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/>
  <mc:AlternateContent xmlns:mc="http://schemas.openxmlformats.org/markup-compatibility/2006">
    <mc:Choice Requires="x15">
      <x15ac:absPath xmlns:x15ac="http://schemas.microsoft.com/office/spreadsheetml/2010/11/ac" url="C:\Users\Usuario\Desktop\IC\WEB\FOTOS E IMÁGENES PARA WEB\HERRAMIENTA IFR\"/>
    </mc:Choice>
  </mc:AlternateContent>
  <bookViews>
    <workbookView xWindow="0" yWindow="0" windowWidth="16392" windowHeight="6924"/>
  </bookViews>
  <sheets>
    <sheet name="Todos_30-4_sisa" sheetId="14" r:id="rId1"/>
    <sheet name="Todos_26-2_ajustes" sheetId="15" state="hidden" r:id="rId2"/>
    <sheet name="CyF_Tot" sheetId="7" state="hidden" r:id="rId3"/>
    <sheet name="Fall_Hoy" sheetId="8" state="hidden" r:id="rId4"/>
    <sheet name="Cas_-14" sheetId="9" state="hidden" r:id="rId5"/>
    <sheet name="Cas_Hoy" sheetId="10" state="hidden" r:id="rId6"/>
    <sheet name="Vac" sheetId="17" state="hidden" r:id="rId7"/>
    <sheet name="nota" sheetId="16" state="hidden" r:id="rId8"/>
  </sheets>
  <definedNames>
    <definedName name="_xlnm._FilterDatabase" localSheetId="1" hidden="1">'Todos_26-2_ajustes'!$O$1:$O$186</definedName>
    <definedName name="_xlnm._FilterDatabase" localSheetId="0" hidden="1">'Todos_30-4_sisa'!$O$1:$O$981</definedName>
  </definedNames>
  <calcPr calcId="152511"/>
  <fileRecoveryPr autoRecover="0"/>
</workbook>
</file>

<file path=xl/calcChain.xml><?xml version="1.0" encoding="utf-8"?>
<calcChain xmlns="http://schemas.openxmlformats.org/spreadsheetml/2006/main">
  <c r="AI35" i="8" l="1"/>
  <c r="AJ35" i="8"/>
  <c r="AK35" i="8"/>
  <c r="AL35" i="8"/>
  <c r="AM35" i="8"/>
  <c r="AN35" i="8"/>
  <c r="AO35" i="8"/>
  <c r="AP35" i="8"/>
  <c r="AQ35" i="8"/>
  <c r="AR35" i="8"/>
  <c r="AS35" i="8"/>
  <c r="AT35" i="8"/>
  <c r="AU35" i="8"/>
  <c r="AV35" i="8"/>
  <c r="AW35" i="8"/>
  <c r="AX35" i="8"/>
  <c r="AY35" i="8"/>
  <c r="AZ35" i="8"/>
  <c r="BA35" i="8"/>
  <c r="BB35" i="8"/>
  <c r="BC35" i="8"/>
  <c r="BD35" i="8"/>
  <c r="BE35" i="8"/>
  <c r="BF35" i="8"/>
  <c r="BG35" i="8"/>
  <c r="BH35" i="8"/>
  <c r="BI35" i="8"/>
  <c r="BJ35" i="8"/>
  <c r="BK35" i="8"/>
  <c r="BL35" i="8"/>
  <c r="BM35" i="8"/>
  <c r="AI36" i="8"/>
  <c r="AJ36" i="8"/>
  <c r="AK36" i="8"/>
  <c r="AL36" i="8"/>
  <c r="AM36" i="8"/>
  <c r="AN36" i="8"/>
  <c r="AO36" i="8"/>
  <c r="AP36" i="8"/>
  <c r="AQ36" i="8"/>
  <c r="AR36" i="8"/>
  <c r="AS36" i="8"/>
  <c r="AT36" i="8"/>
  <c r="AU36" i="8"/>
  <c r="AV36" i="8"/>
  <c r="AW36" i="8"/>
  <c r="AX36" i="8"/>
  <c r="AY36" i="8"/>
  <c r="AZ36" i="8"/>
  <c r="BA36" i="8"/>
  <c r="BB36" i="8"/>
  <c r="BC36" i="8"/>
  <c r="BD36" i="8"/>
  <c r="BE36" i="8"/>
  <c r="BF36" i="8"/>
  <c r="BG36" i="8"/>
  <c r="BH36" i="8"/>
  <c r="BI36" i="8"/>
  <c r="BJ36" i="8"/>
  <c r="BK36" i="8"/>
  <c r="BL36" i="8"/>
  <c r="BM36" i="8"/>
  <c r="AI37" i="8"/>
  <c r="AJ37" i="8"/>
  <c r="AK37" i="8"/>
  <c r="AL37" i="8"/>
  <c r="AM37" i="8"/>
  <c r="AN37" i="8"/>
  <c r="AO37" i="8"/>
  <c r="AP37" i="8"/>
  <c r="AQ37" i="8"/>
  <c r="AR37" i="8"/>
  <c r="AS37" i="8"/>
  <c r="AT37" i="8"/>
  <c r="AU37" i="8"/>
  <c r="AV37" i="8"/>
  <c r="AW37" i="8"/>
  <c r="AX37" i="8"/>
  <c r="AY37" i="8"/>
  <c r="AZ37" i="8"/>
  <c r="BA37" i="8"/>
  <c r="BB37" i="8"/>
  <c r="BC37" i="8"/>
  <c r="BD37" i="8"/>
  <c r="BE37" i="8"/>
  <c r="BF37" i="8"/>
  <c r="BG37" i="8"/>
  <c r="BH37" i="8"/>
  <c r="BI37" i="8"/>
  <c r="BJ37" i="8"/>
  <c r="BK37" i="8"/>
  <c r="BL37" i="8"/>
  <c r="BM37" i="8"/>
  <c r="AI38" i="8"/>
  <c r="AJ38" i="8"/>
  <c r="AK38" i="8"/>
  <c r="AL38" i="8"/>
  <c r="AM38" i="8"/>
  <c r="AN38" i="8"/>
  <c r="AO38" i="8"/>
  <c r="AP38" i="8"/>
  <c r="AQ38" i="8"/>
  <c r="AR38" i="8"/>
  <c r="AS38" i="8"/>
  <c r="AT38" i="8"/>
  <c r="AU38" i="8"/>
  <c r="AV38" i="8"/>
  <c r="AW38" i="8"/>
  <c r="AX38" i="8"/>
  <c r="AY38" i="8"/>
  <c r="AZ38" i="8"/>
  <c r="BA38" i="8"/>
  <c r="BB38" i="8"/>
  <c r="BC38" i="8"/>
  <c r="BD38" i="8"/>
  <c r="BE38" i="8"/>
  <c r="BF38" i="8"/>
  <c r="BG38" i="8"/>
  <c r="BH38" i="8"/>
  <c r="BI38" i="8"/>
  <c r="BJ38" i="8"/>
  <c r="BK38" i="8"/>
  <c r="BL38" i="8"/>
  <c r="BM38" i="8"/>
  <c r="AI39" i="8"/>
  <c r="AJ39" i="8"/>
  <c r="AK39" i="8"/>
  <c r="AL39" i="8"/>
  <c r="AM39" i="8"/>
  <c r="AN39" i="8"/>
  <c r="AO39" i="8"/>
  <c r="AP39" i="8"/>
  <c r="AQ39" i="8"/>
  <c r="AR39" i="8"/>
  <c r="AS39" i="8"/>
  <c r="AT39" i="8"/>
  <c r="AU39" i="8"/>
  <c r="AV39" i="8"/>
  <c r="AW39" i="8"/>
  <c r="AX39" i="8"/>
  <c r="AY39" i="8"/>
  <c r="AZ39" i="8"/>
  <c r="BA39" i="8"/>
  <c r="BB39" i="8"/>
  <c r="BC39" i="8"/>
  <c r="BD39" i="8"/>
  <c r="BE39" i="8"/>
  <c r="BF39" i="8"/>
  <c r="BG39" i="8"/>
  <c r="BH39" i="8"/>
  <c r="BI39" i="8"/>
  <c r="BJ39" i="8"/>
  <c r="BK39" i="8"/>
  <c r="BL39" i="8"/>
  <c r="BM39" i="8"/>
  <c r="AI40" i="8"/>
  <c r="AJ40" i="8"/>
  <c r="AK40" i="8"/>
  <c r="AL40" i="8"/>
  <c r="AM40" i="8"/>
  <c r="AN40" i="8"/>
  <c r="AO40" i="8"/>
  <c r="AP40" i="8"/>
  <c r="AQ40" i="8"/>
  <c r="AR40" i="8"/>
  <c r="AS40" i="8"/>
  <c r="AT40" i="8"/>
  <c r="AU40" i="8"/>
  <c r="AV40" i="8"/>
  <c r="AW40" i="8"/>
  <c r="AX40" i="8"/>
  <c r="AY40" i="8"/>
  <c r="AZ40" i="8"/>
  <c r="BA40" i="8"/>
  <c r="BB40" i="8"/>
  <c r="BC40" i="8"/>
  <c r="BD40" i="8"/>
  <c r="BE40" i="8"/>
  <c r="BF40" i="8"/>
  <c r="BG40" i="8"/>
  <c r="BH40" i="8"/>
  <c r="BI40" i="8"/>
  <c r="BJ40" i="8"/>
  <c r="BK40" i="8"/>
  <c r="BL40" i="8"/>
  <c r="BM40" i="8"/>
  <c r="AI41" i="8"/>
  <c r="AJ41" i="8"/>
  <c r="AK41" i="8"/>
  <c r="AL41" i="8"/>
  <c r="AM41" i="8"/>
  <c r="AN41" i="8"/>
  <c r="AO41" i="8"/>
  <c r="AP41" i="8"/>
  <c r="AQ41" i="8"/>
  <c r="AR41" i="8"/>
  <c r="AS41" i="8"/>
  <c r="AT41" i="8"/>
  <c r="AU41" i="8"/>
  <c r="AV41" i="8"/>
  <c r="AW41" i="8"/>
  <c r="AX41" i="8"/>
  <c r="AY41" i="8"/>
  <c r="AZ41" i="8"/>
  <c r="BA41" i="8"/>
  <c r="BB41" i="8"/>
  <c r="BC41" i="8"/>
  <c r="BD41" i="8"/>
  <c r="BE41" i="8"/>
  <c r="BF41" i="8"/>
  <c r="BG41" i="8"/>
  <c r="BH41" i="8"/>
  <c r="BI41" i="8"/>
  <c r="BJ41" i="8"/>
  <c r="BK41" i="8"/>
  <c r="BL41" i="8"/>
  <c r="BM41" i="8"/>
  <c r="AI42" i="8"/>
  <c r="AJ42" i="8"/>
  <c r="AK42" i="8"/>
  <c r="AL42" i="8"/>
  <c r="AM42" i="8"/>
  <c r="AN42" i="8"/>
  <c r="AO42" i="8"/>
  <c r="AP42" i="8"/>
  <c r="AQ42" i="8"/>
  <c r="AR42" i="8"/>
  <c r="AS42" i="8"/>
  <c r="AT42" i="8"/>
  <c r="AU42" i="8"/>
  <c r="AV42" i="8"/>
  <c r="AW42" i="8"/>
  <c r="AX42" i="8"/>
  <c r="AY42" i="8"/>
  <c r="AZ42" i="8"/>
  <c r="BA42" i="8"/>
  <c r="BB42" i="8"/>
  <c r="BC42" i="8"/>
  <c r="BD42" i="8"/>
  <c r="BE42" i="8"/>
  <c r="BF42" i="8"/>
  <c r="BG42" i="8"/>
  <c r="BH42" i="8"/>
  <c r="BI42" i="8"/>
  <c r="BJ42" i="8"/>
  <c r="BK42" i="8"/>
  <c r="BL42" i="8"/>
  <c r="BM42" i="8"/>
  <c r="AI43" i="8"/>
  <c r="AJ43" i="8"/>
  <c r="AK43" i="8"/>
  <c r="AL43" i="8"/>
  <c r="AM43" i="8"/>
  <c r="AN43" i="8"/>
  <c r="AO43" i="8"/>
  <c r="AP43" i="8"/>
  <c r="AQ43" i="8"/>
  <c r="AR43" i="8"/>
  <c r="AS43" i="8"/>
  <c r="AT43" i="8"/>
  <c r="AU43" i="8"/>
  <c r="AV43" i="8"/>
  <c r="AW43" i="8"/>
  <c r="AX43" i="8"/>
  <c r="AY43" i="8"/>
  <c r="AZ43" i="8"/>
  <c r="BA43" i="8"/>
  <c r="BB43" i="8"/>
  <c r="BC43" i="8"/>
  <c r="BD43" i="8"/>
  <c r="BE43" i="8"/>
  <c r="BF43" i="8"/>
  <c r="BG43" i="8"/>
  <c r="BH43" i="8"/>
  <c r="BI43" i="8"/>
  <c r="BJ43" i="8"/>
  <c r="BK43" i="8"/>
  <c r="BL43" i="8"/>
  <c r="BM43" i="8"/>
  <c r="AI44" i="8"/>
  <c r="AJ44" i="8"/>
  <c r="AK44" i="8"/>
  <c r="AL44" i="8"/>
  <c r="AM44" i="8"/>
  <c r="AN44" i="8"/>
  <c r="AO44" i="8"/>
  <c r="AP44" i="8"/>
  <c r="AQ44" i="8"/>
  <c r="AR44" i="8"/>
  <c r="AS44" i="8"/>
  <c r="AT44" i="8"/>
  <c r="AU44" i="8"/>
  <c r="AV44" i="8"/>
  <c r="AW44" i="8"/>
  <c r="AX44" i="8"/>
  <c r="AY44" i="8"/>
  <c r="AZ44" i="8"/>
  <c r="BA44" i="8"/>
  <c r="BB44" i="8"/>
  <c r="BC44" i="8"/>
  <c r="BD44" i="8"/>
  <c r="BE44" i="8"/>
  <c r="BF44" i="8"/>
  <c r="BG44" i="8"/>
  <c r="BH44" i="8"/>
  <c r="BI44" i="8"/>
  <c r="BJ44" i="8"/>
  <c r="BK44" i="8"/>
  <c r="BL44" i="8"/>
  <c r="BM44" i="8"/>
  <c r="AI45" i="8"/>
  <c r="AJ45" i="8"/>
  <c r="AK45" i="8"/>
  <c r="AL45" i="8"/>
  <c r="AM45" i="8"/>
  <c r="AN45" i="8"/>
  <c r="AO45" i="8"/>
  <c r="AP45" i="8"/>
  <c r="AQ45" i="8"/>
  <c r="AR45" i="8"/>
  <c r="AS45" i="8"/>
  <c r="AT45" i="8"/>
  <c r="AU45" i="8"/>
  <c r="AV45" i="8"/>
  <c r="AW45" i="8"/>
  <c r="AX45" i="8"/>
  <c r="AY45" i="8"/>
  <c r="AZ45" i="8"/>
  <c r="BA45" i="8"/>
  <c r="BB45" i="8"/>
  <c r="BC45" i="8"/>
  <c r="BD45" i="8"/>
  <c r="BE45" i="8"/>
  <c r="BF45" i="8"/>
  <c r="BG45" i="8"/>
  <c r="BH45" i="8"/>
  <c r="BI45" i="8"/>
  <c r="BJ45" i="8"/>
  <c r="BK45" i="8"/>
  <c r="BL45" i="8"/>
  <c r="BM45" i="8"/>
  <c r="AI46" i="8"/>
  <c r="AJ46" i="8"/>
  <c r="AK46" i="8"/>
  <c r="AL46" i="8"/>
  <c r="AM46" i="8"/>
  <c r="AN46" i="8"/>
  <c r="AO46" i="8"/>
  <c r="AP46" i="8"/>
  <c r="AQ46" i="8"/>
  <c r="AR46" i="8"/>
  <c r="AS46" i="8"/>
  <c r="AT46" i="8"/>
  <c r="AU46" i="8"/>
  <c r="AV46" i="8"/>
  <c r="AW46" i="8"/>
  <c r="AX46" i="8"/>
  <c r="AY46" i="8"/>
  <c r="AZ46" i="8"/>
  <c r="BA46" i="8"/>
  <c r="BB46" i="8"/>
  <c r="BC46" i="8"/>
  <c r="BD46" i="8"/>
  <c r="BE46" i="8"/>
  <c r="BF46" i="8"/>
  <c r="BG46" i="8"/>
  <c r="BH46" i="8"/>
  <c r="BI46" i="8"/>
  <c r="BJ46" i="8"/>
  <c r="BK46" i="8"/>
  <c r="BL46" i="8"/>
  <c r="BM46" i="8"/>
  <c r="AI47" i="8"/>
  <c r="AJ47" i="8"/>
  <c r="AK47" i="8"/>
  <c r="AL47" i="8"/>
  <c r="AM47" i="8"/>
  <c r="AN47" i="8"/>
  <c r="AO47" i="8"/>
  <c r="AP47" i="8"/>
  <c r="AQ47" i="8"/>
  <c r="AR47" i="8"/>
  <c r="AS47" i="8"/>
  <c r="AT47" i="8"/>
  <c r="AU47" i="8"/>
  <c r="AV47" i="8"/>
  <c r="AW47" i="8"/>
  <c r="AX47" i="8"/>
  <c r="AY47" i="8"/>
  <c r="AZ47" i="8"/>
  <c r="BA47" i="8"/>
  <c r="BB47" i="8"/>
  <c r="BC47" i="8"/>
  <c r="BD47" i="8"/>
  <c r="BE47" i="8"/>
  <c r="BF47" i="8"/>
  <c r="BG47" i="8"/>
  <c r="BH47" i="8"/>
  <c r="BI47" i="8"/>
  <c r="BJ47" i="8"/>
  <c r="BK47" i="8"/>
  <c r="BL47" i="8"/>
  <c r="BM47" i="8"/>
  <c r="AI48" i="8"/>
  <c r="AJ48" i="8"/>
  <c r="AK48" i="8"/>
  <c r="AL48" i="8"/>
  <c r="AM48" i="8"/>
  <c r="AN48" i="8"/>
  <c r="AO48" i="8"/>
  <c r="AP48" i="8"/>
  <c r="AQ48" i="8"/>
  <c r="AR48" i="8"/>
  <c r="AS48" i="8"/>
  <c r="AT48" i="8"/>
  <c r="AU48" i="8"/>
  <c r="AV48" i="8"/>
  <c r="AW48" i="8"/>
  <c r="AX48" i="8"/>
  <c r="AY48" i="8"/>
  <c r="AZ48" i="8"/>
  <c r="BA48" i="8"/>
  <c r="BB48" i="8"/>
  <c r="BC48" i="8"/>
  <c r="BD48" i="8"/>
  <c r="BE48" i="8"/>
  <c r="BF48" i="8"/>
  <c r="BG48" i="8"/>
  <c r="BH48" i="8"/>
  <c r="BI48" i="8"/>
  <c r="BJ48" i="8"/>
  <c r="BK48" i="8"/>
  <c r="BL48" i="8"/>
  <c r="BM48" i="8"/>
  <c r="AI49" i="8"/>
  <c r="AJ49" i="8"/>
  <c r="AK49" i="8"/>
  <c r="AL49" i="8"/>
  <c r="AM49" i="8"/>
  <c r="AN49" i="8"/>
  <c r="AO49" i="8"/>
  <c r="AP49" i="8"/>
  <c r="AQ49" i="8"/>
  <c r="AR49" i="8"/>
  <c r="AS49" i="8"/>
  <c r="AT49" i="8"/>
  <c r="AU49" i="8"/>
  <c r="AV49" i="8"/>
  <c r="AW49" i="8"/>
  <c r="AX49" i="8"/>
  <c r="AY49" i="8"/>
  <c r="AZ49" i="8"/>
  <c r="BA49" i="8"/>
  <c r="BB49" i="8"/>
  <c r="BC49" i="8"/>
  <c r="BD49" i="8"/>
  <c r="BE49" i="8"/>
  <c r="BF49" i="8"/>
  <c r="BG49" i="8"/>
  <c r="BH49" i="8"/>
  <c r="BI49" i="8"/>
  <c r="BJ49" i="8"/>
  <c r="BK49" i="8"/>
  <c r="BL49" i="8"/>
  <c r="BM49" i="8"/>
  <c r="AI50" i="8"/>
  <c r="AJ50" i="8"/>
  <c r="AK50" i="8"/>
  <c r="AL50" i="8"/>
  <c r="AM50" i="8"/>
  <c r="AN50" i="8"/>
  <c r="AO50" i="8"/>
  <c r="AP50" i="8"/>
  <c r="AQ50" i="8"/>
  <c r="AR50" i="8"/>
  <c r="AS50" i="8"/>
  <c r="AT50" i="8"/>
  <c r="AU50" i="8"/>
  <c r="AV50" i="8"/>
  <c r="AW50" i="8"/>
  <c r="AX50" i="8"/>
  <c r="AY50" i="8"/>
  <c r="AZ50" i="8"/>
  <c r="BA50" i="8"/>
  <c r="BB50" i="8"/>
  <c r="BC50" i="8"/>
  <c r="BD50" i="8"/>
  <c r="BE50" i="8"/>
  <c r="BF50" i="8"/>
  <c r="BG50" i="8"/>
  <c r="BH50" i="8"/>
  <c r="BI50" i="8"/>
  <c r="BJ50" i="8"/>
  <c r="BK50" i="8"/>
  <c r="BL50" i="8"/>
  <c r="BM50" i="8"/>
  <c r="AI51" i="8"/>
  <c r="AJ51" i="8"/>
  <c r="AK51" i="8"/>
  <c r="AL51" i="8"/>
  <c r="AM51" i="8"/>
  <c r="AN51" i="8"/>
  <c r="AO51" i="8"/>
  <c r="AP51" i="8"/>
  <c r="AQ51" i="8"/>
  <c r="AR51" i="8"/>
  <c r="AS51" i="8"/>
  <c r="AT51" i="8"/>
  <c r="AU51" i="8"/>
  <c r="AV51" i="8"/>
  <c r="AW51" i="8"/>
  <c r="AX51" i="8"/>
  <c r="AY51" i="8"/>
  <c r="AZ51" i="8"/>
  <c r="BA51" i="8"/>
  <c r="BB51" i="8"/>
  <c r="BC51" i="8"/>
  <c r="BD51" i="8"/>
  <c r="BE51" i="8"/>
  <c r="BF51" i="8"/>
  <c r="BG51" i="8"/>
  <c r="BH51" i="8"/>
  <c r="BI51" i="8"/>
  <c r="BJ51" i="8"/>
  <c r="BK51" i="8"/>
  <c r="BL51" i="8"/>
  <c r="BM51" i="8"/>
  <c r="AI52" i="8"/>
  <c r="AJ52" i="8"/>
  <c r="AK52" i="8"/>
  <c r="AL52" i="8"/>
  <c r="AM52" i="8"/>
  <c r="AN52" i="8"/>
  <c r="AO52" i="8"/>
  <c r="AP52" i="8"/>
  <c r="AQ52" i="8"/>
  <c r="AR52" i="8"/>
  <c r="AS52" i="8"/>
  <c r="AT52" i="8"/>
  <c r="AU52" i="8"/>
  <c r="AV52" i="8"/>
  <c r="AW52" i="8"/>
  <c r="AX52" i="8"/>
  <c r="AY52" i="8"/>
  <c r="AZ52" i="8"/>
  <c r="BA52" i="8"/>
  <c r="BB52" i="8"/>
  <c r="BC52" i="8"/>
  <c r="BD52" i="8"/>
  <c r="BE52" i="8"/>
  <c r="BF52" i="8"/>
  <c r="BG52" i="8"/>
  <c r="BH52" i="8"/>
  <c r="BI52" i="8"/>
  <c r="BJ52" i="8"/>
  <c r="BK52" i="8"/>
  <c r="BL52" i="8"/>
  <c r="BM52" i="8"/>
  <c r="AI53" i="8"/>
  <c r="AJ53" i="8"/>
  <c r="AK53" i="8"/>
  <c r="AL53" i="8"/>
  <c r="AM53" i="8"/>
  <c r="AN53" i="8"/>
  <c r="AO53" i="8"/>
  <c r="AP53" i="8"/>
  <c r="AQ53" i="8"/>
  <c r="AR53" i="8"/>
  <c r="AS53" i="8"/>
  <c r="AT53" i="8"/>
  <c r="AU53" i="8"/>
  <c r="AV53" i="8"/>
  <c r="AW53" i="8"/>
  <c r="AX53" i="8"/>
  <c r="AY53" i="8"/>
  <c r="AZ53" i="8"/>
  <c r="BA53" i="8"/>
  <c r="BB53" i="8"/>
  <c r="BC53" i="8"/>
  <c r="BD53" i="8"/>
  <c r="BE53" i="8"/>
  <c r="BF53" i="8"/>
  <c r="BG53" i="8"/>
  <c r="BH53" i="8"/>
  <c r="BI53" i="8"/>
  <c r="BJ53" i="8"/>
  <c r="BK53" i="8"/>
  <c r="BL53" i="8"/>
  <c r="BM53" i="8"/>
  <c r="AI54" i="8"/>
  <c r="AJ54" i="8"/>
  <c r="AK54" i="8"/>
  <c r="AL54" i="8"/>
  <c r="AM54" i="8"/>
  <c r="AN54" i="8"/>
  <c r="AO54" i="8"/>
  <c r="AP54" i="8"/>
  <c r="AQ54" i="8"/>
  <c r="AR54" i="8"/>
  <c r="AS54" i="8"/>
  <c r="AT54" i="8"/>
  <c r="AU54" i="8"/>
  <c r="AV54" i="8"/>
  <c r="AW54" i="8"/>
  <c r="AX54" i="8"/>
  <c r="AY54" i="8"/>
  <c r="AZ54" i="8"/>
  <c r="BA54" i="8"/>
  <c r="BB54" i="8"/>
  <c r="BC54" i="8"/>
  <c r="BD54" i="8"/>
  <c r="BE54" i="8"/>
  <c r="BF54" i="8"/>
  <c r="BG54" i="8"/>
  <c r="BH54" i="8"/>
  <c r="BI54" i="8"/>
  <c r="BJ54" i="8"/>
  <c r="BK54" i="8"/>
  <c r="BL54" i="8"/>
  <c r="BM54" i="8"/>
  <c r="AI55" i="8"/>
  <c r="AJ55" i="8"/>
  <c r="AK55" i="8"/>
  <c r="AL55" i="8"/>
  <c r="AM55" i="8"/>
  <c r="AN55" i="8"/>
  <c r="AO55" i="8"/>
  <c r="AP55" i="8"/>
  <c r="AQ55" i="8"/>
  <c r="AR55" i="8"/>
  <c r="AS55" i="8"/>
  <c r="AT55" i="8"/>
  <c r="AU55" i="8"/>
  <c r="AV55" i="8"/>
  <c r="AW55" i="8"/>
  <c r="AX55" i="8"/>
  <c r="AY55" i="8"/>
  <c r="AZ55" i="8"/>
  <c r="BA55" i="8"/>
  <c r="BB55" i="8"/>
  <c r="BC55" i="8"/>
  <c r="BD55" i="8"/>
  <c r="BE55" i="8"/>
  <c r="BF55" i="8"/>
  <c r="BG55" i="8"/>
  <c r="BH55" i="8"/>
  <c r="BI55" i="8"/>
  <c r="BJ55" i="8"/>
  <c r="BK55" i="8"/>
  <c r="BL55" i="8"/>
  <c r="BM55" i="8"/>
  <c r="AI56" i="8"/>
  <c r="AJ56" i="8"/>
  <c r="AK56" i="8"/>
  <c r="AL56" i="8"/>
  <c r="AM56" i="8"/>
  <c r="AN56" i="8"/>
  <c r="AO56" i="8"/>
  <c r="AP56" i="8"/>
  <c r="AQ56" i="8"/>
  <c r="AR56" i="8"/>
  <c r="AS56" i="8"/>
  <c r="AT56" i="8"/>
  <c r="AU56" i="8"/>
  <c r="AV56" i="8"/>
  <c r="AW56" i="8"/>
  <c r="AX56" i="8"/>
  <c r="AY56" i="8"/>
  <c r="AZ56" i="8"/>
  <c r="BA56" i="8"/>
  <c r="BB56" i="8"/>
  <c r="BC56" i="8"/>
  <c r="BD56" i="8"/>
  <c r="BE56" i="8"/>
  <c r="BF56" i="8"/>
  <c r="BG56" i="8"/>
  <c r="BH56" i="8"/>
  <c r="BI56" i="8"/>
  <c r="BJ56" i="8"/>
  <c r="BK56" i="8"/>
  <c r="BL56" i="8"/>
  <c r="BM56" i="8"/>
  <c r="AI57" i="8"/>
  <c r="AJ57" i="8"/>
  <c r="AK57" i="8"/>
  <c r="AL57" i="8"/>
  <c r="AM57" i="8"/>
  <c r="AN57" i="8"/>
  <c r="AO57" i="8"/>
  <c r="AP57" i="8"/>
  <c r="AQ57" i="8"/>
  <c r="AR57" i="8"/>
  <c r="AS57" i="8"/>
  <c r="AT57" i="8"/>
  <c r="AU57" i="8"/>
  <c r="AV57" i="8"/>
  <c r="AW57" i="8"/>
  <c r="AX57" i="8"/>
  <c r="AY57" i="8"/>
  <c r="AZ57" i="8"/>
  <c r="BA57" i="8"/>
  <c r="BB57" i="8"/>
  <c r="BC57" i="8"/>
  <c r="BD57" i="8"/>
  <c r="BE57" i="8"/>
  <c r="BF57" i="8"/>
  <c r="BG57" i="8"/>
  <c r="BH57" i="8"/>
  <c r="BI57" i="8"/>
  <c r="BJ57" i="8"/>
  <c r="BK57" i="8"/>
  <c r="BL57" i="8"/>
  <c r="BM57" i="8"/>
  <c r="AI58" i="8"/>
  <c r="AJ58" i="8"/>
  <c r="AK58" i="8"/>
  <c r="AL58" i="8"/>
  <c r="AM58" i="8"/>
  <c r="AN58" i="8"/>
  <c r="AO58" i="8"/>
  <c r="AP58" i="8"/>
  <c r="AQ58" i="8"/>
  <c r="AR58" i="8"/>
  <c r="AS58" i="8"/>
  <c r="AT58" i="8"/>
  <c r="AU58" i="8"/>
  <c r="AV58" i="8"/>
  <c r="AW58" i="8"/>
  <c r="AX58" i="8"/>
  <c r="AY58" i="8"/>
  <c r="AZ58" i="8"/>
  <c r="BA58" i="8"/>
  <c r="BB58" i="8"/>
  <c r="BC58" i="8"/>
  <c r="BD58" i="8"/>
  <c r="BE58" i="8"/>
  <c r="BF58" i="8"/>
  <c r="BG58" i="8"/>
  <c r="BH58" i="8"/>
  <c r="BI58" i="8"/>
  <c r="BJ58" i="8"/>
  <c r="BK58" i="8"/>
  <c r="BL58" i="8"/>
  <c r="BM58" i="8"/>
  <c r="AI59" i="8"/>
  <c r="AJ59" i="8"/>
  <c r="AK59" i="8"/>
  <c r="AL59" i="8"/>
  <c r="AM59" i="8"/>
  <c r="AN59" i="8"/>
  <c r="AO59" i="8"/>
  <c r="AP59" i="8"/>
  <c r="AQ59" i="8"/>
  <c r="AR59" i="8"/>
  <c r="AS59" i="8"/>
  <c r="AT59" i="8"/>
  <c r="AU59" i="8"/>
  <c r="AV59" i="8"/>
  <c r="AW59" i="8"/>
  <c r="AX59" i="8"/>
  <c r="AY59" i="8"/>
  <c r="AZ59" i="8"/>
  <c r="BA59" i="8"/>
  <c r="BB59" i="8"/>
  <c r="BC59" i="8"/>
  <c r="BD59" i="8"/>
  <c r="BE59" i="8"/>
  <c r="BF59" i="8"/>
  <c r="BG59" i="8"/>
  <c r="BH59" i="8"/>
  <c r="BI59" i="8"/>
  <c r="BJ59" i="8"/>
  <c r="BK59" i="8"/>
  <c r="BL59" i="8"/>
  <c r="BM59" i="8"/>
  <c r="AI60" i="8"/>
  <c r="AJ60" i="8"/>
  <c r="AK60" i="8"/>
  <c r="AL60" i="8"/>
  <c r="AM60" i="8"/>
  <c r="AN60" i="8"/>
  <c r="AO60" i="8"/>
  <c r="AP60" i="8"/>
  <c r="AQ60" i="8"/>
  <c r="AR60" i="8"/>
  <c r="AS60" i="8"/>
  <c r="AT60" i="8"/>
  <c r="AU60" i="8"/>
  <c r="AV60" i="8"/>
  <c r="AW60" i="8"/>
  <c r="AX60" i="8"/>
  <c r="AY60" i="8"/>
  <c r="AZ60" i="8"/>
  <c r="BA60" i="8"/>
  <c r="BB60" i="8"/>
  <c r="BC60" i="8"/>
  <c r="BD60" i="8"/>
  <c r="BE60" i="8"/>
  <c r="BF60" i="8"/>
  <c r="BG60" i="8"/>
  <c r="BH60" i="8"/>
  <c r="BI60" i="8"/>
  <c r="BJ60" i="8"/>
  <c r="BK60" i="8"/>
  <c r="BL60" i="8"/>
  <c r="BM60" i="8"/>
  <c r="AI61" i="8"/>
  <c r="AJ61" i="8"/>
  <c r="AK61" i="8"/>
  <c r="AL61" i="8"/>
  <c r="AM61" i="8"/>
  <c r="AN61" i="8"/>
  <c r="AO61" i="8"/>
  <c r="AP61" i="8"/>
  <c r="AQ61" i="8"/>
  <c r="AR61" i="8"/>
  <c r="AS61" i="8"/>
  <c r="AT61" i="8"/>
  <c r="AU61" i="8"/>
  <c r="AV61" i="8"/>
  <c r="AW61" i="8"/>
  <c r="AX61" i="8"/>
  <c r="AY61" i="8"/>
  <c r="AZ61" i="8"/>
  <c r="BA61" i="8"/>
  <c r="BB61" i="8"/>
  <c r="BC61" i="8"/>
  <c r="BD61" i="8"/>
  <c r="BE61" i="8"/>
  <c r="BF61" i="8"/>
  <c r="BG61" i="8"/>
  <c r="BH61" i="8"/>
  <c r="BI61" i="8"/>
  <c r="BJ61" i="8"/>
  <c r="BK61" i="8"/>
  <c r="BL61" i="8"/>
  <c r="BM61" i="8"/>
  <c r="AI62" i="8"/>
  <c r="AJ62" i="8"/>
  <c r="AK62" i="8"/>
  <c r="AL62" i="8"/>
  <c r="AM62" i="8"/>
  <c r="AN62" i="8"/>
  <c r="AO62" i="8"/>
  <c r="AP62" i="8"/>
  <c r="AQ62" i="8"/>
  <c r="AR62" i="8"/>
  <c r="AS62" i="8"/>
  <c r="AT62" i="8"/>
  <c r="AU62" i="8"/>
  <c r="AV62" i="8"/>
  <c r="AW62" i="8"/>
  <c r="AX62" i="8"/>
  <c r="AY62" i="8"/>
  <c r="AZ62" i="8"/>
  <c r="BA62" i="8"/>
  <c r="BB62" i="8"/>
  <c r="BC62" i="8"/>
  <c r="BD62" i="8"/>
  <c r="BE62" i="8"/>
  <c r="BF62" i="8"/>
  <c r="BG62" i="8"/>
  <c r="BH62" i="8"/>
  <c r="BI62" i="8"/>
  <c r="BJ62" i="8"/>
  <c r="BK62" i="8"/>
  <c r="BL62" i="8"/>
  <c r="BM62" i="8"/>
  <c r="AI63" i="8"/>
  <c r="AJ63" i="8"/>
  <c r="AK63" i="8"/>
  <c r="AL63" i="8"/>
  <c r="AM63" i="8"/>
  <c r="AN63" i="8"/>
  <c r="AO63" i="8"/>
  <c r="AP63" i="8"/>
  <c r="AQ63" i="8"/>
  <c r="AR63" i="8"/>
  <c r="AS63" i="8"/>
  <c r="AT63" i="8"/>
  <c r="AU63" i="8"/>
  <c r="AV63" i="8"/>
  <c r="AW63" i="8"/>
  <c r="AX63" i="8"/>
  <c r="AY63" i="8"/>
  <c r="AZ63" i="8"/>
  <c r="BA63" i="8"/>
  <c r="BB63" i="8"/>
  <c r="BC63" i="8"/>
  <c r="BD63" i="8"/>
  <c r="BE63" i="8"/>
  <c r="BF63" i="8"/>
  <c r="BG63" i="8"/>
  <c r="BH63" i="8"/>
  <c r="BI63" i="8"/>
  <c r="BJ63" i="8"/>
  <c r="BK63" i="8"/>
  <c r="BL63" i="8"/>
  <c r="BM63" i="8"/>
  <c r="AI64" i="8"/>
  <c r="AJ64" i="8"/>
  <c r="AK64" i="8"/>
  <c r="AL64" i="8"/>
  <c r="AM64" i="8"/>
  <c r="AN64" i="8"/>
  <c r="AO64" i="8"/>
  <c r="AP64" i="8"/>
  <c r="AQ64" i="8"/>
  <c r="AR64" i="8"/>
  <c r="AS64" i="8"/>
  <c r="AT64" i="8"/>
  <c r="AU64" i="8"/>
  <c r="AV64" i="8"/>
  <c r="AW64" i="8"/>
  <c r="AX64" i="8"/>
  <c r="AY64" i="8"/>
  <c r="AZ64" i="8"/>
  <c r="BA64" i="8"/>
  <c r="BB64" i="8"/>
  <c r="BC64" i="8"/>
  <c r="BD64" i="8"/>
  <c r="BE64" i="8"/>
  <c r="BF64" i="8"/>
  <c r="BG64" i="8"/>
  <c r="BH64" i="8"/>
  <c r="BI64" i="8"/>
  <c r="BJ64" i="8"/>
  <c r="BK64" i="8"/>
  <c r="BL64" i="8"/>
  <c r="BM64" i="8"/>
  <c r="AI65" i="8"/>
  <c r="AJ65" i="8"/>
  <c r="AK65" i="8"/>
  <c r="AL65" i="8"/>
  <c r="AM65" i="8"/>
  <c r="AN65" i="8"/>
  <c r="AO65" i="8"/>
  <c r="AP65" i="8"/>
  <c r="AQ65" i="8"/>
  <c r="AR65" i="8"/>
  <c r="AS65" i="8"/>
  <c r="AT65" i="8"/>
  <c r="AU65" i="8"/>
  <c r="AV65" i="8"/>
  <c r="AW65" i="8"/>
  <c r="AX65" i="8"/>
  <c r="AY65" i="8"/>
  <c r="AZ65" i="8"/>
  <c r="BA65" i="8"/>
  <c r="BB65" i="8"/>
  <c r="BC65" i="8"/>
  <c r="BD65" i="8"/>
  <c r="BE65" i="8"/>
  <c r="BF65" i="8"/>
  <c r="BG65" i="8"/>
  <c r="BH65" i="8"/>
  <c r="BI65" i="8"/>
  <c r="BJ65" i="8"/>
  <c r="BK65" i="8"/>
  <c r="BL65" i="8"/>
  <c r="BM65" i="8"/>
  <c r="AI66" i="8"/>
  <c r="AJ66" i="8"/>
  <c r="AK66" i="8"/>
  <c r="AL66" i="8"/>
  <c r="AM66" i="8"/>
  <c r="AN66" i="8"/>
  <c r="AO66" i="8"/>
  <c r="AP66" i="8"/>
  <c r="AQ66" i="8"/>
  <c r="AR66" i="8"/>
  <c r="AS66" i="8"/>
  <c r="AT66" i="8"/>
  <c r="AU66" i="8"/>
  <c r="AV66" i="8"/>
  <c r="AW66" i="8"/>
  <c r="AX66" i="8"/>
  <c r="AY66" i="8"/>
  <c r="AZ66" i="8"/>
  <c r="BA66" i="8"/>
  <c r="BB66" i="8"/>
  <c r="BC66" i="8"/>
  <c r="BD66" i="8"/>
  <c r="BE66" i="8"/>
  <c r="BF66" i="8"/>
  <c r="BG66" i="8"/>
  <c r="BH66" i="8"/>
  <c r="BI66" i="8"/>
  <c r="BJ66" i="8"/>
  <c r="BK66" i="8"/>
  <c r="BL66" i="8"/>
  <c r="BM66" i="8"/>
  <c r="AI67" i="8"/>
  <c r="AJ67" i="8"/>
  <c r="AK67" i="8"/>
  <c r="AL67" i="8"/>
  <c r="AM67" i="8"/>
  <c r="AN67" i="8"/>
  <c r="AO67" i="8"/>
  <c r="AP67" i="8"/>
  <c r="AQ67" i="8"/>
  <c r="AR67" i="8"/>
  <c r="AS67" i="8"/>
  <c r="AT67" i="8"/>
  <c r="AU67" i="8"/>
  <c r="AV67" i="8"/>
  <c r="AW67" i="8"/>
  <c r="AX67" i="8"/>
  <c r="AY67" i="8"/>
  <c r="AZ67" i="8"/>
  <c r="BA67" i="8"/>
  <c r="BB67" i="8"/>
  <c r="BC67" i="8"/>
  <c r="BD67" i="8"/>
  <c r="BE67" i="8"/>
  <c r="BF67" i="8"/>
  <c r="BG67" i="8"/>
  <c r="BH67" i="8"/>
  <c r="BI67" i="8"/>
  <c r="BJ67" i="8"/>
  <c r="BK67" i="8"/>
  <c r="BL67" i="8"/>
  <c r="BM67" i="8"/>
  <c r="AI68" i="8"/>
  <c r="AJ68" i="8"/>
  <c r="AK68" i="8"/>
  <c r="AL68" i="8"/>
  <c r="AM68" i="8"/>
  <c r="AN68" i="8"/>
  <c r="AO68" i="8"/>
  <c r="AP68" i="8"/>
  <c r="AQ68" i="8"/>
  <c r="AR68" i="8"/>
  <c r="AS68" i="8"/>
  <c r="AT68" i="8"/>
  <c r="AU68" i="8"/>
  <c r="AV68" i="8"/>
  <c r="AW68" i="8"/>
  <c r="AX68" i="8"/>
  <c r="AY68" i="8"/>
  <c r="AZ68" i="8"/>
  <c r="BA68" i="8"/>
  <c r="BB68" i="8"/>
  <c r="BC68" i="8"/>
  <c r="BD68" i="8"/>
  <c r="BE68" i="8"/>
  <c r="BF68" i="8"/>
  <c r="BG68" i="8"/>
  <c r="BH68" i="8"/>
  <c r="BI68" i="8"/>
  <c r="BJ68" i="8"/>
  <c r="BK68" i="8"/>
  <c r="BL68" i="8"/>
  <c r="BM68" i="8"/>
  <c r="AI69" i="8"/>
  <c r="AJ69" i="8"/>
  <c r="AK69" i="8"/>
  <c r="AL69" i="8"/>
  <c r="AM69" i="8"/>
  <c r="AN69" i="8"/>
  <c r="AO69" i="8"/>
  <c r="AP69" i="8"/>
  <c r="AQ69" i="8"/>
  <c r="AR69" i="8"/>
  <c r="AS69" i="8"/>
  <c r="AT69" i="8"/>
  <c r="AU69" i="8"/>
  <c r="AV69" i="8"/>
  <c r="AW69" i="8"/>
  <c r="AX69" i="8"/>
  <c r="AY69" i="8"/>
  <c r="AZ69" i="8"/>
  <c r="BA69" i="8"/>
  <c r="BB69" i="8"/>
  <c r="BC69" i="8"/>
  <c r="BD69" i="8"/>
  <c r="BE69" i="8"/>
  <c r="BF69" i="8"/>
  <c r="BG69" i="8"/>
  <c r="BH69" i="8"/>
  <c r="BI69" i="8"/>
  <c r="BJ69" i="8"/>
  <c r="BK69" i="8"/>
  <c r="BL69" i="8"/>
  <c r="BM69" i="8"/>
  <c r="AI70" i="8"/>
  <c r="AJ70" i="8"/>
  <c r="AK70" i="8"/>
  <c r="AL70" i="8"/>
  <c r="AM70" i="8"/>
  <c r="AN70" i="8"/>
  <c r="AO70" i="8"/>
  <c r="AP70" i="8"/>
  <c r="AQ70" i="8"/>
  <c r="AR70" i="8"/>
  <c r="AS70" i="8"/>
  <c r="AT70" i="8"/>
  <c r="AU70" i="8"/>
  <c r="AV70" i="8"/>
  <c r="AW70" i="8"/>
  <c r="AX70" i="8"/>
  <c r="AY70" i="8"/>
  <c r="AZ70" i="8"/>
  <c r="BA70" i="8"/>
  <c r="BB70" i="8"/>
  <c r="BC70" i="8"/>
  <c r="BD70" i="8"/>
  <c r="BE70" i="8"/>
  <c r="BF70" i="8"/>
  <c r="BG70" i="8"/>
  <c r="BH70" i="8"/>
  <c r="BI70" i="8"/>
  <c r="BJ70" i="8"/>
  <c r="BK70" i="8"/>
  <c r="BL70" i="8"/>
  <c r="BM70" i="8"/>
  <c r="AI71" i="8"/>
  <c r="AJ71" i="8"/>
  <c r="AK71" i="8"/>
  <c r="AL71" i="8"/>
  <c r="AM71" i="8"/>
  <c r="AN71" i="8"/>
  <c r="AO71" i="8"/>
  <c r="AP71" i="8"/>
  <c r="AQ71" i="8"/>
  <c r="AR71" i="8"/>
  <c r="AS71" i="8"/>
  <c r="AT71" i="8"/>
  <c r="AU71" i="8"/>
  <c r="AV71" i="8"/>
  <c r="AW71" i="8"/>
  <c r="AX71" i="8"/>
  <c r="AY71" i="8"/>
  <c r="AZ71" i="8"/>
  <c r="BA71" i="8"/>
  <c r="BB71" i="8"/>
  <c r="BC71" i="8"/>
  <c r="BD71" i="8"/>
  <c r="BE71" i="8"/>
  <c r="BF71" i="8"/>
  <c r="BG71" i="8"/>
  <c r="BH71" i="8"/>
  <c r="BI71" i="8"/>
  <c r="BJ71" i="8"/>
  <c r="BK71" i="8"/>
  <c r="BL71" i="8"/>
  <c r="BM71" i="8"/>
  <c r="AI72" i="8"/>
  <c r="AJ72" i="8"/>
  <c r="AK72" i="8"/>
  <c r="AL72" i="8"/>
  <c r="AM72" i="8"/>
  <c r="AN72" i="8"/>
  <c r="AO72" i="8"/>
  <c r="AP72" i="8"/>
  <c r="AQ72" i="8"/>
  <c r="AR72" i="8"/>
  <c r="AS72" i="8"/>
  <c r="AT72" i="8"/>
  <c r="AU72" i="8"/>
  <c r="AV72" i="8"/>
  <c r="AW72" i="8"/>
  <c r="AX72" i="8"/>
  <c r="AY72" i="8"/>
  <c r="AZ72" i="8"/>
  <c r="BA72" i="8"/>
  <c r="BB72" i="8"/>
  <c r="BC72" i="8"/>
  <c r="BD72" i="8"/>
  <c r="BE72" i="8"/>
  <c r="BF72" i="8"/>
  <c r="BG72" i="8"/>
  <c r="BH72" i="8"/>
  <c r="BI72" i="8"/>
  <c r="BJ72" i="8"/>
  <c r="BK72" i="8"/>
  <c r="BL72" i="8"/>
  <c r="BM72" i="8"/>
  <c r="AI73" i="8"/>
  <c r="AJ73" i="8"/>
  <c r="AK73" i="8"/>
  <c r="AL73" i="8"/>
  <c r="AM73" i="8"/>
  <c r="AN73" i="8"/>
  <c r="AO73" i="8"/>
  <c r="AP73" i="8"/>
  <c r="AQ73" i="8"/>
  <c r="AR73" i="8"/>
  <c r="AS73" i="8"/>
  <c r="AT73" i="8"/>
  <c r="AU73" i="8"/>
  <c r="AV73" i="8"/>
  <c r="AW73" i="8"/>
  <c r="AX73" i="8"/>
  <c r="AY73" i="8"/>
  <c r="AZ73" i="8"/>
  <c r="BA73" i="8"/>
  <c r="BB73" i="8"/>
  <c r="BC73" i="8"/>
  <c r="BD73" i="8"/>
  <c r="BE73" i="8"/>
  <c r="BF73" i="8"/>
  <c r="BG73" i="8"/>
  <c r="BH73" i="8"/>
  <c r="BI73" i="8"/>
  <c r="BJ73" i="8"/>
  <c r="BK73" i="8"/>
  <c r="BL73" i="8"/>
  <c r="BM73" i="8"/>
  <c r="AI74" i="8"/>
  <c r="AJ74" i="8"/>
  <c r="AK74" i="8"/>
  <c r="AL74" i="8"/>
  <c r="AM74" i="8"/>
  <c r="AN74" i="8"/>
  <c r="AO74" i="8"/>
  <c r="AP74" i="8"/>
  <c r="AQ74" i="8"/>
  <c r="AR74" i="8"/>
  <c r="AS74" i="8"/>
  <c r="AT74" i="8"/>
  <c r="AU74" i="8"/>
  <c r="AV74" i="8"/>
  <c r="AW74" i="8"/>
  <c r="AX74" i="8"/>
  <c r="AY74" i="8"/>
  <c r="AZ74" i="8"/>
  <c r="BA74" i="8"/>
  <c r="BB74" i="8"/>
  <c r="BC74" i="8"/>
  <c r="BD74" i="8"/>
  <c r="BE74" i="8"/>
  <c r="BF74" i="8"/>
  <c r="BG74" i="8"/>
  <c r="BH74" i="8"/>
  <c r="BI74" i="8"/>
  <c r="BJ74" i="8"/>
  <c r="BK74" i="8"/>
  <c r="BL74" i="8"/>
  <c r="BM74" i="8"/>
  <c r="AI75" i="8"/>
  <c r="AJ75" i="8"/>
  <c r="AK75" i="8"/>
  <c r="AL75" i="8"/>
  <c r="AM75" i="8"/>
  <c r="AN75" i="8"/>
  <c r="AO75" i="8"/>
  <c r="AP75" i="8"/>
  <c r="AQ75" i="8"/>
  <c r="AR75" i="8"/>
  <c r="AS75" i="8"/>
  <c r="AT75" i="8"/>
  <c r="AU75" i="8"/>
  <c r="AV75" i="8"/>
  <c r="AW75" i="8"/>
  <c r="AX75" i="8"/>
  <c r="AY75" i="8"/>
  <c r="AZ75" i="8"/>
  <c r="BA75" i="8"/>
  <c r="BB75" i="8"/>
  <c r="BC75" i="8"/>
  <c r="BD75" i="8"/>
  <c r="BE75" i="8"/>
  <c r="BF75" i="8"/>
  <c r="BG75" i="8"/>
  <c r="BH75" i="8"/>
  <c r="BI75" i="8"/>
  <c r="BJ75" i="8"/>
  <c r="BK75" i="8"/>
  <c r="BL75" i="8"/>
  <c r="BM75" i="8"/>
  <c r="AI76" i="8"/>
  <c r="AJ76" i="8"/>
  <c r="AK76" i="8"/>
  <c r="AL76" i="8"/>
  <c r="AM76" i="8"/>
  <c r="AN76" i="8"/>
  <c r="AO76" i="8"/>
  <c r="AP76" i="8"/>
  <c r="AQ76" i="8"/>
  <c r="AR76" i="8"/>
  <c r="AS76" i="8"/>
  <c r="AT76" i="8"/>
  <c r="AU76" i="8"/>
  <c r="AV76" i="8"/>
  <c r="AW76" i="8"/>
  <c r="AX76" i="8"/>
  <c r="AY76" i="8"/>
  <c r="AZ76" i="8"/>
  <c r="BA76" i="8"/>
  <c r="BB76" i="8"/>
  <c r="BC76" i="8"/>
  <c r="BD76" i="8"/>
  <c r="BE76" i="8"/>
  <c r="BF76" i="8"/>
  <c r="BG76" i="8"/>
  <c r="BH76" i="8"/>
  <c r="BI76" i="8"/>
  <c r="BJ76" i="8"/>
  <c r="BK76" i="8"/>
  <c r="BL76" i="8"/>
  <c r="BM76" i="8"/>
  <c r="AI77" i="8"/>
  <c r="AJ77" i="8"/>
  <c r="AK77" i="8"/>
  <c r="AL77" i="8"/>
  <c r="AM77" i="8"/>
  <c r="AN77" i="8"/>
  <c r="AO77" i="8"/>
  <c r="AP77" i="8"/>
  <c r="AQ77" i="8"/>
  <c r="AR77" i="8"/>
  <c r="AS77" i="8"/>
  <c r="AT77" i="8"/>
  <c r="AU77" i="8"/>
  <c r="AV77" i="8"/>
  <c r="AW77" i="8"/>
  <c r="AX77" i="8"/>
  <c r="AY77" i="8"/>
  <c r="AZ77" i="8"/>
  <c r="BA77" i="8"/>
  <c r="BB77" i="8"/>
  <c r="BC77" i="8"/>
  <c r="BD77" i="8"/>
  <c r="BE77" i="8"/>
  <c r="BF77" i="8"/>
  <c r="BG77" i="8"/>
  <c r="BH77" i="8"/>
  <c r="BI77" i="8"/>
  <c r="BJ77" i="8"/>
  <c r="BK77" i="8"/>
  <c r="BL77" i="8"/>
  <c r="BM77" i="8"/>
  <c r="AI78" i="8"/>
  <c r="AJ78" i="8"/>
  <c r="AK78" i="8"/>
  <c r="AL78" i="8"/>
  <c r="AM78" i="8"/>
  <c r="AN78" i="8"/>
  <c r="AO78" i="8"/>
  <c r="AP78" i="8"/>
  <c r="AQ78" i="8"/>
  <c r="AR78" i="8"/>
  <c r="AS78" i="8"/>
  <c r="AT78" i="8"/>
  <c r="AU78" i="8"/>
  <c r="AV78" i="8"/>
  <c r="AW78" i="8"/>
  <c r="AX78" i="8"/>
  <c r="AY78" i="8"/>
  <c r="AZ78" i="8"/>
  <c r="BA78" i="8"/>
  <c r="BB78" i="8"/>
  <c r="BC78" i="8"/>
  <c r="BD78" i="8"/>
  <c r="BE78" i="8"/>
  <c r="BF78" i="8"/>
  <c r="BG78" i="8"/>
  <c r="BH78" i="8"/>
  <c r="BI78" i="8"/>
  <c r="BJ78" i="8"/>
  <c r="BK78" i="8"/>
  <c r="BL78" i="8"/>
  <c r="BM78" i="8"/>
  <c r="AI79" i="8"/>
  <c r="AJ79" i="8"/>
  <c r="AK79" i="8"/>
  <c r="AL79" i="8"/>
  <c r="AM79" i="8"/>
  <c r="AN79" i="8"/>
  <c r="AO79" i="8"/>
  <c r="AP79" i="8"/>
  <c r="AQ79" i="8"/>
  <c r="AR79" i="8"/>
  <c r="AS79" i="8"/>
  <c r="AT79" i="8"/>
  <c r="AU79" i="8"/>
  <c r="AV79" i="8"/>
  <c r="AW79" i="8"/>
  <c r="AX79" i="8"/>
  <c r="AY79" i="8"/>
  <c r="AZ79" i="8"/>
  <c r="BA79" i="8"/>
  <c r="BB79" i="8"/>
  <c r="BC79" i="8"/>
  <c r="BD79" i="8"/>
  <c r="BE79" i="8"/>
  <c r="BF79" i="8"/>
  <c r="BG79" i="8"/>
  <c r="BH79" i="8"/>
  <c r="BI79" i="8"/>
  <c r="BJ79" i="8"/>
  <c r="BK79" i="8"/>
  <c r="BL79" i="8"/>
  <c r="BM79" i="8"/>
  <c r="AI80" i="8"/>
  <c r="AJ80" i="8"/>
  <c r="AK80" i="8"/>
  <c r="AL80" i="8"/>
  <c r="AM80" i="8"/>
  <c r="AN80" i="8"/>
  <c r="AO80" i="8"/>
  <c r="AP80" i="8"/>
  <c r="AQ80" i="8"/>
  <c r="AR80" i="8"/>
  <c r="AS80" i="8"/>
  <c r="AT80" i="8"/>
  <c r="AU80" i="8"/>
  <c r="AV80" i="8"/>
  <c r="AW80" i="8"/>
  <c r="AX80" i="8"/>
  <c r="AY80" i="8"/>
  <c r="AZ80" i="8"/>
  <c r="BA80" i="8"/>
  <c r="BB80" i="8"/>
  <c r="BC80" i="8"/>
  <c r="BD80" i="8"/>
  <c r="BE80" i="8"/>
  <c r="BF80" i="8"/>
  <c r="BG80" i="8"/>
  <c r="BH80" i="8"/>
  <c r="BI80" i="8"/>
  <c r="BJ80" i="8"/>
  <c r="BK80" i="8"/>
  <c r="BL80" i="8"/>
  <c r="BM80" i="8"/>
  <c r="AI81" i="8"/>
  <c r="AJ81" i="8"/>
  <c r="AK81" i="8"/>
  <c r="AL81" i="8"/>
  <c r="AM81" i="8"/>
  <c r="AN81" i="8"/>
  <c r="AO81" i="8"/>
  <c r="AP81" i="8"/>
  <c r="AQ81" i="8"/>
  <c r="AR81" i="8"/>
  <c r="AS81" i="8"/>
  <c r="AT81" i="8"/>
  <c r="AU81" i="8"/>
  <c r="AV81" i="8"/>
  <c r="AW81" i="8"/>
  <c r="AX81" i="8"/>
  <c r="AY81" i="8"/>
  <c r="AZ81" i="8"/>
  <c r="BA81" i="8"/>
  <c r="BB81" i="8"/>
  <c r="BC81" i="8"/>
  <c r="BD81" i="8"/>
  <c r="BE81" i="8"/>
  <c r="BF81" i="8"/>
  <c r="BG81" i="8"/>
  <c r="BH81" i="8"/>
  <c r="BI81" i="8"/>
  <c r="BJ81" i="8"/>
  <c r="BK81" i="8"/>
  <c r="BL81" i="8"/>
  <c r="BM81" i="8"/>
  <c r="AI82" i="8"/>
  <c r="AJ82" i="8"/>
  <c r="AK82" i="8"/>
  <c r="AL82" i="8"/>
  <c r="AM82" i="8"/>
  <c r="AN82" i="8"/>
  <c r="AO82" i="8"/>
  <c r="AP82" i="8"/>
  <c r="AQ82" i="8"/>
  <c r="AR82" i="8"/>
  <c r="AS82" i="8"/>
  <c r="AT82" i="8"/>
  <c r="AU82" i="8"/>
  <c r="AV82" i="8"/>
  <c r="AW82" i="8"/>
  <c r="AX82" i="8"/>
  <c r="AY82" i="8"/>
  <c r="AZ82" i="8"/>
  <c r="BA82" i="8"/>
  <c r="BB82" i="8"/>
  <c r="BC82" i="8"/>
  <c r="BD82" i="8"/>
  <c r="BE82" i="8"/>
  <c r="BF82" i="8"/>
  <c r="BG82" i="8"/>
  <c r="BH82" i="8"/>
  <c r="BI82" i="8"/>
  <c r="BJ82" i="8"/>
  <c r="BK82" i="8"/>
  <c r="BL82" i="8"/>
  <c r="BM82" i="8"/>
  <c r="AI83" i="8"/>
  <c r="AJ83" i="8"/>
  <c r="AK83" i="8"/>
  <c r="AL83" i="8"/>
  <c r="AM83" i="8"/>
  <c r="AN83" i="8"/>
  <c r="AO83" i="8"/>
  <c r="AP83" i="8"/>
  <c r="AQ83" i="8"/>
  <c r="AR83" i="8"/>
  <c r="AS83" i="8"/>
  <c r="AT83" i="8"/>
  <c r="AU83" i="8"/>
  <c r="AV83" i="8"/>
  <c r="AW83" i="8"/>
  <c r="AX83" i="8"/>
  <c r="AY83" i="8"/>
  <c r="AZ83" i="8"/>
  <c r="BA83" i="8"/>
  <c r="BB83" i="8"/>
  <c r="BC83" i="8"/>
  <c r="BD83" i="8"/>
  <c r="BE83" i="8"/>
  <c r="BF83" i="8"/>
  <c r="BG83" i="8"/>
  <c r="BH83" i="8"/>
  <c r="BI83" i="8"/>
  <c r="BJ83" i="8"/>
  <c r="BK83" i="8"/>
  <c r="BL83" i="8"/>
  <c r="BM83" i="8"/>
  <c r="AI84" i="8"/>
  <c r="AJ84" i="8"/>
  <c r="AK84" i="8"/>
  <c r="AL84" i="8"/>
  <c r="AM84" i="8"/>
  <c r="AN84" i="8"/>
  <c r="AO84" i="8"/>
  <c r="AP84" i="8"/>
  <c r="AQ84" i="8"/>
  <c r="AR84" i="8"/>
  <c r="AS84" i="8"/>
  <c r="AT84" i="8"/>
  <c r="AU84" i="8"/>
  <c r="AV84" i="8"/>
  <c r="AW84" i="8"/>
  <c r="AX84" i="8"/>
  <c r="AY84" i="8"/>
  <c r="AZ84" i="8"/>
  <c r="BA84" i="8"/>
  <c r="BB84" i="8"/>
  <c r="BC84" i="8"/>
  <c r="BD84" i="8"/>
  <c r="BE84" i="8"/>
  <c r="BF84" i="8"/>
  <c r="BG84" i="8"/>
  <c r="BH84" i="8"/>
  <c r="BI84" i="8"/>
  <c r="BJ84" i="8"/>
  <c r="BK84" i="8"/>
  <c r="BL84" i="8"/>
  <c r="BM84" i="8"/>
  <c r="AI85" i="8"/>
  <c r="AJ85" i="8"/>
  <c r="AK85" i="8"/>
  <c r="AL85" i="8"/>
  <c r="AM85" i="8"/>
  <c r="AN85" i="8"/>
  <c r="AO85" i="8"/>
  <c r="AP85" i="8"/>
  <c r="AQ85" i="8"/>
  <c r="AR85" i="8"/>
  <c r="AS85" i="8"/>
  <c r="AT85" i="8"/>
  <c r="AU85" i="8"/>
  <c r="AV85" i="8"/>
  <c r="AW85" i="8"/>
  <c r="AX85" i="8"/>
  <c r="AY85" i="8"/>
  <c r="AZ85" i="8"/>
  <c r="BA85" i="8"/>
  <c r="BB85" i="8"/>
  <c r="BC85" i="8"/>
  <c r="BD85" i="8"/>
  <c r="BE85" i="8"/>
  <c r="BF85" i="8"/>
  <c r="BG85" i="8"/>
  <c r="BH85" i="8"/>
  <c r="BI85" i="8"/>
  <c r="BJ85" i="8"/>
  <c r="BK85" i="8"/>
  <c r="BL85" i="8"/>
  <c r="BM85" i="8"/>
  <c r="AI86" i="8"/>
  <c r="AJ86" i="8"/>
  <c r="AK86" i="8"/>
  <c r="AL86" i="8"/>
  <c r="AM86" i="8"/>
  <c r="AN86" i="8"/>
  <c r="AO86" i="8"/>
  <c r="AP86" i="8"/>
  <c r="AQ86" i="8"/>
  <c r="AR86" i="8"/>
  <c r="AS86" i="8"/>
  <c r="AT86" i="8"/>
  <c r="AU86" i="8"/>
  <c r="AV86" i="8"/>
  <c r="AW86" i="8"/>
  <c r="AX86" i="8"/>
  <c r="AY86" i="8"/>
  <c r="AZ86" i="8"/>
  <c r="BA86" i="8"/>
  <c r="BB86" i="8"/>
  <c r="BC86" i="8"/>
  <c r="BD86" i="8"/>
  <c r="BE86" i="8"/>
  <c r="BF86" i="8"/>
  <c r="BG86" i="8"/>
  <c r="BH86" i="8"/>
  <c r="BI86" i="8"/>
  <c r="BJ86" i="8"/>
  <c r="BK86" i="8"/>
  <c r="BL86" i="8"/>
  <c r="BM86" i="8"/>
  <c r="AI87" i="8"/>
  <c r="AJ87" i="8"/>
  <c r="AK87" i="8"/>
  <c r="AL87" i="8"/>
  <c r="AM87" i="8"/>
  <c r="AN87" i="8"/>
  <c r="AO87" i="8"/>
  <c r="AP87" i="8"/>
  <c r="AQ87" i="8"/>
  <c r="AR87" i="8"/>
  <c r="AS87" i="8"/>
  <c r="AT87" i="8"/>
  <c r="AU87" i="8"/>
  <c r="AV87" i="8"/>
  <c r="AW87" i="8"/>
  <c r="AX87" i="8"/>
  <c r="AY87" i="8"/>
  <c r="AZ87" i="8"/>
  <c r="BA87" i="8"/>
  <c r="BB87" i="8"/>
  <c r="BC87" i="8"/>
  <c r="BD87" i="8"/>
  <c r="BE87" i="8"/>
  <c r="BF87" i="8"/>
  <c r="BG87" i="8"/>
  <c r="BH87" i="8"/>
  <c r="BI87" i="8"/>
  <c r="BJ87" i="8"/>
  <c r="BK87" i="8"/>
  <c r="BL87" i="8"/>
  <c r="BM87" i="8"/>
  <c r="AI88" i="8"/>
  <c r="AJ88" i="8"/>
  <c r="AK88" i="8"/>
  <c r="AL88" i="8"/>
  <c r="AM88" i="8"/>
  <c r="AN88" i="8"/>
  <c r="AO88" i="8"/>
  <c r="AP88" i="8"/>
  <c r="AQ88" i="8"/>
  <c r="AR88" i="8"/>
  <c r="AS88" i="8"/>
  <c r="AT88" i="8"/>
  <c r="AU88" i="8"/>
  <c r="AV88" i="8"/>
  <c r="AW88" i="8"/>
  <c r="AX88" i="8"/>
  <c r="AY88" i="8"/>
  <c r="AZ88" i="8"/>
  <c r="BA88" i="8"/>
  <c r="BB88" i="8"/>
  <c r="BC88" i="8"/>
  <c r="BD88" i="8"/>
  <c r="BE88" i="8"/>
  <c r="BF88" i="8"/>
  <c r="BG88" i="8"/>
  <c r="BH88" i="8"/>
  <c r="BI88" i="8"/>
  <c r="BJ88" i="8"/>
  <c r="BK88" i="8"/>
  <c r="BL88" i="8"/>
  <c r="BM88" i="8"/>
  <c r="AI89" i="8"/>
  <c r="AJ89" i="8"/>
  <c r="AK89" i="8"/>
  <c r="AL89" i="8"/>
  <c r="AM89" i="8"/>
  <c r="AN89" i="8"/>
  <c r="AO89" i="8"/>
  <c r="AP89" i="8"/>
  <c r="AQ89" i="8"/>
  <c r="AR89" i="8"/>
  <c r="AS89" i="8"/>
  <c r="AT89" i="8"/>
  <c r="AU89" i="8"/>
  <c r="AV89" i="8"/>
  <c r="AW89" i="8"/>
  <c r="AX89" i="8"/>
  <c r="AY89" i="8"/>
  <c r="AZ89" i="8"/>
  <c r="BA89" i="8"/>
  <c r="BB89" i="8"/>
  <c r="BC89" i="8"/>
  <c r="BD89" i="8"/>
  <c r="BE89" i="8"/>
  <c r="BF89" i="8"/>
  <c r="BG89" i="8"/>
  <c r="BH89" i="8"/>
  <c r="BI89" i="8"/>
  <c r="BJ89" i="8"/>
  <c r="BK89" i="8"/>
  <c r="BL89" i="8"/>
  <c r="BM89" i="8"/>
  <c r="AI90" i="8"/>
  <c r="AJ90" i="8"/>
  <c r="AK90" i="8"/>
  <c r="AL90" i="8"/>
  <c r="AM90" i="8"/>
  <c r="AN90" i="8"/>
  <c r="AO90" i="8"/>
  <c r="AP90" i="8"/>
  <c r="AQ90" i="8"/>
  <c r="AR90" i="8"/>
  <c r="AS90" i="8"/>
  <c r="AT90" i="8"/>
  <c r="AU90" i="8"/>
  <c r="AV90" i="8"/>
  <c r="AW90" i="8"/>
  <c r="AX90" i="8"/>
  <c r="AY90" i="8"/>
  <c r="AZ90" i="8"/>
  <c r="BA90" i="8"/>
  <c r="BB90" i="8"/>
  <c r="BC90" i="8"/>
  <c r="BD90" i="8"/>
  <c r="BE90" i="8"/>
  <c r="BF90" i="8"/>
  <c r="BG90" i="8"/>
  <c r="BH90" i="8"/>
  <c r="BI90" i="8"/>
  <c r="BJ90" i="8"/>
  <c r="BK90" i="8"/>
  <c r="BL90" i="8"/>
  <c r="BM90" i="8"/>
  <c r="AI91" i="8"/>
  <c r="AJ91" i="8"/>
  <c r="AK91" i="8"/>
  <c r="AL91" i="8"/>
  <c r="AM91" i="8"/>
  <c r="AN91" i="8"/>
  <c r="AO91" i="8"/>
  <c r="AP91" i="8"/>
  <c r="AQ91" i="8"/>
  <c r="AR91" i="8"/>
  <c r="AS91" i="8"/>
  <c r="AT91" i="8"/>
  <c r="AU91" i="8"/>
  <c r="AV91" i="8"/>
  <c r="AW91" i="8"/>
  <c r="AX91" i="8"/>
  <c r="AY91" i="8"/>
  <c r="AZ91" i="8"/>
  <c r="BA91" i="8"/>
  <c r="BB91" i="8"/>
  <c r="BC91" i="8"/>
  <c r="BD91" i="8"/>
  <c r="BE91" i="8"/>
  <c r="BF91" i="8"/>
  <c r="BG91" i="8"/>
  <c r="BH91" i="8"/>
  <c r="BI91" i="8"/>
  <c r="BJ91" i="8"/>
  <c r="BK91" i="8"/>
  <c r="BL91" i="8"/>
  <c r="BM91" i="8"/>
  <c r="AI92" i="8"/>
  <c r="AJ92" i="8"/>
  <c r="AK92" i="8"/>
  <c r="AL92" i="8"/>
  <c r="AM92" i="8"/>
  <c r="AN92" i="8"/>
  <c r="AO92" i="8"/>
  <c r="AP92" i="8"/>
  <c r="AQ92" i="8"/>
  <c r="AR92" i="8"/>
  <c r="AS92" i="8"/>
  <c r="AT92" i="8"/>
  <c r="AU92" i="8"/>
  <c r="AV92" i="8"/>
  <c r="AW92" i="8"/>
  <c r="AX92" i="8"/>
  <c r="AY92" i="8"/>
  <c r="AZ92" i="8"/>
  <c r="BA92" i="8"/>
  <c r="BB92" i="8"/>
  <c r="BC92" i="8"/>
  <c r="BD92" i="8"/>
  <c r="BE92" i="8"/>
  <c r="BF92" i="8"/>
  <c r="BG92" i="8"/>
  <c r="BH92" i="8"/>
  <c r="BI92" i="8"/>
  <c r="BJ92" i="8"/>
  <c r="BK92" i="8"/>
  <c r="BL92" i="8"/>
  <c r="BM92" i="8"/>
  <c r="AI93" i="8"/>
  <c r="AJ93" i="8"/>
  <c r="AK93" i="8"/>
  <c r="AL93" i="8"/>
  <c r="AM93" i="8"/>
  <c r="AN93" i="8"/>
  <c r="AO93" i="8"/>
  <c r="AP93" i="8"/>
  <c r="AQ93" i="8"/>
  <c r="AR93" i="8"/>
  <c r="AS93" i="8"/>
  <c r="AT93" i="8"/>
  <c r="AU93" i="8"/>
  <c r="AV93" i="8"/>
  <c r="AW93" i="8"/>
  <c r="AX93" i="8"/>
  <c r="AY93" i="8"/>
  <c r="AZ93" i="8"/>
  <c r="BA93" i="8"/>
  <c r="BB93" i="8"/>
  <c r="BC93" i="8"/>
  <c r="BD93" i="8"/>
  <c r="BE93" i="8"/>
  <c r="BF93" i="8"/>
  <c r="BG93" i="8"/>
  <c r="BH93" i="8"/>
  <c r="BI93" i="8"/>
  <c r="BJ93" i="8"/>
  <c r="BK93" i="8"/>
  <c r="BL93" i="8"/>
  <c r="BM93" i="8"/>
  <c r="AI94" i="8"/>
  <c r="AJ94" i="8"/>
  <c r="AK94" i="8"/>
  <c r="AL94" i="8"/>
  <c r="AM94" i="8"/>
  <c r="AN94" i="8"/>
  <c r="AO94" i="8"/>
  <c r="AP94" i="8"/>
  <c r="AQ94" i="8"/>
  <c r="AR94" i="8"/>
  <c r="AS94" i="8"/>
  <c r="AT94" i="8"/>
  <c r="AU94" i="8"/>
  <c r="AV94" i="8"/>
  <c r="AW94" i="8"/>
  <c r="AX94" i="8"/>
  <c r="AY94" i="8"/>
  <c r="AZ94" i="8"/>
  <c r="BA94" i="8"/>
  <c r="BB94" i="8"/>
  <c r="BC94" i="8"/>
  <c r="BD94" i="8"/>
  <c r="BE94" i="8"/>
  <c r="BF94" i="8"/>
  <c r="BG94" i="8"/>
  <c r="BH94" i="8"/>
  <c r="BI94" i="8"/>
  <c r="BJ94" i="8"/>
  <c r="BK94" i="8"/>
  <c r="BL94" i="8"/>
  <c r="BM94" i="8"/>
  <c r="AI95" i="8"/>
  <c r="AJ95" i="8"/>
  <c r="AK95" i="8"/>
  <c r="AL95" i="8"/>
  <c r="AM95" i="8"/>
  <c r="AN95" i="8"/>
  <c r="AO95" i="8"/>
  <c r="AP95" i="8"/>
  <c r="AQ95" i="8"/>
  <c r="AR95" i="8"/>
  <c r="AS95" i="8"/>
  <c r="AT95" i="8"/>
  <c r="AU95" i="8"/>
  <c r="AV95" i="8"/>
  <c r="AW95" i="8"/>
  <c r="AX95" i="8"/>
  <c r="AY95" i="8"/>
  <c r="AZ95" i="8"/>
  <c r="BA95" i="8"/>
  <c r="BB95" i="8"/>
  <c r="BC95" i="8"/>
  <c r="BD95" i="8"/>
  <c r="BE95" i="8"/>
  <c r="BF95" i="8"/>
  <c r="BG95" i="8"/>
  <c r="BH95" i="8"/>
  <c r="BI95" i="8"/>
  <c r="BJ95" i="8"/>
  <c r="BK95" i="8"/>
  <c r="BL95" i="8"/>
  <c r="BM95" i="8"/>
  <c r="AI96" i="8"/>
  <c r="AJ96" i="8"/>
  <c r="AK96" i="8"/>
  <c r="AL96" i="8"/>
  <c r="AM96" i="8"/>
  <c r="AN96" i="8"/>
  <c r="AO96" i="8"/>
  <c r="AP96" i="8"/>
  <c r="AQ96" i="8"/>
  <c r="AR96" i="8"/>
  <c r="AS96" i="8"/>
  <c r="AT96" i="8"/>
  <c r="AU96" i="8"/>
  <c r="AV96" i="8"/>
  <c r="AW96" i="8"/>
  <c r="AX96" i="8"/>
  <c r="AY96" i="8"/>
  <c r="AZ96" i="8"/>
  <c r="BA96" i="8"/>
  <c r="BB96" i="8"/>
  <c r="BC96" i="8"/>
  <c r="BD96" i="8"/>
  <c r="BE96" i="8"/>
  <c r="BF96" i="8"/>
  <c r="BG96" i="8"/>
  <c r="BH96" i="8"/>
  <c r="BI96" i="8"/>
  <c r="BJ96" i="8"/>
  <c r="BK96" i="8"/>
  <c r="BL96" i="8"/>
  <c r="BM96" i="8"/>
  <c r="AI97" i="8"/>
  <c r="AJ97" i="8"/>
  <c r="AK97" i="8"/>
  <c r="AL97" i="8"/>
  <c r="AM97" i="8"/>
  <c r="AN97" i="8"/>
  <c r="AO97" i="8"/>
  <c r="AP97" i="8"/>
  <c r="AQ97" i="8"/>
  <c r="AR97" i="8"/>
  <c r="AS97" i="8"/>
  <c r="AT97" i="8"/>
  <c r="AU97" i="8"/>
  <c r="AV97" i="8"/>
  <c r="AW97" i="8"/>
  <c r="AX97" i="8"/>
  <c r="AY97" i="8"/>
  <c r="AZ97" i="8"/>
  <c r="BA97" i="8"/>
  <c r="BB97" i="8"/>
  <c r="BC97" i="8"/>
  <c r="BD97" i="8"/>
  <c r="BE97" i="8"/>
  <c r="BF97" i="8"/>
  <c r="BG97" i="8"/>
  <c r="BH97" i="8"/>
  <c r="BI97" i="8"/>
  <c r="BJ97" i="8"/>
  <c r="BK97" i="8"/>
  <c r="BL97" i="8"/>
  <c r="BM97" i="8"/>
  <c r="AI98" i="8"/>
  <c r="AJ98" i="8"/>
  <c r="AK98" i="8"/>
  <c r="AL98" i="8"/>
  <c r="AM98" i="8"/>
  <c r="AN98" i="8"/>
  <c r="AO98" i="8"/>
  <c r="AP98" i="8"/>
  <c r="AQ98" i="8"/>
  <c r="AR98" i="8"/>
  <c r="AS98" i="8"/>
  <c r="AT98" i="8"/>
  <c r="AU98" i="8"/>
  <c r="AV98" i="8"/>
  <c r="AW98" i="8"/>
  <c r="AX98" i="8"/>
  <c r="AY98" i="8"/>
  <c r="AZ98" i="8"/>
  <c r="BA98" i="8"/>
  <c r="BB98" i="8"/>
  <c r="BC98" i="8"/>
  <c r="BD98" i="8"/>
  <c r="BE98" i="8"/>
  <c r="BF98" i="8"/>
  <c r="BG98" i="8"/>
  <c r="BH98" i="8"/>
  <c r="BI98" i="8"/>
  <c r="BJ98" i="8"/>
  <c r="BK98" i="8"/>
  <c r="BL98" i="8"/>
  <c r="BM98" i="8"/>
  <c r="AI99" i="8"/>
  <c r="AJ99" i="8"/>
  <c r="AK99" i="8"/>
  <c r="AL99" i="8"/>
  <c r="AM99" i="8"/>
  <c r="AN99" i="8"/>
  <c r="AO99" i="8"/>
  <c r="AP99" i="8"/>
  <c r="AQ99" i="8"/>
  <c r="AR99" i="8"/>
  <c r="AS99" i="8"/>
  <c r="AT99" i="8"/>
  <c r="AU99" i="8"/>
  <c r="AV99" i="8"/>
  <c r="AW99" i="8"/>
  <c r="AX99" i="8"/>
  <c r="AY99" i="8"/>
  <c r="AZ99" i="8"/>
  <c r="BA99" i="8"/>
  <c r="BB99" i="8"/>
  <c r="BC99" i="8"/>
  <c r="BD99" i="8"/>
  <c r="BE99" i="8"/>
  <c r="BF99" i="8"/>
  <c r="BG99" i="8"/>
  <c r="BH99" i="8"/>
  <c r="BI99" i="8"/>
  <c r="BJ99" i="8"/>
  <c r="BK99" i="8"/>
  <c r="BL99" i="8"/>
  <c r="BM99" i="8"/>
  <c r="AI100" i="8"/>
  <c r="AJ100" i="8"/>
  <c r="AK100" i="8"/>
  <c r="AL100" i="8"/>
  <c r="AM100" i="8"/>
  <c r="AN100" i="8"/>
  <c r="AO100" i="8"/>
  <c r="AP100" i="8"/>
  <c r="AQ100" i="8"/>
  <c r="AR100" i="8"/>
  <c r="AS100" i="8"/>
  <c r="AT100" i="8"/>
  <c r="AU100" i="8"/>
  <c r="AV100" i="8"/>
  <c r="AW100" i="8"/>
  <c r="AX100" i="8"/>
  <c r="AY100" i="8"/>
  <c r="AZ100" i="8"/>
  <c r="BA100" i="8"/>
  <c r="BB100" i="8"/>
  <c r="BC100" i="8"/>
  <c r="BD100" i="8"/>
  <c r="BE100" i="8"/>
  <c r="BF100" i="8"/>
  <c r="BG100" i="8"/>
  <c r="BH100" i="8"/>
  <c r="BI100" i="8"/>
  <c r="BJ100" i="8"/>
  <c r="BK100" i="8"/>
  <c r="BL100" i="8"/>
  <c r="BM100" i="8"/>
  <c r="AI101" i="8"/>
  <c r="AJ101" i="8"/>
  <c r="AK101" i="8"/>
  <c r="AL101" i="8"/>
  <c r="AM101" i="8"/>
  <c r="AN101" i="8"/>
  <c r="AO101" i="8"/>
  <c r="AP101" i="8"/>
  <c r="AQ101" i="8"/>
  <c r="AR101" i="8"/>
  <c r="AS101" i="8"/>
  <c r="AT101" i="8"/>
  <c r="AU101" i="8"/>
  <c r="AV101" i="8"/>
  <c r="AW101" i="8"/>
  <c r="AX101" i="8"/>
  <c r="AY101" i="8"/>
  <c r="AZ101" i="8"/>
  <c r="BA101" i="8"/>
  <c r="BB101" i="8"/>
  <c r="BC101" i="8"/>
  <c r="BD101" i="8"/>
  <c r="BE101" i="8"/>
  <c r="BF101" i="8"/>
  <c r="BG101" i="8"/>
  <c r="BH101" i="8"/>
  <c r="BI101" i="8"/>
  <c r="BJ101" i="8"/>
  <c r="BK101" i="8"/>
  <c r="BL101" i="8"/>
  <c r="BM101" i="8"/>
  <c r="AI102" i="8"/>
  <c r="AJ102" i="8"/>
  <c r="AK102" i="8"/>
  <c r="AL102" i="8"/>
  <c r="AM102" i="8"/>
  <c r="AN102" i="8"/>
  <c r="AO102" i="8"/>
  <c r="AP102" i="8"/>
  <c r="AQ102" i="8"/>
  <c r="AR102" i="8"/>
  <c r="AS102" i="8"/>
  <c r="AT102" i="8"/>
  <c r="AU102" i="8"/>
  <c r="AV102" i="8"/>
  <c r="AW102" i="8"/>
  <c r="AX102" i="8"/>
  <c r="AY102" i="8"/>
  <c r="AZ102" i="8"/>
  <c r="BA102" i="8"/>
  <c r="BB102" i="8"/>
  <c r="BC102" i="8"/>
  <c r="BD102" i="8"/>
  <c r="BE102" i="8"/>
  <c r="BF102" i="8"/>
  <c r="BG102" i="8"/>
  <c r="BH102" i="8"/>
  <c r="BI102" i="8"/>
  <c r="BJ102" i="8"/>
  <c r="BK102" i="8"/>
  <c r="BL102" i="8"/>
  <c r="BM102" i="8"/>
  <c r="AI103" i="8"/>
  <c r="AJ103" i="8"/>
  <c r="AK103" i="8"/>
  <c r="AL103" i="8"/>
  <c r="AM103" i="8"/>
  <c r="AN103" i="8"/>
  <c r="AO103" i="8"/>
  <c r="AP103" i="8"/>
  <c r="AQ103" i="8"/>
  <c r="AR103" i="8"/>
  <c r="AS103" i="8"/>
  <c r="AT103" i="8"/>
  <c r="AU103" i="8"/>
  <c r="AV103" i="8"/>
  <c r="AW103" i="8"/>
  <c r="AX103" i="8"/>
  <c r="AY103" i="8"/>
  <c r="AZ103" i="8"/>
  <c r="BA103" i="8"/>
  <c r="BB103" i="8"/>
  <c r="BC103" i="8"/>
  <c r="BD103" i="8"/>
  <c r="BE103" i="8"/>
  <c r="BF103" i="8"/>
  <c r="BG103" i="8"/>
  <c r="BH103" i="8"/>
  <c r="BI103" i="8"/>
  <c r="BJ103" i="8"/>
  <c r="BK103" i="8"/>
  <c r="BL103" i="8"/>
  <c r="BM103" i="8"/>
  <c r="AI104" i="8"/>
  <c r="AJ104" i="8"/>
  <c r="AK104" i="8"/>
  <c r="AL104" i="8"/>
  <c r="AM104" i="8"/>
  <c r="AN104" i="8"/>
  <c r="AO104" i="8"/>
  <c r="AP104" i="8"/>
  <c r="AQ104" i="8"/>
  <c r="AR104" i="8"/>
  <c r="AS104" i="8"/>
  <c r="AT104" i="8"/>
  <c r="AU104" i="8"/>
  <c r="AV104" i="8"/>
  <c r="AW104" i="8"/>
  <c r="AX104" i="8"/>
  <c r="AY104" i="8"/>
  <c r="AZ104" i="8"/>
  <c r="BA104" i="8"/>
  <c r="BB104" i="8"/>
  <c r="BC104" i="8"/>
  <c r="BD104" i="8"/>
  <c r="BE104" i="8"/>
  <c r="BF104" i="8"/>
  <c r="BG104" i="8"/>
  <c r="BH104" i="8"/>
  <c r="BI104" i="8"/>
  <c r="BJ104" i="8"/>
  <c r="BK104" i="8"/>
  <c r="BL104" i="8"/>
  <c r="BM104" i="8"/>
  <c r="AI105" i="8"/>
  <c r="AJ105" i="8"/>
  <c r="AK105" i="8"/>
  <c r="AL105" i="8"/>
  <c r="AM105" i="8"/>
  <c r="AN105" i="8"/>
  <c r="AO105" i="8"/>
  <c r="AP105" i="8"/>
  <c r="AQ105" i="8"/>
  <c r="AR105" i="8"/>
  <c r="AS105" i="8"/>
  <c r="AT105" i="8"/>
  <c r="AU105" i="8"/>
  <c r="AV105" i="8"/>
  <c r="AW105" i="8"/>
  <c r="AX105" i="8"/>
  <c r="AY105" i="8"/>
  <c r="AZ105" i="8"/>
  <c r="BA105" i="8"/>
  <c r="BB105" i="8"/>
  <c r="BC105" i="8"/>
  <c r="BD105" i="8"/>
  <c r="BE105" i="8"/>
  <c r="BF105" i="8"/>
  <c r="BG105" i="8"/>
  <c r="BH105" i="8"/>
  <c r="BI105" i="8"/>
  <c r="BJ105" i="8"/>
  <c r="BK105" i="8"/>
  <c r="BL105" i="8"/>
  <c r="BM105" i="8"/>
  <c r="AI106" i="8"/>
  <c r="AJ106" i="8"/>
  <c r="AK106" i="8"/>
  <c r="AL106" i="8"/>
  <c r="AM106" i="8"/>
  <c r="AN106" i="8"/>
  <c r="AO106" i="8"/>
  <c r="AP106" i="8"/>
  <c r="AQ106" i="8"/>
  <c r="AR106" i="8"/>
  <c r="AS106" i="8"/>
  <c r="AT106" i="8"/>
  <c r="AU106" i="8"/>
  <c r="AV106" i="8"/>
  <c r="AW106" i="8"/>
  <c r="AX106" i="8"/>
  <c r="AY106" i="8"/>
  <c r="AZ106" i="8"/>
  <c r="BA106" i="8"/>
  <c r="BB106" i="8"/>
  <c r="BC106" i="8"/>
  <c r="BD106" i="8"/>
  <c r="BE106" i="8"/>
  <c r="BF106" i="8"/>
  <c r="BG106" i="8"/>
  <c r="BH106" i="8"/>
  <c r="BI106" i="8"/>
  <c r="BJ106" i="8"/>
  <c r="BK106" i="8"/>
  <c r="BL106" i="8"/>
  <c r="BM106" i="8"/>
  <c r="AI107" i="8"/>
  <c r="AJ107" i="8"/>
  <c r="AK107" i="8"/>
  <c r="AL107" i="8"/>
  <c r="AM107" i="8"/>
  <c r="AN107" i="8"/>
  <c r="AO107" i="8"/>
  <c r="AP107" i="8"/>
  <c r="AQ107" i="8"/>
  <c r="AR107" i="8"/>
  <c r="AS107" i="8"/>
  <c r="AT107" i="8"/>
  <c r="AU107" i="8"/>
  <c r="AV107" i="8"/>
  <c r="AW107" i="8"/>
  <c r="AX107" i="8"/>
  <c r="AY107" i="8"/>
  <c r="AZ107" i="8"/>
  <c r="BA107" i="8"/>
  <c r="BB107" i="8"/>
  <c r="BC107" i="8"/>
  <c r="BD107" i="8"/>
  <c r="BE107" i="8"/>
  <c r="BF107" i="8"/>
  <c r="BG107" i="8"/>
  <c r="BH107" i="8"/>
  <c r="BI107" i="8"/>
  <c r="BJ107" i="8"/>
  <c r="BK107" i="8"/>
  <c r="BL107" i="8"/>
  <c r="BM107" i="8"/>
  <c r="AI108" i="8"/>
  <c r="AJ108" i="8"/>
  <c r="AK108" i="8"/>
  <c r="AL108" i="8"/>
  <c r="AM108" i="8"/>
  <c r="AN108" i="8"/>
  <c r="AO108" i="8"/>
  <c r="AP108" i="8"/>
  <c r="AQ108" i="8"/>
  <c r="AR108" i="8"/>
  <c r="AS108" i="8"/>
  <c r="AT108" i="8"/>
  <c r="AU108" i="8"/>
  <c r="AV108" i="8"/>
  <c r="AW108" i="8"/>
  <c r="AX108" i="8"/>
  <c r="AY108" i="8"/>
  <c r="AZ108" i="8"/>
  <c r="BA108" i="8"/>
  <c r="BB108" i="8"/>
  <c r="BC108" i="8"/>
  <c r="BD108" i="8"/>
  <c r="BE108" i="8"/>
  <c r="BF108" i="8"/>
  <c r="BG108" i="8"/>
  <c r="BH108" i="8"/>
  <c r="BI108" i="8"/>
  <c r="BJ108" i="8"/>
  <c r="BK108" i="8"/>
  <c r="BL108" i="8"/>
  <c r="BM108" i="8"/>
  <c r="AI109" i="8"/>
  <c r="AJ109" i="8"/>
  <c r="AK109" i="8"/>
  <c r="AL109" i="8"/>
  <c r="AM109" i="8"/>
  <c r="AN109" i="8"/>
  <c r="AO109" i="8"/>
  <c r="AP109" i="8"/>
  <c r="AQ109" i="8"/>
  <c r="AR109" i="8"/>
  <c r="AS109" i="8"/>
  <c r="AT109" i="8"/>
  <c r="AU109" i="8"/>
  <c r="AV109" i="8"/>
  <c r="AW109" i="8"/>
  <c r="AX109" i="8"/>
  <c r="AY109" i="8"/>
  <c r="AZ109" i="8"/>
  <c r="BA109" i="8"/>
  <c r="BB109" i="8"/>
  <c r="BC109" i="8"/>
  <c r="BD109" i="8"/>
  <c r="BE109" i="8"/>
  <c r="BF109" i="8"/>
  <c r="BG109" i="8"/>
  <c r="BH109" i="8"/>
  <c r="BI109" i="8"/>
  <c r="BJ109" i="8"/>
  <c r="BK109" i="8"/>
  <c r="BL109" i="8"/>
  <c r="BM109" i="8"/>
  <c r="AI110" i="8"/>
  <c r="AJ110" i="8"/>
  <c r="AK110" i="8"/>
  <c r="AL110" i="8"/>
  <c r="AM110" i="8"/>
  <c r="AN110" i="8"/>
  <c r="AO110" i="8"/>
  <c r="AP110" i="8"/>
  <c r="AQ110" i="8"/>
  <c r="AR110" i="8"/>
  <c r="AS110" i="8"/>
  <c r="AT110" i="8"/>
  <c r="AU110" i="8"/>
  <c r="AV110" i="8"/>
  <c r="AW110" i="8"/>
  <c r="AX110" i="8"/>
  <c r="AY110" i="8"/>
  <c r="AZ110" i="8"/>
  <c r="BA110" i="8"/>
  <c r="BB110" i="8"/>
  <c r="BC110" i="8"/>
  <c r="BD110" i="8"/>
  <c r="BE110" i="8"/>
  <c r="BF110" i="8"/>
  <c r="BG110" i="8"/>
  <c r="BH110" i="8"/>
  <c r="BI110" i="8"/>
  <c r="BJ110" i="8"/>
  <c r="BK110" i="8"/>
  <c r="BL110" i="8"/>
  <c r="BM110" i="8"/>
  <c r="AI111" i="8"/>
  <c r="AJ111" i="8"/>
  <c r="AK111" i="8"/>
  <c r="AL111" i="8"/>
  <c r="AM111" i="8"/>
  <c r="AN111" i="8"/>
  <c r="AO111" i="8"/>
  <c r="AP111" i="8"/>
  <c r="AQ111" i="8"/>
  <c r="AR111" i="8"/>
  <c r="AS111" i="8"/>
  <c r="AT111" i="8"/>
  <c r="AU111" i="8"/>
  <c r="AV111" i="8"/>
  <c r="AW111" i="8"/>
  <c r="AX111" i="8"/>
  <c r="AY111" i="8"/>
  <c r="AZ111" i="8"/>
  <c r="BA111" i="8"/>
  <c r="BB111" i="8"/>
  <c r="BC111" i="8"/>
  <c r="BD111" i="8"/>
  <c r="BE111" i="8"/>
  <c r="BF111" i="8"/>
  <c r="BG111" i="8"/>
  <c r="BH111" i="8"/>
  <c r="BI111" i="8"/>
  <c r="BJ111" i="8"/>
  <c r="BK111" i="8"/>
  <c r="BL111" i="8"/>
  <c r="BM111" i="8"/>
  <c r="AI112" i="8"/>
  <c r="AJ112" i="8"/>
  <c r="AK112" i="8"/>
  <c r="AL112" i="8"/>
  <c r="AM112" i="8"/>
  <c r="AN112" i="8"/>
  <c r="AO112" i="8"/>
  <c r="AP112" i="8"/>
  <c r="AQ112" i="8"/>
  <c r="AR112" i="8"/>
  <c r="AS112" i="8"/>
  <c r="AT112" i="8"/>
  <c r="AU112" i="8"/>
  <c r="AV112" i="8"/>
  <c r="AW112" i="8"/>
  <c r="AX112" i="8"/>
  <c r="AY112" i="8"/>
  <c r="AZ112" i="8"/>
  <c r="BA112" i="8"/>
  <c r="BB112" i="8"/>
  <c r="BC112" i="8"/>
  <c r="BD112" i="8"/>
  <c r="BE112" i="8"/>
  <c r="BF112" i="8"/>
  <c r="BG112" i="8"/>
  <c r="BH112" i="8"/>
  <c r="BI112" i="8"/>
  <c r="BJ112" i="8"/>
  <c r="BK112" i="8"/>
  <c r="BL112" i="8"/>
  <c r="BM112" i="8"/>
  <c r="AI113" i="8"/>
  <c r="AJ113" i="8"/>
  <c r="AK113" i="8"/>
  <c r="AL113" i="8"/>
  <c r="AM113" i="8"/>
  <c r="AN113" i="8"/>
  <c r="AO113" i="8"/>
  <c r="AP113" i="8"/>
  <c r="AQ113" i="8"/>
  <c r="AR113" i="8"/>
  <c r="AS113" i="8"/>
  <c r="AT113" i="8"/>
  <c r="AU113" i="8"/>
  <c r="AV113" i="8"/>
  <c r="AW113" i="8"/>
  <c r="AX113" i="8"/>
  <c r="AY113" i="8"/>
  <c r="AZ113" i="8"/>
  <c r="BA113" i="8"/>
  <c r="BB113" i="8"/>
  <c r="BC113" i="8"/>
  <c r="BD113" i="8"/>
  <c r="BE113" i="8"/>
  <c r="BF113" i="8"/>
  <c r="BG113" i="8"/>
  <c r="BH113" i="8"/>
  <c r="BI113" i="8"/>
  <c r="BJ113" i="8"/>
  <c r="BK113" i="8"/>
  <c r="BL113" i="8"/>
  <c r="BM113" i="8"/>
  <c r="AI114" i="8"/>
  <c r="AJ114" i="8"/>
  <c r="AK114" i="8"/>
  <c r="AL114" i="8"/>
  <c r="AM114" i="8"/>
  <c r="AN114" i="8"/>
  <c r="AO114" i="8"/>
  <c r="AP114" i="8"/>
  <c r="AQ114" i="8"/>
  <c r="AR114" i="8"/>
  <c r="AS114" i="8"/>
  <c r="AT114" i="8"/>
  <c r="AU114" i="8"/>
  <c r="AV114" i="8"/>
  <c r="AW114" i="8"/>
  <c r="AX114" i="8"/>
  <c r="AY114" i="8"/>
  <c r="AZ114" i="8"/>
  <c r="BA114" i="8"/>
  <c r="BB114" i="8"/>
  <c r="BC114" i="8"/>
  <c r="BD114" i="8"/>
  <c r="BE114" i="8"/>
  <c r="BF114" i="8"/>
  <c r="BG114" i="8"/>
  <c r="BH114" i="8"/>
  <c r="BI114" i="8"/>
  <c r="BJ114" i="8"/>
  <c r="BK114" i="8"/>
  <c r="BL114" i="8"/>
  <c r="BM114" i="8"/>
  <c r="AI115" i="8"/>
  <c r="AJ115" i="8"/>
  <c r="AK115" i="8"/>
  <c r="AL115" i="8"/>
  <c r="AM115" i="8"/>
  <c r="AN115" i="8"/>
  <c r="AO115" i="8"/>
  <c r="AP115" i="8"/>
  <c r="AQ115" i="8"/>
  <c r="AR115" i="8"/>
  <c r="AS115" i="8"/>
  <c r="AT115" i="8"/>
  <c r="AU115" i="8"/>
  <c r="AV115" i="8"/>
  <c r="AW115" i="8"/>
  <c r="AX115" i="8"/>
  <c r="AY115" i="8"/>
  <c r="AZ115" i="8"/>
  <c r="BA115" i="8"/>
  <c r="BB115" i="8"/>
  <c r="BC115" i="8"/>
  <c r="BD115" i="8"/>
  <c r="BE115" i="8"/>
  <c r="BF115" i="8"/>
  <c r="BG115" i="8"/>
  <c r="BH115" i="8"/>
  <c r="BI115" i="8"/>
  <c r="BJ115" i="8"/>
  <c r="BK115" i="8"/>
  <c r="BL115" i="8"/>
  <c r="BM115" i="8"/>
  <c r="AI116" i="8"/>
  <c r="AJ116" i="8"/>
  <c r="AK116" i="8"/>
  <c r="AL116" i="8"/>
  <c r="AM116" i="8"/>
  <c r="AN116" i="8"/>
  <c r="AO116" i="8"/>
  <c r="AP116" i="8"/>
  <c r="AQ116" i="8"/>
  <c r="AR116" i="8"/>
  <c r="AS116" i="8"/>
  <c r="AT116" i="8"/>
  <c r="AU116" i="8"/>
  <c r="AV116" i="8"/>
  <c r="AW116" i="8"/>
  <c r="AX116" i="8"/>
  <c r="AY116" i="8"/>
  <c r="AZ116" i="8"/>
  <c r="BA116" i="8"/>
  <c r="BB116" i="8"/>
  <c r="BC116" i="8"/>
  <c r="BD116" i="8"/>
  <c r="BE116" i="8"/>
  <c r="BF116" i="8"/>
  <c r="BG116" i="8"/>
  <c r="BH116" i="8"/>
  <c r="BI116" i="8"/>
  <c r="BJ116" i="8"/>
  <c r="BK116" i="8"/>
  <c r="BL116" i="8"/>
  <c r="BM116" i="8"/>
  <c r="AI117" i="8"/>
  <c r="AJ117" i="8"/>
  <c r="AK117" i="8"/>
  <c r="AL117" i="8"/>
  <c r="AM117" i="8"/>
  <c r="AN117" i="8"/>
  <c r="AO117" i="8"/>
  <c r="AP117" i="8"/>
  <c r="AQ117" i="8"/>
  <c r="AR117" i="8"/>
  <c r="AS117" i="8"/>
  <c r="AT117" i="8"/>
  <c r="AU117" i="8"/>
  <c r="AV117" i="8"/>
  <c r="AW117" i="8"/>
  <c r="AX117" i="8"/>
  <c r="AY117" i="8"/>
  <c r="AZ117" i="8"/>
  <c r="BA117" i="8"/>
  <c r="BB117" i="8"/>
  <c r="BC117" i="8"/>
  <c r="BD117" i="8"/>
  <c r="BE117" i="8"/>
  <c r="BF117" i="8"/>
  <c r="BG117" i="8"/>
  <c r="BH117" i="8"/>
  <c r="BI117" i="8"/>
  <c r="BJ117" i="8"/>
  <c r="BK117" i="8"/>
  <c r="BL117" i="8"/>
  <c r="BM117" i="8"/>
  <c r="AI118" i="8"/>
  <c r="AJ118" i="8"/>
  <c r="AK118" i="8"/>
  <c r="AL118" i="8"/>
  <c r="AM118" i="8"/>
  <c r="AN118" i="8"/>
  <c r="AO118" i="8"/>
  <c r="AP118" i="8"/>
  <c r="AQ118" i="8"/>
  <c r="AR118" i="8"/>
  <c r="AS118" i="8"/>
  <c r="AT118" i="8"/>
  <c r="AU118" i="8"/>
  <c r="AV118" i="8"/>
  <c r="AW118" i="8"/>
  <c r="AX118" i="8"/>
  <c r="AY118" i="8"/>
  <c r="AZ118" i="8"/>
  <c r="BA118" i="8"/>
  <c r="BB118" i="8"/>
  <c r="BC118" i="8"/>
  <c r="BD118" i="8"/>
  <c r="BE118" i="8"/>
  <c r="BF118" i="8"/>
  <c r="BG118" i="8"/>
  <c r="BH118" i="8"/>
  <c r="BI118" i="8"/>
  <c r="BJ118" i="8"/>
  <c r="BK118" i="8"/>
  <c r="BL118" i="8"/>
  <c r="BM118" i="8"/>
  <c r="AI119" i="8"/>
  <c r="AJ119" i="8"/>
  <c r="AK119" i="8"/>
  <c r="AL119" i="8"/>
  <c r="AM119" i="8"/>
  <c r="AN119" i="8"/>
  <c r="AO119" i="8"/>
  <c r="AP119" i="8"/>
  <c r="AQ119" i="8"/>
  <c r="AR119" i="8"/>
  <c r="AS119" i="8"/>
  <c r="AT119" i="8"/>
  <c r="AU119" i="8"/>
  <c r="AV119" i="8"/>
  <c r="AW119" i="8"/>
  <c r="AX119" i="8"/>
  <c r="AY119" i="8"/>
  <c r="AZ119" i="8"/>
  <c r="BA119" i="8"/>
  <c r="BB119" i="8"/>
  <c r="BC119" i="8"/>
  <c r="BD119" i="8"/>
  <c r="BE119" i="8"/>
  <c r="BF119" i="8"/>
  <c r="BG119" i="8"/>
  <c r="BH119" i="8"/>
  <c r="BI119" i="8"/>
  <c r="BJ119" i="8"/>
  <c r="BK119" i="8"/>
  <c r="BL119" i="8"/>
  <c r="BM119" i="8"/>
  <c r="AI120" i="8"/>
  <c r="AJ120" i="8"/>
  <c r="AK120" i="8"/>
  <c r="AL120" i="8"/>
  <c r="AM120" i="8"/>
  <c r="AN120" i="8"/>
  <c r="AO120" i="8"/>
  <c r="AP120" i="8"/>
  <c r="AQ120" i="8"/>
  <c r="AR120" i="8"/>
  <c r="AS120" i="8"/>
  <c r="AT120" i="8"/>
  <c r="AU120" i="8"/>
  <c r="AV120" i="8"/>
  <c r="AW120" i="8"/>
  <c r="AX120" i="8"/>
  <c r="AY120" i="8"/>
  <c r="AZ120" i="8"/>
  <c r="BA120" i="8"/>
  <c r="BB120" i="8"/>
  <c r="BC120" i="8"/>
  <c r="BD120" i="8"/>
  <c r="BE120" i="8"/>
  <c r="BF120" i="8"/>
  <c r="BG120" i="8"/>
  <c r="BH120" i="8"/>
  <c r="BI120" i="8"/>
  <c r="BJ120" i="8"/>
  <c r="BK120" i="8"/>
  <c r="BL120" i="8"/>
  <c r="BM120" i="8"/>
  <c r="AI121" i="8"/>
  <c r="AJ121" i="8"/>
  <c r="AK121" i="8"/>
  <c r="AL121" i="8"/>
  <c r="AM121" i="8"/>
  <c r="AN121" i="8"/>
  <c r="AO121" i="8"/>
  <c r="AP121" i="8"/>
  <c r="AQ121" i="8"/>
  <c r="AR121" i="8"/>
  <c r="AS121" i="8"/>
  <c r="AT121" i="8"/>
  <c r="AU121" i="8"/>
  <c r="AV121" i="8"/>
  <c r="AW121" i="8"/>
  <c r="AX121" i="8"/>
  <c r="AY121" i="8"/>
  <c r="AZ121" i="8"/>
  <c r="BA121" i="8"/>
  <c r="BB121" i="8"/>
  <c r="BC121" i="8"/>
  <c r="BD121" i="8"/>
  <c r="BE121" i="8"/>
  <c r="BF121" i="8"/>
  <c r="BG121" i="8"/>
  <c r="BH121" i="8"/>
  <c r="BI121" i="8"/>
  <c r="BJ121" i="8"/>
  <c r="BK121" i="8"/>
  <c r="BL121" i="8"/>
  <c r="BM121" i="8"/>
  <c r="AI122" i="8"/>
  <c r="AJ122" i="8"/>
  <c r="AK122" i="8"/>
  <c r="AL122" i="8"/>
  <c r="AM122" i="8"/>
  <c r="AN122" i="8"/>
  <c r="AO122" i="8"/>
  <c r="AP122" i="8"/>
  <c r="AQ122" i="8"/>
  <c r="AR122" i="8"/>
  <c r="AS122" i="8"/>
  <c r="AT122" i="8"/>
  <c r="AU122" i="8"/>
  <c r="AV122" i="8"/>
  <c r="AW122" i="8"/>
  <c r="AX122" i="8"/>
  <c r="AY122" i="8"/>
  <c r="AZ122" i="8"/>
  <c r="BA122" i="8"/>
  <c r="BB122" i="8"/>
  <c r="BC122" i="8"/>
  <c r="BD122" i="8"/>
  <c r="BE122" i="8"/>
  <c r="BF122" i="8"/>
  <c r="BG122" i="8"/>
  <c r="BH122" i="8"/>
  <c r="BI122" i="8"/>
  <c r="BJ122" i="8"/>
  <c r="BK122" i="8"/>
  <c r="BL122" i="8"/>
  <c r="BM122" i="8"/>
  <c r="AI123" i="8"/>
  <c r="AJ123" i="8"/>
  <c r="AK123" i="8"/>
  <c r="AL123" i="8"/>
  <c r="AM123" i="8"/>
  <c r="AN123" i="8"/>
  <c r="AO123" i="8"/>
  <c r="AP123" i="8"/>
  <c r="AQ123" i="8"/>
  <c r="AR123" i="8"/>
  <c r="AS123" i="8"/>
  <c r="AT123" i="8"/>
  <c r="AU123" i="8"/>
  <c r="AV123" i="8"/>
  <c r="AW123" i="8"/>
  <c r="AX123" i="8"/>
  <c r="AY123" i="8"/>
  <c r="AZ123" i="8"/>
  <c r="BA123" i="8"/>
  <c r="BB123" i="8"/>
  <c r="BC123" i="8"/>
  <c r="BD123" i="8"/>
  <c r="BE123" i="8"/>
  <c r="BF123" i="8"/>
  <c r="BG123" i="8"/>
  <c r="BH123" i="8"/>
  <c r="BI123" i="8"/>
  <c r="BJ123" i="8"/>
  <c r="BK123" i="8"/>
  <c r="BL123" i="8"/>
  <c r="BM123" i="8"/>
  <c r="AI124" i="8"/>
  <c r="AJ124" i="8"/>
  <c r="AK124" i="8"/>
  <c r="AL124" i="8"/>
  <c r="AM124" i="8"/>
  <c r="AN124" i="8"/>
  <c r="AO124" i="8"/>
  <c r="AP124" i="8"/>
  <c r="AQ124" i="8"/>
  <c r="AR124" i="8"/>
  <c r="AS124" i="8"/>
  <c r="AT124" i="8"/>
  <c r="AU124" i="8"/>
  <c r="AV124" i="8"/>
  <c r="AW124" i="8"/>
  <c r="AX124" i="8"/>
  <c r="AY124" i="8"/>
  <c r="AZ124" i="8"/>
  <c r="BA124" i="8"/>
  <c r="BB124" i="8"/>
  <c r="BC124" i="8"/>
  <c r="BD124" i="8"/>
  <c r="BE124" i="8"/>
  <c r="BF124" i="8"/>
  <c r="BG124" i="8"/>
  <c r="BH124" i="8"/>
  <c r="BI124" i="8"/>
  <c r="BJ124" i="8"/>
  <c r="BK124" i="8"/>
  <c r="BL124" i="8"/>
  <c r="BM124" i="8"/>
  <c r="AI125" i="8"/>
  <c r="AJ125" i="8"/>
  <c r="AK125" i="8"/>
  <c r="AL125" i="8"/>
  <c r="AM125" i="8"/>
  <c r="AN125" i="8"/>
  <c r="AO125" i="8"/>
  <c r="AP125" i="8"/>
  <c r="AQ125" i="8"/>
  <c r="AR125" i="8"/>
  <c r="AS125" i="8"/>
  <c r="AT125" i="8"/>
  <c r="AU125" i="8"/>
  <c r="AV125" i="8"/>
  <c r="AW125" i="8"/>
  <c r="AX125" i="8"/>
  <c r="AY125" i="8"/>
  <c r="AZ125" i="8"/>
  <c r="BA125" i="8"/>
  <c r="BB125" i="8"/>
  <c r="BC125" i="8"/>
  <c r="BD125" i="8"/>
  <c r="BE125" i="8"/>
  <c r="BF125" i="8"/>
  <c r="BG125" i="8"/>
  <c r="BH125" i="8"/>
  <c r="BI125" i="8"/>
  <c r="BJ125" i="8"/>
  <c r="BK125" i="8"/>
  <c r="BL125" i="8"/>
  <c r="BM125" i="8"/>
  <c r="AI126" i="8"/>
  <c r="AJ126" i="8"/>
  <c r="AK126" i="8"/>
  <c r="AL126" i="8"/>
  <c r="AM126" i="8"/>
  <c r="AN126" i="8"/>
  <c r="AO126" i="8"/>
  <c r="AP126" i="8"/>
  <c r="AQ126" i="8"/>
  <c r="AR126" i="8"/>
  <c r="AS126" i="8"/>
  <c r="AT126" i="8"/>
  <c r="AU126" i="8"/>
  <c r="AV126" i="8"/>
  <c r="AW126" i="8"/>
  <c r="AX126" i="8"/>
  <c r="AY126" i="8"/>
  <c r="AZ126" i="8"/>
  <c r="BA126" i="8"/>
  <c r="BB126" i="8"/>
  <c r="BC126" i="8"/>
  <c r="BD126" i="8"/>
  <c r="BE126" i="8"/>
  <c r="BF126" i="8"/>
  <c r="BG126" i="8"/>
  <c r="BH126" i="8"/>
  <c r="BI126" i="8"/>
  <c r="BJ126" i="8"/>
  <c r="BK126" i="8"/>
  <c r="BL126" i="8"/>
  <c r="BM126" i="8"/>
  <c r="AI127" i="8"/>
  <c r="AJ127" i="8"/>
  <c r="AK127" i="8"/>
  <c r="AL127" i="8"/>
  <c r="AM127" i="8"/>
  <c r="AN127" i="8"/>
  <c r="AO127" i="8"/>
  <c r="AP127" i="8"/>
  <c r="AQ127" i="8"/>
  <c r="AR127" i="8"/>
  <c r="AS127" i="8"/>
  <c r="AT127" i="8"/>
  <c r="AU127" i="8"/>
  <c r="AV127" i="8"/>
  <c r="AW127" i="8"/>
  <c r="AX127" i="8"/>
  <c r="AY127" i="8"/>
  <c r="AZ127" i="8"/>
  <c r="BA127" i="8"/>
  <c r="BB127" i="8"/>
  <c r="BC127" i="8"/>
  <c r="BD127" i="8"/>
  <c r="BE127" i="8"/>
  <c r="BF127" i="8"/>
  <c r="BG127" i="8"/>
  <c r="BH127" i="8"/>
  <c r="BI127" i="8"/>
  <c r="BJ127" i="8"/>
  <c r="BK127" i="8"/>
  <c r="BL127" i="8"/>
  <c r="BM127" i="8"/>
  <c r="AI128" i="8"/>
  <c r="AJ128" i="8"/>
  <c r="AK128" i="8"/>
  <c r="AL128" i="8"/>
  <c r="AM128" i="8"/>
  <c r="AN128" i="8"/>
  <c r="AO128" i="8"/>
  <c r="AP128" i="8"/>
  <c r="AQ128" i="8"/>
  <c r="AR128" i="8"/>
  <c r="AS128" i="8"/>
  <c r="AT128" i="8"/>
  <c r="AU128" i="8"/>
  <c r="AV128" i="8"/>
  <c r="AW128" i="8"/>
  <c r="AX128" i="8"/>
  <c r="AY128" i="8"/>
  <c r="AZ128" i="8"/>
  <c r="BA128" i="8"/>
  <c r="BB128" i="8"/>
  <c r="BC128" i="8"/>
  <c r="BD128" i="8"/>
  <c r="BE128" i="8"/>
  <c r="BF128" i="8"/>
  <c r="BG128" i="8"/>
  <c r="BH128" i="8"/>
  <c r="BI128" i="8"/>
  <c r="BJ128" i="8"/>
  <c r="BK128" i="8"/>
  <c r="BL128" i="8"/>
  <c r="BM128" i="8"/>
  <c r="AI129" i="8"/>
  <c r="AJ129" i="8"/>
  <c r="AK129" i="8"/>
  <c r="AL129" i="8"/>
  <c r="AM129" i="8"/>
  <c r="AN129" i="8"/>
  <c r="AO129" i="8"/>
  <c r="AP129" i="8"/>
  <c r="AQ129" i="8"/>
  <c r="AR129" i="8"/>
  <c r="AS129" i="8"/>
  <c r="AT129" i="8"/>
  <c r="AU129" i="8"/>
  <c r="AV129" i="8"/>
  <c r="AW129" i="8"/>
  <c r="AX129" i="8"/>
  <c r="AY129" i="8"/>
  <c r="AZ129" i="8"/>
  <c r="BA129" i="8"/>
  <c r="BB129" i="8"/>
  <c r="BC129" i="8"/>
  <c r="BD129" i="8"/>
  <c r="BE129" i="8"/>
  <c r="BF129" i="8"/>
  <c r="BG129" i="8"/>
  <c r="BH129" i="8"/>
  <c r="BI129" i="8"/>
  <c r="BJ129" i="8"/>
  <c r="BK129" i="8"/>
  <c r="BL129" i="8"/>
  <c r="BM129" i="8"/>
  <c r="AI130" i="8"/>
  <c r="AJ130" i="8"/>
  <c r="AK130" i="8"/>
  <c r="AL130" i="8"/>
  <c r="AM130" i="8"/>
  <c r="AN130" i="8"/>
  <c r="AO130" i="8"/>
  <c r="AP130" i="8"/>
  <c r="AQ130" i="8"/>
  <c r="AR130" i="8"/>
  <c r="AS130" i="8"/>
  <c r="AT130" i="8"/>
  <c r="AU130" i="8"/>
  <c r="AV130" i="8"/>
  <c r="AW130" i="8"/>
  <c r="AX130" i="8"/>
  <c r="AY130" i="8"/>
  <c r="AZ130" i="8"/>
  <c r="BA130" i="8"/>
  <c r="BB130" i="8"/>
  <c r="BC130" i="8"/>
  <c r="BD130" i="8"/>
  <c r="BE130" i="8"/>
  <c r="BF130" i="8"/>
  <c r="BG130" i="8"/>
  <c r="BH130" i="8"/>
  <c r="BI130" i="8"/>
  <c r="BJ130" i="8"/>
  <c r="BK130" i="8"/>
  <c r="BL130" i="8"/>
  <c r="BM130" i="8"/>
  <c r="AI131" i="8"/>
  <c r="AJ131" i="8"/>
  <c r="AK131" i="8"/>
  <c r="AL131" i="8"/>
  <c r="AM131" i="8"/>
  <c r="AN131" i="8"/>
  <c r="AO131" i="8"/>
  <c r="AP131" i="8"/>
  <c r="AQ131" i="8"/>
  <c r="AR131" i="8"/>
  <c r="AS131" i="8"/>
  <c r="AT131" i="8"/>
  <c r="AU131" i="8"/>
  <c r="AV131" i="8"/>
  <c r="AW131" i="8"/>
  <c r="AX131" i="8"/>
  <c r="AY131" i="8"/>
  <c r="AZ131" i="8"/>
  <c r="BA131" i="8"/>
  <c r="BB131" i="8"/>
  <c r="BC131" i="8"/>
  <c r="BD131" i="8"/>
  <c r="BE131" i="8"/>
  <c r="BF131" i="8"/>
  <c r="BG131" i="8"/>
  <c r="BH131" i="8"/>
  <c r="BI131" i="8"/>
  <c r="BJ131" i="8"/>
  <c r="BK131" i="8"/>
  <c r="BL131" i="8"/>
  <c r="BM131" i="8"/>
  <c r="AI132" i="8"/>
  <c r="AJ132" i="8"/>
  <c r="AK132" i="8"/>
  <c r="AL132" i="8"/>
  <c r="AM132" i="8"/>
  <c r="AN132" i="8"/>
  <c r="AO132" i="8"/>
  <c r="AP132" i="8"/>
  <c r="AQ132" i="8"/>
  <c r="AR132" i="8"/>
  <c r="AS132" i="8"/>
  <c r="AT132" i="8"/>
  <c r="AU132" i="8"/>
  <c r="AV132" i="8"/>
  <c r="AW132" i="8"/>
  <c r="AX132" i="8"/>
  <c r="AY132" i="8"/>
  <c r="AZ132" i="8"/>
  <c r="BA132" i="8"/>
  <c r="BB132" i="8"/>
  <c r="BC132" i="8"/>
  <c r="BD132" i="8"/>
  <c r="BE132" i="8"/>
  <c r="BF132" i="8"/>
  <c r="BG132" i="8"/>
  <c r="BH132" i="8"/>
  <c r="BI132" i="8"/>
  <c r="BJ132" i="8"/>
  <c r="BK132" i="8"/>
  <c r="BL132" i="8"/>
  <c r="BM132" i="8"/>
  <c r="AI133" i="8"/>
  <c r="AJ133" i="8"/>
  <c r="AK133" i="8"/>
  <c r="AL133" i="8"/>
  <c r="AM133" i="8"/>
  <c r="AN133" i="8"/>
  <c r="AO133" i="8"/>
  <c r="AP133" i="8"/>
  <c r="AQ133" i="8"/>
  <c r="AR133" i="8"/>
  <c r="AS133" i="8"/>
  <c r="AT133" i="8"/>
  <c r="AU133" i="8"/>
  <c r="AV133" i="8"/>
  <c r="AW133" i="8"/>
  <c r="AX133" i="8"/>
  <c r="AY133" i="8"/>
  <c r="AZ133" i="8"/>
  <c r="BA133" i="8"/>
  <c r="BB133" i="8"/>
  <c r="BC133" i="8"/>
  <c r="BD133" i="8"/>
  <c r="BE133" i="8"/>
  <c r="BF133" i="8"/>
  <c r="BG133" i="8"/>
  <c r="BH133" i="8"/>
  <c r="BI133" i="8"/>
  <c r="BJ133" i="8"/>
  <c r="BK133" i="8"/>
  <c r="BL133" i="8"/>
  <c r="BM133" i="8"/>
  <c r="AI134" i="8"/>
  <c r="AJ134" i="8"/>
  <c r="AK134" i="8"/>
  <c r="AL134" i="8"/>
  <c r="AM134" i="8"/>
  <c r="AN134" i="8"/>
  <c r="AO134" i="8"/>
  <c r="AP134" i="8"/>
  <c r="AQ134" i="8"/>
  <c r="AR134" i="8"/>
  <c r="AS134" i="8"/>
  <c r="AT134" i="8"/>
  <c r="AU134" i="8"/>
  <c r="AV134" i="8"/>
  <c r="AW134" i="8"/>
  <c r="AX134" i="8"/>
  <c r="AY134" i="8"/>
  <c r="AZ134" i="8"/>
  <c r="BA134" i="8"/>
  <c r="BB134" i="8"/>
  <c r="BC134" i="8"/>
  <c r="BD134" i="8"/>
  <c r="BE134" i="8"/>
  <c r="BF134" i="8"/>
  <c r="BG134" i="8"/>
  <c r="BH134" i="8"/>
  <c r="BI134" i="8"/>
  <c r="BJ134" i="8"/>
  <c r="BK134" i="8"/>
  <c r="BL134" i="8"/>
  <c r="BM134" i="8"/>
  <c r="AI135" i="8"/>
  <c r="AJ135" i="8"/>
  <c r="AK135" i="8"/>
  <c r="AL135" i="8"/>
  <c r="AM135" i="8"/>
  <c r="AN135" i="8"/>
  <c r="AO135" i="8"/>
  <c r="AP135" i="8"/>
  <c r="AQ135" i="8"/>
  <c r="AR135" i="8"/>
  <c r="AS135" i="8"/>
  <c r="AT135" i="8"/>
  <c r="AU135" i="8"/>
  <c r="AV135" i="8"/>
  <c r="AW135" i="8"/>
  <c r="AX135" i="8"/>
  <c r="AY135" i="8"/>
  <c r="AZ135" i="8"/>
  <c r="BA135" i="8"/>
  <c r="BB135" i="8"/>
  <c r="BC135" i="8"/>
  <c r="BD135" i="8"/>
  <c r="BE135" i="8"/>
  <c r="BF135" i="8"/>
  <c r="BG135" i="8"/>
  <c r="BH135" i="8"/>
  <c r="BI135" i="8"/>
  <c r="BJ135" i="8"/>
  <c r="BK135" i="8"/>
  <c r="BL135" i="8"/>
  <c r="BM135" i="8"/>
  <c r="AI136" i="8"/>
  <c r="AJ136" i="8"/>
  <c r="AK136" i="8"/>
  <c r="AL136" i="8"/>
  <c r="AM136" i="8"/>
  <c r="AN136" i="8"/>
  <c r="AO136" i="8"/>
  <c r="AP136" i="8"/>
  <c r="AQ136" i="8"/>
  <c r="AR136" i="8"/>
  <c r="AS136" i="8"/>
  <c r="AT136" i="8"/>
  <c r="AU136" i="8"/>
  <c r="AV136" i="8"/>
  <c r="AW136" i="8"/>
  <c r="AX136" i="8"/>
  <c r="AY136" i="8"/>
  <c r="AZ136" i="8"/>
  <c r="BA136" i="8"/>
  <c r="BB136" i="8"/>
  <c r="BC136" i="8"/>
  <c r="BD136" i="8"/>
  <c r="BE136" i="8"/>
  <c r="BF136" i="8"/>
  <c r="BG136" i="8"/>
  <c r="BH136" i="8"/>
  <c r="BI136" i="8"/>
  <c r="BJ136" i="8"/>
  <c r="BK136" i="8"/>
  <c r="BL136" i="8"/>
  <c r="BM136" i="8"/>
  <c r="AI137" i="8"/>
  <c r="AJ137" i="8"/>
  <c r="AK137" i="8"/>
  <c r="AL137" i="8"/>
  <c r="AM137" i="8"/>
  <c r="AN137" i="8"/>
  <c r="AO137" i="8"/>
  <c r="AP137" i="8"/>
  <c r="AQ137" i="8"/>
  <c r="AR137" i="8"/>
  <c r="AS137" i="8"/>
  <c r="AT137" i="8"/>
  <c r="AU137" i="8"/>
  <c r="AV137" i="8"/>
  <c r="AW137" i="8"/>
  <c r="AX137" i="8"/>
  <c r="AY137" i="8"/>
  <c r="AZ137" i="8"/>
  <c r="BA137" i="8"/>
  <c r="BB137" i="8"/>
  <c r="BC137" i="8"/>
  <c r="BD137" i="8"/>
  <c r="BE137" i="8"/>
  <c r="BF137" i="8"/>
  <c r="BG137" i="8"/>
  <c r="BH137" i="8"/>
  <c r="BI137" i="8"/>
  <c r="BJ137" i="8"/>
  <c r="BK137" i="8"/>
  <c r="BL137" i="8"/>
  <c r="BM137" i="8"/>
  <c r="AI138" i="8"/>
  <c r="AJ138" i="8"/>
  <c r="AK138" i="8"/>
  <c r="AL138" i="8"/>
  <c r="AM138" i="8"/>
  <c r="AN138" i="8"/>
  <c r="AO138" i="8"/>
  <c r="AP138" i="8"/>
  <c r="AQ138" i="8"/>
  <c r="AR138" i="8"/>
  <c r="AS138" i="8"/>
  <c r="AT138" i="8"/>
  <c r="AU138" i="8"/>
  <c r="AV138" i="8"/>
  <c r="AW138" i="8"/>
  <c r="AX138" i="8"/>
  <c r="AY138" i="8"/>
  <c r="AZ138" i="8"/>
  <c r="BA138" i="8"/>
  <c r="BB138" i="8"/>
  <c r="BC138" i="8"/>
  <c r="BD138" i="8"/>
  <c r="BE138" i="8"/>
  <c r="BF138" i="8"/>
  <c r="BG138" i="8"/>
  <c r="BH138" i="8"/>
  <c r="BI138" i="8"/>
  <c r="BJ138" i="8"/>
  <c r="BK138" i="8"/>
  <c r="BL138" i="8"/>
  <c r="BM138" i="8"/>
  <c r="AI139" i="8"/>
  <c r="AJ139" i="8"/>
  <c r="AK139" i="8"/>
  <c r="AL139" i="8"/>
  <c r="AM139" i="8"/>
  <c r="AN139" i="8"/>
  <c r="AO139" i="8"/>
  <c r="AP139" i="8"/>
  <c r="AQ139" i="8"/>
  <c r="AR139" i="8"/>
  <c r="AS139" i="8"/>
  <c r="AT139" i="8"/>
  <c r="AU139" i="8"/>
  <c r="AV139" i="8"/>
  <c r="AW139" i="8"/>
  <c r="AX139" i="8"/>
  <c r="AY139" i="8"/>
  <c r="AZ139" i="8"/>
  <c r="BA139" i="8"/>
  <c r="BB139" i="8"/>
  <c r="BC139" i="8"/>
  <c r="BD139" i="8"/>
  <c r="BE139" i="8"/>
  <c r="BF139" i="8"/>
  <c r="BG139" i="8"/>
  <c r="BH139" i="8"/>
  <c r="BI139" i="8"/>
  <c r="BJ139" i="8"/>
  <c r="BK139" i="8"/>
  <c r="BL139" i="8"/>
  <c r="BM139" i="8"/>
  <c r="AI140" i="8"/>
  <c r="AJ140" i="8"/>
  <c r="AK140" i="8"/>
  <c r="AL140" i="8"/>
  <c r="AM140" i="8"/>
  <c r="AN140" i="8"/>
  <c r="AO140" i="8"/>
  <c r="AP140" i="8"/>
  <c r="AQ140" i="8"/>
  <c r="AR140" i="8"/>
  <c r="AS140" i="8"/>
  <c r="AT140" i="8"/>
  <c r="AU140" i="8"/>
  <c r="AV140" i="8"/>
  <c r="AW140" i="8"/>
  <c r="AX140" i="8"/>
  <c r="AY140" i="8"/>
  <c r="AZ140" i="8"/>
  <c r="BA140" i="8"/>
  <c r="BB140" i="8"/>
  <c r="BC140" i="8"/>
  <c r="BD140" i="8"/>
  <c r="BE140" i="8"/>
  <c r="BF140" i="8"/>
  <c r="BG140" i="8"/>
  <c r="BH140" i="8"/>
  <c r="BI140" i="8"/>
  <c r="BJ140" i="8"/>
  <c r="BK140" i="8"/>
  <c r="BL140" i="8"/>
  <c r="BM140" i="8"/>
  <c r="AI141" i="8"/>
  <c r="AJ141" i="8"/>
  <c r="AK141" i="8"/>
  <c r="AL141" i="8"/>
  <c r="AM141" i="8"/>
  <c r="AN141" i="8"/>
  <c r="AO141" i="8"/>
  <c r="AP141" i="8"/>
  <c r="AQ141" i="8"/>
  <c r="AR141" i="8"/>
  <c r="AS141" i="8"/>
  <c r="AT141" i="8"/>
  <c r="AU141" i="8"/>
  <c r="AV141" i="8"/>
  <c r="AW141" i="8"/>
  <c r="AX141" i="8"/>
  <c r="AY141" i="8"/>
  <c r="AZ141" i="8"/>
  <c r="BA141" i="8"/>
  <c r="BB141" i="8"/>
  <c r="BC141" i="8"/>
  <c r="BD141" i="8"/>
  <c r="BE141" i="8"/>
  <c r="BF141" i="8"/>
  <c r="BG141" i="8"/>
  <c r="BH141" i="8"/>
  <c r="BI141" i="8"/>
  <c r="BJ141" i="8"/>
  <c r="BK141" i="8"/>
  <c r="BL141" i="8"/>
  <c r="BM141" i="8"/>
  <c r="AI142" i="8"/>
  <c r="AJ142" i="8"/>
  <c r="AK142" i="8"/>
  <c r="AL142" i="8"/>
  <c r="AM142" i="8"/>
  <c r="AN142" i="8"/>
  <c r="AO142" i="8"/>
  <c r="AP142" i="8"/>
  <c r="AQ142" i="8"/>
  <c r="AR142" i="8"/>
  <c r="AS142" i="8"/>
  <c r="AT142" i="8"/>
  <c r="AU142" i="8"/>
  <c r="AV142" i="8"/>
  <c r="AW142" i="8"/>
  <c r="AX142" i="8"/>
  <c r="AY142" i="8"/>
  <c r="AZ142" i="8"/>
  <c r="BA142" i="8"/>
  <c r="BB142" i="8"/>
  <c r="BC142" i="8"/>
  <c r="BD142" i="8"/>
  <c r="BE142" i="8"/>
  <c r="BF142" i="8"/>
  <c r="BG142" i="8"/>
  <c r="BH142" i="8"/>
  <c r="BI142" i="8"/>
  <c r="BJ142" i="8"/>
  <c r="BK142" i="8"/>
  <c r="BL142" i="8"/>
  <c r="BM142" i="8"/>
  <c r="AI143" i="8"/>
  <c r="AJ143" i="8"/>
  <c r="AK143" i="8"/>
  <c r="AL143" i="8"/>
  <c r="AM143" i="8"/>
  <c r="AN143" i="8"/>
  <c r="AO143" i="8"/>
  <c r="AP143" i="8"/>
  <c r="AQ143" i="8"/>
  <c r="AR143" i="8"/>
  <c r="AS143" i="8"/>
  <c r="AT143" i="8"/>
  <c r="AU143" i="8"/>
  <c r="AV143" i="8"/>
  <c r="AW143" i="8"/>
  <c r="AX143" i="8"/>
  <c r="AY143" i="8"/>
  <c r="AZ143" i="8"/>
  <c r="BA143" i="8"/>
  <c r="BB143" i="8"/>
  <c r="BC143" i="8"/>
  <c r="BD143" i="8"/>
  <c r="BE143" i="8"/>
  <c r="BF143" i="8"/>
  <c r="BG143" i="8"/>
  <c r="BH143" i="8"/>
  <c r="BI143" i="8"/>
  <c r="BJ143" i="8"/>
  <c r="BK143" i="8"/>
  <c r="BL143" i="8"/>
  <c r="BM143" i="8"/>
  <c r="AI144" i="8"/>
  <c r="AJ144" i="8"/>
  <c r="AK144" i="8"/>
  <c r="AL144" i="8"/>
  <c r="AM144" i="8"/>
  <c r="AN144" i="8"/>
  <c r="AO144" i="8"/>
  <c r="AP144" i="8"/>
  <c r="AQ144" i="8"/>
  <c r="AR144" i="8"/>
  <c r="AS144" i="8"/>
  <c r="AT144" i="8"/>
  <c r="AU144" i="8"/>
  <c r="AV144" i="8"/>
  <c r="AW144" i="8"/>
  <c r="AX144" i="8"/>
  <c r="AY144" i="8"/>
  <c r="AZ144" i="8"/>
  <c r="BA144" i="8"/>
  <c r="BB144" i="8"/>
  <c r="BC144" i="8"/>
  <c r="BD144" i="8"/>
  <c r="BE144" i="8"/>
  <c r="BF144" i="8"/>
  <c r="BG144" i="8"/>
  <c r="BH144" i="8"/>
  <c r="BI144" i="8"/>
  <c r="BJ144" i="8"/>
  <c r="BK144" i="8"/>
  <c r="BL144" i="8"/>
  <c r="BM144" i="8"/>
  <c r="AI145" i="8"/>
  <c r="AJ145" i="8"/>
  <c r="AK145" i="8"/>
  <c r="AL145" i="8"/>
  <c r="AM145" i="8"/>
  <c r="AN145" i="8"/>
  <c r="AO145" i="8"/>
  <c r="AP145" i="8"/>
  <c r="AQ145" i="8"/>
  <c r="AR145" i="8"/>
  <c r="AS145" i="8"/>
  <c r="AT145" i="8"/>
  <c r="AU145" i="8"/>
  <c r="AV145" i="8"/>
  <c r="AW145" i="8"/>
  <c r="AX145" i="8"/>
  <c r="AY145" i="8"/>
  <c r="AZ145" i="8"/>
  <c r="BA145" i="8"/>
  <c r="BB145" i="8"/>
  <c r="BC145" i="8"/>
  <c r="BD145" i="8"/>
  <c r="BE145" i="8"/>
  <c r="BF145" i="8"/>
  <c r="BG145" i="8"/>
  <c r="BH145" i="8"/>
  <c r="BI145" i="8"/>
  <c r="BJ145" i="8"/>
  <c r="BK145" i="8"/>
  <c r="BL145" i="8"/>
  <c r="BM145" i="8"/>
  <c r="AI146" i="8"/>
  <c r="AJ146" i="8"/>
  <c r="AK146" i="8"/>
  <c r="AL146" i="8"/>
  <c r="AM146" i="8"/>
  <c r="AN146" i="8"/>
  <c r="AO146" i="8"/>
  <c r="AP146" i="8"/>
  <c r="AQ146" i="8"/>
  <c r="AR146" i="8"/>
  <c r="AS146" i="8"/>
  <c r="AT146" i="8"/>
  <c r="AU146" i="8"/>
  <c r="AV146" i="8"/>
  <c r="AW146" i="8"/>
  <c r="AX146" i="8"/>
  <c r="AY146" i="8"/>
  <c r="AZ146" i="8"/>
  <c r="BA146" i="8"/>
  <c r="BB146" i="8"/>
  <c r="BC146" i="8"/>
  <c r="BD146" i="8"/>
  <c r="BE146" i="8"/>
  <c r="BF146" i="8"/>
  <c r="BG146" i="8"/>
  <c r="BH146" i="8"/>
  <c r="BI146" i="8"/>
  <c r="BJ146" i="8"/>
  <c r="BK146" i="8"/>
  <c r="BL146" i="8"/>
  <c r="BM146" i="8"/>
  <c r="AI147" i="8"/>
  <c r="AJ147" i="8"/>
  <c r="AK147" i="8"/>
  <c r="AL147" i="8"/>
  <c r="AM147" i="8"/>
  <c r="AN147" i="8"/>
  <c r="AO147" i="8"/>
  <c r="AP147" i="8"/>
  <c r="AQ147" i="8"/>
  <c r="AR147" i="8"/>
  <c r="AS147" i="8"/>
  <c r="AT147" i="8"/>
  <c r="AU147" i="8"/>
  <c r="AV147" i="8"/>
  <c r="AW147" i="8"/>
  <c r="AX147" i="8"/>
  <c r="AY147" i="8"/>
  <c r="AZ147" i="8"/>
  <c r="BA147" i="8"/>
  <c r="BB147" i="8"/>
  <c r="BC147" i="8"/>
  <c r="BD147" i="8"/>
  <c r="BE147" i="8"/>
  <c r="BF147" i="8"/>
  <c r="BG147" i="8"/>
  <c r="BH147" i="8"/>
  <c r="BI147" i="8"/>
  <c r="BJ147" i="8"/>
  <c r="BK147" i="8"/>
  <c r="BL147" i="8"/>
  <c r="BM147" i="8"/>
  <c r="AI148" i="8"/>
  <c r="AJ148" i="8"/>
  <c r="AK148" i="8"/>
  <c r="AL148" i="8"/>
  <c r="AM148" i="8"/>
  <c r="AN148" i="8"/>
  <c r="AO148" i="8"/>
  <c r="AP148" i="8"/>
  <c r="AQ148" i="8"/>
  <c r="AR148" i="8"/>
  <c r="AS148" i="8"/>
  <c r="AT148" i="8"/>
  <c r="AU148" i="8"/>
  <c r="AV148" i="8"/>
  <c r="AW148" i="8"/>
  <c r="AX148" i="8"/>
  <c r="AY148" i="8"/>
  <c r="AZ148" i="8"/>
  <c r="BA148" i="8"/>
  <c r="BB148" i="8"/>
  <c r="BC148" i="8"/>
  <c r="BD148" i="8"/>
  <c r="BE148" i="8"/>
  <c r="BF148" i="8"/>
  <c r="BG148" i="8"/>
  <c r="BH148" i="8"/>
  <c r="BI148" i="8"/>
  <c r="BJ148" i="8"/>
  <c r="BK148" i="8"/>
  <c r="BL148" i="8"/>
  <c r="BM148" i="8"/>
  <c r="AI149" i="8"/>
  <c r="AJ149" i="8"/>
  <c r="AK149" i="8"/>
  <c r="AL149" i="8"/>
  <c r="AM149" i="8"/>
  <c r="AN149" i="8"/>
  <c r="AO149" i="8"/>
  <c r="AP149" i="8"/>
  <c r="AQ149" i="8"/>
  <c r="AR149" i="8"/>
  <c r="AS149" i="8"/>
  <c r="AT149" i="8"/>
  <c r="AU149" i="8"/>
  <c r="AV149" i="8"/>
  <c r="AW149" i="8"/>
  <c r="AX149" i="8"/>
  <c r="AY149" i="8"/>
  <c r="AZ149" i="8"/>
  <c r="BA149" i="8"/>
  <c r="BB149" i="8"/>
  <c r="BC149" i="8"/>
  <c r="BD149" i="8"/>
  <c r="BE149" i="8"/>
  <c r="BF149" i="8"/>
  <c r="BG149" i="8"/>
  <c r="BH149" i="8"/>
  <c r="BI149" i="8"/>
  <c r="BJ149" i="8"/>
  <c r="BK149" i="8"/>
  <c r="BL149" i="8"/>
  <c r="BM149" i="8"/>
  <c r="AI150" i="8"/>
  <c r="AJ150" i="8"/>
  <c r="AK150" i="8"/>
  <c r="AL150" i="8"/>
  <c r="AM150" i="8"/>
  <c r="AN150" i="8"/>
  <c r="AO150" i="8"/>
  <c r="AP150" i="8"/>
  <c r="AQ150" i="8"/>
  <c r="AR150" i="8"/>
  <c r="AS150" i="8"/>
  <c r="AT150" i="8"/>
  <c r="AU150" i="8"/>
  <c r="AV150" i="8"/>
  <c r="AW150" i="8"/>
  <c r="AX150" i="8"/>
  <c r="AY150" i="8"/>
  <c r="AZ150" i="8"/>
  <c r="BA150" i="8"/>
  <c r="BB150" i="8"/>
  <c r="BC150" i="8"/>
  <c r="BD150" i="8"/>
  <c r="BE150" i="8"/>
  <c r="BF150" i="8"/>
  <c r="BG150" i="8"/>
  <c r="BH150" i="8"/>
  <c r="BI150" i="8"/>
  <c r="BJ150" i="8"/>
  <c r="BK150" i="8"/>
  <c r="BL150" i="8"/>
  <c r="BM150" i="8"/>
  <c r="AI151" i="8"/>
  <c r="AJ151" i="8"/>
  <c r="AK151" i="8"/>
  <c r="AL151" i="8"/>
  <c r="AM151" i="8"/>
  <c r="AN151" i="8"/>
  <c r="AO151" i="8"/>
  <c r="AP151" i="8"/>
  <c r="AQ151" i="8"/>
  <c r="AR151" i="8"/>
  <c r="AS151" i="8"/>
  <c r="AT151" i="8"/>
  <c r="AU151" i="8"/>
  <c r="AV151" i="8"/>
  <c r="AW151" i="8"/>
  <c r="AX151" i="8"/>
  <c r="AY151" i="8"/>
  <c r="AZ151" i="8"/>
  <c r="BA151" i="8"/>
  <c r="BB151" i="8"/>
  <c r="BC151" i="8"/>
  <c r="BD151" i="8"/>
  <c r="BE151" i="8"/>
  <c r="BF151" i="8"/>
  <c r="BG151" i="8"/>
  <c r="BH151" i="8"/>
  <c r="BI151" i="8"/>
  <c r="BJ151" i="8"/>
  <c r="BK151" i="8"/>
  <c r="BL151" i="8"/>
  <c r="BM151" i="8"/>
  <c r="AI152" i="8"/>
  <c r="AJ152" i="8"/>
  <c r="AK152" i="8"/>
  <c r="AL152" i="8"/>
  <c r="AM152" i="8"/>
  <c r="AN152" i="8"/>
  <c r="AO152" i="8"/>
  <c r="AP152" i="8"/>
  <c r="AQ152" i="8"/>
  <c r="AR152" i="8"/>
  <c r="AS152" i="8"/>
  <c r="AT152" i="8"/>
  <c r="AU152" i="8"/>
  <c r="AV152" i="8"/>
  <c r="AW152" i="8"/>
  <c r="AX152" i="8"/>
  <c r="AY152" i="8"/>
  <c r="AZ152" i="8"/>
  <c r="BA152" i="8"/>
  <c r="BB152" i="8"/>
  <c r="BC152" i="8"/>
  <c r="BD152" i="8"/>
  <c r="BE152" i="8"/>
  <c r="BF152" i="8"/>
  <c r="BG152" i="8"/>
  <c r="BH152" i="8"/>
  <c r="BI152" i="8"/>
  <c r="BJ152" i="8"/>
  <c r="BK152" i="8"/>
  <c r="BL152" i="8"/>
  <c r="BM152" i="8"/>
  <c r="AI153" i="8"/>
  <c r="AJ153" i="8"/>
  <c r="AK153" i="8"/>
  <c r="AL153" i="8"/>
  <c r="AM153" i="8"/>
  <c r="AN153" i="8"/>
  <c r="AO153" i="8"/>
  <c r="AP153" i="8"/>
  <c r="AQ153" i="8"/>
  <c r="AR153" i="8"/>
  <c r="AS153" i="8"/>
  <c r="AT153" i="8"/>
  <c r="AU153" i="8"/>
  <c r="AV153" i="8"/>
  <c r="AW153" i="8"/>
  <c r="AX153" i="8"/>
  <c r="AY153" i="8"/>
  <c r="AZ153" i="8"/>
  <c r="BA153" i="8"/>
  <c r="BB153" i="8"/>
  <c r="BC153" i="8"/>
  <c r="BD153" i="8"/>
  <c r="BE153" i="8"/>
  <c r="BF153" i="8"/>
  <c r="BG153" i="8"/>
  <c r="BH153" i="8"/>
  <c r="BI153" i="8"/>
  <c r="BJ153" i="8"/>
  <c r="BK153" i="8"/>
  <c r="BL153" i="8"/>
  <c r="BM153" i="8"/>
  <c r="AI154" i="8"/>
  <c r="AJ154" i="8"/>
  <c r="AK154" i="8"/>
  <c r="AL154" i="8"/>
  <c r="AM154" i="8"/>
  <c r="AN154" i="8"/>
  <c r="AO154" i="8"/>
  <c r="AP154" i="8"/>
  <c r="AQ154" i="8"/>
  <c r="AR154" i="8"/>
  <c r="AS154" i="8"/>
  <c r="AT154" i="8"/>
  <c r="AU154" i="8"/>
  <c r="AV154" i="8"/>
  <c r="AW154" i="8"/>
  <c r="AX154" i="8"/>
  <c r="AY154" i="8"/>
  <c r="AZ154" i="8"/>
  <c r="BA154" i="8"/>
  <c r="BB154" i="8"/>
  <c r="BC154" i="8"/>
  <c r="BD154" i="8"/>
  <c r="BE154" i="8"/>
  <c r="BF154" i="8"/>
  <c r="BG154" i="8"/>
  <c r="BH154" i="8"/>
  <c r="BI154" i="8"/>
  <c r="BJ154" i="8"/>
  <c r="BK154" i="8"/>
  <c r="BL154" i="8"/>
  <c r="BM154" i="8"/>
  <c r="AI155" i="8"/>
  <c r="AJ155" i="8"/>
  <c r="AK155" i="8"/>
  <c r="AL155" i="8"/>
  <c r="AM155" i="8"/>
  <c r="AN155" i="8"/>
  <c r="AO155" i="8"/>
  <c r="AP155" i="8"/>
  <c r="AQ155" i="8"/>
  <c r="AR155" i="8"/>
  <c r="AS155" i="8"/>
  <c r="AT155" i="8"/>
  <c r="AU155" i="8"/>
  <c r="AV155" i="8"/>
  <c r="AW155" i="8"/>
  <c r="AX155" i="8"/>
  <c r="AY155" i="8"/>
  <c r="AZ155" i="8"/>
  <c r="BA155" i="8"/>
  <c r="BB155" i="8"/>
  <c r="BC155" i="8"/>
  <c r="BD155" i="8"/>
  <c r="BE155" i="8"/>
  <c r="BF155" i="8"/>
  <c r="BG155" i="8"/>
  <c r="BH155" i="8"/>
  <c r="BI155" i="8"/>
  <c r="BJ155" i="8"/>
  <c r="BK155" i="8"/>
  <c r="BL155" i="8"/>
  <c r="BM155" i="8"/>
  <c r="AI156" i="8"/>
  <c r="AJ156" i="8"/>
  <c r="AK156" i="8"/>
  <c r="AL156" i="8"/>
  <c r="AM156" i="8"/>
  <c r="AN156" i="8"/>
  <c r="AO156" i="8"/>
  <c r="AP156" i="8"/>
  <c r="AQ156" i="8"/>
  <c r="AR156" i="8"/>
  <c r="AS156" i="8"/>
  <c r="AT156" i="8"/>
  <c r="AU156" i="8"/>
  <c r="AV156" i="8"/>
  <c r="AW156" i="8"/>
  <c r="AX156" i="8"/>
  <c r="AY156" i="8"/>
  <c r="AZ156" i="8"/>
  <c r="BA156" i="8"/>
  <c r="BB156" i="8"/>
  <c r="BC156" i="8"/>
  <c r="BD156" i="8"/>
  <c r="BE156" i="8"/>
  <c r="BF156" i="8"/>
  <c r="BG156" i="8"/>
  <c r="BH156" i="8"/>
  <c r="BI156" i="8"/>
  <c r="BJ156" i="8"/>
  <c r="BK156" i="8"/>
  <c r="BL156" i="8"/>
  <c r="BM156" i="8"/>
  <c r="AI157" i="8"/>
  <c r="AJ157" i="8"/>
  <c r="AK157" i="8"/>
  <c r="AL157" i="8"/>
  <c r="AM157" i="8"/>
  <c r="AN157" i="8"/>
  <c r="AO157" i="8"/>
  <c r="AP157" i="8"/>
  <c r="AQ157" i="8"/>
  <c r="AR157" i="8"/>
  <c r="AS157" i="8"/>
  <c r="AT157" i="8"/>
  <c r="AU157" i="8"/>
  <c r="AV157" i="8"/>
  <c r="AW157" i="8"/>
  <c r="AX157" i="8"/>
  <c r="AY157" i="8"/>
  <c r="AZ157" i="8"/>
  <c r="BA157" i="8"/>
  <c r="BB157" i="8"/>
  <c r="BC157" i="8"/>
  <c r="BD157" i="8"/>
  <c r="BE157" i="8"/>
  <c r="BF157" i="8"/>
  <c r="BG157" i="8"/>
  <c r="BH157" i="8"/>
  <c r="BI157" i="8"/>
  <c r="BJ157" i="8"/>
  <c r="BK157" i="8"/>
  <c r="BL157" i="8"/>
  <c r="BM157" i="8"/>
  <c r="AI158" i="8"/>
  <c r="AJ158" i="8"/>
  <c r="AK158" i="8"/>
  <c r="AL158" i="8"/>
  <c r="AM158" i="8"/>
  <c r="AN158" i="8"/>
  <c r="AO158" i="8"/>
  <c r="AP158" i="8"/>
  <c r="AQ158" i="8"/>
  <c r="AR158" i="8"/>
  <c r="AS158" i="8"/>
  <c r="AT158" i="8"/>
  <c r="AU158" i="8"/>
  <c r="AV158" i="8"/>
  <c r="AW158" i="8"/>
  <c r="AX158" i="8"/>
  <c r="AY158" i="8"/>
  <c r="AZ158" i="8"/>
  <c r="BA158" i="8"/>
  <c r="BB158" i="8"/>
  <c r="BC158" i="8"/>
  <c r="BD158" i="8"/>
  <c r="BE158" i="8"/>
  <c r="BF158" i="8"/>
  <c r="BG158" i="8"/>
  <c r="BH158" i="8"/>
  <c r="BI158" i="8"/>
  <c r="BJ158" i="8"/>
  <c r="BK158" i="8"/>
  <c r="BL158" i="8"/>
  <c r="BM158" i="8"/>
  <c r="AI159" i="8"/>
  <c r="AJ159" i="8"/>
  <c r="AK159" i="8"/>
  <c r="AL159" i="8"/>
  <c r="AM159" i="8"/>
  <c r="AN159" i="8"/>
  <c r="AO159" i="8"/>
  <c r="AP159" i="8"/>
  <c r="AQ159" i="8"/>
  <c r="AR159" i="8"/>
  <c r="AS159" i="8"/>
  <c r="AT159" i="8"/>
  <c r="AU159" i="8"/>
  <c r="AV159" i="8"/>
  <c r="AW159" i="8"/>
  <c r="AX159" i="8"/>
  <c r="AY159" i="8"/>
  <c r="AZ159" i="8"/>
  <c r="BA159" i="8"/>
  <c r="BB159" i="8"/>
  <c r="BC159" i="8"/>
  <c r="BD159" i="8"/>
  <c r="BE159" i="8"/>
  <c r="BF159" i="8"/>
  <c r="BG159" i="8"/>
  <c r="BH159" i="8"/>
  <c r="BI159" i="8"/>
  <c r="BJ159" i="8"/>
  <c r="BK159" i="8"/>
  <c r="BL159" i="8"/>
  <c r="BM159" i="8"/>
  <c r="AI160" i="8"/>
  <c r="AJ160" i="8"/>
  <c r="AK160" i="8"/>
  <c r="AL160" i="8"/>
  <c r="AM160" i="8"/>
  <c r="AN160" i="8"/>
  <c r="AO160" i="8"/>
  <c r="AP160" i="8"/>
  <c r="AQ160" i="8"/>
  <c r="AR160" i="8"/>
  <c r="AS160" i="8"/>
  <c r="AT160" i="8"/>
  <c r="AU160" i="8"/>
  <c r="AV160" i="8"/>
  <c r="AW160" i="8"/>
  <c r="AX160" i="8"/>
  <c r="AY160" i="8"/>
  <c r="AZ160" i="8"/>
  <c r="BA160" i="8"/>
  <c r="BB160" i="8"/>
  <c r="BC160" i="8"/>
  <c r="BD160" i="8"/>
  <c r="BE160" i="8"/>
  <c r="BF160" i="8"/>
  <c r="BG160" i="8"/>
  <c r="BH160" i="8"/>
  <c r="BI160" i="8"/>
  <c r="BJ160" i="8"/>
  <c r="BK160" i="8"/>
  <c r="BL160" i="8"/>
  <c r="BM160" i="8"/>
  <c r="AI161" i="8"/>
  <c r="AJ161" i="8"/>
  <c r="AK161" i="8"/>
  <c r="AL161" i="8"/>
  <c r="AM161" i="8"/>
  <c r="AN161" i="8"/>
  <c r="AO161" i="8"/>
  <c r="AP161" i="8"/>
  <c r="AQ161" i="8"/>
  <c r="AR161" i="8"/>
  <c r="AS161" i="8"/>
  <c r="AT161" i="8"/>
  <c r="AU161" i="8"/>
  <c r="AV161" i="8"/>
  <c r="AW161" i="8"/>
  <c r="AX161" i="8"/>
  <c r="AY161" i="8"/>
  <c r="AZ161" i="8"/>
  <c r="BA161" i="8"/>
  <c r="BB161" i="8"/>
  <c r="BC161" i="8"/>
  <c r="BD161" i="8"/>
  <c r="BE161" i="8"/>
  <c r="BF161" i="8"/>
  <c r="BG161" i="8"/>
  <c r="BH161" i="8"/>
  <c r="BI161" i="8"/>
  <c r="BJ161" i="8"/>
  <c r="BK161" i="8"/>
  <c r="BL161" i="8"/>
  <c r="BM161" i="8"/>
  <c r="AI162" i="8"/>
  <c r="AJ162" i="8"/>
  <c r="AK162" i="8"/>
  <c r="AL162" i="8"/>
  <c r="AM162" i="8"/>
  <c r="AN162" i="8"/>
  <c r="AO162" i="8"/>
  <c r="AP162" i="8"/>
  <c r="AQ162" i="8"/>
  <c r="AR162" i="8"/>
  <c r="AS162" i="8"/>
  <c r="AT162" i="8"/>
  <c r="AU162" i="8"/>
  <c r="AV162" i="8"/>
  <c r="AW162" i="8"/>
  <c r="AX162" i="8"/>
  <c r="AY162" i="8"/>
  <c r="AZ162" i="8"/>
  <c r="BA162" i="8"/>
  <c r="BB162" i="8"/>
  <c r="BC162" i="8"/>
  <c r="BD162" i="8"/>
  <c r="BE162" i="8"/>
  <c r="BF162" i="8"/>
  <c r="BG162" i="8"/>
  <c r="BH162" i="8"/>
  <c r="BI162" i="8"/>
  <c r="BJ162" i="8"/>
  <c r="BK162" i="8"/>
  <c r="BL162" i="8"/>
  <c r="BM162" i="8"/>
  <c r="AI163" i="8"/>
  <c r="AJ163" i="8"/>
  <c r="AK163" i="8"/>
  <c r="AL163" i="8"/>
  <c r="AM163" i="8"/>
  <c r="AN163" i="8"/>
  <c r="AO163" i="8"/>
  <c r="AP163" i="8"/>
  <c r="AQ163" i="8"/>
  <c r="AR163" i="8"/>
  <c r="AS163" i="8"/>
  <c r="AT163" i="8"/>
  <c r="AU163" i="8"/>
  <c r="AV163" i="8"/>
  <c r="AW163" i="8"/>
  <c r="AX163" i="8"/>
  <c r="AY163" i="8"/>
  <c r="AZ163" i="8"/>
  <c r="BA163" i="8"/>
  <c r="BB163" i="8"/>
  <c r="BC163" i="8"/>
  <c r="BD163" i="8"/>
  <c r="BE163" i="8"/>
  <c r="BF163" i="8"/>
  <c r="BG163" i="8"/>
  <c r="BH163" i="8"/>
  <c r="BI163" i="8"/>
  <c r="BJ163" i="8"/>
  <c r="BK163" i="8"/>
  <c r="BL163" i="8"/>
  <c r="BM163" i="8"/>
  <c r="AI164" i="8"/>
  <c r="AJ164" i="8"/>
  <c r="AK164" i="8"/>
  <c r="AL164" i="8"/>
  <c r="AM164" i="8"/>
  <c r="AN164" i="8"/>
  <c r="AO164" i="8"/>
  <c r="AP164" i="8"/>
  <c r="AQ164" i="8"/>
  <c r="AR164" i="8"/>
  <c r="AS164" i="8"/>
  <c r="AT164" i="8"/>
  <c r="AU164" i="8"/>
  <c r="AV164" i="8"/>
  <c r="AW164" i="8"/>
  <c r="AX164" i="8"/>
  <c r="AY164" i="8"/>
  <c r="AZ164" i="8"/>
  <c r="BA164" i="8"/>
  <c r="BB164" i="8"/>
  <c r="BC164" i="8"/>
  <c r="BD164" i="8"/>
  <c r="BE164" i="8"/>
  <c r="BF164" i="8"/>
  <c r="BG164" i="8"/>
  <c r="BH164" i="8"/>
  <c r="BI164" i="8"/>
  <c r="BJ164" i="8"/>
  <c r="BK164" i="8"/>
  <c r="BL164" i="8"/>
  <c r="BM164" i="8"/>
  <c r="AI165" i="8"/>
  <c r="AJ165" i="8"/>
  <c r="AK165" i="8"/>
  <c r="AL165" i="8"/>
  <c r="AM165" i="8"/>
  <c r="AN165" i="8"/>
  <c r="AO165" i="8"/>
  <c r="AP165" i="8"/>
  <c r="AQ165" i="8"/>
  <c r="AR165" i="8"/>
  <c r="AS165" i="8"/>
  <c r="AT165" i="8"/>
  <c r="AU165" i="8"/>
  <c r="AV165" i="8"/>
  <c r="AW165" i="8"/>
  <c r="AX165" i="8"/>
  <c r="AY165" i="8"/>
  <c r="AZ165" i="8"/>
  <c r="BA165" i="8"/>
  <c r="BB165" i="8"/>
  <c r="BC165" i="8"/>
  <c r="BD165" i="8"/>
  <c r="BE165" i="8"/>
  <c r="BF165" i="8"/>
  <c r="BG165" i="8"/>
  <c r="BH165" i="8"/>
  <c r="BI165" i="8"/>
  <c r="BJ165" i="8"/>
  <c r="BK165" i="8"/>
  <c r="BL165" i="8"/>
  <c r="BM165" i="8"/>
  <c r="AI166" i="8"/>
  <c r="AJ166" i="8"/>
  <c r="AK166" i="8"/>
  <c r="AL166" i="8"/>
  <c r="AM166" i="8"/>
  <c r="AN166" i="8"/>
  <c r="AO166" i="8"/>
  <c r="AP166" i="8"/>
  <c r="AQ166" i="8"/>
  <c r="AR166" i="8"/>
  <c r="AS166" i="8"/>
  <c r="AT166" i="8"/>
  <c r="AU166" i="8"/>
  <c r="AV166" i="8"/>
  <c r="AW166" i="8"/>
  <c r="AX166" i="8"/>
  <c r="AY166" i="8"/>
  <c r="AZ166" i="8"/>
  <c r="BA166" i="8"/>
  <c r="BB166" i="8"/>
  <c r="BC166" i="8"/>
  <c r="BD166" i="8"/>
  <c r="BE166" i="8"/>
  <c r="BF166" i="8"/>
  <c r="BG166" i="8"/>
  <c r="BH166" i="8"/>
  <c r="BI166" i="8"/>
  <c r="BJ166" i="8"/>
  <c r="BK166" i="8"/>
  <c r="BL166" i="8"/>
  <c r="BM166" i="8"/>
  <c r="AI167" i="8"/>
  <c r="AJ167" i="8"/>
  <c r="AK167" i="8"/>
  <c r="AL167" i="8"/>
  <c r="AM167" i="8"/>
  <c r="AN167" i="8"/>
  <c r="AO167" i="8"/>
  <c r="AP167" i="8"/>
  <c r="AQ167" i="8"/>
  <c r="AR167" i="8"/>
  <c r="AS167" i="8"/>
  <c r="AT167" i="8"/>
  <c r="AU167" i="8"/>
  <c r="AV167" i="8"/>
  <c r="AW167" i="8"/>
  <c r="AX167" i="8"/>
  <c r="AY167" i="8"/>
  <c r="AZ167" i="8"/>
  <c r="BA167" i="8"/>
  <c r="BB167" i="8"/>
  <c r="BC167" i="8"/>
  <c r="BD167" i="8"/>
  <c r="BE167" i="8"/>
  <c r="BF167" i="8"/>
  <c r="BG167" i="8"/>
  <c r="BH167" i="8"/>
  <c r="BI167" i="8"/>
  <c r="BJ167" i="8"/>
  <c r="BK167" i="8"/>
  <c r="BL167" i="8"/>
  <c r="BM167" i="8"/>
  <c r="AI168" i="8"/>
  <c r="AJ168" i="8"/>
  <c r="AK168" i="8"/>
  <c r="AL168" i="8"/>
  <c r="AM168" i="8"/>
  <c r="AN168" i="8"/>
  <c r="AO168" i="8"/>
  <c r="AP168" i="8"/>
  <c r="AQ168" i="8"/>
  <c r="AR168" i="8"/>
  <c r="AS168" i="8"/>
  <c r="AT168" i="8"/>
  <c r="AU168" i="8"/>
  <c r="AV168" i="8"/>
  <c r="AW168" i="8"/>
  <c r="AX168" i="8"/>
  <c r="AY168" i="8"/>
  <c r="AZ168" i="8"/>
  <c r="BA168" i="8"/>
  <c r="BB168" i="8"/>
  <c r="BC168" i="8"/>
  <c r="BD168" i="8"/>
  <c r="BE168" i="8"/>
  <c r="BF168" i="8"/>
  <c r="BG168" i="8"/>
  <c r="BH168" i="8"/>
  <c r="BI168" i="8"/>
  <c r="BJ168" i="8"/>
  <c r="BK168" i="8"/>
  <c r="BL168" i="8"/>
  <c r="BM168" i="8"/>
  <c r="AI169" i="8"/>
  <c r="AJ169" i="8"/>
  <c r="AK169" i="8"/>
  <c r="AL169" i="8"/>
  <c r="AM169" i="8"/>
  <c r="AN169" i="8"/>
  <c r="AO169" i="8"/>
  <c r="AP169" i="8"/>
  <c r="AQ169" i="8"/>
  <c r="AR169" i="8"/>
  <c r="AS169" i="8"/>
  <c r="AT169" i="8"/>
  <c r="AU169" i="8"/>
  <c r="AV169" i="8"/>
  <c r="AW169" i="8"/>
  <c r="AX169" i="8"/>
  <c r="AY169" i="8"/>
  <c r="AZ169" i="8"/>
  <c r="BA169" i="8"/>
  <c r="BB169" i="8"/>
  <c r="BC169" i="8"/>
  <c r="BD169" i="8"/>
  <c r="BE169" i="8"/>
  <c r="BF169" i="8"/>
  <c r="BG169" i="8"/>
  <c r="BH169" i="8"/>
  <c r="BI169" i="8"/>
  <c r="BJ169" i="8"/>
  <c r="BK169" i="8"/>
  <c r="BL169" i="8"/>
  <c r="BM169" i="8"/>
  <c r="AI170" i="8"/>
  <c r="AJ170" i="8"/>
  <c r="AK170" i="8"/>
  <c r="AL170" i="8"/>
  <c r="AM170" i="8"/>
  <c r="AN170" i="8"/>
  <c r="AO170" i="8"/>
  <c r="AP170" i="8"/>
  <c r="AQ170" i="8"/>
  <c r="AR170" i="8"/>
  <c r="AS170" i="8"/>
  <c r="AT170" i="8"/>
  <c r="AU170" i="8"/>
  <c r="AV170" i="8"/>
  <c r="AW170" i="8"/>
  <c r="AX170" i="8"/>
  <c r="AY170" i="8"/>
  <c r="AZ170" i="8"/>
  <c r="BA170" i="8"/>
  <c r="BB170" i="8"/>
  <c r="BC170" i="8"/>
  <c r="BD170" i="8"/>
  <c r="BE170" i="8"/>
  <c r="BF170" i="8"/>
  <c r="BG170" i="8"/>
  <c r="BH170" i="8"/>
  <c r="BI170" i="8"/>
  <c r="BJ170" i="8"/>
  <c r="BK170" i="8"/>
  <c r="BL170" i="8"/>
  <c r="BM170" i="8"/>
  <c r="BM34" i="8"/>
  <c r="BL34" i="8"/>
  <c r="BK34" i="8"/>
  <c r="BJ34" i="8"/>
  <c r="BI34" i="8"/>
  <c r="BH34" i="8"/>
  <c r="BG34" i="8"/>
  <c r="BF34" i="8"/>
  <c r="BE34" i="8"/>
  <c r="BD34" i="8"/>
  <c r="BA34" i="8"/>
  <c r="BB34" i="8"/>
  <c r="BC34" i="8"/>
  <c r="AR32" i="10"/>
  <c r="AQ32" i="10"/>
  <c r="AP32" i="10"/>
  <c r="AO32" i="10"/>
  <c r="AN32" i="10"/>
  <c r="AM32" i="10"/>
  <c r="AL32" i="10"/>
  <c r="AK32" i="10"/>
  <c r="AJ32" i="10"/>
  <c r="AI32" i="10"/>
  <c r="AH32" i="10"/>
  <c r="AG32" i="10"/>
  <c r="AF32" i="10"/>
  <c r="AE32" i="10"/>
  <c r="AD32" i="10"/>
  <c r="AC32" i="10"/>
  <c r="AB32" i="10"/>
  <c r="AA32" i="10"/>
  <c r="Z32" i="10"/>
  <c r="Y32" i="10"/>
  <c r="X32" i="10"/>
  <c r="AR31" i="10"/>
  <c r="AQ31" i="10"/>
  <c r="AP31" i="10"/>
  <c r="AO31" i="10"/>
  <c r="AN31" i="10"/>
  <c r="AM31" i="10"/>
  <c r="AL31" i="10"/>
  <c r="AK31" i="10"/>
  <c r="AJ31" i="10"/>
  <c r="AI31" i="10"/>
  <c r="AH31" i="10"/>
  <c r="AG31" i="10"/>
  <c r="AF31" i="10"/>
  <c r="AE31" i="10"/>
  <c r="AD31" i="10"/>
  <c r="AC31" i="10"/>
  <c r="AB31" i="10"/>
  <c r="AA31" i="10"/>
  <c r="Z31" i="10"/>
  <c r="Y31" i="10"/>
  <c r="X31" i="10"/>
  <c r="AR30" i="10"/>
  <c r="AQ30" i="10"/>
  <c r="AP30" i="10"/>
  <c r="AO30" i="10"/>
  <c r="AN30" i="10"/>
  <c r="AM30" i="10"/>
  <c r="AL30" i="10"/>
  <c r="AK30" i="10"/>
  <c r="AJ30" i="10"/>
  <c r="AI30" i="10"/>
  <c r="AH30" i="10"/>
  <c r="AG30" i="10"/>
  <c r="AF30" i="10"/>
  <c r="AE30" i="10"/>
  <c r="AD30" i="10"/>
  <c r="AC30" i="10"/>
  <c r="AB30" i="10"/>
  <c r="AA30" i="10"/>
  <c r="Z30" i="10"/>
  <c r="Y30" i="10"/>
  <c r="X30" i="10"/>
  <c r="AR29" i="10"/>
  <c r="AQ29" i="10"/>
  <c r="AP29" i="10"/>
  <c r="AO29" i="10"/>
  <c r="AN29" i="10"/>
  <c r="AM29" i="10"/>
  <c r="AL29" i="10"/>
  <c r="AK29" i="10"/>
  <c r="AJ29" i="10"/>
  <c r="AI29" i="10"/>
  <c r="AH29" i="10"/>
  <c r="AG29" i="10"/>
  <c r="AF29" i="10"/>
  <c r="AE29" i="10"/>
  <c r="AD29" i="10"/>
  <c r="AC29" i="10"/>
  <c r="AB29" i="10"/>
  <c r="AA29" i="10"/>
  <c r="Z29" i="10"/>
  <c r="Y29" i="10"/>
  <c r="X29" i="10"/>
  <c r="AR28" i="10"/>
  <c r="AQ28" i="10"/>
  <c r="AP28" i="10"/>
  <c r="AO28" i="10"/>
  <c r="AN28" i="10"/>
  <c r="AM28" i="10"/>
  <c r="AL28" i="10"/>
  <c r="AK28" i="10"/>
  <c r="AJ28" i="10"/>
  <c r="AI28" i="10"/>
  <c r="AH28" i="10"/>
  <c r="AG28" i="10"/>
  <c r="AF28" i="10"/>
  <c r="AE28" i="10"/>
  <c r="AD28" i="10"/>
  <c r="AC28" i="10"/>
  <c r="AB28" i="10"/>
  <c r="AA28" i="10"/>
  <c r="Z28" i="10"/>
  <c r="Y28" i="10"/>
  <c r="X28" i="10"/>
  <c r="AR27" i="10"/>
  <c r="AQ27" i="10"/>
  <c r="AP27" i="10"/>
  <c r="AO27" i="10"/>
  <c r="AN27" i="10"/>
  <c r="AM27" i="10"/>
  <c r="AL27" i="10"/>
  <c r="AK27" i="10"/>
  <c r="AJ27" i="10"/>
  <c r="AI27" i="10"/>
  <c r="AH27" i="10"/>
  <c r="AG27" i="10"/>
  <c r="AF27" i="10"/>
  <c r="AE27" i="10"/>
  <c r="AD27" i="10"/>
  <c r="AC27" i="10"/>
  <c r="AB27" i="10"/>
  <c r="AA27" i="10"/>
  <c r="Z27" i="10"/>
  <c r="Y27" i="10"/>
  <c r="X27" i="10"/>
  <c r="AR26" i="10"/>
  <c r="AQ26" i="10"/>
  <c r="AP26" i="10"/>
  <c r="AO26" i="10"/>
  <c r="AN26" i="10"/>
  <c r="AM26" i="10"/>
  <c r="AL26" i="10"/>
  <c r="AK26" i="10"/>
  <c r="AJ26" i="10"/>
  <c r="AI26" i="10"/>
  <c r="AH26" i="10"/>
  <c r="AG26" i="10"/>
  <c r="AF26" i="10"/>
  <c r="AE26" i="10"/>
  <c r="AD26" i="10"/>
  <c r="AC26" i="10"/>
  <c r="AB26" i="10"/>
  <c r="AA26" i="10"/>
  <c r="Z26" i="10"/>
  <c r="Y26" i="10"/>
  <c r="X26" i="10"/>
  <c r="AR25" i="10"/>
  <c r="AQ25" i="10"/>
  <c r="AP25" i="10"/>
  <c r="AO25" i="10"/>
  <c r="AN25" i="10"/>
  <c r="AM25" i="10"/>
  <c r="AL25" i="10"/>
  <c r="AK25" i="10"/>
  <c r="AJ25" i="10"/>
  <c r="AI25" i="10"/>
  <c r="AH25" i="10"/>
  <c r="AG25" i="10"/>
  <c r="AF25" i="10"/>
  <c r="AE25" i="10"/>
  <c r="AD25" i="10"/>
  <c r="AC25" i="10"/>
  <c r="AB25" i="10"/>
  <c r="AA25" i="10"/>
  <c r="Z25" i="10"/>
  <c r="Y25" i="10"/>
  <c r="X25" i="10"/>
  <c r="AR24" i="10"/>
  <c r="AQ24" i="10"/>
  <c r="AP24" i="10"/>
  <c r="AO24" i="10"/>
  <c r="AN24" i="10"/>
  <c r="AM24" i="10"/>
  <c r="AL24" i="10"/>
  <c r="AK24" i="10"/>
  <c r="AJ24" i="10"/>
  <c r="AI24" i="10"/>
  <c r="AH24" i="10"/>
  <c r="AG24" i="10"/>
  <c r="AF24" i="10"/>
  <c r="AE24" i="10"/>
  <c r="AD24" i="10"/>
  <c r="AC24" i="10"/>
  <c r="AB24" i="10"/>
  <c r="AA24" i="10"/>
  <c r="Z24" i="10"/>
  <c r="Y24" i="10"/>
  <c r="X24" i="10"/>
  <c r="AR23" i="10"/>
  <c r="AQ23" i="10"/>
  <c r="AP23" i="10"/>
  <c r="AO23" i="10"/>
  <c r="AN23" i="10"/>
  <c r="AM23" i="10"/>
  <c r="AL23" i="10"/>
  <c r="AK23" i="10"/>
  <c r="AJ23" i="10"/>
  <c r="AI23" i="10"/>
  <c r="AH23" i="10"/>
  <c r="AG23" i="10"/>
  <c r="AF23" i="10"/>
  <c r="AE23" i="10"/>
  <c r="AD23" i="10"/>
  <c r="AC23" i="10"/>
  <c r="AB23" i="10"/>
  <c r="AA23" i="10"/>
  <c r="Z23" i="10"/>
  <c r="Y23" i="10"/>
  <c r="X23" i="10"/>
  <c r="AR22" i="10"/>
  <c r="AQ22" i="10"/>
  <c r="AP22" i="10"/>
  <c r="AO22" i="10"/>
  <c r="AN22" i="10"/>
  <c r="AM22" i="10"/>
  <c r="AL22" i="10"/>
  <c r="AK22" i="10"/>
  <c r="AJ22" i="10"/>
  <c r="AI22" i="10"/>
  <c r="AH22" i="10"/>
  <c r="AG22" i="10"/>
  <c r="AF22" i="10"/>
  <c r="AE22" i="10"/>
  <c r="AD22" i="10"/>
  <c r="AC22" i="10"/>
  <c r="AB22" i="10"/>
  <c r="AA22" i="10"/>
  <c r="Z22" i="10"/>
  <c r="Y22" i="10"/>
  <c r="X22" i="10"/>
  <c r="AR21" i="10"/>
  <c r="AQ21" i="10"/>
  <c r="AP21" i="10"/>
  <c r="AO21" i="10"/>
  <c r="AN21" i="10"/>
  <c r="AM21" i="10"/>
  <c r="AL21" i="10"/>
  <c r="AK21" i="10"/>
  <c r="AJ21" i="10"/>
  <c r="AI21" i="10"/>
  <c r="AH21" i="10"/>
  <c r="AG21" i="10"/>
  <c r="AF21" i="10"/>
  <c r="AE21" i="10"/>
  <c r="AD21" i="10"/>
  <c r="AC21" i="10"/>
  <c r="AB21" i="10"/>
  <c r="AA21" i="10"/>
  <c r="Z21" i="10"/>
  <c r="Y21" i="10"/>
  <c r="X21" i="10"/>
  <c r="AR20" i="10"/>
  <c r="AQ20" i="10"/>
  <c r="AP20" i="10"/>
  <c r="AO20" i="10"/>
  <c r="AN20" i="10"/>
  <c r="AM20" i="10"/>
  <c r="AL20" i="10"/>
  <c r="AK20" i="10"/>
  <c r="AJ20" i="10"/>
  <c r="AI20" i="10"/>
  <c r="AH20" i="10"/>
  <c r="AG20" i="10"/>
  <c r="AF20" i="10"/>
  <c r="AE20" i="10"/>
  <c r="AD20" i="10"/>
  <c r="AC20" i="10"/>
  <c r="AB20" i="10"/>
  <c r="AA20" i="10"/>
  <c r="Z20" i="10"/>
  <c r="Y20" i="10"/>
  <c r="X20" i="10"/>
  <c r="AR19" i="10"/>
  <c r="AQ19" i="10"/>
  <c r="AP19" i="10"/>
  <c r="AO19" i="10"/>
  <c r="AN19" i="10"/>
  <c r="AM19" i="10"/>
  <c r="AL19" i="10"/>
  <c r="AK19" i="10"/>
  <c r="AJ19" i="10"/>
  <c r="AI19" i="10"/>
  <c r="AH19" i="10"/>
  <c r="AG19" i="10"/>
  <c r="AF19" i="10"/>
  <c r="AE19" i="10"/>
  <c r="AD19" i="10"/>
  <c r="AC19" i="10"/>
  <c r="AB19" i="10"/>
  <c r="AA19" i="10"/>
  <c r="Z19" i="10"/>
  <c r="Y19" i="10"/>
  <c r="X19" i="10"/>
  <c r="AR18" i="10"/>
  <c r="AQ18" i="10"/>
  <c r="AP18" i="10"/>
  <c r="AO18" i="10"/>
  <c r="AN18" i="10"/>
  <c r="AM18" i="10"/>
  <c r="AL18" i="10"/>
  <c r="AK18" i="10"/>
  <c r="AJ18" i="10"/>
  <c r="AI18" i="10"/>
  <c r="AH18" i="10"/>
  <c r="AG18" i="10"/>
  <c r="AF18" i="10"/>
  <c r="AE18" i="10"/>
  <c r="AD18" i="10"/>
  <c r="AC18" i="10"/>
  <c r="AB18" i="10"/>
  <c r="AA18" i="10"/>
  <c r="Z18" i="10"/>
  <c r="Y18" i="10"/>
  <c r="X18" i="10"/>
  <c r="AR17" i="10"/>
  <c r="AQ17" i="10"/>
  <c r="AP17" i="10"/>
  <c r="AO17" i="10"/>
  <c r="AN17" i="10"/>
  <c r="AM17" i="10"/>
  <c r="AL17" i="10"/>
  <c r="AK17" i="10"/>
  <c r="AJ17" i="10"/>
  <c r="AI17" i="10"/>
  <c r="AH17" i="10"/>
  <c r="AG17" i="10"/>
  <c r="AF17" i="10"/>
  <c r="AE17" i="10"/>
  <c r="AD17" i="10"/>
  <c r="AC17" i="10"/>
  <c r="AB17" i="10"/>
  <c r="AA17" i="10"/>
  <c r="Z17" i="10"/>
  <c r="Y17" i="10"/>
  <c r="X17" i="10"/>
  <c r="AR16" i="10"/>
  <c r="AQ16" i="10"/>
  <c r="AP16" i="10"/>
  <c r="AO16" i="10"/>
  <c r="AN16" i="10"/>
  <c r="AM16" i="10"/>
  <c r="AL16" i="10"/>
  <c r="AK16" i="10"/>
  <c r="AJ16" i="10"/>
  <c r="AI16" i="10"/>
  <c r="AH16" i="10"/>
  <c r="AG16" i="10"/>
  <c r="AF16" i="10"/>
  <c r="AE16" i="10"/>
  <c r="AD16" i="10"/>
  <c r="AC16" i="10"/>
  <c r="AB16" i="10"/>
  <c r="AA16" i="10"/>
  <c r="Z16" i="10"/>
  <c r="Y16" i="10"/>
  <c r="X16" i="10"/>
  <c r="AR15" i="10"/>
  <c r="AQ15" i="10"/>
  <c r="AP15" i="10"/>
  <c r="AO15" i="10"/>
  <c r="AN15" i="10"/>
  <c r="AM15" i="10"/>
  <c r="AL15" i="10"/>
  <c r="AK15" i="10"/>
  <c r="AJ15" i="10"/>
  <c r="AI15" i="10"/>
  <c r="AH15" i="10"/>
  <c r="AG15" i="10"/>
  <c r="AF15" i="10"/>
  <c r="AE15" i="10"/>
  <c r="AD15" i="10"/>
  <c r="AC15" i="10"/>
  <c r="AB15" i="10"/>
  <c r="AA15" i="10"/>
  <c r="Z15" i="10"/>
  <c r="Y15" i="10"/>
  <c r="X15" i="10"/>
  <c r="AR14" i="10"/>
  <c r="AQ14" i="10"/>
  <c r="AP14" i="10"/>
  <c r="AO14" i="10"/>
  <c r="AN14" i="10"/>
  <c r="AM14" i="10"/>
  <c r="AL14" i="10"/>
  <c r="AK14" i="10"/>
  <c r="AJ14" i="10"/>
  <c r="AI14" i="10"/>
  <c r="AH14" i="10"/>
  <c r="AG14" i="10"/>
  <c r="AF14" i="10"/>
  <c r="AE14" i="10"/>
  <c r="AD14" i="10"/>
  <c r="AC14" i="10"/>
  <c r="AB14" i="10"/>
  <c r="AA14" i="10"/>
  <c r="Z14" i="10"/>
  <c r="Y14" i="10"/>
  <c r="X14" i="10"/>
  <c r="AR13" i="10"/>
  <c r="AQ13" i="10"/>
  <c r="AP13" i="10"/>
  <c r="AO13" i="10"/>
  <c r="AN13" i="10"/>
  <c r="AM13" i="10"/>
  <c r="AL13" i="10"/>
  <c r="AK13" i="10"/>
  <c r="AJ13" i="10"/>
  <c r="AI13" i="10"/>
  <c r="AH13" i="10"/>
  <c r="AG13" i="10"/>
  <c r="AF13" i="10"/>
  <c r="AE13" i="10"/>
  <c r="AD13" i="10"/>
  <c r="AC13" i="10"/>
  <c r="AB13" i="10"/>
  <c r="AA13" i="10"/>
  <c r="Z13" i="10"/>
  <c r="Y13" i="10"/>
  <c r="X13" i="10"/>
  <c r="X14" i="9"/>
  <c r="Y14" i="9"/>
  <c r="Z14" i="9"/>
  <c r="AA14" i="9"/>
  <c r="AB14" i="9"/>
  <c r="AC14" i="9"/>
  <c r="AD14" i="9"/>
  <c r="AE14" i="9"/>
  <c r="AF14" i="9"/>
  <c r="AG14" i="9"/>
  <c r="AH14" i="9"/>
  <c r="AI14" i="9"/>
  <c r="AJ14" i="9"/>
  <c r="AK14" i="9"/>
  <c r="AL14" i="9"/>
  <c r="AM14" i="9"/>
  <c r="AN14" i="9"/>
  <c r="AO14" i="9"/>
  <c r="AP14" i="9"/>
  <c r="AQ14" i="9"/>
  <c r="AR14" i="9"/>
  <c r="X15" i="9"/>
  <c r="Y15" i="9"/>
  <c r="Z15" i="9"/>
  <c r="AA15" i="9"/>
  <c r="AB15" i="9"/>
  <c r="AC15" i="9"/>
  <c r="AD15" i="9"/>
  <c r="AE15" i="9"/>
  <c r="AF15" i="9"/>
  <c r="AG15" i="9"/>
  <c r="AH15" i="9"/>
  <c r="AI15" i="9"/>
  <c r="AJ15" i="9"/>
  <c r="AK15" i="9"/>
  <c r="AL15" i="9"/>
  <c r="AM15" i="9"/>
  <c r="AN15" i="9"/>
  <c r="AO15" i="9"/>
  <c r="AP15" i="9"/>
  <c r="AQ15" i="9"/>
  <c r="AR15" i="9"/>
  <c r="X16" i="9"/>
  <c r="Y16" i="9"/>
  <c r="Z16" i="9"/>
  <c r="AA16" i="9"/>
  <c r="AB16" i="9"/>
  <c r="AC16" i="9"/>
  <c r="AD16" i="9"/>
  <c r="AE16" i="9"/>
  <c r="AF16" i="9"/>
  <c r="AG16" i="9"/>
  <c r="AH16" i="9"/>
  <c r="AI16" i="9"/>
  <c r="AJ16" i="9"/>
  <c r="AK16" i="9"/>
  <c r="AL16" i="9"/>
  <c r="AM16" i="9"/>
  <c r="AN16" i="9"/>
  <c r="AO16" i="9"/>
  <c r="AP16" i="9"/>
  <c r="AQ16" i="9"/>
  <c r="AR16" i="9"/>
  <c r="X17" i="9"/>
  <c r="Y17" i="9"/>
  <c r="Z17" i="9"/>
  <c r="AA17" i="9"/>
  <c r="AB17" i="9"/>
  <c r="AC17" i="9"/>
  <c r="AD17" i="9"/>
  <c r="AE17" i="9"/>
  <c r="AF17" i="9"/>
  <c r="AG17" i="9"/>
  <c r="AH17" i="9"/>
  <c r="AI17" i="9"/>
  <c r="AJ17" i="9"/>
  <c r="AK17" i="9"/>
  <c r="AL17" i="9"/>
  <c r="AM17" i="9"/>
  <c r="AN17" i="9"/>
  <c r="AO17" i="9"/>
  <c r="AP17" i="9"/>
  <c r="AQ17" i="9"/>
  <c r="AR17" i="9"/>
  <c r="X18" i="9"/>
  <c r="Y18" i="9"/>
  <c r="Z18" i="9"/>
  <c r="AA18" i="9"/>
  <c r="AB18" i="9"/>
  <c r="AC18" i="9"/>
  <c r="AD18" i="9"/>
  <c r="AE18" i="9"/>
  <c r="AF18" i="9"/>
  <c r="AG18" i="9"/>
  <c r="AH18" i="9"/>
  <c r="AI18" i="9"/>
  <c r="AJ18" i="9"/>
  <c r="AK18" i="9"/>
  <c r="AL18" i="9"/>
  <c r="AM18" i="9"/>
  <c r="AN18" i="9"/>
  <c r="AO18" i="9"/>
  <c r="AP18" i="9"/>
  <c r="AQ18" i="9"/>
  <c r="AR18" i="9"/>
  <c r="X19" i="9"/>
  <c r="Y19" i="9"/>
  <c r="Z19" i="9"/>
  <c r="AA19" i="9"/>
  <c r="AB19" i="9"/>
  <c r="AC19" i="9"/>
  <c r="AD19" i="9"/>
  <c r="AE19" i="9"/>
  <c r="AF19" i="9"/>
  <c r="AG19" i="9"/>
  <c r="AH19" i="9"/>
  <c r="AI19" i="9"/>
  <c r="AJ19" i="9"/>
  <c r="AK19" i="9"/>
  <c r="AL19" i="9"/>
  <c r="AM19" i="9"/>
  <c r="AN19" i="9"/>
  <c r="AO19" i="9"/>
  <c r="AP19" i="9"/>
  <c r="AQ19" i="9"/>
  <c r="AR19" i="9"/>
  <c r="X20" i="9"/>
  <c r="Y20" i="9"/>
  <c r="Z20" i="9"/>
  <c r="AA20" i="9"/>
  <c r="AB20" i="9"/>
  <c r="AC20" i="9"/>
  <c r="AD20" i="9"/>
  <c r="AE20" i="9"/>
  <c r="AF20" i="9"/>
  <c r="AG20" i="9"/>
  <c r="AH20" i="9"/>
  <c r="AI20" i="9"/>
  <c r="AJ20" i="9"/>
  <c r="AK20" i="9"/>
  <c r="AL20" i="9"/>
  <c r="AM20" i="9"/>
  <c r="AN20" i="9"/>
  <c r="AO20" i="9"/>
  <c r="AP20" i="9"/>
  <c r="AQ20" i="9"/>
  <c r="AR20" i="9"/>
  <c r="X21" i="9"/>
  <c r="Y21" i="9"/>
  <c r="Z21" i="9"/>
  <c r="AA21" i="9"/>
  <c r="AB21" i="9"/>
  <c r="AC21" i="9"/>
  <c r="AD21" i="9"/>
  <c r="AE21" i="9"/>
  <c r="AF21" i="9"/>
  <c r="AG21" i="9"/>
  <c r="AH21" i="9"/>
  <c r="AI21" i="9"/>
  <c r="AJ21" i="9"/>
  <c r="AK21" i="9"/>
  <c r="AL21" i="9"/>
  <c r="AM21" i="9"/>
  <c r="AN21" i="9"/>
  <c r="AO21" i="9"/>
  <c r="AP21" i="9"/>
  <c r="AQ21" i="9"/>
  <c r="AR21" i="9"/>
  <c r="X22" i="9"/>
  <c r="Y22" i="9"/>
  <c r="Z22" i="9"/>
  <c r="AA22" i="9"/>
  <c r="AB22" i="9"/>
  <c r="AC22" i="9"/>
  <c r="AD22" i="9"/>
  <c r="AE22" i="9"/>
  <c r="AF22" i="9"/>
  <c r="AG22" i="9"/>
  <c r="AH22" i="9"/>
  <c r="AI22" i="9"/>
  <c r="AJ22" i="9"/>
  <c r="AK22" i="9"/>
  <c r="AL22" i="9"/>
  <c r="AM22" i="9"/>
  <c r="AN22" i="9"/>
  <c r="AO22" i="9"/>
  <c r="AP22" i="9"/>
  <c r="AQ22" i="9"/>
  <c r="AR22" i="9"/>
  <c r="X23" i="9"/>
  <c r="Y23" i="9"/>
  <c r="Z23" i="9"/>
  <c r="AA23" i="9"/>
  <c r="AB23" i="9"/>
  <c r="AC23" i="9"/>
  <c r="AD23" i="9"/>
  <c r="AE23" i="9"/>
  <c r="AF23" i="9"/>
  <c r="AG23" i="9"/>
  <c r="AH23" i="9"/>
  <c r="AI23" i="9"/>
  <c r="AJ23" i="9"/>
  <c r="AK23" i="9"/>
  <c r="AL23" i="9"/>
  <c r="AM23" i="9"/>
  <c r="AN23" i="9"/>
  <c r="AO23" i="9"/>
  <c r="AP23" i="9"/>
  <c r="AQ23" i="9"/>
  <c r="AR23" i="9"/>
  <c r="X24" i="9"/>
  <c r="Y24" i="9"/>
  <c r="Z24" i="9"/>
  <c r="AA24" i="9"/>
  <c r="AB24" i="9"/>
  <c r="AC24" i="9"/>
  <c r="AD24" i="9"/>
  <c r="AE24" i="9"/>
  <c r="AF24" i="9"/>
  <c r="AG24" i="9"/>
  <c r="AH24" i="9"/>
  <c r="AI24" i="9"/>
  <c r="AJ24" i="9"/>
  <c r="AK24" i="9"/>
  <c r="AL24" i="9"/>
  <c r="AM24" i="9"/>
  <c r="AN24" i="9"/>
  <c r="AO24" i="9"/>
  <c r="AP24" i="9"/>
  <c r="AQ24" i="9"/>
  <c r="AR24" i="9"/>
  <c r="X25" i="9"/>
  <c r="Y25" i="9"/>
  <c r="Z25" i="9"/>
  <c r="AA25" i="9"/>
  <c r="AB25" i="9"/>
  <c r="AC25" i="9"/>
  <c r="AD25" i="9"/>
  <c r="AE25" i="9"/>
  <c r="AF25" i="9"/>
  <c r="AG25" i="9"/>
  <c r="AH25" i="9"/>
  <c r="AI25" i="9"/>
  <c r="AJ25" i="9"/>
  <c r="AK25" i="9"/>
  <c r="AL25" i="9"/>
  <c r="AM25" i="9"/>
  <c r="AN25" i="9"/>
  <c r="AO25" i="9"/>
  <c r="AP25" i="9"/>
  <c r="AQ25" i="9"/>
  <c r="AR25" i="9"/>
  <c r="X26" i="9"/>
  <c r="Y26" i="9"/>
  <c r="Z26" i="9"/>
  <c r="AA26" i="9"/>
  <c r="AB26" i="9"/>
  <c r="AC26" i="9"/>
  <c r="AD26" i="9"/>
  <c r="AE26" i="9"/>
  <c r="AF26" i="9"/>
  <c r="AG26" i="9"/>
  <c r="AH26" i="9"/>
  <c r="AI26" i="9"/>
  <c r="AJ26" i="9"/>
  <c r="AK26" i="9"/>
  <c r="AL26" i="9"/>
  <c r="AM26" i="9"/>
  <c r="AN26" i="9"/>
  <c r="AO26" i="9"/>
  <c r="AP26" i="9"/>
  <c r="AQ26" i="9"/>
  <c r="AR26" i="9"/>
  <c r="X27" i="9"/>
  <c r="Y27" i="9"/>
  <c r="Z27" i="9"/>
  <c r="AA27" i="9"/>
  <c r="AB27" i="9"/>
  <c r="AC27" i="9"/>
  <c r="AD27" i="9"/>
  <c r="AE27" i="9"/>
  <c r="AF27" i="9"/>
  <c r="AG27" i="9"/>
  <c r="AH27" i="9"/>
  <c r="AI27" i="9"/>
  <c r="AJ27" i="9"/>
  <c r="AK27" i="9"/>
  <c r="AL27" i="9"/>
  <c r="AM27" i="9"/>
  <c r="AN27" i="9"/>
  <c r="AO27" i="9"/>
  <c r="AP27" i="9"/>
  <c r="AQ27" i="9"/>
  <c r="AR27" i="9"/>
  <c r="X28" i="9"/>
  <c r="Y28" i="9"/>
  <c r="Z28" i="9"/>
  <c r="AA28" i="9"/>
  <c r="AB28" i="9"/>
  <c r="AC28" i="9"/>
  <c r="AD28" i="9"/>
  <c r="AE28" i="9"/>
  <c r="AF28" i="9"/>
  <c r="AG28" i="9"/>
  <c r="AH28" i="9"/>
  <c r="AI28" i="9"/>
  <c r="AJ28" i="9"/>
  <c r="AK28" i="9"/>
  <c r="AL28" i="9"/>
  <c r="AM28" i="9"/>
  <c r="AN28" i="9"/>
  <c r="AO28" i="9"/>
  <c r="AP28" i="9"/>
  <c r="AQ28" i="9"/>
  <c r="AR28" i="9"/>
  <c r="X29" i="9"/>
  <c r="Y29" i="9"/>
  <c r="Z29" i="9"/>
  <c r="AA29" i="9"/>
  <c r="AB29" i="9"/>
  <c r="AC29" i="9"/>
  <c r="AD29" i="9"/>
  <c r="AE29" i="9"/>
  <c r="AF29" i="9"/>
  <c r="AG29" i="9"/>
  <c r="AH29" i="9"/>
  <c r="AI29" i="9"/>
  <c r="AJ29" i="9"/>
  <c r="AK29" i="9"/>
  <c r="AL29" i="9"/>
  <c r="AM29" i="9"/>
  <c r="AN29" i="9"/>
  <c r="AO29" i="9"/>
  <c r="AP29" i="9"/>
  <c r="AQ29" i="9"/>
  <c r="AR29" i="9"/>
  <c r="X30" i="9"/>
  <c r="Y30" i="9"/>
  <c r="Z30" i="9"/>
  <c r="AA30" i="9"/>
  <c r="AB30" i="9"/>
  <c r="AC30" i="9"/>
  <c r="AD30" i="9"/>
  <c r="AE30" i="9"/>
  <c r="AF30" i="9"/>
  <c r="AG30" i="9"/>
  <c r="AH30" i="9"/>
  <c r="AI30" i="9"/>
  <c r="AJ30" i="9"/>
  <c r="AK30" i="9"/>
  <c r="AL30" i="9"/>
  <c r="AM30" i="9"/>
  <c r="AN30" i="9"/>
  <c r="AO30" i="9"/>
  <c r="AP30" i="9"/>
  <c r="AQ30" i="9"/>
  <c r="AR30" i="9"/>
  <c r="X31" i="9"/>
  <c r="Y31" i="9"/>
  <c r="Z31" i="9"/>
  <c r="AA31" i="9"/>
  <c r="AB31" i="9"/>
  <c r="AC31" i="9"/>
  <c r="AD31" i="9"/>
  <c r="AE31" i="9"/>
  <c r="AF31" i="9"/>
  <c r="AG31" i="9"/>
  <c r="AH31" i="9"/>
  <c r="AI31" i="9"/>
  <c r="AJ31" i="9"/>
  <c r="AK31" i="9"/>
  <c r="AL31" i="9"/>
  <c r="AM31" i="9"/>
  <c r="AN31" i="9"/>
  <c r="AO31" i="9"/>
  <c r="AP31" i="9"/>
  <c r="AQ31" i="9"/>
  <c r="AR31" i="9"/>
  <c r="X32" i="9"/>
  <c r="Y32" i="9"/>
  <c r="Z32" i="9"/>
  <c r="AA32" i="9"/>
  <c r="AB32" i="9"/>
  <c r="AC32" i="9"/>
  <c r="AD32" i="9"/>
  <c r="AE32" i="9"/>
  <c r="AF32" i="9"/>
  <c r="AG32" i="9"/>
  <c r="AH32" i="9"/>
  <c r="AI32" i="9"/>
  <c r="AJ32" i="9"/>
  <c r="AK32" i="9"/>
  <c r="AL32" i="9"/>
  <c r="AM32" i="9"/>
  <c r="AN32" i="9"/>
  <c r="AO32" i="9"/>
  <c r="AP32" i="9"/>
  <c r="AQ32" i="9"/>
  <c r="AR32" i="9"/>
  <c r="AP13" i="9"/>
  <c r="AQ13" i="9"/>
  <c r="AR13" i="9"/>
  <c r="AI12" i="8"/>
  <c r="AJ12" i="8"/>
  <c r="AK12" i="8"/>
  <c r="AL12" i="8"/>
  <c r="AM12" i="8"/>
  <c r="AN12" i="8"/>
  <c r="AO12" i="8"/>
  <c r="AP12" i="8"/>
  <c r="AQ12" i="8"/>
  <c r="AR12" i="8"/>
  <c r="AS12" i="8"/>
  <c r="AT12" i="8"/>
  <c r="AU12" i="8"/>
  <c r="AV12" i="8"/>
  <c r="AW12" i="8"/>
  <c r="AX12" i="8"/>
  <c r="AY12" i="8"/>
  <c r="AZ12" i="8"/>
  <c r="BA12" i="8"/>
  <c r="BB12" i="8"/>
  <c r="BC12" i="8"/>
  <c r="BD12" i="8"/>
  <c r="BG12" i="8"/>
  <c r="BH12" i="8"/>
  <c r="BI12" i="8"/>
  <c r="BJ12" i="8"/>
  <c r="BK12" i="8"/>
  <c r="BL12" i="8"/>
  <c r="BM12" i="8"/>
  <c r="AI13" i="8"/>
  <c r="AJ13" i="8"/>
  <c r="AK13" i="8"/>
  <c r="AL13" i="8"/>
  <c r="AM13" i="8"/>
  <c r="AN13" i="8"/>
  <c r="AO13" i="8"/>
  <c r="AP13" i="8"/>
  <c r="AQ13" i="8"/>
  <c r="AR13" i="8"/>
  <c r="AS13" i="8"/>
  <c r="AT13" i="8"/>
  <c r="AU13" i="8"/>
  <c r="AV13" i="8"/>
  <c r="AW13" i="8"/>
  <c r="AX13" i="8"/>
  <c r="AY13" i="8"/>
  <c r="AZ13" i="8"/>
  <c r="BA13" i="8"/>
  <c r="BB13" i="8"/>
  <c r="BC13" i="8"/>
  <c r="BD13" i="8"/>
  <c r="BG13" i="8"/>
  <c r="BH13" i="8"/>
  <c r="BI13" i="8"/>
  <c r="BJ13" i="8"/>
  <c r="BK13" i="8"/>
  <c r="BL13" i="8"/>
  <c r="BM13" i="8"/>
  <c r="AI14" i="8"/>
  <c r="AJ14" i="8"/>
  <c r="AK14" i="8"/>
  <c r="AL14" i="8"/>
  <c r="AM14" i="8"/>
  <c r="AN14" i="8"/>
  <c r="AO14" i="8"/>
  <c r="AP14" i="8"/>
  <c r="AQ14" i="8"/>
  <c r="AR14" i="8"/>
  <c r="AS14" i="8"/>
  <c r="AT14" i="8"/>
  <c r="AU14" i="8"/>
  <c r="AV14" i="8"/>
  <c r="AW14" i="8"/>
  <c r="AX14" i="8"/>
  <c r="AY14" i="8"/>
  <c r="AZ14" i="8"/>
  <c r="BA14" i="8"/>
  <c r="BB14" i="8"/>
  <c r="BC14" i="8"/>
  <c r="BD14" i="8"/>
  <c r="BG14" i="8"/>
  <c r="BH14" i="8"/>
  <c r="BI14" i="8"/>
  <c r="BJ14" i="8"/>
  <c r="BK14" i="8"/>
  <c r="BL14" i="8"/>
  <c r="BM14" i="8"/>
  <c r="AI15" i="8"/>
  <c r="AJ15" i="8"/>
  <c r="AK15" i="8"/>
  <c r="AL15" i="8"/>
  <c r="AM15" i="8"/>
  <c r="AN15" i="8"/>
  <c r="AO15" i="8"/>
  <c r="AP15" i="8"/>
  <c r="AQ15" i="8"/>
  <c r="AR15" i="8"/>
  <c r="AS15" i="8"/>
  <c r="AT15" i="8"/>
  <c r="AU15" i="8"/>
  <c r="AV15" i="8"/>
  <c r="AW15" i="8"/>
  <c r="AX15" i="8"/>
  <c r="AY15" i="8"/>
  <c r="AZ15" i="8"/>
  <c r="BA15" i="8"/>
  <c r="BB15" i="8"/>
  <c r="BC15" i="8"/>
  <c r="BD15" i="8"/>
  <c r="BG15" i="8"/>
  <c r="BH15" i="8"/>
  <c r="BI15" i="8"/>
  <c r="BJ15" i="8"/>
  <c r="BK15" i="8"/>
  <c r="BL15" i="8"/>
  <c r="BM15" i="8"/>
  <c r="AI16" i="8"/>
  <c r="AJ16" i="8"/>
  <c r="AK16" i="8"/>
  <c r="AL16" i="8"/>
  <c r="AM16" i="8"/>
  <c r="AN16" i="8"/>
  <c r="AO16" i="8"/>
  <c r="AP16" i="8"/>
  <c r="AQ16" i="8"/>
  <c r="AR16" i="8"/>
  <c r="AS16" i="8"/>
  <c r="AT16" i="8"/>
  <c r="AU16" i="8"/>
  <c r="AV16" i="8"/>
  <c r="AW16" i="8"/>
  <c r="AX16" i="8"/>
  <c r="AY16" i="8"/>
  <c r="AZ16" i="8"/>
  <c r="BA16" i="8"/>
  <c r="BB16" i="8"/>
  <c r="BC16" i="8"/>
  <c r="BD16" i="8"/>
  <c r="BG16" i="8"/>
  <c r="BH16" i="8"/>
  <c r="BI16" i="8"/>
  <c r="BJ16" i="8"/>
  <c r="BK16" i="8"/>
  <c r="BL16" i="8"/>
  <c r="BM16" i="8"/>
  <c r="AI17" i="8"/>
  <c r="AJ17" i="8"/>
  <c r="AK17" i="8"/>
  <c r="AL17" i="8"/>
  <c r="AM17" i="8"/>
  <c r="AN17" i="8"/>
  <c r="AO17" i="8"/>
  <c r="AP17" i="8"/>
  <c r="AQ17" i="8"/>
  <c r="AR17" i="8"/>
  <c r="AS17" i="8"/>
  <c r="AT17" i="8"/>
  <c r="AU17" i="8"/>
  <c r="AV17" i="8"/>
  <c r="AW17" i="8"/>
  <c r="AX17" i="8"/>
  <c r="AY17" i="8"/>
  <c r="AZ17" i="8"/>
  <c r="BA17" i="8"/>
  <c r="BB17" i="8"/>
  <c r="BC17" i="8"/>
  <c r="BD17" i="8"/>
  <c r="BG17" i="8"/>
  <c r="BH17" i="8"/>
  <c r="BI17" i="8"/>
  <c r="BJ17" i="8"/>
  <c r="BK17" i="8"/>
  <c r="BL17" i="8"/>
  <c r="BM17" i="8"/>
  <c r="AI18" i="8"/>
  <c r="AJ18" i="8"/>
  <c r="AK18" i="8"/>
  <c r="AL18" i="8"/>
  <c r="AM18" i="8"/>
  <c r="AN18" i="8"/>
  <c r="AO18" i="8"/>
  <c r="AP18" i="8"/>
  <c r="AQ18" i="8"/>
  <c r="AR18" i="8"/>
  <c r="AS18" i="8"/>
  <c r="AT18" i="8"/>
  <c r="AU18" i="8"/>
  <c r="AV18" i="8"/>
  <c r="AW18" i="8"/>
  <c r="AX18" i="8"/>
  <c r="AY18" i="8"/>
  <c r="AZ18" i="8"/>
  <c r="BA18" i="8"/>
  <c r="BB18" i="8"/>
  <c r="BC18" i="8"/>
  <c r="BD18" i="8"/>
  <c r="BG18" i="8"/>
  <c r="BH18" i="8"/>
  <c r="BI18" i="8"/>
  <c r="BJ18" i="8"/>
  <c r="BK18" i="8"/>
  <c r="BL18" i="8"/>
  <c r="BM18" i="8"/>
  <c r="AI19" i="8"/>
  <c r="AJ19" i="8"/>
  <c r="AK19" i="8"/>
  <c r="AL19" i="8"/>
  <c r="AM19" i="8"/>
  <c r="AN19" i="8"/>
  <c r="AO19" i="8"/>
  <c r="AP19" i="8"/>
  <c r="AQ19" i="8"/>
  <c r="AR19" i="8"/>
  <c r="AS19" i="8"/>
  <c r="AT19" i="8"/>
  <c r="AU19" i="8"/>
  <c r="AV19" i="8"/>
  <c r="AW19" i="8"/>
  <c r="AX19" i="8"/>
  <c r="AY19" i="8"/>
  <c r="AZ19" i="8"/>
  <c r="BA19" i="8"/>
  <c r="BB19" i="8"/>
  <c r="BC19" i="8"/>
  <c r="BD19" i="8"/>
  <c r="BG19" i="8"/>
  <c r="BH19" i="8"/>
  <c r="BI19" i="8"/>
  <c r="BJ19" i="8"/>
  <c r="BK19" i="8"/>
  <c r="BL19" i="8"/>
  <c r="BM19" i="8"/>
  <c r="AI20" i="8"/>
  <c r="AJ20" i="8"/>
  <c r="AK20" i="8"/>
  <c r="AL20" i="8"/>
  <c r="AM20" i="8"/>
  <c r="AN20" i="8"/>
  <c r="AO20" i="8"/>
  <c r="AP20" i="8"/>
  <c r="AQ20" i="8"/>
  <c r="AR20" i="8"/>
  <c r="AS20" i="8"/>
  <c r="AT20" i="8"/>
  <c r="AU20" i="8"/>
  <c r="AV20" i="8"/>
  <c r="AW20" i="8"/>
  <c r="AX20" i="8"/>
  <c r="AY20" i="8"/>
  <c r="AZ20" i="8"/>
  <c r="BA20" i="8"/>
  <c r="BB20" i="8"/>
  <c r="BC20" i="8"/>
  <c r="BD20" i="8"/>
  <c r="BG20" i="8"/>
  <c r="BH20" i="8"/>
  <c r="BI20" i="8"/>
  <c r="BJ20" i="8"/>
  <c r="BK20" i="8"/>
  <c r="BL20" i="8"/>
  <c r="BM20" i="8"/>
  <c r="AI21" i="8"/>
  <c r="AJ21" i="8"/>
  <c r="AK21" i="8"/>
  <c r="AL21" i="8"/>
  <c r="AM21" i="8"/>
  <c r="AN21" i="8"/>
  <c r="AO21" i="8"/>
  <c r="AP21" i="8"/>
  <c r="AQ21" i="8"/>
  <c r="AR21" i="8"/>
  <c r="AS21" i="8"/>
  <c r="AT21" i="8"/>
  <c r="AU21" i="8"/>
  <c r="AV21" i="8"/>
  <c r="AW21" i="8"/>
  <c r="AX21" i="8"/>
  <c r="AY21" i="8"/>
  <c r="AZ21" i="8"/>
  <c r="BA21" i="8"/>
  <c r="BB21" i="8"/>
  <c r="BC21" i="8"/>
  <c r="BD21" i="8"/>
  <c r="BG21" i="8"/>
  <c r="BH21" i="8"/>
  <c r="BI21" i="8"/>
  <c r="BJ21" i="8"/>
  <c r="BK21" i="8"/>
  <c r="BL21" i="8"/>
  <c r="BM21" i="8"/>
  <c r="AI22" i="8"/>
  <c r="AJ22" i="8"/>
  <c r="AK22" i="8"/>
  <c r="AL22" i="8"/>
  <c r="AM22" i="8"/>
  <c r="AN22" i="8"/>
  <c r="AO22" i="8"/>
  <c r="AP22" i="8"/>
  <c r="AQ22" i="8"/>
  <c r="AR22" i="8"/>
  <c r="AS22" i="8"/>
  <c r="AT22" i="8"/>
  <c r="AU22" i="8"/>
  <c r="AV22" i="8"/>
  <c r="AW22" i="8"/>
  <c r="AX22" i="8"/>
  <c r="AY22" i="8"/>
  <c r="AZ22" i="8"/>
  <c r="BA22" i="8"/>
  <c r="BB22" i="8"/>
  <c r="BC22" i="8"/>
  <c r="BD22" i="8"/>
  <c r="BG22" i="8"/>
  <c r="BH22" i="8"/>
  <c r="BI22" i="8"/>
  <c r="BJ22" i="8"/>
  <c r="BK22" i="8"/>
  <c r="BL22" i="8"/>
  <c r="BM22" i="8"/>
  <c r="AI23" i="8"/>
  <c r="AJ23" i="8"/>
  <c r="AK23" i="8"/>
  <c r="AL23" i="8"/>
  <c r="AM23" i="8"/>
  <c r="AN23" i="8"/>
  <c r="AO23" i="8"/>
  <c r="AP23" i="8"/>
  <c r="AQ23" i="8"/>
  <c r="AR23" i="8"/>
  <c r="AS23" i="8"/>
  <c r="AT23" i="8"/>
  <c r="AU23" i="8"/>
  <c r="AV23" i="8"/>
  <c r="AW23" i="8"/>
  <c r="AX23" i="8"/>
  <c r="AY23" i="8"/>
  <c r="AZ23" i="8"/>
  <c r="BA23" i="8"/>
  <c r="BB23" i="8"/>
  <c r="BC23" i="8"/>
  <c r="BD23" i="8"/>
  <c r="BG23" i="8"/>
  <c r="BH23" i="8"/>
  <c r="BI23" i="8"/>
  <c r="BJ23" i="8"/>
  <c r="BK23" i="8"/>
  <c r="BL23" i="8"/>
  <c r="BM23" i="8"/>
  <c r="AI24" i="8"/>
  <c r="AJ24" i="8"/>
  <c r="AK24" i="8"/>
  <c r="AL24" i="8"/>
  <c r="AM24" i="8"/>
  <c r="AN24" i="8"/>
  <c r="AO24" i="8"/>
  <c r="AP24" i="8"/>
  <c r="AQ24" i="8"/>
  <c r="AR24" i="8"/>
  <c r="AS24" i="8"/>
  <c r="AT24" i="8"/>
  <c r="AU24" i="8"/>
  <c r="AV24" i="8"/>
  <c r="AW24" i="8"/>
  <c r="AX24" i="8"/>
  <c r="AY24" i="8"/>
  <c r="AZ24" i="8"/>
  <c r="BA24" i="8"/>
  <c r="BB24" i="8"/>
  <c r="BC24" i="8"/>
  <c r="BD24" i="8"/>
  <c r="BG24" i="8"/>
  <c r="BH24" i="8"/>
  <c r="BI24" i="8"/>
  <c r="BJ24" i="8"/>
  <c r="BK24" i="8"/>
  <c r="BL24" i="8"/>
  <c r="BM24" i="8"/>
  <c r="AI25" i="8"/>
  <c r="AJ25" i="8"/>
  <c r="AK25" i="8"/>
  <c r="AL25" i="8"/>
  <c r="AM25" i="8"/>
  <c r="AN25" i="8"/>
  <c r="AO25" i="8"/>
  <c r="AP25" i="8"/>
  <c r="AQ25" i="8"/>
  <c r="AR25" i="8"/>
  <c r="AS25" i="8"/>
  <c r="AT25" i="8"/>
  <c r="AU25" i="8"/>
  <c r="AV25" i="8"/>
  <c r="AW25" i="8"/>
  <c r="AX25" i="8"/>
  <c r="AY25" i="8"/>
  <c r="AZ25" i="8"/>
  <c r="BA25" i="8"/>
  <c r="BB25" i="8"/>
  <c r="BC25" i="8"/>
  <c r="BD25" i="8"/>
  <c r="BG25" i="8"/>
  <c r="BH25" i="8"/>
  <c r="BI25" i="8"/>
  <c r="BJ25" i="8"/>
  <c r="BK25" i="8"/>
  <c r="BL25" i="8"/>
  <c r="BM25" i="8"/>
  <c r="AI26" i="8"/>
  <c r="AJ26" i="8"/>
  <c r="AK26" i="8"/>
  <c r="AL26" i="8"/>
  <c r="AM26" i="8"/>
  <c r="AN26" i="8"/>
  <c r="AO26" i="8"/>
  <c r="AP26" i="8"/>
  <c r="AQ26" i="8"/>
  <c r="AR26" i="8"/>
  <c r="AS26" i="8"/>
  <c r="AT26" i="8"/>
  <c r="AU26" i="8"/>
  <c r="AV26" i="8"/>
  <c r="AW26" i="8"/>
  <c r="AX26" i="8"/>
  <c r="AY26" i="8"/>
  <c r="AZ26" i="8"/>
  <c r="BA26" i="8"/>
  <c r="BB26" i="8"/>
  <c r="BC26" i="8"/>
  <c r="BD26" i="8"/>
  <c r="BG26" i="8"/>
  <c r="BH26" i="8"/>
  <c r="BI26" i="8"/>
  <c r="BJ26" i="8"/>
  <c r="BK26" i="8"/>
  <c r="BL26" i="8"/>
  <c r="BM26" i="8"/>
  <c r="AI27" i="8"/>
  <c r="AJ27" i="8"/>
  <c r="AK27" i="8"/>
  <c r="AL27" i="8"/>
  <c r="AM27" i="8"/>
  <c r="AN27" i="8"/>
  <c r="AO27" i="8"/>
  <c r="AP27" i="8"/>
  <c r="AQ27" i="8"/>
  <c r="AR27" i="8"/>
  <c r="AS27" i="8"/>
  <c r="AT27" i="8"/>
  <c r="AU27" i="8"/>
  <c r="AV27" i="8"/>
  <c r="AW27" i="8"/>
  <c r="AX27" i="8"/>
  <c r="AY27" i="8"/>
  <c r="AZ27" i="8"/>
  <c r="BA27" i="8"/>
  <c r="BB27" i="8"/>
  <c r="BC27" i="8"/>
  <c r="BD27" i="8"/>
  <c r="BG27" i="8"/>
  <c r="BH27" i="8"/>
  <c r="BI27" i="8"/>
  <c r="BJ27" i="8"/>
  <c r="BK27" i="8"/>
  <c r="BL27" i="8"/>
  <c r="BM27" i="8"/>
  <c r="AI28" i="8"/>
  <c r="AJ28" i="8"/>
  <c r="AK28" i="8"/>
  <c r="AL28" i="8"/>
  <c r="AM28" i="8"/>
  <c r="AN28" i="8"/>
  <c r="AO28" i="8"/>
  <c r="AP28" i="8"/>
  <c r="AQ28" i="8"/>
  <c r="AR28" i="8"/>
  <c r="AS28" i="8"/>
  <c r="AT28" i="8"/>
  <c r="AU28" i="8"/>
  <c r="AV28" i="8"/>
  <c r="AW28" i="8"/>
  <c r="AX28" i="8"/>
  <c r="AY28" i="8"/>
  <c r="AZ28" i="8"/>
  <c r="BA28" i="8"/>
  <c r="BB28" i="8"/>
  <c r="BC28" i="8"/>
  <c r="BD28" i="8"/>
  <c r="BG28" i="8"/>
  <c r="BH28" i="8"/>
  <c r="BI28" i="8"/>
  <c r="BJ28" i="8"/>
  <c r="BK28" i="8"/>
  <c r="BL28" i="8"/>
  <c r="BM28" i="8"/>
  <c r="AI29" i="8"/>
  <c r="AJ29" i="8"/>
  <c r="AK29" i="8"/>
  <c r="AL29" i="8"/>
  <c r="AM29" i="8"/>
  <c r="AN29" i="8"/>
  <c r="AO29" i="8"/>
  <c r="AP29" i="8"/>
  <c r="AQ29" i="8"/>
  <c r="AR29" i="8"/>
  <c r="AS29" i="8"/>
  <c r="AT29" i="8"/>
  <c r="AU29" i="8"/>
  <c r="AV29" i="8"/>
  <c r="AW29" i="8"/>
  <c r="AX29" i="8"/>
  <c r="AY29" i="8"/>
  <c r="AZ29" i="8"/>
  <c r="BA29" i="8"/>
  <c r="BB29" i="8"/>
  <c r="BC29" i="8"/>
  <c r="BD29" i="8"/>
  <c r="BG29" i="8"/>
  <c r="BH29" i="8"/>
  <c r="BI29" i="8"/>
  <c r="BJ29" i="8"/>
  <c r="BK29" i="8"/>
  <c r="BL29" i="8"/>
  <c r="BM29" i="8"/>
  <c r="AI30" i="8"/>
  <c r="AJ30" i="8"/>
  <c r="AK30" i="8"/>
  <c r="AL30" i="8"/>
  <c r="AM30" i="8"/>
  <c r="AN30" i="8"/>
  <c r="AO30" i="8"/>
  <c r="AP30" i="8"/>
  <c r="AQ30" i="8"/>
  <c r="AR30" i="8"/>
  <c r="AS30" i="8"/>
  <c r="AT30" i="8"/>
  <c r="AU30" i="8"/>
  <c r="AV30" i="8"/>
  <c r="AW30" i="8"/>
  <c r="AX30" i="8"/>
  <c r="AY30" i="8"/>
  <c r="AZ30" i="8"/>
  <c r="BA30" i="8"/>
  <c r="BB30" i="8"/>
  <c r="BC30" i="8"/>
  <c r="BD30" i="8"/>
  <c r="BG30" i="8"/>
  <c r="BH30" i="8"/>
  <c r="BI30" i="8"/>
  <c r="BJ30" i="8"/>
  <c r="BK30" i="8"/>
  <c r="BL30" i="8"/>
  <c r="BM30" i="8"/>
  <c r="BA11" i="8"/>
  <c r="AY11" i="8"/>
  <c r="AW11" i="8"/>
  <c r="AU11" i="8"/>
  <c r="AS11" i="8"/>
  <c r="AQ11" i="8"/>
  <c r="AO11" i="8"/>
  <c r="AM11" i="8"/>
  <c r="AK11" i="8"/>
  <c r="AI11" i="8"/>
  <c r="BM11" i="8"/>
  <c r="BL11" i="8"/>
  <c r="BK11" i="8"/>
  <c r="BJ11" i="8"/>
  <c r="BI11" i="8"/>
  <c r="BH11" i="8"/>
  <c r="BG11" i="8"/>
  <c r="BD11" i="8"/>
  <c r="BB11" i="8"/>
  <c r="AZ11" i="8"/>
  <c r="AX11" i="8"/>
  <c r="AV11" i="8"/>
  <c r="AT11" i="8"/>
  <c r="AR11" i="8"/>
  <c r="AP11" i="8"/>
  <c r="AN11" i="8"/>
  <c r="AL11" i="8"/>
  <c r="AJ11" i="8"/>
  <c r="BC11" i="8"/>
  <c r="AR7" i="9"/>
  <c r="AI6" i="8"/>
  <c r="AJ6" i="8"/>
  <c r="AK6" i="8"/>
  <c r="AL6" i="8"/>
  <c r="AM6" i="8"/>
  <c r="AN6" i="8"/>
  <c r="AO6" i="8"/>
  <c r="AP6" i="8"/>
  <c r="AQ6" i="8"/>
  <c r="AR6" i="8"/>
  <c r="AS6" i="8"/>
  <c r="AT6" i="8"/>
  <c r="AU6" i="8"/>
  <c r="AV6" i="8"/>
  <c r="AW6" i="8"/>
  <c r="AX6" i="8"/>
  <c r="AY6" i="8"/>
  <c r="AZ6" i="8"/>
  <c r="BA6" i="8"/>
  <c r="BB6" i="8"/>
  <c r="BC6" i="8"/>
  <c r="BD6" i="8"/>
  <c r="BF6" i="8"/>
  <c r="BG6" i="8"/>
  <c r="BH6" i="8"/>
  <c r="BI6" i="8"/>
  <c r="BJ6" i="8"/>
  <c r="BK6" i="8"/>
  <c r="BL6" i="8"/>
  <c r="BM6" i="8"/>
  <c r="AI7" i="8"/>
  <c r="AJ7" i="8"/>
  <c r="AK7" i="8"/>
  <c r="AL7" i="8"/>
  <c r="AM7" i="8"/>
  <c r="AN7" i="8"/>
  <c r="AO7" i="8"/>
  <c r="AP7" i="8"/>
  <c r="AQ7" i="8"/>
  <c r="AR7" i="8"/>
  <c r="AS7" i="8"/>
  <c r="AT7" i="8"/>
  <c r="AU7" i="8"/>
  <c r="AV7" i="8"/>
  <c r="AW7" i="8"/>
  <c r="AX7" i="8"/>
  <c r="AY7" i="8"/>
  <c r="AZ7" i="8"/>
  <c r="BA7" i="8"/>
  <c r="BB7" i="8"/>
  <c r="BC7" i="8"/>
  <c r="BD7" i="8"/>
  <c r="BF7" i="8"/>
  <c r="BG7" i="8"/>
  <c r="BH7" i="8"/>
  <c r="BI7" i="8"/>
  <c r="BJ7" i="8"/>
  <c r="BK7" i="8"/>
  <c r="BL7" i="8"/>
  <c r="BM7" i="8"/>
  <c r="BM5" i="8"/>
  <c r="BL5" i="8"/>
  <c r="BK5" i="8"/>
  <c r="BJ5" i="8"/>
  <c r="BI5" i="8"/>
  <c r="BH5" i="8"/>
  <c r="BG5" i="8"/>
  <c r="BF5" i="8"/>
  <c r="BD5" i="8"/>
  <c r="BA5" i="8"/>
  <c r="BB5" i="8"/>
  <c r="BC5" i="8"/>
  <c r="AR35" i="9"/>
  <c r="W35" i="8"/>
  <c r="DC35" i="14" s="1"/>
  <c r="AA35" i="8"/>
  <c r="DG35" i="14" s="1"/>
  <c r="AE35" i="8"/>
  <c r="DK35" i="14" s="1"/>
  <c r="X36" i="8"/>
  <c r="DD36" i="14" s="1"/>
  <c r="Y37" i="8"/>
  <c r="DE37" i="14" s="1"/>
  <c r="AC37" i="8"/>
  <c r="DI37" i="14" s="1"/>
  <c r="W39" i="8"/>
  <c r="DC39" i="14" s="1"/>
  <c r="AA39" i="8"/>
  <c r="DG39" i="14" s="1"/>
  <c r="AE39" i="8"/>
  <c r="DK39" i="14" s="1"/>
  <c r="X40" i="8"/>
  <c r="DD40" i="14" s="1"/>
  <c r="Y41" i="8"/>
  <c r="DE41" i="14" s="1"/>
  <c r="AC41" i="8"/>
  <c r="DI41" i="14" s="1"/>
  <c r="W43" i="8"/>
  <c r="DC43" i="14" s="1"/>
  <c r="AA43" i="8"/>
  <c r="DG43" i="14" s="1"/>
  <c r="AE43" i="8"/>
  <c r="DK43" i="14" s="1"/>
  <c r="X44" i="8"/>
  <c r="DD44" i="14" s="1"/>
  <c r="Y45" i="8"/>
  <c r="DE45" i="14" s="1"/>
  <c r="AC45" i="8"/>
  <c r="DI45" i="14" s="1"/>
  <c r="W47" i="8"/>
  <c r="DC47" i="14" s="1"/>
  <c r="AA47" i="8"/>
  <c r="DG47" i="14" s="1"/>
  <c r="AE47" i="8"/>
  <c r="DK47" i="14" s="1"/>
  <c r="X48" i="8"/>
  <c r="DD48" i="14" s="1"/>
  <c r="Y49" i="8"/>
  <c r="DE49" i="14" s="1"/>
  <c r="AC49" i="8"/>
  <c r="DI49" i="14" s="1"/>
  <c r="W51" i="8"/>
  <c r="DC51" i="14" s="1"/>
  <c r="AA51" i="8"/>
  <c r="DG51" i="14" s="1"/>
  <c r="AE51" i="8"/>
  <c r="DK51" i="14" s="1"/>
  <c r="X52" i="8"/>
  <c r="DD52" i="14" s="1"/>
  <c r="Y53" i="8"/>
  <c r="DE53" i="14" s="1"/>
  <c r="AC53" i="8"/>
  <c r="DI53" i="14" s="1"/>
  <c r="W55" i="8"/>
  <c r="DC55" i="14" s="1"/>
  <c r="AA55" i="8"/>
  <c r="DG55" i="14" s="1"/>
  <c r="AE55" i="8"/>
  <c r="DK55" i="14" s="1"/>
  <c r="X56" i="8"/>
  <c r="DD56" i="14" s="1"/>
  <c r="Y57" i="8"/>
  <c r="DE57" i="14" s="1"/>
  <c r="AC57" i="8"/>
  <c r="DI57" i="14" s="1"/>
  <c r="W59" i="8"/>
  <c r="DC59" i="14" s="1"/>
  <c r="AA59" i="8"/>
  <c r="DG59" i="14" s="1"/>
  <c r="AE59" i="8"/>
  <c r="DK59" i="14" s="1"/>
  <c r="X60" i="8"/>
  <c r="DD60" i="14" s="1"/>
  <c r="Y61" i="8"/>
  <c r="DE61" i="14" s="1"/>
  <c r="AC61" i="8"/>
  <c r="DI61" i="14" s="1"/>
  <c r="W63" i="8"/>
  <c r="DC63" i="14" s="1"/>
  <c r="AA63" i="8"/>
  <c r="DG63" i="14" s="1"/>
  <c r="AE63" i="8"/>
  <c r="DK63" i="14" s="1"/>
  <c r="X64" i="8"/>
  <c r="DD64" i="14" s="1"/>
  <c r="Y65" i="8"/>
  <c r="DE65" i="14" s="1"/>
  <c r="AC65" i="8"/>
  <c r="DI65" i="14" s="1"/>
  <c r="W67" i="8"/>
  <c r="DC67" i="14" s="1"/>
  <c r="AA67" i="8"/>
  <c r="DG67" i="14" s="1"/>
  <c r="AE67" i="8"/>
  <c r="DK67" i="14" s="1"/>
  <c r="X68" i="8"/>
  <c r="DD68" i="14" s="1"/>
  <c r="Y69" i="8"/>
  <c r="DE69" i="14" s="1"/>
  <c r="AC69" i="8"/>
  <c r="DI69" i="14" s="1"/>
  <c r="W71" i="8"/>
  <c r="DC71" i="14" s="1"/>
  <c r="AA71" i="8"/>
  <c r="DG71" i="14" s="1"/>
  <c r="AE71" i="8"/>
  <c r="DK71" i="14" s="1"/>
  <c r="X72" i="8"/>
  <c r="DD72" i="14" s="1"/>
  <c r="Y73" i="8"/>
  <c r="DE73" i="14" s="1"/>
  <c r="AC73" i="8"/>
  <c r="DI73" i="14" s="1"/>
  <c r="W75" i="8"/>
  <c r="DC75" i="14" s="1"/>
  <c r="AA75" i="8"/>
  <c r="DG75" i="14" s="1"/>
  <c r="AE75" i="8"/>
  <c r="DK75" i="14" s="1"/>
  <c r="X76" i="8"/>
  <c r="DD76" i="14" s="1"/>
  <c r="Y77" i="8"/>
  <c r="DE77" i="14" s="1"/>
  <c r="AC77" i="8"/>
  <c r="DI77" i="14" s="1"/>
  <c r="W79" i="8"/>
  <c r="DC79" i="14" s="1"/>
  <c r="AA79" i="8"/>
  <c r="DG79" i="14" s="1"/>
  <c r="AE79" i="8"/>
  <c r="DK79" i="14" s="1"/>
  <c r="X80" i="8"/>
  <c r="DD80" i="14" s="1"/>
  <c r="Y81" i="8"/>
  <c r="DE81" i="14" s="1"/>
  <c r="AC81" i="8"/>
  <c r="DI81" i="14" s="1"/>
  <c r="W83" i="8"/>
  <c r="DC83" i="14" s="1"/>
  <c r="AA83" i="8"/>
  <c r="DG83" i="14" s="1"/>
  <c r="AE83" i="8"/>
  <c r="DK83" i="14" s="1"/>
  <c r="X84" i="8"/>
  <c r="DD84" i="14" s="1"/>
  <c r="Y85" i="8"/>
  <c r="DE85" i="14" s="1"/>
  <c r="AC85" i="8"/>
  <c r="DI85" i="14" s="1"/>
  <c r="W87" i="8"/>
  <c r="DC87" i="14" s="1"/>
  <c r="AA87" i="8"/>
  <c r="DG87" i="14" s="1"/>
  <c r="AE87" i="8"/>
  <c r="DK87" i="14" s="1"/>
  <c r="X88" i="8"/>
  <c r="DD88" i="14" s="1"/>
  <c r="Y89" i="8"/>
  <c r="DE89" i="14" s="1"/>
  <c r="AC89" i="8"/>
  <c r="DI89" i="14" s="1"/>
  <c r="W91" i="8"/>
  <c r="DC91" i="14" s="1"/>
  <c r="AA91" i="8"/>
  <c r="DG91" i="14" s="1"/>
  <c r="AE91" i="8"/>
  <c r="DK91" i="14" s="1"/>
  <c r="X92" i="8"/>
  <c r="DD92" i="14" s="1"/>
  <c r="Y93" i="8"/>
  <c r="DE93" i="14" s="1"/>
  <c r="AC93" i="8"/>
  <c r="DI93" i="14" s="1"/>
  <c r="W95" i="8"/>
  <c r="DC95" i="14" s="1"/>
  <c r="AA95" i="8"/>
  <c r="DG95" i="14" s="1"/>
  <c r="AE95" i="8"/>
  <c r="DK95" i="14" s="1"/>
  <c r="X96" i="8"/>
  <c r="DD96" i="14" s="1"/>
  <c r="Y97" i="8"/>
  <c r="DE97" i="14" s="1"/>
  <c r="AC97" i="8"/>
  <c r="DI97" i="14" s="1"/>
  <c r="W99" i="8"/>
  <c r="DC99" i="14" s="1"/>
  <c r="AA99" i="8"/>
  <c r="DG99" i="14" s="1"/>
  <c r="AE99" i="8"/>
  <c r="DK99" i="14" s="1"/>
  <c r="X100" i="8"/>
  <c r="DD100" i="14" s="1"/>
  <c r="Y101" i="8"/>
  <c r="DE101" i="14" s="1"/>
  <c r="AC101" i="8"/>
  <c r="DI101" i="14" s="1"/>
  <c r="W103" i="8"/>
  <c r="DC103" i="14" s="1"/>
  <c r="AA103" i="8"/>
  <c r="DG103" i="14" s="1"/>
  <c r="AE103" i="8"/>
  <c r="DK103" i="14" s="1"/>
  <c r="X104" i="8"/>
  <c r="DD104" i="14" s="1"/>
  <c r="Y105" i="8"/>
  <c r="DE105" i="14" s="1"/>
  <c r="AC105" i="8"/>
  <c r="DI105" i="14" s="1"/>
  <c r="W170" i="8"/>
  <c r="AA170" i="8"/>
  <c r="AE170" i="8"/>
  <c r="Y108" i="8"/>
  <c r="DE108" i="14" s="1"/>
  <c r="AC108" i="8"/>
  <c r="DI108" i="14" s="1"/>
  <c r="W110" i="8"/>
  <c r="DC110" i="14" s="1"/>
  <c r="AA110" i="8"/>
  <c r="DG110" i="14" s="1"/>
  <c r="AE110" i="8"/>
  <c r="DK110" i="14" s="1"/>
  <c r="Y112" i="8"/>
  <c r="DE112" i="14" s="1"/>
  <c r="AC112" i="8"/>
  <c r="DI112" i="14" s="1"/>
  <c r="W114" i="8"/>
  <c r="DC114" i="14" s="1"/>
  <c r="AA114" i="8"/>
  <c r="DG114" i="14" s="1"/>
  <c r="AE114" i="8"/>
  <c r="DK114" i="14" s="1"/>
  <c r="Y116" i="8"/>
  <c r="DE116" i="14" s="1"/>
  <c r="AC116" i="8"/>
  <c r="DI116" i="14" s="1"/>
  <c r="W118" i="8"/>
  <c r="DC118" i="14" s="1"/>
  <c r="AA118" i="8"/>
  <c r="DG118" i="14" s="1"/>
  <c r="AE118" i="8"/>
  <c r="DK118" i="14" s="1"/>
  <c r="Y120" i="8"/>
  <c r="DE120" i="14" s="1"/>
  <c r="AC120" i="8"/>
  <c r="DI120" i="14" s="1"/>
  <c r="W122" i="8"/>
  <c r="DC122" i="14" s="1"/>
  <c r="AA122" i="8"/>
  <c r="DG122" i="14" s="1"/>
  <c r="AE122" i="8"/>
  <c r="DK122" i="14" s="1"/>
  <c r="Y124" i="8"/>
  <c r="DE124" i="14" s="1"/>
  <c r="AC124" i="8"/>
  <c r="DI124" i="14" s="1"/>
  <c r="W126" i="8"/>
  <c r="DC126" i="14" s="1"/>
  <c r="AA126" i="8"/>
  <c r="DG126" i="14" s="1"/>
  <c r="AE126" i="8"/>
  <c r="DK126" i="14" s="1"/>
  <c r="Y128" i="8"/>
  <c r="DE128" i="14" s="1"/>
  <c r="AC128" i="8"/>
  <c r="DI128" i="14" s="1"/>
  <c r="W130" i="8"/>
  <c r="DC130" i="14" s="1"/>
  <c r="AA130" i="8"/>
  <c r="DG130" i="14" s="1"/>
  <c r="AE130" i="8"/>
  <c r="DK130" i="14" s="1"/>
  <c r="Y132" i="8"/>
  <c r="DE132" i="14" s="1"/>
  <c r="AC132" i="8"/>
  <c r="DI132" i="14" s="1"/>
  <c r="W134" i="8"/>
  <c r="DC134" i="14" s="1"/>
  <c r="AA134" i="8"/>
  <c r="DG134" i="14" s="1"/>
  <c r="AE134" i="8"/>
  <c r="DK134" i="14" s="1"/>
  <c r="Y136" i="8"/>
  <c r="DE136" i="14" s="1"/>
  <c r="AC136" i="8"/>
  <c r="DI136" i="14" s="1"/>
  <c r="W138" i="8"/>
  <c r="DC138" i="14" s="1"/>
  <c r="AA138" i="8"/>
  <c r="DG138" i="14" s="1"/>
  <c r="AE138" i="8"/>
  <c r="DK138" i="14" s="1"/>
  <c r="Y140" i="8"/>
  <c r="DE140" i="14" s="1"/>
  <c r="AC140" i="8"/>
  <c r="DI140" i="14" s="1"/>
  <c r="W142" i="8"/>
  <c r="DC142" i="14" s="1"/>
  <c r="AA142" i="8"/>
  <c r="DG142" i="14" s="1"/>
  <c r="AE142" i="8"/>
  <c r="DK142" i="14" s="1"/>
  <c r="Y144" i="8"/>
  <c r="DE144" i="14" s="1"/>
  <c r="AC144" i="8"/>
  <c r="DI144" i="14" s="1"/>
  <c r="W146" i="8"/>
  <c r="DC146" i="14" s="1"/>
  <c r="AA146" i="8"/>
  <c r="DG146" i="14" s="1"/>
  <c r="AE146" i="8"/>
  <c r="DK146" i="14" s="1"/>
  <c r="Y148" i="8"/>
  <c r="DE148" i="14" s="1"/>
  <c r="AC148" i="8"/>
  <c r="DI148" i="14" s="1"/>
  <c r="W150" i="8"/>
  <c r="DC150" i="14" s="1"/>
  <c r="AA150" i="8"/>
  <c r="DG150" i="14" s="1"/>
  <c r="AE150" i="8"/>
  <c r="DK150" i="14" s="1"/>
  <c r="Y152" i="8"/>
  <c r="DE152" i="14" s="1"/>
  <c r="AC152" i="8"/>
  <c r="DI152" i="14" s="1"/>
  <c r="W154" i="8"/>
  <c r="DC154" i="14" s="1"/>
  <c r="AA154" i="8"/>
  <c r="DG154" i="14" s="1"/>
  <c r="AE154" i="8"/>
  <c r="DK154" i="14" s="1"/>
  <c r="Y156" i="8"/>
  <c r="DE156" i="14" s="1"/>
  <c r="AC156" i="8"/>
  <c r="DI156" i="14" s="1"/>
  <c r="AA158" i="8"/>
  <c r="DG158" i="14" s="1"/>
  <c r="AE158" i="8"/>
  <c r="DK158" i="14" s="1"/>
  <c r="AY34" i="8"/>
  <c r="AW34" i="8"/>
  <c r="AU34" i="8"/>
  <c r="AS34" i="8"/>
  <c r="AQ34" i="8"/>
  <c r="AO34" i="8"/>
  <c r="AM34" i="8"/>
  <c r="AK34" i="8"/>
  <c r="AI34" i="8"/>
  <c r="AN13" i="9"/>
  <c r="AL13" i="9"/>
  <c r="AJ13" i="9"/>
  <c r="AH13" i="9"/>
  <c r="AF13" i="9"/>
  <c r="AD13" i="9"/>
  <c r="AB13" i="9"/>
  <c r="Z13" i="9"/>
  <c r="X13" i="9"/>
  <c r="X8" i="10"/>
  <c r="Y8" i="10"/>
  <c r="Z8" i="10"/>
  <c r="AA8" i="10"/>
  <c r="AB8" i="10"/>
  <c r="AC8" i="10"/>
  <c r="AD8" i="10"/>
  <c r="AE8" i="10"/>
  <c r="AF8" i="10"/>
  <c r="AG8" i="10"/>
  <c r="AH8" i="10"/>
  <c r="AI8" i="10"/>
  <c r="AJ8" i="10"/>
  <c r="AK8" i="10"/>
  <c r="AL8" i="10"/>
  <c r="AM8" i="10"/>
  <c r="AN8" i="10"/>
  <c r="AO8" i="10"/>
  <c r="AP8" i="10"/>
  <c r="AQ8" i="10"/>
  <c r="AR8" i="10"/>
  <c r="X9" i="10"/>
  <c r="Y9" i="10"/>
  <c r="Z9" i="10"/>
  <c r="AA9" i="10"/>
  <c r="AB9" i="10"/>
  <c r="AC9" i="10"/>
  <c r="AD9" i="10"/>
  <c r="AE9" i="10"/>
  <c r="AF9" i="10"/>
  <c r="AG9" i="10"/>
  <c r="AH9" i="10"/>
  <c r="AI9" i="10"/>
  <c r="AJ9" i="10"/>
  <c r="AK9" i="10"/>
  <c r="AL9" i="10"/>
  <c r="AM9" i="10"/>
  <c r="AN9" i="10"/>
  <c r="AO9" i="10"/>
  <c r="AP9" i="10"/>
  <c r="AQ9" i="10"/>
  <c r="AR9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X8" i="9"/>
  <c r="Y8" i="9"/>
  <c r="Z8" i="9"/>
  <c r="AA8" i="9"/>
  <c r="AB8" i="9"/>
  <c r="AC8" i="9"/>
  <c r="AD8" i="9"/>
  <c r="AE8" i="9"/>
  <c r="AF8" i="9"/>
  <c r="AG8" i="9"/>
  <c r="AH8" i="9"/>
  <c r="AI8" i="9"/>
  <c r="AJ8" i="9"/>
  <c r="AK8" i="9"/>
  <c r="AL8" i="9"/>
  <c r="AM8" i="9"/>
  <c r="AN8" i="9"/>
  <c r="AO8" i="9"/>
  <c r="AP8" i="9"/>
  <c r="AQ8" i="9"/>
  <c r="AR8" i="9"/>
  <c r="X9" i="9"/>
  <c r="Y9" i="9"/>
  <c r="Z9" i="9"/>
  <c r="AA9" i="9"/>
  <c r="AB9" i="9"/>
  <c r="AC9" i="9"/>
  <c r="AD9" i="9"/>
  <c r="AE9" i="9"/>
  <c r="AF9" i="9"/>
  <c r="AG9" i="9"/>
  <c r="AH9" i="9"/>
  <c r="AI9" i="9"/>
  <c r="AJ9" i="9"/>
  <c r="AK9" i="9"/>
  <c r="AL9" i="9"/>
  <c r="AM9" i="9"/>
  <c r="AN9" i="9"/>
  <c r="AO9" i="9"/>
  <c r="AP9" i="9"/>
  <c r="AQ9" i="9"/>
  <c r="AR9" i="9"/>
  <c r="AP7" i="9"/>
  <c r="AQ7" i="9"/>
  <c r="AY5" i="8"/>
  <c r="AW5" i="8"/>
  <c r="AU5" i="8"/>
  <c r="AS5" i="8"/>
  <c r="AQ5" i="8"/>
  <c r="AO5" i="8"/>
  <c r="AM5" i="8"/>
  <c r="AK5" i="8"/>
  <c r="AI5" i="8"/>
  <c r="AZ5" i="8"/>
  <c r="AX5" i="8"/>
  <c r="AV5" i="8"/>
  <c r="AT5" i="8"/>
  <c r="AR5" i="8"/>
  <c r="AP5" i="8"/>
  <c r="AN5" i="8"/>
  <c r="AL5" i="8"/>
  <c r="AJ5" i="8"/>
  <c r="CA4" i="14"/>
  <c r="DC34" i="14"/>
  <c r="DD34" i="14"/>
  <c r="DE34" i="14"/>
  <c r="DF34" i="14"/>
  <c r="DG34" i="14"/>
  <c r="DH34" i="14"/>
  <c r="DI34" i="14"/>
  <c r="DJ34" i="14"/>
  <c r="DK34" i="14"/>
  <c r="DL34" i="14"/>
  <c r="DC9" i="14"/>
  <c r="DD9" i="14"/>
  <c r="DE9" i="14"/>
  <c r="DF9" i="14"/>
  <c r="DG9" i="14"/>
  <c r="DH9" i="14"/>
  <c r="DI9" i="14"/>
  <c r="DJ9" i="14"/>
  <c r="DK9" i="14"/>
  <c r="DL9" i="14"/>
  <c r="X13" i="8"/>
  <c r="DD13" i="14" s="1"/>
  <c r="Y13" i="8"/>
  <c r="DE13" i="14" s="1"/>
  <c r="X14" i="8"/>
  <c r="DD14" i="14" s="1"/>
  <c r="Y14" i="8"/>
  <c r="DE14" i="14" s="1"/>
  <c r="X15" i="8"/>
  <c r="DD15" i="14" s="1"/>
  <c r="Y15" i="8"/>
  <c r="DE15" i="14" s="1"/>
  <c r="X16" i="8"/>
  <c r="DD16" i="14" s="1"/>
  <c r="Y16" i="8"/>
  <c r="DE16" i="14" s="1"/>
  <c r="X17" i="8"/>
  <c r="DD17" i="14" s="1"/>
  <c r="Y17" i="8"/>
  <c r="DE17" i="14" s="1"/>
  <c r="X18" i="8"/>
  <c r="DD18" i="14" s="1"/>
  <c r="Y18" i="8"/>
  <c r="DE18" i="14" s="1"/>
  <c r="X19" i="8"/>
  <c r="DD19" i="14" s="1"/>
  <c r="Y19" i="8"/>
  <c r="DE19" i="14" s="1"/>
  <c r="X20" i="8"/>
  <c r="DD20" i="14" s="1"/>
  <c r="Y20" i="8"/>
  <c r="DE20" i="14" s="1"/>
  <c r="X21" i="8"/>
  <c r="DD21" i="14" s="1"/>
  <c r="Y21" i="8"/>
  <c r="DE21" i="14" s="1"/>
  <c r="X22" i="8"/>
  <c r="DD22" i="14" s="1"/>
  <c r="Y22" i="8"/>
  <c r="DE22" i="14" s="1"/>
  <c r="X23" i="8"/>
  <c r="DD23" i="14" s="1"/>
  <c r="Y23" i="8"/>
  <c r="DE23" i="14" s="1"/>
  <c r="X24" i="8"/>
  <c r="DD24" i="14" s="1"/>
  <c r="Y24" i="8"/>
  <c r="DE24" i="14" s="1"/>
  <c r="X25" i="8"/>
  <c r="DD25" i="14" s="1"/>
  <c r="Y25" i="8"/>
  <c r="DE25" i="14" s="1"/>
  <c r="X26" i="8"/>
  <c r="DD26" i="14" s="1"/>
  <c r="Y26" i="8"/>
  <c r="DE26" i="14" s="1"/>
  <c r="X27" i="8"/>
  <c r="DD27" i="14" s="1"/>
  <c r="Y27" i="8"/>
  <c r="DE27" i="14" s="1"/>
  <c r="X28" i="8"/>
  <c r="DD28" i="14" s="1"/>
  <c r="Y28" i="8"/>
  <c r="DE28" i="14" s="1"/>
  <c r="X29" i="8"/>
  <c r="DD29" i="14" s="1"/>
  <c r="Y29" i="8"/>
  <c r="DE29" i="14" s="1"/>
  <c r="X30" i="8"/>
  <c r="DD30" i="14" s="1"/>
  <c r="Y30" i="8"/>
  <c r="DE30" i="14" s="1"/>
  <c r="X31" i="8"/>
  <c r="DD31" i="14" s="1"/>
  <c r="Y31" i="8"/>
  <c r="DE31" i="14" s="1"/>
  <c r="X32" i="8"/>
  <c r="DD32" i="14" s="1"/>
  <c r="Y32" i="8"/>
  <c r="DE32" i="14" s="1"/>
  <c r="X33" i="8"/>
  <c r="DD33" i="14" s="1"/>
  <c r="Y33" i="8"/>
  <c r="DE33" i="14" s="1"/>
  <c r="X35" i="8"/>
  <c r="DD35" i="14" s="1"/>
  <c r="X37" i="8"/>
  <c r="DD37" i="14" s="1"/>
  <c r="X38" i="8"/>
  <c r="DD38" i="14" s="1"/>
  <c r="X39" i="8"/>
  <c r="DD39" i="14" s="1"/>
  <c r="X41" i="8"/>
  <c r="DD41" i="14" s="1"/>
  <c r="X42" i="8"/>
  <c r="DD42" i="14" s="1"/>
  <c r="X43" i="8"/>
  <c r="DD43" i="14" s="1"/>
  <c r="X45" i="8"/>
  <c r="DD45" i="14" s="1"/>
  <c r="X46" i="8"/>
  <c r="DD46" i="14" s="1"/>
  <c r="X47" i="8"/>
  <c r="DD47" i="14" s="1"/>
  <c r="X49" i="8"/>
  <c r="DD49" i="14" s="1"/>
  <c r="X50" i="8"/>
  <c r="DD50" i="14" s="1"/>
  <c r="X51" i="8"/>
  <c r="DD51" i="14" s="1"/>
  <c r="X53" i="8"/>
  <c r="DD53" i="14" s="1"/>
  <c r="X54" i="8"/>
  <c r="DD54" i="14" s="1"/>
  <c r="X55" i="8"/>
  <c r="DD55" i="14" s="1"/>
  <c r="X57" i="8"/>
  <c r="DD57" i="14" s="1"/>
  <c r="X58" i="8"/>
  <c r="DD58" i="14" s="1"/>
  <c r="X59" i="8"/>
  <c r="DD59" i="14" s="1"/>
  <c r="X61" i="8"/>
  <c r="DD61" i="14" s="1"/>
  <c r="X62" i="8"/>
  <c r="DD62" i="14" s="1"/>
  <c r="X63" i="8"/>
  <c r="DD63" i="14" s="1"/>
  <c r="X65" i="8"/>
  <c r="DD65" i="14" s="1"/>
  <c r="X66" i="8"/>
  <c r="DD66" i="14" s="1"/>
  <c r="X67" i="8"/>
  <c r="DD67" i="14" s="1"/>
  <c r="X69" i="8"/>
  <c r="DD69" i="14" s="1"/>
  <c r="X70" i="8"/>
  <c r="DD70" i="14" s="1"/>
  <c r="X71" i="8"/>
  <c r="DD71" i="14" s="1"/>
  <c r="X73" i="8"/>
  <c r="DD73" i="14" s="1"/>
  <c r="X74" i="8"/>
  <c r="DD74" i="14" s="1"/>
  <c r="X75" i="8"/>
  <c r="DD75" i="14" s="1"/>
  <c r="X77" i="8"/>
  <c r="DD77" i="14" s="1"/>
  <c r="X78" i="8"/>
  <c r="DD78" i="14" s="1"/>
  <c r="X79" i="8"/>
  <c r="DD79" i="14" s="1"/>
  <c r="X81" i="8"/>
  <c r="DD81" i="14" s="1"/>
  <c r="X82" i="8"/>
  <c r="DD82" i="14" s="1"/>
  <c r="X83" i="8"/>
  <c r="DD83" i="14" s="1"/>
  <c r="X85" i="8"/>
  <c r="DD85" i="14" s="1"/>
  <c r="X86" i="8"/>
  <c r="DD86" i="14" s="1"/>
  <c r="X87" i="8"/>
  <c r="DD87" i="14" s="1"/>
  <c r="X89" i="8"/>
  <c r="DD89" i="14" s="1"/>
  <c r="X90" i="8"/>
  <c r="DD90" i="14" s="1"/>
  <c r="X91" i="8"/>
  <c r="DD91" i="14" s="1"/>
  <c r="X93" i="8"/>
  <c r="DD93" i="14" s="1"/>
  <c r="X94" i="8"/>
  <c r="DD94" i="14" s="1"/>
  <c r="X95" i="8"/>
  <c r="DD95" i="14" s="1"/>
  <c r="X97" i="8"/>
  <c r="DD97" i="14" s="1"/>
  <c r="X98" i="8"/>
  <c r="DD98" i="14" s="1"/>
  <c r="X99" i="8"/>
  <c r="DD99" i="14" s="1"/>
  <c r="X101" i="8"/>
  <c r="DD101" i="14" s="1"/>
  <c r="X102" i="8"/>
  <c r="DD102" i="14" s="1"/>
  <c r="X103" i="8"/>
  <c r="DD103" i="14" s="1"/>
  <c r="X105" i="8"/>
  <c r="DD105" i="14" s="1"/>
  <c r="X106" i="8"/>
  <c r="DD106" i="14" s="1"/>
  <c r="X107" i="8"/>
  <c r="DD107" i="14" s="1"/>
  <c r="X108" i="8"/>
  <c r="DD108" i="14" s="1"/>
  <c r="X109" i="8"/>
  <c r="DD109" i="14" s="1"/>
  <c r="X110" i="8"/>
  <c r="DD110" i="14" s="1"/>
  <c r="X111" i="8"/>
  <c r="DD111" i="14" s="1"/>
  <c r="X112" i="8"/>
  <c r="DD112" i="14" s="1"/>
  <c r="X113" i="8"/>
  <c r="DD113" i="14" s="1"/>
  <c r="X114" i="8"/>
  <c r="DD114" i="14" s="1"/>
  <c r="X115" i="8"/>
  <c r="DD115" i="14" s="1"/>
  <c r="X116" i="8"/>
  <c r="DD116" i="14" s="1"/>
  <c r="X117" i="8"/>
  <c r="DD117" i="14" s="1"/>
  <c r="X118" i="8"/>
  <c r="DD118" i="14" s="1"/>
  <c r="X119" i="8"/>
  <c r="DD119" i="14" s="1"/>
  <c r="X120" i="8"/>
  <c r="DD120" i="14" s="1"/>
  <c r="X121" i="8"/>
  <c r="DD121" i="14" s="1"/>
  <c r="X122" i="8"/>
  <c r="DD122" i="14" s="1"/>
  <c r="X123" i="8"/>
  <c r="DD123" i="14" s="1"/>
  <c r="X124" i="8"/>
  <c r="DD124" i="14" s="1"/>
  <c r="X125" i="8"/>
  <c r="DD125" i="14" s="1"/>
  <c r="X126" i="8"/>
  <c r="DD126" i="14" s="1"/>
  <c r="X127" i="8"/>
  <c r="DD127" i="14" s="1"/>
  <c r="X128" i="8"/>
  <c r="DD128" i="14" s="1"/>
  <c r="X129" i="8"/>
  <c r="DD129" i="14" s="1"/>
  <c r="X130" i="8"/>
  <c r="DD130" i="14" s="1"/>
  <c r="X131" i="8"/>
  <c r="DD131" i="14" s="1"/>
  <c r="X132" i="8"/>
  <c r="DD132" i="14" s="1"/>
  <c r="X133" i="8"/>
  <c r="DD133" i="14" s="1"/>
  <c r="X134" i="8"/>
  <c r="DD134" i="14" s="1"/>
  <c r="X135" i="8"/>
  <c r="DD135" i="14" s="1"/>
  <c r="X136" i="8"/>
  <c r="DD136" i="14" s="1"/>
  <c r="X137" i="8"/>
  <c r="DD137" i="14" s="1"/>
  <c r="X138" i="8"/>
  <c r="DD138" i="14" s="1"/>
  <c r="X139" i="8"/>
  <c r="DD139" i="14" s="1"/>
  <c r="X140" i="8"/>
  <c r="DD140" i="14" s="1"/>
  <c r="X141" i="8"/>
  <c r="DD141" i="14" s="1"/>
  <c r="X142" i="8"/>
  <c r="DD142" i="14" s="1"/>
  <c r="X143" i="8"/>
  <c r="DD143" i="14" s="1"/>
  <c r="X144" i="8"/>
  <c r="DD144" i="14" s="1"/>
  <c r="X145" i="8"/>
  <c r="DD145" i="14" s="1"/>
  <c r="X146" i="8"/>
  <c r="DD146" i="14" s="1"/>
  <c r="X147" i="8"/>
  <c r="DD147" i="14" s="1"/>
  <c r="X148" i="8"/>
  <c r="DD148" i="14" s="1"/>
  <c r="X149" i="8"/>
  <c r="DD149" i="14" s="1"/>
  <c r="X150" i="8"/>
  <c r="DD150" i="14" s="1"/>
  <c r="X151" i="8"/>
  <c r="DD151" i="14" s="1"/>
  <c r="X152" i="8"/>
  <c r="DD152" i="14" s="1"/>
  <c r="X153" i="8"/>
  <c r="DD153" i="14" s="1"/>
  <c r="X154" i="8"/>
  <c r="DD154" i="14" s="1"/>
  <c r="X155" i="8"/>
  <c r="DD155" i="14" s="1"/>
  <c r="X156" i="8"/>
  <c r="DD156" i="14" s="1"/>
  <c r="X157" i="8"/>
  <c r="DD157" i="14" s="1"/>
  <c r="X158" i="8"/>
  <c r="DD158" i="14" s="1"/>
  <c r="X159" i="8"/>
  <c r="DD159" i="14" s="1"/>
  <c r="X160" i="8"/>
  <c r="DD160" i="14" s="1"/>
  <c r="X161" i="8"/>
  <c r="DD161" i="14" s="1"/>
  <c r="X162" i="8"/>
  <c r="DD162" i="14" s="1"/>
  <c r="X163" i="8"/>
  <c r="DD163" i="14" s="1"/>
  <c r="X164" i="8"/>
  <c r="DD164" i="14" s="1"/>
  <c r="X165" i="8"/>
  <c r="DD165" i="14" s="1"/>
  <c r="X166" i="8"/>
  <c r="DD166" i="14" s="1"/>
  <c r="X167" i="8"/>
  <c r="DD167" i="14" s="1"/>
  <c r="X168" i="8"/>
  <c r="DD168" i="14" s="1"/>
  <c r="X169" i="8"/>
  <c r="DD169" i="14" s="1"/>
  <c r="X170" i="8"/>
  <c r="DD170" i="14" s="1"/>
  <c r="X12" i="8"/>
  <c r="X6" i="8"/>
  <c r="DD6" i="14" s="1"/>
  <c r="X5" i="8"/>
  <c r="DD5" i="14" s="1"/>
  <c r="Y35" i="8"/>
  <c r="DE35" i="14" s="1"/>
  <c r="Z35" i="8"/>
  <c r="DF35" i="14" s="1"/>
  <c r="AB35" i="8"/>
  <c r="DH35" i="14" s="1"/>
  <c r="AC35" i="8"/>
  <c r="DI35" i="14" s="1"/>
  <c r="AD35" i="8"/>
  <c r="DJ35" i="14" s="1"/>
  <c r="AF35" i="8"/>
  <c r="DL35" i="14" s="1"/>
  <c r="W36" i="8"/>
  <c r="DC36" i="14" s="1"/>
  <c r="Y36" i="8"/>
  <c r="DE36" i="14" s="1"/>
  <c r="Z36" i="8"/>
  <c r="DF36" i="14" s="1"/>
  <c r="AA36" i="8"/>
  <c r="DG36" i="14" s="1"/>
  <c r="AB36" i="8"/>
  <c r="DH36" i="14" s="1"/>
  <c r="AC36" i="8"/>
  <c r="DI36" i="14" s="1"/>
  <c r="AD36" i="8"/>
  <c r="DJ36" i="14" s="1"/>
  <c r="AE36" i="8"/>
  <c r="DK36" i="14" s="1"/>
  <c r="AF36" i="8"/>
  <c r="DL36" i="14" s="1"/>
  <c r="W37" i="8"/>
  <c r="DC37" i="14" s="1"/>
  <c r="Z37" i="8"/>
  <c r="DF37" i="14" s="1"/>
  <c r="AA37" i="8"/>
  <c r="DG37" i="14" s="1"/>
  <c r="AB37" i="8"/>
  <c r="DH37" i="14" s="1"/>
  <c r="AD37" i="8"/>
  <c r="DJ37" i="14" s="1"/>
  <c r="AE37" i="8"/>
  <c r="DK37" i="14" s="1"/>
  <c r="AF37" i="8"/>
  <c r="DL37" i="14" s="1"/>
  <c r="W38" i="8"/>
  <c r="DC38" i="14" s="1"/>
  <c r="Y38" i="8"/>
  <c r="DE38" i="14" s="1"/>
  <c r="Z38" i="8"/>
  <c r="DF38" i="14" s="1"/>
  <c r="AA38" i="8"/>
  <c r="DG38" i="14" s="1"/>
  <c r="AB38" i="8"/>
  <c r="DH38" i="14" s="1"/>
  <c r="AC38" i="8"/>
  <c r="DI38" i="14" s="1"/>
  <c r="AD38" i="8"/>
  <c r="DJ38" i="14" s="1"/>
  <c r="AE38" i="8"/>
  <c r="DK38" i="14" s="1"/>
  <c r="AF38" i="8"/>
  <c r="DL38" i="14" s="1"/>
  <c r="Y39" i="8"/>
  <c r="DE39" i="14" s="1"/>
  <c r="Z39" i="8"/>
  <c r="DF39" i="14" s="1"/>
  <c r="AB39" i="8"/>
  <c r="DH39" i="14" s="1"/>
  <c r="AC39" i="8"/>
  <c r="DI39" i="14" s="1"/>
  <c r="AD39" i="8"/>
  <c r="DJ39" i="14" s="1"/>
  <c r="AF39" i="8"/>
  <c r="DL39" i="14" s="1"/>
  <c r="W40" i="8"/>
  <c r="DC40" i="14" s="1"/>
  <c r="Y40" i="8"/>
  <c r="DE40" i="14" s="1"/>
  <c r="Z40" i="8"/>
  <c r="DF40" i="14" s="1"/>
  <c r="AA40" i="8"/>
  <c r="DG40" i="14" s="1"/>
  <c r="AB40" i="8"/>
  <c r="DH40" i="14" s="1"/>
  <c r="AC40" i="8"/>
  <c r="DI40" i="14" s="1"/>
  <c r="AD40" i="8"/>
  <c r="DJ40" i="14" s="1"/>
  <c r="AE40" i="8"/>
  <c r="DK40" i="14" s="1"/>
  <c r="AF40" i="8"/>
  <c r="DL40" i="14" s="1"/>
  <c r="W41" i="8"/>
  <c r="DC41" i="14" s="1"/>
  <c r="Z41" i="8"/>
  <c r="DF41" i="14" s="1"/>
  <c r="AA41" i="8"/>
  <c r="DG41" i="14" s="1"/>
  <c r="AB41" i="8"/>
  <c r="DH41" i="14" s="1"/>
  <c r="AD41" i="8"/>
  <c r="DJ41" i="14" s="1"/>
  <c r="AE41" i="8"/>
  <c r="DK41" i="14" s="1"/>
  <c r="AF41" i="8"/>
  <c r="DL41" i="14" s="1"/>
  <c r="W42" i="8"/>
  <c r="DC42" i="14" s="1"/>
  <c r="Y42" i="8"/>
  <c r="DE42" i="14" s="1"/>
  <c r="Z42" i="8"/>
  <c r="DF42" i="14" s="1"/>
  <c r="AA42" i="8"/>
  <c r="DG42" i="14" s="1"/>
  <c r="AB42" i="8"/>
  <c r="DH42" i="14" s="1"/>
  <c r="AC42" i="8"/>
  <c r="DI42" i="14" s="1"/>
  <c r="AD42" i="8"/>
  <c r="DJ42" i="14" s="1"/>
  <c r="AE42" i="8"/>
  <c r="DK42" i="14" s="1"/>
  <c r="AF42" i="8"/>
  <c r="DL42" i="14" s="1"/>
  <c r="Y43" i="8"/>
  <c r="DE43" i="14" s="1"/>
  <c r="Z43" i="8"/>
  <c r="DF43" i="14" s="1"/>
  <c r="AB43" i="8"/>
  <c r="DH43" i="14" s="1"/>
  <c r="AC43" i="8"/>
  <c r="DI43" i="14" s="1"/>
  <c r="AD43" i="8"/>
  <c r="DJ43" i="14" s="1"/>
  <c r="AF43" i="8"/>
  <c r="DL43" i="14" s="1"/>
  <c r="W44" i="8"/>
  <c r="DC44" i="14" s="1"/>
  <c r="Y44" i="8"/>
  <c r="DE44" i="14" s="1"/>
  <c r="Z44" i="8"/>
  <c r="DF44" i="14" s="1"/>
  <c r="AA44" i="8"/>
  <c r="DG44" i="14" s="1"/>
  <c r="AB44" i="8"/>
  <c r="DH44" i="14" s="1"/>
  <c r="AC44" i="8"/>
  <c r="DI44" i="14" s="1"/>
  <c r="AD44" i="8"/>
  <c r="DJ44" i="14" s="1"/>
  <c r="AE44" i="8"/>
  <c r="DK44" i="14" s="1"/>
  <c r="AF44" i="8"/>
  <c r="DL44" i="14" s="1"/>
  <c r="W45" i="8"/>
  <c r="DC45" i="14" s="1"/>
  <c r="Z45" i="8"/>
  <c r="DF45" i="14" s="1"/>
  <c r="AA45" i="8"/>
  <c r="DG45" i="14" s="1"/>
  <c r="AB45" i="8"/>
  <c r="DH45" i="14" s="1"/>
  <c r="AD45" i="8"/>
  <c r="DJ45" i="14" s="1"/>
  <c r="AE45" i="8"/>
  <c r="DK45" i="14" s="1"/>
  <c r="AF45" i="8"/>
  <c r="DL45" i="14" s="1"/>
  <c r="W46" i="8"/>
  <c r="DC46" i="14" s="1"/>
  <c r="Y46" i="8"/>
  <c r="DE46" i="14" s="1"/>
  <c r="Z46" i="8"/>
  <c r="DF46" i="14" s="1"/>
  <c r="AA46" i="8"/>
  <c r="DG46" i="14" s="1"/>
  <c r="AB46" i="8"/>
  <c r="DH46" i="14" s="1"/>
  <c r="AC46" i="8"/>
  <c r="DI46" i="14" s="1"/>
  <c r="AD46" i="8"/>
  <c r="DJ46" i="14" s="1"/>
  <c r="AE46" i="8"/>
  <c r="DK46" i="14" s="1"/>
  <c r="AF46" i="8"/>
  <c r="DL46" i="14" s="1"/>
  <c r="Y47" i="8"/>
  <c r="DE47" i="14" s="1"/>
  <c r="Z47" i="8"/>
  <c r="DF47" i="14" s="1"/>
  <c r="AB47" i="8"/>
  <c r="DH47" i="14" s="1"/>
  <c r="AC47" i="8"/>
  <c r="DI47" i="14" s="1"/>
  <c r="AD47" i="8"/>
  <c r="DJ47" i="14" s="1"/>
  <c r="AF47" i="8"/>
  <c r="DL47" i="14" s="1"/>
  <c r="W48" i="8"/>
  <c r="DC48" i="14" s="1"/>
  <c r="Y48" i="8"/>
  <c r="DE48" i="14" s="1"/>
  <c r="Z48" i="8"/>
  <c r="DF48" i="14" s="1"/>
  <c r="AA48" i="8"/>
  <c r="DG48" i="14" s="1"/>
  <c r="AB48" i="8"/>
  <c r="DH48" i="14" s="1"/>
  <c r="AC48" i="8"/>
  <c r="DI48" i="14" s="1"/>
  <c r="AD48" i="8"/>
  <c r="DJ48" i="14" s="1"/>
  <c r="AE48" i="8"/>
  <c r="DK48" i="14" s="1"/>
  <c r="AF48" i="8"/>
  <c r="DL48" i="14" s="1"/>
  <c r="W49" i="8"/>
  <c r="DC49" i="14" s="1"/>
  <c r="Z49" i="8"/>
  <c r="DF49" i="14" s="1"/>
  <c r="AA49" i="8"/>
  <c r="DG49" i="14" s="1"/>
  <c r="AB49" i="8"/>
  <c r="DH49" i="14" s="1"/>
  <c r="AD49" i="8"/>
  <c r="DJ49" i="14" s="1"/>
  <c r="AE49" i="8"/>
  <c r="DK49" i="14" s="1"/>
  <c r="AF49" i="8"/>
  <c r="DL49" i="14" s="1"/>
  <c r="W50" i="8"/>
  <c r="DC50" i="14" s="1"/>
  <c r="Y50" i="8"/>
  <c r="DE50" i="14" s="1"/>
  <c r="Z50" i="8"/>
  <c r="DF50" i="14" s="1"/>
  <c r="AA50" i="8"/>
  <c r="DG50" i="14" s="1"/>
  <c r="AB50" i="8"/>
  <c r="DH50" i="14" s="1"/>
  <c r="AC50" i="8"/>
  <c r="DI50" i="14" s="1"/>
  <c r="AD50" i="8"/>
  <c r="DJ50" i="14" s="1"/>
  <c r="AE50" i="8"/>
  <c r="DK50" i="14" s="1"/>
  <c r="AF50" i="8"/>
  <c r="DL50" i="14" s="1"/>
  <c r="Y51" i="8"/>
  <c r="DE51" i="14" s="1"/>
  <c r="Z51" i="8"/>
  <c r="DF51" i="14" s="1"/>
  <c r="AB51" i="8"/>
  <c r="DH51" i="14" s="1"/>
  <c r="AC51" i="8"/>
  <c r="DI51" i="14" s="1"/>
  <c r="AD51" i="8"/>
  <c r="DJ51" i="14" s="1"/>
  <c r="AF51" i="8"/>
  <c r="DL51" i="14" s="1"/>
  <c r="W52" i="8"/>
  <c r="DC52" i="14" s="1"/>
  <c r="Y52" i="8"/>
  <c r="DE52" i="14" s="1"/>
  <c r="Z52" i="8"/>
  <c r="DF52" i="14" s="1"/>
  <c r="AA52" i="8"/>
  <c r="DG52" i="14" s="1"/>
  <c r="AB52" i="8"/>
  <c r="DH52" i="14" s="1"/>
  <c r="AC52" i="8"/>
  <c r="DI52" i="14" s="1"/>
  <c r="AD52" i="8"/>
  <c r="DJ52" i="14" s="1"/>
  <c r="AE52" i="8"/>
  <c r="DK52" i="14" s="1"/>
  <c r="AF52" i="8"/>
  <c r="DL52" i="14" s="1"/>
  <c r="W53" i="8"/>
  <c r="DC53" i="14" s="1"/>
  <c r="Z53" i="8"/>
  <c r="DF53" i="14" s="1"/>
  <c r="AA53" i="8"/>
  <c r="DG53" i="14" s="1"/>
  <c r="AB53" i="8"/>
  <c r="DH53" i="14" s="1"/>
  <c r="AD53" i="8"/>
  <c r="DJ53" i="14" s="1"/>
  <c r="AE53" i="8"/>
  <c r="DK53" i="14" s="1"/>
  <c r="AF53" i="8"/>
  <c r="DL53" i="14" s="1"/>
  <c r="W54" i="8"/>
  <c r="DC54" i="14" s="1"/>
  <c r="Y54" i="8"/>
  <c r="DE54" i="14" s="1"/>
  <c r="Z54" i="8"/>
  <c r="DF54" i="14" s="1"/>
  <c r="AA54" i="8"/>
  <c r="DG54" i="14" s="1"/>
  <c r="AB54" i="8"/>
  <c r="DH54" i="14" s="1"/>
  <c r="AC54" i="8"/>
  <c r="DI54" i="14" s="1"/>
  <c r="AD54" i="8"/>
  <c r="DJ54" i="14" s="1"/>
  <c r="AE54" i="8"/>
  <c r="DK54" i="14" s="1"/>
  <c r="AF54" i="8"/>
  <c r="DL54" i="14" s="1"/>
  <c r="Y55" i="8"/>
  <c r="DE55" i="14" s="1"/>
  <c r="Z55" i="8"/>
  <c r="DF55" i="14" s="1"/>
  <c r="AB55" i="8"/>
  <c r="DH55" i="14" s="1"/>
  <c r="AC55" i="8"/>
  <c r="DI55" i="14" s="1"/>
  <c r="AD55" i="8"/>
  <c r="DJ55" i="14" s="1"/>
  <c r="AF55" i="8"/>
  <c r="DL55" i="14" s="1"/>
  <c r="W56" i="8"/>
  <c r="DC56" i="14" s="1"/>
  <c r="Y56" i="8"/>
  <c r="DE56" i="14" s="1"/>
  <c r="Z56" i="8"/>
  <c r="DF56" i="14" s="1"/>
  <c r="AA56" i="8"/>
  <c r="DG56" i="14" s="1"/>
  <c r="AB56" i="8"/>
  <c r="DH56" i="14" s="1"/>
  <c r="AC56" i="8"/>
  <c r="DI56" i="14" s="1"/>
  <c r="AD56" i="8"/>
  <c r="DJ56" i="14" s="1"/>
  <c r="AE56" i="8"/>
  <c r="DK56" i="14" s="1"/>
  <c r="AF56" i="8"/>
  <c r="DL56" i="14" s="1"/>
  <c r="W57" i="8"/>
  <c r="DC57" i="14" s="1"/>
  <c r="Z57" i="8"/>
  <c r="DF57" i="14" s="1"/>
  <c r="AA57" i="8"/>
  <c r="DG57" i="14" s="1"/>
  <c r="AB57" i="8"/>
  <c r="DH57" i="14" s="1"/>
  <c r="AD57" i="8"/>
  <c r="DJ57" i="14" s="1"/>
  <c r="AE57" i="8"/>
  <c r="DK57" i="14" s="1"/>
  <c r="AF57" i="8"/>
  <c r="DL57" i="14" s="1"/>
  <c r="W58" i="8"/>
  <c r="DC58" i="14" s="1"/>
  <c r="Y58" i="8"/>
  <c r="DE58" i="14" s="1"/>
  <c r="Z58" i="8"/>
  <c r="DF58" i="14" s="1"/>
  <c r="AA58" i="8"/>
  <c r="DG58" i="14" s="1"/>
  <c r="AB58" i="8"/>
  <c r="DH58" i="14" s="1"/>
  <c r="AC58" i="8"/>
  <c r="DI58" i="14" s="1"/>
  <c r="AD58" i="8"/>
  <c r="DJ58" i="14" s="1"/>
  <c r="AE58" i="8"/>
  <c r="DK58" i="14" s="1"/>
  <c r="AF58" i="8"/>
  <c r="DL58" i="14" s="1"/>
  <c r="Y59" i="8"/>
  <c r="DE59" i="14" s="1"/>
  <c r="Z59" i="8"/>
  <c r="DF59" i="14" s="1"/>
  <c r="AB59" i="8"/>
  <c r="DH59" i="14" s="1"/>
  <c r="AC59" i="8"/>
  <c r="DI59" i="14" s="1"/>
  <c r="AD59" i="8"/>
  <c r="DJ59" i="14" s="1"/>
  <c r="AF59" i="8"/>
  <c r="DL59" i="14" s="1"/>
  <c r="W60" i="8"/>
  <c r="DC60" i="14" s="1"/>
  <c r="Y60" i="8"/>
  <c r="DE60" i="14" s="1"/>
  <c r="Z60" i="8"/>
  <c r="DF60" i="14" s="1"/>
  <c r="AA60" i="8"/>
  <c r="DG60" i="14" s="1"/>
  <c r="AB60" i="8"/>
  <c r="DH60" i="14" s="1"/>
  <c r="AC60" i="8"/>
  <c r="DI60" i="14" s="1"/>
  <c r="AD60" i="8"/>
  <c r="DJ60" i="14" s="1"/>
  <c r="AE60" i="8"/>
  <c r="DK60" i="14" s="1"/>
  <c r="AF60" i="8"/>
  <c r="DL60" i="14" s="1"/>
  <c r="W61" i="8"/>
  <c r="DC61" i="14" s="1"/>
  <c r="Z61" i="8"/>
  <c r="DF61" i="14" s="1"/>
  <c r="AA61" i="8"/>
  <c r="DG61" i="14" s="1"/>
  <c r="AB61" i="8"/>
  <c r="DH61" i="14" s="1"/>
  <c r="AD61" i="8"/>
  <c r="DJ61" i="14" s="1"/>
  <c r="AE61" i="8"/>
  <c r="DK61" i="14" s="1"/>
  <c r="AF61" i="8"/>
  <c r="DL61" i="14" s="1"/>
  <c r="W62" i="8"/>
  <c r="DC62" i="14" s="1"/>
  <c r="Y62" i="8"/>
  <c r="DE62" i="14" s="1"/>
  <c r="Z62" i="8"/>
  <c r="DF62" i="14" s="1"/>
  <c r="AA62" i="8"/>
  <c r="DG62" i="14" s="1"/>
  <c r="AB62" i="8"/>
  <c r="DH62" i="14" s="1"/>
  <c r="AC62" i="8"/>
  <c r="DI62" i="14" s="1"/>
  <c r="AD62" i="8"/>
  <c r="DJ62" i="14" s="1"/>
  <c r="AE62" i="8"/>
  <c r="DK62" i="14" s="1"/>
  <c r="AF62" i="8"/>
  <c r="DL62" i="14" s="1"/>
  <c r="Y63" i="8"/>
  <c r="DE63" i="14" s="1"/>
  <c r="Z63" i="8"/>
  <c r="DF63" i="14" s="1"/>
  <c r="AB63" i="8"/>
  <c r="DH63" i="14" s="1"/>
  <c r="AC63" i="8"/>
  <c r="DI63" i="14" s="1"/>
  <c r="AD63" i="8"/>
  <c r="DJ63" i="14" s="1"/>
  <c r="AF63" i="8"/>
  <c r="DL63" i="14" s="1"/>
  <c r="W64" i="8"/>
  <c r="DC64" i="14" s="1"/>
  <c r="Y64" i="8"/>
  <c r="DE64" i="14" s="1"/>
  <c r="Z64" i="8"/>
  <c r="DF64" i="14" s="1"/>
  <c r="AA64" i="8"/>
  <c r="DG64" i="14" s="1"/>
  <c r="AB64" i="8"/>
  <c r="DH64" i="14" s="1"/>
  <c r="AC64" i="8"/>
  <c r="DI64" i="14" s="1"/>
  <c r="AD64" i="8"/>
  <c r="DJ64" i="14" s="1"/>
  <c r="AE64" i="8"/>
  <c r="DK64" i="14" s="1"/>
  <c r="AF64" i="8"/>
  <c r="DL64" i="14" s="1"/>
  <c r="W65" i="8"/>
  <c r="DC65" i="14" s="1"/>
  <c r="Z65" i="8"/>
  <c r="DF65" i="14" s="1"/>
  <c r="AA65" i="8"/>
  <c r="DG65" i="14" s="1"/>
  <c r="AB65" i="8"/>
  <c r="DH65" i="14" s="1"/>
  <c r="AD65" i="8"/>
  <c r="DJ65" i="14" s="1"/>
  <c r="AE65" i="8"/>
  <c r="DK65" i="14" s="1"/>
  <c r="AF65" i="8"/>
  <c r="DL65" i="14" s="1"/>
  <c r="W66" i="8"/>
  <c r="DC66" i="14" s="1"/>
  <c r="Y66" i="8"/>
  <c r="DE66" i="14" s="1"/>
  <c r="Z66" i="8"/>
  <c r="DF66" i="14" s="1"/>
  <c r="AA66" i="8"/>
  <c r="DG66" i="14" s="1"/>
  <c r="AB66" i="8"/>
  <c r="DH66" i="14" s="1"/>
  <c r="AC66" i="8"/>
  <c r="DI66" i="14" s="1"/>
  <c r="AD66" i="8"/>
  <c r="DJ66" i="14" s="1"/>
  <c r="AE66" i="8"/>
  <c r="DK66" i="14" s="1"/>
  <c r="AF66" i="8"/>
  <c r="DL66" i="14" s="1"/>
  <c r="Y67" i="8"/>
  <c r="DE67" i="14" s="1"/>
  <c r="Z67" i="8"/>
  <c r="DF67" i="14" s="1"/>
  <c r="AB67" i="8"/>
  <c r="DH67" i="14" s="1"/>
  <c r="AC67" i="8"/>
  <c r="DI67" i="14" s="1"/>
  <c r="AD67" i="8"/>
  <c r="DJ67" i="14" s="1"/>
  <c r="AF67" i="8"/>
  <c r="DL67" i="14" s="1"/>
  <c r="W68" i="8"/>
  <c r="DC68" i="14" s="1"/>
  <c r="Y68" i="8"/>
  <c r="DE68" i="14" s="1"/>
  <c r="Z68" i="8"/>
  <c r="DF68" i="14" s="1"/>
  <c r="AA68" i="8"/>
  <c r="DG68" i="14" s="1"/>
  <c r="AB68" i="8"/>
  <c r="DH68" i="14" s="1"/>
  <c r="AC68" i="8"/>
  <c r="DI68" i="14" s="1"/>
  <c r="AD68" i="8"/>
  <c r="DJ68" i="14" s="1"/>
  <c r="AE68" i="8"/>
  <c r="DK68" i="14" s="1"/>
  <c r="AF68" i="8"/>
  <c r="DL68" i="14" s="1"/>
  <c r="W69" i="8"/>
  <c r="DC69" i="14" s="1"/>
  <c r="Z69" i="8"/>
  <c r="DF69" i="14" s="1"/>
  <c r="AA69" i="8"/>
  <c r="DG69" i="14" s="1"/>
  <c r="AB69" i="8"/>
  <c r="DH69" i="14" s="1"/>
  <c r="AD69" i="8"/>
  <c r="DJ69" i="14" s="1"/>
  <c r="AE69" i="8"/>
  <c r="DK69" i="14" s="1"/>
  <c r="AF69" i="8"/>
  <c r="DL69" i="14" s="1"/>
  <c r="W70" i="8"/>
  <c r="DC70" i="14" s="1"/>
  <c r="Y70" i="8"/>
  <c r="DE70" i="14" s="1"/>
  <c r="Z70" i="8"/>
  <c r="DF70" i="14" s="1"/>
  <c r="AA70" i="8"/>
  <c r="DG70" i="14" s="1"/>
  <c r="AB70" i="8"/>
  <c r="DH70" i="14" s="1"/>
  <c r="AC70" i="8"/>
  <c r="DI70" i="14" s="1"/>
  <c r="AD70" i="8"/>
  <c r="DJ70" i="14" s="1"/>
  <c r="AE70" i="8"/>
  <c r="DK70" i="14" s="1"/>
  <c r="AF70" i="8"/>
  <c r="DL70" i="14" s="1"/>
  <c r="Y71" i="8"/>
  <c r="DE71" i="14" s="1"/>
  <c r="Z71" i="8"/>
  <c r="DF71" i="14" s="1"/>
  <c r="AB71" i="8"/>
  <c r="DH71" i="14" s="1"/>
  <c r="AC71" i="8"/>
  <c r="DI71" i="14" s="1"/>
  <c r="AD71" i="8"/>
  <c r="DJ71" i="14" s="1"/>
  <c r="AF71" i="8"/>
  <c r="DL71" i="14" s="1"/>
  <c r="W72" i="8"/>
  <c r="DC72" i="14" s="1"/>
  <c r="Y72" i="8"/>
  <c r="DE72" i="14" s="1"/>
  <c r="Z72" i="8"/>
  <c r="DF72" i="14" s="1"/>
  <c r="AA72" i="8"/>
  <c r="DG72" i="14" s="1"/>
  <c r="AB72" i="8"/>
  <c r="DH72" i="14" s="1"/>
  <c r="AC72" i="8"/>
  <c r="DI72" i="14" s="1"/>
  <c r="AD72" i="8"/>
  <c r="DJ72" i="14" s="1"/>
  <c r="AE72" i="8"/>
  <c r="DK72" i="14" s="1"/>
  <c r="AF72" i="8"/>
  <c r="DL72" i="14" s="1"/>
  <c r="W73" i="8"/>
  <c r="DC73" i="14" s="1"/>
  <c r="Z73" i="8"/>
  <c r="DF73" i="14" s="1"/>
  <c r="AA73" i="8"/>
  <c r="DG73" i="14" s="1"/>
  <c r="AB73" i="8"/>
  <c r="DH73" i="14" s="1"/>
  <c r="AD73" i="8"/>
  <c r="DJ73" i="14" s="1"/>
  <c r="AE73" i="8"/>
  <c r="DK73" i="14" s="1"/>
  <c r="AF73" i="8"/>
  <c r="DL73" i="14" s="1"/>
  <c r="W74" i="8"/>
  <c r="DC74" i="14" s="1"/>
  <c r="Y74" i="8"/>
  <c r="DE74" i="14" s="1"/>
  <c r="Z74" i="8"/>
  <c r="DF74" i="14" s="1"/>
  <c r="AA74" i="8"/>
  <c r="DG74" i="14" s="1"/>
  <c r="AB74" i="8"/>
  <c r="DH74" i="14" s="1"/>
  <c r="AC74" i="8"/>
  <c r="DI74" i="14" s="1"/>
  <c r="AD74" i="8"/>
  <c r="DJ74" i="14" s="1"/>
  <c r="AE74" i="8"/>
  <c r="DK74" i="14" s="1"/>
  <c r="AF74" i="8"/>
  <c r="DL74" i="14" s="1"/>
  <c r="Y75" i="8"/>
  <c r="DE75" i="14" s="1"/>
  <c r="Z75" i="8"/>
  <c r="DF75" i="14" s="1"/>
  <c r="AB75" i="8"/>
  <c r="DH75" i="14" s="1"/>
  <c r="AC75" i="8"/>
  <c r="DI75" i="14" s="1"/>
  <c r="AD75" i="8"/>
  <c r="DJ75" i="14" s="1"/>
  <c r="AF75" i="8"/>
  <c r="DL75" i="14" s="1"/>
  <c r="W76" i="8"/>
  <c r="DC76" i="14" s="1"/>
  <c r="Y76" i="8"/>
  <c r="DE76" i="14" s="1"/>
  <c r="Z76" i="8"/>
  <c r="DF76" i="14" s="1"/>
  <c r="AA76" i="8"/>
  <c r="DG76" i="14" s="1"/>
  <c r="AB76" i="8"/>
  <c r="DH76" i="14" s="1"/>
  <c r="AC76" i="8"/>
  <c r="DI76" i="14" s="1"/>
  <c r="AD76" i="8"/>
  <c r="DJ76" i="14" s="1"/>
  <c r="AE76" i="8"/>
  <c r="DK76" i="14" s="1"/>
  <c r="AF76" i="8"/>
  <c r="DL76" i="14" s="1"/>
  <c r="W77" i="8"/>
  <c r="DC77" i="14" s="1"/>
  <c r="Z77" i="8"/>
  <c r="DF77" i="14" s="1"/>
  <c r="AA77" i="8"/>
  <c r="DG77" i="14" s="1"/>
  <c r="AB77" i="8"/>
  <c r="DH77" i="14" s="1"/>
  <c r="AD77" i="8"/>
  <c r="DJ77" i="14" s="1"/>
  <c r="AE77" i="8"/>
  <c r="DK77" i="14" s="1"/>
  <c r="AF77" i="8"/>
  <c r="DL77" i="14" s="1"/>
  <c r="W78" i="8"/>
  <c r="DC78" i="14" s="1"/>
  <c r="Y78" i="8"/>
  <c r="DE78" i="14" s="1"/>
  <c r="Z78" i="8"/>
  <c r="DF78" i="14" s="1"/>
  <c r="AA78" i="8"/>
  <c r="DG78" i="14" s="1"/>
  <c r="AB78" i="8"/>
  <c r="DH78" i="14" s="1"/>
  <c r="AC78" i="8"/>
  <c r="DI78" i="14" s="1"/>
  <c r="AD78" i="8"/>
  <c r="DJ78" i="14" s="1"/>
  <c r="AE78" i="8"/>
  <c r="DK78" i="14" s="1"/>
  <c r="AF78" i="8"/>
  <c r="DL78" i="14" s="1"/>
  <c r="Y79" i="8"/>
  <c r="DE79" i="14" s="1"/>
  <c r="Z79" i="8"/>
  <c r="DF79" i="14" s="1"/>
  <c r="AB79" i="8"/>
  <c r="DH79" i="14" s="1"/>
  <c r="AC79" i="8"/>
  <c r="DI79" i="14" s="1"/>
  <c r="AD79" i="8"/>
  <c r="DJ79" i="14" s="1"/>
  <c r="AF79" i="8"/>
  <c r="DL79" i="14" s="1"/>
  <c r="W80" i="8"/>
  <c r="DC80" i="14" s="1"/>
  <c r="Y80" i="8"/>
  <c r="DE80" i="14" s="1"/>
  <c r="Z80" i="8"/>
  <c r="DF80" i="14" s="1"/>
  <c r="AA80" i="8"/>
  <c r="DG80" i="14" s="1"/>
  <c r="AB80" i="8"/>
  <c r="DH80" i="14" s="1"/>
  <c r="AC80" i="8"/>
  <c r="DI80" i="14" s="1"/>
  <c r="AD80" i="8"/>
  <c r="DJ80" i="14" s="1"/>
  <c r="AE80" i="8"/>
  <c r="DK80" i="14" s="1"/>
  <c r="AF80" i="8"/>
  <c r="DL80" i="14" s="1"/>
  <c r="W81" i="8"/>
  <c r="DC81" i="14" s="1"/>
  <c r="Z81" i="8"/>
  <c r="DF81" i="14" s="1"/>
  <c r="AA81" i="8"/>
  <c r="DG81" i="14" s="1"/>
  <c r="AB81" i="8"/>
  <c r="DH81" i="14" s="1"/>
  <c r="AD81" i="8"/>
  <c r="DJ81" i="14" s="1"/>
  <c r="AE81" i="8"/>
  <c r="DK81" i="14" s="1"/>
  <c r="AF81" i="8"/>
  <c r="DL81" i="14" s="1"/>
  <c r="W82" i="8"/>
  <c r="DC82" i="14" s="1"/>
  <c r="Y82" i="8"/>
  <c r="DE82" i="14" s="1"/>
  <c r="Z82" i="8"/>
  <c r="DF82" i="14" s="1"/>
  <c r="AA82" i="8"/>
  <c r="DG82" i="14" s="1"/>
  <c r="AB82" i="8"/>
  <c r="DH82" i="14" s="1"/>
  <c r="AC82" i="8"/>
  <c r="DI82" i="14" s="1"/>
  <c r="AD82" i="8"/>
  <c r="DJ82" i="14" s="1"/>
  <c r="AE82" i="8"/>
  <c r="DK82" i="14" s="1"/>
  <c r="AF82" i="8"/>
  <c r="DL82" i="14" s="1"/>
  <c r="Y83" i="8"/>
  <c r="DE83" i="14" s="1"/>
  <c r="Z83" i="8"/>
  <c r="DF83" i="14" s="1"/>
  <c r="AB83" i="8"/>
  <c r="DH83" i="14" s="1"/>
  <c r="AC83" i="8"/>
  <c r="DI83" i="14" s="1"/>
  <c r="AD83" i="8"/>
  <c r="DJ83" i="14" s="1"/>
  <c r="AF83" i="8"/>
  <c r="DL83" i="14" s="1"/>
  <c r="W84" i="8"/>
  <c r="DC84" i="14" s="1"/>
  <c r="Y84" i="8"/>
  <c r="DE84" i="14" s="1"/>
  <c r="Z84" i="8"/>
  <c r="DF84" i="14" s="1"/>
  <c r="AA84" i="8"/>
  <c r="DG84" i="14" s="1"/>
  <c r="AB84" i="8"/>
  <c r="DH84" i="14" s="1"/>
  <c r="AC84" i="8"/>
  <c r="DI84" i="14" s="1"/>
  <c r="AD84" i="8"/>
  <c r="DJ84" i="14" s="1"/>
  <c r="AE84" i="8"/>
  <c r="DK84" i="14" s="1"/>
  <c r="AF84" i="8"/>
  <c r="DL84" i="14" s="1"/>
  <c r="W85" i="8"/>
  <c r="DC85" i="14" s="1"/>
  <c r="Z85" i="8"/>
  <c r="DF85" i="14" s="1"/>
  <c r="AA85" i="8"/>
  <c r="DG85" i="14" s="1"/>
  <c r="AB85" i="8"/>
  <c r="DH85" i="14" s="1"/>
  <c r="AD85" i="8"/>
  <c r="DJ85" i="14" s="1"/>
  <c r="AE85" i="8"/>
  <c r="DK85" i="14" s="1"/>
  <c r="AF85" i="8"/>
  <c r="DL85" i="14" s="1"/>
  <c r="W86" i="8"/>
  <c r="DC86" i="14" s="1"/>
  <c r="Y86" i="8"/>
  <c r="DE86" i="14" s="1"/>
  <c r="Z86" i="8"/>
  <c r="DF86" i="14" s="1"/>
  <c r="AA86" i="8"/>
  <c r="DG86" i="14" s="1"/>
  <c r="AB86" i="8"/>
  <c r="DH86" i="14" s="1"/>
  <c r="AC86" i="8"/>
  <c r="DI86" i="14" s="1"/>
  <c r="AD86" i="8"/>
  <c r="DJ86" i="14" s="1"/>
  <c r="AE86" i="8"/>
  <c r="DK86" i="14" s="1"/>
  <c r="AF86" i="8"/>
  <c r="DL86" i="14" s="1"/>
  <c r="Y87" i="8"/>
  <c r="DE87" i="14" s="1"/>
  <c r="Z87" i="8"/>
  <c r="DF87" i="14" s="1"/>
  <c r="AB87" i="8"/>
  <c r="DH87" i="14" s="1"/>
  <c r="AC87" i="8"/>
  <c r="DI87" i="14" s="1"/>
  <c r="AD87" i="8"/>
  <c r="DJ87" i="14" s="1"/>
  <c r="AF87" i="8"/>
  <c r="DL87" i="14" s="1"/>
  <c r="W88" i="8"/>
  <c r="DC88" i="14" s="1"/>
  <c r="Y88" i="8"/>
  <c r="DE88" i="14" s="1"/>
  <c r="Z88" i="8"/>
  <c r="DF88" i="14" s="1"/>
  <c r="AA88" i="8"/>
  <c r="DG88" i="14" s="1"/>
  <c r="AB88" i="8"/>
  <c r="DH88" i="14" s="1"/>
  <c r="AC88" i="8"/>
  <c r="DI88" i="14" s="1"/>
  <c r="AD88" i="8"/>
  <c r="DJ88" i="14" s="1"/>
  <c r="AE88" i="8"/>
  <c r="DK88" i="14" s="1"/>
  <c r="AF88" i="8"/>
  <c r="DL88" i="14" s="1"/>
  <c r="W89" i="8"/>
  <c r="DC89" i="14" s="1"/>
  <c r="Z89" i="8"/>
  <c r="DF89" i="14" s="1"/>
  <c r="AA89" i="8"/>
  <c r="DG89" i="14" s="1"/>
  <c r="AB89" i="8"/>
  <c r="DH89" i="14" s="1"/>
  <c r="AD89" i="8"/>
  <c r="DJ89" i="14" s="1"/>
  <c r="AE89" i="8"/>
  <c r="DK89" i="14" s="1"/>
  <c r="AF89" i="8"/>
  <c r="DL89" i="14" s="1"/>
  <c r="W90" i="8"/>
  <c r="DC90" i="14" s="1"/>
  <c r="Y90" i="8"/>
  <c r="DE90" i="14" s="1"/>
  <c r="Z90" i="8"/>
  <c r="DF90" i="14" s="1"/>
  <c r="AA90" i="8"/>
  <c r="DG90" i="14" s="1"/>
  <c r="AB90" i="8"/>
  <c r="DH90" i="14" s="1"/>
  <c r="AC90" i="8"/>
  <c r="DI90" i="14" s="1"/>
  <c r="AD90" i="8"/>
  <c r="DJ90" i="14" s="1"/>
  <c r="AE90" i="8"/>
  <c r="DK90" i="14" s="1"/>
  <c r="AF90" i="8"/>
  <c r="DL90" i="14" s="1"/>
  <c r="Y91" i="8"/>
  <c r="DE91" i="14" s="1"/>
  <c r="Z91" i="8"/>
  <c r="DF91" i="14" s="1"/>
  <c r="AB91" i="8"/>
  <c r="DH91" i="14" s="1"/>
  <c r="AC91" i="8"/>
  <c r="DI91" i="14" s="1"/>
  <c r="AD91" i="8"/>
  <c r="DJ91" i="14" s="1"/>
  <c r="AF91" i="8"/>
  <c r="DL91" i="14" s="1"/>
  <c r="W92" i="8"/>
  <c r="DC92" i="14" s="1"/>
  <c r="Y92" i="8"/>
  <c r="DE92" i="14" s="1"/>
  <c r="Z92" i="8"/>
  <c r="DF92" i="14" s="1"/>
  <c r="AA92" i="8"/>
  <c r="DG92" i="14" s="1"/>
  <c r="AB92" i="8"/>
  <c r="DH92" i="14" s="1"/>
  <c r="AC92" i="8"/>
  <c r="DI92" i="14" s="1"/>
  <c r="AD92" i="8"/>
  <c r="DJ92" i="14" s="1"/>
  <c r="AE92" i="8"/>
  <c r="DK92" i="14" s="1"/>
  <c r="AF92" i="8"/>
  <c r="DL92" i="14" s="1"/>
  <c r="W93" i="8"/>
  <c r="DC93" i="14" s="1"/>
  <c r="Z93" i="8"/>
  <c r="DF93" i="14" s="1"/>
  <c r="AA93" i="8"/>
  <c r="DG93" i="14" s="1"/>
  <c r="AB93" i="8"/>
  <c r="DH93" i="14" s="1"/>
  <c r="AD93" i="8"/>
  <c r="DJ93" i="14" s="1"/>
  <c r="AE93" i="8"/>
  <c r="DK93" i="14" s="1"/>
  <c r="AF93" i="8"/>
  <c r="DL93" i="14" s="1"/>
  <c r="W94" i="8"/>
  <c r="DC94" i="14" s="1"/>
  <c r="Y94" i="8"/>
  <c r="DE94" i="14" s="1"/>
  <c r="Z94" i="8"/>
  <c r="DF94" i="14" s="1"/>
  <c r="AA94" i="8"/>
  <c r="DG94" i="14" s="1"/>
  <c r="AB94" i="8"/>
  <c r="DH94" i="14" s="1"/>
  <c r="AC94" i="8"/>
  <c r="DI94" i="14" s="1"/>
  <c r="AD94" i="8"/>
  <c r="DJ94" i="14" s="1"/>
  <c r="AE94" i="8"/>
  <c r="DK94" i="14" s="1"/>
  <c r="AF94" i="8"/>
  <c r="DL94" i="14" s="1"/>
  <c r="Y95" i="8"/>
  <c r="DE95" i="14" s="1"/>
  <c r="Z95" i="8"/>
  <c r="DF95" i="14" s="1"/>
  <c r="AB95" i="8"/>
  <c r="DH95" i="14" s="1"/>
  <c r="AC95" i="8"/>
  <c r="DI95" i="14" s="1"/>
  <c r="AD95" i="8"/>
  <c r="DJ95" i="14" s="1"/>
  <c r="AF95" i="8"/>
  <c r="DL95" i="14" s="1"/>
  <c r="W96" i="8"/>
  <c r="DC96" i="14" s="1"/>
  <c r="Y96" i="8"/>
  <c r="DE96" i="14" s="1"/>
  <c r="Z96" i="8"/>
  <c r="DF96" i="14" s="1"/>
  <c r="AA96" i="8"/>
  <c r="DG96" i="14" s="1"/>
  <c r="AB96" i="8"/>
  <c r="DH96" i="14" s="1"/>
  <c r="AC96" i="8"/>
  <c r="DI96" i="14" s="1"/>
  <c r="AD96" i="8"/>
  <c r="DJ96" i="14" s="1"/>
  <c r="AE96" i="8"/>
  <c r="DK96" i="14" s="1"/>
  <c r="AF96" i="8"/>
  <c r="DL96" i="14" s="1"/>
  <c r="W97" i="8"/>
  <c r="DC97" i="14" s="1"/>
  <c r="Z97" i="8"/>
  <c r="DF97" i="14" s="1"/>
  <c r="AA97" i="8"/>
  <c r="DG97" i="14" s="1"/>
  <c r="AB97" i="8"/>
  <c r="DH97" i="14" s="1"/>
  <c r="AD97" i="8"/>
  <c r="DJ97" i="14" s="1"/>
  <c r="AE97" i="8"/>
  <c r="DK97" i="14" s="1"/>
  <c r="AF97" i="8"/>
  <c r="DL97" i="14" s="1"/>
  <c r="W98" i="8"/>
  <c r="DC98" i="14" s="1"/>
  <c r="Y98" i="8"/>
  <c r="DE98" i="14" s="1"/>
  <c r="Z98" i="8"/>
  <c r="DF98" i="14" s="1"/>
  <c r="AA98" i="8"/>
  <c r="DG98" i="14" s="1"/>
  <c r="AB98" i="8"/>
  <c r="DH98" i="14" s="1"/>
  <c r="AC98" i="8"/>
  <c r="DI98" i="14" s="1"/>
  <c r="AD98" i="8"/>
  <c r="DJ98" i="14" s="1"/>
  <c r="AE98" i="8"/>
  <c r="DK98" i="14" s="1"/>
  <c r="AF98" i="8"/>
  <c r="DL98" i="14" s="1"/>
  <c r="Y99" i="8"/>
  <c r="DE99" i="14" s="1"/>
  <c r="Z99" i="8"/>
  <c r="DF99" i="14" s="1"/>
  <c r="AB99" i="8"/>
  <c r="DH99" i="14" s="1"/>
  <c r="AC99" i="8"/>
  <c r="DI99" i="14" s="1"/>
  <c r="AD99" i="8"/>
  <c r="DJ99" i="14" s="1"/>
  <c r="AF99" i="8"/>
  <c r="DL99" i="14" s="1"/>
  <c r="W100" i="8"/>
  <c r="DC100" i="14" s="1"/>
  <c r="Y100" i="8"/>
  <c r="DE100" i="14" s="1"/>
  <c r="Z100" i="8"/>
  <c r="DF100" i="14" s="1"/>
  <c r="AA100" i="8"/>
  <c r="DG100" i="14" s="1"/>
  <c r="AB100" i="8"/>
  <c r="DH100" i="14" s="1"/>
  <c r="AC100" i="8"/>
  <c r="DI100" i="14" s="1"/>
  <c r="AD100" i="8"/>
  <c r="DJ100" i="14" s="1"/>
  <c r="AE100" i="8"/>
  <c r="DK100" i="14" s="1"/>
  <c r="AF100" i="8"/>
  <c r="DL100" i="14" s="1"/>
  <c r="W101" i="8"/>
  <c r="DC101" i="14" s="1"/>
  <c r="Z101" i="8"/>
  <c r="DF101" i="14" s="1"/>
  <c r="AA101" i="8"/>
  <c r="DG101" i="14" s="1"/>
  <c r="AB101" i="8"/>
  <c r="DH101" i="14" s="1"/>
  <c r="AD101" i="8"/>
  <c r="DJ101" i="14" s="1"/>
  <c r="AE101" i="8"/>
  <c r="DK101" i="14" s="1"/>
  <c r="AF101" i="8"/>
  <c r="DL101" i="14" s="1"/>
  <c r="W102" i="8"/>
  <c r="DC102" i="14" s="1"/>
  <c r="Y102" i="8"/>
  <c r="DE102" i="14" s="1"/>
  <c r="Z102" i="8"/>
  <c r="DF102" i="14" s="1"/>
  <c r="AA102" i="8"/>
  <c r="DG102" i="14" s="1"/>
  <c r="AB102" i="8"/>
  <c r="DH102" i="14" s="1"/>
  <c r="AC102" i="8"/>
  <c r="DI102" i="14" s="1"/>
  <c r="AD102" i="8"/>
  <c r="DJ102" i="14" s="1"/>
  <c r="AE102" i="8"/>
  <c r="DK102" i="14" s="1"/>
  <c r="AF102" i="8"/>
  <c r="DL102" i="14" s="1"/>
  <c r="Y103" i="8"/>
  <c r="DE103" i="14" s="1"/>
  <c r="Z103" i="8"/>
  <c r="DF103" i="14" s="1"/>
  <c r="AB103" i="8"/>
  <c r="DH103" i="14" s="1"/>
  <c r="AC103" i="8"/>
  <c r="DI103" i="14" s="1"/>
  <c r="AD103" i="8"/>
  <c r="DJ103" i="14" s="1"/>
  <c r="AF103" i="8"/>
  <c r="DL103" i="14" s="1"/>
  <c r="W104" i="8"/>
  <c r="DC104" i="14" s="1"/>
  <c r="Y104" i="8"/>
  <c r="DE104" i="14" s="1"/>
  <c r="Z104" i="8"/>
  <c r="DF104" i="14" s="1"/>
  <c r="AA104" i="8"/>
  <c r="DG104" i="14" s="1"/>
  <c r="AB104" i="8"/>
  <c r="DH104" i="14" s="1"/>
  <c r="AC104" i="8"/>
  <c r="DI104" i="14" s="1"/>
  <c r="AD104" i="8"/>
  <c r="DJ104" i="14" s="1"/>
  <c r="AE104" i="8"/>
  <c r="DK104" i="14" s="1"/>
  <c r="AF104" i="8"/>
  <c r="DL104" i="14" s="1"/>
  <c r="W105" i="8"/>
  <c r="DC105" i="14" s="1"/>
  <c r="Z105" i="8"/>
  <c r="DF105" i="14" s="1"/>
  <c r="AA105" i="8"/>
  <c r="DG105" i="14" s="1"/>
  <c r="AB105" i="8"/>
  <c r="DH105" i="14" s="1"/>
  <c r="AD105" i="8"/>
  <c r="DJ105" i="14" s="1"/>
  <c r="AE105" i="8"/>
  <c r="DK105" i="14" s="1"/>
  <c r="AF105" i="8"/>
  <c r="DL105" i="14" s="1"/>
  <c r="W106" i="8"/>
  <c r="DC106" i="14" s="1"/>
  <c r="Y106" i="8"/>
  <c r="DE106" i="14" s="1"/>
  <c r="Z106" i="8"/>
  <c r="DF106" i="14" s="1"/>
  <c r="AA106" i="8"/>
  <c r="DG106" i="14" s="1"/>
  <c r="AB106" i="8"/>
  <c r="DH106" i="14" s="1"/>
  <c r="AC106" i="8"/>
  <c r="DI106" i="14" s="1"/>
  <c r="AD106" i="8"/>
  <c r="DJ106" i="14" s="1"/>
  <c r="AE106" i="8"/>
  <c r="DK106" i="14" s="1"/>
  <c r="AF106" i="8"/>
  <c r="DL106" i="14" s="1"/>
  <c r="Y170" i="8"/>
  <c r="DE170" i="14" s="1"/>
  <c r="Z170" i="8"/>
  <c r="DF170" i="14" s="1"/>
  <c r="AB170" i="8"/>
  <c r="DH170" i="14" s="1"/>
  <c r="AC170" i="8"/>
  <c r="DI170" i="14" s="1"/>
  <c r="AD170" i="8"/>
  <c r="DJ170" i="14" s="1"/>
  <c r="AF170" i="8"/>
  <c r="DL170" i="14" s="1"/>
  <c r="W107" i="8"/>
  <c r="DC107" i="14" s="1"/>
  <c r="Y107" i="8"/>
  <c r="DE107" i="14" s="1"/>
  <c r="Z107" i="8"/>
  <c r="DF107" i="14" s="1"/>
  <c r="AA107" i="8"/>
  <c r="DG107" i="14" s="1"/>
  <c r="AB107" i="8"/>
  <c r="DH107" i="14" s="1"/>
  <c r="AC107" i="8"/>
  <c r="DI107" i="14" s="1"/>
  <c r="AD107" i="8"/>
  <c r="DJ107" i="14" s="1"/>
  <c r="AE107" i="8"/>
  <c r="DK107" i="14" s="1"/>
  <c r="AF107" i="8"/>
  <c r="DL107" i="14" s="1"/>
  <c r="W108" i="8"/>
  <c r="DC108" i="14" s="1"/>
  <c r="Z108" i="8"/>
  <c r="DF108" i="14" s="1"/>
  <c r="AA108" i="8"/>
  <c r="DG108" i="14" s="1"/>
  <c r="AB108" i="8"/>
  <c r="DH108" i="14" s="1"/>
  <c r="AD108" i="8"/>
  <c r="DJ108" i="14" s="1"/>
  <c r="AE108" i="8"/>
  <c r="DK108" i="14" s="1"/>
  <c r="AF108" i="8"/>
  <c r="DL108" i="14" s="1"/>
  <c r="W109" i="8"/>
  <c r="DC109" i="14" s="1"/>
  <c r="Y109" i="8"/>
  <c r="DE109" i="14" s="1"/>
  <c r="Z109" i="8"/>
  <c r="DF109" i="14" s="1"/>
  <c r="AA109" i="8"/>
  <c r="DG109" i="14" s="1"/>
  <c r="AB109" i="8"/>
  <c r="DH109" i="14" s="1"/>
  <c r="AC109" i="8"/>
  <c r="DI109" i="14" s="1"/>
  <c r="AD109" i="8"/>
  <c r="DJ109" i="14" s="1"/>
  <c r="AE109" i="8"/>
  <c r="DK109" i="14" s="1"/>
  <c r="AF109" i="8"/>
  <c r="DL109" i="14" s="1"/>
  <c r="Y110" i="8"/>
  <c r="DE110" i="14" s="1"/>
  <c r="Z110" i="8"/>
  <c r="DF110" i="14" s="1"/>
  <c r="AB110" i="8"/>
  <c r="DH110" i="14" s="1"/>
  <c r="AC110" i="8"/>
  <c r="DI110" i="14" s="1"/>
  <c r="AD110" i="8"/>
  <c r="DJ110" i="14" s="1"/>
  <c r="AF110" i="8"/>
  <c r="DL110" i="14" s="1"/>
  <c r="W111" i="8"/>
  <c r="DC111" i="14" s="1"/>
  <c r="Y111" i="8"/>
  <c r="DE111" i="14" s="1"/>
  <c r="Z111" i="8"/>
  <c r="DF111" i="14" s="1"/>
  <c r="AA111" i="8"/>
  <c r="DG111" i="14" s="1"/>
  <c r="AB111" i="8"/>
  <c r="DH111" i="14" s="1"/>
  <c r="AC111" i="8"/>
  <c r="DI111" i="14" s="1"/>
  <c r="AD111" i="8"/>
  <c r="DJ111" i="14" s="1"/>
  <c r="AE111" i="8"/>
  <c r="DK111" i="14" s="1"/>
  <c r="AF111" i="8"/>
  <c r="DL111" i="14" s="1"/>
  <c r="W112" i="8"/>
  <c r="DC112" i="14" s="1"/>
  <c r="Z112" i="8"/>
  <c r="DF112" i="14" s="1"/>
  <c r="AA112" i="8"/>
  <c r="DG112" i="14" s="1"/>
  <c r="AB112" i="8"/>
  <c r="DH112" i="14" s="1"/>
  <c r="AD112" i="8"/>
  <c r="DJ112" i="14" s="1"/>
  <c r="AE112" i="8"/>
  <c r="DK112" i="14" s="1"/>
  <c r="AF112" i="8"/>
  <c r="DL112" i="14" s="1"/>
  <c r="W113" i="8"/>
  <c r="DC113" i="14" s="1"/>
  <c r="Y113" i="8"/>
  <c r="DE113" i="14" s="1"/>
  <c r="Z113" i="8"/>
  <c r="DF113" i="14" s="1"/>
  <c r="AA113" i="8"/>
  <c r="DG113" i="14" s="1"/>
  <c r="AB113" i="8"/>
  <c r="DH113" i="14" s="1"/>
  <c r="AC113" i="8"/>
  <c r="DI113" i="14" s="1"/>
  <c r="AD113" i="8"/>
  <c r="DJ113" i="14" s="1"/>
  <c r="AE113" i="8"/>
  <c r="DK113" i="14" s="1"/>
  <c r="AF113" i="8"/>
  <c r="DL113" i="14" s="1"/>
  <c r="Y114" i="8"/>
  <c r="DE114" i="14" s="1"/>
  <c r="Z114" i="8"/>
  <c r="DF114" i="14" s="1"/>
  <c r="AB114" i="8"/>
  <c r="DH114" i="14" s="1"/>
  <c r="AC114" i="8"/>
  <c r="DI114" i="14" s="1"/>
  <c r="AD114" i="8"/>
  <c r="DJ114" i="14" s="1"/>
  <c r="AF114" i="8"/>
  <c r="DL114" i="14" s="1"/>
  <c r="W115" i="8"/>
  <c r="DC115" i="14" s="1"/>
  <c r="Y115" i="8"/>
  <c r="DE115" i="14" s="1"/>
  <c r="Z115" i="8"/>
  <c r="DF115" i="14" s="1"/>
  <c r="AA115" i="8"/>
  <c r="DG115" i="14" s="1"/>
  <c r="AB115" i="8"/>
  <c r="DH115" i="14" s="1"/>
  <c r="AC115" i="8"/>
  <c r="DI115" i="14" s="1"/>
  <c r="AD115" i="8"/>
  <c r="DJ115" i="14" s="1"/>
  <c r="AE115" i="8"/>
  <c r="DK115" i="14" s="1"/>
  <c r="AF115" i="8"/>
  <c r="DL115" i="14" s="1"/>
  <c r="W116" i="8"/>
  <c r="DC116" i="14" s="1"/>
  <c r="Z116" i="8"/>
  <c r="DF116" i="14" s="1"/>
  <c r="AA116" i="8"/>
  <c r="DG116" i="14" s="1"/>
  <c r="AB116" i="8"/>
  <c r="DH116" i="14" s="1"/>
  <c r="AD116" i="8"/>
  <c r="DJ116" i="14" s="1"/>
  <c r="AE116" i="8"/>
  <c r="DK116" i="14" s="1"/>
  <c r="AF116" i="8"/>
  <c r="DL116" i="14" s="1"/>
  <c r="W117" i="8"/>
  <c r="DC117" i="14" s="1"/>
  <c r="Y117" i="8"/>
  <c r="DE117" i="14" s="1"/>
  <c r="Z117" i="8"/>
  <c r="DF117" i="14" s="1"/>
  <c r="AA117" i="8"/>
  <c r="DG117" i="14" s="1"/>
  <c r="AB117" i="8"/>
  <c r="DH117" i="14" s="1"/>
  <c r="AC117" i="8"/>
  <c r="DI117" i="14" s="1"/>
  <c r="AD117" i="8"/>
  <c r="DJ117" i="14" s="1"/>
  <c r="AE117" i="8"/>
  <c r="DK117" i="14" s="1"/>
  <c r="AF117" i="8"/>
  <c r="DL117" i="14" s="1"/>
  <c r="Y118" i="8"/>
  <c r="DE118" i="14" s="1"/>
  <c r="Z118" i="8"/>
  <c r="DF118" i="14" s="1"/>
  <c r="AB118" i="8"/>
  <c r="DH118" i="14" s="1"/>
  <c r="AC118" i="8"/>
  <c r="DI118" i="14" s="1"/>
  <c r="AD118" i="8"/>
  <c r="DJ118" i="14" s="1"/>
  <c r="AF118" i="8"/>
  <c r="DL118" i="14" s="1"/>
  <c r="W119" i="8"/>
  <c r="DC119" i="14" s="1"/>
  <c r="Y119" i="8"/>
  <c r="DE119" i="14" s="1"/>
  <c r="Z119" i="8"/>
  <c r="DF119" i="14" s="1"/>
  <c r="AA119" i="8"/>
  <c r="DG119" i="14" s="1"/>
  <c r="AB119" i="8"/>
  <c r="DH119" i="14" s="1"/>
  <c r="AC119" i="8"/>
  <c r="DI119" i="14" s="1"/>
  <c r="AD119" i="8"/>
  <c r="DJ119" i="14" s="1"/>
  <c r="AE119" i="8"/>
  <c r="DK119" i="14" s="1"/>
  <c r="AF119" i="8"/>
  <c r="DL119" i="14" s="1"/>
  <c r="W120" i="8"/>
  <c r="DC120" i="14" s="1"/>
  <c r="Z120" i="8"/>
  <c r="DF120" i="14" s="1"/>
  <c r="AA120" i="8"/>
  <c r="DG120" i="14" s="1"/>
  <c r="AB120" i="8"/>
  <c r="DH120" i="14" s="1"/>
  <c r="AD120" i="8"/>
  <c r="DJ120" i="14" s="1"/>
  <c r="AE120" i="8"/>
  <c r="DK120" i="14" s="1"/>
  <c r="AF120" i="8"/>
  <c r="DL120" i="14" s="1"/>
  <c r="W121" i="8"/>
  <c r="DC121" i="14" s="1"/>
  <c r="Y121" i="8"/>
  <c r="DE121" i="14" s="1"/>
  <c r="Z121" i="8"/>
  <c r="DF121" i="14" s="1"/>
  <c r="AA121" i="8"/>
  <c r="DG121" i="14" s="1"/>
  <c r="AB121" i="8"/>
  <c r="DH121" i="14" s="1"/>
  <c r="AC121" i="8"/>
  <c r="DI121" i="14" s="1"/>
  <c r="AD121" i="8"/>
  <c r="DJ121" i="14" s="1"/>
  <c r="AE121" i="8"/>
  <c r="DK121" i="14" s="1"/>
  <c r="AF121" i="8"/>
  <c r="DL121" i="14" s="1"/>
  <c r="Y122" i="8"/>
  <c r="DE122" i="14" s="1"/>
  <c r="Z122" i="8"/>
  <c r="DF122" i="14" s="1"/>
  <c r="AB122" i="8"/>
  <c r="DH122" i="14" s="1"/>
  <c r="AC122" i="8"/>
  <c r="DI122" i="14" s="1"/>
  <c r="AD122" i="8"/>
  <c r="DJ122" i="14" s="1"/>
  <c r="AF122" i="8"/>
  <c r="DL122" i="14" s="1"/>
  <c r="W123" i="8"/>
  <c r="DC123" i="14" s="1"/>
  <c r="Y123" i="8"/>
  <c r="DE123" i="14" s="1"/>
  <c r="Z123" i="8"/>
  <c r="DF123" i="14" s="1"/>
  <c r="AA123" i="8"/>
  <c r="DG123" i="14" s="1"/>
  <c r="AB123" i="8"/>
  <c r="DH123" i="14" s="1"/>
  <c r="AC123" i="8"/>
  <c r="DI123" i="14" s="1"/>
  <c r="AD123" i="8"/>
  <c r="DJ123" i="14" s="1"/>
  <c r="AE123" i="8"/>
  <c r="DK123" i="14" s="1"/>
  <c r="AF123" i="8"/>
  <c r="DL123" i="14" s="1"/>
  <c r="W124" i="8"/>
  <c r="DC124" i="14" s="1"/>
  <c r="Z124" i="8"/>
  <c r="DF124" i="14" s="1"/>
  <c r="AA124" i="8"/>
  <c r="DG124" i="14" s="1"/>
  <c r="AB124" i="8"/>
  <c r="DH124" i="14" s="1"/>
  <c r="AD124" i="8"/>
  <c r="DJ124" i="14" s="1"/>
  <c r="AE124" i="8"/>
  <c r="DK124" i="14" s="1"/>
  <c r="AF124" i="8"/>
  <c r="DL124" i="14" s="1"/>
  <c r="W125" i="8"/>
  <c r="DC125" i="14" s="1"/>
  <c r="Y125" i="8"/>
  <c r="DE125" i="14" s="1"/>
  <c r="Z125" i="8"/>
  <c r="DF125" i="14" s="1"/>
  <c r="AA125" i="8"/>
  <c r="DG125" i="14" s="1"/>
  <c r="AB125" i="8"/>
  <c r="DH125" i="14" s="1"/>
  <c r="AC125" i="8"/>
  <c r="DI125" i="14" s="1"/>
  <c r="AD125" i="8"/>
  <c r="DJ125" i="14" s="1"/>
  <c r="AE125" i="8"/>
  <c r="DK125" i="14" s="1"/>
  <c r="AF125" i="8"/>
  <c r="DL125" i="14" s="1"/>
  <c r="Y126" i="8"/>
  <c r="DE126" i="14" s="1"/>
  <c r="Z126" i="8"/>
  <c r="DF126" i="14" s="1"/>
  <c r="AB126" i="8"/>
  <c r="DH126" i="14" s="1"/>
  <c r="AC126" i="8"/>
  <c r="DI126" i="14" s="1"/>
  <c r="AD126" i="8"/>
  <c r="DJ126" i="14" s="1"/>
  <c r="AF126" i="8"/>
  <c r="DL126" i="14" s="1"/>
  <c r="W127" i="8"/>
  <c r="DC127" i="14" s="1"/>
  <c r="Y127" i="8"/>
  <c r="DE127" i="14" s="1"/>
  <c r="Z127" i="8"/>
  <c r="DF127" i="14" s="1"/>
  <c r="AA127" i="8"/>
  <c r="DG127" i="14" s="1"/>
  <c r="AB127" i="8"/>
  <c r="DH127" i="14" s="1"/>
  <c r="AC127" i="8"/>
  <c r="DI127" i="14" s="1"/>
  <c r="AD127" i="8"/>
  <c r="DJ127" i="14" s="1"/>
  <c r="AE127" i="8"/>
  <c r="DK127" i="14" s="1"/>
  <c r="AF127" i="8"/>
  <c r="DL127" i="14" s="1"/>
  <c r="W128" i="8"/>
  <c r="DC128" i="14" s="1"/>
  <c r="Z128" i="8"/>
  <c r="DF128" i="14" s="1"/>
  <c r="AA128" i="8"/>
  <c r="DG128" i="14" s="1"/>
  <c r="AB128" i="8"/>
  <c r="DH128" i="14" s="1"/>
  <c r="AD128" i="8"/>
  <c r="DJ128" i="14" s="1"/>
  <c r="AE128" i="8"/>
  <c r="DK128" i="14" s="1"/>
  <c r="AF128" i="8"/>
  <c r="DL128" i="14" s="1"/>
  <c r="W129" i="8"/>
  <c r="DC129" i="14" s="1"/>
  <c r="Y129" i="8"/>
  <c r="DE129" i="14" s="1"/>
  <c r="Z129" i="8"/>
  <c r="DF129" i="14" s="1"/>
  <c r="AA129" i="8"/>
  <c r="DG129" i="14" s="1"/>
  <c r="AB129" i="8"/>
  <c r="DH129" i="14" s="1"/>
  <c r="AC129" i="8"/>
  <c r="DI129" i="14" s="1"/>
  <c r="AD129" i="8"/>
  <c r="DJ129" i="14" s="1"/>
  <c r="AE129" i="8"/>
  <c r="DK129" i="14" s="1"/>
  <c r="AF129" i="8"/>
  <c r="DL129" i="14" s="1"/>
  <c r="Y130" i="8"/>
  <c r="DE130" i="14" s="1"/>
  <c r="Z130" i="8"/>
  <c r="DF130" i="14" s="1"/>
  <c r="AB130" i="8"/>
  <c r="DH130" i="14" s="1"/>
  <c r="AC130" i="8"/>
  <c r="DI130" i="14" s="1"/>
  <c r="AD130" i="8"/>
  <c r="DJ130" i="14" s="1"/>
  <c r="AF130" i="8"/>
  <c r="DL130" i="14" s="1"/>
  <c r="W131" i="8"/>
  <c r="DC131" i="14" s="1"/>
  <c r="Y131" i="8"/>
  <c r="DE131" i="14" s="1"/>
  <c r="Z131" i="8"/>
  <c r="DF131" i="14" s="1"/>
  <c r="AA131" i="8"/>
  <c r="DG131" i="14" s="1"/>
  <c r="AB131" i="8"/>
  <c r="DH131" i="14" s="1"/>
  <c r="AC131" i="8"/>
  <c r="DI131" i="14" s="1"/>
  <c r="AD131" i="8"/>
  <c r="DJ131" i="14" s="1"/>
  <c r="AE131" i="8"/>
  <c r="DK131" i="14" s="1"/>
  <c r="AF131" i="8"/>
  <c r="DL131" i="14" s="1"/>
  <c r="W132" i="8"/>
  <c r="DC132" i="14" s="1"/>
  <c r="Z132" i="8"/>
  <c r="DF132" i="14" s="1"/>
  <c r="AA132" i="8"/>
  <c r="DG132" i="14" s="1"/>
  <c r="AB132" i="8"/>
  <c r="DH132" i="14" s="1"/>
  <c r="AD132" i="8"/>
  <c r="DJ132" i="14" s="1"/>
  <c r="AE132" i="8"/>
  <c r="DK132" i="14" s="1"/>
  <c r="AF132" i="8"/>
  <c r="DL132" i="14" s="1"/>
  <c r="W133" i="8"/>
  <c r="DC133" i="14" s="1"/>
  <c r="Y133" i="8"/>
  <c r="DE133" i="14" s="1"/>
  <c r="Z133" i="8"/>
  <c r="DF133" i="14" s="1"/>
  <c r="AA133" i="8"/>
  <c r="DG133" i="14" s="1"/>
  <c r="AB133" i="8"/>
  <c r="DH133" i="14" s="1"/>
  <c r="AC133" i="8"/>
  <c r="DI133" i="14" s="1"/>
  <c r="AD133" i="8"/>
  <c r="DJ133" i="14" s="1"/>
  <c r="AE133" i="8"/>
  <c r="DK133" i="14" s="1"/>
  <c r="AF133" i="8"/>
  <c r="DL133" i="14" s="1"/>
  <c r="Y134" i="8"/>
  <c r="DE134" i="14" s="1"/>
  <c r="Z134" i="8"/>
  <c r="DF134" i="14" s="1"/>
  <c r="AB134" i="8"/>
  <c r="DH134" i="14" s="1"/>
  <c r="AC134" i="8"/>
  <c r="DI134" i="14" s="1"/>
  <c r="AD134" i="8"/>
  <c r="DJ134" i="14" s="1"/>
  <c r="AF134" i="8"/>
  <c r="DL134" i="14" s="1"/>
  <c r="W135" i="8"/>
  <c r="DC135" i="14" s="1"/>
  <c r="Y135" i="8"/>
  <c r="DE135" i="14" s="1"/>
  <c r="Z135" i="8"/>
  <c r="DF135" i="14" s="1"/>
  <c r="AA135" i="8"/>
  <c r="DG135" i="14" s="1"/>
  <c r="AB135" i="8"/>
  <c r="DH135" i="14" s="1"/>
  <c r="AC135" i="8"/>
  <c r="DI135" i="14" s="1"/>
  <c r="AD135" i="8"/>
  <c r="DJ135" i="14" s="1"/>
  <c r="AE135" i="8"/>
  <c r="DK135" i="14" s="1"/>
  <c r="AF135" i="8"/>
  <c r="DL135" i="14" s="1"/>
  <c r="W136" i="8"/>
  <c r="DC136" i="14" s="1"/>
  <c r="Z136" i="8"/>
  <c r="DF136" i="14" s="1"/>
  <c r="AA136" i="8"/>
  <c r="DG136" i="14" s="1"/>
  <c r="AB136" i="8"/>
  <c r="DH136" i="14" s="1"/>
  <c r="AD136" i="8"/>
  <c r="DJ136" i="14" s="1"/>
  <c r="AE136" i="8"/>
  <c r="DK136" i="14" s="1"/>
  <c r="AF136" i="8"/>
  <c r="DL136" i="14" s="1"/>
  <c r="W137" i="8"/>
  <c r="DC137" i="14" s="1"/>
  <c r="Y137" i="8"/>
  <c r="DE137" i="14" s="1"/>
  <c r="Z137" i="8"/>
  <c r="DF137" i="14" s="1"/>
  <c r="AA137" i="8"/>
  <c r="DG137" i="14" s="1"/>
  <c r="AB137" i="8"/>
  <c r="DH137" i="14" s="1"/>
  <c r="AC137" i="8"/>
  <c r="DI137" i="14" s="1"/>
  <c r="AD137" i="8"/>
  <c r="DJ137" i="14" s="1"/>
  <c r="AE137" i="8"/>
  <c r="DK137" i="14" s="1"/>
  <c r="AF137" i="8"/>
  <c r="DL137" i="14" s="1"/>
  <c r="Y138" i="8"/>
  <c r="DE138" i="14" s="1"/>
  <c r="Z138" i="8"/>
  <c r="DF138" i="14" s="1"/>
  <c r="AB138" i="8"/>
  <c r="DH138" i="14" s="1"/>
  <c r="AC138" i="8"/>
  <c r="DI138" i="14" s="1"/>
  <c r="AD138" i="8"/>
  <c r="DJ138" i="14" s="1"/>
  <c r="AF138" i="8"/>
  <c r="DL138" i="14" s="1"/>
  <c r="W139" i="8"/>
  <c r="DC139" i="14" s="1"/>
  <c r="Y139" i="8"/>
  <c r="DE139" i="14" s="1"/>
  <c r="Z139" i="8"/>
  <c r="DF139" i="14" s="1"/>
  <c r="AA139" i="8"/>
  <c r="DG139" i="14" s="1"/>
  <c r="AB139" i="8"/>
  <c r="DH139" i="14" s="1"/>
  <c r="AC139" i="8"/>
  <c r="DI139" i="14" s="1"/>
  <c r="AD139" i="8"/>
  <c r="DJ139" i="14" s="1"/>
  <c r="AE139" i="8"/>
  <c r="DK139" i="14" s="1"/>
  <c r="AF139" i="8"/>
  <c r="DL139" i="14" s="1"/>
  <c r="W140" i="8"/>
  <c r="DC140" i="14" s="1"/>
  <c r="Z140" i="8"/>
  <c r="DF140" i="14" s="1"/>
  <c r="AA140" i="8"/>
  <c r="DG140" i="14" s="1"/>
  <c r="AB140" i="8"/>
  <c r="DH140" i="14" s="1"/>
  <c r="AD140" i="8"/>
  <c r="DJ140" i="14" s="1"/>
  <c r="AE140" i="8"/>
  <c r="DK140" i="14" s="1"/>
  <c r="AF140" i="8"/>
  <c r="DL140" i="14" s="1"/>
  <c r="W141" i="8"/>
  <c r="DC141" i="14" s="1"/>
  <c r="Y141" i="8"/>
  <c r="DE141" i="14" s="1"/>
  <c r="Z141" i="8"/>
  <c r="DF141" i="14" s="1"/>
  <c r="AA141" i="8"/>
  <c r="DG141" i="14" s="1"/>
  <c r="AB141" i="8"/>
  <c r="DH141" i="14" s="1"/>
  <c r="AC141" i="8"/>
  <c r="DI141" i="14" s="1"/>
  <c r="AD141" i="8"/>
  <c r="DJ141" i="14" s="1"/>
  <c r="AE141" i="8"/>
  <c r="DK141" i="14" s="1"/>
  <c r="AF141" i="8"/>
  <c r="DL141" i="14" s="1"/>
  <c r="Y142" i="8"/>
  <c r="DE142" i="14" s="1"/>
  <c r="Z142" i="8"/>
  <c r="DF142" i="14" s="1"/>
  <c r="AB142" i="8"/>
  <c r="DH142" i="14" s="1"/>
  <c r="AC142" i="8"/>
  <c r="DI142" i="14" s="1"/>
  <c r="AD142" i="8"/>
  <c r="DJ142" i="14" s="1"/>
  <c r="AF142" i="8"/>
  <c r="DL142" i="14" s="1"/>
  <c r="W143" i="8"/>
  <c r="DC143" i="14" s="1"/>
  <c r="Y143" i="8"/>
  <c r="DE143" i="14" s="1"/>
  <c r="Z143" i="8"/>
  <c r="DF143" i="14" s="1"/>
  <c r="AA143" i="8"/>
  <c r="DG143" i="14" s="1"/>
  <c r="AB143" i="8"/>
  <c r="DH143" i="14" s="1"/>
  <c r="AC143" i="8"/>
  <c r="DI143" i="14" s="1"/>
  <c r="AD143" i="8"/>
  <c r="DJ143" i="14" s="1"/>
  <c r="AE143" i="8"/>
  <c r="DK143" i="14" s="1"/>
  <c r="AF143" i="8"/>
  <c r="DL143" i="14" s="1"/>
  <c r="W144" i="8"/>
  <c r="DC144" i="14" s="1"/>
  <c r="Z144" i="8"/>
  <c r="DF144" i="14" s="1"/>
  <c r="AA144" i="8"/>
  <c r="DG144" i="14" s="1"/>
  <c r="AB144" i="8"/>
  <c r="DH144" i="14" s="1"/>
  <c r="AD144" i="8"/>
  <c r="DJ144" i="14" s="1"/>
  <c r="AE144" i="8"/>
  <c r="DK144" i="14" s="1"/>
  <c r="AF144" i="8"/>
  <c r="DL144" i="14" s="1"/>
  <c r="W145" i="8"/>
  <c r="DC145" i="14" s="1"/>
  <c r="Y145" i="8"/>
  <c r="DE145" i="14" s="1"/>
  <c r="Z145" i="8"/>
  <c r="DF145" i="14" s="1"/>
  <c r="AA145" i="8"/>
  <c r="DG145" i="14" s="1"/>
  <c r="AB145" i="8"/>
  <c r="DH145" i="14" s="1"/>
  <c r="AC145" i="8"/>
  <c r="DI145" i="14" s="1"/>
  <c r="AD145" i="8"/>
  <c r="DJ145" i="14" s="1"/>
  <c r="AE145" i="8"/>
  <c r="DK145" i="14" s="1"/>
  <c r="AF145" i="8"/>
  <c r="DL145" i="14" s="1"/>
  <c r="Y146" i="8"/>
  <c r="DE146" i="14" s="1"/>
  <c r="Z146" i="8"/>
  <c r="DF146" i="14" s="1"/>
  <c r="AB146" i="8"/>
  <c r="DH146" i="14" s="1"/>
  <c r="AC146" i="8"/>
  <c r="DI146" i="14" s="1"/>
  <c r="AD146" i="8"/>
  <c r="DJ146" i="14" s="1"/>
  <c r="AF146" i="8"/>
  <c r="DL146" i="14" s="1"/>
  <c r="W147" i="8"/>
  <c r="DC147" i="14" s="1"/>
  <c r="Y147" i="8"/>
  <c r="DE147" i="14" s="1"/>
  <c r="Z147" i="8"/>
  <c r="DF147" i="14" s="1"/>
  <c r="AA147" i="8"/>
  <c r="DG147" i="14" s="1"/>
  <c r="AB147" i="8"/>
  <c r="DH147" i="14" s="1"/>
  <c r="AC147" i="8"/>
  <c r="DI147" i="14" s="1"/>
  <c r="AD147" i="8"/>
  <c r="DJ147" i="14" s="1"/>
  <c r="AE147" i="8"/>
  <c r="DK147" i="14" s="1"/>
  <c r="AF147" i="8"/>
  <c r="DL147" i="14" s="1"/>
  <c r="W148" i="8"/>
  <c r="DC148" i="14" s="1"/>
  <c r="Z148" i="8"/>
  <c r="DF148" i="14" s="1"/>
  <c r="AA148" i="8"/>
  <c r="DG148" i="14" s="1"/>
  <c r="AB148" i="8"/>
  <c r="DH148" i="14" s="1"/>
  <c r="AD148" i="8"/>
  <c r="DJ148" i="14" s="1"/>
  <c r="AE148" i="8"/>
  <c r="DK148" i="14" s="1"/>
  <c r="AF148" i="8"/>
  <c r="DL148" i="14" s="1"/>
  <c r="W149" i="8"/>
  <c r="DC149" i="14" s="1"/>
  <c r="Y149" i="8"/>
  <c r="DE149" i="14" s="1"/>
  <c r="Z149" i="8"/>
  <c r="DF149" i="14" s="1"/>
  <c r="AA149" i="8"/>
  <c r="DG149" i="14" s="1"/>
  <c r="AB149" i="8"/>
  <c r="DH149" i="14" s="1"/>
  <c r="AC149" i="8"/>
  <c r="DI149" i="14" s="1"/>
  <c r="AD149" i="8"/>
  <c r="DJ149" i="14" s="1"/>
  <c r="AE149" i="8"/>
  <c r="DK149" i="14" s="1"/>
  <c r="AF149" i="8"/>
  <c r="DL149" i="14" s="1"/>
  <c r="Y150" i="8"/>
  <c r="DE150" i="14" s="1"/>
  <c r="Z150" i="8"/>
  <c r="DF150" i="14" s="1"/>
  <c r="AB150" i="8"/>
  <c r="DH150" i="14" s="1"/>
  <c r="AC150" i="8"/>
  <c r="DI150" i="14" s="1"/>
  <c r="AD150" i="8"/>
  <c r="DJ150" i="14" s="1"/>
  <c r="AF150" i="8"/>
  <c r="DL150" i="14" s="1"/>
  <c r="W151" i="8"/>
  <c r="DC151" i="14" s="1"/>
  <c r="Y151" i="8"/>
  <c r="DE151" i="14" s="1"/>
  <c r="Z151" i="8"/>
  <c r="DF151" i="14" s="1"/>
  <c r="AA151" i="8"/>
  <c r="DG151" i="14" s="1"/>
  <c r="AB151" i="8"/>
  <c r="DH151" i="14" s="1"/>
  <c r="AC151" i="8"/>
  <c r="DI151" i="14" s="1"/>
  <c r="AD151" i="8"/>
  <c r="DJ151" i="14" s="1"/>
  <c r="AE151" i="8"/>
  <c r="DK151" i="14" s="1"/>
  <c r="AF151" i="8"/>
  <c r="DL151" i="14" s="1"/>
  <c r="W152" i="8"/>
  <c r="DC152" i="14" s="1"/>
  <c r="Z152" i="8"/>
  <c r="DF152" i="14" s="1"/>
  <c r="AA152" i="8"/>
  <c r="DG152" i="14" s="1"/>
  <c r="AB152" i="8"/>
  <c r="DH152" i="14" s="1"/>
  <c r="AD152" i="8"/>
  <c r="DJ152" i="14" s="1"/>
  <c r="AE152" i="8"/>
  <c r="DK152" i="14" s="1"/>
  <c r="AF152" i="8"/>
  <c r="DL152" i="14" s="1"/>
  <c r="W153" i="8"/>
  <c r="DC153" i="14" s="1"/>
  <c r="Y153" i="8"/>
  <c r="DE153" i="14" s="1"/>
  <c r="Z153" i="8"/>
  <c r="DF153" i="14" s="1"/>
  <c r="AA153" i="8"/>
  <c r="DG153" i="14" s="1"/>
  <c r="AB153" i="8"/>
  <c r="DH153" i="14" s="1"/>
  <c r="AC153" i="8"/>
  <c r="DI153" i="14" s="1"/>
  <c r="AD153" i="8"/>
  <c r="DJ153" i="14" s="1"/>
  <c r="AE153" i="8"/>
  <c r="DK153" i="14" s="1"/>
  <c r="AF153" i="8"/>
  <c r="DL153" i="14" s="1"/>
  <c r="Y154" i="8"/>
  <c r="DE154" i="14" s="1"/>
  <c r="Z154" i="8"/>
  <c r="DF154" i="14" s="1"/>
  <c r="AB154" i="8"/>
  <c r="DH154" i="14" s="1"/>
  <c r="AC154" i="8"/>
  <c r="DI154" i="14" s="1"/>
  <c r="AD154" i="8"/>
  <c r="DJ154" i="14" s="1"/>
  <c r="AF154" i="8"/>
  <c r="DL154" i="14" s="1"/>
  <c r="W155" i="8"/>
  <c r="DC155" i="14" s="1"/>
  <c r="Y155" i="8"/>
  <c r="DE155" i="14" s="1"/>
  <c r="Z155" i="8"/>
  <c r="DF155" i="14" s="1"/>
  <c r="AA155" i="8"/>
  <c r="DG155" i="14" s="1"/>
  <c r="AB155" i="8"/>
  <c r="DH155" i="14" s="1"/>
  <c r="AC155" i="8"/>
  <c r="DI155" i="14" s="1"/>
  <c r="AD155" i="8"/>
  <c r="DJ155" i="14" s="1"/>
  <c r="AE155" i="8"/>
  <c r="DK155" i="14" s="1"/>
  <c r="AF155" i="8"/>
  <c r="DL155" i="14" s="1"/>
  <c r="W156" i="8"/>
  <c r="DC156" i="14" s="1"/>
  <c r="Z156" i="8"/>
  <c r="DF156" i="14" s="1"/>
  <c r="AA156" i="8"/>
  <c r="DG156" i="14" s="1"/>
  <c r="AB156" i="8"/>
  <c r="DH156" i="14" s="1"/>
  <c r="AD156" i="8"/>
  <c r="DJ156" i="14" s="1"/>
  <c r="AE156" i="8"/>
  <c r="DK156" i="14" s="1"/>
  <c r="AF156" i="8"/>
  <c r="DL156" i="14" s="1"/>
  <c r="W157" i="8"/>
  <c r="DC157" i="14" s="1"/>
  <c r="Y157" i="8"/>
  <c r="DE157" i="14" s="1"/>
  <c r="Z157" i="8"/>
  <c r="DF157" i="14" s="1"/>
  <c r="AA157" i="8"/>
  <c r="DG157" i="14" s="1"/>
  <c r="AB157" i="8"/>
  <c r="DH157" i="14" s="1"/>
  <c r="AC157" i="8"/>
  <c r="DI157" i="14" s="1"/>
  <c r="AD157" i="8"/>
  <c r="DJ157" i="14" s="1"/>
  <c r="AE157" i="8"/>
  <c r="DK157" i="14" s="1"/>
  <c r="AF157" i="8"/>
  <c r="DL157" i="14" s="1"/>
  <c r="W158" i="8"/>
  <c r="DC158" i="14" s="1"/>
  <c r="Y158" i="8"/>
  <c r="DE158" i="14" s="1"/>
  <c r="Z158" i="8"/>
  <c r="DF158" i="14" s="1"/>
  <c r="AB158" i="8"/>
  <c r="DH158" i="14" s="1"/>
  <c r="AC158" i="8"/>
  <c r="DI158" i="14" s="1"/>
  <c r="AD158" i="8"/>
  <c r="DJ158" i="14" s="1"/>
  <c r="AF158" i="8"/>
  <c r="DL158" i="14" s="1"/>
  <c r="W159" i="8"/>
  <c r="DC159" i="14" s="1"/>
  <c r="Y159" i="8"/>
  <c r="DE159" i="14" s="1"/>
  <c r="Z159" i="8"/>
  <c r="DF159" i="14" s="1"/>
  <c r="AA159" i="8"/>
  <c r="DG159" i="14" s="1"/>
  <c r="AB159" i="8"/>
  <c r="DH159" i="14" s="1"/>
  <c r="AC159" i="8"/>
  <c r="DI159" i="14" s="1"/>
  <c r="AD159" i="8"/>
  <c r="DJ159" i="14" s="1"/>
  <c r="AE159" i="8"/>
  <c r="DK159" i="14" s="1"/>
  <c r="AF159" i="8"/>
  <c r="DL159" i="14" s="1"/>
  <c r="W160" i="8"/>
  <c r="DC160" i="14" s="1"/>
  <c r="Y160" i="8"/>
  <c r="DE160" i="14" s="1"/>
  <c r="Z160" i="8"/>
  <c r="DF160" i="14" s="1"/>
  <c r="AA160" i="8"/>
  <c r="DG160" i="14" s="1"/>
  <c r="AB160" i="8"/>
  <c r="DH160" i="14" s="1"/>
  <c r="AC160" i="8"/>
  <c r="DI160" i="14" s="1"/>
  <c r="AD160" i="8"/>
  <c r="DJ160" i="14" s="1"/>
  <c r="AE160" i="8"/>
  <c r="DK160" i="14" s="1"/>
  <c r="AF160" i="8"/>
  <c r="DL160" i="14" s="1"/>
  <c r="W161" i="8"/>
  <c r="DC161" i="14" s="1"/>
  <c r="Y161" i="8"/>
  <c r="DE161" i="14" s="1"/>
  <c r="Z161" i="8"/>
  <c r="DF161" i="14" s="1"/>
  <c r="AA161" i="8"/>
  <c r="DG161" i="14" s="1"/>
  <c r="AB161" i="8"/>
  <c r="DH161" i="14" s="1"/>
  <c r="AC161" i="8"/>
  <c r="DI161" i="14" s="1"/>
  <c r="AD161" i="8"/>
  <c r="DJ161" i="14" s="1"/>
  <c r="AE161" i="8"/>
  <c r="DK161" i="14" s="1"/>
  <c r="AF161" i="8"/>
  <c r="DL161" i="14" s="1"/>
  <c r="W162" i="8"/>
  <c r="DC162" i="14" s="1"/>
  <c r="Y162" i="8"/>
  <c r="DE162" i="14" s="1"/>
  <c r="Z162" i="8"/>
  <c r="DF162" i="14" s="1"/>
  <c r="AA162" i="8"/>
  <c r="DG162" i="14" s="1"/>
  <c r="AB162" i="8"/>
  <c r="DH162" i="14" s="1"/>
  <c r="AC162" i="8"/>
  <c r="DI162" i="14" s="1"/>
  <c r="AD162" i="8"/>
  <c r="DJ162" i="14" s="1"/>
  <c r="AE162" i="8"/>
  <c r="DK162" i="14" s="1"/>
  <c r="AF162" i="8"/>
  <c r="DL162" i="14" s="1"/>
  <c r="W163" i="8"/>
  <c r="DC163" i="14" s="1"/>
  <c r="Y163" i="8"/>
  <c r="DE163" i="14" s="1"/>
  <c r="Z163" i="8"/>
  <c r="DF163" i="14" s="1"/>
  <c r="AA163" i="8"/>
  <c r="DG163" i="14" s="1"/>
  <c r="AB163" i="8"/>
  <c r="DH163" i="14" s="1"/>
  <c r="AC163" i="8"/>
  <c r="DI163" i="14" s="1"/>
  <c r="AD163" i="8"/>
  <c r="DJ163" i="14" s="1"/>
  <c r="AE163" i="8"/>
  <c r="DK163" i="14" s="1"/>
  <c r="AF163" i="8"/>
  <c r="DL163" i="14" s="1"/>
  <c r="W164" i="8"/>
  <c r="DC164" i="14" s="1"/>
  <c r="Y164" i="8"/>
  <c r="DE164" i="14" s="1"/>
  <c r="Z164" i="8"/>
  <c r="DF164" i="14" s="1"/>
  <c r="AA164" i="8"/>
  <c r="DG164" i="14" s="1"/>
  <c r="AB164" i="8"/>
  <c r="DH164" i="14" s="1"/>
  <c r="AC164" i="8"/>
  <c r="DI164" i="14" s="1"/>
  <c r="AD164" i="8"/>
  <c r="DJ164" i="14" s="1"/>
  <c r="AE164" i="8"/>
  <c r="DK164" i="14" s="1"/>
  <c r="AF164" i="8"/>
  <c r="DL164" i="14" s="1"/>
  <c r="W165" i="8"/>
  <c r="DC165" i="14" s="1"/>
  <c r="Y165" i="8"/>
  <c r="DE165" i="14" s="1"/>
  <c r="Z165" i="8"/>
  <c r="DF165" i="14" s="1"/>
  <c r="AA165" i="8"/>
  <c r="DG165" i="14" s="1"/>
  <c r="AB165" i="8"/>
  <c r="DH165" i="14" s="1"/>
  <c r="AC165" i="8"/>
  <c r="DI165" i="14" s="1"/>
  <c r="AD165" i="8"/>
  <c r="DJ165" i="14" s="1"/>
  <c r="AE165" i="8"/>
  <c r="DK165" i="14" s="1"/>
  <c r="AF165" i="8"/>
  <c r="DL165" i="14" s="1"/>
  <c r="W166" i="8"/>
  <c r="DC166" i="14" s="1"/>
  <c r="Y166" i="8"/>
  <c r="DE166" i="14" s="1"/>
  <c r="Z166" i="8"/>
  <c r="DF166" i="14" s="1"/>
  <c r="AA166" i="8"/>
  <c r="DG166" i="14" s="1"/>
  <c r="AB166" i="8"/>
  <c r="DH166" i="14" s="1"/>
  <c r="AC166" i="8"/>
  <c r="DI166" i="14" s="1"/>
  <c r="AD166" i="8"/>
  <c r="DJ166" i="14" s="1"/>
  <c r="AE166" i="8"/>
  <c r="DK166" i="14" s="1"/>
  <c r="AF166" i="8"/>
  <c r="DL166" i="14" s="1"/>
  <c r="W167" i="8"/>
  <c r="DC167" i="14" s="1"/>
  <c r="Y167" i="8"/>
  <c r="DE167" i="14" s="1"/>
  <c r="Z167" i="8"/>
  <c r="DF167" i="14" s="1"/>
  <c r="AA167" i="8"/>
  <c r="DG167" i="14" s="1"/>
  <c r="AB167" i="8"/>
  <c r="DH167" i="14" s="1"/>
  <c r="AC167" i="8"/>
  <c r="DI167" i="14" s="1"/>
  <c r="AD167" i="8"/>
  <c r="DJ167" i="14" s="1"/>
  <c r="AE167" i="8"/>
  <c r="DK167" i="14" s="1"/>
  <c r="AF167" i="8"/>
  <c r="DL167" i="14" s="1"/>
  <c r="W168" i="8"/>
  <c r="DC168" i="14" s="1"/>
  <c r="Y168" i="8"/>
  <c r="DE168" i="14" s="1"/>
  <c r="Z168" i="8"/>
  <c r="DF168" i="14" s="1"/>
  <c r="AA168" i="8"/>
  <c r="DG168" i="14" s="1"/>
  <c r="AB168" i="8"/>
  <c r="DH168" i="14" s="1"/>
  <c r="AC168" i="8"/>
  <c r="DI168" i="14" s="1"/>
  <c r="AD168" i="8"/>
  <c r="DJ168" i="14" s="1"/>
  <c r="AE168" i="8"/>
  <c r="DK168" i="14" s="1"/>
  <c r="AF168" i="8"/>
  <c r="DL168" i="14" s="1"/>
  <c r="W169" i="8"/>
  <c r="DC169" i="14" s="1"/>
  <c r="Y169" i="8"/>
  <c r="Z169" i="8"/>
  <c r="AA169" i="8"/>
  <c r="DG169" i="14" s="1"/>
  <c r="AB169" i="8"/>
  <c r="DH169" i="14" s="1"/>
  <c r="AC169" i="8"/>
  <c r="AD169" i="8"/>
  <c r="AE169" i="8"/>
  <c r="DK169" i="14" s="1"/>
  <c r="AF169" i="8"/>
  <c r="DL169" i="14" s="1"/>
  <c r="AF5" i="8"/>
  <c r="AE5" i="8"/>
  <c r="DK5" i="14" s="1"/>
  <c r="AD5" i="8"/>
  <c r="DJ5" i="14" s="1"/>
  <c r="AC5" i="8"/>
  <c r="AB5" i="8"/>
  <c r="AA5" i="8"/>
  <c r="DG5" i="14" s="1"/>
  <c r="Z5" i="8"/>
  <c r="DF5" i="14" s="1"/>
  <c r="Y5" i="8"/>
  <c r="W5" i="8"/>
  <c r="W14" i="8"/>
  <c r="DC14" i="14" s="1"/>
  <c r="Z14" i="8"/>
  <c r="DF14" i="14" s="1"/>
  <c r="AA14" i="8"/>
  <c r="DG14" i="14" s="1"/>
  <c r="AB14" i="8"/>
  <c r="DH14" i="14" s="1"/>
  <c r="AC14" i="8"/>
  <c r="DI14" i="14" s="1"/>
  <c r="AD14" i="8"/>
  <c r="DJ14" i="14" s="1"/>
  <c r="AE14" i="8"/>
  <c r="DK14" i="14" s="1"/>
  <c r="AF14" i="8"/>
  <c r="DL14" i="14" s="1"/>
  <c r="W15" i="8"/>
  <c r="DC15" i="14" s="1"/>
  <c r="Z15" i="8"/>
  <c r="DF15" i="14" s="1"/>
  <c r="AA15" i="8"/>
  <c r="DG15" i="14" s="1"/>
  <c r="AB15" i="8"/>
  <c r="DH15" i="14" s="1"/>
  <c r="AC15" i="8"/>
  <c r="DI15" i="14" s="1"/>
  <c r="AD15" i="8"/>
  <c r="DJ15" i="14" s="1"/>
  <c r="AE15" i="8"/>
  <c r="DK15" i="14" s="1"/>
  <c r="AF15" i="8"/>
  <c r="DL15" i="14" s="1"/>
  <c r="W16" i="8"/>
  <c r="DC16" i="14" s="1"/>
  <c r="Z16" i="8"/>
  <c r="DF16" i="14" s="1"/>
  <c r="AA16" i="8"/>
  <c r="DG16" i="14" s="1"/>
  <c r="AB16" i="8"/>
  <c r="DH16" i="14" s="1"/>
  <c r="AC16" i="8"/>
  <c r="DI16" i="14" s="1"/>
  <c r="AD16" i="8"/>
  <c r="DJ16" i="14" s="1"/>
  <c r="AE16" i="8"/>
  <c r="DK16" i="14" s="1"/>
  <c r="AF16" i="8"/>
  <c r="DL16" i="14" s="1"/>
  <c r="W17" i="8"/>
  <c r="DC17" i="14" s="1"/>
  <c r="Z17" i="8"/>
  <c r="DF17" i="14" s="1"/>
  <c r="AA17" i="8"/>
  <c r="DG17" i="14" s="1"/>
  <c r="AB17" i="8"/>
  <c r="DH17" i="14" s="1"/>
  <c r="AC17" i="8"/>
  <c r="DI17" i="14" s="1"/>
  <c r="AD17" i="8"/>
  <c r="DJ17" i="14" s="1"/>
  <c r="AE17" i="8"/>
  <c r="DK17" i="14" s="1"/>
  <c r="AF17" i="8"/>
  <c r="DL17" i="14" s="1"/>
  <c r="W18" i="8"/>
  <c r="DC18" i="14" s="1"/>
  <c r="Z18" i="8"/>
  <c r="DF18" i="14" s="1"/>
  <c r="AA18" i="8"/>
  <c r="DG18" i="14" s="1"/>
  <c r="AB18" i="8"/>
  <c r="DH18" i="14" s="1"/>
  <c r="AC18" i="8"/>
  <c r="DI18" i="14" s="1"/>
  <c r="AD18" i="8"/>
  <c r="DJ18" i="14" s="1"/>
  <c r="AE18" i="8"/>
  <c r="DK18" i="14" s="1"/>
  <c r="AF18" i="8"/>
  <c r="DL18" i="14" s="1"/>
  <c r="W19" i="8"/>
  <c r="DC19" i="14" s="1"/>
  <c r="Z19" i="8"/>
  <c r="DF19" i="14" s="1"/>
  <c r="AA19" i="8"/>
  <c r="DG19" i="14" s="1"/>
  <c r="AB19" i="8"/>
  <c r="DH19" i="14" s="1"/>
  <c r="AC19" i="8"/>
  <c r="DI19" i="14" s="1"/>
  <c r="AD19" i="8"/>
  <c r="DJ19" i="14" s="1"/>
  <c r="AE19" i="8"/>
  <c r="DK19" i="14" s="1"/>
  <c r="AF19" i="8"/>
  <c r="DL19" i="14" s="1"/>
  <c r="W20" i="8"/>
  <c r="DC20" i="14" s="1"/>
  <c r="Z20" i="8"/>
  <c r="DF20" i="14" s="1"/>
  <c r="AA20" i="8"/>
  <c r="DG20" i="14" s="1"/>
  <c r="AB20" i="8"/>
  <c r="DH20" i="14" s="1"/>
  <c r="AC20" i="8"/>
  <c r="DI20" i="14" s="1"/>
  <c r="AD20" i="8"/>
  <c r="DJ20" i="14" s="1"/>
  <c r="AE20" i="8"/>
  <c r="DK20" i="14" s="1"/>
  <c r="AF20" i="8"/>
  <c r="DL20" i="14" s="1"/>
  <c r="W21" i="8"/>
  <c r="DC21" i="14" s="1"/>
  <c r="Z21" i="8"/>
  <c r="DF21" i="14" s="1"/>
  <c r="AA21" i="8"/>
  <c r="DG21" i="14" s="1"/>
  <c r="AB21" i="8"/>
  <c r="DH21" i="14" s="1"/>
  <c r="AC21" i="8"/>
  <c r="DI21" i="14" s="1"/>
  <c r="AD21" i="8"/>
  <c r="DJ21" i="14" s="1"/>
  <c r="AE21" i="8"/>
  <c r="DK21" i="14" s="1"/>
  <c r="AF21" i="8"/>
  <c r="DL21" i="14" s="1"/>
  <c r="W22" i="8"/>
  <c r="DC22" i="14" s="1"/>
  <c r="Z22" i="8"/>
  <c r="DF22" i="14" s="1"/>
  <c r="AA22" i="8"/>
  <c r="DG22" i="14" s="1"/>
  <c r="AB22" i="8"/>
  <c r="DH22" i="14" s="1"/>
  <c r="AC22" i="8"/>
  <c r="DI22" i="14" s="1"/>
  <c r="AD22" i="8"/>
  <c r="DJ22" i="14" s="1"/>
  <c r="AE22" i="8"/>
  <c r="DK22" i="14" s="1"/>
  <c r="AF22" i="8"/>
  <c r="DL22" i="14" s="1"/>
  <c r="W23" i="8"/>
  <c r="DC23" i="14" s="1"/>
  <c r="Z23" i="8"/>
  <c r="DF23" i="14" s="1"/>
  <c r="AA23" i="8"/>
  <c r="DG23" i="14" s="1"/>
  <c r="AB23" i="8"/>
  <c r="DH23" i="14" s="1"/>
  <c r="AC23" i="8"/>
  <c r="DI23" i="14" s="1"/>
  <c r="AD23" i="8"/>
  <c r="DJ23" i="14" s="1"/>
  <c r="AE23" i="8"/>
  <c r="DK23" i="14" s="1"/>
  <c r="AF23" i="8"/>
  <c r="DL23" i="14" s="1"/>
  <c r="W24" i="8"/>
  <c r="DC24" i="14" s="1"/>
  <c r="Z24" i="8"/>
  <c r="DF24" i="14" s="1"/>
  <c r="AA24" i="8"/>
  <c r="DG24" i="14" s="1"/>
  <c r="AB24" i="8"/>
  <c r="DH24" i="14" s="1"/>
  <c r="AC24" i="8"/>
  <c r="DI24" i="14" s="1"/>
  <c r="AD24" i="8"/>
  <c r="DJ24" i="14" s="1"/>
  <c r="AE24" i="8"/>
  <c r="DK24" i="14" s="1"/>
  <c r="AF24" i="8"/>
  <c r="DL24" i="14" s="1"/>
  <c r="W25" i="8"/>
  <c r="DC25" i="14" s="1"/>
  <c r="Z25" i="8"/>
  <c r="DF25" i="14" s="1"/>
  <c r="AA25" i="8"/>
  <c r="DG25" i="14" s="1"/>
  <c r="AB25" i="8"/>
  <c r="DH25" i="14" s="1"/>
  <c r="AC25" i="8"/>
  <c r="DI25" i="14" s="1"/>
  <c r="AD25" i="8"/>
  <c r="DJ25" i="14" s="1"/>
  <c r="AE25" i="8"/>
  <c r="DK25" i="14" s="1"/>
  <c r="AF25" i="8"/>
  <c r="DL25" i="14" s="1"/>
  <c r="W26" i="8"/>
  <c r="DC26" i="14" s="1"/>
  <c r="Z26" i="8"/>
  <c r="DF26" i="14" s="1"/>
  <c r="AA26" i="8"/>
  <c r="DG26" i="14" s="1"/>
  <c r="AB26" i="8"/>
  <c r="DH26" i="14" s="1"/>
  <c r="AC26" i="8"/>
  <c r="DI26" i="14" s="1"/>
  <c r="AD26" i="8"/>
  <c r="DJ26" i="14" s="1"/>
  <c r="AE26" i="8"/>
  <c r="DK26" i="14" s="1"/>
  <c r="AF26" i="8"/>
  <c r="DL26" i="14" s="1"/>
  <c r="W27" i="8"/>
  <c r="DC27" i="14" s="1"/>
  <c r="Z27" i="8"/>
  <c r="DF27" i="14" s="1"/>
  <c r="AA27" i="8"/>
  <c r="DG27" i="14" s="1"/>
  <c r="AB27" i="8"/>
  <c r="DH27" i="14" s="1"/>
  <c r="AC27" i="8"/>
  <c r="DI27" i="14" s="1"/>
  <c r="AD27" i="8"/>
  <c r="DJ27" i="14" s="1"/>
  <c r="AE27" i="8"/>
  <c r="DK27" i="14" s="1"/>
  <c r="AF27" i="8"/>
  <c r="DL27" i="14" s="1"/>
  <c r="W28" i="8"/>
  <c r="DC28" i="14" s="1"/>
  <c r="Z28" i="8"/>
  <c r="DF28" i="14" s="1"/>
  <c r="AA28" i="8"/>
  <c r="DG28" i="14" s="1"/>
  <c r="AB28" i="8"/>
  <c r="DH28" i="14" s="1"/>
  <c r="AC28" i="8"/>
  <c r="DI28" i="14" s="1"/>
  <c r="AD28" i="8"/>
  <c r="DJ28" i="14" s="1"/>
  <c r="AE28" i="8"/>
  <c r="DK28" i="14" s="1"/>
  <c r="AF28" i="8"/>
  <c r="DL28" i="14" s="1"/>
  <c r="W29" i="8"/>
  <c r="DC29" i="14" s="1"/>
  <c r="Z29" i="8"/>
  <c r="DF29" i="14" s="1"/>
  <c r="AA29" i="8"/>
  <c r="DG29" i="14" s="1"/>
  <c r="AB29" i="8"/>
  <c r="DH29" i="14" s="1"/>
  <c r="AC29" i="8"/>
  <c r="DI29" i="14" s="1"/>
  <c r="AD29" i="8"/>
  <c r="DJ29" i="14" s="1"/>
  <c r="AE29" i="8"/>
  <c r="DK29" i="14" s="1"/>
  <c r="AF29" i="8"/>
  <c r="DL29" i="14" s="1"/>
  <c r="W30" i="8"/>
  <c r="DC30" i="14" s="1"/>
  <c r="Z30" i="8"/>
  <c r="DF30" i="14" s="1"/>
  <c r="AA30" i="8"/>
  <c r="DG30" i="14" s="1"/>
  <c r="AB30" i="8"/>
  <c r="DH30" i="14" s="1"/>
  <c r="AC30" i="8"/>
  <c r="DI30" i="14" s="1"/>
  <c r="AD30" i="8"/>
  <c r="DJ30" i="14" s="1"/>
  <c r="AE30" i="8"/>
  <c r="DK30" i="14" s="1"/>
  <c r="AF30" i="8"/>
  <c r="DL30" i="14" s="1"/>
  <c r="W31" i="8"/>
  <c r="DC31" i="14" s="1"/>
  <c r="Z31" i="8"/>
  <c r="DF31" i="14" s="1"/>
  <c r="AA31" i="8"/>
  <c r="DG31" i="14" s="1"/>
  <c r="AB31" i="8"/>
  <c r="DH31" i="14" s="1"/>
  <c r="AC31" i="8"/>
  <c r="DI31" i="14" s="1"/>
  <c r="AD31" i="8"/>
  <c r="DJ31" i="14" s="1"/>
  <c r="AE31" i="8"/>
  <c r="DK31" i="14" s="1"/>
  <c r="AF31" i="8"/>
  <c r="DL31" i="14" s="1"/>
  <c r="W32" i="8"/>
  <c r="DC32" i="14" s="1"/>
  <c r="Z32" i="8"/>
  <c r="DF32" i="14" s="1"/>
  <c r="AA32" i="8"/>
  <c r="DG32" i="14" s="1"/>
  <c r="AB32" i="8"/>
  <c r="DH32" i="14" s="1"/>
  <c r="AC32" i="8"/>
  <c r="DI32" i="14" s="1"/>
  <c r="AD32" i="8"/>
  <c r="DJ32" i="14" s="1"/>
  <c r="AE32" i="8"/>
  <c r="DK32" i="14" s="1"/>
  <c r="AF32" i="8"/>
  <c r="DL32" i="14" s="1"/>
  <c r="W33" i="8"/>
  <c r="DC33" i="14" s="1"/>
  <c r="Z33" i="8"/>
  <c r="DF33" i="14" s="1"/>
  <c r="AA33" i="8"/>
  <c r="DG33" i="14" s="1"/>
  <c r="AB33" i="8"/>
  <c r="DH33" i="14" s="1"/>
  <c r="AC33" i="8"/>
  <c r="DI33" i="14" s="1"/>
  <c r="AD33" i="8"/>
  <c r="DJ33" i="14" s="1"/>
  <c r="AE33" i="8"/>
  <c r="DK33" i="14" s="1"/>
  <c r="AF33" i="8"/>
  <c r="DL33" i="14" s="1"/>
  <c r="AF13" i="8"/>
  <c r="DL13" i="14" s="1"/>
  <c r="AE13" i="8"/>
  <c r="DK13" i="14" s="1"/>
  <c r="AD13" i="8"/>
  <c r="DJ13" i="14" s="1"/>
  <c r="AC13" i="8"/>
  <c r="DI13" i="14" s="1"/>
  <c r="AB13" i="8"/>
  <c r="DH13" i="14" s="1"/>
  <c r="AA13" i="8"/>
  <c r="DG13" i="14" s="1"/>
  <c r="Z13" i="8"/>
  <c r="DF13" i="14" s="1"/>
  <c r="W13" i="8"/>
  <c r="DC13" i="14" s="1"/>
  <c r="W6" i="8"/>
  <c r="DC6" i="14" s="1"/>
  <c r="Y6" i="8"/>
  <c r="DE6" i="14" s="1"/>
  <c r="Z6" i="8"/>
  <c r="DF6" i="14" s="1"/>
  <c r="AA6" i="8"/>
  <c r="DG6" i="14" s="1"/>
  <c r="AB6" i="8"/>
  <c r="DH6" i="14" s="1"/>
  <c r="AC6" i="8"/>
  <c r="DI6" i="14" s="1"/>
  <c r="AD6" i="8"/>
  <c r="DJ6" i="14" s="1"/>
  <c r="AE6" i="8"/>
  <c r="DK6" i="14" s="1"/>
  <c r="AF6" i="8"/>
  <c r="DL6" i="14" s="1"/>
  <c r="AF12" i="8"/>
  <c r="AE12" i="8"/>
  <c r="AD12" i="8"/>
  <c r="AC12" i="8"/>
  <c r="AB12" i="8"/>
  <c r="AA12" i="8"/>
  <c r="Z12" i="8"/>
  <c r="Y12" i="8"/>
  <c r="W12" i="8"/>
  <c r="CS1" i="14"/>
  <c r="CF5" i="14"/>
  <c r="CH5" i="14"/>
  <c r="CH6" i="14"/>
  <c r="CH7" i="14"/>
  <c r="CH8" i="14"/>
  <c r="CH9" i="14"/>
  <c r="CH10" i="14"/>
  <c r="CH11" i="14"/>
  <c r="CH12" i="14"/>
  <c r="CH13" i="14"/>
  <c r="CH14" i="14"/>
  <c r="CH15" i="14"/>
  <c r="CH16" i="14"/>
  <c r="CH17" i="14"/>
  <c r="CH18" i="14"/>
  <c r="CH19" i="14"/>
  <c r="CH20" i="14"/>
  <c r="CH21" i="14"/>
  <c r="CH22" i="14"/>
  <c r="CH23" i="14"/>
  <c r="CH24" i="14"/>
  <c r="CH25" i="14"/>
  <c r="CH26" i="14"/>
  <c r="CH27" i="14"/>
  <c r="CH28" i="14"/>
  <c r="CH29" i="14"/>
  <c r="CH30" i="14"/>
  <c r="CH31" i="14"/>
  <c r="CH32" i="14"/>
  <c r="CH33" i="14"/>
  <c r="CH34" i="14"/>
  <c r="CH35" i="14"/>
  <c r="CH36" i="14"/>
  <c r="CH37" i="14"/>
  <c r="CH38" i="14"/>
  <c r="CH39" i="14"/>
  <c r="CH40" i="14"/>
  <c r="CH41" i="14"/>
  <c r="CH42" i="14"/>
  <c r="CH43" i="14"/>
  <c r="CH44" i="14"/>
  <c r="CH45" i="14"/>
  <c r="CH46" i="14"/>
  <c r="CH47" i="14"/>
  <c r="CH48" i="14"/>
  <c r="CH49" i="14"/>
  <c r="CH50" i="14"/>
  <c r="CH51" i="14"/>
  <c r="CH52" i="14"/>
  <c r="CH53" i="14"/>
  <c r="CH54" i="14"/>
  <c r="CH55" i="14"/>
  <c r="CH56" i="14"/>
  <c r="CH57" i="14"/>
  <c r="CH58" i="14"/>
  <c r="CH59" i="14"/>
  <c r="CH60" i="14"/>
  <c r="CH61" i="14"/>
  <c r="CH62" i="14"/>
  <c r="CH63" i="14"/>
  <c r="CH64" i="14"/>
  <c r="CH65" i="14"/>
  <c r="CH66" i="14"/>
  <c r="CH67" i="14"/>
  <c r="CH68" i="14"/>
  <c r="CH69" i="14"/>
  <c r="CH70" i="14"/>
  <c r="CH71" i="14"/>
  <c r="CH72" i="14"/>
  <c r="CH73" i="14"/>
  <c r="CH74" i="14"/>
  <c r="CH75" i="14"/>
  <c r="CH76" i="14"/>
  <c r="CH77" i="14"/>
  <c r="CH78" i="14"/>
  <c r="CH79" i="14"/>
  <c r="CH80" i="14"/>
  <c r="CH81" i="14"/>
  <c r="CH82" i="14"/>
  <c r="CH83" i="14"/>
  <c r="CH84" i="14"/>
  <c r="CH85" i="14"/>
  <c r="CH86" i="14"/>
  <c r="CH87" i="14"/>
  <c r="CH88" i="14"/>
  <c r="CH89" i="14"/>
  <c r="CH90" i="14"/>
  <c r="CH91" i="14"/>
  <c r="CH92" i="14"/>
  <c r="CH93" i="14"/>
  <c r="CH94" i="14"/>
  <c r="CH95" i="14"/>
  <c r="CH96" i="14"/>
  <c r="CH97" i="14"/>
  <c r="CH98" i="14"/>
  <c r="CH99" i="14"/>
  <c r="CH100" i="14"/>
  <c r="CH101" i="14"/>
  <c r="CH102" i="14"/>
  <c r="CH103" i="14"/>
  <c r="CH104" i="14"/>
  <c r="CH105" i="14"/>
  <c r="CH106" i="14"/>
  <c r="CH107" i="14"/>
  <c r="CH108" i="14"/>
  <c r="CH109" i="14"/>
  <c r="CH110" i="14"/>
  <c r="CH111" i="14"/>
  <c r="CH112" i="14"/>
  <c r="CH113" i="14"/>
  <c r="CH114" i="14"/>
  <c r="CH115" i="14"/>
  <c r="CH116" i="14"/>
  <c r="CH117" i="14"/>
  <c r="CH118" i="14"/>
  <c r="CH119" i="14"/>
  <c r="CH120" i="14"/>
  <c r="CH121" i="14"/>
  <c r="CH122" i="14"/>
  <c r="CH123" i="14"/>
  <c r="CH124" i="14"/>
  <c r="CH125" i="14"/>
  <c r="CH126" i="14"/>
  <c r="CH127" i="14"/>
  <c r="CH128" i="14"/>
  <c r="CH129" i="14"/>
  <c r="CH130" i="14"/>
  <c r="CH131" i="14"/>
  <c r="CH132" i="14"/>
  <c r="CH133" i="14"/>
  <c r="CH134" i="14"/>
  <c r="CH135" i="14"/>
  <c r="CH136" i="14"/>
  <c r="CH137" i="14"/>
  <c r="CH138" i="14"/>
  <c r="CH139" i="14"/>
  <c r="CH140" i="14"/>
  <c r="CH141" i="14"/>
  <c r="CH142" i="14"/>
  <c r="CH143" i="14"/>
  <c r="CH144" i="14"/>
  <c r="CH145" i="14"/>
  <c r="CH146" i="14"/>
  <c r="CH147" i="14"/>
  <c r="CH148" i="14"/>
  <c r="CH149" i="14"/>
  <c r="CH150" i="14"/>
  <c r="CH151" i="14"/>
  <c r="CH152" i="14"/>
  <c r="CH153" i="14"/>
  <c r="CH154" i="14"/>
  <c r="CH155" i="14"/>
  <c r="CH156" i="14"/>
  <c r="CH157" i="14"/>
  <c r="CH158" i="14"/>
  <c r="CH159" i="14"/>
  <c r="CH160" i="14"/>
  <c r="CH161" i="14"/>
  <c r="CH162" i="14"/>
  <c r="CH163" i="14"/>
  <c r="CH164" i="14"/>
  <c r="CH165" i="14"/>
  <c r="CH166" i="14"/>
  <c r="CH167" i="14"/>
  <c r="CH168" i="14"/>
  <c r="CH169" i="14"/>
  <c r="CH170" i="14"/>
  <c r="CG5" i="14"/>
  <c r="CG6" i="14"/>
  <c r="CG7" i="14"/>
  <c r="CG8" i="14"/>
  <c r="CG9" i="14"/>
  <c r="CG10" i="14"/>
  <c r="CG11" i="14"/>
  <c r="CG12" i="14"/>
  <c r="CG13" i="14"/>
  <c r="CG14" i="14"/>
  <c r="CG15" i="14"/>
  <c r="CG16" i="14"/>
  <c r="CG17" i="14"/>
  <c r="CG18" i="14"/>
  <c r="CG19" i="14"/>
  <c r="CG20" i="14"/>
  <c r="CG21" i="14"/>
  <c r="CG22" i="14"/>
  <c r="CG23" i="14"/>
  <c r="CG24" i="14"/>
  <c r="CG25" i="14"/>
  <c r="CG26" i="14"/>
  <c r="CG27" i="14"/>
  <c r="CG28" i="14"/>
  <c r="CG29" i="14"/>
  <c r="CG30" i="14"/>
  <c r="CG31" i="14"/>
  <c r="CG32" i="14"/>
  <c r="CG33" i="14"/>
  <c r="CG34" i="14"/>
  <c r="CG35" i="14"/>
  <c r="CG36" i="14"/>
  <c r="CG37" i="14"/>
  <c r="CG38" i="14"/>
  <c r="CG39" i="14"/>
  <c r="CG40" i="14"/>
  <c r="CG41" i="14"/>
  <c r="CG42" i="14"/>
  <c r="CG43" i="14"/>
  <c r="CG44" i="14"/>
  <c r="CG45" i="14"/>
  <c r="CG46" i="14"/>
  <c r="CG47" i="14"/>
  <c r="CG48" i="14"/>
  <c r="CG49" i="14"/>
  <c r="CG50" i="14"/>
  <c r="CG51" i="14"/>
  <c r="CG52" i="14"/>
  <c r="CG53" i="14"/>
  <c r="CG54" i="14"/>
  <c r="CG55" i="14"/>
  <c r="CG56" i="14"/>
  <c r="CG57" i="14"/>
  <c r="CG58" i="14"/>
  <c r="CG59" i="14"/>
  <c r="CG60" i="14"/>
  <c r="CG61" i="14"/>
  <c r="CG62" i="14"/>
  <c r="CG63" i="14"/>
  <c r="CG64" i="14"/>
  <c r="CG65" i="14"/>
  <c r="CG66" i="14"/>
  <c r="CG67" i="14"/>
  <c r="CG68" i="14"/>
  <c r="CG69" i="14"/>
  <c r="CG70" i="14"/>
  <c r="CG71" i="14"/>
  <c r="CG72" i="14"/>
  <c r="CG73" i="14"/>
  <c r="CG74" i="14"/>
  <c r="CG75" i="14"/>
  <c r="CG76" i="14"/>
  <c r="CG77" i="14"/>
  <c r="CG78" i="14"/>
  <c r="CG79" i="14"/>
  <c r="CG80" i="14"/>
  <c r="CG81" i="14"/>
  <c r="CG82" i="14"/>
  <c r="CG83" i="14"/>
  <c r="CG84" i="14"/>
  <c r="CG85" i="14"/>
  <c r="CG86" i="14"/>
  <c r="CG87" i="14"/>
  <c r="CG88" i="14"/>
  <c r="CG89" i="14"/>
  <c r="CG90" i="14"/>
  <c r="CG91" i="14"/>
  <c r="CG92" i="14"/>
  <c r="CG93" i="14"/>
  <c r="CG94" i="14"/>
  <c r="CG95" i="14"/>
  <c r="CG96" i="14"/>
  <c r="CG97" i="14"/>
  <c r="CG98" i="14"/>
  <c r="CG99" i="14"/>
  <c r="CG100" i="14"/>
  <c r="CG101" i="14"/>
  <c r="CG102" i="14"/>
  <c r="CG103" i="14"/>
  <c r="CG104" i="14"/>
  <c r="CG105" i="14"/>
  <c r="CG106" i="14"/>
  <c r="CG107" i="14"/>
  <c r="CG108" i="14"/>
  <c r="CG109" i="14"/>
  <c r="CG110" i="14"/>
  <c r="CG111" i="14"/>
  <c r="CG112" i="14"/>
  <c r="CG113" i="14"/>
  <c r="CG114" i="14"/>
  <c r="CG115" i="14"/>
  <c r="CG116" i="14"/>
  <c r="CG117" i="14"/>
  <c r="CG118" i="14"/>
  <c r="CG119" i="14"/>
  <c r="CG120" i="14"/>
  <c r="CG121" i="14"/>
  <c r="CG122" i="14"/>
  <c r="CG123" i="14"/>
  <c r="CG124" i="14"/>
  <c r="CG125" i="14"/>
  <c r="CG126" i="14"/>
  <c r="CG127" i="14"/>
  <c r="CG128" i="14"/>
  <c r="CG129" i="14"/>
  <c r="CG130" i="14"/>
  <c r="CG131" i="14"/>
  <c r="CG132" i="14"/>
  <c r="CG133" i="14"/>
  <c r="CG134" i="14"/>
  <c r="CG135" i="14"/>
  <c r="CG136" i="14"/>
  <c r="CG137" i="14"/>
  <c r="CG138" i="14"/>
  <c r="CG139" i="14"/>
  <c r="CG140" i="14"/>
  <c r="CG141" i="14"/>
  <c r="CG142" i="14"/>
  <c r="CG143" i="14"/>
  <c r="CG144" i="14"/>
  <c r="CG145" i="14"/>
  <c r="CG146" i="14"/>
  <c r="CG147" i="14"/>
  <c r="CG148" i="14"/>
  <c r="CG149" i="14"/>
  <c r="CG150" i="14"/>
  <c r="CG151" i="14"/>
  <c r="CG152" i="14"/>
  <c r="CG153" i="14"/>
  <c r="CG154" i="14"/>
  <c r="CG155" i="14"/>
  <c r="CG156" i="14"/>
  <c r="CG157" i="14"/>
  <c r="CG158" i="14"/>
  <c r="CG159" i="14"/>
  <c r="CG160" i="14"/>
  <c r="CG161" i="14"/>
  <c r="CG162" i="14"/>
  <c r="CG163" i="14"/>
  <c r="CG164" i="14"/>
  <c r="CG165" i="14"/>
  <c r="CG166" i="14"/>
  <c r="CG167" i="14"/>
  <c r="CG168" i="14"/>
  <c r="CG169" i="14"/>
  <c r="CG170" i="14"/>
  <c r="CF6" i="14"/>
  <c r="CF7" i="14"/>
  <c r="CF8" i="14"/>
  <c r="CF9" i="14"/>
  <c r="CF10" i="14"/>
  <c r="CF11" i="14"/>
  <c r="CF12" i="14"/>
  <c r="CF13" i="14"/>
  <c r="CF14" i="14"/>
  <c r="CF15" i="14"/>
  <c r="CF16" i="14"/>
  <c r="CF17" i="14"/>
  <c r="CF18" i="14"/>
  <c r="CF19" i="14"/>
  <c r="CF20" i="14"/>
  <c r="CF21" i="14"/>
  <c r="CF22" i="14"/>
  <c r="CF23" i="14"/>
  <c r="CF24" i="14"/>
  <c r="CF25" i="14"/>
  <c r="CF26" i="14"/>
  <c r="CF27" i="14"/>
  <c r="CF28" i="14"/>
  <c r="CF29" i="14"/>
  <c r="CF30" i="14"/>
  <c r="CF31" i="14"/>
  <c r="CF32" i="14"/>
  <c r="CF33" i="14"/>
  <c r="CF34" i="14"/>
  <c r="CF35" i="14"/>
  <c r="CF36" i="14"/>
  <c r="CF37" i="14"/>
  <c r="CF38" i="14"/>
  <c r="CF39" i="14"/>
  <c r="CF40" i="14"/>
  <c r="CF41" i="14"/>
  <c r="CF42" i="14"/>
  <c r="CF43" i="14"/>
  <c r="CF44" i="14"/>
  <c r="CF45" i="14"/>
  <c r="CF46" i="14"/>
  <c r="CF47" i="14"/>
  <c r="CF48" i="14"/>
  <c r="CF49" i="14"/>
  <c r="CF50" i="14"/>
  <c r="CF51" i="14"/>
  <c r="CF52" i="14"/>
  <c r="CF53" i="14"/>
  <c r="CF54" i="14"/>
  <c r="CF55" i="14"/>
  <c r="CF56" i="14"/>
  <c r="CF57" i="14"/>
  <c r="CF58" i="14"/>
  <c r="CF59" i="14"/>
  <c r="CF60" i="14"/>
  <c r="CF61" i="14"/>
  <c r="CF62" i="14"/>
  <c r="CF63" i="14"/>
  <c r="CF64" i="14"/>
  <c r="CF65" i="14"/>
  <c r="CF66" i="14"/>
  <c r="CF67" i="14"/>
  <c r="CF68" i="14"/>
  <c r="CF69" i="14"/>
  <c r="CF70" i="14"/>
  <c r="CF71" i="14"/>
  <c r="CF72" i="14"/>
  <c r="CF73" i="14"/>
  <c r="CF74" i="14"/>
  <c r="CF75" i="14"/>
  <c r="CF76" i="14"/>
  <c r="CF77" i="14"/>
  <c r="CF78" i="14"/>
  <c r="CF79" i="14"/>
  <c r="CF80" i="14"/>
  <c r="CF81" i="14"/>
  <c r="CF82" i="14"/>
  <c r="CF83" i="14"/>
  <c r="CF84" i="14"/>
  <c r="CF85" i="14"/>
  <c r="CF86" i="14"/>
  <c r="CF87" i="14"/>
  <c r="CF88" i="14"/>
  <c r="CF89" i="14"/>
  <c r="CF90" i="14"/>
  <c r="CF91" i="14"/>
  <c r="CF92" i="14"/>
  <c r="CF93" i="14"/>
  <c r="CF94" i="14"/>
  <c r="CF95" i="14"/>
  <c r="CF96" i="14"/>
  <c r="CF97" i="14"/>
  <c r="CF98" i="14"/>
  <c r="CF99" i="14"/>
  <c r="CF100" i="14"/>
  <c r="CF101" i="14"/>
  <c r="CF102" i="14"/>
  <c r="CF103" i="14"/>
  <c r="CF104" i="14"/>
  <c r="CF105" i="14"/>
  <c r="CF106" i="14"/>
  <c r="CF107" i="14"/>
  <c r="CF108" i="14"/>
  <c r="CF109" i="14"/>
  <c r="CF110" i="14"/>
  <c r="CF111" i="14"/>
  <c r="CF112" i="14"/>
  <c r="CF113" i="14"/>
  <c r="CF114" i="14"/>
  <c r="CF115" i="14"/>
  <c r="CF116" i="14"/>
  <c r="CF117" i="14"/>
  <c r="CF118" i="14"/>
  <c r="CF119" i="14"/>
  <c r="CF120" i="14"/>
  <c r="CF121" i="14"/>
  <c r="CF122" i="14"/>
  <c r="CF123" i="14"/>
  <c r="CF124" i="14"/>
  <c r="CF125" i="14"/>
  <c r="CF126" i="14"/>
  <c r="CF127" i="14"/>
  <c r="CF128" i="14"/>
  <c r="CF129" i="14"/>
  <c r="CF130" i="14"/>
  <c r="CF131" i="14"/>
  <c r="CF132" i="14"/>
  <c r="CF133" i="14"/>
  <c r="CF134" i="14"/>
  <c r="CF135" i="14"/>
  <c r="CF136" i="14"/>
  <c r="CF137" i="14"/>
  <c r="CF138" i="14"/>
  <c r="CF139" i="14"/>
  <c r="CF140" i="14"/>
  <c r="CF141" i="14"/>
  <c r="CF142" i="14"/>
  <c r="CF143" i="14"/>
  <c r="CF144" i="14"/>
  <c r="CF145" i="14"/>
  <c r="CF146" i="14"/>
  <c r="CF147" i="14"/>
  <c r="CF148" i="14"/>
  <c r="CF149" i="14"/>
  <c r="CF150" i="14"/>
  <c r="CF151" i="14"/>
  <c r="CF152" i="14"/>
  <c r="CF153" i="14"/>
  <c r="CF154" i="14"/>
  <c r="CF155" i="14"/>
  <c r="CF156" i="14"/>
  <c r="CF157" i="14"/>
  <c r="CF158" i="14"/>
  <c r="CF159" i="14"/>
  <c r="CF160" i="14"/>
  <c r="CF161" i="14"/>
  <c r="CF162" i="14"/>
  <c r="CF163" i="14"/>
  <c r="CF164" i="14"/>
  <c r="CF165" i="14"/>
  <c r="CF166" i="14"/>
  <c r="CF167" i="14"/>
  <c r="CF168" i="14"/>
  <c r="CF169" i="14"/>
  <c r="CF170" i="14"/>
  <c r="CE5" i="14"/>
  <c r="CE6" i="14"/>
  <c r="CE7" i="14"/>
  <c r="CE8" i="14"/>
  <c r="CE9" i="14"/>
  <c r="CE10" i="14"/>
  <c r="CE11" i="14"/>
  <c r="CE12" i="14"/>
  <c r="CE13" i="14"/>
  <c r="CE14" i="14"/>
  <c r="CE15" i="14"/>
  <c r="CE16" i="14"/>
  <c r="CE17" i="14"/>
  <c r="CE18" i="14"/>
  <c r="CE19" i="14"/>
  <c r="CE20" i="14"/>
  <c r="CE21" i="14"/>
  <c r="CE22" i="14"/>
  <c r="CE23" i="14"/>
  <c r="CE24" i="14"/>
  <c r="CE25" i="14"/>
  <c r="CE26" i="14"/>
  <c r="CE27" i="14"/>
  <c r="CE28" i="14"/>
  <c r="CE29" i="14"/>
  <c r="CE30" i="14"/>
  <c r="CE31" i="14"/>
  <c r="CE32" i="14"/>
  <c r="CE33" i="14"/>
  <c r="CE34" i="14"/>
  <c r="CE35" i="14"/>
  <c r="CE36" i="14"/>
  <c r="CE37" i="14"/>
  <c r="CE38" i="14"/>
  <c r="CE39" i="14"/>
  <c r="CE40" i="14"/>
  <c r="CE41" i="14"/>
  <c r="CE42" i="14"/>
  <c r="CE43" i="14"/>
  <c r="CE44" i="14"/>
  <c r="CE45" i="14"/>
  <c r="CE46" i="14"/>
  <c r="CE47" i="14"/>
  <c r="CE48" i="14"/>
  <c r="CE49" i="14"/>
  <c r="CE50" i="14"/>
  <c r="CE51" i="14"/>
  <c r="CE52" i="14"/>
  <c r="CE53" i="14"/>
  <c r="CE54" i="14"/>
  <c r="CE55" i="14"/>
  <c r="CE56" i="14"/>
  <c r="CE57" i="14"/>
  <c r="CE58" i="14"/>
  <c r="CE59" i="14"/>
  <c r="CE60" i="14"/>
  <c r="CE61" i="14"/>
  <c r="CE62" i="14"/>
  <c r="CE63" i="14"/>
  <c r="CE64" i="14"/>
  <c r="CE65" i="14"/>
  <c r="CE66" i="14"/>
  <c r="CE67" i="14"/>
  <c r="CE68" i="14"/>
  <c r="CE69" i="14"/>
  <c r="CE70" i="14"/>
  <c r="CE71" i="14"/>
  <c r="CE72" i="14"/>
  <c r="CE73" i="14"/>
  <c r="CE74" i="14"/>
  <c r="CE75" i="14"/>
  <c r="CE76" i="14"/>
  <c r="CE77" i="14"/>
  <c r="CE78" i="14"/>
  <c r="CE79" i="14"/>
  <c r="CE80" i="14"/>
  <c r="CE81" i="14"/>
  <c r="CE82" i="14"/>
  <c r="CE83" i="14"/>
  <c r="CE84" i="14"/>
  <c r="CE85" i="14"/>
  <c r="CE86" i="14"/>
  <c r="CE87" i="14"/>
  <c r="CE88" i="14"/>
  <c r="CE89" i="14"/>
  <c r="CE90" i="14"/>
  <c r="CE91" i="14"/>
  <c r="CE92" i="14"/>
  <c r="CE93" i="14"/>
  <c r="CE94" i="14"/>
  <c r="CE95" i="14"/>
  <c r="CE96" i="14"/>
  <c r="CE97" i="14"/>
  <c r="CE98" i="14"/>
  <c r="CE99" i="14"/>
  <c r="CE100" i="14"/>
  <c r="CE101" i="14"/>
  <c r="CE102" i="14"/>
  <c r="CE103" i="14"/>
  <c r="CE104" i="14"/>
  <c r="CE105" i="14"/>
  <c r="CE106" i="14"/>
  <c r="CE107" i="14"/>
  <c r="CE108" i="14"/>
  <c r="CE109" i="14"/>
  <c r="CE110" i="14"/>
  <c r="CE111" i="14"/>
  <c r="CE112" i="14"/>
  <c r="CE113" i="14"/>
  <c r="CE114" i="14"/>
  <c r="CE115" i="14"/>
  <c r="CE116" i="14"/>
  <c r="CE117" i="14"/>
  <c r="CE118" i="14"/>
  <c r="CE119" i="14"/>
  <c r="CE120" i="14"/>
  <c r="CE121" i="14"/>
  <c r="CE122" i="14"/>
  <c r="CE123" i="14"/>
  <c r="CE124" i="14"/>
  <c r="CE125" i="14"/>
  <c r="CE126" i="14"/>
  <c r="CE127" i="14"/>
  <c r="CE128" i="14"/>
  <c r="CE129" i="14"/>
  <c r="CE130" i="14"/>
  <c r="CE131" i="14"/>
  <c r="CE132" i="14"/>
  <c r="CE133" i="14"/>
  <c r="CE134" i="14"/>
  <c r="CE135" i="14"/>
  <c r="CE136" i="14"/>
  <c r="CE137" i="14"/>
  <c r="CE138" i="14"/>
  <c r="CE139" i="14"/>
  <c r="CE140" i="14"/>
  <c r="CE141" i="14"/>
  <c r="CE142" i="14"/>
  <c r="CE143" i="14"/>
  <c r="CE144" i="14"/>
  <c r="CE145" i="14"/>
  <c r="CE146" i="14"/>
  <c r="CE147" i="14"/>
  <c r="CE148" i="14"/>
  <c r="CE149" i="14"/>
  <c r="CE150" i="14"/>
  <c r="CE151" i="14"/>
  <c r="CE152" i="14"/>
  <c r="CE153" i="14"/>
  <c r="CE154" i="14"/>
  <c r="CE155" i="14"/>
  <c r="CE156" i="14"/>
  <c r="CE157" i="14"/>
  <c r="CE158" i="14"/>
  <c r="CE159" i="14"/>
  <c r="CE160" i="14"/>
  <c r="CE161" i="14"/>
  <c r="CE162" i="14"/>
  <c r="CE163" i="14"/>
  <c r="CE164" i="14"/>
  <c r="CE165" i="14"/>
  <c r="CE166" i="14"/>
  <c r="CE167" i="14"/>
  <c r="CE168" i="14"/>
  <c r="CE169" i="14"/>
  <c r="CE170" i="14"/>
  <c r="CD5" i="14"/>
  <c r="CD6" i="14"/>
  <c r="CD7" i="14"/>
  <c r="CD8" i="14"/>
  <c r="CD9" i="14"/>
  <c r="CD10" i="14"/>
  <c r="CD11" i="14"/>
  <c r="CD12" i="14"/>
  <c r="CD13" i="14"/>
  <c r="CD14" i="14"/>
  <c r="CD15" i="14"/>
  <c r="CD16" i="14"/>
  <c r="CD17" i="14"/>
  <c r="CD18" i="14"/>
  <c r="CD19" i="14"/>
  <c r="CD20" i="14"/>
  <c r="CD21" i="14"/>
  <c r="CD22" i="14"/>
  <c r="CD23" i="14"/>
  <c r="CD24" i="14"/>
  <c r="CD25" i="14"/>
  <c r="CD26" i="14"/>
  <c r="CD27" i="14"/>
  <c r="CD28" i="14"/>
  <c r="CD29" i="14"/>
  <c r="CD30" i="14"/>
  <c r="CD31" i="14"/>
  <c r="CD32" i="14"/>
  <c r="CD33" i="14"/>
  <c r="CD34" i="14"/>
  <c r="CD35" i="14"/>
  <c r="CD36" i="14"/>
  <c r="CD37" i="14"/>
  <c r="CD38" i="14"/>
  <c r="CD39" i="14"/>
  <c r="CD40" i="14"/>
  <c r="CD41" i="14"/>
  <c r="CD42" i="14"/>
  <c r="CD43" i="14"/>
  <c r="CD44" i="14"/>
  <c r="CD45" i="14"/>
  <c r="CD46" i="14"/>
  <c r="CD47" i="14"/>
  <c r="CD48" i="14"/>
  <c r="CD49" i="14"/>
  <c r="CD50" i="14"/>
  <c r="CD51" i="14"/>
  <c r="CD52" i="14"/>
  <c r="CD53" i="14"/>
  <c r="CD54" i="14"/>
  <c r="CD55" i="14"/>
  <c r="CD56" i="14"/>
  <c r="CD57" i="14"/>
  <c r="CD58" i="14"/>
  <c r="CD59" i="14"/>
  <c r="CD60" i="14"/>
  <c r="CD61" i="14"/>
  <c r="CD62" i="14"/>
  <c r="CD63" i="14"/>
  <c r="CD64" i="14"/>
  <c r="CD65" i="14"/>
  <c r="CD66" i="14"/>
  <c r="CD67" i="14"/>
  <c r="CD68" i="14"/>
  <c r="CD69" i="14"/>
  <c r="CD70" i="14"/>
  <c r="CD71" i="14"/>
  <c r="CD72" i="14"/>
  <c r="CD73" i="14"/>
  <c r="CD74" i="14"/>
  <c r="CD75" i="14"/>
  <c r="CD76" i="14"/>
  <c r="CD77" i="14"/>
  <c r="CD78" i="14"/>
  <c r="CD79" i="14"/>
  <c r="CD80" i="14"/>
  <c r="CD81" i="14"/>
  <c r="CD82" i="14"/>
  <c r="CD83" i="14"/>
  <c r="CD84" i="14"/>
  <c r="CD85" i="14"/>
  <c r="CD86" i="14"/>
  <c r="CD87" i="14"/>
  <c r="CD88" i="14"/>
  <c r="CD89" i="14"/>
  <c r="CD90" i="14"/>
  <c r="CD91" i="14"/>
  <c r="CD92" i="14"/>
  <c r="CD93" i="14"/>
  <c r="CD94" i="14"/>
  <c r="CD95" i="14"/>
  <c r="CD96" i="14"/>
  <c r="CD97" i="14"/>
  <c r="CD98" i="14"/>
  <c r="CD99" i="14"/>
  <c r="CD100" i="14"/>
  <c r="CD101" i="14"/>
  <c r="CD102" i="14"/>
  <c r="CD103" i="14"/>
  <c r="CD104" i="14"/>
  <c r="CD105" i="14"/>
  <c r="CD106" i="14"/>
  <c r="CD107" i="14"/>
  <c r="CD108" i="14"/>
  <c r="CD109" i="14"/>
  <c r="CD110" i="14"/>
  <c r="CD111" i="14"/>
  <c r="CD112" i="14"/>
  <c r="CD113" i="14"/>
  <c r="CD114" i="14"/>
  <c r="CD115" i="14"/>
  <c r="CD116" i="14"/>
  <c r="CD117" i="14"/>
  <c r="CD118" i="14"/>
  <c r="CD119" i="14"/>
  <c r="CD120" i="14"/>
  <c r="CD121" i="14"/>
  <c r="CD122" i="14"/>
  <c r="CD123" i="14"/>
  <c r="CD124" i="14"/>
  <c r="CD125" i="14"/>
  <c r="CD126" i="14"/>
  <c r="CD127" i="14"/>
  <c r="CD128" i="14"/>
  <c r="CD129" i="14"/>
  <c r="CD130" i="14"/>
  <c r="CD131" i="14"/>
  <c r="CD132" i="14"/>
  <c r="CD133" i="14"/>
  <c r="CD134" i="14"/>
  <c r="CD135" i="14"/>
  <c r="CD136" i="14"/>
  <c r="CD137" i="14"/>
  <c r="CD138" i="14"/>
  <c r="CD139" i="14"/>
  <c r="CD140" i="14"/>
  <c r="CD141" i="14"/>
  <c r="CD142" i="14"/>
  <c r="CD143" i="14"/>
  <c r="CD144" i="14"/>
  <c r="CD145" i="14"/>
  <c r="CD146" i="14"/>
  <c r="CD147" i="14"/>
  <c r="CD148" i="14"/>
  <c r="CD149" i="14"/>
  <c r="CD150" i="14"/>
  <c r="CD151" i="14"/>
  <c r="CD152" i="14"/>
  <c r="CD153" i="14"/>
  <c r="CD154" i="14"/>
  <c r="CD155" i="14"/>
  <c r="CD156" i="14"/>
  <c r="CD157" i="14"/>
  <c r="CD158" i="14"/>
  <c r="CD159" i="14"/>
  <c r="CD160" i="14"/>
  <c r="CD161" i="14"/>
  <c r="CD162" i="14"/>
  <c r="CD163" i="14"/>
  <c r="CD164" i="14"/>
  <c r="CD165" i="14"/>
  <c r="CD166" i="14"/>
  <c r="CD167" i="14"/>
  <c r="CD168" i="14"/>
  <c r="CD169" i="14"/>
  <c r="CD170" i="14"/>
  <c r="CC5" i="14"/>
  <c r="CC6" i="14"/>
  <c r="CC7" i="14"/>
  <c r="CC8" i="14"/>
  <c r="CC9" i="14"/>
  <c r="CC10" i="14"/>
  <c r="CC11" i="14"/>
  <c r="CC12" i="14"/>
  <c r="CC13" i="14"/>
  <c r="CC14" i="14"/>
  <c r="CC15" i="14"/>
  <c r="CC16" i="14"/>
  <c r="CC17" i="14"/>
  <c r="CC18" i="14"/>
  <c r="CC19" i="14"/>
  <c r="CC20" i="14"/>
  <c r="CC21" i="14"/>
  <c r="CC22" i="14"/>
  <c r="CC23" i="14"/>
  <c r="CC24" i="14"/>
  <c r="CC25" i="14"/>
  <c r="CC26" i="14"/>
  <c r="CC27" i="14"/>
  <c r="CC28" i="14"/>
  <c r="CC29" i="14"/>
  <c r="CC30" i="14"/>
  <c r="CC31" i="14"/>
  <c r="CC32" i="14"/>
  <c r="CC33" i="14"/>
  <c r="CC34" i="14"/>
  <c r="CC35" i="14"/>
  <c r="CC36" i="14"/>
  <c r="CC37" i="14"/>
  <c r="CC38" i="14"/>
  <c r="CC39" i="14"/>
  <c r="CC40" i="14"/>
  <c r="CC41" i="14"/>
  <c r="CC42" i="14"/>
  <c r="CC43" i="14"/>
  <c r="CC44" i="14"/>
  <c r="CC45" i="14"/>
  <c r="CC46" i="14"/>
  <c r="CC47" i="14"/>
  <c r="CC48" i="14"/>
  <c r="CC49" i="14"/>
  <c r="CC50" i="14"/>
  <c r="CC51" i="14"/>
  <c r="CC52" i="14"/>
  <c r="CC53" i="14"/>
  <c r="CC54" i="14"/>
  <c r="CC55" i="14"/>
  <c r="CC56" i="14"/>
  <c r="CC57" i="14"/>
  <c r="CC58" i="14"/>
  <c r="CC59" i="14"/>
  <c r="CC60" i="14"/>
  <c r="CC61" i="14"/>
  <c r="CC62" i="14"/>
  <c r="CC63" i="14"/>
  <c r="CC64" i="14"/>
  <c r="CC65" i="14"/>
  <c r="CC66" i="14"/>
  <c r="CC67" i="14"/>
  <c r="CC68" i="14"/>
  <c r="CC69" i="14"/>
  <c r="CC70" i="14"/>
  <c r="CC71" i="14"/>
  <c r="CC72" i="14"/>
  <c r="CC73" i="14"/>
  <c r="CC74" i="14"/>
  <c r="CC75" i="14"/>
  <c r="CC76" i="14"/>
  <c r="CC77" i="14"/>
  <c r="CC78" i="14"/>
  <c r="CC79" i="14"/>
  <c r="CC80" i="14"/>
  <c r="CC81" i="14"/>
  <c r="CC82" i="14"/>
  <c r="CC83" i="14"/>
  <c r="CC84" i="14"/>
  <c r="CC85" i="14"/>
  <c r="CC86" i="14"/>
  <c r="CC87" i="14"/>
  <c r="CC88" i="14"/>
  <c r="CC89" i="14"/>
  <c r="CC90" i="14"/>
  <c r="CC91" i="14"/>
  <c r="CC92" i="14"/>
  <c r="CC93" i="14"/>
  <c r="CC94" i="14"/>
  <c r="CC95" i="14"/>
  <c r="CC96" i="14"/>
  <c r="CC97" i="14"/>
  <c r="CC98" i="14"/>
  <c r="CC99" i="14"/>
  <c r="CC100" i="14"/>
  <c r="CC101" i="14"/>
  <c r="CC102" i="14"/>
  <c r="CC103" i="14"/>
  <c r="CC104" i="14"/>
  <c r="CC105" i="14"/>
  <c r="CC106" i="14"/>
  <c r="CC107" i="14"/>
  <c r="CC108" i="14"/>
  <c r="CC109" i="14"/>
  <c r="CC110" i="14"/>
  <c r="CC111" i="14"/>
  <c r="CC112" i="14"/>
  <c r="CC113" i="14"/>
  <c r="CC114" i="14"/>
  <c r="CC115" i="14"/>
  <c r="CC116" i="14"/>
  <c r="CC117" i="14"/>
  <c r="CC118" i="14"/>
  <c r="CC119" i="14"/>
  <c r="CC120" i="14"/>
  <c r="CC121" i="14"/>
  <c r="CC122" i="14"/>
  <c r="CC123" i="14"/>
  <c r="CC124" i="14"/>
  <c r="CC125" i="14"/>
  <c r="CC126" i="14"/>
  <c r="CC127" i="14"/>
  <c r="CC128" i="14"/>
  <c r="CC129" i="14"/>
  <c r="CC130" i="14"/>
  <c r="CC131" i="14"/>
  <c r="CC132" i="14"/>
  <c r="CC133" i="14"/>
  <c r="CC134" i="14"/>
  <c r="CC135" i="14"/>
  <c r="CC136" i="14"/>
  <c r="CC137" i="14"/>
  <c r="CC138" i="14"/>
  <c r="CC139" i="14"/>
  <c r="CC140" i="14"/>
  <c r="CC141" i="14"/>
  <c r="CC142" i="14"/>
  <c r="CC143" i="14"/>
  <c r="CC144" i="14"/>
  <c r="CC145" i="14"/>
  <c r="CC146" i="14"/>
  <c r="CC147" i="14"/>
  <c r="CC148" i="14"/>
  <c r="CC149" i="14"/>
  <c r="CC150" i="14"/>
  <c r="CC151" i="14"/>
  <c r="CC152" i="14"/>
  <c r="CC153" i="14"/>
  <c r="CC154" i="14"/>
  <c r="CC155" i="14"/>
  <c r="CC156" i="14"/>
  <c r="CC157" i="14"/>
  <c r="CC158" i="14"/>
  <c r="CC159" i="14"/>
  <c r="CC160" i="14"/>
  <c r="CC161" i="14"/>
  <c r="CC162" i="14"/>
  <c r="CC163" i="14"/>
  <c r="CC164" i="14"/>
  <c r="CC165" i="14"/>
  <c r="CC166" i="14"/>
  <c r="CC167" i="14"/>
  <c r="CC168" i="14"/>
  <c r="CC169" i="14"/>
  <c r="CC170" i="14"/>
  <c r="CB5" i="14"/>
  <c r="CB6" i="14"/>
  <c r="CB7" i="14"/>
  <c r="CB8" i="14"/>
  <c r="CB9" i="14"/>
  <c r="CB10" i="14"/>
  <c r="CB11" i="14"/>
  <c r="CB12" i="14"/>
  <c r="CB13" i="14"/>
  <c r="CB14" i="14"/>
  <c r="CB15" i="14"/>
  <c r="CB16" i="14"/>
  <c r="CB17" i="14"/>
  <c r="CB18" i="14"/>
  <c r="CB19" i="14"/>
  <c r="CB20" i="14"/>
  <c r="CB21" i="14"/>
  <c r="CB22" i="14"/>
  <c r="CB23" i="14"/>
  <c r="CB24" i="14"/>
  <c r="CB25" i="14"/>
  <c r="CB26" i="14"/>
  <c r="CB27" i="14"/>
  <c r="CB28" i="14"/>
  <c r="CB29" i="14"/>
  <c r="CB30" i="14"/>
  <c r="CB31" i="14"/>
  <c r="CB32" i="14"/>
  <c r="CB33" i="14"/>
  <c r="CB34" i="14"/>
  <c r="CB35" i="14"/>
  <c r="CB36" i="14"/>
  <c r="CB37" i="14"/>
  <c r="CB38" i="14"/>
  <c r="CB39" i="14"/>
  <c r="CB40" i="14"/>
  <c r="CB41" i="14"/>
  <c r="CB42" i="14"/>
  <c r="CB43" i="14"/>
  <c r="CB44" i="14"/>
  <c r="CB45" i="14"/>
  <c r="CB46" i="14"/>
  <c r="CB47" i="14"/>
  <c r="CB48" i="14"/>
  <c r="CB49" i="14"/>
  <c r="CB50" i="14"/>
  <c r="CB51" i="14"/>
  <c r="CB52" i="14"/>
  <c r="CB53" i="14"/>
  <c r="CB54" i="14"/>
  <c r="CB55" i="14"/>
  <c r="CB56" i="14"/>
  <c r="CB57" i="14"/>
  <c r="CB58" i="14"/>
  <c r="CB59" i="14"/>
  <c r="CB60" i="14"/>
  <c r="CB61" i="14"/>
  <c r="CB62" i="14"/>
  <c r="CB63" i="14"/>
  <c r="CB64" i="14"/>
  <c r="CB65" i="14"/>
  <c r="CB66" i="14"/>
  <c r="CB67" i="14"/>
  <c r="CB68" i="14"/>
  <c r="CB69" i="14"/>
  <c r="CB70" i="14"/>
  <c r="CB71" i="14"/>
  <c r="CB72" i="14"/>
  <c r="CB73" i="14"/>
  <c r="CB74" i="14"/>
  <c r="CB75" i="14"/>
  <c r="CB76" i="14"/>
  <c r="CB77" i="14"/>
  <c r="CB78" i="14"/>
  <c r="CB79" i="14"/>
  <c r="CB80" i="14"/>
  <c r="CB81" i="14"/>
  <c r="CB82" i="14"/>
  <c r="CB83" i="14"/>
  <c r="CB84" i="14"/>
  <c r="CB85" i="14"/>
  <c r="CB86" i="14"/>
  <c r="CB87" i="14"/>
  <c r="CB88" i="14"/>
  <c r="CB89" i="14"/>
  <c r="CB90" i="14"/>
  <c r="CB91" i="14"/>
  <c r="CB92" i="14"/>
  <c r="CB93" i="14"/>
  <c r="CB94" i="14"/>
  <c r="CB95" i="14"/>
  <c r="CB96" i="14"/>
  <c r="CB97" i="14"/>
  <c r="CB98" i="14"/>
  <c r="CB99" i="14"/>
  <c r="CB100" i="14"/>
  <c r="CB101" i="14"/>
  <c r="CB102" i="14"/>
  <c r="CB103" i="14"/>
  <c r="CB104" i="14"/>
  <c r="CB105" i="14"/>
  <c r="CB106" i="14"/>
  <c r="CB107" i="14"/>
  <c r="CB108" i="14"/>
  <c r="CB109" i="14"/>
  <c r="CB110" i="14"/>
  <c r="CB111" i="14"/>
  <c r="CB112" i="14"/>
  <c r="CB113" i="14"/>
  <c r="CB114" i="14"/>
  <c r="CB115" i="14"/>
  <c r="CB116" i="14"/>
  <c r="CB117" i="14"/>
  <c r="CB118" i="14"/>
  <c r="CB119" i="14"/>
  <c r="CB120" i="14"/>
  <c r="CB121" i="14"/>
  <c r="CB122" i="14"/>
  <c r="CB123" i="14"/>
  <c r="CB124" i="14"/>
  <c r="CB125" i="14"/>
  <c r="CB126" i="14"/>
  <c r="CB127" i="14"/>
  <c r="CB128" i="14"/>
  <c r="CB129" i="14"/>
  <c r="CB130" i="14"/>
  <c r="CB131" i="14"/>
  <c r="CB132" i="14"/>
  <c r="CB133" i="14"/>
  <c r="CB134" i="14"/>
  <c r="CB135" i="14"/>
  <c r="CB136" i="14"/>
  <c r="CB137" i="14"/>
  <c r="CB138" i="14"/>
  <c r="CB139" i="14"/>
  <c r="CB140" i="14"/>
  <c r="CB141" i="14"/>
  <c r="CB142" i="14"/>
  <c r="CB143" i="14"/>
  <c r="CB144" i="14"/>
  <c r="CB145" i="14"/>
  <c r="CB146" i="14"/>
  <c r="CB147" i="14"/>
  <c r="CB148" i="14"/>
  <c r="CB149" i="14"/>
  <c r="CB150" i="14"/>
  <c r="CB151" i="14"/>
  <c r="CB152" i="14"/>
  <c r="CB153" i="14"/>
  <c r="CB154" i="14"/>
  <c r="CB155" i="14"/>
  <c r="CB156" i="14"/>
  <c r="CB157" i="14"/>
  <c r="CB158" i="14"/>
  <c r="CB159" i="14"/>
  <c r="CB160" i="14"/>
  <c r="CB161" i="14"/>
  <c r="CB162" i="14"/>
  <c r="CB163" i="14"/>
  <c r="CB164" i="14"/>
  <c r="CB165" i="14"/>
  <c r="CB166" i="14"/>
  <c r="CB167" i="14"/>
  <c r="CB168" i="14"/>
  <c r="CB169" i="14"/>
  <c r="CB170" i="14"/>
  <c r="CA5" i="14"/>
  <c r="CA6" i="14"/>
  <c r="CA7" i="14"/>
  <c r="CA8" i="14"/>
  <c r="CA9" i="14"/>
  <c r="CA10" i="14"/>
  <c r="CA11" i="14"/>
  <c r="CA12" i="14"/>
  <c r="CA13" i="14"/>
  <c r="CA14" i="14"/>
  <c r="CA15" i="14"/>
  <c r="CA16" i="14"/>
  <c r="CA17" i="14"/>
  <c r="CA18" i="14"/>
  <c r="CA19" i="14"/>
  <c r="CA20" i="14"/>
  <c r="CA21" i="14"/>
  <c r="CA22" i="14"/>
  <c r="CA23" i="14"/>
  <c r="CA24" i="14"/>
  <c r="CA25" i="14"/>
  <c r="CA26" i="14"/>
  <c r="CA27" i="14"/>
  <c r="CA28" i="14"/>
  <c r="CA29" i="14"/>
  <c r="CA30" i="14"/>
  <c r="CA31" i="14"/>
  <c r="CA32" i="14"/>
  <c r="CA33" i="14"/>
  <c r="CA34" i="14"/>
  <c r="CA35" i="14"/>
  <c r="CA36" i="14"/>
  <c r="CA37" i="14"/>
  <c r="CA38" i="14"/>
  <c r="CA39" i="14"/>
  <c r="CA40" i="14"/>
  <c r="CA41" i="14"/>
  <c r="CA42" i="14"/>
  <c r="CA43" i="14"/>
  <c r="CA44" i="14"/>
  <c r="CA45" i="14"/>
  <c r="CA46" i="14"/>
  <c r="CA47" i="14"/>
  <c r="CA48" i="14"/>
  <c r="CA49" i="14"/>
  <c r="CA50" i="14"/>
  <c r="CA51" i="14"/>
  <c r="CA52" i="14"/>
  <c r="CA53" i="14"/>
  <c r="CA54" i="14"/>
  <c r="CA55" i="14"/>
  <c r="CA56" i="14"/>
  <c r="CA57" i="14"/>
  <c r="CA58" i="14"/>
  <c r="CA59" i="14"/>
  <c r="CA60" i="14"/>
  <c r="CA61" i="14"/>
  <c r="CA62" i="14"/>
  <c r="CA63" i="14"/>
  <c r="CA64" i="14"/>
  <c r="CA65" i="14"/>
  <c r="CA66" i="14"/>
  <c r="CA67" i="14"/>
  <c r="CA68" i="14"/>
  <c r="CA69" i="14"/>
  <c r="CA70" i="14"/>
  <c r="CA71" i="14"/>
  <c r="CA72" i="14"/>
  <c r="CA73" i="14"/>
  <c r="CA74" i="14"/>
  <c r="CA75" i="14"/>
  <c r="CA76" i="14"/>
  <c r="CA77" i="14"/>
  <c r="CA78" i="14"/>
  <c r="CA79" i="14"/>
  <c r="CA80" i="14"/>
  <c r="CA81" i="14"/>
  <c r="CA82" i="14"/>
  <c r="CA83" i="14"/>
  <c r="CA84" i="14"/>
  <c r="CA85" i="14"/>
  <c r="CA86" i="14"/>
  <c r="CA87" i="14"/>
  <c r="CA88" i="14"/>
  <c r="CA89" i="14"/>
  <c r="CA90" i="14"/>
  <c r="CA91" i="14"/>
  <c r="CA92" i="14"/>
  <c r="CA93" i="14"/>
  <c r="CA94" i="14"/>
  <c r="CA95" i="14"/>
  <c r="CA96" i="14"/>
  <c r="CA97" i="14"/>
  <c r="CA98" i="14"/>
  <c r="CA99" i="14"/>
  <c r="CA100" i="14"/>
  <c r="CA101" i="14"/>
  <c r="CA102" i="14"/>
  <c r="CA103" i="14"/>
  <c r="CA104" i="14"/>
  <c r="CA105" i="14"/>
  <c r="CA106" i="14"/>
  <c r="CA107" i="14"/>
  <c r="CA108" i="14"/>
  <c r="CA109" i="14"/>
  <c r="CA110" i="14"/>
  <c r="CA111" i="14"/>
  <c r="CA112" i="14"/>
  <c r="CA113" i="14"/>
  <c r="CA114" i="14"/>
  <c r="CA115" i="14"/>
  <c r="CA116" i="14"/>
  <c r="CA117" i="14"/>
  <c r="CA118" i="14"/>
  <c r="CA119" i="14"/>
  <c r="CA120" i="14"/>
  <c r="CA121" i="14"/>
  <c r="CA122" i="14"/>
  <c r="CA123" i="14"/>
  <c r="CA124" i="14"/>
  <c r="CA125" i="14"/>
  <c r="CA126" i="14"/>
  <c r="CA127" i="14"/>
  <c r="CA128" i="14"/>
  <c r="CA129" i="14"/>
  <c r="CA130" i="14"/>
  <c r="CA131" i="14"/>
  <c r="CA132" i="14"/>
  <c r="CA133" i="14"/>
  <c r="CA134" i="14"/>
  <c r="CA135" i="14"/>
  <c r="CA136" i="14"/>
  <c r="CA137" i="14"/>
  <c r="CA138" i="14"/>
  <c r="CA139" i="14"/>
  <c r="CA140" i="14"/>
  <c r="CA141" i="14"/>
  <c r="CA142" i="14"/>
  <c r="CA143" i="14"/>
  <c r="CA144" i="14"/>
  <c r="CA145" i="14"/>
  <c r="CA146" i="14"/>
  <c r="CA147" i="14"/>
  <c r="CA148" i="14"/>
  <c r="CA149" i="14"/>
  <c r="CA150" i="14"/>
  <c r="CA151" i="14"/>
  <c r="CA152" i="14"/>
  <c r="CA153" i="14"/>
  <c r="CA154" i="14"/>
  <c r="CA155" i="14"/>
  <c r="CA156" i="14"/>
  <c r="CA157" i="14"/>
  <c r="CA158" i="14"/>
  <c r="CA159" i="14"/>
  <c r="CA160" i="14"/>
  <c r="CA161" i="14"/>
  <c r="CA162" i="14"/>
  <c r="CA163" i="14"/>
  <c r="CA164" i="14"/>
  <c r="CA165" i="14"/>
  <c r="CA166" i="14"/>
  <c r="CA167" i="14"/>
  <c r="CA168" i="14"/>
  <c r="CA169" i="14"/>
  <c r="CA170" i="14"/>
  <c r="BZ5" i="14"/>
  <c r="BZ6" i="14"/>
  <c r="BZ7" i="14"/>
  <c r="BZ8" i="14"/>
  <c r="BZ9" i="14"/>
  <c r="BZ10" i="14"/>
  <c r="BZ11" i="14"/>
  <c r="BZ12" i="14"/>
  <c r="BZ13" i="14"/>
  <c r="BZ14" i="14"/>
  <c r="BZ15" i="14"/>
  <c r="BZ16" i="14"/>
  <c r="BZ17" i="14"/>
  <c r="BZ18" i="14"/>
  <c r="BZ19" i="14"/>
  <c r="BZ20" i="14"/>
  <c r="BZ21" i="14"/>
  <c r="BZ22" i="14"/>
  <c r="BZ23" i="14"/>
  <c r="BZ24" i="14"/>
  <c r="BZ25" i="14"/>
  <c r="BZ26" i="14"/>
  <c r="BZ27" i="14"/>
  <c r="BZ28" i="14"/>
  <c r="BZ29" i="14"/>
  <c r="BZ30" i="14"/>
  <c r="BZ31" i="14"/>
  <c r="BZ32" i="14"/>
  <c r="BZ33" i="14"/>
  <c r="BZ34" i="14"/>
  <c r="BZ35" i="14"/>
  <c r="BZ36" i="14"/>
  <c r="BZ37" i="14"/>
  <c r="BZ38" i="14"/>
  <c r="BZ39" i="14"/>
  <c r="BZ40" i="14"/>
  <c r="BZ41" i="14"/>
  <c r="BZ42" i="14"/>
  <c r="BZ43" i="14"/>
  <c r="BZ44" i="14"/>
  <c r="BZ45" i="14"/>
  <c r="BZ46" i="14"/>
  <c r="BZ47" i="14"/>
  <c r="BZ48" i="14"/>
  <c r="BZ49" i="14"/>
  <c r="BZ50" i="14"/>
  <c r="BZ51" i="14"/>
  <c r="BZ52" i="14"/>
  <c r="BZ53" i="14"/>
  <c r="BZ54" i="14"/>
  <c r="BZ55" i="14"/>
  <c r="BZ56" i="14"/>
  <c r="BZ57" i="14"/>
  <c r="BZ58" i="14"/>
  <c r="BZ59" i="14"/>
  <c r="BZ60" i="14"/>
  <c r="BZ61" i="14"/>
  <c r="BZ62" i="14"/>
  <c r="BZ63" i="14"/>
  <c r="BZ64" i="14"/>
  <c r="BZ65" i="14"/>
  <c r="BZ66" i="14"/>
  <c r="BZ67" i="14"/>
  <c r="BZ68" i="14"/>
  <c r="BZ69" i="14"/>
  <c r="BZ70" i="14"/>
  <c r="BZ71" i="14"/>
  <c r="BZ72" i="14"/>
  <c r="BZ73" i="14"/>
  <c r="BZ74" i="14"/>
  <c r="BZ75" i="14"/>
  <c r="BZ76" i="14"/>
  <c r="BZ77" i="14"/>
  <c r="BZ78" i="14"/>
  <c r="BZ79" i="14"/>
  <c r="BZ80" i="14"/>
  <c r="BZ81" i="14"/>
  <c r="BZ82" i="14"/>
  <c r="BZ83" i="14"/>
  <c r="BZ84" i="14"/>
  <c r="BZ85" i="14"/>
  <c r="BZ86" i="14"/>
  <c r="BZ87" i="14"/>
  <c r="BZ88" i="14"/>
  <c r="BZ89" i="14"/>
  <c r="BZ90" i="14"/>
  <c r="BZ91" i="14"/>
  <c r="BZ92" i="14"/>
  <c r="BZ93" i="14"/>
  <c r="BZ94" i="14"/>
  <c r="BZ95" i="14"/>
  <c r="BZ96" i="14"/>
  <c r="BZ97" i="14"/>
  <c r="BZ98" i="14"/>
  <c r="BZ99" i="14"/>
  <c r="BZ100" i="14"/>
  <c r="BZ101" i="14"/>
  <c r="BZ102" i="14"/>
  <c r="BZ103" i="14"/>
  <c r="BZ104" i="14"/>
  <c r="BZ105" i="14"/>
  <c r="BZ106" i="14"/>
  <c r="BZ107" i="14"/>
  <c r="BZ108" i="14"/>
  <c r="BZ109" i="14"/>
  <c r="BZ110" i="14"/>
  <c r="BZ111" i="14"/>
  <c r="BZ112" i="14"/>
  <c r="BZ113" i="14"/>
  <c r="BZ114" i="14"/>
  <c r="BZ115" i="14"/>
  <c r="BZ116" i="14"/>
  <c r="BZ117" i="14"/>
  <c r="BZ118" i="14"/>
  <c r="BZ119" i="14"/>
  <c r="BZ120" i="14"/>
  <c r="BZ121" i="14"/>
  <c r="BZ122" i="14"/>
  <c r="BZ123" i="14"/>
  <c r="BZ124" i="14"/>
  <c r="BZ125" i="14"/>
  <c r="BZ126" i="14"/>
  <c r="BZ127" i="14"/>
  <c r="BZ128" i="14"/>
  <c r="BZ129" i="14"/>
  <c r="BZ130" i="14"/>
  <c r="BZ131" i="14"/>
  <c r="BZ132" i="14"/>
  <c r="BZ133" i="14"/>
  <c r="BZ134" i="14"/>
  <c r="BZ135" i="14"/>
  <c r="BZ136" i="14"/>
  <c r="BZ137" i="14"/>
  <c r="BZ138" i="14"/>
  <c r="BZ139" i="14"/>
  <c r="BZ140" i="14"/>
  <c r="BZ141" i="14"/>
  <c r="BZ142" i="14"/>
  <c r="BZ143" i="14"/>
  <c r="BZ144" i="14"/>
  <c r="BZ145" i="14"/>
  <c r="BZ146" i="14"/>
  <c r="BZ147" i="14"/>
  <c r="BZ148" i="14"/>
  <c r="BZ149" i="14"/>
  <c r="BZ150" i="14"/>
  <c r="BZ151" i="14"/>
  <c r="BZ152" i="14"/>
  <c r="BZ153" i="14"/>
  <c r="BZ154" i="14"/>
  <c r="BZ155" i="14"/>
  <c r="BZ156" i="14"/>
  <c r="BZ157" i="14"/>
  <c r="BZ158" i="14"/>
  <c r="BZ159" i="14"/>
  <c r="BZ160" i="14"/>
  <c r="BZ161" i="14"/>
  <c r="BZ162" i="14"/>
  <c r="BZ163" i="14"/>
  <c r="BZ164" i="14"/>
  <c r="BZ165" i="14"/>
  <c r="BZ166" i="14"/>
  <c r="BZ167" i="14"/>
  <c r="BZ168" i="14"/>
  <c r="BZ169" i="14"/>
  <c r="BZ170" i="14"/>
  <c r="BY5" i="14"/>
  <c r="BY6" i="14"/>
  <c r="BY7" i="14"/>
  <c r="BY8" i="14"/>
  <c r="BY9" i="14"/>
  <c r="BY10" i="14"/>
  <c r="BY11" i="14"/>
  <c r="BY12" i="14"/>
  <c r="BY13" i="14"/>
  <c r="BY14" i="14"/>
  <c r="BY15" i="14"/>
  <c r="BY16" i="14"/>
  <c r="BY17" i="14"/>
  <c r="BY18" i="14"/>
  <c r="BY19" i="14"/>
  <c r="BY20" i="14"/>
  <c r="BY21" i="14"/>
  <c r="BY22" i="14"/>
  <c r="BY23" i="14"/>
  <c r="BY24" i="14"/>
  <c r="BY25" i="14"/>
  <c r="BY26" i="14"/>
  <c r="BY27" i="14"/>
  <c r="BY28" i="14"/>
  <c r="BY29" i="14"/>
  <c r="BY30" i="14"/>
  <c r="BY31" i="14"/>
  <c r="BY32" i="14"/>
  <c r="BY33" i="14"/>
  <c r="BY34" i="14"/>
  <c r="BY35" i="14"/>
  <c r="BY36" i="14"/>
  <c r="BY37" i="14"/>
  <c r="BY38" i="14"/>
  <c r="BY39" i="14"/>
  <c r="BY40" i="14"/>
  <c r="BY41" i="14"/>
  <c r="BY42" i="14"/>
  <c r="BY43" i="14"/>
  <c r="BY44" i="14"/>
  <c r="BY45" i="14"/>
  <c r="BY46" i="14"/>
  <c r="BY47" i="14"/>
  <c r="BY48" i="14"/>
  <c r="BY49" i="14"/>
  <c r="BY50" i="14"/>
  <c r="BY51" i="14"/>
  <c r="BY52" i="14"/>
  <c r="BY53" i="14"/>
  <c r="BY54" i="14"/>
  <c r="BY55" i="14"/>
  <c r="BY56" i="14"/>
  <c r="BY57" i="14"/>
  <c r="BY58" i="14"/>
  <c r="BY59" i="14"/>
  <c r="BY60" i="14"/>
  <c r="BY61" i="14"/>
  <c r="BY62" i="14"/>
  <c r="BY63" i="14"/>
  <c r="BY64" i="14"/>
  <c r="BY65" i="14"/>
  <c r="BY66" i="14"/>
  <c r="BY67" i="14"/>
  <c r="BY68" i="14"/>
  <c r="BY69" i="14"/>
  <c r="BY70" i="14"/>
  <c r="BY71" i="14"/>
  <c r="BY72" i="14"/>
  <c r="BY73" i="14"/>
  <c r="BY74" i="14"/>
  <c r="BY75" i="14"/>
  <c r="BY76" i="14"/>
  <c r="BY77" i="14"/>
  <c r="BY78" i="14"/>
  <c r="BY79" i="14"/>
  <c r="BY80" i="14"/>
  <c r="BY81" i="14"/>
  <c r="BY82" i="14"/>
  <c r="BY83" i="14"/>
  <c r="BY84" i="14"/>
  <c r="BY85" i="14"/>
  <c r="BY86" i="14"/>
  <c r="BY87" i="14"/>
  <c r="BY88" i="14"/>
  <c r="BY89" i="14"/>
  <c r="BY90" i="14"/>
  <c r="BY91" i="14"/>
  <c r="BY92" i="14"/>
  <c r="BY93" i="14"/>
  <c r="BY94" i="14"/>
  <c r="BY95" i="14"/>
  <c r="BY96" i="14"/>
  <c r="BY97" i="14"/>
  <c r="BY98" i="14"/>
  <c r="BY99" i="14"/>
  <c r="BY100" i="14"/>
  <c r="BY101" i="14"/>
  <c r="BY102" i="14"/>
  <c r="BY103" i="14"/>
  <c r="BY104" i="14"/>
  <c r="BY105" i="14"/>
  <c r="BY106" i="14"/>
  <c r="BY107" i="14"/>
  <c r="BY108" i="14"/>
  <c r="BY109" i="14"/>
  <c r="BY110" i="14"/>
  <c r="BY111" i="14"/>
  <c r="BY112" i="14"/>
  <c r="BY113" i="14"/>
  <c r="BY114" i="14"/>
  <c r="BY115" i="14"/>
  <c r="BY116" i="14"/>
  <c r="BY117" i="14"/>
  <c r="BY118" i="14"/>
  <c r="BY119" i="14"/>
  <c r="BY120" i="14"/>
  <c r="BY121" i="14"/>
  <c r="BY122" i="14"/>
  <c r="BY123" i="14"/>
  <c r="BY124" i="14"/>
  <c r="BY125" i="14"/>
  <c r="BY126" i="14"/>
  <c r="BY127" i="14"/>
  <c r="BY128" i="14"/>
  <c r="BY129" i="14"/>
  <c r="BY130" i="14"/>
  <c r="BY131" i="14"/>
  <c r="BY132" i="14"/>
  <c r="BY133" i="14"/>
  <c r="BY134" i="14"/>
  <c r="BY135" i="14"/>
  <c r="BY136" i="14"/>
  <c r="BY137" i="14"/>
  <c r="BY138" i="14"/>
  <c r="BY139" i="14"/>
  <c r="BY140" i="14"/>
  <c r="BY141" i="14"/>
  <c r="BY142" i="14"/>
  <c r="BY143" i="14"/>
  <c r="BY144" i="14"/>
  <c r="BY145" i="14"/>
  <c r="BY146" i="14"/>
  <c r="BY147" i="14"/>
  <c r="BY148" i="14"/>
  <c r="BY149" i="14"/>
  <c r="BY150" i="14"/>
  <c r="BY151" i="14"/>
  <c r="BY152" i="14"/>
  <c r="BY153" i="14"/>
  <c r="BY154" i="14"/>
  <c r="BY155" i="14"/>
  <c r="BY156" i="14"/>
  <c r="BY157" i="14"/>
  <c r="BY158" i="14"/>
  <c r="BY159" i="14"/>
  <c r="BY160" i="14"/>
  <c r="BY161" i="14"/>
  <c r="BY162" i="14"/>
  <c r="BY163" i="14"/>
  <c r="BY164" i="14"/>
  <c r="BY165" i="14"/>
  <c r="BY166" i="14"/>
  <c r="BY167" i="14"/>
  <c r="BY168" i="14"/>
  <c r="BY169" i="14"/>
  <c r="BY170" i="14"/>
  <c r="CH4" i="14"/>
  <c r="CG4" i="14"/>
  <c r="CF4" i="14"/>
  <c r="CE4" i="14"/>
  <c r="CD4" i="14"/>
  <c r="CC4" i="14"/>
  <c r="CB4" i="14"/>
  <c r="BZ4" i="14"/>
  <c r="BY4" i="14"/>
  <c r="E1" i="17"/>
  <c r="AR35" i="10"/>
  <c r="AP35" i="9"/>
  <c r="AQ35" i="9"/>
  <c r="X35" i="9"/>
  <c r="X11" i="8" l="1"/>
  <c r="DD11" i="14" s="1"/>
  <c r="DC12" i="14"/>
  <c r="W11" i="8"/>
  <c r="DC11" i="14" s="1"/>
  <c r="DH12" i="14"/>
  <c r="AB11" i="8"/>
  <c r="DH11" i="14" s="1"/>
  <c r="DL12" i="14"/>
  <c r="AF11" i="8"/>
  <c r="DL11" i="14" s="1"/>
  <c r="DG12" i="14"/>
  <c r="AA11" i="8"/>
  <c r="DG11" i="14" s="1"/>
  <c r="DK12" i="14"/>
  <c r="AE11" i="8"/>
  <c r="DK11" i="14" s="1"/>
  <c r="DE5" i="14"/>
  <c r="Y4" i="8"/>
  <c r="DE4" i="14" s="1"/>
  <c r="DI5" i="14"/>
  <c r="AC4" i="8"/>
  <c r="DI4" i="14" s="1"/>
  <c r="AE10" i="8"/>
  <c r="DK10" i="14" s="1"/>
  <c r="DK170" i="14"/>
  <c r="AA10" i="8"/>
  <c r="DG10" i="14" s="1"/>
  <c r="DG170" i="14"/>
  <c r="Z4" i="8"/>
  <c r="DF4" i="14" s="1"/>
  <c r="DF12" i="14"/>
  <c r="AD11" i="8"/>
  <c r="DJ11" i="14" s="1"/>
  <c r="DJ12" i="14"/>
  <c r="DC5" i="14"/>
  <c r="W4" i="8"/>
  <c r="DC4" i="14" s="1"/>
  <c r="DH5" i="14"/>
  <c r="AB4" i="8"/>
  <c r="DH4" i="14" s="1"/>
  <c r="DL5" i="14"/>
  <c r="AF4" i="8"/>
  <c r="DL4" i="14" s="1"/>
  <c r="AC8" i="8"/>
  <c r="DI169" i="14"/>
  <c r="Y8" i="8"/>
  <c r="DE169" i="14"/>
  <c r="W10" i="8"/>
  <c r="DC10" i="14" s="1"/>
  <c r="DC170" i="14"/>
  <c r="DE12" i="14"/>
  <c r="Y11" i="8"/>
  <c r="DE11" i="14" s="1"/>
  <c r="DI12" i="14"/>
  <c r="AC11" i="8"/>
  <c r="DI11" i="14" s="1"/>
  <c r="AD8" i="8"/>
  <c r="DJ169" i="14"/>
  <c r="Z8" i="8"/>
  <c r="DF169" i="14"/>
  <c r="AA8" i="8"/>
  <c r="Z10" i="8"/>
  <c r="DF10" i="14" s="1"/>
  <c r="AE8" i="8"/>
  <c r="AC10" i="8"/>
  <c r="DI10" i="14" s="1"/>
  <c r="X4" i="8"/>
  <c r="DD4" i="14" s="1"/>
  <c r="DD12" i="14"/>
  <c r="AD10" i="8"/>
  <c r="DJ10" i="14" s="1"/>
  <c r="W8" i="8"/>
  <c r="Y10" i="8"/>
  <c r="DE10" i="14" s="1"/>
  <c r="AD4" i="8"/>
  <c r="DJ4" i="14" s="1"/>
  <c r="AE4" i="8"/>
  <c r="DK4" i="14" s="1"/>
  <c r="AA4" i="8"/>
  <c r="DG4" i="14" s="1"/>
  <c r="Z11" i="8"/>
  <c r="DF11" i="14" s="1"/>
  <c r="AF8" i="8"/>
  <c r="AB8" i="8"/>
  <c r="X8" i="8"/>
  <c r="AF10" i="8"/>
  <c r="DL10" i="14" s="1"/>
  <c r="AB10" i="8"/>
  <c r="DH10" i="14" s="1"/>
  <c r="X10" i="8"/>
  <c r="DD10" i="14" s="1"/>
  <c r="Y34" i="7"/>
  <c r="X36" i="10"/>
  <c r="Y36" i="10"/>
  <c r="Z36" i="10"/>
  <c r="AA36" i="10"/>
  <c r="AB36" i="10"/>
  <c r="AC36" i="10"/>
  <c r="AD36" i="10"/>
  <c r="AE36" i="10"/>
  <c r="AF36" i="10"/>
  <c r="AG36" i="10"/>
  <c r="AH36" i="10"/>
  <c r="AI36" i="10"/>
  <c r="AJ36" i="10"/>
  <c r="AK36" i="10"/>
  <c r="AL36" i="10"/>
  <c r="AM36" i="10"/>
  <c r="AN36" i="10"/>
  <c r="AO36" i="10"/>
  <c r="AP36" i="10"/>
  <c r="AQ36" i="10"/>
  <c r="AR36" i="10"/>
  <c r="X37" i="10"/>
  <c r="Y37" i="10"/>
  <c r="Z37" i="10"/>
  <c r="AA37" i="10"/>
  <c r="AB37" i="10"/>
  <c r="AC37" i="10"/>
  <c r="AD37" i="10"/>
  <c r="AE37" i="10"/>
  <c r="AF37" i="10"/>
  <c r="AG37" i="10"/>
  <c r="AH37" i="10"/>
  <c r="AI37" i="10"/>
  <c r="AJ37" i="10"/>
  <c r="AK37" i="10"/>
  <c r="AL37" i="10"/>
  <c r="AM37" i="10"/>
  <c r="AN37" i="10"/>
  <c r="AO37" i="10"/>
  <c r="AP37" i="10"/>
  <c r="AQ37" i="10"/>
  <c r="AR37" i="10"/>
  <c r="X38" i="10"/>
  <c r="Y38" i="10"/>
  <c r="Z38" i="10"/>
  <c r="AA38" i="10"/>
  <c r="AB38" i="10"/>
  <c r="AC38" i="10"/>
  <c r="AD38" i="10"/>
  <c r="AE38" i="10"/>
  <c r="AF38" i="10"/>
  <c r="AG38" i="10"/>
  <c r="AH38" i="10"/>
  <c r="AI38" i="10"/>
  <c r="AJ38" i="10"/>
  <c r="AK38" i="10"/>
  <c r="AL38" i="10"/>
  <c r="AM38" i="10"/>
  <c r="AN38" i="10"/>
  <c r="AO38" i="10"/>
  <c r="AP38" i="10"/>
  <c r="AQ38" i="10"/>
  <c r="AR38" i="10"/>
  <c r="X39" i="10"/>
  <c r="Y39" i="10"/>
  <c r="Z39" i="10"/>
  <c r="AA39" i="10"/>
  <c r="AB39" i="10"/>
  <c r="AC39" i="10"/>
  <c r="AD39" i="10"/>
  <c r="AE39" i="10"/>
  <c r="AF39" i="10"/>
  <c r="AG39" i="10"/>
  <c r="AH39" i="10"/>
  <c r="AI39" i="10"/>
  <c r="AJ39" i="10"/>
  <c r="AK39" i="10"/>
  <c r="AL39" i="10"/>
  <c r="AM39" i="10"/>
  <c r="AN39" i="10"/>
  <c r="AO39" i="10"/>
  <c r="AP39" i="10"/>
  <c r="AQ39" i="10"/>
  <c r="AR39" i="10"/>
  <c r="X40" i="10"/>
  <c r="Y40" i="10"/>
  <c r="Z40" i="10"/>
  <c r="AA40" i="10"/>
  <c r="AB40" i="10"/>
  <c r="AC40" i="10"/>
  <c r="AD40" i="10"/>
  <c r="AE40" i="10"/>
  <c r="AF40" i="10"/>
  <c r="AG40" i="10"/>
  <c r="AH40" i="10"/>
  <c r="AI40" i="10"/>
  <c r="AJ40" i="10"/>
  <c r="AK40" i="10"/>
  <c r="AL40" i="10"/>
  <c r="AM40" i="10"/>
  <c r="AN40" i="10"/>
  <c r="AO40" i="10"/>
  <c r="AP40" i="10"/>
  <c r="AQ40" i="10"/>
  <c r="AR40" i="10"/>
  <c r="X41" i="10"/>
  <c r="Y41" i="10"/>
  <c r="Z41" i="10"/>
  <c r="AA41" i="10"/>
  <c r="AB41" i="10"/>
  <c r="AC41" i="10"/>
  <c r="AD41" i="10"/>
  <c r="AE41" i="10"/>
  <c r="AF41" i="10"/>
  <c r="AG41" i="10"/>
  <c r="AH41" i="10"/>
  <c r="AI41" i="10"/>
  <c r="AJ41" i="10"/>
  <c r="AK41" i="10"/>
  <c r="AL41" i="10"/>
  <c r="AM41" i="10"/>
  <c r="AN41" i="10"/>
  <c r="AO41" i="10"/>
  <c r="AP41" i="10"/>
  <c r="AQ41" i="10"/>
  <c r="AR41" i="10"/>
  <c r="X42" i="10"/>
  <c r="Y42" i="10"/>
  <c r="Z42" i="10"/>
  <c r="AA42" i="10"/>
  <c r="AB42" i="10"/>
  <c r="AC42" i="10"/>
  <c r="AD42" i="10"/>
  <c r="AE42" i="10"/>
  <c r="AF42" i="10"/>
  <c r="AG42" i="10"/>
  <c r="AH42" i="10"/>
  <c r="AI42" i="10"/>
  <c r="AJ42" i="10"/>
  <c r="AK42" i="10"/>
  <c r="AL42" i="10"/>
  <c r="AM42" i="10"/>
  <c r="AN42" i="10"/>
  <c r="AO42" i="10"/>
  <c r="AP42" i="10"/>
  <c r="AQ42" i="10"/>
  <c r="AR42" i="10"/>
  <c r="X43" i="10"/>
  <c r="Y43" i="10"/>
  <c r="Z43" i="10"/>
  <c r="AA43" i="10"/>
  <c r="AB43" i="10"/>
  <c r="AC43" i="10"/>
  <c r="AD43" i="10"/>
  <c r="AE43" i="10"/>
  <c r="AF43" i="10"/>
  <c r="AG43" i="10"/>
  <c r="AH43" i="10"/>
  <c r="AI43" i="10"/>
  <c r="AJ43" i="10"/>
  <c r="AK43" i="10"/>
  <c r="AL43" i="10"/>
  <c r="AM43" i="10"/>
  <c r="AN43" i="10"/>
  <c r="AO43" i="10"/>
  <c r="AP43" i="10"/>
  <c r="AQ43" i="10"/>
  <c r="AR43" i="10"/>
  <c r="X44" i="10"/>
  <c r="Y44" i="10"/>
  <c r="Z44" i="10"/>
  <c r="AA44" i="10"/>
  <c r="AB44" i="10"/>
  <c r="AC44" i="10"/>
  <c r="AD44" i="10"/>
  <c r="AE44" i="10"/>
  <c r="AF44" i="10"/>
  <c r="AG44" i="10"/>
  <c r="AH44" i="10"/>
  <c r="AI44" i="10"/>
  <c r="AJ44" i="10"/>
  <c r="AK44" i="10"/>
  <c r="AL44" i="10"/>
  <c r="AM44" i="10"/>
  <c r="AN44" i="10"/>
  <c r="AO44" i="10"/>
  <c r="AP44" i="10"/>
  <c r="AQ44" i="10"/>
  <c r="AR44" i="10"/>
  <c r="X45" i="10"/>
  <c r="Y45" i="10"/>
  <c r="Z45" i="10"/>
  <c r="AA45" i="10"/>
  <c r="AB45" i="10"/>
  <c r="AC45" i="10"/>
  <c r="AD45" i="10"/>
  <c r="AE45" i="10"/>
  <c r="AF45" i="10"/>
  <c r="AG45" i="10"/>
  <c r="AH45" i="10"/>
  <c r="AI45" i="10"/>
  <c r="AJ45" i="10"/>
  <c r="AK45" i="10"/>
  <c r="AL45" i="10"/>
  <c r="AM45" i="10"/>
  <c r="AN45" i="10"/>
  <c r="AO45" i="10"/>
  <c r="AP45" i="10"/>
  <c r="AQ45" i="10"/>
  <c r="AR45" i="10"/>
  <c r="X46" i="10"/>
  <c r="Y46" i="10"/>
  <c r="Z46" i="10"/>
  <c r="AA46" i="10"/>
  <c r="AB46" i="10"/>
  <c r="AC46" i="10"/>
  <c r="AD46" i="10"/>
  <c r="AE46" i="10"/>
  <c r="AF46" i="10"/>
  <c r="AG46" i="10"/>
  <c r="AH46" i="10"/>
  <c r="AI46" i="10"/>
  <c r="AJ46" i="10"/>
  <c r="AK46" i="10"/>
  <c r="AL46" i="10"/>
  <c r="AM46" i="10"/>
  <c r="AN46" i="10"/>
  <c r="AO46" i="10"/>
  <c r="AP46" i="10"/>
  <c r="AQ46" i="10"/>
  <c r="AR46" i="10"/>
  <c r="X47" i="10"/>
  <c r="Y47" i="10"/>
  <c r="Z47" i="10"/>
  <c r="AA47" i="10"/>
  <c r="AB47" i="10"/>
  <c r="AC47" i="10"/>
  <c r="AD47" i="10"/>
  <c r="AE47" i="10"/>
  <c r="AF47" i="10"/>
  <c r="AG47" i="10"/>
  <c r="AH47" i="10"/>
  <c r="AI47" i="10"/>
  <c r="AJ47" i="10"/>
  <c r="AK47" i="10"/>
  <c r="AL47" i="10"/>
  <c r="AM47" i="10"/>
  <c r="AN47" i="10"/>
  <c r="AO47" i="10"/>
  <c r="AP47" i="10"/>
  <c r="AQ47" i="10"/>
  <c r="AR47" i="10"/>
  <c r="X48" i="10"/>
  <c r="Y48" i="10"/>
  <c r="Z48" i="10"/>
  <c r="AA48" i="10"/>
  <c r="AB48" i="10"/>
  <c r="AC48" i="10"/>
  <c r="AD48" i="10"/>
  <c r="AE48" i="10"/>
  <c r="AF48" i="10"/>
  <c r="AG48" i="10"/>
  <c r="AH48" i="10"/>
  <c r="AI48" i="10"/>
  <c r="AJ48" i="10"/>
  <c r="AK48" i="10"/>
  <c r="AL48" i="10"/>
  <c r="AM48" i="10"/>
  <c r="AN48" i="10"/>
  <c r="AO48" i="10"/>
  <c r="AP48" i="10"/>
  <c r="AQ48" i="10"/>
  <c r="AR48" i="10"/>
  <c r="X49" i="10"/>
  <c r="Y49" i="10"/>
  <c r="Z49" i="10"/>
  <c r="AA49" i="10"/>
  <c r="AB49" i="10"/>
  <c r="AC49" i="10"/>
  <c r="AD49" i="10"/>
  <c r="AE49" i="10"/>
  <c r="AF49" i="10"/>
  <c r="AG49" i="10"/>
  <c r="AH49" i="10"/>
  <c r="AI49" i="10"/>
  <c r="AJ49" i="10"/>
  <c r="AK49" i="10"/>
  <c r="AL49" i="10"/>
  <c r="AM49" i="10"/>
  <c r="AN49" i="10"/>
  <c r="AO49" i="10"/>
  <c r="AP49" i="10"/>
  <c r="AQ49" i="10"/>
  <c r="AR49" i="10"/>
  <c r="X50" i="10"/>
  <c r="Y50" i="10"/>
  <c r="Z50" i="10"/>
  <c r="AA50" i="10"/>
  <c r="AB50" i="10"/>
  <c r="AC50" i="10"/>
  <c r="AD50" i="10"/>
  <c r="AE50" i="10"/>
  <c r="AF50" i="10"/>
  <c r="AG50" i="10"/>
  <c r="AH50" i="10"/>
  <c r="AI50" i="10"/>
  <c r="AJ50" i="10"/>
  <c r="AK50" i="10"/>
  <c r="AL50" i="10"/>
  <c r="AM50" i="10"/>
  <c r="AN50" i="10"/>
  <c r="AO50" i="10"/>
  <c r="AP50" i="10"/>
  <c r="AQ50" i="10"/>
  <c r="AR50" i="10"/>
  <c r="X51" i="10"/>
  <c r="Y51" i="10"/>
  <c r="Z51" i="10"/>
  <c r="AA51" i="10"/>
  <c r="AB51" i="10"/>
  <c r="AC51" i="10"/>
  <c r="AD51" i="10"/>
  <c r="AE51" i="10"/>
  <c r="AF51" i="10"/>
  <c r="AG51" i="10"/>
  <c r="AH51" i="10"/>
  <c r="AI51" i="10"/>
  <c r="AJ51" i="10"/>
  <c r="AK51" i="10"/>
  <c r="AL51" i="10"/>
  <c r="AM51" i="10"/>
  <c r="AN51" i="10"/>
  <c r="AO51" i="10"/>
  <c r="AP51" i="10"/>
  <c r="AQ51" i="10"/>
  <c r="AR51" i="10"/>
  <c r="X52" i="10"/>
  <c r="Y52" i="10"/>
  <c r="Z52" i="10"/>
  <c r="AA52" i="10"/>
  <c r="AB52" i="10"/>
  <c r="AC52" i="10"/>
  <c r="AD52" i="10"/>
  <c r="AE52" i="10"/>
  <c r="AF52" i="10"/>
  <c r="AG52" i="10"/>
  <c r="AH52" i="10"/>
  <c r="AI52" i="10"/>
  <c r="AJ52" i="10"/>
  <c r="AK52" i="10"/>
  <c r="AL52" i="10"/>
  <c r="AM52" i="10"/>
  <c r="AN52" i="10"/>
  <c r="AO52" i="10"/>
  <c r="AP52" i="10"/>
  <c r="AQ52" i="10"/>
  <c r="AR52" i="10"/>
  <c r="X53" i="10"/>
  <c r="Y53" i="10"/>
  <c r="Z53" i="10"/>
  <c r="AA53" i="10"/>
  <c r="AB53" i="10"/>
  <c r="AC53" i="10"/>
  <c r="AD53" i="10"/>
  <c r="AE53" i="10"/>
  <c r="AF53" i="10"/>
  <c r="AG53" i="10"/>
  <c r="AH53" i="10"/>
  <c r="AI53" i="10"/>
  <c r="AJ53" i="10"/>
  <c r="AK53" i="10"/>
  <c r="AL53" i="10"/>
  <c r="AM53" i="10"/>
  <c r="AN53" i="10"/>
  <c r="AO53" i="10"/>
  <c r="AP53" i="10"/>
  <c r="AQ53" i="10"/>
  <c r="AR53" i="10"/>
  <c r="X54" i="10"/>
  <c r="Y54" i="10"/>
  <c r="Z54" i="10"/>
  <c r="AA54" i="10"/>
  <c r="AB54" i="10"/>
  <c r="AC54" i="10"/>
  <c r="AD54" i="10"/>
  <c r="AE54" i="10"/>
  <c r="AF54" i="10"/>
  <c r="AG54" i="10"/>
  <c r="AH54" i="10"/>
  <c r="AI54" i="10"/>
  <c r="AJ54" i="10"/>
  <c r="AK54" i="10"/>
  <c r="AL54" i="10"/>
  <c r="AM54" i="10"/>
  <c r="AN54" i="10"/>
  <c r="AO54" i="10"/>
  <c r="AP54" i="10"/>
  <c r="AQ54" i="10"/>
  <c r="AR54" i="10"/>
  <c r="X55" i="10"/>
  <c r="Y55" i="10"/>
  <c r="Z55" i="10"/>
  <c r="AA55" i="10"/>
  <c r="AB55" i="10"/>
  <c r="AC55" i="10"/>
  <c r="AD55" i="10"/>
  <c r="AE55" i="10"/>
  <c r="AF55" i="10"/>
  <c r="AG55" i="10"/>
  <c r="AH55" i="10"/>
  <c r="AI55" i="10"/>
  <c r="AJ55" i="10"/>
  <c r="AK55" i="10"/>
  <c r="AL55" i="10"/>
  <c r="AM55" i="10"/>
  <c r="AN55" i="10"/>
  <c r="AO55" i="10"/>
  <c r="AP55" i="10"/>
  <c r="AQ55" i="10"/>
  <c r="AR55" i="10"/>
  <c r="X56" i="10"/>
  <c r="Y56" i="10"/>
  <c r="Z56" i="10"/>
  <c r="AA56" i="10"/>
  <c r="AB56" i="10"/>
  <c r="AC56" i="10"/>
  <c r="AD56" i="10"/>
  <c r="AE56" i="10"/>
  <c r="AF56" i="10"/>
  <c r="AG56" i="10"/>
  <c r="AH56" i="10"/>
  <c r="AI56" i="10"/>
  <c r="AJ56" i="10"/>
  <c r="AK56" i="10"/>
  <c r="AL56" i="10"/>
  <c r="AM56" i="10"/>
  <c r="AN56" i="10"/>
  <c r="AO56" i="10"/>
  <c r="AP56" i="10"/>
  <c r="AQ56" i="10"/>
  <c r="AR56" i="10"/>
  <c r="X57" i="10"/>
  <c r="Y57" i="10"/>
  <c r="Z57" i="10"/>
  <c r="AA57" i="10"/>
  <c r="AB57" i="10"/>
  <c r="AC57" i="10"/>
  <c r="AD57" i="10"/>
  <c r="AE57" i="10"/>
  <c r="AF57" i="10"/>
  <c r="AG57" i="10"/>
  <c r="AH57" i="10"/>
  <c r="AI57" i="10"/>
  <c r="AJ57" i="10"/>
  <c r="AK57" i="10"/>
  <c r="AL57" i="10"/>
  <c r="AM57" i="10"/>
  <c r="AN57" i="10"/>
  <c r="AO57" i="10"/>
  <c r="AP57" i="10"/>
  <c r="AQ57" i="10"/>
  <c r="AR57" i="10"/>
  <c r="X58" i="10"/>
  <c r="Y58" i="10"/>
  <c r="Z58" i="10"/>
  <c r="AA58" i="10"/>
  <c r="AB58" i="10"/>
  <c r="AC58" i="10"/>
  <c r="AD58" i="10"/>
  <c r="AE58" i="10"/>
  <c r="AF58" i="10"/>
  <c r="AG58" i="10"/>
  <c r="AH58" i="10"/>
  <c r="AI58" i="10"/>
  <c r="AJ58" i="10"/>
  <c r="AK58" i="10"/>
  <c r="AL58" i="10"/>
  <c r="AM58" i="10"/>
  <c r="AN58" i="10"/>
  <c r="AO58" i="10"/>
  <c r="AP58" i="10"/>
  <c r="AQ58" i="10"/>
  <c r="AR58" i="10"/>
  <c r="X59" i="10"/>
  <c r="Y59" i="10"/>
  <c r="Z59" i="10"/>
  <c r="AA59" i="10"/>
  <c r="AB59" i="10"/>
  <c r="AC59" i="10"/>
  <c r="AD59" i="10"/>
  <c r="AE59" i="10"/>
  <c r="AF59" i="10"/>
  <c r="AG59" i="10"/>
  <c r="AH59" i="10"/>
  <c r="AI59" i="10"/>
  <c r="AJ59" i="10"/>
  <c r="AK59" i="10"/>
  <c r="AL59" i="10"/>
  <c r="AM59" i="10"/>
  <c r="AN59" i="10"/>
  <c r="AO59" i="10"/>
  <c r="AP59" i="10"/>
  <c r="AQ59" i="10"/>
  <c r="AR59" i="10"/>
  <c r="X60" i="10"/>
  <c r="Y60" i="10"/>
  <c r="Z60" i="10"/>
  <c r="AA60" i="10"/>
  <c r="AB60" i="10"/>
  <c r="AC60" i="10"/>
  <c r="AD60" i="10"/>
  <c r="AE60" i="10"/>
  <c r="AF60" i="10"/>
  <c r="AG60" i="10"/>
  <c r="AH60" i="10"/>
  <c r="AI60" i="10"/>
  <c r="AJ60" i="10"/>
  <c r="AK60" i="10"/>
  <c r="AL60" i="10"/>
  <c r="AM60" i="10"/>
  <c r="AN60" i="10"/>
  <c r="AO60" i="10"/>
  <c r="AP60" i="10"/>
  <c r="AQ60" i="10"/>
  <c r="AR60" i="10"/>
  <c r="X61" i="10"/>
  <c r="Y61" i="10"/>
  <c r="Z61" i="10"/>
  <c r="AA61" i="10"/>
  <c r="AB61" i="10"/>
  <c r="AC61" i="10"/>
  <c r="AD61" i="10"/>
  <c r="AE61" i="10"/>
  <c r="AF61" i="10"/>
  <c r="AG61" i="10"/>
  <c r="AH61" i="10"/>
  <c r="AI61" i="10"/>
  <c r="AJ61" i="10"/>
  <c r="AK61" i="10"/>
  <c r="AL61" i="10"/>
  <c r="AM61" i="10"/>
  <c r="AN61" i="10"/>
  <c r="AO61" i="10"/>
  <c r="AP61" i="10"/>
  <c r="AQ61" i="10"/>
  <c r="AR61" i="10"/>
  <c r="X62" i="10"/>
  <c r="Y62" i="10"/>
  <c r="Z62" i="10"/>
  <c r="AA62" i="10"/>
  <c r="AB62" i="10"/>
  <c r="AC62" i="10"/>
  <c r="AD62" i="10"/>
  <c r="AE62" i="10"/>
  <c r="AF62" i="10"/>
  <c r="AG62" i="10"/>
  <c r="AH62" i="10"/>
  <c r="AI62" i="10"/>
  <c r="AJ62" i="10"/>
  <c r="AK62" i="10"/>
  <c r="AL62" i="10"/>
  <c r="AM62" i="10"/>
  <c r="AN62" i="10"/>
  <c r="AO62" i="10"/>
  <c r="AP62" i="10"/>
  <c r="AQ62" i="10"/>
  <c r="AR62" i="10"/>
  <c r="X63" i="10"/>
  <c r="Y63" i="10"/>
  <c r="Z63" i="10"/>
  <c r="AA63" i="10"/>
  <c r="AB63" i="10"/>
  <c r="AC63" i="10"/>
  <c r="AD63" i="10"/>
  <c r="AE63" i="10"/>
  <c r="AF63" i="10"/>
  <c r="AG63" i="10"/>
  <c r="AH63" i="10"/>
  <c r="AI63" i="10"/>
  <c r="AJ63" i="10"/>
  <c r="AK63" i="10"/>
  <c r="AL63" i="10"/>
  <c r="AM63" i="10"/>
  <c r="AN63" i="10"/>
  <c r="AO63" i="10"/>
  <c r="AP63" i="10"/>
  <c r="AQ63" i="10"/>
  <c r="AR63" i="10"/>
  <c r="X64" i="10"/>
  <c r="Y64" i="10"/>
  <c r="Z64" i="10"/>
  <c r="AA64" i="10"/>
  <c r="AB64" i="10"/>
  <c r="AC64" i="10"/>
  <c r="AD64" i="10"/>
  <c r="AE64" i="10"/>
  <c r="AF64" i="10"/>
  <c r="AG64" i="10"/>
  <c r="AH64" i="10"/>
  <c r="AI64" i="10"/>
  <c r="AJ64" i="10"/>
  <c r="AK64" i="10"/>
  <c r="AL64" i="10"/>
  <c r="AM64" i="10"/>
  <c r="AN64" i="10"/>
  <c r="AO64" i="10"/>
  <c r="AP64" i="10"/>
  <c r="AQ64" i="10"/>
  <c r="AR64" i="10"/>
  <c r="X65" i="10"/>
  <c r="Y65" i="10"/>
  <c r="Z65" i="10"/>
  <c r="AA65" i="10"/>
  <c r="AB65" i="10"/>
  <c r="AC65" i="10"/>
  <c r="AD65" i="10"/>
  <c r="AE65" i="10"/>
  <c r="AF65" i="10"/>
  <c r="AG65" i="10"/>
  <c r="AH65" i="10"/>
  <c r="AI65" i="10"/>
  <c r="AJ65" i="10"/>
  <c r="AK65" i="10"/>
  <c r="AL65" i="10"/>
  <c r="AM65" i="10"/>
  <c r="AN65" i="10"/>
  <c r="AO65" i="10"/>
  <c r="AP65" i="10"/>
  <c r="AQ65" i="10"/>
  <c r="AR65" i="10"/>
  <c r="X66" i="10"/>
  <c r="Y66" i="10"/>
  <c r="Z66" i="10"/>
  <c r="AA66" i="10"/>
  <c r="AB66" i="10"/>
  <c r="AC66" i="10"/>
  <c r="AD66" i="10"/>
  <c r="AE66" i="10"/>
  <c r="AF66" i="10"/>
  <c r="AG66" i="10"/>
  <c r="AH66" i="10"/>
  <c r="AI66" i="10"/>
  <c r="AJ66" i="10"/>
  <c r="AK66" i="10"/>
  <c r="AL66" i="10"/>
  <c r="AM66" i="10"/>
  <c r="AN66" i="10"/>
  <c r="AO66" i="10"/>
  <c r="AP66" i="10"/>
  <c r="AQ66" i="10"/>
  <c r="AR66" i="10"/>
  <c r="X67" i="10"/>
  <c r="Y67" i="10"/>
  <c r="Z67" i="10"/>
  <c r="AA67" i="10"/>
  <c r="AB67" i="10"/>
  <c r="AC67" i="10"/>
  <c r="AD67" i="10"/>
  <c r="AE67" i="10"/>
  <c r="AF67" i="10"/>
  <c r="AG67" i="10"/>
  <c r="AH67" i="10"/>
  <c r="AI67" i="10"/>
  <c r="AJ67" i="10"/>
  <c r="AK67" i="10"/>
  <c r="AL67" i="10"/>
  <c r="AM67" i="10"/>
  <c r="AN67" i="10"/>
  <c r="AO67" i="10"/>
  <c r="AP67" i="10"/>
  <c r="AQ67" i="10"/>
  <c r="AR67" i="10"/>
  <c r="X68" i="10"/>
  <c r="Y68" i="10"/>
  <c r="Z68" i="10"/>
  <c r="AA68" i="10"/>
  <c r="AB68" i="10"/>
  <c r="AC68" i="10"/>
  <c r="AD68" i="10"/>
  <c r="AE68" i="10"/>
  <c r="AF68" i="10"/>
  <c r="AG68" i="10"/>
  <c r="AH68" i="10"/>
  <c r="AI68" i="10"/>
  <c r="AJ68" i="10"/>
  <c r="AK68" i="10"/>
  <c r="AL68" i="10"/>
  <c r="AM68" i="10"/>
  <c r="AN68" i="10"/>
  <c r="AO68" i="10"/>
  <c r="AP68" i="10"/>
  <c r="AQ68" i="10"/>
  <c r="AR68" i="10"/>
  <c r="X69" i="10"/>
  <c r="Y69" i="10"/>
  <c r="Z69" i="10"/>
  <c r="AA69" i="10"/>
  <c r="AB69" i="10"/>
  <c r="AC69" i="10"/>
  <c r="AD69" i="10"/>
  <c r="AE69" i="10"/>
  <c r="AF69" i="10"/>
  <c r="AG69" i="10"/>
  <c r="AH69" i="10"/>
  <c r="AI69" i="10"/>
  <c r="AJ69" i="10"/>
  <c r="AK69" i="10"/>
  <c r="AL69" i="10"/>
  <c r="AM69" i="10"/>
  <c r="AN69" i="10"/>
  <c r="AO69" i="10"/>
  <c r="AP69" i="10"/>
  <c r="AQ69" i="10"/>
  <c r="AR69" i="10"/>
  <c r="X70" i="10"/>
  <c r="Y70" i="10"/>
  <c r="Z70" i="10"/>
  <c r="AA70" i="10"/>
  <c r="AB70" i="10"/>
  <c r="AC70" i="10"/>
  <c r="AD70" i="10"/>
  <c r="AE70" i="10"/>
  <c r="AF70" i="10"/>
  <c r="AG70" i="10"/>
  <c r="AH70" i="10"/>
  <c r="AI70" i="10"/>
  <c r="AJ70" i="10"/>
  <c r="AK70" i="10"/>
  <c r="AL70" i="10"/>
  <c r="AM70" i="10"/>
  <c r="AN70" i="10"/>
  <c r="AO70" i="10"/>
  <c r="AP70" i="10"/>
  <c r="AQ70" i="10"/>
  <c r="AR70" i="10"/>
  <c r="X71" i="10"/>
  <c r="Y71" i="10"/>
  <c r="Z71" i="10"/>
  <c r="AA71" i="10"/>
  <c r="AB71" i="10"/>
  <c r="AC71" i="10"/>
  <c r="AD71" i="10"/>
  <c r="AE71" i="10"/>
  <c r="AF71" i="10"/>
  <c r="AG71" i="10"/>
  <c r="AH71" i="10"/>
  <c r="AI71" i="10"/>
  <c r="AJ71" i="10"/>
  <c r="AK71" i="10"/>
  <c r="AL71" i="10"/>
  <c r="AM71" i="10"/>
  <c r="AN71" i="10"/>
  <c r="AO71" i="10"/>
  <c r="AP71" i="10"/>
  <c r="AQ71" i="10"/>
  <c r="AR71" i="10"/>
  <c r="X72" i="10"/>
  <c r="Y72" i="10"/>
  <c r="Z72" i="10"/>
  <c r="AA72" i="10"/>
  <c r="AB72" i="10"/>
  <c r="AC72" i="10"/>
  <c r="AD72" i="10"/>
  <c r="AE72" i="10"/>
  <c r="AF72" i="10"/>
  <c r="AG72" i="10"/>
  <c r="AH72" i="10"/>
  <c r="AI72" i="10"/>
  <c r="AJ72" i="10"/>
  <c r="AK72" i="10"/>
  <c r="AL72" i="10"/>
  <c r="AM72" i="10"/>
  <c r="AN72" i="10"/>
  <c r="AO72" i="10"/>
  <c r="AP72" i="10"/>
  <c r="AQ72" i="10"/>
  <c r="AR72" i="10"/>
  <c r="X73" i="10"/>
  <c r="Y73" i="10"/>
  <c r="Z73" i="10"/>
  <c r="AA73" i="10"/>
  <c r="AB73" i="10"/>
  <c r="AC73" i="10"/>
  <c r="AD73" i="10"/>
  <c r="AE73" i="10"/>
  <c r="AF73" i="10"/>
  <c r="AG73" i="10"/>
  <c r="AH73" i="10"/>
  <c r="AI73" i="10"/>
  <c r="AJ73" i="10"/>
  <c r="AK73" i="10"/>
  <c r="AL73" i="10"/>
  <c r="AM73" i="10"/>
  <c r="AN73" i="10"/>
  <c r="AO73" i="10"/>
  <c r="AP73" i="10"/>
  <c r="AQ73" i="10"/>
  <c r="AR73" i="10"/>
  <c r="X74" i="10"/>
  <c r="Y74" i="10"/>
  <c r="Z74" i="10"/>
  <c r="AA74" i="10"/>
  <c r="AB74" i="10"/>
  <c r="AC74" i="10"/>
  <c r="AD74" i="10"/>
  <c r="AE74" i="10"/>
  <c r="AF74" i="10"/>
  <c r="AG74" i="10"/>
  <c r="AH74" i="10"/>
  <c r="AI74" i="10"/>
  <c r="AJ74" i="10"/>
  <c r="AK74" i="10"/>
  <c r="AL74" i="10"/>
  <c r="AM74" i="10"/>
  <c r="AN74" i="10"/>
  <c r="AO74" i="10"/>
  <c r="AP74" i="10"/>
  <c r="AQ74" i="10"/>
  <c r="AR74" i="10"/>
  <c r="X75" i="10"/>
  <c r="Y75" i="10"/>
  <c r="Z75" i="10"/>
  <c r="AA75" i="10"/>
  <c r="AB75" i="10"/>
  <c r="AC75" i="10"/>
  <c r="AD75" i="10"/>
  <c r="AE75" i="10"/>
  <c r="AF75" i="10"/>
  <c r="AG75" i="10"/>
  <c r="AH75" i="10"/>
  <c r="AI75" i="10"/>
  <c r="AJ75" i="10"/>
  <c r="AK75" i="10"/>
  <c r="AL75" i="10"/>
  <c r="AM75" i="10"/>
  <c r="AN75" i="10"/>
  <c r="AO75" i="10"/>
  <c r="AP75" i="10"/>
  <c r="AQ75" i="10"/>
  <c r="AR75" i="10"/>
  <c r="X76" i="10"/>
  <c r="Y76" i="10"/>
  <c r="Z76" i="10"/>
  <c r="AA76" i="10"/>
  <c r="AB76" i="10"/>
  <c r="AC76" i="10"/>
  <c r="AD76" i="10"/>
  <c r="AE76" i="10"/>
  <c r="AF76" i="10"/>
  <c r="AG76" i="10"/>
  <c r="AH76" i="10"/>
  <c r="AI76" i="10"/>
  <c r="AJ76" i="10"/>
  <c r="AK76" i="10"/>
  <c r="AL76" i="10"/>
  <c r="AM76" i="10"/>
  <c r="AN76" i="10"/>
  <c r="AO76" i="10"/>
  <c r="AP76" i="10"/>
  <c r="AQ76" i="10"/>
  <c r="AR76" i="10"/>
  <c r="X77" i="10"/>
  <c r="Y77" i="10"/>
  <c r="Z77" i="10"/>
  <c r="AA77" i="10"/>
  <c r="AB77" i="10"/>
  <c r="AC77" i="10"/>
  <c r="AD77" i="10"/>
  <c r="AE77" i="10"/>
  <c r="AF77" i="10"/>
  <c r="AG77" i="10"/>
  <c r="AH77" i="10"/>
  <c r="AI77" i="10"/>
  <c r="AJ77" i="10"/>
  <c r="AK77" i="10"/>
  <c r="AL77" i="10"/>
  <c r="AM77" i="10"/>
  <c r="AN77" i="10"/>
  <c r="AO77" i="10"/>
  <c r="AP77" i="10"/>
  <c r="AQ77" i="10"/>
  <c r="AR77" i="10"/>
  <c r="X78" i="10"/>
  <c r="Y78" i="10"/>
  <c r="Z78" i="10"/>
  <c r="AA78" i="10"/>
  <c r="AB78" i="10"/>
  <c r="AC78" i="10"/>
  <c r="AD78" i="10"/>
  <c r="AE78" i="10"/>
  <c r="AF78" i="10"/>
  <c r="AG78" i="10"/>
  <c r="AH78" i="10"/>
  <c r="AI78" i="10"/>
  <c r="AJ78" i="10"/>
  <c r="AK78" i="10"/>
  <c r="AL78" i="10"/>
  <c r="AM78" i="10"/>
  <c r="AN78" i="10"/>
  <c r="AO78" i="10"/>
  <c r="AP78" i="10"/>
  <c r="AQ78" i="10"/>
  <c r="AR78" i="10"/>
  <c r="X79" i="10"/>
  <c r="Y79" i="10"/>
  <c r="Z79" i="10"/>
  <c r="AA79" i="10"/>
  <c r="AB79" i="10"/>
  <c r="AC79" i="10"/>
  <c r="AD79" i="10"/>
  <c r="AE79" i="10"/>
  <c r="AF79" i="10"/>
  <c r="AG79" i="10"/>
  <c r="AH79" i="10"/>
  <c r="AI79" i="10"/>
  <c r="AJ79" i="10"/>
  <c r="AK79" i="10"/>
  <c r="AL79" i="10"/>
  <c r="AM79" i="10"/>
  <c r="AN79" i="10"/>
  <c r="AO79" i="10"/>
  <c r="AP79" i="10"/>
  <c r="AQ79" i="10"/>
  <c r="AR79" i="10"/>
  <c r="X80" i="10"/>
  <c r="Y80" i="10"/>
  <c r="Z80" i="10"/>
  <c r="AA80" i="10"/>
  <c r="AB80" i="10"/>
  <c r="AC80" i="10"/>
  <c r="AD80" i="10"/>
  <c r="AE80" i="10"/>
  <c r="AF80" i="10"/>
  <c r="AG80" i="10"/>
  <c r="AH80" i="10"/>
  <c r="AI80" i="10"/>
  <c r="AJ80" i="10"/>
  <c r="AK80" i="10"/>
  <c r="AL80" i="10"/>
  <c r="AM80" i="10"/>
  <c r="AN80" i="10"/>
  <c r="AO80" i="10"/>
  <c r="AP80" i="10"/>
  <c r="AQ80" i="10"/>
  <c r="AR80" i="10"/>
  <c r="X81" i="10"/>
  <c r="Y81" i="10"/>
  <c r="Z81" i="10"/>
  <c r="AA81" i="10"/>
  <c r="AB81" i="10"/>
  <c r="AC81" i="10"/>
  <c r="AD81" i="10"/>
  <c r="AE81" i="10"/>
  <c r="AF81" i="10"/>
  <c r="AG81" i="10"/>
  <c r="AH81" i="10"/>
  <c r="AI81" i="10"/>
  <c r="AJ81" i="10"/>
  <c r="AK81" i="10"/>
  <c r="AL81" i="10"/>
  <c r="AM81" i="10"/>
  <c r="AN81" i="10"/>
  <c r="AO81" i="10"/>
  <c r="AP81" i="10"/>
  <c r="AQ81" i="10"/>
  <c r="AR81" i="10"/>
  <c r="X82" i="10"/>
  <c r="Y82" i="10"/>
  <c r="Z82" i="10"/>
  <c r="AA82" i="10"/>
  <c r="AB82" i="10"/>
  <c r="AC82" i="10"/>
  <c r="AD82" i="10"/>
  <c r="AE82" i="10"/>
  <c r="AF82" i="10"/>
  <c r="AG82" i="10"/>
  <c r="AH82" i="10"/>
  <c r="AI82" i="10"/>
  <c r="AJ82" i="10"/>
  <c r="AK82" i="10"/>
  <c r="AL82" i="10"/>
  <c r="AM82" i="10"/>
  <c r="AN82" i="10"/>
  <c r="AO82" i="10"/>
  <c r="AP82" i="10"/>
  <c r="AQ82" i="10"/>
  <c r="AR82" i="10"/>
  <c r="X83" i="10"/>
  <c r="Y83" i="10"/>
  <c r="Z83" i="10"/>
  <c r="AA83" i="10"/>
  <c r="AB83" i="10"/>
  <c r="AC83" i="10"/>
  <c r="AD83" i="10"/>
  <c r="AE83" i="10"/>
  <c r="AF83" i="10"/>
  <c r="AG83" i="10"/>
  <c r="AH83" i="10"/>
  <c r="AI83" i="10"/>
  <c r="AJ83" i="10"/>
  <c r="AK83" i="10"/>
  <c r="AL83" i="10"/>
  <c r="AM83" i="10"/>
  <c r="AN83" i="10"/>
  <c r="AO83" i="10"/>
  <c r="AP83" i="10"/>
  <c r="AQ83" i="10"/>
  <c r="AR83" i="10"/>
  <c r="X84" i="10"/>
  <c r="Y84" i="10"/>
  <c r="Z84" i="10"/>
  <c r="AA84" i="10"/>
  <c r="AB84" i="10"/>
  <c r="AC84" i="10"/>
  <c r="AD84" i="10"/>
  <c r="AE84" i="10"/>
  <c r="AF84" i="10"/>
  <c r="AG84" i="10"/>
  <c r="AH84" i="10"/>
  <c r="AI84" i="10"/>
  <c r="AJ84" i="10"/>
  <c r="AK84" i="10"/>
  <c r="AL84" i="10"/>
  <c r="AM84" i="10"/>
  <c r="AN84" i="10"/>
  <c r="AO84" i="10"/>
  <c r="AP84" i="10"/>
  <c r="AQ84" i="10"/>
  <c r="AR84" i="10"/>
  <c r="X85" i="10"/>
  <c r="Y85" i="10"/>
  <c r="Z85" i="10"/>
  <c r="AA85" i="10"/>
  <c r="AB85" i="10"/>
  <c r="AC85" i="10"/>
  <c r="AD85" i="10"/>
  <c r="AE85" i="10"/>
  <c r="AF85" i="10"/>
  <c r="AG85" i="10"/>
  <c r="AH85" i="10"/>
  <c r="AI85" i="10"/>
  <c r="AJ85" i="10"/>
  <c r="AK85" i="10"/>
  <c r="AL85" i="10"/>
  <c r="AM85" i="10"/>
  <c r="AN85" i="10"/>
  <c r="AO85" i="10"/>
  <c r="AP85" i="10"/>
  <c r="AQ85" i="10"/>
  <c r="AR85" i="10"/>
  <c r="X86" i="10"/>
  <c r="Y86" i="10"/>
  <c r="Z86" i="10"/>
  <c r="AA86" i="10"/>
  <c r="AB86" i="10"/>
  <c r="AC86" i="10"/>
  <c r="AD86" i="10"/>
  <c r="AE86" i="10"/>
  <c r="AF86" i="10"/>
  <c r="AG86" i="10"/>
  <c r="AH86" i="10"/>
  <c r="AI86" i="10"/>
  <c r="AJ86" i="10"/>
  <c r="AK86" i="10"/>
  <c r="AL86" i="10"/>
  <c r="AM86" i="10"/>
  <c r="AN86" i="10"/>
  <c r="AO86" i="10"/>
  <c r="AP86" i="10"/>
  <c r="AQ86" i="10"/>
  <c r="AR86" i="10"/>
  <c r="X87" i="10"/>
  <c r="Y87" i="10"/>
  <c r="Z87" i="10"/>
  <c r="AA87" i="10"/>
  <c r="AB87" i="10"/>
  <c r="AC87" i="10"/>
  <c r="AD87" i="10"/>
  <c r="AE87" i="10"/>
  <c r="AF87" i="10"/>
  <c r="AG87" i="10"/>
  <c r="AH87" i="10"/>
  <c r="AI87" i="10"/>
  <c r="AJ87" i="10"/>
  <c r="AK87" i="10"/>
  <c r="AL87" i="10"/>
  <c r="AM87" i="10"/>
  <c r="AN87" i="10"/>
  <c r="AO87" i="10"/>
  <c r="AP87" i="10"/>
  <c r="AQ87" i="10"/>
  <c r="AR87" i="10"/>
  <c r="X88" i="10"/>
  <c r="Y88" i="10"/>
  <c r="Z88" i="10"/>
  <c r="AA88" i="10"/>
  <c r="AB88" i="10"/>
  <c r="AC88" i="10"/>
  <c r="AD88" i="10"/>
  <c r="AE88" i="10"/>
  <c r="AF88" i="10"/>
  <c r="AG88" i="10"/>
  <c r="AH88" i="10"/>
  <c r="AI88" i="10"/>
  <c r="AJ88" i="10"/>
  <c r="AK88" i="10"/>
  <c r="AL88" i="10"/>
  <c r="AM88" i="10"/>
  <c r="AN88" i="10"/>
  <c r="AO88" i="10"/>
  <c r="AP88" i="10"/>
  <c r="AQ88" i="10"/>
  <c r="AR88" i="10"/>
  <c r="X89" i="10"/>
  <c r="Y89" i="10"/>
  <c r="Z89" i="10"/>
  <c r="AA89" i="10"/>
  <c r="AB89" i="10"/>
  <c r="AC89" i="10"/>
  <c r="AD89" i="10"/>
  <c r="AE89" i="10"/>
  <c r="AF89" i="10"/>
  <c r="AG89" i="10"/>
  <c r="AH89" i="10"/>
  <c r="AI89" i="10"/>
  <c r="AJ89" i="10"/>
  <c r="AK89" i="10"/>
  <c r="AL89" i="10"/>
  <c r="AM89" i="10"/>
  <c r="AN89" i="10"/>
  <c r="AO89" i="10"/>
  <c r="AP89" i="10"/>
  <c r="AQ89" i="10"/>
  <c r="AR89" i="10"/>
  <c r="X90" i="10"/>
  <c r="Y90" i="10"/>
  <c r="Z90" i="10"/>
  <c r="AA90" i="10"/>
  <c r="AB90" i="10"/>
  <c r="AC90" i="10"/>
  <c r="AD90" i="10"/>
  <c r="AE90" i="10"/>
  <c r="AF90" i="10"/>
  <c r="AG90" i="10"/>
  <c r="AH90" i="10"/>
  <c r="AI90" i="10"/>
  <c r="AJ90" i="10"/>
  <c r="AK90" i="10"/>
  <c r="AL90" i="10"/>
  <c r="AM90" i="10"/>
  <c r="AN90" i="10"/>
  <c r="AO90" i="10"/>
  <c r="AP90" i="10"/>
  <c r="AQ90" i="10"/>
  <c r="AR90" i="10"/>
  <c r="X91" i="10"/>
  <c r="Y91" i="10"/>
  <c r="Z91" i="10"/>
  <c r="AA91" i="10"/>
  <c r="AB91" i="10"/>
  <c r="AC91" i="10"/>
  <c r="AD91" i="10"/>
  <c r="AE91" i="10"/>
  <c r="AF91" i="10"/>
  <c r="AG91" i="10"/>
  <c r="AH91" i="10"/>
  <c r="AI91" i="10"/>
  <c r="AJ91" i="10"/>
  <c r="AK91" i="10"/>
  <c r="AL91" i="10"/>
  <c r="AM91" i="10"/>
  <c r="AN91" i="10"/>
  <c r="AO91" i="10"/>
  <c r="AP91" i="10"/>
  <c r="AQ91" i="10"/>
  <c r="AR91" i="10"/>
  <c r="X92" i="10"/>
  <c r="Y92" i="10"/>
  <c r="Z92" i="10"/>
  <c r="AA92" i="10"/>
  <c r="AB92" i="10"/>
  <c r="AC92" i="10"/>
  <c r="AD92" i="10"/>
  <c r="AE92" i="10"/>
  <c r="AF92" i="10"/>
  <c r="AG92" i="10"/>
  <c r="AH92" i="10"/>
  <c r="AI92" i="10"/>
  <c r="AJ92" i="10"/>
  <c r="AK92" i="10"/>
  <c r="AL92" i="10"/>
  <c r="AM92" i="10"/>
  <c r="AN92" i="10"/>
  <c r="AO92" i="10"/>
  <c r="AP92" i="10"/>
  <c r="AQ92" i="10"/>
  <c r="AR92" i="10"/>
  <c r="X93" i="10"/>
  <c r="Y93" i="10"/>
  <c r="Z93" i="10"/>
  <c r="AA93" i="10"/>
  <c r="AB93" i="10"/>
  <c r="AC93" i="10"/>
  <c r="AD93" i="10"/>
  <c r="AE93" i="10"/>
  <c r="AF93" i="10"/>
  <c r="AG93" i="10"/>
  <c r="AH93" i="10"/>
  <c r="AI93" i="10"/>
  <c r="AJ93" i="10"/>
  <c r="AK93" i="10"/>
  <c r="AL93" i="10"/>
  <c r="AM93" i="10"/>
  <c r="AN93" i="10"/>
  <c r="AO93" i="10"/>
  <c r="AP93" i="10"/>
  <c r="AQ93" i="10"/>
  <c r="AR93" i="10"/>
  <c r="X94" i="10"/>
  <c r="Y94" i="10"/>
  <c r="Z94" i="10"/>
  <c r="AA94" i="10"/>
  <c r="AB94" i="10"/>
  <c r="AC94" i="10"/>
  <c r="AD94" i="10"/>
  <c r="AE94" i="10"/>
  <c r="AF94" i="10"/>
  <c r="AG94" i="10"/>
  <c r="AH94" i="10"/>
  <c r="AI94" i="10"/>
  <c r="AJ94" i="10"/>
  <c r="AK94" i="10"/>
  <c r="AL94" i="10"/>
  <c r="AM94" i="10"/>
  <c r="AN94" i="10"/>
  <c r="AO94" i="10"/>
  <c r="AP94" i="10"/>
  <c r="AQ94" i="10"/>
  <c r="AR94" i="10"/>
  <c r="X95" i="10"/>
  <c r="Y95" i="10"/>
  <c r="Z95" i="10"/>
  <c r="AA95" i="10"/>
  <c r="AB95" i="10"/>
  <c r="AC95" i="10"/>
  <c r="AD95" i="10"/>
  <c r="AE95" i="10"/>
  <c r="AF95" i="10"/>
  <c r="AG95" i="10"/>
  <c r="AH95" i="10"/>
  <c r="AI95" i="10"/>
  <c r="AJ95" i="10"/>
  <c r="AK95" i="10"/>
  <c r="AL95" i="10"/>
  <c r="AM95" i="10"/>
  <c r="AN95" i="10"/>
  <c r="AO95" i="10"/>
  <c r="AP95" i="10"/>
  <c r="AQ95" i="10"/>
  <c r="AR95" i="10"/>
  <c r="X96" i="10"/>
  <c r="Y96" i="10"/>
  <c r="Z96" i="10"/>
  <c r="AA96" i="10"/>
  <c r="AB96" i="10"/>
  <c r="AC96" i="10"/>
  <c r="AD96" i="10"/>
  <c r="AE96" i="10"/>
  <c r="AF96" i="10"/>
  <c r="AG96" i="10"/>
  <c r="AH96" i="10"/>
  <c r="AI96" i="10"/>
  <c r="AJ96" i="10"/>
  <c r="AK96" i="10"/>
  <c r="AL96" i="10"/>
  <c r="AM96" i="10"/>
  <c r="AN96" i="10"/>
  <c r="AO96" i="10"/>
  <c r="AP96" i="10"/>
  <c r="AQ96" i="10"/>
  <c r="AR96" i="10"/>
  <c r="X97" i="10"/>
  <c r="Y97" i="10"/>
  <c r="Z97" i="10"/>
  <c r="AA97" i="10"/>
  <c r="AB97" i="10"/>
  <c r="AC97" i="10"/>
  <c r="AD97" i="10"/>
  <c r="AE97" i="10"/>
  <c r="AF97" i="10"/>
  <c r="AG97" i="10"/>
  <c r="AH97" i="10"/>
  <c r="AI97" i="10"/>
  <c r="AJ97" i="10"/>
  <c r="AK97" i="10"/>
  <c r="AL97" i="10"/>
  <c r="AM97" i="10"/>
  <c r="AN97" i="10"/>
  <c r="AO97" i="10"/>
  <c r="AP97" i="10"/>
  <c r="AQ97" i="10"/>
  <c r="AR97" i="10"/>
  <c r="X98" i="10"/>
  <c r="Y98" i="10"/>
  <c r="Z98" i="10"/>
  <c r="AA98" i="10"/>
  <c r="AB98" i="10"/>
  <c r="AC98" i="10"/>
  <c r="AD98" i="10"/>
  <c r="AE98" i="10"/>
  <c r="AF98" i="10"/>
  <c r="AG98" i="10"/>
  <c r="AH98" i="10"/>
  <c r="AI98" i="10"/>
  <c r="AJ98" i="10"/>
  <c r="AK98" i="10"/>
  <c r="AL98" i="10"/>
  <c r="AM98" i="10"/>
  <c r="AN98" i="10"/>
  <c r="AO98" i="10"/>
  <c r="AP98" i="10"/>
  <c r="AQ98" i="10"/>
  <c r="AR98" i="10"/>
  <c r="X99" i="10"/>
  <c r="Y99" i="10"/>
  <c r="Z99" i="10"/>
  <c r="AA99" i="10"/>
  <c r="AB99" i="10"/>
  <c r="AC99" i="10"/>
  <c r="AD99" i="10"/>
  <c r="AE99" i="10"/>
  <c r="AF99" i="10"/>
  <c r="AG99" i="10"/>
  <c r="AH99" i="10"/>
  <c r="AI99" i="10"/>
  <c r="AJ99" i="10"/>
  <c r="AK99" i="10"/>
  <c r="AL99" i="10"/>
  <c r="AM99" i="10"/>
  <c r="AN99" i="10"/>
  <c r="AO99" i="10"/>
  <c r="AP99" i="10"/>
  <c r="AQ99" i="10"/>
  <c r="AR99" i="10"/>
  <c r="X100" i="10"/>
  <c r="Y100" i="10"/>
  <c r="Z100" i="10"/>
  <c r="AA100" i="10"/>
  <c r="AB100" i="10"/>
  <c r="AC100" i="10"/>
  <c r="AD100" i="10"/>
  <c r="AE100" i="10"/>
  <c r="AF100" i="10"/>
  <c r="AG100" i="10"/>
  <c r="AH100" i="10"/>
  <c r="AI100" i="10"/>
  <c r="AJ100" i="10"/>
  <c r="AK100" i="10"/>
  <c r="AL100" i="10"/>
  <c r="AM100" i="10"/>
  <c r="AN100" i="10"/>
  <c r="AO100" i="10"/>
  <c r="AP100" i="10"/>
  <c r="AQ100" i="10"/>
  <c r="AR100" i="10"/>
  <c r="X101" i="10"/>
  <c r="Y101" i="10"/>
  <c r="Z101" i="10"/>
  <c r="AA101" i="10"/>
  <c r="AB101" i="10"/>
  <c r="AC101" i="10"/>
  <c r="AD101" i="10"/>
  <c r="AE101" i="10"/>
  <c r="AF101" i="10"/>
  <c r="AG101" i="10"/>
  <c r="AH101" i="10"/>
  <c r="AI101" i="10"/>
  <c r="AJ101" i="10"/>
  <c r="AK101" i="10"/>
  <c r="AL101" i="10"/>
  <c r="AM101" i="10"/>
  <c r="AN101" i="10"/>
  <c r="AO101" i="10"/>
  <c r="AP101" i="10"/>
  <c r="AQ101" i="10"/>
  <c r="AR101" i="10"/>
  <c r="X102" i="10"/>
  <c r="Y102" i="10"/>
  <c r="Z102" i="10"/>
  <c r="AA102" i="10"/>
  <c r="AB102" i="10"/>
  <c r="AC102" i="10"/>
  <c r="AD102" i="10"/>
  <c r="AE102" i="10"/>
  <c r="AF102" i="10"/>
  <c r="AG102" i="10"/>
  <c r="AH102" i="10"/>
  <c r="AI102" i="10"/>
  <c r="AJ102" i="10"/>
  <c r="AK102" i="10"/>
  <c r="AL102" i="10"/>
  <c r="AM102" i="10"/>
  <c r="AN102" i="10"/>
  <c r="AO102" i="10"/>
  <c r="AP102" i="10"/>
  <c r="AQ102" i="10"/>
  <c r="AR102" i="10"/>
  <c r="X103" i="10"/>
  <c r="Y103" i="10"/>
  <c r="Z103" i="10"/>
  <c r="AA103" i="10"/>
  <c r="AB103" i="10"/>
  <c r="AC103" i="10"/>
  <c r="AD103" i="10"/>
  <c r="AE103" i="10"/>
  <c r="AF103" i="10"/>
  <c r="AG103" i="10"/>
  <c r="AH103" i="10"/>
  <c r="AI103" i="10"/>
  <c r="AJ103" i="10"/>
  <c r="AK103" i="10"/>
  <c r="AL103" i="10"/>
  <c r="AM103" i="10"/>
  <c r="AN103" i="10"/>
  <c r="AO103" i="10"/>
  <c r="AP103" i="10"/>
  <c r="AQ103" i="10"/>
  <c r="AR103" i="10"/>
  <c r="X104" i="10"/>
  <c r="Y104" i="10"/>
  <c r="Z104" i="10"/>
  <c r="AA104" i="10"/>
  <c r="AB104" i="10"/>
  <c r="AC104" i="10"/>
  <c r="AD104" i="10"/>
  <c r="AE104" i="10"/>
  <c r="AF104" i="10"/>
  <c r="AG104" i="10"/>
  <c r="AH104" i="10"/>
  <c r="AI104" i="10"/>
  <c r="AJ104" i="10"/>
  <c r="AK104" i="10"/>
  <c r="AL104" i="10"/>
  <c r="AM104" i="10"/>
  <c r="AN104" i="10"/>
  <c r="AO104" i="10"/>
  <c r="AP104" i="10"/>
  <c r="AQ104" i="10"/>
  <c r="AR104" i="10"/>
  <c r="X105" i="10"/>
  <c r="Y105" i="10"/>
  <c r="Z105" i="10"/>
  <c r="AA105" i="10"/>
  <c r="AB105" i="10"/>
  <c r="AC105" i="10"/>
  <c r="AD105" i="10"/>
  <c r="AE105" i="10"/>
  <c r="AF105" i="10"/>
  <c r="AG105" i="10"/>
  <c r="AH105" i="10"/>
  <c r="AI105" i="10"/>
  <c r="AJ105" i="10"/>
  <c r="AK105" i="10"/>
  <c r="AL105" i="10"/>
  <c r="AM105" i="10"/>
  <c r="AN105" i="10"/>
  <c r="AO105" i="10"/>
  <c r="AP105" i="10"/>
  <c r="AQ105" i="10"/>
  <c r="AR105" i="10"/>
  <c r="X106" i="10"/>
  <c r="Y106" i="10"/>
  <c r="Z106" i="10"/>
  <c r="AA106" i="10"/>
  <c r="AB106" i="10"/>
  <c r="AC106" i="10"/>
  <c r="AD106" i="10"/>
  <c r="AE106" i="10"/>
  <c r="AF106" i="10"/>
  <c r="AG106" i="10"/>
  <c r="AH106" i="10"/>
  <c r="AI106" i="10"/>
  <c r="AJ106" i="10"/>
  <c r="AK106" i="10"/>
  <c r="AL106" i="10"/>
  <c r="AM106" i="10"/>
  <c r="AN106" i="10"/>
  <c r="AO106" i="10"/>
  <c r="AP106" i="10"/>
  <c r="AQ106" i="10"/>
  <c r="AR106" i="10"/>
  <c r="X107" i="10"/>
  <c r="Y107" i="10"/>
  <c r="Z107" i="10"/>
  <c r="AA107" i="10"/>
  <c r="AB107" i="10"/>
  <c r="AC107" i="10"/>
  <c r="AD107" i="10"/>
  <c r="AE107" i="10"/>
  <c r="AF107" i="10"/>
  <c r="AG107" i="10"/>
  <c r="AH107" i="10"/>
  <c r="AI107" i="10"/>
  <c r="AJ107" i="10"/>
  <c r="AK107" i="10"/>
  <c r="AL107" i="10"/>
  <c r="AM107" i="10"/>
  <c r="AN107" i="10"/>
  <c r="AO107" i="10"/>
  <c r="AP107" i="10"/>
  <c r="AQ107" i="10"/>
  <c r="AR107" i="10"/>
  <c r="X108" i="10"/>
  <c r="Y108" i="10"/>
  <c r="Z108" i="10"/>
  <c r="AA108" i="10"/>
  <c r="AB108" i="10"/>
  <c r="AC108" i="10"/>
  <c r="AD108" i="10"/>
  <c r="AE108" i="10"/>
  <c r="AF108" i="10"/>
  <c r="AG108" i="10"/>
  <c r="AH108" i="10"/>
  <c r="AI108" i="10"/>
  <c r="AJ108" i="10"/>
  <c r="AK108" i="10"/>
  <c r="AL108" i="10"/>
  <c r="AM108" i="10"/>
  <c r="AN108" i="10"/>
  <c r="AO108" i="10"/>
  <c r="AP108" i="10"/>
  <c r="AQ108" i="10"/>
  <c r="AR108" i="10"/>
  <c r="X109" i="10"/>
  <c r="Y109" i="10"/>
  <c r="Z109" i="10"/>
  <c r="AA109" i="10"/>
  <c r="AB109" i="10"/>
  <c r="AC109" i="10"/>
  <c r="AD109" i="10"/>
  <c r="AE109" i="10"/>
  <c r="AF109" i="10"/>
  <c r="AG109" i="10"/>
  <c r="AH109" i="10"/>
  <c r="AI109" i="10"/>
  <c r="AJ109" i="10"/>
  <c r="AK109" i="10"/>
  <c r="AL109" i="10"/>
  <c r="AM109" i="10"/>
  <c r="AN109" i="10"/>
  <c r="AO109" i="10"/>
  <c r="AP109" i="10"/>
  <c r="AQ109" i="10"/>
  <c r="AR109" i="10"/>
  <c r="X110" i="10"/>
  <c r="Y110" i="10"/>
  <c r="Z110" i="10"/>
  <c r="AA110" i="10"/>
  <c r="AB110" i="10"/>
  <c r="AC110" i="10"/>
  <c r="AD110" i="10"/>
  <c r="AE110" i="10"/>
  <c r="AF110" i="10"/>
  <c r="AG110" i="10"/>
  <c r="AH110" i="10"/>
  <c r="AI110" i="10"/>
  <c r="AJ110" i="10"/>
  <c r="AK110" i="10"/>
  <c r="AL110" i="10"/>
  <c r="AM110" i="10"/>
  <c r="AN110" i="10"/>
  <c r="AO110" i="10"/>
  <c r="AP110" i="10"/>
  <c r="AQ110" i="10"/>
  <c r="AR110" i="10"/>
  <c r="X111" i="10"/>
  <c r="Y111" i="10"/>
  <c r="Z111" i="10"/>
  <c r="AA111" i="10"/>
  <c r="AB111" i="10"/>
  <c r="AC111" i="10"/>
  <c r="AD111" i="10"/>
  <c r="AE111" i="10"/>
  <c r="AF111" i="10"/>
  <c r="AG111" i="10"/>
  <c r="AH111" i="10"/>
  <c r="AI111" i="10"/>
  <c r="AJ111" i="10"/>
  <c r="AK111" i="10"/>
  <c r="AL111" i="10"/>
  <c r="AM111" i="10"/>
  <c r="AN111" i="10"/>
  <c r="AO111" i="10"/>
  <c r="AP111" i="10"/>
  <c r="AQ111" i="10"/>
  <c r="AR111" i="10"/>
  <c r="X112" i="10"/>
  <c r="Y112" i="10"/>
  <c r="Z112" i="10"/>
  <c r="AA112" i="10"/>
  <c r="AB112" i="10"/>
  <c r="AC112" i="10"/>
  <c r="AD112" i="10"/>
  <c r="AE112" i="10"/>
  <c r="AF112" i="10"/>
  <c r="AG112" i="10"/>
  <c r="AH112" i="10"/>
  <c r="AI112" i="10"/>
  <c r="AJ112" i="10"/>
  <c r="AK112" i="10"/>
  <c r="AL112" i="10"/>
  <c r="AM112" i="10"/>
  <c r="AN112" i="10"/>
  <c r="AO112" i="10"/>
  <c r="AP112" i="10"/>
  <c r="AQ112" i="10"/>
  <c r="AR112" i="10"/>
  <c r="X113" i="10"/>
  <c r="Y113" i="10"/>
  <c r="Z113" i="10"/>
  <c r="AA113" i="10"/>
  <c r="AB113" i="10"/>
  <c r="AC113" i="10"/>
  <c r="AD113" i="10"/>
  <c r="AE113" i="10"/>
  <c r="AF113" i="10"/>
  <c r="AG113" i="10"/>
  <c r="AH113" i="10"/>
  <c r="AI113" i="10"/>
  <c r="AJ113" i="10"/>
  <c r="AK113" i="10"/>
  <c r="AL113" i="10"/>
  <c r="AM113" i="10"/>
  <c r="AN113" i="10"/>
  <c r="AO113" i="10"/>
  <c r="AP113" i="10"/>
  <c r="AQ113" i="10"/>
  <c r="AR113" i="10"/>
  <c r="X114" i="10"/>
  <c r="Y114" i="10"/>
  <c r="Z114" i="10"/>
  <c r="AA114" i="10"/>
  <c r="AB114" i="10"/>
  <c r="AC114" i="10"/>
  <c r="AD114" i="10"/>
  <c r="AE114" i="10"/>
  <c r="AF114" i="10"/>
  <c r="AG114" i="10"/>
  <c r="AH114" i="10"/>
  <c r="AI114" i="10"/>
  <c r="AJ114" i="10"/>
  <c r="AK114" i="10"/>
  <c r="AL114" i="10"/>
  <c r="AM114" i="10"/>
  <c r="AN114" i="10"/>
  <c r="AO114" i="10"/>
  <c r="AP114" i="10"/>
  <c r="AQ114" i="10"/>
  <c r="AR114" i="10"/>
  <c r="X115" i="10"/>
  <c r="Y115" i="10"/>
  <c r="Z115" i="10"/>
  <c r="AA115" i="10"/>
  <c r="AB115" i="10"/>
  <c r="AC115" i="10"/>
  <c r="AD115" i="10"/>
  <c r="AE115" i="10"/>
  <c r="AF115" i="10"/>
  <c r="AG115" i="10"/>
  <c r="AH115" i="10"/>
  <c r="AI115" i="10"/>
  <c r="AJ115" i="10"/>
  <c r="AK115" i="10"/>
  <c r="AL115" i="10"/>
  <c r="AM115" i="10"/>
  <c r="AN115" i="10"/>
  <c r="AO115" i="10"/>
  <c r="AP115" i="10"/>
  <c r="AQ115" i="10"/>
  <c r="AR115" i="10"/>
  <c r="X116" i="10"/>
  <c r="Y116" i="10"/>
  <c r="Z116" i="10"/>
  <c r="AA116" i="10"/>
  <c r="AB116" i="10"/>
  <c r="AC116" i="10"/>
  <c r="AD116" i="10"/>
  <c r="AE116" i="10"/>
  <c r="AF116" i="10"/>
  <c r="AG116" i="10"/>
  <c r="AH116" i="10"/>
  <c r="AI116" i="10"/>
  <c r="AJ116" i="10"/>
  <c r="AK116" i="10"/>
  <c r="AL116" i="10"/>
  <c r="AM116" i="10"/>
  <c r="AN116" i="10"/>
  <c r="AO116" i="10"/>
  <c r="AP116" i="10"/>
  <c r="AQ116" i="10"/>
  <c r="AR116" i="10"/>
  <c r="X117" i="10"/>
  <c r="Y117" i="10"/>
  <c r="Z117" i="10"/>
  <c r="AA117" i="10"/>
  <c r="AB117" i="10"/>
  <c r="AC117" i="10"/>
  <c r="AD117" i="10"/>
  <c r="AE117" i="10"/>
  <c r="AF117" i="10"/>
  <c r="AG117" i="10"/>
  <c r="AH117" i="10"/>
  <c r="AI117" i="10"/>
  <c r="AJ117" i="10"/>
  <c r="AK117" i="10"/>
  <c r="AL117" i="10"/>
  <c r="AM117" i="10"/>
  <c r="AN117" i="10"/>
  <c r="AO117" i="10"/>
  <c r="AP117" i="10"/>
  <c r="AQ117" i="10"/>
  <c r="AR117" i="10"/>
  <c r="X118" i="10"/>
  <c r="Y118" i="10"/>
  <c r="Z118" i="10"/>
  <c r="AA118" i="10"/>
  <c r="AB118" i="10"/>
  <c r="AC118" i="10"/>
  <c r="AD118" i="10"/>
  <c r="AE118" i="10"/>
  <c r="AF118" i="10"/>
  <c r="AG118" i="10"/>
  <c r="AH118" i="10"/>
  <c r="AI118" i="10"/>
  <c r="AJ118" i="10"/>
  <c r="AK118" i="10"/>
  <c r="AL118" i="10"/>
  <c r="AM118" i="10"/>
  <c r="AN118" i="10"/>
  <c r="AO118" i="10"/>
  <c r="AP118" i="10"/>
  <c r="AQ118" i="10"/>
  <c r="AR118" i="10"/>
  <c r="X119" i="10"/>
  <c r="Y119" i="10"/>
  <c r="Z119" i="10"/>
  <c r="AA119" i="10"/>
  <c r="AB119" i="10"/>
  <c r="AC119" i="10"/>
  <c r="AD119" i="10"/>
  <c r="AE119" i="10"/>
  <c r="AF119" i="10"/>
  <c r="AG119" i="10"/>
  <c r="AH119" i="10"/>
  <c r="AI119" i="10"/>
  <c r="AJ119" i="10"/>
  <c r="AK119" i="10"/>
  <c r="AL119" i="10"/>
  <c r="AM119" i="10"/>
  <c r="AN119" i="10"/>
  <c r="AO119" i="10"/>
  <c r="AP119" i="10"/>
  <c r="AQ119" i="10"/>
  <c r="AR119" i="10"/>
  <c r="X120" i="10"/>
  <c r="Y120" i="10"/>
  <c r="Z120" i="10"/>
  <c r="AA120" i="10"/>
  <c r="AB120" i="10"/>
  <c r="AC120" i="10"/>
  <c r="AD120" i="10"/>
  <c r="AE120" i="10"/>
  <c r="AF120" i="10"/>
  <c r="AG120" i="10"/>
  <c r="AH120" i="10"/>
  <c r="AI120" i="10"/>
  <c r="AJ120" i="10"/>
  <c r="AK120" i="10"/>
  <c r="AL120" i="10"/>
  <c r="AM120" i="10"/>
  <c r="AN120" i="10"/>
  <c r="AO120" i="10"/>
  <c r="AP120" i="10"/>
  <c r="AQ120" i="10"/>
  <c r="AR120" i="10"/>
  <c r="X121" i="10"/>
  <c r="Y121" i="10"/>
  <c r="Z121" i="10"/>
  <c r="AA121" i="10"/>
  <c r="AB121" i="10"/>
  <c r="AC121" i="10"/>
  <c r="AD121" i="10"/>
  <c r="AE121" i="10"/>
  <c r="AF121" i="10"/>
  <c r="AG121" i="10"/>
  <c r="AH121" i="10"/>
  <c r="AI121" i="10"/>
  <c r="AJ121" i="10"/>
  <c r="AK121" i="10"/>
  <c r="AL121" i="10"/>
  <c r="AM121" i="10"/>
  <c r="AN121" i="10"/>
  <c r="AO121" i="10"/>
  <c r="AP121" i="10"/>
  <c r="AQ121" i="10"/>
  <c r="AR121" i="10"/>
  <c r="X122" i="10"/>
  <c r="Y122" i="10"/>
  <c r="Z122" i="10"/>
  <c r="AA122" i="10"/>
  <c r="AB122" i="10"/>
  <c r="AC122" i="10"/>
  <c r="AD122" i="10"/>
  <c r="AE122" i="10"/>
  <c r="AF122" i="10"/>
  <c r="AG122" i="10"/>
  <c r="AH122" i="10"/>
  <c r="AI122" i="10"/>
  <c r="AJ122" i="10"/>
  <c r="AK122" i="10"/>
  <c r="AL122" i="10"/>
  <c r="AM122" i="10"/>
  <c r="AN122" i="10"/>
  <c r="AO122" i="10"/>
  <c r="AP122" i="10"/>
  <c r="AQ122" i="10"/>
  <c r="AR122" i="10"/>
  <c r="X123" i="10"/>
  <c r="Y123" i="10"/>
  <c r="Z123" i="10"/>
  <c r="AA123" i="10"/>
  <c r="AB123" i="10"/>
  <c r="AC123" i="10"/>
  <c r="AD123" i="10"/>
  <c r="AE123" i="10"/>
  <c r="AF123" i="10"/>
  <c r="AG123" i="10"/>
  <c r="AH123" i="10"/>
  <c r="AI123" i="10"/>
  <c r="AJ123" i="10"/>
  <c r="AK123" i="10"/>
  <c r="AL123" i="10"/>
  <c r="AM123" i="10"/>
  <c r="AN123" i="10"/>
  <c r="AO123" i="10"/>
  <c r="AP123" i="10"/>
  <c r="AQ123" i="10"/>
  <c r="AR123" i="10"/>
  <c r="X124" i="10"/>
  <c r="Y124" i="10"/>
  <c r="Z124" i="10"/>
  <c r="AA124" i="10"/>
  <c r="AB124" i="10"/>
  <c r="AC124" i="10"/>
  <c r="AD124" i="10"/>
  <c r="AE124" i="10"/>
  <c r="AF124" i="10"/>
  <c r="AG124" i="10"/>
  <c r="AH124" i="10"/>
  <c r="AI124" i="10"/>
  <c r="AJ124" i="10"/>
  <c r="AK124" i="10"/>
  <c r="AL124" i="10"/>
  <c r="AM124" i="10"/>
  <c r="AN124" i="10"/>
  <c r="AO124" i="10"/>
  <c r="AP124" i="10"/>
  <c r="AQ124" i="10"/>
  <c r="AR124" i="10"/>
  <c r="X125" i="10"/>
  <c r="Y125" i="10"/>
  <c r="Z125" i="10"/>
  <c r="AA125" i="10"/>
  <c r="AB125" i="10"/>
  <c r="AC125" i="10"/>
  <c r="AD125" i="10"/>
  <c r="AE125" i="10"/>
  <c r="AF125" i="10"/>
  <c r="AG125" i="10"/>
  <c r="AH125" i="10"/>
  <c r="AI125" i="10"/>
  <c r="AJ125" i="10"/>
  <c r="AK125" i="10"/>
  <c r="AL125" i="10"/>
  <c r="AM125" i="10"/>
  <c r="AN125" i="10"/>
  <c r="AO125" i="10"/>
  <c r="AP125" i="10"/>
  <c r="AQ125" i="10"/>
  <c r="AR125" i="10"/>
  <c r="X126" i="10"/>
  <c r="Y126" i="10"/>
  <c r="Z126" i="10"/>
  <c r="AA126" i="10"/>
  <c r="AB126" i="10"/>
  <c r="AC126" i="10"/>
  <c r="AD126" i="10"/>
  <c r="AE126" i="10"/>
  <c r="AF126" i="10"/>
  <c r="AG126" i="10"/>
  <c r="AH126" i="10"/>
  <c r="AI126" i="10"/>
  <c r="AJ126" i="10"/>
  <c r="AK126" i="10"/>
  <c r="AL126" i="10"/>
  <c r="AM126" i="10"/>
  <c r="AN126" i="10"/>
  <c r="AO126" i="10"/>
  <c r="AP126" i="10"/>
  <c r="AQ126" i="10"/>
  <c r="AR126" i="10"/>
  <c r="X127" i="10"/>
  <c r="Y127" i="10"/>
  <c r="Z127" i="10"/>
  <c r="AA127" i="10"/>
  <c r="AB127" i="10"/>
  <c r="AC127" i="10"/>
  <c r="AD127" i="10"/>
  <c r="AE127" i="10"/>
  <c r="AF127" i="10"/>
  <c r="AG127" i="10"/>
  <c r="AH127" i="10"/>
  <c r="AI127" i="10"/>
  <c r="AJ127" i="10"/>
  <c r="AK127" i="10"/>
  <c r="AL127" i="10"/>
  <c r="AM127" i="10"/>
  <c r="AN127" i="10"/>
  <c r="AO127" i="10"/>
  <c r="AP127" i="10"/>
  <c r="AQ127" i="10"/>
  <c r="AR127" i="10"/>
  <c r="X128" i="10"/>
  <c r="Y128" i="10"/>
  <c r="Z128" i="10"/>
  <c r="AA128" i="10"/>
  <c r="AB128" i="10"/>
  <c r="AC128" i="10"/>
  <c r="AD128" i="10"/>
  <c r="AE128" i="10"/>
  <c r="AF128" i="10"/>
  <c r="AG128" i="10"/>
  <c r="AH128" i="10"/>
  <c r="AI128" i="10"/>
  <c r="AJ128" i="10"/>
  <c r="AK128" i="10"/>
  <c r="AL128" i="10"/>
  <c r="AM128" i="10"/>
  <c r="AN128" i="10"/>
  <c r="AO128" i="10"/>
  <c r="AP128" i="10"/>
  <c r="AQ128" i="10"/>
  <c r="AR128" i="10"/>
  <c r="X129" i="10"/>
  <c r="Y129" i="10"/>
  <c r="Z129" i="10"/>
  <c r="AA129" i="10"/>
  <c r="AB129" i="10"/>
  <c r="AC129" i="10"/>
  <c r="AD129" i="10"/>
  <c r="AE129" i="10"/>
  <c r="AF129" i="10"/>
  <c r="AG129" i="10"/>
  <c r="AH129" i="10"/>
  <c r="AI129" i="10"/>
  <c r="AJ129" i="10"/>
  <c r="AK129" i="10"/>
  <c r="AL129" i="10"/>
  <c r="AM129" i="10"/>
  <c r="AN129" i="10"/>
  <c r="AO129" i="10"/>
  <c r="AP129" i="10"/>
  <c r="AQ129" i="10"/>
  <c r="AR129" i="10"/>
  <c r="X130" i="10"/>
  <c r="Y130" i="10"/>
  <c r="Z130" i="10"/>
  <c r="AA130" i="10"/>
  <c r="AB130" i="10"/>
  <c r="AC130" i="10"/>
  <c r="AD130" i="10"/>
  <c r="AE130" i="10"/>
  <c r="AF130" i="10"/>
  <c r="AG130" i="10"/>
  <c r="AH130" i="10"/>
  <c r="AI130" i="10"/>
  <c r="AJ130" i="10"/>
  <c r="AK130" i="10"/>
  <c r="AL130" i="10"/>
  <c r="AM130" i="10"/>
  <c r="AN130" i="10"/>
  <c r="AO130" i="10"/>
  <c r="AP130" i="10"/>
  <c r="AQ130" i="10"/>
  <c r="AR130" i="10"/>
  <c r="X131" i="10"/>
  <c r="Y131" i="10"/>
  <c r="Z131" i="10"/>
  <c r="AA131" i="10"/>
  <c r="AB131" i="10"/>
  <c r="AC131" i="10"/>
  <c r="AD131" i="10"/>
  <c r="AE131" i="10"/>
  <c r="AF131" i="10"/>
  <c r="AG131" i="10"/>
  <c r="AH131" i="10"/>
  <c r="AI131" i="10"/>
  <c r="AJ131" i="10"/>
  <c r="AK131" i="10"/>
  <c r="AL131" i="10"/>
  <c r="AM131" i="10"/>
  <c r="AN131" i="10"/>
  <c r="AO131" i="10"/>
  <c r="AP131" i="10"/>
  <c r="AQ131" i="10"/>
  <c r="AR131" i="10"/>
  <c r="X132" i="10"/>
  <c r="Y132" i="10"/>
  <c r="Z132" i="10"/>
  <c r="AA132" i="10"/>
  <c r="AB132" i="10"/>
  <c r="AC132" i="10"/>
  <c r="AD132" i="10"/>
  <c r="AE132" i="10"/>
  <c r="AF132" i="10"/>
  <c r="AG132" i="10"/>
  <c r="AH132" i="10"/>
  <c r="AI132" i="10"/>
  <c r="AJ132" i="10"/>
  <c r="AK132" i="10"/>
  <c r="AL132" i="10"/>
  <c r="AM132" i="10"/>
  <c r="AN132" i="10"/>
  <c r="AO132" i="10"/>
  <c r="AP132" i="10"/>
  <c r="AQ132" i="10"/>
  <c r="AR132" i="10"/>
  <c r="X133" i="10"/>
  <c r="Y133" i="10"/>
  <c r="Z133" i="10"/>
  <c r="AA133" i="10"/>
  <c r="AB133" i="10"/>
  <c r="AC133" i="10"/>
  <c r="AD133" i="10"/>
  <c r="AE133" i="10"/>
  <c r="AF133" i="10"/>
  <c r="AG133" i="10"/>
  <c r="AH133" i="10"/>
  <c r="AI133" i="10"/>
  <c r="AJ133" i="10"/>
  <c r="AK133" i="10"/>
  <c r="AL133" i="10"/>
  <c r="AM133" i="10"/>
  <c r="AN133" i="10"/>
  <c r="AO133" i="10"/>
  <c r="AP133" i="10"/>
  <c r="AQ133" i="10"/>
  <c r="AR133" i="10"/>
  <c r="X134" i="10"/>
  <c r="Y134" i="10"/>
  <c r="Z134" i="10"/>
  <c r="AA134" i="10"/>
  <c r="AB134" i="10"/>
  <c r="AC134" i="10"/>
  <c r="AD134" i="10"/>
  <c r="AE134" i="10"/>
  <c r="AF134" i="10"/>
  <c r="AG134" i="10"/>
  <c r="AH134" i="10"/>
  <c r="AI134" i="10"/>
  <c r="AJ134" i="10"/>
  <c r="AK134" i="10"/>
  <c r="AL134" i="10"/>
  <c r="AM134" i="10"/>
  <c r="AN134" i="10"/>
  <c r="AO134" i="10"/>
  <c r="AP134" i="10"/>
  <c r="AQ134" i="10"/>
  <c r="AR134" i="10"/>
  <c r="X135" i="10"/>
  <c r="Y135" i="10"/>
  <c r="Z135" i="10"/>
  <c r="AA135" i="10"/>
  <c r="AB135" i="10"/>
  <c r="AC135" i="10"/>
  <c r="AD135" i="10"/>
  <c r="AE135" i="10"/>
  <c r="AF135" i="10"/>
  <c r="AG135" i="10"/>
  <c r="AH135" i="10"/>
  <c r="AI135" i="10"/>
  <c r="AJ135" i="10"/>
  <c r="AK135" i="10"/>
  <c r="AL135" i="10"/>
  <c r="AM135" i="10"/>
  <c r="AN135" i="10"/>
  <c r="AO135" i="10"/>
  <c r="AP135" i="10"/>
  <c r="AQ135" i="10"/>
  <c r="AR135" i="10"/>
  <c r="X136" i="10"/>
  <c r="Y136" i="10"/>
  <c r="Z136" i="10"/>
  <c r="AA136" i="10"/>
  <c r="AB136" i="10"/>
  <c r="AC136" i="10"/>
  <c r="AD136" i="10"/>
  <c r="AE136" i="10"/>
  <c r="AF136" i="10"/>
  <c r="AG136" i="10"/>
  <c r="AH136" i="10"/>
  <c r="AI136" i="10"/>
  <c r="AJ136" i="10"/>
  <c r="AK136" i="10"/>
  <c r="AL136" i="10"/>
  <c r="AM136" i="10"/>
  <c r="AN136" i="10"/>
  <c r="AO136" i="10"/>
  <c r="AP136" i="10"/>
  <c r="AQ136" i="10"/>
  <c r="AR136" i="10"/>
  <c r="X137" i="10"/>
  <c r="Y137" i="10"/>
  <c r="Z137" i="10"/>
  <c r="AA137" i="10"/>
  <c r="AB137" i="10"/>
  <c r="AC137" i="10"/>
  <c r="AD137" i="10"/>
  <c r="AE137" i="10"/>
  <c r="AF137" i="10"/>
  <c r="AG137" i="10"/>
  <c r="AH137" i="10"/>
  <c r="AI137" i="10"/>
  <c r="AJ137" i="10"/>
  <c r="AK137" i="10"/>
  <c r="AL137" i="10"/>
  <c r="AM137" i="10"/>
  <c r="AN137" i="10"/>
  <c r="AO137" i="10"/>
  <c r="AP137" i="10"/>
  <c r="AQ137" i="10"/>
  <c r="AR137" i="10"/>
  <c r="X138" i="10"/>
  <c r="Y138" i="10"/>
  <c r="Z138" i="10"/>
  <c r="AA138" i="10"/>
  <c r="AB138" i="10"/>
  <c r="AC138" i="10"/>
  <c r="AD138" i="10"/>
  <c r="AE138" i="10"/>
  <c r="AF138" i="10"/>
  <c r="AG138" i="10"/>
  <c r="AH138" i="10"/>
  <c r="AI138" i="10"/>
  <c r="AJ138" i="10"/>
  <c r="AK138" i="10"/>
  <c r="AL138" i="10"/>
  <c r="AM138" i="10"/>
  <c r="AN138" i="10"/>
  <c r="AO138" i="10"/>
  <c r="AP138" i="10"/>
  <c r="AQ138" i="10"/>
  <c r="AR138" i="10"/>
  <c r="X139" i="10"/>
  <c r="Y139" i="10"/>
  <c r="Z139" i="10"/>
  <c r="AA139" i="10"/>
  <c r="AB139" i="10"/>
  <c r="AC139" i="10"/>
  <c r="AD139" i="10"/>
  <c r="AE139" i="10"/>
  <c r="AF139" i="10"/>
  <c r="AG139" i="10"/>
  <c r="AH139" i="10"/>
  <c r="AI139" i="10"/>
  <c r="AJ139" i="10"/>
  <c r="AK139" i="10"/>
  <c r="AL139" i="10"/>
  <c r="AM139" i="10"/>
  <c r="AN139" i="10"/>
  <c r="AO139" i="10"/>
  <c r="AP139" i="10"/>
  <c r="AQ139" i="10"/>
  <c r="AR139" i="10"/>
  <c r="X140" i="10"/>
  <c r="Y140" i="10"/>
  <c r="Z140" i="10"/>
  <c r="AA140" i="10"/>
  <c r="AB140" i="10"/>
  <c r="AC140" i="10"/>
  <c r="AD140" i="10"/>
  <c r="AE140" i="10"/>
  <c r="AF140" i="10"/>
  <c r="AG140" i="10"/>
  <c r="AH140" i="10"/>
  <c r="AI140" i="10"/>
  <c r="AJ140" i="10"/>
  <c r="AK140" i="10"/>
  <c r="AL140" i="10"/>
  <c r="AM140" i="10"/>
  <c r="AN140" i="10"/>
  <c r="AO140" i="10"/>
  <c r="AP140" i="10"/>
  <c r="AQ140" i="10"/>
  <c r="AR140" i="10"/>
  <c r="X141" i="10"/>
  <c r="Y141" i="10"/>
  <c r="Z141" i="10"/>
  <c r="AA141" i="10"/>
  <c r="AB141" i="10"/>
  <c r="AC141" i="10"/>
  <c r="AD141" i="10"/>
  <c r="AE141" i="10"/>
  <c r="AF141" i="10"/>
  <c r="AG141" i="10"/>
  <c r="AH141" i="10"/>
  <c r="AI141" i="10"/>
  <c r="AJ141" i="10"/>
  <c r="AK141" i="10"/>
  <c r="AL141" i="10"/>
  <c r="AM141" i="10"/>
  <c r="AN141" i="10"/>
  <c r="AO141" i="10"/>
  <c r="AP141" i="10"/>
  <c r="AQ141" i="10"/>
  <c r="AR141" i="10"/>
  <c r="X142" i="10"/>
  <c r="Y142" i="10"/>
  <c r="Z142" i="10"/>
  <c r="AA142" i="10"/>
  <c r="AB142" i="10"/>
  <c r="AC142" i="10"/>
  <c r="AD142" i="10"/>
  <c r="AE142" i="10"/>
  <c r="AF142" i="10"/>
  <c r="AG142" i="10"/>
  <c r="AH142" i="10"/>
  <c r="AI142" i="10"/>
  <c r="AJ142" i="10"/>
  <c r="AK142" i="10"/>
  <c r="AL142" i="10"/>
  <c r="AM142" i="10"/>
  <c r="AN142" i="10"/>
  <c r="AO142" i="10"/>
  <c r="AP142" i="10"/>
  <c r="AQ142" i="10"/>
  <c r="AR142" i="10"/>
  <c r="X143" i="10"/>
  <c r="Y143" i="10"/>
  <c r="Z143" i="10"/>
  <c r="AA143" i="10"/>
  <c r="AB143" i="10"/>
  <c r="AC143" i="10"/>
  <c r="AD143" i="10"/>
  <c r="AE143" i="10"/>
  <c r="AF143" i="10"/>
  <c r="AG143" i="10"/>
  <c r="AH143" i="10"/>
  <c r="AI143" i="10"/>
  <c r="AJ143" i="10"/>
  <c r="AK143" i="10"/>
  <c r="AL143" i="10"/>
  <c r="AM143" i="10"/>
  <c r="AN143" i="10"/>
  <c r="AO143" i="10"/>
  <c r="AP143" i="10"/>
  <c r="AQ143" i="10"/>
  <c r="AR143" i="10"/>
  <c r="X144" i="10"/>
  <c r="Y144" i="10"/>
  <c r="Z144" i="10"/>
  <c r="AA144" i="10"/>
  <c r="AB144" i="10"/>
  <c r="AC144" i="10"/>
  <c r="AD144" i="10"/>
  <c r="AE144" i="10"/>
  <c r="AF144" i="10"/>
  <c r="AG144" i="10"/>
  <c r="AH144" i="10"/>
  <c r="AI144" i="10"/>
  <c r="AJ144" i="10"/>
  <c r="AK144" i="10"/>
  <c r="AL144" i="10"/>
  <c r="AM144" i="10"/>
  <c r="AN144" i="10"/>
  <c r="AO144" i="10"/>
  <c r="AP144" i="10"/>
  <c r="AQ144" i="10"/>
  <c r="AR144" i="10"/>
  <c r="X145" i="10"/>
  <c r="Y145" i="10"/>
  <c r="Z145" i="10"/>
  <c r="AA145" i="10"/>
  <c r="AB145" i="10"/>
  <c r="AC145" i="10"/>
  <c r="AD145" i="10"/>
  <c r="AE145" i="10"/>
  <c r="AF145" i="10"/>
  <c r="AG145" i="10"/>
  <c r="AH145" i="10"/>
  <c r="AI145" i="10"/>
  <c r="AJ145" i="10"/>
  <c r="AK145" i="10"/>
  <c r="AL145" i="10"/>
  <c r="AM145" i="10"/>
  <c r="AN145" i="10"/>
  <c r="AO145" i="10"/>
  <c r="AP145" i="10"/>
  <c r="AQ145" i="10"/>
  <c r="AR145" i="10"/>
  <c r="X146" i="10"/>
  <c r="Y146" i="10"/>
  <c r="Z146" i="10"/>
  <c r="AA146" i="10"/>
  <c r="AB146" i="10"/>
  <c r="AC146" i="10"/>
  <c r="AD146" i="10"/>
  <c r="AE146" i="10"/>
  <c r="AF146" i="10"/>
  <c r="AG146" i="10"/>
  <c r="AH146" i="10"/>
  <c r="AI146" i="10"/>
  <c r="AJ146" i="10"/>
  <c r="AK146" i="10"/>
  <c r="AL146" i="10"/>
  <c r="AM146" i="10"/>
  <c r="AN146" i="10"/>
  <c r="AO146" i="10"/>
  <c r="AP146" i="10"/>
  <c r="AQ146" i="10"/>
  <c r="AR146" i="10"/>
  <c r="X147" i="10"/>
  <c r="Y147" i="10"/>
  <c r="Z147" i="10"/>
  <c r="AA147" i="10"/>
  <c r="AB147" i="10"/>
  <c r="AC147" i="10"/>
  <c r="AD147" i="10"/>
  <c r="AE147" i="10"/>
  <c r="AF147" i="10"/>
  <c r="AG147" i="10"/>
  <c r="AH147" i="10"/>
  <c r="AI147" i="10"/>
  <c r="AJ147" i="10"/>
  <c r="AK147" i="10"/>
  <c r="AL147" i="10"/>
  <c r="AM147" i="10"/>
  <c r="AN147" i="10"/>
  <c r="AO147" i="10"/>
  <c r="AP147" i="10"/>
  <c r="AQ147" i="10"/>
  <c r="AR147" i="10"/>
  <c r="X148" i="10"/>
  <c r="Y148" i="10"/>
  <c r="Z148" i="10"/>
  <c r="AA148" i="10"/>
  <c r="AB148" i="10"/>
  <c r="AC148" i="10"/>
  <c r="AD148" i="10"/>
  <c r="AE148" i="10"/>
  <c r="AF148" i="10"/>
  <c r="AG148" i="10"/>
  <c r="AH148" i="10"/>
  <c r="AI148" i="10"/>
  <c r="AJ148" i="10"/>
  <c r="AK148" i="10"/>
  <c r="AL148" i="10"/>
  <c r="AM148" i="10"/>
  <c r="AN148" i="10"/>
  <c r="AO148" i="10"/>
  <c r="AP148" i="10"/>
  <c r="AQ148" i="10"/>
  <c r="AR148" i="10"/>
  <c r="X149" i="10"/>
  <c r="Y149" i="10"/>
  <c r="Z149" i="10"/>
  <c r="AA149" i="10"/>
  <c r="AB149" i="10"/>
  <c r="AC149" i="10"/>
  <c r="AD149" i="10"/>
  <c r="AE149" i="10"/>
  <c r="AF149" i="10"/>
  <c r="AG149" i="10"/>
  <c r="AH149" i="10"/>
  <c r="AI149" i="10"/>
  <c r="AJ149" i="10"/>
  <c r="AK149" i="10"/>
  <c r="AL149" i="10"/>
  <c r="AM149" i="10"/>
  <c r="AN149" i="10"/>
  <c r="AO149" i="10"/>
  <c r="AP149" i="10"/>
  <c r="AQ149" i="10"/>
  <c r="AR149" i="10"/>
  <c r="X150" i="10"/>
  <c r="Y150" i="10"/>
  <c r="Z150" i="10"/>
  <c r="AA150" i="10"/>
  <c r="AB150" i="10"/>
  <c r="AC150" i="10"/>
  <c r="AD150" i="10"/>
  <c r="AE150" i="10"/>
  <c r="AF150" i="10"/>
  <c r="AG150" i="10"/>
  <c r="AH150" i="10"/>
  <c r="AI150" i="10"/>
  <c r="AJ150" i="10"/>
  <c r="AK150" i="10"/>
  <c r="AL150" i="10"/>
  <c r="AM150" i="10"/>
  <c r="AN150" i="10"/>
  <c r="AO150" i="10"/>
  <c r="AP150" i="10"/>
  <c r="AQ150" i="10"/>
  <c r="AR150" i="10"/>
  <c r="X151" i="10"/>
  <c r="Y151" i="10"/>
  <c r="Z151" i="10"/>
  <c r="AA151" i="10"/>
  <c r="AB151" i="10"/>
  <c r="AC151" i="10"/>
  <c r="AD151" i="10"/>
  <c r="AE151" i="10"/>
  <c r="AF151" i="10"/>
  <c r="AG151" i="10"/>
  <c r="AH151" i="10"/>
  <c r="AI151" i="10"/>
  <c r="AJ151" i="10"/>
  <c r="AK151" i="10"/>
  <c r="AL151" i="10"/>
  <c r="AM151" i="10"/>
  <c r="AN151" i="10"/>
  <c r="AO151" i="10"/>
  <c r="AP151" i="10"/>
  <c r="AQ151" i="10"/>
  <c r="AR151" i="10"/>
  <c r="X152" i="10"/>
  <c r="Y152" i="10"/>
  <c r="Z152" i="10"/>
  <c r="AA152" i="10"/>
  <c r="AB152" i="10"/>
  <c r="AC152" i="10"/>
  <c r="AD152" i="10"/>
  <c r="AE152" i="10"/>
  <c r="AF152" i="10"/>
  <c r="AG152" i="10"/>
  <c r="AH152" i="10"/>
  <c r="AI152" i="10"/>
  <c r="AJ152" i="10"/>
  <c r="AK152" i="10"/>
  <c r="AL152" i="10"/>
  <c r="AM152" i="10"/>
  <c r="AN152" i="10"/>
  <c r="AO152" i="10"/>
  <c r="AP152" i="10"/>
  <c r="AQ152" i="10"/>
  <c r="AR152" i="10"/>
  <c r="X153" i="10"/>
  <c r="Y153" i="10"/>
  <c r="Z153" i="10"/>
  <c r="AA153" i="10"/>
  <c r="AB153" i="10"/>
  <c r="AC153" i="10"/>
  <c r="AD153" i="10"/>
  <c r="AE153" i="10"/>
  <c r="AF153" i="10"/>
  <c r="AG153" i="10"/>
  <c r="AH153" i="10"/>
  <c r="AI153" i="10"/>
  <c r="AJ153" i="10"/>
  <c r="AK153" i="10"/>
  <c r="AL153" i="10"/>
  <c r="AM153" i="10"/>
  <c r="AN153" i="10"/>
  <c r="AO153" i="10"/>
  <c r="AP153" i="10"/>
  <c r="AQ153" i="10"/>
  <c r="AR153" i="10"/>
  <c r="X154" i="10"/>
  <c r="Y154" i="10"/>
  <c r="Z154" i="10"/>
  <c r="AA154" i="10"/>
  <c r="AB154" i="10"/>
  <c r="AC154" i="10"/>
  <c r="AD154" i="10"/>
  <c r="AE154" i="10"/>
  <c r="AF154" i="10"/>
  <c r="AG154" i="10"/>
  <c r="AH154" i="10"/>
  <c r="AI154" i="10"/>
  <c r="AJ154" i="10"/>
  <c r="AK154" i="10"/>
  <c r="AL154" i="10"/>
  <c r="AM154" i="10"/>
  <c r="AN154" i="10"/>
  <c r="AO154" i="10"/>
  <c r="AP154" i="10"/>
  <c r="AQ154" i="10"/>
  <c r="AR154" i="10"/>
  <c r="X155" i="10"/>
  <c r="Y155" i="10"/>
  <c r="Z155" i="10"/>
  <c r="AA155" i="10"/>
  <c r="AB155" i="10"/>
  <c r="AC155" i="10"/>
  <c r="AD155" i="10"/>
  <c r="AE155" i="10"/>
  <c r="AF155" i="10"/>
  <c r="AG155" i="10"/>
  <c r="AH155" i="10"/>
  <c r="AI155" i="10"/>
  <c r="AJ155" i="10"/>
  <c r="AK155" i="10"/>
  <c r="AL155" i="10"/>
  <c r="AM155" i="10"/>
  <c r="AN155" i="10"/>
  <c r="AO155" i="10"/>
  <c r="AP155" i="10"/>
  <c r="AQ155" i="10"/>
  <c r="AR155" i="10"/>
  <c r="X156" i="10"/>
  <c r="Y156" i="10"/>
  <c r="Z156" i="10"/>
  <c r="AA156" i="10"/>
  <c r="AB156" i="10"/>
  <c r="AC156" i="10"/>
  <c r="AD156" i="10"/>
  <c r="AE156" i="10"/>
  <c r="AF156" i="10"/>
  <c r="AG156" i="10"/>
  <c r="AH156" i="10"/>
  <c r="AI156" i="10"/>
  <c r="AJ156" i="10"/>
  <c r="AK156" i="10"/>
  <c r="AL156" i="10"/>
  <c r="AM156" i="10"/>
  <c r="AN156" i="10"/>
  <c r="AO156" i="10"/>
  <c r="AP156" i="10"/>
  <c r="AQ156" i="10"/>
  <c r="AR156" i="10"/>
  <c r="X157" i="10"/>
  <c r="Y157" i="10"/>
  <c r="Z157" i="10"/>
  <c r="AA157" i="10"/>
  <c r="AB157" i="10"/>
  <c r="AC157" i="10"/>
  <c r="AD157" i="10"/>
  <c r="AE157" i="10"/>
  <c r="AF157" i="10"/>
  <c r="AG157" i="10"/>
  <c r="AH157" i="10"/>
  <c r="AI157" i="10"/>
  <c r="AJ157" i="10"/>
  <c r="AK157" i="10"/>
  <c r="AL157" i="10"/>
  <c r="AM157" i="10"/>
  <c r="AN157" i="10"/>
  <c r="AO157" i="10"/>
  <c r="AP157" i="10"/>
  <c r="AQ157" i="10"/>
  <c r="AR157" i="10"/>
  <c r="X158" i="10"/>
  <c r="Y158" i="10"/>
  <c r="Z158" i="10"/>
  <c r="AA158" i="10"/>
  <c r="AB158" i="10"/>
  <c r="AC158" i="10"/>
  <c r="AD158" i="10"/>
  <c r="AE158" i="10"/>
  <c r="AF158" i="10"/>
  <c r="AG158" i="10"/>
  <c r="AH158" i="10"/>
  <c r="AI158" i="10"/>
  <c r="AJ158" i="10"/>
  <c r="AK158" i="10"/>
  <c r="AL158" i="10"/>
  <c r="AM158" i="10"/>
  <c r="AN158" i="10"/>
  <c r="AO158" i="10"/>
  <c r="AP158" i="10"/>
  <c r="AQ158" i="10"/>
  <c r="AR158" i="10"/>
  <c r="X159" i="10"/>
  <c r="Y159" i="10"/>
  <c r="Z159" i="10"/>
  <c r="AA159" i="10"/>
  <c r="AB159" i="10"/>
  <c r="AC159" i="10"/>
  <c r="AD159" i="10"/>
  <c r="AE159" i="10"/>
  <c r="AF159" i="10"/>
  <c r="AG159" i="10"/>
  <c r="AH159" i="10"/>
  <c r="AI159" i="10"/>
  <c r="AJ159" i="10"/>
  <c r="AK159" i="10"/>
  <c r="AL159" i="10"/>
  <c r="AM159" i="10"/>
  <c r="AN159" i="10"/>
  <c r="AO159" i="10"/>
  <c r="AP159" i="10"/>
  <c r="AQ159" i="10"/>
  <c r="AR159" i="10"/>
  <c r="X160" i="10"/>
  <c r="Y160" i="10"/>
  <c r="Z160" i="10"/>
  <c r="AA160" i="10"/>
  <c r="AB160" i="10"/>
  <c r="AC160" i="10"/>
  <c r="AD160" i="10"/>
  <c r="AE160" i="10"/>
  <c r="AF160" i="10"/>
  <c r="AG160" i="10"/>
  <c r="AH160" i="10"/>
  <c r="AI160" i="10"/>
  <c r="AJ160" i="10"/>
  <c r="AK160" i="10"/>
  <c r="AL160" i="10"/>
  <c r="AM160" i="10"/>
  <c r="AN160" i="10"/>
  <c r="AO160" i="10"/>
  <c r="AP160" i="10"/>
  <c r="AQ160" i="10"/>
  <c r="AR160" i="10"/>
  <c r="X161" i="10"/>
  <c r="Y161" i="10"/>
  <c r="Z161" i="10"/>
  <c r="AA161" i="10"/>
  <c r="AB161" i="10"/>
  <c r="AC161" i="10"/>
  <c r="AD161" i="10"/>
  <c r="AE161" i="10"/>
  <c r="AF161" i="10"/>
  <c r="AG161" i="10"/>
  <c r="AH161" i="10"/>
  <c r="AI161" i="10"/>
  <c r="AJ161" i="10"/>
  <c r="AK161" i="10"/>
  <c r="AL161" i="10"/>
  <c r="AM161" i="10"/>
  <c r="AN161" i="10"/>
  <c r="AO161" i="10"/>
  <c r="AP161" i="10"/>
  <c r="AQ161" i="10"/>
  <c r="AR161" i="10"/>
  <c r="X162" i="10"/>
  <c r="Y162" i="10"/>
  <c r="Z162" i="10"/>
  <c r="AA162" i="10"/>
  <c r="AB162" i="10"/>
  <c r="AC162" i="10"/>
  <c r="AD162" i="10"/>
  <c r="AE162" i="10"/>
  <c r="AF162" i="10"/>
  <c r="AG162" i="10"/>
  <c r="AH162" i="10"/>
  <c r="AI162" i="10"/>
  <c r="AJ162" i="10"/>
  <c r="AK162" i="10"/>
  <c r="AL162" i="10"/>
  <c r="AM162" i="10"/>
  <c r="AN162" i="10"/>
  <c r="AO162" i="10"/>
  <c r="AP162" i="10"/>
  <c r="AQ162" i="10"/>
  <c r="AR162" i="10"/>
  <c r="X163" i="10"/>
  <c r="Y163" i="10"/>
  <c r="Z163" i="10"/>
  <c r="AA163" i="10"/>
  <c r="AB163" i="10"/>
  <c r="AC163" i="10"/>
  <c r="AD163" i="10"/>
  <c r="AE163" i="10"/>
  <c r="AF163" i="10"/>
  <c r="AG163" i="10"/>
  <c r="AH163" i="10"/>
  <c r="AI163" i="10"/>
  <c r="AJ163" i="10"/>
  <c r="AK163" i="10"/>
  <c r="AL163" i="10"/>
  <c r="AM163" i="10"/>
  <c r="AN163" i="10"/>
  <c r="AO163" i="10"/>
  <c r="AP163" i="10"/>
  <c r="AQ163" i="10"/>
  <c r="AR163" i="10"/>
  <c r="X164" i="10"/>
  <c r="Y164" i="10"/>
  <c r="Z164" i="10"/>
  <c r="AA164" i="10"/>
  <c r="AB164" i="10"/>
  <c r="AC164" i="10"/>
  <c r="AD164" i="10"/>
  <c r="AE164" i="10"/>
  <c r="AF164" i="10"/>
  <c r="AG164" i="10"/>
  <c r="AH164" i="10"/>
  <c r="AI164" i="10"/>
  <c r="AJ164" i="10"/>
  <c r="AK164" i="10"/>
  <c r="AL164" i="10"/>
  <c r="AM164" i="10"/>
  <c r="AN164" i="10"/>
  <c r="AO164" i="10"/>
  <c r="AP164" i="10"/>
  <c r="AQ164" i="10"/>
  <c r="AR164" i="10"/>
  <c r="X165" i="10"/>
  <c r="Y165" i="10"/>
  <c r="Z165" i="10"/>
  <c r="AA165" i="10"/>
  <c r="AB165" i="10"/>
  <c r="AC165" i="10"/>
  <c r="AD165" i="10"/>
  <c r="AE165" i="10"/>
  <c r="AF165" i="10"/>
  <c r="AG165" i="10"/>
  <c r="AH165" i="10"/>
  <c r="AI165" i="10"/>
  <c r="AJ165" i="10"/>
  <c r="AK165" i="10"/>
  <c r="AL165" i="10"/>
  <c r="AM165" i="10"/>
  <c r="AN165" i="10"/>
  <c r="AO165" i="10"/>
  <c r="AP165" i="10"/>
  <c r="AQ165" i="10"/>
  <c r="AR165" i="10"/>
  <c r="X166" i="10"/>
  <c r="Y166" i="10"/>
  <c r="Z166" i="10"/>
  <c r="AA166" i="10"/>
  <c r="AB166" i="10"/>
  <c r="AC166" i="10"/>
  <c r="AD166" i="10"/>
  <c r="AE166" i="10"/>
  <c r="AF166" i="10"/>
  <c r="AG166" i="10"/>
  <c r="AH166" i="10"/>
  <c r="AI166" i="10"/>
  <c r="AJ166" i="10"/>
  <c r="AK166" i="10"/>
  <c r="AL166" i="10"/>
  <c r="AM166" i="10"/>
  <c r="AN166" i="10"/>
  <c r="AO166" i="10"/>
  <c r="AP166" i="10"/>
  <c r="AQ166" i="10"/>
  <c r="AR166" i="10"/>
  <c r="X167" i="10"/>
  <c r="Y167" i="10"/>
  <c r="Z167" i="10"/>
  <c r="AA167" i="10"/>
  <c r="AB167" i="10"/>
  <c r="AC167" i="10"/>
  <c r="AD167" i="10"/>
  <c r="AE167" i="10"/>
  <c r="AF167" i="10"/>
  <c r="AG167" i="10"/>
  <c r="AH167" i="10"/>
  <c r="AI167" i="10"/>
  <c r="AJ167" i="10"/>
  <c r="AK167" i="10"/>
  <c r="AL167" i="10"/>
  <c r="AM167" i="10"/>
  <c r="AN167" i="10"/>
  <c r="AO167" i="10"/>
  <c r="AP167" i="10"/>
  <c r="AQ167" i="10"/>
  <c r="AR167" i="10"/>
  <c r="X168" i="10"/>
  <c r="Y168" i="10"/>
  <c r="Z168" i="10"/>
  <c r="AA168" i="10"/>
  <c r="AB168" i="10"/>
  <c r="AC168" i="10"/>
  <c r="AD168" i="10"/>
  <c r="AE168" i="10"/>
  <c r="AF168" i="10"/>
  <c r="AG168" i="10"/>
  <c r="AH168" i="10"/>
  <c r="AI168" i="10"/>
  <c r="AJ168" i="10"/>
  <c r="AK168" i="10"/>
  <c r="AL168" i="10"/>
  <c r="AM168" i="10"/>
  <c r="AN168" i="10"/>
  <c r="AO168" i="10"/>
  <c r="AP168" i="10"/>
  <c r="AQ168" i="10"/>
  <c r="AR168" i="10"/>
  <c r="X169" i="10"/>
  <c r="Y169" i="10"/>
  <c r="Z169" i="10"/>
  <c r="AA169" i="10"/>
  <c r="AB169" i="10"/>
  <c r="AC169" i="10"/>
  <c r="AD169" i="10"/>
  <c r="AE169" i="10"/>
  <c r="AF169" i="10"/>
  <c r="AG169" i="10"/>
  <c r="AH169" i="10"/>
  <c r="AI169" i="10"/>
  <c r="AJ169" i="10"/>
  <c r="AK169" i="10"/>
  <c r="AL169" i="10"/>
  <c r="AM169" i="10"/>
  <c r="AN169" i="10"/>
  <c r="AO169" i="10"/>
  <c r="AP169" i="10"/>
  <c r="AQ169" i="10"/>
  <c r="AR169" i="10"/>
  <c r="X170" i="10"/>
  <c r="Y170" i="10"/>
  <c r="Z170" i="10"/>
  <c r="AA170" i="10"/>
  <c r="AB170" i="10"/>
  <c r="AC170" i="10"/>
  <c r="AD170" i="10"/>
  <c r="AE170" i="10"/>
  <c r="AF170" i="10"/>
  <c r="AG170" i="10"/>
  <c r="AH170" i="10"/>
  <c r="AI170" i="10"/>
  <c r="AJ170" i="10"/>
  <c r="AK170" i="10"/>
  <c r="AL170" i="10"/>
  <c r="AM170" i="10"/>
  <c r="AN170" i="10"/>
  <c r="AO170" i="10"/>
  <c r="AP170" i="10"/>
  <c r="AQ170" i="10"/>
  <c r="AR170" i="10"/>
  <c r="X171" i="10"/>
  <c r="Y171" i="10"/>
  <c r="Z171" i="10"/>
  <c r="AA171" i="10"/>
  <c r="AB171" i="10"/>
  <c r="AC171" i="10"/>
  <c r="AD171" i="10"/>
  <c r="AE171" i="10"/>
  <c r="AF171" i="10"/>
  <c r="AG171" i="10"/>
  <c r="AH171" i="10"/>
  <c r="AI171" i="10"/>
  <c r="AJ171" i="10"/>
  <c r="AK171" i="10"/>
  <c r="AL171" i="10"/>
  <c r="AM171" i="10"/>
  <c r="AN171" i="10"/>
  <c r="AO171" i="10"/>
  <c r="AP171" i="10"/>
  <c r="AQ171" i="10"/>
  <c r="AR171" i="10"/>
  <c r="AQ35" i="10"/>
  <c r="AP35" i="10"/>
  <c r="AO35" i="10"/>
  <c r="AN35" i="10"/>
  <c r="AM35" i="10"/>
  <c r="AL35" i="10"/>
  <c r="AK35" i="10"/>
  <c r="AJ35" i="10"/>
  <c r="AI35" i="10"/>
  <c r="AH35" i="10"/>
  <c r="AG35" i="10"/>
  <c r="AF35" i="10"/>
  <c r="AE35" i="10"/>
  <c r="AD35" i="10"/>
  <c r="AC35" i="10"/>
  <c r="AB35" i="10"/>
  <c r="AA35" i="10"/>
  <c r="Z35" i="10"/>
  <c r="Y35" i="10"/>
  <c r="X35" i="10"/>
  <c r="X36" i="9"/>
  <c r="Y36" i="9"/>
  <c r="Z36" i="9"/>
  <c r="AA36" i="9"/>
  <c r="AB36" i="9"/>
  <c r="AC36" i="9"/>
  <c r="AD36" i="9"/>
  <c r="AE36" i="9"/>
  <c r="AF36" i="9"/>
  <c r="AG36" i="9"/>
  <c r="AH36" i="9"/>
  <c r="AI36" i="9"/>
  <c r="AJ36" i="9"/>
  <c r="AK36" i="9"/>
  <c r="AL36" i="9"/>
  <c r="AM36" i="9"/>
  <c r="AN36" i="9"/>
  <c r="AO36" i="9"/>
  <c r="AP36" i="9"/>
  <c r="AQ36" i="9"/>
  <c r="AR36" i="9"/>
  <c r="X37" i="9"/>
  <c r="Y37" i="9"/>
  <c r="Z37" i="9"/>
  <c r="AA37" i="9"/>
  <c r="AB37" i="9"/>
  <c r="AC37" i="9"/>
  <c r="AD37" i="9"/>
  <c r="AE37" i="9"/>
  <c r="AF37" i="9"/>
  <c r="AG37" i="9"/>
  <c r="AH37" i="9"/>
  <c r="AI37" i="9"/>
  <c r="AJ37" i="9"/>
  <c r="AK37" i="9"/>
  <c r="AL37" i="9"/>
  <c r="AM37" i="9"/>
  <c r="AN37" i="9"/>
  <c r="AO37" i="9"/>
  <c r="AP37" i="9"/>
  <c r="AQ37" i="9"/>
  <c r="AR37" i="9"/>
  <c r="X38" i="9"/>
  <c r="Y38" i="9"/>
  <c r="Z38" i="9"/>
  <c r="AA38" i="9"/>
  <c r="AB38" i="9"/>
  <c r="AC38" i="9"/>
  <c r="AD38" i="9"/>
  <c r="AE38" i="9"/>
  <c r="AF38" i="9"/>
  <c r="AG38" i="9"/>
  <c r="AH38" i="9"/>
  <c r="AI38" i="9"/>
  <c r="AJ38" i="9"/>
  <c r="AK38" i="9"/>
  <c r="AL38" i="9"/>
  <c r="AM38" i="9"/>
  <c r="AN38" i="9"/>
  <c r="AO38" i="9"/>
  <c r="AP38" i="9"/>
  <c r="AQ38" i="9"/>
  <c r="AR38" i="9"/>
  <c r="X39" i="9"/>
  <c r="Y39" i="9"/>
  <c r="Z39" i="9"/>
  <c r="AA39" i="9"/>
  <c r="AB39" i="9"/>
  <c r="AC39" i="9"/>
  <c r="AD39" i="9"/>
  <c r="AE39" i="9"/>
  <c r="AF39" i="9"/>
  <c r="AG39" i="9"/>
  <c r="AH39" i="9"/>
  <c r="AI39" i="9"/>
  <c r="AJ39" i="9"/>
  <c r="AK39" i="9"/>
  <c r="AL39" i="9"/>
  <c r="AM39" i="9"/>
  <c r="AN39" i="9"/>
  <c r="AO39" i="9"/>
  <c r="AP39" i="9"/>
  <c r="AQ39" i="9"/>
  <c r="AR39" i="9"/>
  <c r="X40" i="9"/>
  <c r="Y40" i="9"/>
  <c r="Z40" i="9"/>
  <c r="AA40" i="9"/>
  <c r="AB40" i="9"/>
  <c r="AC40" i="9"/>
  <c r="AD40" i="9"/>
  <c r="AE40" i="9"/>
  <c r="AF40" i="9"/>
  <c r="AG40" i="9"/>
  <c r="AH40" i="9"/>
  <c r="AI40" i="9"/>
  <c r="AJ40" i="9"/>
  <c r="AK40" i="9"/>
  <c r="AL40" i="9"/>
  <c r="AM40" i="9"/>
  <c r="AN40" i="9"/>
  <c r="AO40" i="9"/>
  <c r="AP40" i="9"/>
  <c r="AQ40" i="9"/>
  <c r="AR40" i="9"/>
  <c r="X41" i="9"/>
  <c r="Y41" i="9"/>
  <c r="Z41" i="9"/>
  <c r="AA41" i="9"/>
  <c r="AB41" i="9"/>
  <c r="AC41" i="9"/>
  <c r="AD41" i="9"/>
  <c r="AE41" i="9"/>
  <c r="AF41" i="9"/>
  <c r="AG41" i="9"/>
  <c r="AH41" i="9"/>
  <c r="AI41" i="9"/>
  <c r="AJ41" i="9"/>
  <c r="AK41" i="9"/>
  <c r="AL41" i="9"/>
  <c r="AM41" i="9"/>
  <c r="AN41" i="9"/>
  <c r="AO41" i="9"/>
  <c r="AP41" i="9"/>
  <c r="AQ41" i="9"/>
  <c r="AR41" i="9"/>
  <c r="X42" i="9"/>
  <c r="Y42" i="9"/>
  <c r="Z42" i="9"/>
  <c r="AA42" i="9"/>
  <c r="AB42" i="9"/>
  <c r="AC42" i="9"/>
  <c r="AD42" i="9"/>
  <c r="AE42" i="9"/>
  <c r="AF42" i="9"/>
  <c r="AG42" i="9"/>
  <c r="AH42" i="9"/>
  <c r="AI42" i="9"/>
  <c r="AJ42" i="9"/>
  <c r="AK42" i="9"/>
  <c r="AL42" i="9"/>
  <c r="AM42" i="9"/>
  <c r="AN42" i="9"/>
  <c r="AO42" i="9"/>
  <c r="AP42" i="9"/>
  <c r="AQ42" i="9"/>
  <c r="AR42" i="9"/>
  <c r="X43" i="9"/>
  <c r="Y43" i="9"/>
  <c r="Z43" i="9"/>
  <c r="AA43" i="9"/>
  <c r="AB43" i="9"/>
  <c r="AC43" i="9"/>
  <c r="AD43" i="9"/>
  <c r="AE43" i="9"/>
  <c r="AF43" i="9"/>
  <c r="AG43" i="9"/>
  <c r="AH43" i="9"/>
  <c r="AI43" i="9"/>
  <c r="AJ43" i="9"/>
  <c r="AK43" i="9"/>
  <c r="AL43" i="9"/>
  <c r="AM43" i="9"/>
  <c r="AN43" i="9"/>
  <c r="AO43" i="9"/>
  <c r="AP43" i="9"/>
  <c r="AQ43" i="9"/>
  <c r="AR43" i="9"/>
  <c r="X44" i="9"/>
  <c r="Y44" i="9"/>
  <c r="Z44" i="9"/>
  <c r="AA44" i="9"/>
  <c r="AB44" i="9"/>
  <c r="AC44" i="9"/>
  <c r="AD44" i="9"/>
  <c r="AE44" i="9"/>
  <c r="AF44" i="9"/>
  <c r="AG44" i="9"/>
  <c r="AH44" i="9"/>
  <c r="AI44" i="9"/>
  <c r="AJ44" i="9"/>
  <c r="AK44" i="9"/>
  <c r="AL44" i="9"/>
  <c r="AM44" i="9"/>
  <c r="AN44" i="9"/>
  <c r="AO44" i="9"/>
  <c r="AP44" i="9"/>
  <c r="AQ44" i="9"/>
  <c r="AR44" i="9"/>
  <c r="X45" i="9"/>
  <c r="Y45" i="9"/>
  <c r="Z45" i="9"/>
  <c r="AA45" i="9"/>
  <c r="AB45" i="9"/>
  <c r="AC45" i="9"/>
  <c r="AD45" i="9"/>
  <c r="AE45" i="9"/>
  <c r="AF45" i="9"/>
  <c r="AG45" i="9"/>
  <c r="AH45" i="9"/>
  <c r="AI45" i="9"/>
  <c r="AJ45" i="9"/>
  <c r="AK45" i="9"/>
  <c r="AL45" i="9"/>
  <c r="AM45" i="9"/>
  <c r="AN45" i="9"/>
  <c r="AO45" i="9"/>
  <c r="AP45" i="9"/>
  <c r="AQ45" i="9"/>
  <c r="AR45" i="9"/>
  <c r="X46" i="9"/>
  <c r="Y46" i="9"/>
  <c r="Z46" i="9"/>
  <c r="AA46" i="9"/>
  <c r="AB46" i="9"/>
  <c r="AC46" i="9"/>
  <c r="AD46" i="9"/>
  <c r="AE46" i="9"/>
  <c r="AF46" i="9"/>
  <c r="AG46" i="9"/>
  <c r="AH46" i="9"/>
  <c r="AI46" i="9"/>
  <c r="AJ46" i="9"/>
  <c r="AK46" i="9"/>
  <c r="AL46" i="9"/>
  <c r="AM46" i="9"/>
  <c r="AN46" i="9"/>
  <c r="AO46" i="9"/>
  <c r="AP46" i="9"/>
  <c r="AQ46" i="9"/>
  <c r="AR46" i="9"/>
  <c r="X47" i="9"/>
  <c r="Y47" i="9"/>
  <c r="Z47" i="9"/>
  <c r="AA47" i="9"/>
  <c r="AB47" i="9"/>
  <c r="AC47" i="9"/>
  <c r="AD47" i="9"/>
  <c r="AE47" i="9"/>
  <c r="AF47" i="9"/>
  <c r="AG47" i="9"/>
  <c r="AH47" i="9"/>
  <c r="AI47" i="9"/>
  <c r="AJ47" i="9"/>
  <c r="AK47" i="9"/>
  <c r="AL47" i="9"/>
  <c r="AM47" i="9"/>
  <c r="AN47" i="9"/>
  <c r="AO47" i="9"/>
  <c r="AP47" i="9"/>
  <c r="AQ47" i="9"/>
  <c r="AR47" i="9"/>
  <c r="X48" i="9"/>
  <c r="Y48" i="9"/>
  <c r="Z48" i="9"/>
  <c r="AA48" i="9"/>
  <c r="AB48" i="9"/>
  <c r="AC48" i="9"/>
  <c r="AD48" i="9"/>
  <c r="AE48" i="9"/>
  <c r="AF48" i="9"/>
  <c r="AG48" i="9"/>
  <c r="AH48" i="9"/>
  <c r="AI48" i="9"/>
  <c r="AJ48" i="9"/>
  <c r="AK48" i="9"/>
  <c r="AL48" i="9"/>
  <c r="AM48" i="9"/>
  <c r="AN48" i="9"/>
  <c r="AO48" i="9"/>
  <c r="AP48" i="9"/>
  <c r="AQ48" i="9"/>
  <c r="AR48" i="9"/>
  <c r="X49" i="9"/>
  <c r="Y49" i="9"/>
  <c r="Z49" i="9"/>
  <c r="AA49" i="9"/>
  <c r="AB49" i="9"/>
  <c r="AC49" i="9"/>
  <c r="AD49" i="9"/>
  <c r="AE49" i="9"/>
  <c r="AF49" i="9"/>
  <c r="AG49" i="9"/>
  <c r="AH49" i="9"/>
  <c r="AI49" i="9"/>
  <c r="AJ49" i="9"/>
  <c r="AK49" i="9"/>
  <c r="AL49" i="9"/>
  <c r="AM49" i="9"/>
  <c r="AN49" i="9"/>
  <c r="AO49" i="9"/>
  <c r="AP49" i="9"/>
  <c r="AQ49" i="9"/>
  <c r="AR49" i="9"/>
  <c r="X50" i="9"/>
  <c r="Y50" i="9"/>
  <c r="Z50" i="9"/>
  <c r="AA50" i="9"/>
  <c r="AB50" i="9"/>
  <c r="AC50" i="9"/>
  <c r="AD50" i="9"/>
  <c r="AE50" i="9"/>
  <c r="AF50" i="9"/>
  <c r="AG50" i="9"/>
  <c r="AH50" i="9"/>
  <c r="AI50" i="9"/>
  <c r="AJ50" i="9"/>
  <c r="AK50" i="9"/>
  <c r="AL50" i="9"/>
  <c r="AM50" i="9"/>
  <c r="AN50" i="9"/>
  <c r="AO50" i="9"/>
  <c r="AP50" i="9"/>
  <c r="AQ50" i="9"/>
  <c r="AR50" i="9"/>
  <c r="X51" i="9"/>
  <c r="Y51" i="9"/>
  <c r="Z51" i="9"/>
  <c r="AA51" i="9"/>
  <c r="AB51" i="9"/>
  <c r="AC51" i="9"/>
  <c r="AD51" i="9"/>
  <c r="AE51" i="9"/>
  <c r="AF51" i="9"/>
  <c r="AG51" i="9"/>
  <c r="AH51" i="9"/>
  <c r="AI51" i="9"/>
  <c r="AJ51" i="9"/>
  <c r="AK51" i="9"/>
  <c r="AL51" i="9"/>
  <c r="AM51" i="9"/>
  <c r="AN51" i="9"/>
  <c r="AO51" i="9"/>
  <c r="AP51" i="9"/>
  <c r="AQ51" i="9"/>
  <c r="AR51" i="9"/>
  <c r="X52" i="9"/>
  <c r="Y52" i="9"/>
  <c r="Z52" i="9"/>
  <c r="AA52" i="9"/>
  <c r="AB52" i="9"/>
  <c r="AC52" i="9"/>
  <c r="AD52" i="9"/>
  <c r="AE52" i="9"/>
  <c r="AF52" i="9"/>
  <c r="AG52" i="9"/>
  <c r="AH52" i="9"/>
  <c r="AI52" i="9"/>
  <c r="AJ52" i="9"/>
  <c r="AK52" i="9"/>
  <c r="AL52" i="9"/>
  <c r="AM52" i="9"/>
  <c r="AN52" i="9"/>
  <c r="AO52" i="9"/>
  <c r="AP52" i="9"/>
  <c r="AQ52" i="9"/>
  <c r="AR52" i="9"/>
  <c r="X53" i="9"/>
  <c r="Y53" i="9"/>
  <c r="Z53" i="9"/>
  <c r="AA53" i="9"/>
  <c r="AB53" i="9"/>
  <c r="AC53" i="9"/>
  <c r="AD53" i="9"/>
  <c r="AE53" i="9"/>
  <c r="AF53" i="9"/>
  <c r="AG53" i="9"/>
  <c r="AH53" i="9"/>
  <c r="AI53" i="9"/>
  <c r="AJ53" i="9"/>
  <c r="AK53" i="9"/>
  <c r="AL53" i="9"/>
  <c r="AM53" i="9"/>
  <c r="AN53" i="9"/>
  <c r="AO53" i="9"/>
  <c r="AP53" i="9"/>
  <c r="AQ53" i="9"/>
  <c r="AR53" i="9"/>
  <c r="X54" i="9"/>
  <c r="Y54" i="9"/>
  <c r="Z54" i="9"/>
  <c r="AA54" i="9"/>
  <c r="AB54" i="9"/>
  <c r="AC54" i="9"/>
  <c r="AD54" i="9"/>
  <c r="AE54" i="9"/>
  <c r="AF54" i="9"/>
  <c r="AG54" i="9"/>
  <c r="AH54" i="9"/>
  <c r="AI54" i="9"/>
  <c r="AJ54" i="9"/>
  <c r="AK54" i="9"/>
  <c r="AL54" i="9"/>
  <c r="AM54" i="9"/>
  <c r="AN54" i="9"/>
  <c r="AO54" i="9"/>
  <c r="AP54" i="9"/>
  <c r="AQ54" i="9"/>
  <c r="AR54" i="9"/>
  <c r="X55" i="9"/>
  <c r="Y55" i="9"/>
  <c r="Z55" i="9"/>
  <c r="AA55" i="9"/>
  <c r="AB55" i="9"/>
  <c r="AC55" i="9"/>
  <c r="AD55" i="9"/>
  <c r="AE55" i="9"/>
  <c r="AF55" i="9"/>
  <c r="AG55" i="9"/>
  <c r="AH55" i="9"/>
  <c r="AI55" i="9"/>
  <c r="AJ55" i="9"/>
  <c r="AK55" i="9"/>
  <c r="AL55" i="9"/>
  <c r="AM55" i="9"/>
  <c r="AN55" i="9"/>
  <c r="AO55" i="9"/>
  <c r="AP55" i="9"/>
  <c r="AQ55" i="9"/>
  <c r="AR55" i="9"/>
  <c r="X56" i="9"/>
  <c r="Y56" i="9"/>
  <c r="Z56" i="9"/>
  <c r="AA56" i="9"/>
  <c r="AB56" i="9"/>
  <c r="AC56" i="9"/>
  <c r="AD56" i="9"/>
  <c r="AE56" i="9"/>
  <c r="AF56" i="9"/>
  <c r="AG56" i="9"/>
  <c r="AH56" i="9"/>
  <c r="AI56" i="9"/>
  <c r="AJ56" i="9"/>
  <c r="AK56" i="9"/>
  <c r="AL56" i="9"/>
  <c r="AM56" i="9"/>
  <c r="AN56" i="9"/>
  <c r="AO56" i="9"/>
  <c r="AP56" i="9"/>
  <c r="AQ56" i="9"/>
  <c r="AR56" i="9"/>
  <c r="X57" i="9"/>
  <c r="Y57" i="9"/>
  <c r="Z57" i="9"/>
  <c r="AA57" i="9"/>
  <c r="AB57" i="9"/>
  <c r="AC57" i="9"/>
  <c r="AD57" i="9"/>
  <c r="AE57" i="9"/>
  <c r="AF57" i="9"/>
  <c r="AG57" i="9"/>
  <c r="AH57" i="9"/>
  <c r="AI57" i="9"/>
  <c r="AJ57" i="9"/>
  <c r="AK57" i="9"/>
  <c r="AL57" i="9"/>
  <c r="AM57" i="9"/>
  <c r="AN57" i="9"/>
  <c r="AO57" i="9"/>
  <c r="AP57" i="9"/>
  <c r="AQ57" i="9"/>
  <c r="AR57" i="9"/>
  <c r="X58" i="9"/>
  <c r="Y58" i="9"/>
  <c r="Z58" i="9"/>
  <c r="AA58" i="9"/>
  <c r="AB58" i="9"/>
  <c r="AC58" i="9"/>
  <c r="AD58" i="9"/>
  <c r="AE58" i="9"/>
  <c r="AF58" i="9"/>
  <c r="AG58" i="9"/>
  <c r="AH58" i="9"/>
  <c r="AI58" i="9"/>
  <c r="AJ58" i="9"/>
  <c r="AK58" i="9"/>
  <c r="AL58" i="9"/>
  <c r="AM58" i="9"/>
  <c r="AN58" i="9"/>
  <c r="AO58" i="9"/>
  <c r="AP58" i="9"/>
  <c r="AQ58" i="9"/>
  <c r="AR58" i="9"/>
  <c r="X59" i="9"/>
  <c r="Y59" i="9"/>
  <c r="Z59" i="9"/>
  <c r="AA59" i="9"/>
  <c r="AB59" i="9"/>
  <c r="AC59" i="9"/>
  <c r="AD59" i="9"/>
  <c r="AE59" i="9"/>
  <c r="AF59" i="9"/>
  <c r="AG59" i="9"/>
  <c r="AH59" i="9"/>
  <c r="AI59" i="9"/>
  <c r="AJ59" i="9"/>
  <c r="AK59" i="9"/>
  <c r="AL59" i="9"/>
  <c r="AM59" i="9"/>
  <c r="AN59" i="9"/>
  <c r="AO59" i="9"/>
  <c r="AP59" i="9"/>
  <c r="AQ59" i="9"/>
  <c r="AR59" i="9"/>
  <c r="X60" i="9"/>
  <c r="Y60" i="9"/>
  <c r="Z60" i="9"/>
  <c r="AA60" i="9"/>
  <c r="AB60" i="9"/>
  <c r="AC60" i="9"/>
  <c r="AD60" i="9"/>
  <c r="AE60" i="9"/>
  <c r="AF60" i="9"/>
  <c r="AG60" i="9"/>
  <c r="AH60" i="9"/>
  <c r="AI60" i="9"/>
  <c r="AJ60" i="9"/>
  <c r="AK60" i="9"/>
  <c r="AL60" i="9"/>
  <c r="AM60" i="9"/>
  <c r="AN60" i="9"/>
  <c r="AO60" i="9"/>
  <c r="AP60" i="9"/>
  <c r="AQ60" i="9"/>
  <c r="AR60" i="9"/>
  <c r="X61" i="9"/>
  <c r="Y61" i="9"/>
  <c r="Z61" i="9"/>
  <c r="AA61" i="9"/>
  <c r="AB61" i="9"/>
  <c r="AC61" i="9"/>
  <c r="AD61" i="9"/>
  <c r="AE61" i="9"/>
  <c r="AF61" i="9"/>
  <c r="AG61" i="9"/>
  <c r="AH61" i="9"/>
  <c r="AI61" i="9"/>
  <c r="AJ61" i="9"/>
  <c r="AK61" i="9"/>
  <c r="AL61" i="9"/>
  <c r="AM61" i="9"/>
  <c r="AN61" i="9"/>
  <c r="AO61" i="9"/>
  <c r="AP61" i="9"/>
  <c r="AQ61" i="9"/>
  <c r="AR61" i="9"/>
  <c r="X62" i="9"/>
  <c r="Y62" i="9"/>
  <c r="Z62" i="9"/>
  <c r="AA62" i="9"/>
  <c r="AB62" i="9"/>
  <c r="AC62" i="9"/>
  <c r="AD62" i="9"/>
  <c r="AE62" i="9"/>
  <c r="AF62" i="9"/>
  <c r="AG62" i="9"/>
  <c r="AH62" i="9"/>
  <c r="AI62" i="9"/>
  <c r="AJ62" i="9"/>
  <c r="AK62" i="9"/>
  <c r="AL62" i="9"/>
  <c r="AM62" i="9"/>
  <c r="AN62" i="9"/>
  <c r="AO62" i="9"/>
  <c r="AP62" i="9"/>
  <c r="AQ62" i="9"/>
  <c r="AR62" i="9"/>
  <c r="X63" i="9"/>
  <c r="Y63" i="9"/>
  <c r="Z63" i="9"/>
  <c r="AA63" i="9"/>
  <c r="AB63" i="9"/>
  <c r="AC63" i="9"/>
  <c r="AD63" i="9"/>
  <c r="AE63" i="9"/>
  <c r="AF63" i="9"/>
  <c r="AG63" i="9"/>
  <c r="AH63" i="9"/>
  <c r="AI63" i="9"/>
  <c r="AJ63" i="9"/>
  <c r="AK63" i="9"/>
  <c r="AL63" i="9"/>
  <c r="AM63" i="9"/>
  <c r="AN63" i="9"/>
  <c r="AO63" i="9"/>
  <c r="AP63" i="9"/>
  <c r="AQ63" i="9"/>
  <c r="AR63" i="9"/>
  <c r="X64" i="9"/>
  <c r="Y64" i="9"/>
  <c r="Z64" i="9"/>
  <c r="AA64" i="9"/>
  <c r="AB64" i="9"/>
  <c r="AC64" i="9"/>
  <c r="AD64" i="9"/>
  <c r="AE64" i="9"/>
  <c r="AF64" i="9"/>
  <c r="AG64" i="9"/>
  <c r="AH64" i="9"/>
  <c r="AI64" i="9"/>
  <c r="AJ64" i="9"/>
  <c r="AK64" i="9"/>
  <c r="AL64" i="9"/>
  <c r="AM64" i="9"/>
  <c r="AN64" i="9"/>
  <c r="AO64" i="9"/>
  <c r="AP64" i="9"/>
  <c r="AQ64" i="9"/>
  <c r="AR64" i="9"/>
  <c r="X65" i="9"/>
  <c r="Y65" i="9"/>
  <c r="Z65" i="9"/>
  <c r="AA65" i="9"/>
  <c r="AB65" i="9"/>
  <c r="AC65" i="9"/>
  <c r="AD65" i="9"/>
  <c r="AE65" i="9"/>
  <c r="AF65" i="9"/>
  <c r="AG65" i="9"/>
  <c r="AH65" i="9"/>
  <c r="AI65" i="9"/>
  <c r="AJ65" i="9"/>
  <c r="AK65" i="9"/>
  <c r="AL65" i="9"/>
  <c r="AM65" i="9"/>
  <c r="AN65" i="9"/>
  <c r="AO65" i="9"/>
  <c r="AP65" i="9"/>
  <c r="AQ65" i="9"/>
  <c r="AR65" i="9"/>
  <c r="X66" i="9"/>
  <c r="Y66" i="9"/>
  <c r="Z66" i="9"/>
  <c r="AA66" i="9"/>
  <c r="AB66" i="9"/>
  <c r="AC66" i="9"/>
  <c r="AD66" i="9"/>
  <c r="AE66" i="9"/>
  <c r="AF66" i="9"/>
  <c r="AG66" i="9"/>
  <c r="AH66" i="9"/>
  <c r="AI66" i="9"/>
  <c r="AJ66" i="9"/>
  <c r="AK66" i="9"/>
  <c r="AL66" i="9"/>
  <c r="AM66" i="9"/>
  <c r="AN66" i="9"/>
  <c r="AO66" i="9"/>
  <c r="AP66" i="9"/>
  <c r="AQ66" i="9"/>
  <c r="AR66" i="9"/>
  <c r="X67" i="9"/>
  <c r="Y67" i="9"/>
  <c r="Z67" i="9"/>
  <c r="AA67" i="9"/>
  <c r="AB67" i="9"/>
  <c r="AC67" i="9"/>
  <c r="AD67" i="9"/>
  <c r="AE67" i="9"/>
  <c r="AF67" i="9"/>
  <c r="AG67" i="9"/>
  <c r="AH67" i="9"/>
  <c r="AI67" i="9"/>
  <c r="AJ67" i="9"/>
  <c r="AK67" i="9"/>
  <c r="AL67" i="9"/>
  <c r="AM67" i="9"/>
  <c r="AN67" i="9"/>
  <c r="AO67" i="9"/>
  <c r="AP67" i="9"/>
  <c r="AQ67" i="9"/>
  <c r="AR67" i="9"/>
  <c r="X68" i="9"/>
  <c r="Y68" i="9"/>
  <c r="Z68" i="9"/>
  <c r="AA68" i="9"/>
  <c r="AB68" i="9"/>
  <c r="AC68" i="9"/>
  <c r="AD68" i="9"/>
  <c r="AE68" i="9"/>
  <c r="AF68" i="9"/>
  <c r="AG68" i="9"/>
  <c r="AH68" i="9"/>
  <c r="AI68" i="9"/>
  <c r="AJ68" i="9"/>
  <c r="AK68" i="9"/>
  <c r="AL68" i="9"/>
  <c r="AM68" i="9"/>
  <c r="AN68" i="9"/>
  <c r="AO68" i="9"/>
  <c r="AP68" i="9"/>
  <c r="AQ68" i="9"/>
  <c r="AR68" i="9"/>
  <c r="X69" i="9"/>
  <c r="Y69" i="9"/>
  <c r="Z69" i="9"/>
  <c r="AA69" i="9"/>
  <c r="AB69" i="9"/>
  <c r="AC69" i="9"/>
  <c r="AD69" i="9"/>
  <c r="AE69" i="9"/>
  <c r="AF69" i="9"/>
  <c r="AG69" i="9"/>
  <c r="AH69" i="9"/>
  <c r="AI69" i="9"/>
  <c r="AJ69" i="9"/>
  <c r="AK69" i="9"/>
  <c r="AL69" i="9"/>
  <c r="AM69" i="9"/>
  <c r="AN69" i="9"/>
  <c r="AO69" i="9"/>
  <c r="AP69" i="9"/>
  <c r="AQ69" i="9"/>
  <c r="AR69" i="9"/>
  <c r="X70" i="9"/>
  <c r="Y70" i="9"/>
  <c r="Z70" i="9"/>
  <c r="AA70" i="9"/>
  <c r="AB70" i="9"/>
  <c r="AC70" i="9"/>
  <c r="AD70" i="9"/>
  <c r="AE70" i="9"/>
  <c r="AF70" i="9"/>
  <c r="AG70" i="9"/>
  <c r="AH70" i="9"/>
  <c r="AI70" i="9"/>
  <c r="AJ70" i="9"/>
  <c r="AK70" i="9"/>
  <c r="AL70" i="9"/>
  <c r="AM70" i="9"/>
  <c r="AN70" i="9"/>
  <c r="AO70" i="9"/>
  <c r="AP70" i="9"/>
  <c r="AQ70" i="9"/>
  <c r="AR70" i="9"/>
  <c r="X71" i="9"/>
  <c r="Y71" i="9"/>
  <c r="Z71" i="9"/>
  <c r="AA71" i="9"/>
  <c r="AB71" i="9"/>
  <c r="AC71" i="9"/>
  <c r="AD71" i="9"/>
  <c r="AE71" i="9"/>
  <c r="AF71" i="9"/>
  <c r="AG71" i="9"/>
  <c r="AH71" i="9"/>
  <c r="AI71" i="9"/>
  <c r="AJ71" i="9"/>
  <c r="AK71" i="9"/>
  <c r="AL71" i="9"/>
  <c r="AM71" i="9"/>
  <c r="AN71" i="9"/>
  <c r="AO71" i="9"/>
  <c r="AP71" i="9"/>
  <c r="AQ71" i="9"/>
  <c r="AR71" i="9"/>
  <c r="X72" i="9"/>
  <c r="Y72" i="9"/>
  <c r="Z72" i="9"/>
  <c r="AA72" i="9"/>
  <c r="AB72" i="9"/>
  <c r="AC72" i="9"/>
  <c r="AD72" i="9"/>
  <c r="AE72" i="9"/>
  <c r="AF72" i="9"/>
  <c r="AG72" i="9"/>
  <c r="AH72" i="9"/>
  <c r="AI72" i="9"/>
  <c r="AJ72" i="9"/>
  <c r="AK72" i="9"/>
  <c r="AL72" i="9"/>
  <c r="AM72" i="9"/>
  <c r="AN72" i="9"/>
  <c r="AO72" i="9"/>
  <c r="AP72" i="9"/>
  <c r="AQ72" i="9"/>
  <c r="AR72" i="9"/>
  <c r="X73" i="9"/>
  <c r="Y73" i="9"/>
  <c r="Z73" i="9"/>
  <c r="AA73" i="9"/>
  <c r="AB73" i="9"/>
  <c r="AC73" i="9"/>
  <c r="AD73" i="9"/>
  <c r="AE73" i="9"/>
  <c r="AF73" i="9"/>
  <c r="AG73" i="9"/>
  <c r="AH73" i="9"/>
  <c r="AI73" i="9"/>
  <c r="AJ73" i="9"/>
  <c r="AK73" i="9"/>
  <c r="AL73" i="9"/>
  <c r="AM73" i="9"/>
  <c r="AN73" i="9"/>
  <c r="AO73" i="9"/>
  <c r="AP73" i="9"/>
  <c r="AQ73" i="9"/>
  <c r="AR73" i="9"/>
  <c r="X74" i="9"/>
  <c r="Y74" i="9"/>
  <c r="Z74" i="9"/>
  <c r="AA74" i="9"/>
  <c r="AB74" i="9"/>
  <c r="AC74" i="9"/>
  <c r="AD74" i="9"/>
  <c r="AE74" i="9"/>
  <c r="AF74" i="9"/>
  <c r="AG74" i="9"/>
  <c r="AH74" i="9"/>
  <c r="AI74" i="9"/>
  <c r="AJ74" i="9"/>
  <c r="AK74" i="9"/>
  <c r="AL74" i="9"/>
  <c r="AM74" i="9"/>
  <c r="AN74" i="9"/>
  <c r="AO74" i="9"/>
  <c r="AP74" i="9"/>
  <c r="AQ74" i="9"/>
  <c r="AR74" i="9"/>
  <c r="X75" i="9"/>
  <c r="Y75" i="9"/>
  <c r="Z75" i="9"/>
  <c r="AA75" i="9"/>
  <c r="AB75" i="9"/>
  <c r="AC75" i="9"/>
  <c r="AD75" i="9"/>
  <c r="AE75" i="9"/>
  <c r="AF75" i="9"/>
  <c r="AG75" i="9"/>
  <c r="AH75" i="9"/>
  <c r="AI75" i="9"/>
  <c r="AJ75" i="9"/>
  <c r="AK75" i="9"/>
  <c r="AL75" i="9"/>
  <c r="AM75" i="9"/>
  <c r="AN75" i="9"/>
  <c r="AO75" i="9"/>
  <c r="AP75" i="9"/>
  <c r="AQ75" i="9"/>
  <c r="AR75" i="9"/>
  <c r="X76" i="9"/>
  <c r="Y76" i="9"/>
  <c r="Z76" i="9"/>
  <c r="AA76" i="9"/>
  <c r="AB76" i="9"/>
  <c r="AC76" i="9"/>
  <c r="AD76" i="9"/>
  <c r="AE76" i="9"/>
  <c r="AF76" i="9"/>
  <c r="AG76" i="9"/>
  <c r="AH76" i="9"/>
  <c r="AI76" i="9"/>
  <c r="AJ76" i="9"/>
  <c r="AK76" i="9"/>
  <c r="AL76" i="9"/>
  <c r="AM76" i="9"/>
  <c r="AN76" i="9"/>
  <c r="AO76" i="9"/>
  <c r="AP76" i="9"/>
  <c r="AQ76" i="9"/>
  <c r="AR76" i="9"/>
  <c r="X77" i="9"/>
  <c r="Y77" i="9"/>
  <c r="Z77" i="9"/>
  <c r="AA77" i="9"/>
  <c r="AB77" i="9"/>
  <c r="AC77" i="9"/>
  <c r="AD77" i="9"/>
  <c r="AE77" i="9"/>
  <c r="AF77" i="9"/>
  <c r="AG77" i="9"/>
  <c r="AH77" i="9"/>
  <c r="AI77" i="9"/>
  <c r="AJ77" i="9"/>
  <c r="AK77" i="9"/>
  <c r="AL77" i="9"/>
  <c r="AM77" i="9"/>
  <c r="AN77" i="9"/>
  <c r="AO77" i="9"/>
  <c r="AP77" i="9"/>
  <c r="AQ77" i="9"/>
  <c r="AR77" i="9"/>
  <c r="X78" i="9"/>
  <c r="Y78" i="9"/>
  <c r="Z78" i="9"/>
  <c r="AA78" i="9"/>
  <c r="AB78" i="9"/>
  <c r="AC78" i="9"/>
  <c r="AD78" i="9"/>
  <c r="AE78" i="9"/>
  <c r="AF78" i="9"/>
  <c r="AG78" i="9"/>
  <c r="AH78" i="9"/>
  <c r="AI78" i="9"/>
  <c r="AJ78" i="9"/>
  <c r="AK78" i="9"/>
  <c r="AL78" i="9"/>
  <c r="AM78" i="9"/>
  <c r="AN78" i="9"/>
  <c r="AO78" i="9"/>
  <c r="AP78" i="9"/>
  <c r="AQ78" i="9"/>
  <c r="AR78" i="9"/>
  <c r="X79" i="9"/>
  <c r="Y79" i="9"/>
  <c r="Z79" i="9"/>
  <c r="AA79" i="9"/>
  <c r="AB79" i="9"/>
  <c r="AC79" i="9"/>
  <c r="AD79" i="9"/>
  <c r="AE79" i="9"/>
  <c r="AF79" i="9"/>
  <c r="AG79" i="9"/>
  <c r="AH79" i="9"/>
  <c r="AI79" i="9"/>
  <c r="AJ79" i="9"/>
  <c r="AK79" i="9"/>
  <c r="AL79" i="9"/>
  <c r="AM79" i="9"/>
  <c r="AN79" i="9"/>
  <c r="AO79" i="9"/>
  <c r="AP79" i="9"/>
  <c r="AQ79" i="9"/>
  <c r="AR79" i="9"/>
  <c r="X80" i="9"/>
  <c r="Y80" i="9"/>
  <c r="Z80" i="9"/>
  <c r="AA80" i="9"/>
  <c r="AB80" i="9"/>
  <c r="AC80" i="9"/>
  <c r="AD80" i="9"/>
  <c r="AE80" i="9"/>
  <c r="AF80" i="9"/>
  <c r="AG80" i="9"/>
  <c r="AH80" i="9"/>
  <c r="AI80" i="9"/>
  <c r="AJ80" i="9"/>
  <c r="AK80" i="9"/>
  <c r="AL80" i="9"/>
  <c r="AM80" i="9"/>
  <c r="AN80" i="9"/>
  <c r="AO80" i="9"/>
  <c r="AP80" i="9"/>
  <c r="AQ80" i="9"/>
  <c r="AR80" i="9"/>
  <c r="X81" i="9"/>
  <c r="Y81" i="9"/>
  <c r="Z81" i="9"/>
  <c r="AA81" i="9"/>
  <c r="AB81" i="9"/>
  <c r="AC81" i="9"/>
  <c r="AD81" i="9"/>
  <c r="AE81" i="9"/>
  <c r="AF81" i="9"/>
  <c r="AG81" i="9"/>
  <c r="AH81" i="9"/>
  <c r="AI81" i="9"/>
  <c r="AJ81" i="9"/>
  <c r="AK81" i="9"/>
  <c r="AL81" i="9"/>
  <c r="AM81" i="9"/>
  <c r="AN81" i="9"/>
  <c r="AO81" i="9"/>
  <c r="AP81" i="9"/>
  <c r="AQ81" i="9"/>
  <c r="AR81" i="9"/>
  <c r="X82" i="9"/>
  <c r="Y82" i="9"/>
  <c r="Z82" i="9"/>
  <c r="AA82" i="9"/>
  <c r="AB82" i="9"/>
  <c r="AC82" i="9"/>
  <c r="AD82" i="9"/>
  <c r="AE82" i="9"/>
  <c r="AF82" i="9"/>
  <c r="AG82" i="9"/>
  <c r="AH82" i="9"/>
  <c r="AI82" i="9"/>
  <c r="AJ82" i="9"/>
  <c r="AK82" i="9"/>
  <c r="AL82" i="9"/>
  <c r="AM82" i="9"/>
  <c r="AN82" i="9"/>
  <c r="AO82" i="9"/>
  <c r="AP82" i="9"/>
  <c r="AQ82" i="9"/>
  <c r="AR82" i="9"/>
  <c r="X83" i="9"/>
  <c r="Y83" i="9"/>
  <c r="Z83" i="9"/>
  <c r="AA83" i="9"/>
  <c r="AB83" i="9"/>
  <c r="AC83" i="9"/>
  <c r="AD83" i="9"/>
  <c r="AE83" i="9"/>
  <c r="AF83" i="9"/>
  <c r="AG83" i="9"/>
  <c r="AH83" i="9"/>
  <c r="AI83" i="9"/>
  <c r="AJ83" i="9"/>
  <c r="AK83" i="9"/>
  <c r="AL83" i="9"/>
  <c r="AM83" i="9"/>
  <c r="AN83" i="9"/>
  <c r="AO83" i="9"/>
  <c r="AP83" i="9"/>
  <c r="AQ83" i="9"/>
  <c r="AR83" i="9"/>
  <c r="X84" i="9"/>
  <c r="Y84" i="9"/>
  <c r="Z84" i="9"/>
  <c r="AA84" i="9"/>
  <c r="AB84" i="9"/>
  <c r="AC84" i="9"/>
  <c r="AD84" i="9"/>
  <c r="AE84" i="9"/>
  <c r="AF84" i="9"/>
  <c r="AG84" i="9"/>
  <c r="AH84" i="9"/>
  <c r="AI84" i="9"/>
  <c r="AJ84" i="9"/>
  <c r="AK84" i="9"/>
  <c r="AL84" i="9"/>
  <c r="AM84" i="9"/>
  <c r="AN84" i="9"/>
  <c r="AO84" i="9"/>
  <c r="AP84" i="9"/>
  <c r="AQ84" i="9"/>
  <c r="AR84" i="9"/>
  <c r="X85" i="9"/>
  <c r="Y85" i="9"/>
  <c r="Z85" i="9"/>
  <c r="AA85" i="9"/>
  <c r="AB85" i="9"/>
  <c r="AC85" i="9"/>
  <c r="AD85" i="9"/>
  <c r="AE85" i="9"/>
  <c r="AF85" i="9"/>
  <c r="AG85" i="9"/>
  <c r="AH85" i="9"/>
  <c r="AI85" i="9"/>
  <c r="AJ85" i="9"/>
  <c r="AK85" i="9"/>
  <c r="AL85" i="9"/>
  <c r="AM85" i="9"/>
  <c r="AN85" i="9"/>
  <c r="AO85" i="9"/>
  <c r="AP85" i="9"/>
  <c r="AQ85" i="9"/>
  <c r="AR85" i="9"/>
  <c r="X86" i="9"/>
  <c r="Y86" i="9"/>
  <c r="Z86" i="9"/>
  <c r="AA86" i="9"/>
  <c r="AB86" i="9"/>
  <c r="AC86" i="9"/>
  <c r="AD86" i="9"/>
  <c r="AE86" i="9"/>
  <c r="AF86" i="9"/>
  <c r="AG86" i="9"/>
  <c r="AH86" i="9"/>
  <c r="AI86" i="9"/>
  <c r="AJ86" i="9"/>
  <c r="AK86" i="9"/>
  <c r="AL86" i="9"/>
  <c r="AM86" i="9"/>
  <c r="AN86" i="9"/>
  <c r="AO86" i="9"/>
  <c r="AP86" i="9"/>
  <c r="AQ86" i="9"/>
  <c r="AR86" i="9"/>
  <c r="X87" i="9"/>
  <c r="Y87" i="9"/>
  <c r="Z87" i="9"/>
  <c r="AA87" i="9"/>
  <c r="AB87" i="9"/>
  <c r="AC87" i="9"/>
  <c r="AD87" i="9"/>
  <c r="AE87" i="9"/>
  <c r="AF87" i="9"/>
  <c r="AG87" i="9"/>
  <c r="AH87" i="9"/>
  <c r="AI87" i="9"/>
  <c r="AJ87" i="9"/>
  <c r="AK87" i="9"/>
  <c r="AL87" i="9"/>
  <c r="AM87" i="9"/>
  <c r="AN87" i="9"/>
  <c r="AO87" i="9"/>
  <c r="AP87" i="9"/>
  <c r="AQ87" i="9"/>
  <c r="AR87" i="9"/>
  <c r="X88" i="9"/>
  <c r="Y88" i="9"/>
  <c r="Z88" i="9"/>
  <c r="AA88" i="9"/>
  <c r="AB88" i="9"/>
  <c r="AC88" i="9"/>
  <c r="AD88" i="9"/>
  <c r="AE88" i="9"/>
  <c r="AF88" i="9"/>
  <c r="AG88" i="9"/>
  <c r="AH88" i="9"/>
  <c r="AI88" i="9"/>
  <c r="AJ88" i="9"/>
  <c r="AK88" i="9"/>
  <c r="AL88" i="9"/>
  <c r="AM88" i="9"/>
  <c r="AN88" i="9"/>
  <c r="AO88" i="9"/>
  <c r="AP88" i="9"/>
  <c r="AQ88" i="9"/>
  <c r="AR88" i="9"/>
  <c r="X89" i="9"/>
  <c r="Y89" i="9"/>
  <c r="Z89" i="9"/>
  <c r="AA89" i="9"/>
  <c r="AB89" i="9"/>
  <c r="AC89" i="9"/>
  <c r="AD89" i="9"/>
  <c r="AE89" i="9"/>
  <c r="AF89" i="9"/>
  <c r="AG89" i="9"/>
  <c r="AH89" i="9"/>
  <c r="AI89" i="9"/>
  <c r="AJ89" i="9"/>
  <c r="AK89" i="9"/>
  <c r="AL89" i="9"/>
  <c r="AM89" i="9"/>
  <c r="AN89" i="9"/>
  <c r="AO89" i="9"/>
  <c r="AP89" i="9"/>
  <c r="AQ89" i="9"/>
  <c r="AR89" i="9"/>
  <c r="X90" i="9"/>
  <c r="Y90" i="9"/>
  <c r="Z90" i="9"/>
  <c r="AA90" i="9"/>
  <c r="AB90" i="9"/>
  <c r="AC90" i="9"/>
  <c r="AD90" i="9"/>
  <c r="AE90" i="9"/>
  <c r="AF90" i="9"/>
  <c r="AG90" i="9"/>
  <c r="AH90" i="9"/>
  <c r="AI90" i="9"/>
  <c r="AJ90" i="9"/>
  <c r="AK90" i="9"/>
  <c r="AL90" i="9"/>
  <c r="AM90" i="9"/>
  <c r="AN90" i="9"/>
  <c r="AO90" i="9"/>
  <c r="AP90" i="9"/>
  <c r="AQ90" i="9"/>
  <c r="AR90" i="9"/>
  <c r="X91" i="9"/>
  <c r="Y91" i="9"/>
  <c r="Z91" i="9"/>
  <c r="AA91" i="9"/>
  <c r="AB91" i="9"/>
  <c r="AC91" i="9"/>
  <c r="AD91" i="9"/>
  <c r="AE91" i="9"/>
  <c r="AF91" i="9"/>
  <c r="AG91" i="9"/>
  <c r="AH91" i="9"/>
  <c r="AI91" i="9"/>
  <c r="AJ91" i="9"/>
  <c r="AK91" i="9"/>
  <c r="AL91" i="9"/>
  <c r="AM91" i="9"/>
  <c r="AN91" i="9"/>
  <c r="AO91" i="9"/>
  <c r="AP91" i="9"/>
  <c r="AQ91" i="9"/>
  <c r="AR91" i="9"/>
  <c r="X92" i="9"/>
  <c r="Y92" i="9"/>
  <c r="Z92" i="9"/>
  <c r="AA92" i="9"/>
  <c r="AB92" i="9"/>
  <c r="AC92" i="9"/>
  <c r="AD92" i="9"/>
  <c r="AE92" i="9"/>
  <c r="AF92" i="9"/>
  <c r="AG92" i="9"/>
  <c r="AH92" i="9"/>
  <c r="AI92" i="9"/>
  <c r="AJ92" i="9"/>
  <c r="AK92" i="9"/>
  <c r="AL92" i="9"/>
  <c r="AM92" i="9"/>
  <c r="AN92" i="9"/>
  <c r="AO92" i="9"/>
  <c r="AP92" i="9"/>
  <c r="AQ92" i="9"/>
  <c r="AR92" i="9"/>
  <c r="X93" i="9"/>
  <c r="Y93" i="9"/>
  <c r="Z93" i="9"/>
  <c r="AA93" i="9"/>
  <c r="AB93" i="9"/>
  <c r="AC93" i="9"/>
  <c r="AD93" i="9"/>
  <c r="AE93" i="9"/>
  <c r="AF93" i="9"/>
  <c r="AG93" i="9"/>
  <c r="AH93" i="9"/>
  <c r="AI93" i="9"/>
  <c r="AJ93" i="9"/>
  <c r="AK93" i="9"/>
  <c r="AL93" i="9"/>
  <c r="AM93" i="9"/>
  <c r="AN93" i="9"/>
  <c r="AO93" i="9"/>
  <c r="AP93" i="9"/>
  <c r="AQ93" i="9"/>
  <c r="AR93" i="9"/>
  <c r="X94" i="9"/>
  <c r="Y94" i="9"/>
  <c r="Z94" i="9"/>
  <c r="AA94" i="9"/>
  <c r="AB94" i="9"/>
  <c r="AC94" i="9"/>
  <c r="AD94" i="9"/>
  <c r="AE94" i="9"/>
  <c r="AF94" i="9"/>
  <c r="AG94" i="9"/>
  <c r="AH94" i="9"/>
  <c r="AI94" i="9"/>
  <c r="AJ94" i="9"/>
  <c r="AK94" i="9"/>
  <c r="AL94" i="9"/>
  <c r="AM94" i="9"/>
  <c r="AN94" i="9"/>
  <c r="AO94" i="9"/>
  <c r="AP94" i="9"/>
  <c r="AQ94" i="9"/>
  <c r="AR94" i="9"/>
  <c r="X95" i="9"/>
  <c r="Y95" i="9"/>
  <c r="Z95" i="9"/>
  <c r="AA95" i="9"/>
  <c r="AB95" i="9"/>
  <c r="AC95" i="9"/>
  <c r="AD95" i="9"/>
  <c r="AE95" i="9"/>
  <c r="AF95" i="9"/>
  <c r="AG95" i="9"/>
  <c r="AH95" i="9"/>
  <c r="AI95" i="9"/>
  <c r="AJ95" i="9"/>
  <c r="AK95" i="9"/>
  <c r="AL95" i="9"/>
  <c r="AM95" i="9"/>
  <c r="AN95" i="9"/>
  <c r="AO95" i="9"/>
  <c r="AP95" i="9"/>
  <c r="AQ95" i="9"/>
  <c r="AR95" i="9"/>
  <c r="X96" i="9"/>
  <c r="Y96" i="9"/>
  <c r="Z96" i="9"/>
  <c r="AA96" i="9"/>
  <c r="AB96" i="9"/>
  <c r="AC96" i="9"/>
  <c r="AD96" i="9"/>
  <c r="AE96" i="9"/>
  <c r="AF96" i="9"/>
  <c r="AG96" i="9"/>
  <c r="AH96" i="9"/>
  <c r="AI96" i="9"/>
  <c r="AJ96" i="9"/>
  <c r="AK96" i="9"/>
  <c r="AL96" i="9"/>
  <c r="AM96" i="9"/>
  <c r="AN96" i="9"/>
  <c r="AO96" i="9"/>
  <c r="AP96" i="9"/>
  <c r="AQ96" i="9"/>
  <c r="AR96" i="9"/>
  <c r="X97" i="9"/>
  <c r="Y97" i="9"/>
  <c r="Z97" i="9"/>
  <c r="AA97" i="9"/>
  <c r="AB97" i="9"/>
  <c r="AC97" i="9"/>
  <c r="AD97" i="9"/>
  <c r="AE97" i="9"/>
  <c r="AF97" i="9"/>
  <c r="AG97" i="9"/>
  <c r="AH97" i="9"/>
  <c r="AI97" i="9"/>
  <c r="AJ97" i="9"/>
  <c r="AK97" i="9"/>
  <c r="AL97" i="9"/>
  <c r="AM97" i="9"/>
  <c r="AN97" i="9"/>
  <c r="AO97" i="9"/>
  <c r="AP97" i="9"/>
  <c r="AQ97" i="9"/>
  <c r="AR97" i="9"/>
  <c r="X98" i="9"/>
  <c r="Y98" i="9"/>
  <c r="Z98" i="9"/>
  <c r="AA98" i="9"/>
  <c r="AB98" i="9"/>
  <c r="AC98" i="9"/>
  <c r="AD98" i="9"/>
  <c r="AE98" i="9"/>
  <c r="AF98" i="9"/>
  <c r="AG98" i="9"/>
  <c r="AH98" i="9"/>
  <c r="AI98" i="9"/>
  <c r="AJ98" i="9"/>
  <c r="AK98" i="9"/>
  <c r="AL98" i="9"/>
  <c r="AM98" i="9"/>
  <c r="AN98" i="9"/>
  <c r="AO98" i="9"/>
  <c r="AP98" i="9"/>
  <c r="AQ98" i="9"/>
  <c r="AR98" i="9"/>
  <c r="X99" i="9"/>
  <c r="Y99" i="9"/>
  <c r="Z99" i="9"/>
  <c r="AA99" i="9"/>
  <c r="AB99" i="9"/>
  <c r="AC99" i="9"/>
  <c r="AD99" i="9"/>
  <c r="AE99" i="9"/>
  <c r="AF99" i="9"/>
  <c r="AG99" i="9"/>
  <c r="AH99" i="9"/>
  <c r="AI99" i="9"/>
  <c r="AJ99" i="9"/>
  <c r="AK99" i="9"/>
  <c r="AL99" i="9"/>
  <c r="AM99" i="9"/>
  <c r="AN99" i="9"/>
  <c r="AO99" i="9"/>
  <c r="AP99" i="9"/>
  <c r="AQ99" i="9"/>
  <c r="AR99" i="9"/>
  <c r="X100" i="9"/>
  <c r="Y100" i="9"/>
  <c r="Z100" i="9"/>
  <c r="AA100" i="9"/>
  <c r="AB100" i="9"/>
  <c r="AC100" i="9"/>
  <c r="AD100" i="9"/>
  <c r="AE100" i="9"/>
  <c r="AF100" i="9"/>
  <c r="AG100" i="9"/>
  <c r="AH100" i="9"/>
  <c r="AI100" i="9"/>
  <c r="AJ100" i="9"/>
  <c r="AK100" i="9"/>
  <c r="AL100" i="9"/>
  <c r="AM100" i="9"/>
  <c r="AN100" i="9"/>
  <c r="AO100" i="9"/>
  <c r="AP100" i="9"/>
  <c r="AQ100" i="9"/>
  <c r="AR100" i="9"/>
  <c r="X101" i="9"/>
  <c r="Y101" i="9"/>
  <c r="Z101" i="9"/>
  <c r="AA101" i="9"/>
  <c r="AB101" i="9"/>
  <c r="AC101" i="9"/>
  <c r="AD101" i="9"/>
  <c r="AE101" i="9"/>
  <c r="AF101" i="9"/>
  <c r="AG101" i="9"/>
  <c r="AH101" i="9"/>
  <c r="AI101" i="9"/>
  <c r="AJ101" i="9"/>
  <c r="AK101" i="9"/>
  <c r="AL101" i="9"/>
  <c r="AM101" i="9"/>
  <c r="AN101" i="9"/>
  <c r="AO101" i="9"/>
  <c r="AP101" i="9"/>
  <c r="AQ101" i="9"/>
  <c r="AR101" i="9"/>
  <c r="X102" i="9"/>
  <c r="Y102" i="9"/>
  <c r="Z102" i="9"/>
  <c r="AA102" i="9"/>
  <c r="AB102" i="9"/>
  <c r="AC102" i="9"/>
  <c r="AD102" i="9"/>
  <c r="AE102" i="9"/>
  <c r="AF102" i="9"/>
  <c r="AG102" i="9"/>
  <c r="AH102" i="9"/>
  <c r="AI102" i="9"/>
  <c r="AJ102" i="9"/>
  <c r="AK102" i="9"/>
  <c r="AL102" i="9"/>
  <c r="AM102" i="9"/>
  <c r="AN102" i="9"/>
  <c r="AO102" i="9"/>
  <c r="AP102" i="9"/>
  <c r="AQ102" i="9"/>
  <c r="AR102" i="9"/>
  <c r="X103" i="9"/>
  <c r="Y103" i="9"/>
  <c r="Z103" i="9"/>
  <c r="AA103" i="9"/>
  <c r="AB103" i="9"/>
  <c r="AC103" i="9"/>
  <c r="AD103" i="9"/>
  <c r="AE103" i="9"/>
  <c r="AF103" i="9"/>
  <c r="AG103" i="9"/>
  <c r="AH103" i="9"/>
  <c r="AI103" i="9"/>
  <c r="AJ103" i="9"/>
  <c r="AK103" i="9"/>
  <c r="AL103" i="9"/>
  <c r="AM103" i="9"/>
  <c r="AN103" i="9"/>
  <c r="AO103" i="9"/>
  <c r="AP103" i="9"/>
  <c r="AQ103" i="9"/>
  <c r="AR103" i="9"/>
  <c r="X104" i="9"/>
  <c r="Y104" i="9"/>
  <c r="Z104" i="9"/>
  <c r="AA104" i="9"/>
  <c r="AB104" i="9"/>
  <c r="AC104" i="9"/>
  <c r="AD104" i="9"/>
  <c r="AE104" i="9"/>
  <c r="AF104" i="9"/>
  <c r="AG104" i="9"/>
  <c r="AH104" i="9"/>
  <c r="AI104" i="9"/>
  <c r="AJ104" i="9"/>
  <c r="AK104" i="9"/>
  <c r="AL104" i="9"/>
  <c r="AM104" i="9"/>
  <c r="AN104" i="9"/>
  <c r="AO104" i="9"/>
  <c r="AP104" i="9"/>
  <c r="AQ104" i="9"/>
  <c r="AR104" i="9"/>
  <c r="X105" i="9"/>
  <c r="Y105" i="9"/>
  <c r="Z105" i="9"/>
  <c r="AA105" i="9"/>
  <c r="AB105" i="9"/>
  <c r="AC105" i="9"/>
  <c r="AD105" i="9"/>
  <c r="AE105" i="9"/>
  <c r="AF105" i="9"/>
  <c r="AG105" i="9"/>
  <c r="AH105" i="9"/>
  <c r="AI105" i="9"/>
  <c r="AJ105" i="9"/>
  <c r="AK105" i="9"/>
  <c r="AL105" i="9"/>
  <c r="AM105" i="9"/>
  <c r="AN105" i="9"/>
  <c r="AO105" i="9"/>
  <c r="AP105" i="9"/>
  <c r="AQ105" i="9"/>
  <c r="AR105" i="9"/>
  <c r="X106" i="9"/>
  <c r="Y106" i="9"/>
  <c r="Z106" i="9"/>
  <c r="AA106" i="9"/>
  <c r="AB106" i="9"/>
  <c r="AC106" i="9"/>
  <c r="AD106" i="9"/>
  <c r="AE106" i="9"/>
  <c r="AF106" i="9"/>
  <c r="AG106" i="9"/>
  <c r="AH106" i="9"/>
  <c r="AI106" i="9"/>
  <c r="AJ106" i="9"/>
  <c r="AK106" i="9"/>
  <c r="AL106" i="9"/>
  <c r="AM106" i="9"/>
  <c r="AN106" i="9"/>
  <c r="AO106" i="9"/>
  <c r="AP106" i="9"/>
  <c r="AQ106" i="9"/>
  <c r="AR106" i="9"/>
  <c r="X107" i="9"/>
  <c r="Y107" i="9"/>
  <c r="Z107" i="9"/>
  <c r="AA107" i="9"/>
  <c r="AB107" i="9"/>
  <c r="AC107" i="9"/>
  <c r="AD107" i="9"/>
  <c r="AE107" i="9"/>
  <c r="AF107" i="9"/>
  <c r="AG107" i="9"/>
  <c r="AH107" i="9"/>
  <c r="AI107" i="9"/>
  <c r="AJ107" i="9"/>
  <c r="AK107" i="9"/>
  <c r="AL107" i="9"/>
  <c r="AM107" i="9"/>
  <c r="AN107" i="9"/>
  <c r="AO107" i="9"/>
  <c r="AP107" i="9"/>
  <c r="AQ107" i="9"/>
  <c r="AR107" i="9"/>
  <c r="X108" i="9"/>
  <c r="Y108" i="9"/>
  <c r="Z108" i="9"/>
  <c r="AA108" i="9"/>
  <c r="AB108" i="9"/>
  <c r="AC108" i="9"/>
  <c r="AD108" i="9"/>
  <c r="AE108" i="9"/>
  <c r="AF108" i="9"/>
  <c r="AG108" i="9"/>
  <c r="AH108" i="9"/>
  <c r="AI108" i="9"/>
  <c r="AJ108" i="9"/>
  <c r="AK108" i="9"/>
  <c r="AL108" i="9"/>
  <c r="AM108" i="9"/>
  <c r="AN108" i="9"/>
  <c r="AO108" i="9"/>
  <c r="AP108" i="9"/>
  <c r="AQ108" i="9"/>
  <c r="AR108" i="9"/>
  <c r="X109" i="9"/>
  <c r="Y109" i="9"/>
  <c r="Z109" i="9"/>
  <c r="AA109" i="9"/>
  <c r="AB109" i="9"/>
  <c r="AC109" i="9"/>
  <c r="AD109" i="9"/>
  <c r="AE109" i="9"/>
  <c r="AF109" i="9"/>
  <c r="AG109" i="9"/>
  <c r="AH109" i="9"/>
  <c r="AI109" i="9"/>
  <c r="AJ109" i="9"/>
  <c r="AK109" i="9"/>
  <c r="AL109" i="9"/>
  <c r="AM109" i="9"/>
  <c r="AN109" i="9"/>
  <c r="AO109" i="9"/>
  <c r="AP109" i="9"/>
  <c r="AQ109" i="9"/>
  <c r="AR109" i="9"/>
  <c r="X110" i="9"/>
  <c r="Y110" i="9"/>
  <c r="Z110" i="9"/>
  <c r="AA110" i="9"/>
  <c r="AB110" i="9"/>
  <c r="AC110" i="9"/>
  <c r="AD110" i="9"/>
  <c r="AE110" i="9"/>
  <c r="AF110" i="9"/>
  <c r="AG110" i="9"/>
  <c r="AH110" i="9"/>
  <c r="AI110" i="9"/>
  <c r="AJ110" i="9"/>
  <c r="AK110" i="9"/>
  <c r="AL110" i="9"/>
  <c r="AM110" i="9"/>
  <c r="AN110" i="9"/>
  <c r="AO110" i="9"/>
  <c r="AP110" i="9"/>
  <c r="AQ110" i="9"/>
  <c r="AR110" i="9"/>
  <c r="X111" i="9"/>
  <c r="Y111" i="9"/>
  <c r="Z111" i="9"/>
  <c r="AA111" i="9"/>
  <c r="AB111" i="9"/>
  <c r="AC111" i="9"/>
  <c r="AD111" i="9"/>
  <c r="AE111" i="9"/>
  <c r="AF111" i="9"/>
  <c r="AG111" i="9"/>
  <c r="AH111" i="9"/>
  <c r="AI111" i="9"/>
  <c r="AJ111" i="9"/>
  <c r="AK111" i="9"/>
  <c r="AL111" i="9"/>
  <c r="AM111" i="9"/>
  <c r="AN111" i="9"/>
  <c r="AO111" i="9"/>
  <c r="AP111" i="9"/>
  <c r="AQ111" i="9"/>
  <c r="AR111" i="9"/>
  <c r="X112" i="9"/>
  <c r="Y112" i="9"/>
  <c r="Z112" i="9"/>
  <c r="AA112" i="9"/>
  <c r="AB112" i="9"/>
  <c r="AC112" i="9"/>
  <c r="AD112" i="9"/>
  <c r="AE112" i="9"/>
  <c r="AF112" i="9"/>
  <c r="AG112" i="9"/>
  <c r="AH112" i="9"/>
  <c r="AI112" i="9"/>
  <c r="AJ112" i="9"/>
  <c r="AK112" i="9"/>
  <c r="AL112" i="9"/>
  <c r="AM112" i="9"/>
  <c r="AN112" i="9"/>
  <c r="AO112" i="9"/>
  <c r="AP112" i="9"/>
  <c r="AQ112" i="9"/>
  <c r="AR112" i="9"/>
  <c r="X113" i="9"/>
  <c r="Y113" i="9"/>
  <c r="Z113" i="9"/>
  <c r="AA113" i="9"/>
  <c r="AB113" i="9"/>
  <c r="AC113" i="9"/>
  <c r="AD113" i="9"/>
  <c r="AE113" i="9"/>
  <c r="AF113" i="9"/>
  <c r="AG113" i="9"/>
  <c r="AH113" i="9"/>
  <c r="AI113" i="9"/>
  <c r="AJ113" i="9"/>
  <c r="AK113" i="9"/>
  <c r="AL113" i="9"/>
  <c r="AM113" i="9"/>
  <c r="AN113" i="9"/>
  <c r="AO113" i="9"/>
  <c r="AP113" i="9"/>
  <c r="AQ113" i="9"/>
  <c r="AR113" i="9"/>
  <c r="X114" i="9"/>
  <c r="Y114" i="9"/>
  <c r="Z114" i="9"/>
  <c r="AA114" i="9"/>
  <c r="AB114" i="9"/>
  <c r="AC114" i="9"/>
  <c r="AD114" i="9"/>
  <c r="AE114" i="9"/>
  <c r="AF114" i="9"/>
  <c r="AG114" i="9"/>
  <c r="AH114" i="9"/>
  <c r="AI114" i="9"/>
  <c r="AJ114" i="9"/>
  <c r="AK114" i="9"/>
  <c r="AL114" i="9"/>
  <c r="AM114" i="9"/>
  <c r="AN114" i="9"/>
  <c r="AO114" i="9"/>
  <c r="AP114" i="9"/>
  <c r="AQ114" i="9"/>
  <c r="AR114" i="9"/>
  <c r="X115" i="9"/>
  <c r="Y115" i="9"/>
  <c r="Z115" i="9"/>
  <c r="AA115" i="9"/>
  <c r="AB115" i="9"/>
  <c r="AC115" i="9"/>
  <c r="AD115" i="9"/>
  <c r="AE115" i="9"/>
  <c r="AF115" i="9"/>
  <c r="AG115" i="9"/>
  <c r="AH115" i="9"/>
  <c r="AI115" i="9"/>
  <c r="AJ115" i="9"/>
  <c r="AK115" i="9"/>
  <c r="AL115" i="9"/>
  <c r="AM115" i="9"/>
  <c r="AN115" i="9"/>
  <c r="AO115" i="9"/>
  <c r="AP115" i="9"/>
  <c r="AQ115" i="9"/>
  <c r="AR115" i="9"/>
  <c r="X116" i="9"/>
  <c r="Y116" i="9"/>
  <c r="Z116" i="9"/>
  <c r="AA116" i="9"/>
  <c r="AB116" i="9"/>
  <c r="AC116" i="9"/>
  <c r="AD116" i="9"/>
  <c r="AE116" i="9"/>
  <c r="AF116" i="9"/>
  <c r="AG116" i="9"/>
  <c r="AH116" i="9"/>
  <c r="AI116" i="9"/>
  <c r="AJ116" i="9"/>
  <c r="AK116" i="9"/>
  <c r="AL116" i="9"/>
  <c r="AM116" i="9"/>
  <c r="AN116" i="9"/>
  <c r="AO116" i="9"/>
  <c r="AP116" i="9"/>
  <c r="AQ116" i="9"/>
  <c r="AR116" i="9"/>
  <c r="X117" i="9"/>
  <c r="Y117" i="9"/>
  <c r="Z117" i="9"/>
  <c r="AA117" i="9"/>
  <c r="AB117" i="9"/>
  <c r="AC117" i="9"/>
  <c r="AD117" i="9"/>
  <c r="AE117" i="9"/>
  <c r="AF117" i="9"/>
  <c r="AG117" i="9"/>
  <c r="AH117" i="9"/>
  <c r="AI117" i="9"/>
  <c r="AJ117" i="9"/>
  <c r="AK117" i="9"/>
  <c r="AL117" i="9"/>
  <c r="AM117" i="9"/>
  <c r="AN117" i="9"/>
  <c r="AO117" i="9"/>
  <c r="AP117" i="9"/>
  <c r="AQ117" i="9"/>
  <c r="AR117" i="9"/>
  <c r="X118" i="9"/>
  <c r="Y118" i="9"/>
  <c r="Z118" i="9"/>
  <c r="AA118" i="9"/>
  <c r="AB118" i="9"/>
  <c r="AC118" i="9"/>
  <c r="AD118" i="9"/>
  <c r="AE118" i="9"/>
  <c r="AF118" i="9"/>
  <c r="AG118" i="9"/>
  <c r="AH118" i="9"/>
  <c r="AI118" i="9"/>
  <c r="AJ118" i="9"/>
  <c r="AK118" i="9"/>
  <c r="AL118" i="9"/>
  <c r="AM118" i="9"/>
  <c r="AN118" i="9"/>
  <c r="AO118" i="9"/>
  <c r="AP118" i="9"/>
  <c r="AQ118" i="9"/>
  <c r="AR118" i="9"/>
  <c r="X119" i="9"/>
  <c r="Y119" i="9"/>
  <c r="Z119" i="9"/>
  <c r="AA119" i="9"/>
  <c r="AB119" i="9"/>
  <c r="AC119" i="9"/>
  <c r="AD119" i="9"/>
  <c r="AE119" i="9"/>
  <c r="AF119" i="9"/>
  <c r="AG119" i="9"/>
  <c r="AH119" i="9"/>
  <c r="AI119" i="9"/>
  <c r="AJ119" i="9"/>
  <c r="AK119" i="9"/>
  <c r="AL119" i="9"/>
  <c r="AM119" i="9"/>
  <c r="AN119" i="9"/>
  <c r="AO119" i="9"/>
  <c r="AP119" i="9"/>
  <c r="AQ119" i="9"/>
  <c r="AR119" i="9"/>
  <c r="X120" i="9"/>
  <c r="Y120" i="9"/>
  <c r="Z120" i="9"/>
  <c r="AA120" i="9"/>
  <c r="AB120" i="9"/>
  <c r="AC120" i="9"/>
  <c r="AD120" i="9"/>
  <c r="AE120" i="9"/>
  <c r="AF120" i="9"/>
  <c r="AG120" i="9"/>
  <c r="AH120" i="9"/>
  <c r="AI120" i="9"/>
  <c r="AJ120" i="9"/>
  <c r="AK120" i="9"/>
  <c r="AL120" i="9"/>
  <c r="AM120" i="9"/>
  <c r="AN120" i="9"/>
  <c r="AO120" i="9"/>
  <c r="AP120" i="9"/>
  <c r="AQ120" i="9"/>
  <c r="AR120" i="9"/>
  <c r="X121" i="9"/>
  <c r="Y121" i="9"/>
  <c r="Z121" i="9"/>
  <c r="AA121" i="9"/>
  <c r="AB121" i="9"/>
  <c r="AC121" i="9"/>
  <c r="AD121" i="9"/>
  <c r="AE121" i="9"/>
  <c r="AF121" i="9"/>
  <c r="AG121" i="9"/>
  <c r="AH121" i="9"/>
  <c r="AI121" i="9"/>
  <c r="AJ121" i="9"/>
  <c r="AK121" i="9"/>
  <c r="AL121" i="9"/>
  <c r="AM121" i="9"/>
  <c r="AN121" i="9"/>
  <c r="AO121" i="9"/>
  <c r="AP121" i="9"/>
  <c r="AQ121" i="9"/>
  <c r="AR121" i="9"/>
  <c r="X122" i="9"/>
  <c r="Y122" i="9"/>
  <c r="Z122" i="9"/>
  <c r="AA122" i="9"/>
  <c r="AB122" i="9"/>
  <c r="AC122" i="9"/>
  <c r="AD122" i="9"/>
  <c r="AE122" i="9"/>
  <c r="AF122" i="9"/>
  <c r="AG122" i="9"/>
  <c r="AH122" i="9"/>
  <c r="AI122" i="9"/>
  <c r="AJ122" i="9"/>
  <c r="AK122" i="9"/>
  <c r="AL122" i="9"/>
  <c r="AM122" i="9"/>
  <c r="AN122" i="9"/>
  <c r="AO122" i="9"/>
  <c r="AP122" i="9"/>
  <c r="AQ122" i="9"/>
  <c r="AR122" i="9"/>
  <c r="X123" i="9"/>
  <c r="Y123" i="9"/>
  <c r="Z123" i="9"/>
  <c r="AA123" i="9"/>
  <c r="AB123" i="9"/>
  <c r="AC123" i="9"/>
  <c r="AD123" i="9"/>
  <c r="AE123" i="9"/>
  <c r="AF123" i="9"/>
  <c r="AG123" i="9"/>
  <c r="AH123" i="9"/>
  <c r="AI123" i="9"/>
  <c r="AJ123" i="9"/>
  <c r="AK123" i="9"/>
  <c r="AL123" i="9"/>
  <c r="AM123" i="9"/>
  <c r="AN123" i="9"/>
  <c r="AO123" i="9"/>
  <c r="AP123" i="9"/>
  <c r="AQ123" i="9"/>
  <c r="AR123" i="9"/>
  <c r="X124" i="9"/>
  <c r="Y124" i="9"/>
  <c r="Z124" i="9"/>
  <c r="AA124" i="9"/>
  <c r="AB124" i="9"/>
  <c r="AC124" i="9"/>
  <c r="AD124" i="9"/>
  <c r="AE124" i="9"/>
  <c r="AF124" i="9"/>
  <c r="AG124" i="9"/>
  <c r="AH124" i="9"/>
  <c r="AI124" i="9"/>
  <c r="AJ124" i="9"/>
  <c r="AK124" i="9"/>
  <c r="AL124" i="9"/>
  <c r="AM124" i="9"/>
  <c r="AN124" i="9"/>
  <c r="AO124" i="9"/>
  <c r="AP124" i="9"/>
  <c r="AQ124" i="9"/>
  <c r="AR124" i="9"/>
  <c r="X125" i="9"/>
  <c r="Y125" i="9"/>
  <c r="Z125" i="9"/>
  <c r="AA125" i="9"/>
  <c r="AB125" i="9"/>
  <c r="AC125" i="9"/>
  <c r="AD125" i="9"/>
  <c r="AE125" i="9"/>
  <c r="AF125" i="9"/>
  <c r="AG125" i="9"/>
  <c r="AH125" i="9"/>
  <c r="AI125" i="9"/>
  <c r="AJ125" i="9"/>
  <c r="AK125" i="9"/>
  <c r="AL125" i="9"/>
  <c r="AM125" i="9"/>
  <c r="AN125" i="9"/>
  <c r="AO125" i="9"/>
  <c r="AP125" i="9"/>
  <c r="AQ125" i="9"/>
  <c r="AR125" i="9"/>
  <c r="X126" i="9"/>
  <c r="Y126" i="9"/>
  <c r="Z126" i="9"/>
  <c r="AA126" i="9"/>
  <c r="AB126" i="9"/>
  <c r="AC126" i="9"/>
  <c r="AD126" i="9"/>
  <c r="AE126" i="9"/>
  <c r="AF126" i="9"/>
  <c r="AG126" i="9"/>
  <c r="AH126" i="9"/>
  <c r="AI126" i="9"/>
  <c r="AJ126" i="9"/>
  <c r="AK126" i="9"/>
  <c r="AL126" i="9"/>
  <c r="AM126" i="9"/>
  <c r="AN126" i="9"/>
  <c r="AO126" i="9"/>
  <c r="AP126" i="9"/>
  <c r="AQ126" i="9"/>
  <c r="AR126" i="9"/>
  <c r="X127" i="9"/>
  <c r="Y127" i="9"/>
  <c r="Z127" i="9"/>
  <c r="AA127" i="9"/>
  <c r="AB127" i="9"/>
  <c r="AC127" i="9"/>
  <c r="AD127" i="9"/>
  <c r="AE127" i="9"/>
  <c r="AF127" i="9"/>
  <c r="AG127" i="9"/>
  <c r="AH127" i="9"/>
  <c r="AI127" i="9"/>
  <c r="AJ127" i="9"/>
  <c r="AK127" i="9"/>
  <c r="AL127" i="9"/>
  <c r="AM127" i="9"/>
  <c r="AN127" i="9"/>
  <c r="AO127" i="9"/>
  <c r="AP127" i="9"/>
  <c r="AQ127" i="9"/>
  <c r="AR127" i="9"/>
  <c r="X128" i="9"/>
  <c r="Y128" i="9"/>
  <c r="Z128" i="9"/>
  <c r="AA128" i="9"/>
  <c r="AB128" i="9"/>
  <c r="AC128" i="9"/>
  <c r="AD128" i="9"/>
  <c r="AE128" i="9"/>
  <c r="AF128" i="9"/>
  <c r="AG128" i="9"/>
  <c r="AH128" i="9"/>
  <c r="AI128" i="9"/>
  <c r="AJ128" i="9"/>
  <c r="AK128" i="9"/>
  <c r="AL128" i="9"/>
  <c r="AM128" i="9"/>
  <c r="AN128" i="9"/>
  <c r="AO128" i="9"/>
  <c r="AP128" i="9"/>
  <c r="AQ128" i="9"/>
  <c r="AR128" i="9"/>
  <c r="X129" i="9"/>
  <c r="Y129" i="9"/>
  <c r="Z129" i="9"/>
  <c r="AA129" i="9"/>
  <c r="AB129" i="9"/>
  <c r="AC129" i="9"/>
  <c r="AD129" i="9"/>
  <c r="AE129" i="9"/>
  <c r="AF129" i="9"/>
  <c r="AG129" i="9"/>
  <c r="AH129" i="9"/>
  <c r="AI129" i="9"/>
  <c r="AJ129" i="9"/>
  <c r="AK129" i="9"/>
  <c r="AL129" i="9"/>
  <c r="AM129" i="9"/>
  <c r="AN129" i="9"/>
  <c r="AO129" i="9"/>
  <c r="AP129" i="9"/>
  <c r="AQ129" i="9"/>
  <c r="AR129" i="9"/>
  <c r="X130" i="9"/>
  <c r="Y130" i="9"/>
  <c r="Z130" i="9"/>
  <c r="AA130" i="9"/>
  <c r="AB130" i="9"/>
  <c r="AC130" i="9"/>
  <c r="AD130" i="9"/>
  <c r="AE130" i="9"/>
  <c r="AF130" i="9"/>
  <c r="AG130" i="9"/>
  <c r="AH130" i="9"/>
  <c r="AI130" i="9"/>
  <c r="AJ130" i="9"/>
  <c r="AK130" i="9"/>
  <c r="AL130" i="9"/>
  <c r="AM130" i="9"/>
  <c r="AN130" i="9"/>
  <c r="AO130" i="9"/>
  <c r="AP130" i="9"/>
  <c r="AQ130" i="9"/>
  <c r="AR130" i="9"/>
  <c r="X131" i="9"/>
  <c r="Y131" i="9"/>
  <c r="Z131" i="9"/>
  <c r="AA131" i="9"/>
  <c r="AB131" i="9"/>
  <c r="AC131" i="9"/>
  <c r="AD131" i="9"/>
  <c r="AE131" i="9"/>
  <c r="AF131" i="9"/>
  <c r="AG131" i="9"/>
  <c r="AH131" i="9"/>
  <c r="AI131" i="9"/>
  <c r="AJ131" i="9"/>
  <c r="AK131" i="9"/>
  <c r="AL131" i="9"/>
  <c r="AM131" i="9"/>
  <c r="AN131" i="9"/>
  <c r="AO131" i="9"/>
  <c r="AP131" i="9"/>
  <c r="AQ131" i="9"/>
  <c r="AR131" i="9"/>
  <c r="X132" i="9"/>
  <c r="Y132" i="9"/>
  <c r="Z132" i="9"/>
  <c r="AA132" i="9"/>
  <c r="AB132" i="9"/>
  <c r="AC132" i="9"/>
  <c r="AD132" i="9"/>
  <c r="AE132" i="9"/>
  <c r="AF132" i="9"/>
  <c r="AG132" i="9"/>
  <c r="AH132" i="9"/>
  <c r="AI132" i="9"/>
  <c r="AJ132" i="9"/>
  <c r="AK132" i="9"/>
  <c r="AL132" i="9"/>
  <c r="AM132" i="9"/>
  <c r="AN132" i="9"/>
  <c r="AO132" i="9"/>
  <c r="AP132" i="9"/>
  <c r="AQ132" i="9"/>
  <c r="AR132" i="9"/>
  <c r="X133" i="9"/>
  <c r="Y133" i="9"/>
  <c r="Z133" i="9"/>
  <c r="AA133" i="9"/>
  <c r="AB133" i="9"/>
  <c r="AC133" i="9"/>
  <c r="AD133" i="9"/>
  <c r="AE133" i="9"/>
  <c r="AF133" i="9"/>
  <c r="AG133" i="9"/>
  <c r="AH133" i="9"/>
  <c r="AI133" i="9"/>
  <c r="AJ133" i="9"/>
  <c r="AK133" i="9"/>
  <c r="AL133" i="9"/>
  <c r="AM133" i="9"/>
  <c r="AN133" i="9"/>
  <c r="AO133" i="9"/>
  <c r="AP133" i="9"/>
  <c r="AQ133" i="9"/>
  <c r="AR133" i="9"/>
  <c r="X134" i="9"/>
  <c r="Y134" i="9"/>
  <c r="Z134" i="9"/>
  <c r="AA134" i="9"/>
  <c r="AB134" i="9"/>
  <c r="AC134" i="9"/>
  <c r="AD134" i="9"/>
  <c r="AE134" i="9"/>
  <c r="AF134" i="9"/>
  <c r="AG134" i="9"/>
  <c r="AH134" i="9"/>
  <c r="AI134" i="9"/>
  <c r="AJ134" i="9"/>
  <c r="AK134" i="9"/>
  <c r="AL134" i="9"/>
  <c r="AM134" i="9"/>
  <c r="AN134" i="9"/>
  <c r="AO134" i="9"/>
  <c r="AP134" i="9"/>
  <c r="AQ134" i="9"/>
  <c r="AR134" i="9"/>
  <c r="X135" i="9"/>
  <c r="Y135" i="9"/>
  <c r="Z135" i="9"/>
  <c r="AA135" i="9"/>
  <c r="AB135" i="9"/>
  <c r="AC135" i="9"/>
  <c r="AD135" i="9"/>
  <c r="AE135" i="9"/>
  <c r="AF135" i="9"/>
  <c r="AG135" i="9"/>
  <c r="AH135" i="9"/>
  <c r="AI135" i="9"/>
  <c r="AJ135" i="9"/>
  <c r="AK135" i="9"/>
  <c r="AL135" i="9"/>
  <c r="AM135" i="9"/>
  <c r="AN135" i="9"/>
  <c r="AO135" i="9"/>
  <c r="AP135" i="9"/>
  <c r="AQ135" i="9"/>
  <c r="AR135" i="9"/>
  <c r="X136" i="9"/>
  <c r="Y136" i="9"/>
  <c r="Z136" i="9"/>
  <c r="AA136" i="9"/>
  <c r="AB136" i="9"/>
  <c r="AC136" i="9"/>
  <c r="AD136" i="9"/>
  <c r="AE136" i="9"/>
  <c r="AF136" i="9"/>
  <c r="AG136" i="9"/>
  <c r="AH136" i="9"/>
  <c r="AI136" i="9"/>
  <c r="AJ136" i="9"/>
  <c r="AK136" i="9"/>
  <c r="AL136" i="9"/>
  <c r="AM136" i="9"/>
  <c r="AN136" i="9"/>
  <c r="AO136" i="9"/>
  <c r="AP136" i="9"/>
  <c r="AQ136" i="9"/>
  <c r="AR136" i="9"/>
  <c r="X137" i="9"/>
  <c r="Y137" i="9"/>
  <c r="Z137" i="9"/>
  <c r="AA137" i="9"/>
  <c r="AB137" i="9"/>
  <c r="AC137" i="9"/>
  <c r="AD137" i="9"/>
  <c r="AE137" i="9"/>
  <c r="AF137" i="9"/>
  <c r="AG137" i="9"/>
  <c r="AH137" i="9"/>
  <c r="AI137" i="9"/>
  <c r="AJ137" i="9"/>
  <c r="AK137" i="9"/>
  <c r="AL137" i="9"/>
  <c r="AM137" i="9"/>
  <c r="AN137" i="9"/>
  <c r="AO137" i="9"/>
  <c r="AP137" i="9"/>
  <c r="AQ137" i="9"/>
  <c r="AR137" i="9"/>
  <c r="X138" i="9"/>
  <c r="Y138" i="9"/>
  <c r="Z138" i="9"/>
  <c r="AA138" i="9"/>
  <c r="AB138" i="9"/>
  <c r="AC138" i="9"/>
  <c r="AD138" i="9"/>
  <c r="AE138" i="9"/>
  <c r="AF138" i="9"/>
  <c r="AG138" i="9"/>
  <c r="AH138" i="9"/>
  <c r="AI138" i="9"/>
  <c r="AJ138" i="9"/>
  <c r="AK138" i="9"/>
  <c r="AL138" i="9"/>
  <c r="AM138" i="9"/>
  <c r="AN138" i="9"/>
  <c r="AO138" i="9"/>
  <c r="AP138" i="9"/>
  <c r="AQ138" i="9"/>
  <c r="AR138" i="9"/>
  <c r="X139" i="9"/>
  <c r="Y139" i="9"/>
  <c r="Z139" i="9"/>
  <c r="AA139" i="9"/>
  <c r="AB139" i="9"/>
  <c r="AC139" i="9"/>
  <c r="AD139" i="9"/>
  <c r="AE139" i="9"/>
  <c r="AF139" i="9"/>
  <c r="AG139" i="9"/>
  <c r="AH139" i="9"/>
  <c r="AI139" i="9"/>
  <c r="AJ139" i="9"/>
  <c r="AK139" i="9"/>
  <c r="AL139" i="9"/>
  <c r="AM139" i="9"/>
  <c r="AN139" i="9"/>
  <c r="AO139" i="9"/>
  <c r="AP139" i="9"/>
  <c r="AQ139" i="9"/>
  <c r="AR139" i="9"/>
  <c r="X140" i="9"/>
  <c r="Y140" i="9"/>
  <c r="Z140" i="9"/>
  <c r="AA140" i="9"/>
  <c r="AB140" i="9"/>
  <c r="AC140" i="9"/>
  <c r="AD140" i="9"/>
  <c r="AE140" i="9"/>
  <c r="AF140" i="9"/>
  <c r="AG140" i="9"/>
  <c r="AH140" i="9"/>
  <c r="AI140" i="9"/>
  <c r="AJ140" i="9"/>
  <c r="AK140" i="9"/>
  <c r="AL140" i="9"/>
  <c r="AM140" i="9"/>
  <c r="AN140" i="9"/>
  <c r="AO140" i="9"/>
  <c r="AP140" i="9"/>
  <c r="AQ140" i="9"/>
  <c r="AR140" i="9"/>
  <c r="X141" i="9"/>
  <c r="Y141" i="9"/>
  <c r="Z141" i="9"/>
  <c r="AA141" i="9"/>
  <c r="AB141" i="9"/>
  <c r="AC141" i="9"/>
  <c r="AD141" i="9"/>
  <c r="AE141" i="9"/>
  <c r="AF141" i="9"/>
  <c r="AG141" i="9"/>
  <c r="AH141" i="9"/>
  <c r="AI141" i="9"/>
  <c r="AJ141" i="9"/>
  <c r="AK141" i="9"/>
  <c r="AL141" i="9"/>
  <c r="AM141" i="9"/>
  <c r="AN141" i="9"/>
  <c r="AO141" i="9"/>
  <c r="AP141" i="9"/>
  <c r="AQ141" i="9"/>
  <c r="AR141" i="9"/>
  <c r="X142" i="9"/>
  <c r="Y142" i="9"/>
  <c r="Z142" i="9"/>
  <c r="AA142" i="9"/>
  <c r="AB142" i="9"/>
  <c r="AC142" i="9"/>
  <c r="AD142" i="9"/>
  <c r="AE142" i="9"/>
  <c r="AF142" i="9"/>
  <c r="AG142" i="9"/>
  <c r="AH142" i="9"/>
  <c r="AI142" i="9"/>
  <c r="AJ142" i="9"/>
  <c r="AK142" i="9"/>
  <c r="AL142" i="9"/>
  <c r="AM142" i="9"/>
  <c r="AN142" i="9"/>
  <c r="AO142" i="9"/>
  <c r="AP142" i="9"/>
  <c r="AQ142" i="9"/>
  <c r="AR142" i="9"/>
  <c r="X143" i="9"/>
  <c r="Y143" i="9"/>
  <c r="Z143" i="9"/>
  <c r="AA143" i="9"/>
  <c r="AB143" i="9"/>
  <c r="AC143" i="9"/>
  <c r="AD143" i="9"/>
  <c r="AE143" i="9"/>
  <c r="AF143" i="9"/>
  <c r="AG143" i="9"/>
  <c r="AH143" i="9"/>
  <c r="AI143" i="9"/>
  <c r="AJ143" i="9"/>
  <c r="AK143" i="9"/>
  <c r="AL143" i="9"/>
  <c r="AM143" i="9"/>
  <c r="AN143" i="9"/>
  <c r="AO143" i="9"/>
  <c r="AP143" i="9"/>
  <c r="AQ143" i="9"/>
  <c r="AR143" i="9"/>
  <c r="X144" i="9"/>
  <c r="Y144" i="9"/>
  <c r="Z144" i="9"/>
  <c r="AA144" i="9"/>
  <c r="AB144" i="9"/>
  <c r="AC144" i="9"/>
  <c r="AD144" i="9"/>
  <c r="AE144" i="9"/>
  <c r="AF144" i="9"/>
  <c r="AG144" i="9"/>
  <c r="AH144" i="9"/>
  <c r="AI144" i="9"/>
  <c r="AJ144" i="9"/>
  <c r="AK144" i="9"/>
  <c r="AL144" i="9"/>
  <c r="AM144" i="9"/>
  <c r="AN144" i="9"/>
  <c r="AO144" i="9"/>
  <c r="AP144" i="9"/>
  <c r="AQ144" i="9"/>
  <c r="AR144" i="9"/>
  <c r="X145" i="9"/>
  <c r="Y145" i="9"/>
  <c r="Z145" i="9"/>
  <c r="AA145" i="9"/>
  <c r="AB145" i="9"/>
  <c r="AC145" i="9"/>
  <c r="AD145" i="9"/>
  <c r="AE145" i="9"/>
  <c r="AF145" i="9"/>
  <c r="AG145" i="9"/>
  <c r="AH145" i="9"/>
  <c r="AI145" i="9"/>
  <c r="AJ145" i="9"/>
  <c r="AK145" i="9"/>
  <c r="AL145" i="9"/>
  <c r="AM145" i="9"/>
  <c r="AN145" i="9"/>
  <c r="AO145" i="9"/>
  <c r="AP145" i="9"/>
  <c r="AQ145" i="9"/>
  <c r="AR145" i="9"/>
  <c r="X146" i="9"/>
  <c r="Y146" i="9"/>
  <c r="Z146" i="9"/>
  <c r="AA146" i="9"/>
  <c r="AB146" i="9"/>
  <c r="AC146" i="9"/>
  <c r="AD146" i="9"/>
  <c r="AE146" i="9"/>
  <c r="AF146" i="9"/>
  <c r="AG146" i="9"/>
  <c r="AH146" i="9"/>
  <c r="AI146" i="9"/>
  <c r="AJ146" i="9"/>
  <c r="AK146" i="9"/>
  <c r="AL146" i="9"/>
  <c r="AM146" i="9"/>
  <c r="AN146" i="9"/>
  <c r="AO146" i="9"/>
  <c r="AP146" i="9"/>
  <c r="AQ146" i="9"/>
  <c r="AR146" i="9"/>
  <c r="X147" i="9"/>
  <c r="Y147" i="9"/>
  <c r="Z147" i="9"/>
  <c r="AA147" i="9"/>
  <c r="AB147" i="9"/>
  <c r="AC147" i="9"/>
  <c r="AD147" i="9"/>
  <c r="AE147" i="9"/>
  <c r="AF147" i="9"/>
  <c r="AG147" i="9"/>
  <c r="AH147" i="9"/>
  <c r="AI147" i="9"/>
  <c r="AJ147" i="9"/>
  <c r="AK147" i="9"/>
  <c r="AL147" i="9"/>
  <c r="AM147" i="9"/>
  <c r="AN147" i="9"/>
  <c r="AO147" i="9"/>
  <c r="AP147" i="9"/>
  <c r="AQ147" i="9"/>
  <c r="AR147" i="9"/>
  <c r="X148" i="9"/>
  <c r="Y148" i="9"/>
  <c r="Z148" i="9"/>
  <c r="AA148" i="9"/>
  <c r="AB148" i="9"/>
  <c r="AC148" i="9"/>
  <c r="AD148" i="9"/>
  <c r="AE148" i="9"/>
  <c r="AF148" i="9"/>
  <c r="AG148" i="9"/>
  <c r="AH148" i="9"/>
  <c r="AI148" i="9"/>
  <c r="AJ148" i="9"/>
  <c r="AK148" i="9"/>
  <c r="AL148" i="9"/>
  <c r="AM148" i="9"/>
  <c r="AN148" i="9"/>
  <c r="AO148" i="9"/>
  <c r="AP148" i="9"/>
  <c r="AQ148" i="9"/>
  <c r="AR148" i="9"/>
  <c r="X149" i="9"/>
  <c r="Y149" i="9"/>
  <c r="Z149" i="9"/>
  <c r="AA149" i="9"/>
  <c r="AB149" i="9"/>
  <c r="AC149" i="9"/>
  <c r="AD149" i="9"/>
  <c r="AE149" i="9"/>
  <c r="AF149" i="9"/>
  <c r="AG149" i="9"/>
  <c r="AH149" i="9"/>
  <c r="AI149" i="9"/>
  <c r="AJ149" i="9"/>
  <c r="AK149" i="9"/>
  <c r="AL149" i="9"/>
  <c r="AM149" i="9"/>
  <c r="AN149" i="9"/>
  <c r="AO149" i="9"/>
  <c r="AP149" i="9"/>
  <c r="AQ149" i="9"/>
  <c r="AR149" i="9"/>
  <c r="X150" i="9"/>
  <c r="Y150" i="9"/>
  <c r="Z150" i="9"/>
  <c r="AA150" i="9"/>
  <c r="AB150" i="9"/>
  <c r="AC150" i="9"/>
  <c r="AD150" i="9"/>
  <c r="AE150" i="9"/>
  <c r="AF150" i="9"/>
  <c r="AG150" i="9"/>
  <c r="AH150" i="9"/>
  <c r="AI150" i="9"/>
  <c r="AJ150" i="9"/>
  <c r="AK150" i="9"/>
  <c r="AL150" i="9"/>
  <c r="AM150" i="9"/>
  <c r="AN150" i="9"/>
  <c r="AO150" i="9"/>
  <c r="AP150" i="9"/>
  <c r="AQ150" i="9"/>
  <c r="AR150" i="9"/>
  <c r="X151" i="9"/>
  <c r="Y151" i="9"/>
  <c r="Z151" i="9"/>
  <c r="AA151" i="9"/>
  <c r="AB151" i="9"/>
  <c r="AC151" i="9"/>
  <c r="AD151" i="9"/>
  <c r="AE151" i="9"/>
  <c r="AF151" i="9"/>
  <c r="AG151" i="9"/>
  <c r="AH151" i="9"/>
  <c r="AI151" i="9"/>
  <c r="AJ151" i="9"/>
  <c r="AK151" i="9"/>
  <c r="AL151" i="9"/>
  <c r="AM151" i="9"/>
  <c r="AN151" i="9"/>
  <c r="AO151" i="9"/>
  <c r="AP151" i="9"/>
  <c r="AQ151" i="9"/>
  <c r="AR151" i="9"/>
  <c r="X152" i="9"/>
  <c r="Y152" i="9"/>
  <c r="Z152" i="9"/>
  <c r="AA152" i="9"/>
  <c r="AB152" i="9"/>
  <c r="AC152" i="9"/>
  <c r="AD152" i="9"/>
  <c r="AE152" i="9"/>
  <c r="AF152" i="9"/>
  <c r="AG152" i="9"/>
  <c r="AH152" i="9"/>
  <c r="AI152" i="9"/>
  <c r="AJ152" i="9"/>
  <c r="AK152" i="9"/>
  <c r="AL152" i="9"/>
  <c r="AM152" i="9"/>
  <c r="AN152" i="9"/>
  <c r="AO152" i="9"/>
  <c r="AP152" i="9"/>
  <c r="AQ152" i="9"/>
  <c r="AR152" i="9"/>
  <c r="X153" i="9"/>
  <c r="Y153" i="9"/>
  <c r="Z153" i="9"/>
  <c r="AA153" i="9"/>
  <c r="AB153" i="9"/>
  <c r="AC153" i="9"/>
  <c r="AD153" i="9"/>
  <c r="AE153" i="9"/>
  <c r="AF153" i="9"/>
  <c r="AG153" i="9"/>
  <c r="AH153" i="9"/>
  <c r="AI153" i="9"/>
  <c r="AJ153" i="9"/>
  <c r="AK153" i="9"/>
  <c r="AL153" i="9"/>
  <c r="AM153" i="9"/>
  <c r="AN153" i="9"/>
  <c r="AO153" i="9"/>
  <c r="AP153" i="9"/>
  <c r="AQ153" i="9"/>
  <c r="AR153" i="9"/>
  <c r="X154" i="9"/>
  <c r="Y154" i="9"/>
  <c r="Z154" i="9"/>
  <c r="AA154" i="9"/>
  <c r="AB154" i="9"/>
  <c r="AC154" i="9"/>
  <c r="AD154" i="9"/>
  <c r="AE154" i="9"/>
  <c r="AF154" i="9"/>
  <c r="AG154" i="9"/>
  <c r="AH154" i="9"/>
  <c r="AI154" i="9"/>
  <c r="AJ154" i="9"/>
  <c r="AK154" i="9"/>
  <c r="AL154" i="9"/>
  <c r="AM154" i="9"/>
  <c r="AN154" i="9"/>
  <c r="AO154" i="9"/>
  <c r="AP154" i="9"/>
  <c r="AQ154" i="9"/>
  <c r="AR154" i="9"/>
  <c r="X155" i="9"/>
  <c r="Y155" i="9"/>
  <c r="Z155" i="9"/>
  <c r="AA155" i="9"/>
  <c r="AB155" i="9"/>
  <c r="AC155" i="9"/>
  <c r="AD155" i="9"/>
  <c r="AE155" i="9"/>
  <c r="AF155" i="9"/>
  <c r="AG155" i="9"/>
  <c r="AH155" i="9"/>
  <c r="AI155" i="9"/>
  <c r="AJ155" i="9"/>
  <c r="AK155" i="9"/>
  <c r="AL155" i="9"/>
  <c r="AM155" i="9"/>
  <c r="AN155" i="9"/>
  <c r="AO155" i="9"/>
  <c r="AP155" i="9"/>
  <c r="AQ155" i="9"/>
  <c r="AR155" i="9"/>
  <c r="X156" i="9"/>
  <c r="Y156" i="9"/>
  <c r="Z156" i="9"/>
  <c r="AA156" i="9"/>
  <c r="AB156" i="9"/>
  <c r="AC156" i="9"/>
  <c r="AD156" i="9"/>
  <c r="AE156" i="9"/>
  <c r="AF156" i="9"/>
  <c r="AG156" i="9"/>
  <c r="AH156" i="9"/>
  <c r="AI156" i="9"/>
  <c r="AJ156" i="9"/>
  <c r="AK156" i="9"/>
  <c r="AL156" i="9"/>
  <c r="AM156" i="9"/>
  <c r="AN156" i="9"/>
  <c r="AO156" i="9"/>
  <c r="AP156" i="9"/>
  <c r="AQ156" i="9"/>
  <c r="AR156" i="9"/>
  <c r="X157" i="9"/>
  <c r="Y157" i="9"/>
  <c r="Z157" i="9"/>
  <c r="AA157" i="9"/>
  <c r="AB157" i="9"/>
  <c r="AC157" i="9"/>
  <c r="AD157" i="9"/>
  <c r="AE157" i="9"/>
  <c r="AF157" i="9"/>
  <c r="AG157" i="9"/>
  <c r="AH157" i="9"/>
  <c r="AI157" i="9"/>
  <c r="AJ157" i="9"/>
  <c r="AK157" i="9"/>
  <c r="AL157" i="9"/>
  <c r="AM157" i="9"/>
  <c r="AN157" i="9"/>
  <c r="AO157" i="9"/>
  <c r="AP157" i="9"/>
  <c r="AQ157" i="9"/>
  <c r="AR157" i="9"/>
  <c r="X158" i="9"/>
  <c r="Y158" i="9"/>
  <c r="Z158" i="9"/>
  <c r="AA158" i="9"/>
  <c r="AB158" i="9"/>
  <c r="AC158" i="9"/>
  <c r="AD158" i="9"/>
  <c r="AE158" i="9"/>
  <c r="AF158" i="9"/>
  <c r="AG158" i="9"/>
  <c r="AH158" i="9"/>
  <c r="AI158" i="9"/>
  <c r="AJ158" i="9"/>
  <c r="AK158" i="9"/>
  <c r="AL158" i="9"/>
  <c r="AM158" i="9"/>
  <c r="AN158" i="9"/>
  <c r="AO158" i="9"/>
  <c r="AP158" i="9"/>
  <c r="AQ158" i="9"/>
  <c r="AR158" i="9"/>
  <c r="X159" i="9"/>
  <c r="Y159" i="9"/>
  <c r="Z159" i="9"/>
  <c r="AA159" i="9"/>
  <c r="AB159" i="9"/>
  <c r="AC159" i="9"/>
  <c r="AD159" i="9"/>
  <c r="AE159" i="9"/>
  <c r="AF159" i="9"/>
  <c r="AG159" i="9"/>
  <c r="AH159" i="9"/>
  <c r="AI159" i="9"/>
  <c r="AJ159" i="9"/>
  <c r="AK159" i="9"/>
  <c r="AL159" i="9"/>
  <c r="AM159" i="9"/>
  <c r="AN159" i="9"/>
  <c r="AO159" i="9"/>
  <c r="AP159" i="9"/>
  <c r="AQ159" i="9"/>
  <c r="AR159" i="9"/>
  <c r="X160" i="9"/>
  <c r="Y160" i="9"/>
  <c r="Z160" i="9"/>
  <c r="AA160" i="9"/>
  <c r="AB160" i="9"/>
  <c r="AC160" i="9"/>
  <c r="AD160" i="9"/>
  <c r="AE160" i="9"/>
  <c r="AF160" i="9"/>
  <c r="AG160" i="9"/>
  <c r="AH160" i="9"/>
  <c r="AI160" i="9"/>
  <c r="AJ160" i="9"/>
  <c r="AK160" i="9"/>
  <c r="AL160" i="9"/>
  <c r="AM160" i="9"/>
  <c r="AN160" i="9"/>
  <c r="AO160" i="9"/>
  <c r="AP160" i="9"/>
  <c r="AQ160" i="9"/>
  <c r="AR160" i="9"/>
  <c r="X161" i="9"/>
  <c r="Y161" i="9"/>
  <c r="Z161" i="9"/>
  <c r="AA161" i="9"/>
  <c r="AB161" i="9"/>
  <c r="AC161" i="9"/>
  <c r="AD161" i="9"/>
  <c r="AE161" i="9"/>
  <c r="AF161" i="9"/>
  <c r="AG161" i="9"/>
  <c r="AH161" i="9"/>
  <c r="AI161" i="9"/>
  <c r="AJ161" i="9"/>
  <c r="AK161" i="9"/>
  <c r="AL161" i="9"/>
  <c r="AM161" i="9"/>
  <c r="AN161" i="9"/>
  <c r="AO161" i="9"/>
  <c r="AP161" i="9"/>
  <c r="AQ161" i="9"/>
  <c r="AR161" i="9"/>
  <c r="X162" i="9"/>
  <c r="Y162" i="9"/>
  <c r="Z162" i="9"/>
  <c r="AA162" i="9"/>
  <c r="AB162" i="9"/>
  <c r="AC162" i="9"/>
  <c r="AD162" i="9"/>
  <c r="AE162" i="9"/>
  <c r="AF162" i="9"/>
  <c r="AG162" i="9"/>
  <c r="AH162" i="9"/>
  <c r="AI162" i="9"/>
  <c r="AJ162" i="9"/>
  <c r="AK162" i="9"/>
  <c r="AL162" i="9"/>
  <c r="AM162" i="9"/>
  <c r="AN162" i="9"/>
  <c r="AO162" i="9"/>
  <c r="AP162" i="9"/>
  <c r="AQ162" i="9"/>
  <c r="AR162" i="9"/>
  <c r="X163" i="9"/>
  <c r="Y163" i="9"/>
  <c r="Z163" i="9"/>
  <c r="AA163" i="9"/>
  <c r="AB163" i="9"/>
  <c r="AC163" i="9"/>
  <c r="AD163" i="9"/>
  <c r="AE163" i="9"/>
  <c r="AF163" i="9"/>
  <c r="AG163" i="9"/>
  <c r="AH163" i="9"/>
  <c r="AI163" i="9"/>
  <c r="AJ163" i="9"/>
  <c r="AK163" i="9"/>
  <c r="AL163" i="9"/>
  <c r="AM163" i="9"/>
  <c r="AN163" i="9"/>
  <c r="AO163" i="9"/>
  <c r="AP163" i="9"/>
  <c r="AQ163" i="9"/>
  <c r="AR163" i="9"/>
  <c r="X164" i="9"/>
  <c r="Y164" i="9"/>
  <c r="Z164" i="9"/>
  <c r="AA164" i="9"/>
  <c r="AB164" i="9"/>
  <c r="AC164" i="9"/>
  <c r="AD164" i="9"/>
  <c r="AE164" i="9"/>
  <c r="AF164" i="9"/>
  <c r="AG164" i="9"/>
  <c r="AH164" i="9"/>
  <c r="AI164" i="9"/>
  <c r="AJ164" i="9"/>
  <c r="AK164" i="9"/>
  <c r="AL164" i="9"/>
  <c r="AM164" i="9"/>
  <c r="AN164" i="9"/>
  <c r="AO164" i="9"/>
  <c r="AP164" i="9"/>
  <c r="AQ164" i="9"/>
  <c r="AR164" i="9"/>
  <c r="X165" i="9"/>
  <c r="Y165" i="9"/>
  <c r="Z165" i="9"/>
  <c r="AA165" i="9"/>
  <c r="AB165" i="9"/>
  <c r="AC165" i="9"/>
  <c r="AD165" i="9"/>
  <c r="AE165" i="9"/>
  <c r="AF165" i="9"/>
  <c r="AG165" i="9"/>
  <c r="AH165" i="9"/>
  <c r="AI165" i="9"/>
  <c r="AJ165" i="9"/>
  <c r="AK165" i="9"/>
  <c r="AL165" i="9"/>
  <c r="AM165" i="9"/>
  <c r="AN165" i="9"/>
  <c r="AO165" i="9"/>
  <c r="AP165" i="9"/>
  <c r="AQ165" i="9"/>
  <c r="AR165" i="9"/>
  <c r="X166" i="9"/>
  <c r="Y166" i="9"/>
  <c r="Z166" i="9"/>
  <c r="AA166" i="9"/>
  <c r="AB166" i="9"/>
  <c r="AC166" i="9"/>
  <c r="AD166" i="9"/>
  <c r="AE166" i="9"/>
  <c r="AF166" i="9"/>
  <c r="AG166" i="9"/>
  <c r="AH166" i="9"/>
  <c r="AI166" i="9"/>
  <c r="AJ166" i="9"/>
  <c r="AK166" i="9"/>
  <c r="AL166" i="9"/>
  <c r="AM166" i="9"/>
  <c r="AN166" i="9"/>
  <c r="AO166" i="9"/>
  <c r="AP166" i="9"/>
  <c r="AQ166" i="9"/>
  <c r="AR166" i="9"/>
  <c r="X167" i="9"/>
  <c r="Y167" i="9"/>
  <c r="Z167" i="9"/>
  <c r="AA167" i="9"/>
  <c r="AB167" i="9"/>
  <c r="AC167" i="9"/>
  <c r="AD167" i="9"/>
  <c r="AE167" i="9"/>
  <c r="AF167" i="9"/>
  <c r="AG167" i="9"/>
  <c r="AH167" i="9"/>
  <c r="AI167" i="9"/>
  <c r="AJ167" i="9"/>
  <c r="AK167" i="9"/>
  <c r="AL167" i="9"/>
  <c r="AM167" i="9"/>
  <c r="AN167" i="9"/>
  <c r="AO167" i="9"/>
  <c r="AP167" i="9"/>
  <c r="AQ167" i="9"/>
  <c r="AR167" i="9"/>
  <c r="X168" i="9"/>
  <c r="Y168" i="9"/>
  <c r="Z168" i="9"/>
  <c r="AA168" i="9"/>
  <c r="AB168" i="9"/>
  <c r="AC168" i="9"/>
  <c r="AD168" i="9"/>
  <c r="AE168" i="9"/>
  <c r="AF168" i="9"/>
  <c r="AG168" i="9"/>
  <c r="AH168" i="9"/>
  <c r="AI168" i="9"/>
  <c r="AJ168" i="9"/>
  <c r="AK168" i="9"/>
  <c r="AL168" i="9"/>
  <c r="AM168" i="9"/>
  <c r="AN168" i="9"/>
  <c r="AO168" i="9"/>
  <c r="AP168" i="9"/>
  <c r="AQ168" i="9"/>
  <c r="AR168" i="9"/>
  <c r="X169" i="9"/>
  <c r="Y169" i="9"/>
  <c r="Z169" i="9"/>
  <c r="AA169" i="9"/>
  <c r="AB169" i="9"/>
  <c r="AC169" i="9"/>
  <c r="AD169" i="9"/>
  <c r="AE169" i="9"/>
  <c r="AF169" i="9"/>
  <c r="AG169" i="9"/>
  <c r="AH169" i="9"/>
  <c r="AI169" i="9"/>
  <c r="AJ169" i="9"/>
  <c r="AK169" i="9"/>
  <c r="AL169" i="9"/>
  <c r="AM169" i="9"/>
  <c r="AN169" i="9"/>
  <c r="AO169" i="9"/>
  <c r="AP169" i="9"/>
  <c r="AQ169" i="9"/>
  <c r="AR169" i="9"/>
  <c r="X170" i="9"/>
  <c r="Y170" i="9"/>
  <c r="Z170" i="9"/>
  <c r="AA170" i="9"/>
  <c r="AB170" i="9"/>
  <c r="AC170" i="9"/>
  <c r="AD170" i="9"/>
  <c r="AE170" i="9"/>
  <c r="AF170" i="9"/>
  <c r="AG170" i="9"/>
  <c r="AH170" i="9"/>
  <c r="AI170" i="9"/>
  <c r="AJ170" i="9"/>
  <c r="AK170" i="9"/>
  <c r="AL170" i="9"/>
  <c r="AM170" i="9"/>
  <c r="AN170" i="9"/>
  <c r="AO170" i="9"/>
  <c r="AP170" i="9"/>
  <c r="AQ170" i="9"/>
  <c r="AR170" i="9"/>
  <c r="X171" i="9"/>
  <c r="Y171" i="9"/>
  <c r="Z171" i="9"/>
  <c r="AA171" i="9"/>
  <c r="AB171" i="9"/>
  <c r="AC171" i="9"/>
  <c r="AD171" i="9"/>
  <c r="AE171" i="9"/>
  <c r="AF171" i="9"/>
  <c r="AG171" i="9"/>
  <c r="AH171" i="9"/>
  <c r="AI171" i="9"/>
  <c r="AJ171" i="9"/>
  <c r="AK171" i="9"/>
  <c r="AL171" i="9"/>
  <c r="AM171" i="9"/>
  <c r="AN171" i="9"/>
  <c r="AO171" i="9"/>
  <c r="AP171" i="9"/>
  <c r="AQ171" i="9"/>
  <c r="AR171" i="9"/>
  <c r="AN35" i="9"/>
  <c r="AL35" i="9"/>
  <c r="AJ35" i="9"/>
  <c r="AH35" i="9"/>
  <c r="AF35" i="9"/>
  <c r="AD35" i="9"/>
  <c r="AB35" i="9"/>
  <c r="Z35" i="9"/>
  <c r="Y35" i="9"/>
  <c r="B5" i="8"/>
  <c r="AZ34" i="8"/>
  <c r="AX34" i="8"/>
  <c r="AV34" i="8"/>
  <c r="AT34" i="8"/>
  <c r="AR34" i="8"/>
  <c r="AP34" i="8"/>
  <c r="AN34" i="8"/>
  <c r="AL34" i="8"/>
  <c r="AJ34" i="8"/>
  <c r="Q35" i="7"/>
  <c r="Q36" i="7"/>
  <c r="Q37" i="7"/>
  <c r="Q38" i="7"/>
  <c r="Q39" i="7"/>
  <c r="Q40" i="7"/>
  <c r="Q41" i="7"/>
  <c r="Q42" i="7"/>
  <c r="Q43" i="7"/>
  <c r="Q44" i="7"/>
  <c r="Q45" i="7"/>
  <c r="Q46" i="7"/>
  <c r="Q47" i="7"/>
  <c r="Q48" i="7"/>
  <c r="Q49" i="7"/>
  <c r="Q50" i="7"/>
  <c r="Q51" i="7"/>
  <c r="Q52" i="7"/>
  <c r="Q53" i="7"/>
  <c r="Q54" i="7"/>
  <c r="Q55" i="7"/>
  <c r="Q56" i="7"/>
  <c r="Q57" i="7"/>
  <c r="Q58" i="7"/>
  <c r="Q59" i="7"/>
  <c r="Q60" i="7"/>
  <c r="Q61" i="7"/>
  <c r="Q62" i="7"/>
  <c r="Q63" i="7"/>
  <c r="Q64" i="7"/>
  <c r="Q65" i="7"/>
  <c r="Q66" i="7"/>
  <c r="Q67" i="7"/>
  <c r="Q68" i="7"/>
  <c r="Q69" i="7"/>
  <c r="Q70" i="7"/>
  <c r="Q71" i="7"/>
  <c r="Q72" i="7"/>
  <c r="Q73" i="7"/>
  <c r="Q74" i="7"/>
  <c r="Q75" i="7"/>
  <c r="Q76" i="7"/>
  <c r="Q77" i="7"/>
  <c r="Q78" i="7"/>
  <c r="Q79" i="7"/>
  <c r="Q80" i="7"/>
  <c r="Q81" i="7"/>
  <c r="Q82" i="7"/>
  <c r="Q83" i="7"/>
  <c r="Q84" i="7"/>
  <c r="Q85" i="7"/>
  <c r="Q86" i="7"/>
  <c r="Q87" i="7"/>
  <c r="Q88" i="7"/>
  <c r="Q89" i="7"/>
  <c r="Q90" i="7"/>
  <c r="Q91" i="7"/>
  <c r="Q92" i="7"/>
  <c r="Q93" i="7"/>
  <c r="Q94" i="7"/>
  <c r="Q95" i="7"/>
  <c r="Q96" i="7"/>
  <c r="Q97" i="7"/>
  <c r="Q98" i="7"/>
  <c r="Q99" i="7"/>
  <c r="Q100" i="7"/>
  <c r="Q101" i="7"/>
  <c r="Q102" i="7"/>
  <c r="Q103" i="7"/>
  <c r="Q104" i="7"/>
  <c r="Q105" i="7"/>
  <c r="Q106" i="7"/>
  <c r="Q107" i="7"/>
  <c r="Q108" i="7"/>
  <c r="Q109" i="7"/>
  <c r="Q110" i="7"/>
  <c r="Q111" i="7"/>
  <c r="Q112" i="7"/>
  <c r="Q113" i="7"/>
  <c r="Q114" i="7"/>
  <c r="Q115" i="7"/>
  <c r="Q116" i="7"/>
  <c r="Q117" i="7"/>
  <c r="Q118" i="7"/>
  <c r="Q119" i="7"/>
  <c r="Q120" i="7"/>
  <c r="Q121" i="7"/>
  <c r="Q122" i="7"/>
  <c r="Q123" i="7"/>
  <c r="Q124" i="7"/>
  <c r="Q125" i="7"/>
  <c r="Q126" i="7"/>
  <c r="Q127" i="7"/>
  <c r="Q128" i="7"/>
  <c r="Q129" i="7"/>
  <c r="Q130" i="7"/>
  <c r="Q131" i="7"/>
  <c r="Q132" i="7"/>
  <c r="Q133" i="7"/>
  <c r="Q134" i="7"/>
  <c r="Q135" i="7"/>
  <c r="Q136" i="7"/>
  <c r="Q137" i="7"/>
  <c r="Q138" i="7"/>
  <c r="Q139" i="7"/>
  <c r="Q140" i="7"/>
  <c r="Q141" i="7"/>
  <c r="Q142" i="7"/>
  <c r="Q143" i="7"/>
  <c r="Q144" i="7"/>
  <c r="Q145" i="7"/>
  <c r="Q146" i="7"/>
  <c r="Q147" i="7"/>
  <c r="Q148" i="7"/>
  <c r="Q149" i="7"/>
  <c r="Q150" i="7"/>
  <c r="Q151" i="7"/>
  <c r="Q152" i="7"/>
  <c r="Q153" i="7"/>
  <c r="Q154" i="7"/>
  <c r="Q155" i="7"/>
  <c r="Q156" i="7"/>
  <c r="Q157" i="7"/>
  <c r="Q158" i="7"/>
  <c r="Q159" i="7"/>
  <c r="Q160" i="7"/>
  <c r="Q161" i="7"/>
  <c r="Q162" i="7"/>
  <c r="Q163" i="7"/>
  <c r="Q164" i="7"/>
  <c r="Q165" i="7"/>
  <c r="Q166" i="7"/>
  <c r="Q167" i="7"/>
  <c r="Q168" i="7"/>
  <c r="Q169" i="7"/>
  <c r="Q34" i="7"/>
  <c r="S35" i="7"/>
  <c r="S36" i="7"/>
  <c r="S37" i="7"/>
  <c r="S38" i="7"/>
  <c r="S39" i="7"/>
  <c r="S40" i="7"/>
  <c r="S41" i="7"/>
  <c r="S42" i="7"/>
  <c r="S43" i="7"/>
  <c r="S44" i="7"/>
  <c r="S45" i="7"/>
  <c r="S46" i="7"/>
  <c r="S47" i="7"/>
  <c r="S48" i="7"/>
  <c r="S49" i="7"/>
  <c r="S50" i="7"/>
  <c r="S51" i="7"/>
  <c r="S52" i="7"/>
  <c r="S53" i="7"/>
  <c r="S54" i="7"/>
  <c r="S55" i="7"/>
  <c r="S56" i="7"/>
  <c r="S57" i="7"/>
  <c r="S58" i="7"/>
  <c r="S59" i="7"/>
  <c r="S60" i="7"/>
  <c r="S61" i="7"/>
  <c r="S62" i="7"/>
  <c r="S63" i="7"/>
  <c r="S64" i="7"/>
  <c r="S65" i="7"/>
  <c r="S66" i="7"/>
  <c r="S67" i="7"/>
  <c r="S68" i="7"/>
  <c r="S69" i="7"/>
  <c r="S70" i="7"/>
  <c r="S71" i="7"/>
  <c r="S72" i="7"/>
  <c r="S73" i="7"/>
  <c r="S74" i="7"/>
  <c r="S75" i="7"/>
  <c r="S76" i="7"/>
  <c r="S77" i="7"/>
  <c r="S78" i="7"/>
  <c r="S79" i="7"/>
  <c r="S80" i="7"/>
  <c r="S81" i="7"/>
  <c r="S82" i="7"/>
  <c r="S83" i="7"/>
  <c r="S84" i="7"/>
  <c r="S85" i="7"/>
  <c r="S86" i="7"/>
  <c r="S87" i="7"/>
  <c r="S88" i="7"/>
  <c r="S89" i="7"/>
  <c r="S90" i="7"/>
  <c r="S91" i="7"/>
  <c r="S92" i="7"/>
  <c r="S93" i="7"/>
  <c r="S94" i="7"/>
  <c r="S95" i="7"/>
  <c r="S96" i="7"/>
  <c r="S97" i="7"/>
  <c r="S98" i="7"/>
  <c r="S99" i="7"/>
  <c r="S100" i="7"/>
  <c r="S101" i="7"/>
  <c r="S102" i="7"/>
  <c r="S103" i="7"/>
  <c r="S104" i="7"/>
  <c r="S105" i="7"/>
  <c r="S106" i="7"/>
  <c r="S107" i="7"/>
  <c r="S108" i="7"/>
  <c r="S109" i="7"/>
  <c r="S110" i="7"/>
  <c r="S111" i="7"/>
  <c r="S112" i="7"/>
  <c r="S113" i="7"/>
  <c r="S114" i="7"/>
  <c r="S115" i="7"/>
  <c r="S116" i="7"/>
  <c r="S117" i="7"/>
  <c r="S118" i="7"/>
  <c r="S119" i="7"/>
  <c r="S120" i="7"/>
  <c r="S121" i="7"/>
  <c r="S122" i="7"/>
  <c r="S123" i="7"/>
  <c r="S124" i="7"/>
  <c r="S125" i="7"/>
  <c r="S126" i="7"/>
  <c r="S127" i="7"/>
  <c r="S128" i="7"/>
  <c r="S129" i="7"/>
  <c r="S130" i="7"/>
  <c r="S131" i="7"/>
  <c r="S132" i="7"/>
  <c r="S133" i="7"/>
  <c r="S134" i="7"/>
  <c r="S135" i="7"/>
  <c r="S136" i="7"/>
  <c r="S137" i="7"/>
  <c r="S138" i="7"/>
  <c r="S139" i="7"/>
  <c r="S140" i="7"/>
  <c r="S141" i="7"/>
  <c r="S142" i="7"/>
  <c r="S143" i="7"/>
  <c r="S144" i="7"/>
  <c r="S145" i="7"/>
  <c r="S146" i="7"/>
  <c r="S147" i="7"/>
  <c r="S148" i="7"/>
  <c r="S149" i="7"/>
  <c r="S150" i="7"/>
  <c r="S151" i="7"/>
  <c r="S152" i="7"/>
  <c r="S153" i="7"/>
  <c r="S154" i="7"/>
  <c r="S155" i="7"/>
  <c r="S156" i="7"/>
  <c r="S157" i="7"/>
  <c r="S158" i="7"/>
  <c r="S159" i="7"/>
  <c r="S160" i="7"/>
  <c r="S161" i="7"/>
  <c r="S162" i="7"/>
  <c r="S163" i="7"/>
  <c r="S164" i="7"/>
  <c r="S165" i="7"/>
  <c r="S166" i="7"/>
  <c r="S167" i="7"/>
  <c r="S168" i="7"/>
  <c r="S169" i="7"/>
  <c r="S34" i="7"/>
  <c r="U35" i="7"/>
  <c r="U36" i="7"/>
  <c r="U37" i="7"/>
  <c r="U38" i="7"/>
  <c r="U39" i="7"/>
  <c r="U40" i="7"/>
  <c r="U41" i="7"/>
  <c r="U42" i="7"/>
  <c r="U43" i="7"/>
  <c r="U44" i="7"/>
  <c r="U45" i="7"/>
  <c r="U46" i="7"/>
  <c r="U47" i="7"/>
  <c r="U48" i="7"/>
  <c r="U49" i="7"/>
  <c r="U50" i="7"/>
  <c r="U51" i="7"/>
  <c r="U52" i="7"/>
  <c r="U53" i="7"/>
  <c r="U54" i="7"/>
  <c r="U55" i="7"/>
  <c r="U56" i="7"/>
  <c r="U57" i="7"/>
  <c r="U58" i="7"/>
  <c r="U59" i="7"/>
  <c r="U60" i="7"/>
  <c r="U61" i="7"/>
  <c r="U62" i="7"/>
  <c r="U63" i="7"/>
  <c r="U64" i="7"/>
  <c r="U65" i="7"/>
  <c r="U66" i="7"/>
  <c r="U67" i="7"/>
  <c r="U68" i="7"/>
  <c r="U69" i="7"/>
  <c r="U70" i="7"/>
  <c r="U71" i="7"/>
  <c r="U72" i="7"/>
  <c r="U73" i="7"/>
  <c r="U74" i="7"/>
  <c r="U75" i="7"/>
  <c r="U76" i="7"/>
  <c r="U77" i="7"/>
  <c r="U78" i="7"/>
  <c r="U79" i="7"/>
  <c r="U80" i="7"/>
  <c r="U81" i="7"/>
  <c r="U82" i="7"/>
  <c r="U83" i="7"/>
  <c r="U84" i="7"/>
  <c r="U85" i="7"/>
  <c r="U86" i="7"/>
  <c r="U87" i="7"/>
  <c r="U88" i="7"/>
  <c r="U89" i="7"/>
  <c r="U90" i="7"/>
  <c r="U91" i="7"/>
  <c r="U92" i="7"/>
  <c r="U93" i="7"/>
  <c r="U94" i="7"/>
  <c r="U95" i="7"/>
  <c r="U96" i="7"/>
  <c r="U97" i="7"/>
  <c r="U98" i="7"/>
  <c r="U99" i="7"/>
  <c r="U100" i="7"/>
  <c r="U101" i="7"/>
  <c r="U102" i="7"/>
  <c r="U103" i="7"/>
  <c r="U104" i="7"/>
  <c r="U105" i="7"/>
  <c r="U106" i="7"/>
  <c r="U107" i="7"/>
  <c r="U108" i="7"/>
  <c r="U109" i="7"/>
  <c r="U110" i="7"/>
  <c r="U111" i="7"/>
  <c r="U112" i="7"/>
  <c r="U113" i="7"/>
  <c r="U114" i="7"/>
  <c r="U115" i="7"/>
  <c r="U116" i="7"/>
  <c r="U117" i="7"/>
  <c r="U118" i="7"/>
  <c r="U119" i="7"/>
  <c r="U120" i="7"/>
  <c r="U121" i="7"/>
  <c r="U122" i="7"/>
  <c r="U123" i="7"/>
  <c r="U124" i="7"/>
  <c r="U125" i="7"/>
  <c r="U126" i="7"/>
  <c r="U127" i="7"/>
  <c r="U128" i="7"/>
  <c r="U129" i="7"/>
  <c r="U130" i="7"/>
  <c r="U131" i="7"/>
  <c r="U132" i="7"/>
  <c r="U133" i="7"/>
  <c r="U134" i="7"/>
  <c r="U135" i="7"/>
  <c r="U136" i="7"/>
  <c r="U137" i="7"/>
  <c r="U138" i="7"/>
  <c r="U139" i="7"/>
  <c r="U140" i="7"/>
  <c r="U141" i="7"/>
  <c r="U142" i="7"/>
  <c r="U143" i="7"/>
  <c r="U144" i="7"/>
  <c r="U145" i="7"/>
  <c r="U146" i="7"/>
  <c r="U147" i="7"/>
  <c r="U148" i="7"/>
  <c r="U149" i="7"/>
  <c r="U150" i="7"/>
  <c r="U151" i="7"/>
  <c r="U152" i="7"/>
  <c r="U153" i="7"/>
  <c r="U154" i="7"/>
  <c r="U155" i="7"/>
  <c r="U156" i="7"/>
  <c r="U157" i="7"/>
  <c r="U158" i="7"/>
  <c r="U159" i="7"/>
  <c r="U160" i="7"/>
  <c r="U161" i="7"/>
  <c r="U162" i="7"/>
  <c r="U163" i="7"/>
  <c r="U164" i="7"/>
  <c r="U165" i="7"/>
  <c r="U166" i="7"/>
  <c r="U167" i="7"/>
  <c r="U168" i="7"/>
  <c r="U169" i="7"/>
  <c r="U34" i="7"/>
  <c r="W35" i="7"/>
  <c r="W36" i="7"/>
  <c r="W37" i="7"/>
  <c r="W38" i="7"/>
  <c r="W39" i="7"/>
  <c r="W40" i="7"/>
  <c r="W41" i="7"/>
  <c r="W42" i="7"/>
  <c r="W43" i="7"/>
  <c r="W44" i="7"/>
  <c r="W45" i="7"/>
  <c r="W46" i="7"/>
  <c r="W47" i="7"/>
  <c r="W48" i="7"/>
  <c r="W49" i="7"/>
  <c r="W50" i="7"/>
  <c r="W51" i="7"/>
  <c r="W52" i="7"/>
  <c r="W53" i="7"/>
  <c r="W54" i="7"/>
  <c r="W55" i="7"/>
  <c r="W56" i="7"/>
  <c r="W57" i="7"/>
  <c r="W58" i="7"/>
  <c r="W59" i="7"/>
  <c r="W60" i="7"/>
  <c r="W61" i="7"/>
  <c r="W62" i="7"/>
  <c r="W63" i="7"/>
  <c r="W64" i="7"/>
  <c r="W65" i="7"/>
  <c r="W66" i="7"/>
  <c r="W67" i="7"/>
  <c r="W68" i="7"/>
  <c r="W69" i="7"/>
  <c r="W70" i="7"/>
  <c r="W71" i="7"/>
  <c r="W72" i="7"/>
  <c r="W73" i="7"/>
  <c r="W74" i="7"/>
  <c r="W75" i="7"/>
  <c r="W76" i="7"/>
  <c r="W77" i="7"/>
  <c r="W78" i="7"/>
  <c r="W79" i="7"/>
  <c r="W80" i="7"/>
  <c r="W81" i="7"/>
  <c r="W82" i="7"/>
  <c r="W83" i="7"/>
  <c r="W84" i="7"/>
  <c r="W85" i="7"/>
  <c r="W86" i="7"/>
  <c r="W87" i="7"/>
  <c r="W88" i="7"/>
  <c r="W89" i="7"/>
  <c r="W90" i="7"/>
  <c r="W91" i="7"/>
  <c r="W92" i="7"/>
  <c r="W93" i="7"/>
  <c r="W94" i="7"/>
  <c r="W95" i="7"/>
  <c r="W96" i="7"/>
  <c r="W97" i="7"/>
  <c r="W98" i="7"/>
  <c r="W99" i="7"/>
  <c r="W100" i="7"/>
  <c r="W101" i="7"/>
  <c r="W102" i="7"/>
  <c r="W103" i="7"/>
  <c r="W104" i="7"/>
  <c r="W105" i="7"/>
  <c r="W106" i="7"/>
  <c r="W107" i="7"/>
  <c r="W108" i="7"/>
  <c r="W109" i="7"/>
  <c r="W110" i="7"/>
  <c r="W111" i="7"/>
  <c r="W112" i="7"/>
  <c r="W113" i="7"/>
  <c r="W114" i="7"/>
  <c r="W115" i="7"/>
  <c r="W116" i="7"/>
  <c r="W117" i="7"/>
  <c r="W118" i="7"/>
  <c r="W119" i="7"/>
  <c r="W120" i="7"/>
  <c r="W121" i="7"/>
  <c r="W122" i="7"/>
  <c r="W123" i="7"/>
  <c r="W124" i="7"/>
  <c r="W125" i="7"/>
  <c r="W126" i="7"/>
  <c r="W127" i="7"/>
  <c r="W128" i="7"/>
  <c r="W129" i="7"/>
  <c r="W130" i="7"/>
  <c r="W131" i="7"/>
  <c r="W132" i="7"/>
  <c r="W133" i="7"/>
  <c r="W134" i="7"/>
  <c r="W135" i="7"/>
  <c r="W136" i="7"/>
  <c r="W137" i="7"/>
  <c r="W138" i="7"/>
  <c r="W139" i="7"/>
  <c r="W140" i="7"/>
  <c r="W141" i="7"/>
  <c r="W142" i="7"/>
  <c r="W143" i="7"/>
  <c r="W144" i="7"/>
  <c r="W145" i="7"/>
  <c r="W146" i="7"/>
  <c r="W147" i="7"/>
  <c r="W148" i="7"/>
  <c r="W149" i="7"/>
  <c r="W150" i="7"/>
  <c r="W151" i="7"/>
  <c r="W152" i="7"/>
  <c r="W153" i="7"/>
  <c r="W154" i="7"/>
  <c r="W155" i="7"/>
  <c r="W156" i="7"/>
  <c r="W157" i="7"/>
  <c r="W158" i="7"/>
  <c r="W159" i="7"/>
  <c r="W160" i="7"/>
  <c r="W161" i="7"/>
  <c r="W162" i="7"/>
  <c r="W163" i="7"/>
  <c r="W164" i="7"/>
  <c r="W165" i="7"/>
  <c r="W166" i="7"/>
  <c r="W167" i="7"/>
  <c r="W168" i="7"/>
  <c r="W169" i="7"/>
  <c r="W34" i="7"/>
  <c r="Y35" i="7"/>
  <c r="Y36" i="7"/>
  <c r="Y37" i="7"/>
  <c r="Y38" i="7"/>
  <c r="Y39" i="7"/>
  <c r="Y40" i="7"/>
  <c r="Y41" i="7"/>
  <c r="Y42" i="7"/>
  <c r="Y43" i="7"/>
  <c r="Y44" i="7"/>
  <c r="Y45" i="7"/>
  <c r="Y46" i="7"/>
  <c r="Y47" i="7"/>
  <c r="Y48" i="7"/>
  <c r="Y49" i="7"/>
  <c r="Y50" i="7"/>
  <c r="Y51" i="7"/>
  <c r="Y52" i="7"/>
  <c r="Y53" i="7"/>
  <c r="Y54" i="7"/>
  <c r="Y55" i="7"/>
  <c r="Y56" i="7"/>
  <c r="Y57" i="7"/>
  <c r="Y58" i="7"/>
  <c r="Y59" i="7"/>
  <c r="Y60" i="7"/>
  <c r="Y61" i="7"/>
  <c r="Y62" i="7"/>
  <c r="Y63" i="7"/>
  <c r="Y64" i="7"/>
  <c r="Y65" i="7"/>
  <c r="Y66" i="7"/>
  <c r="Y67" i="7"/>
  <c r="Y68" i="7"/>
  <c r="Y69" i="7"/>
  <c r="Y70" i="7"/>
  <c r="Y71" i="7"/>
  <c r="Y72" i="7"/>
  <c r="Y73" i="7"/>
  <c r="Y74" i="7"/>
  <c r="Y75" i="7"/>
  <c r="Y76" i="7"/>
  <c r="Y77" i="7"/>
  <c r="Y78" i="7"/>
  <c r="Y79" i="7"/>
  <c r="Y80" i="7"/>
  <c r="Y81" i="7"/>
  <c r="Y82" i="7"/>
  <c r="Y83" i="7"/>
  <c r="Y84" i="7"/>
  <c r="Y85" i="7"/>
  <c r="Y86" i="7"/>
  <c r="Y87" i="7"/>
  <c r="Y88" i="7"/>
  <c r="Y89" i="7"/>
  <c r="Y90" i="7"/>
  <c r="Y91" i="7"/>
  <c r="Y92" i="7"/>
  <c r="Y93" i="7"/>
  <c r="Y94" i="7"/>
  <c r="Y95" i="7"/>
  <c r="Y96" i="7"/>
  <c r="Y97" i="7"/>
  <c r="Y98" i="7"/>
  <c r="Y99" i="7"/>
  <c r="Y100" i="7"/>
  <c r="Y101" i="7"/>
  <c r="Y102" i="7"/>
  <c r="Y103" i="7"/>
  <c r="Y104" i="7"/>
  <c r="Y105" i="7"/>
  <c r="Y106" i="7"/>
  <c r="Y107" i="7"/>
  <c r="Y108" i="7"/>
  <c r="Y109" i="7"/>
  <c r="Y110" i="7"/>
  <c r="Y111" i="7"/>
  <c r="Y112" i="7"/>
  <c r="Y113" i="7"/>
  <c r="Y114" i="7"/>
  <c r="Y115" i="7"/>
  <c r="Y116" i="7"/>
  <c r="Y117" i="7"/>
  <c r="Y118" i="7"/>
  <c r="Y119" i="7"/>
  <c r="Y120" i="7"/>
  <c r="Y121" i="7"/>
  <c r="Y122" i="7"/>
  <c r="Y123" i="7"/>
  <c r="Y124" i="7"/>
  <c r="Y125" i="7"/>
  <c r="Y126" i="7"/>
  <c r="Y127" i="7"/>
  <c r="Y128" i="7"/>
  <c r="Y129" i="7"/>
  <c r="Y130" i="7"/>
  <c r="Y131" i="7"/>
  <c r="Y132" i="7"/>
  <c r="Y133" i="7"/>
  <c r="Y134" i="7"/>
  <c r="Y135" i="7"/>
  <c r="Y136" i="7"/>
  <c r="Y137" i="7"/>
  <c r="Y138" i="7"/>
  <c r="Y139" i="7"/>
  <c r="Y140" i="7"/>
  <c r="Y141" i="7"/>
  <c r="Y142" i="7"/>
  <c r="Y143" i="7"/>
  <c r="Y144" i="7"/>
  <c r="Y145" i="7"/>
  <c r="Y146" i="7"/>
  <c r="Y147" i="7"/>
  <c r="Y148" i="7"/>
  <c r="Y149" i="7"/>
  <c r="Y150" i="7"/>
  <c r="Y151" i="7"/>
  <c r="Y152" i="7"/>
  <c r="Y153" i="7"/>
  <c r="Y154" i="7"/>
  <c r="Y155" i="7"/>
  <c r="Y156" i="7"/>
  <c r="Y157" i="7"/>
  <c r="Y158" i="7"/>
  <c r="Y159" i="7"/>
  <c r="Y160" i="7"/>
  <c r="Y161" i="7"/>
  <c r="Y162" i="7"/>
  <c r="Y163" i="7"/>
  <c r="Y164" i="7"/>
  <c r="Y165" i="7"/>
  <c r="Y166" i="7"/>
  <c r="Y167" i="7"/>
  <c r="Y168" i="7"/>
  <c r="Y169" i="7"/>
  <c r="AN7" i="9"/>
  <c r="AL7" i="9"/>
  <c r="AJ7" i="9"/>
  <c r="AH7" i="9"/>
  <c r="AF7" i="9"/>
  <c r="AD7" i="9"/>
  <c r="AB7" i="9"/>
  <c r="Z7" i="9"/>
  <c r="X7" i="9"/>
  <c r="C2" i="17"/>
  <c r="AB7" i="8" l="1"/>
  <c r="DH7" i="14" s="1"/>
  <c r="DH8" i="14"/>
  <c r="AE7" i="8"/>
  <c r="DK7" i="14" s="1"/>
  <c r="DK8" i="14"/>
  <c r="Z7" i="8"/>
  <c r="DF7" i="14" s="1"/>
  <c r="DF8" i="14"/>
  <c r="AC7" i="8"/>
  <c r="DI7" i="14" s="1"/>
  <c r="DI8" i="14"/>
  <c r="X7" i="8"/>
  <c r="DD7" i="14" s="1"/>
  <c r="DD8" i="14"/>
  <c r="W7" i="8"/>
  <c r="DC7" i="14" s="1"/>
  <c r="DC8" i="14"/>
  <c r="AA7" i="8"/>
  <c r="DG7" i="14" s="1"/>
  <c r="DG8" i="14"/>
  <c r="AD7" i="8"/>
  <c r="DJ7" i="14" s="1"/>
  <c r="DJ8" i="14"/>
  <c r="Y7" i="8"/>
  <c r="DE7" i="14" s="1"/>
  <c r="DE8" i="14"/>
  <c r="AF7" i="8"/>
  <c r="DL7" i="14" s="1"/>
  <c r="DL8" i="14"/>
  <c r="BD10" i="14"/>
  <c r="BC10" i="14"/>
  <c r="BB10" i="14"/>
  <c r="BA10" i="14"/>
  <c r="AZ10" i="14"/>
  <c r="AY10" i="14"/>
  <c r="AX10" i="14"/>
  <c r="AW10" i="14"/>
  <c r="AV10" i="14"/>
  <c r="AU10" i="14"/>
  <c r="AT10" i="14"/>
  <c r="AS10" i="14"/>
  <c r="AR10" i="14"/>
  <c r="AQ10" i="14"/>
  <c r="AP10" i="14"/>
  <c r="AO10" i="14"/>
  <c r="AN10" i="14"/>
  <c r="AM10" i="14"/>
  <c r="AL10" i="14"/>
  <c r="AL11" i="14"/>
  <c r="AM11" i="14"/>
  <c r="AN11" i="14"/>
  <c r="AO11" i="14"/>
  <c r="AP11" i="14"/>
  <c r="AQ11" i="14"/>
  <c r="AR11" i="14"/>
  <c r="AS11" i="14"/>
  <c r="AT11" i="14"/>
  <c r="AU11" i="14"/>
  <c r="AV11" i="14"/>
  <c r="AW11" i="14"/>
  <c r="AX11" i="14"/>
  <c r="AY11" i="14"/>
  <c r="AZ11" i="14"/>
  <c r="BA11" i="14"/>
  <c r="BB11" i="14"/>
  <c r="BC11" i="14"/>
  <c r="BD11" i="14"/>
  <c r="AK10" i="14"/>
  <c r="AK11" i="14"/>
  <c r="AK8" i="14"/>
  <c r="D2" i="17"/>
  <c r="X177" i="10" l="1"/>
  <c r="Y177" i="10"/>
  <c r="Z177" i="10"/>
  <c r="AA177" i="10"/>
  <c r="AB177" i="10"/>
  <c r="AC177" i="10"/>
  <c r="AD177" i="10"/>
  <c r="AE177" i="10"/>
  <c r="AF177" i="10"/>
  <c r="AG177" i="10"/>
  <c r="AH177" i="10"/>
  <c r="AI177" i="10"/>
  <c r="AJ177" i="10"/>
  <c r="AK177" i="10"/>
  <c r="AL177" i="10"/>
  <c r="AM177" i="10"/>
  <c r="AN177" i="10"/>
  <c r="AO177" i="10"/>
  <c r="AP177" i="10"/>
  <c r="AQ177" i="10"/>
  <c r="AR177" i="10"/>
  <c r="X178" i="10"/>
  <c r="Y178" i="10"/>
  <c r="Z178" i="10"/>
  <c r="AA178" i="10"/>
  <c r="AB178" i="10"/>
  <c r="AC178" i="10"/>
  <c r="AD178" i="10"/>
  <c r="AE178" i="10"/>
  <c r="AF178" i="10"/>
  <c r="AG178" i="10"/>
  <c r="AH178" i="10"/>
  <c r="AI178" i="10"/>
  <c r="AJ178" i="10"/>
  <c r="AK178" i="10"/>
  <c r="AL178" i="10"/>
  <c r="AM178" i="10"/>
  <c r="AN178" i="10"/>
  <c r="AO178" i="10"/>
  <c r="AP178" i="10"/>
  <c r="AQ178" i="10"/>
  <c r="AR178" i="10"/>
  <c r="X179" i="10"/>
  <c r="Y179" i="10"/>
  <c r="Z179" i="10"/>
  <c r="AA179" i="10"/>
  <c r="AB179" i="10"/>
  <c r="AC179" i="10"/>
  <c r="AD179" i="10"/>
  <c r="AE179" i="10"/>
  <c r="AF179" i="10"/>
  <c r="AG179" i="10"/>
  <c r="AH179" i="10"/>
  <c r="AI179" i="10"/>
  <c r="AJ179" i="10"/>
  <c r="AK179" i="10"/>
  <c r="AL179" i="10"/>
  <c r="AM179" i="10"/>
  <c r="AN179" i="10"/>
  <c r="AO179" i="10"/>
  <c r="AP179" i="10"/>
  <c r="AQ179" i="10"/>
  <c r="AR179" i="10"/>
  <c r="X180" i="10"/>
  <c r="Y180" i="10"/>
  <c r="Z180" i="10"/>
  <c r="AA180" i="10"/>
  <c r="AB180" i="10"/>
  <c r="AC180" i="10"/>
  <c r="AD180" i="10"/>
  <c r="AE180" i="10"/>
  <c r="AF180" i="10"/>
  <c r="AG180" i="10"/>
  <c r="AH180" i="10"/>
  <c r="AI180" i="10"/>
  <c r="AJ180" i="10"/>
  <c r="AK180" i="10"/>
  <c r="AL180" i="10"/>
  <c r="AM180" i="10"/>
  <c r="AN180" i="10"/>
  <c r="AO180" i="10"/>
  <c r="AP180" i="10"/>
  <c r="AQ180" i="10"/>
  <c r="AR180" i="10"/>
  <c r="X181" i="10"/>
  <c r="Y181" i="10"/>
  <c r="Z181" i="10"/>
  <c r="AA181" i="10"/>
  <c r="AB181" i="10"/>
  <c r="AC181" i="10"/>
  <c r="AD181" i="10"/>
  <c r="AE181" i="10"/>
  <c r="AF181" i="10"/>
  <c r="AG181" i="10"/>
  <c r="AH181" i="10"/>
  <c r="AI181" i="10"/>
  <c r="AJ181" i="10"/>
  <c r="AK181" i="10"/>
  <c r="AL181" i="10"/>
  <c r="AM181" i="10"/>
  <c r="AN181" i="10"/>
  <c r="AO181" i="10"/>
  <c r="AP181" i="10"/>
  <c r="AQ181" i="10"/>
  <c r="AR181" i="10"/>
  <c r="X182" i="10"/>
  <c r="Y182" i="10"/>
  <c r="Z182" i="10"/>
  <c r="AA182" i="10"/>
  <c r="AB182" i="10"/>
  <c r="AC182" i="10"/>
  <c r="AD182" i="10"/>
  <c r="AE182" i="10"/>
  <c r="AF182" i="10"/>
  <c r="AG182" i="10"/>
  <c r="AH182" i="10"/>
  <c r="AI182" i="10"/>
  <c r="AJ182" i="10"/>
  <c r="AK182" i="10"/>
  <c r="AL182" i="10"/>
  <c r="AM182" i="10"/>
  <c r="AN182" i="10"/>
  <c r="AO182" i="10"/>
  <c r="AP182" i="10"/>
  <c r="AQ182" i="10"/>
  <c r="AR182" i="10"/>
  <c r="X183" i="10"/>
  <c r="Y183" i="10"/>
  <c r="Z183" i="10"/>
  <c r="AA183" i="10"/>
  <c r="AB183" i="10"/>
  <c r="AC183" i="10"/>
  <c r="AD183" i="10"/>
  <c r="AE183" i="10"/>
  <c r="AF183" i="10"/>
  <c r="AG183" i="10"/>
  <c r="AH183" i="10"/>
  <c r="AI183" i="10"/>
  <c r="AJ183" i="10"/>
  <c r="AK183" i="10"/>
  <c r="AL183" i="10"/>
  <c r="AM183" i="10"/>
  <c r="AN183" i="10"/>
  <c r="AO183" i="10"/>
  <c r="AP183" i="10"/>
  <c r="AQ183" i="10"/>
  <c r="AR183" i="10"/>
  <c r="X184" i="10"/>
  <c r="Y184" i="10"/>
  <c r="Z184" i="10"/>
  <c r="AA184" i="10"/>
  <c r="AB184" i="10"/>
  <c r="AC184" i="10"/>
  <c r="AD184" i="10"/>
  <c r="AE184" i="10"/>
  <c r="AF184" i="10"/>
  <c r="AG184" i="10"/>
  <c r="AH184" i="10"/>
  <c r="AI184" i="10"/>
  <c r="AJ184" i="10"/>
  <c r="AK184" i="10"/>
  <c r="AL184" i="10"/>
  <c r="AM184" i="10"/>
  <c r="AN184" i="10"/>
  <c r="AO184" i="10"/>
  <c r="AP184" i="10"/>
  <c r="AQ184" i="10"/>
  <c r="AR184" i="10"/>
  <c r="X185" i="10"/>
  <c r="Y185" i="10"/>
  <c r="Z185" i="10"/>
  <c r="AA185" i="10"/>
  <c r="AB185" i="10"/>
  <c r="AC185" i="10"/>
  <c r="AD185" i="10"/>
  <c r="AE185" i="10"/>
  <c r="AF185" i="10"/>
  <c r="AG185" i="10"/>
  <c r="AH185" i="10"/>
  <c r="AI185" i="10"/>
  <c r="AJ185" i="10"/>
  <c r="AK185" i="10"/>
  <c r="AL185" i="10"/>
  <c r="AM185" i="10"/>
  <c r="AN185" i="10"/>
  <c r="AO185" i="10"/>
  <c r="AP185" i="10"/>
  <c r="AQ185" i="10"/>
  <c r="AR185" i="10"/>
  <c r="X186" i="10"/>
  <c r="Y186" i="10"/>
  <c r="Z186" i="10"/>
  <c r="AA186" i="10"/>
  <c r="AB186" i="10"/>
  <c r="AC186" i="10"/>
  <c r="AD186" i="10"/>
  <c r="AE186" i="10"/>
  <c r="AF186" i="10"/>
  <c r="AG186" i="10"/>
  <c r="AH186" i="10"/>
  <c r="AI186" i="10"/>
  <c r="AJ186" i="10"/>
  <c r="AK186" i="10"/>
  <c r="AL186" i="10"/>
  <c r="AM186" i="10"/>
  <c r="AN186" i="10"/>
  <c r="AO186" i="10"/>
  <c r="AP186" i="10"/>
  <c r="AQ186" i="10"/>
  <c r="AR186" i="10"/>
  <c r="X187" i="10"/>
  <c r="Y187" i="10"/>
  <c r="Z187" i="10"/>
  <c r="AA187" i="10"/>
  <c r="AB187" i="10"/>
  <c r="AC187" i="10"/>
  <c r="AD187" i="10"/>
  <c r="AE187" i="10"/>
  <c r="AF187" i="10"/>
  <c r="AG187" i="10"/>
  <c r="AH187" i="10"/>
  <c r="AI187" i="10"/>
  <c r="AJ187" i="10"/>
  <c r="AK187" i="10"/>
  <c r="AL187" i="10"/>
  <c r="AM187" i="10"/>
  <c r="AN187" i="10"/>
  <c r="AO187" i="10"/>
  <c r="AP187" i="10"/>
  <c r="AQ187" i="10"/>
  <c r="AR187" i="10"/>
  <c r="X188" i="10"/>
  <c r="Y188" i="10"/>
  <c r="Z188" i="10"/>
  <c r="AA188" i="10"/>
  <c r="AB188" i="10"/>
  <c r="AC188" i="10"/>
  <c r="AD188" i="10"/>
  <c r="AE188" i="10"/>
  <c r="AF188" i="10"/>
  <c r="AG188" i="10"/>
  <c r="AH188" i="10"/>
  <c r="AI188" i="10"/>
  <c r="AJ188" i="10"/>
  <c r="AK188" i="10"/>
  <c r="AL188" i="10"/>
  <c r="AM188" i="10"/>
  <c r="AN188" i="10"/>
  <c r="AO188" i="10"/>
  <c r="AP188" i="10"/>
  <c r="AQ188" i="10"/>
  <c r="AR188" i="10"/>
  <c r="X189" i="10"/>
  <c r="Y189" i="10"/>
  <c r="Z189" i="10"/>
  <c r="AA189" i="10"/>
  <c r="AB189" i="10"/>
  <c r="AC189" i="10"/>
  <c r="AD189" i="10"/>
  <c r="AE189" i="10"/>
  <c r="AF189" i="10"/>
  <c r="AG189" i="10"/>
  <c r="AH189" i="10"/>
  <c r="AI189" i="10"/>
  <c r="AJ189" i="10"/>
  <c r="AK189" i="10"/>
  <c r="AL189" i="10"/>
  <c r="AM189" i="10"/>
  <c r="AN189" i="10"/>
  <c r="AO189" i="10"/>
  <c r="AP189" i="10"/>
  <c r="AQ189" i="10"/>
  <c r="AR189" i="10"/>
  <c r="X190" i="10"/>
  <c r="Y190" i="10"/>
  <c r="Z190" i="10"/>
  <c r="AA190" i="10"/>
  <c r="AB190" i="10"/>
  <c r="AC190" i="10"/>
  <c r="AD190" i="10"/>
  <c r="AE190" i="10"/>
  <c r="AF190" i="10"/>
  <c r="AG190" i="10"/>
  <c r="AH190" i="10"/>
  <c r="AI190" i="10"/>
  <c r="AJ190" i="10"/>
  <c r="AK190" i="10"/>
  <c r="AL190" i="10"/>
  <c r="AM190" i="10"/>
  <c r="AN190" i="10"/>
  <c r="AO190" i="10"/>
  <c r="AP190" i="10"/>
  <c r="AQ190" i="10"/>
  <c r="AR190" i="10"/>
  <c r="X191" i="10"/>
  <c r="Y191" i="10"/>
  <c r="Z191" i="10"/>
  <c r="AA191" i="10"/>
  <c r="AB191" i="10"/>
  <c r="AC191" i="10"/>
  <c r="AD191" i="10"/>
  <c r="AE191" i="10"/>
  <c r="AF191" i="10"/>
  <c r="AG191" i="10"/>
  <c r="AH191" i="10"/>
  <c r="AI191" i="10"/>
  <c r="AJ191" i="10"/>
  <c r="AK191" i="10"/>
  <c r="AL191" i="10"/>
  <c r="AM191" i="10"/>
  <c r="AN191" i="10"/>
  <c r="AO191" i="10"/>
  <c r="AP191" i="10"/>
  <c r="AQ191" i="10"/>
  <c r="AR191" i="10"/>
  <c r="X192" i="10"/>
  <c r="Y192" i="10"/>
  <c r="Z192" i="10"/>
  <c r="AA192" i="10"/>
  <c r="AB192" i="10"/>
  <c r="AC192" i="10"/>
  <c r="AD192" i="10"/>
  <c r="AE192" i="10"/>
  <c r="AF192" i="10"/>
  <c r="AG192" i="10"/>
  <c r="AH192" i="10"/>
  <c r="AI192" i="10"/>
  <c r="AJ192" i="10"/>
  <c r="AK192" i="10"/>
  <c r="AL192" i="10"/>
  <c r="AM192" i="10"/>
  <c r="AN192" i="10"/>
  <c r="AO192" i="10"/>
  <c r="AP192" i="10"/>
  <c r="AQ192" i="10"/>
  <c r="AR192" i="10"/>
  <c r="AP176" i="10"/>
  <c r="AR176" i="10"/>
  <c r="AI227" i="8"/>
  <c r="AJ227" i="8"/>
  <c r="AK227" i="8"/>
  <c r="AL227" i="8"/>
  <c r="AM227" i="8"/>
  <c r="AN227" i="8"/>
  <c r="AO227" i="8"/>
  <c r="AP227" i="8"/>
  <c r="AQ227" i="8"/>
  <c r="AR227" i="8"/>
  <c r="AS227" i="8"/>
  <c r="AT227" i="8"/>
  <c r="AU227" i="8"/>
  <c r="AV227" i="8"/>
  <c r="AW227" i="8"/>
  <c r="AX227" i="8"/>
  <c r="AY227" i="8"/>
  <c r="AZ227" i="8"/>
  <c r="BA227" i="8"/>
  <c r="BB227" i="8"/>
  <c r="BC227" i="8"/>
  <c r="AI228" i="8"/>
  <c r="AJ228" i="8"/>
  <c r="AK228" i="8"/>
  <c r="AL228" i="8"/>
  <c r="AM228" i="8"/>
  <c r="AN228" i="8"/>
  <c r="AO228" i="8"/>
  <c r="AP228" i="8"/>
  <c r="AQ228" i="8"/>
  <c r="AR228" i="8"/>
  <c r="AS228" i="8"/>
  <c r="AT228" i="8"/>
  <c r="AU228" i="8"/>
  <c r="AV228" i="8"/>
  <c r="AW228" i="8"/>
  <c r="AX228" i="8"/>
  <c r="AY228" i="8"/>
  <c r="AZ228" i="8"/>
  <c r="BA228" i="8"/>
  <c r="BB228" i="8"/>
  <c r="BC228" i="8"/>
  <c r="AI229" i="8"/>
  <c r="T160" i="8" s="1"/>
  <c r="AJ229" i="8"/>
  <c r="AK229" i="8"/>
  <c r="AL229" i="8"/>
  <c r="AM229" i="8"/>
  <c r="AN229" i="8"/>
  <c r="AO229" i="8"/>
  <c r="AP229" i="8"/>
  <c r="AQ229" i="8"/>
  <c r="AR229" i="8"/>
  <c r="AS229" i="8"/>
  <c r="AT229" i="8"/>
  <c r="AU229" i="8"/>
  <c r="AV229" i="8"/>
  <c r="AW229" i="8"/>
  <c r="AX229" i="8"/>
  <c r="AY229" i="8"/>
  <c r="AZ229" i="8"/>
  <c r="BA229" i="8"/>
  <c r="BB229" i="8"/>
  <c r="BC229" i="8"/>
  <c r="AI230" i="8"/>
  <c r="AJ230" i="8"/>
  <c r="AK230" i="8"/>
  <c r="AL230" i="8"/>
  <c r="AM230" i="8"/>
  <c r="AN230" i="8"/>
  <c r="AO230" i="8"/>
  <c r="AP230" i="8"/>
  <c r="AQ230" i="8"/>
  <c r="AR230" i="8"/>
  <c r="AS230" i="8"/>
  <c r="AT230" i="8"/>
  <c r="AU230" i="8"/>
  <c r="AV230" i="8"/>
  <c r="AW230" i="8"/>
  <c r="AX230" i="8"/>
  <c r="AY230" i="8"/>
  <c r="AZ230" i="8"/>
  <c r="BA230" i="8"/>
  <c r="BB230" i="8"/>
  <c r="BC230" i="8"/>
  <c r="AI231" i="8"/>
  <c r="AJ231" i="8"/>
  <c r="AK231" i="8"/>
  <c r="AL231" i="8"/>
  <c r="AM231" i="8"/>
  <c r="AN231" i="8"/>
  <c r="AO231" i="8"/>
  <c r="AP231" i="8"/>
  <c r="AQ231" i="8"/>
  <c r="AR231" i="8"/>
  <c r="AS231" i="8"/>
  <c r="AT231" i="8"/>
  <c r="AU231" i="8"/>
  <c r="AV231" i="8"/>
  <c r="AW231" i="8"/>
  <c r="AX231" i="8"/>
  <c r="AY231" i="8"/>
  <c r="AZ231" i="8"/>
  <c r="BA231" i="8"/>
  <c r="BB231" i="8"/>
  <c r="BC231" i="8"/>
  <c r="AI232" i="8"/>
  <c r="AJ232" i="8"/>
  <c r="AK232" i="8"/>
  <c r="AL232" i="8"/>
  <c r="AM232" i="8"/>
  <c r="AN232" i="8"/>
  <c r="AO232" i="8"/>
  <c r="AP232" i="8"/>
  <c r="AQ232" i="8"/>
  <c r="AR232" i="8"/>
  <c r="AS232" i="8"/>
  <c r="AT232" i="8"/>
  <c r="AU232" i="8"/>
  <c r="AV232" i="8"/>
  <c r="AW232" i="8"/>
  <c r="AX232" i="8"/>
  <c r="AY232" i="8"/>
  <c r="AZ232" i="8"/>
  <c r="BA232" i="8"/>
  <c r="BB232" i="8"/>
  <c r="BC232" i="8"/>
  <c r="AI233" i="8"/>
  <c r="AJ233" i="8"/>
  <c r="AK233" i="8"/>
  <c r="AL233" i="8"/>
  <c r="AM233" i="8"/>
  <c r="AN233" i="8"/>
  <c r="AO233" i="8"/>
  <c r="AP233" i="8"/>
  <c r="AQ233" i="8"/>
  <c r="AR233" i="8"/>
  <c r="AS233" i="8"/>
  <c r="AT233" i="8"/>
  <c r="AU233" i="8"/>
  <c r="AV233" i="8"/>
  <c r="AW233" i="8"/>
  <c r="AX233" i="8"/>
  <c r="AY233" i="8"/>
  <c r="AZ233" i="8"/>
  <c r="BA233" i="8"/>
  <c r="BB233" i="8"/>
  <c r="BC233" i="8"/>
  <c r="AI234" i="8"/>
  <c r="AJ234" i="8"/>
  <c r="AK234" i="8"/>
  <c r="AL234" i="8"/>
  <c r="AM234" i="8"/>
  <c r="AN234" i="8"/>
  <c r="AO234" i="8"/>
  <c r="AP234" i="8"/>
  <c r="AQ234" i="8"/>
  <c r="AR234" i="8"/>
  <c r="AS234" i="8"/>
  <c r="AT234" i="8"/>
  <c r="AU234" i="8"/>
  <c r="AV234" i="8"/>
  <c r="AW234" i="8"/>
  <c r="AX234" i="8"/>
  <c r="AY234" i="8"/>
  <c r="AZ234" i="8"/>
  <c r="BA234" i="8"/>
  <c r="BB234" i="8"/>
  <c r="BC234" i="8"/>
  <c r="AI235" i="8"/>
  <c r="AJ235" i="8"/>
  <c r="AK235" i="8"/>
  <c r="AL235" i="8"/>
  <c r="AM235" i="8"/>
  <c r="AN235" i="8"/>
  <c r="AO235" i="8"/>
  <c r="AP235" i="8"/>
  <c r="AQ235" i="8"/>
  <c r="AR235" i="8"/>
  <c r="AS235" i="8"/>
  <c r="AT235" i="8"/>
  <c r="AU235" i="8"/>
  <c r="AV235" i="8"/>
  <c r="AW235" i="8"/>
  <c r="AX235" i="8"/>
  <c r="AY235" i="8"/>
  <c r="AZ235" i="8"/>
  <c r="BA235" i="8"/>
  <c r="BB235" i="8"/>
  <c r="BC235" i="8"/>
  <c r="AI236" i="8"/>
  <c r="AJ236" i="8"/>
  <c r="AK236" i="8"/>
  <c r="AL236" i="8"/>
  <c r="AM236" i="8"/>
  <c r="AN236" i="8"/>
  <c r="AO236" i="8"/>
  <c r="AP236" i="8"/>
  <c r="AQ236" i="8"/>
  <c r="AR236" i="8"/>
  <c r="AS236" i="8"/>
  <c r="AT236" i="8"/>
  <c r="AU236" i="8"/>
  <c r="AV236" i="8"/>
  <c r="AW236" i="8"/>
  <c r="AX236" i="8"/>
  <c r="AY236" i="8"/>
  <c r="AZ236" i="8"/>
  <c r="BA236" i="8"/>
  <c r="BB236" i="8"/>
  <c r="BC236" i="8"/>
  <c r="AI237" i="8"/>
  <c r="H160" i="8" s="1"/>
  <c r="AJ237" i="8"/>
  <c r="AK237" i="8"/>
  <c r="AL237" i="8"/>
  <c r="AM237" i="8"/>
  <c r="AN237" i="8"/>
  <c r="AO237" i="8"/>
  <c r="AP237" i="8"/>
  <c r="AQ237" i="8"/>
  <c r="AR237" i="8"/>
  <c r="AS237" i="8"/>
  <c r="AT237" i="8"/>
  <c r="AU237" i="8"/>
  <c r="AV237" i="8"/>
  <c r="AW237" i="8"/>
  <c r="AX237" i="8"/>
  <c r="AY237" i="8"/>
  <c r="AZ237" i="8"/>
  <c r="BA237" i="8"/>
  <c r="BB237" i="8"/>
  <c r="BC237" i="8"/>
  <c r="AI238" i="8"/>
  <c r="AJ238" i="8"/>
  <c r="AK238" i="8"/>
  <c r="AL238" i="8"/>
  <c r="AM238" i="8"/>
  <c r="AN238" i="8"/>
  <c r="AO238" i="8"/>
  <c r="AP238" i="8"/>
  <c r="AQ238" i="8"/>
  <c r="AR238" i="8"/>
  <c r="AS238" i="8"/>
  <c r="AT238" i="8"/>
  <c r="AU238" i="8"/>
  <c r="AV238" i="8"/>
  <c r="AW238" i="8"/>
  <c r="AX238" i="8"/>
  <c r="AY238" i="8"/>
  <c r="AZ238" i="8"/>
  <c r="BA238" i="8"/>
  <c r="BB238" i="8"/>
  <c r="BC238" i="8"/>
  <c r="AI239" i="8"/>
  <c r="AJ239" i="8"/>
  <c r="AK239" i="8"/>
  <c r="AL239" i="8"/>
  <c r="AM239" i="8"/>
  <c r="AN239" i="8"/>
  <c r="AO239" i="8"/>
  <c r="AP239" i="8"/>
  <c r="AQ239" i="8"/>
  <c r="AR239" i="8"/>
  <c r="AS239" i="8"/>
  <c r="AT239" i="8"/>
  <c r="AU239" i="8"/>
  <c r="AV239" i="8"/>
  <c r="AW239" i="8"/>
  <c r="AX239" i="8"/>
  <c r="AY239" i="8"/>
  <c r="AZ239" i="8"/>
  <c r="BA239" i="8"/>
  <c r="BB239" i="8"/>
  <c r="BC239" i="8"/>
  <c r="AI240" i="8"/>
  <c r="AJ240" i="8"/>
  <c r="AK240" i="8"/>
  <c r="AL240" i="8"/>
  <c r="AM240" i="8"/>
  <c r="AN240" i="8"/>
  <c r="AO240" i="8"/>
  <c r="AP240" i="8"/>
  <c r="AQ240" i="8"/>
  <c r="AR240" i="8"/>
  <c r="AS240" i="8"/>
  <c r="AT240" i="8"/>
  <c r="AU240" i="8"/>
  <c r="AV240" i="8"/>
  <c r="AW240" i="8"/>
  <c r="AX240" i="8"/>
  <c r="AY240" i="8"/>
  <c r="AZ240" i="8"/>
  <c r="BA240" i="8"/>
  <c r="BB240" i="8"/>
  <c r="BC240" i="8"/>
  <c r="AI241" i="8"/>
  <c r="AJ241" i="8"/>
  <c r="AK241" i="8"/>
  <c r="AL241" i="8"/>
  <c r="AM241" i="8"/>
  <c r="AN241" i="8"/>
  <c r="AO241" i="8"/>
  <c r="AP241" i="8"/>
  <c r="AQ241" i="8"/>
  <c r="AR241" i="8"/>
  <c r="AS241" i="8"/>
  <c r="AT241" i="8"/>
  <c r="AU241" i="8"/>
  <c r="AV241" i="8"/>
  <c r="AW241" i="8"/>
  <c r="AX241" i="8"/>
  <c r="AY241" i="8"/>
  <c r="AZ241" i="8"/>
  <c r="BA241" i="8"/>
  <c r="BB241" i="8"/>
  <c r="BC241" i="8"/>
  <c r="AI242" i="8"/>
  <c r="AJ242" i="8"/>
  <c r="AK242" i="8"/>
  <c r="AL242" i="8"/>
  <c r="AM242" i="8"/>
  <c r="AN242" i="8"/>
  <c r="AO242" i="8"/>
  <c r="AP242" i="8"/>
  <c r="AQ242" i="8"/>
  <c r="AR242" i="8"/>
  <c r="AS242" i="8"/>
  <c r="AT242" i="8"/>
  <c r="AU242" i="8"/>
  <c r="AV242" i="8"/>
  <c r="AW242" i="8"/>
  <c r="AX242" i="8"/>
  <c r="AY242" i="8"/>
  <c r="AZ242" i="8"/>
  <c r="BA242" i="8"/>
  <c r="BB242" i="8"/>
  <c r="BC242" i="8"/>
  <c r="BA226" i="8"/>
  <c r="AQ226" i="8"/>
  <c r="AO226" i="8"/>
  <c r="AM226" i="8"/>
  <c r="AK226" i="8"/>
  <c r="AI226" i="8"/>
  <c r="B160" i="8" s="1"/>
  <c r="BB226" i="8"/>
  <c r="AZ226" i="8"/>
  <c r="AX226" i="8"/>
  <c r="AV226" i="8"/>
  <c r="AT226" i="8"/>
  <c r="AR226" i="8"/>
  <c r="AP226" i="8"/>
  <c r="AN226" i="8"/>
  <c r="AL226" i="8"/>
  <c r="AJ226" i="8"/>
  <c r="BC226" i="8"/>
  <c r="MC34" i="14"/>
  <c r="MB34" i="14"/>
  <c r="MC4" i="14"/>
  <c r="MB4" i="14"/>
  <c r="MA36" i="14"/>
  <c r="MC36" i="14" s="1"/>
  <c r="MA37" i="14"/>
  <c r="MC37" i="14" s="1"/>
  <c r="MA38" i="14"/>
  <c r="MC38" i="14" s="1"/>
  <c r="MA39" i="14"/>
  <c r="MC39" i="14" s="1"/>
  <c r="MA40" i="14"/>
  <c r="MA41" i="14"/>
  <c r="MC41" i="14" s="1"/>
  <c r="MA42" i="14"/>
  <c r="MC42" i="14" s="1"/>
  <c r="MA43" i="14"/>
  <c r="MC43" i="14" s="1"/>
  <c r="MA44" i="14"/>
  <c r="MC44" i="14" s="1"/>
  <c r="MA45" i="14"/>
  <c r="MC45" i="14" s="1"/>
  <c r="MA46" i="14"/>
  <c r="MC46" i="14" s="1"/>
  <c r="MA47" i="14"/>
  <c r="MC47" i="14" s="1"/>
  <c r="MA48" i="14"/>
  <c r="MC48" i="14" s="1"/>
  <c r="MA49" i="14"/>
  <c r="MC49" i="14" s="1"/>
  <c r="MA50" i="14"/>
  <c r="MC50" i="14" s="1"/>
  <c r="MA51" i="14"/>
  <c r="MC51" i="14" s="1"/>
  <c r="MA52" i="14"/>
  <c r="MC52" i="14" s="1"/>
  <c r="MA53" i="14"/>
  <c r="MC53" i="14" s="1"/>
  <c r="MA54" i="14"/>
  <c r="MC54" i="14" s="1"/>
  <c r="MA55" i="14"/>
  <c r="MC55" i="14" s="1"/>
  <c r="MA56" i="14"/>
  <c r="MC56" i="14" s="1"/>
  <c r="MA57" i="14"/>
  <c r="MC57" i="14" s="1"/>
  <c r="MA58" i="14"/>
  <c r="MC58" i="14" s="1"/>
  <c r="MA59" i="14"/>
  <c r="MC59" i="14" s="1"/>
  <c r="MA60" i="14"/>
  <c r="MC60" i="14" s="1"/>
  <c r="MA61" i="14"/>
  <c r="MC61" i="14" s="1"/>
  <c r="MA62" i="14"/>
  <c r="MC62" i="14" s="1"/>
  <c r="MA63" i="14"/>
  <c r="MC63" i="14" s="1"/>
  <c r="MA64" i="14"/>
  <c r="MC64" i="14" s="1"/>
  <c r="MA65" i="14"/>
  <c r="MC65" i="14" s="1"/>
  <c r="MA66" i="14"/>
  <c r="MC66" i="14" s="1"/>
  <c r="MA67" i="14"/>
  <c r="MC67" i="14" s="1"/>
  <c r="MA68" i="14"/>
  <c r="MC68" i="14" s="1"/>
  <c r="MA69" i="14"/>
  <c r="MC69" i="14" s="1"/>
  <c r="MA70" i="14"/>
  <c r="MC70" i="14" s="1"/>
  <c r="MA71" i="14"/>
  <c r="MC71" i="14" s="1"/>
  <c r="MA72" i="14"/>
  <c r="MC72" i="14" s="1"/>
  <c r="MA73" i="14"/>
  <c r="MC73" i="14" s="1"/>
  <c r="MA74" i="14"/>
  <c r="MC74" i="14" s="1"/>
  <c r="MA75" i="14"/>
  <c r="MC75" i="14" s="1"/>
  <c r="MA76" i="14"/>
  <c r="MC76" i="14" s="1"/>
  <c r="MA77" i="14"/>
  <c r="MC77" i="14" s="1"/>
  <c r="MA78" i="14"/>
  <c r="MC78" i="14" s="1"/>
  <c r="MA79" i="14"/>
  <c r="MC79" i="14" s="1"/>
  <c r="MA80" i="14"/>
  <c r="MC80" i="14" s="1"/>
  <c r="MA81" i="14"/>
  <c r="MC81" i="14" s="1"/>
  <c r="MA82" i="14"/>
  <c r="MC82" i="14" s="1"/>
  <c r="MA83" i="14"/>
  <c r="MC83" i="14" s="1"/>
  <c r="MA84" i="14"/>
  <c r="MC84" i="14" s="1"/>
  <c r="MA85" i="14"/>
  <c r="MC85" i="14" s="1"/>
  <c r="MA86" i="14"/>
  <c r="MC86" i="14" s="1"/>
  <c r="MA87" i="14"/>
  <c r="MC87" i="14" s="1"/>
  <c r="MA88" i="14"/>
  <c r="MC88" i="14" s="1"/>
  <c r="MA89" i="14"/>
  <c r="MC89" i="14" s="1"/>
  <c r="MA90" i="14"/>
  <c r="MC90" i="14" s="1"/>
  <c r="MA91" i="14"/>
  <c r="MC91" i="14" s="1"/>
  <c r="MA92" i="14"/>
  <c r="MC92" i="14" s="1"/>
  <c r="MA93" i="14"/>
  <c r="MC93" i="14" s="1"/>
  <c r="MA94" i="14"/>
  <c r="MC94" i="14" s="1"/>
  <c r="MA95" i="14"/>
  <c r="MC95" i="14" s="1"/>
  <c r="MA96" i="14"/>
  <c r="MC96" i="14" s="1"/>
  <c r="MA97" i="14"/>
  <c r="MC97" i="14" s="1"/>
  <c r="MA98" i="14"/>
  <c r="MC98" i="14" s="1"/>
  <c r="MA99" i="14"/>
  <c r="MC99" i="14" s="1"/>
  <c r="MA100" i="14"/>
  <c r="MC100" i="14" s="1"/>
  <c r="MA101" i="14"/>
  <c r="MC101" i="14" s="1"/>
  <c r="MA102" i="14"/>
  <c r="MC102" i="14" s="1"/>
  <c r="MA103" i="14"/>
  <c r="MC103" i="14" s="1"/>
  <c r="MA104" i="14"/>
  <c r="MC104" i="14" s="1"/>
  <c r="MA105" i="14"/>
  <c r="MC105" i="14" s="1"/>
  <c r="MA106" i="14"/>
  <c r="MC106" i="14" s="1"/>
  <c r="MA107" i="14"/>
  <c r="MC107" i="14" s="1"/>
  <c r="MA108" i="14"/>
  <c r="MC108" i="14" s="1"/>
  <c r="MA109" i="14"/>
  <c r="MC109" i="14" s="1"/>
  <c r="MA110" i="14"/>
  <c r="MC110" i="14" s="1"/>
  <c r="MA111" i="14"/>
  <c r="MC111" i="14" s="1"/>
  <c r="MA112" i="14"/>
  <c r="MC112" i="14" s="1"/>
  <c r="MA113" i="14"/>
  <c r="MC113" i="14" s="1"/>
  <c r="MA114" i="14"/>
  <c r="MC114" i="14" s="1"/>
  <c r="MA115" i="14"/>
  <c r="MC115" i="14" s="1"/>
  <c r="MA116" i="14"/>
  <c r="MC116" i="14" s="1"/>
  <c r="MA117" i="14"/>
  <c r="MC117" i="14" s="1"/>
  <c r="MA118" i="14"/>
  <c r="MC118" i="14" s="1"/>
  <c r="MA119" i="14"/>
  <c r="MC119" i="14" s="1"/>
  <c r="MA120" i="14"/>
  <c r="MC120" i="14" s="1"/>
  <c r="MA121" i="14"/>
  <c r="MC121" i="14" s="1"/>
  <c r="MA122" i="14"/>
  <c r="MC122" i="14" s="1"/>
  <c r="MA123" i="14"/>
  <c r="MC123" i="14" s="1"/>
  <c r="MA124" i="14"/>
  <c r="MC124" i="14" s="1"/>
  <c r="MA125" i="14"/>
  <c r="MC125" i="14" s="1"/>
  <c r="MA126" i="14"/>
  <c r="MC126" i="14" s="1"/>
  <c r="MA127" i="14"/>
  <c r="MC127" i="14" s="1"/>
  <c r="MA128" i="14"/>
  <c r="MC128" i="14" s="1"/>
  <c r="MA129" i="14"/>
  <c r="MC129" i="14" s="1"/>
  <c r="MA130" i="14"/>
  <c r="MC130" i="14" s="1"/>
  <c r="MA131" i="14"/>
  <c r="MC131" i="14" s="1"/>
  <c r="MA132" i="14"/>
  <c r="MC132" i="14" s="1"/>
  <c r="MA133" i="14"/>
  <c r="MC133" i="14" s="1"/>
  <c r="MA134" i="14"/>
  <c r="MC134" i="14" s="1"/>
  <c r="MA135" i="14"/>
  <c r="MC135" i="14" s="1"/>
  <c r="MA136" i="14"/>
  <c r="MC136" i="14" s="1"/>
  <c r="MA137" i="14"/>
  <c r="MC137" i="14" s="1"/>
  <c r="MA138" i="14"/>
  <c r="MC138" i="14" s="1"/>
  <c r="MA139" i="14"/>
  <c r="MC139" i="14" s="1"/>
  <c r="MA140" i="14"/>
  <c r="MC140" i="14" s="1"/>
  <c r="MA141" i="14"/>
  <c r="MC141" i="14" s="1"/>
  <c r="MA142" i="14"/>
  <c r="MC142" i="14" s="1"/>
  <c r="MA143" i="14"/>
  <c r="MC143" i="14" s="1"/>
  <c r="MA144" i="14"/>
  <c r="MC144" i="14" s="1"/>
  <c r="MA145" i="14"/>
  <c r="MC145" i="14" s="1"/>
  <c r="MA146" i="14"/>
  <c r="MC146" i="14" s="1"/>
  <c r="MA147" i="14"/>
  <c r="MC147" i="14" s="1"/>
  <c r="MA148" i="14"/>
  <c r="MC148" i="14" s="1"/>
  <c r="MA149" i="14"/>
  <c r="MC149" i="14" s="1"/>
  <c r="MA150" i="14"/>
  <c r="MC150" i="14" s="1"/>
  <c r="MA151" i="14"/>
  <c r="MC151" i="14" s="1"/>
  <c r="MA152" i="14"/>
  <c r="MC152" i="14" s="1"/>
  <c r="MA153" i="14"/>
  <c r="MC153" i="14" s="1"/>
  <c r="MA154" i="14"/>
  <c r="MC154" i="14" s="1"/>
  <c r="MA155" i="14"/>
  <c r="MC155" i="14" s="1"/>
  <c r="MA156" i="14"/>
  <c r="MC156" i="14" s="1"/>
  <c r="MA157" i="14"/>
  <c r="MC157" i="14" s="1"/>
  <c r="MA158" i="14"/>
  <c r="MC158" i="14" s="1"/>
  <c r="MA159" i="14"/>
  <c r="MC159" i="14" s="1"/>
  <c r="MA160" i="14"/>
  <c r="MC160" i="14" s="1"/>
  <c r="MA161" i="14"/>
  <c r="MC161" i="14" s="1"/>
  <c r="MA162" i="14"/>
  <c r="MC162" i="14" s="1"/>
  <c r="MA163" i="14"/>
  <c r="MC163" i="14" s="1"/>
  <c r="MA164" i="14"/>
  <c r="MC164" i="14" s="1"/>
  <c r="MA165" i="14"/>
  <c r="MC165" i="14" s="1"/>
  <c r="MA166" i="14"/>
  <c r="MC166" i="14" s="1"/>
  <c r="MA167" i="14"/>
  <c r="MC167" i="14" s="1"/>
  <c r="MA168" i="14"/>
  <c r="MC168" i="14" s="1"/>
  <c r="MA169" i="14"/>
  <c r="MC169" i="14" s="1"/>
  <c r="MA170" i="14"/>
  <c r="MC170" i="14" s="1"/>
  <c r="LZ36" i="14"/>
  <c r="MB36" i="14" s="1"/>
  <c r="LZ37" i="14"/>
  <c r="MB37" i="14" s="1"/>
  <c r="LZ38" i="14"/>
  <c r="MB38" i="14" s="1"/>
  <c r="LZ39" i="14"/>
  <c r="MB39" i="14" s="1"/>
  <c r="LZ40" i="14"/>
  <c r="LZ41" i="14"/>
  <c r="MB41" i="14" s="1"/>
  <c r="LZ42" i="14"/>
  <c r="MB42" i="14" s="1"/>
  <c r="LZ43" i="14"/>
  <c r="MB43" i="14" s="1"/>
  <c r="LZ44" i="14"/>
  <c r="MB44" i="14" s="1"/>
  <c r="LZ45" i="14"/>
  <c r="MB45" i="14" s="1"/>
  <c r="LZ46" i="14"/>
  <c r="MB46" i="14" s="1"/>
  <c r="LZ47" i="14"/>
  <c r="MB47" i="14" s="1"/>
  <c r="LZ48" i="14"/>
  <c r="MB48" i="14" s="1"/>
  <c r="LZ49" i="14"/>
  <c r="MB49" i="14" s="1"/>
  <c r="LZ50" i="14"/>
  <c r="MB50" i="14" s="1"/>
  <c r="LZ51" i="14"/>
  <c r="MB51" i="14" s="1"/>
  <c r="LZ52" i="14"/>
  <c r="MB52" i="14" s="1"/>
  <c r="LZ53" i="14"/>
  <c r="MB53" i="14" s="1"/>
  <c r="LZ54" i="14"/>
  <c r="MB54" i="14" s="1"/>
  <c r="LZ55" i="14"/>
  <c r="MB55" i="14" s="1"/>
  <c r="LZ56" i="14"/>
  <c r="MB56" i="14" s="1"/>
  <c r="LZ57" i="14"/>
  <c r="MB57" i="14" s="1"/>
  <c r="LZ58" i="14"/>
  <c r="MB58" i="14" s="1"/>
  <c r="LZ59" i="14"/>
  <c r="MB59" i="14" s="1"/>
  <c r="LZ60" i="14"/>
  <c r="MB60" i="14" s="1"/>
  <c r="LZ61" i="14"/>
  <c r="MB61" i="14" s="1"/>
  <c r="LZ62" i="14"/>
  <c r="MB62" i="14" s="1"/>
  <c r="LZ63" i="14"/>
  <c r="MB63" i="14" s="1"/>
  <c r="LZ64" i="14"/>
  <c r="MB64" i="14" s="1"/>
  <c r="LZ65" i="14"/>
  <c r="MB65" i="14" s="1"/>
  <c r="LZ66" i="14"/>
  <c r="MB66" i="14" s="1"/>
  <c r="LZ67" i="14"/>
  <c r="MB67" i="14" s="1"/>
  <c r="LZ68" i="14"/>
  <c r="MB68" i="14" s="1"/>
  <c r="LZ69" i="14"/>
  <c r="MB69" i="14" s="1"/>
  <c r="LZ70" i="14"/>
  <c r="MB70" i="14" s="1"/>
  <c r="LZ71" i="14"/>
  <c r="MB71" i="14" s="1"/>
  <c r="LZ72" i="14"/>
  <c r="MB72" i="14" s="1"/>
  <c r="LZ73" i="14"/>
  <c r="MB73" i="14" s="1"/>
  <c r="LZ74" i="14"/>
  <c r="MB74" i="14" s="1"/>
  <c r="LZ75" i="14"/>
  <c r="MB75" i="14" s="1"/>
  <c r="LZ76" i="14"/>
  <c r="MB76" i="14" s="1"/>
  <c r="LZ77" i="14"/>
  <c r="MB77" i="14" s="1"/>
  <c r="LZ78" i="14"/>
  <c r="MB78" i="14" s="1"/>
  <c r="LZ79" i="14"/>
  <c r="MB79" i="14" s="1"/>
  <c r="LZ80" i="14"/>
  <c r="MB80" i="14" s="1"/>
  <c r="LZ81" i="14"/>
  <c r="MB81" i="14" s="1"/>
  <c r="LZ82" i="14"/>
  <c r="MB82" i="14" s="1"/>
  <c r="LZ83" i="14"/>
  <c r="MB83" i="14" s="1"/>
  <c r="LZ84" i="14"/>
  <c r="MB84" i="14" s="1"/>
  <c r="LZ85" i="14"/>
  <c r="MB85" i="14" s="1"/>
  <c r="LZ86" i="14"/>
  <c r="MB86" i="14" s="1"/>
  <c r="LZ87" i="14"/>
  <c r="MB87" i="14" s="1"/>
  <c r="LZ88" i="14"/>
  <c r="MB88" i="14" s="1"/>
  <c r="LZ89" i="14"/>
  <c r="MB89" i="14" s="1"/>
  <c r="LZ90" i="14"/>
  <c r="MB90" i="14" s="1"/>
  <c r="LZ91" i="14"/>
  <c r="MB91" i="14" s="1"/>
  <c r="LZ92" i="14"/>
  <c r="MB92" i="14" s="1"/>
  <c r="LZ93" i="14"/>
  <c r="MB93" i="14" s="1"/>
  <c r="LZ94" i="14"/>
  <c r="MB94" i="14" s="1"/>
  <c r="LZ95" i="14"/>
  <c r="MB95" i="14" s="1"/>
  <c r="LZ96" i="14"/>
  <c r="MB96" i="14" s="1"/>
  <c r="LZ97" i="14"/>
  <c r="MB97" i="14" s="1"/>
  <c r="LZ98" i="14"/>
  <c r="MB98" i="14" s="1"/>
  <c r="LZ99" i="14"/>
  <c r="MB99" i="14" s="1"/>
  <c r="LZ100" i="14"/>
  <c r="MB100" i="14" s="1"/>
  <c r="LZ101" i="14"/>
  <c r="MB101" i="14" s="1"/>
  <c r="LZ102" i="14"/>
  <c r="MB102" i="14" s="1"/>
  <c r="LZ103" i="14"/>
  <c r="MB103" i="14" s="1"/>
  <c r="LZ104" i="14"/>
  <c r="MB104" i="14" s="1"/>
  <c r="LZ105" i="14"/>
  <c r="MB105" i="14" s="1"/>
  <c r="LZ106" i="14"/>
  <c r="MB106" i="14" s="1"/>
  <c r="LZ107" i="14"/>
  <c r="MB107" i="14" s="1"/>
  <c r="LZ108" i="14"/>
  <c r="MB108" i="14" s="1"/>
  <c r="LZ109" i="14"/>
  <c r="MB109" i="14" s="1"/>
  <c r="LZ110" i="14"/>
  <c r="MB110" i="14" s="1"/>
  <c r="LZ111" i="14"/>
  <c r="MB111" i="14" s="1"/>
  <c r="LZ112" i="14"/>
  <c r="MB112" i="14" s="1"/>
  <c r="LZ113" i="14"/>
  <c r="MB113" i="14" s="1"/>
  <c r="LZ114" i="14"/>
  <c r="MB114" i="14" s="1"/>
  <c r="LZ115" i="14"/>
  <c r="MB115" i="14" s="1"/>
  <c r="LZ116" i="14"/>
  <c r="MB116" i="14" s="1"/>
  <c r="LZ117" i="14"/>
  <c r="MB117" i="14" s="1"/>
  <c r="LZ118" i="14"/>
  <c r="MB118" i="14" s="1"/>
  <c r="LZ119" i="14"/>
  <c r="MB119" i="14" s="1"/>
  <c r="LZ120" i="14"/>
  <c r="MB120" i="14" s="1"/>
  <c r="LZ121" i="14"/>
  <c r="MB121" i="14" s="1"/>
  <c r="LZ122" i="14"/>
  <c r="MB122" i="14" s="1"/>
  <c r="LZ123" i="14"/>
  <c r="MB123" i="14" s="1"/>
  <c r="LZ124" i="14"/>
  <c r="MB124" i="14" s="1"/>
  <c r="LZ125" i="14"/>
  <c r="MB125" i="14" s="1"/>
  <c r="LZ126" i="14"/>
  <c r="MB126" i="14" s="1"/>
  <c r="LZ127" i="14"/>
  <c r="MB127" i="14" s="1"/>
  <c r="LZ128" i="14"/>
  <c r="MB128" i="14" s="1"/>
  <c r="LZ129" i="14"/>
  <c r="MB129" i="14" s="1"/>
  <c r="LZ130" i="14"/>
  <c r="MB130" i="14" s="1"/>
  <c r="LZ131" i="14"/>
  <c r="MB131" i="14" s="1"/>
  <c r="LZ132" i="14"/>
  <c r="MB132" i="14" s="1"/>
  <c r="LZ133" i="14"/>
  <c r="MB133" i="14" s="1"/>
  <c r="LZ134" i="14"/>
  <c r="MB134" i="14" s="1"/>
  <c r="LZ135" i="14"/>
  <c r="MB135" i="14" s="1"/>
  <c r="LZ136" i="14"/>
  <c r="MB136" i="14" s="1"/>
  <c r="LZ137" i="14"/>
  <c r="MB137" i="14" s="1"/>
  <c r="LZ138" i="14"/>
  <c r="MB138" i="14" s="1"/>
  <c r="LZ139" i="14"/>
  <c r="MB139" i="14" s="1"/>
  <c r="LZ140" i="14"/>
  <c r="MB140" i="14" s="1"/>
  <c r="LZ141" i="14"/>
  <c r="MB141" i="14" s="1"/>
  <c r="LZ142" i="14"/>
  <c r="MB142" i="14" s="1"/>
  <c r="LZ143" i="14"/>
  <c r="MB143" i="14" s="1"/>
  <c r="LZ144" i="14"/>
  <c r="MB144" i="14" s="1"/>
  <c r="LZ145" i="14"/>
  <c r="MB145" i="14" s="1"/>
  <c r="LZ146" i="14"/>
  <c r="MB146" i="14" s="1"/>
  <c r="LZ147" i="14"/>
  <c r="MB147" i="14" s="1"/>
  <c r="LZ148" i="14"/>
  <c r="MB148" i="14" s="1"/>
  <c r="LZ149" i="14"/>
  <c r="MB149" i="14" s="1"/>
  <c r="LZ150" i="14"/>
  <c r="MB150" i="14" s="1"/>
  <c r="LZ151" i="14"/>
  <c r="MB151" i="14" s="1"/>
  <c r="LZ152" i="14"/>
  <c r="MB152" i="14" s="1"/>
  <c r="LZ153" i="14"/>
  <c r="MB153" i="14" s="1"/>
  <c r="LZ154" i="14"/>
  <c r="MB154" i="14" s="1"/>
  <c r="LZ155" i="14"/>
  <c r="MB155" i="14" s="1"/>
  <c r="LZ156" i="14"/>
  <c r="MB156" i="14" s="1"/>
  <c r="LZ157" i="14"/>
  <c r="MB157" i="14" s="1"/>
  <c r="LZ158" i="14"/>
  <c r="MB158" i="14" s="1"/>
  <c r="LZ159" i="14"/>
  <c r="MB159" i="14" s="1"/>
  <c r="LZ160" i="14"/>
  <c r="MB160" i="14" s="1"/>
  <c r="LZ161" i="14"/>
  <c r="MB161" i="14" s="1"/>
  <c r="LZ162" i="14"/>
  <c r="MB162" i="14" s="1"/>
  <c r="LZ163" i="14"/>
  <c r="MB163" i="14" s="1"/>
  <c r="LZ164" i="14"/>
  <c r="MB164" i="14" s="1"/>
  <c r="LZ165" i="14"/>
  <c r="MB165" i="14" s="1"/>
  <c r="LZ166" i="14"/>
  <c r="MB166" i="14" s="1"/>
  <c r="LZ167" i="14"/>
  <c r="MB167" i="14" s="1"/>
  <c r="LZ168" i="14"/>
  <c r="MB168" i="14" s="1"/>
  <c r="LZ169" i="14"/>
  <c r="MB169" i="14" s="1"/>
  <c r="LZ170" i="14"/>
  <c r="MB170" i="14" s="1"/>
  <c r="MA35" i="14"/>
  <c r="LZ35" i="14"/>
  <c r="MA5" i="14"/>
  <c r="MC5" i="14" s="1"/>
  <c r="AY226" i="8"/>
  <c r="AW226" i="8"/>
  <c r="AU226" i="8"/>
  <c r="AS226" i="8"/>
  <c r="C160" i="8"/>
  <c r="K160" i="8"/>
  <c r="P160" i="8"/>
  <c r="S160" i="8"/>
  <c r="Y13" i="9"/>
  <c r="JZ34" i="14"/>
  <c r="KA34" i="14"/>
  <c r="KB34" i="14"/>
  <c r="KC34" i="14"/>
  <c r="KD34" i="14"/>
  <c r="KE34" i="14"/>
  <c r="KF34" i="14"/>
  <c r="KG34" i="14"/>
  <c r="KH34" i="14"/>
  <c r="KI34" i="14"/>
  <c r="KJ34" i="14"/>
  <c r="KK34" i="14"/>
  <c r="KL34" i="14"/>
  <c r="KM34" i="14"/>
  <c r="KN34" i="14"/>
  <c r="KO34" i="14"/>
  <c r="KP34" i="14"/>
  <c r="KQ34" i="14"/>
  <c r="KR34" i="14"/>
  <c r="KS34" i="14"/>
  <c r="JZ155" i="14"/>
  <c r="KA155" i="14"/>
  <c r="KB155" i="14"/>
  <c r="KC155" i="14"/>
  <c r="KD155" i="14"/>
  <c r="KE155" i="14"/>
  <c r="KF155" i="14"/>
  <c r="KG155" i="14"/>
  <c r="KH155" i="14"/>
  <c r="KI155" i="14"/>
  <c r="KJ155" i="14"/>
  <c r="KK155" i="14"/>
  <c r="KL155" i="14"/>
  <c r="KM155" i="14"/>
  <c r="KN155" i="14"/>
  <c r="KO155" i="14"/>
  <c r="KP155" i="14"/>
  <c r="KQ155" i="14"/>
  <c r="KR155" i="14"/>
  <c r="KS155" i="14"/>
  <c r="F160" i="8" l="1"/>
  <c r="O160" i="8"/>
  <c r="G160" i="8"/>
  <c r="R160" i="8"/>
  <c r="J160" i="8"/>
  <c r="D135" i="8"/>
  <c r="H135" i="8"/>
  <c r="L135" i="8"/>
  <c r="P135" i="8"/>
  <c r="T135" i="8"/>
  <c r="G135" i="8"/>
  <c r="K135" i="8"/>
  <c r="O135" i="8"/>
  <c r="C135" i="8"/>
  <c r="B135" i="8"/>
  <c r="F135" i="8"/>
  <c r="J135" i="8"/>
  <c r="N135" i="8"/>
  <c r="R135" i="8"/>
  <c r="M135" i="8"/>
  <c r="U135" i="8"/>
  <c r="B26" i="8"/>
  <c r="E135" i="8"/>
  <c r="I135" i="8"/>
  <c r="Q135" i="8"/>
  <c r="S135" i="8"/>
  <c r="U160" i="8"/>
  <c r="M160" i="8"/>
  <c r="E160" i="8"/>
  <c r="N160" i="8"/>
  <c r="L160" i="8"/>
  <c r="D160" i="8"/>
  <c r="Q160" i="8"/>
  <c r="I160" i="8"/>
  <c r="MC35" i="14"/>
  <c r="MA10" i="14"/>
  <c r="MC10" i="14" s="1"/>
  <c r="MB35" i="14"/>
  <c r="LZ10" i="14"/>
  <c r="MB40" i="14"/>
  <c r="LZ9" i="14"/>
  <c r="LZ8" i="14"/>
  <c r="MB8" i="14" s="1"/>
  <c r="MC40" i="14"/>
  <c r="MA8" i="14"/>
  <c r="MC8" i="14" s="1"/>
  <c r="MA9" i="14"/>
  <c r="X177" i="9"/>
  <c r="Y177" i="9"/>
  <c r="Z177" i="9"/>
  <c r="AA177" i="9"/>
  <c r="AB177" i="9"/>
  <c r="AC177" i="9"/>
  <c r="AD177" i="9"/>
  <c r="AE177" i="9"/>
  <c r="AF177" i="9"/>
  <c r="AG177" i="9"/>
  <c r="AH177" i="9"/>
  <c r="AI177" i="9"/>
  <c r="AJ177" i="9"/>
  <c r="AK177" i="9"/>
  <c r="AL177" i="9"/>
  <c r="AM177" i="9"/>
  <c r="AN177" i="9"/>
  <c r="AO177" i="9"/>
  <c r="AP177" i="9"/>
  <c r="AQ177" i="9"/>
  <c r="AR177" i="9"/>
  <c r="X178" i="9"/>
  <c r="Y178" i="9"/>
  <c r="Z178" i="9"/>
  <c r="AA178" i="9"/>
  <c r="AB178" i="9"/>
  <c r="AC178" i="9"/>
  <c r="AD178" i="9"/>
  <c r="AE178" i="9"/>
  <c r="AF178" i="9"/>
  <c r="AG178" i="9"/>
  <c r="AH178" i="9"/>
  <c r="AI178" i="9"/>
  <c r="AJ178" i="9"/>
  <c r="AK178" i="9"/>
  <c r="AL178" i="9"/>
  <c r="AM178" i="9"/>
  <c r="AN178" i="9"/>
  <c r="AO178" i="9"/>
  <c r="AP178" i="9"/>
  <c r="AQ178" i="9"/>
  <c r="AR178" i="9"/>
  <c r="X179" i="9"/>
  <c r="Y179" i="9"/>
  <c r="Z179" i="9"/>
  <c r="AA179" i="9"/>
  <c r="AB179" i="9"/>
  <c r="AC179" i="9"/>
  <c r="AD179" i="9"/>
  <c r="AE179" i="9"/>
  <c r="AF179" i="9"/>
  <c r="AG179" i="9"/>
  <c r="AH179" i="9"/>
  <c r="AI179" i="9"/>
  <c r="AJ179" i="9"/>
  <c r="AK179" i="9"/>
  <c r="AL179" i="9"/>
  <c r="AM179" i="9"/>
  <c r="AN179" i="9"/>
  <c r="AO179" i="9"/>
  <c r="AP179" i="9"/>
  <c r="AQ179" i="9"/>
  <c r="AR179" i="9"/>
  <c r="X180" i="9"/>
  <c r="Y180" i="9"/>
  <c r="Z180" i="9"/>
  <c r="AA180" i="9"/>
  <c r="AB180" i="9"/>
  <c r="AC180" i="9"/>
  <c r="AD180" i="9"/>
  <c r="AE180" i="9"/>
  <c r="AF180" i="9"/>
  <c r="AG180" i="9"/>
  <c r="AH180" i="9"/>
  <c r="AI180" i="9"/>
  <c r="AJ180" i="9"/>
  <c r="AK180" i="9"/>
  <c r="AL180" i="9"/>
  <c r="AM180" i="9"/>
  <c r="AN180" i="9"/>
  <c r="AO180" i="9"/>
  <c r="AP180" i="9"/>
  <c r="AQ180" i="9"/>
  <c r="AR180" i="9"/>
  <c r="X181" i="9"/>
  <c r="Y181" i="9"/>
  <c r="Z181" i="9"/>
  <c r="AA181" i="9"/>
  <c r="AB181" i="9"/>
  <c r="AC181" i="9"/>
  <c r="AD181" i="9"/>
  <c r="AE181" i="9"/>
  <c r="AF181" i="9"/>
  <c r="AG181" i="9"/>
  <c r="AH181" i="9"/>
  <c r="AI181" i="9"/>
  <c r="AJ181" i="9"/>
  <c r="AK181" i="9"/>
  <c r="AL181" i="9"/>
  <c r="AM181" i="9"/>
  <c r="AN181" i="9"/>
  <c r="AO181" i="9"/>
  <c r="AP181" i="9"/>
  <c r="AQ181" i="9"/>
  <c r="AR181" i="9"/>
  <c r="X182" i="9"/>
  <c r="Y182" i="9"/>
  <c r="Z182" i="9"/>
  <c r="AA182" i="9"/>
  <c r="AB182" i="9"/>
  <c r="AC182" i="9"/>
  <c r="AD182" i="9"/>
  <c r="AE182" i="9"/>
  <c r="AF182" i="9"/>
  <c r="AG182" i="9"/>
  <c r="AH182" i="9"/>
  <c r="AI182" i="9"/>
  <c r="AJ182" i="9"/>
  <c r="AK182" i="9"/>
  <c r="AL182" i="9"/>
  <c r="AM182" i="9"/>
  <c r="AN182" i="9"/>
  <c r="AO182" i="9"/>
  <c r="AP182" i="9"/>
  <c r="AQ182" i="9"/>
  <c r="AR182" i="9"/>
  <c r="X183" i="9"/>
  <c r="Y183" i="9"/>
  <c r="Z183" i="9"/>
  <c r="AA183" i="9"/>
  <c r="AB183" i="9"/>
  <c r="AC183" i="9"/>
  <c r="AD183" i="9"/>
  <c r="AE183" i="9"/>
  <c r="AF183" i="9"/>
  <c r="AG183" i="9"/>
  <c r="AH183" i="9"/>
  <c r="AI183" i="9"/>
  <c r="AJ183" i="9"/>
  <c r="AK183" i="9"/>
  <c r="AL183" i="9"/>
  <c r="AM183" i="9"/>
  <c r="AN183" i="9"/>
  <c r="AO183" i="9"/>
  <c r="AP183" i="9"/>
  <c r="AQ183" i="9"/>
  <c r="AR183" i="9"/>
  <c r="X184" i="9"/>
  <c r="Y184" i="9"/>
  <c r="Z184" i="9"/>
  <c r="AA184" i="9"/>
  <c r="AB184" i="9"/>
  <c r="AC184" i="9"/>
  <c r="AD184" i="9"/>
  <c r="AE184" i="9"/>
  <c r="AF184" i="9"/>
  <c r="AG184" i="9"/>
  <c r="AH184" i="9"/>
  <c r="AI184" i="9"/>
  <c r="AJ184" i="9"/>
  <c r="AK184" i="9"/>
  <c r="AL184" i="9"/>
  <c r="AM184" i="9"/>
  <c r="AN184" i="9"/>
  <c r="AO184" i="9"/>
  <c r="AP184" i="9"/>
  <c r="AQ184" i="9"/>
  <c r="AR184" i="9"/>
  <c r="X185" i="9"/>
  <c r="Y185" i="9"/>
  <c r="Z185" i="9"/>
  <c r="AA185" i="9"/>
  <c r="AB185" i="9"/>
  <c r="AC185" i="9"/>
  <c r="AD185" i="9"/>
  <c r="AE185" i="9"/>
  <c r="AF185" i="9"/>
  <c r="AG185" i="9"/>
  <c r="AH185" i="9"/>
  <c r="AI185" i="9"/>
  <c r="AJ185" i="9"/>
  <c r="AK185" i="9"/>
  <c r="AL185" i="9"/>
  <c r="AM185" i="9"/>
  <c r="AN185" i="9"/>
  <c r="AO185" i="9"/>
  <c r="AP185" i="9"/>
  <c r="AQ185" i="9"/>
  <c r="AR185" i="9"/>
  <c r="X186" i="9"/>
  <c r="Y186" i="9"/>
  <c r="Z186" i="9"/>
  <c r="AA186" i="9"/>
  <c r="AB186" i="9"/>
  <c r="AC186" i="9"/>
  <c r="AD186" i="9"/>
  <c r="AE186" i="9"/>
  <c r="AF186" i="9"/>
  <c r="AG186" i="9"/>
  <c r="AH186" i="9"/>
  <c r="AI186" i="9"/>
  <c r="AJ186" i="9"/>
  <c r="AK186" i="9"/>
  <c r="AL186" i="9"/>
  <c r="AM186" i="9"/>
  <c r="AN186" i="9"/>
  <c r="AO186" i="9"/>
  <c r="AP186" i="9"/>
  <c r="AQ186" i="9"/>
  <c r="AR186" i="9"/>
  <c r="X187" i="9"/>
  <c r="Y187" i="9"/>
  <c r="Z187" i="9"/>
  <c r="AA187" i="9"/>
  <c r="AB187" i="9"/>
  <c r="AC187" i="9"/>
  <c r="AD187" i="9"/>
  <c r="AE187" i="9"/>
  <c r="AF187" i="9"/>
  <c r="AG187" i="9"/>
  <c r="AH187" i="9"/>
  <c r="AI187" i="9"/>
  <c r="AJ187" i="9"/>
  <c r="AK187" i="9"/>
  <c r="AL187" i="9"/>
  <c r="AM187" i="9"/>
  <c r="AN187" i="9"/>
  <c r="AO187" i="9"/>
  <c r="AP187" i="9"/>
  <c r="AQ187" i="9"/>
  <c r="AR187" i="9"/>
  <c r="X188" i="9"/>
  <c r="Y188" i="9"/>
  <c r="Z188" i="9"/>
  <c r="AA188" i="9"/>
  <c r="AB188" i="9"/>
  <c r="AC188" i="9"/>
  <c r="AD188" i="9"/>
  <c r="AE188" i="9"/>
  <c r="AF188" i="9"/>
  <c r="AG188" i="9"/>
  <c r="AH188" i="9"/>
  <c r="AI188" i="9"/>
  <c r="AJ188" i="9"/>
  <c r="AK188" i="9"/>
  <c r="AL188" i="9"/>
  <c r="AM188" i="9"/>
  <c r="AN188" i="9"/>
  <c r="AO188" i="9"/>
  <c r="AP188" i="9"/>
  <c r="AQ188" i="9"/>
  <c r="AR188" i="9"/>
  <c r="X189" i="9"/>
  <c r="Y189" i="9"/>
  <c r="Z189" i="9"/>
  <c r="AA189" i="9"/>
  <c r="AB189" i="9"/>
  <c r="AC189" i="9"/>
  <c r="AD189" i="9"/>
  <c r="AE189" i="9"/>
  <c r="AF189" i="9"/>
  <c r="AG189" i="9"/>
  <c r="AH189" i="9"/>
  <c r="AI189" i="9"/>
  <c r="AJ189" i="9"/>
  <c r="AK189" i="9"/>
  <c r="AL189" i="9"/>
  <c r="AM189" i="9"/>
  <c r="AN189" i="9"/>
  <c r="AO189" i="9"/>
  <c r="AP189" i="9"/>
  <c r="AQ189" i="9"/>
  <c r="AR189" i="9"/>
  <c r="X190" i="9"/>
  <c r="Y190" i="9"/>
  <c r="Z190" i="9"/>
  <c r="AA190" i="9"/>
  <c r="AB190" i="9"/>
  <c r="AC190" i="9"/>
  <c r="AD190" i="9"/>
  <c r="AE190" i="9"/>
  <c r="AF190" i="9"/>
  <c r="AG190" i="9"/>
  <c r="AH190" i="9"/>
  <c r="AI190" i="9"/>
  <c r="AJ190" i="9"/>
  <c r="AK190" i="9"/>
  <c r="AL190" i="9"/>
  <c r="AM190" i="9"/>
  <c r="AN190" i="9"/>
  <c r="AO190" i="9"/>
  <c r="AP190" i="9"/>
  <c r="AQ190" i="9"/>
  <c r="AR190" i="9"/>
  <c r="X191" i="9"/>
  <c r="Y191" i="9"/>
  <c r="Z191" i="9"/>
  <c r="AA191" i="9"/>
  <c r="AB191" i="9"/>
  <c r="AC191" i="9"/>
  <c r="AD191" i="9"/>
  <c r="AE191" i="9"/>
  <c r="AF191" i="9"/>
  <c r="AG191" i="9"/>
  <c r="AH191" i="9"/>
  <c r="AI191" i="9"/>
  <c r="AJ191" i="9"/>
  <c r="AK191" i="9"/>
  <c r="AL191" i="9"/>
  <c r="AM191" i="9"/>
  <c r="AN191" i="9"/>
  <c r="AO191" i="9"/>
  <c r="AP191" i="9"/>
  <c r="AQ191" i="9"/>
  <c r="AR191" i="9"/>
  <c r="X192" i="9"/>
  <c r="Y192" i="9"/>
  <c r="Z192" i="9"/>
  <c r="AA192" i="9"/>
  <c r="AB192" i="9"/>
  <c r="AC192" i="9"/>
  <c r="AD192" i="9"/>
  <c r="AE192" i="9"/>
  <c r="AF192" i="9"/>
  <c r="AG192" i="9"/>
  <c r="AH192" i="9"/>
  <c r="AI192" i="9"/>
  <c r="AJ192" i="9"/>
  <c r="AK192" i="9"/>
  <c r="AL192" i="9"/>
  <c r="AM192" i="9"/>
  <c r="AN192" i="9"/>
  <c r="AO192" i="9"/>
  <c r="AP192" i="9"/>
  <c r="AQ192" i="9"/>
  <c r="AR192" i="9"/>
  <c r="AP176" i="9"/>
  <c r="AN176" i="9"/>
  <c r="AL176" i="9"/>
  <c r="AJ176" i="9"/>
  <c r="AH176" i="9"/>
  <c r="AF176" i="9"/>
  <c r="AD176" i="9"/>
  <c r="AB176" i="9"/>
  <c r="Z176" i="9"/>
  <c r="X176" i="9"/>
  <c r="AQ176" i="9"/>
  <c r="AR176" i="9"/>
  <c r="X176" i="10" l="1"/>
  <c r="Y176" i="10"/>
  <c r="Z176" i="10"/>
  <c r="AA176" i="10"/>
  <c r="AB176" i="10"/>
  <c r="AC176" i="10"/>
  <c r="AD176" i="10"/>
  <c r="AE176" i="10"/>
  <c r="AF176" i="10"/>
  <c r="AG176" i="10"/>
  <c r="AH176" i="10"/>
  <c r="AI176" i="10"/>
  <c r="AJ176" i="10"/>
  <c r="AK176" i="10"/>
  <c r="AL176" i="10"/>
  <c r="AM176" i="10"/>
  <c r="AN176" i="10"/>
  <c r="AO176" i="10"/>
  <c r="AQ176" i="10"/>
  <c r="B224" i="8"/>
  <c r="B236" i="8"/>
  <c r="B226" i="8"/>
  <c r="U231" i="8"/>
  <c r="S188" i="7"/>
  <c r="B188" i="7" s="1"/>
  <c r="B171" i="7"/>
  <c r="K188" i="7"/>
  <c r="M188" i="7"/>
  <c r="O188" i="7"/>
  <c r="Q188" i="7"/>
  <c r="T188" i="7"/>
  <c r="U188" i="7"/>
  <c r="V188" i="7"/>
  <c r="C36" i="8"/>
  <c r="G36" i="8"/>
  <c r="K36" i="8"/>
  <c r="O36" i="8"/>
  <c r="S36" i="8"/>
  <c r="E38" i="8"/>
  <c r="I38" i="8"/>
  <c r="M38" i="8"/>
  <c r="Q38" i="8"/>
  <c r="U38" i="8"/>
  <c r="D39" i="8"/>
  <c r="H39" i="8"/>
  <c r="L39" i="8"/>
  <c r="P39" i="8"/>
  <c r="T39" i="8"/>
  <c r="C40" i="8"/>
  <c r="G40" i="8"/>
  <c r="K40" i="8"/>
  <c r="O40" i="8"/>
  <c r="S40" i="8"/>
  <c r="E42" i="8"/>
  <c r="I42" i="8"/>
  <c r="M42" i="8"/>
  <c r="Q42" i="8"/>
  <c r="U42" i="8"/>
  <c r="D43" i="8"/>
  <c r="H43" i="8"/>
  <c r="L43" i="8"/>
  <c r="P43" i="8"/>
  <c r="T43" i="8"/>
  <c r="C44" i="8"/>
  <c r="G44" i="8"/>
  <c r="K44" i="8"/>
  <c r="O44" i="8"/>
  <c r="S44" i="8"/>
  <c r="E46" i="8"/>
  <c r="I46" i="8"/>
  <c r="C48" i="8"/>
  <c r="G48" i="8"/>
  <c r="K48" i="8"/>
  <c r="Y7" i="9"/>
  <c r="B233" i="8"/>
  <c r="B234" i="8"/>
  <c r="B235" i="8"/>
  <c r="B237" i="8"/>
  <c r="B238" i="8"/>
  <c r="B225" i="8"/>
  <c r="R226" i="8"/>
  <c r="B227" i="8"/>
  <c r="B228" i="8"/>
  <c r="B229" i="8"/>
  <c r="B230" i="8"/>
  <c r="B231" i="8"/>
  <c r="B232" i="8"/>
  <c r="CE135" i="15"/>
  <c r="CI135" i="15"/>
  <c r="JP135" i="15" s="1"/>
  <c r="CM135" i="15"/>
  <c r="JT135" i="15" s="1"/>
  <c r="CQ135" i="15"/>
  <c r="JX135" i="15" s="1"/>
  <c r="CE160" i="15"/>
  <c r="CM160" i="15"/>
  <c r="CQ160" i="15"/>
  <c r="JX160" i="15" s="1"/>
  <c r="B36" i="8"/>
  <c r="D36" i="8"/>
  <c r="E36" i="8"/>
  <c r="F36" i="8"/>
  <c r="H36" i="8"/>
  <c r="I36" i="8"/>
  <c r="J36" i="8"/>
  <c r="L36" i="8"/>
  <c r="M36" i="8"/>
  <c r="N36" i="8"/>
  <c r="P36" i="8"/>
  <c r="Q36" i="8"/>
  <c r="R36" i="8"/>
  <c r="T36" i="8"/>
  <c r="U36" i="8"/>
  <c r="B37" i="8"/>
  <c r="C37" i="8"/>
  <c r="D37" i="8"/>
  <c r="E37" i="8"/>
  <c r="F37" i="8"/>
  <c r="G37" i="8"/>
  <c r="H37" i="8"/>
  <c r="I37" i="8"/>
  <c r="J37" i="8"/>
  <c r="K37" i="8"/>
  <c r="L37" i="8"/>
  <c r="M37" i="8"/>
  <c r="N37" i="8"/>
  <c r="O37" i="8"/>
  <c r="P37" i="8"/>
  <c r="Q37" i="8"/>
  <c r="R37" i="8"/>
  <c r="S37" i="8"/>
  <c r="T37" i="8"/>
  <c r="U37" i="8"/>
  <c r="B38" i="8"/>
  <c r="C38" i="8"/>
  <c r="D38" i="8"/>
  <c r="F38" i="8"/>
  <c r="G38" i="8"/>
  <c r="H38" i="8"/>
  <c r="J38" i="8"/>
  <c r="K38" i="8"/>
  <c r="L38" i="8"/>
  <c r="N38" i="8"/>
  <c r="O38" i="8"/>
  <c r="P38" i="8"/>
  <c r="R38" i="8"/>
  <c r="S38" i="8"/>
  <c r="T38" i="8"/>
  <c r="B39" i="8"/>
  <c r="C39" i="8"/>
  <c r="E39" i="8"/>
  <c r="F39" i="8"/>
  <c r="G39" i="8"/>
  <c r="I39" i="8"/>
  <c r="J39" i="8"/>
  <c r="K39" i="8"/>
  <c r="M39" i="8"/>
  <c r="N39" i="8"/>
  <c r="O39" i="8"/>
  <c r="Q39" i="8"/>
  <c r="R39" i="8"/>
  <c r="S39" i="8"/>
  <c r="U39" i="8"/>
  <c r="B40" i="8"/>
  <c r="D40" i="8"/>
  <c r="E40" i="8"/>
  <c r="F40" i="8"/>
  <c r="H40" i="8"/>
  <c r="I40" i="8"/>
  <c r="J40" i="8"/>
  <c r="L40" i="8"/>
  <c r="M40" i="8"/>
  <c r="N40" i="8"/>
  <c r="P40" i="8"/>
  <c r="Q40" i="8"/>
  <c r="R40" i="8"/>
  <c r="T40" i="8"/>
  <c r="U40" i="8"/>
  <c r="B41" i="8"/>
  <c r="C41" i="8"/>
  <c r="D41" i="8"/>
  <c r="E41" i="8"/>
  <c r="F41" i="8"/>
  <c r="G41" i="8"/>
  <c r="H41" i="8"/>
  <c r="I41" i="8"/>
  <c r="J41" i="8"/>
  <c r="K41" i="8"/>
  <c r="L41" i="8"/>
  <c r="M41" i="8"/>
  <c r="N41" i="8"/>
  <c r="O41" i="8"/>
  <c r="P41" i="8"/>
  <c r="Q41" i="8"/>
  <c r="R41" i="8"/>
  <c r="S41" i="8"/>
  <c r="T41" i="8"/>
  <c r="U41" i="8"/>
  <c r="B42" i="8"/>
  <c r="C42" i="8"/>
  <c r="D42" i="8"/>
  <c r="F42" i="8"/>
  <c r="G42" i="8"/>
  <c r="H42" i="8"/>
  <c r="J42" i="8"/>
  <c r="K42" i="8"/>
  <c r="L42" i="8"/>
  <c r="N42" i="8"/>
  <c r="O42" i="8"/>
  <c r="P42" i="8"/>
  <c r="R42" i="8"/>
  <c r="S42" i="8"/>
  <c r="T42" i="8"/>
  <c r="B43" i="8"/>
  <c r="C43" i="8"/>
  <c r="E43" i="8"/>
  <c r="F43" i="8"/>
  <c r="G43" i="8"/>
  <c r="I43" i="8"/>
  <c r="J43" i="8"/>
  <c r="K43" i="8"/>
  <c r="M43" i="8"/>
  <c r="N43" i="8"/>
  <c r="O43" i="8"/>
  <c r="Q43" i="8"/>
  <c r="R43" i="8"/>
  <c r="S43" i="8"/>
  <c r="U43" i="8"/>
  <c r="B44" i="8"/>
  <c r="D44" i="8"/>
  <c r="E44" i="8"/>
  <c r="F44" i="8"/>
  <c r="H44" i="8"/>
  <c r="I44" i="8"/>
  <c r="J44" i="8"/>
  <c r="L44" i="8"/>
  <c r="M44" i="8"/>
  <c r="N44" i="8"/>
  <c r="P44" i="8"/>
  <c r="Q44" i="8"/>
  <c r="R44" i="8"/>
  <c r="T44" i="8"/>
  <c r="U44" i="8"/>
  <c r="B45" i="8"/>
  <c r="C45" i="8"/>
  <c r="D45" i="8"/>
  <c r="E45" i="8"/>
  <c r="F45" i="8"/>
  <c r="G45" i="8"/>
  <c r="H45" i="8"/>
  <c r="I45" i="8"/>
  <c r="J45" i="8"/>
  <c r="K45" i="8"/>
  <c r="L45" i="8"/>
  <c r="M45" i="8"/>
  <c r="N45" i="8"/>
  <c r="O45" i="8"/>
  <c r="P45" i="8"/>
  <c r="Q45" i="8"/>
  <c r="R45" i="8"/>
  <c r="S45" i="8"/>
  <c r="T45" i="8"/>
  <c r="U45" i="8"/>
  <c r="B46" i="8"/>
  <c r="C46" i="8"/>
  <c r="D46" i="8"/>
  <c r="F46" i="8"/>
  <c r="G46" i="8"/>
  <c r="H46" i="8"/>
  <c r="J46" i="8"/>
  <c r="K46" i="8"/>
  <c r="L46" i="8"/>
  <c r="M46" i="8"/>
  <c r="N46" i="8"/>
  <c r="O46" i="8"/>
  <c r="P46" i="8"/>
  <c r="Q46" i="8"/>
  <c r="R46" i="8"/>
  <c r="S46" i="8"/>
  <c r="T46" i="8"/>
  <c r="U46" i="8"/>
  <c r="B47" i="8"/>
  <c r="C47" i="8"/>
  <c r="D47" i="8"/>
  <c r="E47" i="8"/>
  <c r="F47" i="8"/>
  <c r="G47" i="8"/>
  <c r="H47" i="8"/>
  <c r="I47" i="8"/>
  <c r="J47" i="8"/>
  <c r="K47" i="8"/>
  <c r="L47" i="8"/>
  <c r="M47" i="8"/>
  <c r="N47" i="8"/>
  <c r="O47" i="8"/>
  <c r="P47" i="8"/>
  <c r="Q47" i="8"/>
  <c r="R47" i="8"/>
  <c r="S47" i="8"/>
  <c r="T47" i="8"/>
  <c r="U47" i="8"/>
  <c r="B48" i="8"/>
  <c r="D48" i="8"/>
  <c r="E48" i="8"/>
  <c r="F48" i="8"/>
  <c r="H48" i="8"/>
  <c r="I48" i="8"/>
  <c r="J48" i="8"/>
  <c r="L48" i="8"/>
  <c r="M48" i="8"/>
  <c r="N48" i="8"/>
  <c r="O48" i="8"/>
  <c r="P48" i="8"/>
  <c r="Q48" i="8"/>
  <c r="R48" i="8"/>
  <c r="S48" i="8"/>
  <c r="T48" i="8"/>
  <c r="U48" i="8"/>
  <c r="B49" i="8"/>
  <c r="C49" i="8"/>
  <c r="D49" i="8"/>
  <c r="E49" i="8"/>
  <c r="F49" i="8"/>
  <c r="G49" i="8"/>
  <c r="H49" i="8"/>
  <c r="I49" i="8"/>
  <c r="J49" i="8"/>
  <c r="K49" i="8"/>
  <c r="L49" i="8"/>
  <c r="M49" i="8"/>
  <c r="N49" i="8"/>
  <c r="O49" i="8"/>
  <c r="P49" i="8"/>
  <c r="Q49" i="8"/>
  <c r="R49" i="8"/>
  <c r="S49" i="8"/>
  <c r="T49" i="8"/>
  <c r="U49" i="8"/>
  <c r="B50" i="8"/>
  <c r="C50" i="8"/>
  <c r="D50" i="8"/>
  <c r="E50" i="8"/>
  <c r="F50" i="8"/>
  <c r="G50" i="8"/>
  <c r="H50" i="8"/>
  <c r="I50" i="8"/>
  <c r="J50" i="8"/>
  <c r="K50" i="8"/>
  <c r="L50" i="8"/>
  <c r="M50" i="8"/>
  <c r="N50" i="8"/>
  <c r="O50" i="8"/>
  <c r="P50" i="8"/>
  <c r="Q50" i="8"/>
  <c r="R50" i="8"/>
  <c r="S50" i="8"/>
  <c r="T50" i="8"/>
  <c r="U50" i="8"/>
  <c r="B51" i="8"/>
  <c r="C51" i="8"/>
  <c r="D51" i="8"/>
  <c r="E51" i="8"/>
  <c r="F51" i="8"/>
  <c r="G51" i="8"/>
  <c r="H51" i="8"/>
  <c r="I51" i="8"/>
  <c r="J51" i="8"/>
  <c r="K51" i="8"/>
  <c r="L51" i="8"/>
  <c r="M51" i="8"/>
  <c r="N51" i="8"/>
  <c r="O51" i="8"/>
  <c r="P51" i="8"/>
  <c r="Q51" i="8"/>
  <c r="R51" i="8"/>
  <c r="S51" i="8"/>
  <c r="T51" i="8"/>
  <c r="U51" i="8"/>
  <c r="B52" i="8"/>
  <c r="C52" i="8"/>
  <c r="D52" i="8"/>
  <c r="E52" i="8"/>
  <c r="F52" i="8"/>
  <c r="G52" i="8"/>
  <c r="H52" i="8"/>
  <c r="I52" i="8"/>
  <c r="J52" i="8"/>
  <c r="K52" i="8"/>
  <c r="L52" i="8"/>
  <c r="M52" i="8"/>
  <c r="N52" i="8"/>
  <c r="O52" i="8"/>
  <c r="P52" i="8"/>
  <c r="Q52" i="8"/>
  <c r="R52" i="8"/>
  <c r="S52" i="8"/>
  <c r="T52" i="8"/>
  <c r="U52" i="8"/>
  <c r="B53" i="8"/>
  <c r="C53" i="8"/>
  <c r="D53" i="8"/>
  <c r="E53" i="8"/>
  <c r="F53" i="8"/>
  <c r="G53" i="8"/>
  <c r="H53" i="8"/>
  <c r="I53" i="8"/>
  <c r="J53" i="8"/>
  <c r="K53" i="8"/>
  <c r="L53" i="8"/>
  <c r="M53" i="8"/>
  <c r="N53" i="8"/>
  <c r="O53" i="8"/>
  <c r="P53" i="8"/>
  <c r="Q53" i="8"/>
  <c r="R53" i="8"/>
  <c r="S53" i="8"/>
  <c r="T53" i="8"/>
  <c r="U53" i="8"/>
  <c r="B54" i="8"/>
  <c r="C54" i="8"/>
  <c r="D54" i="8"/>
  <c r="E54" i="8"/>
  <c r="F54" i="8"/>
  <c r="G54" i="8"/>
  <c r="H54" i="8"/>
  <c r="I54" i="8"/>
  <c r="J54" i="8"/>
  <c r="K54" i="8"/>
  <c r="L54" i="8"/>
  <c r="M54" i="8"/>
  <c r="N54" i="8"/>
  <c r="O54" i="8"/>
  <c r="P54" i="8"/>
  <c r="Q54" i="8"/>
  <c r="R54" i="8"/>
  <c r="S54" i="8"/>
  <c r="T54" i="8"/>
  <c r="U54" i="8"/>
  <c r="B55" i="8"/>
  <c r="C55" i="8"/>
  <c r="D55" i="8"/>
  <c r="E55" i="8"/>
  <c r="F55" i="8"/>
  <c r="G55" i="8"/>
  <c r="H55" i="8"/>
  <c r="I55" i="8"/>
  <c r="J55" i="8"/>
  <c r="K55" i="8"/>
  <c r="L55" i="8"/>
  <c r="M55" i="8"/>
  <c r="N55" i="8"/>
  <c r="O55" i="8"/>
  <c r="P55" i="8"/>
  <c r="Q55" i="8"/>
  <c r="R55" i="8"/>
  <c r="S55" i="8"/>
  <c r="T55" i="8"/>
  <c r="U55" i="8"/>
  <c r="B56" i="8"/>
  <c r="C56" i="8"/>
  <c r="D56" i="8"/>
  <c r="E56" i="8"/>
  <c r="F56" i="8"/>
  <c r="G56" i="8"/>
  <c r="H56" i="8"/>
  <c r="I56" i="8"/>
  <c r="J56" i="8"/>
  <c r="K56" i="8"/>
  <c r="L56" i="8"/>
  <c r="M56" i="8"/>
  <c r="N56" i="8"/>
  <c r="O56" i="8"/>
  <c r="P56" i="8"/>
  <c r="Q56" i="8"/>
  <c r="R56" i="8"/>
  <c r="S56" i="8"/>
  <c r="T56" i="8"/>
  <c r="U56" i="8"/>
  <c r="B57" i="8"/>
  <c r="C57" i="8"/>
  <c r="D57" i="8"/>
  <c r="E57" i="8"/>
  <c r="F57" i="8"/>
  <c r="G57" i="8"/>
  <c r="H57" i="8"/>
  <c r="I57" i="8"/>
  <c r="J57" i="8"/>
  <c r="K57" i="8"/>
  <c r="L57" i="8"/>
  <c r="M57" i="8"/>
  <c r="N57" i="8"/>
  <c r="O57" i="8"/>
  <c r="P57" i="8"/>
  <c r="Q57" i="8"/>
  <c r="R57" i="8"/>
  <c r="S57" i="8"/>
  <c r="T57" i="8"/>
  <c r="U57" i="8"/>
  <c r="B58" i="8"/>
  <c r="C58" i="8"/>
  <c r="D58" i="8"/>
  <c r="E58" i="8"/>
  <c r="F58" i="8"/>
  <c r="G58" i="8"/>
  <c r="H58" i="8"/>
  <c r="I58" i="8"/>
  <c r="J58" i="8"/>
  <c r="K58" i="8"/>
  <c r="L58" i="8"/>
  <c r="M58" i="8"/>
  <c r="N58" i="8"/>
  <c r="O58" i="8"/>
  <c r="P58" i="8"/>
  <c r="Q58" i="8"/>
  <c r="R58" i="8"/>
  <c r="S58" i="8"/>
  <c r="T58" i="8"/>
  <c r="U58" i="8"/>
  <c r="B59" i="8"/>
  <c r="C59" i="8"/>
  <c r="D59" i="8"/>
  <c r="E59" i="8"/>
  <c r="F59" i="8"/>
  <c r="G59" i="8"/>
  <c r="H59" i="8"/>
  <c r="I59" i="8"/>
  <c r="J59" i="8"/>
  <c r="K59" i="8"/>
  <c r="L59" i="8"/>
  <c r="M59" i="8"/>
  <c r="N59" i="8"/>
  <c r="O59" i="8"/>
  <c r="P59" i="8"/>
  <c r="Q59" i="8"/>
  <c r="R59" i="8"/>
  <c r="S59" i="8"/>
  <c r="T59" i="8"/>
  <c r="U59" i="8"/>
  <c r="B60" i="8"/>
  <c r="C60" i="8"/>
  <c r="D60" i="8"/>
  <c r="E60" i="8"/>
  <c r="F60" i="8"/>
  <c r="G60" i="8"/>
  <c r="H60" i="8"/>
  <c r="I60" i="8"/>
  <c r="J60" i="8"/>
  <c r="K60" i="8"/>
  <c r="L60" i="8"/>
  <c r="M60" i="8"/>
  <c r="N60" i="8"/>
  <c r="O60" i="8"/>
  <c r="P60" i="8"/>
  <c r="Q60" i="8"/>
  <c r="R60" i="8"/>
  <c r="S60" i="8"/>
  <c r="T60" i="8"/>
  <c r="U60" i="8"/>
  <c r="B61" i="8"/>
  <c r="C61" i="8"/>
  <c r="D61" i="8"/>
  <c r="E61" i="8"/>
  <c r="F61" i="8"/>
  <c r="G61" i="8"/>
  <c r="H61" i="8"/>
  <c r="I61" i="8"/>
  <c r="J61" i="8"/>
  <c r="K61" i="8"/>
  <c r="L61" i="8"/>
  <c r="M61" i="8"/>
  <c r="N61" i="8"/>
  <c r="O61" i="8"/>
  <c r="P61" i="8"/>
  <c r="Q61" i="8"/>
  <c r="R61" i="8"/>
  <c r="S61" i="8"/>
  <c r="T61" i="8"/>
  <c r="U61" i="8"/>
  <c r="B62" i="8"/>
  <c r="C62" i="8"/>
  <c r="D62" i="8"/>
  <c r="E62" i="8"/>
  <c r="F62" i="8"/>
  <c r="G62" i="8"/>
  <c r="H62" i="8"/>
  <c r="I62" i="8"/>
  <c r="J62" i="8"/>
  <c r="K62" i="8"/>
  <c r="L62" i="8"/>
  <c r="M62" i="8"/>
  <c r="N62" i="8"/>
  <c r="O62" i="8"/>
  <c r="P62" i="8"/>
  <c r="Q62" i="8"/>
  <c r="R62" i="8"/>
  <c r="S62" i="8"/>
  <c r="T62" i="8"/>
  <c r="U62" i="8"/>
  <c r="B63" i="8"/>
  <c r="C63" i="8"/>
  <c r="D63" i="8"/>
  <c r="E63" i="8"/>
  <c r="F63" i="8"/>
  <c r="G63" i="8"/>
  <c r="H63" i="8"/>
  <c r="I63" i="8"/>
  <c r="J63" i="8"/>
  <c r="K63" i="8"/>
  <c r="L63" i="8"/>
  <c r="M63" i="8"/>
  <c r="N63" i="8"/>
  <c r="O63" i="8"/>
  <c r="P63" i="8"/>
  <c r="Q63" i="8"/>
  <c r="R63" i="8"/>
  <c r="S63" i="8"/>
  <c r="T63" i="8"/>
  <c r="U63" i="8"/>
  <c r="B64" i="8"/>
  <c r="C64" i="8"/>
  <c r="D64" i="8"/>
  <c r="E64" i="8"/>
  <c r="F64" i="8"/>
  <c r="G64" i="8"/>
  <c r="H64" i="8"/>
  <c r="I64" i="8"/>
  <c r="J64" i="8"/>
  <c r="K64" i="8"/>
  <c r="L64" i="8"/>
  <c r="M64" i="8"/>
  <c r="N64" i="8"/>
  <c r="O64" i="8"/>
  <c r="P64" i="8"/>
  <c r="Q64" i="8"/>
  <c r="R64" i="8"/>
  <c r="S64" i="8"/>
  <c r="T64" i="8"/>
  <c r="U64" i="8"/>
  <c r="B65" i="8"/>
  <c r="C65" i="8"/>
  <c r="D65" i="8"/>
  <c r="E65" i="8"/>
  <c r="F65" i="8"/>
  <c r="G65" i="8"/>
  <c r="H65" i="8"/>
  <c r="I65" i="8"/>
  <c r="J65" i="8"/>
  <c r="K65" i="8"/>
  <c r="L65" i="8"/>
  <c r="M65" i="8"/>
  <c r="N65" i="8"/>
  <c r="O65" i="8"/>
  <c r="P65" i="8"/>
  <c r="Q65" i="8"/>
  <c r="R65" i="8"/>
  <c r="S65" i="8"/>
  <c r="T65" i="8"/>
  <c r="U65" i="8"/>
  <c r="B66" i="8"/>
  <c r="C66" i="8"/>
  <c r="D66" i="8"/>
  <c r="E66" i="8"/>
  <c r="F66" i="8"/>
  <c r="G66" i="8"/>
  <c r="H66" i="8"/>
  <c r="I66" i="8"/>
  <c r="J66" i="8"/>
  <c r="K66" i="8"/>
  <c r="L66" i="8"/>
  <c r="M66" i="8"/>
  <c r="N66" i="8"/>
  <c r="O66" i="8"/>
  <c r="P66" i="8"/>
  <c r="Q66" i="8"/>
  <c r="R66" i="8"/>
  <c r="S66" i="8"/>
  <c r="T66" i="8"/>
  <c r="U66" i="8"/>
  <c r="B67" i="8"/>
  <c r="C67" i="8"/>
  <c r="D67" i="8"/>
  <c r="E67" i="8"/>
  <c r="F67" i="8"/>
  <c r="G67" i="8"/>
  <c r="H67" i="8"/>
  <c r="I67" i="8"/>
  <c r="J67" i="8"/>
  <c r="K67" i="8"/>
  <c r="L67" i="8"/>
  <c r="M67" i="8"/>
  <c r="N67" i="8"/>
  <c r="O67" i="8"/>
  <c r="P67" i="8"/>
  <c r="Q67" i="8"/>
  <c r="R67" i="8"/>
  <c r="S67" i="8"/>
  <c r="T67" i="8"/>
  <c r="U67" i="8"/>
  <c r="B68" i="8"/>
  <c r="C68" i="8"/>
  <c r="D68" i="8"/>
  <c r="E68" i="8"/>
  <c r="F68" i="8"/>
  <c r="G68" i="8"/>
  <c r="H68" i="8"/>
  <c r="I68" i="8"/>
  <c r="J68" i="8"/>
  <c r="K68" i="8"/>
  <c r="L68" i="8"/>
  <c r="M68" i="8"/>
  <c r="N68" i="8"/>
  <c r="O68" i="8"/>
  <c r="P68" i="8"/>
  <c r="Q68" i="8"/>
  <c r="R68" i="8"/>
  <c r="S68" i="8"/>
  <c r="T68" i="8"/>
  <c r="U68" i="8"/>
  <c r="B69" i="8"/>
  <c r="C69" i="8"/>
  <c r="D69" i="8"/>
  <c r="E69" i="8"/>
  <c r="F69" i="8"/>
  <c r="G69" i="8"/>
  <c r="H69" i="8"/>
  <c r="I69" i="8"/>
  <c r="J69" i="8"/>
  <c r="K69" i="8"/>
  <c r="L69" i="8"/>
  <c r="M69" i="8"/>
  <c r="N69" i="8"/>
  <c r="O69" i="8"/>
  <c r="P69" i="8"/>
  <c r="Q69" i="8"/>
  <c r="R69" i="8"/>
  <c r="S69" i="8"/>
  <c r="T69" i="8"/>
  <c r="U69" i="8"/>
  <c r="B70" i="8"/>
  <c r="C70" i="8"/>
  <c r="D70" i="8"/>
  <c r="E70" i="8"/>
  <c r="F70" i="8"/>
  <c r="G70" i="8"/>
  <c r="H70" i="8"/>
  <c r="I70" i="8"/>
  <c r="J70" i="8"/>
  <c r="K70" i="8"/>
  <c r="L70" i="8"/>
  <c r="M70" i="8"/>
  <c r="N70" i="8"/>
  <c r="O70" i="8"/>
  <c r="P70" i="8"/>
  <c r="Q70" i="8"/>
  <c r="R70" i="8"/>
  <c r="S70" i="8"/>
  <c r="T70" i="8"/>
  <c r="U70" i="8"/>
  <c r="B71" i="8"/>
  <c r="C71" i="8"/>
  <c r="D71" i="8"/>
  <c r="E71" i="8"/>
  <c r="F71" i="8"/>
  <c r="G71" i="8"/>
  <c r="H71" i="8"/>
  <c r="I71" i="8"/>
  <c r="J71" i="8"/>
  <c r="K71" i="8"/>
  <c r="L71" i="8"/>
  <c r="M71" i="8"/>
  <c r="N71" i="8"/>
  <c r="O71" i="8"/>
  <c r="P71" i="8"/>
  <c r="Q71" i="8"/>
  <c r="R71" i="8"/>
  <c r="S71" i="8"/>
  <c r="T71" i="8"/>
  <c r="U71" i="8"/>
  <c r="B72" i="8"/>
  <c r="C72" i="8"/>
  <c r="D72" i="8"/>
  <c r="E72" i="8"/>
  <c r="F72" i="8"/>
  <c r="G72" i="8"/>
  <c r="H72" i="8"/>
  <c r="I72" i="8"/>
  <c r="J72" i="8"/>
  <c r="K72" i="8"/>
  <c r="L72" i="8"/>
  <c r="M72" i="8"/>
  <c r="N72" i="8"/>
  <c r="O72" i="8"/>
  <c r="P72" i="8"/>
  <c r="Q72" i="8"/>
  <c r="R72" i="8"/>
  <c r="S72" i="8"/>
  <c r="T72" i="8"/>
  <c r="U72" i="8"/>
  <c r="B73" i="8"/>
  <c r="C73" i="8"/>
  <c r="D73" i="8"/>
  <c r="E73" i="8"/>
  <c r="F73" i="8"/>
  <c r="G73" i="8"/>
  <c r="H73" i="8"/>
  <c r="I73" i="8"/>
  <c r="J73" i="8"/>
  <c r="K73" i="8"/>
  <c r="L73" i="8"/>
  <c r="M73" i="8"/>
  <c r="N73" i="8"/>
  <c r="O73" i="8"/>
  <c r="P73" i="8"/>
  <c r="Q73" i="8"/>
  <c r="R73" i="8"/>
  <c r="S73" i="8"/>
  <c r="T73" i="8"/>
  <c r="U73" i="8"/>
  <c r="B74" i="8"/>
  <c r="C74" i="8"/>
  <c r="D74" i="8"/>
  <c r="E74" i="8"/>
  <c r="F74" i="8"/>
  <c r="G74" i="8"/>
  <c r="H74" i="8"/>
  <c r="I74" i="8"/>
  <c r="J74" i="8"/>
  <c r="K74" i="8"/>
  <c r="L74" i="8"/>
  <c r="M74" i="8"/>
  <c r="N74" i="8"/>
  <c r="O74" i="8"/>
  <c r="P74" i="8"/>
  <c r="Q74" i="8"/>
  <c r="R74" i="8"/>
  <c r="S74" i="8"/>
  <c r="T74" i="8"/>
  <c r="U74" i="8"/>
  <c r="B75" i="8"/>
  <c r="C75" i="8"/>
  <c r="D75" i="8"/>
  <c r="E75" i="8"/>
  <c r="F75" i="8"/>
  <c r="G75" i="8"/>
  <c r="H75" i="8"/>
  <c r="I75" i="8"/>
  <c r="J75" i="8"/>
  <c r="K75" i="8"/>
  <c r="L75" i="8"/>
  <c r="M75" i="8"/>
  <c r="N75" i="8"/>
  <c r="O75" i="8"/>
  <c r="P75" i="8"/>
  <c r="Q75" i="8"/>
  <c r="R75" i="8"/>
  <c r="S75" i="8"/>
  <c r="T75" i="8"/>
  <c r="U75" i="8"/>
  <c r="B76" i="8"/>
  <c r="C76" i="8"/>
  <c r="D76" i="8"/>
  <c r="E76" i="8"/>
  <c r="F76" i="8"/>
  <c r="G76" i="8"/>
  <c r="H76" i="8"/>
  <c r="I76" i="8"/>
  <c r="J76" i="8"/>
  <c r="K76" i="8"/>
  <c r="L76" i="8"/>
  <c r="M76" i="8"/>
  <c r="N76" i="8"/>
  <c r="O76" i="8"/>
  <c r="P76" i="8"/>
  <c r="Q76" i="8"/>
  <c r="R76" i="8"/>
  <c r="S76" i="8"/>
  <c r="T76" i="8"/>
  <c r="U76" i="8"/>
  <c r="B77" i="8"/>
  <c r="BY77" i="15" s="1"/>
  <c r="C77" i="8"/>
  <c r="BZ77" i="15" s="1"/>
  <c r="D77" i="8"/>
  <c r="CA77" i="15" s="1"/>
  <c r="JH77" i="15" s="1"/>
  <c r="E77" i="8"/>
  <c r="CB77" i="15" s="1"/>
  <c r="JI77" i="15" s="1"/>
  <c r="F77" i="8"/>
  <c r="CC77" i="15" s="1"/>
  <c r="JJ77" i="15" s="1"/>
  <c r="G77" i="8"/>
  <c r="CD77" i="15" s="1"/>
  <c r="JK77" i="15" s="1"/>
  <c r="H77" i="8"/>
  <c r="CE77" i="15" s="1"/>
  <c r="JL77" i="15" s="1"/>
  <c r="I77" i="8"/>
  <c r="CF77" i="15" s="1"/>
  <c r="J77" i="8"/>
  <c r="CG77" i="15" s="1"/>
  <c r="JN77" i="15" s="1"/>
  <c r="K77" i="8"/>
  <c r="CH77" i="15" s="1"/>
  <c r="JO77" i="15" s="1"/>
  <c r="L77" i="8"/>
  <c r="CI77" i="15" s="1"/>
  <c r="JP77" i="15" s="1"/>
  <c r="M77" i="8"/>
  <c r="CJ77" i="15" s="1"/>
  <c r="JQ77" i="15" s="1"/>
  <c r="N77" i="8"/>
  <c r="CK77" i="15" s="1"/>
  <c r="O77" i="8"/>
  <c r="CL77" i="15" s="1"/>
  <c r="P77" i="8"/>
  <c r="CM77" i="15" s="1"/>
  <c r="JT77" i="15" s="1"/>
  <c r="Q77" i="8"/>
  <c r="CN77" i="15" s="1"/>
  <c r="JU77" i="15" s="1"/>
  <c r="R77" i="8"/>
  <c r="CO77" i="15" s="1"/>
  <c r="JV77" i="15" s="1"/>
  <c r="S77" i="8"/>
  <c r="CP77" i="15" s="1"/>
  <c r="JW77" i="15" s="1"/>
  <c r="T77" i="8"/>
  <c r="CQ77" i="15" s="1"/>
  <c r="JX77" i="15" s="1"/>
  <c r="U77" i="8"/>
  <c r="CR77" i="15" s="1"/>
  <c r="JY77" i="15" s="1"/>
  <c r="B78" i="8"/>
  <c r="C78" i="8"/>
  <c r="D78" i="8"/>
  <c r="E78" i="8"/>
  <c r="F78" i="8"/>
  <c r="G78" i="8"/>
  <c r="H78" i="8"/>
  <c r="I78" i="8"/>
  <c r="J78" i="8"/>
  <c r="K78" i="8"/>
  <c r="L78" i="8"/>
  <c r="M78" i="8"/>
  <c r="N78" i="8"/>
  <c r="O78" i="8"/>
  <c r="P78" i="8"/>
  <c r="Q78" i="8"/>
  <c r="R78" i="8"/>
  <c r="S78" i="8"/>
  <c r="T78" i="8"/>
  <c r="U78" i="8"/>
  <c r="B79" i="8"/>
  <c r="C79" i="8"/>
  <c r="D79" i="8"/>
  <c r="E79" i="8"/>
  <c r="F79" i="8"/>
  <c r="G79" i="8"/>
  <c r="H79" i="8"/>
  <c r="I79" i="8"/>
  <c r="J79" i="8"/>
  <c r="K79" i="8"/>
  <c r="L79" i="8"/>
  <c r="M79" i="8"/>
  <c r="N79" i="8"/>
  <c r="O79" i="8"/>
  <c r="P79" i="8"/>
  <c r="Q79" i="8"/>
  <c r="R79" i="8"/>
  <c r="S79" i="8"/>
  <c r="T79" i="8"/>
  <c r="U79" i="8"/>
  <c r="B80" i="8"/>
  <c r="C80" i="8"/>
  <c r="D80" i="8"/>
  <c r="E80" i="8"/>
  <c r="F80" i="8"/>
  <c r="G80" i="8"/>
  <c r="H80" i="8"/>
  <c r="I80" i="8"/>
  <c r="J80" i="8"/>
  <c r="K80" i="8"/>
  <c r="L80" i="8"/>
  <c r="M80" i="8"/>
  <c r="N80" i="8"/>
  <c r="O80" i="8"/>
  <c r="P80" i="8"/>
  <c r="Q80" i="8"/>
  <c r="R80" i="8"/>
  <c r="S80" i="8"/>
  <c r="T80" i="8"/>
  <c r="U80" i="8"/>
  <c r="B81" i="8"/>
  <c r="C81" i="8"/>
  <c r="D81" i="8"/>
  <c r="E81" i="8"/>
  <c r="F81" i="8"/>
  <c r="G81" i="8"/>
  <c r="H81" i="8"/>
  <c r="I81" i="8"/>
  <c r="J81" i="8"/>
  <c r="K81" i="8"/>
  <c r="L81" i="8"/>
  <c r="M81" i="8"/>
  <c r="N81" i="8"/>
  <c r="O81" i="8"/>
  <c r="P81" i="8"/>
  <c r="Q81" i="8"/>
  <c r="R81" i="8"/>
  <c r="S81" i="8"/>
  <c r="T81" i="8"/>
  <c r="U81" i="8"/>
  <c r="B82" i="8"/>
  <c r="C82" i="8"/>
  <c r="D82" i="8"/>
  <c r="E82" i="8"/>
  <c r="F82" i="8"/>
  <c r="G82" i="8"/>
  <c r="H82" i="8"/>
  <c r="I82" i="8"/>
  <c r="J82" i="8"/>
  <c r="K82" i="8"/>
  <c r="L82" i="8"/>
  <c r="M82" i="8"/>
  <c r="N82" i="8"/>
  <c r="O82" i="8"/>
  <c r="P82" i="8"/>
  <c r="Q82" i="8"/>
  <c r="R82" i="8"/>
  <c r="S82" i="8"/>
  <c r="T82" i="8"/>
  <c r="U82" i="8"/>
  <c r="B83" i="8"/>
  <c r="C83" i="8"/>
  <c r="D83" i="8"/>
  <c r="E83" i="8"/>
  <c r="F83" i="8"/>
  <c r="G83" i="8"/>
  <c r="H83" i="8"/>
  <c r="I83" i="8"/>
  <c r="J83" i="8"/>
  <c r="K83" i="8"/>
  <c r="L83" i="8"/>
  <c r="M83" i="8"/>
  <c r="N83" i="8"/>
  <c r="O83" i="8"/>
  <c r="P83" i="8"/>
  <c r="Q83" i="8"/>
  <c r="R83" i="8"/>
  <c r="S83" i="8"/>
  <c r="T83" i="8"/>
  <c r="U83" i="8"/>
  <c r="B84" i="8"/>
  <c r="C84" i="8"/>
  <c r="D84" i="8"/>
  <c r="E84" i="8"/>
  <c r="F84" i="8"/>
  <c r="G84" i="8"/>
  <c r="H84" i="8"/>
  <c r="I84" i="8"/>
  <c r="J84" i="8"/>
  <c r="K84" i="8"/>
  <c r="L84" i="8"/>
  <c r="M84" i="8"/>
  <c r="N84" i="8"/>
  <c r="O84" i="8"/>
  <c r="P84" i="8"/>
  <c r="Q84" i="8"/>
  <c r="R84" i="8"/>
  <c r="S84" i="8"/>
  <c r="T84" i="8"/>
  <c r="U84" i="8"/>
  <c r="B85" i="8"/>
  <c r="C85" i="8"/>
  <c r="D85" i="8"/>
  <c r="E85" i="8"/>
  <c r="F85" i="8"/>
  <c r="G85" i="8"/>
  <c r="H85" i="8"/>
  <c r="I85" i="8"/>
  <c r="J85" i="8"/>
  <c r="K85" i="8"/>
  <c r="L85" i="8"/>
  <c r="M85" i="8"/>
  <c r="N85" i="8"/>
  <c r="O85" i="8"/>
  <c r="P85" i="8"/>
  <c r="Q85" i="8"/>
  <c r="R85" i="8"/>
  <c r="S85" i="8"/>
  <c r="T85" i="8"/>
  <c r="U85" i="8"/>
  <c r="B86" i="8"/>
  <c r="C86" i="8"/>
  <c r="D86" i="8"/>
  <c r="E86" i="8"/>
  <c r="F86" i="8"/>
  <c r="G86" i="8"/>
  <c r="H86" i="8"/>
  <c r="I86" i="8"/>
  <c r="J86" i="8"/>
  <c r="K86" i="8"/>
  <c r="L86" i="8"/>
  <c r="M86" i="8"/>
  <c r="N86" i="8"/>
  <c r="O86" i="8"/>
  <c r="P86" i="8"/>
  <c r="Q86" i="8"/>
  <c r="R86" i="8"/>
  <c r="S86" i="8"/>
  <c r="T86" i="8"/>
  <c r="U86" i="8"/>
  <c r="B87" i="8"/>
  <c r="C87" i="8"/>
  <c r="D87" i="8"/>
  <c r="E87" i="8"/>
  <c r="F87" i="8"/>
  <c r="G87" i="8"/>
  <c r="H87" i="8"/>
  <c r="I87" i="8"/>
  <c r="J87" i="8"/>
  <c r="K87" i="8"/>
  <c r="L87" i="8"/>
  <c r="M87" i="8"/>
  <c r="N87" i="8"/>
  <c r="O87" i="8"/>
  <c r="P87" i="8"/>
  <c r="Q87" i="8"/>
  <c r="R87" i="8"/>
  <c r="S87" i="8"/>
  <c r="T87" i="8"/>
  <c r="U87" i="8"/>
  <c r="B88" i="8"/>
  <c r="C88" i="8"/>
  <c r="D88" i="8"/>
  <c r="E88" i="8"/>
  <c r="F88" i="8"/>
  <c r="G88" i="8"/>
  <c r="H88" i="8"/>
  <c r="I88" i="8"/>
  <c r="J88" i="8"/>
  <c r="K88" i="8"/>
  <c r="L88" i="8"/>
  <c r="M88" i="8"/>
  <c r="N88" i="8"/>
  <c r="O88" i="8"/>
  <c r="P88" i="8"/>
  <c r="Q88" i="8"/>
  <c r="R88" i="8"/>
  <c r="S88" i="8"/>
  <c r="T88" i="8"/>
  <c r="U88" i="8"/>
  <c r="B89" i="8"/>
  <c r="C89" i="8"/>
  <c r="D89" i="8"/>
  <c r="E89" i="8"/>
  <c r="F89" i="8"/>
  <c r="G89" i="8"/>
  <c r="H89" i="8"/>
  <c r="I89" i="8"/>
  <c r="J89" i="8"/>
  <c r="K89" i="8"/>
  <c r="L89" i="8"/>
  <c r="M89" i="8"/>
  <c r="N89" i="8"/>
  <c r="O89" i="8"/>
  <c r="P89" i="8"/>
  <c r="Q89" i="8"/>
  <c r="R89" i="8"/>
  <c r="S89" i="8"/>
  <c r="T89" i="8"/>
  <c r="U89" i="8"/>
  <c r="B90" i="8"/>
  <c r="C90" i="8"/>
  <c r="D90" i="8"/>
  <c r="E90" i="8"/>
  <c r="F90" i="8"/>
  <c r="G90" i="8"/>
  <c r="H90" i="8"/>
  <c r="I90" i="8"/>
  <c r="J90" i="8"/>
  <c r="K90" i="8"/>
  <c r="L90" i="8"/>
  <c r="M90" i="8"/>
  <c r="N90" i="8"/>
  <c r="O90" i="8"/>
  <c r="P90" i="8"/>
  <c r="Q90" i="8"/>
  <c r="R90" i="8"/>
  <c r="S90" i="8"/>
  <c r="T90" i="8"/>
  <c r="U90" i="8"/>
  <c r="B91" i="8"/>
  <c r="C91" i="8"/>
  <c r="D91" i="8"/>
  <c r="E91" i="8"/>
  <c r="F91" i="8"/>
  <c r="G91" i="8"/>
  <c r="H91" i="8"/>
  <c r="I91" i="8"/>
  <c r="J91" i="8"/>
  <c r="K91" i="8"/>
  <c r="L91" i="8"/>
  <c r="M91" i="8"/>
  <c r="N91" i="8"/>
  <c r="O91" i="8"/>
  <c r="P91" i="8"/>
  <c r="Q91" i="8"/>
  <c r="R91" i="8"/>
  <c r="S91" i="8"/>
  <c r="T91" i="8"/>
  <c r="U91" i="8"/>
  <c r="B92" i="8"/>
  <c r="C92" i="8"/>
  <c r="D92" i="8"/>
  <c r="E92" i="8"/>
  <c r="F92" i="8"/>
  <c r="G92" i="8"/>
  <c r="H92" i="8"/>
  <c r="I92" i="8"/>
  <c r="J92" i="8"/>
  <c r="K92" i="8"/>
  <c r="L92" i="8"/>
  <c r="M92" i="8"/>
  <c r="N92" i="8"/>
  <c r="O92" i="8"/>
  <c r="P92" i="8"/>
  <c r="Q92" i="8"/>
  <c r="R92" i="8"/>
  <c r="S92" i="8"/>
  <c r="T92" i="8"/>
  <c r="U92" i="8"/>
  <c r="B93" i="8"/>
  <c r="C93" i="8"/>
  <c r="D93" i="8"/>
  <c r="E93" i="8"/>
  <c r="F93" i="8"/>
  <c r="G93" i="8"/>
  <c r="H93" i="8"/>
  <c r="I93" i="8"/>
  <c r="J93" i="8"/>
  <c r="K93" i="8"/>
  <c r="L93" i="8"/>
  <c r="M93" i="8"/>
  <c r="N93" i="8"/>
  <c r="O93" i="8"/>
  <c r="P93" i="8"/>
  <c r="Q93" i="8"/>
  <c r="R93" i="8"/>
  <c r="S93" i="8"/>
  <c r="T93" i="8"/>
  <c r="U93" i="8"/>
  <c r="B94" i="8"/>
  <c r="C94" i="8"/>
  <c r="D94" i="8"/>
  <c r="E94" i="8"/>
  <c r="F94" i="8"/>
  <c r="G94" i="8"/>
  <c r="H94" i="8"/>
  <c r="I94" i="8"/>
  <c r="J94" i="8"/>
  <c r="K94" i="8"/>
  <c r="L94" i="8"/>
  <c r="M94" i="8"/>
  <c r="N94" i="8"/>
  <c r="O94" i="8"/>
  <c r="P94" i="8"/>
  <c r="Q94" i="8"/>
  <c r="R94" i="8"/>
  <c r="S94" i="8"/>
  <c r="T94" i="8"/>
  <c r="U94" i="8"/>
  <c r="B95" i="8"/>
  <c r="C95" i="8"/>
  <c r="D95" i="8"/>
  <c r="E95" i="8"/>
  <c r="F95" i="8"/>
  <c r="G95" i="8"/>
  <c r="H95" i="8"/>
  <c r="I95" i="8"/>
  <c r="J95" i="8"/>
  <c r="K95" i="8"/>
  <c r="L95" i="8"/>
  <c r="M95" i="8"/>
  <c r="N95" i="8"/>
  <c r="O95" i="8"/>
  <c r="P95" i="8"/>
  <c r="Q95" i="8"/>
  <c r="R95" i="8"/>
  <c r="S95" i="8"/>
  <c r="T95" i="8"/>
  <c r="U95" i="8"/>
  <c r="B96" i="8"/>
  <c r="C96" i="8"/>
  <c r="D96" i="8"/>
  <c r="E96" i="8"/>
  <c r="F96" i="8"/>
  <c r="G96" i="8"/>
  <c r="H96" i="8"/>
  <c r="I96" i="8"/>
  <c r="J96" i="8"/>
  <c r="K96" i="8"/>
  <c r="L96" i="8"/>
  <c r="M96" i="8"/>
  <c r="N96" i="8"/>
  <c r="O96" i="8"/>
  <c r="P96" i="8"/>
  <c r="Q96" i="8"/>
  <c r="R96" i="8"/>
  <c r="S96" i="8"/>
  <c r="T96" i="8"/>
  <c r="U96" i="8"/>
  <c r="B97" i="8"/>
  <c r="C97" i="8"/>
  <c r="D97" i="8"/>
  <c r="E97" i="8"/>
  <c r="F97" i="8"/>
  <c r="G97" i="8"/>
  <c r="H97" i="8"/>
  <c r="I97" i="8"/>
  <c r="J97" i="8"/>
  <c r="K97" i="8"/>
  <c r="L97" i="8"/>
  <c r="M97" i="8"/>
  <c r="N97" i="8"/>
  <c r="O97" i="8"/>
  <c r="P97" i="8"/>
  <c r="Q97" i="8"/>
  <c r="R97" i="8"/>
  <c r="S97" i="8"/>
  <c r="T97" i="8"/>
  <c r="U97" i="8"/>
  <c r="B98" i="8"/>
  <c r="C98" i="8"/>
  <c r="D98" i="8"/>
  <c r="E98" i="8"/>
  <c r="F98" i="8"/>
  <c r="G98" i="8"/>
  <c r="H98" i="8"/>
  <c r="I98" i="8"/>
  <c r="J98" i="8"/>
  <c r="K98" i="8"/>
  <c r="L98" i="8"/>
  <c r="M98" i="8"/>
  <c r="N98" i="8"/>
  <c r="O98" i="8"/>
  <c r="P98" i="8"/>
  <c r="Q98" i="8"/>
  <c r="R98" i="8"/>
  <c r="S98" i="8"/>
  <c r="T98" i="8"/>
  <c r="U98" i="8"/>
  <c r="B99" i="8"/>
  <c r="C99" i="8"/>
  <c r="D99" i="8"/>
  <c r="E99" i="8"/>
  <c r="F99" i="8"/>
  <c r="G99" i="8"/>
  <c r="H99" i="8"/>
  <c r="I99" i="8"/>
  <c r="J99" i="8"/>
  <c r="K99" i="8"/>
  <c r="L99" i="8"/>
  <c r="M99" i="8"/>
  <c r="N99" i="8"/>
  <c r="O99" i="8"/>
  <c r="P99" i="8"/>
  <c r="Q99" i="8"/>
  <c r="R99" i="8"/>
  <c r="S99" i="8"/>
  <c r="T99" i="8"/>
  <c r="U99" i="8"/>
  <c r="B100" i="8"/>
  <c r="C100" i="8"/>
  <c r="D100" i="8"/>
  <c r="E100" i="8"/>
  <c r="F100" i="8"/>
  <c r="G100" i="8"/>
  <c r="H100" i="8"/>
  <c r="I100" i="8"/>
  <c r="J100" i="8"/>
  <c r="K100" i="8"/>
  <c r="L100" i="8"/>
  <c r="M100" i="8"/>
  <c r="N100" i="8"/>
  <c r="O100" i="8"/>
  <c r="P100" i="8"/>
  <c r="Q100" i="8"/>
  <c r="R100" i="8"/>
  <c r="S100" i="8"/>
  <c r="T100" i="8"/>
  <c r="U100" i="8"/>
  <c r="B101" i="8"/>
  <c r="C101" i="8"/>
  <c r="D101" i="8"/>
  <c r="E101" i="8"/>
  <c r="F101" i="8"/>
  <c r="G101" i="8"/>
  <c r="H101" i="8"/>
  <c r="I101" i="8"/>
  <c r="J101" i="8"/>
  <c r="K101" i="8"/>
  <c r="L101" i="8"/>
  <c r="M101" i="8"/>
  <c r="N101" i="8"/>
  <c r="O101" i="8"/>
  <c r="P101" i="8"/>
  <c r="Q101" i="8"/>
  <c r="R101" i="8"/>
  <c r="S101" i="8"/>
  <c r="T101" i="8"/>
  <c r="U101" i="8"/>
  <c r="B102" i="8"/>
  <c r="C102" i="8"/>
  <c r="D102" i="8"/>
  <c r="E102" i="8"/>
  <c r="F102" i="8"/>
  <c r="G102" i="8"/>
  <c r="H102" i="8"/>
  <c r="I102" i="8"/>
  <c r="J102" i="8"/>
  <c r="K102" i="8"/>
  <c r="L102" i="8"/>
  <c r="M102" i="8"/>
  <c r="N102" i="8"/>
  <c r="O102" i="8"/>
  <c r="P102" i="8"/>
  <c r="Q102" i="8"/>
  <c r="R102" i="8"/>
  <c r="S102" i="8"/>
  <c r="T102" i="8"/>
  <c r="U102" i="8"/>
  <c r="B103" i="8"/>
  <c r="C103" i="8"/>
  <c r="D103" i="8"/>
  <c r="E103" i="8"/>
  <c r="F103" i="8"/>
  <c r="G103" i="8"/>
  <c r="H103" i="8"/>
  <c r="I103" i="8"/>
  <c r="J103" i="8"/>
  <c r="K103" i="8"/>
  <c r="L103" i="8"/>
  <c r="M103" i="8"/>
  <c r="N103" i="8"/>
  <c r="O103" i="8"/>
  <c r="P103" i="8"/>
  <c r="Q103" i="8"/>
  <c r="R103" i="8"/>
  <c r="S103" i="8"/>
  <c r="T103" i="8"/>
  <c r="U103" i="8"/>
  <c r="B104" i="8"/>
  <c r="C104" i="8"/>
  <c r="D104" i="8"/>
  <c r="E104" i="8"/>
  <c r="F104" i="8"/>
  <c r="G104" i="8"/>
  <c r="H104" i="8"/>
  <c r="I104" i="8"/>
  <c r="J104" i="8"/>
  <c r="K104" i="8"/>
  <c r="L104" i="8"/>
  <c r="M104" i="8"/>
  <c r="N104" i="8"/>
  <c r="O104" i="8"/>
  <c r="P104" i="8"/>
  <c r="Q104" i="8"/>
  <c r="R104" i="8"/>
  <c r="S104" i="8"/>
  <c r="T104" i="8"/>
  <c r="U104" i="8"/>
  <c r="B105" i="8"/>
  <c r="C105" i="8"/>
  <c r="D105" i="8"/>
  <c r="E105" i="8"/>
  <c r="F105" i="8"/>
  <c r="G105" i="8"/>
  <c r="H105" i="8"/>
  <c r="I105" i="8"/>
  <c r="J105" i="8"/>
  <c r="K105" i="8"/>
  <c r="L105" i="8"/>
  <c r="M105" i="8"/>
  <c r="N105" i="8"/>
  <c r="O105" i="8"/>
  <c r="P105" i="8"/>
  <c r="Q105" i="8"/>
  <c r="R105" i="8"/>
  <c r="S105" i="8"/>
  <c r="T105" i="8"/>
  <c r="U105" i="8"/>
  <c r="B106" i="8"/>
  <c r="C106" i="8"/>
  <c r="D106" i="8"/>
  <c r="E106" i="8"/>
  <c r="F106" i="8"/>
  <c r="G106" i="8"/>
  <c r="H106" i="8"/>
  <c r="I106" i="8"/>
  <c r="J106" i="8"/>
  <c r="K106" i="8"/>
  <c r="L106" i="8"/>
  <c r="M106" i="8"/>
  <c r="N106" i="8"/>
  <c r="O106" i="8"/>
  <c r="P106" i="8"/>
  <c r="Q106" i="8"/>
  <c r="R106" i="8"/>
  <c r="S106" i="8"/>
  <c r="T106" i="8"/>
  <c r="U106" i="8"/>
  <c r="B170" i="8"/>
  <c r="C170" i="8"/>
  <c r="D170" i="8"/>
  <c r="E170" i="8"/>
  <c r="F170" i="8"/>
  <c r="G170" i="8"/>
  <c r="H170" i="8"/>
  <c r="I170" i="8"/>
  <c r="J170" i="8"/>
  <c r="K170" i="8"/>
  <c r="L170" i="8"/>
  <c r="M170" i="8"/>
  <c r="N170" i="8"/>
  <c r="O170" i="8"/>
  <c r="P170" i="8"/>
  <c r="Q170" i="8"/>
  <c r="R170" i="8"/>
  <c r="S170" i="8"/>
  <c r="T170" i="8"/>
  <c r="U170" i="8"/>
  <c r="B107" i="8"/>
  <c r="C107" i="8"/>
  <c r="D107" i="8"/>
  <c r="E107" i="8"/>
  <c r="F107" i="8"/>
  <c r="G107" i="8"/>
  <c r="H107" i="8"/>
  <c r="I107" i="8"/>
  <c r="J107" i="8"/>
  <c r="K107" i="8"/>
  <c r="L107" i="8"/>
  <c r="M107" i="8"/>
  <c r="N107" i="8"/>
  <c r="O107" i="8"/>
  <c r="P107" i="8"/>
  <c r="Q107" i="8"/>
  <c r="R107" i="8"/>
  <c r="S107" i="8"/>
  <c r="T107" i="8"/>
  <c r="U107" i="8"/>
  <c r="B108" i="8"/>
  <c r="C108" i="8"/>
  <c r="D108" i="8"/>
  <c r="E108" i="8"/>
  <c r="F108" i="8"/>
  <c r="G108" i="8"/>
  <c r="H108" i="8"/>
  <c r="I108" i="8"/>
  <c r="J108" i="8"/>
  <c r="K108" i="8"/>
  <c r="L108" i="8"/>
  <c r="M108" i="8"/>
  <c r="N108" i="8"/>
  <c r="O108" i="8"/>
  <c r="P108" i="8"/>
  <c r="Q108" i="8"/>
  <c r="R108" i="8"/>
  <c r="S108" i="8"/>
  <c r="T108" i="8"/>
  <c r="U108" i="8"/>
  <c r="B109" i="8"/>
  <c r="C109" i="8"/>
  <c r="D109" i="8"/>
  <c r="E109" i="8"/>
  <c r="F109" i="8"/>
  <c r="G109" i="8"/>
  <c r="H109" i="8"/>
  <c r="I109" i="8"/>
  <c r="J109" i="8"/>
  <c r="K109" i="8"/>
  <c r="L109" i="8"/>
  <c r="M109" i="8"/>
  <c r="N109" i="8"/>
  <c r="O109" i="8"/>
  <c r="P109" i="8"/>
  <c r="Q109" i="8"/>
  <c r="R109" i="8"/>
  <c r="S109" i="8"/>
  <c r="T109" i="8"/>
  <c r="U109" i="8"/>
  <c r="B110" i="8"/>
  <c r="C110" i="8"/>
  <c r="D110" i="8"/>
  <c r="E110" i="8"/>
  <c r="F110" i="8"/>
  <c r="G110" i="8"/>
  <c r="H110" i="8"/>
  <c r="I110" i="8"/>
  <c r="J110" i="8"/>
  <c r="K110" i="8"/>
  <c r="L110" i="8"/>
  <c r="M110" i="8"/>
  <c r="N110" i="8"/>
  <c r="O110" i="8"/>
  <c r="P110" i="8"/>
  <c r="Q110" i="8"/>
  <c r="R110" i="8"/>
  <c r="S110" i="8"/>
  <c r="T110" i="8"/>
  <c r="U110" i="8"/>
  <c r="B111" i="8"/>
  <c r="C111" i="8"/>
  <c r="D111" i="8"/>
  <c r="E111" i="8"/>
  <c r="F111" i="8"/>
  <c r="G111" i="8"/>
  <c r="H111" i="8"/>
  <c r="I111" i="8"/>
  <c r="J111" i="8"/>
  <c r="K111" i="8"/>
  <c r="L111" i="8"/>
  <c r="M111" i="8"/>
  <c r="N111" i="8"/>
  <c r="O111" i="8"/>
  <c r="P111" i="8"/>
  <c r="Q111" i="8"/>
  <c r="R111" i="8"/>
  <c r="S111" i="8"/>
  <c r="T111" i="8"/>
  <c r="U111" i="8"/>
  <c r="B112" i="8"/>
  <c r="C112" i="8"/>
  <c r="D112" i="8"/>
  <c r="E112" i="8"/>
  <c r="F112" i="8"/>
  <c r="G112" i="8"/>
  <c r="H112" i="8"/>
  <c r="I112" i="8"/>
  <c r="J112" i="8"/>
  <c r="K112" i="8"/>
  <c r="L112" i="8"/>
  <c r="M112" i="8"/>
  <c r="N112" i="8"/>
  <c r="O112" i="8"/>
  <c r="P112" i="8"/>
  <c r="Q112" i="8"/>
  <c r="R112" i="8"/>
  <c r="S112" i="8"/>
  <c r="T112" i="8"/>
  <c r="U112" i="8"/>
  <c r="B113" i="8"/>
  <c r="C113" i="8"/>
  <c r="D113" i="8"/>
  <c r="E113" i="8"/>
  <c r="F113" i="8"/>
  <c r="G113" i="8"/>
  <c r="H113" i="8"/>
  <c r="I113" i="8"/>
  <c r="J113" i="8"/>
  <c r="K113" i="8"/>
  <c r="L113" i="8"/>
  <c r="M113" i="8"/>
  <c r="N113" i="8"/>
  <c r="O113" i="8"/>
  <c r="P113" i="8"/>
  <c r="Q113" i="8"/>
  <c r="R113" i="8"/>
  <c r="S113" i="8"/>
  <c r="T113" i="8"/>
  <c r="U113" i="8"/>
  <c r="B114" i="8"/>
  <c r="C114" i="8"/>
  <c r="D114" i="8"/>
  <c r="E114" i="8"/>
  <c r="F114" i="8"/>
  <c r="G114" i="8"/>
  <c r="H114" i="8"/>
  <c r="I114" i="8"/>
  <c r="J114" i="8"/>
  <c r="K114" i="8"/>
  <c r="L114" i="8"/>
  <c r="M114" i="8"/>
  <c r="N114" i="8"/>
  <c r="O114" i="8"/>
  <c r="P114" i="8"/>
  <c r="Q114" i="8"/>
  <c r="R114" i="8"/>
  <c r="S114" i="8"/>
  <c r="T114" i="8"/>
  <c r="U114" i="8"/>
  <c r="B115" i="8"/>
  <c r="C115" i="8"/>
  <c r="D115" i="8"/>
  <c r="E115" i="8"/>
  <c r="F115" i="8"/>
  <c r="G115" i="8"/>
  <c r="H115" i="8"/>
  <c r="I115" i="8"/>
  <c r="J115" i="8"/>
  <c r="K115" i="8"/>
  <c r="L115" i="8"/>
  <c r="M115" i="8"/>
  <c r="N115" i="8"/>
  <c r="O115" i="8"/>
  <c r="P115" i="8"/>
  <c r="Q115" i="8"/>
  <c r="R115" i="8"/>
  <c r="S115" i="8"/>
  <c r="T115" i="8"/>
  <c r="U115" i="8"/>
  <c r="B116" i="8"/>
  <c r="C116" i="8"/>
  <c r="D116" i="8"/>
  <c r="E116" i="8"/>
  <c r="F116" i="8"/>
  <c r="G116" i="8"/>
  <c r="H116" i="8"/>
  <c r="I116" i="8"/>
  <c r="J116" i="8"/>
  <c r="K116" i="8"/>
  <c r="L116" i="8"/>
  <c r="M116" i="8"/>
  <c r="N116" i="8"/>
  <c r="O116" i="8"/>
  <c r="P116" i="8"/>
  <c r="Q116" i="8"/>
  <c r="R116" i="8"/>
  <c r="S116" i="8"/>
  <c r="T116" i="8"/>
  <c r="U116" i="8"/>
  <c r="B117" i="8"/>
  <c r="C117" i="8"/>
  <c r="D117" i="8"/>
  <c r="E117" i="8"/>
  <c r="F117" i="8"/>
  <c r="G117" i="8"/>
  <c r="H117" i="8"/>
  <c r="I117" i="8"/>
  <c r="J117" i="8"/>
  <c r="K117" i="8"/>
  <c r="L117" i="8"/>
  <c r="M117" i="8"/>
  <c r="N117" i="8"/>
  <c r="O117" i="8"/>
  <c r="P117" i="8"/>
  <c r="Q117" i="8"/>
  <c r="R117" i="8"/>
  <c r="S117" i="8"/>
  <c r="T117" i="8"/>
  <c r="U117" i="8"/>
  <c r="B118" i="8"/>
  <c r="C118" i="8"/>
  <c r="D118" i="8"/>
  <c r="E118" i="8"/>
  <c r="F118" i="8"/>
  <c r="G118" i="8"/>
  <c r="H118" i="8"/>
  <c r="I118" i="8"/>
  <c r="J118" i="8"/>
  <c r="K118" i="8"/>
  <c r="L118" i="8"/>
  <c r="M118" i="8"/>
  <c r="N118" i="8"/>
  <c r="O118" i="8"/>
  <c r="P118" i="8"/>
  <c r="Q118" i="8"/>
  <c r="R118" i="8"/>
  <c r="S118" i="8"/>
  <c r="T118" i="8"/>
  <c r="U118" i="8"/>
  <c r="B119" i="8"/>
  <c r="C119" i="8"/>
  <c r="D119" i="8"/>
  <c r="E119" i="8"/>
  <c r="F119" i="8"/>
  <c r="G119" i="8"/>
  <c r="H119" i="8"/>
  <c r="I119" i="8"/>
  <c r="J119" i="8"/>
  <c r="K119" i="8"/>
  <c r="L119" i="8"/>
  <c r="M119" i="8"/>
  <c r="N119" i="8"/>
  <c r="O119" i="8"/>
  <c r="P119" i="8"/>
  <c r="Q119" i="8"/>
  <c r="R119" i="8"/>
  <c r="S119" i="8"/>
  <c r="T119" i="8"/>
  <c r="U119" i="8"/>
  <c r="B120" i="8"/>
  <c r="C120" i="8"/>
  <c r="D120" i="8"/>
  <c r="E120" i="8"/>
  <c r="F120" i="8"/>
  <c r="G120" i="8"/>
  <c r="H120" i="8"/>
  <c r="I120" i="8"/>
  <c r="J120" i="8"/>
  <c r="K120" i="8"/>
  <c r="L120" i="8"/>
  <c r="M120" i="8"/>
  <c r="N120" i="8"/>
  <c r="O120" i="8"/>
  <c r="P120" i="8"/>
  <c r="Q120" i="8"/>
  <c r="R120" i="8"/>
  <c r="S120" i="8"/>
  <c r="T120" i="8"/>
  <c r="U120" i="8"/>
  <c r="B121" i="8"/>
  <c r="C121" i="8"/>
  <c r="D121" i="8"/>
  <c r="E121" i="8"/>
  <c r="F121" i="8"/>
  <c r="G121" i="8"/>
  <c r="H121" i="8"/>
  <c r="I121" i="8"/>
  <c r="J121" i="8"/>
  <c r="K121" i="8"/>
  <c r="L121" i="8"/>
  <c r="M121" i="8"/>
  <c r="N121" i="8"/>
  <c r="O121" i="8"/>
  <c r="P121" i="8"/>
  <c r="Q121" i="8"/>
  <c r="R121" i="8"/>
  <c r="S121" i="8"/>
  <c r="T121" i="8"/>
  <c r="U121" i="8"/>
  <c r="B122" i="8"/>
  <c r="C122" i="8"/>
  <c r="D122" i="8"/>
  <c r="E122" i="8"/>
  <c r="F122" i="8"/>
  <c r="G122" i="8"/>
  <c r="H122" i="8"/>
  <c r="I122" i="8"/>
  <c r="J122" i="8"/>
  <c r="K122" i="8"/>
  <c r="L122" i="8"/>
  <c r="M122" i="8"/>
  <c r="N122" i="8"/>
  <c r="O122" i="8"/>
  <c r="P122" i="8"/>
  <c r="Q122" i="8"/>
  <c r="R122" i="8"/>
  <c r="S122" i="8"/>
  <c r="T122" i="8"/>
  <c r="U122" i="8"/>
  <c r="B123" i="8"/>
  <c r="C123" i="8"/>
  <c r="D123" i="8"/>
  <c r="E123" i="8"/>
  <c r="F123" i="8"/>
  <c r="G123" i="8"/>
  <c r="H123" i="8"/>
  <c r="I123" i="8"/>
  <c r="J123" i="8"/>
  <c r="K123" i="8"/>
  <c r="L123" i="8"/>
  <c r="M123" i="8"/>
  <c r="N123" i="8"/>
  <c r="O123" i="8"/>
  <c r="P123" i="8"/>
  <c r="Q123" i="8"/>
  <c r="R123" i="8"/>
  <c r="S123" i="8"/>
  <c r="T123" i="8"/>
  <c r="U123" i="8"/>
  <c r="B124" i="8"/>
  <c r="C124" i="8"/>
  <c r="D124" i="8"/>
  <c r="E124" i="8"/>
  <c r="F124" i="8"/>
  <c r="G124" i="8"/>
  <c r="H124" i="8"/>
  <c r="I124" i="8"/>
  <c r="J124" i="8"/>
  <c r="K124" i="8"/>
  <c r="L124" i="8"/>
  <c r="M124" i="8"/>
  <c r="N124" i="8"/>
  <c r="O124" i="8"/>
  <c r="P124" i="8"/>
  <c r="Q124" i="8"/>
  <c r="R124" i="8"/>
  <c r="S124" i="8"/>
  <c r="T124" i="8"/>
  <c r="U124" i="8"/>
  <c r="B125" i="8"/>
  <c r="C125" i="8"/>
  <c r="D125" i="8"/>
  <c r="E125" i="8"/>
  <c r="F125" i="8"/>
  <c r="G125" i="8"/>
  <c r="H125" i="8"/>
  <c r="I125" i="8"/>
  <c r="J125" i="8"/>
  <c r="K125" i="8"/>
  <c r="L125" i="8"/>
  <c r="M125" i="8"/>
  <c r="N125" i="8"/>
  <c r="O125" i="8"/>
  <c r="P125" i="8"/>
  <c r="Q125" i="8"/>
  <c r="R125" i="8"/>
  <c r="S125" i="8"/>
  <c r="T125" i="8"/>
  <c r="U125" i="8"/>
  <c r="B126" i="8"/>
  <c r="C126" i="8"/>
  <c r="D126" i="8"/>
  <c r="E126" i="8"/>
  <c r="F126" i="8"/>
  <c r="G126" i="8"/>
  <c r="H126" i="8"/>
  <c r="I126" i="8"/>
  <c r="J126" i="8"/>
  <c r="K126" i="8"/>
  <c r="L126" i="8"/>
  <c r="M126" i="8"/>
  <c r="N126" i="8"/>
  <c r="O126" i="8"/>
  <c r="P126" i="8"/>
  <c r="Q126" i="8"/>
  <c r="R126" i="8"/>
  <c r="S126" i="8"/>
  <c r="T126" i="8"/>
  <c r="U126" i="8"/>
  <c r="B127" i="8"/>
  <c r="C127" i="8"/>
  <c r="D127" i="8"/>
  <c r="E127" i="8"/>
  <c r="F127" i="8"/>
  <c r="G127" i="8"/>
  <c r="H127" i="8"/>
  <c r="I127" i="8"/>
  <c r="J127" i="8"/>
  <c r="K127" i="8"/>
  <c r="L127" i="8"/>
  <c r="M127" i="8"/>
  <c r="N127" i="8"/>
  <c r="O127" i="8"/>
  <c r="P127" i="8"/>
  <c r="Q127" i="8"/>
  <c r="R127" i="8"/>
  <c r="S127" i="8"/>
  <c r="T127" i="8"/>
  <c r="U127" i="8"/>
  <c r="B128" i="8"/>
  <c r="C128" i="8"/>
  <c r="D128" i="8"/>
  <c r="E128" i="8"/>
  <c r="F128" i="8"/>
  <c r="G128" i="8"/>
  <c r="H128" i="8"/>
  <c r="I128" i="8"/>
  <c r="J128" i="8"/>
  <c r="K128" i="8"/>
  <c r="L128" i="8"/>
  <c r="M128" i="8"/>
  <c r="N128" i="8"/>
  <c r="O128" i="8"/>
  <c r="P128" i="8"/>
  <c r="Q128" i="8"/>
  <c r="R128" i="8"/>
  <c r="S128" i="8"/>
  <c r="T128" i="8"/>
  <c r="U128" i="8"/>
  <c r="B129" i="8"/>
  <c r="C129" i="8"/>
  <c r="D129" i="8"/>
  <c r="E129" i="8"/>
  <c r="F129" i="8"/>
  <c r="G129" i="8"/>
  <c r="H129" i="8"/>
  <c r="I129" i="8"/>
  <c r="J129" i="8"/>
  <c r="K129" i="8"/>
  <c r="L129" i="8"/>
  <c r="M129" i="8"/>
  <c r="N129" i="8"/>
  <c r="O129" i="8"/>
  <c r="P129" i="8"/>
  <c r="Q129" i="8"/>
  <c r="R129" i="8"/>
  <c r="S129" i="8"/>
  <c r="T129" i="8"/>
  <c r="U129" i="8"/>
  <c r="B130" i="8"/>
  <c r="C130" i="8"/>
  <c r="D130" i="8"/>
  <c r="E130" i="8"/>
  <c r="F130" i="8"/>
  <c r="G130" i="8"/>
  <c r="H130" i="8"/>
  <c r="I130" i="8"/>
  <c r="J130" i="8"/>
  <c r="K130" i="8"/>
  <c r="L130" i="8"/>
  <c r="M130" i="8"/>
  <c r="N130" i="8"/>
  <c r="O130" i="8"/>
  <c r="P130" i="8"/>
  <c r="Q130" i="8"/>
  <c r="R130" i="8"/>
  <c r="S130" i="8"/>
  <c r="T130" i="8"/>
  <c r="U130" i="8"/>
  <c r="B131" i="8"/>
  <c r="C131" i="8"/>
  <c r="D131" i="8"/>
  <c r="E131" i="8"/>
  <c r="F131" i="8"/>
  <c r="G131" i="8"/>
  <c r="H131" i="8"/>
  <c r="I131" i="8"/>
  <c r="J131" i="8"/>
  <c r="K131" i="8"/>
  <c r="L131" i="8"/>
  <c r="M131" i="8"/>
  <c r="N131" i="8"/>
  <c r="O131" i="8"/>
  <c r="P131" i="8"/>
  <c r="Q131" i="8"/>
  <c r="R131" i="8"/>
  <c r="S131" i="8"/>
  <c r="T131" i="8"/>
  <c r="U131" i="8"/>
  <c r="B132" i="8"/>
  <c r="C132" i="8"/>
  <c r="D132" i="8"/>
  <c r="E132" i="8"/>
  <c r="F132" i="8"/>
  <c r="G132" i="8"/>
  <c r="H132" i="8"/>
  <c r="I132" i="8"/>
  <c r="J132" i="8"/>
  <c r="K132" i="8"/>
  <c r="L132" i="8"/>
  <c r="M132" i="8"/>
  <c r="N132" i="8"/>
  <c r="O132" i="8"/>
  <c r="P132" i="8"/>
  <c r="Q132" i="8"/>
  <c r="R132" i="8"/>
  <c r="S132" i="8"/>
  <c r="T132" i="8"/>
  <c r="U132" i="8"/>
  <c r="B133" i="8"/>
  <c r="C133" i="8"/>
  <c r="D133" i="8"/>
  <c r="E133" i="8"/>
  <c r="F133" i="8"/>
  <c r="G133" i="8"/>
  <c r="H133" i="8"/>
  <c r="I133" i="8"/>
  <c r="J133" i="8"/>
  <c r="K133" i="8"/>
  <c r="L133" i="8"/>
  <c r="M133" i="8"/>
  <c r="N133" i="8"/>
  <c r="O133" i="8"/>
  <c r="P133" i="8"/>
  <c r="Q133" i="8"/>
  <c r="R133" i="8"/>
  <c r="S133" i="8"/>
  <c r="T133" i="8"/>
  <c r="U133" i="8"/>
  <c r="B134" i="8"/>
  <c r="C134" i="8"/>
  <c r="D134" i="8"/>
  <c r="E134" i="8"/>
  <c r="F134" i="8"/>
  <c r="G134" i="8"/>
  <c r="H134" i="8"/>
  <c r="I134" i="8"/>
  <c r="J134" i="8"/>
  <c r="K134" i="8"/>
  <c r="L134" i="8"/>
  <c r="M134" i="8"/>
  <c r="N134" i="8"/>
  <c r="O134" i="8"/>
  <c r="P134" i="8"/>
  <c r="Q134" i="8"/>
  <c r="R134" i="8"/>
  <c r="S134" i="8"/>
  <c r="T134" i="8"/>
  <c r="U134" i="8"/>
  <c r="B136" i="8"/>
  <c r="C136" i="8"/>
  <c r="D136" i="8"/>
  <c r="E136" i="8"/>
  <c r="F136" i="8"/>
  <c r="G136" i="8"/>
  <c r="H136" i="8"/>
  <c r="I136" i="8"/>
  <c r="J136" i="8"/>
  <c r="K136" i="8"/>
  <c r="L136" i="8"/>
  <c r="M136" i="8"/>
  <c r="N136" i="8"/>
  <c r="O136" i="8"/>
  <c r="P136" i="8"/>
  <c r="Q136" i="8"/>
  <c r="R136" i="8"/>
  <c r="S136" i="8"/>
  <c r="T136" i="8"/>
  <c r="U136" i="8"/>
  <c r="B137" i="8"/>
  <c r="C137" i="8"/>
  <c r="D137" i="8"/>
  <c r="E137" i="8"/>
  <c r="F137" i="8"/>
  <c r="G137" i="8"/>
  <c r="H137" i="8"/>
  <c r="I137" i="8"/>
  <c r="J137" i="8"/>
  <c r="K137" i="8"/>
  <c r="L137" i="8"/>
  <c r="M137" i="8"/>
  <c r="N137" i="8"/>
  <c r="O137" i="8"/>
  <c r="P137" i="8"/>
  <c r="Q137" i="8"/>
  <c r="R137" i="8"/>
  <c r="S137" i="8"/>
  <c r="T137" i="8"/>
  <c r="U137" i="8"/>
  <c r="B138" i="8"/>
  <c r="C138" i="8"/>
  <c r="D138" i="8"/>
  <c r="E138" i="8"/>
  <c r="F138" i="8"/>
  <c r="G138" i="8"/>
  <c r="H138" i="8"/>
  <c r="I138" i="8"/>
  <c r="J138" i="8"/>
  <c r="K138" i="8"/>
  <c r="L138" i="8"/>
  <c r="M138" i="8"/>
  <c r="N138" i="8"/>
  <c r="O138" i="8"/>
  <c r="P138" i="8"/>
  <c r="Q138" i="8"/>
  <c r="R138" i="8"/>
  <c r="S138" i="8"/>
  <c r="T138" i="8"/>
  <c r="U138" i="8"/>
  <c r="B139" i="8"/>
  <c r="C139" i="8"/>
  <c r="D139" i="8"/>
  <c r="E139" i="8"/>
  <c r="F139" i="8"/>
  <c r="G139" i="8"/>
  <c r="H139" i="8"/>
  <c r="I139" i="8"/>
  <c r="J139" i="8"/>
  <c r="K139" i="8"/>
  <c r="L139" i="8"/>
  <c r="M139" i="8"/>
  <c r="N139" i="8"/>
  <c r="O139" i="8"/>
  <c r="P139" i="8"/>
  <c r="Q139" i="8"/>
  <c r="R139" i="8"/>
  <c r="S139" i="8"/>
  <c r="T139" i="8"/>
  <c r="U139" i="8"/>
  <c r="B140" i="8"/>
  <c r="C140" i="8"/>
  <c r="D140" i="8"/>
  <c r="E140" i="8"/>
  <c r="F140" i="8"/>
  <c r="G140" i="8"/>
  <c r="H140" i="8"/>
  <c r="I140" i="8"/>
  <c r="J140" i="8"/>
  <c r="K140" i="8"/>
  <c r="L140" i="8"/>
  <c r="M140" i="8"/>
  <c r="N140" i="8"/>
  <c r="O140" i="8"/>
  <c r="P140" i="8"/>
  <c r="Q140" i="8"/>
  <c r="R140" i="8"/>
  <c r="S140" i="8"/>
  <c r="T140" i="8"/>
  <c r="U140" i="8"/>
  <c r="B141" i="8"/>
  <c r="C141" i="8"/>
  <c r="D141" i="8"/>
  <c r="E141" i="8"/>
  <c r="F141" i="8"/>
  <c r="G141" i="8"/>
  <c r="H141" i="8"/>
  <c r="I141" i="8"/>
  <c r="J141" i="8"/>
  <c r="K141" i="8"/>
  <c r="L141" i="8"/>
  <c r="M141" i="8"/>
  <c r="N141" i="8"/>
  <c r="O141" i="8"/>
  <c r="P141" i="8"/>
  <c r="Q141" i="8"/>
  <c r="R141" i="8"/>
  <c r="S141" i="8"/>
  <c r="T141" i="8"/>
  <c r="U141" i="8"/>
  <c r="B142" i="8"/>
  <c r="C142" i="8"/>
  <c r="D142" i="8"/>
  <c r="E142" i="8"/>
  <c r="F142" i="8"/>
  <c r="G142" i="8"/>
  <c r="H142" i="8"/>
  <c r="I142" i="8"/>
  <c r="J142" i="8"/>
  <c r="K142" i="8"/>
  <c r="L142" i="8"/>
  <c r="M142" i="8"/>
  <c r="N142" i="8"/>
  <c r="O142" i="8"/>
  <c r="P142" i="8"/>
  <c r="Q142" i="8"/>
  <c r="R142" i="8"/>
  <c r="S142" i="8"/>
  <c r="T142" i="8"/>
  <c r="U142" i="8"/>
  <c r="B143" i="8"/>
  <c r="C143" i="8"/>
  <c r="D143" i="8"/>
  <c r="E143" i="8"/>
  <c r="F143" i="8"/>
  <c r="G143" i="8"/>
  <c r="H143" i="8"/>
  <c r="I143" i="8"/>
  <c r="J143" i="8"/>
  <c r="K143" i="8"/>
  <c r="L143" i="8"/>
  <c r="M143" i="8"/>
  <c r="N143" i="8"/>
  <c r="O143" i="8"/>
  <c r="P143" i="8"/>
  <c r="Q143" i="8"/>
  <c r="R143" i="8"/>
  <c r="S143" i="8"/>
  <c r="T143" i="8"/>
  <c r="U143" i="8"/>
  <c r="B144" i="8"/>
  <c r="C144" i="8"/>
  <c r="D144" i="8"/>
  <c r="E144" i="8"/>
  <c r="F144" i="8"/>
  <c r="G144" i="8"/>
  <c r="H144" i="8"/>
  <c r="I144" i="8"/>
  <c r="J144" i="8"/>
  <c r="K144" i="8"/>
  <c r="L144" i="8"/>
  <c r="M144" i="8"/>
  <c r="N144" i="8"/>
  <c r="O144" i="8"/>
  <c r="P144" i="8"/>
  <c r="Q144" i="8"/>
  <c r="R144" i="8"/>
  <c r="S144" i="8"/>
  <c r="T144" i="8"/>
  <c r="U144" i="8"/>
  <c r="B145" i="8"/>
  <c r="C145" i="8"/>
  <c r="D145" i="8"/>
  <c r="E145" i="8"/>
  <c r="F145" i="8"/>
  <c r="G145" i="8"/>
  <c r="H145" i="8"/>
  <c r="I145" i="8"/>
  <c r="J145" i="8"/>
  <c r="K145" i="8"/>
  <c r="L145" i="8"/>
  <c r="M145" i="8"/>
  <c r="N145" i="8"/>
  <c r="O145" i="8"/>
  <c r="P145" i="8"/>
  <c r="Q145" i="8"/>
  <c r="R145" i="8"/>
  <c r="S145" i="8"/>
  <c r="T145" i="8"/>
  <c r="U145" i="8"/>
  <c r="B146" i="8"/>
  <c r="C146" i="8"/>
  <c r="D146" i="8"/>
  <c r="E146" i="8"/>
  <c r="F146" i="8"/>
  <c r="G146" i="8"/>
  <c r="H146" i="8"/>
  <c r="I146" i="8"/>
  <c r="J146" i="8"/>
  <c r="K146" i="8"/>
  <c r="L146" i="8"/>
  <c r="M146" i="8"/>
  <c r="N146" i="8"/>
  <c r="O146" i="8"/>
  <c r="P146" i="8"/>
  <c r="Q146" i="8"/>
  <c r="R146" i="8"/>
  <c r="S146" i="8"/>
  <c r="T146" i="8"/>
  <c r="U146" i="8"/>
  <c r="B147" i="8"/>
  <c r="C147" i="8"/>
  <c r="D147" i="8"/>
  <c r="E147" i="8"/>
  <c r="F147" i="8"/>
  <c r="G147" i="8"/>
  <c r="H147" i="8"/>
  <c r="I147" i="8"/>
  <c r="J147" i="8"/>
  <c r="K147" i="8"/>
  <c r="L147" i="8"/>
  <c r="M147" i="8"/>
  <c r="N147" i="8"/>
  <c r="O147" i="8"/>
  <c r="P147" i="8"/>
  <c r="Q147" i="8"/>
  <c r="R147" i="8"/>
  <c r="S147" i="8"/>
  <c r="T147" i="8"/>
  <c r="U147" i="8"/>
  <c r="B148" i="8"/>
  <c r="C148" i="8"/>
  <c r="D148" i="8"/>
  <c r="E148" i="8"/>
  <c r="F148" i="8"/>
  <c r="G148" i="8"/>
  <c r="H148" i="8"/>
  <c r="I148" i="8"/>
  <c r="J148" i="8"/>
  <c r="K148" i="8"/>
  <c r="L148" i="8"/>
  <c r="M148" i="8"/>
  <c r="N148" i="8"/>
  <c r="O148" i="8"/>
  <c r="P148" i="8"/>
  <c r="Q148" i="8"/>
  <c r="R148" i="8"/>
  <c r="S148" i="8"/>
  <c r="T148" i="8"/>
  <c r="U148" i="8"/>
  <c r="B149" i="8"/>
  <c r="C149" i="8"/>
  <c r="D149" i="8"/>
  <c r="E149" i="8"/>
  <c r="F149" i="8"/>
  <c r="G149" i="8"/>
  <c r="H149" i="8"/>
  <c r="I149" i="8"/>
  <c r="J149" i="8"/>
  <c r="K149" i="8"/>
  <c r="L149" i="8"/>
  <c r="M149" i="8"/>
  <c r="N149" i="8"/>
  <c r="O149" i="8"/>
  <c r="P149" i="8"/>
  <c r="Q149" i="8"/>
  <c r="R149" i="8"/>
  <c r="S149" i="8"/>
  <c r="T149" i="8"/>
  <c r="U149" i="8"/>
  <c r="B150" i="8"/>
  <c r="C150" i="8"/>
  <c r="D150" i="8"/>
  <c r="E150" i="8"/>
  <c r="F150" i="8"/>
  <c r="G150" i="8"/>
  <c r="H150" i="8"/>
  <c r="I150" i="8"/>
  <c r="J150" i="8"/>
  <c r="K150" i="8"/>
  <c r="L150" i="8"/>
  <c r="M150" i="8"/>
  <c r="N150" i="8"/>
  <c r="O150" i="8"/>
  <c r="P150" i="8"/>
  <c r="Q150" i="8"/>
  <c r="R150" i="8"/>
  <c r="S150" i="8"/>
  <c r="T150" i="8"/>
  <c r="U150" i="8"/>
  <c r="B151" i="8"/>
  <c r="C151" i="8"/>
  <c r="D151" i="8"/>
  <c r="E151" i="8"/>
  <c r="F151" i="8"/>
  <c r="G151" i="8"/>
  <c r="H151" i="8"/>
  <c r="I151" i="8"/>
  <c r="J151" i="8"/>
  <c r="K151" i="8"/>
  <c r="L151" i="8"/>
  <c r="M151" i="8"/>
  <c r="N151" i="8"/>
  <c r="O151" i="8"/>
  <c r="P151" i="8"/>
  <c r="Q151" i="8"/>
  <c r="R151" i="8"/>
  <c r="S151" i="8"/>
  <c r="T151" i="8"/>
  <c r="U151" i="8"/>
  <c r="B152" i="8"/>
  <c r="C152" i="8"/>
  <c r="D152" i="8"/>
  <c r="E152" i="8"/>
  <c r="F152" i="8"/>
  <c r="G152" i="8"/>
  <c r="H152" i="8"/>
  <c r="I152" i="8"/>
  <c r="J152" i="8"/>
  <c r="K152" i="8"/>
  <c r="L152" i="8"/>
  <c r="M152" i="8"/>
  <c r="N152" i="8"/>
  <c r="O152" i="8"/>
  <c r="P152" i="8"/>
  <c r="Q152" i="8"/>
  <c r="R152" i="8"/>
  <c r="S152" i="8"/>
  <c r="T152" i="8"/>
  <c r="U152" i="8"/>
  <c r="B153" i="8"/>
  <c r="C153" i="8"/>
  <c r="D153" i="8"/>
  <c r="E153" i="8"/>
  <c r="F153" i="8"/>
  <c r="G153" i="8"/>
  <c r="H153" i="8"/>
  <c r="I153" i="8"/>
  <c r="J153" i="8"/>
  <c r="K153" i="8"/>
  <c r="L153" i="8"/>
  <c r="M153" i="8"/>
  <c r="N153" i="8"/>
  <c r="O153" i="8"/>
  <c r="P153" i="8"/>
  <c r="Q153" i="8"/>
  <c r="R153" i="8"/>
  <c r="S153" i="8"/>
  <c r="T153" i="8"/>
  <c r="U153" i="8"/>
  <c r="B154" i="8"/>
  <c r="C154" i="8"/>
  <c r="D154" i="8"/>
  <c r="E154" i="8"/>
  <c r="F154" i="8"/>
  <c r="G154" i="8"/>
  <c r="H154" i="8"/>
  <c r="I154" i="8"/>
  <c r="J154" i="8"/>
  <c r="K154" i="8"/>
  <c r="L154" i="8"/>
  <c r="M154" i="8"/>
  <c r="N154" i="8"/>
  <c r="O154" i="8"/>
  <c r="P154" i="8"/>
  <c r="Q154" i="8"/>
  <c r="R154" i="8"/>
  <c r="S154" i="8"/>
  <c r="T154" i="8"/>
  <c r="U154" i="8"/>
  <c r="B155" i="8"/>
  <c r="C155" i="8"/>
  <c r="D155" i="8"/>
  <c r="E155" i="8"/>
  <c r="F155" i="8"/>
  <c r="G155" i="8"/>
  <c r="H155" i="8"/>
  <c r="I155" i="8"/>
  <c r="J155" i="8"/>
  <c r="K155" i="8"/>
  <c r="L155" i="8"/>
  <c r="M155" i="8"/>
  <c r="N155" i="8"/>
  <c r="O155" i="8"/>
  <c r="P155" i="8"/>
  <c r="Q155" i="8"/>
  <c r="R155" i="8"/>
  <c r="S155" i="8"/>
  <c r="T155" i="8"/>
  <c r="U155" i="8"/>
  <c r="B156" i="8"/>
  <c r="C156" i="8"/>
  <c r="D156" i="8"/>
  <c r="E156" i="8"/>
  <c r="F156" i="8"/>
  <c r="G156" i="8"/>
  <c r="H156" i="8"/>
  <c r="I156" i="8"/>
  <c r="J156" i="8"/>
  <c r="K156" i="8"/>
  <c r="L156" i="8"/>
  <c r="M156" i="8"/>
  <c r="N156" i="8"/>
  <c r="O156" i="8"/>
  <c r="P156" i="8"/>
  <c r="Q156" i="8"/>
  <c r="R156" i="8"/>
  <c r="S156" i="8"/>
  <c r="T156" i="8"/>
  <c r="U156" i="8"/>
  <c r="B157" i="8"/>
  <c r="C157" i="8"/>
  <c r="D157" i="8"/>
  <c r="E157" i="8"/>
  <c r="F157" i="8"/>
  <c r="G157" i="8"/>
  <c r="H157" i="8"/>
  <c r="I157" i="8"/>
  <c r="J157" i="8"/>
  <c r="K157" i="8"/>
  <c r="L157" i="8"/>
  <c r="M157" i="8"/>
  <c r="N157" i="8"/>
  <c r="O157" i="8"/>
  <c r="P157" i="8"/>
  <c r="Q157" i="8"/>
  <c r="R157" i="8"/>
  <c r="S157" i="8"/>
  <c r="T157" i="8"/>
  <c r="U157" i="8"/>
  <c r="B158" i="8"/>
  <c r="C158" i="8"/>
  <c r="D158" i="8"/>
  <c r="E158" i="8"/>
  <c r="F158" i="8"/>
  <c r="G158" i="8"/>
  <c r="H158" i="8"/>
  <c r="I158" i="8"/>
  <c r="J158" i="8"/>
  <c r="K158" i="8"/>
  <c r="L158" i="8"/>
  <c r="M158" i="8"/>
  <c r="N158" i="8"/>
  <c r="O158" i="8"/>
  <c r="P158" i="8"/>
  <c r="Q158" i="8"/>
  <c r="R158" i="8"/>
  <c r="S158" i="8"/>
  <c r="T158" i="8"/>
  <c r="U158" i="8"/>
  <c r="B159" i="8"/>
  <c r="C159" i="8"/>
  <c r="D159" i="8"/>
  <c r="E159" i="8"/>
  <c r="F159" i="8"/>
  <c r="G159" i="8"/>
  <c r="H159" i="8"/>
  <c r="I159" i="8"/>
  <c r="J159" i="8"/>
  <c r="K159" i="8"/>
  <c r="L159" i="8"/>
  <c r="M159" i="8"/>
  <c r="N159" i="8"/>
  <c r="O159" i="8"/>
  <c r="P159" i="8"/>
  <c r="Q159" i="8"/>
  <c r="R159" i="8"/>
  <c r="S159" i="8"/>
  <c r="T159" i="8"/>
  <c r="U159" i="8"/>
  <c r="B161" i="8"/>
  <c r="C161" i="8"/>
  <c r="D161" i="8"/>
  <c r="E161" i="8"/>
  <c r="F161" i="8"/>
  <c r="G161" i="8"/>
  <c r="H161" i="8"/>
  <c r="I161" i="8"/>
  <c r="J161" i="8"/>
  <c r="K161" i="8"/>
  <c r="L161" i="8"/>
  <c r="M161" i="8"/>
  <c r="N161" i="8"/>
  <c r="O161" i="8"/>
  <c r="P161" i="8"/>
  <c r="Q161" i="8"/>
  <c r="R161" i="8"/>
  <c r="S161" i="8"/>
  <c r="T161" i="8"/>
  <c r="U161" i="8"/>
  <c r="B162" i="8"/>
  <c r="C162" i="8"/>
  <c r="D162" i="8"/>
  <c r="E162" i="8"/>
  <c r="F162" i="8"/>
  <c r="G162" i="8"/>
  <c r="H162" i="8"/>
  <c r="I162" i="8"/>
  <c r="J162" i="8"/>
  <c r="K162" i="8"/>
  <c r="L162" i="8"/>
  <c r="M162" i="8"/>
  <c r="N162" i="8"/>
  <c r="O162" i="8"/>
  <c r="P162" i="8"/>
  <c r="Q162" i="8"/>
  <c r="R162" i="8"/>
  <c r="S162" i="8"/>
  <c r="T162" i="8"/>
  <c r="U162" i="8"/>
  <c r="B163" i="8"/>
  <c r="C163" i="8"/>
  <c r="D163" i="8"/>
  <c r="E163" i="8"/>
  <c r="F163" i="8"/>
  <c r="G163" i="8"/>
  <c r="H163" i="8"/>
  <c r="I163" i="8"/>
  <c r="J163" i="8"/>
  <c r="K163" i="8"/>
  <c r="L163" i="8"/>
  <c r="M163" i="8"/>
  <c r="N163" i="8"/>
  <c r="O163" i="8"/>
  <c r="P163" i="8"/>
  <c r="Q163" i="8"/>
  <c r="R163" i="8"/>
  <c r="S163" i="8"/>
  <c r="T163" i="8"/>
  <c r="U163" i="8"/>
  <c r="B164" i="8"/>
  <c r="C164" i="8"/>
  <c r="D164" i="8"/>
  <c r="E164" i="8"/>
  <c r="F164" i="8"/>
  <c r="G164" i="8"/>
  <c r="H164" i="8"/>
  <c r="I164" i="8"/>
  <c r="J164" i="8"/>
  <c r="K164" i="8"/>
  <c r="L164" i="8"/>
  <c r="M164" i="8"/>
  <c r="N164" i="8"/>
  <c r="O164" i="8"/>
  <c r="P164" i="8"/>
  <c r="Q164" i="8"/>
  <c r="R164" i="8"/>
  <c r="S164" i="8"/>
  <c r="T164" i="8"/>
  <c r="U164" i="8"/>
  <c r="B165" i="8"/>
  <c r="C165" i="8"/>
  <c r="BZ165" i="15" s="1"/>
  <c r="JG165" i="15" s="1"/>
  <c r="D165" i="8"/>
  <c r="CA165" i="15" s="1"/>
  <c r="JH165" i="15" s="1"/>
  <c r="E165" i="8"/>
  <c r="CB165" i="15" s="1"/>
  <c r="JI165" i="15" s="1"/>
  <c r="F165" i="8"/>
  <c r="G165" i="8"/>
  <c r="CD165" i="15" s="1"/>
  <c r="JK165" i="15" s="1"/>
  <c r="H165" i="8"/>
  <c r="CE165" i="15" s="1"/>
  <c r="I165" i="8"/>
  <c r="CF165" i="15" s="1"/>
  <c r="J165" i="8"/>
  <c r="K165" i="8"/>
  <c r="CH165" i="15" s="1"/>
  <c r="JO165" i="15" s="1"/>
  <c r="L165" i="8"/>
  <c r="CI165" i="15" s="1"/>
  <c r="JP165" i="15" s="1"/>
  <c r="M165" i="8"/>
  <c r="CJ165" i="15" s="1"/>
  <c r="JQ165" i="15" s="1"/>
  <c r="N165" i="8"/>
  <c r="O165" i="8"/>
  <c r="CL165" i="15" s="1"/>
  <c r="P165" i="8"/>
  <c r="CM165" i="15" s="1"/>
  <c r="JT165" i="15" s="1"/>
  <c r="Q165" i="8"/>
  <c r="CN165" i="15" s="1"/>
  <c r="JU165" i="15" s="1"/>
  <c r="R165" i="8"/>
  <c r="S165" i="8"/>
  <c r="CP165" i="15" s="1"/>
  <c r="JW165" i="15" s="1"/>
  <c r="T165" i="8"/>
  <c r="CQ165" i="15" s="1"/>
  <c r="JX165" i="15" s="1"/>
  <c r="U165" i="8"/>
  <c r="CR165" i="15" s="1"/>
  <c r="JY165" i="15" s="1"/>
  <c r="B166" i="8"/>
  <c r="C166" i="8"/>
  <c r="D166" i="8"/>
  <c r="E166" i="8"/>
  <c r="F166" i="8"/>
  <c r="G166" i="8"/>
  <c r="H166" i="8"/>
  <c r="I166" i="8"/>
  <c r="J166" i="8"/>
  <c r="K166" i="8"/>
  <c r="L166" i="8"/>
  <c r="M166" i="8"/>
  <c r="N166" i="8"/>
  <c r="O166" i="8"/>
  <c r="P166" i="8"/>
  <c r="Q166" i="8"/>
  <c r="R166" i="8"/>
  <c r="S166" i="8"/>
  <c r="T166" i="8"/>
  <c r="U166" i="8"/>
  <c r="B167" i="8"/>
  <c r="C167" i="8"/>
  <c r="D167" i="8"/>
  <c r="E167" i="8"/>
  <c r="F167" i="8"/>
  <c r="G167" i="8"/>
  <c r="H167" i="8"/>
  <c r="I167" i="8"/>
  <c r="J167" i="8"/>
  <c r="K167" i="8"/>
  <c r="L167" i="8"/>
  <c r="M167" i="8"/>
  <c r="N167" i="8"/>
  <c r="O167" i="8"/>
  <c r="P167" i="8"/>
  <c r="Q167" i="8"/>
  <c r="R167" i="8"/>
  <c r="S167" i="8"/>
  <c r="T167" i="8"/>
  <c r="U167" i="8"/>
  <c r="B168" i="8"/>
  <c r="C168" i="8"/>
  <c r="D168" i="8"/>
  <c r="E168" i="8"/>
  <c r="F168" i="8"/>
  <c r="G168" i="8"/>
  <c r="H168" i="8"/>
  <c r="I168" i="8"/>
  <c r="J168" i="8"/>
  <c r="K168" i="8"/>
  <c r="L168" i="8"/>
  <c r="M168" i="8"/>
  <c r="N168" i="8"/>
  <c r="O168" i="8"/>
  <c r="P168" i="8"/>
  <c r="Q168" i="8"/>
  <c r="R168" i="8"/>
  <c r="S168" i="8"/>
  <c r="T168" i="8"/>
  <c r="U168" i="8"/>
  <c r="B169" i="8"/>
  <c r="C169" i="8"/>
  <c r="D169" i="8"/>
  <c r="E169" i="8"/>
  <c r="F169" i="8"/>
  <c r="G169" i="8"/>
  <c r="H169" i="8"/>
  <c r="I169" i="8"/>
  <c r="J169" i="8"/>
  <c r="K169" i="8"/>
  <c r="L169" i="8"/>
  <c r="M169" i="8"/>
  <c r="N169" i="8"/>
  <c r="O169" i="8"/>
  <c r="P169" i="8"/>
  <c r="Q169" i="8"/>
  <c r="R169" i="8"/>
  <c r="S169" i="8"/>
  <c r="T169" i="8"/>
  <c r="U169" i="8"/>
  <c r="AA13" i="9"/>
  <c r="AC13" i="9"/>
  <c r="AE13" i="9"/>
  <c r="AG13" i="9"/>
  <c r="AI13" i="9"/>
  <c r="AK13" i="9"/>
  <c r="AM13" i="9"/>
  <c r="AO13" i="9"/>
  <c r="B13" i="8"/>
  <c r="C13" i="8"/>
  <c r="F13" i="8"/>
  <c r="H13" i="8"/>
  <c r="J13" i="8"/>
  <c r="K13" i="8"/>
  <c r="L13" i="8"/>
  <c r="N13" i="8"/>
  <c r="O13" i="8"/>
  <c r="P13" i="8"/>
  <c r="T13" i="8"/>
  <c r="U13" i="8"/>
  <c r="MA3" i="14"/>
  <c r="LY8" i="14"/>
  <c r="LY10" i="14"/>
  <c r="LY5" i="14"/>
  <c r="LY36" i="14"/>
  <c r="LY37" i="14"/>
  <c r="LY38" i="14"/>
  <c r="LY39" i="14"/>
  <c r="LY40" i="14"/>
  <c r="LY41" i="14"/>
  <c r="LY42" i="14"/>
  <c r="LY43" i="14"/>
  <c r="LY44" i="14"/>
  <c r="LY45" i="14"/>
  <c r="LY46" i="14"/>
  <c r="LY47" i="14"/>
  <c r="LY48" i="14"/>
  <c r="LY49" i="14"/>
  <c r="LY50" i="14"/>
  <c r="LY51" i="14"/>
  <c r="LY52" i="14"/>
  <c r="LY53" i="14"/>
  <c r="LY54" i="14"/>
  <c r="LY55" i="14"/>
  <c r="LY56" i="14"/>
  <c r="LY57" i="14"/>
  <c r="LY58" i="14"/>
  <c r="LY59" i="14"/>
  <c r="LY60" i="14"/>
  <c r="LY61" i="14"/>
  <c r="LY62" i="14"/>
  <c r="LY63" i="14"/>
  <c r="LY64" i="14"/>
  <c r="LY65" i="14"/>
  <c r="LY66" i="14"/>
  <c r="LY67" i="14"/>
  <c r="LY68" i="14"/>
  <c r="LY69" i="14"/>
  <c r="LY70" i="14"/>
  <c r="LY71" i="14"/>
  <c r="LY72" i="14"/>
  <c r="LY73" i="14"/>
  <c r="LY74" i="14"/>
  <c r="LY75" i="14"/>
  <c r="LY76" i="14"/>
  <c r="LY77" i="14"/>
  <c r="LY78" i="14"/>
  <c r="LY79" i="14"/>
  <c r="LY80" i="14"/>
  <c r="LY81" i="14"/>
  <c r="LY82" i="14"/>
  <c r="LY83" i="14"/>
  <c r="LY84" i="14"/>
  <c r="LY85" i="14"/>
  <c r="LY86" i="14"/>
  <c r="LY87" i="14"/>
  <c r="LY88" i="14"/>
  <c r="LY89" i="14"/>
  <c r="LY90" i="14"/>
  <c r="LY91" i="14"/>
  <c r="LY92" i="14"/>
  <c r="LY93" i="14"/>
  <c r="LY94" i="14"/>
  <c r="LY95" i="14"/>
  <c r="LY96" i="14"/>
  <c r="LY97" i="14"/>
  <c r="LY98" i="14"/>
  <c r="LY99" i="14"/>
  <c r="LY100" i="14"/>
  <c r="LY101" i="14"/>
  <c r="LY102" i="14"/>
  <c r="LY103" i="14"/>
  <c r="LY104" i="14"/>
  <c r="LY105" i="14"/>
  <c r="LY106" i="14"/>
  <c r="LY107" i="14"/>
  <c r="LY108" i="14"/>
  <c r="LY109" i="14"/>
  <c r="LY110" i="14"/>
  <c r="LY111" i="14"/>
  <c r="LY112" i="14"/>
  <c r="LY113" i="14"/>
  <c r="LY114" i="14"/>
  <c r="LY115" i="14"/>
  <c r="LY116" i="14"/>
  <c r="LY117" i="14"/>
  <c r="LY118" i="14"/>
  <c r="LY119" i="14"/>
  <c r="LY120" i="14"/>
  <c r="LY121" i="14"/>
  <c r="LY122" i="14"/>
  <c r="LY123" i="14"/>
  <c r="LY124" i="14"/>
  <c r="LY125" i="14"/>
  <c r="LY126" i="14"/>
  <c r="LY127" i="14"/>
  <c r="LY128" i="14"/>
  <c r="LY129" i="14"/>
  <c r="LY130" i="14"/>
  <c r="LY131" i="14"/>
  <c r="LY132" i="14"/>
  <c r="LY133" i="14"/>
  <c r="LY134" i="14"/>
  <c r="LY135" i="14"/>
  <c r="LY136" i="14"/>
  <c r="LY137" i="14"/>
  <c r="LY138" i="14"/>
  <c r="LY139" i="14"/>
  <c r="LY140" i="14"/>
  <c r="LY141" i="14"/>
  <c r="LY142" i="14"/>
  <c r="LY143" i="14"/>
  <c r="LY144" i="14"/>
  <c r="LY145" i="14"/>
  <c r="LY146" i="14"/>
  <c r="LY147" i="14"/>
  <c r="LY148" i="14"/>
  <c r="LY149" i="14"/>
  <c r="LY150" i="14"/>
  <c r="LY151" i="14"/>
  <c r="LY152" i="14"/>
  <c r="LY153" i="14"/>
  <c r="LY154" i="14"/>
  <c r="LY155" i="14"/>
  <c r="LY156" i="14"/>
  <c r="LY157" i="14"/>
  <c r="LY158" i="14"/>
  <c r="LY159" i="14"/>
  <c r="LY160" i="14"/>
  <c r="LY161" i="14"/>
  <c r="LY162" i="14"/>
  <c r="LY163" i="14"/>
  <c r="LY164" i="14"/>
  <c r="LY165" i="14"/>
  <c r="LY166" i="14"/>
  <c r="LY167" i="14"/>
  <c r="LY168" i="14"/>
  <c r="LY169" i="14"/>
  <c r="LY170" i="14"/>
  <c r="LY35" i="14"/>
  <c r="MB10" i="14"/>
  <c r="LZ5" i="14"/>
  <c r="MB5" i="14" s="1"/>
  <c r="BZ135" i="15"/>
  <c r="JG135" i="15" s="1"/>
  <c r="CB135" i="15"/>
  <c r="JI135" i="15" s="1"/>
  <c r="CH135" i="15"/>
  <c r="JO135" i="15" s="1"/>
  <c r="CJ135" i="15"/>
  <c r="JQ135" i="15" s="1"/>
  <c r="CP135" i="15"/>
  <c r="JW135" i="15" s="1"/>
  <c r="CR135" i="15"/>
  <c r="JY135" i="15" s="1"/>
  <c r="CB160" i="15"/>
  <c r="CD160" i="15"/>
  <c r="JK160" i="15" s="1"/>
  <c r="CF160" i="15"/>
  <c r="CL160" i="15"/>
  <c r="JS160" i="15" s="1"/>
  <c r="CN160" i="15"/>
  <c r="JU160" i="15" s="1"/>
  <c r="CR160" i="15"/>
  <c r="JY160" i="15" s="1"/>
  <c r="CD135" i="15"/>
  <c r="JK135" i="15" s="1"/>
  <c r="CL135" i="15"/>
  <c r="BZ160" i="15"/>
  <c r="JG160" i="15" s="1"/>
  <c r="CH160" i="15"/>
  <c r="JO160" i="15" s="1"/>
  <c r="CP160" i="15"/>
  <c r="JW160" i="15" s="1"/>
  <c r="D13" i="8"/>
  <c r="E13" i="8"/>
  <c r="G13" i="8"/>
  <c r="I13" i="8"/>
  <c r="Q13" i="8"/>
  <c r="S13" i="8"/>
  <c r="IJ170" i="15"/>
  <c r="II170" i="15"/>
  <c r="IH170" i="15"/>
  <c r="IG170" i="15"/>
  <c r="IF170" i="15"/>
  <c r="IE170" i="15"/>
  <c r="ID170" i="15"/>
  <c r="IC170" i="15"/>
  <c r="IB170" i="15"/>
  <c r="IA170" i="15"/>
  <c r="HZ170" i="15"/>
  <c r="HY170" i="15"/>
  <c r="HX170" i="15"/>
  <c r="HW170" i="15"/>
  <c r="HV170" i="15"/>
  <c r="HU170" i="15"/>
  <c r="HT170" i="15"/>
  <c r="HS170" i="15"/>
  <c r="HR170" i="15"/>
  <c r="HQ170" i="15"/>
  <c r="IJ169" i="15"/>
  <c r="II169" i="15"/>
  <c r="IH169" i="15"/>
  <c r="IG169" i="15"/>
  <c r="IF169" i="15"/>
  <c r="IE169" i="15"/>
  <c r="ID169" i="15"/>
  <c r="IC169" i="15"/>
  <c r="IB169" i="15"/>
  <c r="IA169" i="15"/>
  <c r="HZ169" i="15"/>
  <c r="HY169" i="15"/>
  <c r="HX169" i="15"/>
  <c r="HW169" i="15"/>
  <c r="HV169" i="15"/>
  <c r="HU169" i="15"/>
  <c r="HT169" i="15"/>
  <c r="HS169" i="15"/>
  <c r="HR169" i="15"/>
  <c r="HQ169" i="15"/>
  <c r="IJ168" i="15"/>
  <c r="II168" i="15"/>
  <c r="IH168" i="15"/>
  <c r="IG168" i="15"/>
  <c r="IF168" i="15"/>
  <c r="IE168" i="15"/>
  <c r="ID168" i="15"/>
  <c r="IC168" i="15"/>
  <c r="IB168" i="15"/>
  <c r="IA168" i="15"/>
  <c r="HZ168" i="15"/>
  <c r="HY168" i="15"/>
  <c r="HX168" i="15"/>
  <c r="HW168" i="15"/>
  <c r="HV168" i="15"/>
  <c r="HU168" i="15"/>
  <c r="HT168" i="15"/>
  <c r="HS168" i="15"/>
  <c r="HR168" i="15"/>
  <c r="HQ168" i="15"/>
  <c r="IJ167" i="15"/>
  <c r="II167" i="15"/>
  <c r="IH167" i="15"/>
  <c r="IG167" i="15"/>
  <c r="IF167" i="15"/>
  <c r="IE167" i="15"/>
  <c r="ID167" i="15"/>
  <c r="IC167" i="15"/>
  <c r="IB167" i="15"/>
  <c r="IA167" i="15"/>
  <c r="HZ167" i="15"/>
  <c r="HY167" i="15"/>
  <c r="HX167" i="15"/>
  <c r="HW167" i="15"/>
  <c r="HV167" i="15"/>
  <c r="HU167" i="15"/>
  <c r="HT167" i="15"/>
  <c r="HS167" i="15"/>
  <c r="HR167" i="15"/>
  <c r="HQ167" i="15"/>
  <c r="IJ166" i="15"/>
  <c r="II166" i="15"/>
  <c r="IH166" i="15"/>
  <c r="IG166" i="15"/>
  <c r="IF166" i="15"/>
  <c r="IE166" i="15"/>
  <c r="ID166" i="15"/>
  <c r="IC166" i="15"/>
  <c r="IB166" i="15"/>
  <c r="IA166" i="15"/>
  <c r="HZ166" i="15"/>
  <c r="HY166" i="15"/>
  <c r="HX166" i="15"/>
  <c r="HW166" i="15"/>
  <c r="HV166" i="15"/>
  <c r="HU166" i="15"/>
  <c r="HT166" i="15"/>
  <c r="HS166" i="15"/>
  <c r="HR166" i="15"/>
  <c r="HQ166" i="15"/>
  <c r="IJ165" i="15"/>
  <c r="II165" i="15"/>
  <c r="IH165" i="15"/>
  <c r="IG165" i="15"/>
  <c r="IF165" i="15"/>
  <c r="IE165" i="15"/>
  <c r="ID165" i="15"/>
  <c r="IC165" i="15"/>
  <c r="IB165" i="15"/>
  <c r="IA165" i="15"/>
  <c r="HZ165" i="15"/>
  <c r="HY165" i="15"/>
  <c r="HX165" i="15"/>
  <c r="HW165" i="15"/>
  <c r="HV165" i="15"/>
  <c r="HU165" i="15"/>
  <c r="HT165" i="15"/>
  <c r="HS165" i="15"/>
  <c r="HR165" i="15"/>
  <c r="HQ165" i="15"/>
  <c r="IJ164" i="15"/>
  <c r="II164" i="15"/>
  <c r="IH164" i="15"/>
  <c r="IG164" i="15"/>
  <c r="IF164" i="15"/>
  <c r="IE164" i="15"/>
  <c r="ID164" i="15"/>
  <c r="IC164" i="15"/>
  <c r="IB164" i="15"/>
  <c r="IA164" i="15"/>
  <c r="HZ164" i="15"/>
  <c r="HY164" i="15"/>
  <c r="HX164" i="15"/>
  <c r="HW164" i="15"/>
  <c r="HV164" i="15"/>
  <c r="HU164" i="15"/>
  <c r="HT164" i="15"/>
  <c r="HS164" i="15"/>
  <c r="HR164" i="15"/>
  <c r="HQ164" i="15"/>
  <c r="IJ163" i="15"/>
  <c r="II163" i="15"/>
  <c r="IH163" i="15"/>
  <c r="IG163" i="15"/>
  <c r="IF163" i="15"/>
  <c r="IE163" i="15"/>
  <c r="ID163" i="15"/>
  <c r="IC163" i="15"/>
  <c r="IB163" i="15"/>
  <c r="IA163" i="15"/>
  <c r="HZ163" i="15"/>
  <c r="HY163" i="15"/>
  <c r="HX163" i="15"/>
  <c r="HW163" i="15"/>
  <c r="HV163" i="15"/>
  <c r="HU163" i="15"/>
  <c r="HT163" i="15"/>
  <c r="HS163" i="15"/>
  <c r="HR163" i="15"/>
  <c r="HQ163" i="15"/>
  <c r="IJ162" i="15"/>
  <c r="II162" i="15"/>
  <c r="IH162" i="15"/>
  <c r="IG162" i="15"/>
  <c r="IF162" i="15"/>
  <c r="IE162" i="15"/>
  <c r="ID162" i="15"/>
  <c r="IC162" i="15"/>
  <c r="IB162" i="15"/>
  <c r="IA162" i="15"/>
  <c r="HZ162" i="15"/>
  <c r="HY162" i="15"/>
  <c r="HX162" i="15"/>
  <c r="HW162" i="15"/>
  <c r="HV162" i="15"/>
  <c r="HU162" i="15"/>
  <c r="HT162" i="15"/>
  <c r="HS162" i="15"/>
  <c r="HR162" i="15"/>
  <c r="HQ162" i="15"/>
  <c r="IJ161" i="15"/>
  <c r="II161" i="15"/>
  <c r="IH161" i="15"/>
  <c r="IG161" i="15"/>
  <c r="IF161" i="15"/>
  <c r="IE161" i="15"/>
  <c r="ID161" i="15"/>
  <c r="IC161" i="15"/>
  <c r="IB161" i="15"/>
  <c r="IA161" i="15"/>
  <c r="HZ161" i="15"/>
  <c r="HY161" i="15"/>
  <c r="HX161" i="15"/>
  <c r="HW161" i="15"/>
  <c r="HV161" i="15"/>
  <c r="HU161" i="15"/>
  <c r="HT161" i="15"/>
  <c r="HS161" i="15"/>
  <c r="HR161" i="15"/>
  <c r="HQ161" i="15"/>
  <c r="IJ160" i="15"/>
  <c r="II160" i="15"/>
  <c r="IH160" i="15"/>
  <c r="IG160" i="15"/>
  <c r="IF160" i="15"/>
  <c r="IE160" i="15"/>
  <c r="ID160" i="15"/>
  <c r="IC160" i="15"/>
  <c r="IB160" i="15"/>
  <c r="IA160" i="15"/>
  <c r="HZ160" i="15"/>
  <c r="HY160" i="15"/>
  <c r="HX160" i="15"/>
  <c r="HW160" i="15"/>
  <c r="HV160" i="15"/>
  <c r="HU160" i="15"/>
  <c r="HT160" i="15"/>
  <c r="HS160" i="15"/>
  <c r="HR160" i="15"/>
  <c r="HQ160" i="15"/>
  <c r="CO160" i="15"/>
  <c r="JV160" i="15" s="1"/>
  <c r="CK160" i="15"/>
  <c r="CJ160" i="15"/>
  <c r="JQ160" i="15" s="1"/>
  <c r="CI160" i="15"/>
  <c r="JP160" i="15" s="1"/>
  <c r="CG160" i="15"/>
  <c r="JN160" i="15" s="1"/>
  <c r="CC160" i="15"/>
  <c r="JJ160" i="15" s="1"/>
  <c r="CA160" i="15"/>
  <c r="JH160" i="15" s="1"/>
  <c r="BY160" i="15"/>
  <c r="IJ159" i="15"/>
  <c r="II159" i="15"/>
  <c r="IH159" i="15"/>
  <c r="IG159" i="15"/>
  <c r="IF159" i="15"/>
  <c r="IE159" i="15"/>
  <c r="ID159" i="15"/>
  <c r="IC159" i="15"/>
  <c r="IB159" i="15"/>
  <c r="IA159" i="15"/>
  <c r="HZ159" i="15"/>
  <c r="HY159" i="15"/>
  <c r="HX159" i="15"/>
  <c r="HW159" i="15"/>
  <c r="HV159" i="15"/>
  <c r="HU159" i="15"/>
  <c r="HT159" i="15"/>
  <c r="HS159" i="15"/>
  <c r="HR159" i="15"/>
  <c r="HQ159" i="15"/>
  <c r="IJ158" i="15"/>
  <c r="II158" i="15"/>
  <c r="IH158" i="15"/>
  <c r="IG158" i="15"/>
  <c r="IF158" i="15"/>
  <c r="IE158" i="15"/>
  <c r="ID158" i="15"/>
  <c r="IC158" i="15"/>
  <c r="IB158" i="15"/>
  <c r="IA158" i="15"/>
  <c r="HZ158" i="15"/>
  <c r="HY158" i="15"/>
  <c r="HX158" i="15"/>
  <c r="HW158" i="15"/>
  <c r="HV158" i="15"/>
  <c r="HU158" i="15"/>
  <c r="HT158" i="15"/>
  <c r="HS158" i="15"/>
  <c r="HR158" i="15"/>
  <c r="HQ158" i="15"/>
  <c r="IJ157" i="15"/>
  <c r="II157" i="15"/>
  <c r="IH157" i="15"/>
  <c r="IG157" i="15"/>
  <c r="IF157" i="15"/>
  <c r="IE157" i="15"/>
  <c r="ID157" i="15"/>
  <c r="IC157" i="15"/>
  <c r="IB157" i="15"/>
  <c r="IA157" i="15"/>
  <c r="HZ157" i="15"/>
  <c r="HY157" i="15"/>
  <c r="HX157" i="15"/>
  <c r="HW157" i="15"/>
  <c r="HV157" i="15"/>
  <c r="HU157" i="15"/>
  <c r="HT157" i="15"/>
  <c r="HS157" i="15"/>
  <c r="HR157" i="15"/>
  <c r="HQ157" i="15"/>
  <c r="IJ156" i="15"/>
  <c r="II156" i="15"/>
  <c r="IH156" i="15"/>
  <c r="IG156" i="15"/>
  <c r="IF156" i="15"/>
  <c r="IE156" i="15"/>
  <c r="ID156" i="15"/>
  <c r="IC156" i="15"/>
  <c r="IB156" i="15"/>
  <c r="IA156" i="15"/>
  <c r="HZ156" i="15"/>
  <c r="HY156" i="15"/>
  <c r="HX156" i="15"/>
  <c r="HW156" i="15"/>
  <c r="HV156" i="15"/>
  <c r="HU156" i="15"/>
  <c r="HT156" i="15"/>
  <c r="HS156" i="15"/>
  <c r="HR156" i="15"/>
  <c r="HQ156" i="15"/>
  <c r="IJ155" i="15"/>
  <c r="II155" i="15"/>
  <c r="IH155" i="15"/>
  <c r="IG155" i="15"/>
  <c r="IF155" i="15"/>
  <c r="IE155" i="15"/>
  <c r="ID155" i="15"/>
  <c r="IC155" i="15"/>
  <c r="IB155" i="15"/>
  <c r="IA155" i="15"/>
  <c r="HZ155" i="15"/>
  <c r="HY155" i="15"/>
  <c r="HX155" i="15"/>
  <c r="HW155" i="15"/>
  <c r="HV155" i="15"/>
  <c r="HU155" i="15"/>
  <c r="HT155" i="15"/>
  <c r="HS155" i="15"/>
  <c r="HR155" i="15"/>
  <c r="HQ155" i="15"/>
  <c r="IJ154" i="15"/>
  <c r="II154" i="15"/>
  <c r="IH154" i="15"/>
  <c r="IG154" i="15"/>
  <c r="IF154" i="15"/>
  <c r="IE154" i="15"/>
  <c r="ID154" i="15"/>
  <c r="IC154" i="15"/>
  <c r="IB154" i="15"/>
  <c r="IA154" i="15"/>
  <c r="HZ154" i="15"/>
  <c r="HY154" i="15"/>
  <c r="HX154" i="15"/>
  <c r="HW154" i="15"/>
  <c r="HV154" i="15"/>
  <c r="HU154" i="15"/>
  <c r="HT154" i="15"/>
  <c r="HS154" i="15"/>
  <c r="HR154" i="15"/>
  <c r="HQ154" i="15"/>
  <c r="IJ153" i="15"/>
  <c r="II153" i="15"/>
  <c r="IH153" i="15"/>
  <c r="IG153" i="15"/>
  <c r="IF153" i="15"/>
  <c r="IE153" i="15"/>
  <c r="ID153" i="15"/>
  <c r="IC153" i="15"/>
  <c r="IB153" i="15"/>
  <c r="IA153" i="15"/>
  <c r="HZ153" i="15"/>
  <c r="HY153" i="15"/>
  <c r="HX153" i="15"/>
  <c r="HW153" i="15"/>
  <c r="HV153" i="15"/>
  <c r="HU153" i="15"/>
  <c r="HT153" i="15"/>
  <c r="HS153" i="15"/>
  <c r="HR153" i="15"/>
  <c r="HQ153" i="15"/>
  <c r="IJ152" i="15"/>
  <c r="II152" i="15"/>
  <c r="IH152" i="15"/>
  <c r="IG152" i="15"/>
  <c r="IF152" i="15"/>
  <c r="IE152" i="15"/>
  <c r="ID152" i="15"/>
  <c r="IC152" i="15"/>
  <c r="IB152" i="15"/>
  <c r="IA152" i="15"/>
  <c r="HZ152" i="15"/>
  <c r="HY152" i="15"/>
  <c r="HX152" i="15"/>
  <c r="HW152" i="15"/>
  <c r="HV152" i="15"/>
  <c r="HU152" i="15"/>
  <c r="HT152" i="15"/>
  <c r="HS152" i="15"/>
  <c r="HR152" i="15"/>
  <c r="HQ152" i="15"/>
  <c r="IJ151" i="15"/>
  <c r="II151" i="15"/>
  <c r="IH151" i="15"/>
  <c r="IG151" i="15"/>
  <c r="IF151" i="15"/>
  <c r="IE151" i="15"/>
  <c r="ID151" i="15"/>
  <c r="IC151" i="15"/>
  <c r="IB151" i="15"/>
  <c r="IA151" i="15"/>
  <c r="HZ151" i="15"/>
  <c r="HY151" i="15"/>
  <c r="HX151" i="15"/>
  <c r="HW151" i="15"/>
  <c r="HV151" i="15"/>
  <c r="HU151" i="15"/>
  <c r="HT151" i="15"/>
  <c r="HS151" i="15"/>
  <c r="HR151" i="15"/>
  <c r="HQ151" i="15"/>
  <c r="IJ150" i="15"/>
  <c r="II150" i="15"/>
  <c r="IH150" i="15"/>
  <c r="IG150" i="15"/>
  <c r="IF150" i="15"/>
  <c r="IE150" i="15"/>
  <c r="ID150" i="15"/>
  <c r="IC150" i="15"/>
  <c r="IB150" i="15"/>
  <c r="IA150" i="15"/>
  <c r="HZ150" i="15"/>
  <c r="HY150" i="15"/>
  <c r="HX150" i="15"/>
  <c r="HW150" i="15"/>
  <c r="HV150" i="15"/>
  <c r="HU150" i="15"/>
  <c r="HT150" i="15"/>
  <c r="HS150" i="15"/>
  <c r="HR150" i="15"/>
  <c r="HQ150" i="15"/>
  <c r="IJ149" i="15"/>
  <c r="II149" i="15"/>
  <c r="IH149" i="15"/>
  <c r="IG149" i="15"/>
  <c r="IF149" i="15"/>
  <c r="IE149" i="15"/>
  <c r="ID149" i="15"/>
  <c r="IC149" i="15"/>
  <c r="IB149" i="15"/>
  <c r="IA149" i="15"/>
  <c r="HZ149" i="15"/>
  <c r="HY149" i="15"/>
  <c r="HX149" i="15"/>
  <c r="HW149" i="15"/>
  <c r="HV149" i="15"/>
  <c r="HU149" i="15"/>
  <c r="HT149" i="15"/>
  <c r="HS149" i="15"/>
  <c r="HR149" i="15"/>
  <c r="HQ149" i="15"/>
  <c r="IJ148" i="15"/>
  <c r="II148" i="15"/>
  <c r="IH148" i="15"/>
  <c r="IG148" i="15"/>
  <c r="IF148" i="15"/>
  <c r="IE148" i="15"/>
  <c r="ID148" i="15"/>
  <c r="IC148" i="15"/>
  <c r="IB148" i="15"/>
  <c r="IA148" i="15"/>
  <c r="HZ148" i="15"/>
  <c r="HY148" i="15"/>
  <c r="HX148" i="15"/>
  <c r="HW148" i="15"/>
  <c r="HV148" i="15"/>
  <c r="HU148" i="15"/>
  <c r="HT148" i="15"/>
  <c r="HS148" i="15"/>
  <c r="HR148" i="15"/>
  <c r="HQ148" i="15"/>
  <c r="IJ147" i="15"/>
  <c r="II147" i="15"/>
  <c r="IH147" i="15"/>
  <c r="IG147" i="15"/>
  <c r="IF147" i="15"/>
  <c r="IE147" i="15"/>
  <c r="ID147" i="15"/>
  <c r="IC147" i="15"/>
  <c r="IB147" i="15"/>
  <c r="IA147" i="15"/>
  <c r="HZ147" i="15"/>
  <c r="HY147" i="15"/>
  <c r="HX147" i="15"/>
  <c r="HW147" i="15"/>
  <c r="HV147" i="15"/>
  <c r="HU147" i="15"/>
  <c r="HT147" i="15"/>
  <c r="HS147" i="15"/>
  <c r="HR147" i="15"/>
  <c r="HQ147" i="15"/>
  <c r="IJ146" i="15"/>
  <c r="II146" i="15"/>
  <c r="IH146" i="15"/>
  <c r="IG146" i="15"/>
  <c r="IF146" i="15"/>
  <c r="IE146" i="15"/>
  <c r="ID146" i="15"/>
  <c r="IC146" i="15"/>
  <c r="IB146" i="15"/>
  <c r="IA146" i="15"/>
  <c r="HZ146" i="15"/>
  <c r="HY146" i="15"/>
  <c r="HX146" i="15"/>
  <c r="HW146" i="15"/>
  <c r="HV146" i="15"/>
  <c r="HU146" i="15"/>
  <c r="HT146" i="15"/>
  <c r="HS146" i="15"/>
  <c r="HR146" i="15"/>
  <c r="HQ146" i="15"/>
  <c r="IJ145" i="15"/>
  <c r="II145" i="15"/>
  <c r="IH145" i="15"/>
  <c r="IG145" i="15"/>
  <c r="IF145" i="15"/>
  <c r="IE145" i="15"/>
  <c r="ID145" i="15"/>
  <c r="IC145" i="15"/>
  <c r="IB145" i="15"/>
  <c r="IA145" i="15"/>
  <c r="HZ145" i="15"/>
  <c r="HY145" i="15"/>
  <c r="HX145" i="15"/>
  <c r="HW145" i="15"/>
  <c r="HV145" i="15"/>
  <c r="HU145" i="15"/>
  <c r="HT145" i="15"/>
  <c r="HS145" i="15"/>
  <c r="HR145" i="15"/>
  <c r="HQ145" i="15"/>
  <c r="IJ144" i="15"/>
  <c r="II144" i="15"/>
  <c r="IH144" i="15"/>
  <c r="IG144" i="15"/>
  <c r="IF144" i="15"/>
  <c r="IE144" i="15"/>
  <c r="ID144" i="15"/>
  <c r="IC144" i="15"/>
  <c r="IB144" i="15"/>
  <c r="IA144" i="15"/>
  <c r="HZ144" i="15"/>
  <c r="HY144" i="15"/>
  <c r="HX144" i="15"/>
  <c r="HW144" i="15"/>
  <c r="HV144" i="15"/>
  <c r="HU144" i="15"/>
  <c r="HT144" i="15"/>
  <c r="HS144" i="15"/>
  <c r="HR144" i="15"/>
  <c r="HQ144" i="15"/>
  <c r="IJ143" i="15"/>
  <c r="II143" i="15"/>
  <c r="IH143" i="15"/>
  <c r="IG143" i="15"/>
  <c r="IF143" i="15"/>
  <c r="IE143" i="15"/>
  <c r="ID143" i="15"/>
  <c r="IC143" i="15"/>
  <c r="IB143" i="15"/>
  <c r="IA143" i="15"/>
  <c r="HZ143" i="15"/>
  <c r="HY143" i="15"/>
  <c r="HX143" i="15"/>
  <c r="HW143" i="15"/>
  <c r="HV143" i="15"/>
  <c r="HU143" i="15"/>
  <c r="HT143" i="15"/>
  <c r="HS143" i="15"/>
  <c r="HR143" i="15"/>
  <c r="HQ143" i="15"/>
  <c r="IJ142" i="15"/>
  <c r="II142" i="15"/>
  <c r="IH142" i="15"/>
  <c r="IG142" i="15"/>
  <c r="IF142" i="15"/>
  <c r="IE142" i="15"/>
  <c r="ID142" i="15"/>
  <c r="IC142" i="15"/>
  <c r="IB142" i="15"/>
  <c r="IA142" i="15"/>
  <c r="HZ142" i="15"/>
  <c r="HY142" i="15"/>
  <c r="HX142" i="15"/>
  <c r="HW142" i="15"/>
  <c r="HV142" i="15"/>
  <c r="HU142" i="15"/>
  <c r="HT142" i="15"/>
  <c r="HS142" i="15"/>
  <c r="HR142" i="15"/>
  <c r="HQ142" i="15"/>
  <c r="IJ141" i="15"/>
  <c r="II141" i="15"/>
  <c r="IH141" i="15"/>
  <c r="IG141" i="15"/>
  <c r="IF141" i="15"/>
  <c r="IE141" i="15"/>
  <c r="ID141" i="15"/>
  <c r="IC141" i="15"/>
  <c r="IB141" i="15"/>
  <c r="IA141" i="15"/>
  <c r="HZ141" i="15"/>
  <c r="HY141" i="15"/>
  <c r="HX141" i="15"/>
  <c r="HW141" i="15"/>
  <c r="HV141" i="15"/>
  <c r="HU141" i="15"/>
  <c r="HT141" i="15"/>
  <c r="HS141" i="15"/>
  <c r="HR141" i="15"/>
  <c r="HQ141" i="15"/>
  <c r="IJ140" i="15"/>
  <c r="II140" i="15"/>
  <c r="IH140" i="15"/>
  <c r="IG140" i="15"/>
  <c r="IF140" i="15"/>
  <c r="IE140" i="15"/>
  <c r="ID140" i="15"/>
  <c r="IC140" i="15"/>
  <c r="IB140" i="15"/>
  <c r="IA140" i="15"/>
  <c r="HZ140" i="15"/>
  <c r="HY140" i="15"/>
  <c r="HX140" i="15"/>
  <c r="HW140" i="15"/>
  <c r="HV140" i="15"/>
  <c r="HU140" i="15"/>
  <c r="HT140" i="15"/>
  <c r="HS140" i="15"/>
  <c r="HR140" i="15"/>
  <c r="HQ140" i="15"/>
  <c r="IJ139" i="15"/>
  <c r="II139" i="15"/>
  <c r="IH139" i="15"/>
  <c r="IG139" i="15"/>
  <c r="IF139" i="15"/>
  <c r="IE139" i="15"/>
  <c r="ID139" i="15"/>
  <c r="IC139" i="15"/>
  <c r="IB139" i="15"/>
  <c r="IA139" i="15"/>
  <c r="HZ139" i="15"/>
  <c r="HY139" i="15"/>
  <c r="HX139" i="15"/>
  <c r="HW139" i="15"/>
  <c r="HV139" i="15"/>
  <c r="HU139" i="15"/>
  <c r="HT139" i="15"/>
  <c r="HS139" i="15"/>
  <c r="HR139" i="15"/>
  <c r="HQ139" i="15"/>
  <c r="IJ138" i="15"/>
  <c r="II138" i="15"/>
  <c r="IH138" i="15"/>
  <c r="IG138" i="15"/>
  <c r="IF138" i="15"/>
  <c r="IE138" i="15"/>
  <c r="ID138" i="15"/>
  <c r="IC138" i="15"/>
  <c r="IB138" i="15"/>
  <c r="IA138" i="15"/>
  <c r="HZ138" i="15"/>
  <c r="HY138" i="15"/>
  <c r="HX138" i="15"/>
  <c r="HW138" i="15"/>
  <c r="HV138" i="15"/>
  <c r="HU138" i="15"/>
  <c r="HT138" i="15"/>
  <c r="HS138" i="15"/>
  <c r="HR138" i="15"/>
  <c r="HQ138" i="15"/>
  <c r="IJ137" i="15"/>
  <c r="II137" i="15"/>
  <c r="IH137" i="15"/>
  <c r="IG137" i="15"/>
  <c r="IF137" i="15"/>
  <c r="IE137" i="15"/>
  <c r="ID137" i="15"/>
  <c r="IC137" i="15"/>
  <c r="IB137" i="15"/>
  <c r="IA137" i="15"/>
  <c r="HZ137" i="15"/>
  <c r="HY137" i="15"/>
  <c r="HX137" i="15"/>
  <c r="HW137" i="15"/>
  <c r="HV137" i="15"/>
  <c r="HU137" i="15"/>
  <c r="HT137" i="15"/>
  <c r="HS137" i="15"/>
  <c r="HR137" i="15"/>
  <c r="HQ137" i="15"/>
  <c r="IJ136" i="15"/>
  <c r="II136" i="15"/>
  <c r="IH136" i="15"/>
  <c r="IG136" i="15"/>
  <c r="IF136" i="15"/>
  <c r="IE136" i="15"/>
  <c r="ID136" i="15"/>
  <c r="IC136" i="15"/>
  <c r="IB136" i="15"/>
  <c r="IA136" i="15"/>
  <c r="HZ136" i="15"/>
  <c r="HY136" i="15"/>
  <c r="HX136" i="15"/>
  <c r="HW136" i="15"/>
  <c r="HV136" i="15"/>
  <c r="HU136" i="15"/>
  <c r="HT136" i="15"/>
  <c r="HS136" i="15"/>
  <c r="HR136" i="15"/>
  <c r="HQ136" i="15"/>
  <c r="IJ135" i="15"/>
  <c r="II135" i="15"/>
  <c r="IH135" i="15"/>
  <c r="IG135" i="15"/>
  <c r="IF135" i="15"/>
  <c r="IE135" i="15"/>
  <c r="ID135" i="15"/>
  <c r="IC135" i="15"/>
  <c r="IB135" i="15"/>
  <c r="IA135" i="15"/>
  <c r="HZ135" i="15"/>
  <c r="HY135" i="15"/>
  <c r="HX135" i="15"/>
  <c r="HW135" i="15"/>
  <c r="HV135" i="15"/>
  <c r="HU135" i="15"/>
  <c r="HT135" i="15"/>
  <c r="HS135" i="15"/>
  <c r="HR135" i="15"/>
  <c r="HQ135" i="15"/>
  <c r="CO135" i="15"/>
  <c r="JV135" i="15" s="1"/>
  <c r="CN135" i="15"/>
  <c r="JU135" i="15" s="1"/>
  <c r="CK135" i="15"/>
  <c r="CG135" i="15"/>
  <c r="JN135" i="15" s="1"/>
  <c r="CF135" i="15"/>
  <c r="CC135" i="15"/>
  <c r="JJ135" i="15" s="1"/>
  <c r="CA135" i="15"/>
  <c r="JH135" i="15" s="1"/>
  <c r="BY135" i="15"/>
  <c r="IJ134" i="15"/>
  <c r="II134" i="15"/>
  <c r="IH134" i="15"/>
  <c r="IG134" i="15"/>
  <c r="IF134" i="15"/>
  <c r="IE134" i="15"/>
  <c r="ID134" i="15"/>
  <c r="IC134" i="15"/>
  <c r="IB134" i="15"/>
  <c r="IA134" i="15"/>
  <c r="HZ134" i="15"/>
  <c r="HY134" i="15"/>
  <c r="HX134" i="15"/>
  <c r="HW134" i="15"/>
  <c r="HV134" i="15"/>
  <c r="HU134" i="15"/>
  <c r="HT134" i="15"/>
  <c r="HS134" i="15"/>
  <c r="HR134" i="15"/>
  <c r="HQ134" i="15"/>
  <c r="IJ133" i="15"/>
  <c r="II133" i="15"/>
  <c r="IH133" i="15"/>
  <c r="IG133" i="15"/>
  <c r="IF133" i="15"/>
  <c r="IE133" i="15"/>
  <c r="ID133" i="15"/>
  <c r="IC133" i="15"/>
  <c r="IB133" i="15"/>
  <c r="IA133" i="15"/>
  <c r="HZ133" i="15"/>
  <c r="HY133" i="15"/>
  <c r="HX133" i="15"/>
  <c r="HW133" i="15"/>
  <c r="HV133" i="15"/>
  <c r="HU133" i="15"/>
  <c r="HT133" i="15"/>
  <c r="HS133" i="15"/>
  <c r="HR133" i="15"/>
  <c r="HQ133" i="15"/>
  <c r="IJ132" i="15"/>
  <c r="II132" i="15"/>
  <c r="IH132" i="15"/>
  <c r="IG132" i="15"/>
  <c r="IF132" i="15"/>
  <c r="IE132" i="15"/>
  <c r="ID132" i="15"/>
  <c r="IC132" i="15"/>
  <c r="IB132" i="15"/>
  <c r="IA132" i="15"/>
  <c r="HZ132" i="15"/>
  <c r="HY132" i="15"/>
  <c r="HX132" i="15"/>
  <c r="HW132" i="15"/>
  <c r="HV132" i="15"/>
  <c r="HU132" i="15"/>
  <c r="HT132" i="15"/>
  <c r="HS132" i="15"/>
  <c r="HR132" i="15"/>
  <c r="HQ132" i="15"/>
  <c r="IJ131" i="15"/>
  <c r="II131" i="15"/>
  <c r="IH131" i="15"/>
  <c r="IG131" i="15"/>
  <c r="IF131" i="15"/>
  <c r="IE131" i="15"/>
  <c r="ID131" i="15"/>
  <c r="IC131" i="15"/>
  <c r="IB131" i="15"/>
  <c r="IA131" i="15"/>
  <c r="HZ131" i="15"/>
  <c r="HY131" i="15"/>
  <c r="HX131" i="15"/>
  <c r="HW131" i="15"/>
  <c r="HV131" i="15"/>
  <c r="HU131" i="15"/>
  <c r="HT131" i="15"/>
  <c r="HS131" i="15"/>
  <c r="HR131" i="15"/>
  <c r="HQ131" i="15"/>
  <c r="IJ130" i="15"/>
  <c r="II130" i="15"/>
  <c r="IH130" i="15"/>
  <c r="IG130" i="15"/>
  <c r="IF130" i="15"/>
  <c r="IE130" i="15"/>
  <c r="ID130" i="15"/>
  <c r="IC130" i="15"/>
  <c r="IB130" i="15"/>
  <c r="IA130" i="15"/>
  <c r="HZ130" i="15"/>
  <c r="HY130" i="15"/>
  <c r="HX130" i="15"/>
  <c r="HW130" i="15"/>
  <c r="HV130" i="15"/>
  <c r="HU130" i="15"/>
  <c r="HT130" i="15"/>
  <c r="HS130" i="15"/>
  <c r="HR130" i="15"/>
  <c r="HQ130" i="15"/>
  <c r="IJ129" i="15"/>
  <c r="II129" i="15"/>
  <c r="IH129" i="15"/>
  <c r="IG129" i="15"/>
  <c r="IF129" i="15"/>
  <c r="IE129" i="15"/>
  <c r="ID129" i="15"/>
  <c r="IC129" i="15"/>
  <c r="IB129" i="15"/>
  <c r="IA129" i="15"/>
  <c r="HZ129" i="15"/>
  <c r="HY129" i="15"/>
  <c r="HX129" i="15"/>
  <c r="HW129" i="15"/>
  <c r="HV129" i="15"/>
  <c r="HU129" i="15"/>
  <c r="HT129" i="15"/>
  <c r="HS129" i="15"/>
  <c r="HR129" i="15"/>
  <c r="HQ129" i="15"/>
  <c r="IJ128" i="15"/>
  <c r="II128" i="15"/>
  <c r="IH128" i="15"/>
  <c r="IG128" i="15"/>
  <c r="IF128" i="15"/>
  <c r="IE128" i="15"/>
  <c r="ID128" i="15"/>
  <c r="IC128" i="15"/>
  <c r="IB128" i="15"/>
  <c r="IA128" i="15"/>
  <c r="HZ128" i="15"/>
  <c r="HY128" i="15"/>
  <c r="HX128" i="15"/>
  <c r="HW128" i="15"/>
  <c r="HV128" i="15"/>
  <c r="HU128" i="15"/>
  <c r="HT128" i="15"/>
  <c r="HS128" i="15"/>
  <c r="HR128" i="15"/>
  <c r="HQ128" i="15"/>
  <c r="IJ127" i="15"/>
  <c r="II127" i="15"/>
  <c r="IH127" i="15"/>
  <c r="IG127" i="15"/>
  <c r="IF127" i="15"/>
  <c r="IE127" i="15"/>
  <c r="ID127" i="15"/>
  <c r="IC127" i="15"/>
  <c r="IB127" i="15"/>
  <c r="IA127" i="15"/>
  <c r="HZ127" i="15"/>
  <c r="HY127" i="15"/>
  <c r="HX127" i="15"/>
  <c r="HW127" i="15"/>
  <c r="HV127" i="15"/>
  <c r="HU127" i="15"/>
  <c r="HT127" i="15"/>
  <c r="HS127" i="15"/>
  <c r="HR127" i="15"/>
  <c r="HQ127" i="15"/>
  <c r="IJ126" i="15"/>
  <c r="II126" i="15"/>
  <c r="IH126" i="15"/>
  <c r="IG126" i="15"/>
  <c r="IF126" i="15"/>
  <c r="IE126" i="15"/>
  <c r="ID126" i="15"/>
  <c r="IC126" i="15"/>
  <c r="IB126" i="15"/>
  <c r="IA126" i="15"/>
  <c r="HZ126" i="15"/>
  <c r="HY126" i="15"/>
  <c r="HX126" i="15"/>
  <c r="HW126" i="15"/>
  <c r="HV126" i="15"/>
  <c r="HU126" i="15"/>
  <c r="HT126" i="15"/>
  <c r="HS126" i="15"/>
  <c r="HR126" i="15"/>
  <c r="HQ126" i="15"/>
  <c r="IJ125" i="15"/>
  <c r="II125" i="15"/>
  <c r="IH125" i="15"/>
  <c r="IG125" i="15"/>
  <c r="IF125" i="15"/>
  <c r="IE125" i="15"/>
  <c r="ID125" i="15"/>
  <c r="IC125" i="15"/>
  <c r="IB125" i="15"/>
  <c r="IA125" i="15"/>
  <c r="HZ125" i="15"/>
  <c r="HY125" i="15"/>
  <c r="HX125" i="15"/>
  <c r="HW125" i="15"/>
  <c r="HV125" i="15"/>
  <c r="HU125" i="15"/>
  <c r="HT125" i="15"/>
  <c r="HS125" i="15"/>
  <c r="HR125" i="15"/>
  <c r="HQ125" i="15"/>
  <c r="IJ124" i="15"/>
  <c r="II124" i="15"/>
  <c r="IH124" i="15"/>
  <c r="IG124" i="15"/>
  <c r="IF124" i="15"/>
  <c r="IE124" i="15"/>
  <c r="ID124" i="15"/>
  <c r="IC124" i="15"/>
  <c r="IB124" i="15"/>
  <c r="IA124" i="15"/>
  <c r="HZ124" i="15"/>
  <c r="HY124" i="15"/>
  <c r="HX124" i="15"/>
  <c r="HW124" i="15"/>
  <c r="HV124" i="15"/>
  <c r="HU124" i="15"/>
  <c r="HT124" i="15"/>
  <c r="HS124" i="15"/>
  <c r="HR124" i="15"/>
  <c r="HQ124" i="15"/>
  <c r="IJ123" i="15"/>
  <c r="II123" i="15"/>
  <c r="IH123" i="15"/>
  <c r="IG123" i="15"/>
  <c r="IF123" i="15"/>
  <c r="IE123" i="15"/>
  <c r="ID123" i="15"/>
  <c r="IC123" i="15"/>
  <c r="IB123" i="15"/>
  <c r="IA123" i="15"/>
  <c r="HZ123" i="15"/>
  <c r="HY123" i="15"/>
  <c r="HX123" i="15"/>
  <c r="HW123" i="15"/>
  <c r="HV123" i="15"/>
  <c r="HU123" i="15"/>
  <c r="HT123" i="15"/>
  <c r="HS123" i="15"/>
  <c r="HR123" i="15"/>
  <c r="HQ123" i="15"/>
  <c r="IJ122" i="15"/>
  <c r="II122" i="15"/>
  <c r="IH122" i="15"/>
  <c r="IG122" i="15"/>
  <c r="IF122" i="15"/>
  <c r="IE122" i="15"/>
  <c r="ID122" i="15"/>
  <c r="IC122" i="15"/>
  <c r="IB122" i="15"/>
  <c r="IA122" i="15"/>
  <c r="HZ122" i="15"/>
  <c r="HY122" i="15"/>
  <c r="HX122" i="15"/>
  <c r="HW122" i="15"/>
  <c r="HV122" i="15"/>
  <c r="HU122" i="15"/>
  <c r="HT122" i="15"/>
  <c r="HS122" i="15"/>
  <c r="HR122" i="15"/>
  <c r="HQ122" i="15"/>
  <c r="IJ121" i="15"/>
  <c r="II121" i="15"/>
  <c r="IH121" i="15"/>
  <c r="IG121" i="15"/>
  <c r="IF121" i="15"/>
  <c r="IE121" i="15"/>
  <c r="ID121" i="15"/>
  <c r="IC121" i="15"/>
  <c r="IB121" i="15"/>
  <c r="IA121" i="15"/>
  <c r="HZ121" i="15"/>
  <c r="HY121" i="15"/>
  <c r="HX121" i="15"/>
  <c r="HW121" i="15"/>
  <c r="HV121" i="15"/>
  <c r="HU121" i="15"/>
  <c r="HT121" i="15"/>
  <c r="HS121" i="15"/>
  <c r="HR121" i="15"/>
  <c r="HQ121" i="15"/>
  <c r="IJ120" i="15"/>
  <c r="II120" i="15"/>
  <c r="IH120" i="15"/>
  <c r="IG120" i="15"/>
  <c r="IF120" i="15"/>
  <c r="IE120" i="15"/>
  <c r="ID120" i="15"/>
  <c r="IC120" i="15"/>
  <c r="IB120" i="15"/>
  <c r="IA120" i="15"/>
  <c r="HZ120" i="15"/>
  <c r="HY120" i="15"/>
  <c r="HX120" i="15"/>
  <c r="HW120" i="15"/>
  <c r="HV120" i="15"/>
  <c r="HU120" i="15"/>
  <c r="HT120" i="15"/>
  <c r="HS120" i="15"/>
  <c r="HR120" i="15"/>
  <c r="HQ120" i="15"/>
  <c r="IJ119" i="15"/>
  <c r="II119" i="15"/>
  <c r="IH119" i="15"/>
  <c r="IG119" i="15"/>
  <c r="IF119" i="15"/>
  <c r="IE119" i="15"/>
  <c r="ID119" i="15"/>
  <c r="IC119" i="15"/>
  <c r="IB119" i="15"/>
  <c r="IA119" i="15"/>
  <c r="HZ119" i="15"/>
  <c r="HY119" i="15"/>
  <c r="HX119" i="15"/>
  <c r="HW119" i="15"/>
  <c r="HV119" i="15"/>
  <c r="HU119" i="15"/>
  <c r="HT119" i="15"/>
  <c r="HS119" i="15"/>
  <c r="HR119" i="15"/>
  <c r="HQ119" i="15"/>
  <c r="IJ118" i="15"/>
  <c r="II118" i="15"/>
  <c r="IH118" i="15"/>
  <c r="IG118" i="15"/>
  <c r="IF118" i="15"/>
  <c r="IE118" i="15"/>
  <c r="ID118" i="15"/>
  <c r="IC118" i="15"/>
  <c r="IB118" i="15"/>
  <c r="IA118" i="15"/>
  <c r="HZ118" i="15"/>
  <c r="HY118" i="15"/>
  <c r="HX118" i="15"/>
  <c r="HW118" i="15"/>
  <c r="HV118" i="15"/>
  <c r="HU118" i="15"/>
  <c r="HT118" i="15"/>
  <c r="HS118" i="15"/>
  <c r="HR118" i="15"/>
  <c r="HQ118" i="15"/>
  <c r="IJ117" i="15"/>
  <c r="II117" i="15"/>
  <c r="IH117" i="15"/>
  <c r="IG117" i="15"/>
  <c r="IF117" i="15"/>
  <c r="IE117" i="15"/>
  <c r="ID117" i="15"/>
  <c r="IC117" i="15"/>
  <c r="IB117" i="15"/>
  <c r="IA117" i="15"/>
  <c r="HZ117" i="15"/>
  <c r="HY117" i="15"/>
  <c r="HX117" i="15"/>
  <c r="HW117" i="15"/>
  <c r="HV117" i="15"/>
  <c r="HU117" i="15"/>
  <c r="HT117" i="15"/>
  <c r="HS117" i="15"/>
  <c r="HR117" i="15"/>
  <c r="HQ117" i="15"/>
  <c r="IJ116" i="15"/>
  <c r="II116" i="15"/>
  <c r="IH116" i="15"/>
  <c r="IG116" i="15"/>
  <c r="IF116" i="15"/>
  <c r="IE116" i="15"/>
  <c r="ID116" i="15"/>
  <c r="IC116" i="15"/>
  <c r="IB116" i="15"/>
  <c r="IA116" i="15"/>
  <c r="HZ116" i="15"/>
  <c r="HY116" i="15"/>
  <c r="HX116" i="15"/>
  <c r="HW116" i="15"/>
  <c r="HV116" i="15"/>
  <c r="HU116" i="15"/>
  <c r="HT116" i="15"/>
  <c r="HS116" i="15"/>
  <c r="HR116" i="15"/>
  <c r="HQ116" i="15"/>
  <c r="IJ115" i="15"/>
  <c r="II115" i="15"/>
  <c r="IH115" i="15"/>
  <c r="IG115" i="15"/>
  <c r="IF115" i="15"/>
  <c r="IE115" i="15"/>
  <c r="ID115" i="15"/>
  <c r="IC115" i="15"/>
  <c r="IB115" i="15"/>
  <c r="IA115" i="15"/>
  <c r="HZ115" i="15"/>
  <c r="HY115" i="15"/>
  <c r="HX115" i="15"/>
  <c r="HW115" i="15"/>
  <c r="HV115" i="15"/>
  <c r="HU115" i="15"/>
  <c r="HT115" i="15"/>
  <c r="HS115" i="15"/>
  <c r="HR115" i="15"/>
  <c r="HQ115" i="15"/>
  <c r="IJ114" i="15"/>
  <c r="II114" i="15"/>
  <c r="IH114" i="15"/>
  <c r="IG114" i="15"/>
  <c r="IF114" i="15"/>
  <c r="IE114" i="15"/>
  <c r="ID114" i="15"/>
  <c r="IC114" i="15"/>
  <c r="IB114" i="15"/>
  <c r="IA114" i="15"/>
  <c r="HZ114" i="15"/>
  <c r="HY114" i="15"/>
  <c r="HX114" i="15"/>
  <c r="HW114" i="15"/>
  <c r="HV114" i="15"/>
  <c r="HU114" i="15"/>
  <c r="HT114" i="15"/>
  <c r="HS114" i="15"/>
  <c r="HR114" i="15"/>
  <c r="HQ114" i="15"/>
  <c r="IJ113" i="15"/>
  <c r="II113" i="15"/>
  <c r="IH113" i="15"/>
  <c r="IG113" i="15"/>
  <c r="IF113" i="15"/>
  <c r="IE113" i="15"/>
  <c r="ID113" i="15"/>
  <c r="IC113" i="15"/>
  <c r="IB113" i="15"/>
  <c r="IA113" i="15"/>
  <c r="HZ113" i="15"/>
  <c r="HY113" i="15"/>
  <c r="HX113" i="15"/>
  <c r="HW113" i="15"/>
  <c r="HV113" i="15"/>
  <c r="HU113" i="15"/>
  <c r="HT113" i="15"/>
  <c r="HS113" i="15"/>
  <c r="HR113" i="15"/>
  <c r="HQ113" i="15"/>
  <c r="IJ112" i="15"/>
  <c r="II112" i="15"/>
  <c r="IH112" i="15"/>
  <c r="IG112" i="15"/>
  <c r="IF112" i="15"/>
  <c r="IE112" i="15"/>
  <c r="ID112" i="15"/>
  <c r="IC112" i="15"/>
  <c r="IB112" i="15"/>
  <c r="IA112" i="15"/>
  <c r="HZ112" i="15"/>
  <c r="HY112" i="15"/>
  <c r="HX112" i="15"/>
  <c r="HW112" i="15"/>
  <c r="HV112" i="15"/>
  <c r="HU112" i="15"/>
  <c r="HT112" i="15"/>
  <c r="HS112" i="15"/>
  <c r="HR112" i="15"/>
  <c r="HQ112" i="15"/>
  <c r="IJ111" i="15"/>
  <c r="II111" i="15"/>
  <c r="IH111" i="15"/>
  <c r="IG111" i="15"/>
  <c r="IF111" i="15"/>
  <c r="IE111" i="15"/>
  <c r="ID111" i="15"/>
  <c r="IC111" i="15"/>
  <c r="IB111" i="15"/>
  <c r="IA111" i="15"/>
  <c r="HZ111" i="15"/>
  <c r="HY111" i="15"/>
  <c r="HX111" i="15"/>
  <c r="HW111" i="15"/>
  <c r="HV111" i="15"/>
  <c r="HU111" i="15"/>
  <c r="HT111" i="15"/>
  <c r="HS111" i="15"/>
  <c r="HR111" i="15"/>
  <c r="HQ111" i="15"/>
  <c r="IJ110" i="15"/>
  <c r="II110" i="15"/>
  <c r="IH110" i="15"/>
  <c r="IG110" i="15"/>
  <c r="IF110" i="15"/>
  <c r="IE110" i="15"/>
  <c r="ID110" i="15"/>
  <c r="IC110" i="15"/>
  <c r="IB110" i="15"/>
  <c r="IA110" i="15"/>
  <c r="HZ110" i="15"/>
  <c r="HY110" i="15"/>
  <c r="HX110" i="15"/>
  <c r="HW110" i="15"/>
  <c r="HV110" i="15"/>
  <c r="HU110" i="15"/>
  <c r="HT110" i="15"/>
  <c r="HS110" i="15"/>
  <c r="HR110" i="15"/>
  <c r="HQ110" i="15"/>
  <c r="IJ109" i="15"/>
  <c r="II109" i="15"/>
  <c r="IH109" i="15"/>
  <c r="IG109" i="15"/>
  <c r="IF109" i="15"/>
  <c r="IE109" i="15"/>
  <c r="ID109" i="15"/>
  <c r="IC109" i="15"/>
  <c r="IB109" i="15"/>
  <c r="IA109" i="15"/>
  <c r="HZ109" i="15"/>
  <c r="HY109" i="15"/>
  <c r="HX109" i="15"/>
  <c r="HW109" i="15"/>
  <c r="HV109" i="15"/>
  <c r="HU109" i="15"/>
  <c r="HT109" i="15"/>
  <c r="HS109" i="15"/>
  <c r="HR109" i="15"/>
  <c r="HQ109" i="15"/>
  <c r="IJ108" i="15"/>
  <c r="II108" i="15"/>
  <c r="IH108" i="15"/>
  <c r="IG108" i="15"/>
  <c r="IF108" i="15"/>
  <c r="IE108" i="15"/>
  <c r="ID108" i="15"/>
  <c r="IC108" i="15"/>
  <c r="IB108" i="15"/>
  <c r="IA108" i="15"/>
  <c r="HZ108" i="15"/>
  <c r="HY108" i="15"/>
  <c r="HX108" i="15"/>
  <c r="HW108" i="15"/>
  <c r="HV108" i="15"/>
  <c r="HU108" i="15"/>
  <c r="HT108" i="15"/>
  <c r="HS108" i="15"/>
  <c r="HR108" i="15"/>
  <c r="HQ108" i="15"/>
  <c r="IJ107" i="15"/>
  <c r="II107" i="15"/>
  <c r="IH107" i="15"/>
  <c r="IG107" i="15"/>
  <c r="IF107" i="15"/>
  <c r="IE107" i="15"/>
  <c r="ID107" i="15"/>
  <c r="IC107" i="15"/>
  <c r="IB107" i="15"/>
  <c r="IA107" i="15"/>
  <c r="HZ107" i="15"/>
  <c r="HY107" i="15"/>
  <c r="HX107" i="15"/>
  <c r="HW107" i="15"/>
  <c r="HV107" i="15"/>
  <c r="HU107" i="15"/>
  <c r="HT107" i="15"/>
  <c r="HS107" i="15"/>
  <c r="HR107" i="15"/>
  <c r="HQ107" i="15"/>
  <c r="IJ106" i="15"/>
  <c r="II106" i="15"/>
  <c r="IH106" i="15"/>
  <c r="IG106" i="15"/>
  <c r="IF106" i="15"/>
  <c r="IE106" i="15"/>
  <c r="ID106" i="15"/>
  <c r="IC106" i="15"/>
  <c r="IB106" i="15"/>
  <c r="IA106" i="15"/>
  <c r="HZ106" i="15"/>
  <c r="HY106" i="15"/>
  <c r="HX106" i="15"/>
  <c r="HW106" i="15"/>
  <c r="HV106" i="15"/>
  <c r="HU106" i="15"/>
  <c r="HT106" i="15"/>
  <c r="HS106" i="15"/>
  <c r="HR106" i="15"/>
  <c r="HQ106" i="15"/>
  <c r="IJ105" i="15"/>
  <c r="II105" i="15"/>
  <c r="IH105" i="15"/>
  <c r="IG105" i="15"/>
  <c r="IF105" i="15"/>
  <c r="IE105" i="15"/>
  <c r="ID105" i="15"/>
  <c r="IC105" i="15"/>
  <c r="IB105" i="15"/>
  <c r="IA105" i="15"/>
  <c r="HZ105" i="15"/>
  <c r="HY105" i="15"/>
  <c r="HX105" i="15"/>
  <c r="HW105" i="15"/>
  <c r="HV105" i="15"/>
  <c r="HU105" i="15"/>
  <c r="HT105" i="15"/>
  <c r="HS105" i="15"/>
  <c r="HR105" i="15"/>
  <c r="HQ105" i="15"/>
  <c r="IJ104" i="15"/>
  <c r="II104" i="15"/>
  <c r="IH104" i="15"/>
  <c r="IG104" i="15"/>
  <c r="IF104" i="15"/>
  <c r="IE104" i="15"/>
  <c r="ID104" i="15"/>
  <c r="IC104" i="15"/>
  <c r="IB104" i="15"/>
  <c r="IA104" i="15"/>
  <c r="HZ104" i="15"/>
  <c r="HY104" i="15"/>
  <c r="HX104" i="15"/>
  <c r="HW104" i="15"/>
  <c r="HV104" i="15"/>
  <c r="HU104" i="15"/>
  <c r="HT104" i="15"/>
  <c r="HS104" i="15"/>
  <c r="HR104" i="15"/>
  <c r="HQ104" i="15"/>
  <c r="IJ103" i="15"/>
  <c r="II103" i="15"/>
  <c r="IH103" i="15"/>
  <c r="IG103" i="15"/>
  <c r="IF103" i="15"/>
  <c r="IE103" i="15"/>
  <c r="ID103" i="15"/>
  <c r="IC103" i="15"/>
  <c r="IB103" i="15"/>
  <c r="IA103" i="15"/>
  <c r="HZ103" i="15"/>
  <c r="HY103" i="15"/>
  <c r="HX103" i="15"/>
  <c r="HW103" i="15"/>
  <c r="HV103" i="15"/>
  <c r="HU103" i="15"/>
  <c r="HT103" i="15"/>
  <c r="HS103" i="15"/>
  <c r="HR103" i="15"/>
  <c r="HQ103" i="15"/>
  <c r="IJ102" i="15"/>
  <c r="II102" i="15"/>
  <c r="IH102" i="15"/>
  <c r="IG102" i="15"/>
  <c r="IF102" i="15"/>
  <c r="IE102" i="15"/>
  <c r="ID102" i="15"/>
  <c r="IC102" i="15"/>
  <c r="IB102" i="15"/>
  <c r="IA102" i="15"/>
  <c r="HZ102" i="15"/>
  <c r="HY102" i="15"/>
  <c r="HX102" i="15"/>
  <c r="HW102" i="15"/>
  <c r="HV102" i="15"/>
  <c r="HU102" i="15"/>
  <c r="HT102" i="15"/>
  <c r="HS102" i="15"/>
  <c r="HR102" i="15"/>
  <c r="HQ102" i="15"/>
  <c r="IJ101" i="15"/>
  <c r="II101" i="15"/>
  <c r="IH101" i="15"/>
  <c r="IG101" i="15"/>
  <c r="IF101" i="15"/>
  <c r="IE101" i="15"/>
  <c r="ID101" i="15"/>
  <c r="IC101" i="15"/>
  <c r="IB101" i="15"/>
  <c r="IA101" i="15"/>
  <c r="HZ101" i="15"/>
  <c r="HY101" i="15"/>
  <c r="HX101" i="15"/>
  <c r="HW101" i="15"/>
  <c r="HV101" i="15"/>
  <c r="HU101" i="15"/>
  <c r="HT101" i="15"/>
  <c r="HS101" i="15"/>
  <c r="HR101" i="15"/>
  <c r="HQ101" i="15"/>
  <c r="IJ100" i="15"/>
  <c r="II100" i="15"/>
  <c r="IH100" i="15"/>
  <c r="IG100" i="15"/>
  <c r="IF100" i="15"/>
  <c r="IE100" i="15"/>
  <c r="ID100" i="15"/>
  <c r="IC100" i="15"/>
  <c r="IB100" i="15"/>
  <c r="IA100" i="15"/>
  <c r="HZ100" i="15"/>
  <c r="HY100" i="15"/>
  <c r="HX100" i="15"/>
  <c r="HW100" i="15"/>
  <c r="HV100" i="15"/>
  <c r="HU100" i="15"/>
  <c r="HT100" i="15"/>
  <c r="HS100" i="15"/>
  <c r="HR100" i="15"/>
  <c r="HQ100" i="15"/>
  <c r="IJ99" i="15"/>
  <c r="II99" i="15"/>
  <c r="IH99" i="15"/>
  <c r="IG99" i="15"/>
  <c r="IF99" i="15"/>
  <c r="IE99" i="15"/>
  <c r="ID99" i="15"/>
  <c r="IC99" i="15"/>
  <c r="IB99" i="15"/>
  <c r="IA99" i="15"/>
  <c r="HZ99" i="15"/>
  <c r="HY99" i="15"/>
  <c r="HX99" i="15"/>
  <c r="HW99" i="15"/>
  <c r="HV99" i="15"/>
  <c r="HU99" i="15"/>
  <c r="HT99" i="15"/>
  <c r="HS99" i="15"/>
  <c r="HR99" i="15"/>
  <c r="HQ99" i="15"/>
  <c r="IJ98" i="15"/>
  <c r="II98" i="15"/>
  <c r="IH98" i="15"/>
  <c r="IG98" i="15"/>
  <c r="IF98" i="15"/>
  <c r="IE98" i="15"/>
  <c r="ID98" i="15"/>
  <c r="IC98" i="15"/>
  <c r="IB98" i="15"/>
  <c r="IA98" i="15"/>
  <c r="HZ98" i="15"/>
  <c r="HY98" i="15"/>
  <c r="HX98" i="15"/>
  <c r="HW98" i="15"/>
  <c r="HV98" i="15"/>
  <c r="HU98" i="15"/>
  <c r="HT98" i="15"/>
  <c r="HS98" i="15"/>
  <c r="HR98" i="15"/>
  <c r="HQ98" i="15"/>
  <c r="IJ97" i="15"/>
  <c r="II97" i="15"/>
  <c r="IH97" i="15"/>
  <c r="IG97" i="15"/>
  <c r="IF97" i="15"/>
  <c r="IE97" i="15"/>
  <c r="ID97" i="15"/>
  <c r="IC97" i="15"/>
  <c r="IB97" i="15"/>
  <c r="IA97" i="15"/>
  <c r="HZ97" i="15"/>
  <c r="HY97" i="15"/>
  <c r="HX97" i="15"/>
  <c r="HW97" i="15"/>
  <c r="HV97" i="15"/>
  <c r="HU97" i="15"/>
  <c r="HT97" i="15"/>
  <c r="HS97" i="15"/>
  <c r="HR97" i="15"/>
  <c r="HQ97" i="15"/>
  <c r="IJ96" i="15"/>
  <c r="II96" i="15"/>
  <c r="IH96" i="15"/>
  <c r="IG96" i="15"/>
  <c r="IF96" i="15"/>
  <c r="IE96" i="15"/>
  <c r="ID96" i="15"/>
  <c r="IC96" i="15"/>
  <c r="IB96" i="15"/>
  <c r="IA96" i="15"/>
  <c r="HZ96" i="15"/>
  <c r="HY96" i="15"/>
  <c r="HX96" i="15"/>
  <c r="HW96" i="15"/>
  <c r="HV96" i="15"/>
  <c r="HU96" i="15"/>
  <c r="HT96" i="15"/>
  <c r="HS96" i="15"/>
  <c r="HR96" i="15"/>
  <c r="HQ96" i="15"/>
  <c r="IJ95" i="15"/>
  <c r="II95" i="15"/>
  <c r="IH95" i="15"/>
  <c r="IG95" i="15"/>
  <c r="IF95" i="15"/>
  <c r="IE95" i="15"/>
  <c r="ID95" i="15"/>
  <c r="IC95" i="15"/>
  <c r="IB95" i="15"/>
  <c r="IA95" i="15"/>
  <c r="HZ95" i="15"/>
  <c r="HY95" i="15"/>
  <c r="HX95" i="15"/>
  <c r="HW95" i="15"/>
  <c r="HV95" i="15"/>
  <c r="HU95" i="15"/>
  <c r="HT95" i="15"/>
  <c r="HS95" i="15"/>
  <c r="HR95" i="15"/>
  <c r="HQ95" i="15"/>
  <c r="IJ94" i="15"/>
  <c r="II94" i="15"/>
  <c r="IH94" i="15"/>
  <c r="IG94" i="15"/>
  <c r="IF94" i="15"/>
  <c r="IE94" i="15"/>
  <c r="ID94" i="15"/>
  <c r="IC94" i="15"/>
  <c r="IB94" i="15"/>
  <c r="IA94" i="15"/>
  <c r="HZ94" i="15"/>
  <c r="HY94" i="15"/>
  <c r="HX94" i="15"/>
  <c r="HW94" i="15"/>
  <c r="HV94" i="15"/>
  <c r="HU94" i="15"/>
  <c r="HT94" i="15"/>
  <c r="HS94" i="15"/>
  <c r="HR94" i="15"/>
  <c r="HQ94" i="15"/>
  <c r="IJ93" i="15"/>
  <c r="II93" i="15"/>
  <c r="IH93" i="15"/>
  <c r="IG93" i="15"/>
  <c r="IF93" i="15"/>
  <c r="IE93" i="15"/>
  <c r="ID93" i="15"/>
  <c r="IC93" i="15"/>
  <c r="IB93" i="15"/>
  <c r="IA93" i="15"/>
  <c r="HZ93" i="15"/>
  <c r="HY93" i="15"/>
  <c r="HX93" i="15"/>
  <c r="HW93" i="15"/>
  <c r="HV93" i="15"/>
  <c r="HU93" i="15"/>
  <c r="HT93" i="15"/>
  <c r="HS93" i="15"/>
  <c r="HR93" i="15"/>
  <c r="HQ93" i="15"/>
  <c r="IJ92" i="15"/>
  <c r="II92" i="15"/>
  <c r="IH92" i="15"/>
  <c r="IG92" i="15"/>
  <c r="IF92" i="15"/>
  <c r="IE92" i="15"/>
  <c r="ID92" i="15"/>
  <c r="IC92" i="15"/>
  <c r="IB92" i="15"/>
  <c r="IA92" i="15"/>
  <c r="HZ92" i="15"/>
  <c r="HY92" i="15"/>
  <c r="HX92" i="15"/>
  <c r="HW92" i="15"/>
  <c r="HV92" i="15"/>
  <c r="HU92" i="15"/>
  <c r="HT92" i="15"/>
  <c r="HS92" i="15"/>
  <c r="HR92" i="15"/>
  <c r="HQ92" i="15"/>
  <c r="IJ91" i="15"/>
  <c r="II91" i="15"/>
  <c r="IH91" i="15"/>
  <c r="IG91" i="15"/>
  <c r="IF91" i="15"/>
  <c r="IE91" i="15"/>
  <c r="ID91" i="15"/>
  <c r="IC91" i="15"/>
  <c r="IB91" i="15"/>
  <c r="IA91" i="15"/>
  <c r="HZ91" i="15"/>
  <c r="HY91" i="15"/>
  <c r="HX91" i="15"/>
  <c r="HW91" i="15"/>
  <c r="HV91" i="15"/>
  <c r="HU91" i="15"/>
  <c r="HT91" i="15"/>
  <c r="HS91" i="15"/>
  <c r="HR91" i="15"/>
  <c r="HQ91" i="15"/>
  <c r="IJ90" i="15"/>
  <c r="II90" i="15"/>
  <c r="IH90" i="15"/>
  <c r="IG90" i="15"/>
  <c r="IF90" i="15"/>
  <c r="IE90" i="15"/>
  <c r="ID90" i="15"/>
  <c r="IC90" i="15"/>
  <c r="IB90" i="15"/>
  <c r="IA90" i="15"/>
  <c r="HZ90" i="15"/>
  <c r="HY90" i="15"/>
  <c r="HX90" i="15"/>
  <c r="HW90" i="15"/>
  <c r="HV90" i="15"/>
  <c r="HU90" i="15"/>
  <c r="HT90" i="15"/>
  <c r="HS90" i="15"/>
  <c r="HR90" i="15"/>
  <c r="HQ90" i="15"/>
  <c r="IJ89" i="15"/>
  <c r="II89" i="15"/>
  <c r="IH89" i="15"/>
  <c r="IG89" i="15"/>
  <c r="IF89" i="15"/>
  <c r="IE89" i="15"/>
  <c r="ID89" i="15"/>
  <c r="IC89" i="15"/>
  <c r="IB89" i="15"/>
  <c r="IA89" i="15"/>
  <c r="HZ89" i="15"/>
  <c r="HY89" i="15"/>
  <c r="HX89" i="15"/>
  <c r="HW89" i="15"/>
  <c r="HV89" i="15"/>
  <c r="HU89" i="15"/>
  <c r="HT89" i="15"/>
  <c r="HS89" i="15"/>
  <c r="HR89" i="15"/>
  <c r="HQ89" i="15"/>
  <c r="IJ88" i="15"/>
  <c r="II88" i="15"/>
  <c r="IH88" i="15"/>
  <c r="IG88" i="15"/>
  <c r="IF88" i="15"/>
  <c r="IE88" i="15"/>
  <c r="ID88" i="15"/>
  <c r="IC88" i="15"/>
  <c r="IB88" i="15"/>
  <c r="IA88" i="15"/>
  <c r="HZ88" i="15"/>
  <c r="HY88" i="15"/>
  <c r="HX88" i="15"/>
  <c r="HW88" i="15"/>
  <c r="HV88" i="15"/>
  <c r="HU88" i="15"/>
  <c r="HT88" i="15"/>
  <c r="HS88" i="15"/>
  <c r="HR88" i="15"/>
  <c r="HQ88" i="15"/>
  <c r="IJ87" i="15"/>
  <c r="II87" i="15"/>
  <c r="IH87" i="15"/>
  <c r="IG87" i="15"/>
  <c r="IF87" i="15"/>
  <c r="IE87" i="15"/>
  <c r="ID87" i="15"/>
  <c r="IC87" i="15"/>
  <c r="IB87" i="15"/>
  <c r="IA87" i="15"/>
  <c r="HZ87" i="15"/>
  <c r="HY87" i="15"/>
  <c r="HX87" i="15"/>
  <c r="HW87" i="15"/>
  <c r="HV87" i="15"/>
  <c r="HU87" i="15"/>
  <c r="HT87" i="15"/>
  <c r="HS87" i="15"/>
  <c r="HR87" i="15"/>
  <c r="HQ87" i="15"/>
  <c r="IJ86" i="15"/>
  <c r="II86" i="15"/>
  <c r="IH86" i="15"/>
  <c r="IG86" i="15"/>
  <c r="IF86" i="15"/>
  <c r="IE86" i="15"/>
  <c r="ID86" i="15"/>
  <c r="IC86" i="15"/>
  <c r="IB86" i="15"/>
  <c r="IA86" i="15"/>
  <c r="HZ86" i="15"/>
  <c r="HY86" i="15"/>
  <c r="HX86" i="15"/>
  <c r="HW86" i="15"/>
  <c r="HV86" i="15"/>
  <c r="HU86" i="15"/>
  <c r="HT86" i="15"/>
  <c r="HS86" i="15"/>
  <c r="HR86" i="15"/>
  <c r="HQ86" i="15"/>
  <c r="IJ85" i="15"/>
  <c r="II85" i="15"/>
  <c r="IH85" i="15"/>
  <c r="IG85" i="15"/>
  <c r="IF85" i="15"/>
  <c r="IE85" i="15"/>
  <c r="ID85" i="15"/>
  <c r="IC85" i="15"/>
  <c r="IB85" i="15"/>
  <c r="IA85" i="15"/>
  <c r="HZ85" i="15"/>
  <c r="HY85" i="15"/>
  <c r="HX85" i="15"/>
  <c r="HW85" i="15"/>
  <c r="HV85" i="15"/>
  <c r="HU85" i="15"/>
  <c r="HT85" i="15"/>
  <c r="HS85" i="15"/>
  <c r="HR85" i="15"/>
  <c r="HQ85" i="15"/>
  <c r="IJ84" i="15"/>
  <c r="II84" i="15"/>
  <c r="IH84" i="15"/>
  <c r="IG84" i="15"/>
  <c r="IF84" i="15"/>
  <c r="IE84" i="15"/>
  <c r="ID84" i="15"/>
  <c r="IC84" i="15"/>
  <c r="IB84" i="15"/>
  <c r="IA84" i="15"/>
  <c r="HZ84" i="15"/>
  <c r="HY84" i="15"/>
  <c r="HX84" i="15"/>
  <c r="HW84" i="15"/>
  <c r="HV84" i="15"/>
  <c r="HU84" i="15"/>
  <c r="HT84" i="15"/>
  <c r="HS84" i="15"/>
  <c r="HR84" i="15"/>
  <c r="HQ84" i="15"/>
  <c r="IJ83" i="15"/>
  <c r="II83" i="15"/>
  <c r="IH83" i="15"/>
  <c r="IG83" i="15"/>
  <c r="IF83" i="15"/>
  <c r="IE83" i="15"/>
  <c r="ID83" i="15"/>
  <c r="IC83" i="15"/>
  <c r="IB83" i="15"/>
  <c r="IA83" i="15"/>
  <c r="HZ83" i="15"/>
  <c r="HY83" i="15"/>
  <c r="HX83" i="15"/>
  <c r="HW83" i="15"/>
  <c r="HV83" i="15"/>
  <c r="HU83" i="15"/>
  <c r="HT83" i="15"/>
  <c r="HS83" i="15"/>
  <c r="HR83" i="15"/>
  <c r="HQ83" i="15"/>
  <c r="IJ82" i="15"/>
  <c r="II82" i="15"/>
  <c r="IH82" i="15"/>
  <c r="IG82" i="15"/>
  <c r="IF82" i="15"/>
  <c r="IE82" i="15"/>
  <c r="ID82" i="15"/>
  <c r="IC82" i="15"/>
  <c r="IB82" i="15"/>
  <c r="IA82" i="15"/>
  <c r="HZ82" i="15"/>
  <c r="HY82" i="15"/>
  <c r="HX82" i="15"/>
  <c r="HW82" i="15"/>
  <c r="HV82" i="15"/>
  <c r="HU82" i="15"/>
  <c r="HT82" i="15"/>
  <c r="HS82" i="15"/>
  <c r="HR82" i="15"/>
  <c r="HQ82" i="15"/>
  <c r="IJ81" i="15"/>
  <c r="II81" i="15"/>
  <c r="IH81" i="15"/>
  <c r="IG81" i="15"/>
  <c r="IF81" i="15"/>
  <c r="IE81" i="15"/>
  <c r="ID81" i="15"/>
  <c r="IC81" i="15"/>
  <c r="IB81" i="15"/>
  <c r="IA81" i="15"/>
  <c r="HZ81" i="15"/>
  <c r="HY81" i="15"/>
  <c r="HX81" i="15"/>
  <c r="HW81" i="15"/>
  <c r="HV81" i="15"/>
  <c r="HU81" i="15"/>
  <c r="HT81" i="15"/>
  <c r="HS81" i="15"/>
  <c r="HR81" i="15"/>
  <c r="HQ81" i="15"/>
  <c r="IJ80" i="15"/>
  <c r="II80" i="15"/>
  <c r="IH80" i="15"/>
  <c r="IG80" i="15"/>
  <c r="IF80" i="15"/>
  <c r="IE80" i="15"/>
  <c r="ID80" i="15"/>
  <c r="IC80" i="15"/>
  <c r="IB80" i="15"/>
  <c r="IA80" i="15"/>
  <c r="HZ80" i="15"/>
  <c r="HY80" i="15"/>
  <c r="HX80" i="15"/>
  <c r="HW80" i="15"/>
  <c r="HV80" i="15"/>
  <c r="HU80" i="15"/>
  <c r="HT80" i="15"/>
  <c r="HS80" i="15"/>
  <c r="HR80" i="15"/>
  <c r="HQ80" i="15"/>
  <c r="IJ79" i="15"/>
  <c r="II79" i="15"/>
  <c r="IH79" i="15"/>
  <c r="IG79" i="15"/>
  <c r="IF79" i="15"/>
  <c r="IE79" i="15"/>
  <c r="ID79" i="15"/>
  <c r="IC79" i="15"/>
  <c r="IB79" i="15"/>
  <c r="IA79" i="15"/>
  <c r="HZ79" i="15"/>
  <c r="HY79" i="15"/>
  <c r="HX79" i="15"/>
  <c r="HW79" i="15"/>
  <c r="HV79" i="15"/>
  <c r="HU79" i="15"/>
  <c r="HT79" i="15"/>
  <c r="HS79" i="15"/>
  <c r="HR79" i="15"/>
  <c r="HQ79" i="15"/>
  <c r="IJ78" i="15"/>
  <c r="II78" i="15"/>
  <c r="IH78" i="15"/>
  <c r="IG78" i="15"/>
  <c r="IF78" i="15"/>
  <c r="IE78" i="15"/>
  <c r="ID78" i="15"/>
  <c r="IC78" i="15"/>
  <c r="IB78" i="15"/>
  <c r="IA78" i="15"/>
  <c r="HZ78" i="15"/>
  <c r="HY78" i="15"/>
  <c r="HX78" i="15"/>
  <c r="HW78" i="15"/>
  <c r="HV78" i="15"/>
  <c r="HU78" i="15"/>
  <c r="HT78" i="15"/>
  <c r="HS78" i="15"/>
  <c r="HR78" i="15"/>
  <c r="HQ78" i="15"/>
  <c r="IJ77" i="15"/>
  <c r="II77" i="15"/>
  <c r="IH77" i="15"/>
  <c r="IG77" i="15"/>
  <c r="IF77" i="15"/>
  <c r="IE77" i="15"/>
  <c r="ID77" i="15"/>
  <c r="IC77" i="15"/>
  <c r="IB77" i="15"/>
  <c r="IA77" i="15"/>
  <c r="HZ77" i="15"/>
  <c r="HY77" i="15"/>
  <c r="HX77" i="15"/>
  <c r="HW77" i="15"/>
  <c r="HV77" i="15"/>
  <c r="HU77" i="15"/>
  <c r="HT77" i="15"/>
  <c r="HS77" i="15"/>
  <c r="HR77" i="15"/>
  <c r="HQ77" i="15"/>
  <c r="IJ76" i="15"/>
  <c r="II76" i="15"/>
  <c r="IH76" i="15"/>
  <c r="IG76" i="15"/>
  <c r="IF76" i="15"/>
  <c r="IE76" i="15"/>
  <c r="ID76" i="15"/>
  <c r="IC76" i="15"/>
  <c r="IB76" i="15"/>
  <c r="IA76" i="15"/>
  <c r="HZ76" i="15"/>
  <c r="HY76" i="15"/>
  <c r="HX76" i="15"/>
  <c r="HW76" i="15"/>
  <c r="HV76" i="15"/>
  <c r="HU76" i="15"/>
  <c r="HT76" i="15"/>
  <c r="HS76" i="15"/>
  <c r="HR76" i="15"/>
  <c r="HQ76" i="15"/>
  <c r="IJ75" i="15"/>
  <c r="II75" i="15"/>
  <c r="IH75" i="15"/>
  <c r="IG75" i="15"/>
  <c r="IF75" i="15"/>
  <c r="IE75" i="15"/>
  <c r="ID75" i="15"/>
  <c r="IC75" i="15"/>
  <c r="IB75" i="15"/>
  <c r="IA75" i="15"/>
  <c r="HZ75" i="15"/>
  <c r="HY75" i="15"/>
  <c r="HX75" i="15"/>
  <c r="HW75" i="15"/>
  <c r="HV75" i="15"/>
  <c r="HU75" i="15"/>
  <c r="HT75" i="15"/>
  <c r="HS75" i="15"/>
  <c r="HR75" i="15"/>
  <c r="HQ75" i="15"/>
  <c r="IJ74" i="15"/>
  <c r="II74" i="15"/>
  <c r="IH74" i="15"/>
  <c r="IG74" i="15"/>
  <c r="IF74" i="15"/>
  <c r="IE74" i="15"/>
  <c r="ID74" i="15"/>
  <c r="IC74" i="15"/>
  <c r="IB74" i="15"/>
  <c r="IA74" i="15"/>
  <c r="HZ74" i="15"/>
  <c r="HY74" i="15"/>
  <c r="HX74" i="15"/>
  <c r="HW74" i="15"/>
  <c r="HV74" i="15"/>
  <c r="HU74" i="15"/>
  <c r="HT74" i="15"/>
  <c r="HS74" i="15"/>
  <c r="HR74" i="15"/>
  <c r="HQ74" i="15"/>
  <c r="IJ73" i="15"/>
  <c r="II73" i="15"/>
  <c r="IH73" i="15"/>
  <c r="IG73" i="15"/>
  <c r="IF73" i="15"/>
  <c r="IE73" i="15"/>
  <c r="ID73" i="15"/>
  <c r="IC73" i="15"/>
  <c r="IB73" i="15"/>
  <c r="IA73" i="15"/>
  <c r="HZ73" i="15"/>
  <c r="HY73" i="15"/>
  <c r="HX73" i="15"/>
  <c r="HW73" i="15"/>
  <c r="HV73" i="15"/>
  <c r="HU73" i="15"/>
  <c r="HT73" i="15"/>
  <c r="HS73" i="15"/>
  <c r="HR73" i="15"/>
  <c r="HQ73" i="15"/>
  <c r="IJ72" i="15"/>
  <c r="II72" i="15"/>
  <c r="IH72" i="15"/>
  <c r="IG72" i="15"/>
  <c r="IF72" i="15"/>
  <c r="IE72" i="15"/>
  <c r="ID72" i="15"/>
  <c r="IC72" i="15"/>
  <c r="IB72" i="15"/>
  <c r="IA72" i="15"/>
  <c r="HZ72" i="15"/>
  <c r="HY72" i="15"/>
  <c r="HX72" i="15"/>
  <c r="HW72" i="15"/>
  <c r="HV72" i="15"/>
  <c r="HU72" i="15"/>
  <c r="HT72" i="15"/>
  <c r="HS72" i="15"/>
  <c r="HR72" i="15"/>
  <c r="HQ72" i="15"/>
  <c r="IJ71" i="15"/>
  <c r="II71" i="15"/>
  <c r="IH71" i="15"/>
  <c r="IG71" i="15"/>
  <c r="IF71" i="15"/>
  <c r="IE71" i="15"/>
  <c r="ID71" i="15"/>
  <c r="IC71" i="15"/>
  <c r="IB71" i="15"/>
  <c r="IA71" i="15"/>
  <c r="HZ71" i="15"/>
  <c r="HY71" i="15"/>
  <c r="HX71" i="15"/>
  <c r="HW71" i="15"/>
  <c r="HV71" i="15"/>
  <c r="HU71" i="15"/>
  <c r="HT71" i="15"/>
  <c r="HS71" i="15"/>
  <c r="HR71" i="15"/>
  <c r="HQ71" i="15"/>
  <c r="IJ70" i="15"/>
  <c r="II70" i="15"/>
  <c r="IH70" i="15"/>
  <c r="IG70" i="15"/>
  <c r="IF70" i="15"/>
  <c r="IE70" i="15"/>
  <c r="ID70" i="15"/>
  <c r="IC70" i="15"/>
  <c r="IB70" i="15"/>
  <c r="IA70" i="15"/>
  <c r="HZ70" i="15"/>
  <c r="HY70" i="15"/>
  <c r="HX70" i="15"/>
  <c r="HW70" i="15"/>
  <c r="HV70" i="15"/>
  <c r="HU70" i="15"/>
  <c r="HT70" i="15"/>
  <c r="HS70" i="15"/>
  <c r="HR70" i="15"/>
  <c r="HQ70" i="15"/>
  <c r="IJ69" i="15"/>
  <c r="II69" i="15"/>
  <c r="IH69" i="15"/>
  <c r="IG69" i="15"/>
  <c r="IF69" i="15"/>
  <c r="IE69" i="15"/>
  <c r="ID69" i="15"/>
  <c r="IC69" i="15"/>
  <c r="IB69" i="15"/>
  <c r="IA69" i="15"/>
  <c r="HZ69" i="15"/>
  <c r="HY69" i="15"/>
  <c r="HX69" i="15"/>
  <c r="HW69" i="15"/>
  <c r="HV69" i="15"/>
  <c r="HU69" i="15"/>
  <c r="HT69" i="15"/>
  <c r="HS69" i="15"/>
  <c r="HR69" i="15"/>
  <c r="HQ69" i="15"/>
  <c r="IJ68" i="15"/>
  <c r="II68" i="15"/>
  <c r="IH68" i="15"/>
  <c r="IG68" i="15"/>
  <c r="IF68" i="15"/>
  <c r="IE68" i="15"/>
  <c r="ID68" i="15"/>
  <c r="IC68" i="15"/>
  <c r="IB68" i="15"/>
  <c r="IA68" i="15"/>
  <c r="HZ68" i="15"/>
  <c r="HY68" i="15"/>
  <c r="HX68" i="15"/>
  <c r="HW68" i="15"/>
  <c r="HV68" i="15"/>
  <c r="HU68" i="15"/>
  <c r="HT68" i="15"/>
  <c r="HS68" i="15"/>
  <c r="HR68" i="15"/>
  <c r="HQ68" i="15"/>
  <c r="IJ67" i="15"/>
  <c r="II67" i="15"/>
  <c r="IH67" i="15"/>
  <c r="IG67" i="15"/>
  <c r="IF67" i="15"/>
  <c r="IE67" i="15"/>
  <c r="ID67" i="15"/>
  <c r="IC67" i="15"/>
  <c r="IB67" i="15"/>
  <c r="IA67" i="15"/>
  <c r="HZ67" i="15"/>
  <c r="HY67" i="15"/>
  <c r="HX67" i="15"/>
  <c r="HW67" i="15"/>
  <c r="HV67" i="15"/>
  <c r="HU67" i="15"/>
  <c r="HT67" i="15"/>
  <c r="HS67" i="15"/>
  <c r="HR67" i="15"/>
  <c r="HQ67" i="15"/>
  <c r="IJ66" i="15"/>
  <c r="II66" i="15"/>
  <c r="IH66" i="15"/>
  <c r="IG66" i="15"/>
  <c r="IF66" i="15"/>
  <c r="IE66" i="15"/>
  <c r="ID66" i="15"/>
  <c r="IC66" i="15"/>
  <c r="IB66" i="15"/>
  <c r="IA66" i="15"/>
  <c r="HZ66" i="15"/>
  <c r="HY66" i="15"/>
  <c r="HX66" i="15"/>
  <c r="HW66" i="15"/>
  <c r="HV66" i="15"/>
  <c r="HU66" i="15"/>
  <c r="HT66" i="15"/>
  <c r="HS66" i="15"/>
  <c r="HR66" i="15"/>
  <c r="HQ66" i="15"/>
  <c r="IJ65" i="15"/>
  <c r="II65" i="15"/>
  <c r="IH65" i="15"/>
  <c r="IG65" i="15"/>
  <c r="IF65" i="15"/>
  <c r="IE65" i="15"/>
  <c r="ID65" i="15"/>
  <c r="IC65" i="15"/>
  <c r="IB65" i="15"/>
  <c r="IA65" i="15"/>
  <c r="HZ65" i="15"/>
  <c r="HY65" i="15"/>
  <c r="HX65" i="15"/>
  <c r="HW65" i="15"/>
  <c r="HV65" i="15"/>
  <c r="HU65" i="15"/>
  <c r="HT65" i="15"/>
  <c r="HS65" i="15"/>
  <c r="HR65" i="15"/>
  <c r="HQ65" i="15"/>
  <c r="IJ64" i="15"/>
  <c r="II64" i="15"/>
  <c r="IH64" i="15"/>
  <c r="IG64" i="15"/>
  <c r="IF64" i="15"/>
  <c r="IE64" i="15"/>
  <c r="ID64" i="15"/>
  <c r="IC64" i="15"/>
  <c r="IB64" i="15"/>
  <c r="IA64" i="15"/>
  <c r="HZ64" i="15"/>
  <c r="HY64" i="15"/>
  <c r="HX64" i="15"/>
  <c r="HW64" i="15"/>
  <c r="HV64" i="15"/>
  <c r="HU64" i="15"/>
  <c r="HT64" i="15"/>
  <c r="HS64" i="15"/>
  <c r="HR64" i="15"/>
  <c r="HQ64" i="15"/>
  <c r="IJ63" i="15"/>
  <c r="II63" i="15"/>
  <c r="IH63" i="15"/>
  <c r="IG63" i="15"/>
  <c r="IF63" i="15"/>
  <c r="IE63" i="15"/>
  <c r="ID63" i="15"/>
  <c r="IC63" i="15"/>
  <c r="IB63" i="15"/>
  <c r="IA63" i="15"/>
  <c r="HZ63" i="15"/>
  <c r="HY63" i="15"/>
  <c r="HX63" i="15"/>
  <c r="HW63" i="15"/>
  <c r="HV63" i="15"/>
  <c r="HU63" i="15"/>
  <c r="HT63" i="15"/>
  <c r="HS63" i="15"/>
  <c r="HR63" i="15"/>
  <c r="HQ63" i="15"/>
  <c r="IJ62" i="15"/>
  <c r="II62" i="15"/>
  <c r="IH62" i="15"/>
  <c r="IG62" i="15"/>
  <c r="IF62" i="15"/>
  <c r="IE62" i="15"/>
  <c r="ID62" i="15"/>
  <c r="IC62" i="15"/>
  <c r="IB62" i="15"/>
  <c r="IA62" i="15"/>
  <c r="HZ62" i="15"/>
  <c r="HY62" i="15"/>
  <c r="HX62" i="15"/>
  <c r="HW62" i="15"/>
  <c r="HV62" i="15"/>
  <c r="HU62" i="15"/>
  <c r="HT62" i="15"/>
  <c r="HS62" i="15"/>
  <c r="HR62" i="15"/>
  <c r="HQ62" i="15"/>
  <c r="IJ61" i="15"/>
  <c r="II61" i="15"/>
  <c r="IH61" i="15"/>
  <c r="IG61" i="15"/>
  <c r="IF61" i="15"/>
  <c r="IE61" i="15"/>
  <c r="ID61" i="15"/>
  <c r="IC61" i="15"/>
  <c r="IB61" i="15"/>
  <c r="IA61" i="15"/>
  <c r="HZ61" i="15"/>
  <c r="HY61" i="15"/>
  <c r="HX61" i="15"/>
  <c r="HW61" i="15"/>
  <c r="HV61" i="15"/>
  <c r="HU61" i="15"/>
  <c r="HT61" i="15"/>
  <c r="HS61" i="15"/>
  <c r="HR61" i="15"/>
  <c r="HQ61" i="15"/>
  <c r="IJ60" i="15"/>
  <c r="II60" i="15"/>
  <c r="IH60" i="15"/>
  <c r="IG60" i="15"/>
  <c r="IF60" i="15"/>
  <c r="IE60" i="15"/>
  <c r="ID60" i="15"/>
  <c r="IC60" i="15"/>
  <c r="IB60" i="15"/>
  <c r="IA60" i="15"/>
  <c r="HZ60" i="15"/>
  <c r="HY60" i="15"/>
  <c r="HX60" i="15"/>
  <c r="HW60" i="15"/>
  <c r="HV60" i="15"/>
  <c r="HU60" i="15"/>
  <c r="HT60" i="15"/>
  <c r="HS60" i="15"/>
  <c r="HR60" i="15"/>
  <c r="HQ60" i="15"/>
  <c r="IJ59" i="15"/>
  <c r="II59" i="15"/>
  <c r="IH59" i="15"/>
  <c r="IG59" i="15"/>
  <c r="IF59" i="15"/>
  <c r="IE59" i="15"/>
  <c r="ID59" i="15"/>
  <c r="IC59" i="15"/>
  <c r="IB59" i="15"/>
  <c r="IA59" i="15"/>
  <c r="HZ59" i="15"/>
  <c r="HY59" i="15"/>
  <c r="HX59" i="15"/>
  <c r="HW59" i="15"/>
  <c r="HV59" i="15"/>
  <c r="HU59" i="15"/>
  <c r="HT59" i="15"/>
  <c r="HS59" i="15"/>
  <c r="HR59" i="15"/>
  <c r="HQ59" i="15"/>
  <c r="IJ58" i="15"/>
  <c r="II58" i="15"/>
  <c r="IH58" i="15"/>
  <c r="IG58" i="15"/>
  <c r="IF58" i="15"/>
  <c r="IE58" i="15"/>
  <c r="ID58" i="15"/>
  <c r="IC58" i="15"/>
  <c r="IB58" i="15"/>
  <c r="IA58" i="15"/>
  <c r="HZ58" i="15"/>
  <c r="HY58" i="15"/>
  <c r="HX58" i="15"/>
  <c r="HW58" i="15"/>
  <c r="HV58" i="15"/>
  <c r="HU58" i="15"/>
  <c r="HT58" i="15"/>
  <c r="HS58" i="15"/>
  <c r="HR58" i="15"/>
  <c r="HQ58" i="15"/>
  <c r="IJ57" i="15"/>
  <c r="II57" i="15"/>
  <c r="IH57" i="15"/>
  <c r="IG57" i="15"/>
  <c r="IF57" i="15"/>
  <c r="IE57" i="15"/>
  <c r="ID57" i="15"/>
  <c r="IC57" i="15"/>
  <c r="IB57" i="15"/>
  <c r="IA57" i="15"/>
  <c r="HZ57" i="15"/>
  <c r="HY57" i="15"/>
  <c r="HX57" i="15"/>
  <c r="HW57" i="15"/>
  <c r="HV57" i="15"/>
  <c r="HU57" i="15"/>
  <c r="HT57" i="15"/>
  <c r="HS57" i="15"/>
  <c r="HR57" i="15"/>
  <c r="HQ57" i="15"/>
  <c r="IJ56" i="15"/>
  <c r="II56" i="15"/>
  <c r="IH56" i="15"/>
  <c r="IG56" i="15"/>
  <c r="IF56" i="15"/>
  <c r="IE56" i="15"/>
  <c r="ID56" i="15"/>
  <c r="IC56" i="15"/>
  <c r="IB56" i="15"/>
  <c r="IA56" i="15"/>
  <c r="HZ56" i="15"/>
  <c r="HY56" i="15"/>
  <c r="HX56" i="15"/>
  <c r="HW56" i="15"/>
  <c r="HV56" i="15"/>
  <c r="HU56" i="15"/>
  <c r="HT56" i="15"/>
  <c r="HS56" i="15"/>
  <c r="HR56" i="15"/>
  <c r="HQ56" i="15"/>
  <c r="IJ55" i="15"/>
  <c r="II55" i="15"/>
  <c r="IH55" i="15"/>
  <c r="IG55" i="15"/>
  <c r="IF55" i="15"/>
  <c r="IE55" i="15"/>
  <c r="ID55" i="15"/>
  <c r="IC55" i="15"/>
  <c r="IB55" i="15"/>
  <c r="IA55" i="15"/>
  <c r="HZ55" i="15"/>
  <c r="HY55" i="15"/>
  <c r="HX55" i="15"/>
  <c r="HW55" i="15"/>
  <c r="HV55" i="15"/>
  <c r="HU55" i="15"/>
  <c r="HT55" i="15"/>
  <c r="HS55" i="15"/>
  <c r="HR55" i="15"/>
  <c r="HQ55" i="15"/>
  <c r="IJ54" i="15"/>
  <c r="II54" i="15"/>
  <c r="IH54" i="15"/>
  <c r="IG54" i="15"/>
  <c r="IF54" i="15"/>
  <c r="IE54" i="15"/>
  <c r="ID54" i="15"/>
  <c r="IC54" i="15"/>
  <c r="IB54" i="15"/>
  <c r="IA54" i="15"/>
  <c r="HZ54" i="15"/>
  <c r="HY54" i="15"/>
  <c r="HX54" i="15"/>
  <c r="HW54" i="15"/>
  <c r="HV54" i="15"/>
  <c r="HU54" i="15"/>
  <c r="HT54" i="15"/>
  <c r="HS54" i="15"/>
  <c r="HR54" i="15"/>
  <c r="HQ54" i="15"/>
  <c r="IJ53" i="15"/>
  <c r="II53" i="15"/>
  <c r="IH53" i="15"/>
  <c r="IG53" i="15"/>
  <c r="IF53" i="15"/>
  <c r="IE53" i="15"/>
  <c r="ID53" i="15"/>
  <c r="IC53" i="15"/>
  <c r="IB53" i="15"/>
  <c r="IA53" i="15"/>
  <c r="HZ53" i="15"/>
  <c r="HY53" i="15"/>
  <c r="HX53" i="15"/>
  <c r="HW53" i="15"/>
  <c r="HV53" i="15"/>
  <c r="HU53" i="15"/>
  <c r="HT53" i="15"/>
  <c r="HS53" i="15"/>
  <c r="HR53" i="15"/>
  <c r="HQ53" i="15"/>
  <c r="IJ52" i="15"/>
  <c r="II52" i="15"/>
  <c r="IH52" i="15"/>
  <c r="IG52" i="15"/>
  <c r="IF52" i="15"/>
  <c r="IE52" i="15"/>
  <c r="ID52" i="15"/>
  <c r="IC52" i="15"/>
  <c r="IB52" i="15"/>
  <c r="IA52" i="15"/>
  <c r="HZ52" i="15"/>
  <c r="HY52" i="15"/>
  <c r="HX52" i="15"/>
  <c r="HW52" i="15"/>
  <c r="HV52" i="15"/>
  <c r="HU52" i="15"/>
  <c r="HT52" i="15"/>
  <c r="HS52" i="15"/>
  <c r="HR52" i="15"/>
  <c r="HQ52" i="15"/>
  <c r="IJ51" i="15"/>
  <c r="II51" i="15"/>
  <c r="IH51" i="15"/>
  <c r="IG51" i="15"/>
  <c r="IF51" i="15"/>
  <c r="IE51" i="15"/>
  <c r="ID51" i="15"/>
  <c r="IC51" i="15"/>
  <c r="IB51" i="15"/>
  <c r="IA51" i="15"/>
  <c r="HZ51" i="15"/>
  <c r="HY51" i="15"/>
  <c r="HX51" i="15"/>
  <c r="HW51" i="15"/>
  <c r="HV51" i="15"/>
  <c r="HU51" i="15"/>
  <c r="HT51" i="15"/>
  <c r="HS51" i="15"/>
  <c r="HR51" i="15"/>
  <c r="HQ51" i="15"/>
  <c r="IJ50" i="15"/>
  <c r="II50" i="15"/>
  <c r="IH50" i="15"/>
  <c r="IG50" i="15"/>
  <c r="IF50" i="15"/>
  <c r="IE50" i="15"/>
  <c r="ID50" i="15"/>
  <c r="IC50" i="15"/>
  <c r="IB50" i="15"/>
  <c r="IA50" i="15"/>
  <c r="HZ50" i="15"/>
  <c r="HY50" i="15"/>
  <c r="HX50" i="15"/>
  <c r="HW50" i="15"/>
  <c r="HV50" i="15"/>
  <c r="HU50" i="15"/>
  <c r="HT50" i="15"/>
  <c r="HS50" i="15"/>
  <c r="HR50" i="15"/>
  <c r="HQ50" i="15"/>
  <c r="IJ49" i="15"/>
  <c r="II49" i="15"/>
  <c r="IH49" i="15"/>
  <c r="IG49" i="15"/>
  <c r="IF49" i="15"/>
  <c r="IE49" i="15"/>
  <c r="ID49" i="15"/>
  <c r="IC49" i="15"/>
  <c r="IB49" i="15"/>
  <c r="IA49" i="15"/>
  <c r="HZ49" i="15"/>
  <c r="HY49" i="15"/>
  <c r="HX49" i="15"/>
  <c r="HW49" i="15"/>
  <c r="HV49" i="15"/>
  <c r="HU49" i="15"/>
  <c r="HT49" i="15"/>
  <c r="HS49" i="15"/>
  <c r="HR49" i="15"/>
  <c r="HQ49" i="15"/>
  <c r="IJ48" i="15"/>
  <c r="II48" i="15"/>
  <c r="IH48" i="15"/>
  <c r="IG48" i="15"/>
  <c r="IF48" i="15"/>
  <c r="IE48" i="15"/>
  <c r="ID48" i="15"/>
  <c r="IC48" i="15"/>
  <c r="IB48" i="15"/>
  <c r="IA48" i="15"/>
  <c r="HZ48" i="15"/>
  <c r="HY48" i="15"/>
  <c r="HX48" i="15"/>
  <c r="HW48" i="15"/>
  <c r="HV48" i="15"/>
  <c r="HU48" i="15"/>
  <c r="HT48" i="15"/>
  <c r="HS48" i="15"/>
  <c r="HR48" i="15"/>
  <c r="HQ48" i="15"/>
  <c r="IJ47" i="15"/>
  <c r="II47" i="15"/>
  <c r="IH47" i="15"/>
  <c r="IG47" i="15"/>
  <c r="IF47" i="15"/>
  <c r="IE47" i="15"/>
  <c r="ID47" i="15"/>
  <c r="IC47" i="15"/>
  <c r="IB47" i="15"/>
  <c r="IA47" i="15"/>
  <c r="HZ47" i="15"/>
  <c r="HY47" i="15"/>
  <c r="HX47" i="15"/>
  <c r="HW47" i="15"/>
  <c r="HV47" i="15"/>
  <c r="HU47" i="15"/>
  <c r="HT47" i="15"/>
  <c r="HS47" i="15"/>
  <c r="HR47" i="15"/>
  <c r="HQ47" i="15"/>
  <c r="IJ46" i="15"/>
  <c r="II46" i="15"/>
  <c r="IH46" i="15"/>
  <c r="IG46" i="15"/>
  <c r="IF46" i="15"/>
  <c r="IE46" i="15"/>
  <c r="ID46" i="15"/>
  <c r="IC46" i="15"/>
  <c r="IB46" i="15"/>
  <c r="IA46" i="15"/>
  <c r="HZ46" i="15"/>
  <c r="HY46" i="15"/>
  <c r="HX46" i="15"/>
  <c r="HW46" i="15"/>
  <c r="HV46" i="15"/>
  <c r="HU46" i="15"/>
  <c r="HT46" i="15"/>
  <c r="HS46" i="15"/>
  <c r="HR46" i="15"/>
  <c r="HQ46" i="15"/>
  <c r="IJ45" i="15"/>
  <c r="II45" i="15"/>
  <c r="IH45" i="15"/>
  <c r="IG45" i="15"/>
  <c r="IF45" i="15"/>
  <c r="IE45" i="15"/>
  <c r="ID45" i="15"/>
  <c r="IC45" i="15"/>
  <c r="IB45" i="15"/>
  <c r="IA45" i="15"/>
  <c r="HZ45" i="15"/>
  <c r="HY45" i="15"/>
  <c r="HX45" i="15"/>
  <c r="HW45" i="15"/>
  <c r="HV45" i="15"/>
  <c r="HU45" i="15"/>
  <c r="HT45" i="15"/>
  <c r="HS45" i="15"/>
  <c r="HR45" i="15"/>
  <c r="HQ45" i="15"/>
  <c r="IJ44" i="15"/>
  <c r="II44" i="15"/>
  <c r="IH44" i="15"/>
  <c r="IG44" i="15"/>
  <c r="IF44" i="15"/>
  <c r="IE44" i="15"/>
  <c r="ID44" i="15"/>
  <c r="IC44" i="15"/>
  <c r="IB44" i="15"/>
  <c r="IA44" i="15"/>
  <c r="HZ44" i="15"/>
  <c r="HY44" i="15"/>
  <c r="HX44" i="15"/>
  <c r="HW44" i="15"/>
  <c r="HV44" i="15"/>
  <c r="HU44" i="15"/>
  <c r="HT44" i="15"/>
  <c r="HS44" i="15"/>
  <c r="HR44" i="15"/>
  <c r="HQ44" i="15"/>
  <c r="IJ43" i="15"/>
  <c r="II43" i="15"/>
  <c r="IH43" i="15"/>
  <c r="IG43" i="15"/>
  <c r="IF43" i="15"/>
  <c r="IE43" i="15"/>
  <c r="ID43" i="15"/>
  <c r="IC43" i="15"/>
  <c r="IB43" i="15"/>
  <c r="IA43" i="15"/>
  <c r="HZ43" i="15"/>
  <c r="HY43" i="15"/>
  <c r="HX43" i="15"/>
  <c r="HW43" i="15"/>
  <c r="HV43" i="15"/>
  <c r="HU43" i="15"/>
  <c r="HT43" i="15"/>
  <c r="HS43" i="15"/>
  <c r="HR43" i="15"/>
  <c r="HQ43" i="15"/>
  <c r="IJ42" i="15"/>
  <c r="II42" i="15"/>
  <c r="IH42" i="15"/>
  <c r="IG42" i="15"/>
  <c r="IF42" i="15"/>
  <c r="IE42" i="15"/>
  <c r="ID42" i="15"/>
  <c r="IC42" i="15"/>
  <c r="IB42" i="15"/>
  <c r="IA42" i="15"/>
  <c r="HZ42" i="15"/>
  <c r="HY42" i="15"/>
  <c r="HX42" i="15"/>
  <c r="HW42" i="15"/>
  <c r="HV42" i="15"/>
  <c r="HU42" i="15"/>
  <c r="HT42" i="15"/>
  <c r="HS42" i="15"/>
  <c r="HR42" i="15"/>
  <c r="HQ42" i="15"/>
  <c r="IJ41" i="15"/>
  <c r="II41" i="15"/>
  <c r="IH41" i="15"/>
  <c r="IG41" i="15"/>
  <c r="IF41" i="15"/>
  <c r="IE41" i="15"/>
  <c r="ID41" i="15"/>
  <c r="IC41" i="15"/>
  <c r="IB41" i="15"/>
  <c r="IA41" i="15"/>
  <c r="HZ41" i="15"/>
  <c r="HY41" i="15"/>
  <c r="HX41" i="15"/>
  <c r="HW41" i="15"/>
  <c r="HV41" i="15"/>
  <c r="HU41" i="15"/>
  <c r="HT41" i="15"/>
  <c r="HS41" i="15"/>
  <c r="HR41" i="15"/>
  <c r="HQ41" i="15"/>
  <c r="IJ40" i="15"/>
  <c r="II40" i="15"/>
  <c r="IH40" i="15"/>
  <c r="IG40" i="15"/>
  <c r="IF40" i="15"/>
  <c r="IE40" i="15"/>
  <c r="ID40" i="15"/>
  <c r="IC40" i="15"/>
  <c r="IB40" i="15"/>
  <c r="IA40" i="15"/>
  <c r="HZ40" i="15"/>
  <c r="HY40" i="15"/>
  <c r="HX40" i="15"/>
  <c r="HW40" i="15"/>
  <c r="HV40" i="15"/>
  <c r="HU40" i="15"/>
  <c r="HT40" i="15"/>
  <c r="HS40" i="15"/>
  <c r="HR40" i="15"/>
  <c r="HQ40" i="15"/>
  <c r="IJ39" i="15"/>
  <c r="II39" i="15"/>
  <c r="IH39" i="15"/>
  <c r="IG39" i="15"/>
  <c r="IF39" i="15"/>
  <c r="IE39" i="15"/>
  <c r="ID39" i="15"/>
  <c r="IC39" i="15"/>
  <c r="IB39" i="15"/>
  <c r="IA39" i="15"/>
  <c r="HZ39" i="15"/>
  <c r="HY39" i="15"/>
  <c r="HX39" i="15"/>
  <c r="HW39" i="15"/>
  <c r="HV39" i="15"/>
  <c r="HU39" i="15"/>
  <c r="HT39" i="15"/>
  <c r="HS39" i="15"/>
  <c r="HR39" i="15"/>
  <c r="HQ39" i="15"/>
  <c r="IJ38" i="15"/>
  <c r="II38" i="15"/>
  <c r="IH38" i="15"/>
  <c r="IG38" i="15"/>
  <c r="IF38" i="15"/>
  <c r="IE38" i="15"/>
  <c r="ID38" i="15"/>
  <c r="IC38" i="15"/>
  <c r="IB38" i="15"/>
  <c r="IA38" i="15"/>
  <c r="HZ38" i="15"/>
  <c r="HY38" i="15"/>
  <c r="HX38" i="15"/>
  <c r="HW38" i="15"/>
  <c r="HV38" i="15"/>
  <c r="HU38" i="15"/>
  <c r="HT38" i="15"/>
  <c r="HS38" i="15"/>
  <c r="HR38" i="15"/>
  <c r="HQ38" i="15"/>
  <c r="IJ37" i="15"/>
  <c r="II37" i="15"/>
  <c r="IH37" i="15"/>
  <c r="IG37" i="15"/>
  <c r="IF37" i="15"/>
  <c r="IE37" i="15"/>
  <c r="ID37" i="15"/>
  <c r="IC37" i="15"/>
  <c r="IB37" i="15"/>
  <c r="IA37" i="15"/>
  <c r="HZ37" i="15"/>
  <c r="HY37" i="15"/>
  <c r="HX37" i="15"/>
  <c r="HW37" i="15"/>
  <c r="HV37" i="15"/>
  <c r="HU37" i="15"/>
  <c r="HT37" i="15"/>
  <c r="HS37" i="15"/>
  <c r="HR37" i="15"/>
  <c r="HQ37" i="15"/>
  <c r="IJ36" i="15"/>
  <c r="II36" i="15"/>
  <c r="IH36" i="15"/>
  <c r="IG36" i="15"/>
  <c r="IF36" i="15"/>
  <c r="IE36" i="15"/>
  <c r="ID36" i="15"/>
  <c r="IC36" i="15"/>
  <c r="IB36" i="15"/>
  <c r="IA36" i="15"/>
  <c r="HZ36" i="15"/>
  <c r="HY36" i="15"/>
  <c r="HX36" i="15"/>
  <c r="HW36" i="15"/>
  <c r="HV36" i="15"/>
  <c r="HU36" i="15"/>
  <c r="HT36" i="15"/>
  <c r="HS36" i="15"/>
  <c r="HR36" i="15"/>
  <c r="HQ36" i="15"/>
  <c r="IJ35" i="15"/>
  <c r="II35" i="15"/>
  <c r="IH35" i="15"/>
  <c r="IG35" i="15"/>
  <c r="IF35" i="15"/>
  <c r="IE35" i="15"/>
  <c r="ID35" i="15"/>
  <c r="IC35" i="15"/>
  <c r="IB35" i="15"/>
  <c r="IA35" i="15"/>
  <c r="HZ35" i="15"/>
  <c r="HY35" i="15"/>
  <c r="HX35" i="15"/>
  <c r="HW35" i="15"/>
  <c r="HV35" i="15"/>
  <c r="HU35" i="15"/>
  <c r="HT35" i="15"/>
  <c r="HS35" i="15"/>
  <c r="HR35" i="15"/>
  <c r="HQ35" i="15"/>
  <c r="BD9" i="15"/>
  <c r="BC9" i="15"/>
  <c r="BB9" i="15"/>
  <c r="BA9" i="15"/>
  <c r="AZ9" i="15"/>
  <c r="AY9" i="15"/>
  <c r="AX9" i="15"/>
  <c r="AW9" i="15"/>
  <c r="AV9" i="15"/>
  <c r="AU9" i="15"/>
  <c r="AT9" i="15"/>
  <c r="AS9" i="15"/>
  <c r="AR9" i="15"/>
  <c r="AQ9" i="15"/>
  <c r="AP9" i="15"/>
  <c r="AO9" i="15"/>
  <c r="AN9" i="15"/>
  <c r="AM9" i="15"/>
  <c r="AL9" i="15"/>
  <c r="AK9" i="15"/>
  <c r="B9" i="15"/>
  <c r="BD8" i="15"/>
  <c r="IJ8" i="15" s="1"/>
  <c r="BC8" i="15"/>
  <c r="II8" i="15" s="1"/>
  <c r="BB8" i="15"/>
  <c r="IH8" i="15" s="1"/>
  <c r="BA8" i="15"/>
  <c r="IG8" i="15" s="1"/>
  <c r="AZ8" i="15"/>
  <c r="IF8" i="15" s="1"/>
  <c r="AY8" i="15"/>
  <c r="IE8" i="15" s="1"/>
  <c r="AX8" i="15"/>
  <c r="ID8" i="15" s="1"/>
  <c r="AW8" i="15"/>
  <c r="IC8" i="15" s="1"/>
  <c r="AV8" i="15"/>
  <c r="IB8" i="15" s="1"/>
  <c r="AU8" i="15"/>
  <c r="IA8" i="15" s="1"/>
  <c r="AT8" i="15"/>
  <c r="HZ8" i="15" s="1"/>
  <c r="AS8" i="15"/>
  <c r="HY8" i="15" s="1"/>
  <c r="AR8" i="15"/>
  <c r="HX8" i="15" s="1"/>
  <c r="AQ8" i="15"/>
  <c r="HW8" i="15" s="1"/>
  <c r="AP8" i="15"/>
  <c r="HV8" i="15" s="1"/>
  <c r="AO8" i="15"/>
  <c r="HU8" i="15" s="1"/>
  <c r="AN8" i="15"/>
  <c r="HT8" i="15" s="1"/>
  <c r="AM8" i="15"/>
  <c r="HS8" i="15" s="1"/>
  <c r="AL8" i="15"/>
  <c r="HR8" i="15" s="1"/>
  <c r="AK8" i="15"/>
  <c r="HQ8" i="15" s="1"/>
  <c r="AL9" i="14"/>
  <c r="AM9" i="14"/>
  <c r="AN9" i="14"/>
  <c r="AO9" i="14"/>
  <c r="AP9" i="14"/>
  <c r="AQ9" i="14"/>
  <c r="AR9" i="14"/>
  <c r="AS9" i="14"/>
  <c r="AT9" i="14"/>
  <c r="AU9" i="14"/>
  <c r="AV9" i="14"/>
  <c r="AW9" i="14"/>
  <c r="AX9" i="14"/>
  <c r="AY9" i="14"/>
  <c r="AZ9" i="14"/>
  <c r="BA9" i="14"/>
  <c r="BB9" i="14"/>
  <c r="BC9" i="14"/>
  <c r="BD9" i="14"/>
  <c r="AK9" i="14"/>
  <c r="B9" i="14"/>
  <c r="MC9" i="14" s="1"/>
  <c r="M13" i="8"/>
  <c r="B35" i="7"/>
  <c r="HI36" i="15" s="1"/>
  <c r="C35" i="7"/>
  <c r="HJ36" i="15" s="1"/>
  <c r="F36" i="15" s="1"/>
  <c r="D35" i="7"/>
  <c r="HK36" i="15" s="1"/>
  <c r="E35" i="7"/>
  <c r="HL36" i="15" s="1"/>
  <c r="F35" i="7"/>
  <c r="HM36" i="15" s="1"/>
  <c r="G35" i="7"/>
  <c r="HN36" i="15" s="1"/>
  <c r="H35" i="7"/>
  <c r="HO36" i="15" s="1"/>
  <c r="I35" i="7"/>
  <c r="HP36" i="15" s="1"/>
  <c r="B36" i="7"/>
  <c r="HI37" i="15" s="1"/>
  <c r="C36" i="7"/>
  <c r="HJ37" i="15" s="1"/>
  <c r="F37" i="15" s="1"/>
  <c r="D36" i="7"/>
  <c r="HK37" i="15" s="1"/>
  <c r="E36" i="7"/>
  <c r="HL37" i="15" s="1"/>
  <c r="F36" i="7"/>
  <c r="HM37" i="15" s="1"/>
  <c r="G36" i="7"/>
  <c r="HN37" i="15" s="1"/>
  <c r="H36" i="7"/>
  <c r="HO37" i="15" s="1"/>
  <c r="I36" i="7"/>
  <c r="HP37" i="15" s="1"/>
  <c r="B37" i="7"/>
  <c r="HI38" i="15" s="1"/>
  <c r="C37" i="7"/>
  <c r="HJ38" i="15" s="1"/>
  <c r="F38" i="15" s="1"/>
  <c r="D37" i="7"/>
  <c r="HK38" i="15" s="1"/>
  <c r="E37" i="7"/>
  <c r="HL38" i="15" s="1"/>
  <c r="F37" i="7"/>
  <c r="HM38" i="15" s="1"/>
  <c r="G37" i="7"/>
  <c r="HN38" i="15" s="1"/>
  <c r="H37" i="7"/>
  <c r="HO38" i="15" s="1"/>
  <c r="I37" i="7"/>
  <c r="HP38" i="15" s="1"/>
  <c r="B38" i="7"/>
  <c r="HI39" i="15" s="1"/>
  <c r="C38" i="7"/>
  <c r="HJ39" i="15" s="1"/>
  <c r="F39" i="15" s="1"/>
  <c r="D38" i="7"/>
  <c r="HK39" i="15" s="1"/>
  <c r="E38" i="7"/>
  <c r="HL39" i="15" s="1"/>
  <c r="F38" i="7"/>
  <c r="HM39" i="15" s="1"/>
  <c r="G38" i="7"/>
  <c r="HN39" i="15" s="1"/>
  <c r="H38" i="7"/>
  <c r="HO39" i="15" s="1"/>
  <c r="I38" i="7"/>
  <c r="HP39" i="15" s="1"/>
  <c r="B39" i="7"/>
  <c r="HI40" i="15" s="1"/>
  <c r="C39" i="7"/>
  <c r="HJ40" i="15" s="1"/>
  <c r="D39" i="7"/>
  <c r="HK40" i="15" s="1"/>
  <c r="E39" i="7"/>
  <c r="HL40" i="15" s="1"/>
  <c r="F39" i="7"/>
  <c r="HM40" i="15" s="1"/>
  <c r="G39" i="7"/>
  <c r="HN40" i="15" s="1"/>
  <c r="H39" i="7"/>
  <c r="HO40" i="15" s="1"/>
  <c r="I39" i="7"/>
  <c r="HP40" i="15" s="1"/>
  <c r="B40" i="7"/>
  <c r="HI41" i="15" s="1"/>
  <c r="C40" i="7"/>
  <c r="HJ41" i="15" s="1"/>
  <c r="F41" i="15" s="1"/>
  <c r="D40" i="7"/>
  <c r="HK41" i="15" s="1"/>
  <c r="E40" i="7"/>
  <c r="HL41" i="15" s="1"/>
  <c r="F40" i="7"/>
  <c r="HM41" i="15" s="1"/>
  <c r="G40" i="7"/>
  <c r="HN41" i="15" s="1"/>
  <c r="H40" i="7"/>
  <c r="HO41" i="15" s="1"/>
  <c r="I40" i="7"/>
  <c r="HP41" i="15" s="1"/>
  <c r="B41" i="7"/>
  <c r="HI42" i="15" s="1"/>
  <c r="C41" i="7"/>
  <c r="HJ42" i="15" s="1"/>
  <c r="D41" i="7"/>
  <c r="HK42" i="15" s="1"/>
  <c r="E41" i="7"/>
  <c r="HL42" i="15" s="1"/>
  <c r="F41" i="7"/>
  <c r="HM42" i="15" s="1"/>
  <c r="G41" i="7"/>
  <c r="HN42" i="15" s="1"/>
  <c r="H41" i="7"/>
  <c r="HO42" i="15" s="1"/>
  <c r="I41" i="7"/>
  <c r="HP42" i="15" s="1"/>
  <c r="B42" i="7"/>
  <c r="HI43" i="15" s="1"/>
  <c r="C42" i="7"/>
  <c r="HJ43" i="15" s="1"/>
  <c r="D42" i="7"/>
  <c r="HK43" i="15" s="1"/>
  <c r="E42" i="7"/>
  <c r="HL43" i="15" s="1"/>
  <c r="F42" i="7"/>
  <c r="HM43" i="15" s="1"/>
  <c r="G42" i="7"/>
  <c r="HN43" i="15" s="1"/>
  <c r="H42" i="7"/>
  <c r="HO43" i="15" s="1"/>
  <c r="I42" i="7"/>
  <c r="HP43" i="15" s="1"/>
  <c r="B43" i="7"/>
  <c r="HI44" i="15" s="1"/>
  <c r="C43" i="7"/>
  <c r="HJ44" i="15" s="1"/>
  <c r="F44" i="15" s="1"/>
  <c r="D43" i="7"/>
  <c r="HK44" i="15" s="1"/>
  <c r="E43" i="7"/>
  <c r="HL44" i="15" s="1"/>
  <c r="F43" i="7"/>
  <c r="HM44" i="15" s="1"/>
  <c r="G43" i="7"/>
  <c r="HN44" i="15" s="1"/>
  <c r="H43" i="7"/>
  <c r="HO44" i="15" s="1"/>
  <c r="I43" i="7"/>
  <c r="HP44" i="15" s="1"/>
  <c r="B44" i="7"/>
  <c r="HI45" i="15" s="1"/>
  <c r="C44" i="7"/>
  <c r="HJ45" i="15" s="1"/>
  <c r="F45" i="15" s="1"/>
  <c r="D44" i="7"/>
  <c r="HK45" i="15" s="1"/>
  <c r="E44" i="7"/>
  <c r="HL45" i="15" s="1"/>
  <c r="F44" i="7"/>
  <c r="HM45" i="15" s="1"/>
  <c r="G44" i="7"/>
  <c r="HN45" i="15" s="1"/>
  <c r="H44" i="7"/>
  <c r="HO45" i="15" s="1"/>
  <c r="I44" i="7"/>
  <c r="HP45" i="15" s="1"/>
  <c r="B45" i="7"/>
  <c r="HI46" i="15" s="1"/>
  <c r="C45" i="7"/>
  <c r="HJ46" i="15" s="1"/>
  <c r="F46" i="15" s="1"/>
  <c r="D45" i="7"/>
  <c r="HK46" i="15" s="1"/>
  <c r="E45" i="7"/>
  <c r="HL46" i="15" s="1"/>
  <c r="F45" i="7"/>
  <c r="HM46" i="15" s="1"/>
  <c r="G45" i="7"/>
  <c r="HN46" i="15" s="1"/>
  <c r="H45" i="7"/>
  <c r="HO46" i="15" s="1"/>
  <c r="I45" i="7"/>
  <c r="HP46" i="15" s="1"/>
  <c r="B46" i="7"/>
  <c r="HI47" i="15" s="1"/>
  <c r="C46" i="7"/>
  <c r="HJ47" i="15" s="1"/>
  <c r="D46" i="7"/>
  <c r="HK47" i="15" s="1"/>
  <c r="E46" i="7"/>
  <c r="HL47" i="15" s="1"/>
  <c r="F46" i="7"/>
  <c r="HM47" i="15" s="1"/>
  <c r="G46" i="7"/>
  <c r="HN47" i="15" s="1"/>
  <c r="H46" i="7"/>
  <c r="HO47" i="15" s="1"/>
  <c r="I46" i="7"/>
  <c r="HP47" i="15" s="1"/>
  <c r="B47" i="7"/>
  <c r="HI48" i="15" s="1"/>
  <c r="C47" i="7"/>
  <c r="HJ48" i="15" s="1"/>
  <c r="F48" i="15" s="1"/>
  <c r="D47" i="7"/>
  <c r="HK48" i="15" s="1"/>
  <c r="E47" i="7"/>
  <c r="HL48" i="15" s="1"/>
  <c r="F47" i="7"/>
  <c r="HM48" i="15" s="1"/>
  <c r="G47" i="7"/>
  <c r="HN48" i="15" s="1"/>
  <c r="H47" i="7"/>
  <c r="HO48" i="15" s="1"/>
  <c r="I47" i="7"/>
  <c r="HP48" i="15" s="1"/>
  <c r="B48" i="7"/>
  <c r="HI49" i="15" s="1"/>
  <c r="C48" i="7"/>
  <c r="HJ49" i="15" s="1"/>
  <c r="F49" i="15" s="1"/>
  <c r="D48" i="7"/>
  <c r="HK49" i="15" s="1"/>
  <c r="E48" i="7"/>
  <c r="HL49" i="15" s="1"/>
  <c r="F48" i="7"/>
  <c r="HM49" i="15" s="1"/>
  <c r="G48" i="7"/>
  <c r="HN49" i="15" s="1"/>
  <c r="H48" i="7"/>
  <c r="HO49" i="15" s="1"/>
  <c r="I48" i="7"/>
  <c r="HP49" i="15" s="1"/>
  <c r="B49" i="7"/>
  <c r="HI50" i="15" s="1"/>
  <c r="C49" i="7"/>
  <c r="HJ50" i="15" s="1"/>
  <c r="F50" i="15" s="1"/>
  <c r="D49" i="7"/>
  <c r="HK50" i="15" s="1"/>
  <c r="E49" i="7"/>
  <c r="HL50" i="15" s="1"/>
  <c r="F49" i="7"/>
  <c r="HM50" i="15" s="1"/>
  <c r="G49" i="7"/>
  <c r="HN50" i="15" s="1"/>
  <c r="H49" i="7"/>
  <c r="HO50" i="15" s="1"/>
  <c r="I49" i="7"/>
  <c r="HP50" i="15" s="1"/>
  <c r="B50" i="7"/>
  <c r="HI51" i="15" s="1"/>
  <c r="C50" i="7"/>
  <c r="HJ51" i="15" s="1"/>
  <c r="F51" i="15" s="1"/>
  <c r="D50" i="7"/>
  <c r="HK51" i="15" s="1"/>
  <c r="E50" i="7"/>
  <c r="HL51" i="15" s="1"/>
  <c r="F50" i="7"/>
  <c r="HM51" i="15" s="1"/>
  <c r="G50" i="7"/>
  <c r="HN51" i="15" s="1"/>
  <c r="H50" i="7"/>
  <c r="HO51" i="15" s="1"/>
  <c r="I50" i="7"/>
  <c r="HP51" i="15" s="1"/>
  <c r="B51" i="7"/>
  <c r="HI52" i="15" s="1"/>
  <c r="C51" i="7"/>
  <c r="HJ52" i="15" s="1"/>
  <c r="F52" i="15" s="1"/>
  <c r="D51" i="7"/>
  <c r="HK52" i="15" s="1"/>
  <c r="E51" i="7"/>
  <c r="HL52" i="15" s="1"/>
  <c r="F51" i="7"/>
  <c r="HM52" i="15" s="1"/>
  <c r="G51" i="7"/>
  <c r="HN52" i="15" s="1"/>
  <c r="H51" i="7"/>
  <c r="HO52" i="15" s="1"/>
  <c r="I51" i="7"/>
  <c r="HP52" i="15" s="1"/>
  <c r="B52" i="7"/>
  <c r="HI53" i="15" s="1"/>
  <c r="C52" i="7"/>
  <c r="HJ53" i="15" s="1"/>
  <c r="F53" i="15" s="1"/>
  <c r="D52" i="7"/>
  <c r="HK53" i="15" s="1"/>
  <c r="E52" i="7"/>
  <c r="HL53" i="15" s="1"/>
  <c r="F52" i="7"/>
  <c r="HM53" i="15" s="1"/>
  <c r="G52" i="7"/>
  <c r="HN53" i="15" s="1"/>
  <c r="H52" i="7"/>
  <c r="HO53" i="15" s="1"/>
  <c r="I52" i="7"/>
  <c r="HP53" i="15" s="1"/>
  <c r="B53" i="7"/>
  <c r="HI54" i="15" s="1"/>
  <c r="C53" i="7"/>
  <c r="HJ54" i="15" s="1"/>
  <c r="F54" i="15" s="1"/>
  <c r="D53" i="7"/>
  <c r="HK54" i="15" s="1"/>
  <c r="E53" i="7"/>
  <c r="HL54" i="15" s="1"/>
  <c r="F53" i="7"/>
  <c r="HM54" i="15" s="1"/>
  <c r="G53" i="7"/>
  <c r="HN54" i="15" s="1"/>
  <c r="H53" i="7"/>
  <c r="HO54" i="15" s="1"/>
  <c r="I53" i="7"/>
  <c r="HP54" i="15" s="1"/>
  <c r="B54" i="7"/>
  <c r="HI55" i="15" s="1"/>
  <c r="C54" i="7"/>
  <c r="HJ55" i="15" s="1"/>
  <c r="F55" i="15" s="1"/>
  <c r="D54" i="7"/>
  <c r="HK55" i="15" s="1"/>
  <c r="E54" i="7"/>
  <c r="HL55" i="15" s="1"/>
  <c r="S55" i="15" s="1"/>
  <c r="F54" i="7"/>
  <c r="HM55" i="15" s="1"/>
  <c r="G54" i="7"/>
  <c r="HN55" i="15" s="1"/>
  <c r="H54" i="7"/>
  <c r="HO55" i="15" s="1"/>
  <c r="I54" i="7"/>
  <c r="HP55" i="15" s="1"/>
  <c r="B55" i="7"/>
  <c r="HI56" i="15" s="1"/>
  <c r="C55" i="7"/>
  <c r="HJ56" i="15" s="1"/>
  <c r="F56" i="15" s="1"/>
  <c r="D55" i="7"/>
  <c r="HK56" i="15" s="1"/>
  <c r="E55" i="7"/>
  <c r="HL56" i="15" s="1"/>
  <c r="F55" i="7"/>
  <c r="HM56" i="15" s="1"/>
  <c r="G55" i="7"/>
  <c r="HN56" i="15" s="1"/>
  <c r="H55" i="7"/>
  <c r="HO56" i="15" s="1"/>
  <c r="I55" i="7"/>
  <c r="HP56" i="15" s="1"/>
  <c r="B56" i="7"/>
  <c r="HI57" i="15" s="1"/>
  <c r="C56" i="7"/>
  <c r="HJ57" i="15" s="1"/>
  <c r="F57" i="15" s="1"/>
  <c r="D56" i="7"/>
  <c r="HK57" i="15" s="1"/>
  <c r="E56" i="7"/>
  <c r="HL57" i="15" s="1"/>
  <c r="F56" i="7"/>
  <c r="HM57" i="15" s="1"/>
  <c r="G56" i="7"/>
  <c r="HN57" i="15" s="1"/>
  <c r="H56" i="7"/>
  <c r="HO57" i="15" s="1"/>
  <c r="I56" i="7"/>
  <c r="HP57" i="15" s="1"/>
  <c r="B57" i="7"/>
  <c r="HI58" i="15" s="1"/>
  <c r="C57" i="7"/>
  <c r="HJ58" i="15" s="1"/>
  <c r="F58" i="15" s="1"/>
  <c r="D57" i="7"/>
  <c r="HK58" i="15" s="1"/>
  <c r="E57" i="7"/>
  <c r="HL58" i="15" s="1"/>
  <c r="F57" i="7"/>
  <c r="HM58" i="15" s="1"/>
  <c r="G57" i="7"/>
  <c r="HN58" i="15" s="1"/>
  <c r="H57" i="7"/>
  <c r="HO58" i="15" s="1"/>
  <c r="I57" i="7"/>
  <c r="HP58" i="15" s="1"/>
  <c r="B58" i="7"/>
  <c r="HI59" i="15" s="1"/>
  <c r="C58" i="7"/>
  <c r="HJ59" i="15" s="1"/>
  <c r="F59" i="15" s="1"/>
  <c r="D58" i="7"/>
  <c r="HK59" i="15" s="1"/>
  <c r="E58" i="7"/>
  <c r="HL59" i="15" s="1"/>
  <c r="F58" i="7"/>
  <c r="HM59" i="15" s="1"/>
  <c r="G58" i="7"/>
  <c r="HN59" i="15" s="1"/>
  <c r="H58" i="7"/>
  <c r="HO59" i="15" s="1"/>
  <c r="I58" i="7"/>
  <c r="HP59" i="15" s="1"/>
  <c r="B59" i="7"/>
  <c r="HI60" i="15" s="1"/>
  <c r="C59" i="7"/>
  <c r="HJ60" i="15" s="1"/>
  <c r="F60" i="15" s="1"/>
  <c r="D59" i="7"/>
  <c r="HK60" i="15" s="1"/>
  <c r="E59" i="7"/>
  <c r="HL60" i="15" s="1"/>
  <c r="F59" i="7"/>
  <c r="HM60" i="15" s="1"/>
  <c r="G59" i="7"/>
  <c r="HN60" i="15" s="1"/>
  <c r="H59" i="7"/>
  <c r="HO60" i="15" s="1"/>
  <c r="I59" i="7"/>
  <c r="HP60" i="15" s="1"/>
  <c r="B60" i="7"/>
  <c r="HI61" i="15" s="1"/>
  <c r="C60" i="7"/>
  <c r="HJ61" i="15" s="1"/>
  <c r="F61" i="15" s="1"/>
  <c r="D60" i="7"/>
  <c r="HK61" i="15" s="1"/>
  <c r="E60" i="7"/>
  <c r="HL61" i="15" s="1"/>
  <c r="F60" i="7"/>
  <c r="HM61" i="15" s="1"/>
  <c r="G60" i="7"/>
  <c r="HN61" i="15" s="1"/>
  <c r="H60" i="7"/>
  <c r="HO61" i="15" s="1"/>
  <c r="I60" i="7"/>
  <c r="HP61" i="15" s="1"/>
  <c r="AA61" i="15" s="1"/>
  <c r="B61" i="7"/>
  <c r="HI62" i="15" s="1"/>
  <c r="C61" i="7"/>
  <c r="HJ62" i="15" s="1"/>
  <c r="F62" i="15" s="1"/>
  <c r="D61" i="7"/>
  <c r="HK62" i="15" s="1"/>
  <c r="E61" i="7"/>
  <c r="HL62" i="15" s="1"/>
  <c r="F61" i="7"/>
  <c r="HM62" i="15" s="1"/>
  <c r="G61" i="7"/>
  <c r="HN62" i="15" s="1"/>
  <c r="H61" i="7"/>
  <c r="HO62" i="15" s="1"/>
  <c r="I61" i="7"/>
  <c r="HP62" i="15" s="1"/>
  <c r="B62" i="7"/>
  <c r="HI63" i="15" s="1"/>
  <c r="C62" i="7"/>
  <c r="HJ63" i="15" s="1"/>
  <c r="D62" i="7"/>
  <c r="HK63" i="15" s="1"/>
  <c r="E62" i="7"/>
  <c r="HL63" i="15" s="1"/>
  <c r="F62" i="7"/>
  <c r="HM63" i="15" s="1"/>
  <c r="G62" i="7"/>
  <c r="HN63" i="15" s="1"/>
  <c r="H62" i="7"/>
  <c r="HO63" i="15" s="1"/>
  <c r="I62" i="7"/>
  <c r="HP63" i="15" s="1"/>
  <c r="B63" i="7"/>
  <c r="HI64" i="15" s="1"/>
  <c r="C63" i="7"/>
  <c r="HJ64" i="15" s="1"/>
  <c r="F64" i="15" s="1"/>
  <c r="D63" i="7"/>
  <c r="HK64" i="15" s="1"/>
  <c r="E63" i="7"/>
  <c r="HL64" i="15" s="1"/>
  <c r="F63" i="7"/>
  <c r="HM64" i="15" s="1"/>
  <c r="G63" i="7"/>
  <c r="HN64" i="15" s="1"/>
  <c r="H63" i="7"/>
  <c r="HO64" i="15" s="1"/>
  <c r="I63" i="7"/>
  <c r="HP64" i="15" s="1"/>
  <c r="B64" i="7"/>
  <c r="HI65" i="15" s="1"/>
  <c r="C64" i="7"/>
  <c r="HJ65" i="15" s="1"/>
  <c r="F65" i="15" s="1"/>
  <c r="D64" i="7"/>
  <c r="HK65" i="15" s="1"/>
  <c r="E64" i="7"/>
  <c r="HL65" i="15" s="1"/>
  <c r="F64" i="7"/>
  <c r="HM65" i="15" s="1"/>
  <c r="G64" i="7"/>
  <c r="HN65" i="15" s="1"/>
  <c r="H64" i="7"/>
  <c r="HO65" i="15" s="1"/>
  <c r="I64" i="7"/>
  <c r="HP65" i="15" s="1"/>
  <c r="B65" i="7"/>
  <c r="HI66" i="15" s="1"/>
  <c r="C65" i="7"/>
  <c r="HJ66" i="15" s="1"/>
  <c r="F66" i="15" s="1"/>
  <c r="D65" i="7"/>
  <c r="HK66" i="15" s="1"/>
  <c r="E65" i="7"/>
  <c r="HL66" i="15" s="1"/>
  <c r="F65" i="7"/>
  <c r="HM66" i="15" s="1"/>
  <c r="G65" i="7"/>
  <c r="HN66" i="15" s="1"/>
  <c r="H65" i="7"/>
  <c r="HO66" i="15" s="1"/>
  <c r="I65" i="7"/>
  <c r="HP66" i="15" s="1"/>
  <c r="B66" i="7"/>
  <c r="HI67" i="15" s="1"/>
  <c r="C66" i="7"/>
  <c r="HJ67" i="15" s="1"/>
  <c r="F67" i="15" s="1"/>
  <c r="D66" i="7"/>
  <c r="HK67" i="15" s="1"/>
  <c r="E66" i="7"/>
  <c r="HL67" i="15" s="1"/>
  <c r="F66" i="7"/>
  <c r="HM67" i="15" s="1"/>
  <c r="G66" i="7"/>
  <c r="HN67" i="15" s="1"/>
  <c r="H66" i="7"/>
  <c r="HO67" i="15" s="1"/>
  <c r="I66" i="7"/>
  <c r="HP67" i="15" s="1"/>
  <c r="B67" i="7"/>
  <c r="HI68" i="15" s="1"/>
  <c r="C67" i="7"/>
  <c r="HJ68" i="15" s="1"/>
  <c r="F68" i="15" s="1"/>
  <c r="D67" i="7"/>
  <c r="HK68" i="15" s="1"/>
  <c r="E67" i="7"/>
  <c r="HL68" i="15" s="1"/>
  <c r="S68" i="15" s="1"/>
  <c r="F67" i="7"/>
  <c r="HM68" i="15" s="1"/>
  <c r="G67" i="7"/>
  <c r="HN68" i="15" s="1"/>
  <c r="H67" i="7"/>
  <c r="HO68" i="15" s="1"/>
  <c r="I67" i="7"/>
  <c r="HP68" i="15" s="1"/>
  <c r="B68" i="7"/>
  <c r="HI69" i="15" s="1"/>
  <c r="C68" i="7"/>
  <c r="HJ69" i="15" s="1"/>
  <c r="F69" i="15" s="1"/>
  <c r="D68" i="7"/>
  <c r="HK69" i="15" s="1"/>
  <c r="E68" i="7"/>
  <c r="HL69" i="15" s="1"/>
  <c r="F68" i="7"/>
  <c r="HM69" i="15" s="1"/>
  <c r="G68" i="7"/>
  <c r="HN69" i="15" s="1"/>
  <c r="H68" i="7"/>
  <c r="HO69" i="15" s="1"/>
  <c r="I68" i="7"/>
  <c r="HP69" i="15" s="1"/>
  <c r="B69" i="7"/>
  <c r="HI70" i="15" s="1"/>
  <c r="C69" i="7"/>
  <c r="HJ70" i="15" s="1"/>
  <c r="D69" i="7"/>
  <c r="HK70" i="15" s="1"/>
  <c r="E69" i="7"/>
  <c r="HL70" i="15" s="1"/>
  <c r="F69" i="7"/>
  <c r="HM70" i="15" s="1"/>
  <c r="G69" i="7"/>
  <c r="HN70" i="15" s="1"/>
  <c r="H69" i="7"/>
  <c r="HO70" i="15" s="1"/>
  <c r="I69" i="7"/>
  <c r="HP70" i="15" s="1"/>
  <c r="B70" i="7"/>
  <c r="HI71" i="15" s="1"/>
  <c r="C70" i="7"/>
  <c r="HJ71" i="15" s="1"/>
  <c r="F71" i="15" s="1"/>
  <c r="D70" i="7"/>
  <c r="HK71" i="15" s="1"/>
  <c r="E70" i="7"/>
  <c r="HL71" i="15" s="1"/>
  <c r="F70" i="7"/>
  <c r="HM71" i="15" s="1"/>
  <c r="G70" i="7"/>
  <c r="HN71" i="15" s="1"/>
  <c r="H70" i="7"/>
  <c r="HO71" i="15" s="1"/>
  <c r="I70" i="7"/>
  <c r="HP71" i="15" s="1"/>
  <c r="B71" i="7"/>
  <c r="HI72" i="15" s="1"/>
  <c r="C71" i="7"/>
  <c r="HJ72" i="15" s="1"/>
  <c r="F72" i="15" s="1"/>
  <c r="D71" i="7"/>
  <c r="HK72" i="15" s="1"/>
  <c r="E71" i="7"/>
  <c r="HL72" i="15" s="1"/>
  <c r="S72" i="15" s="1"/>
  <c r="F71" i="7"/>
  <c r="HM72" i="15" s="1"/>
  <c r="G71" i="7"/>
  <c r="HN72" i="15" s="1"/>
  <c r="H71" i="7"/>
  <c r="HO72" i="15" s="1"/>
  <c r="I71" i="7"/>
  <c r="HP72" i="15" s="1"/>
  <c r="B72" i="7"/>
  <c r="HI73" i="15" s="1"/>
  <c r="C72" i="7"/>
  <c r="HJ73" i="15" s="1"/>
  <c r="F73" i="15" s="1"/>
  <c r="D72" i="7"/>
  <c r="HK73" i="15" s="1"/>
  <c r="E72" i="7"/>
  <c r="HL73" i="15" s="1"/>
  <c r="F72" i="7"/>
  <c r="HM73" i="15" s="1"/>
  <c r="G72" i="7"/>
  <c r="HN73" i="15" s="1"/>
  <c r="H72" i="7"/>
  <c r="HO73" i="15" s="1"/>
  <c r="I72" i="7"/>
  <c r="HP73" i="15" s="1"/>
  <c r="B73" i="7"/>
  <c r="HI74" i="15" s="1"/>
  <c r="C73" i="7"/>
  <c r="HJ74" i="15" s="1"/>
  <c r="D73" i="7"/>
  <c r="HK74" i="15" s="1"/>
  <c r="E73" i="7"/>
  <c r="HL74" i="15" s="1"/>
  <c r="F73" i="7"/>
  <c r="HM74" i="15" s="1"/>
  <c r="G73" i="7"/>
  <c r="HN74" i="15" s="1"/>
  <c r="H73" i="7"/>
  <c r="HO74" i="15" s="1"/>
  <c r="I73" i="7"/>
  <c r="HP74" i="15" s="1"/>
  <c r="B74" i="7"/>
  <c r="HI75" i="15" s="1"/>
  <c r="C74" i="7"/>
  <c r="HJ75" i="15" s="1"/>
  <c r="F75" i="15" s="1"/>
  <c r="D74" i="7"/>
  <c r="HK75" i="15" s="1"/>
  <c r="E74" i="7"/>
  <c r="HL75" i="15" s="1"/>
  <c r="F74" i="7"/>
  <c r="HM75" i="15" s="1"/>
  <c r="G74" i="7"/>
  <c r="HN75" i="15" s="1"/>
  <c r="H74" i="7"/>
  <c r="HO75" i="15" s="1"/>
  <c r="I74" i="7"/>
  <c r="HP75" i="15" s="1"/>
  <c r="B75" i="7"/>
  <c r="HI76" i="15" s="1"/>
  <c r="C75" i="7"/>
  <c r="HJ76" i="15" s="1"/>
  <c r="F76" i="15" s="1"/>
  <c r="D75" i="7"/>
  <c r="HK76" i="15" s="1"/>
  <c r="E75" i="7"/>
  <c r="HL76" i="15" s="1"/>
  <c r="S76" i="15" s="1"/>
  <c r="F75" i="7"/>
  <c r="HM76" i="15" s="1"/>
  <c r="G75" i="7"/>
  <c r="HN76" i="15" s="1"/>
  <c r="H75" i="7"/>
  <c r="HO76" i="15" s="1"/>
  <c r="I75" i="7"/>
  <c r="HP76" i="15" s="1"/>
  <c r="AA76" i="15" s="1"/>
  <c r="B76" i="7"/>
  <c r="HI77" i="15" s="1"/>
  <c r="C76" i="7"/>
  <c r="HJ77" i="15" s="1"/>
  <c r="F77" i="15" s="1"/>
  <c r="D76" i="7"/>
  <c r="HK77" i="15" s="1"/>
  <c r="E76" i="7"/>
  <c r="HL77" i="15" s="1"/>
  <c r="F76" i="7"/>
  <c r="HM77" i="15" s="1"/>
  <c r="G76" i="7"/>
  <c r="HN77" i="15" s="1"/>
  <c r="H76" i="7"/>
  <c r="HO77" i="15" s="1"/>
  <c r="I76" i="7"/>
  <c r="HP77" i="15" s="1"/>
  <c r="B77" i="7"/>
  <c r="HI78" i="15" s="1"/>
  <c r="C77" i="7"/>
  <c r="HJ78" i="15" s="1"/>
  <c r="F78" i="15" s="1"/>
  <c r="D77" i="7"/>
  <c r="HK78" i="15" s="1"/>
  <c r="E77" i="7"/>
  <c r="HL78" i="15" s="1"/>
  <c r="F77" i="7"/>
  <c r="HM78" i="15" s="1"/>
  <c r="G77" i="7"/>
  <c r="HN78" i="15" s="1"/>
  <c r="H77" i="7"/>
  <c r="HO78" i="15" s="1"/>
  <c r="I77" i="7"/>
  <c r="HP78" i="15" s="1"/>
  <c r="B78" i="7"/>
  <c r="HI79" i="15" s="1"/>
  <c r="C78" i="7"/>
  <c r="HJ79" i="15" s="1"/>
  <c r="F79" i="15" s="1"/>
  <c r="D78" i="7"/>
  <c r="HK79" i="15" s="1"/>
  <c r="E78" i="7"/>
  <c r="HL79" i="15" s="1"/>
  <c r="F78" i="7"/>
  <c r="HM79" i="15" s="1"/>
  <c r="G78" i="7"/>
  <c r="HN79" i="15" s="1"/>
  <c r="H78" i="7"/>
  <c r="HO79" i="15" s="1"/>
  <c r="I78" i="7"/>
  <c r="HP79" i="15" s="1"/>
  <c r="B79" i="7"/>
  <c r="HI80" i="15" s="1"/>
  <c r="C79" i="7"/>
  <c r="HJ80" i="15" s="1"/>
  <c r="D79" i="7"/>
  <c r="HK80" i="15" s="1"/>
  <c r="E79" i="7"/>
  <c r="HL80" i="15" s="1"/>
  <c r="F79" i="7"/>
  <c r="HM80" i="15" s="1"/>
  <c r="G79" i="7"/>
  <c r="HN80" i="15" s="1"/>
  <c r="H79" i="7"/>
  <c r="HO80" i="15" s="1"/>
  <c r="I79" i="7"/>
  <c r="HP80" i="15" s="1"/>
  <c r="B80" i="7"/>
  <c r="HI81" i="15" s="1"/>
  <c r="C80" i="7"/>
  <c r="HJ81" i="15" s="1"/>
  <c r="F81" i="15" s="1"/>
  <c r="D80" i="7"/>
  <c r="HK81" i="15" s="1"/>
  <c r="E80" i="7"/>
  <c r="HL81" i="15" s="1"/>
  <c r="F80" i="7"/>
  <c r="HM81" i="15" s="1"/>
  <c r="G80" i="7"/>
  <c r="HN81" i="15" s="1"/>
  <c r="H80" i="7"/>
  <c r="HO81" i="15" s="1"/>
  <c r="I80" i="7"/>
  <c r="HP81" i="15" s="1"/>
  <c r="B81" i="7"/>
  <c r="HI82" i="15" s="1"/>
  <c r="C81" i="7"/>
  <c r="HJ82" i="15" s="1"/>
  <c r="F82" i="15" s="1"/>
  <c r="D81" i="7"/>
  <c r="HK82" i="15" s="1"/>
  <c r="E81" i="7"/>
  <c r="HL82" i="15" s="1"/>
  <c r="F81" i="7"/>
  <c r="HM82" i="15" s="1"/>
  <c r="G81" i="7"/>
  <c r="HN82" i="15" s="1"/>
  <c r="H81" i="7"/>
  <c r="HO82" i="15" s="1"/>
  <c r="I81" i="7"/>
  <c r="HP82" i="15" s="1"/>
  <c r="B82" i="7"/>
  <c r="HI83" i="15" s="1"/>
  <c r="C82" i="7"/>
  <c r="HJ83" i="15" s="1"/>
  <c r="F83" i="15" s="1"/>
  <c r="D82" i="7"/>
  <c r="HK83" i="15" s="1"/>
  <c r="E82" i="7"/>
  <c r="HL83" i="15" s="1"/>
  <c r="F82" i="7"/>
  <c r="HM83" i="15" s="1"/>
  <c r="G82" i="7"/>
  <c r="HN83" i="15" s="1"/>
  <c r="H82" i="7"/>
  <c r="HO83" i="15" s="1"/>
  <c r="I82" i="7"/>
  <c r="HP83" i="15" s="1"/>
  <c r="B83" i="7"/>
  <c r="HI84" i="15" s="1"/>
  <c r="C83" i="7"/>
  <c r="HJ84" i="15" s="1"/>
  <c r="F84" i="15" s="1"/>
  <c r="D83" i="7"/>
  <c r="HK84" i="15" s="1"/>
  <c r="E83" i="7"/>
  <c r="HL84" i="15" s="1"/>
  <c r="F83" i="7"/>
  <c r="HM84" i="15" s="1"/>
  <c r="G83" i="7"/>
  <c r="HN84" i="15" s="1"/>
  <c r="H83" i="7"/>
  <c r="HO84" i="15" s="1"/>
  <c r="I83" i="7"/>
  <c r="HP84" i="15" s="1"/>
  <c r="AA84" i="15" s="1"/>
  <c r="B84" i="7"/>
  <c r="HI85" i="15" s="1"/>
  <c r="C84" i="7"/>
  <c r="HJ85" i="15" s="1"/>
  <c r="F85" i="15" s="1"/>
  <c r="D84" i="7"/>
  <c r="HK85" i="15" s="1"/>
  <c r="E84" i="7"/>
  <c r="HL85" i="15" s="1"/>
  <c r="F84" i="7"/>
  <c r="HM85" i="15" s="1"/>
  <c r="G84" i="7"/>
  <c r="HN85" i="15" s="1"/>
  <c r="H84" i="7"/>
  <c r="HO85" i="15" s="1"/>
  <c r="I84" i="7"/>
  <c r="HP85" i="15" s="1"/>
  <c r="B85" i="7"/>
  <c r="HI86" i="15" s="1"/>
  <c r="C85" i="7"/>
  <c r="HJ86" i="15" s="1"/>
  <c r="F86" i="15" s="1"/>
  <c r="D85" i="7"/>
  <c r="HK86" i="15" s="1"/>
  <c r="E85" i="7"/>
  <c r="HL86" i="15" s="1"/>
  <c r="S86" i="15" s="1"/>
  <c r="F85" i="7"/>
  <c r="HM86" i="15" s="1"/>
  <c r="G85" i="7"/>
  <c r="HN86" i="15" s="1"/>
  <c r="H85" i="7"/>
  <c r="HO86" i="15" s="1"/>
  <c r="I85" i="7"/>
  <c r="HP86" i="15" s="1"/>
  <c r="AA86" i="15" s="1"/>
  <c r="B86" i="7"/>
  <c r="HI87" i="15" s="1"/>
  <c r="C86" i="7"/>
  <c r="HJ87" i="15" s="1"/>
  <c r="F87" i="15" s="1"/>
  <c r="D86" i="7"/>
  <c r="HK87" i="15" s="1"/>
  <c r="E86" i="7"/>
  <c r="HL87" i="15" s="1"/>
  <c r="F86" i="7"/>
  <c r="HM87" i="15" s="1"/>
  <c r="G86" i="7"/>
  <c r="HN87" i="15" s="1"/>
  <c r="H86" i="7"/>
  <c r="HO87" i="15" s="1"/>
  <c r="I86" i="7"/>
  <c r="HP87" i="15" s="1"/>
  <c r="B87" i="7"/>
  <c r="HI88" i="15" s="1"/>
  <c r="C87" i="7"/>
  <c r="D87" i="7"/>
  <c r="HK88" i="15" s="1"/>
  <c r="E87" i="7"/>
  <c r="HL88" i="15" s="1"/>
  <c r="F87" i="7"/>
  <c r="HM88" i="15" s="1"/>
  <c r="G87" i="7"/>
  <c r="HN88" i="15" s="1"/>
  <c r="H87" i="7"/>
  <c r="HO88" i="15" s="1"/>
  <c r="I87" i="7"/>
  <c r="HP88" i="15" s="1"/>
  <c r="B88" i="7"/>
  <c r="HI89" i="15" s="1"/>
  <c r="C88" i="7"/>
  <c r="HJ89" i="15" s="1"/>
  <c r="F89" i="15" s="1"/>
  <c r="D88" i="7"/>
  <c r="HK89" i="15" s="1"/>
  <c r="E88" i="7"/>
  <c r="HL89" i="15" s="1"/>
  <c r="F88" i="7"/>
  <c r="HM89" i="15" s="1"/>
  <c r="G88" i="7"/>
  <c r="HN89" i="15" s="1"/>
  <c r="H88" i="7"/>
  <c r="HO89" i="15" s="1"/>
  <c r="I88" i="7"/>
  <c r="HP89" i="15" s="1"/>
  <c r="B89" i="7"/>
  <c r="HI90" i="15" s="1"/>
  <c r="C89" i="7"/>
  <c r="HJ90" i="15" s="1"/>
  <c r="F90" i="15" s="1"/>
  <c r="D89" i="7"/>
  <c r="HK90" i="15" s="1"/>
  <c r="E89" i="7"/>
  <c r="HL90" i="15" s="1"/>
  <c r="S90" i="15" s="1"/>
  <c r="F89" i="7"/>
  <c r="HM90" i="15" s="1"/>
  <c r="G89" i="7"/>
  <c r="HN90" i="15" s="1"/>
  <c r="H89" i="7"/>
  <c r="HO90" i="15" s="1"/>
  <c r="I89" i="7"/>
  <c r="HP90" i="15" s="1"/>
  <c r="B90" i="7"/>
  <c r="HI91" i="15" s="1"/>
  <c r="C90" i="7"/>
  <c r="HJ91" i="15" s="1"/>
  <c r="F91" i="15" s="1"/>
  <c r="D90" i="7"/>
  <c r="HK91" i="15" s="1"/>
  <c r="E90" i="7"/>
  <c r="HL91" i="15" s="1"/>
  <c r="F90" i="7"/>
  <c r="HM91" i="15" s="1"/>
  <c r="G90" i="7"/>
  <c r="HN91" i="15" s="1"/>
  <c r="H90" i="7"/>
  <c r="HO91" i="15" s="1"/>
  <c r="I90" i="7"/>
  <c r="HP91" i="15" s="1"/>
  <c r="B91" i="7"/>
  <c r="HI92" i="15" s="1"/>
  <c r="C91" i="7"/>
  <c r="HJ92" i="15" s="1"/>
  <c r="F92" i="15" s="1"/>
  <c r="D91" i="7"/>
  <c r="HK92" i="15" s="1"/>
  <c r="E91" i="7"/>
  <c r="HL92" i="15" s="1"/>
  <c r="F91" i="7"/>
  <c r="HM92" i="15" s="1"/>
  <c r="G91" i="7"/>
  <c r="HN92" i="15" s="1"/>
  <c r="H91" i="7"/>
  <c r="HO92" i="15" s="1"/>
  <c r="I91" i="7"/>
  <c r="HP92" i="15" s="1"/>
  <c r="B92" i="7"/>
  <c r="HI93" i="15" s="1"/>
  <c r="C92" i="7"/>
  <c r="HJ93" i="15" s="1"/>
  <c r="F93" i="15" s="1"/>
  <c r="D92" i="7"/>
  <c r="HK93" i="15" s="1"/>
  <c r="E92" i="7"/>
  <c r="HL93" i="15" s="1"/>
  <c r="F92" i="7"/>
  <c r="HM93" i="15" s="1"/>
  <c r="G92" i="7"/>
  <c r="HN93" i="15" s="1"/>
  <c r="H92" i="7"/>
  <c r="HO93" i="15" s="1"/>
  <c r="I92" i="7"/>
  <c r="HP93" i="15" s="1"/>
  <c r="B93" i="7"/>
  <c r="HI94" i="15" s="1"/>
  <c r="C93" i="7"/>
  <c r="HJ94" i="15" s="1"/>
  <c r="F94" i="15" s="1"/>
  <c r="D93" i="7"/>
  <c r="HK94" i="15" s="1"/>
  <c r="E93" i="7"/>
  <c r="HL94" i="15" s="1"/>
  <c r="S94" i="15" s="1"/>
  <c r="F93" i="7"/>
  <c r="HM94" i="15" s="1"/>
  <c r="G93" i="7"/>
  <c r="HN94" i="15" s="1"/>
  <c r="H93" i="7"/>
  <c r="HO94" i="15" s="1"/>
  <c r="I93" i="7"/>
  <c r="HP94" i="15" s="1"/>
  <c r="B94" i="7"/>
  <c r="HI95" i="15" s="1"/>
  <c r="C94" i="7"/>
  <c r="HJ95" i="15" s="1"/>
  <c r="F95" i="15" s="1"/>
  <c r="D94" i="7"/>
  <c r="HK95" i="15" s="1"/>
  <c r="E94" i="7"/>
  <c r="HL95" i="15" s="1"/>
  <c r="F94" i="7"/>
  <c r="HM95" i="15" s="1"/>
  <c r="G94" i="7"/>
  <c r="HN95" i="15" s="1"/>
  <c r="H94" i="7"/>
  <c r="HO95" i="15" s="1"/>
  <c r="I94" i="7"/>
  <c r="HP95" i="15" s="1"/>
  <c r="B95" i="7"/>
  <c r="HI96" i="15" s="1"/>
  <c r="C95" i="7"/>
  <c r="HJ96" i="15" s="1"/>
  <c r="F96" i="15" s="1"/>
  <c r="D95" i="7"/>
  <c r="HK96" i="15" s="1"/>
  <c r="E95" i="7"/>
  <c r="HL96" i="15" s="1"/>
  <c r="F95" i="7"/>
  <c r="HM96" i="15" s="1"/>
  <c r="G95" i="7"/>
  <c r="HN96" i="15" s="1"/>
  <c r="H95" i="7"/>
  <c r="HO96" i="15" s="1"/>
  <c r="I95" i="7"/>
  <c r="HP96" i="15" s="1"/>
  <c r="B96" i="7"/>
  <c r="HI97" i="15" s="1"/>
  <c r="C96" i="7"/>
  <c r="HJ97" i="15" s="1"/>
  <c r="F97" i="15" s="1"/>
  <c r="D96" i="7"/>
  <c r="HK97" i="15" s="1"/>
  <c r="E96" i="7"/>
  <c r="HL97" i="15" s="1"/>
  <c r="F96" i="7"/>
  <c r="HM97" i="15" s="1"/>
  <c r="G96" i="7"/>
  <c r="HN97" i="15" s="1"/>
  <c r="H96" i="7"/>
  <c r="HO97" i="15" s="1"/>
  <c r="I96" i="7"/>
  <c r="HP97" i="15" s="1"/>
  <c r="B97" i="7"/>
  <c r="HI98" i="15" s="1"/>
  <c r="C97" i="7"/>
  <c r="HJ98" i="15" s="1"/>
  <c r="F98" i="15" s="1"/>
  <c r="D97" i="7"/>
  <c r="HK98" i="15" s="1"/>
  <c r="E97" i="7"/>
  <c r="HL98" i="15" s="1"/>
  <c r="S98" i="15" s="1"/>
  <c r="F97" i="7"/>
  <c r="HM98" i="15" s="1"/>
  <c r="G97" i="7"/>
  <c r="HN98" i="15" s="1"/>
  <c r="H97" i="7"/>
  <c r="HO98" i="15" s="1"/>
  <c r="I97" i="7"/>
  <c r="HP98" i="15" s="1"/>
  <c r="B98" i="7"/>
  <c r="HI99" i="15" s="1"/>
  <c r="C98" i="7"/>
  <c r="HJ99" i="15" s="1"/>
  <c r="F99" i="15" s="1"/>
  <c r="D98" i="7"/>
  <c r="HK99" i="15" s="1"/>
  <c r="E98" i="7"/>
  <c r="HL99" i="15" s="1"/>
  <c r="F98" i="7"/>
  <c r="HM99" i="15" s="1"/>
  <c r="G98" i="7"/>
  <c r="HN99" i="15" s="1"/>
  <c r="H98" i="7"/>
  <c r="HO99" i="15" s="1"/>
  <c r="I98" i="7"/>
  <c r="HP99" i="15" s="1"/>
  <c r="B99" i="7"/>
  <c r="HI100" i="15" s="1"/>
  <c r="C99" i="7"/>
  <c r="HJ100" i="15" s="1"/>
  <c r="D99" i="7"/>
  <c r="HK100" i="15" s="1"/>
  <c r="E99" i="7"/>
  <c r="HL100" i="15" s="1"/>
  <c r="F99" i="7"/>
  <c r="HM100" i="15" s="1"/>
  <c r="G99" i="7"/>
  <c r="HN100" i="15" s="1"/>
  <c r="H99" i="7"/>
  <c r="HO100" i="15" s="1"/>
  <c r="I99" i="7"/>
  <c r="HP100" i="15" s="1"/>
  <c r="B100" i="7"/>
  <c r="HI101" i="15" s="1"/>
  <c r="C100" i="7"/>
  <c r="HJ101" i="15" s="1"/>
  <c r="F101" i="15" s="1"/>
  <c r="D100" i="7"/>
  <c r="HK101" i="15" s="1"/>
  <c r="E100" i="7"/>
  <c r="HL101" i="15" s="1"/>
  <c r="F100" i="7"/>
  <c r="HM101" i="15" s="1"/>
  <c r="G100" i="7"/>
  <c r="HN101" i="15" s="1"/>
  <c r="H100" i="7"/>
  <c r="HO101" i="15" s="1"/>
  <c r="I100" i="7"/>
  <c r="HP101" i="15" s="1"/>
  <c r="B101" i="7"/>
  <c r="HI102" i="15" s="1"/>
  <c r="C101" i="7"/>
  <c r="HJ102" i="15" s="1"/>
  <c r="F102" i="15" s="1"/>
  <c r="D101" i="7"/>
  <c r="HK102" i="15" s="1"/>
  <c r="E101" i="7"/>
  <c r="HL102" i="15" s="1"/>
  <c r="F101" i="7"/>
  <c r="HM102" i="15" s="1"/>
  <c r="G101" i="7"/>
  <c r="HN102" i="15" s="1"/>
  <c r="H101" i="7"/>
  <c r="HO102" i="15" s="1"/>
  <c r="I101" i="7"/>
  <c r="HP102" i="15" s="1"/>
  <c r="B102" i="7"/>
  <c r="HI103" i="15" s="1"/>
  <c r="C102" i="7"/>
  <c r="HJ103" i="15" s="1"/>
  <c r="D102" i="7"/>
  <c r="HK103" i="15" s="1"/>
  <c r="E102" i="7"/>
  <c r="HL103" i="15" s="1"/>
  <c r="S103" i="15" s="1"/>
  <c r="F102" i="7"/>
  <c r="HM103" i="15" s="1"/>
  <c r="G102" i="7"/>
  <c r="HN103" i="15" s="1"/>
  <c r="H102" i="7"/>
  <c r="HO103" i="15" s="1"/>
  <c r="I102" i="7"/>
  <c r="HP103" i="15" s="1"/>
  <c r="B103" i="7"/>
  <c r="HI104" i="15" s="1"/>
  <c r="C103" i="7"/>
  <c r="HJ104" i="15" s="1"/>
  <c r="F104" i="15" s="1"/>
  <c r="D103" i="7"/>
  <c r="HK104" i="15" s="1"/>
  <c r="E103" i="7"/>
  <c r="HL104" i="15" s="1"/>
  <c r="F103" i="7"/>
  <c r="HM104" i="15" s="1"/>
  <c r="G103" i="7"/>
  <c r="HN104" i="15" s="1"/>
  <c r="H103" i="7"/>
  <c r="HO104" i="15" s="1"/>
  <c r="I103" i="7"/>
  <c r="HP104" i="15" s="1"/>
  <c r="B104" i="7"/>
  <c r="HI105" i="15" s="1"/>
  <c r="C104" i="7"/>
  <c r="HJ105" i="15" s="1"/>
  <c r="F105" i="15" s="1"/>
  <c r="D104" i="7"/>
  <c r="HK105" i="15" s="1"/>
  <c r="E104" i="7"/>
  <c r="HL105" i="15" s="1"/>
  <c r="F104" i="7"/>
  <c r="HM105" i="15" s="1"/>
  <c r="G104" i="7"/>
  <c r="HN105" i="15" s="1"/>
  <c r="H104" i="7"/>
  <c r="HO105" i="15" s="1"/>
  <c r="I104" i="7"/>
  <c r="HP105" i="15" s="1"/>
  <c r="B105" i="7"/>
  <c r="HI106" i="15" s="1"/>
  <c r="C105" i="7"/>
  <c r="HJ106" i="15" s="1"/>
  <c r="F106" i="15" s="1"/>
  <c r="D105" i="7"/>
  <c r="HK106" i="15" s="1"/>
  <c r="E105" i="7"/>
  <c r="HL106" i="15" s="1"/>
  <c r="F105" i="7"/>
  <c r="HM106" i="15" s="1"/>
  <c r="G105" i="7"/>
  <c r="HN106" i="15" s="1"/>
  <c r="H105" i="7"/>
  <c r="HO106" i="15" s="1"/>
  <c r="I105" i="7"/>
  <c r="HP106" i="15" s="1"/>
  <c r="B106" i="7"/>
  <c r="HI107" i="15" s="1"/>
  <c r="C106" i="7"/>
  <c r="HJ107" i="15" s="1"/>
  <c r="D106" i="7"/>
  <c r="HK107" i="15" s="1"/>
  <c r="E106" i="7"/>
  <c r="HL107" i="15" s="1"/>
  <c r="F106" i="7"/>
  <c r="HM107" i="15" s="1"/>
  <c r="G106" i="7"/>
  <c r="HN107" i="15" s="1"/>
  <c r="H106" i="7"/>
  <c r="HO107" i="15" s="1"/>
  <c r="I106" i="7"/>
  <c r="HP107" i="15" s="1"/>
  <c r="B107" i="7"/>
  <c r="HI108" i="15" s="1"/>
  <c r="C107" i="7"/>
  <c r="HJ108" i="15" s="1"/>
  <c r="F108" i="15" s="1"/>
  <c r="D107" i="7"/>
  <c r="HK108" i="15" s="1"/>
  <c r="E107" i="7"/>
  <c r="HL108" i="15" s="1"/>
  <c r="F107" i="7"/>
  <c r="HM108" i="15" s="1"/>
  <c r="G107" i="7"/>
  <c r="HN108" i="15" s="1"/>
  <c r="H107" i="7"/>
  <c r="HO108" i="15" s="1"/>
  <c r="I107" i="7"/>
  <c r="HP108" i="15" s="1"/>
  <c r="B108" i="7"/>
  <c r="HI109" i="15" s="1"/>
  <c r="C108" i="7"/>
  <c r="HJ109" i="15" s="1"/>
  <c r="F109" i="15" s="1"/>
  <c r="D108" i="7"/>
  <c r="HK109" i="15" s="1"/>
  <c r="E108" i="7"/>
  <c r="HL109" i="15" s="1"/>
  <c r="F108" i="7"/>
  <c r="HM109" i="15" s="1"/>
  <c r="G108" i="7"/>
  <c r="HN109" i="15" s="1"/>
  <c r="H108" i="7"/>
  <c r="HO109" i="15" s="1"/>
  <c r="I108" i="7"/>
  <c r="HP109" i="15" s="1"/>
  <c r="B109" i="7"/>
  <c r="HI110" i="15" s="1"/>
  <c r="C109" i="7"/>
  <c r="HJ110" i="15" s="1"/>
  <c r="F110" i="15" s="1"/>
  <c r="D109" i="7"/>
  <c r="HK110" i="15" s="1"/>
  <c r="E109" i="7"/>
  <c r="HL110" i="15" s="1"/>
  <c r="S110" i="15" s="1"/>
  <c r="F109" i="7"/>
  <c r="HM110" i="15" s="1"/>
  <c r="G109" i="7"/>
  <c r="HN110" i="15" s="1"/>
  <c r="H109" i="7"/>
  <c r="HO110" i="15" s="1"/>
  <c r="I109" i="7"/>
  <c r="HP110" i="15" s="1"/>
  <c r="AA110" i="15" s="1"/>
  <c r="B110" i="7"/>
  <c r="HI111" i="15" s="1"/>
  <c r="C110" i="7"/>
  <c r="HJ111" i="15" s="1"/>
  <c r="F111" i="15" s="1"/>
  <c r="D110" i="7"/>
  <c r="HK111" i="15" s="1"/>
  <c r="E110" i="7"/>
  <c r="HL111" i="15" s="1"/>
  <c r="F110" i="7"/>
  <c r="HM111" i="15" s="1"/>
  <c r="G110" i="7"/>
  <c r="HN111" i="15" s="1"/>
  <c r="H110" i="7"/>
  <c r="HO111" i="15" s="1"/>
  <c r="I110" i="7"/>
  <c r="HP111" i="15" s="1"/>
  <c r="B111" i="7"/>
  <c r="HI112" i="15" s="1"/>
  <c r="C111" i="7"/>
  <c r="HJ112" i="15" s="1"/>
  <c r="D111" i="7"/>
  <c r="HK112" i="15" s="1"/>
  <c r="E111" i="7"/>
  <c r="HL112" i="15" s="1"/>
  <c r="F111" i="7"/>
  <c r="HM112" i="15" s="1"/>
  <c r="G111" i="7"/>
  <c r="HN112" i="15" s="1"/>
  <c r="H111" i="7"/>
  <c r="HO112" i="15" s="1"/>
  <c r="I111" i="7"/>
  <c r="HP112" i="15" s="1"/>
  <c r="B112" i="7"/>
  <c r="HI113" i="15" s="1"/>
  <c r="C112" i="7"/>
  <c r="HJ113" i="15" s="1"/>
  <c r="F113" i="15" s="1"/>
  <c r="D112" i="7"/>
  <c r="HK113" i="15" s="1"/>
  <c r="E112" i="7"/>
  <c r="HL113" i="15" s="1"/>
  <c r="F112" i="7"/>
  <c r="HM113" i="15" s="1"/>
  <c r="G112" i="7"/>
  <c r="HN113" i="15" s="1"/>
  <c r="H112" i="7"/>
  <c r="HO113" i="15" s="1"/>
  <c r="I112" i="7"/>
  <c r="HP113" i="15" s="1"/>
  <c r="B113" i="7"/>
  <c r="HI114" i="15" s="1"/>
  <c r="C113" i="7"/>
  <c r="HJ114" i="15" s="1"/>
  <c r="F114" i="15" s="1"/>
  <c r="D113" i="7"/>
  <c r="HK114" i="15" s="1"/>
  <c r="E113" i="7"/>
  <c r="HL114" i="15" s="1"/>
  <c r="F113" i="7"/>
  <c r="HM114" i="15" s="1"/>
  <c r="G113" i="7"/>
  <c r="HN114" i="15" s="1"/>
  <c r="H113" i="7"/>
  <c r="HO114" i="15" s="1"/>
  <c r="I113" i="7"/>
  <c r="HP114" i="15" s="1"/>
  <c r="B114" i="7"/>
  <c r="HI115" i="15" s="1"/>
  <c r="C114" i="7"/>
  <c r="HJ115" i="15" s="1"/>
  <c r="F115" i="15" s="1"/>
  <c r="D114" i="7"/>
  <c r="HK115" i="15" s="1"/>
  <c r="E114" i="7"/>
  <c r="HL115" i="15" s="1"/>
  <c r="F114" i="7"/>
  <c r="HM115" i="15" s="1"/>
  <c r="G114" i="7"/>
  <c r="HN115" i="15" s="1"/>
  <c r="H114" i="7"/>
  <c r="HO115" i="15" s="1"/>
  <c r="I114" i="7"/>
  <c r="HP115" i="15" s="1"/>
  <c r="B115" i="7"/>
  <c r="HI116" i="15" s="1"/>
  <c r="C115" i="7"/>
  <c r="HJ116" i="15" s="1"/>
  <c r="D115" i="7"/>
  <c r="HK116" i="15" s="1"/>
  <c r="E115" i="7"/>
  <c r="HL116" i="15" s="1"/>
  <c r="F115" i="7"/>
  <c r="HM116" i="15" s="1"/>
  <c r="G115" i="7"/>
  <c r="HN116" i="15" s="1"/>
  <c r="H115" i="7"/>
  <c r="HO116" i="15" s="1"/>
  <c r="I115" i="7"/>
  <c r="HP116" i="15" s="1"/>
  <c r="B116" i="7"/>
  <c r="HI117" i="15" s="1"/>
  <c r="C116" i="7"/>
  <c r="HJ117" i="15" s="1"/>
  <c r="F117" i="15" s="1"/>
  <c r="D116" i="7"/>
  <c r="HK117" i="15" s="1"/>
  <c r="E116" i="7"/>
  <c r="HL117" i="15" s="1"/>
  <c r="F116" i="7"/>
  <c r="HM117" i="15" s="1"/>
  <c r="G116" i="7"/>
  <c r="HN117" i="15" s="1"/>
  <c r="H116" i="7"/>
  <c r="HO117" i="15" s="1"/>
  <c r="I116" i="7"/>
  <c r="HP117" i="15" s="1"/>
  <c r="B117" i="7"/>
  <c r="HI118" i="15" s="1"/>
  <c r="C117" i="7"/>
  <c r="HJ118" i="15" s="1"/>
  <c r="F118" i="15" s="1"/>
  <c r="D117" i="7"/>
  <c r="HK118" i="15" s="1"/>
  <c r="E117" i="7"/>
  <c r="HL118" i="15" s="1"/>
  <c r="F117" i="7"/>
  <c r="HM118" i="15" s="1"/>
  <c r="G117" i="7"/>
  <c r="HN118" i="15" s="1"/>
  <c r="H117" i="7"/>
  <c r="HO118" i="15" s="1"/>
  <c r="I117" i="7"/>
  <c r="HP118" i="15" s="1"/>
  <c r="B118" i="7"/>
  <c r="HI119" i="15" s="1"/>
  <c r="C118" i="7"/>
  <c r="HJ119" i="15" s="1"/>
  <c r="F119" i="15" s="1"/>
  <c r="D118" i="7"/>
  <c r="HK119" i="15" s="1"/>
  <c r="E118" i="7"/>
  <c r="HL119" i="15" s="1"/>
  <c r="F118" i="7"/>
  <c r="HM119" i="15" s="1"/>
  <c r="G118" i="7"/>
  <c r="HN119" i="15" s="1"/>
  <c r="H118" i="7"/>
  <c r="HO119" i="15" s="1"/>
  <c r="I118" i="7"/>
  <c r="HP119" i="15" s="1"/>
  <c r="B119" i="7"/>
  <c r="HI120" i="15" s="1"/>
  <c r="C119" i="7"/>
  <c r="HJ120" i="15" s="1"/>
  <c r="F120" i="15" s="1"/>
  <c r="D119" i="7"/>
  <c r="HK120" i="15" s="1"/>
  <c r="E119" i="7"/>
  <c r="HL120" i="15" s="1"/>
  <c r="F119" i="7"/>
  <c r="HM120" i="15" s="1"/>
  <c r="G119" i="7"/>
  <c r="HN120" i="15" s="1"/>
  <c r="H119" i="7"/>
  <c r="HO120" i="15" s="1"/>
  <c r="I119" i="7"/>
  <c r="HP120" i="15" s="1"/>
  <c r="B120" i="7"/>
  <c r="HI121" i="15" s="1"/>
  <c r="C120" i="7"/>
  <c r="HJ121" i="15" s="1"/>
  <c r="F121" i="15" s="1"/>
  <c r="D120" i="7"/>
  <c r="HK121" i="15" s="1"/>
  <c r="E120" i="7"/>
  <c r="HL121" i="15" s="1"/>
  <c r="F120" i="7"/>
  <c r="HM121" i="15" s="1"/>
  <c r="G120" i="7"/>
  <c r="HN121" i="15" s="1"/>
  <c r="H120" i="7"/>
  <c r="HO121" i="15" s="1"/>
  <c r="I120" i="7"/>
  <c r="HP121" i="15" s="1"/>
  <c r="AA121" i="15" s="1"/>
  <c r="AB121" i="15" s="1"/>
  <c r="B121" i="7"/>
  <c r="HI122" i="15" s="1"/>
  <c r="C121" i="7"/>
  <c r="HJ122" i="15" s="1"/>
  <c r="F122" i="15" s="1"/>
  <c r="D121" i="7"/>
  <c r="HK122" i="15" s="1"/>
  <c r="E121" i="7"/>
  <c r="HL122" i="15" s="1"/>
  <c r="F121" i="7"/>
  <c r="HM122" i="15" s="1"/>
  <c r="G121" i="7"/>
  <c r="HN122" i="15" s="1"/>
  <c r="H121" i="7"/>
  <c r="HO122" i="15" s="1"/>
  <c r="I121" i="7"/>
  <c r="HP122" i="15" s="1"/>
  <c r="B122" i="7"/>
  <c r="HI123" i="15" s="1"/>
  <c r="C122" i="7"/>
  <c r="HJ123" i="15" s="1"/>
  <c r="F123" i="15" s="1"/>
  <c r="D122" i="7"/>
  <c r="HK123" i="15" s="1"/>
  <c r="E122" i="7"/>
  <c r="HL123" i="15" s="1"/>
  <c r="F122" i="7"/>
  <c r="HM123" i="15" s="1"/>
  <c r="G122" i="7"/>
  <c r="HN123" i="15" s="1"/>
  <c r="H122" i="7"/>
  <c r="HO123" i="15" s="1"/>
  <c r="I122" i="7"/>
  <c r="HP123" i="15" s="1"/>
  <c r="B123" i="7"/>
  <c r="HI124" i="15" s="1"/>
  <c r="C123" i="7"/>
  <c r="HJ124" i="15" s="1"/>
  <c r="F124" i="15" s="1"/>
  <c r="D123" i="7"/>
  <c r="HK124" i="15" s="1"/>
  <c r="E123" i="7"/>
  <c r="HL124" i="15" s="1"/>
  <c r="F123" i="7"/>
  <c r="HM124" i="15" s="1"/>
  <c r="G123" i="7"/>
  <c r="HN124" i="15" s="1"/>
  <c r="H123" i="7"/>
  <c r="HO124" i="15" s="1"/>
  <c r="I123" i="7"/>
  <c r="HP124" i="15" s="1"/>
  <c r="B124" i="7"/>
  <c r="HI125" i="15" s="1"/>
  <c r="C124" i="7"/>
  <c r="HJ125" i="15" s="1"/>
  <c r="D124" i="7"/>
  <c r="HK125" i="15" s="1"/>
  <c r="E124" i="7"/>
  <c r="HL125" i="15" s="1"/>
  <c r="F124" i="7"/>
  <c r="HM125" i="15" s="1"/>
  <c r="G124" i="7"/>
  <c r="HN125" i="15" s="1"/>
  <c r="H124" i="7"/>
  <c r="HO125" i="15" s="1"/>
  <c r="I124" i="7"/>
  <c r="HP125" i="15" s="1"/>
  <c r="AA125" i="15" s="1"/>
  <c r="B125" i="7"/>
  <c r="HI126" i="15" s="1"/>
  <c r="C125" i="7"/>
  <c r="HJ126" i="15" s="1"/>
  <c r="F126" i="15" s="1"/>
  <c r="D125" i="7"/>
  <c r="HK126" i="15" s="1"/>
  <c r="E125" i="7"/>
  <c r="HL126" i="15" s="1"/>
  <c r="F125" i="7"/>
  <c r="HM126" i="15" s="1"/>
  <c r="G125" i="7"/>
  <c r="HN126" i="15" s="1"/>
  <c r="H125" i="7"/>
  <c r="HO126" i="15" s="1"/>
  <c r="I125" i="7"/>
  <c r="HP126" i="15" s="1"/>
  <c r="B126" i="7"/>
  <c r="HI127" i="15" s="1"/>
  <c r="C126" i="7"/>
  <c r="HJ127" i="15" s="1"/>
  <c r="D126" i="7"/>
  <c r="HK127" i="15" s="1"/>
  <c r="E126" i="7"/>
  <c r="HL127" i="15" s="1"/>
  <c r="F126" i="7"/>
  <c r="HM127" i="15" s="1"/>
  <c r="G126" i="7"/>
  <c r="HN127" i="15" s="1"/>
  <c r="H126" i="7"/>
  <c r="HO127" i="15" s="1"/>
  <c r="I126" i="7"/>
  <c r="HP127" i="15" s="1"/>
  <c r="B127" i="7"/>
  <c r="HI128" i="15" s="1"/>
  <c r="C127" i="7"/>
  <c r="HJ128" i="15" s="1"/>
  <c r="D127" i="7"/>
  <c r="HK128" i="15" s="1"/>
  <c r="E127" i="7"/>
  <c r="HL128" i="15" s="1"/>
  <c r="F127" i="7"/>
  <c r="HM128" i="15" s="1"/>
  <c r="G127" i="7"/>
  <c r="HN128" i="15" s="1"/>
  <c r="H127" i="7"/>
  <c r="HO128" i="15" s="1"/>
  <c r="I127" i="7"/>
  <c r="HP128" i="15" s="1"/>
  <c r="B128" i="7"/>
  <c r="HI129" i="15" s="1"/>
  <c r="C128" i="7"/>
  <c r="HJ129" i="15" s="1"/>
  <c r="F129" i="15" s="1"/>
  <c r="D128" i="7"/>
  <c r="HK129" i="15" s="1"/>
  <c r="E128" i="7"/>
  <c r="HL129" i="15" s="1"/>
  <c r="F128" i="7"/>
  <c r="HM129" i="15" s="1"/>
  <c r="G128" i="7"/>
  <c r="HN129" i="15" s="1"/>
  <c r="H128" i="7"/>
  <c r="HO129" i="15" s="1"/>
  <c r="I128" i="7"/>
  <c r="HP129" i="15" s="1"/>
  <c r="B129" i="7"/>
  <c r="HI130" i="15" s="1"/>
  <c r="C129" i="7"/>
  <c r="HJ130" i="15" s="1"/>
  <c r="F130" i="15" s="1"/>
  <c r="D129" i="7"/>
  <c r="HK130" i="15" s="1"/>
  <c r="E129" i="7"/>
  <c r="HL130" i="15" s="1"/>
  <c r="F129" i="7"/>
  <c r="HM130" i="15" s="1"/>
  <c r="G129" i="7"/>
  <c r="HN130" i="15" s="1"/>
  <c r="H129" i="7"/>
  <c r="HO130" i="15" s="1"/>
  <c r="I129" i="7"/>
  <c r="HP130" i="15" s="1"/>
  <c r="AA130" i="15" s="1"/>
  <c r="AB130" i="15" s="1"/>
  <c r="B130" i="7"/>
  <c r="HI131" i="15" s="1"/>
  <c r="C130" i="7"/>
  <c r="HJ131" i="15" s="1"/>
  <c r="F131" i="15" s="1"/>
  <c r="D130" i="7"/>
  <c r="HK131" i="15" s="1"/>
  <c r="E130" i="7"/>
  <c r="HL131" i="15" s="1"/>
  <c r="F130" i="7"/>
  <c r="HM131" i="15" s="1"/>
  <c r="G130" i="7"/>
  <c r="HN131" i="15" s="1"/>
  <c r="H130" i="7"/>
  <c r="HO131" i="15" s="1"/>
  <c r="I130" i="7"/>
  <c r="HP131" i="15" s="1"/>
  <c r="B131" i="7"/>
  <c r="HI132" i="15" s="1"/>
  <c r="C131" i="7"/>
  <c r="HJ132" i="15" s="1"/>
  <c r="F132" i="15" s="1"/>
  <c r="D131" i="7"/>
  <c r="HK132" i="15" s="1"/>
  <c r="E131" i="7"/>
  <c r="HL132" i="15" s="1"/>
  <c r="F131" i="7"/>
  <c r="HM132" i="15" s="1"/>
  <c r="G131" i="7"/>
  <c r="HN132" i="15" s="1"/>
  <c r="H131" i="7"/>
  <c r="HO132" i="15" s="1"/>
  <c r="I131" i="7"/>
  <c r="HP132" i="15" s="1"/>
  <c r="B132" i="7"/>
  <c r="HI133" i="15" s="1"/>
  <c r="C132" i="7"/>
  <c r="HJ133" i="15" s="1"/>
  <c r="F133" i="15" s="1"/>
  <c r="D132" i="7"/>
  <c r="HK133" i="15" s="1"/>
  <c r="E132" i="7"/>
  <c r="HL133" i="15" s="1"/>
  <c r="S133" i="15" s="1"/>
  <c r="F132" i="7"/>
  <c r="HM133" i="15" s="1"/>
  <c r="G132" i="7"/>
  <c r="HN133" i="15" s="1"/>
  <c r="H132" i="7"/>
  <c r="HO133" i="15" s="1"/>
  <c r="I132" i="7"/>
  <c r="HP133" i="15" s="1"/>
  <c r="B133" i="7"/>
  <c r="HI134" i="15" s="1"/>
  <c r="C133" i="7"/>
  <c r="HJ134" i="15" s="1"/>
  <c r="F134" i="15" s="1"/>
  <c r="D133" i="7"/>
  <c r="HK134" i="15" s="1"/>
  <c r="E133" i="7"/>
  <c r="HL134" i="15" s="1"/>
  <c r="S134" i="15" s="1"/>
  <c r="F133" i="7"/>
  <c r="HM134" i="15" s="1"/>
  <c r="G133" i="7"/>
  <c r="HN134" i="15" s="1"/>
  <c r="H133" i="7"/>
  <c r="HO134" i="15" s="1"/>
  <c r="I133" i="7"/>
  <c r="HP134" i="15" s="1"/>
  <c r="B134" i="7"/>
  <c r="HI135" i="15" s="1"/>
  <c r="C134" i="7"/>
  <c r="HJ135" i="15" s="1"/>
  <c r="F135" i="15" s="1"/>
  <c r="D134" i="7"/>
  <c r="HK135" i="15" s="1"/>
  <c r="E134" i="7"/>
  <c r="HL135" i="15" s="1"/>
  <c r="F134" i="7"/>
  <c r="HM135" i="15" s="1"/>
  <c r="G134" i="7"/>
  <c r="HN135" i="15" s="1"/>
  <c r="H134" i="7"/>
  <c r="HO135" i="15" s="1"/>
  <c r="I134" i="7"/>
  <c r="HP135" i="15" s="1"/>
  <c r="B135" i="7"/>
  <c r="HI136" i="15" s="1"/>
  <c r="C135" i="7"/>
  <c r="HJ136" i="15" s="1"/>
  <c r="F136" i="15" s="1"/>
  <c r="D135" i="7"/>
  <c r="HK136" i="15" s="1"/>
  <c r="E135" i="7"/>
  <c r="HL136" i="15" s="1"/>
  <c r="F135" i="7"/>
  <c r="HM136" i="15" s="1"/>
  <c r="G135" i="7"/>
  <c r="HN136" i="15" s="1"/>
  <c r="H135" i="7"/>
  <c r="HO136" i="15" s="1"/>
  <c r="I135" i="7"/>
  <c r="HP136" i="15" s="1"/>
  <c r="B136" i="7"/>
  <c r="HI137" i="15" s="1"/>
  <c r="C136" i="7"/>
  <c r="HJ137" i="15" s="1"/>
  <c r="F137" i="15" s="1"/>
  <c r="D136" i="7"/>
  <c r="HK137" i="15" s="1"/>
  <c r="E136" i="7"/>
  <c r="HL137" i="15" s="1"/>
  <c r="S137" i="15" s="1"/>
  <c r="F136" i="7"/>
  <c r="HM137" i="15" s="1"/>
  <c r="G136" i="7"/>
  <c r="HN137" i="15" s="1"/>
  <c r="H136" i="7"/>
  <c r="HO137" i="15" s="1"/>
  <c r="I136" i="7"/>
  <c r="HP137" i="15" s="1"/>
  <c r="AA137" i="15" s="1"/>
  <c r="B137" i="7"/>
  <c r="HI138" i="15" s="1"/>
  <c r="C137" i="7"/>
  <c r="HJ138" i="15" s="1"/>
  <c r="F138" i="15" s="1"/>
  <c r="D137" i="7"/>
  <c r="HK138" i="15" s="1"/>
  <c r="E137" i="7"/>
  <c r="HL138" i="15" s="1"/>
  <c r="S138" i="15" s="1"/>
  <c r="F137" i="7"/>
  <c r="HM138" i="15" s="1"/>
  <c r="G137" i="7"/>
  <c r="HN138" i="15" s="1"/>
  <c r="H137" i="7"/>
  <c r="HO138" i="15" s="1"/>
  <c r="I137" i="7"/>
  <c r="HP138" i="15" s="1"/>
  <c r="B138" i="7"/>
  <c r="HI139" i="15" s="1"/>
  <c r="C138" i="7"/>
  <c r="HJ139" i="15" s="1"/>
  <c r="F139" i="15" s="1"/>
  <c r="D138" i="7"/>
  <c r="HK139" i="15" s="1"/>
  <c r="E138" i="7"/>
  <c r="HL139" i="15" s="1"/>
  <c r="F138" i="7"/>
  <c r="HM139" i="15" s="1"/>
  <c r="G138" i="7"/>
  <c r="HN139" i="15" s="1"/>
  <c r="H138" i="7"/>
  <c r="HO139" i="15" s="1"/>
  <c r="I138" i="7"/>
  <c r="HP139" i="15" s="1"/>
  <c r="B139" i="7"/>
  <c r="HI140" i="15" s="1"/>
  <c r="C139" i="7"/>
  <c r="HJ140" i="15" s="1"/>
  <c r="F140" i="15" s="1"/>
  <c r="D139" i="7"/>
  <c r="HK140" i="15" s="1"/>
  <c r="E139" i="7"/>
  <c r="HL140" i="15" s="1"/>
  <c r="F139" i="7"/>
  <c r="HM140" i="15" s="1"/>
  <c r="G139" i="7"/>
  <c r="HN140" i="15" s="1"/>
  <c r="H139" i="7"/>
  <c r="HO140" i="15" s="1"/>
  <c r="I139" i="7"/>
  <c r="HP140" i="15" s="1"/>
  <c r="B140" i="7"/>
  <c r="HI141" i="15" s="1"/>
  <c r="C140" i="7"/>
  <c r="HJ141" i="15" s="1"/>
  <c r="F141" i="15" s="1"/>
  <c r="D140" i="7"/>
  <c r="HK141" i="15" s="1"/>
  <c r="E140" i="7"/>
  <c r="HL141" i="15" s="1"/>
  <c r="S141" i="15" s="1"/>
  <c r="F140" i="7"/>
  <c r="HM141" i="15" s="1"/>
  <c r="G140" i="7"/>
  <c r="HN141" i="15" s="1"/>
  <c r="H140" i="7"/>
  <c r="HO141" i="15" s="1"/>
  <c r="I140" i="7"/>
  <c r="HP141" i="15" s="1"/>
  <c r="B141" i="7"/>
  <c r="HI142" i="15" s="1"/>
  <c r="C141" i="7"/>
  <c r="HJ142" i="15" s="1"/>
  <c r="F142" i="15" s="1"/>
  <c r="D141" i="7"/>
  <c r="HK142" i="15" s="1"/>
  <c r="E141" i="7"/>
  <c r="HL142" i="15" s="1"/>
  <c r="F141" i="7"/>
  <c r="HM142" i="15" s="1"/>
  <c r="G141" i="7"/>
  <c r="HN142" i="15" s="1"/>
  <c r="H141" i="7"/>
  <c r="HO142" i="15" s="1"/>
  <c r="I141" i="7"/>
  <c r="HP142" i="15" s="1"/>
  <c r="B142" i="7"/>
  <c r="HI143" i="15" s="1"/>
  <c r="C142" i="7"/>
  <c r="HJ143" i="15" s="1"/>
  <c r="F143" i="15" s="1"/>
  <c r="D142" i="7"/>
  <c r="HK143" i="15" s="1"/>
  <c r="E142" i="7"/>
  <c r="HL143" i="15" s="1"/>
  <c r="F142" i="7"/>
  <c r="HM143" i="15" s="1"/>
  <c r="G142" i="7"/>
  <c r="HN143" i="15" s="1"/>
  <c r="H142" i="7"/>
  <c r="HO143" i="15" s="1"/>
  <c r="I142" i="7"/>
  <c r="HP143" i="15" s="1"/>
  <c r="B143" i="7"/>
  <c r="HI144" i="15" s="1"/>
  <c r="C143" i="7"/>
  <c r="HJ144" i="15" s="1"/>
  <c r="F144" i="15" s="1"/>
  <c r="D143" i="7"/>
  <c r="HK144" i="15" s="1"/>
  <c r="E143" i="7"/>
  <c r="HL144" i="15" s="1"/>
  <c r="F143" i="7"/>
  <c r="HM144" i="15" s="1"/>
  <c r="G143" i="7"/>
  <c r="HN144" i="15" s="1"/>
  <c r="H143" i="7"/>
  <c r="HO144" i="15" s="1"/>
  <c r="I143" i="7"/>
  <c r="HP144" i="15" s="1"/>
  <c r="B144" i="7"/>
  <c r="HI145" i="15" s="1"/>
  <c r="C144" i="7"/>
  <c r="HJ145" i="15" s="1"/>
  <c r="F145" i="15" s="1"/>
  <c r="D144" i="7"/>
  <c r="HK145" i="15" s="1"/>
  <c r="E144" i="7"/>
  <c r="HL145" i="15" s="1"/>
  <c r="F144" i="7"/>
  <c r="HM145" i="15" s="1"/>
  <c r="G144" i="7"/>
  <c r="HN145" i="15" s="1"/>
  <c r="H144" i="7"/>
  <c r="HO145" i="15" s="1"/>
  <c r="I144" i="7"/>
  <c r="HP145" i="15" s="1"/>
  <c r="B145" i="7"/>
  <c r="HI146" i="15" s="1"/>
  <c r="C145" i="7"/>
  <c r="HJ146" i="15" s="1"/>
  <c r="F146" i="15" s="1"/>
  <c r="D145" i="7"/>
  <c r="HK146" i="15" s="1"/>
  <c r="E145" i="7"/>
  <c r="HL146" i="15" s="1"/>
  <c r="F145" i="7"/>
  <c r="HM146" i="15" s="1"/>
  <c r="G145" i="7"/>
  <c r="HN146" i="15" s="1"/>
  <c r="H145" i="7"/>
  <c r="HO146" i="15" s="1"/>
  <c r="I145" i="7"/>
  <c r="HP146" i="15" s="1"/>
  <c r="B146" i="7"/>
  <c r="HI147" i="15" s="1"/>
  <c r="C146" i="7"/>
  <c r="HJ147" i="15" s="1"/>
  <c r="D146" i="7"/>
  <c r="HK147" i="15" s="1"/>
  <c r="E146" i="7"/>
  <c r="HL147" i="15" s="1"/>
  <c r="F146" i="7"/>
  <c r="HM147" i="15" s="1"/>
  <c r="G146" i="7"/>
  <c r="HN147" i="15" s="1"/>
  <c r="H146" i="7"/>
  <c r="HO147" i="15" s="1"/>
  <c r="I146" i="7"/>
  <c r="HP147" i="15" s="1"/>
  <c r="B147" i="7"/>
  <c r="HI148" i="15" s="1"/>
  <c r="C147" i="7"/>
  <c r="HJ148" i="15" s="1"/>
  <c r="F148" i="15" s="1"/>
  <c r="D147" i="7"/>
  <c r="HK148" i="15" s="1"/>
  <c r="E147" i="7"/>
  <c r="HL148" i="15" s="1"/>
  <c r="F147" i="7"/>
  <c r="HM148" i="15" s="1"/>
  <c r="G147" i="7"/>
  <c r="HN148" i="15" s="1"/>
  <c r="H147" i="7"/>
  <c r="HO148" i="15" s="1"/>
  <c r="I147" i="7"/>
  <c r="HP148" i="15" s="1"/>
  <c r="B148" i="7"/>
  <c r="HI149" i="15" s="1"/>
  <c r="C148" i="7"/>
  <c r="HJ149" i="15" s="1"/>
  <c r="D148" i="7"/>
  <c r="HK149" i="15" s="1"/>
  <c r="E148" i="7"/>
  <c r="HL149" i="15" s="1"/>
  <c r="F148" i="7"/>
  <c r="HM149" i="15" s="1"/>
  <c r="G148" i="7"/>
  <c r="HN149" i="15" s="1"/>
  <c r="H148" i="7"/>
  <c r="HO149" i="15" s="1"/>
  <c r="I148" i="7"/>
  <c r="HP149" i="15" s="1"/>
  <c r="B149" i="7"/>
  <c r="HI150" i="15" s="1"/>
  <c r="C149" i="7"/>
  <c r="HJ150" i="15" s="1"/>
  <c r="D149" i="7"/>
  <c r="HK150" i="15" s="1"/>
  <c r="E149" i="7"/>
  <c r="HL150" i="15" s="1"/>
  <c r="F149" i="7"/>
  <c r="HM150" i="15" s="1"/>
  <c r="G149" i="7"/>
  <c r="HN150" i="15" s="1"/>
  <c r="H149" i="7"/>
  <c r="HO150" i="15" s="1"/>
  <c r="I149" i="7"/>
  <c r="HP150" i="15" s="1"/>
  <c r="B150" i="7"/>
  <c r="HI151" i="15" s="1"/>
  <c r="C150" i="7"/>
  <c r="HJ151" i="15" s="1"/>
  <c r="F151" i="15" s="1"/>
  <c r="D150" i="7"/>
  <c r="HK151" i="15" s="1"/>
  <c r="E150" i="7"/>
  <c r="HL151" i="15" s="1"/>
  <c r="F150" i="7"/>
  <c r="HM151" i="15" s="1"/>
  <c r="G150" i="7"/>
  <c r="HN151" i="15" s="1"/>
  <c r="H150" i="7"/>
  <c r="HO151" i="15" s="1"/>
  <c r="I150" i="7"/>
  <c r="HP151" i="15" s="1"/>
  <c r="B151" i="7"/>
  <c r="HI152" i="15" s="1"/>
  <c r="C151" i="7"/>
  <c r="HJ152" i="15" s="1"/>
  <c r="F152" i="15" s="1"/>
  <c r="D151" i="7"/>
  <c r="HK152" i="15" s="1"/>
  <c r="E151" i="7"/>
  <c r="HL152" i="15" s="1"/>
  <c r="F151" i="7"/>
  <c r="HM152" i="15" s="1"/>
  <c r="G151" i="7"/>
  <c r="HN152" i="15" s="1"/>
  <c r="H151" i="7"/>
  <c r="HO152" i="15" s="1"/>
  <c r="I151" i="7"/>
  <c r="HP152" i="15" s="1"/>
  <c r="B152" i="7"/>
  <c r="HI153" i="15" s="1"/>
  <c r="C152" i="7"/>
  <c r="HJ153" i="15" s="1"/>
  <c r="F153" i="15" s="1"/>
  <c r="D152" i="7"/>
  <c r="HK153" i="15" s="1"/>
  <c r="E152" i="7"/>
  <c r="HL153" i="15" s="1"/>
  <c r="F152" i="7"/>
  <c r="HM153" i="15" s="1"/>
  <c r="G152" i="7"/>
  <c r="HN153" i="15" s="1"/>
  <c r="H152" i="7"/>
  <c r="HO153" i="15" s="1"/>
  <c r="I152" i="7"/>
  <c r="HP153" i="15" s="1"/>
  <c r="B153" i="7"/>
  <c r="HI154" i="15" s="1"/>
  <c r="C153" i="7"/>
  <c r="HJ154" i="15" s="1"/>
  <c r="F154" i="15" s="1"/>
  <c r="D153" i="7"/>
  <c r="HK154" i="15" s="1"/>
  <c r="E153" i="7"/>
  <c r="HL154" i="15" s="1"/>
  <c r="F153" i="7"/>
  <c r="HM154" i="15" s="1"/>
  <c r="G153" i="7"/>
  <c r="HN154" i="15" s="1"/>
  <c r="H153" i="7"/>
  <c r="HO154" i="15" s="1"/>
  <c r="I153" i="7"/>
  <c r="HP154" i="15" s="1"/>
  <c r="B154" i="7"/>
  <c r="HI155" i="15" s="1"/>
  <c r="C154" i="7"/>
  <c r="HJ155" i="15" s="1"/>
  <c r="L155" i="15" s="1"/>
  <c r="D154" i="7"/>
  <c r="HK155" i="15" s="1"/>
  <c r="E154" i="7"/>
  <c r="HL155" i="15" s="1"/>
  <c r="S155" i="15" s="1"/>
  <c r="T155" i="15" s="1"/>
  <c r="F154" i="7"/>
  <c r="HM155" i="15" s="1"/>
  <c r="G154" i="7"/>
  <c r="HN155" i="15" s="1"/>
  <c r="H154" i="7"/>
  <c r="HO155" i="15" s="1"/>
  <c r="I154" i="7"/>
  <c r="HP155" i="15" s="1"/>
  <c r="B155" i="7"/>
  <c r="HI156" i="15" s="1"/>
  <c r="C155" i="7"/>
  <c r="HJ156" i="15" s="1"/>
  <c r="F156" i="15" s="1"/>
  <c r="D155" i="7"/>
  <c r="HK156" i="15" s="1"/>
  <c r="E155" i="7"/>
  <c r="HL156" i="15" s="1"/>
  <c r="F155" i="7"/>
  <c r="HM156" i="15" s="1"/>
  <c r="G155" i="7"/>
  <c r="HN156" i="15" s="1"/>
  <c r="H155" i="7"/>
  <c r="HO156" i="15" s="1"/>
  <c r="I155" i="7"/>
  <c r="HP156" i="15" s="1"/>
  <c r="B156" i="7"/>
  <c r="HI157" i="15" s="1"/>
  <c r="C156" i="7"/>
  <c r="HJ157" i="15" s="1"/>
  <c r="F157" i="15" s="1"/>
  <c r="D156" i="7"/>
  <c r="HK157" i="15" s="1"/>
  <c r="E156" i="7"/>
  <c r="HL157" i="15" s="1"/>
  <c r="F156" i="7"/>
  <c r="HM157" i="15" s="1"/>
  <c r="G156" i="7"/>
  <c r="HN157" i="15" s="1"/>
  <c r="H156" i="7"/>
  <c r="HO157" i="15" s="1"/>
  <c r="I156" i="7"/>
  <c r="HP157" i="15" s="1"/>
  <c r="B157" i="7"/>
  <c r="HI158" i="15" s="1"/>
  <c r="C157" i="7"/>
  <c r="HJ158" i="15" s="1"/>
  <c r="F158" i="15" s="1"/>
  <c r="D157" i="7"/>
  <c r="HK158" i="15" s="1"/>
  <c r="E157" i="7"/>
  <c r="HL158" i="15" s="1"/>
  <c r="F157" i="7"/>
  <c r="HM158" i="15" s="1"/>
  <c r="G157" i="7"/>
  <c r="HN158" i="15" s="1"/>
  <c r="H157" i="7"/>
  <c r="HO158" i="15" s="1"/>
  <c r="I157" i="7"/>
  <c r="HP158" i="15" s="1"/>
  <c r="B158" i="7"/>
  <c r="HI159" i="15" s="1"/>
  <c r="C158" i="7"/>
  <c r="HJ159" i="15" s="1"/>
  <c r="F159" i="15" s="1"/>
  <c r="D158" i="7"/>
  <c r="HK159" i="15" s="1"/>
  <c r="E158" i="7"/>
  <c r="HL159" i="15" s="1"/>
  <c r="F158" i="7"/>
  <c r="HM159" i="15" s="1"/>
  <c r="G158" i="7"/>
  <c r="HN159" i="15" s="1"/>
  <c r="H158" i="7"/>
  <c r="HO159" i="15" s="1"/>
  <c r="I158" i="7"/>
  <c r="HP159" i="15" s="1"/>
  <c r="B159" i="7"/>
  <c r="HI160" i="15" s="1"/>
  <c r="C159" i="7"/>
  <c r="HJ160" i="15" s="1"/>
  <c r="D159" i="7"/>
  <c r="HK160" i="15" s="1"/>
  <c r="E159" i="7"/>
  <c r="HL160" i="15" s="1"/>
  <c r="F159" i="7"/>
  <c r="HM160" i="15" s="1"/>
  <c r="G159" i="7"/>
  <c r="HN160" i="15" s="1"/>
  <c r="H159" i="7"/>
  <c r="HO160" i="15" s="1"/>
  <c r="I159" i="7"/>
  <c r="HP160" i="15" s="1"/>
  <c r="B160" i="7"/>
  <c r="HI161" i="15" s="1"/>
  <c r="C160" i="7"/>
  <c r="HJ161" i="15" s="1"/>
  <c r="F161" i="15" s="1"/>
  <c r="D160" i="7"/>
  <c r="HK161" i="15" s="1"/>
  <c r="E160" i="7"/>
  <c r="HL161" i="15" s="1"/>
  <c r="F160" i="7"/>
  <c r="HM161" i="15" s="1"/>
  <c r="G160" i="7"/>
  <c r="HN161" i="15" s="1"/>
  <c r="H160" i="7"/>
  <c r="HO161" i="15" s="1"/>
  <c r="I160" i="7"/>
  <c r="HP161" i="15" s="1"/>
  <c r="B161" i="7"/>
  <c r="HI162" i="15" s="1"/>
  <c r="C161" i="7"/>
  <c r="HJ162" i="15" s="1"/>
  <c r="F162" i="15" s="1"/>
  <c r="D161" i="7"/>
  <c r="HK162" i="15" s="1"/>
  <c r="E161" i="7"/>
  <c r="HL162" i="15" s="1"/>
  <c r="F161" i="7"/>
  <c r="HM162" i="15" s="1"/>
  <c r="G161" i="7"/>
  <c r="HN162" i="15" s="1"/>
  <c r="H161" i="7"/>
  <c r="HO162" i="15" s="1"/>
  <c r="I161" i="7"/>
  <c r="HP162" i="15" s="1"/>
  <c r="B162" i="7"/>
  <c r="HI163" i="15" s="1"/>
  <c r="C162" i="7"/>
  <c r="HJ163" i="15" s="1"/>
  <c r="F163" i="15" s="1"/>
  <c r="D162" i="7"/>
  <c r="HK163" i="15" s="1"/>
  <c r="E162" i="7"/>
  <c r="HL163" i="15" s="1"/>
  <c r="F162" i="7"/>
  <c r="HM163" i="15" s="1"/>
  <c r="G162" i="7"/>
  <c r="HN163" i="15" s="1"/>
  <c r="H162" i="7"/>
  <c r="HO163" i="15" s="1"/>
  <c r="I162" i="7"/>
  <c r="HP163" i="15" s="1"/>
  <c r="B163" i="7"/>
  <c r="HI164" i="15" s="1"/>
  <c r="C163" i="7"/>
  <c r="HJ164" i="15" s="1"/>
  <c r="D163" i="7"/>
  <c r="HK164" i="15" s="1"/>
  <c r="E163" i="7"/>
  <c r="HL164" i="15" s="1"/>
  <c r="F163" i="7"/>
  <c r="HM164" i="15" s="1"/>
  <c r="G163" i="7"/>
  <c r="HN164" i="15" s="1"/>
  <c r="H163" i="7"/>
  <c r="HO164" i="15" s="1"/>
  <c r="I163" i="7"/>
  <c r="HP164" i="15" s="1"/>
  <c r="B164" i="7"/>
  <c r="HI165" i="15" s="1"/>
  <c r="C164" i="7"/>
  <c r="HJ165" i="15" s="1"/>
  <c r="F165" i="15" s="1"/>
  <c r="D164" i="7"/>
  <c r="HK165" i="15" s="1"/>
  <c r="E164" i="7"/>
  <c r="HL165" i="15" s="1"/>
  <c r="F164" i="7"/>
  <c r="HM165" i="15" s="1"/>
  <c r="G164" i="7"/>
  <c r="HN165" i="15" s="1"/>
  <c r="H164" i="7"/>
  <c r="HO165" i="15" s="1"/>
  <c r="I164" i="7"/>
  <c r="HP165" i="15" s="1"/>
  <c r="B165" i="7"/>
  <c r="HI166" i="15" s="1"/>
  <c r="C165" i="7"/>
  <c r="HJ166" i="15" s="1"/>
  <c r="F166" i="15" s="1"/>
  <c r="D165" i="7"/>
  <c r="HK166" i="15" s="1"/>
  <c r="E165" i="7"/>
  <c r="HL166" i="15" s="1"/>
  <c r="F165" i="7"/>
  <c r="HM166" i="15" s="1"/>
  <c r="G165" i="7"/>
  <c r="HN166" i="15" s="1"/>
  <c r="H165" i="7"/>
  <c r="HO166" i="15" s="1"/>
  <c r="I165" i="7"/>
  <c r="HP166" i="15" s="1"/>
  <c r="AA166" i="15" s="1"/>
  <c r="B166" i="7"/>
  <c r="HI167" i="15" s="1"/>
  <c r="C166" i="7"/>
  <c r="HJ167" i="15" s="1"/>
  <c r="F167" i="15" s="1"/>
  <c r="D166" i="7"/>
  <c r="HK167" i="15" s="1"/>
  <c r="E166" i="7"/>
  <c r="HL167" i="15" s="1"/>
  <c r="S167" i="15" s="1"/>
  <c r="F166" i="7"/>
  <c r="HM167" i="15" s="1"/>
  <c r="G166" i="7"/>
  <c r="HN167" i="15" s="1"/>
  <c r="H166" i="7"/>
  <c r="HO167" i="15" s="1"/>
  <c r="I166" i="7"/>
  <c r="HP167" i="15" s="1"/>
  <c r="B167" i="7"/>
  <c r="HI168" i="15" s="1"/>
  <c r="C167" i="7"/>
  <c r="HJ168" i="15" s="1"/>
  <c r="D167" i="7"/>
  <c r="HK168" i="15" s="1"/>
  <c r="E167" i="7"/>
  <c r="HL168" i="15" s="1"/>
  <c r="F167" i="7"/>
  <c r="HM168" i="15" s="1"/>
  <c r="G167" i="7"/>
  <c r="HN168" i="15" s="1"/>
  <c r="H167" i="7"/>
  <c r="HO168" i="15" s="1"/>
  <c r="I167" i="7"/>
  <c r="HP168" i="15" s="1"/>
  <c r="B168" i="7"/>
  <c r="HI169" i="15" s="1"/>
  <c r="C168" i="7"/>
  <c r="HJ169" i="15" s="1"/>
  <c r="F169" i="15" s="1"/>
  <c r="D168" i="7"/>
  <c r="HK169" i="15" s="1"/>
  <c r="E168" i="7"/>
  <c r="HL169" i="15" s="1"/>
  <c r="F168" i="7"/>
  <c r="HM169" i="15" s="1"/>
  <c r="G168" i="7"/>
  <c r="HN169" i="15" s="1"/>
  <c r="H168" i="7"/>
  <c r="HO169" i="15" s="1"/>
  <c r="I168" i="7"/>
  <c r="HP169" i="15" s="1"/>
  <c r="B169" i="7"/>
  <c r="HI170" i="15" s="1"/>
  <c r="C169" i="7"/>
  <c r="HJ170" i="15" s="1"/>
  <c r="F170" i="15" s="1"/>
  <c r="D169" i="7"/>
  <c r="HK170" i="15" s="1"/>
  <c r="E169" i="7"/>
  <c r="HL170" i="15" s="1"/>
  <c r="F169" i="7"/>
  <c r="HM170" i="15" s="1"/>
  <c r="G169" i="7"/>
  <c r="HN170" i="15" s="1"/>
  <c r="H169" i="7"/>
  <c r="HO170" i="15" s="1"/>
  <c r="I169" i="7"/>
  <c r="HP170" i="15" s="1"/>
  <c r="R13" i="8"/>
  <c r="K4" i="7"/>
  <c r="M4" i="7"/>
  <c r="O4" i="7"/>
  <c r="Q4" i="7"/>
  <c r="S4" i="7"/>
  <c r="T4" i="7"/>
  <c r="U4" i="7"/>
  <c r="V4" i="7"/>
  <c r="CO165" i="15" l="1"/>
  <c r="JV165" i="15" s="1"/>
  <c r="CK165" i="15"/>
  <c r="JR165" i="15" s="1"/>
  <c r="CG165" i="15"/>
  <c r="JN165" i="15" s="1"/>
  <c r="CC165" i="15"/>
  <c r="JJ165" i="15" s="1"/>
  <c r="BY165" i="15"/>
  <c r="CR106" i="15"/>
  <c r="CQ106" i="15"/>
  <c r="JX106" i="15" s="1"/>
  <c r="CI106" i="15"/>
  <c r="JP106" i="15" s="1"/>
  <c r="CA106" i="15"/>
  <c r="JH106" i="15" s="1"/>
  <c r="CF106" i="15"/>
  <c r="CZ106" i="15" s="1"/>
  <c r="CP106" i="15"/>
  <c r="JW106" i="15" s="1"/>
  <c r="CH106" i="15"/>
  <c r="JO106" i="15" s="1"/>
  <c r="BZ106" i="15"/>
  <c r="JG106" i="15" s="1"/>
  <c r="LY9" i="14"/>
  <c r="MB9" i="14"/>
  <c r="CL168" i="15"/>
  <c r="JS168" i="15" s="1"/>
  <c r="BZ168" i="15"/>
  <c r="JG168" i="15" s="1"/>
  <c r="CO169" i="15"/>
  <c r="JV169" i="15" s="1"/>
  <c r="CK169" i="15"/>
  <c r="JR169" i="15" s="1"/>
  <c r="CG169" i="15"/>
  <c r="JN169" i="15" s="1"/>
  <c r="CC169" i="15"/>
  <c r="CW169" i="15" s="1"/>
  <c r="BY169" i="15"/>
  <c r="JF169" i="15" s="1"/>
  <c r="CP168" i="15"/>
  <c r="DJ168" i="15" s="1"/>
  <c r="CH168" i="15"/>
  <c r="JO168" i="15" s="1"/>
  <c r="CD168" i="15"/>
  <c r="JK168" i="15" s="1"/>
  <c r="CQ167" i="15"/>
  <c r="JX167" i="15" s="1"/>
  <c r="CM167" i="15"/>
  <c r="JT167" i="15" s="1"/>
  <c r="CI167" i="15"/>
  <c r="JP167" i="15" s="1"/>
  <c r="CE167" i="15"/>
  <c r="CA167" i="15"/>
  <c r="JH167" i="15" s="1"/>
  <c r="CR166" i="15"/>
  <c r="DL166" i="15" s="1"/>
  <c r="CN166" i="15"/>
  <c r="JU166" i="15" s="1"/>
  <c r="CJ166" i="15"/>
  <c r="DD166" i="15" s="1"/>
  <c r="CF166" i="15"/>
  <c r="JM166" i="15" s="1"/>
  <c r="CB166" i="15"/>
  <c r="JI166" i="15" s="1"/>
  <c r="CO164" i="15"/>
  <c r="JV164" i="15" s="1"/>
  <c r="CK164" i="15"/>
  <c r="JR164" i="15" s="1"/>
  <c r="CG164" i="15"/>
  <c r="JN164" i="15" s="1"/>
  <c r="CC164" i="15"/>
  <c r="JJ164" i="15" s="1"/>
  <c r="BY164" i="15"/>
  <c r="JF164" i="15" s="1"/>
  <c r="CP163" i="15"/>
  <c r="JW163" i="15" s="1"/>
  <c r="CL163" i="15"/>
  <c r="JS163" i="15" s="1"/>
  <c r="CH163" i="15"/>
  <c r="JO163" i="15" s="1"/>
  <c r="CD163" i="15"/>
  <c r="JK163" i="15" s="1"/>
  <c r="BZ163" i="15"/>
  <c r="JG163" i="15" s="1"/>
  <c r="CQ162" i="15"/>
  <c r="JX162" i="15" s="1"/>
  <c r="CM162" i="15"/>
  <c r="JT162" i="15" s="1"/>
  <c r="CI162" i="15"/>
  <c r="JP162" i="15" s="1"/>
  <c r="CE162" i="15"/>
  <c r="JL162" i="15" s="1"/>
  <c r="CA162" i="15"/>
  <c r="JH162" i="15" s="1"/>
  <c r="CR161" i="15"/>
  <c r="JY161" i="15" s="1"/>
  <c r="CN161" i="15"/>
  <c r="JU161" i="15" s="1"/>
  <c r="CJ161" i="15"/>
  <c r="JQ161" i="15" s="1"/>
  <c r="CF161" i="15"/>
  <c r="JM161" i="15" s="1"/>
  <c r="CB161" i="15"/>
  <c r="JI161" i="15" s="1"/>
  <c r="CO159" i="15"/>
  <c r="JV159" i="15" s="1"/>
  <c r="CK159" i="15"/>
  <c r="JR159" i="15" s="1"/>
  <c r="CG159" i="15"/>
  <c r="JN159" i="15" s="1"/>
  <c r="CC159" i="15"/>
  <c r="JJ159" i="15" s="1"/>
  <c r="BY159" i="15"/>
  <c r="CP158" i="15"/>
  <c r="JW158" i="15" s="1"/>
  <c r="CL158" i="15"/>
  <c r="JS158" i="15" s="1"/>
  <c r="CH158" i="15"/>
  <c r="JO158" i="15" s="1"/>
  <c r="CD158" i="15"/>
  <c r="JK158" i="15" s="1"/>
  <c r="BZ158" i="15"/>
  <c r="CQ157" i="15"/>
  <c r="JX157" i="15" s="1"/>
  <c r="CM157" i="15"/>
  <c r="JT157" i="15" s="1"/>
  <c r="CI157" i="15"/>
  <c r="JP157" i="15" s="1"/>
  <c r="CE157" i="15"/>
  <c r="JL157" i="15" s="1"/>
  <c r="CA157" i="15"/>
  <c r="JH157" i="15" s="1"/>
  <c r="CR156" i="15"/>
  <c r="JY156" i="15" s="1"/>
  <c r="CN156" i="15"/>
  <c r="JU156" i="15" s="1"/>
  <c r="CJ156" i="15"/>
  <c r="JQ156" i="15" s="1"/>
  <c r="CP169" i="15"/>
  <c r="JW169" i="15" s="1"/>
  <c r="CL169" i="15"/>
  <c r="DF169" i="15" s="1"/>
  <c r="CV169" i="15" s="1"/>
  <c r="CH169" i="15"/>
  <c r="JO169" i="15" s="1"/>
  <c r="CD169" i="15"/>
  <c r="CX169" i="15" s="1"/>
  <c r="BZ169" i="15"/>
  <c r="JG169" i="15" s="1"/>
  <c r="CQ168" i="15"/>
  <c r="JX168" i="15" s="1"/>
  <c r="CM168" i="15"/>
  <c r="JT168" i="15" s="1"/>
  <c r="CI168" i="15"/>
  <c r="JP168" i="15" s="1"/>
  <c r="CE168" i="15"/>
  <c r="JL168" i="15" s="1"/>
  <c r="CA168" i="15"/>
  <c r="JH168" i="15" s="1"/>
  <c r="CR167" i="15"/>
  <c r="DL167" i="15" s="1"/>
  <c r="CN167" i="15"/>
  <c r="JU167" i="15" s="1"/>
  <c r="CJ167" i="15"/>
  <c r="JQ167" i="15" s="1"/>
  <c r="CF167" i="15"/>
  <c r="JM167" i="15" s="1"/>
  <c r="CB167" i="15"/>
  <c r="JI167" i="15" s="1"/>
  <c r="CO166" i="15"/>
  <c r="JV166" i="15" s="1"/>
  <c r="CK166" i="15"/>
  <c r="DE166" i="15" s="1"/>
  <c r="CU166" i="15" s="1"/>
  <c r="CG166" i="15"/>
  <c r="JN166" i="15" s="1"/>
  <c r="CC166" i="15"/>
  <c r="CW166" i="15" s="1"/>
  <c r="BY166" i="15"/>
  <c r="JF166" i="15" s="1"/>
  <c r="CP164" i="15"/>
  <c r="DJ164" i="15" s="1"/>
  <c r="CL164" i="15"/>
  <c r="DF164" i="15" s="1"/>
  <c r="CH164" i="15"/>
  <c r="DB164" i="15" s="1"/>
  <c r="CD164" i="15"/>
  <c r="JK164" i="15" s="1"/>
  <c r="BZ164" i="15"/>
  <c r="JG164" i="15" s="1"/>
  <c r="CQ163" i="15"/>
  <c r="JX163" i="15" s="1"/>
  <c r="CM163" i="15"/>
  <c r="JT163" i="15" s="1"/>
  <c r="CI163" i="15"/>
  <c r="JP163" i="15" s="1"/>
  <c r="CE163" i="15"/>
  <c r="JL163" i="15" s="1"/>
  <c r="CA163" i="15"/>
  <c r="JH163" i="15" s="1"/>
  <c r="CR162" i="15"/>
  <c r="JY162" i="15" s="1"/>
  <c r="CN162" i="15"/>
  <c r="JU162" i="15" s="1"/>
  <c r="CJ162" i="15"/>
  <c r="JQ162" i="15" s="1"/>
  <c r="CF162" i="15"/>
  <c r="JM162" i="15" s="1"/>
  <c r="CB162" i="15"/>
  <c r="JI162" i="15" s="1"/>
  <c r="CO161" i="15"/>
  <c r="JV161" i="15" s="1"/>
  <c r="CK161" i="15"/>
  <c r="DE161" i="15" s="1"/>
  <c r="CU161" i="15" s="1"/>
  <c r="CG161" i="15"/>
  <c r="JN161" i="15" s="1"/>
  <c r="CC161" i="15"/>
  <c r="JJ161" i="15" s="1"/>
  <c r="BY161" i="15"/>
  <c r="JF161" i="15" s="1"/>
  <c r="CP159" i="15"/>
  <c r="JW159" i="15" s="1"/>
  <c r="CL159" i="15"/>
  <c r="JS159" i="15" s="1"/>
  <c r="CH159" i="15"/>
  <c r="JO159" i="15" s="1"/>
  <c r="CD159" i="15"/>
  <c r="JK159" i="15" s="1"/>
  <c r="BZ159" i="15"/>
  <c r="JG159" i="15" s="1"/>
  <c r="CQ158" i="15"/>
  <c r="JX158" i="15" s="1"/>
  <c r="CM158" i="15"/>
  <c r="JT158" i="15" s="1"/>
  <c r="CI158" i="15"/>
  <c r="JP158" i="15" s="1"/>
  <c r="CE158" i="15"/>
  <c r="JL158" i="15" s="1"/>
  <c r="CA158" i="15"/>
  <c r="JH158" i="15" s="1"/>
  <c r="CR157" i="15"/>
  <c r="JY157" i="15" s="1"/>
  <c r="CN157" i="15"/>
  <c r="JU157" i="15" s="1"/>
  <c r="CJ157" i="15"/>
  <c r="JQ157" i="15" s="1"/>
  <c r="CF157" i="15"/>
  <c r="JM157" i="15" s="1"/>
  <c r="CB157" i="15"/>
  <c r="JI157" i="15" s="1"/>
  <c r="CO156" i="15"/>
  <c r="JV156" i="15" s="1"/>
  <c r="CK156" i="15"/>
  <c r="DE156" i="15" s="1"/>
  <c r="CG156" i="15"/>
  <c r="JN156" i="15" s="1"/>
  <c r="CC156" i="15"/>
  <c r="JJ156" i="15" s="1"/>
  <c r="BY156" i="15"/>
  <c r="JF156" i="15" s="1"/>
  <c r="CP155" i="15"/>
  <c r="DJ155" i="15" s="1"/>
  <c r="FR155" i="15" s="1"/>
  <c r="CL155" i="15"/>
  <c r="DF155" i="15" s="1"/>
  <c r="FN155" i="15" s="1"/>
  <c r="FD155" i="15" s="1"/>
  <c r="CH155" i="15"/>
  <c r="DB155" i="15" s="1"/>
  <c r="FJ155" i="15" s="1"/>
  <c r="CD155" i="15"/>
  <c r="CX155" i="15" s="1"/>
  <c r="FF155" i="15" s="1"/>
  <c r="BZ155" i="15"/>
  <c r="CQ154" i="15"/>
  <c r="JX154" i="15" s="1"/>
  <c r="CM154" i="15"/>
  <c r="JT154" i="15" s="1"/>
  <c r="CI154" i="15"/>
  <c r="JP154" i="15" s="1"/>
  <c r="CE154" i="15"/>
  <c r="CY154" i="15" s="1"/>
  <c r="CA154" i="15"/>
  <c r="JH154" i="15" s="1"/>
  <c r="CR153" i="15"/>
  <c r="JY153" i="15" s="1"/>
  <c r="CN153" i="15"/>
  <c r="JU153" i="15" s="1"/>
  <c r="CJ153" i="15"/>
  <c r="JQ153" i="15" s="1"/>
  <c r="CF153" i="15"/>
  <c r="JM153" i="15" s="1"/>
  <c r="CB153" i="15"/>
  <c r="JI153" i="15" s="1"/>
  <c r="CO152" i="15"/>
  <c r="JV152" i="15" s="1"/>
  <c r="CK152" i="15"/>
  <c r="DE152" i="15" s="1"/>
  <c r="CU152" i="15" s="1"/>
  <c r="CG152" i="15"/>
  <c r="JN152" i="15" s="1"/>
  <c r="CC152" i="15"/>
  <c r="JJ152" i="15" s="1"/>
  <c r="BY152" i="15"/>
  <c r="JF152" i="15" s="1"/>
  <c r="CP151" i="15"/>
  <c r="JW151" i="15" s="1"/>
  <c r="CL151" i="15"/>
  <c r="JS151" i="15" s="1"/>
  <c r="CH151" i="15"/>
  <c r="JO151" i="15" s="1"/>
  <c r="CD151" i="15"/>
  <c r="JK151" i="15" s="1"/>
  <c r="BZ151" i="15"/>
  <c r="JG151" i="15" s="1"/>
  <c r="CQ150" i="15"/>
  <c r="DK150" i="15" s="1"/>
  <c r="CM150" i="15"/>
  <c r="DG150" i="15" s="1"/>
  <c r="CI150" i="15"/>
  <c r="JP150" i="15" s="1"/>
  <c r="CE150" i="15"/>
  <c r="JL150" i="15" s="1"/>
  <c r="CA150" i="15"/>
  <c r="JH150" i="15" s="1"/>
  <c r="CR149" i="15"/>
  <c r="JY149" i="15" s="1"/>
  <c r="CN149" i="15"/>
  <c r="JU149" i="15" s="1"/>
  <c r="CJ149" i="15"/>
  <c r="DD149" i="15" s="1"/>
  <c r="CF149" i="15"/>
  <c r="JM149" i="15" s="1"/>
  <c r="CB149" i="15"/>
  <c r="JI149" i="15" s="1"/>
  <c r="CO148" i="15"/>
  <c r="JV148" i="15" s="1"/>
  <c r="CK148" i="15"/>
  <c r="DE148" i="15" s="1"/>
  <c r="CG148" i="15"/>
  <c r="JN148" i="15" s="1"/>
  <c r="CC148" i="15"/>
  <c r="JJ148" i="15" s="1"/>
  <c r="BY148" i="15"/>
  <c r="JF148" i="15" s="1"/>
  <c r="CP147" i="15"/>
  <c r="DJ147" i="15" s="1"/>
  <c r="CL147" i="15"/>
  <c r="JS147" i="15" s="1"/>
  <c r="CH147" i="15"/>
  <c r="JO147" i="15" s="1"/>
  <c r="CD147" i="15"/>
  <c r="BZ147" i="15"/>
  <c r="JG147" i="15" s="1"/>
  <c r="CQ146" i="15"/>
  <c r="JX146" i="15" s="1"/>
  <c r="CM146" i="15"/>
  <c r="JT146" i="15" s="1"/>
  <c r="CI146" i="15"/>
  <c r="JP146" i="15" s="1"/>
  <c r="CE146" i="15"/>
  <c r="JL146" i="15" s="1"/>
  <c r="CA146" i="15"/>
  <c r="JH146" i="15" s="1"/>
  <c r="CR145" i="15"/>
  <c r="DL145" i="15" s="1"/>
  <c r="CN145" i="15"/>
  <c r="JU145" i="15" s="1"/>
  <c r="CJ145" i="15"/>
  <c r="DD145" i="15" s="1"/>
  <c r="CF145" i="15"/>
  <c r="JM145" i="15" s="1"/>
  <c r="CB145" i="15"/>
  <c r="JI145" i="15" s="1"/>
  <c r="CO144" i="15"/>
  <c r="JV144" i="15" s="1"/>
  <c r="CK144" i="15"/>
  <c r="JR144" i="15" s="1"/>
  <c r="CG144" i="15"/>
  <c r="JN144" i="15" s="1"/>
  <c r="CC144" i="15"/>
  <c r="JJ144" i="15" s="1"/>
  <c r="BY144" i="15"/>
  <c r="JF144" i="15" s="1"/>
  <c r="CP143" i="15"/>
  <c r="JW143" i="15" s="1"/>
  <c r="CL143" i="15"/>
  <c r="JS143" i="15" s="1"/>
  <c r="CH143" i="15"/>
  <c r="JO143" i="15" s="1"/>
  <c r="CD143" i="15"/>
  <c r="JK143" i="15" s="1"/>
  <c r="BZ143" i="15"/>
  <c r="JG143" i="15" s="1"/>
  <c r="CQ142" i="15"/>
  <c r="JX142" i="15" s="1"/>
  <c r="CM142" i="15"/>
  <c r="JT142" i="15" s="1"/>
  <c r="CI142" i="15"/>
  <c r="JP142" i="15" s="1"/>
  <c r="CE142" i="15"/>
  <c r="JL142" i="15" s="1"/>
  <c r="CA142" i="15"/>
  <c r="JH142" i="15" s="1"/>
  <c r="CR141" i="15"/>
  <c r="JY141" i="15" s="1"/>
  <c r="CN141" i="15"/>
  <c r="JU141" i="15" s="1"/>
  <c r="CJ141" i="15"/>
  <c r="JQ141" i="15" s="1"/>
  <c r="CF141" i="15"/>
  <c r="JM141" i="15" s="1"/>
  <c r="CB141" i="15"/>
  <c r="JI141" i="15" s="1"/>
  <c r="CO140" i="15"/>
  <c r="DI140" i="15" s="1"/>
  <c r="CK140" i="15"/>
  <c r="DE140" i="15" s="1"/>
  <c r="CG140" i="15"/>
  <c r="JN140" i="15" s="1"/>
  <c r="CC140" i="15"/>
  <c r="JJ140" i="15" s="1"/>
  <c r="BY140" i="15"/>
  <c r="JF140" i="15" s="1"/>
  <c r="CP139" i="15"/>
  <c r="JW139" i="15" s="1"/>
  <c r="CL139" i="15"/>
  <c r="JS139" i="15" s="1"/>
  <c r="CH139" i="15"/>
  <c r="JO139" i="15" s="1"/>
  <c r="CD139" i="15"/>
  <c r="JK139" i="15" s="1"/>
  <c r="BZ139" i="15"/>
  <c r="JG139" i="15" s="1"/>
  <c r="CQ138" i="15"/>
  <c r="JX138" i="15" s="1"/>
  <c r="CM138" i="15"/>
  <c r="JT138" i="15" s="1"/>
  <c r="CI138" i="15"/>
  <c r="JP138" i="15" s="1"/>
  <c r="CE138" i="15"/>
  <c r="JL138" i="15" s="1"/>
  <c r="CA138" i="15"/>
  <c r="JH138" i="15" s="1"/>
  <c r="CR137" i="15"/>
  <c r="JY137" i="15" s="1"/>
  <c r="CN137" i="15"/>
  <c r="DH137" i="15" s="1"/>
  <c r="CT137" i="15" s="1"/>
  <c r="CJ137" i="15"/>
  <c r="DD137" i="15" s="1"/>
  <c r="CF137" i="15"/>
  <c r="JM137" i="15" s="1"/>
  <c r="CB137" i="15"/>
  <c r="JI137" i="15" s="1"/>
  <c r="CO136" i="15"/>
  <c r="JV136" i="15" s="1"/>
  <c r="CK136" i="15"/>
  <c r="DE136" i="15" s="1"/>
  <c r="CG136" i="15"/>
  <c r="DA136" i="15" s="1"/>
  <c r="CC136" i="15"/>
  <c r="CW136" i="15" s="1"/>
  <c r="BY136" i="15"/>
  <c r="JF136" i="15" s="1"/>
  <c r="CP134" i="15"/>
  <c r="JW134" i="15" s="1"/>
  <c r="CL134" i="15"/>
  <c r="JS134" i="15" s="1"/>
  <c r="CH134" i="15"/>
  <c r="JO134" i="15" s="1"/>
  <c r="CD134" i="15"/>
  <c r="JK134" i="15" s="1"/>
  <c r="BZ134" i="15"/>
  <c r="JG134" i="15" s="1"/>
  <c r="CQ133" i="15"/>
  <c r="JX133" i="15" s="1"/>
  <c r="CM133" i="15"/>
  <c r="JT133" i="15" s="1"/>
  <c r="CI133" i="15"/>
  <c r="JP133" i="15" s="1"/>
  <c r="CE133" i="15"/>
  <c r="JL133" i="15" s="1"/>
  <c r="CA133" i="15"/>
  <c r="JH133" i="15" s="1"/>
  <c r="CR132" i="15"/>
  <c r="JY132" i="15" s="1"/>
  <c r="CN132" i="15"/>
  <c r="JU132" i="15" s="1"/>
  <c r="CJ132" i="15"/>
  <c r="JQ132" i="15" s="1"/>
  <c r="CF132" i="15"/>
  <c r="JM132" i="15" s="1"/>
  <c r="CB132" i="15"/>
  <c r="JI132" i="15" s="1"/>
  <c r="CO131" i="15"/>
  <c r="JV131" i="15" s="1"/>
  <c r="CK131" i="15"/>
  <c r="JR131" i="15" s="1"/>
  <c r="CG131" i="15"/>
  <c r="JN131" i="15" s="1"/>
  <c r="CC131" i="15"/>
  <c r="JJ131" i="15" s="1"/>
  <c r="BY131" i="15"/>
  <c r="JF131" i="15" s="1"/>
  <c r="CP130" i="15"/>
  <c r="JW130" i="15" s="1"/>
  <c r="CL130" i="15"/>
  <c r="JS130" i="15" s="1"/>
  <c r="CH130" i="15"/>
  <c r="JO130" i="15" s="1"/>
  <c r="CD130" i="15"/>
  <c r="JK130" i="15" s="1"/>
  <c r="BZ130" i="15"/>
  <c r="JG130" i="15" s="1"/>
  <c r="CQ129" i="15"/>
  <c r="JX129" i="15" s="1"/>
  <c r="CM129" i="15"/>
  <c r="JT129" i="15" s="1"/>
  <c r="CI129" i="15"/>
  <c r="JP129" i="15" s="1"/>
  <c r="CE129" i="15"/>
  <c r="CY129" i="15" s="1"/>
  <c r="CA129" i="15"/>
  <c r="JH129" i="15" s="1"/>
  <c r="CR128" i="15"/>
  <c r="JY128" i="15" s="1"/>
  <c r="CN128" i="15"/>
  <c r="JU128" i="15" s="1"/>
  <c r="CJ128" i="15"/>
  <c r="JQ128" i="15" s="1"/>
  <c r="CF128" i="15"/>
  <c r="JM128" i="15" s="1"/>
  <c r="CB128" i="15"/>
  <c r="JI128" i="15" s="1"/>
  <c r="CO127" i="15"/>
  <c r="JV127" i="15" s="1"/>
  <c r="CK127" i="15"/>
  <c r="DE127" i="15" s="1"/>
  <c r="CG127" i="15"/>
  <c r="JN127" i="15" s="1"/>
  <c r="CC127" i="15"/>
  <c r="JJ127" i="15" s="1"/>
  <c r="BY127" i="15"/>
  <c r="JF127" i="15" s="1"/>
  <c r="CP126" i="15"/>
  <c r="JW126" i="15" s="1"/>
  <c r="CL126" i="15"/>
  <c r="JS126" i="15" s="1"/>
  <c r="CH126" i="15"/>
  <c r="JO126" i="15" s="1"/>
  <c r="CD126" i="15"/>
  <c r="JK126" i="15" s="1"/>
  <c r="BZ126" i="15"/>
  <c r="JG126" i="15" s="1"/>
  <c r="CQ125" i="15"/>
  <c r="JX125" i="15" s="1"/>
  <c r="CM125" i="15"/>
  <c r="JT125" i="15" s="1"/>
  <c r="CI125" i="15"/>
  <c r="JP125" i="15" s="1"/>
  <c r="CE125" i="15"/>
  <c r="JL125" i="15" s="1"/>
  <c r="CA125" i="15"/>
  <c r="JH125" i="15" s="1"/>
  <c r="CR124" i="15"/>
  <c r="JY124" i="15" s="1"/>
  <c r="CN124" i="15"/>
  <c r="JU124" i="15" s="1"/>
  <c r="CJ124" i="15"/>
  <c r="JQ124" i="15" s="1"/>
  <c r="CF124" i="15"/>
  <c r="JM124" i="15" s="1"/>
  <c r="CB124" i="15"/>
  <c r="JI124" i="15" s="1"/>
  <c r="CO123" i="15"/>
  <c r="JV123" i="15" s="1"/>
  <c r="CK123" i="15"/>
  <c r="JR123" i="15" s="1"/>
  <c r="CG123" i="15"/>
  <c r="JN123" i="15" s="1"/>
  <c r="CC123" i="15"/>
  <c r="JJ123" i="15" s="1"/>
  <c r="BY123" i="15"/>
  <c r="JF123" i="15" s="1"/>
  <c r="CP122" i="15"/>
  <c r="JW122" i="15" s="1"/>
  <c r="CL122" i="15"/>
  <c r="JS122" i="15" s="1"/>
  <c r="CH122" i="15"/>
  <c r="JO122" i="15" s="1"/>
  <c r="CD122" i="15"/>
  <c r="JK122" i="15" s="1"/>
  <c r="BZ122" i="15"/>
  <c r="JG122" i="15" s="1"/>
  <c r="CQ121" i="15"/>
  <c r="JX121" i="15" s="1"/>
  <c r="CM121" i="15"/>
  <c r="JT121" i="15" s="1"/>
  <c r="CI121" i="15"/>
  <c r="JP121" i="15" s="1"/>
  <c r="CE121" i="15"/>
  <c r="JL121" i="15" s="1"/>
  <c r="CA121" i="15"/>
  <c r="JH121" i="15" s="1"/>
  <c r="CR120" i="15"/>
  <c r="JY120" i="15" s="1"/>
  <c r="CN120" i="15"/>
  <c r="JU120" i="15" s="1"/>
  <c r="CJ120" i="15"/>
  <c r="JQ120" i="15" s="1"/>
  <c r="CF120" i="15"/>
  <c r="JM120" i="15" s="1"/>
  <c r="CB120" i="15"/>
  <c r="JI120" i="15" s="1"/>
  <c r="CO119" i="15"/>
  <c r="JV119" i="15" s="1"/>
  <c r="CK119" i="15"/>
  <c r="JR119" i="15" s="1"/>
  <c r="CG119" i="15"/>
  <c r="JN119" i="15" s="1"/>
  <c r="CC119" i="15"/>
  <c r="JJ119" i="15" s="1"/>
  <c r="BY119" i="15"/>
  <c r="JF119" i="15" s="1"/>
  <c r="CP118" i="15"/>
  <c r="JW118" i="15" s="1"/>
  <c r="CL118" i="15"/>
  <c r="JS118" i="15" s="1"/>
  <c r="CH118" i="15"/>
  <c r="JO118" i="15" s="1"/>
  <c r="CD118" i="15"/>
  <c r="JK118" i="15" s="1"/>
  <c r="BZ118" i="15"/>
  <c r="JG118" i="15" s="1"/>
  <c r="CQ117" i="15"/>
  <c r="JX117" i="15" s="1"/>
  <c r="CM117" i="15"/>
  <c r="JT117" i="15" s="1"/>
  <c r="CI117" i="15"/>
  <c r="JP117" i="15" s="1"/>
  <c r="CE117" i="15"/>
  <c r="JL117" i="15" s="1"/>
  <c r="CA117" i="15"/>
  <c r="JH117" i="15" s="1"/>
  <c r="CR116" i="15"/>
  <c r="JY116" i="15" s="1"/>
  <c r="CN116" i="15"/>
  <c r="JU116" i="15" s="1"/>
  <c r="CJ116" i="15"/>
  <c r="JQ116" i="15" s="1"/>
  <c r="CQ169" i="15"/>
  <c r="JX169" i="15" s="1"/>
  <c r="CM169" i="15"/>
  <c r="JT169" i="15" s="1"/>
  <c r="CI169" i="15"/>
  <c r="JP169" i="15" s="1"/>
  <c r="CE169" i="15"/>
  <c r="CY169" i="15" s="1"/>
  <c r="CA169" i="15"/>
  <c r="JH169" i="15" s="1"/>
  <c r="CR168" i="15"/>
  <c r="JY168" i="15" s="1"/>
  <c r="CN168" i="15"/>
  <c r="JU168" i="15" s="1"/>
  <c r="CJ168" i="15"/>
  <c r="JQ168" i="15" s="1"/>
  <c r="CF168" i="15"/>
  <c r="JM168" i="15" s="1"/>
  <c r="CB168" i="15"/>
  <c r="JI168" i="15" s="1"/>
  <c r="CO167" i="15"/>
  <c r="JV167" i="15" s="1"/>
  <c r="CK167" i="15"/>
  <c r="JR167" i="15" s="1"/>
  <c r="CG167" i="15"/>
  <c r="JN167" i="15" s="1"/>
  <c r="CC167" i="15"/>
  <c r="JJ167" i="15" s="1"/>
  <c r="BY167" i="15"/>
  <c r="CP166" i="15"/>
  <c r="JW166" i="15" s="1"/>
  <c r="CL166" i="15"/>
  <c r="JS166" i="15" s="1"/>
  <c r="CH166" i="15"/>
  <c r="JO166" i="15" s="1"/>
  <c r="CD166" i="15"/>
  <c r="JK166" i="15" s="1"/>
  <c r="BZ166" i="15"/>
  <c r="JG166" i="15" s="1"/>
  <c r="CQ164" i="15"/>
  <c r="JX164" i="15" s="1"/>
  <c r="CM164" i="15"/>
  <c r="DG164" i="15" s="1"/>
  <c r="CS164" i="15" s="1"/>
  <c r="CI164" i="15"/>
  <c r="CE164" i="15"/>
  <c r="CY164" i="15" s="1"/>
  <c r="CA164" i="15"/>
  <c r="JH164" i="15" s="1"/>
  <c r="CR163" i="15"/>
  <c r="DL163" i="15" s="1"/>
  <c r="CN163" i="15"/>
  <c r="DH163" i="15" s="1"/>
  <c r="CT163" i="15" s="1"/>
  <c r="CJ163" i="15"/>
  <c r="JQ163" i="15" s="1"/>
  <c r="CF163" i="15"/>
  <c r="JM163" i="15" s="1"/>
  <c r="CB163" i="15"/>
  <c r="JI163" i="15" s="1"/>
  <c r="CO162" i="15"/>
  <c r="JV162" i="15" s="1"/>
  <c r="CK162" i="15"/>
  <c r="DE162" i="15" s="1"/>
  <c r="CU162" i="15" s="1"/>
  <c r="CG162" i="15"/>
  <c r="JN162" i="15" s="1"/>
  <c r="CC162" i="15"/>
  <c r="JJ162" i="15" s="1"/>
  <c r="BY162" i="15"/>
  <c r="CP161" i="15"/>
  <c r="JW161" i="15" s="1"/>
  <c r="CL161" i="15"/>
  <c r="JS161" i="15" s="1"/>
  <c r="CH161" i="15"/>
  <c r="JO161" i="15" s="1"/>
  <c r="CD161" i="15"/>
  <c r="JK161" i="15" s="1"/>
  <c r="BZ161" i="15"/>
  <c r="JG161" i="15" s="1"/>
  <c r="CQ159" i="15"/>
  <c r="JX159" i="15" s="1"/>
  <c r="CM159" i="15"/>
  <c r="JT159" i="15" s="1"/>
  <c r="CI159" i="15"/>
  <c r="JP159" i="15" s="1"/>
  <c r="CE159" i="15"/>
  <c r="JL159" i="15" s="1"/>
  <c r="CA159" i="15"/>
  <c r="JH159" i="15" s="1"/>
  <c r="CR158" i="15"/>
  <c r="JY158" i="15" s="1"/>
  <c r="CN158" i="15"/>
  <c r="JU158" i="15" s="1"/>
  <c r="CJ158" i="15"/>
  <c r="JQ158" i="15" s="1"/>
  <c r="CF158" i="15"/>
  <c r="JM158" i="15" s="1"/>
  <c r="CB158" i="15"/>
  <c r="JI158" i="15" s="1"/>
  <c r="CO157" i="15"/>
  <c r="JV157" i="15" s="1"/>
  <c r="CK157" i="15"/>
  <c r="DE157" i="15" s="1"/>
  <c r="CG157" i="15"/>
  <c r="JN157" i="15" s="1"/>
  <c r="CC157" i="15"/>
  <c r="JJ157" i="15" s="1"/>
  <c r="BY157" i="15"/>
  <c r="CP156" i="15"/>
  <c r="JW156" i="15" s="1"/>
  <c r="CL156" i="15"/>
  <c r="JS156" i="15" s="1"/>
  <c r="CH156" i="15"/>
  <c r="JO156" i="15" s="1"/>
  <c r="CD156" i="15"/>
  <c r="JK156" i="15" s="1"/>
  <c r="BZ156" i="15"/>
  <c r="JG156" i="15" s="1"/>
  <c r="CQ155" i="15"/>
  <c r="DK155" i="15" s="1"/>
  <c r="FS155" i="15" s="1"/>
  <c r="CM155" i="15"/>
  <c r="DG155" i="15" s="1"/>
  <c r="FO155" i="15" s="1"/>
  <c r="FA155" i="15" s="1"/>
  <c r="CI155" i="15"/>
  <c r="DC155" i="15" s="1"/>
  <c r="FK155" i="15" s="1"/>
  <c r="CE155" i="15"/>
  <c r="CY155" i="15" s="1"/>
  <c r="FG155" i="15" s="1"/>
  <c r="CA155" i="15"/>
  <c r="CR154" i="15"/>
  <c r="JY154" i="15" s="1"/>
  <c r="CN154" i="15"/>
  <c r="JU154" i="15" s="1"/>
  <c r="CJ154" i="15"/>
  <c r="JQ154" i="15" s="1"/>
  <c r="CF154" i="15"/>
  <c r="JM154" i="15" s="1"/>
  <c r="CB154" i="15"/>
  <c r="JI154" i="15" s="1"/>
  <c r="CO153" i="15"/>
  <c r="JV153" i="15" s="1"/>
  <c r="CK153" i="15"/>
  <c r="JR153" i="15" s="1"/>
  <c r="CG153" i="15"/>
  <c r="JN153" i="15" s="1"/>
  <c r="CC153" i="15"/>
  <c r="JJ153" i="15" s="1"/>
  <c r="BY153" i="15"/>
  <c r="CP152" i="15"/>
  <c r="JW152" i="15" s="1"/>
  <c r="CL152" i="15"/>
  <c r="DF152" i="15" s="1"/>
  <c r="CH152" i="15"/>
  <c r="JO152" i="15" s="1"/>
  <c r="CD152" i="15"/>
  <c r="JK152" i="15" s="1"/>
  <c r="BZ152" i="15"/>
  <c r="JG152" i="15" s="1"/>
  <c r="CQ151" i="15"/>
  <c r="JX151" i="15" s="1"/>
  <c r="CM151" i="15"/>
  <c r="JT151" i="15" s="1"/>
  <c r="CI151" i="15"/>
  <c r="JP151" i="15" s="1"/>
  <c r="CE151" i="15"/>
  <c r="CY151" i="15" s="1"/>
  <c r="CA151" i="15"/>
  <c r="JH151" i="15" s="1"/>
  <c r="CR150" i="15"/>
  <c r="JY150" i="15" s="1"/>
  <c r="CN150" i="15"/>
  <c r="JU150" i="15" s="1"/>
  <c r="CJ150" i="15"/>
  <c r="JQ150" i="15" s="1"/>
  <c r="CF150" i="15"/>
  <c r="JM150" i="15" s="1"/>
  <c r="CB150" i="15"/>
  <c r="JI150" i="15" s="1"/>
  <c r="CO149" i="15"/>
  <c r="JV149" i="15" s="1"/>
  <c r="CK149" i="15"/>
  <c r="DE149" i="15" s="1"/>
  <c r="CG149" i="15"/>
  <c r="JN149" i="15" s="1"/>
  <c r="CC149" i="15"/>
  <c r="JJ149" i="15" s="1"/>
  <c r="BY149" i="15"/>
  <c r="CP148" i="15"/>
  <c r="JW148" i="15" s="1"/>
  <c r="CL148" i="15"/>
  <c r="DF148" i="15" s="1"/>
  <c r="CV148" i="15" s="1"/>
  <c r="CH148" i="15"/>
  <c r="JO148" i="15" s="1"/>
  <c r="CD148" i="15"/>
  <c r="JK148" i="15" s="1"/>
  <c r="BZ148" i="15"/>
  <c r="JG148" i="15" s="1"/>
  <c r="CQ147" i="15"/>
  <c r="JX147" i="15" s="1"/>
  <c r="CM147" i="15"/>
  <c r="JT147" i="15" s="1"/>
  <c r="CI147" i="15"/>
  <c r="JP147" i="15" s="1"/>
  <c r="CE147" i="15"/>
  <c r="JL147" i="15" s="1"/>
  <c r="CA147" i="15"/>
  <c r="JH147" i="15" s="1"/>
  <c r="CR146" i="15"/>
  <c r="JY146" i="15" s="1"/>
  <c r="CN146" i="15"/>
  <c r="JU146" i="15" s="1"/>
  <c r="CJ146" i="15"/>
  <c r="JQ146" i="15" s="1"/>
  <c r="CF146" i="15"/>
  <c r="JM146" i="15" s="1"/>
  <c r="CB146" i="15"/>
  <c r="JI146" i="15" s="1"/>
  <c r="CO145" i="15"/>
  <c r="JV145" i="15" s="1"/>
  <c r="CK145" i="15"/>
  <c r="JR145" i="15" s="1"/>
  <c r="CG145" i="15"/>
  <c r="JN145" i="15" s="1"/>
  <c r="CC145" i="15"/>
  <c r="JJ145" i="15" s="1"/>
  <c r="BY145" i="15"/>
  <c r="JF145" i="15" s="1"/>
  <c r="CP144" i="15"/>
  <c r="JW144" i="15" s="1"/>
  <c r="CL144" i="15"/>
  <c r="JS144" i="15" s="1"/>
  <c r="CH144" i="15"/>
  <c r="JO144" i="15" s="1"/>
  <c r="CD144" i="15"/>
  <c r="JK144" i="15" s="1"/>
  <c r="BZ144" i="15"/>
  <c r="JG144" i="15" s="1"/>
  <c r="CQ143" i="15"/>
  <c r="JX143" i="15" s="1"/>
  <c r="CM143" i="15"/>
  <c r="JT143" i="15" s="1"/>
  <c r="CI143" i="15"/>
  <c r="JP143" i="15" s="1"/>
  <c r="CE143" i="15"/>
  <c r="CY143" i="15" s="1"/>
  <c r="CA143" i="15"/>
  <c r="JH143" i="15" s="1"/>
  <c r="CR142" i="15"/>
  <c r="CN142" i="15"/>
  <c r="JU142" i="15" s="1"/>
  <c r="CJ142" i="15"/>
  <c r="JQ142" i="15" s="1"/>
  <c r="CF142" i="15"/>
  <c r="JM142" i="15" s="1"/>
  <c r="CB142" i="15"/>
  <c r="JI142" i="15" s="1"/>
  <c r="CO141" i="15"/>
  <c r="JV141" i="15" s="1"/>
  <c r="CK141" i="15"/>
  <c r="JR141" i="15" s="1"/>
  <c r="CG141" i="15"/>
  <c r="JN141" i="15" s="1"/>
  <c r="CC141" i="15"/>
  <c r="JJ141" i="15" s="1"/>
  <c r="BY141" i="15"/>
  <c r="CP140" i="15"/>
  <c r="JW140" i="15" s="1"/>
  <c r="CL140" i="15"/>
  <c r="JS140" i="15" s="1"/>
  <c r="CH140" i="15"/>
  <c r="JO140" i="15" s="1"/>
  <c r="CD140" i="15"/>
  <c r="JK140" i="15" s="1"/>
  <c r="BZ140" i="15"/>
  <c r="JG140" i="15" s="1"/>
  <c r="CQ139" i="15"/>
  <c r="JX139" i="15" s="1"/>
  <c r="CM139" i="15"/>
  <c r="JT139" i="15" s="1"/>
  <c r="CI139" i="15"/>
  <c r="JP139" i="15" s="1"/>
  <c r="CE139" i="15"/>
  <c r="JL139" i="15" s="1"/>
  <c r="CA139" i="15"/>
  <c r="JH139" i="15" s="1"/>
  <c r="CR138" i="15"/>
  <c r="JY138" i="15" s="1"/>
  <c r="CN138" i="15"/>
  <c r="JU138" i="15" s="1"/>
  <c r="CJ138" i="15"/>
  <c r="JQ138" i="15" s="1"/>
  <c r="CF138" i="15"/>
  <c r="JM138" i="15" s="1"/>
  <c r="CB138" i="15"/>
  <c r="JI138" i="15" s="1"/>
  <c r="CO137" i="15"/>
  <c r="JV137" i="15" s="1"/>
  <c r="CK137" i="15"/>
  <c r="JR137" i="15" s="1"/>
  <c r="CG137" i="15"/>
  <c r="JN137" i="15" s="1"/>
  <c r="CC137" i="15"/>
  <c r="JJ137" i="15" s="1"/>
  <c r="BY137" i="15"/>
  <c r="CP136" i="15"/>
  <c r="JW136" i="15" s="1"/>
  <c r="CL136" i="15"/>
  <c r="JS136" i="15" s="1"/>
  <c r="CH136" i="15"/>
  <c r="JO136" i="15" s="1"/>
  <c r="CD136" i="15"/>
  <c r="JK136" i="15" s="1"/>
  <c r="BZ136" i="15"/>
  <c r="JG136" i="15" s="1"/>
  <c r="CQ134" i="15"/>
  <c r="JX134" i="15" s="1"/>
  <c r="CM134" i="15"/>
  <c r="JT134" i="15" s="1"/>
  <c r="CI134" i="15"/>
  <c r="JP134" i="15" s="1"/>
  <c r="CE134" i="15"/>
  <c r="JL134" i="15" s="1"/>
  <c r="CA134" i="15"/>
  <c r="JH134" i="15" s="1"/>
  <c r="CR133" i="15"/>
  <c r="DL133" i="15" s="1"/>
  <c r="CN133" i="15"/>
  <c r="JU133" i="15" s="1"/>
  <c r="CJ133" i="15"/>
  <c r="DD133" i="15" s="1"/>
  <c r="CF133" i="15"/>
  <c r="CZ133" i="15" s="1"/>
  <c r="CB133" i="15"/>
  <c r="JI133" i="15" s="1"/>
  <c r="CO132" i="15"/>
  <c r="DI132" i="15" s="1"/>
  <c r="CK132" i="15"/>
  <c r="JR132" i="15" s="1"/>
  <c r="CG132" i="15"/>
  <c r="JN132" i="15" s="1"/>
  <c r="CC132" i="15"/>
  <c r="JJ132" i="15" s="1"/>
  <c r="BY132" i="15"/>
  <c r="JF132" i="15" s="1"/>
  <c r="CP131" i="15"/>
  <c r="JW131" i="15" s="1"/>
  <c r="CL131" i="15"/>
  <c r="JS131" i="15" s="1"/>
  <c r="CH131" i="15"/>
  <c r="JO131" i="15" s="1"/>
  <c r="CD131" i="15"/>
  <c r="BZ131" i="15"/>
  <c r="JG131" i="15" s="1"/>
  <c r="CQ130" i="15"/>
  <c r="JX130" i="15" s="1"/>
  <c r="CM130" i="15"/>
  <c r="JT130" i="15" s="1"/>
  <c r="CI130" i="15"/>
  <c r="JP130" i="15" s="1"/>
  <c r="CE130" i="15"/>
  <c r="JL130" i="15" s="1"/>
  <c r="CA130" i="15"/>
  <c r="JH130" i="15" s="1"/>
  <c r="CR129" i="15"/>
  <c r="JY129" i="15" s="1"/>
  <c r="CN129" i="15"/>
  <c r="JU129" i="15" s="1"/>
  <c r="CJ129" i="15"/>
  <c r="JQ129" i="15" s="1"/>
  <c r="CF129" i="15"/>
  <c r="JM129" i="15" s="1"/>
  <c r="CB129" i="15"/>
  <c r="JI129" i="15" s="1"/>
  <c r="CO128" i="15"/>
  <c r="JV128" i="15" s="1"/>
  <c r="CK128" i="15"/>
  <c r="JR128" i="15" s="1"/>
  <c r="CG128" i="15"/>
  <c r="JN128" i="15" s="1"/>
  <c r="CC128" i="15"/>
  <c r="JJ128" i="15" s="1"/>
  <c r="BY128" i="15"/>
  <c r="JF128" i="15" s="1"/>
  <c r="CP127" i="15"/>
  <c r="JW127" i="15" s="1"/>
  <c r="CL127" i="15"/>
  <c r="JS127" i="15" s="1"/>
  <c r="CH127" i="15"/>
  <c r="JO127" i="15" s="1"/>
  <c r="CD127" i="15"/>
  <c r="JK127" i="15" s="1"/>
  <c r="BZ127" i="15"/>
  <c r="JG127" i="15" s="1"/>
  <c r="CQ126" i="15"/>
  <c r="DK126" i="15" s="1"/>
  <c r="CM126" i="15"/>
  <c r="JT126" i="15" s="1"/>
  <c r="CI126" i="15"/>
  <c r="DC126" i="15" s="1"/>
  <c r="CE126" i="15"/>
  <c r="JL126" i="15" s="1"/>
  <c r="CA126" i="15"/>
  <c r="JH126" i="15" s="1"/>
  <c r="CR125" i="15"/>
  <c r="DL125" i="15" s="1"/>
  <c r="CN125" i="15"/>
  <c r="JU125" i="15" s="1"/>
  <c r="CJ125" i="15"/>
  <c r="DD125" i="15" s="1"/>
  <c r="CF125" i="15"/>
  <c r="JM125" i="15" s="1"/>
  <c r="CB125" i="15"/>
  <c r="JI125" i="15" s="1"/>
  <c r="CO124" i="15"/>
  <c r="JV124" i="15" s="1"/>
  <c r="CK124" i="15"/>
  <c r="DE124" i="15" s="1"/>
  <c r="CG124" i="15"/>
  <c r="JN124" i="15" s="1"/>
  <c r="CC124" i="15"/>
  <c r="JJ124" i="15" s="1"/>
  <c r="BY124" i="15"/>
  <c r="JF124" i="15" s="1"/>
  <c r="CP123" i="15"/>
  <c r="DJ123" i="15" s="1"/>
  <c r="CL123" i="15"/>
  <c r="JS123" i="15" s="1"/>
  <c r="CH123" i="15"/>
  <c r="JO123" i="15" s="1"/>
  <c r="CD123" i="15"/>
  <c r="JK123" i="15" s="1"/>
  <c r="BZ123" i="15"/>
  <c r="JG123" i="15" s="1"/>
  <c r="CQ122" i="15"/>
  <c r="DK122" i="15" s="1"/>
  <c r="CM122" i="15"/>
  <c r="JT122" i="15" s="1"/>
  <c r="CI122" i="15"/>
  <c r="DC122" i="15" s="1"/>
  <c r="CE122" i="15"/>
  <c r="CY122" i="15" s="1"/>
  <c r="CA122" i="15"/>
  <c r="JH122" i="15" s="1"/>
  <c r="CR121" i="15"/>
  <c r="JY121" i="15" s="1"/>
  <c r="CN121" i="15"/>
  <c r="JU121" i="15" s="1"/>
  <c r="CJ121" i="15"/>
  <c r="JQ121" i="15" s="1"/>
  <c r="CF121" i="15"/>
  <c r="JM121" i="15" s="1"/>
  <c r="CB121" i="15"/>
  <c r="JI121" i="15" s="1"/>
  <c r="CO120" i="15"/>
  <c r="JV120" i="15" s="1"/>
  <c r="CK120" i="15"/>
  <c r="JR120" i="15" s="1"/>
  <c r="CG120" i="15"/>
  <c r="JN120" i="15" s="1"/>
  <c r="CC120" i="15"/>
  <c r="JJ120" i="15" s="1"/>
  <c r="BY120" i="15"/>
  <c r="JF120" i="15" s="1"/>
  <c r="CP119" i="15"/>
  <c r="JW119" i="15" s="1"/>
  <c r="CL119" i="15"/>
  <c r="JS119" i="15" s="1"/>
  <c r="CH119" i="15"/>
  <c r="JO119" i="15" s="1"/>
  <c r="CD119" i="15"/>
  <c r="JK119" i="15" s="1"/>
  <c r="BZ119" i="15"/>
  <c r="JG119" i="15" s="1"/>
  <c r="CQ118" i="15"/>
  <c r="JX118" i="15" s="1"/>
  <c r="CM118" i="15"/>
  <c r="JT118" i="15" s="1"/>
  <c r="CF156" i="15"/>
  <c r="JM156" i="15" s="1"/>
  <c r="CB156" i="15"/>
  <c r="JI156" i="15" s="1"/>
  <c r="CO155" i="15"/>
  <c r="DI155" i="15" s="1"/>
  <c r="FQ155" i="15" s="1"/>
  <c r="CK155" i="15"/>
  <c r="DE155" i="15" s="1"/>
  <c r="FM155" i="15" s="1"/>
  <c r="FC155" i="15" s="1"/>
  <c r="CG155" i="15"/>
  <c r="DA155" i="15" s="1"/>
  <c r="FI155" i="15" s="1"/>
  <c r="CC155" i="15"/>
  <c r="CW155" i="15" s="1"/>
  <c r="FE155" i="15" s="1"/>
  <c r="BY155" i="15"/>
  <c r="CP154" i="15"/>
  <c r="JW154" i="15" s="1"/>
  <c r="CL154" i="15"/>
  <c r="CH154" i="15"/>
  <c r="JO154" i="15" s="1"/>
  <c r="CD154" i="15"/>
  <c r="JK154" i="15" s="1"/>
  <c r="BZ154" i="15"/>
  <c r="JG154" i="15" s="1"/>
  <c r="CQ153" i="15"/>
  <c r="DK153" i="15" s="1"/>
  <c r="CM153" i="15"/>
  <c r="DG153" i="15" s="1"/>
  <c r="CI153" i="15"/>
  <c r="DC153" i="15" s="1"/>
  <c r="CE153" i="15"/>
  <c r="JL153" i="15" s="1"/>
  <c r="CA153" i="15"/>
  <c r="JH153" i="15" s="1"/>
  <c r="CR152" i="15"/>
  <c r="JY152" i="15" s="1"/>
  <c r="CN152" i="15"/>
  <c r="JU152" i="15" s="1"/>
  <c r="CJ152" i="15"/>
  <c r="DD152" i="15" s="1"/>
  <c r="CF152" i="15"/>
  <c r="CZ152" i="15" s="1"/>
  <c r="CB152" i="15"/>
  <c r="JI152" i="15" s="1"/>
  <c r="CO151" i="15"/>
  <c r="JV151" i="15" s="1"/>
  <c r="CK151" i="15"/>
  <c r="DE151" i="15" s="1"/>
  <c r="CU151" i="15" s="1"/>
  <c r="CG151" i="15"/>
  <c r="DA151" i="15" s="1"/>
  <c r="CC151" i="15"/>
  <c r="CW151" i="15" s="1"/>
  <c r="BY151" i="15"/>
  <c r="JF151" i="15" s="1"/>
  <c r="CP150" i="15"/>
  <c r="DJ150" i="15" s="1"/>
  <c r="CL150" i="15"/>
  <c r="CH150" i="15"/>
  <c r="DB150" i="15" s="1"/>
  <c r="CD150" i="15"/>
  <c r="JK150" i="15" s="1"/>
  <c r="BZ150" i="15"/>
  <c r="JG150" i="15" s="1"/>
  <c r="CQ149" i="15"/>
  <c r="JX149" i="15" s="1"/>
  <c r="CM149" i="15"/>
  <c r="JT149" i="15" s="1"/>
  <c r="CI149" i="15"/>
  <c r="DC149" i="15" s="1"/>
  <c r="CE149" i="15"/>
  <c r="CA149" i="15"/>
  <c r="JH149" i="15" s="1"/>
  <c r="CR148" i="15"/>
  <c r="JY148" i="15" s="1"/>
  <c r="CN148" i="15"/>
  <c r="JU148" i="15" s="1"/>
  <c r="CJ148" i="15"/>
  <c r="JQ148" i="15" s="1"/>
  <c r="CF148" i="15"/>
  <c r="CB148" i="15"/>
  <c r="JI148" i="15" s="1"/>
  <c r="CO147" i="15"/>
  <c r="JV147" i="15" s="1"/>
  <c r="CK147" i="15"/>
  <c r="DE147" i="15" s="1"/>
  <c r="CU147" i="15" s="1"/>
  <c r="CG147" i="15"/>
  <c r="JN147" i="15" s="1"/>
  <c r="CC147" i="15"/>
  <c r="JJ147" i="15" s="1"/>
  <c r="BY147" i="15"/>
  <c r="JF147" i="15" s="1"/>
  <c r="CP146" i="15"/>
  <c r="JW146" i="15" s="1"/>
  <c r="CL146" i="15"/>
  <c r="JS146" i="15" s="1"/>
  <c r="CH146" i="15"/>
  <c r="JO146" i="15" s="1"/>
  <c r="CD146" i="15"/>
  <c r="JK146" i="15" s="1"/>
  <c r="BZ146" i="15"/>
  <c r="CQ145" i="15"/>
  <c r="JX145" i="15" s="1"/>
  <c r="CM145" i="15"/>
  <c r="JT145" i="15" s="1"/>
  <c r="CI145" i="15"/>
  <c r="JP145" i="15" s="1"/>
  <c r="CE145" i="15"/>
  <c r="CA145" i="15"/>
  <c r="JH145" i="15" s="1"/>
  <c r="CR144" i="15"/>
  <c r="JY144" i="15" s="1"/>
  <c r="CN144" i="15"/>
  <c r="JU144" i="15" s="1"/>
  <c r="CJ144" i="15"/>
  <c r="JQ144" i="15" s="1"/>
  <c r="CF144" i="15"/>
  <c r="JM144" i="15" s="1"/>
  <c r="CB144" i="15"/>
  <c r="JI144" i="15" s="1"/>
  <c r="CO143" i="15"/>
  <c r="DI143" i="15" s="1"/>
  <c r="CK143" i="15"/>
  <c r="DE143" i="15" s="1"/>
  <c r="CG143" i="15"/>
  <c r="JN143" i="15" s="1"/>
  <c r="CC143" i="15"/>
  <c r="JJ143" i="15" s="1"/>
  <c r="BY143" i="15"/>
  <c r="JF143" i="15" s="1"/>
  <c r="CP142" i="15"/>
  <c r="JW142" i="15" s="1"/>
  <c r="CL142" i="15"/>
  <c r="JS142" i="15" s="1"/>
  <c r="CH142" i="15"/>
  <c r="DB142" i="15" s="1"/>
  <c r="CD142" i="15"/>
  <c r="JK142" i="15" s="1"/>
  <c r="BZ142" i="15"/>
  <c r="JG142" i="15" s="1"/>
  <c r="CQ141" i="15"/>
  <c r="JX141" i="15" s="1"/>
  <c r="CM141" i="15"/>
  <c r="JT141" i="15" s="1"/>
  <c r="CI141" i="15"/>
  <c r="JP141" i="15" s="1"/>
  <c r="CE141" i="15"/>
  <c r="CA141" i="15"/>
  <c r="JH141" i="15" s="1"/>
  <c r="CR140" i="15"/>
  <c r="JY140" i="15" s="1"/>
  <c r="CN140" i="15"/>
  <c r="JU140" i="15" s="1"/>
  <c r="CJ140" i="15"/>
  <c r="JQ140" i="15" s="1"/>
  <c r="CF140" i="15"/>
  <c r="CB140" i="15"/>
  <c r="JI140" i="15" s="1"/>
  <c r="CO139" i="15"/>
  <c r="JV139" i="15" s="1"/>
  <c r="CK139" i="15"/>
  <c r="JR139" i="15" s="1"/>
  <c r="CG139" i="15"/>
  <c r="JN139" i="15" s="1"/>
  <c r="CC139" i="15"/>
  <c r="JJ139" i="15" s="1"/>
  <c r="BY139" i="15"/>
  <c r="JF139" i="15" s="1"/>
  <c r="CP138" i="15"/>
  <c r="JW138" i="15" s="1"/>
  <c r="CL138" i="15"/>
  <c r="CH138" i="15"/>
  <c r="JO138" i="15" s="1"/>
  <c r="CD138" i="15"/>
  <c r="JK138" i="15" s="1"/>
  <c r="BZ138" i="15"/>
  <c r="JG138" i="15" s="1"/>
  <c r="CQ137" i="15"/>
  <c r="JX137" i="15" s="1"/>
  <c r="CM137" i="15"/>
  <c r="JT137" i="15" s="1"/>
  <c r="CI137" i="15"/>
  <c r="JP137" i="15" s="1"/>
  <c r="CE137" i="15"/>
  <c r="CA137" i="15"/>
  <c r="JH137" i="15" s="1"/>
  <c r="CR136" i="15"/>
  <c r="JY136" i="15" s="1"/>
  <c r="CN136" i="15"/>
  <c r="JU136" i="15" s="1"/>
  <c r="CJ136" i="15"/>
  <c r="JQ136" i="15" s="1"/>
  <c r="CF136" i="15"/>
  <c r="CZ136" i="15" s="1"/>
  <c r="CB136" i="15"/>
  <c r="JI136" i="15" s="1"/>
  <c r="CO134" i="15"/>
  <c r="JV134" i="15" s="1"/>
  <c r="CK134" i="15"/>
  <c r="JR134" i="15" s="1"/>
  <c r="CG134" i="15"/>
  <c r="JN134" i="15" s="1"/>
  <c r="CC134" i="15"/>
  <c r="JJ134" i="15" s="1"/>
  <c r="BY134" i="15"/>
  <c r="JF134" i="15" s="1"/>
  <c r="CP133" i="15"/>
  <c r="JW133" i="15" s="1"/>
  <c r="CL133" i="15"/>
  <c r="DF133" i="15" s="1"/>
  <c r="CH133" i="15"/>
  <c r="JO133" i="15" s="1"/>
  <c r="CD133" i="15"/>
  <c r="JK133" i="15" s="1"/>
  <c r="BZ133" i="15"/>
  <c r="CQ132" i="15"/>
  <c r="JX132" i="15" s="1"/>
  <c r="CM132" i="15"/>
  <c r="JT132" i="15" s="1"/>
  <c r="CI132" i="15"/>
  <c r="JP132" i="15" s="1"/>
  <c r="CE132" i="15"/>
  <c r="CA132" i="15"/>
  <c r="JH132" i="15" s="1"/>
  <c r="CR131" i="15"/>
  <c r="JY131" i="15" s="1"/>
  <c r="CN131" i="15"/>
  <c r="JU131" i="15" s="1"/>
  <c r="CJ131" i="15"/>
  <c r="JQ131" i="15" s="1"/>
  <c r="CF131" i="15"/>
  <c r="CB131" i="15"/>
  <c r="JI131" i="15" s="1"/>
  <c r="CO130" i="15"/>
  <c r="DI130" i="15" s="1"/>
  <c r="CK130" i="15"/>
  <c r="JR130" i="15" s="1"/>
  <c r="CG130" i="15"/>
  <c r="JN130" i="15" s="1"/>
  <c r="CC130" i="15"/>
  <c r="JJ130" i="15" s="1"/>
  <c r="BY130" i="15"/>
  <c r="JF130" i="15" s="1"/>
  <c r="CP129" i="15"/>
  <c r="JW129" i="15" s="1"/>
  <c r="CL129" i="15"/>
  <c r="JS129" i="15" s="1"/>
  <c r="CH129" i="15"/>
  <c r="JO129" i="15" s="1"/>
  <c r="CD129" i="15"/>
  <c r="JK129" i="15" s="1"/>
  <c r="BZ129" i="15"/>
  <c r="CQ128" i="15"/>
  <c r="JX128" i="15" s="1"/>
  <c r="CM128" i="15"/>
  <c r="JT128" i="15" s="1"/>
  <c r="CI128" i="15"/>
  <c r="JP128" i="15" s="1"/>
  <c r="CE128" i="15"/>
  <c r="CA128" i="15"/>
  <c r="JH128" i="15" s="1"/>
  <c r="CR127" i="15"/>
  <c r="JY127" i="15" s="1"/>
  <c r="CN127" i="15"/>
  <c r="JU127" i="15" s="1"/>
  <c r="CJ127" i="15"/>
  <c r="JQ127" i="15" s="1"/>
  <c r="CF127" i="15"/>
  <c r="JM127" i="15" s="1"/>
  <c r="CB127" i="15"/>
  <c r="JI127" i="15" s="1"/>
  <c r="CO126" i="15"/>
  <c r="DI126" i="15" s="1"/>
  <c r="CK126" i="15"/>
  <c r="JR126" i="15" s="1"/>
  <c r="CG126" i="15"/>
  <c r="DA126" i="15" s="1"/>
  <c r="CC126" i="15"/>
  <c r="JJ126" i="15" s="1"/>
  <c r="BY126" i="15"/>
  <c r="JF126" i="15" s="1"/>
  <c r="CP125" i="15"/>
  <c r="JW125" i="15" s="1"/>
  <c r="CL125" i="15"/>
  <c r="DF125" i="15" s="1"/>
  <c r="CH125" i="15"/>
  <c r="JO125" i="15" s="1"/>
  <c r="CD125" i="15"/>
  <c r="JK125" i="15" s="1"/>
  <c r="BZ125" i="15"/>
  <c r="JG125" i="15" s="1"/>
  <c r="CQ124" i="15"/>
  <c r="DK124" i="15" s="1"/>
  <c r="CM124" i="15"/>
  <c r="JT124" i="15" s="1"/>
  <c r="CI124" i="15"/>
  <c r="JP124" i="15" s="1"/>
  <c r="CE124" i="15"/>
  <c r="JL124" i="15" s="1"/>
  <c r="CA124" i="15"/>
  <c r="JH124" i="15" s="1"/>
  <c r="CR123" i="15"/>
  <c r="JY123" i="15" s="1"/>
  <c r="CN123" i="15"/>
  <c r="JU123" i="15" s="1"/>
  <c r="CJ123" i="15"/>
  <c r="JQ123" i="15" s="1"/>
  <c r="CF123" i="15"/>
  <c r="JM123" i="15" s="1"/>
  <c r="CB123" i="15"/>
  <c r="JI123" i="15" s="1"/>
  <c r="CO122" i="15"/>
  <c r="JV122" i="15" s="1"/>
  <c r="CK122" i="15"/>
  <c r="DE122" i="15" s="1"/>
  <c r="CG122" i="15"/>
  <c r="JN122" i="15" s="1"/>
  <c r="CC122" i="15"/>
  <c r="JJ122" i="15" s="1"/>
  <c r="BY122" i="15"/>
  <c r="JF122" i="15" s="1"/>
  <c r="CP121" i="15"/>
  <c r="DJ121" i="15" s="1"/>
  <c r="CL121" i="15"/>
  <c r="CH121" i="15"/>
  <c r="JO121" i="15" s="1"/>
  <c r="CD121" i="15"/>
  <c r="JK121" i="15" s="1"/>
  <c r="BZ121" i="15"/>
  <c r="JG121" i="15" s="1"/>
  <c r="CQ120" i="15"/>
  <c r="JX120" i="15" s="1"/>
  <c r="CM120" i="15"/>
  <c r="JT120" i="15" s="1"/>
  <c r="CI120" i="15"/>
  <c r="JP120" i="15" s="1"/>
  <c r="CE120" i="15"/>
  <c r="JL120" i="15" s="1"/>
  <c r="CA120" i="15"/>
  <c r="JH120" i="15" s="1"/>
  <c r="CR119" i="15"/>
  <c r="JY119" i="15" s="1"/>
  <c r="CN119" i="15"/>
  <c r="JU119" i="15" s="1"/>
  <c r="CJ119" i="15"/>
  <c r="JQ119" i="15" s="1"/>
  <c r="CF119" i="15"/>
  <c r="CB119" i="15"/>
  <c r="JI119" i="15" s="1"/>
  <c r="CO118" i="15"/>
  <c r="JV118" i="15" s="1"/>
  <c r="CK118" i="15"/>
  <c r="JR118" i="15" s="1"/>
  <c r="CG118" i="15"/>
  <c r="JN118" i="15" s="1"/>
  <c r="CC118" i="15"/>
  <c r="CW118" i="15" s="1"/>
  <c r="BY118" i="15"/>
  <c r="JF118" i="15" s="1"/>
  <c r="CP117" i="15"/>
  <c r="JW117" i="15" s="1"/>
  <c r="CL117" i="15"/>
  <c r="DF117" i="15" s="1"/>
  <c r="CH117" i="15"/>
  <c r="JO117" i="15" s="1"/>
  <c r="CD117" i="15"/>
  <c r="JK117" i="15" s="1"/>
  <c r="BZ117" i="15"/>
  <c r="JG117" i="15" s="1"/>
  <c r="CQ116" i="15"/>
  <c r="JX116" i="15" s="1"/>
  <c r="CM116" i="15"/>
  <c r="JT116" i="15" s="1"/>
  <c r="CI116" i="15"/>
  <c r="JP116" i="15" s="1"/>
  <c r="CE116" i="15"/>
  <c r="JL116" i="15" s="1"/>
  <c r="CA116" i="15"/>
  <c r="JH116" i="15" s="1"/>
  <c r="CR115" i="15"/>
  <c r="JY115" i="15" s="1"/>
  <c r="CN115" i="15"/>
  <c r="JU115" i="15" s="1"/>
  <c r="CJ115" i="15"/>
  <c r="JQ115" i="15" s="1"/>
  <c r="CF115" i="15"/>
  <c r="JM115" i="15" s="1"/>
  <c r="CB115" i="15"/>
  <c r="JI115" i="15" s="1"/>
  <c r="CO114" i="15"/>
  <c r="JV114" i="15" s="1"/>
  <c r="CK114" i="15"/>
  <c r="DE114" i="15" s="1"/>
  <c r="CG114" i="15"/>
  <c r="JN114" i="15" s="1"/>
  <c r="CC114" i="15"/>
  <c r="JJ114" i="15" s="1"/>
  <c r="BY114" i="15"/>
  <c r="JF114" i="15" s="1"/>
  <c r="CP113" i="15"/>
  <c r="JW113" i="15" s="1"/>
  <c r="CL113" i="15"/>
  <c r="JS113" i="15" s="1"/>
  <c r="CH113" i="15"/>
  <c r="JO113" i="15" s="1"/>
  <c r="CD113" i="15"/>
  <c r="JK113" i="15" s="1"/>
  <c r="BZ113" i="15"/>
  <c r="JG113" i="15" s="1"/>
  <c r="CQ112" i="15"/>
  <c r="JX112" i="15" s="1"/>
  <c r="CM112" i="15"/>
  <c r="JT112" i="15" s="1"/>
  <c r="CI112" i="15"/>
  <c r="JP112" i="15" s="1"/>
  <c r="CE112" i="15"/>
  <c r="JL112" i="15" s="1"/>
  <c r="CA112" i="15"/>
  <c r="JH112" i="15" s="1"/>
  <c r="CR111" i="15"/>
  <c r="JY111" i="15" s="1"/>
  <c r="CN111" i="15"/>
  <c r="JU111" i="15" s="1"/>
  <c r="CJ111" i="15"/>
  <c r="JQ111" i="15" s="1"/>
  <c r="CF111" i="15"/>
  <c r="JM111" i="15" s="1"/>
  <c r="CB111" i="15"/>
  <c r="JI111" i="15" s="1"/>
  <c r="CO110" i="15"/>
  <c r="JV110" i="15" s="1"/>
  <c r="CK110" i="15"/>
  <c r="JR110" i="15" s="1"/>
  <c r="CG110" i="15"/>
  <c r="JN110" i="15" s="1"/>
  <c r="CC110" i="15"/>
  <c r="JJ110" i="15" s="1"/>
  <c r="BY110" i="15"/>
  <c r="JF110" i="15" s="1"/>
  <c r="CP109" i="15"/>
  <c r="JW109" i="15" s="1"/>
  <c r="CL109" i="15"/>
  <c r="DF109" i="15" s="1"/>
  <c r="CH109" i="15"/>
  <c r="JO109" i="15" s="1"/>
  <c r="CD109" i="15"/>
  <c r="JK109" i="15" s="1"/>
  <c r="BZ109" i="15"/>
  <c r="JG109" i="15" s="1"/>
  <c r="CQ108" i="15"/>
  <c r="JX108" i="15" s="1"/>
  <c r="CM108" i="15"/>
  <c r="JT108" i="15" s="1"/>
  <c r="CI108" i="15"/>
  <c r="JP108" i="15" s="1"/>
  <c r="CE108" i="15"/>
  <c r="CY108" i="15" s="1"/>
  <c r="CA108" i="15"/>
  <c r="JH108" i="15" s="1"/>
  <c r="CR107" i="15"/>
  <c r="JY107" i="15" s="1"/>
  <c r="CN107" i="15"/>
  <c r="JU107" i="15" s="1"/>
  <c r="CJ107" i="15"/>
  <c r="JQ107" i="15" s="1"/>
  <c r="CF107" i="15"/>
  <c r="JM107" i="15" s="1"/>
  <c r="CB107" i="15"/>
  <c r="JI107" i="15" s="1"/>
  <c r="CO170" i="15"/>
  <c r="CK170" i="15"/>
  <c r="JR170" i="15" s="1"/>
  <c r="CG170" i="15"/>
  <c r="JN170" i="15" s="1"/>
  <c r="CC170" i="15"/>
  <c r="BY170" i="15"/>
  <c r="JF170" i="15" s="1"/>
  <c r="CL106" i="15"/>
  <c r="CD106" i="15"/>
  <c r="JK106" i="15" s="1"/>
  <c r="CQ105" i="15"/>
  <c r="JX105" i="15" s="1"/>
  <c r="CM105" i="15"/>
  <c r="JT105" i="15" s="1"/>
  <c r="CI105" i="15"/>
  <c r="JP105" i="15" s="1"/>
  <c r="CE105" i="15"/>
  <c r="JL105" i="15" s="1"/>
  <c r="CA105" i="15"/>
  <c r="CR104" i="15"/>
  <c r="JY104" i="15" s="1"/>
  <c r="CN104" i="15"/>
  <c r="CJ104" i="15"/>
  <c r="JQ104" i="15" s="1"/>
  <c r="CF104" i="15"/>
  <c r="JM104" i="15" s="1"/>
  <c r="CB104" i="15"/>
  <c r="JI104" i="15" s="1"/>
  <c r="CO103" i="15"/>
  <c r="JV103" i="15" s="1"/>
  <c r="CK103" i="15"/>
  <c r="JR103" i="15" s="1"/>
  <c r="CG103" i="15"/>
  <c r="CC103" i="15"/>
  <c r="JJ103" i="15" s="1"/>
  <c r="BY103" i="15"/>
  <c r="CP102" i="15"/>
  <c r="JW102" i="15" s="1"/>
  <c r="CL102" i="15"/>
  <c r="JS102" i="15" s="1"/>
  <c r="CH102" i="15"/>
  <c r="JO102" i="15" s="1"/>
  <c r="CD102" i="15"/>
  <c r="JK102" i="15" s="1"/>
  <c r="BZ102" i="15"/>
  <c r="JG102" i="15" s="1"/>
  <c r="CQ101" i="15"/>
  <c r="CM101" i="15"/>
  <c r="JT101" i="15" s="1"/>
  <c r="CI101" i="15"/>
  <c r="CE101" i="15"/>
  <c r="JL101" i="15" s="1"/>
  <c r="CA101" i="15"/>
  <c r="JH101" i="15" s="1"/>
  <c r="CR100" i="15"/>
  <c r="JY100" i="15" s="1"/>
  <c r="CN100" i="15"/>
  <c r="JU100" i="15" s="1"/>
  <c r="CJ100" i="15"/>
  <c r="JQ100" i="15" s="1"/>
  <c r="CF100" i="15"/>
  <c r="CB100" i="15"/>
  <c r="JI100" i="15" s="1"/>
  <c r="CO99" i="15"/>
  <c r="CK99" i="15"/>
  <c r="JR99" i="15" s="1"/>
  <c r="CG99" i="15"/>
  <c r="JN99" i="15" s="1"/>
  <c r="CC99" i="15"/>
  <c r="JJ99" i="15" s="1"/>
  <c r="BY99" i="15"/>
  <c r="JF99" i="15" s="1"/>
  <c r="CP98" i="15"/>
  <c r="JW98" i="15" s="1"/>
  <c r="CL98" i="15"/>
  <c r="CH98" i="15"/>
  <c r="JO98" i="15" s="1"/>
  <c r="CD98" i="15"/>
  <c r="BZ98" i="15"/>
  <c r="JG98" i="15" s="1"/>
  <c r="CQ97" i="15"/>
  <c r="JX97" i="15" s="1"/>
  <c r="CM97" i="15"/>
  <c r="JT97" i="15" s="1"/>
  <c r="CI97" i="15"/>
  <c r="JP97" i="15" s="1"/>
  <c r="CE97" i="15"/>
  <c r="JL97" i="15" s="1"/>
  <c r="CA97" i="15"/>
  <c r="CR96" i="15"/>
  <c r="JY96" i="15" s="1"/>
  <c r="CN96" i="15"/>
  <c r="CJ96" i="15"/>
  <c r="JQ96" i="15" s="1"/>
  <c r="CF96" i="15"/>
  <c r="JM96" i="15" s="1"/>
  <c r="CF116" i="15"/>
  <c r="JM116" i="15" s="1"/>
  <c r="CB116" i="15"/>
  <c r="JI116" i="15" s="1"/>
  <c r="CO115" i="15"/>
  <c r="JV115" i="15" s="1"/>
  <c r="CK115" i="15"/>
  <c r="CG115" i="15"/>
  <c r="JN115" i="15" s="1"/>
  <c r="CC115" i="15"/>
  <c r="BY115" i="15"/>
  <c r="JF115" i="15" s="1"/>
  <c r="CP114" i="15"/>
  <c r="JW114" i="15" s="1"/>
  <c r="CL114" i="15"/>
  <c r="JS114" i="15" s="1"/>
  <c r="CH114" i="15"/>
  <c r="JO114" i="15" s="1"/>
  <c r="CD114" i="15"/>
  <c r="JK114" i="15" s="1"/>
  <c r="BZ114" i="15"/>
  <c r="CQ113" i="15"/>
  <c r="JX113" i="15" s="1"/>
  <c r="CM113" i="15"/>
  <c r="CI113" i="15"/>
  <c r="JP113" i="15" s="1"/>
  <c r="CE113" i="15"/>
  <c r="CA113" i="15"/>
  <c r="JH113" i="15" s="1"/>
  <c r="CR112" i="15"/>
  <c r="JY112" i="15" s="1"/>
  <c r="CN112" i="15"/>
  <c r="JU112" i="15" s="1"/>
  <c r="CJ112" i="15"/>
  <c r="CF112" i="15"/>
  <c r="JM112" i="15" s="1"/>
  <c r="CB112" i="15"/>
  <c r="CO111" i="15"/>
  <c r="JV111" i="15" s="1"/>
  <c r="CK111" i="15"/>
  <c r="DE111" i="15" s="1"/>
  <c r="CG111" i="15"/>
  <c r="JN111" i="15" s="1"/>
  <c r="CC111" i="15"/>
  <c r="JJ111" i="15" s="1"/>
  <c r="BY111" i="15"/>
  <c r="JF111" i="15" s="1"/>
  <c r="CP110" i="15"/>
  <c r="CL110" i="15"/>
  <c r="DF110" i="15" s="1"/>
  <c r="CH110" i="15"/>
  <c r="CD110" i="15"/>
  <c r="JK110" i="15" s="1"/>
  <c r="BZ110" i="15"/>
  <c r="CQ109" i="15"/>
  <c r="JX109" i="15" s="1"/>
  <c r="CM109" i="15"/>
  <c r="JT109" i="15" s="1"/>
  <c r="CI109" i="15"/>
  <c r="JP109" i="15" s="1"/>
  <c r="CE109" i="15"/>
  <c r="CA109" i="15"/>
  <c r="JH109" i="15" s="1"/>
  <c r="CR108" i="15"/>
  <c r="CN108" i="15"/>
  <c r="JU108" i="15" s="1"/>
  <c r="CJ108" i="15"/>
  <c r="JQ108" i="15" s="1"/>
  <c r="CF108" i="15"/>
  <c r="CB108" i="15"/>
  <c r="JI108" i="15" s="1"/>
  <c r="CO107" i="15"/>
  <c r="JV107" i="15" s="1"/>
  <c r="CK107" i="15"/>
  <c r="CG107" i="15"/>
  <c r="JN107" i="15" s="1"/>
  <c r="CC107" i="15"/>
  <c r="BY107" i="15"/>
  <c r="JF107" i="15" s="1"/>
  <c r="CP170" i="15"/>
  <c r="JW170" i="15" s="1"/>
  <c r="CL170" i="15"/>
  <c r="CH170" i="15"/>
  <c r="JO170" i="15" s="1"/>
  <c r="CD170" i="15"/>
  <c r="JK170" i="15" s="1"/>
  <c r="BZ170" i="15"/>
  <c r="CM106" i="15"/>
  <c r="CE106" i="15"/>
  <c r="JL106" i="15" s="1"/>
  <c r="CR105" i="15"/>
  <c r="CN105" i="15"/>
  <c r="JU105" i="15" s="1"/>
  <c r="CJ105" i="15"/>
  <c r="CF105" i="15"/>
  <c r="JM105" i="15" s="1"/>
  <c r="CB105" i="15"/>
  <c r="CO104" i="15"/>
  <c r="JV104" i="15" s="1"/>
  <c r="CK104" i="15"/>
  <c r="JR104" i="15" s="1"/>
  <c r="CG104" i="15"/>
  <c r="JN104" i="15" s="1"/>
  <c r="CC104" i="15"/>
  <c r="JJ104" i="15" s="1"/>
  <c r="BY104" i="15"/>
  <c r="CP103" i="15"/>
  <c r="CL103" i="15"/>
  <c r="DF103" i="15" s="1"/>
  <c r="CH103" i="15"/>
  <c r="CD103" i="15"/>
  <c r="JK103" i="15" s="1"/>
  <c r="BZ103" i="15"/>
  <c r="JG103" i="15" s="1"/>
  <c r="CQ102" i="15"/>
  <c r="JX102" i="15" s="1"/>
  <c r="CM102" i="15"/>
  <c r="JT102" i="15" s="1"/>
  <c r="CI102" i="15"/>
  <c r="DC102" i="15" s="1"/>
  <c r="CE102" i="15"/>
  <c r="CA102" i="15"/>
  <c r="JH102" i="15" s="1"/>
  <c r="CR101" i="15"/>
  <c r="CN101" i="15"/>
  <c r="JU101" i="15" s="1"/>
  <c r="CJ101" i="15"/>
  <c r="JQ101" i="15" s="1"/>
  <c r="CF101" i="15"/>
  <c r="CZ101" i="15" s="1"/>
  <c r="CB101" i="15"/>
  <c r="JI101" i="15" s="1"/>
  <c r="CO100" i="15"/>
  <c r="JV100" i="15" s="1"/>
  <c r="CK100" i="15"/>
  <c r="CG100" i="15"/>
  <c r="DA100" i="15" s="1"/>
  <c r="CC100" i="15"/>
  <c r="BY100" i="15"/>
  <c r="JF100" i="15" s="1"/>
  <c r="CP99" i="15"/>
  <c r="JW99" i="15" s="1"/>
  <c r="CL99" i="15"/>
  <c r="JS99" i="15" s="1"/>
  <c r="CH99" i="15"/>
  <c r="JO99" i="15" s="1"/>
  <c r="CD99" i="15"/>
  <c r="JK99" i="15" s="1"/>
  <c r="BZ99" i="15"/>
  <c r="CQ98" i="15"/>
  <c r="JX98" i="15" s="1"/>
  <c r="CM98" i="15"/>
  <c r="CI98" i="15"/>
  <c r="JP98" i="15" s="1"/>
  <c r="CE98" i="15"/>
  <c r="CA98" i="15"/>
  <c r="JH98" i="15" s="1"/>
  <c r="CR97" i="15"/>
  <c r="JY97" i="15" s="1"/>
  <c r="CN97" i="15"/>
  <c r="JU97" i="15" s="1"/>
  <c r="CJ97" i="15"/>
  <c r="CF97" i="15"/>
  <c r="JM97" i="15" s="1"/>
  <c r="CB97" i="15"/>
  <c r="JI97" i="15" s="1"/>
  <c r="CO96" i="15"/>
  <c r="JV96" i="15" s="1"/>
  <c r="CK96" i="15"/>
  <c r="DE96" i="15" s="1"/>
  <c r="CG96" i="15"/>
  <c r="JN96" i="15" s="1"/>
  <c r="CC96" i="15"/>
  <c r="JJ96" i="15" s="1"/>
  <c r="BY96" i="15"/>
  <c r="JF96" i="15" s="1"/>
  <c r="CP95" i="15"/>
  <c r="CL95" i="15"/>
  <c r="CH95" i="15"/>
  <c r="CD95" i="15"/>
  <c r="JK95" i="15" s="1"/>
  <c r="BZ95" i="15"/>
  <c r="JG95" i="15" s="1"/>
  <c r="CQ94" i="15"/>
  <c r="JX94" i="15" s="1"/>
  <c r="CM94" i="15"/>
  <c r="JT94" i="15" s="1"/>
  <c r="CI94" i="15"/>
  <c r="JP94" i="15" s="1"/>
  <c r="CE94" i="15"/>
  <c r="CA94" i="15"/>
  <c r="JH94" i="15" s="1"/>
  <c r="CR93" i="15"/>
  <c r="CN93" i="15"/>
  <c r="JU93" i="15" s="1"/>
  <c r="CJ93" i="15"/>
  <c r="JQ93" i="15" s="1"/>
  <c r="CF93" i="15"/>
  <c r="JM93" i="15" s="1"/>
  <c r="CB93" i="15"/>
  <c r="JI93" i="15" s="1"/>
  <c r="CO92" i="15"/>
  <c r="JV92" i="15" s="1"/>
  <c r="CK92" i="15"/>
  <c r="CG92" i="15"/>
  <c r="JN92" i="15" s="1"/>
  <c r="CC92" i="15"/>
  <c r="BY92" i="15"/>
  <c r="JF92" i="15" s="1"/>
  <c r="CP91" i="15"/>
  <c r="JW91" i="15" s="1"/>
  <c r="CL91" i="15"/>
  <c r="JS91" i="15" s="1"/>
  <c r="CH91" i="15"/>
  <c r="JO91" i="15" s="1"/>
  <c r="CD91" i="15"/>
  <c r="JK91" i="15" s="1"/>
  <c r="BZ91" i="15"/>
  <c r="JG91" i="15" s="1"/>
  <c r="CQ90" i="15"/>
  <c r="JX90" i="15" s="1"/>
  <c r="CM90" i="15"/>
  <c r="CI90" i="15"/>
  <c r="JP90" i="15" s="1"/>
  <c r="CE90" i="15"/>
  <c r="CA90" i="15"/>
  <c r="JH90" i="15" s="1"/>
  <c r="CR89" i="15"/>
  <c r="JY89" i="15" s="1"/>
  <c r="CN89" i="15"/>
  <c r="JU89" i="15" s="1"/>
  <c r="CJ89" i="15"/>
  <c r="CF89" i="15"/>
  <c r="JM89" i="15" s="1"/>
  <c r="CB89" i="15"/>
  <c r="CO88" i="15"/>
  <c r="JV88" i="15" s="1"/>
  <c r="CK88" i="15"/>
  <c r="JR88" i="15" s="1"/>
  <c r="CG88" i="15"/>
  <c r="JN88" i="15" s="1"/>
  <c r="CC88" i="15"/>
  <c r="JJ88" i="15" s="1"/>
  <c r="BY88" i="15"/>
  <c r="JF88" i="15" s="1"/>
  <c r="CP87" i="15"/>
  <c r="CL87" i="15"/>
  <c r="JS87" i="15" s="1"/>
  <c r="CH87" i="15"/>
  <c r="CD87" i="15"/>
  <c r="JK87" i="15" s="1"/>
  <c r="BZ87" i="15"/>
  <c r="JG87" i="15" s="1"/>
  <c r="CQ86" i="15"/>
  <c r="JX86" i="15" s="1"/>
  <c r="CM86" i="15"/>
  <c r="JT86" i="15" s="1"/>
  <c r="CI86" i="15"/>
  <c r="JP86" i="15" s="1"/>
  <c r="CE86" i="15"/>
  <c r="CA86" i="15"/>
  <c r="JH86" i="15" s="1"/>
  <c r="CR85" i="15"/>
  <c r="CN85" i="15"/>
  <c r="JU85" i="15" s="1"/>
  <c r="CJ85" i="15"/>
  <c r="JQ85" i="15" s="1"/>
  <c r="CF85" i="15"/>
  <c r="JM85" i="15" s="1"/>
  <c r="CB85" i="15"/>
  <c r="JI85" i="15" s="1"/>
  <c r="CO84" i="15"/>
  <c r="JV84" i="15" s="1"/>
  <c r="CK84" i="15"/>
  <c r="CG84" i="15"/>
  <c r="JN84" i="15" s="1"/>
  <c r="CC84" i="15"/>
  <c r="BY84" i="15"/>
  <c r="JF84" i="15" s="1"/>
  <c r="CP83" i="15"/>
  <c r="JW83" i="15" s="1"/>
  <c r="CL83" i="15"/>
  <c r="JS83" i="15" s="1"/>
  <c r="CH83" i="15"/>
  <c r="JO83" i="15" s="1"/>
  <c r="CD83" i="15"/>
  <c r="BZ83" i="15"/>
  <c r="JG83" i="15" s="1"/>
  <c r="CQ82" i="15"/>
  <c r="JX82" i="15" s="1"/>
  <c r="CM82" i="15"/>
  <c r="JT82" i="15" s="1"/>
  <c r="CI82" i="15"/>
  <c r="CE82" i="15"/>
  <c r="JL82" i="15" s="1"/>
  <c r="CA82" i="15"/>
  <c r="JH82" i="15" s="1"/>
  <c r="CR81" i="15"/>
  <c r="JY81" i="15" s="1"/>
  <c r="CN81" i="15"/>
  <c r="CJ81" i="15"/>
  <c r="JQ81" i="15" s="1"/>
  <c r="CF81" i="15"/>
  <c r="CB81" i="15"/>
  <c r="JI81" i="15" s="1"/>
  <c r="CO80" i="15"/>
  <c r="CK80" i="15"/>
  <c r="JR80" i="15" s="1"/>
  <c r="CG80" i="15"/>
  <c r="CC80" i="15"/>
  <c r="JJ80" i="15" s="1"/>
  <c r="BY80" i="15"/>
  <c r="CP79" i="15"/>
  <c r="JW79" i="15" s="1"/>
  <c r="CL79" i="15"/>
  <c r="CH79" i="15"/>
  <c r="JO79" i="15" s="1"/>
  <c r="CD79" i="15"/>
  <c r="JK79" i="15" s="1"/>
  <c r="BZ79" i="15"/>
  <c r="JG79" i="15" s="1"/>
  <c r="CQ78" i="15"/>
  <c r="CM78" i="15"/>
  <c r="DG78" i="15" s="1"/>
  <c r="CS78" i="15" s="1"/>
  <c r="CI78" i="15"/>
  <c r="DC78" i="15" s="1"/>
  <c r="CE78" i="15"/>
  <c r="CY78" i="15" s="1"/>
  <c r="CA78" i="15"/>
  <c r="CR76" i="15"/>
  <c r="JY76" i="15" s="1"/>
  <c r="CN76" i="15"/>
  <c r="JU76" i="15" s="1"/>
  <c r="CJ76" i="15"/>
  <c r="JQ76" i="15" s="1"/>
  <c r="CF76" i="15"/>
  <c r="CB76" i="15"/>
  <c r="JI76" i="15" s="1"/>
  <c r="CO75" i="15"/>
  <c r="JV75" i="15" s="1"/>
  <c r="CK75" i="15"/>
  <c r="DE75" i="15" s="1"/>
  <c r="CG75" i="15"/>
  <c r="CC75" i="15"/>
  <c r="JJ75" i="15" s="1"/>
  <c r="BY75" i="15"/>
  <c r="JF75" i="15" s="1"/>
  <c r="CP74" i="15"/>
  <c r="DJ74" i="15" s="1"/>
  <c r="CL74" i="15"/>
  <c r="CH74" i="15"/>
  <c r="JO74" i="15" s="1"/>
  <c r="CD74" i="15"/>
  <c r="JK74" i="15" s="1"/>
  <c r="BZ74" i="15"/>
  <c r="JG74" i="15" s="1"/>
  <c r="CQ73" i="15"/>
  <c r="CM73" i="15"/>
  <c r="JT73" i="15" s="1"/>
  <c r="CI73" i="15"/>
  <c r="JP73" i="15" s="1"/>
  <c r="CE73" i="15"/>
  <c r="JL73" i="15" s="1"/>
  <c r="CA73" i="15"/>
  <c r="CR72" i="15"/>
  <c r="DL72" i="15" s="1"/>
  <c r="CN72" i="15"/>
  <c r="JU72" i="15" s="1"/>
  <c r="CJ72" i="15"/>
  <c r="DD72" i="15" s="1"/>
  <c r="CF72" i="15"/>
  <c r="CB72" i="15"/>
  <c r="JI72" i="15" s="1"/>
  <c r="CO71" i="15"/>
  <c r="JV71" i="15" s="1"/>
  <c r="CK71" i="15"/>
  <c r="DE71" i="15" s="1"/>
  <c r="CU71" i="15" s="1"/>
  <c r="CG71" i="15"/>
  <c r="CC71" i="15"/>
  <c r="JJ71" i="15" s="1"/>
  <c r="BY71" i="15"/>
  <c r="JF71" i="15" s="1"/>
  <c r="CP70" i="15"/>
  <c r="JW70" i="15" s="1"/>
  <c r="CL70" i="15"/>
  <c r="CH70" i="15"/>
  <c r="JO70" i="15" s="1"/>
  <c r="CD70" i="15"/>
  <c r="JK70" i="15" s="1"/>
  <c r="BZ70" i="15"/>
  <c r="JG70" i="15" s="1"/>
  <c r="CQ69" i="15"/>
  <c r="JX69" i="15" s="1"/>
  <c r="CM69" i="15"/>
  <c r="JT69" i="15" s="1"/>
  <c r="CI69" i="15"/>
  <c r="JP69" i="15" s="1"/>
  <c r="CE69" i="15"/>
  <c r="CA69" i="15"/>
  <c r="JH69" i="15" s="1"/>
  <c r="CR68" i="15"/>
  <c r="DL68" i="15" s="1"/>
  <c r="CN68" i="15"/>
  <c r="JU68" i="15" s="1"/>
  <c r="CJ68" i="15"/>
  <c r="JQ68" i="15" s="1"/>
  <c r="CF68" i="15"/>
  <c r="CB68" i="15"/>
  <c r="JI68" i="15" s="1"/>
  <c r="CO67" i="15"/>
  <c r="JV67" i="15" s="1"/>
  <c r="CK67" i="15"/>
  <c r="DE67" i="15" s="1"/>
  <c r="CU67" i="15" s="1"/>
  <c r="CG67" i="15"/>
  <c r="CC67" i="15"/>
  <c r="BY67" i="15"/>
  <c r="JF67" i="15" s="1"/>
  <c r="CP66" i="15"/>
  <c r="JW66" i="15" s="1"/>
  <c r="CL66" i="15"/>
  <c r="JS66" i="15" s="1"/>
  <c r="CI118" i="15"/>
  <c r="JP118" i="15" s="1"/>
  <c r="CE118" i="15"/>
  <c r="CY118" i="15" s="1"/>
  <c r="CA118" i="15"/>
  <c r="JH118" i="15" s="1"/>
  <c r="CR117" i="15"/>
  <c r="CN117" i="15"/>
  <c r="JU117" i="15" s="1"/>
  <c r="CJ117" i="15"/>
  <c r="JQ117" i="15" s="1"/>
  <c r="CF117" i="15"/>
  <c r="CZ117" i="15" s="1"/>
  <c r="CB117" i="15"/>
  <c r="CO116" i="15"/>
  <c r="JV116" i="15" s="1"/>
  <c r="CK116" i="15"/>
  <c r="DE116" i="15" s="1"/>
  <c r="CG116" i="15"/>
  <c r="JN116" i="15" s="1"/>
  <c r="CC116" i="15"/>
  <c r="BY116" i="15"/>
  <c r="JF116" i="15" s="1"/>
  <c r="CP115" i="15"/>
  <c r="DJ115" i="15" s="1"/>
  <c r="CL115" i="15"/>
  <c r="JS115" i="15" s="1"/>
  <c r="CH115" i="15"/>
  <c r="CD115" i="15"/>
  <c r="JK115" i="15" s="1"/>
  <c r="BZ115" i="15"/>
  <c r="JG115" i="15" s="1"/>
  <c r="CQ114" i="15"/>
  <c r="JX114" i="15" s="1"/>
  <c r="CM114" i="15"/>
  <c r="CI114" i="15"/>
  <c r="JP114" i="15" s="1"/>
  <c r="CE114" i="15"/>
  <c r="CY114" i="15" s="1"/>
  <c r="CA114" i="15"/>
  <c r="JH114" i="15" s="1"/>
  <c r="CR113" i="15"/>
  <c r="CN113" i="15"/>
  <c r="JU113" i="15" s="1"/>
  <c r="CJ113" i="15"/>
  <c r="JQ113" i="15" s="1"/>
  <c r="CF113" i="15"/>
  <c r="JM113" i="15" s="1"/>
  <c r="CB113" i="15"/>
  <c r="CO112" i="15"/>
  <c r="JV112" i="15" s="1"/>
  <c r="CK112" i="15"/>
  <c r="DE112" i="15" s="1"/>
  <c r="CG112" i="15"/>
  <c r="JN112" i="15" s="1"/>
  <c r="CC112" i="15"/>
  <c r="BY112" i="15"/>
  <c r="JF112" i="15" s="1"/>
  <c r="CP111" i="15"/>
  <c r="JW111" i="15" s="1"/>
  <c r="CL111" i="15"/>
  <c r="JS111" i="15" s="1"/>
  <c r="CH111" i="15"/>
  <c r="CD111" i="15"/>
  <c r="JK111" i="15" s="1"/>
  <c r="BZ111" i="15"/>
  <c r="JG111" i="15" s="1"/>
  <c r="CQ110" i="15"/>
  <c r="JX110" i="15" s="1"/>
  <c r="CM110" i="15"/>
  <c r="CI110" i="15"/>
  <c r="JP110" i="15" s="1"/>
  <c r="CE110" i="15"/>
  <c r="CY110" i="15" s="1"/>
  <c r="CA110" i="15"/>
  <c r="JH110" i="15" s="1"/>
  <c r="CR109" i="15"/>
  <c r="CN109" i="15"/>
  <c r="JU109" i="15" s="1"/>
  <c r="CJ109" i="15"/>
  <c r="JQ109" i="15" s="1"/>
  <c r="CF109" i="15"/>
  <c r="CB109" i="15"/>
  <c r="CO108" i="15"/>
  <c r="JV108" i="15" s="1"/>
  <c r="CK108" i="15"/>
  <c r="JR108" i="15" s="1"/>
  <c r="CG108" i="15"/>
  <c r="JN108" i="15" s="1"/>
  <c r="CC108" i="15"/>
  <c r="BY108" i="15"/>
  <c r="JF108" i="15" s="1"/>
  <c r="CP107" i="15"/>
  <c r="DJ107" i="15" s="1"/>
  <c r="CL107" i="15"/>
  <c r="JS107" i="15" s="1"/>
  <c r="CH107" i="15"/>
  <c r="CD107" i="15"/>
  <c r="JK107" i="15" s="1"/>
  <c r="BZ107" i="15"/>
  <c r="JG107" i="15" s="1"/>
  <c r="CQ170" i="15"/>
  <c r="JX170" i="15" s="1"/>
  <c r="CM170" i="15"/>
  <c r="CI170" i="15"/>
  <c r="JP170" i="15" s="1"/>
  <c r="CE170" i="15"/>
  <c r="JL170" i="15" s="1"/>
  <c r="CA170" i="15"/>
  <c r="JH170" i="15" s="1"/>
  <c r="CN106" i="15"/>
  <c r="JU106" i="15" s="1"/>
  <c r="CJ106" i="15"/>
  <c r="JQ106" i="15" s="1"/>
  <c r="CB106" i="15"/>
  <c r="CO105" i="15"/>
  <c r="JV105" i="15" s="1"/>
  <c r="CK105" i="15"/>
  <c r="CG105" i="15"/>
  <c r="DA105" i="15" s="1"/>
  <c r="CC105" i="15"/>
  <c r="JJ105" i="15" s="1"/>
  <c r="BY105" i="15"/>
  <c r="JF105" i="15" s="1"/>
  <c r="CP104" i="15"/>
  <c r="JW104" i="15" s="1"/>
  <c r="CL104" i="15"/>
  <c r="DF104" i="15" s="1"/>
  <c r="CV104" i="15" s="1"/>
  <c r="CH104" i="15"/>
  <c r="CD104" i="15"/>
  <c r="JK104" i="15" s="1"/>
  <c r="BZ104" i="15"/>
  <c r="JG104" i="15" s="1"/>
  <c r="CQ103" i="15"/>
  <c r="JX103" i="15" s="1"/>
  <c r="CM103" i="15"/>
  <c r="CI103" i="15"/>
  <c r="DC103" i="15" s="1"/>
  <c r="CE103" i="15"/>
  <c r="JL103" i="15" s="1"/>
  <c r="CA103" i="15"/>
  <c r="JH103" i="15" s="1"/>
  <c r="CR102" i="15"/>
  <c r="CN102" i="15"/>
  <c r="JU102" i="15" s="1"/>
  <c r="CJ102" i="15"/>
  <c r="JQ102" i="15" s="1"/>
  <c r="CF102" i="15"/>
  <c r="JM102" i="15" s="1"/>
  <c r="CB102" i="15"/>
  <c r="CO101" i="15"/>
  <c r="JV101" i="15" s="1"/>
  <c r="CK101" i="15"/>
  <c r="DE101" i="15" s="1"/>
  <c r="CG101" i="15"/>
  <c r="JN101" i="15" s="1"/>
  <c r="CC101" i="15"/>
  <c r="BY101" i="15"/>
  <c r="JF101" i="15" s="1"/>
  <c r="CP100" i="15"/>
  <c r="JW100" i="15" s="1"/>
  <c r="CL100" i="15"/>
  <c r="DF100" i="15" s="1"/>
  <c r="CH100" i="15"/>
  <c r="JO100" i="15" s="1"/>
  <c r="CD100" i="15"/>
  <c r="JK100" i="15" s="1"/>
  <c r="BZ100" i="15"/>
  <c r="JG100" i="15" s="1"/>
  <c r="CQ99" i="15"/>
  <c r="JX99" i="15" s="1"/>
  <c r="CM99" i="15"/>
  <c r="CI99" i="15"/>
  <c r="JP99" i="15" s="1"/>
  <c r="CE99" i="15"/>
  <c r="JL99" i="15" s="1"/>
  <c r="CA99" i="15"/>
  <c r="JH99" i="15" s="1"/>
  <c r="CR98" i="15"/>
  <c r="CN98" i="15"/>
  <c r="JU98" i="15" s="1"/>
  <c r="CJ98" i="15"/>
  <c r="DD98" i="15" s="1"/>
  <c r="CF98" i="15"/>
  <c r="CB98" i="15"/>
  <c r="JI98" i="15" s="1"/>
  <c r="CO97" i="15"/>
  <c r="JV97" i="15" s="1"/>
  <c r="CK97" i="15"/>
  <c r="DE97" i="15" s="1"/>
  <c r="CG97" i="15"/>
  <c r="JN97" i="15" s="1"/>
  <c r="CC97" i="15"/>
  <c r="JJ97" i="15" s="1"/>
  <c r="BY97" i="15"/>
  <c r="JF97" i="15" s="1"/>
  <c r="CP96" i="15"/>
  <c r="JW96" i="15" s="1"/>
  <c r="CL96" i="15"/>
  <c r="DF96" i="15" s="1"/>
  <c r="CV96" i="15" s="1"/>
  <c r="CH96" i="15"/>
  <c r="CD96" i="15"/>
  <c r="JK96" i="15" s="1"/>
  <c r="BZ96" i="15"/>
  <c r="CQ95" i="15"/>
  <c r="JX95" i="15" s="1"/>
  <c r="CM95" i="15"/>
  <c r="JT95" i="15" s="1"/>
  <c r="CI95" i="15"/>
  <c r="JP95" i="15" s="1"/>
  <c r="CE95" i="15"/>
  <c r="JL95" i="15" s="1"/>
  <c r="CA95" i="15"/>
  <c r="JH95" i="15" s="1"/>
  <c r="CR94" i="15"/>
  <c r="JY94" i="15" s="1"/>
  <c r="CN94" i="15"/>
  <c r="JU94" i="15" s="1"/>
  <c r="CJ94" i="15"/>
  <c r="JQ94" i="15" s="1"/>
  <c r="CF94" i="15"/>
  <c r="JM94" i="15" s="1"/>
  <c r="CB94" i="15"/>
  <c r="JI94" i="15" s="1"/>
  <c r="CO93" i="15"/>
  <c r="JV93" i="15" s="1"/>
  <c r="CK93" i="15"/>
  <c r="JR93" i="15" s="1"/>
  <c r="CG93" i="15"/>
  <c r="JN93" i="15" s="1"/>
  <c r="CC93" i="15"/>
  <c r="BY93" i="15"/>
  <c r="JF93" i="15" s="1"/>
  <c r="CP92" i="15"/>
  <c r="DJ92" i="15" s="1"/>
  <c r="CL92" i="15"/>
  <c r="JS92" i="15" s="1"/>
  <c r="CH92" i="15"/>
  <c r="CD92" i="15"/>
  <c r="JK92" i="15" s="1"/>
  <c r="BZ92" i="15"/>
  <c r="JG92" i="15" s="1"/>
  <c r="CQ91" i="15"/>
  <c r="DK91" i="15" s="1"/>
  <c r="CM91" i="15"/>
  <c r="CI91" i="15"/>
  <c r="JP91" i="15" s="1"/>
  <c r="CE91" i="15"/>
  <c r="JL91" i="15" s="1"/>
  <c r="CA91" i="15"/>
  <c r="JH91" i="15" s="1"/>
  <c r="CR90" i="15"/>
  <c r="CN90" i="15"/>
  <c r="JU90" i="15" s="1"/>
  <c r="CJ90" i="15"/>
  <c r="DD90" i="15" s="1"/>
  <c r="CF90" i="15"/>
  <c r="JM90" i="15" s="1"/>
  <c r="CB90" i="15"/>
  <c r="JI90" i="15" s="1"/>
  <c r="CO89" i="15"/>
  <c r="DI89" i="15" s="1"/>
  <c r="CK89" i="15"/>
  <c r="DE89" i="15" s="1"/>
  <c r="CG89" i="15"/>
  <c r="DA89" i="15" s="1"/>
  <c r="CC89" i="15"/>
  <c r="BY89" i="15"/>
  <c r="JF89" i="15" s="1"/>
  <c r="CP88" i="15"/>
  <c r="DJ88" i="15" s="1"/>
  <c r="CL88" i="15"/>
  <c r="JS88" i="15" s="1"/>
  <c r="CH88" i="15"/>
  <c r="CD88" i="15"/>
  <c r="JK88" i="15" s="1"/>
  <c r="BZ88" i="15"/>
  <c r="JG88" i="15" s="1"/>
  <c r="CQ87" i="15"/>
  <c r="JX87" i="15" s="1"/>
  <c r="CM87" i="15"/>
  <c r="JT87" i="15" s="1"/>
  <c r="CI87" i="15"/>
  <c r="JP87" i="15" s="1"/>
  <c r="CE87" i="15"/>
  <c r="JL87" i="15" s="1"/>
  <c r="CA87" i="15"/>
  <c r="JH87" i="15" s="1"/>
  <c r="CR86" i="15"/>
  <c r="JY86" i="15" s="1"/>
  <c r="CN86" i="15"/>
  <c r="JU86" i="15" s="1"/>
  <c r="CJ86" i="15"/>
  <c r="JQ86" i="15" s="1"/>
  <c r="CF86" i="15"/>
  <c r="JM86" i="15" s="1"/>
  <c r="CB86" i="15"/>
  <c r="CO85" i="15"/>
  <c r="JV85" i="15" s="1"/>
  <c r="CK85" i="15"/>
  <c r="DE85" i="15" s="1"/>
  <c r="CG85" i="15"/>
  <c r="JN85" i="15" s="1"/>
  <c r="CC85" i="15"/>
  <c r="BY85" i="15"/>
  <c r="JF85" i="15" s="1"/>
  <c r="CP84" i="15"/>
  <c r="JW84" i="15" s="1"/>
  <c r="CL84" i="15"/>
  <c r="JS84" i="15" s="1"/>
  <c r="CH84" i="15"/>
  <c r="JO84" i="15" s="1"/>
  <c r="CD84" i="15"/>
  <c r="JK84" i="15" s="1"/>
  <c r="BZ84" i="15"/>
  <c r="JG84" i="15" s="1"/>
  <c r="CQ83" i="15"/>
  <c r="JX83" i="15" s="1"/>
  <c r="CM83" i="15"/>
  <c r="CI83" i="15"/>
  <c r="JP83" i="15" s="1"/>
  <c r="CE83" i="15"/>
  <c r="JL83" i="15" s="1"/>
  <c r="CA83" i="15"/>
  <c r="JH83" i="15" s="1"/>
  <c r="CR82" i="15"/>
  <c r="CN82" i="15"/>
  <c r="JU82" i="15" s="1"/>
  <c r="CJ82" i="15"/>
  <c r="JQ82" i="15" s="1"/>
  <c r="CF82" i="15"/>
  <c r="CB82" i="15"/>
  <c r="JI82" i="15" s="1"/>
  <c r="CO81" i="15"/>
  <c r="JV81" i="15" s="1"/>
  <c r="CK81" i="15"/>
  <c r="JR81" i="15" s="1"/>
  <c r="CG81" i="15"/>
  <c r="JN81" i="15" s="1"/>
  <c r="CC81" i="15"/>
  <c r="BY81" i="15"/>
  <c r="JF81" i="15" s="1"/>
  <c r="CP80" i="15"/>
  <c r="DJ80" i="15" s="1"/>
  <c r="CL80" i="15"/>
  <c r="JS80" i="15" s="1"/>
  <c r="CH80" i="15"/>
  <c r="CD80" i="15"/>
  <c r="JK80" i="15" s="1"/>
  <c r="BZ80" i="15"/>
  <c r="JG80" i="15" s="1"/>
  <c r="CQ79" i="15"/>
  <c r="JX79" i="15" s="1"/>
  <c r="CM79" i="15"/>
  <c r="CI79" i="15"/>
  <c r="DC79" i="15" s="1"/>
  <c r="CE79" i="15"/>
  <c r="JL79" i="15" s="1"/>
  <c r="CA79" i="15"/>
  <c r="JH79" i="15" s="1"/>
  <c r="CR78" i="15"/>
  <c r="CN78" i="15"/>
  <c r="JU78" i="15" s="1"/>
  <c r="CJ78" i="15"/>
  <c r="JQ78" i="15" s="1"/>
  <c r="CF78" i="15"/>
  <c r="JM78" i="15" s="1"/>
  <c r="CB78" i="15"/>
  <c r="CO76" i="15"/>
  <c r="JV76" i="15" s="1"/>
  <c r="CK76" i="15"/>
  <c r="DE76" i="15" s="1"/>
  <c r="CG76" i="15"/>
  <c r="JN76" i="15" s="1"/>
  <c r="CC76" i="15"/>
  <c r="BY76" i="15"/>
  <c r="JF76" i="15" s="1"/>
  <c r="CP75" i="15"/>
  <c r="JW75" i="15" s="1"/>
  <c r="CL75" i="15"/>
  <c r="CH75" i="15"/>
  <c r="CD75" i="15"/>
  <c r="JK75" i="15" s="1"/>
  <c r="BZ75" i="15"/>
  <c r="JG75" i="15" s="1"/>
  <c r="CQ74" i="15"/>
  <c r="JX74" i="15" s="1"/>
  <c r="CM74" i="15"/>
  <c r="CI74" i="15"/>
  <c r="JP74" i="15" s="1"/>
  <c r="CE74" i="15"/>
  <c r="JL74" i="15" s="1"/>
  <c r="CA74" i="15"/>
  <c r="JH74" i="15" s="1"/>
  <c r="CR73" i="15"/>
  <c r="CN73" i="15"/>
  <c r="JU73" i="15" s="1"/>
  <c r="CJ73" i="15"/>
  <c r="JQ73" i="15" s="1"/>
  <c r="CF73" i="15"/>
  <c r="JM73" i="15" s="1"/>
  <c r="CB73" i="15"/>
  <c r="CO72" i="15"/>
  <c r="JV72" i="15" s="1"/>
  <c r="CK72" i="15"/>
  <c r="DE72" i="15" s="1"/>
  <c r="CG72" i="15"/>
  <c r="JN72" i="15" s="1"/>
  <c r="CC72" i="15"/>
  <c r="BY72" i="15"/>
  <c r="JF72" i="15" s="1"/>
  <c r="CP71" i="15"/>
  <c r="JW71" i="15" s="1"/>
  <c r="CL71" i="15"/>
  <c r="DF71" i="15" s="1"/>
  <c r="CH71" i="15"/>
  <c r="CD71" i="15"/>
  <c r="JK71" i="15" s="1"/>
  <c r="BZ71" i="15"/>
  <c r="CQ70" i="15"/>
  <c r="JX70" i="15" s="1"/>
  <c r="CM70" i="15"/>
  <c r="CI70" i="15"/>
  <c r="JP70" i="15" s="1"/>
  <c r="CE70" i="15"/>
  <c r="JL70" i="15" s="1"/>
  <c r="CA70" i="15"/>
  <c r="JH70" i="15" s="1"/>
  <c r="CR69" i="15"/>
  <c r="JY69" i="15" s="1"/>
  <c r="CN69" i="15"/>
  <c r="JU69" i="15" s="1"/>
  <c r="CJ69" i="15"/>
  <c r="JQ69" i="15" s="1"/>
  <c r="CF69" i="15"/>
  <c r="CB69" i="15"/>
  <c r="JI69" i="15" s="1"/>
  <c r="CO68" i="15"/>
  <c r="JV68" i="15" s="1"/>
  <c r="CK68" i="15"/>
  <c r="JR68" i="15" s="1"/>
  <c r="CG68" i="15"/>
  <c r="JN68" i="15" s="1"/>
  <c r="CC68" i="15"/>
  <c r="BY68" i="15"/>
  <c r="JF68" i="15" s="1"/>
  <c r="CP67" i="15"/>
  <c r="DJ67" i="15" s="1"/>
  <c r="CL67" i="15"/>
  <c r="CH67" i="15"/>
  <c r="CR169" i="15"/>
  <c r="JY169" i="15" s="1"/>
  <c r="CN169" i="15"/>
  <c r="JU169" i="15" s="1"/>
  <c r="CJ169" i="15"/>
  <c r="JQ169" i="15" s="1"/>
  <c r="CF169" i="15"/>
  <c r="CB169" i="15"/>
  <c r="JI169" i="15" s="1"/>
  <c r="CO168" i="15"/>
  <c r="JV168" i="15" s="1"/>
  <c r="CK168" i="15"/>
  <c r="CG168" i="15"/>
  <c r="CC168" i="15"/>
  <c r="JJ168" i="15" s="1"/>
  <c r="BY168" i="15"/>
  <c r="JF168" i="15" s="1"/>
  <c r="CP167" i="15"/>
  <c r="JW167" i="15" s="1"/>
  <c r="CL167" i="15"/>
  <c r="CH167" i="15"/>
  <c r="JO167" i="15" s="1"/>
  <c r="CD167" i="15"/>
  <c r="JK167" i="15" s="1"/>
  <c r="BZ167" i="15"/>
  <c r="CQ166" i="15"/>
  <c r="CM166" i="15"/>
  <c r="DG166" i="15" s="1"/>
  <c r="CI166" i="15"/>
  <c r="JP166" i="15" s="1"/>
  <c r="CE166" i="15"/>
  <c r="CA166" i="15"/>
  <c r="CR164" i="15"/>
  <c r="JY164" i="15" s="1"/>
  <c r="CN164" i="15"/>
  <c r="DH164" i="15" s="1"/>
  <c r="CJ164" i="15"/>
  <c r="JQ164" i="15" s="1"/>
  <c r="CF164" i="15"/>
  <c r="CB164" i="15"/>
  <c r="CO163" i="15"/>
  <c r="JV163" i="15" s="1"/>
  <c r="CK163" i="15"/>
  <c r="CG163" i="15"/>
  <c r="CC163" i="15"/>
  <c r="JJ163" i="15" s="1"/>
  <c r="BY163" i="15"/>
  <c r="JF163" i="15" s="1"/>
  <c r="CP162" i="15"/>
  <c r="JW162" i="15" s="1"/>
  <c r="CL162" i="15"/>
  <c r="CH162" i="15"/>
  <c r="JO162" i="15" s="1"/>
  <c r="CD162" i="15"/>
  <c r="JK162" i="15" s="1"/>
  <c r="BZ162" i="15"/>
  <c r="JG162" i="15" s="1"/>
  <c r="CQ161" i="15"/>
  <c r="CM161" i="15"/>
  <c r="DG161" i="15" s="1"/>
  <c r="CS161" i="15" s="1"/>
  <c r="CI161" i="15"/>
  <c r="JP161" i="15" s="1"/>
  <c r="CE161" i="15"/>
  <c r="CA161" i="15"/>
  <c r="CR159" i="15"/>
  <c r="JY159" i="15" s="1"/>
  <c r="CN159" i="15"/>
  <c r="JU159" i="15" s="1"/>
  <c r="CJ159" i="15"/>
  <c r="JQ159" i="15" s="1"/>
  <c r="CF159" i="15"/>
  <c r="CB159" i="15"/>
  <c r="JI159" i="15" s="1"/>
  <c r="CO158" i="15"/>
  <c r="JV158" i="15" s="1"/>
  <c r="CK158" i="15"/>
  <c r="CG158" i="15"/>
  <c r="CC158" i="15"/>
  <c r="JJ158" i="15" s="1"/>
  <c r="BY158" i="15"/>
  <c r="JF158" i="15" s="1"/>
  <c r="CP157" i="15"/>
  <c r="JW157" i="15" s="1"/>
  <c r="CL157" i="15"/>
  <c r="CH157" i="15"/>
  <c r="JO157" i="15" s="1"/>
  <c r="CD157" i="15"/>
  <c r="BZ157" i="15"/>
  <c r="JG157" i="15" s="1"/>
  <c r="CQ156" i="15"/>
  <c r="CM156" i="15"/>
  <c r="JT156" i="15" s="1"/>
  <c r="CI156" i="15"/>
  <c r="JP156" i="15" s="1"/>
  <c r="CE156" i="15"/>
  <c r="CA156" i="15"/>
  <c r="CR155" i="15"/>
  <c r="DL155" i="15" s="1"/>
  <c r="FT155" i="15" s="1"/>
  <c r="CN155" i="15"/>
  <c r="DH155" i="15" s="1"/>
  <c r="FP155" i="15" s="1"/>
  <c r="FB155" i="15" s="1"/>
  <c r="CJ155" i="15"/>
  <c r="DD155" i="15" s="1"/>
  <c r="FL155" i="15" s="1"/>
  <c r="CF155" i="15"/>
  <c r="CZ155" i="15" s="1"/>
  <c r="FH155" i="15" s="1"/>
  <c r="CB155" i="15"/>
  <c r="CO154" i="15"/>
  <c r="DI154" i="15" s="1"/>
  <c r="CK154" i="15"/>
  <c r="JR154" i="15" s="1"/>
  <c r="CG154" i="15"/>
  <c r="CC154" i="15"/>
  <c r="BY154" i="15"/>
  <c r="JF154" i="15" s="1"/>
  <c r="CP153" i="15"/>
  <c r="JW153" i="15" s="1"/>
  <c r="CL153" i="15"/>
  <c r="CH153" i="15"/>
  <c r="JO153" i="15" s="1"/>
  <c r="CD153" i="15"/>
  <c r="JK153" i="15" s="1"/>
  <c r="BZ153" i="15"/>
  <c r="CQ152" i="15"/>
  <c r="CM152" i="15"/>
  <c r="DG152" i="15" s="1"/>
  <c r="CS152" i="15" s="1"/>
  <c r="CI152" i="15"/>
  <c r="JP152" i="15" s="1"/>
  <c r="CE152" i="15"/>
  <c r="CY152" i="15" s="1"/>
  <c r="CA152" i="15"/>
  <c r="CR151" i="15"/>
  <c r="JY151" i="15" s="1"/>
  <c r="CN151" i="15"/>
  <c r="JU151" i="15" s="1"/>
  <c r="CJ151" i="15"/>
  <c r="DD151" i="15" s="1"/>
  <c r="CF151" i="15"/>
  <c r="CB151" i="15"/>
  <c r="JI151" i="15" s="1"/>
  <c r="CO150" i="15"/>
  <c r="DI150" i="15" s="1"/>
  <c r="CK150" i="15"/>
  <c r="JR150" i="15" s="1"/>
  <c r="CG150" i="15"/>
  <c r="CC150" i="15"/>
  <c r="JJ150" i="15" s="1"/>
  <c r="BY150" i="15"/>
  <c r="JF150" i="15" s="1"/>
  <c r="CP149" i="15"/>
  <c r="DJ149" i="15" s="1"/>
  <c r="CL149" i="15"/>
  <c r="CH149" i="15"/>
  <c r="CD149" i="15"/>
  <c r="CX149" i="15" s="1"/>
  <c r="BZ149" i="15"/>
  <c r="CQ148" i="15"/>
  <c r="CM148" i="15"/>
  <c r="DG148" i="15" s="1"/>
  <c r="CI148" i="15"/>
  <c r="JP148" i="15" s="1"/>
  <c r="CE148" i="15"/>
  <c r="JL148" i="15" s="1"/>
  <c r="CA148" i="15"/>
  <c r="CR147" i="15"/>
  <c r="JY147" i="15" s="1"/>
  <c r="CN147" i="15"/>
  <c r="JU147" i="15" s="1"/>
  <c r="CJ147" i="15"/>
  <c r="JQ147" i="15" s="1"/>
  <c r="CF147" i="15"/>
  <c r="CB147" i="15"/>
  <c r="JI147" i="15" s="1"/>
  <c r="CO146" i="15"/>
  <c r="JV146" i="15" s="1"/>
  <c r="CK146" i="15"/>
  <c r="CG146" i="15"/>
  <c r="CC146" i="15"/>
  <c r="JJ146" i="15" s="1"/>
  <c r="BY146" i="15"/>
  <c r="JF146" i="15" s="1"/>
  <c r="CP145" i="15"/>
  <c r="JW145" i="15" s="1"/>
  <c r="CL145" i="15"/>
  <c r="CH145" i="15"/>
  <c r="JO145" i="15" s="1"/>
  <c r="CD145" i="15"/>
  <c r="JK145" i="15" s="1"/>
  <c r="BZ145" i="15"/>
  <c r="JG145" i="15" s="1"/>
  <c r="CQ144" i="15"/>
  <c r="CM144" i="15"/>
  <c r="JT144" i="15" s="1"/>
  <c r="CI144" i="15"/>
  <c r="JP144" i="15" s="1"/>
  <c r="CE144" i="15"/>
  <c r="CA144" i="15"/>
  <c r="CR143" i="15"/>
  <c r="JY143" i="15" s="1"/>
  <c r="CN143" i="15"/>
  <c r="DH143" i="15" s="1"/>
  <c r="CT143" i="15" s="1"/>
  <c r="CJ143" i="15"/>
  <c r="JQ143" i="15" s="1"/>
  <c r="CF143" i="15"/>
  <c r="CB143" i="15"/>
  <c r="JI143" i="15" s="1"/>
  <c r="CO142" i="15"/>
  <c r="JV142" i="15" s="1"/>
  <c r="CK142" i="15"/>
  <c r="DE142" i="15" s="1"/>
  <c r="CG142" i="15"/>
  <c r="CC142" i="15"/>
  <c r="JJ142" i="15" s="1"/>
  <c r="BY142" i="15"/>
  <c r="CP141" i="15"/>
  <c r="JW141" i="15" s="1"/>
  <c r="CL141" i="15"/>
  <c r="CH141" i="15"/>
  <c r="JO141" i="15" s="1"/>
  <c r="CD141" i="15"/>
  <c r="JK141" i="15" s="1"/>
  <c r="BZ141" i="15"/>
  <c r="CQ140" i="15"/>
  <c r="CM140" i="15"/>
  <c r="JT140" i="15" s="1"/>
  <c r="CI140" i="15"/>
  <c r="JP140" i="15" s="1"/>
  <c r="CE140" i="15"/>
  <c r="CA140" i="15"/>
  <c r="CR139" i="15"/>
  <c r="JY139" i="15" s="1"/>
  <c r="CN139" i="15"/>
  <c r="CJ139" i="15"/>
  <c r="JQ139" i="15" s="1"/>
  <c r="CF139" i="15"/>
  <c r="CB139" i="15"/>
  <c r="JI139" i="15" s="1"/>
  <c r="CO138" i="15"/>
  <c r="JV138" i="15" s="1"/>
  <c r="CK138" i="15"/>
  <c r="DE138" i="15" s="1"/>
  <c r="CG138" i="15"/>
  <c r="CC138" i="15"/>
  <c r="JJ138" i="15" s="1"/>
  <c r="BY138" i="15"/>
  <c r="CP137" i="15"/>
  <c r="JW137" i="15" s="1"/>
  <c r="CL137" i="15"/>
  <c r="CH137" i="15"/>
  <c r="JO137" i="15" s="1"/>
  <c r="CD137" i="15"/>
  <c r="JK137" i="15" s="1"/>
  <c r="BZ137" i="15"/>
  <c r="CQ136" i="15"/>
  <c r="CM136" i="15"/>
  <c r="JT136" i="15" s="1"/>
  <c r="CI136" i="15"/>
  <c r="JP136" i="15" s="1"/>
  <c r="CE136" i="15"/>
  <c r="CA136" i="15"/>
  <c r="CR134" i="15"/>
  <c r="JY134" i="15" s="1"/>
  <c r="CN134" i="15"/>
  <c r="JU134" i="15" s="1"/>
  <c r="CJ134" i="15"/>
  <c r="JQ134" i="15" s="1"/>
  <c r="CF134" i="15"/>
  <c r="CB134" i="15"/>
  <c r="JI134" i="15" s="1"/>
  <c r="CO133" i="15"/>
  <c r="JV133" i="15" s="1"/>
  <c r="CK133" i="15"/>
  <c r="CG133" i="15"/>
  <c r="CC133" i="15"/>
  <c r="JJ133" i="15" s="1"/>
  <c r="BY133" i="15"/>
  <c r="JF133" i="15" s="1"/>
  <c r="CP132" i="15"/>
  <c r="JW132" i="15" s="1"/>
  <c r="CL132" i="15"/>
  <c r="CH132" i="15"/>
  <c r="JO132" i="15" s="1"/>
  <c r="CD132" i="15"/>
  <c r="JK132" i="15" s="1"/>
  <c r="BZ132" i="15"/>
  <c r="CQ131" i="15"/>
  <c r="CM131" i="15"/>
  <c r="JT131" i="15" s="1"/>
  <c r="CI131" i="15"/>
  <c r="JP131" i="15" s="1"/>
  <c r="CE131" i="15"/>
  <c r="CY131" i="15" s="1"/>
  <c r="CA131" i="15"/>
  <c r="CR130" i="15"/>
  <c r="JY130" i="15" s="1"/>
  <c r="CN130" i="15"/>
  <c r="DH130" i="15" s="1"/>
  <c r="CJ130" i="15"/>
  <c r="JQ130" i="15" s="1"/>
  <c r="CF130" i="15"/>
  <c r="CB130" i="15"/>
  <c r="JI130" i="15" s="1"/>
  <c r="CO129" i="15"/>
  <c r="DI129" i="15" s="1"/>
  <c r="CK129" i="15"/>
  <c r="CG129" i="15"/>
  <c r="CC129" i="15"/>
  <c r="JJ129" i="15" s="1"/>
  <c r="BY129" i="15"/>
  <c r="CP128" i="15"/>
  <c r="JW128" i="15" s="1"/>
  <c r="CL128" i="15"/>
  <c r="CH128" i="15"/>
  <c r="CD128" i="15"/>
  <c r="JK128" i="15" s="1"/>
  <c r="BZ128" i="15"/>
  <c r="JG128" i="15" s="1"/>
  <c r="CQ127" i="15"/>
  <c r="CM127" i="15"/>
  <c r="JT127" i="15" s="1"/>
  <c r="CI127" i="15"/>
  <c r="JP127" i="15" s="1"/>
  <c r="CE127" i="15"/>
  <c r="CA127" i="15"/>
  <c r="CR126" i="15"/>
  <c r="JY126" i="15" s="1"/>
  <c r="CN126" i="15"/>
  <c r="DH126" i="15" s="1"/>
  <c r="CJ126" i="15"/>
  <c r="JQ126" i="15" s="1"/>
  <c r="CF126" i="15"/>
  <c r="CB126" i="15"/>
  <c r="JI126" i="15" s="1"/>
  <c r="CO125" i="15"/>
  <c r="DI125" i="15" s="1"/>
  <c r="CK125" i="15"/>
  <c r="JR125" i="15" s="1"/>
  <c r="CG125" i="15"/>
  <c r="CC125" i="15"/>
  <c r="JJ125" i="15" s="1"/>
  <c r="BY125" i="15"/>
  <c r="JF125" i="15" s="1"/>
  <c r="CP124" i="15"/>
  <c r="JW124" i="15" s="1"/>
  <c r="CL124" i="15"/>
  <c r="CH124" i="15"/>
  <c r="JO124" i="15" s="1"/>
  <c r="CB96" i="15"/>
  <c r="JI96" i="15" s="1"/>
  <c r="CO95" i="15"/>
  <c r="JV95" i="15" s="1"/>
  <c r="CK95" i="15"/>
  <c r="CG95" i="15"/>
  <c r="JN95" i="15" s="1"/>
  <c r="CC95" i="15"/>
  <c r="BY95" i="15"/>
  <c r="JF95" i="15" s="1"/>
  <c r="CP94" i="15"/>
  <c r="CL94" i="15"/>
  <c r="JS94" i="15" s="1"/>
  <c r="CH94" i="15"/>
  <c r="JO94" i="15" s="1"/>
  <c r="CD94" i="15"/>
  <c r="JK94" i="15" s="1"/>
  <c r="BZ94" i="15"/>
  <c r="CQ93" i="15"/>
  <c r="JX93" i="15" s="1"/>
  <c r="CM93" i="15"/>
  <c r="JT93" i="15" s="1"/>
  <c r="CI93" i="15"/>
  <c r="JP93" i="15" s="1"/>
  <c r="CE93" i="15"/>
  <c r="CA93" i="15"/>
  <c r="JH93" i="15" s="1"/>
  <c r="CR92" i="15"/>
  <c r="JY92" i="15" s="1"/>
  <c r="CN92" i="15"/>
  <c r="JU92" i="15" s="1"/>
  <c r="CJ92" i="15"/>
  <c r="JQ92" i="15" s="1"/>
  <c r="CF92" i="15"/>
  <c r="JM92" i="15" s="1"/>
  <c r="CB92" i="15"/>
  <c r="JI92" i="15" s="1"/>
  <c r="CO91" i="15"/>
  <c r="JV91" i="15" s="1"/>
  <c r="CK91" i="15"/>
  <c r="CG91" i="15"/>
  <c r="JN91" i="15" s="1"/>
  <c r="CC91" i="15"/>
  <c r="CW91" i="15" s="1"/>
  <c r="BY91" i="15"/>
  <c r="JF91" i="15" s="1"/>
  <c r="CP90" i="15"/>
  <c r="CL90" i="15"/>
  <c r="DF90" i="15" s="1"/>
  <c r="CH90" i="15"/>
  <c r="JO90" i="15" s="1"/>
  <c r="CD90" i="15"/>
  <c r="JK90" i="15" s="1"/>
  <c r="BZ90" i="15"/>
  <c r="CQ89" i="15"/>
  <c r="JX89" i="15" s="1"/>
  <c r="CM89" i="15"/>
  <c r="JT89" i="15" s="1"/>
  <c r="CI89" i="15"/>
  <c r="JP89" i="15" s="1"/>
  <c r="CE89" i="15"/>
  <c r="CA89" i="15"/>
  <c r="JH89" i="15" s="1"/>
  <c r="CR88" i="15"/>
  <c r="JY88" i="15" s="1"/>
  <c r="CN88" i="15"/>
  <c r="JU88" i="15" s="1"/>
  <c r="CJ88" i="15"/>
  <c r="JQ88" i="15" s="1"/>
  <c r="CF88" i="15"/>
  <c r="JM88" i="15" s="1"/>
  <c r="CB88" i="15"/>
  <c r="JI88" i="15" s="1"/>
  <c r="CO87" i="15"/>
  <c r="JV87" i="15" s="1"/>
  <c r="CK87" i="15"/>
  <c r="CG87" i="15"/>
  <c r="JN87" i="15" s="1"/>
  <c r="CC87" i="15"/>
  <c r="JJ87" i="15" s="1"/>
  <c r="BY87" i="15"/>
  <c r="JF87" i="15" s="1"/>
  <c r="CP86" i="15"/>
  <c r="CL86" i="15"/>
  <c r="JS86" i="15" s="1"/>
  <c r="CH86" i="15"/>
  <c r="JO86" i="15" s="1"/>
  <c r="CD86" i="15"/>
  <c r="JK86" i="15" s="1"/>
  <c r="BZ86" i="15"/>
  <c r="JG86" i="15" s="1"/>
  <c r="CQ85" i="15"/>
  <c r="DK85" i="15" s="1"/>
  <c r="CM85" i="15"/>
  <c r="DG85" i="15" s="1"/>
  <c r="CI85" i="15"/>
  <c r="JP85" i="15" s="1"/>
  <c r="CE85" i="15"/>
  <c r="CA85" i="15"/>
  <c r="JH85" i="15" s="1"/>
  <c r="CR84" i="15"/>
  <c r="JY84" i="15" s="1"/>
  <c r="CN84" i="15"/>
  <c r="JU84" i="15" s="1"/>
  <c r="CJ84" i="15"/>
  <c r="CF84" i="15"/>
  <c r="JM84" i="15" s="1"/>
  <c r="CB84" i="15"/>
  <c r="JI84" i="15" s="1"/>
  <c r="CO83" i="15"/>
  <c r="DI83" i="15" s="1"/>
  <c r="CK83" i="15"/>
  <c r="CG83" i="15"/>
  <c r="JN83" i="15" s="1"/>
  <c r="CC83" i="15"/>
  <c r="JJ83" i="15" s="1"/>
  <c r="BY83" i="15"/>
  <c r="JF83" i="15" s="1"/>
  <c r="CP82" i="15"/>
  <c r="CL82" i="15"/>
  <c r="JS82" i="15" s="1"/>
  <c r="CH82" i="15"/>
  <c r="JO82" i="15" s="1"/>
  <c r="CD82" i="15"/>
  <c r="JK82" i="15" s="1"/>
  <c r="BZ82" i="15"/>
  <c r="CQ81" i="15"/>
  <c r="CM81" i="15"/>
  <c r="JT81" i="15" s="1"/>
  <c r="CI81" i="15"/>
  <c r="JP81" i="15" s="1"/>
  <c r="CE81" i="15"/>
  <c r="CA81" i="15"/>
  <c r="JH81" i="15" s="1"/>
  <c r="CR80" i="15"/>
  <c r="CN80" i="15"/>
  <c r="JU80" i="15" s="1"/>
  <c r="CJ80" i="15"/>
  <c r="JQ80" i="15" s="1"/>
  <c r="CF80" i="15"/>
  <c r="JM80" i="15" s="1"/>
  <c r="CB80" i="15"/>
  <c r="JI80" i="15" s="1"/>
  <c r="CO79" i="15"/>
  <c r="JV79" i="15" s="1"/>
  <c r="CK79" i="15"/>
  <c r="CG79" i="15"/>
  <c r="DA79" i="15" s="1"/>
  <c r="CC79" i="15"/>
  <c r="JJ79" i="15" s="1"/>
  <c r="BY79" i="15"/>
  <c r="JF79" i="15" s="1"/>
  <c r="CP78" i="15"/>
  <c r="CL78" i="15"/>
  <c r="DF78" i="15" s="1"/>
  <c r="CV78" i="15" s="1"/>
  <c r="CH78" i="15"/>
  <c r="JO78" i="15" s="1"/>
  <c r="CD78" i="15"/>
  <c r="JK78" i="15" s="1"/>
  <c r="BZ78" i="15"/>
  <c r="JG78" i="15" s="1"/>
  <c r="CQ76" i="15"/>
  <c r="JX76" i="15" s="1"/>
  <c r="CM76" i="15"/>
  <c r="JT76" i="15" s="1"/>
  <c r="CI76" i="15"/>
  <c r="JP76" i="15" s="1"/>
  <c r="CE76" i="15"/>
  <c r="CA76" i="15"/>
  <c r="JH76" i="15" s="1"/>
  <c r="CR75" i="15"/>
  <c r="JY75" i="15" s="1"/>
  <c r="CN75" i="15"/>
  <c r="JU75" i="15" s="1"/>
  <c r="CJ75" i="15"/>
  <c r="CF75" i="15"/>
  <c r="CZ75" i="15" s="1"/>
  <c r="CB75" i="15"/>
  <c r="JI75" i="15" s="1"/>
  <c r="CO74" i="15"/>
  <c r="JV74" i="15" s="1"/>
  <c r="CK74" i="15"/>
  <c r="CG74" i="15"/>
  <c r="JN74" i="15" s="1"/>
  <c r="CC74" i="15"/>
  <c r="JJ74" i="15" s="1"/>
  <c r="BY74" i="15"/>
  <c r="CP73" i="15"/>
  <c r="CL73" i="15"/>
  <c r="DF73" i="15" s="1"/>
  <c r="CH73" i="15"/>
  <c r="JO73" i="15" s="1"/>
  <c r="CD73" i="15"/>
  <c r="JK73" i="15" s="1"/>
  <c r="BZ73" i="15"/>
  <c r="CQ72" i="15"/>
  <c r="JX72" i="15" s="1"/>
  <c r="CM72" i="15"/>
  <c r="JT72" i="15" s="1"/>
  <c r="CI72" i="15"/>
  <c r="JP72" i="15" s="1"/>
  <c r="CE72" i="15"/>
  <c r="CA72" i="15"/>
  <c r="JH72" i="15" s="1"/>
  <c r="CR71" i="15"/>
  <c r="JY71" i="15" s="1"/>
  <c r="CN71" i="15"/>
  <c r="JU71" i="15" s="1"/>
  <c r="CJ71" i="15"/>
  <c r="CF71" i="15"/>
  <c r="JM71" i="15" s="1"/>
  <c r="CB71" i="15"/>
  <c r="JI71" i="15" s="1"/>
  <c r="CO70" i="15"/>
  <c r="JV70" i="15" s="1"/>
  <c r="CK70" i="15"/>
  <c r="CG70" i="15"/>
  <c r="JN70" i="15" s="1"/>
  <c r="CC70" i="15"/>
  <c r="BY70" i="15"/>
  <c r="JF70" i="15" s="1"/>
  <c r="CP69" i="15"/>
  <c r="CL69" i="15"/>
  <c r="JS69" i="15" s="1"/>
  <c r="CH69" i="15"/>
  <c r="JO69" i="15" s="1"/>
  <c r="CD69" i="15"/>
  <c r="JK69" i="15" s="1"/>
  <c r="BZ69" i="15"/>
  <c r="CQ68" i="15"/>
  <c r="JX68" i="15" s="1"/>
  <c r="CM68" i="15"/>
  <c r="JT68" i="15" s="1"/>
  <c r="CI68" i="15"/>
  <c r="JP68" i="15" s="1"/>
  <c r="CE68" i="15"/>
  <c r="CA68" i="15"/>
  <c r="JH68" i="15" s="1"/>
  <c r="CR67" i="15"/>
  <c r="JY67" i="15" s="1"/>
  <c r="CN67" i="15"/>
  <c r="JU67" i="15" s="1"/>
  <c r="CJ67" i="15"/>
  <c r="JQ67" i="15" s="1"/>
  <c r="CF67" i="15"/>
  <c r="CB67" i="15"/>
  <c r="JI67" i="15" s="1"/>
  <c r="CO66" i="15"/>
  <c r="JV66" i="15" s="1"/>
  <c r="CK66" i="15"/>
  <c r="CG66" i="15"/>
  <c r="JN66" i="15" s="1"/>
  <c r="CC66" i="15"/>
  <c r="BY66" i="15"/>
  <c r="JF66" i="15" s="1"/>
  <c r="CP65" i="15"/>
  <c r="CL65" i="15"/>
  <c r="JS65" i="15" s="1"/>
  <c r="CH65" i="15"/>
  <c r="JO65" i="15" s="1"/>
  <c r="CD65" i="15"/>
  <c r="JK65" i="15" s="1"/>
  <c r="BZ65" i="15"/>
  <c r="CQ64" i="15"/>
  <c r="JX64" i="15" s="1"/>
  <c r="CM64" i="15"/>
  <c r="DG64" i="15" s="1"/>
  <c r="CI64" i="15"/>
  <c r="DC64" i="15" s="1"/>
  <c r="CE64" i="15"/>
  <c r="CA64" i="15"/>
  <c r="JH64" i="15" s="1"/>
  <c r="CR63" i="15"/>
  <c r="DL63" i="15" s="1"/>
  <c r="CN63" i="15"/>
  <c r="JU63" i="15" s="1"/>
  <c r="CJ63" i="15"/>
  <c r="CF63" i="15"/>
  <c r="JM63" i="15" s="1"/>
  <c r="CB63" i="15"/>
  <c r="JI63" i="15" s="1"/>
  <c r="CO62" i="15"/>
  <c r="JV62" i="15" s="1"/>
  <c r="CK62" i="15"/>
  <c r="CG62" i="15"/>
  <c r="JN62" i="15" s="1"/>
  <c r="CC62" i="15"/>
  <c r="JJ62" i="15" s="1"/>
  <c r="BY62" i="15"/>
  <c r="JF62" i="15" s="1"/>
  <c r="CP61" i="15"/>
  <c r="CL61" i="15"/>
  <c r="DF61" i="15" s="1"/>
  <c r="CH61" i="15"/>
  <c r="JO61" i="15" s="1"/>
  <c r="CD61" i="15"/>
  <c r="JK61" i="15" s="1"/>
  <c r="BZ61" i="15"/>
  <c r="CQ60" i="15"/>
  <c r="JX60" i="15" s="1"/>
  <c r="CM60" i="15"/>
  <c r="DG60" i="15" s="1"/>
  <c r="CS60" i="15" s="1"/>
  <c r="CI60" i="15"/>
  <c r="JP60" i="15" s="1"/>
  <c r="CE60" i="15"/>
  <c r="CA60" i="15"/>
  <c r="JH60" i="15" s="1"/>
  <c r="CR59" i="15"/>
  <c r="JY59" i="15" s="1"/>
  <c r="CN59" i="15"/>
  <c r="JU59" i="15" s="1"/>
  <c r="CJ59" i="15"/>
  <c r="CF59" i="15"/>
  <c r="JM59" i="15" s="1"/>
  <c r="CB59" i="15"/>
  <c r="JI59" i="15" s="1"/>
  <c r="CO58" i="15"/>
  <c r="JV58" i="15" s="1"/>
  <c r="CK58" i="15"/>
  <c r="CG58" i="15"/>
  <c r="JN58" i="15" s="1"/>
  <c r="CC58" i="15"/>
  <c r="JJ58" i="15" s="1"/>
  <c r="BY58" i="15"/>
  <c r="JF58" i="15" s="1"/>
  <c r="CP57" i="15"/>
  <c r="CL57" i="15"/>
  <c r="DF57" i="15" s="1"/>
  <c r="CH57" i="15"/>
  <c r="JO57" i="15" s="1"/>
  <c r="CD57" i="15"/>
  <c r="JK57" i="15" s="1"/>
  <c r="BZ57" i="15"/>
  <c r="CQ56" i="15"/>
  <c r="JX56" i="15" s="1"/>
  <c r="CM56" i="15"/>
  <c r="JT56" i="15" s="1"/>
  <c r="CI56" i="15"/>
  <c r="JP56" i="15" s="1"/>
  <c r="CE56" i="15"/>
  <c r="CA56" i="15"/>
  <c r="JH56" i="15" s="1"/>
  <c r="CR55" i="15"/>
  <c r="JY55" i="15" s="1"/>
  <c r="CN55" i="15"/>
  <c r="JU55" i="15" s="1"/>
  <c r="CJ55" i="15"/>
  <c r="CF55" i="15"/>
  <c r="JM55" i="15" s="1"/>
  <c r="CB55" i="15"/>
  <c r="JI55" i="15" s="1"/>
  <c r="CO54" i="15"/>
  <c r="JV54" i="15" s="1"/>
  <c r="CK54" i="15"/>
  <c r="CG54" i="15"/>
  <c r="JN54" i="15" s="1"/>
  <c r="CC54" i="15"/>
  <c r="JJ54" i="15" s="1"/>
  <c r="BY54" i="15"/>
  <c r="JF54" i="15" s="1"/>
  <c r="CP53" i="15"/>
  <c r="CL53" i="15"/>
  <c r="JS53" i="15" s="1"/>
  <c r="CH53" i="15"/>
  <c r="JO53" i="15" s="1"/>
  <c r="CD53" i="15"/>
  <c r="JK53" i="15" s="1"/>
  <c r="BZ53" i="15"/>
  <c r="CQ52" i="15"/>
  <c r="DK52" i="15" s="1"/>
  <c r="CM52" i="15"/>
  <c r="DG52" i="15" s="1"/>
  <c r="CS52" i="15" s="1"/>
  <c r="CI52" i="15"/>
  <c r="DC52" i="15" s="1"/>
  <c r="CE52" i="15"/>
  <c r="CA52" i="15"/>
  <c r="JH52" i="15" s="1"/>
  <c r="CR51" i="15"/>
  <c r="JY51" i="15" s="1"/>
  <c r="CN51" i="15"/>
  <c r="JU51" i="15" s="1"/>
  <c r="CJ51" i="15"/>
  <c r="CF51" i="15"/>
  <c r="JM51" i="15" s="1"/>
  <c r="CB51" i="15"/>
  <c r="JI51" i="15" s="1"/>
  <c r="CO50" i="15"/>
  <c r="JV50" i="15" s="1"/>
  <c r="CK50" i="15"/>
  <c r="CG50" i="15"/>
  <c r="JN50" i="15" s="1"/>
  <c r="CC50" i="15"/>
  <c r="JJ50" i="15" s="1"/>
  <c r="BY50" i="15"/>
  <c r="JF50" i="15" s="1"/>
  <c r="CP49" i="15"/>
  <c r="CL49" i="15"/>
  <c r="JS49" i="15" s="1"/>
  <c r="CH49" i="15"/>
  <c r="DB49" i="15" s="1"/>
  <c r="CD49" i="15"/>
  <c r="JK49" i="15" s="1"/>
  <c r="BZ49" i="15"/>
  <c r="CQ48" i="15"/>
  <c r="JX48" i="15" s="1"/>
  <c r="CM48" i="15"/>
  <c r="DG48" i="15" s="1"/>
  <c r="CI48" i="15"/>
  <c r="JP48" i="15" s="1"/>
  <c r="CE48" i="15"/>
  <c r="CA48" i="15"/>
  <c r="CR47" i="15"/>
  <c r="DL47" i="15" s="1"/>
  <c r="CN47" i="15"/>
  <c r="JU47" i="15" s="1"/>
  <c r="CJ47" i="15"/>
  <c r="CF47" i="15"/>
  <c r="JM47" i="15" s="1"/>
  <c r="CB47" i="15"/>
  <c r="JI47" i="15" s="1"/>
  <c r="CO46" i="15"/>
  <c r="JV46" i="15" s="1"/>
  <c r="CK46" i="15"/>
  <c r="CG46" i="15"/>
  <c r="CC46" i="15"/>
  <c r="CW46" i="15" s="1"/>
  <c r="BY46" i="15"/>
  <c r="JF46" i="15" s="1"/>
  <c r="CP45" i="15"/>
  <c r="CL45" i="15"/>
  <c r="JS45" i="15" s="1"/>
  <c r="CH45" i="15"/>
  <c r="JO45" i="15" s="1"/>
  <c r="CD45" i="15"/>
  <c r="JK45" i="15" s="1"/>
  <c r="BZ45" i="15"/>
  <c r="CQ44" i="15"/>
  <c r="JX44" i="15" s="1"/>
  <c r="CM44" i="15"/>
  <c r="JT44" i="15" s="1"/>
  <c r="CI44" i="15"/>
  <c r="JP44" i="15" s="1"/>
  <c r="CE44" i="15"/>
  <c r="CA44" i="15"/>
  <c r="JH44" i="15" s="1"/>
  <c r="CH66" i="15"/>
  <c r="JO66" i="15" s="1"/>
  <c r="CD66" i="15"/>
  <c r="JK66" i="15" s="1"/>
  <c r="BZ66" i="15"/>
  <c r="CQ65" i="15"/>
  <c r="JX65" i="15" s="1"/>
  <c r="CM65" i="15"/>
  <c r="JT65" i="15" s="1"/>
  <c r="CI65" i="15"/>
  <c r="JP65" i="15" s="1"/>
  <c r="CE65" i="15"/>
  <c r="CA65" i="15"/>
  <c r="JH65" i="15" s="1"/>
  <c r="CR64" i="15"/>
  <c r="JY64" i="15" s="1"/>
  <c r="CN64" i="15"/>
  <c r="JU64" i="15" s="1"/>
  <c r="CJ64" i="15"/>
  <c r="CF64" i="15"/>
  <c r="JM64" i="15" s="1"/>
  <c r="CB64" i="15"/>
  <c r="JI64" i="15" s="1"/>
  <c r="CO63" i="15"/>
  <c r="JV63" i="15" s="1"/>
  <c r="CK63" i="15"/>
  <c r="CG63" i="15"/>
  <c r="JN63" i="15" s="1"/>
  <c r="CC63" i="15"/>
  <c r="JJ63" i="15" s="1"/>
  <c r="BY63" i="15"/>
  <c r="JF63" i="15" s="1"/>
  <c r="CP62" i="15"/>
  <c r="CL62" i="15"/>
  <c r="DF62" i="15" s="1"/>
  <c r="CH62" i="15"/>
  <c r="JO62" i="15" s="1"/>
  <c r="CD62" i="15"/>
  <c r="JK62" i="15" s="1"/>
  <c r="BZ62" i="15"/>
  <c r="CQ61" i="15"/>
  <c r="JX61" i="15" s="1"/>
  <c r="CM61" i="15"/>
  <c r="DG61" i="15" s="1"/>
  <c r="CS61" i="15" s="1"/>
  <c r="CI61" i="15"/>
  <c r="JP61" i="15" s="1"/>
  <c r="CE61" i="15"/>
  <c r="CA61" i="15"/>
  <c r="JH61" i="15" s="1"/>
  <c r="CR60" i="15"/>
  <c r="JY60" i="15" s="1"/>
  <c r="CN60" i="15"/>
  <c r="DH60" i="15" s="1"/>
  <c r="CJ60" i="15"/>
  <c r="CF60" i="15"/>
  <c r="JM60" i="15" s="1"/>
  <c r="CB60" i="15"/>
  <c r="JI60" i="15" s="1"/>
  <c r="CO59" i="15"/>
  <c r="JV59" i="15" s="1"/>
  <c r="CK59" i="15"/>
  <c r="CG59" i="15"/>
  <c r="JN59" i="15" s="1"/>
  <c r="CC59" i="15"/>
  <c r="JJ59" i="15" s="1"/>
  <c r="BY59" i="15"/>
  <c r="JF59" i="15" s="1"/>
  <c r="CP58" i="15"/>
  <c r="CL58" i="15"/>
  <c r="JS58" i="15" s="1"/>
  <c r="CH58" i="15"/>
  <c r="JO58" i="15" s="1"/>
  <c r="CD58" i="15"/>
  <c r="JK58" i="15" s="1"/>
  <c r="BZ58" i="15"/>
  <c r="CQ57" i="15"/>
  <c r="JX57" i="15" s="1"/>
  <c r="CM57" i="15"/>
  <c r="JT57" i="15" s="1"/>
  <c r="CI57" i="15"/>
  <c r="JP57" i="15" s="1"/>
  <c r="CE57" i="15"/>
  <c r="CA57" i="15"/>
  <c r="JH57" i="15" s="1"/>
  <c r="CR56" i="15"/>
  <c r="JY56" i="15" s="1"/>
  <c r="CN56" i="15"/>
  <c r="JU56" i="15" s="1"/>
  <c r="CJ56" i="15"/>
  <c r="CF56" i="15"/>
  <c r="JM56" i="15" s="1"/>
  <c r="CB56" i="15"/>
  <c r="JI56" i="15" s="1"/>
  <c r="CO55" i="15"/>
  <c r="JV55" i="15" s="1"/>
  <c r="CK55" i="15"/>
  <c r="CG55" i="15"/>
  <c r="JN55" i="15" s="1"/>
  <c r="CC55" i="15"/>
  <c r="JJ55" i="15" s="1"/>
  <c r="BY55" i="15"/>
  <c r="JF55" i="15" s="1"/>
  <c r="CP54" i="15"/>
  <c r="CL54" i="15"/>
  <c r="JS54" i="15" s="1"/>
  <c r="CH54" i="15"/>
  <c r="JO54" i="15" s="1"/>
  <c r="CD54" i="15"/>
  <c r="JK54" i="15" s="1"/>
  <c r="BZ54" i="15"/>
  <c r="CQ53" i="15"/>
  <c r="JX53" i="15" s="1"/>
  <c r="CM53" i="15"/>
  <c r="JT53" i="15" s="1"/>
  <c r="CI53" i="15"/>
  <c r="JP53" i="15" s="1"/>
  <c r="CE53" i="15"/>
  <c r="CA53" i="15"/>
  <c r="JH53" i="15" s="1"/>
  <c r="CR52" i="15"/>
  <c r="JY52" i="15" s="1"/>
  <c r="CN52" i="15"/>
  <c r="JU52" i="15" s="1"/>
  <c r="CJ52" i="15"/>
  <c r="CF52" i="15"/>
  <c r="CZ52" i="15" s="1"/>
  <c r="CB52" i="15"/>
  <c r="JI52" i="15" s="1"/>
  <c r="CO51" i="15"/>
  <c r="JV51" i="15" s="1"/>
  <c r="CK51" i="15"/>
  <c r="CG51" i="15"/>
  <c r="JN51" i="15" s="1"/>
  <c r="CC51" i="15"/>
  <c r="JJ51" i="15" s="1"/>
  <c r="BY51" i="15"/>
  <c r="JF51" i="15" s="1"/>
  <c r="CP50" i="15"/>
  <c r="CL50" i="15"/>
  <c r="JS50" i="15" s="1"/>
  <c r="CH50" i="15"/>
  <c r="JO50" i="15" s="1"/>
  <c r="CD50" i="15"/>
  <c r="JK50" i="15" s="1"/>
  <c r="BZ50" i="15"/>
  <c r="CQ49" i="15"/>
  <c r="JX49" i="15" s="1"/>
  <c r="CM49" i="15"/>
  <c r="JT49" i="15" s="1"/>
  <c r="CI49" i="15"/>
  <c r="JP49" i="15" s="1"/>
  <c r="CE49" i="15"/>
  <c r="CA49" i="15"/>
  <c r="JH49" i="15" s="1"/>
  <c r="CR48" i="15"/>
  <c r="JY48" i="15" s="1"/>
  <c r="CN48" i="15"/>
  <c r="JU48" i="15" s="1"/>
  <c r="CJ48" i="15"/>
  <c r="JQ48" i="15" s="1"/>
  <c r="CF48" i="15"/>
  <c r="CB48" i="15"/>
  <c r="JI48" i="15" s="1"/>
  <c r="CO47" i="15"/>
  <c r="JV47" i="15" s="1"/>
  <c r="CK47" i="15"/>
  <c r="CG47" i="15"/>
  <c r="JN47" i="15" s="1"/>
  <c r="CC47" i="15"/>
  <c r="JJ47" i="15" s="1"/>
  <c r="BY47" i="15"/>
  <c r="JF47" i="15" s="1"/>
  <c r="CP46" i="15"/>
  <c r="CL46" i="15"/>
  <c r="CH46" i="15"/>
  <c r="JO46" i="15" s="1"/>
  <c r="CD46" i="15"/>
  <c r="CX46" i="15" s="1"/>
  <c r="BZ46" i="15"/>
  <c r="CQ45" i="15"/>
  <c r="JX45" i="15" s="1"/>
  <c r="CM45" i="15"/>
  <c r="JT45" i="15" s="1"/>
  <c r="CI45" i="15"/>
  <c r="JP45" i="15" s="1"/>
  <c r="CE45" i="15"/>
  <c r="CA45" i="15"/>
  <c r="JH45" i="15" s="1"/>
  <c r="CR44" i="15"/>
  <c r="JY44" i="15" s="1"/>
  <c r="CN44" i="15"/>
  <c r="JU44" i="15" s="1"/>
  <c r="CJ44" i="15"/>
  <c r="CF44" i="15"/>
  <c r="JM44" i="15" s="1"/>
  <c r="CB44" i="15"/>
  <c r="JI44" i="15" s="1"/>
  <c r="CO43" i="15"/>
  <c r="JV43" i="15" s="1"/>
  <c r="CK43" i="15"/>
  <c r="CG43" i="15"/>
  <c r="JN43" i="15" s="1"/>
  <c r="CC43" i="15"/>
  <c r="JJ43" i="15" s="1"/>
  <c r="BY43" i="15"/>
  <c r="JF43" i="15" s="1"/>
  <c r="CP42" i="15"/>
  <c r="CL42" i="15"/>
  <c r="DF42" i="15" s="1"/>
  <c r="CH42" i="15"/>
  <c r="JO42" i="15" s="1"/>
  <c r="CD42" i="15"/>
  <c r="CX42" i="15" s="1"/>
  <c r="BZ42" i="15"/>
  <c r="CQ41" i="15"/>
  <c r="JX41" i="15" s="1"/>
  <c r="CM41" i="15"/>
  <c r="JT41" i="15" s="1"/>
  <c r="CI41" i="15"/>
  <c r="JP41" i="15" s="1"/>
  <c r="CE41" i="15"/>
  <c r="CA41" i="15"/>
  <c r="JH41" i="15" s="1"/>
  <c r="CR40" i="15"/>
  <c r="JY40" i="15" s="1"/>
  <c r="CN40" i="15"/>
  <c r="JU40" i="15" s="1"/>
  <c r="CJ40" i="15"/>
  <c r="CF40" i="15"/>
  <c r="JM40" i="15" s="1"/>
  <c r="CB40" i="15"/>
  <c r="JI40" i="15" s="1"/>
  <c r="CO39" i="15"/>
  <c r="JV39" i="15" s="1"/>
  <c r="CK39" i="15"/>
  <c r="CG39" i="15"/>
  <c r="JN39" i="15" s="1"/>
  <c r="CC39" i="15"/>
  <c r="JJ39" i="15" s="1"/>
  <c r="BY39" i="15"/>
  <c r="JF39" i="15" s="1"/>
  <c r="CP38" i="15"/>
  <c r="CL38" i="15"/>
  <c r="JS38" i="15" s="1"/>
  <c r="CH38" i="15"/>
  <c r="JO38" i="15" s="1"/>
  <c r="CD38" i="15"/>
  <c r="JK38" i="15" s="1"/>
  <c r="BZ38" i="15"/>
  <c r="CQ37" i="15"/>
  <c r="JX37" i="15" s="1"/>
  <c r="CM37" i="15"/>
  <c r="JT37" i="15" s="1"/>
  <c r="CI37" i="15"/>
  <c r="JP37" i="15" s="1"/>
  <c r="CE37" i="15"/>
  <c r="JL37" i="15" s="1"/>
  <c r="CA37" i="15"/>
  <c r="JH37" i="15" s="1"/>
  <c r="CR36" i="15"/>
  <c r="JY36" i="15" s="1"/>
  <c r="CN36" i="15"/>
  <c r="JU36" i="15" s="1"/>
  <c r="CJ36" i="15"/>
  <c r="CF36" i="15"/>
  <c r="JM36" i="15" s="1"/>
  <c r="CB36" i="15"/>
  <c r="JI36" i="15" s="1"/>
  <c r="CD67" i="15"/>
  <c r="JK67" i="15" s="1"/>
  <c r="BZ67" i="15"/>
  <c r="CQ66" i="15"/>
  <c r="JX66" i="15" s="1"/>
  <c r="CM66" i="15"/>
  <c r="JT66" i="15" s="1"/>
  <c r="CI66" i="15"/>
  <c r="JP66" i="15" s="1"/>
  <c r="CE66" i="15"/>
  <c r="CA66" i="15"/>
  <c r="JH66" i="15" s="1"/>
  <c r="CR65" i="15"/>
  <c r="JY65" i="15" s="1"/>
  <c r="CN65" i="15"/>
  <c r="JU65" i="15" s="1"/>
  <c r="CJ65" i="15"/>
  <c r="DD65" i="15" s="1"/>
  <c r="CF65" i="15"/>
  <c r="CZ65" i="15" s="1"/>
  <c r="CB65" i="15"/>
  <c r="JI65" i="15" s="1"/>
  <c r="CO64" i="15"/>
  <c r="JV64" i="15" s="1"/>
  <c r="CK64" i="15"/>
  <c r="JR64" i="15" s="1"/>
  <c r="CG64" i="15"/>
  <c r="JN64" i="15" s="1"/>
  <c r="CC64" i="15"/>
  <c r="JJ64" i="15" s="1"/>
  <c r="BY64" i="15"/>
  <c r="JF64" i="15" s="1"/>
  <c r="CP63" i="15"/>
  <c r="JW63" i="15" s="1"/>
  <c r="CL63" i="15"/>
  <c r="JS63" i="15" s="1"/>
  <c r="CH63" i="15"/>
  <c r="JO63" i="15" s="1"/>
  <c r="CD63" i="15"/>
  <c r="JK63" i="15" s="1"/>
  <c r="BZ63" i="15"/>
  <c r="CQ62" i="15"/>
  <c r="JX62" i="15" s="1"/>
  <c r="CM62" i="15"/>
  <c r="DG62" i="15" s="1"/>
  <c r="CS62" i="15" s="1"/>
  <c r="CI62" i="15"/>
  <c r="DC62" i="15" s="1"/>
  <c r="CE62" i="15"/>
  <c r="JL62" i="15" s="1"/>
  <c r="CA62" i="15"/>
  <c r="JH62" i="15" s="1"/>
  <c r="CR61" i="15"/>
  <c r="JY61" i="15" s="1"/>
  <c r="CN61" i="15"/>
  <c r="JU61" i="15" s="1"/>
  <c r="CJ61" i="15"/>
  <c r="JQ61" i="15" s="1"/>
  <c r="CF61" i="15"/>
  <c r="JM61" i="15" s="1"/>
  <c r="CB61" i="15"/>
  <c r="JI61" i="15" s="1"/>
  <c r="CO60" i="15"/>
  <c r="JV60" i="15" s="1"/>
  <c r="CK60" i="15"/>
  <c r="CG60" i="15"/>
  <c r="JN60" i="15" s="1"/>
  <c r="CC60" i="15"/>
  <c r="JJ60" i="15" s="1"/>
  <c r="BY60" i="15"/>
  <c r="JF60" i="15" s="1"/>
  <c r="CP59" i="15"/>
  <c r="JW59" i="15" s="1"/>
  <c r="CL59" i="15"/>
  <c r="JS59" i="15" s="1"/>
  <c r="CH59" i="15"/>
  <c r="JO59" i="15" s="1"/>
  <c r="CD59" i="15"/>
  <c r="JK59" i="15" s="1"/>
  <c r="BZ59" i="15"/>
  <c r="JG59" i="15" s="1"/>
  <c r="CQ58" i="15"/>
  <c r="JX58" i="15" s="1"/>
  <c r="CM58" i="15"/>
  <c r="JT58" i="15" s="1"/>
  <c r="CI58" i="15"/>
  <c r="JP58" i="15" s="1"/>
  <c r="CE58" i="15"/>
  <c r="JL58" i="15" s="1"/>
  <c r="CA58" i="15"/>
  <c r="CR57" i="15"/>
  <c r="JY57" i="15" s="1"/>
  <c r="CN57" i="15"/>
  <c r="JU57" i="15" s="1"/>
  <c r="CJ57" i="15"/>
  <c r="JQ57" i="15" s="1"/>
  <c r="CF57" i="15"/>
  <c r="JM57" i="15" s="1"/>
  <c r="CB57" i="15"/>
  <c r="JI57" i="15" s="1"/>
  <c r="CO56" i="15"/>
  <c r="JV56" i="15" s="1"/>
  <c r="CK56" i="15"/>
  <c r="DE56" i="15" s="1"/>
  <c r="CG56" i="15"/>
  <c r="JN56" i="15" s="1"/>
  <c r="CC56" i="15"/>
  <c r="JJ56" i="15" s="1"/>
  <c r="BY56" i="15"/>
  <c r="JF56" i="15" s="1"/>
  <c r="CP55" i="15"/>
  <c r="JW55" i="15" s="1"/>
  <c r="CL55" i="15"/>
  <c r="JS55" i="15" s="1"/>
  <c r="CH55" i="15"/>
  <c r="JO55" i="15" s="1"/>
  <c r="CD55" i="15"/>
  <c r="JK55" i="15" s="1"/>
  <c r="BZ55" i="15"/>
  <c r="JG55" i="15" s="1"/>
  <c r="CQ54" i="15"/>
  <c r="JX54" i="15" s="1"/>
  <c r="CM54" i="15"/>
  <c r="DG54" i="15" s="1"/>
  <c r="CI54" i="15"/>
  <c r="JP54" i="15" s="1"/>
  <c r="CE54" i="15"/>
  <c r="CY54" i="15" s="1"/>
  <c r="CA54" i="15"/>
  <c r="JH54" i="15" s="1"/>
  <c r="CR53" i="15"/>
  <c r="JY53" i="15" s="1"/>
  <c r="CN53" i="15"/>
  <c r="JU53" i="15" s="1"/>
  <c r="CJ53" i="15"/>
  <c r="JQ53" i="15" s="1"/>
  <c r="CF53" i="15"/>
  <c r="JM53" i="15" s="1"/>
  <c r="CB53" i="15"/>
  <c r="JI53" i="15" s="1"/>
  <c r="CO52" i="15"/>
  <c r="JV52" i="15" s="1"/>
  <c r="CK52" i="15"/>
  <c r="DE52" i="15" s="1"/>
  <c r="CU52" i="15" s="1"/>
  <c r="CG52" i="15"/>
  <c r="JN52" i="15" s="1"/>
  <c r="CC52" i="15"/>
  <c r="JJ52" i="15" s="1"/>
  <c r="BY52" i="15"/>
  <c r="JF52" i="15" s="1"/>
  <c r="CP51" i="15"/>
  <c r="JW51" i="15" s="1"/>
  <c r="CL51" i="15"/>
  <c r="DF51" i="15" s="1"/>
  <c r="CH51" i="15"/>
  <c r="JO51" i="15" s="1"/>
  <c r="CD51" i="15"/>
  <c r="JK51" i="15" s="1"/>
  <c r="BZ51" i="15"/>
  <c r="CQ50" i="15"/>
  <c r="DK50" i="15" s="1"/>
  <c r="CM50" i="15"/>
  <c r="JT50" i="15" s="1"/>
  <c r="CI50" i="15"/>
  <c r="JP50" i="15" s="1"/>
  <c r="CE50" i="15"/>
  <c r="CY50" i="15" s="1"/>
  <c r="CA50" i="15"/>
  <c r="JH50" i="15" s="1"/>
  <c r="CR49" i="15"/>
  <c r="DL49" i="15" s="1"/>
  <c r="CN49" i="15"/>
  <c r="JU49" i="15" s="1"/>
  <c r="CJ49" i="15"/>
  <c r="JQ49" i="15" s="1"/>
  <c r="CF49" i="15"/>
  <c r="JM49" i="15" s="1"/>
  <c r="CB49" i="15"/>
  <c r="JI49" i="15" s="1"/>
  <c r="CO48" i="15"/>
  <c r="JV48" i="15" s="1"/>
  <c r="CK48" i="15"/>
  <c r="JR48" i="15" s="1"/>
  <c r="CG48" i="15"/>
  <c r="JN48" i="15" s="1"/>
  <c r="CC48" i="15"/>
  <c r="JJ48" i="15" s="1"/>
  <c r="BY48" i="15"/>
  <c r="CP47" i="15"/>
  <c r="JW47" i="15" s="1"/>
  <c r="CL47" i="15"/>
  <c r="JS47" i="15" s="1"/>
  <c r="CH47" i="15"/>
  <c r="JO47" i="15" s="1"/>
  <c r="CD47" i="15"/>
  <c r="JK47" i="15" s="1"/>
  <c r="BZ47" i="15"/>
  <c r="JG47" i="15" s="1"/>
  <c r="CQ46" i="15"/>
  <c r="JX46" i="15" s="1"/>
  <c r="CM46" i="15"/>
  <c r="CI46" i="15"/>
  <c r="JP46" i="15" s="1"/>
  <c r="CE46" i="15"/>
  <c r="JL46" i="15" s="1"/>
  <c r="CA46" i="15"/>
  <c r="CR45" i="15"/>
  <c r="JY45" i="15" s="1"/>
  <c r="CN45" i="15"/>
  <c r="DH45" i="15" s="1"/>
  <c r="CT45" i="15" s="1"/>
  <c r="CJ45" i="15"/>
  <c r="JQ45" i="15" s="1"/>
  <c r="CF45" i="15"/>
  <c r="CZ45" i="15" s="1"/>
  <c r="CB45" i="15"/>
  <c r="JI45" i="15" s="1"/>
  <c r="CO44" i="15"/>
  <c r="JV44" i="15" s="1"/>
  <c r="CK44" i="15"/>
  <c r="DE44" i="15" s="1"/>
  <c r="CG44" i="15"/>
  <c r="JN44" i="15" s="1"/>
  <c r="CC44" i="15"/>
  <c r="JJ44" i="15" s="1"/>
  <c r="BY44" i="15"/>
  <c r="JF44" i="15" s="1"/>
  <c r="CP43" i="15"/>
  <c r="JW43" i="15" s="1"/>
  <c r="CL43" i="15"/>
  <c r="JS43" i="15" s="1"/>
  <c r="CH43" i="15"/>
  <c r="JO43" i="15" s="1"/>
  <c r="CD43" i="15"/>
  <c r="JK43" i="15" s="1"/>
  <c r="BZ43" i="15"/>
  <c r="JG43" i="15" s="1"/>
  <c r="CQ42" i="15"/>
  <c r="JX42" i="15" s="1"/>
  <c r="CM42" i="15"/>
  <c r="JT42" i="15" s="1"/>
  <c r="CI42" i="15"/>
  <c r="DC42" i="15" s="1"/>
  <c r="CE42" i="15"/>
  <c r="CY42" i="15" s="1"/>
  <c r="CA42" i="15"/>
  <c r="JH42" i="15" s="1"/>
  <c r="CR41" i="15"/>
  <c r="JY41" i="15" s="1"/>
  <c r="CN41" i="15"/>
  <c r="JU41" i="15" s="1"/>
  <c r="CJ41" i="15"/>
  <c r="JQ41" i="15" s="1"/>
  <c r="CF41" i="15"/>
  <c r="JM41" i="15" s="1"/>
  <c r="CB41" i="15"/>
  <c r="JI41" i="15" s="1"/>
  <c r="CO40" i="15"/>
  <c r="DI40" i="15" s="1"/>
  <c r="CK40" i="15"/>
  <c r="JR40" i="15" s="1"/>
  <c r="CG40" i="15"/>
  <c r="JN40" i="15" s="1"/>
  <c r="CC40" i="15"/>
  <c r="CW40" i="15" s="1"/>
  <c r="BY40" i="15"/>
  <c r="JF40" i="15" s="1"/>
  <c r="CP39" i="15"/>
  <c r="JW39" i="15" s="1"/>
  <c r="CL39" i="15"/>
  <c r="JS39" i="15" s="1"/>
  <c r="CH39" i="15"/>
  <c r="JO39" i="15" s="1"/>
  <c r="CD39" i="15"/>
  <c r="JK39" i="15" s="1"/>
  <c r="BZ39" i="15"/>
  <c r="JG39" i="15" s="1"/>
  <c r="CQ38" i="15"/>
  <c r="JX38" i="15" s="1"/>
  <c r="CM38" i="15"/>
  <c r="JT38" i="15" s="1"/>
  <c r="CI38" i="15"/>
  <c r="JP38" i="15" s="1"/>
  <c r="CE38" i="15"/>
  <c r="JL38" i="15" s="1"/>
  <c r="CA38" i="15"/>
  <c r="JH38" i="15" s="1"/>
  <c r="CR37" i="15"/>
  <c r="JY37" i="15" s="1"/>
  <c r="CN37" i="15"/>
  <c r="JU37" i="15" s="1"/>
  <c r="CJ37" i="15"/>
  <c r="JQ37" i="15" s="1"/>
  <c r="CF37" i="15"/>
  <c r="CB37" i="15"/>
  <c r="JI37" i="15" s="1"/>
  <c r="CO36" i="15"/>
  <c r="DI36" i="15" s="1"/>
  <c r="CK36" i="15"/>
  <c r="JR36" i="15" s="1"/>
  <c r="CG36" i="15"/>
  <c r="JN36" i="15" s="1"/>
  <c r="CC36" i="15"/>
  <c r="JJ36" i="15" s="1"/>
  <c r="BY36" i="15"/>
  <c r="JF36" i="15" s="1"/>
  <c r="CD124" i="15"/>
  <c r="JK124" i="15" s="1"/>
  <c r="BZ124" i="15"/>
  <c r="JG124" i="15" s="1"/>
  <c r="CQ123" i="15"/>
  <c r="JX123" i="15" s="1"/>
  <c r="CM123" i="15"/>
  <c r="JT123" i="15" s="1"/>
  <c r="CI123" i="15"/>
  <c r="DC123" i="15" s="1"/>
  <c r="CE123" i="15"/>
  <c r="JL123" i="15" s="1"/>
  <c r="CA123" i="15"/>
  <c r="JH123" i="15" s="1"/>
  <c r="CR122" i="15"/>
  <c r="JY122" i="15" s="1"/>
  <c r="CN122" i="15"/>
  <c r="CJ122" i="15"/>
  <c r="JQ122" i="15" s="1"/>
  <c r="CF122" i="15"/>
  <c r="CZ122" i="15" s="1"/>
  <c r="CB122" i="15"/>
  <c r="JI122" i="15" s="1"/>
  <c r="CO121" i="15"/>
  <c r="JV121" i="15" s="1"/>
  <c r="CK121" i="15"/>
  <c r="JR121" i="15" s="1"/>
  <c r="CG121" i="15"/>
  <c r="JN121" i="15" s="1"/>
  <c r="CC121" i="15"/>
  <c r="JJ121" i="15" s="1"/>
  <c r="BY121" i="15"/>
  <c r="CP120" i="15"/>
  <c r="JW120" i="15" s="1"/>
  <c r="CL120" i="15"/>
  <c r="JS120" i="15" s="1"/>
  <c r="CH120" i="15"/>
  <c r="JO120" i="15" s="1"/>
  <c r="CD120" i="15"/>
  <c r="JK120" i="15" s="1"/>
  <c r="BZ120" i="15"/>
  <c r="JG120" i="15" s="1"/>
  <c r="CQ119" i="15"/>
  <c r="JX119" i="15" s="1"/>
  <c r="CM119" i="15"/>
  <c r="CI119" i="15"/>
  <c r="JP119" i="15" s="1"/>
  <c r="CE119" i="15"/>
  <c r="JL119" i="15" s="1"/>
  <c r="CA119" i="15"/>
  <c r="CR118" i="15"/>
  <c r="JY118" i="15" s="1"/>
  <c r="CN118" i="15"/>
  <c r="JU118" i="15" s="1"/>
  <c r="CJ118" i="15"/>
  <c r="JQ118" i="15" s="1"/>
  <c r="CF118" i="15"/>
  <c r="CZ118" i="15" s="1"/>
  <c r="CB118" i="15"/>
  <c r="JI118" i="15" s="1"/>
  <c r="CO117" i="15"/>
  <c r="JV117" i="15" s="1"/>
  <c r="CK117" i="15"/>
  <c r="JR117" i="15" s="1"/>
  <c r="CG117" i="15"/>
  <c r="JN117" i="15" s="1"/>
  <c r="CC117" i="15"/>
  <c r="JJ117" i="15" s="1"/>
  <c r="BY117" i="15"/>
  <c r="JF117" i="15" s="1"/>
  <c r="CP116" i="15"/>
  <c r="JW116" i="15" s="1"/>
  <c r="CL116" i="15"/>
  <c r="DF116" i="15" s="1"/>
  <c r="CH116" i="15"/>
  <c r="JO116" i="15" s="1"/>
  <c r="CD116" i="15"/>
  <c r="JK116" i="15" s="1"/>
  <c r="BZ116" i="15"/>
  <c r="JG116" i="15" s="1"/>
  <c r="CQ115" i="15"/>
  <c r="JX115" i="15" s="1"/>
  <c r="CM115" i="15"/>
  <c r="JT115" i="15" s="1"/>
  <c r="CI115" i="15"/>
  <c r="JP115" i="15" s="1"/>
  <c r="CE115" i="15"/>
  <c r="CY115" i="15" s="1"/>
  <c r="CA115" i="15"/>
  <c r="JH115" i="15" s="1"/>
  <c r="CR114" i="15"/>
  <c r="JY114" i="15" s="1"/>
  <c r="CN114" i="15"/>
  <c r="JU114" i="15" s="1"/>
  <c r="CJ114" i="15"/>
  <c r="JQ114" i="15" s="1"/>
  <c r="CF114" i="15"/>
  <c r="JM114" i="15" s="1"/>
  <c r="CB114" i="15"/>
  <c r="CO113" i="15"/>
  <c r="JV113" i="15" s="1"/>
  <c r="CK113" i="15"/>
  <c r="JR113" i="15" s="1"/>
  <c r="CG113" i="15"/>
  <c r="JN113" i="15" s="1"/>
  <c r="CC113" i="15"/>
  <c r="JJ113" i="15" s="1"/>
  <c r="BY113" i="15"/>
  <c r="JF113" i="15" s="1"/>
  <c r="CP112" i="15"/>
  <c r="JW112" i="15" s="1"/>
  <c r="CL112" i="15"/>
  <c r="DF112" i="15" s="1"/>
  <c r="CV112" i="15" s="1"/>
  <c r="CH112" i="15"/>
  <c r="JO112" i="15" s="1"/>
  <c r="CD112" i="15"/>
  <c r="JK112" i="15" s="1"/>
  <c r="BZ112" i="15"/>
  <c r="JG112" i="15" s="1"/>
  <c r="CQ111" i="15"/>
  <c r="JX111" i="15" s="1"/>
  <c r="CM111" i="15"/>
  <c r="JT111" i="15" s="1"/>
  <c r="CI111" i="15"/>
  <c r="JP111" i="15" s="1"/>
  <c r="CE111" i="15"/>
  <c r="JL111" i="15" s="1"/>
  <c r="CA111" i="15"/>
  <c r="JH111" i="15" s="1"/>
  <c r="CR110" i="15"/>
  <c r="JY110" i="15" s="1"/>
  <c r="CN110" i="15"/>
  <c r="DH110" i="15" s="1"/>
  <c r="CJ110" i="15"/>
  <c r="JQ110" i="15" s="1"/>
  <c r="CF110" i="15"/>
  <c r="CZ110" i="15" s="1"/>
  <c r="CB110" i="15"/>
  <c r="JI110" i="15" s="1"/>
  <c r="CO109" i="15"/>
  <c r="JV109" i="15" s="1"/>
  <c r="CK109" i="15"/>
  <c r="JR109" i="15" s="1"/>
  <c r="CG109" i="15"/>
  <c r="JN109" i="15" s="1"/>
  <c r="CC109" i="15"/>
  <c r="JJ109" i="15" s="1"/>
  <c r="BY109" i="15"/>
  <c r="JF109" i="15" s="1"/>
  <c r="CP108" i="15"/>
  <c r="JW108" i="15" s="1"/>
  <c r="CL108" i="15"/>
  <c r="JS108" i="15" s="1"/>
  <c r="CH108" i="15"/>
  <c r="JO108" i="15" s="1"/>
  <c r="CD108" i="15"/>
  <c r="JK108" i="15" s="1"/>
  <c r="BZ108" i="15"/>
  <c r="JG108" i="15" s="1"/>
  <c r="CQ107" i="15"/>
  <c r="JX107" i="15" s="1"/>
  <c r="CM107" i="15"/>
  <c r="JT107" i="15" s="1"/>
  <c r="CI107" i="15"/>
  <c r="JP107" i="15" s="1"/>
  <c r="CE107" i="15"/>
  <c r="JL107" i="15" s="1"/>
  <c r="CA107" i="15"/>
  <c r="JH107" i="15" s="1"/>
  <c r="CR170" i="15"/>
  <c r="JY170" i="15" s="1"/>
  <c r="CN170" i="15"/>
  <c r="DH170" i="15" s="1"/>
  <c r="CJ170" i="15"/>
  <c r="JQ170" i="15" s="1"/>
  <c r="CF170" i="15"/>
  <c r="JM170" i="15" s="1"/>
  <c r="CB170" i="15"/>
  <c r="JI170" i="15" s="1"/>
  <c r="CO106" i="15"/>
  <c r="JV106" i="15" s="1"/>
  <c r="CK106" i="15"/>
  <c r="JR106" i="15" s="1"/>
  <c r="CG106" i="15"/>
  <c r="JN106" i="15" s="1"/>
  <c r="CC106" i="15"/>
  <c r="JJ106" i="15" s="1"/>
  <c r="BY106" i="15"/>
  <c r="JF106" i="15" s="1"/>
  <c r="CP105" i="15"/>
  <c r="JW105" i="15" s="1"/>
  <c r="CL105" i="15"/>
  <c r="JS105" i="15" s="1"/>
  <c r="CH105" i="15"/>
  <c r="JO105" i="15" s="1"/>
  <c r="CD105" i="15"/>
  <c r="JK105" i="15" s="1"/>
  <c r="BZ105" i="15"/>
  <c r="JG105" i="15" s="1"/>
  <c r="CQ104" i="15"/>
  <c r="DK104" i="15" s="1"/>
  <c r="CM104" i="15"/>
  <c r="JT104" i="15" s="1"/>
  <c r="CI104" i="15"/>
  <c r="JP104" i="15" s="1"/>
  <c r="CE104" i="15"/>
  <c r="JL104" i="15" s="1"/>
  <c r="CA104" i="15"/>
  <c r="JH104" i="15" s="1"/>
  <c r="CR103" i="15"/>
  <c r="JY103" i="15" s="1"/>
  <c r="CN103" i="15"/>
  <c r="DH103" i="15" s="1"/>
  <c r="CJ103" i="15"/>
  <c r="JQ103" i="15" s="1"/>
  <c r="CF103" i="15"/>
  <c r="JM103" i="15" s="1"/>
  <c r="CB103" i="15"/>
  <c r="JI103" i="15" s="1"/>
  <c r="CO102" i="15"/>
  <c r="JV102" i="15" s="1"/>
  <c r="CK102" i="15"/>
  <c r="CG102" i="15"/>
  <c r="JN102" i="15" s="1"/>
  <c r="CC102" i="15"/>
  <c r="JJ102" i="15" s="1"/>
  <c r="BY102" i="15"/>
  <c r="CP101" i="15"/>
  <c r="JW101" i="15" s="1"/>
  <c r="CL101" i="15"/>
  <c r="JS101" i="15" s="1"/>
  <c r="CH101" i="15"/>
  <c r="DB101" i="15" s="1"/>
  <c r="CD101" i="15"/>
  <c r="JK101" i="15" s="1"/>
  <c r="BZ101" i="15"/>
  <c r="JG101" i="15" s="1"/>
  <c r="CQ100" i="15"/>
  <c r="JX100" i="15" s="1"/>
  <c r="CM100" i="15"/>
  <c r="DG100" i="15" s="1"/>
  <c r="CI100" i="15"/>
  <c r="JP100" i="15" s="1"/>
  <c r="CE100" i="15"/>
  <c r="JL100" i="15" s="1"/>
  <c r="CA100" i="15"/>
  <c r="CR99" i="15"/>
  <c r="JY99" i="15" s="1"/>
  <c r="CN99" i="15"/>
  <c r="DH99" i="15" s="1"/>
  <c r="CJ99" i="15"/>
  <c r="JQ99" i="15" s="1"/>
  <c r="CF99" i="15"/>
  <c r="JM99" i="15" s="1"/>
  <c r="CB99" i="15"/>
  <c r="JI99" i="15" s="1"/>
  <c r="CO98" i="15"/>
  <c r="JV98" i="15" s="1"/>
  <c r="CK98" i="15"/>
  <c r="DE98" i="15" s="1"/>
  <c r="CG98" i="15"/>
  <c r="DA98" i="15" s="1"/>
  <c r="CC98" i="15"/>
  <c r="JJ98" i="15" s="1"/>
  <c r="BY98" i="15"/>
  <c r="JF98" i="15" s="1"/>
  <c r="CP97" i="15"/>
  <c r="JW97" i="15" s="1"/>
  <c r="CL97" i="15"/>
  <c r="DF97" i="15" s="1"/>
  <c r="CH97" i="15"/>
  <c r="JO97" i="15" s="1"/>
  <c r="CD97" i="15"/>
  <c r="JK97" i="15" s="1"/>
  <c r="BZ97" i="15"/>
  <c r="JG97" i="15" s="1"/>
  <c r="CQ96" i="15"/>
  <c r="JX96" i="15" s="1"/>
  <c r="CM96" i="15"/>
  <c r="JT96" i="15" s="1"/>
  <c r="CI96" i="15"/>
  <c r="JP96" i="15" s="1"/>
  <c r="CE96" i="15"/>
  <c r="JL96" i="15" s="1"/>
  <c r="CA96" i="15"/>
  <c r="CR95" i="15"/>
  <c r="JY95" i="15" s="1"/>
  <c r="CN95" i="15"/>
  <c r="JU95" i="15" s="1"/>
  <c r="CJ95" i="15"/>
  <c r="JQ95" i="15" s="1"/>
  <c r="CF95" i="15"/>
  <c r="CB95" i="15"/>
  <c r="JI95" i="15" s="1"/>
  <c r="CO94" i="15"/>
  <c r="JV94" i="15" s="1"/>
  <c r="CK94" i="15"/>
  <c r="DE94" i="15" s="1"/>
  <c r="CG94" i="15"/>
  <c r="CC94" i="15"/>
  <c r="JJ94" i="15" s="1"/>
  <c r="BY94" i="15"/>
  <c r="JF94" i="15" s="1"/>
  <c r="CP93" i="15"/>
  <c r="JW93" i="15" s="1"/>
  <c r="CL93" i="15"/>
  <c r="JS93" i="15" s="1"/>
  <c r="CH93" i="15"/>
  <c r="JO93" i="15" s="1"/>
  <c r="CD93" i="15"/>
  <c r="JK93" i="15" s="1"/>
  <c r="BZ93" i="15"/>
  <c r="JG93" i="15" s="1"/>
  <c r="CQ92" i="15"/>
  <c r="JX92" i="15" s="1"/>
  <c r="CM92" i="15"/>
  <c r="JT92" i="15" s="1"/>
  <c r="CI92" i="15"/>
  <c r="JP92" i="15" s="1"/>
  <c r="CE92" i="15"/>
  <c r="JL92" i="15" s="1"/>
  <c r="CA92" i="15"/>
  <c r="CR91" i="15"/>
  <c r="JY91" i="15" s="1"/>
  <c r="CN91" i="15"/>
  <c r="DH91" i="15" s="1"/>
  <c r="CJ91" i="15"/>
  <c r="JQ91" i="15" s="1"/>
  <c r="CF91" i="15"/>
  <c r="JM91" i="15" s="1"/>
  <c r="CB91" i="15"/>
  <c r="CO90" i="15"/>
  <c r="JV90" i="15" s="1"/>
  <c r="CK90" i="15"/>
  <c r="DE90" i="15" s="1"/>
  <c r="CG90" i="15"/>
  <c r="JN90" i="15" s="1"/>
  <c r="CC90" i="15"/>
  <c r="JJ90" i="15" s="1"/>
  <c r="BY90" i="15"/>
  <c r="CP89" i="15"/>
  <c r="JW89" i="15" s="1"/>
  <c r="CL89" i="15"/>
  <c r="JS89" i="15" s="1"/>
  <c r="CH89" i="15"/>
  <c r="JO89" i="15" s="1"/>
  <c r="CD89" i="15"/>
  <c r="JK89" i="15" s="1"/>
  <c r="BZ89" i="15"/>
  <c r="JG89" i="15" s="1"/>
  <c r="CQ88" i="15"/>
  <c r="JX88" i="15" s="1"/>
  <c r="CM88" i="15"/>
  <c r="JT88" i="15" s="1"/>
  <c r="CI88" i="15"/>
  <c r="JP88" i="15" s="1"/>
  <c r="CE88" i="15"/>
  <c r="JL88" i="15" s="1"/>
  <c r="CR43" i="15"/>
  <c r="CN43" i="15"/>
  <c r="JU43" i="15" s="1"/>
  <c r="CJ43" i="15"/>
  <c r="JQ43" i="15" s="1"/>
  <c r="CF43" i="15"/>
  <c r="JM43" i="15" s="1"/>
  <c r="CB43" i="15"/>
  <c r="JI43" i="15" s="1"/>
  <c r="CO42" i="15"/>
  <c r="DI42" i="15" s="1"/>
  <c r="CK42" i="15"/>
  <c r="JR42" i="15" s="1"/>
  <c r="CG42" i="15"/>
  <c r="JN42" i="15" s="1"/>
  <c r="CC42" i="15"/>
  <c r="JJ42" i="15" s="1"/>
  <c r="BY42" i="15"/>
  <c r="JF42" i="15" s="1"/>
  <c r="CP41" i="15"/>
  <c r="JW41" i="15" s="1"/>
  <c r="CL41" i="15"/>
  <c r="DF41" i="15" s="1"/>
  <c r="CH41" i="15"/>
  <c r="JO41" i="15" s="1"/>
  <c r="CD41" i="15"/>
  <c r="JK41" i="15" s="1"/>
  <c r="BZ41" i="15"/>
  <c r="CQ40" i="15"/>
  <c r="JX40" i="15" s="1"/>
  <c r="CM40" i="15"/>
  <c r="JT40" i="15" s="1"/>
  <c r="CI40" i="15"/>
  <c r="DC40" i="15" s="1"/>
  <c r="CE40" i="15"/>
  <c r="CA40" i="15"/>
  <c r="JH40" i="15" s="1"/>
  <c r="CR39" i="15"/>
  <c r="JY39" i="15" s="1"/>
  <c r="CN39" i="15"/>
  <c r="JU39" i="15" s="1"/>
  <c r="CJ39" i="15"/>
  <c r="JQ39" i="15" s="1"/>
  <c r="CF39" i="15"/>
  <c r="JM39" i="15" s="1"/>
  <c r="CB39" i="15"/>
  <c r="JI39" i="15" s="1"/>
  <c r="CO38" i="15"/>
  <c r="JV38" i="15" s="1"/>
  <c r="CK38" i="15"/>
  <c r="JR38" i="15" s="1"/>
  <c r="CG38" i="15"/>
  <c r="JN38" i="15" s="1"/>
  <c r="CC38" i="15"/>
  <c r="JJ38" i="15" s="1"/>
  <c r="BY38" i="15"/>
  <c r="JF38" i="15" s="1"/>
  <c r="CP37" i="15"/>
  <c r="JW37" i="15" s="1"/>
  <c r="CL37" i="15"/>
  <c r="JS37" i="15" s="1"/>
  <c r="CH37" i="15"/>
  <c r="JO37" i="15" s="1"/>
  <c r="CD37" i="15"/>
  <c r="JK37" i="15" s="1"/>
  <c r="BZ37" i="15"/>
  <c r="CQ36" i="15"/>
  <c r="JX36" i="15" s="1"/>
  <c r="CM36" i="15"/>
  <c r="JT36" i="15" s="1"/>
  <c r="CI36" i="15"/>
  <c r="JP36" i="15" s="1"/>
  <c r="CE36" i="15"/>
  <c r="JL36" i="15" s="1"/>
  <c r="CA36" i="15"/>
  <c r="JH36" i="15" s="1"/>
  <c r="CA88" i="15"/>
  <c r="CR87" i="15"/>
  <c r="JY87" i="15" s="1"/>
  <c r="CN87" i="15"/>
  <c r="JU87" i="15" s="1"/>
  <c r="CJ87" i="15"/>
  <c r="JQ87" i="15" s="1"/>
  <c r="CF87" i="15"/>
  <c r="JM87" i="15" s="1"/>
  <c r="CB87" i="15"/>
  <c r="CO86" i="15"/>
  <c r="JV86" i="15" s="1"/>
  <c r="CK86" i="15"/>
  <c r="CG86" i="15"/>
  <c r="JN86" i="15" s="1"/>
  <c r="CC86" i="15"/>
  <c r="JJ86" i="15" s="1"/>
  <c r="BY86" i="15"/>
  <c r="JF86" i="15" s="1"/>
  <c r="CP85" i="15"/>
  <c r="JW85" i="15" s="1"/>
  <c r="CL85" i="15"/>
  <c r="CH85" i="15"/>
  <c r="JO85" i="15" s="1"/>
  <c r="CD85" i="15"/>
  <c r="JK85" i="15" s="1"/>
  <c r="BZ85" i="15"/>
  <c r="JG85" i="15" s="1"/>
  <c r="CQ84" i="15"/>
  <c r="JX84" i="15" s="1"/>
  <c r="CM84" i="15"/>
  <c r="JT84" i="15" s="1"/>
  <c r="CI84" i="15"/>
  <c r="JP84" i="15" s="1"/>
  <c r="CE84" i="15"/>
  <c r="JL84" i="15" s="1"/>
  <c r="CA84" i="15"/>
  <c r="CR83" i="15"/>
  <c r="JY83" i="15" s="1"/>
  <c r="CN83" i="15"/>
  <c r="JU83" i="15" s="1"/>
  <c r="CJ83" i="15"/>
  <c r="JQ83" i="15" s="1"/>
  <c r="CF83" i="15"/>
  <c r="CZ83" i="15" s="1"/>
  <c r="CB83" i="15"/>
  <c r="JI83" i="15" s="1"/>
  <c r="CO82" i="15"/>
  <c r="JV82" i="15" s="1"/>
  <c r="CK82" i="15"/>
  <c r="JR82" i="15" s="1"/>
  <c r="CG82" i="15"/>
  <c r="JN82" i="15" s="1"/>
  <c r="CC82" i="15"/>
  <c r="JJ82" i="15" s="1"/>
  <c r="BY82" i="15"/>
  <c r="CP81" i="15"/>
  <c r="JW81" i="15" s="1"/>
  <c r="CL81" i="15"/>
  <c r="JS81" i="15" s="1"/>
  <c r="CH81" i="15"/>
  <c r="JO81" i="15" s="1"/>
  <c r="CD81" i="15"/>
  <c r="JK81" i="15" s="1"/>
  <c r="BZ81" i="15"/>
  <c r="JG81" i="15" s="1"/>
  <c r="CQ80" i="15"/>
  <c r="JX80" i="15" s="1"/>
  <c r="CM80" i="15"/>
  <c r="JT80" i="15" s="1"/>
  <c r="CI80" i="15"/>
  <c r="JP80" i="15" s="1"/>
  <c r="CE80" i="15"/>
  <c r="JL80" i="15" s="1"/>
  <c r="CA80" i="15"/>
  <c r="JH80" i="15" s="1"/>
  <c r="CR79" i="15"/>
  <c r="JY79" i="15" s="1"/>
  <c r="CN79" i="15"/>
  <c r="DH79" i="15" s="1"/>
  <c r="CJ79" i="15"/>
  <c r="JQ79" i="15" s="1"/>
  <c r="CF79" i="15"/>
  <c r="JM79" i="15" s="1"/>
  <c r="CB79" i="15"/>
  <c r="JI79" i="15" s="1"/>
  <c r="CO78" i="15"/>
  <c r="JV78" i="15" s="1"/>
  <c r="CK78" i="15"/>
  <c r="JR78" i="15" s="1"/>
  <c r="CG78" i="15"/>
  <c r="JN78" i="15" s="1"/>
  <c r="CC78" i="15"/>
  <c r="JJ78" i="15" s="1"/>
  <c r="BY78" i="15"/>
  <c r="JF78" i="15" s="1"/>
  <c r="CP76" i="15"/>
  <c r="JW76" i="15" s="1"/>
  <c r="CL76" i="15"/>
  <c r="JS76" i="15" s="1"/>
  <c r="CH76" i="15"/>
  <c r="JO76" i="15" s="1"/>
  <c r="CD76" i="15"/>
  <c r="JK76" i="15" s="1"/>
  <c r="BZ76" i="15"/>
  <c r="JG76" i="15" s="1"/>
  <c r="CQ75" i="15"/>
  <c r="JX75" i="15" s="1"/>
  <c r="CM75" i="15"/>
  <c r="DG75" i="15" s="1"/>
  <c r="CI75" i="15"/>
  <c r="JP75" i="15" s="1"/>
  <c r="CE75" i="15"/>
  <c r="CY75" i="15" s="1"/>
  <c r="CA75" i="15"/>
  <c r="JH75" i="15" s="1"/>
  <c r="CR74" i="15"/>
  <c r="JY74" i="15" s="1"/>
  <c r="CN74" i="15"/>
  <c r="DH74" i="15" s="1"/>
  <c r="CJ74" i="15"/>
  <c r="JQ74" i="15" s="1"/>
  <c r="CF74" i="15"/>
  <c r="JM74" i="15" s="1"/>
  <c r="CB74" i="15"/>
  <c r="JI74" i="15" s="1"/>
  <c r="CO73" i="15"/>
  <c r="JV73" i="15" s="1"/>
  <c r="CK73" i="15"/>
  <c r="JR73" i="15" s="1"/>
  <c r="CG73" i="15"/>
  <c r="JN73" i="15" s="1"/>
  <c r="CC73" i="15"/>
  <c r="JJ73" i="15" s="1"/>
  <c r="BY73" i="15"/>
  <c r="JF73" i="15" s="1"/>
  <c r="CP72" i="15"/>
  <c r="JW72" i="15" s="1"/>
  <c r="CL72" i="15"/>
  <c r="DF72" i="15" s="1"/>
  <c r="CH72" i="15"/>
  <c r="JO72" i="15" s="1"/>
  <c r="CD72" i="15"/>
  <c r="JK72" i="15" s="1"/>
  <c r="BZ72" i="15"/>
  <c r="JG72" i="15" s="1"/>
  <c r="CQ71" i="15"/>
  <c r="JX71" i="15" s="1"/>
  <c r="CM71" i="15"/>
  <c r="DG71" i="15" s="1"/>
  <c r="CI71" i="15"/>
  <c r="JP71" i="15" s="1"/>
  <c r="CE71" i="15"/>
  <c r="JL71" i="15" s="1"/>
  <c r="CA71" i="15"/>
  <c r="JH71" i="15" s="1"/>
  <c r="CR70" i="15"/>
  <c r="JY70" i="15" s="1"/>
  <c r="CN70" i="15"/>
  <c r="JU70" i="15" s="1"/>
  <c r="CJ70" i="15"/>
  <c r="JQ70" i="15" s="1"/>
  <c r="CF70" i="15"/>
  <c r="JM70" i="15" s="1"/>
  <c r="CB70" i="15"/>
  <c r="JI70" i="15" s="1"/>
  <c r="CO69" i="15"/>
  <c r="JV69" i="15" s="1"/>
  <c r="CK69" i="15"/>
  <c r="JR69" i="15" s="1"/>
  <c r="CG69" i="15"/>
  <c r="JN69" i="15" s="1"/>
  <c r="CC69" i="15"/>
  <c r="JJ69" i="15" s="1"/>
  <c r="BY69" i="15"/>
  <c r="CP68" i="15"/>
  <c r="JW68" i="15" s="1"/>
  <c r="CL68" i="15"/>
  <c r="DF68" i="15" s="1"/>
  <c r="CH68" i="15"/>
  <c r="JO68" i="15" s="1"/>
  <c r="CD68" i="15"/>
  <c r="JK68" i="15" s="1"/>
  <c r="BZ68" i="15"/>
  <c r="JG68" i="15" s="1"/>
  <c r="CQ67" i="15"/>
  <c r="JX67" i="15" s="1"/>
  <c r="CM67" i="15"/>
  <c r="DG67" i="15" s="1"/>
  <c r="CI67" i="15"/>
  <c r="JP67" i="15" s="1"/>
  <c r="CE67" i="15"/>
  <c r="JL67" i="15" s="1"/>
  <c r="CA67" i="15"/>
  <c r="JH67" i="15" s="1"/>
  <c r="CR66" i="15"/>
  <c r="JY66" i="15" s="1"/>
  <c r="CN66" i="15"/>
  <c r="JU66" i="15" s="1"/>
  <c r="CJ66" i="15"/>
  <c r="JQ66" i="15" s="1"/>
  <c r="CF66" i="15"/>
  <c r="JM66" i="15" s="1"/>
  <c r="CB66" i="15"/>
  <c r="JI66" i="15" s="1"/>
  <c r="CO65" i="15"/>
  <c r="JV65" i="15" s="1"/>
  <c r="CK65" i="15"/>
  <c r="DE65" i="15" s="1"/>
  <c r="CG65" i="15"/>
  <c r="JN65" i="15" s="1"/>
  <c r="CC65" i="15"/>
  <c r="JJ65" i="15" s="1"/>
  <c r="BY65" i="15"/>
  <c r="CP64" i="15"/>
  <c r="JW64" i="15" s="1"/>
  <c r="CL64" i="15"/>
  <c r="JS64" i="15" s="1"/>
  <c r="CH64" i="15"/>
  <c r="JO64" i="15" s="1"/>
  <c r="CD64" i="15"/>
  <c r="JK64" i="15" s="1"/>
  <c r="BZ64" i="15"/>
  <c r="CQ63" i="15"/>
  <c r="JX63" i="15" s="1"/>
  <c r="CM63" i="15"/>
  <c r="JT63" i="15" s="1"/>
  <c r="CI63" i="15"/>
  <c r="JP63" i="15" s="1"/>
  <c r="CE63" i="15"/>
  <c r="JL63" i="15" s="1"/>
  <c r="CA63" i="15"/>
  <c r="JH63" i="15" s="1"/>
  <c r="CR62" i="15"/>
  <c r="JY62" i="15" s="1"/>
  <c r="CN62" i="15"/>
  <c r="JU62" i="15" s="1"/>
  <c r="CJ62" i="15"/>
  <c r="CF62" i="15"/>
  <c r="JM62" i="15" s="1"/>
  <c r="CB62" i="15"/>
  <c r="JI62" i="15" s="1"/>
  <c r="CO61" i="15"/>
  <c r="JV61" i="15" s="1"/>
  <c r="CK61" i="15"/>
  <c r="JR61" i="15" s="1"/>
  <c r="CG61" i="15"/>
  <c r="JN61" i="15" s="1"/>
  <c r="CC61" i="15"/>
  <c r="JJ61" i="15" s="1"/>
  <c r="BY61" i="15"/>
  <c r="JF61" i="15" s="1"/>
  <c r="CP60" i="15"/>
  <c r="JW60" i="15" s="1"/>
  <c r="CL60" i="15"/>
  <c r="JS60" i="15" s="1"/>
  <c r="CH60" i="15"/>
  <c r="JO60" i="15" s="1"/>
  <c r="CD60" i="15"/>
  <c r="BZ60" i="15"/>
  <c r="JG60" i="15" s="1"/>
  <c r="CQ59" i="15"/>
  <c r="JX59" i="15" s="1"/>
  <c r="CM59" i="15"/>
  <c r="JT59" i="15" s="1"/>
  <c r="CI59" i="15"/>
  <c r="JP59" i="15" s="1"/>
  <c r="CE59" i="15"/>
  <c r="JL59" i="15" s="1"/>
  <c r="CA59" i="15"/>
  <c r="JH59" i="15" s="1"/>
  <c r="CR58" i="15"/>
  <c r="JY58" i="15" s="1"/>
  <c r="CN58" i="15"/>
  <c r="JU58" i="15" s="1"/>
  <c r="CJ58" i="15"/>
  <c r="JQ58" i="15" s="1"/>
  <c r="CF58" i="15"/>
  <c r="JM58" i="15" s="1"/>
  <c r="CB58" i="15"/>
  <c r="JI58" i="15" s="1"/>
  <c r="CO57" i="15"/>
  <c r="JV57" i="15" s="1"/>
  <c r="CK57" i="15"/>
  <c r="JR57" i="15" s="1"/>
  <c r="CG57" i="15"/>
  <c r="JN57" i="15" s="1"/>
  <c r="CC57" i="15"/>
  <c r="JJ57" i="15" s="1"/>
  <c r="BY57" i="15"/>
  <c r="CP56" i="15"/>
  <c r="JW56" i="15" s="1"/>
  <c r="CL56" i="15"/>
  <c r="DF56" i="15" s="1"/>
  <c r="CH56" i="15"/>
  <c r="JO56" i="15" s="1"/>
  <c r="CD56" i="15"/>
  <c r="JK56" i="15" s="1"/>
  <c r="BZ56" i="15"/>
  <c r="JG56" i="15" s="1"/>
  <c r="CQ55" i="15"/>
  <c r="JX55" i="15" s="1"/>
  <c r="CM55" i="15"/>
  <c r="JT55" i="15" s="1"/>
  <c r="CI55" i="15"/>
  <c r="JP55" i="15" s="1"/>
  <c r="CE55" i="15"/>
  <c r="JL55" i="15" s="1"/>
  <c r="CA55" i="15"/>
  <c r="JH55" i="15" s="1"/>
  <c r="CR54" i="15"/>
  <c r="JY54" i="15" s="1"/>
  <c r="CN54" i="15"/>
  <c r="JU54" i="15" s="1"/>
  <c r="CJ54" i="15"/>
  <c r="JQ54" i="15" s="1"/>
  <c r="CF54" i="15"/>
  <c r="CB54" i="15"/>
  <c r="JI54" i="15" s="1"/>
  <c r="CO53" i="15"/>
  <c r="JV53" i="15" s="1"/>
  <c r="CK53" i="15"/>
  <c r="JR53" i="15" s="1"/>
  <c r="CG53" i="15"/>
  <c r="CC53" i="15"/>
  <c r="JJ53" i="15" s="1"/>
  <c r="BY53" i="15"/>
  <c r="CP52" i="15"/>
  <c r="JW52" i="15" s="1"/>
  <c r="CL52" i="15"/>
  <c r="DF52" i="15" s="1"/>
  <c r="CH52" i="15"/>
  <c r="JO52" i="15" s="1"/>
  <c r="CD52" i="15"/>
  <c r="JK52" i="15" s="1"/>
  <c r="BZ52" i="15"/>
  <c r="CQ51" i="15"/>
  <c r="JX51" i="15" s="1"/>
  <c r="CM51" i="15"/>
  <c r="JT51" i="15" s="1"/>
  <c r="CI51" i="15"/>
  <c r="JP51" i="15" s="1"/>
  <c r="CE51" i="15"/>
  <c r="JL51" i="15" s="1"/>
  <c r="CA51" i="15"/>
  <c r="JH51" i="15" s="1"/>
  <c r="CR50" i="15"/>
  <c r="JY50" i="15" s="1"/>
  <c r="CN50" i="15"/>
  <c r="JU50" i="15" s="1"/>
  <c r="CJ50" i="15"/>
  <c r="JQ50" i="15" s="1"/>
  <c r="CF50" i="15"/>
  <c r="CZ50" i="15" s="1"/>
  <c r="CB50" i="15"/>
  <c r="JI50" i="15" s="1"/>
  <c r="CO49" i="15"/>
  <c r="JV49" i="15" s="1"/>
  <c r="CK49" i="15"/>
  <c r="JR49" i="15" s="1"/>
  <c r="CG49" i="15"/>
  <c r="JN49" i="15" s="1"/>
  <c r="CC49" i="15"/>
  <c r="JJ49" i="15" s="1"/>
  <c r="BY49" i="15"/>
  <c r="JF49" i="15" s="1"/>
  <c r="CP48" i="15"/>
  <c r="JW48" i="15" s="1"/>
  <c r="CL48" i="15"/>
  <c r="JS48" i="15" s="1"/>
  <c r="CH48" i="15"/>
  <c r="JO48" i="15" s="1"/>
  <c r="CD48" i="15"/>
  <c r="JK48" i="15" s="1"/>
  <c r="BZ48" i="15"/>
  <c r="JG48" i="15" s="1"/>
  <c r="CQ47" i="15"/>
  <c r="JX47" i="15" s="1"/>
  <c r="CM47" i="15"/>
  <c r="JT47" i="15" s="1"/>
  <c r="CI47" i="15"/>
  <c r="JP47" i="15" s="1"/>
  <c r="CE47" i="15"/>
  <c r="JL47" i="15" s="1"/>
  <c r="CA47" i="15"/>
  <c r="JH47" i="15" s="1"/>
  <c r="CR46" i="15"/>
  <c r="JY46" i="15" s="1"/>
  <c r="CN46" i="15"/>
  <c r="JU46" i="15" s="1"/>
  <c r="CJ46" i="15"/>
  <c r="JQ46" i="15" s="1"/>
  <c r="CF46" i="15"/>
  <c r="CB46" i="15"/>
  <c r="JI46" i="15" s="1"/>
  <c r="CO45" i="15"/>
  <c r="JV45" i="15" s="1"/>
  <c r="CK45" i="15"/>
  <c r="CG45" i="15"/>
  <c r="CC45" i="15"/>
  <c r="JJ45" i="15" s="1"/>
  <c r="BY45" i="15"/>
  <c r="JF45" i="15" s="1"/>
  <c r="CP44" i="15"/>
  <c r="JW44" i="15" s="1"/>
  <c r="CL44" i="15"/>
  <c r="DF44" i="15" s="1"/>
  <c r="CH44" i="15"/>
  <c r="DB44" i="15" s="1"/>
  <c r="CD44" i="15"/>
  <c r="JK44" i="15" s="1"/>
  <c r="BZ44" i="15"/>
  <c r="CQ43" i="15"/>
  <c r="JX43" i="15" s="1"/>
  <c r="CM43" i="15"/>
  <c r="JT43" i="15" s="1"/>
  <c r="CI43" i="15"/>
  <c r="JP43" i="15" s="1"/>
  <c r="CE43" i="15"/>
  <c r="JL43" i="15" s="1"/>
  <c r="CA43" i="15"/>
  <c r="JH43" i="15" s="1"/>
  <c r="CR42" i="15"/>
  <c r="JY42" i="15" s="1"/>
  <c r="CN42" i="15"/>
  <c r="JU42" i="15" s="1"/>
  <c r="CJ42" i="15"/>
  <c r="JQ42" i="15" s="1"/>
  <c r="CF42" i="15"/>
  <c r="JM42" i="15" s="1"/>
  <c r="CB42" i="15"/>
  <c r="JI42" i="15" s="1"/>
  <c r="CO41" i="15"/>
  <c r="JV41" i="15" s="1"/>
  <c r="CK41" i="15"/>
  <c r="JR41" i="15" s="1"/>
  <c r="CG41" i="15"/>
  <c r="JN41" i="15" s="1"/>
  <c r="CC41" i="15"/>
  <c r="JJ41" i="15" s="1"/>
  <c r="BY41" i="15"/>
  <c r="JF41" i="15" s="1"/>
  <c r="CP40" i="15"/>
  <c r="JW40" i="15" s="1"/>
  <c r="CL40" i="15"/>
  <c r="DF40" i="15" s="1"/>
  <c r="CH40" i="15"/>
  <c r="DB40" i="15" s="1"/>
  <c r="CD40" i="15"/>
  <c r="CX40" i="15" s="1"/>
  <c r="BZ40" i="15"/>
  <c r="CQ39" i="15"/>
  <c r="JX39" i="15" s="1"/>
  <c r="CM39" i="15"/>
  <c r="JT39" i="15" s="1"/>
  <c r="CI39" i="15"/>
  <c r="JP39" i="15" s="1"/>
  <c r="CE39" i="15"/>
  <c r="JL39" i="15" s="1"/>
  <c r="CA39" i="15"/>
  <c r="CR38" i="15"/>
  <c r="JY38" i="15" s="1"/>
  <c r="CN38" i="15"/>
  <c r="JU38" i="15" s="1"/>
  <c r="CJ38" i="15"/>
  <c r="JQ38" i="15" s="1"/>
  <c r="CF38" i="15"/>
  <c r="JM38" i="15" s="1"/>
  <c r="CB38" i="15"/>
  <c r="JI38" i="15" s="1"/>
  <c r="CO37" i="15"/>
  <c r="JV37" i="15" s="1"/>
  <c r="CK37" i="15"/>
  <c r="DE37" i="15" s="1"/>
  <c r="CG37" i="15"/>
  <c r="CC37" i="15"/>
  <c r="JJ37" i="15" s="1"/>
  <c r="BY37" i="15"/>
  <c r="CP36" i="15"/>
  <c r="JW36" i="15" s="1"/>
  <c r="CL36" i="15"/>
  <c r="DF36" i="15" s="1"/>
  <c r="CH36" i="15"/>
  <c r="JO36" i="15" s="1"/>
  <c r="CD36" i="15"/>
  <c r="JK36" i="15" s="1"/>
  <c r="BZ36" i="15"/>
  <c r="JG36" i="15" s="1"/>
  <c r="E91" i="15"/>
  <c r="H91" i="15" s="1"/>
  <c r="G91" i="15" s="1"/>
  <c r="I91" i="15" s="1"/>
  <c r="E38" i="15"/>
  <c r="H38" i="15" s="1"/>
  <c r="G38" i="15" s="1"/>
  <c r="I38" i="15" s="1"/>
  <c r="E106" i="15"/>
  <c r="H106" i="15" s="1"/>
  <c r="G106" i="15" s="1"/>
  <c r="I106" i="15" s="1"/>
  <c r="E167" i="15"/>
  <c r="H167" i="15" s="1"/>
  <c r="G167" i="15" s="1"/>
  <c r="I167" i="15" s="1"/>
  <c r="AH65" i="15"/>
  <c r="AH49" i="15"/>
  <c r="AH44" i="15"/>
  <c r="E37" i="15"/>
  <c r="H37" i="15" s="1"/>
  <c r="G37" i="15" s="1"/>
  <c r="I37" i="15" s="1"/>
  <c r="E46" i="15"/>
  <c r="H46" i="15" s="1"/>
  <c r="G46" i="15" s="1"/>
  <c r="I46" i="15" s="1"/>
  <c r="E60" i="15"/>
  <c r="H60" i="15" s="1"/>
  <c r="G60" i="15" s="1"/>
  <c r="I60" i="15" s="1"/>
  <c r="E72" i="15"/>
  <c r="H72" i="15" s="1"/>
  <c r="G72" i="15" s="1"/>
  <c r="I72" i="15" s="1"/>
  <c r="E160" i="15"/>
  <c r="H160" i="15" s="1"/>
  <c r="E95" i="15"/>
  <c r="E96" i="15"/>
  <c r="H96" i="15" s="1"/>
  <c r="G96" i="15" s="1"/>
  <c r="I96" i="15" s="1"/>
  <c r="E101" i="15"/>
  <c r="H101" i="15" s="1"/>
  <c r="G101" i="15" s="1"/>
  <c r="I101" i="15" s="1"/>
  <c r="E111" i="15"/>
  <c r="H111" i="15" s="1"/>
  <c r="G111" i="15" s="1"/>
  <c r="I111" i="15" s="1"/>
  <c r="E131" i="15"/>
  <c r="H131" i="15" s="1"/>
  <c r="G131" i="15" s="1"/>
  <c r="I131" i="15" s="1"/>
  <c r="E152" i="15"/>
  <c r="H152" i="15" s="1"/>
  <c r="G152" i="15" s="1"/>
  <c r="I152" i="15" s="1"/>
  <c r="E153" i="15"/>
  <c r="H153" i="15" s="1"/>
  <c r="G153" i="15" s="1"/>
  <c r="I153" i="15" s="1"/>
  <c r="E57" i="15"/>
  <c r="H57" i="15" s="1"/>
  <c r="G57" i="15" s="1"/>
  <c r="I57" i="15" s="1"/>
  <c r="E73" i="15"/>
  <c r="H73" i="15" s="1"/>
  <c r="G73" i="15" s="1"/>
  <c r="I73" i="15" s="1"/>
  <c r="KA77" i="15"/>
  <c r="KE77" i="15"/>
  <c r="E103" i="15"/>
  <c r="H103" i="15" s="1"/>
  <c r="E115" i="15"/>
  <c r="H115" i="15" s="1"/>
  <c r="G115" i="15" s="1"/>
  <c r="I115" i="15" s="1"/>
  <c r="E117" i="15"/>
  <c r="H117" i="15" s="1"/>
  <c r="G117" i="15" s="1"/>
  <c r="I117" i="15" s="1"/>
  <c r="E122" i="15"/>
  <c r="H122" i="15" s="1"/>
  <c r="G122" i="15" s="1"/>
  <c r="I122" i="15" s="1"/>
  <c r="E123" i="15"/>
  <c r="H123" i="15" s="1"/>
  <c r="G123" i="15" s="1"/>
  <c r="I123" i="15" s="1"/>
  <c r="E132" i="15"/>
  <c r="H132" i="15" s="1"/>
  <c r="G132" i="15" s="1"/>
  <c r="I132" i="15" s="1"/>
  <c r="E134" i="15"/>
  <c r="H134" i="15" s="1"/>
  <c r="G134" i="15" s="1"/>
  <c r="I134" i="15" s="1"/>
  <c r="E140" i="15"/>
  <c r="H140" i="15" s="1"/>
  <c r="G140" i="15" s="1"/>
  <c r="I140" i="15" s="1"/>
  <c r="E142" i="15"/>
  <c r="H142" i="15" s="1"/>
  <c r="G142" i="15" s="1"/>
  <c r="I142" i="15" s="1"/>
  <c r="E157" i="15"/>
  <c r="H157" i="15" s="1"/>
  <c r="G157" i="15" s="1"/>
  <c r="I157" i="15" s="1"/>
  <c r="E159" i="15"/>
  <c r="H159" i="15" s="1"/>
  <c r="G159" i="15" s="1"/>
  <c r="I159" i="15" s="1"/>
  <c r="KA160" i="15"/>
  <c r="KC160" i="15"/>
  <c r="E69" i="15"/>
  <c r="H69" i="15" s="1"/>
  <c r="G69" i="15" s="1"/>
  <c r="I69" i="15" s="1"/>
  <c r="E74" i="15"/>
  <c r="H74" i="15" s="1"/>
  <c r="E75" i="15"/>
  <c r="H75" i="15" s="1"/>
  <c r="G75" i="15" s="1"/>
  <c r="I75" i="15" s="1"/>
  <c r="E98" i="15"/>
  <c r="H98" i="15" s="1"/>
  <c r="G98" i="15" s="1"/>
  <c r="I98" i="15" s="1"/>
  <c r="E100" i="15"/>
  <c r="H100" i="15" s="1"/>
  <c r="E108" i="15"/>
  <c r="H108" i="15" s="1"/>
  <c r="G108" i="15" s="1"/>
  <c r="I108" i="15" s="1"/>
  <c r="E118" i="15"/>
  <c r="H118" i="15" s="1"/>
  <c r="G118" i="15" s="1"/>
  <c r="I118" i="15" s="1"/>
  <c r="E164" i="15"/>
  <c r="H164" i="15" s="1"/>
  <c r="E165" i="15"/>
  <c r="H165" i="15" s="1"/>
  <c r="G165" i="15" s="1"/>
  <c r="I165" i="15" s="1"/>
  <c r="AE168" i="15"/>
  <c r="AD167" i="15"/>
  <c r="AF167" i="15" s="1"/>
  <c r="V167" i="15"/>
  <c r="AE164" i="15"/>
  <c r="AE161" i="15"/>
  <c r="U161" i="15"/>
  <c r="W161" i="15" s="1"/>
  <c r="AE158" i="15"/>
  <c r="AE157" i="15"/>
  <c r="V155" i="15"/>
  <c r="AE154" i="15"/>
  <c r="AE150" i="15"/>
  <c r="AD149" i="15"/>
  <c r="AF149" i="15" s="1"/>
  <c r="AE147" i="15"/>
  <c r="AE146" i="15"/>
  <c r="U146" i="15"/>
  <c r="W146" i="15" s="1"/>
  <c r="U142" i="15"/>
  <c r="W142" i="15" s="1"/>
  <c r="AE140" i="15"/>
  <c r="AE139" i="15"/>
  <c r="U139" i="15"/>
  <c r="W139" i="15" s="1"/>
  <c r="AD138" i="15"/>
  <c r="AF138" i="15" s="1"/>
  <c r="V138" i="15"/>
  <c r="AE136" i="15"/>
  <c r="AE135" i="15"/>
  <c r="U135" i="15"/>
  <c r="W135" i="15" s="1"/>
  <c r="AD134" i="15"/>
  <c r="AF134" i="15" s="1"/>
  <c r="V134" i="15"/>
  <c r="AE132" i="15"/>
  <c r="AE131" i="15"/>
  <c r="U131" i="15"/>
  <c r="W131" i="15" s="1"/>
  <c r="AE130" i="15"/>
  <c r="V130" i="15"/>
  <c r="AE128" i="15"/>
  <c r="U128" i="15"/>
  <c r="W128" i="15" s="1"/>
  <c r="AD126" i="15"/>
  <c r="AF126" i="15" s="1"/>
  <c r="V126" i="15"/>
  <c r="AE124" i="15"/>
  <c r="V124" i="15"/>
  <c r="AD123" i="15"/>
  <c r="AF123" i="15" s="1"/>
  <c r="AE122" i="15"/>
  <c r="AE120" i="15"/>
  <c r="AE116" i="15"/>
  <c r="AE115" i="15"/>
  <c r="U115" i="15"/>
  <c r="W115" i="15" s="1"/>
  <c r="AE112" i="15"/>
  <c r="AE111" i="15"/>
  <c r="U111" i="15"/>
  <c r="W111" i="15" s="1"/>
  <c r="AE108" i="15"/>
  <c r="AD106" i="15"/>
  <c r="AF106" i="15" s="1"/>
  <c r="AE100" i="15"/>
  <c r="V100" i="15"/>
  <c r="AE99" i="15"/>
  <c r="U99" i="15"/>
  <c r="W99" i="15" s="1"/>
  <c r="AE97" i="15"/>
  <c r="AE95" i="15"/>
  <c r="U95" i="15"/>
  <c r="W95" i="15" s="1"/>
  <c r="AE93" i="15"/>
  <c r="AE91" i="15"/>
  <c r="U91" i="15"/>
  <c r="W91" i="15" s="1"/>
  <c r="AE89" i="15"/>
  <c r="AE87" i="15"/>
  <c r="U87" i="15"/>
  <c r="W87" i="15" s="1"/>
  <c r="AE85" i="15"/>
  <c r="AE83" i="15"/>
  <c r="AD81" i="15"/>
  <c r="AF81" i="15" s="1"/>
  <c r="V81" i="15"/>
  <c r="AE79" i="15"/>
  <c r="AE77" i="15"/>
  <c r="U77" i="15"/>
  <c r="W77" i="15" s="1"/>
  <c r="AE74" i="15"/>
  <c r="AE73" i="15"/>
  <c r="U73" i="15"/>
  <c r="W73" i="15" s="1"/>
  <c r="AE70" i="15"/>
  <c r="AE69" i="15"/>
  <c r="AE66" i="15"/>
  <c r="V66" i="15"/>
  <c r="AD65" i="15"/>
  <c r="AF65" i="15" s="1"/>
  <c r="U65" i="15"/>
  <c r="W65" i="15" s="1"/>
  <c r="AD62" i="15"/>
  <c r="AF62" i="15" s="1"/>
  <c r="V62" i="15"/>
  <c r="AE61" i="15"/>
  <c r="U61" i="15"/>
  <c r="W61" i="15" s="1"/>
  <c r="AE58" i="15"/>
  <c r="U58" i="15"/>
  <c r="W58" i="15" s="1"/>
  <c r="AE56" i="15"/>
  <c r="V56" i="15"/>
  <c r="AE54" i="15"/>
  <c r="U54" i="15"/>
  <c r="W54" i="15" s="1"/>
  <c r="AE52" i="15"/>
  <c r="V52" i="15"/>
  <c r="AE50" i="15"/>
  <c r="U50" i="15"/>
  <c r="W50" i="15" s="1"/>
  <c r="AD48" i="15"/>
  <c r="AF48" i="15" s="1"/>
  <c r="AE46" i="15"/>
  <c r="AD44" i="15"/>
  <c r="AF44" i="15" s="1"/>
  <c r="U42" i="15"/>
  <c r="W42" i="15" s="1"/>
  <c r="AE40" i="15"/>
  <c r="AE39" i="15"/>
  <c r="AE38" i="15"/>
  <c r="AE36" i="15"/>
  <c r="E42" i="15"/>
  <c r="H42" i="15" s="1"/>
  <c r="E52" i="15"/>
  <c r="H52" i="15" s="1"/>
  <c r="G52" i="15" s="1"/>
  <c r="I52" i="15" s="1"/>
  <c r="E65" i="15"/>
  <c r="H65" i="15" s="1"/>
  <c r="G65" i="15" s="1"/>
  <c r="I65" i="15" s="1"/>
  <c r="E83" i="15"/>
  <c r="H83" i="15" s="1"/>
  <c r="G83" i="15" s="1"/>
  <c r="I83" i="15" s="1"/>
  <c r="E99" i="15"/>
  <c r="H99" i="15" s="1"/>
  <c r="G99" i="15" s="1"/>
  <c r="I99" i="15" s="1"/>
  <c r="E119" i="15"/>
  <c r="H119" i="15" s="1"/>
  <c r="G119" i="15" s="1"/>
  <c r="I119" i="15" s="1"/>
  <c r="KE135" i="15"/>
  <c r="E144" i="15"/>
  <c r="H144" i="15" s="1"/>
  <c r="G144" i="15" s="1"/>
  <c r="I144" i="15" s="1"/>
  <c r="KC165" i="15"/>
  <c r="AE170" i="15"/>
  <c r="AA170" i="15"/>
  <c r="AB170" i="15" s="1"/>
  <c r="S170" i="15"/>
  <c r="X170" i="15"/>
  <c r="Z170" i="15" s="1"/>
  <c r="AG169" i="15"/>
  <c r="AI169" i="15" s="1"/>
  <c r="AD169" i="15"/>
  <c r="AF169" i="15" s="1"/>
  <c r="AE169" i="15"/>
  <c r="AA169" i="15"/>
  <c r="U169" i="15"/>
  <c r="W169" i="15" s="1"/>
  <c r="V169" i="15"/>
  <c r="X169" i="15"/>
  <c r="Z169" i="15" s="1"/>
  <c r="S169" i="15"/>
  <c r="AA168" i="15"/>
  <c r="AG168" i="15"/>
  <c r="AI168" i="15" s="1"/>
  <c r="AH168" i="15"/>
  <c r="S168" i="15"/>
  <c r="T168" i="15" s="1"/>
  <c r="U168" i="15"/>
  <c r="W168" i="15" s="1"/>
  <c r="V168" i="15"/>
  <c r="Y168" i="15"/>
  <c r="AA167" i="15"/>
  <c r="AB167" i="15" s="1"/>
  <c r="AE167" i="15"/>
  <c r="AH167" i="15"/>
  <c r="X166" i="15"/>
  <c r="Z166" i="15" s="1"/>
  <c r="S166" i="15"/>
  <c r="T166" i="15" s="1"/>
  <c r="AE165" i="15"/>
  <c r="AA165" i="15"/>
  <c r="AG165" i="15"/>
  <c r="AI165" i="15" s="1"/>
  <c r="AD165" i="15"/>
  <c r="AF165" i="15" s="1"/>
  <c r="U165" i="15"/>
  <c r="W165" i="15" s="1"/>
  <c r="V165" i="15"/>
  <c r="X165" i="15"/>
  <c r="Z165" i="15" s="1"/>
  <c r="S165" i="15"/>
  <c r="Y165" i="15"/>
  <c r="AA164" i="15"/>
  <c r="AD164" i="15"/>
  <c r="AF164" i="15" s="1"/>
  <c r="V164" i="15"/>
  <c r="S164" i="15"/>
  <c r="T164" i="15" s="1"/>
  <c r="U164" i="15"/>
  <c r="W164" i="15" s="1"/>
  <c r="AE162" i="15"/>
  <c r="AA162" i="15"/>
  <c r="V162" i="15"/>
  <c r="U162" i="15"/>
  <c r="W162" i="15" s="1"/>
  <c r="Y162" i="15"/>
  <c r="S162" i="15"/>
  <c r="AA161" i="15"/>
  <c r="AG161" i="15"/>
  <c r="AI161" i="15" s="1"/>
  <c r="S161" i="15"/>
  <c r="V161" i="15"/>
  <c r="X161" i="15"/>
  <c r="Z161" i="15" s="1"/>
  <c r="AG160" i="15"/>
  <c r="AI160" i="15" s="1"/>
  <c r="AD160" i="15"/>
  <c r="AF160" i="15" s="1"/>
  <c r="AE160" i="15"/>
  <c r="AH160" i="15"/>
  <c r="AA160" i="15"/>
  <c r="AB160" i="15" s="1"/>
  <c r="Y160" i="15"/>
  <c r="S160" i="15"/>
  <c r="T160" i="15" s="1"/>
  <c r="V160" i="15"/>
  <c r="AG159" i="15"/>
  <c r="AI159" i="15" s="1"/>
  <c r="AA159" i="15"/>
  <c r="AB159" i="15" s="1"/>
  <c r="AE159" i="15"/>
  <c r="Y159" i="15"/>
  <c r="X159" i="15"/>
  <c r="Z159" i="15" s="1"/>
  <c r="S159" i="15"/>
  <c r="T159" i="15" s="1"/>
  <c r="AA158" i="15"/>
  <c r="AG158" i="15"/>
  <c r="AI158" i="15" s="1"/>
  <c r="AD158" i="15"/>
  <c r="AF158" i="15" s="1"/>
  <c r="U158" i="15"/>
  <c r="W158" i="15" s="1"/>
  <c r="V158" i="15"/>
  <c r="X158" i="15"/>
  <c r="Z158" i="15" s="1"/>
  <c r="S158" i="15"/>
  <c r="Y158" i="15"/>
  <c r="AD157" i="15"/>
  <c r="AF157" i="15" s="1"/>
  <c r="AG157" i="15"/>
  <c r="AI157" i="15" s="1"/>
  <c r="AH157" i="15"/>
  <c r="AA157" i="15"/>
  <c r="X157" i="15"/>
  <c r="Z157" i="15" s="1"/>
  <c r="U157" i="15"/>
  <c r="W157" i="15" s="1"/>
  <c r="V157" i="15"/>
  <c r="Y157" i="15"/>
  <c r="S157" i="15"/>
  <c r="T157" i="15" s="1"/>
  <c r="AA156" i="15"/>
  <c r="AB156" i="15" s="1"/>
  <c r="AD156" i="15"/>
  <c r="AF156" i="15" s="1"/>
  <c r="AE156" i="15"/>
  <c r="AH156" i="15"/>
  <c r="X156" i="15"/>
  <c r="Z156" i="15" s="1"/>
  <c r="S156" i="15"/>
  <c r="C156" i="15" s="1"/>
  <c r="V156" i="15"/>
  <c r="AH155" i="15"/>
  <c r="AA155" i="15"/>
  <c r="D155" i="15" s="1"/>
  <c r="AA154" i="15"/>
  <c r="AG154" i="15"/>
  <c r="AI154" i="15" s="1"/>
  <c r="AD154" i="15"/>
  <c r="AF154" i="15" s="1"/>
  <c r="U154" i="15"/>
  <c r="W154" i="15" s="1"/>
  <c r="V154" i="15"/>
  <c r="Y154" i="15"/>
  <c r="S154" i="15"/>
  <c r="AH153" i="15"/>
  <c r="AA153" i="15"/>
  <c r="AG153" i="15"/>
  <c r="AI153" i="15" s="1"/>
  <c r="Y153" i="15"/>
  <c r="S153" i="15"/>
  <c r="T153" i="15" s="1"/>
  <c r="AA152" i="15"/>
  <c r="D152" i="15" s="1"/>
  <c r="AH152" i="15"/>
  <c r="AD152" i="15"/>
  <c r="AF152" i="15" s="1"/>
  <c r="AE152" i="15"/>
  <c r="V152" i="15"/>
  <c r="S152" i="15"/>
  <c r="X152" i="15"/>
  <c r="Z152" i="15" s="1"/>
  <c r="AE151" i="15"/>
  <c r="AA151" i="15"/>
  <c r="AG151" i="15"/>
  <c r="AI151" i="15" s="1"/>
  <c r="V151" i="15"/>
  <c r="X151" i="15"/>
  <c r="Z151" i="15" s="1"/>
  <c r="S151" i="15"/>
  <c r="T151" i="15" s="1"/>
  <c r="U151" i="15"/>
  <c r="W151" i="15" s="1"/>
  <c r="AD150" i="15"/>
  <c r="AF150" i="15" s="1"/>
  <c r="AA150" i="15"/>
  <c r="U150" i="15"/>
  <c r="W150" i="15" s="1"/>
  <c r="V150" i="15"/>
  <c r="S150" i="15"/>
  <c r="AE149" i="15"/>
  <c r="AA149" i="15"/>
  <c r="D149" i="15" s="1"/>
  <c r="V149" i="15"/>
  <c r="S149" i="15"/>
  <c r="T149" i="15" s="1"/>
  <c r="U149" i="15"/>
  <c r="W149" i="15" s="1"/>
  <c r="AA147" i="15"/>
  <c r="AD147" i="15"/>
  <c r="AF147" i="15" s="1"/>
  <c r="S147" i="15"/>
  <c r="U147" i="15"/>
  <c r="W147" i="15" s="1"/>
  <c r="V147" i="15"/>
  <c r="AG146" i="15"/>
  <c r="AI146" i="15" s="1"/>
  <c r="AA146" i="15"/>
  <c r="AH146" i="15"/>
  <c r="AD146" i="15"/>
  <c r="AF146" i="15" s="1"/>
  <c r="V146" i="15"/>
  <c r="X146" i="15"/>
  <c r="Z146" i="15" s="1"/>
  <c r="Y146" i="15"/>
  <c r="S146" i="15"/>
  <c r="AE145" i="15"/>
  <c r="AG145" i="15"/>
  <c r="AI145" i="15" s="1"/>
  <c r="AA145" i="15"/>
  <c r="D145" i="15" s="1"/>
  <c r="S145" i="15"/>
  <c r="T145" i="15" s="1"/>
  <c r="U145" i="15"/>
  <c r="W145" i="15" s="1"/>
  <c r="Y145" i="15"/>
  <c r="AG144" i="15"/>
  <c r="AI144" i="15" s="1"/>
  <c r="AH144" i="15"/>
  <c r="AA144" i="15"/>
  <c r="AB144" i="15" s="1"/>
  <c r="AD144" i="15"/>
  <c r="AF144" i="15" s="1"/>
  <c r="AE144" i="15"/>
  <c r="Y144" i="15"/>
  <c r="S144" i="15"/>
  <c r="V144" i="15"/>
  <c r="X144" i="15"/>
  <c r="Z144" i="15" s="1"/>
  <c r="S143" i="15"/>
  <c r="X143" i="15"/>
  <c r="Z143" i="15" s="1"/>
  <c r="Y143" i="15"/>
  <c r="AH142" i="15"/>
  <c r="AA142" i="15"/>
  <c r="AB142" i="15" s="1"/>
  <c r="AD142" i="15"/>
  <c r="AF142" i="15" s="1"/>
  <c r="AE142" i="15"/>
  <c r="AG142" i="15"/>
  <c r="AI142" i="15" s="1"/>
  <c r="X142" i="15"/>
  <c r="Z142" i="15" s="1"/>
  <c r="S142" i="15"/>
  <c r="T142" i="15" s="1"/>
  <c r="V142" i="15"/>
  <c r="Y142" i="15"/>
  <c r="AD140" i="15"/>
  <c r="AF140" i="15" s="1"/>
  <c r="AA140" i="15"/>
  <c r="Y140" i="15"/>
  <c r="S140" i="15"/>
  <c r="U140" i="15"/>
  <c r="W140" i="15" s="1"/>
  <c r="V140" i="15"/>
  <c r="X140" i="15"/>
  <c r="Z140" i="15" s="1"/>
  <c r="AA139" i="15"/>
  <c r="AG139" i="15"/>
  <c r="AI139" i="15" s="1"/>
  <c r="Y139" i="15"/>
  <c r="V139" i="15"/>
  <c r="S139" i="15"/>
  <c r="T139" i="15" s="1"/>
  <c r="AA138" i="15"/>
  <c r="D138" i="15" s="1"/>
  <c r="AH138" i="15"/>
  <c r="AD136" i="15"/>
  <c r="AF136" i="15" s="1"/>
  <c r="AA136" i="15"/>
  <c r="V136" i="15"/>
  <c r="X136" i="15"/>
  <c r="Z136" i="15" s="1"/>
  <c r="S136" i="15"/>
  <c r="Y136" i="15"/>
  <c r="U136" i="15"/>
  <c r="W136" i="15" s="1"/>
  <c r="AA135" i="15"/>
  <c r="AG135" i="15"/>
  <c r="AI135" i="15" s="1"/>
  <c r="S135" i="15"/>
  <c r="T135" i="15" s="1"/>
  <c r="V135" i="15"/>
  <c r="Y135" i="15"/>
  <c r="AA134" i="15"/>
  <c r="D134" i="15" s="1"/>
  <c r="AH134" i="15"/>
  <c r="AD132" i="15"/>
  <c r="AF132" i="15" s="1"/>
  <c r="AA132" i="15"/>
  <c r="Y132" i="15"/>
  <c r="U132" i="15"/>
  <c r="W132" i="15" s="1"/>
  <c r="V132" i="15"/>
  <c r="X132" i="15"/>
  <c r="Z132" i="15" s="1"/>
  <c r="S132" i="15"/>
  <c r="AA131" i="15"/>
  <c r="AG131" i="15"/>
  <c r="AI131" i="15" s="1"/>
  <c r="Y131" i="15"/>
  <c r="S131" i="15"/>
  <c r="T131" i="15" s="1"/>
  <c r="V131" i="15"/>
  <c r="S130" i="15"/>
  <c r="AC130" i="15" s="1"/>
  <c r="X130" i="15"/>
  <c r="Z130" i="15" s="1"/>
  <c r="AE129" i="15"/>
  <c r="AG129" i="15"/>
  <c r="AI129" i="15" s="1"/>
  <c r="V129" i="15"/>
  <c r="X129" i="15"/>
  <c r="Z129" i="15" s="1"/>
  <c r="Y129" i="15"/>
  <c r="S129" i="15"/>
  <c r="AA128" i="15"/>
  <c r="S128" i="15"/>
  <c r="V128" i="15"/>
  <c r="AE127" i="15"/>
  <c r="AD127" i="15"/>
  <c r="AF127" i="15" s="1"/>
  <c r="AG127" i="15"/>
  <c r="AI127" i="15" s="1"/>
  <c r="AA127" i="15"/>
  <c r="D127" i="15" s="1"/>
  <c r="U127" i="15"/>
  <c r="W127" i="15" s="1"/>
  <c r="S127" i="15"/>
  <c r="C127" i="15" s="1"/>
  <c r="V127" i="15"/>
  <c r="AH126" i="15"/>
  <c r="AA126" i="15"/>
  <c r="AB126" i="15" s="1"/>
  <c r="AE126" i="15"/>
  <c r="S126" i="15"/>
  <c r="X126" i="15"/>
  <c r="Z126" i="15" s="1"/>
  <c r="S125" i="15"/>
  <c r="AC125" i="15" s="1"/>
  <c r="U125" i="15"/>
  <c r="W125" i="15" s="1"/>
  <c r="AD124" i="15"/>
  <c r="AF124" i="15" s="1"/>
  <c r="AG124" i="15"/>
  <c r="AI124" i="15" s="1"/>
  <c r="AA124" i="15"/>
  <c r="AH124" i="15"/>
  <c r="Y124" i="15"/>
  <c r="S124" i="15"/>
  <c r="U124" i="15"/>
  <c r="W124" i="15" s="1"/>
  <c r="X124" i="15"/>
  <c r="Z124" i="15" s="1"/>
  <c r="AE123" i="15"/>
  <c r="AH123" i="15"/>
  <c r="X123" i="15"/>
  <c r="Z123" i="15" s="1"/>
  <c r="U123" i="15"/>
  <c r="W123" i="15" s="1"/>
  <c r="Y123" i="15"/>
  <c r="S123" i="15"/>
  <c r="T123" i="15" s="1"/>
  <c r="AG122" i="15"/>
  <c r="AI122" i="15" s="1"/>
  <c r="AH122" i="15"/>
  <c r="AA122" i="15"/>
  <c r="D122" i="15" s="1"/>
  <c r="AD122" i="15"/>
  <c r="AF122" i="15" s="1"/>
  <c r="Y122" i="15"/>
  <c r="X122" i="15"/>
  <c r="Z122" i="15" s="1"/>
  <c r="S122" i="15"/>
  <c r="V122" i="15"/>
  <c r="U121" i="15"/>
  <c r="W121" i="15" s="1"/>
  <c r="S121" i="15"/>
  <c r="C121" i="15" s="1"/>
  <c r="AD120" i="15"/>
  <c r="AF120" i="15" s="1"/>
  <c r="AG120" i="15"/>
  <c r="AI120" i="15" s="1"/>
  <c r="AA120" i="15"/>
  <c r="AH120" i="15"/>
  <c r="U120" i="15"/>
  <c r="W120" i="15" s="1"/>
  <c r="V120" i="15"/>
  <c r="X120" i="15"/>
  <c r="Z120" i="15" s="1"/>
  <c r="S120" i="15"/>
  <c r="Y120" i="15"/>
  <c r="AH119" i="15"/>
  <c r="AD119" i="15"/>
  <c r="AF119" i="15" s="1"/>
  <c r="AE119" i="15"/>
  <c r="AG119" i="15"/>
  <c r="AI119" i="15" s="1"/>
  <c r="AA119" i="15"/>
  <c r="X119" i="15"/>
  <c r="Z119" i="15" s="1"/>
  <c r="V119" i="15"/>
  <c r="Y119" i="15"/>
  <c r="S119" i="15"/>
  <c r="T119" i="15" s="1"/>
  <c r="U119" i="15"/>
  <c r="W119" i="15" s="1"/>
  <c r="AG118" i="15"/>
  <c r="AI118" i="15" s="1"/>
  <c r="AD118" i="15"/>
  <c r="AF118" i="15" s="1"/>
  <c r="V118" i="15"/>
  <c r="X118" i="15"/>
  <c r="Z118" i="15" s="1"/>
  <c r="S118" i="15"/>
  <c r="T118" i="15" s="1"/>
  <c r="AH117" i="15"/>
  <c r="AE117" i="15"/>
  <c r="AG117" i="15"/>
  <c r="AI117" i="15" s="1"/>
  <c r="AA117" i="15"/>
  <c r="V117" i="15"/>
  <c r="X117" i="15"/>
  <c r="Z117" i="15" s="1"/>
  <c r="Y117" i="15"/>
  <c r="S117" i="15"/>
  <c r="U117" i="15"/>
  <c r="W117" i="15" s="1"/>
  <c r="AD116" i="15"/>
  <c r="AF116" i="15" s="1"/>
  <c r="AG116" i="15"/>
  <c r="AI116" i="15" s="1"/>
  <c r="AA116" i="15"/>
  <c r="Y116" i="15"/>
  <c r="S116" i="15"/>
  <c r="U116" i="15"/>
  <c r="W116" i="15" s="1"/>
  <c r="V116" i="15"/>
  <c r="AH115" i="15"/>
  <c r="AA115" i="15"/>
  <c r="D115" i="15" s="1"/>
  <c r="AD115" i="15"/>
  <c r="AF115" i="15" s="1"/>
  <c r="AG115" i="15"/>
  <c r="AI115" i="15" s="1"/>
  <c r="X115" i="15"/>
  <c r="Z115" i="15" s="1"/>
  <c r="Y115" i="15"/>
  <c r="S115" i="15"/>
  <c r="T115" i="15" s="1"/>
  <c r="V115" i="15"/>
  <c r="AH114" i="15"/>
  <c r="AA114" i="15"/>
  <c r="AB114" i="15" s="1"/>
  <c r="AE114" i="15"/>
  <c r="V114" i="15"/>
  <c r="S114" i="15"/>
  <c r="T114" i="15" s="1"/>
  <c r="AH113" i="15"/>
  <c r="AE113" i="15"/>
  <c r="AG113" i="15"/>
  <c r="AI113" i="15" s="1"/>
  <c r="AA113" i="15"/>
  <c r="V113" i="15"/>
  <c r="U113" i="15"/>
  <c r="W113" i="15" s="1"/>
  <c r="X113" i="15"/>
  <c r="Z113" i="15" s="1"/>
  <c r="Y113" i="15"/>
  <c r="S113" i="15"/>
  <c r="AD112" i="15"/>
  <c r="AF112" i="15" s="1"/>
  <c r="AG112" i="15"/>
  <c r="AI112" i="15" s="1"/>
  <c r="AA112" i="15"/>
  <c r="V112" i="15"/>
  <c r="Y112" i="15"/>
  <c r="S112" i="15"/>
  <c r="U112" i="15"/>
  <c r="W112" i="15" s="1"/>
  <c r="AH111" i="15"/>
  <c r="AA111" i="15"/>
  <c r="D111" i="15" s="1"/>
  <c r="AD111" i="15"/>
  <c r="AF111" i="15" s="1"/>
  <c r="AG111" i="15"/>
  <c r="AI111" i="15" s="1"/>
  <c r="X111" i="15"/>
  <c r="Z111" i="15" s="1"/>
  <c r="S111" i="15"/>
  <c r="T111" i="15" s="1"/>
  <c r="V111" i="15"/>
  <c r="Y111" i="15"/>
  <c r="AH109" i="15"/>
  <c r="AE109" i="15"/>
  <c r="AG109" i="15"/>
  <c r="AI109" i="15" s="1"/>
  <c r="AA109" i="15"/>
  <c r="V109" i="15"/>
  <c r="X109" i="15"/>
  <c r="Z109" i="15" s="1"/>
  <c r="Y109" i="15"/>
  <c r="S109" i="15"/>
  <c r="U109" i="15"/>
  <c r="W109" i="15" s="1"/>
  <c r="AA108" i="15"/>
  <c r="AH108" i="15"/>
  <c r="AD108" i="15"/>
  <c r="AF108" i="15" s="1"/>
  <c r="U108" i="15"/>
  <c r="W108" i="15" s="1"/>
  <c r="V108" i="15"/>
  <c r="Y108" i="15"/>
  <c r="S108" i="15"/>
  <c r="AA107" i="15"/>
  <c r="D107" i="15" s="1"/>
  <c r="AD107" i="15"/>
  <c r="AF107" i="15" s="1"/>
  <c r="V107" i="15"/>
  <c r="S107" i="15"/>
  <c r="C107" i="15" s="1"/>
  <c r="AA106" i="15"/>
  <c r="AB106" i="15" s="1"/>
  <c r="AE106" i="15"/>
  <c r="AH106" i="15"/>
  <c r="V106" i="15"/>
  <c r="S106" i="15"/>
  <c r="X106" i="15"/>
  <c r="Z106" i="15" s="1"/>
  <c r="X105" i="15"/>
  <c r="Z105" i="15" s="1"/>
  <c r="S105" i="15"/>
  <c r="AG104" i="15"/>
  <c r="AI104" i="15" s="1"/>
  <c r="AA104" i="15"/>
  <c r="X104" i="15"/>
  <c r="Z104" i="15" s="1"/>
  <c r="S104" i="15"/>
  <c r="AA103" i="15"/>
  <c r="D103" i="15" s="1"/>
  <c r="AH103" i="15"/>
  <c r="AG103" i="15"/>
  <c r="AI103" i="15" s="1"/>
  <c r="AD102" i="15"/>
  <c r="AF102" i="15" s="1"/>
  <c r="AA102" i="15"/>
  <c r="AB102" i="15" s="1"/>
  <c r="S102" i="15"/>
  <c r="V102" i="15"/>
  <c r="X102" i="15"/>
  <c r="Z102" i="15" s="1"/>
  <c r="AA101" i="15"/>
  <c r="D101" i="15" s="1"/>
  <c r="AE101" i="15"/>
  <c r="AG101" i="15"/>
  <c r="AI101" i="15" s="1"/>
  <c r="V101" i="15"/>
  <c r="S101" i="15"/>
  <c r="Y101" i="15"/>
  <c r="X101" i="15"/>
  <c r="Z101" i="15" s="1"/>
  <c r="AH100" i="15"/>
  <c r="AA100" i="15"/>
  <c r="Y100" i="15"/>
  <c r="U100" i="15"/>
  <c r="W100" i="15" s="1"/>
  <c r="S100" i="15"/>
  <c r="T100" i="15" s="1"/>
  <c r="AD99" i="15"/>
  <c r="AF99" i="15" s="1"/>
  <c r="AG99" i="15"/>
  <c r="AI99" i="15" s="1"/>
  <c r="AH99" i="15"/>
  <c r="AA99" i="15"/>
  <c r="Y99" i="15"/>
  <c r="S99" i="15"/>
  <c r="X99" i="15"/>
  <c r="Z99" i="15" s="1"/>
  <c r="V99" i="15"/>
  <c r="AE98" i="15"/>
  <c r="AA98" i="15"/>
  <c r="D98" i="15" s="1"/>
  <c r="AG97" i="15"/>
  <c r="AI97" i="15" s="1"/>
  <c r="AH97" i="15"/>
  <c r="AA97" i="15"/>
  <c r="D97" i="15" s="1"/>
  <c r="AD97" i="15"/>
  <c r="AF97" i="15" s="1"/>
  <c r="Y97" i="15"/>
  <c r="S97" i="15"/>
  <c r="X97" i="15"/>
  <c r="Z97" i="15" s="1"/>
  <c r="V97" i="15"/>
  <c r="AE96" i="15"/>
  <c r="AG96" i="15"/>
  <c r="AI96" i="15" s="1"/>
  <c r="AA96" i="15"/>
  <c r="X96" i="15"/>
  <c r="Z96" i="15" s="1"/>
  <c r="U96" i="15"/>
  <c r="W96" i="15" s="1"/>
  <c r="S96" i="15"/>
  <c r="T96" i="15" s="1"/>
  <c r="Y96" i="15"/>
  <c r="AG95" i="15"/>
  <c r="AI95" i="15" s="1"/>
  <c r="AA95" i="15"/>
  <c r="AD95" i="15"/>
  <c r="AF95" i="15" s="1"/>
  <c r="AH95" i="15"/>
  <c r="V95" i="15"/>
  <c r="Y95" i="15"/>
  <c r="S95" i="15"/>
  <c r="X95" i="15"/>
  <c r="Z95" i="15" s="1"/>
  <c r="AE94" i="15"/>
  <c r="AA94" i="15"/>
  <c r="AC94" i="15" s="1"/>
  <c r="AG93" i="15"/>
  <c r="AI93" i="15" s="1"/>
  <c r="AD93" i="15"/>
  <c r="AF93" i="15" s="1"/>
  <c r="AA93" i="15"/>
  <c r="D93" i="15" s="1"/>
  <c r="AH93" i="15"/>
  <c r="Y93" i="15"/>
  <c r="V93" i="15"/>
  <c r="S93" i="15"/>
  <c r="X93" i="15"/>
  <c r="Z93" i="15" s="1"/>
  <c r="AA92" i="15"/>
  <c r="AE92" i="15"/>
  <c r="AG92" i="15"/>
  <c r="AI92" i="15" s="1"/>
  <c r="X92" i="15"/>
  <c r="Z92" i="15" s="1"/>
  <c r="S92" i="15"/>
  <c r="T92" i="15" s="1"/>
  <c r="U92" i="15"/>
  <c r="W92" i="15" s="1"/>
  <c r="Y92" i="15"/>
  <c r="AG91" i="15"/>
  <c r="AI91" i="15" s="1"/>
  <c r="AH91" i="15"/>
  <c r="AA91" i="15"/>
  <c r="AD91" i="15"/>
  <c r="AF91" i="15" s="1"/>
  <c r="Y91" i="15"/>
  <c r="S91" i="15"/>
  <c r="V91" i="15"/>
  <c r="X91" i="15"/>
  <c r="Z91" i="15" s="1"/>
  <c r="AE90" i="15"/>
  <c r="AA90" i="15"/>
  <c r="D90" i="15" s="1"/>
  <c r="AG89" i="15"/>
  <c r="AI89" i="15" s="1"/>
  <c r="AH89" i="15"/>
  <c r="AA89" i="15"/>
  <c r="D89" i="15" s="1"/>
  <c r="AD89" i="15"/>
  <c r="AF89" i="15" s="1"/>
  <c r="Y89" i="15"/>
  <c r="S89" i="15"/>
  <c r="V89" i="15"/>
  <c r="X89" i="15"/>
  <c r="Z89" i="15" s="1"/>
  <c r="AE88" i="15"/>
  <c r="AA88" i="15"/>
  <c r="D88" i="15" s="1"/>
  <c r="S88" i="15"/>
  <c r="T88" i="15" s="1"/>
  <c r="U88" i="15"/>
  <c r="W88" i="15" s="1"/>
  <c r="AH87" i="15"/>
  <c r="AD87" i="15"/>
  <c r="AF87" i="15" s="1"/>
  <c r="AG87" i="15"/>
  <c r="AI87" i="15" s="1"/>
  <c r="AA87" i="15"/>
  <c r="Y87" i="15"/>
  <c r="S87" i="15"/>
  <c r="X87" i="15"/>
  <c r="Z87" i="15" s="1"/>
  <c r="V87" i="15"/>
  <c r="AG85" i="15"/>
  <c r="AI85" i="15" s="1"/>
  <c r="AD85" i="15"/>
  <c r="AF85" i="15" s="1"/>
  <c r="AH85" i="15"/>
  <c r="AA85" i="15"/>
  <c r="D85" i="15" s="1"/>
  <c r="Y85" i="15"/>
  <c r="V85" i="15"/>
  <c r="X85" i="15"/>
  <c r="Z85" i="15" s="1"/>
  <c r="S85" i="15"/>
  <c r="AD83" i="15"/>
  <c r="AF83" i="15" s="1"/>
  <c r="AG83" i="15"/>
  <c r="AI83" i="15" s="1"/>
  <c r="AA83" i="15"/>
  <c r="AH83" i="15"/>
  <c r="Y83" i="15"/>
  <c r="U83" i="15"/>
  <c r="W83" i="15" s="1"/>
  <c r="V83" i="15"/>
  <c r="X83" i="15"/>
  <c r="Z83" i="15" s="1"/>
  <c r="S83" i="15"/>
  <c r="S82" i="15"/>
  <c r="T82" i="15" s="1"/>
  <c r="Y82" i="15"/>
  <c r="AE81" i="15"/>
  <c r="AA81" i="15"/>
  <c r="AB81" i="15" s="1"/>
  <c r="AH81" i="15"/>
  <c r="X81" i="15"/>
  <c r="Z81" i="15" s="1"/>
  <c r="S81" i="15"/>
  <c r="AE80" i="15"/>
  <c r="AA80" i="15"/>
  <c r="AB80" i="15" s="1"/>
  <c r="V80" i="15"/>
  <c r="S80" i="15"/>
  <c r="U80" i="15"/>
  <c r="W80" i="15" s="1"/>
  <c r="AD79" i="15"/>
  <c r="AF79" i="15" s="1"/>
  <c r="AH79" i="15"/>
  <c r="AA79" i="15"/>
  <c r="V79" i="15"/>
  <c r="Y79" i="15"/>
  <c r="S79" i="15"/>
  <c r="U79" i="15"/>
  <c r="W79" i="15" s="1"/>
  <c r="AH78" i="15"/>
  <c r="AG78" i="15"/>
  <c r="AI78" i="15" s="1"/>
  <c r="V78" i="15"/>
  <c r="X78" i="15"/>
  <c r="Z78" i="15" s="1"/>
  <c r="Y78" i="15"/>
  <c r="U78" i="15"/>
  <c r="W78" i="15" s="1"/>
  <c r="AD77" i="15"/>
  <c r="AF77" i="15" s="1"/>
  <c r="AG77" i="15"/>
  <c r="AI77" i="15" s="1"/>
  <c r="AH77" i="15"/>
  <c r="AA77" i="15"/>
  <c r="X77" i="15"/>
  <c r="Z77" i="15" s="1"/>
  <c r="S77" i="15"/>
  <c r="T77" i="15" s="1"/>
  <c r="Y77" i="15"/>
  <c r="AG75" i="15"/>
  <c r="AI75" i="15" s="1"/>
  <c r="AA75" i="15"/>
  <c r="D75" i="15" s="1"/>
  <c r="AE75" i="15"/>
  <c r="Y75" i="15"/>
  <c r="X75" i="15"/>
  <c r="Z75" i="15" s="1"/>
  <c r="S75" i="15"/>
  <c r="AD74" i="15"/>
  <c r="AF74" i="15" s="1"/>
  <c r="AA74" i="15"/>
  <c r="AG74" i="15"/>
  <c r="AI74" i="15" s="1"/>
  <c r="V74" i="15"/>
  <c r="Y74" i="15"/>
  <c r="S74" i="15"/>
  <c r="U74" i="15"/>
  <c r="W74" i="15" s="1"/>
  <c r="AG73" i="15"/>
  <c r="AI73" i="15" s="1"/>
  <c r="AH73" i="15"/>
  <c r="AA73" i="15"/>
  <c r="X73" i="15"/>
  <c r="Z73" i="15" s="1"/>
  <c r="V73" i="15"/>
  <c r="Y73" i="15"/>
  <c r="S73" i="15"/>
  <c r="T73" i="15" s="1"/>
  <c r="AE72" i="15"/>
  <c r="AA72" i="15"/>
  <c r="D72" i="15" s="1"/>
  <c r="AG71" i="15"/>
  <c r="AI71" i="15" s="1"/>
  <c r="AE71" i="15"/>
  <c r="AA71" i="15"/>
  <c r="D71" i="15" s="1"/>
  <c r="Y71" i="15"/>
  <c r="X71" i="15"/>
  <c r="Z71" i="15" s="1"/>
  <c r="S71" i="15"/>
  <c r="AA70" i="15"/>
  <c r="AD70" i="15"/>
  <c r="AF70" i="15" s="1"/>
  <c r="U70" i="15"/>
  <c r="W70" i="15" s="1"/>
  <c r="V70" i="15"/>
  <c r="Y70" i="15"/>
  <c r="S70" i="15"/>
  <c r="AH69" i="15"/>
  <c r="AA69" i="15"/>
  <c r="AD69" i="15"/>
  <c r="AF69" i="15" s="1"/>
  <c r="AG69" i="15"/>
  <c r="AI69" i="15" s="1"/>
  <c r="X69" i="15"/>
  <c r="Z69" i="15" s="1"/>
  <c r="S69" i="15"/>
  <c r="T69" i="15" s="1"/>
  <c r="U69" i="15"/>
  <c r="W69" i="15" s="1"/>
  <c r="V69" i="15"/>
  <c r="Y69" i="15"/>
  <c r="AA68" i="15"/>
  <c r="AC68" i="15" s="1"/>
  <c r="AE68" i="15"/>
  <c r="AA67" i="15"/>
  <c r="AB67" i="15" s="1"/>
  <c r="AE67" i="15"/>
  <c r="V67" i="15"/>
  <c r="S67" i="15"/>
  <c r="T67" i="15" s="1"/>
  <c r="U67" i="15"/>
  <c r="W67" i="15" s="1"/>
  <c r="X67" i="15"/>
  <c r="Z67" i="15" s="1"/>
  <c r="Y67" i="15"/>
  <c r="AH66" i="15"/>
  <c r="AA66" i="15"/>
  <c r="AG66" i="15"/>
  <c r="AI66" i="15" s="1"/>
  <c r="S66" i="15"/>
  <c r="X66" i="15"/>
  <c r="Z66" i="15" s="1"/>
  <c r="Y66" i="15"/>
  <c r="X65" i="15"/>
  <c r="Z65" i="15" s="1"/>
  <c r="S65" i="15"/>
  <c r="C65" i="15" s="1"/>
  <c r="Y65" i="15"/>
  <c r="AA64" i="15"/>
  <c r="AB64" i="15" s="1"/>
  <c r="AD64" i="15"/>
  <c r="AF64" i="15" s="1"/>
  <c r="V64" i="15"/>
  <c r="X64" i="15"/>
  <c r="Z64" i="15" s="1"/>
  <c r="S64" i="15"/>
  <c r="AG63" i="15"/>
  <c r="AI63" i="15" s="1"/>
  <c r="AA63" i="15"/>
  <c r="AE63" i="15"/>
  <c r="V63" i="15"/>
  <c r="Y63" i="15"/>
  <c r="S63" i="15"/>
  <c r="U63" i="15"/>
  <c r="W63" i="15" s="1"/>
  <c r="AG62" i="15"/>
  <c r="AI62" i="15" s="1"/>
  <c r="AA62" i="15"/>
  <c r="AE62" i="15"/>
  <c r="U62" i="15"/>
  <c r="W62" i="15" s="1"/>
  <c r="Y62" i="15"/>
  <c r="S62" i="15"/>
  <c r="D61" i="15"/>
  <c r="AB61" i="15"/>
  <c r="V61" i="15"/>
  <c r="S61" i="15"/>
  <c r="AG60" i="15"/>
  <c r="AI60" i="15" s="1"/>
  <c r="AH60" i="15"/>
  <c r="AD60" i="15"/>
  <c r="AF60" i="15" s="1"/>
  <c r="Y60" i="15"/>
  <c r="V60" i="15"/>
  <c r="AH59" i="15"/>
  <c r="AE59" i="15"/>
  <c r="AA59" i="15"/>
  <c r="AB59" i="15" s="1"/>
  <c r="V59" i="15"/>
  <c r="S59" i="15"/>
  <c r="T59" i="15" s="1"/>
  <c r="AH58" i="15"/>
  <c r="AD58" i="15"/>
  <c r="AF58" i="15" s="1"/>
  <c r="AA58" i="15"/>
  <c r="AG58" i="15"/>
  <c r="AI58" i="15" s="1"/>
  <c r="X58" i="15"/>
  <c r="Z58" i="15" s="1"/>
  <c r="Y58" i="15"/>
  <c r="S58" i="15"/>
  <c r="V58" i="15"/>
  <c r="AE57" i="15"/>
  <c r="AG57" i="15"/>
  <c r="AI57" i="15" s="1"/>
  <c r="AA57" i="15"/>
  <c r="X57" i="15"/>
  <c r="Z57" i="15" s="1"/>
  <c r="S57" i="15"/>
  <c r="T57" i="15" s="1"/>
  <c r="U57" i="15"/>
  <c r="W57" i="15" s="1"/>
  <c r="Y57" i="15"/>
  <c r="AG56" i="15"/>
  <c r="AI56" i="15" s="1"/>
  <c r="AD56" i="15"/>
  <c r="AF56" i="15" s="1"/>
  <c r="AH56" i="15"/>
  <c r="AA56" i="15"/>
  <c r="D56" i="15" s="1"/>
  <c r="Y56" i="15"/>
  <c r="X56" i="15"/>
  <c r="Z56" i="15" s="1"/>
  <c r="S56" i="15"/>
  <c r="AA54" i="15"/>
  <c r="AG54" i="15"/>
  <c r="AI54" i="15" s="1"/>
  <c r="AH54" i="15"/>
  <c r="AD54" i="15"/>
  <c r="AF54" i="15" s="1"/>
  <c r="V54" i="15"/>
  <c r="X54" i="15"/>
  <c r="Z54" i="15" s="1"/>
  <c r="Y54" i="15"/>
  <c r="S54" i="15"/>
  <c r="AA53" i="15"/>
  <c r="AE53" i="15"/>
  <c r="U53" i="15"/>
  <c r="W53" i="15" s="1"/>
  <c r="S53" i="15"/>
  <c r="T53" i="15" s="1"/>
  <c r="AG52" i="15"/>
  <c r="AI52" i="15" s="1"/>
  <c r="AD52" i="15"/>
  <c r="AF52" i="15" s="1"/>
  <c r="AH52" i="15"/>
  <c r="AA52" i="15"/>
  <c r="D52" i="15" s="1"/>
  <c r="Y52" i="15"/>
  <c r="X52" i="15"/>
  <c r="Z52" i="15" s="1"/>
  <c r="S52" i="15"/>
  <c r="AE51" i="15"/>
  <c r="AA51" i="15"/>
  <c r="V51" i="15"/>
  <c r="U51" i="15"/>
  <c r="W51" i="15" s="1"/>
  <c r="X51" i="15"/>
  <c r="Z51" i="15" s="1"/>
  <c r="Y51" i="15"/>
  <c r="S51" i="15"/>
  <c r="T51" i="15" s="1"/>
  <c r="AG50" i="15"/>
  <c r="AI50" i="15" s="1"/>
  <c r="AH50" i="15"/>
  <c r="AA50" i="15"/>
  <c r="X50" i="15"/>
  <c r="Z50" i="15" s="1"/>
  <c r="Y50" i="15"/>
  <c r="S50" i="15"/>
  <c r="X49" i="15"/>
  <c r="Z49" i="15" s="1"/>
  <c r="S49" i="15"/>
  <c r="C49" i="15" s="1"/>
  <c r="Y49" i="15"/>
  <c r="AE48" i="15"/>
  <c r="AH48" i="15"/>
  <c r="AA48" i="15"/>
  <c r="AB48" i="15" s="1"/>
  <c r="S48" i="15"/>
  <c r="V48" i="15"/>
  <c r="X48" i="15"/>
  <c r="Z48" i="15" s="1"/>
  <c r="AA47" i="15"/>
  <c r="AE47" i="15"/>
  <c r="V47" i="15"/>
  <c r="S47" i="15"/>
  <c r="U47" i="15"/>
  <c r="W47" i="15" s="1"/>
  <c r="Y47" i="15"/>
  <c r="AH46" i="15"/>
  <c r="AA46" i="15"/>
  <c r="AD46" i="15"/>
  <c r="AF46" i="15" s="1"/>
  <c r="U46" i="15"/>
  <c r="W46" i="15" s="1"/>
  <c r="V46" i="15"/>
  <c r="Y46" i="15"/>
  <c r="S46" i="15"/>
  <c r="AE45" i="15"/>
  <c r="AD45" i="15"/>
  <c r="AF45" i="15" s="1"/>
  <c r="X45" i="15"/>
  <c r="Z45" i="15" s="1"/>
  <c r="S45" i="15"/>
  <c r="C45" i="15" s="1"/>
  <c r="Y45" i="15"/>
  <c r="S44" i="15"/>
  <c r="X44" i="15"/>
  <c r="Z44" i="15" s="1"/>
  <c r="AE43" i="15"/>
  <c r="AA43" i="15"/>
  <c r="AB43" i="15" s="1"/>
  <c r="V43" i="15"/>
  <c r="S43" i="15"/>
  <c r="U43" i="15"/>
  <c r="W43" i="15" s="1"/>
  <c r="AE42" i="15"/>
  <c r="AH42" i="15"/>
  <c r="AA42" i="15"/>
  <c r="AB42" i="15" s="1"/>
  <c r="AD42" i="15"/>
  <c r="AF42" i="15" s="1"/>
  <c r="S42" i="15"/>
  <c r="T42" i="15" s="1"/>
  <c r="V42" i="15"/>
  <c r="AG41" i="15"/>
  <c r="AI41" i="15" s="1"/>
  <c r="AE41" i="15"/>
  <c r="AA41" i="15"/>
  <c r="AB41" i="15" s="1"/>
  <c r="Y41" i="15"/>
  <c r="S41" i="15"/>
  <c r="T41" i="15" s="1"/>
  <c r="AG40" i="15"/>
  <c r="AI40" i="15" s="1"/>
  <c r="AD40" i="15"/>
  <c r="AF40" i="15" s="1"/>
  <c r="AA40" i="15"/>
  <c r="V40" i="15"/>
  <c r="X40" i="15"/>
  <c r="Z40" i="15" s="1"/>
  <c r="S40" i="15"/>
  <c r="Y40" i="15"/>
  <c r="U40" i="15"/>
  <c r="W40" i="15" s="1"/>
  <c r="AD39" i="15"/>
  <c r="AF39" i="15" s="1"/>
  <c r="AG39" i="15"/>
  <c r="AI39" i="15" s="1"/>
  <c r="AA39" i="15"/>
  <c r="X39" i="15"/>
  <c r="Z39" i="15" s="1"/>
  <c r="U39" i="15"/>
  <c r="W39" i="15" s="1"/>
  <c r="V39" i="15"/>
  <c r="Y39" i="15"/>
  <c r="S39" i="15"/>
  <c r="T39" i="15" s="1"/>
  <c r="AD38" i="15"/>
  <c r="AF38" i="15" s="1"/>
  <c r="AH38" i="15"/>
  <c r="AA38" i="15"/>
  <c r="AB38" i="15" s="1"/>
  <c r="X38" i="15"/>
  <c r="Z38" i="15" s="1"/>
  <c r="V38" i="15"/>
  <c r="S38" i="15"/>
  <c r="T38" i="15" s="1"/>
  <c r="AG37" i="15"/>
  <c r="AI37" i="15" s="1"/>
  <c r="AE37" i="15"/>
  <c r="AA37" i="15"/>
  <c r="AB37" i="15" s="1"/>
  <c r="Y37" i="15"/>
  <c r="S37" i="15"/>
  <c r="T37" i="15" s="1"/>
  <c r="AG36" i="15"/>
  <c r="AI36" i="15" s="1"/>
  <c r="AA36" i="15"/>
  <c r="AD36" i="15"/>
  <c r="AF36" i="15" s="1"/>
  <c r="V36" i="15"/>
  <c r="Y36" i="15"/>
  <c r="S36" i="15"/>
  <c r="U36" i="15"/>
  <c r="W36" i="15" s="1"/>
  <c r="X36" i="15"/>
  <c r="Z36" i="15" s="1"/>
  <c r="AE163" i="15"/>
  <c r="AE143" i="15"/>
  <c r="AD82" i="15"/>
  <c r="AF82" i="15" s="1"/>
  <c r="HM9" i="15"/>
  <c r="HI9" i="15"/>
  <c r="X160" i="15"/>
  <c r="Z160" i="15" s="1"/>
  <c r="F160" i="15"/>
  <c r="Y107" i="15"/>
  <c r="F107" i="15"/>
  <c r="Y103" i="15"/>
  <c r="F103" i="15"/>
  <c r="X100" i="15"/>
  <c r="Z100" i="15" s="1"/>
  <c r="F100" i="15"/>
  <c r="ID88" i="14"/>
  <c r="F88" i="14" s="1"/>
  <c r="HJ88" i="15"/>
  <c r="F88" i="15" s="1"/>
  <c r="X63" i="15"/>
  <c r="Z63" i="15" s="1"/>
  <c r="F63" i="15"/>
  <c r="X47" i="15"/>
  <c r="Z47" i="15" s="1"/>
  <c r="F47" i="15"/>
  <c r="X43" i="15"/>
  <c r="Z43" i="15" s="1"/>
  <c r="F43" i="15"/>
  <c r="X42" i="15"/>
  <c r="Z42" i="15" s="1"/>
  <c r="F42" i="15"/>
  <c r="AH40" i="15"/>
  <c r="HN9" i="15"/>
  <c r="F40" i="15"/>
  <c r="HJ9" i="15"/>
  <c r="F9" i="15" s="1"/>
  <c r="AH169" i="15"/>
  <c r="AH165" i="15"/>
  <c r="AG162" i="15"/>
  <c r="AI162" i="15" s="1"/>
  <c r="AH161" i="15"/>
  <c r="AH158" i="15"/>
  <c r="AH154" i="15"/>
  <c r="AH140" i="15"/>
  <c r="AH139" i="15"/>
  <c r="AH136" i="15"/>
  <c r="AH135" i="15"/>
  <c r="AH132" i="15"/>
  <c r="AH131" i="15"/>
  <c r="Y127" i="15"/>
  <c r="X125" i="15"/>
  <c r="Z125" i="15" s="1"/>
  <c r="AH116" i="15"/>
  <c r="X116" i="15"/>
  <c r="Z116" i="15" s="1"/>
  <c r="AH112" i="15"/>
  <c r="X112" i="15"/>
  <c r="Z112" i="15" s="1"/>
  <c r="AG108" i="15"/>
  <c r="AI108" i="15" s="1"/>
  <c r="AG107" i="15"/>
  <c r="AI107" i="15" s="1"/>
  <c r="AH104" i="15"/>
  <c r="AG100" i="15"/>
  <c r="AI100" i="15" s="1"/>
  <c r="AG80" i="15"/>
  <c r="AI80" i="15" s="1"/>
  <c r="AG79" i="15"/>
  <c r="AI79" i="15" s="1"/>
  <c r="AH74" i="15"/>
  <c r="AH70" i="15"/>
  <c r="AH62" i="15"/>
  <c r="AG61" i="15"/>
  <c r="AI61" i="15" s="1"/>
  <c r="AG53" i="15"/>
  <c r="AI53" i="15" s="1"/>
  <c r="AG51" i="15"/>
  <c r="AI51" i="15" s="1"/>
  <c r="AG47" i="15"/>
  <c r="AI47" i="15" s="1"/>
  <c r="AG46" i="15"/>
  <c r="AI46" i="15" s="1"/>
  <c r="AG43" i="15"/>
  <c r="AI43" i="15" s="1"/>
  <c r="AG42" i="15"/>
  <c r="AI42" i="15" s="1"/>
  <c r="AH39" i="15"/>
  <c r="AH36" i="15"/>
  <c r="HO9" i="15"/>
  <c r="HK9" i="15"/>
  <c r="E36" i="15"/>
  <c r="H36" i="15" s="1"/>
  <c r="G36" i="15" s="1"/>
  <c r="I36" i="15" s="1"/>
  <c r="E35" i="15"/>
  <c r="E45" i="15"/>
  <c r="H45" i="15" s="1"/>
  <c r="G45" i="15" s="1"/>
  <c r="I45" i="15" s="1"/>
  <c r="E48" i="15"/>
  <c r="H48" i="15" s="1"/>
  <c r="G48" i="15" s="1"/>
  <c r="I48" i="15" s="1"/>
  <c r="E49" i="15"/>
  <c r="H49" i="15" s="1"/>
  <c r="G49" i="15" s="1"/>
  <c r="I49" i="15" s="1"/>
  <c r="E54" i="15"/>
  <c r="H54" i="15" s="1"/>
  <c r="G54" i="15" s="1"/>
  <c r="I54" i="15" s="1"/>
  <c r="E64" i="15"/>
  <c r="H64" i="15" s="1"/>
  <c r="G64" i="15" s="1"/>
  <c r="I64" i="15" s="1"/>
  <c r="E79" i="15"/>
  <c r="H79" i="15" s="1"/>
  <c r="G79" i="15" s="1"/>
  <c r="I79" i="15" s="1"/>
  <c r="E88" i="15"/>
  <c r="H88" i="15" s="1"/>
  <c r="E90" i="15"/>
  <c r="H90" i="15" s="1"/>
  <c r="G90" i="15" s="1"/>
  <c r="I90" i="15" s="1"/>
  <c r="E40" i="15"/>
  <c r="H40" i="15" s="1"/>
  <c r="E41" i="15"/>
  <c r="H41" i="15" s="1"/>
  <c r="G41" i="15" s="1"/>
  <c r="I41" i="15" s="1"/>
  <c r="E44" i="15"/>
  <c r="H44" i="15" s="1"/>
  <c r="G44" i="15" s="1"/>
  <c r="I44" i="15" s="1"/>
  <c r="E47" i="15"/>
  <c r="H47" i="15" s="1"/>
  <c r="E50" i="15"/>
  <c r="H50" i="15" s="1"/>
  <c r="G50" i="15" s="1"/>
  <c r="I50" i="15" s="1"/>
  <c r="E61" i="15"/>
  <c r="H61" i="15" s="1"/>
  <c r="G61" i="15" s="1"/>
  <c r="I61" i="15" s="1"/>
  <c r="E67" i="15"/>
  <c r="H67" i="15" s="1"/>
  <c r="G67" i="15" s="1"/>
  <c r="I67" i="15" s="1"/>
  <c r="E76" i="15"/>
  <c r="H76" i="15" s="1"/>
  <c r="G76" i="15" s="1"/>
  <c r="I76" i="15" s="1"/>
  <c r="KC77" i="15"/>
  <c r="E78" i="15"/>
  <c r="H78" i="15" s="1"/>
  <c r="G78" i="15" s="1"/>
  <c r="I78" i="15" s="1"/>
  <c r="E81" i="15"/>
  <c r="H81" i="15" s="1"/>
  <c r="G81" i="15" s="1"/>
  <c r="I81" i="15" s="1"/>
  <c r="E82" i="15"/>
  <c r="H82" i="15" s="1"/>
  <c r="G82" i="15" s="1"/>
  <c r="I82" i="15" s="1"/>
  <c r="E93" i="15"/>
  <c r="H93" i="15" s="1"/>
  <c r="G93" i="15" s="1"/>
  <c r="I93" i="15" s="1"/>
  <c r="E97" i="15"/>
  <c r="H97" i="15" s="1"/>
  <c r="G97" i="15" s="1"/>
  <c r="I97" i="15" s="1"/>
  <c r="E39" i="15"/>
  <c r="H39" i="15" s="1"/>
  <c r="G39" i="15" s="1"/>
  <c r="I39" i="15" s="1"/>
  <c r="E51" i="15"/>
  <c r="H51" i="15" s="1"/>
  <c r="G51" i="15" s="1"/>
  <c r="I51" i="15" s="1"/>
  <c r="E53" i="15"/>
  <c r="H53" i="15" s="1"/>
  <c r="G53" i="15" s="1"/>
  <c r="I53" i="15" s="1"/>
  <c r="E56" i="15"/>
  <c r="H56" i="15" s="1"/>
  <c r="G56" i="15" s="1"/>
  <c r="I56" i="15" s="1"/>
  <c r="E58" i="15"/>
  <c r="H58" i="15" s="1"/>
  <c r="G58" i="15" s="1"/>
  <c r="I58" i="15" s="1"/>
  <c r="E59" i="15"/>
  <c r="H59" i="15" s="1"/>
  <c r="G59" i="15" s="1"/>
  <c r="I59" i="15" s="1"/>
  <c r="E63" i="15"/>
  <c r="H63" i="15" s="1"/>
  <c r="E66" i="15"/>
  <c r="H66" i="15" s="1"/>
  <c r="G66" i="15" s="1"/>
  <c r="I66" i="15" s="1"/>
  <c r="E68" i="15"/>
  <c r="H68" i="15" s="1"/>
  <c r="G68" i="15" s="1"/>
  <c r="I68" i="15" s="1"/>
  <c r="E71" i="15"/>
  <c r="H71" i="15" s="1"/>
  <c r="G71" i="15" s="1"/>
  <c r="I71" i="15" s="1"/>
  <c r="KG77" i="15"/>
  <c r="E77" i="15"/>
  <c r="H77" i="15" s="1"/>
  <c r="G77" i="15" s="1"/>
  <c r="I77" i="15" s="1"/>
  <c r="KB77" i="15"/>
  <c r="E87" i="15"/>
  <c r="H87" i="15" s="1"/>
  <c r="G87" i="15" s="1"/>
  <c r="I87" i="15" s="1"/>
  <c r="E89" i="15"/>
  <c r="H89" i="15" s="1"/>
  <c r="G89" i="15" s="1"/>
  <c r="I89" i="15" s="1"/>
  <c r="H95" i="15"/>
  <c r="G95" i="15" s="1"/>
  <c r="I95" i="15" s="1"/>
  <c r="E85" i="15"/>
  <c r="H85" i="15" s="1"/>
  <c r="G85" i="15" s="1"/>
  <c r="I85" i="15" s="1"/>
  <c r="E92" i="15"/>
  <c r="H92" i="15" s="1"/>
  <c r="G92" i="15" s="1"/>
  <c r="I92" i="15" s="1"/>
  <c r="E94" i="15"/>
  <c r="H94" i="15" s="1"/>
  <c r="G94" i="15" s="1"/>
  <c r="I94" i="15" s="1"/>
  <c r="E109" i="15"/>
  <c r="H109" i="15" s="1"/>
  <c r="G109" i="15" s="1"/>
  <c r="I109" i="15" s="1"/>
  <c r="E114" i="15"/>
  <c r="H114" i="15" s="1"/>
  <c r="G114" i="15" s="1"/>
  <c r="I114" i="15" s="1"/>
  <c r="E116" i="15"/>
  <c r="H116" i="15" s="1"/>
  <c r="E120" i="15"/>
  <c r="H120" i="15" s="1"/>
  <c r="G120" i="15" s="1"/>
  <c r="I120" i="15" s="1"/>
  <c r="E124" i="15"/>
  <c r="H124" i="15" s="1"/>
  <c r="G124" i="15" s="1"/>
  <c r="I124" i="15" s="1"/>
  <c r="E127" i="15"/>
  <c r="H127" i="15" s="1"/>
  <c r="E130" i="15"/>
  <c r="H130" i="15" s="1"/>
  <c r="G130" i="15" s="1"/>
  <c r="I130" i="15" s="1"/>
  <c r="JZ135" i="15"/>
  <c r="KH135" i="15"/>
  <c r="E146" i="15"/>
  <c r="H146" i="15" s="1"/>
  <c r="G146" i="15" s="1"/>
  <c r="I146" i="15" s="1"/>
  <c r="JS135" i="15"/>
  <c r="E102" i="15"/>
  <c r="H102" i="15" s="1"/>
  <c r="G102" i="15" s="1"/>
  <c r="I102" i="15" s="1"/>
  <c r="E104" i="15"/>
  <c r="H104" i="15" s="1"/>
  <c r="G104" i="15" s="1"/>
  <c r="I104" i="15" s="1"/>
  <c r="E110" i="15"/>
  <c r="H110" i="15" s="1"/>
  <c r="G110" i="15" s="1"/>
  <c r="I110" i="15" s="1"/>
  <c r="E126" i="15"/>
  <c r="H126" i="15" s="1"/>
  <c r="G126" i="15" s="1"/>
  <c r="I126" i="15" s="1"/>
  <c r="KG135" i="15"/>
  <c r="E135" i="15"/>
  <c r="H135" i="15" s="1"/>
  <c r="G135" i="15" s="1"/>
  <c r="I135" i="15" s="1"/>
  <c r="E107" i="15"/>
  <c r="H107" i="15" s="1"/>
  <c r="E112" i="15"/>
  <c r="H112" i="15" s="1"/>
  <c r="E113" i="15"/>
  <c r="H113" i="15" s="1"/>
  <c r="G113" i="15" s="1"/>
  <c r="I113" i="15" s="1"/>
  <c r="E128" i="15"/>
  <c r="H128" i="15" s="1"/>
  <c r="E129" i="15"/>
  <c r="H129" i="15" s="1"/>
  <c r="G129" i="15" s="1"/>
  <c r="I129" i="15" s="1"/>
  <c r="KF135" i="15"/>
  <c r="KA135" i="15"/>
  <c r="E136" i="15"/>
  <c r="H136" i="15" s="1"/>
  <c r="G136" i="15" s="1"/>
  <c r="I136" i="15" s="1"/>
  <c r="E138" i="15"/>
  <c r="H138" i="15" s="1"/>
  <c r="G138" i="15" s="1"/>
  <c r="I138" i="15" s="1"/>
  <c r="E139" i="15"/>
  <c r="H139" i="15" s="1"/>
  <c r="G139" i="15" s="1"/>
  <c r="I139" i="15" s="1"/>
  <c r="E147" i="15"/>
  <c r="H147" i="15" s="1"/>
  <c r="E149" i="15"/>
  <c r="H149" i="15" s="1"/>
  <c r="E156" i="15"/>
  <c r="H156" i="15" s="1"/>
  <c r="G156" i="15" s="1"/>
  <c r="I156" i="15" s="1"/>
  <c r="E158" i="15"/>
  <c r="H158" i="15" s="1"/>
  <c r="G158" i="15" s="1"/>
  <c r="I158" i="15" s="1"/>
  <c r="E168" i="15"/>
  <c r="H168" i="15" s="1"/>
  <c r="E170" i="15"/>
  <c r="H170" i="15" s="1"/>
  <c r="G170" i="15" s="1"/>
  <c r="I170" i="15" s="1"/>
  <c r="E143" i="15"/>
  <c r="H143" i="15" s="1"/>
  <c r="G143" i="15" s="1"/>
  <c r="I143" i="15" s="1"/>
  <c r="KG160" i="15"/>
  <c r="E161" i="15"/>
  <c r="H161" i="15" s="1"/>
  <c r="G161" i="15" s="1"/>
  <c r="I161" i="15" s="1"/>
  <c r="KA165" i="15"/>
  <c r="E145" i="15"/>
  <c r="H145" i="15" s="1"/>
  <c r="G145" i="15" s="1"/>
  <c r="I145" i="15" s="1"/>
  <c r="KE165" i="15"/>
  <c r="JS165" i="15"/>
  <c r="JY47" i="15"/>
  <c r="Y44" i="15"/>
  <c r="U44" i="15"/>
  <c r="W44" i="15" s="1"/>
  <c r="AG44" i="15"/>
  <c r="AI44" i="15" s="1"/>
  <c r="HQ9" i="15"/>
  <c r="IC9" i="15"/>
  <c r="HR9" i="15"/>
  <c r="HV9" i="15"/>
  <c r="HZ9" i="15"/>
  <c r="ID9" i="15"/>
  <c r="IH9" i="15"/>
  <c r="X37" i="15"/>
  <c r="Z37" i="15" s="1"/>
  <c r="X41" i="15"/>
  <c r="Z41" i="15" s="1"/>
  <c r="U45" i="15"/>
  <c r="W45" i="15" s="1"/>
  <c r="AD49" i="15"/>
  <c r="AF49" i="15" s="1"/>
  <c r="E55" i="15"/>
  <c r="H55" i="15" s="1"/>
  <c r="G55" i="15" s="1"/>
  <c r="I55" i="15" s="1"/>
  <c r="T55" i="15"/>
  <c r="C55" i="15"/>
  <c r="V55" i="15"/>
  <c r="X55" i="15"/>
  <c r="Z55" i="15" s="1"/>
  <c r="Y55" i="15"/>
  <c r="U55" i="15"/>
  <c r="W55" i="15" s="1"/>
  <c r="AH55" i="15"/>
  <c r="AD55" i="15"/>
  <c r="AF55" i="15" s="1"/>
  <c r="AG55" i="15"/>
  <c r="AI55" i="15" s="1"/>
  <c r="AB86" i="15"/>
  <c r="D86" i="15"/>
  <c r="AC86" i="15"/>
  <c r="AH47" i="15"/>
  <c r="AD47" i="15"/>
  <c r="AF47" i="15" s="1"/>
  <c r="AH51" i="15"/>
  <c r="AD51" i="15"/>
  <c r="AF51" i="15" s="1"/>
  <c r="HY9" i="15"/>
  <c r="HT9" i="15"/>
  <c r="HX9" i="15"/>
  <c r="IB9" i="15"/>
  <c r="IF9" i="15"/>
  <c r="IJ9" i="15"/>
  <c r="HL9" i="15"/>
  <c r="HP9" i="15"/>
  <c r="V37" i="15"/>
  <c r="AD37" i="15"/>
  <c r="AF37" i="15" s="1"/>
  <c r="AH37" i="15"/>
  <c r="U38" i="15"/>
  <c r="W38" i="15" s="1"/>
  <c r="Y38" i="15"/>
  <c r="AG38" i="15"/>
  <c r="AI38" i="15" s="1"/>
  <c r="V41" i="15"/>
  <c r="AD41" i="15"/>
  <c r="AF41" i="15" s="1"/>
  <c r="AH41" i="15"/>
  <c r="Y42" i="15"/>
  <c r="Y43" i="15"/>
  <c r="E43" i="15"/>
  <c r="H43" i="15" s="1"/>
  <c r="V44" i="15"/>
  <c r="AA44" i="15"/>
  <c r="AH45" i="15"/>
  <c r="X46" i="15"/>
  <c r="Z46" i="15" s="1"/>
  <c r="V49" i="15"/>
  <c r="AA49" i="15"/>
  <c r="AG49" i="15"/>
  <c r="AI49" i="15" s="1"/>
  <c r="V50" i="15"/>
  <c r="AE55" i="15"/>
  <c r="AH43" i="15"/>
  <c r="AD43" i="15"/>
  <c r="AF43" i="15" s="1"/>
  <c r="Y48" i="15"/>
  <c r="U48" i="15"/>
  <c r="W48" i="15" s="1"/>
  <c r="AG48" i="15"/>
  <c r="AI48" i="15" s="1"/>
  <c r="HU9" i="15"/>
  <c r="IG9" i="15"/>
  <c r="HS9" i="15"/>
  <c r="HW9" i="15"/>
  <c r="IA9" i="15"/>
  <c r="IE9" i="15"/>
  <c r="II9" i="15"/>
  <c r="U37" i="15"/>
  <c r="W37" i="15" s="1"/>
  <c r="U41" i="15"/>
  <c r="W41" i="15" s="1"/>
  <c r="AE44" i="15"/>
  <c r="V45" i="15"/>
  <c r="AA45" i="15"/>
  <c r="AG45" i="15"/>
  <c r="AI45" i="15" s="1"/>
  <c r="U49" i="15"/>
  <c r="W49" i="15" s="1"/>
  <c r="AE49" i="15"/>
  <c r="AD50" i="15"/>
  <c r="AF50" i="15" s="1"/>
  <c r="Y53" i="15"/>
  <c r="X53" i="15"/>
  <c r="Z53" i="15" s="1"/>
  <c r="AA55" i="15"/>
  <c r="Y64" i="15"/>
  <c r="U64" i="15"/>
  <c r="W64" i="15" s="1"/>
  <c r="AG64" i="15"/>
  <c r="AI64" i="15" s="1"/>
  <c r="T68" i="15"/>
  <c r="C68" i="15"/>
  <c r="X68" i="15"/>
  <c r="Z68" i="15" s="1"/>
  <c r="Y68" i="15"/>
  <c r="U68" i="15"/>
  <c r="W68" i="15" s="1"/>
  <c r="AG68" i="15"/>
  <c r="AI68" i="15" s="1"/>
  <c r="T76" i="15"/>
  <c r="C76" i="15"/>
  <c r="V76" i="15"/>
  <c r="X76" i="15"/>
  <c r="Z76" i="15" s="1"/>
  <c r="Y76" i="15"/>
  <c r="U76" i="15"/>
  <c r="W76" i="15" s="1"/>
  <c r="AH76" i="15"/>
  <c r="AD76" i="15"/>
  <c r="AF76" i="15" s="1"/>
  <c r="AG76" i="15"/>
  <c r="AI76" i="15" s="1"/>
  <c r="Y80" i="15"/>
  <c r="X80" i="15"/>
  <c r="Z80" i="15" s="1"/>
  <c r="U59" i="15"/>
  <c r="W59" i="15" s="1"/>
  <c r="Y59" i="15"/>
  <c r="AG59" i="15"/>
  <c r="AI59" i="15" s="1"/>
  <c r="X60" i="15"/>
  <c r="Z60" i="15" s="1"/>
  <c r="Y61" i="15"/>
  <c r="AH61" i="15"/>
  <c r="AE65" i="15"/>
  <c r="U66" i="15"/>
  <c r="W66" i="15" s="1"/>
  <c r="AD66" i="15"/>
  <c r="AF66" i="15" s="1"/>
  <c r="AG70" i="15"/>
  <c r="AI70" i="15" s="1"/>
  <c r="AH67" i="15"/>
  <c r="AD67" i="15"/>
  <c r="AF67" i="15" s="1"/>
  <c r="X84" i="15"/>
  <c r="Z84" i="15" s="1"/>
  <c r="V84" i="15"/>
  <c r="Y84" i="15"/>
  <c r="U84" i="15"/>
  <c r="W84" i="15" s="1"/>
  <c r="AH84" i="15"/>
  <c r="AD84" i="15"/>
  <c r="AF84" i="15" s="1"/>
  <c r="AG84" i="15"/>
  <c r="AI84" i="15" s="1"/>
  <c r="AE84" i="15"/>
  <c r="V53" i="15"/>
  <c r="AD53" i="15"/>
  <c r="AF53" i="15" s="1"/>
  <c r="AH53" i="15"/>
  <c r="V57" i="15"/>
  <c r="AD57" i="15"/>
  <c r="AF57" i="15" s="1"/>
  <c r="AH57" i="15"/>
  <c r="X59" i="15"/>
  <c r="Z59" i="15" s="1"/>
  <c r="S60" i="15"/>
  <c r="AA60" i="15"/>
  <c r="AE60" i="15"/>
  <c r="X61" i="15"/>
  <c r="Z61" i="15" s="1"/>
  <c r="X62" i="15"/>
  <c r="Z62" i="15" s="1"/>
  <c r="E62" i="15"/>
  <c r="H62" i="15" s="1"/>
  <c r="G62" i="15" s="1"/>
  <c r="I62" i="15" s="1"/>
  <c r="AH64" i="15"/>
  <c r="AH68" i="15"/>
  <c r="AD73" i="15"/>
  <c r="AF73" i="15" s="1"/>
  <c r="AE76" i="15"/>
  <c r="KF77" i="15"/>
  <c r="F80" i="15"/>
  <c r="X70" i="15"/>
  <c r="Z70" i="15" s="1"/>
  <c r="F70" i="15"/>
  <c r="AB76" i="15"/>
  <c r="AC76" i="15"/>
  <c r="D76" i="15"/>
  <c r="AB84" i="15"/>
  <c r="D84" i="15"/>
  <c r="T86" i="15"/>
  <c r="C86" i="15"/>
  <c r="V86" i="15"/>
  <c r="X86" i="15"/>
  <c r="Z86" i="15" s="1"/>
  <c r="Y86" i="15"/>
  <c r="U86" i="15"/>
  <c r="W86" i="15" s="1"/>
  <c r="AH86" i="15"/>
  <c r="AD86" i="15"/>
  <c r="AF86" i="15" s="1"/>
  <c r="AG86" i="15"/>
  <c r="AI86" i="15" s="1"/>
  <c r="AE86" i="15"/>
  <c r="V103" i="15"/>
  <c r="U103" i="15"/>
  <c r="W103" i="15" s="1"/>
  <c r="AD103" i="15"/>
  <c r="AF103" i="15" s="1"/>
  <c r="AE103" i="15"/>
  <c r="AH63" i="15"/>
  <c r="AD63" i="15"/>
  <c r="AF63" i="15" s="1"/>
  <c r="T72" i="15"/>
  <c r="C72" i="15"/>
  <c r="V72" i="15"/>
  <c r="X72" i="15"/>
  <c r="Z72" i="15" s="1"/>
  <c r="Y72" i="15"/>
  <c r="U72" i="15"/>
  <c r="W72" i="15" s="1"/>
  <c r="AH72" i="15"/>
  <c r="AD72" i="15"/>
  <c r="AF72" i="15" s="1"/>
  <c r="AG72" i="15"/>
  <c r="AI72" i="15" s="1"/>
  <c r="X74" i="15"/>
  <c r="Z74" i="15" s="1"/>
  <c r="F74" i="15"/>
  <c r="X82" i="15"/>
  <c r="Z82" i="15" s="1"/>
  <c r="U82" i="15"/>
  <c r="W82" i="15" s="1"/>
  <c r="V82" i="15"/>
  <c r="AH82" i="15"/>
  <c r="AE82" i="15"/>
  <c r="AG82" i="15"/>
  <c r="AI82" i="15" s="1"/>
  <c r="AA82" i="15"/>
  <c r="U52" i="15"/>
  <c r="W52" i="15" s="1"/>
  <c r="U56" i="15"/>
  <c r="W56" i="15" s="1"/>
  <c r="AD59" i="15"/>
  <c r="AF59" i="15" s="1"/>
  <c r="U60" i="15"/>
  <c r="W60" i="15" s="1"/>
  <c r="AD61" i="15"/>
  <c r="AF61" i="15" s="1"/>
  <c r="AE64" i="15"/>
  <c r="V65" i="15"/>
  <c r="AA65" i="15"/>
  <c r="AG65" i="15"/>
  <c r="AI65" i="15" s="1"/>
  <c r="AG67" i="15"/>
  <c r="AI67" i="15" s="1"/>
  <c r="V68" i="15"/>
  <c r="AD68" i="15"/>
  <c r="AF68" i="15" s="1"/>
  <c r="E70" i="15"/>
  <c r="H70" i="15" s="1"/>
  <c r="V77" i="15"/>
  <c r="JZ77" i="15"/>
  <c r="KH77" i="15"/>
  <c r="S84" i="15"/>
  <c r="AH80" i="15"/>
  <c r="AD80" i="15"/>
  <c r="AF80" i="15" s="1"/>
  <c r="T90" i="15"/>
  <c r="C90" i="15"/>
  <c r="V90" i="15"/>
  <c r="X90" i="15"/>
  <c r="Z90" i="15" s="1"/>
  <c r="Y90" i="15"/>
  <c r="U90" i="15"/>
  <c r="W90" i="15" s="1"/>
  <c r="AH90" i="15"/>
  <c r="AD90" i="15"/>
  <c r="AF90" i="15" s="1"/>
  <c r="AG90" i="15"/>
  <c r="AI90" i="15" s="1"/>
  <c r="T94" i="15"/>
  <c r="C94" i="15"/>
  <c r="V94" i="15"/>
  <c r="X94" i="15"/>
  <c r="Z94" i="15" s="1"/>
  <c r="Y94" i="15"/>
  <c r="U94" i="15"/>
  <c r="W94" i="15" s="1"/>
  <c r="AH94" i="15"/>
  <c r="AD94" i="15"/>
  <c r="AF94" i="15" s="1"/>
  <c r="AG94" i="15"/>
  <c r="AI94" i="15" s="1"/>
  <c r="T98" i="15"/>
  <c r="C98" i="15"/>
  <c r="V98" i="15"/>
  <c r="X98" i="15"/>
  <c r="Z98" i="15" s="1"/>
  <c r="Y98" i="15"/>
  <c r="U98" i="15"/>
  <c r="W98" i="15" s="1"/>
  <c r="AH98" i="15"/>
  <c r="AD98" i="15"/>
  <c r="AF98" i="15" s="1"/>
  <c r="AG98" i="15"/>
  <c r="AI98" i="15" s="1"/>
  <c r="V104" i="15"/>
  <c r="U104" i="15"/>
  <c r="W104" i="15" s="1"/>
  <c r="AE104" i="15"/>
  <c r="AD104" i="15"/>
  <c r="AF104" i="15" s="1"/>
  <c r="V105" i="15"/>
  <c r="Y105" i="15"/>
  <c r="U105" i="15"/>
  <c r="W105" i="15" s="1"/>
  <c r="AH105" i="15"/>
  <c r="AD105" i="15"/>
  <c r="AF105" i="15" s="1"/>
  <c r="AG105" i="15"/>
  <c r="AI105" i="15" s="1"/>
  <c r="AE105" i="15"/>
  <c r="AA105" i="15"/>
  <c r="V71" i="15"/>
  <c r="AD71" i="15"/>
  <c r="AF71" i="15" s="1"/>
  <c r="AH71" i="15"/>
  <c r="V75" i="15"/>
  <c r="AD75" i="15"/>
  <c r="AF75" i="15" s="1"/>
  <c r="AH75" i="15"/>
  <c r="JF77" i="15"/>
  <c r="JR77" i="15"/>
  <c r="KD77" i="15"/>
  <c r="S78" i="15"/>
  <c r="AA78" i="15"/>
  <c r="AE78" i="15"/>
  <c r="X79" i="15"/>
  <c r="Z79" i="15" s="1"/>
  <c r="E86" i="15"/>
  <c r="H86" i="15" s="1"/>
  <c r="G86" i="15" s="1"/>
  <c r="I86" i="15" s="1"/>
  <c r="AG88" i="15"/>
  <c r="AI88" i="15" s="1"/>
  <c r="Y81" i="15"/>
  <c r="U81" i="15"/>
  <c r="W81" i="15" s="1"/>
  <c r="AG81" i="15"/>
  <c r="AI81" i="15" s="1"/>
  <c r="AB110" i="15"/>
  <c r="AC110" i="15"/>
  <c r="D110" i="15"/>
  <c r="U71" i="15"/>
  <c r="W71" i="15" s="1"/>
  <c r="U75" i="15"/>
  <c r="W75" i="15" s="1"/>
  <c r="JM77" i="15"/>
  <c r="AD78" i="15"/>
  <c r="AF78" i="15" s="1"/>
  <c r="E84" i="15"/>
  <c r="H84" i="15" s="1"/>
  <c r="G84" i="15" s="1"/>
  <c r="I84" i="15" s="1"/>
  <c r="V88" i="15"/>
  <c r="AH88" i="15"/>
  <c r="AD88" i="15"/>
  <c r="AF88" i="15" s="1"/>
  <c r="JG77" i="15"/>
  <c r="JS77" i="15"/>
  <c r="E80" i="15"/>
  <c r="H80" i="15" s="1"/>
  <c r="Y102" i="15"/>
  <c r="U102" i="15"/>
  <c r="W102" i="15" s="1"/>
  <c r="AG102" i="15"/>
  <c r="AI102" i="15" s="1"/>
  <c r="T110" i="15"/>
  <c r="C110" i="15"/>
  <c r="V110" i="15"/>
  <c r="X110" i="15"/>
  <c r="Z110" i="15" s="1"/>
  <c r="Y110" i="15"/>
  <c r="U110" i="15"/>
  <c r="W110" i="15" s="1"/>
  <c r="AH110" i="15"/>
  <c r="AD110" i="15"/>
  <c r="AF110" i="15" s="1"/>
  <c r="AG110" i="15"/>
  <c r="AI110" i="15" s="1"/>
  <c r="C141" i="15"/>
  <c r="T141" i="15"/>
  <c r="X107" i="15"/>
  <c r="Z107" i="15" s="1"/>
  <c r="T103" i="15"/>
  <c r="C103" i="15"/>
  <c r="U85" i="15"/>
  <c r="W85" i="15" s="1"/>
  <c r="U89" i="15"/>
  <c r="W89" i="15" s="1"/>
  <c r="V92" i="15"/>
  <c r="AD92" i="15"/>
  <c r="AF92" i="15" s="1"/>
  <c r="AH92" i="15"/>
  <c r="U93" i="15"/>
  <c r="W93" i="15" s="1"/>
  <c r="V96" i="15"/>
  <c r="AD96" i="15"/>
  <c r="AF96" i="15" s="1"/>
  <c r="AH96" i="15"/>
  <c r="U97" i="15"/>
  <c r="W97" i="15" s="1"/>
  <c r="AD100" i="15"/>
  <c r="AF100" i="15" s="1"/>
  <c r="U101" i="15"/>
  <c r="W101" i="15" s="1"/>
  <c r="AH102" i="15"/>
  <c r="X103" i="15"/>
  <c r="Z103" i="15" s="1"/>
  <c r="Y104" i="15"/>
  <c r="E105" i="15"/>
  <c r="H105" i="15" s="1"/>
  <c r="G105" i="15" s="1"/>
  <c r="I105" i="15" s="1"/>
  <c r="AH107" i="15"/>
  <c r="X108" i="15"/>
  <c r="Z108" i="15" s="1"/>
  <c r="AE110" i="15"/>
  <c r="AH101" i="15"/>
  <c r="AD101" i="15"/>
  <c r="AF101" i="15" s="1"/>
  <c r="Y106" i="15"/>
  <c r="U106" i="15"/>
  <c r="W106" i="15" s="1"/>
  <c r="AG106" i="15"/>
  <c r="AI106" i="15" s="1"/>
  <c r="C133" i="15"/>
  <c r="T133" i="15"/>
  <c r="AE102" i="15"/>
  <c r="U107" i="15"/>
  <c r="W107" i="15" s="1"/>
  <c r="AE107" i="15"/>
  <c r="V125" i="15"/>
  <c r="Y125" i="15"/>
  <c r="AH125" i="15"/>
  <c r="AD125" i="15"/>
  <c r="AF125" i="15" s="1"/>
  <c r="AG125" i="15"/>
  <c r="AI125" i="15" s="1"/>
  <c r="AE125" i="15"/>
  <c r="Y137" i="15"/>
  <c r="U137" i="15"/>
  <c r="W137" i="15" s="1"/>
  <c r="V137" i="15"/>
  <c r="X137" i="15"/>
  <c r="Z137" i="15" s="1"/>
  <c r="AG137" i="15"/>
  <c r="AI137" i="15" s="1"/>
  <c r="AH137" i="15"/>
  <c r="AD137" i="15"/>
  <c r="AF137" i="15" s="1"/>
  <c r="AE137" i="15"/>
  <c r="F147" i="15"/>
  <c r="X147" i="15"/>
  <c r="Z147" i="15" s="1"/>
  <c r="Y147" i="15"/>
  <c r="AG147" i="15"/>
  <c r="AI147" i="15" s="1"/>
  <c r="AH147" i="15"/>
  <c r="V148" i="15"/>
  <c r="U148" i="15"/>
  <c r="W148" i="15" s="1"/>
  <c r="X148" i="15"/>
  <c r="Z148" i="15" s="1"/>
  <c r="S148" i="15"/>
  <c r="Y148" i="15"/>
  <c r="AH148" i="15"/>
  <c r="AD148" i="15"/>
  <c r="AF148" i="15" s="1"/>
  <c r="AA148" i="15"/>
  <c r="AE148" i="15"/>
  <c r="AG148" i="15"/>
  <c r="AI148" i="15" s="1"/>
  <c r="AD109" i="15"/>
  <c r="AF109" i="15" s="1"/>
  <c r="F112" i="15"/>
  <c r="AD113" i="15"/>
  <c r="AF113" i="15" s="1"/>
  <c r="U114" i="15"/>
  <c r="W114" i="15" s="1"/>
  <c r="Y114" i="15"/>
  <c r="AG114" i="15"/>
  <c r="AI114" i="15" s="1"/>
  <c r="F116" i="15"/>
  <c r="AD117" i="15"/>
  <c r="AF117" i="15" s="1"/>
  <c r="AA118" i="15"/>
  <c r="AE121" i="15"/>
  <c r="F125" i="15"/>
  <c r="F127" i="15"/>
  <c r="AD130" i="15"/>
  <c r="AF130" i="15" s="1"/>
  <c r="F128" i="15"/>
  <c r="Y128" i="15"/>
  <c r="X128" i="15"/>
  <c r="Z128" i="15" s="1"/>
  <c r="AH128" i="15"/>
  <c r="AG128" i="15"/>
  <c r="AI128" i="15" s="1"/>
  <c r="AC137" i="15"/>
  <c r="D137" i="15"/>
  <c r="AB137" i="15"/>
  <c r="X114" i="15"/>
  <c r="Z114" i="15" s="1"/>
  <c r="AE118" i="15"/>
  <c r="E121" i="15"/>
  <c r="H121" i="15" s="1"/>
  <c r="G121" i="15" s="1"/>
  <c r="I121" i="15" s="1"/>
  <c r="Y118" i="15"/>
  <c r="U118" i="15"/>
  <c r="W118" i="15" s="1"/>
  <c r="V121" i="15"/>
  <c r="X121" i="15"/>
  <c r="Z121" i="15" s="1"/>
  <c r="AH121" i="15"/>
  <c r="AD121" i="15"/>
  <c r="AF121" i="15" s="1"/>
  <c r="AB125" i="15"/>
  <c r="D125" i="15"/>
  <c r="Y133" i="15"/>
  <c r="U133" i="15"/>
  <c r="W133" i="15" s="1"/>
  <c r="V133" i="15"/>
  <c r="X133" i="15"/>
  <c r="Z133" i="15" s="1"/>
  <c r="AG133" i="15"/>
  <c r="AI133" i="15" s="1"/>
  <c r="AH133" i="15"/>
  <c r="AD133" i="15"/>
  <c r="AF133" i="15" s="1"/>
  <c r="AE133" i="15"/>
  <c r="C137" i="15"/>
  <c r="T137" i="15"/>
  <c r="Y141" i="15"/>
  <c r="U141" i="15"/>
  <c r="W141" i="15" s="1"/>
  <c r="V141" i="15"/>
  <c r="X141" i="15"/>
  <c r="Z141" i="15" s="1"/>
  <c r="AG141" i="15"/>
  <c r="AI141" i="15" s="1"/>
  <c r="AH141" i="15"/>
  <c r="AD141" i="15"/>
  <c r="AF141" i="15" s="1"/>
  <c r="AE141" i="15"/>
  <c r="AD114" i="15"/>
  <c r="AF114" i="15" s="1"/>
  <c r="AH118" i="15"/>
  <c r="D121" i="15"/>
  <c r="Y121" i="15"/>
  <c r="AG121" i="15"/>
  <c r="AI121" i="15" s="1"/>
  <c r="AA133" i="15"/>
  <c r="AA141" i="15"/>
  <c r="AH129" i="15"/>
  <c r="AD129" i="15"/>
  <c r="AF129" i="15" s="1"/>
  <c r="Y130" i="15"/>
  <c r="U130" i="15"/>
  <c r="W130" i="15" s="1"/>
  <c r="AG130" i="15"/>
  <c r="AI130" i="15" s="1"/>
  <c r="T134" i="15"/>
  <c r="C134" i="15"/>
  <c r="X134" i="15"/>
  <c r="Z134" i="15" s="1"/>
  <c r="Y134" i="15"/>
  <c r="U134" i="15"/>
  <c r="W134" i="15" s="1"/>
  <c r="AG134" i="15"/>
  <c r="AI134" i="15" s="1"/>
  <c r="T138" i="15"/>
  <c r="C138" i="15"/>
  <c r="X138" i="15"/>
  <c r="Z138" i="15" s="1"/>
  <c r="Y138" i="15"/>
  <c r="U138" i="15"/>
  <c r="W138" i="15" s="1"/>
  <c r="AG138" i="15"/>
  <c r="AI138" i="15" s="1"/>
  <c r="F150" i="15"/>
  <c r="Y150" i="15"/>
  <c r="X150" i="15"/>
  <c r="Z150" i="15" s="1"/>
  <c r="AH150" i="15"/>
  <c r="AG150" i="15"/>
  <c r="AI150" i="15" s="1"/>
  <c r="AE155" i="15"/>
  <c r="AD155" i="15"/>
  <c r="AF155" i="15" s="1"/>
  <c r="E125" i="15"/>
  <c r="H125" i="15" s="1"/>
  <c r="AH127" i="15"/>
  <c r="AD131" i="15"/>
  <c r="AF131" i="15" s="1"/>
  <c r="E133" i="15"/>
  <c r="H133" i="15" s="1"/>
  <c r="G133" i="15" s="1"/>
  <c r="I133" i="15" s="1"/>
  <c r="AD135" i="15"/>
  <c r="AF135" i="15" s="1"/>
  <c r="E137" i="15"/>
  <c r="H137" i="15" s="1"/>
  <c r="G137" i="15" s="1"/>
  <c r="I137" i="15" s="1"/>
  <c r="AD139" i="15"/>
  <c r="AF139" i="15" s="1"/>
  <c r="E141" i="15"/>
  <c r="H141" i="15" s="1"/>
  <c r="G141" i="15" s="1"/>
  <c r="I141" i="15" s="1"/>
  <c r="Y126" i="15"/>
  <c r="U126" i="15"/>
  <c r="W126" i="15" s="1"/>
  <c r="AG126" i="15"/>
  <c r="AI126" i="15" s="1"/>
  <c r="V143" i="15"/>
  <c r="U143" i="15"/>
  <c r="W143" i="15" s="1"/>
  <c r="AH143" i="15"/>
  <c r="AD143" i="15"/>
  <c r="AF143" i="15" s="1"/>
  <c r="AA143" i="15"/>
  <c r="AG143" i="15"/>
  <c r="AI143" i="15" s="1"/>
  <c r="U122" i="15"/>
  <c r="W122" i="15" s="1"/>
  <c r="V123" i="15"/>
  <c r="AA123" i="15"/>
  <c r="AG123" i="15"/>
  <c r="AI123" i="15" s="1"/>
  <c r="AD128" i="15"/>
  <c r="AF128" i="15" s="1"/>
  <c r="U129" i="15"/>
  <c r="W129" i="15" s="1"/>
  <c r="AA129" i="15"/>
  <c r="AH130" i="15"/>
  <c r="X131" i="15"/>
  <c r="Z131" i="15" s="1"/>
  <c r="AG132" i="15"/>
  <c r="AI132" i="15" s="1"/>
  <c r="AE134" i="15"/>
  <c r="KC135" i="15"/>
  <c r="X135" i="15"/>
  <c r="Z135" i="15" s="1"/>
  <c r="JL135" i="15"/>
  <c r="KB135" i="15"/>
  <c r="AG136" i="15"/>
  <c r="AI136" i="15" s="1"/>
  <c r="AE138" i="15"/>
  <c r="X139" i="15"/>
  <c r="Z139" i="15" s="1"/>
  <c r="AG140" i="15"/>
  <c r="AI140" i="15" s="1"/>
  <c r="D130" i="15"/>
  <c r="Y149" i="15"/>
  <c r="F149" i="15"/>
  <c r="AH149" i="15"/>
  <c r="AG149" i="15"/>
  <c r="AI149" i="15" s="1"/>
  <c r="X127" i="15"/>
  <c r="Z127" i="15" s="1"/>
  <c r="V145" i="15"/>
  <c r="X145" i="15"/>
  <c r="Z145" i="15" s="1"/>
  <c r="AH145" i="15"/>
  <c r="AD145" i="15"/>
  <c r="AF145" i="15" s="1"/>
  <c r="JF135" i="15"/>
  <c r="JR135" i="15"/>
  <c r="KD135" i="15"/>
  <c r="JM135" i="15"/>
  <c r="U153" i="15"/>
  <c r="W153" i="15" s="1"/>
  <c r="V153" i="15"/>
  <c r="AE153" i="15"/>
  <c r="AD153" i="15"/>
  <c r="AF153" i="15" s="1"/>
  <c r="U144" i="15"/>
  <c r="W144" i="15" s="1"/>
  <c r="E148" i="15"/>
  <c r="H148" i="15" s="1"/>
  <c r="G148" i="15" s="1"/>
  <c r="I148" i="15" s="1"/>
  <c r="E150" i="15"/>
  <c r="H150" i="15" s="1"/>
  <c r="X149" i="15"/>
  <c r="Z149" i="15" s="1"/>
  <c r="Y151" i="15"/>
  <c r="E151" i="15"/>
  <c r="H151" i="15" s="1"/>
  <c r="G151" i="15" s="1"/>
  <c r="I151" i="15" s="1"/>
  <c r="X154" i="15"/>
  <c r="Z154" i="15" s="1"/>
  <c r="E154" i="15"/>
  <c r="H154" i="15" s="1"/>
  <c r="G154" i="15" s="1"/>
  <c r="I154" i="15" s="1"/>
  <c r="AH151" i="15"/>
  <c r="AD151" i="15"/>
  <c r="AF151" i="15" s="1"/>
  <c r="X155" i="15"/>
  <c r="Z155" i="15" s="1"/>
  <c r="Y155" i="15"/>
  <c r="U155" i="15"/>
  <c r="W155" i="15" s="1"/>
  <c r="AG155" i="15"/>
  <c r="AI155" i="15" s="1"/>
  <c r="K155" i="15"/>
  <c r="X153" i="15"/>
  <c r="Z153" i="15" s="1"/>
  <c r="C155" i="15"/>
  <c r="Y152" i="15"/>
  <c r="U152" i="15"/>
  <c r="W152" i="15" s="1"/>
  <c r="AG152" i="15"/>
  <c r="AI152" i="15" s="1"/>
  <c r="F164" i="15"/>
  <c r="X164" i="15"/>
  <c r="Z164" i="15" s="1"/>
  <c r="AG164" i="15"/>
  <c r="AI164" i="15" s="1"/>
  <c r="AH164" i="15"/>
  <c r="JI160" i="15"/>
  <c r="JT160" i="15"/>
  <c r="KE160" i="15"/>
  <c r="Y163" i="15"/>
  <c r="U163" i="15"/>
  <c r="W163" i="15" s="1"/>
  <c r="V163" i="15"/>
  <c r="AG163" i="15"/>
  <c r="AI163" i="15" s="1"/>
  <c r="AH163" i="15"/>
  <c r="AD163" i="15"/>
  <c r="AF163" i="15" s="1"/>
  <c r="D166" i="15"/>
  <c r="AB166" i="15"/>
  <c r="JM160" i="15"/>
  <c r="U156" i="15"/>
  <c r="W156" i="15" s="1"/>
  <c r="Y156" i="15"/>
  <c r="AG156" i="15"/>
  <c r="AI156" i="15" s="1"/>
  <c r="V159" i="15"/>
  <c r="AD159" i="15"/>
  <c r="AF159" i="15" s="1"/>
  <c r="AH159" i="15"/>
  <c r="U160" i="15"/>
  <c r="W160" i="15" s="1"/>
  <c r="JL160" i="15"/>
  <c r="KB160" i="15"/>
  <c r="AD161" i="15"/>
  <c r="AF161" i="15" s="1"/>
  <c r="X162" i="15"/>
  <c r="Z162" i="15" s="1"/>
  <c r="E162" i="15"/>
  <c r="H162" i="15" s="1"/>
  <c r="G162" i="15" s="1"/>
  <c r="I162" i="15" s="1"/>
  <c r="S163" i="15"/>
  <c r="AA163" i="15"/>
  <c r="E163" i="15"/>
  <c r="H163" i="15" s="1"/>
  <c r="G163" i="15" s="1"/>
  <c r="I163" i="15" s="1"/>
  <c r="JZ160" i="15"/>
  <c r="JF160" i="15"/>
  <c r="KH160" i="15"/>
  <c r="KD160" i="15"/>
  <c r="JR160" i="15"/>
  <c r="Y166" i="15"/>
  <c r="U166" i="15"/>
  <c r="W166" i="15" s="1"/>
  <c r="V166" i="15"/>
  <c r="AG166" i="15"/>
  <c r="AI166" i="15" s="1"/>
  <c r="AH166" i="15"/>
  <c r="AD166" i="15"/>
  <c r="AF166" i="15" s="1"/>
  <c r="AE166" i="15"/>
  <c r="U159" i="15"/>
  <c r="W159" i="15" s="1"/>
  <c r="KF160" i="15"/>
  <c r="Y161" i="15"/>
  <c r="AH162" i="15"/>
  <c r="X163" i="15"/>
  <c r="Z163" i="15" s="1"/>
  <c r="Y164" i="15"/>
  <c r="T167" i="15"/>
  <c r="C167" i="15"/>
  <c r="X167" i="15"/>
  <c r="Z167" i="15" s="1"/>
  <c r="Y167" i="15"/>
  <c r="U167" i="15"/>
  <c r="W167" i="15" s="1"/>
  <c r="AG167" i="15"/>
  <c r="AI167" i="15" s="1"/>
  <c r="F168" i="15"/>
  <c r="X168" i="15"/>
  <c r="Z168" i="15" s="1"/>
  <c r="Y170" i="15"/>
  <c r="U170" i="15"/>
  <c r="W170" i="15" s="1"/>
  <c r="V170" i="15"/>
  <c r="AG170" i="15"/>
  <c r="AI170" i="15" s="1"/>
  <c r="AH170" i="15"/>
  <c r="AD170" i="15"/>
  <c r="AF170" i="15" s="1"/>
  <c r="AD162" i="15"/>
  <c r="AF162" i="15" s="1"/>
  <c r="E166" i="15"/>
  <c r="H166" i="15" s="1"/>
  <c r="G166" i="15" s="1"/>
  <c r="I166" i="15" s="1"/>
  <c r="AD168" i="15"/>
  <c r="AF168" i="15" s="1"/>
  <c r="Y169" i="15"/>
  <c r="E169" i="15"/>
  <c r="H169" i="15" s="1"/>
  <c r="G169" i="15" s="1"/>
  <c r="I169" i="15" s="1"/>
  <c r="JM165" i="15"/>
  <c r="JL165" i="15"/>
  <c r="E8" i="15"/>
  <c r="JD9" i="14"/>
  <c r="JC9" i="14"/>
  <c r="IY9" i="14"/>
  <c r="IU9" i="14"/>
  <c r="IZ9" i="14"/>
  <c r="IV9" i="14"/>
  <c r="IK9" i="14"/>
  <c r="JA9" i="14"/>
  <c r="IW9" i="14"/>
  <c r="IS9" i="14"/>
  <c r="IO9" i="14"/>
  <c r="JB9" i="14"/>
  <c r="IX9" i="14"/>
  <c r="IT9" i="14"/>
  <c r="IP9" i="14"/>
  <c r="IL9" i="14"/>
  <c r="IQ9" i="14"/>
  <c r="IM9" i="14"/>
  <c r="IR9" i="14"/>
  <c r="IN9" i="14"/>
  <c r="HQ34" i="15"/>
  <c r="HR34" i="15"/>
  <c r="HS34" i="15"/>
  <c r="HT34" i="15"/>
  <c r="HU34" i="15"/>
  <c r="HV34" i="15"/>
  <c r="HW34" i="15"/>
  <c r="HX34" i="15"/>
  <c r="HY34" i="15"/>
  <c r="HZ34" i="15"/>
  <c r="IA34" i="15"/>
  <c r="IB34" i="15"/>
  <c r="IC34" i="15"/>
  <c r="ID34" i="15"/>
  <c r="IE34" i="15"/>
  <c r="IF34" i="15"/>
  <c r="IG34" i="15"/>
  <c r="IH34" i="15"/>
  <c r="II34" i="15"/>
  <c r="IJ34" i="15"/>
  <c r="HQ171" i="15"/>
  <c r="HR171" i="15"/>
  <c r="HS171" i="15"/>
  <c r="HT171" i="15"/>
  <c r="HU171" i="15"/>
  <c r="HV171" i="15"/>
  <c r="HW171" i="15"/>
  <c r="HX171" i="15"/>
  <c r="HY171" i="15"/>
  <c r="HZ171" i="15"/>
  <c r="IA171" i="15"/>
  <c r="IB171" i="15"/>
  <c r="IC171" i="15"/>
  <c r="ID171" i="15"/>
  <c r="IE171" i="15"/>
  <c r="IF171" i="15"/>
  <c r="IG171" i="15"/>
  <c r="IH171" i="15"/>
  <c r="II171" i="15"/>
  <c r="IJ171" i="15"/>
  <c r="HQ172" i="15"/>
  <c r="HR172" i="15"/>
  <c r="HS172" i="15"/>
  <c r="HT172" i="15"/>
  <c r="HU172" i="15"/>
  <c r="HV172" i="15"/>
  <c r="HW172" i="15"/>
  <c r="HX172" i="15"/>
  <c r="HY172" i="15"/>
  <c r="HZ172" i="15"/>
  <c r="IA172" i="15"/>
  <c r="IB172" i="15"/>
  <c r="IC172" i="15"/>
  <c r="ID172" i="15"/>
  <c r="IE172" i="15"/>
  <c r="IF172" i="15"/>
  <c r="IG172" i="15"/>
  <c r="IH172" i="15"/>
  <c r="II172" i="15"/>
  <c r="IJ172" i="15"/>
  <c r="HQ173" i="15"/>
  <c r="HR173" i="15"/>
  <c r="HS173" i="15"/>
  <c r="HT173" i="15"/>
  <c r="HU173" i="15"/>
  <c r="HV173" i="15"/>
  <c r="HW173" i="15"/>
  <c r="HX173" i="15"/>
  <c r="HY173" i="15"/>
  <c r="HZ173" i="15"/>
  <c r="IA173" i="15"/>
  <c r="IB173" i="15"/>
  <c r="IC173" i="15"/>
  <c r="ID173" i="15"/>
  <c r="IE173" i="15"/>
  <c r="IF173" i="15"/>
  <c r="IG173" i="15"/>
  <c r="IH173" i="15"/>
  <c r="II173" i="15"/>
  <c r="IJ173" i="15"/>
  <c r="HQ174" i="15"/>
  <c r="HR174" i="15"/>
  <c r="HS174" i="15"/>
  <c r="HT174" i="15"/>
  <c r="HU174" i="15"/>
  <c r="HV174" i="15"/>
  <c r="HW174" i="15"/>
  <c r="HX174" i="15"/>
  <c r="HY174" i="15"/>
  <c r="HZ174" i="15"/>
  <c r="IA174" i="15"/>
  <c r="IB174" i="15"/>
  <c r="IC174" i="15"/>
  <c r="ID174" i="15"/>
  <c r="IE174" i="15"/>
  <c r="IF174" i="15"/>
  <c r="IG174" i="15"/>
  <c r="IH174" i="15"/>
  <c r="II174" i="15"/>
  <c r="IJ174" i="15"/>
  <c r="HQ175" i="15"/>
  <c r="HR175" i="15"/>
  <c r="HS175" i="15"/>
  <c r="HT175" i="15"/>
  <c r="HU175" i="15"/>
  <c r="HV175" i="15"/>
  <c r="HW175" i="15"/>
  <c r="HX175" i="15"/>
  <c r="HY175" i="15"/>
  <c r="HZ175" i="15"/>
  <c r="IA175" i="15"/>
  <c r="IB175" i="15"/>
  <c r="IC175" i="15"/>
  <c r="ID175" i="15"/>
  <c r="IE175" i="15"/>
  <c r="IF175" i="15"/>
  <c r="IG175" i="15"/>
  <c r="IH175" i="15"/>
  <c r="II175" i="15"/>
  <c r="IJ175" i="15"/>
  <c r="HQ176" i="15"/>
  <c r="HR176" i="15"/>
  <c r="HS176" i="15"/>
  <c r="HT176" i="15"/>
  <c r="HU176" i="15"/>
  <c r="HV176" i="15"/>
  <c r="HW176" i="15"/>
  <c r="HX176" i="15"/>
  <c r="HY176" i="15"/>
  <c r="HZ176" i="15"/>
  <c r="IA176" i="15"/>
  <c r="IB176" i="15"/>
  <c r="IC176" i="15"/>
  <c r="ID176" i="15"/>
  <c r="IE176" i="15"/>
  <c r="IF176" i="15"/>
  <c r="IG176" i="15"/>
  <c r="IH176" i="15"/>
  <c r="II176" i="15"/>
  <c r="IJ176" i="15"/>
  <c r="HQ177" i="15"/>
  <c r="HR177" i="15"/>
  <c r="HS177" i="15"/>
  <c r="HT177" i="15"/>
  <c r="HU177" i="15"/>
  <c r="HV177" i="15"/>
  <c r="HW177" i="15"/>
  <c r="HX177" i="15"/>
  <c r="HY177" i="15"/>
  <c r="HZ177" i="15"/>
  <c r="IA177" i="15"/>
  <c r="IB177" i="15"/>
  <c r="IC177" i="15"/>
  <c r="ID177" i="15"/>
  <c r="IE177" i="15"/>
  <c r="IF177" i="15"/>
  <c r="IG177" i="15"/>
  <c r="IH177" i="15"/>
  <c r="II177" i="15"/>
  <c r="IJ177" i="15"/>
  <c r="HQ178" i="15"/>
  <c r="HR178" i="15"/>
  <c r="HS178" i="15"/>
  <c r="HT178" i="15"/>
  <c r="HU178" i="15"/>
  <c r="HV178" i="15"/>
  <c r="HW178" i="15"/>
  <c r="HX178" i="15"/>
  <c r="HY178" i="15"/>
  <c r="HZ178" i="15"/>
  <c r="IA178" i="15"/>
  <c r="IB178" i="15"/>
  <c r="IC178" i="15"/>
  <c r="ID178" i="15"/>
  <c r="IE178" i="15"/>
  <c r="IF178" i="15"/>
  <c r="IG178" i="15"/>
  <c r="IH178" i="15"/>
  <c r="II178" i="15"/>
  <c r="IJ178" i="15"/>
  <c r="HQ179" i="15"/>
  <c r="HR179" i="15"/>
  <c r="HS179" i="15"/>
  <c r="HT179" i="15"/>
  <c r="HU179" i="15"/>
  <c r="HV179" i="15"/>
  <c r="HW179" i="15"/>
  <c r="HX179" i="15"/>
  <c r="HY179" i="15"/>
  <c r="HZ179" i="15"/>
  <c r="IA179" i="15"/>
  <c r="IB179" i="15"/>
  <c r="IC179" i="15"/>
  <c r="ID179" i="15"/>
  <c r="IE179" i="15"/>
  <c r="IF179" i="15"/>
  <c r="IG179" i="15"/>
  <c r="IH179" i="15"/>
  <c r="II179" i="15"/>
  <c r="IJ179" i="15"/>
  <c r="HQ180" i="15"/>
  <c r="HR180" i="15"/>
  <c r="HS180" i="15"/>
  <c r="HT180" i="15"/>
  <c r="HU180" i="15"/>
  <c r="HV180" i="15"/>
  <c r="HW180" i="15"/>
  <c r="HX180" i="15"/>
  <c r="HY180" i="15"/>
  <c r="HZ180" i="15"/>
  <c r="IA180" i="15"/>
  <c r="IB180" i="15"/>
  <c r="IC180" i="15"/>
  <c r="ID180" i="15"/>
  <c r="IE180" i="15"/>
  <c r="IF180" i="15"/>
  <c r="IG180" i="15"/>
  <c r="IH180" i="15"/>
  <c r="II180" i="15"/>
  <c r="IJ180" i="15"/>
  <c r="HQ181" i="15"/>
  <c r="HR181" i="15"/>
  <c r="HS181" i="15"/>
  <c r="HT181" i="15"/>
  <c r="HU181" i="15"/>
  <c r="HV181" i="15"/>
  <c r="HW181" i="15"/>
  <c r="HX181" i="15"/>
  <c r="HY181" i="15"/>
  <c r="HZ181" i="15"/>
  <c r="IA181" i="15"/>
  <c r="IB181" i="15"/>
  <c r="IC181" i="15"/>
  <c r="ID181" i="15"/>
  <c r="IE181" i="15"/>
  <c r="IF181" i="15"/>
  <c r="IG181" i="15"/>
  <c r="IH181" i="15"/>
  <c r="II181" i="15"/>
  <c r="IJ181" i="15"/>
  <c r="HQ182" i="15"/>
  <c r="HR182" i="15"/>
  <c r="HS182" i="15"/>
  <c r="HT182" i="15"/>
  <c r="HU182" i="15"/>
  <c r="HV182" i="15"/>
  <c r="HW182" i="15"/>
  <c r="HX182" i="15"/>
  <c r="HY182" i="15"/>
  <c r="HZ182" i="15"/>
  <c r="IA182" i="15"/>
  <c r="IB182" i="15"/>
  <c r="IC182" i="15"/>
  <c r="ID182" i="15"/>
  <c r="IE182" i="15"/>
  <c r="IF182" i="15"/>
  <c r="IG182" i="15"/>
  <c r="IH182" i="15"/>
  <c r="II182" i="15"/>
  <c r="IJ182" i="15"/>
  <c r="HQ183" i="15"/>
  <c r="HR183" i="15"/>
  <c r="HS183" i="15"/>
  <c r="HT183" i="15"/>
  <c r="HU183" i="15"/>
  <c r="HV183" i="15"/>
  <c r="HW183" i="15"/>
  <c r="HX183" i="15"/>
  <c r="HY183" i="15"/>
  <c r="HZ183" i="15"/>
  <c r="IA183" i="15"/>
  <c r="IB183" i="15"/>
  <c r="IC183" i="15"/>
  <c r="ID183" i="15"/>
  <c r="IE183" i="15"/>
  <c r="IF183" i="15"/>
  <c r="IG183" i="15"/>
  <c r="IH183" i="15"/>
  <c r="II183" i="15"/>
  <c r="IJ183" i="15"/>
  <c r="HQ184" i="15"/>
  <c r="HR184" i="15"/>
  <c r="HS184" i="15"/>
  <c r="HT184" i="15"/>
  <c r="HU184" i="15"/>
  <c r="HV184" i="15"/>
  <c r="HW184" i="15"/>
  <c r="HX184" i="15"/>
  <c r="HY184" i="15"/>
  <c r="HZ184" i="15"/>
  <c r="IA184" i="15"/>
  <c r="IB184" i="15"/>
  <c r="IC184" i="15"/>
  <c r="ID184" i="15"/>
  <c r="IE184" i="15"/>
  <c r="IF184" i="15"/>
  <c r="IG184" i="15"/>
  <c r="IH184" i="15"/>
  <c r="II184" i="15"/>
  <c r="IJ184" i="15"/>
  <c r="HQ185" i="15"/>
  <c r="HR185" i="15"/>
  <c r="HS185" i="15"/>
  <c r="HT185" i="15"/>
  <c r="HU185" i="15"/>
  <c r="HV185" i="15"/>
  <c r="HW185" i="15"/>
  <c r="HX185" i="15"/>
  <c r="HY185" i="15"/>
  <c r="HZ185" i="15"/>
  <c r="IA185" i="15"/>
  <c r="IB185" i="15"/>
  <c r="IC185" i="15"/>
  <c r="ID185" i="15"/>
  <c r="IE185" i="15"/>
  <c r="IF185" i="15"/>
  <c r="IG185" i="15"/>
  <c r="IH185" i="15"/>
  <c r="II185" i="15"/>
  <c r="IJ185" i="15"/>
  <c r="KB165" i="15" l="1"/>
  <c r="KF165" i="15"/>
  <c r="KG165" i="15"/>
  <c r="JZ165" i="15"/>
  <c r="KH165" i="15"/>
  <c r="JF165" i="15"/>
  <c r="KD165" i="15"/>
  <c r="C160" i="15"/>
  <c r="JM133" i="15"/>
  <c r="DF139" i="15"/>
  <c r="CV139" i="15" s="1"/>
  <c r="DE48" i="15"/>
  <c r="CU48" i="15" s="1"/>
  <c r="JV130" i="15"/>
  <c r="DI114" i="15"/>
  <c r="DL97" i="15"/>
  <c r="DC132" i="15"/>
  <c r="DK117" i="15"/>
  <c r="JS73" i="15"/>
  <c r="JY105" i="15"/>
  <c r="JX122" i="15"/>
  <c r="JS148" i="15"/>
  <c r="DF118" i="15"/>
  <c r="CV118" i="15" s="1"/>
  <c r="DL112" i="15"/>
  <c r="JT78" i="15"/>
  <c r="CZ150" i="15"/>
  <c r="DG157" i="15"/>
  <c r="CS157" i="15" s="1"/>
  <c r="DI151" i="15"/>
  <c r="DG140" i="15"/>
  <c r="CS140" i="15" s="1"/>
  <c r="DC137" i="15"/>
  <c r="CZ132" i="15"/>
  <c r="DH127" i="15"/>
  <c r="CT127" i="15" s="1"/>
  <c r="DC105" i="15"/>
  <c r="JS169" i="15"/>
  <c r="CX121" i="15"/>
  <c r="DA157" i="15"/>
  <c r="JS152" i="15"/>
  <c r="DC124" i="15"/>
  <c r="DL76" i="15"/>
  <c r="DK164" i="15"/>
  <c r="DF151" i="15"/>
  <c r="CV151" i="15" s="1"/>
  <c r="DA44" i="15"/>
  <c r="CZ40" i="15"/>
  <c r="DC108" i="15"/>
  <c r="DA128" i="15"/>
  <c r="DK169" i="15"/>
  <c r="DG162" i="15"/>
  <c r="CS162" i="15" s="1"/>
  <c r="DF159" i="15"/>
  <c r="CV159" i="15" s="1"/>
  <c r="JY166" i="15"/>
  <c r="DK159" i="15"/>
  <c r="DA153" i="15"/>
  <c r="JS164" i="15"/>
  <c r="CW159" i="15"/>
  <c r="JP153" i="15"/>
  <c r="DI134" i="15"/>
  <c r="JP149" i="15"/>
  <c r="DK129" i="15"/>
  <c r="DK125" i="15"/>
  <c r="DF123" i="15"/>
  <c r="CV123" i="15" s="1"/>
  <c r="DF122" i="15"/>
  <c r="CV122" i="15" s="1"/>
  <c r="DL143" i="15"/>
  <c r="DA137" i="15"/>
  <c r="DH117" i="15"/>
  <c r="CT117" i="15" s="1"/>
  <c r="DH109" i="15"/>
  <c r="CT109" i="15" s="1"/>
  <c r="JX126" i="15"/>
  <c r="CZ121" i="15"/>
  <c r="DI118" i="15"/>
  <c r="DH111" i="15"/>
  <c r="CT111" i="15" s="1"/>
  <c r="DB114" i="15"/>
  <c r="JV143" i="15"/>
  <c r="DB99" i="15"/>
  <c r="DL89" i="15"/>
  <c r="DF166" i="15"/>
  <c r="CV166" i="15" s="1"/>
  <c r="CW164" i="15"/>
  <c r="DB163" i="15"/>
  <c r="DF156" i="15"/>
  <c r="CV156" i="15" s="1"/>
  <c r="DK151" i="15"/>
  <c r="CV155" i="15"/>
  <c r="DH148" i="15"/>
  <c r="CT148" i="15" s="1"/>
  <c r="DH152" i="15"/>
  <c r="CT152" i="15" s="1"/>
  <c r="DH140" i="15"/>
  <c r="CT140" i="15" s="1"/>
  <c r="DK133" i="15"/>
  <c r="DF126" i="15"/>
  <c r="CV126" i="15" s="1"/>
  <c r="JX150" i="15"/>
  <c r="DI112" i="15"/>
  <c r="JV126" i="15"/>
  <c r="DF119" i="15"/>
  <c r="CV119" i="15" s="1"/>
  <c r="DH115" i="15"/>
  <c r="CT115" i="15" s="1"/>
  <c r="DC112" i="15"/>
  <c r="DK118" i="15"/>
  <c r="DG109" i="15"/>
  <c r="CS109" i="15" s="1"/>
  <c r="DH100" i="15"/>
  <c r="CT100" i="15" s="1"/>
  <c r="DB91" i="15"/>
  <c r="DG102" i="15"/>
  <c r="CS102" i="15" s="1"/>
  <c r="DK89" i="15"/>
  <c r="DH73" i="15"/>
  <c r="CT73" i="15" s="1"/>
  <c r="DI81" i="15"/>
  <c r="JY72" i="15"/>
  <c r="DK168" i="15"/>
  <c r="DA166" i="15"/>
  <c r="DK163" i="15"/>
  <c r="DG167" i="15"/>
  <c r="CS167" i="15" s="1"/>
  <c r="DA149" i="15"/>
  <c r="DA152" i="15"/>
  <c r="DL156" i="15"/>
  <c r="DC145" i="15"/>
  <c r="DK143" i="15"/>
  <c r="DH131" i="15"/>
  <c r="CT131" i="15" s="1"/>
  <c r="DF143" i="15"/>
  <c r="CV143" i="15" s="1"/>
  <c r="DH136" i="15"/>
  <c r="CT136" i="15" s="1"/>
  <c r="DA131" i="15"/>
  <c r="DF136" i="15"/>
  <c r="CV136" i="15" s="1"/>
  <c r="DK121" i="15"/>
  <c r="DH119" i="15"/>
  <c r="CT119" i="15" s="1"/>
  <c r="DI122" i="15"/>
  <c r="DC116" i="15"/>
  <c r="DI110" i="15"/>
  <c r="DI103" i="15"/>
  <c r="DH106" i="15"/>
  <c r="CT106" i="15" s="1"/>
  <c r="CW96" i="15"/>
  <c r="DC97" i="15"/>
  <c r="DC99" i="15"/>
  <c r="JM65" i="15"/>
  <c r="DB70" i="15"/>
  <c r="DA56" i="15"/>
  <c r="JM45" i="15"/>
  <c r="DA40" i="15"/>
  <c r="DF131" i="15"/>
  <c r="CV131" i="15" s="1"/>
  <c r="JN136" i="15"/>
  <c r="DH107" i="15"/>
  <c r="CT107" i="15" s="1"/>
  <c r="CW75" i="15"/>
  <c r="DF54" i="15"/>
  <c r="CV54" i="15" s="1"/>
  <c r="DI101" i="15"/>
  <c r="JP79" i="15"/>
  <c r="DK45" i="15"/>
  <c r="DK64" i="15"/>
  <c r="DB74" i="15"/>
  <c r="DA50" i="15"/>
  <c r="DD170" i="15"/>
  <c r="JJ169" i="15"/>
  <c r="KE119" i="15"/>
  <c r="JQ145" i="15"/>
  <c r="JW147" i="15"/>
  <c r="JR148" i="15"/>
  <c r="KC163" i="15"/>
  <c r="AC166" i="15"/>
  <c r="DL60" i="15"/>
  <c r="AC167" i="15"/>
  <c r="C168" i="15"/>
  <c r="C166" i="15"/>
  <c r="C157" i="15"/>
  <c r="KD130" i="15"/>
  <c r="DJ47" i="15"/>
  <c r="CY101" i="15"/>
  <c r="JT62" i="15"/>
  <c r="JL110" i="15"/>
  <c r="DC109" i="15"/>
  <c r="DK75" i="15"/>
  <c r="JL169" i="15"/>
  <c r="JL151" i="15"/>
  <c r="KC150" i="15"/>
  <c r="DL136" i="15"/>
  <c r="DJ127" i="15"/>
  <c r="DD163" i="15"/>
  <c r="KE127" i="15"/>
  <c r="JN100" i="15"/>
  <c r="JR157" i="15"/>
  <c r="DD150" i="15"/>
  <c r="DJ151" i="15"/>
  <c r="DE141" i="15"/>
  <c r="CU141" i="15" s="1"/>
  <c r="DJ140" i="15"/>
  <c r="DL127" i="15"/>
  <c r="JR44" i="15"/>
  <c r="KC129" i="15"/>
  <c r="DL123" i="15"/>
  <c r="DJ119" i="15"/>
  <c r="JO142" i="15"/>
  <c r="JW164" i="15"/>
  <c r="JR162" i="15"/>
  <c r="DD154" i="15"/>
  <c r="DK157" i="15"/>
  <c r="JO150" i="15"/>
  <c r="DG149" i="15"/>
  <c r="CS149" i="15" s="1"/>
  <c r="DJ126" i="15"/>
  <c r="DA164" i="15"/>
  <c r="DJ159" i="15"/>
  <c r="JL154" i="15"/>
  <c r="DA159" i="15"/>
  <c r="JL143" i="15"/>
  <c r="JR127" i="15"/>
  <c r="JZ134" i="15"/>
  <c r="KC141" i="15"/>
  <c r="DL115" i="15"/>
  <c r="DE132" i="15"/>
  <c r="CU132" i="15" s="1"/>
  <c r="DD121" i="15"/>
  <c r="DF91" i="15"/>
  <c r="CV91" i="15" s="1"/>
  <c r="JR89" i="15"/>
  <c r="DJ84" i="15"/>
  <c r="DB123" i="15"/>
  <c r="CW162" i="15"/>
  <c r="DH151" i="15"/>
  <c r="CT151" i="15" s="1"/>
  <c r="DI164" i="15"/>
  <c r="KD134" i="15"/>
  <c r="DH134" i="15"/>
  <c r="CT134" i="15" s="1"/>
  <c r="DG68" i="15"/>
  <c r="CS68" i="15" s="1"/>
  <c r="JR97" i="15"/>
  <c r="DH76" i="15"/>
  <c r="CT76" i="15" s="1"/>
  <c r="DD106" i="15"/>
  <c r="DG169" i="15"/>
  <c r="CS169" i="15" s="1"/>
  <c r="DL121" i="15"/>
  <c r="JR76" i="15"/>
  <c r="DJ169" i="15"/>
  <c r="KE161" i="15"/>
  <c r="DF158" i="15"/>
  <c r="CV158" i="15" s="1"/>
  <c r="KC154" i="15"/>
  <c r="KE152" i="15"/>
  <c r="DJ148" i="15"/>
  <c r="DG145" i="15"/>
  <c r="CS145" i="15" s="1"/>
  <c r="DE145" i="15"/>
  <c r="CU145" i="15" s="1"/>
  <c r="DG132" i="15"/>
  <c r="CS132" i="15" s="1"/>
  <c r="DJ134" i="15"/>
  <c r="DD132" i="15"/>
  <c r="JL129" i="15"/>
  <c r="DD128" i="15"/>
  <c r="DE123" i="15"/>
  <c r="CU123" i="15" s="1"/>
  <c r="JQ137" i="15"/>
  <c r="DA92" i="15"/>
  <c r="JZ139" i="15"/>
  <c r="DE167" i="15"/>
  <c r="CU167" i="15" s="1"/>
  <c r="JR156" i="15"/>
  <c r="DJ156" i="15"/>
  <c r="DE153" i="15"/>
  <c r="CU153" i="15" s="1"/>
  <c r="DJ152" i="15"/>
  <c r="JR149" i="15"/>
  <c r="DB154" i="15"/>
  <c r="JR152" i="15"/>
  <c r="DB146" i="15"/>
  <c r="JT153" i="15"/>
  <c r="DL152" i="15"/>
  <c r="KE148" i="15"/>
  <c r="DJ144" i="15"/>
  <c r="DG141" i="15"/>
  <c r="CS141" i="15" s="1"/>
  <c r="DG137" i="15"/>
  <c r="CS137" i="15" s="1"/>
  <c r="DE131" i="15"/>
  <c r="CU131" i="15" s="1"/>
  <c r="DJ130" i="15"/>
  <c r="CY150" i="15"/>
  <c r="DE137" i="15"/>
  <c r="CU137" i="15" s="1"/>
  <c r="DJ122" i="15"/>
  <c r="DE119" i="15"/>
  <c r="CU119" i="15" s="1"/>
  <c r="JR136" i="15"/>
  <c r="JQ125" i="15"/>
  <c r="JQ133" i="15"/>
  <c r="DE120" i="15"/>
  <c r="CU120" i="15" s="1"/>
  <c r="DG116" i="15"/>
  <c r="CS116" i="15" s="1"/>
  <c r="CW110" i="15"/>
  <c r="JR140" i="15"/>
  <c r="JR124" i="15"/>
  <c r="CW122" i="15"/>
  <c r="DA111" i="15"/>
  <c r="DG105" i="15"/>
  <c r="CS105" i="15" s="1"/>
  <c r="JZ143" i="15"/>
  <c r="DK90" i="15"/>
  <c r="DJ55" i="15"/>
  <c r="KC168" i="15"/>
  <c r="JQ149" i="15"/>
  <c r="JL164" i="15"/>
  <c r="JW123" i="15"/>
  <c r="DJ131" i="15"/>
  <c r="JR166" i="15"/>
  <c r="CY121" i="15"/>
  <c r="DJ136" i="15"/>
  <c r="KC125" i="15"/>
  <c r="DD116" i="15"/>
  <c r="DK98" i="15"/>
  <c r="JQ65" i="15"/>
  <c r="DG108" i="15"/>
  <c r="CS108" i="15" s="1"/>
  <c r="JJ118" i="15"/>
  <c r="DJ166" i="15"/>
  <c r="DA169" i="15"/>
  <c r="DF163" i="15"/>
  <c r="CV163" i="15" s="1"/>
  <c r="DD157" i="15"/>
  <c r="JR161" i="15"/>
  <c r="DJ143" i="15"/>
  <c r="DL131" i="15"/>
  <c r="DD124" i="15"/>
  <c r="DJ118" i="15"/>
  <c r="KE136" i="15"/>
  <c r="JZ130" i="15"/>
  <c r="DG112" i="15"/>
  <c r="CS112" i="15" s="1"/>
  <c r="DG101" i="15"/>
  <c r="CS101" i="15" s="1"/>
  <c r="KC142" i="15"/>
  <c r="JL122" i="15"/>
  <c r="DL107" i="15"/>
  <c r="JM101" i="15"/>
  <c r="DD49" i="15"/>
  <c r="JR52" i="15"/>
  <c r="KC158" i="15"/>
  <c r="DA104" i="15"/>
  <c r="JZ126" i="15"/>
  <c r="KC128" i="15"/>
  <c r="KC149" i="15"/>
  <c r="DI116" i="15"/>
  <c r="DC110" i="15"/>
  <c r="JR98" i="15"/>
  <c r="JV89" i="15"/>
  <c r="JS61" i="15"/>
  <c r="JX81" i="15"/>
  <c r="CZ49" i="15"/>
  <c r="DK46" i="15"/>
  <c r="DK44" i="15"/>
  <c r="KC153" i="15"/>
  <c r="JY68" i="15"/>
  <c r="JX85" i="15"/>
  <c r="DC118" i="15"/>
  <c r="DE121" i="15"/>
  <c r="CU121" i="15" s="1"/>
  <c r="DL164" i="15"/>
  <c r="DB137" i="15"/>
  <c r="DD110" i="15"/>
  <c r="JS90" i="15"/>
  <c r="DE106" i="15"/>
  <c r="CU106" i="15" s="1"/>
  <c r="JS57" i="15"/>
  <c r="KC124" i="15"/>
  <c r="JS62" i="15"/>
  <c r="DJ112" i="15"/>
  <c r="DC49" i="15"/>
  <c r="KB137" i="15"/>
  <c r="KA138" i="15"/>
  <c r="KB141" i="15"/>
  <c r="KF129" i="15"/>
  <c r="KF138" i="15"/>
  <c r="KE139" i="15"/>
  <c r="JZ142" i="15"/>
  <c r="KB128" i="15"/>
  <c r="KA129" i="15"/>
  <c r="KB132" i="15"/>
  <c r="KA133" i="15"/>
  <c r="KB145" i="15"/>
  <c r="KA146" i="15"/>
  <c r="KB149" i="15"/>
  <c r="KA150" i="15"/>
  <c r="DE164" i="15"/>
  <c r="CU164" i="15" s="1"/>
  <c r="JM106" i="15"/>
  <c r="DI169" i="15"/>
  <c r="DC162" i="15"/>
  <c r="DH166" i="15"/>
  <c r="CT166" i="15" s="1"/>
  <c r="DB159" i="15"/>
  <c r="JG133" i="15"/>
  <c r="JU130" i="15"/>
  <c r="JM118" i="15"/>
  <c r="DI100" i="15"/>
  <c r="DG44" i="15"/>
  <c r="CS44" i="15" s="1"/>
  <c r="DG38" i="15"/>
  <c r="CS38" i="15" s="1"/>
  <c r="JY63" i="15"/>
  <c r="JQ98" i="15"/>
  <c r="JZ164" i="15"/>
  <c r="JJ40" i="15"/>
  <c r="DB152" i="15"/>
  <c r="DH159" i="15"/>
  <c r="CT159" i="15" s="1"/>
  <c r="KB153" i="15"/>
  <c r="JF142" i="15"/>
  <c r="JT150" i="15"/>
  <c r="DJ117" i="15"/>
  <c r="DI115" i="15"/>
  <c r="KD143" i="15"/>
  <c r="DH101" i="15"/>
  <c r="CT101" i="15" s="1"/>
  <c r="DG89" i="15"/>
  <c r="CS89" i="15" s="1"/>
  <c r="JR72" i="15"/>
  <c r="DI75" i="15"/>
  <c r="DE93" i="15"/>
  <c r="CU93" i="15" s="1"/>
  <c r="DL129" i="15"/>
  <c r="JP78" i="15"/>
  <c r="DK111" i="15"/>
  <c r="DG163" i="15"/>
  <c r="CS163" i="15" s="1"/>
  <c r="DG159" i="15"/>
  <c r="CS159" i="15" s="1"/>
  <c r="DI159" i="15"/>
  <c r="JQ152" i="15"/>
  <c r="KD139" i="15"/>
  <c r="CS155" i="15"/>
  <c r="KE134" i="15"/>
  <c r="DC131" i="15"/>
  <c r="JY125" i="15"/>
  <c r="DL141" i="15"/>
  <c r="CY116" i="15"/>
  <c r="CX103" i="15"/>
  <c r="JM83" i="15"/>
  <c r="DJ100" i="15"/>
  <c r="CY97" i="15"/>
  <c r="KB83" i="15"/>
  <c r="DH72" i="15"/>
  <c r="CT72" i="15" s="1"/>
  <c r="DL67" i="15"/>
  <c r="CY103" i="15"/>
  <c r="DL64" i="15"/>
  <c r="DG53" i="15"/>
  <c r="CS53" i="15" s="1"/>
  <c r="DL52" i="15"/>
  <c r="DG45" i="15"/>
  <c r="CS45" i="15" s="1"/>
  <c r="JT52" i="15"/>
  <c r="JY163" i="15"/>
  <c r="DG122" i="15"/>
  <c r="CS122" i="15" s="1"/>
  <c r="DC152" i="15"/>
  <c r="JT164" i="15"/>
  <c r="DG168" i="15"/>
  <c r="CS168" i="15" s="1"/>
  <c r="DJ96" i="15"/>
  <c r="KD151" i="15"/>
  <c r="CW50" i="15"/>
  <c r="DC166" i="15"/>
  <c r="CW149" i="15"/>
  <c r="JK149" i="15"/>
  <c r="DI138" i="15"/>
  <c r="CY149" i="15"/>
  <c r="DD136" i="15"/>
  <c r="DL124" i="15"/>
  <c r="DB118" i="15"/>
  <c r="JL114" i="15"/>
  <c r="KB124" i="15"/>
  <c r="JR114" i="15"/>
  <c r="DI111" i="15"/>
  <c r="DJ104" i="15"/>
  <c r="KD68" i="15"/>
  <c r="DL65" i="15"/>
  <c r="JM122" i="15"/>
  <c r="JT85" i="15"/>
  <c r="JL128" i="15"/>
  <c r="DB151" i="15"/>
  <c r="KD122" i="15"/>
  <c r="KA71" i="15"/>
  <c r="KA96" i="15"/>
  <c r="JZ80" i="15"/>
  <c r="JZ104" i="15"/>
  <c r="JZ159" i="15"/>
  <c r="JX104" i="15"/>
  <c r="JW88" i="15"/>
  <c r="JG129" i="15"/>
  <c r="DB131" i="15"/>
  <c r="JG146" i="15"/>
  <c r="JW150" i="15"/>
  <c r="KB120" i="15"/>
  <c r="DE81" i="15"/>
  <c r="CU81" i="15" s="1"/>
  <c r="KD147" i="15"/>
  <c r="JR151" i="15"/>
  <c r="JO49" i="15"/>
  <c r="DL44" i="15"/>
  <c r="KA87" i="15"/>
  <c r="KD119" i="15"/>
  <c r="JZ74" i="15"/>
  <c r="KB127" i="15"/>
  <c r="KH129" i="15"/>
  <c r="KA132" i="15"/>
  <c r="KD133" i="15"/>
  <c r="KB136" i="15"/>
  <c r="KA137" i="15"/>
  <c r="KG140" i="15"/>
  <c r="KA141" i="15"/>
  <c r="KG144" i="15"/>
  <c r="KH146" i="15"/>
  <c r="KA149" i="15"/>
  <c r="KA153" i="15"/>
  <c r="KG156" i="15"/>
  <c r="KH158" i="15"/>
  <c r="KB161" i="15"/>
  <c r="KD163" i="15"/>
  <c r="KG166" i="15"/>
  <c r="KA167" i="15"/>
  <c r="KH168" i="15"/>
  <c r="KC119" i="15"/>
  <c r="KE121" i="15"/>
  <c r="KC131" i="15"/>
  <c r="KE138" i="15"/>
  <c r="KC140" i="15"/>
  <c r="KC148" i="15"/>
  <c r="KE150" i="15"/>
  <c r="KE154" i="15"/>
  <c r="JZ157" i="15"/>
  <c r="JF159" i="15"/>
  <c r="DC157" i="15"/>
  <c r="DH147" i="15"/>
  <c r="CT147" i="15" s="1"/>
  <c r="JL145" i="15"/>
  <c r="JF138" i="15"/>
  <c r="KG149" i="15"/>
  <c r="DG146" i="15"/>
  <c r="CS146" i="15" s="1"/>
  <c r="DE139" i="15"/>
  <c r="CU139" i="15" s="1"/>
  <c r="DL132" i="15"/>
  <c r="JY145" i="15"/>
  <c r="DB122" i="15"/>
  <c r="DG121" i="15"/>
  <c r="CS121" i="15" s="1"/>
  <c r="DI133" i="15"/>
  <c r="JR112" i="15"/>
  <c r="CZ114" i="15"/>
  <c r="JL118" i="15"/>
  <c r="DG117" i="15"/>
  <c r="CS117" i="15" s="1"/>
  <c r="DI96" i="15"/>
  <c r="DI92" i="15"/>
  <c r="DH89" i="15"/>
  <c r="CT89" i="15" s="1"/>
  <c r="DF93" i="15"/>
  <c r="CV93" i="15" s="1"/>
  <c r="DA90" i="15"/>
  <c r="DF81" i="15"/>
  <c r="CV81" i="15" s="1"/>
  <c r="DL92" i="15"/>
  <c r="DL75" i="15"/>
  <c r="DL88" i="15"/>
  <c r="KD76" i="15"/>
  <c r="DD73" i="15"/>
  <c r="DD69" i="15"/>
  <c r="DF76" i="15"/>
  <c r="CV76" i="15" s="1"/>
  <c r="DL61" i="15"/>
  <c r="JT64" i="15"/>
  <c r="DB54" i="15"/>
  <c r="KA84" i="15"/>
  <c r="JW80" i="15"/>
  <c r="KD93" i="15"/>
  <c r="JR85" i="15"/>
  <c r="DG49" i="15"/>
  <c r="CS49" i="15" s="1"/>
  <c r="DB42" i="15"/>
  <c r="DG50" i="15"/>
  <c r="CS50" i="15" s="1"/>
  <c r="JU143" i="15"/>
  <c r="DL149" i="15"/>
  <c r="JY167" i="15"/>
  <c r="CY91" i="15"/>
  <c r="JO164" i="15"/>
  <c r="JZ169" i="15"/>
  <c r="DB169" i="15"/>
  <c r="DL154" i="15"/>
  <c r="DL150" i="15"/>
  <c r="DI158" i="15"/>
  <c r="KE156" i="15"/>
  <c r="CY153" i="15"/>
  <c r="CT155" i="15"/>
  <c r="DC136" i="15"/>
  <c r="JL132" i="15"/>
  <c r="JL149" i="15"/>
  <c r="JL137" i="15"/>
  <c r="DG129" i="15"/>
  <c r="CS129" i="15" s="1"/>
  <c r="DG125" i="15"/>
  <c r="CS125" i="15" s="1"/>
  <c r="KD123" i="15"/>
  <c r="DG142" i="15"/>
  <c r="CS142" i="15" s="1"/>
  <c r="DJ129" i="15"/>
  <c r="DD127" i="15"/>
  <c r="DB136" i="15"/>
  <c r="KG128" i="15"/>
  <c r="DE130" i="15"/>
  <c r="CU130" i="15" s="1"/>
  <c r="DG118" i="15"/>
  <c r="CS118" i="15" s="1"/>
  <c r="JR116" i="15"/>
  <c r="JJ136" i="15"/>
  <c r="JS116" i="15"/>
  <c r="JY133" i="15"/>
  <c r="DJ113" i="15"/>
  <c r="DE110" i="15"/>
  <c r="CU110" i="15" s="1"/>
  <c r="KD126" i="15"/>
  <c r="DG126" i="15"/>
  <c r="CS126" i="15" s="1"/>
  <c r="DE118" i="15"/>
  <c r="CU118" i="15" s="1"/>
  <c r="CX110" i="15"/>
  <c r="DH108" i="15"/>
  <c r="CT108" i="15" s="1"/>
  <c r="DD100" i="15"/>
  <c r="JR143" i="15"/>
  <c r="JY142" i="15"/>
  <c r="KA142" i="15"/>
  <c r="DC106" i="15"/>
  <c r="DC86" i="15"/>
  <c r="CZ91" i="15"/>
  <c r="DK88" i="15"/>
  <c r="JL108" i="15"/>
  <c r="DI104" i="15"/>
  <c r="DB90" i="15"/>
  <c r="JF80" i="15"/>
  <c r="DG76" i="15"/>
  <c r="CS76" i="15" s="1"/>
  <c r="JG71" i="15"/>
  <c r="CY70" i="15"/>
  <c r="DE68" i="15"/>
  <c r="CU68" i="15" s="1"/>
  <c r="DH105" i="15"/>
  <c r="CT105" i="15" s="1"/>
  <c r="DK71" i="15"/>
  <c r="KB79" i="15"/>
  <c r="DG81" i="15"/>
  <c r="CS81" i="15" s="1"/>
  <c r="DI71" i="15"/>
  <c r="DG57" i="15"/>
  <c r="CS57" i="15" s="1"/>
  <c r="JW107" i="15"/>
  <c r="JR101" i="15"/>
  <c r="KD89" i="15"/>
  <c r="JW67" i="15"/>
  <c r="DB41" i="15"/>
  <c r="DG42" i="15"/>
  <c r="CS42" i="15" s="1"/>
  <c r="JT48" i="15"/>
  <c r="KA121" i="15"/>
  <c r="JY80" i="15"/>
  <c r="JQ90" i="15"/>
  <c r="JM110" i="15"/>
  <c r="JT61" i="15"/>
  <c r="JP102" i="15"/>
  <c r="DG134" i="15"/>
  <c r="CS134" i="15" s="1"/>
  <c r="DG147" i="15"/>
  <c r="CS147" i="15" s="1"/>
  <c r="JG96" i="15"/>
  <c r="DF101" i="15"/>
  <c r="CV101" i="15" s="1"/>
  <c r="JW121" i="15"/>
  <c r="KD118" i="15"/>
  <c r="DI67" i="15"/>
  <c r="JR147" i="15"/>
  <c r="JJ166" i="15"/>
  <c r="JJ46" i="15"/>
  <c r="DL168" i="15"/>
  <c r="DH169" i="15"/>
  <c r="CT169" i="15" s="1"/>
  <c r="CX167" i="15"/>
  <c r="DH161" i="15"/>
  <c r="CT161" i="15" s="1"/>
  <c r="KE166" i="15"/>
  <c r="DL162" i="15"/>
  <c r="DG158" i="15"/>
  <c r="CS158" i="15" s="1"/>
  <c r="CW153" i="15"/>
  <c r="DG151" i="15"/>
  <c r="CS151" i="15" s="1"/>
  <c r="DI163" i="15"/>
  <c r="DG143" i="15"/>
  <c r="CS143" i="15" s="1"/>
  <c r="CU155" i="15"/>
  <c r="DD131" i="15"/>
  <c r="JF129" i="15"/>
  <c r="DJ111" i="15"/>
  <c r="JR122" i="15"/>
  <c r="DD115" i="15"/>
  <c r="DJ125" i="15"/>
  <c r="CX114" i="15"/>
  <c r="DE103" i="15"/>
  <c r="CU103" i="15" s="1"/>
  <c r="DF105" i="15"/>
  <c r="CV105" i="15" s="1"/>
  <c r="DC98" i="15"/>
  <c r="CX91" i="15"/>
  <c r="DH85" i="15"/>
  <c r="CT85" i="15" s="1"/>
  <c r="DA102" i="15"/>
  <c r="DE99" i="15"/>
  <c r="CU99" i="15" s="1"/>
  <c r="DG72" i="15"/>
  <c r="CS72" i="15" s="1"/>
  <c r="DJ75" i="15"/>
  <c r="DJ71" i="15"/>
  <c r="JS68" i="15"/>
  <c r="DB63" i="15"/>
  <c r="JT60" i="15"/>
  <c r="DL45" i="15"/>
  <c r="DL55" i="15"/>
  <c r="KA125" i="15"/>
  <c r="DB166" i="15"/>
  <c r="DG154" i="15"/>
  <c r="CS154" i="15" s="1"/>
  <c r="DI168" i="15"/>
  <c r="DL157" i="15"/>
  <c r="DL153" i="15"/>
  <c r="DL158" i="15"/>
  <c r="DJ154" i="15"/>
  <c r="KC156" i="15"/>
  <c r="KA154" i="15"/>
  <c r="DI142" i="15"/>
  <c r="DJ133" i="15"/>
  <c r="JL141" i="15"/>
  <c r="DJ138" i="15"/>
  <c r="CY137" i="15"/>
  <c r="DG133" i="15"/>
  <c r="CS133" i="15" s="1"/>
  <c r="DA121" i="15"/>
  <c r="DD117" i="15"/>
  <c r="DK115" i="15"/>
  <c r="DJ109" i="15"/>
  <c r="DJ106" i="15"/>
  <c r="DJ102" i="15"/>
  <c r="DD102" i="15"/>
  <c r="DH97" i="15"/>
  <c r="CT97" i="15" s="1"/>
  <c r="DC90" i="15"/>
  <c r="DI88" i="15"/>
  <c r="DK92" i="15"/>
  <c r="JS112" i="15"/>
  <c r="JF104" i="15"/>
  <c r="DJ98" i="15"/>
  <c r="DD96" i="15"/>
  <c r="DB73" i="15"/>
  <c r="DL71" i="15"/>
  <c r="DK55" i="15"/>
  <c r="DG65" i="15"/>
  <c r="CS65" i="15" s="1"/>
  <c r="DC73" i="15"/>
  <c r="DL57" i="15"/>
  <c r="DB55" i="15"/>
  <c r="DG36" i="15"/>
  <c r="CS36" i="15" s="1"/>
  <c r="DB45" i="15"/>
  <c r="DG41" i="15"/>
  <c r="CS41" i="15" s="1"/>
  <c r="DL40" i="15"/>
  <c r="DL36" i="15"/>
  <c r="DG56" i="15"/>
  <c r="CS56" i="15" s="1"/>
  <c r="JY49" i="15"/>
  <c r="DB50" i="15"/>
  <c r="DB62" i="15"/>
  <c r="JW92" i="15"/>
  <c r="CW64" i="15"/>
  <c r="DI102" i="15"/>
  <c r="KB164" i="15"/>
  <c r="DC169" i="15"/>
  <c r="DH168" i="15"/>
  <c r="CT168" i="15" s="1"/>
  <c r="JG167" i="15"/>
  <c r="KC161" i="15"/>
  <c r="DJ162" i="15"/>
  <c r="KB139" i="15"/>
  <c r="DC72" i="15"/>
  <c r="DD76" i="15"/>
  <c r="JL78" i="15"/>
  <c r="DC164" i="15"/>
  <c r="DF129" i="15"/>
  <c r="CV129" i="15" s="1"/>
  <c r="JZ119" i="15"/>
  <c r="JL161" i="15"/>
  <c r="DI153" i="15"/>
  <c r="DC151" i="15"/>
  <c r="DH150" i="15"/>
  <c r="CT150" i="15" s="1"/>
  <c r="JR163" i="15"/>
  <c r="KF151" i="15"/>
  <c r="DH149" i="15"/>
  <c r="CT149" i="15" s="1"/>
  <c r="KC86" i="15"/>
  <c r="KG127" i="15"/>
  <c r="DJ145" i="15"/>
  <c r="JG137" i="15"/>
  <c r="DE129" i="15"/>
  <c r="CU129" i="15" s="1"/>
  <c r="KF118" i="15"/>
  <c r="DB116" i="15"/>
  <c r="CZ111" i="15"/>
  <c r="DH47" i="15"/>
  <c r="CT47" i="15" s="1"/>
  <c r="KB169" i="15"/>
  <c r="DC46" i="15"/>
  <c r="KC69" i="15"/>
  <c r="KC82" i="15"/>
  <c r="KC98" i="15"/>
  <c r="KC109" i="15"/>
  <c r="KG117" i="15"/>
  <c r="KB113" i="15"/>
  <c r="KA131" i="15"/>
  <c r="KF137" i="15"/>
  <c r="JZ162" i="15"/>
  <c r="JZ167" i="15"/>
  <c r="KF147" i="15"/>
  <c r="KA158" i="15"/>
  <c r="KB162" i="15"/>
  <c r="KB167" i="15"/>
  <c r="JZ150" i="15"/>
  <c r="KH151" i="15"/>
  <c r="KF154" i="15"/>
  <c r="KG98" i="15"/>
  <c r="KE163" i="15"/>
  <c r="DH157" i="15"/>
  <c r="CT157" i="15" s="1"/>
  <c r="DI162" i="15"/>
  <c r="JR158" i="15"/>
  <c r="JG149" i="15"/>
  <c r="KD164" i="15"/>
  <c r="DI156" i="15"/>
  <c r="DC154" i="15"/>
  <c r="DH153" i="15"/>
  <c r="CT153" i="15" s="1"/>
  <c r="KF167" i="15"/>
  <c r="DI148" i="15"/>
  <c r="JR138" i="15"/>
  <c r="KA145" i="15"/>
  <c r="KC136" i="15"/>
  <c r="JR133" i="15"/>
  <c r="JZ121" i="15"/>
  <c r="JZ123" i="15"/>
  <c r="JR111" i="15"/>
  <c r="JR96" i="15"/>
  <c r="JM69" i="15"/>
  <c r="JZ83" i="15"/>
  <c r="JP42" i="15"/>
  <c r="KC73" i="15"/>
  <c r="KE129" i="15"/>
  <c r="KA161" i="15"/>
  <c r="DH125" i="15"/>
  <c r="CT125" i="15" s="1"/>
  <c r="DC147" i="15"/>
  <c r="JS104" i="15"/>
  <c r="JK42" i="15"/>
  <c r="JN126" i="15"/>
  <c r="JV140" i="15"/>
  <c r="JN151" i="15"/>
  <c r="JV40" i="15"/>
  <c r="KE67" i="15"/>
  <c r="KE71" i="15"/>
  <c r="KE75" i="15"/>
  <c r="KG69" i="15"/>
  <c r="KF110" i="15"/>
  <c r="JZ137" i="15"/>
  <c r="JZ149" i="15"/>
  <c r="KF153" i="15"/>
  <c r="KF162" i="15"/>
  <c r="DC168" i="15"/>
  <c r="KG161" i="15"/>
  <c r="KD159" i="15"/>
  <c r="KF157" i="15"/>
  <c r="KB152" i="15"/>
  <c r="DJ141" i="15"/>
  <c r="DK132" i="15"/>
  <c r="DK149" i="15"/>
  <c r="KB143" i="15"/>
  <c r="JS138" i="15"/>
  <c r="KB140" i="15"/>
  <c r="JL131" i="15"/>
  <c r="DI128" i="15"/>
  <c r="CX122" i="15"/>
  <c r="DI119" i="15"/>
  <c r="DJ132" i="15"/>
  <c r="DJ128" i="15"/>
  <c r="DG119" i="15"/>
  <c r="CS119" i="15" s="1"/>
  <c r="DJ114" i="15"/>
  <c r="DL110" i="15"/>
  <c r="DJ99" i="15"/>
  <c r="CZ96" i="15"/>
  <c r="DH75" i="15"/>
  <c r="CT75" i="15" s="1"/>
  <c r="CY73" i="15"/>
  <c r="KE80" i="15"/>
  <c r="CZ98" i="15"/>
  <c r="JU163" i="15"/>
  <c r="KB116" i="15"/>
  <c r="KB151" i="15"/>
  <c r="KE92" i="15"/>
  <c r="JS96" i="15"/>
  <c r="JS121" i="15"/>
  <c r="KA162" i="15"/>
  <c r="KD169" i="15"/>
  <c r="KG90" i="15"/>
  <c r="JZ141" i="15"/>
  <c r="JZ145" i="15"/>
  <c r="KB156" i="15"/>
  <c r="DF146" i="15"/>
  <c r="CV146" i="15" s="1"/>
  <c r="JM152" i="15"/>
  <c r="DE150" i="15"/>
  <c r="CU150" i="15" s="1"/>
  <c r="JM136" i="15"/>
  <c r="KB144" i="15"/>
  <c r="JF137" i="15"/>
  <c r="DH129" i="15"/>
  <c r="CT129" i="15" s="1"/>
  <c r="KH125" i="15"/>
  <c r="JS117" i="15"/>
  <c r="KF132" i="15"/>
  <c r="KE142" i="15"/>
  <c r="DE88" i="15"/>
  <c r="CU88" i="15" s="1"/>
  <c r="DH92" i="15"/>
  <c r="CT92" i="15" s="1"/>
  <c r="JZ87" i="15"/>
  <c r="DA72" i="15"/>
  <c r="DI64" i="15"/>
  <c r="DH67" i="15"/>
  <c r="CT67" i="15" s="1"/>
  <c r="CX55" i="15"/>
  <c r="JN89" i="15"/>
  <c r="DF67" i="15"/>
  <c r="CV67" i="15" s="1"/>
  <c r="JZ56" i="15"/>
  <c r="DC50" i="15"/>
  <c r="DI52" i="15"/>
  <c r="DH44" i="15"/>
  <c r="CT44" i="15" s="1"/>
  <c r="DD101" i="15"/>
  <c r="JW168" i="15"/>
  <c r="KB105" i="15"/>
  <c r="JL69" i="15"/>
  <c r="JP122" i="15"/>
  <c r="KB130" i="15"/>
  <c r="KA144" i="15"/>
  <c r="CX65" i="15"/>
  <c r="KE100" i="15"/>
  <c r="CX131" i="15"/>
  <c r="KF139" i="15"/>
  <c r="JR67" i="15"/>
  <c r="JV83" i="15"/>
  <c r="JV132" i="15"/>
  <c r="JK169" i="15"/>
  <c r="CX49" i="15"/>
  <c r="D167" i="15"/>
  <c r="KD168" i="15"/>
  <c r="DE168" i="15"/>
  <c r="CU168" i="15" s="1"/>
  <c r="DI166" i="15"/>
  <c r="KA163" i="15"/>
  <c r="DH162" i="15"/>
  <c r="CT162" i="15" s="1"/>
  <c r="JF162" i="15"/>
  <c r="KD167" i="15"/>
  <c r="DD164" i="15"/>
  <c r="DD169" i="15"/>
  <c r="DJ167" i="15"/>
  <c r="CY166" i="15"/>
  <c r="KF169" i="15"/>
  <c r="DJ163" i="15"/>
  <c r="KA166" i="15"/>
  <c r="CX159" i="15"/>
  <c r="DI161" i="15"/>
  <c r="DC159" i="15"/>
  <c r="JF157" i="15"/>
  <c r="KD153" i="15"/>
  <c r="JF149" i="15"/>
  <c r="DJ157" i="15"/>
  <c r="KH163" i="15"/>
  <c r="DE159" i="15"/>
  <c r="CU159" i="15" s="1"/>
  <c r="JG158" i="15"/>
  <c r="KB157" i="15"/>
  <c r="JG153" i="15"/>
  <c r="JL152" i="15"/>
  <c r="KC152" i="15"/>
  <c r="KB148" i="15"/>
  <c r="KE146" i="15"/>
  <c r="DI145" i="15"/>
  <c r="KG152" i="15"/>
  <c r="JR146" i="15"/>
  <c r="KD146" i="15"/>
  <c r="JL140" i="15"/>
  <c r="DJ137" i="15"/>
  <c r="CY136" i="15"/>
  <c r="KH142" i="15"/>
  <c r="DH132" i="15"/>
  <c r="CT132" i="15" s="1"/>
  <c r="KF145" i="15"/>
  <c r="DH145" i="15"/>
  <c r="CT145" i="15" s="1"/>
  <c r="KH138" i="15"/>
  <c r="KE133" i="15"/>
  <c r="DE133" i="15"/>
  <c r="CU133" i="15" s="1"/>
  <c r="JR129" i="15"/>
  <c r="KA122" i="15"/>
  <c r="DI141" i="15"/>
  <c r="DL118" i="15"/>
  <c r="JM117" i="15"/>
  <c r="DA116" i="15"/>
  <c r="DF115" i="15"/>
  <c r="CV115" i="15" s="1"/>
  <c r="DF111" i="15"/>
  <c r="CV111" i="15" s="1"/>
  <c r="DH121" i="15"/>
  <c r="CT121" i="15" s="1"/>
  <c r="DL114" i="15"/>
  <c r="KH133" i="15"/>
  <c r="JM119" i="15"/>
  <c r="DK116" i="15"/>
  <c r="JZ114" i="15"/>
  <c r="DA110" i="15"/>
  <c r="JK147" i="15"/>
  <c r="KF126" i="15"/>
  <c r="KE120" i="15"/>
  <c r="KB134" i="15"/>
  <c r="KG121" i="15"/>
  <c r="KG120" i="15"/>
  <c r="KG116" i="15"/>
  <c r="JG110" i="15"/>
  <c r="DF102" i="15"/>
  <c r="CV102" i="15" s="1"/>
  <c r="DE104" i="15"/>
  <c r="CU104" i="15" s="1"/>
  <c r="CY98" i="15"/>
  <c r="KB108" i="15"/>
  <c r="KB97" i="15"/>
  <c r="DC89" i="15"/>
  <c r="DH88" i="15"/>
  <c r="CT88" i="15" s="1"/>
  <c r="JF74" i="15"/>
  <c r="CX73" i="15"/>
  <c r="DI70" i="15"/>
  <c r="DK74" i="15"/>
  <c r="CZ73" i="15"/>
  <c r="JS71" i="15"/>
  <c r="DJ83" i="15"/>
  <c r="JR75" i="15"/>
  <c r="DJ70" i="15"/>
  <c r="DK103" i="15"/>
  <c r="KC78" i="15"/>
  <c r="DI58" i="15"/>
  <c r="DI55" i="15"/>
  <c r="DH52" i="15"/>
  <c r="CT52" i="15" s="1"/>
  <c r="DA101" i="15"/>
  <c r="DA97" i="15"/>
  <c r="JM82" i="15"/>
  <c r="JS67" i="15"/>
  <c r="DI44" i="15"/>
  <c r="DC41" i="15"/>
  <c r="DI39" i="15"/>
  <c r="DH36" i="15"/>
  <c r="CT36" i="15" s="1"/>
  <c r="DH55" i="15"/>
  <c r="CT55" i="15" s="1"/>
  <c r="DC44" i="15"/>
  <c r="KC123" i="15"/>
  <c r="JU60" i="15"/>
  <c r="KC90" i="15"/>
  <c r="KC94" i="15"/>
  <c r="JM98" i="15"/>
  <c r="KA123" i="15"/>
  <c r="KC127" i="15"/>
  <c r="KC166" i="15"/>
  <c r="KB112" i="15"/>
  <c r="KB117" i="15"/>
  <c r="KG131" i="15"/>
  <c r="KB159" i="15"/>
  <c r="KE158" i="15"/>
  <c r="JP62" i="15"/>
  <c r="JP64" i="15"/>
  <c r="KB78" i="15"/>
  <c r="DK99" i="15"/>
  <c r="JL144" i="15"/>
  <c r="KB147" i="15"/>
  <c r="DC150" i="15"/>
  <c r="JP164" i="15"/>
  <c r="KE125" i="15"/>
  <c r="DF84" i="15"/>
  <c r="CV84" i="15" s="1"/>
  <c r="JS100" i="15"/>
  <c r="JW149" i="15"/>
  <c r="DF150" i="15"/>
  <c r="CV150" i="15" s="1"/>
  <c r="KA169" i="15"/>
  <c r="DE125" i="15"/>
  <c r="CU125" i="15" s="1"/>
  <c r="JZ128" i="15"/>
  <c r="KD142" i="15"/>
  <c r="KH154" i="15"/>
  <c r="DC45" i="15"/>
  <c r="KB106" i="15"/>
  <c r="JF167" i="15"/>
  <c r="DK170" i="15"/>
  <c r="JR168" i="15"/>
  <c r="JL166" i="15"/>
  <c r="DH167" i="15"/>
  <c r="CT167" i="15" s="1"/>
  <c r="JQ166" i="15"/>
  <c r="KD157" i="15"/>
  <c r="DH154" i="15"/>
  <c r="CT154" i="15" s="1"/>
  <c r="JF153" i="15"/>
  <c r="KD149" i="15"/>
  <c r="KD158" i="15"/>
  <c r="DE158" i="15"/>
  <c r="CU158" i="15" s="1"/>
  <c r="DF154" i="15"/>
  <c r="CV154" i="15" s="1"/>
  <c r="JZ153" i="15"/>
  <c r="KA152" i="15"/>
  <c r="CX151" i="15"/>
  <c r="JL156" i="15"/>
  <c r="JX153" i="15"/>
  <c r="KF149" i="15"/>
  <c r="JS150" i="15"/>
  <c r="DE146" i="15"/>
  <c r="CU146" i="15" s="1"/>
  <c r="JG141" i="15"/>
  <c r="KD138" i="15"/>
  <c r="JL136" i="15"/>
  <c r="JS133" i="15"/>
  <c r="JM131" i="15"/>
  <c r="CZ131" i="15"/>
  <c r="JQ151" i="15"/>
  <c r="KG136" i="15"/>
  <c r="DC129" i="15"/>
  <c r="DC125" i="15"/>
  <c r="DI123" i="15"/>
  <c r="KC144" i="15"/>
  <c r="CX136" i="15"/>
  <c r="KB131" i="15"/>
  <c r="JL127" i="15"/>
  <c r="CX118" i="15"/>
  <c r="JF141" i="15"/>
  <c r="KF141" i="15"/>
  <c r="JG132" i="15"/>
  <c r="DL122" i="15"/>
  <c r="CW121" i="15"/>
  <c r="KH122" i="15"/>
  <c r="KA119" i="15"/>
  <c r="DA118" i="15"/>
  <c r="DK114" i="15"/>
  <c r="DK110" i="15"/>
  <c r="JM109" i="15"/>
  <c r="JP126" i="15"/>
  <c r="DA122" i="15"/>
  <c r="DG115" i="15"/>
  <c r="CS115" i="15" s="1"/>
  <c r="KH123" i="15"/>
  <c r="KB118" i="15"/>
  <c r="JS109" i="15"/>
  <c r="JZ132" i="15"/>
  <c r="JS125" i="15"/>
  <c r="DH141" i="15"/>
  <c r="CT141" i="15" s="1"/>
  <c r="DC117" i="15"/>
  <c r="KD111" i="15"/>
  <c r="DK105" i="15"/>
  <c r="KB122" i="15"/>
  <c r="DD93" i="15"/>
  <c r="DJ91" i="15"/>
  <c r="JL90" i="15"/>
  <c r="DK97" i="15"/>
  <c r="DH71" i="15"/>
  <c r="CT71" i="15" s="1"/>
  <c r="JS75" i="15"/>
  <c r="DJ66" i="15"/>
  <c r="DH63" i="15"/>
  <c r="CT63" i="15" s="1"/>
  <c r="DI63" i="15"/>
  <c r="DC65" i="15"/>
  <c r="DC57" i="15"/>
  <c r="DH56" i="15"/>
  <c r="CT56" i="15" s="1"/>
  <c r="DI62" i="15"/>
  <c r="DI60" i="15"/>
  <c r="DH53" i="15"/>
  <c r="CT53" i="15" s="1"/>
  <c r="DI54" i="15"/>
  <c r="DI50" i="15"/>
  <c r="DI48" i="15"/>
  <c r="DH49" i="15"/>
  <c r="CT49" i="15" s="1"/>
  <c r="DH41" i="15"/>
  <c r="CT41" i="15" s="1"/>
  <c r="KC120" i="15"/>
  <c r="JQ72" i="15"/>
  <c r="KE84" i="15"/>
  <c r="CZ102" i="15"/>
  <c r="JU137" i="15"/>
  <c r="JM148" i="15"/>
  <c r="KB114" i="15"/>
  <c r="KB126" i="15"/>
  <c r="KB166" i="15"/>
  <c r="KG78" i="15"/>
  <c r="JX91" i="15"/>
  <c r="JX124" i="15"/>
  <c r="JL167" i="15"/>
  <c r="KE116" i="15"/>
  <c r="KA140" i="15"/>
  <c r="JW74" i="15"/>
  <c r="KE88" i="15"/>
  <c r="DF92" i="15"/>
  <c r="CV92" i="15" s="1"/>
  <c r="DF121" i="15"/>
  <c r="CV121" i="15" s="1"/>
  <c r="KA128" i="15"/>
  <c r="JK131" i="15"/>
  <c r="JK46" i="15"/>
  <c r="JR71" i="15"/>
  <c r="JN105" i="15"/>
  <c r="JZ124" i="15"/>
  <c r="DE154" i="15"/>
  <c r="CU154" i="15" s="1"/>
  <c r="DE169" i="15"/>
  <c r="CU169" i="15" s="1"/>
  <c r="JP52" i="15"/>
  <c r="KF131" i="15"/>
  <c r="KG138" i="15"/>
  <c r="KF148" i="15"/>
  <c r="KA168" i="15"/>
  <c r="DI157" i="15"/>
  <c r="DI149" i="15"/>
  <c r="DD159" i="15"/>
  <c r="DJ158" i="15"/>
  <c r="KA156" i="15"/>
  <c r="JS154" i="15"/>
  <c r="DI152" i="15"/>
  <c r="DJ153" i="15"/>
  <c r="DC143" i="15"/>
  <c r="KH150" i="15"/>
  <c r="JR142" i="15"/>
  <c r="JM140" i="15"/>
  <c r="DC133" i="15"/>
  <c r="DI131" i="15"/>
  <c r="DH128" i="15"/>
  <c r="CT128" i="15" s="1"/>
  <c r="DI127" i="15"/>
  <c r="DH124" i="15"/>
  <c r="CT124" i="15" s="1"/>
  <c r="DJ124" i="15"/>
  <c r="DC121" i="15"/>
  <c r="KD141" i="15"/>
  <c r="DI137" i="15"/>
  <c r="DI124" i="15"/>
  <c r="DI136" i="15"/>
  <c r="DA114" i="15"/>
  <c r="DH133" i="15"/>
  <c r="CT133" i="15" s="1"/>
  <c r="DG123" i="15"/>
  <c r="CS123" i="15" s="1"/>
  <c r="JZ120" i="15"/>
  <c r="KA118" i="15"/>
  <c r="DH116" i="15"/>
  <c r="CT116" i="15" s="1"/>
  <c r="JL113" i="15"/>
  <c r="JL98" i="15"/>
  <c r="CY90" i="15"/>
  <c r="DG107" i="15"/>
  <c r="CS107" i="15" s="1"/>
  <c r="DI91" i="15"/>
  <c r="CX90" i="15"/>
  <c r="DI87" i="15"/>
  <c r="DC76" i="15"/>
  <c r="DI74" i="15"/>
  <c r="DA76" i="15"/>
  <c r="DF75" i="15"/>
  <c r="CV75" i="15" s="1"/>
  <c r="DA85" i="15"/>
  <c r="DC68" i="15"/>
  <c r="JZ63" i="15"/>
  <c r="DI79" i="15"/>
  <c r="DH65" i="15"/>
  <c r="CT65" i="15" s="1"/>
  <c r="DH64" i="15"/>
  <c r="CT64" i="15" s="1"/>
  <c r="DH57" i="15"/>
  <c r="CT57" i="15" s="1"/>
  <c r="DC54" i="15"/>
  <c r="DI47" i="15"/>
  <c r="DI43" i="15"/>
  <c r="DH40" i="15"/>
  <c r="CT40" i="15" s="1"/>
  <c r="JU45" i="15"/>
  <c r="JV36" i="15"/>
  <c r="DI46" i="15"/>
  <c r="KB121" i="15"/>
  <c r="KD128" i="15"/>
  <c r="KE168" i="15"/>
  <c r="KD162" i="15"/>
  <c r="KC37" i="15"/>
  <c r="KB46" i="15"/>
  <c r="JZ48" i="15"/>
  <c r="KD85" i="15"/>
  <c r="JZ67" i="15"/>
  <c r="KG162" i="15"/>
  <c r="JT152" i="15"/>
  <c r="KA151" i="15"/>
  <c r="CW150" i="15"/>
  <c r="KA130" i="15"/>
  <c r="JZ133" i="15"/>
  <c r="DG131" i="15"/>
  <c r="CS131" i="15" s="1"/>
  <c r="KF133" i="15"/>
  <c r="KF125" i="15"/>
  <c r="DE117" i="15"/>
  <c r="CU117" i="15" s="1"/>
  <c r="DD118" i="15"/>
  <c r="KA147" i="15"/>
  <c r="KH143" i="15"/>
  <c r="JO128" i="15"/>
  <c r="DJ89" i="15"/>
  <c r="KH105" i="15"/>
  <c r="DH102" i="15"/>
  <c r="CT102" i="15" s="1"/>
  <c r="DK76" i="15"/>
  <c r="DC83" i="15"/>
  <c r="DI76" i="15"/>
  <c r="KD72" i="15"/>
  <c r="DI68" i="15"/>
  <c r="DE109" i="15"/>
  <c r="CU109" i="15" s="1"/>
  <c r="JP103" i="15"/>
  <c r="JN79" i="15"/>
  <c r="JM67" i="15"/>
  <c r="JM52" i="15"/>
  <c r="KB62" i="15"/>
  <c r="DF55" i="15"/>
  <c r="CV55" i="15" s="1"/>
  <c r="DK54" i="15"/>
  <c r="DF47" i="15"/>
  <c r="CV47" i="15" s="1"/>
  <c r="CZ41" i="15"/>
  <c r="JZ54" i="15"/>
  <c r="DF49" i="15"/>
  <c r="CV49" i="15" s="1"/>
  <c r="JN46" i="15"/>
  <c r="JZ52" i="15"/>
  <c r="JZ50" i="15"/>
  <c r="JZ44" i="15"/>
  <c r="JM37" i="15"/>
  <c r="KC118" i="15"/>
  <c r="KG141" i="15"/>
  <c r="KC167" i="15"/>
  <c r="DD103" i="15"/>
  <c r="KC122" i="15"/>
  <c r="KC137" i="15"/>
  <c r="DL151" i="15"/>
  <c r="KE169" i="15"/>
  <c r="KB87" i="15"/>
  <c r="KG118" i="15"/>
  <c r="KG157" i="15"/>
  <c r="KB95" i="15"/>
  <c r="KA115" i="15"/>
  <c r="KA126" i="15"/>
  <c r="DB149" i="15"/>
  <c r="JZ154" i="15"/>
  <c r="KH159" i="15"/>
  <c r="JZ64" i="15"/>
  <c r="JJ67" i="15"/>
  <c r="DI97" i="15"/>
  <c r="JJ154" i="15"/>
  <c r="JH48" i="15"/>
  <c r="JX52" i="15"/>
  <c r="DA54" i="15"/>
  <c r="KF96" i="15"/>
  <c r="JZ111" i="15"/>
  <c r="DG136" i="15"/>
  <c r="CS136" i="15" s="1"/>
  <c r="KE130" i="15"/>
  <c r="DB132" i="15"/>
  <c r="DG127" i="15"/>
  <c r="CS127" i="15" s="1"/>
  <c r="KF130" i="15"/>
  <c r="DJ116" i="15"/>
  <c r="KC114" i="15"/>
  <c r="KE147" i="15"/>
  <c r="KG122" i="15"/>
  <c r="DI105" i="15"/>
  <c r="DJ97" i="15"/>
  <c r="KE112" i="15"/>
  <c r="DA91" i="15"/>
  <c r="JM75" i="15"/>
  <c r="DC91" i="15"/>
  <c r="CX75" i="15"/>
  <c r="DC74" i="15"/>
  <c r="DI72" i="15"/>
  <c r="DH69" i="15"/>
  <c r="CT69" i="15" s="1"/>
  <c r="DH90" i="15"/>
  <c r="CT90" i="15" s="1"/>
  <c r="KD109" i="15"/>
  <c r="KD81" i="15"/>
  <c r="DF65" i="15"/>
  <c r="CV65" i="15" s="1"/>
  <c r="DK60" i="15"/>
  <c r="DK53" i="15"/>
  <c r="DA63" i="15"/>
  <c r="KB54" i="15"/>
  <c r="JZ60" i="15"/>
  <c r="DK49" i="15"/>
  <c r="KE164" i="15"/>
  <c r="DH78" i="15"/>
  <c r="CT78" i="15" s="1"/>
  <c r="DL126" i="15"/>
  <c r="KF168" i="15"/>
  <c r="KB74" i="15"/>
  <c r="KB91" i="15"/>
  <c r="KG167" i="15"/>
  <c r="JS42" i="15"/>
  <c r="DF63" i="15"/>
  <c r="CV63" i="15" s="1"/>
  <c r="KA92" i="15"/>
  <c r="KA139" i="15"/>
  <c r="KA143" i="15"/>
  <c r="JO149" i="15"/>
  <c r="DF50" i="15"/>
  <c r="CV50" i="15" s="1"/>
  <c r="KF75" i="15"/>
  <c r="KF159" i="15"/>
  <c r="KH169" i="15"/>
  <c r="KF163" i="15"/>
  <c r="JT161" i="15"/>
  <c r="KE151" i="15"/>
  <c r="DL147" i="15"/>
  <c r="KF150" i="15"/>
  <c r="KG132" i="15"/>
  <c r="JZ138" i="15"/>
  <c r="KC132" i="15"/>
  <c r="KH130" i="15"/>
  <c r="DL169" i="15"/>
  <c r="KC162" i="15"/>
  <c r="JZ163" i="15"/>
  <c r="DL159" i="15"/>
  <c r="JZ158" i="15"/>
  <c r="DG156" i="15"/>
  <c r="CS156" i="15" s="1"/>
  <c r="KG153" i="15"/>
  <c r="KF146" i="15"/>
  <c r="JZ146" i="15"/>
  <c r="KH134" i="15"/>
  <c r="KC145" i="15"/>
  <c r="KA134" i="15"/>
  <c r="KF142" i="15"/>
  <c r="JZ129" i="15"/>
  <c r="DD122" i="15"/>
  <c r="DC114" i="15"/>
  <c r="KD112" i="15"/>
  <c r="KG124" i="15"/>
  <c r="JL115" i="15"/>
  <c r="DD114" i="15"/>
  <c r="KH147" i="15"/>
  <c r="KF134" i="15"/>
  <c r="KH126" i="15"/>
  <c r="DI108" i="15"/>
  <c r="KD108" i="15"/>
  <c r="KF88" i="15"/>
  <c r="DK72" i="15"/>
  <c r="CX96" i="15"/>
  <c r="CX71" i="15"/>
  <c r="DH98" i="15"/>
  <c r="CT98" i="15" s="1"/>
  <c r="DG73" i="15"/>
  <c r="CS73" i="15" s="1"/>
  <c r="DK65" i="15"/>
  <c r="JS78" i="15"/>
  <c r="DK61" i="15"/>
  <c r="DK57" i="15"/>
  <c r="DF45" i="15"/>
  <c r="CV45" i="15" s="1"/>
  <c r="DK42" i="15"/>
  <c r="JX50" i="15"/>
  <c r="KG114" i="15"/>
  <c r="KC157" i="15"/>
  <c r="KG137" i="15"/>
  <c r="KG145" i="15"/>
  <c r="KB70" i="15"/>
  <c r="KB110" i="15"/>
  <c r="KA159" i="15"/>
  <c r="KE159" i="15"/>
  <c r="JZ62" i="15"/>
  <c r="KD44" i="15"/>
  <c r="DD99" i="15"/>
  <c r="CW98" i="15"/>
  <c r="JR94" i="15"/>
  <c r="KC116" i="15"/>
  <c r="KC170" i="15"/>
  <c r="DJ108" i="15"/>
  <c r="DJ101" i="15"/>
  <c r="JR90" i="15"/>
  <c r="KC99" i="15"/>
  <c r="KE105" i="15"/>
  <c r="DL103" i="15"/>
  <c r="CZ42" i="15"/>
  <c r="DC96" i="15"/>
  <c r="JS41" i="15"/>
  <c r="KH76" i="15"/>
  <c r="JZ36" i="15"/>
  <c r="DD83" i="15"/>
  <c r="D170" i="15"/>
  <c r="AB152" i="15"/>
  <c r="AB149" i="15"/>
  <c r="CX76" i="15"/>
  <c r="DC115" i="15"/>
  <c r="DE41" i="15"/>
  <c r="CU41" i="15" s="1"/>
  <c r="DE57" i="15"/>
  <c r="CU57" i="15" s="1"/>
  <c r="AC160" i="15"/>
  <c r="DC71" i="15"/>
  <c r="DI53" i="15"/>
  <c r="C77" i="15"/>
  <c r="DD50" i="15"/>
  <c r="D59" i="15"/>
  <c r="AC144" i="15"/>
  <c r="C100" i="15"/>
  <c r="C92" i="15"/>
  <c r="CY63" i="15"/>
  <c r="AB90" i="15"/>
  <c r="DJ40" i="15"/>
  <c r="KG83" i="15"/>
  <c r="G107" i="15"/>
  <c r="I107" i="15" s="1"/>
  <c r="KH111" i="15"/>
  <c r="D159" i="15"/>
  <c r="DE49" i="15"/>
  <c r="CU49" i="15" s="1"/>
  <c r="DJ44" i="15"/>
  <c r="DD42" i="15"/>
  <c r="DB89" i="15"/>
  <c r="DB93" i="15"/>
  <c r="DG92" i="15"/>
  <c r="CS92" i="15" s="1"/>
  <c r="JT100" i="15"/>
  <c r="JO101" i="15"/>
  <c r="KE144" i="15"/>
  <c r="T65" i="15"/>
  <c r="KA103" i="15"/>
  <c r="DL91" i="15"/>
  <c r="CW90" i="15"/>
  <c r="DG88" i="15"/>
  <c r="CS88" i="15" s="1"/>
  <c r="DG104" i="15"/>
  <c r="CS104" i="15" s="1"/>
  <c r="C82" i="15"/>
  <c r="KC101" i="15"/>
  <c r="CW102" i="15"/>
  <c r="DL99" i="15"/>
  <c r="DB97" i="15"/>
  <c r="DL95" i="15"/>
  <c r="DG80" i="15"/>
  <c r="CS80" i="15" s="1"/>
  <c r="DG111" i="15"/>
  <c r="CS111" i="15" s="1"/>
  <c r="KA110" i="15"/>
  <c r="KA108" i="15"/>
  <c r="KB119" i="15"/>
  <c r="KB123" i="15"/>
  <c r="DG96" i="15"/>
  <c r="CS96" i="15" s="1"/>
  <c r="DL87" i="15"/>
  <c r="DB76" i="15"/>
  <c r="KA95" i="15"/>
  <c r="JO40" i="15"/>
  <c r="AC151" i="15"/>
  <c r="JZ57" i="15"/>
  <c r="KB36" i="15"/>
  <c r="KF121" i="15"/>
  <c r="KE122" i="15"/>
  <c r="KB38" i="15"/>
  <c r="KF43" i="15"/>
  <c r="KF51" i="15"/>
  <c r="KD56" i="15"/>
  <c r="KB58" i="15"/>
  <c r="KD60" i="15"/>
  <c r="KA63" i="15"/>
  <c r="KC93" i="15"/>
  <c r="KE170" i="15"/>
  <c r="KG108" i="15"/>
  <c r="KE114" i="15"/>
  <c r="JZ170" i="15"/>
  <c r="KF143" i="15"/>
  <c r="KD120" i="15"/>
  <c r="KE123" i="15"/>
  <c r="CW45" i="15"/>
  <c r="DK39" i="15"/>
  <c r="JS170" i="15"/>
  <c r="KA148" i="15"/>
  <c r="DB133" i="15"/>
  <c r="KE140" i="15"/>
  <c r="JF121" i="15"/>
  <c r="KC133" i="15"/>
  <c r="KC117" i="15"/>
  <c r="KC113" i="15"/>
  <c r="DG124" i="15"/>
  <c r="CS124" i="15" s="1"/>
  <c r="KF123" i="15"/>
  <c r="KD117" i="15"/>
  <c r="DI113" i="15"/>
  <c r="DB117" i="15"/>
  <c r="CW114" i="15"/>
  <c r="JZ110" i="15"/>
  <c r="KF122" i="15"/>
  <c r="DF114" i="15"/>
  <c r="CV114" i="15" s="1"/>
  <c r="DK113" i="15"/>
  <c r="CW103" i="15"/>
  <c r="KA127" i="15"/>
  <c r="CZ97" i="15"/>
  <c r="CZ89" i="15"/>
  <c r="DK106" i="15"/>
  <c r="DC100" i="15"/>
  <c r="DI98" i="15"/>
  <c r="DI90" i="15"/>
  <c r="KF104" i="15"/>
  <c r="CX72" i="15"/>
  <c r="JF57" i="15"/>
  <c r="KH97" i="15"/>
  <c r="KC61" i="15"/>
  <c r="DJ59" i="15"/>
  <c r="JR56" i="15"/>
  <c r="KC53" i="15"/>
  <c r="JR60" i="15"/>
  <c r="KA55" i="15"/>
  <c r="DJ41" i="15"/>
  <c r="JL50" i="15"/>
  <c r="DE40" i="15"/>
  <c r="CU40" i="15" s="1"/>
  <c r="T45" i="15"/>
  <c r="T49" i="15"/>
  <c r="KC49" i="15"/>
  <c r="KG113" i="15"/>
  <c r="KC121" i="15"/>
  <c r="DH122" i="15"/>
  <c r="CT122" i="15" s="1"/>
  <c r="KC146" i="15"/>
  <c r="DL148" i="15"/>
  <c r="KG58" i="15"/>
  <c r="KG123" i="15"/>
  <c r="DK102" i="15"/>
  <c r="KA59" i="15"/>
  <c r="KE111" i="15"/>
  <c r="JG63" i="15"/>
  <c r="DB121" i="15"/>
  <c r="KH116" i="15"/>
  <c r="JZ147" i="15"/>
  <c r="KD102" i="15"/>
  <c r="JZ118" i="15"/>
  <c r="KF124" i="15"/>
  <c r="JJ151" i="15"/>
  <c r="JJ170" i="15"/>
  <c r="CY46" i="15"/>
  <c r="KC45" i="15"/>
  <c r="AC170" i="15"/>
  <c r="JP123" i="15"/>
  <c r="DH118" i="15"/>
  <c r="CT118" i="15" s="1"/>
  <c r="DI117" i="15"/>
  <c r="DH114" i="15"/>
  <c r="CT114" i="15" s="1"/>
  <c r="KH121" i="15"/>
  <c r="C118" i="15"/>
  <c r="KE118" i="15"/>
  <c r="JS110" i="15"/>
  <c r="DK109" i="15"/>
  <c r="JM108" i="15"/>
  <c r="DF99" i="15"/>
  <c r="CV99" i="15" s="1"/>
  <c r="JS95" i="15"/>
  <c r="DC111" i="15"/>
  <c r="KD94" i="15"/>
  <c r="DC92" i="15"/>
  <c r="DC88" i="15"/>
  <c r="KC108" i="15"/>
  <c r="DB98" i="15"/>
  <c r="DG97" i="15"/>
  <c r="CS97" i="15" s="1"/>
  <c r="DL96" i="15"/>
  <c r="JZ106" i="15"/>
  <c r="JZ109" i="15"/>
  <c r="KE107" i="15"/>
  <c r="AC72" i="15"/>
  <c r="KC57" i="15"/>
  <c r="JL54" i="15"/>
  <c r="KE55" i="15"/>
  <c r="KB50" i="15"/>
  <c r="KE47" i="15"/>
  <c r="KD52" i="15"/>
  <c r="JL42" i="15"/>
  <c r="DE36" i="15"/>
  <c r="CU36" i="15" s="1"/>
  <c r="KC106" i="15"/>
  <c r="KC102" i="15"/>
  <c r="JU122" i="15"/>
  <c r="KB115" i="15"/>
  <c r="KG106" i="15"/>
  <c r="KA111" i="15"/>
  <c r="KA116" i="15"/>
  <c r="KE63" i="15"/>
  <c r="JS103" i="15"/>
  <c r="KA47" i="15"/>
  <c r="KH112" i="15"/>
  <c r="KD124" i="15"/>
  <c r="DI109" i="15"/>
  <c r="KD48" i="15"/>
  <c r="KD145" i="15"/>
  <c r="C151" i="15"/>
  <c r="T127" i="15"/>
  <c r="KD137" i="15"/>
  <c r="KD121" i="15"/>
  <c r="DI121" i="15"/>
  <c r="AC138" i="15"/>
  <c r="KD116" i="15"/>
  <c r="KF120" i="15"/>
  <c r="DL111" i="15"/>
  <c r="KA120" i="15"/>
  <c r="KH120" i="15"/>
  <c r="KH118" i="15"/>
  <c r="DB102" i="15"/>
  <c r="DL100" i="15"/>
  <c r="DA96" i="15"/>
  <c r="DH83" i="15"/>
  <c r="CT83" i="15" s="1"/>
  <c r="KB104" i="15"/>
  <c r="DC75" i="15"/>
  <c r="DI65" i="15"/>
  <c r="KA70" i="15"/>
  <c r="DJ63" i="15"/>
  <c r="KA107" i="15"/>
  <c r="KD97" i="15"/>
  <c r="DJ39" i="15"/>
  <c r="D43" i="15"/>
  <c r="KC41" i="15"/>
  <c r="DD45" i="15"/>
  <c r="KC65" i="15"/>
  <c r="KC138" i="15"/>
  <c r="KD64" i="15"/>
  <c r="KF111" i="15"/>
  <c r="KF47" i="15"/>
  <c r="KA100" i="15"/>
  <c r="KA136" i="15"/>
  <c r="KE131" i="15"/>
  <c r="JZ99" i="15"/>
  <c r="JZ122" i="15"/>
  <c r="KD132" i="15"/>
  <c r="JZ151" i="15"/>
  <c r="DE64" i="15"/>
  <c r="CU64" i="15" s="1"/>
  <c r="KD105" i="15"/>
  <c r="KG147" i="15"/>
  <c r="KC147" i="15"/>
  <c r="JM147" i="15"/>
  <c r="C39" i="15"/>
  <c r="U9" i="15"/>
  <c r="W9" i="15" s="1"/>
  <c r="KA91" i="15"/>
  <c r="JW54" i="15"/>
  <c r="DJ54" i="15"/>
  <c r="JG49" i="15"/>
  <c r="KA49" i="15"/>
  <c r="JN129" i="15"/>
  <c r="KG129" i="15"/>
  <c r="KB129" i="15"/>
  <c r="D142" i="15"/>
  <c r="AB138" i="15"/>
  <c r="C145" i="15"/>
  <c r="AC121" i="15"/>
  <c r="C88" i="15"/>
  <c r="CX44" i="15"/>
  <c r="D94" i="15"/>
  <c r="AB72" i="15"/>
  <c r="C38" i="15"/>
  <c r="DH42" i="15"/>
  <c r="CT42" i="15" s="1"/>
  <c r="KF40" i="15"/>
  <c r="T156" i="15"/>
  <c r="T121" i="15"/>
  <c r="X88" i="15"/>
  <c r="Z88" i="15" s="1"/>
  <c r="DC55" i="15"/>
  <c r="AB94" i="15"/>
  <c r="AC64" i="15"/>
  <c r="D67" i="15"/>
  <c r="D41" i="15"/>
  <c r="AC48" i="15"/>
  <c r="KD61" i="15"/>
  <c r="AC152" i="15"/>
  <c r="G160" i="15"/>
  <c r="I160" i="15" s="1"/>
  <c r="KD37" i="15"/>
  <c r="KA40" i="15"/>
  <c r="KF44" i="15"/>
  <c r="KD45" i="15"/>
  <c r="KB47" i="15"/>
  <c r="KA52" i="15"/>
  <c r="KG62" i="15"/>
  <c r="KA64" i="15"/>
  <c r="KD86" i="15"/>
  <c r="KB88" i="15"/>
  <c r="KA93" i="15"/>
  <c r="KB96" i="15"/>
  <c r="D160" i="15"/>
  <c r="C57" i="15"/>
  <c r="D64" i="15"/>
  <c r="DH62" i="15"/>
  <c r="CT62" i="15" s="1"/>
  <c r="C42" i="15"/>
  <c r="JX166" i="15"/>
  <c r="KD166" i="15"/>
  <c r="DK166" i="15"/>
  <c r="JN168" i="15"/>
  <c r="KG168" i="15"/>
  <c r="DA168" i="15"/>
  <c r="KB168" i="15"/>
  <c r="DJ65" i="15"/>
  <c r="JW65" i="15"/>
  <c r="KE65" i="15"/>
  <c r="KH65" i="15"/>
  <c r="KC84" i="15"/>
  <c r="JQ84" i="15"/>
  <c r="KG84" i="15"/>
  <c r="CW101" i="15"/>
  <c r="JJ101" i="15"/>
  <c r="KF101" i="15"/>
  <c r="JZ101" i="15"/>
  <c r="JI117" i="15"/>
  <c r="KA117" i="15"/>
  <c r="KF117" i="15"/>
  <c r="AC142" i="15"/>
  <c r="C142" i="15"/>
  <c r="DE73" i="15"/>
  <c r="CU73" i="15" s="1"/>
  <c r="CY71" i="15"/>
  <c r="JR65" i="15"/>
  <c r="JG64" i="15"/>
  <c r="KH68" i="15"/>
  <c r="DJ60" i="15"/>
  <c r="KD57" i="15"/>
  <c r="C53" i="15"/>
  <c r="KD49" i="15"/>
  <c r="DD46" i="15"/>
  <c r="DE45" i="15"/>
  <c r="CU45" i="15" s="1"/>
  <c r="KB63" i="15"/>
  <c r="KB51" i="15"/>
  <c r="KA44" i="15"/>
  <c r="KD40" i="15"/>
  <c r="KB42" i="15"/>
  <c r="KC58" i="15"/>
  <c r="KC74" i="15"/>
  <c r="KA48" i="15"/>
  <c r="KH64" i="15"/>
  <c r="D144" i="15"/>
  <c r="C114" i="15"/>
  <c r="C96" i="15"/>
  <c r="DD91" i="15"/>
  <c r="JR86" i="15"/>
  <c r="T107" i="15"/>
  <c r="DE78" i="15"/>
  <c r="CU78" i="15" s="1"/>
  <c r="KG79" i="15"/>
  <c r="DJ72" i="15"/>
  <c r="DJ56" i="15"/>
  <c r="DJ52" i="15"/>
  <c r="DJ48" i="15"/>
  <c r="JR45" i="15"/>
  <c r="JG44" i="15"/>
  <c r="AC90" i="15"/>
  <c r="KC62" i="15"/>
  <c r="KC70" i="15"/>
  <c r="KH60" i="15"/>
  <c r="DK36" i="15"/>
  <c r="KH52" i="15"/>
  <c r="JG40" i="15"/>
  <c r="JR37" i="15"/>
  <c r="DJ36" i="15"/>
  <c r="KC91" i="15"/>
  <c r="KG54" i="15"/>
  <c r="KA56" i="15"/>
  <c r="DE61" i="15"/>
  <c r="CU61" i="15" s="1"/>
  <c r="C159" i="15"/>
  <c r="DD95" i="15"/>
  <c r="DD79" i="15"/>
  <c r="DJ76" i="15"/>
  <c r="JL75" i="15"/>
  <c r="DD70" i="15"/>
  <c r="DJ68" i="15"/>
  <c r="DJ64" i="15"/>
  <c r="DD54" i="15"/>
  <c r="JG52" i="15"/>
  <c r="DA42" i="15"/>
  <c r="DK40" i="15"/>
  <c r="JZ40" i="15"/>
  <c r="KC42" i="15"/>
  <c r="KC83" i="15"/>
  <c r="JQ62" i="15"/>
  <c r="KG99" i="15"/>
  <c r="KE68" i="15"/>
  <c r="KE76" i="15"/>
  <c r="KG50" i="15"/>
  <c r="KC50" i="15"/>
  <c r="KD75" i="15"/>
  <c r="KB68" i="15"/>
  <c r="JL68" i="15"/>
  <c r="JR74" i="15"/>
  <c r="DE74" i="15"/>
  <c r="CU74" i="15" s="1"/>
  <c r="KD74" i="15"/>
  <c r="JT170" i="15"/>
  <c r="DG170" i="15"/>
  <c r="CS170" i="15" s="1"/>
  <c r="JI109" i="15"/>
  <c r="KA109" i="15"/>
  <c r="KF109" i="15"/>
  <c r="JO115" i="15"/>
  <c r="KC115" i="15"/>
  <c r="KG115" i="15"/>
  <c r="JQ51" i="15"/>
  <c r="KG51" i="15"/>
  <c r="KC51" i="15"/>
  <c r="JW57" i="15"/>
  <c r="KE57" i="15"/>
  <c r="DJ57" i="15"/>
  <c r="JQ59" i="15"/>
  <c r="KC59" i="15"/>
  <c r="DF149" i="15"/>
  <c r="CV149" i="15" s="1"/>
  <c r="KH149" i="15"/>
  <c r="JS149" i="15"/>
  <c r="JZ156" i="15"/>
  <c r="KF156" i="15"/>
  <c r="JH156" i="15"/>
  <c r="JN158" i="15"/>
  <c r="KG158" i="15"/>
  <c r="KB158" i="15"/>
  <c r="DL90" i="15"/>
  <c r="JY90" i="15"/>
  <c r="JO92" i="15"/>
  <c r="KC92" i="15"/>
  <c r="JY98" i="15"/>
  <c r="DL98" i="15"/>
  <c r="DJ103" i="15"/>
  <c r="JW103" i="15"/>
  <c r="DE115" i="15"/>
  <c r="CU115" i="15" s="1"/>
  <c r="KD115" i="15"/>
  <c r="JR115" i="15"/>
  <c r="KH115" i="15"/>
  <c r="JQ56" i="15"/>
  <c r="KC56" i="15"/>
  <c r="JW62" i="15"/>
  <c r="KE62" i="15"/>
  <c r="DJ62" i="15"/>
  <c r="JL65" i="15"/>
  <c r="CY65" i="15"/>
  <c r="JX131" i="15"/>
  <c r="KH131" i="15"/>
  <c r="KD131" i="15"/>
  <c r="DK131" i="15"/>
  <c r="KG139" i="15"/>
  <c r="KC139" i="15"/>
  <c r="JM139" i="15"/>
  <c r="JX140" i="15"/>
  <c r="KH140" i="15"/>
  <c r="DK140" i="15"/>
  <c r="KD140" i="15"/>
  <c r="KD39" i="15"/>
  <c r="KH39" i="15"/>
  <c r="JR39" i="15"/>
  <c r="JG46" i="15"/>
  <c r="KF46" i="15"/>
  <c r="KA46" i="15"/>
  <c r="JJ72" i="15"/>
  <c r="KF72" i="15"/>
  <c r="CW72" i="15"/>
  <c r="JZ72" i="15"/>
  <c r="JT74" i="15"/>
  <c r="DG74" i="15"/>
  <c r="CS74" i="15" s="1"/>
  <c r="JN71" i="15"/>
  <c r="KB71" i="15"/>
  <c r="DK73" i="15"/>
  <c r="JX73" i="15"/>
  <c r="KD73" i="15"/>
  <c r="C153" i="15"/>
  <c r="C139" i="15"/>
  <c r="G149" i="15"/>
  <c r="I149" i="15" s="1"/>
  <c r="AC145" i="15"/>
  <c r="AB111" i="15"/>
  <c r="KF74" i="15"/>
  <c r="KF79" i="15"/>
  <c r="DG55" i="15"/>
  <c r="CS55" i="15" s="1"/>
  <c r="DG47" i="15"/>
  <c r="CS47" i="15" s="1"/>
  <c r="C59" i="15"/>
  <c r="AC80" i="15"/>
  <c r="D37" i="15"/>
  <c r="DC36" i="15"/>
  <c r="DL38" i="15"/>
  <c r="KA74" i="15"/>
  <c r="KF128" i="15"/>
  <c r="AC126" i="15"/>
  <c r="C115" i="15"/>
  <c r="DL83" i="15"/>
  <c r="KF70" i="15"/>
  <c r="CW73" i="15"/>
  <c r="DB72" i="15"/>
  <c r="DG59" i="15"/>
  <c r="CS59" i="15" s="1"/>
  <c r="DL54" i="15"/>
  <c r="DB52" i="15"/>
  <c r="DL50" i="15"/>
  <c r="DG43" i="15"/>
  <c r="CS43" i="15" s="1"/>
  <c r="AB98" i="15"/>
  <c r="D80" i="15"/>
  <c r="DI38" i="15"/>
  <c r="D48" i="15"/>
  <c r="KF49" i="15"/>
  <c r="DG39" i="15"/>
  <c r="CS39" i="15" s="1"/>
  <c r="KC85" i="15"/>
  <c r="KF95" i="15"/>
  <c r="KA79" i="15"/>
  <c r="KF41" i="15"/>
  <c r="C135" i="15"/>
  <c r="AB145" i="15"/>
  <c r="D126" i="15"/>
  <c r="C111" i="15"/>
  <c r="DG63" i="15"/>
  <c r="CS63" i="15" s="1"/>
  <c r="KE83" i="15"/>
  <c r="DL46" i="15"/>
  <c r="AC98" i="15"/>
  <c r="AC59" i="15"/>
  <c r="DL42" i="15"/>
  <c r="JZ41" i="15"/>
  <c r="JV42" i="15"/>
  <c r="JZ45" i="15"/>
  <c r="KC48" i="15"/>
  <c r="JG42" i="15"/>
  <c r="KA42" i="15"/>
  <c r="DE43" i="15"/>
  <c r="CU43" i="15" s="1"/>
  <c r="JR43" i="15"/>
  <c r="KD43" i="15"/>
  <c r="JW58" i="15"/>
  <c r="KE58" i="15"/>
  <c r="KB61" i="15"/>
  <c r="JL61" i="15"/>
  <c r="KF53" i="15"/>
  <c r="JG53" i="15"/>
  <c r="KA53" i="15"/>
  <c r="JQ55" i="15"/>
  <c r="KC55" i="15"/>
  <c r="KG55" i="15"/>
  <c r="DD55" i="15"/>
  <c r="DE70" i="15"/>
  <c r="CU70" i="15" s="1"/>
  <c r="KD70" i="15"/>
  <c r="JR70" i="15"/>
  <c r="JL72" i="15"/>
  <c r="KB72" i="15"/>
  <c r="CY72" i="15"/>
  <c r="JW90" i="15"/>
  <c r="DJ90" i="15"/>
  <c r="KE90" i="15"/>
  <c r="JN133" i="15"/>
  <c r="KB133" i="15"/>
  <c r="DA133" i="15"/>
  <c r="KG133" i="15"/>
  <c r="JX136" i="15"/>
  <c r="DK136" i="15"/>
  <c r="KH136" i="15"/>
  <c r="KD136" i="15"/>
  <c r="JH152" i="15"/>
  <c r="JZ152" i="15"/>
  <c r="KF152" i="15"/>
  <c r="JS153" i="15"/>
  <c r="KH153" i="15"/>
  <c r="KE153" i="15"/>
  <c r="DF153" i="15"/>
  <c r="CV153" i="15" s="1"/>
  <c r="JJ68" i="15"/>
  <c r="KF68" i="15"/>
  <c r="JZ68" i="15"/>
  <c r="JT70" i="15"/>
  <c r="DG70" i="15"/>
  <c r="CS70" i="15" s="1"/>
  <c r="JI86" i="15"/>
  <c r="KF86" i="15"/>
  <c r="KA86" i="15"/>
  <c r="JO88" i="15"/>
  <c r="KC88" i="15"/>
  <c r="KG88" i="15"/>
  <c r="DG103" i="15"/>
  <c r="CS103" i="15" s="1"/>
  <c r="JT103" i="15"/>
  <c r="KH103" i="15"/>
  <c r="KD103" i="15"/>
  <c r="DA67" i="15"/>
  <c r="JN67" i="15"/>
  <c r="JU81" i="15"/>
  <c r="KE81" i="15"/>
  <c r="DH81" i="15"/>
  <c r="CT81" i="15" s="1"/>
  <c r="KF83" i="15"/>
  <c r="JK83" i="15"/>
  <c r="KA83" i="15"/>
  <c r="KG94" i="15"/>
  <c r="JL94" i="15"/>
  <c r="JQ97" i="15"/>
  <c r="KC97" i="15"/>
  <c r="KG97" i="15"/>
  <c r="DD97" i="15"/>
  <c r="KH100" i="15"/>
  <c r="DE100" i="15"/>
  <c r="CU100" i="15" s="1"/>
  <c r="JR100" i="15"/>
  <c r="KD84" i="15"/>
  <c r="JR84" i="15"/>
  <c r="JW87" i="15"/>
  <c r="DJ87" i="15"/>
  <c r="KA67" i="15"/>
  <c r="KF67" i="15"/>
  <c r="JG67" i="15"/>
  <c r="KF50" i="15"/>
  <c r="KA50" i="15"/>
  <c r="JG50" i="15"/>
  <c r="JQ52" i="15"/>
  <c r="KC52" i="15"/>
  <c r="DD52" i="15"/>
  <c r="JG45" i="15"/>
  <c r="KA45" i="15"/>
  <c r="JR46" i="15"/>
  <c r="KD46" i="15"/>
  <c r="DE46" i="15"/>
  <c r="CU46" i="15" s="1"/>
  <c r="JW61" i="15"/>
  <c r="DJ61" i="15"/>
  <c r="KE61" i="15"/>
  <c r="CY64" i="15"/>
  <c r="KB64" i="15"/>
  <c r="JL64" i="15"/>
  <c r="KD79" i="15"/>
  <c r="DE79" i="15"/>
  <c r="CU79" i="15" s="1"/>
  <c r="JR79" i="15"/>
  <c r="JG82" i="15"/>
  <c r="KA82" i="15"/>
  <c r="JN125" i="15"/>
  <c r="KG125" i="15"/>
  <c r="DA125" i="15"/>
  <c r="KB125" i="15"/>
  <c r="JH127" i="15"/>
  <c r="JZ127" i="15"/>
  <c r="KF127" i="15"/>
  <c r="JM143" i="15"/>
  <c r="KG143" i="15"/>
  <c r="KC143" i="15"/>
  <c r="KH145" i="15"/>
  <c r="JS145" i="15"/>
  <c r="KE145" i="15"/>
  <c r="JH161" i="15"/>
  <c r="KF161" i="15"/>
  <c r="JZ161" i="15"/>
  <c r="JN163" i="15"/>
  <c r="KG163" i="15"/>
  <c r="KB163" i="15"/>
  <c r="JI78" i="15"/>
  <c r="KA78" i="15"/>
  <c r="DG79" i="15"/>
  <c r="CS79" i="15" s="1"/>
  <c r="JT79" i="15"/>
  <c r="JT110" i="15"/>
  <c r="KD110" i="15"/>
  <c r="DG110" i="15"/>
  <c r="CS110" i="15" s="1"/>
  <c r="JI113" i="15"/>
  <c r="KF113" i="15"/>
  <c r="KA113" i="15"/>
  <c r="KC76" i="15"/>
  <c r="JM76" i="15"/>
  <c r="CZ76" i="15"/>
  <c r="JX78" i="15"/>
  <c r="KD78" i="15"/>
  <c r="DF98" i="15"/>
  <c r="CV98" i="15" s="1"/>
  <c r="KE98" i="15"/>
  <c r="JS98" i="15"/>
  <c r="JX101" i="15"/>
  <c r="KD101" i="15"/>
  <c r="DK101" i="15"/>
  <c r="CQ9" i="15"/>
  <c r="JX9" i="15" s="1"/>
  <c r="JH105" i="15"/>
  <c r="JZ105" i="15"/>
  <c r="KA170" i="15"/>
  <c r="JG170" i="15"/>
  <c r="KF170" i="15"/>
  <c r="JL109" i="15"/>
  <c r="KB109" i="15"/>
  <c r="KG109" i="15"/>
  <c r="JQ112" i="15"/>
  <c r="KG112" i="15"/>
  <c r="KC112" i="15"/>
  <c r="KG148" i="15"/>
  <c r="G88" i="15"/>
  <c r="I88" i="15" s="1"/>
  <c r="CL9" i="15"/>
  <c r="DF9" i="15" s="1"/>
  <c r="CV9" i="15" s="1"/>
  <c r="KA104" i="15"/>
  <c r="KA62" i="15"/>
  <c r="DJ42" i="15"/>
  <c r="KE42" i="15"/>
  <c r="JW42" i="15"/>
  <c r="KH42" i="15"/>
  <c r="JR51" i="15"/>
  <c r="KD51" i="15"/>
  <c r="KH59" i="15"/>
  <c r="KD59" i="15"/>
  <c r="JR59" i="15"/>
  <c r="DE59" i="15"/>
  <c r="CU59" i="15" s="1"/>
  <c r="JW45" i="15"/>
  <c r="DJ45" i="15"/>
  <c r="KE45" i="15"/>
  <c r="KH45" i="15"/>
  <c r="DE54" i="15"/>
  <c r="CU54" i="15" s="1"/>
  <c r="JR54" i="15"/>
  <c r="JR62" i="15"/>
  <c r="DE62" i="15"/>
  <c r="CU62" i="15" s="1"/>
  <c r="JQ71" i="15"/>
  <c r="DD71" i="15"/>
  <c r="JL81" i="15"/>
  <c r="KB81" i="15"/>
  <c r="KG81" i="15"/>
  <c r="CY89" i="15"/>
  <c r="JL89" i="15"/>
  <c r="KB89" i="15"/>
  <c r="KG126" i="15"/>
  <c r="JM126" i="15"/>
  <c r="KC126" i="15"/>
  <c r="JH136" i="15"/>
  <c r="JZ136" i="15"/>
  <c r="KF136" i="15"/>
  <c r="JH144" i="15"/>
  <c r="JZ144" i="15"/>
  <c r="KF144" i="15"/>
  <c r="DK152" i="15"/>
  <c r="KD152" i="15"/>
  <c r="KH152" i="15"/>
  <c r="JX152" i="15"/>
  <c r="JS162" i="15"/>
  <c r="KH162" i="15"/>
  <c r="KE162" i="15"/>
  <c r="DF162" i="15"/>
  <c r="CV162" i="15" s="1"/>
  <c r="JY78" i="15"/>
  <c r="DL78" i="15"/>
  <c r="JO104" i="15"/>
  <c r="KG104" i="15"/>
  <c r="KC104" i="15"/>
  <c r="JJ112" i="15"/>
  <c r="JZ112" i="15"/>
  <c r="JM68" i="15"/>
  <c r="KC68" i="15"/>
  <c r="KG68" i="15"/>
  <c r="JH78" i="15"/>
  <c r="KF78" i="15"/>
  <c r="JI89" i="15"/>
  <c r="KA89" i="15"/>
  <c r="JY101" i="15"/>
  <c r="DL101" i="15"/>
  <c r="JT113" i="15"/>
  <c r="KD113" i="15"/>
  <c r="DG113" i="15"/>
  <c r="CS113" i="15" s="1"/>
  <c r="KH113" i="15"/>
  <c r="JQ40" i="15"/>
  <c r="KC40" i="15"/>
  <c r="CJ9" i="15"/>
  <c r="JQ9" i="15" s="1"/>
  <c r="DD40" i="15"/>
  <c r="KG40" i="15"/>
  <c r="JL49" i="15"/>
  <c r="CY49" i="15"/>
  <c r="KB49" i="15"/>
  <c r="KF58" i="15"/>
  <c r="KA58" i="15"/>
  <c r="JG58" i="15"/>
  <c r="KA66" i="15"/>
  <c r="JG66" i="15"/>
  <c r="KF66" i="15"/>
  <c r="KB52" i="15"/>
  <c r="JL52" i="15"/>
  <c r="KG52" i="15"/>
  <c r="JG61" i="15"/>
  <c r="KA61" i="15"/>
  <c r="KA69" i="15"/>
  <c r="JG69" i="15"/>
  <c r="DJ78" i="15"/>
  <c r="KE78" i="15"/>
  <c r="JW78" i="15"/>
  <c r="JR87" i="15"/>
  <c r="DE87" i="15"/>
  <c r="CU87" i="15" s="1"/>
  <c r="KD87" i="15"/>
  <c r="KH87" i="15"/>
  <c r="KD95" i="15"/>
  <c r="JR95" i="15"/>
  <c r="DE95" i="15"/>
  <c r="CU95" i="15" s="1"/>
  <c r="JS132" i="15"/>
  <c r="KE132" i="15"/>
  <c r="KH132" i="15"/>
  <c r="DF132" i="15"/>
  <c r="CV132" i="15" s="1"/>
  <c r="KB142" i="15"/>
  <c r="JN142" i="15"/>
  <c r="DA142" i="15"/>
  <c r="KG142" i="15"/>
  <c r="JN150" i="15"/>
  <c r="DA150" i="15"/>
  <c r="KB150" i="15"/>
  <c r="KG150" i="15"/>
  <c r="KG159" i="15"/>
  <c r="JM159" i="15"/>
  <c r="KC159" i="15"/>
  <c r="KC67" i="15"/>
  <c r="KG67" i="15"/>
  <c r="DB67" i="15"/>
  <c r="JO67" i="15"/>
  <c r="JO75" i="15"/>
  <c r="DB75" i="15"/>
  <c r="KC75" i="15"/>
  <c r="JJ85" i="15"/>
  <c r="JZ85" i="15"/>
  <c r="JI102" i="15"/>
  <c r="KA102" i="15"/>
  <c r="KF102" i="15"/>
  <c r="JY109" i="15"/>
  <c r="KE109" i="15"/>
  <c r="KH109" i="15"/>
  <c r="DL109" i="15"/>
  <c r="JS74" i="15"/>
  <c r="JY85" i="15"/>
  <c r="KH85" i="15"/>
  <c r="DL85" i="15"/>
  <c r="JT98" i="15"/>
  <c r="KH98" i="15"/>
  <c r="KD98" i="15"/>
  <c r="DG98" i="15"/>
  <c r="CS98" i="15" s="1"/>
  <c r="JO110" i="15"/>
  <c r="KG110" i="15"/>
  <c r="KC110" i="15"/>
  <c r="DB110" i="15"/>
  <c r="JZ103" i="15"/>
  <c r="JF103" i="15"/>
  <c r="KF103" i="15"/>
  <c r="JW38" i="15"/>
  <c r="KE38" i="15"/>
  <c r="JW46" i="15"/>
  <c r="DJ46" i="15"/>
  <c r="DE55" i="15"/>
  <c r="CU55" i="15" s="1"/>
  <c r="KD55" i="15"/>
  <c r="JR55" i="15"/>
  <c r="KH55" i="15"/>
  <c r="JQ64" i="15"/>
  <c r="KC64" i="15"/>
  <c r="KG64" i="15"/>
  <c r="JW49" i="15"/>
  <c r="DJ49" i="15"/>
  <c r="KH49" i="15"/>
  <c r="DE58" i="15"/>
  <c r="CU58" i="15" s="1"/>
  <c r="KD58" i="15"/>
  <c r="JR58" i="15"/>
  <c r="JQ75" i="15"/>
  <c r="DD75" i="15"/>
  <c r="JL85" i="15"/>
  <c r="KG85" i="15"/>
  <c r="KB85" i="15"/>
  <c r="KA94" i="15"/>
  <c r="KF94" i="15"/>
  <c r="JG94" i="15"/>
  <c r="KG130" i="15"/>
  <c r="JM130" i="15"/>
  <c r="KC130" i="15"/>
  <c r="JH140" i="15"/>
  <c r="JZ140" i="15"/>
  <c r="KF140" i="15"/>
  <c r="KH148" i="15"/>
  <c r="JX148" i="15"/>
  <c r="KD156" i="15"/>
  <c r="KH156" i="15"/>
  <c r="JX156" i="15"/>
  <c r="KH167" i="15"/>
  <c r="JS167" i="15"/>
  <c r="DF167" i="15"/>
  <c r="CV167" i="15" s="1"/>
  <c r="JY73" i="15"/>
  <c r="CR9" i="15"/>
  <c r="JY9" i="15" s="1"/>
  <c r="DL73" i="15"/>
  <c r="JY82" i="15"/>
  <c r="DL82" i="15"/>
  <c r="JT91" i="15"/>
  <c r="DG91" i="15"/>
  <c r="CS91" i="15" s="1"/>
  <c r="KC107" i="15"/>
  <c r="JO107" i="15"/>
  <c r="KG107" i="15"/>
  <c r="JJ116" i="15"/>
  <c r="JZ116" i="15"/>
  <c r="KF116" i="15"/>
  <c r="JH73" i="15"/>
  <c r="JZ73" i="15"/>
  <c r="JO95" i="15"/>
  <c r="KG95" i="15"/>
  <c r="JJ107" i="15"/>
  <c r="KF107" i="15"/>
  <c r="JZ107" i="15"/>
  <c r="JV99" i="15"/>
  <c r="DI99" i="15"/>
  <c r="JQ36" i="15"/>
  <c r="KC36" i="15"/>
  <c r="DD36" i="15"/>
  <c r="KG36" i="15"/>
  <c r="KG45" i="15"/>
  <c r="JL45" i="15"/>
  <c r="KG53" i="15"/>
  <c r="JL53" i="15"/>
  <c r="JL48" i="15"/>
  <c r="KB48" i="15"/>
  <c r="KG56" i="15"/>
  <c r="KB56" i="15"/>
  <c r="JL56" i="15"/>
  <c r="JG65" i="15"/>
  <c r="KA65" i="15"/>
  <c r="KF65" i="15"/>
  <c r="JW73" i="15"/>
  <c r="KE73" i="15"/>
  <c r="DJ73" i="15"/>
  <c r="JW82" i="15"/>
  <c r="KE82" i="15"/>
  <c r="KH82" i="15"/>
  <c r="JR91" i="15"/>
  <c r="DE91" i="15"/>
  <c r="CU91" i="15" s="1"/>
  <c r="KD91" i="15"/>
  <c r="JS128" i="15"/>
  <c r="KH128" i="15"/>
  <c r="KE128" i="15"/>
  <c r="DF137" i="15"/>
  <c r="CV137" i="15" s="1"/>
  <c r="JS137" i="15"/>
  <c r="KH137" i="15"/>
  <c r="KE137" i="15"/>
  <c r="JN146" i="15"/>
  <c r="KG146" i="15"/>
  <c r="DA146" i="15"/>
  <c r="KB146" i="15"/>
  <c r="KG164" i="15"/>
  <c r="KC164" i="15"/>
  <c r="CZ164" i="15"/>
  <c r="JM164" i="15"/>
  <c r="JO71" i="15"/>
  <c r="KG71" i="15"/>
  <c r="DB71" i="15"/>
  <c r="KC71" i="15"/>
  <c r="JJ81" i="15"/>
  <c r="JZ81" i="15"/>
  <c r="CW89" i="15"/>
  <c r="JJ89" i="15"/>
  <c r="JZ89" i="15"/>
  <c r="JY106" i="15"/>
  <c r="DL106" i="15"/>
  <c r="JY113" i="15"/>
  <c r="KE113" i="15"/>
  <c r="DL113" i="15"/>
  <c r="JS70" i="15"/>
  <c r="KE70" i="15"/>
  <c r="DF70" i="15"/>
  <c r="CV70" i="15" s="1"/>
  <c r="JM81" i="15"/>
  <c r="KC81" i="15"/>
  <c r="JJ92" i="15"/>
  <c r="KF92" i="15"/>
  <c r="JI105" i="15"/>
  <c r="KF105" i="15"/>
  <c r="JU96" i="15"/>
  <c r="CN9" i="15"/>
  <c r="JU9" i="15" s="1"/>
  <c r="DH96" i="15"/>
  <c r="CT96" i="15" s="1"/>
  <c r="KE96" i="15"/>
  <c r="KF37" i="15"/>
  <c r="KF45" i="15"/>
  <c r="JZ49" i="15"/>
  <c r="JZ53" i="15"/>
  <c r="KA60" i="15"/>
  <c r="JZ61" i="15"/>
  <c r="JZ65" i="15"/>
  <c r="JZ78" i="15"/>
  <c r="JZ86" i="15"/>
  <c r="KA37" i="15"/>
  <c r="KB40" i="15"/>
  <c r="KA41" i="15"/>
  <c r="JZ90" i="15"/>
  <c r="KH91" i="15"/>
  <c r="JZ94" i="15"/>
  <c r="JZ98" i="15"/>
  <c r="KA101" i="15"/>
  <c r="JZ102" i="15"/>
  <c r="JZ113" i="15"/>
  <c r="JZ117" i="15"/>
  <c r="KB170" i="15"/>
  <c r="KH69" i="15"/>
  <c r="KB66" i="15"/>
  <c r="KG66" i="15"/>
  <c r="JL66" i="15"/>
  <c r="DE47" i="15"/>
  <c r="CU47" i="15" s="1"/>
  <c r="KH47" i="15"/>
  <c r="JR47" i="15"/>
  <c r="JQ60" i="15"/>
  <c r="KC60" i="15"/>
  <c r="DD60" i="15"/>
  <c r="DE50" i="15"/>
  <c r="CU50" i="15" s="1"/>
  <c r="JR50" i="15"/>
  <c r="DD63" i="15"/>
  <c r="JQ63" i="15"/>
  <c r="KC63" i="15"/>
  <c r="KB76" i="15"/>
  <c r="JL76" i="15"/>
  <c r="CY76" i="15"/>
  <c r="KG76" i="15"/>
  <c r="KA90" i="15"/>
  <c r="JG90" i="15"/>
  <c r="KD144" i="15"/>
  <c r="JX144" i="15"/>
  <c r="KH144" i="15"/>
  <c r="KE157" i="15"/>
  <c r="DF157" i="15"/>
  <c r="CV157" i="15" s="1"/>
  <c r="KH157" i="15"/>
  <c r="JS157" i="15"/>
  <c r="DG83" i="15"/>
  <c r="CS83" i="15" s="1"/>
  <c r="JT83" i="15"/>
  <c r="JO96" i="15"/>
  <c r="DB96" i="15"/>
  <c r="KG96" i="15"/>
  <c r="KC96" i="15"/>
  <c r="KF108" i="15"/>
  <c r="JJ108" i="15"/>
  <c r="JZ108" i="15"/>
  <c r="JJ84" i="15"/>
  <c r="KF84" i="15"/>
  <c r="KB86" i="15"/>
  <c r="JL86" i="15"/>
  <c r="JT90" i="15"/>
  <c r="KH90" i="15"/>
  <c r="DG90" i="15"/>
  <c r="CS90" i="15" s="1"/>
  <c r="DE92" i="15"/>
  <c r="CU92" i="15" s="1"/>
  <c r="KD92" i="15"/>
  <c r="JR92" i="15"/>
  <c r="KH92" i="15"/>
  <c r="KA99" i="15"/>
  <c r="JG99" i="15"/>
  <c r="KF99" i="15"/>
  <c r="DB103" i="15"/>
  <c r="JO103" i="15"/>
  <c r="KG105" i="15"/>
  <c r="JQ105" i="15"/>
  <c r="KC105" i="15"/>
  <c r="JY108" i="15"/>
  <c r="KE108" i="15"/>
  <c r="DL108" i="15"/>
  <c r="KH108" i="15"/>
  <c r="JW110" i="15"/>
  <c r="DJ110" i="15"/>
  <c r="KH110" i="15"/>
  <c r="JJ115" i="15"/>
  <c r="KF115" i="15"/>
  <c r="JH97" i="15"/>
  <c r="JZ97" i="15"/>
  <c r="CA9" i="15"/>
  <c r="JH9" i="15" s="1"/>
  <c r="JP101" i="15"/>
  <c r="KG101" i="15"/>
  <c r="DC101" i="15"/>
  <c r="KB101" i="15"/>
  <c r="JN103" i="15"/>
  <c r="DA103" i="15"/>
  <c r="KB103" i="15"/>
  <c r="JV170" i="15"/>
  <c r="KD170" i="15"/>
  <c r="DI170" i="15"/>
  <c r="KF38" i="15"/>
  <c r="JG38" i="15"/>
  <c r="JW50" i="15"/>
  <c r="DJ50" i="15"/>
  <c r="KH63" i="15"/>
  <c r="JR63" i="15"/>
  <c r="DE63" i="15"/>
  <c r="CU63" i="15" s="1"/>
  <c r="JW53" i="15"/>
  <c r="KH53" i="15"/>
  <c r="KE53" i="15"/>
  <c r="DJ53" i="15"/>
  <c r="DE66" i="15"/>
  <c r="CU66" i="15" s="1"/>
  <c r="JR66" i="15"/>
  <c r="KD66" i="15"/>
  <c r="KB93" i="15"/>
  <c r="JL93" i="15"/>
  <c r="KG93" i="15"/>
  <c r="KG134" i="15"/>
  <c r="JM134" i="15"/>
  <c r="KC134" i="15"/>
  <c r="JX161" i="15"/>
  <c r="KH161" i="15"/>
  <c r="KD161" i="15"/>
  <c r="JI73" i="15"/>
  <c r="CB9" i="15"/>
  <c r="JI9" i="15" s="1"/>
  <c r="JT99" i="15"/>
  <c r="KD99" i="15"/>
  <c r="KH99" i="15"/>
  <c r="DG99" i="15"/>
  <c r="CS99" i="15" s="1"/>
  <c r="JO111" i="15"/>
  <c r="KC111" i="15"/>
  <c r="KG111" i="15"/>
  <c r="KG72" i="15"/>
  <c r="CZ72" i="15"/>
  <c r="JM72" i="15"/>
  <c r="KC72" i="15"/>
  <c r="JV80" i="15"/>
  <c r="KH80" i="15"/>
  <c r="DI80" i="15"/>
  <c r="JL41" i="15"/>
  <c r="KG41" i="15"/>
  <c r="KB41" i="15"/>
  <c r="KF54" i="15"/>
  <c r="JG54" i="15"/>
  <c r="KB44" i="15"/>
  <c r="JL44" i="15"/>
  <c r="JG57" i="15"/>
  <c r="KA57" i="15"/>
  <c r="DE83" i="15"/>
  <c r="CU83" i="15" s="1"/>
  <c r="KD83" i="15"/>
  <c r="JR83" i="15"/>
  <c r="DF124" i="15"/>
  <c r="CV124" i="15" s="1"/>
  <c r="JS124" i="15"/>
  <c r="KH124" i="15"/>
  <c r="KE124" i="15"/>
  <c r="KC151" i="15"/>
  <c r="CF9" i="15"/>
  <c r="CZ9" i="15" s="1"/>
  <c r="KG151" i="15"/>
  <c r="JM151" i="15"/>
  <c r="CZ151" i="15"/>
  <c r="JH166" i="15"/>
  <c r="JZ166" i="15"/>
  <c r="KF166" i="15"/>
  <c r="JJ76" i="15"/>
  <c r="CW76" i="15"/>
  <c r="JZ76" i="15"/>
  <c r="JY102" i="15"/>
  <c r="DL102" i="15"/>
  <c r="KE102" i="15"/>
  <c r="JT114" i="15"/>
  <c r="DG114" i="15"/>
  <c r="CS114" i="15" s="1"/>
  <c r="KH114" i="15"/>
  <c r="KD114" i="15"/>
  <c r="JN75" i="15"/>
  <c r="KB75" i="15"/>
  <c r="DA75" i="15"/>
  <c r="JO87" i="15"/>
  <c r="KG87" i="15"/>
  <c r="KC87" i="15"/>
  <c r="JQ89" i="15"/>
  <c r="KC89" i="15"/>
  <c r="DD89" i="15"/>
  <c r="KG89" i="15"/>
  <c r="JY93" i="15"/>
  <c r="JW95" i="15"/>
  <c r="KH95" i="15"/>
  <c r="KE95" i="15"/>
  <c r="JJ100" i="15"/>
  <c r="KF100" i="15"/>
  <c r="KG102" i="15"/>
  <c r="JL102" i="15"/>
  <c r="CY102" i="15"/>
  <c r="JT106" i="15"/>
  <c r="KD106" i="15"/>
  <c r="DG106" i="15"/>
  <c r="CS106" i="15" s="1"/>
  <c r="KD107" i="15"/>
  <c r="KH107" i="15"/>
  <c r="JR107" i="15"/>
  <c r="DE107" i="15"/>
  <c r="CU107" i="15" s="1"/>
  <c r="JI112" i="15"/>
  <c r="KA112" i="15"/>
  <c r="KF112" i="15"/>
  <c r="JG114" i="15"/>
  <c r="KA114" i="15"/>
  <c r="JK98" i="15"/>
  <c r="KF98" i="15"/>
  <c r="KA98" i="15"/>
  <c r="KG100" i="15"/>
  <c r="JM100" i="15"/>
  <c r="KC100" i="15"/>
  <c r="JU104" i="15"/>
  <c r="KH104" i="15"/>
  <c r="DH104" i="15"/>
  <c r="CT104" i="15" s="1"/>
  <c r="KE104" i="15"/>
  <c r="KE106" i="15"/>
  <c r="JS106" i="15"/>
  <c r="KH106" i="15"/>
  <c r="JQ44" i="15"/>
  <c r="DD44" i="15"/>
  <c r="KG57" i="15"/>
  <c r="JL57" i="15"/>
  <c r="JQ47" i="15"/>
  <c r="DD47" i="15"/>
  <c r="KC47" i="15"/>
  <c r="KB60" i="15"/>
  <c r="JL60" i="15"/>
  <c r="KG60" i="15"/>
  <c r="KA73" i="15"/>
  <c r="JG73" i="15"/>
  <c r="JW86" i="15"/>
  <c r="KE86" i="15"/>
  <c r="DK127" i="15"/>
  <c r="KH127" i="15"/>
  <c r="JX127" i="15"/>
  <c r="KD127" i="15"/>
  <c r="KE141" i="15"/>
  <c r="KH141" i="15"/>
  <c r="JS141" i="15"/>
  <c r="DF141" i="15"/>
  <c r="CV141" i="15" s="1"/>
  <c r="JN154" i="15"/>
  <c r="DA154" i="15"/>
  <c r="KB154" i="15"/>
  <c r="KG154" i="15"/>
  <c r="KC169" i="15"/>
  <c r="JM169" i="15"/>
  <c r="KG169" i="15"/>
  <c r="KC80" i="15"/>
  <c r="DB80" i="15"/>
  <c r="JO80" i="15"/>
  <c r="JJ93" i="15"/>
  <c r="JZ93" i="15"/>
  <c r="JI106" i="15"/>
  <c r="KA106" i="15"/>
  <c r="KF106" i="15"/>
  <c r="JY117" i="15"/>
  <c r="DL117" i="15"/>
  <c r="KE117" i="15"/>
  <c r="KH117" i="15"/>
  <c r="DF79" i="15"/>
  <c r="CV79" i="15" s="1"/>
  <c r="JS79" i="15"/>
  <c r="KH79" i="15"/>
  <c r="JN80" i="15"/>
  <c r="KG80" i="15"/>
  <c r="KB80" i="15"/>
  <c r="JP82" i="15"/>
  <c r="KB82" i="15"/>
  <c r="KG82" i="15"/>
  <c r="G43" i="15"/>
  <c r="I43" i="15" s="1"/>
  <c r="KB39" i="15"/>
  <c r="DC39" i="15"/>
  <c r="KB43" i="15"/>
  <c r="KE36" i="15"/>
  <c r="KH37" i="15"/>
  <c r="KF52" i="15"/>
  <c r="CH9" i="15"/>
  <c r="JO9" i="15" s="1"/>
  <c r="JZ79" i="15"/>
  <c r="CD9" i="15"/>
  <c r="JK9" i="15" s="1"/>
  <c r="KF57" i="15"/>
  <c r="JZ69" i="15"/>
  <c r="KF73" i="15"/>
  <c r="KF82" i="15"/>
  <c r="KH38" i="15"/>
  <c r="BZ9" i="15"/>
  <c r="JG9" i="15" s="1"/>
  <c r="CP9" i="15"/>
  <c r="JW9" i="15" s="1"/>
  <c r="KE149" i="15"/>
  <c r="KE167" i="15"/>
  <c r="G63" i="15"/>
  <c r="I63" i="15" s="1"/>
  <c r="KH36" i="15"/>
  <c r="KC38" i="15"/>
  <c r="KE44" i="15"/>
  <c r="KC46" i="15"/>
  <c r="KE48" i="15"/>
  <c r="KE52" i="15"/>
  <c r="KC54" i="15"/>
  <c r="KE56" i="15"/>
  <c r="KE60" i="15"/>
  <c r="KE64" i="15"/>
  <c r="KC66" i="15"/>
  <c r="KG70" i="15"/>
  <c r="KE72" i="15"/>
  <c r="KG74" i="15"/>
  <c r="KC79" i="15"/>
  <c r="KH81" i="15"/>
  <c r="KE85" i="15"/>
  <c r="KF42" i="15"/>
  <c r="KE89" i="15"/>
  <c r="KE93" i="15"/>
  <c r="KC95" i="15"/>
  <c r="KE97" i="15"/>
  <c r="KB102" i="15"/>
  <c r="KC103" i="15"/>
  <c r="KG170" i="15"/>
  <c r="JZ115" i="15"/>
  <c r="KD62" i="15"/>
  <c r="KB99" i="15"/>
  <c r="JN37" i="15"/>
  <c r="KB37" i="15"/>
  <c r="JH39" i="15"/>
  <c r="JZ39" i="15"/>
  <c r="JN45" i="15"/>
  <c r="KB45" i="15"/>
  <c r="JN53" i="15"/>
  <c r="KB53" i="15"/>
  <c r="JO44" i="15"/>
  <c r="KC44" i="15"/>
  <c r="JT67" i="15"/>
  <c r="KD67" i="15"/>
  <c r="JT71" i="15"/>
  <c r="KH71" i="15"/>
  <c r="JT75" i="15"/>
  <c r="KH75" i="15"/>
  <c r="JI87" i="15"/>
  <c r="KF87" i="15"/>
  <c r="JP40" i="15"/>
  <c r="CI9" i="15"/>
  <c r="JP9" i="15" s="1"/>
  <c r="JI91" i="15"/>
  <c r="KF91" i="15"/>
  <c r="JI114" i="15"/>
  <c r="KF114" i="15"/>
  <c r="JT119" i="15"/>
  <c r="KH119" i="15"/>
  <c r="JF48" i="15"/>
  <c r="KF48" i="15"/>
  <c r="KH50" i="15"/>
  <c r="KD50" i="15"/>
  <c r="JW69" i="15"/>
  <c r="KE69" i="15"/>
  <c r="JJ95" i="15"/>
  <c r="JZ95" i="15"/>
  <c r="JU126" i="15"/>
  <c r="KE126" i="15"/>
  <c r="JV129" i="15"/>
  <c r="KD129" i="15"/>
  <c r="JH131" i="15"/>
  <c r="JZ131" i="15"/>
  <c r="JN138" i="15"/>
  <c r="KB138" i="15"/>
  <c r="JH148" i="15"/>
  <c r="JZ148" i="15"/>
  <c r="KD96" i="15"/>
  <c r="JS97" i="15"/>
  <c r="DK96" i="15"/>
  <c r="KD90" i="15"/>
  <c r="CX89" i="15"/>
  <c r="JF82" i="15"/>
  <c r="DI78" i="15"/>
  <c r="KH78" i="15"/>
  <c r="KH84" i="15"/>
  <c r="DI73" i="15"/>
  <c r="JS72" i="15"/>
  <c r="JF69" i="15"/>
  <c r="DC67" i="15"/>
  <c r="JF65" i="15"/>
  <c r="DK63" i="15"/>
  <c r="KG75" i="15"/>
  <c r="DI57" i="15"/>
  <c r="JS56" i="15"/>
  <c r="DH54" i="15"/>
  <c r="CT54" i="15" s="1"/>
  <c r="JF53" i="15"/>
  <c r="JS52" i="15"/>
  <c r="JM50" i="15"/>
  <c r="DI49" i="15"/>
  <c r="DK47" i="15"/>
  <c r="DH46" i="15"/>
  <c r="CT46" i="15" s="1"/>
  <c r="DA45" i="15"/>
  <c r="KG103" i="15"/>
  <c r="JZ75" i="15"/>
  <c r="KG61" i="15"/>
  <c r="JZ55" i="15"/>
  <c r="KH101" i="15"/>
  <c r="KF97" i="15"/>
  <c r="KF64" i="15"/>
  <c r="KH93" i="15"/>
  <c r="KF93" i="15"/>
  <c r="KH89" i="15"/>
  <c r="KF85" i="15"/>
  <c r="KH56" i="15"/>
  <c r="DE42" i="15"/>
  <c r="CU42" i="15" s="1"/>
  <c r="JG41" i="15"/>
  <c r="DG40" i="15"/>
  <c r="CS40" i="15" s="1"/>
  <c r="KD38" i="15"/>
  <c r="CE9" i="15"/>
  <c r="CY9" i="15" s="1"/>
  <c r="KG47" i="15"/>
  <c r="KC43" i="15"/>
  <c r="KH57" i="15"/>
  <c r="JZ47" i="15"/>
  <c r="KF56" i="15"/>
  <c r="KF39" i="15"/>
  <c r="JF37" i="15"/>
  <c r="JS36" i="15"/>
  <c r="KH51" i="15"/>
  <c r="KG59" i="15"/>
  <c r="KH67" i="15"/>
  <c r="KG92" i="15"/>
  <c r="KE101" i="15"/>
  <c r="KG86" i="15"/>
  <c r="KB57" i="15"/>
  <c r="KG73" i="15"/>
  <c r="KB84" i="15"/>
  <c r="KB92" i="15"/>
  <c r="KB69" i="15"/>
  <c r="KE41" i="15"/>
  <c r="KA68" i="15"/>
  <c r="KA81" i="15"/>
  <c r="KE87" i="15"/>
  <c r="JK60" i="15"/>
  <c r="KE66" i="15"/>
  <c r="CX101" i="15"/>
  <c r="KE50" i="15"/>
  <c r="KH58" i="15"/>
  <c r="KH66" i="15"/>
  <c r="KH96" i="15"/>
  <c r="KD80" i="15"/>
  <c r="KH102" i="15"/>
  <c r="KG39" i="15"/>
  <c r="KE37" i="15"/>
  <c r="KE54" i="15"/>
  <c r="KE40" i="15"/>
  <c r="KD36" i="15"/>
  <c r="JZ43" i="15"/>
  <c r="KH40" i="15"/>
  <c r="KH48" i="15"/>
  <c r="KH54" i="15"/>
  <c r="JZ38" i="15"/>
  <c r="JZ42" i="15"/>
  <c r="KD100" i="15"/>
  <c r="KF36" i="15"/>
  <c r="BY9" i="15"/>
  <c r="JF9" i="15" s="1"/>
  <c r="CO9" i="15"/>
  <c r="JV9" i="15" s="1"/>
  <c r="KA38" i="15"/>
  <c r="KD47" i="15"/>
  <c r="KA54" i="15"/>
  <c r="KG44" i="15"/>
  <c r="KH83" i="15"/>
  <c r="KE143" i="15"/>
  <c r="JZ168" i="15"/>
  <c r="KA75" i="15"/>
  <c r="KF71" i="15"/>
  <c r="JU74" i="15"/>
  <c r="KE74" i="15"/>
  <c r="JU79" i="15"/>
  <c r="KE79" i="15"/>
  <c r="JU91" i="15"/>
  <c r="KE91" i="15"/>
  <c r="JU99" i="15"/>
  <c r="KE99" i="15"/>
  <c r="JU103" i="15"/>
  <c r="KE103" i="15"/>
  <c r="JU170" i="15"/>
  <c r="KH170" i="15"/>
  <c r="JU110" i="15"/>
  <c r="KE110" i="15"/>
  <c r="JG51" i="15"/>
  <c r="KA51" i="15"/>
  <c r="JM48" i="15"/>
  <c r="KG48" i="15"/>
  <c r="JJ91" i="15"/>
  <c r="JZ91" i="15"/>
  <c r="JV125" i="15"/>
  <c r="KD125" i="15"/>
  <c r="JU139" i="15"/>
  <c r="KH139" i="15"/>
  <c r="JT148" i="15"/>
  <c r="KD148" i="15"/>
  <c r="JT166" i="15"/>
  <c r="KH166" i="15"/>
  <c r="JW115" i="15"/>
  <c r="KE115" i="15"/>
  <c r="CK9" i="15"/>
  <c r="DE9" i="15" s="1"/>
  <c r="CU9" i="15" s="1"/>
  <c r="KG42" i="15"/>
  <c r="KH44" i="15"/>
  <c r="KF59" i="15"/>
  <c r="KA88" i="15"/>
  <c r="KG91" i="15"/>
  <c r="JR102" i="15"/>
  <c r="DE102" i="15"/>
  <c r="CU102" i="15" s="1"/>
  <c r="JH46" i="15"/>
  <c r="JZ46" i="15"/>
  <c r="JS51" i="15"/>
  <c r="KE51" i="15"/>
  <c r="JH58" i="15"/>
  <c r="JZ58" i="15"/>
  <c r="JG62" i="15"/>
  <c r="KF62" i="15"/>
  <c r="JJ70" i="15"/>
  <c r="JZ70" i="15"/>
  <c r="JW94" i="15"/>
  <c r="KE94" i="15"/>
  <c r="JV154" i="15"/>
  <c r="KD154" i="15"/>
  <c r="G125" i="15"/>
  <c r="I125" i="15" s="1"/>
  <c r="KD88" i="15"/>
  <c r="JM95" i="15"/>
  <c r="JF90" i="15"/>
  <c r="DF89" i="15"/>
  <c r="CV89" i="15" s="1"/>
  <c r="DH87" i="15"/>
  <c r="CT87" i="15" s="1"/>
  <c r="JS85" i="15"/>
  <c r="KD82" i="15"/>
  <c r="DC80" i="15"/>
  <c r="KF80" i="15"/>
  <c r="DA78" i="15"/>
  <c r="KH86" i="15"/>
  <c r="JZ82" i="15"/>
  <c r="DA73" i="15"/>
  <c r="KD69" i="15"/>
  <c r="KD65" i="15"/>
  <c r="DF64" i="15"/>
  <c r="CV64" i="15" s="1"/>
  <c r="DC63" i="15"/>
  <c r="KH70" i="15"/>
  <c r="KB67" i="15"/>
  <c r="DI61" i="15"/>
  <c r="DC59" i="15"/>
  <c r="DA57" i="15"/>
  <c r="JM54" i="15"/>
  <c r="KD53" i="15"/>
  <c r="DA53" i="15"/>
  <c r="DH50" i="15"/>
  <c r="CT50" i="15" s="1"/>
  <c r="DA49" i="15"/>
  <c r="DF48" i="15"/>
  <c r="CV48" i="15" s="1"/>
  <c r="JM46" i="15"/>
  <c r="CZ46" i="15"/>
  <c r="DI45" i="15"/>
  <c r="JS44" i="15"/>
  <c r="DC43" i="15"/>
  <c r="KF76" i="15"/>
  <c r="KB73" i="15"/>
  <c r="JZ59" i="15"/>
  <c r="KB65" i="15"/>
  <c r="KD63" i="15"/>
  <c r="KH62" i="15"/>
  <c r="KF60" i="15"/>
  <c r="KF89" i="15"/>
  <c r="KF81" i="15"/>
  <c r="JL40" i="15"/>
  <c r="CY40" i="15"/>
  <c r="JG37" i="15"/>
  <c r="KG46" i="15"/>
  <c r="KF55" i="15"/>
  <c r="KD41" i="15"/>
  <c r="DI41" i="15"/>
  <c r="JS40" i="15"/>
  <c r="KG38" i="15"/>
  <c r="JZ37" i="15"/>
  <c r="KH43" i="15"/>
  <c r="KA39" i="15"/>
  <c r="JZ51" i="15"/>
  <c r="KE46" i="15"/>
  <c r="KG43" i="15"/>
  <c r="CZ103" i="15"/>
  <c r="KB55" i="15"/>
  <c r="KB59" i="15"/>
  <c r="KG65" i="15"/>
  <c r="KD104" i="15"/>
  <c r="KF69" i="15"/>
  <c r="KB90" i="15"/>
  <c r="KB100" i="15"/>
  <c r="KH61" i="15"/>
  <c r="KA76" i="15"/>
  <c r="KA85" i="15"/>
  <c r="KF90" i="15"/>
  <c r="KA97" i="15"/>
  <c r="KF63" i="15"/>
  <c r="KH88" i="15"/>
  <c r="KH94" i="15"/>
  <c r="KF61" i="15"/>
  <c r="JZ71" i="15"/>
  <c r="KD71" i="15"/>
  <c r="JF102" i="15"/>
  <c r="CM9" i="15"/>
  <c r="KA43" i="15"/>
  <c r="JK40" i="15"/>
  <c r="KD42" i="15"/>
  <c r="KA36" i="15"/>
  <c r="KH41" i="15"/>
  <c r="KG63" i="15"/>
  <c r="KA72" i="15"/>
  <c r="KH73" i="15"/>
  <c r="KC39" i="15"/>
  <c r="KA105" i="15"/>
  <c r="KB107" i="15"/>
  <c r="KB111" i="15"/>
  <c r="KG119" i="15"/>
  <c r="KA124" i="15"/>
  <c r="KG37" i="15"/>
  <c r="KE39" i="15"/>
  <c r="CG9" i="15"/>
  <c r="JN9" i="15" s="1"/>
  <c r="KE43" i="15"/>
  <c r="KE59" i="15"/>
  <c r="KG49" i="15"/>
  <c r="KH74" i="15"/>
  <c r="JZ125" i="15"/>
  <c r="KF158" i="15"/>
  <c r="JH84" i="15"/>
  <c r="JZ84" i="15"/>
  <c r="JH88" i="15"/>
  <c r="JZ88" i="15"/>
  <c r="JY43" i="15"/>
  <c r="DL43" i="15"/>
  <c r="JH92" i="15"/>
  <c r="JZ92" i="15"/>
  <c r="JN94" i="15"/>
  <c r="KB94" i="15"/>
  <c r="JH96" i="15"/>
  <c r="JZ96" i="15"/>
  <c r="JN98" i="15"/>
  <c r="KB98" i="15"/>
  <c r="JH100" i="15"/>
  <c r="JZ100" i="15"/>
  <c r="JH119" i="15"/>
  <c r="KF119" i="15"/>
  <c r="DG46" i="15"/>
  <c r="CS46" i="15" s="1"/>
  <c r="JT46" i="15"/>
  <c r="JT54" i="15"/>
  <c r="KD54" i="15"/>
  <c r="JS46" i="15"/>
  <c r="KH46" i="15"/>
  <c r="JJ66" i="15"/>
  <c r="JZ66" i="15"/>
  <c r="JV150" i="15"/>
  <c r="KD150" i="15"/>
  <c r="JK157" i="15"/>
  <c r="KA157" i="15"/>
  <c r="JI164" i="15"/>
  <c r="KA164" i="15"/>
  <c r="KF164" i="15"/>
  <c r="JU164" i="15"/>
  <c r="KH164" i="15"/>
  <c r="JR105" i="15"/>
  <c r="DE105" i="15"/>
  <c r="CU105" i="15" s="1"/>
  <c r="CC9" i="15"/>
  <c r="JJ9" i="15" s="1"/>
  <c r="KE49" i="15"/>
  <c r="KH72" i="15"/>
  <c r="KA80" i="15"/>
  <c r="AB134" i="15"/>
  <c r="D81" i="15"/>
  <c r="C69" i="15"/>
  <c r="D156" i="15"/>
  <c r="AB107" i="15"/>
  <c r="G70" i="15"/>
  <c r="I70" i="15" s="1"/>
  <c r="G80" i="15"/>
  <c r="I80" i="15" s="1"/>
  <c r="G40" i="15"/>
  <c r="I40" i="15" s="1"/>
  <c r="G164" i="15"/>
  <c r="I164" i="15" s="1"/>
  <c r="AC47" i="15"/>
  <c r="AC102" i="15"/>
  <c r="AC106" i="15"/>
  <c r="AC119" i="15"/>
  <c r="AC156" i="15"/>
  <c r="AC155" i="15"/>
  <c r="C149" i="15"/>
  <c r="C123" i="15"/>
  <c r="C119" i="15"/>
  <c r="AB115" i="15"/>
  <c r="AC127" i="15"/>
  <c r="D106" i="15"/>
  <c r="AB101" i="15"/>
  <c r="AC81" i="15"/>
  <c r="D102" i="15"/>
  <c r="D68" i="15"/>
  <c r="AC42" i="15"/>
  <c r="G168" i="15"/>
  <c r="I168" i="15" s="1"/>
  <c r="AB155" i="15"/>
  <c r="C131" i="15"/>
  <c r="AC134" i="15"/>
  <c r="G116" i="15"/>
  <c r="I116" i="15" s="1"/>
  <c r="AB127" i="15"/>
  <c r="G74" i="15"/>
  <c r="I74" i="15" s="1"/>
  <c r="AC107" i="15"/>
  <c r="AB68" i="15"/>
  <c r="D42" i="15"/>
  <c r="C164" i="15"/>
  <c r="AC114" i="15"/>
  <c r="D114" i="15"/>
  <c r="G147" i="15"/>
  <c r="I147" i="15" s="1"/>
  <c r="AC101" i="15"/>
  <c r="C73" i="15"/>
  <c r="C41" i="15"/>
  <c r="G150" i="15"/>
  <c r="I150" i="15" s="1"/>
  <c r="C37" i="15"/>
  <c r="G47" i="15"/>
  <c r="I47" i="15" s="1"/>
  <c r="AC38" i="15"/>
  <c r="D38" i="15"/>
  <c r="G103" i="15"/>
  <c r="I103" i="15" s="1"/>
  <c r="G127" i="15"/>
  <c r="I127" i="15" s="1"/>
  <c r="AC115" i="15"/>
  <c r="G128" i="15"/>
  <c r="I128" i="15" s="1"/>
  <c r="T40" i="15"/>
  <c r="C40" i="15"/>
  <c r="T48" i="15"/>
  <c r="C48" i="15"/>
  <c r="AC52" i="15"/>
  <c r="AB52" i="15"/>
  <c r="T54" i="15"/>
  <c r="C54" i="15"/>
  <c r="T56" i="15"/>
  <c r="C56" i="15"/>
  <c r="T61" i="15"/>
  <c r="C61" i="15"/>
  <c r="T63" i="15"/>
  <c r="C63" i="15"/>
  <c r="AC63" i="15"/>
  <c r="AB63" i="15"/>
  <c r="D63" i="15"/>
  <c r="T66" i="15"/>
  <c r="C66" i="15"/>
  <c r="AB70" i="15"/>
  <c r="AC70" i="15"/>
  <c r="D70" i="15"/>
  <c r="AC71" i="15"/>
  <c r="AB71" i="15"/>
  <c r="AB77" i="15"/>
  <c r="AC77" i="15"/>
  <c r="D77" i="15"/>
  <c r="T79" i="15"/>
  <c r="C79" i="15"/>
  <c r="D83" i="15"/>
  <c r="AB83" i="15"/>
  <c r="AC83" i="15"/>
  <c r="T91" i="15"/>
  <c r="C91" i="15"/>
  <c r="AB92" i="15"/>
  <c r="D92" i="15"/>
  <c r="AC92" i="15"/>
  <c r="T95" i="15"/>
  <c r="C95" i="15"/>
  <c r="C97" i="15"/>
  <c r="T97" i="15"/>
  <c r="AC99" i="15"/>
  <c r="D99" i="15"/>
  <c r="AB99" i="15"/>
  <c r="T101" i="15"/>
  <c r="C101" i="15"/>
  <c r="AB103" i="15"/>
  <c r="AC103" i="15"/>
  <c r="T106" i="15"/>
  <c r="C106" i="15"/>
  <c r="D108" i="15"/>
  <c r="AB108" i="15"/>
  <c r="AC108" i="15"/>
  <c r="AB116" i="15"/>
  <c r="AC116" i="15"/>
  <c r="D116" i="15"/>
  <c r="T117" i="15"/>
  <c r="C117" i="15"/>
  <c r="AC117" i="15"/>
  <c r="AB117" i="15"/>
  <c r="D117" i="15"/>
  <c r="C120" i="15"/>
  <c r="T120" i="15"/>
  <c r="D132" i="15"/>
  <c r="AB132" i="15"/>
  <c r="AC132" i="15"/>
  <c r="AB135" i="15"/>
  <c r="D135" i="15"/>
  <c r="AC135" i="15"/>
  <c r="AB140" i="15"/>
  <c r="AC140" i="15"/>
  <c r="D140" i="15"/>
  <c r="T144" i="15"/>
  <c r="C144" i="15"/>
  <c r="T152" i="15"/>
  <c r="C152" i="15"/>
  <c r="T154" i="15"/>
  <c r="C154" i="15"/>
  <c r="AB161" i="15"/>
  <c r="AC161" i="15"/>
  <c r="D161" i="15"/>
  <c r="AB168" i="15"/>
  <c r="AC168" i="15"/>
  <c r="D168" i="15"/>
  <c r="E9" i="15"/>
  <c r="H9" i="15" s="1"/>
  <c r="G9" i="15" s="1"/>
  <c r="I9" i="15" s="1"/>
  <c r="G42" i="15"/>
  <c r="I42" i="15" s="1"/>
  <c r="AC41" i="15"/>
  <c r="AC43" i="15"/>
  <c r="AC61" i="15"/>
  <c r="G100" i="15"/>
  <c r="I100" i="15" s="1"/>
  <c r="AC111" i="15"/>
  <c r="AB39" i="15"/>
  <c r="AC39" i="15"/>
  <c r="D39" i="15"/>
  <c r="AB40" i="15"/>
  <c r="D40" i="15"/>
  <c r="AC40" i="15"/>
  <c r="T44" i="15"/>
  <c r="C44" i="15"/>
  <c r="T50" i="15"/>
  <c r="C50" i="15"/>
  <c r="AB53" i="15"/>
  <c r="AC53" i="15"/>
  <c r="D53" i="15"/>
  <c r="AB54" i="15"/>
  <c r="D54" i="15"/>
  <c r="AC54" i="15"/>
  <c r="AC56" i="15"/>
  <c r="AB56" i="15"/>
  <c r="AB57" i="15"/>
  <c r="AC57" i="15"/>
  <c r="D57" i="15"/>
  <c r="T58" i="15"/>
  <c r="C58" i="15"/>
  <c r="AC58" i="15"/>
  <c r="D58" i="15"/>
  <c r="AB58" i="15"/>
  <c r="AC67" i="15"/>
  <c r="C67" i="15"/>
  <c r="T70" i="15"/>
  <c r="C70" i="15"/>
  <c r="C75" i="15"/>
  <c r="T75" i="15"/>
  <c r="AC75" i="15"/>
  <c r="AB75" i="15"/>
  <c r="AC79" i="15"/>
  <c r="D79" i="15"/>
  <c r="AB79" i="15"/>
  <c r="T80" i="15"/>
  <c r="C80" i="15"/>
  <c r="T81" i="15"/>
  <c r="C81" i="15"/>
  <c r="T85" i="15"/>
  <c r="C85" i="15"/>
  <c r="AC85" i="15"/>
  <c r="AB85" i="15"/>
  <c r="AC87" i="15"/>
  <c r="D87" i="15"/>
  <c r="AB87" i="15"/>
  <c r="AC91" i="15"/>
  <c r="AB91" i="15"/>
  <c r="D91" i="15"/>
  <c r="AB96" i="15"/>
  <c r="AC96" i="15"/>
  <c r="D96" i="15"/>
  <c r="AC97" i="15"/>
  <c r="AB97" i="15"/>
  <c r="AC100" i="15"/>
  <c r="D100" i="15"/>
  <c r="AB100" i="15"/>
  <c r="T102" i="15"/>
  <c r="C102" i="15"/>
  <c r="D104" i="15"/>
  <c r="AC104" i="15"/>
  <c r="AB104" i="15"/>
  <c r="T112" i="15"/>
  <c r="C112" i="15"/>
  <c r="AB113" i="15"/>
  <c r="D113" i="15"/>
  <c r="AC113" i="15"/>
  <c r="T122" i="15"/>
  <c r="C122" i="15"/>
  <c r="AC122" i="15"/>
  <c r="AB122" i="15"/>
  <c r="T126" i="15"/>
  <c r="C126" i="15"/>
  <c r="T128" i="15"/>
  <c r="C128" i="15"/>
  <c r="T132" i="15"/>
  <c r="C132" i="15"/>
  <c r="T136" i="15"/>
  <c r="C136" i="15"/>
  <c r="D146" i="15"/>
  <c r="AB146" i="15"/>
  <c r="AC146" i="15"/>
  <c r="T147" i="15"/>
  <c r="C147" i="15"/>
  <c r="T150" i="15"/>
  <c r="C150" i="15"/>
  <c r="C158" i="15"/>
  <c r="T158" i="15"/>
  <c r="AB164" i="15"/>
  <c r="D164" i="15"/>
  <c r="AC164" i="15"/>
  <c r="AB165" i="15"/>
  <c r="D165" i="15"/>
  <c r="AC165" i="15"/>
  <c r="T43" i="15"/>
  <c r="C43" i="15"/>
  <c r="AB46" i="15"/>
  <c r="D46" i="15"/>
  <c r="AC46" i="15"/>
  <c r="T47" i="15"/>
  <c r="C47" i="15"/>
  <c r="AB50" i="15"/>
  <c r="AC50" i="15"/>
  <c r="D50" i="15"/>
  <c r="AB51" i="15"/>
  <c r="D51" i="15"/>
  <c r="T64" i="15"/>
  <c r="C64" i="15"/>
  <c r="AB66" i="15"/>
  <c r="AC66" i="15"/>
  <c r="D66" i="15"/>
  <c r="T83" i="15"/>
  <c r="C83" i="15"/>
  <c r="AB88" i="15"/>
  <c r="AC88" i="15"/>
  <c r="T89" i="15"/>
  <c r="C89" i="15"/>
  <c r="C93" i="15"/>
  <c r="T93" i="15"/>
  <c r="AC93" i="15"/>
  <c r="AB93" i="15"/>
  <c r="T99" i="15"/>
  <c r="C99" i="15"/>
  <c r="T109" i="15"/>
  <c r="C109" i="15"/>
  <c r="AC109" i="15"/>
  <c r="AB109" i="15"/>
  <c r="D109" i="15"/>
  <c r="AC112" i="15"/>
  <c r="AB112" i="15"/>
  <c r="D112" i="15"/>
  <c r="T113" i="15"/>
  <c r="C113" i="15"/>
  <c r="T116" i="15"/>
  <c r="C116" i="15"/>
  <c r="AB119" i="15"/>
  <c r="D119" i="15"/>
  <c r="T124" i="15"/>
  <c r="C124" i="15"/>
  <c r="T129" i="15"/>
  <c r="C129" i="15"/>
  <c r="AB131" i="15"/>
  <c r="D131" i="15"/>
  <c r="AC131" i="15"/>
  <c r="AB136" i="15"/>
  <c r="AC136" i="15"/>
  <c r="D136" i="15"/>
  <c r="AB139" i="15"/>
  <c r="AC139" i="15"/>
  <c r="D139" i="15"/>
  <c r="T140" i="15"/>
  <c r="C140" i="15"/>
  <c r="AB150" i="15"/>
  <c r="AC150" i="15"/>
  <c r="D150" i="15"/>
  <c r="AB153" i="15"/>
  <c r="D153" i="15"/>
  <c r="AC153" i="15"/>
  <c r="AB154" i="15"/>
  <c r="AC154" i="15"/>
  <c r="D154" i="15"/>
  <c r="T161" i="15"/>
  <c r="C161" i="15"/>
  <c r="T170" i="15"/>
  <c r="C170" i="15"/>
  <c r="G112" i="15"/>
  <c r="I112" i="15" s="1"/>
  <c r="AC159" i="15"/>
  <c r="T36" i="15"/>
  <c r="C36" i="15"/>
  <c r="AB36" i="15"/>
  <c r="D36" i="15"/>
  <c r="AC36" i="15"/>
  <c r="T46" i="15"/>
  <c r="C46" i="15"/>
  <c r="AB47" i="15"/>
  <c r="D47" i="15"/>
  <c r="AC51" i="15"/>
  <c r="C51" i="15"/>
  <c r="T52" i="15"/>
  <c r="C52" i="15"/>
  <c r="AC62" i="15"/>
  <c r="T62" i="15"/>
  <c r="C62" i="15"/>
  <c r="AB62" i="15"/>
  <c r="D62" i="15"/>
  <c r="AB69" i="15"/>
  <c r="AC69" i="15"/>
  <c r="D69" i="15"/>
  <c r="T71" i="15"/>
  <c r="C71" i="15"/>
  <c r="AB73" i="15"/>
  <c r="AC73" i="15"/>
  <c r="D73" i="15"/>
  <c r="T74" i="15"/>
  <c r="C74" i="15"/>
  <c r="AC74" i="15"/>
  <c r="D74" i="15"/>
  <c r="AB74" i="15"/>
  <c r="C87" i="15"/>
  <c r="T87" i="15"/>
  <c r="AC89" i="15"/>
  <c r="AB89" i="15"/>
  <c r="D95" i="15"/>
  <c r="AB95" i="15"/>
  <c r="AC95" i="15"/>
  <c r="C104" i="15"/>
  <c r="T104" i="15"/>
  <c r="T105" i="15"/>
  <c r="C105" i="15"/>
  <c r="T108" i="15"/>
  <c r="C108" i="15"/>
  <c r="D120" i="15"/>
  <c r="AB120" i="15"/>
  <c r="AC120" i="15"/>
  <c r="AB124" i="15"/>
  <c r="AC124" i="15"/>
  <c r="D124" i="15"/>
  <c r="T125" i="15"/>
  <c r="C125" i="15"/>
  <c r="AB128" i="15"/>
  <c r="AC128" i="15"/>
  <c r="D128" i="15"/>
  <c r="T130" i="15"/>
  <c r="C130" i="15"/>
  <c r="T143" i="15"/>
  <c r="C143" i="15"/>
  <c r="C146" i="15"/>
  <c r="T146" i="15"/>
  <c r="AB147" i="15"/>
  <c r="AC147" i="15"/>
  <c r="D147" i="15"/>
  <c r="D151" i="15"/>
  <c r="AB151" i="15"/>
  <c r="AB157" i="15"/>
  <c r="AC157" i="15"/>
  <c r="D157" i="15"/>
  <c r="AB158" i="15"/>
  <c r="D158" i="15"/>
  <c r="AC158" i="15"/>
  <c r="C162" i="15"/>
  <c r="T162" i="15"/>
  <c r="AC162" i="15"/>
  <c r="D162" i="15"/>
  <c r="AB162" i="15"/>
  <c r="C165" i="15"/>
  <c r="T165" i="15"/>
  <c r="C169" i="15"/>
  <c r="T169" i="15"/>
  <c r="AB169" i="15"/>
  <c r="AC169" i="15"/>
  <c r="D169" i="15"/>
  <c r="AC37" i="15"/>
  <c r="Y88" i="15"/>
  <c r="AC149" i="15"/>
  <c r="CS100" i="15"/>
  <c r="CS85" i="15"/>
  <c r="CV62" i="15"/>
  <c r="CU142" i="15"/>
  <c r="CT164" i="15"/>
  <c r="CS148" i="15"/>
  <c r="CU114" i="15"/>
  <c r="AC148" i="15"/>
  <c r="D148" i="15"/>
  <c r="AB148" i="15"/>
  <c r="CU98" i="15"/>
  <c r="CU90" i="15"/>
  <c r="T78" i="15"/>
  <c r="C78" i="15"/>
  <c r="CV72" i="15"/>
  <c r="CV68" i="15"/>
  <c r="CT60" i="15"/>
  <c r="T60" i="15"/>
  <c r="C60" i="15"/>
  <c r="CU44" i="15"/>
  <c r="AG9" i="15"/>
  <c r="AI9" i="15" s="1"/>
  <c r="AH9" i="15"/>
  <c r="AA9" i="15"/>
  <c r="AD9" i="15"/>
  <c r="AF9" i="15" s="1"/>
  <c r="CS48" i="15"/>
  <c r="CV40" i="15"/>
  <c r="CU157" i="15"/>
  <c r="CU149" i="15"/>
  <c r="CS150" i="15"/>
  <c r="CT126" i="15"/>
  <c r="AB123" i="15"/>
  <c r="D123" i="15"/>
  <c r="AC123" i="15"/>
  <c r="CU136" i="15"/>
  <c r="CV116" i="15"/>
  <c r="CU140" i="15"/>
  <c r="CV125" i="15"/>
  <c r="CU124" i="15"/>
  <c r="CV100" i="15"/>
  <c r="CU72" i="15"/>
  <c r="AB78" i="15"/>
  <c r="AC78" i="15"/>
  <c r="D78" i="15"/>
  <c r="CU75" i="15"/>
  <c r="CV52" i="15"/>
  <c r="CS64" i="15"/>
  <c r="CV61" i="15"/>
  <c r="AC60" i="15"/>
  <c r="D60" i="15"/>
  <c r="AB60" i="15"/>
  <c r="CU101" i="15"/>
  <c r="CU89" i="15"/>
  <c r="CV41" i="15"/>
  <c r="CV51" i="15"/>
  <c r="AB49" i="15"/>
  <c r="AC49" i="15"/>
  <c r="D49" i="15"/>
  <c r="CV36" i="15"/>
  <c r="CT170" i="15"/>
  <c r="CU156" i="15"/>
  <c r="AC163" i="15"/>
  <c r="D163" i="15"/>
  <c r="AB163" i="15"/>
  <c r="CS153" i="15"/>
  <c r="CU138" i="15"/>
  <c r="CU127" i="15"/>
  <c r="AC133" i="15"/>
  <c r="D133" i="15"/>
  <c r="AB133" i="15"/>
  <c r="CT130" i="15"/>
  <c r="CU111" i="15"/>
  <c r="C148" i="15"/>
  <c r="T148" i="15"/>
  <c r="CU143" i="15"/>
  <c r="CV56" i="15"/>
  <c r="CV44" i="15"/>
  <c r="AC44" i="15"/>
  <c r="D44" i="15"/>
  <c r="AB44" i="15"/>
  <c r="CS166" i="15"/>
  <c r="CV152" i="15"/>
  <c r="CV164" i="15"/>
  <c r="CU148" i="15"/>
  <c r="D129" i="15"/>
  <c r="AC129" i="15"/>
  <c r="AB129" i="15"/>
  <c r="AC141" i="15"/>
  <c r="D141" i="15"/>
  <c r="AB141" i="15"/>
  <c r="CU112" i="15"/>
  <c r="CV109" i="15"/>
  <c r="CU96" i="15"/>
  <c r="CV97" i="15"/>
  <c r="CU94" i="15"/>
  <c r="CT79" i="15"/>
  <c r="CT110" i="15"/>
  <c r="CV90" i="15"/>
  <c r="CV73" i="15"/>
  <c r="CT74" i="15"/>
  <c r="AB105" i="15"/>
  <c r="D105" i="15"/>
  <c r="AC105" i="15"/>
  <c r="T84" i="15"/>
  <c r="C84" i="15"/>
  <c r="AB65" i="15"/>
  <c r="AC65" i="15"/>
  <c r="D65" i="15"/>
  <c r="CU97" i="15"/>
  <c r="CU85" i="15"/>
  <c r="AB55" i="15"/>
  <c r="AC55" i="15"/>
  <c r="D55" i="15"/>
  <c r="AB45" i="15"/>
  <c r="AC45" i="15"/>
  <c r="D45" i="15"/>
  <c r="CV42" i="15"/>
  <c r="AC84" i="15"/>
  <c r="AE9" i="15"/>
  <c r="CU116" i="15"/>
  <c r="CV117" i="15"/>
  <c r="CU122" i="15"/>
  <c r="CV110" i="15"/>
  <c r="CV103" i="15"/>
  <c r="CU76" i="15"/>
  <c r="CU56" i="15"/>
  <c r="CS54" i="15"/>
  <c r="C163" i="15"/>
  <c r="T163" i="15"/>
  <c r="CV133" i="15"/>
  <c r="AB143" i="15"/>
  <c r="AC143" i="15"/>
  <c r="D143" i="15"/>
  <c r="AC118" i="15"/>
  <c r="AB118" i="15"/>
  <c r="D118" i="15"/>
  <c r="CT103" i="15"/>
  <c r="CT99" i="15"/>
  <c r="CT91" i="15"/>
  <c r="CV71" i="15"/>
  <c r="CS75" i="15"/>
  <c r="CS71" i="15"/>
  <c r="CS67" i="15"/>
  <c r="CU65" i="15"/>
  <c r="AB82" i="15"/>
  <c r="AC82" i="15"/>
  <c r="D82" i="15"/>
  <c r="CV57" i="15"/>
  <c r="Y9" i="15"/>
  <c r="V9" i="15"/>
  <c r="S9" i="15"/>
  <c r="T9" i="15" s="1"/>
  <c r="X9" i="15"/>
  <c r="Z9" i="15" s="1"/>
  <c r="CU37" i="15"/>
  <c r="E9" i="14"/>
  <c r="JP1" i="14"/>
  <c r="IK37" i="14"/>
  <c r="IL37" i="14"/>
  <c r="IM37" i="14"/>
  <c r="IN37" i="14"/>
  <c r="IO37" i="14"/>
  <c r="IP37" i="14"/>
  <c r="IQ37" i="14"/>
  <c r="IR37" i="14"/>
  <c r="IS37" i="14"/>
  <c r="IT37" i="14"/>
  <c r="IU37" i="14"/>
  <c r="IV37" i="14"/>
  <c r="IW37" i="14"/>
  <c r="IX37" i="14"/>
  <c r="IY37" i="14"/>
  <c r="IZ37" i="14"/>
  <c r="JA37" i="14"/>
  <c r="JB37" i="14"/>
  <c r="JC37" i="14"/>
  <c r="JD37" i="14"/>
  <c r="IK38" i="14"/>
  <c r="IL38" i="14"/>
  <c r="IM38" i="14"/>
  <c r="IN38" i="14"/>
  <c r="IO38" i="14"/>
  <c r="IP38" i="14"/>
  <c r="IQ38" i="14"/>
  <c r="IR38" i="14"/>
  <c r="IS38" i="14"/>
  <c r="IT38" i="14"/>
  <c r="IU38" i="14"/>
  <c r="IV38" i="14"/>
  <c r="IW38" i="14"/>
  <c r="IX38" i="14"/>
  <c r="IY38" i="14"/>
  <c r="IZ38" i="14"/>
  <c r="JA38" i="14"/>
  <c r="JB38" i="14"/>
  <c r="JC38" i="14"/>
  <c r="JD38" i="14"/>
  <c r="IK39" i="14"/>
  <c r="IL39" i="14"/>
  <c r="IM39" i="14"/>
  <c r="IN39" i="14"/>
  <c r="IO39" i="14"/>
  <c r="IP39" i="14"/>
  <c r="IQ39" i="14"/>
  <c r="IR39" i="14"/>
  <c r="IS39" i="14"/>
  <c r="IT39" i="14"/>
  <c r="IU39" i="14"/>
  <c r="IV39" i="14"/>
  <c r="IW39" i="14"/>
  <c r="IX39" i="14"/>
  <c r="IY39" i="14"/>
  <c r="IZ39" i="14"/>
  <c r="JA39" i="14"/>
  <c r="JB39" i="14"/>
  <c r="JC39" i="14"/>
  <c r="JD39" i="14"/>
  <c r="IK40" i="14"/>
  <c r="IL40" i="14"/>
  <c r="IM40" i="14"/>
  <c r="IN40" i="14"/>
  <c r="IO40" i="14"/>
  <c r="IP40" i="14"/>
  <c r="IQ40" i="14"/>
  <c r="IR40" i="14"/>
  <c r="IS40" i="14"/>
  <c r="IT40" i="14"/>
  <c r="IU40" i="14"/>
  <c r="IV40" i="14"/>
  <c r="IW40" i="14"/>
  <c r="IX40" i="14"/>
  <c r="IY40" i="14"/>
  <c r="IZ40" i="14"/>
  <c r="JA40" i="14"/>
  <c r="JB40" i="14"/>
  <c r="JC40" i="14"/>
  <c r="JD40" i="14"/>
  <c r="IK41" i="14"/>
  <c r="IL41" i="14"/>
  <c r="IM41" i="14"/>
  <c r="IN41" i="14"/>
  <c r="IO41" i="14"/>
  <c r="IP41" i="14"/>
  <c r="IQ41" i="14"/>
  <c r="IR41" i="14"/>
  <c r="IS41" i="14"/>
  <c r="IT41" i="14"/>
  <c r="IU41" i="14"/>
  <c r="IV41" i="14"/>
  <c r="IW41" i="14"/>
  <c r="IX41" i="14"/>
  <c r="IY41" i="14"/>
  <c r="IZ41" i="14"/>
  <c r="JA41" i="14"/>
  <c r="JB41" i="14"/>
  <c r="JC41" i="14"/>
  <c r="JD41" i="14"/>
  <c r="IK42" i="14"/>
  <c r="IL42" i="14"/>
  <c r="IM42" i="14"/>
  <c r="IN42" i="14"/>
  <c r="IO42" i="14"/>
  <c r="IP42" i="14"/>
  <c r="IQ42" i="14"/>
  <c r="IR42" i="14"/>
  <c r="IS42" i="14"/>
  <c r="IT42" i="14"/>
  <c r="IU42" i="14"/>
  <c r="IV42" i="14"/>
  <c r="IW42" i="14"/>
  <c r="IX42" i="14"/>
  <c r="IY42" i="14"/>
  <c r="IZ42" i="14"/>
  <c r="JA42" i="14"/>
  <c r="JB42" i="14"/>
  <c r="JC42" i="14"/>
  <c r="JD42" i="14"/>
  <c r="IK43" i="14"/>
  <c r="IL43" i="14"/>
  <c r="IM43" i="14"/>
  <c r="IN43" i="14"/>
  <c r="IO43" i="14"/>
  <c r="IP43" i="14"/>
  <c r="IQ43" i="14"/>
  <c r="IR43" i="14"/>
  <c r="IS43" i="14"/>
  <c r="IT43" i="14"/>
  <c r="IU43" i="14"/>
  <c r="IV43" i="14"/>
  <c r="IW43" i="14"/>
  <c r="IX43" i="14"/>
  <c r="IY43" i="14"/>
  <c r="IZ43" i="14"/>
  <c r="JA43" i="14"/>
  <c r="JB43" i="14"/>
  <c r="JC43" i="14"/>
  <c r="JD43" i="14"/>
  <c r="IK44" i="14"/>
  <c r="IL44" i="14"/>
  <c r="IM44" i="14"/>
  <c r="IN44" i="14"/>
  <c r="IO44" i="14"/>
  <c r="IP44" i="14"/>
  <c r="IQ44" i="14"/>
  <c r="IR44" i="14"/>
  <c r="IS44" i="14"/>
  <c r="IT44" i="14"/>
  <c r="IU44" i="14"/>
  <c r="IV44" i="14"/>
  <c r="IW44" i="14"/>
  <c r="IX44" i="14"/>
  <c r="IY44" i="14"/>
  <c r="IZ44" i="14"/>
  <c r="JA44" i="14"/>
  <c r="JB44" i="14"/>
  <c r="JC44" i="14"/>
  <c r="JD44" i="14"/>
  <c r="IK45" i="14"/>
  <c r="IL45" i="14"/>
  <c r="IM45" i="14"/>
  <c r="IN45" i="14"/>
  <c r="IO45" i="14"/>
  <c r="IP45" i="14"/>
  <c r="IQ45" i="14"/>
  <c r="IR45" i="14"/>
  <c r="IS45" i="14"/>
  <c r="IT45" i="14"/>
  <c r="IU45" i="14"/>
  <c r="IV45" i="14"/>
  <c r="IW45" i="14"/>
  <c r="IX45" i="14"/>
  <c r="IY45" i="14"/>
  <c r="IZ45" i="14"/>
  <c r="JA45" i="14"/>
  <c r="JB45" i="14"/>
  <c r="JC45" i="14"/>
  <c r="JD45" i="14"/>
  <c r="IK46" i="14"/>
  <c r="IL46" i="14"/>
  <c r="IM46" i="14"/>
  <c r="IN46" i="14"/>
  <c r="IO46" i="14"/>
  <c r="IP46" i="14"/>
  <c r="IQ46" i="14"/>
  <c r="IR46" i="14"/>
  <c r="IS46" i="14"/>
  <c r="IT46" i="14"/>
  <c r="IU46" i="14"/>
  <c r="IV46" i="14"/>
  <c r="IW46" i="14"/>
  <c r="IX46" i="14"/>
  <c r="IY46" i="14"/>
  <c r="IZ46" i="14"/>
  <c r="JA46" i="14"/>
  <c r="JB46" i="14"/>
  <c r="JC46" i="14"/>
  <c r="JD46" i="14"/>
  <c r="IK47" i="14"/>
  <c r="IL47" i="14"/>
  <c r="IM47" i="14"/>
  <c r="IN47" i="14"/>
  <c r="IO47" i="14"/>
  <c r="IP47" i="14"/>
  <c r="IQ47" i="14"/>
  <c r="IR47" i="14"/>
  <c r="IS47" i="14"/>
  <c r="IT47" i="14"/>
  <c r="IU47" i="14"/>
  <c r="IV47" i="14"/>
  <c r="IW47" i="14"/>
  <c r="IX47" i="14"/>
  <c r="IY47" i="14"/>
  <c r="IZ47" i="14"/>
  <c r="JA47" i="14"/>
  <c r="JB47" i="14"/>
  <c r="JC47" i="14"/>
  <c r="JD47" i="14"/>
  <c r="IK48" i="14"/>
  <c r="IL48" i="14"/>
  <c r="IM48" i="14"/>
  <c r="IN48" i="14"/>
  <c r="IO48" i="14"/>
  <c r="IP48" i="14"/>
  <c r="IQ48" i="14"/>
  <c r="IR48" i="14"/>
  <c r="IS48" i="14"/>
  <c r="IT48" i="14"/>
  <c r="IU48" i="14"/>
  <c r="IV48" i="14"/>
  <c r="IW48" i="14"/>
  <c r="IX48" i="14"/>
  <c r="IY48" i="14"/>
  <c r="IZ48" i="14"/>
  <c r="JA48" i="14"/>
  <c r="JB48" i="14"/>
  <c r="JC48" i="14"/>
  <c r="JD48" i="14"/>
  <c r="IK49" i="14"/>
  <c r="IL49" i="14"/>
  <c r="IM49" i="14"/>
  <c r="IN49" i="14"/>
  <c r="IO49" i="14"/>
  <c r="IP49" i="14"/>
  <c r="IQ49" i="14"/>
  <c r="IR49" i="14"/>
  <c r="IS49" i="14"/>
  <c r="IT49" i="14"/>
  <c r="IU49" i="14"/>
  <c r="IV49" i="14"/>
  <c r="IW49" i="14"/>
  <c r="IX49" i="14"/>
  <c r="IY49" i="14"/>
  <c r="IZ49" i="14"/>
  <c r="JA49" i="14"/>
  <c r="JB49" i="14"/>
  <c r="JC49" i="14"/>
  <c r="JD49" i="14"/>
  <c r="IK50" i="14"/>
  <c r="IL50" i="14"/>
  <c r="IM50" i="14"/>
  <c r="IN50" i="14"/>
  <c r="IO50" i="14"/>
  <c r="IP50" i="14"/>
  <c r="IQ50" i="14"/>
  <c r="IR50" i="14"/>
  <c r="IS50" i="14"/>
  <c r="IT50" i="14"/>
  <c r="IU50" i="14"/>
  <c r="IV50" i="14"/>
  <c r="IW50" i="14"/>
  <c r="IX50" i="14"/>
  <c r="IY50" i="14"/>
  <c r="IZ50" i="14"/>
  <c r="JA50" i="14"/>
  <c r="JB50" i="14"/>
  <c r="JC50" i="14"/>
  <c r="JD50" i="14"/>
  <c r="IK51" i="14"/>
  <c r="IL51" i="14"/>
  <c r="IM51" i="14"/>
  <c r="IN51" i="14"/>
  <c r="IO51" i="14"/>
  <c r="IP51" i="14"/>
  <c r="IQ51" i="14"/>
  <c r="IR51" i="14"/>
  <c r="IS51" i="14"/>
  <c r="IT51" i="14"/>
  <c r="IU51" i="14"/>
  <c r="IV51" i="14"/>
  <c r="IW51" i="14"/>
  <c r="IX51" i="14"/>
  <c r="IY51" i="14"/>
  <c r="IZ51" i="14"/>
  <c r="JA51" i="14"/>
  <c r="JB51" i="14"/>
  <c r="JC51" i="14"/>
  <c r="JD51" i="14"/>
  <c r="IK52" i="14"/>
  <c r="IL52" i="14"/>
  <c r="IM52" i="14"/>
  <c r="IN52" i="14"/>
  <c r="IO52" i="14"/>
  <c r="IP52" i="14"/>
  <c r="IQ52" i="14"/>
  <c r="IR52" i="14"/>
  <c r="IS52" i="14"/>
  <c r="IT52" i="14"/>
  <c r="IU52" i="14"/>
  <c r="IV52" i="14"/>
  <c r="IW52" i="14"/>
  <c r="IX52" i="14"/>
  <c r="IY52" i="14"/>
  <c r="IZ52" i="14"/>
  <c r="JA52" i="14"/>
  <c r="JB52" i="14"/>
  <c r="JC52" i="14"/>
  <c r="JD52" i="14"/>
  <c r="IK53" i="14"/>
  <c r="IL53" i="14"/>
  <c r="IM53" i="14"/>
  <c r="IN53" i="14"/>
  <c r="IO53" i="14"/>
  <c r="IP53" i="14"/>
  <c r="IQ53" i="14"/>
  <c r="IR53" i="14"/>
  <c r="IS53" i="14"/>
  <c r="IT53" i="14"/>
  <c r="IU53" i="14"/>
  <c r="IV53" i="14"/>
  <c r="IW53" i="14"/>
  <c r="IX53" i="14"/>
  <c r="IY53" i="14"/>
  <c r="IZ53" i="14"/>
  <c r="JA53" i="14"/>
  <c r="JB53" i="14"/>
  <c r="JC53" i="14"/>
  <c r="JD53" i="14"/>
  <c r="IK54" i="14"/>
  <c r="IL54" i="14"/>
  <c r="IM54" i="14"/>
  <c r="IN54" i="14"/>
  <c r="IO54" i="14"/>
  <c r="IP54" i="14"/>
  <c r="IQ54" i="14"/>
  <c r="IR54" i="14"/>
  <c r="IS54" i="14"/>
  <c r="IT54" i="14"/>
  <c r="IU54" i="14"/>
  <c r="IV54" i="14"/>
  <c r="IW54" i="14"/>
  <c r="IX54" i="14"/>
  <c r="IY54" i="14"/>
  <c r="IZ54" i="14"/>
  <c r="JA54" i="14"/>
  <c r="JB54" i="14"/>
  <c r="JC54" i="14"/>
  <c r="JD54" i="14"/>
  <c r="IK55" i="14"/>
  <c r="IL55" i="14"/>
  <c r="IM55" i="14"/>
  <c r="IN55" i="14"/>
  <c r="IO55" i="14"/>
  <c r="IP55" i="14"/>
  <c r="IQ55" i="14"/>
  <c r="IR55" i="14"/>
  <c r="IS55" i="14"/>
  <c r="IT55" i="14"/>
  <c r="IU55" i="14"/>
  <c r="IV55" i="14"/>
  <c r="IW55" i="14"/>
  <c r="IX55" i="14"/>
  <c r="IY55" i="14"/>
  <c r="IZ55" i="14"/>
  <c r="JA55" i="14"/>
  <c r="JB55" i="14"/>
  <c r="JC55" i="14"/>
  <c r="JD55" i="14"/>
  <c r="IK56" i="14"/>
  <c r="IL56" i="14"/>
  <c r="IM56" i="14"/>
  <c r="IN56" i="14"/>
  <c r="IO56" i="14"/>
  <c r="IP56" i="14"/>
  <c r="IQ56" i="14"/>
  <c r="IR56" i="14"/>
  <c r="IS56" i="14"/>
  <c r="IT56" i="14"/>
  <c r="IU56" i="14"/>
  <c r="IV56" i="14"/>
  <c r="IW56" i="14"/>
  <c r="IX56" i="14"/>
  <c r="IY56" i="14"/>
  <c r="IZ56" i="14"/>
  <c r="JA56" i="14"/>
  <c r="JB56" i="14"/>
  <c r="JC56" i="14"/>
  <c r="JD56" i="14"/>
  <c r="IK57" i="14"/>
  <c r="IL57" i="14"/>
  <c r="IM57" i="14"/>
  <c r="IN57" i="14"/>
  <c r="IO57" i="14"/>
  <c r="IP57" i="14"/>
  <c r="IQ57" i="14"/>
  <c r="IR57" i="14"/>
  <c r="IS57" i="14"/>
  <c r="IT57" i="14"/>
  <c r="IU57" i="14"/>
  <c r="IV57" i="14"/>
  <c r="IW57" i="14"/>
  <c r="IX57" i="14"/>
  <c r="IY57" i="14"/>
  <c r="IZ57" i="14"/>
  <c r="JA57" i="14"/>
  <c r="JB57" i="14"/>
  <c r="JC57" i="14"/>
  <c r="JD57" i="14"/>
  <c r="IK58" i="14"/>
  <c r="IL58" i="14"/>
  <c r="IM58" i="14"/>
  <c r="IN58" i="14"/>
  <c r="IO58" i="14"/>
  <c r="IP58" i="14"/>
  <c r="IQ58" i="14"/>
  <c r="IR58" i="14"/>
  <c r="IS58" i="14"/>
  <c r="IT58" i="14"/>
  <c r="IU58" i="14"/>
  <c r="IV58" i="14"/>
  <c r="IW58" i="14"/>
  <c r="IX58" i="14"/>
  <c r="IY58" i="14"/>
  <c r="IZ58" i="14"/>
  <c r="JA58" i="14"/>
  <c r="JB58" i="14"/>
  <c r="JC58" i="14"/>
  <c r="JD58" i="14"/>
  <c r="IK59" i="14"/>
  <c r="IL59" i="14"/>
  <c r="IM59" i="14"/>
  <c r="IN59" i="14"/>
  <c r="IO59" i="14"/>
  <c r="IP59" i="14"/>
  <c r="IQ59" i="14"/>
  <c r="IR59" i="14"/>
  <c r="IS59" i="14"/>
  <c r="IT59" i="14"/>
  <c r="IU59" i="14"/>
  <c r="IV59" i="14"/>
  <c r="IW59" i="14"/>
  <c r="IX59" i="14"/>
  <c r="IY59" i="14"/>
  <c r="IZ59" i="14"/>
  <c r="JA59" i="14"/>
  <c r="JB59" i="14"/>
  <c r="JC59" i="14"/>
  <c r="JD59" i="14"/>
  <c r="IK60" i="14"/>
  <c r="IL60" i="14"/>
  <c r="IM60" i="14"/>
  <c r="IN60" i="14"/>
  <c r="IO60" i="14"/>
  <c r="IP60" i="14"/>
  <c r="IQ60" i="14"/>
  <c r="IR60" i="14"/>
  <c r="IS60" i="14"/>
  <c r="IT60" i="14"/>
  <c r="IU60" i="14"/>
  <c r="IV60" i="14"/>
  <c r="IW60" i="14"/>
  <c r="IX60" i="14"/>
  <c r="IY60" i="14"/>
  <c r="IZ60" i="14"/>
  <c r="JA60" i="14"/>
  <c r="JB60" i="14"/>
  <c r="JC60" i="14"/>
  <c r="JD60" i="14"/>
  <c r="IK61" i="14"/>
  <c r="IL61" i="14"/>
  <c r="IM61" i="14"/>
  <c r="IN61" i="14"/>
  <c r="IO61" i="14"/>
  <c r="IP61" i="14"/>
  <c r="IQ61" i="14"/>
  <c r="IR61" i="14"/>
  <c r="IS61" i="14"/>
  <c r="IT61" i="14"/>
  <c r="IU61" i="14"/>
  <c r="IV61" i="14"/>
  <c r="IW61" i="14"/>
  <c r="IX61" i="14"/>
  <c r="IY61" i="14"/>
  <c r="IZ61" i="14"/>
  <c r="JA61" i="14"/>
  <c r="JB61" i="14"/>
  <c r="JC61" i="14"/>
  <c r="JD61" i="14"/>
  <c r="IK62" i="14"/>
  <c r="IL62" i="14"/>
  <c r="IM62" i="14"/>
  <c r="IN62" i="14"/>
  <c r="IO62" i="14"/>
  <c r="IP62" i="14"/>
  <c r="IQ62" i="14"/>
  <c r="IR62" i="14"/>
  <c r="IS62" i="14"/>
  <c r="IT62" i="14"/>
  <c r="IU62" i="14"/>
  <c r="IV62" i="14"/>
  <c r="IW62" i="14"/>
  <c r="IX62" i="14"/>
  <c r="IY62" i="14"/>
  <c r="IZ62" i="14"/>
  <c r="JA62" i="14"/>
  <c r="JB62" i="14"/>
  <c r="JC62" i="14"/>
  <c r="JD62" i="14"/>
  <c r="IK63" i="14"/>
  <c r="IL63" i="14"/>
  <c r="IM63" i="14"/>
  <c r="IN63" i="14"/>
  <c r="IO63" i="14"/>
  <c r="IP63" i="14"/>
  <c r="IQ63" i="14"/>
  <c r="IR63" i="14"/>
  <c r="IS63" i="14"/>
  <c r="IT63" i="14"/>
  <c r="IU63" i="14"/>
  <c r="IV63" i="14"/>
  <c r="IW63" i="14"/>
  <c r="IX63" i="14"/>
  <c r="IY63" i="14"/>
  <c r="IZ63" i="14"/>
  <c r="JA63" i="14"/>
  <c r="JB63" i="14"/>
  <c r="JC63" i="14"/>
  <c r="JD63" i="14"/>
  <c r="IK64" i="14"/>
  <c r="IL64" i="14"/>
  <c r="IM64" i="14"/>
  <c r="IN64" i="14"/>
  <c r="IO64" i="14"/>
  <c r="IP64" i="14"/>
  <c r="IQ64" i="14"/>
  <c r="IR64" i="14"/>
  <c r="IS64" i="14"/>
  <c r="IT64" i="14"/>
  <c r="IU64" i="14"/>
  <c r="IV64" i="14"/>
  <c r="IW64" i="14"/>
  <c r="IX64" i="14"/>
  <c r="IY64" i="14"/>
  <c r="IZ64" i="14"/>
  <c r="JA64" i="14"/>
  <c r="JB64" i="14"/>
  <c r="JC64" i="14"/>
  <c r="JD64" i="14"/>
  <c r="IK65" i="14"/>
  <c r="IL65" i="14"/>
  <c r="IM65" i="14"/>
  <c r="IN65" i="14"/>
  <c r="IO65" i="14"/>
  <c r="IP65" i="14"/>
  <c r="IQ65" i="14"/>
  <c r="IR65" i="14"/>
  <c r="IS65" i="14"/>
  <c r="IT65" i="14"/>
  <c r="IU65" i="14"/>
  <c r="IV65" i="14"/>
  <c r="IW65" i="14"/>
  <c r="IX65" i="14"/>
  <c r="IY65" i="14"/>
  <c r="IZ65" i="14"/>
  <c r="JA65" i="14"/>
  <c r="JB65" i="14"/>
  <c r="JC65" i="14"/>
  <c r="JD65" i="14"/>
  <c r="IK66" i="14"/>
  <c r="IL66" i="14"/>
  <c r="IM66" i="14"/>
  <c r="IN66" i="14"/>
  <c r="IO66" i="14"/>
  <c r="IP66" i="14"/>
  <c r="IQ66" i="14"/>
  <c r="IR66" i="14"/>
  <c r="IS66" i="14"/>
  <c r="IT66" i="14"/>
  <c r="IU66" i="14"/>
  <c r="IV66" i="14"/>
  <c r="IW66" i="14"/>
  <c r="IX66" i="14"/>
  <c r="IY66" i="14"/>
  <c r="IZ66" i="14"/>
  <c r="JA66" i="14"/>
  <c r="JB66" i="14"/>
  <c r="JC66" i="14"/>
  <c r="JD66" i="14"/>
  <c r="IK67" i="14"/>
  <c r="IL67" i="14"/>
  <c r="IM67" i="14"/>
  <c r="IN67" i="14"/>
  <c r="IO67" i="14"/>
  <c r="IP67" i="14"/>
  <c r="IQ67" i="14"/>
  <c r="IR67" i="14"/>
  <c r="IS67" i="14"/>
  <c r="IT67" i="14"/>
  <c r="IU67" i="14"/>
  <c r="IV67" i="14"/>
  <c r="IW67" i="14"/>
  <c r="IX67" i="14"/>
  <c r="IY67" i="14"/>
  <c r="IZ67" i="14"/>
  <c r="JA67" i="14"/>
  <c r="JB67" i="14"/>
  <c r="JC67" i="14"/>
  <c r="JD67" i="14"/>
  <c r="IK68" i="14"/>
  <c r="IL68" i="14"/>
  <c r="IM68" i="14"/>
  <c r="IN68" i="14"/>
  <c r="IO68" i="14"/>
  <c r="IP68" i="14"/>
  <c r="IQ68" i="14"/>
  <c r="IR68" i="14"/>
  <c r="IS68" i="14"/>
  <c r="IT68" i="14"/>
  <c r="IU68" i="14"/>
  <c r="IV68" i="14"/>
  <c r="IW68" i="14"/>
  <c r="IX68" i="14"/>
  <c r="IY68" i="14"/>
  <c r="IZ68" i="14"/>
  <c r="JA68" i="14"/>
  <c r="JB68" i="14"/>
  <c r="JC68" i="14"/>
  <c r="JD68" i="14"/>
  <c r="IK69" i="14"/>
  <c r="IL69" i="14"/>
  <c r="IM69" i="14"/>
  <c r="IN69" i="14"/>
  <c r="IO69" i="14"/>
  <c r="IP69" i="14"/>
  <c r="IQ69" i="14"/>
  <c r="IR69" i="14"/>
  <c r="IS69" i="14"/>
  <c r="IT69" i="14"/>
  <c r="IU69" i="14"/>
  <c r="IV69" i="14"/>
  <c r="IW69" i="14"/>
  <c r="IX69" i="14"/>
  <c r="IY69" i="14"/>
  <c r="IZ69" i="14"/>
  <c r="JA69" i="14"/>
  <c r="JB69" i="14"/>
  <c r="JC69" i="14"/>
  <c r="JD69" i="14"/>
  <c r="IK70" i="14"/>
  <c r="IL70" i="14"/>
  <c r="IM70" i="14"/>
  <c r="IN70" i="14"/>
  <c r="IO70" i="14"/>
  <c r="IP70" i="14"/>
  <c r="IQ70" i="14"/>
  <c r="IR70" i="14"/>
  <c r="IS70" i="14"/>
  <c r="IT70" i="14"/>
  <c r="IU70" i="14"/>
  <c r="IV70" i="14"/>
  <c r="IW70" i="14"/>
  <c r="IX70" i="14"/>
  <c r="IY70" i="14"/>
  <c r="IZ70" i="14"/>
  <c r="JA70" i="14"/>
  <c r="JB70" i="14"/>
  <c r="JC70" i="14"/>
  <c r="JD70" i="14"/>
  <c r="IK71" i="14"/>
  <c r="IL71" i="14"/>
  <c r="IM71" i="14"/>
  <c r="IN71" i="14"/>
  <c r="IO71" i="14"/>
  <c r="IP71" i="14"/>
  <c r="IQ71" i="14"/>
  <c r="IR71" i="14"/>
  <c r="IS71" i="14"/>
  <c r="IT71" i="14"/>
  <c r="IU71" i="14"/>
  <c r="IV71" i="14"/>
  <c r="IW71" i="14"/>
  <c r="IX71" i="14"/>
  <c r="IY71" i="14"/>
  <c r="IZ71" i="14"/>
  <c r="JA71" i="14"/>
  <c r="JB71" i="14"/>
  <c r="JC71" i="14"/>
  <c r="JD71" i="14"/>
  <c r="IK72" i="14"/>
  <c r="IL72" i="14"/>
  <c r="IM72" i="14"/>
  <c r="IN72" i="14"/>
  <c r="IO72" i="14"/>
  <c r="IP72" i="14"/>
  <c r="IQ72" i="14"/>
  <c r="IR72" i="14"/>
  <c r="IS72" i="14"/>
  <c r="IT72" i="14"/>
  <c r="IU72" i="14"/>
  <c r="IV72" i="14"/>
  <c r="IW72" i="14"/>
  <c r="IX72" i="14"/>
  <c r="IY72" i="14"/>
  <c r="IZ72" i="14"/>
  <c r="JA72" i="14"/>
  <c r="JB72" i="14"/>
  <c r="JC72" i="14"/>
  <c r="JD72" i="14"/>
  <c r="IK73" i="14"/>
  <c r="IL73" i="14"/>
  <c r="IM73" i="14"/>
  <c r="IN73" i="14"/>
  <c r="IO73" i="14"/>
  <c r="IP73" i="14"/>
  <c r="IQ73" i="14"/>
  <c r="IR73" i="14"/>
  <c r="IS73" i="14"/>
  <c r="IT73" i="14"/>
  <c r="IU73" i="14"/>
  <c r="IV73" i="14"/>
  <c r="IW73" i="14"/>
  <c r="IX73" i="14"/>
  <c r="IY73" i="14"/>
  <c r="IZ73" i="14"/>
  <c r="JA73" i="14"/>
  <c r="JB73" i="14"/>
  <c r="JC73" i="14"/>
  <c r="JD73" i="14"/>
  <c r="IK74" i="14"/>
  <c r="IL74" i="14"/>
  <c r="IM74" i="14"/>
  <c r="IN74" i="14"/>
  <c r="IO74" i="14"/>
  <c r="IP74" i="14"/>
  <c r="IQ74" i="14"/>
  <c r="IR74" i="14"/>
  <c r="IS74" i="14"/>
  <c r="IT74" i="14"/>
  <c r="IU74" i="14"/>
  <c r="IV74" i="14"/>
  <c r="IW74" i="14"/>
  <c r="IX74" i="14"/>
  <c r="IY74" i="14"/>
  <c r="IZ74" i="14"/>
  <c r="JA74" i="14"/>
  <c r="JB74" i="14"/>
  <c r="JC74" i="14"/>
  <c r="JD74" i="14"/>
  <c r="IK75" i="14"/>
  <c r="IL75" i="14"/>
  <c r="IM75" i="14"/>
  <c r="IN75" i="14"/>
  <c r="IO75" i="14"/>
  <c r="IP75" i="14"/>
  <c r="IQ75" i="14"/>
  <c r="IR75" i="14"/>
  <c r="IS75" i="14"/>
  <c r="IT75" i="14"/>
  <c r="IU75" i="14"/>
  <c r="IV75" i="14"/>
  <c r="IW75" i="14"/>
  <c r="IX75" i="14"/>
  <c r="IY75" i="14"/>
  <c r="IZ75" i="14"/>
  <c r="JA75" i="14"/>
  <c r="JB75" i="14"/>
  <c r="JC75" i="14"/>
  <c r="JD75" i="14"/>
  <c r="IK76" i="14"/>
  <c r="IL76" i="14"/>
  <c r="IM76" i="14"/>
  <c r="IN76" i="14"/>
  <c r="IO76" i="14"/>
  <c r="IP76" i="14"/>
  <c r="IQ76" i="14"/>
  <c r="IR76" i="14"/>
  <c r="IS76" i="14"/>
  <c r="IT76" i="14"/>
  <c r="IU76" i="14"/>
  <c r="IV76" i="14"/>
  <c r="IW76" i="14"/>
  <c r="IX76" i="14"/>
  <c r="IY76" i="14"/>
  <c r="IZ76" i="14"/>
  <c r="JA76" i="14"/>
  <c r="JB76" i="14"/>
  <c r="JC76" i="14"/>
  <c r="JD76" i="14"/>
  <c r="IK77" i="14"/>
  <c r="IL77" i="14"/>
  <c r="IM77" i="14"/>
  <c r="IN77" i="14"/>
  <c r="IO77" i="14"/>
  <c r="IP77" i="14"/>
  <c r="IQ77" i="14"/>
  <c r="IR77" i="14"/>
  <c r="IS77" i="14"/>
  <c r="IT77" i="14"/>
  <c r="IU77" i="14"/>
  <c r="IV77" i="14"/>
  <c r="IW77" i="14"/>
  <c r="IX77" i="14"/>
  <c r="IY77" i="14"/>
  <c r="IZ77" i="14"/>
  <c r="JA77" i="14"/>
  <c r="JB77" i="14"/>
  <c r="JC77" i="14"/>
  <c r="JD77" i="14"/>
  <c r="IK78" i="14"/>
  <c r="IL78" i="14"/>
  <c r="IM78" i="14"/>
  <c r="IN78" i="14"/>
  <c r="IO78" i="14"/>
  <c r="IP78" i="14"/>
  <c r="IQ78" i="14"/>
  <c r="IR78" i="14"/>
  <c r="IS78" i="14"/>
  <c r="IT78" i="14"/>
  <c r="IU78" i="14"/>
  <c r="IV78" i="14"/>
  <c r="IW78" i="14"/>
  <c r="IX78" i="14"/>
  <c r="IY78" i="14"/>
  <c r="IZ78" i="14"/>
  <c r="JA78" i="14"/>
  <c r="JB78" i="14"/>
  <c r="JC78" i="14"/>
  <c r="JD78" i="14"/>
  <c r="IK79" i="14"/>
  <c r="IL79" i="14"/>
  <c r="IM79" i="14"/>
  <c r="IN79" i="14"/>
  <c r="IO79" i="14"/>
  <c r="IP79" i="14"/>
  <c r="IQ79" i="14"/>
  <c r="IR79" i="14"/>
  <c r="IS79" i="14"/>
  <c r="IT79" i="14"/>
  <c r="IU79" i="14"/>
  <c r="IV79" i="14"/>
  <c r="IW79" i="14"/>
  <c r="IX79" i="14"/>
  <c r="IY79" i="14"/>
  <c r="IZ79" i="14"/>
  <c r="JA79" i="14"/>
  <c r="JB79" i="14"/>
  <c r="JC79" i="14"/>
  <c r="JD79" i="14"/>
  <c r="IK80" i="14"/>
  <c r="IL80" i="14"/>
  <c r="IM80" i="14"/>
  <c r="IN80" i="14"/>
  <c r="IO80" i="14"/>
  <c r="IP80" i="14"/>
  <c r="IQ80" i="14"/>
  <c r="IR80" i="14"/>
  <c r="IS80" i="14"/>
  <c r="IT80" i="14"/>
  <c r="IU80" i="14"/>
  <c r="IV80" i="14"/>
  <c r="IW80" i="14"/>
  <c r="IX80" i="14"/>
  <c r="IY80" i="14"/>
  <c r="IZ80" i="14"/>
  <c r="JA80" i="14"/>
  <c r="JB80" i="14"/>
  <c r="JC80" i="14"/>
  <c r="JD80" i="14"/>
  <c r="IK81" i="14"/>
  <c r="IL81" i="14"/>
  <c r="IM81" i="14"/>
  <c r="IN81" i="14"/>
  <c r="IO81" i="14"/>
  <c r="IP81" i="14"/>
  <c r="IQ81" i="14"/>
  <c r="IR81" i="14"/>
  <c r="IS81" i="14"/>
  <c r="IT81" i="14"/>
  <c r="IU81" i="14"/>
  <c r="IV81" i="14"/>
  <c r="IW81" i="14"/>
  <c r="IX81" i="14"/>
  <c r="IY81" i="14"/>
  <c r="IZ81" i="14"/>
  <c r="JA81" i="14"/>
  <c r="JB81" i="14"/>
  <c r="JC81" i="14"/>
  <c r="JD81" i="14"/>
  <c r="IK82" i="14"/>
  <c r="IL82" i="14"/>
  <c r="IM82" i="14"/>
  <c r="IN82" i="14"/>
  <c r="IO82" i="14"/>
  <c r="IP82" i="14"/>
  <c r="IQ82" i="14"/>
  <c r="IR82" i="14"/>
  <c r="IS82" i="14"/>
  <c r="IT82" i="14"/>
  <c r="IU82" i="14"/>
  <c r="IV82" i="14"/>
  <c r="IW82" i="14"/>
  <c r="IX82" i="14"/>
  <c r="IY82" i="14"/>
  <c r="IZ82" i="14"/>
  <c r="JA82" i="14"/>
  <c r="JB82" i="14"/>
  <c r="JC82" i="14"/>
  <c r="JD82" i="14"/>
  <c r="IK83" i="14"/>
  <c r="IL83" i="14"/>
  <c r="IM83" i="14"/>
  <c r="IN83" i="14"/>
  <c r="IO83" i="14"/>
  <c r="IP83" i="14"/>
  <c r="IQ83" i="14"/>
  <c r="IR83" i="14"/>
  <c r="IS83" i="14"/>
  <c r="IT83" i="14"/>
  <c r="IU83" i="14"/>
  <c r="IV83" i="14"/>
  <c r="IW83" i="14"/>
  <c r="IX83" i="14"/>
  <c r="IY83" i="14"/>
  <c r="IZ83" i="14"/>
  <c r="JA83" i="14"/>
  <c r="JB83" i="14"/>
  <c r="JC83" i="14"/>
  <c r="JD83" i="14"/>
  <c r="IK84" i="14"/>
  <c r="IL84" i="14"/>
  <c r="IM84" i="14"/>
  <c r="IN84" i="14"/>
  <c r="IO84" i="14"/>
  <c r="IP84" i="14"/>
  <c r="IQ84" i="14"/>
  <c r="IR84" i="14"/>
  <c r="IS84" i="14"/>
  <c r="IT84" i="14"/>
  <c r="IU84" i="14"/>
  <c r="IV84" i="14"/>
  <c r="IW84" i="14"/>
  <c r="IX84" i="14"/>
  <c r="IY84" i="14"/>
  <c r="IZ84" i="14"/>
  <c r="JA84" i="14"/>
  <c r="JB84" i="14"/>
  <c r="JC84" i="14"/>
  <c r="JD84" i="14"/>
  <c r="IK85" i="14"/>
  <c r="IL85" i="14"/>
  <c r="IM85" i="14"/>
  <c r="IN85" i="14"/>
  <c r="IO85" i="14"/>
  <c r="IP85" i="14"/>
  <c r="IQ85" i="14"/>
  <c r="IR85" i="14"/>
  <c r="IS85" i="14"/>
  <c r="IT85" i="14"/>
  <c r="IU85" i="14"/>
  <c r="IV85" i="14"/>
  <c r="IW85" i="14"/>
  <c r="IX85" i="14"/>
  <c r="IY85" i="14"/>
  <c r="IZ85" i="14"/>
  <c r="JA85" i="14"/>
  <c r="JB85" i="14"/>
  <c r="JC85" i="14"/>
  <c r="JD85" i="14"/>
  <c r="IK86" i="14"/>
  <c r="IL86" i="14"/>
  <c r="IM86" i="14"/>
  <c r="IN86" i="14"/>
  <c r="IO86" i="14"/>
  <c r="IP86" i="14"/>
  <c r="IQ86" i="14"/>
  <c r="IR86" i="14"/>
  <c r="IS86" i="14"/>
  <c r="IT86" i="14"/>
  <c r="IU86" i="14"/>
  <c r="IV86" i="14"/>
  <c r="IW86" i="14"/>
  <c r="IX86" i="14"/>
  <c r="IY86" i="14"/>
  <c r="IZ86" i="14"/>
  <c r="JA86" i="14"/>
  <c r="JB86" i="14"/>
  <c r="JC86" i="14"/>
  <c r="JD86" i="14"/>
  <c r="IK87" i="14"/>
  <c r="IL87" i="14"/>
  <c r="IM87" i="14"/>
  <c r="IN87" i="14"/>
  <c r="IO87" i="14"/>
  <c r="IP87" i="14"/>
  <c r="IQ87" i="14"/>
  <c r="IR87" i="14"/>
  <c r="IS87" i="14"/>
  <c r="IT87" i="14"/>
  <c r="IU87" i="14"/>
  <c r="IV87" i="14"/>
  <c r="IW87" i="14"/>
  <c r="IX87" i="14"/>
  <c r="IY87" i="14"/>
  <c r="IZ87" i="14"/>
  <c r="JA87" i="14"/>
  <c r="JB87" i="14"/>
  <c r="JC87" i="14"/>
  <c r="JD87" i="14"/>
  <c r="IK88" i="14"/>
  <c r="IL88" i="14"/>
  <c r="IM88" i="14"/>
  <c r="IN88" i="14"/>
  <c r="IO88" i="14"/>
  <c r="IP88" i="14"/>
  <c r="IQ88" i="14"/>
  <c r="IR88" i="14"/>
  <c r="IS88" i="14"/>
  <c r="IT88" i="14"/>
  <c r="IU88" i="14"/>
  <c r="IV88" i="14"/>
  <c r="IW88" i="14"/>
  <c r="IX88" i="14"/>
  <c r="IY88" i="14"/>
  <c r="IZ88" i="14"/>
  <c r="JA88" i="14"/>
  <c r="JB88" i="14"/>
  <c r="JC88" i="14"/>
  <c r="JD88" i="14"/>
  <c r="IK89" i="14"/>
  <c r="IL89" i="14"/>
  <c r="IM89" i="14"/>
  <c r="IN89" i="14"/>
  <c r="IO89" i="14"/>
  <c r="IP89" i="14"/>
  <c r="IQ89" i="14"/>
  <c r="IR89" i="14"/>
  <c r="IS89" i="14"/>
  <c r="IT89" i="14"/>
  <c r="IU89" i="14"/>
  <c r="IV89" i="14"/>
  <c r="IW89" i="14"/>
  <c r="IX89" i="14"/>
  <c r="IY89" i="14"/>
  <c r="IZ89" i="14"/>
  <c r="JA89" i="14"/>
  <c r="JB89" i="14"/>
  <c r="JC89" i="14"/>
  <c r="JD89" i="14"/>
  <c r="IK90" i="14"/>
  <c r="IL90" i="14"/>
  <c r="IM90" i="14"/>
  <c r="IN90" i="14"/>
  <c r="IO90" i="14"/>
  <c r="IP90" i="14"/>
  <c r="IQ90" i="14"/>
  <c r="IR90" i="14"/>
  <c r="IS90" i="14"/>
  <c r="IT90" i="14"/>
  <c r="IU90" i="14"/>
  <c r="IV90" i="14"/>
  <c r="IW90" i="14"/>
  <c r="IX90" i="14"/>
  <c r="IY90" i="14"/>
  <c r="IZ90" i="14"/>
  <c r="JA90" i="14"/>
  <c r="JB90" i="14"/>
  <c r="JC90" i="14"/>
  <c r="JD90" i="14"/>
  <c r="IK91" i="14"/>
  <c r="IL91" i="14"/>
  <c r="IM91" i="14"/>
  <c r="IN91" i="14"/>
  <c r="IO91" i="14"/>
  <c r="IP91" i="14"/>
  <c r="IQ91" i="14"/>
  <c r="IR91" i="14"/>
  <c r="IS91" i="14"/>
  <c r="IT91" i="14"/>
  <c r="IU91" i="14"/>
  <c r="IV91" i="14"/>
  <c r="IW91" i="14"/>
  <c r="IX91" i="14"/>
  <c r="IY91" i="14"/>
  <c r="IZ91" i="14"/>
  <c r="JA91" i="14"/>
  <c r="JB91" i="14"/>
  <c r="JC91" i="14"/>
  <c r="JD91" i="14"/>
  <c r="IK92" i="14"/>
  <c r="IL92" i="14"/>
  <c r="IM92" i="14"/>
  <c r="IN92" i="14"/>
  <c r="IO92" i="14"/>
  <c r="IP92" i="14"/>
  <c r="IQ92" i="14"/>
  <c r="IR92" i="14"/>
  <c r="IS92" i="14"/>
  <c r="IT92" i="14"/>
  <c r="IU92" i="14"/>
  <c r="IV92" i="14"/>
  <c r="IW92" i="14"/>
  <c r="IX92" i="14"/>
  <c r="IY92" i="14"/>
  <c r="IZ92" i="14"/>
  <c r="JA92" i="14"/>
  <c r="JB92" i="14"/>
  <c r="JC92" i="14"/>
  <c r="JD92" i="14"/>
  <c r="IK93" i="14"/>
  <c r="IL93" i="14"/>
  <c r="IM93" i="14"/>
  <c r="IN93" i="14"/>
  <c r="IO93" i="14"/>
  <c r="IP93" i="14"/>
  <c r="IQ93" i="14"/>
  <c r="IR93" i="14"/>
  <c r="IS93" i="14"/>
  <c r="IT93" i="14"/>
  <c r="IU93" i="14"/>
  <c r="IV93" i="14"/>
  <c r="IW93" i="14"/>
  <c r="IX93" i="14"/>
  <c r="IY93" i="14"/>
  <c r="IZ93" i="14"/>
  <c r="JA93" i="14"/>
  <c r="JB93" i="14"/>
  <c r="JC93" i="14"/>
  <c r="JD93" i="14"/>
  <c r="IK94" i="14"/>
  <c r="IL94" i="14"/>
  <c r="IM94" i="14"/>
  <c r="IN94" i="14"/>
  <c r="IO94" i="14"/>
  <c r="IP94" i="14"/>
  <c r="IQ94" i="14"/>
  <c r="IR94" i="14"/>
  <c r="IS94" i="14"/>
  <c r="IT94" i="14"/>
  <c r="IU94" i="14"/>
  <c r="IV94" i="14"/>
  <c r="IW94" i="14"/>
  <c r="IX94" i="14"/>
  <c r="IY94" i="14"/>
  <c r="IZ94" i="14"/>
  <c r="JA94" i="14"/>
  <c r="JB94" i="14"/>
  <c r="JC94" i="14"/>
  <c r="JD94" i="14"/>
  <c r="IK95" i="14"/>
  <c r="IL95" i="14"/>
  <c r="IM95" i="14"/>
  <c r="IN95" i="14"/>
  <c r="IO95" i="14"/>
  <c r="IP95" i="14"/>
  <c r="IQ95" i="14"/>
  <c r="IR95" i="14"/>
  <c r="IS95" i="14"/>
  <c r="IT95" i="14"/>
  <c r="IU95" i="14"/>
  <c r="IV95" i="14"/>
  <c r="IW95" i="14"/>
  <c r="IX95" i="14"/>
  <c r="IY95" i="14"/>
  <c r="IZ95" i="14"/>
  <c r="JA95" i="14"/>
  <c r="JB95" i="14"/>
  <c r="JC95" i="14"/>
  <c r="JD95" i="14"/>
  <c r="IK96" i="14"/>
  <c r="IL96" i="14"/>
  <c r="IM96" i="14"/>
  <c r="IN96" i="14"/>
  <c r="IO96" i="14"/>
  <c r="IP96" i="14"/>
  <c r="IQ96" i="14"/>
  <c r="IR96" i="14"/>
  <c r="IS96" i="14"/>
  <c r="IT96" i="14"/>
  <c r="IU96" i="14"/>
  <c r="IV96" i="14"/>
  <c r="IW96" i="14"/>
  <c r="IX96" i="14"/>
  <c r="IY96" i="14"/>
  <c r="IZ96" i="14"/>
  <c r="JA96" i="14"/>
  <c r="JB96" i="14"/>
  <c r="JC96" i="14"/>
  <c r="JD96" i="14"/>
  <c r="IK97" i="14"/>
  <c r="IL97" i="14"/>
  <c r="IM97" i="14"/>
  <c r="IN97" i="14"/>
  <c r="IO97" i="14"/>
  <c r="IP97" i="14"/>
  <c r="IQ97" i="14"/>
  <c r="IR97" i="14"/>
  <c r="IS97" i="14"/>
  <c r="IT97" i="14"/>
  <c r="IU97" i="14"/>
  <c r="IV97" i="14"/>
  <c r="IW97" i="14"/>
  <c r="IX97" i="14"/>
  <c r="IY97" i="14"/>
  <c r="IZ97" i="14"/>
  <c r="JA97" i="14"/>
  <c r="JB97" i="14"/>
  <c r="JC97" i="14"/>
  <c r="JD97" i="14"/>
  <c r="IK98" i="14"/>
  <c r="IL98" i="14"/>
  <c r="IM98" i="14"/>
  <c r="IN98" i="14"/>
  <c r="IO98" i="14"/>
  <c r="IP98" i="14"/>
  <c r="IQ98" i="14"/>
  <c r="IR98" i="14"/>
  <c r="IS98" i="14"/>
  <c r="IT98" i="14"/>
  <c r="IU98" i="14"/>
  <c r="IV98" i="14"/>
  <c r="IW98" i="14"/>
  <c r="IX98" i="14"/>
  <c r="IY98" i="14"/>
  <c r="IZ98" i="14"/>
  <c r="JA98" i="14"/>
  <c r="JB98" i="14"/>
  <c r="JC98" i="14"/>
  <c r="JD98" i="14"/>
  <c r="IK99" i="14"/>
  <c r="IL99" i="14"/>
  <c r="IM99" i="14"/>
  <c r="IN99" i="14"/>
  <c r="IO99" i="14"/>
  <c r="IP99" i="14"/>
  <c r="IQ99" i="14"/>
  <c r="IR99" i="14"/>
  <c r="IS99" i="14"/>
  <c r="IT99" i="14"/>
  <c r="IU99" i="14"/>
  <c r="IV99" i="14"/>
  <c r="IW99" i="14"/>
  <c r="IX99" i="14"/>
  <c r="IY99" i="14"/>
  <c r="IZ99" i="14"/>
  <c r="JA99" i="14"/>
  <c r="JB99" i="14"/>
  <c r="JC99" i="14"/>
  <c r="JD99" i="14"/>
  <c r="IK100" i="14"/>
  <c r="IL100" i="14"/>
  <c r="IM100" i="14"/>
  <c r="IN100" i="14"/>
  <c r="IO100" i="14"/>
  <c r="IP100" i="14"/>
  <c r="IQ100" i="14"/>
  <c r="IR100" i="14"/>
  <c r="IS100" i="14"/>
  <c r="IT100" i="14"/>
  <c r="IU100" i="14"/>
  <c r="IV100" i="14"/>
  <c r="IW100" i="14"/>
  <c r="IX100" i="14"/>
  <c r="IY100" i="14"/>
  <c r="IZ100" i="14"/>
  <c r="JA100" i="14"/>
  <c r="JB100" i="14"/>
  <c r="JC100" i="14"/>
  <c r="JD100" i="14"/>
  <c r="IK101" i="14"/>
  <c r="IL101" i="14"/>
  <c r="IM101" i="14"/>
  <c r="IN101" i="14"/>
  <c r="IO101" i="14"/>
  <c r="IP101" i="14"/>
  <c r="IQ101" i="14"/>
  <c r="IR101" i="14"/>
  <c r="IS101" i="14"/>
  <c r="IT101" i="14"/>
  <c r="IU101" i="14"/>
  <c r="IV101" i="14"/>
  <c r="IW101" i="14"/>
  <c r="IX101" i="14"/>
  <c r="IY101" i="14"/>
  <c r="IZ101" i="14"/>
  <c r="JA101" i="14"/>
  <c r="JB101" i="14"/>
  <c r="JC101" i="14"/>
  <c r="JD101" i="14"/>
  <c r="IK102" i="14"/>
  <c r="IL102" i="14"/>
  <c r="IM102" i="14"/>
  <c r="IN102" i="14"/>
  <c r="IO102" i="14"/>
  <c r="IP102" i="14"/>
  <c r="IQ102" i="14"/>
  <c r="IR102" i="14"/>
  <c r="IS102" i="14"/>
  <c r="IT102" i="14"/>
  <c r="IU102" i="14"/>
  <c r="IV102" i="14"/>
  <c r="IW102" i="14"/>
  <c r="IX102" i="14"/>
  <c r="IY102" i="14"/>
  <c r="IZ102" i="14"/>
  <c r="JA102" i="14"/>
  <c r="JB102" i="14"/>
  <c r="JC102" i="14"/>
  <c r="JD102" i="14"/>
  <c r="IK103" i="14"/>
  <c r="IL103" i="14"/>
  <c r="IM103" i="14"/>
  <c r="IN103" i="14"/>
  <c r="IO103" i="14"/>
  <c r="IP103" i="14"/>
  <c r="IQ103" i="14"/>
  <c r="IR103" i="14"/>
  <c r="IS103" i="14"/>
  <c r="IT103" i="14"/>
  <c r="IU103" i="14"/>
  <c r="IV103" i="14"/>
  <c r="IW103" i="14"/>
  <c r="IX103" i="14"/>
  <c r="IY103" i="14"/>
  <c r="IZ103" i="14"/>
  <c r="JA103" i="14"/>
  <c r="JB103" i="14"/>
  <c r="JC103" i="14"/>
  <c r="JD103" i="14"/>
  <c r="IK104" i="14"/>
  <c r="IL104" i="14"/>
  <c r="IM104" i="14"/>
  <c r="IN104" i="14"/>
  <c r="IO104" i="14"/>
  <c r="IP104" i="14"/>
  <c r="IQ104" i="14"/>
  <c r="IR104" i="14"/>
  <c r="IS104" i="14"/>
  <c r="IT104" i="14"/>
  <c r="IU104" i="14"/>
  <c r="IV104" i="14"/>
  <c r="IW104" i="14"/>
  <c r="IX104" i="14"/>
  <c r="IY104" i="14"/>
  <c r="IZ104" i="14"/>
  <c r="JA104" i="14"/>
  <c r="JB104" i="14"/>
  <c r="JC104" i="14"/>
  <c r="JD104" i="14"/>
  <c r="IK105" i="14"/>
  <c r="IL105" i="14"/>
  <c r="IM105" i="14"/>
  <c r="IN105" i="14"/>
  <c r="IO105" i="14"/>
  <c r="IP105" i="14"/>
  <c r="IQ105" i="14"/>
  <c r="IR105" i="14"/>
  <c r="IS105" i="14"/>
  <c r="IT105" i="14"/>
  <c r="IU105" i="14"/>
  <c r="IV105" i="14"/>
  <c r="IW105" i="14"/>
  <c r="IX105" i="14"/>
  <c r="IY105" i="14"/>
  <c r="IZ105" i="14"/>
  <c r="JA105" i="14"/>
  <c r="JB105" i="14"/>
  <c r="JC105" i="14"/>
  <c r="JD105" i="14"/>
  <c r="IK106" i="14"/>
  <c r="IL106" i="14"/>
  <c r="IM106" i="14"/>
  <c r="IN106" i="14"/>
  <c r="IO106" i="14"/>
  <c r="IP106" i="14"/>
  <c r="IQ106" i="14"/>
  <c r="IR106" i="14"/>
  <c r="IS106" i="14"/>
  <c r="IT106" i="14"/>
  <c r="IU106" i="14"/>
  <c r="IV106" i="14"/>
  <c r="IW106" i="14"/>
  <c r="IX106" i="14"/>
  <c r="IY106" i="14"/>
  <c r="IZ106" i="14"/>
  <c r="JA106" i="14"/>
  <c r="JB106" i="14"/>
  <c r="JC106" i="14"/>
  <c r="JD106" i="14"/>
  <c r="IK107" i="14"/>
  <c r="IL107" i="14"/>
  <c r="IM107" i="14"/>
  <c r="IN107" i="14"/>
  <c r="IO107" i="14"/>
  <c r="IP107" i="14"/>
  <c r="IQ107" i="14"/>
  <c r="IR107" i="14"/>
  <c r="IS107" i="14"/>
  <c r="IT107" i="14"/>
  <c r="IU107" i="14"/>
  <c r="IV107" i="14"/>
  <c r="IW107" i="14"/>
  <c r="IX107" i="14"/>
  <c r="IY107" i="14"/>
  <c r="IZ107" i="14"/>
  <c r="JA107" i="14"/>
  <c r="JB107" i="14"/>
  <c r="JC107" i="14"/>
  <c r="JD107" i="14"/>
  <c r="IK108" i="14"/>
  <c r="IL108" i="14"/>
  <c r="IM108" i="14"/>
  <c r="IN108" i="14"/>
  <c r="IO108" i="14"/>
  <c r="IP108" i="14"/>
  <c r="IQ108" i="14"/>
  <c r="IR108" i="14"/>
  <c r="IS108" i="14"/>
  <c r="IT108" i="14"/>
  <c r="IU108" i="14"/>
  <c r="IV108" i="14"/>
  <c r="IW108" i="14"/>
  <c r="IX108" i="14"/>
  <c r="IY108" i="14"/>
  <c r="IZ108" i="14"/>
  <c r="JA108" i="14"/>
  <c r="JB108" i="14"/>
  <c r="JC108" i="14"/>
  <c r="JD108" i="14"/>
  <c r="IK109" i="14"/>
  <c r="IL109" i="14"/>
  <c r="IM109" i="14"/>
  <c r="IN109" i="14"/>
  <c r="IO109" i="14"/>
  <c r="IP109" i="14"/>
  <c r="IQ109" i="14"/>
  <c r="IR109" i="14"/>
  <c r="IS109" i="14"/>
  <c r="IT109" i="14"/>
  <c r="IU109" i="14"/>
  <c r="IV109" i="14"/>
  <c r="IW109" i="14"/>
  <c r="IX109" i="14"/>
  <c r="IY109" i="14"/>
  <c r="IZ109" i="14"/>
  <c r="JA109" i="14"/>
  <c r="JB109" i="14"/>
  <c r="JC109" i="14"/>
  <c r="JD109" i="14"/>
  <c r="IK110" i="14"/>
  <c r="IL110" i="14"/>
  <c r="IM110" i="14"/>
  <c r="IN110" i="14"/>
  <c r="IO110" i="14"/>
  <c r="IP110" i="14"/>
  <c r="IQ110" i="14"/>
  <c r="IR110" i="14"/>
  <c r="IS110" i="14"/>
  <c r="IT110" i="14"/>
  <c r="IU110" i="14"/>
  <c r="IV110" i="14"/>
  <c r="IW110" i="14"/>
  <c r="IX110" i="14"/>
  <c r="IY110" i="14"/>
  <c r="IZ110" i="14"/>
  <c r="JA110" i="14"/>
  <c r="JB110" i="14"/>
  <c r="JC110" i="14"/>
  <c r="JD110" i="14"/>
  <c r="IK111" i="14"/>
  <c r="IL111" i="14"/>
  <c r="IM111" i="14"/>
  <c r="IN111" i="14"/>
  <c r="IO111" i="14"/>
  <c r="IP111" i="14"/>
  <c r="IQ111" i="14"/>
  <c r="IR111" i="14"/>
  <c r="IS111" i="14"/>
  <c r="IT111" i="14"/>
  <c r="IU111" i="14"/>
  <c r="IV111" i="14"/>
  <c r="IW111" i="14"/>
  <c r="IX111" i="14"/>
  <c r="IY111" i="14"/>
  <c r="IZ111" i="14"/>
  <c r="JA111" i="14"/>
  <c r="JB111" i="14"/>
  <c r="JC111" i="14"/>
  <c r="JD111" i="14"/>
  <c r="IK112" i="14"/>
  <c r="IL112" i="14"/>
  <c r="IM112" i="14"/>
  <c r="IN112" i="14"/>
  <c r="IO112" i="14"/>
  <c r="IP112" i="14"/>
  <c r="IQ112" i="14"/>
  <c r="IR112" i="14"/>
  <c r="IS112" i="14"/>
  <c r="IT112" i="14"/>
  <c r="IU112" i="14"/>
  <c r="IV112" i="14"/>
  <c r="IW112" i="14"/>
  <c r="IX112" i="14"/>
  <c r="IY112" i="14"/>
  <c r="IZ112" i="14"/>
  <c r="JA112" i="14"/>
  <c r="JB112" i="14"/>
  <c r="JC112" i="14"/>
  <c r="JD112" i="14"/>
  <c r="IK113" i="14"/>
  <c r="IL113" i="14"/>
  <c r="IM113" i="14"/>
  <c r="IN113" i="14"/>
  <c r="IO113" i="14"/>
  <c r="IP113" i="14"/>
  <c r="IQ113" i="14"/>
  <c r="IR113" i="14"/>
  <c r="IS113" i="14"/>
  <c r="IT113" i="14"/>
  <c r="IU113" i="14"/>
  <c r="IV113" i="14"/>
  <c r="IW113" i="14"/>
  <c r="IX113" i="14"/>
  <c r="IY113" i="14"/>
  <c r="IZ113" i="14"/>
  <c r="JA113" i="14"/>
  <c r="JB113" i="14"/>
  <c r="JC113" i="14"/>
  <c r="JD113" i="14"/>
  <c r="IK114" i="14"/>
  <c r="IL114" i="14"/>
  <c r="IM114" i="14"/>
  <c r="IN114" i="14"/>
  <c r="IO114" i="14"/>
  <c r="IP114" i="14"/>
  <c r="IQ114" i="14"/>
  <c r="IR114" i="14"/>
  <c r="IS114" i="14"/>
  <c r="IT114" i="14"/>
  <c r="IU114" i="14"/>
  <c r="IV114" i="14"/>
  <c r="IW114" i="14"/>
  <c r="IX114" i="14"/>
  <c r="IY114" i="14"/>
  <c r="IZ114" i="14"/>
  <c r="JA114" i="14"/>
  <c r="JB114" i="14"/>
  <c r="JC114" i="14"/>
  <c r="JD114" i="14"/>
  <c r="IK115" i="14"/>
  <c r="IL115" i="14"/>
  <c r="IM115" i="14"/>
  <c r="IN115" i="14"/>
  <c r="IO115" i="14"/>
  <c r="IP115" i="14"/>
  <c r="IQ115" i="14"/>
  <c r="IR115" i="14"/>
  <c r="IS115" i="14"/>
  <c r="IT115" i="14"/>
  <c r="IU115" i="14"/>
  <c r="IV115" i="14"/>
  <c r="IW115" i="14"/>
  <c r="IX115" i="14"/>
  <c r="IY115" i="14"/>
  <c r="IZ115" i="14"/>
  <c r="JA115" i="14"/>
  <c r="JB115" i="14"/>
  <c r="JC115" i="14"/>
  <c r="JD115" i="14"/>
  <c r="IK116" i="14"/>
  <c r="IL116" i="14"/>
  <c r="IM116" i="14"/>
  <c r="IN116" i="14"/>
  <c r="IO116" i="14"/>
  <c r="IP116" i="14"/>
  <c r="IQ116" i="14"/>
  <c r="IR116" i="14"/>
  <c r="IS116" i="14"/>
  <c r="IT116" i="14"/>
  <c r="IU116" i="14"/>
  <c r="IV116" i="14"/>
  <c r="IW116" i="14"/>
  <c r="IX116" i="14"/>
  <c r="IY116" i="14"/>
  <c r="IZ116" i="14"/>
  <c r="JA116" i="14"/>
  <c r="JB116" i="14"/>
  <c r="JC116" i="14"/>
  <c r="JD116" i="14"/>
  <c r="IK117" i="14"/>
  <c r="IL117" i="14"/>
  <c r="IM117" i="14"/>
  <c r="IN117" i="14"/>
  <c r="IO117" i="14"/>
  <c r="IP117" i="14"/>
  <c r="IQ117" i="14"/>
  <c r="IR117" i="14"/>
  <c r="IS117" i="14"/>
  <c r="IT117" i="14"/>
  <c r="IU117" i="14"/>
  <c r="IV117" i="14"/>
  <c r="IW117" i="14"/>
  <c r="IX117" i="14"/>
  <c r="IY117" i="14"/>
  <c r="IZ117" i="14"/>
  <c r="JA117" i="14"/>
  <c r="JB117" i="14"/>
  <c r="JC117" i="14"/>
  <c r="JD117" i="14"/>
  <c r="IK118" i="14"/>
  <c r="IL118" i="14"/>
  <c r="IM118" i="14"/>
  <c r="IN118" i="14"/>
  <c r="IO118" i="14"/>
  <c r="IP118" i="14"/>
  <c r="IQ118" i="14"/>
  <c r="IR118" i="14"/>
  <c r="IS118" i="14"/>
  <c r="IT118" i="14"/>
  <c r="IU118" i="14"/>
  <c r="IV118" i="14"/>
  <c r="IW118" i="14"/>
  <c r="IX118" i="14"/>
  <c r="IY118" i="14"/>
  <c r="IZ118" i="14"/>
  <c r="JA118" i="14"/>
  <c r="JB118" i="14"/>
  <c r="JC118" i="14"/>
  <c r="JD118" i="14"/>
  <c r="IK119" i="14"/>
  <c r="IL119" i="14"/>
  <c r="IM119" i="14"/>
  <c r="IN119" i="14"/>
  <c r="IO119" i="14"/>
  <c r="IP119" i="14"/>
  <c r="IQ119" i="14"/>
  <c r="IR119" i="14"/>
  <c r="IS119" i="14"/>
  <c r="IT119" i="14"/>
  <c r="IU119" i="14"/>
  <c r="IV119" i="14"/>
  <c r="IW119" i="14"/>
  <c r="IX119" i="14"/>
  <c r="IY119" i="14"/>
  <c r="IZ119" i="14"/>
  <c r="JA119" i="14"/>
  <c r="JB119" i="14"/>
  <c r="JC119" i="14"/>
  <c r="JD119" i="14"/>
  <c r="IK120" i="14"/>
  <c r="IL120" i="14"/>
  <c r="IM120" i="14"/>
  <c r="IN120" i="14"/>
  <c r="IO120" i="14"/>
  <c r="IP120" i="14"/>
  <c r="IQ120" i="14"/>
  <c r="IR120" i="14"/>
  <c r="IS120" i="14"/>
  <c r="IT120" i="14"/>
  <c r="IU120" i="14"/>
  <c r="IV120" i="14"/>
  <c r="IW120" i="14"/>
  <c r="IX120" i="14"/>
  <c r="IY120" i="14"/>
  <c r="IZ120" i="14"/>
  <c r="JA120" i="14"/>
  <c r="JB120" i="14"/>
  <c r="JC120" i="14"/>
  <c r="JD120" i="14"/>
  <c r="IK121" i="14"/>
  <c r="IL121" i="14"/>
  <c r="IM121" i="14"/>
  <c r="IN121" i="14"/>
  <c r="IO121" i="14"/>
  <c r="IP121" i="14"/>
  <c r="IQ121" i="14"/>
  <c r="IR121" i="14"/>
  <c r="IS121" i="14"/>
  <c r="IT121" i="14"/>
  <c r="IU121" i="14"/>
  <c r="IV121" i="14"/>
  <c r="IW121" i="14"/>
  <c r="IX121" i="14"/>
  <c r="IY121" i="14"/>
  <c r="IZ121" i="14"/>
  <c r="JA121" i="14"/>
  <c r="JB121" i="14"/>
  <c r="JC121" i="14"/>
  <c r="JD121" i="14"/>
  <c r="IK122" i="14"/>
  <c r="IL122" i="14"/>
  <c r="IM122" i="14"/>
  <c r="IN122" i="14"/>
  <c r="IO122" i="14"/>
  <c r="IP122" i="14"/>
  <c r="IQ122" i="14"/>
  <c r="IR122" i="14"/>
  <c r="IS122" i="14"/>
  <c r="IT122" i="14"/>
  <c r="IU122" i="14"/>
  <c r="IV122" i="14"/>
  <c r="IW122" i="14"/>
  <c r="IX122" i="14"/>
  <c r="IY122" i="14"/>
  <c r="IZ122" i="14"/>
  <c r="JA122" i="14"/>
  <c r="JB122" i="14"/>
  <c r="JC122" i="14"/>
  <c r="JD122" i="14"/>
  <c r="IK123" i="14"/>
  <c r="IL123" i="14"/>
  <c r="IM123" i="14"/>
  <c r="IN123" i="14"/>
  <c r="IO123" i="14"/>
  <c r="IP123" i="14"/>
  <c r="IQ123" i="14"/>
  <c r="IR123" i="14"/>
  <c r="IS123" i="14"/>
  <c r="IT123" i="14"/>
  <c r="IU123" i="14"/>
  <c r="IV123" i="14"/>
  <c r="IW123" i="14"/>
  <c r="IX123" i="14"/>
  <c r="IY123" i="14"/>
  <c r="IZ123" i="14"/>
  <c r="JA123" i="14"/>
  <c r="JB123" i="14"/>
  <c r="JC123" i="14"/>
  <c r="JD123" i="14"/>
  <c r="IK124" i="14"/>
  <c r="IL124" i="14"/>
  <c r="IM124" i="14"/>
  <c r="IN124" i="14"/>
  <c r="IO124" i="14"/>
  <c r="IP124" i="14"/>
  <c r="IQ124" i="14"/>
  <c r="IR124" i="14"/>
  <c r="IS124" i="14"/>
  <c r="IT124" i="14"/>
  <c r="IU124" i="14"/>
  <c r="IV124" i="14"/>
  <c r="IW124" i="14"/>
  <c r="IX124" i="14"/>
  <c r="IY124" i="14"/>
  <c r="IZ124" i="14"/>
  <c r="JA124" i="14"/>
  <c r="JB124" i="14"/>
  <c r="JC124" i="14"/>
  <c r="JD124" i="14"/>
  <c r="IK125" i="14"/>
  <c r="IL125" i="14"/>
  <c r="IM125" i="14"/>
  <c r="IN125" i="14"/>
  <c r="IO125" i="14"/>
  <c r="IP125" i="14"/>
  <c r="IQ125" i="14"/>
  <c r="IR125" i="14"/>
  <c r="IS125" i="14"/>
  <c r="IT125" i="14"/>
  <c r="IU125" i="14"/>
  <c r="IV125" i="14"/>
  <c r="IW125" i="14"/>
  <c r="IX125" i="14"/>
  <c r="IY125" i="14"/>
  <c r="IZ125" i="14"/>
  <c r="JA125" i="14"/>
  <c r="JB125" i="14"/>
  <c r="JC125" i="14"/>
  <c r="JD125" i="14"/>
  <c r="IK126" i="14"/>
  <c r="IL126" i="14"/>
  <c r="IM126" i="14"/>
  <c r="IN126" i="14"/>
  <c r="IO126" i="14"/>
  <c r="IP126" i="14"/>
  <c r="IQ126" i="14"/>
  <c r="IR126" i="14"/>
  <c r="IS126" i="14"/>
  <c r="IT126" i="14"/>
  <c r="IU126" i="14"/>
  <c r="IV126" i="14"/>
  <c r="IW126" i="14"/>
  <c r="IX126" i="14"/>
  <c r="IY126" i="14"/>
  <c r="IZ126" i="14"/>
  <c r="JA126" i="14"/>
  <c r="JB126" i="14"/>
  <c r="JC126" i="14"/>
  <c r="JD126" i="14"/>
  <c r="IK127" i="14"/>
  <c r="IL127" i="14"/>
  <c r="IM127" i="14"/>
  <c r="IN127" i="14"/>
  <c r="IO127" i="14"/>
  <c r="IP127" i="14"/>
  <c r="IQ127" i="14"/>
  <c r="IR127" i="14"/>
  <c r="IS127" i="14"/>
  <c r="IT127" i="14"/>
  <c r="IU127" i="14"/>
  <c r="IV127" i="14"/>
  <c r="IW127" i="14"/>
  <c r="IX127" i="14"/>
  <c r="IY127" i="14"/>
  <c r="IZ127" i="14"/>
  <c r="JA127" i="14"/>
  <c r="JB127" i="14"/>
  <c r="JC127" i="14"/>
  <c r="JD127" i="14"/>
  <c r="IK128" i="14"/>
  <c r="IL128" i="14"/>
  <c r="IM128" i="14"/>
  <c r="IN128" i="14"/>
  <c r="IO128" i="14"/>
  <c r="IP128" i="14"/>
  <c r="IQ128" i="14"/>
  <c r="IR128" i="14"/>
  <c r="IS128" i="14"/>
  <c r="IT128" i="14"/>
  <c r="IU128" i="14"/>
  <c r="IV128" i="14"/>
  <c r="IW128" i="14"/>
  <c r="IX128" i="14"/>
  <c r="IY128" i="14"/>
  <c r="IZ128" i="14"/>
  <c r="JA128" i="14"/>
  <c r="JB128" i="14"/>
  <c r="JC128" i="14"/>
  <c r="JD128" i="14"/>
  <c r="IK129" i="14"/>
  <c r="IL129" i="14"/>
  <c r="IM129" i="14"/>
  <c r="IN129" i="14"/>
  <c r="IO129" i="14"/>
  <c r="IP129" i="14"/>
  <c r="IQ129" i="14"/>
  <c r="IR129" i="14"/>
  <c r="IS129" i="14"/>
  <c r="IT129" i="14"/>
  <c r="IU129" i="14"/>
  <c r="IV129" i="14"/>
  <c r="IW129" i="14"/>
  <c r="IX129" i="14"/>
  <c r="IY129" i="14"/>
  <c r="IZ129" i="14"/>
  <c r="JA129" i="14"/>
  <c r="JB129" i="14"/>
  <c r="JC129" i="14"/>
  <c r="JD129" i="14"/>
  <c r="IK130" i="14"/>
  <c r="IL130" i="14"/>
  <c r="IM130" i="14"/>
  <c r="IN130" i="14"/>
  <c r="IO130" i="14"/>
  <c r="IP130" i="14"/>
  <c r="IQ130" i="14"/>
  <c r="IR130" i="14"/>
  <c r="IS130" i="14"/>
  <c r="IT130" i="14"/>
  <c r="IU130" i="14"/>
  <c r="IV130" i="14"/>
  <c r="IW130" i="14"/>
  <c r="IX130" i="14"/>
  <c r="IY130" i="14"/>
  <c r="IZ130" i="14"/>
  <c r="JA130" i="14"/>
  <c r="JB130" i="14"/>
  <c r="JC130" i="14"/>
  <c r="JD130" i="14"/>
  <c r="IK131" i="14"/>
  <c r="IL131" i="14"/>
  <c r="IM131" i="14"/>
  <c r="IN131" i="14"/>
  <c r="IO131" i="14"/>
  <c r="IP131" i="14"/>
  <c r="IQ131" i="14"/>
  <c r="IR131" i="14"/>
  <c r="IS131" i="14"/>
  <c r="IT131" i="14"/>
  <c r="IU131" i="14"/>
  <c r="IV131" i="14"/>
  <c r="IW131" i="14"/>
  <c r="IX131" i="14"/>
  <c r="IY131" i="14"/>
  <c r="IZ131" i="14"/>
  <c r="JA131" i="14"/>
  <c r="JB131" i="14"/>
  <c r="JC131" i="14"/>
  <c r="JD131" i="14"/>
  <c r="IK132" i="14"/>
  <c r="IL132" i="14"/>
  <c r="IM132" i="14"/>
  <c r="IN132" i="14"/>
  <c r="IO132" i="14"/>
  <c r="IP132" i="14"/>
  <c r="IQ132" i="14"/>
  <c r="IR132" i="14"/>
  <c r="IS132" i="14"/>
  <c r="IT132" i="14"/>
  <c r="IU132" i="14"/>
  <c r="IV132" i="14"/>
  <c r="IW132" i="14"/>
  <c r="IX132" i="14"/>
  <c r="IY132" i="14"/>
  <c r="IZ132" i="14"/>
  <c r="JA132" i="14"/>
  <c r="JB132" i="14"/>
  <c r="JC132" i="14"/>
  <c r="JD132" i="14"/>
  <c r="IK133" i="14"/>
  <c r="IL133" i="14"/>
  <c r="IM133" i="14"/>
  <c r="IN133" i="14"/>
  <c r="IO133" i="14"/>
  <c r="IP133" i="14"/>
  <c r="IQ133" i="14"/>
  <c r="IR133" i="14"/>
  <c r="IS133" i="14"/>
  <c r="IT133" i="14"/>
  <c r="IU133" i="14"/>
  <c r="IV133" i="14"/>
  <c r="IW133" i="14"/>
  <c r="IX133" i="14"/>
  <c r="IY133" i="14"/>
  <c r="IZ133" i="14"/>
  <c r="JA133" i="14"/>
  <c r="JB133" i="14"/>
  <c r="JC133" i="14"/>
  <c r="JD133" i="14"/>
  <c r="IK134" i="14"/>
  <c r="IL134" i="14"/>
  <c r="IM134" i="14"/>
  <c r="IN134" i="14"/>
  <c r="IO134" i="14"/>
  <c r="IP134" i="14"/>
  <c r="IQ134" i="14"/>
  <c r="IR134" i="14"/>
  <c r="IS134" i="14"/>
  <c r="IT134" i="14"/>
  <c r="IU134" i="14"/>
  <c r="IV134" i="14"/>
  <c r="IW134" i="14"/>
  <c r="IX134" i="14"/>
  <c r="IY134" i="14"/>
  <c r="IZ134" i="14"/>
  <c r="JA134" i="14"/>
  <c r="JB134" i="14"/>
  <c r="JC134" i="14"/>
  <c r="JD134" i="14"/>
  <c r="IK135" i="14"/>
  <c r="IL135" i="14"/>
  <c r="IM135" i="14"/>
  <c r="IN135" i="14"/>
  <c r="IO135" i="14"/>
  <c r="IP135" i="14"/>
  <c r="IQ135" i="14"/>
  <c r="IR135" i="14"/>
  <c r="IS135" i="14"/>
  <c r="IT135" i="14"/>
  <c r="IU135" i="14"/>
  <c r="IV135" i="14"/>
  <c r="IW135" i="14"/>
  <c r="IX135" i="14"/>
  <c r="IY135" i="14"/>
  <c r="IZ135" i="14"/>
  <c r="JA135" i="14"/>
  <c r="JB135" i="14"/>
  <c r="JC135" i="14"/>
  <c r="JD135" i="14"/>
  <c r="IK136" i="14"/>
  <c r="IL136" i="14"/>
  <c r="IM136" i="14"/>
  <c r="IN136" i="14"/>
  <c r="IO136" i="14"/>
  <c r="IP136" i="14"/>
  <c r="IQ136" i="14"/>
  <c r="IR136" i="14"/>
  <c r="IS136" i="14"/>
  <c r="IT136" i="14"/>
  <c r="IU136" i="14"/>
  <c r="IV136" i="14"/>
  <c r="IW136" i="14"/>
  <c r="IX136" i="14"/>
  <c r="IY136" i="14"/>
  <c r="IZ136" i="14"/>
  <c r="JA136" i="14"/>
  <c r="JB136" i="14"/>
  <c r="JC136" i="14"/>
  <c r="JD136" i="14"/>
  <c r="IK137" i="14"/>
  <c r="IL137" i="14"/>
  <c r="IM137" i="14"/>
  <c r="IN137" i="14"/>
  <c r="IO137" i="14"/>
  <c r="IP137" i="14"/>
  <c r="IQ137" i="14"/>
  <c r="IR137" i="14"/>
  <c r="IS137" i="14"/>
  <c r="IT137" i="14"/>
  <c r="IU137" i="14"/>
  <c r="IV137" i="14"/>
  <c r="IW137" i="14"/>
  <c r="IX137" i="14"/>
  <c r="IY137" i="14"/>
  <c r="IZ137" i="14"/>
  <c r="JA137" i="14"/>
  <c r="JB137" i="14"/>
  <c r="JC137" i="14"/>
  <c r="JD137" i="14"/>
  <c r="IK138" i="14"/>
  <c r="IL138" i="14"/>
  <c r="IM138" i="14"/>
  <c r="IN138" i="14"/>
  <c r="IO138" i="14"/>
  <c r="IP138" i="14"/>
  <c r="IQ138" i="14"/>
  <c r="IR138" i="14"/>
  <c r="IS138" i="14"/>
  <c r="IT138" i="14"/>
  <c r="IU138" i="14"/>
  <c r="IV138" i="14"/>
  <c r="IW138" i="14"/>
  <c r="IX138" i="14"/>
  <c r="IY138" i="14"/>
  <c r="IZ138" i="14"/>
  <c r="JA138" i="14"/>
  <c r="JB138" i="14"/>
  <c r="JC138" i="14"/>
  <c r="JD138" i="14"/>
  <c r="IK139" i="14"/>
  <c r="IL139" i="14"/>
  <c r="IM139" i="14"/>
  <c r="IN139" i="14"/>
  <c r="IO139" i="14"/>
  <c r="IP139" i="14"/>
  <c r="IQ139" i="14"/>
  <c r="IR139" i="14"/>
  <c r="IS139" i="14"/>
  <c r="IT139" i="14"/>
  <c r="IU139" i="14"/>
  <c r="IV139" i="14"/>
  <c r="IW139" i="14"/>
  <c r="IX139" i="14"/>
  <c r="IY139" i="14"/>
  <c r="IZ139" i="14"/>
  <c r="JA139" i="14"/>
  <c r="JB139" i="14"/>
  <c r="JC139" i="14"/>
  <c r="JD139" i="14"/>
  <c r="IK140" i="14"/>
  <c r="IL140" i="14"/>
  <c r="IM140" i="14"/>
  <c r="IN140" i="14"/>
  <c r="IO140" i="14"/>
  <c r="IP140" i="14"/>
  <c r="IQ140" i="14"/>
  <c r="IR140" i="14"/>
  <c r="IS140" i="14"/>
  <c r="IT140" i="14"/>
  <c r="IU140" i="14"/>
  <c r="IV140" i="14"/>
  <c r="IW140" i="14"/>
  <c r="IX140" i="14"/>
  <c r="IY140" i="14"/>
  <c r="IZ140" i="14"/>
  <c r="JA140" i="14"/>
  <c r="JB140" i="14"/>
  <c r="JC140" i="14"/>
  <c r="JD140" i="14"/>
  <c r="IK141" i="14"/>
  <c r="IL141" i="14"/>
  <c r="IM141" i="14"/>
  <c r="IN141" i="14"/>
  <c r="IO141" i="14"/>
  <c r="IP141" i="14"/>
  <c r="IQ141" i="14"/>
  <c r="IR141" i="14"/>
  <c r="IS141" i="14"/>
  <c r="IT141" i="14"/>
  <c r="IU141" i="14"/>
  <c r="IV141" i="14"/>
  <c r="IW141" i="14"/>
  <c r="IX141" i="14"/>
  <c r="IY141" i="14"/>
  <c r="IZ141" i="14"/>
  <c r="JA141" i="14"/>
  <c r="JB141" i="14"/>
  <c r="JC141" i="14"/>
  <c r="JD141" i="14"/>
  <c r="IK142" i="14"/>
  <c r="IL142" i="14"/>
  <c r="IM142" i="14"/>
  <c r="IN142" i="14"/>
  <c r="IO142" i="14"/>
  <c r="IP142" i="14"/>
  <c r="IQ142" i="14"/>
  <c r="IR142" i="14"/>
  <c r="IS142" i="14"/>
  <c r="IT142" i="14"/>
  <c r="IU142" i="14"/>
  <c r="IV142" i="14"/>
  <c r="IW142" i="14"/>
  <c r="IX142" i="14"/>
  <c r="IY142" i="14"/>
  <c r="IZ142" i="14"/>
  <c r="JA142" i="14"/>
  <c r="JB142" i="14"/>
  <c r="JC142" i="14"/>
  <c r="JD142" i="14"/>
  <c r="IK143" i="14"/>
  <c r="IL143" i="14"/>
  <c r="IM143" i="14"/>
  <c r="IN143" i="14"/>
  <c r="IO143" i="14"/>
  <c r="IP143" i="14"/>
  <c r="IQ143" i="14"/>
  <c r="IR143" i="14"/>
  <c r="IS143" i="14"/>
  <c r="IT143" i="14"/>
  <c r="IU143" i="14"/>
  <c r="IV143" i="14"/>
  <c r="IW143" i="14"/>
  <c r="IX143" i="14"/>
  <c r="IY143" i="14"/>
  <c r="IZ143" i="14"/>
  <c r="JA143" i="14"/>
  <c r="JB143" i="14"/>
  <c r="JC143" i="14"/>
  <c r="JD143" i="14"/>
  <c r="IK144" i="14"/>
  <c r="IL144" i="14"/>
  <c r="IM144" i="14"/>
  <c r="IN144" i="14"/>
  <c r="IO144" i="14"/>
  <c r="IP144" i="14"/>
  <c r="IQ144" i="14"/>
  <c r="IR144" i="14"/>
  <c r="IS144" i="14"/>
  <c r="IT144" i="14"/>
  <c r="IU144" i="14"/>
  <c r="IV144" i="14"/>
  <c r="IW144" i="14"/>
  <c r="IX144" i="14"/>
  <c r="IY144" i="14"/>
  <c r="IZ144" i="14"/>
  <c r="JA144" i="14"/>
  <c r="JB144" i="14"/>
  <c r="JC144" i="14"/>
  <c r="JD144" i="14"/>
  <c r="IK145" i="14"/>
  <c r="IL145" i="14"/>
  <c r="IM145" i="14"/>
  <c r="IN145" i="14"/>
  <c r="IO145" i="14"/>
  <c r="IP145" i="14"/>
  <c r="IQ145" i="14"/>
  <c r="IR145" i="14"/>
  <c r="IS145" i="14"/>
  <c r="IT145" i="14"/>
  <c r="IU145" i="14"/>
  <c r="IV145" i="14"/>
  <c r="IW145" i="14"/>
  <c r="IX145" i="14"/>
  <c r="IY145" i="14"/>
  <c r="IZ145" i="14"/>
  <c r="JA145" i="14"/>
  <c r="JB145" i="14"/>
  <c r="JC145" i="14"/>
  <c r="JD145" i="14"/>
  <c r="IK146" i="14"/>
  <c r="IL146" i="14"/>
  <c r="IM146" i="14"/>
  <c r="IN146" i="14"/>
  <c r="IO146" i="14"/>
  <c r="IP146" i="14"/>
  <c r="IQ146" i="14"/>
  <c r="IR146" i="14"/>
  <c r="IS146" i="14"/>
  <c r="IT146" i="14"/>
  <c r="IU146" i="14"/>
  <c r="IV146" i="14"/>
  <c r="IW146" i="14"/>
  <c r="IX146" i="14"/>
  <c r="IY146" i="14"/>
  <c r="IZ146" i="14"/>
  <c r="JA146" i="14"/>
  <c r="JB146" i="14"/>
  <c r="JC146" i="14"/>
  <c r="JD146" i="14"/>
  <c r="IK147" i="14"/>
  <c r="IL147" i="14"/>
  <c r="IM147" i="14"/>
  <c r="IN147" i="14"/>
  <c r="IO147" i="14"/>
  <c r="IP147" i="14"/>
  <c r="IQ147" i="14"/>
  <c r="IR147" i="14"/>
  <c r="IS147" i="14"/>
  <c r="IT147" i="14"/>
  <c r="IU147" i="14"/>
  <c r="IV147" i="14"/>
  <c r="IW147" i="14"/>
  <c r="IX147" i="14"/>
  <c r="IY147" i="14"/>
  <c r="IZ147" i="14"/>
  <c r="JA147" i="14"/>
  <c r="JB147" i="14"/>
  <c r="JC147" i="14"/>
  <c r="JD147" i="14"/>
  <c r="IK148" i="14"/>
  <c r="IL148" i="14"/>
  <c r="IM148" i="14"/>
  <c r="IN148" i="14"/>
  <c r="IO148" i="14"/>
  <c r="IP148" i="14"/>
  <c r="IQ148" i="14"/>
  <c r="IR148" i="14"/>
  <c r="IS148" i="14"/>
  <c r="IT148" i="14"/>
  <c r="IU148" i="14"/>
  <c r="IV148" i="14"/>
  <c r="IW148" i="14"/>
  <c r="IX148" i="14"/>
  <c r="IY148" i="14"/>
  <c r="IZ148" i="14"/>
  <c r="JA148" i="14"/>
  <c r="JB148" i="14"/>
  <c r="JC148" i="14"/>
  <c r="JD148" i="14"/>
  <c r="IK149" i="14"/>
  <c r="IL149" i="14"/>
  <c r="IM149" i="14"/>
  <c r="IN149" i="14"/>
  <c r="IO149" i="14"/>
  <c r="IP149" i="14"/>
  <c r="IQ149" i="14"/>
  <c r="IR149" i="14"/>
  <c r="IS149" i="14"/>
  <c r="IT149" i="14"/>
  <c r="IU149" i="14"/>
  <c r="IV149" i="14"/>
  <c r="IW149" i="14"/>
  <c r="IX149" i="14"/>
  <c r="IY149" i="14"/>
  <c r="IZ149" i="14"/>
  <c r="JA149" i="14"/>
  <c r="JB149" i="14"/>
  <c r="JC149" i="14"/>
  <c r="JD149" i="14"/>
  <c r="IK150" i="14"/>
  <c r="IL150" i="14"/>
  <c r="IM150" i="14"/>
  <c r="IN150" i="14"/>
  <c r="IO150" i="14"/>
  <c r="IP150" i="14"/>
  <c r="IQ150" i="14"/>
  <c r="IR150" i="14"/>
  <c r="IS150" i="14"/>
  <c r="IT150" i="14"/>
  <c r="IU150" i="14"/>
  <c r="IV150" i="14"/>
  <c r="IW150" i="14"/>
  <c r="IX150" i="14"/>
  <c r="IY150" i="14"/>
  <c r="IZ150" i="14"/>
  <c r="JA150" i="14"/>
  <c r="JB150" i="14"/>
  <c r="JC150" i="14"/>
  <c r="JD150" i="14"/>
  <c r="IK151" i="14"/>
  <c r="IL151" i="14"/>
  <c r="IM151" i="14"/>
  <c r="IN151" i="14"/>
  <c r="IO151" i="14"/>
  <c r="IP151" i="14"/>
  <c r="IQ151" i="14"/>
  <c r="IR151" i="14"/>
  <c r="IS151" i="14"/>
  <c r="IT151" i="14"/>
  <c r="IU151" i="14"/>
  <c r="IV151" i="14"/>
  <c r="IW151" i="14"/>
  <c r="IX151" i="14"/>
  <c r="IY151" i="14"/>
  <c r="IZ151" i="14"/>
  <c r="JA151" i="14"/>
  <c r="JB151" i="14"/>
  <c r="JC151" i="14"/>
  <c r="JD151" i="14"/>
  <c r="IK152" i="14"/>
  <c r="IL152" i="14"/>
  <c r="IM152" i="14"/>
  <c r="IN152" i="14"/>
  <c r="IO152" i="14"/>
  <c r="IP152" i="14"/>
  <c r="IQ152" i="14"/>
  <c r="IR152" i="14"/>
  <c r="IS152" i="14"/>
  <c r="IT152" i="14"/>
  <c r="IU152" i="14"/>
  <c r="IV152" i="14"/>
  <c r="IW152" i="14"/>
  <c r="IX152" i="14"/>
  <c r="IY152" i="14"/>
  <c r="IZ152" i="14"/>
  <c r="JA152" i="14"/>
  <c r="JB152" i="14"/>
  <c r="JC152" i="14"/>
  <c r="JD152" i="14"/>
  <c r="IK153" i="14"/>
  <c r="IL153" i="14"/>
  <c r="IM153" i="14"/>
  <c r="IN153" i="14"/>
  <c r="IO153" i="14"/>
  <c r="IP153" i="14"/>
  <c r="IQ153" i="14"/>
  <c r="IR153" i="14"/>
  <c r="IS153" i="14"/>
  <c r="IT153" i="14"/>
  <c r="IU153" i="14"/>
  <c r="IV153" i="14"/>
  <c r="IW153" i="14"/>
  <c r="IX153" i="14"/>
  <c r="IY153" i="14"/>
  <c r="IZ153" i="14"/>
  <c r="JA153" i="14"/>
  <c r="JB153" i="14"/>
  <c r="JC153" i="14"/>
  <c r="JD153" i="14"/>
  <c r="IK154" i="14"/>
  <c r="IL154" i="14"/>
  <c r="IM154" i="14"/>
  <c r="IN154" i="14"/>
  <c r="IO154" i="14"/>
  <c r="IP154" i="14"/>
  <c r="IQ154" i="14"/>
  <c r="IR154" i="14"/>
  <c r="IS154" i="14"/>
  <c r="IT154" i="14"/>
  <c r="IU154" i="14"/>
  <c r="IV154" i="14"/>
  <c r="IW154" i="14"/>
  <c r="IX154" i="14"/>
  <c r="IY154" i="14"/>
  <c r="IZ154" i="14"/>
  <c r="JA154" i="14"/>
  <c r="JB154" i="14"/>
  <c r="JC154" i="14"/>
  <c r="JD154" i="14"/>
  <c r="IK155" i="14"/>
  <c r="IL155" i="14"/>
  <c r="IM155" i="14"/>
  <c r="IN155" i="14"/>
  <c r="IO155" i="14"/>
  <c r="IP155" i="14"/>
  <c r="IQ155" i="14"/>
  <c r="IR155" i="14"/>
  <c r="IS155" i="14"/>
  <c r="IT155" i="14"/>
  <c r="IU155" i="14"/>
  <c r="IV155" i="14"/>
  <c r="IW155" i="14"/>
  <c r="IX155" i="14"/>
  <c r="IY155" i="14"/>
  <c r="IZ155" i="14"/>
  <c r="JA155" i="14"/>
  <c r="JB155" i="14"/>
  <c r="JC155" i="14"/>
  <c r="JD155" i="14"/>
  <c r="IK156" i="14"/>
  <c r="IL156" i="14"/>
  <c r="IM156" i="14"/>
  <c r="IN156" i="14"/>
  <c r="IO156" i="14"/>
  <c r="IP156" i="14"/>
  <c r="IQ156" i="14"/>
  <c r="IR156" i="14"/>
  <c r="IS156" i="14"/>
  <c r="IT156" i="14"/>
  <c r="IU156" i="14"/>
  <c r="IV156" i="14"/>
  <c r="IW156" i="14"/>
  <c r="IX156" i="14"/>
  <c r="IY156" i="14"/>
  <c r="IZ156" i="14"/>
  <c r="JA156" i="14"/>
  <c r="JB156" i="14"/>
  <c r="JC156" i="14"/>
  <c r="JD156" i="14"/>
  <c r="IK157" i="14"/>
  <c r="IL157" i="14"/>
  <c r="IM157" i="14"/>
  <c r="IN157" i="14"/>
  <c r="IO157" i="14"/>
  <c r="IP157" i="14"/>
  <c r="IQ157" i="14"/>
  <c r="IR157" i="14"/>
  <c r="IS157" i="14"/>
  <c r="IT157" i="14"/>
  <c r="IU157" i="14"/>
  <c r="IV157" i="14"/>
  <c r="IW157" i="14"/>
  <c r="IX157" i="14"/>
  <c r="IY157" i="14"/>
  <c r="IZ157" i="14"/>
  <c r="JA157" i="14"/>
  <c r="JB157" i="14"/>
  <c r="JC157" i="14"/>
  <c r="JD157" i="14"/>
  <c r="IK158" i="14"/>
  <c r="IL158" i="14"/>
  <c r="IM158" i="14"/>
  <c r="IN158" i="14"/>
  <c r="IO158" i="14"/>
  <c r="IP158" i="14"/>
  <c r="IQ158" i="14"/>
  <c r="IR158" i="14"/>
  <c r="IS158" i="14"/>
  <c r="IT158" i="14"/>
  <c r="IU158" i="14"/>
  <c r="IV158" i="14"/>
  <c r="IW158" i="14"/>
  <c r="IX158" i="14"/>
  <c r="IY158" i="14"/>
  <c r="IZ158" i="14"/>
  <c r="JA158" i="14"/>
  <c r="JB158" i="14"/>
  <c r="JC158" i="14"/>
  <c r="JD158" i="14"/>
  <c r="IK159" i="14"/>
  <c r="IL159" i="14"/>
  <c r="IM159" i="14"/>
  <c r="IN159" i="14"/>
  <c r="IO159" i="14"/>
  <c r="IP159" i="14"/>
  <c r="IQ159" i="14"/>
  <c r="IR159" i="14"/>
  <c r="IS159" i="14"/>
  <c r="IT159" i="14"/>
  <c r="IU159" i="14"/>
  <c r="IV159" i="14"/>
  <c r="IW159" i="14"/>
  <c r="IX159" i="14"/>
  <c r="IY159" i="14"/>
  <c r="IZ159" i="14"/>
  <c r="JA159" i="14"/>
  <c r="JB159" i="14"/>
  <c r="JC159" i="14"/>
  <c r="JD159" i="14"/>
  <c r="IK160" i="14"/>
  <c r="IL160" i="14"/>
  <c r="IM160" i="14"/>
  <c r="IN160" i="14"/>
  <c r="IO160" i="14"/>
  <c r="IP160" i="14"/>
  <c r="IQ160" i="14"/>
  <c r="IR160" i="14"/>
  <c r="IS160" i="14"/>
  <c r="IT160" i="14"/>
  <c r="IU160" i="14"/>
  <c r="IV160" i="14"/>
  <c r="IW160" i="14"/>
  <c r="IX160" i="14"/>
  <c r="IY160" i="14"/>
  <c r="IZ160" i="14"/>
  <c r="JA160" i="14"/>
  <c r="JB160" i="14"/>
  <c r="JC160" i="14"/>
  <c r="JD160" i="14"/>
  <c r="IK161" i="14"/>
  <c r="IL161" i="14"/>
  <c r="IM161" i="14"/>
  <c r="IN161" i="14"/>
  <c r="IO161" i="14"/>
  <c r="IP161" i="14"/>
  <c r="IQ161" i="14"/>
  <c r="IR161" i="14"/>
  <c r="IS161" i="14"/>
  <c r="IT161" i="14"/>
  <c r="IU161" i="14"/>
  <c r="IV161" i="14"/>
  <c r="IW161" i="14"/>
  <c r="IX161" i="14"/>
  <c r="IY161" i="14"/>
  <c r="IZ161" i="14"/>
  <c r="JA161" i="14"/>
  <c r="JB161" i="14"/>
  <c r="JC161" i="14"/>
  <c r="JD161" i="14"/>
  <c r="IK162" i="14"/>
  <c r="IL162" i="14"/>
  <c r="IM162" i="14"/>
  <c r="IN162" i="14"/>
  <c r="IO162" i="14"/>
  <c r="IP162" i="14"/>
  <c r="IQ162" i="14"/>
  <c r="IR162" i="14"/>
  <c r="IS162" i="14"/>
  <c r="IT162" i="14"/>
  <c r="IU162" i="14"/>
  <c r="IV162" i="14"/>
  <c r="IW162" i="14"/>
  <c r="IX162" i="14"/>
  <c r="IY162" i="14"/>
  <c r="IZ162" i="14"/>
  <c r="JA162" i="14"/>
  <c r="JB162" i="14"/>
  <c r="JC162" i="14"/>
  <c r="JD162" i="14"/>
  <c r="IK163" i="14"/>
  <c r="IL163" i="14"/>
  <c r="IM163" i="14"/>
  <c r="IN163" i="14"/>
  <c r="IO163" i="14"/>
  <c r="IP163" i="14"/>
  <c r="IQ163" i="14"/>
  <c r="IR163" i="14"/>
  <c r="IS163" i="14"/>
  <c r="IT163" i="14"/>
  <c r="IU163" i="14"/>
  <c r="IV163" i="14"/>
  <c r="IW163" i="14"/>
  <c r="IX163" i="14"/>
  <c r="IY163" i="14"/>
  <c r="IZ163" i="14"/>
  <c r="JA163" i="14"/>
  <c r="JB163" i="14"/>
  <c r="JC163" i="14"/>
  <c r="JD163" i="14"/>
  <c r="IK164" i="14"/>
  <c r="IL164" i="14"/>
  <c r="IM164" i="14"/>
  <c r="IN164" i="14"/>
  <c r="IO164" i="14"/>
  <c r="IP164" i="14"/>
  <c r="IQ164" i="14"/>
  <c r="IR164" i="14"/>
  <c r="IS164" i="14"/>
  <c r="IT164" i="14"/>
  <c r="IU164" i="14"/>
  <c r="IV164" i="14"/>
  <c r="IW164" i="14"/>
  <c r="IX164" i="14"/>
  <c r="IY164" i="14"/>
  <c r="IZ164" i="14"/>
  <c r="JA164" i="14"/>
  <c r="JB164" i="14"/>
  <c r="JC164" i="14"/>
  <c r="JD164" i="14"/>
  <c r="IK165" i="14"/>
  <c r="IL165" i="14"/>
  <c r="IM165" i="14"/>
  <c r="IN165" i="14"/>
  <c r="IO165" i="14"/>
  <c r="IP165" i="14"/>
  <c r="IQ165" i="14"/>
  <c r="IR165" i="14"/>
  <c r="IS165" i="14"/>
  <c r="IT165" i="14"/>
  <c r="IU165" i="14"/>
  <c r="IV165" i="14"/>
  <c r="IW165" i="14"/>
  <c r="IX165" i="14"/>
  <c r="IY165" i="14"/>
  <c r="IZ165" i="14"/>
  <c r="JA165" i="14"/>
  <c r="JB165" i="14"/>
  <c r="JC165" i="14"/>
  <c r="JD165" i="14"/>
  <c r="IK166" i="14"/>
  <c r="IL166" i="14"/>
  <c r="IM166" i="14"/>
  <c r="IN166" i="14"/>
  <c r="IO166" i="14"/>
  <c r="IP166" i="14"/>
  <c r="IQ166" i="14"/>
  <c r="IR166" i="14"/>
  <c r="IS166" i="14"/>
  <c r="IT166" i="14"/>
  <c r="IU166" i="14"/>
  <c r="IV166" i="14"/>
  <c r="IW166" i="14"/>
  <c r="IX166" i="14"/>
  <c r="IY166" i="14"/>
  <c r="IZ166" i="14"/>
  <c r="JA166" i="14"/>
  <c r="JB166" i="14"/>
  <c r="JC166" i="14"/>
  <c r="JD166" i="14"/>
  <c r="IK167" i="14"/>
  <c r="IL167" i="14"/>
  <c r="IM167" i="14"/>
  <c r="IN167" i="14"/>
  <c r="IO167" i="14"/>
  <c r="IP167" i="14"/>
  <c r="IQ167" i="14"/>
  <c r="IR167" i="14"/>
  <c r="IS167" i="14"/>
  <c r="IT167" i="14"/>
  <c r="IU167" i="14"/>
  <c r="IV167" i="14"/>
  <c r="IW167" i="14"/>
  <c r="IX167" i="14"/>
  <c r="IY167" i="14"/>
  <c r="IZ167" i="14"/>
  <c r="JA167" i="14"/>
  <c r="JB167" i="14"/>
  <c r="JC167" i="14"/>
  <c r="JD167" i="14"/>
  <c r="IK168" i="14"/>
  <c r="IL168" i="14"/>
  <c r="IM168" i="14"/>
  <c r="IN168" i="14"/>
  <c r="IO168" i="14"/>
  <c r="IP168" i="14"/>
  <c r="IQ168" i="14"/>
  <c r="IR168" i="14"/>
  <c r="IS168" i="14"/>
  <c r="IT168" i="14"/>
  <c r="IU168" i="14"/>
  <c r="IV168" i="14"/>
  <c r="IW168" i="14"/>
  <c r="IX168" i="14"/>
  <c r="IY168" i="14"/>
  <c r="IZ168" i="14"/>
  <c r="JA168" i="14"/>
  <c r="JB168" i="14"/>
  <c r="JC168" i="14"/>
  <c r="JD168" i="14"/>
  <c r="IK169" i="14"/>
  <c r="IL169" i="14"/>
  <c r="IM169" i="14"/>
  <c r="IN169" i="14"/>
  <c r="IO169" i="14"/>
  <c r="IP169" i="14"/>
  <c r="IQ169" i="14"/>
  <c r="IR169" i="14"/>
  <c r="IS169" i="14"/>
  <c r="IT169" i="14"/>
  <c r="IU169" i="14"/>
  <c r="IV169" i="14"/>
  <c r="IW169" i="14"/>
  <c r="IX169" i="14"/>
  <c r="IY169" i="14"/>
  <c r="IZ169" i="14"/>
  <c r="JA169" i="14"/>
  <c r="JB169" i="14"/>
  <c r="JC169" i="14"/>
  <c r="JD169" i="14"/>
  <c r="IK170" i="14"/>
  <c r="IL170" i="14"/>
  <c r="IM170" i="14"/>
  <c r="IN170" i="14"/>
  <c r="IO170" i="14"/>
  <c r="IP170" i="14"/>
  <c r="IQ170" i="14"/>
  <c r="IR170" i="14"/>
  <c r="IS170" i="14"/>
  <c r="IT170" i="14"/>
  <c r="IU170" i="14"/>
  <c r="IV170" i="14"/>
  <c r="IW170" i="14"/>
  <c r="IX170" i="14"/>
  <c r="IY170" i="14"/>
  <c r="IZ170" i="14"/>
  <c r="JA170" i="14"/>
  <c r="JB170" i="14"/>
  <c r="JC170" i="14"/>
  <c r="JD170" i="14"/>
  <c r="IK36" i="14"/>
  <c r="IL36" i="14"/>
  <c r="IM36" i="14"/>
  <c r="IN36" i="14"/>
  <c r="IO36" i="14"/>
  <c r="IP36" i="14"/>
  <c r="IQ36" i="14"/>
  <c r="IR36" i="14"/>
  <c r="IS36" i="14"/>
  <c r="IT36" i="14"/>
  <c r="IU36" i="14"/>
  <c r="IV36" i="14"/>
  <c r="IW36" i="14"/>
  <c r="IX36" i="14"/>
  <c r="IY36" i="14"/>
  <c r="IZ36" i="14"/>
  <c r="JA36" i="14"/>
  <c r="JB36" i="14"/>
  <c r="JC36" i="14"/>
  <c r="JD36" i="14"/>
  <c r="JD35" i="14"/>
  <c r="JC35" i="14"/>
  <c r="JB35" i="14"/>
  <c r="JA35" i="14"/>
  <c r="IZ35" i="14"/>
  <c r="IY35" i="14"/>
  <c r="IX35" i="14"/>
  <c r="IW35" i="14"/>
  <c r="IV35" i="14"/>
  <c r="IU35" i="14"/>
  <c r="IT35" i="14"/>
  <c r="IS35" i="14"/>
  <c r="IR35" i="14"/>
  <c r="IQ35" i="14"/>
  <c r="IP35" i="14"/>
  <c r="IO35" i="14"/>
  <c r="IN35" i="14"/>
  <c r="IM35" i="14"/>
  <c r="IL35" i="14"/>
  <c r="IK35" i="14"/>
  <c r="JM9" i="15" l="1"/>
  <c r="KA9" i="15"/>
  <c r="DH9" i="15"/>
  <c r="CT9" i="15" s="1"/>
  <c r="CX9" i="15"/>
  <c r="DC9" i="15"/>
  <c r="JS9" i="15"/>
  <c r="DL9" i="15"/>
  <c r="DJ9" i="15"/>
  <c r="DD9" i="15"/>
  <c r="KE9" i="15"/>
  <c r="KC9" i="15"/>
  <c r="DB9" i="15"/>
  <c r="CW9" i="15"/>
  <c r="JL9" i="15"/>
  <c r="KG9" i="15"/>
  <c r="KF9" i="15"/>
  <c r="JZ9" i="15"/>
  <c r="KB9" i="15"/>
  <c r="DA9" i="15"/>
  <c r="KH9" i="15"/>
  <c r="DI9" i="15"/>
  <c r="KD9" i="15"/>
  <c r="JR9" i="15"/>
  <c r="DK9" i="15"/>
  <c r="JT9" i="15"/>
  <c r="DG9" i="15"/>
  <c r="CS9" i="15" s="1"/>
  <c r="C9" i="15"/>
  <c r="D9" i="15"/>
  <c r="J122" i="15"/>
  <c r="L122" i="15" s="1"/>
  <c r="J89" i="15"/>
  <c r="L89" i="15" s="1"/>
  <c r="J103" i="15"/>
  <c r="L103" i="15" s="1"/>
  <c r="J136" i="15"/>
  <c r="K136" i="15" s="1"/>
  <c r="J151" i="15"/>
  <c r="K151" i="15" s="1"/>
  <c r="J101" i="15"/>
  <c r="K101" i="15" s="1"/>
  <c r="J114" i="15"/>
  <c r="J91" i="15"/>
  <c r="J72" i="15"/>
  <c r="J40" i="15"/>
  <c r="J73" i="15"/>
  <c r="J121" i="15"/>
  <c r="J75" i="15"/>
  <c r="AC9" i="15"/>
  <c r="AB9" i="15"/>
  <c r="J110" i="15"/>
  <c r="J76" i="15"/>
  <c r="J118" i="15"/>
  <c r="C181" i="10"/>
  <c r="E181" i="10"/>
  <c r="G181" i="10"/>
  <c r="I181" i="10"/>
  <c r="K181" i="10"/>
  <c r="M181" i="10"/>
  <c r="O181" i="10"/>
  <c r="Q181" i="10"/>
  <c r="S181" i="10"/>
  <c r="U181" i="10"/>
  <c r="C183" i="10"/>
  <c r="E183" i="10"/>
  <c r="G183" i="10"/>
  <c r="I183" i="10"/>
  <c r="K183" i="10"/>
  <c r="M183" i="10"/>
  <c r="O183" i="10"/>
  <c r="Q183" i="10"/>
  <c r="S183" i="10"/>
  <c r="U183" i="10"/>
  <c r="C185" i="10"/>
  <c r="E185" i="10"/>
  <c r="G185" i="10"/>
  <c r="I185" i="10"/>
  <c r="K185" i="10"/>
  <c r="M185" i="10"/>
  <c r="O185" i="10"/>
  <c r="Q185" i="10"/>
  <c r="S185" i="10"/>
  <c r="U185" i="10"/>
  <c r="D180" i="10"/>
  <c r="F180" i="10"/>
  <c r="H180" i="10"/>
  <c r="J180" i="10"/>
  <c r="L180" i="10"/>
  <c r="N180" i="10"/>
  <c r="P180" i="10"/>
  <c r="R180" i="10"/>
  <c r="T180" i="10"/>
  <c r="B180" i="10"/>
  <c r="C173" i="10"/>
  <c r="E173" i="10"/>
  <c r="G173" i="10"/>
  <c r="I173" i="10"/>
  <c r="K173" i="10"/>
  <c r="M173" i="10"/>
  <c r="O173" i="10"/>
  <c r="Q173" i="10"/>
  <c r="S173" i="10"/>
  <c r="U173" i="10"/>
  <c r="C175" i="10"/>
  <c r="E175" i="10"/>
  <c r="G175" i="10"/>
  <c r="I175" i="10"/>
  <c r="K175" i="10"/>
  <c r="M175" i="10"/>
  <c r="O175" i="10"/>
  <c r="Q175" i="10"/>
  <c r="S175" i="10"/>
  <c r="U175" i="10"/>
  <c r="C177" i="10"/>
  <c r="E177" i="10"/>
  <c r="G177" i="10"/>
  <c r="I177" i="10"/>
  <c r="K177" i="10"/>
  <c r="M177" i="10"/>
  <c r="O177" i="10"/>
  <c r="Q177" i="10"/>
  <c r="S177" i="10"/>
  <c r="U177" i="10"/>
  <c r="C179" i="10"/>
  <c r="E179" i="10"/>
  <c r="G179" i="10"/>
  <c r="I179" i="10"/>
  <c r="K179" i="10"/>
  <c r="M179" i="10"/>
  <c r="O179" i="10"/>
  <c r="Q179" i="10"/>
  <c r="S179" i="10"/>
  <c r="U179" i="10"/>
  <c r="D172" i="10"/>
  <c r="F172" i="10"/>
  <c r="H172" i="10"/>
  <c r="J172" i="10"/>
  <c r="L172" i="10"/>
  <c r="N172" i="10"/>
  <c r="P172" i="10"/>
  <c r="R172" i="10"/>
  <c r="T172" i="10"/>
  <c r="B172" i="10"/>
  <c r="D171" i="10"/>
  <c r="H171" i="10"/>
  <c r="L171" i="10"/>
  <c r="P171" i="10"/>
  <c r="T171" i="10"/>
  <c r="B171" i="10"/>
  <c r="C171" i="10"/>
  <c r="E171" i="10"/>
  <c r="F171" i="10"/>
  <c r="G171" i="10"/>
  <c r="I171" i="10"/>
  <c r="J171" i="10"/>
  <c r="K171" i="10"/>
  <c r="M171" i="10"/>
  <c r="N171" i="10"/>
  <c r="O171" i="10"/>
  <c r="Q171" i="10"/>
  <c r="R171" i="10"/>
  <c r="S171" i="10"/>
  <c r="U171" i="10"/>
  <c r="C180" i="10"/>
  <c r="E180" i="10"/>
  <c r="G180" i="10"/>
  <c r="I180" i="10"/>
  <c r="K180" i="10"/>
  <c r="M180" i="10"/>
  <c r="O180" i="10"/>
  <c r="Q180" i="10"/>
  <c r="S180" i="10"/>
  <c r="U180" i="10"/>
  <c r="B181" i="10"/>
  <c r="D181" i="10"/>
  <c r="F181" i="10"/>
  <c r="H181" i="10"/>
  <c r="J181" i="10"/>
  <c r="L181" i="10"/>
  <c r="N181" i="10"/>
  <c r="P181" i="10"/>
  <c r="R181" i="10"/>
  <c r="T181" i="10"/>
  <c r="B182" i="10"/>
  <c r="C182" i="10"/>
  <c r="D182" i="10"/>
  <c r="E182" i="10"/>
  <c r="F182" i="10"/>
  <c r="G182" i="10"/>
  <c r="H182" i="10"/>
  <c r="I182" i="10"/>
  <c r="J182" i="10"/>
  <c r="K182" i="10"/>
  <c r="L182" i="10"/>
  <c r="M182" i="10"/>
  <c r="N182" i="10"/>
  <c r="O182" i="10"/>
  <c r="P182" i="10"/>
  <c r="Q182" i="10"/>
  <c r="R182" i="10"/>
  <c r="S182" i="10"/>
  <c r="T182" i="10"/>
  <c r="U182" i="10"/>
  <c r="B183" i="10"/>
  <c r="D183" i="10"/>
  <c r="F183" i="10"/>
  <c r="H183" i="10"/>
  <c r="J183" i="10"/>
  <c r="L183" i="10"/>
  <c r="N183" i="10"/>
  <c r="P183" i="10"/>
  <c r="R183" i="10"/>
  <c r="T183" i="10"/>
  <c r="B184" i="10"/>
  <c r="C184" i="10"/>
  <c r="D184" i="10"/>
  <c r="E184" i="10"/>
  <c r="F184" i="10"/>
  <c r="G184" i="10"/>
  <c r="H184" i="10"/>
  <c r="I184" i="10"/>
  <c r="J184" i="10"/>
  <c r="K184" i="10"/>
  <c r="L184" i="10"/>
  <c r="M184" i="10"/>
  <c r="N184" i="10"/>
  <c r="O184" i="10"/>
  <c r="P184" i="10"/>
  <c r="Q184" i="10"/>
  <c r="R184" i="10"/>
  <c r="S184" i="10"/>
  <c r="T184" i="10"/>
  <c r="U184" i="10"/>
  <c r="B185" i="10"/>
  <c r="D185" i="10"/>
  <c r="F185" i="10"/>
  <c r="H185" i="10"/>
  <c r="J185" i="10"/>
  <c r="L185" i="10"/>
  <c r="N185" i="10"/>
  <c r="P185" i="10"/>
  <c r="R185" i="10"/>
  <c r="T185" i="10"/>
  <c r="C172" i="10"/>
  <c r="E172" i="10"/>
  <c r="G172" i="10"/>
  <c r="I172" i="10"/>
  <c r="K172" i="10"/>
  <c r="M172" i="10"/>
  <c r="O172" i="10"/>
  <c r="Q172" i="10"/>
  <c r="S172" i="10"/>
  <c r="U172" i="10"/>
  <c r="B173" i="10"/>
  <c r="D173" i="10"/>
  <c r="F173" i="10"/>
  <c r="H173" i="10"/>
  <c r="J173" i="10"/>
  <c r="L173" i="10"/>
  <c r="N173" i="10"/>
  <c r="P173" i="10"/>
  <c r="R173" i="10"/>
  <c r="T173" i="10"/>
  <c r="B174" i="10"/>
  <c r="C174" i="10"/>
  <c r="D174" i="10"/>
  <c r="E174" i="10"/>
  <c r="F174" i="10"/>
  <c r="G174" i="10"/>
  <c r="H174" i="10"/>
  <c r="I174" i="10"/>
  <c r="J174" i="10"/>
  <c r="K174" i="10"/>
  <c r="L174" i="10"/>
  <c r="M174" i="10"/>
  <c r="N174" i="10"/>
  <c r="O174" i="10"/>
  <c r="P174" i="10"/>
  <c r="Q174" i="10"/>
  <c r="R174" i="10"/>
  <c r="S174" i="10"/>
  <c r="T174" i="10"/>
  <c r="U174" i="10"/>
  <c r="B175" i="10"/>
  <c r="D175" i="10"/>
  <c r="F175" i="10"/>
  <c r="H175" i="10"/>
  <c r="J175" i="10"/>
  <c r="L175" i="10"/>
  <c r="N175" i="10"/>
  <c r="P175" i="10"/>
  <c r="R175" i="10"/>
  <c r="T175" i="10"/>
  <c r="B176" i="10"/>
  <c r="C176" i="10"/>
  <c r="D176" i="10"/>
  <c r="E176" i="10"/>
  <c r="F176" i="10"/>
  <c r="G176" i="10"/>
  <c r="H176" i="10"/>
  <c r="I176" i="10"/>
  <c r="J176" i="10"/>
  <c r="K176" i="10"/>
  <c r="L176" i="10"/>
  <c r="M176" i="10"/>
  <c r="N176" i="10"/>
  <c r="O176" i="10"/>
  <c r="P176" i="10"/>
  <c r="Q176" i="10"/>
  <c r="R176" i="10"/>
  <c r="S176" i="10"/>
  <c r="T176" i="10"/>
  <c r="U176" i="10"/>
  <c r="B177" i="10"/>
  <c r="D177" i="10"/>
  <c r="F177" i="10"/>
  <c r="H177" i="10"/>
  <c r="J177" i="10"/>
  <c r="L177" i="10"/>
  <c r="N177" i="10"/>
  <c r="P177" i="10"/>
  <c r="R177" i="10"/>
  <c r="T177" i="10"/>
  <c r="B178" i="10"/>
  <c r="C178" i="10"/>
  <c r="D178" i="10"/>
  <c r="E178" i="10"/>
  <c r="F178" i="10"/>
  <c r="G178" i="10"/>
  <c r="H178" i="10"/>
  <c r="I178" i="10"/>
  <c r="J178" i="10"/>
  <c r="K178" i="10"/>
  <c r="L178" i="10"/>
  <c r="M178" i="10"/>
  <c r="N178" i="10"/>
  <c r="O178" i="10"/>
  <c r="P178" i="10"/>
  <c r="Q178" i="10"/>
  <c r="R178" i="10"/>
  <c r="S178" i="10"/>
  <c r="T178" i="10"/>
  <c r="U178" i="10"/>
  <c r="B179" i="10"/>
  <c r="D179" i="10"/>
  <c r="F179" i="10"/>
  <c r="H179" i="10"/>
  <c r="J179" i="10"/>
  <c r="L179" i="10"/>
  <c r="N179" i="10"/>
  <c r="P179" i="10"/>
  <c r="R179" i="10"/>
  <c r="T179" i="10"/>
  <c r="T187" i="10"/>
  <c r="U187" i="10"/>
  <c r="T187" i="9"/>
  <c r="T222" i="8"/>
  <c r="U222" i="8"/>
  <c r="S187" i="10"/>
  <c r="R187" i="10"/>
  <c r="Q187" i="10"/>
  <c r="P187" i="10"/>
  <c r="O187" i="10"/>
  <c r="N187" i="10"/>
  <c r="M187" i="10"/>
  <c r="L187" i="10"/>
  <c r="K187" i="10"/>
  <c r="J187" i="10"/>
  <c r="I187" i="10"/>
  <c r="H187" i="10"/>
  <c r="G187" i="10"/>
  <c r="F187" i="10"/>
  <c r="E187" i="10"/>
  <c r="D187" i="10"/>
  <c r="C187" i="10"/>
  <c r="B187" i="10"/>
  <c r="AA35" i="9"/>
  <c r="AC35" i="9"/>
  <c r="AE35" i="9"/>
  <c r="AG35" i="9"/>
  <c r="AI35" i="9"/>
  <c r="AK35" i="9"/>
  <c r="AM35" i="9"/>
  <c r="AO35" i="9"/>
  <c r="B171" i="9"/>
  <c r="D34" i="15"/>
  <c r="C34" i="15"/>
  <c r="C34" i="14"/>
  <c r="D34" i="14"/>
  <c r="U187" i="9"/>
  <c r="AO176" i="9"/>
  <c r="S187" i="9" s="1"/>
  <c r="ED6" i="15" s="1"/>
  <c r="R187" i="9"/>
  <c r="P187" i="9"/>
  <c r="N187" i="9"/>
  <c r="L187" i="9"/>
  <c r="J187" i="9"/>
  <c r="F187" i="9"/>
  <c r="B187" i="9"/>
  <c r="H188" i="7"/>
  <c r="G188" i="7"/>
  <c r="F188" i="7"/>
  <c r="HM6" i="15" s="1"/>
  <c r="C188" i="7"/>
  <c r="D188" i="7"/>
  <c r="E188" i="7"/>
  <c r="I188" i="7"/>
  <c r="HP6" i="15" s="1"/>
  <c r="H187" i="9"/>
  <c r="D187" i="9"/>
  <c r="AC176" i="9"/>
  <c r="G187" i="9" s="1"/>
  <c r="DR6" i="15" s="1"/>
  <c r="AA176" i="9"/>
  <c r="E187" i="9" s="1"/>
  <c r="Y176" i="9"/>
  <c r="C187" i="9" s="1"/>
  <c r="AE176" i="9"/>
  <c r="I187" i="9" s="1"/>
  <c r="AG176" i="9"/>
  <c r="K187" i="9" s="1"/>
  <c r="DV6" i="15" s="1"/>
  <c r="AI176" i="9"/>
  <c r="M187" i="9" s="1"/>
  <c r="AK176" i="9"/>
  <c r="O187" i="9" s="1"/>
  <c r="DZ6" i="15" s="1"/>
  <c r="AM176" i="9"/>
  <c r="Q187" i="9" s="1"/>
  <c r="B222" i="8"/>
  <c r="C222" i="8"/>
  <c r="E222" i="8"/>
  <c r="F222" i="8"/>
  <c r="G222" i="8"/>
  <c r="H222" i="8"/>
  <c r="J222" i="8"/>
  <c r="K222" i="8"/>
  <c r="L222" i="8"/>
  <c r="M222" i="8"/>
  <c r="N222" i="8"/>
  <c r="O222" i="8"/>
  <c r="P222" i="8"/>
  <c r="Q222" i="8"/>
  <c r="R222" i="8"/>
  <c r="S222" i="8"/>
  <c r="D222" i="8"/>
  <c r="I222" i="8"/>
  <c r="B6" i="7"/>
  <c r="C6" i="7"/>
  <c r="D6" i="7"/>
  <c r="E6" i="7"/>
  <c r="F6" i="7"/>
  <c r="G6" i="7"/>
  <c r="H6" i="7"/>
  <c r="I6" i="7"/>
  <c r="C171" i="7"/>
  <c r="D171" i="7"/>
  <c r="E171" i="7"/>
  <c r="F171" i="7"/>
  <c r="G171" i="7"/>
  <c r="H171" i="7"/>
  <c r="I171" i="7"/>
  <c r="J9" i="15" l="1"/>
  <c r="K9" i="15" s="1"/>
  <c r="L101" i="15"/>
  <c r="K89" i="15"/>
  <c r="K103" i="15"/>
  <c r="L136" i="15"/>
  <c r="K122" i="15"/>
  <c r="L151" i="15"/>
  <c r="L114" i="15"/>
  <c r="K114" i="15"/>
  <c r="K40" i="15"/>
  <c r="L40" i="15"/>
  <c r="L118" i="15"/>
  <c r="K118" i="15"/>
  <c r="L121" i="15"/>
  <c r="K121" i="15"/>
  <c r="L72" i="15"/>
  <c r="K72" i="15"/>
  <c r="L91" i="15"/>
  <c r="K91" i="15"/>
  <c r="L75" i="15"/>
  <c r="K75" i="15"/>
  <c r="L73" i="15"/>
  <c r="K73" i="15"/>
  <c r="L76" i="15"/>
  <c r="K76" i="15"/>
  <c r="L110" i="15"/>
  <c r="K110" i="15"/>
  <c r="BY6" i="15"/>
  <c r="GD6" i="15"/>
  <c r="GL6" i="15"/>
  <c r="FU6" i="15"/>
  <c r="GC6" i="15"/>
  <c r="GK6" i="15"/>
  <c r="GB6" i="15"/>
  <c r="GJ6" i="15"/>
  <c r="GA6" i="15"/>
  <c r="GI6" i="15"/>
  <c r="FZ6" i="15"/>
  <c r="GH6" i="15"/>
  <c r="GN6" i="15"/>
  <c r="FY6" i="15"/>
  <c r="GG6" i="15"/>
  <c r="FX6" i="15"/>
  <c r="GF6" i="15"/>
  <c r="FV6" i="15"/>
  <c r="FW6" i="15"/>
  <c r="GE6" i="15"/>
  <c r="GM6" i="15"/>
  <c r="EF6" i="15"/>
  <c r="DS6" i="15"/>
  <c r="EA6" i="15"/>
  <c r="EB6" i="15"/>
  <c r="DT6" i="15"/>
  <c r="DQ6" i="15"/>
  <c r="DY6" i="15"/>
  <c r="DP6" i="15"/>
  <c r="DO6" i="15"/>
  <c r="DW6" i="15"/>
  <c r="EE6" i="15"/>
  <c r="DX6" i="15"/>
  <c r="DN6" i="15"/>
  <c r="DM6" i="15"/>
  <c r="DU6" i="15"/>
  <c r="EC6" i="15"/>
  <c r="HN6" i="15"/>
  <c r="HO6" i="15"/>
  <c r="HI6" i="15"/>
  <c r="HJ6" i="15"/>
  <c r="HK6" i="15"/>
  <c r="HL6" i="15"/>
  <c r="AA7" i="9"/>
  <c r="A3" i="10"/>
  <c r="A3" i="9"/>
  <c r="A3" i="8"/>
  <c r="A3" i="7"/>
  <c r="A3" i="15"/>
  <c r="F182" i="7"/>
  <c r="HM181" i="15" s="1"/>
  <c r="G182" i="7"/>
  <c r="HN181" i="15" s="1"/>
  <c r="H182" i="7"/>
  <c r="HO181" i="15" s="1"/>
  <c r="I182" i="7"/>
  <c r="HP181" i="15" s="1"/>
  <c r="AA181" i="15" s="1"/>
  <c r="F183" i="7"/>
  <c r="HM182" i="15" s="1"/>
  <c r="G183" i="7"/>
  <c r="H183" i="7"/>
  <c r="HO182" i="15" s="1"/>
  <c r="I183" i="7"/>
  <c r="HP182" i="15" s="1"/>
  <c r="AA182" i="15" s="1"/>
  <c r="F184" i="7"/>
  <c r="HM183" i="15" s="1"/>
  <c r="G184" i="7"/>
  <c r="HN183" i="15" s="1"/>
  <c r="H184" i="7"/>
  <c r="I184" i="7"/>
  <c r="F185" i="7"/>
  <c r="HM184" i="15" s="1"/>
  <c r="G185" i="7"/>
  <c r="HN184" i="15" s="1"/>
  <c r="H185" i="7"/>
  <c r="HO184" i="15" s="1"/>
  <c r="I185" i="7"/>
  <c r="HP184" i="15" s="1"/>
  <c r="AA184" i="15" s="1"/>
  <c r="D184" i="15" s="1"/>
  <c r="F186" i="7"/>
  <c r="HM185" i="15" s="1"/>
  <c r="G186" i="7"/>
  <c r="HN185" i="15" s="1"/>
  <c r="H186" i="7"/>
  <c r="HO185" i="15" s="1"/>
  <c r="I186" i="7"/>
  <c r="HP185" i="15" s="1"/>
  <c r="I181" i="7"/>
  <c r="H181" i="7"/>
  <c r="HO180" i="15" s="1"/>
  <c r="G181" i="7"/>
  <c r="F181" i="7"/>
  <c r="HM180" i="15" s="1"/>
  <c r="F174" i="7"/>
  <c r="HM173" i="15" s="1"/>
  <c r="G174" i="7"/>
  <c r="H174" i="7"/>
  <c r="HO173" i="15" s="1"/>
  <c r="I174" i="7"/>
  <c r="F175" i="7"/>
  <c r="HM174" i="15" s="1"/>
  <c r="G175" i="7"/>
  <c r="H175" i="7"/>
  <c r="HO174" i="15" s="1"/>
  <c r="I175" i="7"/>
  <c r="F176" i="7"/>
  <c r="HM175" i="15" s="1"/>
  <c r="G176" i="7"/>
  <c r="HN175" i="15" s="1"/>
  <c r="H176" i="7"/>
  <c r="HO175" i="15" s="1"/>
  <c r="I176" i="7"/>
  <c r="F177" i="7"/>
  <c r="HM176" i="15" s="1"/>
  <c r="G177" i="7"/>
  <c r="HN176" i="15" s="1"/>
  <c r="H177" i="7"/>
  <c r="I177" i="7"/>
  <c r="F178" i="7"/>
  <c r="HM177" i="15" s="1"/>
  <c r="G178" i="7"/>
  <c r="HN177" i="15" s="1"/>
  <c r="H178" i="7"/>
  <c r="HO177" i="15" s="1"/>
  <c r="I178" i="7"/>
  <c r="F179" i="7"/>
  <c r="HM178" i="15" s="1"/>
  <c r="G179" i="7"/>
  <c r="H179" i="7"/>
  <c r="I179" i="7"/>
  <c r="F180" i="7"/>
  <c r="HM179" i="15" s="1"/>
  <c r="G180" i="7"/>
  <c r="HN179" i="15" s="1"/>
  <c r="H180" i="7"/>
  <c r="HO179" i="15" s="1"/>
  <c r="I180" i="7"/>
  <c r="HP179" i="15" s="1"/>
  <c r="I173" i="7"/>
  <c r="HP172" i="15" s="1"/>
  <c r="AA172" i="15" s="1"/>
  <c r="H173" i="7"/>
  <c r="G173" i="7"/>
  <c r="F173" i="7"/>
  <c r="HM172" i="15" s="1"/>
  <c r="I172" i="7"/>
  <c r="HP171" i="15" s="1"/>
  <c r="AA171" i="15" s="1"/>
  <c r="D171" i="15" s="1"/>
  <c r="H172" i="7"/>
  <c r="G172" i="7"/>
  <c r="F172" i="7"/>
  <c r="B182" i="7"/>
  <c r="C182" i="7"/>
  <c r="D182" i="7"/>
  <c r="HK181" i="15" s="1"/>
  <c r="E182" i="7"/>
  <c r="HL181" i="15" s="1"/>
  <c r="S181" i="15" s="1"/>
  <c r="B183" i="7"/>
  <c r="HI182" i="15" s="1"/>
  <c r="C183" i="7"/>
  <c r="HJ182" i="15" s="1"/>
  <c r="F182" i="15" s="1"/>
  <c r="D183" i="7"/>
  <c r="HK182" i="15" s="1"/>
  <c r="E183" i="7"/>
  <c r="HL182" i="15" s="1"/>
  <c r="B184" i="7"/>
  <c r="HI183" i="15" s="1"/>
  <c r="C184" i="7"/>
  <c r="HJ183" i="15" s="1"/>
  <c r="F183" i="15" s="1"/>
  <c r="D184" i="7"/>
  <c r="HK183" i="15" s="1"/>
  <c r="E184" i="7"/>
  <c r="HL183" i="15" s="1"/>
  <c r="B185" i="7"/>
  <c r="HI184" i="15" s="1"/>
  <c r="C185" i="7"/>
  <c r="HJ184" i="15" s="1"/>
  <c r="D185" i="7"/>
  <c r="HK184" i="15" s="1"/>
  <c r="E185" i="7"/>
  <c r="HL184" i="15" s="1"/>
  <c r="S184" i="15" s="1"/>
  <c r="B186" i="7"/>
  <c r="HI185" i="15" s="1"/>
  <c r="C186" i="7"/>
  <c r="HJ185" i="15" s="1"/>
  <c r="D186" i="7"/>
  <c r="HK185" i="15" s="1"/>
  <c r="E186" i="7"/>
  <c r="HL185" i="15" s="1"/>
  <c r="C181" i="7"/>
  <c r="HJ180" i="15" s="1"/>
  <c r="F180" i="15" s="1"/>
  <c r="D181" i="7"/>
  <c r="HK180" i="15" s="1"/>
  <c r="E181" i="7"/>
  <c r="HL180" i="15" s="1"/>
  <c r="S180" i="15" s="1"/>
  <c r="B181" i="7"/>
  <c r="HI180" i="15" s="1"/>
  <c r="B174" i="7"/>
  <c r="HI173" i="15" s="1"/>
  <c r="C174" i="7"/>
  <c r="HJ173" i="15" s="1"/>
  <c r="F173" i="15" s="1"/>
  <c r="D174" i="7"/>
  <c r="HK173" i="15" s="1"/>
  <c r="E174" i="7"/>
  <c r="HL173" i="15" s="1"/>
  <c r="S173" i="15" s="1"/>
  <c r="B175" i="7"/>
  <c r="C175" i="7"/>
  <c r="HJ174" i="15" s="1"/>
  <c r="F174" i="15" s="1"/>
  <c r="D175" i="7"/>
  <c r="HK174" i="15" s="1"/>
  <c r="E175" i="7"/>
  <c r="HL174" i="15" s="1"/>
  <c r="S174" i="15" s="1"/>
  <c r="B176" i="7"/>
  <c r="HI175" i="15" s="1"/>
  <c r="C176" i="7"/>
  <c r="HJ175" i="15" s="1"/>
  <c r="D176" i="7"/>
  <c r="HK175" i="15" s="1"/>
  <c r="E176" i="7"/>
  <c r="HL175" i="15" s="1"/>
  <c r="S175" i="15" s="1"/>
  <c r="B177" i="7"/>
  <c r="C177" i="7"/>
  <c r="D177" i="7"/>
  <c r="HK176" i="15" s="1"/>
  <c r="E177" i="7"/>
  <c r="HL176" i="15" s="1"/>
  <c r="B178" i="7"/>
  <c r="C178" i="7"/>
  <c r="D178" i="7"/>
  <c r="HK177" i="15" s="1"/>
  <c r="E178" i="7"/>
  <c r="HL177" i="15" s="1"/>
  <c r="S177" i="15" s="1"/>
  <c r="B179" i="7"/>
  <c r="C179" i="7"/>
  <c r="HJ178" i="15" s="1"/>
  <c r="F178" i="15" s="1"/>
  <c r="D179" i="7"/>
  <c r="HK178" i="15" s="1"/>
  <c r="E179" i="7"/>
  <c r="HL178" i="15" s="1"/>
  <c r="S178" i="15" s="1"/>
  <c r="B180" i="7"/>
  <c r="HI179" i="15" s="1"/>
  <c r="C180" i="7"/>
  <c r="D180" i="7"/>
  <c r="HK179" i="15" s="1"/>
  <c r="E180" i="7"/>
  <c r="HL179" i="15" s="1"/>
  <c r="S179" i="15" s="1"/>
  <c r="C173" i="7"/>
  <c r="HJ172" i="15" s="1"/>
  <c r="F172" i="15" s="1"/>
  <c r="D173" i="7"/>
  <c r="HK172" i="15" s="1"/>
  <c r="E173" i="7"/>
  <c r="B173" i="7"/>
  <c r="HI172" i="15" s="1"/>
  <c r="C172" i="7"/>
  <c r="HJ171" i="15" s="1"/>
  <c r="F171" i="15" s="1"/>
  <c r="D172" i="7"/>
  <c r="HK171" i="15" s="1"/>
  <c r="E172" i="7"/>
  <c r="HL171" i="15" s="1"/>
  <c r="S171" i="15" s="1"/>
  <c r="B172" i="7"/>
  <c r="HI171" i="15" s="1"/>
  <c r="GK179" i="15"/>
  <c r="GG179" i="15"/>
  <c r="GC179" i="15"/>
  <c r="FY179" i="15"/>
  <c r="FU179" i="15"/>
  <c r="GL178" i="15"/>
  <c r="GH178" i="15"/>
  <c r="GD178" i="15"/>
  <c r="FZ178" i="15"/>
  <c r="FV178" i="15"/>
  <c r="GM177" i="15"/>
  <c r="GI177" i="15"/>
  <c r="GE177" i="15"/>
  <c r="GA177" i="15"/>
  <c r="FW177" i="15"/>
  <c r="GM173" i="15"/>
  <c r="GI173" i="15"/>
  <c r="GE173" i="15"/>
  <c r="GA173" i="15"/>
  <c r="FW173" i="15"/>
  <c r="B180" i="9"/>
  <c r="C180" i="9"/>
  <c r="D180" i="9"/>
  <c r="E180" i="9"/>
  <c r="DP180" i="15" s="1"/>
  <c r="EJ180" i="15" s="1"/>
  <c r="F180" i="9"/>
  <c r="G180" i="9"/>
  <c r="H180" i="9"/>
  <c r="I180" i="9"/>
  <c r="DT180" i="15" s="1"/>
  <c r="EN180" i="15" s="1"/>
  <c r="J180" i="9"/>
  <c r="K180" i="9"/>
  <c r="L180" i="9"/>
  <c r="M180" i="9"/>
  <c r="DX180" i="15" s="1"/>
  <c r="ER180" i="15" s="1"/>
  <c r="N180" i="9"/>
  <c r="O180" i="9"/>
  <c r="P180" i="9"/>
  <c r="Q180" i="9"/>
  <c r="EB180" i="15" s="1"/>
  <c r="EV180" i="15" s="1"/>
  <c r="R180" i="9"/>
  <c r="S180" i="9"/>
  <c r="T180" i="9"/>
  <c r="U180" i="9"/>
  <c r="EF180" i="15" s="1"/>
  <c r="EZ180" i="15" s="1"/>
  <c r="B181" i="9"/>
  <c r="C181" i="9"/>
  <c r="D181" i="9"/>
  <c r="E181" i="9"/>
  <c r="F181" i="9"/>
  <c r="G181" i="9"/>
  <c r="H181" i="9"/>
  <c r="I181" i="9"/>
  <c r="J181" i="9"/>
  <c r="K181" i="9"/>
  <c r="L181" i="9"/>
  <c r="M181" i="9"/>
  <c r="N181" i="9"/>
  <c r="O181" i="9"/>
  <c r="P181" i="9"/>
  <c r="Q181" i="9"/>
  <c r="R181" i="9"/>
  <c r="S181" i="9"/>
  <c r="T181" i="9"/>
  <c r="U181" i="9"/>
  <c r="B182" i="9"/>
  <c r="C182" i="9"/>
  <c r="DN182" i="15" s="1"/>
  <c r="EH182" i="15" s="1"/>
  <c r="D182" i="9"/>
  <c r="E182" i="9"/>
  <c r="F182" i="9"/>
  <c r="G182" i="9"/>
  <c r="DR182" i="15" s="1"/>
  <c r="EL182" i="15" s="1"/>
  <c r="H182" i="9"/>
  <c r="I182" i="9"/>
  <c r="J182" i="9"/>
  <c r="K182" i="9"/>
  <c r="DV182" i="15" s="1"/>
  <c r="EP182" i="15" s="1"/>
  <c r="L182" i="9"/>
  <c r="M182" i="9"/>
  <c r="N182" i="9"/>
  <c r="O182" i="9"/>
  <c r="DZ182" i="15" s="1"/>
  <c r="ET182" i="15" s="1"/>
  <c r="P182" i="9"/>
  <c r="Q182" i="9"/>
  <c r="R182" i="9"/>
  <c r="S182" i="9"/>
  <c r="ED182" i="15" s="1"/>
  <c r="EX182" i="15" s="1"/>
  <c r="T182" i="9"/>
  <c r="U182" i="9"/>
  <c r="B183" i="9"/>
  <c r="C183" i="9"/>
  <c r="D183" i="9"/>
  <c r="E183" i="9"/>
  <c r="F183" i="9"/>
  <c r="G183" i="9"/>
  <c r="H183" i="9"/>
  <c r="I183" i="9"/>
  <c r="J183" i="9"/>
  <c r="K183" i="9"/>
  <c r="L183" i="9"/>
  <c r="M183" i="9"/>
  <c r="N183" i="9"/>
  <c r="O183" i="9"/>
  <c r="P183" i="9"/>
  <c r="Q183" i="9"/>
  <c r="R183" i="9"/>
  <c r="S183" i="9"/>
  <c r="T183" i="9"/>
  <c r="U183" i="9"/>
  <c r="B184" i="9"/>
  <c r="C184" i="9"/>
  <c r="D184" i="9"/>
  <c r="E184" i="9"/>
  <c r="DP184" i="15" s="1"/>
  <c r="EJ184" i="15" s="1"/>
  <c r="F184" i="9"/>
  <c r="G184" i="9"/>
  <c r="H184" i="9"/>
  <c r="I184" i="9"/>
  <c r="DT184" i="15" s="1"/>
  <c r="EN184" i="15" s="1"/>
  <c r="J184" i="9"/>
  <c r="K184" i="9"/>
  <c r="L184" i="9"/>
  <c r="M184" i="9"/>
  <c r="DX184" i="15" s="1"/>
  <c r="ER184" i="15" s="1"/>
  <c r="N184" i="9"/>
  <c r="O184" i="9"/>
  <c r="P184" i="9"/>
  <c r="Q184" i="9"/>
  <c r="EB184" i="15" s="1"/>
  <c r="EV184" i="15" s="1"/>
  <c r="R184" i="9"/>
  <c r="S184" i="9"/>
  <c r="T184" i="9"/>
  <c r="U184" i="9"/>
  <c r="EF184" i="15" s="1"/>
  <c r="EZ184" i="15" s="1"/>
  <c r="B185" i="9"/>
  <c r="C185" i="9"/>
  <c r="D185" i="9"/>
  <c r="E185" i="9"/>
  <c r="F185" i="9"/>
  <c r="G185" i="9"/>
  <c r="H185" i="9"/>
  <c r="I185" i="9"/>
  <c r="J185" i="9"/>
  <c r="K185" i="9"/>
  <c r="L185" i="9"/>
  <c r="M185" i="9"/>
  <c r="N185" i="9"/>
  <c r="O185" i="9"/>
  <c r="P185" i="9"/>
  <c r="Q185" i="9"/>
  <c r="R185" i="9"/>
  <c r="S185" i="9"/>
  <c r="T185" i="9"/>
  <c r="U185" i="9"/>
  <c r="B172" i="9"/>
  <c r="C172" i="9"/>
  <c r="D172" i="9"/>
  <c r="E172" i="9"/>
  <c r="F172" i="9"/>
  <c r="G172" i="9"/>
  <c r="H172" i="9"/>
  <c r="I172" i="9"/>
  <c r="J172" i="9"/>
  <c r="K172" i="9"/>
  <c r="L172" i="9"/>
  <c r="M172" i="9"/>
  <c r="N172" i="9"/>
  <c r="O172" i="9"/>
  <c r="P172" i="9"/>
  <c r="Q172" i="9"/>
  <c r="R172" i="9"/>
  <c r="S172" i="9"/>
  <c r="T172" i="9"/>
  <c r="U172" i="9"/>
  <c r="B173" i="9"/>
  <c r="DM173" i="15" s="1"/>
  <c r="EG173" i="15" s="1"/>
  <c r="C173" i="9"/>
  <c r="D173" i="9"/>
  <c r="E173" i="9"/>
  <c r="F173" i="9"/>
  <c r="G173" i="9"/>
  <c r="H173" i="9"/>
  <c r="I173" i="9"/>
  <c r="J173" i="9"/>
  <c r="K173" i="9"/>
  <c r="L173" i="9"/>
  <c r="M173" i="9"/>
  <c r="N173" i="9"/>
  <c r="O173" i="9"/>
  <c r="P173" i="9"/>
  <c r="Q173" i="9"/>
  <c r="R173" i="9"/>
  <c r="S173" i="9"/>
  <c r="T173" i="9"/>
  <c r="U173" i="9"/>
  <c r="B174" i="9"/>
  <c r="C174" i="9"/>
  <c r="D174" i="9"/>
  <c r="E174" i="9"/>
  <c r="F174" i="9"/>
  <c r="G174" i="9"/>
  <c r="H174" i="9"/>
  <c r="I174" i="9"/>
  <c r="J174" i="9"/>
  <c r="K174" i="9"/>
  <c r="L174" i="9"/>
  <c r="M174" i="9"/>
  <c r="N174" i="9"/>
  <c r="O174" i="9"/>
  <c r="P174" i="9"/>
  <c r="Q174" i="9"/>
  <c r="R174" i="9"/>
  <c r="S174" i="9"/>
  <c r="T174" i="9"/>
  <c r="U174" i="9"/>
  <c r="B175" i="9"/>
  <c r="C175" i="9"/>
  <c r="D175" i="9"/>
  <c r="E175" i="9"/>
  <c r="F175" i="9"/>
  <c r="G175" i="9"/>
  <c r="H175" i="9"/>
  <c r="I175" i="9"/>
  <c r="J175" i="9"/>
  <c r="K175" i="9"/>
  <c r="L175" i="9"/>
  <c r="M175" i="9"/>
  <c r="N175" i="9"/>
  <c r="O175" i="9"/>
  <c r="P175" i="9"/>
  <c r="Q175" i="9"/>
  <c r="R175" i="9"/>
  <c r="S175" i="9"/>
  <c r="T175" i="9"/>
  <c r="U175" i="9"/>
  <c r="B176" i="9"/>
  <c r="C176" i="9"/>
  <c r="D176" i="9"/>
  <c r="E176" i="9"/>
  <c r="F176" i="9"/>
  <c r="G176" i="9"/>
  <c r="H176" i="9"/>
  <c r="I176" i="9"/>
  <c r="J176" i="9"/>
  <c r="K176" i="9"/>
  <c r="L176" i="9"/>
  <c r="M176" i="9"/>
  <c r="N176" i="9"/>
  <c r="O176" i="9"/>
  <c r="P176" i="9"/>
  <c r="Q176" i="9"/>
  <c r="R176" i="9"/>
  <c r="S176" i="9"/>
  <c r="T176" i="9"/>
  <c r="U176" i="9"/>
  <c r="B177" i="9"/>
  <c r="C177" i="9"/>
  <c r="D177" i="9"/>
  <c r="E177" i="9"/>
  <c r="F177" i="9"/>
  <c r="G177" i="9"/>
  <c r="H177" i="9"/>
  <c r="I177" i="9"/>
  <c r="J177" i="9"/>
  <c r="K177" i="9"/>
  <c r="L177" i="9"/>
  <c r="M177" i="9"/>
  <c r="N177" i="9"/>
  <c r="O177" i="9"/>
  <c r="P177" i="9"/>
  <c r="Q177" i="9"/>
  <c r="R177" i="9"/>
  <c r="S177" i="9"/>
  <c r="T177" i="9"/>
  <c r="U177" i="9"/>
  <c r="B178" i="9"/>
  <c r="C178" i="9"/>
  <c r="D178" i="9"/>
  <c r="E178" i="9"/>
  <c r="F178" i="9"/>
  <c r="G178" i="9"/>
  <c r="H178" i="9"/>
  <c r="I178" i="9"/>
  <c r="J178" i="9"/>
  <c r="K178" i="9"/>
  <c r="L178" i="9"/>
  <c r="M178" i="9"/>
  <c r="N178" i="9"/>
  <c r="O178" i="9"/>
  <c r="P178" i="9"/>
  <c r="Q178" i="9"/>
  <c r="R178" i="9"/>
  <c r="S178" i="9"/>
  <c r="T178" i="9"/>
  <c r="U178" i="9"/>
  <c r="B179" i="9"/>
  <c r="C179" i="9"/>
  <c r="D179" i="9"/>
  <c r="E179" i="9"/>
  <c r="F179" i="9"/>
  <c r="G179" i="9"/>
  <c r="H179" i="9"/>
  <c r="I179" i="9"/>
  <c r="J179" i="9"/>
  <c r="K179" i="9"/>
  <c r="L179" i="9"/>
  <c r="M179" i="9"/>
  <c r="N179" i="9"/>
  <c r="O179" i="9"/>
  <c r="P179" i="9"/>
  <c r="Q179" i="9"/>
  <c r="R179" i="9"/>
  <c r="S179" i="9"/>
  <c r="T179" i="9"/>
  <c r="U179" i="9"/>
  <c r="T171" i="9"/>
  <c r="R171" i="9"/>
  <c r="P171" i="9"/>
  <c r="N171" i="9"/>
  <c r="L171" i="9"/>
  <c r="J171" i="9"/>
  <c r="H171" i="9"/>
  <c r="F171" i="9"/>
  <c r="D171" i="9"/>
  <c r="U171" i="9"/>
  <c r="S171" i="9"/>
  <c r="Q171" i="9"/>
  <c r="O171" i="9"/>
  <c r="M171" i="9"/>
  <c r="K171" i="9"/>
  <c r="I171" i="9"/>
  <c r="G171" i="9"/>
  <c r="E171" i="9"/>
  <c r="C171" i="9"/>
  <c r="D224" i="8"/>
  <c r="CA171" i="15" s="1"/>
  <c r="JH171" i="15" s="1"/>
  <c r="D225" i="8"/>
  <c r="CA172" i="15" s="1"/>
  <c r="JH172" i="15" s="1"/>
  <c r="E225" i="8"/>
  <c r="I225" i="8"/>
  <c r="M225" i="8"/>
  <c r="Q225" i="8"/>
  <c r="U225" i="8"/>
  <c r="D226" i="8"/>
  <c r="CA173" i="15" s="1"/>
  <c r="JH173" i="15" s="1"/>
  <c r="E226" i="8"/>
  <c r="CB173" i="15" s="1"/>
  <c r="JI173" i="15" s="1"/>
  <c r="F226" i="8"/>
  <c r="I226" i="8"/>
  <c r="CF173" i="15" s="1"/>
  <c r="J226" i="8"/>
  <c r="M226" i="8"/>
  <c r="CJ173" i="15" s="1"/>
  <c r="N226" i="8"/>
  <c r="Q226" i="8"/>
  <c r="CN173" i="15" s="1"/>
  <c r="U226" i="8"/>
  <c r="CR173" i="15" s="1"/>
  <c r="D227" i="8"/>
  <c r="CA174" i="15" s="1"/>
  <c r="JH174" i="15" s="1"/>
  <c r="E227" i="8"/>
  <c r="F227" i="8"/>
  <c r="CC174" i="15" s="1"/>
  <c r="G227" i="8"/>
  <c r="CD174" i="15" s="1"/>
  <c r="I227" i="8"/>
  <c r="J227" i="8"/>
  <c r="CG174" i="15" s="1"/>
  <c r="K227" i="8"/>
  <c r="CH174" i="15" s="1"/>
  <c r="M227" i="8"/>
  <c r="N227" i="8"/>
  <c r="O227" i="8"/>
  <c r="CL174" i="15" s="1"/>
  <c r="Q227" i="8"/>
  <c r="R227" i="8"/>
  <c r="S227" i="8"/>
  <c r="CP174" i="15" s="1"/>
  <c r="U227" i="8"/>
  <c r="D228" i="8"/>
  <c r="CA175" i="15" s="1"/>
  <c r="JH175" i="15" s="1"/>
  <c r="D229" i="8"/>
  <c r="CA176" i="15" s="1"/>
  <c r="JH176" i="15" s="1"/>
  <c r="E229" i="8"/>
  <c r="I229" i="8"/>
  <c r="M229" i="8"/>
  <c r="Q229" i="8"/>
  <c r="U229" i="8"/>
  <c r="D230" i="8"/>
  <c r="CA177" i="15" s="1"/>
  <c r="JH177" i="15" s="1"/>
  <c r="E230" i="8"/>
  <c r="CB177" i="15" s="1"/>
  <c r="JI177" i="15" s="1"/>
  <c r="F230" i="8"/>
  <c r="I230" i="8"/>
  <c r="CF177" i="15" s="1"/>
  <c r="J230" i="8"/>
  <c r="M230" i="8"/>
  <c r="CJ177" i="15" s="1"/>
  <c r="N230" i="8"/>
  <c r="Q230" i="8"/>
  <c r="CN177" i="15" s="1"/>
  <c r="R230" i="8"/>
  <c r="U230" i="8"/>
  <c r="CR177" i="15" s="1"/>
  <c r="D231" i="8"/>
  <c r="CA178" i="15" s="1"/>
  <c r="JH178" i="15" s="1"/>
  <c r="E231" i="8"/>
  <c r="F231" i="8"/>
  <c r="CC178" i="15" s="1"/>
  <c r="JJ178" i="15" s="1"/>
  <c r="G231" i="8"/>
  <c r="CD178" i="15" s="1"/>
  <c r="I231" i="8"/>
  <c r="J231" i="8"/>
  <c r="CG178" i="15" s="1"/>
  <c r="K231" i="8"/>
  <c r="CH178" i="15" s="1"/>
  <c r="M231" i="8"/>
  <c r="N231" i="8"/>
  <c r="CK178" i="15" s="1"/>
  <c r="O231" i="8"/>
  <c r="CL178" i="15" s="1"/>
  <c r="Q231" i="8"/>
  <c r="R231" i="8"/>
  <c r="CO178" i="15" s="1"/>
  <c r="S231" i="8"/>
  <c r="CP178" i="15" s="1"/>
  <c r="D232" i="8"/>
  <c r="D233" i="8"/>
  <c r="CA180" i="15" s="1"/>
  <c r="JH180" i="15" s="1"/>
  <c r="E233" i="8"/>
  <c r="I233" i="8"/>
  <c r="M233" i="8"/>
  <c r="Q233" i="8"/>
  <c r="U233" i="8"/>
  <c r="D234" i="8"/>
  <c r="CA181" i="15" s="1"/>
  <c r="JH181" i="15" s="1"/>
  <c r="E234" i="8"/>
  <c r="CB181" i="15" s="1"/>
  <c r="JI181" i="15" s="1"/>
  <c r="F234" i="8"/>
  <c r="I234" i="8"/>
  <c r="J234" i="8"/>
  <c r="M234" i="8"/>
  <c r="N234" i="8"/>
  <c r="Q234" i="8"/>
  <c r="CN181" i="15" s="1"/>
  <c r="R234" i="8"/>
  <c r="U234" i="8"/>
  <c r="CR181" i="15" s="1"/>
  <c r="D235" i="8"/>
  <c r="CA182" i="15" s="1"/>
  <c r="JH182" i="15" s="1"/>
  <c r="E235" i="8"/>
  <c r="CB182" i="15" s="1"/>
  <c r="JI182" i="15" s="1"/>
  <c r="F235" i="8"/>
  <c r="CC182" i="15" s="1"/>
  <c r="JJ182" i="15" s="1"/>
  <c r="G235" i="8"/>
  <c r="CD182" i="15" s="1"/>
  <c r="I235" i="8"/>
  <c r="CF182" i="15" s="1"/>
  <c r="J235" i="8"/>
  <c r="CG182" i="15" s="1"/>
  <c r="K235" i="8"/>
  <c r="CH182" i="15" s="1"/>
  <c r="M235" i="8"/>
  <c r="N235" i="8"/>
  <c r="CK182" i="15" s="1"/>
  <c r="O235" i="8"/>
  <c r="CL182" i="15" s="1"/>
  <c r="Q235" i="8"/>
  <c r="R235" i="8"/>
  <c r="CO182" i="15" s="1"/>
  <c r="S235" i="8"/>
  <c r="CP182" i="15" s="1"/>
  <c r="U235" i="8"/>
  <c r="CR182" i="15" s="1"/>
  <c r="D236" i="8"/>
  <c r="D237" i="8"/>
  <c r="CA184" i="15" s="1"/>
  <c r="JH184" i="15" s="1"/>
  <c r="E237" i="8"/>
  <c r="I237" i="8"/>
  <c r="M237" i="8"/>
  <c r="Q237" i="8"/>
  <c r="U237" i="8"/>
  <c r="D238" i="8"/>
  <c r="CA185" i="15" s="1"/>
  <c r="JH185" i="15" s="1"/>
  <c r="E238" i="8"/>
  <c r="CB185" i="15" s="1"/>
  <c r="JI185" i="15" s="1"/>
  <c r="F238" i="8"/>
  <c r="I238" i="8"/>
  <c r="CF185" i="15" s="1"/>
  <c r="J238" i="8"/>
  <c r="M238" i="8"/>
  <c r="CJ185" i="15" s="1"/>
  <c r="N238" i="8"/>
  <c r="Q238" i="8"/>
  <c r="CN185" i="15" s="1"/>
  <c r="R238" i="8"/>
  <c r="U238" i="8"/>
  <c r="CR185" i="15" s="1"/>
  <c r="C224" i="8"/>
  <c r="E224" i="8"/>
  <c r="F224" i="8"/>
  <c r="G224" i="8"/>
  <c r="H224" i="8"/>
  <c r="I224" i="8"/>
  <c r="J224" i="8"/>
  <c r="K224" i="8"/>
  <c r="L224" i="8"/>
  <c r="M224" i="8"/>
  <c r="N224" i="8"/>
  <c r="O224" i="8"/>
  <c r="P224" i="8"/>
  <c r="Q224" i="8"/>
  <c r="R224" i="8"/>
  <c r="S224" i="8"/>
  <c r="T224" i="8"/>
  <c r="U224" i="8"/>
  <c r="C233" i="8"/>
  <c r="BZ180" i="15" s="1"/>
  <c r="F233" i="8"/>
  <c r="G233" i="8"/>
  <c r="CD180" i="15" s="1"/>
  <c r="JK180" i="15" s="1"/>
  <c r="H233" i="8"/>
  <c r="J233" i="8"/>
  <c r="K233" i="8"/>
  <c r="CH180" i="15" s="1"/>
  <c r="L233" i="8"/>
  <c r="N233" i="8"/>
  <c r="O233" i="8"/>
  <c r="CL180" i="15" s="1"/>
  <c r="P233" i="8"/>
  <c r="R233" i="8"/>
  <c r="S233" i="8"/>
  <c r="CP180" i="15" s="1"/>
  <c r="T233" i="8"/>
  <c r="C234" i="8"/>
  <c r="BZ181" i="15" s="1"/>
  <c r="G234" i="8"/>
  <c r="CD181" i="15" s="1"/>
  <c r="JK181" i="15" s="1"/>
  <c r="H234" i="8"/>
  <c r="K234" i="8"/>
  <c r="CH181" i="15" s="1"/>
  <c r="L234" i="8"/>
  <c r="O234" i="8"/>
  <c r="CL181" i="15" s="1"/>
  <c r="P234" i="8"/>
  <c r="S234" i="8"/>
  <c r="CP181" i="15" s="1"/>
  <c r="T234" i="8"/>
  <c r="C235" i="8"/>
  <c r="H235" i="8"/>
  <c r="L235" i="8"/>
  <c r="P235" i="8"/>
  <c r="T235" i="8"/>
  <c r="C236" i="8"/>
  <c r="BZ183" i="15" s="1"/>
  <c r="E236" i="8"/>
  <c r="F236" i="8"/>
  <c r="G236" i="8"/>
  <c r="CD183" i="15" s="1"/>
  <c r="JK183" i="15" s="1"/>
  <c r="H236" i="8"/>
  <c r="I236" i="8"/>
  <c r="J236" i="8"/>
  <c r="K236" i="8"/>
  <c r="CH183" i="15" s="1"/>
  <c r="JO183" i="15" s="1"/>
  <c r="L236" i="8"/>
  <c r="M236" i="8"/>
  <c r="N236" i="8"/>
  <c r="O236" i="8"/>
  <c r="CL183" i="15" s="1"/>
  <c r="P236" i="8"/>
  <c r="Q236" i="8"/>
  <c r="R236" i="8"/>
  <c r="S236" i="8"/>
  <c r="CP183" i="15" s="1"/>
  <c r="T236" i="8"/>
  <c r="U236" i="8"/>
  <c r="C237" i="8"/>
  <c r="BZ184" i="15" s="1"/>
  <c r="F237" i="8"/>
  <c r="G237" i="8"/>
  <c r="CD184" i="15" s="1"/>
  <c r="H237" i="8"/>
  <c r="J237" i="8"/>
  <c r="K237" i="8"/>
  <c r="CH184" i="15" s="1"/>
  <c r="L237" i="8"/>
  <c r="N237" i="8"/>
  <c r="O237" i="8"/>
  <c r="CL184" i="15" s="1"/>
  <c r="P237" i="8"/>
  <c r="R237" i="8"/>
  <c r="S237" i="8"/>
  <c r="CP184" i="15" s="1"/>
  <c r="T237" i="8"/>
  <c r="C238" i="8"/>
  <c r="BZ185" i="15" s="1"/>
  <c r="G238" i="8"/>
  <c r="CD185" i="15" s="1"/>
  <c r="JK185" i="15" s="1"/>
  <c r="H238" i="8"/>
  <c r="K238" i="8"/>
  <c r="CH185" i="15" s="1"/>
  <c r="L238" i="8"/>
  <c r="O238" i="8"/>
  <c r="CL185" i="15" s="1"/>
  <c r="P238" i="8"/>
  <c r="S238" i="8"/>
  <c r="CP185" i="15" s="1"/>
  <c r="T238" i="8"/>
  <c r="C225" i="8"/>
  <c r="BZ172" i="15" s="1"/>
  <c r="F225" i="8"/>
  <c r="G225" i="8"/>
  <c r="CD172" i="15" s="1"/>
  <c r="H225" i="8"/>
  <c r="J225" i="8"/>
  <c r="K225" i="8"/>
  <c r="CH172" i="15" s="1"/>
  <c r="L225" i="8"/>
  <c r="N225" i="8"/>
  <c r="O225" i="8"/>
  <c r="CL172" i="15" s="1"/>
  <c r="P225" i="8"/>
  <c r="R225" i="8"/>
  <c r="S225" i="8"/>
  <c r="CP172" i="15" s="1"/>
  <c r="T225" i="8"/>
  <c r="C226" i="8"/>
  <c r="BZ173" i="15" s="1"/>
  <c r="G226" i="8"/>
  <c r="CD173" i="15" s="1"/>
  <c r="H226" i="8"/>
  <c r="K226" i="8"/>
  <c r="L226" i="8"/>
  <c r="O226" i="8"/>
  <c r="CL173" i="15" s="1"/>
  <c r="P226" i="8"/>
  <c r="S226" i="8"/>
  <c r="CP173" i="15" s="1"/>
  <c r="T226" i="8"/>
  <c r="C227" i="8"/>
  <c r="H227" i="8"/>
  <c r="L227" i="8"/>
  <c r="P227" i="8"/>
  <c r="T227" i="8"/>
  <c r="C228" i="8"/>
  <c r="BZ175" i="15" s="1"/>
  <c r="E228" i="8"/>
  <c r="F228" i="8"/>
  <c r="G228" i="8"/>
  <c r="CD175" i="15" s="1"/>
  <c r="JK175" i="15" s="1"/>
  <c r="H228" i="8"/>
  <c r="I228" i="8"/>
  <c r="J228" i="8"/>
  <c r="K228" i="8"/>
  <c r="CH175" i="15" s="1"/>
  <c r="L228" i="8"/>
  <c r="M228" i="8"/>
  <c r="N228" i="8"/>
  <c r="O228" i="8"/>
  <c r="CL175" i="15" s="1"/>
  <c r="P228" i="8"/>
  <c r="Q228" i="8"/>
  <c r="R228" i="8"/>
  <c r="S228" i="8"/>
  <c r="CP175" i="15" s="1"/>
  <c r="T228" i="8"/>
  <c r="U228" i="8"/>
  <c r="C229" i="8"/>
  <c r="BZ176" i="15" s="1"/>
  <c r="F229" i="8"/>
  <c r="G229" i="8"/>
  <c r="CD176" i="15" s="1"/>
  <c r="JK176" i="15" s="1"/>
  <c r="H229" i="8"/>
  <c r="J229" i="8"/>
  <c r="K229" i="8"/>
  <c r="CH176" i="15" s="1"/>
  <c r="L229" i="8"/>
  <c r="N229" i="8"/>
  <c r="O229" i="8"/>
  <c r="CL176" i="15" s="1"/>
  <c r="P229" i="8"/>
  <c r="R229" i="8"/>
  <c r="S229" i="8"/>
  <c r="CP176" i="15" s="1"/>
  <c r="T229" i="8"/>
  <c r="C230" i="8"/>
  <c r="BZ177" i="15" s="1"/>
  <c r="G230" i="8"/>
  <c r="CD177" i="15" s="1"/>
  <c r="JK177" i="15" s="1"/>
  <c r="H230" i="8"/>
  <c r="K230" i="8"/>
  <c r="CH177" i="15" s="1"/>
  <c r="L230" i="8"/>
  <c r="O230" i="8"/>
  <c r="CL177" i="15" s="1"/>
  <c r="P230" i="8"/>
  <c r="S230" i="8"/>
  <c r="CP177" i="15" s="1"/>
  <c r="T230" i="8"/>
  <c r="C231" i="8"/>
  <c r="H231" i="8"/>
  <c r="L231" i="8"/>
  <c r="P231" i="8"/>
  <c r="T231" i="8"/>
  <c r="C232" i="8"/>
  <c r="BZ179" i="15" s="1"/>
  <c r="E232" i="8"/>
  <c r="F232" i="8"/>
  <c r="G232" i="8"/>
  <c r="CD179" i="15" s="1"/>
  <c r="H232" i="8"/>
  <c r="I232" i="8"/>
  <c r="J232" i="8"/>
  <c r="K232" i="8"/>
  <c r="CH179" i="15" s="1"/>
  <c r="L232" i="8"/>
  <c r="M232" i="8"/>
  <c r="N232" i="8"/>
  <c r="O232" i="8"/>
  <c r="CL179" i="15" s="1"/>
  <c r="P232" i="8"/>
  <c r="Q232" i="8"/>
  <c r="R232" i="8"/>
  <c r="S232" i="8"/>
  <c r="CP179" i="15" s="1"/>
  <c r="T232" i="8"/>
  <c r="U232" i="8"/>
  <c r="BZ6" i="15"/>
  <c r="CA6" i="15"/>
  <c r="JH6" i="15" s="1"/>
  <c r="CD6" i="15"/>
  <c r="CH6" i="15"/>
  <c r="CI6" i="15"/>
  <c r="CL6" i="15"/>
  <c r="CP6" i="15"/>
  <c r="CQ6" i="15"/>
  <c r="CR34" i="15"/>
  <c r="CQ34" i="15"/>
  <c r="CP34" i="15"/>
  <c r="CO34" i="15"/>
  <c r="CN34" i="15"/>
  <c r="CM34" i="15"/>
  <c r="DG34" i="15" s="1"/>
  <c r="CL34" i="15"/>
  <c r="CK34" i="15"/>
  <c r="DE34" i="15" s="1"/>
  <c r="CJ34" i="15"/>
  <c r="CI34" i="15"/>
  <c r="CH34" i="15"/>
  <c r="CG34" i="15"/>
  <c r="CF34" i="15"/>
  <c r="CE34" i="15"/>
  <c r="CD34" i="15"/>
  <c r="CC34" i="15"/>
  <c r="CB34" i="15"/>
  <c r="CA34" i="15"/>
  <c r="BZ34" i="15"/>
  <c r="BY34" i="15"/>
  <c r="E34" i="15"/>
  <c r="IJ33" i="15"/>
  <c r="II33" i="15"/>
  <c r="IH33" i="15"/>
  <c r="IG33" i="15"/>
  <c r="IF33" i="15"/>
  <c r="IE33" i="15"/>
  <c r="ID33" i="15"/>
  <c r="IC33" i="15"/>
  <c r="IB33" i="15"/>
  <c r="IA33" i="15"/>
  <c r="HZ33" i="15"/>
  <c r="HY33" i="15"/>
  <c r="HX33" i="15"/>
  <c r="HW33" i="15"/>
  <c r="HV33" i="15"/>
  <c r="HU33" i="15"/>
  <c r="HT33" i="15"/>
  <c r="HS33" i="15"/>
  <c r="HR33" i="15"/>
  <c r="HQ33" i="15"/>
  <c r="IJ32" i="15"/>
  <c r="II32" i="15"/>
  <c r="IH32" i="15"/>
  <c r="IG32" i="15"/>
  <c r="IF32" i="15"/>
  <c r="IE32" i="15"/>
  <c r="ID32" i="15"/>
  <c r="IC32" i="15"/>
  <c r="IB32" i="15"/>
  <c r="IA32" i="15"/>
  <c r="HZ32" i="15"/>
  <c r="HY32" i="15"/>
  <c r="HX32" i="15"/>
  <c r="HW32" i="15"/>
  <c r="HV32" i="15"/>
  <c r="HU32" i="15"/>
  <c r="HT32" i="15"/>
  <c r="HS32" i="15"/>
  <c r="HR32" i="15"/>
  <c r="HQ32" i="15"/>
  <c r="IJ31" i="15"/>
  <c r="II31" i="15"/>
  <c r="IH31" i="15"/>
  <c r="IG31" i="15"/>
  <c r="IF31" i="15"/>
  <c r="IE31" i="15"/>
  <c r="ID31" i="15"/>
  <c r="IC31" i="15"/>
  <c r="IB31" i="15"/>
  <c r="IA31" i="15"/>
  <c r="HZ31" i="15"/>
  <c r="HY31" i="15"/>
  <c r="HX31" i="15"/>
  <c r="HW31" i="15"/>
  <c r="HV31" i="15"/>
  <c r="HU31" i="15"/>
  <c r="HT31" i="15"/>
  <c r="HS31" i="15"/>
  <c r="HR31" i="15"/>
  <c r="HQ31" i="15"/>
  <c r="IJ30" i="15"/>
  <c r="II30" i="15"/>
  <c r="IH30" i="15"/>
  <c r="IG30" i="15"/>
  <c r="IF30" i="15"/>
  <c r="IE30" i="15"/>
  <c r="ID30" i="15"/>
  <c r="IC30" i="15"/>
  <c r="IB30" i="15"/>
  <c r="IA30" i="15"/>
  <c r="HZ30" i="15"/>
  <c r="HY30" i="15"/>
  <c r="HX30" i="15"/>
  <c r="HW30" i="15"/>
  <c r="HV30" i="15"/>
  <c r="HU30" i="15"/>
  <c r="HT30" i="15"/>
  <c r="HS30" i="15"/>
  <c r="HR30" i="15"/>
  <c r="HQ30" i="15"/>
  <c r="IJ29" i="15"/>
  <c r="II29" i="15"/>
  <c r="IH29" i="15"/>
  <c r="IG29" i="15"/>
  <c r="IF29" i="15"/>
  <c r="IE29" i="15"/>
  <c r="ID29" i="15"/>
  <c r="IC29" i="15"/>
  <c r="IB29" i="15"/>
  <c r="IA29" i="15"/>
  <c r="HZ29" i="15"/>
  <c r="HY29" i="15"/>
  <c r="HX29" i="15"/>
  <c r="HW29" i="15"/>
  <c r="HV29" i="15"/>
  <c r="HU29" i="15"/>
  <c r="HT29" i="15"/>
  <c r="HS29" i="15"/>
  <c r="HR29" i="15"/>
  <c r="HQ29" i="15"/>
  <c r="IJ28" i="15"/>
  <c r="II28" i="15"/>
  <c r="IH28" i="15"/>
  <c r="IG28" i="15"/>
  <c r="IF28" i="15"/>
  <c r="IE28" i="15"/>
  <c r="ID28" i="15"/>
  <c r="IC28" i="15"/>
  <c r="IB28" i="15"/>
  <c r="IA28" i="15"/>
  <c r="HZ28" i="15"/>
  <c r="HY28" i="15"/>
  <c r="HX28" i="15"/>
  <c r="HW28" i="15"/>
  <c r="HV28" i="15"/>
  <c r="HU28" i="15"/>
  <c r="HT28" i="15"/>
  <c r="HS28" i="15"/>
  <c r="HR28" i="15"/>
  <c r="HQ28" i="15"/>
  <c r="IJ27" i="15"/>
  <c r="II27" i="15"/>
  <c r="IH27" i="15"/>
  <c r="IG27" i="15"/>
  <c r="IF27" i="15"/>
  <c r="IE27" i="15"/>
  <c r="ID27" i="15"/>
  <c r="IC27" i="15"/>
  <c r="IB27" i="15"/>
  <c r="IA27" i="15"/>
  <c r="HZ27" i="15"/>
  <c r="HY27" i="15"/>
  <c r="HX27" i="15"/>
  <c r="HW27" i="15"/>
  <c r="HV27" i="15"/>
  <c r="HU27" i="15"/>
  <c r="HT27" i="15"/>
  <c r="HS27" i="15"/>
  <c r="HR27" i="15"/>
  <c r="HQ27" i="15"/>
  <c r="IJ26" i="15"/>
  <c r="II26" i="15"/>
  <c r="IH26" i="15"/>
  <c r="IG26" i="15"/>
  <c r="IF26" i="15"/>
  <c r="IE26" i="15"/>
  <c r="ID26" i="15"/>
  <c r="IC26" i="15"/>
  <c r="IB26" i="15"/>
  <c r="IA26" i="15"/>
  <c r="HZ26" i="15"/>
  <c r="HY26" i="15"/>
  <c r="HX26" i="15"/>
  <c r="HW26" i="15"/>
  <c r="HV26" i="15"/>
  <c r="HU26" i="15"/>
  <c r="HT26" i="15"/>
  <c r="HS26" i="15"/>
  <c r="HR26" i="15"/>
  <c r="HQ26" i="15"/>
  <c r="IJ25" i="15"/>
  <c r="II25" i="15"/>
  <c r="IH25" i="15"/>
  <c r="IG25" i="15"/>
  <c r="IF25" i="15"/>
  <c r="IE25" i="15"/>
  <c r="ID25" i="15"/>
  <c r="IC25" i="15"/>
  <c r="IB25" i="15"/>
  <c r="IA25" i="15"/>
  <c r="HZ25" i="15"/>
  <c r="HY25" i="15"/>
  <c r="HX25" i="15"/>
  <c r="HW25" i="15"/>
  <c r="HV25" i="15"/>
  <c r="HU25" i="15"/>
  <c r="HT25" i="15"/>
  <c r="HS25" i="15"/>
  <c r="HR25" i="15"/>
  <c r="HQ25" i="15"/>
  <c r="IJ24" i="15"/>
  <c r="II24" i="15"/>
  <c r="IH24" i="15"/>
  <c r="IG24" i="15"/>
  <c r="IF24" i="15"/>
  <c r="IE24" i="15"/>
  <c r="ID24" i="15"/>
  <c r="IC24" i="15"/>
  <c r="IB24" i="15"/>
  <c r="IA24" i="15"/>
  <c r="HZ24" i="15"/>
  <c r="HY24" i="15"/>
  <c r="HX24" i="15"/>
  <c r="HW24" i="15"/>
  <c r="HV24" i="15"/>
  <c r="HU24" i="15"/>
  <c r="HT24" i="15"/>
  <c r="HS24" i="15"/>
  <c r="HR24" i="15"/>
  <c r="HQ24" i="15"/>
  <c r="IJ23" i="15"/>
  <c r="II23" i="15"/>
  <c r="IH23" i="15"/>
  <c r="IG23" i="15"/>
  <c r="IF23" i="15"/>
  <c r="IE23" i="15"/>
  <c r="ID23" i="15"/>
  <c r="IC23" i="15"/>
  <c r="IB23" i="15"/>
  <c r="IA23" i="15"/>
  <c r="HZ23" i="15"/>
  <c r="HY23" i="15"/>
  <c r="HX23" i="15"/>
  <c r="HW23" i="15"/>
  <c r="HV23" i="15"/>
  <c r="HU23" i="15"/>
  <c r="HT23" i="15"/>
  <c r="HS23" i="15"/>
  <c r="HR23" i="15"/>
  <c r="HQ23" i="15"/>
  <c r="IJ22" i="15"/>
  <c r="II22" i="15"/>
  <c r="IH22" i="15"/>
  <c r="IG22" i="15"/>
  <c r="IF22" i="15"/>
  <c r="IE22" i="15"/>
  <c r="ID22" i="15"/>
  <c r="IC22" i="15"/>
  <c r="IB22" i="15"/>
  <c r="IA22" i="15"/>
  <c r="HZ22" i="15"/>
  <c r="HY22" i="15"/>
  <c r="HX22" i="15"/>
  <c r="HW22" i="15"/>
  <c r="HV22" i="15"/>
  <c r="HU22" i="15"/>
  <c r="HT22" i="15"/>
  <c r="HS22" i="15"/>
  <c r="HR22" i="15"/>
  <c r="HQ22" i="15"/>
  <c r="IJ21" i="15"/>
  <c r="II21" i="15"/>
  <c r="IH21" i="15"/>
  <c r="IG21" i="15"/>
  <c r="IF21" i="15"/>
  <c r="IE21" i="15"/>
  <c r="ID21" i="15"/>
  <c r="IC21" i="15"/>
  <c r="IB21" i="15"/>
  <c r="IA21" i="15"/>
  <c r="HZ21" i="15"/>
  <c r="HY21" i="15"/>
  <c r="HX21" i="15"/>
  <c r="HW21" i="15"/>
  <c r="HV21" i="15"/>
  <c r="HU21" i="15"/>
  <c r="HT21" i="15"/>
  <c r="HS21" i="15"/>
  <c r="HR21" i="15"/>
  <c r="HQ21" i="15"/>
  <c r="IJ20" i="15"/>
  <c r="II20" i="15"/>
  <c r="IH20" i="15"/>
  <c r="IG20" i="15"/>
  <c r="IF20" i="15"/>
  <c r="IE20" i="15"/>
  <c r="ID20" i="15"/>
  <c r="IC20" i="15"/>
  <c r="IB20" i="15"/>
  <c r="IA20" i="15"/>
  <c r="HZ20" i="15"/>
  <c r="HY20" i="15"/>
  <c r="HX20" i="15"/>
  <c r="HW20" i="15"/>
  <c r="HV20" i="15"/>
  <c r="HU20" i="15"/>
  <c r="HT20" i="15"/>
  <c r="HS20" i="15"/>
  <c r="HR20" i="15"/>
  <c r="HQ20" i="15"/>
  <c r="IJ19" i="15"/>
  <c r="II19" i="15"/>
  <c r="IH19" i="15"/>
  <c r="IG19" i="15"/>
  <c r="IF19" i="15"/>
  <c r="IE19" i="15"/>
  <c r="ID19" i="15"/>
  <c r="IC19" i="15"/>
  <c r="IB19" i="15"/>
  <c r="IA19" i="15"/>
  <c r="HZ19" i="15"/>
  <c r="HY19" i="15"/>
  <c r="HX19" i="15"/>
  <c r="HW19" i="15"/>
  <c r="HV19" i="15"/>
  <c r="HU19" i="15"/>
  <c r="HT19" i="15"/>
  <c r="HS19" i="15"/>
  <c r="HR19" i="15"/>
  <c r="HQ19" i="15"/>
  <c r="IJ18" i="15"/>
  <c r="II18" i="15"/>
  <c r="IH18" i="15"/>
  <c r="IG18" i="15"/>
  <c r="IF18" i="15"/>
  <c r="IE18" i="15"/>
  <c r="ID18" i="15"/>
  <c r="IC18" i="15"/>
  <c r="IB18" i="15"/>
  <c r="IA18" i="15"/>
  <c r="HZ18" i="15"/>
  <c r="HY18" i="15"/>
  <c r="HX18" i="15"/>
  <c r="HW18" i="15"/>
  <c r="HV18" i="15"/>
  <c r="HU18" i="15"/>
  <c r="HT18" i="15"/>
  <c r="HS18" i="15"/>
  <c r="HR18" i="15"/>
  <c r="HQ18" i="15"/>
  <c r="IJ17" i="15"/>
  <c r="II17" i="15"/>
  <c r="IH17" i="15"/>
  <c r="IG17" i="15"/>
  <c r="IF17" i="15"/>
  <c r="IE17" i="15"/>
  <c r="ID17" i="15"/>
  <c r="IC17" i="15"/>
  <c r="IB17" i="15"/>
  <c r="IA17" i="15"/>
  <c r="HZ17" i="15"/>
  <c r="HY17" i="15"/>
  <c r="HX17" i="15"/>
  <c r="HW17" i="15"/>
  <c r="HV17" i="15"/>
  <c r="HU17" i="15"/>
  <c r="HT17" i="15"/>
  <c r="HS17" i="15"/>
  <c r="HR17" i="15"/>
  <c r="HQ17" i="15"/>
  <c r="IJ16" i="15"/>
  <c r="II16" i="15"/>
  <c r="IH16" i="15"/>
  <c r="IG16" i="15"/>
  <c r="IF16" i="15"/>
  <c r="IE16" i="15"/>
  <c r="ID16" i="15"/>
  <c r="IC16" i="15"/>
  <c r="IB16" i="15"/>
  <c r="IA16" i="15"/>
  <c r="HZ16" i="15"/>
  <c r="HY16" i="15"/>
  <c r="HX16" i="15"/>
  <c r="HW16" i="15"/>
  <c r="HV16" i="15"/>
  <c r="HU16" i="15"/>
  <c r="HT16" i="15"/>
  <c r="HS16" i="15"/>
  <c r="HR16" i="15"/>
  <c r="HQ16" i="15"/>
  <c r="IJ15" i="15"/>
  <c r="II15" i="15"/>
  <c r="IH15" i="15"/>
  <c r="IG15" i="15"/>
  <c r="IF15" i="15"/>
  <c r="IE15" i="15"/>
  <c r="ID15" i="15"/>
  <c r="IC15" i="15"/>
  <c r="IB15" i="15"/>
  <c r="IA15" i="15"/>
  <c r="HZ15" i="15"/>
  <c r="HY15" i="15"/>
  <c r="HX15" i="15"/>
  <c r="HW15" i="15"/>
  <c r="HV15" i="15"/>
  <c r="HU15" i="15"/>
  <c r="HT15" i="15"/>
  <c r="HS15" i="15"/>
  <c r="HR15" i="15"/>
  <c r="HQ15" i="15"/>
  <c r="IJ14" i="15"/>
  <c r="II14" i="15"/>
  <c r="IH14" i="15"/>
  <c r="IG14" i="15"/>
  <c r="IF14" i="15"/>
  <c r="IE14" i="15"/>
  <c r="ID14" i="15"/>
  <c r="IC14" i="15"/>
  <c r="IB14" i="15"/>
  <c r="IA14" i="15"/>
  <c r="HZ14" i="15"/>
  <c r="HY14" i="15"/>
  <c r="HX14" i="15"/>
  <c r="HW14" i="15"/>
  <c r="HV14" i="15"/>
  <c r="HU14" i="15"/>
  <c r="HT14" i="15"/>
  <c r="HS14" i="15"/>
  <c r="HR14" i="15"/>
  <c r="HQ14" i="15"/>
  <c r="IJ13" i="15"/>
  <c r="II13" i="15"/>
  <c r="IH13" i="15"/>
  <c r="IG13" i="15"/>
  <c r="IF13" i="15"/>
  <c r="IE13" i="15"/>
  <c r="ID13" i="15"/>
  <c r="IC13" i="15"/>
  <c r="IB13" i="15"/>
  <c r="IA13" i="15"/>
  <c r="HZ13" i="15"/>
  <c r="HY13" i="15"/>
  <c r="HX13" i="15"/>
  <c r="HW13" i="15"/>
  <c r="HV13" i="15"/>
  <c r="HU13" i="15"/>
  <c r="HT13" i="15"/>
  <c r="HS13" i="15"/>
  <c r="HR13" i="15"/>
  <c r="HQ13" i="15"/>
  <c r="IJ12" i="15"/>
  <c r="II12" i="15"/>
  <c r="IH12" i="15"/>
  <c r="IG12" i="15"/>
  <c r="IF12" i="15"/>
  <c r="IE12" i="15"/>
  <c r="ID12" i="15"/>
  <c r="IC12" i="15"/>
  <c r="IB12" i="15"/>
  <c r="IA12" i="15"/>
  <c r="HZ12" i="15"/>
  <c r="HY12" i="15"/>
  <c r="HX12" i="15"/>
  <c r="HW12" i="15"/>
  <c r="HV12" i="15"/>
  <c r="HU12" i="15"/>
  <c r="HT12" i="15"/>
  <c r="HS12" i="15"/>
  <c r="HR12" i="15"/>
  <c r="HQ12" i="15"/>
  <c r="BD11" i="15"/>
  <c r="BC11" i="15"/>
  <c r="BB11" i="15"/>
  <c r="BA11" i="15"/>
  <c r="AZ11" i="15"/>
  <c r="AY11" i="15"/>
  <c r="AX11" i="15"/>
  <c r="AW11" i="15"/>
  <c r="AV11" i="15"/>
  <c r="AU11" i="15"/>
  <c r="AT11" i="15"/>
  <c r="AS11" i="15"/>
  <c r="AR11" i="15"/>
  <c r="AQ11" i="15"/>
  <c r="AP11" i="15"/>
  <c r="AO11" i="15"/>
  <c r="AN11" i="15"/>
  <c r="AM11" i="15"/>
  <c r="AL11" i="15"/>
  <c r="AK11" i="15"/>
  <c r="B11" i="15"/>
  <c r="BD10" i="15"/>
  <c r="BC10" i="15"/>
  <c r="BB10" i="15"/>
  <c r="BA10" i="15"/>
  <c r="AZ10" i="15"/>
  <c r="AY10" i="15"/>
  <c r="AX10" i="15"/>
  <c r="AW10" i="15"/>
  <c r="AV10" i="15"/>
  <c r="AU10" i="15"/>
  <c r="AT10" i="15"/>
  <c r="AS10" i="15"/>
  <c r="AR10" i="15"/>
  <c r="AQ10" i="15"/>
  <c r="AP10" i="15"/>
  <c r="AO10" i="15"/>
  <c r="AN10" i="15"/>
  <c r="AM10" i="15"/>
  <c r="AL10" i="15"/>
  <c r="AK10" i="15"/>
  <c r="BA7" i="15"/>
  <c r="AW7" i="15"/>
  <c r="AS7" i="15"/>
  <c r="AO7" i="15"/>
  <c r="AK7" i="15"/>
  <c r="BD7" i="15"/>
  <c r="BC7" i="15"/>
  <c r="AY7" i="15"/>
  <c r="AU7" i="15"/>
  <c r="AQ7" i="15"/>
  <c r="B6" i="15"/>
  <c r="IH6" i="15" s="1"/>
  <c r="IJ5" i="15"/>
  <c r="II5" i="15"/>
  <c r="IH5" i="15"/>
  <c r="IG5" i="15"/>
  <c r="IF5" i="15"/>
  <c r="IE5" i="15"/>
  <c r="ID5" i="15"/>
  <c r="IC5" i="15"/>
  <c r="IB5" i="15"/>
  <c r="IA5" i="15"/>
  <c r="HZ5" i="15"/>
  <c r="HY5" i="15"/>
  <c r="HX5" i="15"/>
  <c r="HW5" i="15"/>
  <c r="HV5" i="15"/>
  <c r="HU5" i="15"/>
  <c r="HT5" i="15"/>
  <c r="HS5" i="15"/>
  <c r="HR5" i="15"/>
  <c r="HQ5" i="15"/>
  <c r="IJ4" i="15"/>
  <c r="II4" i="15"/>
  <c r="IH4" i="15"/>
  <c r="IG4" i="15"/>
  <c r="IF4" i="15"/>
  <c r="IE4" i="15"/>
  <c r="ID4" i="15"/>
  <c r="IC4" i="15"/>
  <c r="IB4" i="15"/>
  <c r="IA4" i="15"/>
  <c r="HZ4" i="15"/>
  <c r="HY4" i="15"/>
  <c r="HX4" i="15"/>
  <c r="HW4" i="15"/>
  <c r="HV4" i="15"/>
  <c r="HU4" i="15"/>
  <c r="HT4" i="15"/>
  <c r="HS4" i="15"/>
  <c r="HR4" i="15"/>
  <c r="HQ4" i="15"/>
  <c r="CK6" i="15"/>
  <c r="CG6" i="15"/>
  <c r="CE6" i="15"/>
  <c r="CO6" i="15"/>
  <c r="CM6" i="15"/>
  <c r="CC6" i="15"/>
  <c r="CR6" i="15"/>
  <c r="CN6" i="15"/>
  <c r="CJ6" i="15"/>
  <c r="CF6" i="15"/>
  <c r="CB6" i="15"/>
  <c r="JI6" i="15" s="1"/>
  <c r="L9" i="15" l="1"/>
  <c r="E21" i="15"/>
  <c r="DC6" i="15"/>
  <c r="JP6" i="15"/>
  <c r="KA6" i="15"/>
  <c r="JG6" i="15"/>
  <c r="DF177" i="15"/>
  <c r="CV177" i="15" s="1"/>
  <c r="JS177" i="15"/>
  <c r="KE177" i="15"/>
  <c r="DJ176" i="15"/>
  <c r="JW176" i="15"/>
  <c r="JS173" i="15"/>
  <c r="KE173" i="15"/>
  <c r="CX173" i="15"/>
  <c r="JK173" i="15"/>
  <c r="DJ172" i="15"/>
  <c r="JW172" i="15"/>
  <c r="DF185" i="15"/>
  <c r="CV185" i="15" s="1"/>
  <c r="JS185" i="15"/>
  <c r="KE185" i="15"/>
  <c r="CX184" i="15"/>
  <c r="JK184" i="15"/>
  <c r="JG183" i="15"/>
  <c r="JG181" i="15"/>
  <c r="KA181" i="15"/>
  <c r="DH185" i="15"/>
  <c r="CT185" i="15" s="1"/>
  <c r="JU185" i="15"/>
  <c r="CZ185" i="15"/>
  <c r="JM185" i="15"/>
  <c r="KC185" i="15"/>
  <c r="DJ182" i="15"/>
  <c r="FR182" i="15" s="1"/>
  <c r="JW182" i="15"/>
  <c r="DE182" i="15"/>
  <c r="CU182" i="15" s="1"/>
  <c r="JR182" i="15"/>
  <c r="JM182" i="15"/>
  <c r="DI178" i="15"/>
  <c r="JV178" i="15"/>
  <c r="CX178" i="15"/>
  <c r="JK178" i="15"/>
  <c r="DL177" i="15"/>
  <c r="JY177" i="15"/>
  <c r="DD177" i="15"/>
  <c r="JQ177" i="15"/>
  <c r="DB174" i="15"/>
  <c r="JO174" i="15"/>
  <c r="CW174" i="15"/>
  <c r="JJ174" i="15"/>
  <c r="DF6" i="15"/>
  <c r="CV6" i="15" s="1"/>
  <c r="KE6" i="15"/>
  <c r="JS6" i="15"/>
  <c r="DJ179" i="15"/>
  <c r="JW179" i="15"/>
  <c r="DF179" i="15"/>
  <c r="CV179" i="15" s="1"/>
  <c r="JS179" i="15"/>
  <c r="DB179" i="15"/>
  <c r="JO179" i="15"/>
  <c r="CX179" i="15"/>
  <c r="JK179" i="15"/>
  <c r="DF176" i="15"/>
  <c r="CV176" i="15" s="1"/>
  <c r="JS176" i="15"/>
  <c r="JG176" i="15"/>
  <c r="DF172" i="15"/>
  <c r="CV172" i="15" s="1"/>
  <c r="JS172" i="15"/>
  <c r="JG172" i="15"/>
  <c r="DJ184" i="15"/>
  <c r="JW184" i="15"/>
  <c r="DF181" i="15"/>
  <c r="CV181" i="15" s="1"/>
  <c r="JS181" i="15"/>
  <c r="KE181" i="15"/>
  <c r="DJ180" i="15"/>
  <c r="JW180" i="15"/>
  <c r="DL182" i="15"/>
  <c r="JY182" i="15"/>
  <c r="DF182" i="15"/>
  <c r="CV182" i="15" s="1"/>
  <c r="JS182" i="15"/>
  <c r="DA182" i="15"/>
  <c r="JN182" i="15"/>
  <c r="DH181" i="15"/>
  <c r="CT181" i="15" s="1"/>
  <c r="JU181" i="15"/>
  <c r="DJ178" i="15"/>
  <c r="JW178" i="15"/>
  <c r="DE178" i="15"/>
  <c r="CU178" i="15" s="1"/>
  <c r="JR178" i="15"/>
  <c r="CX174" i="15"/>
  <c r="JK174" i="15"/>
  <c r="DL173" i="15"/>
  <c r="JY173" i="15"/>
  <c r="DD173" i="15"/>
  <c r="JQ173" i="15"/>
  <c r="KF6" i="15"/>
  <c r="JZ6" i="15"/>
  <c r="JF6" i="15"/>
  <c r="DH6" i="15"/>
  <c r="CT6" i="15" s="1"/>
  <c r="JU6" i="15"/>
  <c r="DE6" i="15"/>
  <c r="CU6" i="15" s="1"/>
  <c r="KH6" i="15"/>
  <c r="KD6" i="15"/>
  <c r="JR6" i="15"/>
  <c r="CZ6" i="15"/>
  <c r="KC6" i="15"/>
  <c r="JM6" i="15"/>
  <c r="DJ6" i="15"/>
  <c r="JW6" i="15"/>
  <c r="CX6" i="15"/>
  <c r="JK6" i="15"/>
  <c r="JG179" i="15"/>
  <c r="DJ177" i="15"/>
  <c r="JW177" i="15"/>
  <c r="DB177" i="15"/>
  <c r="JO177" i="15"/>
  <c r="DB176" i="15"/>
  <c r="JO176" i="15"/>
  <c r="DJ175" i="15"/>
  <c r="JW175" i="15"/>
  <c r="DF175" i="15"/>
  <c r="CV175" i="15" s="1"/>
  <c r="JS175" i="15"/>
  <c r="DB175" i="15"/>
  <c r="JO175" i="15"/>
  <c r="DJ173" i="15"/>
  <c r="JW173" i="15"/>
  <c r="DB172" i="15"/>
  <c r="JO172" i="15"/>
  <c r="DJ185" i="15"/>
  <c r="JW185" i="15"/>
  <c r="DB185" i="15"/>
  <c r="JO185" i="15"/>
  <c r="DF184" i="15"/>
  <c r="CV184" i="15" s="1"/>
  <c r="JS184" i="15"/>
  <c r="JG184" i="15"/>
  <c r="DF180" i="15"/>
  <c r="CV180" i="15" s="1"/>
  <c r="JS180" i="15"/>
  <c r="JG180" i="15"/>
  <c r="DL185" i="15"/>
  <c r="JY185" i="15"/>
  <c r="DD185" i="15"/>
  <c r="JQ185" i="15"/>
  <c r="DB182" i="15"/>
  <c r="FJ182" i="15" s="1"/>
  <c r="JO182" i="15"/>
  <c r="DF178" i="15"/>
  <c r="CV178" i="15" s="1"/>
  <c r="JS178" i="15"/>
  <c r="DA178" i="15"/>
  <c r="JN178" i="15"/>
  <c r="DH177" i="15"/>
  <c r="CT177" i="15" s="1"/>
  <c r="JU177" i="15"/>
  <c r="CZ177" i="15"/>
  <c r="JM177" i="15"/>
  <c r="KC177" i="15"/>
  <c r="DJ174" i="15"/>
  <c r="JW174" i="15"/>
  <c r="HW11" i="15"/>
  <c r="II11" i="15"/>
  <c r="DI6" i="15"/>
  <c r="JV6" i="15"/>
  <c r="DD6" i="15"/>
  <c r="JQ6" i="15"/>
  <c r="DG6" i="15"/>
  <c r="CS6" i="15" s="1"/>
  <c r="JT6" i="15"/>
  <c r="CW6" i="15"/>
  <c r="JJ6" i="15"/>
  <c r="DA6" i="15"/>
  <c r="JN6" i="15"/>
  <c r="DL6" i="15"/>
  <c r="JY6" i="15"/>
  <c r="CY6" i="15"/>
  <c r="KB6" i="15"/>
  <c r="JL6" i="15"/>
  <c r="KG6" i="15"/>
  <c r="DK6" i="15"/>
  <c r="JX6" i="15"/>
  <c r="DB6" i="15"/>
  <c r="JO6" i="15"/>
  <c r="JG177" i="15"/>
  <c r="KA177" i="15"/>
  <c r="JG175" i="15"/>
  <c r="JG173" i="15"/>
  <c r="KA173" i="15"/>
  <c r="CX172" i="15"/>
  <c r="JK172" i="15"/>
  <c r="JG185" i="15"/>
  <c r="KA185" i="15"/>
  <c r="DB184" i="15"/>
  <c r="JO184" i="15"/>
  <c r="DJ183" i="15"/>
  <c r="JW183" i="15"/>
  <c r="DF183" i="15"/>
  <c r="CV183" i="15" s="1"/>
  <c r="JS183" i="15"/>
  <c r="DJ181" i="15"/>
  <c r="JW181" i="15"/>
  <c r="DB181" i="15"/>
  <c r="JO181" i="15"/>
  <c r="DB180" i="15"/>
  <c r="JO180" i="15"/>
  <c r="DI182" i="15"/>
  <c r="JV182" i="15"/>
  <c r="CX182" i="15"/>
  <c r="FF182" i="15" s="1"/>
  <c r="JK182" i="15"/>
  <c r="DL181" i="15"/>
  <c r="JY181" i="15"/>
  <c r="DB178" i="15"/>
  <c r="JO178" i="15"/>
  <c r="JS174" i="15"/>
  <c r="DA174" i="15"/>
  <c r="JN174" i="15"/>
  <c r="DH173" i="15"/>
  <c r="CT173" i="15" s="1"/>
  <c r="JU173" i="15"/>
  <c r="CZ173" i="15"/>
  <c r="JM173" i="15"/>
  <c r="HP3" i="15"/>
  <c r="IV1" i="15"/>
  <c r="HV10" i="15"/>
  <c r="ID10" i="15"/>
  <c r="HT10" i="15"/>
  <c r="HX10" i="15"/>
  <c r="IB10" i="15"/>
  <c r="IF10" i="15"/>
  <c r="IJ10" i="15"/>
  <c r="II7" i="15"/>
  <c r="HY7" i="15"/>
  <c r="IH10" i="15"/>
  <c r="IA7" i="15"/>
  <c r="HQ7" i="15"/>
  <c r="IG7" i="15"/>
  <c r="HW7" i="15"/>
  <c r="IJ7" i="15"/>
  <c r="IC7" i="15"/>
  <c r="HS10" i="15"/>
  <c r="HW10" i="15"/>
  <c r="IA10" i="15"/>
  <c r="IE10" i="15"/>
  <c r="II10" i="15"/>
  <c r="HR10" i="15"/>
  <c r="HZ10" i="15"/>
  <c r="IE7" i="15"/>
  <c r="HU7" i="15"/>
  <c r="HQ10" i="15"/>
  <c r="HU10" i="15"/>
  <c r="HY10" i="15"/>
  <c r="IC10" i="15"/>
  <c r="IG10" i="15"/>
  <c r="AN7" i="15"/>
  <c r="E13" i="15"/>
  <c r="E19" i="15"/>
  <c r="E20" i="15"/>
  <c r="HQ6" i="15"/>
  <c r="AV7" i="15"/>
  <c r="E29" i="15"/>
  <c r="E31" i="15"/>
  <c r="F3" i="15"/>
  <c r="AB172" i="15"/>
  <c r="D172" i="15"/>
  <c r="T177" i="15"/>
  <c r="C177" i="15"/>
  <c r="T173" i="15"/>
  <c r="C173" i="15"/>
  <c r="T171" i="15"/>
  <c r="C171" i="15"/>
  <c r="T180" i="15"/>
  <c r="C180" i="15"/>
  <c r="T179" i="15"/>
  <c r="C179" i="15"/>
  <c r="T178" i="15"/>
  <c r="C178" i="15"/>
  <c r="T175" i="15"/>
  <c r="C175" i="15"/>
  <c r="T184" i="15"/>
  <c r="C184" i="15"/>
  <c r="AB182" i="15"/>
  <c r="D182" i="15"/>
  <c r="AB181" i="15"/>
  <c r="D181" i="15"/>
  <c r="T174" i="15"/>
  <c r="C174" i="15"/>
  <c r="T181" i="15"/>
  <c r="C181" i="15"/>
  <c r="E182" i="15"/>
  <c r="H182" i="15" s="1"/>
  <c r="G182" i="15" s="1"/>
  <c r="I182" i="15" s="1"/>
  <c r="E183" i="15"/>
  <c r="DF34" i="15"/>
  <c r="CV34" i="15" s="1"/>
  <c r="DF174" i="15"/>
  <c r="CV174" i="15" s="1"/>
  <c r="CZ34" i="15"/>
  <c r="FH34" i="15" s="1"/>
  <c r="DD34" i="15"/>
  <c r="FL34" i="15" s="1"/>
  <c r="DH34" i="15"/>
  <c r="FP34" i="15" s="1"/>
  <c r="FB34" i="15" s="1"/>
  <c r="DL34" i="15"/>
  <c r="FT34" i="15" s="1"/>
  <c r="CX34" i="15"/>
  <c r="FF34" i="15" s="1"/>
  <c r="DB34" i="15"/>
  <c r="FJ34" i="15" s="1"/>
  <c r="DJ34" i="15"/>
  <c r="FR34" i="15" s="1"/>
  <c r="CW34" i="15"/>
  <c r="FE34" i="15" s="1"/>
  <c r="DA34" i="15"/>
  <c r="FI34" i="15" s="1"/>
  <c r="DI34" i="15"/>
  <c r="FQ34" i="15" s="1"/>
  <c r="CY34" i="15"/>
  <c r="FG34" i="15" s="1"/>
  <c r="DC34" i="15"/>
  <c r="FK34" i="15" s="1"/>
  <c r="DK34" i="15"/>
  <c r="FS34" i="15" s="1"/>
  <c r="DF173" i="15"/>
  <c r="CV173" i="15" s="1"/>
  <c r="HJ3" i="15"/>
  <c r="U176" i="15"/>
  <c r="W176" i="15" s="1"/>
  <c r="DW1" i="15"/>
  <c r="S3" i="15"/>
  <c r="HO3" i="15"/>
  <c r="DD1" i="15"/>
  <c r="M3" i="15"/>
  <c r="HN3" i="15"/>
  <c r="H3" i="15"/>
  <c r="HK3" i="15"/>
  <c r="E4" i="15"/>
  <c r="AM7" i="15"/>
  <c r="IG6" i="15"/>
  <c r="AR7" i="15"/>
  <c r="AZ7" i="15"/>
  <c r="E15" i="15"/>
  <c r="E25" i="15"/>
  <c r="E171" i="15"/>
  <c r="H171" i="15" s="1"/>
  <c r="G171" i="15" s="1"/>
  <c r="I171" i="15" s="1"/>
  <c r="E173" i="15"/>
  <c r="E174" i="15"/>
  <c r="E185" i="15"/>
  <c r="H185" i="15" s="1"/>
  <c r="IE11" i="15"/>
  <c r="E17" i="15"/>
  <c r="E27" i="15"/>
  <c r="E28" i="15"/>
  <c r="E177" i="15"/>
  <c r="E179" i="15"/>
  <c r="H179" i="15" s="1"/>
  <c r="IH11" i="15"/>
  <c r="E23" i="15"/>
  <c r="E33" i="15"/>
  <c r="E181" i="15"/>
  <c r="H181" i="15" s="1"/>
  <c r="HQ11" i="15"/>
  <c r="HY11" i="15"/>
  <c r="IG11" i="15"/>
  <c r="HR11" i="15"/>
  <c r="ID11" i="15"/>
  <c r="E22" i="15"/>
  <c r="E30" i="15"/>
  <c r="E176" i="15"/>
  <c r="HT11" i="15"/>
  <c r="HX11" i="15"/>
  <c r="IB11" i="15"/>
  <c r="IF11" i="15"/>
  <c r="IJ11" i="15"/>
  <c r="IC11" i="15"/>
  <c r="E5" i="15"/>
  <c r="IC6" i="15"/>
  <c r="HY6" i="15"/>
  <c r="IA11" i="15"/>
  <c r="E18" i="15"/>
  <c r="E26" i="15"/>
  <c r="E178" i="15"/>
  <c r="U182" i="15"/>
  <c r="W182" i="15" s="1"/>
  <c r="E184" i="15"/>
  <c r="H184" i="15" s="1"/>
  <c r="HU6" i="15"/>
  <c r="HZ11" i="15"/>
  <c r="HS11" i="15"/>
  <c r="E12" i="15"/>
  <c r="E16" i="15"/>
  <c r="E24" i="15"/>
  <c r="E32" i="15"/>
  <c r="E172" i="15"/>
  <c r="H172" i="15" s="1"/>
  <c r="G172" i="15" s="1"/>
  <c r="E175" i="15"/>
  <c r="E180" i="15"/>
  <c r="CR178" i="15"/>
  <c r="CN178" i="15"/>
  <c r="JU178" i="15" s="1"/>
  <c r="CO174" i="15"/>
  <c r="CJ178" i="15"/>
  <c r="CJ181" i="15"/>
  <c r="CN182" i="15"/>
  <c r="JU182" i="15" s="1"/>
  <c r="CB178" i="15"/>
  <c r="JI178" i="15" s="1"/>
  <c r="CA179" i="15"/>
  <c r="JH179" i="15" s="1"/>
  <c r="CA183" i="15"/>
  <c r="JH183" i="15" s="1"/>
  <c r="CK174" i="15"/>
  <c r="CF178" i="15"/>
  <c r="CF181" i="15"/>
  <c r="CJ182" i="15"/>
  <c r="KC182" i="15" s="1"/>
  <c r="CQ179" i="15"/>
  <c r="CM179" i="15"/>
  <c r="JT179" i="15" s="1"/>
  <c r="CI179" i="15"/>
  <c r="CE179" i="15"/>
  <c r="BZ178" i="15"/>
  <c r="CQ175" i="15"/>
  <c r="CM175" i="15"/>
  <c r="CI175" i="15"/>
  <c r="CE175" i="15"/>
  <c r="BZ174" i="15"/>
  <c r="CQ183" i="15"/>
  <c r="CM183" i="15"/>
  <c r="CI183" i="15"/>
  <c r="CE183" i="15"/>
  <c r="BZ182" i="15"/>
  <c r="CQ171" i="15"/>
  <c r="CM171" i="15"/>
  <c r="JT171" i="15" s="1"/>
  <c r="CI171" i="15"/>
  <c r="CE171" i="15"/>
  <c r="BY178" i="15"/>
  <c r="BY177" i="15"/>
  <c r="BY175" i="15"/>
  <c r="BY173" i="15"/>
  <c r="BY172" i="15"/>
  <c r="BY183" i="15"/>
  <c r="BY182" i="15"/>
  <c r="BY181" i="15"/>
  <c r="BY180" i="15"/>
  <c r="CP171" i="15"/>
  <c r="CL171" i="15"/>
  <c r="CH171" i="15"/>
  <c r="CD171" i="15"/>
  <c r="BY171" i="15"/>
  <c r="BY179" i="15"/>
  <c r="CK185" i="15"/>
  <c r="CC185" i="15"/>
  <c r="CN184" i="15"/>
  <c r="JU184" i="15" s="1"/>
  <c r="CK181" i="15"/>
  <c r="CC181" i="15"/>
  <c r="JJ181" i="15" s="1"/>
  <c r="CN180" i="15"/>
  <c r="JU180" i="15" s="1"/>
  <c r="CK177" i="15"/>
  <c r="CC177" i="15"/>
  <c r="CN176" i="15"/>
  <c r="CK173" i="15"/>
  <c r="CC173" i="15"/>
  <c r="JJ173" i="15" s="1"/>
  <c r="CF171" i="15"/>
  <c r="CN172" i="15"/>
  <c r="CF175" i="15"/>
  <c r="CQ178" i="15"/>
  <c r="JX178" i="15" s="1"/>
  <c r="CM178" i="15"/>
  <c r="CI178" i="15"/>
  <c r="CE178" i="15"/>
  <c r="CQ177" i="15"/>
  <c r="CM177" i="15"/>
  <c r="CI177" i="15"/>
  <c r="CE177" i="15"/>
  <c r="CQ176" i="15"/>
  <c r="JX176" i="15" s="1"/>
  <c r="CM176" i="15"/>
  <c r="JT176" i="15" s="1"/>
  <c r="CI176" i="15"/>
  <c r="CE176" i="15"/>
  <c r="CQ174" i="15"/>
  <c r="CM174" i="15"/>
  <c r="JT174" i="15" s="1"/>
  <c r="CI174" i="15"/>
  <c r="CE174" i="15"/>
  <c r="CQ173" i="15"/>
  <c r="CM173" i="15"/>
  <c r="CI173" i="15"/>
  <c r="CE173" i="15"/>
  <c r="CQ172" i="15"/>
  <c r="CM172" i="15"/>
  <c r="CI172" i="15"/>
  <c r="CE172" i="15"/>
  <c r="CQ185" i="15"/>
  <c r="CM185" i="15"/>
  <c r="CI185" i="15"/>
  <c r="CE185" i="15"/>
  <c r="CQ184" i="15"/>
  <c r="CM184" i="15"/>
  <c r="CI184" i="15"/>
  <c r="CE184" i="15"/>
  <c r="CQ182" i="15"/>
  <c r="CM182" i="15"/>
  <c r="JT182" i="15" s="1"/>
  <c r="CI182" i="15"/>
  <c r="CE182" i="15"/>
  <c r="CQ181" i="15"/>
  <c r="CM181" i="15"/>
  <c r="JT181" i="15" s="1"/>
  <c r="CI181" i="15"/>
  <c r="CE181" i="15"/>
  <c r="CQ180" i="15"/>
  <c r="JX180" i="15" s="1"/>
  <c r="CM180" i="15"/>
  <c r="JT180" i="15" s="1"/>
  <c r="CI180" i="15"/>
  <c r="CE180" i="15"/>
  <c r="BZ171" i="15"/>
  <c r="BY176" i="15"/>
  <c r="CR184" i="15"/>
  <c r="JY184" i="15" s="1"/>
  <c r="CB184" i="15"/>
  <c r="JI184" i="15" s="1"/>
  <c r="CR180" i="15"/>
  <c r="JY180" i="15" s="1"/>
  <c r="CB180" i="15"/>
  <c r="JI180" i="15" s="1"/>
  <c r="CR176" i="15"/>
  <c r="CB176" i="15"/>
  <c r="JI176" i="15" s="1"/>
  <c r="CB171" i="15"/>
  <c r="JI171" i="15" s="1"/>
  <c r="CR171" i="15"/>
  <c r="CJ172" i="15"/>
  <c r="CH173" i="15"/>
  <c r="BY174" i="15"/>
  <c r="CB175" i="15"/>
  <c r="JI175" i="15" s="1"/>
  <c r="CR179" i="15"/>
  <c r="CN179" i="15"/>
  <c r="CJ179" i="15"/>
  <c r="CF179" i="15"/>
  <c r="CB179" i="15"/>
  <c r="JI179" i="15" s="1"/>
  <c r="CR175" i="15"/>
  <c r="CN175" i="15"/>
  <c r="CJ175" i="15"/>
  <c r="CR183" i="15"/>
  <c r="CN183" i="15"/>
  <c r="CJ183" i="15"/>
  <c r="CF183" i="15"/>
  <c r="CB183" i="15"/>
  <c r="JI183" i="15" s="1"/>
  <c r="BY185" i="15"/>
  <c r="CO185" i="15"/>
  <c r="CG185" i="15"/>
  <c r="CF184" i="15"/>
  <c r="CO181" i="15"/>
  <c r="CG181" i="15"/>
  <c r="CF180" i="15"/>
  <c r="CO177" i="15"/>
  <c r="CG177" i="15"/>
  <c r="CF176" i="15"/>
  <c r="CO173" i="15"/>
  <c r="CG173" i="15"/>
  <c r="CN171" i="15"/>
  <c r="CF172" i="15"/>
  <c r="CO179" i="15"/>
  <c r="CK179" i="15"/>
  <c r="CG179" i="15"/>
  <c r="CC179" i="15"/>
  <c r="CO176" i="15"/>
  <c r="CK176" i="15"/>
  <c r="CG176" i="15"/>
  <c r="CC176" i="15"/>
  <c r="CO175" i="15"/>
  <c r="CK175" i="15"/>
  <c r="CG175" i="15"/>
  <c r="CC175" i="15"/>
  <c r="JJ175" i="15" s="1"/>
  <c r="CO172" i="15"/>
  <c r="CK172" i="15"/>
  <c r="CG172" i="15"/>
  <c r="CC172" i="15"/>
  <c r="JJ172" i="15" s="1"/>
  <c r="CO184" i="15"/>
  <c r="CK184" i="15"/>
  <c r="CG184" i="15"/>
  <c r="CC184" i="15"/>
  <c r="JJ184" i="15" s="1"/>
  <c r="CO183" i="15"/>
  <c r="CK183" i="15"/>
  <c r="CG183" i="15"/>
  <c r="JN183" i="15" s="1"/>
  <c r="CC183" i="15"/>
  <c r="JJ183" i="15" s="1"/>
  <c r="CO180" i="15"/>
  <c r="CK180" i="15"/>
  <c r="CG180" i="15"/>
  <c r="CC180" i="15"/>
  <c r="CO171" i="15"/>
  <c r="CK171" i="15"/>
  <c r="CG171" i="15"/>
  <c r="CC171" i="15"/>
  <c r="BY184" i="15"/>
  <c r="CJ184" i="15"/>
  <c r="CJ180" i="15"/>
  <c r="CJ176" i="15"/>
  <c r="CJ171" i="15"/>
  <c r="CB172" i="15"/>
  <c r="JI172" i="15" s="1"/>
  <c r="CR172" i="15"/>
  <c r="CB174" i="15"/>
  <c r="JI174" i="15" s="1"/>
  <c r="CF174" i="15"/>
  <c r="CJ174" i="15"/>
  <c r="CN174" i="15"/>
  <c r="JU174" i="15" s="1"/>
  <c r="CR174" i="15"/>
  <c r="HN173" i="15"/>
  <c r="HN174" i="15"/>
  <c r="HP176" i="15"/>
  <c r="AA176" i="15" s="1"/>
  <c r="HP177" i="15"/>
  <c r="AD177" i="15" s="1"/>
  <c r="AF177" i="15" s="1"/>
  <c r="HP173" i="15"/>
  <c r="AA173" i="15" s="1"/>
  <c r="HL172" i="15"/>
  <c r="S172" i="15" s="1"/>
  <c r="AC172" i="15" s="1"/>
  <c r="U184" i="15"/>
  <c r="W184" i="15" s="1"/>
  <c r="V183" i="15"/>
  <c r="V185" i="15"/>
  <c r="Y184" i="15"/>
  <c r="F184" i="15"/>
  <c r="HJ177" i="15"/>
  <c r="F177" i="15" s="1"/>
  <c r="HJ179" i="15"/>
  <c r="F179" i="15" s="1"/>
  <c r="HJ181" i="15"/>
  <c r="F181" i="15" s="1"/>
  <c r="HJ176" i="15"/>
  <c r="F176" i="15" s="1"/>
  <c r="HI174" i="15"/>
  <c r="HI176" i="15"/>
  <c r="HI178" i="15"/>
  <c r="HI177" i="15"/>
  <c r="HI181" i="15"/>
  <c r="HN182" i="15"/>
  <c r="AH182" i="15" s="1"/>
  <c r="HN178" i="15"/>
  <c r="HO172" i="15"/>
  <c r="AE172" i="15" s="1"/>
  <c r="HO176" i="15"/>
  <c r="HO171" i="15"/>
  <c r="AD171" i="15" s="1"/>
  <c r="AF171" i="15" s="1"/>
  <c r="HO178" i="15"/>
  <c r="HO183" i="15"/>
  <c r="AA179" i="15"/>
  <c r="AC179" i="15" s="1"/>
  <c r="AD179" i="15"/>
  <c r="AF179" i="15" s="1"/>
  <c r="AA185" i="15"/>
  <c r="AD185" i="15"/>
  <c r="AF185" i="15" s="1"/>
  <c r="AG184" i="15"/>
  <c r="AI184" i="15" s="1"/>
  <c r="HP174" i="15"/>
  <c r="AA174" i="15" s="1"/>
  <c r="HP175" i="15"/>
  <c r="AA175" i="15" s="1"/>
  <c r="D175" i="15" s="1"/>
  <c r="HP178" i="15"/>
  <c r="AA178" i="15" s="1"/>
  <c r="D178" i="15" s="1"/>
  <c r="HP180" i="15"/>
  <c r="HP183" i="15"/>
  <c r="AA183" i="15" s="1"/>
  <c r="HN171" i="15"/>
  <c r="AH171" i="15" s="1"/>
  <c r="HN180" i="15"/>
  <c r="AH184" i="15"/>
  <c r="HN172" i="15"/>
  <c r="AG172" i="15" s="1"/>
  <c r="AI172" i="15" s="1"/>
  <c r="X175" i="15"/>
  <c r="Z175" i="15" s="1"/>
  <c r="AG181" i="15"/>
  <c r="AI181" i="15" s="1"/>
  <c r="HM171" i="15"/>
  <c r="FX171" i="15"/>
  <c r="GF171" i="15"/>
  <c r="GJ171" i="15"/>
  <c r="GN171" i="15"/>
  <c r="GA180" i="15"/>
  <c r="GE180" i="15"/>
  <c r="GM180" i="15"/>
  <c r="FV181" i="15"/>
  <c r="GD181" i="15"/>
  <c r="GL181" i="15"/>
  <c r="FY182" i="15"/>
  <c r="GN173" i="15"/>
  <c r="FU171" i="15"/>
  <c r="FY171" i="15"/>
  <c r="GC171" i="15"/>
  <c r="GG171" i="15"/>
  <c r="GK171" i="15"/>
  <c r="FX180" i="15"/>
  <c r="GB180" i="15"/>
  <c r="GF180" i="15"/>
  <c r="GJ180" i="15"/>
  <c r="GN180" i="15"/>
  <c r="FW181" i="15"/>
  <c r="GA181" i="15"/>
  <c r="GE181" i="15"/>
  <c r="GI181" i="15"/>
  <c r="GM181" i="15"/>
  <c r="FV182" i="15"/>
  <c r="FZ182" i="15"/>
  <c r="GD182" i="15"/>
  <c r="GH182" i="15"/>
  <c r="GL182" i="15"/>
  <c r="FU183" i="15"/>
  <c r="FY183" i="15"/>
  <c r="GC183" i="15"/>
  <c r="GG183" i="15"/>
  <c r="GK183" i="15"/>
  <c r="FX184" i="15"/>
  <c r="GB184" i="15"/>
  <c r="GF184" i="15"/>
  <c r="GJ184" i="15"/>
  <c r="GN184" i="15"/>
  <c r="FW185" i="15"/>
  <c r="GA185" i="15"/>
  <c r="GE185" i="15"/>
  <c r="GI185" i="15"/>
  <c r="GM185" i="15"/>
  <c r="FV172" i="15"/>
  <c r="FZ172" i="15"/>
  <c r="GD172" i="15"/>
  <c r="GH172" i="15"/>
  <c r="GL172" i="15"/>
  <c r="FU173" i="15"/>
  <c r="FY173" i="15"/>
  <c r="GC173" i="15"/>
  <c r="GG173" i="15"/>
  <c r="GK173" i="15"/>
  <c r="FX174" i="15"/>
  <c r="GB174" i="15"/>
  <c r="GF174" i="15"/>
  <c r="GJ174" i="15"/>
  <c r="GN174" i="15"/>
  <c r="FW175" i="15"/>
  <c r="GA175" i="15"/>
  <c r="GE175" i="15"/>
  <c r="GI175" i="15"/>
  <c r="GM175" i="15"/>
  <c r="FV176" i="15"/>
  <c r="FZ176" i="15"/>
  <c r="GD176" i="15"/>
  <c r="GH176" i="15"/>
  <c r="GL176" i="15"/>
  <c r="FU177" i="15"/>
  <c r="FY177" i="15"/>
  <c r="GC177" i="15"/>
  <c r="GG177" i="15"/>
  <c r="GK177" i="15"/>
  <c r="FX178" i="15"/>
  <c r="GB178" i="15"/>
  <c r="GF178" i="15"/>
  <c r="GJ178" i="15"/>
  <c r="GN178" i="15"/>
  <c r="FW179" i="15"/>
  <c r="GA179" i="15"/>
  <c r="GE179" i="15"/>
  <c r="GI179" i="15"/>
  <c r="GM179" i="15"/>
  <c r="GB171" i="15"/>
  <c r="FW180" i="15"/>
  <c r="GI180" i="15"/>
  <c r="FZ181" i="15"/>
  <c r="GH181" i="15"/>
  <c r="FU182" i="15"/>
  <c r="GC182" i="15"/>
  <c r="GG182" i="15"/>
  <c r="GK182" i="15"/>
  <c r="FX183" i="15"/>
  <c r="GB183" i="15"/>
  <c r="GF183" i="15"/>
  <c r="GJ183" i="15"/>
  <c r="GN183" i="15"/>
  <c r="FW184" i="15"/>
  <c r="GA184" i="15"/>
  <c r="GE184" i="15"/>
  <c r="GI184" i="15"/>
  <c r="GM184" i="15"/>
  <c r="FV185" i="15"/>
  <c r="FZ185" i="15"/>
  <c r="GH185" i="15"/>
  <c r="GL185" i="15"/>
  <c r="FU172" i="15"/>
  <c r="FY172" i="15"/>
  <c r="GC172" i="15"/>
  <c r="GG172" i="15"/>
  <c r="GK172" i="15"/>
  <c r="FX173" i="15"/>
  <c r="GB173" i="15"/>
  <c r="GF173" i="15"/>
  <c r="GJ173" i="15"/>
  <c r="FW174" i="15"/>
  <c r="GA174" i="15"/>
  <c r="GE174" i="15"/>
  <c r="GI174" i="15"/>
  <c r="GM174" i="15"/>
  <c r="FV175" i="15"/>
  <c r="FZ175" i="15"/>
  <c r="GD175" i="15"/>
  <c r="GH175" i="15"/>
  <c r="GL175" i="15"/>
  <c r="FU176" i="15"/>
  <c r="FY176" i="15"/>
  <c r="GC176" i="15"/>
  <c r="GG176" i="15"/>
  <c r="GK176" i="15"/>
  <c r="FX177" i="15"/>
  <c r="GB177" i="15"/>
  <c r="GF177" i="15"/>
  <c r="GJ177" i="15"/>
  <c r="GN177" i="15"/>
  <c r="FW178" i="15"/>
  <c r="GA178" i="15"/>
  <c r="GE178" i="15"/>
  <c r="GI178" i="15"/>
  <c r="GM178" i="15"/>
  <c r="FV179" i="15"/>
  <c r="FZ179" i="15"/>
  <c r="GD179" i="15"/>
  <c r="GH179" i="15"/>
  <c r="GL179" i="15"/>
  <c r="GD185" i="15"/>
  <c r="FW171" i="15"/>
  <c r="GA171" i="15"/>
  <c r="GE171" i="15"/>
  <c r="GI171" i="15"/>
  <c r="GM171" i="15"/>
  <c r="FV180" i="15"/>
  <c r="FZ180" i="15"/>
  <c r="GD180" i="15"/>
  <c r="GH180" i="15"/>
  <c r="GL180" i="15"/>
  <c r="FU181" i="15"/>
  <c r="FY181" i="15"/>
  <c r="GC181" i="15"/>
  <c r="GG181" i="15"/>
  <c r="GK181" i="15"/>
  <c r="FX182" i="15"/>
  <c r="GB182" i="15"/>
  <c r="GF182" i="15"/>
  <c r="GJ182" i="15"/>
  <c r="GN182" i="15"/>
  <c r="FW183" i="15"/>
  <c r="GA183" i="15"/>
  <c r="GE183" i="15"/>
  <c r="GI183" i="15"/>
  <c r="GM183" i="15"/>
  <c r="FV184" i="15"/>
  <c r="FZ184" i="15"/>
  <c r="GD184" i="15"/>
  <c r="GH184" i="15"/>
  <c r="GL184" i="15"/>
  <c r="FU185" i="15"/>
  <c r="FY185" i="15"/>
  <c r="GC185" i="15"/>
  <c r="GG185" i="15"/>
  <c r="GK185" i="15"/>
  <c r="FX172" i="15"/>
  <c r="GB172" i="15"/>
  <c r="GF172" i="15"/>
  <c r="GJ172" i="15"/>
  <c r="GN172" i="15"/>
  <c r="FX176" i="15"/>
  <c r="GB176" i="15"/>
  <c r="GF176" i="15"/>
  <c r="GJ176" i="15"/>
  <c r="GN176" i="15"/>
  <c r="FV171" i="15"/>
  <c r="FZ171" i="15"/>
  <c r="GD171" i="15"/>
  <c r="GH171" i="15"/>
  <c r="GL171" i="15"/>
  <c r="FU180" i="15"/>
  <c r="FY180" i="15"/>
  <c r="GC180" i="15"/>
  <c r="GG180" i="15"/>
  <c r="GK180" i="15"/>
  <c r="FX181" i="15"/>
  <c r="GB181" i="15"/>
  <c r="GF181" i="15"/>
  <c r="GJ181" i="15"/>
  <c r="GN181" i="15"/>
  <c r="FW182" i="15"/>
  <c r="GA182" i="15"/>
  <c r="GE182" i="15"/>
  <c r="GI182" i="15"/>
  <c r="GM182" i="15"/>
  <c r="FV183" i="15"/>
  <c r="FZ183" i="15"/>
  <c r="GD183" i="15"/>
  <c r="GH183" i="15"/>
  <c r="GL183" i="15"/>
  <c r="FU184" i="15"/>
  <c r="FY184" i="15"/>
  <c r="GC184" i="15"/>
  <c r="GG184" i="15"/>
  <c r="GK184" i="15"/>
  <c r="FX185" i="15"/>
  <c r="GB185" i="15"/>
  <c r="GF185" i="15"/>
  <c r="GJ185" i="15"/>
  <c r="GN185" i="15"/>
  <c r="FW172" i="15"/>
  <c r="GA172" i="15"/>
  <c r="GE172" i="15"/>
  <c r="GI172" i="15"/>
  <c r="GM172" i="15"/>
  <c r="FV173" i="15"/>
  <c r="FZ173" i="15"/>
  <c r="GD173" i="15"/>
  <c r="GH173" i="15"/>
  <c r="GL173" i="15"/>
  <c r="FU174" i="15"/>
  <c r="FY174" i="15"/>
  <c r="GC174" i="15"/>
  <c r="GG174" i="15"/>
  <c r="GK174" i="15"/>
  <c r="FX175" i="15"/>
  <c r="GB175" i="15"/>
  <c r="GF175" i="15"/>
  <c r="GJ175" i="15"/>
  <c r="GN175" i="15"/>
  <c r="FW176" i="15"/>
  <c r="GA176" i="15"/>
  <c r="GE176" i="15"/>
  <c r="GI176" i="15"/>
  <c r="GM176" i="15"/>
  <c r="FV177" i="15"/>
  <c r="FZ177" i="15"/>
  <c r="GD177" i="15"/>
  <c r="GH177" i="15"/>
  <c r="GL177" i="15"/>
  <c r="FU178" i="15"/>
  <c r="FY178" i="15"/>
  <c r="GC178" i="15"/>
  <c r="GG178" i="15"/>
  <c r="GK178" i="15"/>
  <c r="FX179" i="15"/>
  <c r="GB179" i="15"/>
  <c r="GF179" i="15"/>
  <c r="GJ179" i="15"/>
  <c r="GN179" i="15"/>
  <c r="FV174" i="15"/>
  <c r="FZ174" i="15"/>
  <c r="GD174" i="15"/>
  <c r="GH174" i="15"/>
  <c r="GL174" i="15"/>
  <c r="FU175" i="15"/>
  <c r="FY175" i="15"/>
  <c r="GC175" i="15"/>
  <c r="GG175" i="15"/>
  <c r="GK175" i="15"/>
  <c r="EF171" i="15"/>
  <c r="EZ171" i="15" s="1"/>
  <c r="ED179" i="15"/>
  <c r="EX179" i="15" s="1"/>
  <c r="DR179" i="15"/>
  <c r="EL179" i="15" s="1"/>
  <c r="FF179" i="15" s="1"/>
  <c r="EE178" i="15"/>
  <c r="EY178" i="15" s="1"/>
  <c r="DS178" i="15"/>
  <c r="EM178" i="15" s="1"/>
  <c r="EB177" i="15"/>
  <c r="EV177" i="15" s="1"/>
  <c r="DP177" i="15"/>
  <c r="EJ177" i="15" s="1"/>
  <c r="EC176" i="15"/>
  <c r="EW176" i="15" s="1"/>
  <c r="DQ176" i="15"/>
  <c r="EK176" i="15" s="1"/>
  <c r="DZ175" i="15"/>
  <c r="ET175" i="15" s="1"/>
  <c r="DN175" i="15"/>
  <c r="EH175" i="15" s="1"/>
  <c r="DW174" i="15"/>
  <c r="EQ174" i="15" s="1"/>
  <c r="EF173" i="15"/>
  <c r="EZ173" i="15" s="1"/>
  <c r="DX173" i="15"/>
  <c r="ER173" i="15" s="1"/>
  <c r="EC172" i="15"/>
  <c r="EW172" i="15" s="1"/>
  <c r="DQ172" i="15"/>
  <c r="EK172" i="15" s="1"/>
  <c r="DZ185" i="15"/>
  <c r="ET185" i="15" s="1"/>
  <c r="DN185" i="15"/>
  <c r="EH185" i="15" s="1"/>
  <c r="DW184" i="15"/>
  <c r="EQ184" i="15" s="1"/>
  <c r="EB183" i="15"/>
  <c r="EV183" i="15" s="1"/>
  <c r="DP183" i="15"/>
  <c r="EJ183" i="15" s="1"/>
  <c r="DY182" i="15"/>
  <c r="ES182" i="15" s="1"/>
  <c r="DM182" i="15"/>
  <c r="EG182" i="15" s="1"/>
  <c r="DR181" i="15"/>
  <c r="EL181" i="15" s="1"/>
  <c r="EE180" i="15"/>
  <c r="EY180" i="15" s="1"/>
  <c r="DS180" i="15"/>
  <c r="EM180" i="15" s="1"/>
  <c r="DT171" i="15"/>
  <c r="EN171" i="15" s="1"/>
  <c r="EB171" i="15"/>
  <c r="EV171" i="15" s="1"/>
  <c r="DO171" i="15"/>
  <c r="EI171" i="15" s="1"/>
  <c r="DW171" i="15"/>
  <c r="EQ171" i="15" s="1"/>
  <c r="EE171" i="15"/>
  <c r="EY171" i="15" s="1"/>
  <c r="EF179" i="15"/>
  <c r="EZ179" i="15" s="1"/>
  <c r="EB179" i="15"/>
  <c r="EV179" i="15" s="1"/>
  <c r="DX179" i="15"/>
  <c r="ER179" i="15" s="1"/>
  <c r="DT179" i="15"/>
  <c r="EN179" i="15" s="1"/>
  <c r="DP179" i="15"/>
  <c r="EJ179" i="15" s="1"/>
  <c r="EC178" i="15"/>
  <c r="EW178" i="15" s="1"/>
  <c r="FQ178" i="15" s="1"/>
  <c r="HE178" i="15" s="1"/>
  <c r="DY178" i="15"/>
  <c r="ES178" i="15" s="1"/>
  <c r="DU178" i="15"/>
  <c r="EO178" i="15" s="1"/>
  <c r="FI178" i="15" s="1"/>
  <c r="GW178" i="15" s="1"/>
  <c r="DQ178" i="15"/>
  <c r="EK178" i="15" s="1"/>
  <c r="DM178" i="15"/>
  <c r="EG178" i="15" s="1"/>
  <c r="ED177" i="15"/>
  <c r="EX177" i="15" s="1"/>
  <c r="DZ177" i="15"/>
  <c r="ET177" i="15" s="1"/>
  <c r="DV177" i="15"/>
  <c r="EP177" i="15" s="1"/>
  <c r="DR177" i="15"/>
  <c r="EL177" i="15" s="1"/>
  <c r="DN177" i="15"/>
  <c r="EH177" i="15" s="1"/>
  <c r="EE176" i="15"/>
  <c r="EY176" i="15" s="1"/>
  <c r="EA176" i="15"/>
  <c r="EU176" i="15" s="1"/>
  <c r="DW176" i="15"/>
  <c r="EQ176" i="15" s="1"/>
  <c r="DS176" i="15"/>
  <c r="EM176" i="15" s="1"/>
  <c r="DO176" i="15"/>
  <c r="EI176" i="15" s="1"/>
  <c r="EF175" i="15"/>
  <c r="EZ175" i="15" s="1"/>
  <c r="EB175" i="15"/>
  <c r="EV175" i="15" s="1"/>
  <c r="DX175" i="15"/>
  <c r="ER175" i="15" s="1"/>
  <c r="DT175" i="15"/>
  <c r="EN175" i="15" s="1"/>
  <c r="DP175" i="15"/>
  <c r="EJ175" i="15" s="1"/>
  <c r="EC174" i="15"/>
  <c r="EW174" i="15" s="1"/>
  <c r="DY174" i="15"/>
  <c r="ES174" i="15" s="1"/>
  <c r="DU174" i="15"/>
  <c r="EO174" i="15" s="1"/>
  <c r="DQ174" i="15"/>
  <c r="EK174" i="15" s="1"/>
  <c r="DM174" i="15"/>
  <c r="EG174" i="15" s="1"/>
  <c r="ED173" i="15"/>
  <c r="EX173" i="15" s="1"/>
  <c r="DZ173" i="15"/>
  <c r="ET173" i="15" s="1"/>
  <c r="DV173" i="15"/>
  <c r="EP173" i="15" s="1"/>
  <c r="DR173" i="15"/>
  <c r="EL173" i="15" s="1"/>
  <c r="DN173" i="15"/>
  <c r="EH173" i="15" s="1"/>
  <c r="EE172" i="15"/>
  <c r="EY172" i="15" s="1"/>
  <c r="EA172" i="15"/>
  <c r="EU172" i="15" s="1"/>
  <c r="DW172" i="15"/>
  <c r="EQ172" i="15" s="1"/>
  <c r="DS172" i="15"/>
  <c r="EM172" i="15" s="1"/>
  <c r="DO172" i="15"/>
  <c r="EI172" i="15" s="1"/>
  <c r="EF185" i="15"/>
  <c r="EZ185" i="15" s="1"/>
  <c r="EB185" i="15"/>
  <c r="EV185" i="15" s="1"/>
  <c r="DX185" i="15"/>
  <c r="ER185" i="15" s="1"/>
  <c r="DT185" i="15"/>
  <c r="EN185" i="15" s="1"/>
  <c r="DP185" i="15"/>
  <c r="EJ185" i="15" s="1"/>
  <c r="EC184" i="15"/>
  <c r="EW184" i="15" s="1"/>
  <c r="DY184" i="15"/>
  <c r="ES184" i="15" s="1"/>
  <c r="DU184" i="15"/>
  <c r="EO184" i="15" s="1"/>
  <c r="DQ184" i="15"/>
  <c r="EK184" i="15" s="1"/>
  <c r="DM184" i="15"/>
  <c r="EG184" i="15" s="1"/>
  <c r="ED183" i="15"/>
  <c r="EX183" i="15" s="1"/>
  <c r="DZ183" i="15"/>
  <c r="ET183" i="15" s="1"/>
  <c r="FN183" i="15" s="1"/>
  <c r="FD183" i="15" s="1"/>
  <c r="DV183" i="15"/>
  <c r="EP183" i="15" s="1"/>
  <c r="DR183" i="15"/>
  <c r="EL183" i="15" s="1"/>
  <c r="DN183" i="15"/>
  <c r="EH183" i="15" s="1"/>
  <c r="EE182" i="15"/>
  <c r="EY182" i="15" s="1"/>
  <c r="EA182" i="15"/>
  <c r="EU182" i="15" s="1"/>
  <c r="DW182" i="15"/>
  <c r="EQ182" i="15" s="1"/>
  <c r="DS182" i="15"/>
  <c r="EM182" i="15" s="1"/>
  <c r="DO182" i="15"/>
  <c r="EI182" i="15" s="1"/>
  <c r="EF181" i="15"/>
  <c r="EZ181" i="15" s="1"/>
  <c r="EB181" i="15"/>
  <c r="EV181" i="15" s="1"/>
  <c r="DX181" i="15"/>
  <c r="ER181" i="15" s="1"/>
  <c r="DT181" i="15"/>
  <c r="EN181" i="15" s="1"/>
  <c r="DP181" i="15"/>
  <c r="EJ181" i="15" s="1"/>
  <c r="EC180" i="15"/>
  <c r="EW180" i="15" s="1"/>
  <c r="DY180" i="15"/>
  <c r="ES180" i="15" s="1"/>
  <c r="DU180" i="15"/>
  <c r="EO180" i="15" s="1"/>
  <c r="DQ180" i="15"/>
  <c r="EK180" i="15" s="1"/>
  <c r="DM180" i="15"/>
  <c r="EG180" i="15" s="1"/>
  <c r="DP171" i="15"/>
  <c r="EJ171" i="15" s="1"/>
  <c r="DS171" i="15"/>
  <c r="EM171" i="15" s="1"/>
  <c r="DZ179" i="15"/>
  <c r="ET179" i="15" s="1"/>
  <c r="DN179" i="15"/>
  <c r="EH179" i="15" s="1"/>
  <c r="DW178" i="15"/>
  <c r="EQ178" i="15" s="1"/>
  <c r="EF177" i="15"/>
  <c r="EZ177" i="15" s="1"/>
  <c r="DT177" i="15"/>
  <c r="EN177" i="15" s="1"/>
  <c r="DY176" i="15"/>
  <c r="ES176" i="15" s="1"/>
  <c r="DM176" i="15"/>
  <c r="EG176" i="15" s="1"/>
  <c r="DV175" i="15"/>
  <c r="EP175" i="15" s="1"/>
  <c r="FJ175" i="15" s="1"/>
  <c r="GX175" i="15" s="1"/>
  <c r="EE174" i="15"/>
  <c r="EY174" i="15" s="1"/>
  <c r="DS174" i="15"/>
  <c r="EM174" i="15" s="1"/>
  <c r="EB173" i="15"/>
  <c r="EV173" i="15" s="1"/>
  <c r="FP173" i="15" s="1"/>
  <c r="FB173" i="15" s="1"/>
  <c r="DP173" i="15"/>
  <c r="EJ173" i="15" s="1"/>
  <c r="DU172" i="15"/>
  <c r="EO172" i="15" s="1"/>
  <c r="ED185" i="15"/>
  <c r="EX185" i="15" s="1"/>
  <c r="DR185" i="15"/>
  <c r="EL185" i="15" s="1"/>
  <c r="EA184" i="15"/>
  <c r="EU184" i="15" s="1"/>
  <c r="DO184" i="15"/>
  <c r="EI184" i="15" s="1"/>
  <c r="DX183" i="15"/>
  <c r="ER183" i="15" s="1"/>
  <c r="EC182" i="15"/>
  <c r="EW182" i="15" s="1"/>
  <c r="DQ182" i="15"/>
  <c r="EK182" i="15" s="1"/>
  <c r="ED181" i="15"/>
  <c r="EX181" i="15" s="1"/>
  <c r="DV181" i="15"/>
  <c r="EP181" i="15" s="1"/>
  <c r="DN181" i="15"/>
  <c r="EH181" i="15" s="1"/>
  <c r="EA180" i="15"/>
  <c r="EU180" i="15" s="1"/>
  <c r="DO180" i="15"/>
  <c r="EI180" i="15" s="1"/>
  <c r="DR171" i="15"/>
  <c r="EL171" i="15" s="1"/>
  <c r="DZ171" i="15"/>
  <c r="ET171" i="15" s="1"/>
  <c r="DM171" i="15"/>
  <c r="EG171" i="15" s="1"/>
  <c r="DU171" i="15"/>
  <c r="EO171" i="15" s="1"/>
  <c r="EC171" i="15"/>
  <c r="EW171" i="15" s="1"/>
  <c r="EC179" i="15"/>
  <c r="EW179" i="15" s="1"/>
  <c r="DY179" i="15"/>
  <c r="ES179" i="15" s="1"/>
  <c r="DU179" i="15"/>
  <c r="EO179" i="15" s="1"/>
  <c r="DQ179" i="15"/>
  <c r="EK179" i="15" s="1"/>
  <c r="DM179" i="15"/>
  <c r="EG179" i="15" s="1"/>
  <c r="ED178" i="15"/>
  <c r="EX178" i="15" s="1"/>
  <c r="DZ178" i="15"/>
  <c r="ET178" i="15" s="1"/>
  <c r="DV178" i="15"/>
  <c r="EP178" i="15" s="1"/>
  <c r="DR178" i="15"/>
  <c r="EL178" i="15" s="1"/>
  <c r="DN178" i="15"/>
  <c r="EH178" i="15" s="1"/>
  <c r="EE177" i="15"/>
  <c r="EY177" i="15" s="1"/>
  <c r="EA177" i="15"/>
  <c r="EU177" i="15" s="1"/>
  <c r="DW177" i="15"/>
  <c r="EQ177" i="15" s="1"/>
  <c r="DS177" i="15"/>
  <c r="EM177" i="15" s="1"/>
  <c r="DO177" i="15"/>
  <c r="EI177" i="15" s="1"/>
  <c r="EF176" i="15"/>
  <c r="EZ176" i="15" s="1"/>
  <c r="EB176" i="15"/>
  <c r="EV176" i="15" s="1"/>
  <c r="DX176" i="15"/>
  <c r="ER176" i="15" s="1"/>
  <c r="DT176" i="15"/>
  <c r="EN176" i="15" s="1"/>
  <c r="DP176" i="15"/>
  <c r="EJ176" i="15" s="1"/>
  <c r="EC175" i="15"/>
  <c r="EW175" i="15" s="1"/>
  <c r="DY175" i="15"/>
  <c r="ES175" i="15" s="1"/>
  <c r="DU175" i="15"/>
  <c r="EO175" i="15" s="1"/>
  <c r="DQ175" i="15"/>
  <c r="EK175" i="15" s="1"/>
  <c r="DM175" i="15"/>
  <c r="EG175" i="15" s="1"/>
  <c r="ED174" i="15"/>
  <c r="EX174" i="15" s="1"/>
  <c r="DZ174" i="15"/>
  <c r="ET174" i="15" s="1"/>
  <c r="DV174" i="15"/>
  <c r="EP174" i="15" s="1"/>
  <c r="FJ174" i="15" s="1"/>
  <c r="GX174" i="15" s="1"/>
  <c r="DR174" i="15"/>
  <c r="EL174" i="15" s="1"/>
  <c r="FF174" i="15" s="1"/>
  <c r="DN174" i="15"/>
  <c r="EH174" i="15" s="1"/>
  <c r="EE173" i="15"/>
  <c r="EY173" i="15" s="1"/>
  <c r="EA173" i="15"/>
  <c r="EU173" i="15" s="1"/>
  <c r="DW173" i="15"/>
  <c r="EQ173" i="15" s="1"/>
  <c r="DS173" i="15"/>
  <c r="EM173" i="15" s="1"/>
  <c r="DO173" i="15"/>
  <c r="EI173" i="15" s="1"/>
  <c r="EF172" i="15"/>
  <c r="EZ172" i="15" s="1"/>
  <c r="EB172" i="15"/>
  <c r="EV172" i="15" s="1"/>
  <c r="DX172" i="15"/>
  <c r="ER172" i="15" s="1"/>
  <c r="DT172" i="15"/>
  <c r="EN172" i="15" s="1"/>
  <c r="DP172" i="15"/>
  <c r="EJ172" i="15" s="1"/>
  <c r="EC185" i="15"/>
  <c r="EW185" i="15" s="1"/>
  <c r="DY185" i="15"/>
  <c r="ES185" i="15" s="1"/>
  <c r="DU185" i="15"/>
  <c r="EO185" i="15" s="1"/>
  <c r="DQ185" i="15"/>
  <c r="EK185" i="15" s="1"/>
  <c r="DM185" i="15"/>
  <c r="EG185" i="15" s="1"/>
  <c r="ED184" i="15"/>
  <c r="EX184" i="15" s="1"/>
  <c r="FR184" i="15" s="1"/>
  <c r="DZ184" i="15"/>
  <c r="ET184" i="15" s="1"/>
  <c r="DV184" i="15"/>
  <c r="EP184" i="15" s="1"/>
  <c r="DR184" i="15"/>
  <c r="EL184" i="15" s="1"/>
  <c r="DN184" i="15"/>
  <c r="EH184" i="15" s="1"/>
  <c r="EE183" i="15"/>
  <c r="EY183" i="15" s="1"/>
  <c r="EA183" i="15"/>
  <c r="EU183" i="15" s="1"/>
  <c r="DW183" i="15"/>
  <c r="EQ183" i="15" s="1"/>
  <c r="DS183" i="15"/>
  <c r="EM183" i="15" s="1"/>
  <c r="DO183" i="15"/>
  <c r="EI183" i="15" s="1"/>
  <c r="EF182" i="15"/>
  <c r="EZ182" i="15" s="1"/>
  <c r="EB182" i="15"/>
  <c r="EV182" i="15" s="1"/>
  <c r="DX182" i="15"/>
  <c r="ER182" i="15" s="1"/>
  <c r="DT182" i="15"/>
  <c r="EN182" i="15" s="1"/>
  <c r="DP182" i="15"/>
  <c r="EJ182" i="15" s="1"/>
  <c r="EC181" i="15"/>
  <c r="EW181" i="15" s="1"/>
  <c r="DY181" i="15"/>
  <c r="ES181" i="15" s="1"/>
  <c r="DU181" i="15"/>
  <c r="EO181" i="15" s="1"/>
  <c r="DQ181" i="15"/>
  <c r="EK181" i="15" s="1"/>
  <c r="DM181" i="15"/>
  <c r="EG181" i="15" s="1"/>
  <c r="ED180" i="15"/>
  <c r="EX180" i="15" s="1"/>
  <c r="DZ180" i="15"/>
  <c r="ET180" i="15" s="1"/>
  <c r="DV180" i="15"/>
  <c r="EP180" i="15" s="1"/>
  <c r="DR180" i="15"/>
  <c r="EL180" i="15" s="1"/>
  <c r="DN180" i="15"/>
  <c r="EH180" i="15" s="1"/>
  <c r="DX171" i="15"/>
  <c r="ER171" i="15" s="1"/>
  <c r="EA171" i="15"/>
  <c r="EU171" i="15" s="1"/>
  <c r="DV179" i="15"/>
  <c r="EP179" i="15" s="1"/>
  <c r="EA178" i="15"/>
  <c r="EU178" i="15" s="1"/>
  <c r="DO178" i="15"/>
  <c r="EI178" i="15" s="1"/>
  <c r="DX177" i="15"/>
  <c r="ER177" i="15" s="1"/>
  <c r="DU176" i="15"/>
  <c r="EO176" i="15" s="1"/>
  <c r="ED175" i="15"/>
  <c r="EX175" i="15" s="1"/>
  <c r="FR175" i="15" s="1"/>
  <c r="DR175" i="15"/>
  <c r="EL175" i="15" s="1"/>
  <c r="EA174" i="15"/>
  <c r="EU174" i="15" s="1"/>
  <c r="DO174" i="15"/>
  <c r="EI174" i="15" s="1"/>
  <c r="DT173" i="15"/>
  <c r="EN173" i="15" s="1"/>
  <c r="DY172" i="15"/>
  <c r="ES172" i="15" s="1"/>
  <c r="DM172" i="15"/>
  <c r="EG172" i="15" s="1"/>
  <c r="DV185" i="15"/>
  <c r="EP185" i="15" s="1"/>
  <c r="EE184" i="15"/>
  <c r="EY184" i="15" s="1"/>
  <c r="DS184" i="15"/>
  <c r="EM184" i="15" s="1"/>
  <c r="EF183" i="15"/>
  <c r="EZ183" i="15" s="1"/>
  <c r="DT183" i="15"/>
  <c r="EN183" i="15" s="1"/>
  <c r="DU182" i="15"/>
  <c r="EO182" i="15" s="1"/>
  <c r="DZ181" i="15"/>
  <c r="ET181" i="15" s="1"/>
  <c r="DW180" i="15"/>
  <c r="EQ180" i="15" s="1"/>
  <c r="DN171" i="15"/>
  <c r="EH171" i="15" s="1"/>
  <c r="DV171" i="15"/>
  <c r="EP171" i="15" s="1"/>
  <c r="ED171" i="15"/>
  <c r="EX171" i="15" s="1"/>
  <c r="DQ171" i="15"/>
  <c r="EK171" i="15" s="1"/>
  <c r="DY171" i="15"/>
  <c r="ES171" i="15" s="1"/>
  <c r="EE179" i="15"/>
  <c r="EY179" i="15" s="1"/>
  <c r="EA179" i="15"/>
  <c r="EU179" i="15" s="1"/>
  <c r="DW179" i="15"/>
  <c r="EQ179" i="15" s="1"/>
  <c r="DS179" i="15"/>
  <c r="EM179" i="15" s="1"/>
  <c r="DO179" i="15"/>
  <c r="EI179" i="15" s="1"/>
  <c r="EF178" i="15"/>
  <c r="EZ178" i="15" s="1"/>
  <c r="EB178" i="15"/>
  <c r="EV178" i="15" s="1"/>
  <c r="DX178" i="15"/>
  <c r="ER178" i="15" s="1"/>
  <c r="DT178" i="15"/>
  <c r="EN178" i="15" s="1"/>
  <c r="DP178" i="15"/>
  <c r="EJ178" i="15" s="1"/>
  <c r="EC177" i="15"/>
  <c r="EW177" i="15" s="1"/>
  <c r="DY177" i="15"/>
  <c r="ES177" i="15" s="1"/>
  <c r="DU177" i="15"/>
  <c r="EO177" i="15" s="1"/>
  <c r="DQ177" i="15"/>
  <c r="EK177" i="15" s="1"/>
  <c r="DM177" i="15"/>
  <c r="EG177" i="15" s="1"/>
  <c r="ED176" i="15"/>
  <c r="EX176" i="15" s="1"/>
  <c r="DZ176" i="15"/>
  <c r="ET176" i="15" s="1"/>
  <c r="DV176" i="15"/>
  <c r="EP176" i="15" s="1"/>
  <c r="DR176" i="15"/>
  <c r="EL176" i="15" s="1"/>
  <c r="DN176" i="15"/>
  <c r="EH176" i="15" s="1"/>
  <c r="EE175" i="15"/>
  <c r="EY175" i="15" s="1"/>
  <c r="EA175" i="15"/>
  <c r="EU175" i="15" s="1"/>
  <c r="DW175" i="15"/>
  <c r="EQ175" i="15" s="1"/>
  <c r="DS175" i="15"/>
  <c r="EM175" i="15" s="1"/>
  <c r="DO175" i="15"/>
  <c r="EI175" i="15" s="1"/>
  <c r="EF174" i="15"/>
  <c r="EZ174" i="15" s="1"/>
  <c r="EB174" i="15"/>
  <c r="EV174" i="15" s="1"/>
  <c r="DX174" i="15"/>
  <c r="ER174" i="15" s="1"/>
  <c r="DT174" i="15"/>
  <c r="EN174" i="15" s="1"/>
  <c r="DP174" i="15"/>
  <c r="EJ174" i="15" s="1"/>
  <c r="EC173" i="15"/>
  <c r="EW173" i="15" s="1"/>
  <c r="DY173" i="15"/>
  <c r="ES173" i="15" s="1"/>
  <c r="DU173" i="15"/>
  <c r="EO173" i="15" s="1"/>
  <c r="DQ173" i="15"/>
  <c r="EK173" i="15" s="1"/>
  <c r="ED172" i="15"/>
  <c r="EX172" i="15" s="1"/>
  <c r="DZ172" i="15"/>
  <c r="ET172" i="15" s="1"/>
  <c r="DV172" i="15"/>
  <c r="EP172" i="15" s="1"/>
  <c r="FJ172" i="15" s="1"/>
  <c r="DR172" i="15"/>
  <c r="EL172" i="15" s="1"/>
  <c r="DN172" i="15"/>
  <c r="EH172" i="15" s="1"/>
  <c r="EE185" i="15"/>
  <c r="EY185" i="15" s="1"/>
  <c r="EA185" i="15"/>
  <c r="EU185" i="15" s="1"/>
  <c r="DW185" i="15"/>
  <c r="EQ185" i="15" s="1"/>
  <c r="DS185" i="15"/>
  <c r="EM185" i="15" s="1"/>
  <c r="DO185" i="15"/>
  <c r="EI185" i="15" s="1"/>
  <c r="EC183" i="15"/>
  <c r="EW183" i="15" s="1"/>
  <c r="DY183" i="15"/>
  <c r="ES183" i="15" s="1"/>
  <c r="DU183" i="15"/>
  <c r="EO183" i="15" s="1"/>
  <c r="DQ183" i="15"/>
  <c r="EK183" i="15" s="1"/>
  <c r="DM183" i="15"/>
  <c r="EG183" i="15" s="1"/>
  <c r="EE181" i="15"/>
  <c r="EY181" i="15" s="1"/>
  <c r="EA181" i="15"/>
  <c r="EU181" i="15" s="1"/>
  <c r="DW181" i="15"/>
  <c r="EQ181" i="15" s="1"/>
  <c r="DS181" i="15"/>
  <c r="EM181" i="15" s="1"/>
  <c r="DO181" i="15"/>
  <c r="EI181" i="15" s="1"/>
  <c r="S185" i="15"/>
  <c r="U174" i="15"/>
  <c r="W174" i="15" s="1"/>
  <c r="AD181" i="15"/>
  <c r="AF181" i="15" s="1"/>
  <c r="U181" i="15"/>
  <c r="W181" i="15" s="1"/>
  <c r="AE181" i="15"/>
  <c r="V182" i="15"/>
  <c r="V184" i="15"/>
  <c r="AD184" i="15"/>
  <c r="AF184" i="15" s="1"/>
  <c r="U185" i="15"/>
  <c r="W185" i="15" s="1"/>
  <c r="X185" i="15"/>
  <c r="Z185" i="15" s="1"/>
  <c r="AG185" i="15"/>
  <c r="AI185" i="15" s="1"/>
  <c r="CI1" i="15"/>
  <c r="GZ1" i="15"/>
  <c r="J3" i="15"/>
  <c r="HI3" i="15"/>
  <c r="HM3" i="15"/>
  <c r="F175" i="15"/>
  <c r="Y178" i="15"/>
  <c r="AH181" i="15"/>
  <c r="S182" i="15"/>
  <c r="AE182" i="15"/>
  <c r="X183" i="15"/>
  <c r="Z183" i="15" s="1"/>
  <c r="X184" i="15"/>
  <c r="Z184" i="15" s="1"/>
  <c r="AE184" i="15"/>
  <c r="F185" i="15"/>
  <c r="Y185" i="15"/>
  <c r="AH185" i="15"/>
  <c r="GE1" i="15"/>
  <c r="I3" i="15"/>
  <c r="AA3" i="15"/>
  <c r="HL3" i="15"/>
  <c r="Y175" i="15"/>
  <c r="AH179" i="15"/>
  <c r="U180" i="15"/>
  <c r="W180" i="15" s="1"/>
  <c r="X180" i="15"/>
  <c r="Z180" i="15" s="1"/>
  <c r="AD182" i="15"/>
  <c r="AF182" i="15" s="1"/>
  <c r="X182" i="15"/>
  <c r="Z182" i="15" s="1"/>
  <c r="Y183" i="15"/>
  <c r="Y182" i="15"/>
  <c r="AC184" i="15"/>
  <c r="U175" i="15"/>
  <c r="W175" i="15" s="1"/>
  <c r="U178" i="15"/>
  <c r="W178" i="15" s="1"/>
  <c r="X178" i="15"/>
  <c r="Z178" i="15" s="1"/>
  <c r="AG179" i="15"/>
  <c r="AI179" i="15" s="1"/>
  <c r="Y180" i="15"/>
  <c r="AE185" i="15"/>
  <c r="X174" i="15"/>
  <c r="Z174" i="15" s="1"/>
  <c r="S176" i="15"/>
  <c r="V181" i="15"/>
  <c r="S183" i="15"/>
  <c r="U177" i="15"/>
  <c r="W177" i="15" s="1"/>
  <c r="V179" i="15"/>
  <c r="V180" i="15"/>
  <c r="V178" i="15"/>
  <c r="V174" i="15"/>
  <c r="V176" i="15"/>
  <c r="V177" i="15"/>
  <c r="U179" i="15"/>
  <c r="W179" i="15" s="1"/>
  <c r="AE179" i="15"/>
  <c r="AC181" i="15"/>
  <c r="U183" i="15"/>
  <c r="W183" i="15" s="1"/>
  <c r="AB184" i="15"/>
  <c r="X171" i="15"/>
  <c r="Z171" i="15" s="1"/>
  <c r="Y171" i="15"/>
  <c r="U171" i="15"/>
  <c r="W171" i="15" s="1"/>
  <c r="V171" i="15"/>
  <c r="Y174" i="15"/>
  <c r="AB171" i="15"/>
  <c r="AC171" i="15"/>
  <c r="X173" i="15"/>
  <c r="Z173" i="15" s="1"/>
  <c r="Y173" i="15"/>
  <c r="U173" i="15"/>
  <c r="W173" i="15" s="1"/>
  <c r="V173" i="15"/>
  <c r="V175" i="15"/>
  <c r="HT6" i="15"/>
  <c r="HX6" i="15"/>
  <c r="IB6" i="15"/>
  <c r="IF6" i="15"/>
  <c r="IJ6" i="15"/>
  <c r="AL7" i="15"/>
  <c r="AP7" i="15"/>
  <c r="AT7" i="15"/>
  <c r="AX7" i="15"/>
  <c r="BB7" i="15"/>
  <c r="HV11" i="15"/>
  <c r="CU34" i="15"/>
  <c r="FM34" i="15"/>
  <c r="FC34" i="15" s="1"/>
  <c r="HS6" i="15"/>
  <c r="HW6" i="15"/>
  <c r="IA6" i="15"/>
  <c r="IE6" i="15"/>
  <c r="II6" i="15"/>
  <c r="HU11" i="15"/>
  <c r="E14" i="15"/>
  <c r="FO34" i="15"/>
  <c r="FA34" i="15" s="1"/>
  <c r="CS34" i="15"/>
  <c r="HR6" i="15"/>
  <c r="HV6" i="15"/>
  <c r="HZ6" i="15"/>
  <c r="ID6" i="15"/>
  <c r="E169" i="14"/>
  <c r="E168" i="14"/>
  <c r="E167" i="14"/>
  <c r="E166" i="14"/>
  <c r="DB165" i="14"/>
  <c r="LN165" i="14" s="1"/>
  <c r="KS165" i="14" s="1"/>
  <c r="DA165" i="14"/>
  <c r="CZ165" i="14"/>
  <c r="LL165" i="14" s="1"/>
  <c r="KQ165" i="14" s="1"/>
  <c r="CY165" i="14"/>
  <c r="CX165" i="14"/>
  <c r="LJ165" i="14" s="1"/>
  <c r="KO165" i="14" s="1"/>
  <c r="CW165" i="14"/>
  <c r="CV165" i="14"/>
  <c r="LH165" i="14" s="1"/>
  <c r="KM165" i="14" s="1"/>
  <c r="CU165" i="14"/>
  <c r="CT165" i="14"/>
  <c r="LF165" i="14" s="1"/>
  <c r="KK165" i="14" s="1"/>
  <c r="CS165" i="14"/>
  <c r="CR165" i="14"/>
  <c r="LD165" i="14" s="1"/>
  <c r="KI165" i="14" s="1"/>
  <c r="CQ165" i="14"/>
  <c r="CP165" i="14"/>
  <c r="LB165" i="14" s="1"/>
  <c r="KG165" i="14" s="1"/>
  <c r="CO165" i="14"/>
  <c r="CN165" i="14"/>
  <c r="KZ165" i="14" s="1"/>
  <c r="KE165" i="14" s="1"/>
  <c r="CM165" i="14"/>
  <c r="CL165" i="14"/>
  <c r="KX165" i="14" s="1"/>
  <c r="KC165" i="14" s="1"/>
  <c r="CK165" i="14"/>
  <c r="CJ165" i="14"/>
  <c r="KV165" i="14" s="1"/>
  <c r="KA165" i="14" s="1"/>
  <c r="CI165" i="14"/>
  <c r="E165" i="14"/>
  <c r="E164" i="14"/>
  <c r="E163" i="14"/>
  <c r="E162" i="14"/>
  <c r="E161" i="14"/>
  <c r="DB160" i="14"/>
  <c r="LN160" i="14" s="1"/>
  <c r="KS160" i="14" s="1"/>
  <c r="DA160" i="14"/>
  <c r="CZ160" i="14"/>
  <c r="LL160" i="14" s="1"/>
  <c r="KQ160" i="14" s="1"/>
  <c r="CY160" i="14"/>
  <c r="CX160" i="14"/>
  <c r="LJ160" i="14" s="1"/>
  <c r="KO160" i="14" s="1"/>
  <c r="CW160" i="14"/>
  <c r="CV160" i="14"/>
  <c r="LH160" i="14" s="1"/>
  <c r="KM160" i="14" s="1"/>
  <c r="CU160" i="14"/>
  <c r="CT160" i="14"/>
  <c r="LF160" i="14" s="1"/>
  <c r="KK160" i="14" s="1"/>
  <c r="CS160" i="14"/>
  <c r="CR160" i="14"/>
  <c r="LD160" i="14" s="1"/>
  <c r="KI160" i="14" s="1"/>
  <c r="CQ160" i="14"/>
  <c r="CP160" i="14"/>
  <c r="LB160" i="14" s="1"/>
  <c r="KG160" i="14" s="1"/>
  <c r="CO160" i="14"/>
  <c r="CN160" i="14"/>
  <c r="KZ160" i="14" s="1"/>
  <c r="KE160" i="14" s="1"/>
  <c r="CM160" i="14"/>
  <c r="CL160" i="14"/>
  <c r="KX160" i="14" s="1"/>
  <c r="KC160" i="14" s="1"/>
  <c r="CK160" i="14"/>
  <c r="CJ160" i="14"/>
  <c r="KV160" i="14" s="1"/>
  <c r="KA160" i="14" s="1"/>
  <c r="CI160" i="14"/>
  <c r="E160" i="14"/>
  <c r="E159" i="14"/>
  <c r="E158" i="14"/>
  <c r="E157" i="14"/>
  <c r="E156" i="14"/>
  <c r="E154" i="14"/>
  <c r="E153" i="14"/>
  <c r="E152" i="14"/>
  <c r="E151" i="14"/>
  <c r="E150" i="14"/>
  <c r="E149" i="14"/>
  <c r="DB148" i="14"/>
  <c r="LN148" i="14" s="1"/>
  <c r="KS148" i="14" s="1"/>
  <c r="DA148" i="14"/>
  <c r="CZ148" i="14"/>
  <c r="LL148" i="14" s="1"/>
  <c r="KQ148" i="14" s="1"/>
  <c r="CY148" i="14"/>
  <c r="CX148" i="14"/>
  <c r="LJ148" i="14" s="1"/>
  <c r="KO148" i="14" s="1"/>
  <c r="CW148" i="14"/>
  <c r="CV148" i="14"/>
  <c r="LH148" i="14" s="1"/>
  <c r="KM148" i="14" s="1"/>
  <c r="CU148" i="14"/>
  <c r="CT148" i="14"/>
  <c r="LF148" i="14" s="1"/>
  <c r="KK148" i="14" s="1"/>
  <c r="CS148" i="14"/>
  <c r="CR148" i="14"/>
  <c r="LD148" i="14" s="1"/>
  <c r="KI148" i="14" s="1"/>
  <c r="CQ148" i="14"/>
  <c r="CP148" i="14"/>
  <c r="LB148" i="14" s="1"/>
  <c r="KG148" i="14" s="1"/>
  <c r="CO148" i="14"/>
  <c r="CN148" i="14"/>
  <c r="KZ148" i="14" s="1"/>
  <c r="KE148" i="14" s="1"/>
  <c r="CM148" i="14"/>
  <c r="CL148" i="14"/>
  <c r="KX148" i="14" s="1"/>
  <c r="KC148" i="14" s="1"/>
  <c r="CK148" i="14"/>
  <c r="CJ148" i="14"/>
  <c r="KV148" i="14" s="1"/>
  <c r="KA148" i="14" s="1"/>
  <c r="CI148" i="14"/>
  <c r="E148" i="14"/>
  <c r="E147" i="14"/>
  <c r="E146" i="14"/>
  <c r="E145" i="14"/>
  <c r="DB144" i="14"/>
  <c r="LN144" i="14" s="1"/>
  <c r="KS144" i="14" s="1"/>
  <c r="DA144" i="14"/>
  <c r="CZ144" i="14"/>
  <c r="LL144" i="14" s="1"/>
  <c r="KQ144" i="14" s="1"/>
  <c r="CY144" i="14"/>
  <c r="CX144" i="14"/>
  <c r="LJ144" i="14" s="1"/>
  <c r="KO144" i="14" s="1"/>
  <c r="CW144" i="14"/>
  <c r="CV144" i="14"/>
  <c r="LH144" i="14" s="1"/>
  <c r="KM144" i="14" s="1"/>
  <c r="CU144" i="14"/>
  <c r="CT144" i="14"/>
  <c r="LF144" i="14" s="1"/>
  <c r="KK144" i="14" s="1"/>
  <c r="CS144" i="14"/>
  <c r="CR144" i="14"/>
  <c r="LD144" i="14" s="1"/>
  <c r="KI144" i="14" s="1"/>
  <c r="CQ144" i="14"/>
  <c r="CP144" i="14"/>
  <c r="LB144" i="14" s="1"/>
  <c r="KG144" i="14" s="1"/>
  <c r="CO144" i="14"/>
  <c r="CN144" i="14"/>
  <c r="KZ144" i="14" s="1"/>
  <c r="KE144" i="14" s="1"/>
  <c r="CM144" i="14"/>
  <c r="CL144" i="14"/>
  <c r="KX144" i="14" s="1"/>
  <c r="KC144" i="14" s="1"/>
  <c r="CK144" i="14"/>
  <c r="CJ144" i="14"/>
  <c r="KV144" i="14" s="1"/>
  <c r="KA144" i="14" s="1"/>
  <c r="CI144" i="14"/>
  <c r="E144" i="14"/>
  <c r="E143" i="14"/>
  <c r="E142" i="14"/>
  <c r="E141" i="14"/>
  <c r="E140" i="14"/>
  <c r="DB139" i="14"/>
  <c r="LN139" i="14" s="1"/>
  <c r="KS139" i="14" s="1"/>
  <c r="DA139" i="14"/>
  <c r="CZ139" i="14"/>
  <c r="LL139" i="14" s="1"/>
  <c r="KQ139" i="14" s="1"/>
  <c r="CY139" i="14"/>
  <c r="CX139" i="14"/>
  <c r="LJ139" i="14" s="1"/>
  <c r="KO139" i="14" s="1"/>
  <c r="CW139" i="14"/>
  <c r="CV139" i="14"/>
  <c r="LH139" i="14" s="1"/>
  <c r="KM139" i="14" s="1"/>
  <c r="CU139" i="14"/>
  <c r="CT139" i="14"/>
  <c r="LF139" i="14" s="1"/>
  <c r="KK139" i="14" s="1"/>
  <c r="CS139" i="14"/>
  <c r="CR139" i="14"/>
  <c r="LD139" i="14" s="1"/>
  <c r="KI139" i="14" s="1"/>
  <c r="CQ139" i="14"/>
  <c r="CP139" i="14"/>
  <c r="LB139" i="14" s="1"/>
  <c r="KG139" i="14" s="1"/>
  <c r="CO139" i="14"/>
  <c r="CN139" i="14"/>
  <c r="KZ139" i="14" s="1"/>
  <c r="KE139" i="14" s="1"/>
  <c r="CM139" i="14"/>
  <c r="CL139" i="14"/>
  <c r="KX139" i="14" s="1"/>
  <c r="KC139" i="14" s="1"/>
  <c r="CK139" i="14"/>
  <c r="CJ139" i="14"/>
  <c r="KV139" i="14" s="1"/>
  <c r="KA139" i="14" s="1"/>
  <c r="CI139" i="14"/>
  <c r="E139" i="14"/>
  <c r="E138" i="14"/>
  <c r="E137" i="14"/>
  <c r="E136" i="14"/>
  <c r="DB135" i="14"/>
  <c r="LN135" i="14" s="1"/>
  <c r="KS135" i="14" s="1"/>
  <c r="DA135" i="14"/>
  <c r="CZ135" i="14"/>
  <c r="LL135" i="14" s="1"/>
  <c r="KQ135" i="14" s="1"/>
  <c r="CY135" i="14"/>
  <c r="CX135" i="14"/>
  <c r="LJ135" i="14" s="1"/>
  <c r="KO135" i="14" s="1"/>
  <c r="CW135" i="14"/>
  <c r="CV135" i="14"/>
  <c r="LH135" i="14" s="1"/>
  <c r="KM135" i="14" s="1"/>
  <c r="CU135" i="14"/>
  <c r="CT135" i="14"/>
  <c r="LF135" i="14" s="1"/>
  <c r="KK135" i="14" s="1"/>
  <c r="CS135" i="14"/>
  <c r="CR135" i="14"/>
  <c r="LD135" i="14" s="1"/>
  <c r="KI135" i="14" s="1"/>
  <c r="CQ135" i="14"/>
  <c r="CP135" i="14"/>
  <c r="LB135" i="14" s="1"/>
  <c r="KG135" i="14" s="1"/>
  <c r="CO135" i="14"/>
  <c r="CN135" i="14"/>
  <c r="KZ135" i="14" s="1"/>
  <c r="KE135" i="14" s="1"/>
  <c r="CM135" i="14"/>
  <c r="CL135" i="14"/>
  <c r="KX135" i="14" s="1"/>
  <c r="KC135" i="14" s="1"/>
  <c r="CK135" i="14"/>
  <c r="CJ135" i="14"/>
  <c r="KV135" i="14" s="1"/>
  <c r="KA135" i="14" s="1"/>
  <c r="CI135" i="14"/>
  <c r="E135" i="14"/>
  <c r="E134" i="14"/>
  <c r="E133" i="14"/>
  <c r="E132" i="14"/>
  <c r="E131" i="14"/>
  <c r="E130" i="14"/>
  <c r="E129" i="14"/>
  <c r="E128" i="14"/>
  <c r="E127" i="14"/>
  <c r="E126" i="14"/>
  <c r="E125" i="14"/>
  <c r="E124" i="14"/>
  <c r="E123" i="14"/>
  <c r="E122" i="14"/>
  <c r="E121" i="14"/>
  <c r="DB120" i="14"/>
  <c r="LN120" i="14" s="1"/>
  <c r="KS120" i="14" s="1"/>
  <c r="DA120" i="14"/>
  <c r="CZ120" i="14"/>
  <c r="LL120" i="14" s="1"/>
  <c r="KQ120" i="14" s="1"/>
  <c r="CY120" i="14"/>
  <c r="CX120" i="14"/>
  <c r="LJ120" i="14" s="1"/>
  <c r="KO120" i="14" s="1"/>
  <c r="CW120" i="14"/>
  <c r="CV120" i="14"/>
  <c r="LH120" i="14" s="1"/>
  <c r="KM120" i="14" s="1"/>
  <c r="CU120" i="14"/>
  <c r="CT120" i="14"/>
  <c r="LF120" i="14" s="1"/>
  <c r="KK120" i="14" s="1"/>
  <c r="CS120" i="14"/>
  <c r="CR120" i="14"/>
  <c r="LD120" i="14" s="1"/>
  <c r="KI120" i="14" s="1"/>
  <c r="CQ120" i="14"/>
  <c r="CP120" i="14"/>
  <c r="LB120" i="14" s="1"/>
  <c r="KG120" i="14" s="1"/>
  <c r="CO120" i="14"/>
  <c r="CN120" i="14"/>
  <c r="KZ120" i="14" s="1"/>
  <c r="KE120" i="14" s="1"/>
  <c r="CM120" i="14"/>
  <c r="CL120" i="14"/>
  <c r="KX120" i="14" s="1"/>
  <c r="KC120" i="14" s="1"/>
  <c r="CK120" i="14"/>
  <c r="CJ120" i="14"/>
  <c r="KV120" i="14" s="1"/>
  <c r="KA120" i="14" s="1"/>
  <c r="CI120" i="14"/>
  <c r="E120" i="14"/>
  <c r="E119" i="14"/>
  <c r="E118" i="14"/>
  <c r="E117" i="14"/>
  <c r="E116" i="14"/>
  <c r="E115" i="14"/>
  <c r="E114" i="14"/>
  <c r="E113" i="14"/>
  <c r="E112" i="14"/>
  <c r="E111" i="14"/>
  <c r="E110" i="14"/>
  <c r="E109" i="14"/>
  <c r="E108" i="14"/>
  <c r="E107" i="14"/>
  <c r="E106" i="14"/>
  <c r="E105" i="14"/>
  <c r="E104" i="14"/>
  <c r="E103" i="14"/>
  <c r="E102" i="14"/>
  <c r="E101" i="14"/>
  <c r="E100" i="14"/>
  <c r="E99" i="14"/>
  <c r="E98" i="14"/>
  <c r="E97" i="14"/>
  <c r="E96" i="14"/>
  <c r="E95" i="14"/>
  <c r="DB94" i="14"/>
  <c r="LN94" i="14" s="1"/>
  <c r="KS94" i="14" s="1"/>
  <c r="DA94" i="14"/>
  <c r="CZ94" i="14"/>
  <c r="LL94" i="14" s="1"/>
  <c r="KQ94" i="14" s="1"/>
  <c r="CY94" i="14"/>
  <c r="CX94" i="14"/>
  <c r="LJ94" i="14" s="1"/>
  <c r="KO94" i="14" s="1"/>
  <c r="CW94" i="14"/>
  <c r="CV94" i="14"/>
  <c r="LH94" i="14" s="1"/>
  <c r="KM94" i="14" s="1"/>
  <c r="CU94" i="14"/>
  <c r="CT94" i="14"/>
  <c r="LF94" i="14" s="1"/>
  <c r="KK94" i="14" s="1"/>
  <c r="CS94" i="14"/>
  <c r="CR94" i="14"/>
  <c r="LD94" i="14" s="1"/>
  <c r="KI94" i="14" s="1"/>
  <c r="CQ94" i="14"/>
  <c r="CP94" i="14"/>
  <c r="LB94" i="14" s="1"/>
  <c r="KG94" i="14" s="1"/>
  <c r="CO94" i="14"/>
  <c r="CN94" i="14"/>
  <c r="KZ94" i="14" s="1"/>
  <c r="KE94" i="14" s="1"/>
  <c r="CM94" i="14"/>
  <c r="CL94" i="14"/>
  <c r="KX94" i="14" s="1"/>
  <c r="KC94" i="14" s="1"/>
  <c r="CK94" i="14"/>
  <c r="CJ94" i="14"/>
  <c r="KV94" i="14" s="1"/>
  <c r="KA94" i="14" s="1"/>
  <c r="CI94" i="14"/>
  <c r="E94" i="14"/>
  <c r="E93" i="14"/>
  <c r="E92" i="14"/>
  <c r="E91" i="14"/>
  <c r="E90" i="14"/>
  <c r="E89" i="14"/>
  <c r="IC88" i="14"/>
  <c r="DB88" i="14"/>
  <c r="LN88" i="14" s="1"/>
  <c r="KS88" i="14" s="1"/>
  <c r="DA88" i="14"/>
  <c r="CZ88" i="14"/>
  <c r="LL88" i="14" s="1"/>
  <c r="KQ88" i="14" s="1"/>
  <c r="CY88" i="14"/>
  <c r="CX88" i="14"/>
  <c r="LJ88" i="14" s="1"/>
  <c r="KO88" i="14" s="1"/>
  <c r="CW88" i="14"/>
  <c r="CV88" i="14"/>
  <c r="LH88" i="14" s="1"/>
  <c r="KM88" i="14" s="1"/>
  <c r="CU88" i="14"/>
  <c r="CT88" i="14"/>
  <c r="LF88" i="14" s="1"/>
  <c r="KK88" i="14" s="1"/>
  <c r="CS88" i="14"/>
  <c r="CR88" i="14"/>
  <c r="LD88" i="14" s="1"/>
  <c r="KI88" i="14" s="1"/>
  <c r="CQ88" i="14"/>
  <c r="CP88" i="14"/>
  <c r="LB88" i="14" s="1"/>
  <c r="KG88" i="14" s="1"/>
  <c r="CO88" i="14"/>
  <c r="CN88" i="14"/>
  <c r="KZ88" i="14" s="1"/>
  <c r="KE88" i="14" s="1"/>
  <c r="CM88" i="14"/>
  <c r="CL88" i="14"/>
  <c r="KX88" i="14" s="1"/>
  <c r="KC88" i="14" s="1"/>
  <c r="CK88" i="14"/>
  <c r="CJ88" i="14"/>
  <c r="KV88" i="14" s="1"/>
  <c r="KA88" i="14" s="1"/>
  <c r="CI88" i="14"/>
  <c r="E88" i="14"/>
  <c r="E87" i="14"/>
  <c r="E86" i="14"/>
  <c r="E85" i="14"/>
  <c r="DB84" i="14"/>
  <c r="LN84" i="14" s="1"/>
  <c r="KS84" i="14" s="1"/>
  <c r="DA84" i="14"/>
  <c r="CZ84" i="14"/>
  <c r="LL84" i="14" s="1"/>
  <c r="KQ84" i="14" s="1"/>
  <c r="CY84" i="14"/>
  <c r="CX84" i="14"/>
  <c r="LJ84" i="14" s="1"/>
  <c r="KO84" i="14" s="1"/>
  <c r="CW84" i="14"/>
  <c r="CV84" i="14"/>
  <c r="LH84" i="14" s="1"/>
  <c r="KM84" i="14" s="1"/>
  <c r="CU84" i="14"/>
  <c r="CT84" i="14"/>
  <c r="LF84" i="14" s="1"/>
  <c r="KK84" i="14" s="1"/>
  <c r="CS84" i="14"/>
  <c r="CR84" i="14"/>
  <c r="LD84" i="14" s="1"/>
  <c r="KI84" i="14" s="1"/>
  <c r="CQ84" i="14"/>
  <c r="CP84" i="14"/>
  <c r="LB84" i="14" s="1"/>
  <c r="KG84" i="14" s="1"/>
  <c r="CO84" i="14"/>
  <c r="CN84" i="14"/>
  <c r="KZ84" i="14" s="1"/>
  <c r="KE84" i="14" s="1"/>
  <c r="CM84" i="14"/>
  <c r="CL84" i="14"/>
  <c r="KX84" i="14" s="1"/>
  <c r="KC84" i="14" s="1"/>
  <c r="CK84" i="14"/>
  <c r="CJ84" i="14"/>
  <c r="KV84" i="14" s="1"/>
  <c r="KA84" i="14" s="1"/>
  <c r="CI84" i="14"/>
  <c r="E84" i="14"/>
  <c r="E83" i="14"/>
  <c r="E82" i="14"/>
  <c r="E81" i="14"/>
  <c r="E80" i="14"/>
  <c r="E79" i="14"/>
  <c r="E78" i="14"/>
  <c r="DB77" i="14"/>
  <c r="LN77" i="14" s="1"/>
  <c r="KS77" i="14" s="1"/>
  <c r="DA77" i="14"/>
  <c r="CZ77" i="14"/>
  <c r="LL77" i="14" s="1"/>
  <c r="KQ77" i="14" s="1"/>
  <c r="CY77" i="14"/>
  <c r="CX77" i="14"/>
  <c r="LJ77" i="14" s="1"/>
  <c r="KO77" i="14" s="1"/>
  <c r="CW77" i="14"/>
  <c r="CV77" i="14"/>
  <c r="LH77" i="14" s="1"/>
  <c r="KM77" i="14" s="1"/>
  <c r="CU77" i="14"/>
  <c r="CT77" i="14"/>
  <c r="LF77" i="14" s="1"/>
  <c r="KK77" i="14" s="1"/>
  <c r="CS77" i="14"/>
  <c r="CR77" i="14"/>
  <c r="LD77" i="14" s="1"/>
  <c r="KI77" i="14" s="1"/>
  <c r="CQ77" i="14"/>
  <c r="CP77" i="14"/>
  <c r="LB77" i="14" s="1"/>
  <c r="KG77" i="14" s="1"/>
  <c r="CO77" i="14"/>
  <c r="CN77" i="14"/>
  <c r="KZ77" i="14" s="1"/>
  <c r="KE77" i="14" s="1"/>
  <c r="CM77" i="14"/>
  <c r="CL77" i="14"/>
  <c r="KX77" i="14" s="1"/>
  <c r="KC77" i="14" s="1"/>
  <c r="CK77" i="14"/>
  <c r="CJ77" i="14"/>
  <c r="KV77" i="14" s="1"/>
  <c r="KA77" i="14" s="1"/>
  <c r="CI77" i="14"/>
  <c r="E77" i="14"/>
  <c r="E76" i="14"/>
  <c r="E75" i="14"/>
  <c r="E74" i="14"/>
  <c r="E73" i="14"/>
  <c r="E72" i="14"/>
  <c r="E71" i="14"/>
  <c r="E70" i="14"/>
  <c r="DB69" i="14"/>
  <c r="LN69" i="14" s="1"/>
  <c r="KS69" i="14" s="1"/>
  <c r="DA69" i="14"/>
  <c r="CZ69" i="14"/>
  <c r="LL69" i="14" s="1"/>
  <c r="KQ69" i="14" s="1"/>
  <c r="CY69" i="14"/>
  <c r="CX69" i="14"/>
  <c r="LJ69" i="14" s="1"/>
  <c r="KO69" i="14" s="1"/>
  <c r="CW69" i="14"/>
  <c r="CV69" i="14"/>
  <c r="LH69" i="14" s="1"/>
  <c r="KM69" i="14" s="1"/>
  <c r="CU69" i="14"/>
  <c r="CT69" i="14"/>
  <c r="LF69" i="14" s="1"/>
  <c r="KK69" i="14" s="1"/>
  <c r="CS69" i="14"/>
  <c r="CR69" i="14"/>
  <c r="LD69" i="14" s="1"/>
  <c r="KI69" i="14" s="1"/>
  <c r="CQ69" i="14"/>
  <c r="CP69" i="14"/>
  <c r="LB69" i="14" s="1"/>
  <c r="KG69" i="14" s="1"/>
  <c r="CO69" i="14"/>
  <c r="CN69" i="14"/>
  <c r="KZ69" i="14" s="1"/>
  <c r="KE69" i="14" s="1"/>
  <c r="CM69" i="14"/>
  <c r="CL69" i="14"/>
  <c r="KX69" i="14" s="1"/>
  <c r="KC69" i="14" s="1"/>
  <c r="CK69" i="14"/>
  <c r="CJ69" i="14"/>
  <c r="KV69" i="14" s="1"/>
  <c r="KA69" i="14" s="1"/>
  <c r="CI69" i="14"/>
  <c r="E69" i="14"/>
  <c r="E68" i="14"/>
  <c r="E67" i="14"/>
  <c r="DB66" i="14"/>
  <c r="LN66" i="14" s="1"/>
  <c r="KS66" i="14" s="1"/>
  <c r="DA66" i="14"/>
  <c r="CZ66" i="14"/>
  <c r="LL66" i="14" s="1"/>
  <c r="KQ66" i="14" s="1"/>
  <c r="CY66" i="14"/>
  <c r="CX66" i="14"/>
  <c r="LJ66" i="14" s="1"/>
  <c r="KO66" i="14" s="1"/>
  <c r="CW66" i="14"/>
  <c r="CV66" i="14"/>
  <c r="LH66" i="14" s="1"/>
  <c r="KM66" i="14" s="1"/>
  <c r="CU66" i="14"/>
  <c r="CT66" i="14"/>
  <c r="LF66" i="14" s="1"/>
  <c r="KK66" i="14" s="1"/>
  <c r="CS66" i="14"/>
  <c r="CR66" i="14"/>
  <c r="LD66" i="14" s="1"/>
  <c r="KI66" i="14" s="1"/>
  <c r="CQ66" i="14"/>
  <c r="CP66" i="14"/>
  <c r="LB66" i="14" s="1"/>
  <c r="KG66" i="14" s="1"/>
  <c r="CO66" i="14"/>
  <c r="CN66" i="14"/>
  <c r="KZ66" i="14" s="1"/>
  <c r="KE66" i="14" s="1"/>
  <c r="CM66" i="14"/>
  <c r="CL66" i="14"/>
  <c r="KX66" i="14" s="1"/>
  <c r="KC66" i="14" s="1"/>
  <c r="CK66" i="14"/>
  <c r="CJ66" i="14"/>
  <c r="KV66" i="14" s="1"/>
  <c r="KA66" i="14" s="1"/>
  <c r="CI66" i="14"/>
  <c r="E66" i="14"/>
  <c r="E65" i="14"/>
  <c r="E64" i="14"/>
  <c r="E63" i="14"/>
  <c r="E62" i="14"/>
  <c r="E61" i="14"/>
  <c r="E60" i="14"/>
  <c r="E59" i="14"/>
  <c r="E58" i="14"/>
  <c r="E57" i="14"/>
  <c r="E56" i="14"/>
  <c r="E55" i="14"/>
  <c r="E54" i="14"/>
  <c r="E53" i="14"/>
  <c r="E52" i="14"/>
  <c r="E51" i="14"/>
  <c r="E50" i="14"/>
  <c r="E49" i="14"/>
  <c r="E48" i="14"/>
  <c r="E47" i="14"/>
  <c r="E46" i="14"/>
  <c r="E45" i="14"/>
  <c r="E44" i="14"/>
  <c r="E43" i="14"/>
  <c r="E42" i="14"/>
  <c r="E41" i="14"/>
  <c r="E40" i="14"/>
  <c r="E39" i="14"/>
  <c r="E38" i="14"/>
  <c r="DB37" i="14"/>
  <c r="LN37" i="14" s="1"/>
  <c r="KS37" i="14" s="1"/>
  <c r="DA37" i="14"/>
  <c r="CZ37" i="14"/>
  <c r="LL37" i="14" s="1"/>
  <c r="KQ37" i="14" s="1"/>
  <c r="CY37" i="14"/>
  <c r="CX37" i="14"/>
  <c r="LJ37" i="14" s="1"/>
  <c r="KO37" i="14" s="1"/>
  <c r="CW37" i="14"/>
  <c r="CV37" i="14"/>
  <c r="LH37" i="14" s="1"/>
  <c r="KM37" i="14" s="1"/>
  <c r="CU37" i="14"/>
  <c r="CT37" i="14"/>
  <c r="LF37" i="14" s="1"/>
  <c r="KK37" i="14" s="1"/>
  <c r="CS37" i="14"/>
  <c r="CR37" i="14"/>
  <c r="LD37" i="14" s="1"/>
  <c r="KI37" i="14" s="1"/>
  <c r="CQ37" i="14"/>
  <c r="CP37" i="14"/>
  <c r="LB37" i="14" s="1"/>
  <c r="KG37" i="14" s="1"/>
  <c r="CO37" i="14"/>
  <c r="CN37" i="14"/>
  <c r="KZ37" i="14" s="1"/>
  <c r="KE37" i="14" s="1"/>
  <c r="CM37" i="14"/>
  <c r="CL37" i="14"/>
  <c r="KX37" i="14" s="1"/>
  <c r="KC37" i="14" s="1"/>
  <c r="CK37" i="14"/>
  <c r="CJ37" i="14"/>
  <c r="KV37" i="14" s="1"/>
  <c r="KA37" i="14" s="1"/>
  <c r="CI37" i="14"/>
  <c r="E37" i="14"/>
  <c r="E36" i="14"/>
  <c r="E35" i="14"/>
  <c r="DB34" i="14"/>
  <c r="DA34" i="14"/>
  <c r="CZ34" i="14"/>
  <c r="CY34" i="14"/>
  <c r="CX34" i="14"/>
  <c r="EB34" i="14" s="1"/>
  <c r="CW34" i="14"/>
  <c r="CV34" i="14"/>
  <c r="DZ34" i="14" s="1"/>
  <c r="CU34" i="14"/>
  <c r="CT34" i="14"/>
  <c r="CS34" i="14"/>
  <c r="CR34" i="14"/>
  <c r="CQ34" i="14"/>
  <c r="CP34" i="14"/>
  <c r="CO34" i="14"/>
  <c r="CN34" i="14"/>
  <c r="CM34" i="14"/>
  <c r="CL34" i="14"/>
  <c r="CK34" i="14"/>
  <c r="CJ34" i="14"/>
  <c r="CI34" i="14"/>
  <c r="E34" i="14"/>
  <c r="JD33" i="14"/>
  <c r="JC33" i="14"/>
  <c r="JB33" i="14"/>
  <c r="JA33" i="14"/>
  <c r="IZ33" i="14"/>
  <c r="IY33" i="14"/>
  <c r="IX33" i="14"/>
  <c r="IW33" i="14"/>
  <c r="IV33" i="14"/>
  <c r="IU33" i="14"/>
  <c r="IT33" i="14"/>
  <c r="IS33" i="14"/>
  <c r="IR33" i="14"/>
  <c r="IQ33" i="14"/>
  <c r="IP33" i="14"/>
  <c r="IO33" i="14"/>
  <c r="IN33" i="14"/>
  <c r="IM33" i="14"/>
  <c r="IL33" i="14"/>
  <c r="IK33" i="14"/>
  <c r="JD32" i="14"/>
  <c r="JC32" i="14"/>
  <c r="JB32" i="14"/>
  <c r="JA32" i="14"/>
  <c r="IZ32" i="14"/>
  <c r="IY32" i="14"/>
  <c r="IX32" i="14"/>
  <c r="IW32" i="14"/>
  <c r="IV32" i="14"/>
  <c r="IU32" i="14"/>
  <c r="IT32" i="14"/>
  <c r="IS32" i="14"/>
  <c r="IR32" i="14"/>
  <c r="IQ32" i="14"/>
  <c r="IP32" i="14"/>
  <c r="IO32" i="14"/>
  <c r="IN32" i="14"/>
  <c r="IM32" i="14"/>
  <c r="IL32" i="14"/>
  <c r="IK32" i="14"/>
  <c r="JD31" i="14"/>
  <c r="JC31" i="14"/>
  <c r="JB31" i="14"/>
  <c r="JA31" i="14"/>
  <c r="IZ31" i="14"/>
  <c r="IY31" i="14"/>
  <c r="IX31" i="14"/>
  <c r="IW31" i="14"/>
  <c r="IV31" i="14"/>
  <c r="IU31" i="14"/>
  <c r="IT31" i="14"/>
  <c r="IS31" i="14"/>
  <c r="IR31" i="14"/>
  <c r="IQ31" i="14"/>
  <c r="IP31" i="14"/>
  <c r="IO31" i="14"/>
  <c r="IN31" i="14"/>
  <c r="IM31" i="14"/>
  <c r="IL31" i="14"/>
  <c r="IK31" i="14"/>
  <c r="JD30" i="14"/>
  <c r="JC30" i="14"/>
  <c r="JB30" i="14"/>
  <c r="JA30" i="14"/>
  <c r="IZ30" i="14"/>
  <c r="IY30" i="14"/>
  <c r="IX30" i="14"/>
  <c r="IW30" i="14"/>
  <c r="IV30" i="14"/>
  <c r="IU30" i="14"/>
  <c r="IT30" i="14"/>
  <c r="IS30" i="14"/>
  <c r="IR30" i="14"/>
  <c r="IQ30" i="14"/>
  <c r="IP30" i="14"/>
  <c r="IO30" i="14"/>
  <c r="IN30" i="14"/>
  <c r="IM30" i="14"/>
  <c r="IL30" i="14"/>
  <c r="IK30" i="14"/>
  <c r="JD29" i="14"/>
  <c r="JC29" i="14"/>
  <c r="JB29" i="14"/>
  <c r="JA29" i="14"/>
  <c r="IZ29" i="14"/>
  <c r="IY29" i="14"/>
  <c r="IX29" i="14"/>
  <c r="IW29" i="14"/>
  <c r="IV29" i="14"/>
  <c r="IU29" i="14"/>
  <c r="IT29" i="14"/>
  <c r="IS29" i="14"/>
  <c r="IR29" i="14"/>
  <c r="IQ29" i="14"/>
  <c r="IP29" i="14"/>
  <c r="IO29" i="14"/>
  <c r="IN29" i="14"/>
  <c r="IM29" i="14"/>
  <c r="IL29" i="14"/>
  <c r="IK29" i="14"/>
  <c r="JD28" i="14"/>
  <c r="JC28" i="14"/>
  <c r="JB28" i="14"/>
  <c r="JA28" i="14"/>
  <c r="IZ28" i="14"/>
  <c r="IY28" i="14"/>
  <c r="IX28" i="14"/>
  <c r="IW28" i="14"/>
  <c r="IV28" i="14"/>
  <c r="IU28" i="14"/>
  <c r="IT28" i="14"/>
  <c r="IS28" i="14"/>
  <c r="IR28" i="14"/>
  <c r="IQ28" i="14"/>
  <c r="IP28" i="14"/>
  <c r="IO28" i="14"/>
  <c r="IN28" i="14"/>
  <c r="IM28" i="14"/>
  <c r="IL28" i="14"/>
  <c r="IK28" i="14"/>
  <c r="JD27" i="14"/>
  <c r="JC27" i="14"/>
  <c r="JB27" i="14"/>
  <c r="JA27" i="14"/>
  <c r="IZ27" i="14"/>
  <c r="IY27" i="14"/>
  <c r="IX27" i="14"/>
  <c r="IW27" i="14"/>
  <c r="IV27" i="14"/>
  <c r="IU27" i="14"/>
  <c r="IT27" i="14"/>
  <c r="IS27" i="14"/>
  <c r="IR27" i="14"/>
  <c r="IQ27" i="14"/>
  <c r="IP27" i="14"/>
  <c r="IO27" i="14"/>
  <c r="IN27" i="14"/>
  <c r="IM27" i="14"/>
  <c r="IL27" i="14"/>
  <c r="IK27" i="14"/>
  <c r="JD26" i="14"/>
  <c r="JC26" i="14"/>
  <c r="JB26" i="14"/>
  <c r="JA26" i="14"/>
  <c r="IZ26" i="14"/>
  <c r="IY26" i="14"/>
  <c r="IX26" i="14"/>
  <c r="IW26" i="14"/>
  <c r="IV26" i="14"/>
  <c r="IU26" i="14"/>
  <c r="IT26" i="14"/>
  <c r="IS26" i="14"/>
  <c r="IR26" i="14"/>
  <c r="IQ26" i="14"/>
  <c r="IP26" i="14"/>
  <c r="IO26" i="14"/>
  <c r="IN26" i="14"/>
  <c r="IM26" i="14"/>
  <c r="IL26" i="14"/>
  <c r="IK26" i="14"/>
  <c r="JD25" i="14"/>
  <c r="JC25" i="14"/>
  <c r="JB25" i="14"/>
  <c r="JA25" i="14"/>
  <c r="IZ25" i="14"/>
  <c r="IY25" i="14"/>
  <c r="IX25" i="14"/>
  <c r="IW25" i="14"/>
  <c r="IV25" i="14"/>
  <c r="IU25" i="14"/>
  <c r="IT25" i="14"/>
  <c r="IS25" i="14"/>
  <c r="IR25" i="14"/>
  <c r="IQ25" i="14"/>
  <c r="IP25" i="14"/>
  <c r="IO25" i="14"/>
  <c r="IN25" i="14"/>
  <c r="IM25" i="14"/>
  <c r="IL25" i="14"/>
  <c r="IK25" i="14"/>
  <c r="JD24" i="14"/>
  <c r="JC24" i="14"/>
  <c r="JB24" i="14"/>
  <c r="JA24" i="14"/>
  <c r="IZ24" i="14"/>
  <c r="IY24" i="14"/>
  <c r="IX24" i="14"/>
  <c r="IW24" i="14"/>
  <c r="IV24" i="14"/>
  <c r="IU24" i="14"/>
  <c r="IT24" i="14"/>
  <c r="IS24" i="14"/>
  <c r="IR24" i="14"/>
  <c r="IQ24" i="14"/>
  <c r="IP24" i="14"/>
  <c r="IO24" i="14"/>
  <c r="IN24" i="14"/>
  <c r="IM24" i="14"/>
  <c r="IL24" i="14"/>
  <c r="IK24" i="14"/>
  <c r="JD23" i="14"/>
  <c r="JC23" i="14"/>
  <c r="JB23" i="14"/>
  <c r="JA23" i="14"/>
  <c r="IZ23" i="14"/>
  <c r="IY23" i="14"/>
  <c r="IX23" i="14"/>
  <c r="IW23" i="14"/>
  <c r="IV23" i="14"/>
  <c r="IU23" i="14"/>
  <c r="IT23" i="14"/>
  <c r="IS23" i="14"/>
  <c r="IR23" i="14"/>
  <c r="IQ23" i="14"/>
  <c r="IP23" i="14"/>
  <c r="IO23" i="14"/>
  <c r="IN23" i="14"/>
  <c r="IM23" i="14"/>
  <c r="IL23" i="14"/>
  <c r="IK23" i="14"/>
  <c r="JD22" i="14"/>
  <c r="JC22" i="14"/>
  <c r="JB22" i="14"/>
  <c r="JA22" i="14"/>
  <c r="IZ22" i="14"/>
  <c r="IY22" i="14"/>
  <c r="IX22" i="14"/>
  <c r="IW22" i="14"/>
  <c r="IV22" i="14"/>
  <c r="IU22" i="14"/>
  <c r="IT22" i="14"/>
  <c r="IS22" i="14"/>
  <c r="IR22" i="14"/>
  <c r="IQ22" i="14"/>
  <c r="IP22" i="14"/>
  <c r="IO22" i="14"/>
  <c r="IN22" i="14"/>
  <c r="IM22" i="14"/>
  <c r="IL22" i="14"/>
  <c r="IK22" i="14"/>
  <c r="JD21" i="14"/>
  <c r="JC21" i="14"/>
  <c r="JB21" i="14"/>
  <c r="JA21" i="14"/>
  <c r="IZ21" i="14"/>
  <c r="IY21" i="14"/>
  <c r="IX21" i="14"/>
  <c r="IW21" i="14"/>
  <c r="IV21" i="14"/>
  <c r="IU21" i="14"/>
  <c r="IT21" i="14"/>
  <c r="IS21" i="14"/>
  <c r="IR21" i="14"/>
  <c r="IQ21" i="14"/>
  <c r="IP21" i="14"/>
  <c r="IO21" i="14"/>
  <c r="IN21" i="14"/>
  <c r="IM21" i="14"/>
  <c r="IL21" i="14"/>
  <c r="IK21" i="14"/>
  <c r="JD20" i="14"/>
  <c r="JC20" i="14"/>
  <c r="JB20" i="14"/>
  <c r="JA20" i="14"/>
  <c r="IZ20" i="14"/>
  <c r="IY20" i="14"/>
  <c r="IX20" i="14"/>
  <c r="IW20" i="14"/>
  <c r="IV20" i="14"/>
  <c r="IU20" i="14"/>
  <c r="IT20" i="14"/>
  <c r="IS20" i="14"/>
  <c r="IR20" i="14"/>
  <c r="IQ20" i="14"/>
  <c r="IP20" i="14"/>
  <c r="IO20" i="14"/>
  <c r="IN20" i="14"/>
  <c r="IM20" i="14"/>
  <c r="IL20" i="14"/>
  <c r="IK20" i="14"/>
  <c r="JD19" i="14"/>
  <c r="JC19" i="14"/>
  <c r="JB19" i="14"/>
  <c r="JA19" i="14"/>
  <c r="IZ19" i="14"/>
  <c r="IY19" i="14"/>
  <c r="IX19" i="14"/>
  <c r="IW19" i="14"/>
  <c r="IV19" i="14"/>
  <c r="IU19" i="14"/>
  <c r="IT19" i="14"/>
  <c r="IS19" i="14"/>
  <c r="IR19" i="14"/>
  <c r="IQ19" i="14"/>
  <c r="IP19" i="14"/>
  <c r="IO19" i="14"/>
  <c r="IN19" i="14"/>
  <c r="IM19" i="14"/>
  <c r="IL19" i="14"/>
  <c r="IK19" i="14"/>
  <c r="JD18" i="14"/>
  <c r="JC18" i="14"/>
  <c r="JB18" i="14"/>
  <c r="JA18" i="14"/>
  <c r="IZ18" i="14"/>
  <c r="IY18" i="14"/>
  <c r="IX18" i="14"/>
  <c r="IW18" i="14"/>
  <c r="IV18" i="14"/>
  <c r="IU18" i="14"/>
  <c r="IT18" i="14"/>
  <c r="IS18" i="14"/>
  <c r="IR18" i="14"/>
  <c r="IQ18" i="14"/>
  <c r="IP18" i="14"/>
  <c r="IO18" i="14"/>
  <c r="IN18" i="14"/>
  <c r="IM18" i="14"/>
  <c r="IL18" i="14"/>
  <c r="IK18" i="14"/>
  <c r="JD17" i="14"/>
  <c r="JC17" i="14"/>
  <c r="JB17" i="14"/>
  <c r="JA17" i="14"/>
  <c r="IZ17" i="14"/>
  <c r="IY17" i="14"/>
  <c r="IX17" i="14"/>
  <c r="IW17" i="14"/>
  <c r="IV17" i="14"/>
  <c r="IU17" i="14"/>
  <c r="IT17" i="14"/>
  <c r="IS17" i="14"/>
  <c r="IR17" i="14"/>
  <c r="IQ17" i="14"/>
  <c r="IP17" i="14"/>
  <c r="IO17" i="14"/>
  <c r="IN17" i="14"/>
  <c r="IM17" i="14"/>
  <c r="IL17" i="14"/>
  <c r="IK17" i="14"/>
  <c r="JD16" i="14"/>
  <c r="JC16" i="14"/>
  <c r="JB16" i="14"/>
  <c r="JA16" i="14"/>
  <c r="IZ16" i="14"/>
  <c r="IY16" i="14"/>
  <c r="IX16" i="14"/>
  <c r="IW16" i="14"/>
  <c r="IV16" i="14"/>
  <c r="IU16" i="14"/>
  <c r="IT16" i="14"/>
  <c r="IS16" i="14"/>
  <c r="IR16" i="14"/>
  <c r="IQ16" i="14"/>
  <c r="IP16" i="14"/>
  <c r="IO16" i="14"/>
  <c r="IN16" i="14"/>
  <c r="IM16" i="14"/>
  <c r="IL16" i="14"/>
  <c r="IK16" i="14"/>
  <c r="JD15" i="14"/>
  <c r="JC15" i="14"/>
  <c r="JB15" i="14"/>
  <c r="JA15" i="14"/>
  <c r="IZ15" i="14"/>
  <c r="IY15" i="14"/>
  <c r="IX15" i="14"/>
  <c r="IW15" i="14"/>
  <c r="IV15" i="14"/>
  <c r="IU15" i="14"/>
  <c r="IT15" i="14"/>
  <c r="IS15" i="14"/>
  <c r="IR15" i="14"/>
  <c r="IQ15" i="14"/>
  <c r="IP15" i="14"/>
  <c r="IO15" i="14"/>
  <c r="IN15" i="14"/>
  <c r="IM15" i="14"/>
  <c r="IL15" i="14"/>
  <c r="IK15" i="14"/>
  <c r="JD14" i="14"/>
  <c r="JC14" i="14"/>
  <c r="JB14" i="14"/>
  <c r="JA14" i="14"/>
  <c r="IZ14" i="14"/>
  <c r="IY14" i="14"/>
  <c r="IX14" i="14"/>
  <c r="IW14" i="14"/>
  <c r="IV14" i="14"/>
  <c r="IU14" i="14"/>
  <c r="IT14" i="14"/>
  <c r="IS14" i="14"/>
  <c r="IR14" i="14"/>
  <c r="IQ14" i="14"/>
  <c r="IP14" i="14"/>
  <c r="IO14" i="14"/>
  <c r="IN14" i="14"/>
  <c r="IM14" i="14"/>
  <c r="IL14" i="14"/>
  <c r="IK14" i="14"/>
  <c r="JD13" i="14"/>
  <c r="JC13" i="14"/>
  <c r="JB13" i="14"/>
  <c r="JA13" i="14"/>
  <c r="IZ13" i="14"/>
  <c r="IY13" i="14"/>
  <c r="IX13" i="14"/>
  <c r="IW13" i="14"/>
  <c r="IV13" i="14"/>
  <c r="IU13" i="14"/>
  <c r="IT13" i="14"/>
  <c r="IS13" i="14"/>
  <c r="IR13" i="14"/>
  <c r="IQ13" i="14"/>
  <c r="IP13" i="14"/>
  <c r="IO13" i="14"/>
  <c r="IN13" i="14"/>
  <c r="IM13" i="14"/>
  <c r="IL13" i="14"/>
  <c r="IK13" i="14"/>
  <c r="DB13" i="14"/>
  <c r="LN13" i="14" s="1"/>
  <c r="KS13" i="14" s="1"/>
  <c r="DA13" i="14"/>
  <c r="CZ13" i="14"/>
  <c r="LL13" i="14" s="1"/>
  <c r="KQ13" i="14" s="1"/>
  <c r="CY13" i="14"/>
  <c r="CX13" i="14"/>
  <c r="LJ13" i="14" s="1"/>
  <c r="KO13" i="14" s="1"/>
  <c r="CW13" i="14"/>
  <c r="CV13" i="14"/>
  <c r="LH13" i="14" s="1"/>
  <c r="KM13" i="14" s="1"/>
  <c r="CU13" i="14"/>
  <c r="CT13" i="14"/>
  <c r="LF13" i="14" s="1"/>
  <c r="KK13" i="14" s="1"/>
  <c r="CS13" i="14"/>
  <c r="CR13" i="14"/>
  <c r="LD13" i="14" s="1"/>
  <c r="KI13" i="14" s="1"/>
  <c r="CQ13" i="14"/>
  <c r="CP13" i="14"/>
  <c r="LB13" i="14" s="1"/>
  <c r="KG13" i="14" s="1"/>
  <c r="CO13" i="14"/>
  <c r="CN13" i="14"/>
  <c r="KZ13" i="14" s="1"/>
  <c r="KE13" i="14" s="1"/>
  <c r="CM13" i="14"/>
  <c r="CL13" i="14"/>
  <c r="KX13" i="14" s="1"/>
  <c r="KC13" i="14" s="1"/>
  <c r="CK13" i="14"/>
  <c r="CJ13" i="14"/>
  <c r="KV13" i="14" s="1"/>
  <c r="KA13" i="14" s="1"/>
  <c r="CI13" i="14"/>
  <c r="JD12" i="14"/>
  <c r="JC12" i="14"/>
  <c r="JB12" i="14"/>
  <c r="JA12" i="14"/>
  <c r="IZ12" i="14"/>
  <c r="IY12" i="14"/>
  <c r="IX12" i="14"/>
  <c r="IW12" i="14"/>
  <c r="IV12" i="14"/>
  <c r="IU12" i="14"/>
  <c r="IT12" i="14"/>
  <c r="IS12" i="14"/>
  <c r="IR12" i="14"/>
  <c r="IQ12" i="14"/>
  <c r="IP12" i="14"/>
  <c r="IO12" i="14"/>
  <c r="IN12" i="14"/>
  <c r="IM12" i="14"/>
  <c r="IL12" i="14"/>
  <c r="IK12" i="14"/>
  <c r="B11" i="14"/>
  <c r="IN10" i="14"/>
  <c r="IM10" i="14"/>
  <c r="IL10" i="14"/>
  <c r="IK10" i="14"/>
  <c r="BD8" i="14"/>
  <c r="BC8" i="14"/>
  <c r="BB8" i="14"/>
  <c r="BA8" i="14"/>
  <c r="AZ8" i="14"/>
  <c r="AZ7" i="14" s="1"/>
  <c r="AY8" i="14"/>
  <c r="AX8" i="14"/>
  <c r="AW8" i="14"/>
  <c r="AV8" i="14"/>
  <c r="AU8" i="14"/>
  <c r="AT8" i="14"/>
  <c r="AS8" i="14"/>
  <c r="AR8" i="14"/>
  <c r="AQ8" i="14"/>
  <c r="AP8" i="14"/>
  <c r="AO8" i="14"/>
  <c r="AN8" i="14"/>
  <c r="IN8" i="14" s="1"/>
  <c r="AM8" i="14"/>
  <c r="IM8" i="14" s="1"/>
  <c r="AL8" i="14"/>
  <c r="IL8" i="14" s="1"/>
  <c r="IK8" i="14"/>
  <c r="B6" i="14"/>
  <c r="IX6" i="14" s="1"/>
  <c r="JD5" i="14"/>
  <c r="JC5" i="14"/>
  <c r="JB5" i="14"/>
  <c r="JA5" i="14"/>
  <c r="IZ5" i="14"/>
  <c r="IY5" i="14"/>
  <c r="IX5" i="14"/>
  <c r="IW5" i="14"/>
  <c r="IV5" i="14"/>
  <c r="IU5" i="14"/>
  <c r="IT5" i="14"/>
  <c r="IS5" i="14"/>
  <c r="IR5" i="14"/>
  <c r="IQ5" i="14"/>
  <c r="IP5" i="14"/>
  <c r="IO5" i="14"/>
  <c r="IN5" i="14"/>
  <c r="IM5" i="14"/>
  <c r="IL5" i="14"/>
  <c r="IK5" i="14"/>
  <c r="JD4" i="14"/>
  <c r="JC4" i="14"/>
  <c r="JB4" i="14"/>
  <c r="JA4" i="14"/>
  <c r="IZ4" i="14"/>
  <c r="IY4" i="14"/>
  <c r="IX4" i="14"/>
  <c r="IW4" i="14"/>
  <c r="IV4" i="14"/>
  <c r="IU4" i="14"/>
  <c r="IT4" i="14"/>
  <c r="IS4" i="14"/>
  <c r="IR4" i="14"/>
  <c r="IQ4" i="14"/>
  <c r="IP4" i="14"/>
  <c r="IO4" i="14"/>
  <c r="IN4" i="14"/>
  <c r="IM4" i="14"/>
  <c r="IL4" i="14"/>
  <c r="IK4" i="14"/>
  <c r="IJ3" i="14"/>
  <c r="II3" i="14"/>
  <c r="IH3" i="14"/>
  <c r="IG3" i="14"/>
  <c r="IF3" i="14"/>
  <c r="IE3" i="14"/>
  <c r="ID3" i="14"/>
  <c r="IC3" i="14"/>
  <c r="AA3" i="14"/>
  <c r="S3" i="14"/>
  <c r="M3" i="14"/>
  <c r="J3" i="14"/>
  <c r="I3" i="14"/>
  <c r="H3" i="14"/>
  <c r="F3" i="14"/>
  <c r="HT1" i="14"/>
  <c r="GY1" i="14"/>
  <c r="EQ1" i="14"/>
  <c r="DX1" i="14"/>
  <c r="FR172" i="15" l="1"/>
  <c r="FL173" i="15"/>
  <c r="FT182" i="15"/>
  <c r="KW13" i="14"/>
  <c r="KB13" i="14" s="1"/>
  <c r="LA13" i="14"/>
  <c r="KF13" i="14" s="1"/>
  <c r="LE13" i="14"/>
  <c r="KJ13" i="14" s="1"/>
  <c r="LI13" i="14"/>
  <c r="KN13" i="14" s="1"/>
  <c r="LM13" i="14"/>
  <c r="KR13" i="14" s="1"/>
  <c r="KW37" i="14"/>
  <c r="KB37" i="14" s="1"/>
  <c r="LA37" i="14"/>
  <c r="KF37" i="14" s="1"/>
  <c r="LE37" i="14"/>
  <c r="KJ37" i="14" s="1"/>
  <c r="LI37" i="14"/>
  <c r="KN37" i="14" s="1"/>
  <c r="LM37" i="14"/>
  <c r="KR37" i="14" s="1"/>
  <c r="KW69" i="14"/>
  <c r="KB69" i="14" s="1"/>
  <c r="LA69" i="14"/>
  <c r="KF69" i="14" s="1"/>
  <c r="LE69" i="14"/>
  <c r="KJ69" i="14" s="1"/>
  <c r="LI69" i="14"/>
  <c r="KN69" i="14" s="1"/>
  <c r="LM69" i="14"/>
  <c r="KR69" i="14" s="1"/>
  <c r="KW77" i="14"/>
  <c r="KB77" i="14" s="1"/>
  <c r="LA77" i="14"/>
  <c r="KF77" i="14" s="1"/>
  <c r="LE77" i="14"/>
  <c r="KJ77" i="14" s="1"/>
  <c r="LI77" i="14"/>
  <c r="KN77" i="14" s="1"/>
  <c r="LM77" i="14"/>
  <c r="KR77" i="14" s="1"/>
  <c r="KU94" i="14"/>
  <c r="JZ94" i="14" s="1"/>
  <c r="KY94" i="14"/>
  <c r="KD94" i="14" s="1"/>
  <c r="LC94" i="14"/>
  <c r="KH94" i="14" s="1"/>
  <c r="LG94" i="14"/>
  <c r="KL94" i="14" s="1"/>
  <c r="LK94" i="14"/>
  <c r="KP94" i="14" s="1"/>
  <c r="KW120" i="14"/>
  <c r="KB120" i="14" s="1"/>
  <c r="LA120" i="14"/>
  <c r="KF120" i="14" s="1"/>
  <c r="LE120" i="14"/>
  <c r="KJ120" i="14" s="1"/>
  <c r="LI120" i="14"/>
  <c r="KN120" i="14" s="1"/>
  <c r="LM120" i="14"/>
  <c r="KR120" i="14" s="1"/>
  <c r="KW144" i="14"/>
  <c r="KB144" i="14" s="1"/>
  <c r="LA144" i="14"/>
  <c r="KF144" i="14" s="1"/>
  <c r="LE144" i="14"/>
  <c r="KJ144" i="14" s="1"/>
  <c r="LI144" i="14"/>
  <c r="KN144" i="14" s="1"/>
  <c r="LM144" i="14"/>
  <c r="KR144" i="14" s="1"/>
  <c r="KW148" i="14"/>
  <c r="KB148" i="14" s="1"/>
  <c r="LA148" i="14"/>
  <c r="KF148" i="14" s="1"/>
  <c r="LE148" i="14"/>
  <c r="KJ148" i="14" s="1"/>
  <c r="LI148" i="14"/>
  <c r="KN148" i="14" s="1"/>
  <c r="LM148" i="14"/>
  <c r="KR148" i="14" s="1"/>
  <c r="KW165" i="14"/>
  <c r="KB165" i="14" s="1"/>
  <c r="LA165" i="14"/>
  <c r="KF165" i="14" s="1"/>
  <c r="LE165" i="14"/>
  <c r="KJ165" i="14" s="1"/>
  <c r="LI165" i="14"/>
  <c r="KN165" i="14" s="1"/>
  <c r="LM165" i="14"/>
  <c r="KR165" i="14" s="1"/>
  <c r="DY34" i="14"/>
  <c r="GG34" i="14" s="1"/>
  <c r="KU66" i="14"/>
  <c r="JZ66" i="14" s="1"/>
  <c r="KY66" i="14"/>
  <c r="KD66" i="14" s="1"/>
  <c r="LC66" i="14"/>
  <c r="KH66" i="14" s="1"/>
  <c r="LG66" i="14"/>
  <c r="KL66" i="14" s="1"/>
  <c r="LK66" i="14"/>
  <c r="KP66" i="14" s="1"/>
  <c r="KW84" i="14"/>
  <c r="KB84" i="14" s="1"/>
  <c r="LA84" i="14"/>
  <c r="KF84" i="14" s="1"/>
  <c r="LE84" i="14"/>
  <c r="KJ84" i="14" s="1"/>
  <c r="LI84" i="14"/>
  <c r="KN84" i="14" s="1"/>
  <c r="LM84" i="14"/>
  <c r="KR84" i="14" s="1"/>
  <c r="KW88" i="14"/>
  <c r="KB88" i="14" s="1"/>
  <c r="LA88" i="14"/>
  <c r="KF88" i="14" s="1"/>
  <c r="LE88" i="14"/>
  <c r="KJ88" i="14" s="1"/>
  <c r="LI88" i="14"/>
  <c r="KN88" i="14" s="1"/>
  <c r="LM88" i="14"/>
  <c r="KR88" i="14" s="1"/>
  <c r="KW135" i="14"/>
  <c r="KB135" i="14" s="1"/>
  <c r="LA135" i="14"/>
  <c r="KF135" i="14" s="1"/>
  <c r="LE135" i="14"/>
  <c r="KJ135" i="14" s="1"/>
  <c r="LI135" i="14"/>
  <c r="KN135" i="14" s="1"/>
  <c r="LM135" i="14"/>
  <c r="KR135" i="14" s="1"/>
  <c r="KW139" i="14"/>
  <c r="KB139" i="14" s="1"/>
  <c r="LA139" i="14"/>
  <c r="KF139" i="14" s="1"/>
  <c r="LE139" i="14"/>
  <c r="KJ139" i="14" s="1"/>
  <c r="LI139" i="14"/>
  <c r="KN139" i="14" s="1"/>
  <c r="LM139" i="14"/>
  <c r="KR139" i="14" s="1"/>
  <c r="KW160" i="14"/>
  <c r="KB160" i="14" s="1"/>
  <c r="LA160" i="14"/>
  <c r="KF160" i="14" s="1"/>
  <c r="LE160" i="14"/>
  <c r="KJ160" i="14" s="1"/>
  <c r="LI160" i="14"/>
  <c r="KN160" i="14" s="1"/>
  <c r="LM160" i="14"/>
  <c r="KR160" i="14" s="1"/>
  <c r="KU13" i="14"/>
  <c r="JZ13" i="14" s="1"/>
  <c r="KY13" i="14"/>
  <c r="KD13" i="14" s="1"/>
  <c r="LC13" i="14"/>
  <c r="KH13" i="14" s="1"/>
  <c r="LG13" i="14"/>
  <c r="KL13" i="14" s="1"/>
  <c r="LK13" i="14"/>
  <c r="KP13" i="14" s="1"/>
  <c r="KU37" i="14"/>
  <c r="JZ37" i="14" s="1"/>
  <c r="KY37" i="14"/>
  <c r="KD37" i="14" s="1"/>
  <c r="LC37" i="14"/>
  <c r="KH37" i="14" s="1"/>
  <c r="LG37" i="14"/>
  <c r="KL37" i="14" s="1"/>
  <c r="LK37" i="14"/>
  <c r="KP37" i="14" s="1"/>
  <c r="KU69" i="14"/>
  <c r="JZ69" i="14" s="1"/>
  <c r="KY69" i="14"/>
  <c r="KD69" i="14" s="1"/>
  <c r="LC69" i="14"/>
  <c r="KH69" i="14" s="1"/>
  <c r="LG69" i="14"/>
  <c r="KL69" i="14" s="1"/>
  <c r="LK69" i="14"/>
  <c r="KP69" i="14" s="1"/>
  <c r="KU77" i="14"/>
  <c r="JZ77" i="14" s="1"/>
  <c r="KY77" i="14"/>
  <c r="KD77" i="14" s="1"/>
  <c r="LC77" i="14"/>
  <c r="KH77" i="14" s="1"/>
  <c r="LG77" i="14"/>
  <c r="KL77" i="14" s="1"/>
  <c r="LK77" i="14"/>
  <c r="KP77" i="14" s="1"/>
  <c r="KW94" i="14"/>
  <c r="KB94" i="14" s="1"/>
  <c r="LA94" i="14"/>
  <c r="KF94" i="14" s="1"/>
  <c r="LE94" i="14"/>
  <c r="KJ94" i="14" s="1"/>
  <c r="LI94" i="14"/>
  <c r="KN94" i="14" s="1"/>
  <c r="LM94" i="14"/>
  <c r="KR94" i="14" s="1"/>
  <c r="KU120" i="14"/>
  <c r="JZ120" i="14" s="1"/>
  <c r="KY120" i="14"/>
  <c r="KD120" i="14" s="1"/>
  <c r="LC120" i="14"/>
  <c r="KH120" i="14" s="1"/>
  <c r="LG120" i="14"/>
  <c r="KL120" i="14" s="1"/>
  <c r="LK120" i="14"/>
  <c r="KP120" i="14" s="1"/>
  <c r="KU144" i="14"/>
  <c r="JZ144" i="14" s="1"/>
  <c r="KY144" i="14"/>
  <c r="KD144" i="14" s="1"/>
  <c r="LC144" i="14"/>
  <c r="KH144" i="14" s="1"/>
  <c r="LG144" i="14"/>
  <c r="KL144" i="14" s="1"/>
  <c r="LK144" i="14"/>
  <c r="KP144" i="14" s="1"/>
  <c r="KU148" i="14"/>
  <c r="JZ148" i="14" s="1"/>
  <c r="KY148" i="14"/>
  <c r="KD148" i="14" s="1"/>
  <c r="LC148" i="14"/>
  <c r="KH148" i="14" s="1"/>
  <c r="LG148" i="14"/>
  <c r="KL148" i="14" s="1"/>
  <c r="LK148" i="14"/>
  <c r="KP148" i="14" s="1"/>
  <c r="KU165" i="14"/>
  <c r="JZ165" i="14" s="1"/>
  <c r="KY165" i="14"/>
  <c r="KD165" i="14" s="1"/>
  <c r="LC165" i="14"/>
  <c r="KH165" i="14" s="1"/>
  <c r="LG165" i="14"/>
  <c r="KL165" i="14" s="1"/>
  <c r="LK165" i="14"/>
  <c r="KP165" i="14" s="1"/>
  <c r="EA34" i="14"/>
  <c r="DM34" i="14" s="1"/>
  <c r="KW66" i="14"/>
  <c r="KB66" i="14" s="1"/>
  <c r="LA66" i="14"/>
  <c r="KF66" i="14" s="1"/>
  <c r="LE66" i="14"/>
  <c r="KJ66" i="14" s="1"/>
  <c r="LI66" i="14"/>
  <c r="KN66" i="14" s="1"/>
  <c r="LM66" i="14"/>
  <c r="KR66" i="14" s="1"/>
  <c r="KU84" i="14"/>
  <c r="JZ84" i="14" s="1"/>
  <c r="KY84" i="14"/>
  <c r="KD84" i="14" s="1"/>
  <c r="LC84" i="14"/>
  <c r="KH84" i="14" s="1"/>
  <c r="LG84" i="14"/>
  <c r="KL84" i="14" s="1"/>
  <c r="LK84" i="14"/>
  <c r="KP84" i="14" s="1"/>
  <c r="KU88" i="14"/>
  <c r="JZ88" i="14" s="1"/>
  <c r="KY88" i="14"/>
  <c r="KD88" i="14" s="1"/>
  <c r="LC88" i="14"/>
  <c r="KH88" i="14" s="1"/>
  <c r="LG88" i="14"/>
  <c r="KL88" i="14" s="1"/>
  <c r="LK88" i="14"/>
  <c r="KP88" i="14" s="1"/>
  <c r="KU135" i="14"/>
  <c r="JZ135" i="14" s="1"/>
  <c r="KY135" i="14"/>
  <c r="KD135" i="14" s="1"/>
  <c r="LC135" i="14"/>
  <c r="KH135" i="14" s="1"/>
  <c r="LG135" i="14"/>
  <c r="KL135" i="14" s="1"/>
  <c r="LK135" i="14"/>
  <c r="KP135" i="14" s="1"/>
  <c r="KU139" i="14"/>
  <c r="JZ139" i="14" s="1"/>
  <c r="KY139" i="14"/>
  <c r="KD139" i="14" s="1"/>
  <c r="LC139" i="14"/>
  <c r="KH139" i="14" s="1"/>
  <c r="LG139" i="14"/>
  <c r="KL139" i="14" s="1"/>
  <c r="LK139" i="14"/>
  <c r="KP139" i="14" s="1"/>
  <c r="KU160" i="14"/>
  <c r="JZ160" i="14" s="1"/>
  <c r="KY160" i="14"/>
  <c r="KD160" i="14" s="1"/>
  <c r="LC160" i="14"/>
  <c r="KH160" i="14" s="1"/>
  <c r="LG160" i="14"/>
  <c r="KL160" i="14" s="1"/>
  <c r="LK160" i="14"/>
  <c r="KP160" i="14" s="1"/>
  <c r="FI182" i="15"/>
  <c r="FR174" i="15"/>
  <c r="HF174" i="15" s="1"/>
  <c r="FR178" i="15"/>
  <c r="HF178" i="15" s="1"/>
  <c r="FT177" i="15"/>
  <c r="HH177" i="15" s="1"/>
  <c r="FH185" i="15"/>
  <c r="GV185" i="15" s="1"/>
  <c r="FN176" i="15"/>
  <c r="FD176" i="15" s="1"/>
  <c r="GR176" i="15" s="1"/>
  <c r="FN177" i="15"/>
  <c r="FD177" i="15" s="1"/>
  <c r="GR177" i="15" s="1"/>
  <c r="FN172" i="15"/>
  <c r="HB172" i="15" s="1"/>
  <c r="FR176" i="15"/>
  <c r="HF176" i="15" s="1"/>
  <c r="FF178" i="15"/>
  <c r="GT178" i="15" s="1"/>
  <c r="FM178" i="15"/>
  <c r="FC178" i="15" s="1"/>
  <c r="GQ178" i="15" s="1"/>
  <c r="FF172" i="15"/>
  <c r="GT172" i="15" s="1"/>
  <c r="FH177" i="15"/>
  <c r="GV177" i="15" s="1"/>
  <c r="FN179" i="15"/>
  <c r="FD179" i="15" s="1"/>
  <c r="GR179" i="15" s="1"/>
  <c r="FT181" i="15"/>
  <c r="HH181" i="15" s="1"/>
  <c r="FT185" i="15"/>
  <c r="HH185" i="15" s="1"/>
  <c r="FJ177" i="15"/>
  <c r="GX177" i="15" s="1"/>
  <c r="FJ184" i="15"/>
  <c r="GX184" i="15" s="1"/>
  <c r="FJ181" i="15"/>
  <c r="GX181" i="15" s="1"/>
  <c r="FJ185" i="15"/>
  <c r="GX185" i="15" s="1"/>
  <c r="FF184" i="15"/>
  <c r="GT184" i="15" s="1"/>
  <c r="FQ182" i="15"/>
  <c r="HE182" i="15" s="1"/>
  <c r="FM182" i="15"/>
  <c r="FC182" i="15" s="1"/>
  <c r="GQ182" i="15" s="1"/>
  <c r="AH177" i="15"/>
  <c r="AG180" i="15"/>
  <c r="AI180" i="15" s="1"/>
  <c r="AG177" i="15"/>
  <c r="AI177" i="15" s="1"/>
  <c r="FN182" i="15"/>
  <c r="FD182" i="15" s="1"/>
  <c r="GR182" i="15" s="1"/>
  <c r="E10" i="15"/>
  <c r="FJ179" i="15"/>
  <c r="GX179" i="15" s="1"/>
  <c r="FR183" i="15"/>
  <c r="HF183" i="15" s="1"/>
  <c r="FL185" i="15"/>
  <c r="GZ185" i="15" s="1"/>
  <c r="FR173" i="15"/>
  <c r="HF173" i="15" s="1"/>
  <c r="FR177" i="15"/>
  <c r="HF177" i="15" s="1"/>
  <c r="FN175" i="15"/>
  <c r="HB175" i="15" s="1"/>
  <c r="FP177" i="15"/>
  <c r="FB177" i="15" s="1"/>
  <c r="GP177" i="15" s="1"/>
  <c r="FR179" i="15"/>
  <c r="HF179" i="15" s="1"/>
  <c r="FJ176" i="15"/>
  <c r="GX176" i="15" s="1"/>
  <c r="FN181" i="15"/>
  <c r="FD181" i="15" s="1"/>
  <c r="GR181" i="15" s="1"/>
  <c r="FN184" i="15"/>
  <c r="FD184" i="15" s="1"/>
  <c r="GR184" i="15" s="1"/>
  <c r="FN178" i="15"/>
  <c r="FD178" i="15" s="1"/>
  <c r="GR178" i="15" s="1"/>
  <c r="FR181" i="15"/>
  <c r="HF181" i="15" s="1"/>
  <c r="FJ180" i="15"/>
  <c r="GX180" i="15" s="1"/>
  <c r="FJ178" i="15"/>
  <c r="GX178" i="15" s="1"/>
  <c r="FR185" i="15"/>
  <c r="HF185" i="15" s="1"/>
  <c r="FH173" i="15"/>
  <c r="GV173" i="15" s="1"/>
  <c r="FR180" i="15"/>
  <c r="HF180" i="15" s="1"/>
  <c r="FI174" i="15"/>
  <c r="GW174" i="15" s="1"/>
  <c r="FN180" i="15"/>
  <c r="FD180" i="15" s="1"/>
  <c r="GR180" i="15" s="1"/>
  <c r="FE174" i="15"/>
  <c r="GS174" i="15" s="1"/>
  <c r="FL177" i="15"/>
  <c r="GZ177" i="15" s="1"/>
  <c r="FP181" i="15"/>
  <c r="FB181" i="15" s="1"/>
  <c r="GP181" i="15" s="1"/>
  <c r="FP185" i="15"/>
  <c r="FB185" i="15" s="1"/>
  <c r="GP185" i="15" s="1"/>
  <c r="FF173" i="15"/>
  <c r="GT173" i="15" s="1"/>
  <c r="FN185" i="15"/>
  <c r="FD185" i="15" s="1"/>
  <c r="GR185" i="15" s="1"/>
  <c r="FT173" i="15"/>
  <c r="HH173" i="15" s="1"/>
  <c r="KE175" i="15"/>
  <c r="KH178" i="15"/>
  <c r="DD174" i="15"/>
  <c r="FL174" i="15" s="1"/>
  <c r="GZ174" i="15" s="1"/>
  <c r="JQ174" i="15"/>
  <c r="DD184" i="15"/>
  <c r="FL184" i="15" s="1"/>
  <c r="GZ184" i="15" s="1"/>
  <c r="JQ184" i="15"/>
  <c r="JR171" i="15"/>
  <c r="KD171" i="15"/>
  <c r="KH171" i="15"/>
  <c r="JR180" i="15"/>
  <c r="KD180" i="15"/>
  <c r="KH180" i="15"/>
  <c r="DE183" i="15"/>
  <c r="CU183" i="15" s="1"/>
  <c r="JR183" i="15"/>
  <c r="KD183" i="15"/>
  <c r="KH183" i="15"/>
  <c r="JR184" i="15"/>
  <c r="KD184" i="15"/>
  <c r="KH184" i="15"/>
  <c r="DE172" i="15"/>
  <c r="CU172" i="15" s="1"/>
  <c r="JR172" i="15"/>
  <c r="KD172" i="15"/>
  <c r="KH172" i="15"/>
  <c r="DE175" i="15"/>
  <c r="CU175" i="15" s="1"/>
  <c r="JR175" i="15"/>
  <c r="KD175" i="15"/>
  <c r="KH175" i="15"/>
  <c r="JR176" i="15"/>
  <c r="KD176" i="15"/>
  <c r="KH176" i="15"/>
  <c r="DE179" i="15"/>
  <c r="CU179" i="15" s="1"/>
  <c r="JR179" i="15"/>
  <c r="KD179" i="15"/>
  <c r="KH179" i="15"/>
  <c r="DA173" i="15"/>
  <c r="FI173" i="15" s="1"/>
  <c r="GW173" i="15" s="1"/>
  <c r="JN173" i="15"/>
  <c r="DI177" i="15"/>
  <c r="FQ177" i="15" s="1"/>
  <c r="HE177" i="15" s="1"/>
  <c r="JV177" i="15"/>
  <c r="JM184" i="15"/>
  <c r="KC184" i="15"/>
  <c r="DL183" i="15"/>
  <c r="FT183" i="15" s="1"/>
  <c r="HH183" i="15" s="1"/>
  <c r="JY183" i="15"/>
  <c r="DL179" i="15"/>
  <c r="FT179" i="15" s="1"/>
  <c r="HH179" i="15" s="1"/>
  <c r="JY179" i="15"/>
  <c r="DD172" i="15"/>
  <c r="FL172" i="15" s="1"/>
  <c r="GZ172" i="15" s="1"/>
  <c r="JQ172" i="15"/>
  <c r="DL176" i="15"/>
  <c r="FT176" i="15" s="1"/>
  <c r="HH176" i="15" s="1"/>
  <c r="JY176" i="15"/>
  <c r="DC180" i="15"/>
  <c r="FK180" i="15" s="1"/>
  <c r="GY180" i="15" s="1"/>
  <c r="JP180" i="15"/>
  <c r="DC181" i="15"/>
  <c r="FK181" i="15" s="1"/>
  <c r="GY181" i="15" s="1"/>
  <c r="JP181" i="15"/>
  <c r="DC182" i="15"/>
  <c r="FK182" i="15" s="1"/>
  <c r="GY182" i="15" s="1"/>
  <c r="JP182" i="15"/>
  <c r="DC184" i="15"/>
  <c r="FK184" i="15" s="1"/>
  <c r="GY184" i="15" s="1"/>
  <c r="JP184" i="15"/>
  <c r="DC185" i="15"/>
  <c r="FK185" i="15" s="1"/>
  <c r="GY185" i="15" s="1"/>
  <c r="JP185" i="15"/>
  <c r="DC172" i="15"/>
  <c r="FK172" i="15" s="1"/>
  <c r="GY172" i="15" s="1"/>
  <c r="JP172" i="15"/>
  <c r="DC173" i="15"/>
  <c r="FK173" i="15" s="1"/>
  <c r="GY173" i="15" s="1"/>
  <c r="JP173" i="15"/>
  <c r="DC174" i="15"/>
  <c r="FK174" i="15" s="1"/>
  <c r="GY174" i="15" s="1"/>
  <c r="JP174" i="15"/>
  <c r="DC176" i="15"/>
  <c r="FK176" i="15" s="1"/>
  <c r="GY176" i="15" s="1"/>
  <c r="JP176" i="15"/>
  <c r="DC177" i="15"/>
  <c r="FK177" i="15" s="1"/>
  <c r="GY177" i="15" s="1"/>
  <c r="JP177" i="15"/>
  <c r="DC178" i="15"/>
  <c r="FK178" i="15" s="1"/>
  <c r="GY178" i="15" s="1"/>
  <c r="JP178" i="15"/>
  <c r="DH172" i="15"/>
  <c r="CT172" i="15" s="1"/>
  <c r="JU172" i="15"/>
  <c r="DH176" i="15"/>
  <c r="CT176" i="15" s="1"/>
  <c r="JU176" i="15"/>
  <c r="DE185" i="15"/>
  <c r="CU185" i="15" s="1"/>
  <c r="JR185" i="15"/>
  <c r="KD185" i="15"/>
  <c r="KH185" i="15"/>
  <c r="DB171" i="15"/>
  <c r="FJ171" i="15" s="1"/>
  <c r="GX171" i="15" s="1"/>
  <c r="JO171" i="15"/>
  <c r="KF181" i="15"/>
  <c r="JF181" i="15"/>
  <c r="JZ181" i="15"/>
  <c r="KF173" i="15"/>
  <c r="JF173" i="15"/>
  <c r="JZ173" i="15"/>
  <c r="CY171" i="15"/>
  <c r="FG171" i="15" s="1"/>
  <c r="GU171" i="15" s="1"/>
  <c r="KG171" i="15"/>
  <c r="JL171" i="15"/>
  <c r="KB171" i="15"/>
  <c r="JG182" i="15"/>
  <c r="KA182" i="15"/>
  <c r="DK183" i="15"/>
  <c r="FS183" i="15" s="1"/>
  <c r="HG183" i="15" s="1"/>
  <c r="JX183" i="15"/>
  <c r="DG175" i="15"/>
  <c r="CS175" i="15" s="1"/>
  <c r="JT175" i="15"/>
  <c r="DC179" i="15"/>
  <c r="FK179" i="15" s="1"/>
  <c r="GY179" i="15" s="1"/>
  <c r="JP179" i="15"/>
  <c r="JM181" i="15"/>
  <c r="KC181" i="15"/>
  <c r="DD178" i="15"/>
  <c r="FL178" i="15" s="1"/>
  <c r="GZ178" i="15" s="1"/>
  <c r="JQ178" i="15"/>
  <c r="KA184" i="15"/>
  <c r="KD178" i="15"/>
  <c r="KE176" i="15"/>
  <c r="DL172" i="15"/>
  <c r="FT172" i="15" s="1"/>
  <c r="HH172" i="15" s="1"/>
  <c r="JY172" i="15"/>
  <c r="DD180" i="15"/>
  <c r="FL180" i="15" s="1"/>
  <c r="GZ180" i="15" s="1"/>
  <c r="JQ180" i="15"/>
  <c r="DA171" i="15"/>
  <c r="FI171" i="15" s="1"/>
  <c r="GW171" i="15" s="1"/>
  <c r="JN171" i="15"/>
  <c r="DA180" i="15"/>
  <c r="FI180" i="15" s="1"/>
  <c r="GW180" i="15" s="1"/>
  <c r="JN180" i="15"/>
  <c r="DA184" i="15"/>
  <c r="FI184" i="15" s="1"/>
  <c r="GW184" i="15" s="1"/>
  <c r="JN184" i="15"/>
  <c r="DA172" i="15"/>
  <c r="FI172" i="15" s="1"/>
  <c r="GW172" i="15" s="1"/>
  <c r="JN172" i="15"/>
  <c r="DA175" i="15"/>
  <c r="FI175" i="15" s="1"/>
  <c r="GW175" i="15" s="1"/>
  <c r="JN175" i="15"/>
  <c r="DA176" i="15"/>
  <c r="FI176" i="15" s="1"/>
  <c r="GW176" i="15" s="1"/>
  <c r="JN176" i="15"/>
  <c r="DA179" i="15"/>
  <c r="FI179" i="15" s="1"/>
  <c r="GW179" i="15" s="1"/>
  <c r="JN179" i="15"/>
  <c r="DH171" i="15"/>
  <c r="FP171" i="15" s="1"/>
  <c r="FB171" i="15" s="1"/>
  <c r="GP171" i="15" s="1"/>
  <c r="JU171" i="15"/>
  <c r="DA177" i="15"/>
  <c r="FI177" i="15" s="1"/>
  <c r="GW177" i="15" s="1"/>
  <c r="JN177" i="15"/>
  <c r="DI181" i="15"/>
  <c r="FQ181" i="15" s="1"/>
  <c r="HE181" i="15" s="1"/>
  <c r="JV181" i="15"/>
  <c r="KF185" i="15"/>
  <c r="JF185" i="15"/>
  <c r="JZ185" i="15"/>
  <c r="DH183" i="15"/>
  <c r="CT183" i="15" s="1"/>
  <c r="JU183" i="15"/>
  <c r="DL175" i="15"/>
  <c r="FT175" i="15" s="1"/>
  <c r="HH175" i="15" s="1"/>
  <c r="JY175" i="15"/>
  <c r="DH179" i="15"/>
  <c r="FP179" i="15" s="1"/>
  <c r="FB179" i="15" s="1"/>
  <c r="GP179" i="15" s="1"/>
  <c r="JU179" i="15"/>
  <c r="DB173" i="15"/>
  <c r="FJ173" i="15" s="1"/>
  <c r="GX173" i="15" s="1"/>
  <c r="JO173" i="15"/>
  <c r="CY180" i="15"/>
  <c r="FG180" i="15" s="1"/>
  <c r="GU180" i="15" s="1"/>
  <c r="KG180" i="15"/>
  <c r="JL180" i="15"/>
  <c r="KB180" i="15"/>
  <c r="CY181" i="15"/>
  <c r="FG181" i="15" s="1"/>
  <c r="GU181" i="15" s="1"/>
  <c r="KG181" i="15"/>
  <c r="JL181" i="15"/>
  <c r="KB181" i="15"/>
  <c r="CY182" i="15"/>
  <c r="FG182" i="15" s="1"/>
  <c r="GU182" i="15" s="1"/>
  <c r="JL182" i="15"/>
  <c r="KB182" i="15"/>
  <c r="KG182" i="15"/>
  <c r="CY184" i="15"/>
  <c r="FG184" i="15" s="1"/>
  <c r="GU184" i="15" s="1"/>
  <c r="KG184" i="15"/>
  <c r="JL184" i="15"/>
  <c r="KB184" i="15"/>
  <c r="CY185" i="15"/>
  <c r="FG185" i="15" s="1"/>
  <c r="GU185" i="15" s="1"/>
  <c r="KG185" i="15"/>
  <c r="JL185" i="15"/>
  <c r="KB185" i="15"/>
  <c r="KG172" i="15"/>
  <c r="JL172" i="15"/>
  <c r="KB172" i="15"/>
  <c r="CY173" i="15"/>
  <c r="FG173" i="15" s="1"/>
  <c r="GU173" i="15" s="1"/>
  <c r="KG173" i="15"/>
  <c r="JL173" i="15"/>
  <c r="KB173" i="15"/>
  <c r="CY174" i="15"/>
  <c r="FG174" i="15" s="1"/>
  <c r="GU174" i="15" s="1"/>
  <c r="JL174" i="15"/>
  <c r="KB174" i="15"/>
  <c r="KG174" i="15"/>
  <c r="KG176" i="15"/>
  <c r="JL176" i="15"/>
  <c r="KB176" i="15"/>
  <c r="CY177" i="15"/>
  <c r="FG177" i="15" s="1"/>
  <c r="GU177" i="15" s="1"/>
  <c r="KG177" i="15"/>
  <c r="JL177" i="15"/>
  <c r="KB177" i="15"/>
  <c r="CY178" i="15"/>
  <c r="FG178" i="15" s="1"/>
  <c r="GU178" i="15" s="1"/>
  <c r="JL178" i="15"/>
  <c r="KB178" i="15"/>
  <c r="KG178" i="15"/>
  <c r="CZ175" i="15"/>
  <c r="FH175" i="15" s="1"/>
  <c r="GV175" i="15" s="1"/>
  <c r="JM175" i="15"/>
  <c r="KC175" i="15"/>
  <c r="DE173" i="15"/>
  <c r="CU173" i="15" s="1"/>
  <c r="JR173" i="15"/>
  <c r="KD173" i="15"/>
  <c r="KH173" i="15"/>
  <c r="CW185" i="15"/>
  <c r="FE185" i="15" s="1"/>
  <c r="GS185" i="15" s="1"/>
  <c r="JJ185" i="15"/>
  <c r="CX171" i="15"/>
  <c r="FF171" i="15" s="1"/>
  <c r="GT171" i="15" s="1"/>
  <c r="JK171" i="15"/>
  <c r="JF180" i="15"/>
  <c r="JZ180" i="15"/>
  <c r="KF180" i="15"/>
  <c r="JF172" i="15"/>
  <c r="JZ172" i="15"/>
  <c r="KF172" i="15"/>
  <c r="KF178" i="15"/>
  <c r="JF178" i="15"/>
  <c r="JZ178" i="15"/>
  <c r="DK171" i="15"/>
  <c r="FS171" i="15" s="1"/>
  <c r="HG171" i="15" s="1"/>
  <c r="JX171" i="15"/>
  <c r="DG183" i="15"/>
  <c r="CS183" i="15" s="1"/>
  <c r="JT183" i="15"/>
  <c r="DC175" i="15"/>
  <c r="FK175" i="15" s="1"/>
  <c r="GY175" i="15" s="1"/>
  <c r="JP175" i="15"/>
  <c r="CY179" i="15"/>
  <c r="FG179" i="15" s="1"/>
  <c r="GU179" i="15" s="1"/>
  <c r="KG179" i="15"/>
  <c r="JL179" i="15"/>
  <c r="KB179" i="15"/>
  <c r="DD182" i="15"/>
  <c r="FL182" i="15" s="1"/>
  <c r="GZ182" i="15" s="1"/>
  <c r="JQ182" i="15"/>
  <c r="DD181" i="15"/>
  <c r="FL181" i="15" s="1"/>
  <c r="GZ181" i="15" s="1"/>
  <c r="JQ181" i="15"/>
  <c r="DL178" i="15"/>
  <c r="FT178" i="15" s="1"/>
  <c r="HH178" i="15" s="1"/>
  <c r="JY178" i="15"/>
  <c r="KA180" i="15"/>
  <c r="KE172" i="15"/>
  <c r="KE179" i="15"/>
  <c r="KD182" i="15"/>
  <c r="KA183" i="15"/>
  <c r="DL174" i="15"/>
  <c r="FT174" i="15" s="1"/>
  <c r="HH174" i="15" s="1"/>
  <c r="JY174" i="15"/>
  <c r="DD176" i="15"/>
  <c r="FL176" i="15" s="1"/>
  <c r="GZ176" i="15" s="1"/>
  <c r="JQ176" i="15"/>
  <c r="CW171" i="15"/>
  <c r="FE171" i="15" s="1"/>
  <c r="GS171" i="15" s="1"/>
  <c r="JJ171" i="15"/>
  <c r="CW180" i="15"/>
  <c r="FE180" i="15" s="1"/>
  <c r="GS180" i="15" s="1"/>
  <c r="JJ180" i="15"/>
  <c r="CW176" i="15"/>
  <c r="FE176" i="15" s="1"/>
  <c r="GS176" i="15" s="1"/>
  <c r="JJ176" i="15"/>
  <c r="CW179" i="15"/>
  <c r="FE179" i="15" s="1"/>
  <c r="GS179" i="15" s="1"/>
  <c r="JJ179" i="15"/>
  <c r="JM172" i="15"/>
  <c r="KC172" i="15"/>
  <c r="JM176" i="15"/>
  <c r="KC176" i="15"/>
  <c r="DA181" i="15"/>
  <c r="FI181" i="15" s="1"/>
  <c r="GW181" i="15" s="1"/>
  <c r="JN181" i="15"/>
  <c r="DI185" i="15"/>
  <c r="FQ185" i="15" s="1"/>
  <c r="HE185" i="15" s="1"/>
  <c r="JV185" i="15"/>
  <c r="DD183" i="15"/>
  <c r="FL183" i="15" s="1"/>
  <c r="GZ183" i="15" s="1"/>
  <c r="JQ183" i="15"/>
  <c r="DH175" i="15"/>
  <c r="CT175" i="15" s="1"/>
  <c r="JU175" i="15"/>
  <c r="DD179" i="15"/>
  <c r="FL179" i="15" s="1"/>
  <c r="GZ179" i="15" s="1"/>
  <c r="JQ179" i="15"/>
  <c r="KF174" i="15"/>
  <c r="JF174" i="15"/>
  <c r="JZ174" i="15"/>
  <c r="JG171" i="15"/>
  <c r="KA171" i="15"/>
  <c r="DK181" i="15"/>
  <c r="FS181" i="15" s="1"/>
  <c r="HG181" i="15" s="1"/>
  <c r="JX181" i="15"/>
  <c r="DK182" i="15"/>
  <c r="FS182" i="15" s="1"/>
  <c r="HG182" i="15" s="1"/>
  <c r="JX182" i="15"/>
  <c r="DK184" i="15"/>
  <c r="FS184" i="15" s="1"/>
  <c r="HG184" i="15" s="1"/>
  <c r="JX184" i="15"/>
  <c r="DK185" i="15"/>
  <c r="FS185" i="15" s="1"/>
  <c r="HG185" i="15" s="1"/>
  <c r="JX185" i="15"/>
  <c r="DK172" i="15"/>
  <c r="FS172" i="15" s="1"/>
  <c r="HG172" i="15" s="1"/>
  <c r="JX172" i="15"/>
  <c r="DK173" i="15"/>
  <c r="FS173" i="15" s="1"/>
  <c r="HG173" i="15" s="1"/>
  <c r="JX173" i="15"/>
  <c r="DK174" i="15"/>
  <c r="FS174" i="15" s="1"/>
  <c r="HG174" i="15" s="1"/>
  <c r="JX174" i="15"/>
  <c r="DK177" i="15"/>
  <c r="FS177" i="15" s="1"/>
  <c r="HG177" i="15" s="1"/>
  <c r="JX177" i="15"/>
  <c r="DE177" i="15"/>
  <c r="CU177" i="15" s="1"/>
  <c r="JR177" i="15"/>
  <c r="KD177" i="15"/>
  <c r="KH177" i="15"/>
  <c r="JF171" i="15"/>
  <c r="JZ171" i="15"/>
  <c r="KF171" i="15"/>
  <c r="DJ171" i="15"/>
  <c r="FR171" i="15" s="1"/>
  <c r="HF171" i="15" s="1"/>
  <c r="JW171" i="15"/>
  <c r="JF183" i="15"/>
  <c r="JZ183" i="15"/>
  <c r="KF183" i="15"/>
  <c r="KF177" i="15"/>
  <c r="JF177" i="15"/>
  <c r="JZ177" i="15"/>
  <c r="DC183" i="15"/>
  <c r="FK183" i="15" s="1"/>
  <c r="GY183" i="15" s="1"/>
  <c r="JP183" i="15"/>
  <c r="CY175" i="15"/>
  <c r="FG175" i="15" s="1"/>
  <c r="GU175" i="15" s="1"/>
  <c r="KG175" i="15"/>
  <c r="JL175" i="15"/>
  <c r="KB175" i="15"/>
  <c r="JG178" i="15"/>
  <c r="KA178" i="15"/>
  <c r="DK179" i="15"/>
  <c r="FS179" i="15" s="1"/>
  <c r="HG179" i="15" s="1"/>
  <c r="JX179" i="15"/>
  <c r="JR174" i="15"/>
  <c r="KD174" i="15"/>
  <c r="KH174" i="15"/>
  <c r="KC173" i="15"/>
  <c r="KA175" i="15"/>
  <c r="KE178" i="15"/>
  <c r="KE184" i="15"/>
  <c r="KA179" i="15"/>
  <c r="KA176" i="15"/>
  <c r="KH182" i="15"/>
  <c r="CZ174" i="15"/>
  <c r="FH174" i="15" s="1"/>
  <c r="GV174" i="15" s="1"/>
  <c r="JM174" i="15"/>
  <c r="KC174" i="15"/>
  <c r="DD171" i="15"/>
  <c r="FL171" i="15" s="1"/>
  <c r="GZ171" i="15" s="1"/>
  <c r="JQ171" i="15"/>
  <c r="JF184" i="15"/>
  <c r="JZ184" i="15"/>
  <c r="KF184" i="15"/>
  <c r="DI171" i="15"/>
  <c r="FQ171" i="15" s="1"/>
  <c r="HE171" i="15" s="1"/>
  <c r="JV171" i="15"/>
  <c r="DI180" i="15"/>
  <c r="FQ180" i="15" s="1"/>
  <c r="HE180" i="15" s="1"/>
  <c r="JV180" i="15"/>
  <c r="DI183" i="15"/>
  <c r="FQ183" i="15" s="1"/>
  <c r="HE183" i="15" s="1"/>
  <c r="JV183" i="15"/>
  <c r="DI184" i="15"/>
  <c r="FQ184" i="15" s="1"/>
  <c r="HE184" i="15" s="1"/>
  <c r="JV184" i="15"/>
  <c r="DI172" i="15"/>
  <c r="FQ172" i="15" s="1"/>
  <c r="HE172" i="15" s="1"/>
  <c r="JV172" i="15"/>
  <c r="DI175" i="15"/>
  <c r="FQ175" i="15" s="1"/>
  <c r="HE175" i="15" s="1"/>
  <c r="JV175" i="15"/>
  <c r="DI176" i="15"/>
  <c r="FQ176" i="15" s="1"/>
  <c r="HE176" i="15" s="1"/>
  <c r="JV176" i="15"/>
  <c r="DI179" i="15"/>
  <c r="FQ179" i="15" s="1"/>
  <c r="HE179" i="15" s="1"/>
  <c r="JV179" i="15"/>
  <c r="DI173" i="15"/>
  <c r="FQ173" i="15" s="1"/>
  <c r="HE173" i="15" s="1"/>
  <c r="JV173" i="15"/>
  <c r="CZ180" i="15"/>
  <c r="FH180" i="15" s="1"/>
  <c r="GV180" i="15" s="1"/>
  <c r="JM180" i="15"/>
  <c r="KC180" i="15"/>
  <c r="DA185" i="15"/>
  <c r="FI185" i="15" s="1"/>
  <c r="GW185" i="15" s="1"/>
  <c r="JN185" i="15"/>
  <c r="JM183" i="15"/>
  <c r="KC183" i="15"/>
  <c r="DD175" i="15"/>
  <c r="FL175" i="15" s="1"/>
  <c r="GZ175" i="15" s="1"/>
  <c r="JQ175" i="15"/>
  <c r="CZ179" i="15"/>
  <c r="FH179" i="15" s="1"/>
  <c r="GV179" i="15" s="1"/>
  <c r="JM179" i="15"/>
  <c r="KC179" i="15"/>
  <c r="DL171" i="15"/>
  <c r="FT171" i="15" s="1"/>
  <c r="HH171" i="15" s="1"/>
  <c r="JY171" i="15"/>
  <c r="JF176" i="15"/>
  <c r="JZ176" i="15"/>
  <c r="KF176" i="15"/>
  <c r="DG184" i="15"/>
  <c r="CS184" i="15" s="1"/>
  <c r="JT184" i="15"/>
  <c r="DG185" i="15"/>
  <c r="CS185" i="15" s="1"/>
  <c r="JT185" i="15"/>
  <c r="DG172" i="15"/>
  <c r="CS172" i="15" s="1"/>
  <c r="JT172" i="15"/>
  <c r="DG173" i="15"/>
  <c r="CS173" i="15" s="1"/>
  <c r="JT173" i="15"/>
  <c r="DG177" i="15"/>
  <c r="CS177" i="15" s="1"/>
  <c r="JT177" i="15"/>
  <c r="DG178" i="15"/>
  <c r="FO178" i="15" s="1"/>
  <c r="HC178" i="15" s="1"/>
  <c r="JT178" i="15"/>
  <c r="JM171" i="15"/>
  <c r="KC171" i="15"/>
  <c r="CW177" i="15"/>
  <c r="FE177" i="15" s="1"/>
  <c r="GS177" i="15" s="1"/>
  <c r="JJ177" i="15"/>
  <c r="JR181" i="15"/>
  <c r="KD181" i="15"/>
  <c r="KH181" i="15"/>
  <c r="JF179" i="15"/>
  <c r="JZ179" i="15"/>
  <c r="KF179" i="15"/>
  <c r="JS171" i="15"/>
  <c r="KE171" i="15"/>
  <c r="KF182" i="15"/>
  <c r="JF182" i="15"/>
  <c r="JZ182" i="15"/>
  <c r="JF175" i="15"/>
  <c r="JZ175" i="15"/>
  <c r="KF175" i="15"/>
  <c r="DC171" i="15"/>
  <c r="FK171" i="15" s="1"/>
  <c r="GY171" i="15" s="1"/>
  <c r="JP171" i="15"/>
  <c r="CY183" i="15"/>
  <c r="FG183" i="15" s="1"/>
  <c r="GU183" i="15" s="1"/>
  <c r="KG183" i="15"/>
  <c r="JL183" i="15"/>
  <c r="KB183" i="15"/>
  <c r="JG174" i="15"/>
  <c r="KA174" i="15"/>
  <c r="DK175" i="15"/>
  <c r="FS175" i="15" s="1"/>
  <c r="HG175" i="15" s="1"/>
  <c r="JX175" i="15"/>
  <c r="JM178" i="15"/>
  <c r="KC178" i="15"/>
  <c r="DI174" i="15"/>
  <c r="FQ174" i="15" s="1"/>
  <c r="HE174" i="15" s="1"/>
  <c r="JV174" i="15"/>
  <c r="KE174" i="15"/>
  <c r="KE183" i="15"/>
  <c r="KE180" i="15"/>
  <c r="KE182" i="15"/>
  <c r="KA172" i="15"/>
  <c r="IH7" i="15"/>
  <c r="HZ7" i="15"/>
  <c r="IB7" i="15"/>
  <c r="HR7" i="15"/>
  <c r="ID7" i="15"/>
  <c r="HX7" i="15"/>
  <c r="IF7" i="15"/>
  <c r="HV7" i="15"/>
  <c r="HS7" i="15"/>
  <c r="HT7" i="15"/>
  <c r="LV77" i="14"/>
  <c r="LQ77" i="14"/>
  <c r="LR135" i="14"/>
  <c r="LR160" i="14"/>
  <c r="LQ165" i="14"/>
  <c r="LV165" i="14"/>
  <c r="LP77" i="14"/>
  <c r="LT77" i="14"/>
  <c r="LV135" i="14"/>
  <c r="LQ135" i="14"/>
  <c r="LV160" i="14"/>
  <c r="LQ160" i="14"/>
  <c r="LP165" i="14"/>
  <c r="LT165" i="14"/>
  <c r="LO77" i="14"/>
  <c r="LU77" i="14"/>
  <c r="LS77" i="14"/>
  <c r="LW77" i="14"/>
  <c r="LP135" i="14"/>
  <c r="LT135" i="14"/>
  <c r="LP160" i="14"/>
  <c r="LT160" i="14"/>
  <c r="LU165" i="14"/>
  <c r="LO165" i="14"/>
  <c r="LS165" i="14"/>
  <c r="LW165" i="14"/>
  <c r="LR77" i="14"/>
  <c r="LO135" i="14"/>
  <c r="LU135" i="14"/>
  <c r="LS135" i="14"/>
  <c r="LW135" i="14"/>
  <c r="LU160" i="14"/>
  <c r="LO160" i="14"/>
  <c r="LS160" i="14"/>
  <c r="LW160" i="14"/>
  <c r="LR165" i="14"/>
  <c r="LQ37" i="14"/>
  <c r="LV37" i="14"/>
  <c r="LP66" i="14"/>
  <c r="LT66" i="14"/>
  <c r="LQ69" i="14"/>
  <c r="LV69" i="14"/>
  <c r="LR84" i="14"/>
  <c r="LR88" i="14"/>
  <c r="LO94" i="14"/>
  <c r="LU94" i="14"/>
  <c r="LS94" i="14"/>
  <c r="LW94" i="14"/>
  <c r="LQ120" i="14"/>
  <c r="LV120" i="14"/>
  <c r="LR139" i="14"/>
  <c r="LQ144" i="14"/>
  <c r="LV144" i="14"/>
  <c r="LQ148" i="14"/>
  <c r="LV148" i="14"/>
  <c r="LP37" i="14"/>
  <c r="LT37" i="14"/>
  <c r="LO66" i="14"/>
  <c r="LU66" i="14"/>
  <c r="LS66" i="14"/>
  <c r="LW66" i="14"/>
  <c r="LP69" i="14"/>
  <c r="LT69" i="14"/>
  <c r="LQ84" i="14"/>
  <c r="LV84" i="14"/>
  <c r="LQ88" i="14"/>
  <c r="LV88" i="14"/>
  <c r="LR94" i="14"/>
  <c r="LP120" i="14"/>
  <c r="LT120" i="14"/>
  <c r="LV139" i="14"/>
  <c r="LQ139" i="14"/>
  <c r="LP144" i="14"/>
  <c r="LT144" i="14"/>
  <c r="LP148" i="14"/>
  <c r="LT148" i="14"/>
  <c r="LO37" i="14"/>
  <c r="LU37" i="14"/>
  <c r="LS37" i="14"/>
  <c r="LW37" i="14"/>
  <c r="LR66" i="14"/>
  <c r="LO69" i="14"/>
  <c r="LU69" i="14"/>
  <c r="LS69" i="14"/>
  <c r="LW69" i="14"/>
  <c r="LP84" i="14"/>
  <c r="LT84" i="14"/>
  <c r="LP88" i="14"/>
  <c r="LT88" i="14"/>
  <c r="LV94" i="14"/>
  <c r="LQ94" i="14"/>
  <c r="LU120" i="14"/>
  <c r="LO120" i="14"/>
  <c r="LW120" i="14"/>
  <c r="LS120" i="14"/>
  <c r="LP139" i="14"/>
  <c r="LT139" i="14"/>
  <c r="LU144" i="14"/>
  <c r="LO144" i="14"/>
  <c r="LS144" i="14"/>
  <c r="LW144" i="14"/>
  <c r="LU148" i="14"/>
  <c r="LO148" i="14"/>
  <c r="LW148" i="14"/>
  <c r="LS148" i="14"/>
  <c r="LR37" i="14"/>
  <c r="LV66" i="14"/>
  <c r="LQ66" i="14"/>
  <c r="LR69" i="14"/>
  <c r="LU84" i="14"/>
  <c r="LO84" i="14"/>
  <c r="LW84" i="14"/>
  <c r="LS84" i="14"/>
  <c r="LU88" i="14"/>
  <c r="LO88" i="14"/>
  <c r="LW88" i="14"/>
  <c r="LS88" i="14"/>
  <c r="LP94" i="14"/>
  <c r="LT94" i="14"/>
  <c r="LR120" i="14"/>
  <c r="LU139" i="14"/>
  <c r="LO139" i="14"/>
  <c r="LS139" i="14"/>
  <c r="LW139" i="14"/>
  <c r="LR144" i="14"/>
  <c r="LR148" i="14"/>
  <c r="LV13" i="14"/>
  <c r="LU13" i="14"/>
  <c r="LW13" i="14"/>
  <c r="LQ13" i="14"/>
  <c r="LP13" i="14"/>
  <c r="LT13" i="14"/>
  <c r="LO13" i="14"/>
  <c r="LS13" i="14"/>
  <c r="LR13" i="14"/>
  <c r="CZ178" i="15"/>
  <c r="FH178" i="15" s="1"/>
  <c r="GV178" i="15" s="1"/>
  <c r="FN34" i="15"/>
  <c r="FD34" i="15" s="1"/>
  <c r="AC175" i="15"/>
  <c r="J6" i="15"/>
  <c r="E31" i="14"/>
  <c r="AE173" i="15"/>
  <c r="AG182" i="15"/>
  <c r="AI182" i="15" s="1"/>
  <c r="AH172" i="15"/>
  <c r="X179" i="15"/>
  <c r="Z179" i="15" s="1"/>
  <c r="AD175" i="15"/>
  <c r="AF175" i="15" s="1"/>
  <c r="G185" i="15"/>
  <c r="I185" i="15" s="1"/>
  <c r="HF172" i="15"/>
  <c r="AH175" i="15"/>
  <c r="X181" i="15"/>
  <c r="Z181" i="15" s="1"/>
  <c r="CT34" i="15"/>
  <c r="Y172" i="15"/>
  <c r="AB175" i="15"/>
  <c r="AE175" i="15"/>
  <c r="AC178" i="15"/>
  <c r="H178" i="15"/>
  <c r="G178" i="15" s="1"/>
  <c r="I178" i="15" s="1"/>
  <c r="AH178" i="15"/>
  <c r="X176" i="15"/>
  <c r="Z176" i="15" s="1"/>
  <c r="FN174" i="15"/>
  <c r="FD174" i="15" s="1"/>
  <c r="GR174" i="15" s="1"/>
  <c r="Y181" i="15"/>
  <c r="X172" i="15"/>
  <c r="Z172" i="15" s="1"/>
  <c r="U172" i="15"/>
  <c r="W172" i="15" s="1"/>
  <c r="V172" i="15"/>
  <c r="AD176" i="15"/>
  <c r="AF176" i="15" s="1"/>
  <c r="AG178" i="15"/>
  <c r="AI178" i="15" s="1"/>
  <c r="HF175" i="15"/>
  <c r="AD178" i="15"/>
  <c r="AF178" i="15" s="1"/>
  <c r="Y176" i="15"/>
  <c r="AE178" i="15"/>
  <c r="AH176" i="15"/>
  <c r="AG171" i="15"/>
  <c r="AI171" i="15" s="1"/>
  <c r="AB178" i="15"/>
  <c r="AG176" i="15"/>
  <c r="AI176" i="15" s="1"/>
  <c r="GT182" i="15"/>
  <c r="DQ34" i="14"/>
  <c r="FY34" i="14" s="1"/>
  <c r="DU34" i="14"/>
  <c r="GC34" i="14" s="1"/>
  <c r="EC34" i="14"/>
  <c r="GK34" i="14" s="1"/>
  <c r="T182" i="15"/>
  <c r="C182" i="15"/>
  <c r="AB183" i="15"/>
  <c r="D183" i="15"/>
  <c r="AB174" i="15"/>
  <c r="D174" i="15"/>
  <c r="AB173" i="15"/>
  <c r="D173" i="15"/>
  <c r="DT34" i="14"/>
  <c r="GB34" i="14" s="1"/>
  <c r="DX34" i="14"/>
  <c r="GF34" i="14" s="1"/>
  <c r="EF34" i="14"/>
  <c r="GN34" i="14" s="1"/>
  <c r="T183" i="15"/>
  <c r="C183" i="15"/>
  <c r="AB185" i="15"/>
  <c r="D185" i="15"/>
  <c r="T172" i="15"/>
  <c r="C172" i="15"/>
  <c r="DS34" i="14"/>
  <c r="GA34" i="14" s="1"/>
  <c r="DW34" i="14"/>
  <c r="GE34" i="14" s="1"/>
  <c r="EE34" i="14"/>
  <c r="GM34" i="14" s="1"/>
  <c r="T185" i="15"/>
  <c r="C185" i="15"/>
  <c r="AB176" i="15"/>
  <c r="D176" i="15"/>
  <c r="DR34" i="14"/>
  <c r="FZ34" i="14" s="1"/>
  <c r="DV34" i="14"/>
  <c r="GD34" i="14" s="1"/>
  <c r="ED34" i="14"/>
  <c r="GL34" i="14" s="1"/>
  <c r="T176" i="15"/>
  <c r="C176" i="15"/>
  <c r="AB179" i="15"/>
  <c r="D179" i="15"/>
  <c r="I172" i="15"/>
  <c r="G184" i="15"/>
  <c r="I184" i="15" s="1"/>
  <c r="BA7" i="14"/>
  <c r="AE177" i="15"/>
  <c r="Y177" i="15"/>
  <c r="AC176" i="15"/>
  <c r="AA177" i="15"/>
  <c r="AC177" i="15" s="1"/>
  <c r="H177" i="15"/>
  <c r="G177" i="15" s="1"/>
  <c r="I177" i="15" s="1"/>
  <c r="CX181" i="15"/>
  <c r="FF181" i="15" s="1"/>
  <c r="GT181" i="15" s="1"/>
  <c r="X177" i="15"/>
  <c r="Z177" i="15" s="1"/>
  <c r="CZ183" i="15"/>
  <c r="FH183" i="15" s="1"/>
  <c r="GV183" i="15" s="1"/>
  <c r="H175" i="15"/>
  <c r="G175" i="15" s="1"/>
  <c r="I175" i="15" s="1"/>
  <c r="G181" i="15"/>
  <c r="I181" i="15" s="1"/>
  <c r="CX176" i="15"/>
  <c r="FF176" i="15" s="1"/>
  <c r="GT176" i="15" s="1"/>
  <c r="DG176" i="15"/>
  <c r="CS176" i="15" s="1"/>
  <c r="DL180" i="15"/>
  <c r="FT180" i="15" s="1"/>
  <c r="HH180" i="15" s="1"/>
  <c r="DK180" i="15"/>
  <c r="FS180" i="15" s="1"/>
  <c r="HG180" i="15" s="1"/>
  <c r="DK176" i="15"/>
  <c r="FS176" i="15" s="1"/>
  <c r="HG176" i="15" s="1"/>
  <c r="DK178" i="15"/>
  <c r="FS178" i="15" s="1"/>
  <c r="HG178" i="15" s="1"/>
  <c r="DH184" i="15"/>
  <c r="FP184" i="15" s="1"/>
  <c r="DG171" i="15"/>
  <c r="FO171" i="15" s="1"/>
  <c r="FA171" i="15" s="1"/>
  <c r="GO171" i="15" s="1"/>
  <c r="DE174" i="15"/>
  <c r="CU174" i="15" s="1"/>
  <c r="DH182" i="15"/>
  <c r="CT182" i="15" s="1"/>
  <c r="DH178" i="15"/>
  <c r="CT178" i="15" s="1"/>
  <c r="CZ171" i="15"/>
  <c r="FH171" i="15" s="1"/>
  <c r="GV171" i="15" s="1"/>
  <c r="AG173" i="15"/>
  <c r="AI173" i="15" s="1"/>
  <c r="FN173" i="15"/>
  <c r="FD173" i="15" s="1"/>
  <c r="GR173" i="15" s="1"/>
  <c r="AC185" i="15"/>
  <c r="CW183" i="15"/>
  <c r="FE183" i="15" s="1"/>
  <c r="GS183" i="15" s="1"/>
  <c r="CW184" i="15"/>
  <c r="FE184" i="15" s="1"/>
  <c r="GS184" i="15" s="1"/>
  <c r="CW172" i="15"/>
  <c r="FE172" i="15" s="1"/>
  <c r="GS172" i="15" s="1"/>
  <c r="CW175" i="15"/>
  <c r="FE175" i="15" s="1"/>
  <c r="GS175" i="15" s="1"/>
  <c r="CZ172" i="15"/>
  <c r="FH172" i="15" s="1"/>
  <c r="GV172" i="15" s="1"/>
  <c r="CZ176" i="15"/>
  <c r="FH176" i="15" s="1"/>
  <c r="GV176" i="15" s="1"/>
  <c r="CW173" i="15"/>
  <c r="FE173" i="15" s="1"/>
  <c r="GS173" i="15" s="1"/>
  <c r="CX180" i="15"/>
  <c r="FF180" i="15" s="1"/>
  <c r="GT180" i="15" s="1"/>
  <c r="CZ182" i="15"/>
  <c r="FH182" i="15" s="1"/>
  <c r="GV182" i="15" s="1"/>
  <c r="DE171" i="15"/>
  <c r="CU171" i="15" s="1"/>
  <c r="DE180" i="15"/>
  <c r="CU180" i="15" s="1"/>
  <c r="DE184" i="15"/>
  <c r="FM184" i="15" s="1"/>
  <c r="DE176" i="15"/>
  <c r="FM176" i="15" s="1"/>
  <c r="FC176" i="15" s="1"/>
  <c r="GQ176" i="15" s="1"/>
  <c r="CZ184" i="15"/>
  <c r="FH184" i="15" s="1"/>
  <c r="GV184" i="15" s="1"/>
  <c r="DL184" i="15"/>
  <c r="FT184" i="15" s="1"/>
  <c r="HH184" i="15" s="1"/>
  <c r="AC173" i="15"/>
  <c r="AE183" i="15"/>
  <c r="AG174" i="15"/>
  <c r="AI174" i="15" s="1"/>
  <c r="CW181" i="15"/>
  <c r="FE181" i="15" s="1"/>
  <c r="GS181" i="15" s="1"/>
  <c r="CZ181" i="15"/>
  <c r="FH181" i="15" s="1"/>
  <c r="GV181" i="15" s="1"/>
  <c r="CX177" i="15"/>
  <c r="FF177" i="15" s="1"/>
  <c r="GT177" i="15" s="1"/>
  <c r="DB183" i="15"/>
  <c r="FJ183" i="15" s="1"/>
  <c r="GX183" i="15" s="1"/>
  <c r="CX175" i="15"/>
  <c r="FF175" i="15" s="1"/>
  <c r="GT175" i="15" s="1"/>
  <c r="CW182" i="15"/>
  <c r="FE182" i="15" s="1"/>
  <c r="GS182" i="15" s="1"/>
  <c r="DG180" i="15"/>
  <c r="CS180" i="15" s="1"/>
  <c r="DG181" i="15"/>
  <c r="CS181" i="15" s="1"/>
  <c r="DG182" i="15"/>
  <c r="CS182" i="15" s="1"/>
  <c r="DG174" i="15"/>
  <c r="FO174" i="15" s="1"/>
  <c r="FA174" i="15" s="1"/>
  <c r="GO174" i="15" s="1"/>
  <c r="DE181" i="15"/>
  <c r="CU181" i="15" s="1"/>
  <c r="DF171" i="15"/>
  <c r="FN171" i="15" s="1"/>
  <c r="DG179" i="15"/>
  <c r="CS179" i="15" s="1"/>
  <c r="DH174" i="15"/>
  <c r="CT174" i="15" s="1"/>
  <c r="DH180" i="15"/>
  <c r="CT180" i="15" s="1"/>
  <c r="AG183" i="15"/>
  <c r="AI183" i="15" s="1"/>
  <c r="DA183" i="15"/>
  <c r="FI183" i="15" s="1"/>
  <c r="GW183" i="15" s="1"/>
  <c r="CY172" i="15"/>
  <c r="FG172" i="15" s="1"/>
  <c r="GU172" i="15" s="1"/>
  <c r="CY176" i="15"/>
  <c r="FG176" i="15" s="1"/>
  <c r="GU176" i="15" s="1"/>
  <c r="CX185" i="15"/>
  <c r="FF185" i="15" s="1"/>
  <c r="GT185" i="15" s="1"/>
  <c r="CX183" i="15"/>
  <c r="FF183" i="15" s="1"/>
  <c r="GT183" i="15" s="1"/>
  <c r="CW178" i="15"/>
  <c r="FE178" i="15" s="1"/>
  <c r="GS178" i="15" s="1"/>
  <c r="AD172" i="15"/>
  <c r="AF172" i="15" s="1"/>
  <c r="AE176" i="15"/>
  <c r="GX182" i="15"/>
  <c r="AH180" i="15"/>
  <c r="H176" i="15"/>
  <c r="G176" i="15" s="1"/>
  <c r="I176" i="15" s="1"/>
  <c r="G179" i="15"/>
  <c r="I179" i="15" s="1"/>
  <c r="AD173" i="15"/>
  <c r="AF173" i="15" s="1"/>
  <c r="AC182" i="15"/>
  <c r="H173" i="15"/>
  <c r="G173" i="15" s="1"/>
  <c r="I173" i="15" s="1"/>
  <c r="AC174" i="15"/>
  <c r="H180" i="15"/>
  <c r="G180" i="15" s="1"/>
  <c r="I180" i="15" s="1"/>
  <c r="H174" i="15"/>
  <c r="G174" i="15" s="1"/>
  <c r="I174" i="15" s="1"/>
  <c r="AD180" i="15"/>
  <c r="AF180" i="15" s="1"/>
  <c r="AE171" i="15"/>
  <c r="AH173" i="15"/>
  <c r="AH174" i="15"/>
  <c r="AD174" i="15"/>
  <c r="AF174" i="15" s="1"/>
  <c r="AE174" i="15"/>
  <c r="Y179" i="15"/>
  <c r="E11" i="15"/>
  <c r="E6" i="15"/>
  <c r="HF184" i="15"/>
  <c r="AG175" i="15"/>
  <c r="AI175" i="15" s="1"/>
  <c r="GR183" i="15"/>
  <c r="GP173" i="15"/>
  <c r="GX172" i="15"/>
  <c r="GT179" i="15"/>
  <c r="HF182" i="15"/>
  <c r="GT174" i="15"/>
  <c r="HH182" i="15"/>
  <c r="GW182" i="15"/>
  <c r="AA180" i="15"/>
  <c r="D180" i="15" s="1"/>
  <c r="AE180" i="15"/>
  <c r="AH183" i="15"/>
  <c r="H183" i="15"/>
  <c r="G183" i="15" s="1"/>
  <c r="I183" i="15" s="1"/>
  <c r="AD183" i="15"/>
  <c r="AF183" i="15" s="1"/>
  <c r="GZ173" i="15"/>
  <c r="HD173" i="15"/>
  <c r="E16" i="14"/>
  <c r="E24" i="14"/>
  <c r="E12" i="14"/>
  <c r="AC183" i="15"/>
  <c r="E5" i="14"/>
  <c r="FD172" i="15"/>
  <c r="GR172" i="15" s="1"/>
  <c r="HB183" i="15"/>
  <c r="DN34" i="14"/>
  <c r="GJ34" i="14"/>
  <c r="GI34" i="14"/>
  <c r="DP34" i="14"/>
  <c r="GH34" i="14"/>
  <c r="E4" i="14"/>
  <c r="E18" i="14"/>
  <c r="E29" i="14"/>
  <c r="E14" i="14"/>
  <c r="E22" i="14"/>
  <c r="E32" i="14"/>
  <c r="E20" i="14"/>
  <c r="E30" i="14"/>
  <c r="IU8" i="14"/>
  <c r="IY8" i="14"/>
  <c r="IS10" i="14"/>
  <c r="IQ11" i="14"/>
  <c r="IU11" i="14"/>
  <c r="IS8" i="14"/>
  <c r="IZ7" i="14"/>
  <c r="IR8" i="14"/>
  <c r="IV8" i="14"/>
  <c r="IZ8" i="14"/>
  <c r="JD8" i="14"/>
  <c r="IP10" i="14"/>
  <c r="IT10" i="14"/>
  <c r="IX10" i="14"/>
  <c r="JB10" i="14"/>
  <c r="IR11" i="14"/>
  <c r="IV11" i="14"/>
  <c r="IZ11" i="14"/>
  <c r="JD11" i="14"/>
  <c r="IN11" i="14"/>
  <c r="E13" i="14"/>
  <c r="E15" i="14"/>
  <c r="E17" i="14"/>
  <c r="E19" i="14"/>
  <c r="E21" i="14"/>
  <c r="E23" i="14"/>
  <c r="E25" i="14"/>
  <c r="E26" i="14"/>
  <c r="IO10" i="14"/>
  <c r="IQ8" i="14"/>
  <c r="JC8" i="14"/>
  <c r="JA10" i="14"/>
  <c r="JC11" i="14"/>
  <c r="IP8" i="14"/>
  <c r="IT8" i="14"/>
  <c r="IX8" i="14"/>
  <c r="JB8" i="14"/>
  <c r="IR10" i="14"/>
  <c r="IV10" i="14"/>
  <c r="IZ10" i="14"/>
  <c r="JD10" i="14"/>
  <c r="IP11" i="14"/>
  <c r="IT11" i="14"/>
  <c r="IX11" i="14"/>
  <c r="JB11" i="14"/>
  <c r="IM11" i="14"/>
  <c r="IL11" i="14"/>
  <c r="E28" i="14"/>
  <c r="IW10" i="14"/>
  <c r="IY11" i="14"/>
  <c r="IO8" i="14"/>
  <c r="IW8" i="14"/>
  <c r="JA8" i="14"/>
  <c r="IQ10" i="14"/>
  <c r="IU10" i="14"/>
  <c r="IY10" i="14"/>
  <c r="JC10" i="14"/>
  <c r="IO11" i="14"/>
  <c r="IS11" i="14"/>
  <c r="IW11" i="14"/>
  <c r="JA11" i="14"/>
  <c r="IK11" i="14"/>
  <c r="E27" i="14"/>
  <c r="AO7" i="14"/>
  <c r="AW7" i="14"/>
  <c r="AS7" i="14"/>
  <c r="AK7" i="14"/>
  <c r="IK7" i="14" s="1"/>
  <c r="E170" i="14"/>
  <c r="AN7" i="14"/>
  <c r="IN7" i="14" s="1"/>
  <c r="AV7" i="14"/>
  <c r="AR7" i="14"/>
  <c r="BD7" i="14"/>
  <c r="BB7" i="14"/>
  <c r="IL6" i="14"/>
  <c r="IP6" i="14"/>
  <c r="IT6" i="14"/>
  <c r="JB6" i="14"/>
  <c r="IK6" i="14"/>
  <c r="IO6" i="14"/>
  <c r="IS6" i="14"/>
  <c r="IW6" i="14"/>
  <c r="JA6" i="14"/>
  <c r="AM7" i="14"/>
  <c r="IM7" i="14" s="1"/>
  <c r="AQ7" i="14"/>
  <c r="AU7" i="14"/>
  <c r="AY7" i="14"/>
  <c r="BC7" i="14"/>
  <c r="IN6" i="14"/>
  <c r="IR6" i="14"/>
  <c r="IV6" i="14"/>
  <c r="IZ6" i="14"/>
  <c r="JD6" i="14"/>
  <c r="AL7" i="14"/>
  <c r="AP7" i="14"/>
  <c r="AT7" i="14"/>
  <c r="AX7" i="14"/>
  <c r="IM6" i="14"/>
  <c r="IQ6" i="14"/>
  <c r="IU6" i="14"/>
  <c r="IY6" i="14"/>
  <c r="JC6" i="14"/>
  <c r="E33" i="14"/>
  <c r="DO34" i="14" l="1"/>
  <c r="HB177" i="15"/>
  <c r="HA178" i="15"/>
  <c r="HA182" i="15"/>
  <c r="CT171" i="15"/>
  <c r="HB176" i="15"/>
  <c r="HB179" i="15"/>
  <c r="HB178" i="15"/>
  <c r="FP175" i="15"/>
  <c r="FB175" i="15" s="1"/>
  <c r="GP175" i="15" s="1"/>
  <c r="FO177" i="15"/>
  <c r="FA177" i="15" s="1"/>
  <c r="GO177" i="15" s="1"/>
  <c r="FP172" i="15"/>
  <c r="HD172" i="15" s="1"/>
  <c r="HB182" i="15"/>
  <c r="HD177" i="15"/>
  <c r="HB184" i="15"/>
  <c r="FO172" i="15"/>
  <c r="FA172" i="15" s="1"/>
  <c r="GO172" i="15" s="1"/>
  <c r="FP176" i="15"/>
  <c r="FB176" i="15" s="1"/>
  <c r="GP176" i="15" s="1"/>
  <c r="FM183" i="15"/>
  <c r="FC183" i="15" s="1"/>
  <c r="GQ183" i="15" s="1"/>
  <c r="HD185" i="15"/>
  <c r="HB180" i="15"/>
  <c r="CT179" i="15"/>
  <c r="J179" i="15" s="1"/>
  <c r="L179" i="15" s="1"/>
  <c r="M179" i="15" s="1"/>
  <c r="FD175" i="15"/>
  <c r="GR175" i="15" s="1"/>
  <c r="FP183" i="15"/>
  <c r="HD183" i="15" s="1"/>
  <c r="HB181" i="15"/>
  <c r="HD181" i="15"/>
  <c r="FO184" i="15"/>
  <c r="FA184" i="15" s="1"/>
  <c r="GO184" i="15" s="1"/>
  <c r="FM173" i="15"/>
  <c r="HA173" i="15" s="1"/>
  <c r="HB185" i="15"/>
  <c r="FM175" i="15"/>
  <c r="FC175" i="15" s="1"/>
  <c r="GQ175" i="15" s="1"/>
  <c r="FM179" i="15"/>
  <c r="FC179" i="15" s="1"/>
  <c r="GQ179" i="15" s="1"/>
  <c r="CS178" i="15"/>
  <c r="J178" i="15" s="1"/>
  <c r="L178" i="15" s="1"/>
  <c r="M178" i="15" s="1"/>
  <c r="FO185" i="15"/>
  <c r="FA185" i="15" s="1"/>
  <c r="GO185" i="15" s="1"/>
  <c r="FO173" i="15"/>
  <c r="FA173" i="15" s="1"/>
  <c r="GO173" i="15" s="1"/>
  <c r="FM185" i="15"/>
  <c r="FC185" i="15" s="1"/>
  <c r="GQ185" i="15" s="1"/>
  <c r="FO183" i="15"/>
  <c r="E7" i="15"/>
  <c r="FO175" i="15"/>
  <c r="FM177" i="15"/>
  <c r="FM172" i="15"/>
  <c r="IL7" i="14"/>
  <c r="L6" i="15"/>
  <c r="M6" i="15" s="1"/>
  <c r="K6" i="15"/>
  <c r="HB173" i="15"/>
  <c r="HD179" i="15"/>
  <c r="FP178" i="15"/>
  <c r="FB178" i="15" s="1"/>
  <c r="GP178" i="15" s="1"/>
  <c r="HA176" i="15"/>
  <c r="FM180" i="15"/>
  <c r="FC180" i="15" s="1"/>
  <c r="GQ180" i="15" s="1"/>
  <c r="J173" i="15"/>
  <c r="L173" i="15" s="1"/>
  <c r="M173" i="15" s="1"/>
  <c r="CT184" i="15"/>
  <c r="HB174" i="15"/>
  <c r="FO182" i="15"/>
  <c r="FA182" i="15" s="1"/>
  <c r="GO182" i="15" s="1"/>
  <c r="FO179" i="15"/>
  <c r="FA179" i="15" s="1"/>
  <c r="GO179" i="15" s="1"/>
  <c r="HD171" i="15"/>
  <c r="FO176" i="15"/>
  <c r="FA176" i="15" s="1"/>
  <c r="GO176" i="15" s="1"/>
  <c r="FM171" i="15"/>
  <c r="CU176" i="15"/>
  <c r="J176" i="15" s="1"/>
  <c r="J183" i="15"/>
  <c r="L183" i="15" s="1"/>
  <c r="M183" i="15" s="1"/>
  <c r="AB177" i="15"/>
  <c r="D177" i="15"/>
  <c r="FA178" i="15"/>
  <c r="GO178" i="15" s="1"/>
  <c r="FP174" i="15"/>
  <c r="FB174" i="15" s="1"/>
  <c r="GP174" i="15" s="1"/>
  <c r="J182" i="15"/>
  <c r="L182" i="15" s="1"/>
  <c r="M182" i="15" s="1"/>
  <c r="FW34" i="14"/>
  <c r="FX34" i="14"/>
  <c r="FV34" i="14"/>
  <c r="FU34" i="14"/>
  <c r="JA7" i="14"/>
  <c r="J177" i="15"/>
  <c r="K177" i="15" s="1"/>
  <c r="FP180" i="15"/>
  <c r="FB180" i="15" s="1"/>
  <c r="GP180" i="15" s="1"/>
  <c r="FM181" i="15"/>
  <c r="FC181" i="15" s="1"/>
  <c r="GQ181" i="15" s="1"/>
  <c r="FO180" i="15"/>
  <c r="J172" i="15"/>
  <c r="L172" i="15" s="1"/>
  <c r="M172" i="15" s="1"/>
  <c r="CU184" i="15"/>
  <c r="FD171" i="15"/>
  <c r="GR171" i="15" s="1"/>
  <c r="HB171" i="15"/>
  <c r="J180" i="15"/>
  <c r="J181" i="15"/>
  <c r="K181" i="15" s="1"/>
  <c r="FB184" i="15"/>
  <c r="GP184" i="15" s="1"/>
  <c r="HD184" i="15"/>
  <c r="FC184" i="15"/>
  <c r="GQ184" i="15" s="1"/>
  <c r="HA184" i="15"/>
  <c r="HC174" i="15"/>
  <c r="HC171" i="15"/>
  <c r="FP182" i="15"/>
  <c r="FB182" i="15" s="1"/>
  <c r="GP182" i="15" s="1"/>
  <c r="J185" i="15"/>
  <c r="K185" i="15" s="1"/>
  <c r="FO181" i="15"/>
  <c r="FA181" i="15" s="1"/>
  <c r="GO181" i="15" s="1"/>
  <c r="CV171" i="15"/>
  <c r="CS174" i="15"/>
  <c r="J174" i="15" s="1"/>
  <c r="L174" i="15" s="1"/>
  <c r="M174" i="15" s="1"/>
  <c r="CS171" i="15"/>
  <c r="J175" i="15"/>
  <c r="K175" i="15" s="1"/>
  <c r="FM174" i="15"/>
  <c r="AC180" i="15"/>
  <c r="AB180" i="15"/>
  <c r="E11" i="14"/>
  <c r="E10" i="14"/>
  <c r="E8" i="14"/>
  <c r="IR7" i="14"/>
  <c r="IX7" i="14"/>
  <c r="IY7" i="14"/>
  <c r="JB7" i="14"/>
  <c r="IV7" i="14"/>
  <c r="IS7" i="14"/>
  <c r="IP7" i="14"/>
  <c r="IQ7" i="14"/>
  <c r="JD7" i="14"/>
  <c r="IO7" i="14"/>
  <c r="JC7" i="14"/>
  <c r="IT7" i="14"/>
  <c r="IU7" i="14"/>
  <c r="IW7" i="14"/>
  <c r="E6" i="14"/>
  <c r="HD174" i="15" l="1"/>
  <c r="HD175" i="15"/>
  <c r="HC177" i="15"/>
  <c r="HA179" i="15"/>
  <c r="FB172" i="15"/>
  <c r="GP172" i="15" s="1"/>
  <c r="HC172" i="15"/>
  <c r="HC173" i="15"/>
  <c r="HC184" i="15"/>
  <c r="HA183" i="15"/>
  <c r="HA175" i="15"/>
  <c r="HD176" i="15"/>
  <c r="HC185" i="15"/>
  <c r="FC173" i="15"/>
  <c r="GQ173" i="15" s="1"/>
  <c r="FB183" i="15"/>
  <c r="GP183" i="15" s="1"/>
  <c r="HA185" i="15"/>
  <c r="FC172" i="15"/>
  <c r="GQ172" i="15" s="1"/>
  <c r="HA172" i="15"/>
  <c r="FA183" i="15"/>
  <c r="GO183" i="15" s="1"/>
  <c r="HC183" i="15"/>
  <c r="FA175" i="15"/>
  <c r="GO175" i="15" s="1"/>
  <c r="HC175" i="15"/>
  <c r="FC177" i="15"/>
  <c r="GQ177" i="15" s="1"/>
  <c r="HA177" i="15"/>
  <c r="HA180" i="15"/>
  <c r="K173" i="15"/>
  <c r="HA181" i="15"/>
  <c r="HC179" i="15"/>
  <c r="K183" i="15"/>
  <c r="HD178" i="15"/>
  <c r="J184" i="15"/>
  <c r="L184" i="15" s="1"/>
  <c r="M184" i="15" s="1"/>
  <c r="L177" i="15"/>
  <c r="M177" i="15" s="1"/>
  <c r="HC182" i="15"/>
  <c r="K172" i="15"/>
  <c r="K179" i="15"/>
  <c r="L175" i="15"/>
  <c r="M175" i="15" s="1"/>
  <c r="K178" i="15"/>
  <c r="FC171" i="15"/>
  <c r="GQ171" i="15" s="1"/>
  <c r="HA171" i="15"/>
  <c r="HC176" i="15"/>
  <c r="L185" i="15"/>
  <c r="M185" i="15" s="1"/>
  <c r="HD180" i="15"/>
  <c r="L176" i="15"/>
  <c r="M176" i="15" s="1"/>
  <c r="K176" i="15"/>
  <c r="K174" i="15"/>
  <c r="L181" i="15"/>
  <c r="M181" i="15" s="1"/>
  <c r="K182" i="15"/>
  <c r="HC181" i="15"/>
  <c r="FA180" i="15"/>
  <c r="GO180" i="15" s="1"/>
  <c r="HC180" i="15"/>
  <c r="HD182" i="15"/>
  <c r="J171" i="15"/>
  <c r="FC174" i="15"/>
  <c r="GQ174" i="15" s="1"/>
  <c r="HA174" i="15"/>
  <c r="L180" i="15"/>
  <c r="M180" i="15" s="1"/>
  <c r="K180" i="15"/>
  <c r="E7" i="14"/>
  <c r="K184" i="15" l="1"/>
  <c r="K171" i="15"/>
  <c r="L171" i="15"/>
  <c r="M171" i="15" s="1"/>
  <c r="C11" i="10"/>
  <c r="G11" i="10"/>
  <c r="K11" i="10"/>
  <c r="B6" i="10"/>
  <c r="F6" i="10"/>
  <c r="J6" i="10"/>
  <c r="N6" i="10"/>
  <c r="R6" i="10"/>
  <c r="E12" i="10"/>
  <c r="I12" i="10"/>
  <c r="M12" i="10"/>
  <c r="Q12" i="10"/>
  <c r="U12" i="10"/>
  <c r="D13" i="10"/>
  <c r="H13" i="10"/>
  <c r="L13" i="10"/>
  <c r="P13" i="10"/>
  <c r="T13" i="10"/>
  <c r="C14" i="10"/>
  <c r="G14" i="10"/>
  <c r="K14" i="10"/>
  <c r="O14" i="10"/>
  <c r="S14" i="10"/>
  <c r="F15" i="10"/>
  <c r="J15" i="10"/>
  <c r="N15" i="10"/>
  <c r="R15" i="10"/>
  <c r="M16" i="10"/>
  <c r="Q16" i="10"/>
  <c r="U16" i="10"/>
  <c r="D17" i="10"/>
  <c r="H17" i="10"/>
  <c r="L17" i="10"/>
  <c r="P17" i="10"/>
  <c r="T17" i="10"/>
  <c r="C18" i="10"/>
  <c r="G18" i="10"/>
  <c r="S18" i="10"/>
  <c r="B19" i="10"/>
  <c r="F19" i="10"/>
  <c r="R19" i="10"/>
  <c r="E20" i="10"/>
  <c r="I20" i="10"/>
  <c r="M20" i="10"/>
  <c r="Q20" i="10"/>
  <c r="U20" i="10"/>
  <c r="D21" i="10"/>
  <c r="H21" i="10"/>
  <c r="T21" i="10"/>
  <c r="C22" i="10"/>
  <c r="O22" i="10"/>
  <c r="S22" i="10"/>
  <c r="F23" i="10"/>
  <c r="J23" i="10"/>
  <c r="E24" i="10"/>
  <c r="I24" i="10"/>
  <c r="M24" i="10"/>
  <c r="Q24" i="10"/>
  <c r="U24" i="10"/>
  <c r="D25" i="10"/>
  <c r="H25" i="10"/>
  <c r="T25" i="10"/>
  <c r="C26" i="10"/>
  <c r="O26" i="10"/>
  <c r="S26" i="10"/>
  <c r="F27" i="10"/>
  <c r="J27" i="10"/>
  <c r="E28" i="10"/>
  <c r="I28" i="10"/>
  <c r="M28" i="10"/>
  <c r="Q28" i="10"/>
  <c r="U28" i="10"/>
  <c r="D29" i="10"/>
  <c r="H29" i="10"/>
  <c r="T29" i="10"/>
  <c r="C30" i="10"/>
  <c r="O30" i="10"/>
  <c r="S30" i="10"/>
  <c r="E31" i="10"/>
  <c r="I31" i="10"/>
  <c r="M31" i="10"/>
  <c r="Q31" i="10"/>
  <c r="U31" i="10"/>
  <c r="H32" i="10"/>
  <c r="L32" i="10"/>
  <c r="P32" i="10"/>
  <c r="T32" i="10"/>
  <c r="C34" i="10"/>
  <c r="FV35" i="15" s="1"/>
  <c r="K34" i="10"/>
  <c r="GD35" i="15" s="1"/>
  <c r="O34" i="10"/>
  <c r="GH35" i="15" s="1"/>
  <c r="B35" i="10"/>
  <c r="FU36" i="15" s="1"/>
  <c r="F35" i="10"/>
  <c r="FY36" i="15" s="1"/>
  <c r="R35" i="10"/>
  <c r="GK36" i="15" s="1"/>
  <c r="E36" i="10"/>
  <c r="FX37" i="15" s="1"/>
  <c r="I36" i="10"/>
  <c r="GB37" i="15" s="1"/>
  <c r="M36" i="10"/>
  <c r="GF37" i="15" s="1"/>
  <c r="Q36" i="10"/>
  <c r="GJ37" i="15" s="1"/>
  <c r="U36" i="10"/>
  <c r="GN37" i="15" s="1"/>
  <c r="D37" i="10"/>
  <c r="FW38" i="15" s="1"/>
  <c r="H37" i="10"/>
  <c r="GA38" i="15" s="1"/>
  <c r="T37" i="10"/>
  <c r="GM38" i="15" s="1"/>
  <c r="C38" i="10"/>
  <c r="FV39" i="15" s="1"/>
  <c r="O38" i="10"/>
  <c r="GH39" i="15" s="1"/>
  <c r="S38" i="10"/>
  <c r="GL39" i="15" s="1"/>
  <c r="F39" i="10"/>
  <c r="FY40" i="15" s="1"/>
  <c r="J39" i="10"/>
  <c r="GC40" i="15" s="1"/>
  <c r="E40" i="10"/>
  <c r="FX41" i="15" s="1"/>
  <c r="I40" i="10"/>
  <c r="GB41" i="15" s="1"/>
  <c r="M40" i="10"/>
  <c r="GF41" i="15" s="1"/>
  <c r="Q40" i="10"/>
  <c r="GJ41" i="15" s="1"/>
  <c r="U40" i="10"/>
  <c r="GN41" i="15" s="1"/>
  <c r="D41" i="10"/>
  <c r="FW42" i="15" s="1"/>
  <c r="H41" i="10"/>
  <c r="GA42" i="15" s="1"/>
  <c r="T41" i="10"/>
  <c r="GM42" i="15" s="1"/>
  <c r="C42" i="10"/>
  <c r="FV43" i="15" s="1"/>
  <c r="O42" i="10"/>
  <c r="GH43" i="15" s="1"/>
  <c r="S42" i="10"/>
  <c r="GL43" i="15" s="1"/>
  <c r="F43" i="10"/>
  <c r="FY44" i="15" s="1"/>
  <c r="J43" i="10"/>
  <c r="GC44" i="15" s="1"/>
  <c r="E44" i="10"/>
  <c r="FX45" i="15" s="1"/>
  <c r="I44" i="10"/>
  <c r="GB45" i="15" s="1"/>
  <c r="M44" i="10"/>
  <c r="GF45" i="15" s="1"/>
  <c r="Q44" i="10"/>
  <c r="GJ45" i="15" s="1"/>
  <c r="U44" i="10"/>
  <c r="GN45" i="15" s="1"/>
  <c r="D45" i="10"/>
  <c r="FW46" i="15" s="1"/>
  <c r="H45" i="10"/>
  <c r="GA46" i="15" s="1"/>
  <c r="T45" i="10"/>
  <c r="GM46" i="15" s="1"/>
  <c r="C46" i="10"/>
  <c r="FV47" i="15" s="1"/>
  <c r="O46" i="10"/>
  <c r="GH47" i="15" s="1"/>
  <c r="S46" i="10"/>
  <c r="GL47" i="15" s="1"/>
  <c r="F47" i="10"/>
  <c r="FY48" i="15" s="1"/>
  <c r="J47" i="10"/>
  <c r="GC48" i="15" s="1"/>
  <c r="E48" i="10"/>
  <c r="FX49" i="15" s="1"/>
  <c r="I48" i="10"/>
  <c r="GB49" i="15" s="1"/>
  <c r="M48" i="10"/>
  <c r="GF49" i="15" s="1"/>
  <c r="Q48" i="10"/>
  <c r="GJ49" i="15" s="1"/>
  <c r="U48" i="10"/>
  <c r="GN49" i="15" s="1"/>
  <c r="D49" i="10"/>
  <c r="FW50" i="15" s="1"/>
  <c r="H49" i="10"/>
  <c r="GA50" i="15" s="1"/>
  <c r="T49" i="10"/>
  <c r="GM50" i="15" s="1"/>
  <c r="C50" i="10"/>
  <c r="FV51" i="15" s="1"/>
  <c r="O50" i="10"/>
  <c r="GH51" i="15" s="1"/>
  <c r="S50" i="10"/>
  <c r="GL51" i="15" s="1"/>
  <c r="F51" i="10"/>
  <c r="FY52" i="15" s="1"/>
  <c r="J51" i="10"/>
  <c r="GC52" i="15" s="1"/>
  <c r="E52" i="10"/>
  <c r="FX53" i="15" s="1"/>
  <c r="I52" i="10"/>
  <c r="GB53" i="15" s="1"/>
  <c r="M52" i="10"/>
  <c r="GF53" i="15" s="1"/>
  <c r="Q52" i="10"/>
  <c r="GJ53" i="15" s="1"/>
  <c r="U52" i="10"/>
  <c r="GN53" i="15" s="1"/>
  <c r="D53" i="10"/>
  <c r="FW54" i="15" s="1"/>
  <c r="H53" i="10"/>
  <c r="GA54" i="15" s="1"/>
  <c r="T53" i="10"/>
  <c r="GM54" i="15" s="1"/>
  <c r="C54" i="10"/>
  <c r="FV55" i="15" s="1"/>
  <c r="O54" i="10"/>
  <c r="GH55" i="15" s="1"/>
  <c r="S54" i="10"/>
  <c r="GL55" i="15" s="1"/>
  <c r="F55" i="10"/>
  <c r="FY56" i="15" s="1"/>
  <c r="J55" i="10"/>
  <c r="GC56" i="15" s="1"/>
  <c r="E56" i="10"/>
  <c r="FX57" i="15" s="1"/>
  <c r="I56" i="10"/>
  <c r="GB57" i="15" s="1"/>
  <c r="M56" i="10"/>
  <c r="GF57" i="15" s="1"/>
  <c r="Q56" i="10"/>
  <c r="GJ57" i="15" s="1"/>
  <c r="U56" i="10"/>
  <c r="GN57" i="15" s="1"/>
  <c r="D57" i="10"/>
  <c r="FW58" i="15" s="1"/>
  <c r="H57" i="10"/>
  <c r="GA58" i="15" s="1"/>
  <c r="T57" i="10"/>
  <c r="GM58" i="15" s="1"/>
  <c r="C58" i="10"/>
  <c r="FV59" i="15" s="1"/>
  <c r="O58" i="10"/>
  <c r="GH59" i="15" s="1"/>
  <c r="S58" i="10"/>
  <c r="GL59" i="15" s="1"/>
  <c r="F59" i="10"/>
  <c r="FY60" i="15" s="1"/>
  <c r="J59" i="10"/>
  <c r="GC60" i="15" s="1"/>
  <c r="E60" i="10"/>
  <c r="FX61" i="15" s="1"/>
  <c r="I60" i="10"/>
  <c r="GB61" i="15" s="1"/>
  <c r="M60" i="10"/>
  <c r="GF61" i="15" s="1"/>
  <c r="Q60" i="10"/>
  <c r="GJ61" i="15" s="1"/>
  <c r="U60" i="10"/>
  <c r="GN61" i="15" s="1"/>
  <c r="D61" i="10"/>
  <c r="FW62" i="15" s="1"/>
  <c r="H61" i="10"/>
  <c r="GA62" i="15" s="1"/>
  <c r="T61" i="10"/>
  <c r="GM62" i="15" s="1"/>
  <c r="C62" i="10"/>
  <c r="FV63" i="15" s="1"/>
  <c r="O62" i="10"/>
  <c r="GH63" i="15" s="1"/>
  <c r="S62" i="10"/>
  <c r="GL63" i="15" s="1"/>
  <c r="F63" i="10"/>
  <c r="FY64" i="15" s="1"/>
  <c r="J63" i="10"/>
  <c r="GC64" i="15" s="1"/>
  <c r="N63" i="10"/>
  <c r="GG64" i="15" s="1"/>
  <c r="D65" i="10"/>
  <c r="FW66" i="15" s="1"/>
  <c r="H65" i="10"/>
  <c r="GA66" i="15" s="1"/>
  <c r="L65" i="10"/>
  <c r="GE66" i="15" s="1"/>
  <c r="P65" i="10"/>
  <c r="GI66" i="15" s="1"/>
  <c r="T65" i="10"/>
  <c r="GM66" i="15" s="1"/>
  <c r="C66" i="10"/>
  <c r="FV67" i="15" s="1"/>
  <c r="G66" i="10"/>
  <c r="FZ67" i="15" s="1"/>
  <c r="B67" i="10"/>
  <c r="FU68" i="15" s="1"/>
  <c r="N67" i="10"/>
  <c r="GG68" i="15" s="1"/>
  <c r="E68" i="10"/>
  <c r="FX69" i="15" s="1"/>
  <c r="I68" i="10"/>
  <c r="GB69" i="15" s="1"/>
  <c r="Q68" i="10"/>
  <c r="GJ69" i="15" s="1"/>
  <c r="U68" i="10"/>
  <c r="GN69" i="15" s="1"/>
  <c r="D69" i="10"/>
  <c r="FW70" i="15" s="1"/>
  <c r="H69" i="10"/>
  <c r="GA70" i="15" s="1"/>
  <c r="C70" i="10"/>
  <c r="FV71" i="15" s="1"/>
  <c r="G70" i="10"/>
  <c r="FZ71" i="15" s="1"/>
  <c r="K70" i="10"/>
  <c r="GD71" i="15" s="1"/>
  <c r="B71" i="10"/>
  <c r="FU72" i="15" s="1"/>
  <c r="F71" i="10"/>
  <c r="FY72" i="15" s="1"/>
  <c r="N71" i="10"/>
  <c r="GG72" i="15" s="1"/>
  <c r="R71" i="10"/>
  <c r="GK72" i="15" s="1"/>
  <c r="I72" i="10"/>
  <c r="GB73" i="15" s="1"/>
  <c r="M72" i="10"/>
  <c r="GF73" i="15" s="1"/>
  <c r="Q72" i="10"/>
  <c r="GJ73" i="15" s="1"/>
  <c r="D73" i="10"/>
  <c r="FW74" i="15" s="1"/>
  <c r="H73" i="10"/>
  <c r="GA74" i="15" s="1"/>
  <c r="P73" i="10"/>
  <c r="GI74" i="15" s="1"/>
  <c r="T73" i="10"/>
  <c r="GM74" i="15" s="1"/>
  <c r="C74" i="10"/>
  <c r="FV75" i="15" s="1"/>
  <c r="G74" i="10"/>
  <c r="FZ75" i="15" s="1"/>
  <c r="O74" i="10"/>
  <c r="GH75" i="15" s="1"/>
  <c r="S74" i="10"/>
  <c r="GL75" i="15" s="1"/>
  <c r="B75" i="10"/>
  <c r="FU76" i="15" s="1"/>
  <c r="F75" i="10"/>
  <c r="FY76" i="15" s="1"/>
  <c r="J75" i="10"/>
  <c r="GC76" i="15" s="1"/>
  <c r="N75" i="10"/>
  <c r="GG76" i="15" s="1"/>
  <c r="R75" i="10"/>
  <c r="GK76" i="15" s="1"/>
  <c r="I76" i="10"/>
  <c r="GB77" i="15" s="1"/>
  <c r="M76" i="10"/>
  <c r="GF77" i="15" s="1"/>
  <c r="Q76" i="10"/>
  <c r="GJ77" i="15" s="1"/>
  <c r="D77" i="10"/>
  <c r="FW78" i="15" s="1"/>
  <c r="L77" i="10"/>
  <c r="GE78" i="15" s="1"/>
  <c r="P77" i="10"/>
  <c r="GI78" i="15" s="1"/>
  <c r="T77" i="10"/>
  <c r="GM78" i="15" s="1"/>
  <c r="C78" i="10"/>
  <c r="FV79" i="15" s="1"/>
  <c r="G78" i="10"/>
  <c r="FZ79" i="15" s="1"/>
  <c r="O78" i="10"/>
  <c r="GH79" i="15" s="1"/>
  <c r="S78" i="10"/>
  <c r="GL79" i="15" s="1"/>
  <c r="B79" i="10"/>
  <c r="FU80" i="15" s="1"/>
  <c r="F79" i="10"/>
  <c r="FY80" i="15" s="1"/>
  <c r="J79" i="10"/>
  <c r="GC80" i="15" s="1"/>
  <c r="N79" i="10"/>
  <c r="GG80" i="15" s="1"/>
  <c r="R79" i="10"/>
  <c r="GK80" i="15" s="1"/>
  <c r="I80" i="10"/>
  <c r="GB81" i="15" s="1"/>
  <c r="M80" i="10"/>
  <c r="GF81" i="15" s="1"/>
  <c r="Q80" i="10"/>
  <c r="GJ81" i="15" s="1"/>
  <c r="D81" i="10"/>
  <c r="FW82" i="15" s="1"/>
  <c r="L81" i="10"/>
  <c r="GE82" i="15" s="1"/>
  <c r="P81" i="10"/>
  <c r="GI82" i="15" s="1"/>
  <c r="T81" i="10"/>
  <c r="GM82" i="15" s="1"/>
  <c r="C82" i="10"/>
  <c r="FV83" i="15" s="1"/>
  <c r="G82" i="10"/>
  <c r="FZ83" i="15" s="1"/>
  <c r="O82" i="10"/>
  <c r="GH83" i="15" s="1"/>
  <c r="S82" i="10"/>
  <c r="GL83" i="15" s="1"/>
  <c r="B83" i="10"/>
  <c r="FU84" i="15" s="1"/>
  <c r="F83" i="10"/>
  <c r="FY84" i="15" s="1"/>
  <c r="J83" i="10"/>
  <c r="GC84" i="15" s="1"/>
  <c r="N83" i="10"/>
  <c r="GG84" i="15" s="1"/>
  <c r="R83" i="10"/>
  <c r="GK84" i="15" s="1"/>
  <c r="E84" i="10"/>
  <c r="FX85" i="15" s="1"/>
  <c r="I84" i="10"/>
  <c r="GB85" i="15" s="1"/>
  <c r="M84" i="10"/>
  <c r="GF85" i="15" s="1"/>
  <c r="Q84" i="10"/>
  <c r="GJ85" i="15" s="1"/>
  <c r="U84" i="10"/>
  <c r="GN85" i="15" s="1"/>
  <c r="D85" i="10"/>
  <c r="FW86" i="15" s="1"/>
  <c r="L85" i="10"/>
  <c r="GE86" i="15" s="1"/>
  <c r="P85" i="10"/>
  <c r="GI86" i="15" s="1"/>
  <c r="T85" i="10"/>
  <c r="GM86" i="15" s="1"/>
  <c r="C86" i="10"/>
  <c r="FV87" i="15" s="1"/>
  <c r="G86" i="10"/>
  <c r="FZ87" i="15" s="1"/>
  <c r="B87" i="10"/>
  <c r="FU88" i="15" s="1"/>
  <c r="F87" i="10"/>
  <c r="FY88" i="15" s="1"/>
  <c r="J87" i="10"/>
  <c r="GC88" i="15" s="1"/>
  <c r="N87" i="10"/>
  <c r="GG88" i="15" s="1"/>
  <c r="R87" i="10"/>
  <c r="GK88" i="15" s="1"/>
  <c r="E88" i="10"/>
  <c r="FX89" i="15" s="1"/>
  <c r="I88" i="10"/>
  <c r="GB89" i="15" s="1"/>
  <c r="M88" i="10"/>
  <c r="GF89" i="15" s="1"/>
  <c r="Q88" i="10"/>
  <c r="GJ89" i="15" s="1"/>
  <c r="U88" i="10"/>
  <c r="GN89" i="15" s="1"/>
  <c r="H89" i="10"/>
  <c r="GA90" i="15" s="1"/>
  <c r="L89" i="10"/>
  <c r="GE90" i="15" s="1"/>
  <c r="P89" i="10"/>
  <c r="GI90" i="15" s="1"/>
  <c r="T89" i="10"/>
  <c r="GM90" i="15" s="1"/>
  <c r="K90" i="10"/>
  <c r="GD91" i="15" s="1"/>
  <c r="O90" i="10"/>
  <c r="GH91" i="15" s="1"/>
  <c r="S90" i="10"/>
  <c r="GL91" i="15" s="1"/>
  <c r="B91" i="10"/>
  <c r="FU92" i="15" s="1"/>
  <c r="F91" i="10"/>
  <c r="FY92" i="15" s="1"/>
  <c r="N91" i="10"/>
  <c r="GG92" i="15" s="1"/>
  <c r="R91" i="10"/>
  <c r="GK92" i="15" s="1"/>
  <c r="E92" i="10"/>
  <c r="FX93" i="15" s="1"/>
  <c r="I92" i="10"/>
  <c r="GB93" i="15" s="1"/>
  <c r="M92" i="10"/>
  <c r="GF93" i="15" s="1"/>
  <c r="Q92" i="10"/>
  <c r="GJ93" i="15" s="1"/>
  <c r="U92" i="10"/>
  <c r="GN93" i="15" s="1"/>
  <c r="D93" i="10"/>
  <c r="FW94" i="15" s="1"/>
  <c r="L93" i="10"/>
  <c r="GE94" i="15" s="1"/>
  <c r="T93" i="10"/>
  <c r="GM94" i="15" s="1"/>
  <c r="C94" i="10"/>
  <c r="FV95" i="15" s="1"/>
  <c r="G94" i="10"/>
  <c r="FZ95" i="15" s="1"/>
  <c r="K94" i="10"/>
  <c r="GD95" i="15" s="1"/>
  <c r="O94" i="10"/>
  <c r="GH95" i="15" s="1"/>
  <c r="S94" i="10"/>
  <c r="GL95" i="15" s="1"/>
  <c r="J95" i="10"/>
  <c r="GC96" i="15" s="1"/>
  <c r="N95" i="10"/>
  <c r="GG96" i="15" s="1"/>
  <c r="R95" i="10"/>
  <c r="GK96" i="15" s="1"/>
  <c r="E96" i="10"/>
  <c r="FX97" i="15" s="1"/>
  <c r="I96" i="10"/>
  <c r="GB97" i="15" s="1"/>
  <c r="M96" i="10"/>
  <c r="GF97" i="15" s="1"/>
  <c r="Q96" i="10"/>
  <c r="GJ97" i="15" s="1"/>
  <c r="U96" i="10"/>
  <c r="GN97" i="15" s="1"/>
  <c r="L97" i="10"/>
  <c r="GE98" i="15" s="1"/>
  <c r="P97" i="10"/>
  <c r="GI98" i="15" s="1"/>
  <c r="T97" i="10"/>
  <c r="GM98" i="15" s="1"/>
  <c r="K98" i="10"/>
  <c r="GD99" i="15" s="1"/>
  <c r="O98" i="10"/>
  <c r="GH99" i="15" s="1"/>
  <c r="S98" i="10"/>
  <c r="GL99" i="15" s="1"/>
  <c r="B99" i="10"/>
  <c r="FU100" i="15" s="1"/>
  <c r="F99" i="10"/>
  <c r="FY100" i="15" s="1"/>
  <c r="J99" i="10"/>
  <c r="GC100" i="15" s="1"/>
  <c r="N99" i="10"/>
  <c r="GG100" i="15" s="1"/>
  <c r="R99" i="10"/>
  <c r="GK100" i="15" s="1"/>
  <c r="E100" i="10"/>
  <c r="FX101" i="15" s="1"/>
  <c r="I100" i="10"/>
  <c r="GB101" i="15" s="1"/>
  <c r="M100" i="10"/>
  <c r="GF101" i="15" s="1"/>
  <c r="Q100" i="10"/>
  <c r="GJ101" i="15" s="1"/>
  <c r="U100" i="10"/>
  <c r="GN101" i="15" s="1"/>
  <c r="H101" i="10"/>
  <c r="GA102" i="15" s="1"/>
  <c r="L101" i="10"/>
  <c r="GE102" i="15" s="1"/>
  <c r="T101" i="10"/>
  <c r="GM102" i="15" s="1"/>
  <c r="K102" i="10"/>
  <c r="GD103" i="15" s="1"/>
  <c r="O102" i="10"/>
  <c r="GH103" i="15" s="1"/>
  <c r="S102" i="10"/>
  <c r="GL103" i="15" s="1"/>
  <c r="F103" i="10"/>
  <c r="FY104" i="15" s="1"/>
  <c r="J103" i="10"/>
  <c r="GC104" i="15" s="1"/>
  <c r="N103" i="10"/>
  <c r="GG104" i="15" s="1"/>
  <c r="R103" i="10"/>
  <c r="GK104" i="15" s="1"/>
  <c r="E104" i="10"/>
  <c r="FX105" i="15" s="1"/>
  <c r="I104" i="10"/>
  <c r="GB105" i="15" s="1"/>
  <c r="M104" i="10"/>
  <c r="GF105" i="15" s="1"/>
  <c r="Q104" i="10"/>
  <c r="GJ105" i="15" s="1"/>
  <c r="U104" i="10"/>
  <c r="GN105" i="15" s="1"/>
  <c r="D105" i="10"/>
  <c r="FW106" i="15" s="1"/>
  <c r="H105" i="10"/>
  <c r="GA106" i="15" s="1"/>
  <c r="L105" i="10"/>
  <c r="GE106" i="15" s="1"/>
  <c r="P105" i="10"/>
  <c r="GI106" i="15" s="1"/>
  <c r="C169" i="10"/>
  <c r="FV170" i="15" s="1"/>
  <c r="G169" i="10"/>
  <c r="FZ170" i="15" s="1"/>
  <c r="K169" i="10"/>
  <c r="GD170" i="15" s="1"/>
  <c r="O169" i="10"/>
  <c r="GH170" i="15" s="1"/>
  <c r="S169" i="10"/>
  <c r="GL170" i="15" s="1"/>
  <c r="B106" i="10"/>
  <c r="FU107" i="15" s="1"/>
  <c r="J106" i="10"/>
  <c r="GC107" i="15" s="1"/>
  <c r="N106" i="10"/>
  <c r="GG107" i="15" s="1"/>
  <c r="R106" i="10"/>
  <c r="GK107" i="15" s="1"/>
  <c r="M107" i="10"/>
  <c r="GF108" i="15" s="1"/>
  <c r="Q107" i="10"/>
  <c r="GJ108" i="15" s="1"/>
  <c r="U107" i="10"/>
  <c r="GN108" i="15" s="1"/>
  <c r="D108" i="10"/>
  <c r="FW109" i="15" s="1"/>
  <c r="H108" i="10"/>
  <c r="GA109" i="15" s="1"/>
  <c r="L108" i="10"/>
  <c r="GE109" i="15" s="1"/>
  <c r="P108" i="10"/>
  <c r="GI109" i="15" s="1"/>
  <c r="T108" i="10"/>
  <c r="GM109" i="15" s="1"/>
  <c r="C109" i="10"/>
  <c r="FV110" i="15" s="1"/>
  <c r="G109" i="10"/>
  <c r="FZ110" i="15" s="1"/>
  <c r="K109" i="10"/>
  <c r="GD110" i="15" s="1"/>
  <c r="O109" i="10"/>
  <c r="GH110" i="15" s="1"/>
  <c r="S109" i="10"/>
  <c r="GL110" i="15" s="1"/>
  <c r="B110" i="10"/>
  <c r="FU111" i="15" s="1"/>
  <c r="N110" i="10"/>
  <c r="GG111" i="15" s="1"/>
  <c r="R110" i="10"/>
  <c r="GK111" i="15" s="1"/>
  <c r="E111" i="10"/>
  <c r="FX112" i="15" s="1"/>
  <c r="I111" i="10"/>
  <c r="GB112" i="15" s="1"/>
  <c r="M111" i="10"/>
  <c r="GF112" i="15" s="1"/>
  <c r="Q111" i="10"/>
  <c r="GJ112" i="15" s="1"/>
  <c r="U111" i="10"/>
  <c r="GN112" i="15" s="1"/>
  <c r="D112" i="10"/>
  <c r="FW113" i="15" s="1"/>
  <c r="H112" i="10"/>
  <c r="GA113" i="15" s="1"/>
  <c r="L112" i="10"/>
  <c r="GE113" i="15" s="1"/>
  <c r="P112" i="10"/>
  <c r="GI113" i="15" s="1"/>
  <c r="T112" i="10"/>
  <c r="GM113" i="15" s="1"/>
  <c r="C113" i="10"/>
  <c r="FV114" i="15" s="1"/>
  <c r="G113" i="10"/>
  <c r="FZ114" i="15" s="1"/>
  <c r="K113" i="10"/>
  <c r="GD114" i="15" s="1"/>
  <c r="O113" i="10"/>
  <c r="GH114" i="15" s="1"/>
  <c r="S113" i="10"/>
  <c r="GL114" i="15" s="1"/>
  <c r="B114" i="10"/>
  <c r="FU115" i="15" s="1"/>
  <c r="J114" i="10"/>
  <c r="GC115" i="15" s="1"/>
  <c r="N114" i="10"/>
  <c r="GG115" i="15" s="1"/>
  <c r="R114" i="10"/>
  <c r="GK115" i="15" s="1"/>
  <c r="M115" i="10"/>
  <c r="GF116" i="15" s="1"/>
  <c r="Q115" i="10"/>
  <c r="GJ116" i="15" s="1"/>
  <c r="U115" i="10"/>
  <c r="GN116" i="15" s="1"/>
  <c r="D116" i="10"/>
  <c r="FW117" i="15" s="1"/>
  <c r="H116" i="10"/>
  <c r="GA117" i="15" s="1"/>
  <c r="L116" i="10"/>
  <c r="GE117" i="15" s="1"/>
  <c r="P116" i="10"/>
  <c r="GI117" i="15" s="1"/>
  <c r="T116" i="10"/>
  <c r="GM117" i="15" s="1"/>
  <c r="C117" i="10"/>
  <c r="FV118" i="15" s="1"/>
  <c r="G117" i="10"/>
  <c r="FZ118" i="15" s="1"/>
  <c r="K117" i="10"/>
  <c r="GD118" i="15" s="1"/>
  <c r="B118" i="10"/>
  <c r="FU119" i="15" s="1"/>
  <c r="F118" i="10"/>
  <c r="FY119" i="15" s="1"/>
  <c r="J118" i="10"/>
  <c r="GC119" i="15" s="1"/>
  <c r="E119" i="10"/>
  <c r="FX120" i="15" s="1"/>
  <c r="I119" i="10"/>
  <c r="GB120" i="15" s="1"/>
  <c r="M119" i="10"/>
  <c r="GF120" i="15" s="1"/>
  <c r="Q119" i="10"/>
  <c r="GJ120" i="15" s="1"/>
  <c r="U119" i="10"/>
  <c r="GN120" i="15" s="1"/>
  <c r="D120" i="10"/>
  <c r="FW121" i="15" s="1"/>
  <c r="H120" i="10"/>
  <c r="GA121" i="15" s="1"/>
  <c r="T120" i="10"/>
  <c r="GM121" i="15" s="1"/>
  <c r="G121" i="10"/>
  <c r="FZ122" i="15" s="1"/>
  <c r="K121" i="10"/>
  <c r="GD122" i="15" s="1"/>
  <c r="O121" i="10"/>
  <c r="GH122" i="15" s="1"/>
  <c r="S121" i="10"/>
  <c r="GL122" i="15" s="1"/>
  <c r="B122" i="10"/>
  <c r="FU123" i="15" s="1"/>
  <c r="F122" i="10"/>
  <c r="FY123" i="15" s="1"/>
  <c r="J122" i="10"/>
  <c r="GC123" i="15" s="1"/>
  <c r="N122" i="10"/>
  <c r="GG123" i="15" s="1"/>
  <c r="R122" i="10"/>
  <c r="GK123" i="15" s="1"/>
  <c r="E123" i="10"/>
  <c r="FX124" i="15" s="1"/>
  <c r="I123" i="10"/>
  <c r="GB124" i="15" s="1"/>
  <c r="M123" i="10"/>
  <c r="GF124" i="15" s="1"/>
  <c r="Q123" i="10"/>
  <c r="GJ124" i="15" s="1"/>
  <c r="U123" i="10"/>
  <c r="GN124" i="15" s="1"/>
  <c r="D124" i="10"/>
  <c r="FW125" i="15" s="1"/>
  <c r="H124" i="10"/>
  <c r="GA125" i="15" s="1"/>
  <c r="L124" i="10"/>
  <c r="GE125" i="15" s="1"/>
  <c r="P124" i="10"/>
  <c r="GI125" i="15" s="1"/>
  <c r="T124" i="10"/>
  <c r="GM125" i="15" s="1"/>
  <c r="C125" i="10"/>
  <c r="FV126" i="15" s="1"/>
  <c r="G125" i="10"/>
  <c r="FZ126" i="15" s="1"/>
  <c r="K125" i="10"/>
  <c r="GD126" i="15" s="1"/>
  <c r="O125" i="10"/>
  <c r="GH126" i="15" s="1"/>
  <c r="S125" i="10"/>
  <c r="GL126" i="15" s="1"/>
  <c r="B126" i="10"/>
  <c r="FU127" i="15" s="1"/>
  <c r="F126" i="10"/>
  <c r="FY127" i="15" s="1"/>
  <c r="J126" i="10"/>
  <c r="GC127" i="15" s="1"/>
  <c r="N126" i="10"/>
  <c r="GG127" i="15" s="1"/>
  <c r="R126" i="10"/>
  <c r="GK127" i="15" s="1"/>
  <c r="E127" i="10"/>
  <c r="FX128" i="15" s="1"/>
  <c r="I127" i="10"/>
  <c r="GB128" i="15" s="1"/>
  <c r="M127" i="10"/>
  <c r="GF128" i="15" s="1"/>
  <c r="Q127" i="10"/>
  <c r="GJ128" i="15" s="1"/>
  <c r="U127" i="10"/>
  <c r="GN128" i="15" s="1"/>
  <c r="D128" i="10"/>
  <c r="FW129" i="15" s="1"/>
  <c r="H128" i="10"/>
  <c r="GA129" i="15" s="1"/>
  <c r="L128" i="10"/>
  <c r="GE129" i="15" s="1"/>
  <c r="P128" i="10"/>
  <c r="GI129" i="15" s="1"/>
  <c r="T128" i="10"/>
  <c r="GM129" i="15" s="1"/>
  <c r="C129" i="10"/>
  <c r="FV130" i="15" s="1"/>
  <c r="G129" i="10"/>
  <c r="FZ130" i="15" s="1"/>
  <c r="K129" i="10"/>
  <c r="GD130" i="15" s="1"/>
  <c r="O129" i="10"/>
  <c r="GH130" i="15" s="1"/>
  <c r="S129" i="10"/>
  <c r="GL130" i="15" s="1"/>
  <c r="B130" i="10"/>
  <c r="FU131" i="15" s="1"/>
  <c r="F130" i="10"/>
  <c r="FY131" i="15" s="1"/>
  <c r="J130" i="10"/>
  <c r="GC131" i="15" s="1"/>
  <c r="N130" i="10"/>
  <c r="GG131" i="15" s="1"/>
  <c r="R130" i="10"/>
  <c r="GK131" i="15" s="1"/>
  <c r="E131" i="10"/>
  <c r="FX132" i="15" s="1"/>
  <c r="I131" i="10"/>
  <c r="GB132" i="15" s="1"/>
  <c r="M131" i="10"/>
  <c r="GF132" i="15" s="1"/>
  <c r="Q131" i="10"/>
  <c r="GJ132" i="15" s="1"/>
  <c r="U131" i="10"/>
  <c r="GN132" i="15" s="1"/>
  <c r="D132" i="10"/>
  <c r="FW133" i="15" s="1"/>
  <c r="H132" i="10"/>
  <c r="GA133" i="15" s="1"/>
  <c r="L132" i="10"/>
  <c r="GE133" i="15" s="1"/>
  <c r="P132" i="10"/>
  <c r="GI133" i="15" s="1"/>
  <c r="T132" i="10"/>
  <c r="GM133" i="15" s="1"/>
  <c r="C133" i="10"/>
  <c r="FV134" i="15" s="1"/>
  <c r="G133" i="10"/>
  <c r="FZ134" i="15" s="1"/>
  <c r="K133" i="10"/>
  <c r="GD134" i="15" s="1"/>
  <c r="O133" i="10"/>
  <c r="GH134" i="15" s="1"/>
  <c r="S133" i="10"/>
  <c r="GL134" i="15" s="1"/>
  <c r="B134" i="10"/>
  <c r="FU135" i="15" s="1"/>
  <c r="F134" i="10"/>
  <c r="FY135" i="15" s="1"/>
  <c r="J134" i="10"/>
  <c r="GC135" i="15" s="1"/>
  <c r="N134" i="10"/>
  <c r="GG135" i="15" s="1"/>
  <c r="R134" i="10"/>
  <c r="GK135" i="15" s="1"/>
  <c r="E135" i="10"/>
  <c r="FX136" i="15" s="1"/>
  <c r="I135" i="10"/>
  <c r="GB136" i="15" s="1"/>
  <c r="M135" i="10"/>
  <c r="GF136" i="15" s="1"/>
  <c r="Q135" i="10"/>
  <c r="GJ136" i="15" s="1"/>
  <c r="U135" i="10"/>
  <c r="GN136" i="15" s="1"/>
  <c r="D136" i="10"/>
  <c r="FW137" i="15" s="1"/>
  <c r="H136" i="10"/>
  <c r="GA137" i="15" s="1"/>
  <c r="L136" i="10"/>
  <c r="GE137" i="15" s="1"/>
  <c r="P136" i="10"/>
  <c r="GI137" i="15" s="1"/>
  <c r="T136" i="10"/>
  <c r="GM137" i="15" s="1"/>
  <c r="C137" i="10"/>
  <c r="FV138" i="15" s="1"/>
  <c r="G137" i="10"/>
  <c r="FZ138" i="15" s="1"/>
  <c r="K137" i="10"/>
  <c r="GD138" i="15" s="1"/>
  <c r="O137" i="10"/>
  <c r="GH138" i="15" s="1"/>
  <c r="S137" i="10"/>
  <c r="GL138" i="15" s="1"/>
  <c r="B138" i="10"/>
  <c r="FU139" i="15" s="1"/>
  <c r="F138" i="10"/>
  <c r="FY139" i="15" s="1"/>
  <c r="J138" i="10"/>
  <c r="GC139" i="15" s="1"/>
  <c r="N138" i="10"/>
  <c r="GG139" i="15" s="1"/>
  <c r="R138" i="10"/>
  <c r="GK139" i="15" s="1"/>
  <c r="E139" i="10"/>
  <c r="FX140" i="15" s="1"/>
  <c r="I139" i="10"/>
  <c r="GB140" i="15" s="1"/>
  <c r="M139" i="10"/>
  <c r="GF140" i="15" s="1"/>
  <c r="Q139" i="10"/>
  <c r="GJ140" i="15" s="1"/>
  <c r="U139" i="10"/>
  <c r="GN140" i="15" s="1"/>
  <c r="D140" i="10"/>
  <c r="FW141" i="15" s="1"/>
  <c r="H140" i="10"/>
  <c r="GA141" i="15" s="1"/>
  <c r="L140" i="10"/>
  <c r="GE141" i="15" s="1"/>
  <c r="P140" i="10"/>
  <c r="GI141" i="15" s="1"/>
  <c r="T140" i="10"/>
  <c r="GM141" i="15" s="1"/>
  <c r="C141" i="10"/>
  <c r="FV142" i="15" s="1"/>
  <c r="G141" i="10"/>
  <c r="FZ142" i="15" s="1"/>
  <c r="K141" i="10"/>
  <c r="GD142" i="15" s="1"/>
  <c r="O141" i="10"/>
  <c r="GH142" i="15" s="1"/>
  <c r="S141" i="10"/>
  <c r="GL142" i="15" s="1"/>
  <c r="B142" i="10"/>
  <c r="FU143" i="15" s="1"/>
  <c r="F142" i="10"/>
  <c r="FY143" i="15" s="1"/>
  <c r="J142" i="10"/>
  <c r="GC143" i="15" s="1"/>
  <c r="N142" i="10"/>
  <c r="GG143" i="15" s="1"/>
  <c r="R142" i="10"/>
  <c r="GK143" i="15" s="1"/>
  <c r="E143" i="10"/>
  <c r="FX144" i="15" s="1"/>
  <c r="I143" i="10"/>
  <c r="GB144" i="15" s="1"/>
  <c r="M143" i="10"/>
  <c r="GF144" i="15" s="1"/>
  <c r="Q143" i="10"/>
  <c r="GJ144" i="15" s="1"/>
  <c r="U143" i="10"/>
  <c r="GN144" i="15" s="1"/>
  <c r="D144" i="10"/>
  <c r="FW145" i="15" s="1"/>
  <c r="H144" i="10"/>
  <c r="GA145" i="15" s="1"/>
  <c r="L144" i="10"/>
  <c r="GE145" i="15" s="1"/>
  <c r="P144" i="10"/>
  <c r="GI145" i="15" s="1"/>
  <c r="T144" i="10"/>
  <c r="GM145" i="15" s="1"/>
  <c r="C145" i="10"/>
  <c r="FV146" i="15" s="1"/>
  <c r="G145" i="10"/>
  <c r="FZ146" i="15" s="1"/>
  <c r="K145" i="10"/>
  <c r="GD146" i="15" s="1"/>
  <c r="O145" i="10"/>
  <c r="GH146" i="15" s="1"/>
  <c r="S145" i="10"/>
  <c r="GL146" i="15" s="1"/>
  <c r="B146" i="10"/>
  <c r="FU147" i="15" s="1"/>
  <c r="F146" i="10"/>
  <c r="FY147" i="15" s="1"/>
  <c r="J146" i="10"/>
  <c r="GC147" i="15" s="1"/>
  <c r="N146" i="10"/>
  <c r="GG147" i="15" s="1"/>
  <c r="R146" i="10"/>
  <c r="GK147" i="15" s="1"/>
  <c r="E147" i="10"/>
  <c r="FX148" i="15" s="1"/>
  <c r="I147" i="10"/>
  <c r="GB148" i="15" s="1"/>
  <c r="M147" i="10"/>
  <c r="GF148" i="15" s="1"/>
  <c r="Q147" i="10"/>
  <c r="GJ148" i="15" s="1"/>
  <c r="U147" i="10"/>
  <c r="GN148" i="15" s="1"/>
  <c r="D148" i="10"/>
  <c r="FW149" i="15" s="1"/>
  <c r="H148" i="10"/>
  <c r="GA149" i="15" s="1"/>
  <c r="L148" i="10"/>
  <c r="GE149" i="15" s="1"/>
  <c r="P148" i="10"/>
  <c r="GI149" i="15" s="1"/>
  <c r="T148" i="10"/>
  <c r="GM149" i="15" s="1"/>
  <c r="C149" i="10"/>
  <c r="FV150" i="15" s="1"/>
  <c r="G149" i="10"/>
  <c r="FZ150" i="15" s="1"/>
  <c r="K149" i="10"/>
  <c r="GD150" i="15" s="1"/>
  <c r="O149" i="10"/>
  <c r="GH150" i="15" s="1"/>
  <c r="S149" i="10"/>
  <c r="GL150" i="15" s="1"/>
  <c r="B150" i="10"/>
  <c r="FU151" i="15" s="1"/>
  <c r="F150" i="10"/>
  <c r="FY151" i="15" s="1"/>
  <c r="J150" i="10"/>
  <c r="GC151" i="15" s="1"/>
  <c r="N150" i="10"/>
  <c r="GG151" i="15" s="1"/>
  <c r="R150" i="10"/>
  <c r="GK151" i="15" s="1"/>
  <c r="E151" i="10"/>
  <c r="FX152" i="15" s="1"/>
  <c r="I151" i="10"/>
  <c r="GB152" i="15" s="1"/>
  <c r="M151" i="10"/>
  <c r="GF152" i="15" s="1"/>
  <c r="Q151" i="10"/>
  <c r="GJ152" i="15" s="1"/>
  <c r="U151" i="10"/>
  <c r="GN152" i="15" s="1"/>
  <c r="D152" i="10"/>
  <c r="FW153" i="15" s="1"/>
  <c r="H152" i="10"/>
  <c r="GA153" i="15" s="1"/>
  <c r="L152" i="10"/>
  <c r="GE153" i="15" s="1"/>
  <c r="P152" i="10"/>
  <c r="GI153" i="15" s="1"/>
  <c r="T152" i="10"/>
  <c r="GM153" i="15" s="1"/>
  <c r="C153" i="10"/>
  <c r="FV154" i="15" s="1"/>
  <c r="G153" i="10"/>
  <c r="FZ154" i="15" s="1"/>
  <c r="K153" i="10"/>
  <c r="GD154" i="15" s="1"/>
  <c r="O153" i="10"/>
  <c r="GH154" i="15" s="1"/>
  <c r="S153" i="10"/>
  <c r="GL154" i="15" s="1"/>
  <c r="B154" i="10"/>
  <c r="FU155" i="15" s="1"/>
  <c r="F154" i="10"/>
  <c r="FY155" i="15" s="1"/>
  <c r="GS155" i="15" s="1"/>
  <c r="J154" i="10"/>
  <c r="GC155" i="15" s="1"/>
  <c r="GW155" i="15" s="1"/>
  <c r="N154" i="10"/>
  <c r="GG155" i="15" s="1"/>
  <c r="HA155" i="15" s="1"/>
  <c r="GQ155" i="15" s="1"/>
  <c r="R154" i="10"/>
  <c r="GK155" i="15" s="1"/>
  <c r="HE155" i="15" s="1"/>
  <c r="E155" i="10"/>
  <c r="FX156" i="15" s="1"/>
  <c r="I155" i="10"/>
  <c r="GB156" i="15" s="1"/>
  <c r="M155" i="10"/>
  <c r="GF156" i="15" s="1"/>
  <c r="Q155" i="10"/>
  <c r="GJ156" i="15" s="1"/>
  <c r="U155" i="10"/>
  <c r="GN156" i="15" s="1"/>
  <c r="D156" i="10"/>
  <c r="FW157" i="15" s="1"/>
  <c r="H156" i="10"/>
  <c r="GA157" i="15" s="1"/>
  <c r="L156" i="10"/>
  <c r="GE157" i="15" s="1"/>
  <c r="P156" i="10"/>
  <c r="GI157" i="15" s="1"/>
  <c r="T156" i="10"/>
  <c r="GM157" i="15" s="1"/>
  <c r="C157" i="10"/>
  <c r="FV158" i="15" s="1"/>
  <c r="G157" i="10"/>
  <c r="FZ158" i="15" s="1"/>
  <c r="K157" i="10"/>
  <c r="GD158" i="15" s="1"/>
  <c r="O157" i="10"/>
  <c r="GH158" i="15" s="1"/>
  <c r="S157" i="10"/>
  <c r="GL158" i="15" s="1"/>
  <c r="B158" i="10"/>
  <c r="FU159" i="15" s="1"/>
  <c r="F158" i="10"/>
  <c r="FY159" i="15" s="1"/>
  <c r="J158" i="10"/>
  <c r="GC159" i="15" s="1"/>
  <c r="N158" i="10"/>
  <c r="GG159" i="15" s="1"/>
  <c r="R158" i="10"/>
  <c r="GK159" i="15" s="1"/>
  <c r="E159" i="10"/>
  <c r="FX160" i="15" s="1"/>
  <c r="I159" i="10"/>
  <c r="GB160" i="15" s="1"/>
  <c r="M159" i="10"/>
  <c r="GF160" i="15" s="1"/>
  <c r="Q159" i="10"/>
  <c r="GJ160" i="15" s="1"/>
  <c r="U159" i="10"/>
  <c r="GN160" i="15" s="1"/>
  <c r="D160" i="10"/>
  <c r="FW161" i="15" s="1"/>
  <c r="H160" i="10"/>
  <c r="GA161" i="15" s="1"/>
  <c r="L160" i="10"/>
  <c r="GE161" i="15" s="1"/>
  <c r="P160" i="10"/>
  <c r="GI161" i="15" s="1"/>
  <c r="T160" i="10"/>
  <c r="GM161" i="15" s="1"/>
  <c r="C161" i="10"/>
  <c r="FV162" i="15" s="1"/>
  <c r="G161" i="10"/>
  <c r="FZ162" i="15" s="1"/>
  <c r="K161" i="10"/>
  <c r="GD162" i="15" s="1"/>
  <c r="O161" i="10"/>
  <c r="GH162" i="15" s="1"/>
  <c r="S161" i="10"/>
  <c r="GL162" i="15" s="1"/>
  <c r="B162" i="10"/>
  <c r="FU163" i="15" s="1"/>
  <c r="F162" i="10"/>
  <c r="FY163" i="15" s="1"/>
  <c r="J162" i="10"/>
  <c r="GC163" i="15" s="1"/>
  <c r="N162" i="10"/>
  <c r="GG163" i="15" s="1"/>
  <c r="R162" i="10"/>
  <c r="GK163" i="15" s="1"/>
  <c r="E163" i="10"/>
  <c r="FX164" i="15" s="1"/>
  <c r="I163" i="10"/>
  <c r="GB164" i="15" s="1"/>
  <c r="M163" i="10"/>
  <c r="GF164" i="15" s="1"/>
  <c r="Q163" i="10"/>
  <c r="GJ164" i="15" s="1"/>
  <c r="U163" i="10"/>
  <c r="GN164" i="15" s="1"/>
  <c r="D164" i="10"/>
  <c r="FW165" i="15" s="1"/>
  <c r="H164" i="10"/>
  <c r="GA165" i="15" s="1"/>
  <c r="L164" i="10"/>
  <c r="GE165" i="15" s="1"/>
  <c r="P164" i="10"/>
  <c r="GI165" i="15" s="1"/>
  <c r="T164" i="10"/>
  <c r="GM165" i="15" s="1"/>
  <c r="C165" i="10"/>
  <c r="FV166" i="15" s="1"/>
  <c r="G165" i="10"/>
  <c r="FZ166" i="15" s="1"/>
  <c r="K165" i="10"/>
  <c r="GD166" i="15" s="1"/>
  <c r="O165" i="10"/>
  <c r="GH166" i="15" s="1"/>
  <c r="S165" i="10"/>
  <c r="GL166" i="15" s="1"/>
  <c r="B166" i="10"/>
  <c r="FU167" i="15" s="1"/>
  <c r="F166" i="10"/>
  <c r="FY167" i="15" s="1"/>
  <c r="J166" i="10"/>
  <c r="GC167" i="15" s="1"/>
  <c r="N166" i="10"/>
  <c r="GG167" i="15" s="1"/>
  <c r="R166" i="10"/>
  <c r="GK167" i="15" s="1"/>
  <c r="E167" i="10"/>
  <c r="FX168" i="15" s="1"/>
  <c r="I167" i="10"/>
  <c r="GB168" i="15" s="1"/>
  <c r="M167" i="10"/>
  <c r="GF168" i="15" s="1"/>
  <c r="Q167" i="10"/>
  <c r="GJ168" i="15" s="1"/>
  <c r="U167" i="10"/>
  <c r="GN168" i="15" s="1"/>
  <c r="D168" i="10"/>
  <c r="FW169" i="15" s="1"/>
  <c r="H168" i="10"/>
  <c r="GA169" i="15" s="1"/>
  <c r="L168" i="10"/>
  <c r="GE169" i="15" s="1"/>
  <c r="P168" i="10"/>
  <c r="GI169" i="15" s="1"/>
  <c r="T168" i="10"/>
  <c r="GM169" i="15" s="1"/>
  <c r="B5" i="10"/>
  <c r="Q87" i="9"/>
  <c r="EB88" i="15" s="1"/>
  <c r="EV88" i="15" s="1"/>
  <c r="FP88" i="15" s="1"/>
  <c r="B87" i="9"/>
  <c r="DM88" i="15" s="1"/>
  <c r="EG88" i="15" s="1"/>
  <c r="C87" i="9"/>
  <c r="DN88" i="15" s="1"/>
  <c r="EH88" i="15" s="1"/>
  <c r="D87" i="9"/>
  <c r="DO88" i="15" s="1"/>
  <c r="EI88" i="15" s="1"/>
  <c r="E87" i="9"/>
  <c r="DP88" i="15" s="1"/>
  <c r="EJ88" i="15" s="1"/>
  <c r="F87" i="9"/>
  <c r="DQ88" i="15" s="1"/>
  <c r="G87" i="9"/>
  <c r="DR88" i="15" s="1"/>
  <c r="H87" i="9"/>
  <c r="DS88" i="15" s="1"/>
  <c r="I87" i="9"/>
  <c r="DT88" i="15" s="1"/>
  <c r="J87" i="9"/>
  <c r="DU88" i="15" s="1"/>
  <c r="K87" i="9"/>
  <c r="DV88" i="15" s="1"/>
  <c r="L87" i="9"/>
  <c r="DW88" i="15" s="1"/>
  <c r="EQ88" i="15" s="1"/>
  <c r="FK88" i="15" s="1"/>
  <c r="M87" i="9"/>
  <c r="DX88" i="15" s="1"/>
  <c r="N87" i="9"/>
  <c r="DY88" i="15" s="1"/>
  <c r="ES88" i="15" s="1"/>
  <c r="FM88" i="15" s="1"/>
  <c r="O87" i="9"/>
  <c r="DZ88" i="15" s="1"/>
  <c r="P87" i="9"/>
  <c r="EA88" i="15" s="1"/>
  <c r="EU88" i="15" s="1"/>
  <c r="FO88" i="15" s="1"/>
  <c r="R87" i="9"/>
  <c r="EC88" i="15" s="1"/>
  <c r="EW88" i="15" s="1"/>
  <c r="FQ88" i="15" s="1"/>
  <c r="S87" i="9"/>
  <c r="ED88" i="15" s="1"/>
  <c r="EX88" i="15" s="1"/>
  <c r="FR88" i="15" s="1"/>
  <c r="T87" i="9"/>
  <c r="EE88" i="15" s="1"/>
  <c r="EY88" i="15" s="1"/>
  <c r="FS88" i="15" s="1"/>
  <c r="U87" i="9"/>
  <c r="EF88" i="15" s="1"/>
  <c r="EZ88" i="15" s="1"/>
  <c r="FT88" i="15" s="1"/>
  <c r="D169" i="9"/>
  <c r="DO170" i="15" s="1"/>
  <c r="EI170" i="15" s="1"/>
  <c r="E169" i="9"/>
  <c r="DP170" i="15" s="1"/>
  <c r="EJ170" i="15" s="1"/>
  <c r="I169" i="9"/>
  <c r="DT170" i="15" s="1"/>
  <c r="L169" i="9"/>
  <c r="DW170" i="15" s="1"/>
  <c r="M169" i="9"/>
  <c r="DX170" i="15" s="1"/>
  <c r="ER170" i="15" s="1"/>
  <c r="FL170" i="15" s="1"/>
  <c r="P169" i="9"/>
  <c r="EA170" i="15" s="1"/>
  <c r="EU170" i="15" s="1"/>
  <c r="FO170" i="15" s="1"/>
  <c r="Q169" i="9"/>
  <c r="EB170" i="15" s="1"/>
  <c r="EV170" i="15" s="1"/>
  <c r="FP170" i="15" s="1"/>
  <c r="T169" i="9"/>
  <c r="EE170" i="15" s="1"/>
  <c r="EY170" i="15" s="1"/>
  <c r="FS170" i="15" s="1"/>
  <c r="U169" i="9"/>
  <c r="EF170" i="15" s="1"/>
  <c r="AO7" i="9"/>
  <c r="AM7" i="9"/>
  <c r="AK7" i="9"/>
  <c r="AI7" i="9"/>
  <c r="AG7" i="9"/>
  <c r="AE7" i="9"/>
  <c r="AC7" i="9"/>
  <c r="B6" i="8"/>
  <c r="B198" i="8"/>
  <c r="C198" i="8"/>
  <c r="D198" i="8"/>
  <c r="E198" i="8"/>
  <c r="F198" i="8"/>
  <c r="G198" i="8"/>
  <c r="H198" i="8"/>
  <c r="I198" i="8"/>
  <c r="J198" i="8"/>
  <c r="K198" i="8"/>
  <c r="L198" i="8"/>
  <c r="M198" i="8"/>
  <c r="N198" i="8"/>
  <c r="O198" i="8"/>
  <c r="P198" i="8"/>
  <c r="Q198" i="8"/>
  <c r="R198" i="8"/>
  <c r="S198" i="8"/>
  <c r="T198" i="8"/>
  <c r="U198" i="8"/>
  <c r="U173" i="8"/>
  <c r="CR13" i="15" s="1"/>
  <c r="JY13" i="15" s="1"/>
  <c r="T173" i="8"/>
  <c r="CQ13" i="15" s="1"/>
  <c r="JX13" i="15" s="1"/>
  <c r="S173" i="8"/>
  <c r="CP13" i="15" s="1"/>
  <c r="JW13" i="15" s="1"/>
  <c r="R173" i="8"/>
  <c r="CO13" i="15" s="1"/>
  <c r="JV13" i="15" s="1"/>
  <c r="Q173" i="8"/>
  <c r="CN13" i="15" s="1"/>
  <c r="JU13" i="15" s="1"/>
  <c r="P173" i="8"/>
  <c r="CM13" i="15" s="1"/>
  <c r="JT13" i="15" s="1"/>
  <c r="O173" i="8"/>
  <c r="CL13" i="15" s="1"/>
  <c r="N173" i="8"/>
  <c r="CK13" i="15" s="1"/>
  <c r="M173" i="8"/>
  <c r="CJ13" i="15" s="1"/>
  <c r="JQ13" i="15" s="1"/>
  <c r="L173" i="8"/>
  <c r="CI13" i="15" s="1"/>
  <c r="JP13" i="15" s="1"/>
  <c r="K173" i="8"/>
  <c r="CH13" i="15" s="1"/>
  <c r="JO13" i="15" s="1"/>
  <c r="J173" i="8"/>
  <c r="CG13" i="15" s="1"/>
  <c r="JN13" i="15" s="1"/>
  <c r="I173" i="8"/>
  <c r="CF13" i="15" s="1"/>
  <c r="H173" i="8"/>
  <c r="CE13" i="15" s="1"/>
  <c r="G173" i="8"/>
  <c r="CD13" i="15" s="1"/>
  <c r="JK13" i="15" s="1"/>
  <c r="F173" i="8"/>
  <c r="CC13" i="15" s="1"/>
  <c r="JJ13" i="15" s="1"/>
  <c r="E173" i="8"/>
  <c r="CB13" i="15" s="1"/>
  <c r="JI13" i="15" s="1"/>
  <c r="D173" i="8"/>
  <c r="CA13" i="15" s="1"/>
  <c r="JH13" i="15" s="1"/>
  <c r="C173" i="8"/>
  <c r="BZ13" i="15" s="1"/>
  <c r="B173" i="8"/>
  <c r="BY13" i="15" s="1"/>
  <c r="E87" i="10"/>
  <c r="FX88" i="15" s="1"/>
  <c r="I87" i="10"/>
  <c r="GB88" i="15" s="1"/>
  <c r="M87" i="10"/>
  <c r="GF88" i="15" s="1"/>
  <c r="Q87" i="10"/>
  <c r="GJ88" i="15" s="1"/>
  <c r="U87" i="10"/>
  <c r="GN88" i="15" s="1"/>
  <c r="C87" i="10"/>
  <c r="FV88" i="15" s="1"/>
  <c r="D87" i="10"/>
  <c r="FW88" i="15" s="1"/>
  <c r="G87" i="10"/>
  <c r="FZ88" i="15" s="1"/>
  <c r="H87" i="10"/>
  <c r="GA88" i="15" s="1"/>
  <c r="K87" i="10"/>
  <c r="GD88" i="15" s="1"/>
  <c r="L87" i="10"/>
  <c r="GE88" i="15" s="1"/>
  <c r="O87" i="10"/>
  <c r="GH88" i="15" s="1"/>
  <c r="P87" i="10"/>
  <c r="GI88" i="15" s="1"/>
  <c r="S87" i="10"/>
  <c r="GL88" i="15" s="1"/>
  <c r="T87" i="10"/>
  <c r="GM88" i="15" s="1"/>
  <c r="B169" i="10"/>
  <c r="FU170" i="15" s="1"/>
  <c r="D169" i="10"/>
  <c r="FW170" i="15" s="1"/>
  <c r="E169" i="10"/>
  <c r="FX170" i="15" s="1"/>
  <c r="F169" i="10"/>
  <c r="FY170" i="15" s="1"/>
  <c r="H169" i="10"/>
  <c r="GA170" i="15" s="1"/>
  <c r="I169" i="10"/>
  <c r="GB170" i="15" s="1"/>
  <c r="J169" i="10"/>
  <c r="GC170" i="15" s="1"/>
  <c r="L169" i="10"/>
  <c r="GE170" i="15" s="1"/>
  <c r="M169" i="10"/>
  <c r="GF170" i="15" s="1"/>
  <c r="N169" i="10"/>
  <c r="GG170" i="15" s="1"/>
  <c r="P169" i="10"/>
  <c r="GI170" i="15" s="1"/>
  <c r="Q169" i="10"/>
  <c r="GJ170" i="15" s="1"/>
  <c r="R169" i="10"/>
  <c r="GK170" i="15" s="1"/>
  <c r="T169" i="10"/>
  <c r="GM170" i="15" s="1"/>
  <c r="U169" i="10"/>
  <c r="GN170" i="15" s="1"/>
  <c r="N163" i="10"/>
  <c r="GG164" i="15" s="1"/>
  <c r="R163" i="10"/>
  <c r="GK164" i="15" s="1"/>
  <c r="B167" i="10"/>
  <c r="FU168" i="15" s="1"/>
  <c r="F167" i="10"/>
  <c r="FY168" i="15" s="1"/>
  <c r="J167" i="10"/>
  <c r="GC168" i="15" s="1"/>
  <c r="N167" i="10"/>
  <c r="GG168" i="15" s="1"/>
  <c r="R167" i="10"/>
  <c r="GK168" i="15" s="1"/>
  <c r="B168" i="10"/>
  <c r="FU169" i="15" s="1"/>
  <c r="F168" i="10"/>
  <c r="FY169" i="15" s="1"/>
  <c r="J168" i="10"/>
  <c r="GC169" i="15" s="1"/>
  <c r="N168" i="10"/>
  <c r="GG169" i="15" s="1"/>
  <c r="Q168" i="10"/>
  <c r="GJ169" i="15" s="1"/>
  <c r="U168" i="10"/>
  <c r="GN169" i="15" s="1"/>
  <c r="S168" i="10"/>
  <c r="GL169" i="15" s="1"/>
  <c r="R168" i="10"/>
  <c r="GK169" i="15" s="1"/>
  <c r="O168" i="10"/>
  <c r="GH169" i="15" s="1"/>
  <c r="M168" i="10"/>
  <c r="GF169" i="15" s="1"/>
  <c r="K168" i="10"/>
  <c r="GD169" i="15" s="1"/>
  <c r="I168" i="10"/>
  <c r="GB169" i="15" s="1"/>
  <c r="G168" i="10"/>
  <c r="FZ169" i="15" s="1"/>
  <c r="E168" i="10"/>
  <c r="FX169" i="15" s="1"/>
  <c r="C168" i="10"/>
  <c r="FV169" i="15" s="1"/>
  <c r="T167" i="10"/>
  <c r="GM168" i="15" s="1"/>
  <c r="S167" i="10"/>
  <c r="GL168" i="15" s="1"/>
  <c r="P167" i="10"/>
  <c r="GI168" i="15" s="1"/>
  <c r="O167" i="10"/>
  <c r="GH168" i="15" s="1"/>
  <c r="L167" i="10"/>
  <c r="GE168" i="15" s="1"/>
  <c r="K167" i="10"/>
  <c r="GD168" i="15" s="1"/>
  <c r="H167" i="10"/>
  <c r="GA168" i="15" s="1"/>
  <c r="G167" i="10"/>
  <c r="FZ168" i="15" s="1"/>
  <c r="D167" i="10"/>
  <c r="FW168" i="15" s="1"/>
  <c r="C167" i="10"/>
  <c r="FV168" i="15" s="1"/>
  <c r="U166" i="10"/>
  <c r="GN167" i="15" s="1"/>
  <c r="T166" i="10"/>
  <c r="GM167" i="15" s="1"/>
  <c r="S166" i="10"/>
  <c r="GL167" i="15" s="1"/>
  <c r="Q166" i="10"/>
  <c r="GJ167" i="15" s="1"/>
  <c r="P166" i="10"/>
  <c r="GI167" i="15" s="1"/>
  <c r="O166" i="10"/>
  <c r="GH167" i="15" s="1"/>
  <c r="M166" i="10"/>
  <c r="GF167" i="15" s="1"/>
  <c r="L166" i="10"/>
  <c r="GE167" i="15" s="1"/>
  <c r="K166" i="10"/>
  <c r="GD167" i="15" s="1"/>
  <c r="I166" i="10"/>
  <c r="GB167" i="15" s="1"/>
  <c r="H166" i="10"/>
  <c r="GA167" i="15" s="1"/>
  <c r="G166" i="10"/>
  <c r="FZ167" i="15" s="1"/>
  <c r="E166" i="10"/>
  <c r="FX167" i="15" s="1"/>
  <c r="D166" i="10"/>
  <c r="FW167" i="15" s="1"/>
  <c r="C166" i="10"/>
  <c r="FV167" i="15" s="1"/>
  <c r="U165" i="10"/>
  <c r="GN166" i="15" s="1"/>
  <c r="T165" i="10"/>
  <c r="GM166" i="15" s="1"/>
  <c r="R165" i="10"/>
  <c r="GK166" i="15" s="1"/>
  <c r="Q165" i="10"/>
  <c r="GJ166" i="15" s="1"/>
  <c r="P165" i="10"/>
  <c r="GI166" i="15" s="1"/>
  <c r="N165" i="10"/>
  <c r="GG166" i="15" s="1"/>
  <c r="M165" i="10"/>
  <c r="GF166" i="15" s="1"/>
  <c r="L165" i="10"/>
  <c r="GE166" i="15" s="1"/>
  <c r="J165" i="10"/>
  <c r="GC166" i="15" s="1"/>
  <c r="I165" i="10"/>
  <c r="GB166" i="15" s="1"/>
  <c r="H165" i="10"/>
  <c r="GA166" i="15" s="1"/>
  <c r="F165" i="10"/>
  <c r="FY166" i="15" s="1"/>
  <c r="E165" i="10"/>
  <c r="FX166" i="15" s="1"/>
  <c r="D165" i="10"/>
  <c r="FW166" i="15" s="1"/>
  <c r="B165" i="10"/>
  <c r="FU166" i="15" s="1"/>
  <c r="U164" i="10"/>
  <c r="GN165" i="15" s="1"/>
  <c r="S164" i="10"/>
  <c r="GL165" i="15" s="1"/>
  <c r="R164" i="10"/>
  <c r="GK165" i="15" s="1"/>
  <c r="Q164" i="10"/>
  <c r="GJ165" i="15" s="1"/>
  <c r="O164" i="10"/>
  <c r="GH165" i="15" s="1"/>
  <c r="N164" i="10"/>
  <c r="GG165" i="15" s="1"/>
  <c r="M164" i="10"/>
  <c r="GF165" i="15" s="1"/>
  <c r="K164" i="10"/>
  <c r="GD165" i="15" s="1"/>
  <c r="J164" i="10"/>
  <c r="GC165" i="15" s="1"/>
  <c r="I164" i="10"/>
  <c r="GB165" i="15" s="1"/>
  <c r="G164" i="10"/>
  <c r="FZ165" i="15" s="1"/>
  <c r="F164" i="10"/>
  <c r="FY165" i="15" s="1"/>
  <c r="E164" i="10"/>
  <c r="FX165" i="15" s="1"/>
  <c r="C164" i="10"/>
  <c r="FV165" i="15" s="1"/>
  <c r="B164" i="10"/>
  <c r="FU165" i="15" s="1"/>
  <c r="T163" i="10"/>
  <c r="GM164" i="15" s="1"/>
  <c r="S163" i="10"/>
  <c r="GL164" i="15" s="1"/>
  <c r="P163" i="10"/>
  <c r="GI164" i="15" s="1"/>
  <c r="O163" i="10"/>
  <c r="GH164" i="15" s="1"/>
  <c r="L163" i="10"/>
  <c r="GE164" i="15" s="1"/>
  <c r="K163" i="10"/>
  <c r="GD164" i="15" s="1"/>
  <c r="J163" i="10"/>
  <c r="GC164" i="15" s="1"/>
  <c r="H163" i="10"/>
  <c r="GA164" i="15" s="1"/>
  <c r="G163" i="10"/>
  <c r="FZ164" i="15" s="1"/>
  <c r="F163" i="10"/>
  <c r="FY164" i="15" s="1"/>
  <c r="D163" i="10"/>
  <c r="FW164" i="15" s="1"/>
  <c r="C163" i="10"/>
  <c r="FV164" i="15" s="1"/>
  <c r="B163" i="10"/>
  <c r="FU164" i="15" s="1"/>
  <c r="U162" i="10"/>
  <c r="GN163" i="15" s="1"/>
  <c r="T162" i="10"/>
  <c r="GM163" i="15" s="1"/>
  <c r="S162" i="10"/>
  <c r="GL163" i="15" s="1"/>
  <c r="Q162" i="10"/>
  <c r="GJ163" i="15" s="1"/>
  <c r="P162" i="10"/>
  <c r="GI163" i="15" s="1"/>
  <c r="O162" i="10"/>
  <c r="GH163" i="15" s="1"/>
  <c r="M162" i="10"/>
  <c r="GF163" i="15" s="1"/>
  <c r="L162" i="10"/>
  <c r="GE163" i="15" s="1"/>
  <c r="K162" i="10"/>
  <c r="GD163" i="15" s="1"/>
  <c r="I162" i="10"/>
  <c r="GB163" i="15" s="1"/>
  <c r="H162" i="10"/>
  <c r="GA163" i="15" s="1"/>
  <c r="G162" i="10"/>
  <c r="FZ163" i="15" s="1"/>
  <c r="E162" i="10"/>
  <c r="FX163" i="15" s="1"/>
  <c r="D162" i="10"/>
  <c r="FW163" i="15" s="1"/>
  <c r="C162" i="10"/>
  <c r="FV163" i="15" s="1"/>
  <c r="U161" i="10"/>
  <c r="GN162" i="15" s="1"/>
  <c r="T161" i="10"/>
  <c r="GM162" i="15" s="1"/>
  <c r="R161" i="10"/>
  <c r="GK162" i="15" s="1"/>
  <c r="Q161" i="10"/>
  <c r="GJ162" i="15" s="1"/>
  <c r="P161" i="10"/>
  <c r="GI162" i="15" s="1"/>
  <c r="N161" i="10"/>
  <c r="GG162" i="15" s="1"/>
  <c r="M161" i="10"/>
  <c r="GF162" i="15" s="1"/>
  <c r="L161" i="10"/>
  <c r="GE162" i="15" s="1"/>
  <c r="J161" i="10"/>
  <c r="GC162" i="15" s="1"/>
  <c r="I161" i="10"/>
  <c r="GB162" i="15" s="1"/>
  <c r="H161" i="10"/>
  <c r="GA162" i="15" s="1"/>
  <c r="F161" i="10"/>
  <c r="FY162" i="15" s="1"/>
  <c r="E161" i="10"/>
  <c r="FX162" i="15" s="1"/>
  <c r="D161" i="10"/>
  <c r="FW162" i="15" s="1"/>
  <c r="B161" i="10"/>
  <c r="FU162" i="15" s="1"/>
  <c r="U160" i="10"/>
  <c r="GN161" i="15" s="1"/>
  <c r="S160" i="10"/>
  <c r="GL161" i="15" s="1"/>
  <c r="R160" i="10"/>
  <c r="GK161" i="15" s="1"/>
  <c r="Q160" i="10"/>
  <c r="GJ161" i="15" s="1"/>
  <c r="O160" i="10"/>
  <c r="GH161" i="15" s="1"/>
  <c r="N160" i="10"/>
  <c r="GG161" i="15" s="1"/>
  <c r="M160" i="10"/>
  <c r="GF161" i="15" s="1"/>
  <c r="K160" i="10"/>
  <c r="GD161" i="15" s="1"/>
  <c r="J160" i="10"/>
  <c r="GC161" i="15" s="1"/>
  <c r="I160" i="10"/>
  <c r="GB161" i="15" s="1"/>
  <c r="G160" i="10"/>
  <c r="FZ161" i="15" s="1"/>
  <c r="F160" i="10"/>
  <c r="FY161" i="15" s="1"/>
  <c r="E160" i="10"/>
  <c r="FX161" i="15" s="1"/>
  <c r="C160" i="10"/>
  <c r="FV161" i="15" s="1"/>
  <c r="B160" i="10"/>
  <c r="FU161" i="15" s="1"/>
  <c r="T159" i="10"/>
  <c r="GM160" i="15" s="1"/>
  <c r="S159" i="10"/>
  <c r="GL160" i="15" s="1"/>
  <c r="R159" i="10"/>
  <c r="GK160" i="15" s="1"/>
  <c r="P159" i="10"/>
  <c r="GI160" i="15" s="1"/>
  <c r="O159" i="10"/>
  <c r="GH160" i="15" s="1"/>
  <c r="N159" i="10"/>
  <c r="GG160" i="15" s="1"/>
  <c r="L159" i="10"/>
  <c r="GE160" i="15" s="1"/>
  <c r="K159" i="10"/>
  <c r="GD160" i="15" s="1"/>
  <c r="J159" i="10"/>
  <c r="GC160" i="15" s="1"/>
  <c r="H159" i="10"/>
  <c r="GA160" i="15" s="1"/>
  <c r="G159" i="10"/>
  <c r="FZ160" i="15" s="1"/>
  <c r="F159" i="10"/>
  <c r="FY160" i="15" s="1"/>
  <c r="D159" i="10"/>
  <c r="FW160" i="15" s="1"/>
  <c r="C159" i="10"/>
  <c r="FV160" i="15" s="1"/>
  <c r="B159" i="10"/>
  <c r="FU160" i="15" s="1"/>
  <c r="U158" i="10"/>
  <c r="GN159" i="15" s="1"/>
  <c r="T158" i="10"/>
  <c r="GM159" i="15" s="1"/>
  <c r="S158" i="10"/>
  <c r="GL159" i="15" s="1"/>
  <c r="Q158" i="10"/>
  <c r="GJ159" i="15" s="1"/>
  <c r="P158" i="10"/>
  <c r="GI159" i="15" s="1"/>
  <c r="O158" i="10"/>
  <c r="GH159" i="15" s="1"/>
  <c r="M158" i="10"/>
  <c r="GF159" i="15" s="1"/>
  <c r="L158" i="10"/>
  <c r="GE159" i="15" s="1"/>
  <c r="K158" i="10"/>
  <c r="GD159" i="15" s="1"/>
  <c r="I158" i="10"/>
  <c r="GB159" i="15" s="1"/>
  <c r="H158" i="10"/>
  <c r="GA159" i="15" s="1"/>
  <c r="G158" i="10"/>
  <c r="FZ159" i="15" s="1"/>
  <c r="E158" i="10"/>
  <c r="FX159" i="15" s="1"/>
  <c r="D158" i="10"/>
  <c r="FW159" i="15" s="1"/>
  <c r="C158" i="10"/>
  <c r="FV159" i="15" s="1"/>
  <c r="U157" i="10"/>
  <c r="GN158" i="15" s="1"/>
  <c r="T157" i="10"/>
  <c r="GM158" i="15" s="1"/>
  <c r="R157" i="10"/>
  <c r="GK158" i="15" s="1"/>
  <c r="Q157" i="10"/>
  <c r="GJ158" i="15" s="1"/>
  <c r="P157" i="10"/>
  <c r="GI158" i="15" s="1"/>
  <c r="N157" i="10"/>
  <c r="GG158" i="15" s="1"/>
  <c r="M157" i="10"/>
  <c r="GF158" i="15" s="1"/>
  <c r="L157" i="10"/>
  <c r="GE158" i="15" s="1"/>
  <c r="J157" i="10"/>
  <c r="GC158" i="15" s="1"/>
  <c r="I157" i="10"/>
  <c r="GB158" i="15" s="1"/>
  <c r="H157" i="10"/>
  <c r="GA158" i="15" s="1"/>
  <c r="F157" i="10"/>
  <c r="FY158" i="15" s="1"/>
  <c r="E157" i="10"/>
  <c r="FX158" i="15" s="1"/>
  <c r="D157" i="10"/>
  <c r="FW158" i="15" s="1"/>
  <c r="B157" i="10"/>
  <c r="FU158" i="15" s="1"/>
  <c r="U156" i="10"/>
  <c r="GN157" i="15" s="1"/>
  <c r="S156" i="10"/>
  <c r="GL157" i="15" s="1"/>
  <c r="R156" i="10"/>
  <c r="GK157" i="15" s="1"/>
  <c r="Q156" i="10"/>
  <c r="GJ157" i="15" s="1"/>
  <c r="O156" i="10"/>
  <c r="GH157" i="15" s="1"/>
  <c r="N156" i="10"/>
  <c r="GG157" i="15" s="1"/>
  <c r="M156" i="10"/>
  <c r="GF157" i="15" s="1"/>
  <c r="K156" i="10"/>
  <c r="GD157" i="15" s="1"/>
  <c r="J156" i="10"/>
  <c r="GC157" i="15" s="1"/>
  <c r="I156" i="10"/>
  <c r="GB157" i="15" s="1"/>
  <c r="G156" i="10"/>
  <c r="FZ157" i="15" s="1"/>
  <c r="F156" i="10"/>
  <c r="FY157" i="15" s="1"/>
  <c r="E156" i="10"/>
  <c r="FX157" i="15" s="1"/>
  <c r="C156" i="10"/>
  <c r="FV157" i="15" s="1"/>
  <c r="B156" i="10"/>
  <c r="FU157" i="15" s="1"/>
  <c r="T155" i="10"/>
  <c r="GM156" i="15" s="1"/>
  <c r="S155" i="10"/>
  <c r="GL156" i="15" s="1"/>
  <c r="R155" i="10"/>
  <c r="GK156" i="15" s="1"/>
  <c r="P155" i="10"/>
  <c r="GI156" i="15" s="1"/>
  <c r="O155" i="10"/>
  <c r="GH156" i="15" s="1"/>
  <c r="N155" i="10"/>
  <c r="GG156" i="15" s="1"/>
  <c r="L155" i="10"/>
  <c r="GE156" i="15" s="1"/>
  <c r="K155" i="10"/>
  <c r="GD156" i="15" s="1"/>
  <c r="J155" i="10"/>
  <c r="GC156" i="15" s="1"/>
  <c r="H155" i="10"/>
  <c r="GA156" i="15" s="1"/>
  <c r="G155" i="10"/>
  <c r="FZ156" i="15" s="1"/>
  <c r="F155" i="10"/>
  <c r="FY156" i="15" s="1"/>
  <c r="D155" i="10"/>
  <c r="FW156" i="15" s="1"/>
  <c r="C155" i="10"/>
  <c r="FV156" i="15" s="1"/>
  <c r="B155" i="10"/>
  <c r="FU156" i="15" s="1"/>
  <c r="U154" i="10"/>
  <c r="GN155" i="15" s="1"/>
  <c r="HH155" i="15" s="1"/>
  <c r="T154" i="10"/>
  <c r="GM155" i="15" s="1"/>
  <c r="HG155" i="15" s="1"/>
  <c r="S154" i="10"/>
  <c r="GL155" i="15" s="1"/>
  <c r="HF155" i="15" s="1"/>
  <c r="Q154" i="10"/>
  <c r="GJ155" i="15" s="1"/>
  <c r="HD155" i="15" s="1"/>
  <c r="GP155" i="15" s="1"/>
  <c r="P154" i="10"/>
  <c r="GI155" i="15" s="1"/>
  <c r="HC155" i="15" s="1"/>
  <c r="GO155" i="15" s="1"/>
  <c r="O154" i="10"/>
  <c r="GH155" i="15" s="1"/>
  <c r="HB155" i="15" s="1"/>
  <c r="GR155" i="15" s="1"/>
  <c r="M154" i="10"/>
  <c r="GF155" i="15" s="1"/>
  <c r="GZ155" i="15" s="1"/>
  <c r="L154" i="10"/>
  <c r="GE155" i="15" s="1"/>
  <c r="GY155" i="15" s="1"/>
  <c r="K154" i="10"/>
  <c r="GD155" i="15" s="1"/>
  <c r="GX155" i="15" s="1"/>
  <c r="I154" i="10"/>
  <c r="GB155" i="15" s="1"/>
  <c r="GV155" i="15" s="1"/>
  <c r="H154" i="10"/>
  <c r="GA155" i="15" s="1"/>
  <c r="GU155" i="15" s="1"/>
  <c r="G154" i="10"/>
  <c r="FZ155" i="15" s="1"/>
  <c r="GT155" i="15" s="1"/>
  <c r="E154" i="10"/>
  <c r="FX155" i="15" s="1"/>
  <c r="D154" i="10"/>
  <c r="FW155" i="15" s="1"/>
  <c r="C154" i="10"/>
  <c r="FV155" i="15" s="1"/>
  <c r="U153" i="10"/>
  <c r="GN154" i="15" s="1"/>
  <c r="T153" i="10"/>
  <c r="GM154" i="15" s="1"/>
  <c r="R153" i="10"/>
  <c r="GK154" i="15" s="1"/>
  <c r="Q153" i="10"/>
  <c r="GJ154" i="15" s="1"/>
  <c r="P153" i="10"/>
  <c r="GI154" i="15" s="1"/>
  <c r="N153" i="10"/>
  <c r="GG154" i="15" s="1"/>
  <c r="M153" i="10"/>
  <c r="GF154" i="15" s="1"/>
  <c r="L153" i="10"/>
  <c r="GE154" i="15" s="1"/>
  <c r="J153" i="10"/>
  <c r="GC154" i="15" s="1"/>
  <c r="I153" i="10"/>
  <c r="GB154" i="15" s="1"/>
  <c r="H153" i="10"/>
  <c r="GA154" i="15" s="1"/>
  <c r="F153" i="10"/>
  <c r="FY154" i="15" s="1"/>
  <c r="E153" i="10"/>
  <c r="FX154" i="15" s="1"/>
  <c r="D153" i="10"/>
  <c r="FW154" i="15" s="1"/>
  <c r="B153" i="10"/>
  <c r="FU154" i="15" s="1"/>
  <c r="U152" i="10"/>
  <c r="GN153" i="15" s="1"/>
  <c r="S152" i="10"/>
  <c r="GL153" i="15" s="1"/>
  <c r="R152" i="10"/>
  <c r="GK153" i="15" s="1"/>
  <c r="Q152" i="10"/>
  <c r="GJ153" i="15" s="1"/>
  <c r="O152" i="10"/>
  <c r="GH153" i="15" s="1"/>
  <c r="N152" i="10"/>
  <c r="GG153" i="15" s="1"/>
  <c r="M152" i="10"/>
  <c r="GF153" i="15" s="1"/>
  <c r="K152" i="10"/>
  <c r="GD153" i="15" s="1"/>
  <c r="J152" i="10"/>
  <c r="GC153" i="15" s="1"/>
  <c r="I152" i="10"/>
  <c r="GB153" i="15" s="1"/>
  <c r="G152" i="10"/>
  <c r="FZ153" i="15" s="1"/>
  <c r="F152" i="10"/>
  <c r="FY153" i="15" s="1"/>
  <c r="E152" i="10"/>
  <c r="FX153" i="15" s="1"/>
  <c r="C152" i="10"/>
  <c r="FV153" i="15" s="1"/>
  <c r="B152" i="10"/>
  <c r="FU153" i="15" s="1"/>
  <c r="T151" i="10"/>
  <c r="GM152" i="15" s="1"/>
  <c r="S151" i="10"/>
  <c r="GL152" i="15" s="1"/>
  <c r="R151" i="10"/>
  <c r="GK152" i="15" s="1"/>
  <c r="P151" i="10"/>
  <c r="GI152" i="15" s="1"/>
  <c r="O151" i="10"/>
  <c r="GH152" i="15" s="1"/>
  <c r="N151" i="10"/>
  <c r="GG152" i="15" s="1"/>
  <c r="L151" i="10"/>
  <c r="GE152" i="15" s="1"/>
  <c r="K151" i="10"/>
  <c r="GD152" i="15" s="1"/>
  <c r="J151" i="10"/>
  <c r="GC152" i="15" s="1"/>
  <c r="H151" i="10"/>
  <c r="GA152" i="15" s="1"/>
  <c r="G151" i="10"/>
  <c r="FZ152" i="15" s="1"/>
  <c r="F151" i="10"/>
  <c r="FY152" i="15" s="1"/>
  <c r="D151" i="10"/>
  <c r="FW152" i="15" s="1"/>
  <c r="C151" i="10"/>
  <c r="FV152" i="15" s="1"/>
  <c r="B151" i="10"/>
  <c r="FU152" i="15" s="1"/>
  <c r="U150" i="10"/>
  <c r="GN151" i="15" s="1"/>
  <c r="T150" i="10"/>
  <c r="GM151" i="15" s="1"/>
  <c r="S150" i="10"/>
  <c r="GL151" i="15" s="1"/>
  <c r="Q150" i="10"/>
  <c r="GJ151" i="15" s="1"/>
  <c r="P150" i="10"/>
  <c r="GI151" i="15" s="1"/>
  <c r="O150" i="10"/>
  <c r="GH151" i="15" s="1"/>
  <c r="M150" i="10"/>
  <c r="GF151" i="15" s="1"/>
  <c r="L150" i="10"/>
  <c r="GE151" i="15" s="1"/>
  <c r="K150" i="10"/>
  <c r="GD151" i="15" s="1"/>
  <c r="I150" i="10"/>
  <c r="GB151" i="15" s="1"/>
  <c r="H150" i="10"/>
  <c r="GA151" i="15" s="1"/>
  <c r="G150" i="10"/>
  <c r="FZ151" i="15" s="1"/>
  <c r="E150" i="10"/>
  <c r="FX151" i="15" s="1"/>
  <c r="D150" i="10"/>
  <c r="FW151" i="15" s="1"/>
  <c r="C150" i="10"/>
  <c r="FV151" i="15" s="1"/>
  <c r="U149" i="10"/>
  <c r="GN150" i="15" s="1"/>
  <c r="T149" i="10"/>
  <c r="GM150" i="15" s="1"/>
  <c r="R149" i="10"/>
  <c r="GK150" i="15" s="1"/>
  <c r="Q149" i="10"/>
  <c r="GJ150" i="15" s="1"/>
  <c r="P149" i="10"/>
  <c r="GI150" i="15" s="1"/>
  <c r="N149" i="10"/>
  <c r="GG150" i="15" s="1"/>
  <c r="M149" i="10"/>
  <c r="GF150" i="15" s="1"/>
  <c r="L149" i="10"/>
  <c r="GE150" i="15" s="1"/>
  <c r="J149" i="10"/>
  <c r="GC150" i="15" s="1"/>
  <c r="I149" i="10"/>
  <c r="GB150" i="15" s="1"/>
  <c r="H149" i="10"/>
  <c r="GA150" i="15" s="1"/>
  <c r="F149" i="10"/>
  <c r="FY150" i="15" s="1"/>
  <c r="E149" i="10"/>
  <c r="FX150" i="15" s="1"/>
  <c r="D149" i="10"/>
  <c r="FW150" i="15" s="1"/>
  <c r="B149" i="10"/>
  <c r="FU150" i="15" s="1"/>
  <c r="U148" i="10"/>
  <c r="GN149" i="15" s="1"/>
  <c r="S148" i="10"/>
  <c r="GL149" i="15" s="1"/>
  <c r="R148" i="10"/>
  <c r="GK149" i="15" s="1"/>
  <c r="Q148" i="10"/>
  <c r="GJ149" i="15" s="1"/>
  <c r="O148" i="10"/>
  <c r="GH149" i="15" s="1"/>
  <c r="N148" i="10"/>
  <c r="GG149" i="15" s="1"/>
  <c r="M148" i="10"/>
  <c r="GF149" i="15" s="1"/>
  <c r="K148" i="10"/>
  <c r="GD149" i="15" s="1"/>
  <c r="J148" i="10"/>
  <c r="GC149" i="15" s="1"/>
  <c r="I148" i="10"/>
  <c r="GB149" i="15" s="1"/>
  <c r="G148" i="10"/>
  <c r="FZ149" i="15" s="1"/>
  <c r="F148" i="10"/>
  <c r="FY149" i="15" s="1"/>
  <c r="E148" i="10"/>
  <c r="FX149" i="15" s="1"/>
  <c r="C148" i="10"/>
  <c r="FV149" i="15" s="1"/>
  <c r="B148" i="10"/>
  <c r="FU149" i="15" s="1"/>
  <c r="T147" i="10"/>
  <c r="GM148" i="15" s="1"/>
  <c r="S147" i="10"/>
  <c r="GL148" i="15" s="1"/>
  <c r="R147" i="10"/>
  <c r="GK148" i="15" s="1"/>
  <c r="P147" i="10"/>
  <c r="GI148" i="15" s="1"/>
  <c r="O147" i="10"/>
  <c r="GH148" i="15" s="1"/>
  <c r="N147" i="10"/>
  <c r="GG148" i="15" s="1"/>
  <c r="L147" i="10"/>
  <c r="GE148" i="15" s="1"/>
  <c r="K147" i="10"/>
  <c r="GD148" i="15" s="1"/>
  <c r="J147" i="10"/>
  <c r="GC148" i="15" s="1"/>
  <c r="H147" i="10"/>
  <c r="GA148" i="15" s="1"/>
  <c r="G147" i="10"/>
  <c r="FZ148" i="15" s="1"/>
  <c r="F147" i="10"/>
  <c r="FY148" i="15" s="1"/>
  <c r="D147" i="10"/>
  <c r="FW148" i="15" s="1"/>
  <c r="C147" i="10"/>
  <c r="FV148" i="15" s="1"/>
  <c r="B147" i="10"/>
  <c r="FU148" i="15" s="1"/>
  <c r="U146" i="10"/>
  <c r="GN147" i="15" s="1"/>
  <c r="T146" i="10"/>
  <c r="GM147" i="15" s="1"/>
  <c r="S146" i="10"/>
  <c r="GL147" i="15" s="1"/>
  <c r="Q146" i="10"/>
  <c r="GJ147" i="15" s="1"/>
  <c r="P146" i="10"/>
  <c r="GI147" i="15" s="1"/>
  <c r="O146" i="10"/>
  <c r="GH147" i="15" s="1"/>
  <c r="M146" i="10"/>
  <c r="GF147" i="15" s="1"/>
  <c r="L146" i="10"/>
  <c r="GE147" i="15" s="1"/>
  <c r="K146" i="10"/>
  <c r="GD147" i="15" s="1"/>
  <c r="I146" i="10"/>
  <c r="GB147" i="15" s="1"/>
  <c r="H146" i="10"/>
  <c r="GA147" i="15" s="1"/>
  <c r="G146" i="10"/>
  <c r="FZ147" i="15" s="1"/>
  <c r="E146" i="10"/>
  <c r="FX147" i="15" s="1"/>
  <c r="D146" i="10"/>
  <c r="FW147" i="15" s="1"/>
  <c r="C146" i="10"/>
  <c r="FV147" i="15" s="1"/>
  <c r="U145" i="10"/>
  <c r="GN146" i="15" s="1"/>
  <c r="T145" i="10"/>
  <c r="GM146" i="15" s="1"/>
  <c r="R145" i="10"/>
  <c r="GK146" i="15" s="1"/>
  <c r="Q145" i="10"/>
  <c r="GJ146" i="15" s="1"/>
  <c r="P145" i="10"/>
  <c r="GI146" i="15" s="1"/>
  <c r="N145" i="10"/>
  <c r="GG146" i="15" s="1"/>
  <c r="M145" i="10"/>
  <c r="GF146" i="15" s="1"/>
  <c r="L145" i="10"/>
  <c r="GE146" i="15" s="1"/>
  <c r="J145" i="10"/>
  <c r="GC146" i="15" s="1"/>
  <c r="I145" i="10"/>
  <c r="GB146" i="15" s="1"/>
  <c r="H145" i="10"/>
  <c r="GA146" i="15" s="1"/>
  <c r="F145" i="10"/>
  <c r="FY146" i="15" s="1"/>
  <c r="E145" i="10"/>
  <c r="FX146" i="15" s="1"/>
  <c r="D145" i="10"/>
  <c r="FW146" i="15" s="1"/>
  <c r="B145" i="10"/>
  <c r="FU146" i="15" s="1"/>
  <c r="U144" i="10"/>
  <c r="GN145" i="15" s="1"/>
  <c r="S144" i="10"/>
  <c r="GL145" i="15" s="1"/>
  <c r="R144" i="10"/>
  <c r="GK145" i="15" s="1"/>
  <c r="Q144" i="10"/>
  <c r="GJ145" i="15" s="1"/>
  <c r="O144" i="10"/>
  <c r="GH145" i="15" s="1"/>
  <c r="N144" i="10"/>
  <c r="GG145" i="15" s="1"/>
  <c r="M144" i="10"/>
  <c r="GF145" i="15" s="1"/>
  <c r="K144" i="10"/>
  <c r="GD145" i="15" s="1"/>
  <c r="J144" i="10"/>
  <c r="GC145" i="15" s="1"/>
  <c r="I144" i="10"/>
  <c r="GB145" i="15" s="1"/>
  <c r="G144" i="10"/>
  <c r="FZ145" i="15" s="1"/>
  <c r="F144" i="10"/>
  <c r="FY145" i="15" s="1"/>
  <c r="E144" i="10"/>
  <c r="FX145" i="15" s="1"/>
  <c r="C144" i="10"/>
  <c r="FV145" i="15" s="1"/>
  <c r="B144" i="10"/>
  <c r="FU145" i="15" s="1"/>
  <c r="T143" i="10"/>
  <c r="GM144" i="15" s="1"/>
  <c r="S143" i="10"/>
  <c r="GL144" i="15" s="1"/>
  <c r="R143" i="10"/>
  <c r="GK144" i="15" s="1"/>
  <c r="P143" i="10"/>
  <c r="GI144" i="15" s="1"/>
  <c r="O143" i="10"/>
  <c r="GH144" i="15" s="1"/>
  <c r="N143" i="10"/>
  <c r="GG144" i="15" s="1"/>
  <c r="L143" i="10"/>
  <c r="GE144" i="15" s="1"/>
  <c r="K143" i="10"/>
  <c r="GD144" i="15" s="1"/>
  <c r="J143" i="10"/>
  <c r="GC144" i="15" s="1"/>
  <c r="H143" i="10"/>
  <c r="GA144" i="15" s="1"/>
  <c r="G143" i="10"/>
  <c r="FZ144" i="15" s="1"/>
  <c r="F143" i="10"/>
  <c r="FY144" i="15" s="1"/>
  <c r="D143" i="10"/>
  <c r="FW144" i="15" s="1"/>
  <c r="C143" i="10"/>
  <c r="FV144" i="15" s="1"/>
  <c r="B143" i="10"/>
  <c r="FU144" i="15" s="1"/>
  <c r="U142" i="10"/>
  <c r="GN143" i="15" s="1"/>
  <c r="T142" i="10"/>
  <c r="GM143" i="15" s="1"/>
  <c r="S142" i="10"/>
  <c r="GL143" i="15" s="1"/>
  <c r="Q142" i="10"/>
  <c r="GJ143" i="15" s="1"/>
  <c r="P142" i="10"/>
  <c r="GI143" i="15" s="1"/>
  <c r="O142" i="10"/>
  <c r="GH143" i="15" s="1"/>
  <c r="M142" i="10"/>
  <c r="GF143" i="15" s="1"/>
  <c r="L142" i="10"/>
  <c r="GE143" i="15" s="1"/>
  <c r="K142" i="10"/>
  <c r="GD143" i="15" s="1"/>
  <c r="I142" i="10"/>
  <c r="GB143" i="15" s="1"/>
  <c r="H142" i="10"/>
  <c r="GA143" i="15" s="1"/>
  <c r="G142" i="10"/>
  <c r="FZ143" i="15" s="1"/>
  <c r="E142" i="10"/>
  <c r="FX143" i="15" s="1"/>
  <c r="D142" i="10"/>
  <c r="FW143" i="15" s="1"/>
  <c r="C142" i="10"/>
  <c r="FV143" i="15" s="1"/>
  <c r="U141" i="10"/>
  <c r="GN142" i="15" s="1"/>
  <c r="T141" i="10"/>
  <c r="GM142" i="15" s="1"/>
  <c r="R141" i="10"/>
  <c r="GK142" i="15" s="1"/>
  <c r="Q141" i="10"/>
  <c r="GJ142" i="15" s="1"/>
  <c r="P141" i="10"/>
  <c r="GI142" i="15" s="1"/>
  <c r="N141" i="10"/>
  <c r="GG142" i="15" s="1"/>
  <c r="M141" i="10"/>
  <c r="GF142" i="15" s="1"/>
  <c r="L141" i="10"/>
  <c r="GE142" i="15" s="1"/>
  <c r="J141" i="10"/>
  <c r="GC142" i="15" s="1"/>
  <c r="I141" i="10"/>
  <c r="GB142" i="15" s="1"/>
  <c r="H141" i="10"/>
  <c r="GA142" i="15" s="1"/>
  <c r="F141" i="10"/>
  <c r="FY142" i="15" s="1"/>
  <c r="E141" i="10"/>
  <c r="FX142" i="15" s="1"/>
  <c r="D141" i="10"/>
  <c r="FW142" i="15" s="1"/>
  <c r="B141" i="10"/>
  <c r="FU142" i="15" s="1"/>
  <c r="U140" i="10"/>
  <c r="GN141" i="15" s="1"/>
  <c r="S140" i="10"/>
  <c r="GL141" i="15" s="1"/>
  <c r="R140" i="10"/>
  <c r="GK141" i="15" s="1"/>
  <c r="Q140" i="10"/>
  <c r="GJ141" i="15" s="1"/>
  <c r="O140" i="10"/>
  <c r="GH141" i="15" s="1"/>
  <c r="N140" i="10"/>
  <c r="GG141" i="15" s="1"/>
  <c r="M140" i="10"/>
  <c r="GF141" i="15" s="1"/>
  <c r="K140" i="10"/>
  <c r="GD141" i="15" s="1"/>
  <c r="J140" i="10"/>
  <c r="GC141" i="15" s="1"/>
  <c r="I140" i="10"/>
  <c r="GB141" i="15" s="1"/>
  <c r="G140" i="10"/>
  <c r="FZ141" i="15" s="1"/>
  <c r="F140" i="10"/>
  <c r="FY141" i="15" s="1"/>
  <c r="E140" i="10"/>
  <c r="FX141" i="15" s="1"/>
  <c r="C140" i="10"/>
  <c r="FV141" i="15" s="1"/>
  <c r="B140" i="10"/>
  <c r="FU141" i="15" s="1"/>
  <c r="T139" i="10"/>
  <c r="GM140" i="15" s="1"/>
  <c r="S139" i="10"/>
  <c r="GL140" i="15" s="1"/>
  <c r="R139" i="10"/>
  <c r="GK140" i="15" s="1"/>
  <c r="P139" i="10"/>
  <c r="GI140" i="15" s="1"/>
  <c r="O139" i="10"/>
  <c r="GH140" i="15" s="1"/>
  <c r="N139" i="10"/>
  <c r="GG140" i="15" s="1"/>
  <c r="L139" i="10"/>
  <c r="GE140" i="15" s="1"/>
  <c r="K139" i="10"/>
  <c r="GD140" i="15" s="1"/>
  <c r="J139" i="10"/>
  <c r="GC140" i="15" s="1"/>
  <c r="H139" i="10"/>
  <c r="GA140" i="15" s="1"/>
  <c r="G139" i="10"/>
  <c r="FZ140" i="15" s="1"/>
  <c r="F139" i="10"/>
  <c r="FY140" i="15" s="1"/>
  <c r="D139" i="10"/>
  <c r="FW140" i="15" s="1"/>
  <c r="C139" i="10"/>
  <c r="FV140" i="15" s="1"/>
  <c r="B139" i="10"/>
  <c r="FU140" i="15" s="1"/>
  <c r="U138" i="10"/>
  <c r="GN139" i="15" s="1"/>
  <c r="T138" i="10"/>
  <c r="GM139" i="15" s="1"/>
  <c r="S138" i="10"/>
  <c r="GL139" i="15" s="1"/>
  <c r="Q138" i="10"/>
  <c r="GJ139" i="15" s="1"/>
  <c r="P138" i="10"/>
  <c r="GI139" i="15" s="1"/>
  <c r="O138" i="10"/>
  <c r="GH139" i="15" s="1"/>
  <c r="M138" i="10"/>
  <c r="GF139" i="15" s="1"/>
  <c r="L138" i="10"/>
  <c r="GE139" i="15" s="1"/>
  <c r="K138" i="10"/>
  <c r="GD139" i="15" s="1"/>
  <c r="I138" i="10"/>
  <c r="GB139" i="15" s="1"/>
  <c r="H138" i="10"/>
  <c r="GA139" i="15" s="1"/>
  <c r="G138" i="10"/>
  <c r="FZ139" i="15" s="1"/>
  <c r="E138" i="10"/>
  <c r="FX139" i="15" s="1"/>
  <c r="D138" i="10"/>
  <c r="FW139" i="15" s="1"/>
  <c r="C138" i="10"/>
  <c r="FV139" i="15" s="1"/>
  <c r="U137" i="10"/>
  <c r="GN138" i="15" s="1"/>
  <c r="T137" i="10"/>
  <c r="GM138" i="15" s="1"/>
  <c r="R137" i="10"/>
  <c r="GK138" i="15" s="1"/>
  <c r="Q137" i="10"/>
  <c r="GJ138" i="15" s="1"/>
  <c r="P137" i="10"/>
  <c r="GI138" i="15" s="1"/>
  <c r="N137" i="10"/>
  <c r="GG138" i="15" s="1"/>
  <c r="M137" i="10"/>
  <c r="GF138" i="15" s="1"/>
  <c r="L137" i="10"/>
  <c r="GE138" i="15" s="1"/>
  <c r="J137" i="10"/>
  <c r="GC138" i="15" s="1"/>
  <c r="I137" i="10"/>
  <c r="GB138" i="15" s="1"/>
  <c r="H137" i="10"/>
  <c r="GA138" i="15" s="1"/>
  <c r="F137" i="10"/>
  <c r="FY138" i="15" s="1"/>
  <c r="E137" i="10"/>
  <c r="FX138" i="15" s="1"/>
  <c r="D137" i="10"/>
  <c r="FW138" i="15" s="1"/>
  <c r="B137" i="10"/>
  <c r="FU138" i="15" s="1"/>
  <c r="U136" i="10"/>
  <c r="GN137" i="15" s="1"/>
  <c r="S136" i="10"/>
  <c r="GL137" i="15" s="1"/>
  <c r="R136" i="10"/>
  <c r="GK137" i="15" s="1"/>
  <c r="Q136" i="10"/>
  <c r="GJ137" i="15" s="1"/>
  <c r="O136" i="10"/>
  <c r="GH137" i="15" s="1"/>
  <c r="N136" i="10"/>
  <c r="GG137" i="15" s="1"/>
  <c r="M136" i="10"/>
  <c r="GF137" i="15" s="1"/>
  <c r="K136" i="10"/>
  <c r="GD137" i="15" s="1"/>
  <c r="J136" i="10"/>
  <c r="GC137" i="15" s="1"/>
  <c r="I136" i="10"/>
  <c r="GB137" i="15" s="1"/>
  <c r="G136" i="10"/>
  <c r="FZ137" i="15" s="1"/>
  <c r="F136" i="10"/>
  <c r="FY137" i="15" s="1"/>
  <c r="E136" i="10"/>
  <c r="FX137" i="15" s="1"/>
  <c r="C136" i="10"/>
  <c r="FV137" i="15" s="1"/>
  <c r="B136" i="10"/>
  <c r="FU137" i="15" s="1"/>
  <c r="I134" i="10"/>
  <c r="GB135" i="15" s="1"/>
  <c r="E134" i="10"/>
  <c r="FX135" i="15" s="1"/>
  <c r="T135" i="10"/>
  <c r="GM136" i="15" s="1"/>
  <c r="S135" i="10"/>
  <c r="GL136" i="15" s="1"/>
  <c r="R135" i="10"/>
  <c r="GK136" i="15" s="1"/>
  <c r="P135" i="10"/>
  <c r="GI136" i="15" s="1"/>
  <c r="O135" i="10"/>
  <c r="GH136" i="15" s="1"/>
  <c r="N135" i="10"/>
  <c r="GG136" i="15" s="1"/>
  <c r="L135" i="10"/>
  <c r="GE136" i="15" s="1"/>
  <c r="K135" i="10"/>
  <c r="GD136" i="15" s="1"/>
  <c r="J135" i="10"/>
  <c r="GC136" i="15" s="1"/>
  <c r="H135" i="10"/>
  <c r="GA136" i="15" s="1"/>
  <c r="G135" i="10"/>
  <c r="FZ136" i="15" s="1"/>
  <c r="F135" i="10"/>
  <c r="FY136" i="15" s="1"/>
  <c r="D135" i="10"/>
  <c r="FW136" i="15" s="1"/>
  <c r="C135" i="10"/>
  <c r="FV136" i="15" s="1"/>
  <c r="B135" i="10"/>
  <c r="FU136" i="15" s="1"/>
  <c r="J133" i="10"/>
  <c r="GC134" i="15" s="1"/>
  <c r="B133" i="10"/>
  <c r="FU134" i="15" s="1"/>
  <c r="U134" i="10"/>
  <c r="GN135" i="15" s="1"/>
  <c r="T134" i="10"/>
  <c r="GM135" i="15" s="1"/>
  <c r="S134" i="10"/>
  <c r="GL135" i="15" s="1"/>
  <c r="Q134" i="10"/>
  <c r="GJ135" i="15" s="1"/>
  <c r="P134" i="10"/>
  <c r="GI135" i="15" s="1"/>
  <c r="O134" i="10"/>
  <c r="GH135" i="15" s="1"/>
  <c r="M134" i="10"/>
  <c r="GF135" i="15" s="1"/>
  <c r="L134" i="10"/>
  <c r="GE135" i="15" s="1"/>
  <c r="K134" i="10"/>
  <c r="GD135" i="15" s="1"/>
  <c r="H134" i="10"/>
  <c r="GA135" i="15" s="1"/>
  <c r="G134" i="10"/>
  <c r="FZ135" i="15" s="1"/>
  <c r="D134" i="10"/>
  <c r="FW135" i="15" s="1"/>
  <c r="C134" i="10"/>
  <c r="FV135" i="15" s="1"/>
  <c r="U133" i="10"/>
  <c r="GN134" i="15" s="1"/>
  <c r="T133" i="10"/>
  <c r="GM134" i="15" s="1"/>
  <c r="R133" i="10"/>
  <c r="GK134" i="15" s="1"/>
  <c r="Q133" i="10"/>
  <c r="GJ134" i="15" s="1"/>
  <c r="P133" i="10"/>
  <c r="GI134" i="15" s="1"/>
  <c r="N133" i="10"/>
  <c r="GG134" i="15" s="1"/>
  <c r="M133" i="10"/>
  <c r="GF134" i="15" s="1"/>
  <c r="L133" i="10"/>
  <c r="GE134" i="15" s="1"/>
  <c r="I133" i="10"/>
  <c r="GB134" i="15" s="1"/>
  <c r="H133" i="10"/>
  <c r="GA134" i="15" s="1"/>
  <c r="F133" i="10"/>
  <c r="FY134" i="15" s="1"/>
  <c r="E133" i="10"/>
  <c r="FX134" i="15" s="1"/>
  <c r="D133" i="10"/>
  <c r="FW134" i="15" s="1"/>
  <c r="T131" i="10"/>
  <c r="GM132" i="15" s="1"/>
  <c r="D131" i="10"/>
  <c r="FW132" i="15" s="1"/>
  <c r="U132" i="10"/>
  <c r="GN133" i="15" s="1"/>
  <c r="S132" i="10"/>
  <c r="GL133" i="15" s="1"/>
  <c r="R132" i="10"/>
  <c r="GK133" i="15" s="1"/>
  <c r="Q132" i="10"/>
  <c r="GJ133" i="15" s="1"/>
  <c r="O132" i="10"/>
  <c r="GH133" i="15" s="1"/>
  <c r="N132" i="10"/>
  <c r="GG133" i="15" s="1"/>
  <c r="M132" i="10"/>
  <c r="GF133" i="15" s="1"/>
  <c r="K132" i="10"/>
  <c r="GD133" i="15" s="1"/>
  <c r="J132" i="10"/>
  <c r="GC133" i="15" s="1"/>
  <c r="I132" i="10"/>
  <c r="GB133" i="15" s="1"/>
  <c r="G132" i="10"/>
  <c r="FZ133" i="15" s="1"/>
  <c r="F132" i="10"/>
  <c r="FY133" i="15" s="1"/>
  <c r="E132" i="10"/>
  <c r="FX133" i="15" s="1"/>
  <c r="C132" i="10"/>
  <c r="FV133" i="15" s="1"/>
  <c r="B132" i="10"/>
  <c r="FU133" i="15" s="1"/>
  <c r="M130" i="10"/>
  <c r="GF131" i="15" s="1"/>
  <c r="S131" i="10"/>
  <c r="GL132" i="15" s="1"/>
  <c r="R131" i="10"/>
  <c r="GK132" i="15" s="1"/>
  <c r="P131" i="10"/>
  <c r="GI132" i="15" s="1"/>
  <c r="O131" i="10"/>
  <c r="GH132" i="15" s="1"/>
  <c r="N131" i="10"/>
  <c r="GG132" i="15" s="1"/>
  <c r="L131" i="10"/>
  <c r="GE132" i="15" s="1"/>
  <c r="K131" i="10"/>
  <c r="GD132" i="15" s="1"/>
  <c r="J131" i="10"/>
  <c r="GC132" i="15" s="1"/>
  <c r="H131" i="10"/>
  <c r="GA132" i="15" s="1"/>
  <c r="G131" i="10"/>
  <c r="FZ132" i="15" s="1"/>
  <c r="F131" i="10"/>
  <c r="FY132" i="15" s="1"/>
  <c r="C131" i="10"/>
  <c r="FV132" i="15" s="1"/>
  <c r="B131" i="10"/>
  <c r="FU132" i="15" s="1"/>
  <c r="R129" i="10"/>
  <c r="GK130" i="15" s="1"/>
  <c r="U130" i="10"/>
  <c r="GN131" i="15" s="1"/>
  <c r="T130" i="10"/>
  <c r="GM131" i="15" s="1"/>
  <c r="S130" i="10"/>
  <c r="GL131" i="15" s="1"/>
  <c r="Q130" i="10"/>
  <c r="GJ131" i="15" s="1"/>
  <c r="P130" i="10"/>
  <c r="GI131" i="15" s="1"/>
  <c r="O130" i="10"/>
  <c r="GH131" i="15" s="1"/>
  <c r="L130" i="10"/>
  <c r="GE131" i="15" s="1"/>
  <c r="K130" i="10"/>
  <c r="GD131" i="15" s="1"/>
  <c r="I130" i="10"/>
  <c r="GB131" i="15" s="1"/>
  <c r="H130" i="10"/>
  <c r="GA131" i="15" s="1"/>
  <c r="G130" i="10"/>
  <c r="FZ131" i="15" s="1"/>
  <c r="E130" i="10"/>
  <c r="FX131" i="15" s="1"/>
  <c r="D130" i="10"/>
  <c r="FW131" i="15" s="1"/>
  <c r="C130" i="10"/>
  <c r="FV131" i="15" s="1"/>
  <c r="O128" i="10"/>
  <c r="GH129" i="15" s="1"/>
  <c r="G128" i="10"/>
  <c r="FZ129" i="15" s="1"/>
  <c r="U129" i="10"/>
  <c r="GN130" i="15" s="1"/>
  <c r="T129" i="10"/>
  <c r="GM130" i="15" s="1"/>
  <c r="Q129" i="10"/>
  <c r="GJ130" i="15" s="1"/>
  <c r="P129" i="10"/>
  <c r="GI130" i="15" s="1"/>
  <c r="N129" i="10"/>
  <c r="GG130" i="15" s="1"/>
  <c r="M129" i="10"/>
  <c r="GF130" i="15" s="1"/>
  <c r="L129" i="10"/>
  <c r="GE130" i="15" s="1"/>
  <c r="J129" i="10"/>
  <c r="GC130" i="15" s="1"/>
  <c r="I129" i="10"/>
  <c r="GB130" i="15" s="1"/>
  <c r="H129" i="10"/>
  <c r="GA130" i="15" s="1"/>
  <c r="F129" i="10"/>
  <c r="FY130" i="15" s="1"/>
  <c r="E129" i="10"/>
  <c r="FX130" i="15" s="1"/>
  <c r="D129" i="10"/>
  <c r="FW130" i="15" s="1"/>
  <c r="B129" i="10"/>
  <c r="FU130" i="15" s="1"/>
  <c r="T127" i="10"/>
  <c r="GM128" i="15" s="1"/>
  <c r="H127" i="10"/>
  <c r="GA128" i="15" s="1"/>
  <c r="U128" i="10"/>
  <c r="GN129" i="15" s="1"/>
  <c r="S128" i="10"/>
  <c r="GL129" i="15" s="1"/>
  <c r="R128" i="10"/>
  <c r="GK129" i="15" s="1"/>
  <c r="Q128" i="10"/>
  <c r="GJ129" i="15" s="1"/>
  <c r="N128" i="10"/>
  <c r="GG129" i="15" s="1"/>
  <c r="M128" i="10"/>
  <c r="GF129" i="15" s="1"/>
  <c r="K128" i="10"/>
  <c r="GD129" i="15" s="1"/>
  <c r="J128" i="10"/>
  <c r="GC129" i="15" s="1"/>
  <c r="I128" i="10"/>
  <c r="GB129" i="15" s="1"/>
  <c r="F128" i="10"/>
  <c r="FY129" i="15" s="1"/>
  <c r="E128" i="10"/>
  <c r="FX129" i="15" s="1"/>
  <c r="C128" i="10"/>
  <c r="FV129" i="15" s="1"/>
  <c r="B128" i="10"/>
  <c r="FU129" i="15" s="1"/>
  <c r="U126" i="10"/>
  <c r="GN127" i="15" s="1"/>
  <c r="S127" i="10"/>
  <c r="GL128" i="15" s="1"/>
  <c r="R127" i="10"/>
  <c r="GK128" i="15" s="1"/>
  <c r="P127" i="10"/>
  <c r="GI128" i="15" s="1"/>
  <c r="O127" i="10"/>
  <c r="GH128" i="15" s="1"/>
  <c r="N127" i="10"/>
  <c r="GG128" i="15" s="1"/>
  <c r="L127" i="10"/>
  <c r="GE128" i="15" s="1"/>
  <c r="K127" i="10"/>
  <c r="GD128" i="15" s="1"/>
  <c r="J127" i="10"/>
  <c r="GC128" i="15" s="1"/>
  <c r="G127" i="10"/>
  <c r="FZ128" i="15" s="1"/>
  <c r="F127" i="10"/>
  <c r="FY128" i="15" s="1"/>
  <c r="D127" i="10"/>
  <c r="FW128" i="15" s="1"/>
  <c r="C127" i="10"/>
  <c r="FV128" i="15" s="1"/>
  <c r="B127" i="10"/>
  <c r="FU128" i="15" s="1"/>
  <c r="T126" i="10"/>
  <c r="GM127" i="15" s="1"/>
  <c r="S126" i="10"/>
  <c r="GL127" i="15" s="1"/>
  <c r="Q126" i="10"/>
  <c r="GJ127" i="15" s="1"/>
  <c r="P126" i="10"/>
  <c r="GI127" i="15" s="1"/>
  <c r="O126" i="10"/>
  <c r="GH127" i="15" s="1"/>
  <c r="M126" i="10"/>
  <c r="GF127" i="15" s="1"/>
  <c r="L126" i="10"/>
  <c r="GE127" i="15" s="1"/>
  <c r="K126" i="10"/>
  <c r="GD127" i="15" s="1"/>
  <c r="I126" i="10"/>
  <c r="GB127" i="15" s="1"/>
  <c r="H126" i="10"/>
  <c r="GA127" i="15" s="1"/>
  <c r="G126" i="10"/>
  <c r="FZ127" i="15" s="1"/>
  <c r="E126" i="10"/>
  <c r="FX127" i="15" s="1"/>
  <c r="D126" i="10"/>
  <c r="FW127" i="15" s="1"/>
  <c r="C126" i="10"/>
  <c r="FV127" i="15" s="1"/>
  <c r="U125" i="10"/>
  <c r="GN126" i="15" s="1"/>
  <c r="T125" i="10"/>
  <c r="GM126" i="15" s="1"/>
  <c r="R125" i="10"/>
  <c r="GK126" i="15" s="1"/>
  <c r="Q125" i="10"/>
  <c r="GJ126" i="15" s="1"/>
  <c r="P125" i="10"/>
  <c r="GI126" i="15" s="1"/>
  <c r="N125" i="10"/>
  <c r="GG126" i="15" s="1"/>
  <c r="M125" i="10"/>
  <c r="GF126" i="15" s="1"/>
  <c r="L125" i="10"/>
  <c r="GE126" i="15" s="1"/>
  <c r="J125" i="10"/>
  <c r="GC126" i="15" s="1"/>
  <c r="I125" i="10"/>
  <c r="GB126" i="15" s="1"/>
  <c r="H125" i="10"/>
  <c r="GA126" i="15" s="1"/>
  <c r="F125" i="10"/>
  <c r="FY126" i="15" s="1"/>
  <c r="E125" i="10"/>
  <c r="FX126" i="15" s="1"/>
  <c r="D125" i="10"/>
  <c r="FW126" i="15" s="1"/>
  <c r="B125" i="10"/>
  <c r="FU126" i="15" s="1"/>
  <c r="H123" i="10"/>
  <c r="GA124" i="15" s="1"/>
  <c r="U124" i="10"/>
  <c r="GN125" i="15" s="1"/>
  <c r="S124" i="10"/>
  <c r="GL125" i="15" s="1"/>
  <c r="R124" i="10"/>
  <c r="GK125" i="15" s="1"/>
  <c r="Q124" i="10"/>
  <c r="GJ125" i="15" s="1"/>
  <c r="O124" i="10"/>
  <c r="GH125" i="15" s="1"/>
  <c r="N124" i="10"/>
  <c r="GG125" i="15" s="1"/>
  <c r="M124" i="10"/>
  <c r="GF125" i="15" s="1"/>
  <c r="K124" i="10"/>
  <c r="GD125" i="15" s="1"/>
  <c r="J124" i="10"/>
  <c r="GC125" i="15" s="1"/>
  <c r="I124" i="10"/>
  <c r="GB125" i="15" s="1"/>
  <c r="G124" i="10"/>
  <c r="FZ125" i="15" s="1"/>
  <c r="F124" i="10"/>
  <c r="FY125" i="15" s="1"/>
  <c r="E124" i="10"/>
  <c r="FX125" i="15" s="1"/>
  <c r="C124" i="10"/>
  <c r="FV125" i="15" s="1"/>
  <c r="B124" i="10"/>
  <c r="FU125" i="15" s="1"/>
  <c r="T123" i="10"/>
  <c r="GM124" i="15" s="1"/>
  <c r="S123" i="10"/>
  <c r="GL124" i="15" s="1"/>
  <c r="R123" i="10"/>
  <c r="GK124" i="15" s="1"/>
  <c r="P123" i="10"/>
  <c r="GI124" i="15" s="1"/>
  <c r="O123" i="10"/>
  <c r="GH124" i="15" s="1"/>
  <c r="N123" i="10"/>
  <c r="GG124" i="15" s="1"/>
  <c r="L123" i="10"/>
  <c r="GE124" i="15" s="1"/>
  <c r="K123" i="10"/>
  <c r="GD124" i="15" s="1"/>
  <c r="J123" i="10"/>
  <c r="GC124" i="15" s="1"/>
  <c r="G123" i="10"/>
  <c r="FZ124" i="15" s="1"/>
  <c r="F123" i="10"/>
  <c r="FY124" i="15" s="1"/>
  <c r="D123" i="10"/>
  <c r="FW124" i="15" s="1"/>
  <c r="C123" i="10"/>
  <c r="FV124" i="15" s="1"/>
  <c r="B123" i="10"/>
  <c r="FU124" i="15" s="1"/>
  <c r="R121" i="10"/>
  <c r="GK122" i="15" s="1"/>
  <c r="F121" i="10"/>
  <c r="FY122" i="15" s="1"/>
  <c r="U122" i="10"/>
  <c r="GN123" i="15" s="1"/>
  <c r="T122" i="10"/>
  <c r="GM123" i="15" s="1"/>
  <c r="S122" i="10"/>
  <c r="GL123" i="15" s="1"/>
  <c r="Q122" i="10"/>
  <c r="GJ123" i="15" s="1"/>
  <c r="P122" i="10"/>
  <c r="GI123" i="15" s="1"/>
  <c r="O122" i="10"/>
  <c r="GH123" i="15" s="1"/>
  <c r="M122" i="10"/>
  <c r="GF123" i="15" s="1"/>
  <c r="L122" i="10"/>
  <c r="GE123" i="15" s="1"/>
  <c r="K122" i="10"/>
  <c r="GD123" i="15" s="1"/>
  <c r="I122" i="10"/>
  <c r="GB123" i="15" s="1"/>
  <c r="H122" i="10"/>
  <c r="GA123" i="15" s="1"/>
  <c r="G122" i="10"/>
  <c r="FZ123" i="15" s="1"/>
  <c r="E122" i="10"/>
  <c r="FX123" i="15" s="1"/>
  <c r="D122" i="10"/>
  <c r="FW123" i="15" s="1"/>
  <c r="C122" i="10"/>
  <c r="FV123" i="15" s="1"/>
  <c r="S120" i="10"/>
  <c r="GL121" i="15" s="1"/>
  <c r="K120" i="10"/>
  <c r="GD121" i="15" s="1"/>
  <c r="C120" i="10"/>
  <c r="FV121" i="15" s="1"/>
  <c r="U121" i="10"/>
  <c r="GN122" i="15" s="1"/>
  <c r="T121" i="10"/>
  <c r="GM122" i="15" s="1"/>
  <c r="Q121" i="10"/>
  <c r="GJ122" i="15" s="1"/>
  <c r="P121" i="10"/>
  <c r="GI122" i="15" s="1"/>
  <c r="N121" i="10"/>
  <c r="GG122" i="15" s="1"/>
  <c r="M121" i="10"/>
  <c r="GF122" i="15" s="1"/>
  <c r="L121" i="10"/>
  <c r="GE122" i="15" s="1"/>
  <c r="J121" i="10"/>
  <c r="GC122" i="15" s="1"/>
  <c r="I121" i="10"/>
  <c r="GB122" i="15" s="1"/>
  <c r="H121" i="10"/>
  <c r="GA122" i="15" s="1"/>
  <c r="E121" i="10"/>
  <c r="FX122" i="15" s="1"/>
  <c r="D121" i="10"/>
  <c r="FW122" i="15" s="1"/>
  <c r="C121" i="10"/>
  <c r="FV122" i="15" s="1"/>
  <c r="B121" i="10"/>
  <c r="FU122" i="15" s="1"/>
  <c r="D119" i="10"/>
  <c r="FW120" i="15" s="1"/>
  <c r="U120" i="10"/>
  <c r="GN121" i="15" s="1"/>
  <c r="R120" i="10"/>
  <c r="GK121" i="15" s="1"/>
  <c r="Q120" i="10"/>
  <c r="GJ121" i="15" s="1"/>
  <c r="P120" i="10"/>
  <c r="GI121" i="15" s="1"/>
  <c r="O120" i="10"/>
  <c r="GH121" i="15" s="1"/>
  <c r="N120" i="10"/>
  <c r="GG121" i="15" s="1"/>
  <c r="M120" i="10"/>
  <c r="GF121" i="15" s="1"/>
  <c r="L120" i="10"/>
  <c r="GE121" i="15" s="1"/>
  <c r="J120" i="10"/>
  <c r="GC121" i="15" s="1"/>
  <c r="I120" i="10"/>
  <c r="GB121" i="15" s="1"/>
  <c r="G120" i="10"/>
  <c r="FZ121" i="15" s="1"/>
  <c r="F120" i="10"/>
  <c r="FY121" i="15" s="1"/>
  <c r="E120" i="10"/>
  <c r="FX121" i="15" s="1"/>
  <c r="B120" i="10"/>
  <c r="FU121" i="15" s="1"/>
  <c r="T119" i="10"/>
  <c r="GM120" i="15" s="1"/>
  <c r="S119" i="10"/>
  <c r="GL120" i="15" s="1"/>
  <c r="R119" i="10"/>
  <c r="GK120" i="15" s="1"/>
  <c r="P119" i="10"/>
  <c r="GI120" i="15" s="1"/>
  <c r="O119" i="10"/>
  <c r="GH120" i="15" s="1"/>
  <c r="N119" i="10"/>
  <c r="GG120" i="15" s="1"/>
  <c r="L119" i="10"/>
  <c r="GE120" i="15" s="1"/>
  <c r="K119" i="10"/>
  <c r="GD120" i="15" s="1"/>
  <c r="J119" i="10"/>
  <c r="GC120" i="15" s="1"/>
  <c r="H119" i="10"/>
  <c r="GA120" i="15" s="1"/>
  <c r="G119" i="10"/>
  <c r="FZ120" i="15" s="1"/>
  <c r="F119" i="10"/>
  <c r="FY120" i="15" s="1"/>
  <c r="C119" i="10"/>
  <c r="FV120" i="15" s="1"/>
  <c r="B119" i="10"/>
  <c r="FU120" i="15" s="1"/>
  <c r="L117" i="10"/>
  <c r="GE118" i="15" s="1"/>
  <c r="U118" i="10"/>
  <c r="GN119" i="15" s="1"/>
  <c r="T118" i="10"/>
  <c r="GM119" i="15" s="1"/>
  <c r="S118" i="10"/>
  <c r="GL119" i="15" s="1"/>
  <c r="R118" i="10"/>
  <c r="GK119" i="15" s="1"/>
  <c r="Q118" i="10"/>
  <c r="GJ119" i="15" s="1"/>
  <c r="P118" i="10"/>
  <c r="GI119" i="15" s="1"/>
  <c r="O118" i="10"/>
  <c r="GH119" i="15" s="1"/>
  <c r="N118" i="10"/>
  <c r="GG119" i="15" s="1"/>
  <c r="M118" i="10"/>
  <c r="GF119" i="15" s="1"/>
  <c r="L118" i="10"/>
  <c r="GE119" i="15" s="1"/>
  <c r="K118" i="10"/>
  <c r="GD119" i="15" s="1"/>
  <c r="I118" i="10"/>
  <c r="GB119" i="15" s="1"/>
  <c r="H118" i="10"/>
  <c r="GA119" i="15" s="1"/>
  <c r="G118" i="10"/>
  <c r="FZ119" i="15" s="1"/>
  <c r="E118" i="10"/>
  <c r="FX119" i="15" s="1"/>
  <c r="D118" i="10"/>
  <c r="FW119" i="15" s="1"/>
  <c r="C118" i="10"/>
  <c r="FV119" i="15" s="1"/>
  <c r="U116" i="10"/>
  <c r="GN117" i="15" s="1"/>
  <c r="E116" i="10"/>
  <c r="FX117" i="15" s="1"/>
  <c r="U117" i="10"/>
  <c r="GN118" i="15" s="1"/>
  <c r="T117" i="10"/>
  <c r="GM118" i="15" s="1"/>
  <c r="S117" i="10"/>
  <c r="GL118" i="15" s="1"/>
  <c r="R117" i="10"/>
  <c r="GK118" i="15" s="1"/>
  <c r="Q117" i="10"/>
  <c r="GJ118" i="15" s="1"/>
  <c r="P117" i="10"/>
  <c r="GI118" i="15" s="1"/>
  <c r="O117" i="10"/>
  <c r="GH118" i="15" s="1"/>
  <c r="N117" i="10"/>
  <c r="GG118" i="15" s="1"/>
  <c r="M117" i="10"/>
  <c r="GF118" i="15" s="1"/>
  <c r="J117" i="10"/>
  <c r="GC118" i="15" s="1"/>
  <c r="I117" i="10"/>
  <c r="GB118" i="15" s="1"/>
  <c r="H117" i="10"/>
  <c r="GA118" i="15" s="1"/>
  <c r="F117" i="10"/>
  <c r="FY118" i="15" s="1"/>
  <c r="E117" i="10"/>
  <c r="FX118" i="15" s="1"/>
  <c r="D117" i="10"/>
  <c r="FW118" i="15" s="1"/>
  <c r="B117" i="10"/>
  <c r="FU118" i="15" s="1"/>
  <c r="J115" i="10"/>
  <c r="GC116" i="15" s="1"/>
  <c r="B115" i="10"/>
  <c r="FU116" i="15" s="1"/>
  <c r="S116" i="10"/>
  <c r="GL117" i="15" s="1"/>
  <c r="R116" i="10"/>
  <c r="GK117" i="15" s="1"/>
  <c r="Q116" i="10"/>
  <c r="GJ117" i="15" s="1"/>
  <c r="O116" i="10"/>
  <c r="GH117" i="15" s="1"/>
  <c r="N116" i="10"/>
  <c r="GG117" i="15" s="1"/>
  <c r="M116" i="10"/>
  <c r="GF117" i="15" s="1"/>
  <c r="K116" i="10"/>
  <c r="GD117" i="15" s="1"/>
  <c r="J116" i="10"/>
  <c r="GC117" i="15" s="1"/>
  <c r="I116" i="10"/>
  <c r="GB117" i="15" s="1"/>
  <c r="G116" i="10"/>
  <c r="FZ117" i="15" s="1"/>
  <c r="F116" i="10"/>
  <c r="FY117" i="15" s="1"/>
  <c r="C116" i="10"/>
  <c r="FV117" i="15" s="1"/>
  <c r="B116" i="10"/>
  <c r="FU117" i="15" s="1"/>
  <c r="S114" i="10"/>
  <c r="GL115" i="15" s="1"/>
  <c r="K114" i="10"/>
  <c r="GD115" i="15" s="1"/>
  <c r="G114" i="10"/>
  <c r="FZ115" i="15" s="1"/>
  <c r="C114" i="10"/>
  <c r="FV115" i="15" s="1"/>
  <c r="T115" i="10"/>
  <c r="GM116" i="15" s="1"/>
  <c r="S115" i="10"/>
  <c r="GL116" i="15" s="1"/>
  <c r="R115" i="10"/>
  <c r="GK116" i="15" s="1"/>
  <c r="P115" i="10"/>
  <c r="GI116" i="15" s="1"/>
  <c r="O115" i="10"/>
  <c r="GH116" i="15" s="1"/>
  <c r="N115" i="10"/>
  <c r="GG116" i="15" s="1"/>
  <c r="L115" i="10"/>
  <c r="GE116" i="15" s="1"/>
  <c r="K115" i="10"/>
  <c r="GD116" i="15" s="1"/>
  <c r="I115" i="10"/>
  <c r="GB116" i="15" s="1"/>
  <c r="H115" i="10"/>
  <c r="GA116" i="15" s="1"/>
  <c r="G115" i="10"/>
  <c r="FZ116" i="15" s="1"/>
  <c r="F115" i="10"/>
  <c r="FY116" i="15" s="1"/>
  <c r="E115" i="10"/>
  <c r="FX116" i="15" s="1"/>
  <c r="D115" i="10"/>
  <c r="FW116" i="15" s="1"/>
  <c r="C115" i="10"/>
  <c r="FV116" i="15" s="1"/>
  <c r="P113" i="10"/>
  <c r="GI114" i="15" s="1"/>
  <c r="U114" i="10"/>
  <c r="GN115" i="15" s="1"/>
  <c r="T114" i="10"/>
  <c r="GM115" i="15" s="1"/>
  <c r="Q114" i="10"/>
  <c r="GJ115" i="15" s="1"/>
  <c r="P114" i="10"/>
  <c r="GI115" i="15" s="1"/>
  <c r="O114" i="10"/>
  <c r="GH115" i="15" s="1"/>
  <c r="M114" i="10"/>
  <c r="GF115" i="15" s="1"/>
  <c r="L114" i="10"/>
  <c r="GE115" i="15" s="1"/>
  <c r="I114" i="10"/>
  <c r="GB115" i="15" s="1"/>
  <c r="H114" i="10"/>
  <c r="GA115" i="15" s="1"/>
  <c r="F114" i="10"/>
  <c r="FY115" i="15" s="1"/>
  <c r="E114" i="10"/>
  <c r="FX115" i="15" s="1"/>
  <c r="D114" i="10"/>
  <c r="FW115" i="15" s="1"/>
  <c r="I112" i="10"/>
  <c r="GB113" i="15" s="1"/>
  <c r="U113" i="10"/>
  <c r="GN114" i="15" s="1"/>
  <c r="T113" i="10"/>
  <c r="GM114" i="15" s="1"/>
  <c r="R113" i="10"/>
  <c r="GK114" i="15" s="1"/>
  <c r="Q113" i="10"/>
  <c r="GJ114" i="15" s="1"/>
  <c r="N113" i="10"/>
  <c r="GG114" i="15" s="1"/>
  <c r="M113" i="10"/>
  <c r="GF114" i="15" s="1"/>
  <c r="L113" i="10"/>
  <c r="GE114" i="15" s="1"/>
  <c r="J113" i="10"/>
  <c r="GC114" i="15" s="1"/>
  <c r="I113" i="10"/>
  <c r="GB114" i="15" s="1"/>
  <c r="H113" i="10"/>
  <c r="GA114" i="15" s="1"/>
  <c r="F113" i="10"/>
  <c r="FY114" i="15" s="1"/>
  <c r="E113" i="10"/>
  <c r="FX114" i="15" s="1"/>
  <c r="D113" i="10"/>
  <c r="FW114" i="15" s="1"/>
  <c r="B113" i="10"/>
  <c r="FU114" i="15" s="1"/>
  <c r="R111" i="10"/>
  <c r="GK112" i="15" s="1"/>
  <c r="B111" i="10"/>
  <c r="FU112" i="15" s="1"/>
  <c r="U112" i="10"/>
  <c r="GN113" i="15" s="1"/>
  <c r="S112" i="10"/>
  <c r="GL113" i="15" s="1"/>
  <c r="R112" i="10"/>
  <c r="GK113" i="15" s="1"/>
  <c r="Q112" i="10"/>
  <c r="GJ113" i="15" s="1"/>
  <c r="O112" i="10"/>
  <c r="GH113" i="15" s="1"/>
  <c r="N112" i="10"/>
  <c r="GG113" i="15" s="1"/>
  <c r="M112" i="10"/>
  <c r="GF113" i="15" s="1"/>
  <c r="K112" i="10"/>
  <c r="GD113" i="15" s="1"/>
  <c r="J112" i="10"/>
  <c r="GC113" i="15" s="1"/>
  <c r="G112" i="10"/>
  <c r="FZ113" i="15" s="1"/>
  <c r="F112" i="10"/>
  <c r="FY113" i="15" s="1"/>
  <c r="E112" i="10"/>
  <c r="FX113" i="15" s="1"/>
  <c r="C112" i="10"/>
  <c r="FV113" i="15" s="1"/>
  <c r="B112" i="10"/>
  <c r="FU113" i="15" s="1"/>
  <c r="K110" i="10"/>
  <c r="GD111" i="15" s="1"/>
  <c r="T111" i="10"/>
  <c r="GM112" i="15" s="1"/>
  <c r="S111" i="10"/>
  <c r="GL112" i="15" s="1"/>
  <c r="P111" i="10"/>
  <c r="GI112" i="15" s="1"/>
  <c r="O111" i="10"/>
  <c r="GH112" i="15" s="1"/>
  <c r="N111" i="10"/>
  <c r="GG112" i="15" s="1"/>
  <c r="L111" i="10"/>
  <c r="GE112" i="15" s="1"/>
  <c r="K111" i="10"/>
  <c r="GD112" i="15" s="1"/>
  <c r="J111" i="10"/>
  <c r="GC112" i="15" s="1"/>
  <c r="H111" i="10"/>
  <c r="GA112" i="15" s="1"/>
  <c r="G111" i="10"/>
  <c r="FZ112" i="15" s="1"/>
  <c r="F111" i="10"/>
  <c r="FY112" i="15" s="1"/>
  <c r="D111" i="10"/>
  <c r="FW112" i="15" s="1"/>
  <c r="C111" i="10"/>
  <c r="FV112" i="15" s="1"/>
  <c r="L109" i="10"/>
  <c r="GE110" i="15" s="1"/>
  <c r="U110" i="10"/>
  <c r="GN111" i="15" s="1"/>
  <c r="T110" i="10"/>
  <c r="GM111" i="15" s="1"/>
  <c r="S110" i="10"/>
  <c r="GL111" i="15" s="1"/>
  <c r="Q110" i="10"/>
  <c r="GJ111" i="15" s="1"/>
  <c r="P110" i="10"/>
  <c r="GI111" i="15" s="1"/>
  <c r="O110" i="10"/>
  <c r="GH111" i="15" s="1"/>
  <c r="M110" i="10"/>
  <c r="GF111" i="15" s="1"/>
  <c r="L110" i="10"/>
  <c r="GE111" i="15" s="1"/>
  <c r="J110" i="10"/>
  <c r="GC111" i="15" s="1"/>
  <c r="I110" i="10"/>
  <c r="GB111" i="15" s="1"/>
  <c r="H110" i="10"/>
  <c r="GA111" i="15" s="1"/>
  <c r="G110" i="10"/>
  <c r="FZ111" i="15" s="1"/>
  <c r="F110" i="10"/>
  <c r="FY111" i="15" s="1"/>
  <c r="E110" i="10"/>
  <c r="FX111" i="15" s="1"/>
  <c r="D110" i="10"/>
  <c r="FW111" i="15" s="1"/>
  <c r="C110" i="10"/>
  <c r="FV111" i="15" s="1"/>
  <c r="U109" i="10"/>
  <c r="GN110" i="15" s="1"/>
  <c r="T109" i="10"/>
  <c r="GM110" i="15" s="1"/>
  <c r="R109" i="10"/>
  <c r="GK110" i="15" s="1"/>
  <c r="Q109" i="10"/>
  <c r="GJ110" i="15" s="1"/>
  <c r="P109" i="10"/>
  <c r="GI110" i="15" s="1"/>
  <c r="N109" i="10"/>
  <c r="GG110" i="15" s="1"/>
  <c r="M109" i="10"/>
  <c r="GF110" i="15" s="1"/>
  <c r="J109" i="10"/>
  <c r="GC110" i="15" s="1"/>
  <c r="I109" i="10"/>
  <c r="GB110" i="15" s="1"/>
  <c r="H109" i="10"/>
  <c r="GA110" i="15" s="1"/>
  <c r="F109" i="10"/>
  <c r="FY110" i="15" s="1"/>
  <c r="E109" i="10"/>
  <c r="FX110" i="15" s="1"/>
  <c r="D109" i="10"/>
  <c r="FW110" i="15" s="1"/>
  <c r="B109" i="10"/>
  <c r="FU110" i="15" s="1"/>
  <c r="J107" i="10"/>
  <c r="GC108" i="15" s="1"/>
  <c r="U108" i="10"/>
  <c r="GN109" i="15" s="1"/>
  <c r="S108" i="10"/>
  <c r="GL109" i="15" s="1"/>
  <c r="R108" i="10"/>
  <c r="GK109" i="15" s="1"/>
  <c r="Q108" i="10"/>
  <c r="GJ109" i="15" s="1"/>
  <c r="O108" i="10"/>
  <c r="GH109" i="15" s="1"/>
  <c r="N108" i="10"/>
  <c r="GG109" i="15" s="1"/>
  <c r="M108" i="10"/>
  <c r="GF109" i="15" s="1"/>
  <c r="K108" i="10"/>
  <c r="GD109" i="15" s="1"/>
  <c r="J108" i="10"/>
  <c r="GC109" i="15" s="1"/>
  <c r="I108" i="10"/>
  <c r="GB109" i="15" s="1"/>
  <c r="G108" i="10"/>
  <c r="FZ109" i="15" s="1"/>
  <c r="F108" i="10"/>
  <c r="FY109" i="15" s="1"/>
  <c r="E108" i="10"/>
  <c r="FX109" i="15" s="1"/>
  <c r="C108" i="10"/>
  <c r="FV109" i="15" s="1"/>
  <c r="B108" i="10"/>
  <c r="FU109" i="15" s="1"/>
  <c r="F106" i="10"/>
  <c r="FY107" i="15" s="1"/>
  <c r="T107" i="10"/>
  <c r="GM108" i="15" s="1"/>
  <c r="S107" i="10"/>
  <c r="GL108" i="15" s="1"/>
  <c r="R107" i="10"/>
  <c r="GK108" i="15" s="1"/>
  <c r="P107" i="10"/>
  <c r="GI108" i="15" s="1"/>
  <c r="O107" i="10"/>
  <c r="GH108" i="15" s="1"/>
  <c r="N107" i="10"/>
  <c r="GG108" i="15" s="1"/>
  <c r="L107" i="10"/>
  <c r="GE108" i="15" s="1"/>
  <c r="K107" i="10"/>
  <c r="GD108" i="15" s="1"/>
  <c r="I107" i="10"/>
  <c r="GB108" i="15" s="1"/>
  <c r="H107" i="10"/>
  <c r="GA108" i="15" s="1"/>
  <c r="G107" i="10"/>
  <c r="FZ108" i="15" s="1"/>
  <c r="F107" i="10"/>
  <c r="FY108" i="15" s="1"/>
  <c r="E107" i="10"/>
  <c r="FX108" i="15" s="1"/>
  <c r="D107" i="10"/>
  <c r="FW108" i="15" s="1"/>
  <c r="C107" i="10"/>
  <c r="FV108" i="15" s="1"/>
  <c r="B107" i="10"/>
  <c r="FU108" i="15" s="1"/>
  <c r="T105" i="10"/>
  <c r="GM106" i="15" s="1"/>
  <c r="U106" i="10"/>
  <c r="GN107" i="15" s="1"/>
  <c r="T106" i="10"/>
  <c r="GM107" i="15" s="1"/>
  <c r="S106" i="10"/>
  <c r="GL107" i="15" s="1"/>
  <c r="Q106" i="10"/>
  <c r="GJ107" i="15" s="1"/>
  <c r="P106" i="10"/>
  <c r="GI107" i="15" s="1"/>
  <c r="O106" i="10"/>
  <c r="GH107" i="15" s="1"/>
  <c r="M106" i="10"/>
  <c r="GF107" i="15" s="1"/>
  <c r="L106" i="10"/>
  <c r="GE107" i="15" s="1"/>
  <c r="K106" i="10"/>
  <c r="GD107" i="15" s="1"/>
  <c r="I106" i="10"/>
  <c r="GB107" i="15" s="1"/>
  <c r="H106" i="10"/>
  <c r="GA107" i="15" s="1"/>
  <c r="G106" i="10"/>
  <c r="FZ107" i="15" s="1"/>
  <c r="E106" i="10"/>
  <c r="FX107" i="15" s="1"/>
  <c r="D106" i="10"/>
  <c r="FW107" i="15" s="1"/>
  <c r="C106" i="10"/>
  <c r="FV107" i="15" s="1"/>
  <c r="B103" i="10"/>
  <c r="FU104" i="15" s="1"/>
  <c r="U105" i="10"/>
  <c r="GN106" i="15" s="1"/>
  <c r="S105" i="10"/>
  <c r="GL106" i="15" s="1"/>
  <c r="R105" i="10"/>
  <c r="GK106" i="15" s="1"/>
  <c r="Q105" i="10"/>
  <c r="GJ106" i="15" s="1"/>
  <c r="O105" i="10"/>
  <c r="GH106" i="15" s="1"/>
  <c r="N105" i="10"/>
  <c r="GG106" i="15" s="1"/>
  <c r="M105" i="10"/>
  <c r="GF106" i="15" s="1"/>
  <c r="K105" i="10"/>
  <c r="GD106" i="15" s="1"/>
  <c r="J105" i="10"/>
  <c r="GC106" i="15" s="1"/>
  <c r="I105" i="10"/>
  <c r="GB106" i="15" s="1"/>
  <c r="G105" i="10"/>
  <c r="FZ106" i="15" s="1"/>
  <c r="F105" i="10"/>
  <c r="FY106" i="15" s="1"/>
  <c r="E105" i="10"/>
  <c r="FX106" i="15" s="1"/>
  <c r="C105" i="10"/>
  <c r="FV106" i="15" s="1"/>
  <c r="B105" i="10"/>
  <c r="FU106" i="15" s="1"/>
  <c r="T104" i="10"/>
  <c r="GM105" i="15" s="1"/>
  <c r="S104" i="10"/>
  <c r="GL105" i="15" s="1"/>
  <c r="R104" i="10"/>
  <c r="GK105" i="15" s="1"/>
  <c r="P104" i="10"/>
  <c r="GI105" i="15" s="1"/>
  <c r="O104" i="10"/>
  <c r="GH105" i="15" s="1"/>
  <c r="N104" i="10"/>
  <c r="GG105" i="15" s="1"/>
  <c r="L104" i="10"/>
  <c r="GE105" i="15" s="1"/>
  <c r="K104" i="10"/>
  <c r="GD105" i="15" s="1"/>
  <c r="J104" i="10"/>
  <c r="GC105" i="15" s="1"/>
  <c r="H104" i="10"/>
  <c r="GA105" i="15" s="1"/>
  <c r="G104" i="10"/>
  <c r="FZ105" i="15" s="1"/>
  <c r="F104" i="10"/>
  <c r="FY105" i="15" s="1"/>
  <c r="D104" i="10"/>
  <c r="FW105" i="15" s="1"/>
  <c r="C104" i="10"/>
  <c r="FV105" i="15" s="1"/>
  <c r="B104" i="10"/>
  <c r="FU105" i="15" s="1"/>
  <c r="D101" i="10"/>
  <c r="FW102" i="15" s="1"/>
  <c r="U103" i="10"/>
  <c r="GN104" i="15" s="1"/>
  <c r="T103" i="10"/>
  <c r="GM104" i="15" s="1"/>
  <c r="S103" i="10"/>
  <c r="GL104" i="15" s="1"/>
  <c r="Q103" i="10"/>
  <c r="GJ104" i="15" s="1"/>
  <c r="P103" i="10"/>
  <c r="GI104" i="15" s="1"/>
  <c r="O103" i="10"/>
  <c r="GH104" i="15" s="1"/>
  <c r="M103" i="10"/>
  <c r="GF104" i="15" s="1"/>
  <c r="L103" i="10"/>
  <c r="GE104" i="15" s="1"/>
  <c r="K103" i="10"/>
  <c r="GD104" i="15" s="1"/>
  <c r="I103" i="10"/>
  <c r="GB104" i="15" s="1"/>
  <c r="H103" i="10"/>
  <c r="GA104" i="15" s="1"/>
  <c r="G103" i="10"/>
  <c r="FZ104" i="15" s="1"/>
  <c r="E103" i="10"/>
  <c r="FX104" i="15" s="1"/>
  <c r="D103" i="10"/>
  <c r="FW104" i="15" s="1"/>
  <c r="C103" i="10"/>
  <c r="FV104" i="15" s="1"/>
  <c r="U102" i="10"/>
  <c r="GN103" i="15" s="1"/>
  <c r="T102" i="10"/>
  <c r="GM103" i="15" s="1"/>
  <c r="R102" i="10"/>
  <c r="GK103" i="15" s="1"/>
  <c r="Q102" i="10"/>
  <c r="GJ103" i="15" s="1"/>
  <c r="P102" i="10"/>
  <c r="GI103" i="15" s="1"/>
  <c r="N102" i="10"/>
  <c r="GG103" i="15" s="1"/>
  <c r="M102" i="10"/>
  <c r="GF103" i="15" s="1"/>
  <c r="L102" i="10"/>
  <c r="GE103" i="15" s="1"/>
  <c r="J102" i="10"/>
  <c r="GC103" i="15" s="1"/>
  <c r="I102" i="10"/>
  <c r="GB103" i="15" s="1"/>
  <c r="H102" i="10"/>
  <c r="GA103" i="15" s="1"/>
  <c r="G102" i="10"/>
  <c r="FZ103" i="15" s="1"/>
  <c r="F102" i="10"/>
  <c r="FY103" i="15" s="1"/>
  <c r="E102" i="10"/>
  <c r="FX103" i="15" s="1"/>
  <c r="D102" i="10"/>
  <c r="FW103" i="15" s="1"/>
  <c r="C102" i="10"/>
  <c r="FV103" i="15" s="1"/>
  <c r="B102" i="10"/>
  <c r="FU103" i="15" s="1"/>
  <c r="U101" i="10"/>
  <c r="GN102" i="15" s="1"/>
  <c r="S101" i="10"/>
  <c r="GL102" i="15" s="1"/>
  <c r="R101" i="10"/>
  <c r="GK102" i="15" s="1"/>
  <c r="Q101" i="10"/>
  <c r="GJ102" i="15" s="1"/>
  <c r="P101" i="10"/>
  <c r="GI102" i="15" s="1"/>
  <c r="O101" i="10"/>
  <c r="GH102" i="15" s="1"/>
  <c r="N101" i="10"/>
  <c r="GG102" i="15" s="1"/>
  <c r="M101" i="10"/>
  <c r="GF102" i="15" s="1"/>
  <c r="K101" i="10"/>
  <c r="GD102" i="15" s="1"/>
  <c r="J101" i="10"/>
  <c r="GC102" i="15" s="1"/>
  <c r="I101" i="10"/>
  <c r="GB102" i="15" s="1"/>
  <c r="G101" i="10"/>
  <c r="FZ102" i="15" s="1"/>
  <c r="F101" i="10"/>
  <c r="FY102" i="15" s="1"/>
  <c r="E101" i="10"/>
  <c r="FX102" i="15" s="1"/>
  <c r="C101" i="10"/>
  <c r="FV102" i="15" s="1"/>
  <c r="B101" i="10"/>
  <c r="FU102" i="15" s="1"/>
  <c r="T100" i="10"/>
  <c r="GM101" i="15" s="1"/>
  <c r="S100" i="10"/>
  <c r="GL101" i="15" s="1"/>
  <c r="R100" i="10"/>
  <c r="GK101" i="15" s="1"/>
  <c r="P100" i="10"/>
  <c r="GI101" i="15" s="1"/>
  <c r="O100" i="10"/>
  <c r="GH101" i="15" s="1"/>
  <c r="N100" i="10"/>
  <c r="GG101" i="15" s="1"/>
  <c r="L100" i="10"/>
  <c r="GE101" i="15" s="1"/>
  <c r="K100" i="10"/>
  <c r="GD101" i="15" s="1"/>
  <c r="J100" i="10"/>
  <c r="GC101" i="15" s="1"/>
  <c r="H100" i="10"/>
  <c r="GA101" i="15" s="1"/>
  <c r="G100" i="10"/>
  <c r="FZ101" i="15" s="1"/>
  <c r="F100" i="10"/>
  <c r="FY101" i="15" s="1"/>
  <c r="D100" i="10"/>
  <c r="FW101" i="15" s="1"/>
  <c r="C100" i="10"/>
  <c r="FV101" i="15" s="1"/>
  <c r="B100" i="10"/>
  <c r="FU101" i="15" s="1"/>
  <c r="D97" i="10"/>
  <c r="FW98" i="15" s="1"/>
  <c r="U99" i="10"/>
  <c r="GN100" i="15" s="1"/>
  <c r="T99" i="10"/>
  <c r="GM100" i="15" s="1"/>
  <c r="S99" i="10"/>
  <c r="GL100" i="15" s="1"/>
  <c r="Q99" i="10"/>
  <c r="GJ100" i="15" s="1"/>
  <c r="P99" i="10"/>
  <c r="GI100" i="15" s="1"/>
  <c r="O99" i="10"/>
  <c r="GH100" i="15" s="1"/>
  <c r="M99" i="10"/>
  <c r="GF100" i="15" s="1"/>
  <c r="L99" i="10"/>
  <c r="GE100" i="15" s="1"/>
  <c r="K99" i="10"/>
  <c r="GD100" i="15" s="1"/>
  <c r="I99" i="10"/>
  <c r="GB100" i="15" s="1"/>
  <c r="H99" i="10"/>
  <c r="GA100" i="15" s="1"/>
  <c r="G99" i="10"/>
  <c r="FZ100" i="15" s="1"/>
  <c r="E99" i="10"/>
  <c r="FX100" i="15" s="1"/>
  <c r="D99" i="10"/>
  <c r="FW100" i="15" s="1"/>
  <c r="C99" i="10"/>
  <c r="FV100" i="15" s="1"/>
  <c r="U98" i="10"/>
  <c r="GN99" i="15" s="1"/>
  <c r="T98" i="10"/>
  <c r="GM99" i="15" s="1"/>
  <c r="R98" i="10"/>
  <c r="GK99" i="15" s="1"/>
  <c r="Q98" i="10"/>
  <c r="GJ99" i="15" s="1"/>
  <c r="P98" i="10"/>
  <c r="GI99" i="15" s="1"/>
  <c r="N98" i="10"/>
  <c r="GG99" i="15" s="1"/>
  <c r="M98" i="10"/>
  <c r="GF99" i="15" s="1"/>
  <c r="L98" i="10"/>
  <c r="GE99" i="15" s="1"/>
  <c r="J98" i="10"/>
  <c r="GC99" i="15" s="1"/>
  <c r="I98" i="10"/>
  <c r="GB99" i="15" s="1"/>
  <c r="H98" i="10"/>
  <c r="GA99" i="15" s="1"/>
  <c r="G98" i="10"/>
  <c r="FZ99" i="15" s="1"/>
  <c r="F98" i="10"/>
  <c r="FY99" i="15" s="1"/>
  <c r="E98" i="10"/>
  <c r="FX99" i="15" s="1"/>
  <c r="D98" i="10"/>
  <c r="FW99" i="15" s="1"/>
  <c r="C98" i="10"/>
  <c r="FV99" i="15" s="1"/>
  <c r="B98" i="10"/>
  <c r="FU99" i="15" s="1"/>
  <c r="B95" i="10"/>
  <c r="FU96" i="15" s="1"/>
  <c r="U97" i="10"/>
  <c r="GN98" i="15" s="1"/>
  <c r="S97" i="10"/>
  <c r="GL98" i="15" s="1"/>
  <c r="R97" i="10"/>
  <c r="GK98" i="15" s="1"/>
  <c r="Q97" i="10"/>
  <c r="GJ98" i="15" s="1"/>
  <c r="O97" i="10"/>
  <c r="GH98" i="15" s="1"/>
  <c r="N97" i="10"/>
  <c r="GG98" i="15" s="1"/>
  <c r="M97" i="10"/>
  <c r="GF98" i="15" s="1"/>
  <c r="K97" i="10"/>
  <c r="GD98" i="15" s="1"/>
  <c r="J97" i="10"/>
  <c r="GC98" i="15" s="1"/>
  <c r="I97" i="10"/>
  <c r="GB98" i="15" s="1"/>
  <c r="H97" i="10"/>
  <c r="GA98" i="15" s="1"/>
  <c r="G97" i="10"/>
  <c r="FZ98" i="15" s="1"/>
  <c r="F97" i="10"/>
  <c r="FY98" i="15" s="1"/>
  <c r="E97" i="10"/>
  <c r="FX98" i="15" s="1"/>
  <c r="C97" i="10"/>
  <c r="FV98" i="15" s="1"/>
  <c r="B97" i="10"/>
  <c r="FU98" i="15" s="1"/>
  <c r="T96" i="10"/>
  <c r="GM97" i="15" s="1"/>
  <c r="S96" i="10"/>
  <c r="GL97" i="15" s="1"/>
  <c r="R96" i="10"/>
  <c r="GK97" i="15" s="1"/>
  <c r="P96" i="10"/>
  <c r="GI97" i="15" s="1"/>
  <c r="O96" i="10"/>
  <c r="GH97" i="15" s="1"/>
  <c r="N96" i="10"/>
  <c r="GG97" i="15" s="1"/>
  <c r="L96" i="10"/>
  <c r="GE97" i="15" s="1"/>
  <c r="K96" i="10"/>
  <c r="GD97" i="15" s="1"/>
  <c r="J96" i="10"/>
  <c r="GC97" i="15" s="1"/>
  <c r="H96" i="10"/>
  <c r="GA97" i="15" s="1"/>
  <c r="G96" i="10"/>
  <c r="FZ97" i="15" s="1"/>
  <c r="F96" i="10"/>
  <c r="FY97" i="15" s="1"/>
  <c r="D96" i="10"/>
  <c r="FW97" i="15" s="1"/>
  <c r="C96" i="10"/>
  <c r="FV97" i="15" s="1"/>
  <c r="B96" i="10"/>
  <c r="FU97" i="15" s="1"/>
  <c r="P93" i="10"/>
  <c r="GI94" i="15" s="1"/>
  <c r="U95" i="10"/>
  <c r="GN96" i="15" s="1"/>
  <c r="T95" i="10"/>
  <c r="GM96" i="15" s="1"/>
  <c r="S95" i="10"/>
  <c r="GL96" i="15" s="1"/>
  <c r="Q95" i="10"/>
  <c r="GJ96" i="15" s="1"/>
  <c r="P95" i="10"/>
  <c r="GI96" i="15" s="1"/>
  <c r="O95" i="10"/>
  <c r="GH96" i="15" s="1"/>
  <c r="M95" i="10"/>
  <c r="GF96" i="15" s="1"/>
  <c r="L95" i="10"/>
  <c r="GE96" i="15" s="1"/>
  <c r="K95" i="10"/>
  <c r="GD96" i="15" s="1"/>
  <c r="I95" i="10"/>
  <c r="GB96" i="15" s="1"/>
  <c r="H95" i="10"/>
  <c r="GA96" i="15" s="1"/>
  <c r="G95" i="10"/>
  <c r="FZ96" i="15" s="1"/>
  <c r="F95" i="10"/>
  <c r="FY96" i="15" s="1"/>
  <c r="E95" i="10"/>
  <c r="FX96" i="15" s="1"/>
  <c r="D95" i="10"/>
  <c r="FW96" i="15" s="1"/>
  <c r="C95" i="10"/>
  <c r="FV96" i="15" s="1"/>
  <c r="U94" i="10"/>
  <c r="GN95" i="15" s="1"/>
  <c r="T94" i="10"/>
  <c r="GM95" i="15" s="1"/>
  <c r="R94" i="10"/>
  <c r="GK95" i="15" s="1"/>
  <c r="Q94" i="10"/>
  <c r="GJ95" i="15" s="1"/>
  <c r="P94" i="10"/>
  <c r="GI95" i="15" s="1"/>
  <c r="N94" i="10"/>
  <c r="GG95" i="15" s="1"/>
  <c r="M94" i="10"/>
  <c r="GF95" i="15" s="1"/>
  <c r="L94" i="10"/>
  <c r="GE95" i="15" s="1"/>
  <c r="J94" i="10"/>
  <c r="GC95" i="15" s="1"/>
  <c r="I94" i="10"/>
  <c r="GB95" i="15" s="1"/>
  <c r="H94" i="10"/>
  <c r="GA95" i="15" s="1"/>
  <c r="F94" i="10"/>
  <c r="FY95" i="15" s="1"/>
  <c r="E94" i="10"/>
  <c r="FX95" i="15" s="1"/>
  <c r="D94" i="10"/>
  <c r="FW95" i="15" s="1"/>
  <c r="B94" i="10"/>
  <c r="FU95" i="15" s="1"/>
  <c r="J91" i="10"/>
  <c r="GC92" i="15" s="1"/>
  <c r="U93" i="10"/>
  <c r="GN94" i="15" s="1"/>
  <c r="S93" i="10"/>
  <c r="GL94" i="15" s="1"/>
  <c r="R93" i="10"/>
  <c r="GK94" i="15" s="1"/>
  <c r="Q93" i="10"/>
  <c r="GJ94" i="15" s="1"/>
  <c r="O93" i="10"/>
  <c r="GH94" i="15" s="1"/>
  <c r="N93" i="10"/>
  <c r="GG94" i="15" s="1"/>
  <c r="M93" i="10"/>
  <c r="GF94" i="15" s="1"/>
  <c r="K93" i="10"/>
  <c r="GD94" i="15" s="1"/>
  <c r="J93" i="10"/>
  <c r="GC94" i="15" s="1"/>
  <c r="I93" i="10"/>
  <c r="GB94" i="15" s="1"/>
  <c r="H93" i="10"/>
  <c r="GA94" i="15" s="1"/>
  <c r="G93" i="10"/>
  <c r="FZ94" i="15" s="1"/>
  <c r="F93" i="10"/>
  <c r="FY94" i="15" s="1"/>
  <c r="E93" i="10"/>
  <c r="FX94" i="15" s="1"/>
  <c r="C93" i="10"/>
  <c r="FV94" i="15" s="1"/>
  <c r="B93" i="10"/>
  <c r="FU94" i="15" s="1"/>
  <c r="T92" i="10"/>
  <c r="GM93" i="15" s="1"/>
  <c r="S92" i="10"/>
  <c r="GL93" i="15" s="1"/>
  <c r="R92" i="10"/>
  <c r="GK93" i="15" s="1"/>
  <c r="P92" i="10"/>
  <c r="GI93" i="15" s="1"/>
  <c r="O92" i="10"/>
  <c r="GH93" i="15" s="1"/>
  <c r="N92" i="10"/>
  <c r="GG93" i="15" s="1"/>
  <c r="L92" i="10"/>
  <c r="GE93" i="15" s="1"/>
  <c r="K92" i="10"/>
  <c r="GD93" i="15" s="1"/>
  <c r="J92" i="10"/>
  <c r="GC93" i="15" s="1"/>
  <c r="H92" i="10"/>
  <c r="GA93" i="15" s="1"/>
  <c r="G92" i="10"/>
  <c r="FZ93" i="15" s="1"/>
  <c r="F92" i="10"/>
  <c r="FY93" i="15" s="1"/>
  <c r="D92" i="10"/>
  <c r="FW93" i="15" s="1"/>
  <c r="C92" i="10"/>
  <c r="FV93" i="15" s="1"/>
  <c r="B92" i="10"/>
  <c r="FU93" i="15" s="1"/>
  <c r="D89" i="10"/>
  <c r="FW90" i="15" s="1"/>
  <c r="U91" i="10"/>
  <c r="GN92" i="15" s="1"/>
  <c r="T91" i="10"/>
  <c r="GM92" i="15" s="1"/>
  <c r="S91" i="10"/>
  <c r="GL92" i="15" s="1"/>
  <c r="Q91" i="10"/>
  <c r="GJ92" i="15" s="1"/>
  <c r="P91" i="10"/>
  <c r="GI92" i="15" s="1"/>
  <c r="O91" i="10"/>
  <c r="GH92" i="15" s="1"/>
  <c r="M91" i="10"/>
  <c r="GF92" i="15" s="1"/>
  <c r="L91" i="10"/>
  <c r="GE92" i="15" s="1"/>
  <c r="K91" i="10"/>
  <c r="GD92" i="15" s="1"/>
  <c r="I91" i="10"/>
  <c r="GB92" i="15" s="1"/>
  <c r="H91" i="10"/>
  <c r="GA92" i="15" s="1"/>
  <c r="G91" i="10"/>
  <c r="FZ92" i="15" s="1"/>
  <c r="E91" i="10"/>
  <c r="FX92" i="15" s="1"/>
  <c r="D91" i="10"/>
  <c r="FW92" i="15" s="1"/>
  <c r="C91" i="10"/>
  <c r="FV92" i="15" s="1"/>
  <c r="U90" i="10"/>
  <c r="GN91" i="15" s="1"/>
  <c r="T90" i="10"/>
  <c r="GM91" i="15" s="1"/>
  <c r="R90" i="10"/>
  <c r="GK91" i="15" s="1"/>
  <c r="Q90" i="10"/>
  <c r="GJ91" i="15" s="1"/>
  <c r="P90" i="10"/>
  <c r="GI91" i="15" s="1"/>
  <c r="N90" i="10"/>
  <c r="GG91" i="15" s="1"/>
  <c r="M90" i="10"/>
  <c r="GF91" i="15" s="1"/>
  <c r="L90" i="10"/>
  <c r="GE91" i="15" s="1"/>
  <c r="J90" i="10"/>
  <c r="GC91" i="15" s="1"/>
  <c r="I90" i="10"/>
  <c r="GB91" i="15" s="1"/>
  <c r="H90" i="10"/>
  <c r="GA91" i="15" s="1"/>
  <c r="G90" i="10"/>
  <c r="FZ91" i="15" s="1"/>
  <c r="F90" i="10"/>
  <c r="FY91" i="15" s="1"/>
  <c r="E90" i="10"/>
  <c r="FX91" i="15" s="1"/>
  <c r="D90" i="10"/>
  <c r="FW91" i="15" s="1"/>
  <c r="C90" i="10"/>
  <c r="FV91" i="15" s="1"/>
  <c r="B90" i="10"/>
  <c r="FU91" i="15" s="1"/>
  <c r="U89" i="10"/>
  <c r="GN90" i="15" s="1"/>
  <c r="S89" i="10"/>
  <c r="GL90" i="15" s="1"/>
  <c r="R89" i="10"/>
  <c r="GK90" i="15" s="1"/>
  <c r="Q89" i="10"/>
  <c r="GJ90" i="15" s="1"/>
  <c r="O89" i="10"/>
  <c r="GH90" i="15" s="1"/>
  <c r="N89" i="10"/>
  <c r="GG90" i="15" s="1"/>
  <c r="M89" i="10"/>
  <c r="GF90" i="15" s="1"/>
  <c r="K89" i="10"/>
  <c r="GD90" i="15" s="1"/>
  <c r="J89" i="10"/>
  <c r="GC90" i="15" s="1"/>
  <c r="I89" i="10"/>
  <c r="GB90" i="15" s="1"/>
  <c r="G89" i="10"/>
  <c r="FZ90" i="15" s="1"/>
  <c r="F89" i="10"/>
  <c r="FY90" i="15" s="1"/>
  <c r="E89" i="10"/>
  <c r="FX90" i="15" s="1"/>
  <c r="C89" i="10"/>
  <c r="FV90" i="15" s="1"/>
  <c r="B89" i="10"/>
  <c r="FU90" i="15" s="1"/>
  <c r="J86" i="10"/>
  <c r="GC87" i="15" s="1"/>
  <c r="F86" i="10"/>
  <c r="FY87" i="15" s="1"/>
  <c r="B86" i="10"/>
  <c r="FU87" i="15" s="1"/>
  <c r="T88" i="10"/>
  <c r="GM89" i="15" s="1"/>
  <c r="S88" i="10"/>
  <c r="GL89" i="15" s="1"/>
  <c r="R88" i="10"/>
  <c r="GK89" i="15" s="1"/>
  <c r="P88" i="10"/>
  <c r="GI89" i="15" s="1"/>
  <c r="O88" i="10"/>
  <c r="GH89" i="15" s="1"/>
  <c r="N88" i="10"/>
  <c r="GG89" i="15" s="1"/>
  <c r="L88" i="10"/>
  <c r="GE89" i="15" s="1"/>
  <c r="K88" i="10"/>
  <c r="GD89" i="15" s="1"/>
  <c r="J88" i="10"/>
  <c r="GC89" i="15" s="1"/>
  <c r="H88" i="10"/>
  <c r="GA89" i="15" s="1"/>
  <c r="G88" i="10"/>
  <c r="FZ89" i="15" s="1"/>
  <c r="F88" i="10"/>
  <c r="FY89" i="15" s="1"/>
  <c r="D88" i="10"/>
  <c r="FW89" i="15" s="1"/>
  <c r="C88" i="10"/>
  <c r="FV89" i="15" s="1"/>
  <c r="B88" i="10"/>
  <c r="FU89" i="15" s="1"/>
  <c r="O85" i="10"/>
  <c r="GH86" i="15" s="1"/>
  <c r="K85" i="10"/>
  <c r="GD86" i="15" s="1"/>
  <c r="G85" i="10"/>
  <c r="FZ86" i="15" s="1"/>
  <c r="C85" i="10"/>
  <c r="FV86" i="15" s="1"/>
  <c r="U86" i="10"/>
  <c r="GN87" i="15" s="1"/>
  <c r="T86" i="10"/>
  <c r="GM87" i="15" s="1"/>
  <c r="S86" i="10"/>
  <c r="GL87" i="15" s="1"/>
  <c r="R86" i="10"/>
  <c r="GK87" i="15" s="1"/>
  <c r="Q86" i="10"/>
  <c r="GJ87" i="15" s="1"/>
  <c r="P86" i="10"/>
  <c r="GI87" i="15" s="1"/>
  <c r="O86" i="10"/>
  <c r="GH87" i="15" s="1"/>
  <c r="N86" i="10"/>
  <c r="GG87" i="15" s="1"/>
  <c r="M86" i="10"/>
  <c r="GF87" i="15" s="1"/>
  <c r="L86" i="10"/>
  <c r="GE87" i="15" s="1"/>
  <c r="K86" i="10"/>
  <c r="GD87" i="15" s="1"/>
  <c r="I86" i="10"/>
  <c r="GB87" i="15" s="1"/>
  <c r="H86" i="10"/>
  <c r="GA87" i="15" s="1"/>
  <c r="E86" i="10"/>
  <c r="FX87" i="15" s="1"/>
  <c r="D86" i="10"/>
  <c r="FW87" i="15" s="1"/>
  <c r="T84" i="10"/>
  <c r="GM85" i="15" s="1"/>
  <c r="L84" i="10"/>
  <c r="GE85" i="15" s="1"/>
  <c r="D84" i="10"/>
  <c r="FW85" i="15" s="1"/>
  <c r="U85" i="10"/>
  <c r="GN86" i="15" s="1"/>
  <c r="S85" i="10"/>
  <c r="GL86" i="15" s="1"/>
  <c r="R85" i="10"/>
  <c r="GK86" i="15" s="1"/>
  <c r="Q85" i="10"/>
  <c r="GJ86" i="15" s="1"/>
  <c r="N85" i="10"/>
  <c r="GG86" i="15" s="1"/>
  <c r="M85" i="10"/>
  <c r="GF86" i="15" s="1"/>
  <c r="J85" i="10"/>
  <c r="GC86" i="15" s="1"/>
  <c r="I85" i="10"/>
  <c r="GB86" i="15" s="1"/>
  <c r="H85" i="10"/>
  <c r="GA86" i="15" s="1"/>
  <c r="F85" i="10"/>
  <c r="FY86" i="15" s="1"/>
  <c r="E85" i="10"/>
  <c r="FX86" i="15" s="1"/>
  <c r="B85" i="10"/>
  <c r="FU86" i="15" s="1"/>
  <c r="S84" i="10"/>
  <c r="GL85" i="15" s="1"/>
  <c r="R84" i="10"/>
  <c r="GK85" i="15" s="1"/>
  <c r="P84" i="10"/>
  <c r="GI85" i="15" s="1"/>
  <c r="O84" i="10"/>
  <c r="GH85" i="15" s="1"/>
  <c r="N84" i="10"/>
  <c r="GG85" i="15" s="1"/>
  <c r="K84" i="10"/>
  <c r="GD85" i="15" s="1"/>
  <c r="J84" i="10"/>
  <c r="GC85" i="15" s="1"/>
  <c r="H84" i="10"/>
  <c r="GA85" i="15" s="1"/>
  <c r="G84" i="10"/>
  <c r="FZ85" i="15" s="1"/>
  <c r="F84" i="10"/>
  <c r="FY85" i="15" s="1"/>
  <c r="C84" i="10"/>
  <c r="FV85" i="15" s="1"/>
  <c r="B84" i="10"/>
  <c r="FU85" i="15" s="1"/>
  <c r="N82" i="10"/>
  <c r="GG83" i="15" s="1"/>
  <c r="F82" i="10"/>
  <c r="FY83" i="15" s="1"/>
  <c r="U83" i="10"/>
  <c r="GN84" i="15" s="1"/>
  <c r="T83" i="10"/>
  <c r="GM84" i="15" s="1"/>
  <c r="S83" i="10"/>
  <c r="GL84" i="15" s="1"/>
  <c r="Q83" i="10"/>
  <c r="GJ84" i="15" s="1"/>
  <c r="P83" i="10"/>
  <c r="GI84" i="15" s="1"/>
  <c r="O83" i="10"/>
  <c r="GH84" i="15" s="1"/>
  <c r="M83" i="10"/>
  <c r="GF84" i="15" s="1"/>
  <c r="L83" i="10"/>
  <c r="GE84" i="15" s="1"/>
  <c r="K83" i="10"/>
  <c r="GD84" i="15" s="1"/>
  <c r="I83" i="10"/>
  <c r="GB84" i="15" s="1"/>
  <c r="H83" i="10"/>
  <c r="GA84" i="15" s="1"/>
  <c r="G83" i="10"/>
  <c r="FZ84" i="15" s="1"/>
  <c r="E83" i="10"/>
  <c r="FX84" i="15" s="1"/>
  <c r="D83" i="10"/>
  <c r="FW84" i="15" s="1"/>
  <c r="C83" i="10"/>
  <c r="FV84" i="15" s="1"/>
  <c r="S81" i="10"/>
  <c r="GL82" i="15" s="1"/>
  <c r="O81" i="10"/>
  <c r="GH82" i="15" s="1"/>
  <c r="K81" i="10"/>
  <c r="GD82" i="15" s="1"/>
  <c r="G81" i="10"/>
  <c r="FZ82" i="15" s="1"/>
  <c r="C81" i="10"/>
  <c r="FV82" i="15" s="1"/>
  <c r="U82" i="10"/>
  <c r="GN83" i="15" s="1"/>
  <c r="T82" i="10"/>
  <c r="GM83" i="15" s="1"/>
  <c r="R82" i="10"/>
  <c r="GK83" i="15" s="1"/>
  <c r="Q82" i="10"/>
  <c r="GJ83" i="15" s="1"/>
  <c r="P82" i="10"/>
  <c r="GI83" i="15" s="1"/>
  <c r="M82" i="10"/>
  <c r="GF83" i="15" s="1"/>
  <c r="L82" i="10"/>
  <c r="GE83" i="15" s="1"/>
  <c r="K82" i="10"/>
  <c r="GD83" i="15" s="1"/>
  <c r="J82" i="10"/>
  <c r="GC83" i="15" s="1"/>
  <c r="I82" i="10"/>
  <c r="GB83" i="15" s="1"/>
  <c r="H82" i="10"/>
  <c r="GA83" i="15" s="1"/>
  <c r="E82" i="10"/>
  <c r="FX83" i="15" s="1"/>
  <c r="D82" i="10"/>
  <c r="FW83" i="15" s="1"/>
  <c r="B82" i="10"/>
  <c r="FU83" i="15" s="1"/>
  <c r="U80" i="10"/>
  <c r="GN81" i="15" s="1"/>
  <c r="T80" i="10"/>
  <c r="GM81" i="15" s="1"/>
  <c r="L80" i="10"/>
  <c r="GE81" i="15" s="1"/>
  <c r="E80" i="10"/>
  <c r="FX81" i="15" s="1"/>
  <c r="D80" i="10"/>
  <c r="FW81" i="15" s="1"/>
  <c r="U81" i="10"/>
  <c r="GN82" i="15" s="1"/>
  <c r="R81" i="10"/>
  <c r="GK82" i="15" s="1"/>
  <c r="Q81" i="10"/>
  <c r="GJ82" i="15" s="1"/>
  <c r="N81" i="10"/>
  <c r="GG82" i="15" s="1"/>
  <c r="M81" i="10"/>
  <c r="GF82" i="15" s="1"/>
  <c r="J81" i="10"/>
  <c r="GC82" i="15" s="1"/>
  <c r="I81" i="10"/>
  <c r="GB82" i="15" s="1"/>
  <c r="H81" i="10"/>
  <c r="GA82" i="15" s="1"/>
  <c r="F81" i="10"/>
  <c r="FY82" i="15" s="1"/>
  <c r="E81" i="10"/>
  <c r="FX82" i="15" s="1"/>
  <c r="B81" i="10"/>
  <c r="FU82" i="15" s="1"/>
  <c r="S80" i="10"/>
  <c r="GL81" i="15" s="1"/>
  <c r="R80" i="10"/>
  <c r="GK81" i="15" s="1"/>
  <c r="P80" i="10"/>
  <c r="GI81" i="15" s="1"/>
  <c r="O80" i="10"/>
  <c r="GH81" i="15" s="1"/>
  <c r="N80" i="10"/>
  <c r="GG81" i="15" s="1"/>
  <c r="K80" i="10"/>
  <c r="GD81" i="15" s="1"/>
  <c r="J80" i="10"/>
  <c r="GC81" i="15" s="1"/>
  <c r="H80" i="10"/>
  <c r="GA81" i="15" s="1"/>
  <c r="G80" i="10"/>
  <c r="FZ81" i="15" s="1"/>
  <c r="F80" i="10"/>
  <c r="FY81" i="15" s="1"/>
  <c r="C80" i="10"/>
  <c r="FV81" i="15" s="1"/>
  <c r="B80" i="10"/>
  <c r="FU81" i="15" s="1"/>
  <c r="N78" i="10"/>
  <c r="GG79" i="15" s="1"/>
  <c r="F78" i="10"/>
  <c r="FY79" i="15" s="1"/>
  <c r="U79" i="10"/>
  <c r="GN80" i="15" s="1"/>
  <c r="T79" i="10"/>
  <c r="GM80" i="15" s="1"/>
  <c r="S79" i="10"/>
  <c r="GL80" i="15" s="1"/>
  <c r="Q79" i="10"/>
  <c r="GJ80" i="15" s="1"/>
  <c r="P79" i="10"/>
  <c r="GI80" i="15" s="1"/>
  <c r="O79" i="10"/>
  <c r="GH80" i="15" s="1"/>
  <c r="M79" i="10"/>
  <c r="GF80" i="15" s="1"/>
  <c r="L79" i="10"/>
  <c r="GE80" i="15" s="1"/>
  <c r="K79" i="10"/>
  <c r="GD80" i="15" s="1"/>
  <c r="I79" i="10"/>
  <c r="GB80" i="15" s="1"/>
  <c r="H79" i="10"/>
  <c r="GA80" i="15" s="1"/>
  <c r="G79" i="10"/>
  <c r="FZ80" i="15" s="1"/>
  <c r="E79" i="10"/>
  <c r="FX80" i="15" s="1"/>
  <c r="D79" i="10"/>
  <c r="FW80" i="15" s="1"/>
  <c r="C79" i="10"/>
  <c r="FV80" i="15" s="1"/>
  <c r="S77" i="10"/>
  <c r="GL78" i="15" s="1"/>
  <c r="O77" i="10"/>
  <c r="GH78" i="15" s="1"/>
  <c r="K77" i="10"/>
  <c r="GD78" i="15" s="1"/>
  <c r="G77" i="10"/>
  <c r="FZ78" i="15" s="1"/>
  <c r="C77" i="10"/>
  <c r="FV78" i="15" s="1"/>
  <c r="U78" i="10"/>
  <c r="GN79" i="15" s="1"/>
  <c r="T78" i="10"/>
  <c r="GM79" i="15" s="1"/>
  <c r="R78" i="10"/>
  <c r="GK79" i="15" s="1"/>
  <c r="Q78" i="10"/>
  <c r="GJ79" i="15" s="1"/>
  <c r="P78" i="10"/>
  <c r="GI79" i="15" s="1"/>
  <c r="M78" i="10"/>
  <c r="GF79" i="15" s="1"/>
  <c r="L78" i="10"/>
  <c r="GE79" i="15" s="1"/>
  <c r="K78" i="10"/>
  <c r="GD79" i="15" s="1"/>
  <c r="J78" i="10"/>
  <c r="GC79" i="15" s="1"/>
  <c r="I78" i="10"/>
  <c r="GB79" i="15" s="1"/>
  <c r="H78" i="10"/>
  <c r="GA79" i="15" s="1"/>
  <c r="E78" i="10"/>
  <c r="FX79" i="15" s="1"/>
  <c r="D78" i="10"/>
  <c r="FW79" i="15" s="1"/>
  <c r="B78" i="10"/>
  <c r="FU79" i="15" s="1"/>
  <c r="U76" i="10"/>
  <c r="GN77" i="15" s="1"/>
  <c r="T76" i="10"/>
  <c r="GM77" i="15" s="1"/>
  <c r="L76" i="10"/>
  <c r="GE77" i="15" s="1"/>
  <c r="E76" i="10"/>
  <c r="FX77" i="15" s="1"/>
  <c r="D76" i="10"/>
  <c r="FW77" i="15" s="1"/>
  <c r="U77" i="10"/>
  <c r="GN78" i="15" s="1"/>
  <c r="R77" i="10"/>
  <c r="GK78" i="15" s="1"/>
  <c r="Q77" i="10"/>
  <c r="GJ78" i="15" s="1"/>
  <c r="N77" i="10"/>
  <c r="GG78" i="15" s="1"/>
  <c r="M77" i="10"/>
  <c r="GF78" i="15" s="1"/>
  <c r="J77" i="10"/>
  <c r="GC78" i="15" s="1"/>
  <c r="I77" i="10"/>
  <c r="GB78" i="15" s="1"/>
  <c r="H77" i="10"/>
  <c r="GA78" i="15" s="1"/>
  <c r="F77" i="10"/>
  <c r="FY78" i="15" s="1"/>
  <c r="E77" i="10"/>
  <c r="FX78" i="15" s="1"/>
  <c r="B77" i="10"/>
  <c r="FU78" i="15" s="1"/>
  <c r="S76" i="10"/>
  <c r="GL77" i="15" s="1"/>
  <c r="R76" i="10"/>
  <c r="GK77" i="15" s="1"/>
  <c r="P76" i="10"/>
  <c r="GI77" i="15" s="1"/>
  <c r="O76" i="10"/>
  <c r="GH77" i="15" s="1"/>
  <c r="N76" i="10"/>
  <c r="GG77" i="15" s="1"/>
  <c r="K76" i="10"/>
  <c r="GD77" i="15" s="1"/>
  <c r="J76" i="10"/>
  <c r="GC77" i="15" s="1"/>
  <c r="H76" i="10"/>
  <c r="GA77" i="15" s="1"/>
  <c r="G76" i="10"/>
  <c r="FZ77" i="15" s="1"/>
  <c r="F76" i="10"/>
  <c r="FY77" i="15" s="1"/>
  <c r="C76" i="10"/>
  <c r="FV77" i="15" s="1"/>
  <c r="B76" i="10"/>
  <c r="FU77" i="15" s="1"/>
  <c r="N74" i="10"/>
  <c r="GG75" i="15" s="1"/>
  <c r="F74" i="10"/>
  <c r="FY75" i="15" s="1"/>
  <c r="U75" i="10"/>
  <c r="GN76" i="15" s="1"/>
  <c r="T75" i="10"/>
  <c r="GM76" i="15" s="1"/>
  <c r="S75" i="10"/>
  <c r="GL76" i="15" s="1"/>
  <c r="Q75" i="10"/>
  <c r="GJ76" i="15" s="1"/>
  <c r="P75" i="10"/>
  <c r="GI76" i="15" s="1"/>
  <c r="O75" i="10"/>
  <c r="GH76" i="15" s="1"/>
  <c r="M75" i="10"/>
  <c r="GF76" i="15" s="1"/>
  <c r="L75" i="10"/>
  <c r="GE76" i="15" s="1"/>
  <c r="K75" i="10"/>
  <c r="GD76" i="15" s="1"/>
  <c r="I75" i="10"/>
  <c r="GB76" i="15" s="1"/>
  <c r="H75" i="10"/>
  <c r="GA76" i="15" s="1"/>
  <c r="G75" i="10"/>
  <c r="FZ76" i="15" s="1"/>
  <c r="E75" i="10"/>
  <c r="FX76" i="15" s="1"/>
  <c r="D75" i="10"/>
  <c r="FW76" i="15" s="1"/>
  <c r="C75" i="10"/>
  <c r="FV76" i="15" s="1"/>
  <c r="S73" i="10"/>
  <c r="GL74" i="15" s="1"/>
  <c r="O73" i="10"/>
  <c r="GH74" i="15" s="1"/>
  <c r="K73" i="10"/>
  <c r="GD74" i="15" s="1"/>
  <c r="G73" i="10"/>
  <c r="FZ74" i="15" s="1"/>
  <c r="C73" i="10"/>
  <c r="FV74" i="15" s="1"/>
  <c r="U74" i="10"/>
  <c r="GN75" i="15" s="1"/>
  <c r="T74" i="10"/>
  <c r="GM75" i="15" s="1"/>
  <c r="R74" i="10"/>
  <c r="GK75" i="15" s="1"/>
  <c r="Q74" i="10"/>
  <c r="GJ75" i="15" s="1"/>
  <c r="P74" i="10"/>
  <c r="GI75" i="15" s="1"/>
  <c r="M74" i="10"/>
  <c r="GF75" i="15" s="1"/>
  <c r="L74" i="10"/>
  <c r="GE75" i="15" s="1"/>
  <c r="K74" i="10"/>
  <c r="GD75" i="15" s="1"/>
  <c r="J74" i="10"/>
  <c r="GC75" i="15" s="1"/>
  <c r="I74" i="10"/>
  <c r="GB75" i="15" s="1"/>
  <c r="H74" i="10"/>
  <c r="GA75" i="15" s="1"/>
  <c r="E74" i="10"/>
  <c r="FX75" i="15" s="1"/>
  <c r="D74" i="10"/>
  <c r="FW75" i="15" s="1"/>
  <c r="B74" i="10"/>
  <c r="FU75" i="15" s="1"/>
  <c r="U72" i="10"/>
  <c r="GN73" i="15" s="1"/>
  <c r="E72" i="10"/>
  <c r="FX73" i="15" s="1"/>
  <c r="U73" i="10"/>
  <c r="GN74" i="15" s="1"/>
  <c r="R73" i="10"/>
  <c r="GK74" i="15" s="1"/>
  <c r="Q73" i="10"/>
  <c r="GJ74" i="15" s="1"/>
  <c r="N73" i="10"/>
  <c r="GG74" i="15" s="1"/>
  <c r="M73" i="10"/>
  <c r="GF74" i="15" s="1"/>
  <c r="L73" i="10"/>
  <c r="GE74" i="15" s="1"/>
  <c r="J73" i="10"/>
  <c r="GC74" i="15" s="1"/>
  <c r="I73" i="10"/>
  <c r="GB74" i="15" s="1"/>
  <c r="F73" i="10"/>
  <c r="FY74" i="15" s="1"/>
  <c r="E73" i="10"/>
  <c r="FX74" i="15" s="1"/>
  <c r="B73" i="10"/>
  <c r="FU74" i="15" s="1"/>
  <c r="Q71" i="10"/>
  <c r="GJ72" i="15" s="1"/>
  <c r="M71" i="10"/>
  <c r="GF72" i="15" s="1"/>
  <c r="I71" i="10"/>
  <c r="GB72" i="15" s="1"/>
  <c r="E71" i="10"/>
  <c r="FX72" i="15" s="1"/>
  <c r="T72" i="10"/>
  <c r="GM73" i="15" s="1"/>
  <c r="S72" i="10"/>
  <c r="GL73" i="15" s="1"/>
  <c r="R72" i="10"/>
  <c r="GK73" i="15" s="1"/>
  <c r="P72" i="10"/>
  <c r="GI73" i="15" s="1"/>
  <c r="O72" i="10"/>
  <c r="GH73" i="15" s="1"/>
  <c r="N72" i="10"/>
  <c r="GG73" i="15" s="1"/>
  <c r="L72" i="10"/>
  <c r="GE73" i="15" s="1"/>
  <c r="K72" i="10"/>
  <c r="GD73" i="15" s="1"/>
  <c r="J72" i="10"/>
  <c r="GC73" i="15" s="1"/>
  <c r="H72" i="10"/>
  <c r="GA73" i="15" s="1"/>
  <c r="G72" i="10"/>
  <c r="FZ73" i="15" s="1"/>
  <c r="F72" i="10"/>
  <c r="FY73" i="15" s="1"/>
  <c r="D72" i="10"/>
  <c r="FW73" i="15" s="1"/>
  <c r="C72" i="10"/>
  <c r="FV73" i="15" s="1"/>
  <c r="B72" i="10"/>
  <c r="FU73" i="15" s="1"/>
  <c r="J70" i="10"/>
  <c r="GC71" i="15" s="1"/>
  <c r="B70" i="10"/>
  <c r="FU71" i="15" s="1"/>
  <c r="U71" i="10"/>
  <c r="GN72" i="15" s="1"/>
  <c r="T71" i="10"/>
  <c r="GM72" i="15" s="1"/>
  <c r="S71" i="10"/>
  <c r="GL72" i="15" s="1"/>
  <c r="P71" i="10"/>
  <c r="GI72" i="15" s="1"/>
  <c r="O71" i="10"/>
  <c r="GH72" i="15" s="1"/>
  <c r="L71" i="10"/>
  <c r="GE72" i="15" s="1"/>
  <c r="K71" i="10"/>
  <c r="GD72" i="15" s="1"/>
  <c r="J71" i="10"/>
  <c r="GC72" i="15" s="1"/>
  <c r="H71" i="10"/>
  <c r="GA72" i="15" s="1"/>
  <c r="G71" i="10"/>
  <c r="FZ72" i="15" s="1"/>
  <c r="D71" i="10"/>
  <c r="FW72" i="15" s="1"/>
  <c r="C71" i="10"/>
  <c r="FV72" i="15" s="1"/>
  <c r="K69" i="10"/>
  <c r="GD70" i="15" s="1"/>
  <c r="G69" i="10"/>
  <c r="FZ70" i="15" s="1"/>
  <c r="C69" i="10"/>
  <c r="FV70" i="15" s="1"/>
  <c r="U70" i="10"/>
  <c r="GN71" i="15" s="1"/>
  <c r="T70" i="10"/>
  <c r="GM71" i="15" s="1"/>
  <c r="S70" i="10"/>
  <c r="GL71" i="15" s="1"/>
  <c r="R70" i="10"/>
  <c r="GK71" i="15" s="1"/>
  <c r="Q70" i="10"/>
  <c r="GJ71" i="15" s="1"/>
  <c r="P70" i="10"/>
  <c r="GI71" i="15" s="1"/>
  <c r="O70" i="10"/>
  <c r="GH71" i="15" s="1"/>
  <c r="N70" i="10"/>
  <c r="GG71" i="15" s="1"/>
  <c r="M70" i="10"/>
  <c r="GF71" i="15" s="1"/>
  <c r="L70" i="10"/>
  <c r="GE71" i="15" s="1"/>
  <c r="I70" i="10"/>
  <c r="GB71" i="15" s="1"/>
  <c r="H70" i="10"/>
  <c r="GA71" i="15" s="1"/>
  <c r="F70" i="10"/>
  <c r="FY71" i="15" s="1"/>
  <c r="E70" i="10"/>
  <c r="FX71" i="15" s="1"/>
  <c r="D70" i="10"/>
  <c r="FW71" i="15" s="1"/>
  <c r="T68" i="10"/>
  <c r="GM69" i="15" s="1"/>
  <c r="P68" i="10"/>
  <c r="GI69" i="15" s="1"/>
  <c r="L68" i="10"/>
  <c r="GE69" i="15" s="1"/>
  <c r="H68" i="10"/>
  <c r="GA69" i="15" s="1"/>
  <c r="U69" i="10"/>
  <c r="GN70" i="15" s="1"/>
  <c r="T69" i="10"/>
  <c r="GM70" i="15" s="1"/>
  <c r="S69" i="10"/>
  <c r="GL70" i="15" s="1"/>
  <c r="R69" i="10"/>
  <c r="GK70" i="15" s="1"/>
  <c r="Q69" i="10"/>
  <c r="GJ70" i="15" s="1"/>
  <c r="P69" i="10"/>
  <c r="GI70" i="15" s="1"/>
  <c r="O69" i="10"/>
  <c r="GH70" i="15" s="1"/>
  <c r="N69" i="10"/>
  <c r="GG70" i="15" s="1"/>
  <c r="M69" i="10"/>
  <c r="GF70" i="15" s="1"/>
  <c r="L69" i="10"/>
  <c r="GE70" i="15" s="1"/>
  <c r="J69" i="10"/>
  <c r="GC70" i="15" s="1"/>
  <c r="I69" i="10"/>
  <c r="GB70" i="15" s="1"/>
  <c r="F69" i="10"/>
  <c r="FY70" i="15" s="1"/>
  <c r="E69" i="10"/>
  <c r="FX70" i="15" s="1"/>
  <c r="B69" i="10"/>
  <c r="FU70" i="15" s="1"/>
  <c r="R67" i="10"/>
  <c r="GK68" i="15" s="1"/>
  <c r="S68" i="10"/>
  <c r="GL69" i="15" s="1"/>
  <c r="R68" i="10"/>
  <c r="GK69" i="15" s="1"/>
  <c r="O68" i="10"/>
  <c r="GH69" i="15" s="1"/>
  <c r="N68" i="10"/>
  <c r="GG69" i="15" s="1"/>
  <c r="M68" i="10"/>
  <c r="GF69" i="15" s="1"/>
  <c r="K68" i="10"/>
  <c r="GD69" i="15" s="1"/>
  <c r="J68" i="10"/>
  <c r="GC69" i="15" s="1"/>
  <c r="G68" i="10"/>
  <c r="FZ69" i="15" s="1"/>
  <c r="F68" i="10"/>
  <c r="FY69" i="15" s="1"/>
  <c r="D68" i="10"/>
  <c r="FW69" i="15" s="1"/>
  <c r="C68" i="10"/>
  <c r="FV69" i="15" s="1"/>
  <c r="B68" i="10"/>
  <c r="FU69" i="15" s="1"/>
  <c r="U67" i="10"/>
  <c r="GN68" i="15" s="1"/>
  <c r="T67" i="10"/>
  <c r="GM68" i="15" s="1"/>
  <c r="S67" i="10"/>
  <c r="GL68" i="15" s="1"/>
  <c r="Q67" i="10"/>
  <c r="GJ68" i="15" s="1"/>
  <c r="P67" i="10"/>
  <c r="GI68" i="15" s="1"/>
  <c r="O67" i="10"/>
  <c r="GH68" i="15" s="1"/>
  <c r="M67" i="10"/>
  <c r="GF68" i="15" s="1"/>
  <c r="L67" i="10"/>
  <c r="GE68" i="15" s="1"/>
  <c r="K67" i="10"/>
  <c r="GD68" i="15" s="1"/>
  <c r="J67" i="10"/>
  <c r="GC68" i="15" s="1"/>
  <c r="I67" i="10"/>
  <c r="GB68" i="15" s="1"/>
  <c r="H67" i="10"/>
  <c r="GA68" i="15" s="1"/>
  <c r="G67" i="10"/>
  <c r="FZ68" i="15" s="1"/>
  <c r="F67" i="10"/>
  <c r="FY68" i="15" s="1"/>
  <c r="E67" i="10"/>
  <c r="FX68" i="15" s="1"/>
  <c r="D67" i="10"/>
  <c r="FW68" i="15" s="1"/>
  <c r="C67" i="10"/>
  <c r="FV68" i="15" s="1"/>
  <c r="U65" i="10"/>
  <c r="GN66" i="15" s="1"/>
  <c r="M65" i="10"/>
  <c r="GF66" i="15" s="1"/>
  <c r="E65" i="10"/>
  <c r="FX66" i="15" s="1"/>
  <c r="U66" i="10"/>
  <c r="GN67" i="15" s="1"/>
  <c r="T66" i="10"/>
  <c r="GM67" i="15" s="1"/>
  <c r="S66" i="10"/>
  <c r="GL67" i="15" s="1"/>
  <c r="R66" i="10"/>
  <c r="GK67" i="15" s="1"/>
  <c r="Q66" i="10"/>
  <c r="GJ67" i="15" s="1"/>
  <c r="P66" i="10"/>
  <c r="GI67" i="15" s="1"/>
  <c r="O66" i="10"/>
  <c r="GH67" i="15" s="1"/>
  <c r="N66" i="10"/>
  <c r="GG67" i="15" s="1"/>
  <c r="M66" i="10"/>
  <c r="GF67" i="15" s="1"/>
  <c r="L66" i="10"/>
  <c r="GE67" i="15" s="1"/>
  <c r="K66" i="10"/>
  <c r="GD67" i="15" s="1"/>
  <c r="J66" i="10"/>
  <c r="GC67" i="15" s="1"/>
  <c r="I66" i="10"/>
  <c r="GB67" i="15" s="1"/>
  <c r="H66" i="10"/>
  <c r="GA67" i="15" s="1"/>
  <c r="F66" i="10"/>
  <c r="FY67" i="15" s="1"/>
  <c r="E66" i="10"/>
  <c r="FX67" i="15" s="1"/>
  <c r="D66" i="10"/>
  <c r="FW67" i="15" s="1"/>
  <c r="B66" i="10"/>
  <c r="FU67" i="15" s="1"/>
  <c r="B64" i="10"/>
  <c r="FU65" i="15" s="1"/>
  <c r="S65" i="10"/>
  <c r="GL66" i="15" s="1"/>
  <c r="R65" i="10"/>
  <c r="GK66" i="15" s="1"/>
  <c r="Q65" i="10"/>
  <c r="GJ66" i="15" s="1"/>
  <c r="O65" i="10"/>
  <c r="GH66" i="15" s="1"/>
  <c r="N65" i="10"/>
  <c r="GG66" i="15" s="1"/>
  <c r="K65" i="10"/>
  <c r="GD66" i="15" s="1"/>
  <c r="J65" i="10"/>
  <c r="GC66" i="15" s="1"/>
  <c r="I65" i="10"/>
  <c r="GB66" i="15" s="1"/>
  <c r="G65" i="10"/>
  <c r="FZ66" i="15" s="1"/>
  <c r="F65" i="10"/>
  <c r="FY66" i="15" s="1"/>
  <c r="C65" i="10"/>
  <c r="FV66" i="15" s="1"/>
  <c r="B65" i="10"/>
  <c r="FU66" i="15" s="1"/>
  <c r="O63" i="10"/>
  <c r="GH64" i="15" s="1"/>
  <c r="G63" i="10"/>
  <c r="FZ64" i="15" s="1"/>
  <c r="U64" i="10"/>
  <c r="GN65" i="15" s="1"/>
  <c r="T64" i="10"/>
  <c r="GM65" i="15" s="1"/>
  <c r="S64" i="10"/>
  <c r="GL65" i="15" s="1"/>
  <c r="R64" i="10"/>
  <c r="GK65" i="15" s="1"/>
  <c r="Q64" i="10"/>
  <c r="GJ65" i="15" s="1"/>
  <c r="P64" i="10"/>
  <c r="GI65" i="15" s="1"/>
  <c r="O64" i="10"/>
  <c r="GH65" i="15" s="1"/>
  <c r="N64" i="10"/>
  <c r="GG65" i="15" s="1"/>
  <c r="M64" i="10"/>
  <c r="GF65" i="15" s="1"/>
  <c r="L64" i="10"/>
  <c r="GE65" i="15" s="1"/>
  <c r="K64" i="10"/>
  <c r="GD65" i="15" s="1"/>
  <c r="J64" i="10"/>
  <c r="GC65" i="15" s="1"/>
  <c r="I64" i="10"/>
  <c r="GB65" i="15" s="1"/>
  <c r="H64" i="10"/>
  <c r="GA65" i="15" s="1"/>
  <c r="G64" i="10"/>
  <c r="FZ65" i="15" s="1"/>
  <c r="F64" i="10"/>
  <c r="FY65" i="15" s="1"/>
  <c r="E64" i="10"/>
  <c r="FX65" i="15" s="1"/>
  <c r="D64" i="10"/>
  <c r="FW65" i="15" s="1"/>
  <c r="C64" i="10"/>
  <c r="FV65" i="15" s="1"/>
  <c r="G62" i="10"/>
  <c r="FZ63" i="15" s="1"/>
  <c r="U63" i="10"/>
  <c r="GN64" i="15" s="1"/>
  <c r="T63" i="10"/>
  <c r="GM64" i="15" s="1"/>
  <c r="S63" i="10"/>
  <c r="GL64" i="15" s="1"/>
  <c r="R63" i="10"/>
  <c r="GK64" i="15" s="1"/>
  <c r="Q63" i="10"/>
  <c r="GJ64" i="15" s="1"/>
  <c r="P63" i="10"/>
  <c r="GI64" i="15" s="1"/>
  <c r="M63" i="10"/>
  <c r="GF64" i="15" s="1"/>
  <c r="L63" i="10"/>
  <c r="GE64" i="15" s="1"/>
  <c r="K63" i="10"/>
  <c r="GD64" i="15" s="1"/>
  <c r="I63" i="10"/>
  <c r="GB64" i="15" s="1"/>
  <c r="H63" i="10"/>
  <c r="GA64" i="15" s="1"/>
  <c r="E63" i="10"/>
  <c r="FX64" i="15" s="1"/>
  <c r="D63" i="10"/>
  <c r="FW64" i="15" s="1"/>
  <c r="C63" i="10"/>
  <c r="FV64" i="15" s="1"/>
  <c r="B63" i="10"/>
  <c r="FU64" i="15" s="1"/>
  <c r="U61" i="10"/>
  <c r="GN62" i="15" s="1"/>
  <c r="M61" i="10"/>
  <c r="GF62" i="15" s="1"/>
  <c r="L61" i="10"/>
  <c r="GE62" i="15" s="1"/>
  <c r="E61" i="10"/>
  <c r="FX62" i="15" s="1"/>
  <c r="U62" i="10"/>
  <c r="GN63" i="15" s="1"/>
  <c r="T62" i="10"/>
  <c r="GM63" i="15" s="1"/>
  <c r="R62" i="10"/>
  <c r="GK63" i="15" s="1"/>
  <c r="Q62" i="10"/>
  <c r="GJ63" i="15" s="1"/>
  <c r="P62" i="10"/>
  <c r="GI63" i="15" s="1"/>
  <c r="N62" i="10"/>
  <c r="GG63" i="15" s="1"/>
  <c r="M62" i="10"/>
  <c r="GF63" i="15" s="1"/>
  <c r="L62" i="10"/>
  <c r="GE63" i="15" s="1"/>
  <c r="K62" i="10"/>
  <c r="GD63" i="15" s="1"/>
  <c r="J62" i="10"/>
  <c r="GC63" i="15" s="1"/>
  <c r="I62" i="10"/>
  <c r="GB63" i="15" s="1"/>
  <c r="H62" i="10"/>
  <c r="GA63" i="15" s="1"/>
  <c r="F62" i="10"/>
  <c r="FY63" i="15" s="1"/>
  <c r="E62" i="10"/>
  <c r="FX63" i="15" s="1"/>
  <c r="D62" i="10"/>
  <c r="FW63" i="15" s="1"/>
  <c r="B62" i="10"/>
  <c r="FU63" i="15" s="1"/>
  <c r="S61" i="10"/>
  <c r="GL62" i="15" s="1"/>
  <c r="R61" i="10"/>
  <c r="GK62" i="15" s="1"/>
  <c r="Q61" i="10"/>
  <c r="GJ62" i="15" s="1"/>
  <c r="P61" i="10"/>
  <c r="GI62" i="15" s="1"/>
  <c r="O61" i="10"/>
  <c r="GH62" i="15" s="1"/>
  <c r="N61" i="10"/>
  <c r="GG62" i="15" s="1"/>
  <c r="K61" i="10"/>
  <c r="GD62" i="15" s="1"/>
  <c r="J61" i="10"/>
  <c r="GC62" i="15" s="1"/>
  <c r="I61" i="10"/>
  <c r="GB62" i="15" s="1"/>
  <c r="G61" i="10"/>
  <c r="FZ62" i="15" s="1"/>
  <c r="F61" i="10"/>
  <c r="FY62" i="15" s="1"/>
  <c r="C61" i="10"/>
  <c r="FV62" i="15" s="1"/>
  <c r="B61" i="10"/>
  <c r="FU62" i="15" s="1"/>
  <c r="O59" i="10"/>
  <c r="GH60" i="15" s="1"/>
  <c r="N59" i="10"/>
  <c r="GG60" i="15" s="1"/>
  <c r="G59" i="10"/>
  <c r="FZ60" i="15" s="1"/>
  <c r="T60" i="10"/>
  <c r="GM61" i="15" s="1"/>
  <c r="S60" i="10"/>
  <c r="GL61" i="15" s="1"/>
  <c r="R60" i="10"/>
  <c r="GK61" i="15" s="1"/>
  <c r="P60" i="10"/>
  <c r="GI61" i="15" s="1"/>
  <c r="O60" i="10"/>
  <c r="GH61" i="15" s="1"/>
  <c r="N60" i="10"/>
  <c r="GG61" i="15" s="1"/>
  <c r="L60" i="10"/>
  <c r="GE61" i="15" s="1"/>
  <c r="K60" i="10"/>
  <c r="GD61" i="15" s="1"/>
  <c r="J60" i="10"/>
  <c r="GC61" i="15" s="1"/>
  <c r="H60" i="10"/>
  <c r="GA61" i="15" s="1"/>
  <c r="G60" i="10"/>
  <c r="FZ61" i="15" s="1"/>
  <c r="F60" i="10"/>
  <c r="FY61" i="15" s="1"/>
  <c r="D60" i="10"/>
  <c r="FW61" i="15" s="1"/>
  <c r="C60" i="10"/>
  <c r="FV61" i="15" s="1"/>
  <c r="B60" i="10"/>
  <c r="FU61" i="15" s="1"/>
  <c r="G58" i="10"/>
  <c r="FZ59" i="15" s="1"/>
  <c r="U59" i="10"/>
  <c r="GN60" i="15" s="1"/>
  <c r="T59" i="10"/>
  <c r="GM60" i="15" s="1"/>
  <c r="S59" i="10"/>
  <c r="GL60" i="15" s="1"/>
  <c r="R59" i="10"/>
  <c r="GK60" i="15" s="1"/>
  <c r="Q59" i="10"/>
  <c r="GJ60" i="15" s="1"/>
  <c r="P59" i="10"/>
  <c r="GI60" i="15" s="1"/>
  <c r="M59" i="10"/>
  <c r="GF60" i="15" s="1"/>
  <c r="L59" i="10"/>
  <c r="GE60" i="15" s="1"/>
  <c r="K59" i="10"/>
  <c r="GD60" i="15" s="1"/>
  <c r="I59" i="10"/>
  <c r="GB60" i="15" s="1"/>
  <c r="H59" i="10"/>
  <c r="GA60" i="15" s="1"/>
  <c r="E59" i="10"/>
  <c r="FX60" i="15" s="1"/>
  <c r="D59" i="10"/>
  <c r="FW60" i="15" s="1"/>
  <c r="C59" i="10"/>
  <c r="FV60" i="15" s="1"/>
  <c r="B59" i="10"/>
  <c r="FU60" i="15" s="1"/>
  <c r="U57" i="10"/>
  <c r="GN58" i="15" s="1"/>
  <c r="M57" i="10"/>
  <c r="GF58" i="15" s="1"/>
  <c r="L57" i="10"/>
  <c r="GE58" i="15" s="1"/>
  <c r="E57" i="10"/>
  <c r="FX58" i="15" s="1"/>
  <c r="U58" i="10"/>
  <c r="GN59" i="15" s="1"/>
  <c r="T58" i="10"/>
  <c r="GM59" i="15" s="1"/>
  <c r="R58" i="10"/>
  <c r="GK59" i="15" s="1"/>
  <c r="Q58" i="10"/>
  <c r="GJ59" i="15" s="1"/>
  <c r="P58" i="10"/>
  <c r="GI59" i="15" s="1"/>
  <c r="N58" i="10"/>
  <c r="GG59" i="15" s="1"/>
  <c r="M58" i="10"/>
  <c r="GF59" i="15" s="1"/>
  <c r="L58" i="10"/>
  <c r="GE59" i="15" s="1"/>
  <c r="K58" i="10"/>
  <c r="GD59" i="15" s="1"/>
  <c r="J58" i="10"/>
  <c r="GC59" i="15" s="1"/>
  <c r="I58" i="10"/>
  <c r="GB59" i="15" s="1"/>
  <c r="H58" i="10"/>
  <c r="GA59" i="15" s="1"/>
  <c r="F58" i="10"/>
  <c r="FY59" i="15" s="1"/>
  <c r="E58" i="10"/>
  <c r="FX59" i="15" s="1"/>
  <c r="D58" i="10"/>
  <c r="FW59" i="15" s="1"/>
  <c r="B58" i="10"/>
  <c r="FU59" i="15" s="1"/>
  <c r="S57" i="10"/>
  <c r="GL58" i="15" s="1"/>
  <c r="R57" i="10"/>
  <c r="GK58" i="15" s="1"/>
  <c r="Q57" i="10"/>
  <c r="GJ58" i="15" s="1"/>
  <c r="P57" i="10"/>
  <c r="GI58" i="15" s="1"/>
  <c r="O57" i="10"/>
  <c r="GH58" i="15" s="1"/>
  <c r="N57" i="10"/>
  <c r="GG58" i="15" s="1"/>
  <c r="K57" i="10"/>
  <c r="GD58" i="15" s="1"/>
  <c r="J57" i="10"/>
  <c r="GC58" i="15" s="1"/>
  <c r="I57" i="10"/>
  <c r="GB58" i="15" s="1"/>
  <c r="G57" i="10"/>
  <c r="FZ58" i="15" s="1"/>
  <c r="F57" i="10"/>
  <c r="FY58" i="15" s="1"/>
  <c r="C57" i="10"/>
  <c r="FV58" i="15" s="1"/>
  <c r="B57" i="10"/>
  <c r="FU58" i="15" s="1"/>
  <c r="O55" i="10"/>
  <c r="GH56" i="15" s="1"/>
  <c r="N55" i="10"/>
  <c r="GG56" i="15" s="1"/>
  <c r="G55" i="10"/>
  <c r="FZ56" i="15" s="1"/>
  <c r="T56" i="10"/>
  <c r="GM57" i="15" s="1"/>
  <c r="S56" i="10"/>
  <c r="GL57" i="15" s="1"/>
  <c r="R56" i="10"/>
  <c r="GK57" i="15" s="1"/>
  <c r="P56" i="10"/>
  <c r="GI57" i="15" s="1"/>
  <c r="O56" i="10"/>
  <c r="GH57" i="15" s="1"/>
  <c r="N56" i="10"/>
  <c r="GG57" i="15" s="1"/>
  <c r="L56" i="10"/>
  <c r="GE57" i="15" s="1"/>
  <c r="K56" i="10"/>
  <c r="GD57" i="15" s="1"/>
  <c r="J56" i="10"/>
  <c r="GC57" i="15" s="1"/>
  <c r="H56" i="10"/>
  <c r="GA57" i="15" s="1"/>
  <c r="G56" i="10"/>
  <c r="FZ57" i="15" s="1"/>
  <c r="F56" i="10"/>
  <c r="FY57" i="15" s="1"/>
  <c r="D56" i="10"/>
  <c r="FW57" i="15" s="1"/>
  <c r="C56" i="10"/>
  <c r="FV57" i="15" s="1"/>
  <c r="B56" i="10"/>
  <c r="FU57" i="15" s="1"/>
  <c r="G54" i="10"/>
  <c r="FZ55" i="15" s="1"/>
  <c r="U55" i="10"/>
  <c r="GN56" i="15" s="1"/>
  <c r="T55" i="10"/>
  <c r="GM56" i="15" s="1"/>
  <c r="S55" i="10"/>
  <c r="GL56" i="15" s="1"/>
  <c r="R55" i="10"/>
  <c r="GK56" i="15" s="1"/>
  <c r="Q55" i="10"/>
  <c r="GJ56" i="15" s="1"/>
  <c r="P55" i="10"/>
  <c r="GI56" i="15" s="1"/>
  <c r="M55" i="10"/>
  <c r="GF56" i="15" s="1"/>
  <c r="L55" i="10"/>
  <c r="GE56" i="15" s="1"/>
  <c r="K55" i="10"/>
  <c r="GD56" i="15" s="1"/>
  <c r="I55" i="10"/>
  <c r="GB56" i="15" s="1"/>
  <c r="H55" i="10"/>
  <c r="GA56" i="15" s="1"/>
  <c r="E55" i="10"/>
  <c r="FX56" i="15" s="1"/>
  <c r="D55" i="10"/>
  <c r="FW56" i="15" s="1"/>
  <c r="C55" i="10"/>
  <c r="FV56" i="15" s="1"/>
  <c r="B55" i="10"/>
  <c r="FU56" i="15" s="1"/>
  <c r="U53" i="10"/>
  <c r="GN54" i="15" s="1"/>
  <c r="M53" i="10"/>
  <c r="GF54" i="15" s="1"/>
  <c r="L53" i="10"/>
  <c r="GE54" i="15" s="1"/>
  <c r="E53" i="10"/>
  <c r="FX54" i="15" s="1"/>
  <c r="U54" i="10"/>
  <c r="GN55" i="15" s="1"/>
  <c r="T54" i="10"/>
  <c r="GM55" i="15" s="1"/>
  <c r="R54" i="10"/>
  <c r="GK55" i="15" s="1"/>
  <c r="Q54" i="10"/>
  <c r="GJ55" i="15" s="1"/>
  <c r="P54" i="10"/>
  <c r="GI55" i="15" s="1"/>
  <c r="N54" i="10"/>
  <c r="GG55" i="15" s="1"/>
  <c r="M54" i="10"/>
  <c r="GF55" i="15" s="1"/>
  <c r="L54" i="10"/>
  <c r="GE55" i="15" s="1"/>
  <c r="K54" i="10"/>
  <c r="GD55" i="15" s="1"/>
  <c r="J54" i="10"/>
  <c r="GC55" i="15" s="1"/>
  <c r="I54" i="10"/>
  <c r="GB55" i="15" s="1"/>
  <c r="H54" i="10"/>
  <c r="GA55" i="15" s="1"/>
  <c r="F54" i="10"/>
  <c r="FY55" i="15" s="1"/>
  <c r="E54" i="10"/>
  <c r="FX55" i="15" s="1"/>
  <c r="D54" i="10"/>
  <c r="FW55" i="15" s="1"/>
  <c r="B54" i="10"/>
  <c r="FU55" i="15" s="1"/>
  <c r="S53" i="10"/>
  <c r="GL54" i="15" s="1"/>
  <c r="R53" i="10"/>
  <c r="GK54" i="15" s="1"/>
  <c r="Q53" i="10"/>
  <c r="GJ54" i="15" s="1"/>
  <c r="P53" i="10"/>
  <c r="GI54" i="15" s="1"/>
  <c r="O53" i="10"/>
  <c r="GH54" i="15" s="1"/>
  <c r="N53" i="10"/>
  <c r="GG54" i="15" s="1"/>
  <c r="K53" i="10"/>
  <c r="GD54" i="15" s="1"/>
  <c r="J53" i="10"/>
  <c r="GC54" i="15" s="1"/>
  <c r="I53" i="10"/>
  <c r="GB54" i="15" s="1"/>
  <c r="G53" i="10"/>
  <c r="FZ54" i="15" s="1"/>
  <c r="F53" i="10"/>
  <c r="FY54" i="15" s="1"/>
  <c r="C53" i="10"/>
  <c r="FV54" i="15" s="1"/>
  <c r="B53" i="10"/>
  <c r="FU54" i="15" s="1"/>
  <c r="O51" i="10"/>
  <c r="GH52" i="15" s="1"/>
  <c r="N51" i="10"/>
  <c r="GG52" i="15" s="1"/>
  <c r="G51" i="10"/>
  <c r="FZ52" i="15" s="1"/>
  <c r="T52" i="10"/>
  <c r="GM53" i="15" s="1"/>
  <c r="S52" i="10"/>
  <c r="GL53" i="15" s="1"/>
  <c r="R52" i="10"/>
  <c r="GK53" i="15" s="1"/>
  <c r="P52" i="10"/>
  <c r="GI53" i="15" s="1"/>
  <c r="O52" i="10"/>
  <c r="GH53" i="15" s="1"/>
  <c r="N52" i="10"/>
  <c r="GG53" i="15" s="1"/>
  <c r="L52" i="10"/>
  <c r="GE53" i="15" s="1"/>
  <c r="K52" i="10"/>
  <c r="GD53" i="15" s="1"/>
  <c r="J52" i="10"/>
  <c r="GC53" i="15" s="1"/>
  <c r="H52" i="10"/>
  <c r="GA53" i="15" s="1"/>
  <c r="G52" i="10"/>
  <c r="FZ53" i="15" s="1"/>
  <c r="F52" i="10"/>
  <c r="FY53" i="15" s="1"/>
  <c r="D52" i="10"/>
  <c r="FW53" i="15" s="1"/>
  <c r="C52" i="10"/>
  <c r="FV53" i="15" s="1"/>
  <c r="B52" i="10"/>
  <c r="FU53" i="15" s="1"/>
  <c r="G50" i="10"/>
  <c r="FZ51" i="15" s="1"/>
  <c r="U51" i="10"/>
  <c r="GN52" i="15" s="1"/>
  <c r="T51" i="10"/>
  <c r="GM52" i="15" s="1"/>
  <c r="S51" i="10"/>
  <c r="GL52" i="15" s="1"/>
  <c r="R51" i="10"/>
  <c r="GK52" i="15" s="1"/>
  <c r="Q51" i="10"/>
  <c r="GJ52" i="15" s="1"/>
  <c r="P51" i="10"/>
  <c r="GI52" i="15" s="1"/>
  <c r="M51" i="10"/>
  <c r="GF52" i="15" s="1"/>
  <c r="L51" i="10"/>
  <c r="GE52" i="15" s="1"/>
  <c r="K51" i="10"/>
  <c r="GD52" i="15" s="1"/>
  <c r="I51" i="10"/>
  <c r="GB52" i="15" s="1"/>
  <c r="H51" i="10"/>
  <c r="GA52" i="15" s="1"/>
  <c r="E51" i="10"/>
  <c r="FX52" i="15" s="1"/>
  <c r="D51" i="10"/>
  <c r="FW52" i="15" s="1"/>
  <c r="C51" i="10"/>
  <c r="FV52" i="15" s="1"/>
  <c r="B51" i="10"/>
  <c r="FU52" i="15" s="1"/>
  <c r="U49" i="10"/>
  <c r="GN50" i="15" s="1"/>
  <c r="M49" i="10"/>
  <c r="GF50" i="15" s="1"/>
  <c r="L49" i="10"/>
  <c r="GE50" i="15" s="1"/>
  <c r="E49" i="10"/>
  <c r="FX50" i="15" s="1"/>
  <c r="U50" i="10"/>
  <c r="GN51" i="15" s="1"/>
  <c r="T50" i="10"/>
  <c r="GM51" i="15" s="1"/>
  <c r="R50" i="10"/>
  <c r="GK51" i="15" s="1"/>
  <c r="Q50" i="10"/>
  <c r="GJ51" i="15" s="1"/>
  <c r="P50" i="10"/>
  <c r="GI51" i="15" s="1"/>
  <c r="N50" i="10"/>
  <c r="GG51" i="15" s="1"/>
  <c r="M50" i="10"/>
  <c r="GF51" i="15" s="1"/>
  <c r="L50" i="10"/>
  <c r="GE51" i="15" s="1"/>
  <c r="K50" i="10"/>
  <c r="GD51" i="15" s="1"/>
  <c r="J50" i="10"/>
  <c r="GC51" i="15" s="1"/>
  <c r="I50" i="10"/>
  <c r="GB51" i="15" s="1"/>
  <c r="H50" i="10"/>
  <c r="GA51" i="15" s="1"/>
  <c r="F50" i="10"/>
  <c r="FY51" i="15" s="1"/>
  <c r="E50" i="10"/>
  <c r="FX51" i="15" s="1"/>
  <c r="D50" i="10"/>
  <c r="FW51" i="15" s="1"/>
  <c r="B50" i="10"/>
  <c r="FU51" i="15" s="1"/>
  <c r="S49" i="10"/>
  <c r="GL50" i="15" s="1"/>
  <c r="R49" i="10"/>
  <c r="GK50" i="15" s="1"/>
  <c r="Q49" i="10"/>
  <c r="GJ50" i="15" s="1"/>
  <c r="P49" i="10"/>
  <c r="GI50" i="15" s="1"/>
  <c r="O49" i="10"/>
  <c r="GH50" i="15" s="1"/>
  <c r="N49" i="10"/>
  <c r="GG50" i="15" s="1"/>
  <c r="K49" i="10"/>
  <c r="GD50" i="15" s="1"/>
  <c r="J49" i="10"/>
  <c r="GC50" i="15" s="1"/>
  <c r="I49" i="10"/>
  <c r="GB50" i="15" s="1"/>
  <c r="G49" i="10"/>
  <c r="FZ50" i="15" s="1"/>
  <c r="F49" i="10"/>
  <c r="FY50" i="15" s="1"/>
  <c r="C49" i="10"/>
  <c r="FV50" i="15" s="1"/>
  <c r="B49" i="10"/>
  <c r="FU50" i="15" s="1"/>
  <c r="O47" i="10"/>
  <c r="GH48" i="15" s="1"/>
  <c r="N47" i="10"/>
  <c r="GG48" i="15" s="1"/>
  <c r="G47" i="10"/>
  <c r="FZ48" i="15" s="1"/>
  <c r="T48" i="10"/>
  <c r="GM49" i="15" s="1"/>
  <c r="S48" i="10"/>
  <c r="GL49" i="15" s="1"/>
  <c r="R48" i="10"/>
  <c r="GK49" i="15" s="1"/>
  <c r="P48" i="10"/>
  <c r="GI49" i="15" s="1"/>
  <c r="O48" i="10"/>
  <c r="GH49" i="15" s="1"/>
  <c r="N48" i="10"/>
  <c r="GG49" i="15" s="1"/>
  <c r="L48" i="10"/>
  <c r="GE49" i="15" s="1"/>
  <c r="K48" i="10"/>
  <c r="GD49" i="15" s="1"/>
  <c r="J48" i="10"/>
  <c r="GC49" i="15" s="1"/>
  <c r="H48" i="10"/>
  <c r="GA49" i="15" s="1"/>
  <c r="G48" i="10"/>
  <c r="FZ49" i="15" s="1"/>
  <c r="F48" i="10"/>
  <c r="FY49" i="15" s="1"/>
  <c r="D48" i="10"/>
  <c r="FW49" i="15" s="1"/>
  <c r="C48" i="10"/>
  <c r="FV49" i="15" s="1"/>
  <c r="B48" i="10"/>
  <c r="FU49" i="15" s="1"/>
  <c r="G46" i="10"/>
  <c r="FZ47" i="15" s="1"/>
  <c r="U47" i="10"/>
  <c r="GN48" i="15" s="1"/>
  <c r="T47" i="10"/>
  <c r="GM48" i="15" s="1"/>
  <c r="S47" i="10"/>
  <c r="GL48" i="15" s="1"/>
  <c r="R47" i="10"/>
  <c r="GK48" i="15" s="1"/>
  <c r="Q47" i="10"/>
  <c r="GJ48" i="15" s="1"/>
  <c r="P47" i="10"/>
  <c r="GI48" i="15" s="1"/>
  <c r="M47" i="10"/>
  <c r="GF48" i="15" s="1"/>
  <c r="L47" i="10"/>
  <c r="GE48" i="15" s="1"/>
  <c r="K47" i="10"/>
  <c r="GD48" i="15" s="1"/>
  <c r="I47" i="10"/>
  <c r="GB48" i="15" s="1"/>
  <c r="H47" i="10"/>
  <c r="GA48" i="15" s="1"/>
  <c r="E47" i="10"/>
  <c r="FX48" i="15" s="1"/>
  <c r="D47" i="10"/>
  <c r="FW48" i="15" s="1"/>
  <c r="C47" i="10"/>
  <c r="FV48" i="15" s="1"/>
  <c r="B47" i="10"/>
  <c r="FU48" i="15" s="1"/>
  <c r="U45" i="10"/>
  <c r="GN46" i="15" s="1"/>
  <c r="M45" i="10"/>
  <c r="GF46" i="15" s="1"/>
  <c r="L45" i="10"/>
  <c r="GE46" i="15" s="1"/>
  <c r="E45" i="10"/>
  <c r="FX46" i="15" s="1"/>
  <c r="U46" i="10"/>
  <c r="GN47" i="15" s="1"/>
  <c r="T46" i="10"/>
  <c r="GM47" i="15" s="1"/>
  <c r="R46" i="10"/>
  <c r="GK47" i="15" s="1"/>
  <c r="Q46" i="10"/>
  <c r="GJ47" i="15" s="1"/>
  <c r="P46" i="10"/>
  <c r="GI47" i="15" s="1"/>
  <c r="N46" i="10"/>
  <c r="GG47" i="15" s="1"/>
  <c r="M46" i="10"/>
  <c r="GF47" i="15" s="1"/>
  <c r="L46" i="10"/>
  <c r="GE47" i="15" s="1"/>
  <c r="K46" i="10"/>
  <c r="GD47" i="15" s="1"/>
  <c r="J46" i="10"/>
  <c r="GC47" i="15" s="1"/>
  <c r="I46" i="10"/>
  <c r="GB47" i="15" s="1"/>
  <c r="H46" i="10"/>
  <c r="GA47" i="15" s="1"/>
  <c r="F46" i="10"/>
  <c r="FY47" i="15" s="1"/>
  <c r="E46" i="10"/>
  <c r="FX47" i="15" s="1"/>
  <c r="D46" i="10"/>
  <c r="FW47" i="15" s="1"/>
  <c r="B46" i="10"/>
  <c r="FU47" i="15" s="1"/>
  <c r="S45" i="10"/>
  <c r="GL46" i="15" s="1"/>
  <c r="R45" i="10"/>
  <c r="GK46" i="15" s="1"/>
  <c r="Q45" i="10"/>
  <c r="GJ46" i="15" s="1"/>
  <c r="P45" i="10"/>
  <c r="GI46" i="15" s="1"/>
  <c r="O45" i="10"/>
  <c r="GH46" i="15" s="1"/>
  <c r="N45" i="10"/>
  <c r="GG46" i="15" s="1"/>
  <c r="K45" i="10"/>
  <c r="GD46" i="15" s="1"/>
  <c r="J45" i="10"/>
  <c r="GC46" i="15" s="1"/>
  <c r="I45" i="10"/>
  <c r="GB46" i="15" s="1"/>
  <c r="G45" i="10"/>
  <c r="FZ46" i="15" s="1"/>
  <c r="F45" i="10"/>
  <c r="FY46" i="15" s="1"/>
  <c r="C45" i="10"/>
  <c r="FV46" i="15" s="1"/>
  <c r="B45" i="10"/>
  <c r="FU46" i="15" s="1"/>
  <c r="O43" i="10"/>
  <c r="GH44" i="15" s="1"/>
  <c r="N43" i="10"/>
  <c r="GG44" i="15" s="1"/>
  <c r="G43" i="10"/>
  <c r="FZ44" i="15" s="1"/>
  <c r="T44" i="10"/>
  <c r="GM45" i="15" s="1"/>
  <c r="S44" i="10"/>
  <c r="GL45" i="15" s="1"/>
  <c r="R44" i="10"/>
  <c r="GK45" i="15" s="1"/>
  <c r="P44" i="10"/>
  <c r="GI45" i="15" s="1"/>
  <c r="O44" i="10"/>
  <c r="GH45" i="15" s="1"/>
  <c r="N44" i="10"/>
  <c r="GG45" i="15" s="1"/>
  <c r="L44" i="10"/>
  <c r="GE45" i="15" s="1"/>
  <c r="K44" i="10"/>
  <c r="GD45" i="15" s="1"/>
  <c r="J44" i="10"/>
  <c r="GC45" i="15" s="1"/>
  <c r="H44" i="10"/>
  <c r="GA45" i="15" s="1"/>
  <c r="G44" i="10"/>
  <c r="FZ45" i="15" s="1"/>
  <c r="F44" i="10"/>
  <c r="FY45" i="15" s="1"/>
  <c r="D44" i="10"/>
  <c r="FW45" i="15" s="1"/>
  <c r="C44" i="10"/>
  <c r="FV45" i="15" s="1"/>
  <c r="B44" i="10"/>
  <c r="FU45" i="15" s="1"/>
  <c r="G42" i="10"/>
  <c r="FZ43" i="15" s="1"/>
  <c r="U43" i="10"/>
  <c r="GN44" i="15" s="1"/>
  <c r="T43" i="10"/>
  <c r="GM44" i="15" s="1"/>
  <c r="S43" i="10"/>
  <c r="GL44" i="15" s="1"/>
  <c r="R43" i="10"/>
  <c r="GK44" i="15" s="1"/>
  <c r="Q43" i="10"/>
  <c r="GJ44" i="15" s="1"/>
  <c r="P43" i="10"/>
  <c r="GI44" i="15" s="1"/>
  <c r="M43" i="10"/>
  <c r="GF44" i="15" s="1"/>
  <c r="L43" i="10"/>
  <c r="GE44" i="15" s="1"/>
  <c r="K43" i="10"/>
  <c r="GD44" i="15" s="1"/>
  <c r="I43" i="10"/>
  <c r="GB44" i="15" s="1"/>
  <c r="H43" i="10"/>
  <c r="GA44" i="15" s="1"/>
  <c r="E43" i="10"/>
  <c r="FX44" i="15" s="1"/>
  <c r="D43" i="10"/>
  <c r="FW44" i="15" s="1"/>
  <c r="C43" i="10"/>
  <c r="FV44" i="15" s="1"/>
  <c r="B43" i="10"/>
  <c r="FU44" i="15" s="1"/>
  <c r="U41" i="10"/>
  <c r="GN42" i="15" s="1"/>
  <c r="M41" i="10"/>
  <c r="GF42" i="15" s="1"/>
  <c r="L41" i="10"/>
  <c r="GE42" i="15" s="1"/>
  <c r="E41" i="10"/>
  <c r="FX42" i="15" s="1"/>
  <c r="U42" i="10"/>
  <c r="GN43" i="15" s="1"/>
  <c r="T42" i="10"/>
  <c r="GM43" i="15" s="1"/>
  <c r="R42" i="10"/>
  <c r="GK43" i="15" s="1"/>
  <c r="Q42" i="10"/>
  <c r="GJ43" i="15" s="1"/>
  <c r="P42" i="10"/>
  <c r="GI43" i="15" s="1"/>
  <c r="N42" i="10"/>
  <c r="GG43" i="15" s="1"/>
  <c r="M42" i="10"/>
  <c r="GF43" i="15" s="1"/>
  <c r="L42" i="10"/>
  <c r="GE43" i="15" s="1"/>
  <c r="K42" i="10"/>
  <c r="GD43" i="15" s="1"/>
  <c r="J42" i="10"/>
  <c r="GC43" i="15" s="1"/>
  <c r="I42" i="10"/>
  <c r="GB43" i="15" s="1"/>
  <c r="H42" i="10"/>
  <c r="GA43" i="15" s="1"/>
  <c r="F42" i="10"/>
  <c r="FY43" i="15" s="1"/>
  <c r="E42" i="10"/>
  <c r="FX43" i="15" s="1"/>
  <c r="D42" i="10"/>
  <c r="FW43" i="15" s="1"/>
  <c r="B42" i="10"/>
  <c r="FU43" i="15" s="1"/>
  <c r="S41" i="10"/>
  <c r="GL42" i="15" s="1"/>
  <c r="R41" i="10"/>
  <c r="GK42" i="15" s="1"/>
  <c r="Q41" i="10"/>
  <c r="GJ42" i="15" s="1"/>
  <c r="P41" i="10"/>
  <c r="GI42" i="15" s="1"/>
  <c r="O41" i="10"/>
  <c r="GH42" i="15" s="1"/>
  <c r="N41" i="10"/>
  <c r="GG42" i="15" s="1"/>
  <c r="K41" i="10"/>
  <c r="GD42" i="15" s="1"/>
  <c r="J41" i="10"/>
  <c r="GC42" i="15" s="1"/>
  <c r="I41" i="10"/>
  <c r="GB42" i="15" s="1"/>
  <c r="G41" i="10"/>
  <c r="FZ42" i="15" s="1"/>
  <c r="F41" i="10"/>
  <c r="FY42" i="15" s="1"/>
  <c r="C41" i="10"/>
  <c r="FV42" i="15" s="1"/>
  <c r="B41" i="10"/>
  <c r="FU42" i="15" s="1"/>
  <c r="O39" i="10"/>
  <c r="GH40" i="15" s="1"/>
  <c r="N39" i="10"/>
  <c r="GG40" i="15" s="1"/>
  <c r="G39" i="10"/>
  <c r="FZ40" i="15" s="1"/>
  <c r="T40" i="10"/>
  <c r="GM41" i="15" s="1"/>
  <c r="S40" i="10"/>
  <c r="GL41" i="15" s="1"/>
  <c r="R40" i="10"/>
  <c r="GK41" i="15" s="1"/>
  <c r="P40" i="10"/>
  <c r="GI41" i="15" s="1"/>
  <c r="O40" i="10"/>
  <c r="GH41" i="15" s="1"/>
  <c r="N40" i="10"/>
  <c r="GG41" i="15" s="1"/>
  <c r="L40" i="10"/>
  <c r="GE41" i="15" s="1"/>
  <c r="K40" i="10"/>
  <c r="GD41" i="15" s="1"/>
  <c r="J40" i="10"/>
  <c r="GC41" i="15" s="1"/>
  <c r="H40" i="10"/>
  <c r="GA41" i="15" s="1"/>
  <c r="G40" i="10"/>
  <c r="FZ41" i="15" s="1"/>
  <c r="F40" i="10"/>
  <c r="FY41" i="15" s="1"/>
  <c r="D40" i="10"/>
  <c r="FW41" i="15" s="1"/>
  <c r="C40" i="10"/>
  <c r="FV41" i="15" s="1"/>
  <c r="B40" i="10"/>
  <c r="FU41" i="15" s="1"/>
  <c r="G38" i="10"/>
  <c r="FZ39" i="15" s="1"/>
  <c r="U39" i="10"/>
  <c r="GN40" i="15" s="1"/>
  <c r="T39" i="10"/>
  <c r="GM40" i="15" s="1"/>
  <c r="S39" i="10"/>
  <c r="GL40" i="15" s="1"/>
  <c r="R39" i="10"/>
  <c r="GK40" i="15" s="1"/>
  <c r="Q39" i="10"/>
  <c r="GJ40" i="15" s="1"/>
  <c r="P39" i="10"/>
  <c r="GI40" i="15" s="1"/>
  <c r="M39" i="10"/>
  <c r="GF40" i="15" s="1"/>
  <c r="L39" i="10"/>
  <c r="GE40" i="15" s="1"/>
  <c r="K39" i="10"/>
  <c r="GD40" i="15" s="1"/>
  <c r="I39" i="10"/>
  <c r="GB40" i="15" s="1"/>
  <c r="H39" i="10"/>
  <c r="GA40" i="15" s="1"/>
  <c r="E39" i="10"/>
  <c r="FX40" i="15" s="1"/>
  <c r="D39" i="10"/>
  <c r="FW40" i="15" s="1"/>
  <c r="C39" i="10"/>
  <c r="FV40" i="15" s="1"/>
  <c r="B39" i="10"/>
  <c r="FU40" i="15" s="1"/>
  <c r="U37" i="10"/>
  <c r="GN38" i="15" s="1"/>
  <c r="M37" i="10"/>
  <c r="GF38" i="15" s="1"/>
  <c r="L37" i="10"/>
  <c r="GE38" i="15" s="1"/>
  <c r="E37" i="10"/>
  <c r="FX38" i="15" s="1"/>
  <c r="U38" i="10"/>
  <c r="GN39" i="15" s="1"/>
  <c r="T38" i="10"/>
  <c r="GM39" i="15" s="1"/>
  <c r="R38" i="10"/>
  <c r="GK39" i="15" s="1"/>
  <c r="Q38" i="10"/>
  <c r="GJ39" i="15" s="1"/>
  <c r="P38" i="10"/>
  <c r="GI39" i="15" s="1"/>
  <c r="N38" i="10"/>
  <c r="GG39" i="15" s="1"/>
  <c r="M38" i="10"/>
  <c r="GF39" i="15" s="1"/>
  <c r="L38" i="10"/>
  <c r="GE39" i="15" s="1"/>
  <c r="K38" i="10"/>
  <c r="GD39" i="15" s="1"/>
  <c r="J38" i="10"/>
  <c r="GC39" i="15" s="1"/>
  <c r="I38" i="10"/>
  <c r="GB39" i="15" s="1"/>
  <c r="H38" i="10"/>
  <c r="GA39" i="15" s="1"/>
  <c r="F38" i="10"/>
  <c r="FY39" i="15" s="1"/>
  <c r="E38" i="10"/>
  <c r="FX39" i="15" s="1"/>
  <c r="D38" i="10"/>
  <c r="FW39" i="15" s="1"/>
  <c r="B38" i="10"/>
  <c r="FU39" i="15" s="1"/>
  <c r="S37" i="10"/>
  <c r="GL38" i="15" s="1"/>
  <c r="R37" i="10"/>
  <c r="GK38" i="15" s="1"/>
  <c r="Q37" i="10"/>
  <c r="GJ38" i="15" s="1"/>
  <c r="P37" i="10"/>
  <c r="GI38" i="15" s="1"/>
  <c r="O37" i="10"/>
  <c r="GH38" i="15" s="1"/>
  <c r="N37" i="10"/>
  <c r="GG38" i="15" s="1"/>
  <c r="K37" i="10"/>
  <c r="GD38" i="15" s="1"/>
  <c r="J37" i="10"/>
  <c r="GC38" i="15" s="1"/>
  <c r="I37" i="10"/>
  <c r="GB38" i="15" s="1"/>
  <c r="G37" i="10"/>
  <c r="FZ38" i="15" s="1"/>
  <c r="F37" i="10"/>
  <c r="FY38" i="15" s="1"/>
  <c r="C37" i="10"/>
  <c r="FV38" i="15" s="1"/>
  <c r="B37" i="10"/>
  <c r="FU38" i="15" s="1"/>
  <c r="O35" i="10"/>
  <c r="GH36" i="15" s="1"/>
  <c r="N35" i="10"/>
  <c r="GG36" i="15" s="1"/>
  <c r="G35" i="10"/>
  <c r="FZ36" i="15" s="1"/>
  <c r="T36" i="10"/>
  <c r="GM37" i="15" s="1"/>
  <c r="S36" i="10"/>
  <c r="GL37" i="15" s="1"/>
  <c r="R36" i="10"/>
  <c r="GK37" i="15" s="1"/>
  <c r="P36" i="10"/>
  <c r="GI37" i="15" s="1"/>
  <c r="O36" i="10"/>
  <c r="GH37" i="15" s="1"/>
  <c r="N36" i="10"/>
  <c r="GG37" i="15" s="1"/>
  <c r="L36" i="10"/>
  <c r="GE37" i="15" s="1"/>
  <c r="K36" i="10"/>
  <c r="GD37" i="15" s="1"/>
  <c r="J36" i="10"/>
  <c r="GC37" i="15" s="1"/>
  <c r="H36" i="10"/>
  <c r="GA37" i="15" s="1"/>
  <c r="G36" i="10"/>
  <c r="FZ37" i="15" s="1"/>
  <c r="F36" i="10"/>
  <c r="FY37" i="15" s="1"/>
  <c r="D36" i="10"/>
  <c r="FW37" i="15" s="1"/>
  <c r="C36" i="10"/>
  <c r="FV37" i="15" s="1"/>
  <c r="B36" i="10"/>
  <c r="FU37" i="15" s="1"/>
  <c r="T34" i="10"/>
  <c r="GM35" i="15" s="1"/>
  <c r="S34" i="10"/>
  <c r="GL35" i="15" s="1"/>
  <c r="L34" i="10"/>
  <c r="GE35" i="15" s="1"/>
  <c r="G34" i="10"/>
  <c r="FZ35" i="15" s="1"/>
  <c r="D34" i="10"/>
  <c r="FW35" i="15" s="1"/>
  <c r="U35" i="10"/>
  <c r="GN36" i="15" s="1"/>
  <c r="T35" i="10"/>
  <c r="GM36" i="15" s="1"/>
  <c r="S35" i="10"/>
  <c r="GL36" i="15" s="1"/>
  <c r="Q35" i="10"/>
  <c r="GJ36" i="15" s="1"/>
  <c r="P35" i="10"/>
  <c r="GI36" i="15" s="1"/>
  <c r="M35" i="10"/>
  <c r="GF36" i="15" s="1"/>
  <c r="L35" i="10"/>
  <c r="GE36" i="15" s="1"/>
  <c r="K35" i="10"/>
  <c r="GD36" i="15" s="1"/>
  <c r="J35" i="10"/>
  <c r="GC36" i="15" s="1"/>
  <c r="I35" i="10"/>
  <c r="GB36" i="15" s="1"/>
  <c r="H35" i="10"/>
  <c r="GA36" i="15" s="1"/>
  <c r="E35" i="10"/>
  <c r="FX36" i="15" s="1"/>
  <c r="D35" i="10"/>
  <c r="FW36" i="15" s="1"/>
  <c r="C35" i="10"/>
  <c r="FV36" i="15" s="1"/>
  <c r="U34" i="10"/>
  <c r="GN35" i="15" s="1"/>
  <c r="R34" i="10"/>
  <c r="GK35" i="15" s="1"/>
  <c r="Q34" i="10"/>
  <c r="GJ35" i="15" s="1"/>
  <c r="P34" i="10"/>
  <c r="GI35" i="15" s="1"/>
  <c r="N34" i="10"/>
  <c r="GG35" i="15" s="1"/>
  <c r="M34" i="10"/>
  <c r="GF35" i="15" s="1"/>
  <c r="J34" i="10"/>
  <c r="GC35" i="15" s="1"/>
  <c r="I34" i="10"/>
  <c r="GB35" i="15" s="1"/>
  <c r="H34" i="10"/>
  <c r="GA35" i="15" s="1"/>
  <c r="F34" i="10"/>
  <c r="FY35" i="15" s="1"/>
  <c r="E34" i="10"/>
  <c r="FX35" i="15" s="1"/>
  <c r="B34" i="10"/>
  <c r="FU35" i="15" s="1"/>
  <c r="U32" i="10"/>
  <c r="Q32" i="10"/>
  <c r="I32" i="10"/>
  <c r="E32" i="10"/>
  <c r="S32" i="10"/>
  <c r="R32" i="10"/>
  <c r="O32" i="10"/>
  <c r="N32" i="10"/>
  <c r="M32" i="10"/>
  <c r="K32" i="10"/>
  <c r="J32" i="10"/>
  <c r="G32" i="10"/>
  <c r="F32" i="10"/>
  <c r="D32" i="10"/>
  <c r="C32" i="10"/>
  <c r="B32" i="10"/>
  <c r="T31" i="10"/>
  <c r="S31" i="10"/>
  <c r="R31" i="10"/>
  <c r="P31" i="10"/>
  <c r="O31" i="10"/>
  <c r="N31" i="10"/>
  <c r="L31" i="10"/>
  <c r="K31" i="10"/>
  <c r="J31" i="10"/>
  <c r="H31" i="10"/>
  <c r="G31" i="10"/>
  <c r="F31" i="10"/>
  <c r="D31" i="10"/>
  <c r="C31" i="10"/>
  <c r="B31" i="10"/>
  <c r="G30" i="10"/>
  <c r="U29" i="10"/>
  <c r="M29" i="10"/>
  <c r="L29" i="10"/>
  <c r="E29" i="10"/>
  <c r="U30" i="10"/>
  <c r="T30" i="10"/>
  <c r="R30" i="10"/>
  <c r="Q30" i="10"/>
  <c r="P30" i="10"/>
  <c r="N30" i="10"/>
  <c r="M30" i="10"/>
  <c r="L30" i="10"/>
  <c r="K30" i="10"/>
  <c r="J30" i="10"/>
  <c r="I30" i="10"/>
  <c r="H30" i="10"/>
  <c r="F30" i="10"/>
  <c r="E30" i="10"/>
  <c r="D30" i="10"/>
  <c r="B30" i="10"/>
  <c r="S29" i="10"/>
  <c r="R29" i="10"/>
  <c r="Q29" i="10"/>
  <c r="P29" i="10"/>
  <c r="O29" i="10"/>
  <c r="N29" i="10"/>
  <c r="K29" i="10"/>
  <c r="J29" i="10"/>
  <c r="I29" i="10"/>
  <c r="G29" i="10"/>
  <c r="F29" i="10"/>
  <c r="C29" i="10"/>
  <c r="B29" i="10"/>
  <c r="O27" i="10"/>
  <c r="N27" i="10"/>
  <c r="G27" i="10"/>
  <c r="T28" i="10"/>
  <c r="S28" i="10"/>
  <c r="R28" i="10"/>
  <c r="P28" i="10"/>
  <c r="O28" i="10"/>
  <c r="N28" i="10"/>
  <c r="L28" i="10"/>
  <c r="K28" i="10"/>
  <c r="J28" i="10"/>
  <c r="H28" i="10"/>
  <c r="G28" i="10"/>
  <c r="F28" i="10"/>
  <c r="D28" i="10"/>
  <c r="C28" i="10"/>
  <c r="B28" i="10"/>
  <c r="G26" i="10"/>
  <c r="U27" i="10"/>
  <c r="T27" i="10"/>
  <c r="S27" i="10"/>
  <c r="R27" i="10"/>
  <c r="Q27" i="10"/>
  <c r="P27" i="10"/>
  <c r="M27" i="10"/>
  <c r="L27" i="10"/>
  <c r="K27" i="10"/>
  <c r="I27" i="10"/>
  <c r="H27" i="10"/>
  <c r="E27" i="10"/>
  <c r="D27" i="10"/>
  <c r="C27" i="10"/>
  <c r="B27" i="10"/>
  <c r="U25" i="10"/>
  <c r="M25" i="10"/>
  <c r="L25" i="10"/>
  <c r="E25" i="10"/>
  <c r="U26" i="10"/>
  <c r="T26" i="10"/>
  <c r="R26" i="10"/>
  <c r="Q26" i="10"/>
  <c r="P26" i="10"/>
  <c r="N26" i="10"/>
  <c r="M26" i="10"/>
  <c r="L26" i="10"/>
  <c r="K26" i="10"/>
  <c r="J26" i="10"/>
  <c r="I26" i="10"/>
  <c r="H26" i="10"/>
  <c r="F26" i="10"/>
  <c r="E26" i="10"/>
  <c r="D26" i="10"/>
  <c r="B26" i="10"/>
  <c r="S25" i="10"/>
  <c r="R25" i="10"/>
  <c r="Q25" i="10"/>
  <c r="P25" i="10"/>
  <c r="O25" i="10"/>
  <c r="N25" i="10"/>
  <c r="K25" i="10"/>
  <c r="J25" i="10"/>
  <c r="I25" i="10"/>
  <c r="G25" i="10"/>
  <c r="F25" i="10"/>
  <c r="C25" i="10"/>
  <c r="B25" i="10"/>
  <c r="O23" i="10"/>
  <c r="N23" i="10"/>
  <c r="G23" i="10"/>
  <c r="T24" i="10"/>
  <c r="S24" i="10"/>
  <c r="R24" i="10"/>
  <c r="P24" i="10"/>
  <c r="O24" i="10"/>
  <c r="N24" i="10"/>
  <c r="L24" i="10"/>
  <c r="K24" i="10"/>
  <c r="J24" i="10"/>
  <c r="H24" i="10"/>
  <c r="G24" i="10"/>
  <c r="F24" i="10"/>
  <c r="D24" i="10"/>
  <c r="C24" i="10"/>
  <c r="B24" i="10"/>
  <c r="G22" i="10"/>
  <c r="U23" i="10"/>
  <c r="T23" i="10"/>
  <c r="S23" i="10"/>
  <c r="R23" i="10"/>
  <c r="Q23" i="10"/>
  <c r="P23" i="10"/>
  <c r="M23" i="10"/>
  <c r="L23" i="10"/>
  <c r="K23" i="10"/>
  <c r="I23" i="10"/>
  <c r="H23" i="10"/>
  <c r="E23" i="10"/>
  <c r="D23" i="10"/>
  <c r="C23" i="10"/>
  <c r="B23" i="10"/>
  <c r="U21" i="10"/>
  <c r="M21" i="10"/>
  <c r="L21" i="10"/>
  <c r="E21" i="10"/>
  <c r="U22" i="10"/>
  <c r="T22" i="10"/>
  <c r="R22" i="10"/>
  <c r="Q22" i="10"/>
  <c r="P22" i="10"/>
  <c r="N22" i="10"/>
  <c r="M22" i="10"/>
  <c r="L22" i="10"/>
  <c r="K22" i="10"/>
  <c r="J22" i="10"/>
  <c r="I22" i="10"/>
  <c r="H22" i="10"/>
  <c r="F22" i="10"/>
  <c r="E22" i="10"/>
  <c r="D22" i="10"/>
  <c r="B22" i="10"/>
  <c r="S21" i="10"/>
  <c r="R21" i="10"/>
  <c r="Q21" i="10"/>
  <c r="P21" i="10"/>
  <c r="O21" i="10"/>
  <c r="N21" i="10"/>
  <c r="K21" i="10"/>
  <c r="J21" i="10"/>
  <c r="I21" i="10"/>
  <c r="G21" i="10"/>
  <c r="F21" i="10"/>
  <c r="C21" i="10"/>
  <c r="B21" i="10"/>
  <c r="O19" i="10"/>
  <c r="N19" i="10"/>
  <c r="G19" i="10"/>
  <c r="T20" i="10"/>
  <c r="S20" i="10"/>
  <c r="R20" i="10"/>
  <c r="P20" i="10"/>
  <c r="O20" i="10"/>
  <c r="N20" i="10"/>
  <c r="L20" i="10"/>
  <c r="K20" i="10"/>
  <c r="J20" i="10"/>
  <c r="H20" i="10"/>
  <c r="G20" i="10"/>
  <c r="F20" i="10"/>
  <c r="D20" i="10"/>
  <c r="C20" i="10"/>
  <c r="B20" i="10"/>
  <c r="T18" i="10"/>
  <c r="P18" i="10"/>
  <c r="H18" i="10"/>
  <c r="D18" i="10"/>
  <c r="U19" i="10"/>
  <c r="T19" i="10"/>
  <c r="S19" i="10"/>
  <c r="Q19" i="10"/>
  <c r="P19" i="10"/>
  <c r="M19" i="10"/>
  <c r="L19" i="10"/>
  <c r="K19" i="10"/>
  <c r="J19" i="10"/>
  <c r="I19" i="10"/>
  <c r="H19" i="10"/>
  <c r="E19" i="10"/>
  <c r="D19" i="10"/>
  <c r="C19" i="10"/>
  <c r="B17" i="10"/>
  <c r="U18" i="10"/>
  <c r="R18" i="10"/>
  <c r="Q18" i="10"/>
  <c r="O18" i="10"/>
  <c r="N18" i="10"/>
  <c r="M18" i="10"/>
  <c r="L18" i="10"/>
  <c r="K18" i="10"/>
  <c r="J18" i="10"/>
  <c r="I18" i="10"/>
  <c r="F18" i="10"/>
  <c r="E18" i="10"/>
  <c r="B18" i="10"/>
  <c r="J16" i="10"/>
  <c r="U17" i="10"/>
  <c r="S17" i="10"/>
  <c r="R17" i="10"/>
  <c r="Q17" i="10"/>
  <c r="O17" i="10"/>
  <c r="N17" i="10"/>
  <c r="M17" i="10"/>
  <c r="K17" i="10"/>
  <c r="J17" i="10"/>
  <c r="I17" i="10"/>
  <c r="G17" i="10"/>
  <c r="F17" i="10"/>
  <c r="E17" i="10"/>
  <c r="C17" i="10"/>
  <c r="S15" i="10"/>
  <c r="K15" i="10"/>
  <c r="B15" i="10"/>
  <c r="T16" i="10"/>
  <c r="S16" i="10"/>
  <c r="R16" i="10"/>
  <c r="P16" i="10"/>
  <c r="O16" i="10"/>
  <c r="N16" i="10"/>
  <c r="L16" i="10"/>
  <c r="K16" i="10"/>
  <c r="I16" i="10"/>
  <c r="H16" i="10"/>
  <c r="G16" i="10"/>
  <c r="F16" i="10"/>
  <c r="E16" i="10"/>
  <c r="D16" i="10"/>
  <c r="C16" i="10"/>
  <c r="B16" i="10"/>
  <c r="L14" i="10"/>
  <c r="H14" i="10"/>
  <c r="U15" i="10"/>
  <c r="T15" i="10"/>
  <c r="Q15" i="10"/>
  <c r="P15" i="10"/>
  <c r="O15" i="10"/>
  <c r="M15" i="10"/>
  <c r="L15" i="10"/>
  <c r="I15" i="10"/>
  <c r="H15" i="10"/>
  <c r="G15" i="10"/>
  <c r="E15" i="10"/>
  <c r="D15" i="10"/>
  <c r="C15" i="10"/>
  <c r="U14" i="10"/>
  <c r="T14" i="10"/>
  <c r="R14" i="10"/>
  <c r="Q14" i="10"/>
  <c r="P14" i="10"/>
  <c r="N14" i="10"/>
  <c r="M14" i="10"/>
  <c r="J14" i="10"/>
  <c r="I14" i="10"/>
  <c r="F14" i="10"/>
  <c r="E14" i="10"/>
  <c r="D14" i="10"/>
  <c r="B14" i="10"/>
  <c r="D12" i="10"/>
  <c r="U13" i="10"/>
  <c r="S13" i="10"/>
  <c r="R13" i="10"/>
  <c r="Q13" i="10"/>
  <c r="O13" i="10"/>
  <c r="N13" i="10"/>
  <c r="M13" i="10"/>
  <c r="K13" i="10"/>
  <c r="J13" i="10"/>
  <c r="I13" i="10"/>
  <c r="G13" i="10"/>
  <c r="F13" i="10"/>
  <c r="E13" i="10"/>
  <c r="C13" i="10"/>
  <c r="B13" i="10"/>
  <c r="N11" i="10"/>
  <c r="J11" i="10"/>
  <c r="T12" i="10"/>
  <c r="S12" i="10"/>
  <c r="R12" i="10"/>
  <c r="P12" i="10"/>
  <c r="O12" i="10"/>
  <c r="N12" i="10"/>
  <c r="L12" i="10"/>
  <c r="K12" i="10"/>
  <c r="J12" i="10"/>
  <c r="H12" i="10"/>
  <c r="G12" i="10"/>
  <c r="F12" i="10"/>
  <c r="C12" i="10"/>
  <c r="B12" i="10"/>
  <c r="S6" i="10"/>
  <c r="Q6" i="10"/>
  <c r="O6" i="10"/>
  <c r="K6" i="10"/>
  <c r="G6" i="10"/>
  <c r="C6" i="10"/>
  <c r="U11" i="10"/>
  <c r="T11" i="10"/>
  <c r="S11" i="10"/>
  <c r="R11" i="10"/>
  <c r="Q11" i="10"/>
  <c r="P11" i="10"/>
  <c r="O11" i="10"/>
  <c r="M11" i="10"/>
  <c r="L11" i="10"/>
  <c r="I11" i="10"/>
  <c r="H11" i="10"/>
  <c r="F11" i="10"/>
  <c r="E11" i="10"/>
  <c r="D11" i="10"/>
  <c r="B11" i="10"/>
  <c r="U5" i="10"/>
  <c r="S5" i="10"/>
  <c r="R5" i="10"/>
  <c r="Q5" i="10"/>
  <c r="P5" i="10"/>
  <c r="O5" i="10"/>
  <c r="N5" i="10"/>
  <c r="M5" i="10"/>
  <c r="L5" i="10"/>
  <c r="I5" i="10"/>
  <c r="H5" i="10"/>
  <c r="G5" i="10"/>
  <c r="E5" i="10"/>
  <c r="D5" i="10"/>
  <c r="C5" i="10"/>
  <c r="U6" i="10"/>
  <c r="T6" i="10"/>
  <c r="P6" i="10"/>
  <c r="M6" i="10"/>
  <c r="L6" i="10"/>
  <c r="I6" i="10"/>
  <c r="H6" i="10"/>
  <c r="E6" i="10"/>
  <c r="D6" i="10"/>
  <c r="T5" i="10"/>
  <c r="K5" i="10"/>
  <c r="J5" i="10"/>
  <c r="F5" i="10"/>
  <c r="L1" i="10"/>
  <c r="B169" i="9"/>
  <c r="DM170" i="15" s="1"/>
  <c r="EG170" i="15" s="1"/>
  <c r="C169" i="9"/>
  <c r="DN170" i="15" s="1"/>
  <c r="EH170" i="15" s="1"/>
  <c r="F169" i="9"/>
  <c r="DQ170" i="15" s="1"/>
  <c r="G169" i="9"/>
  <c r="DR170" i="15" s="1"/>
  <c r="H169" i="9"/>
  <c r="DS170" i="15" s="1"/>
  <c r="J169" i="9"/>
  <c r="DU170" i="15" s="1"/>
  <c r="K169" i="9"/>
  <c r="DV170" i="15" s="1"/>
  <c r="N169" i="9"/>
  <c r="DY170" i="15" s="1"/>
  <c r="O169" i="9"/>
  <c r="DZ170" i="15" s="1"/>
  <c r="R169" i="9"/>
  <c r="EC170" i="15" s="1"/>
  <c r="EW170" i="15" s="1"/>
  <c r="FQ170" i="15" s="1"/>
  <c r="S169" i="9"/>
  <c r="ED170" i="15" s="1"/>
  <c r="F5" i="7"/>
  <c r="E5" i="7"/>
  <c r="CI6" i="14" l="1"/>
  <c r="KU6" i="14" s="1"/>
  <c r="JZ6" i="14" s="1"/>
  <c r="HE170" i="15"/>
  <c r="HE88" i="15"/>
  <c r="GN9" i="15"/>
  <c r="FX9" i="15"/>
  <c r="GF9" i="15"/>
  <c r="GG9" i="15"/>
  <c r="GB9" i="15"/>
  <c r="GH9" i="15"/>
  <c r="FU9" i="15"/>
  <c r="GL9" i="15"/>
  <c r="GI9" i="15"/>
  <c r="GZ170" i="15"/>
  <c r="GC9" i="15"/>
  <c r="FW9" i="15"/>
  <c r="GM9" i="15"/>
  <c r="HF88" i="15"/>
  <c r="GE9" i="15"/>
  <c r="GK9" i="15"/>
  <c r="FZ9" i="15"/>
  <c r="FV9" i="15"/>
  <c r="GA9" i="15"/>
  <c r="HG88" i="15"/>
  <c r="GD9" i="15"/>
  <c r="GJ9" i="15"/>
  <c r="HG170" i="15"/>
  <c r="HH88" i="15"/>
  <c r="GY88" i="15"/>
  <c r="FY9" i="15"/>
  <c r="ES170" i="15"/>
  <c r="DE170" i="15"/>
  <c r="EL170" i="15"/>
  <c r="CX170" i="15"/>
  <c r="EZ170" i="15"/>
  <c r="DL170" i="15"/>
  <c r="ER88" i="15"/>
  <c r="DD88" i="15"/>
  <c r="EN88" i="15"/>
  <c r="CZ88" i="15"/>
  <c r="HD88" i="15"/>
  <c r="GP88" i="15" s="1"/>
  <c r="FB88" i="15"/>
  <c r="ET170" i="15"/>
  <c r="DF170" i="15"/>
  <c r="EM170" i="15"/>
  <c r="CY170" i="15"/>
  <c r="HC170" i="15"/>
  <c r="GO170" i="15" s="1"/>
  <c r="FA170" i="15"/>
  <c r="HA88" i="15"/>
  <c r="GQ88" i="15" s="1"/>
  <c r="FC88" i="15"/>
  <c r="EO88" i="15"/>
  <c r="DA88" i="15"/>
  <c r="EK88" i="15"/>
  <c r="CW88" i="15"/>
  <c r="EO170" i="15"/>
  <c r="DA170" i="15"/>
  <c r="HD170" i="15"/>
  <c r="GP170" i="15" s="1"/>
  <c r="FB170" i="15"/>
  <c r="EN170" i="15"/>
  <c r="CZ170" i="15"/>
  <c r="ET88" i="15"/>
  <c r="DF88" i="15"/>
  <c r="EP88" i="15"/>
  <c r="DB88" i="15"/>
  <c r="EL88" i="15"/>
  <c r="CX88" i="15"/>
  <c r="EX170" i="15"/>
  <c r="DJ170" i="15"/>
  <c r="EP170" i="15"/>
  <c r="DB170" i="15"/>
  <c r="EK170" i="15"/>
  <c r="CW170" i="15"/>
  <c r="EQ170" i="15"/>
  <c r="DC170" i="15"/>
  <c r="HC88" i="15"/>
  <c r="GO88" i="15" s="1"/>
  <c r="FA88" i="15"/>
  <c r="EM88" i="15"/>
  <c r="CY88" i="15"/>
  <c r="JZ13" i="15"/>
  <c r="JF13" i="15"/>
  <c r="KF13" i="15"/>
  <c r="KH13" i="15"/>
  <c r="KD13" i="15"/>
  <c r="JR13" i="15"/>
  <c r="KC13" i="15"/>
  <c r="JM13" i="15"/>
  <c r="KB13" i="15"/>
  <c r="JL13" i="15"/>
  <c r="KG13" i="15"/>
  <c r="KA13" i="15"/>
  <c r="JG13" i="15"/>
  <c r="KE13" i="15"/>
  <c r="JS13" i="15"/>
  <c r="ID170" i="14"/>
  <c r="F170" i="14" s="1"/>
  <c r="IE170" i="14"/>
  <c r="IE88" i="14"/>
  <c r="IF88" i="14"/>
  <c r="IF170" i="14"/>
  <c r="IC170" i="14"/>
  <c r="IJ88" i="14"/>
  <c r="II88" i="14"/>
  <c r="II170" i="14"/>
  <c r="IJ170" i="14"/>
  <c r="IG107" i="14"/>
  <c r="IG88" i="14"/>
  <c r="IG170" i="14"/>
  <c r="IH169" i="14"/>
  <c r="IH88" i="14"/>
  <c r="IH170" i="14"/>
  <c r="HM5" i="15"/>
  <c r="IG5" i="14"/>
  <c r="GC5" i="15"/>
  <c r="GW5" i="14"/>
  <c r="FU5" i="15"/>
  <c r="GO5" i="14"/>
  <c r="FU12" i="15"/>
  <c r="GO12" i="14"/>
  <c r="GT6" i="14"/>
  <c r="GK13" i="15"/>
  <c r="HE13" i="14"/>
  <c r="GJ14" i="15"/>
  <c r="HD14" i="14"/>
  <c r="GM15" i="15"/>
  <c r="HG15" i="14"/>
  <c r="GE15" i="15"/>
  <c r="GY15" i="14"/>
  <c r="GM17" i="15"/>
  <c r="HG17" i="14"/>
  <c r="GL18" i="15"/>
  <c r="HF18" i="14"/>
  <c r="FU18" i="15"/>
  <c r="GO18" i="14"/>
  <c r="GA19" i="15"/>
  <c r="GU19" i="14"/>
  <c r="GL21" i="15"/>
  <c r="HF21" i="14"/>
  <c r="GK22" i="15"/>
  <c r="HE22" i="14"/>
  <c r="GM23" i="15"/>
  <c r="HG23" i="14"/>
  <c r="GD24" i="15"/>
  <c r="GX24" i="14"/>
  <c r="GC25" i="15"/>
  <c r="GW25" i="14"/>
  <c r="GB26" i="15"/>
  <c r="GV26" i="14"/>
  <c r="GD27" i="15"/>
  <c r="GX27" i="14"/>
  <c r="GN26" i="15"/>
  <c r="HH26" i="14"/>
  <c r="GK28" i="15"/>
  <c r="HE28" i="14"/>
  <c r="GD29" i="15"/>
  <c r="GX29" i="14"/>
  <c r="FV30" i="15"/>
  <c r="GP30" i="14"/>
  <c r="FU31" i="15"/>
  <c r="GO31" i="14"/>
  <c r="GJ31" i="15"/>
  <c r="HD31" i="14"/>
  <c r="FY34" i="15"/>
  <c r="GS34" i="15" s="1"/>
  <c r="GS34" i="14"/>
  <c r="HM34" i="14" s="1"/>
  <c r="GK34" i="15"/>
  <c r="HE34" i="15" s="1"/>
  <c r="HE34" i="14"/>
  <c r="HY34" i="14" s="1"/>
  <c r="GD32" i="15"/>
  <c r="GX32" i="14"/>
  <c r="FZ33" i="15"/>
  <c r="GT33" i="14"/>
  <c r="GO35" i="14"/>
  <c r="GV36" i="14"/>
  <c r="GP37" i="14"/>
  <c r="HB36" i="14"/>
  <c r="GR39" i="14"/>
  <c r="GZ38" i="14"/>
  <c r="HH40" i="14"/>
  <c r="HG41" i="14"/>
  <c r="HF42" i="14"/>
  <c r="HH43" i="14"/>
  <c r="HE44" i="14"/>
  <c r="GT44" i="14"/>
  <c r="GO47" i="14"/>
  <c r="GR46" i="14"/>
  <c r="HF48" i="14"/>
  <c r="GY49" i="14"/>
  <c r="GX50" i="14"/>
  <c r="GZ51" i="14"/>
  <c r="GV52" i="14"/>
  <c r="GU53" i="14"/>
  <c r="GT54" i="14"/>
  <c r="GW55" i="14"/>
  <c r="GQ56" i="14"/>
  <c r="GQ57" i="14"/>
  <c r="GO58" i="14"/>
  <c r="GS59" i="14"/>
  <c r="GR60" i="14"/>
  <c r="GS61" i="14"/>
  <c r="GP62" i="14"/>
  <c r="GU63" i="14"/>
  <c r="GO64" i="14"/>
  <c r="GP65" i="14"/>
  <c r="HF65" i="14"/>
  <c r="HF66" i="14"/>
  <c r="HE67" i="14"/>
  <c r="GU68" i="14"/>
  <c r="GT69" i="14"/>
  <c r="HE70" i="14"/>
  <c r="HB71" i="14"/>
  <c r="GY72" i="14"/>
  <c r="GY73" i="14"/>
  <c r="GY74" i="14"/>
  <c r="GZ75" i="14"/>
  <c r="GV76" i="14"/>
  <c r="GU77" i="14"/>
  <c r="HD78" i="14"/>
  <c r="GZ79" i="14"/>
  <c r="GQ80" i="14"/>
  <c r="GO81" i="14"/>
  <c r="GV82" i="14"/>
  <c r="GZ83" i="14"/>
  <c r="GV84" i="14"/>
  <c r="GU85" i="14"/>
  <c r="HD86" i="14"/>
  <c r="HG87" i="14"/>
  <c r="GW89" i="14"/>
  <c r="GZ90" i="14"/>
  <c r="GY91" i="14"/>
  <c r="GU92" i="14"/>
  <c r="GT93" i="14"/>
  <c r="GU94" i="14"/>
  <c r="GZ95" i="14"/>
  <c r="GZ96" i="14"/>
  <c r="GY97" i="14"/>
  <c r="GZ98" i="14"/>
  <c r="GW99" i="14"/>
  <c r="GY100" i="14"/>
  <c r="GX101" i="14"/>
  <c r="GZ102" i="14"/>
  <c r="GW103" i="14"/>
  <c r="GY104" i="14"/>
  <c r="GX105" i="14"/>
  <c r="GZ106" i="14"/>
  <c r="GZ107" i="14"/>
  <c r="GX108" i="14"/>
  <c r="GX109" i="14"/>
  <c r="GS110" i="14"/>
  <c r="GU111" i="14"/>
  <c r="GU112" i="14"/>
  <c r="GX113" i="14"/>
  <c r="GV113" i="14"/>
  <c r="GR116" i="14"/>
  <c r="HF115" i="14"/>
  <c r="GO118" i="14"/>
  <c r="GR117" i="14"/>
  <c r="HF119" i="14"/>
  <c r="GS121" i="14"/>
  <c r="GQ120" i="14"/>
  <c r="GX121" i="14"/>
  <c r="HG123" i="14"/>
  <c r="HE124" i="14"/>
  <c r="HE125" i="14"/>
  <c r="HE126" i="14"/>
  <c r="HF127" i="14"/>
  <c r="HA128" i="14"/>
  <c r="HD129" i="14"/>
  <c r="GY130" i="14"/>
  <c r="GU131" i="14"/>
  <c r="GU132" i="14"/>
  <c r="GW133" i="14"/>
  <c r="HD134" i="14"/>
  <c r="HG135" i="14"/>
  <c r="HE136" i="14"/>
  <c r="GZ137" i="14"/>
  <c r="GY138" i="14"/>
  <c r="GZ139" i="14"/>
  <c r="HA140" i="14"/>
  <c r="GQ141" i="14"/>
  <c r="GR142" i="14"/>
  <c r="GT143" i="14"/>
  <c r="GT144" i="14"/>
  <c r="HE144" i="14"/>
  <c r="HB145" i="14"/>
  <c r="HA146" i="14"/>
  <c r="HC147" i="14"/>
  <c r="HH147" i="14"/>
  <c r="GO149" i="14"/>
  <c r="HE149" i="14"/>
  <c r="HE150" i="14"/>
  <c r="HB151" i="14"/>
  <c r="HB152" i="14"/>
  <c r="GZ153" i="14"/>
  <c r="GY154" i="14"/>
  <c r="GP155" i="14"/>
  <c r="HF155" i="14"/>
  <c r="HF156" i="14"/>
  <c r="HC157" i="14"/>
  <c r="HC158" i="14"/>
  <c r="HD159" i="14"/>
  <c r="GY160" i="14"/>
  <c r="GX161" i="14"/>
  <c r="GV162" i="14"/>
  <c r="HG162" i="14"/>
  <c r="HC163" i="14"/>
  <c r="HD164" i="14"/>
  <c r="HA165" i="14"/>
  <c r="GR166" i="14"/>
  <c r="HH166" i="14"/>
  <c r="HD167" i="14"/>
  <c r="GR169" i="14"/>
  <c r="GO168" i="14"/>
  <c r="GZ170" i="14"/>
  <c r="HG88" i="14"/>
  <c r="GT88" i="14"/>
  <c r="HH168" i="14"/>
  <c r="HE167" i="14"/>
  <c r="GS167" i="14"/>
  <c r="HB166" i="14"/>
  <c r="FY5" i="15"/>
  <c r="GS5" i="14"/>
  <c r="HH6" i="14"/>
  <c r="GI5" i="15"/>
  <c r="HC5" i="14"/>
  <c r="FY12" i="15"/>
  <c r="GS12" i="14"/>
  <c r="GP6" i="14"/>
  <c r="GD13" i="15"/>
  <c r="GX13" i="14"/>
  <c r="FX14" i="15"/>
  <c r="GR14" i="14"/>
  <c r="GH14" i="15"/>
  <c r="HB14" i="14"/>
  <c r="GV6" i="14"/>
  <c r="FW5" i="15"/>
  <c r="GQ5" i="14"/>
  <c r="GH5" i="15"/>
  <c r="HB5" i="14"/>
  <c r="FX12" i="15"/>
  <c r="GR12" i="14"/>
  <c r="GJ12" i="15"/>
  <c r="HD12" i="14"/>
  <c r="GN12" i="15"/>
  <c r="HH12" i="14"/>
  <c r="FV13" i="15"/>
  <c r="GP13" i="14"/>
  <c r="GH13" i="15"/>
  <c r="HB13" i="14"/>
  <c r="GM13" i="15"/>
  <c r="HG13" i="14"/>
  <c r="GB14" i="15"/>
  <c r="GV14" i="14"/>
  <c r="GL14" i="15"/>
  <c r="HF14" i="14"/>
  <c r="GC15" i="15"/>
  <c r="GW15" i="14"/>
  <c r="FV16" i="15"/>
  <c r="GP16" i="14"/>
  <c r="GH16" i="15"/>
  <c r="HB16" i="14"/>
  <c r="FV17" i="15"/>
  <c r="GP17" i="14"/>
  <c r="GE17" i="15"/>
  <c r="GY17" i="14"/>
  <c r="GD16" i="15"/>
  <c r="GX16" i="14"/>
  <c r="FY18" i="15"/>
  <c r="GS18" i="14"/>
  <c r="GJ18" i="15"/>
  <c r="HD18" i="14"/>
  <c r="GB19" i="15"/>
  <c r="GV19" i="14"/>
  <c r="GK19" i="15"/>
  <c r="HE19" i="14"/>
  <c r="GC20" i="15"/>
  <c r="GW20" i="14"/>
  <c r="GN20" i="15"/>
  <c r="HH20" i="14"/>
  <c r="GD21" i="15"/>
  <c r="GX21" i="14"/>
  <c r="GD5" i="15"/>
  <c r="GX5" i="14"/>
  <c r="GU6" i="14"/>
  <c r="HC6" i="14"/>
  <c r="FV5" i="15"/>
  <c r="GP5" i="14"/>
  <c r="GA5" i="15"/>
  <c r="GU5" i="14"/>
  <c r="GG5" i="15"/>
  <c r="HA5" i="14"/>
  <c r="GK5" i="15"/>
  <c r="HE5" i="14"/>
  <c r="FW12" i="15"/>
  <c r="GQ12" i="14"/>
  <c r="GB12" i="15"/>
  <c r="GV12" i="14"/>
  <c r="GI12" i="15"/>
  <c r="HC12" i="14"/>
  <c r="GM12" i="15"/>
  <c r="HG12" i="14"/>
  <c r="GX6" i="14"/>
  <c r="FU13" i="15"/>
  <c r="GO13" i="14"/>
  <c r="GA13" i="15"/>
  <c r="GU13" i="14"/>
  <c r="GG13" i="15"/>
  <c r="HA13" i="14"/>
  <c r="GL13" i="15"/>
  <c r="HF13" i="14"/>
  <c r="FU14" i="15"/>
  <c r="GO14" i="14"/>
  <c r="FZ14" i="15"/>
  <c r="GT14" i="14"/>
  <c r="GF14" i="15"/>
  <c r="GZ14" i="14"/>
  <c r="GK14" i="15"/>
  <c r="HE14" i="14"/>
  <c r="FU15" i="15"/>
  <c r="GO15" i="14"/>
  <c r="GB15" i="15"/>
  <c r="GV15" i="14"/>
  <c r="GI15" i="15"/>
  <c r="HC15" i="14"/>
  <c r="GN15" i="15"/>
  <c r="HH15" i="14"/>
  <c r="FZ16" i="15"/>
  <c r="GT16" i="14"/>
  <c r="GF16" i="15"/>
  <c r="GZ16" i="14"/>
  <c r="GM16" i="15"/>
  <c r="HG16" i="14"/>
  <c r="FU17" i="15"/>
  <c r="GO17" i="14"/>
  <c r="FY17" i="15"/>
  <c r="GS17" i="14"/>
  <c r="GD17" i="15"/>
  <c r="GX17" i="14"/>
  <c r="GI17" i="15"/>
  <c r="HC17" i="14"/>
  <c r="FU16" i="15"/>
  <c r="GO16" i="14"/>
  <c r="FX18" i="15"/>
  <c r="GR18" i="14"/>
  <c r="GC18" i="15"/>
  <c r="GW18" i="14"/>
  <c r="GH18" i="15"/>
  <c r="HB18" i="14"/>
  <c r="GN18" i="15"/>
  <c r="HH18" i="14"/>
  <c r="FY19" i="15"/>
  <c r="GS19" i="14"/>
  <c r="GE19" i="15"/>
  <c r="GY19" i="14"/>
  <c r="GJ19" i="15"/>
  <c r="HD19" i="14"/>
  <c r="FV20" i="15"/>
  <c r="GP20" i="14"/>
  <c r="GB20" i="15"/>
  <c r="GV20" i="14"/>
  <c r="GF20" i="15"/>
  <c r="GZ20" i="14"/>
  <c r="GM20" i="15"/>
  <c r="HG20" i="14"/>
  <c r="GI19" i="15"/>
  <c r="HC19" i="14"/>
  <c r="FW21" i="15"/>
  <c r="GQ21" i="14"/>
  <c r="GC21" i="15"/>
  <c r="GW21" i="14"/>
  <c r="GH21" i="15"/>
  <c r="HB21" i="14"/>
  <c r="GM21" i="15"/>
  <c r="HG21" i="14"/>
  <c r="FU22" i="15"/>
  <c r="GO22" i="14"/>
  <c r="GB22" i="15"/>
  <c r="GV22" i="14"/>
  <c r="GH22" i="15"/>
  <c r="HB22" i="14"/>
  <c r="GL22" i="15"/>
  <c r="HF22" i="14"/>
  <c r="FY23" i="15"/>
  <c r="GS23" i="14"/>
  <c r="GD23" i="15"/>
  <c r="GX23" i="14"/>
  <c r="FZ5" i="15"/>
  <c r="GT5" i="14"/>
  <c r="GA12" i="15"/>
  <c r="GU12" i="14"/>
  <c r="HF6" i="14"/>
  <c r="GG12" i="15"/>
  <c r="HA12" i="14"/>
  <c r="FW13" i="15"/>
  <c r="GQ13" i="14"/>
  <c r="GE16" i="15"/>
  <c r="GY16" i="14"/>
  <c r="GB17" i="15"/>
  <c r="GV17" i="14"/>
  <c r="GB18" i="15"/>
  <c r="GV18" i="14"/>
  <c r="GD19" i="15"/>
  <c r="GX19" i="14"/>
  <c r="GL20" i="15"/>
  <c r="HF20" i="14"/>
  <c r="GG21" i="15"/>
  <c r="HA21" i="14"/>
  <c r="GG22" i="15"/>
  <c r="HA22" i="14"/>
  <c r="GG23" i="15"/>
  <c r="HA23" i="14"/>
  <c r="GJ24" i="15"/>
  <c r="HD24" i="14"/>
  <c r="GH25" i="15"/>
  <c r="HB25" i="14"/>
  <c r="FY27" i="15"/>
  <c r="GS27" i="14"/>
  <c r="GV35" i="14"/>
  <c r="GZ36" i="14"/>
  <c r="GU37" i="14"/>
  <c r="GT38" i="14"/>
  <c r="GW39" i="14"/>
  <c r="GQ40" i="14"/>
  <c r="GW41" i="14"/>
  <c r="GV42" i="14"/>
  <c r="HC43" i="14"/>
  <c r="GY44" i="14"/>
  <c r="GX45" i="14"/>
  <c r="GW46" i="14"/>
  <c r="GY47" i="14"/>
  <c r="GU48" i="14"/>
  <c r="GT49" i="14"/>
  <c r="HA48" i="14"/>
  <c r="GV51" i="14"/>
  <c r="GP52" i="14"/>
  <c r="GP53" i="14"/>
  <c r="HB52" i="14"/>
  <c r="GR55" i="14"/>
  <c r="GZ54" i="14"/>
  <c r="HH56" i="14"/>
  <c r="HG57" i="14"/>
  <c r="HF58" i="14"/>
  <c r="HH59" i="14"/>
  <c r="HE60" i="14"/>
  <c r="HC61" i="14"/>
  <c r="HC62" i="14"/>
  <c r="HD63" i="14"/>
  <c r="GZ64" i="14"/>
  <c r="GX65" i="14"/>
  <c r="GT66" i="14"/>
  <c r="GW67" i="14"/>
  <c r="GQ68" i="14"/>
  <c r="GO69" i="14"/>
  <c r="GV70" i="14"/>
  <c r="GQ71" i="14"/>
  <c r="GT70" i="14"/>
  <c r="GO73" i="14"/>
  <c r="HE73" i="14"/>
  <c r="HE74" i="14"/>
  <c r="HG75" i="14"/>
  <c r="HB76" i="14"/>
  <c r="HB77" i="14"/>
  <c r="GR77" i="14"/>
  <c r="HG79" i="14"/>
  <c r="HG80" i="14"/>
  <c r="GO82" i="14"/>
  <c r="GO83" i="14"/>
  <c r="GX82" i="14"/>
  <c r="HG84" i="14"/>
  <c r="GO86" i="14"/>
  <c r="GR87" i="14"/>
  <c r="GX86" i="14"/>
  <c r="HG89" i="14"/>
  <c r="HE90" i="14"/>
  <c r="GP92" i="14"/>
  <c r="GO93" i="14"/>
  <c r="GP94" i="14"/>
  <c r="GO95" i="14"/>
  <c r="GU96" i="14"/>
  <c r="GT97" i="14"/>
  <c r="GU98" i="14"/>
  <c r="GS99" i="14"/>
  <c r="GT100" i="14"/>
  <c r="GS101" i="14"/>
  <c r="GT102" i="14"/>
  <c r="GS103" i="14"/>
  <c r="GT104" i="14"/>
  <c r="GS105" i="14"/>
  <c r="GT106" i="14"/>
  <c r="GU107" i="14"/>
  <c r="GS108" i="14"/>
  <c r="GS109" i="14"/>
  <c r="GZ110" i="14"/>
  <c r="GZ111" i="14"/>
  <c r="HA112" i="14"/>
  <c r="HD113" i="14"/>
  <c r="GW114" i="14"/>
  <c r="HB115" i="14"/>
  <c r="HB116" i="14"/>
  <c r="GZ117" i="14"/>
  <c r="HA118" i="14"/>
  <c r="GX119" i="14"/>
  <c r="GU120" i="14"/>
  <c r="HF120" i="14"/>
  <c r="GR122" i="14"/>
  <c r="GQ123" i="14"/>
  <c r="GO124" i="14"/>
  <c r="GO125" i="14"/>
  <c r="GO126" i="14"/>
  <c r="GU127" i="14"/>
  <c r="GR129" i="14"/>
  <c r="GQ130" i="14"/>
  <c r="GT129" i="14"/>
  <c r="HF131" i="14"/>
  <c r="HF132" i="14"/>
  <c r="GR134" i="14"/>
  <c r="GU135" i="14"/>
  <c r="GT136" i="14"/>
  <c r="GR137" i="14"/>
  <c r="HH137" i="14"/>
  <c r="GP139" i="14"/>
  <c r="GP140" i="14"/>
  <c r="HC141" i="14"/>
  <c r="HC142" i="14"/>
  <c r="HD143" i="14"/>
  <c r="GT145" i="14"/>
  <c r="GQ146" i="14"/>
  <c r="HG146" i="14"/>
  <c r="HC148" i="14"/>
  <c r="HA149" i="14"/>
  <c r="GZ150" i="14"/>
  <c r="GQ152" i="14"/>
  <c r="GR153" i="14"/>
  <c r="HH153" i="14"/>
  <c r="GP156" i="14"/>
  <c r="GQ157" i="14"/>
  <c r="GR158" i="14"/>
  <c r="GY159" i="14"/>
  <c r="HE160" i="14"/>
  <c r="HB161" i="14"/>
  <c r="HH163" i="14"/>
  <c r="GT167" i="14"/>
  <c r="GV168" i="14"/>
  <c r="HF169" i="14"/>
  <c r="GV170" i="14"/>
  <c r="GY169" i="14"/>
  <c r="HD168" i="14"/>
  <c r="GW167" i="14"/>
  <c r="GO167" i="14"/>
  <c r="HF166" i="14"/>
  <c r="GX166" i="14"/>
  <c r="GT166" i="14"/>
  <c r="GP166" i="14"/>
  <c r="HG165" i="14"/>
  <c r="HC165" i="14"/>
  <c r="GY165" i="14"/>
  <c r="GU165" i="14"/>
  <c r="GQ165" i="14"/>
  <c r="HH164" i="14"/>
  <c r="GZ164" i="14"/>
  <c r="GR164" i="14"/>
  <c r="HA163" i="14"/>
  <c r="GW163" i="14"/>
  <c r="GS163" i="14"/>
  <c r="GO163" i="14"/>
  <c r="HF162" i="14"/>
  <c r="HB162" i="14"/>
  <c r="GX162" i="14"/>
  <c r="GT162" i="14"/>
  <c r="GP162" i="14"/>
  <c r="GR6" i="14"/>
  <c r="GF5" i="15"/>
  <c r="GZ5" i="14"/>
  <c r="GH12" i="15"/>
  <c r="HB12" i="14"/>
  <c r="FZ13" i="15"/>
  <c r="GT13" i="14"/>
  <c r="FY14" i="15"/>
  <c r="GS14" i="14"/>
  <c r="FY15" i="15"/>
  <c r="GS15" i="14"/>
  <c r="FX16" i="15"/>
  <c r="GR16" i="14"/>
  <c r="FX17" i="15"/>
  <c r="GR17" i="14"/>
  <c r="FV18" i="15"/>
  <c r="GP18" i="14"/>
  <c r="FX19" i="15"/>
  <c r="GR19" i="14"/>
  <c r="GA20" i="15"/>
  <c r="GU20" i="14"/>
  <c r="GA21" i="15"/>
  <c r="GU21" i="14"/>
  <c r="FZ22" i="15"/>
  <c r="GT22" i="14"/>
  <c r="GC23" i="15"/>
  <c r="GW23" i="14"/>
  <c r="FW24" i="15"/>
  <c r="GQ24" i="14"/>
  <c r="FW25" i="15"/>
  <c r="GQ25" i="14"/>
  <c r="FU26" i="15"/>
  <c r="GO26" i="14"/>
  <c r="GL26" i="15"/>
  <c r="HF26" i="14"/>
  <c r="GN27" i="15"/>
  <c r="HH27" i="14"/>
  <c r="GE28" i="15"/>
  <c r="GY28" i="14"/>
  <c r="FY29" i="15"/>
  <c r="GS29" i="14"/>
  <c r="FZ28" i="15"/>
  <c r="GT28" i="14"/>
  <c r="GI30" i="15"/>
  <c r="HC30" i="14"/>
  <c r="GE31" i="15"/>
  <c r="GY31" i="14"/>
  <c r="FU34" i="15"/>
  <c r="GO34" i="14"/>
  <c r="GG34" i="15"/>
  <c r="HA34" i="15" s="1"/>
  <c r="GQ34" i="15" s="1"/>
  <c r="HA34" i="14"/>
  <c r="HU34" i="14" s="1"/>
  <c r="HK34" i="14" s="1"/>
  <c r="FY32" i="15"/>
  <c r="GS32" i="14"/>
  <c r="GI32" i="15"/>
  <c r="HC32" i="14"/>
  <c r="GG33" i="15"/>
  <c r="HA33" i="14"/>
  <c r="HC35" i="14"/>
  <c r="HG36" i="14"/>
  <c r="HF37" i="14"/>
  <c r="HE38" i="14"/>
  <c r="HG39" i="14"/>
  <c r="HD40" i="14"/>
  <c r="HB41" i="14"/>
  <c r="HB42" i="14"/>
  <c r="GX43" i="14"/>
  <c r="GR44" i="14"/>
  <c r="GS45" i="14"/>
  <c r="GP46" i="14"/>
  <c r="GU47" i="14"/>
  <c r="GO48" i="14"/>
  <c r="GO49" i="14"/>
  <c r="HE49" i="14"/>
  <c r="HD50" i="14"/>
  <c r="GY50" i="14"/>
  <c r="HG52" i="14"/>
  <c r="HF53" i="14"/>
  <c r="HE54" i="14"/>
  <c r="HG55" i="14"/>
  <c r="HD56" i="14"/>
  <c r="HB57" i="14"/>
  <c r="HB58" i="14"/>
  <c r="HC59" i="14"/>
  <c r="HH58" i="14"/>
  <c r="GT59" i="14"/>
  <c r="GT60" i="14"/>
  <c r="GO63" i="14"/>
  <c r="GR62" i="14"/>
  <c r="HF64" i="14"/>
  <c r="HB65" i="14"/>
  <c r="HA66" i="14"/>
  <c r="HA67" i="14"/>
  <c r="GY68" i="14"/>
  <c r="HA69" i="14"/>
  <c r="HA70" i="14"/>
  <c r="GV71" i="14"/>
  <c r="GT72" i="14"/>
  <c r="GT73" i="14"/>
  <c r="GR74" i="14"/>
  <c r="GV75" i="14"/>
  <c r="GQ76" i="14"/>
  <c r="GO77" i="14"/>
  <c r="GV78" i="14"/>
  <c r="GV79" i="14"/>
  <c r="GV80" i="14"/>
  <c r="GU81" i="14"/>
  <c r="HD82" i="14"/>
  <c r="GV83" i="14"/>
  <c r="GQ84" i="14"/>
  <c r="GO85" i="14"/>
  <c r="GV86" i="14"/>
  <c r="HC87" i="14"/>
  <c r="HB89" i="14"/>
  <c r="GT90" i="14"/>
  <c r="GT91" i="14"/>
  <c r="GZ92" i="14"/>
  <c r="GY93" i="14"/>
  <c r="GZ94" i="14"/>
  <c r="GU95" i="14"/>
  <c r="HE95" i="14"/>
  <c r="HF96" i="14"/>
  <c r="HE97" i="14"/>
  <c r="HE98" i="14"/>
  <c r="HC99" i="14"/>
  <c r="HD100" i="14"/>
  <c r="HC101" i="14"/>
  <c r="HD102" i="14"/>
  <c r="HC103" i="14"/>
  <c r="HD104" i="14"/>
  <c r="HC105" i="14"/>
  <c r="GP107" i="14"/>
  <c r="GO108" i="14"/>
  <c r="GS107" i="14"/>
  <c r="GW108" i="14"/>
  <c r="HE110" i="14"/>
  <c r="HF111" i="14"/>
  <c r="HG112" i="14"/>
  <c r="GO112" i="14"/>
  <c r="HD114" i="14"/>
  <c r="HH115" i="14"/>
  <c r="HG116" i="14"/>
  <c r="HE117" i="14"/>
  <c r="HE118" i="14"/>
  <c r="HB119" i="14"/>
  <c r="HA120" i="14"/>
  <c r="HC121" i="14"/>
  <c r="HD122" i="14"/>
  <c r="HB123" i="14"/>
  <c r="GY124" i="14"/>
  <c r="GZ125" i="14"/>
  <c r="GZ126" i="14"/>
  <c r="GZ127" i="14"/>
  <c r="GT128" i="14"/>
  <c r="GX129" i="14"/>
  <c r="GU130" i="14"/>
  <c r="GQ131" i="14"/>
  <c r="GO132" i="14"/>
  <c r="GR133" i="14"/>
  <c r="GY134" i="14"/>
  <c r="HB135" i="14"/>
  <c r="GY136" i="14"/>
  <c r="GV137" i="14"/>
  <c r="GS138" i="14"/>
  <c r="GU139" i="14"/>
  <c r="GU140" i="14"/>
  <c r="GY141" i="14"/>
  <c r="GW142" i="14"/>
  <c r="GY143" i="14"/>
  <c r="GP145" i="14"/>
  <c r="HF145" i="14"/>
  <c r="GR147" i="14"/>
  <c r="GX148" i="14"/>
  <c r="GW149" i="14"/>
  <c r="GU150" i="14"/>
  <c r="GV151" i="14"/>
  <c r="GW152" i="14"/>
  <c r="GV153" i="14"/>
  <c r="GS154" i="14"/>
  <c r="GZ155" i="14"/>
  <c r="HA156" i="14"/>
  <c r="GY157" i="14"/>
  <c r="GW158" i="14"/>
  <c r="HH158" i="14"/>
  <c r="GT160" i="14"/>
  <c r="GT161" i="14"/>
  <c r="GQ162" i="14"/>
  <c r="GR163" i="14"/>
  <c r="GS164" i="14"/>
  <c r="GP165" i="14"/>
  <c r="GW166" i="14"/>
  <c r="GY167" i="14"/>
  <c r="HC168" i="14"/>
  <c r="HA169" i="14"/>
  <c r="HH170" i="14"/>
  <c r="GR170" i="14"/>
  <c r="HH88" i="14"/>
  <c r="GQ169" i="14"/>
  <c r="GZ168" i="14"/>
  <c r="GV164" i="14"/>
  <c r="GQ6" i="14"/>
  <c r="FX5" i="15"/>
  <c r="GR5" i="14"/>
  <c r="GF12" i="15"/>
  <c r="GZ12" i="14"/>
  <c r="HD6" i="14"/>
  <c r="GI13" i="15"/>
  <c r="HC13" i="14"/>
  <c r="GC14" i="15"/>
  <c r="GW14" i="14"/>
  <c r="GN14" i="15"/>
  <c r="HH14" i="14"/>
  <c r="FX15" i="15"/>
  <c r="GR15" i="14"/>
  <c r="GF15" i="15"/>
  <c r="GZ15" i="14"/>
  <c r="GK15" i="15"/>
  <c r="HE15" i="14"/>
  <c r="FW16" i="15"/>
  <c r="GQ16" i="14"/>
  <c r="GB16" i="15"/>
  <c r="GV16" i="14"/>
  <c r="GI16" i="15"/>
  <c r="HC16" i="14"/>
  <c r="GA15" i="15"/>
  <c r="GU15" i="14"/>
  <c r="FW17" i="15"/>
  <c r="GQ17" i="14"/>
  <c r="GA17" i="15"/>
  <c r="GU17" i="14"/>
  <c r="GG17" i="15"/>
  <c r="HA17" i="14"/>
  <c r="GL17" i="15"/>
  <c r="HF17" i="14"/>
  <c r="GL16" i="15"/>
  <c r="HF16" i="14"/>
  <c r="FZ18" i="15"/>
  <c r="GT18" i="14"/>
  <c r="GF18" i="15"/>
  <c r="GZ18" i="14"/>
  <c r="GK18" i="15"/>
  <c r="HE18" i="14"/>
  <c r="FU19" i="15"/>
  <c r="GO19" i="14"/>
  <c r="GC19" i="15"/>
  <c r="GW19" i="14"/>
  <c r="GG19" i="15"/>
  <c r="HA19" i="14"/>
  <c r="GN19" i="15"/>
  <c r="HH19" i="14"/>
  <c r="FX20" i="15"/>
  <c r="GR20" i="14"/>
  <c r="GD20" i="15"/>
  <c r="GX20" i="14"/>
  <c r="GJ20" i="15"/>
  <c r="HD20" i="14"/>
  <c r="FW19" i="15"/>
  <c r="GQ19" i="14"/>
  <c r="FU21" i="15"/>
  <c r="GO21" i="14"/>
  <c r="FZ21" i="15"/>
  <c r="GT21" i="14"/>
  <c r="GE21" i="15"/>
  <c r="GY21" i="14"/>
  <c r="GK21" i="15"/>
  <c r="HE21" i="14"/>
  <c r="GG20" i="15"/>
  <c r="HA20" i="14"/>
  <c r="FY22" i="15"/>
  <c r="GS22" i="14"/>
  <c r="GD22" i="15"/>
  <c r="GX22" i="14"/>
  <c r="GJ22" i="15"/>
  <c r="HD22" i="14"/>
  <c r="FW23" i="15"/>
  <c r="GQ23" i="14"/>
  <c r="GB23" i="15"/>
  <c r="GV23" i="14"/>
  <c r="GF23" i="15"/>
  <c r="GZ23" i="14"/>
  <c r="GK23" i="15"/>
  <c r="HE23" i="14"/>
  <c r="GE22" i="15"/>
  <c r="GY22" i="14"/>
  <c r="FV24" i="15"/>
  <c r="GP24" i="14"/>
  <c r="GB24" i="15"/>
  <c r="GV24" i="14"/>
  <c r="GI24" i="15"/>
  <c r="HC24" i="14"/>
  <c r="GM24" i="15"/>
  <c r="HG24" i="14"/>
  <c r="FV25" i="15"/>
  <c r="GP25" i="14"/>
  <c r="GA25" i="15"/>
  <c r="GU25" i="14"/>
  <c r="GG25" i="15"/>
  <c r="HA25" i="14"/>
  <c r="GL25" i="15"/>
  <c r="HF25" i="14"/>
  <c r="GH24" i="15"/>
  <c r="HB24" i="14"/>
  <c r="FZ26" i="15"/>
  <c r="GT26" i="14"/>
  <c r="GG26" i="15"/>
  <c r="HA26" i="14"/>
  <c r="GK26" i="15"/>
  <c r="HE26" i="14"/>
  <c r="FX27" i="15"/>
  <c r="GR27" i="14"/>
  <c r="GC27" i="15"/>
  <c r="GW27" i="14"/>
  <c r="GG27" i="15"/>
  <c r="HA27" i="14"/>
  <c r="GM27" i="15"/>
  <c r="HG27" i="14"/>
  <c r="GF26" i="15"/>
  <c r="GZ26" i="14"/>
  <c r="GZ6" i="14"/>
  <c r="GJ5" i="15"/>
  <c r="HD5" i="14"/>
  <c r="GL12" i="15"/>
  <c r="HF12" i="14"/>
  <c r="GE13" i="15"/>
  <c r="GY13" i="14"/>
  <c r="GD14" i="15"/>
  <c r="GX14" i="14"/>
  <c r="GG15" i="15"/>
  <c r="HA15" i="14"/>
  <c r="GJ16" i="15"/>
  <c r="HD16" i="14"/>
  <c r="GH17" i="15"/>
  <c r="HB17" i="14"/>
  <c r="GG18" i="15"/>
  <c r="HA18" i="14"/>
  <c r="GH19" i="15"/>
  <c r="HB19" i="14"/>
  <c r="GE20" i="15"/>
  <c r="GY20" i="14"/>
  <c r="FV21" i="15"/>
  <c r="GP21" i="14"/>
  <c r="GH20" i="15"/>
  <c r="HB20" i="14"/>
  <c r="FX23" i="15"/>
  <c r="GR23" i="14"/>
  <c r="GF22" i="15"/>
  <c r="GZ22" i="14"/>
  <c r="GN24" i="15"/>
  <c r="HH24" i="14"/>
  <c r="GM25" i="15"/>
  <c r="HG25" i="14"/>
  <c r="GH26" i="15"/>
  <c r="HB26" i="14"/>
  <c r="GI27" i="15"/>
  <c r="HC27" i="14"/>
  <c r="FX28" i="15"/>
  <c r="GR28" i="14"/>
  <c r="FZ27" i="15"/>
  <c r="GT27" i="14"/>
  <c r="GI29" i="15"/>
  <c r="HC29" i="14"/>
  <c r="GC30" i="15"/>
  <c r="GW30" i="14"/>
  <c r="GA31" i="15"/>
  <c r="GU31" i="14"/>
  <c r="FX30" i="15"/>
  <c r="GR30" i="14"/>
  <c r="GC34" i="15"/>
  <c r="GW34" i="15" s="1"/>
  <c r="GW34" i="14"/>
  <c r="HQ34" i="14" s="1"/>
  <c r="FZ31" i="15"/>
  <c r="GT31" i="14"/>
  <c r="FU33" i="15"/>
  <c r="GO33" i="14"/>
  <c r="FX33" i="15"/>
  <c r="GR33" i="14"/>
  <c r="GP36" i="14"/>
  <c r="GY35" i="14"/>
  <c r="HA37" i="14"/>
  <c r="HA38" i="14"/>
  <c r="HA39" i="14"/>
  <c r="GX40" i="14"/>
  <c r="GQ41" i="14"/>
  <c r="GO42" i="14"/>
  <c r="GS43" i="14"/>
  <c r="HH42" i="14"/>
  <c r="GT43" i="14"/>
  <c r="HC45" i="14"/>
  <c r="HC46" i="14"/>
  <c r="HD47" i="14"/>
  <c r="GZ48" i="14"/>
  <c r="GS50" i="14"/>
  <c r="GQ51" i="14"/>
  <c r="HE51" i="14"/>
  <c r="HC52" i="14"/>
  <c r="HA53" i="14"/>
  <c r="HA54" i="14"/>
  <c r="HA55" i="14"/>
  <c r="GX56" i="14"/>
  <c r="GW57" i="14"/>
  <c r="GV58" i="14"/>
  <c r="GX59" i="14"/>
  <c r="GY60" i="14"/>
  <c r="GX61" i="14"/>
  <c r="GW62" i="14"/>
  <c r="GY63" i="14"/>
  <c r="GU64" i="14"/>
  <c r="GT65" i="14"/>
  <c r="HB64" i="14"/>
  <c r="GR67" i="14"/>
  <c r="GR66" i="14"/>
  <c r="HD68" i="14"/>
  <c r="HE68" i="14"/>
  <c r="GU69" i="14"/>
  <c r="HF71" i="14"/>
  <c r="HG72" i="14"/>
  <c r="GV72" i="14"/>
  <c r="GO75" i="14"/>
  <c r="GX74" i="14"/>
  <c r="HG76" i="14"/>
  <c r="GO78" i="14"/>
  <c r="GO79" i="14"/>
  <c r="GX78" i="14"/>
  <c r="HB80" i="14"/>
  <c r="HB81" i="14"/>
  <c r="GR81" i="14"/>
  <c r="HG83" i="14"/>
  <c r="HB84" i="14"/>
  <c r="HB85" i="14"/>
  <c r="GQ85" i="14"/>
  <c r="GY87" i="14"/>
  <c r="GQ89" i="14"/>
  <c r="GO90" i="14"/>
  <c r="GP91" i="14"/>
  <c r="HD91" i="14"/>
  <c r="HF92" i="14"/>
  <c r="HE93" i="14"/>
  <c r="HE94" i="14"/>
  <c r="GQ96" i="14"/>
  <c r="GO97" i="14"/>
  <c r="GP98" i="14"/>
  <c r="GO99" i="14"/>
  <c r="HH99" i="14"/>
  <c r="GQ98" i="14"/>
  <c r="GO102" i="14"/>
  <c r="GO103" i="14"/>
  <c r="HH103" i="14"/>
  <c r="GQ102" i="14"/>
  <c r="GO106" i="14"/>
  <c r="HE106" i="14"/>
  <c r="HF107" i="14"/>
  <c r="HC108" i="14"/>
  <c r="HD109" i="14"/>
  <c r="GQ111" i="14"/>
  <c r="GP112" i="14"/>
  <c r="GR113" i="14"/>
  <c r="GR114" i="14"/>
  <c r="GU115" i="14"/>
  <c r="GV116" i="14"/>
  <c r="GT117" i="14"/>
  <c r="GU118" i="14"/>
  <c r="GR119" i="14"/>
  <c r="GO120" i="14"/>
  <c r="GY121" i="14"/>
  <c r="GY122" i="14"/>
  <c r="GV123" i="14"/>
  <c r="GS124" i="14"/>
  <c r="GT125" i="14"/>
  <c r="GU126" i="14"/>
  <c r="GP127" i="14"/>
  <c r="GP128" i="14"/>
  <c r="HF128" i="14"/>
  <c r="HH129" i="14"/>
  <c r="HC130" i="14"/>
  <c r="GY131" i="14"/>
  <c r="HA132" i="14"/>
  <c r="HB133" i="14"/>
  <c r="HH133" i="14"/>
  <c r="GO135" i="14"/>
  <c r="GO136" i="14"/>
  <c r="GV135" i="14"/>
  <c r="HD137" i="14"/>
  <c r="HD138" i="14"/>
  <c r="HF139" i="14"/>
  <c r="HF140" i="14"/>
  <c r="GU141" i="14"/>
  <c r="HG141" i="14"/>
  <c r="HH142" i="14"/>
  <c r="GO144" i="14"/>
  <c r="GY144" i="14"/>
  <c r="GX145" i="14"/>
  <c r="GV146" i="14"/>
  <c r="GX147" i="14"/>
  <c r="GS148" i="14"/>
  <c r="GS149" i="14"/>
  <c r="GO150" i="14"/>
  <c r="GQ151" i="14"/>
  <c r="HG151" i="14"/>
  <c r="HG152" i="14"/>
  <c r="HD153" i="14"/>
  <c r="HD154" i="14"/>
  <c r="GU155" i="14"/>
  <c r="GU156" i="14"/>
  <c r="GU157" i="14"/>
  <c r="HG157" i="14"/>
  <c r="GT159" i="14"/>
  <c r="GO160" i="14"/>
  <c r="GP161" i="14"/>
  <c r="HF161" i="14"/>
  <c r="HA162" i="14"/>
  <c r="GX163" i="14"/>
  <c r="GX164" i="14"/>
  <c r="GV165" i="14"/>
  <c r="HF165" i="14"/>
  <c r="HC166" i="14"/>
  <c r="GP168" i="14"/>
  <c r="GZ169" i="14"/>
  <c r="HE168" i="14"/>
  <c r="HD170" i="14"/>
  <c r="HB88" i="14"/>
  <c r="GR88" i="14"/>
  <c r="GU169" i="14"/>
  <c r="GR168" i="14"/>
  <c r="HE163" i="14"/>
  <c r="GY6" i="14"/>
  <c r="GE5" i="15"/>
  <c r="GY5" i="14"/>
  <c r="GN5" i="15"/>
  <c r="HH5" i="14"/>
  <c r="GK12" i="15"/>
  <c r="HE12" i="14"/>
  <c r="FY13" i="15"/>
  <c r="GS13" i="14"/>
  <c r="GC12" i="15"/>
  <c r="GW12" i="14"/>
  <c r="GM5" i="15"/>
  <c r="HG5" i="14"/>
  <c r="HG6" i="14"/>
  <c r="GB5" i="15"/>
  <c r="GV5" i="14"/>
  <c r="GL5" i="15"/>
  <c r="HF5" i="14"/>
  <c r="GE12" i="15"/>
  <c r="GY12" i="14"/>
  <c r="HB6" i="14"/>
  <c r="GC13" i="15"/>
  <c r="GW13" i="14"/>
  <c r="FV14" i="15"/>
  <c r="GP14" i="14"/>
  <c r="GG14" i="15"/>
  <c r="HA14" i="14"/>
  <c r="FW15" i="15"/>
  <c r="GQ15" i="14"/>
  <c r="GJ15" i="15"/>
  <c r="HD15" i="14"/>
  <c r="GA16" i="15"/>
  <c r="GU16" i="14"/>
  <c r="GN16" i="15"/>
  <c r="HH16" i="14"/>
  <c r="FZ17" i="15"/>
  <c r="GT17" i="14"/>
  <c r="GK17" i="15"/>
  <c r="HE17" i="14"/>
  <c r="GD18" i="15"/>
  <c r="GX18" i="14"/>
  <c r="GC17" i="15"/>
  <c r="GW17" i="14"/>
  <c r="GF19" i="15"/>
  <c r="GZ19" i="14"/>
  <c r="FW20" i="15"/>
  <c r="GQ20" i="14"/>
  <c r="GI20" i="15"/>
  <c r="HC20" i="14"/>
  <c r="GM19" i="15"/>
  <c r="HG19" i="14"/>
  <c r="FY21" i="15"/>
  <c r="GS21" i="14"/>
  <c r="GI21" i="15"/>
  <c r="HC21" i="14"/>
  <c r="FZ20" i="15"/>
  <c r="GT20" i="14"/>
  <c r="FV22" i="15"/>
  <c r="GP22" i="14"/>
  <c r="GC22" i="15"/>
  <c r="GW22" i="14"/>
  <c r="GI22" i="15"/>
  <c r="HC22" i="14"/>
  <c r="FU23" i="15"/>
  <c r="GO23" i="14"/>
  <c r="GA23" i="15"/>
  <c r="GU23" i="14"/>
  <c r="GE23" i="15"/>
  <c r="GY23" i="14"/>
  <c r="GJ23" i="15"/>
  <c r="HD23" i="14"/>
  <c r="FX22" i="15"/>
  <c r="GR22" i="14"/>
  <c r="FU24" i="15"/>
  <c r="GO24" i="14"/>
  <c r="GA24" i="15"/>
  <c r="GU24" i="14"/>
  <c r="GF24" i="15"/>
  <c r="GZ24" i="14"/>
  <c r="GL24" i="15"/>
  <c r="HF24" i="14"/>
  <c r="FU25" i="15"/>
  <c r="GO25" i="14"/>
  <c r="FZ25" i="15"/>
  <c r="GT25" i="14"/>
  <c r="GE25" i="15"/>
  <c r="GY25" i="14"/>
  <c r="GK25" i="15"/>
  <c r="HE25" i="14"/>
  <c r="GG24" i="15"/>
  <c r="HA24" i="14"/>
  <c r="FY26" i="15"/>
  <c r="GS26" i="14"/>
  <c r="GD26" i="15"/>
  <c r="GX26" i="14"/>
  <c r="GJ26" i="15"/>
  <c r="HD26" i="14"/>
  <c r="FW27" i="15"/>
  <c r="GQ27" i="14"/>
  <c r="GB27" i="15"/>
  <c r="GV27" i="14"/>
  <c r="GF27" i="15"/>
  <c r="GZ27" i="14"/>
  <c r="GK27" i="15"/>
  <c r="HE27" i="14"/>
  <c r="GE26" i="15"/>
  <c r="GY26" i="14"/>
  <c r="FV28" i="15"/>
  <c r="GP28" i="14"/>
  <c r="GB28" i="15"/>
  <c r="GV28" i="14"/>
  <c r="GI28" i="15"/>
  <c r="HC28" i="14"/>
  <c r="GM28" i="15"/>
  <c r="HG28" i="14"/>
  <c r="GI23" i="15"/>
  <c r="HC23" i="14"/>
  <c r="GN23" i="15"/>
  <c r="HH23" i="14"/>
  <c r="GN22" i="15"/>
  <c r="HH22" i="14"/>
  <c r="FX24" i="15"/>
  <c r="GR24" i="14"/>
  <c r="GE24" i="15"/>
  <c r="GY24" i="14"/>
  <c r="GK24" i="15"/>
  <c r="HE24" i="14"/>
  <c r="FZ23" i="15"/>
  <c r="GT23" i="14"/>
  <c r="FY25" i="15"/>
  <c r="GS25" i="14"/>
  <c r="GD25" i="15"/>
  <c r="GX25" i="14"/>
  <c r="GI25" i="15"/>
  <c r="HC25" i="14"/>
  <c r="FZ24" i="15"/>
  <c r="GT24" i="14"/>
  <c r="FV26" i="15"/>
  <c r="GP26" i="14"/>
  <c r="GC26" i="15"/>
  <c r="GW26" i="14"/>
  <c r="GI26" i="15"/>
  <c r="HC26" i="14"/>
  <c r="FU27" i="15"/>
  <c r="GO27" i="14"/>
  <c r="GA27" i="15"/>
  <c r="GU27" i="14"/>
  <c r="GE27" i="15"/>
  <c r="GY27" i="14"/>
  <c r="GJ27" i="15"/>
  <c r="HD27" i="14"/>
  <c r="FX26" i="15"/>
  <c r="GR26" i="14"/>
  <c r="FU28" i="15"/>
  <c r="GO28" i="14"/>
  <c r="GA28" i="15"/>
  <c r="GU28" i="14"/>
  <c r="GF28" i="15"/>
  <c r="GZ28" i="14"/>
  <c r="GL28" i="15"/>
  <c r="HF28" i="14"/>
  <c r="FU29" i="15"/>
  <c r="GO29" i="14"/>
  <c r="FZ29" i="15"/>
  <c r="GT29" i="14"/>
  <c r="GE29" i="15"/>
  <c r="GY29" i="14"/>
  <c r="GK29" i="15"/>
  <c r="HE29" i="14"/>
  <c r="GG28" i="15"/>
  <c r="HA28" i="14"/>
  <c r="FY30" i="15"/>
  <c r="GS30" i="14"/>
  <c r="GD30" i="15"/>
  <c r="GX30" i="14"/>
  <c r="GJ30" i="15"/>
  <c r="HD30" i="14"/>
  <c r="FW31" i="15"/>
  <c r="GQ31" i="14"/>
  <c r="GB31" i="15"/>
  <c r="GV31" i="14"/>
  <c r="GF31" i="15"/>
  <c r="GZ31" i="14"/>
  <c r="GK31" i="15"/>
  <c r="HE31" i="14"/>
  <c r="GE30" i="15"/>
  <c r="GY30" i="14"/>
  <c r="FV34" i="15"/>
  <c r="GP34" i="14"/>
  <c r="FZ34" i="15"/>
  <c r="GT34" i="15" s="1"/>
  <c r="GT34" i="14"/>
  <c r="HN34" i="14" s="1"/>
  <c r="GD34" i="15"/>
  <c r="GX34" i="15" s="1"/>
  <c r="GX34" i="14"/>
  <c r="HR34" i="14" s="1"/>
  <c r="GH34" i="15"/>
  <c r="HB34" i="15" s="1"/>
  <c r="GR34" i="15" s="1"/>
  <c r="HB34" i="14"/>
  <c r="HV34" i="14" s="1"/>
  <c r="HL34" i="14" s="1"/>
  <c r="GL34" i="15"/>
  <c r="HF34" i="15" s="1"/>
  <c r="HF34" i="14"/>
  <c r="HZ34" i="14" s="1"/>
  <c r="FU32" i="15"/>
  <c r="GO32" i="14"/>
  <c r="FZ32" i="15"/>
  <c r="GT32" i="14"/>
  <c r="GE32" i="15"/>
  <c r="GY32" i="14"/>
  <c r="GK32" i="15"/>
  <c r="HE32" i="14"/>
  <c r="FV33" i="15"/>
  <c r="GP33" i="14"/>
  <c r="GC33" i="15"/>
  <c r="GW33" i="14"/>
  <c r="GH33" i="15"/>
  <c r="HB33" i="14"/>
  <c r="GB33" i="15"/>
  <c r="GV33" i="14"/>
  <c r="GR35" i="14"/>
  <c r="GW35" i="14"/>
  <c r="HD35" i="14"/>
  <c r="GQ36" i="14"/>
  <c r="GW36" i="14"/>
  <c r="HC36" i="14"/>
  <c r="HH36" i="14"/>
  <c r="HF35" i="14"/>
  <c r="GQ37" i="14"/>
  <c r="GW37" i="14"/>
  <c r="HB37" i="14"/>
  <c r="HG37" i="14"/>
  <c r="GO38" i="14"/>
  <c r="GV38" i="14"/>
  <c r="HB38" i="14"/>
  <c r="HF38" i="14"/>
  <c r="GS39" i="14"/>
  <c r="GX39" i="14"/>
  <c r="HC39" i="14"/>
  <c r="HH39" i="14"/>
  <c r="HH38" i="14"/>
  <c r="GR40" i="14"/>
  <c r="GY40" i="14"/>
  <c r="HE40" i="14"/>
  <c r="GT39" i="14"/>
  <c r="GS41" i="14"/>
  <c r="GX41" i="14"/>
  <c r="HC41" i="14"/>
  <c r="GT40" i="14"/>
  <c r="GP42" i="14"/>
  <c r="GW42" i="14"/>
  <c r="HC42" i="14"/>
  <c r="GO43" i="14"/>
  <c r="GU43" i="14"/>
  <c r="GY43" i="14"/>
  <c r="HD43" i="14"/>
  <c r="GR42" i="14"/>
  <c r="GO44" i="14"/>
  <c r="GU44" i="14"/>
  <c r="GZ44" i="14"/>
  <c r="HF44" i="14"/>
  <c r="GO45" i="14"/>
  <c r="GT45" i="14"/>
  <c r="GY45" i="14"/>
  <c r="HE45" i="14"/>
  <c r="HA44" i="14"/>
  <c r="GS46" i="14"/>
  <c r="GX46" i="14"/>
  <c r="HD46" i="14"/>
  <c r="GQ47" i="14"/>
  <c r="GV47" i="14"/>
  <c r="GZ47" i="14"/>
  <c r="HE47" i="14"/>
  <c r="GY46" i="14"/>
  <c r="GP48" i="14"/>
  <c r="GV48" i="14"/>
  <c r="HC48" i="14"/>
  <c r="HG48" i="14"/>
  <c r="GP49" i="14"/>
  <c r="GU49" i="14"/>
  <c r="HA49" i="14"/>
  <c r="HF49" i="14"/>
  <c r="HB48" i="14"/>
  <c r="GT50" i="14"/>
  <c r="HA50" i="14"/>
  <c r="HE50" i="14"/>
  <c r="GR51" i="14"/>
  <c r="GW51" i="14"/>
  <c r="HA51" i="14"/>
  <c r="HG51" i="14"/>
  <c r="GZ50" i="14"/>
  <c r="GQ52" i="14"/>
  <c r="GX52" i="14"/>
  <c r="HD52" i="14"/>
  <c r="HH52" i="14"/>
  <c r="GQ53" i="14"/>
  <c r="GW53" i="14"/>
  <c r="HB53" i="14"/>
  <c r="HG53" i="14"/>
  <c r="GO54" i="14"/>
  <c r="GV54" i="14"/>
  <c r="HB54" i="14"/>
  <c r="HF54" i="14"/>
  <c r="GS55" i="14"/>
  <c r="GX55" i="14"/>
  <c r="HC55" i="14"/>
  <c r="HH55" i="14"/>
  <c r="HH54" i="14"/>
  <c r="GR56" i="14"/>
  <c r="GY56" i="14"/>
  <c r="HE56" i="14"/>
  <c r="GT55" i="14"/>
  <c r="GS57" i="14"/>
  <c r="GX57" i="14"/>
  <c r="HC57" i="14"/>
  <c r="GT56" i="14"/>
  <c r="GP58" i="14"/>
  <c r="GW58" i="14"/>
  <c r="HC58" i="14"/>
  <c r="GO59" i="14"/>
  <c r="GU59" i="14"/>
  <c r="GY59" i="14"/>
  <c r="HD59" i="14"/>
  <c r="GR58" i="14"/>
  <c r="GO60" i="14"/>
  <c r="GU60" i="14"/>
  <c r="GZ60" i="14"/>
  <c r="HF60" i="14"/>
  <c r="GO61" i="14"/>
  <c r="GT61" i="14"/>
  <c r="GY61" i="14"/>
  <c r="HE61" i="14"/>
  <c r="HA60" i="14"/>
  <c r="GS62" i="14"/>
  <c r="GX62" i="14"/>
  <c r="HD62" i="14"/>
  <c r="GQ63" i="14"/>
  <c r="GV63" i="14"/>
  <c r="GZ63" i="14"/>
  <c r="HE63" i="14"/>
  <c r="GY62" i="14"/>
  <c r="GP64" i="14"/>
  <c r="GV64" i="14"/>
  <c r="HC64" i="14"/>
  <c r="HG64" i="14"/>
  <c r="GQ65" i="14"/>
  <c r="GU65" i="14"/>
  <c r="GY65" i="14"/>
  <c r="HC65" i="14"/>
  <c r="HG65" i="14"/>
  <c r="GO66" i="14"/>
  <c r="GV66" i="14"/>
  <c r="HB66" i="14"/>
  <c r="GO65" i="14"/>
  <c r="GS67" i="14"/>
  <c r="GX67" i="14"/>
  <c r="HB67" i="14"/>
  <c r="HF67" i="14"/>
  <c r="GZ66" i="14"/>
  <c r="GR68" i="14"/>
  <c r="GV68" i="14"/>
  <c r="GZ68" i="14"/>
  <c r="HF68" i="14"/>
  <c r="GP69" i="14"/>
  <c r="GW69" i="14"/>
  <c r="HB69" i="14"/>
  <c r="GO70" i="14"/>
  <c r="GW70" i="14"/>
  <c r="HB70" i="14"/>
  <c r="HF70" i="14"/>
  <c r="GY69" i="14"/>
  <c r="GR71" i="14"/>
  <c r="GY71" i="14"/>
  <c r="HC71" i="14"/>
  <c r="HG71" i="14"/>
  <c r="GX70" i="14"/>
  <c r="GU72" i="14"/>
  <c r="HB72" i="14"/>
  <c r="HH72" i="14"/>
  <c r="GP73" i="14"/>
  <c r="GU73" i="14"/>
  <c r="HA73" i="14"/>
  <c r="HF73" i="14"/>
  <c r="GZ72" i="14"/>
  <c r="GS74" i="14"/>
  <c r="GZ74" i="14"/>
  <c r="HH74" i="14"/>
  <c r="GQ75" i="14"/>
  <c r="GW75" i="14"/>
  <c r="HC75" i="14"/>
  <c r="HH75" i="14"/>
  <c r="HB74" i="14"/>
  <c r="GR76" i="14"/>
  <c r="GX76" i="14"/>
  <c r="HC76" i="14"/>
  <c r="HH76" i="14"/>
  <c r="GP77" i="14"/>
  <c r="GW77" i="14"/>
  <c r="HC77" i="14"/>
  <c r="GR78" i="14"/>
  <c r="GW78" i="14"/>
  <c r="HE78" i="14"/>
  <c r="GY77" i="14"/>
  <c r="GQ79" i="14"/>
  <c r="GW79" i="14"/>
  <c r="HC79" i="14"/>
  <c r="HH79" i="14"/>
  <c r="HB78" i="14"/>
  <c r="GR80" i="14"/>
  <c r="GX80" i="14"/>
  <c r="HC80" i="14"/>
  <c r="HH80" i="14"/>
  <c r="GP81" i="14"/>
  <c r="GW81" i="14"/>
  <c r="HC81" i="14"/>
  <c r="GR82" i="14"/>
  <c r="GW82" i="14"/>
  <c r="HE82" i="14"/>
  <c r="GY81" i="14"/>
  <c r="GQ83" i="14"/>
  <c r="GW83" i="14"/>
  <c r="HC83" i="14"/>
  <c r="HH83" i="14"/>
  <c r="HB82" i="14"/>
  <c r="GR84" i="14"/>
  <c r="GX84" i="14"/>
  <c r="HC84" i="14"/>
  <c r="HH84" i="14"/>
  <c r="GP85" i="14"/>
  <c r="GW85" i="14"/>
  <c r="HC85" i="14"/>
  <c r="GR86" i="14"/>
  <c r="GW86" i="14"/>
  <c r="HE86" i="14"/>
  <c r="GY85" i="14"/>
  <c r="GU87" i="14"/>
  <c r="GZ87" i="14"/>
  <c r="HD87" i="14"/>
  <c r="HH87" i="14"/>
  <c r="HB86" i="14"/>
  <c r="GS89" i="14"/>
  <c r="GX89" i="14"/>
  <c r="HH160" i="14"/>
  <c r="HD160" i="14"/>
  <c r="GZ160" i="14"/>
  <c r="GV160" i="14"/>
  <c r="GR160" i="14"/>
  <c r="HE159" i="14"/>
  <c r="HA159" i="14"/>
  <c r="GW159" i="14"/>
  <c r="GS159" i="14"/>
  <c r="GO159" i="14"/>
  <c r="HF158" i="14"/>
  <c r="HB158" i="14"/>
  <c r="GX158" i="14"/>
  <c r="GT158" i="14"/>
  <c r="GP158" i="14"/>
  <c r="HH156" i="14"/>
  <c r="HD156" i="14"/>
  <c r="GZ156" i="14"/>
  <c r="GV156" i="14"/>
  <c r="GR156" i="14"/>
  <c r="HE155" i="14"/>
  <c r="HA155" i="14"/>
  <c r="GW155" i="14"/>
  <c r="GS155" i="14"/>
  <c r="GO155" i="14"/>
  <c r="HF154" i="14"/>
  <c r="HB154" i="14"/>
  <c r="GX154" i="14"/>
  <c r="GT154" i="14"/>
  <c r="GP154" i="14"/>
  <c r="HH152" i="14"/>
  <c r="HD152" i="14"/>
  <c r="GZ152" i="14"/>
  <c r="FW28" i="15"/>
  <c r="GQ28" i="14"/>
  <c r="GD28" i="15"/>
  <c r="GX28" i="14"/>
  <c r="GJ28" i="15"/>
  <c r="HD28" i="14"/>
  <c r="GN28" i="15"/>
  <c r="HH28" i="14"/>
  <c r="FW29" i="15"/>
  <c r="GQ29" i="14"/>
  <c r="GC29" i="15"/>
  <c r="GW29" i="14"/>
  <c r="GH29" i="15"/>
  <c r="HB29" i="14"/>
  <c r="GM29" i="15"/>
  <c r="HG29" i="14"/>
  <c r="FU30" i="15"/>
  <c r="GO30" i="14"/>
  <c r="GB30" i="15"/>
  <c r="GV30" i="14"/>
  <c r="GH30" i="15"/>
  <c r="HB30" i="14"/>
  <c r="GL30" i="15"/>
  <c r="HF30" i="14"/>
  <c r="FY31" i="15"/>
  <c r="GS31" i="14"/>
  <c r="GD31" i="15"/>
  <c r="GX31" i="14"/>
  <c r="GI31" i="15"/>
  <c r="HC31" i="14"/>
  <c r="GN31" i="15"/>
  <c r="HH31" i="14"/>
  <c r="GN30" i="15"/>
  <c r="HH30" i="14"/>
  <c r="FX34" i="15"/>
  <c r="GR34" i="14"/>
  <c r="GB34" i="15"/>
  <c r="GV34" i="15" s="1"/>
  <c r="GV34" i="14"/>
  <c r="HP34" i="14" s="1"/>
  <c r="GF34" i="15"/>
  <c r="GZ34" i="15" s="1"/>
  <c r="GZ34" i="14"/>
  <c r="HT34" i="14" s="1"/>
  <c r="GJ34" i="15"/>
  <c r="HD34" i="15" s="1"/>
  <c r="GP34" i="15" s="1"/>
  <c r="HD34" i="14"/>
  <c r="HX34" i="14" s="1"/>
  <c r="HJ34" i="14" s="1"/>
  <c r="GN34" i="15"/>
  <c r="HH34" i="15" s="1"/>
  <c r="HH34" i="14"/>
  <c r="IB34" i="14" s="1"/>
  <c r="FW32" i="15"/>
  <c r="GQ32" i="14"/>
  <c r="GC32" i="15"/>
  <c r="GW32" i="14"/>
  <c r="GH32" i="15"/>
  <c r="HB32" i="14"/>
  <c r="GM32" i="15"/>
  <c r="HG32" i="14"/>
  <c r="FY33" i="15"/>
  <c r="GS33" i="14"/>
  <c r="GF33" i="15"/>
  <c r="GZ33" i="14"/>
  <c r="GL33" i="15"/>
  <c r="HF33" i="14"/>
  <c r="GN33" i="15"/>
  <c r="HH33" i="14"/>
  <c r="GU35" i="14"/>
  <c r="HA35" i="14"/>
  <c r="HH35" i="14"/>
  <c r="GU36" i="14"/>
  <c r="GY36" i="14"/>
  <c r="HF36" i="14"/>
  <c r="GT35" i="14"/>
  <c r="GO37" i="14"/>
  <c r="GT37" i="14"/>
  <c r="GY37" i="14"/>
  <c r="HE37" i="14"/>
  <c r="HA36" i="14"/>
  <c r="GS38" i="14"/>
  <c r="GX38" i="14"/>
  <c r="HD38" i="14"/>
  <c r="GQ39" i="14"/>
  <c r="GV39" i="14"/>
  <c r="GZ39" i="14"/>
  <c r="HE39" i="14"/>
  <c r="GY38" i="14"/>
  <c r="GP40" i="14"/>
  <c r="GV40" i="14"/>
  <c r="HC40" i="14"/>
  <c r="HG40" i="14"/>
  <c r="GP41" i="14"/>
  <c r="GU41" i="14"/>
  <c r="HA41" i="14"/>
  <c r="HF41" i="14"/>
  <c r="HB40" i="14"/>
  <c r="GT42" i="14"/>
  <c r="HA42" i="14"/>
  <c r="HE42" i="14"/>
  <c r="GR43" i="14"/>
  <c r="GW43" i="14"/>
  <c r="HA43" i="14"/>
  <c r="HG43" i="14"/>
  <c r="GZ42" i="14"/>
  <c r="GQ44" i="14"/>
  <c r="GX44" i="14"/>
  <c r="HD44" i="14"/>
  <c r="HH44" i="14"/>
  <c r="GQ45" i="14"/>
  <c r="GW45" i="14"/>
  <c r="HB45" i="14"/>
  <c r="HG45" i="14"/>
  <c r="GO46" i="14"/>
  <c r="GV46" i="14"/>
  <c r="HB46" i="14"/>
  <c r="HF46" i="14"/>
  <c r="GS47" i="14"/>
  <c r="GX47" i="14"/>
  <c r="HC47" i="14"/>
  <c r="HH47" i="14"/>
  <c r="HH46" i="14"/>
  <c r="GR48" i="14"/>
  <c r="GY48" i="14"/>
  <c r="HE48" i="14"/>
  <c r="GT47" i="14"/>
  <c r="GS49" i="14"/>
  <c r="GX49" i="14"/>
  <c r="HC49" i="14"/>
  <c r="GT48" i="14"/>
  <c r="GP50" i="14"/>
  <c r="GW50" i="14"/>
  <c r="HC50" i="14"/>
  <c r="GO51" i="14"/>
  <c r="GU51" i="14"/>
  <c r="GY51" i="14"/>
  <c r="HD51" i="14"/>
  <c r="GR50" i="14"/>
  <c r="GO52" i="14"/>
  <c r="GU52" i="14"/>
  <c r="GZ52" i="14"/>
  <c r="HF52" i="14"/>
  <c r="GO53" i="14"/>
  <c r="GT53" i="14"/>
  <c r="GY53" i="14"/>
  <c r="HE53" i="14"/>
  <c r="HA52" i="14"/>
  <c r="GS54" i="14"/>
  <c r="GX54" i="14"/>
  <c r="HD54" i="14"/>
  <c r="GQ55" i="14"/>
  <c r="GV55" i="14"/>
  <c r="GZ55" i="14"/>
  <c r="HE55" i="14"/>
  <c r="GY54" i="14"/>
  <c r="GP56" i="14"/>
  <c r="GV56" i="14"/>
  <c r="HC56" i="14"/>
  <c r="HG56" i="14"/>
  <c r="GP57" i="14"/>
  <c r="GU57" i="14"/>
  <c r="HA57" i="14"/>
  <c r="HF57" i="14"/>
  <c r="HB56" i="14"/>
  <c r="GT58" i="14"/>
  <c r="HA58" i="14"/>
  <c r="HE58" i="14"/>
  <c r="GR59" i="14"/>
  <c r="GW59" i="14"/>
  <c r="HA59" i="14"/>
  <c r="HG59" i="14"/>
  <c r="GZ58" i="14"/>
  <c r="GQ60" i="14"/>
  <c r="GX60" i="14"/>
  <c r="HD60" i="14"/>
  <c r="HH60" i="14"/>
  <c r="GQ61" i="14"/>
  <c r="GW61" i="14"/>
  <c r="HB61" i="14"/>
  <c r="HG61" i="14"/>
  <c r="GO62" i="14"/>
  <c r="GV62" i="14"/>
  <c r="HB62" i="14"/>
  <c r="HF62" i="14"/>
  <c r="GS63" i="14"/>
  <c r="GX63" i="14"/>
  <c r="HC63" i="14"/>
  <c r="HH63" i="14"/>
  <c r="HH62" i="14"/>
  <c r="GR64" i="14"/>
  <c r="GY64" i="14"/>
  <c r="HE64" i="14"/>
  <c r="GT63" i="14"/>
  <c r="GS65" i="14"/>
  <c r="GW65" i="14"/>
  <c r="HA65" i="14"/>
  <c r="HE65" i="14"/>
  <c r="GT64" i="14"/>
  <c r="GS66" i="14"/>
  <c r="GX66" i="14"/>
  <c r="HE66" i="14"/>
  <c r="GQ67" i="14"/>
  <c r="GV67" i="14"/>
  <c r="GZ67" i="14"/>
  <c r="HD67" i="14"/>
  <c r="HH67" i="14"/>
  <c r="GP68" i="14"/>
  <c r="GT68" i="14"/>
  <c r="GX68" i="14"/>
  <c r="HC68" i="14"/>
  <c r="HH68" i="14"/>
  <c r="GS69" i="14"/>
  <c r="GZ69" i="14"/>
  <c r="HF69" i="14"/>
  <c r="GS70" i="14"/>
  <c r="GZ70" i="14"/>
  <c r="HD70" i="14"/>
  <c r="HH70" i="14"/>
  <c r="HG69" i="14"/>
  <c r="GU71" i="14"/>
  <c r="HA71" i="14"/>
  <c r="HE71" i="14"/>
  <c r="GP70" i="14"/>
  <c r="GQ72" i="14"/>
  <c r="GX72" i="14"/>
  <c r="HF72" i="14"/>
  <c r="GW71" i="14"/>
  <c r="GS73" i="14"/>
  <c r="GX73" i="14"/>
  <c r="HC73" i="14"/>
  <c r="GR72" i="14"/>
  <c r="GO74" i="14"/>
  <c r="GW74" i="14"/>
  <c r="HD74" i="14"/>
  <c r="HH73" i="14"/>
  <c r="GU75" i="14"/>
  <c r="GY75" i="14"/>
  <c r="HE75" i="14"/>
  <c r="GT74" i="14"/>
  <c r="GP76" i="14"/>
  <c r="GU76" i="14"/>
  <c r="GZ76" i="14"/>
  <c r="HF76" i="14"/>
  <c r="HA75" i="14"/>
  <c r="GT77" i="14"/>
  <c r="HA77" i="14"/>
  <c r="HF77" i="14"/>
  <c r="GU78" i="14"/>
  <c r="HA78" i="14"/>
  <c r="GQ77" i="14"/>
  <c r="HH77" i="14"/>
  <c r="GU79" i="14"/>
  <c r="GY79" i="14"/>
  <c r="HE79" i="14"/>
  <c r="GT78" i="14"/>
  <c r="GP80" i="14"/>
  <c r="GU80" i="14"/>
  <c r="GZ80" i="14"/>
  <c r="HF80" i="14"/>
  <c r="HA79" i="14"/>
  <c r="GT81" i="14"/>
  <c r="HA81" i="14"/>
  <c r="HF81" i="14"/>
  <c r="GU82" i="14"/>
  <c r="HA82" i="14"/>
  <c r="GQ81" i="14"/>
  <c r="HH81" i="14"/>
  <c r="GU83" i="14"/>
  <c r="GY83" i="14"/>
  <c r="HE83" i="14"/>
  <c r="GT82" i="14"/>
  <c r="GP84" i="14"/>
  <c r="GU84" i="14"/>
  <c r="GZ84" i="14"/>
  <c r="HF84" i="14"/>
  <c r="HA83" i="14"/>
  <c r="GT85" i="14"/>
  <c r="HA85" i="14"/>
  <c r="HF85" i="14"/>
  <c r="GU86" i="14"/>
  <c r="HA86" i="14"/>
  <c r="HH86" i="14"/>
  <c r="GQ87" i="14"/>
  <c r="GX87" i="14"/>
  <c r="HB87" i="14"/>
  <c r="HF87" i="14"/>
  <c r="GT86" i="14"/>
  <c r="GP89" i="14"/>
  <c r="GU89" i="14"/>
  <c r="HA89" i="14"/>
  <c r="HF89" i="14"/>
  <c r="GW87" i="14"/>
  <c r="GS90" i="14"/>
  <c r="GX90" i="14"/>
  <c r="FV29" i="15"/>
  <c r="GP29" i="14"/>
  <c r="GA29" i="15"/>
  <c r="GU29" i="14"/>
  <c r="GG29" i="15"/>
  <c r="HA29" i="14"/>
  <c r="GL29" i="15"/>
  <c r="HF29" i="14"/>
  <c r="GH28" i="15"/>
  <c r="HB28" i="14"/>
  <c r="FZ30" i="15"/>
  <c r="GT30" i="14"/>
  <c r="GG30" i="15"/>
  <c r="HA30" i="14"/>
  <c r="GK30" i="15"/>
  <c r="HE30" i="14"/>
  <c r="FX31" i="15"/>
  <c r="GR31" i="14"/>
  <c r="GC31" i="15"/>
  <c r="GW31" i="14"/>
  <c r="GG31" i="15"/>
  <c r="HA31" i="14"/>
  <c r="GM31" i="15"/>
  <c r="HG31" i="14"/>
  <c r="GF30" i="15"/>
  <c r="GZ30" i="14"/>
  <c r="FW34" i="15"/>
  <c r="GQ34" i="14"/>
  <c r="GA34" i="15"/>
  <c r="GU34" i="15" s="1"/>
  <c r="GU34" i="14"/>
  <c r="HO34" i="14" s="1"/>
  <c r="GE34" i="15"/>
  <c r="GY34" i="15" s="1"/>
  <c r="GY34" i="14"/>
  <c r="HS34" i="14" s="1"/>
  <c r="GI34" i="15"/>
  <c r="HC34" i="15" s="1"/>
  <c r="GO34" i="15" s="1"/>
  <c r="HC34" i="14"/>
  <c r="HW34" i="14" s="1"/>
  <c r="HI34" i="14" s="1"/>
  <c r="GM34" i="15"/>
  <c r="HG34" i="15" s="1"/>
  <c r="HG34" i="14"/>
  <c r="IA34" i="14" s="1"/>
  <c r="FV32" i="15"/>
  <c r="GP32" i="14"/>
  <c r="GA32" i="15"/>
  <c r="GU32" i="14"/>
  <c r="GG32" i="15"/>
  <c r="HA32" i="14"/>
  <c r="GL32" i="15"/>
  <c r="HF32" i="14"/>
  <c r="FW33" i="15"/>
  <c r="GQ33" i="14"/>
  <c r="GD33" i="15"/>
  <c r="GX33" i="14"/>
  <c r="GK33" i="15"/>
  <c r="HE33" i="14"/>
  <c r="GJ33" i="15"/>
  <c r="HD33" i="14"/>
  <c r="GS35" i="14"/>
  <c r="GZ35" i="14"/>
  <c r="HE35" i="14"/>
  <c r="GR36" i="14"/>
  <c r="GX36" i="14"/>
  <c r="HD36" i="14"/>
  <c r="GQ35" i="14"/>
  <c r="HG35" i="14"/>
  <c r="GS37" i="14"/>
  <c r="GX37" i="14"/>
  <c r="HC37" i="14"/>
  <c r="GT36" i="14"/>
  <c r="GP38" i="14"/>
  <c r="GW38" i="14"/>
  <c r="HC38" i="14"/>
  <c r="GO39" i="14"/>
  <c r="GU39" i="14"/>
  <c r="GY39" i="14"/>
  <c r="HD39" i="14"/>
  <c r="GR38" i="14"/>
  <c r="GO40" i="14"/>
  <c r="GU40" i="14"/>
  <c r="GZ40" i="14"/>
  <c r="HF40" i="14"/>
  <c r="GO41" i="14"/>
  <c r="GT41" i="14"/>
  <c r="GY41" i="14"/>
  <c r="HE41" i="14"/>
  <c r="HA40" i="14"/>
  <c r="GS42" i="14"/>
  <c r="GX42" i="14"/>
  <c r="HD42" i="14"/>
  <c r="GQ43" i="14"/>
  <c r="GV43" i="14"/>
  <c r="GZ43" i="14"/>
  <c r="HE43" i="14"/>
  <c r="GY42" i="14"/>
  <c r="GP44" i="14"/>
  <c r="GV44" i="14"/>
  <c r="HC44" i="14"/>
  <c r="HG44" i="14"/>
  <c r="GP45" i="14"/>
  <c r="GU45" i="14"/>
  <c r="HA45" i="14"/>
  <c r="HF45" i="14"/>
  <c r="HB44" i="14"/>
  <c r="GT46" i="14"/>
  <c r="HA46" i="14"/>
  <c r="HE46" i="14"/>
  <c r="GR47" i="14"/>
  <c r="GW47" i="14"/>
  <c r="HA47" i="14"/>
  <c r="HG47" i="14"/>
  <c r="GZ46" i="14"/>
  <c r="GQ48" i="14"/>
  <c r="GX48" i="14"/>
  <c r="HD48" i="14"/>
  <c r="HH48" i="14"/>
  <c r="GQ49" i="14"/>
  <c r="GW49" i="14"/>
  <c r="HB49" i="14"/>
  <c r="HG49" i="14"/>
  <c r="GO50" i="14"/>
  <c r="GV50" i="14"/>
  <c r="HB50" i="14"/>
  <c r="HF50" i="14"/>
  <c r="GS51" i="14"/>
  <c r="GX51" i="14"/>
  <c r="HC51" i="14"/>
  <c r="HH51" i="14"/>
  <c r="HH50" i="14"/>
  <c r="GR52" i="14"/>
  <c r="GY52" i="14"/>
  <c r="HE52" i="14"/>
  <c r="GT51" i="14"/>
  <c r="GS53" i="14"/>
  <c r="GX53" i="14"/>
  <c r="HC53" i="14"/>
  <c r="GT52" i="14"/>
  <c r="GP54" i="14"/>
  <c r="GW54" i="14"/>
  <c r="HC54" i="14"/>
  <c r="GO55" i="14"/>
  <c r="GU55" i="14"/>
  <c r="GY55" i="14"/>
  <c r="HD55" i="14"/>
  <c r="GR54" i="14"/>
  <c r="GO56" i="14"/>
  <c r="GU56" i="14"/>
  <c r="GZ56" i="14"/>
  <c r="HF56" i="14"/>
  <c r="GO57" i="14"/>
  <c r="GT57" i="14"/>
  <c r="GY57" i="14"/>
  <c r="HE57" i="14"/>
  <c r="HA56" i="14"/>
  <c r="GS58" i="14"/>
  <c r="GX58" i="14"/>
  <c r="HD58" i="14"/>
  <c r="GQ59" i="14"/>
  <c r="GV59" i="14"/>
  <c r="GZ59" i="14"/>
  <c r="HE59" i="14"/>
  <c r="GY58" i="14"/>
  <c r="GP60" i="14"/>
  <c r="GV60" i="14"/>
  <c r="HC60" i="14"/>
  <c r="HG60" i="14"/>
  <c r="GP61" i="14"/>
  <c r="GU61" i="14"/>
  <c r="HA61" i="14"/>
  <c r="HF61" i="14"/>
  <c r="HB60" i="14"/>
  <c r="GT62" i="14"/>
  <c r="HA62" i="14"/>
  <c r="HE62" i="14"/>
  <c r="GR63" i="14"/>
  <c r="GW63" i="14"/>
  <c r="HA63" i="14"/>
  <c r="HG63" i="14"/>
  <c r="GZ62" i="14"/>
  <c r="GQ64" i="14"/>
  <c r="GX64" i="14"/>
  <c r="HD64" i="14"/>
  <c r="HH64" i="14"/>
  <c r="GR65" i="14"/>
  <c r="GV65" i="14"/>
  <c r="GZ65" i="14"/>
  <c r="HD65" i="14"/>
  <c r="HH65" i="14"/>
  <c r="GP66" i="14"/>
  <c r="GW66" i="14"/>
  <c r="HD66" i="14"/>
  <c r="GO67" i="14"/>
  <c r="GU67" i="14"/>
  <c r="GY67" i="14"/>
  <c r="HC67" i="14"/>
  <c r="HG67" i="14"/>
  <c r="HH66" i="14"/>
  <c r="GS68" i="14"/>
  <c r="GW68" i="14"/>
  <c r="HB68" i="14"/>
  <c r="HG68" i="14"/>
  <c r="GQ69" i="14"/>
  <c r="GX69" i="14"/>
  <c r="HE69" i="14"/>
  <c r="GR70" i="14"/>
  <c r="GY70" i="14"/>
  <c r="HC70" i="14"/>
  <c r="HG70" i="14"/>
  <c r="HC69" i="14"/>
  <c r="GS71" i="14"/>
  <c r="GZ71" i="14"/>
  <c r="HD71" i="14"/>
  <c r="HH71" i="14"/>
  <c r="GP72" i="14"/>
  <c r="GW72" i="14"/>
  <c r="HC72" i="14"/>
  <c r="GO71" i="14"/>
  <c r="GQ73" i="14"/>
  <c r="GW73" i="14"/>
  <c r="HB73" i="14"/>
  <c r="HG73" i="14"/>
  <c r="HD72" i="14"/>
  <c r="GV74" i="14"/>
  <c r="HA74" i="14"/>
  <c r="GR73" i="14"/>
  <c r="GR75" i="14"/>
  <c r="GX75" i="14"/>
  <c r="HD75" i="14"/>
  <c r="GP74" i="14"/>
  <c r="HF74" i="14"/>
  <c r="GT76" i="14"/>
  <c r="GY76" i="14"/>
  <c r="HD76" i="14"/>
  <c r="GS75" i="14"/>
  <c r="GS77" i="14"/>
  <c r="GX77" i="14"/>
  <c r="HE77" i="14"/>
  <c r="GS78" i="14"/>
  <c r="GZ78" i="14"/>
  <c r="HH78" i="14"/>
  <c r="HG77" i="14"/>
  <c r="GR79" i="14"/>
  <c r="GX79" i="14"/>
  <c r="HD79" i="14"/>
  <c r="GP78" i="14"/>
  <c r="HF78" i="14"/>
  <c r="GT80" i="14"/>
  <c r="GY80" i="14"/>
  <c r="HD80" i="14"/>
  <c r="GS79" i="14"/>
  <c r="GS81" i="14"/>
  <c r="GX81" i="14"/>
  <c r="HE81" i="14"/>
  <c r="GS82" i="14"/>
  <c r="GZ82" i="14"/>
  <c r="HH82" i="14"/>
  <c r="HG81" i="14"/>
  <c r="GR83" i="14"/>
  <c r="GX83" i="14"/>
  <c r="HD83" i="14"/>
  <c r="GP82" i="14"/>
  <c r="HF82" i="14"/>
  <c r="GT84" i="14"/>
  <c r="GY84" i="14"/>
  <c r="HD84" i="14"/>
  <c r="GS83" i="14"/>
  <c r="GS85" i="14"/>
  <c r="GX85" i="14"/>
  <c r="HE85" i="14"/>
  <c r="GS86" i="14"/>
  <c r="GZ86" i="14"/>
  <c r="HF86" i="14"/>
  <c r="HG85" i="14"/>
  <c r="GV87" i="14"/>
  <c r="HA87" i="14"/>
  <c r="HE87" i="14"/>
  <c r="GP86" i="14"/>
  <c r="GO89" i="14"/>
  <c r="GT89" i="14"/>
  <c r="GY89" i="14"/>
  <c r="HE89" i="14"/>
  <c r="GS87" i="14"/>
  <c r="GR90" i="14"/>
  <c r="GW90" i="14"/>
  <c r="HB90" i="14"/>
  <c r="HH90" i="14"/>
  <c r="GR91" i="14"/>
  <c r="HC89" i="14"/>
  <c r="GO87" i="14"/>
  <c r="GP90" i="14"/>
  <c r="GV90" i="14"/>
  <c r="HA90" i="14"/>
  <c r="HF90" i="14"/>
  <c r="GQ91" i="14"/>
  <c r="GU91" i="14"/>
  <c r="GZ91" i="14"/>
  <c r="HE91" i="14"/>
  <c r="GQ92" i="14"/>
  <c r="GV92" i="14"/>
  <c r="HB92" i="14"/>
  <c r="HG92" i="14"/>
  <c r="GP93" i="14"/>
  <c r="GU93" i="14"/>
  <c r="HA93" i="14"/>
  <c r="HF93" i="14"/>
  <c r="GR94" i="14"/>
  <c r="GV94" i="14"/>
  <c r="HA94" i="14"/>
  <c r="HF94" i="14"/>
  <c r="GQ95" i="14"/>
  <c r="GV95" i="14"/>
  <c r="HA95" i="14"/>
  <c r="HG95" i="14"/>
  <c r="GR96" i="14"/>
  <c r="GV96" i="14"/>
  <c r="HB96" i="14"/>
  <c r="HG96" i="14"/>
  <c r="GP97" i="14"/>
  <c r="GU97" i="14"/>
  <c r="HA97" i="14"/>
  <c r="HF97" i="14"/>
  <c r="GR98" i="14"/>
  <c r="GV98" i="14"/>
  <c r="HA98" i="14"/>
  <c r="HF98" i="14"/>
  <c r="GP99" i="14"/>
  <c r="GT99" i="14"/>
  <c r="GY99" i="14"/>
  <c r="HD99" i="14"/>
  <c r="GP100" i="14"/>
  <c r="GU100" i="14"/>
  <c r="GZ100" i="14"/>
  <c r="HF100" i="14"/>
  <c r="GO101" i="14"/>
  <c r="GT101" i="14"/>
  <c r="GY101" i="14"/>
  <c r="HE101" i="14"/>
  <c r="GP102" i="14"/>
  <c r="GV102" i="14"/>
  <c r="HA102" i="14"/>
  <c r="HE102" i="14"/>
  <c r="GP103" i="14"/>
  <c r="GT103" i="14"/>
  <c r="GY103" i="14"/>
  <c r="HD103" i="14"/>
  <c r="GP104" i="14"/>
  <c r="GU104" i="14"/>
  <c r="GZ104" i="14"/>
  <c r="HF104" i="14"/>
  <c r="GO105" i="14"/>
  <c r="GT105" i="14"/>
  <c r="GY105" i="14"/>
  <c r="HE105" i="14"/>
  <c r="GP106" i="14"/>
  <c r="GV106" i="14"/>
  <c r="HA106" i="14"/>
  <c r="HF106" i="14"/>
  <c r="GQ107" i="14"/>
  <c r="GV107" i="14"/>
  <c r="HB107" i="14"/>
  <c r="HG107" i="14"/>
  <c r="GP108" i="14"/>
  <c r="GT108" i="14"/>
  <c r="GY108" i="14"/>
  <c r="HE108" i="14"/>
  <c r="GO109" i="14"/>
  <c r="GT109" i="14"/>
  <c r="GZ109" i="14"/>
  <c r="HE109" i="14"/>
  <c r="GO110" i="14"/>
  <c r="GU110" i="14"/>
  <c r="HA110" i="14"/>
  <c r="HG110" i="14"/>
  <c r="GR111" i="14"/>
  <c r="GV111" i="14"/>
  <c r="HB111" i="14"/>
  <c r="HG111" i="14"/>
  <c r="GQ112" i="14"/>
  <c r="GW112" i="14"/>
  <c r="HB112" i="14"/>
  <c r="GX111" i="14"/>
  <c r="GS113" i="14"/>
  <c r="GZ113" i="14"/>
  <c r="HE113" i="14"/>
  <c r="HE112" i="14"/>
  <c r="GS114" i="14"/>
  <c r="GY114" i="14"/>
  <c r="HE114" i="14"/>
  <c r="GQ115" i="14"/>
  <c r="GV115" i="14"/>
  <c r="HC115" i="14"/>
  <c r="HC114" i="14"/>
  <c r="GS116" i="14"/>
  <c r="GX116" i="14"/>
  <c r="HC116" i="14"/>
  <c r="GP115" i="14"/>
  <c r="GO117" i="14"/>
  <c r="GV117" i="14"/>
  <c r="HA117" i="14"/>
  <c r="HF117" i="14"/>
  <c r="GQ118" i="14"/>
  <c r="GV118" i="14"/>
  <c r="HB118" i="14"/>
  <c r="HF118" i="14"/>
  <c r="HH117" i="14"/>
  <c r="GT119" i="14"/>
  <c r="GY119" i="14"/>
  <c r="HC119" i="14"/>
  <c r="HG119" i="14"/>
  <c r="GP120" i="14"/>
  <c r="GW120" i="14"/>
  <c r="HB120" i="14"/>
  <c r="HG120" i="14"/>
  <c r="GT121" i="14"/>
  <c r="GZ121" i="14"/>
  <c r="HD121" i="14"/>
  <c r="GO122" i="14"/>
  <c r="GU122" i="14"/>
  <c r="GZ122" i="14"/>
  <c r="HG122" i="14"/>
  <c r="HF121" i="14"/>
  <c r="GR123" i="14"/>
  <c r="GX123" i="14"/>
  <c r="HC123" i="14"/>
  <c r="HH123" i="14"/>
  <c r="GP124" i="14"/>
  <c r="GT124" i="14"/>
  <c r="HA124" i="14"/>
  <c r="HF124" i="14"/>
  <c r="GP125" i="14"/>
  <c r="GV125" i="14"/>
  <c r="HA125" i="14"/>
  <c r="HF125" i="14"/>
  <c r="GQ126" i="14"/>
  <c r="GV126" i="14"/>
  <c r="HA126" i="14"/>
  <c r="HG126" i="14"/>
  <c r="GQ127" i="14"/>
  <c r="GV127" i="14"/>
  <c r="HB127" i="14"/>
  <c r="HG127" i="14"/>
  <c r="GQ128" i="14"/>
  <c r="GW128" i="14"/>
  <c r="HB128" i="14"/>
  <c r="HH127" i="14"/>
  <c r="GS129" i="14"/>
  <c r="GZ129" i="14"/>
  <c r="HE129" i="14"/>
  <c r="GU128" i="14"/>
  <c r="GR130" i="14"/>
  <c r="GV130" i="14"/>
  <c r="GZ130" i="14"/>
  <c r="HD130" i="14"/>
  <c r="HB129" i="14"/>
  <c r="GR131" i="14"/>
  <c r="GV131" i="14"/>
  <c r="HB131" i="14"/>
  <c r="HG131" i="14"/>
  <c r="GP132" i="14"/>
  <c r="GW132" i="14"/>
  <c r="HB132" i="14"/>
  <c r="GZ131" i="14"/>
  <c r="GS133" i="14"/>
  <c r="GX133" i="14"/>
  <c r="HD133" i="14"/>
  <c r="GQ132" i="14"/>
  <c r="GS134" i="14"/>
  <c r="GZ134" i="14"/>
  <c r="HE134" i="14"/>
  <c r="GP135" i="14"/>
  <c r="GX135" i="14"/>
  <c r="HC135" i="14"/>
  <c r="HH135" i="14"/>
  <c r="GP136" i="14"/>
  <c r="GU136" i="14"/>
  <c r="HA136" i="14"/>
  <c r="HF136" i="14"/>
  <c r="GO137" i="14"/>
  <c r="GS137" i="14"/>
  <c r="GW137" i="14"/>
  <c r="HA137" i="14"/>
  <c r="HE137" i="14"/>
  <c r="GO138" i="14"/>
  <c r="GU138" i="14"/>
  <c r="GZ138" i="14"/>
  <c r="HE138" i="14"/>
  <c r="GQ139" i="14"/>
  <c r="GV139" i="14"/>
  <c r="HB139" i="14"/>
  <c r="HG139" i="14"/>
  <c r="GQ140" i="14"/>
  <c r="GW140" i="14"/>
  <c r="HB140" i="14"/>
  <c r="HG140" i="14"/>
  <c r="GR141" i="14"/>
  <c r="GV141" i="14"/>
  <c r="GZ141" i="14"/>
  <c r="HD141" i="14"/>
  <c r="HH141" i="14"/>
  <c r="GS142" i="14"/>
  <c r="GY142" i="14"/>
  <c r="HD142" i="14"/>
  <c r="GP143" i="14"/>
  <c r="GU143" i="14"/>
  <c r="GZ143" i="14"/>
  <c r="HF143" i="14"/>
  <c r="GP144" i="14"/>
  <c r="GU144" i="14"/>
  <c r="HA144" i="14"/>
  <c r="HF144" i="14"/>
  <c r="GQ145" i="14"/>
  <c r="GU145" i="14"/>
  <c r="GY145" i="14"/>
  <c r="HC145" i="14"/>
  <c r="HG145" i="14"/>
  <c r="GR146" i="14"/>
  <c r="GW146" i="14"/>
  <c r="HC146" i="14"/>
  <c r="HH146" i="14"/>
  <c r="GT147" i="14"/>
  <c r="GY147" i="14"/>
  <c r="HD147" i="14"/>
  <c r="GO148" i="14"/>
  <c r="GT148" i="14"/>
  <c r="GY148" i="14"/>
  <c r="HE148" i="14"/>
  <c r="GP149" i="14"/>
  <c r="GT149" i="14"/>
  <c r="GX149" i="14"/>
  <c r="HB149" i="14"/>
  <c r="HF149" i="14"/>
  <c r="GQ150" i="14"/>
  <c r="GV150" i="14"/>
  <c r="HA150" i="14"/>
  <c r="HG150" i="14"/>
  <c r="GR151" i="14"/>
  <c r="GX151" i="14"/>
  <c r="HC151" i="14"/>
  <c r="HH151" i="14"/>
  <c r="GS152" i="14"/>
  <c r="GX152" i="14"/>
  <c r="HC152" i="14"/>
  <c r="GO153" i="14"/>
  <c r="GV152" i="14"/>
  <c r="GR152" i="14"/>
  <c r="HE151" i="14"/>
  <c r="HA151" i="14"/>
  <c r="GW151" i="14"/>
  <c r="GS151" i="14"/>
  <c r="GO151" i="14"/>
  <c r="HF150" i="14"/>
  <c r="HB150" i="14"/>
  <c r="GX150" i="14"/>
  <c r="GT150" i="14"/>
  <c r="GP150" i="14"/>
  <c r="HH148" i="14"/>
  <c r="HD148" i="14"/>
  <c r="GZ148" i="14"/>
  <c r="GV148" i="14"/>
  <c r="GR148" i="14"/>
  <c r="HE147" i="14"/>
  <c r="HA147" i="14"/>
  <c r="GW147" i="14"/>
  <c r="GS147" i="14"/>
  <c r="GO147" i="14"/>
  <c r="HF146" i="14"/>
  <c r="HB146" i="14"/>
  <c r="GX146" i="14"/>
  <c r="GT146" i="14"/>
  <c r="GP146" i="14"/>
  <c r="HH144" i="14"/>
  <c r="HD144" i="14"/>
  <c r="GZ144" i="14"/>
  <c r="GV144" i="14"/>
  <c r="GR144" i="14"/>
  <c r="HE143" i="14"/>
  <c r="HA143" i="14"/>
  <c r="GW143" i="14"/>
  <c r="GS143" i="14"/>
  <c r="GO143" i="14"/>
  <c r="HF142" i="14"/>
  <c r="HB142" i="14"/>
  <c r="GX142" i="14"/>
  <c r="GT142" i="14"/>
  <c r="GP142" i="14"/>
  <c r="HH140" i="14"/>
  <c r="HD140" i="14"/>
  <c r="GZ140" i="14"/>
  <c r="GV140" i="14"/>
  <c r="GR140" i="14"/>
  <c r="HE139" i="14"/>
  <c r="HA139" i="14"/>
  <c r="GW139" i="14"/>
  <c r="GS139" i="14"/>
  <c r="GO139" i="14"/>
  <c r="HF138" i="14"/>
  <c r="HB138" i="14"/>
  <c r="GX138" i="14"/>
  <c r="GT138" i="14"/>
  <c r="GP138" i="14"/>
  <c r="HH136" i="14"/>
  <c r="HD136" i="14"/>
  <c r="GZ136" i="14"/>
  <c r="GV136" i="14"/>
  <c r="GR136" i="14"/>
  <c r="HE135" i="14"/>
  <c r="HA135" i="14"/>
  <c r="GW135" i="14"/>
  <c r="GS135" i="14"/>
  <c r="HF134" i="14"/>
  <c r="HB134" i="14"/>
  <c r="GX134" i="14"/>
  <c r="GT134" i="14"/>
  <c r="GP134" i="14"/>
  <c r="HG133" i="14"/>
  <c r="HC133" i="14"/>
  <c r="GY133" i="14"/>
  <c r="GU133" i="14"/>
  <c r="GQ133" i="14"/>
  <c r="HH132" i="14"/>
  <c r="HD132" i="14"/>
  <c r="GZ132" i="14"/>
  <c r="GV132" i="14"/>
  <c r="GR132" i="14"/>
  <c r="HE131" i="14"/>
  <c r="HA131" i="14"/>
  <c r="HF130" i="14"/>
  <c r="GP130" i="14"/>
  <c r="GY129" i="14"/>
  <c r="GU129" i="14"/>
  <c r="GQ129" i="14"/>
  <c r="HH128" i="14"/>
  <c r="HD128" i="14"/>
  <c r="GZ128" i="14"/>
  <c r="GV128" i="14"/>
  <c r="HE127" i="14"/>
  <c r="HA127" i="14"/>
  <c r="GW127" i="14"/>
  <c r="GS127" i="14"/>
  <c r="GO127" i="14"/>
  <c r="HF126" i="14"/>
  <c r="HB126" i="14"/>
  <c r="GX126" i="14"/>
  <c r="GP126" i="14"/>
  <c r="HG125" i="14"/>
  <c r="HC125" i="14"/>
  <c r="GY125" i="14"/>
  <c r="GQ125" i="14"/>
  <c r="HH124" i="14"/>
  <c r="HD124" i="14"/>
  <c r="GZ124" i="14"/>
  <c r="GV124" i="14"/>
  <c r="HE123" i="14"/>
  <c r="HA123" i="14"/>
  <c r="GW123" i="14"/>
  <c r="HF122" i="14"/>
  <c r="HB122" i="14"/>
  <c r="GX122" i="14"/>
  <c r="GT122" i="14"/>
  <c r="HG121" i="14"/>
  <c r="GU121" i="14"/>
  <c r="GQ121" i="14"/>
  <c r="HH120" i="14"/>
  <c r="HD120" i="14"/>
  <c r="GZ120" i="14"/>
  <c r="GV120" i="14"/>
  <c r="GR120" i="14"/>
  <c r="GW119" i="14"/>
  <c r="GS119" i="14"/>
  <c r="GO119" i="14"/>
  <c r="GX118" i="14"/>
  <c r="GT118" i="14"/>
  <c r="GP118" i="14"/>
  <c r="HG117" i="14"/>
  <c r="HC117" i="14"/>
  <c r="GY117" i="14"/>
  <c r="GU117" i="14"/>
  <c r="GQ117" i="14"/>
  <c r="HH116" i="14"/>
  <c r="HD116" i="14"/>
  <c r="GZ116" i="14"/>
  <c r="HE115" i="14"/>
  <c r="HA115" i="14"/>
  <c r="GW115" i="14"/>
  <c r="GO115" i="14"/>
  <c r="HF114" i="14"/>
  <c r="HB114" i="14"/>
  <c r="GX114" i="14"/>
  <c r="GT114" i="14"/>
  <c r="GP114" i="14"/>
  <c r="HG113" i="14"/>
  <c r="HC113" i="14"/>
  <c r="GY113" i="14"/>
  <c r="GU113" i="14"/>
  <c r="GQ113" i="14"/>
  <c r="HH112" i="14"/>
  <c r="HD112" i="14"/>
  <c r="GZ112" i="14"/>
  <c r="GV112" i="14"/>
  <c r="GR112" i="14"/>
  <c r="HE111" i="14"/>
  <c r="HA111" i="14"/>
  <c r="GO111" i="14"/>
  <c r="HF110" i="14"/>
  <c r="HB110" i="14"/>
  <c r="GX110" i="14"/>
  <c r="GT110" i="14"/>
  <c r="GP110" i="14"/>
  <c r="HG109" i="14"/>
  <c r="HC109" i="14"/>
  <c r="GY109" i="14"/>
  <c r="GU109" i="14"/>
  <c r="GQ109" i="14"/>
  <c r="HH108" i="14"/>
  <c r="HD108" i="14"/>
  <c r="GZ108" i="14"/>
  <c r="HE107" i="14"/>
  <c r="HA107" i="14"/>
  <c r="GW107" i="14"/>
  <c r="GO107" i="14"/>
  <c r="HC106" i="14"/>
  <c r="GY106" i="14"/>
  <c r="GU106" i="14"/>
  <c r="GQ106" i="14"/>
  <c r="HH105" i="14"/>
  <c r="HD105" i="14"/>
  <c r="GZ105" i="14"/>
  <c r="GV105" i="14"/>
  <c r="GR105" i="14"/>
  <c r="HE104" i="14"/>
  <c r="HA104" i="14"/>
  <c r="GW104" i="14"/>
  <c r="GS104" i="14"/>
  <c r="HF103" i="14"/>
  <c r="HB103" i="14"/>
  <c r="GX103" i="14"/>
  <c r="HG102" i="14"/>
  <c r="GY102" i="14"/>
  <c r="GU102" i="14"/>
  <c r="HH101" i="14"/>
  <c r="HD101" i="14"/>
  <c r="GZ101" i="14"/>
  <c r="GV101" i="14"/>
  <c r="GR101" i="14"/>
  <c r="HE100" i="14"/>
  <c r="HA100" i="14"/>
  <c r="GW100" i="14"/>
  <c r="GS100" i="14"/>
  <c r="GO100" i="14"/>
  <c r="HF99" i="14"/>
  <c r="HB99" i="14"/>
  <c r="GX99" i="14"/>
  <c r="HG98" i="14"/>
  <c r="HC98" i="14"/>
  <c r="GY98" i="14"/>
  <c r="HH97" i="14"/>
  <c r="HD97" i="14"/>
  <c r="GZ97" i="14"/>
  <c r="GV97" i="14"/>
  <c r="GR97" i="14"/>
  <c r="HE96" i="14"/>
  <c r="HA96" i="14"/>
  <c r="GW96" i="14"/>
  <c r="HF95" i="14"/>
  <c r="HB95" i="14"/>
  <c r="GX95" i="14"/>
  <c r="GT95" i="14"/>
  <c r="GP95" i="14"/>
  <c r="HG94" i="14"/>
  <c r="GY94" i="14"/>
  <c r="GQ94" i="14"/>
  <c r="HH93" i="14"/>
  <c r="HD93" i="14"/>
  <c r="GZ93" i="14"/>
  <c r="GV93" i="14"/>
  <c r="GR93" i="14"/>
  <c r="HE92" i="14"/>
  <c r="HA92" i="14"/>
  <c r="GS92" i="14"/>
  <c r="GO92" i="14"/>
  <c r="HF91" i="14"/>
  <c r="HB91" i="14"/>
  <c r="GX91" i="14"/>
  <c r="HG90" i="14"/>
  <c r="HC90" i="14"/>
  <c r="GY90" i="14"/>
  <c r="GU90" i="14"/>
  <c r="HH89" i="14"/>
  <c r="HD89" i="14"/>
  <c r="GZ89" i="14"/>
  <c r="GV89" i="14"/>
  <c r="GR89" i="14"/>
  <c r="HA88" i="14"/>
  <c r="GW88" i="14"/>
  <c r="GS88" i="14"/>
  <c r="GT87" i="14"/>
  <c r="GP87" i="14"/>
  <c r="HG86" i="14"/>
  <c r="HC86" i="14"/>
  <c r="GY86" i="14"/>
  <c r="GQ86" i="14"/>
  <c r="HH85" i="14"/>
  <c r="HD85" i="14"/>
  <c r="GZ85" i="14"/>
  <c r="GV85" i="14"/>
  <c r="HD90" i="14"/>
  <c r="GO91" i="14"/>
  <c r="GS91" i="14"/>
  <c r="GW91" i="14"/>
  <c r="HC91" i="14"/>
  <c r="HH91" i="14"/>
  <c r="GT92" i="14"/>
  <c r="GY92" i="14"/>
  <c r="HD92" i="14"/>
  <c r="GQ90" i="14"/>
  <c r="GS93" i="14"/>
  <c r="GX93" i="14"/>
  <c r="HC93" i="14"/>
  <c r="GO94" i="14"/>
  <c r="GT94" i="14"/>
  <c r="GX94" i="14"/>
  <c r="HD94" i="14"/>
  <c r="GW92" i="14"/>
  <c r="GS95" i="14"/>
  <c r="GY95" i="14"/>
  <c r="HD95" i="14"/>
  <c r="GP96" i="14"/>
  <c r="GT96" i="14"/>
  <c r="GY96" i="14"/>
  <c r="HD96" i="14"/>
  <c r="HC94" i="14"/>
  <c r="GS97" i="14"/>
  <c r="GX97" i="14"/>
  <c r="HC97" i="14"/>
  <c r="GO98" i="14"/>
  <c r="GT98" i="14"/>
  <c r="GX98" i="14"/>
  <c r="HD98" i="14"/>
  <c r="GO96" i="14"/>
  <c r="GR99" i="14"/>
  <c r="GV99" i="14"/>
  <c r="HA99" i="14"/>
  <c r="HG99" i="14"/>
  <c r="GR100" i="14"/>
  <c r="GX100" i="14"/>
  <c r="HC100" i="14"/>
  <c r="HH100" i="14"/>
  <c r="GQ101" i="14"/>
  <c r="GW101" i="14"/>
  <c r="HB101" i="14"/>
  <c r="HG101" i="14"/>
  <c r="GS102" i="14"/>
  <c r="GX102" i="14"/>
  <c r="HC102" i="14"/>
  <c r="HH102" i="14"/>
  <c r="GR103" i="14"/>
  <c r="GV103" i="14"/>
  <c r="HA103" i="14"/>
  <c r="HG103" i="14"/>
  <c r="GR104" i="14"/>
  <c r="GX104" i="14"/>
  <c r="HC104" i="14"/>
  <c r="HH104" i="14"/>
  <c r="GQ105" i="14"/>
  <c r="GW105" i="14"/>
  <c r="HB105" i="14"/>
  <c r="HG105" i="14"/>
  <c r="GS106" i="14"/>
  <c r="GX106" i="14"/>
  <c r="HD106" i="14"/>
  <c r="GO104" i="14"/>
  <c r="GT107" i="14"/>
  <c r="GY107" i="14"/>
  <c r="HD107" i="14"/>
  <c r="HG106" i="14"/>
  <c r="GR108" i="14"/>
  <c r="GV108" i="14"/>
  <c r="HB108" i="14"/>
  <c r="HG108" i="14"/>
  <c r="GR109" i="14"/>
  <c r="GW109" i="14"/>
  <c r="HB109" i="14"/>
  <c r="HH109" i="14"/>
  <c r="GR110" i="14"/>
  <c r="GW110" i="14"/>
  <c r="HD110" i="14"/>
  <c r="GP111" i="14"/>
  <c r="GT111" i="14"/>
  <c r="GY111" i="14"/>
  <c r="HD111" i="14"/>
  <c r="GY110" i="14"/>
  <c r="GT112" i="14"/>
  <c r="GY112" i="14"/>
  <c r="HF112" i="14"/>
  <c r="GP113" i="14"/>
  <c r="GW113" i="14"/>
  <c r="HB113" i="14"/>
  <c r="HH113" i="14"/>
  <c r="GQ114" i="14"/>
  <c r="GV114" i="14"/>
  <c r="HA114" i="14"/>
  <c r="HH114" i="14"/>
  <c r="GS115" i="14"/>
  <c r="GZ115" i="14"/>
  <c r="HG115" i="14"/>
  <c r="GQ116" i="14"/>
  <c r="GU116" i="14"/>
  <c r="HA116" i="14"/>
  <c r="HF116" i="14"/>
  <c r="GX115" i="14"/>
  <c r="GS117" i="14"/>
  <c r="GX117" i="14"/>
  <c r="HD117" i="14"/>
  <c r="GW116" i="14"/>
  <c r="GS118" i="14"/>
  <c r="GZ118" i="14"/>
  <c r="HD118" i="14"/>
  <c r="HH118" i="14"/>
  <c r="GQ119" i="14"/>
  <c r="GV119" i="14"/>
  <c r="HA119" i="14"/>
  <c r="HE119" i="14"/>
  <c r="GY118" i="14"/>
  <c r="GT120" i="14"/>
  <c r="GY120" i="14"/>
  <c r="HE120" i="14"/>
  <c r="GR121" i="14"/>
  <c r="GW121" i="14"/>
  <c r="HB121" i="14"/>
  <c r="HH121" i="14"/>
  <c r="GQ122" i="14"/>
  <c r="GW122" i="14"/>
  <c r="HC122" i="14"/>
  <c r="GP121" i="14"/>
  <c r="GP123" i="14"/>
  <c r="GU123" i="14"/>
  <c r="GZ123" i="14"/>
  <c r="HF123" i="14"/>
  <c r="HE122" i="14"/>
  <c r="GR124" i="14"/>
  <c r="GX124" i="14"/>
  <c r="HC124" i="14"/>
  <c r="GS123" i="14"/>
  <c r="GS125" i="14"/>
  <c r="GX125" i="14"/>
  <c r="HD125" i="14"/>
  <c r="GU124" i="14"/>
  <c r="GS126" i="14"/>
  <c r="GY126" i="14"/>
  <c r="HD126" i="14"/>
  <c r="GU125" i="14"/>
  <c r="GT127" i="14"/>
  <c r="GY127" i="14"/>
  <c r="HD127" i="14"/>
  <c r="GO128" i="14"/>
  <c r="GS128" i="14"/>
  <c r="GY128" i="14"/>
  <c r="HE128" i="14"/>
  <c r="GP129" i="14"/>
  <c r="GW129" i="14"/>
  <c r="HC129" i="14"/>
  <c r="HG129" i="14"/>
  <c r="GO130" i="14"/>
  <c r="GT130" i="14"/>
  <c r="GX130" i="14"/>
  <c r="HB130" i="14"/>
  <c r="HH130" i="14"/>
  <c r="GP131" i="14"/>
  <c r="GT131" i="14"/>
  <c r="GX131" i="14"/>
  <c r="HD131" i="14"/>
  <c r="HE130" i="14"/>
  <c r="GT132" i="14"/>
  <c r="GY132" i="14"/>
  <c r="HE132" i="14"/>
  <c r="GP133" i="14"/>
  <c r="GV133" i="14"/>
  <c r="HA133" i="14"/>
  <c r="HF133" i="14"/>
  <c r="GQ134" i="14"/>
  <c r="GV134" i="14"/>
  <c r="HC134" i="14"/>
  <c r="HH134" i="14"/>
  <c r="GT135" i="14"/>
  <c r="GZ135" i="14"/>
  <c r="HF135" i="14"/>
  <c r="GW134" i="14"/>
  <c r="GS136" i="14"/>
  <c r="GX136" i="14"/>
  <c r="HC136" i="14"/>
  <c r="GR135" i="14"/>
  <c r="GQ137" i="14"/>
  <c r="GU137" i="14"/>
  <c r="GY137" i="14"/>
  <c r="HC137" i="14"/>
  <c r="HG137" i="14"/>
  <c r="GR138" i="14"/>
  <c r="GW138" i="14"/>
  <c r="HC138" i="14"/>
  <c r="HH138" i="14"/>
  <c r="GT139" i="14"/>
  <c r="GY139" i="14"/>
  <c r="HD139" i="14"/>
  <c r="GO140" i="14"/>
  <c r="GT140" i="14"/>
  <c r="GY140" i="14"/>
  <c r="HE140" i="14"/>
  <c r="GP141" i="14"/>
  <c r="GT141" i="14"/>
  <c r="GX141" i="14"/>
  <c r="HB141" i="14"/>
  <c r="HF141" i="14"/>
  <c r="GQ142" i="14"/>
  <c r="GV142" i="14"/>
  <c r="HA142" i="14"/>
  <c r="HG142" i="14"/>
  <c r="GR143" i="14"/>
  <c r="GX143" i="14"/>
  <c r="HC143" i="14"/>
  <c r="HH143" i="14"/>
  <c r="GS144" i="14"/>
  <c r="GX144" i="14"/>
  <c r="HC144" i="14"/>
  <c r="GO145" i="14"/>
  <c r="GS145" i="14"/>
  <c r="GW145" i="14"/>
  <c r="HA145" i="14"/>
  <c r="HE145" i="14"/>
  <c r="GO146" i="14"/>
  <c r="GU146" i="14"/>
  <c r="GZ146" i="14"/>
  <c r="HE146" i="14"/>
  <c r="GQ147" i="14"/>
  <c r="GV147" i="14"/>
  <c r="HB147" i="14"/>
  <c r="HG147" i="14"/>
  <c r="GQ148" i="14"/>
  <c r="GW148" i="14"/>
  <c r="HB148" i="14"/>
  <c r="HG148" i="14"/>
  <c r="GR149" i="14"/>
  <c r="GV149" i="14"/>
  <c r="GZ149" i="14"/>
  <c r="HD149" i="14"/>
  <c r="HH149" i="14"/>
  <c r="GS150" i="14"/>
  <c r="GY150" i="14"/>
  <c r="HD150" i="14"/>
  <c r="GP151" i="14"/>
  <c r="GU151" i="14"/>
  <c r="GZ151" i="14"/>
  <c r="HF151" i="14"/>
  <c r="GP152" i="14"/>
  <c r="GU152" i="14"/>
  <c r="HA152" i="14"/>
  <c r="HF152" i="14"/>
  <c r="GQ153" i="14"/>
  <c r="GV91" i="14"/>
  <c r="HA91" i="14"/>
  <c r="HG91" i="14"/>
  <c r="GR92" i="14"/>
  <c r="GX92" i="14"/>
  <c r="HC92" i="14"/>
  <c r="HH92" i="14"/>
  <c r="GQ93" i="14"/>
  <c r="GW93" i="14"/>
  <c r="HB93" i="14"/>
  <c r="HG93" i="14"/>
  <c r="GS94" i="14"/>
  <c r="GW94" i="14"/>
  <c r="HB94" i="14"/>
  <c r="HH94" i="14"/>
  <c r="GR95" i="14"/>
  <c r="GW95" i="14"/>
  <c r="HC95" i="14"/>
  <c r="HH95" i="14"/>
  <c r="GS96" i="14"/>
  <c r="GX96" i="14"/>
  <c r="HC96" i="14"/>
  <c r="HH96" i="14"/>
  <c r="GQ97" i="14"/>
  <c r="GW97" i="14"/>
  <c r="HB97" i="14"/>
  <c r="HG97" i="14"/>
  <c r="GS98" i="14"/>
  <c r="GW98" i="14"/>
  <c r="HB98" i="14"/>
  <c r="HH98" i="14"/>
  <c r="GQ99" i="14"/>
  <c r="GU99" i="14"/>
  <c r="GZ99" i="14"/>
  <c r="HE99" i="14"/>
  <c r="GQ100" i="14"/>
  <c r="GV100" i="14"/>
  <c r="HB100" i="14"/>
  <c r="HG100" i="14"/>
  <c r="GP101" i="14"/>
  <c r="GU101" i="14"/>
  <c r="HA101" i="14"/>
  <c r="HF101" i="14"/>
  <c r="GR102" i="14"/>
  <c r="GW102" i="14"/>
  <c r="HB102" i="14"/>
  <c r="HF102" i="14"/>
  <c r="GQ103" i="14"/>
  <c r="GU103" i="14"/>
  <c r="GZ103" i="14"/>
  <c r="HE103" i="14"/>
  <c r="GQ104" i="14"/>
  <c r="GV104" i="14"/>
  <c r="HB104" i="14"/>
  <c r="HG104" i="14"/>
  <c r="GP105" i="14"/>
  <c r="GU105" i="14"/>
  <c r="HA105" i="14"/>
  <c r="HF105" i="14"/>
  <c r="GR106" i="14"/>
  <c r="GW106" i="14"/>
  <c r="HB106" i="14"/>
  <c r="HH106" i="14"/>
  <c r="GR107" i="14"/>
  <c r="GX107" i="14"/>
  <c r="HC107" i="14"/>
  <c r="HH107" i="14"/>
  <c r="GQ108" i="14"/>
  <c r="GU108" i="14"/>
  <c r="HA108" i="14"/>
  <c r="HF108" i="14"/>
  <c r="GP109" i="14"/>
  <c r="GV109" i="14"/>
  <c r="HA109" i="14"/>
  <c r="HF109" i="14"/>
  <c r="GQ110" i="14"/>
  <c r="GV110" i="14"/>
  <c r="HC110" i="14"/>
  <c r="HH110" i="14"/>
  <c r="GS111" i="14"/>
  <c r="GW111" i="14"/>
  <c r="HC111" i="14"/>
  <c r="HH111" i="14"/>
  <c r="GS112" i="14"/>
  <c r="GX112" i="14"/>
  <c r="HC112" i="14"/>
  <c r="GO113" i="14"/>
  <c r="GT113" i="14"/>
  <c r="HA113" i="14"/>
  <c r="HF113" i="14"/>
  <c r="GO114" i="14"/>
  <c r="GU114" i="14"/>
  <c r="GZ114" i="14"/>
  <c r="HG114" i="14"/>
  <c r="GR115" i="14"/>
  <c r="GY115" i="14"/>
  <c r="HD115" i="14"/>
  <c r="GP116" i="14"/>
  <c r="GT116" i="14"/>
  <c r="GY116" i="14"/>
  <c r="HE116" i="14"/>
  <c r="GT115" i="14"/>
  <c r="GP117" i="14"/>
  <c r="GW117" i="14"/>
  <c r="HB117" i="14"/>
  <c r="GO116" i="14"/>
  <c r="GR118" i="14"/>
  <c r="GW118" i="14"/>
  <c r="HC118" i="14"/>
  <c r="HG118" i="14"/>
  <c r="GP119" i="14"/>
  <c r="GU119" i="14"/>
  <c r="GZ119" i="14"/>
  <c r="HD119" i="14"/>
  <c r="HH119" i="14"/>
  <c r="GS120" i="14"/>
  <c r="GX120" i="14"/>
  <c r="HC120" i="14"/>
  <c r="GO121" i="14"/>
  <c r="GV121" i="14"/>
  <c r="HA121" i="14"/>
  <c r="HE121" i="14"/>
  <c r="GP122" i="14"/>
  <c r="GV122" i="14"/>
  <c r="HA122" i="14"/>
  <c r="HH122" i="14"/>
  <c r="GO123" i="14"/>
  <c r="GT123" i="14"/>
  <c r="GY123" i="14"/>
  <c r="HD123" i="14"/>
  <c r="GS122" i="14"/>
  <c r="GQ124" i="14"/>
  <c r="GW124" i="14"/>
  <c r="HB124" i="14"/>
  <c r="HG124" i="14"/>
  <c r="GR125" i="14"/>
  <c r="GW125" i="14"/>
  <c r="HB125" i="14"/>
  <c r="HH125" i="14"/>
  <c r="GR126" i="14"/>
  <c r="GW126" i="14"/>
  <c r="HC126" i="14"/>
  <c r="HH126" i="14"/>
  <c r="GR127" i="14"/>
  <c r="GX127" i="14"/>
  <c r="HC127" i="14"/>
  <c r="GT126" i="14"/>
  <c r="GR128" i="14"/>
  <c r="GX128" i="14"/>
  <c r="HC128" i="14"/>
  <c r="GO129" i="14"/>
  <c r="GV129" i="14"/>
  <c r="HA129" i="14"/>
  <c r="HF129" i="14"/>
  <c r="HG128" i="14"/>
  <c r="GS130" i="14"/>
  <c r="GW130" i="14"/>
  <c r="HA130" i="14"/>
  <c r="HG130" i="14"/>
  <c r="GO131" i="14"/>
  <c r="GS131" i="14"/>
  <c r="GW131" i="14"/>
  <c r="HC131" i="14"/>
  <c r="HH131" i="14"/>
  <c r="GS132" i="14"/>
  <c r="GX132" i="14"/>
  <c r="HC132" i="14"/>
  <c r="GO133" i="14"/>
  <c r="GT133" i="14"/>
  <c r="GZ133" i="14"/>
  <c r="HE133" i="14"/>
  <c r="HG132" i="14"/>
  <c r="GU134" i="14"/>
  <c r="HA134" i="14"/>
  <c r="HG134" i="14"/>
  <c r="GQ135" i="14"/>
  <c r="GY135" i="14"/>
  <c r="HD135" i="14"/>
  <c r="GO134" i="14"/>
  <c r="GQ136" i="14"/>
  <c r="GW136" i="14"/>
  <c r="HB136" i="14"/>
  <c r="HG136" i="14"/>
  <c r="GP137" i="14"/>
  <c r="GT137" i="14"/>
  <c r="GX137" i="14"/>
  <c r="HB137" i="14"/>
  <c r="HF137" i="14"/>
  <c r="GQ138" i="14"/>
  <c r="GV138" i="14"/>
  <c r="HA138" i="14"/>
  <c r="HG138" i="14"/>
  <c r="GR139" i="14"/>
  <c r="GX139" i="14"/>
  <c r="HC139" i="14"/>
  <c r="HH139" i="14"/>
  <c r="GS140" i="14"/>
  <c r="GX140" i="14"/>
  <c r="HC140" i="14"/>
  <c r="GO141" i="14"/>
  <c r="GS141" i="14"/>
  <c r="GW141" i="14"/>
  <c r="HA141" i="14"/>
  <c r="HE141" i="14"/>
  <c r="GO142" i="14"/>
  <c r="GU142" i="14"/>
  <c r="GZ142" i="14"/>
  <c r="HE142" i="14"/>
  <c r="GQ143" i="14"/>
  <c r="GV143" i="14"/>
  <c r="HB143" i="14"/>
  <c r="HG143" i="14"/>
  <c r="GQ144" i="14"/>
  <c r="GW144" i="14"/>
  <c r="HB144" i="14"/>
  <c r="HG144" i="14"/>
  <c r="GR145" i="14"/>
  <c r="GV145" i="14"/>
  <c r="GZ145" i="14"/>
  <c r="HD145" i="14"/>
  <c r="HH145" i="14"/>
  <c r="GS146" i="14"/>
  <c r="GY146" i="14"/>
  <c r="HD146" i="14"/>
  <c r="GP147" i="14"/>
  <c r="GU147" i="14"/>
  <c r="GZ147" i="14"/>
  <c r="HF147" i="14"/>
  <c r="GP148" i="14"/>
  <c r="GU148" i="14"/>
  <c r="HA148" i="14"/>
  <c r="HF148" i="14"/>
  <c r="GQ149" i="14"/>
  <c r="GU149" i="14"/>
  <c r="GY149" i="14"/>
  <c r="HC149" i="14"/>
  <c r="HG149" i="14"/>
  <c r="GR150" i="14"/>
  <c r="GW150" i="14"/>
  <c r="HC150" i="14"/>
  <c r="HH150" i="14"/>
  <c r="GT151" i="14"/>
  <c r="GY151" i="14"/>
  <c r="HD151" i="14"/>
  <c r="GO152" i="14"/>
  <c r="GT152" i="14"/>
  <c r="GY152" i="14"/>
  <c r="HE152" i="14"/>
  <c r="GP153" i="14"/>
  <c r="GS153" i="14"/>
  <c r="GW153" i="14"/>
  <c r="HA153" i="14"/>
  <c r="HE153" i="14"/>
  <c r="GO154" i="14"/>
  <c r="GU154" i="14"/>
  <c r="GZ154" i="14"/>
  <c r="HE154" i="14"/>
  <c r="GQ155" i="14"/>
  <c r="GV155" i="14"/>
  <c r="HB155" i="14"/>
  <c r="HG155" i="14"/>
  <c r="GQ156" i="14"/>
  <c r="GW156" i="14"/>
  <c r="HB156" i="14"/>
  <c r="HG156" i="14"/>
  <c r="GR157" i="14"/>
  <c r="GV157" i="14"/>
  <c r="GZ157" i="14"/>
  <c r="HD157" i="14"/>
  <c r="HH157" i="14"/>
  <c r="GS158" i="14"/>
  <c r="GY158" i="14"/>
  <c r="HD158" i="14"/>
  <c r="GP159" i="14"/>
  <c r="GU159" i="14"/>
  <c r="GZ159" i="14"/>
  <c r="HF159" i="14"/>
  <c r="GP160" i="14"/>
  <c r="GU160" i="14"/>
  <c r="HA160" i="14"/>
  <c r="HF160" i="14"/>
  <c r="GQ161" i="14"/>
  <c r="GU161" i="14"/>
  <c r="GY161" i="14"/>
  <c r="HC161" i="14"/>
  <c r="HG161" i="14"/>
  <c r="GR162" i="14"/>
  <c r="GW162" i="14"/>
  <c r="HC162" i="14"/>
  <c r="HH162" i="14"/>
  <c r="GT163" i="14"/>
  <c r="GY163" i="14"/>
  <c r="HD163" i="14"/>
  <c r="GO164" i="14"/>
  <c r="GT164" i="14"/>
  <c r="GY164" i="14"/>
  <c r="HF164" i="14"/>
  <c r="GR165" i="14"/>
  <c r="GW165" i="14"/>
  <c r="HB165" i="14"/>
  <c r="HH165" i="14"/>
  <c r="GS166" i="14"/>
  <c r="GY166" i="14"/>
  <c r="HD166" i="14"/>
  <c r="GP167" i="14"/>
  <c r="GU167" i="14"/>
  <c r="GZ167" i="14"/>
  <c r="HF167" i="14"/>
  <c r="GQ168" i="14"/>
  <c r="GX168" i="14"/>
  <c r="HF168" i="14"/>
  <c r="GT169" i="14"/>
  <c r="HB169" i="14"/>
  <c r="HH169" i="14"/>
  <c r="GW169" i="14"/>
  <c r="HA168" i="14"/>
  <c r="HA167" i="14"/>
  <c r="HG170" i="14"/>
  <c r="HC170" i="14"/>
  <c r="GY170" i="14"/>
  <c r="GU170" i="14"/>
  <c r="GQ170" i="14"/>
  <c r="HF88" i="14"/>
  <c r="GY88" i="14"/>
  <c r="GQ88" i="14"/>
  <c r="HD88" i="14"/>
  <c r="GR85" i="14"/>
  <c r="HE84" i="14"/>
  <c r="HA84" i="14"/>
  <c r="GW84" i="14"/>
  <c r="GS84" i="14"/>
  <c r="GO84" i="14"/>
  <c r="HF83" i="14"/>
  <c r="HB83" i="14"/>
  <c r="GT83" i="14"/>
  <c r="GP83" i="14"/>
  <c r="HG82" i="14"/>
  <c r="HC82" i="14"/>
  <c r="GY82" i="14"/>
  <c r="GQ82" i="14"/>
  <c r="HD81" i="14"/>
  <c r="GZ81" i="14"/>
  <c r="GV81" i="14"/>
  <c r="HE80" i="14"/>
  <c r="HA80" i="14"/>
  <c r="GW80" i="14"/>
  <c r="GS80" i="14"/>
  <c r="GO80" i="14"/>
  <c r="HF79" i="14"/>
  <c r="HB79" i="14"/>
  <c r="GT79" i="14"/>
  <c r="GP79" i="14"/>
  <c r="HG78" i="14"/>
  <c r="HC78" i="14"/>
  <c r="GY78" i="14"/>
  <c r="GQ78" i="14"/>
  <c r="HD77" i="14"/>
  <c r="GZ77" i="14"/>
  <c r="GV77" i="14"/>
  <c r="HE76" i="14"/>
  <c r="HA76" i="14"/>
  <c r="GW76" i="14"/>
  <c r="GS76" i="14"/>
  <c r="GO76" i="14"/>
  <c r="HF75" i="14"/>
  <c r="HB75" i="14"/>
  <c r="GT75" i="14"/>
  <c r="GP75" i="14"/>
  <c r="HG74" i="14"/>
  <c r="HC74" i="14"/>
  <c r="GU74" i="14"/>
  <c r="GQ74" i="14"/>
  <c r="HD73" i="14"/>
  <c r="GZ73" i="14"/>
  <c r="GV73" i="14"/>
  <c r="HE72" i="14"/>
  <c r="HA72" i="14"/>
  <c r="GS72" i="14"/>
  <c r="GO72" i="14"/>
  <c r="GX71" i="14"/>
  <c r="GT71" i="14"/>
  <c r="GP71" i="14"/>
  <c r="GU70" i="14"/>
  <c r="GQ70" i="14"/>
  <c r="HH69" i="14"/>
  <c r="HD69" i="14"/>
  <c r="GV69" i="14"/>
  <c r="GR69" i="14"/>
  <c r="HA68" i="14"/>
  <c r="GO68" i="14"/>
  <c r="GT67" i="14"/>
  <c r="GP67" i="14"/>
  <c r="HG66" i="14"/>
  <c r="HC66" i="14"/>
  <c r="GY66" i="14"/>
  <c r="GU66" i="14"/>
  <c r="GQ66" i="14"/>
  <c r="HA64" i="14"/>
  <c r="GW64" i="14"/>
  <c r="GS64" i="14"/>
  <c r="HF63" i="14"/>
  <c r="HB63" i="14"/>
  <c r="GP63" i="14"/>
  <c r="HG62" i="14"/>
  <c r="GU62" i="14"/>
  <c r="GQ62" i="14"/>
  <c r="HH61" i="14"/>
  <c r="HD61" i="14"/>
  <c r="GZ61" i="14"/>
  <c r="GV61" i="14"/>
  <c r="GR61" i="14"/>
  <c r="GW60" i="14"/>
  <c r="GS60" i="14"/>
  <c r="HF59" i="14"/>
  <c r="HB59" i="14"/>
  <c r="GP59" i="14"/>
  <c r="HG58" i="14"/>
  <c r="GU58" i="14"/>
  <c r="GQ58" i="14"/>
  <c r="HH57" i="14"/>
  <c r="HD57" i="14"/>
  <c r="GZ57" i="14"/>
  <c r="GV57" i="14"/>
  <c r="GR57" i="14"/>
  <c r="GW56" i="14"/>
  <c r="GS56" i="14"/>
  <c r="HF55" i="14"/>
  <c r="HB55" i="14"/>
  <c r="GP55" i="14"/>
  <c r="HG54" i="14"/>
  <c r="GU54" i="14"/>
  <c r="GQ54" i="14"/>
  <c r="HH53" i="14"/>
  <c r="HD53" i="14"/>
  <c r="GZ53" i="14"/>
  <c r="GV53" i="14"/>
  <c r="GR53" i="14"/>
  <c r="GW52" i="14"/>
  <c r="GS52" i="14"/>
  <c r="HF51" i="14"/>
  <c r="HB51" i="14"/>
  <c r="GP51" i="14"/>
  <c r="HG50" i="14"/>
  <c r="GU50" i="14"/>
  <c r="GQ50" i="14"/>
  <c r="HH49" i="14"/>
  <c r="HD49" i="14"/>
  <c r="GZ49" i="14"/>
  <c r="GV49" i="14"/>
  <c r="GR49" i="14"/>
  <c r="GW48" i="14"/>
  <c r="GS48" i="14"/>
  <c r="HF47" i="14"/>
  <c r="HB47" i="14"/>
  <c r="GP47" i="14"/>
  <c r="HG46" i="14"/>
  <c r="GU46" i="14"/>
  <c r="GQ46" i="14"/>
  <c r="HH45" i="14"/>
  <c r="HD45" i="14"/>
  <c r="GZ45" i="14"/>
  <c r="GV45" i="14"/>
  <c r="GR45" i="14"/>
  <c r="GW44" i="14"/>
  <c r="GS44" i="14"/>
  <c r="HF43" i="14"/>
  <c r="HB43" i="14"/>
  <c r="GP43" i="14"/>
  <c r="HG42" i="14"/>
  <c r="GU42" i="14"/>
  <c r="GQ42" i="14"/>
  <c r="HH41" i="14"/>
  <c r="HD41" i="14"/>
  <c r="GZ41" i="14"/>
  <c r="GV41" i="14"/>
  <c r="GR41" i="14"/>
  <c r="GW40" i="14"/>
  <c r="GS40" i="14"/>
  <c r="HF39" i="14"/>
  <c r="HB39" i="14"/>
  <c r="GP39" i="14"/>
  <c r="HG38" i="14"/>
  <c r="GU38" i="14"/>
  <c r="GQ38" i="14"/>
  <c r="HH37" i="14"/>
  <c r="HD37" i="14"/>
  <c r="GZ37" i="14"/>
  <c r="GV37" i="14"/>
  <c r="GR37" i="14"/>
  <c r="HE36" i="14"/>
  <c r="GS36" i="14"/>
  <c r="GO36" i="14"/>
  <c r="HB35" i="14"/>
  <c r="GX35" i="14"/>
  <c r="GP35" i="14"/>
  <c r="GM33" i="15"/>
  <c r="HG33" i="14"/>
  <c r="GI33" i="15"/>
  <c r="HC33" i="14"/>
  <c r="GE33" i="15"/>
  <c r="GY33" i="14"/>
  <c r="GA33" i="15"/>
  <c r="GU33" i="14"/>
  <c r="GN32" i="15"/>
  <c r="HH32" i="14"/>
  <c r="GJ32" i="15"/>
  <c r="HD32" i="14"/>
  <c r="GF32" i="15"/>
  <c r="GZ32" i="14"/>
  <c r="GB32" i="15"/>
  <c r="GV32" i="14"/>
  <c r="FX32" i="15"/>
  <c r="GR32" i="14"/>
  <c r="GL31" i="15"/>
  <c r="HF31" i="14"/>
  <c r="GH31" i="15"/>
  <c r="HB31" i="14"/>
  <c r="FV31" i="15"/>
  <c r="GP31" i="14"/>
  <c r="GM30" i="15"/>
  <c r="HG30" i="14"/>
  <c r="GA30" i="15"/>
  <c r="GU30" i="14"/>
  <c r="FW30" i="15"/>
  <c r="GQ30" i="14"/>
  <c r="GN29" i="15"/>
  <c r="HH29" i="14"/>
  <c r="GJ29" i="15"/>
  <c r="HD29" i="14"/>
  <c r="GF29" i="15"/>
  <c r="GZ29" i="14"/>
  <c r="GB29" i="15"/>
  <c r="GV29" i="14"/>
  <c r="FX29" i="15"/>
  <c r="GR29" i="14"/>
  <c r="GC28" i="15"/>
  <c r="GW28" i="14"/>
  <c r="FY28" i="15"/>
  <c r="GS28" i="14"/>
  <c r="GL27" i="15"/>
  <c r="HF27" i="14"/>
  <c r="GH27" i="15"/>
  <c r="HB27" i="14"/>
  <c r="FV27" i="15"/>
  <c r="GP27" i="14"/>
  <c r="GM26" i="15"/>
  <c r="HG26" i="14"/>
  <c r="GA26" i="15"/>
  <c r="GU26" i="14"/>
  <c r="FW26" i="15"/>
  <c r="GQ26" i="14"/>
  <c r="GN25" i="15"/>
  <c r="HH25" i="14"/>
  <c r="GJ25" i="15"/>
  <c r="HD25" i="14"/>
  <c r="GF25" i="15"/>
  <c r="GZ25" i="14"/>
  <c r="GB25" i="15"/>
  <c r="GV25" i="14"/>
  <c r="FX25" i="15"/>
  <c r="GR25" i="14"/>
  <c r="GC24" i="15"/>
  <c r="GW24" i="14"/>
  <c r="FY24" i="15"/>
  <c r="GS24" i="14"/>
  <c r="GL23" i="15"/>
  <c r="HF23" i="14"/>
  <c r="GH23" i="15"/>
  <c r="HB23" i="14"/>
  <c r="FV23" i="15"/>
  <c r="GP23" i="14"/>
  <c r="GM22" i="15"/>
  <c r="HG22" i="14"/>
  <c r="GA22" i="15"/>
  <c r="GU22" i="14"/>
  <c r="FW22" i="15"/>
  <c r="GQ22" i="14"/>
  <c r="GN21" i="15"/>
  <c r="HH21" i="14"/>
  <c r="GJ21" i="15"/>
  <c r="HD21" i="14"/>
  <c r="GF21" i="15"/>
  <c r="GZ21" i="14"/>
  <c r="GB21" i="15"/>
  <c r="GV21" i="14"/>
  <c r="FX21" i="15"/>
  <c r="GR21" i="14"/>
  <c r="GK20" i="15"/>
  <c r="HE20" i="14"/>
  <c r="FY20" i="15"/>
  <c r="GS20" i="14"/>
  <c r="FU20" i="15"/>
  <c r="GO20" i="14"/>
  <c r="GL19" i="15"/>
  <c r="HF19" i="14"/>
  <c r="FZ19" i="15"/>
  <c r="GT19" i="14"/>
  <c r="FV19" i="15"/>
  <c r="GP19" i="14"/>
  <c r="GM18" i="15"/>
  <c r="HG18" i="14"/>
  <c r="GI18" i="15"/>
  <c r="HC18" i="14"/>
  <c r="GE18" i="15"/>
  <c r="GY18" i="14"/>
  <c r="GA18" i="15"/>
  <c r="GU18" i="14"/>
  <c r="FW18" i="15"/>
  <c r="GQ18" i="14"/>
  <c r="GN17" i="15"/>
  <c r="HH17" i="14"/>
  <c r="GJ17" i="15"/>
  <c r="HD17" i="14"/>
  <c r="GF17" i="15"/>
  <c r="GZ17" i="14"/>
  <c r="GK16" i="15"/>
  <c r="HE16" i="14"/>
  <c r="GG16" i="15"/>
  <c r="HA16" i="14"/>
  <c r="GC16" i="15"/>
  <c r="GW16" i="14"/>
  <c r="FY16" i="15"/>
  <c r="GS16" i="14"/>
  <c r="GL15" i="15"/>
  <c r="HF15" i="14"/>
  <c r="GH15" i="15"/>
  <c r="HB15" i="14"/>
  <c r="GD15" i="15"/>
  <c r="GX15" i="14"/>
  <c r="FZ15" i="15"/>
  <c r="GT15" i="14"/>
  <c r="FV15" i="15"/>
  <c r="GP15" i="14"/>
  <c r="GM14" i="15"/>
  <c r="HG14" i="14"/>
  <c r="GI14" i="15"/>
  <c r="HC14" i="14"/>
  <c r="GE14" i="15"/>
  <c r="GY14" i="14"/>
  <c r="GA14" i="15"/>
  <c r="GU14" i="14"/>
  <c r="FW14" i="15"/>
  <c r="GQ14" i="14"/>
  <c r="GN13" i="15"/>
  <c r="HH13" i="14"/>
  <c r="GJ13" i="15"/>
  <c r="HD13" i="14"/>
  <c r="GF13" i="15"/>
  <c r="GZ13" i="14"/>
  <c r="GB13" i="15"/>
  <c r="GV13" i="14"/>
  <c r="FX13" i="15"/>
  <c r="GR13" i="14"/>
  <c r="HE6" i="14"/>
  <c r="HA6" i="14"/>
  <c r="GW6" i="14"/>
  <c r="GS6" i="14"/>
  <c r="GO6" i="14"/>
  <c r="GD12" i="15"/>
  <c r="GX12" i="14"/>
  <c r="FZ12" i="15"/>
  <c r="GT12" i="14"/>
  <c r="FV12" i="15"/>
  <c r="GP12" i="14"/>
  <c r="GU153" i="14"/>
  <c r="GY153" i="14"/>
  <c r="HC153" i="14"/>
  <c r="HG153" i="14"/>
  <c r="GR154" i="14"/>
  <c r="GW154" i="14"/>
  <c r="HC154" i="14"/>
  <c r="HH154" i="14"/>
  <c r="GT155" i="14"/>
  <c r="GY155" i="14"/>
  <c r="HD155" i="14"/>
  <c r="GO156" i="14"/>
  <c r="GT156" i="14"/>
  <c r="GY156" i="14"/>
  <c r="HE156" i="14"/>
  <c r="GP157" i="14"/>
  <c r="GT157" i="14"/>
  <c r="GX157" i="14"/>
  <c r="HB157" i="14"/>
  <c r="HF157" i="14"/>
  <c r="GQ158" i="14"/>
  <c r="GV158" i="14"/>
  <c r="HA158" i="14"/>
  <c r="HG158" i="14"/>
  <c r="GR159" i="14"/>
  <c r="GX159" i="14"/>
  <c r="HC159" i="14"/>
  <c r="HH159" i="14"/>
  <c r="GS160" i="14"/>
  <c r="GX160" i="14"/>
  <c r="HC160" i="14"/>
  <c r="GO161" i="14"/>
  <c r="GS161" i="14"/>
  <c r="GW161" i="14"/>
  <c r="HA161" i="14"/>
  <c r="HE161" i="14"/>
  <c r="GO162" i="14"/>
  <c r="GU162" i="14"/>
  <c r="GZ162" i="14"/>
  <c r="HE162" i="14"/>
  <c r="GQ163" i="14"/>
  <c r="GV163" i="14"/>
  <c r="HB163" i="14"/>
  <c r="HG163" i="14"/>
  <c r="GQ164" i="14"/>
  <c r="GW164" i="14"/>
  <c r="HC164" i="14"/>
  <c r="GO165" i="14"/>
  <c r="GT165" i="14"/>
  <c r="GZ165" i="14"/>
  <c r="HE165" i="14"/>
  <c r="GQ166" i="14"/>
  <c r="GV166" i="14"/>
  <c r="HA166" i="14"/>
  <c r="HG166" i="14"/>
  <c r="GR167" i="14"/>
  <c r="GX167" i="14"/>
  <c r="HC167" i="14"/>
  <c r="HH167" i="14"/>
  <c r="GU168" i="14"/>
  <c r="HB168" i="14"/>
  <c r="GP169" i="14"/>
  <c r="GX169" i="14"/>
  <c r="HE169" i="14"/>
  <c r="HD169" i="14"/>
  <c r="GO169" i="14"/>
  <c r="GS168" i="14"/>
  <c r="HA164" i="14"/>
  <c r="HE170" i="14"/>
  <c r="HA170" i="14"/>
  <c r="GW170" i="14"/>
  <c r="GS170" i="14"/>
  <c r="GO170" i="14"/>
  <c r="HC88" i="14"/>
  <c r="GU88" i="14"/>
  <c r="GO88" i="14"/>
  <c r="GV88" i="14"/>
  <c r="GT153" i="14"/>
  <c r="GX153" i="14"/>
  <c r="HB153" i="14"/>
  <c r="HF153" i="14"/>
  <c r="GQ154" i="14"/>
  <c r="GV154" i="14"/>
  <c r="HA154" i="14"/>
  <c r="HG154" i="14"/>
  <c r="GR155" i="14"/>
  <c r="GX155" i="14"/>
  <c r="HC155" i="14"/>
  <c r="HH155" i="14"/>
  <c r="GS156" i="14"/>
  <c r="GX156" i="14"/>
  <c r="HC156" i="14"/>
  <c r="GO157" i="14"/>
  <c r="GS157" i="14"/>
  <c r="GW157" i="14"/>
  <c r="HA157" i="14"/>
  <c r="HE157" i="14"/>
  <c r="GO158" i="14"/>
  <c r="GU158" i="14"/>
  <c r="GZ158" i="14"/>
  <c r="HE158" i="14"/>
  <c r="GQ159" i="14"/>
  <c r="GV159" i="14"/>
  <c r="HB159" i="14"/>
  <c r="HG159" i="14"/>
  <c r="GQ160" i="14"/>
  <c r="GW160" i="14"/>
  <c r="HB160" i="14"/>
  <c r="HG160" i="14"/>
  <c r="GR161" i="14"/>
  <c r="GV161" i="14"/>
  <c r="GZ161" i="14"/>
  <c r="HD161" i="14"/>
  <c r="HH161" i="14"/>
  <c r="GS162" i="14"/>
  <c r="GY162" i="14"/>
  <c r="HD162" i="14"/>
  <c r="GP163" i="14"/>
  <c r="GU163" i="14"/>
  <c r="GZ163" i="14"/>
  <c r="HF163" i="14"/>
  <c r="GP164" i="14"/>
  <c r="GU164" i="14"/>
  <c r="HB164" i="14"/>
  <c r="HG164" i="14"/>
  <c r="GS165" i="14"/>
  <c r="GX165" i="14"/>
  <c r="HD165" i="14"/>
  <c r="GO166" i="14"/>
  <c r="GU166" i="14"/>
  <c r="GZ166" i="14"/>
  <c r="HE166" i="14"/>
  <c r="GQ167" i="14"/>
  <c r="GV167" i="14"/>
  <c r="HB167" i="14"/>
  <c r="HG167" i="14"/>
  <c r="GT168" i="14"/>
  <c r="GY168" i="14"/>
  <c r="HG168" i="14"/>
  <c r="GV169" i="14"/>
  <c r="HC169" i="14"/>
  <c r="HG169" i="14"/>
  <c r="GS169" i="14"/>
  <c r="GW168" i="14"/>
  <c r="HE164" i="14"/>
  <c r="HF170" i="14"/>
  <c r="HB170" i="14"/>
  <c r="GX170" i="14"/>
  <c r="GT170" i="14"/>
  <c r="GP170" i="14"/>
  <c r="HE88" i="14"/>
  <c r="GX88" i="14"/>
  <c r="GP88" i="14"/>
  <c r="GZ88" i="14"/>
  <c r="EW170" i="14"/>
  <c r="FQ170" i="14" s="1"/>
  <c r="EK170" i="14"/>
  <c r="FE170" i="14" s="1"/>
  <c r="EY170" i="14"/>
  <c r="FS170" i="14" s="1"/>
  <c r="EZ170" i="14"/>
  <c r="FT170" i="14" s="1"/>
  <c r="EV170" i="14"/>
  <c r="FP170" i="14" s="1"/>
  <c r="ER170" i="14"/>
  <c r="FL170" i="14" s="1"/>
  <c r="EN170" i="14"/>
  <c r="FH170" i="14" s="1"/>
  <c r="EJ170" i="14"/>
  <c r="FD170" i="14" s="1"/>
  <c r="EY88" i="14"/>
  <c r="EU88" i="14"/>
  <c r="EQ88" i="14"/>
  <c r="EM88" i="14"/>
  <c r="EI88" i="14"/>
  <c r="FC88" i="14" s="1"/>
  <c r="ES170" i="14"/>
  <c r="FM170" i="14" s="1"/>
  <c r="EZ88" i="14"/>
  <c r="EV88" i="14"/>
  <c r="ER88" i="14"/>
  <c r="EN88" i="14"/>
  <c r="EJ88" i="14"/>
  <c r="FD88" i="14" s="1"/>
  <c r="EO170" i="14"/>
  <c r="FI170" i="14" s="1"/>
  <c r="ET170" i="14"/>
  <c r="FN170" i="14" s="1"/>
  <c r="EP170" i="14"/>
  <c r="FJ170" i="14" s="1"/>
  <c r="EL170" i="14"/>
  <c r="FF170" i="14" s="1"/>
  <c r="EH170" i="14"/>
  <c r="FB170" i="14" s="1"/>
  <c r="EW88" i="14"/>
  <c r="ES88" i="14"/>
  <c r="EO88" i="14"/>
  <c r="EK88" i="14"/>
  <c r="EG88" i="14"/>
  <c r="EG170" i="14"/>
  <c r="FA170" i="14" s="1"/>
  <c r="EX170" i="14"/>
  <c r="FR170" i="14" s="1"/>
  <c r="EU170" i="14"/>
  <c r="FO170" i="14" s="1"/>
  <c r="EQ170" i="14"/>
  <c r="FK170" i="14" s="1"/>
  <c r="EM170" i="14"/>
  <c r="FG170" i="14" s="1"/>
  <c r="EI170" i="14"/>
  <c r="FC170" i="14" s="1"/>
  <c r="EX88" i="14"/>
  <c r="ET88" i="14"/>
  <c r="EP88" i="14"/>
  <c r="EL88" i="14"/>
  <c r="EH88" i="14"/>
  <c r="FB88" i="14" s="1"/>
  <c r="IF5" i="14"/>
  <c r="S5" i="14" s="1"/>
  <c r="HL5" i="15"/>
  <c r="CU169" i="14"/>
  <c r="CZ169" i="14"/>
  <c r="LL169" i="14" s="1"/>
  <c r="KQ169" i="14" s="1"/>
  <c r="CV169" i="14"/>
  <c r="LH169" i="14" s="1"/>
  <c r="KM169" i="14" s="1"/>
  <c r="CR169" i="14"/>
  <c r="LD169" i="14" s="1"/>
  <c r="KI169" i="14" s="1"/>
  <c r="CN169" i="14"/>
  <c r="KZ169" i="14" s="1"/>
  <c r="KE169" i="14" s="1"/>
  <c r="CJ169" i="14"/>
  <c r="KV169" i="14" s="1"/>
  <c r="KA169" i="14" s="1"/>
  <c r="CZ168" i="14"/>
  <c r="LL168" i="14" s="1"/>
  <c r="KQ168" i="14" s="1"/>
  <c r="CV168" i="14"/>
  <c r="LH168" i="14" s="1"/>
  <c r="KM168" i="14" s="1"/>
  <c r="CR168" i="14"/>
  <c r="LD168" i="14" s="1"/>
  <c r="KI168" i="14" s="1"/>
  <c r="CN168" i="14"/>
  <c r="KZ168" i="14" s="1"/>
  <c r="KE168" i="14" s="1"/>
  <c r="CJ168" i="14"/>
  <c r="KV168" i="14" s="1"/>
  <c r="KA168" i="14" s="1"/>
  <c r="CZ167" i="14"/>
  <c r="LL167" i="14" s="1"/>
  <c r="KQ167" i="14" s="1"/>
  <c r="CV167" i="14"/>
  <c r="LH167" i="14" s="1"/>
  <c r="KM167" i="14" s="1"/>
  <c r="CR167" i="14"/>
  <c r="LD167" i="14" s="1"/>
  <c r="KI167" i="14" s="1"/>
  <c r="CN167" i="14"/>
  <c r="KZ167" i="14" s="1"/>
  <c r="KE167" i="14" s="1"/>
  <c r="CJ167" i="14"/>
  <c r="KV167" i="14" s="1"/>
  <c r="KA167" i="14" s="1"/>
  <c r="CZ166" i="14"/>
  <c r="LL166" i="14" s="1"/>
  <c r="KQ166" i="14" s="1"/>
  <c r="CV166" i="14"/>
  <c r="LH166" i="14" s="1"/>
  <c r="KM166" i="14" s="1"/>
  <c r="CR166" i="14"/>
  <c r="LD166" i="14" s="1"/>
  <c r="KI166" i="14" s="1"/>
  <c r="CN166" i="14"/>
  <c r="KZ166" i="14" s="1"/>
  <c r="KE166" i="14" s="1"/>
  <c r="CJ166" i="14"/>
  <c r="KV166" i="14" s="1"/>
  <c r="KA166" i="14" s="1"/>
  <c r="CZ164" i="14"/>
  <c r="LL164" i="14" s="1"/>
  <c r="KQ164" i="14" s="1"/>
  <c r="CV164" i="14"/>
  <c r="LH164" i="14" s="1"/>
  <c r="KM164" i="14" s="1"/>
  <c r="CR164" i="14"/>
  <c r="LD164" i="14" s="1"/>
  <c r="KI164" i="14" s="1"/>
  <c r="CN164" i="14"/>
  <c r="KZ164" i="14" s="1"/>
  <c r="KE164" i="14" s="1"/>
  <c r="CJ164" i="14"/>
  <c r="KV164" i="14" s="1"/>
  <c r="KA164" i="14" s="1"/>
  <c r="CZ163" i="14"/>
  <c r="LL163" i="14" s="1"/>
  <c r="KQ163" i="14" s="1"/>
  <c r="CV163" i="14"/>
  <c r="LH163" i="14" s="1"/>
  <c r="KM163" i="14" s="1"/>
  <c r="CR163" i="14"/>
  <c r="LD163" i="14" s="1"/>
  <c r="KI163" i="14" s="1"/>
  <c r="CN163" i="14"/>
  <c r="KZ163" i="14" s="1"/>
  <c r="KE163" i="14" s="1"/>
  <c r="CJ163" i="14"/>
  <c r="KV163" i="14" s="1"/>
  <c r="KA163" i="14" s="1"/>
  <c r="CZ162" i="14"/>
  <c r="LL162" i="14" s="1"/>
  <c r="KQ162" i="14" s="1"/>
  <c r="CV162" i="14"/>
  <c r="LH162" i="14" s="1"/>
  <c r="KM162" i="14" s="1"/>
  <c r="CR162" i="14"/>
  <c r="LD162" i="14" s="1"/>
  <c r="KI162" i="14" s="1"/>
  <c r="CN162" i="14"/>
  <c r="KZ162" i="14" s="1"/>
  <c r="KE162" i="14" s="1"/>
  <c r="CJ162" i="14"/>
  <c r="KV162" i="14" s="1"/>
  <c r="KA162" i="14" s="1"/>
  <c r="CZ161" i="14"/>
  <c r="LL161" i="14" s="1"/>
  <c r="KQ161" i="14" s="1"/>
  <c r="CV161" i="14"/>
  <c r="LH161" i="14" s="1"/>
  <c r="KM161" i="14" s="1"/>
  <c r="CR161" i="14"/>
  <c r="LD161" i="14" s="1"/>
  <c r="KI161" i="14" s="1"/>
  <c r="CN161" i="14"/>
  <c r="KZ161" i="14" s="1"/>
  <c r="KE161" i="14" s="1"/>
  <c r="CJ161" i="14"/>
  <c r="KV161" i="14" s="1"/>
  <c r="KA161" i="14" s="1"/>
  <c r="CZ159" i="14"/>
  <c r="LL159" i="14" s="1"/>
  <c r="KQ159" i="14" s="1"/>
  <c r="CV159" i="14"/>
  <c r="LH159" i="14" s="1"/>
  <c r="KM159" i="14" s="1"/>
  <c r="CR159" i="14"/>
  <c r="LD159" i="14" s="1"/>
  <c r="KI159" i="14" s="1"/>
  <c r="CN159" i="14"/>
  <c r="KZ159" i="14" s="1"/>
  <c r="KE159" i="14" s="1"/>
  <c r="CJ159" i="14"/>
  <c r="KV159" i="14" s="1"/>
  <c r="KA159" i="14" s="1"/>
  <c r="CZ158" i="14"/>
  <c r="LL158" i="14" s="1"/>
  <c r="KQ158" i="14" s="1"/>
  <c r="CV158" i="14"/>
  <c r="LH158" i="14" s="1"/>
  <c r="KM158" i="14" s="1"/>
  <c r="CR158" i="14"/>
  <c r="LD158" i="14" s="1"/>
  <c r="KI158" i="14" s="1"/>
  <c r="CN158" i="14"/>
  <c r="KZ158" i="14" s="1"/>
  <c r="KE158" i="14" s="1"/>
  <c r="CJ158" i="14"/>
  <c r="KV158" i="14" s="1"/>
  <c r="KA158" i="14" s="1"/>
  <c r="CZ157" i="14"/>
  <c r="LL157" i="14" s="1"/>
  <c r="KQ157" i="14" s="1"/>
  <c r="CV157" i="14"/>
  <c r="LH157" i="14" s="1"/>
  <c r="KM157" i="14" s="1"/>
  <c r="CR157" i="14"/>
  <c r="LD157" i="14" s="1"/>
  <c r="KI157" i="14" s="1"/>
  <c r="CN157" i="14"/>
  <c r="KZ157" i="14" s="1"/>
  <c r="KE157" i="14" s="1"/>
  <c r="CJ157" i="14"/>
  <c r="KV157" i="14" s="1"/>
  <c r="KA157" i="14" s="1"/>
  <c r="CZ156" i="14"/>
  <c r="LL156" i="14" s="1"/>
  <c r="KQ156" i="14" s="1"/>
  <c r="CV156" i="14"/>
  <c r="LH156" i="14" s="1"/>
  <c r="KM156" i="14" s="1"/>
  <c r="CR156" i="14"/>
  <c r="LD156" i="14" s="1"/>
  <c r="KI156" i="14" s="1"/>
  <c r="CN156" i="14"/>
  <c r="KZ156" i="14" s="1"/>
  <c r="KE156" i="14" s="1"/>
  <c r="CJ156" i="14"/>
  <c r="KV156" i="14" s="1"/>
  <c r="KA156" i="14" s="1"/>
  <c r="CZ155" i="14"/>
  <c r="CV155" i="14"/>
  <c r="CR155" i="14"/>
  <c r="CN155" i="14"/>
  <c r="CJ155" i="14"/>
  <c r="CZ154" i="14"/>
  <c r="LL154" i="14" s="1"/>
  <c r="KQ154" i="14" s="1"/>
  <c r="CV154" i="14"/>
  <c r="LH154" i="14" s="1"/>
  <c r="KM154" i="14" s="1"/>
  <c r="CR154" i="14"/>
  <c r="LD154" i="14" s="1"/>
  <c r="KI154" i="14" s="1"/>
  <c r="CN154" i="14"/>
  <c r="KZ154" i="14" s="1"/>
  <c r="KE154" i="14" s="1"/>
  <c r="CJ154" i="14"/>
  <c r="KV154" i="14" s="1"/>
  <c r="KA154" i="14" s="1"/>
  <c r="CZ153" i="14"/>
  <c r="LL153" i="14" s="1"/>
  <c r="KQ153" i="14" s="1"/>
  <c r="CV153" i="14"/>
  <c r="LH153" i="14" s="1"/>
  <c r="KM153" i="14" s="1"/>
  <c r="CR153" i="14"/>
  <c r="LD153" i="14" s="1"/>
  <c r="KI153" i="14" s="1"/>
  <c r="CN153" i="14"/>
  <c r="KZ153" i="14" s="1"/>
  <c r="KE153" i="14" s="1"/>
  <c r="CJ153" i="14"/>
  <c r="KV153" i="14" s="1"/>
  <c r="KA153" i="14" s="1"/>
  <c r="CZ152" i="14"/>
  <c r="LL152" i="14" s="1"/>
  <c r="KQ152" i="14" s="1"/>
  <c r="CV152" i="14"/>
  <c r="LH152" i="14" s="1"/>
  <c r="KM152" i="14" s="1"/>
  <c r="CR152" i="14"/>
  <c r="LD152" i="14" s="1"/>
  <c r="KI152" i="14" s="1"/>
  <c r="CN152" i="14"/>
  <c r="KZ152" i="14" s="1"/>
  <c r="KE152" i="14" s="1"/>
  <c r="CJ152" i="14"/>
  <c r="KV152" i="14" s="1"/>
  <c r="KA152" i="14" s="1"/>
  <c r="CZ151" i="14"/>
  <c r="LL151" i="14" s="1"/>
  <c r="KQ151" i="14" s="1"/>
  <c r="CV151" i="14"/>
  <c r="LH151" i="14" s="1"/>
  <c r="KM151" i="14" s="1"/>
  <c r="CR151" i="14"/>
  <c r="LD151" i="14" s="1"/>
  <c r="KI151" i="14" s="1"/>
  <c r="CN151" i="14"/>
  <c r="KZ151" i="14" s="1"/>
  <c r="KE151" i="14" s="1"/>
  <c r="CJ151" i="14"/>
  <c r="KV151" i="14" s="1"/>
  <c r="KA151" i="14" s="1"/>
  <c r="CZ150" i="14"/>
  <c r="LL150" i="14" s="1"/>
  <c r="KQ150" i="14" s="1"/>
  <c r="DA169" i="14"/>
  <c r="CW169" i="14"/>
  <c r="CS169" i="14"/>
  <c r="CO169" i="14"/>
  <c r="CK169" i="14"/>
  <c r="DA168" i="14"/>
  <c r="CW168" i="14"/>
  <c r="CS168" i="14"/>
  <c r="CO168" i="14"/>
  <c r="CK168" i="14"/>
  <c r="DA167" i="14"/>
  <c r="CW167" i="14"/>
  <c r="CS167" i="14"/>
  <c r="CO167" i="14"/>
  <c r="CK167" i="14"/>
  <c r="DA166" i="14"/>
  <c r="CW166" i="14"/>
  <c r="CS166" i="14"/>
  <c r="CO166" i="14"/>
  <c r="CK166" i="14"/>
  <c r="DA164" i="14"/>
  <c r="CW164" i="14"/>
  <c r="CS164" i="14"/>
  <c r="CO164" i="14"/>
  <c r="CK164" i="14"/>
  <c r="DA163" i="14"/>
  <c r="CW163" i="14"/>
  <c r="CS163" i="14"/>
  <c r="CO163" i="14"/>
  <c r="CK163" i="14"/>
  <c r="DA162" i="14"/>
  <c r="CW162" i="14"/>
  <c r="CS162" i="14"/>
  <c r="CO162" i="14"/>
  <c r="CK162" i="14"/>
  <c r="DA161" i="14"/>
  <c r="CW161" i="14"/>
  <c r="CS161" i="14"/>
  <c r="CO161" i="14"/>
  <c r="CK161" i="14"/>
  <c r="DA159" i="14"/>
  <c r="CW159" i="14"/>
  <c r="CS159" i="14"/>
  <c r="CO159" i="14"/>
  <c r="CK159" i="14"/>
  <c r="DA158" i="14"/>
  <c r="CW158" i="14"/>
  <c r="CS158" i="14"/>
  <c r="CO158" i="14"/>
  <c r="CK158" i="14"/>
  <c r="DA157" i="14"/>
  <c r="CW157" i="14"/>
  <c r="CS157" i="14"/>
  <c r="CO157" i="14"/>
  <c r="CK157" i="14"/>
  <c r="DA156" i="14"/>
  <c r="CW156" i="14"/>
  <c r="CS156" i="14"/>
  <c r="CO156" i="14"/>
  <c r="CK156" i="14"/>
  <c r="DA155" i="14"/>
  <c r="CW155" i="14"/>
  <c r="CS155" i="14"/>
  <c r="CO155" i="14"/>
  <c r="CK155" i="14"/>
  <c r="DA154" i="14"/>
  <c r="CW154" i="14"/>
  <c r="CS154" i="14"/>
  <c r="CO154" i="14"/>
  <c r="CK154" i="14"/>
  <c r="DA153" i="14"/>
  <c r="CW153" i="14"/>
  <c r="CS153" i="14"/>
  <c r="CO153" i="14"/>
  <c r="CK153" i="14"/>
  <c r="DA152" i="14"/>
  <c r="CW152" i="14"/>
  <c r="CS152" i="14"/>
  <c r="CO152" i="14"/>
  <c r="CK152" i="14"/>
  <c r="DA151" i="14"/>
  <c r="CW151" i="14"/>
  <c r="CS151" i="14"/>
  <c r="CO151" i="14"/>
  <c r="CK151" i="14"/>
  <c r="DA150" i="14"/>
  <c r="CW150" i="14"/>
  <c r="CS150" i="14"/>
  <c r="CO150" i="14"/>
  <c r="CK150" i="14"/>
  <c r="CY169" i="14"/>
  <c r="DB169" i="14"/>
  <c r="LN169" i="14" s="1"/>
  <c r="KS169" i="14" s="1"/>
  <c r="CX169" i="14"/>
  <c r="LJ169" i="14" s="1"/>
  <c r="KO169" i="14" s="1"/>
  <c r="CT169" i="14"/>
  <c r="LF169" i="14" s="1"/>
  <c r="KK169" i="14" s="1"/>
  <c r="CP169" i="14"/>
  <c r="LB169" i="14" s="1"/>
  <c r="KG169" i="14" s="1"/>
  <c r="CL169" i="14"/>
  <c r="KX169" i="14" s="1"/>
  <c r="KC169" i="14" s="1"/>
  <c r="DB168" i="14"/>
  <c r="LN168" i="14" s="1"/>
  <c r="KS168" i="14" s="1"/>
  <c r="CX168" i="14"/>
  <c r="LJ168" i="14" s="1"/>
  <c r="KO168" i="14" s="1"/>
  <c r="CT168" i="14"/>
  <c r="LF168" i="14" s="1"/>
  <c r="KK168" i="14" s="1"/>
  <c r="CP168" i="14"/>
  <c r="LB168" i="14" s="1"/>
  <c r="KG168" i="14" s="1"/>
  <c r="CL168" i="14"/>
  <c r="KX168" i="14" s="1"/>
  <c r="KC168" i="14" s="1"/>
  <c r="DB167" i="14"/>
  <c r="LN167" i="14" s="1"/>
  <c r="KS167" i="14" s="1"/>
  <c r="CX167" i="14"/>
  <c r="LJ167" i="14" s="1"/>
  <c r="KO167" i="14" s="1"/>
  <c r="CT167" i="14"/>
  <c r="LF167" i="14" s="1"/>
  <c r="KK167" i="14" s="1"/>
  <c r="CP167" i="14"/>
  <c r="LB167" i="14" s="1"/>
  <c r="KG167" i="14" s="1"/>
  <c r="CL167" i="14"/>
  <c r="KX167" i="14" s="1"/>
  <c r="KC167" i="14" s="1"/>
  <c r="DB166" i="14"/>
  <c r="LN166" i="14" s="1"/>
  <c r="KS166" i="14" s="1"/>
  <c r="CX166" i="14"/>
  <c r="LJ166" i="14" s="1"/>
  <c r="KO166" i="14" s="1"/>
  <c r="CT166" i="14"/>
  <c r="LF166" i="14" s="1"/>
  <c r="KK166" i="14" s="1"/>
  <c r="CP166" i="14"/>
  <c r="LB166" i="14" s="1"/>
  <c r="KG166" i="14" s="1"/>
  <c r="CL166" i="14"/>
  <c r="KX166" i="14" s="1"/>
  <c r="KC166" i="14" s="1"/>
  <c r="DB164" i="14"/>
  <c r="LN164" i="14" s="1"/>
  <c r="KS164" i="14" s="1"/>
  <c r="CX164" i="14"/>
  <c r="LJ164" i="14" s="1"/>
  <c r="KO164" i="14" s="1"/>
  <c r="CT164" i="14"/>
  <c r="LF164" i="14" s="1"/>
  <c r="KK164" i="14" s="1"/>
  <c r="CP164" i="14"/>
  <c r="LB164" i="14" s="1"/>
  <c r="KG164" i="14" s="1"/>
  <c r="CL164" i="14"/>
  <c r="KX164" i="14" s="1"/>
  <c r="KC164" i="14" s="1"/>
  <c r="DB163" i="14"/>
  <c r="LN163" i="14" s="1"/>
  <c r="KS163" i="14" s="1"/>
  <c r="CX163" i="14"/>
  <c r="LJ163" i="14" s="1"/>
  <c r="KO163" i="14" s="1"/>
  <c r="CT163" i="14"/>
  <c r="LF163" i="14" s="1"/>
  <c r="KK163" i="14" s="1"/>
  <c r="CP163" i="14"/>
  <c r="LB163" i="14" s="1"/>
  <c r="KG163" i="14" s="1"/>
  <c r="CL163" i="14"/>
  <c r="KX163" i="14" s="1"/>
  <c r="KC163" i="14" s="1"/>
  <c r="DB162" i="14"/>
  <c r="LN162" i="14" s="1"/>
  <c r="KS162" i="14" s="1"/>
  <c r="CX162" i="14"/>
  <c r="LJ162" i="14" s="1"/>
  <c r="KO162" i="14" s="1"/>
  <c r="CT162" i="14"/>
  <c r="LF162" i="14" s="1"/>
  <c r="KK162" i="14" s="1"/>
  <c r="CP162" i="14"/>
  <c r="LB162" i="14" s="1"/>
  <c r="KG162" i="14" s="1"/>
  <c r="CL162" i="14"/>
  <c r="KX162" i="14" s="1"/>
  <c r="KC162" i="14" s="1"/>
  <c r="DB161" i="14"/>
  <c r="LN161" i="14" s="1"/>
  <c r="KS161" i="14" s="1"/>
  <c r="CX161" i="14"/>
  <c r="LJ161" i="14" s="1"/>
  <c r="KO161" i="14" s="1"/>
  <c r="CT161" i="14"/>
  <c r="LF161" i="14" s="1"/>
  <c r="KK161" i="14" s="1"/>
  <c r="CP161" i="14"/>
  <c r="LB161" i="14" s="1"/>
  <c r="KG161" i="14" s="1"/>
  <c r="CL161" i="14"/>
  <c r="KX161" i="14" s="1"/>
  <c r="KC161" i="14" s="1"/>
  <c r="DB159" i="14"/>
  <c r="LN159" i="14" s="1"/>
  <c r="KS159" i="14" s="1"/>
  <c r="CX159" i="14"/>
  <c r="LJ159" i="14" s="1"/>
  <c r="KO159" i="14" s="1"/>
  <c r="CT159" i="14"/>
  <c r="LF159" i="14" s="1"/>
  <c r="KK159" i="14" s="1"/>
  <c r="CP159" i="14"/>
  <c r="LB159" i="14" s="1"/>
  <c r="KG159" i="14" s="1"/>
  <c r="CL159" i="14"/>
  <c r="KX159" i="14" s="1"/>
  <c r="KC159" i="14" s="1"/>
  <c r="DB158" i="14"/>
  <c r="LN158" i="14" s="1"/>
  <c r="KS158" i="14" s="1"/>
  <c r="CX158" i="14"/>
  <c r="LJ158" i="14" s="1"/>
  <c r="KO158" i="14" s="1"/>
  <c r="CT158" i="14"/>
  <c r="LF158" i="14" s="1"/>
  <c r="KK158" i="14" s="1"/>
  <c r="CP158" i="14"/>
  <c r="LB158" i="14" s="1"/>
  <c r="KG158" i="14" s="1"/>
  <c r="CL158" i="14"/>
  <c r="KX158" i="14" s="1"/>
  <c r="KC158" i="14" s="1"/>
  <c r="DB157" i="14"/>
  <c r="LN157" i="14" s="1"/>
  <c r="KS157" i="14" s="1"/>
  <c r="CX157" i="14"/>
  <c r="LJ157" i="14" s="1"/>
  <c r="KO157" i="14" s="1"/>
  <c r="CT157" i="14"/>
  <c r="LF157" i="14" s="1"/>
  <c r="KK157" i="14" s="1"/>
  <c r="CP157" i="14"/>
  <c r="LB157" i="14" s="1"/>
  <c r="KG157" i="14" s="1"/>
  <c r="CL157" i="14"/>
  <c r="KX157" i="14" s="1"/>
  <c r="KC157" i="14" s="1"/>
  <c r="DB156" i="14"/>
  <c r="LN156" i="14" s="1"/>
  <c r="KS156" i="14" s="1"/>
  <c r="CX156" i="14"/>
  <c r="LJ156" i="14" s="1"/>
  <c r="KO156" i="14" s="1"/>
  <c r="CT156" i="14"/>
  <c r="LF156" i="14" s="1"/>
  <c r="KK156" i="14" s="1"/>
  <c r="CP156" i="14"/>
  <c r="LB156" i="14" s="1"/>
  <c r="KG156" i="14" s="1"/>
  <c r="CL156" i="14"/>
  <c r="KX156" i="14" s="1"/>
  <c r="KC156" i="14" s="1"/>
  <c r="DB155" i="14"/>
  <c r="CX155" i="14"/>
  <c r="CT155" i="14"/>
  <c r="CP155" i="14"/>
  <c r="CL155" i="14"/>
  <c r="DB154" i="14"/>
  <c r="LN154" i="14" s="1"/>
  <c r="KS154" i="14" s="1"/>
  <c r="CX154" i="14"/>
  <c r="LJ154" i="14" s="1"/>
  <c r="KO154" i="14" s="1"/>
  <c r="CT154" i="14"/>
  <c r="LF154" i="14" s="1"/>
  <c r="KK154" i="14" s="1"/>
  <c r="CP154" i="14"/>
  <c r="LB154" i="14" s="1"/>
  <c r="KG154" i="14" s="1"/>
  <c r="CL154" i="14"/>
  <c r="KX154" i="14" s="1"/>
  <c r="KC154" i="14" s="1"/>
  <c r="DB153" i="14"/>
  <c r="LN153" i="14" s="1"/>
  <c r="KS153" i="14" s="1"/>
  <c r="CX153" i="14"/>
  <c r="LJ153" i="14" s="1"/>
  <c r="KO153" i="14" s="1"/>
  <c r="CT153" i="14"/>
  <c r="LF153" i="14" s="1"/>
  <c r="KK153" i="14" s="1"/>
  <c r="CP153" i="14"/>
  <c r="LB153" i="14" s="1"/>
  <c r="KG153" i="14" s="1"/>
  <c r="CL153" i="14"/>
  <c r="KX153" i="14" s="1"/>
  <c r="KC153" i="14" s="1"/>
  <c r="DB152" i="14"/>
  <c r="LN152" i="14" s="1"/>
  <c r="KS152" i="14" s="1"/>
  <c r="CX152" i="14"/>
  <c r="LJ152" i="14" s="1"/>
  <c r="KO152" i="14" s="1"/>
  <c r="CT152" i="14"/>
  <c r="LF152" i="14" s="1"/>
  <c r="KK152" i="14" s="1"/>
  <c r="CP152" i="14"/>
  <c r="LB152" i="14" s="1"/>
  <c r="KG152" i="14" s="1"/>
  <c r="CL152" i="14"/>
  <c r="KX152" i="14" s="1"/>
  <c r="KC152" i="14" s="1"/>
  <c r="DB151" i="14"/>
  <c r="LN151" i="14" s="1"/>
  <c r="KS151" i="14" s="1"/>
  <c r="CX151" i="14"/>
  <c r="LJ151" i="14" s="1"/>
  <c r="KO151" i="14" s="1"/>
  <c r="CT151" i="14"/>
  <c r="LF151" i="14" s="1"/>
  <c r="KK151" i="14" s="1"/>
  <c r="CQ169" i="14"/>
  <c r="CM169" i="14"/>
  <c r="CI169" i="14"/>
  <c r="CY168" i="14"/>
  <c r="CU168" i="14"/>
  <c r="CQ168" i="14"/>
  <c r="CM168" i="14"/>
  <c r="CI168" i="14"/>
  <c r="CY167" i="14"/>
  <c r="CU167" i="14"/>
  <c r="CQ167" i="14"/>
  <c r="CM167" i="14"/>
  <c r="CI167" i="14"/>
  <c r="CY166" i="14"/>
  <c r="CU166" i="14"/>
  <c r="CQ166" i="14"/>
  <c r="CM166" i="14"/>
  <c r="CI166" i="14"/>
  <c r="CY164" i="14"/>
  <c r="CU164" i="14"/>
  <c r="CQ164" i="14"/>
  <c r="CM164" i="14"/>
  <c r="CI164" i="14"/>
  <c r="CY163" i="14"/>
  <c r="CU163" i="14"/>
  <c r="CQ163" i="14"/>
  <c r="CM163" i="14"/>
  <c r="CI163" i="14"/>
  <c r="CY162" i="14"/>
  <c r="CU162" i="14"/>
  <c r="CQ162" i="14"/>
  <c r="CM162" i="14"/>
  <c r="CI162" i="14"/>
  <c r="CY161" i="14"/>
  <c r="CU161" i="14"/>
  <c r="CQ161" i="14"/>
  <c r="CM161" i="14"/>
  <c r="CI161" i="14"/>
  <c r="CY159" i="14"/>
  <c r="CU159" i="14"/>
  <c r="CQ159" i="14"/>
  <c r="CM159" i="14"/>
  <c r="CI159" i="14"/>
  <c r="CY158" i="14"/>
  <c r="CU158" i="14"/>
  <c r="CQ158" i="14"/>
  <c r="CM158" i="14"/>
  <c r="CI158" i="14"/>
  <c r="CY157" i="14"/>
  <c r="CU157" i="14"/>
  <c r="CQ157" i="14"/>
  <c r="CM157" i="14"/>
  <c r="CI157" i="14"/>
  <c r="CY156" i="14"/>
  <c r="CU156" i="14"/>
  <c r="CQ156" i="14"/>
  <c r="CM156" i="14"/>
  <c r="CI156" i="14"/>
  <c r="CY155" i="14"/>
  <c r="CU155" i="14"/>
  <c r="CQ155" i="14"/>
  <c r="CM155" i="14"/>
  <c r="CI155" i="14"/>
  <c r="CY154" i="14"/>
  <c r="CU154" i="14"/>
  <c r="CQ154" i="14"/>
  <c r="CM154" i="14"/>
  <c r="CI154" i="14"/>
  <c r="CY153" i="14"/>
  <c r="CU153" i="14"/>
  <c r="CQ153" i="14"/>
  <c r="CM153" i="14"/>
  <c r="CI153" i="14"/>
  <c r="CY152" i="14"/>
  <c r="CU152" i="14"/>
  <c r="CQ152" i="14"/>
  <c r="CM152" i="14"/>
  <c r="CI152" i="14"/>
  <c r="CY151" i="14"/>
  <c r="CU151" i="14"/>
  <c r="CQ151" i="14"/>
  <c r="CM151" i="14"/>
  <c r="CI151" i="14"/>
  <c r="CY150" i="14"/>
  <c r="CU150" i="14"/>
  <c r="CQ150" i="14"/>
  <c r="CM150" i="14"/>
  <c r="CI150" i="14"/>
  <c r="CV150" i="14"/>
  <c r="LH150" i="14" s="1"/>
  <c r="KM150" i="14" s="1"/>
  <c r="CR150" i="14"/>
  <c r="LD150" i="14" s="1"/>
  <c r="KI150" i="14" s="1"/>
  <c r="CN150" i="14"/>
  <c r="KZ150" i="14" s="1"/>
  <c r="KE150" i="14" s="1"/>
  <c r="CJ150" i="14"/>
  <c r="KV150" i="14" s="1"/>
  <c r="KA150" i="14" s="1"/>
  <c r="CZ149" i="14"/>
  <c r="LL149" i="14" s="1"/>
  <c r="KQ149" i="14" s="1"/>
  <c r="CV149" i="14"/>
  <c r="LH149" i="14" s="1"/>
  <c r="KM149" i="14" s="1"/>
  <c r="CR149" i="14"/>
  <c r="LD149" i="14" s="1"/>
  <c r="KI149" i="14" s="1"/>
  <c r="CN149" i="14"/>
  <c r="KZ149" i="14" s="1"/>
  <c r="KE149" i="14" s="1"/>
  <c r="CJ149" i="14"/>
  <c r="KV149" i="14" s="1"/>
  <c r="KA149" i="14" s="1"/>
  <c r="CZ147" i="14"/>
  <c r="LL147" i="14" s="1"/>
  <c r="KQ147" i="14" s="1"/>
  <c r="CV147" i="14"/>
  <c r="LH147" i="14" s="1"/>
  <c r="KM147" i="14" s="1"/>
  <c r="CR147" i="14"/>
  <c r="LD147" i="14" s="1"/>
  <c r="KI147" i="14" s="1"/>
  <c r="CN147" i="14"/>
  <c r="KZ147" i="14" s="1"/>
  <c r="KE147" i="14" s="1"/>
  <c r="CJ147" i="14"/>
  <c r="KV147" i="14" s="1"/>
  <c r="KA147" i="14" s="1"/>
  <c r="CZ146" i="14"/>
  <c r="LL146" i="14" s="1"/>
  <c r="KQ146" i="14" s="1"/>
  <c r="CV146" i="14"/>
  <c r="LH146" i="14" s="1"/>
  <c r="KM146" i="14" s="1"/>
  <c r="CR146" i="14"/>
  <c r="LD146" i="14" s="1"/>
  <c r="KI146" i="14" s="1"/>
  <c r="CN146" i="14"/>
  <c r="KZ146" i="14" s="1"/>
  <c r="KE146" i="14" s="1"/>
  <c r="CJ146" i="14"/>
  <c r="KV146" i="14" s="1"/>
  <c r="KA146" i="14" s="1"/>
  <c r="CZ145" i="14"/>
  <c r="LL145" i="14" s="1"/>
  <c r="KQ145" i="14" s="1"/>
  <c r="CV145" i="14"/>
  <c r="LH145" i="14" s="1"/>
  <c r="KM145" i="14" s="1"/>
  <c r="CR145" i="14"/>
  <c r="LD145" i="14" s="1"/>
  <c r="KI145" i="14" s="1"/>
  <c r="CN145" i="14"/>
  <c r="KZ145" i="14" s="1"/>
  <c r="KE145" i="14" s="1"/>
  <c r="CJ145" i="14"/>
  <c r="KV145" i="14" s="1"/>
  <c r="KA145" i="14" s="1"/>
  <c r="CZ143" i="14"/>
  <c r="LL143" i="14" s="1"/>
  <c r="KQ143" i="14" s="1"/>
  <c r="CV143" i="14"/>
  <c r="LH143" i="14" s="1"/>
  <c r="KM143" i="14" s="1"/>
  <c r="CR143" i="14"/>
  <c r="LD143" i="14" s="1"/>
  <c r="KI143" i="14" s="1"/>
  <c r="CN143" i="14"/>
  <c r="KZ143" i="14" s="1"/>
  <c r="KE143" i="14" s="1"/>
  <c r="CJ143" i="14"/>
  <c r="KV143" i="14" s="1"/>
  <c r="KA143" i="14" s="1"/>
  <c r="CZ142" i="14"/>
  <c r="LL142" i="14" s="1"/>
  <c r="KQ142" i="14" s="1"/>
  <c r="CV142" i="14"/>
  <c r="LH142" i="14" s="1"/>
  <c r="KM142" i="14" s="1"/>
  <c r="CR142" i="14"/>
  <c r="LD142" i="14" s="1"/>
  <c r="KI142" i="14" s="1"/>
  <c r="CN142" i="14"/>
  <c r="KZ142" i="14" s="1"/>
  <c r="KE142" i="14" s="1"/>
  <c r="CJ142" i="14"/>
  <c r="KV142" i="14" s="1"/>
  <c r="KA142" i="14" s="1"/>
  <c r="CZ141" i="14"/>
  <c r="LL141" i="14" s="1"/>
  <c r="KQ141" i="14" s="1"/>
  <c r="CV141" i="14"/>
  <c r="LH141" i="14" s="1"/>
  <c r="KM141" i="14" s="1"/>
  <c r="CR141" i="14"/>
  <c r="LD141" i="14" s="1"/>
  <c r="KI141" i="14" s="1"/>
  <c r="CN141" i="14"/>
  <c r="KZ141" i="14" s="1"/>
  <c r="KE141" i="14" s="1"/>
  <c r="CJ141" i="14"/>
  <c r="KV141" i="14" s="1"/>
  <c r="KA141" i="14" s="1"/>
  <c r="CZ140" i="14"/>
  <c r="LL140" i="14" s="1"/>
  <c r="KQ140" i="14" s="1"/>
  <c r="CV140" i="14"/>
  <c r="LH140" i="14" s="1"/>
  <c r="KM140" i="14" s="1"/>
  <c r="CR140" i="14"/>
  <c r="LD140" i="14" s="1"/>
  <c r="KI140" i="14" s="1"/>
  <c r="CN140" i="14"/>
  <c r="KZ140" i="14" s="1"/>
  <c r="KE140" i="14" s="1"/>
  <c r="CJ140" i="14"/>
  <c r="KV140" i="14" s="1"/>
  <c r="KA140" i="14" s="1"/>
  <c r="CZ138" i="14"/>
  <c r="LL138" i="14" s="1"/>
  <c r="KQ138" i="14" s="1"/>
  <c r="CV138" i="14"/>
  <c r="LH138" i="14" s="1"/>
  <c r="KM138" i="14" s="1"/>
  <c r="CR138" i="14"/>
  <c r="LD138" i="14" s="1"/>
  <c r="KI138" i="14" s="1"/>
  <c r="CN138" i="14"/>
  <c r="KZ138" i="14" s="1"/>
  <c r="KE138" i="14" s="1"/>
  <c r="CJ138" i="14"/>
  <c r="KV138" i="14" s="1"/>
  <c r="KA138" i="14" s="1"/>
  <c r="CZ137" i="14"/>
  <c r="LL137" i="14" s="1"/>
  <c r="KQ137" i="14" s="1"/>
  <c r="CV137" i="14"/>
  <c r="LH137" i="14" s="1"/>
  <c r="KM137" i="14" s="1"/>
  <c r="CR137" i="14"/>
  <c r="LD137" i="14" s="1"/>
  <c r="KI137" i="14" s="1"/>
  <c r="CN137" i="14"/>
  <c r="KZ137" i="14" s="1"/>
  <c r="KE137" i="14" s="1"/>
  <c r="CJ137" i="14"/>
  <c r="KV137" i="14" s="1"/>
  <c r="KA137" i="14" s="1"/>
  <c r="CZ136" i="14"/>
  <c r="LL136" i="14" s="1"/>
  <c r="KQ136" i="14" s="1"/>
  <c r="CV136" i="14"/>
  <c r="LH136" i="14" s="1"/>
  <c r="KM136" i="14" s="1"/>
  <c r="CR136" i="14"/>
  <c r="LD136" i="14" s="1"/>
  <c r="KI136" i="14" s="1"/>
  <c r="CN136" i="14"/>
  <c r="KZ136" i="14" s="1"/>
  <c r="KE136" i="14" s="1"/>
  <c r="CJ136" i="14"/>
  <c r="KV136" i="14" s="1"/>
  <c r="KA136" i="14" s="1"/>
  <c r="CZ134" i="14"/>
  <c r="LL134" i="14" s="1"/>
  <c r="KQ134" i="14" s="1"/>
  <c r="CV134" i="14"/>
  <c r="LH134" i="14" s="1"/>
  <c r="KM134" i="14" s="1"/>
  <c r="CR134" i="14"/>
  <c r="LD134" i="14" s="1"/>
  <c r="KI134" i="14" s="1"/>
  <c r="CN134" i="14"/>
  <c r="KZ134" i="14" s="1"/>
  <c r="KE134" i="14" s="1"/>
  <c r="CJ134" i="14"/>
  <c r="KV134" i="14" s="1"/>
  <c r="KA134" i="14" s="1"/>
  <c r="CZ133" i="14"/>
  <c r="LL133" i="14" s="1"/>
  <c r="KQ133" i="14" s="1"/>
  <c r="CV133" i="14"/>
  <c r="LH133" i="14" s="1"/>
  <c r="KM133" i="14" s="1"/>
  <c r="CR133" i="14"/>
  <c r="LD133" i="14" s="1"/>
  <c r="KI133" i="14" s="1"/>
  <c r="CN133" i="14"/>
  <c r="KZ133" i="14" s="1"/>
  <c r="KE133" i="14" s="1"/>
  <c r="CJ133" i="14"/>
  <c r="KV133" i="14" s="1"/>
  <c r="KA133" i="14" s="1"/>
  <c r="CZ132" i="14"/>
  <c r="LL132" i="14" s="1"/>
  <c r="KQ132" i="14" s="1"/>
  <c r="CV132" i="14"/>
  <c r="LH132" i="14" s="1"/>
  <c r="KM132" i="14" s="1"/>
  <c r="CR132" i="14"/>
  <c r="LD132" i="14" s="1"/>
  <c r="KI132" i="14" s="1"/>
  <c r="CN132" i="14"/>
  <c r="KZ132" i="14" s="1"/>
  <c r="KE132" i="14" s="1"/>
  <c r="CJ132" i="14"/>
  <c r="KV132" i="14" s="1"/>
  <c r="KA132" i="14" s="1"/>
  <c r="CZ131" i="14"/>
  <c r="LL131" i="14" s="1"/>
  <c r="KQ131" i="14" s="1"/>
  <c r="CV131" i="14"/>
  <c r="LH131" i="14" s="1"/>
  <c r="KM131" i="14" s="1"/>
  <c r="CR131" i="14"/>
  <c r="LD131" i="14" s="1"/>
  <c r="KI131" i="14" s="1"/>
  <c r="CN131" i="14"/>
  <c r="KZ131" i="14" s="1"/>
  <c r="KE131" i="14" s="1"/>
  <c r="CJ131" i="14"/>
  <c r="KV131" i="14" s="1"/>
  <c r="KA131" i="14" s="1"/>
  <c r="CZ130" i="14"/>
  <c r="LL130" i="14" s="1"/>
  <c r="KQ130" i="14" s="1"/>
  <c r="CV130" i="14"/>
  <c r="LH130" i="14" s="1"/>
  <c r="KM130" i="14" s="1"/>
  <c r="CR130" i="14"/>
  <c r="LD130" i="14" s="1"/>
  <c r="KI130" i="14" s="1"/>
  <c r="CN130" i="14"/>
  <c r="KZ130" i="14" s="1"/>
  <c r="KE130" i="14" s="1"/>
  <c r="CJ130" i="14"/>
  <c r="KV130" i="14" s="1"/>
  <c r="KA130" i="14" s="1"/>
  <c r="CZ129" i="14"/>
  <c r="LL129" i="14" s="1"/>
  <c r="KQ129" i="14" s="1"/>
  <c r="CV129" i="14"/>
  <c r="LH129" i="14" s="1"/>
  <c r="KM129" i="14" s="1"/>
  <c r="CR129" i="14"/>
  <c r="LD129" i="14" s="1"/>
  <c r="KI129" i="14" s="1"/>
  <c r="CN129" i="14"/>
  <c r="KZ129" i="14" s="1"/>
  <c r="KE129" i="14" s="1"/>
  <c r="CJ129" i="14"/>
  <c r="KV129" i="14" s="1"/>
  <c r="KA129" i="14" s="1"/>
  <c r="CZ128" i="14"/>
  <c r="LL128" i="14" s="1"/>
  <c r="KQ128" i="14" s="1"/>
  <c r="CV128" i="14"/>
  <c r="LH128" i="14" s="1"/>
  <c r="KM128" i="14" s="1"/>
  <c r="CR128" i="14"/>
  <c r="LD128" i="14" s="1"/>
  <c r="KI128" i="14" s="1"/>
  <c r="CN128" i="14"/>
  <c r="KZ128" i="14" s="1"/>
  <c r="KE128" i="14" s="1"/>
  <c r="CJ128" i="14"/>
  <c r="KV128" i="14" s="1"/>
  <c r="KA128" i="14" s="1"/>
  <c r="CZ127" i="14"/>
  <c r="LL127" i="14" s="1"/>
  <c r="KQ127" i="14" s="1"/>
  <c r="CV127" i="14"/>
  <c r="LH127" i="14" s="1"/>
  <c r="KM127" i="14" s="1"/>
  <c r="CR127" i="14"/>
  <c r="LD127" i="14" s="1"/>
  <c r="KI127" i="14" s="1"/>
  <c r="CN127" i="14"/>
  <c r="KZ127" i="14" s="1"/>
  <c r="KE127" i="14" s="1"/>
  <c r="CJ127" i="14"/>
  <c r="KV127" i="14" s="1"/>
  <c r="KA127" i="14" s="1"/>
  <c r="CZ126" i="14"/>
  <c r="LL126" i="14" s="1"/>
  <c r="KQ126" i="14" s="1"/>
  <c r="CV126" i="14"/>
  <c r="LH126" i="14" s="1"/>
  <c r="KM126" i="14" s="1"/>
  <c r="CR126" i="14"/>
  <c r="LD126" i="14" s="1"/>
  <c r="KI126" i="14" s="1"/>
  <c r="CN126" i="14"/>
  <c r="KZ126" i="14" s="1"/>
  <c r="KE126" i="14" s="1"/>
  <c r="CJ126" i="14"/>
  <c r="KV126" i="14" s="1"/>
  <c r="KA126" i="14" s="1"/>
  <c r="CZ125" i="14"/>
  <c r="LL125" i="14" s="1"/>
  <c r="KQ125" i="14" s="1"/>
  <c r="CV125" i="14"/>
  <c r="LH125" i="14" s="1"/>
  <c r="KM125" i="14" s="1"/>
  <c r="CR125" i="14"/>
  <c r="LD125" i="14" s="1"/>
  <c r="KI125" i="14" s="1"/>
  <c r="CN125" i="14"/>
  <c r="KZ125" i="14" s="1"/>
  <c r="KE125" i="14" s="1"/>
  <c r="CJ125" i="14"/>
  <c r="KV125" i="14" s="1"/>
  <c r="KA125" i="14" s="1"/>
  <c r="CZ124" i="14"/>
  <c r="LL124" i="14" s="1"/>
  <c r="KQ124" i="14" s="1"/>
  <c r="CV124" i="14"/>
  <c r="LH124" i="14" s="1"/>
  <c r="KM124" i="14" s="1"/>
  <c r="CR124" i="14"/>
  <c r="LD124" i="14" s="1"/>
  <c r="KI124" i="14" s="1"/>
  <c r="CN124" i="14"/>
  <c r="KZ124" i="14" s="1"/>
  <c r="KE124" i="14" s="1"/>
  <c r="CJ124" i="14"/>
  <c r="KV124" i="14" s="1"/>
  <c r="KA124" i="14" s="1"/>
  <c r="CZ123" i="14"/>
  <c r="LL123" i="14" s="1"/>
  <c r="KQ123" i="14" s="1"/>
  <c r="CV123" i="14"/>
  <c r="LH123" i="14" s="1"/>
  <c r="KM123" i="14" s="1"/>
  <c r="CR123" i="14"/>
  <c r="LD123" i="14" s="1"/>
  <c r="KI123" i="14" s="1"/>
  <c r="CN123" i="14"/>
  <c r="KZ123" i="14" s="1"/>
  <c r="KE123" i="14" s="1"/>
  <c r="CJ123" i="14"/>
  <c r="KV123" i="14" s="1"/>
  <c r="KA123" i="14" s="1"/>
  <c r="CZ122" i="14"/>
  <c r="LL122" i="14" s="1"/>
  <c r="KQ122" i="14" s="1"/>
  <c r="CV122" i="14"/>
  <c r="LH122" i="14" s="1"/>
  <c r="KM122" i="14" s="1"/>
  <c r="CR122" i="14"/>
  <c r="LD122" i="14" s="1"/>
  <c r="KI122" i="14" s="1"/>
  <c r="CN122" i="14"/>
  <c r="KZ122" i="14" s="1"/>
  <c r="KE122" i="14" s="1"/>
  <c r="CJ122" i="14"/>
  <c r="KV122" i="14" s="1"/>
  <c r="KA122" i="14" s="1"/>
  <c r="CZ121" i="14"/>
  <c r="LL121" i="14" s="1"/>
  <c r="KQ121" i="14" s="1"/>
  <c r="CV121" i="14"/>
  <c r="LH121" i="14" s="1"/>
  <c r="KM121" i="14" s="1"/>
  <c r="CR121" i="14"/>
  <c r="LD121" i="14" s="1"/>
  <c r="KI121" i="14" s="1"/>
  <c r="CN121" i="14"/>
  <c r="KZ121" i="14" s="1"/>
  <c r="KE121" i="14" s="1"/>
  <c r="CJ121" i="14"/>
  <c r="KV121" i="14" s="1"/>
  <c r="KA121" i="14" s="1"/>
  <c r="CZ119" i="14"/>
  <c r="LL119" i="14" s="1"/>
  <c r="KQ119" i="14" s="1"/>
  <c r="CV119" i="14"/>
  <c r="LH119" i="14" s="1"/>
  <c r="KM119" i="14" s="1"/>
  <c r="CR119" i="14"/>
  <c r="LD119" i="14" s="1"/>
  <c r="KI119" i="14" s="1"/>
  <c r="CN119" i="14"/>
  <c r="KZ119" i="14" s="1"/>
  <c r="KE119" i="14" s="1"/>
  <c r="CJ119" i="14"/>
  <c r="KV119" i="14" s="1"/>
  <c r="KA119" i="14" s="1"/>
  <c r="CZ118" i="14"/>
  <c r="LL118" i="14" s="1"/>
  <c r="KQ118" i="14" s="1"/>
  <c r="CV118" i="14"/>
  <c r="LH118" i="14" s="1"/>
  <c r="KM118" i="14" s="1"/>
  <c r="CR118" i="14"/>
  <c r="LD118" i="14" s="1"/>
  <c r="KI118" i="14" s="1"/>
  <c r="CN118" i="14"/>
  <c r="KZ118" i="14" s="1"/>
  <c r="KE118" i="14" s="1"/>
  <c r="CJ118" i="14"/>
  <c r="KV118" i="14" s="1"/>
  <c r="KA118" i="14" s="1"/>
  <c r="CZ117" i="14"/>
  <c r="LL117" i="14" s="1"/>
  <c r="KQ117" i="14" s="1"/>
  <c r="CV117" i="14"/>
  <c r="LH117" i="14" s="1"/>
  <c r="KM117" i="14" s="1"/>
  <c r="CR117" i="14"/>
  <c r="LD117" i="14" s="1"/>
  <c r="KI117" i="14" s="1"/>
  <c r="CN117" i="14"/>
  <c r="KZ117" i="14" s="1"/>
  <c r="KE117" i="14" s="1"/>
  <c r="CJ117" i="14"/>
  <c r="KV117" i="14" s="1"/>
  <c r="KA117" i="14" s="1"/>
  <c r="CZ116" i="14"/>
  <c r="LL116" i="14" s="1"/>
  <c r="KQ116" i="14" s="1"/>
  <c r="CV116" i="14"/>
  <c r="LH116" i="14" s="1"/>
  <c r="KM116" i="14" s="1"/>
  <c r="CR116" i="14"/>
  <c r="LD116" i="14" s="1"/>
  <c r="KI116" i="14" s="1"/>
  <c r="CN116" i="14"/>
  <c r="KZ116" i="14" s="1"/>
  <c r="KE116" i="14" s="1"/>
  <c r="CJ116" i="14"/>
  <c r="KV116" i="14" s="1"/>
  <c r="KA116" i="14" s="1"/>
  <c r="CZ115" i="14"/>
  <c r="LL115" i="14" s="1"/>
  <c r="KQ115" i="14" s="1"/>
  <c r="CV115" i="14"/>
  <c r="LH115" i="14" s="1"/>
  <c r="KM115" i="14" s="1"/>
  <c r="CR115" i="14"/>
  <c r="LD115" i="14" s="1"/>
  <c r="KI115" i="14" s="1"/>
  <c r="CN115" i="14"/>
  <c r="KZ115" i="14" s="1"/>
  <c r="KE115" i="14" s="1"/>
  <c r="CJ115" i="14"/>
  <c r="KV115" i="14" s="1"/>
  <c r="KA115" i="14" s="1"/>
  <c r="CZ114" i="14"/>
  <c r="LL114" i="14" s="1"/>
  <c r="KQ114" i="14" s="1"/>
  <c r="CV114" i="14"/>
  <c r="LH114" i="14" s="1"/>
  <c r="KM114" i="14" s="1"/>
  <c r="CR114" i="14"/>
  <c r="LD114" i="14" s="1"/>
  <c r="KI114" i="14" s="1"/>
  <c r="CN114" i="14"/>
  <c r="KZ114" i="14" s="1"/>
  <c r="KE114" i="14" s="1"/>
  <c r="CJ114" i="14"/>
  <c r="KV114" i="14" s="1"/>
  <c r="KA114" i="14" s="1"/>
  <c r="CZ113" i="14"/>
  <c r="LL113" i="14" s="1"/>
  <c r="KQ113" i="14" s="1"/>
  <c r="CV113" i="14"/>
  <c r="LH113" i="14" s="1"/>
  <c r="KM113" i="14" s="1"/>
  <c r="CR113" i="14"/>
  <c r="LD113" i="14" s="1"/>
  <c r="KI113" i="14" s="1"/>
  <c r="CN113" i="14"/>
  <c r="KZ113" i="14" s="1"/>
  <c r="KE113" i="14" s="1"/>
  <c r="CJ113" i="14"/>
  <c r="KV113" i="14" s="1"/>
  <c r="KA113" i="14" s="1"/>
  <c r="CZ112" i="14"/>
  <c r="LL112" i="14" s="1"/>
  <c r="KQ112" i="14" s="1"/>
  <c r="CV112" i="14"/>
  <c r="LH112" i="14" s="1"/>
  <c r="KM112" i="14" s="1"/>
  <c r="CR112" i="14"/>
  <c r="LD112" i="14" s="1"/>
  <c r="KI112" i="14" s="1"/>
  <c r="CN112" i="14"/>
  <c r="KZ112" i="14" s="1"/>
  <c r="KE112" i="14" s="1"/>
  <c r="CJ112" i="14"/>
  <c r="KV112" i="14" s="1"/>
  <c r="KA112" i="14" s="1"/>
  <c r="CZ111" i="14"/>
  <c r="LL111" i="14" s="1"/>
  <c r="KQ111" i="14" s="1"/>
  <c r="CV111" i="14"/>
  <c r="LH111" i="14" s="1"/>
  <c r="KM111" i="14" s="1"/>
  <c r="CR111" i="14"/>
  <c r="LD111" i="14" s="1"/>
  <c r="KI111" i="14" s="1"/>
  <c r="CN111" i="14"/>
  <c r="KZ111" i="14" s="1"/>
  <c r="KE111" i="14" s="1"/>
  <c r="CJ111" i="14"/>
  <c r="KV111" i="14" s="1"/>
  <c r="KA111" i="14" s="1"/>
  <c r="CZ110" i="14"/>
  <c r="LL110" i="14" s="1"/>
  <c r="KQ110" i="14" s="1"/>
  <c r="CV110" i="14"/>
  <c r="LH110" i="14" s="1"/>
  <c r="KM110" i="14" s="1"/>
  <c r="CR110" i="14"/>
  <c r="LD110" i="14" s="1"/>
  <c r="KI110" i="14" s="1"/>
  <c r="CN110" i="14"/>
  <c r="KZ110" i="14" s="1"/>
  <c r="KE110" i="14" s="1"/>
  <c r="CJ110" i="14"/>
  <c r="KV110" i="14" s="1"/>
  <c r="KA110" i="14" s="1"/>
  <c r="CZ109" i="14"/>
  <c r="LL109" i="14" s="1"/>
  <c r="KQ109" i="14" s="1"/>
  <c r="CV109" i="14"/>
  <c r="LH109" i="14" s="1"/>
  <c r="KM109" i="14" s="1"/>
  <c r="CR109" i="14"/>
  <c r="LD109" i="14" s="1"/>
  <c r="KI109" i="14" s="1"/>
  <c r="CN109" i="14"/>
  <c r="KZ109" i="14" s="1"/>
  <c r="KE109" i="14" s="1"/>
  <c r="CJ109" i="14"/>
  <c r="KV109" i="14" s="1"/>
  <c r="KA109" i="14" s="1"/>
  <c r="CZ108" i="14"/>
  <c r="LL108" i="14" s="1"/>
  <c r="KQ108" i="14" s="1"/>
  <c r="CV108" i="14"/>
  <c r="LH108" i="14" s="1"/>
  <c r="KM108" i="14" s="1"/>
  <c r="CR108" i="14"/>
  <c r="LD108" i="14" s="1"/>
  <c r="KI108" i="14" s="1"/>
  <c r="CN108" i="14"/>
  <c r="KZ108" i="14" s="1"/>
  <c r="KE108" i="14" s="1"/>
  <c r="CJ108" i="14"/>
  <c r="KV108" i="14" s="1"/>
  <c r="KA108" i="14" s="1"/>
  <c r="CZ107" i="14"/>
  <c r="LL107" i="14" s="1"/>
  <c r="KQ107" i="14" s="1"/>
  <c r="CV107" i="14"/>
  <c r="LH107" i="14" s="1"/>
  <c r="KM107" i="14" s="1"/>
  <c r="CR107" i="14"/>
  <c r="LD107" i="14" s="1"/>
  <c r="KI107" i="14" s="1"/>
  <c r="CN107" i="14"/>
  <c r="KZ107" i="14" s="1"/>
  <c r="KE107" i="14" s="1"/>
  <c r="CJ107" i="14"/>
  <c r="KV107" i="14" s="1"/>
  <c r="KA107" i="14" s="1"/>
  <c r="CZ106" i="14"/>
  <c r="LL106" i="14" s="1"/>
  <c r="KQ106" i="14" s="1"/>
  <c r="CV106" i="14"/>
  <c r="LH106" i="14" s="1"/>
  <c r="KM106" i="14" s="1"/>
  <c r="CR106" i="14"/>
  <c r="LD106" i="14" s="1"/>
  <c r="KI106" i="14" s="1"/>
  <c r="CN106" i="14"/>
  <c r="KZ106" i="14" s="1"/>
  <c r="KE106" i="14" s="1"/>
  <c r="CJ106" i="14"/>
  <c r="KV106" i="14" s="1"/>
  <c r="KA106" i="14" s="1"/>
  <c r="CZ105" i="14"/>
  <c r="LL105" i="14" s="1"/>
  <c r="KQ105" i="14" s="1"/>
  <c r="CV105" i="14"/>
  <c r="LH105" i="14" s="1"/>
  <c r="KM105" i="14" s="1"/>
  <c r="CR105" i="14"/>
  <c r="LD105" i="14" s="1"/>
  <c r="KI105" i="14" s="1"/>
  <c r="CN105" i="14"/>
  <c r="KZ105" i="14" s="1"/>
  <c r="KE105" i="14" s="1"/>
  <c r="CJ105" i="14"/>
  <c r="KV105" i="14" s="1"/>
  <c r="KA105" i="14" s="1"/>
  <c r="CZ104" i="14"/>
  <c r="LL104" i="14" s="1"/>
  <c r="KQ104" i="14" s="1"/>
  <c r="CV104" i="14"/>
  <c r="LH104" i="14" s="1"/>
  <c r="KM104" i="14" s="1"/>
  <c r="CR104" i="14"/>
  <c r="LD104" i="14" s="1"/>
  <c r="KI104" i="14" s="1"/>
  <c r="CN104" i="14"/>
  <c r="KZ104" i="14" s="1"/>
  <c r="KE104" i="14" s="1"/>
  <c r="CJ104" i="14"/>
  <c r="KV104" i="14" s="1"/>
  <c r="KA104" i="14" s="1"/>
  <c r="CZ103" i="14"/>
  <c r="LL103" i="14" s="1"/>
  <c r="KQ103" i="14" s="1"/>
  <c r="CV103" i="14"/>
  <c r="LH103" i="14" s="1"/>
  <c r="KM103" i="14" s="1"/>
  <c r="CR103" i="14"/>
  <c r="LD103" i="14" s="1"/>
  <c r="KI103" i="14" s="1"/>
  <c r="CN103" i="14"/>
  <c r="KZ103" i="14" s="1"/>
  <c r="KE103" i="14" s="1"/>
  <c r="CJ103" i="14"/>
  <c r="KV103" i="14" s="1"/>
  <c r="KA103" i="14" s="1"/>
  <c r="CZ102" i="14"/>
  <c r="LL102" i="14" s="1"/>
  <c r="KQ102" i="14" s="1"/>
  <c r="CV102" i="14"/>
  <c r="LH102" i="14" s="1"/>
  <c r="KM102" i="14" s="1"/>
  <c r="CR102" i="14"/>
  <c r="LD102" i="14" s="1"/>
  <c r="KI102" i="14" s="1"/>
  <c r="CN102" i="14"/>
  <c r="KZ102" i="14" s="1"/>
  <c r="KE102" i="14" s="1"/>
  <c r="CJ102" i="14"/>
  <c r="KV102" i="14" s="1"/>
  <c r="KA102" i="14" s="1"/>
  <c r="CZ101" i="14"/>
  <c r="LL101" i="14" s="1"/>
  <c r="KQ101" i="14" s="1"/>
  <c r="CV101" i="14"/>
  <c r="LH101" i="14" s="1"/>
  <c r="KM101" i="14" s="1"/>
  <c r="CR101" i="14"/>
  <c r="LD101" i="14" s="1"/>
  <c r="KI101" i="14" s="1"/>
  <c r="CN101" i="14"/>
  <c r="KZ101" i="14" s="1"/>
  <c r="KE101" i="14" s="1"/>
  <c r="CJ101" i="14"/>
  <c r="KV101" i="14" s="1"/>
  <c r="KA101" i="14" s="1"/>
  <c r="CZ100" i="14"/>
  <c r="LL100" i="14" s="1"/>
  <c r="KQ100" i="14" s="1"/>
  <c r="CV100" i="14"/>
  <c r="LH100" i="14" s="1"/>
  <c r="KM100" i="14" s="1"/>
  <c r="CR100" i="14"/>
  <c r="LD100" i="14" s="1"/>
  <c r="KI100" i="14" s="1"/>
  <c r="CN100" i="14"/>
  <c r="KZ100" i="14" s="1"/>
  <c r="KE100" i="14" s="1"/>
  <c r="CJ100" i="14"/>
  <c r="KV100" i="14" s="1"/>
  <c r="KA100" i="14" s="1"/>
  <c r="CZ99" i="14"/>
  <c r="LL99" i="14" s="1"/>
  <c r="KQ99" i="14" s="1"/>
  <c r="CV99" i="14"/>
  <c r="LH99" i="14" s="1"/>
  <c r="KM99" i="14" s="1"/>
  <c r="CR99" i="14"/>
  <c r="LD99" i="14" s="1"/>
  <c r="KI99" i="14" s="1"/>
  <c r="CN99" i="14"/>
  <c r="KZ99" i="14" s="1"/>
  <c r="KE99" i="14" s="1"/>
  <c r="CJ99" i="14"/>
  <c r="KV99" i="14" s="1"/>
  <c r="KA99" i="14" s="1"/>
  <c r="CZ98" i="14"/>
  <c r="LL98" i="14" s="1"/>
  <c r="KQ98" i="14" s="1"/>
  <c r="CV98" i="14"/>
  <c r="LH98" i="14" s="1"/>
  <c r="KM98" i="14" s="1"/>
  <c r="CR98" i="14"/>
  <c r="LD98" i="14" s="1"/>
  <c r="KI98" i="14" s="1"/>
  <c r="CN98" i="14"/>
  <c r="KZ98" i="14" s="1"/>
  <c r="KE98" i="14" s="1"/>
  <c r="CJ98" i="14"/>
  <c r="KV98" i="14" s="1"/>
  <c r="KA98" i="14" s="1"/>
  <c r="CZ97" i="14"/>
  <c r="LL97" i="14" s="1"/>
  <c r="KQ97" i="14" s="1"/>
  <c r="CV97" i="14"/>
  <c r="LH97" i="14" s="1"/>
  <c r="KM97" i="14" s="1"/>
  <c r="CR97" i="14"/>
  <c r="LD97" i="14" s="1"/>
  <c r="KI97" i="14" s="1"/>
  <c r="CN97" i="14"/>
  <c r="KZ97" i="14" s="1"/>
  <c r="KE97" i="14" s="1"/>
  <c r="CJ97" i="14"/>
  <c r="KV97" i="14" s="1"/>
  <c r="KA97" i="14" s="1"/>
  <c r="CZ96" i="14"/>
  <c r="LL96" i="14" s="1"/>
  <c r="KQ96" i="14" s="1"/>
  <c r="CV96" i="14"/>
  <c r="LH96" i="14" s="1"/>
  <c r="KM96" i="14" s="1"/>
  <c r="CR96" i="14"/>
  <c r="LD96" i="14" s="1"/>
  <c r="KI96" i="14" s="1"/>
  <c r="CN96" i="14"/>
  <c r="KZ96" i="14" s="1"/>
  <c r="KE96" i="14" s="1"/>
  <c r="CJ96" i="14"/>
  <c r="KV96" i="14" s="1"/>
  <c r="KA96" i="14" s="1"/>
  <c r="CZ95" i="14"/>
  <c r="LL95" i="14" s="1"/>
  <c r="KQ95" i="14" s="1"/>
  <c r="CV95" i="14"/>
  <c r="LH95" i="14" s="1"/>
  <c r="KM95" i="14" s="1"/>
  <c r="CR95" i="14"/>
  <c r="LD95" i="14" s="1"/>
  <c r="KI95" i="14" s="1"/>
  <c r="CN95" i="14"/>
  <c r="KZ95" i="14" s="1"/>
  <c r="KE95" i="14" s="1"/>
  <c r="CJ95" i="14"/>
  <c r="KV95" i="14" s="1"/>
  <c r="KA95" i="14" s="1"/>
  <c r="CZ93" i="14"/>
  <c r="LL93" i="14" s="1"/>
  <c r="KQ93" i="14" s="1"/>
  <c r="CV93" i="14"/>
  <c r="LH93" i="14" s="1"/>
  <c r="KM93" i="14" s="1"/>
  <c r="CR93" i="14"/>
  <c r="LD93" i="14" s="1"/>
  <c r="KI93" i="14" s="1"/>
  <c r="CN93" i="14"/>
  <c r="KZ93" i="14" s="1"/>
  <c r="KE93" i="14" s="1"/>
  <c r="CJ93" i="14"/>
  <c r="KV93" i="14" s="1"/>
  <c r="KA93" i="14" s="1"/>
  <c r="DA149" i="14"/>
  <c r="CW149" i="14"/>
  <c r="CS149" i="14"/>
  <c r="CO149" i="14"/>
  <c r="CK149" i="14"/>
  <c r="DA147" i="14"/>
  <c r="CW147" i="14"/>
  <c r="CS147" i="14"/>
  <c r="CO147" i="14"/>
  <c r="CK147" i="14"/>
  <c r="DA146" i="14"/>
  <c r="CW146" i="14"/>
  <c r="CS146" i="14"/>
  <c r="CO146" i="14"/>
  <c r="CK146" i="14"/>
  <c r="DA145" i="14"/>
  <c r="CW145" i="14"/>
  <c r="CS145" i="14"/>
  <c r="CO145" i="14"/>
  <c r="CK145" i="14"/>
  <c r="DA143" i="14"/>
  <c r="CW143" i="14"/>
  <c r="CS143" i="14"/>
  <c r="CO143" i="14"/>
  <c r="CK143" i="14"/>
  <c r="DA142" i="14"/>
  <c r="CW142" i="14"/>
  <c r="CS142" i="14"/>
  <c r="CO142" i="14"/>
  <c r="CK142" i="14"/>
  <c r="DA141" i="14"/>
  <c r="CW141" i="14"/>
  <c r="CS141" i="14"/>
  <c r="CO141" i="14"/>
  <c r="CK141" i="14"/>
  <c r="DA140" i="14"/>
  <c r="CW140" i="14"/>
  <c r="CS140" i="14"/>
  <c r="CO140" i="14"/>
  <c r="CK140" i="14"/>
  <c r="DA138" i="14"/>
  <c r="CW138" i="14"/>
  <c r="CS138" i="14"/>
  <c r="CO138" i="14"/>
  <c r="CK138" i="14"/>
  <c r="DA137" i="14"/>
  <c r="CW137" i="14"/>
  <c r="CS137" i="14"/>
  <c r="CO137" i="14"/>
  <c r="CK137" i="14"/>
  <c r="DA136" i="14"/>
  <c r="CW136" i="14"/>
  <c r="CS136" i="14"/>
  <c r="CO136" i="14"/>
  <c r="CK136" i="14"/>
  <c r="DA134" i="14"/>
  <c r="CW134" i="14"/>
  <c r="CS134" i="14"/>
  <c r="CO134" i="14"/>
  <c r="CK134" i="14"/>
  <c r="DA133" i="14"/>
  <c r="CW133" i="14"/>
  <c r="CS133" i="14"/>
  <c r="CO133" i="14"/>
  <c r="CK133" i="14"/>
  <c r="DA132" i="14"/>
  <c r="CW132" i="14"/>
  <c r="CS132" i="14"/>
  <c r="CO132" i="14"/>
  <c r="CK132" i="14"/>
  <c r="DA131" i="14"/>
  <c r="CW131" i="14"/>
  <c r="CS131" i="14"/>
  <c r="CO131" i="14"/>
  <c r="CK131" i="14"/>
  <c r="DA130" i="14"/>
  <c r="CW130" i="14"/>
  <c r="CS130" i="14"/>
  <c r="CO130" i="14"/>
  <c r="CK130" i="14"/>
  <c r="DA129" i="14"/>
  <c r="CW129" i="14"/>
  <c r="CS129" i="14"/>
  <c r="CO129" i="14"/>
  <c r="CK129" i="14"/>
  <c r="DA128" i="14"/>
  <c r="CW128" i="14"/>
  <c r="CS128" i="14"/>
  <c r="CO128" i="14"/>
  <c r="CK128" i="14"/>
  <c r="DA127" i="14"/>
  <c r="CW127" i="14"/>
  <c r="CS127" i="14"/>
  <c r="CO127" i="14"/>
  <c r="CK127" i="14"/>
  <c r="DA126" i="14"/>
  <c r="CW126" i="14"/>
  <c r="CS126" i="14"/>
  <c r="CO126" i="14"/>
  <c r="CK126" i="14"/>
  <c r="DA125" i="14"/>
  <c r="CW125" i="14"/>
  <c r="CS125" i="14"/>
  <c r="CO125" i="14"/>
  <c r="CK125" i="14"/>
  <c r="DA124" i="14"/>
  <c r="CW124" i="14"/>
  <c r="CS124" i="14"/>
  <c r="CO124" i="14"/>
  <c r="CK124" i="14"/>
  <c r="DA123" i="14"/>
  <c r="CW123" i="14"/>
  <c r="CS123" i="14"/>
  <c r="CO123" i="14"/>
  <c r="CK123" i="14"/>
  <c r="DA122" i="14"/>
  <c r="CW122" i="14"/>
  <c r="CS122" i="14"/>
  <c r="CO122" i="14"/>
  <c r="CK122" i="14"/>
  <c r="DA121" i="14"/>
  <c r="CW121" i="14"/>
  <c r="CS121" i="14"/>
  <c r="CO121" i="14"/>
  <c r="CK121" i="14"/>
  <c r="DA119" i="14"/>
  <c r="CW119" i="14"/>
  <c r="CS119" i="14"/>
  <c r="CO119" i="14"/>
  <c r="CK119" i="14"/>
  <c r="DA118" i="14"/>
  <c r="CW118" i="14"/>
  <c r="CS118" i="14"/>
  <c r="CO118" i="14"/>
  <c r="CK118" i="14"/>
  <c r="DA117" i="14"/>
  <c r="CW117" i="14"/>
  <c r="CS117" i="14"/>
  <c r="CO117" i="14"/>
  <c r="CK117" i="14"/>
  <c r="DA116" i="14"/>
  <c r="CW116" i="14"/>
  <c r="CS116" i="14"/>
  <c r="CO116" i="14"/>
  <c r="CK116" i="14"/>
  <c r="DA115" i="14"/>
  <c r="CW115" i="14"/>
  <c r="CS115" i="14"/>
  <c r="CO115" i="14"/>
  <c r="CK115" i="14"/>
  <c r="DA114" i="14"/>
  <c r="CW114" i="14"/>
  <c r="CS114" i="14"/>
  <c r="CO114" i="14"/>
  <c r="CK114" i="14"/>
  <c r="DA113" i="14"/>
  <c r="CW113" i="14"/>
  <c r="CS113" i="14"/>
  <c r="CO113" i="14"/>
  <c r="CK113" i="14"/>
  <c r="DA112" i="14"/>
  <c r="CW112" i="14"/>
  <c r="CS112" i="14"/>
  <c r="CO112" i="14"/>
  <c r="CK112" i="14"/>
  <c r="DA111" i="14"/>
  <c r="CW111" i="14"/>
  <c r="CS111" i="14"/>
  <c r="CO111" i="14"/>
  <c r="CK111" i="14"/>
  <c r="DA110" i="14"/>
  <c r="CW110" i="14"/>
  <c r="CS110" i="14"/>
  <c r="CO110" i="14"/>
  <c r="CK110" i="14"/>
  <c r="DA109" i="14"/>
  <c r="CW109" i="14"/>
  <c r="CS109" i="14"/>
  <c r="CO109" i="14"/>
  <c r="CK109" i="14"/>
  <c r="DA108" i="14"/>
  <c r="CW108" i="14"/>
  <c r="CS108" i="14"/>
  <c r="CO108" i="14"/>
  <c r="CK108" i="14"/>
  <c r="DA107" i="14"/>
  <c r="CW107" i="14"/>
  <c r="CS107" i="14"/>
  <c r="CO107" i="14"/>
  <c r="CK107" i="14"/>
  <c r="DA106" i="14"/>
  <c r="CW106" i="14"/>
  <c r="CS106" i="14"/>
  <c r="CO106" i="14"/>
  <c r="CK106" i="14"/>
  <c r="DA105" i="14"/>
  <c r="CW105" i="14"/>
  <c r="CS105" i="14"/>
  <c r="CO105" i="14"/>
  <c r="CK105" i="14"/>
  <c r="DA104" i="14"/>
  <c r="CW104" i="14"/>
  <c r="CS104" i="14"/>
  <c r="CO104" i="14"/>
  <c r="CK104" i="14"/>
  <c r="DA103" i="14"/>
  <c r="CW103" i="14"/>
  <c r="CS103" i="14"/>
  <c r="CO103" i="14"/>
  <c r="CK103" i="14"/>
  <c r="DA102" i="14"/>
  <c r="CW102" i="14"/>
  <c r="CS102" i="14"/>
  <c r="CO102" i="14"/>
  <c r="CK102" i="14"/>
  <c r="DA101" i="14"/>
  <c r="CW101" i="14"/>
  <c r="CS101" i="14"/>
  <c r="CO101" i="14"/>
  <c r="CK101" i="14"/>
  <c r="DA100" i="14"/>
  <c r="CW100" i="14"/>
  <c r="CS100" i="14"/>
  <c r="CO100" i="14"/>
  <c r="CK100" i="14"/>
  <c r="DA99" i="14"/>
  <c r="CW99" i="14"/>
  <c r="CS99" i="14"/>
  <c r="CO99" i="14"/>
  <c r="CK99" i="14"/>
  <c r="DA98" i="14"/>
  <c r="CW98" i="14"/>
  <c r="CS98" i="14"/>
  <c r="CO98" i="14"/>
  <c r="CK98" i="14"/>
  <c r="DA97" i="14"/>
  <c r="CW97" i="14"/>
  <c r="CS97" i="14"/>
  <c r="CO97" i="14"/>
  <c r="CK97" i="14"/>
  <c r="DA96" i="14"/>
  <c r="CW96" i="14"/>
  <c r="CS96" i="14"/>
  <c r="CO96" i="14"/>
  <c r="CK96" i="14"/>
  <c r="DA95" i="14"/>
  <c r="CW95" i="14"/>
  <c r="CS95" i="14"/>
  <c r="CO95" i="14"/>
  <c r="CK95" i="14"/>
  <c r="DA93" i="14"/>
  <c r="CW93" i="14"/>
  <c r="CS93" i="14"/>
  <c r="CO93" i="14"/>
  <c r="CK93" i="14"/>
  <c r="DA92" i="14"/>
  <c r="CP151" i="14"/>
  <c r="LB151" i="14" s="1"/>
  <c r="KG151" i="14" s="1"/>
  <c r="CL151" i="14"/>
  <c r="KX151" i="14" s="1"/>
  <c r="KC151" i="14" s="1"/>
  <c r="DB150" i="14"/>
  <c r="LN150" i="14" s="1"/>
  <c r="KS150" i="14" s="1"/>
  <c r="CX150" i="14"/>
  <c r="LJ150" i="14" s="1"/>
  <c r="KO150" i="14" s="1"/>
  <c r="CT150" i="14"/>
  <c r="LF150" i="14" s="1"/>
  <c r="KK150" i="14" s="1"/>
  <c r="CP150" i="14"/>
  <c r="LB150" i="14" s="1"/>
  <c r="KG150" i="14" s="1"/>
  <c r="CL150" i="14"/>
  <c r="KX150" i="14" s="1"/>
  <c r="KC150" i="14" s="1"/>
  <c r="DB149" i="14"/>
  <c r="LN149" i="14" s="1"/>
  <c r="KS149" i="14" s="1"/>
  <c r="CX149" i="14"/>
  <c r="LJ149" i="14" s="1"/>
  <c r="KO149" i="14" s="1"/>
  <c r="CT149" i="14"/>
  <c r="LF149" i="14" s="1"/>
  <c r="KK149" i="14" s="1"/>
  <c r="CP149" i="14"/>
  <c r="LB149" i="14" s="1"/>
  <c r="KG149" i="14" s="1"/>
  <c r="CL149" i="14"/>
  <c r="KX149" i="14" s="1"/>
  <c r="KC149" i="14" s="1"/>
  <c r="DB147" i="14"/>
  <c r="LN147" i="14" s="1"/>
  <c r="KS147" i="14" s="1"/>
  <c r="CX147" i="14"/>
  <c r="LJ147" i="14" s="1"/>
  <c r="KO147" i="14" s="1"/>
  <c r="CT147" i="14"/>
  <c r="LF147" i="14" s="1"/>
  <c r="KK147" i="14" s="1"/>
  <c r="CP147" i="14"/>
  <c r="LB147" i="14" s="1"/>
  <c r="KG147" i="14" s="1"/>
  <c r="CL147" i="14"/>
  <c r="KX147" i="14" s="1"/>
  <c r="KC147" i="14" s="1"/>
  <c r="DB146" i="14"/>
  <c r="LN146" i="14" s="1"/>
  <c r="KS146" i="14" s="1"/>
  <c r="CX146" i="14"/>
  <c r="LJ146" i="14" s="1"/>
  <c r="KO146" i="14" s="1"/>
  <c r="CT146" i="14"/>
  <c r="LF146" i="14" s="1"/>
  <c r="KK146" i="14" s="1"/>
  <c r="CP146" i="14"/>
  <c r="LB146" i="14" s="1"/>
  <c r="KG146" i="14" s="1"/>
  <c r="CL146" i="14"/>
  <c r="KX146" i="14" s="1"/>
  <c r="KC146" i="14" s="1"/>
  <c r="DB145" i="14"/>
  <c r="LN145" i="14" s="1"/>
  <c r="KS145" i="14" s="1"/>
  <c r="CX145" i="14"/>
  <c r="LJ145" i="14" s="1"/>
  <c r="KO145" i="14" s="1"/>
  <c r="CT145" i="14"/>
  <c r="LF145" i="14" s="1"/>
  <c r="KK145" i="14" s="1"/>
  <c r="CP145" i="14"/>
  <c r="LB145" i="14" s="1"/>
  <c r="KG145" i="14" s="1"/>
  <c r="CL145" i="14"/>
  <c r="KX145" i="14" s="1"/>
  <c r="KC145" i="14" s="1"/>
  <c r="DB143" i="14"/>
  <c r="LN143" i="14" s="1"/>
  <c r="KS143" i="14" s="1"/>
  <c r="CX143" i="14"/>
  <c r="LJ143" i="14" s="1"/>
  <c r="KO143" i="14" s="1"/>
  <c r="CT143" i="14"/>
  <c r="LF143" i="14" s="1"/>
  <c r="KK143" i="14" s="1"/>
  <c r="CP143" i="14"/>
  <c r="LB143" i="14" s="1"/>
  <c r="KG143" i="14" s="1"/>
  <c r="CL143" i="14"/>
  <c r="KX143" i="14" s="1"/>
  <c r="KC143" i="14" s="1"/>
  <c r="DB142" i="14"/>
  <c r="LN142" i="14" s="1"/>
  <c r="KS142" i="14" s="1"/>
  <c r="CX142" i="14"/>
  <c r="LJ142" i="14" s="1"/>
  <c r="KO142" i="14" s="1"/>
  <c r="CT142" i="14"/>
  <c r="LF142" i="14" s="1"/>
  <c r="KK142" i="14" s="1"/>
  <c r="CP142" i="14"/>
  <c r="LB142" i="14" s="1"/>
  <c r="KG142" i="14" s="1"/>
  <c r="CL142" i="14"/>
  <c r="KX142" i="14" s="1"/>
  <c r="KC142" i="14" s="1"/>
  <c r="DB141" i="14"/>
  <c r="LN141" i="14" s="1"/>
  <c r="KS141" i="14" s="1"/>
  <c r="CX141" i="14"/>
  <c r="LJ141" i="14" s="1"/>
  <c r="KO141" i="14" s="1"/>
  <c r="CT141" i="14"/>
  <c r="LF141" i="14" s="1"/>
  <c r="KK141" i="14" s="1"/>
  <c r="CP141" i="14"/>
  <c r="LB141" i="14" s="1"/>
  <c r="KG141" i="14" s="1"/>
  <c r="CL141" i="14"/>
  <c r="KX141" i="14" s="1"/>
  <c r="KC141" i="14" s="1"/>
  <c r="DB140" i="14"/>
  <c r="LN140" i="14" s="1"/>
  <c r="KS140" i="14" s="1"/>
  <c r="CX140" i="14"/>
  <c r="LJ140" i="14" s="1"/>
  <c r="KO140" i="14" s="1"/>
  <c r="CT140" i="14"/>
  <c r="LF140" i="14" s="1"/>
  <c r="KK140" i="14" s="1"/>
  <c r="CP140" i="14"/>
  <c r="LB140" i="14" s="1"/>
  <c r="KG140" i="14" s="1"/>
  <c r="CL140" i="14"/>
  <c r="KX140" i="14" s="1"/>
  <c r="KC140" i="14" s="1"/>
  <c r="DB138" i="14"/>
  <c r="LN138" i="14" s="1"/>
  <c r="KS138" i="14" s="1"/>
  <c r="CX138" i="14"/>
  <c r="LJ138" i="14" s="1"/>
  <c r="KO138" i="14" s="1"/>
  <c r="CT138" i="14"/>
  <c r="LF138" i="14" s="1"/>
  <c r="KK138" i="14" s="1"/>
  <c r="CP138" i="14"/>
  <c r="LB138" i="14" s="1"/>
  <c r="KG138" i="14" s="1"/>
  <c r="CL138" i="14"/>
  <c r="KX138" i="14" s="1"/>
  <c r="KC138" i="14" s="1"/>
  <c r="DB137" i="14"/>
  <c r="LN137" i="14" s="1"/>
  <c r="KS137" i="14" s="1"/>
  <c r="CX137" i="14"/>
  <c r="LJ137" i="14" s="1"/>
  <c r="KO137" i="14" s="1"/>
  <c r="CT137" i="14"/>
  <c r="LF137" i="14" s="1"/>
  <c r="KK137" i="14" s="1"/>
  <c r="CP137" i="14"/>
  <c r="LB137" i="14" s="1"/>
  <c r="KG137" i="14" s="1"/>
  <c r="CL137" i="14"/>
  <c r="KX137" i="14" s="1"/>
  <c r="KC137" i="14" s="1"/>
  <c r="DB136" i="14"/>
  <c r="LN136" i="14" s="1"/>
  <c r="KS136" i="14" s="1"/>
  <c r="CX136" i="14"/>
  <c r="LJ136" i="14" s="1"/>
  <c r="KO136" i="14" s="1"/>
  <c r="CT136" i="14"/>
  <c r="LF136" i="14" s="1"/>
  <c r="KK136" i="14" s="1"/>
  <c r="CP136" i="14"/>
  <c r="LB136" i="14" s="1"/>
  <c r="KG136" i="14" s="1"/>
  <c r="CL136" i="14"/>
  <c r="KX136" i="14" s="1"/>
  <c r="KC136" i="14" s="1"/>
  <c r="DB134" i="14"/>
  <c r="LN134" i="14" s="1"/>
  <c r="KS134" i="14" s="1"/>
  <c r="CX134" i="14"/>
  <c r="LJ134" i="14" s="1"/>
  <c r="KO134" i="14" s="1"/>
  <c r="CT134" i="14"/>
  <c r="LF134" i="14" s="1"/>
  <c r="KK134" i="14" s="1"/>
  <c r="CP134" i="14"/>
  <c r="LB134" i="14" s="1"/>
  <c r="KG134" i="14" s="1"/>
  <c r="CL134" i="14"/>
  <c r="KX134" i="14" s="1"/>
  <c r="KC134" i="14" s="1"/>
  <c r="DB133" i="14"/>
  <c r="LN133" i="14" s="1"/>
  <c r="KS133" i="14" s="1"/>
  <c r="CX133" i="14"/>
  <c r="LJ133" i="14" s="1"/>
  <c r="KO133" i="14" s="1"/>
  <c r="CT133" i="14"/>
  <c r="LF133" i="14" s="1"/>
  <c r="KK133" i="14" s="1"/>
  <c r="CP133" i="14"/>
  <c r="LB133" i="14" s="1"/>
  <c r="KG133" i="14" s="1"/>
  <c r="CL133" i="14"/>
  <c r="KX133" i="14" s="1"/>
  <c r="KC133" i="14" s="1"/>
  <c r="DB132" i="14"/>
  <c r="LN132" i="14" s="1"/>
  <c r="KS132" i="14" s="1"/>
  <c r="CX132" i="14"/>
  <c r="LJ132" i="14" s="1"/>
  <c r="KO132" i="14" s="1"/>
  <c r="CT132" i="14"/>
  <c r="LF132" i="14" s="1"/>
  <c r="KK132" i="14" s="1"/>
  <c r="CP132" i="14"/>
  <c r="LB132" i="14" s="1"/>
  <c r="KG132" i="14" s="1"/>
  <c r="CL132" i="14"/>
  <c r="KX132" i="14" s="1"/>
  <c r="KC132" i="14" s="1"/>
  <c r="DB131" i="14"/>
  <c r="LN131" i="14" s="1"/>
  <c r="KS131" i="14" s="1"/>
  <c r="CX131" i="14"/>
  <c r="LJ131" i="14" s="1"/>
  <c r="KO131" i="14" s="1"/>
  <c r="CT131" i="14"/>
  <c r="LF131" i="14" s="1"/>
  <c r="KK131" i="14" s="1"/>
  <c r="CP131" i="14"/>
  <c r="LB131" i="14" s="1"/>
  <c r="KG131" i="14" s="1"/>
  <c r="CL131" i="14"/>
  <c r="KX131" i="14" s="1"/>
  <c r="KC131" i="14" s="1"/>
  <c r="DB130" i="14"/>
  <c r="LN130" i="14" s="1"/>
  <c r="KS130" i="14" s="1"/>
  <c r="CX130" i="14"/>
  <c r="LJ130" i="14" s="1"/>
  <c r="KO130" i="14" s="1"/>
  <c r="CT130" i="14"/>
  <c r="LF130" i="14" s="1"/>
  <c r="KK130" i="14" s="1"/>
  <c r="CP130" i="14"/>
  <c r="LB130" i="14" s="1"/>
  <c r="KG130" i="14" s="1"/>
  <c r="CL130" i="14"/>
  <c r="KX130" i="14" s="1"/>
  <c r="KC130" i="14" s="1"/>
  <c r="DB129" i="14"/>
  <c r="LN129" i="14" s="1"/>
  <c r="KS129" i="14" s="1"/>
  <c r="CX129" i="14"/>
  <c r="LJ129" i="14" s="1"/>
  <c r="KO129" i="14" s="1"/>
  <c r="CT129" i="14"/>
  <c r="LF129" i="14" s="1"/>
  <c r="KK129" i="14" s="1"/>
  <c r="CP129" i="14"/>
  <c r="LB129" i="14" s="1"/>
  <c r="KG129" i="14" s="1"/>
  <c r="CL129" i="14"/>
  <c r="KX129" i="14" s="1"/>
  <c r="KC129" i="14" s="1"/>
  <c r="DB128" i="14"/>
  <c r="LN128" i="14" s="1"/>
  <c r="KS128" i="14" s="1"/>
  <c r="CX128" i="14"/>
  <c r="LJ128" i="14" s="1"/>
  <c r="KO128" i="14" s="1"/>
  <c r="CT128" i="14"/>
  <c r="LF128" i="14" s="1"/>
  <c r="KK128" i="14" s="1"/>
  <c r="CP128" i="14"/>
  <c r="LB128" i="14" s="1"/>
  <c r="KG128" i="14" s="1"/>
  <c r="CL128" i="14"/>
  <c r="KX128" i="14" s="1"/>
  <c r="KC128" i="14" s="1"/>
  <c r="DB127" i="14"/>
  <c r="LN127" i="14" s="1"/>
  <c r="KS127" i="14" s="1"/>
  <c r="CX127" i="14"/>
  <c r="LJ127" i="14" s="1"/>
  <c r="KO127" i="14" s="1"/>
  <c r="CT127" i="14"/>
  <c r="LF127" i="14" s="1"/>
  <c r="KK127" i="14" s="1"/>
  <c r="CP127" i="14"/>
  <c r="LB127" i="14" s="1"/>
  <c r="KG127" i="14" s="1"/>
  <c r="CL127" i="14"/>
  <c r="KX127" i="14" s="1"/>
  <c r="KC127" i="14" s="1"/>
  <c r="DB126" i="14"/>
  <c r="LN126" i="14" s="1"/>
  <c r="KS126" i="14" s="1"/>
  <c r="CX126" i="14"/>
  <c r="LJ126" i="14" s="1"/>
  <c r="KO126" i="14" s="1"/>
  <c r="CT126" i="14"/>
  <c r="LF126" i="14" s="1"/>
  <c r="KK126" i="14" s="1"/>
  <c r="CP126" i="14"/>
  <c r="LB126" i="14" s="1"/>
  <c r="KG126" i="14" s="1"/>
  <c r="CL126" i="14"/>
  <c r="KX126" i="14" s="1"/>
  <c r="KC126" i="14" s="1"/>
  <c r="DB125" i="14"/>
  <c r="LN125" i="14" s="1"/>
  <c r="KS125" i="14" s="1"/>
  <c r="CX125" i="14"/>
  <c r="LJ125" i="14" s="1"/>
  <c r="KO125" i="14" s="1"/>
  <c r="CT125" i="14"/>
  <c r="LF125" i="14" s="1"/>
  <c r="KK125" i="14" s="1"/>
  <c r="CP125" i="14"/>
  <c r="LB125" i="14" s="1"/>
  <c r="KG125" i="14" s="1"/>
  <c r="CL125" i="14"/>
  <c r="KX125" i="14" s="1"/>
  <c r="KC125" i="14" s="1"/>
  <c r="DB124" i="14"/>
  <c r="LN124" i="14" s="1"/>
  <c r="KS124" i="14" s="1"/>
  <c r="CX124" i="14"/>
  <c r="LJ124" i="14" s="1"/>
  <c r="KO124" i="14" s="1"/>
  <c r="CT124" i="14"/>
  <c r="LF124" i="14" s="1"/>
  <c r="KK124" i="14" s="1"/>
  <c r="CP124" i="14"/>
  <c r="LB124" i="14" s="1"/>
  <c r="KG124" i="14" s="1"/>
  <c r="CL124" i="14"/>
  <c r="KX124" i="14" s="1"/>
  <c r="KC124" i="14" s="1"/>
  <c r="DB123" i="14"/>
  <c r="LN123" i="14" s="1"/>
  <c r="KS123" i="14" s="1"/>
  <c r="CX123" i="14"/>
  <c r="LJ123" i="14" s="1"/>
  <c r="KO123" i="14" s="1"/>
  <c r="CT123" i="14"/>
  <c r="LF123" i="14" s="1"/>
  <c r="KK123" i="14" s="1"/>
  <c r="CP123" i="14"/>
  <c r="LB123" i="14" s="1"/>
  <c r="KG123" i="14" s="1"/>
  <c r="CL123" i="14"/>
  <c r="KX123" i="14" s="1"/>
  <c r="KC123" i="14" s="1"/>
  <c r="DB122" i="14"/>
  <c r="LN122" i="14" s="1"/>
  <c r="KS122" i="14" s="1"/>
  <c r="CX122" i="14"/>
  <c r="LJ122" i="14" s="1"/>
  <c r="KO122" i="14" s="1"/>
  <c r="CT122" i="14"/>
  <c r="LF122" i="14" s="1"/>
  <c r="KK122" i="14" s="1"/>
  <c r="CP122" i="14"/>
  <c r="LB122" i="14" s="1"/>
  <c r="KG122" i="14" s="1"/>
  <c r="CL122" i="14"/>
  <c r="KX122" i="14" s="1"/>
  <c r="KC122" i="14" s="1"/>
  <c r="DB121" i="14"/>
  <c r="LN121" i="14" s="1"/>
  <c r="KS121" i="14" s="1"/>
  <c r="CX121" i="14"/>
  <c r="LJ121" i="14" s="1"/>
  <c r="KO121" i="14" s="1"/>
  <c r="CT121" i="14"/>
  <c r="LF121" i="14" s="1"/>
  <c r="KK121" i="14" s="1"/>
  <c r="CP121" i="14"/>
  <c r="LB121" i="14" s="1"/>
  <c r="KG121" i="14" s="1"/>
  <c r="CL121" i="14"/>
  <c r="KX121" i="14" s="1"/>
  <c r="KC121" i="14" s="1"/>
  <c r="DB119" i="14"/>
  <c r="LN119" i="14" s="1"/>
  <c r="KS119" i="14" s="1"/>
  <c r="CX119" i="14"/>
  <c r="LJ119" i="14" s="1"/>
  <c r="KO119" i="14" s="1"/>
  <c r="CT119" i="14"/>
  <c r="LF119" i="14" s="1"/>
  <c r="KK119" i="14" s="1"/>
  <c r="CP119" i="14"/>
  <c r="LB119" i="14" s="1"/>
  <c r="KG119" i="14" s="1"/>
  <c r="CL119" i="14"/>
  <c r="KX119" i="14" s="1"/>
  <c r="KC119" i="14" s="1"/>
  <c r="DB118" i="14"/>
  <c r="LN118" i="14" s="1"/>
  <c r="KS118" i="14" s="1"/>
  <c r="CX118" i="14"/>
  <c r="LJ118" i="14" s="1"/>
  <c r="KO118" i="14" s="1"/>
  <c r="CT118" i="14"/>
  <c r="LF118" i="14" s="1"/>
  <c r="KK118" i="14" s="1"/>
  <c r="CP118" i="14"/>
  <c r="LB118" i="14" s="1"/>
  <c r="KG118" i="14" s="1"/>
  <c r="CL118" i="14"/>
  <c r="KX118" i="14" s="1"/>
  <c r="KC118" i="14" s="1"/>
  <c r="DB117" i="14"/>
  <c r="LN117" i="14" s="1"/>
  <c r="KS117" i="14" s="1"/>
  <c r="CX117" i="14"/>
  <c r="LJ117" i="14" s="1"/>
  <c r="KO117" i="14" s="1"/>
  <c r="CT117" i="14"/>
  <c r="LF117" i="14" s="1"/>
  <c r="KK117" i="14" s="1"/>
  <c r="CP117" i="14"/>
  <c r="LB117" i="14" s="1"/>
  <c r="KG117" i="14" s="1"/>
  <c r="CL117" i="14"/>
  <c r="KX117" i="14" s="1"/>
  <c r="KC117" i="14" s="1"/>
  <c r="DB116" i="14"/>
  <c r="LN116" i="14" s="1"/>
  <c r="KS116" i="14" s="1"/>
  <c r="CX116" i="14"/>
  <c r="LJ116" i="14" s="1"/>
  <c r="KO116" i="14" s="1"/>
  <c r="CT116" i="14"/>
  <c r="LF116" i="14" s="1"/>
  <c r="KK116" i="14" s="1"/>
  <c r="CP116" i="14"/>
  <c r="LB116" i="14" s="1"/>
  <c r="KG116" i="14" s="1"/>
  <c r="CL116" i="14"/>
  <c r="KX116" i="14" s="1"/>
  <c r="KC116" i="14" s="1"/>
  <c r="DB115" i="14"/>
  <c r="LN115" i="14" s="1"/>
  <c r="KS115" i="14" s="1"/>
  <c r="CX115" i="14"/>
  <c r="LJ115" i="14" s="1"/>
  <c r="KO115" i="14" s="1"/>
  <c r="CT115" i="14"/>
  <c r="LF115" i="14" s="1"/>
  <c r="KK115" i="14" s="1"/>
  <c r="CP115" i="14"/>
  <c r="LB115" i="14" s="1"/>
  <c r="KG115" i="14" s="1"/>
  <c r="CL115" i="14"/>
  <c r="KX115" i="14" s="1"/>
  <c r="KC115" i="14" s="1"/>
  <c r="DB114" i="14"/>
  <c r="LN114" i="14" s="1"/>
  <c r="KS114" i="14" s="1"/>
  <c r="CX114" i="14"/>
  <c r="LJ114" i="14" s="1"/>
  <c r="KO114" i="14" s="1"/>
  <c r="CT114" i="14"/>
  <c r="LF114" i="14" s="1"/>
  <c r="KK114" i="14" s="1"/>
  <c r="CP114" i="14"/>
  <c r="LB114" i="14" s="1"/>
  <c r="KG114" i="14" s="1"/>
  <c r="CL114" i="14"/>
  <c r="KX114" i="14" s="1"/>
  <c r="KC114" i="14" s="1"/>
  <c r="DB113" i="14"/>
  <c r="LN113" i="14" s="1"/>
  <c r="KS113" i="14" s="1"/>
  <c r="CX113" i="14"/>
  <c r="LJ113" i="14" s="1"/>
  <c r="KO113" i="14" s="1"/>
  <c r="CT113" i="14"/>
  <c r="LF113" i="14" s="1"/>
  <c r="KK113" i="14" s="1"/>
  <c r="CP113" i="14"/>
  <c r="LB113" i="14" s="1"/>
  <c r="KG113" i="14" s="1"/>
  <c r="CL113" i="14"/>
  <c r="KX113" i="14" s="1"/>
  <c r="KC113" i="14" s="1"/>
  <c r="DB112" i="14"/>
  <c r="LN112" i="14" s="1"/>
  <c r="KS112" i="14" s="1"/>
  <c r="CX112" i="14"/>
  <c r="LJ112" i="14" s="1"/>
  <c r="KO112" i="14" s="1"/>
  <c r="CT112" i="14"/>
  <c r="LF112" i="14" s="1"/>
  <c r="KK112" i="14" s="1"/>
  <c r="CP112" i="14"/>
  <c r="LB112" i="14" s="1"/>
  <c r="KG112" i="14" s="1"/>
  <c r="CL112" i="14"/>
  <c r="KX112" i="14" s="1"/>
  <c r="KC112" i="14" s="1"/>
  <c r="DB111" i="14"/>
  <c r="LN111" i="14" s="1"/>
  <c r="KS111" i="14" s="1"/>
  <c r="CX111" i="14"/>
  <c r="LJ111" i="14" s="1"/>
  <c r="KO111" i="14" s="1"/>
  <c r="CT111" i="14"/>
  <c r="LF111" i="14" s="1"/>
  <c r="KK111" i="14" s="1"/>
  <c r="CP111" i="14"/>
  <c r="LB111" i="14" s="1"/>
  <c r="KG111" i="14" s="1"/>
  <c r="CL111" i="14"/>
  <c r="KX111" i="14" s="1"/>
  <c r="KC111" i="14" s="1"/>
  <c r="DB110" i="14"/>
  <c r="LN110" i="14" s="1"/>
  <c r="KS110" i="14" s="1"/>
  <c r="CX110" i="14"/>
  <c r="LJ110" i="14" s="1"/>
  <c r="KO110" i="14" s="1"/>
  <c r="CT110" i="14"/>
  <c r="LF110" i="14" s="1"/>
  <c r="KK110" i="14" s="1"/>
  <c r="CP110" i="14"/>
  <c r="LB110" i="14" s="1"/>
  <c r="KG110" i="14" s="1"/>
  <c r="CL110" i="14"/>
  <c r="KX110" i="14" s="1"/>
  <c r="KC110" i="14" s="1"/>
  <c r="DB109" i="14"/>
  <c r="LN109" i="14" s="1"/>
  <c r="KS109" i="14" s="1"/>
  <c r="CX109" i="14"/>
  <c r="LJ109" i="14" s="1"/>
  <c r="KO109" i="14" s="1"/>
  <c r="CT109" i="14"/>
  <c r="LF109" i="14" s="1"/>
  <c r="KK109" i="14" s="1"/>
  <c r="CP109" i="14"/>
  <c r="LB109" i="14" s="1"/>
  <c r="KG109" i="14" s="1"/>
  <c r="CL109" i="14"/>
  <c r="KX109" i="14" s="1"/>
  <c r="KC109" i="14" s="1"/>
  <c r="DB108" i="14"/>
  <c r="LN108" i="14" s="1"/>
  <c r="KS108" i="14" s="1"/>
  <c r="CX108" i="14"/>
  <c r="LJ108" i="14" s="1"/>
  <c r="KO108" i="14" s="1"/>
  <c r="CT108" i="14"/>
  <c r="LF108" i="14" s="1"/>
  <c r="KK108" i="14" s="1"/>
  <c r="CP108" i="14"/>
  <c r="LB108" i="14" s="1"/>
  <c r="KG108" i="14" s="1"/>
  <c r="CL108" i="14"/>
  <c r="KX108" i="14" s="1"/>
  <c r="KC108" i="14" s="1"/>
  <c r="DB107" i="14"/>
  <c r="LN107" i="14" s="1"/>
  <c r="KS107" i="14" s="1"/>
  <c r="CX107" i="14"/>
  <c r="LJ107" i="14" s="1"/>
  <c r="KO107" i="14" s="1"/>
  <c r="CT107" i="14"/>
  <c r="LF107" i="14" s="1"/>
  <c r="KK107" i="14" s="1"/>
  <c r="CP107" i="14"/>
  <c r="LB107" i="14" s="1"/>
  <c r="KG107" i="14" s="1"/>
  <c r="CL107" i="14"/>
  <c r="KX107" i="14" s="1"/>
  <c r="KC107" i="14" s="1"/>
  <c r="DB106" i="14"/>
  <c r="LN106" i="14" s="1"/>
  <c r="KS106" i="14" s="1"/>
  <c r="CX106" i="14"/>
  <c r="LJ106" i="14" s="1"/>
  <c r="KO106" i="14" s="1"/>
  <c r="CT106" i="14"/>
  <c r="LF106" i="14" s="1"/>
  <c r="KK106" i="14" s="1"/>
  <c r="CP106" i="14"/>
  <c r="LB106" i="14" s="1"/>
  <c r="KG106" i="14" s="1"/>
  <c r="CL106" i="14"/>
  <c r="KX106" i="14" s="1"/>
  <c r="KC106" i="14" s="1"/>
  <c r="DB105" i="14"/>
  <c r="LN105" i="14" s="1"/>
  <c r="KS105" i="14" s="1"/>
  <c r="CX105" i="14"/>
  <c r="LJ105" i="14" s="1"/>
  <c r="KO105" i="14" s="1"/>
  <c r="CT105" i="14"/>
  <c r="LF105" i="14" s="1"/>
  <c r="KK105" i="14" s="1"/>
  <c r="CP105" i="14"/>
  <c r="LB105" i="14" s="1"/>
  <c r="KG105" i="14" s="1"/>
  <c r="CL105" i="14"/>
  <c r="KX105" i="14" s="1"/>
  <c r="KC105" i="14" s="1"/>
  <c r="DB104" i="14"/>
  <c r="LN104" i="14" s="1"/>
  <c r="KS104" i="14" s="1"/>
  <c r="CX104" i="14"/>
  <c r="LJ104" i="14" s="1"/>
  <c r="KO104" i="14" s="1"/>
  <c r="CT104" i="14"/>
  <c r="LF104" i="14" s="1"/>
  <c r="KK104" i="14" s="1"/>
  <c r="CP104" i="14"/>
  <c r="LB104" i="14" s="1"/>
  <c r="KG104" i="14" s="1"/>
  <c r="CL104" i="14"/>
  <c r="KX104" i="14" s="1"/>
  <c r="KC104" i="14" s="1"/>
  <c r="DB103" i="14"/>
  <c r="LN103" i="14" s="1"/>
  <c r="KS103" i="14" s="1"/>
  <c r="CX103" i="14"/>
  <c r="LJ103" i="14" s="1"/>
  <c r="KO103" i="14" s="1"/>
  <c r="CT103" i="14"/>
  <c r="LF103" i="14" s="1"/>
  <c r="KK103" i="14" s="1"/>
  <c r="CP103" i="14"/>
  <c r="LB103" i="14" s="1"/>
  <c r="KG103" i="14" s="1"/>
  <c r="CL103" i="14"/>
  <c r="KX103" i="14" s="1"/>
  <c r="KC103" i="14" s="1"/>
  <c r="DB102" i="14"/>
  <c r="LN102" i="14" s="1"/>
  <c r="KS102" i="14" s="1"/>
  <c r="CX102" i="14"/>
  <c r="LJ102" i="14" s="1"/>
  <c r="KO102" i="14" s="1"/>
  <c r="CT102" i="14"/>
  <c r="LF102" i="14" s="1"/>
  <c r="KK102" i="14" s="1"/>
  <c r="CP102" i="14"/>
  <c r="LB102" i="14" s="1"/>
  <c r="KG102" i="14" s="1"/>
  <c r="CL102" i="14"/>
  <c r="KX102" i="14" s="1"/>
  <c r="KC102" i="14" s="1"/>
  <c r="DB101" i="14"/>
  <c r="LN101" i="14" s="1"/>
  <c r="KS101" i="14" s="1"/>
  <c r="CX101" i="14"/>
  <c r="LJ101" i="14" s="1"/>
  <c r="KO101" i="14" s="1"/>
  <c r="CT101" i="14"/>
  <c r="LF101" i="14" s="1"/>
  <c r="KK101" i="14" s="1"/>
  <c r="CP101" i="14"/>
  <c r="LB101" i="14" s="1"/>
  <c r="KG101" i="14" s="1"/>
  <c r="CL101" i="14"/>
  <c r="KX101" i="14" s="1"/>
  <c r="KC101" i="14" s="1"/>
  <c r="DB100" i="14"/>
  <c r="LN100" i="14" s="1"/>
  <c r="KS100" i="14" s="1"/>
  <c r="CX100" i="14"/>
  <c r="LJ100" i="14" s="1"/>
  <c r="KO100" i="14" s="1"/>
  <c r="CT100" i="14"/>
  <c r="LF100" i="14" s="1"/>
  <c r="KK100" i="14" s="1"/>
  <c r="CP100" i="14"/>
  <c r="LB100" i="14" s="1"/>
  <c r="KG100" i="14" s="1"/>
  <c r="CL100" i="14"/>
  <c r="KX100" i="14" s="1"/>
  <c r="KC100" i="14" s="1"/>
  <c r="DB99" i="14"/>
  <c r="LN99" i="14" s="1"/>
  <c r="KS99" i="14" s="1"/>
  <c r="CX99" i="14"/>
  <c r="LJ99" i="14" s="1"/>
  <c r="KO99" i="14" s="1"/>
  <c r="CT99" i="14"/>
  <c r="LF99" i="14" s="1"/>
  <c r="KK99" i="14" s="1"/>
  <c r="CP99" i="14"/>
  <c r="LB99" i="14" s="1"/>
  <c r="KG99" i="14" s="1"/>
  <c r="CL99" i="14"/>
  <c r="KX99" i="14" s="1"/>
  <c r="KC99" i="14" s="1"/>
  <c r="DB98" i="14"/>
  <c r="LN98" i="14" s="1"/>
  <c r="KS98" i="14" s="1"/>
  <c r="CX98" i="14"/>
  <c r="LJ98" i="14" s="1"/>
  <c r="KO98" i="14" s="1"/>
  <c r="CT98" i="14"/>
  <c r="LF98" i="14" s="1"/>
  <c r="KK98" i="14" s="1"/>
  <c r="CP98" i="14"/>
  <c r="LB98" i="14" s="1"/>
  <c r="KG98" i="14" s="1"/>
  <c r="CL98" i="14"/>
  <c r="KX98" i="14" s="1"/>
  <c r="KC98" i="14" s="1"/>
  <c r="DB97" i="14"/>
  <c r="LN97" i="14" s="1"/>
  <c r="KS97" i="14" s="1"/>
  <c r="CX97" i="14"/>
  <c r="LJ97" i="14" s="1"/>
  <c r="KO97" i="14" s="1"/>
  <c r="CT97" i="14"/>
  <c r="LF97" i="14" s="1"/>
  <c r="KK97" i="14" s="1"/>
  <c r="CP97" i="14"/>
  <c r="LB97" i="14" s="1"/>
  <c r="KG97" i="14" s="1"/>
  <c r="CL97" i="14"/>
  <c r="KX97" i="14" s="1"/>
  <c r="KC97" i="14" s="1"/>
  <c r="DB96" i="14"/>
  <c r="LN96" i="14" s="1"/>
  <c r="KS96" i="14" s="1"/>
  <c r="CX96" i="14"/>
  <c r="LJ96" i="14" s="1"/>
  <c r="KO96" i="14" s="1"/>
  <c r="CT96" i="14"/>
  <c r="LF96" i="14" s="1"/>
  <c r="KK96" i="14" s="1"/>
  <c r="CP96" i="14"/>
  <c r="LB96" i="14" s="1"/>
  <c r="KG96" i="14" s="1"/>
  <c r="CL96" i="14"/>
  <c r="KX96" i="14" s="1"/>
  <c r="KC96" i="14" s="1"/>
  <c r="DB95" i="14"/>
  <c r="LN95" i="14" s="1"/>
  <c r="KS95" i="14" s="1"/>
  <c r="CX95" i="14"/>
  <c r="LJ95" i="14" s="1"/>
  <c r="KO95" i="14" s="1"/>
  <c r="CT95" i="14"/>
  <c r="LF95" i="14" s="1"/>
  <c r="KK95" i="14" s="1"/>
  <c r="CP95" i="14"/>
  <c r="LB95" i="14" s="1"/>
  <c r="KG95" i="14" s="1"/>
  <c r="CL95" i="14"/>
  <c r="KX95" i="14" s="1"/>
  <c r="KC95" i="14" s="1"/>
  <c r="DB93" i="14"/>
  <c r="LN93" i="14" s="1"/>
  <c r="KS93" i="14" s="1"/>
  <c r="CX93" i="14"/>
  <c r="LJ93" i="14" s="1"/>
  <c r="KO93" i="14" s="1"/>
  <c r="CT93" i="14"/>
  <c r="LF93" i="14" s="1"/>
  <c r="KK93" i="14" s="1"/>
  <c r="CP93" i="14"/>
  <c r="LB93" i="14" s="1"/>
  <c r="KG93" i="14" s="1"/>
  <c r="CL93" i="14"/>
  <c r="KX93" i="14" s="1"/>
  <c r="KC93" i="14" s="1"/>
  <c r="CY149" i="14"/>
  <c r="CU149" i="14"/>
  <c r="CQ149" i="14"/>
  <c r="CM149" i="14"/>
  <c r="CI149" i="14"/>
  <c r="CY147" i="14"/>
  <c r="CU147" i="14"/>
  <c r="CQ147" i="14"/>
  <c r="CM147" i="14"/>
  <c r="CI147" i="14"/>
  <c r="CY146" i="14"/>
  <c r="CU146" i="14"/>
  <c r="CQ146" i="14"/>
  <c r="CM146" i="14"/>
  <c r="CI146" i="14"/>
  <c r="CY145" i="14"/>
  <c r="CU145" i="14"/>
  <c r="CQ145" i="14"/>
  <c r="CM145" i="14"/>
  <c r="CI145" i="14"/>
  <c r="CY143" i="14"/>
  <c r="CU143" i="14"/>
  <c r="CQ143" i="14"/>
  <c r="CM143" i="14"/>
  <c r="CI143" i="14"/>
  <c r="CY142" i="14"/>
  <c r="CU142" i="14"/>
  <c r="CQ142" i="14"/>
  <c r="CM142" i="14"/>
  <c r="CI142" i="14"/>
  <c r="CY141" i="14"/>
  <c r="CU141" i="14"/>
  <c r="CQ141" i="14"/>
  <c r="CM141" i="14"/>
  <c r="CI141" i="14"/>
  <c r="CY140" i="14"/>
  <c r="CU140" i="14"/>
  <c r="CQ140" i="14"/>
  <c r="CM140" i="14"/>
  <c r="CI140" i="14"/>
  <c r="CY138" i="14"/>
  <c r="CU138" i="14"/>
  <c r="CQ138" i="14"/>
  <c r="CM138" i="14"/>
  <c r="CI138" i="14"/>
  <c r="CY137" i="14"/>
  <c r="CU137" i="14"/>
  <c r="CQ137" i="14"/>
  <c r="CM137" i="14"/>
  <c r="CI137" i="14"/>
  <c r="CY136" i="14"/>
  <c r="CU136" i="14"/>
  <c r="CQ136" i="14"/>
  <c r="CM136" i="14"/>
  <c r="CI136" i="14"/>
  <c r="CY134" i="14"/>
  <c r="CU134" i="14"/>
  <c r="CQ134" i="14"/>
  <c r="CM134" i="14"/>
  <c r="CI134" i="14"/>
  <c r="CY133" i="14"/>
  <c r="CU133" i="14"/>
  <c r="CQ133" i="14"/>
  <c r="CM133" i="14"/>
  <c r="CI133" i="14"/>
  <c r="CY132" i="14"/>
  <c r="CU132" i="14"/>
  <c r="CQ132" i="14"/>
  <c r="CM132" i="14"/>
  <c r="CI132" i="14"/>
  <c r="CY131" i="14"/>
  <c r="CU131" i="14"/>
  <c r="CQ131" i="14"/>
  <c r="CM131" i="14"/>
  <c r="CI131" i="14"/>
  <c r="CY130" i="14"/>
  <c r="CU130" i="14"/>
  <c r="CQ130" i="14"/>
  <c r="CM130" i="14"/>
  <c r="CI130" i="14"/>
  <c r="CY129" i="14"/>
  <c r="CU129" i="14"/>
  <c r="CQ129" i="14"/>
  <c r="CM129" i="14"/>
  <c r="CI129" i="14"/>
  <c r="CY128" i="14"/>
  <c r="CU128" i="14"/>
  <c r="CQ128" i="14"/>
  <c r="CM128" i="14"/>
  <c r="CI128" i="14"/>
  <c r="CY127" i="14"/>
  <c r="CU127" i="14"/>
  <c r="CQ127" i="14"/>
  <c r="CM127" i="14"/>
  <c r="CI127" i="14"/>
  <c r="CY126" i="14"/>
  <c r="CU126" i="14"/>
  <c r="CQ126" i="14"/>
  <c r="CM126" i="14"/>
  <c r="CI126" i="14"/>
  <c r="CY125" i="14"/>
  <c r="CU125" i="14"/>
  <c r="CQ125" i="14"/>
  <c r="CM125" i="14"/>
  <c r="CI125" i="14"/>
  <c r="CY124" i="14"/>
  <c r="CU124" i="14"/>
  <c r="CQ124" i="14"/>
  <c r="CM124" i="14"/>
  <c r="CI124" i="14"/>
  <c r="CY123" i="14"/>
  <c r="CU123" i="14"/>
  <c r="CQ123" i="14"/>
  <c r="CM123" i="14"/>
  <c r="CI123" i="14"/>
  <c r="CY122" i="14"/>
  <c r="CU122" i="14"/>
  <c r="CQ122" i="14"/>
  <c r="CM122" i="14"/>
  <c r="CI122" i="14"/>
  <c r="CY121" i="14"/>
  <c r="CU121" i="14"/>
  <c r="CQ121" i="14"/>
  <c r="CM121" i="14"/>
  <c r="CI121" i="14"/>
  <c r="CY119" i="14"/>
  <c r="CU119" i="14"/>
  <c r="CQ119" i="14"/>
  <c r="CM119" i="14"/>
  <c r="CI119" i="14"/>
  <c r="CY118" i="14"/>
  <c r="CU118" i="14"/>
  <c r="CQ118" i="14"/>
  <c r="CM118" i="14"/>
  <c r="CI118" i="14"/>
  <c r="CY117" i="14"/>
  <c r="CU117" i="14"/>
  <c r="CQ117" i="14"/>
  <c r="CM117" i="14"/>
  <c r="CI117" i="14"/>
  <c r="CY116" i="14"/>
  <c r="CU116" i="14"/>
  <c r="CQ116" i="14"/>
  <c r="CM116" i="14"/>
  <c r="CI116" i="14"/>
  <c r="CY115" i="14"/>
  <c r="CU115" i="14"/>
  <c r="CQ115" i="14"/>
  <c r="CM115" i="14"/>
  <c r="CI115" i="14"/>
  <c r="CY114" i="14"/>
  <c r="CU114" i="14"/>
  <c r="CQ114" i="14"/>
  <c r="CM114" i="14"/>
  <c r="CI114" i="14"/>
  <c r="CY113" i="14"/>
  <c r="CU113" i="14"/>
  <c r="CQ113" i="14"/>
  <c r="CM113" i="14"/>
  <c r="CI113" i="14"/>
  <c r="CY112" i="14"/>
  <c r="CU112" i="14"/>
  <c r="CQ112" i="14"/>
  <c r="CM112" i="14"/>
  <c r="CI112" i="14"/>
  <c r="CY111" i="14"/>
  <c r="CU111" i="14"/>
  <c r="CQ111" i="14"/>
  <c r="CM111" i="14"/>
  <c r="CI111" i="14"/>
  <c r="CY110" i="14"/>
  <c r="CU110" i="14"/>
  <c r="CQ110" i="14"/>
  <c r="CM110" i="14"/>
  <c r="CI110" i="14"/>
  <c r="CY109" i="14"/>
  <c r="CU109" i="14"/>
  <c r="CQ109" i="14"/>
  <c r="CM109" i="14"/>
  <c r="CI109" i="14"/>
  <c r="CY108" i="14"/>
  <c r="CU108" i="14"/>
  <c r="CQ108" i="14"/>
  <c r="CM108" i="14"/>
  <c r="CI108" i="14"/>
  <c r="CY107" i="14"/>
  <c r="CU107" i="14"/>
  <c r="CQ107" i="14"/>
  <c r="CM107" i="14"/>
  <c r="CI107" i="14"/>
  <c r="CY106" i="14"/>
  <c r="CU106" i="14"/>
  <c r="CQ106" i="14"/>
  <c r="CM106" i="14"/>
  <c r="CI106" i="14"/>
  <c r="CY105" i="14"/>
  <c r="CU105" i="14"/>
  <c r="CQ105" i="14"/>
  <c r="CM105" i="14"/>
  <c r="CI105" i="14"/>
  <c r="CY104" i="14"/>
  <c r="CU104" i="14"/>
  <c r="CQ104" i="14"/>
  <c r="CM104" i="14"/>
  <c r="CI104" i="14"/>
  <c r="CY103" i="14"/>
  <c r="CU103" i="14"/>
  <c r="CQ103" i="14"/>
  <c r="CM103" i="14"/>
  <c r="CI103" i="14"/>
  <c r="CY102" i="14"/>
  <c r="CU102" i="14"/>
  <c r="CQ102" i="14"/>
  <c r="CM102" i="14"/>
  <c r="CI102" i="14"/>
  <c r="CY101" i="14"/>
  <c r="CU101" i="14"/>
  <c r="CQ101" i="14"/>
  <c r="CM101" i="14"/>
  <c r="CI101" i="14"/>
  <c r="CY100" i="14"/>
  <c r="CU100" i="14"/>
  <c r="CQ100" i="14"/>
  <c r="CM100" i="14"/>
  <c r="CI100" i="14"/>
  <c r="CY99" i="14"/>
  <c r="CU99" i="14"/>
  <c r="CQ99" i="14"/>
  <c r="CM99" i="14"/>
  <c r="CI99" i="14"/>
  <c r="CY98" i="14"/>
  <c r="CU98" i="14"/>
  <c r="CQ98" i="14"/>
  <c r="CM98" i="14"/>
  <c r="CI98" i="14"/>
  <c r="CY97" i="14"/>
  <c r="CU97" i="14"/>
  <c r="CQ97" i="14"/>
  <c r="CM97" i="14"/>
  <c r="CI97" i="14"/>
  <c r="CY96" i="14"/>
  <c r="CU96" i="14"/>
  <c r="CQ96" i="14"/>
  <c r="CM96" i="14"/>
  <c r="CI96" i="14"/>
  <c r="CY95" i="14"/>
  <c r="CU95" i="14"/>
  <c r="CQ95" i="14"/>
  <c r="CM95" i="14"/>
  <c r="CI95" i="14"/>
  <c r="CY93" i="14"/>
  <c r="CU93" i="14"/>
  <c r="CQ93" i="14"/>
  <c r="CM93" i="14"/>
  <c r="CI93" i="14"/>
  <c r="CY92" i="14"/>
  <c r="CZ92" i="14"/>
  <c r="LL92" i="14" s="1"/>
  <c r="KQ92" i="14" s="1"/>
  <c r="CV92" i="14"/>
  <c r="LH92" i="14" s="1"/>
  <c r="KM92" i="14" s="1"/>
  <c r="CR92" i="14"/>
  <c r="LD92" i="14" s="1"/>
  <c r="KI92" i="14" s="1"/>
  <c r="CN92" i="14"/>
  <c r="KZ92" i="14" s="1"/>
  <c r="KE92" i="14" s="1"/>
  <c r="CJ92" i="14"/>
  <c r="KV92" i="14" s="1"/>
  <c r="KA92" i="14" s="1"/>
  <c r="CZ91" i="14"/>
  <c r="LL91" i="14" s="1"/>
  <c r="KQ91" i="14" s="1"/>
  <c r="CV91" i="14"/>
  <c r="LH91" i="14" s="1"/>
  <c r="KM91" i="14" s="1"/>
  <c r="CR91" i="14"/>
  <c r="LD91" i="14" s="1"/>
  <c r="KI91" i="14" s="1"/>
  <c r="CN91" i="14"/>
  <c r="KZ91" i="14" s="1"/>
  <c r="KE91" i="14" s="1"/>
  <c r="CJ91" i="14"/>
  <c r="KV91" i="14" s="1"/>
  <c r="KA91" i="14" s="1"/>
  <c r="CZ90" i="14"/>
  <c r="LL90" i="14" s="1"/>
  <c r="KQ90" i="14" s="1"/>
  <c r="CV90" i="14"/>
  <c r="LH90" i="14" s="1"/>
  <c r="KM90" i="14" s="1"/>
  <c r="CR90" i="14"/>
  <c r="LD90" i="14" s="1"/>
  <c r="KI90" i="14" s="1"/>
  <c r="CN90" i="14"/>
  <c r="KZ90" i="14" s="1"/>
  <c r="KE90" i="14" s="1"/>
  <c r="CJ90" i="14"/>
  <c r="KV90" i="14" s="1"/>
  <c r="KA90" i="14" s="1"/>
  <c r="CZ89" i="14"/>
  <c r="LL89" i="14" s="1"/>
  <c r="KQ89" i="14" s="1"/>
  <c r="CV89" i="14"/>
  <c r="LH89" i="14" s="1"/>
  <c r="KM89" i="14" s="1"/>
  <c r="CR89" i="14"/>
  <c r="LD89" i="14" s="1"/>
  <c r="KI89" i="14" s="1"/>
  <c r="CN89" i="14"/>
  <c r="KZ89" i="14" s="1"/>
  <c r="KE89" i="14" s="1"/>
  <c r="CJ89" i="14"/>
  <c r="KV89" i="14" s="1"/>
  <c r="KA89" i="14" s="1"/>
  <c r="CZ87" i="14"/>
  <c r="LL87" i="14" s="1"/>
  <c r="KQ87" i="14" s="1"/>
  <c r="CV87" i="14"/>
  <c r="LH87" i="14" s="1"/>
  <c r="KM87" i="14" s="1"/>
  <c r="CR87" i="14"/>
  <c r="LD87" i="14" s="1"/>
  <c r="KI87" i="14" s="1"/>
  <c r="CN87" i="14"/>
  <c r="KZ87" i="14" s="1"/>
  <c r="KE87" i="14" s="1"/>
  <c r="CJ87" i="14"/>
  <c r="KV87" i="14" s="1"/>
  <c r="KA87" i="14" s="1"/>
  <c r="CZ86" i="14"/>
  <c r="LL86" i="14" s="1"/>
  <c r="KQ86" i="14" s="1"/>
  <c r="CV86" i="14"/>
  <c r="LH86" i="14" s="1"/>
  <c r="KM86" i="14" s="1"/>
  <c r="CR86" i="14"/>
  <c r="LD86" i="14" s="1"/>
  <c r="KI86" i="14" s="1"/>
  <c r="CN86" i="14"/>
  <c r="KZ86" i="14" s="1"/>
  <c r="KE86" i="14" s="1"/>
  <c r="CJ86" i="14"/>
  <c r="KV86" i="14" s="1"/>
  <c r="KA86" i="14" s="1"/>
  <c r="CZ85" i="14"/>
  <c r="LL85" i="14" s="1"/>
  <c r="KQ85" i="14" s="1"/>
  <c r="CV85" i="14"/>
  <c r="LH85" i="14" s="1"/>
  <c r="KM85" i="14" s="1"/>
  <c r="CR85" i="14"/>
  <c r="LD85" i="14" s="1"/>
  <c r="KI85" i="14" s="1"/>
  <c r="CN85" i="14"/>
  <c r="KZ85" i="14" s="1"/>
  <c r="KE85" i="14" s="1"/>
  <c r="CJ85" i="14"/>
  <c r="KV85" i="14" s="1"/>
  <c r="KA85" i="14" s="1"/>
  <c r="CZ83" i="14"/>
  <c r="LL83" i="14" s="1"/>
  <c r="KQ83" i="14" s="1"/>
  <c r="CV83" i="14"/>
  <c r="LH83" i="14" s="1"/>
  <c r="KM83" i="14" s="1"/>
  <c r="CR83" i="14"/>
  <c r="LD83" i="14" s="1"/>
  <c r="KI83" i="14" s="1"/>
  <c r="CN83" i="14"/>
  <c r="KZ83" i="14" s="1"/>
  <c r="KE83" i="14" s="1"/>
  <c r="CJ83" i="14"/>
  <c r="KV83" i="14" s="1"/>
  <c r="KA83" i="14" s="1"/>
  <c r="CZ82" i="14"/>
  <c r="LL82" i="14" s="1"/>
  <c r="KQ82" i="14" s="1"/>
  <c r="CV82" i="14"/>
  <c r="LH82" i="14" s="1"/>
  <c r="KM82" i="14" s="1"/>
  <c r="CR82" i="14"/>
  <c r="LD82" i="14" s="1"/>
  <c r="KI82" i="14" s="1"/>
  <c r="CN82" i="14"/>
  <c r="KZ82" i="14" s="1"/>
  <c r="KE82" i="14" s="1"/>
  <c r="CJ82" i="14"/>
  <c r="KV82" i="14" s="1"/>
  <c r="KA82" i="14" s="1"/>
  <c r="CZ81" i="14"/>
  <c r="LL81" i="14" s="1"/>
  <c r="KQ81" i="14" s="1"/>
  <c r="CV81" i="14"/>
  <c r="LH81" i="14" s="1"/>
  <c r="KM81" i="14" s="1"/>
  <c r="CR81" i="14"/>
  <c r="LD81" i="14" s="1"/>
  <c r="KI81" i="14" s="1"/>
  <c r="CN81" i="14"/>
  <c r="KZ81" i="14" s="1"/>
  <c r="KE81" i="14" s="1"/>
  <c r="CJ81" i="14"/>
  <c r="KV81" i="14" s="1"/>
  <c r="KA81" i="14" s="1"/>
  <c r="CZ80" i="14"/>
  <c r="LL80" i="14" s="1"/>
  <c r="KQ80" i="14" s="1"/>
  <c r="CV80" i="14"/>
  <c r="LH80" i="14" s="1"/>
  <c r="KM80" i="14" s="1"/>
  <c r="CR80" i="14"/>
  <c r="LD80" i="14" s="1"/>
  <c r="KI80" i="14" s="1"/>
  <c r="CN80" i="14"/>
  <c r="KZ80" i="14" s="1"/>
  <c r="KE80" i="14" s="1"/>
  <c r="CJ80" i="14"/>
  <c r="KV80" i="14" s="1"/>
  <c r="KA80" i="14" s="1"/>
  <c r="CZ79" i="14"/>
  <c r="LL79" i="14" s="1"/>
  <c r="KQ79" i="14" s="1"/>
  <c r="CV79" i="14"/>
  <c r="LH79" i="14" s="1"/>
  <c r="KM79" i="14" s="1"/>
  <c r="CR79" i="14"/>
  <c r="LD79" i="14" s="1"/>
  <c r="KI79" i="14" s="1"/>
  <c r="CN79" i="14"/>
  <c r="KZ79" i="14" s="1"/>
  <c r="KE79" i="14" s="1"/>
  <c r="CJ79" i="14"/>
  <c r="KV79" i="14" s="1"/>
  <c r="KA79" i="14" s="1"/>
  <c r="CZ78" i="14"/>
  <c r="LL78" i="14" s="1"/>
  <c r="KQ78" i="14" s="1"/>
  <c r="CV78" i="14"/>
  <c r="LH78" i="14" s="1"/>
  <c r="KM78" i="14" s="1"/>
  <c r="CR78" i="14"/>
  <c r="LD78" i="14" s="1"/>
  <c r="KI78" i="14" s="1"/>
  <c r="CN78" i="14"/>
  <c r="KZ78" i="14" s="1"/>
  <c r="KE78" i="14" s="1"/>
  <c r="CJ78" i="14"/>
  <c r="KV78" i="14" s="1"/>
  <c r="KA78" i="14" s="1"/>
  <c r="CZ76" i="14"/>
  <c r="LL76" i="14" s="1"/>
  <c r="KQ76" i="14" s="1"/>
  <c r="CV76" i="14"/>
  <c r="LH76" i="14" s="1"/>
  <c r="KM76" i="14" s="1"/>
  <c r="CR76" i="14"/>
  <c r="LD76" i="14" s="1"/>
  <c r="KI76" i="14" s="1"/>
  <c r="CN76" i="14"/>
  <c r="KZ76" i="14" s="1"/>
  <c r="KE76" i="14" s="1"/>
  <c r="CJ76" i="14"/>
  <c r="KV76" i="14" s="1"/>
  <c r="KA76" i="14" s="1"/>
  <c r="CZ75" i="14"/>
  <c r="LL75" i="14" s="1"/>
  <c r="KQ75" i="14" s="1"/>
  <c r="CV75" i="14"/>
  <c r="LH75" i="14" s="1"/>
  <c r="KM75" i="14" s="1"/>
  <c r="CR75" i="14"/>
  <c r="LD75" i="14" s="1"/>
  <c r="KI75" i="14" s="1"/>
  <c r="CN75" i="14"/>
  <c r="KZ75" i="14" s="1"/>
  <c r="KE75" i="14" s="1"/>
  <c r="CJ75" i="14"/>
  <c r="KV75" i="14" s="1"/>
  <c r="KA75" i="14" s="1"/>
  <c r="CZ74" i="14"/>
  <c r="LL74" i="14" s="1"/>
  <c r="KQ74" i="14" s="1"/>
  <c r="CV74" i="14"/>
  <c r="LH74" i="14" s="1"/>
  <c r="KM74" i="14" s="1"/>
  <c r="CR74" i="14"/>
  <c r="LD74" i="14" s="1"/>
  <c r="KI74" i="14" s="1"/>
  <c r="CN74" i="14"/>
  <c r="KZ74" i="14" s="1"/>
  <c r="KE74" i="14" s="1"/>
  <c r="CJ74" i="14"/>
  <c r="KV74" i="14" s="1"/>
  <c r="KA74" i="14" s="1"/>
  <c r="CZ73" i="14"/>
  <c r="LL73" i="14" s="1"/>
  <c r="KQ73" i="14" s="1"/>
  <c r="CV73" i="14"/>
  <c r="LH73" i="14" s="1"/>
  <c r="KM73" i="14" s="1"/>
  <c r="CR73" i="14"/>
  <c r="LD73" i="14" s="1"/>
  <c r="KI73" i="14" s="1"/>
  <c r="CN73" i="14"/>
  <c r="KZ73" i="14" s="1"/>
  <c r="KE73" i="14" s="1"/>
  <c r="CJ73" i="14"/>
  <c r="KV73" i="14" s="1"/>
  <c r="KA73" i="14" s="1"/>
  <c r="CZ72" i="14"/>
  <c r="LL72" i="14" s="1"/>
  <c r="KQ72" i="14" s="1"/>
  <c r="CV72" i="14"/>
  <c r="LH72" i="14" s="1"/>
  <c r="KM72" i="14" s="1"/>
  <c r="CR72" i="14"/>
  <c r="LD72" i="14" s="1"/>
  <c r="KI72" i="14" s="1"/>
  <c r="CN72" i="14"/>
  <c r="KZ72" i="14" s="1"/>
  <c r="KE72" i="14" s="1"/>
  <c r="CJ72" i="14"/>
  <c r="KV72" i="14" s="1"/>
  <c r="KA72" i="14" s="1"/>
  <c r="CZ71" i="14"/>
  <c r="LL71" i="14" s="1"/>
  <c r="KQ71" i="14" s="1"/>
  <c r="CV71" i="14"/>
  <c r="LH71" i="14" s="1"/>
  <c r="KM71" i="14" s="1"/>
  <c r="CR71" i="14"/>
  <c r="LD71" i="14" s="1"/>
  <c r="KI71" i="14" s="1"/>
  <c r="CN71" i="14"/>
  <c r="KZ71" i="14" s="1"/>
  <c r="KE71" i="14" s="1"/>
  <c r="CJ71" i="14"/>
  <c r="KV71" i="14" s="1"/>
  <c r="KA71" i="14" s="1"/>
  <c r="CZ70" i="14"/>
  <c r="LL70" i="14" s="1"/>
  <c r="KQ70" i="14" s="1"/>
  <c r="CV70" i="14"/>
  <c r="LH70" i="14" s="1"/>
  <c r="KM70" i="14" s="1"/>
  <c r="CR70" i="14"/>
  <c r="LD70" i="14" s="1"/>
  <c r="KI70" i="14" s="1"/>
  <c r="CN70" i="14"/>
  <c r="KZ70" i="14" s="1"/>
  <c r="KE70" i="14" s="1"/>
  <c r="CJ70" i="14"/>
  <c r="KV70" i="14" s="1"/>
  <c r="KA70" i="14" s="1"/>
  <c r="CZ68" i="14"/>
  <c r="LL68" i="14" s="1"/>
  <c r="KQ68" i="14" s="1"/>
  <c r="CV68" i="14"/>
  <c r="LH68" i="14" s="1"/>
  <c r="KM68" i="14" s="1"/>
  <c r="CR68" i="14"/>
  <c r="LD68" i="14" s="1"/>
  <c r="KI68" i="14" s="1"/>
  <c r="CN68" i="14"/>
  <c r="KZ68" i="14" s="1"/>
  <c r="KE68" i="14" s="1"/>
  <c r="CJ68" i="14"/>
  <c r="KV68" i="14" s="1"/>
  <c r="KA68" i="14" s="1"/>
  <c r="CZ67" i="14"/>
  <c r="LL67" i="14" s="1"/>
  <c r="KQ67" i="14" s="1"/>
  <c r="CV67" i="14"/>
  <c r="LH67" i="14" s="1"/>
  <c r="KM67" i="14" s="1"/>
  <c r="CR67" i="14"/>
  <c r="LD67" i="14" s="1"/>
  <c r="KI67" i="14" s="1"/>
  <c r="CN67" i="14"/>
  <c r="KZ67" i="14" s="1"/>
  <c r="KE67" i="14" s="1"/>
  <c r="CJ67" i="14"/>
  <c r="KV67" i="14" s="1"/>
  <c r="KA67" i="14" s="1"/>
  <c r="CZ65" i="14"/>
  <c r="LL65" i="14" s="1"/>
  <c r="KQ65" i="14" s="1"/>
  <c r="CV65" i="14"/>
  <c r="LH65" i="14" s="1"/>
  <c r="KM65" i="14" s="1"/>
  <c r="CR65" i="14"/>
  <c r="LD65" i="14" s="1"/>
  <c r="KI65" i="14" s="1"/>
  <c r="CN65" i="14"/>
  <c r="KZ65" i="14" s="1"/>
  <c r="KE65" i="14" s="1"/>
  <c r="CJ65" i="14"/>
  <c r="KV65" i="14" s="1"/>
  <c r="KA65" i="14" s="1"/>
  <c r="CZ64" i="14"/>
  <c r="LL64" i="14" s="1"/>
  <c r="KQ64" i="14" s="1"/>
  <c r="CV64" i="14"/>
  <c r="LH64" i="14" s="1"/>
  <c r="KM64" i="14" s="1"/>
  <c r="CR64" i="14"/>
  <c r="LD64" i="14" s="1"/>
  <c r="KI64" i="14" s="1"/>
  <c r="CN64" i="14"/>
  <c r="KZ64" i="14" s="1"/>
  <c r="KE64" i="14" s="1"/>
  <c r="CJ64" i="14"/>
  <c r="KV64" i="14" s="1"/>
  <c r="KA64" i="14" s="1"/>
  <c r="CZ63" i="14"/>
  <c r="LL63" i="14" s="1"/>
  <c r="KQ63" i="14" s="1"/>
  <c r="CV63" i="14"/>
  <c r="LH63" i="14" s="1"/>
  <c r="KM63" i="14" s="1"/>
  <c r="CR63" i="14"/>
  <c r="LD63" i="14" s="1"/>
  <c r="KI63" i="14" s="1"/>
  <c r="CN63" i="14"/>
  <c r="KZ63" i="14" s="1"/>
  <c r="KE63" i="14" s="1"/>
  <c r="CJ63" i="14"/>
  <c r="KV63" i="14" s="1"/>
  <c r="KA63" i="14" s="1"/>
  <c r="CZ62" i="14"/>
  <c r="LL62" i="14" s="1"/>
  <c r="KQ62" i="14" s="1"/>
  <c r="CV62" i="14"/>
  <c r="LH62" i="14" s="1"/>
  <c r="KM62" i="14" s="1"/>
  <c r="CR62" i="14"/>
  <c r="LD62" i="14" s="1"/>
  <c r="KI62" i="14" s="1"/>
  <c r="CN62" i="14"/>
  <c r="KZ62" i="14" s="1"/>
  <c r="KE62" i="14" s="1"/>
  <c r="CJ62" i="14"/>
  <c r="KV62" i="14" s="1"/>
  <c r="KA62" i="14" s="1"/>
  <c r="CZ61" i="14"/>
  <c r="LL61" i="14" s="1"/>
  <c r="KQ61" i="14" s="1"/>
  <c r="CV61" i="14"/>
  <c r="LH61" i="14" s="1"/>
  <c r="KM61" i="14" s="1"/>
  <c r="CR61" i="14"/>
  <c r="LD61" i="14" s="1"/>
  <c r="KI61" i="14" s="1"/>
  <c r="CN61" i="14"/>
  <c r="KZ61" i="14" s="1"/>
  <c r="KE61" i="14" s="1"/>
  <c r="CJ61" i="14"/>
  <c r="KV61" i="14" s="1"/>
  <c r="KA61" i="14" s="1"/>
  <c r="CZ60" i="14"/>
  <c r="LL60" i="14" s="1"/>
  <c r="KQ60" i="14" s="1"/>
  <c r="CV60" i="14"/>
  <c r="LH60" i="14" s="1"/>
  <c r="KM60" i="14" s="1"/>
  <c r="CR60" i="14"/>
  <c r="LD60" i="14" s="1"/>
  <c r="KI60" i="14" s="1"/>
  <c r="CN60" i="14"/>
  <c r="KZ60" i="14" s="1"/>
  <c r="KE60" i="14" s="1"/>
  <c r="CJ60" i="14"/>
  <c r="KV60" i="14" s="1"/>
  <c r="KA60" i="14" s="1"/>
  <c r="CZ59" i="14"/>
  <c r="LL59" i="14" s="1"/>
  <c r="KQ59" i="14" s="1"/>
  <c r="CV59" i="14"/>
  <c r="LH59" i="14" s="1"/>
  <c r="KM59" i="14" s="1"/>
  <c r="CR59" i="14"/>
  <c r="LD59" i="14" s="1"/>
  <c r="KI59" i="14" s="1"/>
  <c r="CN59" i="14"/>
  <c r="KZ59" i="14" s="1"/>
  <c r="KE59" i="14" s="1"/>
  <c r="CJ59" i="14"/>
  <c r="KV59" i="14" s="1"/>
  <c r="KA59" i="14" s="1"/>
  <c r="CZ58" i="14"/>
  <c r="LL58" i="14" s="1"/>
  <c r="KQ58" i="14" s="1"/>
  <c r="CV58" i="14"/>
  <c r="LH58" i="14" s="1"/>
  <c r="KM58" i="14" s="1"/>
  <c r="CR58" i="14"/>
  <c r="LD58" i="14" s="1"/>
  <c r="KI58" i="14" s="1"/>
  <c r="CN58" i="14"/>
  <c r="KZ58" i="14" s="1"/>
  <c r="KE58" i="14" s="1"/>
  <c r="CJ58" i="14"/>
  <c r="KV58" i="14" s="1"/>
  <c r="KA58" i="14" s="1"/>
  <c r="CZ57" i="14"/>
  <c r="LL57" i="14" s="1"/>
  <c r="KQ57" i="14" s="1"/>
  <c r="CV57" i="14"/>
  <c r="LH57" i="14" s="1"/>
  <c r="KM57" i="14" s="1"/>
  <c r="CR57" i="14"/>
  <c r="LD57" i="14" s="1"/>
  <c r="KI57" i="14" s="1"/>
  <c r="CN57" i="14"/>
  <c r="KZ57" i="14" s="1"/>
  <c r="KE57" i="14" s="1"/>
  <c r="CJ57" i="14"/>
  <c r="KV57" i="14" s="1"/>
  <c r="KA57" i="14" s="1"/>
  <c r="CZ56" i="14"/>
  <c r="LL56" i="14" s="1"/>
  <c r="KQ56" i="14" s="1"/>
  <c r="CV56" i="14"/>
  <c r="LH56" i="14" s="1"/>
  <c r="KM56" i="14" s="1"/>
  <c r="CR56" i="14"/>
  <c r="LD56" i="14" s="1"/>
  <c r="KI56" i="14" s="1"/>
  <c r="CN56" i="14"/>
  <c r="KZ56" i="14" s="1"/>
  <c r="KE56" i="14" s="1"/>
  <c r="CJ56" i="14"/>
  <c r="KV56" i="14" s="1"/>
  <c r="KA56" i="14" s="1"/>
  <c r="CZ55" i="14"/>
  <c r="LL55" i="14" s="1"/>
  <c r="KQ55" i="14" s="1"/>
  <c r="CV55" i="14"/>
  <c r="LH55" i="14" s="1"/>
  <c r="KM55" i="14" s="1"/>
  <c r="CR55" i="14"/>
  <c r="LD55" i="14" s="1"/>
  <c r="KI55" i="14" s="1"/>
  <c r="CN55" i="14"/>
  <c r="KZ55" i="14" s="1"/>
  <c r="KE55" i="14" s="1"/>
  <c r="CJ55" i="14"/>
  <c r="KV55" i="14" s="1"/>
  <c r="KA55" i="14" s="1"/>
  <c r="CZ54" i="14"/>
  <c r="LL54" i="14" s="1"/>
  <c r="KQ54" i="14" s="1"/>
  <c r="CV54" i="14"/>
  <c r="LH54" i="14" s="1"/>
  <c r="KM54" i="14" s="1"/>
  <c r="CR54" i="14"/>
  <c r="LD54" i="14" s="1"/>
  <c r="KI54" i="14" s="1"/>
  <c r="CN54" i="14"/>
  <c r="KZ54" i="14" s="1"/>
  <c r="KE54" i="14" s="1"/>
  <c r="CJ54" i="14"/>
  <c r="KV54" i="14" s="1"/>
  <c r="KA54" i="14" s="1"/>
  <c r="CZ53" i="14"/>
  <c r="LL53" i="14" s="1"/>
  <c r="KQ53" i="14" s="1"/>
  <c r="CV53" i="14"/>
  <c r="LH53" i="14" s="1"/>
  <c r="KM53" i="14" s="1"/>
  <c r="CR53" i="14"/>
  <c r="LD53" i="14" s="1"/>
  <c r="KI53" i="14" s="1"/>
  <c r="CN53" i="14"/>
  <c r="KZ53" i="14" s="1"/>
  <c r="KE53" i="14" s="1"/>
  <c r="CJ53" i="14"/>
  <c r="KV53" i="14" s="1"/>
  <c r="KA53" i="14" s="1"/>
  <c r="CZ52" i="14"/>
  <c r="LL52" i="14" s="1"/>
  <c r="KQ52" i="14" s="1"/>
  <c r="CV52" i="14"/>
  <c r="LH52" i="14" s="1"/>
  <c r="KM52" i="14" s="1"/>
  <c r="CR52" i="14"/>
  <c r="LD52" i="14" s="1"/>
  <c r="KI52" i="14" s="1"/>
  <c r="CN52" i="14"/>
  <c r="KZ52" i="14" s="1"/>
  <c r="KE52" i="14" s="1"/>
  <c r="CJ52" i="14"/>
  <c r="KV52" i="14" s="1"/>
  <c r="KA52" i="14" s="1"/>
  <c r="CZ51" i="14"/>
  <c r="LL51" i="14" s="1"/>
  <c r="KQ51" i="14" s="1"/>
  <c r="CV51" i="14"/>
  <c r="LH51" i="14" s="1"/>
  <c r="KM51" i="14" s="1"/>
  <c r="CR51" i="14"/>
  <c r="LD51" i="14" s="1"/>
  <c r="KI51" i="14" s="1"/>
  <c r="CN51" i="14"/>
  <c r="KZ51" i="14" s="1"/>
  <c r="KE51" i="14" s="1"/>
  <c r="CJ51" i="14"/>
  <c r="KV51" i="14" s="1"/>
  <c r="KA51" i="14" s="1"/>
  <c r="CZ50" i="14"/>
  <c r="LL50" i="14" s="1"/>
  <c r="KQ50" i="14" s="1"/>
  <c r="CV50" i="14"/>
  <c r="LH50" i="14" s="1"/>
  <c r="KM50" i="14" s="1"/>
  <c r="CR50" i="14"/>
  <c r="LD50" i="14" s="1"/>
  <c r="KI50" i="14" s="1"/>
  <c r="CN50" i="14"/>
  <c r="KZ50" i="14" s="1"/>
  <c r="KE50" i="14" s="1"/>
  <c r="CJ50" i="14"/>
  <c r="KV50" i="14" s="1"/>
  <c r="KA50" i="14" s="1"/>
  <c r="CZ49" i="14"/>
  <c r="LL49" i="14" s="1"/>
  <c r="KQ49" i="14" s="1"/>
  <c r="CV49" i="14"/>
  <c r="LH49" i="14" s="1"/>
  <c r="KM49" i="14" s="1"/>
  <c r="CR49" i="14"/>
  <c r="LD49" i="14" s="1"/>
  <c r="KI49" i="14" s="1"/>
  <c r="CN49" i="14"/>
  <c r="KZ49" i="14" s="1"/>
  <c r="KE49" i="14" s="1"/>
  <c r="CJ49" i="14"/>
  <c r="KV49" i="14" s="1"/>
  <c r="KA49" i="14" s="1"/>
  <c r="CZ48" i="14"/>
  <c r="LL48" i="14" s="1"/>
  <c r="KQ48" i="14" s="1"/>
  <c r="CV48" i="14"/>
  <c r="LH48" i="14" s="1"/>
  <c r="KM48" i="14" s="1"/>
  <c r="CR48" i="14"/>
  <c r="LD48" i="14" s="1"/>
  <c r="KI48" i="14" s="1"/>
  <c r="CN48" i="14"/>
  <c r="KZ48" i="14" s="1"/>
  <c r="KE48" i="14" s="1"/>
  <c r="CJ48" i="14"/>
  <c r="KV48" i="14" s="1"/>
  <c r="KA48" i="14" s="1"/>
  <c r="CZ47" i="14"/>
  <c r="LL47" i="14" s="1"/>
  <c r="KQ47" i="14" s="1"/>
  <c r="CV47" i="14"/>
  <c r="LH47" i="14" s="1"/>
  <c r="KM47" i="14" s="1"/>
  <c r="CR47" i="14"/>
  <c r="LD47" i="14" s="1"/>
  <c r="KI47" i="14" s="1"/>
  <c r="CN47" i="14"/>
  <c r="KZ47" i="14" s="1"/>
  <c r="KE47" i="14" s="1"/>
  <c r="CJ47" i="14"/>
  <c r="KV47" i="14" s="1"/>
  <c r="KA47" i="14" s="1"/>
  <c r="CZ46" i="14"/>
  <c r="LL46" i="14" s="1"/>
  <c r="KQ46" i="14" s="1"/>
  <c r="CV46" i="14"/>
  <c r="LH46" i="14" s="1"/>
  <c r="KM46" i="14" s="1"/>
  <c r="CR46" i="14"/>
  <c r="LD46" i="14" s="1"/>
  <c r="KI46" i="14" s="1"/>
  <c r="CN46" i="14"/>
  <c r="KZ46" i="14" s="1"/>
  <c r="KE46" i="14" s="1"/>
  <c r="CJ46" i="14"/>
  <c r="KV46" i="14" s="1"/>
  <c r="KA46" i="14" s="1"/>
  <c r="CZ45" i="14"/>
  <c r="LL45" i="14" s="1"/>
  <c r="KQ45" i="14" s="1"/>
  <c r="CV45" i="14"/>
  <c r="LH45" i="14" s="1"/>
  <c r="KM45" i="14" s="1"/>
  <c r="CR45" i="14"/>
  <c r="LD45" i="14" s="1"/>
  <c r="KI45" i="14" s="1"/>
  <c r="CN45" i="14"/>
  <c r="KZ45" i="14" s="1"/>
  <c r="KE45" i="14" s="1"/>
  <c r="CJ45" i="14"/>
  <c r="KV45" i="14" s="1"/>
  <c r="KA45" i="14" s="1"/>
  <c r="CZ44" i="14"/>
  <c r="LL44" i="14" s="1"/>
  <c r="KQ44" i="14" s="1"/>
  <c r="CV44" i="14"/>
  <c r="LH44" i="14" s="1"/>
  <c r="KM44" i="14" s="1"/>
  <c r="CR44" i="14"/>
  <c r="LD44" i="14" s="1"/>
  <c r="KI44" i="14" s="1"/>
  <c r="CN44" i="14"/>
  <c r="KZ44" i="14" s="1"/>
  <c r="KE44" i="14" s="1"/>
  <c r="CJ44" i="14"/>
  <c r="KV44" i="14" s="1"/>
  <c r="KA44" i="14" s="1"/>
  <c r="CZ43" i="14"/>
  <c r="LL43" i="14" s="1"/>
  <c r="KQ43" i="14" s="1"/>
  <c r="CV43" i="14"/>
  <c r="LH43" i="14" s="1"/>
  <c r="KM43" i="14" s="1"/>
  <c r="CR43" i="14"/>
  <c r="LD43" i="14" s="1"/>
  <c r="KI43" i="14" s="1"/>
  <c r="CN43" i="14"/>
  <c r="KZ43" i="14" s="1"/>
  <c r="KE43" i="14" s="1"/>
  <c r="CJ43" i="14"/>
  <c r="KV43" i="14" s="1"/>
  <c r="KA43" i="14" s="1"/>
  <c r="CZ42" i="14"/>
  <c r="LL42" i="14" s="1"/>
  <c r="KQ42" i="14" s="1"/>
  <c r="CV42" i="14"/>
  <c r="LH42" i="14" s="1"/>
  <c r="KM42" i="14" s="1"/>
  <c r="CR42" i="14"/>
  <c r="LD42" i="14" s="1"/>
  <c r="KI42" i="14" s="1"/>
  <c r="CN42" i="14"/>
  <c r="KZ42" i="14" s="1"/>
  <c r="KE42" i="14" s="1"/>
  <c r="CJ42" i="14"/>
  <c r="KV42" i="14" s="1"/>
  <c r="KA42" i="14" s="1"/>
  <c r="CZ41" i="14"/>
  <c r="LL41" i="14" s="1"/>
  <c r="KQ41" i="14" s="1"/>
  <c r="CV41" i="14"/>
  <c r="LH41" i="14" s="1"/>
  <c r="KM41" i="14" s="1"/>
  <c r="CR41" i="14"/>
  <c r="LD41" i="14" s="1"/>
  <c r="KI41" i="14" s="1"/>
  <c r="CN41" i="14"/>
  <c r="KZ41" i="14" s="1"/>
  <c r="KE41" i="14" s="1"/>
  <c r="CJ41" i="14"/>
  <c r="KV41" i="14" s="1"/>
  <c r="KA41" i="14" s="1"/>
  <c r="CZ40" i="14"/>
  <c r="LL40" i="14" s="1"/>
  <c r="KQ40" i="14" s="1"/>
  <c r="CV40" i="14"/>
  <c r="LH40" i="14" s="1"/>
  <c r="KM40" i="14" s="1"/>
  <c r="CR40" i="14"/>
  <c r="LD40" i="14" s="1"/>
  <c r="KI40" i="14" s="1"/>
  <c r="CN40" i="14"/>
  <c r="KZ40" i="14" s="1"/>
  <c r="KE40" i="14" s="1"/>
  <c r="CJ40" i="14"/>
  <c r="KV40" i="14" s="1"/>
  <c r="KA40" i="14" s="1"/>
  <c r="CZ39" i="14"/>
  <c r="LL39" i="14" s="1"/>
  <c r="KQ39" i="14" s="1"/>
  <c r="CV39" i="14"/>
  <c r="LH39" i="14" s="1"/>
  <c r="KM39" i="14" s="1"/>
  <c r="CR39" i="14"/>
  <c r="LD39" i="14" s="1"/>
  <c r="KI39" i="14" s="1"/>
  <c r="CN39" i="14"/>
  <c r="KZ39" i="14" s="1"/>
  <c r="KE39" i="14" s="1"/>
  <c r="CJ39" i="14"/>
  <c r="KV39" i="14" s="1"/>
  <c r="KA39" i="14" s="1"/>
  <c r="CZ38" i="14"/>
  <c r="LL38" i="14" s="1"/>
  <c r="KQ38" i="14" s="1"/>
  <c r="CV38" i="14"/>
  <c r="LH38" i="14" s="1"/>
  <c r="KM38" i="14" s="1"/>
  <c r="CR38" i="14"/>
  <c r="LD38" i="14" s="1"/>
  <c r="KI38" i="14" s="1"/>
  <c r="CN38" i="14"/>
  <c r="KZ38" i="14" s="1"/>
  <c r="KE38" i="14" s="1"/>
  <c r="CJ38" i="14"/>
  <c r="KV38" i="14" s="1"/>
  <c r="KA38" i="14" s="1"/>
  <c r="CZ36" i="14"/>
  <c r="LL36" i="14" s="1"/>
  <c r="KQ36" i="14" s="1"/>
  <c r="CV36" i="14"/>
  <c r="LH36" i="14" s="1"/>
  <c r="KM36" i="14" s="1"/>
  <c r="CR36" i="14"/>
  <c r="LD36" i="14" s="1"/>
  <c r="KI36" i="14" s="1"/>
  <c r="CN36" i="14"/>
  <c r="KZ36" i="14" s="1"/>
  <c r="KE36" i="14" s="1"/>
  <c r="CJ36" i="14"/>
  <c r="KV36" i="14" s="1"/>
  <c r="KA36" i="14" s="1"/>
  <c r="CW92" i="14"/>
  <c r="CS92" i="14"/>
  <c r="CO92" i="14"/>
  <c r="CK92" i="14"/>
  <c r="DA91" i="14"/>
  <c r="CW91" i="14"/>
  <c r="CS91" i="14"/>
  <c r="CO91" i="14"/>
  <c r="CK91" i="14"/>
  <c r="DA90" i="14"/>
  <c r="CW90" i="14"/>
  <c r="CS90" i="14"/>
  <c r="CO90" i="14"/>
  <c r="CK90" i="14"/>
  <c r="DA89" i="14"/>
  <c r="CW89" i="14"/>
  <c r="CS89" i="14"/>
  <c r="CO89" i="14"/>
  <c r="CK89" i="14"/>
  <c r="DA87" i="14"/>
  <c r="CW87" i="14"/>
  <c r="CS87" i="14"/>
  <c r="CO87" i="14"/>
  <c r="CK87" i="14"/>
  <c r="DA86" i="14"/>
  <c r="CW86" i="14"/>
  <c r="CS86" i="14"/>
  <c r="CO86" i="14"/>
  <c r="CK86" i="14"/>
  <c r="DA85" i="14"/>
  <c r="CW85" i="14"/>
  <c r="CS85" i="14"/>
  <c r="CO85" i="14"/>
  <c r="CK85" i="14"/>
  <c r="DA83" i="14"/>
  <c r="CW83" i="14"/>
  <c r="CS83" i="14"/>
  <c r="CO83" i="14"/>
  <c r="CK83" i="14"/>
  <c r="DA82" i="14"/>
  <c r="CW82" i="14"/>
  <c r="CS82" i="14"/>
  <c r="CO82" i="14"/>
  <c r="CK82" i="14"/>
  <c r="DA81" i="14"/>
  <c r="CW81" i="14"/>
  <c r="CS81" i="14"/>
  <c r="CO81" i="14"/>
  <c r="CK81" i="14"/>
  <c r="DA80" i="14"/>
  <c r="CW80" i="14"/>
  <c r="CS80" i="14"/>
  <c r="CO80" i="14"/>
  <c r="CK80" i="14"/>
  <c r="DA79" i="14"/>
  <c r="CW79" i="14"/>
  <c r="CS79" i="14"/>
  <c r="CO79" i="14"/>
  <c r="CK79" i="14"/>
  <c r="DA78" i="14"/>
  <c r="CW78" i="14"/>
  <c r="CS78" i="14"/>
  <c r="CO78" i="14"/>
  <c r="CK78" i="14"/>
  <c r="DA76" i="14"/>
  <c r="CW76" i="14"/>
  <c r="CS76" i="14"/>
  <c r="CO76" i="14"/>
  <c r="CK76" i="14"/>
  <c r="DA75" i="14"/>
  <c r="CW75" i="14"/>
  <c r="CS75" i="14"/>
  <c r="CO75" i="14"/>
  <c r="CK75" i="14"/>
  <c r="DA74" i="14"/>
  <c r="CW74" i="14"/>
  <c r="CS74" i="14"/>
  <c r="CO74" i="14"/>
  <c r="CK74" i="14"/>
  <c r="DA73" i="14"/>
  <c r="CW73" i="14"/>
  <c r="CS73" i="14"/>
  <c r="CO73" i="14"/>
  <c r="CK73" i="14"/>
  <c r="DA72" i="14"/>
  <c r="CW72" i="14"/>
  <c r="CS72" i="14"/>
  <c r="CO72" i="14"/>
  <c r="CK72" i="14"/>
  <c r="DA71" i="14"/>
  <c r="CW71" i="14"/>
  <c r="CS71" i="14"/>
  <c r="CO71" i="14"/>
  <c r="CK71" i="14"/>
  <c r="DA70" i="14"/>
  <c r="CW70" i="14"/>
  <c r="CS70" i="14"/>
  <c r="CO70" i="14"/>
  <c r="CK70" i="14"/>
  <c r="DA68" i="14"/>
  <c r="CW68" i="14"/>
  <c r="CS68" i="14"/>
  <c r="CO68" i="14"/>
  <c r="CK68" i="14"/>
  <c r="DA67" i="14"/>
  <c r="CW67" i="14"/>
  <c r="CS67" i="14"/>
  <c r="CO67" i="14"/>
  <c r="CK67" i="14"/>
  <c r="DA65" i="14"/>
  <c r="CW65" i="14"/>
  <c r="CS65" i="14"/>
  <c r="CO65" i="14"/>
  <c r="CK65" i="14"/>
  <c r="DA64" i="14"/>
  <c r="CW64" i="14"/>
  <c r="CS64" i="14"/>
  <c r="CO64" i="14"/>
  <c r="CK64" i="14"/>
  <c r="DA63" i="14"/>
  <c r="CW63" i="14"/>
  <c r="CS63" i="14"/>
  <c r="CO63" i="14"/>
  <c r="CK63" i="14"/>
  <c r="DA62" i="14"/>
  <c r="CW62" i="14"/>
  <c r="CS62" i="14"/>
  <c r="CO62" i="14"/>
  <c r="CK62" i="14"/>
  <c r="DA61" i="14"/>
  <c r="CW61" i="14"/>
  <c r="CS61" i="14"/>
  <c r="CO61" i="14"/>
  <c r="CK61" i="14"/>
  <c r="DA60" i="14"/>
  <c r="CW60" i="14"/>
  <c r="CS60" i="14"/>
  <c r="CO60" i="14"/>
  <c r="CK60" i="14"/>
  <c r="DA59" i="14"/>
  <c r="CW59" i="14"/>
  <c r="CS59" i="14"/>
  <c r="CO59" i="14"/>
  <c r="CK59" i="14"/>
  <c r="DA58" i="14"/>
  <c r="CW58" i="14"/>
  <c r="CS58" i="14"/>
  <c r="CO58" i="14"/>
  <c r="CK58" i="14"/>
  <c r="DA57" i="14"/>
  <c r="CW57" i="14"/>
  <c r="CS57" i="14"/>
  <c r="CO57" i="14"/>
  <c r="CK57" i="14"/>
  <c r="DA56" i="14"/>
  <c r="CW56" i="14"/>
  <c r="CS56" i="14"/>
  <c r="CO56" i="14"/>
  <c r="CK56" i="14"/>
  <c r="DA55" i="14"/>
  <c r="CW55" i="14"/>
  <c r="CS55" i="14"/>
  <c r="CO55" i="14"/>
  <c r="CK55" i="14"/>
  <c r="DA54" i="14"/>
  <c r="CW54" i="14"/>
  <c r="CS54" i="14"/>
  <c r="CO54" i="14"/>
  <c r="CK54" i="14"/>
  <c r="DA53" i="14"/>
  <c r="CW53" i="14"/>
  <c r="CS53" i="14"/>
  <c r="CO53" i="14"/>
  <c r="CK53" i="14"/>
  <c r="DA52" i="14"/>
  <c r="CW52" i="14"/>
  <c r="CS52" i="14"/>
  <c r="CO52" i="14"/>
  <c r="CK52" i="14"/>
  <c r="DA51" i="14"/>
  <c r="CW51" i="14"/>
  <c r="CS51" i="14"/>
  <c r="CO51" i="14"/>
  <c r="CK51" i="14"/>
  <c r="DA50" i="14"/>
  <c r="CW50" i="14"/>
  <c r="CS50" i="14"/>
  <c r="CO50" i="14"/>
  <c r="CK50" i="14"/>
  <c r="DA49" i="14"/>
  <c r="CW49" i="14"/>
  <c r="CS49" i="14"/>
  <c r="CO49" i="14"/>
  <c r="CK49" i="14"/>
  <c r="DA48" i="14"/>
  <c r="CW48" i="14"/>
  <c r="CS48" i="14"/>
  <c r="CO48" i="14"/>
  <c r="CK48" i="14"/>
  <c r="DA47" i="14"/>
  <c r="CW47" i="14"/>
  <c r="CS47" i="14"/>
  <c r="CO47" i="14"/>
  <c r="CK47" i="14"/>
  <c r="DA46" i="14"/>
  <c r="CW46" i="14"/>
  <c r="CS46" i="14"/>
  <c r="CO46" i="14"/>
  <c r="CK46" i="14"/>
  <c r="DA45" i="14"/>
  <c r="CW45" i="14"/>
  <c r="CS45" i="14"/>
  <c r="CO45" i="14"/>
  <c r="CK45" i="14"/>
  <c r="DA44" i="14"/>
  <c r="CW44" i="14"/>
  <c r="CS44" i="14"/>
  <c r="CO44" i="14"/>
  <c r="CK44" i="14"/>
  <c r="DA43" i="14"/>
  <c r="CW43" i="14"/>
  <c r="CS43" i="14"/>
  <c r="CO43" i="14"/>
  <c r="CK43" i="14"/>
  <c r="DA42" i="14"/>
  <c r="CW42" i="14"/>
  <c r="CS42" i="14"/>
  <c r="CO42" i="14"/>
  <c r="CK42" i="14"/>
  <c r="DA41" i="14"/>
  <c r="CW41" i="14"/>
  <c r="CS41" i="14"/>
  <c r="CO41" i="14"/>
  <c r="CK41" i="14"/>
  <c r="DA40" i="14"/>
  <c r="CW40" i="14"/>
  <c r="CS40" i="14"/>
  <c r="CO40" i="14"/>
  <c r="CK40" i="14"/>
  <c r="DA39" i="14"/>
  <c r="CW39" i="14"/>
  <c r="CS39" i="14"/>
  <c r="CO39" i="14"/>
  <c r="CK39" i="14"/>
  <c r="DA38" i="14"/>
  <c r="CW38" i="14"/>
  <c r="CS38" i="14"/>
  <c r="CO38" i="14"/>
  <c r="CK38" i="14"/>
  <c r="DA36" i="14"/>
  <c r="CW36" i="14"/>
  <c r="CS36" i="14"/>
  <c r="CO36" i="14"/>
  <c r="CK36" i="14"/>
  <c r="DB92" i="14"/>
  <c r="LN92" i="14" s="1"/>
  <c r="KS92" i="14" s="1"/>
  <c r="CX92" i="14"/>
  <c r="LJ92" i="14" s="1"/>
  <c r="KO92" i="14" s="1"/>
  <c r="CT92" i="14"/>
  <c r="LF92" i="14" s="1"/>
  <c r="KK92" i="14" s="1"/>
  <c r="CP92" i="14"/>
  <c r="LB92" i="14" s="1"/>
  <c r="KG92" i="14" s="1"/>
  <c r="CL92" i="14"/>
  <c r="KX92" i="14" s="1"/>
  <c r="KC92" i="14" s="1"/>
  <c r="DB91" i="14"/>
  <c r="LN91" i="14" s="1"/>
  <c r="KS91" i="14" s="1"/>
  <c r="CX91" i="14"/>
  <c r="LJ91" i="14" s="1"/>
  <c r="KO91" i="14" s="1"/>
  <c r="CT91" i="14"/>
  <c r="LF91" i="14" s="1"/>
  <c r="KK91" i="14" s="1"/>
  <c r="CP91" i="14"/>
  <c r="LB91" i="14" s="1"/>
  <c r="KG91" i="14" s="1"/>
  <c r="CL91" i="14"/>
  <c r="KX91" i="14" s="1"/>
  <c r="KC91" i="14" s="1"/>
  <c r="DB90" i="14"/>
  <c r="LN90" i="14" s="1"/>
  <c r="KS90" i="14" s="1"/>
  <c r="CX90" i="14"/>
  <c r="LJ90" i="14" s="1"/>
  <c r="KO90" i="14" s="1"/>
  <c r="CT90" i="14"/>
  <c r="LF90" i="14" s="1"/>
  <c r="KK90" i="14" s="1"/>
  <c r="CP90" i="14"/>
  <c r="LB90" i="14" s="1"/>
  <c r="KG90" i="14" s="1"/>
  <c r="CL90" i="14"/>
  <c r="KX90" i="14" s="1"/>
  <c r="KC90" i="14" s="1"/>
  <c r="DB89" i="14"/>
  <c r="LN89" i="14" s="1"/>
  <c r="KS89" i="14" s="1"/>
  <c r="CX89" i="14"/>
  <c r="LJ89" i="14" s="1"/>
  <c r="KO89" i="14" s="1"/>
  <c r="CT89" i="14"/>
  <c r="LF89" i="14" s="1"/>
  <c r="KK89" i="14" s="1"/>
  <c r="CP89" i="14"/>
  <c r="LB89" i="14" s="1"/>
  <c r="KG89" i="14" s="1"/>
  <c r="CL89" i="14"/>
  <c r="KX89" i="14" s="1"/>
  <c r="KC89" i="14" s="1"/>
  <c r="DB87" i="14"/>
  <c r="LN87" i="14" s="1"/>
  <c r="KS87" i="14" s="1"/>
  <c r="CX87" i="14"/>
  <c r="LJ87" i="14" s="1"/>
  <c r="KO87" i="14" s="1"/>
  <c r="CT87" i="14"/>
  <c r="LF87" i="14" s="1"/>
  <c r="KK87" i="14" s="1"/>
  <c r="CP87" i="14"/>
  <c r="LB87" i="14" s="1"/>
  <c r="KG87" i="14" s="1"/>
  <c r="CL87" i="14"/>
  <c r="KX87" i="14" s="1"/>
  <c r="KC87" i="14" s="1"/>
  <c r="DB86" i="14"/>
  <c r="LN86" i="14" s="1"/>
  <c r="KS86" i="14" s="1"/>
  <c r="CX86" i="14"/>
  <c r="LJ86" i="14" s="1"/>
  <c r="KO86" i="14" s="1"/>
  <c r="CT86" i="14"/>
  <c r="LF86" i="14" s="1"/>
  <c r="KK86" i="14" s="1"/>
  <c r="CP86" i="14"/>
  <c r="LB86" i="14" s="1"/>
  <c r="KG86" i="14" s="1"/>
  <c r="CL86" i="14"/>
  <c r="KX86" i="14" s="1"/>
  <c r="KC86" i="14" s="1"/>
  <c r="DB85" i="14"/>
  <c r="LN85" i="14" s="1"/>
  <c r="KS85" i="14" s="1"/>
  <c r="CX85" i="14"/>
  <c r="LJ85" i="14" s="1"/>
  <c r="KO85" i="14" s="1"/>
  <c r="CT85" i="14"/>
  <c r="LF85" i="14" s="1"/>
  <c r="KK85" i="14" s="1"/>
  <c r="CP85" i="14"/>
  <c r="LB85" i="14" s="1"/>
  <c r="KG85" i="14" s="1"/>
  <c r="CL85" i="14"/>
  <c r="KX85" i="14" s="1"/>
  <c r="KC85" i="14" s="1"/>
  <c r="DB83" i="14"/>
  <c r="LN83" i="14" s="1"/>
  <c r="KS83" i="14" s="1"/>
  <c r="CX83" i="14"/>
  <c r="LJ83" i="14" s="1"/>
  <c r="KO83" i="14" s="1"/>
  <c r="CT83" i="14"/>
  <c r="LF83" i="14" s="1"/>
  <c r="KK83" i="14" s="1"/>
  <c r="CP83" i="14"/>
  <c r="LB83" i="14" s="1"/>
  <c r="KG83" i="14" s="1"/>
  <c r="CL83" i="14"/>
  <c r="KX83" i="14" s="1"/>
  <c r="KC83" i="14" s="1"/>
  <c r="DB82" i="14"/>
  <c r="LN82" i="14" s="1"/>
  <c r="KS82" i="14" s="1"/>
  <c r="CX82" i="14"/>
  <c r="LJ82" i="14" s="1"/>
  <c r="KO82" i="14" s="1"/>
  <c r="CT82" i="14"/>
  <c r="LF82" i="14" s="1"/>
  <c r="KK82" i="14" s="1"/>
  <c r="CP82" i="14"/>
  <c r="LB82" i="14" s="1"/>
  <c r="KG82" i="14" s="1"/>
  <c r="CL82" i="14"/>
  <c r="KX82" i="14" s="1"/>
  <c r="KC82" i="14" s="1"/>
  <c r="DB81" i="14"/>
  <c r="LN81" i="14" s="1"/>
  <c r="KS81" i="14" s="1"/>
  <c r="CX81" i="14"/>
  <c r="LJ81" i="14" s="1"/>
  <c r="KO81" i="14" s="1"/>
  <c r="CT81" i="14"/>
  <c r="LF81" i="14" s="1"/>
  <c r="KK81" i="14" s="1"/>
  <c r="CP81" i="14"/>
  <c r="LB81" i="14" s="1"/>
  <c r="KG81" i="14" s="1"/>
  <c r="CL81" i="14"/>
  <c r="KX81" i="14" s="1"/>
  <c r="KC81" i="14" s="1"/>
  <c r="DB80" i="14"/>
  <c r="LN80" i="14" s="1"/>
  <c r="KS80" i="14" s="1"/>
  <c r="CX80" i="14"/>
  <c r="LJ80" i="14" s="1"/>
  <c r="KO80" i="14" s="1"/>
  <c r="CT80" i="14"/>
  <c r="LF80" i="14" s="1"/>
  <c r="KK80" i="14" s="1"/>
  <c r="CP80" i="14"/>
  <c r="LB80" i="14" s="1"/>
  <c r="KG80" i="14" s="1"/>
  <c r="CL80" i="14"/>
  <c r="KX80" i="14" s="1"/>
  <c r="KC80" i="14" s="1"/>
  <c r="DB79" i="14"/>
  <c r="LN79" i="14" s="1"/>
  <c r="KS79" i="14" s="1"/>
  <c r="CX79" i="14"/>
  <c r="LJ79" i="14" s="1"/>
  <c r="KO79" i="14" s="1"/>
  <c r="CT79" i="14"/>
  <c r="LF79" i="14" s="1"/>
  <c r="KK79" i="14" s="1"/>
  <c r="CP79" i="14"/>
  <c r="LB79" i="14" s="1"/>
  <c r="KG79" i="14" s="1"/>
  <c r="CL79" i="14"/>
  <c r="KX79" i="14" s="1"/>
  <c r="KC79" i="14" s="1"/>
  <c r="DB78" i="14"/>
  <c r="LN78" i="14" s="1"/>
  <c r="KS78" i="14" s="1"/>
  <c r="CX78" i="14"/>
  <c r="LJ78" i="14" s="1"/>
  <c r="KO78" i="14" s="1"/>
  <c r="CT78" i="14"/>
  <c r="LF78" i="14" s="1"/>
  <c r="KK78" i="14" s="1"/>
  <c r="CP78" i="14"/>
  <c r="LB78" i="14" s="1"/>
  <c r="KG78" i="14" s="1"/>
  <c r="CL78" i="14"/>
  <c r="KX78" i="14" s="1"/>
  <c r="KC78" i="14" s="1"/>
  <c r="DB76" i="14"/>
  <c r="LN76" i="14" s="1"/>
  <c r="KS76" i="14" s="1"/>
  <c r="CX76" i="14"/>
  <c r="LJ76" i="14" s="1"/>
  <c r="KO76" i="14" s="1"/>
  <c r="CT76" i="14"/>
  <c r="LF76" i="14" s="1"/>
  <c r="KK76" i="14" s="1"/>
  <c r="CP76" i="14"/>
  <c r="LB76" i="14" s="1"/>
  <c r="KG76" i="14" s="1"/>
  <c r="CL76" i="14"/>
  <c r="KX76" i="14" s="1"/>
  <c r="KC76" i="14" s="1"/>
  <c r="DB75" i="14"/>
  <c r="LN75" i="14" s="1"/>
  <c r="KS75" i="14" s="1"/>
  <c r="CX75" i="14"/>
  <c r="LJ75" i="14" s="1"/>
  <c r="KO75" i="14" s="1"/>
  <c r="CT75" i="14"/>
  <c r="LF75" i="14" s="1"/>
  <c r="KK75" i="14" s="1"/>
  <c r="CP75" i="14"/>
  <c r="LB75" i="14" s="1"/>
  <c r="KG75" i="14" s="1"/>
  <c r="CL75" i="14"/>
  <c r="KX75" i="14" s="1"/>
  <c r="KC75" i="14" s="1"/>
  <c r="DB74" i="14"/>
  <c r="LN74" i="14" s="1"/>
  <c r="KS74" i="14" s="1"/>
  <c r="CX74" i="14"/>
  <c r="LJ74" i="14" s="1"/>
  <c r="KO74" i="14" s="1"/>
  <c r="CT74" i="14"/>
  <c r="LF74" i="14" s="1"/>
  <c r="KK74" i="14" s="1"/>
  <c r="CP74" i="14"/>
  <c r="LB74" i="14" s="1"/>
  <c r="KG74" i="14" s="1"/>
  <c r="CL74" i="14"/>
  <c r="KX74" i="14" s="1"/>
  <c r="KC74" i="14" s="1"/>
  <c r="DB73" i="14"/>
  <c r="LN73" i="14" s="1"/>
  <c r="KS73" i="14" s="1"/>
  <c r="CX73" i="14"/>
  <c r="LJ73" i="14" s="1"/>
  <c r="KO73" i="14" s="1"/>
  <c r="CT73" i="14"/>
  <c r="LF73" i="14" s="1"/>
  <c r="KK73" i="14" s="1"/>
  <c r="CP73" i="14"/>
  <c r="LB73" i="14" s="1"/>
  <c r="KG73" i="14" s="1"/>
  <c r="CL73" i="14"/>
  <c r="KX73" i="14" s="1"/>
  <c r="KC73" i="14" s="1"/>
  <c r="DB72" i="14"/>
  <c r="LN72" i="14" s="1"/>
  <c r="KS72" i="14" s="1"/>
  <c r="CX72" i="14"/>
  <c r="LJ72" i="14" s="1"/>
  <c r="KO72" i="14" s="1"/>
  <c r="CT72" i="14"/>
  <c r="LF72" i="14" s="1"/>
  <c r="KK72" i="14" s="1"/>
  <c r="CP72" i="14"/>
  <c r="LB72" i="14" s="1"/>
  <c r="KG72" i="14" s="1"/>
  <c r="CL72" i="14"/>
  <c r="KX72" i="14" s="1"/>
  <c r="KC72" i="14" s="1"/>
  <c r="DB71" i="14"/>
  <c r="LN71" i="14" s="1"/>
  <c r="KS71" i="14" s="1"/>
  <c r="CX71" i="14"/>
  <c r="LJ71" i="14" s="1"/>
  <c r="KO71" i="14" s="1"/>
  <c r="CT71" i="14"/>
  <c r="LF71" i="14" s="1"/>
  <c r="KK71" i="14" s="1"/>
  <c r="CP71" i="14"/>
  <c r="LB71" i="14" s="1"/>
  <c r="KG71" i="14" s="1"/>
  <c r="CL71" i="14"/>
  <c r="KX71" i="14" s="1"/>
  <c r="KC71" i="14" s="1"/>
  <c r="DB70" i="14"/>
  <c r="LN70" i="14" s="1"/>
  <c r="KS70" i="14" s="1"/>
  <c r="CX70" i="14"/>
  <c r="LJ70" i="14" s="1"/>
  <c r="KO70" i="14" s="1"/>
  <c r="CT70" i="14"/>
  <c r="LF70" i="14" s="1"/>
  <c r="KK70" i="14" s="1"/>
  <c r="CP70" i="14"/>
  <c r="LB70" i="14" s="1"/>
  <c r="KG70" i="14" s="1"/>
  <c r="CL70" i="14"/>
  <c r="KX70" i="14" s="1"/>
  <c r="KC70" i="14" s="1"/>
  <c r="DB68" i="14"/>
  <c r="LN68" i="14" s="1"/>
  <c r="KS68" i="14" s="1"/>
  <c r="CX68" i="14"/>
  <c r="LJ68" i="14" s="1"/>
  <c r="KO68" i="14" s="1"/>
  <c r="CT68" i="14"/>
  <c r="LF68" i="14" s="1"/>
  <c r="KK68" i="14" s="1"/>
  <c r="CP68" i="14"/>
  <c r="LB68" i="14" s="1"/>
  <c r="KG68" i="14" s="1"/>
  <c r="CL68" i="14"/>
  <c r="KX68" i="14" s="1"/>
  <c r="KC68" i="14" s="1"/>
  <c r="DB67" i="14"/>
  <c r="LN67" i="14" s="1"/>
  <c r="KS67" i="14" s="1"/>
  <c r="CX67" i="14"/>
  <c r="LJ67" i="14" s="1"/>
  <c r="KO67" i="14" s="1"/>
  <c r="CT67" i="14"/>
  <c r="LF67" i="14" s="1"/>
  <c r="KK67" i="14" s="1"/>
  <c r="CP67" i="14"/>
  <c r="LB67" i="14" s="1"/>
  <c r="KG67" i="14" s="1"/>
  <c r="CL67" i="14"/>
  <c r="KX67" i="14" s="1"/>
  <c r="KC67" i="14" s="1"/>
  <c r="DB65" i="14"/>
  <c r="LN65" i="14" s="1"/>
  <c r="KS65" i="14" s="1"/>
  <c r="CX65" i="14"/>
  <c r="LJ65" i="14" s="1"/>
  <c r="KO65" i="14" s="1"/>
  <c r="CT65" i="14"/>
  <c r="LF65" i="14" s="1"/>
  <c r="KK65" i="14" s="1"/>
  <c r="CP65" i="14"/>
  <c r="LB65" i="14" s="1"/>
  <c r="KG65" i="14" s="1"/>
  <c r="CL65" i="14"/>
  <c r="KX65" i="14" s="1"/>
  <c r="KC65" i="14" s="1"/>
  <c r="DB64" i="14"/>
  <c r="LN64" i="14" s="1"/>
  <c r="KS64" i="14" s="1"/>
  <c r="CX64" i="14"/>
  <c r="LJ64" i="14" s="1"/>
  <c r="KO64" i="14" s="1"/>
  <c r="CT64" i="14"/>
  <c r="LF64" i="14" s="1"/>
  <c r="KK64" i="14" s="1"/>
  <c r="CP64" i="14"/>
  <c r="LB64" i="14" s="1"/>
  <c r="KG64" i="14" s="1"/>
  <c r="CL64" i="14"/>
  <c r="KX64" i="14" s="1"/>
  <c r="KC64" i="14" s="1"/>
  <c r="DB63" i="14"/>
  <c r="LN63" i="14" s="1"/>
  <c r="KS63" i="14" s="1"/>
  <c r="CX63" i="14"/>
  <c r="LJ63" i="14" s="1"/>
  <c r="KO63" i="14" s="1"/>
  <c r="CT63" i="14"/>
  <c r="LF63" i="14" s="1"/>
  <c r="KK63" i="14" s="1"/>
  <c r="CP63" i="14"/>
  <c r="LB63" i="14" s="1"/>
  <c r="KG63" i="14" s="1"/>
  <c r="CL63" i="14"/>
  <c r="KX63" i="14" s="1"/>
  <c r="KC63" i="14" s="1"/>
  <c r="DB62" i="14"/>
  <c r="LN62" i="14" s="1"/>
  <c r="KS62" i="14" s="1"/>
  <c r="CX62" i="14"/>
  <c r="LJ62" i="14" s="1"/>
  <c r="KO62" i="14" s="1"/>
  <c r="CT62" i="14"/>
  <c r="LF62" i="14" s="1"/>
  <c r="KK62" i="14" s="1"/>
  <c r="CP62" i="14"/>
  <c r="LB62" i="14" s="1"/>
  <c r="KG62" i="14" s="1"/>
  <c r="CL62" i="14"/>
  <c r="KX62" i="14" s="1"/>
  <c r="KC62" i="14" s="1"/>
  <c r="DB61" i="14"/>
  <c r="LN61" i="14" s="1"/>
  <c r="KS61" i="14" s="1"/>
  <c r="CX61" i="14"/>
  <c r="LJ61" i="14" s="1"/>
  <c r="KO61" i="14" s="1"/>
  <c r="CT61" i="14"/>
  <c r="LF61" i="14" s="1"/>
  <c r="KK61" i="14" s="1"/>
  <c r="CP61" i="14"/>
  <c r="LB61" i="14" s="1"/>
  <c r="KG61" i="14" s="1"/>
  <c r="CL61" i="14"/>
  <c r="KX61" i="14" s="1"/>
  <c r="KC61" i="14" s="1"/>
  <c r="DB60" i="14"/>
  <c r="LN60" i="14" s="1"/>
  <c r="KS60" i="14" s="1"/>
  <c r="CX60" i="14"/>
  <c r="LJ60" i="14" s="1"/>
  <c r="KO60" i="14" s="1"/>
  <c r="CT60" i="14"/>
  <c r="LF60" i="14" s="1"/>
  <c r="KK60" i="14" s="1"/>
  <c r="CP60" i="14"/>
  <c r="LB60" i="14" s="1"/>
  <c r="KG60" i="14" s="1"/>
  <c r="CL60" i="14"/>
  <c r="KX60" i="14" s="1"/>
  <c r="KC60" i="14" s="1"/>
  <c r="DB59" i="14"/>
  <c r="LN59" i="14" s="1"/>
  <c r="KS59" i="14" s="1"/>
  <c r="CX59" i="14"/>
  <c r="LJ59" i="14" s="1"/>
  <c r="KO59" i="14" s="1"/>
  <c r="CT59" i="14"/>
  <c r="LF59" i="14" s="1"/>
  <c r="KK59" i="14" s="1"/>
  <c r="CP59" i="14"/>
  <c r="LB59" i="14" s="1"/>
  <c r="KG59" i="14" s="1"/>
  <c r="CL59" i="14"/>
  <c r="KX59" i="14" s="1"/>
  <c r="KC59" i="14" s="1"/>
  <c r="DB58" i="14"/>
  <c r="LN58" i="14" s="1"/>
  <c r="KS58" i="14" s="1"/>
  <c r="CX58" i="14"/>
  <c r="LJ58" i="14" s="1"/>
  <c r="KO58" i="14" s="1"/>
  <c r="CT58" i="14"/>
  <c r="LF58" i="14" s="1"/>
  <c r="KK58" i="14" s="1"/>
  <c r="CP58" i="14"/>
  <c r="LB58" i="14" s="1"/>
  <c r="KG58" i="14" s="1"/>
  <c r="CL58" i="14"/>
  <c r="KX58" i="14" s="1"/>
  <c r="KC58" i="14" s="1"/>
  <c r="DB57" i="14"/>
  <c r="LN57" i="14" s="1"/>
  <c r="KS57" i="14" s="1"/>
  <c r="CX57" i="14"/>
  <c r="LJ57" i="14" s="1"/>
  <c r="KO57" i="14" s="1"/>
  <c r="CT57" i="14"/>
  <c r="LF57" i="14" s="1"/>
  <c r="KK57" i="14" s="1"/>
  <c r="CP57" i="14"/>
  <c r="LB57" i="14" s="1"/>
  <c r="KG57" i="14" s="1"/>
  <c r="CL57" i="14"/>
  <c r="KX57" i="14" s="1"/>
  <c r="KC57" i="14" s="1"/>
  <c r="DB56" i="14"/>
  <c r="LN56" i="14" s="1"/>
  <c r="KS56" i="14" s="1"/>
  <c r="CX56" i="14"/>
  <c r="LJ56" i="14" s="1"/>
  <c r="KO56" i="14" s="1"/>
  <c r="CT56" i="14"/>
  <c r="LF56" i="14" s="1"/>
  <c r="KK56" i="14" s="1"/>
  <c r="CP56" i="14"/>
  <c r="LB56" i="14" s="1"/>
  <c r="KG56" i="14" s="1"/>
  <c r="CL56" i="14"/>
  <c r="KX56" i="14" s="1"/>
  <c r="KC56" i="14" s="1"/>
  <c r="DB55" i="14"/>
  <c r="LN55" i="14" s="1"/>
  <c r="KS55" i="14" s="1"/>
  <c r="CX55" i="14"/>
  <c r="LJ55" i="14" s="1"/>
  <c r="KO55" i="14" s="1"/>
  <c r="CT55" i="14"/>
  <c r="LF55" i="14" s="1"/>
  <c r="KK55" i="14" s="1"/>
  <c r="CP55" i="14"/>
  <c r="LB55" i="14" s="1"/>
  <c r="KG55" i="14" s="1"/>
  <c r="CL55" i="14"/>
  <c r="KX55" i="14" s="1"/>
  <c r="KC55" i="14" s="1"/>
  <c r="DB54" i="14"/>
  <c r="LN54" i="14" s="1"/>
  <c r="KS54" i="14" s="1"/>
  <c r="CX54" i="14"/>
  <c r="LJ54" i="14" s="1"/>
  <c r="KO54" i="14" s="1"/>
  <c r="CT54" i="14"/>
  <c r="LF54" i="14" s="1"/>
  <c r="KK54" i="14" s="1"/>
  <c r="CP54" i="14"/>
  <c r="LB54" i="14" s="1"/>
  <c r="KG54" i="14" s="1"/>
  <c r="CL54" i="14"/>
  <c r="KX54" i="14" s="1"/>
  <c r="KC54" i="14" s="1"/>
  <c r="DB53" i="14"/>
  <c r="LN53" i="14" s="1"/>
  <c r="KS53" i="14" s="1"/>
  <c r="CX53" i="14"/>
  <c r="LJ53" i="14" s="1"/>
  <c r="KO53" i="14" s="1"/>
  <c r="CT53" i="14"/>
  <c r="LF53" i="14" s="1"/>
  <c r="KK53" i="14" s="1"/>
  <c r="CP53" i="14"/>
  <c r="LB53" i="14" s="1"/>
  <c r="KG53" i="14" s="1"/>
  <c r="CL53" i="14"/>
  <c r="KX53" i="14" s="1"/>
  <c r="KC53" i="14" s="1"/>
  <c r="DB52" i="14"/>
  <c r="LN52" i="14" s="1"/>
  <c r="KS52" i="14" s="1"/>
  <c r="CX52" i="14"/>
  <c r="LJ52" i="14" s="1"/>
  <c r="KO52" i="14" s="1"/>
  <c r="CT52" i="14"/>
  <c r="LF52" i="14" s="1"/>
  <c r="KK52" i="14" s="1"/>
  <c r="CP52" i="14"/>
  <c r="LB52" i="14" s="1"/>
  <c r="KG52" i="14" s="1"/>
  <c r="CL52" i="14"/>
  <c r="KX52" i="14" s="1"/>
  <c r="KC52" i="14" s="1"/>
  <c r="DB51" i="14"/>
  <c r="LN51" i="14" s="1"/>
  <c r="KS51" i="14" s="1"/>
  <c r="CX51" i="14"/>
  <c r="LJ51" i="14" s="1"/>
  <c r="KO51" i="14" s="1"/>
  <c r="CT51" i="14"/>
  <c r="LF51" i="14" s="1"/>
  <c r="KK51" i="14" s="1"/>
  <c r="CP51" i="14"/>
  <c r="LB51" i="14" s="1"/>
  <c r="KG51" i="14" s="1"/>
  <c r="CL51" i="14"/>
  <c r="KX51" i="14" s="1"/>
  <c r="KC51" i="14" s="1"/>
  <c r="DB50" i="14"/>
  <c r="LN50" i="14" s="1"/>
  <c r="KS50" i="14" s="1"/>
  <c r="CX50" i="14"/>
  <c r="LJ50" i="14" s="1"/>
  <c r="KO50" i="14" s="1"/>
  <c r="CT50" i="14"/>
  <c r="LF50" i="14" s="1"/>
  <c r="KK50" i="14" s="1"/>
  <c r="CP50" i="14"/>
  <c r="LB50" i="14" s="1"/>
  <c r="KG50" i="14" s="1"/>
  <c r="CL50" i="14"/>
  <c r="KX50" i="14" s="1"/>
  <c r="KC50" i="14" s="1"/>
  <c r="DB49" i="14"/>
  <c r="LN49" i="14" s="1"/>
  <c r="KS49" i="14" s="1"/>
  <c r="CX49" i="14"/>
  <c r="LJ49" i="14" s="1"/>
  <c r="KO49" i="14" s="1"/>
  <c r="CT49" i="14"/>
  <c r="LF49" i="14" s="1"/>
  <c r="KK49" i="14" s="1"/>
  <c r="CP49" i="14"/>
  <c r="LB49" i="14" s="1"/>
  <c r="KG49" i="14" s="1"/>
  <c r="CL49" i="14"/>
  <c r="KX49" i="14" s="1"/>
  <c r="KC49" i="14" s="1"/>
  <c r="DB48" i="14"/>
  <c r="LN48" i="14" s="1"/>
  <c r="KS48" i="14" s="1"/>
  <c r="CX48" i="14"/>
  <c r="LJ48" i="14" s="1"/>
  <c r="KO48" i="14" s="1"/>
  <c r="CT48" i="14"/>
  <c r="LF48" i="14" s="1"/>
  <c r="KK48" i="14" s="1"/>
  <c r="CP48" i="14"/>
  <c r="LB48" i="14" s="1"/>
  <c r="KG48" i="14" s="1"/>
  <c r="CL48" i="14"/>
  <c r="KX48" i="14" s="1"/>
  <c r="KC48" i="14" s="1"/>
  <c r="DB47" i="14"/>
  <c r="LN47" i="14" s="1"/>
  <c r="KS47" i="14" s="1"/>
  <c r="CX47" i="14"/>
  <c r="LJ47" i="14" s="1"/>
  <c r="KO47" i="14" s="1"/>
  <c r="CT47" i="14"/>
  <c r="LF47" i="14" s="1"/>
  <c r="KK47" i="14" s="1"/>
  <c r="CP47" i="14"/>
  <c r="LB47" i="14" s="1"/>
  <c r="KG47" i="14" s="1"/>
  <c r="CL47" i="14"/>
  <c r="KX47" i="14" s="1"/>
  <c r="KC47" i="14" s="1"/>
  <c r="DB46" i="14"/>
  <c r="LN46" i="14" s="1"/>
  <c r="KS46" i="14" s="1"/>
  <c r="CX46" i="14"/>
  <c r="LJ46" i="14" s="1"/>
  <c r="KO46" i="14" s="1"/>
  <c r="CT46" i="14"/>
  <c r="LF46" i="14" s="1"/>
  <c r="KK46" i="14" s="1"/>
  <c r="CP46" i="14"/>
  <c r="LB46" i="14" s="1"/>
  <c r="KG46" i="14" s="1"/>
  <c r="CL46" i="14"/>
  <c r="KX46" i="14" s="1"/>
  <c r="KC46" i="14" s="1"/>
  <c r="DB45" i="14"/>
  <c r="LN45" i="14" s="1"/>
  <c r="KS45" i="14" s="1"/>
  <c r="CX45" i="14"/>
  <c r="LJ45" i="14" s="1"/>
  <c r="KO45" i="14" s="1"/>
  <c r="CT45" i="14"/>
  <c r="LF45" i="14" s="1"/>
  <c r="KK45" i="14" s="1"/>
  <c r="CP45" i="14"/>
  <c r="LB45" i="14" s="1"/>
  <c r="KG45" i="14" s="1"/>
  <c r="CL45" i="14"/>
  <c r="KX45" i="14" s="1"/>
  <c r="KC45" i="14" s="1"/>
  <c r="DB44" i="14"/>
  <c r="LN44" i="14" s="1"/>
  <c r="KS44" i="14" s="1"/>
  <c r="CX44" i="14"/>
  <c r="LJ44" i="14" s="1"/>
  <c r="KO44" i="14" s="1"/>
  <c r="CT44" i="14"/>
  <c r="LF44" i="14" s="1"/>
  <c r="KK44" i="14" s="1"/>
  <c r="CP44" i="14"/>
  <c r="LB44" i="14" s="1"/>
  <c r="KG44" i="14" s="1"/>
  <c r="CL44" i="14"/>
  <c r="KX44" i="14" s="1"/>
  <c r="KC44" i="14" s="1"/>
  <c r="DB43" i="14"/>
  <c r="LN43" i="14" s="1"/>
  <c r="KS43" i="14" s="1"/>
  <c r="CX43" i="14"/>
  <c r="LJ43" i="14" s="1"/>
  <c r="KO43" i="14" s="1"/>
  <c r="CT43" i="14"/>
  <c r="LF43" i="14" s="1"/>
  <c r="KK43" i="14" s="1"/>
  <c r="CP43" i="14"/>
  <c r="LB43" i="14" s="1"/>
  <c r="KG43" i="14" s="1"/>
  <c r="CL43" i="14"/>
  <c r="KX43" i="14" s="1"/>
  <c r="KC43" i="14" s="1"/>
  <c r="DB42" i="14"/>
  <c r="LN42" i="14" s="1"/>
  <c r="KS42" i="14" s="1"/>
  <c r="CX42" i="14"/>
  <c r="LJ42" i="14" s="1"/>
  <c r="KO42" i="14" s="1"/>
  <c r="CT42" i="14"/>
  <c r="LF42" i="14" s="1"/>
  <c r="KK42" i="14" s="1"/>
  <c r="CP42" i="14"/>
  <c r="LB42" i="14" s="1"/>
  <c r="KG42" i="14" s="1"/>
  <c r="CL42" i="14"/>
  <c r="KX42" i="14" s="1"/>
  <c r="KC42" i="14" s="1"/>
  <c r="DB41" i="14"/>
  <c r="LN41" i="14" s="1"/>
  <c r="KS41" i="14" s="1"/>
  <c r="CX41" i="14"/>
  <c r="LJ41" i="14" s="1"/>
  <c r="KO41" i="14" s="1"/>
  <c r="CT41" i="14"/>
  <c r="LF41" i="14" s="1"/>
  <c r="KK41" i="14" s="1"/>
  <c r="CP41" i="14"/>
  <c r="LB41" i="14" s="1"/>
  <c r="KG41" i="14" s="1"/>
  <c r="CL41" i="14"/>
  <c r="KX41" i="14" s="1"/>
  <c r="KC41" i="14" s="1"/>
  <c r="DB40" i="14"/>
  <c r="LN40" i="14" s="1"/>
  <c r="KS40" i="14" s="1"/>
  <c r="CX40" i="14"/>
  <c r="LJ40" i="14" s="1"/>
  <c r="KO40" i="14" s="1"/>
  <c r="CT40" i="14"/>
  <c r="LF40" i="14" s="1"/>
  <c r="KK40" i="14" s="1"/>
  <c r="CP40" i="14"/>
  <c r="LB40" i="14" s="1"/>
  <c r="KG40" i="14" s="1"/>
  <c r="CL40" i="14"/>
  <c r="KX40" i="14" s="1"/>
  <c r="KC40" i="14" s="1"/>
  <c r="DB39" i="14"/>
  <c r="LN39" i="14" s="1"/>
  <c r="KS39" i="14" s="1"/>
  <c r="CX39" i="14"/>
  <c r="LJ39" i="14" s="1"/>
  <c r="KO39" i="14" s="1"/>
  <c r="CT39" i="14"/>
  <c r="LF39" i="14" s="1"/>
  <c r="KK39" i="14" s="1"/>
  <c r="CP39" i="14"/>
  <c r="LB39" i="14" s="1"/>
  <c r="KG39" i="14" s="1"/>
  <c r="CL39" i="14"/>
  <c r="KX39" i="14" s="1"/>
  <c r="KC39" i="14" s="1"/>
  <c r="DB38" i="14"/>
  <c r="LN38" i="14" s="1"/>
  <c r="KS38" i="14" s="1"/>
  <c r="CX38" i="14"/>
  <c r="LJ38" i="14" s="1"/>
  <c r="KO38" i="14" s="1"/>
  <c r="CT38" i="14"/>
  <c r="LF38" i="14" s="1"/>
  <c r="KK38" i="14" s="1"/>
  <c r="CP38" i="14"/>
  <c r="LB38" i="14" s="1"/>
  <c r="KG38" i="14" s="1"/>
  <c r="CL38" i="14"/>
  <c r="KX38" i="14" s="1"/>
  <c r="KC38" i="14" s="1"/>
  <c r="DB36" i="14"/>
  <c r="LN36" i="14" s="1"/>
  <c r="KS36" i="14" s="1"/>
  <c r="CX36" i="14"/>
  <c r="LJ36" i="14" s="1"/>
  <c r="KO36" i="14" s="1"/>
  <c r="CT36" i="14"/>
  <c r="LF36" i="14" s="1"/>
  <c r="KK36" i="14" s="1"/>
  <c r="CP36" i="14"/>
  <c r="LB36" i="14" s="1"/>
  <c r="KG36" i="14" s="1"/>
  <c r="CL36" i="14"/>
  <c r="KX36" i="14" s="1"/>
  <c r="KC36" i="14" s="1"/>
  <c r="CU92" i="14"/>
  <c r="CQ92" i="14"/>
  <c r="CM92" i="14"/>
  <c r="CI92" i="14"/>
  <c r="CY91" i="14"/>
  <c r="CU91" i="14"/>
  <c r="CQ91" i="14"/>
  <c r="CM91" i="14"/>
  <c r="CI91" i="14"/>
  <c r="CY90" i="14"/>
  <c r="CU90" i="14"/>
  <c r="CQ90" i="14"/>
  <c r="CM90" i="14"/>
  <c r="CI90" i="14"/>
  <c r="CY89" i="14"/>
  <c r="CU89" i="14"/>
  <c r="CQ89" i="14"/>
  <c r="CM89" i="14"/>
  <c r="CI89" i="14"/>
  <c r="CY87" i="14"/>
  <c r="CU87" i="14"/>
  <c r="CQ87" i="14"/>
  <c r="CM87" i="14"/>
  <c r="CI87" i="14"/>
  <c r="CY86" i="14"/>
  <c r="CU86" i="14"/>
  <c r="CQ86" i="14"/>
  <c r="CM86" i="14"/>
  <c r="CI86" i="14"/>
  <c r="CY85" i="14"/>
  <c r="CU85" i="14"/>
  <c r="CQ85" i="14"/>
  <c r="CM85" i="14"/>
  <c r="CI85" i="14"/>
  <c r="CY83" i="14"/>
  <c r="CU83" i="14"/>
  <c r="CQ83" i="14"/>
  <c r="CM83" i="14"/>
  <c r="CI83" i="14"/>
  <c r="CY82" i="14"/>
  <c r="CU82" i="14"/>
  <c r="CQ82" i="14"/>
  <c r="CM82" i="14"/>
  <c r="CI82" i="14"/>
  <c r="CY81" i="14"/>
  <c r="CU81" i="14"/>
  <c r="CQ81" i="14"/>
  <c r="CM81" i="14"/>
  <c r="CI81" i="14"/>
  <c r="CY80" i="14"/>
  <c r="CU80" i="14"/>
  <c r="CQ80" i="14"/>
  <c r="CM80" i="14"/>
  <c r="CI80" i="14"/>
  <c r="CY79" i="14"/>
  <c r="CU79" i="14"/>
  <c r="CQ79" i="14"/>
  <c r="CM79" i="14"/>
  <c r="CI79" i="14"/>
  <c r="CY78" i="14"/>
  <c r="CU78" i="14"/>
  <c r="CQ78" i="14"/>
  <c r="CM78" i="14"/>
  <c r="CI78" i="14"/>
  <c r="CY76" i="14"/>
  <c r="CU76" i="14"/>
  <c r="CQ76" i="14"/>
  <c r="CM76" i="14"/>
  <c r="CI76" i="14"/>
  <c r="CY75" i="14"/>
  <c r="CU75" i="14"/>
  <c r="CQ75" i="14"/>
  <c r="CM75" i="14"/>
  <c r="CI75" i="14"/>
  <c r="CY74" i="14"/>
  <c r="CU74" i="14"/>
  <c r="CQ74" i="14"/>
  <c r="CM74" i="14"/>
  <c r="CI74" i="14"/>
  <c r="CY73" i="14"/>
  <c r="CU73" i="14"/>
  <c r="CQ73" i="14"/>
  <c r="CM73" i="14"/>
  <c r="CI73" i="14"/>
  <c r="CY72" i="14"/>
  <c r="CU72" i="14"/>
  <c r="CQ72" i="14"/>
  <c r="CM72" i="14"/>
  <c r="CI72" i="14"/>
  <c r="CY71" i="14"/>
  <c r="CU71" i="14"/>
  <c r="CQ71" i="14"/>
  <c r="CM71" i="14"/>
  <c r="CI71" i="14"/>
  <c r="CY70" i="14"/>
  <c r="CU70" i="14"/>
  <c r="CQ70" i="14"/>
  <c r="CM70" i="14"/>
  <c r="CI70" i="14"/>
  <c r="CY68" i="14"/>
  <c r="CU68" i="14"/>
  <c r="CQ68" i="14"/>
  <c r="CM68" i="14"/>
  <c r="CI68" i="14"/>
  <c r="CY67" i="14"/>
  <c r="CU67" i="14"/>
  <c r="CQ67" i="14"/>
  <c r="CM67" i="14"/>
  <c r="CI67" i="14"/>
  <c r="CY65" i="14"/>
  <c r="CU65" i="14"/>
  <c r="CQ65" i="14"/>
  <c r="CM65" i="14"/>
  <c r="CI65" i="14"/>
  <c r="CY64" i="14"/>
  <c r="CU64" i="14"/>
  <c r="CQ64" i="14"/>
  <c r="CM64" i="14"/>
  <c r="CI64" i="14"/>
  <c r="CY63" i="14"/>
  <c r="CU63" i="14"/>
  <c r="CQ63" i="14"/>
  <c r="CM63" i="14"/>
  <c r="CI63" i="14"/>
  <c r="CY62" i="14"/>
  <c r="CU62" i="14"/>
  <c r="CQ62" i="14"/>
  <c r="CM62" i="14"/>
  <c r="CI62" i="14"/>
  <c r="CY61" i="14"/>
  <c r="CU61" i="14"/>
  <c r="CQ61" i="14"/>
  <c r="CM61" i="14"/>
  <c r="CI61" i="14"/>
  <c r="CY60" i="14"/>
  <c r="CU60" i="14"/>
  <c r="CQ60" i="14"/>
  <c r="CM60" i="14"/>
  <c r="CI60" i="14"/>
  <c r="CY59" i="14"/>
  <c r="CU59" i="14"/>
  <c r="CQ59" i="14"/>
  <c r="CM59" i="14"/>
  <c r="CI59" i="14"/>
  <c r="CY58" i="14"/>
  <c r="CU58" i="14"/>
  <c r="CQ58" i="14"/>
  <c r="CM58" i="14"/>
  <c r="CI58" i="14"/>
  <c r="CY57" i="14"/>
  <c r="CU57" i="14"/>
  <c r="CQ57" i="14"/>
  <c r="CM57" i="14"/>
  <c r="CI57" i="14"/>
  <c r="CY56" i="14"/>
  <c r="CU56" i="14"/>
  <c r="CQ56" i="14"/>
  <c r="CM56" i="14"/>
  <c r="CI56" i="14"/>
  <c r="CY55" i="14"/>
  <c r="CU55" i="14"/>
  <c r="CQ55" i="14"/>
  <c r="CM55" i="14"/>
  <c r="CI55" i="14"/>
  <c r="CY54" i="14"/>
  <c r="CU54" i="14"/>
  <c r="CQ54" i="14"/>
  <c r="CM54" i="14"/>
  <c r="CI54" i="14"/>
  <c r="CY53" i="14"/>
  <c r="CU53" i="14"/>
  <c r="CQ53" i="14"/>
  <c r="CM53" i="14"/>
  <c r="CI53" i="14"/>
  <c r="CY52" i="14"/>
  <c r="CU52" i="14"/>
  <c r="CQ52" i="14"/>
  <c r="CM52" i="14"/>
  <c r="CI52" i="14"/>
  <c r="CY51" i="14"/>
  <c r="CU51" i="14"/>
  <c r="CQ51" i="14"/>
  <c r="CM51" i="14"/>
  <c r="CI51" i="14"/>
  <c r="CY50" i="14"/>
  <c r="CU50" i="14"/>
  <c r="CQ50" i="14"/>
  <c r="CM50" i="14"/>
  <c r="CI50" i="14"/>
  <c r="CY49" i="14"/>
  <c r="CU49" i="14"/>
  <c r="CQ49" i="14"/>
  <c r="CM49" i="14"/>
  <c r="CI49" i="14"/>
  <c r="CY48" i="14"/>
  <c r="CU48" i="14"/>
  <c r="CQ48" i="14"/>
  <c r="CM48" i="14"/>
  <c r="CI48" i="14"/>
  <c r="CY47" i="14"/>
  <c r="CU47" i="14"/>
  <c r="CQ47" i="14"/>
  <c r="CM47" i="14"/>
  <c r="CI47" i="14"/>
  <c r="CY46" i="14"/>
  <c r="CU46" i="14"/>
  <c r="CQ46" i="14"/>
  <c r="CM46" i="14"/>
  <c r="CI46" i="14"/>
  <c r="CY45" i="14"/>
  <c r="CU45" i="14"/>
  <c r="CQ45" i="14"/>
  <c r="CM45" i="14"/>
  <c r="CI45" i="14"/>
  <c r="CY44" i="14"/>
  <c r="CU44" i="14"/>
  <c r="CQ44" i="14"/>
  <c r="CM44" i="14"/>
  <c r="CI44" i="14"/>
  <c r="CY43" i="14"/>
  <c r="CU43" i="14"/>
  <c r="CQ43" i="14"/>
  <c r="CM43" i="14"/>
  <c r="CI43" i="14"/>
  <c r="CY42" i="14"/>
  <c r="CU42" i="14"/>
  <c r="CQ42" i="14"/>
  <c r="CM42" i="14"/>
  <c r="CI42" i="14"/>
  <c r="CY41" i="14"/>
  <c r="CU41" i="14"/>
  <c r="CQ41" i="14"/>
  <c r="CM41" i="14"/>
  <c r="CI41" i="14"/>
  <c r="CY40" i="14"/>
  <c r="CU40" i="14"/>
  <c r="CQ40" i="14"/>
  <c r="CM40" i="14"/>
  <c r="CI40" i="14"/>
  <c r="CY39" i="14"/>
  <c r="CU39" i="14"/>
  <c r="CQ39" i="14"/>
  <c r="CM39" i="14"/>
  <c r="CI39" i="14"/>
  <c r="CY38" i="14"/>
  <c r="CU38" i="14"/>
  <c r="CQ38" i="14"/>
  <c r="CM38" i="14"/>
  <c r="CI38" i="14"/>
  <c r="CY36" i="14"/>
  <c r="CU36" i="14"/>
  <c r="CQ36" i="14"/>
  <c r="CM36" i="14"/>
  <c r="CI36" i="14"/>
  <c r="CZ170" i="14"/>
  <c r="LL170" i="14" s="1"/>
  <c r="KQ170" i="14" s="1"/>
  <c r="CV170" i="14"/>
  <c r="LH170" i="14" s="1"/>
  <c r="KM170" i="14" s="1"/>
  <c r="CR170" i="14"/>
  <c r="LD170" i="14" s="1"/>
  <c r="KI170" i="14" s="1"/>
  <c r="CN170" i="14"/>
  <c r="KZ170" i="14" s="1"/>
  <c r="KE170" i="14" s="1"/>
  <c r="CJ170" i="14"/>
  <c r="KV170" i="14" s="1"/>
  <c r="KA170" i="14" s="1"/>
  <c r="DA170" i="14"/>
  <c r="CW170" i="14"/>
  <c r="CS170" i="14"/>
  <c r="CO170" i="14"/>
  <c r="CK170" i="14"/>
  <c r="DB170" i="14"/>
  <c r="LN170" i="14" s="1"/>
  <c r="KS170" i="14" s="1"/>
  <c r="CX170" i="14"/>
  <c r="LJ170" i="14" s="1"/>
  <c r="KO170" i="14" s="1"/>
  <c r="CT170" i="14"/>
  <c r="LF170" i="14" s="1"/>
  <c r="KK170" i="14" s="1"/>
  <c r="CP170" i="14"/>
  <c r="LB170" i="14" s="1"/>
  <c r="KG170" i="14" s="1"/>
  <c r="CL170" i="14"/>
  <c r="KX170" i="14" s="1"/>
  <c r="KC170" i="14" s="1"/>
  <c r="CY170" i="14"/>
  <c r="CU170" i="14"/>
  <c r="CQ170" i="14"/>
  <c r="CM170" i="14"/>
  <c r="CI170" i="14"/>
  <c r="F9" i="10"/>
  <c r="S9" i="10"/>
  <c r="H9" i="10"/>
  <c r="N9" i="10"/>
  <c r="U9" i="10"/>
  <c r="K9" i="10"/>
  <c r="T9" i="10"/>
  <c r="M9" i="10"/>
  <c r="R9" i="10"/>
  <c r="E9" i="10"/>
  <c r="J9" i="10"/>
  <c r="Q9" i="10"/>
  <c r="D9" i="10"/>
  <c r="O9" i="10"/>
  <c r="G9" i="10"/>
  <c r="B9" i="10"/>
  <c r="I9" i="10"/>
  <c r="P9" i="10"/>
  <c r="C9" i="10"/>
  <c r="L9" i="10"/>
  <c r="B8" i="10"/>
  <c r="F8" i="10"/>
  <c r="F7" i="10" s="1"/>
  <c r="J8" i="10"/>
  <c r="R8" i="10"/>
  <c r="N8" i="10"/>
  <c r="D8" i="10"/>
  <c r="L8" i="10"/>
  <c r="T8" i="10"/>
  <c r="H8" i="10"/>
  <c r="P8" i="10"/>
  <c r="GI8" i="15" s="1"/>
  <c r="M8" i="10"/>
  <c r="C8" i="10"/>
  <c r="S8" i="10"/>
  <c r="E8" i="10"/>
  <c r="Q8" i="10"/>
  <c r="G8" i="10"/>
  <c r="K8" i="10"/>
  <c r="U8" i="10"/>
  <c r="I8" i="10"/>
  <c r="O8" i="10"/>
  <c r="C10" i="10"/>
  <c r="O10" i="10"/>
  <c r="G10" i="10"/>
  <c r="K10" i="10"/>
  <c r="S10" i="10"/>
  <c r="D10" i="10"/>
  <c r="D4" i="10"/>
  <c r="H10" i="10"/>
  <c r="H4" i="10"/>
  <c r="L10" i="10"/>
  <c r="L4" i="10"/>
  <c r="P10" i="10"/>
  <c r="P4" i="10"/>
  <c r="T10" i="10"/>
  <c r="T4" i="10"/>
  <c r="B10" i="10"/>
  <c r="B4" i="10"/>
  <c r="F10" i="10"/>
  <c r="F4" i="10"/>
  <c r="J10" i="10"/>
  <c r="J4" i="10"/>
  <c r="N10" i="10"/>
  <c r="N4" i="10"/>
  <c r="R10" i="10"/>
  <c r="R4" i="10"/>
  <c r="C4" i="10"/>
  <c r="G4" i="10"/>
  <c r="K4" i="10"/>
  <c r="O4" i="10"/>
  <c r="S4" i="10"/>
  <c r="E10" i="10"/>
  <c r="E4" i="10"/>
  <c r="I10" i="10"/>
  <c r="I4" i="10"/>
  <c r="M10" i="10"/>
  <c r="M4" i="10"/>
  <c r="Q10" i="10"/>
  <c r="Q4" i="10"/>
  <c r="U10" i="10"/>
  <c r="U4" i="10"/>
  <c r="U5" i="9"/>
  <c r="T5" i="9"/>
  <c r="L5" i="9"/>
  <c r="H5" i="9"/>
  <c r="B11" i="9"/>
  <c r="C11" i="9"/>
  <c r="D11" i="9"/>
  <c r="E11" i="9"/>
  <c r="F11" i="9"/>
  <c r="G11" i="9"/>
  <c r="H11" i="9"/>
  <c r="I11" i="9"/>
  <c r="J11" i="9"/>
  <c r="K11" i="9"/>
  <c r="L11" i="9"/>
  <c r="M11" i="9"/>
  <c r="N11" i="9"/>
  <c r="O11" i="9"/>
  <c r="P11" i="9"/>
  <c r="Q11" i="9"/>
  <c r="R11" i="9"/>
  <c r="S11" i="9"/>
  <c r="T11" i="9"/>
  <c r="U11" i="9"/>
  <c r="B6" i="9"/>
  <c r="C6" i="9"/>
  <c r="D6" i="9"/>
  <c r="E6" i="9"/>
  <c r="F6" i="9"/>
  <c r="G6" i="9"/>
  <c r="H6" i="9"/>
  <c r="I6" i="9"/>
  <c r="J6" i="9"/>
  <c r="K6" i="9"/>
  <c r="L6" i="9"/>
  <c r="M6" i="9"/>
  <c r="N6" i="9"/>
  <c r="O6" i="9"/>
  <c r="P6" i="9"/>
  <c r="Q6" i="9"/>
  <c r="R6" i="9"/>
  <c r="S6" i="9"/>
  <c r="T6" i="9"/>
  <c r="U6" i="9"/>
  <c r="B12" i="9"/>
  <c r="C12" i="9"/>
  <c r="D12" i="9"/>
  <c r="E12" i="9"/>
  <c r="F12" i="9"/>
  <c r="G12" i="9"/>
  <c r="H12" i="9"/>
  <c r="I12" i="9"/>
  <c r="J12" i="9"/>
  <c r="K12" i="9"/>
  <c r="L12" i="9"/>
  <c r="M12" i="9"/>
  <c r="N12" i="9"/>
  <c r="O12" i="9"/>
  <c r="P12" i="9"/>
  <c r="Q12" i="9"/>
  <c r="R12" i="9"/>
  <c r="S12" i="9"/>
  <c r="T12" i="9"/>
  <c r="U12" i="9"/>
  <c r="B13" i="9"/>
  <c r="C13" i="9"/>
  <c r="D13" i="9"/>
  <c r="E13" i="9"/>
  <c r="F13" i="9"/>
  <c r="G13" i="9"/>
  <c r="H13" i="9"/>
  <c r="I13" i="9"/>
  <c r="J13" i="9"/>
  <c r="K13" i="9"/>
  <c r="L13" i="9"/>
  <c r="M13" i="9"/>
  <c r="N13" i="9"/>
  <c r="O13" i="9"/>
  <c r="P13" i="9"/>
  <c r="Q13" i="9"/>
  <c r="R13" i="9"/>
  <c r="S13" i="9"/>
  <c r="T13" i="9"/>
  <c r="U13" i="9"/>
  <c r="B14" i="9"/>
  <c r="C14" i="9"/>
  <c r="D14" i="9"/>
  <c r="E14" i="9"/>
  <c r="F14" i="9"/>
  <c r="G14" i="9"/>
  <c r="H14" i="9"/>
  <c r="I14" i="9"/>
  <c r="J14" i="9"/>
  <c r="K14" i="9"/>
  <c r="L14" i="9"/>
  <c r="M14" i="9"/>
  <c r="N14" i="9"/>
  <c r="O14" i="9"/>
  <c r="P14" i="9"/>
  <c r="Q14" i="9"/>
  <c r="R14" i="9"/>
  <c r="S14" i="9"/>
  <c r="T14" i="9"/>
  <c r="U14" i="9"/>
  <c r="B15" i="9"/>
  <c r="C15" i="9"/>
  <c r="D15" i="9"/>
  <c r="E15" i="9"/>
  <c r="F15" i="9"/>
  <c r="G15" i="9"/>
  <c r="H15" i="9"/>
  <c r="I15" i="9"/>
  <c r="J15" i="9"/>
  <c r="K15" i="9"/>
  <c r="L15" i="9"/>
  <c r="M15" i="9"/>
  <c r="N15" i="9"/>
  <c r="O15" i="9"/>
  <c r="P15" i="9"/>
  <c r="Q15" i="9"/>
  <c r="R15" i="9"/>
  <c r="S15" i="9"/>
  <c r="T15" i="9"/>
  <c r="U15" i="9"/>
  <c r="B16" i="9"/>
  <c r="C16" i="9"/>
  <c r="D16" i="9"/>
  <c r="E16" i="9"/>
  <c r="F16" i="9"/>
  <c r="G16" i="9"/>
  <c r="H16" i="9"/>
  <c r="I16" i="9"/>
  <c r="J16" i="9"/>
  <c r="K16" i="9"/>
  <c r="L16" i="9"/>
  <c r="M16" i="9"/>
  <c r="N16" i="9"/>
  <c r="O16" i="9"/>
  <c r="P16" i="9"/>
  <c r="Q16" i="9"/>
  <c r="R16" i="9"/>
  <c r="S16" i="9"/>
  <c r="T16" i="9"/>
  <c r="U16" i="9"/>
  <c r="B17" i="9"/>
  <c r="C17" i="9"/>
  <c r="D17" i="9"/>
  <c r="E17" i="9"/>
  <c r="F17" i="9"/>
  <c r="G17" i="9"/>
  <c r="H17" i="9"/>
  <c r="I17" i="9"/>
  <c r="J17" i="9"/>
  <c r="K17" i="9"/>
  <c r="L17" i="9"/>
  <c r="M17" i="9"/>
  <c r="N17" i="9"/>
  <c r="O17" i="9"/>
  <c r="P17" i="9"/>
  <c r="Q17" i="9"/>
  <c r="R17" i="9"/>
  <c r="S17" i="9"/>
  <c r="T17" i="9"/>
  <c r="U17" i="9"/>
  <c r="B18" i="9"/>
  <c r="C18" i="9"/>
  <c r="D18" i="9"/>
  <c r="E18" i="9"/>
  <c r="F18" i="9"/>
  <c r="G18" i="9"/>
  <c r="H18" i="9"/>
  <c r="I18" i="9"/>
  <c r="J18" i="9"/>
  <c r="K18" i="9"/>
  <c r="L18" i="9"/>
  <c r="M18" i="9"/>
  <c r="N18" i="9"/>
  <c r="O18" i="9"/>
  <c r="P18" i="9"/>
  <c r="Q18" i="9"/>
  <c r="R18" i="9"/>
  <c r="S18" i="9"/>
  <c r="T18" i="9"/>
  <c r="U18" i="9"/>
  <c r="B19" i="9"/>
  <c r="C19" i="9"/>
  <c r="D19" i="9"/>
  <c r="E19" i="9"/>
  <c r="F19" i="9"/>
  <c r="G19" i="9"/>
  <c r="H19" i="9"/>
  <c r="I19" i="9"/>
  <c r="J19" i="9"/>
  <c r="K19" i="9"/>
  <c r="L19" i="9"/>
  <c r="M19" i="9"/>
  <c r="N19" i="9"/>
  <c r="O19" i="9"/>
  <c r="P19" i="9"/>
  <c r="Q19" i="9"/>
  <c r="R19" i="9"/>
  <c r="S19" i="9"/>
  <c r="T19" i="9"/>
  <c r="U19" i="9"/>
  <c r="B20" i="9"/>
  <c r="C20" i="9"/>
  <c r="D20" i="9"/>
  <c r="E20" i="9"/>
  <c r="F20" i="9"/>
  <c r="G20" i="9"/>
  <c r="H20" i="9"/>
  <c r="I20" i="9"/>
  <c r="J20" i="9"/>
  <c r="K20" i="9"/>
  <c r="L20" i="9"/>
  <c r="M20" i="9"/>
  <c r="N20" i="9"/>
  <c r="O20" i="9"/>
  <c r="P20" i="9"/>
  <c r="Q20" i="9"/>
  <c r="R20" i="9"/>
  <c r="S20" i="9"/>
  <c r="T20" i="9"/>
  <c r="U20" i="9"/>
  <c r="B21" i="9"/>
  <c r="C21" i="9"/>
  <c r="D21" i="9"/>
  <c r="E21" i="9"/>
  <c r="F21" i="9"/>
  <c r="G21" i="9"/>
  <c r="H21" i="9"/>
  <c r="I21" i="9"/>
  <c r="J21" i="9"/>
  <c r="K21" i="9"/>
  <c r="L21" i="9"/>
  <c r="M21" i="9"/>
  <c r="N21" i="9"/>
  <c r="O21" i="9"/>
  <c r="P21" i="9"/>
  <c r="Q21" i="9"/>
  <c r="R21" i="9"/>
  <c r="S21" i="9"/>
  <c r="T21" i="9"/>
  <c r="U21" i="9"/>
  <c r="B22" i="9"/>
  <c r="C22" i="9"/>
  <c r="D22" i="9"/>
  <c r="E22" i="9"/>
  <c r="F22" i="9"/>
  <c r="G22" i="9"/>
  <c r="H22" i="9"/>
  <c r="I22" i="9"/>
  <c r="J22" i="9"/>
  <c r="K22" i="9"/>
  <c r="L22" i="9"/>
  <c r="M22" i="9"/>
  <c r="N22" i="9"/>
  <c r="O22" i="9"/>
  <c r="P22" i="9"/>
  <c r="Q22" i="9"/>
  <c r="R22" i="9"/>
  <c r="S22" i="9"/>
  <c r="T22" i="9"/>
  <c r="U22" i="9"/>
  <c r="B23" i="9"/>
  <c r="C23" i="9"/>
  <c r="D23" i="9"/>
  <c r="E23" i="9"/>
  <c r="F23" i="9"/>
  <c r="G23" i="9"/>
  <c r="H23" i="9"/>
  <c r="I23" i="9"/>
  <c r="J23" i="9"/>
  <c r="K23" i="9"/>
  <c r="L23" i="9"/>
  <c r="M23" i="9"/>
  <c r="N23" i="9"/>
  <c r="O23" i="9"/>
  <c r="P23" i="9"/>
  <c r="Q23" i="9"/>
  <c r="R23" i="9"/>
  <c r="S23" i="9"/>
  <c r="T23" i="9"/>
  <c r="U23" i="9"/>
  <c r="B24" i="9"/>
  <c r="C24" i="9"/>
  <c r="D24" i="9"/>
  <c r="E24" i="9"/>
  <c r="F24" i="9"/>
  <c r="G24" i="9"/>
  <c r="H24" i="9"/>
  <c r="I24" i="9"/>
  <c r="J24" i="9"/>
  <c r="K24" i="9"/>
  <c r="L24" i="9"/>
  <c r="M24" i="9"/>
  <c r="N24" i="9"/>
  <c r="O24" i="9"/>
  <c r="P24" i="9"/>
  <c r="Q24" i="9"/>
  <c r="R24" i="9"/>
  <c r="S24" i="9"/>
  <c r="T24" i="9"/>
  <c r="U24" i="9"/>
  <c r="B25" i="9"/>
  <c r="C25" i="9"/>
  <c r="D25" i="9"/>
  <c r="E25" i="9"/>
  <c r="F25" i="9"/>
  <c r="G25" i="9"/>
  <c r="H25" i="9"/>
  <c r="I25" i="9"/>
  <c r="J25" i="9"/>
  <c r="K25" i="9"/>
  <c r="L25" i="9"/>
  <c r="M25" i="9"/>
  <c r="N25" i="9"/>
  <c r="O25" i="9"/>
  <c r="P25" i="9"/>
  <c r="Q25" i="9"/>
  <c r="R25" i="9"/>
  <c r="S25" i="9"/>
  <c r="T25" i="9"/>
  <c r="U25" i="9"/>
  <c r="B26" i="9"/>
  <c r="C26" i="9"/>
  <c r="D26" i="9"/>
  <c r="E26" i="9"/>
  <c r="F26" i="9"/>
  <c r="G26" i="9"/>
  <c r="H26" i="9"/>
  <c r="I26" i="9"/>
  <c r="J26" i="9"/>
  <c r="K26" i="9"/>
  <c r="L26" i="9"/>
  <c r="M26" i="9"/>
  <c r="N26" i="9"/>
  <c r="O26" i="9"/>
  <c r="P26" i="9"/>
  <c r="Q26" i="9"/>
  <c r="R26" i="9"/>
  <c r="S26" i="9"/>
  <c r="T26" i="9"/>
  <c r="U26" i="9"/>
  <c r="B27" i="9"/>
  <c r="C27" i="9"/>
  <c r="D27" i="9"/>
  <c r="E27" i="9"/>
  <c r="F27" i="9"/>
  <c r="G27" i="9"/>
  <c r="H27" i="9"/>
  <c r="I27" i="9"/>
  <c r="J27" i="9"/>
  <c r="K27" i="9"/>
  <c r="L27" i="9"/>
  <c r="M27" i="9"/>
  <c r="N27" i="9"/>
  <c r="O27" i="9"/>
  <c r="P27" i="9"/>
  <c r="Q27" i="9"/>
  <c r="R27" i="9"/>
  <c r="S27" i="9"/>
  <c r="T27" i="9"/>
  <c r="U27" i="9"/>
  <c r="B28" i="9"/>
  <c r="C28" i="9"/>
  <c r="D28" i="9"/>
  <c r="E28" i="9"/>
  <c r="F28" i="9"/>
  <c r="G28" i="9"/>
  <c r="H28" i="9"/>
  <c r="I28" i="9"/>
  <c r="J28" i="9"/>
  <c r="K28" i="9"/>
  <c r="L28" i="9"/>
  <c r="M28" i="9"/>
  <c r="N28" i="9"/>
  <c r="O28" i="9"/>
  <c r="P28" i="9"/>
  <c r="Q28" i="9"/>
  <c r="R28" i="9"/>
  <c r="S28" i="9"/>
  <c r="T28" i="9"/>
  <c r="U28" i="9"/>
  <c r="B29" i="9"/>
  <c r="C29" i="9"/>
  <c r="D29" i="9"/>
  <c r="E29" i="9"/>
  <c r="F29" i="9"/>
  <c r="G29" i="9"/>
  <c r="H29" i="9"/>
  <c r="I29" i="9"/>
  <c r="J29" i="9"/>
  <c r="K29" i="9"/>
  <c r="L29" i="9"/>
  <c r="M29" i="9"/>
  <c r="N29" i="9"/>
  <c r="O29" i="9"/>
  <c r="P29" i="9"/>
  <c r="Q29" i="9"/>
  <c r="R29" i="9"/>
  <c r="S29" i="9"/>
  <c r="T29" i="9"/>
  <c r="U29" i="9"/>
  <c r="B30" i="9"/>
  <c r="C30" i="9"/>
  <c r="D30" i="9"/>
  <c r="E30" i="9"/>
  <c r="F30" i="9"/>
  <c r="G30" i="9"/>
  <c r="H30" i="9"/>
  <c r="I30" i="9"/>
  <c r="J30" i="9"/>
  <c r="K30" i="9"/>
  <c r="L30" i="9"/>
  <c r="M30" i="9"/>
  <c r="N30" i="9"/>
  <c r="O30" i="9"/>
  <c r="P30" i="9"/>
  <c r="Q30" i="9"/>
  <c r="R30" i="9"/>
  <c r="S30" i="9"/>
  <c r="T30" i="9"/>
  <c r="U30" i="9"/>
  <c r="B31" i="9"/>
  <c r="C31" i="9"/>
  <c r="D31" i="9"/>
  <c r="E31" i="9"/>
  <c r="F31" i="9"/>
  <c r="G31" i="9"/>
  <c r="H31" i="9"/>
  <c r="I31" i="9"/>
  <c r="J31" i="9"/>
  <c r="K31" i="9"/>
  <c r="L31" i="9"/>
  <c r="M31" i="9"/>
  <c r="N31" i="9"/>
  <c r="O31" i="9"/>
  <c r="P31" i="9"/>
  <c r="Q31" i="9"/>
  <c r="R31" i="9"/>
  <c r="S31" i="9"/>
  <c r="T31" i="9"/>
  <c r="U31" i="9"/>
  <c r="B32" i="9"/>
  <c r="C32" i="9"/>
  <c r="D32" i="9"/>
  <c r="E32" i="9"/>
  <c r="F32" i="9"/>
  <c r="G32" i="9"/>
  <c r="H32" i="9"/>
  <c r="I32" i="9"/>
  <c r="J32" i="9"/>
  <c r="K32" i="9"/>
  <c r="L32" i="9"/>
  <c r="M32" i="9"/>
  <c r="N32" i="9"/>
  <c r="O32" i="9"/>
  <c r="P32" i="9"/>
  <c r="Q32" i="9"/>
  <c r="R32" i="9"/>
  <c r="S32" i="9"/>
  <c r="T32" i="9"/>
  <c r="U32" i="9"/>
  <c r="B34" i="9"/>
  <c r="DM35" i="15" s="1"/>
  <c r="EG35" i="15" s="1"/>
  <c r="C34" i="9"/>
  <c r="DN35" i="15" s="1"/>
  <c r="EH35" i="15" s="1"/>
  <c r="D34" i="9"/>
  <c r="DO35" i="15" s="1"/>
  <c r="EI35" i="15" s="1"/>
  <c r="E34" i="9"/>
  <c r="DP35" i="15" s="1"/>
  <c r="EJ35" i="15" s="1"/>
  <c r="F34" i="9"/>
  <c r="DQ35" i="15" s="1"/>
  <c r="EK35" i="15" s="1"/>
  <c r="G34" i="9"/>
  <c r="DR35" i="15" s="1"/>
  <c r="EL35" i="15" s="1"/>
  <c r="H34" i="9"/>
  <c r="DS35" i="15" s="1"/>
  <c r="EM35" i="15" s="1"/>
  <c r="I34" i="9"/>
  <c r="DT35" i="15" s="1"/>
  <c r="EN35" i="15" s="1"/>
  <c r="J34" i="9"/>
  <c r="DU35" i="15" s="1"/>
  <c r="EO35" i="15" s="1"/>
  <c r="K34" i="9"/>
  <c r="DV35" i="15" s="1"/>
  <c r="EP35" i="15" s="1"/>
  <c r="L34" i="9"/>
  <c r="DW35" i="15" s="1"/>
  <c r="EQ35" i="15" s="1"/>
  <c r="M34" i="9"/>
  <c r="DX35" i="15" s="1"/>
  <c r="ER35" i="15" s="1"/>
  <c r="N34" i="9"/>
  <c r="DY35" i="15" s="1"/>
  <c r="ES35" i="15" s="1"/>
  <c r="O34" i="9"/>
  <c r="DZ35" i="15" s="1"/>
  <c r="ET35" i="15" s="1"/>
  <c r="P34" i="9"/>
  <c r="EA35" i="15" s="1"/>
  <c r="EU35" i="15" s="1"/>
  <c r="Q34" i="9"/>
  <c r="EB35" i="15" s="1"/>
  <c r="EV35" i="15" s="1"/>
  <c r="R34" i="9"/>
  <c r="EC35" i="15" s="1"/>
  <c r="EW35" i="15" s="1"/>
  <c r="S34" i="9"/>
  <c r="ED35" i="15" s="1"/>
  <c r="EX35" i="15" s="1"/>
  <c r="T34" i="9"/>
  <c r="EE35" i="15" s="1"/>
  <c r="EY35" i="15" s="1"/>
  <c r="U34" i="9"/>
  <c r="EF35" i="15" s="1"/>
  <c r="EZ35" i="15" s="1"/>
  <c r="B35" i="9"/>
  <c r="DM36" i="15" s="1"/>
  <c r="EG36" i="15" s="1"/>
  <c r="C35" i="9"/>
  <c r="DN36" i="15" s="1"/>
  <c r="EH36" i="15" s="1"/>
  <c r="D35" i="9"/>
  <c r="DO36" i="15" s="1"/>
  <c r="EI36" i="15" s="1"/>
  <c r="E35" i="9"/>
  <c r="DP36" i="15" s="1"/>
  <c r="EJ36" i="15" s="1"/>
  <c r="F35" i="9"/>
  <c r="DQ36" i="15" s="1"/>
  <c r="G35" i="9"/>
  <c r="DR36" i="15" s="1"/>
  <c r="H35" i="9"/>
  <c r="DS36" i="15" s="1"/>
  <c r="I35" i="9"/>
  <c r="DT36" i="15" s="1"/>
  <c r="J35" i="9"/>
  <c r="DU36" i="15" s="1"/>
  <c r="K35" i="9"/>
  <c r="DV36" i="15" s="1"/>
  <c r="L35" i="9"/>
  <c r="DW36" i="15" s="1"/>
  <c r="EQ36" i="15" s="1"/>
  <c r="FK36" i="15" s="1"/>
  <c r="GY36" i="15" s="1"/>
  <c r="M35" i="9"/>
  <c r="DX36" i="15" s="1"/>
  <c r="ER36" i="15" s="1"/>
  <c r="FL36" i="15" s="1"/>
  <c r="GZ36" i="15" s="1"/>
  <c r="N35" i="9"/>
  <c r="DY36" i="15" s="1"/>
  <c r="ES36" i="15" s="1"/>
  <c r="FM36" i="15" s="1"/>
  <c r="O35" i="9"/>
  <c r="DZ36" i="15" s="1"/>
  <c r="ET36" i="15" s="1"/>
  <c r="FN36" i="15" s="1"/>
  <c r="P35" i="9"/>
  <c r="EA36" i="15" s="1"/>
  <c r="EU36" i="15" s="1"/>
  <c r="FO36" i="15" s="1"/>
  <c r="Q35" i="9"/>
  <c r="EB36" i="15" s="1"/>
  <c r="EV36" i="15" s="1"/>
  <c r="FP36" i="15" s="1"/>
  <c r="R35" i="9"/>
  <c r="EC36" i="15" s="1"/>
  <c r="EW36" i="15" s="1"/>
  <c r="FQ36" i="15" s="1"/>
  <c r="HE36" i="15" s="1"/>
  <c r="S35" i="9"/>
  <c r="ED36" i="15" s="1"/>
  <c r="EX36" i="15" s="1"/>
  <c r="FR36" i="15" s="1"/>
  <c r="HF36" i="15" s="1"/>
  <c r="T35" i="9"/>
  <c r="EE36" i="15" s="1"/>
  <c r="EY36" i="15" s="1"/>
  <c r="FS36" i="15" s="1"/>
  <c r="HG36" i="15" s="1"/>
  <c r="U35" i="9"/>
  <c r="EF36" i="15" s="1"/>
  <c r="EZ36" i="15" s="1"/>
  <c r="FT36" i="15" s="1"/>
  <c r="HH36" i="15" s="1"/>
  <c r="B36" i="9"/>
  <c r="DM37" i="15" s="1"/>
  <c r="EG37" i="15" s="1"/>
  <c r="C36" i="9"/>
  <c r="DN37" i="15" s="1"/>
  <c r="EH37" i="15" s="1"/>
  <c r="D36" i="9"/>
  <c r="DO37" i="15" s="1"/>
  <c r="EI37" i="15" s="1"/>
  <c r="E36" i="9"/>
  <c r="DP37" i="15" s="1"/>
  <c r="EJ37" i="15" s="1"/>
  <c r="F36" i="9"/>
  <c r="DQ37" i="15" s="1"/>
  <c r="G36" i="9"/>
  <c r="DR37" i="15" s="1"/>
  <c r="H36" i="9"/>
  <c r="DS37" i="15" s="1"/>
  <c r="I36" i="9"/>
  <c r="DT37" i="15" s="1"/>
  <c r="J36" i="9"/>
  <c r="DU37" i="15" s="1"/>
  <c r="K36" i="9"/>
  <c r="DV37" i="15" s="1"/>
  <c r="L36" i="9"/>
  <c r="DW37" i="15" s="1"/>
  <c r="M36" i="9"/>
  <c r="DX37" i="15" s="1"/>
  <c r="N36" i="9"/>
  <c r="DY37" i="15" s="1"/>
  <c r="ES37" i="15" s="1"/>
  <c r="FM37" i="15" s="1"/>
  <c r="O36" i="9"/>
  <c r="DZ37" i="15" s="1"/>
  <c r="P36" i="9"/>
  <c r="EA37" i="15" s="1"/>
  <c r="Q36" i="9"/>
  <c r="EB37" i="15" s="1"/>
  <c r="R36" i="9"/>
  <c r="EC37" i="15" s="1"/>
  <c r="S36" i="9"/>
  <c r="ED37" i="15" s="1"/>
  <c r="T36" i="9"/>
  <c r="EE37" i="15" s="1"/>
  <c r="U36" i="9"/>
  <c r="EF37" i="15" s="1"/>
  <c r="B37" i="9"/>
  <c r="DM38" i="15" s="1"/>
  <c r="EG38" i="15" s="1"/>
  <c r="C37" i="9"/>
  <c r="DN38" i="15" s="1"/>
  <c r="EH38" i="15" s="1"/>
  <c r="D37" i="9"/>
  <c r="DO38" i="15" s="1"/>
  <c r="EI38" i="15" s="1"/>
  <c r="E37" i="9"/>
  <c r="DP38" i="15" s="1"/>
  <c r="EJ38" i="15" s="1"/>
  <c r="F37" i="9"/>
  <c r="DQ38" i="15" s="1"/>
  <c r="G37" i="9"/>
  <c r="DR38" i="15" s="1"/>
  <c r="H37" i="9"/>
  <c r="DS38" i="15" s="1"/>
  <c r="I37" i="9"/>
  <c r="DT38" i="15" s="1"/>
  <c r="J37" i="9"/>
  <c r="DU38" i="15" s="1"/>
  <c r="K37" i="9"/>
  <c r="DV38" i="15" s="1"/>
  <c r="L37" i="9"/>
  <c r="DW38" i="15" s="1"/>
  <c r="M37" i="9"/>
  <c r="DX38" i="15" s="1"/>
  <c r="N37" i="9"/>
  <c r="DY38" i="15" s="1"/>
  <c r="O37" i="9"/>
  <c r="DZ38" i="15" s="1"/>
  <c r="P37" i="9"/>
  <c r="EA38" i="15" s="1"/>
  <c r="EU38" i="15" s="1"/>
  <c r="FO38" i="15" s="1"/>
  <c r="Q37" i="9"/>
  <c r="EB38" i="15" s="1"/>
  <c r="R37" i="9"/>
  <c r="EC38" i="15" s="1"/>
  <c r="EW38" i="15" s="1"/>
  <c r="FQ38" i="15" s="1"/>
  <c r="HE38" i="15" s="1"/>
  <c r="S37" i="9"/>
  <c r="ED38" i="15" s="1"/>
  <c r="T37" i="9"/>
  <c r="EE38" i="15" s="1"/>
  <c r="U37" i="9"/>
  <c r="EF38" i="15" s="1"/>
  <c r="EZ38" i="15" s="1"/>
  <c r="FT38" i="15" s="1"/>
  <c r="HH38" i="15" s="1"/>
  <c r="B38" i="9"/>
  <c r="DM39" i="15" s="1"/>
  <c r="EG39" i="15" s="1"/>
  <c r="C38" i="9"/>
  <c r="DN39" i="15" s="1"/>
  <c r="EH39" i="15" s="1"/>
  <c r="D38" i="9"/>
  <c r="DO39" i="15" s="1"/>
  <c r="EI39" i="15" s="1"/>
  <c r="E38" i="9"/>
  <c r="DP39" i="15" s="1"/>
  <c r="EJ39" i="15" s="1"/>
  <c r="F38" i="9"/>
  <c r="DQ39" i="15" s="1"/>
  <c r="G38" i="9"/>
  <c r="DR39" i="15" s="1"/>
  <c r="H38" i="9"/>
  <c r="DS39" i="15" s="1"/>
  <c r="I38" i="9"/>
  <c r="DT39" i="15" s="1"/>
  <c r="J38" i="9"/>
  <c r="DU39" i="15" s="1"/>
  <c r="K38" i="9"/>
  <c r="DV39" i="15" s="1"/>
  <c r="L38" i="9"/>
  <c r="DW39" i="15" s="1"/>
  <c r="EQ39" i="15" s="1"/>
  <c r="FK39" i="15" s="1"/>
  <c r="GY39" i="15" s="1"/>
  <c r="M38" i="9"/>
  <c r="DX39" i="15" s="1"/>
  <c r="N38" i="9"/>
  <c r="DY39" i="15" s="1"/>
  <c r="O38" i="9"/>
  <c r="DZ39" i="15" s="1"/>
  <c r="P38" i="9"/>
  <c r="EA39" i="15" s="1"/>
  <c r="EU39" i="15" s="1"/>
  <c r="FO39" i="15" s="1"/>
  <c r="Q38" i="9"/>
  <c r="EB39" i="15" s="1"/>
  <c r="R38" i="9"/>
  <c r="EC39" i="15" s="1"/>
  <c r="EW39" i="15" s="1"/>
  <c r="FQ39" i="15" s="1"/>
  <c r="HE39" i="15" s="1"/>
  <c r="S38" i="9"/>
  <c r="ED39" i="15" s="1"/>
  <c r="EX39" i="15" s="1"/>
  <c r="FR39" i="15" s="1"/>
  <c r="HF39" i="15" s="1"/>
  <c r="T38" i="9"/>
  <c r="EE39" i="15" s="1"/>
  <c r="EY39" i="15" s="1"/>
  <c r="FS39" i="15" s="1"/>
  <c r="HG39" i="15" s="1"/>
  <c r="U38" i="9"/>
  <c r="EF39" i="15" s="1"/>
  <c r="B39" i="9"/>
  <c r="DM40" i="15" s="1"/>
  <c r="C39" i="9"/>
  <c r="DN40" i="15" s="1"/>
  <c r="D39" i="9"/>
  <c r="DO40" i="15" s="1"/>
  <c r="EI40" i="15" s="1"/>
  <c r="E39" i="9"/>
  <c r="DP40" i="15" s="1"/>
  <c r="EJ40" i="15" s="1"/>
  <c r="F39" i="9"/>
  <c r="DQ40" i="15" s="1"/>
  <c r="G39" i="9"/>
  <c r="DR40" i="15" s="1"/>
  <c r="H39" i="9"/>
  <c r="DS40" i="15" s="1"/>
  <c r="EM40" i="15" s="1"/>
  <c r="FG40" i="15" s="1"/>
  <c r="GU40" i="15" s="1"/>
  <c r="I39" i="9"/>
  <c r="DT40" i="15" s="1"/>
  <c r="J39" i="9"/>
  <c r="DU40" i="15" s="1"/>
  <c r="K39" i="9"/>
  <c r="DV40" i="15" s="1"/>
  <c r="L39" i="9"/>
  <c r="DW40" i="15" s="1"/>
  <c r="EQ40" i="15" s="1"/>
  <c r="FK40" i="15" s="1"/>
  <c r="GY40" i="15" s="1"/>
  <c r="M39" i="9"/>
  <c r="DX40" i="15" s="1"/>
  <c r="N39" i="9"/>
  <c r="DY40" i="15" s="1"/>
  <c r="O39" i="9"/>
  <c r="DZ40" i="15" s="1"/>
  <c r="P39" i="9"/>
  <c r="EA40" i="15" s="1"/>
  <c r="Q39" i="9"/>
  <c r="EB40" i="15" s="1"/>
  <c r="R39" i="9"/>
  <c r="EC40" i="15" s="1"/>
  <c r="S39" i="9"/>
  <c r="ED40" i="15" s="1"/>
  <c r="T39" i="9"/>
  <c r="EE40" i="15" s="1"/>
  <c r="EY40" i="15" s="1"/>
  <c r="FS40" i="15" s="1"/>
  <c r="HG40" i="15" s="1"/>
  <c r="U39" i="9"/>
  <c r="EF40" i="15" s="1"/>
  <c r="B40" i="9"/>
  <c r="DM41" i="15" s="1"/>
  <c r="EG41" i="15" s="1"/>
  <c r="C40" i="9"/>
  <c r="DN41" i="15" s="1"/>
  <c r="EH41" i="15" s="1"/>
  <c r="D40" i="9"/>
  <c r="DO41" i="15" s="1"/>
  <c r="EI41" i="15" s="1"/>
  <c r="E40" i="9"/>
  <c r="DP41" i="15" s="1"/>
  <c r="EJ41" i="15" s="1"/>
  <c r="F40" i="9"/>
  <c r="DQ41" i="15" s="1"/>
  <c r="G40" i="9"/>
  <c r="DR41" i="15" s="1"/>
  <c r="H40" i="9"/>
  <c r="DS41" i="15" s="1"/>
  <c r="I40" i="9"/>
  <c r="DT41" i="15" s="1"/>
  <c r="EN41" i="15" s="1"/>
  <c r="FH41" i="15" s="1"/>
  <c r="GV41" i="15" s="1"/>
  <c r="J40" i="9"/>
  <c r="DU41" i="15" s="1"/>
  <c r="K40" i="9"/>
  <c r="DV41" i="15" s="1"/>
  <c r="EP41" i="15" s="1"/>
  <c r="FJ41" i="15" s="1"/>
  <c r="GX41" i="15" s="1"/>
  <c r="L40" i="9"/>
  <c r="DW41" i="15" s="1"/>
  <c r="EQ41" i="15" s="1"/>
  <c r="FK41" i="15" s="1"/>
  <c r="GY41" i="15" s="1"/>
  <c r="M40" i="9"/>
  <c r="DX41" i="15" s="1"/>
  <c r="N40" i="9"/>
  <c r="DY41" i="15" s="1"/>
  <c r="ES41" i="15" s="1"/>
  <c r="FM41" i="15" s="1"/>
  <c r="O40" i="9"/>
  <c r="DZ41" i="15" s="1"/>
  <c r="ET41" i="15" s="1"/>
  <c r="FN41" i="15" s="1"/>
  <c r="P40" i="9"/>
  <c r="EA41" i="15" s="1"/>
  <c r="EU41" i="15" s="1"/>
  <c r="FO41" i="15" s="1"/>
  <c r="Q40" i="9"/>
  <c r="EB41" i="15" s="1"/>
  <c r="EV41" i="15" s="1"/>
  <c r="FP41" i="15" s="1"/>
  <c r="R40" i="9"/>
  <c r="EC41" i="15" s="1"/>
  <c r="EW41" i="15" s="1"/>
  <c r="FQ41" i="15" s="1"/>
  <c r="HE41" i="15" s="1"/>
  <c r="S40" i="9"/>
  <c r="ED41" i="15" s="1"/>
  <c r="EX41" i="15" s="1"/>
  <c r="FR41" i="15" s="1"/>
  <c r="HF41" i="15" s="1"/>
  <c r="T40" i="9"/>
  <c r="EE41" i="15" s="1"/>
  <c r="U40" i="9"/>
  <c r="EF41" i="15" s="1"/>
  <c r="B41" i="9"/>
  <c r="DM42" i="15" s="1"/>
  <c r="EG42" i="15" s="1"/>
  <c r="C41" i="9"/>
  <c r="DN42" i="15" s="1"/>
  <c r="EH42" i="15" s="1"/>
  <c r="D41" i="9"/>
  <c r="DO42" i="15" s="1"/>
  <c r="E41" i="9"/>
  <c r="DP42" i="15" s="1"/>
  <c r="F41" i="9"/>
  <c r="DQ42" i="15" s="1"/>
  <c r="G41" i="9"/>
  <c r="DR42" i="15" s="1"/>
  <c r="EL42" i="15" s="1"/>
  <c r="FF42" i="15" s="1"/>
  <c r="GT42" i="15" s="1"/>
  <c r="H41" i="9"/>
  <c r="DS42" i="15" s="1"/>
  <c r="I41" i="9"/>
  <c r="DT42" i="15" s="1"/>
  <c r="EN42" i="15" s="1"/>
  <c r="FH42" i="15" s="1"/>
  <c r="GV42" i="15" s="1"/>
  <c r="J41" i="9"/>
  <c r="DU42" i="15" s="1"/>
  <c r="EO42" i="15" s="1"/>
  <c r="FI42" i="15" s="1"/>
  <c r="GW42" i="15" s="1"/>
  <c r="K41" i="9"/>
  <c r="DV42" i="15" s="1"/>
  <c r="EP42" i="15" s="1"/>
  <c r="FJ42" i="15" s="1"/>
  <c r="GX42" i="15" s="1"/>
  <c r="L41" i="9"/>
  <c r="DW42" i="15" s="1"/>
  <c r="M41" i="9"/>
  <c r="DX42" i="15" s="1"/>
  <c r="ER42" i="15" s="1"/>
  <c r="FL42" i="15" s="1"/>
  <c r="GZ42" i="15" s="1"/>
  <c r="N41" i="9"/>
  <c r="DY42" i="15" s="1"/>
  <c r="ES42" i="15" s="1"/>
  <c r="FM42" i="15" s="1"/>
  <c r="O41" i="9"/>
  <c r="DZ42" i="15" s="1"/>
  <c r="ET42" i="15" s="1"/>
  <c r="FN42" i="15" s="1"/>
  <c r="P41" i="9"/>
  <c r="EA42" i="15" s="1"/>
  <c r="EU42" i="15" s="1"/>
  <c r="FO42" i="15" s="1"/>
  <c r="Q41" i="9"/>
  <c r="EB42" i="15" s="1"/>
  <c r="EV42" i="15" s="1"/>
  <c r="FP42" i="15" s="1"/>
  <c r="R41" i="9"/>
  <c r="EC42" i="15" s="1"/>
  <c r="EW42" i="15" s="1"/>
  <c r="FQ42" i="15" s="1"/>
  <c r="HE42" i="15" s="1"/>
  <c r="S41" i="9"/>
  <c r="ED42" i="15" s="1"/>
  <c r="EX42" i="15" s="1"/>
  <c r="FR42" i="15" s="1"/>
  <c r="HF42" i="15" s="1"/>
  <c r="T41" i="9"/>
  <c r="EE42" i="15" s="1"/>
  <c r="U41" i="9"/>
  <c r="EF42" i="15" s="1"/>
  <c r="EZ42" i="15" s="1"/>
  <c r="FT42" i="15" s="1"/>
  <c r="HH42" i="15" s="1"/>
  <c r="B42" i="9"/>
  <c r="DM43" i="15" s="1"/>
  <c r="EG43" i="15" s="1"/>
  <c r="C42" i="9"/>
  <c r="DN43" i="15" s="1"/>
  <c r="EH43" i="15" s="1"/>
  <c r="D42" i="9"/>
  <c r="DO43" i="15" s="1"/>
  <c r="EI43" i="15" s="1"/>
  <c r="E42" i="9"/>
  <c r="DP43" i="15" s="1"/>
  <c r="EJ43" i="15" s="1"/>
  <c r="F42" i="9"/>
  <c r="DQ43" i="15" s="1"/>
  <c r="G42" i="9"/>
  <c r="DR43" i="15" s="1"/>
  <c r="H42" i="9"/>
  <c r="DS43" i="15" s="1"/>
  <c r="I42" i="9"/>
  <c r="DT43" i="15" s="1"/>
  <c r="J42" i="9"/>
  <c r="DU43" i="15" s="1"/>
  <c r="K42" i="9"/>
  <c r="DV43" i="15" s="1"/>
  <c r="L42" i="9"/>
  <c r="DW43" i="15" s="1"/>
  <c r="EQ43" i="15" s="1"/>
  <c r="FK43" i="15" s="1"/>
  <c r="GY43" i="15" s="1"/>
  <c r="M42" i="9"/>
  <c r="DX43" i="15" s="1"/>
  <c r="N42" i="9"/>
  <c r="DY43" i="15" s="1"/>
  <c r="ES43" i="15" s="1"/>
  <c r="FM43" i="15" s="1"/>
  <c r="O42" i="9"/>
  <c r="DZ43" i="15" s="1"/>
  <c r="P42" i="9"/>
  <c r="EA43" i="15" s="1"/>
  <c r="EU43" i="15" s="1"/>
  <c r="FO43" i="15" s="1"/>
  <c r="Q42" i="9"/>
  <c r="EB43" i="15" s="1"/>
  <c r="R42" i="9"/>
  <c r="EC43" i="15" s="1"/>
  <c r="EW43" i="15" s="1"/>
  <c r="FQ43" i="15" s="1"/>
  <c r="HE43" i="15" s="1"/>
  <c r="S42" i="9"/>
  <c r="ED43" i="15" s="1"/>
  <c r="T42" i="9"/>
  <c r="EE43" i="15" s="1"/>
  <c r="U42" i="9"/>
  <c r="EF43" i="15" s="1"/>
  <c r="EZ43" i="15" s="1"/>
  <c r="FT43" i="15" s="1"/>
  <c r="HH43" i="15" s="1"/>
  <c r="B43" i="9"/>
  <c r="DM44" i="15" s="1"/>
  <c r="EG44" i="15" s="1"/>
  <c r="C43" i="9"/>
  <c r="DN44" i="15" s="1"/>
  <c r="EH44" i="15" s="1"/>
  <c r="D43" i="9"/>
  <c r="DO44" i="15" s="1"/>
  <c r="EI44" i="15" s="1"/>
  <c r="E43" i="9"/>
  <c r="DP44" i="15" s="1"/>
  <c r="EJ44" i="15" s="1"/>
  <c r="F43" i="9"/>
  <c r="DQ44" i="15" s="1"/>
  <c r="G43" i="9"/>
  <c r="DR44" i="15" s="1"/>
  <c r="EL44" i="15" s="1"/>
  <c r="FF44" i="15" s="1"/>
  <c r="GT44" i="15" s="1"/>
  <c r="H43" i="9"/>
  <c r="DS44" i="15" s="1"/>
  <c r="I43" i="9"/>
  <c r="DT44" i="15" s="1"/>
  <c r="J43" i="9"/>
  <c r="DU44" i="15" s="1"/>
  <c r="EO44" i="15" s="1"/>
  <c r="FI44" i="15" s="1"/>
  <c r="GW44" i="15" s="1"/>
  <c r="K43" i="9"/>
  <c r="DV44" i="15" s="1"/>
  <c r="EP44" i="15" s="1"/>
  <c r="FJ44" i="15" s="1"/>
  <c r="GX44" i="15" s="1"/>
  <c r="L43" i="9"/>
  <c r="DW44" i="15" s="1"/>
  <c r="EQ44" i="15" s="1"/>
  <c r="FK44" i="15" s="1"/>
  <c r="GY44" i="15" s="1"/>
  <c r="M43" i="9"/>
  <c r="DX44" i="15" s="1"/>
  <c r="ER44" i="15" s="1"/>
  <c r="FL44" i="15" s="1"/>
  <c r="GZ44" i="15" s="1"/>
  <c r="N43" i="9"/>
  <c r="DY44" i="15" s="1"/>
  <c r="ES44" i="15" s="1"/>
  <c r="FM44" i="15" s="1"/>
  <c r="O43" i="9"/>
  <c r="DZ44" i="15" s="1"/>
  <c r="ET44" i="15" s="1"/>
  <c r="FN44" i="15" s="1"/>
  <c r="P43" i="9"/>
  <c r="EA44" i="15" s="1"/>
  <c r="EU44" i="15" s="1"/>
  <c r="FO44" i="15" s="1"/>
  <c r="Q43" i="9"/>
  <c r="EB44" i="15" s="1"/>
  <c r="EV44" i="15" s="1"/>
  <c r="FP44" i="15" s="1"/>
  <c r="R43" i="9"/>
  <c r="EC44" i="15" s="1"/>
  <c r="EW44" i="15" s="1"/>
  <c r="FQ44" i="15" s="1"/>
  <c r="HE44" i="15" s="1"/>
  <c r="S43" i="9"/>
  <c r="ED44" i="15" s="1"/>
  <c r="EX44" i="15" s="1"/>
  <c r="FR44" i="15" s="1"/>
  <c r="HF44" i="15" s="1"/>
  <c r="T43" i="9"/>
  <c r="EE44" i="15" s="1"/>
  <c r="EY44" i="15" s="1"/>
  <c r="FS44" i="15" s="1"/>
  <c r="HG44" i="15" s="1"/>
  <c r="U43" i="9"/>
  <c r="EF44" i="15" s="1"/>
  <c r="EZ44" i="15" s="1"/>
  <c r="FT44" i="15" s="1"/>
  <c r="HH44" i="15" s="1"/>
  <c r="B44" i="9"/>
  <c r="DM45" i="15" s="1"/>
  <c r="EG45" i="15" s="1"/>
  <c r="C44" i="9"/>
  <c r="DN45" i="15" s="1"/>
  <c r="EH45" i="15" s="1"/>
  <c r="D44" i="9"/>
  <c r="DO45" i="15" s="1"/>
  <c r="EI45" i="15" s="1"/>
  <c r="E44" i="9"/>
  <c r="DP45" i="15" s="1"/>
  <c r="EJ45" i="15" s="1"/>
  <c r="F44" i="9"/>
  <c r="DQ45" i="15" s="1"/>
  <c r="EK45" i="15" s="1"/>
  <c r="FE45" i="15" s="1"/>
  <c r="GS45" i="15" s="1"/>
  <c r="G44" i="9"/>
  <c r="DR45" i="15" s="1"/>
  <c r="H44" i="9"/>
  <c r="DS45" i="15" s="1"/>
  <c r="I44" i="9"/>
  <c r="DT45" i="15" s="1"/>
  <c r="EN45" i="15" s="1"/>
  <c r="FH45" i="15" s="1"/>
  <c r="GV45" i="15" s="1"/>
  <c r="J44" i="9"/>
  <c r="DU45" i="15" s="1"/>
  <c r="EO45" i="15" s="1"/>
  <c r="FI45" i="15" s="1"/>
  <c r="GW45" i="15" s="1"/>
  <c r="K44" i="9"/>
  <c r="DV45" i="15" s="1"/>
  <c r="EP45" i="15" s="1"/>
  <c r="FJ45" i="15" s="1"/>
  <c r="GX45" i="15" s="1"/>
  <c r="L44" i="9"/>
  <c r="DW45" i="15" s="1"/>
  <c r="EQ45" i="15" s="1"/>
  <c r="FK45" i="15" s="1"/>
  <c r="GY45" i="15" s="1"/>
  <c r="M44" i="9"/>
  <c r="DX45" i="15" s="1"/>
  <c r="ER45" i="15" s="1"/>
  <c r="FL45" i="15" s="1"/>
  <c r="GZ45" i="15" s="1"/>
  <c r="N44" i="9"/>
  <c r="DY45" i="15" s="1"/>
  <c r="ES45" i="15" s="1"/>
  <c r="FM45" i="15" s="1"/>
  <c r="O44" i="9"/>
  <c r="DZ45" i="15" s="1"/>
  <c r="ET45" i="15" s="1"/>
  <c r="FN45" i="15" s="1"/>
  <c r="P44" i="9"/>
  <c r="EA45" i="15" s="1"/>
  <c r="EU45" i="15" s="1"/>
  <c r="FO45" i="15" s="1"/>
  <c r="Q44" i="9"/>
  <c r="EB45" i="15" s="1"/>
  <c r="EV45" i="15" s="1"/>
  <c r="FP45" i="15" s="1"/>
  <c r="R44" i="9"/>
  <c r="EC45" i="15" s="1"/>
  <c r="EW45" i="15" s="1"/>
  <c r="FQ45" i="15" s="1"/>
  <c r="HE45" i="15" s="1"/>
  <c r="S44" i="9"/>
  <c r="ED45" i="15" s="1"/>
  <c r="EX45" i="15" s="1"/>
  <c r="FR45" i="15" s="1"/>
  <c r="HF45" i="15" s="1"/>
  <c r="T44" i="9"/>
  <c r="EE45" i="15" s="1"/>
  <c r="EY45" i="15" s="1"/>
  <c r="FS45" i="15" s="1"/>
  <c r="HG45" i="15" s="1"/>
  <c r="U44" i="9"/>
  <c r="EF45" i="15" s="1"/>
  <c r="EZ45" i="15" s="1"/>
  <c r="FT45" i="15" s="1"/>
  <c r="HH45" i="15" s="1"/>
  <c r="B45" i="9"/>
  <c r="DM46" i="15" s="1"/>
  <c r="EG46" i="15" s="1"/>
  <c r="C45" i="9"/>
  <c r="DN46" i="15" s="1"/>
  <c r="EH46" i="15" s="1"/>
  <c r="D45" i="9"/>
  <c r="DO46" i="15" s="1"/>
  <c r="EI46" i="15" s="1"/>
  <c r="E45" i="9"/>
  <c r="DP46" i="15" s="1"/>
  <c r="EJ46" i="15" s="1"/>
  <c r="F45" i="9"/>
  <c r="DQ46" i="15" s="1"/>
  <c r="EK46" i="15" s="1"/>
  <c r="FE46" i="15" s="1"/>
  <c r="GS46" i="15" s="1"/>
  <c r="G45" i="9"/>
  <c r="DR46" i="15" s="1"/>
  <c r="EL46" i="15" s="1"/>
  <c r="FF46" i="15" s="1"/>
  <c r="GT46" i="15" s="1"/>
  <c r="H45" i="9"/>
  <c r="DS46" i="15" s="1"/>
  <c r="EM46" i="15" s="1"/>
  <c r="FG46" i="15" s="1"/>
  <c r="GU46" i="15" s="1"/>
  <c r="I45" i="9"/>
  <c r="DT46" i="15" s="1"/>
  <c r="EN46" i="15" s="1"/>
  <c r="FH46" i="15" s="1"/>
  <c r="GV46" i="15" s="1"/>
  <c r="J45" i="9"/>
  <c r="DU46" i="15" s="1"/>
  <c r="K45" i="9"/>
  <c r="DV46" i="15" s="1"/>
  <c r="L45" i="9"/>
  <c r="DW46" i="15" s="1"/>
  <c r="EQ46" i="15" s="1"/>
  <c r="FK46" i="15" s="1"/>
  <c r="GY46" i="15" s="1"/>
  <c r="M45" i="9"/>
  <c r="DX46" i="15" s="1"/>
  <c r="ER46" i="15" s="1"/>
  <c r="FL46" i="15" s="1"/>
  <c r="GZ46" i="15" s="1"/>
  <c r="N45" i="9"/>
  <c r="DY46" i="15" s="1"/>
  <c r="ES46" i="15" s="1"/>
  <c r="FM46" i="15" s="1"/>
  <c r="O45" i="9"/>
  <c r="DZ46" i="15" s="1"/>
  <c r="P45" i="9"/>
  <c r="EA46" i="15" s="1"/>
  <c r="EU46" i="15" s="1"/>
  <c r="FO46" i="15" s="1"/>
  <c r="Q45" i="9"/>
  <c r="EB46" i="15" s="1"/>
  <c r="EV46" i="15" s="1"/>
  <c r="FP46" i="15" s="1"/>
  <c r="R45" i="9"/>
  <c r="EC46" i="15" s="1"/>
  <c r="EW46" i="15" s="1"/>
  <c r="FQ46" i="15" s="1"/>
  <c r="HE46" i="15" s="1"/>
  <c r="S45" i="9"/>
  <c r="ED46" i="15" s="1"/>
  <c r="EX46" i="15" s="1"/>
  <c r="FR46" i="15" s="1"/>
  <c r="HF46" i="15" s="1"/>
  <c r="T45" i="9"/>
  <c r="EE46" i="15" s="1"/>
  <c r="EY46" i="15" s="1"/>
  <c r="FS46" i="15" s="1"/>
  <c r="HG46" i="15" s="1"/>
  <c r="U45" i="9"/>
  <c r="EF46" i="15" s="1"/>
  <c r="EZ46" i="15" s="1"/>
  <c r="FT46" i="15" s="1"/>
  <c r="HH46" i="15" s="1"/>
  <c r="B46" i="9"/>
  <c r="DM47" i="15" s="1"/>
  <c r="EG47" i="15" s="1"/>
  <c r="C46" i="9"/>
  <c r="DN47" i="15" s="1"/>
  <c r="EH47" i="15" s="1"/>
  <c r="D46" i="9"/>
  <c r="DO47" i="15" s="1"/>
  <c r="EI47" i="15" s="1"/>
  <c r="E46" i="9"/>
  <c r="DP47" i="15" s="1"/>
  <c r="EJ47" i="15" s="1"/>
  <c r="F46" i="9"/>
  <c r="DQ47" i="15" s="1"/>
  <c r="G46" i="9"/>
  <c r="DR47" i="15" s="1"/>
  <c r="H46" i="9"/>
  <c r="DS47" i="15" s="1"/>
  <c r="I46" i="9"/>
  <c r="DT47" i="15" s="1"/>
  <c r="J46" i="9"/>
  <c r="DU47" i="15" s="1"/>
  <c r="K46" i="9"/>
  <c r="DV47" i="15" s="1"/>
  <c r="L46" i="9"/>
  <c r="DW47" i="15" s="1"/>
  <c r="M46" i="9"/>
  <c r="DX47" i="15" s="1"/>
  <c r="ER47" i="15" s="1"/>
  <c r="FL47" i="15" s="1"/>
  <c r="GZ47" i="15" s="1"/>
  <c r="N46" i="9"/>
  <c r="DY47" i="15" s="1"/>
  <c r="ES47" i="15" s="1"/>
  <c r="FM47" i="15" s="1"/>
  <c r="O46" i="9"/>
  <c r="DZ47" i="15" s="1"/>
  <c r="ET47" i="15" s="1"/>
  <c r="FN47" i="15" s="1"/>
  <c r="P46" i="9"/>
  <c r="EA47" i="15" s="1"/>
  <c r="EU47" i="15" s="1"/>
  <c r="FO47" i="15" s="1"/>
  <c r="Q46" i="9"/>
  <c r="EB47" i="15" s="1"/>
  <c r="EV47" i="15" s="1"/>
  <c r="FP47" i="15" s="1"/>
  <c r="R46" i="9"/>
  <c r="EC47" i="15" s="1"/>
  <c r="EW47" i="15" s="1"/>
  <c r="FQ47" i="15" s="1"/>
  <c r="HE47" i="15" s="1"/>
  <c r="S46" i="9"/>
  <c r="ED47" i="15" s="1"/>
  <c r="EX47" i="15" s="1"/>
  <c r="FR47" i="15" s="1"/>
  <c r="HF47" i="15" s="1"/>
  <c r="T46" i="9"/>
  <c r="EE47" i="15" s="1"/>
  <c r="EY47" i="15" s="1"/>
  <c r="FS47" i="15" s="1"/>
  <c r="HG47" i="15" s="1"/>
  <c r="U46" i="9"/>
  <c r="EF47" i="15" s="1"/>
  <c r="EZ47" i="15" s="1"/>
  <c r="FT47" i="15" s="1"/>
  <c r="HH47" i="15" s="1"/>
  <c r="B47" i="9"/>
  <c r="DM48" i="15" s="1"/>
  <c r="EG48" i="15" s="1"/>
  <c r="C47" i="9"/>
  <c r="DN48" i="15" s="1"/>
  <c r="EH48" i="15" s="1"/>
  <c r="D47" i="9"/>
  <c r="DO48" i="15" s="1"/>
  <c r="EI48" i="15" s="1"/>
  <c r="E47" i="9"/>
  <c r="DP48" i="15" s="1"/>
  <c r="EJ48" i="15" s="1"/>
  <c r="F47" i="9"/>
  <c r="DQ48" i="15" s="1"/>
  <c r="G47" i="9"/>
  <c r="DR48" i="15" s="1"/>
  <c r="H47" i="9"/>
  <c r="DS48" i="15" s="1"/>
  <c r="I47" i="9"/>
  <c r="DT48" i="15" s="1"/>
  <c r="J47" i="9"/>
  <c r="DU48" i="15" s="1"/>
  <c r="K47" i="9"/>
  <c r="DV48" i="15" s="1"/>
  <c r="L47" i="9"/>
  <c r="DW48" i="15" s="1"/>
  <c r="M47" i="9"/>
  <c r="DX48" i="15" s="1"/>
  <c r="N47" i="9"/>
  <c r="DY48" i="15" s="1"/>
  <c r="ES48" i="15" s="1"/>
  <c r="FM48" i="15" s="1"/>
  <c r="O47" i="9"/>
  <c r="DZ48" i="15" s="1"/>
  <c r="ET48" i="15" s="1"/>
  <c r="FN48" i="15" s="1"/>
  <c r="P47" i="9"/>
  <c r="EA48" i="15" s="1"/>
  <c r="EU48" i="15" s="1"/>
  <c r="FO48" i="15" s="1"/>
  <c r="Q47" i="9"/>
  <c r="EB48" i="15" s="1"/>
  <c r="R47" i="9"/>
  <c r="EC48" i="15" s="1"/>
  <c r="EW48" i="15" s="1"/>
  <c r="FQ48" i="15" s="1"/>
  <c r="HE48" i="15" s="1"/>
  <c r="S47" i="9"/>
  <c r="ED48" i="15" s="1"/>
  <c r="EX48" i="15" s="1"/>
  <c r="FR48" i="15" s="1"/>
  <c r="HF48" i="15" s="1"/>
  <c r="T47" i="9"/>
  <c r="EE48" i="15" s="1"/>
  <c r="U47" i="9"/>
  <c r="EF48" i="15" s="1"/>
  <c r="B48" i="9"/>
  <c r="DM49" i="15" s="1"/>
  <c r="EG49" i="15" s="1"/>
  <c r="C48" i="9"/>
  <c r="DN49" i="15" s="1"/>
  <c r="EH49" i="15" s="1"/>
  <c r="D48" i="9"/>
  <c r="DO49" i="15" s="1"/>
  <c r="EI49" i="15" s="1"/>
  <c r="E48" i="9"/>
  <c r="DP49" i="15" s="1"/>
  <c r="EJ49" i="15" s="1"/>
  <c r="F48" i="9"/>
  <c r="DQ49" i="15" s="1"/>
  <c r="G48" i="9"/>
  <c r="DR49" i="15" s="1"/>
  <c r="EL49" i="15" s="1"/>
  <c r="FF49" i="15" s="1"/>
  <c r="GT49" i="15" s="1"/>
  <c r="H48" i="9"/>
  <c r="DS49" i="15" s="1"/>
  <c r="EM49" i="15" s="1"/>
  <c r="FG49" i="15" s="1"/>
  <c r="GU49" i="15" s="1"/>
  <c r="I48" i="9"/>
  <c r="DT49" i="15" s="1"/>
  <c r="EN49" i="15" s="1"/>
  <c r="FH49" i="15" s="1"/>
  <c r="GV49" i="15" s="1"/>
  <c r="J48" i="9"/>
  <c r="DU49" i="15" s="1"/>
  <c r="EO49" i="15" s="1"/>
  <c r="FI49" i="15" s="1"/>
  <c r="GW49" i="15" s="1"/>
  <c r="K48" i="9"/>
  <c r="DV49" i="15" s="1"/>
  <c r="EP49" i="15" s="1"/>
  <c r="FJ49" i="15" s="1"/>
  <c r="GX49" i="15" s="1"/>
  <c r="L48" i="9"/>
  <c r="DW49" i="15" s="1"/>
  <c r="EQ49" i="15" s="1"/>
  <c r="FK49" i="15" s="1"/>
  <c r="GY49" i="15" s="1"/>
  <c r="M48" i="9"/>
  <c r="DX49" i="15" s="1"/>
  <c r="ER49" i="15" s="1"/>
  <c r="FL49" i="15" s="1"/>
  <c r="GZ49" i="15" s="1"/>
  <c r="N48" i="9"/>
  <c r="DY49" i="15" s="1"/>
  <c r="ES49" i="15" s="1"/>
  <c r="FM49" i="15" s="1"/>
  <c r="O48" i="9"/>
  <c r="DZ49" i="15" s="1"/>
  <c r="ET49" i="15" s="1"/>
  <c r="FN49" i="15" s="1"/>
  <c r="P48" i="9"/>
  <c r="EA49" i="15" s="1"/>
  <c r="EU49" i="15" s="1"/>
  <c r="FO49" i="15" s="1"/>
  <c r="Q48" i="9"/>
  <c r="EB49" i="15" s="1"/>
  <c r="EV49" i="15" s="1"/>
  <c r="FP49" i="15" s="1"/>
  <c r="R48" i="9"/>
  <c r="EC49" i="15" s="1"/>
  <c r="EW49" i="15" s="1"/>
  <c r="FQ49" i="15" s="1"/>
  <c r="HE49" i="15" s="1"/>
  <c r="S48" i="9"/>
  <c r="ED49" i="15" s="1"/>
  <c r="EX49" i="15" s="1"/>
  <c r="FR49" i="15" s="1"/>
  <c r="HF49" i="15" s="1"/>
  <c r="T48" i="9"/>
  <c r="EE49" i="15" s="1"/>
  <c r="EY49" i="15" s="1"/>
  <c r="FS49" i="15" s="1"/>
  <c r="HG49" i="15" s="1"/>
  <c r="U48" i="9"/>
  <c r="EF49" i="15" s="1"/>
  <c r="EZ49" i="15" s="1"/>
  <c r="FT49" i="15" s="1"/>
  <c r="HH49" i="15" s="1"/>
  <c r="B49" i="9"/>
  <c r="DM50" i="15" s="1"/>
  <c r="EG50" i="15" s="1"/>
  <c r="C49" i="9"/>
  <c r="DN50" i="15" s="1"/>
  <c r="EH50" i="15" s="1"/>
  <c r="D49" i="9"/>
  <c r="DO50" i="15" s="1"/>
  <c r="EI50" i="15" s="1"/>
  <c r="E49" i="9"/>
  <c r="DP50" i="15" s="1"/>
  <c r="EJ50" i="15" s="1"/>
  <c r="F49" i="9"/>
  <c r="DQ50" i="15" s="1"/>
  <c r="EK50" i="15" s="1"/>
  <c r="FE50" i="15" s="1"/>
  <c r="GS50" i="15" s="1"/>
  <c r="G49" i="9"/>
  <c r="DR50" i="15" s="1"/>
  <c r="H49" i="9"/>
  <c r="DS50" i="15" s="1"/>
  <c r="EM50" i="15" s="1"/>
  <c r="FG50" i="15" s="1"/>
  <c r="GU50" i="15" s="1"/>
  <c r="I49" i="9"/>
  <c r="DT50" i="15" s="1"/>
  <c r="EN50" i="15" s="1"/>
  <c r="FH50" i="15" s="1"/>
  <c r="GV50" i="15" s="1"/>
  <c r="J49" i="9"/>
  <c r="DU50" i="15" s="1"/>
  <c r="EO50" i="15" s="1"/>
  <c r="FI50" i="15" s="1"/>
  <c r="GW50" i="15" s="1"/>
  <c r="K49" i="9"/>
  <c r="DV50" i="15" s="1"/>
  <c r="EP50" i="15" s="1"/>
  <c r="FJ50" i="15" s="1"/>
  <c r="GX50" i="15" s="1"/>
  <c r="L49" i="9"/>
  <c r="DW50" i="15" s="1"/>
  <c r="EQ50" i="15" s="1"/>
  <c r="FK50" i="15" s="1"/>
  <c r="GY50" i="15" s="1"/>
  <c r="M49" i="9"/>
  <c r="DX50" i="15" s="1"/>
  <c r="ER50" i="15" s="1"/>
  <c r="FL50" i="15" s="1"/>
  <c r="GZ50" i="15" s="1"/>
  <c r="N49" i="9"/>
  <c r="DY50" i="15" s="1"/>
  <c r="ES50" i="15" s="1"/>
  <c r="FM50" i="15" s="1"/>
  <c r="O49" i="9"/>
  <c r="DZ50" i="15" s="1"/>
  <c r="ET50" i="15" s="1"/>
  <c r="FN50" i="15" s="1"/>
  <c r="P49" i="9"/>
  <c r="EA50" i="15" s="1"/>
  <c r="EU50" i="15" s="1"/>
  <c r="FO50" i="15" s="1"/>
  <c r="Q49" i="9"/>
  <c r="EB50" i="15" s="1"/>
  <c r="EV50" i="15" s="1"/>
  <c r="FP50" i="15" s="1"/>
  <c r="R49" i="9"/>
  <c r="EC50" i="15" s="1"/>
  <c r="EW50" i="15" s="1"/>
  <c r="FQ50" i="15" s="1"/>
  <c r="HE50" i="15" s="1"/>
  <c r="S49" i="9"/>
  <c r="ED50" i="15" s="1"/>
  <c r="EX50" i="15" s="1"/>
  <c r="FR50" i="15" s="1"/>
  <c r="HF50" i="15" s="1"/>
  <c r="T49" i="9"/>
  <c r="EE50" i="15" s="1"/>
  <c r="EY50" i="15" s="1"/>
  <c r="FS50" i="15" s="1"/>
  <c r="HG50" i="15" s="1"/>
  <c r="U49" i="9"/>
  <c r="EF50" i="15" s="1"/>
  <c r="EZ50" i="15" s="1"/>
  <c r="FT50" i="15" s="1"/>
  <c r="HH50" i="15" s="1"/>
  <c r="B50" i="9"/>
  <c r="DM51" i="15" s="1"/>
  <c r="EG51" i="15" s="1"/>
  <c r="C50" i="9"/>
  <c r="DN51" i="15" s="1"/>
  <c r="EH51" i="15" s="1"/>
  <c r="D50" i="9"/>
  <c r="DO51" i="15" s="1"/>
  <c r="EI51" i="15" s="1"/>
  <c r="E50" i="9"/>
  <c r="DP51" i="15" s="1"/>
  <c r="EJ51" i="15" s="1"/>
  <c r="F50" i="9"/>
  <c r="DQ51" i="15" s="1"/>
  <c r="G50" i="9"/>
  <c r="DR51" i="15" s="1"/>
  <c r="H50" i="9"/>
  <c r="DS51" i="15" s="1"/>
  <c r="I50" i="9"/>
  <c r="DT51" i="15" s="1"/>
  <c r="J50" i="9"/>
  <c r="DU51" i="15" s="1"/>
  <c r="K50" i="9"/>
  <c r="DV51" i="15" s="1"/>
  <c r="L50" i="9"/>
  <c r="DW51" i="15" s="1"/>
  <c r="M50" i="9"/>
  <c r="DX51" i="15" s="1"/>
  <c r="N50" i="9"/>
  <c r="DY51" i="15" s="1"/>
  <c r="O50" i="9"/>
  <c r="DZ51" i="15" s="1"/>
  <c r="ET51" i="15" s="1"/>
  <c r="FN51" i="15" s="1"/>
  <c r="P50" i="9"/>
  <c r="EA51" i="15" s="1"/>
  <c r="Q50" i="9"/>
  <c r="EB51" i="15" s="1"/>
  <c r="R50" i="9"/>
  <c r="EC51" i="15" s="1"/>
  <c r="S50" i="9"/>
  <c r="ED51" i="15" s="1"/>
  <c r="T50" i="9"/>
  <c r="EE51" i="15" s="1"/>
  <c r="U50" i="9"/>
  <c r="EF51" i="15" s="1"/>
  <c r="B51" i="9"/>
  <c r="DM52" i="15" s="1"/>
  <c r="EG52" i="15" s="1"/>
  <c r="C51" i="9"/>
  <c r="DN52" i="15" s="1"/>
  <c r="EH52" i="15" s="1"/>
  <c r="D51" i="9"/>
  <c r="DO52" i="15" s="1"/>
  <c r="EI52" i="15" s="1"/>
  <c r="E51" i="9"/>
  <c r="DP52" i="15" s="1"/>
  <c r="EJ52" i="15" s="1"/>
  <c r="F51" i="9"/>
  <c r="DQ52" i="15" s="1"/>
  <c r="G51" i="9"/>
  <c r="DR52" i="15" s="1"/>
  <c r="H51" i="9"/>
  <c r="DS52" i="15" s="1"/>
  <c r="I51" i="9"/>
  <c r="DT52" i="15" s="1"/>
  <c r="EN52" i="15" s="1"/>
  <c r="FH52" i="15" s="1"/>
  <c r="GV52" i="15" s="1"/>
  <c r="J51" i="9"/>
  <c r="DU52" i="15" s="1"/>
  <c r="K51" i="9"/>
  <c r="DV52" i="15" s="1"/>
  <c r="EP52" i="15" s="1"/>
  <c r="FJ52" i="15" s="1"/>
  <c r="GX52" i="15" s="1"/>
  <c r="L51" i="9"/>
  <c r="DW52" i="15" s="1"/>
  <c r="EQ52" i="15" s="1"/>
  <c r="FK52" i="15" s="1"/>
  <c r="GY52" i="15" s="1"/>
  <c r="M51" i="9"/>
  <c r="DX52" i="15" s="1"/>
  <c r="ER52" i="15" s="1"/>
  <c r="FL52" i="15" s="1"/>
  <c r="GZ52" i="15" s="1"/>
  <c r="N51" i="9"/>
  <c r="DY52" i="15" s="1"/>
  <c r="ES52" i="15" s="1"/>
  <c r="FM52" i="15" s="1"/>
  <c r="O51" i="9"/>
  <c r="DZ52" i="15" s="1"/>
  <c r="ET52" i="15" s="1"/>
  <c r="FN52" i="15" s="1"/>
  <c r="P51" i="9"/>
  <c r="EA52" i="15" s="1"/>
  <c r="EU52" i="15" s="1"/>
  <c r="FO52" i="15" s="1"/>
  <c r="Q51" i="9"/>
  <c r="EB52" i="15" s="1"/>
  <c r="EV52" i="15" s="1"/>
  <c r="FP52" i="15" s="1"/>
  <c r="R51" i="9"/>
  <c r="EC52" i="15" s="1"/>
  <c r="EW52" i="15" s="1"/>
  <c r="FQ52" i="15" s="1"/>
  <c r="HE52" i="15" s="1"/>
  <c r="S51" i="9"/>
  <c r="ED52" i="15" s="1"/>
  <c r="EX52" i="15" s="1"/>
  <c r="FR52" i="15" s="1"/>
  <c r="HF52" i="15" s="1"/>
  <c r="T51" i="9"/>
  <c r="EE52" i="15" s="1"/>
  <c r="EY52" i="15" s="1"/>
  <c r="FS52" i="15" s="1"/>
  <c r="HG52" i="15" s="1"/>
  <c r="U51" i="9"/>
  <c r="EF52" i="15" s="1"/>
  <c r="EZ52" i="15" s="1"/>
  <c r="FT52" i="15" s="1"/>
  <c r="HH52" i="15" s="1"/>
  <c r="B52" i="9"/>
  <c r="DM53" i="15" s="1"/>
  <c r="EG53" i="15" s="1"/>
  <c r="C52" i="9"/>
  <c r="DN53" i="15" s="1"/>
  <c r="EH53" i="15" s="1"/>
  <c r="D52" i="9"/>
  <c r="DO53" i="15" s="1"/>
  <c r="EI53" i="15" s="1"/>
  <c r="E52" i="9"/>
  <c r="DP53" i="15" s="1"/>
  <c r="EJ53" i="15" s="1"/>
  <c r="F52" i="9"/>
  <c r="DQ53" i="15" s="1"/>
  <c r="G52" i="9"/>
  <c r="DR53" i="15" s="1"/>
  <c r="H52" i="9"/>
  <c r="DS53" i="15" s="1"/>
  <c r="I52" i="9"/>
  <c r="DT53" i="15" s="1"/>
  <c r="J52" i="9"/>
  <c r="DU53" i="15" s="1"/>
  <c r="EO53" i="15" s="1"/>
  <c r="FI53" i="15" s="1"/>
  <c r="GW53" i="15" s="1"/>
  <c r="K52" i="9"/>
  <c r="DV53" i="15" s="1"/>
  <c r="L52" i="9"/>
  <c r="DW53" i="15" s="1"/>
  <c r="M52" i="9"/>
  <c r="DX53" i="15" s="1"/>
  <c r="N52" i="9"/>
  <c r="DY53" i="15" s="1"/>
  <c r="O52" i="9"/>
  <c r="DZ53" i="15" s="1"/>
  <c r="P52" i="9"/>
  <c r="EA53" i="15" s="1"/>
  <c r="EU53" i="15" s="1"/>
  <c r="FO53" i="15" s="1"/>
  <c r="Q52" i="9"/>
  <c r="EB53" i="15" s="1"/>
  <c r="EV53" i="15" s="1"/>
  <c r="FP53" i="15" s="1"/>
  <c r="R52" i="9"/>
  <c r="EC53" i="15" s="1"/>
  <c r="EW53" i="15" s="1"/>
  <c r="FQ53" i="15" s="1"/>
  <c r="HE53" i="15" s="1"/>
  <c r="S52" i="9"/>
  <c r="ED53" i="15" s="1"/>
  <c r="EX53" i="15" s="1"/>
  <c r="FR53" i="15" s="1"/>
  <c r="HF53" i="15" s="1"/>
  <c r="T52" i="9"/>
  <c r="EE53" i="15" s="1"/>
  <c r="EY53" i="15" s="1"/>
  <c r="FS53" i="15" s="1"/>
  <c r="HG53" i="15" s="1"/>
  <c r="U52" i="9"/>
  <c r="EF53" i="15" s="1"/>
  <c r="B53" i="9"/>
  <c r="DM54" i="15" s="1"/>
  <c r="EG54" i="15" s="1"/>
  <c r="C53" i="9"/>
  <c r="DN54" i="15" s="1"/>
  <c r="EH54" i="15" s="1"/>
  <c r="D53" i="9"/>
  <c r="DO54" i="15" s="1"/>
  <c r="EI54" i="15" s="1"/>
  <c r="E53" i="9"/>
  <c r="DP54" i="15" s="1"/>
  <c r="EJ54" i="15" s="1"/>
  <c r="F53" i="9"/>
  <c r="DQ54" i="15" s="1"/>
  <c r="G53" i="9"/>
  <c r="DR54" i="15" s="1"/>
  <c r="H53" i="9"/>
  <c r="DS54" i="15" s="1"/>
  <c r="EM54" i="15" s="1"/>
  <c r="FG54" i="15" s="1"/>
  <c r="GU54" i="15" s="1"/>
  <c r="I53" i="9"/>
  <c r="DT54" i="15" s="1"/>
  <c r="J53" i="9"/>
  <c r="DU54" i="15" s="1"/>
  <c r="EO54" i="15" s="1"/>
  <c r="FI54" i="15" s="1"/>
  <c r="GW54" i="15" s="1"/>
  <c r="K53" i="9"/>
  <c r="DV54" i="15" s="1"/>
  <c r="EP54" i="15" s="1"/>
  <c r="FJ54" i="15" s="1"/>
  <c r="GX54" i="15" s="1"/>
  <c r="L53" i="9"/>
  <c r="DW54" i="15" s="1"/>
  <c r="EQ54" i="15" s="1"/>
  <c r="FK54" i="15" s="1"/>
  <c r="GY54" i="15" s="1"/>
  <c r="M53" i="9"/>
  <c r="DX54" i="15" s="1"/>
  <c r="ER54" i="15" s="1"/>
  <c r="FL54" i="15" s="1"/>
  <c r="GZ54" i="15" s="1"/>
  <c r="N53" i="9"/>
  <c r="DY54" i="15" s="1"/>
  <c r="ES54" i="15" s="1"/>
  <c r="FM54" i="15" s="1"/>
  <c r="O53" i="9"/>
  <c r="DZ54" i="15" s="1"/>
  <c r="ET54" i="15" s="1"/>
  <c r="FN54" i="15" s="1"/>
  <c r="P53" i="9"/>
  <c r="EA54" i="15" s="1"/>
  <c r="EU54" i="15" s="1"/>
  <c r="FO54" i="15" s="1"/>
  <c r="Q53" i="9"/>
  <c r="EB54" i="15" s="1"/>
  <c r="EV54" i="15" s="1"/>
  <c r="FP54" i="15" s="1"/>
  <c r="R53" i="9"/>
  <c r="EC54" i="15" s="1"/>
  <c r="EW54" i="15" s="1"/>
  <c r="FQ54" i="15" s="1"/>
  <c r="HE54" i="15" s="1"/>
  <c r="S53" i="9"/>
  <c r="ED54" i="15" s="1"/>
  <c r="EX54" i="15" s="1"/>
  <c r="FR54" i="15" s="1"/>
  <c r="HF54" i="15" s="1"/>
  <c r="T53" i="9"/>
  <c r="EE54" i="15" s="1"/>
  <c r="EY54" i="15" s="1"/>
  <c r="FS54" i="15" s="1"/>
  <c r="HG54" i="15" s="1"/>
  <c r="U53" i="9"/>
  <c r="EF54" i="15" s="1"/>
  <c r="EZ54" i="15" s="1"/>
  <c r="FT54" i="15" s="1"/>
  <c r="HH54" i="15" s="1"/>
  <c r="B54" i="9"/>
  <c r="DM55" i="15" s="1"/>
  <c r="EG55" i="15" s="1"/>
  <c r="C54" i="9"/>
  <c r="DN55" i="15" s="1"/>
  <c r="EH55" i="15" s="1"/>
  <c r="D54" i="9"/>
  <c r="DO55" i="15" s="1"/>
  <c r="EI55" i="15" s="1"/>
  <c r="E54" i="9"/>
  <c r="DP55" i="15" s="1"/>
  <c r="EJ55" i="15" s="1"/>
  <c r="F54" i="9"/>
  <c r="DQ55" i="15" s="1"/>
  <c r="G54" i="9"/>
  <c r="DR55" i="15" s="1"/>
  <c r="EL55" i="15" s="1"/>
  <c r="FF55" i="15" s="1"/>
  <c r="GT55" i="15" s="1"/>
  <c r="H54" i="9"/>
  <c r="DS55" i="15" s="1"/>
  <c r="I54" i="9"/>
  <c r="DT55" i="15" s="1"/>
  <c r="J54" i="9"/>
  <c r="DU55" i="15" s="1"/>
  <c r="K54" i="9"/>
  <c r="DV55" i="15" s="1"/>
  <c r="EP55" i="15" s="1"/>
  <c r="FJ55" i="15" s="1"/>
  <c r="GX55" i="15" s="1"/>
  <c r="L54" i="9"/>
  <c r="DW55" i="15" s="1"/>
  <c r="EQ55" i="15" s="1"/>
  <c r="FK55" i="15" s="1"/>
  <c r="GY55" i="15" s="1"/>
  <c r="M54" i="9"/>
  <c r="DX55" i="15" s="1"/>
  <c r="ER55" i="15" s="1"/>
  <c r="FL55" i="15" s="1"/>
  <c r="GZ55" i="15" s="1"/>
  <c r="N54" i="9"/>
  <c r="DY55" i="15" s="1"/>
  <c r="ES55" i="15" s="1"/>
  <c r="FM55" i="15" s="1"/>
  <c r="O54" i="9"/>
  <c r="DZ55" i="15" s="1"/>
  <c r="ET55" i="15" s="1"/>
  <c r="FN55" i="15" s="1"/>
  <c r="P54" i="9"/>
  <c r="EA55" i="15" s="1"/>
  <c r="EU55" i="15" s="1"/>
  <c r="FO55" i="15" s="1"/>
  <c r="Q54" i="9"/>
  <c r="EB55" i="15" s="1"/>
  <c r="EV55" i="15" s="1"/>
  <c r="FP55" i="15" s="1"/>
  <c r="R54" i="9"/>
  <c r="EC55" i="15" s="1"/>
  <c r="EW55" i="15" s="1"/>
  <c r="FQ55" i="15" s="1"/>
  <c r="HE55" i="15" s="1"/>
  <c r="S54" i="9"/>
  <c r="ED55" i="15" s="1"/>
  <c r="EX55" i="15" s="1"/>
  <c r="FR55" i="15" s="1"/>
  <c r="HF55" i="15" s="1"/>
  <c r="T54" i="9"/>
  <c r="EE55" i="15" s="1"/>
  <c r="EY55" i="15" s="1"/>
  <c r="FS55" i="15" s="1"/>
  <c r="HG55" i="15" s="1"/>
  <c r="U54" i="9"/>
  <c r="EF55" i="15" s="1"/>
  <c r="EZ55" i="15" s="1"/>
  <c r="FT55" i="15" s="1"/>
  <c r="HH55" i="15" s="1"/>
  <c r="B55" i="9"/>
  <c r="DM56" i="15" s="1"/>
  <c r="EG56" i="15" s="1"/>
  <c r="C55" i="9"/>
  <c r="DN56" i="15" s="1"/>
  <c r="EH56" i="15" s="1"/>
  <c r="D55" i="9"/>
  <c r="DO56" i="15" s="1"/>
  <c r="EI56" i="15" s="1"/>
  <c r="E55" i="9"/>
  <c r="DP56" i="15" s="1"/>
  <c r="EJ56" i="15" s="1"/>
  <c r="F55" i="9"/>
  <c r="DQ56" i="15" s="1"/>
  <c r="G55" i="9"/>
  <c r="DR56" i="15" s="1"/>
  <c r="H55" i="9"/>
  <c r="DS56" i="15" s="1"/>
  <c r="I55" i="9"/>
  <c r="DT56" i="15" s="1"/>
  <c r="J55" i="9"/>
  <c r="DU56" i="15" s="1"/>
  <c r="EO56" i="15" s="1"/>
  <c r="FI56" i="15" s="1"/>
  <c r="GW56" i="15" s="1"/>
  <c r="K55" i="9"/>
  <c r="DV56" i="15" s="1"/>
  <c r="L55" i="9"/>
  <c r="DW56" i="15" s="1"/>
  <c r="M55" i="9"/>
  <c r="DX56" i="15" s="1"/>
  <c r="N55" i="9"/>
  <c r="DY56" i="15" s="1"/>
  <c r="ES56" i="15" s="1"/>
  <c r="FM56" i="15" s="1"/>
  <c r="O55" i="9"/>
  <c r="DZ56" i="15" s="1"/>
  <c r="ET56" i="15" s="1"/>
  <c r="FN56" i="15" s="1"/>
  <c r="P55" i="9"/>
  <c r="EA56" i="15" s="1"/>
  <c r="EU56" i="15" s="1"/>
  <c r="FO56" i="15" s="1"/>
  <c r="Q55" i="9"/>
  <c r="EB56" i="15" s="1"/>
  <c r="EV56" i="15" s="1"/>
  <c r="FP56" i="15" s="1"/>
  <c r="R55" i="9"/>
  <c r="EC56" i="15" s="1"/>
  <c r="S55" i="9"/>
  <c r="ED56" i="15" s="1"/>
  <c r="EX56" i="15" s="1"/>
  <c r="FR56" i="15" s="1"/>
  <c r="HF56" i="15" s="1"/>
  <c r="T55" i="9"/>
  <c r="EE56" i="15" s="1"/>
  <c r="U55" i="9"/>
  <c r="EF56" i="15" s="1"/>
  <c r="B56" i="9"/>
  <c r="DM57" i="15" s="1"/>
  <c r="EG57" i="15" s="1"/>
  <c r="C56" i="9"/>
  <c r="DN57" i="15" s="1"/>
  <c r="EH57" i="15" s="1"/>
  <c r="D56" i="9"/>
  <c r="DO57" i="15" s="1"/>
  <c r="EI57" i="15" s="1"/>
  <c r="E56" i="9"/>
  <c r="DP57" i="15" s="1"/>
  <c r="EJ57" i="15" s="1"/>
  <c r="F56" i="9"/>
  <c r="DQ57" i="15" s="1"/>
  <c r="G56" i="9"/>
  <c r="DR57" i="15" s="1"/>
  <c r="H56" i="9"/>
  <c r="DS57" i="15" s="1"/>
  <c r="I56" i="9"/>
  <c r="DT57" i="15" s="1"/>
  <c r="J56" i="9"/>
  <c r="DU57" i="15" s="1"/>
  <c r="EO57" i="15" s="1"/>
  <c r="FI57" i="15" s="1"/>
  <c r="GW57" i="15" s="1"/>
  <c r="K56" i="9"/>
  <c r="DV57" i="15" s="1"/>
  <c r="L56" i="9"/>
  <c r="DW57" i="15" s="1"/>
  <c r="EQ57" i="15" s="1"/>
  <c r="FK57" i="15" s="1"/>
  <c r="GY57" i="15" s="1"/>
  <c r="M56" i="9"/>
  <c r="DX57" i="15" s="1"/>
  <c r="N56" i="9"/>
  <c r="DY57" i="15" s="1"/>
  <c r="ES57" i="15" s="1"/>
  <c r="FM57" i="15" s="1"/>
  <c r="O56" i="9"/>
  <c r="DZ57" i="15" s="1"/>
  <c r="ET57" i="15" s="1"/>
  <c r="FN57" i="15" s="1"/>
  <c r="P56" i="9"/>
  <c r="EA57" i="15" s="1"/>
  <c r="EU57" i="15" s="1"/>
  <c r="FO57" i="15" s="1"/>
  <c r="Q56" i="9"/>
  <c r="EB57" i="15" s="1"/>
  <c r="EV57" i="15" s="1"/>
  <c r="FP57" i="15" s="1"/>
  <c r="R56" i="9"/>
  <c r="EC57" i="15" s="1"/>
  <c r="EW57" i="15" s="1"/>
  <c r="FQ57" i="15" s="1"/>
  <c r="HE57" i="15" s="1"/>
  <c r="S56" i="9"/>
  <c r="ED57" i="15" s="1"/>
  <c r="EX57" i="15" s="1"/>
  <c r="FR57" i="15" s="1"/>
  <c r="HF57" i="15" s="1"/>
  <c r="T56" i="9"/>
  <c r="EE57" i="15" s="1"/>
  <c r="EY57" i="15" s="1"/>
  <c r="FS57" i="15" s="1"/>
  <c r="HG57" i="15" s="1"/>
  <c r="U56" i="9"/>
  <c r="EF57" i="15" s="1"/>
  <c r="EZ57" i="15" s="1"/>
  <c r="FT57" i="15" s="1"/>
  <c r="HH57" i="15" s="1"/>
  <c r="B57" i="9"/>
  <c r="DM58" i="15" s="1"/>
  <c r="EG58" i="15" s="1"/>
  <c r="C57" i="9"/>
  <c r="DN58" i="15" s="1"/>
  <c r="EH58" i="15" s="1"/>
  <c r="D57" i="9"/>
  <c r="DO58" i="15" s="1"/>
  <c r="EI58" i="15" s="1"/>
  <c r="E57" i="9"/>
  <c r="DP58" i="15" s="1"/>
  <c r="EJ58" i="15" s="1"/>
  <c r="F57" i="9"/>
  <c r="DQ58" i="15" s="1"/>
  <c r="G57" i="9"/>
  <c r="DR58" i="15" s="1"/>
  <c r="H57" i="9"/>
  <c r="DS58" i="15" s="1"/>
  <c r="I57" i="9"/>
  <c r="DT58" i="15" s="1"/>
  <c r="J57" i="9"/>
  <c r="DU58" i="15" s="1"/>
  <c r="K57" i="9"/>
  <c r="DV58" i="15" s="1"/>
  <c r="L57" i="9"/>
  <c r="DW58" i="15" s="1"/>
  <c r="M57" i="9"/>
  <c r="DX58" i="15" s="1"/>
  <c r="N57" i="9"/>
  <c r="DY58" i="15" s="1"/>
  <c r="ES58" i="15" s="1"/>
  <c r="FM58" i="15" s="1"/>
  <c r="O57" i="9"/>
  <c r="DZ58" i="15" s="1"/>
  <c r="P57" i="9"/>
  <c r="EA58" i="15" s="1"/>
  <c r="Q57" i="9"/>
  <c r="EB58" i="15" s="1"/>
  <c r="R57" i="9"/>
  <c r="EC58" i="15" s="1"/>
  <c r="EW58" i="15" s="1"/>
  <c r="FQ58" i="15" s="1"/>
  <c r="HE58" i="15" s="1"/>
  <c r="S57" i="9"/>
  <c r="ED58" i="15" s="1"/>
  <c r="T57" i="9"/>
  <c r="EE58" i="15" s="1"/>
  <c r="U57" i="9"/>
  <c r="EF58" i="15" s="1"/>
  <c r="B58" i="9"/>
  <c r="DM59" i="15" s="1"/>
  <c r="EG59" i="15" s="1"/>
  <c r="C58" i="9"/>
  <c r="DN59" i="15" s="1"/>
  <c r="EH59" i="15" s="1"/>
  <c r="D58" i="9"/>
  <c r="DO59" i="15" s="1"/>
  <c r="EI59" i="15" s="1"/>
  <c r="E58" i="9"/>
  <c r="DP59" i="15" s="1"/>
  <c r="EJ59" i="15" s="1"/>
  <c r="F58" i="9"/>
  <c r="DQ59" i="15" s="1"/>
  <c r="G58" i="9"/>
  <c r="DR59" i="15" s="1"/>
  <c r="H58" i="9"/>
  <c r="DS59" i="15" s="1"/>
  <c r="I58" i="9"/>
  <c r="DT59" i="15" s="1"/>
  <c r="J58" i="9"/>
  <c r="DU59" i="15" s="1"/>
  <c r="K58" i="9"/>
  <c r="DV59" i="15" s="1"/>
  <c r="L58" i="9"/>
  <c r="DW59" i="15" s="1"/>
  <c r="EQ59" i="15" s="1"/>
  <c r="FK59" i="15" s="1"/>
  <c r="GY59" i="15" s="1"/>
  <c r="M58" i="9"/>
  <c r="DX59" i="15" s="1"/>
  <c r="N58" i="9"/>
  <c r="DY59" i="15" s="1"/>
  <c r="ES59" i="15" s="1"/>
  <c r="FM59" i="15" s="1"/>
  <c r="O58" i="9"/>
  <c r="DZ59" i="15" s="1"/>
  <c r="P58" i="9"/>
  <c r="EA59" i="15" s="1"/>
  <c r="EU59" i="15" s="1"/>
  <c r="FO59" i="15" s="1"/>
  <c r="Q58" i="9"/>
  <c r="EB59" i="15" s="1"/>
  <c r="R58" i="9"/>
  <c r="EC59" i="15" s="1"/>
  <c r="S58" i="9"/>
  <c r="ED59" i="15" s="1"/>
  <c r="EX59" i="15" s="1"/>
  <c r="FR59" i="15" s="1"/>
  <c r="HF59" i="15" s="1"/>
  <c r="T58" i="9"/>
  <c r="EE59" i="15" s="1"/>
  <c r="U58" i="9"/>
  <c r="EF59" i="15" s="1"/>
  <c r="B59" i="9"/>
  <c r="DM60" i="15" s="1"/>
  <c r="EG60" i="15" s="1"/>
  <c r="C59" i="9"/>
  <c r="DN60" i="15" s="1"/>
  <c r="EH60" i="15" s="1"/>
  <c r="D59" i="9"/>
  <c r="DO60" i="15" s="1"/>
  <c r="EI60" i="15" s="1"/>
  <c r="E59" i="9"/>
  <c r="DP60" i="15" s="1"/>
  <c r="EJ60" i="15" s="1"/>
  <c r="F59" i="9"/>
  <c r="DQ60" i="15" s="1"/>
  <c r="G59" i="9"/>
  <c r="DR60" i="15" s="1"/>
  <c r="H59" i="9"/>
  <c r="DS60" i="15" s="1"/>
  <c r="I59" i="9"/>
  <c r="DT60" i="15" s="1"/>
  <c r="J59" i="9"/>
  <c r="DU60" i="15" s="1"/>
  <c r="K59" i="9"/>
  <c r="DV60" i="15" s="1"/>
  <c r="L59" i="9"/>
  <c r="DW60" i="15" s="1"/>
  <c r="M59" i="9"/>
  <c r="DX60" i="15" s="1"/>
  <c r="ER60" i="15" s="1"/>
  <c r="FL60" i="15" s="1"/>
  <c r="GZ60" i="15" s="1"/>
  <c r="N59" i="9"/>
  <c r="DY60" i="15" s="1"/>
  <c r="O59" i="9"/>
  <c r="DZ60" i="15" s="1"/>
  <c r="P59" i="9"/>
  <c r="EA60" i="15" s="1"/>
  <c r="EU60" i="15" s="1"/>
  <c r="FO60" i="15" s="1"/>
  <c r="Q59" i="9"/>
  <c r="EB60" i="15" s="1"/>
  <c r="EV60" i="15" s="1"/>
  <c r="FP60" i="15" s="1"/>
  <c r="R59" i="9"/>
  <c r="EC60" i="15" s="1"/>
  <c r="EW60" i="15" s="1"/>
  <c r="FQ60" i="15" s="1"/>
  <c r="HE60" i="15" s="1"/>
  <c r="S59" i="9"/>
  <c r="ED60" i="15" s="1"/>
  <c r="EX60" i="15" s="1"/>
  <c r="FR60" i="15" s="1"/>
  <c r="HF60" i="15" s="1"/>
  <c r="T59" i="9"/>
  <c r="EE60" i="15" s="1"/>
  <c r="EY60" i="15" s="1"/>
  <c r="FS60" i="15" s="1"/>
  <c r="HG60" i="15" s="1"/>
  <c r="U59" i="9"/>
  <c r="EF60" i="15" s="1"/>
  <c r="EZ60" i="15" s="1"/>
  <c r="FT60" i="15" s="1"/>
  <c r="HH60" i="15" s="1"/>
  <c r="B60" i="9"/>
  <c r="DM61" i="15" s="1"/>
  <c r="EG61" i="15" s="1"/>
  <c r="C60" i="9"/>
  <c r="DN61" i="15" s="1"/>
  <c r="EH61" i="15" s="1"/>
  <c r="D60" i="9"/>
  <c r="DO61" i="15" s="1"/>
  <c r="EI61" i="15" s="1"/>
  <c r="E60" i="9"/>
  <c r="DP61" i="15" s="1"/>
  <c r="EJ61" i="15" s="1"/>
  <c r="F60" i="9"/>
  <c r="DQ61" i="15" s="1"/>
  <c r="G60" i="9"/>
  <c r="DR61" i="15" s="1"/>
  <c r="H60" i="9"/>
  <c r="DS61" i="15" s="1"/>
  <c r="I60" i="9"/>
  <c r="DT61" i="15" s="1"/>
  <c r="J60" i="9"/>
  <c r="DU61" i="15" s="1"/>
  <c r="K60" i="9"/>
  <c r="DV61" i="15" s="1"/>
  <c r="L60" i="9"/>
  <c r="DW61" i="15" s="1"/>
  <c r="M60" i="9"/>
  <c r="DX61" i="15" s="1"/>
  <c r="N60" i="9"/>
  <c r="DY61" i="15" s="1"/>
  <c r="ES61" i="15" s="1"/>
  <c r="FM61" i="15" s="1"/>
  <c r="O60" i="9"/>
  <c r="DZ61" i="15" s="1"/>
  <c r="ET61" i="15" s="1"/>
  <c r="FN61" i="15" s="1"/>
  <c r="P60" i="9"/>
  <c r="EA61" i="15" s="1"/>
  <c r="EU61" i="15" s="1"/>
  <c r="FO61" i="15" s="1"/>
  <c r="Q60" i="9"/>
  <c r="EB61" i="15" s="1"/>
  <c r="R60" i="9"/>
  <c r="EC61" i="15" s="1"/>
  <c r="EW61" i="15" s="1"/>
  <c r="FQ61" i="15" s="1"/>
  <c r="HE61" i="15" s="1"/>
  <c r="S60" i="9"/>
  <c r="ED61" i="15" s="1"/>
  <c r="EX61" i="15" s="1"/>
  <c r="FR61" i="15" s="1"/>
  <c r="HF61" i="15" s="1"/>
  <c r="T60" i="9"/>
  <c r="EE61" i="15" s="1"/>
  <c r="EY61" i="15" s="1"/>
  <c r="FS61" i="15" s="1"/>
  <c r="HG61" i="15" s="1"/>
  <c r="U60" i="9"/>
  <c r="EF61" i="15" s="1"/>
  <c r="EZ61" i="15" s="1"/>
  <c r="FT61" i="15" s="1"/>
  <c r="HH61" i="15" s="1"/>
  <c r="B61" i="9"/>
  <c r="DM62" i="15" s="1"/>
  <c r="EG62" i="15" s="1"/>
  <c r="C61" i="9"/>
  <c r="DN62" i="15" s="1"/>
  <c r="EH62" i="15" s="1"/>
  <c r="D61" i="9"/>
  <c r="DO62" i="15" s="1"/>
  <c r="EI62" i="15" s="1"/>
  <c r="E61" i="9"/>
  <c r="DP62" i="15" s="1"/>
  <c r="EJ62" i="15" s="1"/>
  <c r="F61" i="9"/>
  <c r="DQ62" i="15" s="1"/>
  <c r="G61" i="9"/>
  <c r="DR62" i="15" s="1"/>
  <c r="H61" i="9"/>
  <c r="DS62" i="15" s="1"/>
  <c r="I61" i="9"/>
  <c r="DT62" i="15" s="1"/>
  <c r="J61" i="9"/>
  <c r="DU62" i="15" s="1"/>
  <c r="K61" i="9"/>
  <c r="DV62" i="15" s="1"/>
  <c r="EP62" i="15" s="1"/>
  <c r="FJ62" i="15" s="1"/>
  <c r="GX62" i="15" s="1"/>
  <c r="L61" i="9"/>
  <c r="DW62" i="15" s="1"/>
  <c r="EQ62" i="15" s="1"/>
  <c r="FK62" i="15" s="1"/>
  <c r="GY62" i="15" s="1"/>
  <c r="M61" i="9"/>
  <c r="DX62" i="15" s="1"/>
  <c r="N61" i="9"/>
  <c r="DY62" i="15" s="1"/>
  <c r="ES62" i="15" s="1"/>
  <c r="FM62" i="15" s="1"/>
  <c r="O61" i="9"/>
  <c r="DZ62" i="15" s="1"/>
  <c r="ET62" i="15" s="1"/>
  <c r="FN62" i="15" s="1"/>
  <c r="P61" i="9"/>
  <c r="EA62" i="15" s="1"/>
  <c r="EU62" i="15" s="1"/>
  <c r="FO62" i="15" s="1"/>
  <c r="Q61" i="9"/>
  <c r="EB62" i="15" s="1"/>
  <c r="EV62" i="15" s="1"/>
  <c r="FP62" i="15" s="1"/>
  <c r="R61" i="9"/>
  <c r="EC62" i="15" s="1"/>
  <c r="EW62" i="15" s="1"/>
  <c r="FQ62" i="15" s="1"/>
  <c r="HE62" i="15" s="1"/>
  <c r="S61" i="9"/>
  <c r="ED62" i="15" s="1"/>
  <c r="EX62" i="15" s="1"/>
  <c r="FR62" i="15" s="1"/>
  <c r="HF62" i="15" s="1"/>
  <c r="T61" i="9"/>
  <c r="EE62" i="15" s="1"/>
  <c r="U61" i="9"/>
  <c r="EF62" i="15" s="1"/>
  <c r="EZ62" i="15" s="1"/>
  <c r="FT62" i="15" s="1"/>
  <c r="HH62" i="15" s="1"/>
  <c r="B62" i="9"/>
  <c r="DM63" i="15" s="1"/>
  <c r="EG63" i="15" s="1"/>
  <c r="C62" i="9"/>
  <c r="DN63" i="15" s="1"/>
  <c r="EH63" i="15" s="1"/>
  <c r="D62" i="9"/>
  <c r="DO63" i="15" s="1"/>
  <c r="EI63" i="15" s="1"/>
  <c r="E62" i="9"/>
  <c r="DP63" i="15" s="1"/>
  <c r="EJ63" i="15" s="1"/>
  <c r="F62" i="9"/>
  <c r="DQ63" i="15" s="1"/>
  <c r="G62" i="9"/>
  <c r="DR63" i="15" s="1"/>
  <c r="H62" i="9"/>
  <c r="DS63" i="15" s="1"/>
  <c r="EM63" i="15" s="1"/>
  <c r="FG63" i="15" s="1"/>
  <c r="GU63" i="15" s="1"/>
  <c r="I62" i="9"/>
  <c r="DT63" i="15" s="1"/>
  <c r="J62" i="9"/>
  <c r="DU63" i="15" s="1"/>
  <c r="EO63" i="15" s="1"/>
  <c r="FI63" i="15" s="1"/>
  <c r="GW63" i="15" s="1"/>
  <c r="K62" i="9"/>
  <c r="DV63" i="15" s="1"/>
  <c r="EP63" i="15" s="1"/>
  <c r="FJ63" i="15" s="1"/>
  <c r="GX63" i="15" s="1"/>
  <c r="L62" i="9"/>
  <c r="DW63" i="15" s="1"/>
  <c r="EQ63" i="15" s="1"/>
  <c r="FK63" i="15" s="1"/>
  <c r="GY63" i="15" s="1"/>
  <c r="M62" i="9"/>
  <c r="DX63" i="15" s="1"/>
  <c r="ER63" i="15" s="1"/>
  <c r="FL63" i="15" s="1"/>
  <c r="GZ63" i="15" s="1"/>
  <c r="N62" i="9"/>
  <c r="DY63" i="15" s="1"/>
  <c r="ES63" i="15" s="1"/>
  <c r="FM63" i="15" s="1"/>
  <c r="O62" i="9"/>
  <c r="DZ63" i="15" s="1"/>
  <c r="ET63" i="15" s="1"/>
  <c r="FN63" i="15" s="1"/>
  <c r="P62" i="9"/>
  <c r="EA63" i="15" s="1"/>
  <c r="EU63" i="15" s="1"/>
  <c r="FO63" i="15" s="1"/>
  <c r="Q62" i="9"/>
  <c r="EB63" i="15" s="1"/>
  <c r="EV63" i="15" s="1"/>
  <c r="FP63" i="15" s="1"/>
  <c r="R62" i="9"/>
  <c r="EC63" i="15" s="1"/>
  <c r="EW63" i="15" s="1"/>
  <c r="FQ63" i="15" s="1"/>
  <c r="HE63" i="15" s="1"/>
  <c r="S62" i="9"/>
  <c r="ED63" i="15" s="1"/>
  <c r="EX63" i="15" s="1"/>
  <c r="FR63" i="15" s="1"/>
  <c r="HF63" i="15" s="1"/>
  <c r="T62" i="9"/>
  <c r="EE63" i="15" s="1"/>
  <c r="EY63" i="15" s="1"/>
  <c r="FS63" i="15" s="1"/>
  <c r="HG63" i="15" s="1"/>
  <c r="U62" i="9"/>
  <c r="EF63" i="15" s="1"/>
  <c r="EZ63" i="15" s="1"/>
  <c r="FT63" i="15" s="1"/>
  <c r="HH63" i="15" s="1"/>
  <c r="B63" i="9"/>
  <c r="DM64" i="15" s="1"/>
  <c r="EG64" i="15" s="1"/>
  <c r="C63" i="9"/>
  <c r="DN64" i="15" s="1"/>
  <c r="EH64" i="15" s="1"/>
  <c r="D63" i="9"/>
  <c r="DO64" i="15" s="1"/>
  <c r="EI64" i="15" s="1"/>
  <c r="E63" i="9"/>
  <c r="DP64" i="15" s="1"/>
  <c r="EJ64" i="15" s="1"/>
  <c r="F63" i="9"/>
  <c r="DQ64" i="15" s="1"/>
  <c r="EK64" i="15" s="1"/>
  <c r="FE64" i="15" s="1"/>
  <c r="GS64" i="15" s="1"/>
  <c r="G63" i="9"/>
  <c r="DR64" i="15" s="1"/>
  <c r="H63" i="9"/>
  <c r="DS64" i="15" s="1"/>
  <c r="EM64" i="15" s="1"/>
  <c r="FG64" i="15" s="1"/>
  <c r="GU64" i="15" s="1"/>
  <c r="I63" i="9"/>
  <c r="DT64" i="15" s="1"/>
  <c r="J63" i="9"/>
  <c r="DU64" i="15" s="1"/>
  <c r="K63" i="9"/>
  <c r="DV64" i="15" s="1"/>
  <c r="L63" i="9"/>
  <c r="DW64" i="15" s="1"/>
  <c r="EQ64" i="15" s="1"/>
  <c r="FK64" i="15" s="1"/>
  <c r="GY64" i="15" s="1"/>
  <c r="M63" i="9"/>
  <c r="DX64" i="15" s="1"/>
  <c r="N63" i="9"/>
  <c r="DY64" i="15" s="1"/>
  <c r="ES64" i="15" s="1"/>
  <c r="FM64" i="15" s="1"/>
  <c r="O63" i="9"/>
  <c r="DZ64" i="15" s="1"/>
  <c r="ET64" i="15" s="1"/>
  <c r="FN64" i="15" s="1"/>
  <c r="P63" i="9"/>
  <c r="EA64" i="15" s="1"/>
  <c r="EU64" i="15" s="1"/>
  <c r="FO64" i="15" s="1"/>
  <c r="Q63" i="9"/>
  <c r="EB64" i="15" s="1"/>
  <c r="EV64" i="15" s="1"/>
  <c r="FP64" i="15" s="1"/>
  <c r="R63" i="9"/>
  <c r="EC64" i="15" s="1"/>
  <c r="EW64" i="15" s="1"/>
  <c r="FQ64" i="15" s="1"/>
  <c r="HE64" i="15" s="1"/>
  <c r="S63" i="9"/>
  <c r="ED64" i="15" s="1"/>
  <c r="EX64" i="15" s="1"/>
  <c r="FR64" i="15" s="1"/>
  <c r="HF64" i="15" s="1"/>
  <c r="T63" i="9"/>
  <c r="EE64" i="15" s="1"/>
  <c r="EY64" i="15" s="1"/>
  <c r="FS64" i="15" s="1"/>
  <c r="HG64" i="15" s="1"/>
  <c r="U63" i="9"/>
  <c r="EF64" i="15" s="1"/>
  <c r="EZ64" i="15" s="1"/>
  <c r="FT64" i="15" s="1"/>
  <c r="HH64" i="15" s="1"/>
  <c r="B64" i="9"/>
  <c r="DM65" i="15" s="1"/>
  <c r="EG65" i="15" s="1"/>
  <c r="C64" i="9"/>
  <c r="DN65" i="15" s="1"/>
  <c r="EH65" i="15" s="1"/>
  <c r="D64" i="9"/>
  <c r="DO65" i="15" s="1"/>
  <c r="EI65" i="15" s="1"/>
  <c r="E64" i="9"/>
  <c r="DP65" i="15" s="1"/>
  <c r="EJ65" i="15" s="1"/>
  <c r="F64" i="9"/>
  <c r="DQ65" i="15" s="1"/>
  <c r="G64" i="9"/>
  <c r="DR65" i="15" s="1"/>
  <c r="EL65" i="15" s="1"/>
  <c r="FF65" i="15" s="1"/>
  <c r="GT65" i="15" s="1"/>
  <c r="H64" i="9"/>
  <c r="DS65" i="15" s="1"/>
  <c r="EM65" i="15" s="1"/>
  <c r="FG65" i="15" s="1"/>
  <c r="GU65" i="15" s="1"/>
  <c r="I64" i="9"/>
  <c r="DT65" i="15" s="1"/>
  <c r="EN65" i="15" s="1"/>
  <c r="FH65" i="15" s="1"/>
  <c r="GV65" i="15" s="1"/>
  <c r="J64" i="9"/>
  <c r="DU65" i="15" s="1"/>
  <c r="K64" i="9"/>
  <c r="DV65" i="15" s="1"/>
  <c r="L64" i="9"/>
  <c r="DW65" i="15" s="1"/>
  <c r="EQ65" i="15" s="1"/>
  <c r="FK65" i="15" s="1"/>
  <c r="GY65" i="15" s="1"/>
  <c r="M64" i="9"/>
  <c r="DX65" i="15" s="1"/>
  <c r="ER65" i="15" s="1"/>
  <c r="FL65" i="15" s="1"/>
  <c r="GZ65" i="15" s="1"/>
  <c r="N64" i="9"/>
  <c r="DY65" i="15" s="1"/>
  <c r="ES65" i="15" s="1"/>
  <c r="FM65" i="15" s="1"/>
  <c r="O64" i="9"/>
  <c r="DZ65" i="15" s="1"/>
  <c r="ET65" i="15" s="1"/>
  <c r="FN65" i="15" s="1"/>
  <c r="P64" i="9"/>
  <c r="EA65" i="15" s="1"/>
  <c r="EU65" i="15" s="1"/>
  <c r="FO65" i="15" s="1"/>
  <c r="Q64" i="9"/>
  <c r="EB65" i="15" s="1"/>
  <c r="EV65" i="15" s="1"/>
  <c r="FP65" i="15" s="1"/>
  <c r="R64" i="9"/>
  <c r="EC65" i="15" s="1"/>
  <c r="EW65" i="15" s="1"/>
  <c r="FQ65" i="15" s="1"/>
  <c r="HE65" i="15" s="1"/>
  <c r="S64" i="9"/>
  <c r="ED65" i="15" s="1"/>
  <c r="EX65" i="15" s="1"/>
  <c r="FR65" i="15" s="1"/>
  <c r="HF65" i="15" s="1"/>
  <c r="T64" i="9"/>
  <c r="EE65" i="15" s="1"/>
  <c r="EY65" i="15" s="1"/>
  <c r="FS65" i="15" s="1"/>
  <c r="HG65" i="15" s="1"/>
  <c r="U64" i="9"/>
  <c r="EF65" i="15" s="1"/>
  <c r="EZ65" i="15" s="1"/>
  <c r="FT65" i="15" s="1"/>
  <c r="HH65" i="15" s="1"/>
  <c r="B65" i="9"/>
  <c r="DM66" i="15" s="1"/>
  <c r="EG66" i="15" s="1"/>
  <c r="C65" i="9"/>
  <c r="DN66" i="15" s="1"/>
  <c r="EH66" i="15" s="1"/>
  <c r="D65" i="9"/>
  <c r="DO66" i="15" s="1"/>
  <c r="EI66" i="15" s="1"/>
  <c r="E65" i="9"/>
  <c r="DP66" i="15" s="1"/>
  <c r="EJ66" i="15" s="1"/>
  <c r="F65" i="9"/>
  <c r="DQ66" i="15" s="1"/>
  <c r="G65" i="9"/>
  <c r="DR66" i="15" s="1"/>
  <c r="H65" i="9"/>
  <c r="DS66" i="15" s="1"/>
  <c r="I65" i="9"/>
  <c r="DT66" i="15" s="1"/>
  <c r="J65" i="9"/>
  <c r="DU66" i="15" s="1"/>
  <c r="K65" i="9"/>
  <c r="DV66" i="15" s="1"/>
  <c r="L65" i="9"/>
  <c r="DW66" i="15" s="1"/>
  <c r="M65" i="9"/>
  <c r="DX66" i="15" s="1"/>
  <c r="N65" i="9"/>
  <c r="DY66" i="15" s="1"/>
  <c r="ES66" i="15" s="1"/>
  <c r="FM66" i="15" s="1"/>
  <c r="O65" i="9"/>
  <c r="DZ66" i="15" s="1"/>
  <c r="P65" i="9"/>
  <c r="EA66" i="15" s="1"/>
  <c r="Q65" i="9"/>
  <c r="EB66" i="15" s="1"/>
  <c r="R65" i="9"/>
  <c r="EC66" i="15" s="1"/>
  <c r="S65" i="9"/>
  <c r="ED66" i="15" s="1"/>
  <c r="EX66" i="15" s="1"/>
  <c r="FR66" i="15" s="1"/>
  <c r="HF66" i="15" s="1"/>
  <c r="T65" i="9"/>
  <c r="EE66" i="15" s="1"/>
  <c r="U65" i="9"/>
  <c r="EF66" i="15" s="1"/>
  <c r="B66" i="9"/>
  <c r="DM67" i="15" s="1"/>
  <c r="EG67" i="15" s="1"/>
  <c r="C66" i="9"/>
  <c r="DN67" i="15" s="1"/>
  <c r="EH67" i="15" s="1"/>
  <c r="D66" i="9"/>
  <c r="DO67" i="15" s="1"/>
  <c r="EI67" i="15" s="1"/>
  <c r="E66" i="9"/>
  <c r="DP67" i="15" s="1"/>
  <c r="EJ67" i="15" s="1"/>
  <c r="F66" i="9"/>
  <c r="DQ67" i="15" s="1"/>
  <c r="G66" i="9"/>
  <c r="DR67" i="15" s="1"/>
  <c r="H66" i="9"/>
  <c r="DS67" i="15" s="1"/>
  <c r="I66" i="9"/>
  <c r="DT67" i="15" s="1"/>
  <c r="J66" i="9"/>
  <c r="DU67" i="15" s="1"/>
  <c r="EO67" i="15" s="1"/>
  <c r="FI67" i="15" s="1"/>
  <c r="GW67" i="15" s="1"/>
  <c r="K66" i="9"/>
  <c r="DV67" i="15" s="1"/>
  <c r="EP67" i="15" s="1"/>
  <c r="FJ67" i="15" s="1"/>
  <c r="GX67" i="15" s="1"/>
  <c r="L66" i="9"/>
  <c r="DW67" i="15" s="1"/>
  <c r="EQ67" i="15" s="1"/>
  <c r="FK67" i="15" s="1"/>
  <c r="GY67" i="15" s="1"/>
  <c r="M66" i="9"/>
  <c r="DX67" i="15" s="1"/>
  <c r="N66" i="9"/>
  <c r="DY67" i="15" s="1"/>
  <c r="ES67" i="15" s="1"/>
  <c r="FM67" i="15" s="1"/>
  <c r="O66" i="9"/>
  <c r="DZ67" i="15" s="1"/>
  <c r="ET67" i="15" s="1"/>
  <c r="FN67" i="15" s="1"/>
  <c r="P66" i="9"/>
  <c r="EA67" i="15" s="1"/>
  <c r="EU67" i="15" s="1"/>
  <c r="FO67" i="15" s="1"/>
  <c r="Q66" i="9"/>
  <c r="EB67" i="15" s="1"/>
  <c r="EV67" i="15" s="1"/>
  <c r="FP67" i="15" s="1"/>
  <c r="R66" i="9"/>
  <c r="EC67" i="15" s="1"/>
  <c r="EW67" i="15" s="1"/>
  <c r="FQ67" i="15" s="1"/>
  <c r="HE67" i="15" s="1"/>
  <c r="S66" i="9"/>
  <c r="ED67" i="15" s="1"/>
  <c r="EX67" i="15" s="1"/>
  <c r="FR67" i="15" s="1"/>
  <c r="HF67" i="15" s="1"/>
  <c r="T66" i="9"/>
  <c r="EE67" i="15" s="1"/>
  <c r="U66" i="9"/>
  <c r="EF67" i="15" s="1"/>
  <c r="EZ67" i="15" s="1"/>
  <c r="FT67" i="15" s="1"/>
  <c r="HH67" i="15" s="1"/>
  <c r="B67" i="9"/>
  <c r="DM68" i="15" s="1"/>
  <c r="EG68" i="15" s="1"/>
  <c r="C67" i="9"/>
  <c r="DN68" i="15" s="1"/>
  <c r="EH68" i="15" s="1"/>
  <c r="D67" i="9"/>
  <c r="DO68" i="15" s="1"/>
  <c r="EI68" i="15" s="1"/>
  <c r="E67" i="9"/>
  <c r="DP68" i="15" s="1"/>
  <c r="EJ68" i="15" s="1"/>
  <c r="F67" i="9"/>
  <c r="DQ68" i="15" s="1"/>
  <c r="G67" i="9"/>
  <c r="DR68" i="15" s="1"/>
  <c r="H67" i="9"/>
  <c r="DS68" i="15" s="1"/>
  <c r="I67" i="9"/>
  <c r="DT68" i="15" s="1"/>
  <c r="J67" i="9"/>
  <c r="DU68" i="15" s="1"/>
  <c r="K67" i="9"/>
  <c r="DV68" i="15" s="1"/>
  <c r="L67" i="9"/>
  <c r="DW68" i="15" s="1"/>
  <c r="EQ68" i="15" s="1"/>
  <c r="FK68" i="15" s="1"/>
  <c r="GY68" i="15" s="1"/>
  <c r="M67" i="9"/>
  <c r="DX68" i="15" s="1"/>
  <c r="N67" i="9"/>
  <c r="DY68" i="15" s="1"/>
  <c r="ES68" i="15" s="1"/>
  <c r="FM68" i="15" s="1"/>
  <c r="O67" i="9"/>
  <c r="DZ68" i="15" s="1"/>
  <c r="ET68" i="15" s="1"/>
  <c r="FN68" i="15" s="1"/>
  <c r="P67" i="9"/>
  <c r="EA68" i="15" s="1"/>
  <c r="EU68" i="15" s="1"/>
  <c r="FO68" i="15" s="1"/>
  <c r="Q67" i="9"/>
  <c r="EB68" i="15" s="1"/>
  <c r="R67" i="9"/>
  <c r="EC68" i="15" s="1"/>
  <c r="EW68" i="15" s="1"/>
  <c r="FQ68" i="15" s="1"/>
  <c r="HE68" i="15" s="1"/>
  <c r="S67" i="9"/>
  <c r="ED68" i="15" s="1"/>
  <c r="EX68" i="15" s="1"/>
  <c r="FR68" i="15" s="1"/>
  <c r="HF68" i="15" s="1"/>
  <c r="T67" i="9"/>
  <c r="EE68" i="15" s="1"/>
  <c r="U67" i="9"/>
  <c r="EF68" i="15" s="1"/>
  <c r="EZ68" i="15" s="1"/>
  <c r="FT68" i="15" s="1"/>
  <c r="HH68" i="15" s="1"/>
  <c r="B68" i="9"/>
  <c r="DM69" i="15" s="1"/>
  <c r="EG69" i="15" s="1"/>
  <c r="C68" i="9"/>
  <c r="DN69" i="15" s="1"/>
  <c r="EH69" i="15" s="1"/>
  <c r="D68" i="9"/>
  <c r="DO69" i="15" s="1"/>
  <c r="EI69" i="15" s="1"/>
  <c r="E68" i="9"/>
  <c r="DP69" i="15" s="1"/>
  <c r="EJ69" i="15" s="1"/>
  <c r="F68" i="9"/>
  <c r="DQ69" i="15" s="1"/>
  <c r="G68" i="9"/>
  <c r="DR69" i="15" s="1"/>
  <c r="H68" i="9"/>
  <c r="DS69" i="15" s="1"/>
  <c r="I68" i="9"/>
  <c r="DT69" i="15" s="1"/>
  <c r="J68" i="9"/>
  <c r="DU69" i="15" s="1"/>
  <c r="K68" i="9"/>
  <c r="DV69" i="15" s="1"/>
  <c r="L68" i="9"/>
  <c r="DW69" i="15" s="1"/>
  <c r="M68" i="9"/>
  <c r="DX69" i="15" s="1"/>
  <c r="ER69" i="15" s="1"/>
  <c r="FL69" i="15" s="1"/>
  <c r="GZ69" i="15" s="1"/>
  <c r="N68" i="9"/>
  <c r="DY69" i="15" s="1"/>
  <c r="O68" i="9"/>
  <c r="DZ69" i="15" s="1"/>
  <c r="P68" i="9"/>
  <c r="EA69" i="15" s="1"/>
  <c r="Q68" i="9"/>
  <c r="EB69" i="15" s="1"/>
  <c r="EV69" i="15" s="1"/>
  <c r="FP69" i="15" s="1"/>
  <c r="R68" i="9"/>
  <c r="EC69" i="15" s="1"/>
  <c r="S68" i="9"/>
  <c r="ED69" i="15" s="1"/>
  <c r="T68" i="9"/>
  <c r="EE69" i="15" s="1"/>
  <c r="U68" i="9"/>
  <c r="EF69" i="15" s="1"/>
  <c r="B69" i="9"/>
  <c r="DM70" i="15" s="1"/>
  <c r="EG70" i="15" s="1"/>
  <c r="C69" i="9"/>
  <c r="DN70" i="15" s="1"/>
  <c r="EH70" i="15" s="1"/>
  <c r="D69" i="9"/>
  <c r="DO70" i="15" s="1"/>
  <c r="EI70" i="15" s="1"/>
  <c r="E69" i="9"/>
  <c r="DP70" i="15" s="1"/>
  <c r="EJ70" i="15" s="1"/>
  <c r="F69" i="9"/>
  <c r="DQ70" i="15" s="1"/>
  <c r="G69" i="9"/>
  <c r="DR70" i="15" s="1"/>
  <c r="H69" i="9"/>
  <c r="DS70" i="15" s="1"/>
  <c r="EM70" i="15" s="1"/>
  <c r="FG70" i="15" s="1"/>
  <c r="GU70" i="15" s="1"/>
  <c r="I69" i="9"/>
  <c r="DT70" i="15" s="1"/>
  <c r="J69" i="9"/>
  <c r="DU70" i="15" s="1"/>
  <c r="K69" i="9"/>
  <c r="DV70" i="15" s="1"/>
  <c r="EP70" i="15" s="1"/>
  <c r="FJ70" i="15" s="1"/>
  <c r="GX70" i="15" s="1"/>
  <c r="L69" i="9"/>
  <c r="DW70" i="15" s="1"/>
  <c r="M69" i="9"/>
  <c r="DX70" i="15" s="1"/>
  <c r="ER70" i="15" s="1"/>
  <c r="FL70" i="15" s="1"/>
  <c r="GZ70" i="15" s="1"/>
  <c r="N69" i="9"/>
  <c r="DY70" i="15" s="1"/>
  <c r="ES70" i="15" s="1"/>
  <c r="FM70" i="15" s="1"/>
  <c r="O69" i="9"/>
  <c r="DZ70" i="15" s="1"/>
  <c r="ET70" i="15" s="1"/>
  <c r="FN70" i="15" s="1"/>
  <c r="P69" i="9"/>
  <c r="EA70" i="15" s="1"/>
  <c r="EU70" i="15" s="1"/>
  <c r="FO70" i="15" s="1"/>
  <c r="Q69" i="9"/>
  <c r="EB70" i="15" s="1"/>
  <c r="R69" i="9"/>
  <c r="EC70" i="15" s="1"/>
  <c r="EW70" i="15" s="1"/>
  <c r="FQ70" i="15" s="1"/>
  <c r="HE70" i="15" s="1"/>
  <c r="S69" i="9"/>
  <c r="ED70" i="15" s="1"/>
  <c r="EX70" i="15" s="1"/>
  <c r="FR70" i="15" s="1"/>
  <c r="HF70" i="15" s="1"/>
  <c r="T69" i="9"/>
  <c r="EE70" i="15" s="1"/>
  <c r="U69" i="9"/>
  <c r="EF70" i="15" s="1"/>
  <c r="B70" i="9"/>
  <c r="DM71" i="15" s="1"/>
  <c r="EG71" i="15" s="1"/>
  <c r="C70" i="9"/>
  <c r="DN71" i="15" s="1"/>
  <c r="EH71" i="15" s="1"/>
  <c r="D70" i="9"/>
  <c r="DO71" i="15" s="1"/>
  <c r="EI71" i="15" s="1"/>
  <c r="E70" i="9"/>
  <c r="DP71" i="15" s="1"/>
  <c r="EJ71" i="15" s="1"/>
  <c r="F70" i="9"/>
  <c r="DQ71" i="15" s="1"/>
  <c r="G70" i="9"/>
  <c r="DR71" i="15" s="1"/>
  <c r="EL71" i="15" s="1"/>
  <c r="FF71" i="15" s="1"/>
  <c r="GT71" i="15" s="1"/>
  <c r="H70" i="9"/>
  <c r="DS71" i="15" s="1"/>
  <c r="EM71" i="15" s="1"/>
  <c r="FG71" i="15" s="1"/>
  <c r="GU71" i="15" s="1"/>
  <c r="I70" i="9"/>
  <c r="DT71" i="15" s="1"/>
  <c r="J70" i="9"/>
  <c r="DU71" i="15" s="1"/>
  <c r="K70" i="9"/>
  <c r="DV71" i="15" s="1"/>
  <c r="EP71" i="15" s="1"/>
  <c r="FJ71" i="15" s="1"/>
  <c r="GX71" i="15" s="1"/>
  <c r="L70" i="9"/>
  <c r="DW71" i="15" s="1"/>
  <c r="EQ71" i="15" s="1"/>
  <c r="FK71" i="15" s="1"/>
  <c r="GY71" i="15" s="1"/>
  <c r="M70" i="9"/>
  <c r="DX71" i="15" s="1"/>
  <c r="ER71" i="15" s="1"/>
  <c r="FL71" i="15" s="1"/>
  <c r="GZ71" i="15" s="1"/>
  <c r="N70" i="9"/>
  <c r="DY71" i="15" s="1"/>
  <c r="ES71" i="15" s="1"/>
  <c r="FM71" i="15" s="1"/>
  <c r="O70" i="9"/>
  <c r="DZ71" i="15" s="1"/>
  <c r="ET71" i="15" s="1"/>
  <c r="FN71" i="15" s="1"/>
  <c r="P70" i="9"/>
  <c r="EA71" i="15" s="1"/>
  <c r="EU71" i="15" s="1"/>
  <c r="FO71" i="15" s="1"/>
  <c r="Q70" i="9"/>
  <c r="EB71" i="15" s="1"/>
  <c r="EV71" i="15" s="1"/>
  <c r="FP71" i="15" s="1"/>
  <c r="R70" i="9"/>
  <c r="EC71" i="15" s="1"/>
  <c r="EW71" i="15" s="1"/>
  <c r="FQ71" i="15" s="1"/>
  <c r="HE71" i="15" s="1"/>
  <c r="S70" i="9"/>
  <c r="ED71" i="15" s="1"/>
  <c r="EX71" i="15" s="1"/>
  <c r="FR71" i="15" s="1"/>
  <c r="HF71" i="15" s="1"/>
  <c r="T70" i="9"/>
  <c r="EE71" i="15" s="1"/>
  <c r="EY71" i="15" s="1"/>
  <c r="FS71" i="15" s="1"/>
  <c r="HG71" i="15" s="1"/>
  <c r="U70" i="9"/>
  <c r="EF71" i="15" s="1"/>
  <c r="EZ71" i="15" s="1"/>
  <c r="FT71" i="15" s="1"/>
  <c r="HH71" i="15" s="1"/>
  <c r="B71" i="9"/>
  <c r="DM72" i="15" s="1"/>
  <c r="C71" i="9"/>
  <c r="DN72" i="15" s="1"/>
  <c r="EH72" i="15" s="1"/>
  <c r="D71" i="9"/>
  <c r="DO72" i="15" s="1"/>
  <c r="EI72" i="15" s="1"/>
  <c r="E71" i="9"/>
  <c r="DP72" i="15" s="1"/>
  <c r="EJ72" i="15" s="1"/>
  <c r="F71" i="9"/>
  <c r="DQ72" i="15" s="1"/>
  <c r="EK72" i="15" s="1"/>
  <c r="FE72" i="15" s="1"/>
  <c r="GS72" i="15" s="1"/>
  <c r="G71" i="9"/>
  <c r="DR72" i="15" s="1"/>
  <c r="EL72" i="15" s="1"/>
  <c r="FF72" i="15" s="1"/>
  <c r="GT72" i="15" s="1"/>
  <c r="H71" i="9"/>
  <c r="DS72" i="15" s="1"/>
  <c r="EM72" i="15" s="1"/>
  <c r="FG72" i="15" s="1"/>
  <c r="GU72" i="15" s="1"/>
  <c r="I71" i="9"/>
  <c r="DT72" i="15" s="1"/>
  <c r="EN72" i="15" s="1"/>
  <c r="FH72" i="15" s="1"/>
  <c r="GV72" i="15" s="1"/>
  <c r="J71" i="9"/>
  <c r="DU72" i="15" s="1"/>
  <c r="EO72" i="15" s="1"/>
  <c r="FI72" i="15" s="1"/>
  <c r="GW72" i="15" s="1"/>
  <c r="K71" i="9"/>
  <c r="DV72" i="15" s="1"/>
  <c r="EP72" i="15" s="1"/>
  <c r="FJ72" i="15" s="1"/>
  <c r="GX72" i="15" s="1"/>
  <c r="L71" i="9"/>
  <c r="DW72" i="15" s="1"/>
  <c r="EQ72" i="15" s="1"/>
  <c r="FK72" i="15" s="1"/>
  <c r="GY72" i="15" s="1"/>
  <c r="M71" i="9"/>
  <c r="DX72" i="15" s="1"/>
  <c r="ER72" i="15" s="1"/>
  <c r="FL72" i="15" s="1"/>
  <c r="GZ72" i="15" s="1"/>
  <c r="N71" i="9"/>
  <c r="DY72" i="15" s="1"/>
  <c r="ES72" i="15" s="1"/>
  <c r="FM72" i="15" s="1"/>
  <c r="O71" i="9"/>
  <c r="DZ72" i="15" s="1"/>
  <c r="ET72" i="15" s="1"/>
  <c r="FN72" i="15" s="1"/>
  <c r="P71" i="9"/>
  <c r="EA72" i="15" s="1"/>
  <c r="EU72" i="15" s="1"/>
  <c r="FO72" i="15" s="1"/>
  <c r="Q71" i="9"/>
  <c r="EB72" i="15" s="1"/>
  <c r="EV72" i="15" s="1"/>
  <c r="FP72" i="15" s="1"/>
  <c r="R71" i="9"/>
  <c r="EC72" i="15" s="1"/>
  <c r="EW72" i="15" s="1"/>
  <c r="FQ72" i="15" s="1"/>
  <c r="HE72" i="15" s="1"/>
  <c r="S71" i="9"/>
  <c r="ED72" i="15" s="1"/>
  <c r="EX72" i="15" s="1"/>
  <c r="FR72" i="15" s="1"/>
  <c r="HF72" i="15" s="1"/>
  <c r="T71" i="9"/>
  <c r="EE72" i="15" s="1"/>
  <c r="EY72" i="15" s="1"/>
  <c r="FS72" i="15" s="1"/>
  <c r="HG72" i="15" s="1"/>
  <c r="U71" i="9"/>
  <c r="EF72" i="15" s="1"/>
  <c r="EZ72" i="15" s="1"/>
  <c r="FT72" i="15" s="1"/>
  <c r="HH72" i="15" s="1"/>
  <c r="B72" i="9"/>
  <c r="DM73" i="15" s="1"/>
  <c r="C72" i="9"/>
  <c r="DN73" i="15" s="1"/>
  <c r="EH73" i="15" s="1"/>
  <c r="D72" i="9"/>
  <c r="DO73" i="15" s="1"/>
  <c r="EI73" i="15" s="1"/>
  <c r="E72" i="9"/>
  <c r="DP73" i="15" s="1"/>
  <c r="EJ73" i="15" s="1"/>
  <c r="F72" i="9"/>
  <c r="DQ73" i="15" s="1"/>
  <c r="EK73" i="15" s="1"/>
  <c r="FE73" i="15" s="1"/>
  <c r="GS73" i="15" s="1"/>
  <c r="G72" i="9"/>
  <c r="DR73" i="15" s="1"/>
  <c r="EL73" i="15" s="1"/>
  <c r="FF73" i="15" s="1"/>
  <c r="GT73" i="15" s="1"/>
  <c r="H72" i="9"/>
  <c r="DS73" i="15" s="1"/>
  <c r="EM73" i="15" s="1"/>
  <c r="FG73" i="15" s="1"/>
  <c r="GU73" i="15" s="1"/>
  <c r="I72" i="9"/>
  <c r="DT73" i="15" s="1"/>
  <c r="EN73" i="15" s="1"/>
  <c r="FH73" i="15" s="1"/>
  <c r="GV73" i="15" s="1"/>
  <c r="J72" i="9"/>
  <c r="DU73" i="15" s="1"/>
  <c r="EO73" i="15" s="1"/>
  <c r="FI73" i="15" s="1"/>
  <c r="GW73" i="15" s="1"/>
  <c r="K72" i="9"/>
  <c r="DV73" i="15" s="1"/>
  <c r="EP73" i="15" s="1"/>
  <c r="FJ73" i="15" s="1"/>
  <c r="GX73" i="15" s="1"/>
  <c r="L72" i="9"/>
  <c r="DW73" i="15" s="1"/>
  <c r="EQ73" i="15" s="1"/>
  <c r="FK73" i="15" s="1"/>
  <c r="GY73" i="15" s="1"/>
  <c r="M72" i="9"/>
  <c r="DX73" i="15" s="1"/>
  <c r="ER73" i="15" s="1"/>
  <c r="FL73" i="15" s="1"/>
  <c r="GZ73" i="15" s="1"/>
  <c r="N72" i="9"/>
  <c r="DY73" i="15" s="1"/>
  <c r="ES73" i="15" s="1"/>
  <c r="FM73" i="15" s="1"/>
  <c r="O72" i="9"/>
  <c r="DZ73" i="15" s="1"/>
  <c r="ET73" i="15" s="1"/>
  <c r="FN73" i="15" s="1"/>
  <c r="P72" i="9"/>
  <c r="EA73" i="15" s="1"/>
  <c r="EU73" i="15" s="1"/>
  <c r="FO73" i="15" s="1"/>
  <c r="Q72" i="9"/>
  <c r="EB73" i="15" s="1"/>
  <c r="EV73" i="15" s="1"/>
  <c r="FP73" i="15" s="1"/>
  <c r="R72" i="9"/>
  <c r="EC73" i="15" s="1"/>
  <c r="EW73" i="15" s="1"/>
  <c r="FQ73" i="15" s="1"/>
  <c r="HE73" i="15" s="1"/>
  <c r="S72" i="9"/>
  <c r="ED73" i="15" s="1"/>
  <c r="EX73" i="15" s="1"/>
  <c r="FR73" i="15" s="1"/>
  <c r="HF73" i="15" s="1"/>
  <c r="T72" i="9"/>
  <c r="EE73" i="15" s="1"/>
  <c r="EY73" i="15" s="1"/>
  <c r="FS73" i="15" s="1"/>
  <c r="HG73" i="15" s="1"/>
  <c r="U72" i="9"/>
  <c r="EF73" i="15" s="1"/>
  <c r="EZ73" i="15" s="1"/>
  <c r="FT73" i="15" s="1"/>
  <c r="HH73" i="15" s="1"/>
  <c r="B73" i="9"/>
  <c r="DM74" i="15" s="1"/>
  <c r="EG74" i="15" s="1"/>
  <c r="C73" i="9"/>
  <c r="DN74" i="15" s="1"/>
  <c r="EH74" i="15" s="1"/>
  <c r="D73" i="9"/>
  <c r="DO74" i="15" s="1"/>
  <c r="EI74" i="15" s="1"/>
  <c r="E73" i="9"/>
  <c r="DP74" i="15" s="1"/>
  <c r="EJ74" i="15" s="1"/>
  <c r="F73" i="9"/>
  <c r="DQ74" i="15" s="1"/>
  <c r="G73" i="9"/>
  <c r="DR74" i="15" s="1"/>
  <c r="H73" i="9"/>
  <c r="DS74" i="15" s="1"/>
  <c r="I73" i="9"/>
  <c r="DT74" i="15" s="1"/>
  <c r="J73" i="9"/>
  <c r="DU74" i="15" s="1"/>
  <c r="K73" i="9"/>
  <c r="DV74" i="15" s="1"/>
  <c r="EP74" i="15" s="1"/>
  <c r="FJ74" i="15" s="1"/>
  <c r="GX74" i="15" s="1"/>
  <c r="L73" i="9"/>
  <c r="DW74" i="15" s="1"/>
  <c r="EQ74" i="15" s="1"/>
  <c r="FK74" i="15" s="1"/>
  <c r="GY74" i="15" s="1"/>
  <c r="M73" i="9"/>
  <c r="DX74" i="15" s="1"/>
  <c r="N73" i="9"/>
  <c r="DY74" i="15" s="1"/>
  <c r="ES74" i="15" s="1"/>
  <c r="FM74" i="15" s="1"/>
  <c r="O73" i="9"/>
  <c r="DZ74" i="15" s="1"/>
  <c r="P73" i="9"/>
  <c r="EA74" i="15" s="1"/>
  <c r="EU74" i="15" s="1"/>
  <c r="FO74" i="15" s="1"/>
  <c r="Q73" i="9"/>
  <c r="EB74" i="15" s="1"/>
  <c r="EV74" i="15" s="1"/>
  <c r="FP74" i="15" s="1"/>
  <c r="R73" i="9"/>
  <c r="EC74" i="15" s="1"/>
  <c r="EW74" i="15" s="1"/>
  <c r="FQ74" i="15" s="1"/>
  <c r="HE74" i="15" s="1"/>
  <c r="S73" i="9"/>
  <c r="ED74" i="15" s="1"/>
  <c r="EX74" i="15" s="1"/>
  <c r="FR74" i="15" s="1"/>
  <c r="HF74" i="15" s="1"/>
  <c r="T73" i="9"/>
  <c r="EE74" i="15" s="1"/>
  <c r="EY74" i="15" s="1"/>
  <c r="FS74" i="15" s="1"/>
  <c r="HG74" i="15" s="1"/>
  <c r="U73" i="9"/>
  <c r="EF74" i="15" s="1"/>
  <c r="B74" i="9"/>
  <c r="DM75" i="15" s="1"/>
  <c r="C74" i="9"/>
  <c r="DN75" i="15" s="1"/>
  <c r="EH75" i="15" s="1"/>
  <c r="D74" i="9"/>
  <c r="DO75" i="15" s="1"/>
  <c r="EI75" i="15" s="1"/>
  <c r="E74" i="9"/>
  <c r="DP75" i="15" s="1"/>
  <c r="EJ75" i="15" s="1"/>
  <c r="F74" i="9"/>
  <c r="DQ75" i="15" s="1"/>
  <c r="EK75" i="15" s="1"/>
  <c r="FE75" i="15" s="1"/>
  <c r="GS75" i="15" s="1"/>
  <c r="G74" i="9"/>
  <c r="DR75" i="15" s="1"/>
  <c r="EL75" i="15" s="1"/>
  <c r="FF75" i="15" s="1"/>
  <c r="GT75" i="15" s="1"/>
  <c r="H74" i="9"/>
  <c r="DS75" i="15" s="1"/>
  <c r="EM75" i="15" s="1"/>
  <c r="FG75" i="15" s="1"/>
  <c r="GU75" i="15" s="1"/>
  <c r="I74" i="9"/>
  <c r="DT75" i="15" s="1"/>
  <c r="EN75" i="15" s="1"/>
  <c r="FH75" i="15" s="1"/>
  <c r="GV75" i="15" s="1"/>
  <c r="J74" i="9"/>
  <c r="DU75" i="15" s="1"/>
  <c r="EO75" i="15" s="1"/>
  <c r="FI75" i="15" s="1"/>
  <c r="GW75" i="15" s="1"/>
  <c r="K74" i="9"/>
  <c r="DV75" i="15" s="1"/>
  <c r="EP75" i="15" s="1"/>
  <c r="FJ75" i="15" s="1"/>
  <c r="GX75" i="15" s="1"/>
  <c r="L74" i="9"/>
  <c r="DW75" i="15" s="1"/>
  <c r="EQ75" i="15" s="1"/>
  <c r="FK75" i="15" s="1"/>
  <c r="GY75" i="15" s="1"/>
  <c r="M74" i="9"/>
  <c r="DX75" i="15" s="1"/>
  <c r="ER75" i="15" s="1"/>
  <c r="FL75" i="15" s="1"/>
  <c r="GZ75" i="15" s="1"/>
  <c r="N74" i="9"/>
  <c r="DY75" i="15" s="1"/>
  <c r="ES75" i="15" s="1"/>
  <c r="FM75" i="15" s="1"/>
  <c r="O74" i="9"/>
  <c r="DZ75" i="15" s="1"/>
  <c r="ET75" i="15" s="1"/>
  <c r="FN75" i="15" s="1"/>
  <c r="P74" i="9"/>
  <c r="EA75" i="15" s="1"/>
  <c r="EU75" i="15" s="1"/>
  <c r="FO75" i="15" s="1"/>
  <c r="Q74" i="9"/>
  <c r="EB75" i="15" s="1"/>
  <c r="EV75" i="15" s="1"/>
  <c r="FP75" i="15" s="1"/>
  <c r="R74" i="9"/>
  <c r="EC75" i="15" s="1"/>
  <c r="EW75" i="15" s="1"/>
  <c r="FQ75" i="15" s="1"/>
  <c r="HE75" i="15" s="1"/>
  <c r="S74" i="9"/>
  <c r="ED75" i="15" s="1"/>
  <c r="EX75" i="15" s="1"/>
  <c r="FR75" i="15" s="1"/>
  <c r="HF75" i="15" s="1"/>
  <c r="T74" i="9"/>
  <c r="EE75" i="15" s="1"/>
  <c r="EY75" i="15" s="1"/>
  <c r="FS75" i="15" s="1"/>
  <c r="HG75" i="15" s="1"/>
  <c r="U74" i="9"/>
  <c r="EF75" i="15" s="1"/>
  <c r="EZ75" i="15" s="1"/>
  <c r="FT75" i="15" s="1"/>
  <c r="HH75" i="15" s="1"/>
  <c r="B75" i="9"/>
  <c r="DM76" i="15" s="1"/>
  <c r="C75" i="9"/>
  <c r="DN76" i="15" s="1"/>
  <c r="EH76" i="15" s="1"/>
  <c r="D75" i="9"/>
  <c r="DO76" i="15" s="1"/>
  <c r="EI76" i="15" s="1"/>
  <c r="E75" i="9"/>
  <c r="DP76" i="15" s="1"/>
  <c r="EJ76" i="15" s="1"/>
  <c r="F75" i="9"/>
  <c r="DQ76" i="15" s="1"/>
  <c r="EK76" i="15" s="1"/>
  <c r="FE76" i="15" s="1"/>
  <c r="GS76" i="15" s="1"/>
  <c r="G75" i="9"/>
  <c r="DR76" i="15" s="1"/>
  <c r="EL76" i="15" s="1"/>
  <c r="FF76" i="15" s="1"/>
  <c r="GT76" i="15" s="1"/>
  <c r="H75" i="9"/>
  <c r="DS76" i="15" s="1"/>
  <c r="EM76" i="15" s="1"/>
  <c r="FG76" i="15" s="1"/>
  <c r="GU76" i="15" s="1"/>
  <c r="I75" i="9"/>
  <c r="DT76" i="15" s="1"/>
  <c r="EN76" i="15" s="1"/>
  <c r="FH76" i="15" s="1"/>
  <c r="GV76" i="15" s="1"/>
  <c r="J75" i="9"/>
  <c r="DU76" i="15" s="1"/>
  <c r="EO76" i="15" s="1"/>
  <c r="FI76" i="15" s="1"/>
  <c r="GW76" i="15" s="1"/>
  <c r="K75" i="9"/>
  <c r="DV76" i="15" s="1"/>
  <c r="EP76" i="15" s="1"/>
  <c r="FJ76" i="15" s="1"/>
  <c r="GX76" i="15" s="1"/>
  <c r="L75" i="9"/>
  <c r="DW76" i="15" s="1"/>
  <c r="EQ76" i="15" s="1"/>
  <c r="FK76" i="15" s="1"/>
  <c r="GY76" i="15" s="1"/>
  <c r="M75" i="9"/>
  <c r="DX76" i="15" s="1"/>
  <c r="ER76" i="15" s="1"/>
  <c r="FL76" i="15" s="1"/>
  <c r="GZ76" i="15" s="1"/>
  <c r="N75" i="9"/>
  <c r="DY76" i="15" s="1"/>
  <c r="ES76" i="15" s="1"/>
  <c r="FM76" i="15" s="1"/>
  <c r="O75" i="9"/>
  <c r="DZ76" i="15" s="1"/>
  <c r="ET76" i="15" s="1"/>
  <c r="FN76" i="15" s="1"/>
  <c r="P75" i="9"/>
  <c r="EA76" i="15" s="1"/>
  <c r="EU76" i="15" s="1"/>
  <c r="FO76" i="15" s="1"/>
  <c r="Q75" i="9"/>
  <c r="EB76" i="15" s="1"/>
  <c r="EV76" i="15" s="1"/>
  <c r="FP76" i="15" s="1"/>
  <c r="R75" i="9"/>
  <c r="EC76" i="15" s="1"/>
  <c r="EW76" i="15" s="1"/>
  <c r="FQ76" i="15" s="1"/>
  <c r="HE76" i="15" s="1"/>
  <c r="S75" i="9"/>
  <c r="ED76" i="15" s="1"/>
  <c r="EX76" i="15" s="1"/>
  <c r="FR76" i="15" s="1"/>
  <c r="HF76" i="15" s="1"/>
  <c r="T75" i="9"/>
  <c r="EE76" i="15" s="1"/>
  <c r="EY76" i="15" s="1"/>
  <c r="FS76" i="15" s="1"/>
  <c r="HG76" i="15" s="1"/>
  <c r="U75" i="9"/>
  <c r="EF76" i="15" s="1"/>
  <c r="EZ76" i="15" s="1"/>
  <c r="FT76" i="15" s="1"/>
  <c r="HH76" i="15" s="1"/>
  <c r="B76" i="9"/>
  <c r="DM77" i="15" s="1"/>
  <c r="EG77" i="15" s="1"/>
  <c r="C76" i="9"/>
  <c r="DN77" i="15" s="1"/>
  <c r="EH77" i="15" s="1"/>
  <c r="D76" i="9"/>
  <c r="DO77" i="15" s="1"/>
  <c r="EI77" i="15" s="1"/>
  <c r="E76" i="9"/>
  <c r="DP77" i="15" s="1"/>
  <c r="EJ77" i="15" s="1"/>
  <c r="F76" i="9"/>
  <c r="DQ77" i="15" s="1"/>
  <c r="G76" i="9"/>
  <c r="DR77" i="15" s="1"/>
  <c r="H76" i="9"/>
  <c r="DS77" i="15" s="1"/>
  <c r="I76" i="9"/>
  <c r="DT77" i="15" s="1"/>
  <c r="J76" i="9"/>
  <c r="DU77" i="15" s="1"/>
  <c r="K76" i="9"/>
  <c r="DV77" i="15" s="1"/>
  <c r="L76" i="9"/>
  <c r="DW77" i="15" s="1"/>
  <c r="M76" i="9"/>
  <c r="DX77" i="15" s="1"/>
  <c r="N76" i="9"/>
  <c r="DY77" i="15" s="1"/>
  <c r="O76" i="9"/>
  <c r="DZ77" i="15" s="1"/>
  <c r="P76" i="9"/>
  <c r="EA77" i="15" s="1"/>
  <c r="Q76" i="9"/>
  <c r="EB77" i="15" s="1"/>
  <c r="R76" i="9"/>
  <c r="EC77" i="15" s="1"/>
  <c r="S76" i="9"/>
  <c r="ED77" i="15" s="1"/>
  <c r="T76" i="9"/>
  <c r="EE77" i="15" s="1"/>
  <c r="U76" i="9"/>
  <c r="EF77" i="15" s="1"/>
  <c r="B77" i="9"/>
  <c r="DM78" i="15" s="1"/>
  <c r="EG78" i="15" s="1"/>
  <c r="C77" i="9"/>
  <c r="DN78" i="15" s="1"/>
  <c r="EH78" i="15" s="1"/>
  <c r="D77" i="9"/>
  <c r="DO78" i="15" s="1"/>
  <c r="EI78" i="15" s="1"/>
  <c r="E77" i="9"/>
  <c r="DP78" i="15" s="1"/>
  <c r="EJ78" i="15" s="1"/>
  <c r="F77" i="9"/>
  <c r="DQ78" i="15" s="1"/>
  <c r="G77" i="9"/>
  <c r="DR78" i="15" s="1"/>
  <c r="H77" i="9"/>
  <c r="DS78" i="15" s="1"/>
  <c r="EM78" i="15" s="1"/>
  <c r="FG78" i="15" s="1"/>
  <c r="GU78" i="15" s="1"/>
  <c r="I77" i="9"/>
  <c r="DT78" i="15" s="1"/>
  <c r="J77" i="9"/>
  <c r="DU78" i="15" s="1"/>
  <c r="EO78" i="15" s="1"/>
  <c r="FI78" i="15" s="1"/>
  <c r="GW78" i="15" s="1"/>
  <c r="K77" i="9"/>
  <c r="DV78" i="15" s="1"/>
  <c r="L77" i="9"/>
  <c r="DW78" i="15" s="1"/>
  <c r="EQ78" i="15" s="1"/>
  <c r="FK78" i="15" s="1"/>
  <c r="GY78" i="15" s="1"/>
  <c r="M77" i="9"/>
  <c r="DX78" i="15" s="1"/>
  <c r="N77" i="9"/>
  <c r="DY78" i="15" s="1"/>
  <c r="ES78" i="15" s="1"/>
  <c r="FM78" i="15" s="1"/>
  <c r="O77" i="9"/>
  <c r="DZ78" i="15" s="1"/>
  <c r="ET78" i="15" s="1"/>
  <c r="FN78" i="15" s="1"/>
  <c r="P77" i="9"/>
  <c r="EA78" i="15" s="1"/>
  <c r="EU78" i="15" s="1"/>
  <c r="FO78" i="15" s="1"/>
  <c r="Q77" i="9"/>
  <c r="EB78" i="15" s="1"/>
  <c r="EV78" i="15" s="1"/>
  <c r="FP78" i="15" s="1"/>
  <c r="R77" i="9"/>
  <c r="EC78" i="15" s="1"/>
  <c r="EW78" i="15" s="1"/>
  <c r="FQ78" i="15" s="1"/>
  <c r="HE78" i="15" s="1"/>
  <c r="S77" i="9"/>
  <c r="ED78" i="15" s="1"/>
  <c r="EX78" i="15" s="1"/>
  <c r="FR78" i="15" s="1"/>
  <c r="HF78" i="15" s="1"/>
  <c r="T77" i="9"/>
  <c r="EE78" i="15" s="1"/>
  <c r="U77" i="9"/>
  <c r="EF78" i="15" s="1"/>
  <c r="EZ78" i="15" s="1"/>
  <c r="FT78" i="15" s="1"/>
  <c r="HH78" i="15" s="1"/>
  <c r="B78" i="9"/>
  <c r="DM79" i="15" s="1"/>
  <c r="EG79" i="15" s="1"/>
  <c r="C78" i="9"/>
  <c r="DN79" i="15" s="1"/>
  <c r="EH79" i="15" s="1"/>
  <c r="D78" i="9"/>
  <c r="DO79" i="15" s="1"/>
  <c r="EI79" i="15" s="1"/>
  <c r="E78" i="9"/>
  <c r="DP79" i="15" s="1"/>
  <c r="EJ79" i="15" s="1"/>
  <c r="F78" i="9"/>
  <c r="DQ79" i="15" s="1"/>
  <c r="G78" i="9"/>
  <c r="DR79" i="15" s="1"/>
  <c r="H78" i="9"/>
  <c r="DS79" i="15" s="1"/>
  <c r="I78" i="9"/>
  <c r="DT79" i="15" s="1"/>
  <c r="J78" i="9"/>
  <c r="DU79" i="15" s="1"/>
  <c r="EO79" i="15" s="1"/>
  <c r="FI79" i="15" s="1"/>
  <c r="GW79" i="15" s="1"/>
  <c r="K78" i="9"/>
  <c r="DV79" i="15" s="1"/>
  <c r="L78" i="9"/>
  <c r="DW79" i="15" s="1"/>
  <c r="EQ79" i="15" s="1"/>
  <c r="FK79" i="15" s="1"/>
  <c r="GY79" i="15" s="1"/>
  <c r="M78" i="9"/>
  <c r="DX79" i="15" s="1"/>
  <c r="ER79" i="15" s="1"/>
  <c r="FL79" i="15" s="1"/>
  <c r="GZ79" i="15" s="1"/>
  <c r="N78" i="9"/>
  <c r="DY79" i="15" s="1"/>
  <c r="ES79" i="15" s="1"/>
  <c r="FM79" i="15" s="1"/>
  <c r="O78" i="9"/>
  <c r="DZ79" i="15" s="1"/>
  <c r="ET79" i="15" s="1"/>
  <c r="FN79" i="15" s="1"/>
  <c r="P78" i="9"/>
  <c r="EA79" i="15" s="1"/>
  <c r="EU79" i="15" s="1"/>
  <c r="FO79" i="15" s="1"/>
  <c r="Q78" i="9"/>
  <c r="EB79" i="15" s="1"/>
  <c r="EV79" i="15" s="1"/>
  <c r="FP79" i="15" s="1"/>
  <c r="R78" i="9"/>
  <c r="EC79" i="15" s="1"/>
  <c r="EW79" i="15" s="1"/>
  <c r="FQ79" i="15" s="1"/>
  <c r="HE79" i="15" s="1"/>
  <c r="S78" i="9"/>
  <c r="ED79" i="15" s="1"/>
  <c r="T78" i="9"/>
  <c r="EE79" i="15" s="1"/>
  <c r="U78" i="9"/>
  <c r="EF79" i="15" s="1"/>
  <c r="B79" i="9"/>
  <c r="DM80" i="15" s="1"/>
  <c r="EG80" i="15" s="1"/>
  <c r="C79" i="9"/>
  <c r="DN80" i="15" s="1"/>
  <c r="EH80" i="15" s="1"/>
  <c r="D79" i="9"/>
  <c r="DO80" i="15" s="1"/>
  <c r="EI80" i="15" s="1"/>
  <c r="E79" i="9"/>
  <c r="DP80" i="15" s="1"/>
  <c r="EJ80" i="15" s="1"/>
  <c r="F79" i="9"/>
  <c r="DQ80" i="15" s="1"/>
  <c r="G79" i="9"/>
  <c r="DR80" i="15" s="1"/>
  <c r="H79" i="9"/>
  <c r="DS80" i="15" s="1"/>
  <c r="I79" i="9"/>
  <c r="DT80" i="15" s="1"/>
  <c r="J79" i="9"/>
  <c r="DU80" i="15" s="1"/>
  <c r="K79" i="9"/>
  <c r="DV80" i="15" s="1"/>
  <c r="EP80" i="15" s="1"/>
  <c r="FJ80" i="15" s="1"/>
  <c r="GX80" i="15" s="1"/>
  <c r="L79" i="9"/>
  <c r="DW80" i="15" s="1"/>
  <c r="EQ80" i="15" s="1"/>
  <c r="FK80" i="15" s="1"/>
  <c r="GY80" i="15" s="1"/>
  <c r="M79" i="9"/>
  <c r="DX80" i="15" s="1"/>
  <c r="N79" i="9"/>
  <c r="DY80" i="15" s="1"/>
  <c r="O79" i="9"/>
  <c r="DZ80" i="15" s="1"/>
  <c r="P79" i="9"/>
  <c r="EA80" i="15" s="1"/>
  <c r="EU80" i="15" s="1"/>
  <c r="FO80" i="15" s="1"/>
  <c r="Q79" i="9"/>
  <c r="EB80" i="15" s="1"/>
  <c r="R79" i="9"/>
  <c r="EC80" i="15" s="1"/>
  <c r="EW80" i="15" s="1"/>
  <c r="FQ80" i="15" s="1"/>
  <c r="HE80" i="15" s="1"/>
  <c r="S79" i="9"/>
  <c r="ED80" i="15" s="1"/>
  <c r="EX80" i="15" s="1"/>
  <c r="FR80" i="15" s="1"/>
  <c r="HF80" i="15" s="1"/>
  <c r="T79" i="9"/>
  <c r="EE80" i="15" s="1"/>
  <c r="U79" i="9"/>
  <c r="EF80" i="15" s="1"/>
  <c r="B80" i="9"/>
  <c r="DM81" i="15" s="1"/>
  <c r="EG81" i="15" s="1"/>
  <c r="C80" i="9"/>
  <c r="DN81" i="15" s="1"/>
  <c r="EH81" i="15" s="1"/>
  <c r="D80" i="9"/>
  <c r="DO81" i="15" s="1"/>
  <c r="EI81" i="15" s="1"/>
  <c r="E80" i="9"/>
  <c r="DP81" i="15" s="1"/>
  <c r="EJ81" i="15" s="1"/>
  <c r="F80" i="9"/>
  <c r="DQ81" i="15" s="1"/>
  <c r="G80" i="9"/>
  <c r="DR81" i="15" s="1"/>
  <c r="H80" i="9"/>
  <c r="DS81" i="15" s="1"/>
  <c r="I80" i="9"/>
  <c r="DT81" i="15" s="1"/>
  <c r="J80" i="9"/>
  <c r="DU81" i="15" s="1"/>
  <c r="K80" i="9"/>
  <c r="DV81" i="15" s="1"/>
  <c r="L80" i="9"/>
  <c r="DW81" i="15" s="1"/>
  <c r="M80" i="9"/>
  <c r="DX81" i="15" s="1"/>
  <c r="N80" i="9"/>
  <c r="DY81" i="15" s="1"/>
  <c r="ES81" i="15" s="1"/>
  <c r="FM81" i="15" s="1"/>
  <c r="O80" i="9"/>
  <c r="DZ81" i="15" s="1"/>
  <c r="ET81" i="15" s="1"/>
  <c r="FN81" i="15" s="1"/>
  <c r="P80" i="9"/>
  <c r="EA81" i="15" s="1"/>
  <c r="EU81" i="15" s="1"/>
  <c r="FO81" i="15" s="1"/>
  <c r="Q80" i="9"/>
  <c r="EB81" i="15" s="1"/>
  <c r="EV81" i="15" s="1"/>
  <c r="FP81" i="15" s="1"/>
  <c r="R80" i="9"/>
  <c r="EC81" i="15" s="1"/>
  <c r="EW81" i="15" s="1"/>
  <c r="FQ81" i="15" s="1"/>
  <c r="HE81" i="15" s="1"/>
  <c r="S80" i="9"/>
  <c r="ED81" i="15" s="1"/>
  <c r="T80" i="9"/>
  <c r="EE81" i="15" s="1"/>
  <c r="U80" i="9"/>
  <c r="EF81" i="15" s="1"/>
  <c r="B81" i="9"/>
  <c r="DM82" i="15" s="1"/>
  <c r="EG82" i="15" s="1"/>
  <c r="C81" i="9"/>
  <c r="DN82" i="15" s="1"/>
  <c r="EH82" i="15" s="1"/>
  <c r="D81" i="9"/>
  <c r="DO82" i="15" s="1"/>
  <c r="EI82" i="15" s="1"/>
  <c r="E81" i="9"/>
  <c r="DP82" i="15" s="1"/>
  <c r="EJ82" i="15" s="1"/>
  <c r="F81" i="9"/>
  <c r="DQ82" i="15" s="1"/>
  <c r="G81" i="9"/>
  <c r="DR82" i="15" s="1"/>
  <c r="H81" i="9"/>
  <c r="DS82" i="15" s="1"/>
  <c r="I81" i="9"/>
  <c r="DT82" i="15" s="1"/>
  <c r="J81" i="9"/>
  <c r="DU82" i="15" s="1"/>
  <c r="K81" i="9"/>
  <c r="DV82" i="15" s="1"/>
  <c r="L81" i="9"/>
  <c r="DW82" i="15" s="1"/>
  <c r="M81" i="9"/>
  <c r="DX82" i="15" s="1"/>
  <c r="N81" i="9"/>
  <c r="DY82" i="15" s="1"/>
  <c r="O81" i="9"/>
  <c r="DZ82" i="15" s="1"/>
  <c r="P81" i="9"/>
  <c r="EA82" i="15" s="1"/>
  <c r="Q81" i="9"/>
  <c r="EB82" i="15" s="1"/>
  <c r="R81" i="9"/>
  <c r="EC82" i="15" s="1"/>
  <c r="S81" i="9"/>
  <c r="ED82" i="15" s="1"/>
  <c r="T81" i="9"/>
  <c r="EE82" i="15" s="1"/>
  <c r="U81" i="9"/>
  <c r="EF82" i="15" s="1"/>
  <c r="EZ82" i="15" s="1"/>
  <c r="FT82" i="15" s="1"/>
  <c r="HH82" i="15" s="1"/>
  <c r="B82" i="9"/>
  <c r="DM83" i="15" s="1"/>
  <c r="EG83" i="15" s="1"/>
  <c r="C82" i="9"/>
  <c r="DN83" i="15" s="1"/>
  <c r="EH83" i="15" s="1"/>
  <c r="D82" i="9"/>
  <c r="DO83" i="15" s="1"/>
  <c r="EI83" i="15" s="1"/>
  <c r="E82" i="9"/>
  <c r="DP83" i="15" s="1"/>
  <c r="EJ83" i="15" s="1"/>
  <c r="F82" i="9"/>
  <c r="DQ83" i="15" s="1"/>
  <c r="G82" i="9"/>
  <c r="DR83" i="15" s="1"/>
  <c r="H82" i="9"/>
  <c r="DS83" i="15" s="1"/>
  <c r="I82" i="9"/>
  <c r="DT83" i="15" s="1"/>
  <c r="EN83" i="15" s="1"/>
  <c r="FH83" i="15" s="1"/>
  <c r="GV83" i="15" s="1"/>
  <c r="J82" i="9"/>
  <c r="DU83" i="15" s="1"/>
  <c r="K82" i="9"/>
  <c r="DV83" i="15" s="1"/>
  <c r="L82" i="9"/>
  <c r="DW83" i="15" s="1"/>
  <c r="EQ83" i="15" s="1"/>
  <c r="FK83" i="15" s="1"/>
  <c r="GY83" i="15" s="1"/>
  <c r="M82" i="9"/>
  <c r="DX83" i="15" s="1"/>
  <c r="ER83" i="15" s="1"/>
  <c r="FL83" i="15" s="1"/>
  <c r="GZ83" i="15" s="1"/>
  <c r="N82" i="9"/>
  <c r="DY83" i="15" s="1"/>
  <c r="ES83" i="15" s="1"/>
  <c r="FM83" i="15" s="1"/>
  <c r="O82" i="9"/>
  <c r="DZ83" i="15" s="1"/>
  <c r="P82" i="9"/>
  <c r="EA83" i="15" s="1"/>
  <c r="EU83" i="15" s="1"/>
  <c r="FO83" i="15" s="1"/>
  <c r="Q82" i="9"/>
  <c r="EB83" i="15" s="1"/>
  <c r="EV83" i="15" s="1"/>
  <c r="FP83" i="15" s="1"/>
  <c r="R82" i="9"/>
  <c r="EC83" i="15" s="1"/>
  <c r="EW83" i="15" s="1"/>
  <c r="FQ83" i="15" s="1"/>
  <c r="HE83" i="15" s="1"/>
  <c r="S82" i="9"/>
  <c r="ED83" i="15" s="1"/>
  <c r="EX83" i="15" s="1"/>
  <c r="FR83" i="15" s="1"/>
  <c r="HF83" i="15" s="1"/>
  <c r="T82" i="9"/>
  <c r="EE83" i="15" s="1"/>
  <c r="U82" i="9"/>
  <c r="EF83" i="15" s="1"/>
  <c r="EZ83" i="15" s="1"/>
  <c r="FT83" i="15" s="1"/>
  <c r="HH83" i="15" s="1"/>
  <c r="B83" i="9"/>
  <c r="DM84" i="15" s="1"/>
  <c r="EG84" i="15" s="1"/>
  <c r="C83" i="9"/>
  <c r="DN84" i="15" s="1"/>
  <c r="EH84" i="15" s="1"/>
  <c r="D83" i="9"/>
  <c r="DO84" i="15" s="1"/>
  <c r="EI84" i="15" s="1"/>
  <c r="E83" i="9"/>
  <c r="DP84" i="15" s="1"/>
  <c r="EJ84" i="15" s="1"/>
  <c r="F83" i="9"/>
  <c r="DQ84" i="15" s="1"/>
  <c r="G83" i="9"/>
  <c r="DR84" i="15" s="1"/>
  <c r="H83" i="9"/>
  <c r="DS84" i="15" s="1"/>
  <c r="I83" i="9"/>
  <c r="DT84" i="15" s="1"/>
  <c r="J83" i="9"/>
  <c r="DU84" i="15" s="1"/>
  <c r="K83" i="9"/>
  <c r="DV84" i="15" s="1"/>
  <c r="L83" i="9"/>
  <c r="DW84" i="15" s="1"/>
  <c r="M83" i="9"/>
  <c r="DX84" i="15" s="1"/>
  <c r="N83" i="9"/>
  <c r="DY84" i="15" s="1"/>
  <c r="O83" i="9"/>
  <c r="DZ84" i="15" s="1"/>
  <c r="ET84" i="15" s="1"/>
  <c r="FN84" i="15" s="1"/>
  <c r="P83" i="9"/>
  <c r="EA84" i="15" s="1"/>
  <c r="Q83" i="9"/>
  <c r="EB84" i="15" s="1"/>
  <c r="R83" i="9"/>
  <c r="EC84" i="15" s="1"/>
  <c r="S83" i="9"/>
  <c r="ED84" i="15" s="1"/>
  <c r="EX84" i="15" s="1"/>
  <c r="FR84" i="15" s="1"/>
  <c r="HF84" i="15" s="1"/>
  <c r="T83" i="9"/>
  <c r="EE84" i="15" s="1"/>
  <c r="U83" i="9"/>
  <c r="EF84" i="15" s="1"/>
  <c r="B84" i="9"/>
  <c r="DM85" i="15" s="1"/>
  <c r="EG85" i="15" s="1"/>
  <c r="C84" i="9"/>
  <c r="DN85" i="15" s="1"/>
  <c r="EH85" i="15" s="1"/>
  <c r="D84" i="9"/>
  <c r="DO85" i="15" s="1"/>
  <c r="EI85" i="15" s="1"/>
  <c r="E84" i="9"/>
  <c r="DP85" i="15" s="1"/>
  <c r="EJ85" i="15" s="1"/>
  <c r="F84" i="9"/>
  <c r="DQ85" i="15" s="1"/>
  <c r="G84" i="9"/>
  <c r="DR85" i="15" s="1"/>
  <c r="H84" i="9"/>
  <c r="DS85" i="15" s="1"/>
  <c r="I84" i="9"/>
  <c r="DT85" i="15" s="1"/>
  <c r="J84" i="9"/>
  <c r="DU85" i="15" s="1"/>
  <c r="EO85" i="15" s="1"/>
  <c r="FI85" i="15" s="1"/>
  <c r="GW85" i="15" s="1"/>
  <c r="K84" i="9"/>
  <c r="DV85" i="15" s="1"/>
  <c r="L84" i="9"/>
  <c r="DW85" i="15" s="1"/>
  <c r="M84" i="9"/>
  <c r="DX85" i="15" s="1"/>
  <c r="N84" i="9"/>
  <c r="DY85" i="15" s="1"/>
  <c r="ES85" i="15" s="1"/>
  <c r="FM85" i="15" s="1"/>
  <c r="O84" i="9"/>
  <c r="DZ85" i="15" s="1"/>
  <c r="P84" i="9"/>
  <c r="EA85" i="15" s="1"/>
  <c r="EU85" i="15" s="1"/>
  <c r="FO85" i="15" s="1"/>
  <c r="Q84" i="9"/>
  <c r="EB85" i="15" s="1"/>
  <c r="EV85" i="15" s="1"/>
  <c r="FP85" i="15" s="1"/>
  <c r="R84" i="9"/>
  <c r="EC85" i="15" s="1"/>
  <c r="S84" i="9"/>
  <c r="ED85" i="15" s="1"/>
  <c r="T84" i="9"/>
  <c r="EE85" i="15" s="1"/>
  <c r="EY85" i="15" s="1"/>
  <c r="FS85" i="15" s="1"/>
  <c r="HG85" i="15" s="1"/>
  <c r="U84" i="9"/>
  <c r="EF85" i="15" s="1"/>
  <c r="EZ85" i="15" s="1"/>
  <c r="FT85" i="15" s="1"/>
  <c r="HH85" i="15" s="1"/>
  <c r="B85" i="9"/>
  <c r="DM86" i="15" s="1"/>
  <c r="EG86" i="15" s="1"/>
  <c r="C85" i="9"/>
  <c r="DN86" i="15" s="1"/>
  <c r="EH86" i="15" s="1"/>
  <c r="D85" i="9"/>
  <c r="DO86" i="15" s="1"/>
  <c r="EI86" i="15" s="1"/>
  <c r="E85" i="9"/>
  <c r="DP86" i="15" s="1"/>
  <c r="EJ86" i="15" s="1"/>
  <c r="F85" i="9"/>
  <c r="DQ86" i="15" s="1"/>
  <c r="G85" i="9"/>
  <c r="DR86" i="15" s="1"/>
  <c r="H85" i="9"/>
  <c r="DS86" i="15" s="1"/>
  <c r="I85" i="9"/>
  <c r="DT86" i="15" s="1"/>
  <c r="J85" i="9"/>
  <c r="DU86" i="15" s="1"/>
  <c r="K85" i="9"/>
  <c r="DV86" i="15" s="1"/>
  <c r="L85" i="9"/>
  <c r="DW86" i="15" s="1"/>
  <c r="EQ86" i="15" s="1"/>
  <c r="FK86" i="15" s="1"/>
  <c r="GY86" i="15" s="1"/>
  <c r="M85" i="9"/>
  <c r="DX86" i="15" s="1"/>
  <c r="N85" i="9"/>
  <c r="DY86" i="15" s="1"/>
  <c r="O85" i="9"/>
  <c r="DZ86" i="15" s="1"/>
  <c r="P85" i="9"/>
  <c r="EA86" i="15" s="1"/>
  <c r="Q85" i="9"/>
  <c r="EB86" i="15" s="1"/>
  <c r="R85" i="9"/>
  <c r="EC86" i="15" s="1"/>
  <c r="S85" i="9"/>
  <c r="ED86" i="15" s="1"/>
  <c r="T85" i="9"/>
  <c r="EE86" i="15" s="1"/>
  <c r="U85" i="9"/>
  <c r="EF86" i="15" s="1"/>
  <c r="B86" i="9"/>
  <c r="DM87" i="15" s="1"/>
  <c r="EG87" i="15" s="1"/>
  <c r="C86" i="9"/>
  <c r="DN87" i="15" s="1"/>
  <c r="EH87" i="15" s="1"/>
  <c r="D86" i="9"/>
  <c r="DO87" i="15" s="1"/>
  <c r="EI87" i="15" s="1"/>
  <c r="E86" i="9"/>
  <c r="DP87" i="15" s="1"/>
  <c r="EJ87" i="15" s="1"/>
  <c r="F86" i="9"/>
  <c r="DQ87" i="15" s="1"/>
  <c r="G86" i="9"/>
  <c r="DR87" i="15" s="1"/>
  <c r="H86" i="9"/>
  <c r="DS87" i="15" s="1"/>
  <c r="I86" i="9"/>
  <c r="DT87" i="15" s="1"/>
  <c r="J86" i="9"/>
  <c r="DU87" i="15" s="1"/>
  <c r="K86" i="9"/>
  <c r="DV87" i="15" s="1"/>
  <c r="L86" i="9"/>
  <c r="DW87" i="15" s="1"/>
  <c r="M86" i="9"/>
  <c r="DX87" i="15" s="1"/>
  <c r="N86" i="9"/>
  <c r="DY87" i="15" s="1"/>
  <c r="ES87" i="15" s="1"/>
  <c r="FM87" i="15" s="1"/>
  <c r="O86" i="9"/>
  <c r="DZ87" i="15" s="1"/>
  <c r="P86" i="9"/>
  <c r="EA87" i="15" s="1"/>
  <c r="Q86" i="9"/>
  <c r="EB87" i="15" s="1"/>
  <c r="EV87" i="15" s="1"/>
  <c r="FP87" i="15" s="1"/>
  <c r="R86" i="9"/>
  <c r="EC87" i="15" s="1"/>
  <c r="EW87" i="15" s="1"/>
  <c r="FQ87" i="15" s="1"/>
  <c r="HE87" i="15" s="1"/>
  <c r="S86" i="9"/>
  <c r="ED87" i="15" s="1"/>
  <c r="EX87" i="15" s="1"/>
  <c r="FR87" i="15" s="1"/>
  <c r="HF87" i="15" s="1"/>
  <c r="T86" i="9"/>
  <c r="EE87" i="15" s="1"/>
  <c r="U86" i="9"/>
  <c r="EF87" i="15" s="1"/>
  <c r="EZ87" i="15" s="1"/>
  <c r="FT87" i="15" s="1"/>
  <c r="HH87" i="15" s="1"/>
  <c r="B88" i="9"/>
  <c r="DM89" i="15" s="1"/>
  <c r="C88" i="9"/>
  <c r="DN89" i="15" s="1"/>
  <c r="EH89" i="15" s="1"/>
  <c r="D88" i="9"/>
  <c r="DO89" i="15" s="1"/>
  <c r="EI89" i="15" s="1"/>
  <c r="E88" i="9"/>
  <c r="DP89" i="15" s="1"/>
  <c r="EJ89" i="15" s="1"/>
  <c r="F88" i="9"/>
  <c r="DQ89" i="15" s="1"/>
  <c r="EK89" i="15" s="1"/>
  <c r="FE89" i="15" s="1"/>
  <c r="GS89" i="15" s="1"/>
  <c r="G88" i="9"/>
  <c r="DR89" i="15" s="1"/>
  <c r="EL89" i="15" s="1"/>
  <c r="FF89" i="15" s="1"/>
  <c r="GT89" i="15" s="1"/>
  <c r="H88" i="9"/>
  <c r="DS89" i="15" s="1"/>
  <c r="EM89" i="15" s="1"/>
  <c r="FG89" i="15" s="1"/>
  <c r="GU89" i="15" s="1"/>
  <c r="I88" i="9"/>
  <c r="DT89" i="15" s="1"/>
  <c r="EN89" i="15" s="1"/>
  <c r="FH89" i="15" s="1"/>
  <c r="GV89" i="15" s="1"/>
  <c r="J88" i="9"/>
  <c r="DU89" i="15" s="1"/>
  <c r="EO89" i="15" s="1"/>
  <c r="FI89" i="15" s="1"/>
  <c r="GW89" i="15" s="1"/>
  <c r="K88" i="9"/>
  <c r="DV89" i="15" s="1"/>
  <c r="EP89" i="15" s="1"/>
  <c r="FJ89" i="15" s="1"/>
  <c r="GX89" i="15" s="1"/>
  <c r="L88" i="9"/>
  <c r="DW89" i="15" s="1"/>
  <c r="EQ89" i="15" s="1"/>
  <c r="FK89" i="15" s="1"/>
  <c r="GY89" i="15" s="1"/>
  <c r="M88" i="9"/>
  <c r="DX89" i="15" s="1"/>
  <c r="ER89" i="15" s="1"/>
  <c r="FL89" i="15" s="1"/>
  <c r="GZ89" i="15" s="1"/>
  <c r="N88" i="9"/>
  <c r="DY89" i="15" s="1"/>
  <c r="ES89" i="15" s="1"/>
  <c r="FM89" i="15" s="1"/>
  <c r="O88" i="9"/>
  <c r="DZ89" i="15" s="1"/>
  <c r="ET89" i="15" s="1"/>
  <c r="FN89" i="15" s="1"/>
  <c r="P88" i="9"/>
  <c r="EA89" i="15" s="1"/>
  <c r="EU89" i="15" s="1"/>
  <c r="FO89" i="15" s="1"/>
  <c r="Q88" i="9"/>
  <c r="EB89" i="15" s="1"/>
  <c r="EV89" i="15" s="1"/>
  <c r="FP89" i="15" s="1"/>
  <c r="R88" i="9"/>
  <c r="EC89" i="15" s="1"/>
  <c r="EW89" i="15" s="1"/>
  <c r="FQ89" i="15" s="1"/>
  <c r="HE89" i="15" s="1"/>
  <c r="S88" i="9"/>
  <c r="ED89" i="15" s="1"/>
  <c r="EX89" i="15" s="1"/>
  <c r="FR89" i="15" s="1"/>
  <c r="HF89" i="15" s="1"/>
  <c r="T88" i="9"/>
  <c r="EE89" i="15" s="1"/>
  <c r="EY89" i="15" s="1"/>
  <c r="FS89" i="15" s="1"/>
  <c r="HG89" i="15" s="1"/>
  <c r="U88" i="9"/>
  <c r="EF89" i="15" s="1"/>
  <c r="EZ89" i="15" s="1"/>
  <c r="FT89" i="15" s="1"/>
  <c r="HH89" i="15" s="1"/>
  <c r="B89" i="9"/>
  <c r="DM90" i="15" s="1"/>
  <c r="EG90" i="15" s="1"/>
  <c r="C89" i="9"/>
  <c r="DN90" i="15" s="1"/>
  <c r="EH90" i="15" s="1"/>
  <c r="D89" i="9"/>
  <c r="DO90" i="15" s="1"/>
  <c r="EI90" i="15" s="1"/>
  <c r="E89" i="9"/>
  <c r="DP90" i="15" s="1"/>
  <c r="EJ90" i="15" s="1"/>
  <c r="F89" i="9"/>
  <c r="DQ90" i="15" s="1"/>
  <c r="EK90" i="15" s="1"/>
  <c r="FE90" i="15" s="1"/>
  <c r="GS90" i="15" s="1"/>
  <c r="G89" i="9"/>
  <c r="DR90" i="15" s="1"/>
  <c r="EL90" i="15" s="1"/>
  <c r="FF90" i="15" s="1"/>
  <c r="GT90" i="15" s="1"/>
  <c r="H89" i="9"/>
  <c r="DS90" i="15" s="1"/>
  <c r="EM90" i="15" s="1"/>
  <c r="FG90" i="15" s="1"/>
  <c r="GU90" i="15" s="1"/>
  <c r="I89" i="9"/>
  <c r="DT90" i="15" s="1"/>
  <c r="J89" i="9"/>
  <c r="DU90" i="15" s="1"/>
  <c r="EO90" i="15" s="1"/>
  <c r="FI90" i="15" s="1"/>
  <c r="GW90" i="15" s="1"/>
  <c r="K89" i="9"/>
  <c r="DV90" i="15" s="1"/>
  <c r="EP90" i="15" s="1"/>
  <c r="FJ90" i="15" s="1"/>
  <c r="GX90" i="15" s="1"/>
  <c r="L89" i="9"/>
  <c r="DW90" i="15" s="1"/>
  <c r="EQ90" i="15" s="1"/>
  <c r="FK90" i="15" s="1"/>
  <c r="GY90" i="15" s="1"/>
  <c r="M89" i="9"/>
  <c r="DX90" i="15" s="1"/>
  <c r="ER90" i="15" s="1"/>
  <c r="FL90" i="15" s="1"/>
  <c r="GZ90" i="15" s="1"/>
  <c r="N89" i="9"/>
  <c r="DY90" i="15" s="1"/>
  <c r="ES90" i="15" s="1"/>
  <c r="FM90" i="15" s="1"/>
  <c r="O89" i="9"/>
  <c r="DZ90" i="15" s="1"/>
  <c r="ET90" i="15" s="1"/>
  <c r="FN90" i="15" s="1"/>
  <c r="P89" i="9"/>
  <c r="EA90" i="15" s="1"/>
  <c r="EU90" i="15" s="1"/>
  <c r="FO90" i="15" s="1"/>
  <c r="Q89" i="9"/>
  <c r="EB90" i="15" s="1"/>
  <c r="EV90" i="15" s="1"/>
  <c r="FP90" i="15" s="1"/>
  <c r="R89" i="9"/>
  <c r="EC90" i="15" s="1"/>
  <c r="EW90" i="15" s="1"/>
  <c r="FQ90" i="15" s="1"/>
  <c r="HE90" i="15" s="1"/>
  <c r="S89" i="9"/>
  <c r="ED90" i="15" s="1"/>
  <c r="EX90" i="15" s="1"/>
  <c r="FR90" i="15" s="1"/>
  <c r="HF90" i="15" s="1"/>
  <c r="T89" i="9"/>
  <c r="EE90" i="15" s="1"/>
  <c r="EY90" i="15" s="1"/>
  <c r="FS90" i="15" s="1"/>
  <c r="HG90" i="15" s="1"/>
  <c r="U89" i="9"/>
  <c r="EF90" i="15" s="1"/>
  <c r="EZ90" i="15" s="1"/>
  <c r="FT90" i="15" s="1"/>
  <c r="HH90" i="15" s="1"/>
  <c r="B90" i="9"/>
  <c r="DM91" i="15" s="1"/>
  <c r="C90" i="9"/>
  <c r="DN91" i="15" s="1"/>
  <c r="EH91" i="15" s="1"/>
  <c r="D90" i="9"/>
  <c r="DO91" i="15" s="1"/>
  <c r="EI91" i="15" s="1"/>
  <c r="E90" i="9"/>
  <c r="DP91" i="15" s="1"/>
  <c r="EJ91" i="15" s="1"/>
  <c r="F90" i="9"/>
  <c r="DQ91" i="15" s="1"/>
  <c r="EK91" i="15" s="1"/>
  <c r="FE91" i="15" s="1"/>
  <c r="GS91" i="15" s="1"/>
  <c r="G90" i="9"/>
  <c r="DR91" i="15" s="1"/>
  <c r="EL91" i="15" s="1"/>
  <c r="FF91" i="15" s="1"/>
  <c r="GT91" i="15" s="1"/>
  <c r="H90" i="9"/>
  <c r="DS91" i="15" s="1"/>
  <c r="EM91" i="15" s="1"/>
  <c r="FG91" i="15" s="1"/>
  <c r="GU91" i="15" s="1"/>
  <c r="I90" i="9"/>
  <c r="DT91" i="15" s="1"/>
  <c r="EN91" i="15" s="1"/>
  <c r="FH91" i="15" s="1"/>
  <c r="GV91" i="15" s="1"/>
  <c r="J90" i="9"/>
  <c r="DU91" i="15" s="1"/>
  <c r="EO91" i="15" s="1"/>
  <c r="FI91" i="15" s="1"/>
  <c r="GW91" i="15" s="1"/>
  <c r="K90" i="9"/>
  <c r="DV91" i="15" s="1"/>
  <c r="EP91" i="15" s="1"/>
  <c r="FJ91" i="15" s="1"/>
  <c r="GX91" i="15" s="1"/>
  <c r="L90" i="9"/>
  <c r="DW91" i="15" s="1"/>
  <c r="EQ91" i="15" s="1"/>
  <c r="FK91" i="15" s="1"/>
  <c r="GY91" i="15" s="1"/>
  <c r="M90" i="9"/>
  <c r="DX91" i="15" s="1"/>
  <c r="ER91" i="15" s="1"/>
  <c r="FL91" i="15" s="1"/>
  <c r="GZ91" i="15" s="1"/>
  <c r="N90" i="9"/>
  <c r="DY91" i="15" s="1"/>
  <c r="ES91" i="15" s="1"/>
  <c r="FM91" i="15" s="1"/>
  <c r="O90" i="9"/>
  <c r="DZ91" i="15" s="1"/>
  <c r="ET91" i="15" s="1"/>
  <c r="FN91" i="15" s="1"/>
  <c r="P90" i="9"/>
  <c r="EA91" i="15" s="1"/>
  <c r="EU91" i="15" s="1"/>
  <c r="FO91" i="15" s="1"/>
  <c r="Q90" i="9"/>
  <c r="EB91" i="15" s="1"/>
  <c r="EV91" i="15" s="1"/>
  <c r="FP91" i="15" s="1"/>
  <c r="R90" i="9"/>
  <c r="EC91" i="15" s="1"/>
  <c r="EW91" i="15" s="1"/>
  <c r="FQ91" i="15" s="1"/>
  <c r="HE91" i="15" s="1"/>
  <c r="S90" i="9"/>
  <c r="ED91" i="15" s="1"/>
  <c r="EX91" i="15" s="1"/>
  <c r="FR91" i="15" s="1"/>
  <c r="HF91" i="15" s="1"/>
  <c r="T90" i="9"/>
  <c r="EE91" i="15" s="1"/>
  <c r="EY91" i="15" s="1"/>
  <c r="FS91" i="15" s="1"/>
  <c r="HG91" i="15" s="1"/>
  <c r="U90" i="9"/>
  <c r="EF91" i="15" s="1"/>
  <c r="EZ91" i="15" s="1"/>
  <c r="FT91" i="15" s="1"/>
  <c r="HH91" i="15" s="1"/>
  <c r="B91" i="9"/>
  <c r="DM92" i="15" s="1"/>
  <c r="EG92" i="15" s="1"/>
  <c r="C91" i="9"/>
  <c r="DN92" i="15" s="1"/>
  <c r="EH92" i="15" s="1"/>
  <c r="D91" i="9"/>
  <c r="DO92" i="15" s="1"/>
  <c r="EI92" i="15" s="1"/>
  <c r="E91" i="9"/>
  <c r="DP92" i="15" s="1"/>
  <c r="EJ92" i="15" s="1"/>
  <c r="F91" i="9"/>
  <c r="DQ92" i="15" s="1"/>
  <c r="G91" i="9"/>
  <c r="DR92" i="15" s="1"/>
  <c r="H91" i="9"/>
  <c r="DS92" i="15" s="1"/>
  <c r="I91" i="9"/>
  <c r="DT92" i="15" s="1"/>
  <c r="J91" i="9"/>
  <c r="DU92" i="15" s="1"/>
  <c r="EO92" i="15" s="1"/>
  <c r="FI92" i="15" s="1"/>
  <c r="GW92" i="15" s="1"/>
  <c r="K91" i="9"/>
  <c r="DV92" i="15" s="1"/>
  <c r="L91" i="9"/>
  <c r="DW92" i="15" s="1"/>
  <c r="EQ92" i="15" s="1"/>
  <c r="FK92" i="15" s="1"/>
  <c r="GY92" i="15" s="1"/>
  <c r="M91" i="9"/>
  <c r="DX92" i="15" s="1"/>
  <c r="N91" i="9"/>
  <c r="DY92" i="15" s="1"/>
  <c r="ES92" i="15" s="1"/>
  <c r="FM92" i="15" s="1"/>
  <c r="O91" i="9"/>
  <c r="DZ92" i="15" s="1"/>
  <c r="ET92" i="15" s="1"/>
  <c r="FN92" i="15" s="1"/>
  <c r="P91" i="9"/>
  <c r="EA92" i="15" s="1"/>
  <c r="EU92" i="15" s="1"/>
  <c r="FO92" i="15" s="1"/>
  <c r="Q91" i="9"/>
  <c r="EB92" i="15" s="1"/>
  <c r="EV92" i="15" s="1"/>
  <c r="FP92" i="15" s="1"/>
  <c r="R91" i="9"/>
  <c r="EC92" i="15" s="1"/>
  <c r="EW92" i="15" s="1"/>
  <c r="FQ92" i="15" s="1"/>
  <c r="HE92" i="15" s="1"/>
  <c r="S91" i="9"/>
  <c r="ED92" i="15" s="1"/>
  <c r="EX92" i="15" s="1"/>
  <c r="FR92" i="15" s="1"/>
  <c r="HF92" i="15" s="1"/>
  <c r="T91" i="9"/>
  <c r="EE92" i="15" s="1"/>
  <c r="EY92" i="15" s="1"/>
  <c r="FS92" i="15" s="1"/>
  <c r="HG92" i="15" s="1"/>
  <c r="U91" i="9"/>
  <c r="EF92" i="15" s="1"/>
  <c r="EZ92" i="15" s="1"/>
  <c r="FT92" i="15" s="1"/>
  <c r="HH92" i="15" s="1"/>
  <c r="B92" i="9"/>
  <c r="DM93" i="15" s="1"/>
  <c r="EG93" i="15" s="1"/>
  <c r="C92" i="9"/>
  <c r="DN93" i="15" s="1"/>
  <c r="EH93" i="15" s="1"/>
  <c r="D92" i="9"/>
  <c r="DO93" i="15" s="1"/>
  <c r="EI93" i="15" s="1"/>
  <c r="E92" i="9"/>
  <c r="DP93" i="15" s="1"/>
  <c r="EJ93" i="15" s="1"/>
  <c r="F92" i="9"/>
  <c r="DQ93" i="15" s="1"/>
  <c r="G92" i="9"/>
  <c r="DR93" i="15" s="1"/>
  <c r="H92" i="9"/>
  <c r="DS93" i="15" s="1"/>
  <c r="I92" i="9"/>
  <c r="DT93" i="15" s="1"/>
  <c r="J92" i="9"/>
  <c r="DU93" i="15" s="1"/>
  <c r="K92" i="9"/>
  <c r="DV93" i="15" s="1"/>
  <c r="EP93" i="15" s="1"/>
  <c r="FJ93" i="15" s="1"/>
  <c r="GX93" i="15" s="1"/>
  <c r="L92" i="9"/>
  <c r="DW93" i="15" s="1"/>
  <c r="M92" i="9"/>
  <c r="DX93" i="15" s="1"/>
  <c r="ER93" i="15" s="1"/>
  <c r="FL93" i="15" s="1"/>
  <c r="GZ93" i="15" s="1"/>
  <c r="N92" i="9"/>
  <c r="DY93" i="15" s="1"/>
  <c r="ES93" i="15" s="1"/>
  <c r="FM93" i="15" s="1"/>
  <c r="O92" i="9"/>
  <c r="DZ93" i="15" s="1"/>
  <c r="ET93" i="15" s="1"/>
  <c r="FN93" i="15" s="1"/>
  <c r="P92" i="9"/>
  <c r="EA93" i="15" s="1"/>
  <c r="Q92" i="9"/>
  <c r="EB93" i="15" s="1"/>
  <c r="R92" i="9"/>
  <c r="EC93" i="15" s="1"/>
  <c r="S92" i="9"/>
  <c r="ED93" i="15" s="1"/>
  <c r="T92" i="9"/>
  <c r="EE93" i="15" s="1"/>
  <c r="U92" i="9"/>
  <c r="EF93" i="15" s="1"/>
  <c r="B93" i="9"/>
  <c r="DM94" i="15" s="1"/>
  <c r="EG94" i="15" s="1"/>
  <c r="C93" i="9"/>
  <c r="DN94" i="15" s="1"/>
  <c r="EH94" i="15" s="1"/>
  <c r="D93" i="9"/>
  <c r="DO94" i="15" s="1"/>
  <c r="EI94" i="15" s="1"/>
  <c r="E93" i="9"/>
  <c r="DP94" i="15" s="1"/>
  <c r="EJ94" i="15" s="1"/>
  <c r="F93" i="9"/>
  <c r="DQ94" i="15" s="1"/>
  <c r="G93" i="9"/>
  <c r="DR94" i="15" s="1"/>
  <c r="H93" i="9"/>
  <c r="DS94" i="15" s="1"/>
  <c r="I93" i="9"/>
  <c r="DT94" i="15" s="1"/>
  <c r="J93" i="9"/>
  <c r="DU94" i="15" s="1"/>
  <c r="K93" i="9"/>
  <c r="DV94" i="15" s="1"/>
  <c r="L93" i="9"/>
  <c r="DW94" i="15" s="1"/>
  <c r="M93" i="9"/>
  <c r="DX94" i="15" s="1"/>
  <c r="N93" i="9"/>
  <c r="DY94" i="15" s="1"/>
  <c r="ES94" i="15" s="1"/>
  <c r="FM94" i="15" s="1"/>
  <c r="O93" i="9"/>
  <c r="DZ94" i="15" s="1"/>
  <c r="P93" i="9"/>
  <c r="EA94" i="15" s="1"/>
  <c r="Q93" i="9"/>
  <c r="EB94" i="15" s="1"/>
  <c r="R93" i="9"/>
  <c r="EC94" i="15" s="1"/>
  <c r="S93" i="9"/>
  <c r="ED94" i="15" s="1"/>
  <c r="T93" i="9"/>
  <c r="EE94" i="15" s="1"/>
  <c r="U93" i="9"/>
  <c r="EF94" i="15" s="1"/>
  <c r="B94" i="9"/>
  <c r="DM95" i="15" s="1"/>
  <c r="EG95" i="15" s="1"/>
  <c r="C94" i="9"/>
  <c r="DN95" i="15" s="1"/>
  <c r="EH95" i="15" s="1"/>
  <c r="D94" i="9"/>
  <c r="DO95" i="15" s="1"/>
  <c r="EI95" i="15" s="1"/>
  <c r="E94" i="9"/>
  <c r="DP95" i="15" s="1"/>
  <c r="EJ95" i="15" s="1"/>
  <c r="F94" i="9"/>
  <c r="DQ95" i="15" s="1"/>
  <c r="G94" i="9"/>
  <c r="DR95" i="15" s="1"/>
  <c r="H94" i="9"/>
  <c r="DS95" i="15" s="1"/>
  <c r="I94" i="9"/>
  <c r="DT95" i="15" s="1"/>
  <c r="J94" i="9"/>
  <c r="DU95" i="15" s="1"/>
  <c r="K94" i="9"/>
  <c r="DV95" i="15" s="1"/>
  <c r="L94" i="9"/>
  <c r="DW95" i="15" s="1"/>
  <c r="M94" i="9"/>
  <c r="DX95" i="15" s="1"/>
  <c r="ER95" i="15" s="1"/>
  <c r="FL95" i="15" s="1"/>
  <c r="GZ95" i="15" s="1"/>
  <c r="N94" i="9"/>
  <c r="DY95" i="15" s="1"/>
  <c r="ES95" i="15" s="1"/>
  <c r="FM95" i="15" s="1"/>
  <c r="O94" i="9"/>
  <c r="DZ95" i="15" s="1"/>
  <c r="P94" i="9"/>
  <c r="EA95" i="15" s="1"/>
  <c r="Q94" i="9"/>
  <c r="EB95" i="15" s="1"/>
  <c r="R94" i="9"/>
  <c r="EC95" i="15" s="1"/>
  <c r="S94" i="9"/>
  <c r="ED95" i="15" s="1"/>
  <c r="T94" i="9"/>
  <c r="EE95" i="15" s="1"/>
  <c r="U94" i="9"/>
  <c r="EF95" i="15" s="1"/>
  <c r="EZ95" i="15" s="1"/>
  <c r="FT95" i="15" s="1"/>
  <c r="HH95" i="15" s="1"/>
  <c r="B95" i="9"/>
  <c r="DM96" i="15" s="1"/>
  <c r="EG96" i="15" s="1"/>
  <c r="C95" i="9"/>
  <c r="DN96" i="15" s="1"/>
  <c r="EH96" i="15" s="1"/>
  <c r="D95" i="9"/>
  <c r="DO96" i="15" s="1"/>
  <c r="EI96" i="15" s="1"/>
  <c r="E95" i="9"/>
  <c r="DP96" i="15" s="1"/>
  <c r="EJ96" i="15" s="1"/>
  <c r="F95" i="9"/>
  <c r="DQ96" i="15" s="1"/>
  <c r="EK96" i="15" s="1"/>
  <c r="FE96" i="15" s="1"/>
  <c r="GS96" i="15" s="1"/>
  <c r="G95" i="9"/>
  <c r="DR96" i="15" s="1"/>
  <c r="EL96" i="15" s="1"/>
  <c r="FF96" i="15" s="1"/>
  <c r="GT96" i="15" s="1"/>
  <c r="H95" i="9"/>
  <c r="DS96" i="15" s="1"/>
  <c r="I95" i="9"/>
  <c r="DT96" i="15" s="1"/>
  <c r="EN96" i="15" s="1"/>
  <c r="FH96" i="15" s="1"/>
  <c r="GV96" i="15" s="1"/>
  <c r="J95" i="9"/>
  <c r="DU96" i="15" s="1"/>
  <c r="EO96" i="15" s="1"/>
  <c r="FI96" i="15" s="1"/>
  <c r="GW96" i="15" s="1"/>
  <c r="K95" i="9"/>
  <c r="DV96" i="15" s="1"/>
  <c r="EP96" i="15" s="1"/>
  <c r="FJ96" i="15" s="1"/>
  <c r="GX96" i="15" s="1"/>
  <c r="L95" i="9"/>
  <c r="DW96" i="15" s="1"/>
  <c r="EQ96" i="15" s="1"/>
  <c r="FK96" i="15" s="1"/>
  <c r="GY96" i="15" s="1"/>
  <c r="M95" i="9"/>
  <c r="DX96" i="15" s="1"/>
  <c r="ER96" i="15" s="1"/>
  <c r="FL96" i="15" s="1"/>
  <c r="GZ96" i="15" s="1"/>
  <c r="N95" i="9"/>
  <c r="DY96" i="15" s="1"/>
  <c r="ES96" i="15" s="1"/>
  <c r="FM96" i="15" s="1"/>
  <c r="O95" i="9"/>
  <c r="DZ96" i="15" s="1"/>
  <c r="ET96" i="15" s="1"/>
  <c r="FN96" i="15" s="1"/>
  <c r="P95" i="9"/>
  <c r="EA96" i="15" s="1"/>
  <c r="EU96" i="15" s="1"/>
  <c r="FO96" i="15" s="1"/>
  <c r="Q95" i="9"/>
  <c r="EB96" i="15" s="1"/>
  <c r="EV96" i="15" s="1"/>
  <c r="FP96" i="15" s="1"/>
  <c r="R95" i="9"/>
  <c r="EC96" i="15" s="1"/>
  <c r="EW96" i="15" s="1"/>
  <c r="FQ96" i="15" s="1"/>
  <c r="HE96" i="15" s="1"/>
  <c r="S95" i="9"/>
  <c r="ED96" i="15" s="1"/>
  <c r="EX96" i="15" s="1"/>
  <c r="FR96" i="15" s="1"/>
  <c r="HF96" i="15" s="1"/>
  <c r="T95" i="9"/>
  <c r="EE96" i="15" s="1"/>
  <c r="EY96" i="15" s="1"/>
  <c r="FS96" i="15" s="1"/>
  <c r="HG96" i="15" s="1"/>
  <c r="U95" i="9"/>
  <c r="EF96" i="15" s="1"/>
  <c r="EZ96" i="15" s="1"/>
  <c r="FT96" i="15" s="1"/>
  <c r="HH96" i="15" s="1"/>
  <c r="B96" i="9"/>
  <c r="DM97" i="15" s="1"/>
  <c r="EG97" i="15" s="1"/>
  <c r="C96" i="9"/>
  <c r="DN97" i="15" s="1"/>
  <c r="EH97" i="15" s="1"/>
  <c r="D96" i="9"/>
  <c r="DO97" i="15" s="1"/>
  <c r="EI97" i="15" s="1"/>
  <c r="E96" i="9"/>
  <c r="DP97" i="15" s="1"/>
  <c r="EJ97" i="15" s="1"/>
  <c r="F96" i="9"/>
  <c r="DQ97" i="15" s="1"/>
  <c r="G96" i="9"/>
  <c r="DR97" i="15" s="1"/>
  <c r="H96" i="9"/>
  <c r="DS97" i="15" s="1"/>
  <c r="EM97" i="15" s="1"/>
  <c r="FG97" i="15" s="1"/>
  <c r="GU97" i="15" s="1"/>
  <c r="I96" i="9"/>
  <c r="DT97" i="15" s="1"/>
  <c r="EN97" i="15" s="1"/>
  <c r="FH97" i="15" s="1"/>
  <c r="GV97" i="15" s="1"/>
  <c r="J96" i="9"/>
  <c r="DU97" i="15" s="1"/>
  <c r="EO97" i="15" s="1"/>
  <c r="FI97" i="15" s="1"/>
  <c r="GW97" i="15" s="1"/>
  <c r="K96" i="9"/>
  <c r="DV97" i="15" s="1"/>
  <c r="EP97" i="15" s="1"/>
  <c r="FJ97" i="15" s="1"/>
  <c r="GX97" i="15" s="1"/>
  <c r="L96" i="9"/>
  <c r="DW97" i="15" s="1"/>
  <c r="EQ97" i="15" s="1"/>
  <c r="FK97" i="15" s="1"/>
  <c r="GY97" i="15" s="1"/>
  <c r="M96" i="9"/>
  <c r="DX97" i="15" s="1"/>
  <c r="ER97" i="15" s="1"/>
  <c r="FL97" i="15" s="1"/>
  <c r="GZ97" i="15" s="1"/>
  <c r="N96" i="9"/>
  <c r="DY97" i="15" s="1"/>
  <c r="ES97" i="15" s="1"/>
  <c r="FM97" i="15" s="1"/>
  <c r="O96" i="9"/>
  <c r="DZ97" i="15" s="1"/>
  <c r="ET97" i="15" s="1"/>
  <c r="FN97" i="15" s="1"/>
  <c r="P96" i="9"/>
  <c r="EA97" i="15" s="1"/>
  <c r="EU97" i="15" s="1"/>
  <c r="FO97" i="15" s="1"/>
  <c r="Q96" i="9"/>
  <c r="EB97" i="15" s="1"/>
  <c r="EV97" i="15" s="1"/>
  <c r="FP97" i="15" s="1"/>
  <c r="R96" i="9"/>
  <c r="EC97" i="15" s="1"/>
  <c r="EW97" i="15" s="1"/>
  <c r="FQ97" i="15" s="1"/>
  <c r="HE97" i="15" s="1"/>
  <c r="S96" i="9"/>
  <c r="ED97" i="15" s="1"/>
  <c r="EX97" i="15" s="1"/>
  <c r="FR97" i="15" s="1"/>
  <c r="HF97" i="15" s="1"/>
  <c r="T96" i="9"/>
  <c r="EE97" i="15" s="1"/>
  <c r="EY97" i="15" s="1"/>
  <c r="FS97" i="15" s="1"/>
  <c r="HG97" i="15" s="1"/>
  <c r="U96" i="9"/>
  <c r="EF97" i="15" s="1"/>
  <c r="EZ97" i="15" s="1"/>
  <c r="FT97" i="15" s="1"/>
  <c r="HH97" i="15" s="1"/>
  <c r="B97" i="9"/>
  <c r="DM98" i="15" s="1"/>
  <c r="C97" i="9"/>
  <c r="DN98" i="15" s="1"/>
  <c r="EH98" i="15" s="1"/>
  <c r="D97" i="9"/>
  <c r="DO98" i="15" s="1"/>
  <c r="EI98" i="15" s="1"/>
  <c r="E97" i="9"/>
  <c r="DP98" i="15" s="1"/>
  <c r="EJ98" i="15" s="1"/>
  <c r="F97" i="9"/>
  <c r="DQ98" i="15" s="1"/>
  <c r="EK98" i="15" s="1"/>
  <c r="FE98" i="15" s="1"/>
  <c r="GS98" i="15" s="1"/>
  <c r="G97" i="9"/>
  <c r="DR98" i="15" s="1"/>
  <c r="H97" i="9"/>
  <c r="DS98" i="15" s="1"/>
  <c r="EM98" i="15" s="1"/>
  <c r="FG98" i="15" s="1"/>
  <c r="GU98" i="15" s="1"/>
  <c r="I97" i="9"/>
  <c r="DT98" i="15" s="1"/>
  <c r="EN98" i="15" s="1"/>
  <c r="FH98" i="15" s="1"/>
  <c r="GV98" i="15" s="1"/>
  <c r="J97" i="9"/>
  <c r="DU98" i="15" s="1"/>
  <c r="EO98" i="15" s="1"/>
  <c r="FI98" i="15" s="1"/>
  <c r="GW98" i="15" s="1"/>
  <c r="K97" i="9"/>
  <c r="DV98" i="15" s="1"/>
  <c r="EP98" i="15" s="1"/>
  <c r="FJ98" i="15" s="1"/>
  <c r="GX98" i="15" s="1"/>
  <c r="L97" i="9"/>
  <c r="DW98" i="15" s="1"/>
  <c r="EQ98" i="15" s="1"/>
  <c r="FK98" i="15" s="1"/>
  <c r="GY98" i="15" s="1"/>
  <c r="M97" i="9"/>
  <c r="DX98" i="15" s="1"/>
  <c r="ER98" i="15" s="1"/>
  <c r="FL98" i="15" s="1"/>
  <c r="GZ98" i="15" s="1"/>
  <c r="N97" i="9"/>
  <c r="DY98" i="15" s="1"/>
  <c r="ES98" i="15" s="1"/>
  <c r="FM98" i="15" s="1"/>
  <c r="O97" i="9"/>
  <c r="DZ98" i="15" s="1"/>
  <c r="ET98" i="15" s="1"/>
  <c r="FN98" i="15" s="1"/>
  <c r="P97" i="9"/>
  <c r="EA98" i="15" s="1"/>
  <c r="EU98" i="15" s="1"/>
  <c r="FO98" i="15" s="1"/>
  <c r="Q97" i="9"/>
  <c r="EB98" i="15" s="1"/>
  <c r="EV98" i="15" s="1"/>
  <c r="FP98" i="15" s="1"/>
  <c r="R97" i="9"/>
  <c r="EC98" i="15" s="1"/>
  <c r="EW98" i="15" s="1"/>
  <c r="FQ98" i="15" s="1"/>
  <c r="HE98" i="15" s="1"/>
  <c r="S97" i="9"/>
  <c r="ED98" i="15" s="1"/>
  <c r="EX98" i="15" s="1"/>
  <c r="FR98" i="15" s="1"/>
  <c r="HF98" i="15" s="1"/>
  <c r="T97" i="9"/>
  <c r="EE98" i="15" s="1"/>
  <c r="EY98" i="15" s="1"/>
  <c r="FS98" i="15" s="1"/>
  <c r="HG98" i="15" s="1"/>
  <c r="U97" i="9"/>
  <c r="EF98" i="15" s="1"/>
  <c r="EZ98" i="15" s="1"/>
  <c r="FT98" i="15" s="1"/>
  <c r="HH98" i="15" s="1"/>
  <c r="B98" i="9"/>
  <c r="DM99" i="15" s="1"/>
  <c r="EG99" i="15" s="1"/>
  <c r="C98" i="9"/>
  <c r="DN99" i="15" s="1"/>
  <c r="EH99" i="15" s="1"/>
  <c r="D98" i="9"/>
  <c r="DO99" i="15" s="1"/>
  <c r="EI99" i="15" s="1"/>
  <c r="E98" i="9"/>
  <c r="DP99" i="15" s="1"/>
  <c r="EJ99" i="15" s="1"/>
  <c r="F98" i="9"/>
  <c r="DQ99" i="15" s="1"/>
  <c r="G98" i="9"/>
  <c r="DR99" i="15" s="1"/>
  <c r="H98" i="9"/>
  <c r="DS99" i="15" s="1"/>
  <c r="I98" i="9"/>
  <c r="DT99" i="15" s="1"/>
  <c r="J98" i="9"/>
  <c r="DU99" i="15" s="1"/>
  <c r="K98" i="9"/>
  <c r="DV99" i="15" s="1"/>
  <c r="EP99" i="15" s="1"/>
  <c r="FJ99" i="15" s="1"/>
  <c r="GX99" i="15" s="1"/>
  <c r="L98" i="9"/>
  <c r="DW99" i="15" s="1"/>
  <c r="EQ99" i="15" s="1"/>
  <c r="FK99" i="15" s="1"/>
  <c r="GY99" i="15" s="1"/>
  <c r="M98" i="9"/>
  <c r="DX99" i="15" s="1"/>
  <c r="ER99" i="15" s="1"/>
  <c r="FL99" i="15" s="1"/>
  <c r="GZ99" i="15" s="1"/>
  <c r="N98" i="9"/>
  <c r="DY99" i="15" s="1"/>
  <c r="ES99" i="15" s="1"/>
  <c r="FM99" i="15" s="1"/>
  <c r="O98" i="9"/>
  <c r="DZ99" i="15" s="1"/>
  <c r="ET99" i="15" s="1"/>
  <c r="FN99" i="15" s="1"/>
  <c r="P98" i="9"/>
  <c r="EA99" i="15" s="1"/>
  <c r="EU99" i="15" s="1"/>
  <c r="FO99" i="15" s="1"/>
  <c r="Q98" i="9"/>
  <c r="EB99" i="15" s="1"/>
  <c r="EV99" i="15" s="1"/>
  <c r="FP99" i="15" s="1"/>
  <c r="R98" i="9"/>
  <c r="EC99" i="15" s="1"/>
  <c r="EW99" i="15" s="1"/>
  <c r="FQ99" i="15" s="1"/>
  <c r="HE99" i="15" s="1"/>
  <c r="S98" i="9"/>
  <c r="ED99" i="15" s="1"/>
  <c r="EX99" i="15" s="1"/>
  <c r="FR99" i="15" s="1"/>
  <c r="HF99" i="15" s="1"/>
  <c r="T98" i="9"/>
  <c r="EE99" i="15" s="1"/>
  <c r="EY99" i="15" s="1"/>
  <c r="FS99" i="15" s="1"/>
  <c r="HG99" i="15" s="1"/>
  <c r="U98" i="9"/>
  <c r="EF99" i="15" s="1"/>
  <c r="EZ99" i="15" s="1"/>
  <c r="FT99" i="15" s="1"/>
  <c r="HH99" i="15" s="1"/>
  <c r="B99" i="9"/>
  <c r="DM100" i="15" s="1"/>
  <c r="EG100" i="15" s="1"/>
  <c r="C99" i="9"/>
  <c r="DN100" i="15" s="1"/>
  <c r="EH100" i="15" s="1"/>
  <c r="D99" i="9"/>
  <c r="DO100" i="15" s="1"/>
  <c r="EI100" i="15" s="1"/>
  <c r="E99" i="9"/>
  <c r="DP100" i="15" s="1"/>
  <c r="EJ100" i="15" s="1"/>
  <c r="F99" i="9"/>
  <c r="DQ100" i="15" s="1"/>
  <c r="G99" i="9"/>
  <c r="DR100" i="15" s="1"/>
  <c r="H99" i="9"/>
  <c r="DS100" i="15" s="1"/>
  <c r="I99" i="9"/>
  <c r="DT100" i="15" s="1"/>
  <c r="J99" i="9"/>
  <c r="DU100" i="15" s="1"/>
  <c r="EO100" i="15" s="1"/>
  <c r="FI100" i="15" s="1"/>
  <c r="GW100" i="15" s="1"/>
  <c r="K99" i="9"/>
  <c r="DV100" i="15" s="1"/>
  <c r="L99" i="9"/>
  <c r="DW100" i="15" s="1"/>
  <c r="EQ100" i="15" s="1"/>
  <c r="FK100" i="15" s="1"/>
  <c r="GY100" i="15" s="1"/>
  <c r="M99" i="9"/>
  <c r="DX100" i="15" s="1"/>
  <c r="ER100" i="15" s="1"/>
  <c r="FL100" i="15" s="1"/>
  <c r="GZ100" i="15" s="1"/>
  <c r="N99" i="9"/>
  <c r="DY100" i="15" s="1"/>
  <c r="ES100" i="15" s="1"/>
  <c r="FM100" i="15" s="1"/>
  <c r="O99" i="9"/>
  <c r="DZ100" i="15" s="1"/>
  <c r="ET100" i="15" s="1"/>
  <c r="FN100" i="15" s="1"/>
  <c r="P99" i="9"/>
  <c r="EA100" i="15" s="1"/>
  <c r="EU100" i="15" s="1"/>
  <c r="FO100" i="15" s="1"/>
  <c r="Q99" i="9"/>
  <c r="EB100" i="15" s="1"/>
  <c r="EV100" i="15" s="1"/>
  <c r="FP100" i="15" s="1"/>
  <c r="R99" i="9"/>
  <c r="EC100" i="15" s="1"/>
  <c r="EW100" i="15" s="1"/>
  <c r="FQ100" i="15" s="1"/>
  <c r="HE100" i="15" s="1"/>
  <c r="S99" i="9"/>
  <c r="ED100" i="15" s="1"/>
  <c r="EX100" i="15" s="1"/>
  <c r="FR100" i="15" s="1"/>
  <c r="HF100" i="15" s="1"/>
  <c r="T99" i="9"/>
  <c r="EE100" i="15" s="1"/>
  <c r="U99" i="9"/>
  <c r="EF100" i="15" s="1"/>
  <c r="EZ100" i="15" s="1"/>
  <c r="FT100" i="15" s="1"/>
  <c r="HH100" i="15" s="1"/>
  <c r="B100" i="9"/>
  <c r="DM101" i="15" s="1"/>
  <c r="C100" i="9"/>
  <c r="DN101" i="15" s="1"/>
  <c r="EH101" i="15" s="1"/>
  <c r="D100" i="9"/>
  <c r="DO101" i="15" s="1"/>
  <c r="EI101" i="15" s="1"/>
  <c r="E100" i="9"/>
  <c r="DP101" i="15" s="1"/>
  <c r="EJ101" i="15" s="1"/>
  <c r="F100" i="9"/>
  <c r="DQ101" i="15" s="1"/>
  <c r="EK101" i="15" s="1"/>
  <c r="FE101" i="15" s="1"/>
  <c r="GS101" i="15" s="1"/>
  <c r="G100" i="9"/>
  <c r="DR101" i="15" s="1"/>
  <c r="EL101" i="15" s="1"/>
  <c r="FF101" i="15" s="1"/>
  <c r="GT101" i="15" s="1"/>
  <c r="H100" i="9"/>
  <c r="DS101" i="15" s="1"/>
  <c r="EM101" i="15" s="1"/>
  <c r="FG101" i="15" s="1"/>
  <c r="GU101" i="15" s="1"/>
  <c r="I100" i="9"/>
  <c r="DT101" i="15" s="1"/>
  <c r="EN101" i="15" s="1"/>
  <c r="FH101" i="15" s="1"/>
  <c r="GV101" i="15" s="1"/>
  <c r="J100" i="9"/>
  <c r="DU101" i="15" s="1"/>
  <c r="EO101" i="15" s="1"/>
  <c r="FI101" i="15" s="1"/>
  <c r="GW101" i="15" s="1"/>
  <c r="K100" i="9"/>
  <c r="DV101" i="15" s="1"/>
  <c r="EP101" i="15" s="1"/>
  <c r="FJ101" i="15" s="1"/>
  <c r="GX101" i="15" s="1"/>
  <c r="L100" i="9"/>
  <c r="DW101" i="15" s="1"/>
  <c r="EQ101" i="15" s="1"/>
  <c r="FK101" i="15" s="1"/>
  <c r="GY101" i="15" s="1"/>
  <c r="M100" i="9"/>
  <c r="DX101" i="15" s="1"/>
  <c r="ER101" i="15" s="1"/>
  <c r="FL101" i="15" s="1"/>
  <c r="GZ101" i="15" s="1"/>
  <c r="N100" i="9"/>
  <c r="DY101" i="15" s="1"/>
  <c r="ES101" i="15" s="1"/>
  <c r="FM101" i="15" s="1"/>
  <c r="O100" i="9"/>
  <c r="DZ101" i="15" s="1"/>
  <c r="ET101" i="15" s="1"/>
  <c r="FN101" i="15" s="1"/>
  <c r="P100" i="9"/>
  <c r="EA101" i="15" s="1"/>
  <c r="EU101" i="15" s="1"/>
  <c r="FO101" i="15" s="1"/>
  <c r="Q100" i="9"/>
  <c r="EB101" i="15" s="1"/>
  <c r="EV101" i="15" s="1"/>
  <c r="FP101" i="15" s="1"/>
  <c r="R100" i="9"/>
  <c r="EC101" i="15" s="1"/>
  <c r="EW101" i="15" s="1"/>
  <c r="FQ101" i="15" s="1"/>
  <c r="HE101" i="15" s="1"/>
  <c r="S100" i="9"/>
  <c r="ED101" i="15" s="1"/>
  <c r="EX101" i="15" s="1"/>
  <c r="FR101" i="15" s="1"/>
  <c r="HF101" i="15" s="1"/>
  <c r="T100" i="9"/>
  <c r="EE101" i="15" s="1"/>
  <c r="EY101" i="15" s="1"/>
  <c r="FS101" i="15" s="1"/>
  <c r="HG101" i="15" s="1"/>
  <c r="U100" i="9"/>
  <c r="EF101" i="15" s="1"/>
  <c r="EZ101" i="15" s="1"/>
  <c r="FT101" i="15" s="1"/>
  <c r="HH101" i="15" s="1"/>
  <c r="B101" i="9"/>
  <c r="DM102" i="15" s="1"/>
  <c r="EG102" i="15" s="1"/>
  <c r="C101" i="9"/>
  <c r="DN102" i="15" s="1"/>
  <c r="EH102" i="15" s="1"/>
  <c r="D101" i="9"/>
  <c r="DO102" i="15" s="1"/>
  <c r="EI102" i="15" s="1"/>
  <c r="E101" i="9"/>
  <c r="DP102" i="15" s="1"/>
  <c r="EJ102" i="15" s="1"/>
  <c r="F101" i="9"/>
  <c r="DQ102" i="15" s="1"/>
  <c r="EK102" i="15" s="1"/>
  <c r="FE102" i="15" s="1"/>
  <c r="GS102" i="15" s="1"/>
  <c r="G101" i="9"/>
  <c r="DR102" i="15" s="1"/>
  <c r="H101" i="9"/>
  <c r="DS102" i="15" s="1"/>
  <c r="EM102" i="15" s="1"/>
  <c r="FG102" i="15" s="1"/>
  <c r="GU102" i="15" s="1"/>
  <c r="I101" i="9"/>
  <c r="DT102" i="15" s="1"/>
  <c r="EN102" i="15" s="1"/>
  <c r="FH102" i="15" s="1"/>
  <c r="GV102" i="15" s="1"/>
  <c r="J101" i="9"/>
  <c r="DU102" i="15" s="1"/>
  <c r="EO102" i="15" s="1"/>
  <c r="FI102" i="15" s="1"/>
  <c r="GW102" i="15" s="1"/>
  <c r="K101" i="9"/>
  <c r="DV102" i="15" s="1"/>
  <c r="EP102" i="15" s="1"/>
  <c r="FJ102" i="15" s="1"/>
  <c r="GX102" i="15" s="1"/>
  <c r="L101" i="9"/>
  <c r="DW102" i="15" s="1"/>
  <c r="EQ102" i="15" s="1"/>
  <c r="FK102" i="15" s="1"/>
  <c r="GY102" i="15" s="1"/>
  <c r="M101" i="9"/>
  <c r="DX102" i="15" s="1"/>
  <c r="ER102" i="15" s="1"/>
  <c r="FL102" i="15" s="1"/>
  <c r="GZ102" i="15" s="1"/>
  <c r="N101" i="9"/>
  <c r="DY102" i="15" s="1"/>
  <c r="ES102" i="15" s="1"/>
  <c r="FM102" i="15" s="1"/>
  <c r="O101" i="9"/>
  <c r="DZ102" i="15" s="1"/>
  <c r="ET102" i="15" s="1"/>
  <c r="FN102" i="15" s="1"/>
  <c r="P101" i="9"/>
  <c r="EA102" i="15" s="1"/>
  <c r="EU102" i="15" s="1"/>
  <c r="FO102" i="15" s="1"/>
  <c r="Q101" i="9"/>
  <c r="EB102" i="15" s="1"/>
  <c r="EV102" i="15" s="1"/>
  <c r="FP102" i="15" s="1"/>
  <c r="R101" i="9"/>
  <c r="EC102" i="15" s="1"/>
  <c r="EW102" i="15" s="1"/>
  <c r="FQ102" i="15" s="1"/>
  <c r="HE102" i="15" s="1"/>
  <c r="S101" i="9"/>
  <c r="ED102" i="15" s="1"/>
  <c r="EX102" i="15" s="1"/>
  <c r="FR102" i="15" s="1"/>
  <c r="HF102" i="15" s="1"/>
  <c r="T101" i="9"/>
  <c r="EE102" i="15" s="1"/>
  <c r="EY102" i="15" s="1"/>
  <c r="FS102" i="15" s="1"/>
  <c r="HG102" i="15" s="1"/>
  <c r="U101" i="9"/>
  <c r="EF102" i="15" s="1"/>
  <c r="EZ102" i="15" s="1"/>
  <c r="FT102" i="15" s="1"/>
  <c r="HH102" i="15" s="1"/>
  <c r="B102" i="9"/>
  <c r="DM103" i="15" s="1"/>
  <c r="C102" i="9"/>
  <c r="DN103" i="15" s="1"/>
  <c r="EH103" i="15" s="1"/>
  <c r="D102" i="9"/>
  <c r="DO103" i="15" s="1"/>
  <c r="EI103" i="15" s="1"/>
  <c r="E102" i="9"/>
  <c r="DP103" i="15" s="1"/>
  <c r="EJ103" i="15" s="1"/>
  <c r="F102" i="9"/>
  <c r="DQ103" i="15" s="1"/>
  <c r="EK103" i="15" s="1"/>
  <c r="FE103" i="15" s="1"/>
  <c r="GS103" i="15" s="1"/>
  <c r="G102" i="9"/>
  <c r="DR103" i="15" s="1"/>
  <c r="EL103" i="15" s="1"/>
  <c r="FF103" i="15" s="1"/>
  <c r="GT103" i="15" s="1"/>
  <c r="H102" i="9"/>
  <c r="DS103" i="15" s="1"/>
  <c r="EM103" i="15" s="1"/>
  <c r="FG103" i="15" s="1"/>
  <c r="GU103" i="15" s="1"/>
  <c r="I102" i="9"/>
  <c r="DT103" i="15" s="1"/>
  <c r="EN103" i="15" s="1"/>
  <c r="FH103" i="15" s="1"/>
  <c r="GV103" i="15" s="1"/>
  <c r="J102" i="9"/>
  <c r="DU103" i="15" s="1"/>
  <c r="EO103" i="15" s="1"/>
  <c r="FI103" i="15" s="1"/>
  <c r="GW103" i="15" s="1"/>
  <c r="K102" i="9"/>
  <c r="DV103" i="15" s="1"/>
  <c r="EP103" i="15" s="1"/>
  <c r="FJ103" i="15" s="1"/>
  <c r="GX103" i="15" s="1"/>
  <c r="L102" i="9"/>
  <c r="DW103" i="15" s="1"/>
  <c r="EQ103" i="15" s="1"/>
  <c r="FK103" i="15" s="1"/>
  <c r="GY103" i="15" s="1"/>
  <c r="M102" i="9"/>
  <c r="DX103" i="15" s="1"/>
  <c r="ER103" i="15" s="1"/>
  <c r="FL103" i="15" s="1"/>
  <c r="GZ103" i="15" s="1"/>
  <c r="N102" i="9"/>
  <c r="DY103" i="15" s="1"/>
  <c r="ES103" i="15" s="1"/>
  <c r="FM103" i="15" s="1"/>
  <c r="O102" i="9"/>
  <c r="DZ103" i="15" s="1"/>
  <c r="ET103" i="15" s="1"/>
  <c r="FN103" i="15" s="1"/>
  <c r="P102" i="9"/>
  <c r="EA103" i="15" s="1"/>
  <c r="EU103" i="15" s="1"/>
  <c r="FO103" i="15" s="1"/>
  <c r="Q102" i="9"/>
  <c r="EB103" i="15" s="1"/>
  <c r="EV103" i="15" s="1"/>
  <c r="FP103" i="15" s="1"/>
  <c r="R102" i="9"/>
  <c r="EC103" i="15" s="1"/>
  <c r="EW103" i="15" s="1"/>
  <c r="FQ103" i="15" s="1"/>
  <c r="HE103" i="15" s="1"/>
  <c r="S102" i="9"/>
  <c r="ED103" i="15" s="1"/>
  <c r="EX103" i="15" s="1"/>
  <c r="FR103" i="15" s="1"/>
  <c r="HF103" i="15" s="1"/>
  <c r="T102" i="9"/>
  <c r="EE103" i="15" s="1"/>
  <c r="EY103" i="15" s="1"/>
  <c r="FS103" i="15" s="1"/>
  <c r="HG103" i="15" s="1"/>
  <c r="U102" i="9"/>
  <c r="EF103" i="15" s="1"/>
  <c r="EZ103" i="15" s="1"/>
  <c r="FT103" i="15" s="1"/>
  <c r="HH103" i="15" s="1"/>
  <c r="B103" i="9"/>
  <c r="DM104" i="15" s="1"/>
  <c r="EG104" i="15" s="1"/>
  <c r="C103" i="9"/>
  <c r="DN104" i="15" s="1"/>
  <c r="EH104" i="15" s="1"/>
  <c r="D103" i="9"/>
  <c r="DO104" i="15" s="1"/>
  <c r="EI104" i="15" s="1"/>
  <c r="E103" i="9"/>
  <c r="DP104" i="15" s="1"/>
  <c r="EJ104" i="15" s="1"/>
  <c r="F103" i="9"/>
  <c r="DQ104" i="15" s="1"/>
  <c r="G103" i="9"/>
  <c r="DR104" i="15" s="1"/>
  <c r="H103" i="9"/>
  <c r="DS104" i="15" s="1"/>
  <c r="I103" i="9"/>
  <c r="DT104" i="15" s="1"/>
  <c r="J103" i="9"/>
  <c r="DU104" i="15" s="1"/>
  <c r="EO104" i="15" s="1"/>
  <c r="FI104" i="15" s="1"/>
  <c r="GW104" i="15" s="1"/>
  <c r="K103" i="9"/>
  <c r="DV104" i="15" s="1"/>
  <c r="L103" i="9"/>
  <c r="DW104" i="15" s="1"/>
  <c r="M103" i="9"/>
  <c r="DX104" i="15" s="1"/>
  <c r="N103" i="9"/>
  <c r="DY104" i="15" s="1"/>
  <c r="ES104" i="15" s="1"/>
  <c r="FM104" i="15" s="1"/>
  <c r="O103" i="9"/>
  <c r="DZ104" i="15" s="1"/>
  <c r="ET104" i="15" s="1"/>
  <c r="FN104" i="15" s="1"/>
  <c r="P103" i="9"/>
  <c r="EA104" i="15" s="1"/>
  <c r="EU104" i="15" s="1"/>
  <c r="FO104" i="15" s="1"/>
  <c r="Q103" i="9"/>
  <c r="EB104" i="15" s="1"/>
  <c r="EV104" i="15" s="1"/>
  <c r="FP104" i="15" s="1"/>
  <c r="R103" i="9"/>
  <c r="EC104" i="15" s="1"/>
  <c r="EW104" i="15" s="1"/>
  <c r="FQ104" i="15" s="1"/>
  <c r="HE104" i="15" s="1"/>
  <c r="S103" i="9"/>
  <c r="ED104" i="15" s="1"/>
  <c r="EX104" i="15" s="1"/>
  <c r="FR104" i="15" s="1"/>
  <c r="HF104" i="15" s="1"/>
  <c r="T103" i="9"/>
  <c r="EE104" i="15" s="1"/>
  <c r="EY104" i="15" s="1"/>
  <c r="FS104" i="15" s="1"/>
  <c r="HG104" i="15" s="1"/>
  <c r="U103" i="9"/>
  <c r="EF104" i="15" s="1"/>
  <c r="B104" i="9"/>
  <c r="DM105" i="15" s="1"/>
  <c r="EG105" i="15" s="1"/>
  <c r="C104" i="9"/>
  <c r="DN105" i="15" s="1"/>
  <c r="EH105" i="15" s="1"/>
  <c r="D104" i="9"/>
  <c r="DO105" i="15" s="1"/>
  <c r="EI105" i="15" s="1"/>
  <c r="E104" i="9"/>
  <c r="DP105" i="15" s="1"/>
  <c r="EJ105" i="15" s="1"/>
  <c r="F104" i="9"/>
  <c r="DQ105" i="15" s="1"/>
  <c r="G104" i="9"/>
  <c r="DR105" i="15" s="1"/>
  <c r="H104" i="9"/>
  <c r="DS105" i="15" s="1"/>
  <c r="I104" i="9"/>
  <c r="DT105" i="15" s="1"/>
  <c r="J104" i="9"/>
  <c r="DU105" i="15" s="1"/>
  <c r="EO105" i="15" s="1"/>
  <c r="FI105" i="15" s="1"/>
  <c r="GW105" i="15" s="1"/>
  <c r="K104" i="9"/>
  <c r="DV105" i="15" s="1"/>
  <c r="L104" i="9"/>
  <c r="DW105" i="15" s="1"/>
  <c r="EQ105" i="15" s="1"/>
  <c r="FK105" i="15" s="1"/>
  <c r="GY105" i="15" s="1"/>
  <c r="M104" i="9"/>
  <c r="DX105" i="15" s="1"/>
  <c r="N104" i="9"/>
  <c r="DY105" i="15" s="1"/>
  <c r="ES105" i="15" s="1"/>
  <c r="FM105" i="15" s="1"/>
  <c r="O104" i="9"/>
  <c r="DZ105" i="15" s="1"/>
  <c r="ET105" i="15" s="1"/>
  <c r="FN105" i="15" s="1"/>
  <c r="P104" i="9"/>
  <c r="EA105" i="15" s="1"/>
  <c r="EU105" i="15" s="1"/>
  <c r="FO105" i="15" s="1"/>
  <c r="Q104" i="9"/>
  <c r="EB105" i="15" s="1"/>
  <c r="EV105" i="15" s="1"/>
  <c r="FP105" i="15" s="1"/>
  <c r="R104" i="9"/>
  <c r="EC105" i="15" s="1"/>
  <c r="EW105" i="15" s="1"/>
  <c r="FQ105" i="15" s="1"/>
  <c r="HE105" i="15" s="1"/>
  <c r="S104" i="9"/>
  <c r="ED105" i="15" s="1"/>
  <c r="T104" i="9"/>
  <c r="EE105" i="15" s="1"/>
  <c r="EY105" i="15" s="1"/>
  <c r="FS105" i="15" s="1"/>
  <c r="HG105" i="15" s="1"/>
  <c r="U104" i="9"/>
  <c r="EF105" i="15" s="1"/>
  <c r="B105" i="9"/>
  <c r="DM106" i="15" s="1"/>
  <c r="EG106" i="15" s="1"/>
  <c r="C105" i="9"/>
  <c r="DN106" i="15" s="1"/>
  <c r="EH106" i="15" s="1"/>
  <c r="D105" i="9"/>
  <c r="DO106" i="15" s="1"/>
  <c r="EI106" i="15" s="1"/>
  <c r="E105" i="9"/>
  <c r="DP106" i="15" s="1"/>
  <c r="EJ106" i="15" s="1"/>
  <c r="F105" i="9"/>
  <c r="DQ106" i="15" s="1"/>
  <c r="G105" i="9"/>
  <c r="DR106" i="15" s="1"/>
  <c r="H105" i="9"/>
  <c r="DS106" i="15" s="1"/>
  <c r="I105" i="9"/>
  <c r="DT106" i="15" s="1"/>
  <c r="EN106" i="15" s="1"/>
  <c r="FH106" i="15" s="1"/>
  <c r="GV106" i="15" s="1"/>
  <c r="J105" i="9"/>
  <c r="DU106" i="15" s="1"/>
  <c r="K105" i="9"/>
  <c r="DV106" i="15" s="1"/>
  <c r="L105" i="9"/>
  <c r="DW106" i="15" s="1"/>
  <c r="EQ106" i="15" s="1"/>
  <c r="FK106" i="15" s="1"/>
  <c r="GY106" i="15" s="1"/>
  <c r="M105" i="9"/>
  <c r="DX106" i="15" s="1"/>
  <c r="ER106" i="15" s="1"/>
  <c r="FL106" i="15" s="1"/>
  <c r="GZ106" i="15" s="1"/>
  <c r="N105" i="9"/>
  <c r="DY106" i="15" s="1"/>
  <c r="ES106" i="15" s="1"/>
  <c r="FM106" i="15" s="1"/>
  <c r="O105" i="9"/>
  <c r="DZ106" i="15" s="1"/>
  <c r="P105" i="9"/>
  <c r="EA106" i="15" s="1"/>
  <c r="EU106" i="15" s="1"/>
  <c r="FO106" i="15" s="1"/>
  <c r="Q105" i="9"/>
  <c r="EB106" i="15" s="1"/>
  <c r="EV106" i="15" s="1"/>
  <c r="FP106" i="15" s="1"/>
  <c r="R105" i="9"/>
  <c r="EC106" i="15" s="1"/>
  <c r="S105" i="9"/>
  <c r="ED106" i="15" s="1"/>
  <c r="EX106" i="15" s="1"/>
  <c r="FR106" i="15" s="1"/>
  <c r="HF106" i="15" s="1"/>
  <c r="T105" i="9"/>
  <c r="EE106" i="15" s="1"/>
  <c r="EY106" i="15" s="1"/>
  <c r="FS106" i="15" s="1"/>
  <c r="HG106" i="15" s="1"/>
  <c r="U105" i="9"/>
  <c r="EF106" i="15" s="1"/>
  <c r="EZ106" i="15" s="1"/>
  <c r="FT106" i="15" s="1"/>
  <c r="HH106" i="15" s="1"/>
  <c r="B106" i="9"/>
  <c r="DM107" i="15" s="1"/>
  <c r="EG107" i="15" s="1"/>
  <c r="C106" i="9"/>
  <c r="DN107" i="15" s="1"/>
  <c r="EH107" i="15" s="1"/>
  <c r="D106" i="9"/>
  <c r="DO107" i="15" s="1"/>
  <c r="EI107" i="15" s="1"/>
  <c r="E106" i="9"/>
  <c r="DP107" i="15" s="1"/>
  <c r="EJ107" i="15" s="1"/>
  <c r="F106" i="9"/>
  <c r="DQ107" i="15" s="1"/>
  <c r="G106" i="9"/>
  <c r="DR107" i="15" s="1"/>
  <c r="H106" i="9"/>
  <c r="DS107" i="15" s="1"/>
  <c r="I106" i="9"/>
  <c r="DT107" i="15" s="1"/>
  <c r="J106" i="9"/>
  <c r="DU107" i="15" s="1"/>
  <c r="K106" i="9"/>
  <c r="DV107" i="15" s="1"/>
  <c r="L106" i="9"/>
  <c r="DW107" i="15" s="1"/>
  <c r="M106" i="9"/>
  <c r="DX107" i="15" s="1"/>
  <c r="N106" i="9"/>
  <c r="DY107" i="15" s="1"/>
  <c r="ES107" i="15" s="1"/>
  <c r="FM107" i="15" s="1"/>
  <c r="O106" i="9"/>
  <c r="DZ107" i="15" s="1"/>
  <c r="P106" i="9"/>
  <c r="EA107" i="15" s="1"/>
  <c r="EU107" i="15" s="1"/>
  <c r="FO107" i="15" s="1"/>
  <c r="Q106" i="9"/>
  <c r="EB107" i="15" s="1"/>
  <c r="EV107" i="15" s="1"/>
  <c r="FP107" i="15" s="1"/>
  <c r="R106" i="9"/>
  <c r="EC107" i="15" s="1"/>
  <c r="S106" i="9"/>
  <c r="ED107" i="15" s="1"/>
  <c r="EX107" i="15" s="1"/>
  <c r="FR107" i="15" s="1"/>
  <c r="HF107" i="15" s="1"/>
  <c r="T106" i="9"/>
  <c r="EE107" i="15" s="1"/>
  <c r="U106" i="9"/>
  <c r="EF107" i="15" s="1"/>
  <c r="EZ107" i="15" s="1"/>
  <c r="FT107" i="15" s="1"/>
  <c r="HH107" i="15" s="1"/>
  <c r="B107" i="9"/>
  <c r="DM108" i="15" s="1"/>
  <c r="EG108" i="15" s="1"/>
  <c r="C107" i="9"/>
  <c r="DN108" i="15" s="1"/>
  <c r="EH108" i="15" s="1"/>
  <c r="D107" i="9"/>
  <c r="DO108" i="15" s="1"/>
  <c r="EI108" i="15" s="1"/>
  <c r="E107" i="9"/>
  <c r="DP108" i="15" s="1"/>
  <c r="EJ108" i="15" s="1"/>
  <c r="F107" i="9"/>
  <c r="DQ108" i="15" s="1"/>
  <c r="G107" i="9"/>
  <c r="DR108" i="15" s="1"/>
  <c r="H107" i="9"/>
  <c r="DS108" i="15" s="1"/>
  <c r="EM108" i="15" s="1"/>
  <c r="FG108" i="15" s="1"/>
  <c r="GU108" i="15" s="1"/>
  <c r="I107" i="9"/>
  <c r="DT108" i="15" s="1"/>
  <c r="J107" i="9"/>
  <c r="DU108" i="15" s="1"/>
  <c r="K107" i="9"/>
  <c r="DV108" i="15" s="1"/>
  <c r="L107" i="9"/>
  <c r="DW108" i="15" s="1"/>
  <c r="EQ108" i="15" s="1"/>
  <c r="FK108" i="15" s="1"/>
  <c r="GY108" i="15" s="1"/>
  <c r="M107" i="9"/>
  <c r="DX108" i="15" s="1"/>
  <c r="N107" i="9"/>
  <c r="DY108" i="15" s="1"/>
  <c r="O107" i="9"/>
  <c r="DZ108" i="15" s="1"/>
  <c r="P107" i="9"/>
  <c r="EA108" i="15" s="1"/>
  <c r="EU108" i="15" s="1"/>
  <c r="FO108" i="15" s="1"/>
  <c r="Q107" i="9"/>
  <c r="EB108" i="15" s="1"/>
  <c r="EV108" i="15" s="1"/>
  <c r="FP108" i="15" s="1"/>
  <c r="R107" i="9"/>
  <c r="EC108" i="15" s="1"/>
  <c r="EW108" i="15" s="1"/>
  <c r="FQ108" i="15" s="1"/>
  <c r="HE108" i="15" s="1"/>
  <c r="S107" i="9"/>
  <c r="ED108" i="15" s="1"/>
  <c r="EX108" i="15" s="1"/>
  <c r="FR108" i="15" s="1"/>
  <c r="HF108" i="15" s="1"/>
  <c r="T107" i="9"/>
  <c r="EE108" i="15" s="1"/>
  <c r="U107" i="9"/>
  <c r="EF108" i="15" s="1"/>
  <c r="EZ108" i="15" s="1"/>
  <c r="FT108" i="15" s="1"/>
  <c r="HH108" i="15" s="1"/>
  <c r="B108" i="9"/>
  <c r="DM109" i="15" s="1"/>
  <c r="EG109" i="15" s="1"/>
  <c r="C108" i="9"/>
  <c r="DN109" i="15" s="1"/>
  <c r="EH109" i="15" s="1"/>
  <c r="D108" i="9"/>
  <c r="DO109" i="15" s="1"/>
  <c r="EI109" i="15" s="1"/>
  <c r="E108" i="9"/>
  <c r="DP109" i="15" s="1"/>
  <c r="EJ109" i="15" s="1"/>
  <c r="F108" i="9"/>
  <c r="DQ109" i="15" s="1"/>
  <c r="G108" i="9"/>
  <c r="DR109" i="15" s="1"/>
  <c r="H108" i="9"/>
  <c r="DS109" i="15" s="1"/>
  <c r="I108" i="9"/>
  <c r="DT109" i="15" s="1"/>
  <c r="J108" i="9"/>
  <c r="DU109" i="15" s="1"/>
  <c r="K108" i="9"/>
  <c r="DV109" i="15" s="1"/>
  <c r="L108" i="9"/>
  <c r="DW109" i="15" s="1"/>
  <c r="EQ109" i="15" s="1"/>
  <c r="FK109" i="15" s="1"/>
  <c r="GY109" i="15" s="1"/>
  <c r="M108" i="9"/>
  <c r="DX109" i="15" s="1"/>
  <c r="N108" i="9"/>
  <c r="DY109" i="15" s="1"/>
  <c r="ES109" i="15" s="1"/>
  <c r="FM109" i="15" s="1"/>
  <c r="O108" i="9"/>
  <c r="DZ109" i="15" s="1"/>
  <c r="ET109" i="15" s="1"/>
  <c r="FN109" i="15" s="1"/>
  <c r="P108" i="9"/>
  <c r="EA109" i="15" s="1"/>
  <c r="EU109" i="15" s="1"/>
  <c r="FO109" i="15" s="1"/>
  <c r="Q108" i="9"/>
  <c r="EB109" i="15" s="1"/>
  <c r="EV109" i="15" s="1"/>
  <c r="FP109" i="15" s="1"/>
  <c r="R108" i="9"/>
  <c r="EC109" i="15" s="1"/>
  <c r="EW109" i="15" s="1"/>
  <c r="FQ109" i="15" s="1"/>
  <c r="HE109" i="15" s="1"/>
  <c r="S108" i="9"/>
  <c r="ED109" i="15" s="1"/>
  <c r="EX109" i="15" s="1"/>
  <c r="FR109" i="15" s="1"/>
  <c r="HF109" i="15" s="1"/>
  <c r="T108" i="9"/>
  <c r="EE109" i="15" s="1"/>
  <c r="EY109" i="15" s="1"/>
  <c r="FS109" i="15" s="1"/>
  <c r="HG109" i="15" s="1"/>
  <c r="U108" i="9"/>
  <c r="EF109" i="15" s="1"/>
  <c r="EZ109" i="15" s="1"/>
  <c r="FT109" i="15" s="1"/>
  <c r="HH109" i="15" s="1"/>
  <c r="B109" i="9"/>
  <c r="DM110" i="15" s="1"/>
  <c r="C109" i="9"/>
  <c r="DN110" i="15" s="1"/>
  <c r="EH110" i="15" s="1"/>
  <c r="D109" i="9"/>
  <c r="DO110" i="15" s="1"/>
  <c r="EI110" i="15" s="1"/>
  <c r="E109" i="9"/>
  <c r="DP110" i="15" s="1"/>
  <c r="EJ110" i="15" s="1"/>
  <c r="F109" i="9"/>
  <c r="DQ110" i="15" s="1"/>
  <c r="EK110" i="15" s="1"/>
  <c r="FE110" i="15" s="1"/>
  <c r="GS110" i="15" s="1"/>
  <c r="G109" i="9"/>
  <c r="DR110" i="15" s="1"/>
  <c r="EL110" i="15" s="1"/>
  <c r="FF110" i="15" s="1"/>
  <c r="GT110" i="15" s="1"/>
  <c r="H109" i="9"/>
  <c r="DS110" i="15" s="1"/>
  <c r="EM110" i="15" s="1"/>
  <c r="FG110" i="15" s="1"/>
  <c r="GU110" i="15" s="1"/>
  <c r="I109" i="9"/>
  <c r="DT110" i="15" s="1"/>
  <c r="EN110" i="15" s="1"/>
  <c r="FH110" i="15" s="1"/>
  <c r="GV110" i="15" s="1"/>
  <c r="J109" i="9"/>
  <c r="DU110" i="15" s="1"/>
  <c r="EO110" i="15" s="1"/>
  <c r="FI110" i="15" s="1"/>
  <c r="GW110" i="15" s="1"/>
  <c r="K109" i="9"/>
  <c r="DV110" i="15" s="1"/>
  <c r="EP110" i="15" s="1"/>
  <c r="FJ110" i="15" s="1"/>
  <c r="GX110" i="15" s="1"/>
  <c r="L109" i="9"/>
  <c r="DW110" i="15" s="1"/>
  <c r="EQ110" i="15" s="1"/>
  <c r="FK110" i="15" s="1"/>
  <c r="GY110" i="15" s="1"/>
  <c r="M109" i="9"/>
  <c r="DX110" i="15" s="1"/>
  <c r="ER110" i="15" s="1"/>
  <c r="FL110" i="15" s="1"/>
  <c r="GZ110" i="15" s="1"/>
  <c r="N109" i="9"/>
  <c r="DY110" i="15" s="1"/>
  <c r="ES110" i="15" s="1"/>
  <c r="FM110" i="15" s="1"/>
  <c r="O109" i="9"/>
  <c r="DZ110" i="15" s="1"/>
  <c r="ET110" i="15" s="1"/>
  <c r="FN110" i="15" s="1"/>
  <c r="P109" i="9"/>
  <c r="EA110" i="15" s="1"/>
  <c r="EU110" i="15" s="1"/>
  <c r="FO110" i="15" s="1"/>
  <c r="Q109" i="9"/>
  <c r="EB110" i="15" s="1"/>
  <c r="EV110" i="15" s="1"/>
  <c r="FP110" i="15" s="1"/>
  <c r="R109" i="9"/>
  <c r="EC110" i="15" s="1"/>
  <c r="EW110" i="15" s="1"/>
  <c r="FQ110" i="15" s="1"/>
  <c r="HE110" i="15" s="1"/>
  <c r="S109" i="9"/>
  <c r="ED110" i="15" s="1"/>
  <c r="EX110" i="15" s="1"/>
  <c r="FR110" i="15" s="1"/>
  <c r="HF110" i="15" s="1"/>
  <c r="T109" i="9"/>
  <c r="EE110" i="15" s="1"/>
  <c r="EY110" i="15" s="1"/>
  <c r="FS110" i="15" s="1"/>
  <c r="HG110" i="15" s="1"/>
  <c r="U109" i="9"/>
  <c r="EF110" i="15" s="1"/>
  <c r="EZ110" i="15" s="1"/>
  <c r="FT110" i="15" s="1"/>
  <c r="HH110" i="15" s="1"/>
  <c r="B110" i="9"/>
  <c r="DM111" i="15" s="1"/>
  <c r="EG111" i="15" s="1"/>
  <c r="C110" i="9"/>
  <c r="DN111" i="15" s="1"/>
  <c r="EH111" i="15" s="1"/>
  <c r="D110" i="9"/>
  <c r="DO111" i="15" s="1"/>
  <c r="EI111" i="15" s="1"/>
  <c r="E110" i="9"/>
  <c r="DP111" i="15" s="1"/>
  <c r="EJ111" i="15" s="1"/>
  <c r="F110" i="9"/>
  <c r="DQ111" i="15" s="1"/>
  <c r="G110" i="9"/>
  <c r="DR111" i="15" s="1"/>
  <c r="H110" i="9"/>
  <c r="DS111" i="15" s="1"/>
  <c r="I110" i="9"/>
  <c r="DT111" i="15" s="1"/>
  <c r="EN111" i="15" s="1"/>
  <c r="FH111" i="15" s="1"/>
  <c r="GV111" i="15" s="1"/>
  <c r="J110" i="9"/>
  <c r="DU111" i="15" s="1"/>
  <c r="EO111" i="15" s="1"/>
  <c r="FI111" i="15" s="1"/>
  <c r="GW111" i="15" s="1"/>
  <c r="K110" i="9"/>
  <c r="DV111" i="15" s="1"/>
  <c r="L110" i="9"/>
  <c r="DW111" i="15" s="1"/>
  <c r="EQ111" i="15" s="1"/>
  <c r="FK111" i="15" s="1"/>
  <c r="GY111" i="15" s="1"/>
  <c r="M110" i="9"/>
  <c r="DX111" i="15" s="1"/>
  <c r="N110" i="9"/>
  <c r="DY111" i="15" s="1"/>
  <c r="ES111" i="15" s="1"/>
  <c r="FM111" i="15" s="1"/>
  <c r="O110" i="9"/>
  <c r="DZ111" i="15" s="1"/>
  <c r="ET111" i="15" s="1"/>
  <c r="FN111" i="15" s="1"/>
  <c r="P110" i="9"/>
  <c r="EA111" i="15" s="1"/>
  <c r="EU111" i="15" s="1"/>
  <c r="FO111" i="15" s="1"/>
  <c r="Q110" i="9"/>
  <c r="EB111" i="15" s="1"/>
  <c r="EV111" i="15" s="1"/>
  <c r="FP111" i="15" s="1"/>
  <c r="R110" i="9"/>
  <c r="EC111" i="15" s="1"/>
  <c r="EW111" i="15" s="1"/>
  <c r="FQ111" i="15" s="1"/>
  <c r="HE111" i="15" s="1"/>
  <c r="S110" i="9"/>
  <c r="ED111" i="15" s="1"/>
  <c r="EX111" i="15" s="1"/>
  <c r="FR111" i="15" s="1"/>
  <c r="HF111" i="15" s="1"/>
  <c r="T110" i="9"/>
  <c r="EE111" i="15" s="1"/>
  <c r="EY111" i="15" s="1"/>
  <c r="FS111" i="15" s="1"/>
  <c r="HG111" i="15" s="1"/>
  <c r="U110" i="9"/>
  <c r="EF111" i="15" s="1"/>
  <c r="EZ111" i="15" s="1"/>
  <c r="FT111" i="15" s="1"/>
  <c r="HH111" i="15" s="1"/>
  <c r="B111" i="9"/>
  <c r="DM112" i="15" s="1"/>
  <c r="EG112" i="15" s="1"/>
  <c r="C111" i="9"/>
  <c r="DN112" i="15" s="1"/>
  <c r="EH112" i="15" s="1"/>
  <c r="D111" i="9"/>
  <c r="DO112" i="15" s="1"/>
  <c r="EI112" i="15" s="1"/>
  <c r="E111" i="9"/>
  <c r="DP112" i="15" s="1"/>
  <c r="EJ112" i="15" s="1"/>
  <c r="F111" i="9"/>
  <c r="DQ112" i="15" s="1"/>
  <c r="G111" i="9"/>
  <c r="DR112" i="15" s="1"/>
  <c r="H111" i="9"/>
  <c r="DS112" i="15" s="1"/>
  <c r="I111" i="9"/>
  <c r="DT112" i="15" s="1"/>
  <c r="J111" i="9"/>
  <c r="DU112" i="15" s="1"/>
  <c r="K111" i="9"/>
  <c r="DV112" i="15" s="1"/>
  <c r="L111" i="9"/>
  <c r="DW112" i="15" s="1"/>
  <c r="EQ112" i="15" s="1"/>
  <c r="FK112" i="15" s="1"/>
  <c r="GY112" i="15" s="1"/>
  <c r="M111" i="9"/>
  <c r="DX112" i="15" s="1"/>
  <c r="N111" i="9"/>
  <c r="DY112" i="15" s="1"/>
  <c r="ES112" i="15" s="1"/>
  <c r="FM112" i="15" s="1"/>
  <c r="O111" i="9"/>
  <c r="DZ112" i="15" s="1"/>
  <c r="ET112" i="15" s="1"/>
  <c r="FN112" i="15" s="1"/>
  <c r="P111" i="9"/>
  <c r="EA112" i="15" s="1"/>
  <c r="EU112" i="15" s="1"/>
  <c r="FO112" i="15" s="1"/>
  <c r="Q111" i="9"/>
  <c r="EB112" i="15" s="1"/>
  <c r="R111" i="9"/>
  <c r="EC112" i="15" s="1"/>
  <c r="EW112" i="15" s="1"/>
  <c r="FQ112" i="15" s="1"/>
  <c r="HE112" i="15" s="1"/>
  <c r="S111" i="9"/>
  <c r="ED112" i="15" s="1"/>
  <c r="EX112" i="15" s="1"/>
  <c r="FR112" i="15" s="1"/>
  <c r="HF112" i="15" s="1"/>
  <c r="T111" i="9"/>
  <c r="EE112" i="15" s="1"/>
  <c r="U111" i="9"/>
  <c r="EF112" i="15" s="1"/>
  <c r="EZ112" i="15" s="1"/>
  <c r="FT112" i="15" s="1"/>
  <c r="HH112" i="15" s="1"/>
  <c r="B112" i="9"/>
  <c r="DM113" i="15" s="1"/>
  <c r="EG113" i="15" s="1"/>
  <c r="C112" i="9"/>
  <c r="DN113" i="15" s="1"/>
  <c r="EH113" i="15" s="1"/>
  <c r="D112" i="9"/>
  <c r="DO113" i="15" s="1"/>
  <c r="EI113" i="15" s="1"/>
  <c r="E112" i="9"/>
  <c r="DP113" i="15" s="1"/>
  <c r="EJ113" i="15" s="1"/>
  <c r="F112" i="9"/>
  <c r="DQ113" i="15" s="1"/>
  <c r="G112" i="9"/>
  <c r="DR113" i="15" s="1"/>
  <c r="H112" i="9"/>
  <c r="DS113" i="15" s="1"/>
  <c r="I112" i="9"/>
  <c r="DT113" i="15" s="1"/>
  <c r="J112" i="9"/>
  <c r="DU113" i="15" s="1"/>
  <c r="K112" i="9"/>
  <c r="DV113" i="15" s="1"/>
  <c r="L112" i="9"/>
  <c r="DW113" i="15" s="1"/>
  <c r="M112" i="9"/>
  <c r="DX113" i="15" s="1"/>
  <c r="N112" i="9"/>
  <c r="DY113" i="15" s="1"/>
  <c r="O112" i="9"/>
  <c r="DZ113" i="15" s="1"/>
  <c r="P112" i="9"/>
  <c r="EA113" i="15" s="1"/>
  <c r="EU113" i="15" s="1"/>
  <c r="FO113" i="15" s="1"/>
  <c r="Q112" i="9"/>
  <c r="EB113" i="15" s="1"/>
  <c r="R112" i="9"/>
  <c r="EC113" i="15" s="1"/>
  <c r="EW113" i="15" s="1"/>
  <c r="FQ113" i="15" s="1"/>
  <c r="HE113" i="15" s="1"/>
  <c r="S112" i="9"/>
  <c r="ED113" i="15" s="1"/>
  <c r="EX113" i="15" s="1"/>
  <c r="FR113" i="15" s="1"/>
  <c r="HF113" i="15" s="1"/>
  <c r="T112" i="9"/>
  <c r="EE113" i="15" s="1"/>
  <c r="EY113" i="15" s="1"/>
  <c r="FS113" i="15" s="1"/>
  <c r="HG113" i="15" s="1"/>
  <c r="U112" i="9"/>
  <c r="EF113" i="15" s="1"/>
  <c r="EZ113" i="15" s="1"/>
  <c r="FT113" i="15" s="1"/>
  <c r="HH113" i="15" s="1"/>
  <c r="B113" i="9"/>
  <c r="DM114" i="15" s="1"/>
  <c r="C113" i="9"/>
  <c r="DN114" i="15" s="1"/>
  <c r="EH114" i="15" s="1"/>
  <c r="D113" i="9"/>
  <c r="DO114" i="15" s="1"/>
  <c r="EI114" i="15" s="1"/>
  <c r="E113" i="9"/>
  <c r="DP114" i="15" s="1"/>
  <c r="EJ114" i="15" s="1"/>
  <c r="F113" i="9"/>
  <c r="DQ114" i="15" s="1"/>
  <c r="EK114" i="15" s="1"/>
  <c r="FE114" i="15" s="1"/>
  <c r="GS114" i="15" s="1"/>
  <c r="G113" i="9"/>
  <c r="DR114" i="15" s="1"/>
  <c r="EL114" i="15" s="1"/>
  <c r="FF114" i="15" s="1"/>
  <c r="GT114" i="15" s="1"/>
  <c r="H113" i="9"/>
  <c r="DS114" i="15" s="1"/>
  <c r="EM114" i="15" s="1"/>
  <c r="FG114" i="15" s="1"/>
  <c r="GU114" i="15" s="1"/>
  <c r="I113" i="9"/>
  <c r="DT114" i="15" s="1"/>
  <c r="EN114" i="15" s="1"/>
  <c r="FH114" i="15" s="1"/>
  <c r="GV114" i="15" s="1"/>
  <c r="J113" i="9"/>
  <c r="DU114" i="15" s="1"/>
  <c r="EO114" i="15" s="1"/>
  <c r="FI114" i="15" s="1"/>
  <c r="GW114" i="15" s="1"/>
  <c r="K113" i="9"/>
  <c r="DV114" i="15" s="1"/>
  <c r="EP114" i="15" s="1"/>
  <c r="FJ114" i="15" s="1"/>
  <c r="GX114" i="15" s="1"/>
  <c r="L113" i="9"/>
  <c r="DW114" i="15" s="1"/>
  <c r="EQ114" i="15" s="1"/>
  <c r="FK114" i="15" s="1"/>
  <c r="GY114" i="15" s="1"/>
  <c r="M113" i="9"/>
  <c r="DX114" i="15" s="1"/>
  <c r="ER114" i="15" s="1"/>
  <c r="FL114" i="15" s="1"/>
  <c r="GZ114" i="15" s="1"/>
  <c r="N113" i="9"/>
  <c r="DY114" i="15" s="1"/>
  <c r="ES114" i="15" s="1"/>
  <c r="FM114" i="15" s="1"/>
  <c r="O113" i="9"/>
  <c r="DZ114" i="15" s="1"/>
  <c r="ET114" i="15" s="1"/>
  <c r="FN114" i="15" s="1"/>
  <c r="P113" i="9"/>
  <c r="EA114" i="15" s="1"/>
  <c r="EU114" i="15" s="1"/>
  <c r="FO114" i="15" s="1"/>
  <c r="Q113" i="9"/>
  <c r="EB114" i="15" s="1"/>
  <c r="EV114" i="15" s="1"/>
  <c r="FP114" i="15" s="1"/>
  <c r="R113" i="9"/>
  <c r="EC114" i="15" s="1"/>
  <c r="EW114" i="15" s="1"/>
  <c r="FQ114" i="15" s="1"/>
  <c r="HE114" i="15" s="1"/>
  <c r="S113" i="9"/>
  <c r="ED114" i="15" s="1"/>
  <c r="EX114" i="15" s="1"/>
  <c r="FR114" i="15" s="1"/>
  <c r="HF114" i="15" s="1"/>
  <c r="T113" i="9"/>
  <c r="EE114" i="15" s="1"/>
  <c r="EY114" i="15" s="1"/>
  <c r="FS114" i="15" s="1"/>
  <c r="HG114" i="15" s="1"/>
  <c r="U113" i="9"/>
  <c r="EF114" i="15" s="1"/>
  <c r="EZ114" i="15" s="1"/>
  <c r="FT114" i="15" s="1"/>
  <c r="HH114" i="15" s="1"/>
  <c r="B114" i="9"/>
  <c r="DM115" i="15" s="1"/>
  <c r="EG115" i="15" s="1"/>
  <c r="C114" i="9"/>
  <c r="DN115" i="15" s="1"/>
  <c r="EH115" i="15" s="1"/>
  <c r="D114" i="9"/>
  <c r="DO115" i="15" s="1"/>
  <c r="EI115" i="15" s="1"/>
  <c r="E114" i="9"/>
  <c r="DP115" i="15" s="1"/>
  <c r="EJ115" i="15" s="1"/>
  <c r="F114" i="9"/>
  <c r="DQ115" i="15" s="1"/>
  <c r="G114" i="9"/>
  <c r="DR115" i="15" s="1"/>
  <c r="H114" i="9"/>
  <c r="DS115" i="15" s="1"/>
  <c r="EM115" i="15" s="1"/>
  <c r="FG115" i="15" s="1"/>
  <c r="GU115" i="15" s="1"/>
  <c r="I114" i="9"/>
  <c r="DT115" i="15" s="1"/>
  <c r="J114" i="9"/>
  <c r="DU115" i="15" s="1"/>
  <c r="K114" i="9"/>
  <c r="DV115" i="15" s="1"/>
  <c r="L114" i="9"/>
  <c r="DW115" i="15" s="1"/>
  <c r="EQ115" i="15" s="1"/>
  <c r="FK115" i="15" s="1"/>
  <c r="GY115" i="15" s="1"/>
  <c r="M114" i="9"/>
  <c r="DX115" i="15" s="1"/>
  <c r="ER115" i="15" s="1"/>
  <c r="FL115" i="15" s="1"/>
  <c r="GZ115" i="15" s="1"/>
  <c r="N114" i="9"/>
  <c r="DY115" i="15" s="1"/>
  <c r="ES115" i="15" s="1"/>
  <c r="FM115" i="15" s="1"/>
  <c r="O114" i="9"/>
  <c r="DZ115" i="15" s="1"/>
  <c r="ET115" i="15" s="1"/>
  <c r="FN115" i="15" s="1"/>
  <c r="P114" i="9"/>
  <c r="EA115" i="15" s="1"/>
  <c r="EU115" i="15" s="1"/>
  <c r="FO115" i="15" s="1"/>
  <c r="Q114" i="9"/>
  <c r="EB115" i="15" s="1"/>
  <c r="EV115" i="15" s="1"/>
  <c r="FP115" i="15" s="1"/>
  <c r="R114" i="9"/>
  <c r="EC115" i="15" s="1"/>
  <c r="EW115" i="15" s="1"/>
  <c r="FQ115" i="15" s="1"/>
  <c r="HE115" i="15" s="1"/>
  <c r="S114" i="9"/>
  <c r="ED115" i="15" s="1"/>
  <c r="EX115" i="15" s="1"/>
  <c r="FR115" i="15" s="1"/>
  <c r="HF115" i="15" s="1"/>
  <c r="T114" i="9"/>
  <c r="EE115" i="15" s="1"/>
  <c r="EY115" i="15" s="1"/>
  <c r="FS115" i="15" s="1"/>
  <c r="HG115" i="15" s="1"/>
  <c r="U114" i="9"/>
  <c r="EF115" i="15" s="1"/>
  <c r="EZ115" i="15" s="1"/>
  <c r="FT115" i="15" s="1"/>
  <c r="HH115" i="15" s="1"/>
  <c r="B115" i="9"/>
  <c r="DM116" i="15" s="1"/>
  <c r="EG116" i="15" s="1"/>
  <c r="C115" i="9"/>
  <c r="DN116" i="15" s="1"/>
  <c r="EH116" i="15" s="1"/>
  <c r="D115" i="9"/>
  <c r="DO116" i="15" s="1"/>
  <c r="EI116" i="15" s="1"/>
  <c r="E115" i="9"/>
  <c r="DP116" i="15" s="1"/>
  <c r="EJ116" i="15" s="1"/>
  <c r="F115" i="9"/>
  <c r="DQ116" i="15" s="1"/>
  <c r="G115" i="9"/>
  <c r="DR116" i="15" s="1"/>
  <c r="H115" i="9"/>
  <c r="DS116" i="15" s="1"/>
  <c r="EM116" i="15" s="1"/>
  <c r="FG116" i="15" s="1"/>
  <c r="GU116" i="15" s="1"/>
  <c r="I115" i="9"/>
  <c r="DT116" i="15" s="1"/>
  <c r="J115" i="9"/>
  <c r="DU116" i="15" s="1"/>
  <c r="EO116" i="15" s="1"/>
  <c r="FI116" i="15" s="1"/>
  <c r="GW116" i="15" s="1"/>
  <c r="K115" i="9"/>
  <c r="DV116" i="15" s="1"/>
  <c r="EP116" i="15" s="1"/>
  <c r="FJ116" i="15" s="1"/>
  <c r="GX116" i="15" s="1"/>
  <c r="L115" i="9"/>
  <c r="DW116" i="15" s="1"/>
  <c r="EQ116" i="15" s="1"/>
  <c r="FK116" i="15" s="1"/>
  <c r="GY116" i="15" s="1"/>
  <c r="M115" i="9"/>
  <c r="DX116" i="15" s="1"/>
  <c r="ER116" i="15" s="1"/>
  <c r="FL116" i="15" s="1"/>
  <c r="GZ116" i="15" s="1"/>
  <c r="N115" i="9"/>
  <c r="DY116" i="15" s="1"/>
  <c r="ES116" i="15" s="1"/>
  <c r="FM116" i="15" s="1"/>
  <c r="O115" i="9"/>
  <c r="DZ116" i="15" s="1"/>
  <c r="ET116" i="15" s="1"/>
  <c r="FN116" i="15" s="1"/>
  <c r="P115" i="9"/>
  <c r="EA116" i="15" s="1"/>
  <c r="EU116" i="15" s="1"/>
  <c r="FO116" i="15" s="1"/>
  <c r="Q115" i="9"/>
  <c r="EB116" i="15" s="1"/>
  <c r="EV116" i="15" s="1"/>
  <c r="FP116" i="15" s="1"/>
  <c r="R115" i="9"/>
  <c r="EC116" i="15" s="1"/>
  <c r="EW116" i="15" s="1"/>
  <c r="FQ116" i="15" s="1"/>
  <c r="HE116" i="15" s="1"/>
  <c r="S115" i="9"/>
  <c r="ED116" i="15" s="1"/>
  <c r="EX116" i="15" s="1"/>
  <c r="FR116" i="15" s="1"/>
  <c r="HF116" i="15" s="1"/>
  <c r="T115" i="9"/>
  <c r="EE116" i="15" s="1"/>
  <c r="EY116" i="15" s="1"/>
  <c r="FS116" i="15" s="1"/>
  <c r="HG116" i="15" s="1"/>
  <c r="U115" i="9"/>
  <c r="EF116" i="15" s="1"/>
  <c r="B116" i="9"/>
  <c r="DM117" i="15" s="1"/>
  <c r="EG117" i="15" s="1"/>
  <c r="C116" i="9"/>
  <c r="DN117" i="15" s="1"/>
  <c r="EH117" i="15" s="1"/>
  <c r="D116" i="9"/>
  <c r="DO117" i="15" s="1"/>
  <c r="EI117" i="15" s="1"/>
  <c r="E116" i="9"/>
  <c r="DP117" i="15" s="1"/>
  <c r="EJ117" i="15" s="1"/>
  <c r="F116" i="9"/>
  <c r="DQ117" i="15" s="1"/>
  <c r="G116" i="9"/>
  <c r="DR117" i="15" s="1"/>
  <c r="H116" i="9"/>
  <c r="DS117" i="15" s="1"/>
  <c r="I116" i="9"/>
  <c r="DT117" i="15" s="1"/>
  <c r="EN117" i="15" s="1"/>
  <c r="FH117" i="15" s="1"/>
  <c r="GV117" i="15" s="1"/>
  <c r="J116" i="9"/>
  <c r="DU117" i="15" s="1"/>
  <c r="K116" i="9"/>
  <c r="DV117" i="15" s="1"/>
  <c r="EP117" i="15" s="1"/>
  <c r="FJ117" i="15" s="1"/>
  <c r="GX117" i="15" s="1"/>
  <c r="L116" i="9"/>
  <c r="DW117" i="15" s="1"/>
  <c r="EQ117" i="15" s="1"/>
  <c r="FK117" i="15" s="1"/>
  <c r="GY117" i="15" s="1"/>
  <c r="M116" i="9"/>
  <c r="DX117" i="15" s="1"/>
  <c r="ER117" i="15" s="1"/>
  <c r="FL117" i="15" s="1"/>
  <c r="GZ117" i="15" s="1"/>
  <c r="N116" i="9"/>
  <c r="DY117" i="15" s="1"/>
  <c r="ES117" i="15" s="1"/>
  <c r="FM117" i="15" s="1"/>
  <c r="O116" i="9"/>
  <c r="DZ117" i="15" s="1"/>
  <c r="ET117" i="15" s="1"/>
  <c r="FN117" i="15" s="1"/>
  <c r="P116" i="9"/>
  <c r="EA117" i="15" s="1"/>
  <c r="EU117" i="15" s="1"/>
  <c r="FO117" i="15" s="1"/>
  <c r="Q116" i="9"/>
  <c r="EB117" i="15" s="1"/>
  <c r="EV117" i="15" s="1"/>
  <c r="FP117" i="15" s="1"/>
  <c r="R116" i="9"/>
  <c r="EC117" i="15" s="1"/>
  <c r="EW117" i="15" s="1"/>
  <c r="FQ117" i="15" s="1"/>
  <c r="HE117" i="15" s="1"/>
  <c r="S116" i="9"/>
  <c r="ED117" i="15" s="1"/>
  <c r="EX117" i="15" s="1"/>
  <c r="FR117" i="15" s="1"/>
  <c r="HF117" i="15" s="1"/>
  <c r="T116" i="9"/>
  <c r="EE117" i="15" s="1"/>
  <c r="EY117" i="15" s="1"/>
  <c r="FS117" i="15" s="1"/>
  <c r="HG117" i="15" s="1"/>
  <c r="U116" i="9"/>
  <c r="EF117" i="15" s="1"/>
  <c r="EZ117" i="15" s="1"/>
  <c r="FT117" i="15" s="1"/>
  <c r="HH117" i="15" s="1"/>
  <c r="B117" i="9"/>
  <c r="DM118" i="15" s="1"/>
  <c r="C117" i="9"/>
  <c r="DN118" i="15" s="1"/>
  <c r="EH118" i="15" s="1"/>
  <c r="D117" i="9"/>
  <c r="DO118" i="15" s="1"/>
  <c r="EI118" i="15" s="1"/>
  <c r="E117" i="9"/>
  <c r="DP118" i="15" s="1"/>
  <c r="EJ118" i="15" s="1"/>
  <c r="F117" i="9"/>
  <c r="DQ118" i="15" s="1"/>
  <c r="EK118" i="15" s="1"/>
  <c r="FE118" i="15" s="1"/>
  <c r="GS118" i="15" s="1"/>
  <c r="G117" i="9"/>
  <c r="DR118" i="15" s="1"/>
  <c r="EL118" i="15" s="1"/>
  <c r="FF118" i="15" s="1"/>
  <c r="GT118" i="15" s="1"/>
  <c r="H117" i="9"/>
  <c r="DS118" i="15" s="1"/>
  <c r="EM118" i="15" s="1"/>
  <c r="FG118" i="15" s="1"/>
  <c r="GU118" i="15" s="1"/>
  <c r="I117" i="9"/>
  <c r="DT118" i="15" s="1"/>
  <c r="EN118" i="15" s="1"/>
  <c r="FH118" i="15" s="1"/>
  <c r="GV118" i="15" s="1"/>
  <c r="J117" i="9"/>
  <c r="DU118" i="15" s="1"/>
  <c r="EO118" i="15" s="1"/>
  <c r="FI118" i="15" s="1"/>
  <c r="GW118" i="15" s="1"/>
  <c r="K117" i="9"/>
  <c r="DV118" i="15" s="1"/>
  <c r="EP118" i="15" s="1"/>
  <c r="FJ118" i="15" s="1"/>
  <c r="GX118" i="15" s="1"/>
  <c r="L117" i="9"/>
  <c r="DW118" i="15" s="1"/>
  <c r="EQ118" i="15" s="1"/>
  <c r="FK118" i="15" s="1"/>
  <c r="GY118" i="15" s="1"/>
  <c r="M117" i="9"/>
  <c r="DX118" i="15" s="1"/>
  <c r="ER118" i="15" s="1"/>
  <c r="FL118" i="15" s="1"/>
  <c r="GZ118" i="15" s="1"/>
  <c r="N117" i="9"/>
  <c r="DY118" i="15" s="1"/>
  <c r="ES118" i="15" s="1"/>
  <c r="FM118" i="15" s="1"/>
  <c r="O117" i="9"/>
  <c r="DZ118" i="15" s="1"/>
  <c r="ET118" i="15" s="1"/>
  <c r="FN118" i="15" s="1"/>
  <c r="P117" i="9"/>
  <c r="EA118" i="15" s="1"/>
  <c r="EU118" i="15" s="1"/>
  <c r="FO118" i="15" s="1"/>
  <c r="Q117" i="9"/>
  <c r="EB118" i="15" s="1"/>
  <c r="EV118" i="15" s="1"/>
  <c r="FP118" i="15" s="1"/>
  <c r="R117" i="9"/>
  <c r="EC118" i="15" s="1"/>
  <c r="EW118" i="15" s="1"/>
  <c r="FQ118" i="15" s="1"/>
  <c r="HE118" i="15" s="1"/>
  <c r="S117" i="9"/>
  <c r="ED118" i="15" s="1"/>
  <c r="EX118" i="15" s="1"/>
  <c r="FR118" i="15" s="1"/>
  <c r="HF118" i="15" s="1"/>
  <c r="T117" i="9"/>
  <c r="EE118" i="15" s="1"/>
  <c r="EY118" i="15" s="1"/>
  <c r="FS118" i="15" s="1"/>
  <c r="HG118" i="15" s="1"/>
  <c r="U117" i="9"/>
  <c r="EF118" i="15" s="1"/>
  <c r="EZ118" i="15" s="1"/>
  <c r="FT118" i="15" s="1"/>
  <c r="HH118" i="15" s="1"/>
  <c r="B118" i="9"/>
  <c r="DM119" i="15" s="1"/>
  <c r="EG119" i="15" s="1"/>
  <c r="C118" i="9"/>
  <c r="DN119" i="15" s="1"/>
  <c r="EH119" i="15" s="1"/>
  <c r="D118" i="9"/>
  <c r="DO119" i="15" s="1"/>
  <c r="EI119" i="15" s="1"/>
  <c r="E118" i="9"/>
  <c r="DP119" i="15" s="1"/>
  <c r="EJ119" i="15" s="1"/>
  <c r="F118" i="9"/>
  <c r="DQ119" i="15" s="1"/>
  <c r="G118" i="9"/>
  <c r="DR119" i="15" s="1"/>
  <c r="H118" i="9"/>
  <c r="DS119" i="15" s="1"/>
  <c r="I118" i="9"/>
  <c r="DT119" i="15" s="1"/>
  <c r="J118" i="9"/>
  <c r="DU119" i="15" s="1"/>
  <c r="K118" i="9"/>
  <c r="DV119" i="15" s="1"/>
  <c r="L118" i="9"/>
  <c r="DW119" i="15" s="1"/>
  <c r="M118" i="9"/>
  <c r="DX119" i="15" s="1"/>
  <c r="N118" i="9"/>
  <c r="DY119" i="15" s="1"/>
  <c r="ES119" i="15" s="1"/>
  <c r="FM119" i="15" s="1"/>
  <c r="O118" i="9"/>
  <c r="DZ119" i="15" s="1"/>
  <c r="ET119" i="15" s="1"/>
  <c r="FN119" i="15" s="1"/>
  <c r="P118" i="9"/>
  <c r="EA119" i="15" s="1"/>
  <c r="EU119" i="15" s="1"/>
  <c r="FO119" i="15" s="1"/>
  <c r="Q118" i="9"/>
  <c r="EB119" i="15" s="1"/>
  <c r="EV119" i="15" s="1"/>
  <c r="FP119" i="15" s="1"/>
  <c r="R118" i="9"/>
  <c r="EC119" i="15" s="1"/>
  <c r="EW119" i="15" s="1"/>
  <c r="FQ119" i="15" s="1"/>
  <c r="HE119" i="15" s="1"/>
  <c r="S118" i="9"/>
  <c r="ED119" i="15" s="1"/>
  <c r="EX119" i="15" s="1"/>
  <c r="FR119" i="15" s="1"/>
  <c r="HF119" i="15" s="1"/>
  <c r="T118" i="9"/>
  <c r="EE119" i="15" s="1"/>
  <c r="U118" i="9"/>
  <c r="EF119" i="15" s="1"/>
  <c r="B119" i="9"/>
  <c r="DM120" i="15" s="1"/>
  <c r="EG120" i="15" s="1"/>
  <c r="C119" i="9"/>
  <c r="DN120" i="15" s="1"/>
  <c r="EH120" i="15" s="1"/>
  <c r="D119" i="9"/>
  <c r="DO120" i="15" s="1"/>
  <c r="EI120" i="15" s="1"/>
  <c r="E119" i="9"/>
  <c r="DP120" i="15" s="1"/>
  <c r="EJ120" i="15" s="1"/>
  <c r="F119" i="9"/>
  <c r="DQ120" i="15" s="1"/>
  <c r="G119" i="9"/>
  <c r="DR120" i="15" s="1"/>
  <c r="H119" i="9"/>
  <c r="DS120" i="15" s="1"/>
  <c r="I119" i="9"/>
  <c r="DT120" i="15" s="1"/>
  <c r="J119" i="9"/>
  <c r="DU120" i="15" s="1"/>
  <c r="K119" i="9"/>
  <c r="DV120" i="15" s="1"/>
  <c r="L119" i="9"/>
  <c r="DW120" i="15" s="1"/>
  <c r="M119" i="9"/>
  <c r="DX120" i="15" s="1"/>
  <c r="N119" i="9"/>
  <c r="DY120" i="15" s="1"/>
  <c r="ES120" i="15" s="1"/>
  <c r="FM120" i="15" s="1"/>
  <c r="O119" i="9"/>
  <c r="DZ120" i="15" s="1"/>
  <c r="P119" i="9"/>
  <c r="EA120" i="15" s="1"/>
  <c r="Q119" i="9"/>
  <c r="EB120" i="15" s="1"/>
  <c r="R119" i="9"/>
  <c r="EC120" i="15" s="1"/>
  <c r="S119" i="9"/>
  <c r="ED120" i="15" s="1"/>
  <c r="T119" i="9"/>
  <c r="EE120" i="15" s="1"/>
  <c r="U119" i="9"/>
  <c r="EF120" i="15" s="1"/>
  <c r="B120" i="9"/>
  <c r="DM121" i="15" s="1"/>
  <c r="C120" i="9"/>
  <c r="DN121" i="15" s="1"/>
  <c r="EH121" i="15" s="1"/>
  <c r="D120" i="9"/>
  <c r="DO121" i="15" s="1"/>
  <c r="EI121" i="15" s="1"/>
  <c r="E120" i="9"/>
  <c r="DP121" i="15" s="1"/>
  <c r="EJ121" i="15" s="1"/>
  <c r="F120" i="9"/>
  <c r="DQ121" i="15" s="1"/>
  <c r="EK121" i="15" s="1"/>
  <c r="FE121" i="15" s="1"/>
  <c r="GS121" i="15" s="1"/>
  <c r="G120" i="9"/>
  <c r="DR121" i="15" s="1"/>
  <c r="EL121" i="15" s="1"/>
  <c r="FF121" i="15" s="1"/>
  <c r="GT121" i="15" s="1"/>
  <c r="H120" i="9"/>
  <c r="DS121" i="15" s="1"/>
  <c r="EM121" i="15" s="1"/>
  <c r="FG121" i="15" s="1"/>
  <c r="GU121" i="15" s="1"/>
  <c r="I120" i="9"/>
  <c r="DT121" i="15" s="1"/>
  <c r="EN121" i="15" s="1"/>
  <c r="FH121" i="15" s="1"/>
  <c r="GV121" i="15" s="1"/>
  <c r="J120" i="9"/>
  <c r="DU121" i="15" s="1"/>
  <c r="EO121" i="15" s="1"/>
  <c r="FI121" i="15" s="1"/>
  <c r="GW121" i="15" s="1"/>
  <c r="K120" i="9"/>
  <c r="DV121" i="15" s="1"/>
  <c r="EP121" i="15" s="1"/>
  <c r="FJ121" i="15" s="1"/>
  <c r="GX121" i="15" s="1"/>
  <c r="L120" i="9"/>
  <c r="DW121" i="15" s="1"/>
  <c r="EQ121" i="15" s="1"/>
  <c r="FK121" i="15" s="1"/>
  <c r="GY121" i="15" s="1"/>
  <c r="M120" i="9"/>
  <c r="DX121" i="15" s="1"/>
  <c r="ER121" i="15" s="1"/>
  <c r="FL121" i="15" s="1"/>
  <c r="GZ121" i="15" s="1"/>
  <c r="N120" i="9"/>
  <c r="DY121" i="15" s="1"/>
  <c r="ES121" i="15" s="1"/>
  <c r="FM121" i="15" s="1"/>
  <c r="O120" i="9"/>
  <c r="DZ121" i="15" s="1"/>
  <c r="ET121" i="15" s="1"/>
  <c r="FN121" i="15" s="1"/>
  <c r="P120" i="9"/>
  <c r="EA121" i="15" s="1"/>
  <c r="EU121" i="15" s="1"/>
  <c r="FO121" i="15" s="1"/>
  <c r="Q120" i="9"/>
  <c r="EB121" i="15" s="1"/>
  <c r="EV121" i="15" s="1"/>
  <c r="FP121" i="15" s="1"/>
  <c r="R120" i="9"/>
  <c r="EC121" i="15" s="1"/>
  <c r="EW121" i="15" s="1"/>
  <c r="FQ121" i="15" s="1"/>
  <c r="HE121" i="15" s="1"/>
  <c r="S120" i="9"/>
  <c r="ED121" i="15" s="1"/>
  <c r="EX121" i="15" s="1"/>
  <c r="FR121" i="15" s="1"/>
  <c r="HF121" i="15" s="1"/>
  <c r="T120" i="9"/>
  <c r="EE121" i="15" s="1"/>
  <c r="EY121" i="15" s="1"/>
  <c r="FS121" i="15" s="1"/>
  <c r="HG121" i="15" s="1"/>
  <c r="U120" i="9"/>
  <c r="EF121" i="15" s="1"/>
  <c r="EZ121" i="15" s="1"/>
  <c r="FT121" i="15" s="1"/>
  <c r="HH121" i="15" s="1"/>
  <c r="B121" i="9"/>
  <c r="DM122" i="15" s="1"/>
  <c r="C121" i="9"/>
  <c r="DN122" i="15" s="1"/>
  <c r="EH122" i="15" s="1"/>
  <c r="D121" i="9"/>
  <c r="DO122" i="15" s="1"/>
  <c r="EI122" i="15" s="1"/>
  <c r="E121" i="9"/>
  <c r="DP122" i="15" s="1"/>
  <c r="EJ122" i="15" s="1"/>
  <c r="F121" i="9"/>
  <c r="DQ122" i="15" s="1"/>
  <c r="EK122" i="15" s="1"/>
  <c r="FE122" i="15" s="1"/>
  <c r="GS122" i="15" s="1"/>
  <c r="G121" i="9"/>
  <c r="DR122" i="15" s="1"/>
  <c r="EL122" i="15" s="1"/>
  <c r="FF122" i="15" s="1"/>
  <c r="GT122" i="15" s="1"/>
  <c r="H121" i="9"/>
  <c r="DS122" i="15" s="1"/>
  <c r="EM122" i="15" s="1"/>
  <c r="FG122" i="15" s="1"/>
  <c r="GU122" i="15" s="1"/>
  <c r="I121" i="9"/>
  <c r="DT122" i="15" s="1"/>
  <c r="EN122" i="15" s="1"/>
  <c r="FH122" i="15" s="1"/>
  <c r="GV122" i="15" s="1"/>
  <c r="J121" i="9"/>
  <c r="DU122" i="15" s="1"/>
  <c r="EO122" i="15" s="1"/>
  <c r="FI122" i="15" s="1"/>
  <c r="GW122" i="15" s="1"/>
  <c r="K121" i="9"/>
  <c r="DV122" i="15" s="1"/>
  <c r="EP122" i="15" s="1"/>
  <c r="FJ122" i="15" s="1"/>
  <c r="GX122" i="15" s="1"/>
  <c r="L121" i="9"/>
  <c r="DW122" i="15" s="1"/>
  <c r="EQ122" i="15" s="1"/>
  <c r="FK122" i="15" s="1"/>
  <c r="GY122" i="15" s="1"/>
  <c r="M121" i="9"/>
  <c r="DX122" i="15" s="1"/>
  <c r="ER122" i="15" s="1"/>
  <c r="FL122" i="15" s="1"/>
  <c r="GZ122" i="15" s="1"/>
  <c r="N121" i="9"/>
  <c r="DY122" i="15" s="1"/>
  <c r="ES122" i="15" s="1"/>
  <c r="FM122" i="15" s="1"/>
  <c r="O121" i="9"/>
  <c r="DZ122" i="15" s="1"/>
  <c r="ET122" i="15" s="1"/>
  <c r="FN122" i="15" s="1"/>
  <c r="P121" i="9"/>
  <c r="EA122" i="15" s="1"/>
  <c r="EU122" i="15" s="1"/>
  <c r="FO122" i="15" s="1"/>
  <c r="Q121" i="9"/>
  <c r="EB122" i="15" s="1"/>
  <c r="EV122" i="15" s="1"/>
  <c r="FP122" i="15" s="1"/>
  <c r="R121" i="9"/>
  <c r="EC122" i="15" s="1"/>
  <c r="EW122" i="15" s="1"/>
  <c r="FQ122" i="15" s="1"/>
  <c r="HE122" i="15" s="1"/>
  <c r="S121" i="9"/>
  <c r="ED122" i="15" s="1"/>
  <c r="EX122" i="15" s="1"/>
  <c r="FR122" i="15" s="1"/>
  <c r="HF122" i="15" s="1"/>
  <c r="T121" i="9"/>
  <c r="EE122" i="15" s="1"/>
  <c r="EY122" i="15" s="1"/>
  <c r="FS122" i="15" s="1"/>
  <c r="HG122" i="15" s="1"/>
  <c r="U121" i="9"/>
  <c r="EF122" i="15" s="1"/>
  <c r="EZ122" i="15" s="1"/>
  <c r="FT122" i="15" s="1"/>
  <c r="HH122" i="15" s="1"/>
  <c r="B122" i="9"/>
  <c r="DM123" i="15" s="1"/>
  <c r="EG123" i="15" s="1"/>
  <c r="C122" i="9"/>
  <c r="DN123" i="15" s="1"/>
  <c r="EH123" i="15" s="1"/>
  <c r="D122" i="9"/>
  <c r="DO123" i="15" s="1"/>
  <c r="EI123" i="15" s="1"/>
  <c r="E122" i="9"/>
  <c r="DP123" i="15" s="1"/>
  <c r="EJ123" i="15" s="1"/>
  <c r="F122" i="9"/>
  <c r="DQ123" i="15" s="1"/>
  <c r="G122" i="9"/>
  <c r="DR123" i="15" s="1"/>
  <c r="H122" i="9"/>
  <c r="DS123" i="15" s="1"/>
  <c r="I122" i="9"/>
  <c r="DT123" i="15" s="1"/>
  <c r="J122" i="9"/>
  <c r="DU123" i="15" s="1"/>
  <c r="K122" i="9"/>
  <c r="DV123" i="15" s="1"/>
  <c r="EP123" i="15" s="1"/>
  <c r="FJ123" i="15" s="1"/>
  <c r="GX123" i="15" s="1"/>
  <c r="L122" i="9"/>
  <c r="DW123" i="15" s="1"/>
  <c r="EQ123" i="15" s="1"/>
  <c r="FK123" i="15" s="1"/>
  <c r="GY123" i="15" s="1"/>
  <c r="M122" i="9"/>
  <c r="DX123" i="15" s="1"/>
  <c r="N122" i="9"/>
  <c r="DY123" i="15" s="1"/>
  <c r="ES123" i="15" s="1"/>
  <c r="FM123" i="15" s="1"/>
  <c r="O122" i="9"/>
  <c r="DZ123" i="15" s="1"/>
  <c r="ET123" i="15" s="1"/>
  <c r="FN123" i="15" s="1"/>
  <c r="P122" i="9"/>
  <c r="EA123" i="15" s="1"/>
  <c r="EU123" i="15" s="1"/>
  <c r="FO123" i="15" s="1"/>
  <c r="Q122" i="9"/>
  <c r="EB123" i="15" s="1"/>
  <c r="R122" i="9"/>
  <c r="EC123" i="15" s="1"/>
  <c r="EW123" i="15" s="1"/>
  <c r="FQ123" i="15" s="1"/>
  <c r="HE123" i="15" s="1"/>
  <c r="S122" i="9"/>
  <c r="ED123" i="15" s="1"/>
  <c r="EX123" i="15" s="1"/>
  <c r="FR123" i="15" s="1"/>
  <c r="HF123" i="15" s="1"/>
  <c r="T122" i="9"/>
  <c r="EE123" i="15" s="1"/>
  <c r="U122" i="9"/>
  <c r="EF123" i="15" s="1"/>
  <c r="EZ123" i="15" s="1"/>
  <c r="FT123" i="15" s="1"/>
  <c r="HH123" i="15" s="1"/>
  <c r="B123" i="9"/>
  <c r="DM124" i="15" s="1"/>
  <c r="EG124" i="15" s="1"/>
  <c r="C123" i="9"/>
  <c r="DN124" i="15" s="1"/>
  <c r="EH124" i="15" s="1"/>
  <c r="D123" i="9"/>
  <c r="DO124" i="15" s="1"/>
  <c r="EI124" i="15" s="1"/>
  <c r="E123" i="9"/>
  <c r="DP124" i="15" s="1"/>
  <c r="EJ124" i="15" s="1"/>
  <c r="F123" i="9"/>
  <c r="DQ124" i="15" s="1"/>
  <c r="G123" i="9"/>
  <c r="DR124" i="15" s="1"/>
  <c r="H123" i="9"/>
  <c r="DS124" i="15" s="1"/>
  <c r="I123" i="9"/>
  <c r="DT124" i="15" s="1"/>
  <c r="J123" i="9"/>
  <c r="DU124" i="15" s="1"/>
  <c r="K123" i="9"/>
  <c r="DV124" i="15" s="1"/>
  <c r="L123" i="9"/>
  <c r="DW124" i="15" s="1"/>
  <c r="EQ124" i="15" s="1"/>
  <c r="FK124" i="15" s="1"/>
  <c r="GY124" i="15" s="1"/>
  <c r="M123" i="9"/>
  <c r="DX124" i="15" s="1"/>
  <c r="ER124" i="15" s="1"/>
  <c r="FL124" i="15" s="1"/>
  <c r="GZ124" i="15" s="1"/>
  <c r="N123" i="9"/>
  <c r="DY124" i="15" s="1"/>
  <c r="ES124" i="15" s="1"/>
  <c r="FM124" i="15" s="1"/>
  <c r="O123" i="9"/>
  <c r="DZ124" i="15" s="1"/>
  <c r="ET124" i="15" s="1"/>
  <c r="FN124" i="15" s="1"/>
  <c r="P123" i="9"/>
  <c r="EA124" i="15" s="1"/>
  <c r="EU124" i="15" s="1"/>
  <c r="FO124" i="15" s="1"/>
  <c r="Q123" i="9"/>
  <c r="EB124" i="15" s="1"/>
  <c r="EV124" i="15" s="1"/>
  <c r="FP124" i="15" s="1"/>
  <c r="R123" i="9"/>
  <c r="EC124" i="15" s="1"/>
  <c r="EW124" i="15" s="1"/>
  <c r="FQ124" i="15" s="1"/>
  <c r="HE124" i="15" s="1"/>
  <c r="S123" i="9"/>
  <c r="ED124" i="15" s="1"/>
  <c r="EX124" i="15" s="1"/>
  <c r="FR124" i="15" s="1"/>
  <c r="HF124" i="15" s="1"/>
  <c r="T123" i="9"/>
  <c r="EE124" i="15" s="1"/>
  <c r="EY124" i="15" s="1"/>
  <c r="FS124" i="15" s="1"/>
  <c r="HG124" i="15" s="1"/>
  <c r="U123" i="9"/>
  <c r="EF124" i="15" s="1"/>
  <c r="EZ124" i="15" s="1"/>
  <c r="FT124" i="15" s="1"/>
  <c r="HH124" i="15" s="1"/>
  <c r="B124" i="9"/>
  <c r="DM125" i="15" s="1"/>
  <c r="EG125" i="15" s="1"/>
  <c r="C124" i="9"/>
  <c r="DN125" i="15" s="1"/>
  <c r="EH125" i="15" s="1"/>
  <c r="D124" i="9"/>
  <c r="DO125" i="15" s="1"/>
  <c r="EI125" i="15" s="1"/>
  <c r="E124" i="9"/>
  <c r="DP125" i="15" s="1"/>
  <c r="EJ125" i="15" s="1"/>
  <c r="F124" i="9"/>
  <c r="DQ125" i="15" s="1"/>
  <c r="G124" i="9"/>
  <c r="DR125" i="15" s="1"/>
  <c r="H124" i="9"/>
  <c r="DS125" i="15" s="1"/>
  <c r="I124" i="9"/>
  <c r="DT125" i="15" s="1"/>
  <c r="J124" i="9"/>
  <c r="DU125" i="15" s="1"/>
  <c r="EO125" i="15" s="1"/>
  <c r="FI125" i="15" s="1"/>
  <c r="GW125" i="15" s="1"/>
  <c r="K124" i="9"/>
  <c r="DV125" i="15" s="1"/>
  <c r="L124" i="9"/>
  <c r="DW125" i="15" s="1"/>
  <c r="EQ125" i="15" s="1"/>
  <c r="FK125" i="15" s="1"/>
  <c r="GY125" i="15" s="1"/>
  <c r="M124" i="9"/>
  <c r="DX125" i="15" s="1"/>
  <c r="ER125" i="15" s="1"/>
  <c r="FL125" i="15" s="1"/>
  <c r="GZ125" i="15" s="1"/>
  <c r="N124" i="9"/>
  <c r="DY125" i="15" s="1"/>
  <c r="ES125" i="15" s="1"/>
  <c r="FM125" i="15" s="1"/>
  <c r="O124" i="9"/>
  <c r="DZ125" i="15" s="1"/>
  <c r="ET125" i="15" s="1"/>
  <c r="FN125" i="15" s="1"/>
  <c r="P124" i="9"/>
  <c r="EA125" i="15" s="1"/>
  <c r="EU125" i="15" s="1"/>
  <c r="FO125" i="15" s="1"/>
  <c r="Q124" i="9"/>
  <c r="EB125" i="15" s="1"/>
  <c r="EV125" i="15" s="1"/>
  <c r="FP125" i="15" s="1"/>
  <c r="R124" i="9"/>
  <c r="EC125" i="15" s="1"/>
  <c r="EW125" i="15" s="1"/>
  <c r="FQ125" i="15" s="1"/>
  <c r="HE125" i="15" s="1"/>
  <c r="S124" i="9"/>
  <c r="ED125" i="15" s="1"/>
  <c r="EX125" i="15" s="1"/>
  <c r="FR125" i="15" s="1"/>
  <c r="HF125" i="15" s="1"/>
  <c r="T124" i="9"/>
  <c r="EE125" i="15" s="1"/>
  <c r="EY125" i="15" s="1"/>
  <c r="FS125" i="15" s="1"/>
  <c r="HG125" i="15" s="1"/>
  <c r="U124" i="9"/>
  <c r="EF125" i="15" s="1"/>
  <c r="EZ125" i="15" s="1"/>
  <c r="FT125" i="15" s="1"/>
  <c r="HH125" i="15" s="1"/>
  <c r="B125" i="9"/>
  <c r="DM126" i="15" s="1"/>
  <c r="EG126" i="15" s="1"/>
  <c r="C125" i="9"/>
  <c r="DN126" i="15" s="1"/>
  <c r="EH126" i="15" s="1"/>
  <c r="D125" i="9"/>
  <c r="DO126" i="15" s="1"/>
  <c r="EI126" i="15" s="1"/>
  <c r="E125" i="9"/>
  <c r="DP126" i="15" s="1"/>
  <c r="EJ126" i="15" s="1"/>
  <c r="F125" i="9"/>
  <c r="DQ126" i="15" s="1"/>
  <c r="G125" i="9"/>
  <c r="DR126" i="15" s="1"/>
  <c r="H125" i="9"/>
  <c r="DS126" i="15" s="1"/>
  <c r="I125" i="9"/>
  <c r="DT126" i="15" s="1"/>
  <c r="J125" i="9"/>
  <c r="DU126" i="15" s="1"/>
  <c r="EO126" i="15" s="1"/>
  <c r="FI126" i="15" s="1"/>
  <c r="GW126" i="15" s="1"/>
  <c r="K125" i="9"/>
  <c r="DV126" i="15" s="1"/>
  <c r="L125" i="9"/>
  <c r="DW126" i="15" s="1"/>
  <c r="EQ126" i="15" s="1"/>
  <c r="FK126" i="15" s="1"/>
  <c r="GY126" i="15" s="1"/>
  <c r="M125" i="9"/>
  <c r="DX126" i="15" s="1"/>
  <c r="N125" i="9"/>
  <c r="DY126" i="15" s="1"/>
  <c r="O125" i="9"/>
  <c r="DZ126" i="15" s="1"/>
  <c r="ET126" i="15" s="1"/>
  <c r="FN126" i="15" s="1"/>
  <c r="P125" i="9"/>
  <c r="EA126" i="15" s="1"/>
  <c r="EU126" i="15" s="1"/>
  <c r="FO126" i="15" s="1"/>
  <c r="Q125" i="9"/>
  <c r="EB126" i="15" s="1"/>
  <c r="EV126" i="15" s="1"/>
  <c r="FP126" i="15" s="1"/>
  <c r="R125" i="9"/>
  <c r="EC126" i="15" s="1"/>
  <c r="EW126" i="15" s="1"/>
  <c r="FQ126" i="15" s="1"/>
  <c r="HE126" i="15" s="1"/>
  <c r="S125" i="9"/>
  <c r="ED126" i="15" s="1"/>
  <c r="EX126" i="15" s="1"/>
  <c r="FR126" i="15" s="1"/>
  <c r="HF126" i="15" s="1"/>
  <c r="T125" i="9"/>
  <c r="EE126" i="15" s="1"/>
  <c r="EY126" i="15" s="1"/>
  <c r="FS126" i="15" s="1"/>
  <c r="HG126" i="15" s="1"/>
  <c r="U125" i="9"/>
  <c r="EF126" i="15" s="1"/>
  <c r="EZ126" i="15" s="1"/>
  <c r="FT126" i="15" s="1"/>
  <c r="HH126" i="15" s="1"/>
  <c r="B126" i="9"/>
  <c r="DM127" i="15" s="1"/>
  <c r="EG127" i="15" s="1"/>
  <c r="C126" i="9"/>
  <c r="DN127" i="15" s="1"/>
  <c r="EH127" i="15" s="1"/>
  <c r="D126" i="9"/>
  <c r="DO127" i="15" s="1"/>
  <c r="EI127" i="15" s="1"/>
  <c r="E126" i="9"/>
  <c r="DP127" i="15" s="1"/>
  <c r="EJ127" i="15" s="1"/>
  <c r="F126" i="9"/>
  <c r="DQ127" i="15" s="1"/>
  <c r="G126" i="9"/>
  <c r="DR127" i="15" s="1"/>
  <c r="H126" i="9"/>
  <c r="DS127" i="15" s="1"/>
  <c r="I126" i="9"/>
  <c r="DT127" i="15" s="1"/>
  <c r="J126" i="9"/>
  <c r="DU127" i="15" s="1"/>
  <c r="K126" i="9"/>
  <c r="DV127" i="15" s="1"/>
  <c r="L126" i="9"/>
  <c r="DW127" i="15" s="1"/>
  <c r="M126" i="9"/>
  <c r="DX127" i="15" s="1"/>
  <c r="ER127" i="15" s="1"/>
  <c r="FL127" i="15" s="1"/>
  <c r="GZ127" i="15" s="1"/>
  <c r="N126" i="9"/>
  <c r="DY127" i="15" s="1"/>
  <c r="ES127" i="15" s="1"/>
  <c r="FM127" i="15" s="1"/>
  <c r="O126" i="9"/>
  <c r="DZ127" i="15" s="1"/>
  <c r="P126" i="9"/>
  <c r="EA127" i="15" s="1"/>
  <c r="EU127" i="15" s="1"/>
  <c r="FO127" i="15" s="1"/>
  <c r="Q126" i="9"/>
  <c r="EB127" i="15" s="1"/>
  <c r="EV127" i="15" s="1"/>
  <c r="FP127" i="15" s="1"/>
  <c r="R126" i="9"/>
  <c r="EC127" i="15" s="1"/>
  <c r="EW127" i="15" s="1"/>
  <c r="FQ127" i="15" s="1"/>
  <c r="HE127" i="15" s="1"/>
  <c r="S126" i="9"/>
  <c r="ED127" i="15" s="1"/>
  <c r="EX127" i="15" s="1"/>
  <c r="FR127" i="15" s="1"/>
  <c r="HF127" i="15" s="1"/>
  <c r="T126" i="9"/>
  <c r="EE127" i="15" s="1"/>
  <c r="EY127" i="15" s="1"/>
  <c r="FS127" i="15" s="1"/>
  <c r="HG127" i="15" s="1"/>
  <c r="U126" i="9"/>
  <c r="EF127" i="15" s="1"/>
  <c r="EZ127" i="15" s="1"/>
  <c r="FT127" i="15" s="1"/>
  <c r="HH127" i="15" s="1"/>
  <c r="B127" i="9"/>
  <c r="DM128" i="15" s="1"/>
  <c r="EG128" i="15" s="1"/>
  <c r="C127" i="9"/>
  <c r="DN128" i="15" s="1"/>
  <c r="EH128" i="15" s="1"/>
  <c r="D127" i="9"/>
  <c r="DO128" i="15" s="1"/>
  <c r="EI128" i="15" s="1"/>
  <c r="E127" i="9"/>
  <c r="DP128" i="15" s="1"/>
  <c r="EJ128" i="15" s="1"/>
  <c r="F127" i="9"/>
  <c r="DQ128" i="15" s="1"/>
  <c r="G127" i="9"/>
  <c r="DR128" i="15" s="1"/>
  <c r="H127" i="9"/>
  <c r="DS128" i="15" s="1"/>
  <c r="I127" i="9"/>
  <c r="DT128" i="15" s="1"/>
  <c r="J127" i="9"/>
  <c r="DU128" i="15" s="1"/>
  <c r="EO128" i="15" s="1"/>
  <c r="FI128" i="15" s="1"/>
  <c r="GW128" i="15" s="1"/>
  <c r="K127" i="9"/>
  <c r="DV128" i="15" s="1"/>
  <c r="L127" i="9"/>
  <c r="DW128" i="15" s="1"/>
  <c r="M127" i="9"/>
  <c r="DX128" i="15" s="1"/>
  <c r="ER128" i="15" s="1"/>
  <c r="FL128" i="15" s="1"/>
  <c r="GZ128" i="15" s="1"/>
  <c r="N127" i="9"/>
  <c r="DY128" i="15" s="1"/>
  <c r="O127" i="9"/>
  <c r="DZ128" i="15" s="1"/>
  <c r="P127" i="9"/>
  <c r="EA128" i="15" s="1"/>
  <c r="Q127" i="9"/>
  <c r="EB128" i="15" s="1"/>
  <c r="EV128" i="15" s="1"/>
  <c r="FP128" i="15" s="1"/>
  <c r="R127" i="9"/>
  <c r="EC128" i="15" s="1"/>
  <c r="EW128" i="15" s="1"/>
  <c r="FQ128" i="15" s="1"/>
  <c r="HE128" i="15" s="1"/>
  <c r="S127" i="9"/>
  <c r="ED128" i="15" s="1"/>
  <c r="EX128" i="15" s="1"/>
  <c r="FR128" i="15" s="1"/>
  <c r="HF128" i="15" s="1"/>
  <c r="T127" i="9"/>
  <c r="EE128" i="15" s="1"/>
  <c r="U127" i="9"/>
  <c r="EF128" i="15" s="1"/>
  <c r="B128" i="9"/>
  <c r="DM129" i="15" s="1"/>
  <c r="EG129" i="15" s="1"/>
  <c r="C128" i="9"/>
  <c r="DN129" i="15" s="1"/>
  <c r="EH129" i="15" s="1"/>
  <c r="D128" i="9"/>
  <c r="DO129" i="15" s="1"/>
  <c r="EI129" i="15" s="1"/>
  <c r="E128" i="9"/>
  <c r="DP129" i="15" s="1"/>
  <c r="EJ129" i="15" s="1"/>
  <c r="F128" i="9"/>
  <c r="DQ129" i="15" s="1"/>
  <c r="G128" i="9"/>
  <c r="DR129" i="15" s="1"/>
  <c r="H128" i="9"/>
  <c r="DS129" i="15" s="1"/>
  <c r="EM129" i="15" s="1"/>
  <c r="FG129" i="15" s="1"/>
  <c r="GU129" i="15" s="1"/>
  <c r="I128" i="9"/>
  <c r="DT129" i="15" s="1"/>
  <c r="J128" i="9"/>
  <c r="DU129" i="15" s="1"/>
  <c r="K128" i="9"/>
  <c r="DV129" i="15" s="1"/>
  <c r="L128" i="9"/>
  <c r="DW129" i="15" s="1"/>
  <c r="EQ129" i="15" s="1"/>
  <c r="FK129" i="15" s="1"/>
  <c r="GY129" i="15" s="1"/>
  <c r="M128" i="9"/>
  <c r="DX129" i="15" s="1"/>
  <c r="N128" i="9"/>
  <c r="DY129" i="15" s="1"/>
  <c r="ES129" i="15" s="1"/>
  <c r="FM129" i="15" s="1"/>
  <c r="O128" i="9"/>
  <c r="DZ129" i="15" s="1"/>
  <c r="ET129" i="15" s="1"/>
  <c r="FN129" i="15" s="1"/>
  <c r="P128" i="9"/>
  <c r="EA129" i="15" s="1"/>
  <c r="EU129" i="15" s="1"/>
  <c r="FO129" i="15" s="1"/>
  <c r="Q128" i="9"/>
  <c r="EB129" i="15" s="1"/>
  <c r="EV129" i="15" s="1"/>
  <c r="FP129" i="15" s="1"/>
  <c r="R128" i="9"/>
  <c r="EC129" i="15" s="1"/>
  <c r="EW129" i="15" s="1"/>
  <c r="FQ129" i="15" s="1"/>
  <c r="HE129" i="15" s="1"/>
  <c r="S128" i="9"/>
  <c r="ED129" i="15" s="1"/>
  <c r="EX129" i="15" s="1"/>
  <c r="FR129" i="15" s="1"/>
  <c r="HF129" i="15" s="1"/>
  <c r="T128" i="9"/>
  <c r="EE129" i="15" s="1"/>
  <c r="EY129" i="15" s="1"/>
  <c r="FS129" i="15" s="1"/>
  <c r="HG129" i="15" s="1"/>
  <c r="U128" i="9"/>
  <c r="EF129" i="15" s="1"/>
  <c r="EZ129" i="15" s="1"/>
  <c r="FT129" i="15" s="1"/>
  <c r="HH129" i="15" s="1"/>
  <c r="B129" i="9"/>
  <c r="DM130" i="15" s="1"/>
  <c r="EG130" i="15" s="1"/>
  <c r="C129" i="9"/>
  <c r="DN130" i="15" s="1"/>
  <c r="EH130" i="15" s="1"/>
  <c r="D129" i="9"/>
  <c r="DO130" i="15" s="1"/>
  <c r="EI130" i="15" s="1"/>
  <c r="E129" i="9"/>
  <c r="DP130" i="15" s="1"/>
  <c r="EJ130" i="15" s="1"/>
  <c r="F129" i="9"/>
  <c r="DQ130" i="15" s="1"/>
  <c r="G129" i="9"/>
  <c r="DR130" i="15" s="1"/>
  <c r="H129" i="9"/>
  <c r="DS130" i="15" s="1"/>
  <c r="I129" i="9"/>
  <c r="DT130" i="15" s="1"/>
  <c r="J129" i="9"/>
  <c r="DU130" i="15" s="1"/>
  <c r="K129" i="9"/>
  <c r="DV130" i="15" s="1"/>
  <c r="L129" i="9"/>
  <c r="DW130" i="15" s="1"/>
  <c r="M129" i="9"/>
  <c r="DX130" i="15" s="1"/>
  <c r="N129" i="9"/>
  <c r="DY130" i="15" s="1"/>
  <c r="ES130" i="15" s="1"/>
  <c r="FM130" i="15" s="1"/>
  <c r="O129" i="9"/>
  <c r="DZ130" i="15" s="1"/>
  <c r="P129" i="9"/>
  <c r="EA130" i="15" s="1"/>
  <c r="Q129" i="9"/>
  <c r="EB130" i="15" s="1"/>
  <c r="EV130" i="15" s="1"/>
  <c r="FP130" i="15" s="1"/>
  <c r="R129" i="9"/>
  <c r="EC130" i="15" s="1"/>
  <c r="EW130" i="15" s="1"/>
  <c r="FQ130" i="15" s="1"/>
  <c r="HE130" i="15" s="1"/>
  <c r="S129" i="9"/>
  <c r="ED130" i="15" s="1"/>
  <c r="EX130" i="15" s="1"/>
  <c r="FR130" i="15" s="1"/>
  <c r="HF130" i="15" s="1"/>
  <c r="T129" i="9"/>
  <c r="EE130" i="15" s="1"/>
  <c r="U129" i="9"/>
  <c r="EF130" i="15" s="1"/>
  <c r="B130" i="9"/>
  <c r="DM131" i="15" s="1"/>
  <c r="EG131" i="15" s="1"/>
  <c r="C130" i="9"/>
  <c r="DN131" i="15" s="1"/>
  <c r="EH131" i="15" s="1"/>
  <c r="D130" i="9"/>
  <c r="DO131" i="15" s="1"/>
  <c r="EI131" i="15" s="1"/>
  <c r="E130" i="9"/>
  <c r="DP131" i="15" s="1"/>
  <c r="EJ131" i="15" s="1"/>
  <c r="F130" i="9"/>
  <c r="DQ131" i="15" s="1"/>
  <c r="G130" i="9"/>
  <c r="DR131" i="15" s="1"/>
  <c r="EL131" i="15" s="1"/>
  <c r="FF131" i="15" s="1"/>
  <c r="GT131" i="15" s="1"/>
  <c r="H130" i="9"/>
  <c r="DS131" i="15" s="1"/>
  <c r="EM131" i="15" s="1"/>
  <c r="FG131" i="15" s="1"/>
  <c r="GU131" i="15" s="1"/>
  <c r="I130" i="9"/>
  <c r="DT131" i="15" s="1"/>
  <c r="EN131" i="15" s="1"/>
  <c r="FH131" i="15" s="1"/>
  <c r="GV131" i="15" s="1"/>
  <c r="J130" i="9"/>
  <c r="DU131" i="15" s="1"/>
  <c r="EO131" i="15" s="1"/>
  <c r="FI131" i="15" s="1"/>
  <c r="GW131" i="15" s="1"/>
  <c r="K130" i="9"/>
  <c r="DV131" i="15" s="1"/>
  <c r="EP131" i="15" s="1"/>
  <c r="FJ131" i="15" s="1"/>
  <c r="GX131" i="15" s="1"/>
  <c r="L130" i="9"/>
  <c r="DW131" i="15" s="1"/>
  <c r="EQ131" i="15" s="1"/>
  <c r="FK131" i="15" s="1"/>
  <c r="GY131" i="15" s="1"/>
  <c r="M130" i="9"/>
  <c r="DX131" i="15" s="1"/>
  <c r="ER131" i="15" s="1"/>
  <c r="FL131" i="15" s="1"/>
  <c r="GZ131" i="15" s="1"/>
  <c r="N130" i="9"/>
  <c r="DY131" i="15" s="1"/>
  <c r="ES131" i="15" s="1"/>
  <c r="FM131" i="15" s="1"/>
  <c r="O130" i="9"/>
  <c r="DZ131" i="15" s="1"/>
  <c r="ET131" i="15" s="1"/>
  <c r="FN131" i="15" s="1"/>
  <c r="P130" i="9"/>
  <c r="EA131" i="15" s="1"/>
  <c r="EU131" i="15" s="1"/>
  <c r="FO131" i="15" s="1"/>
  <c r="Q130" i="9"/>
  <c r="EB131" i="15" s="1"/>
  <c r="EV131" i="15" s="1"/>
  <c r="FP131" i="15" s="1"/>
  <c r="R130" i="9"/>
  <c r="EC131" i="15" s="1"/>
  <c r="EW131" i="15" s="1"/>
  <c r="FQ131" i="15" s="1"/>
  <c r="HE131" i="15" s="1"/>
  <c r="S130" i="9"/>
  <c r="ED131" i="15" s="1"/>
  <c r="EX131" i="15" s="1"/>
  <c r="FR131" i="15" s="1"/>
  <c r="HF131" i="15" s="1"/>
  <c r="T130" i="9"/>
  <c r="EE131" i="15" s="1"/>
  <c r="EY131" i="15" s="1"/>
  <c r="FS131" i="15" s="1"/>
  <c r="HG131" i="15" s="1"/>
  <c r="U130" i="9"/>
  <c r="EF131" i="15" s="1"/>
  <c r="EZ131" i="15" s="1"/>
  <c r="FT131" i="15" s="1"/>
  <c r="HH131" i="15" s="1"/>
  <c r="B131" i="9"/>
  <c r="DM132" i="15" s="1"/>
  <c r="EG132" i="15" s="1"/>
  <c r="C131" i="9"/>
  <c r="DN132" i="15" s="1"/>
  <c r="EH132" i="15" s="1"/>
  <c r="D131" i="9"/>
  <c r="DO132" i="15" s="1"/>
  <c r="EI132" i="15" s="1"/>
  <c r="E131" i="9"/>
  <c r="DP132" i="15" s="1"/>
  <c r="EJ132" i="15" s="1"/>
  <c r="F131" i="9"/>
  <c r="DQ132" i="15" s="1"/>
  <c r="G131" i="9"/>
  <c r="DR132" i="15" s="1"/>
  <c r="H131" i="9"/>
  <c r="DS132" i="15" s="1"/>
  <c r="I131" i="9"/>
  <c r="DT132" i="15" s="1"/>
  <c r="EN132" i="15" s="1"/>
  <c r="FH132" i="15" s="1"/>
  <c r="GV132" i="15" s="1"/>
  <c r="J131" i="9"/>
  <c r="DU132" i="15" s="1"/>
  <c r="K131" i="9"/>
  <c r="DV132" i="15" s="1"/>
  <c r="EP132" i="15" s="1"/>
  <c r="FJ132" i="15" s="1"/>
  <c r="GX132" i="15" s="1"/>
  <c r="L131" i="9"/>
  <c r="DW132" i="15" s="1"/>
  <c r="EQ132" i="15" s="1"/>
  <c r="FK132" i="15" s="1"/>
  <c r="GY132" i="15" s="1"/>
  <c r="M131" i="9"/>
  <c r="DX132" i="15" s="1"/>
  <c r="ER132" i="15" s="1"/>
  <c r="FL132" i="15" s="1"/>
  <c r="GZ132" i="15" s="1"/>
  <c r="N131" i="9"/>
  <c r="DY132" i="15" s="1"/>
  <c r="ES132" i="15" s="1"/>
  <c r="FM132" i="15" s="1"/>
  <c r="O131" i="9"/>
  <c r="DZ132" i="15" s="1"/>
  <c r="ET132" i="15" s="1"/>
  <c r="FN132" i="15" s="1"/>
  <c r="P131" i="9"/>
  <c r="EA132" i="15" s="1"/>
  <c r="EU132" i="15" s="1"/>
  <c r="FO132" i="15" s="1"/>
  <c r="Q131" i="9"/>
  <c r="EB132" i="15" s="1"/>
  <c r="EV132" i="15" s="1"/>
  <c r="FP132" i="15" s="1"/>
  <c r="R131" i="9"/>
  <c r="EC132" i="15" s="1"/>
  <c r="EW132" i="15" s="1"/>
  <c r="FQ132" i="15" s="1"/>
  <c r="HE132" i="15" s="1"/>
  <c r="S131" i="9"/>
  <c r="ED132" i="15" s="1"/>
  <c r="EX132" i="15" s="1"/>
  <c r="FR132" i="15" s="1"/>
  <c r="HF132" i="15" s="1"/>
  <c r="T131" i="9"/>
  <c r="EE132" i="15" s="1"/>
  <c r="EY132" i="15" s="1"/>
  <c r="FS132" i="15" s="1"/>
  <c r="HG132" i="15" s="1"/>
  <c r="U131" i="9"/>
  <c r="EF132" i="15" s="1"/>
  <c r="EZ132" i="15" s="1"/>
  <c r="FT132" i="15" s="1"/>
  <c r="HH132" i="15" s="1"/>
  <c r="B132" i="9"/>
  <c r="DM133" i="15" s="1"/>
  <c r="EG133" i="15" s="1"/>
  <c r="C132" i="9"/>
  <c r="DN133" i="15" s="1"/>
  <c r="EH133" i="15" s="1"/>
  <c r="D132" i="9"/>
  <c r="DO133" i="15" s="1"/>
  <c r="EI133" i="15" s="1"/>
  <c r="E132" i="9"/>
  <c r="DP133" i="15" s="1"/>
  <c r="EJ133" i="15" s="1"/>
  <c r="F132" i="9"/>
  <c r="DQ133" i="15" s="1"/>
  <c r="G132" i="9"/>
  <c r="DR133" i="15" s="1"/>
  <c r="H132" i="9"/>
  <c r="DS133" i="15" s="1"/>
  <c r="I132" i="9"/>
  <c r="DT133" i="15" s="1"/>
  <c r="EN133" i="15" s="1"/>
  <c r="FH133" i="15" s="1"/>
  <c r="GV133" i="15" s="1"/>
  <c r="J132" i="9"/>
  <c r="DU133" i="15" s="1"/>
  <c r="EO133" i="15" s="1"/>
  <c r="FI133" i="15" s="1"/>
  <c r="GW133" i="15" s="1"/>
  <c r="K132" i="9"/>
  <c r="DV133" i="15" s="1"/>
  <c r="EP133" i="15" s="1"/>
  <c r="FJ133" i="15" s="1"/>
  <c r="GX133" i="15" s="1"/>
  <c r="L132" i="9"/>
  <c r="DW133" i="15" s="1"/>
  <c r="EQ133" i="15" s="1"/>
  <c r="FK133" i="15" s="1"/>
  <c r="GY133" i="15" s="1"/>
  <c r="M132" i="9"/>
  <c r="DX133" i="15" s="1"/>
  <c r="ER133" i="15" s="1"/>
  <c r="FL133" i="15" s="1"/>
  <c r="GZ133" i="15" s="1"/>
  <c r="N132" i="9"/>
  <c r="DY133" i="15" s="1"/>
  <c r="ES133" i="15" s="1"/>
  <c r="FM133" i="15" s="1"/>
  <c r="O132" i="9"/>
  <c r="DZ133" i="15" s="1"/>
  <c r="ET133" i="15" s="1"/>
  <c r="FN133" i="15" s="1"/>
  <c r="P132" i="9"/>
  <c r="EA133" i="15" s="1"/>
  <c r="EU133" i="15" s="1"/>
  <c r="FO133" i="15" s="1"/>
  <c r="Q132" i="9"/>
  <c r="EB133" i="15" s="1"/>
  <c r="EV133" i="15" s="1"/>
  <c r="FP133" i="15" s="1"/>
  <c r="R132" i="9"/>
  <c r="EC133" i="15" s="1"/>
  <c r="EW133" i="15" s="1"/>
  <c r="FQ133" i="15" s="1"/>
  <c r="HE133" i="15" s="1"/>
  <c r="S132" i="9"/>
  <c r="ED133" i="15" s="1"/>
  <c r="EX133" i="15" s="1"/>
  <c r="FR133" i="15" s="1"/>
  <c r="HF133" i="15" s="1"/>
  <c r="T132" i="9"/>
  <c r="EE133" i="15" s="1"/>
  <c r="EY133" i="15" s="1"/>
  <c r="FS133" i="15" s="1"/>
  <c r="HG133" i="15" s="1"/>
  <c r="U132" i="9"/>
  <c r="EF133" i="15" s="1"/>
  <c r="EZ133" i="15" s="1"/>
  <c r="FT133" i="15" s="1"/>
  <c r="HH133" i="15" s="1"/>
  <c r="B133" i="9"/>
  <c r="DM134" i="15" s="1"/>
  <c r="EG134" i="15" s="1"/>
  <c r="C133" i="9"/>
  <c r="DN134" i="15" s="1"/>
  <c r="EH134" i="15" s="1"/>
  <c r="D133" i="9"/>
  <c r="DO134" i="15" s="1"/>
  <c r="EI134" i="15" s="1"/>
  <c r="E133" i="9"/>
  <c r="DP134" i="15" s="1"/>
  <c r="EJ134" i="15" s="1"/>
  <c r="F133" i="9"/>
  <c r="DQ134" i="15" s="1"/>
  <c r="G133" i="9"/>
  <c r="DR134" i="15" s="1"/>
  <c r="H133" i="9"/>
  <c r="DS134" i="15" s="1"/>
  <c r="I133" i="9"/>
  <c r="DT134" i="15" s="1"/>
  <c r="J133" i="9"/>
  <c r="DU134" i="15" s="1"/>
  <c r="K133" i="9"/>
  <c r="DV134" i="15" s="1"/>
  <c r="L133" i="9"/>
  <c r="DW134" i="15" s="1"/>
  <c r="M133" i="9"/>
  <c r="DX134" i="15" s="1"/>
  <c r="N133" i="9"/>
  <c r="DY134" i="15" s="1"/>
  <c r="O133" i="9"/>
  <c r="DZ134" i="15" s="1"/>
  <c r="P133" i="9"/>
  <c r="EA134" i="15" s="1"/>
  <c r="EU134" i="15" s="1"/>
  <c r="FO134" i="15" s="1"/>
  <c r="Q133" i="9"/>
  <c r="EB134" i="15" s="1"/>
  <c r="EV134" i="15" s="1"/>
  <c r="FP134" i="15" s="1"/>
  <c r="R133" i="9"/>
  <c r="EC134" i="15" s="1"/>
  <c r="EW134" i="15" s="1"/>
  <c r="FQ134" i="15" s="1"/>
  <c r="HE134" i="15" s="1"/>
  <c r="S133" i="9"/>
  <c r="ED134" i="15" s="1"/>
  <c r="EX134" i="15" s="1"/>
  <c r="FR134" i="15" s="1"/>
  <c r="HF134" i="15" s="1"/>
  <c r="T133" i="9"/>
  <c r="EE134" i="15" s="1"/>
  <c r="U133" i="9"/>
  <c r="EF134" i="15" s="1"/>
  <c r="B134" i="9"/>
  <c r="DM135" i="15" s="1"/>
  <c r="EG135" i="15" s="1"/>
  <c r="C134" i="9"/>
  <c r="DN135" i="15" s="1"/>
  <c r="EH135" i="15" s="1"/>
  <c r="D134" i="9"/>
  <c r="DO135" i="15" s="1"/>
  <c r="EI135" i="15" s="1"/>
  <c r="E134" i="9"/>
  <c r="DP135" i="15" s="1"/>
  <c r="EJ135" i="15" s="1"/>
  <c r="F134" i="9"/>
  <c r="DQ135" i="15" s="1"/>
  <c r="G134" i="9"/>
  <c r="DR135" i="15" s="1"/>
  <c r="H134" i="9"/>
  <c r="DS135" i="15" s="1"/>
  <c r="I134" i="9"/>
  <c r="DT135" i="15" s="1"/>
  <c r="J134" i="9"/>
  <c r="DU135" i="15" s="1"/>
  <c r="K134" i="9"/>
  <c r="DV135" i="15" s="1"/>
  <c r="L134" i="9"/>
  <c r="DW135" i="15" s="1"/>
  <c r="M134" i="9"/>
  <c r="DX135" i="15" s="1"/>
  <c r="N134" i="9"/>
  <c r="DY135" i="15" s="1"/>
  <c r="O134" i="9"/>
  <c r="DZ135" i="15" s="1"/>
  <c r="P134" i="9"/>
  <c r="EA135" i="15" s="1"/>
  <c r="Q134" i="9"/>
  <c r="EB135" i="15" s="1"/>
  <c r="R134" i="9"/>
  <c r="EC135" i="15" s="1"/>
  <c r="S134" i="9"/>
  <c r="ED135" i="15" s="1"/>
  <c r="T134" i="9"/>
  <c r="EE135" i="15" s="1"/>
  <c r="U134" i="9"/>
  <c r="EF135" i="15" s="1"/>
  <c r="B135" i="9"/>
  <c r="DM136" i="15" s="1"/>
  <c r="C135" i="9"/>
  <c r="DN136" i="15" s="1"/>
  <c r="EH136" i="15" s="1"/>
  <c r="D135" i="9"/>
  <c r="DO136" i="15" s="1"/>
  <c r="EI136" i="15" s="1"/>
  <c r="E135" i="9"/>
  <c r="DP136" i="15" s="1"/>
  <c r="EJ136" i="15" s="1"/>
  <c r="F135" i="9"/>
  <c r="DQ136" i="15" s="1"/>
  <c r="EK136" i="15" s="1"/>
  <c r="FE136" i="15" s="1"/>
  <c r="GS136" i="15" s="1"/>
  <c r="G135" i="9"/>
  <c r="DR136" i="15" s="1"/>
  <c r="EL136" i="15" s="1"/>
  <c r="FF136" i="15" s="1"/>
  <c r="GT136" i="15" s="1"/>
  <c r="H135" i="9"/>
  <c r="DS136" i="15" s="1"/>
  <c r="EM136" i="15" s="1"/>
  <c r="FG136" i="15" s="1"/>
  <c r="GU136" i="15" s="1"/>
  <c r="I135" i="9"/>
  <c r="DT136" i="15" s="1"/>
  <c r="EN136" i="15" s="1"/>
  <c r="FH136" i="15" s="1"/>
  <c r="GV136" i="15" s="1"/>
  <c r="J135" i="9"/>
  <c r="DU136" i="15" s="1"/>
  <c r="EO136" i="15" s="1"/>
  <c r="FI136" i="15" s="1"/>
  <c r="GW136" i="15" s="1"/>
  <c r="K135" i="9"/>
  <c r="DV136" i="15" s="1"/>
  <c r="EP136" i="15" s="1"/>
  <c r="FJ136" i="15" s="1"/>
  <c r="GX136" i="15" s="1"/>
  <c r="L135" i="9"/>
  <c r="DW136" i="15" s="1"/>
  <c r="EQ136" i="15" s="1"/>
  <c r="FK136" i="15" s="1"/>
  <c r="GY136" i="15" s="1"/>
  <c r="M135" i="9"/>
  <c r="DX136" i="15" s="1"/>
  <c r="ER136" i="15" s="1"/>
  <c r="FL136" i="15" s="1"/>
  <c r="GZ136" i="15" s="1"/>
  <c r="N135" i="9"/>
  <c r="DY136" i="15" s="1"/>
  <c r="ES136" i="15" s="1"/>
  <c r="FM136" i="15" s="1"/>
  <c r="O135" i="9"/>
  <c r="DZ136" i="15" s="1"/>
  <c r="ET136" i="15" s="1"/>
  <c r="FN136" i="15" s="1"/>
  <c r="P135" i="9"/>
  <c r="EA136" i="15" s="1"/>
  <c r="EU136" i="15" s="1"/>
  <c r="FO136" i="15" s="1"/>
  <c r="Q135" i="9"/>
  <c r="EB136" i="15" s="1"/>
  <c r="EV136" i="15" s="1"/>
  <c r="FP136" i="15" s="1"/>
  <c r="R135" i="9"/>
  <c r="EC136" i="15" s="1"/>
  <c r="EW136" i="15" s="1"/>
  <c r="FQ136" i="15" s="1"/>
  <c r="HE136" i="15" s="1"/>
  <c r="S135" i="9"/>
  <c r="ED136" i="15" s="1"/>
  <c r="EX136" i="15" s="1"/>
  <c r="FR136" i="15" s="1"/>
  <c r="HF136" i="15" s="1"/>
  <c r="T135" i="9"/>
  <c r="EE136" i="15" s="1"/>
  <c r="EY136" i="15" s="1"/>
  <c r="FS136" i="15" s="1"/>
  <c r="HG136" i="15" s="1"/>
  <c r="U135" i="9"/>
  <c r="EF136" i="15" s="1"/>
  <c r="EZ136" i="15" s="1"/>
  <c r="FT136" i="15" s="1"/>
  <c r="HH136" i="15" s="1"/>
  <c r="B136" i="9"/>
  <c r="DM137" i="15" s="1"/>
  <c r="EG137" i="15" s="1"/>
  <c r="C136" i="9"/>
  <c r="DN137" i="15" s="1"/>
  <c r="EH137" i="15" s="1"/>
  <c r="D136" i="9"/>
  <c r="DO137" i="15" s="1"/>
  <c r="EI137" i="15" s="1"/>
  <c r="E136" i="9"/>
  <c r="DP137" i="15" s="1"/>
  <c r="EJ137" i="15" s="1"/>
  <c r="F136" i="9"/>
  <c r="DQ137" i="15" s="1"/>
  <c r="G136" i="9"/>
  <c r="DR137" i="15" s="1"/>
  <c r="H136" i="9"/>
  <c r="DS137" i="15" s="1"/>
  <c r="EM137" i="15" s="1"/>
  <c r="FG137" i="15" s="1"/>
  <c r="GU137" i="15" s="1"/>
  <c r="I136" i="9"/>
  <c r="DT137" i="15" s="1"/>
  <c r="J136" i="9"/>
  <c r="DU137" i="15" s="1"/>
  <c r="EO137" i="15" s="1"/>
  <c r="FI137" i="15" s="1"/>
  <c r="GW137" i="15" s="1"/>
  <c r="K136" i="9"/>
  <c r="DV137" i="15" s="1"/>
  <c r="EP137" i="15" s="1"/>
  <c r="FJ137" i="15" s="1"/>
  <c r="GX137" i="15" s="1"/>
  <c r="L136" i="9"/>
  <c r="DW137" i="15" s="1"/>
  <c r="EQ137" i="15" s="1"/>
  <c r="FK137" i="15" s="1"/>
  <c r="GY137" i="15" s="1"/>
  <c r="M136" i="9"/>
  <c r="DX137" i="15" s="1"/>
  <c r="ER137" i="15" s="1"/>
  <c r="FL137" i="15" s="1"/>
  <c r="GZ137" i="15" s="1"/>
  <c r="N136" i="9"/>
  <c r="DY137" i="15" s="1"/>
  <c r="ES137" i="15" s="1"/>
  <c r="FM137" i="15" s="1"/>
  <c r="O136" i="9"/>
  <c r="DZ137" i="15" s="1"/>
  <c r="ET137" i="15" s="1"/>
  <c r="FN137" i="15" s="1"/>
  <c r="P136" i="9"/>
  <c r="EA137" i="15" s="1"/>
  <c r="EU137" i="15" s="1"/>
  <c r="FO137" i="15" s="1"/>
  <c r="Q136" i="9"/>
  <c r="EB137" i="15" s="1"/>
  <c r="EV137" i="15" s="1"/>
  <c r="FP137" i="15" s="1"/>
  <c r="R136" i="9"/>
  <c r="EC137" i="15" s="1"/>
  <c r="EW137" i="15" s="1"/>
  <c r="FQ137" i="15" s="1"/>
  <c r="HE137" i="15" s="1"/>
  <c r="S136" i="9"/>
  <c r="ED137" i="15" s="1"/>
  <c r="EX137" i="15" s="1"/>
  <c r="FR137" i="15" s="1"/>
  <c r="HF137" i="15" s="1"/>
  <c r="T136" i="9"/>
  <c r="EE137" i="15" s="1"/>
  <c r="U136" i="9"/>
  <c r="EF137" i="15" s="1"/>
  <c r="B137" i="9"/>
  <c r="DM138" i="15" s="1"/>
  <c r="EG138" i="15" s="1"/>
  <c r="C137" i="9"/>
  <c r="DN138" i="15" s="1"/>
  <c r="EH138" i="15" s="1"/>
  <c r="D137" i="9"/>
  <c r="DO138" i="15" s="1"/>
  <c r="EI138" i="15" s="1"/>
  <c r="E137" i="9"/>
  <c r="DP138" i="15" s="1"/>
  <c r="EJ138" i="15" s="1"/>
  <c r="F137" i="9"/>
  <c r="DQ138" i="15" s="1"/>
  <c r="G137" i="9"/>
  <c r="DR138" i="15" s="1"/>
  <c r="H137" i="9"/>
  <c r="DS138" i="15" s="1"/>
  <c r="I137" i="9"/>
  <c r="DT138" i="15" s="1"/>
  <c r="J137" i="9"/>
  <c r="DU138" i="15" s="1"/>
  <c r="K137" i="9"/>
  <c r="DV138" i="15" s="1"/>
  <c r="L137" i="9"/>
  <c r="DW138" i="15" s="1"/>
  <c r="M137" i="9"/>
  <c r="DX138" i="15" s="1"/>
  <c r="N137" i="9"/>
  <c r="DY138" i="15" s="1"/>
  <c r="ES138" i="15" s="1"/>
  <c r="FM138" i="15" s="1"/>
  <c r="O137" i="9"/>
  <c r="DZ138" i="15" s="1"/>
  <c r="P137" i="9"/>
  <c r="EA138" i="15" s="1"/>
  <c r="Q137" i="9"/>
  <c r="EB138" i="15" s="1"/>
  <c r="R137" i="9"/>
  <c r="EC138" i="15" s="1"/>
  <c r="EW138" i="15" s="1"/>
  <c r="FQ138" i="15" s="1"/>
  <c r="HE138" i="15" s="1"/>
  <c r="S137" i="9"/>
  <c r="ED138" i="15" s="1"/>
  <c r="EX138" i="15" s="1"/>
  <c r="FR138" i="15" s="1"/>
  <c r="HF138" i="15" s="1"/>
  <c r="T137" i="9"/>
  <c r="EE138" i="15" s="1"/>
  <c r="U137" i="9"/>
  <c r="EF138" i="15" s="1"/>
  <c r="B138" i="9"/>
  <c r="DM139" i="15" s="1"/>
  <c r="EG139" i="15" s="1"/>
  <c r="C138" i="9"/>
  <c r="DN139" i="15" s="1"/>
  <c r="EH139" i="15" s="1"/>
  <c r="D138" i="9"/>
  <c r="DO139" i="15" s="1"/>
  <c r="EI139" i="15" s="1"/>
  <c r="E138" i="9"/>
  <c r="DP139" i="15" s="1"/>
  <c r="EJ139" i="15" s="1"/>
  <c r="F138" i="9"/>
  <c r="DQ139" i="15" s="1"/>
  <c r="G138" i="9"/>
  <c r="DR139" i="15" s="1"/>
  <c r="H138" i="9"/>
  <c r="DS139" i="15" s="1"/>
  <c r="I138" i="9"/>
  <c r="DT139" i="15" s="1"/>
  <c r="J138" i="9"/>
  <c r="DU139" i="15" s="1"/>
  <c r="K138" i="9"/>
  <c r="DV139" i="15" s="1"/>
  <c r="L138" i="9"/>
  <c r="DW139" i="15" s="1"/>
  <c r="M138" i="9"/>
  <c r="DX139" i="15" s="1"/>
  <c r="N138" i="9"/>
  <c r="DY139" i="15" s="1"/>
  <c r="ES139" i="15" s="1"/>
  <c r="FM139" i="15" s="1"/>
  <c r="O138" i="9"/>
  <c r="DZ139" i="15" s="1"/>
  <c r="ET139" i="15" s="1"/>
  <c r="FN139" i="15" s="1"/>
  <c r="P138" i="9"/>
  <c r="EA139" i="15" s="1"/>
  <c r="Q138" i="9"/>
  <c r="EB139" i="15" s="1"/>
  <c r="R138" i="9"/>
  <c r="EC139" i="15" s="1"/>
  <c r="S138" i="9"/>
  <c r="ED139" i="15" s="1"/>
  <c r="T138" i="9"/>
  <c r="EE139" i="15" s="1"/>
  <c r="U138" i="9"/>
  <c r="EF139" i="15" s="1"/>
  <c r="B139" i="9"/>
  <c r="DM140" i="15" s="1"/>
  <c r="EG140" i="15" s="1"/>
  <c r="C139" i="9"/>
  <c r="DN140" i="15" s="1"/>
  <c r="EH140" i="15" s="1"/>
  <c r="D139" i="9"/>
  <c r="DO140" i="15" s="1"/>
  <c r="EI140" i="15" s="1"/>
  <c r="E139" i="9"/>
  <c r="DP140" i="15" s="1"/>
  <c r="EJ140" i="15" s="1"/>
  <c r="F139" i="9"/>
  <c r="DQ140" i="15" s="1"/>
  <c r="G139" i="9"/>
  <c r="DR140" i="15" s="1"/>
  <c r="H139" i="9"/>
  <c r="DS140" i="15" s="1"/>
  <c r="I139" i="9"/>
  <c r="DT140" i="15" s="1"/>
  <c r="J139" i="9"/>
  <c r="DU140" i="15" s="1"/>
  <c r="K139" i="9"/>
  <c r="DV140" i="15" s="1"/>
  <c r="L139" i="9"/>
  <c r="DW140" i="15" s="1"/>
  <c r="M139" i="9"/>
  <c r="DX140" i="15" s="1"/>
  <c r="N139" i="9"/>
  <c r="DY140" i="15" s="1"/>
  <c r="ES140" i="15" s="1"/>
  <c r="FM140" i="15" s="1"/>
  <c r="O139" i="9"/>
  <c r="DZ140" i="15" s="1"/>
  <c r="P139" i="9"/>
  <c r="EA140" i="15" s="1"/>
  <c r="EU140" i="15" s="1"/>
  <c r="FO140" i="15" s="1"/>
  <c r="Q139" i="9"/>
  <c r="EB140" i="15" s="1"/>
  <c r="EV140" i="15" s="1"/>
  <c r="FP140" i="15" s="1"/>
  <c r="R139" i="9"/>
  <c r="EC140" i="15" s="1"/>
  <c r="EW140" i="15" s="1"/>
  <c r="FQ140" i="15" s="1"/>
  <c r="HE140" i="15" s="1"/>
  <c r="S139" i="9"/>
  <c r="ED140" i="15" s="1"/>
  <c r="EX140" i="15" s="1"/>
  <c r="FR140" i="15" s="1"/>
  <c r="HF140" i="15" s="1"/>
  <c r="T139" i="9"/>
  <c r="EE140" i="15" s="1"/>
  <c r="EY140" i="15" s="1"/>
  <c r="FS140" i="15" s="1"/>
  <c r="HG140" i="15" s="1"/>
  <c r="U139" i="9"/>
  <c r="EF140" i="15" s="1"/>
  <c r="B140" i="9"/>
  <c r="DM141" i="15" s="1"/>
  <c r="EG141" i="15" s="1"/>
  <c r="C140" i="9"/>
  <c r="DN141" i="15" s="1"/>
  <c r="EH141" i="15" s="1"/>
  <c r="D140" i="9"/>
  <c r="DO141" i="15" s="1"/>
  <c r="EI141" i="15" s="1"/>
  <c r="E140" i="9"/>
  <c r="DP141" i="15" s="1"/>
  <c r="EJ141" i="15" s="1"/>
  <c r="F140" i="9"/>
  <c r="DQ141" i="15" s="1"/>
  <c r="G140" i="9"/>
  <c r="DR141" i="15" s="1"/>
  <c r="H140" i="9"/>
  <c r="DS141" i="15" s="1"/>
  <c r="I140" i="9"/>
  <c r="DT141" i="15" s="1"/>
  <c r="J140" i="9"/>
  <c r="DU141" i="15" s="1"/>
  <c r="K140" i="9"/>
  <c r="DV141" i="15" s="1"/>
  <c r="L140" i="9"/>
  <c r="DW141" i="15" s="1"/>
  <c r="M140" i="9"/>
  <c r="DX141" i="15" s="1"/>
  <c r="N140" i="9"/>
  <c r="DY141" i="15" s="1"/>
  <c r="ES141" i="15" s="1"/>
  <c r="FM141" i="15" s="1"/>
  <c r="O140" i="9"/>
  <c r="DZ141" i="15" s="1"/>
  <c r="ET141" i="15" s="1"/>
  <c r="FN141" i="15" s="1"/>
  <c r="P140" i="9"/>
  <c r="EA141" i="15" s="1"/>
  <c r="EU141" i="15" s="1"/>
  <c r="FO141" i="15" s="1"/>
  <c r="Q140" i="9"/>
  <c r="EB141" i="15" s="1"/>
  <c r="EV141" i="15" s="1"/>
  <c r="FP141" i="15" s="1"/>
  <c r="R140" i="9"/>
  <c r="EC141" i="15" s="1"/>
  <c r="EW141" i="15" s="1"/>
  <c r="FQ141" i="15" s="1"/>
  <c r="HE141" i="15" s="1"/>
  <c r="S140" i="9"/>
  <c r="ED141" i="15" s="1"/>
  <c r="EX141" i="15" s="1"/>
  <c r="FR141" i="15" s="1"/>
  <c r="HF141" i="15" s="1"/>
  <c r="T140" i="9"/>
  <c r="EE141" i="15" s="1"/>
  <c r="U140" i="9"/>
  <c r="EF141" i="15" s="1"/>
  <c r="EZ141" i="15" s="1"/>
  <c r="FT141" i="15" s="1"/>
  <c r="HH141" i="15" s="1"/>
  <c r="B141" i="9"/>
  <c r="DM142" i="15" s="1"/>
  <c r="EG142" i="15" s="1"/>
  <c r="C141" i="9"/>
  <c r="DN142" i="15" s="1"/>
  <c r="EH142" i="15" s="1"/>
  <c r="D141" i="9"/>
  <c r="DO142" i="15" s="1"/>
  <c r="EI142" i="15" s="1"/>
  <c r="E141" i="9"/>
  <c r="DP142" i="15" s="1"/>
  <c r="EJ142" i="15" s="1"/>
  <c r="F141" i="9"/>
  <c r="DQ142" i="15" s="1"/>
  <c r="G141" i="9"/>
  <c r="DR142" i="15" s="1"/>
  <c r="H141" i="9"/>
  <c r="DS142" i="15" s="1"/>
  <c r="I141" i="9"/>
  <c r="DT142" i="15" s="1"/>
  <c r="J141" i="9"/>
  <c r="DU142" i="15" s="1"/>
  <c r="EO142" i="15" s="1"/>
  <c r="FI142" i="15" s="1"/>
  <c r="GW142" i="15" s="1"/>
  <c r="K141" i="9"/>
  <c r="DV142" i="15" s="1"/>
  <c r="EP142" i="15" s="1"/>
  <c r="FJ142" i="15" s="1"/>
  <c r="GX142" i="15" s="1"/>
  <c r="L141" i="9"/>
  <c r="DW142" i="15" s="1"/>
  <c r="M141" i="9"/>
  <c r="DX142" i="15" s="1"/>
  <c r="N141" i="9"/>
  <c r="DY142" i="15" s="1"/>
  <c r="ES142" i="15" s="1"/>
  <c r="FM142" i="15" s="1"/>
  <c r="O141" i="9"/>
  <c r="DZ142" i="15" s="1"/>
  <c r="P141" i="9"/>
  <c r="EA142" i="15" s="1"/>
  <c r="EU142" i="15" s="1"/>
  <c r="FO142" i="15" s="1"/>
  <c r="Q141" i="9"/>
  <c r="EB142" i="15" s="1"/>
  <c r="R141" i="9"/>
  <c r="EC142" i="15" s="1"/>
  <c r="EW142" i="15" s="1"/>
  <c r="FQ142" i="15" s="1"/>
  <c r="HE142" i="15" s="1"/>
  <c r="S141" i="9"/>
  <c r="ED142" i="15" s="1"/>
  <c r="T141" i="9"/>
  <c r="EE142" i="15" s="1"/>
  <c r="U141" i="9"/>
  <c r="EF142" i="15" s="1"/>
  <c r="B142" i="9"/>
  <c r="DM143" i="15" s="1"/>
  <c r="EG143" i="15" s="1"/>
  <c r="C142" i="9"/>
  <c r="DN143" i="15" s="1"/>
  <c r="EH143" i="15" s="1"/>
  <c r="D142" i="9"/>
  <c r="DO143" i="15" s="1"/>
  <c r="EI143" i="15" s="1"/>
  <c r="E142" i="9"/>
  <c r="DP143" i="15" s="1"/>
  <c r="EJ143" i="15" s="1"/>
  <c r="F142" i="9"/>
  <c r="DQ143" i="15" s="1"/>
  <c r="G142" i="9"/>
  <c r="DR143" i="15" s="1"/>
  <c r="H142" i="9"/>
  <c r="DS143" i="15" s="1"/>
  <c r="EM143" i="15" s="1"/>
  <c r="FG143" i="15" s="1"/>
  <c r="GU143" i="15" s="1"/>
  <c r="I142" i="9"/>
  <c r="DT143" i="15" s="1"/>
  <c r="J142" i="9"/>
  <c r="DU143" i="15" s="1"/>
  <c r="K142" i="9"/>
  <c r="DV143" i="15" s="1"/>
  <c r="L142" i="9"/>
  <c r="DW143" i="15" s="1"/>
  <c r="EQ143" i="15" s="1"/>
  <c r="FK143" i="15" s="1"/>
  <c r="GY143" i="15" s="1"/>
  <c r="M142" i="9"/>
  <c r="DX143" i="15" s="1"/>
  <c r="N142" i="9"/>
  <c r="DY143" i="15" s="1"/>
  <c r="ES143" i="15" s="1"/>
  <c r="FM143" i="15" s="1"/>
  <c r="O142" i="9"/>
  <c r="DZ143" i="15" s="1"/>
  <c r="ET143" i="15" s="1"/>
  <c r="FN143" i="15" s="1"/>
  <c r="P142" i="9"/>
  <c r="EA143" i="15" s="1"/>
  <c r="EU143" i="15" s="1"/>
  <c r="FO143" i="15" s="1"/>
  <c r="Q142" i="9"/>
  <c r="EB143" i="15" s="1"/>
  <c r="EV143" i="15" s="1"/>
  <c r="FP143" i="15" s="1"/>
  <c r="R142" i="9"/>
  <c r="EC143" i="15" s="1"/>
  <c r="EW143" i="15" s="1"/>
  <c r="FQ143" i="15" s="1"/>
  <c r="HE143" i="15" s="1"/>
  <c r="S142" i="9"/>
  <c r="ED143" i="15" s="1"/>
  <c r="EX143" i="15" s="1"/>
  <c r="FR143" i="15" s="1"/>
  <c r="HF143" i="15" s="1"/>
  <c r="T142" i="9"/>
  <c r="EE143" i="15" s="1"/>
  <c r="EY143" i="15" s="1"/>
  <c r="FS143" i="15" s="1"/>
  <c r="HG143" i="15" s="1"/>
  <c r="U142" i="9"/>
  <c r="EF143" i="15" s="1"/>
  <c r="EZ143" i="15" s="1"/>
  <c r="FT143" i="15" s="1"/>
  <c r="HH143" i="15" s="1"/>
  <c r="B143" i="9"/>
  <c r="DM144" i="15" s="1"/>
  <c r="EG144" i="15" s="1"/>
  <c r="C143" i="9"/>
  <c r="DN144" i="15" s="1"/>
  <c r="EH144" i="15" s="1"/>
  <c r="D143" i="9"/>
  <c r="DO144" i="15" s="1"/>
  <c r="EI144" i="15" s="1"/>
  <c r="E143" i="9"/>
  <c r="DP144" i="15" s="1"/>
  <c r="EJ144" i="15" s="1"/>
  <c r="F143" i="9"/>
  <c r="DQ144" i="15" s="1"/>
  <c r="G143" i="9"/>
  <c r="DR144" i="15" s="1"/>
  <c r="H143" i="9"/>
  <c r="DS144" i="15" s="1"/>
  <c r="I143" i="9"/>
  <c r="DT144" i="15" s="1"/>
  <c r="J143" i="9"/>
  <c r="DU144" i="15" s="1"/>
  <c r="K143" i="9"/>
  <c r="DV144" i="15" s="1"/>
  <c r="L143" i="9"/>
  <c r="DW144" i="15" s="1"/>
  <c r="M143" i="9"/>
  <c r="DX144" i="15" s="1"/>
  <c r="N143" i="9"/>
  <c r="DY144" i="15" s="1"/>
  <c r="O143" i="9"/>
  <c r="DZ144" i="15" s="1"/>
  <c r="P143" i="9"/>
  <c r="EA144" i="15" s="1"/>
  <c r="Q143" i="9"/>
  <c r="EB144" i="15" s="1"/>
  <c r="R143" i="9"/>
  <c r="EC144" i="15" s="1"/>
  <c r="S143" i="9"/>
  <c r="ED144" i="15" s="1"/>
  <c r="EX144" i="15" s="1"/>
  <c r="FR144" i="15" s="1"/>
  <c r="HF144" i="15" s="1"/>
  <c r="T143" i="9"/>
  <c r="EE144" i="15" s="1"/>
  <c r="U143" i="9"/>
  <c r="EF144" i="15" s="1"/>
  <c r="B144" i="9"/>
  <c r="DM145" i="15" s="1"/>
  <c r="EG145" i="15" s="1"/>
  <c r="C144" i="9"/>
  <c r="DN145" i="15" s="1"/>
  <c r="EH145" i="15" s="1"/>
  <c r="D144" i="9"/>
  <c r="DO145" i="15" s="1"/>
  <c r="EI145" i="15" s="1"/>
  <c r="E144" i="9"/>
  <c r="DP145" i="15" s="1"/>
  <c r="EJ145" i="15" s="1"/>
  <c r="F144" i="9"/>
  <c r="DQ145" i="15" s="1"/>
  <c r="G144" i="9"/>
  <c r="DR145" i="15" s="1"/>
  <c r="H144" i="9"/>
  <c r="DS145" i="15" s="1"/>
  <c r="I144" i="9"/>
  <c r="DT145" i="15" s="1"/>
  <c r="J144" i="9"/>
  <c r="DU145" i="15" s="1"/>
  <c r="K144" i="9"/>
  <c r="DV145" i="15" s="1"/>
  <c r="L144" i="9"/>
  <c r="DW145" i="15" s="1"/>
  <c r="EQ145" i="15" s="1"/>
  <c r="FK145" i="15" s="1"/>
  <c r="GY145" i="15" s="1"/>
  <c r="M144" i="9"/>
  <c r="DX145" i="15" s="1"/>
  <c r="ER145" i="15" s="1"/>
  <c r="FL145" i="15" s="1"/>
  <c r="GZ145" i="15" s="1"/>
  <c r="N144" i="9"/>
  <c r="DY145" i="15" s="1"/>
  <c r="ES145" i="15" s="1"/>
  <c r="FM145" i="15" s="1"/>
  <c r="O144" i="9"/>
  <c r="DZ145" i="15" s="1"/>
  <c r="P144" i="9"/>
  <c r="EA145" i="15" s="1"/>
  <c r="EU145" i="15" s="1"/>
  <c r="FO145" i="15" s="1"/>
  <c r="Q144" i="9"/>
  <c r="EB145" i="15" s="1"/>
  <c r="EV145" i="15" s="1"/>
  <c r="FP145" i="15" s="1"/>
  <c r="R144" i="9"/>
  <c r="EC145" i="15" s="1"/>
  <c r="EW145" i="15" s="1"/>
  <c r="FQ145" i="15" s="1"/>
  <c r="HE145" i="15" s="1"/>
  <c r="S144" i="9"/>
  <c r="ED145" i="15" s="1"/>
  <c r="EX145" i="15" s="1"/>
  <c r="FR145" i="15" s="1"/>
  <c r="HF145" i="15" s="1"/>
  <c r="T144" i="9"/>
  <c r="EE145" i="15" s="1"/>
  <c r="U144" i="9"/>
  <c r="EF145" i="15" s="1"/>
  <c r="EZ145" i="15" s="1"/>
  <c r="FT145" i="15" s="1"/>
  <c r="HH145" i="15" s="1"/>
  <c r="B145" i="9"/>
  <c r="DM146" i="15" s="1"/>
  <c r="EG146" i="15" s="1"/>
  <c r="C145" i="9"/>
  <c r="DN146" i="15" s="1"/>
  <c r="EH146" i="15" s="1"/>
  <c r="D145" i="9"/>
  <c r="DO146" i="15" s="1"/>
  <c r="EI146" i="15" s="1"/>
  <c r="E145" i="9"/>
  <c r="DP146" i="15" s="1"/>
  <c r="EJ146" i="15" s="1"/>
  <c r="F145" i="9"/>
  <c r="DQ146" i="15" s="1"/>
  <c r="G145" i="9"/>
  <c r="DR146" i="15" s="1"/>
  <c r="H145" i="9"/>
  <c r="DS146" i="15" s="1"/>
  <c r="I145" i="9"/>
  <c r="DT146" i="15" s="1"/>
  <c r="J145" i="9"/>
  <c r="DU146" i="15" s="1"/>
  <c r="EO146" i="15" s="1"/>
  <c r="FI146" i="15" s="1"/>
  <c r="GW146" i="15" s="1"/>
  <c r="K145" i="9"/>
  <c r="DV146" i="15" s="1"/>
  <c r="EP146" i="15" s="1"/>
  <c r="FJ146" i="15" s="1"/>
  <c r="GX146" i="15" s="1"/>
  <c r="L145" i="9"/>
  <c r="DW146" i="15" s="1"/>
  <c r="M145" i="9"/>
  <c r="DX146" i="15" s="1"/>
  <c r="N145" i="9"/>
  <c r="DY146" i="15" s="1"/>
  <c r="ES146" i="15" s="1"/>
  <c r="FM146" i="15" s="1"/>
  <c r="O145" i="9"/>
  <c r="DZ146" i="15" s="1"/>
  <c r="ET146" i="15" s="1"/>
  <c r="FN146" i="15" s="1"/>
  <c r="P145" i="9"/>
  <c r="EA146" i="15" s="1"/>
  <c r="EU146" i="15" s="1"/>
  <c r="FO146" i="15" s="1"/>
  <c r="Q145" i="9"/>
  <c r="EB146" i="15" s="1"/>
  <c r="R145" i="9"/>
  <c r="EC146" i="15" s="1"/>
  <c r="S145" i="9"/>
  <c r="ED146" i="15" s="1"/>
  <c r="T145" i="9"/>
  <c r="EE146" i="15" s="1"/>
  <c r="U145" i="9"/>
  <c r="EF146" i="15" s="1"/>
  <c r="B146" i="9"/>
  <c r="DM147" i="15" s="1"/>
  <c r="EG147" i="15" s="1"/>
  <c r="C146" i="9"/>
  <c r="DN147" i="15" s="1"/>
  <c r="EH147" i="15" s="1"/>
  <c r="D146" i="9"/>
  <c r="DO147" i="15" s="1"/>
  <c r="EI147" i="15" s="1"/>
  <c r="E146" i="9"/>
  <c r="DP147" i="15" s="1"/>
  <c r="EJ147" i="15" s="1"/>
  <c r="F146" i="9"/>
  <c r="DQ147" i="15" s="1"/>
  <c r="G146" i="9"/>
  <c r="DR147" i="15" s="1"/>
  <c r="H146" i="9"/>
  <c r="DS147" i="15" s="1"/>
  <c r="I146" i="9"/>
  <c r="DT147" i="15" s="1"/>
  <c r="J146" i="9"/>
  <c r="DU147" i="15" s="1"/>
  <c r="K146" i="9"/>
  <c r="DV147" i="15" s="1"/>
  <c r="L146" i="9"/>
  <c r="DW147" i="15" s="1"/>
  <c r="EQ147" i="15" s="1"/>
  <c r="FK147" i="15" s="1"/>
  <c r="GY147" i="15" s="1"/>
  <c r="M146" i="9"/>
  <c r="DX147" i="15" s="1"/>
  <c r="N146" i="9"/>
  <c r="DY147" i="15" s="1"/>
  <c r="ES147" i="15" s="1"/>
  <c r="FM147" i="15" s="1"/>
  <c r="O146" i="9"/>
  <c r="DZ147" i="15" s="1"/>
  <c r="P146" i="9"/>
  <c r="EA147" i="15" s="1"/>
  <c r="EU147" i="15" s="1"/>
  <c r="FO147" i="15" s="1"/>
  <c r="Q146" i="9"/>
  <c r="EB147" i="15" s="1"/>
  <c r="EV147" i="15" s="1"/>
  <c r="FP147" i="15" s="1"/>
  <c r="R146" i="9"/>
  <c r="EC147" i="15" s="1"/>
  <c r="S146" i="9"/>
  <c r="ED147" i="15" s="1"/>
  <c r="EX147" i="15" s="1"/>
  <c r="FR147" i="15" s="1"/>
  <c r="HF147" i="15" s="1"/>
  <c r="T146" i="9"/>
  <c r="EE147" i="15" s="1"/>
  <c r="U146" i="9"/>
  <c r="EF147" i="15" s="1"/>
  <c r="EZ147" i="15" s="1"/>
  <c r="FT147" i="15" s="1"/>
  <c r="HH147" i="15" s="1"/>
  <c r="B147" i="9"/>
  <c r="DM148" i="15" s="1"/>
  <c r="EG148" i="15" s="1"/>
  <c r="C147" i="9"/>
  <c r="DN148" i="15" s="1"/>
  <c r="EH148" i="15" s="1"/>
  <c r="D147" i="9"/>
  <c r="DO148" i="15" s="1"/>
  <c r="EI148" i="15" s="1"/>
  <c r="E147" i="9"/>
  <c r="DP148" i="15" s="1"/>
  <c r="EJ148" i="15" s="1"/>
  <c r="F147" i="9"/>
  <c r="DQ148" i="15" s="1"/>
  <c r="G147" i="9"/>
  <c r="DR148" i="15" s="1"/>
  <c r="H147" i="9"/>
  <c r="DS148" i="15" s="1"/>
  <c r="I147" i="9"/>
  <c r="DT148" i="15" s="1"/>
  <c r="J147" i="9"/>
  <c r="DU148" i="15" s="1"/>
  <c r="K147" i="9"/>
  <c r="DV148" i="15" s="1"/>
  <c r="L147" i="9"/>
  <c r="DW148" i="15" s="1"/>
  <c r="M147" i="9"/>
  <c r="DX148" i="15" s="1"/>
  <c r="N147" i="9"/>
  <c r="DY148" i="15" s="1"/>
  <c r="ES148" i="15" s="1"/>
  <c r="FM148" i="15" s="1"/>
  <c r="O147" i="9"/>
  <c r="DZ148" i="15" s="1"/>
  <c r="ET148" i="15" s="1"/>
  <c r="FN148" i="15" s="1"/>
  <c r="P147" i="9"/>
  <c r="EA148" i="15" s="1"/>
  <c r="EU148" i="15" s="1"/>
  <c r="FO148" i="15" s="1"/>
  <c r="Q147" i="9"/>
  <c r="EB148" i="15" s="1"/>
  <c r="EV148" i="15" s="1"/>
  <c r="FP148" i="15" s="1"/>
  <c r="R147" i="9"/>
  <c r="EC148" i="15" s="1"/>
  <c r="EW148" i="15" s="1"/>
  <c r="FQ148" i="15" s="1"/>
  <c r="HE148" i="15" s="1"/>
  <c r="S147" i="9"/>
  <c r="ED148" i="15" s="1"/>
  <c r="EX148" i="15" s="1"/>
  <c r="FR148" i="15" s="1"/>
  <c r="HF148" i="15" s="1"/>
  <c r="T147" i="9"/>
  <c r="EE148" i="15" s="1"/>
  <c r="U147" i="9"/>
  <c r="EF148" i="15" s="1"/>
  <c r="EZ148" i="15" s="1"/>
  <c r="FT148" i="15" s="1"/>
  <c r="HH148" i="15" s="1"/>
  <c r="B148" i="9"/>
  <c r="DM149" i="15" s="1"/>
  <c r="EG149" i="15" s="1"/>
  <c r="C148" i="9"/>
  <c r="DN149" i="15" s="1"/>
  <c r="EH149" i="15" s="1"/>
  <c r="D148" i="9"/>
  <c r="DO149" i="15" s="1"/>
  <c r="EI149" i="15" s="1"/>
  <c r="E148" i="9"/>
  <c r="DP149" i="15" s="1"/>
  <c r="EJ149" i="15" s="1"/>
  <c r="F148" i="9"/>
  <c r="DQ149" i="15" s="1"/>
  <c r="EK149" i="15" s="1"/>
  <c r="FE149" i="15" s="1"/>
  <c r="GS149" i="15" s="1"/>
  <c r="G148" i="9"/>
  <c r="DR149" i="15" s="1"/>
  <c r="EL149" i="15" s="1"/>
  <c r="FF149" i="15" s="1"/>
  <c r="GT149" i="15" s="1"/>
  <c r="H148" i="9"/>
  <c r="DS149" i="15" s="1"/>
  <c r="EM149" i="15" s="1"/>
  <c r="FG149" i="15" s="1"/>
  <c r="GU149" i="15" s="1"/>
  <c r="I148" i="9"/>
  <c r="DT149" i="15" s="1"/>
  <c r="J148" i="9"/>
  <c r="DU149" i="15" s="1"/>
  <c r="EO149" i="15" s="1"/>
  <c r="FI149" i="15" s="1"/>
  <c r="GW149" i="15" s="1"/>
  <c r="K148" i="9"/>
  <c r="DV149" i="15" s="1"/>
  <c r="EP149" i="15" s="1"/>
  <c r="FJ149" i="15" s="1"/>
  <c r="GX149" i="15" s="1"/>
  <c r="L148" i="9"/>
  <c r="DW149" i="15" s="1"/>
  <c r="EQ149" i="15" s="1"/>
  <c r="FK149" i="15" s="1"/>
  <c r="GY149" i="15" s="1"/>
  <c r="M148" i="9"/>
  <c r="DX149" i="15" s="1"/>
  <c r="ER149" i="15" s="1"/>
  <c r="FL149" i="15" s="1"/>
  <c r="GZ149" i="15" s="1"/>
  <c r="N148" i="9"/>
  <c r="DY149" i="15" s="1"/>
  <c r="ES149" i="15" s="1"/>
  <c r="FM149" i="15" s="1"/>
  <c r="O148" i="9"/>
  <c r="DZ149" i="15" s="1"/>
  <c r="ET149" i="15" s="1"/>
  <c r="FN149" i="15" s="1"/>
  <c r="P148" i="9"/>
  <c r="EA149" i="15" s="1"/>
  <c r="EU149" i="15" s="1"/>
  <c r="FO149" i="15" s="1"/>
  <c r="Q148" i="9"/>
  <c r="EB149" i="15" s="1"/>
  <c r="EV149" i="15" s="1"/>
  <c r="FP149" i="15" s="1"/>
  <c r="R148" i="9"/>
  <c r="EC149" i="15" s="1"/>
  <c r="EW149" i="15" s="1"/>
  <c r="FQ149" i="15" s="1"/>
  <c r="HE149" i="15" s="1"/>
  <c r="S148" i="9"/>
  <c r="ED149" i="15" s="1"/>
  <c r="EX149" i="15" s="1"/>
  <c r="FR149" i="15" s="1"/>
  <c r="HF149" i="15" s="1"/>
  <c r="T148" i="9"/>
  <c r="EE149" i="15" s="1"/>
  <c r="EY149" i="15" s="1"/>
  <c r="FS149" i="15" s="1"/>
  <c r="HG149" i="15" s="1"/>
  <c r="U148" i="9"/>
  <c r="EF149" i="15" s="1"/>
  <c r="EZ149" i="15" s="1"/>
  <c r="FT149" i="15" s="1"/>
  <c r="HH149" i="15" s="1"/>
  <c r="B149" i="9"/>
  <c r="DM150" i="15" s="1"/>
  <c r="EG150" i="15" s="1"/>
  <c r="C149" i="9"/>
  <c r="DN150" i="15" s="1"/>
  <c r="EH150" i="15" s="1"/>
  <c r="D149" i="9"/>
  <c r="DO150" i="15" s="1"/>
  <c r="EI150" i="15" s="1"/>
  <c r="E149" i="9"/>
  <c r="DP150" i="15" s="1"/>
  <c r="EJ150" i="15" s="1"/>
  <c r="F149" i="9"/>
  <c r="DQ150" i="15" s="1"/>
  <c r="EK150" i="15" s="1"/>
  <c r="FE150" i="15" s="1"/>
  <c r="GS150" i="15" s="1"/>
  <c r="G149" i="9"/>
  <c r="DR150" i="15" s="1"/>
  <c r="H149" i="9"/>
  <c r="DS150" i="15" s="1"/>
  <c r="EM150" i="15" s="1"/>
  <c r="FG150" i="15" s="1"/>
  <c r="GU150" i="15" s="1"/>
  <c r="I149" i="9"/>
  <c r="DT150" i="15" s="1"/>
  <c r="EN150" i="15" s="1"/>
  <c r="FH150" i="15" s="1"/>
  <c r="GV150" i="15" s="1"/>
  <c r="J149" i="9"/>
  <c r="DU150" i="15" s="1"/>
  <c r="EO150" i="15" s="1"/>
  <c r="FI150" i="15" s="1"/>
  <c r="GW150" i="15" s="1"/>
  <c r="K149" i="9"/>
  <c r="DV150" i="15" s="1"/>
  <c r="EP150" i="15" s="1"/>
  <c r="FJ150" i="15" s="1"/>
  <c r="GX150" i="15" s="1"/>
  <c r="L149" i="9"/>
  <c r="DW150" i="15" s="1"/>
  <c r="EQ150" i="15" s="1"/>
  <c r="FK150" i="15" s="1"/>
  <c r="GY150" i="15" s="1"/>
  <c r="M149" i="9"/>
  <c r="DX150" i="15" s="1"/>
  <c r="ER150" i="15" s="1"/>
  <c r="FL150" i="15" s="1"/>
  <c r="GZ150" i="15" s="1"/>
  <c r="N149" i="9"/>
  <c r="DY150" i="15" s="1"/>
  <c r="ES150" i="15" s="1"/>
  <c r="FM150" i="15" s="1"/>
  <c r="O149" i="9"/>
  <c r="DZ150" i="15" s="1"/>
  <c r="ET150" i="15" s="1"/>
  <c r="FN150" i="15" s="1"/>
  <c r="P149" i="9"/>
  <c r="EA150" i="15" s="1"/>
  <c r="EU150" i="15" s="1"/>
  <c r="FO150" i="15" s="1"/>
  <c r="Q149" i="9"/>
  <c r="EB150" i="15" s="1"/>
  <c r="EV150" i="15" s="1"/>
  <c r="FP150" i="15" s="1"/>
  <c r="R149" i="9"/>
  <c r="EC150" i="15" s="1"/>
  <c r="EW150" i="15" s="1"/>
  <c r="FQ150" i="15" s="1"/>
  <c r="HE150" i="15" s="1"/>
  <c r="S149" i="9"/>
  <c r="ED150" i="15" s="1"/>
  <c r="EX150" i="15" s="1"/>
  <c r="FR150" i="15" s="1"/>
  <c r="HF150" i="15" s="1"/>
  <c r="T149" i="9"/>
  <c r="EE150" i="15" s="1"/>
  <c r="EY150" i="15" s="1"/>
  <c r="FS150" i="15" s="1"/>
  <c r="HG150" i="15" s="1"/>
  <c r="U149" i="9"/>
  <c r="EF150" i="15" s="1"/>
  <c r="EZ150" i="15" s="1"/>
  <c r="FT150" i="15" s="1"/>
  <c r="HH150" i="15" s="1"/>
  <c r="B150" i="9"/>
  <c r="DM151" i="15" s="1"/>
  <c r="C150" i="9"/>
  <c r="DN151" i="15" s="1"/>
  <c r="EH151" i="15" s="1"/>
  <c r="D150" i="9"/>
  <c r="DO151" i="15" s="1"/>
  <c r="EI151" i="15" s="1"/>
  <c r="E150" i="9"/>
  <c r="DP151" i="15" s="1"/>
  <c r="EJ151" i="15" s="1"/>
  <c r="F150" i="9"/>
  <c r="DQ151" i="15" s="1"/>
  <c r="EK151" i="15" s="1"/>
  <c r="FE151" i="15" s="1"/>
  <c r="GS151" i="15" s="1"/>
  <c r="G150" i="9"/>
  <c r="DR151" i="15" s="1"/>
  <c r="EL151" i="15" s="1"/>
  <c r="FF151" i="15" s="1"/>
  <c r="GT151" i="15" s="1"/>
  <c r="H150" i="9"/>
  <c r="DS151" i="15" s="1"/>
  <c r="EM151" i="15" s="1"/>
  <c r="FG151" i="15" s="1"/>
  <c r="GU151" i="15" s="1"/>
  <c r="I150" i="9"/>
  <c r="DT151" i="15" s="1"/>
  <c r="EN151" i="15" s="1"/>
  <c r="FH151" i="15" s="1"/>
  <c r="GV151" i="15" s="1"/>
  <c r="J150" i="9"/>
  <c r="DU151" i="15" s="1"/>
  <c r="EO151" i="15" s="1"/>
  <c r="FI151" i="15" s="1"/>
  <c r="GW151" i="15" s="1"/>
  <c r="K150" i="9"/>
  <c r="DV151" i="15" s="1"/>
  <c r="EP151" i="15" s="1"/>
  <c r="FJ151" i="15" s="1"/>
  <c r="GX151" i="15" s="1"/>
  <c r="L150" i="9"/>
  <c r="DW151" i="15" s="1"/>
  <c r="EQ151" i="15" s="1"/>
  <c r="FK151" i="15" s="1"/>
  <c r="GY151" i="15" s="1"/>
  <c r="M150" i="9"/>
  <c r="DX151" i="15" s="1"/>
  <c r="ER151" i="15" s="1"/>
  <c r="FL151" i="15" s="1"/>
  <c r="GZ151" i="15" s="1"/>
  <c r="N150" i="9"/>
  <c r="DY151" i="15" s="1"/>
  <c r="ES151" i="15" s="1"/>
  <c r="FM151" i="15" s="1"/>
  <c r="O150" i="9"/>
  <c r="DZ151" i="15" s="1"/>
  <c r="ET151" i="15" s="1"/>
  <c r="FN151" i="15" s="1"/>
  <c r="P150" i="9"/>
  <c r="EA151" i="15" s="1"/>
  <c r="EU151" i="15" s="1"/>
  <c r="FO151" i="15" s="1"/>
  <c r="Q150" i="9"/>
  <c r="EB151" i="15" s="1"/>
  <c r="EV151" i="15" s="1"/>
  <c r="FP151" i="15" s="1"/>
  <c r="R150" i="9"/>
  <c r="EC151" i="15" s="1"/>
  <c r="EW151" i="15" s="1"/>
  <c r="FQ151" i="15" s="1"/>
  <c r="HE151" i="15" s="1"/>
  <c r="S150" i="9"/>
  <c r="ED151" i="15" s="1"/>
  <c r="EX151" i="15" s="1"/>
  <c r="FR151" i="15" s="1"/>
  <c r="HF151" i="15" s="1"/>
  <c r="T150" i="9"/>
  <c r="EE151" i="15" s="1"/>
  <c r="EY151" i="15" s="1"/>
  <c r="FS151" i="15" s="1"/>
  <c r="HG151" i="15" s="1"/>
  <c r="U150" i="9"/>
  <c r="EF151" i="15" s="1"/>
  <c r="EZ151" i="15" s="1"/>
  <c r="FT151" i="15" s="1"/>
  <c r="HH151" i="15" s="1"/>
  <c r="B151" i="9"/>
  <c r="DM152" i="15" s="1"/>
  <c r="EG152" i="15" s="1"/>
  <c r="C151" i="9"/>
  <c r="DN152" i="15" s="1"/>
  <c r="EH152" i="15" s="1"/>
  <c r="D151" i="9"/>
  <c r="DO152" i="15" s="1"/>
  <c r="EI152" i="15" s="1"/>
  <c r="E151" i="9"/>
  <c r="DP152" i="15" s="1"/>
  <c r="EJ152" i="15" s="1"/>
  <c r="F151" i="9"/>
  <c r="DQ152" i="15" s="1"/>
  <c r="G151" i="9"/>
  <c r="DR152" i="15" s="1"/>
  <c r="H151" i="9"/>
  <c r="DS152" i="15" s="1"/>
  <c r="EM152" i="15" s="1"/>
  <c r="FG152" i="15" s="1"/>
  <c r="GU152" i="15" s="1"/>
  <c r="I151" i="9"/>
  <c r="DT152" i="15" s="1"/>
  <c r="EN152" i="15" s="1"/>
  <c r="FH152" i="15" s="1"/>
  <c r="GV152" i="15" s="1"/>
  <c r="J151" i="9"/>
  <c r="DU152" i="15" s="1"/>
  <c r="EO152" i="15" s="1"/>
  <c r="FI152" i="15" s="1"/>
  <c r="GW152" i="15" s="1"/>
  <c r="K151" i="9"/>
  <c r="DV152" i="15" s="1"/>
  <c r="EP152" i="15" s="1"/>
  <c r="FJ152" i="15" s="1"/>
  <c r="GX152" i="15" s="1"/>
  <c r="L151" i="9"/>
  <c r="DW152" i="15" s="1"/>
  <c r="EQ152" i="15" s="1"/>
  <c r="FK152" i="15" s="1"/>
  <c r="GY152" i="15" s="1"/>
  <c r="M151" i="9"/>
  <c r="DX152" i="15" s="1"/>
  <c r="ER152" i="15" s="1"/>
  <c r="FL152" i="15" s="1"/>
  <c r="GZ152" i="15" s="1"/>
  <c r="N151" i="9"/>
  <c r="DY152" i="15" s="1"/>
  <c r="ES152" i="15" s="1"/>
  <c r="FM152" i="15" s="1"/>
  <c r="O151" i="9"/>
  <c r="DZ152" i="15" s="1"/>
  <c r="ET152" i="15" s="1"/>
  <c r="FN152" i="15" s="1"/>
  <c r="P151" i="9"/>
  <c r="EA152" i="15" s="1"/>
  <c r="EU152" i="15" s="1"/>
  <c r="FO152" i="15" s="1"/>
  <c r="Q151" i="9"/>
  <c r="EB152" i="15" s="1"/>
  <c r="EV152" i="15" s="1"/>
  <c r="FP152" i="15" s="1"/>
  <c r="R151" i="9"/>
  <c r="EC152" i="15" s="1"/>
  <c r="EW152" i="15" s="1"/>
  <c r="FQ152" i="15" s="1"/>
  <c r="HE152" i="15" s="1"/>
  <c r="S151" i="9"/>
  <c r="ED152" i="15" s="1"/>
  <c r="EX152" i="15" s="1"/>
  <c r="FR152" i="15" s="1"/>
  <c r="HF152" i="15" s="1"/>
  <c r="T151" i="9"/>
  <c r="EE152" i="15" s="1"/>
  <c r="EY152" i="15" s="1"/>
  <c r="FS152" i="15" s="1"/>
  <c r="HG152" i="15" s="1"/>
  <c r="U151" i="9"/>
  <c r="EF152" i="15" s="1"/>
  <c r="EZ152" i="15" s="1"/>
  <c r="FT152" i="15" s="1"/>
  <c r="HH152" i="15" s="1"/>
  <c r="B152" i="9"/>
  <c r="DM153" i="15" s="1"/>
  <c r="EG153" i="15" s="1"/>
  <c r="C152" i="9"/>
  <c r="DN153" i="15" s="1"/>
  <c r="EH153" i="15" s="1"/>
  <c r="D152" i="9"/>
  <c r="DO153" i="15" s="1"/>
  <c r="EI153" i="15" s="1"/>
  <c r="E152" i="9"/>
  <c r="DP153" i="15" s="1"/>
  <c r="EJ153" i="15" s="1"/>
  <c r="F152" i="9"/>
  <c r="DQ153" i="15" s="1"/>
  <c r="EK153" i="15" s="1"/>
  <c r="FE153" i="15" s="1"/>
  <c r="GS153" i="15" s="1"/>
  <c r="G152" i="9"/>
  <c r="DR153" i="15" s="1"/>
  <c r="H152" i="9"/>
  <c r="DS153" i="15" s="1"/>
  <c r="EM153" i="15" s="1"/>
  <c r="FG153" i="15" s="1"/>
  <c r="GU153" i="15" s="1"/>
  <c r="I152" i="9"/>
  <c r="DT153" i="15" s="1"/>
  <c r="J152" i="9"/>
  <c r="DU153" i="15" s="1"/>
  <c r="EO153" i="15" s="1"/>
  <c r="FI153" i="15" s="1"/>
  <c r="GW153" i="15" s="1"/>
  <c r="K152" i="9"/>
  <c r="DV153" i="15" s="1"/>
  <c r="L152" i="9"/>
  <c r="DW153" i="15" s="1"/>
  <c r="EQ153" i="15" s="1"/>
  <c r="FK153" i="15" s="1"/>
  <c r="GY153" i="15" s="1"/>
  <c r="M152" i="9"/>
  <c r="DX153" i="15" s="1"/>
  <c r="N152" i="9"/>
  <c r="DY153" i="15" s="1"/>
  <c r="ES153" i="15" s="1"/>
  <c r="FM153" i="15" s="1"/>
  <c r="O152" i="9"/>
  <c r="DZ153" i="15" s="1"/>
  <c r="ET153" i="15" s="1"/>
  <c r="FN153" i="15" s="1"/>
  <c r="P152" i="9"/>
  <c r="EA153" i="15" s="1"/>
  <c r="EU153" i="15" s="1"/>
  <c r="FO153" i="15" s="1"/>
  <c r="Q152" i="9"/>
  <c r="EB153" i="15" s="1"/>
  <c r="EV153" i="15" s="1"/>
  <c r="FP153" i="15" s="1"/>
  <c r="R152" i="9"/>
  <c r="EC153" i="15" s="1"/>
  <c r="EW153" i="15" s="1"/>
  <c r="FQ153" i="15" s="1"/>
  <c r="HE153" i="15" s="1"/>
  <c r="S152" i="9"/>
  <c r="ED153" i="15" s="1"/>
  <c r="EX153" i="15" s="1"/>
  <c r="FR153" i="15" s="1"/>
  <c r="HF153" i="15" s="1"/>
  <c r="T152" i="9"/>
  <c r="EE153" i="15" s="1"/>
  <c r="EY153" i="15" s="1"/>
  <c r="FS153" i="15" s="1"/>
  <c r="HG153" i="15" s="1"/>
  <c r="U152" i="9"/>
  <c r="EF153" i="15" s="1"/>
  <c r="EZ153" i="15" s="1"/>
  <c r="FT153" i="15" s="1"/>
  <c r="HH153" i="15" s="1"/>
  <c r="B153" i="9"/>
  <c r="DM154" i="15" s="1"/>
  <c r="EG154" i="15" s="1"/>
  <c r="C153" i="9"/>
  <c r="DN154" i="15" s="1"/>
  <c r="EH154" i="15" s="1"/>
  <c r="D153" i="9"/>
  <c r="DO154" i="15" s="1"/>
  <c r="EI154" i="15" s="1"/>
  <c r="E153" i="9"/>
  <c r="DP154" i="15" s="1"/>
  <c r="EJ154" i="15" s="1"/>
  <c r="F153" i="9"/>
  <c r="DQ154" i="15" s="1"/>
  <c r="G153" i="9"/>
  <c r="DR154" i="15" s="1"/>
  <c r="H153" i="9"/>
  <c r="DS154" i="15" s="1"/>
  <c r="EM154" i="15" s="1"/>
  <c r="FG154" i="15" s="1"/>
  <c r="GU154" i="15" s="1"/>
  <c r="I153" i="9"/>
  <c r="DT154" i="15" s="1"/>
  <c r="J153" i="9"/>
  <c r="DU154" i="15" s="1"/>
  <c r="EO154" i="15" s="1"/>
  <c r="FI154" i="15" s="1"/>
  <c r="GW154" i="15" s="1"/>
  <c r="K153" i="9"/>
  <c r="DV154" i="15" s="1"/>
  <c r="EP154" i="15" s="1"/>
  <c r="FJ154" i="15" s="1"/>
  <c r="GX154" i="15" s="1"/>
  <c r="L153" i="9"/>
  <c r="DW154" i="15" s="1"/>
  <c r="EQ154" i="15" s="1"/>
  <c r="FK154" i="15" s="1"/>
  <c r="GY154" i="15" s="1"/>
  <c r="M153" i="9"/>
  <c r="DX154" i="15" s="1"/>
  <c r="ER154" i="15" s="1"/>
  <c r="FL154" i="15" s="1"/>
  <c r="GZ154" i="15" s="1"/>
  <c r="N153" i="9"/>
  <c r="DY154" i="15" s="1"/>
  <c r="ES154" i="15" s="1"/>
  <c r="FM154" i="15" s="1"/>
  <c r="O153" i="9"/>
  <c r="DZ154" i="15" s="1"/>
  <c r="ET154" i="15" s="1"/>
  <c r="FN154" i="15" s="1"/>
  <c r="P153" i="9"/>
  <c r="EA154" i="15" s="1"/>
  <c r="EU154" i="15" s="1"/>
  <c r="FO154" i="15" s="1"/>
  <c r="Q153" i="9"/>
  <c r="EB154" i="15" s="1"/>
  <c r="EV154" i="15" s="1"/>
  <c r="FP154" i="15" s="1"/>
  <c r="R153" i="9"/>
  <c r="EC154" i="15" s="1"/>
  <c r="EW154" i="15" s="1"/>
  <c r="FQ154" i="15" s="1"/>
  <c r="HE154" i="15" s="1"/>
  <c r="S153" i="9"/>
  <c r="ED154" i="15" s="1"/>
  <c r="EX154" i="15" s="1"/>
  <c r="FR154" i="15" s="1"/>
  <c r="HF154" i="15" s="1"/>
  <c r="T153" i="9"/>
  <c r="EE154" i="15" s="1"/>
  <c r="U153" i="9"/>
  <c r="EF154" i="15" s="1"/>
  <c r="EZ154" i="15" s="1"/>
  <c r="FT154" i="15" s="1"/>
  <c r="HH154" i="15" s="1"/>
  <c r="B154" i="9"/>
  <c r="DM155" i="15" s="1"/>
  <c r="C154" i="9"/>
  <c r="DN155" i="15" s="1"/>
  <c r="D154" i="9"/>
  <c r="DO155" i="15" s="1"/>
  <c r="E154" i="9"/>
  <c r="DP155" i="15" s="1"/>
  <c r="F154" i="9"/>
  <c r="DQ155" i="15" s="1"/>
  <c r="G154" i="9"/>
  <c r="DR155" i="15" s="1"/>
  <c r="H154" i="9"/>
  <c r="DS155" i="15" s="1"/>
  <c r="I154" i="9"/>
  <c r="DT155" i="15" s="1"/>
  <c r="J154" i="9"/>
  <c r="DU155" i="15" s="1"/>
  <c r="K154" i="9"/>
  <c r="DV155" i="15" s="1"/>
  <c r="L154" i="9"/>
  <c r="DW155" i="15" s="1"/>
  <c r="M154" i="9"/>
  <c r="DX155" i="15" s="1"/>
  <c r="N154" i="9"/>
  <c r="DY155" i="15" s="1"/>
  <c r="O154" i="9"/>
  <c r="DZ155" i="15" s="1"/>
  <c r="P154" i="9"/>
  <c r="EA155" i="15" s="1"/>
  <c r="Q154" i="9"/>
  <c r="EB155" i="15" s="1"/>
  <c r="R154" i="9"/>
  <c r="EC155" i="15" s="1"/>
  <c r="S154" i="9"/>
  <c r="ED155" i="15" s="1"/>
  <c r="T154" i="9"/>
  <c r="EE155" i="15" s="1"/>
  <c r="U154" i="9"/>
  <c r="EF155" i="15" s="1"/>
  <c r="B155" i="9"/>
  <c r="DM156" i="15" s="1"/>
  <c r="EG156" i="15" s="1"/>
  <c r="C155" i="9"/>
  <c r="DN156" i="15" s="1"/>
  <c r="EH156" i="15" s="1"/>
  <c r="D155" i="9"/>
  <c r="DO156" i="15" s="1"/>
  <c r="EI156" i="15" s="1"/>
  <c r="E155" i="9"/>
  <c r="DP156" i="15" s="1"/>
  <c r="EJ156" i="15" s="1"/>
  <c r="F155" i="9"/>
  <c r="DQ156" i="15" s="1"/>
  <c r="G155" i="9"/>
  <c r="DR156" i="15" s="1"/>
  <c r="H155" i="9"/>
  <c r="DS156" i="15" s="1"/>
  <c r="I155" i="9"/>
  <c r="DT156" i="15" s="1"/>
  <c r="J155" i="9"/>
  <c r="DU156" i="15" s="1"/>
  <c r="K155" i="9"/>
  <c r="DV156" i="15" s="1"/>
  <c r="L155" i="9"/>
  <c r="DW156" i="15" s="1"/>
  <c r="M155" i="9"/>
  <c r="DX156" i="15" s="1"/>
  <c r="N155" i="9"/>
  <c r="DY156" i="15" s="1"/>
  <c r="ES156" i="15" s="1"/>
  <c r="FM156" i="15" s="1"/>
  <c r="O155" i="9"/>
  <c r="DZ156" i="15" s="1"/>
  <c r="ET156" i="15" s="1"/>
  <c r="FN156" i="15" s="1"/>
  <c r="P155" i="9"/>
  <c r="EA156" i="15" s="1"/>
  <c r="EU156" i="15" s="1"/>
  <c r="FO156" i="15" s="1"/>
  <c r="Q155" i="9"/>
  <c r="EB156" i="15" s="1"/>
  <c r="R155" i="9"/>
  <c r="EC156" i="15" s="1"/>
  <c r="EW156" i="15" s="1"/>
  <c r="FQ156" i="15" s="1"/>
  <c r="HE156" i="15" s="1"/>
  <c r="S155" i="9"/>
  <c r="ED156" i="15" s="1"/>
  <c r="EX156" i="15" s="1"/>
  <c r="FR156" i="15" s="1"/>
  <c r="HF156" i="15" s="1"/>
  <c r="T155" i="9"/>
  <c r="EE156" i="15" s="1"/>
  <c r="U155" i="9"/>
  <c r="EF156" i="15" s="1"/>
  <c r="EZ156" i="15" s="1"/>
  <c r="FT156" i="15" s="1"/>
  <c r="HH156" i="15" s="1"/>
  <c r="B156" i="9"/>
  <c r="DM157" i="15" s="1"/>
  <c r="EG157" i="15" s="1"/>
  <c r="C156" i="9"/>
  <c r="DN157" i="15" s="1"/>
  <c r="EH157" i="15" s="1"/>
  <c r="D156" i="9"/>
  <c r="DO157" i="15" s="1"/>
  <c r="EI157" i="15" s="1"/>
  <c r="E156" i="9"/>
  <c r="DP157" i="15" s="1"/>
  <c r="EJ157" i="15" s="1"/>
  <c r="F156" i="9"/>
  <c r="DQ157" i="15" s="1"/>
  <c r="G156" i="9"/>
  <c r="DR157" i="15" s="1"/>
  <c r="H156" i="9"/>
  <c r="DS157" i="15" s="1"/>
  <c r="I156" i="9"/>
  <c r="DT157" i="15" s="1"/>
  <c r="J156" i="9"/>
  <c r="DU157" i="15" s="1"/>
  <c r="EO157" i="15" s="1"/>
  <c r="FI157" i="15" s="1"/>
  <c r="GW157" i="15" s="1"/>
  <c r="K156" i="9"/>
  <c r="DV157" i="15" s="1"/>
  <c r="L156" i="9"/>
  <c r="DW157" i="15" s="1"/>
  <c r="EQ157" i="15" s="1"/>
  <c r="FK157" i="15" s="1"/>
  <c r="GY157" i="15" s="1"/>
  <c r="M156" i="9"/>
  <c r="DX157" i="15" s="1"/>
  <c r="ER157" i="15" s="1"/>
  <c r="FL157" i="15" s="1"/>
  <c r="GZ157" i="15" s="1"/>
  <c r="N156" i="9"/>
  <c r="DY157" i="15" s="1"/>
  <c r="ES157" i="15" s="1"/>
  <c r="FM157" i="15" s="1"/>
  <c r="O156" i="9"/>
  <c r="DZ157" i="15" s="1"/>
  <c r="ET157" i="15" s="1"/>
  <c r="FN157" i="15" s="1"/>
  <c r="P156" i="9"/>
  <c r="EA157" i="15" s="1"/>
  <c r="EU157" i="15" s="1"/>
  <c r="FO157" i="15" s="1"/>
  <c r="Q156" i="9"/>
  <c r="EB157" i="15" s="1"/>
  <c r="EV157" i="15" s="1"/>
  <c r="FP157" i="15" s="1"/>
  <c r="R156" i="9"/>
  <c r="EC157" i="15" s="1"/>
  <c r="EW157" i="15" s="1"/>
  <c r="FQ157" i="15" s="1"/>
  <c r="HE157" i="15" s="1"/>
  <c r="S156" i="9"/>
  <c r="ED157" i="15" s="1"/>
  <c r="EX157" i="15" s="1"/>
  <c r="FR157" i="15" s="1"/>
  <c r="HF157" i="15" s="1"/>
  <c r="T156" i="9"/>
  <c r="EE157" i="15" s="1"/>
  <c r="EY157" i="15" s="1"/>
  <c r="FS157" i="15" s="1"/>
  <c r="HG157" i="15" s="1"/>
  <c r="U156" i="9"/>
  <c r="EF157" i="15" s="1"/>
  <c r="EZ157" i="15" s="1"/>
  <c r="FT157" i="15" s="1"/>
  <c r="HH157" i="15" s="1"/>
  <c r="B157" i="9"/>
  <c r="DM158" i="15" s="1"/>
  <c r="EG158" i="15" s="1"/>
  <c r="C157" i="9"/>
  <c r="DN158" i="15" s="1"/>
  <c r="EH158" i="15" s="1"/>
  <c r="D157" i="9"/>
  <c r="DO158" i="15" s="1"/>
  <c r="EI158" i="15" s="1"/>
  <c r="E157" i="9"/>
  <c r="DP158" i="15" s="1"/>
  <c r="EJ158" i="15" s="1"/>
  <c r="F157" i="9"/>
  <c r="DQ158" i="15" s="1"/>
  <c r="G157" i="9"/>
  <c r="DR158" i="15" s="1"/>
  <c r="H157" i="9"/>
  <c r="DS158" i="15" s="1"/>
  <c r="I157" i="9"/>
  <c r="DT158" i="15" s="1"/>
  <c r="J157" i="9"/>
  <c r="DU158" i="15" s="1"/>
  <c r="K157" i="9"/>
  <c r="DV158" i="15" s="1"/>
  <c r="L157" i="9"/>
  <c r="DW158" i="15" s="1"/>
  <c r="M157" i="9"/>
  <c r="DX158" i="15" s="1"/>
  <c r="N157" i="9"/>
  <c r="DY158" i="15" s="1"/>
  <c r="ES158" i="15" s="1"/>
  <c r="FM158" i="15" s="1"/>
  <c r="O157" i="9"/>
  <c r="DZ158" i="15" s="1"/>
  <c r="ET158" i="15" s="1"/>
  <c r="FN158" i="15" s="1"/>
  <c r="P157" i="9"/>
  <c r="EA158" i="15" s="1"/>
  <c r="EU158" i="15" s="1"/>
  <c r="FO158" i="15" s="1"/>
  <c r="Q157" i="9"/>
  <c r="EB158" i="15" s="1"/>
  <c r="R157" i="9"/>
  <c r="EC158" i="15" s="1"/>
  <c r="EW158" i="15" s="1"/>
  <c r="FQ158" i="15" s="1"/>
  <c r="HE158" i="15" s="1"/>
  <c r="S157" i="9"/>
  <c r="ED158" i="15" s="1"/>
  <c r="EX158" i="15" s="1"/>
  <c r="FR158" i="15" s="1"/>
  <c r="HF158" i="15" s="1"/>
  <c r="T157" i="9"/>
  <c r="EE158" i="15" s="1"/>
  <c r="U157" i="9"/>
  <c r="EF158" i="15" s="1"/>
  <c r="EZ158" i="15" s="1"/>
  <c r="FT158" i="15" s="1"/>
  <c r="HH158" i="15" s="1"/>
  <c r="B158" i="9"/>
  <c r="DM159" i="15" s="1"/>
  <c r="EG159" i="15" s="1"/>
  <c r="C158" i="9"/>
  <c r="DN159" i="15" s="1"/>
  <c r="EH159" i="15" s="1"/>
  <c r="D158" i="9"/>
  <c r="DO159" i="15" s="1"/>
  <c r="EI159" i="15" s="1"/>
  <c r="E158" i="9"/>
  <c r="DP159" i="15" s="1"/>
  <c r="EJ159" i="15" s="1"/>
  <c r="F158" i="9"/>
  <c r="DQ159" i="15" s="1"/>
  <c r="EK159" i="15" s="1"/>
  <c r="FE159" i="15" s="1"/>
  <c r="GS159" i="15" s="1"/>
  <c r="G158" i="9"/>
  <c r="DR159" i="15" s="1"/>
  <c r="EL159" i="15" s="1"/>
  <c r="FF159" i="15" s="1"/>
  <c r="GT159" i="15" s="1"/>
  <c r="H158" i="9"/>
  <c r="DS159" i="15" s="1"/>
  <c r="I158" i="9"/>
  <c r="DT159" i="15" s="1"/>
  <c r="J158" i="9"/>
  <c r="DU159" i="15" s="1"/>
  <c r="EO159" i="15" s="1"/>
  <c r="FI159" i="15" s="1"/>
  <c r="GW159" i="15" s="1"/>
  <c r="K158" i="9"/>
  <c r="DV159" i="15" s="1"/>
  <c r="EP159" i="15" s="1"/>
  <c r="FJ159" i="15" s="1"/>
  <c r="GX159" i="15" s="1"/>
  <c r="L158" i="9"/>
  <c r="DW159" i="15" s="1"/>
  <c r="EQ159" i="15" s="1"/>
  <c r="FK159" i="15" s="1"/>
  <c r="GY159" i="15" s="1"/>
  <c r="M158" i="9"/>
  <c r="DX159" i="15" s="1"/>
  <c r="ER159" i="15" s="1"/>
  <c r="FL159" i="15" s="1"/>
  <c r="GZ159" i="15" s="1"/>
  <c r="N158" i="9"/>
  <c r="DY159" i="15" s="1"/>
  <c r="ES159" i="15" s="1"/>
  <c r="FM159" i="15" s="1"/>
  <c r="O158" i="9"/>
  <c r="DZ159" i="15" s="1"/>
  <c r="ET159" i="15" s="1"/>
  <c r="FN159" i="15" s="1"/>
  <c r="P158" i="9"/>
  <c r="EA159" i="15" s="1"/>
  <c r="EU159" i="15" s="1"/>
  <c r="FO159" i="15" s="1"/>
  <c r="Q158" i="9"/>
  <c r="EB159" i="15" s="1"/>
  <c r="EV159" i="15" s="1"/>
  <c r="FP159" i="15" s="1"/>
  <c r="R158" i="9"/>
  <c r="EC159" i="15" s="1"/>
  <c r="EW159" i="15" s="1"/>
  <c r="FQ159" i="15" s="1"/>
  <c r="HE159" i="15" s="1"/>
  <c r="S158" i="9"/>
  <c r="ED159" i="15" s="1"/>
  <c r="EX159" i="15" s="1"/>
  <c r="FR159" i="15" s="1"/>
  <c r="HF159" i="15" s="1"/>
  <c r="T158" i="9"/>
  <c r="EE159" i="15" s="1"/>
  <c r="EY159" i="15" s="1"/>
  <c r="FS159" i="15" s="1"/>
  <c r="HG159" i="15" s="1"/>
  <c r="U158" i="9"/>
  <c r="EF159" i="15" s="1"/>
  <c r="EZ159" i="15" s="1"/>
  <c r="FT159" i="15" s="1"/>
  <c r="HH159" i="15" s="1"/>
  <c r="B159" i="9"/>
  <c r="DM160" i="15" s="1"/>
  <c r="EG160" i="15" s="1"/>
  <c r="C159" i="9"/>
  <c r="DN160" i="15" s="1"/>
  <c r="EH160" i="15" s="1"/>
  <c r="D159" i="9"/>
  <c r="DO160" i="15" s="1"/>
  <c r="EI160" i="15" s="1"/>
  <c r="E159" i="9"/>
  <c r="DP160" i="15" s="1"/>
  <c r="EJ160" i="15" s="1"/>
  <c r="F159" i="9"/>
  <c r="DQ160" i="15" s="1"/>
  <c r="G159" i="9"/>
  <c r="DR160" i="15" s="1"/>
  <c r="H159" i="9"/>
  <c r="DS160" i="15" s="1"/>
  <c r="I159" i="9"/>
  <c r="DT160" i="15" s="1"/>
  <c r="J159" i="9"/>
  <c r="DU160" i="15" s="1"/>
  <c r="K159" i="9"/>
  <c r="DV160" i="15" s="1"/>
  <c r="L159" i="9"/>
  <c r="DW160" i="15" s="1"/>
  <c r="M159" i="9"/>
  <c r="DX160" i="15" s="1"/>
  <c r="N159" i="9"/>
  <c r="DY160" i="15" s="1"/>
  <c r="O159" i="9"/>
  <c r="DZ160" i="15" s="1"/>
  <c r="P159" i="9"/>
  <c r="EA160" i="15" s="1"/>
  <c r="Q159" i="9"/>
  <c r="EB160" i="15" s="1"/>
  <c r="R159" i="9"/>
  <c r="EC160" i="15" s="1"/>
  <c r="S159" i="9"/>
  <c r="ED160" i="15" s="1"/>
  <c r="T159" i="9"/>
  <c r="EE160" i="15" s="1"/>
  <c r="U159" i="9"/>
  <c r="EF160" i="15" s="1"/>
  <c r="B160" i="9"/>
  <c r="DM161" i="15" s="1"/>
  <c r="EG161" i="15" s="1"/>
  <c r="C160" i="9"/>
  <c r="DN161" i="15" s="1"/>
  <c r="EH161" i="15" s="1"/>
  <c r="D160" i="9"/>
  <c r="DO161" i="15" s="1"/>
  <c r="EI161" i="15" s="1"/>
  <c r="E160" i="9"/>
  <c r="DP161" i="15" s="1"/>
  <c r="EJ161" i="15" s="1"/>
  <c r="F160" i="9"/>
  <c r="DQ161" i="15" s="1"/>
  <c r="G160" i="9"/>
  <c r="DR161" i="15" s="1"/>
  <c r="H160" i="9"/>
  <c r="DS161" i="15" s="1"/>
  <c r="I160" i="9"/>
  <c r="DT161" i="15" s="1"/>
  <c r="J160" i="9"/>
  <c r="DU161" i="15" s="1"/>
  <c r="K160" i="9"/>
  <c r="DV161" i="15" s="1"/>
  <c r="L160" i="9"/>
  <c r="DW161" i="15" s="1"/>
  <c r="M160" i="9"/>
  <c r="DX161" i="15" s="1"/>
  <c r="N160" i="9"/>
  <c r="DY161" i="15" s="1"/>
  <c r="ES161" i="15" s="1"/>
  <c r="FM161" i="15" s="1"/>
  <c r="O160" i="9"/>
  <c r="DZ161" i="15" s="1"/>
  <c r="P160" i="9"/>
  <c r="EA161" i="15" s="1"/>
  <c r="EU161" i="15" s="1"/>
  <c r="FO161" i="15" s="1"/>
  <c r="Q160" i="9"/>
  <c r="EB161" i="15" s="1"/>
  <c r="EV161" i="15" s="1"/>
  <c r="FP161" i="15" s="1"/>
  <c r="R160" i="9"/>
  <c r="EC161" i="15" s="1"/>
  <c r="EW161" i="15" s="1"/>
  <c r="FQ161" i="15" s="1"/>
  <c r="HE161" i="15" s="1"/>
  <c r="S160" i="9"/>
  <c r="ED161" i="15" s="1"/>
  <c r="T160" i="9"/>
  <c r="EE161" i="15" s="1"/>
  <c r="U160" i="9"/>
  <c r="EF161" i="15" s="1"/>
  <c r="B161" i="9"/>
  <c r="DM162" i="15" s="1"/>
  <c r="EG162" i="15" s="1"/>
  <c r="C161" i="9"/>
  <c r="DN162" i="15" s="1"/>
  <c r="EH162" i="15" s="1"/>
  <c r="D161" i="9"/>
  <c r="DO162" i="15" s="1"/>
  <c r="EI162" i="15" s="1"/>
  <c r="E161" i="9"/>
  <c r="DP162" i="15" s="1"/>
  <c r="EJ162" i="15" s="1"/>
  <c r="F161" i="9"/>
  <c r="DQ162" i="15" s="1"/>
  <c r="EK162" i="15" s="1"/>
  <c r="FE162" i="15" s="1"/>
  <c r="GS162" i="15" s="1"/>
  <c r="G161" i="9"/>
  <c r="DR162" i="15" s="1"/>
  <c r="H161" i="9"/>
  <c r="DS162" i="15" s="1"/>
  <c r="I161" i="9"/>
  <c r="DT162" i="15" s="1"/>
  <c r="J161" i="9"/>
  <c r="DU162" i="15" s="1"/>
  <c r="K161" i="9"/>
  <c r="DV162" i="15" s="1"/>
  <c r="L161" i="9"/>
  <c r="DW162" i="15" s="1"/>
  <c r="EQ162" i="15" s="1"/>
  <c r="FK162" i="15" s="1"/>
  <c r="GY162" i="15" s="1"/>
  <c r="M161" i="9"/>
  <c r="DX162" i="15" s="1"/>
  <c r="N161" i="9"/>
  <c r="DY162" i="15" s="1"/>
  <c r="ES162" i="15" s="1"/>
  <c r="FM162" i="15" s="1"/>
  <c r="O161" i="9"/>
  <c r="DZ162" i="15" s="1"/>
  <c r="ET162" i="15" s="1"/>
  <c r="FN162" i="15" s="1"/>
  <c r="P161" i="9"/>
  <c r="EA162" i="15" s="1"/>
  <c r="EU162" i="15" s="1"/>
  <c r="FO162" i="15" s="1"/>
  <c r="Q161" i="9"/>
  <c r="EB162" i="15" s="1"/>
  <c r="EV162" i="15" s="1"/>
  <c r="FP162" i="15" s="1"/>
  <c r="R161" i="9"/>
  <c r="EC162" i="15" s="1"/>
  <c r="EW162" i="15" s="1"/>
  <c r="FQ162" i="15" s="1"/>
  <c r="HE162" i="15" s="1"/>
  <c r="S161" i="9"/>
  <c r="ED162" i="15" s="1"/>
  <c r="EX162" i="15" s="1"/>
  <c r="FR162" i="15" s="1"/>
  <c r="HF162" i="15" s="1"/>
  <c r="T161" i="9"/>
  <c r="EE162" i="15" s="1"/>
  <c r="U161" i="9"/>
  <c r="EF162" i="15" s="1"/>
  <c r="EZ162" i="15" s="1"/>
  <c r="FT162" i="15" s="1"/>
  <c r="HH162" i="15" s="1"/>
  <c r="B162" i="9"/>
  <c r="DM163" i="15" s="1"/>
  <c r="EG163" i="15" s="1"/>
  <c r="C162" i="9"/>
  <c r="DN163" i="15" s="1"/>
  <c r="EH163" i="15" s="1"/>
  <c r="D162" i="9"/>
  <c r="DO163" i="15" s="1"/>
  <c r="EI163" i="15" s="1"/>
  <c r="E162" i="9"/>
  <c r="DP163" i="15" s="1"/>
  <c r="EJ163" i="15" s="1"/>
  <c r="F162" i="9"/>
  <c r="DQ163" i="15" s="1"/>
  <c r="G162" i="9"/>
  <c r="DR163" i="15" s="1"/>
  <c r="H162" i="9"/>
  <c r="DS163" i="15" s="1"/>
  <c r="I162" i="9"/>
  <c r="DT163" i="15" s="1"/>
  <c r="J162" i="9"/>
  <c r="DU163" i="15" s="1"/>
  <c r="K162" i="9"/>
  <c r="DV163" i="15" s="1"/>
  <c r="EP163" i="15" s="1"/>
  <c r="FJ163" i="15" s="1"/>
  <c r="GX163" i="15" s="1"/>
  <c r="L162" i="9"/>
  <c r="DW163" i="15" s="1"/>
  <c r="M162" i="9"/>
  <c r="DX163" i="15" s="1"/>
  <c r="ER163" i="15" s="1"/>
  <c r="FL163" i="15" s="1"/>
  <c r="GZ163" i="15" s="1"/>
  <c r="N162" i="9"/>
  <c r="DY163" i="15" s="1"/>
  <c r="O162" i="9"/>
  <c r="DZ163" i="15" s="1"/>
  <c r="ET163" i="15" s="1"/>
  <c r="FN163" i="15" s="1"/>
  <c r="P162" i="9"/>
  <c r="EA163" i="15" s="1"/>
  <c r="EU163" i="15" s="1"/>
  <c r="FO163" i="15" s="1"/>
  <c r="Q162" i="9"/>
  <c r="EB163" i="15" s="1"/>
  <c r="EV163" i="15" s="1"/>
  <c r="FP163" i="15" s="1"/>
  <c r="R162" i="9"/>
  <c r="EC163" i="15" s="1"/>
  <c r="EW163" i="15" s="1"/>
  <c r="FQ163" i="15" s="1"/>
  <c r="HE163" i="15" s="1"/>
  <c r="S162" i="9"/>
  <c r="ED163" i="15" s="1"/>
  <c r="EX163" i="15" s="1"/>
  <c r="FR163" i="15" s="1"/>
  <c r="HF163" i="15" s="1"/>
  <c r="T162" i="9"/>
  <c r="EE163" i="15" s="1"/>
  <c r="EY163" i="15" s="1"/>
  <c r="FS163" i="15" s="1"/>
  <c r="HG163" i="15" s="1"/>
  <c r="U162" i="9"/>
  <c r="EF163" i="15" s="1"/>
  <c r="EZ163" i="15" s="1"/>
  <c r="FT163" i="15" s="1"/>
  <c r="HH163" i="15" s="1"/>
  <c r="B163" i="9"/>
  <c r="DM164" i="15" s="1"/>
  <c r="EG164" i="15" s="1"/>
  <c r="C163" i="9"/>
  <c r="DN164" i="15" s="1"/>
  <c r="EH164" i="15" s="1"/>
  <c r="D163" i="9"/>
  <c r="DO164" i="15" s="1"/>
  <c r="EI164" i="15" s="1"/>
  <c r="E163" i="9"/>
  <c r="DP164" i="15" s="1"/>
  <c r="EJ164" i="15" s="1"/>
  <c r="F163" i="9"/>
  <c r="DQ164" i="15" s="1"/>
  <c r="EK164" i="15" s="1"/>
  <c r="FE164" i="15" s="1"/>
  <c r="GS164" i="15" s="1"/>
  <c r="G163" i="9"/>
  <c r="DR164" i="15" s="1"/>
  <c r="H163" i="9"/>
  <c r="DS164" i="15" s="1"/>
  <c r="EM164" i="15" s="1"/>
  <c r="FG164" i="15" s="1"/>
  <c r="GU164" i="15" s="1"/>
  <c r="I163" i="9"/>
  <c r="DT164" i="15" s="1"/>
  <c r="EN164" i="15" s="1"/>
  <c r="FH164" i="15" s="1"/>
  <c r="GV164" i="15" s="1"/>
  <c r="J163" i="9"/>
  <c r="DU164" i="15" s="1"/>
  <c r="EO164" i="15" s="1"/>
  <c r="FI164" i="15" s="1"/>
  <c r="GW164" i="15" s="1"/>
  <c r="K163" i="9"/>
  <c r="DV164" i="15" s="1"/>
  <c r="EP164" i="15" s="1"/>
  <c r="FJ164" i="15" s="1"/>
  <c r="GX164" i="15" s="1"/>
  <c r="L163" i="9"/>
  <c r="DW164" i="15" s="1"/>
  <c r="EQ164" i="15" s="1"/>
  <c r="FK164" i="15" s="1"/>
  <c r="GY164" i="15" s="1"/>
  <c r="M163" i="9"/>
  <c r="DX164" i="15" s="1"/>
  <c r="ER164" i="15" s="1"/>
  <c r="FL164" i="15" s="1"/>
  <c r="GZ164" i="15" s="1"/>
  <c r="N163" i="9"/>
  <c r="DY164" i="15" s="1"/>
  <c r="ES164" i="15" s="1"/>
  <c r="FM164" i="15" s="1"/>
  <c r="O163" i="9"/>
  <c r="DZ164" i="15" s="1"/>
  <c r="ET164" i="15" s="1"/>
  <c r="FN164" i="15" s="1"/>
  <c r="P163" i="9"/>
  <c r="EA164" i="15" s="1"/>
  <c r="EU164" i="15" s="1"/>
  <c r="FO164" i="15" s="1"/>
  <c r="Q163" i="9"/>
  <c r="EB164" i="15" s="1"/>
  <c r="EV164" i="15" s="1"/>
  <c r="FP164" i="15" s="1"/>
  <c r="R163" i="9"/>
  <c r="EC164" i="15" s="1"/>
  <c r="EW164" i="15" s="1"/>
  <c r="FQ164" i="15" s="1"/>
  <c r="HE164" i="15" s="1"/>
  <c r="S163" i="9"/>
  <c r="ED164" i="15" s="1"/>
  <c r="EX164" i="15" s="1"/>
  <c r="FR164" i="15" s="1"/>
  <c r="HF164" i="15" s="1"/>
  <c r="T163" i="9"/>
  <c r="EE164" i="15" s="1"/>
  <c r="EY164" i="15" s="1"/>
  <c r="FS164" i="15" s="1"/>
  <c r="HG164" i="15" s="1"/>
  <c r="U163" i="9"/>
  <c r="EF164" i="15" s="1"/>
  <c r="EZ164" i="15" s="1"/>
  <c r="FT164" i="15" s="1"/>
  <c r="HH164" i="15" s="1"/>
  <c r="B164" i="9"/>
  <c r="DM165" i="15" s="1"/>
  <c r="EG165" i="15" s="1"/>
  <c r="C164" i="9"/>
  <c r="DN165" i="15" s="1"/>
  <c r="EH165" i="15" s="1"/>
  <c r="D164" i="9"/>
  <c r="DO165" i="15" s="1"/>
  <c r="EI165" i="15" s="1"/>
  <c r="E164" i="9"/>
  <c r="DP165" i="15" s="1"/>
  <c r="EJ165" i="15" s="1"/>
  <c r="F164" i="9"/>
  <c r="DQ165" i="15" s="1"/>
  <c r="G164" i="9"/>
  <c r="DR165" i="15" s="1"/>
  <c r="H164" i="9"/>
  <c r="DS165" i="15" s="1"/>
  <c r="I164" i="9"/>
  <c r="DT165" i="15" s="1"/>
  <c r="J164" i="9"/>
  <c r="DU165" i="15" s="1"/>
  <c r="K164" i="9"/>
  <c r="DV165" i="15" s="1"/>
  <c r="L164" i="9"/>
  <c r="DW165" i="15" s="1"/>
  <c r="M164" i="9"/>
  <c r="DX165" i="15" s="1"/>
  <c r="N164" i="9"/>
  <c r="DY165" i="15" s="1"/>
  <c r="O164" i="9"/>
  <c r="DZ165" i="15" s="1"/>
  <c r="P164" i="9"/>
  <c r="EA165" i="15" s="1"/>
  <c r="Q164" i="9"/>
  <c r="EB165" i="15" s="1"/>
  <c r="R164" i="9"/>
  <c r="EC165" i="15" s="1"/>
  <c r="S164" i="9"/>
  <c r="ED165" i="15" s="1"/>
  <c r="T164" i="9"/>
  <c r="EE165" i="15" s="1"/>
  <c r="U164" i="9"/>
  <c r="EF165" i="15" s="1"/>
  <c r="B165" i="9"/>
  <c r="DM166" i="15" s="1"/>
  <c r="EG166" i="15" s="1"/>
  <c r="C165" i="9"/>
  <c r="DN166" i="15" s="1"/>
  <c r="EH166" i="15" s="1"/>
  <c r="D165" i="9"/>
  <c r="DO166" i="15" s="1"/>
  <c r="EI166" i="15" s="1"/>
  <c r="E165" i="9"/>
  <c r="DP166" i="15" s="1"/>
  <c r="EJ166" i="15" s="1"/>
  <c r="F165" i="9"/>
  <c r="DQ166" i="15" s="1"/>
  <c r="EK166" i="15" s="1"/>
  <c r="FE166" i="15" s="1"/>
  <c r="GS166" i="15" s="1"/>
  <c r="G165" i="9"/>
  <c r="DR166" i="15" s="1"/>
  <c r="H165" i="9"/>
  <c r="DS166" i="15" s="1"/>
  <c r="EM166" i="15" s="1"/>
  <c r="FG166" i="15" s="1"/>
  <c r="GU166" i="15" s="1"/>
  <c r="I165" i="9"/>
  <c r="DT166" i="15" s="1"/>
  <c r="J165" i="9"/>
  <c r="DU166" i="15" s="1"/>
  <c r="EO166" i="15" s="1"/>
  <c r="FI166" i="15" s="1"/>
  <c r="GW166" i="15" s="1"/>
  <c r="K165" i="9"/>
  <c r="DV166" i="15" s="1"/>
  <c r="EP166" i="15" s="1"/>
  <c r="FJ166" i="15" s="1"/>
  <c r="GX166" i="15" s="1"/>
  <c r="L165" i="9"/>
  <c r="DW166" i="15" s="1"/>
  <c r="EQ166" i="15" s="1"/>
  <c r="FK166" i="15" s="1"/>
  <c r="GY166" i="15" s="1"/>
  <c r="M165" i="9"/>
  <c r="DX166" i="15" s="1"/>
  <c r="ER166" i="15" s="1"/>
  <c r="FL166" i="15" s="1"/>
  <c r="GZ166" i="15" s="1"/>
  <c r="N165" i="9"/>
  <c r="DY166" i="15" s="1"/>
  <c r="ES166" i="15" s="1"/>
  <c r="FM166" i="15" s="1"/>
  <c r="O165" i="9"/>
  <c r="DZ166" i="15" s="1"/>
  <c r="ET166" i="15" s="1"/>
  <c r="FN166" i="15" s="1"/>
  <c r="P165" i="9"/>
  <c r="EA166" i="15" s="1"/>
  <c r="EU166" i="15" s="1"/>
  <c r="FO166" i="15" s="1"/>
  <c r="Q165" i="9"/>
  <c r="EB166" i="15" s="1"/>
  <c r="EV166" i="15" s="1"/>
  <c r="FP166" i="15" s="1"/>
  <c r="R165" i="9"/>
  <c r="EC166" i="15" s="1"/>
  <c r="EW166" i="15" s="1"/>
  <c r="FQ166" i="15" s="1"/>
  <c r="HE166" i="15" s="1"/>
  <c r="S165" i="9"/>
  <c r="ED166" i="15" s="1"/>
  <c r="EX166" i="15" s="1"/>
  <c r="FR166" i="15" s="1"/>
  <c r="HF166" i="15" s="1"/>
  <c r="T165" i="9"/>
  <c r="EE166" i="15" s="1"/>
  <c r="EY166" i="15" s="1"/>
  <c r="FS166" i="15" s="1"/>
  <c r="HG166" i="15" s="1"/>
  <c r="U165" i="9"/>
  <c r="EF166" i="15" s="1"/>
  <c r="EZ166" i="15" s="1"/>
  <c r="FT166" i="15" s="1"/>
  <c r="HH166" i="15" s="1"/>
  <c r="B166" i="9"/>
  <c r="DM167" i="15" s="1"/>
  <c r="EG167" i="15" s="1"/>
  <c r="C166" i="9"/>
  <c r="DN167" i="15" s="1"/>
  <c r="EH167" i="15" s="1"/>
  <c r="D166" i="9"/>
  <c r="DO167" i="15" s="1"/>
  <c r="EI167" i="15" s="1"/>
  <c r="E166" i="9"/>
  <c r="DP167" i="15" s="1"/>
  <c r="EJ167" i="15" s="1"/>
  <c r="F166" i="9"/>
  <c r="DQ167" i="15" s="1"/>
  <c r="G166" i="9"/>
  <c r="DR167" i="15" s="1"/>
  <c r="EL167" i="15" s="1"/>
  <c r="FF167" i="15" s="1"/>
  <c r="GT167" i="15" s="1"/>
  <c r="H166" i="9"/>
  <c r="DS167" i="15" s="1"/>
  <c r="I166" i="9"/>
  <c r="DT167" i="15" s="1"/>
  <c r="J166" i="9"/>
  <c r="DU167" i="15" s="1"/>
  <c r="K166" i="9"/>
  <c r="DV167" i="15" s="1"/>
  <c r="L166" i="9"/>
  <c r="DW167" i="15" s="1"/>
  <c r="M166" i="9"/>
  <c r="DX167" i="15" s="1"/>
  <c r="N166" i="9"/>
  <c r="DY167" i="15" s="1"/>
  <c r="ES167" i="15" s="1"/>
  <c r="FM167" i="15" s="1"/>
  <c r="O166" i="9"/>
  <c r="DZ167" i="15" s="1"/>
  <c r="ET167" i="15" s="1"/>
  <c r="FN167" i="15" s="1"/>
  <c r="P166" i="9"/>
  <c r="EA167" i="15" s="1"/>
  <c r="EU167" i="15" s="1"/>
  <c r="FO167" i="15" s="1"/>
  <c r="Q166" i="9"/>
  <c r="EB167" i="15" s="1"/>
  <c r="EV167" i="15" s="1"/>
  <c r="FP167" i="15" s="1"/>
  <c r="R166" i="9"/>
  <c r="EC167" i="15" s="1"/>
  <c r="S166" i="9"/>
  <c r="ED167" i="15" s="1"/>
  <c r="EX167" i="15" s="1"/>
  <c r="FR167" i="15" s="1"/>
  <c r="HF167" i="15" s="1"/>
  <c r="T166" i="9"/>
  <c r="EE167" i="15" s="1"/>
  <c r="U166" i="9"/>
  <c r="EF167" i="15" s="1"/>
  <c r="EZ167" i="15" s="1"/>
  <c r="FT167" i="15" s="1"/>
  <c r="HH167" i="15" s="1"/>
  <c r="B167" i="9"/>
  <c r="DM168" i="15" s="1"/>
  <c r="EG168" i="15" s="1"/>
  <c r="C167" i="9"/>
  <c r="DN168" i="15" s="1"/>
  <c r="EH168" i="15" s="1"/>
  <c r="D167" i="9"/>
  <c r="DO168" i="15" s="1"/>
  <c r="EI168" i="15" s="1"/>
  <c r="E167" i="9"/>
  <c r="DP168" i="15" s="1"/>
  <c r="EJ168" i="15" s="1"/>
  <c r="F167" i="9"/>
  <c r="DQ168" i="15" s="1"/>
  <c r="G167" i="9"/>
  <c r="DR168" i="15" s="1"/>
  <c r="H167" i="9"/>
  <c r="DS168" i="15" s="1"/>
  <c r="I167" i="9"/>
  <c r="DT168" i="15" s="1"/>
  <c r="J167" i="9"/>
  <c r="DU168" i="15" s="1"/>
  <c r="EO168" i="15" s="1"/>
  <c r="FI168" i="15" s="1"/>
  <c r="GW168" i="15" s="1"/>
  <c r="K167" i="9"/>
  <c r="DV168" i="15" s="1"/>
  <c r="L167" i="9"/>
  <c r="DW168" i="15" s="1"/>
  <c r="EQ168" i="15" s="1"/>
  <c r="FK168" i="15" s="1"/>
  <c r="GY168" i="15" s="1"/>
  <c r="M167" i="9"/>
  <c r="DX168" i="15" s="1"/>
  <c r="N167" i="9"/>
  <c r="DY168" i="15" s="1"/>
  <c r="ES168" i="15" s="1"/>
  <c r="FM168" i="15" s="1"/>
  <c r="O167" i="9"/>
  <c r="DZ168" i="15" s="1"/>
  <c r="P167" i="9"/>
  <c r="EA168" i="15" s="1"/>
  <c r="EU168" i="15" s="1"/>
  <c r="FO168" i="15" s="1"/>
  <c r="Q167" i="9"/>
  <c r="EB168" i="15" s="1"/>
  <c r="EV168" i="15" s="1"/>
  <c r="FP168" i="15" s="1"/>
  <c r="R167" i="9"/>
  <c r="EC168" i="15" s="1"/>
  <c r="EW168" i="15" s="1"/>
  <c r="FQ168" i="15" s="1"/>
  <c r="HE168" i="15" s="1"/>
  <c r="S167" i="9"/>
  <c r="ED168" i="15" s="1"/>
  <c r="EX168" i="15" s="1"/>
  <c r="FR168" i="15" s="1"/>
  <c r="HF168" i="15" s="1"/>
  <c r="T167" i="9"/>
  <c r="EE168" i="15" s="1"/>
  <c r="EY168" i="15" s="1"/>
  <c r="FS168" i="15" s="1"/>
  <c r="HG168" i="15" s="1"/>
  <c r="U167" i="9"/>
  <c r="EF168" i="15" s="1"/>
  <c r="EZ168" i="15" s="1"/>
  <c r="FT168" i="15" s="1"/>
  <c r="HH168" i="15" s="1"/>
  <c r="B168" i="9"/>
  <c r="DM169" i="15" s="1"/>
  <c r="EG169" i="15" s="1"/>
  <c r="C168" i="9"/>
  <c r="DN169" i="15" s="1"/>
  <c r="EH169" i="15" s="1"/>
  <c r="D168" i="9"/>
  <c r="DO169" i="15" s="1"/>
  <c r="EI169" i="15" s="1"/>
  <c r="E168" i="9"/>
  <c r="DP169" i="15" s="1"/>
  <c r="EJ169" i="15" s="1"/>
  <c r="F168" i="9"/>
  <c r="DQ169" i="15" s="1"/>
  <c r="EK169" i="15" s="1"/>
  <c r="FE169" i="15" s="1"/>
  <c r="GS169" i="15" s="1"/>
  <c r="G168" i="9"/>
  <c r="DR169" i="15" s="1"/>
  <c r="EL169" i="15" s="1"/>
  <c r="FF169" i="15" s="1"/>
  <c r="GT169" i="15" s="1"/>
  <c r="H168" i="9"/>
  <c r="DS169" i="15" s="1"/>
  <c r="EM169" i="15" s="1"/>
  <c r="FG169" i="15" s="1"/>
  <c r="GU169" i="15" s="1"/>
  <c r="I168" i="9"/>
  <c r="DT169" i="15" s="1"/>
  <c r="J168" i="9"/>
  <c r="DU169" i="15" s="1"/>
  <c r="EO169" i="15" s="1"/>
  <c r="FI169" i="15" s="1"/>
  <c r="GW169" i="15" s="1"/>
  <c r="K168" i="9"/>
  <c r="DV169" i="15" s="1"/>
  <c r="EP169" i="15" s="1"/>
  <c r="FJ169" i="15" s="1"/>
  <c r="GX169" i="15" s="1"/>
  <c r="L168" i="9"/>
  <c r="DW169" i="15" s="1"/>
  <c r="EQ169" i="15" s="1"/>
  <c r="FK169" i="15" s="1"/>
  <c r="GY169" i="15" s="1"/>
  <c r="M168" i="9"/>
  <c r="DX169" i="15" s="1"/>
  <c r="ER169" i="15" s="1"/>
  <c r="FL169" i="15" s="1"/>
  <c r="GZ169" i="15" s="1"/>
  <c r="N168" i="9"/>
  <c r="DY169" i="15" s="1"/>
  <c r="ES169" i="15" s="1"/>
  <c r="FM169" i="15" s="1"/>
  <c r="O168" i="9"/>
  <c r="DZ169" i="15" s="1"/>
  <c r="ET169" i="15" s="1"/>
  <c r="FN169" i="15" s="1"/>
  <c r="P168" i="9"/>
  <c r="EA169" i="15" s="1"/>
  <c r="EU169" i="15" s="1"/>
  <c r="FO169" i="15" s="1"/>
  <c r="Q168" i="9"/>
  <c r="EB169" i="15" s="1"/>
  <c r="EV169" i="15" s="1"/>
  <c r="FP169" i="15" s="1"/>
  <c r="R168" i="9"/>
  <c r="EC169" i="15" s="1"/>
  <c r="EW169" i="15" s="1"/>
  <c r="FQ169" i="15" s="1"/>
  <c r="HE169" i="15" s="1"/>
  <c r="S168" i="9"/>
  <c r="ED169" i="15" s="1"/>
  <c r="EX169" i="15" s="1"/>
  <c r="FR169" i="15" s="1"/>
  <c r="HF169" i="15" s="1"/>
  <c r="T168" i="9"/>
  <c r="EE169" i="15" s="1"/>
  <c r="EY169" i="15" s="1"/>
  <c r="FS169" i="15" s="1"/>
  <c r="HG169" i="15" s="1"/>
  <c r="U168" i="9"/>
  <c r="EF169" i="15" s="1"/>
  <c r="EZ169" i="15" s="1"/>
  <c r="FT169" i="15" s="1"/>
  <c r="HH169" i="15" s="1"/>
  <c r="E5" i="9"/>
  <c r="D5" i="9"/>
  <c r="C5" i="9"/>
  <c r="B5" i="9"/>
  <c r="S5" i="9"/>
  <c r="R5" i="9"/>
  <c r="P5" i="9"/>
  <c r="Q5" i="9"/>
  <c r="O5" i="9"/>
  <c r="N5" i="9"/>
  <c r="M5" i="9"/>
  <c r="K5" i="9"/>
  <c r="J5" i="9"/>
  <c r="I5" i="9"/>
  <c r="G5" i="9"/>
  <c r="F5" i="9"/>
  <c r="LG170" i="14" l="1"/>
  <c r="KL170" i="14" s="1"/>
  <c r="LA170" i="14"/>
  <c r="KF170" i="14" s="1"/>
  <c r="LG36" i="14"/>
  <c r="KL36" i="14" s="1"/>
  <c r="LC38" i="14"/>
  <c r="KH38" i="14" s="1"/>
  <c r="KY39" i="14"/>
  <c r="KD39" i="14" s="1"/>
  <c r="KU40" i="14"/>
  <c r="JZ40" i="14" s="1"/>
  <c r="LK40" i="14"/>
  <c r="KP40" i="14" s="1"/>
  <c r="LG41" i="14"/>
  <c r="KL41" i="14" s="1"/>
  <c r="LC42" i="14"/>
  <c r="KH42" i="14" s="1"/>
  <c r="KY43" i="14"/>
  <c r="KD43" i="14" s="1"/>
  <c r="KU44" i="14"/>
  <c r="JZ44" i="14" s="1"/>
  <c r="LK44" i="14"/>
  <c r="KP44" i="14" s="1"/>
  <c r="LG45" i="14"/>
  <c r="KL45" i="14" s="1"/>
  <c r="LC46" i="14"/>
  <c r="KH46" i="14" s="1"/>
  <c r="KY47" i="14"/>
  <c r="KD47" i="14" s="1"/>
  <c r="KU48" i="14"/>
  <c r="JZ48" i="14" s="1"/>
  <c r="LK48" i="14"/>
  <c r="KP48" i="14" s="1"/>
  <c r="LG49" i="14"/>
  <c r="KL49" i="14" s="1"/>
  <c r="LC50" i="14"/>
  <c r="KH50" i="14" s="1"/>
  <c r="KY51" i="14"/>
  <c r="KD51" i="14" s="1"/>
  <c r="KU52" i="14"/>
  <c r="JZ52" i="14" s="1"/>
  <c r="LK52" i="14"/>
  <c r="KP52" i="14" s="1"/>
  <c r="LG53" i="14"/>
  <c r="KL53" i="14" s="1"/>
  <c r="LC54" i="14"/>
  <c r="KH54" i="14" s="1"/>
  <c r="KY55" i="14"/>
  <c r="KD55" i="14" s="1"/>
  <c r="KU56" i="14"/>
  <c r="JZ56" i="14" s="1"/>
  <c r="LK56" i="14"/>
  <c r="KP56" i="14" s="1"/>
  <c r="LG57" i="14"/>
  <c r="KL57" i="14" s="1"/>
  <c r="LC58" i="14"/>
  <c r="KH58" i="14" s="1"/>
  <c r="KY59" i="14"/>
  <c r="KD59" i="14" s="1"/>
  <c r="KU60" i="14"/>
  <c r="JZ60" i="14" s="1"/>
  <c r="LK60" i="14"/>
  <c r="KP60" i="14" s="1"/>
  <c r="LG61" i="14"/>
  <c r="KL61" i="14" s="1"/>
  <c r="LC62" i="14"/>
  <c r="KH62" i="14" s="1"/>
  <c r="KY63" i="14"/>
  <c r="KD63" i="14" s="1"/>
  <c r="KU64" i="14"/>
  <c r="JZ64" i="14" s="1"/>
  <c r="LK64" i="14"/>
  <c r="KP64" i="14" s="1"/>
  <c r="LG65" i="14"/>
  <c r="KL65" i="14" s="1"/>
  <c r="LC67" i="14"/>
  <c r="KH67" i="14" s="1"/>
  <c r="KY68" i="14"/>
  <c r="KD68" i="14" s="1"/>
  <c r="KU70" i="14"/>
  <c r="JZ70" i="14" s="1"/>
  <c r="LK70" i="14"/>
  <c r="KP70" i="14" s="1"/>
  <c r="LG71" i="14"/>
  <c r="KL71" i="14" s="1"/>
  <c r="LC72" i="14"/>
  <c r="KH72" i="14" s="1"/>
  <c r="KY73" i="14"/>
  <c r="KD73" i="14" s="1"/>
  <c r="KU74" i="14"/>
  <c r="JZ74" i="14" s="1"/>
  <c r="LK74" i="14"/>
  <c r="KP74" i="14" s="1"/>
  <c r="LG75" i="14"/>
  <c r="KL75" i="14" s="1"/>
  <c r="LC76" i="14"/>
  <c r="KH76" i="14" s="1"/>
  <c r="KY78" i="14"/>
  <c r="KD78" i="14" s="1"/>
  <c r="KU79" i="14"/>
  <c r="JZ79" i="14" s="1"/>
  <c r="LK79" i="14"/>
  <c r="KP79" i="14" s="1"/>
  <c r="LG80" i="14"/>
  <c r="KL80" i="14" s="1"/>
  <c r="LC81" i="14"/>
  <c r="KH81" i="14" s="1"/>
  <c r="KY82" i="14"/>
  <c r="KD82" i="14" s="1"/>
  <c r="KU83" i="14"/>
  <c r="JZ83" i="14" s="1"/>
  <c r="LK83" i="14"/>
  <c r="KP83" i="14" s="1"/>
  <c r="LG85" i="14"/>
  <c r="KL85" i="14" s="1"/>
  <c r="LC86" i="14"/>
  <c r="KH86" i="14" s="1"/>
  <c r="KY87" i="14"/>
  <c r="KD87" i="14" s="1"/>
  <c r="KU89" i="14"/>
  <c r="JZ89" i="14" s="1"/>
  <c r="LK89" i="14"/>
  <c r="KP89" i="14" s="1"/>
  <c r="LG90" i="14"/>
  <c r="KL90" i="14" s="1"/>
  <c r="LC91" i="14"/>
  <c r="KH91" i="14" s="1"/>
  <c r="KY92" i="14"/>
  <c r="KD92" i="14" s="1"/>
  <c r="LC170" i="14"/>
  <c r="KH170" i="14" s="1"/>
  <c r="KW170" i="14"/>
  <c r="KB170" i="14" s="1"/>
  <c r="LM170" i="14"/>
  <c r="KR170" i="14" s="1"/>
  <c r="LC36" i="14"/>
  <c r="KH36" i="14" s="1"/>
  <c r="KY38" i="14"/>
  <c r="KD38" i="14" s="1"/>
  <c r="KU39" i="14"/>
  <c r="JZ39" i="14" s="1"/>
  <c r="LK39" i="14"/>
  <c r="KP39" i="14" s="1"/>
  <c r="LG40" i="14"/>
  <c r="KL40" i="14" s="1"/>
  <c r="LC41" i="14"/>
  <c r="KH41" i="14" s="1"/>
  <c r="KY42" i="14"/>
  <c r="KD42" i="14" s="1"/>
  <c r="KU43" i="14"/>
  <c r="JZ43" i="14" s="1"/>
  <c r="LK43" i="14"/>
  <c r="KP43" i="14" s="1"/>
  <c r="LG44" i="14"/>
  <c r="KL44" i="14" s="1"/>
  <c r="LC45" i="14"/>
  <c r="KH45" i="14" s="1"/>
  <c r="KY46" i="14"/>
  <c r="KD46" i="14" s="1"/>
  <c r="KU47" i="14"/>
  <c r="JZ47" i="14" s="1"/>
  <c r="LK47" i="14"/>
  <c r="KP47" i="14" s="1"/>
  <c r="LG48" i="14"/>
  <c r="KL48" i="14" s="1"/>
  <c r="LC49" i="14"/>
  <c r="KH49" i="14" s="1"/>
  <c r="KY50" i="14"/>
  <c r="KD50" i="14" s="1"/>
  <c r="KU51" i="14"/>
  <c r="JZ51" i="14" s="1"/>
  <c r="LK51" i="14"/>
  <c r="KP51" i="14" s="1"/>
  <c r="LG52" i="14"/>
  <c r="KL52" i="14" s="1"/>
  <c r="LC53" i="14"/>
  <c r="KH53" i="14" s="1"/>
  <c r="KY54" i="14"/>
  <c r="KD54" i="14" s="1"/>
  <c r="KU55" i="14"/>
  <c r="JZ55" i="14" s="1"/>
  <c r="LK55" i="14"/>
  <c r="KP55" i="14" s="1"/>
  <c r="LG56" i="14"/>
  <c r="KL56" i="14" s="1"/>
  <c r="LC57" i="14"/>
  <c r="KH57" i="14" s="1"/>
  <c r="KY58" i="14"/>
  <c r="KD58" i="14" s="1"/>
  <c r="KU59" i="14"/>
  <c r="JZ59" i="14" s="1"/>
  <c r="LK59" i="14"/>
  <c r="KP59" i="14" s="1"/>
  <c r="LG60" i="14"/>
  <c r="KL60" i="14" s="1"/>
  <c r="LC61" i="14"/>
  <c r="KH61" i="14" s="1"/>
  <c r="KY62" i="14"/>
  <c r="KD62" i="14" s="1"/>
  <c r="KU63" i="14"/>
  <c r="JZ63" i="14" s="1"/>
  <c r="LK63" i="14"/>
  <c r="KP63" i="14" s="1"/>
  <c r="LG64" i="14"/>
  <c r="KL64" i="14" s="1"/>
  <c r="LC65" i="14"/>
  <c r="KH65" i="14" s="1"/>
  <c r="KY67" i="14"/>
  <c r="KD67" i="14" s="1"/>
  <c r="KU68" i="14"/>
  <c r="JZ68" i="14" s="1"/>
  <c r="LK68" i="14"/>
  <c r="KP68" i="14" s="1"/>
  <c r="LG70" i="14"/>
  <c r="KL70" i="14" s="1"/>
  <c r="LC71" i="14"/>
  <c r="KH71" i="14" s="1"/>
  <c r="KY72" i="14"/>
  <c r="KD72" i="14" s="1"/>
  <c r="KU73" i="14"/>
  <c r="JZ73" i="14" s="1"/>
  <c r="LK73" i="14"/>
  <c r="KP73" i="14" s="1"/>
  <c r="LG74" i="14"/>
  <c r="KL74" i="14" s="1"/>
  <c r="LC75" i="14"/>
  <c r="KH75" i="14" s="1"/>
  <c r="KY76" i="14"/>
  <c r="KD76" i="14" s="1"/>
  <c r="KU78" i="14"/>
  <c r="JZ78" i="14" s="1"/>
  <c r="LK78" i="14"/>
  <c r="KP78" i="14" s="1"/>
  <c r="LG79" i="14"/>
  <c r="KL79" i="14" s="1"/>
  <c r="LC80" i="14"/>
  <c r="KH80" i="14" s="1"/>
  <c r="KY81" i="14"/>
  <c r="KD81" i="14" s="1"/>
  <c r="KU82" i="14"/>
  <c r="JZ82" i="14" s="1"/>
  <c r="LK82" i="14"/>
  <c r="KP82" i="14" s="1"/>
  <c r="LG83" i="14"/>
  <c r="KL83" i="14" s="1"/>
  <c r="LC85" i="14"/>
  <c r="KH85" i="14" s="1"/>
  <c r="KY86" i="14"/>
  <c r="KD86" i="14" s="1"/>
  <c r="KU87" i="14"/>
  <c r="JZ87" i="14" s="1"/>
  <c r="LK87" i="14"/>
  <c r="KP87" i="14" s="1"/>
  <c r="LG89" i="14"/>
  <c r="KL89" i="14" s="1"/>
  <c r="LC90" i="14"/>
  <c r="KH90" i="14" s="1"/>
  <c r="KY91" i="14"/>
  <c r="KD91" i="14" s="1"/>
  <c r="KU92" i="14"/>
  <c r="JZ92" i="14" s="1"/>
  <c r="KY170" i="14"/>
  <c r="KD170" i="14" s="1"/>
  <c r="LI170" i="14"/>
  <c r="KN170" i="14" s="1"/>
  <c r="KY36" i="14"/>
  <c r="KD36" i="14" s="1"/>
  <c r="KU38" i="14"/>
  <c r="JZ38" i="14" s="1"/>
  <c r="LK38" i="14"/>
  <c r="KP38" i="14" s="1"/>
  <c r="LG39" i="14"/>
  <c r="KL39" i="14" s="1"/>
  <c r="LC40" i="14"/>
  <c r="KH40" i="14" s="1"/>
  <c r="KY41" i="14"/>
  <c r="KD41" i="14" s="1"/>
  <c r="KU42" i="14"/>
  <c r="JZ42" i="14" s="1"/>
  <c r="LK42" i="14"/>
  <c r="KP42" i="14" s="1"/>
  <c r="LG43" i="14"/>
  <c r="KL43" i="14" s="1"/>
  <c r="LC44" i="14"/>
  <c r="KH44" i="14" s="1"/>
  <c r="KY45" i="14"/>
  <c r="KD45" i="14" s="1"/>
  <c r="KU46" i="14"/>
  <c r="JZ46" i="14" s="1"/>
  <c r="LK46" i="14"/>
  <c r="KP46" i="14" s="1"/>
  <c r="LG47" i="14"/>
  <c r="KL47" i="14" s="1"/>
  <c r="LC48" i="14"/>
  <c r="KH48" i="14" s="1"/>
  <c r="KY49" i="14"/>
  <c r="KD49" i="14" s="1"/>
  <c r="KU50" i="14"/>
  <c r="JZ50" i="14" s="1"/>
  <c r="LK50" i="14"/>
  <c r="KP50" i="14" s="1"/>
  <c r="LG51" i="14"/>
  <c r="KL51" i="14" s="1"/>
  <c r="LC52" i="14"/>
  <c r="KH52" i="14" s="1"/>
  <c r="KY53" i="14"/>
  <c r="KD53" i="14" s="1"/>
  <c r="KU54" i="14"/>
  <c r="JZ54" i="14" s="1"/>
  <c r="LK54" i="14"/>
  <c r="KP54" i="14" s="1"/>
  <c r="LG55" i="14"/>
  <c r="KL55" i="14" s="1"/>
  <c r="LC56" i="14"/>
  <c r="KH56" i="14" s="1"/>
  <c r="KY57" i="14"/>
  <c r="KD57" i="14" s="1"/>
  <c r="KU58" i="14"/>
  <c r="JZ58" i="14" s="1"/>
  <c r="LK58" i="14"/>
  <c r="KP58" i="14" s="1"/>
  <c r="LG59" i="14"/>
  <c r="KL59" i="14" s="1"/>
  <c r="LC60" i="14"/>
  <c r="KH60" i="14" s="1"/>
  <c r="KY61" i="14"/>
  <c r="KD61" i="14" s="1"/>
  <c r="KU62" i="14"/>
  <c r="JZ62" i="14" s="1"/>
  <c r="LK62" i="14"/>
  <c r="KP62" i="14" s="1"/>
  <c r="LG63" i="14"/>
  <c r="KL63" i="14" s="1"/>
  <c r="LC64" i="14"/>
  <c r="KH64" i="14" s="1"/>
  <c r="KY65" i="14"/>
  <c r="KD65" i="14" s="1"/>
  <c r="KU67" i="14"/>
  <c r="JZ67" i="14" s="1"/>
  <c r="LK67" i="14"/>
  <c r="KP67" i="14" s="1"/>
  <c r="LG68" i="14"/>
  <c r="KL68" i="14" s="1"/>
  <c r="LC70" i="14"/>
  <c r="KH70" i="14" s="1"/>
  <c r="KY71" i="14"/>
  <c r="KD71" i="14" s="1"/>
  <c r="KU72" i="14"/>
  <c r="JZ72" i="14" s="1"/>
  <c r="KU170" i="14"/>
  <c r="JZ170" i="14" s="1"/>
  <c r="LK170" i="14"/>
  <c r="KP170" i="14" s="1"/>
  <c r="LE170" i="14"/>
  <c r="KJ170" i="14" s="1"/>
  <c r="KU36" i="14"/>
  <c r="JZ36" i="14" s="1"/>
  <c r="LK36" i="14"/>
  <c r="KP36" i="14" s="1"/>
  <c r="LG38" i="14"/>
  <c r="KL38" i="14" s="1"/>
  <c r="LC39" i="14"/>
  <c r="KH39" i="14" s="1"/>
  <c r="KY40" i="14"/>
  <c r="KD40" i="14" s="1"/>
  <c r="KU41" i="14"/>
  <c r="JZ41" i="14" s="1"/>
  <c r="LK41" i="14"/>
  <c r="KP41" i="14" s="1"/>
  <c r="LG42" i="14"/>
  <c r="KL42" i="14" s="1"/>
  <c r="LC43" i="14"/>
  <c r="KH43" i="14" s="1"/>
  <c r="KY44" i="14"/>
  <c r="KD44" i="14" s="1"/>
  <c r="KU45" i="14"/>
  <c r="JZ45" i="14" s="1"/>
  <c r="LK45" i="14"/>
  <c r="KP45" i="14" s="1"/>
  <c r="LG46" i="14"/>
  <c r="KL46" i="14" s="1"/>
  <c r="LC47" i="14"/>
  <c r="KH47" i="14" s="1"/>
  <c r="KY48" i="14"/>
  <c r="KD48" i="14" s="1"/>
  <c r="KU49" i="14"/>
  <c r="JZ49" i="14" s="1"/>
  <c r="LK49" i="14"/>
  <c r="KP49" i="14" s="1"/>
  <c r="LG50" i="14"/>
  <c r="KL50" i="14" s="1"/>
  <c r="LC51" i="14"/>
  <c r="KH51" i="14" s="1"/>
  <c r="KY52" i="14"/>
  <c r="KD52" i="14" s="1"/>
  <c r="KU53" i="14"/>
  <c r="JZ53" i="14" s="1"/>
  <c r="LK53" i="14"/>
  <c r="KP53" i="14" s="1"/>
  <c r="LG54" i="14"/>
  <c r="KL54" i="14" s="1"/>
  <c r="LC55" i="14"/>
  <c r="KH55" i="14" s="1"/>
  <c r="KY56" i="14"/>
  <c r="KD56" i="14" s="1"/>
  <c r="KU57" i="14"/>
  <c r="JZ57" i="14" s="1"/>
  <c r="LK57" i="14"/>
  <c r="KP57" i="14" s="1"/>
  <c r="LG58" i="14"/>
  <c r="KL58" i="14" s="1"/>
  <c r="LC59" i="14"/>
  <c r="KH59" i="14" s="1"/>
  <c r="KY60" i="14"/>
  <c r="KD60" i="14" s="1"/>
  <c r="KU61" i="14"/>
  <c r="JZ61" i="14" s="1"/>
  <c r="LK61" i="14"/>
  <c r="KP61" i="14" s="1"/>
  <c r="LG62" i="14"/>
  <c r="KL62" i="14" s="1"/>
  <c r="LC63" i="14"/>
  <c r="KH63" i="14" s="1"/>
  <c r="KY64" i="14"/>
  <c r="KD64" i="14" s="1"/>
  <c r="KU65" i="14"/>
  <c r="JZ65" i="14" s="1"/>
  <c r="LK65" i="14"/>
  <c r="KP65" i="14" s="1"/>
  <c r="LG67" i="14"/>
  <c r="KL67" i="14" s="1"/>
  <c r="LC68" i="14"/>
  <c r="KH68" i="14" s="1"/>
  <c r="KY70" i="14"/>
  <c r="KD70" i="14" s="1"/>
  <c r="KU71" i="14"/>
  <c r="JZ71" i="14" s="1"/>
  <c r="LK71" i="14"/>
  <c r="KP71" i="14" s="1"/>
  <c r="LG72" i="14"/>
  <c r="KL72" i="14" s="1"/>
  <c r="LC73" i="14"/>
  <c r="KH73" i="14" s="1"/>
  <c r="KY74" i="14"/>
  <c r="KD74" i="14" s="1"/>
  <c r="KU75" i="14"/>
  <c r="JZ75" i="14" s="1"/>
  <c r="LK75" i="14"/>
  <c r="KP75" i="14" s="1"/>
  <c r="LG76" i="14"/>
  <c r="KL76" i="14" s="1"/>
  <c r="LC78" i="14"/>
  <c r="KH78" i="14" s="1"/>
  <c r="KY79" i="14"/>
  <c r="KD79" i="14" s="1"/>
  <c r="KU80" i="14"/>
  <c r="JZ80" i="14" s="1"/>
  <c r="LK80" i="14"/>
  <c r="KP80" i="14" s="1"/>
  <c r="LG81" i="14"/>
  <c r="KL81" i="14" s="1"/>
  <c r="LC82" i="14"/>
  <c r="KH82" i="14" s="1"/>
  <c r="KY83" i="14"/>
  <c r="KD83" i="14" s="1"/>
  <c r="KU85" i="14"/>
  <c r="JZ85" i="14" s="1"/>
  <c r="LK85" i="14"/>
  <c r="KP85" i="14" s="1"/>
  <c r="LG86" i="14"/>
  <c r="KL86" i="14" s="1"/>
  <c r="LC87" i="14"/>
  <c r="KH87" i="14" s="1"/>
  <c r="KY89" i="14"/>
  <c r="KD89" i="14" s="1"/>
  <c r="KU90" i="14"/>
  <c r="JZ90" i="14" s="1"/>
  <c r="LK90" i="14"/>
  <c r="KP90" i="14" s="1"/>
  <c r="LG91" i="14"/>
  <c r="KL91" i="14" s="1"/>
  <c r="LC92" i="14"/>
  <c r="KH92" i="14" s="1"/>
  <c r="LI36" i="14"/>
  <c r="KN36" i="14" s="1"/>
  <c r="LE38" i="14"/>
  <c r="KJ38" i="14" s="1"/>
  <c r="LA39" i="14"/>
  <c r="KF39" i="14" s="1"/>
  <c r="KW40" i="14"/>
  <c r="KB40" i="14" s="1"/>
  <c r="LM40" i="14"/>
  <c r="KR40" i="14" s="1"/>
  <c r="LI41" i="14"/>
  <c r="KN41" i="14" s="1"/>
  <c r="LE42" i="14"/>
  <c r="KJ42" i="14" s="1"/>
  <c r="LA43" i="14"/>
  <c r="KF43" i="14" s="1"/>
  <c r="KW44" i="14"/>
  <c r="KB44" i="14" s="1"/>
  <c r="LM44" i="14"/>
  <c r="KR44" i="14" s="1"/>
  <c r="LI45" i="14"/>
  <c r="KN45" i="14" s="1"/>
  <c r="LE46" i="14"/>
  <c r="KJ46" i="14" s="1"/>
  <c r="LA47" i="14"/>
  <c r="KF47" i="14" s="1"/>
  <c r="KW48" i="14"/>
  <c r="KB48" i="14" s="1"/>
  <c r="LM48" i="14"/>
  <c r="KR48" i="14" s="1"/>
  <c r="LI49" i="14"/>
  <c r="KN49" i="14" s="1"/>
  <c r="LE50" i="14"/>
  <c r="KJ50" i="14" s="1"/>
  <c r="LA51" i="14"/>
  <c r="KF51" i="14" s="1"/>
  <c r="KW52" i="14"/>
  <c r="KB52" i="14" s="1"/>
  <c r="LM52" i="14"/>
  <c r="KR52" i="14" s="1"/>
  <c r="LI53" i="14"/>
  <c r="KN53" i="14" s="1"/>
  <c r="LE54" i="14"/>
  <c r="KJ54" i="14" s="1"/>
  <c r="LA55" i="14"/>
  <c r="KF55" i="14" s="1"/>
  <c r="KW56" i="14"/>
  <c r="KB56" i="14" s="1"/>
  <c r="LM56" i="14"/>
  <c r="KR56" i="14" s="1"/>
  <c r="LI57" i="14"/>
  <c r="KN57" i="14" s="1"/>
  <c r="LE58" i="14"/>
  <c r="KJ58" i="14" s="1"/>
  <c r="LA59" i="14"/>
  <c r="KF59" i="14" s="1"/>
  <c r="KW60" i="14"/>
  <c r="KB60" i="14" s="1"/>
  <c r="LM60" i="14"/>
  <c r="KR60" i="14" s="1"/>
  <c r="LI61" i="14"/>
  <c r="KN61" i="14" s="1"/>
  <c r="LE62" i="14"/>
  <c r="KJ62" i="14" s="1"/>
  <c r="LA63" i="14"/>
  <c r="KF63" i="14" s="1"/>
  <c r="KW64" i="14"/>
  <c r="KB64" i="14" s="1"/>
  <c r="LM64" i="14"/>
  <c r="KR64" i="14" s="1"/>
  <c r="LI65" i="14"/>
  <c r="KN65" i="14" s="1"/>
  <c r="LE67" i="14"/>
  <c r="KJ67" i="14" s="1"/>
  <c r="LA68" i="14"/>
  <c r="KF68" i="14" s="1"/>
  <c r="KW70" i="14"/>
  <c r="KB70" i="14" s="1"/>
  <c r="LM70" i="14"/>
  <c r="KR70" i="14" s="1"/>
  <c r="LI71" i="14"/>
  <c r="KN71" i="14" s="1"/>
  <c r="LE72" i="14"/>
  <c r="KJ72" i="14" s="1"/>
  <c r="LA73" i="14"/>
  <c r="KF73" i="14" s="1"/>
  <c r="KW74" i="14"/>
  <c r="KB74" i="14" s="1"/>
  <c r="LM74" i="14"/>
  <c r="KR74" i="14" s="1"/>
  <c r="LI75" i="14"/>
  <c r="KN75" i="14" s="1"/>
  <c r="LE76" i="14"/>
  <c r="KJ76" i="14" s="1"/>
  <c r="LA78" i="14"/>
  <c r="KF78" i="14" s="1"/>
  <c r="KW79" i="14"/>
  <c r="KB79" i="14" s="1"/>
  <c r="LM79" i="14"/>
  <c r="KR79" i="14" s="1"/>
  <c r="LI80" i="14"/>
  <c r="KN80" i="14" s="1"/>
  <c r="LE81" i="14"/>
  <c r="KJ81" i="14" s="1"/>
  <c r="LA82" i="14"/>
  <c r="KF82" i="14" s="1"/>
  <c r="KW83" i="14"/>
  <c r="KB83" i="14" s="1"/>
  <c r="LM83" i="14"/>
  <c r="KR83" i="14" s="1"/>
  <c r="LI85" i="14"/>
  <c r="KN85" i="14" s="1"/>
  <c r="LE86" i="14"/>
  <c r="KJ86" i="14" s="1"/>
  <c r="LA87" i="14"/>
  <c r="KF87" i="14" s="1"/>
  <c r="KW89" i="14"/>
  <c r="KB89" i="14" s="1"/>
  <c r="LM89" i="14"/>
  <c r="KR89" i="14" s="1"/>
  <c r="LI90" i="14"/>
  <c r="KN90" i="14" s="1"/>
  <c r="LE91" i="14"/>
  <c r="KJ91" i="14" s="1"/>
  <c r="LA92" i="14"/>
  <c r="KF92" i="14" s="1"/>
  <c r="KY93" i="14"/>
  <c r="KD93" i="14" s="1"/>
  <c r="KU95" i="14"/>
  <c r="JZ95" i="14" s="1"/>
  <c r="LK95" i="14"/>
  <c r="KP95" i="14" s="1"/>
  <c r="LG96" i="14"/>
  <c r="KL96" i="14" s="1"/>
  <c r="LC97" i="14"/>
  <c r="KH97" i="14" s="1"/>
  <c r="KY98" i="14"/>
  <c r="KD98" i="14" s="1"/>
  <c r="KU99" i="14"/>
  <c r="JZ99" i="14" s="1"/>
  <c r="LK99" i="14"/>
  <c r="KP99" i="14" s="1"/>
  <c r="LG100" i="14"/>
  <c r="KL100" i="14" s="1"/>
  <c r="LC101" i="14"/>
  <c r="KH101" i="14" s="1"/>
  <c r="KY102" i="14"/>
  <c r="KD102" i="14" s="1"/>
  <c r="KU103" i="14"/>
  <c r="JZ103" i="14" s="1"/>
  <c r="LK103" i="14"/>
  <c r="KP103" i="14" s="1"/>
  <c r="LG104" i="14"/>
  <c r="KL104" i="14" s="1"/>
  <c r="LC105" i="14"/>
  <c r="KH105" i="14" s="1"/>
  <c r="KY106" i="14"/>
  <c r="KD106" i="14" s="1"/>
  <c r="KU107" i="14"/>
  <c r="JZ107" i="14" s="1"/>
  <c r="LK107" i="14"/>
  <c r="KP107" i="14" s="1"/>
  <c r="LG108" i="14"/>
  <c r="KL108" i="14" s="1"/>
  <c r="LC109" i="14"/>
  <c r="KH109" i="14" s="1"/>
  <c r="KY110" i="14"/>
  <c r="KD110" i="14" s="1"/>
  <c r="KU111" i="14"/>
  <c r="JZ111" i="14" s="1"/>
  <c r="LK111" i="14"/>
  <c r="KP111" i="14" s="1"/>
  <c r="LG112" i="14"/>
  <c r="KL112" i="14" s="1"/>
  <c r="LC113" i="14"/>
  <c r="KH113" i="14" s="1"/>
  <c r="KY114" i="14"/>
  <c r="KD114" i="14" s="1"/>
  <c r="KU115" i="14"/>
  <c r="JZ115" i="14" s="1"/>
  <c r="LK115" i="14"/>
  <c r="KP115" i="14" s="1"/>
  <c r="LG116" i="14"/>
  <c r="KL116" i="14" s="1"/>
  <c r="LC117" i="14"/>
  <c r="KH117" i="14" s="1"/>
  <c r="KY118" i="14"/>
  <c r="KD118" i="14" s="1"/>
  <c r="KU119" i="14"/>
  <c r="JZ119" i="14" s="1"/>
  <c r="LK119" i="14"/>
  <c r="KP119" i="14" s="1"/>
  <c r="LG121" i="14"/>
  <c r="KL121" i="14" s="1"/>
  <c r="LC122" i="14"/>
  <c r="KH122" i="14" s="1"/>
  <c r="KY123" i="14"/>
  <c r="KD123" i="14" s="1"/>
  <c r="KU124" i="14"/>
  <c r="JZ124" i="14" s="1"/>
  <c r="LK124" i="14"/>
  <c r="KP124" i="14" s="1"/>
  <c r="LG125" i="14"/>
  <c r="KL125" i="14" s="1"/>
  <c r="LC126" i="14"/>
  <c r="KH126" i="14" s="1"/>
  <c r="KY127" i="14"/>
  <c r="KD127" i="14" s="1"/>
  <c r="KU128" i="14"/>
  <c r="JZ128" i="14" s="1"/>
  <c r="LK128" i="14"/>
  <c r="KP128" i="14" s="1"/>
  <c r="LG129" i="14"/>
  <c r="KL129" i="14" s="1"/>
  <c r="LC130" i="14"/>
  <c r="KH130" i="14" s="1"/>
  <c r="KY131" i="14"/>
  <c r="KD131" i="14" s="1"/>
  <c r="KU132" i="14"/>
  <c r="JZ132" i="14" s="1"/>
  <c r="LK132" i="14"/>
  <c r="KP132" i="14" s="1"/>
  <c r="LG133" i="14"/>
  <c r="KL133" i="14" s="1"/>
  <c r="LC134" i="14"/>
  <c r="KH134" i="14" s="1"/>
  <c r="KY136" i="14"/>
  <c r="KD136" i="14" s="1"/>
  <c r="KU137" i="14"/>
  <c r="JZ137" i="14" s="1"/>
  <c r="LK137" i="14"/>
  <c r="KP137" i="14" s="1"/>
  <c r="LG138" i="14"/>
  <c r="KL138" i="14" s="1"/>
  <c r="LC140" i="14"/>
  <c r="KH140" i="14" s="1"/>
  <c r="KY141" i="14"/>
  <c r="KD141" i="14" s="1"/>
  <c r="KU142" i="14"/>
  <c r="JZ142" i="14" s="1"/>
  <c r="LK142" i="14"/>
  <c r="KP142" i="14" s="1"/>
  <c r="LG143" i="14"/>
  <c r="KL143" i="14" s="1"/>
  <c r="LC145" i="14"/>
  <c r="KH145" i="14" s="1"/>
  <c r="KY146" i="14"/>
  <c r="KD146" i="14" s="1"/>
  <c r="KU147" i="14"/>
  <c r="JZ147" i="14" s="1"/>
  <c r="LK147" i="14"/>
  <c r="KP147" i="14" s="1"/>
  <c r="LG149" i="14"/>
  <c r="KL149" i="14" s="1"/>
  <c r="LM92" i="14"/>
  <c r="KR92" i="14" s="1"/>
  <c r="LI93" i="14"/>
  <c r="KN93" i="14" s="1"/>
  <c r="LE95" i="14"/>
  <c r="KJ95" i="14" s="1"/>
  <c r="LA96" i="14"/>
  <c r="KF96" i="14" s="1"/>
  <c r="KW97" i="14"/>
  <c r="KB97" i="14" s="1"/>
  <c r="LM97" i="14"/>
  <c r="KR97" i="14" s="1"/>
  <c r="LI98" i="14"/>
  <c r="KN98" i="14" s="1"/>
  <c r="LE99" i="14"/>
  <c r="KJ99" i="14" s="1"/>
  <c r="LA100" i="14"/>
  <c r="KF100" i="14" s="1"/>
  <c r="KW101" i="14"/>
  <c r="KB101" i="14" s="1"/>
  <c r="LM101" i="14"/>
  <c r="KR101" i="14" s="1"/>
  <c r="LI102" i="14"/>
  <c r="KN102" i="14" s="1"/>
  <c r="LE103" i="14"/>
  <c r="KJ103" i="14" s="1"/>
  <c r="LA104" i="14"/>
  <c r="KF104" i="14" s="1"/>
  <c r="KW105" i="14"/>
  <c r="KB105" i="14" s="1"/>
  <c r="LM105" i="14"/>
  <c r="KR105" i="14" s="1"/>
  <c r="LI106" i="14"/>
  <c r="KN106" i="14" s="1"/>
  <c r="LE107" i="14"/>
  <c r="KJ107" i="14" s="1"/>
  <c r="LA108" i="14"/>
  <c r="KF108" i="14" s="1"/>
  <c r="KW109" i="14"/>
  <c r="KB109" i="14" s="1"/>
  <c r="LM109" i="14"/>
  <c r="KR109" i="14" s="1"/>
  <c r="LI110" i="14"/>
  <c r="KN110" i="14" s="1"/>
  <c r="LE111" i="14"/>
  <c r="KJ111" i="14" s="1"/>
  <c r="LA112" i="14"/>
  <c r="KF112" i="14" s="1"/>
  <c r="KW113" i="14"/>
  <c r="KB113" i="14" s="1"/>
  <c r="LM113" i="14"/>
  <c r="KR113" i="14" s="1"/>
  <c r="LI114" i="14"/>
  <c r="KN114" i="14" s="1"/>
  <c r="LE115" i="14"/>
  <c r="KJ115" i="14" s="1"/>
  <c r="LA116" i="14"/>
  <c r="KF116" i="14" s="1"/>
  <c r="KW117" i="14"/>
  <c r="KB117" i="14" s="1"/>
  <c r="LM117" i="14"/>
  <c r="KR117" i="14" s="1"/>
  <c r="LI118" i="14"/>
  <c r="KN118" i="14" s="1"/>
  <c r="LE119" i="14"/>
  <c r="KJ119" i="14" s="1"/>
  <c r="LA121" i="14"/>
  <c r="KF121" i="14" s="1"/>
  <c r="KW122" i="14"/>
  <c r="KB122" i="14" s="1"/>
  <c r="LM122" i="14"/>
  <c r="KR122" i="14" s="1"/>
  <c r="LI123" i="14"/>
  <c r="KN123" i="14" s="1"/>
  <c r="LE124" i="14"/>
  <c r="KJ124" i="14" s="1"/>
  <c r="LA125" i="14"/>
  <c r="KF125" i="14" s="1"/>
  <c r="KW126" i="14"/>
  <c r="KB126" i="14" s="1"/>
  <c r="LM126" i="14"/>
  <c r="KR126" i="14" s="1"/>
  <c r="LI127" i="14"/>
  <c r="KN127" i="14" s="1"/>
  <c r="LE128" i="14"/>
  <c r="KJ128" i="14" s="1"/>
  <c r="LA129" i="14"/>
  <c r="KF129" i="14" s="1"/>
  <c r="KW130" i="14"/>
  <c r="KB130" i="14" s="1"/>
  <c r="LM130" i="14"/>
  <c r="KR130" i="14" s="1"/>
  <c r="LI131" i="14"/>
  <c r="KN131" i="14" s="1"/>
  <c r="LE132" i="14"/>
  <c r="KJ132" i="14" s="1"/>
  <c r="LA133" i="14"/>
  <c r="KF133" i="14" s="1"/>
  <c r="KW134" i="14"/>
  <c r="KB134" i="14" s="1"/>
  <c r="LM134" i="14"/>
  <c r="KR134" i="14" s="1"/>
  <c r="LI136" i="14"/>
  <c r="KN136" i="14" s="1"/>
  <c r="LE137" i="14"/>
  <c r="KJ137" i="14" s="1"/>
  <c r="LA138" i="14"/>
  <c r="KF138" i="14" s="1"/>
  <c r="KW140" i="14"/>
  <c r="KB140" i="14" s="1"/>
  <c r="LM140" i="14"/>
  <c r="KR140" i="14" s="1"/>
  <c r="LI141" i="14"/>
  <c r="KN141" i="14" s="1"/>
  <c r="LE142" i="14"/>
  <c r="KJ142" i="14" s="1"/>
  <c r="LA143" i="14"/>
  <c r="KF143" i="14" s="1"/>
  <c r="KW145" i="14"/>
  <c r="KB145" i="14" s="1"/>
  <c r="LM145" i="14"/>
  <c r="KR145" i="14" s="1"/>
  <c r="LI146" i="14"/>
  <c r="KN146" i="14" s="1"/>
  <c r="LE147" i="14"/>
  <c r="KJ147" i="14" s="1"/>
  <c r="LA149" i="14"/>
  <c r="KF149" i="14" s="1"/>
  <c r="KY150" i="14"/>
  <c r="KD150" i="14" s="1"/>
  <c r="KU151" i="14"/>
  <c r="JZ151" i="14" s="1"/>
  <c r="LK151" i="14"/>
  <c r="KP151" i="14" s="1"/>
  <c r="LG152" i="14"/>
  <c r="KL152" i="14" s="1"/>
  <c r="LC153" i="14"/>
  <c r="KH153" i="14" s="1"/>
  <c r="KY154" i="14"/>
  <c r="KD154" i="14" s="1"/>
  <c r="LG156" i="14"/>
  <c r="KL156" i="14" s="1"/>
  <c r="LC157" i="14"/>
  <c r="KH157" i="14" s="1"/>
  <c r="KY158" i="14"/>
  <c r="KD158" i="14" s="1"/>
  <c r="KU159" i="14"/>
  <c r="JZ159" i="14" s="1"/>
  <c r="LK159" i="14"/>
  <c r="KP159" i="14" s="1"/>
  <c r="LG161" i="14"/>
  <c r="KL161" i="14" s="1"/>
  <c r="LC162" i="14"/>
  <c r="KH162" i="14" s="1"/>
  <c r="KY163" i="14"/>
  <c r="KD163" i="14" s="1"/>
  <c r="KU164" i="14"/>
  <c r="JZ164" i="14" s="1"/>
  <c r="LK164" i="14"/>
  <c r="KP164" i="14" s="1"/>
  <c r="LG166" i="14"/>
  <c r="KL166" i="14" s="1"/>
  <c r="LC167" i="14"/>
  <c r="KH167" i="14" s="1"/>
  <c r="KY168" i="14"/>
  <c r="KD168" i="14" s="1"/>
  <c r="KU169" i="14"/>
  <c r="JZ169" i="14" s="1"/>
  <c r="LA150" i="14"/>
  <c r="KF150" i="14" s="1"/>
  <c r="KW151" i="14"/>
  <c r="KB151" i="14" s="1"/>
  <c r="LM151" i="14"/>
  <c r="KR151" i="14" s="1"/>
  <c r="LI152" i="14"/>
  <c r="KN152" i="14" s="1"/>
  <c r="LE153" i="14"/>
  <c r="KJ153" i="14" s="1"/>
  <c r="LA154" i="14"/>
  <c r="KF154" i="14" s="1"/>
  <c r="LI156" i="14"/>
  <c r="KN156" i="14" s="1"/>
  <c r="LE157" i="14"/>
  <c r="KJ157" i="14" s="1"/>
  <c r="LA158" i="14"/>
  <c r="KF158" i="14" s="1"/>
  <c r="KW159" i="14"/>
  <c r="KB159" i="14" s="1"/>
  <c r="LM159" i="14"/>
  <c r="KR159" i="14" s="1"/>
  <c r="LI161" i="14"/>
  <c r="KN161" i="14" s="1"/>
  <c r="LE162" i="14"/>
  <c r="KJ162" i="14" s="1"/>
  <c r="LA163" i="14"/>
  <c r="KF163" i="14" s="1"/>
  <c r="KW164" i="14"/>
  <c r="KB164" i="14" s="1"/>
  <c r="LM164" i="14"/>
  <c r="KR164" i="14" s="1"/>
  <c r="LI166" i="14"/>
  <c r="KN166" i="14" s="1"/>
  <c r="LE167" i="14"/>
  <c r="KJ167" i="14" s="1"/>
  <c r="LA168" i="14"/>
  <c r="KF168" i="14" s="1"/>
  <c r="KW169" i="14"/>
  <c r="KB169" i="14" s="1"/>
  <c r="LM169" i="14"/>
  <c r="KR169" i="14" s="1"/>
  <c r="LE36" i="14"/>
  <c r="KJ36" i="14" s="1"/>
  <c r="LA38" i="14"/>
  <c r="KF38" i="14" s="1"/>
  <c r="KW39" i="14"/>
  <c r="KB39" i="14" s="1"/>
  <c r="LM39" i="14"/>
  <c r="KR39" i="14" s="1"/>
  <c r="LI40" i="14"/>
  <c r="KN40" i="14" s="1"/>
  <c r="LE41" i="14"/>
  <c r="KJ41" i="14" s="1"/>
  <c r="LA42" i="14"/>
  <c r="KF42" i="14" s="1"/>
  <c r="KW43" i="14"/>
  <c r="KB43" i="14" s="1"/>
  <c r="LM43" i="14"/>
  <c r="KR43" i="14" s="1"/>
  <c r="LI44" i="14"/>
  <c r="KN44" i="14" s="1"/>
  <c r="LE45" i="14"/>
  <c r="KJ45" i="14" s="1"/>
  <c r="LA46" i="14"/>
  <c r="KF46" i="14" s="1"/>
  <c r="KW47" i="14"/>
  <c r="KB47" i="14" s="1"/>
  <c r="LM47" i="14"/>
  <c r="KR47" i="14" s="1"/>
  <c r="LI48" i="14"/>
  <c r="KN48" i="14" s="1"/>
  <c r="LE49" i="14"/>
  <c r="KJ49" i="14" s="1"/>
  <c r="LA50" i="14"/>
  <c r="KF50" i="14" s="1"/>
  <c r="KW51" i="14"/>
  <c r="KB51" i="14" s="1"/>
  <c r="LM51" i="14"/>
  <c r="KR51" i="14" s="1"/>
  <c r="LI52" i="14"/>
  <c r="KN52" i="14" s="1"/>
  <c r="LE53" i="14"/>
  <c r="KJ53" i="14" s="1"/>
  <c r="LA54" i="14"/>
  <c r="KF54" i="14" s="1"/>
  <c r="KW55" i="14"/>
  <c r="KB55" i="14" s="1"/>
  <c r="LM55" i="14"/>
  <c r="KR55" i="14" s="1"/>
  <c r="LI56" i="14"/>
  <c r="KN56" i="14" s="1"/>
  <c r="LE57" i="14"/>
  <c r="KJ57" i="14" s="1"/>
  <c r="LA58" i="14"/>
  <c r="KF58" i="14" s="1"/>
  <c r="KW59" i="14"/>
  <c r="KB59" i="14" s="1"/>
  <c r="LM59" i="14"/>
  <c r="KR59" i="14" s="1"/>
  <c r="LI60" i="14"/>
  <c r="KN60" i="14" s="1"/>
  <c r="LE61" i="14"/>
  <c r="KJ61" i="14" s="1"/>
  <c r="LA62" i="14"/>
  <c r="KF62" i="14" s="1"/>
  <c r="KW63" i="14"/>
  <c r="KB63" i="14" s="1"/>
  <c r="LM63" i="14"/>
  <c r="KR63" i="14" s="1"/>
  <c r="LI64" i="14"/>
  <c r="KN64" i="14" s="1"/>
  <c r="LE65" i="14"/>
  <c r="KJ65" i="14" s="1"/>
  <c r="LA67" i="14"/>
  <c r="KF67" i="14" s="1"/>
  <c r="KW68" i="14"/>
  <c r="KB68" i="14" s="1"/>
  <c r="LM68" i="14"/>
  <c r="KR68" i="14" s="1"/>
  <c r="LI70" i="14"/>
  <c r="KN70" i="14" s="1"/>
  <c r="LE71" i="14"/>
  <c r="KJ71" i="14" s="1"/>
  <c r="LA72" i="14"/>
  <c r="KF72" i="14" s="1"/>
  <c r="KW73" i="14"/>
  <c r="KB73" i="14" s="1"/>
  <c r="LM73" i="14"/>
  <c r="KR73" i="14" s="1"/>
  <c r="LI74" i="14"/>
  <c r="KN74" i="14" s="1"/>
  <c r="LE75" i="14"/>
  <c r="KJ75" i="14" s="1"/>
  <c r="LA76" i="14"/>
  <c r="KF76" i="14" s="1"/>
  <c r="KW78" i="14"/>
  <c r="KB78" i="14" s="1"/>
  <c r="LM78" i="14"/>
  <c r="KR78" i="14" s="1"/>
  <c r="LI79" i="14"/>
  <c r="KN79" i="14" s="1"/>
  <c r="LE80" i="14"/>
  <c r="KJ80" i="14" s="1"/>
  <c r="LA81" i="14"/>
  <c r="KF81" i="14" s="1"/>
  <c r="KW82" i="14"/>
  <c r="KB82" i="14" s="1"/>
  <c r="LM82" i="14"/>
  <c r="KR82" i="14" s="1"/>
  <c r="LI83" i="14"/>
  <c r="KN83" i="14" s="1"/>
  <c r="LE85" i="14"/>
  <c r="KJ85" i="14" s="1"/>
  <c r="LA86" i="14"/>
  <c r="KF86" i="14" s="1"/>
  <c r="KW87" i="14"/>
  <c r="KB87" i="14" s="1"/>
  <c r="LM87" i="14"/>
  <c r="KR87" i="14" s="1"/>
  <c r="LI89" i="14"/>
  <c r="KN89" i="14" s="1"/>
  <c r="LE90" i="14"/>
  <c r="KJ90" i="14" s="1"/>
  <c r="LA91" i="14"/>
  <c r="KF91" i="14" s="1"/>
  <c r="KW92" i="14"/>
  <c r="KB92" i="14" s="1"/>
  <c r="KU93" i="14"/>
  <c r="JZ93" i="14" s="1"/>
  <c r="LK93" i="14"/>
  <c r="KP93" i="14" s="1"/>
  <c r="LG95" i="14"/>
  <c r="KL95" i="14" s="1"/>
  <c r="LC96" i="14"/>
  <c r="KH96" i="14" s="1"/>
  <c r="KY97" i="14"/>
  <c r="KD97" i="14" s="1"/>
  <c r="KU98" i="14"/>
  <c r="JZ98" i="14" s="1"/>
  <c r="LK98" i="14"/>
  <c r="KP98" i="14" s="1"/>
  <c r="LG99" i="14"/>
  <c r="KL99" i="14" s="1"/>
  <c r="LC100" i="14"/>
  <c r="KH100" i="14" s="1"/>
  <c r="KY101" i="14"/>
  <c r="KD101" i="14" s="1"/>
  <c r="KU102" i="14"/>
  <c r="JZ102" i="14" s="1"/>
  <c r="LK102" i="14"/>
  <c r="KP102" i="14" s="1"/>
  <c r="LG103" i="14"/>
  <c r="KL103" i="14" s="1"/>
  <c r="LC104" i="14"/>
  <c r="KH104" i="14" s="1"/>
  <c r="KY105" i="14"/>
  <c r="KD105" i="14" s="1"/>
  <c r="KU106" i="14"/>
  <c r="JZ106" i="14" s="1"/>
  <c r="LK106" i="14"/>
  <c r="KP106" i="14" s="1"/>
  <c r="LG107" i="14"/>
  <c r="KL107" i="14" s="1"/>
  <c r="LC108" i="14"/>
  <c r="KH108" i="14" s="1"/>
  <c r="KY109" i="14"/>
  <c r="KD109" i="14" s="1"/>
  <c r="KU110" i="14"/>
  <c r="JZ110" i="14" s="1"/>
  <c r="LK110" i="14"/>
  <c r="KP110" i="14" s="1"/>
  <c r="LG111" i="14"/>
  <c r="KL111" i="14" s="1"/>
  <c r="LC112" i="14"/>
  <c r="KH112" i="14" s="1"/>
  <c r="KY113" i="14"/>
  <c r="KD113" i="14" s="1"/>
  <c r="KU114" i="14"/>
  <c r="JZ114" i="14" s="1"/>
  <c r="LK114" i="14"/>
  <c r="KP114" i="14" s="1"/>
  <c r="LG115" i="14"/>
  <c r="KL115" i="14" s="1"/>
  <c r="LC116" i="14"/>
  <c r="KH116" i="14" s="1"/>
  <c r="KY117" i="14"/>
  <c r="KD117" i="14" s="1"/>
  <c r="KU118" i="14"/>
  <c r="JZ118" i="14" s="1"/>
  <c r="LK118" i="14"/>
  <c r="KP118" i="14" s="1"/>
  <c r="LG119" i="14"/>
  <c r="KL119" i="14" s="1"/>
  <c r="LC121" i="14"/>
  <c r="KH121" i="14" s="1"/>
  <c r="KY122" i="14"/>
  <c r="KD122" i="14" s="1"/>
  <c r="KU123" i="14"/>
  <c r="JZ123" i="14" s="1"/>
  <c r="LK123" i="14"/>
  <c r="KP123" i="14" s="1"/>
  <c r="LG124" i="14"/>
  <c r="KL124" i="14" s="1"/>
  <c r="LC125" i="14"/>
  <c r="KH125" i="14" s="1"/>
  <c r="KY126" i="14"/>
  <c r="KD126" i="14" s="1"/>
  <c r="KU127" i="14"/>
  <c r="JZ127" i="14" s="1"/>
  <c r="LK127" i="14"/>
  <c r="KP127" i="14" s="1"/>
  <c r="LG128" i="14"/>
  <c r="KL128" i="14" s="1"/>
  <c r="LC129" i="14"/>
  <c r="KH129" i="14" s="1"/>
  <c r="KY130" i="14"/>
  <c r="KD130" i="14" s="1"/>
  <c r="KU131" i="14"/>
  <c r="JZ131" i="14" s="1"/>
  <c r="LK131" i="14"/>
  <c r="KP131" i="14" s="1"/>
  <c r="LG132" i="14"/>
  <c r="KL132" i="14" s="1"/>
  <c r="LC133" i="14"/>
  <c r="KH133" i="14" s="1"/>
  <c r="KY134" i="14"/>
  <c r="KD134" i="14" s="1"/>
  <c r="KU136" i="14"/>
  <c r="JZ136" i="14" s="1"/>
  <c r="LK136" i="14"/>
  <c r="KP136" i="14" s="1"/>
  <c r="LG137" i="14"/>
  <c r="KL137" i="14" s="1"/>
  <c r="LC138" i="14"/>
  <c r="KH138" i="14" s="1"/>
  <c r="KY140" i="14"/>
  <c r="KD140" i="14" s="1"/>
  <c r="KU141" i="14"/>
  <c r="JZ141" i="14" s="1"/>
  <c r="LK141" i="14"/>
  <c r="KP141" i="14" s="1"/>
  <c r="LG142" i="14"/>
  <c r="KL142" i="14" s="1"/>
  <c r="LC143" i="14"/>
  <c r="KH143" i="14" s="1"/>
  <c r="KY145" i="14"/>
  <c r="KD145" i="14" s="1"/>
  <c r="KU146" i="14"/>
  <c r="JZ146" i="14" s="1"/>
  <c r="LK146" i="14"/>
  <c r="KP146" i="14" s="1"/>
  <c r="LG147" i="14"/>
  <c r="KL147" i="14" s="1"/>
  <c r="LC149" i="14"/>
  <c r="KH149" i="14" s="1"/>
  <c r="LE93" i="14"/>
  <c r="KJ93" i="14" s="1"/>
  <c r="LA95" i="14"/>
  <c r="KF95" i="14" s="1"/>
  <c r="KW96" i="14"/>
  <c r="KB96" i="14" s="1"/>
  <c r="LM96" i="14"/>
  <c r="KR96" i="14" s="1"/>
  <c r="LI97" i="14"/>
  <c r="KN97" i="14" s="1"/>
  <c r="LE98" i="14"/>
  <c r="KJ98" i="14" s="1"/>
  <c r="LA99" i="14"/>
  <c r="KF99" i="14" s="1"/>
  <c r="KW100" i="14"/>
  <c r="KB100" i="14" s="1"/>
  <c r="LM100" i="14"/>
  <c r="KR100" i="14" s="1"/>
  <c r="LI101" i="14"/>
  <c r="KN101" i="14" s="1"/>
  <c r="LE102" i="14"/>
  <c r="KJ102" i="14" s="1"/>
  <c r="LA103" i="14"/>
  <c r="KF103" i="14" s="1"/>
  <c r="KW104" i="14"/>
  <c r="KB104" i="14" s="1"/>
  <c r="LM104" i="14"/>
  <c r="KR104" i="14" s="1"/>
  <c r="LI105" i="14"/>
  <c r="KN105" i="14" s="1"/>
  <c r="LE106" i="14"/>
  <c r="KJ106" i="14" s="1"/>
  <c r="LA107" i="14"/>
  <c r="KF107" i="14" s="1"/>
  <c r="KW108" i="14"/>
  <c r="KB108" i="14" s="1"/>
  <c r="LM108" i="14"/>
  <c r="KR108" i="14" s="1"/>
  <c r="LI109" i="14"/>
  <c r="KN109" i="14" s="1"/>
  <c r="LE110" i="14"/>
  <c r="KJ110" i="14" s="1"/>
  <c r="LA111" i="14"/>
  <c r="KF111" i="14" s="1"/>
  <c r="KW112" i="14"/>
  <c r="KB112" i="14" s="1"/>
  <c r="LM112" i="14"/>
  <c r="KR112" i="14" s="1"/>
  <c r="LI113" i="14"/>
  <c r="KN113" i="14" s="1"/>
  <c r="LE114" i="14"/>
  <c r="KJ114" i="14" s="1"/>
  <c r="LA115" i="14"/>
  <c r="KF115" i="14" s="1"/>
  <c r="KW116" i="14"/>
  <c r="KB116" i="14" s="1"/>
  <c r="LM116" i="14"/>
  <c r="KR116" i="14" s="1"/>
  <c r="LI117" i="14"/>
  <c r="KN117" i="14" s="1"/>
  <c r="LE118" i="14"/>
  <c r="KJ118" i="14" s="1"/>
  <c r="LA119" i="14"/>
  <c r="KF119" i="14" s="1"/>
  <c r="KW121" i="14"/>
  <c r="KB121" i="14" s="1"/>
  <c r="LM121" i="14"/>
  <c r="KR121" i="14" s="1"/>
  <c r="LI122" i="14"/>
  <c r="KN122" i="14" s="1"/>
  <c r="LE123" i="14"/>
  <c r="KJ123" i="14" s="1"/>
  <c r="LA124" i="14"/>
  <c r="KF124" i="14" s="1"/>
  <c r="KW125" i="14"/>
  <c r="KB125" i="14" s="1"/>
  <c r="LM125" i="14"/>
  <c r="KR125" i="14" s="1"/>
  <c r="LI126" i="14"/>
  <c r="KN126" i="14" s="1"/>
  <c r="LE127" i="14"/>
  <c r="KJ127" i="14" s="1"/>
  <c r="LA128" i="14"/>
  <c r="KF128" i="14" s="1"/>
  <c r="KW129" i="14"/>
  <c r="KB129" i="14" s="1"/>
  <c r="LM129" i="14"/>
  <c r="KR129" i="14" s="1"/>
  <c r="LI130" i="14"/>
  <c r="KN130" i="14" s="1"/>
  <c r="LE131" i="14"/>
  <c r="KJ131" i="14" s="1"/>
  <c r="LA132" i="14"/>
  <c r="KF132" i="14" s="1"/>
  <c r="KW133" i="14"/>
  <c r="KB133" i="14" s="1"/>
  <c r="LM133" i="14"/>
  <c r="KR133" i="14" s="1"/>
  <c r="LI134" i="14"/>
  <c r="KN134" i="14" s="1"/>
  <c r="LE136" i="14"/>
  <c r="KJ136" i="14" s="1"/>
  <c r="LA137" i="14"/>
  <c r="KF137" i="14" s="1"/>
  <c r="KW138" i="14"/>
  <c r="KB138" i="14" s="1"/>
  <c r="LM138" i="14"/>
  <c r="KR138" i="14" s="1"/>
  <c r="LI140" i="14"/>
  <c r="KN140" i="14" s="1"/>
  <c r="LE141" i="14"/>
  <c r="KJ141" i="14" s="1"/>
  <c r="LA142" i="14"/>
  <c r="KF142" i="14" s="1"/>
  <c r="KW143" i="14"/>
  <c r="KB143" i="14" s="1"/>
  <c r="LM143" i="14"/>
  <c r="KR143" i="14" s="1"/>
  <c r="LI145" i="14"/>
  <c r="KN145" i="14" s="1"/>
  <c r="LE146" i="14"/>
  <c r="KJ146" i="14" s="1"/>
  <c r="LA147" i="14"/>
  <c r="KF147" i="14" s="1"/>
  <c r="KW149" i="14"/>
  <c r="KB149" i="14" s="1"/>
  <c r="LM149" i="14"/>
  <c r="KR149" i="14" s="1"/>
  <c r="KU150" i="14"/>
  <c r="JZ150" i="14" s="1"/>
  <c r="LK150" i="14"/>
  <c r="KP150" i="14" s="1"/>
  <c r="LG151" i="14"/>
  <c r="KL151" i="14" s="1"/>
  <c r="LC152" i="14"/>
  <c r="KH152" i="14" s="1"/>
  <c r="KY153" i="14"/>
  <c r="KD153" i="14" s="1"/>
  <c r="KU154" i="14"/>
  <c r="JZ154" i="14" s="1"/>
  <c r="LK154" i="14"/>
  <c r="KP154" i="14" s="1"/>
  <c r="LC156" i="14"/>
  <c r="KH156" i="14" s="1"/>
  <c r="KY157" i="14"/>
  <c r="KD157" i="14" s="1"/>
  <c r="KU158" i="14"/>
  <c r="JZ158" i="14" s="1"/>
  <c r="LK158" i="14"/>
  <c r="KP158" i="14" s="1"/>
  <c r="LG159" i="14"/>
  <c r="KL159" i="14" s="1"/>
  <c r="LC161" i="14"/>
  <c r="KH161" i="14" s="1"/>
  <c r="KY162" i="14"/>
  <c r="KD162" i="14" s="1"/>
  <c r="KU163" i="14"/>
  <c r="JZ163" i="14" s="1"/>
  <c r="LK163" i="14"/>
  <c r="KP163" i="14" s="1"/>
  <c r="LG164" i="14"/>
  <c r="KL164" i="14" s="1"/>
  <c r="LC166" i="14"/>
  <c r="KH166" i="14" s="1"/>
  <c r="KY167" i="14"/>
  <c r="KD167" i="14" s="1"/>
  <c r="KU168" i="14"/>
  <c r="JZ168" i="14" s="1"/>
  <c r="LK168" i="14"/>
  <c r="KP168" i="14" s="1"/>
  <c r="KW150" i="14"/>
  <c r="KB150" i="14" s="1"/>
  <c r="LM150" i="14"/>
  <c r="KR150" i="14" s="1"/>
  <c r="LI151" i="14"/>
  <c r="KN151" i="14" s="1"/>
  <c r="LE152" i="14"/>
  <c r="KJ152" i="14" s="1"/>
  <c r="LA153" i="14"/>
  <c r="KF153" i="14" s="1"/>
  <c r="KW154" i="14"/>
  <c r="KB154" i="14" s="1"/>
  <c r="LM154" i="14"/>
  <c r="KR154" i="14" s="1"/>
  <c r="LE156" i="14"/>
  <c r="KJ156" i="14" s="1"/>
  <c r="LA157" i="14"/>
  <c r="KF157" i="14" s="1"/>
  <c r="KW158" i="14"/>
  <c r="KB158" i="14" s="1"/>
  <c r="LM158" i="14"/>
  <c r="KR158" i="14" s="1"/>
  <c r="LI159" i="14"/>
  <c r="KN159" i="14" s="1"/>
  <c r="LE161" i="14"/>
  <c r="KJ161" i="14" s="1"/>
  <c r="LA162" i="14"/>
  <c r="KF162" i="14" s="1"/>
  <c r="KW163" i="14"/>
  <c r="KB163" i="14" s="1"/>
  <c r="LM163" i="14"/>
  <c r="KR163" i="14" s="1"/>
  <c r="LI164" i="14"/>
  <c r="KN164" i="14" s="1"/>
  <c r="LE166" i="14"/>
  <c r="KJ166" i="14" s="1"/>
  <c r="LA167" i="14"/>
  <c r="KF167" i="14" s="1"/>
  <c r="KW168" i="14"/>
  <c r="KB168" i="14" s="1"/>
  <c r="LM168" i="14"/>
  <c r="KR168" i="14" s="1"/>
  <c r="LI169" i="14"/>
  <c r="KN169" i="14" s="1"/>
  <c r="LG169" i="14"/>
  <c r="KL169" i="14" s="1"/>
  <c r="LA36" i="14"/>
  <c r="KF36" i="14" s="1"/>
  <c r="KW38" i="14"/>
  <c r="KB38" i="14" s="1"/>
  <c r="LM38" i="14"/>
  <c r="KR38" i="14" s="1"/>
  <c r="LI39" i="14"/>
  <c r="KN39" i="14" s="1"/>
  <c r="LE40" i="14"/>
  <c r="KJ40" i="14" s="1"/>
  <c r="LA41" i="14"/>
  <c r="KF41" i="14" s="1"/>
  <c r="KW42" i="14"/>
  <c r="KB42" i="14" s="1"/>
  <c r="LM42" i="14"/>
  <c r="KR42" i="14" s="1"/>
  <c r="LI43" i="14"/>
  <c r="KN43" i="14" s="1"/>
  <c r="LE44" i="14"/>
  <c r="KJ44" i="14" s="1"/>
  <c r="LA45" i="14"/>
  <c r="KF45" i="14" s="1"/>
  <c r="KW46" i="14"/>
  <c r="KB46" i="14" s="1"/>
  <c r="LM46" i="14"/>
  <c r="KR46" i="14" s="1"/>
  <c r="LI47" i="14"/>
  <c r="KN47" i="14" s="1"/>
  <c r="LE48" i="14"/>
  <c r="KJ48" i="14" s="1"/>
  <c r="LA49" i="14"/>
  <c r="KF49" i="14" s="1"/>
  <c r="KW50" i="14"/>
  <c r="KB50" i="14" s="1"/>
  <c r="LM50" i="14"/>
  <c r="KR50" i="14" s="1"/>
  <c r="LI51" i="14"/>
  <c r="KN51" i="14" s="1"/>
  <c r="LE52" i="14"/>
  <c r="KJ52" i="14" s="1"/>
  <c r="LA53" i="14"/>
  <c r="KF53" i="14" s="1"/>
  <c r="KW54" i="14"/>
  <c r="KB54" i="14" s="1"/>
  <c r="LM54" i="14"/>
  <c r="KR54" i="14" s="1"/>
  <c r="LI55" i="14"/>
  <c r="KN55" i="14" s="1"/>
  <c r="LE56" i="14"/>
  <c r="KJ56" i="14" s="1"/>
  <c r="LA57" i="14"/>
  <c r="KF57" i="14" s="1"/>
  <c r="KW58" i="14"/>
  <c r="KB58" i="14" s="1"/>
  <c r="LM58" i="14"/>
  <c r="KR58" i="14" s="1"/>
  <c r="LI59" i="14"/>
  <c r="KN59" i="14" s="1"/>
  <c r="LE60" i="14"/>
  <c r="KJ60" i="14" s="1"/>
  <c r="LA61" i="14"/>
  <c r="KF61" i="14" s="1"/>
  <c r="KW62" i="14"/>
  <c r="KB62" i="14" s="1"/>
  <c r="LM62" i="14"/>
  <c r="KR62" i="14" s="1"/>
  <c r="LI63" i="14"/>
  <c r="KN63" i="14" s="1"/>
  <c r="LE64" i="14"/>
  <c r="KJ64" i="14" s="1"/>
  <c r="LA65" i="14"/>
  <c r="KF65" i="14" s="1"/>
  <c r="KW67" i="14"/>
  <c r="KB67" i="14" s="1"/>
  <c r="LM67" i="14"/>
  <c r="KR67" i="14" s="1"/>
  <c r="LI68" i="14"/>
  <c r="KN68" i="14" s="1"/>
  <c r="LE70" i="14"/>
  <c r="KJ70" i="14" s="1"/>
  <c r="LA71" i="14"/>
  <c r="KF71" i="14" s="1"/>
  <c r="KW72" i="14"/>
  <c r="KB72" i="14" s="1"/>
  <c r="LM72" i="14"/>
  <c r="KR72" i="14" s="1"/>
  <c r="LI73" i="14"/>
  <c r="KN73" i="14" s="1"/>
  <c r="LE74" i="14"/>
  <c r="KJ74" i="14" s="1"/>
  <c r="LA75" i="14"/>
  <c r="KF75" i="14" s="1"/>
  <c r="KW76" i="14"/>
  <c r="KB76" i="14" s="1"/>
  <c r="LM76" i="14"/>
  <c r="KR76" i="14" s="1"/>
  <c r="LI78" i="14"/>
  <c r="KN78" i="14" s="1"/>
  <c r="LE79" i="14"/>
  <c r="KJ79" i="14" s="1"/>
  <c r="LA80" i="14"/>
  <c r="KF80" i="14" s="1"/>
  <c r="KW81" i="14"/>
  <c r="KB81" i="14" s="1"/>
  <c r="LM81" i="14"/>
  <c r="KR81" i="14" s="1"/>
  <c r="LI82" i="14"/>
  <c r="KN82" i="14" s="1"/>
  <c r="LE83" i="14"/>
  <c r="KJ83" i="14" s="1"/>
  <c r="LA85" i="14"/>
  <c r="KF85" i="14" s="1"/>
  <c r="KW86" i="14"/>
  <c r="KB86" i="14" s="1"/>
  <c r="LM86" i="14"/>
  <c r="KR86" i="14" s="1"/>
  <c r="LI87" i="14"/>
  <c r="KN87" i="14" s="1"/>
  <c r="LE89" i="14"/>
  <c r="KJ89" i="14" s="1"/>
  <c r="LA90" i="14"/>
  <c r="KF90" i="14" s="1"/>
  <c r="KW91" i="14"/>
  <c r="KB91" i="14" s="1"/>
  <c r="LM91" i="14"/>
  <c r="KR91" i="14" s="1"/>
  <c r="LI92" i="14"/>
  <c r="KN92" i="14" s="1"/>
  <c r="LK92" i="14"/>
  <c r="KP92" i="14" s="1"/>
  <c r="LG93" i="14"/>
  <c r="KL93" i="14" s="1"/>
  <c r="LC95" i="14"/>
  <c r="KH95" i="14" s="1"/>
  <c r="KY96" i="14"/>
  <c r="KD96" i="14" s="1"/>
  <c r="KU97" i="14"/>
  <c r="JZ97" i="14" s="1"/>
  <c r="LK97" i="14"/>
  <c r="KP97" i="14" s="1"/>
  <c r="LG98" i="14"/>
  <c r="KL98" i="14" s="1"/>
  <c r="LC99" i="14"/>
  <c r="KH99" i="14" s="1"/>
  <c r="KY100" i="14"/>
  <c r="KD100" i="14" s="1"/>
  <c r="KU101" i="14"/>
  <c r="JZ101" i="14" s="1"/>
  <c r="LK101" i="14"/>
  <c r="KP101" i="14" s="1"/>
  <c r="LG102" i="14"/>
  <c r="KL102" i="14" s="1"/>
  <c r="LC103" i="14"/>
  <c r="KH103" i="14" s="1"/>
  <c r="KY104" i="14"/>
  <c r="KD104" i="14" s="1"/>
  <c r="KU105" i="14"/>
  <c r="JZ105" i="14" s="1"/>
  <c r="LK105" i="14"/>
  <c r="KP105" i="14" s="1"/>
  <c r="LG106" i="14"/>
  <c r="KL106" i="14" s="1"/>
  <c r="LC107" i="14"/>
  <c r="KH107" i="14" s="1"/>
  <c r="KY108" i="14"/>
  <c r="KD108" i="14" s="1"/>
  <c r="KU109" i="14"/>
  <c r="JZ109" i="14" s="1"/>
  <c r="LK109" i="14"/>
  <c r="KP109" i="14" s="1"/>
  <c r="LG110" i="14"/>
  <c r="KL110" i="14" s="1"/>
  <c r="LC111" i="14"/>
  <c r="KH111" i="14" s="1"/>
  <c r="KY112" i="14"/>
  <c r="KD112" i="14" s="1"/>
  <c r="KU113" i="14"/>
  <c r="JZ113" i="14" s="1"/>
  <c r="LK113" i="14"/>
  <c r="KP113" i="14" s="1"/>
  <c r="LG114" i="14"/>
  <c r="KL114" i="14" s="1"/>
  <c r="LC115" i="14"/>
  <c r="KH115" i="14" s="1"/>
  <c r="KY116" i="14"/>
  <c r="KD116" i="14" s="1"/>
  <c r="KU117" i="14"/>
  <c r="JZ117" i="14" s="1"/>
  <c r="LK117" i="14"/>
  <c r="KP117" i="14" s="1"/>
  <c r="LG118" i="14"/>
  <c r="KL118" i="14" s="1"/>
  <c r="LC119" i="14"/>
  <c r="KH119" i="14" s="1"/>
  <c r="KY121" i="14"/>
  <c r="KD121" i="14" s="1"/>
  <c r="KU122" i="14"/>
  <c r="JZ122" i="14" s="1"/>
  <c r="LK122" i="14"/>
  <c r="KP122" i="14" s="1"/>
  <c r="LG123" i="14"/>
  <c r="KL123" i="14" s="1"/>
  <c r="LC124" i="14"/>
  <c r="KH124" i="14" s="1"/>
  <c r="KY125" i="14"/>
  <c r="KD125" i="14" s="1"/>
  <c r="KU126" i="14"/>
  <c r="JZ126" i="14" s="1"/>
  <c r="LK126" i="14"/>
  <c r="KP126" i="14" s="1"/>
  <c r="LG127" i="14"/>
  <c r="KL127" i="14" s="1"/>
  <c r="LC128" i="14"/>
  <c r="KH128" i="14" s="1"/>
  <c r="KY129" i="14"/>
  <c r="KD129" i="14" s="1"/>
  <c r="KU130" i="14"/>
  <c r="JZ130" i="14" s="1"/>
  <c r="LK130" i="14"/>
  <c r="KP130" i="14" s="1"/>
  <c r="LG131" i="14"/>
  <c r="KL131" i="14" s="1"/>
  <c r="LC132" i="14"/>
  <c r="KH132" i="14" s="1"/>
  <c r="KY133" i="14"/>
  <c r="KD133" i="14" s="1"/>
  <c r="KU134" i="14"/>
  <c r="JZ134" i="14" s="1"/>
  <c r="LK134" i="14"/>
  <c r="KP134" i="14" s="1"/>
  <c r="LG136" i="14"/>
  <c r="KL136" i="14" s="1"/>
  <c r="LC137" i="14"/>
  <c r="KH137" i="14" s="1"/>
  <c r="KY138" i="14"/>
  <c r="KD138" i="14" s="1"/>
  <c r="KU140" i="14"/>
  <c r="JZ140" i="14" s="1"/>
  <c r="LK140" i="14"/>
  <c r="KP140" i="14" s="1"/>
  <c r="LG141" i="14"/>
  <c r="KL141" i="14" s="1"/>
  <c r="LC142" i="14"/>
  <c r="KH142" i="14" s="1"/>
  <c r="KY143" i="14"/>
  <c r="KD143" i="14" s="1"/>
  <c r="KU145" i="14"/>
  <c r="JZ145" i="14" s="1"/>
  <c r="LK145" i="14"/>
  <c r="KP145" i="14" s="1"/>
  <c r="LG146" i="14"/>
  <c r="KL146" i="14" s="1"/>
  <c r="LC147" i="14"/>
  <c r="KH147" i="14" s="1"/>
  <c r="KY149" i="14"/>
  <c r="KD149" i="14" s="1"/>
  <c r="LA93" i="14"/>
  <c r="KF93" i="14" s="1"/>
  <c r="KW95" i="14"/>
  <c r="KB95" i="14" s="1"/>
  <c r="LM95" i="14"/>
  <c r="KR95" i="14" s="1"/>
  <c r="LI96" i="14"/>
  <c r="KN96" i="14" s="1"/>
  <c r="LE97" i="14"/>
  <c r="KJ97" i="14" s="1"/>
  <c r="LA98" i="14"/>
  <c r="KF98" i="14" s="1"/>
  <c r="KW99" i="14"/>
  <c r="KB99" i="14" s="1"/>
  <c r="LM99" i="14"/>
  <c r="KR99" i="14" s="1"/>
  <c r="LI100" i="14"/>
  <c r="KN100" i="14" s="1"/>
  <c r="LE101" i="14"/>
  <c r="KJ101" i="14" s="1"/>
  <c r="LA102" i="14"/>
  <c r="KF102" i="14" s="1"/>
  <c r="KW103" i="14"/>
  <c r="KB103" i="14" s="1"/>
  <c r="LM103" i="14"/>
  <c r="KR103" i="14" s="1"/>
  <c r="LI104" i="14"/>
  <c r="KN104" i="14" s="1"/>
  <c r="LE105" i="14"/>
  <c r="KJ105" i="14" s="1"/>
  <c r="LA106" i="14"/>
  <c r="KF106" i="14" s="1"/>
  <c r="KW107" i="14"/>
  <c r="KB107" i="14" s="1"/>
  <c r="LM107" i="14"/>
  <c r="KR107" i="14" s="1"/>
  <c r="LI108" i="14"/>
  <c r="KN108" i="14" s="1"/>
  <c r="LE109" i="14"/>
  <c r="KJ109" i="14" s="1"/>
  <c r="LA110" i="14"/>
  <c r="KF110" i="14" s="1"/>
  <c r="KW111" i="14"/>
  <c r="KB111" i="14" s="1"/>
  <c r="LM111" i="14"/>
  <c r="KR111" i="14" s="1"/>
  <c r="LI112" i="14"/>
  <c r="KN112" i="14" s="1"/>
  <c r="LE113" i="14"/>
  <c r="KJ113" i="14" s="1"/>
  <c r="LA114" i="14"/>
  <c r="KF114" i="14" s="1"/>
  <c r="KW115" i="14"/>
  <c r="KB115" i="14" s="1"/>
  <c r="LM115" i="14"/>
  <c r="KR115" i="14" s="1"/>
  <c r="LI116" i="14"/>
  <c r="KN116" i="14" s="1"/>
  <c r="LE117" i="14"/>
  <c r="KJ117" i="14" s="1"/>
  <c r="LA118" i="14"/>
  <c r="KF118" i="14" s="1"/>
  <c r="KW119" i="14"/>
  <c r="KB119" i="14" s="1"/>
  <c r="LM119" i="14"/>
  <c r="KR119" i="14" s="1"/>
  <c r="LI121" i="14"/>
  <c r="KN121" i="14" s="1"/>
  <c r="LE122" i="14"/>
  <c r="KJ122" i="14" s="1"/>
  <c r="LA123" i="14"/>
  <c r="KF123" i="14" s="1"/>
  <c r="KW124" i="14"/>
  <c r="KB124" i="14" s="1"/>
  <c r="LM124" i="14"/>
  <c r="KR124" i="14" s="1"/>
  <c r="LI125" i="14"/>
  <c r="KN125" i="14" s="1"/>
  <c r="LE126" i="14"/>
  <c r="KJ126" i="14" s="1"/>
  <c r="LA127" i="14"/>
  <c r="KF127" i="14" s="1"/>
  <c r="KW128" i="14"/>
  <c r="KB128" i="14" s="1"/>
  <c r="LM128" i="14"/>
  <c r="KR128" i="14" s="1"/>
  <c r="LI129" i="14"/>
  <c r="KN129" i="14" s="1"/>
  <c r="LE130" i="14"/>
  <c r="KJ130" i="14" s="1"/>
  <c r="LA131" i="14"/>
  <c r="KF131" i="14" s="1"/>
  <c r="KW132" i="14"/>
  <c r="KB132" i="14" s="1"/>
  <c r="LM132" i="14"/>
  <c r="KR132" i="14" s="1"/>
  <c r="LI133" i="14"/>
  <c r="KN133" i="14" s="1"/>
  <c r="LE134" i="14"/>
  <c r="KJ134" i="14" s="1"/>
  <c r="LA136" i="14"/>
  <c r="KF136" i="14" s="1"/>
  <c r="KW137" i="14"/>
  <c r="KB137" i="14" s="1"/>
  <c r="LM137" i="14"/>
  <c r="KR137" i="14" s="1"/>
  <c r="LI138" i="14"/>
  <c r="KN138" i="14" s="1"/>
  <c r="LE140" i="14"/>
  <c r="KJ140" i="14" s="1"/>
  <c r="LA141" i="14"/>
  <c r="KF141" i="14" s="1"/>
  <c r="KW142" i="14"/>
  <c r="KB142" i="14" s="1"/>
  <c r="LM142" i="14"/>
  <c r="KR142" i="14" s="1"/>
  <c r="LI143" i="14"/>
  <c r="KN143" i="14" s="1"/>
  <c r="LE145" i="14"/>
  <c r="KJ145" i="14" s="1"/>
  <c r="LA146" i="14"/>
  <c r="KF146" i="14" s="1"/>
  <c r="KW147" i="14"/>
  <c r="KB147" i="14" s="1"/>
  <c r="LM147" i="14"/>
  <c r="KR147" i="14" s="1"/>
  <c r="LI149" i="14"/>
  <c r="KN149" i="14" s="1"/>
  <c r="LG150" i="14"/>
  <c r="KL150" i="14" s="1"/>
  <c r="LC151" i="14"/>
  <c r="KH151" i="14" s="1"/>
  <c r="KY152" i="14"/>
  <c r="KD152" i="14" s="1"/>
  <c r="KU153" i="14"/>
  <c r="JZ153" i="14" s="1"/>
  <c r="LK153" i="14"/>
  <c r="KP153" i="14" s="1"/>
  <c r="LG154" i="14"/>
  <c r="KL154" i="14" s="1"/>
  <c r="KY156" i="14"/>
  <c r="KD156" i="14" s="1"/>
  <c r="KU157" i="14"/>
  <c r="JZ157" i="14" s="1"/>
  <c r="LK157" i="14"/>
  <c r="KP157" i="14" s="1"/>
  <c r="LG158" i="14"/>
  <c r="KL158" i="14" s="1"/>
  <c r="LC159" i="14"/>
  <c r="KH159" i="14" s="1"/>
  <c r="KY161" i="14"/>
  <c r="KD161" i="14" s="1"/>
  <c r="KU162" i="14"/>
  <c r="JZ162" i="14" s="1"/>
  <c r="LK162" i="14"/>
  <c r="KP162" i="14" s="1"/>
  <c r="LG163" i="14"/>
  <c r="KL163" i="14" s="1"/>
  <c r="LC164" i="14"/>
  <c r="KH164" i="14" s="1"/>
  <c r="KY166" i="14"/>
  <c r="KD166" i="14" s="1"/>
  <c r="KU167" i="14"/>
  <c r="JZ167" i="14" s="1"/>
  <c r="LK167" i="14"/>
  <c r="KP167" i="14" s="1"/>
  <c r="LG168" i="14"/>
  <c r="KL168" i="14" s="1"/>
  <c r="LC169" i="14"/>
  <c r="KH169" i="14" s="1"/>
  <c r="LK169" i="14"/>
  <c r="KP169" i="14" s="1"/>
  <c r="LI150" i="14"/>
  <c r="KN150" i="14" s="1"/>
  <c r="LE151" i="14"/>
  <c r="KJ151" i="14" s="1"/>
  <c r="LA152" i="14"/>
  <c r="KF152" i="14" s="1"/>
  <c r="KW153" i="14"/>
  <c r="KB153" i="14" s="1"/>
  <c r="LM153" i="14"/>
  <c r="KR153" i="14" s="1"/>
  <c r="LI154" i="14"/>
  <c r="KN154" i="14" s="1"/>
  <c r="LA156" i="14"/>
  <c r="KF156" i="14" s="1"/>
  <c r="KW157" i="14"/>
  <c r="KB157" i="14" s="1"/>
  <c r="LM157" i="14"/>
  <c r="KR157" i="14" s="1"/>
  <c r="LI158" i="14"/>
  <c r="KN158" i="14" s="1"/>
  <c r="LE159" i="14"/>
  <c r="KJ159" i="14" s="1"/>
  <c r="LA161" i="14"/>
  <c r="KF161" i="14" s="1"/>
  <c r="KW162" i="14"/>
  <c r="KB162" i="14" s="1"/>
  <c r="LM162" i="14"/>
  <c r="KR162" i="14" s="1"/>
  <c r="LI163" i="14"/>
  <c r="KN163" i="14" s="1"/>
  <c r="LE164" i="14"/>
  <c r="KJ164" i="14" s="1"/>
  <c r="LA166" i="14"/>
  <c r="KF166" i="14" s="1"/>
  <c r="KW167" i="14"/>
  <c r="KB167" i="14" s="1"/>
  <c r="LM167" i="14"/>
  <c r="KR167" i="14" s="1"/>
  <c r="LI168" i="14"/>
  <c r="KN168" i="14" s="1"/>
  <c r="LE169" i="14"/>
  <c r="KJ169" i="14" s="1"/>
  <c r="LK72" i="14"/>
  <c r="KP72" i="14" s="1"/>
  <c r="LG73" i="14"/>
  <c r="KL73" i="14" s="1"/>
  <c r="LC74" i="14"/>
  <c r="KH74" i="14" s="1"/>
  <c r="KY75" i="14"/>
  <c r="KD75" i="14" s="1"/>
  <c r="KU76" i="14"/>
  <c r="JZ76" i="14" s="1"/>
  <c r="LK76" i="14"/>
  <c r="KP76" i="14" s="1"/>
  <c r="LG78" i="14"/>
  <c r="KL78" i="14" s="1"/>
  <c r="LC79" i="14"/>
  <c r="KH79" i="14" s="1"/>
  <c r="KY80" i="14"/>
  <c r="KD80" i="14" s="1"/>
  <c r="KU81" i="14"/>
  <c r="JZ81" i="14" s="1"/>
  <c r="LK81" i="14"/>
  <c r="KP81" i="14" s="1"/>
  <c r="LG82" i="14"/>
  <c r="KL82" i="14" s="1"/>
  <c r="LC83" i="14"/>
  <c r="KH83" i="14" s="1"/>
  <c r="KY85" i="14"/>
  <c r="KD85" i="14" s="1"/>
  <c r="KU86" i="14"/>
  <c r="JZ86" i="14" s="1"/>
  <c r="LK86" i="14"/>
  <c r="KP86" i="14" s="1"/>
  <c r="LG87" i="14"/>
  <c r="KL87" i="14" s="1"/>
  <c r="LC89" i="14"/>
  <c r="KH89" i="14" s="1"/>
  <c r="KY90" i="14"/>
  <c r="KD90" i="14" s="1"/>
  <c r="KU91" i="14"/>
  <c r="JZ91" i="14" s="1"/>
  <c r="LK91" i="14"/>
  <c r="KP91" i="14" s="1"/>
  <c r="LG92" i="14"/>
  <c r="KL92" i="14" s="1"/>
  <c r="KW36" i="14"/>
  <c r="KB36" i="14" s="1"/>
  <c r="LM36" i="14"/>
  <c r="KR36" i="14" s="1"/>
  <c r="LI38" i="14"/>
  <c r="KN38" i="14" s="1"/>
  <c r="LE39" i="14"/>
  <c r="KJ39" i="14" s="1"/>
  <c r="LA40" i="14"/>
  <c r="KF40" i="14" s="1"/>
  <c r="KW41" i="14"/>
  <c r="KB41" i="14" s="1"/>
  <c r="LM41" i="14"/>
  <c r="KR41" i="14" s="1"/>
  <c r="LI42" i="14"/>
  <c r="KN42" i="14" s="1"/>
  <c r="LE43" i="14"/>
  <c r="KJ43" i="14" s="1"/>
  <c r="LA44" i="14"/>
  <c r="KF44" i="14" s="1"/>
  <c r="KW45" i="14"/>
  <c r="KB45" i="14" s="1"/>
  <c r="LM45" i="14"/>
  <c r="KR45" i="14" s="1"/>
  <c r="LI46" i="14"/>
  <c r="KN46" i="14" s="1"/>
  <c r="LE47" i="14"/>
  <c r="KJ47" i="14" s="1"/>
  <c r="LA48" i="14"/>
  <c r="KF48" i="14" s="1"/>
  <c r="KW49" i="14"/>
  <c r="KB49" i="14" s="1"/>
  <c r="LM49" i="14"/>
  <c r="KR49" i="14" s="1"/>
  <c r="LI50" i="14"/>
  <c r="KN50" i="14" s="1"/>
  <c r="LE51" i="14"/>
  <c r="KJ51" i="14" s="1"/>
  <c r="LA52" i="14"/>
  <c r="KF52" i="14" s="1"/>
  <c r="KW53" i="14"/>
  <c r="KB53" i="14" s="1"/>
  <c r="LM53" i="14"/>
  <c r="KR53" i="14" s="1"/>
  <c r="LI54" i="14"/>
  <c r="KN54" i="14" s="1"/>
  <c r="LE55" i="14"/>
  <c r="KJ55" i="14" s="1"/>
  <c r="LA56" i="14"/>
  <c r="KF56" i="14" s="1"/>
  <c r="KW57" i="14"/>
  <c r="KB57" i="14" s="1"/>
  <c r="LM57" i="14"/>
  <c r="KR57" i="14" s="1"/>
  <c r="LI58" i="14"/>
  <c r="KN58" i="14" s="1"/>
  <c r="LE59" i="14"/>
  <c r="KJ59" i="14" s="1"/>
  <c r="LA60" i="14"/>
  <c r="KF60" i="14" s="1"/>
  <c r="KW61" i="14"/>
  <c r="KB61" i="14" s="1"/>
  <c r="LM61" i="14"/>
  <c r="KR61" i="14" s="1"/>
  <c r="LI62" i="14"/>
  <c r="KN62" i="14" s="1"/>
  <c r="LE63" i="14"/>
  <c r="KJ63" i="14" s="1"/>
  <c r="LA64" i="14"/>
  <c r="KF64" i="14" s="1"/>
  <c r="KW65" i="14"/>
  <c r="KB65" i="14" s="1"/>
  <c r="LM65" i="14"/>
  <c r="KR65" i="14" s="1"/>
  <c r="LI67" i="14"/>
  <c r="KN67" i="14" s="1"/>
  <c r="LE68" i="14"/>
  <c r="KJ68" i="14" s="1"/>
  <c r="LA70" i="14"/>
  <c r="KF70" i="14" s="1"/>
  <c r="KW71" i="14"/>
  <c r="KB71" i="14" s="1"/>
  <c r="LM71" i="14"/>
  <c r="KR71" i="14" s="1"/>
  <c r="LI72" i="14"/>
  <c r="KN72" i="14" s="1"/>
  <c r="LE73" i="14"/>
  <c r="KJ73" i="14" s="1"/>
  <c r="LA74" i="14"/>
  <c r="KF74" i="14" s="1"/>
  <c r="KW75" i="14"/>
  <c r="KB75" i="14" s="1"/>
  <c r="LM75" i="14"/>
  <c r="KR75" i="14" s="1"/>
  <c r="LI76" i="14"/>
  <c r="KN76" i="14" s="1"/>
  <c r="LE78" i="14"/>
  <c r="KJ78" i="14" s="1"/>
  <c r="LA79" i="14"/>
  <c r="KF79" i="14" s="1"/>
  <c r="KW80" i="14"/>
  <c r="KB80" i="14" s="1"/>
  <c r="LM80" i="14"/>
  <c r="KR80" i="14" s="1"/>
  <c r="LI81" i="14"/>
  <c r="KN81" i="14" s="1"/>
  <c r="LE82" i="14"/>
  <c r="KJ82" i="14" s="1"/>
  <c r="LA83" i="14"/>
  <c r="KF83" i="14" s="1"/>
  <c r="KW85" i="14"/>
  <c r="KB85" i="14" s="1"/>
  <c r="LM85" i="14"/>
  <c r="KR85" i="14" s="1"/>
  <c r="LI86" i="14"/>
  <c r="KN86" i="14" s="1"/>
  <c r="LE87" i="14"/>
  <c r="KJ87" i="14" s="1"/>
  <c r="LA89" i="14"/>
  <c r="KF89" i="14" s="1"/>
  <c r="KW90" i="14"/>
  <c r="KB90" i="14" s="1"/>
  <c r="LM90" i="14"/>
  <c r="KR90" i="14" s="1"/>
  <c r="LI91" i="14"/>
  <c r="KN91" i="14" s="1"/>
  <c r="LE92" i="14"/>
  <c r="KJ92" i="14" s="1"/>
  <c r="LC93" i="14"/>
  <c r="KH93" i="14" s="1"/>
  <c r="KY95" i="14"/>
  <c r="KD95" i="14" s="1"/>
  <c r="KU96" i="14"/>
  <c r="JZ96" i="14" s="1"/>
  <c r="LK96" i="14"/>
  <c r="KP96" i="14" s="1"/>
  <c r="LG97" i="14"/>
  <c r="KL97" i="14" s="1"/>
  <c r="LC98" i="14"/>
  <c r="KH98" i="14" s="1"/>
  <c r="KY99" i="14"/>
  <c r="KD99" i="14" s="1"/>
  <c r="KU100" i="14"/>
  <c r="JZ100" i="14" s="1"/>
  <c r="LK100" i="14"/>
  <c r="KP100" i="14" s="1"/>
  <c r="LG101" i="14"/>
  <c r="KL101" i="14" s="1"/>
  <c r="LC102" i="14"/>
  <c r="KH102" i="14" s="1"/>
  <c r="KY103" i="14"/>
  <c r="KD103" i="14" s="1"/>
  <c r="KU104" i="14"/>
  <c r="JZ104" i="14" s="1"/>
  <c r="LK104" i="14"/>
  <c r="KP104" i="14" s="1"/>
  <c r="LG105" i="14"/>
  <c r="KL105" i="14" s="1"/>
  <c r="LC106" i="14"/>
  <c r="KH106" i="14" s="1"/>
  <c r="KY107" i="14"/>
  <c r="KD107" i="14" s="1"/>
  <c r="KU108" i="14"/>
  <c r="JZ108" i="14" s="1"/>
  <c r="LK108" i="14"/>
  <c r="KP108" i="14" s="1"/>
  <c r="LG109" i="14"/>
  <c r="KL109" i="14" s="1"/>
  <c r="LC110" i="14"/>
  <c r="KH110" i="14" s="1"/>
  <c r="KY111" i="14"/>
  <c r="KD111" i="14" s="1"/>
  <c r="KU112" i="14"/>
  <c r="JZ112" i="14" s="1"/>
  <c r="LK112" i="14"/>
  <c r="KP112" i="14" s="1"/>
  <c r="LG113" i="14"/>
  <c r="KL113" i="14" s="1"/>
  <c r="LC114" i="14"/>
  <c r="KH114" i="14" s="1"/>
  <c r="KY115" i="14"/>
  <c r="KD115" i="14" s="1"/>
  <c r="KU116" i="14"/>
  <c r="JZ116" i="14" s="1"/>
  <c r="LK116" i="14"/>
  <c r="KP116" i="14" s="1"/>
  <c r="LG117" i="14"/>
  <c r="KL117" i="14" s="1"/>
  <c r="LC118" i="14"/>
  <c r="KH118" i="14" s="1"/>
  <c r="KY119" i="14"/>
  <c r="KD119" i="14" s="1"/>
  <c r="KU121" i="14"/>
  <c r="JZ121" i="14" s="1"/>
  <c r="LK121" i="14"/>
  <c r="KP121" i="14" s="1"/>
  <c r="LG122" i="14"/>
  <c r="KL122" i="14" s="1"/>
  <c r="LC123" i="14"/>
  <c r="KH123" i="14" s="1"/>
  <c r="KY124" i="14"/>
  <c r="KD124" i="14" s="1"/>
  <c r="KU125" i="14"/>
  <c r="JZ125" i="14" s="1"/>
  <c r="LK125" i="14"/>
  <c r="KP125" i="14" s="1"/>
  <c r="LG126" i="14"/>
  <c r="KL126" i="14" s="1"/>
  <c r="LC127" i="14"/>
  <c r="KH127" i="14" s="1"/>
  <c r="KY128" i="14"/>
  <c r="KD128" i="14" s="1"/>
  <c r="KU129" i="14"/>
  <c r="JZ129" i="14" s="1"/>
  <c r="LK129" i="14"/>
  <c r="KP129" i="14" s="1"/>
  <c r="LG130" i="14"/>
  <c r="KL130" i="14" s="1"/>
  <c r="LC131" i="14"/>
  <c r="KH131" i="14" s="1"/>
  <c r="KY132" i="14"/>
  <c r="KD132" i="14" s="1"/>
  <c r="KU133" i="14"/>
  <c r="JZ133" i="14" s="1"/>
  <c r="LK133" i="14"/>
  <c r="KP133" i="14" s="1"/>
  <c r="LG134" i="14"/>
  <c r="KL134" i="14" s="1"/>
  <c r="LC136" i="14"/>
  <c r="KH136" i="14" s="1"/>
  <c r="KY137" i="14"/>
  <c r="KD137" i="14" s="1"/>
  <c r="KU138" i="14"/>
  <c r="JZ138" i="14" s="1"/>
  <c r="LK138" i="14"/>
  <c r="KP138" i="14" s="1"/>
  <c r="LG140" i="14"/>
  <c r="KL140" i="14" s="1"/>
  <c r="LC141" i="14"/>
  <c r="KH141" i="14" s="1"/>
  <c r="KY142" i="14"/>
  <c r="KD142" i="14" s="1"/>
  <c r="KU143" i="14"/>
  <c r="JZ143" i="14" s="1"/>
  <c r="LK143" i="14"/>
  <c r="KP143" i="14" s="1"/>
  <c r="LG145" i="14"/>
  <c r="KL145" i="14" s="1"/>
  <c r="LC146" i="14"/>
  <c r="KH146" i="14" s="1"/>
  <c r="KY147" i="14"/>
  <c r="KD147" i="14" s="1"/>
  <c r="KU149" i="14"/>
  <c r="JZ149" i="14" s="1"/>
  <c r="LK149" i="14"/>
  <c r="KP149" i="14" s="1"/>
  <c r="KW93" i="14"/>
  <c r="KB93" i="14" s="1"/>
  <c r="LM93" i="14"/>
  <c r="KR93" i="14" s="1"/>
  <c r="LI95" i="14"/>
  <c r="KN95" i="14" s="1"/>
  <c r="LE96" i="14"/>
  <c r="KJ96" i="14" s="1"/>
  <c r="LA97" i="14"/>
  <c r="KF97" i="14" s="1"/>
  <c r="KW98" i="14"/>
  <c r="KB98" i="14" s="1"/>
  <c r="LM98" i="14"/>
  <c r="KR98" i="14" s="1"/>
  <c r="LI99" i="14"/>
  <c r="KN99" i="14" s="1"/>
  <c r="LE100" i="14"/>
  <c r="KJ100" i="14" s="1"/>
  <c r="LA101" i="14"/>
  <c r="KF101" i="14" s="1"/>
  <c r="KW102" i="14"/>
  <c r="KB102" i="14" s="1"/>
  <c r="LM102" i="14"/>
  <c r="KR102" i="14" s="1"/>
  <c r="LI103" i="14"/>
  <c r="KN103" i="14" s="1"/>
  <c r="LE104" i="14"/>
  <c r="KJ104" i="14" s="1"/>
  <c r="LA105" i="14"/>
  <c r="KF105" i="14" s="1"/>
  <c r="KW106" i="14"/>
  <c r="KB106" i="14" s="1"/>
  <c r="LM106" i="14"/>
  <c r="KR106" i="14" s="1"/>
  <c r="LI107" i="14"/>
  <c r="KN107" i="14" s="1"/>
  <c r="LE108" i="14"/>
  <c r="KJ108" i="14" s="1"/>
  <c r="LA109" i="14"/>
  <c r="KF109" i="14" s="1"/>
  <c r="KW110" i="14"/>
  <c r="KB110" i="14" s="1"/>
  <c r="LM110" i="14"/>
  <c r="KR110" i="14" s="1"/>
  <c r="LI111" i="14"/>
  <c r="KN111" i="14" s="1"/>
  <c r="LE112" i="14"/>
  <c r="KJ112" i="14" s="1"/>
  <c r="LA113" i="14"/>
  <c r="KF113" i="14" s="1"/>
  <c r="KW114" i="14"/>
  <c r="KB114" i="14" s="1"/>
  <c r="LM114" i="14"/>
  <c r="KR114" i="14" s="1"/>
  <c r="LI115" i="14"/>
  <c r="KN115" i="14" s="1"/>
  <c r="LE116" i="14"/>
  <c r="KJ116" i="14" s="1"/>
  <c r="LA117" i="14"/>
  <c r="KF117" i="14" s="1"/>
  <c r="KW118" i="14"/>
  <c r="KB118" i="14" s="1"/>
  <c r="LM118" i="14"/>
  <c r="KR118" i="14" s="1"/>
  <c r="LI119" i="14"/>
  <c r="KN119" i="14" s="1"/>
  <c r="LE121" i="14"/>
  <c r="KJ121" i="14" s="1"/>
  <c r="LA122" i="14"/>
  <c r="KF122" i="14" s="1"/>
  <c r="KW123" i="14"/>
  <c r="KB123" i="14" s="1"/>
  <c r="LM123" i="14"/>
  <c r="KR123" i="14" s="1"/>
  <c r="LI124" i="14"/>
  <c r="KN124" i="14" s="1"/>
  <c r="LE125" i="14"/>
  <c r="KJ125" i="14" s="1"/>
  <c r="LA126" i="14"/>
  <c r="KF126" i="14" s="1"/>
  <c r="KW127" i="14"/>
  <c r="KB127" i="14" s="1"/>
  <c r="LM127" i="14"/>
  <c r="KR127" i="14" s="1"/>
  <c r="LI128" i="14"/>
  <c r="KN128" i="14" s="1"/>
  <c r="LE129" i="14"/>
  <c r="KJ129" i="14" s="1"/>
  <c r="LA130" i="14"/>
  <c r="KF130" i="14" s="1"/>
  <c r="KW131" i="14"/>
  <c r="KB131" i="14" s="1"/>
  <c r="LM131" i="14"/>
  <c r="KR131" i="14" s="1"/>
  <c r="LI132" i="14"/>
  <c r="KN132" i="14" s="1"/>
  <c r="LE133" i="14"/>
  <c r="KJ133" i="14" s="1"/>
  <c r="LA134" i="14"/>
  <c r="KF134" i="14" s="1"/>
  <c r="KW136" i="14"/>
  <c r="KB136" i="14" s="1"/>
  <c r="LM136" i="14"/>
  <c r="KR136" i="14" s="1"/>
  <c r="LI137" i="14"/>
  <c r="KN137" i="14" s="1"/>
  <c r="LE138" i="14"/>
  <c r="KJ138" i="14" s="1"/>
  <c r="LA140" i="14"/>
  <c r="KF140" i="14" s="1"/>
  <c r="KW141" i="14"/>
  <c r="KB141" i="14" s="1"/>
  <c r="LM141" i="14"/>
  <c r="KR141" i="14" s="1"/>
  <c r="LI142" i="14"/>
  <c r="KN142" i="14" s="1"/>
  <c r="LE143" i="14"/>
  <c r="KJ143" i="14" s="1"/>
  <c r="LA145" i="14"/>
  <c r="KF145" i="14" s="1"/>
  <c r="KW146" i="14"/>
  <c r="KB146" i="14" s="1"/>
  <c r="LM146" i="14"/>
  <c r="KR146" i="14" s="1"/>
  <c r="LI147" i="14"/>
  <c r="KN147" i="14" s="1"/>
  <c r="LE149" i="14"/>
  <c r="KJ149" i="14" s="1"/>
  <c r="LC150" i="14"/>
  <c r="KH150" i="14" s="1"/>
  <c r="KY151" i="14"/>
  <c r="KD151" i="14" s="1"/>
  <c r="KU152" i="14"/>
  <c r="JZ152" i="14" s="1"/>
  <c r="LK152" i="14"/>
  <c r="KP152" i="14" s="1"/>
  <c r="LG153" i="14"/>
  <c r="KL153" i="14" s="1"/>
  <c r="LC154" i="14"/>
  <c r="KH154" i="14" s="1"/>
  <c r="KU156" i="14"/>
  <c r="JZ156" i="14" s="1"/>
  <c r="LK156" i="14"/>
  <c r="KP156" i="14" s="1"/>
  <c r="LG157" i="14"/>
  <c r="KL157" i="14" s="1"/>
  <c r="LC158" i="14"/>
  <c r="KH158" i="14" s="1"/>
  <c r="KY159" i="14"/>
  <c r="KD159" i="14" s="1"/>
  <c r="KU161" i="14"/>
  <c r="JZ161" i="14" s="1"/>
  <c r="LK161" i="14"/>
  <c r="KP161" i="14" s="1"/>
  <c r="LG162" i="14"/>
  <c r="KL162" i="14" s="1"/>
  <c r="LC163" i="14"/>
  <c r="KH163" i="14" s="1"/>
  <c r="KY164" i="14"/>
  <c r="KD164" i="14" s="1"/>
  <c r="KU166" i="14"/>
  <c r="JZ166" i="14" s="1"/>
  <c r="LK166" i="14"/>
  <c r="KP166" i="14" s="1"/>
  <c r="LG167" i="14"/>
  <c r="KL167" i="14" s="1"/>
  <c r="LC168" i="14"/>
  <c r="KH168" i="14" s="1"/>
  <c r="KY169" i="14"/>
  <c r="KD169" i="14" s="1"/>
  <c r="LE150" i="14"/>
  <c r="KJ150" i="14" s="1"/>
  <c r="LA151" i="14"/>
  <c r="KF151" i="14" s="1"/>
  <c r="KW152" i="14"/>
  <c r="KB152" i="14" s="1"/>
  <c r="LM152" i="14"/>
  <c r="KR152" i="14" s="1"/>
  <c r="LI153" i="14"/>
  <c r="KN153" i="14" s="1"/>
  <c r="LE154" i="14"/>
  <c r="KJ154" i="14" s="1"/>
  <c r="KW156" i="14"/>
  <c r="KB156" i="14" s="1"/>
  <c r="LM156" i="14"/>
  <c r="KR156" i="14" s="1"/>
  <c r="LI157" i="14"/>
  <c r="KN157" i="14" s="1"/>
  <c r="LE158" i="14"/>
  <c r="KJ158" i="14" s="1"/>
  <c r="LA159" i="14"/>
  <c r="KF159" i="14" s="1"/>
  <c r="KW161" i="14"/>
  <c r="KB161" i="14" s="1"/>
  <c r="LM161" i="14"/>
  <c r="KR161" i="14" s="1"/>
  <c r="LI162" i="14"/>
  <c r="KN162" i="14" s="1"/>
  <c r="LE163" i="14"/>
  <c r="KJ163" i="14" s="1"/>
  <c r="LA164" i="14"/>
  <c r="KF164" i="14" s="1"/>
  <c r="KW166" i="14"/>
  <c r="KB166" i="14" s="1"/>
  <c r="LM166" i="14"/>
  <c r="KR166" i="14" s="1"/>
  <c r="LI167" i="14"/>
  <c r="KN167" i="14" s="1"/>
  <c r="LE168" i="14"/>
  <c r="KJ168" i="14" s="1"/>
  <c r="LA169" i="14"/>
  <c r="KF169" i="14" s="1"/>
  <c r="EK47" i="15"/>
  <c r="CW47" i="15"/>
  <c r="EO141" i="15"/>
  <c r="DA141" i="15"/>
  <c r="EQ158" i="15"/>
  <c r="DC158" i="15"/>
  <c r="C5" i="14"/>
  <c r="EZ142" i="15"/>
  <c r="DL142" i="15"/>
  <c r="EK154" i="15"/>
  <c r="CW154" i="15"/>
  <c r="EQ81" i="15"/>
  <c r="DC81" i="15"/>
  <c r="EY145" i="15"/>
  <c r="DK145" i="15"/>
  <c r="EY81" i="15"/>
  <c r="DK81" i="15"/>
  <c r="EY67" i="15"/>
  <c r="DK67" i="15"/>
  <c r="EZ105" i="15"/>
  <c r="DL105" i="15"/>
  <c r="EZ80" i="15"/>
  <c r="DL80" i="15"/>
  <c r="EZ79" i="15"/>
  <c r="DL79" i="15"/>
  <c r="EZ70" i="15"/>
  <c r="DL70" i="15"/>
  <c r="EZ93" i="15"/>
  <c r="DL93" i="15"/>
  <c r="EN67" i="15"/>
  <c r="CZ67" i="15"/>
  <c r="EV156" i="15"/>
  <c r="DH156" i="15"/>
  <c r="CT156" i="15" s="1"/>
  <c r="EZ146" i="15"/>
  <c r="DL146" i="15"/>
  <c r="EZ119" i="15"/>
  <c r="DL119" i="15"/>
  <c r="EL98" i="15"/>
  <c r="CX98" i="15"/>
  <c r="J98" i="15" s="1"/>
  <c r="ET95" i="15"/>
  <c r="DF95" i="15"/>
  <c r="CV95" i="15" s="1"/>
  <c r="EX79" i="15"/>
  <c r="DJ79" i="15"/>
  <c r="ET74" i="15"/>
  <c r="DF74" i="15"/>
  <c r="CV74" i="15" s="1"/>
  <c r="EX37" i="15"/>
  <c r="DJ37" i="15"/>
  <c r="EN166" i="15"/>
  <c r="CZ166" i="15"/>
  <c r="FE170" i="15"/>
  <c r="GS170" i="15" s="1"/>
  <c r="FR170" i="15"/>
  <c r="HF170" i="15" s="1"/>
  <c r="FJ88" i="15"/>
  <c r="GX88" i="15" s="1"/>
  <c r="FH170" i="15"/>
  <c r="GV170" i="15" s="1"/>
  <c r="FI170" i="15"/>
  <c r="GW170" i="15" s="1"/>
  <c r="FI88" i="15"/>
  <c r="GW88" i="15" s="1"/>
  <c r="FH88" i="15"/>
  <c r="GV88" i="15" s="1"/>
  <c r="FT170" i="15"/>
  <c r="HH170" i="15" s="1"/>
  <c r="FG88" i="15"/>
  <c r="GU88" i="15" s="1"/>
  <c r="FK170" i="15"/>
  <c r="GY170" i="15" s="1"/>
  <c r="FJ170" i="15"/>
  <c r="GX170" i="15" s="1"/>
  <c r="FF88" i="15"/>
  <c r="GT88" i="15" s="1"/>
  <c r="FE88" i="15"/>
  <c r="GS88" i="15" s="1"/>
  <c r="FG170" i="15"/>
  <c r="GU170" i="15" s="1"/>
  <c r="FL88" i="15"/>
  <c r="GZ88" i="15" s="1"/>
  <c r="FF170" i="15"/>
  <c r="GT170" i="15" s="1"/>
  <c r="U188" i="10"/>
  <c r="GN7" i="15" s="1"/>
  <c r="GN8" i="15"/>
  <c r="E188" i="10"/>
  <c r="FX7" i="15" s="1"/>
  <c r="FX8" i="15"/>
  <c r="M188" i="10"/>
  <c r="GF7" i="15" s="1"/>
  <c r="GF8" i="15"/>
  <c r="L188" i="10"/>
  <c r="GE7" i="15" s="1"/>
  <c r="GE8" i="15"/>
  <c r="J188" i="10"/>
  <c r="GC7" i="15" s="1"/>
  <c r="GC8" i="15"/>
  <c r="I188" i="10"/>
  <c r="GB7" i="15" s="1"/>
  <c r="GB8" i="15"/>
  <c r="Q188" i="10"/>
  <c r="GJ7" i="15" s="1"/>
  <c r="GJ8" i="15"/>
  <c r="C188" i="10"/>
  <c r="FV7" i="15" s="1"/>
  <c r="FV8" i="15"/>
  <c r="T188" i="10"/>
  <c r="GM7" i="15" s="1"/>
  <c r="GM8" i="15"/>
  <c r="R188" i="10"/>
  <c r="GK7" i="15" s="1"/>
  <c r="GK8" i="15"/>
  <c r="O188" i="10"/>
  <c r="GH7" i="15" s="1"/>
  <c r="GH8" i="15"/>
  <c r="G188" i="10"/>
  <c r="FZ7" i="15" s="1"/>
  <c r="FZ8" i="15"/>
  <c r="S188" i="10"/>
  <c r="GL7" i="15" s="1"/>
  <c r="GL8" i="15"/>
  <c r="H188" i="10"/>
  <c r="GA7" i="15" s="1"/>
  <c r="GA8" i="15"/>
  <c r="N188" i="10"/>
  <c r="GG7" i="15" s="1"/>
  <c r="GG8" i="15"/>
  <c r="B188" i="10"/>
  <c r="FU7" i="15" s="1"/>
  <c r="FU8" i="15"/>
  <c r="K188" i="10"/>
  <c r="GD7" i="15" s="1"/>
  <c r="GD8" i="15"/>
  <c r="D188" i="10"/>
  <c r="FW7" i="15" s="1"/>
  <c r="FW8" i="15"/>
  <c r="F188" i="10"/>
  <c r="FY7" i="15" s="1"/>
  <c r="FY8" i="15"/>
  <c r="EK168" i="15"/>
  <c r="CW168" i="15"/>
  <c r="EO167" i="15"/>
  <c r="DA167" i="15"/>
  <c r="FC166" i="15"/>
  <c r="HA166" i="15"/>
  <c r="GQ166" i="15" s="1"/>
  <c r="EK165" i="15"/>
  <c r="CW165" i="15"/>
  <c r="ES163" i="15"/>
  <c r="DE163" i="15"/>
  <c r="EK161" i="15"/>
  <c r="CW161" i="15"/>
  <c r="EO160" i="15"/>
  <c r="DA160" i="15"/>
  <c r="HA159" i="15"/>
  <c r="GQ159" i="15" s="1"/>
  <c r="FC159" i="15"/>
  <c r="EK158" i="15"/>
  <c r="CW158" i="15"/>
  <c r="EK157" i="15"/>
  <c r="CW157" i="15"/>
  <c r="FB169" i="15"/>
  <c r="HD169" i="15"/>
  <c r="GP169" i="15" s="1"/>
  <c r="EN169" i="15"/>
  <c r="CZ169" i="15"/>
  <c r="HD168" i="15"/>
  <c r="GP168" i="15" s="1"/>
  <c r="FB168" i="15"/>
  <c r="ER168" i="15"/>
  <c r="DD168" i="15"/>
  <c r="EN168" i="15"/>
  <c r="CZ168" i="15"/>
  <c r="HD167" i="15"/>
  <c r="GP167" i="15" s="1"/>
  <c r="FB167" i="15"/>
  <c r="ER167" i="15"/>
  <c r="DD167" i="15"/>
  <c r="EN167" i="15"/>
  <c r="CZ167" i="15"/>
  <c r="FB166" i="15"/>
  <c r="HD166" i="15"/>
  <c r="GP166" i="15" s="1"/>
  <c r="EZ165" i="15"/>
  <c r="DL165" i="15"/>
  <c r="EV165" i="15"/>
  <c r="DH165" i="15"/>
  <c r="ER165" i="15"/>
  <c r="DD165" i="15"/>
  <c r="EN165" i="15"/>
  <c r="CZ165" i="15"/>
  <c r="HD164" i="15"/>
  <c r="GP164" i="15" s="1"/>
  <c r="FB164" i="15"/>
  <c r="FB163" i="15"/>
  <c r="HD163" i="15"/>
  <c r="GP163" i="15" s="1"/>
  <c r="EN163" i="15"/>
  <c r="CZ163" i="15"/>
  <c r="FB162" i="15"/>
  <c r="HD162" i="15"/>
  <c r="GP162" i="15" s="1"/>
  <c r="ER162" i="15"/>
  <c r="DD162" i="15"/>
  <c r="EN162" i="15"/>
  <c r="CZ162" i="15"/>
  <c r="EZ161" i="15"/>
  <c r="DL161" i="15"/>
  <c r="FB161" i="15"/>
  <c r="HD161" i="15"/>
  <c r="GP161" i="15" s="1"/>
  <c r="ER161" i="15"/>
  <c r="DD161" i="15"/>
  <c r="EN161" i="15"/>
  <c r="CZ161" i="15"/>
  <c r="EZ160" i="15"/>
  <c r="DL160" i="15"/>
  <c r="EV160" i="15"/>
  <c r="DH160" i="15"/>
  <c r="ER160" i="15"/>
  <c r="DD160" i="15"/>
  <c r="EN160" i="15"/>
  <c r="CZ160" i="15"/>
  <c r="FB159" i="15"/>
  <c r="HD159" i="15"/>
  <c r="GP159" i="15" s="1"/>
  <c r="EN159" i="15"/>
  <c r="CZ159" i="15"/>
  <c r="EV158" i="15"/>
  <c r="DH158" i="15"/>
  <c r="ER158" i="15"/>
  <c r="DD158" i="15"/>
  <c r="EN158" i="15"/>
  <c r="CZ158" i="15"/>
  <c r="HD157" i="15"/>
  <c r="GP157" i="15" s="1"/>
  <c r="FB157" i="15"/>
  <c r="EN157" i="15"/>
  <c r="CZ157" i="15"/>
  <c r="ER156" i="15"/>
  <c r="DD156" i="15"/>
  <c r="EN156" i="15"/>
  <c r="CZ156" i="15"/>
  <c r="FB154" i="15"/>
  <c r="HD154" i="15"/>
  <c r="GP154" i="15" s="1"/>
  <c r="EN154" i="15"/>
  <c r="CZ154" i="15"/>
  <c r="FB153" i="15"/>
  <c r="HD153" i="15"/>
  <c r="GP153" i="15" s="1"/>
  <c r="ER153" i="15"/>
  <c r="DD153" i="15"/>
  <c r="EN153" i="15"/>
  <c r="CZ153" i="15"/>
  <c r="HD152" i="15"/>
  <c r="GP152" i="15" s="1"/>
  <c r="FB152" i="15"/>
  <c r="HD151" i="15"/>
  <c r="GP151" i="15" s="1"/>
  <c r="FB151" i="15"/>
  <c r="HD150" i="15"/>
  <c r="GP150" i="15" s="1"/>
  <c r="FB150" i="15"/>
  <c r="HD149" i="15"/>
  <c r="GP149" i="15" s="1"/>
  <c r="FB149" i="15"/>
  <c r="EN149" i="15"/>
  <c r="CZ149" i="15"/>
  <c r="FB148" i="15"/>
  <c r="HD148" i="15"/>
  <c r="GP148" i="15" s="1"/>
  <c r="DD148" i="15"/>
  <c r="ER148" i="15"/>
  <c r="CZ148" i="15"/>
  <c r="EN148" i="15"/>
  <c r="FB147" i="15"/>
  <c r="HD147" i="15"/>
  <c r="GP147" i="15" s="1"/>
  <c r="ER147" i="15"/>
  <c r="DD147" i="15"/>
  <c r="EN147" i="15"/>
  <c r="CZ147" i="15"/>
  <c r="EV146" i="15"/>
  <c r="DH146" i="15"/>
  <c r="ER146" i="15"/>
  <c r="DD146" i="15"/>
  <c r="EN146" i="15"/>
  <c r="CZ146" i="15"/>
  <c r="FB145" i="15"/>
  <c r="HD145" i="15"/>
  <c r="GP145" i="15" s="1"/>
  <c r="EN145" i="15"/>
  <c r="CZ145" i="15"/>
  <c r="EZ144" i="15"/>
  <c r="DL144" i="15"/>
  <c r="EV144" i="15"/>
  <c r="DH144" i="15"/>
  <c r="ER144" i="15"/>
  <c r="DD144" i="15"/>
  <c r="EN144" i="15"/>
  <c r="CZ144" i="15"/>
  <c r="FB143" i="15"/>
  <c r="HD143" i="15"/>
  <c r="GP143" i="15" s="1"/>
  <c r="ER143" i="15"/>
  <c r="DD143" i="15"/>
  <c r="EN143" i="15"/>
  <c r="CZ143" i="15"/>
  <c r="EV142" i="15"/>
  <c r="DH142" i="15"/>
  <c r="ER142" i="15"/>
  <c r="DD142" i="15"/>
  <c r="EN142" i="15"/>
  <c r="CZ142" i="15"/>
  <c r="HD141" i="15"/>
  <c r="GP141" i="15" s="1"/>
  <c r="FB141" i="15"/>
  <c r="ER141" i="15"/>
  <c r="DD141" i="15"/>
  <c r="EN141" i="15"/>
  <c r="CZ141" i="15"/>
  <c r="EZ140" i="15"/>
  <c r="DL140" i="15"/>
  <c r="HD140" i="15"/>
  <c r="GP140" i="15" s="1"/>
  <c r="FB140" i="15"/>
  <c r="ER140" i="15"/>
  <c r="DD140" i="15"/>
  <c r="EN140" i="15"/>
  <c r="CZ140" i="15"/>
  <c r="EZ139" i="15"/>
  <c r="DL139" i="15"/>
  <c r="HA168" i="15"/>
  <c r="GQ168" i="15" s="1"/>
  <c r="FC168" i="15"/>
  <c r="EW167" i="15"/>
  <c r="DI167" i="15"/>
  <c r="EO165" i="15"/>
  <c r="DA165" i="15"/>
  <c r="FC164" i="15"/>
  <c r="HA164" i="15"/>
  <c r="GQ164" i="15" s="1"/>
  <c r="EO161" i="15"/>
  <c r="DA161" i="15"/>
  <c r="ES160" i="15"/>
  <c r="DE160" i="15"/>
  <c r="HA156" i="15"/>
  <c r="GQ156" i="15" s="1"/>
  <c r="FC156" i="15"/>
  <c r="EO156" i="15"/>
  <c r="DA156" i="15"/>
  <c r="EK156" i="15"/>
  <c r="CW156" i="15"/>
  <c r="FC154" i="15"/>
  <c r="HA154" i="15"/>
  <c r="GQ154" i="15" s="1"/>
  <c r="FC153" i="15"/>
  <c r="HA153" i="15"/>
  <c r="GQ153" i="15" s="1"/>
  <c r="FC152" i="15"/>
  <c r="HA152" i="15"/>
  <c r="GQ152" i="15" s="1"/>
  <c r="EK152" i="15"/>
  <c r="CW152" i="15"/>
  <c r="HA151" i="15"/>
  <c r="GQ151" i="15" s="1"/>
  <c r="FC151" i="15"/>
  <c r="EG151" i="15"/>
  <c r="M151" i="15"/>
  <c r="HA150" i="15"/>
  <c r="GQ150" i="15" s="1"/>
  <c r="FC150" i="15"/>
  <c r="HA149" i="15"/>
  <c r="GQ149" i="15" s="1"/>
  <c r="FC149" i="15"/>
  <c r="FC148" i="15"/>
  <c r="HA148" i="15"/>
  <c r="GQ148" i="15" s="1"/>
  <c r="EO148" i="15"/>
  <c r="DA148" i="15"/>
  <c r="EK148" i="15"/>
  <c r="CW148" i="15"/>
  <c r="EW147" i="15"/>
  <c r="DI147" i="15"/>
  <c r="FC147" i="15"/>
  <c r="HA147" i="15"/>
  <c r="GQ147" i="15" s="1"/>
  <c r="EO147" i="15"/>
  <c r="DA147" i="15"/>
  <c r="EK147" i="15"/>
  <c r="CW147" i="15"/>
  <c r="EW146" i="15"/>
  <c r="DI146" i="15"/>
  <c r="FC146" i="15"/>
  <c r="HA146" i="15"/>
  <c r="GQ146" i="15" s="1"/>
  <c r="EK146" i="15"/>
  <c r="CW146" i="15"/>
  <c r="HA145" i="15"/>
  <c r="GQ145" i="15" s="1"/>
  <c r="FC145" i="15"/>
  <c r="EO145" i="15"/>
  <c r="DA145" i="15"/>
  <c r="EK145" i="15"/>
  <c r="CW145" i="15"/>
  <c r="EW144" i="15"/>
  <c r="DI144" i="15"/>
  <c r="ES144" i="15"/>
  <c r="DE144" i="15"/>
  <c r="EO144" i="15"/>
  <c r="DA144" i="15"/>
  <c r="EK144" i="15"/>
  <c r="CW144" i="15"/>
  <c r="FC143" i="15"/>
  <c r="HA143" i="15"/>
  <c r="GQ143" i="15" s="1"/>
  <c r="EO143" i="15"/>
  <c r="DA143" i="15"/>
  <c r="EK143" i="15"/>
  <c r="CW143" i="15"/>
  <c r="FC142" i="15"/>
  <c r="HA142" i="15"/>
  <c r="GQ142" i="15" s="1"/>
  <c r="EK142" i="15"/>
  <c r="CW142" i="15"/>
  <c r="FC141" i="15"/>
  <c r="HA141" i="15"/>
  <c r="GQ141" i="15" s="1"/>
  <c r="EK141" i="15"/>
  <c r="CW141" i="15"/>
  <c r="HA140" i="15"/>
  <c r="GQ140" i="15" s="1"/>
  <c r="FC140" i="15"/>
  <c r="EO140" i="15"/>
  <c r="DA140" i="15"/>
  <c r="EK140" i="15"/>
  <c r="CW140" i="15"/>
  <c r="EW139" i="15"/>
  <c r="DI139" i="15"/>
  <c r="FC139" i="15"/>
  <c r="HA139" i="15"/>
  <c r="GQ139" i="15" s="1"/>
  <c r="EO139" i="15"/>
  <c r="DA139" i="15"/>
  <c r="EK139" i="15"/>
  <c r="CW139" i="15"/>
  <c r="HA138" i="15"/>
  <c r="GQ138" i="15" s="1"/>
  <c r="FC138" i="15"/>
  <c r="EO138" i="15"/>
  <c r="DA138" i="15"/>
  <c r="EK138" i="15"/>
  <c r="CW138" i="15"/>
  <c r="FC137" i="15"/>
  <c r="HA137" i="15"/>
  <c r="GQ137" i="15" s="1"/>
  <c r="EK137" i="15"/>
  <c r="CW137" i="15"/>
  <c r="HA136" i="15"/>
  <c r="GQ136" i="15" s="1"/>
  <c r="FC136" i="15"/>
  <c r="EG136" i="15"/>
  <c r="M136" i="15"/>
  <c r="EW135" i="15"/>
  <c r="DI135" i="15"/>
  <c r="ES135" i="15"/>
  <c r="DE135" i="15"/>
  <c r="EO135" i="15"/>
  <c r="DA135" i="15"/>
  <c r="EK135" i="15"/>
  <c r="CW135" i="15"/>
  <c r="ES134" i="15"/>
  <c r="DE134" i="15"/>
  <c r="EO134" i="15"/>
  <c r="DA134" i="15"/>
  <c r="EK134" i="15"/>
  <c r="CW134" i="15"/>
  <c r="FC133" i="15"/>
  <c r="HA133" i="15"/>
  <c r="GQ133" i="15" s="1"/>
  <c r="EK133" i="15"/>
  <c r="CW133" i="15"/>
  <c r="FC132" i="15"/>
  <c r="HA132" i="15"/>
  <c r="GQ132" i="15" s="1"/>
  <c r="EO132" i="15"/>
  <c r="DA132" i="15"/>
  <c r="EK132" i="15"/>
  <c r="CW132" i="15"/>
  <c r="HA131" i="15"/>
  <c r="GQ131" i="15" s="1"/>
  <c r="FC131" i="15"/>
  <c r="EK131" i="15"/>
  <c r="CW131" i="15"/>
  <c r="HA130" i="15"/>
  <c r="GQ130" i="15" s="1"/>
  <c r="FC130" i="15"/>
  <c r="EO130" i="15"/>
  <c r="DA130" i="15"/>
  <c r="EK130" i="15"/>
  <c r="CW130" i="15"/>
  <c r="HA129" i="15"/>
  <c r="GQ129" i="15" s="1"/>
  <c r="FC129" i="15"/>
  <c r="EO129" i="15"/>
  <c r="DA129" i="15"/>
  <c r="EK129" i="15"/>
  <c r="CW129" i="15"/>
  <c r="ES128" i="15"/>
  <c r="DE128" i="15"/>
  <c r="EK128" i="15"/>
  <c r="CW128" i="15"/>
  <c r="HA127" i="15"/>
  <c r="GQ127" i="15" s="1"/>
  <c r="FC127" i="15"/>
  <c r="EO127" i="15"/>
  <c r="DA127" i="15"/>
  <c r="EK127" i="15"/>
  <c r="CW127" i="15"/>
  <c r="ES126" i="15"/>
  <c r="DE126" i="15"/>
  <c r="EK126" i="15"/>
  <c r="CW126" i="15"/>
  <c r="FC125" i="15"/>
  <c r="HA125" i="15"/>
  <c r="GQ125" i="15" s="1"/>
  <c r="EK125" i="15"/>
  <c r="CW125" i="15"/>
  <c r="HA167" i="15"/>
  <c r="GQ167" i="15" s="1"/>
  <c r="FC167" i="15"/>
  <c r="EW165" i="15"/>
  <c r="DI165" i="15"/>
  <c r="EO163" i="15"/>
  <c r="DA163" i="15"/>
  <c r="FC162" i="15"/>
  <c r="HA162" i="15"/>
  <c r="GQ162" i="15" s="1"/>
  <c r="FC161" i="15"/>
  <c r="HA161" i="15"/>
  <c r="GQ161" i="15" s="1"/>
  <c r="EK160" i="15"/>
  <c r="CW160" i="15"/>
  <c r="HA158" i="15"/>
  <c r="GQ158" i="15" s="1"/>
  <c r="FC158" i="15"/>
  <c r="HA157" i="15"/>
  <c r="GQ157" i="15" s="1"/>
  <c r="FC157" i="15"/>
  <c r="HB169" i="15"/>
  <c r="GR169" i="15" s="1"/>
  <c r="FD169" i="15"/>
  <c r="DF168" i="15"/>
  <c r="ET168" i="15"/>
  <c r="EP168" i="15"/>
  <c r="DB168" i="15"/>
  <c r="CX168" i="15"/>
  <c r="EL168" i="15"/>
  <c r="FD167" i="15"/>
  <c r="HB167" i="15"/>
  <c r="GR167" i="15" s="1"/>
  <c r="EP167" i="15"/>
  <c r="DB167" i="15"/>
  <c r="HB166" i="15"/>
  <c r="GR166" i="15" s="1"/>
  <c r="FD166" i="15"/>
  <c r="EL166" i="15"/>
  <c r="CX166" i="15"/>
  <c r="EX165" i="15"/>
  <c r="DJ165" i="15"/>
  <c r="ET165" i="15"/>
  <c r="DF165" i="15"/>
  <c r="EP165" i="15"/>
  <c r="DB165" i="15"/>
  <c r="EL165" i="15"/>
  <c r="CX165" i="15"/>
  <c r="FD164" i="15"/>
  <c r="HB164" i="15"/>
  <c r="GR164" i="15" s="1"/>
  <c r="EL164" i="15"/>
  <c r="CX164" i="15"/>
  <c r="HB163" i="15"/>
  <c r="GR163" i="15" s="1"/>
  <c r="FD163" i="15"/>
  <c r="EL163" i="15"/>
  <c r="CX163" i="15"/>
  <c r="FD162" i="15"/>
  <c r="HB162" i="15"/>
  <c r="GR162" i="15" s="1"/>
  <c r="EP162" i="15"/>
  <c r="DB162" i="15"/>
  <c r="EL162" i="15"/>
  <c r="CX162" i="15"/>
  <c r="EX161" i="15"/>
  <c r="DJ161" i="15"/>
  <c r="ET161" i="15"/>
  <c r="DF161" i="15"/>
  <c r="EP161" i="15"/>
  <c r="DB161" i="15"/>
  <c r="EL161" i="15"/>
  <c r="CX161" i="15"/>
  <c r="EX160" i="15"/>
  <c r="DJ160" i="15"/>
  <c r="ET160" i="15"/>
  <c r="DF160" i="15"/>
  <c r="EP160" i="15"/>
  <c r="DB160" i="15"/>
  <c r="EL160" i="15"/>
  <c r="CX160" i="15"/>
  <c r="FD159" i="15"/>
  <c r="HB159" i="15"/>
  <c r="GR159" i="15" s="1"/>
  <c r="FD158" i="15"/>
  <c r="HB158" i="15"/>
  <c r="GR158" i="15" s="1"/>
  <c r="EP158" i="15"/>
  <c r="DB158" i="15"/>
  <c r="EL158" i="15"/>
  <c r="CX158" i="15"/>
  <c r="HB157" i="15"/>
  <c r="GR157" i="15" s="1"/>
  <c r="FD157" i="15"/>
  <c r="EP157" i="15"/>
  <c r="DB157" i="15"/>
  <c r="EL157" i="15"/>
  <c r="CX157" i="15"/>
  <c r="HB156" i="15"/>
  <c r="GR156" i="15" s="1"/>
  <c r="FD156" i="15"/>
  <c r="EP156" i="15"/>
  <c r="DB156" i="15"/>
  <c r="EL156" i="15"/>
  <c r="CX156" i="15"/>
  <c r="FD154" i="15"/>
  <c r="HB154" i="15"/>
  <c r="GR154" i="15" s="1"/>
  <c r="EL154" i="15"/>
  <c r="CX154" i="15"/>
  <c r="HB153" i="15"/>
  <c r="GR153" i="15" s="1"/>
  <c r="FD153" i="15"/>
  <c r="EP153" i="15"/>
  <c r="DB153" i="15"/>
  <c r="EL153" i="15"/>
  <c r="CX153" i="15"/>
  <c r="HB152" i="15"/>
  <c r="GR152" i="15" s="1"/>
  <c r="FD152" i="15"/>
  <c r="EL152" i="15"/>
  <c r="CX152" i="15"/>
  <c r="HB151" i="15"/>
  <c r="GR151" i="15" s="1"/>
  <c r="FD151" i="15"/>
  <c r="HB150" i="15"/>
  <c r="GR150" i="15" s="1"/>
  <c r="FD150" i="15"/>
  <c r="EL150" i="15"/>
  <c r="CX150" i="15"/>
  <c r="HB149" i="15"/>
  <c r="GR149" i="15" s="1"/>
  <c r="FD149" i="15"/>
  <c r="FD148" i="15"/>
  <c r="HB148" i="15"/>
  <c r="GR148" i="15" s="1"/>
  <c r="EP148" i="15"/>
  <c r="DB148" i="15"/>
  <c r="EL148" i="15"/>
  <c r="CX148" i="15"/>
  <c r="ET147" i="15"/>
  <c r="DF147" i="15"/>
  <c r="EP147" i="15"/>
  <c r="DB147" i="15"/>
  <c r="EL147" i="15"/>
  <c r="CX147" i="15"/>
  <c r="EX146" i="15"/>
  <c r="DJ146" i="15"/>
  <c r="HB146" i="15"/>
  <c r="GR146" i="15" s="1"/>
  <c r="FD146" i="15"/>
  <c r="EL146" i="15"/>
  <c r="CX146" i="15"/>
  <c r="ET145" i="15"/>
  <c r="DF145" i="15"/>
  <c r="EP145" i="15"/>
  <c r="DB145" i="15"/>
  <c r="EL145" i="15"/>
  <c r="CX145" i="15"/>
  <c r="ET144" i="15"/>
  <c r="DF144" i="15"/>
  <c r="EP144" i="15"/>
  <c r="DB144" i="15"/>
  <c r="EL144" i="15"/>
  <c r="CX144" i="15"/>
  <c r="FD143" i="15"/>
  <c r="HB143" i="15"/>
  <c r="GR143" i="15" s="1"/>
  <c r="DB143" i="15"/>
  <c r="EP143" i="15"/>
  <c r="CX143" i="15"/>
  <c r="EL143" i="15"/>
  <c r="EX142" i="15"/>
  <c r="DJ142" i="15"/>
  <c r="ET142" i="15"/>
  <c r="DF142" i="15"/>
  <c r="EL142" i="15"/>
  <c r="CX142" i="15"/>
  <c r="FD141" i="15"/>
  <c r="HB141" i="15"/>
  <c r="GR141" i="15" s="1"/>
  <c r="EP141" i="15"/>
  <c r="DB141" i="15"/>
  <c r="EL141" i="15"/>
  <c r="CX141" i="15"/>
  <c r="ET140" i="15"/>
  <c r="DF140" i="15"/>
  <c r="EP140" i="15"/>
  <c r="DB140" i="15"/>
  <c r="EL140" i="15"/>
  <c r="CX140" i="15"/>
  <c r="EX139" i="15"/>
  <c r="DJ139" i="15"/>
  <c r="FD139" i="15"/>
  <c r="HB139" i="15"/>
  <c r="GR139" i="15" s="1"/>
  <c r="EP139" i="15"/>
  <c r="DB139" i="15"/>
  <c r="FC169" i="15"/>
  <c r="HA169" i="15"/>
  <c r="GQ169" i="15" s="1"/>
  <c r="EK167" i="15"/>
  <c r="CW167" i="15"/>
  <c r="ES165" i="15"/>
  <c r="DE165" i="15"/>
  <c r="EK163" i="15"/>
  <c r="CW163" i="15"/>
  <c r="EO162" i="15"/>
  <c r="DA162" i="15"/>
  <c r="EW160" i="15"/>
  <c r="DI160" i="15"/>
  <c r="EO158" i="15"/>
  <c r="DA158" i="15"/>
  <c r="HC169" i="15"/>
  <c r="GO169" i="15" s="1"/>
  <c r="FA169" i="15"/>
  <c r="FA168" i="15"/>
  <c r="HC168" i="15"/>
  <c r="GO168" i="15" s="1"/>
  <c r="EM168" i="15"/>
  <c r="CY168" i="15"/>
  <c r="EY167" i="15"/>
  <c r="DK167" i="15"/>
  <c r="HC167" i="15"/>
  <c r="GO167" i="15" s="1"/>
  <c r="FA167" i="15"/>
  <c r="EQ167" i="15"/>
  <c r="DC167" i="15"/>
  <c r="EM167" i="15"/>
  <c r="CY167" i="15"/>
  <c r="HC166" i="15"/>
  <c r="GO166" i="15" s="1"/>
  <c r="FA166" i="15"/>
  <c r="EY165" i="15"/>
  <c r="DK165" i="15"/>
  <c r="EU165" i="15"/>
  <c r="DG165" i="15"/>
  <c r="EQ165" i="15"/>
  <c r="DC165" i="15"/>
  <c r="EM165" i="15"/>
  <c r="CY165" i="15"/>
  <c r="FA164" i="15"/>
  <c r="HC164" i="15"/>
  <c r="GO164" i="15" s="1"/>
  <c r="HC163" i="15"/>
  <c r="GO163" i="15" s="1"/>
  <c r="FA163" i="15"/>
  <c r="EQ163" i="15"/>
  <c r="DC163" i="15"/>
  <c r="EM163" i="15"/>
  <c r="CY163" i="15"/>
  <c r="EY162" i="15"/>
  <c r="DK162" i="15"/>
  <c r="FA162" i="15"/>
  <c r="HC162" i="15"/>
  <c r="GO162" i="15" s="1"/>
  <c r="EM162" i="15"/>
  <c r="CY162" i="15"/>
  <c r="EY161" i="15"/>
  <c r="DK161" i="15"/>
  <c r="FA161" i="15"/>
  <c r="HC161" i="15"/>
  <c r="GO161" i="15" s="1"/>
  <c r="EQ161" i="15"/>
  <c r="DC161" i="15"/>
  <c r="EM161" i="15"/>
  <c r="CY161" i="15"/>
  <c r="EY160" i="15"/>
  <c r="DK160" i="15"/>
  <c r="EU160" i="15"/>
  <c r="DG160" i="15"/>
  <c r="EQ160" i="15"/>
  <c r="DC160" i="15"/>
  <c r="EM160" i="15"/>
  <c r="CY160" i="15"/>
  <c r="HC159" i="15"/>
  <c r="GO159" i="15" s="1"/>
  <c r="FA159" i="15"/>
  <c r="EM159" i="15"/>
  <c r="CY159" i="15"/>
  <c r="EY158" i="15"/>
  <c r="DK158" i="15"/>
  <c r="HC158" i="15"/>
  <c r="GO158" i="15" s="1"/>
  <c r="FA158" i="15"/>
  <c r="EM158" i="15"/>
  <c r="CY158" i="15"/>
  <c r="HC157" i="15"/>
  <c r="GO157" i="15" s="1"/>
  <c r="FA157" i="15"/>
  <c r="EM157" i="15"/>
  <c r="CY157" i="15"/>
  <c r="EY156" i="15"/>
  <c r="DK156" i="15"/>
  <c r="HC156" i="15"/>
  <c r="GO156" i="15" s="1"/>
  <c r="FA156" i="15"/>
  <c r="EQ156" i="15"/>
  <c r="DC156" i="15"/>
  <c r="EM156" i="15"/>
  <c r="CY156" i="15"/>
  <c r="EY154" i="15"/>
  <c r="DK154" i="15"/>
  <c r="FA154" i="15"/>
  <c r="HC154" i="15"/>
  <c r="GO154" i="15" s="1"/>
  <c r="HC153" i="15"/>
  <c r="GO153" i="15" s="1"/>
  <c r="FA153" i="15"/>
  <c r="FA152" i="15"/>
  <c r="HC152" i="15"/>
  <c r="GO152" i="15" s="1"/>
  <c r="FA151" i="15"/>
  <c r="HC151" i="15"/>
  <c r="GO151" i="15" s="1"/>
  <c r="FA150" i="15"/>
  <c r="HC150" i="15"/>
  <c r="GO150" i="15" s="1"/>
  <c r="HC149" i="15"/>
  <c r="GO149" i="15" s="1"/>
  <c r="FA149" i="15"/>
  <c r="EY148" i="15"/>
  <c r="DK148" i="15"/>
  <c r="HC148" i="15"/>
  <c r="GO148" i="15" s="1"/>
  <c r="FA148" i="15"/>
  <c r="EQ148" i="15"/>
  <c r="DC148" i="15"/>
  <c r="EM148" i="15"/>
  <c r="CY148" i="15"/>
  <c r="EY147" i="15"/>
  <c r="DK147" i="15"/>
  <c r="FA147" i="15"/>
  <c r="HC147" i="15"/>
  <c r="GO147" i="15" s="1"/>
  <c r="CY147" i="15"/>
  <c r="EM147" i="15"/>
  <c r="EY146" i="15"/>
  <c r="DK146" i="15"/>
  <c r="HC146" i="15"/>
  <c r="GO146" i="15" s="1"/>
  <c r="FA146" i="15"/>
  <c r="EQ146" i="15"/>
  <c r="DC146" i="15"/>
  <c r="EM146" i="15"/>
  <c r="CY146" i="15"/>
  <c r="FA145" i="15"/>
  <c r="HC145" i="15"/>
  <c r="GO145" i="15" s="1"/>
  <c r="EM145" i="15"/>
  <c r="CY145" i="15"/>
  <c r="EY144" i="15"/>
  <c r="DK144" i="15"/>
  <c r="EU144" i="15"/>
  <c r="DG144" i="15"/>
  <c r="EQ144" i="15"/>
  <c r="DC144" i="15"/>
  <c r="EM144" i="15"/>
  <c r="CY144" i="15"/>
  <c r="FA143" i="15"/>
  <c r="HC143" i="15"/>
  <c r="GO143" i="15" s="1"/>
  <c r="EY142" i="15"/>
  <c r="DK142" i="15"/>
  <c r="HC142" i="15"/>
  <c r="GO142" i="15" s="1"/>
  <c r="FA142" i="15"/>
  <c r="EQ142" i="15"/>
  <c r="DC142" i="15"/>
  <c r="EM142" i="15"/>
  <c r="CY142" i="15"/>
  <c r="EY141" i="15"/>
  <c r="DK141" i="15"/>
  <c r="HC141" i="15"/>
  <c r="GO141" i="15" s="1"/>
  <c r="FA141" i="15"/>
  <c r="EQ141" i="15"/>
  <c r="DC141" i="15"/>
  <c r="EM141" i="15"/>
  <c r="CY141" i="15"/>
  <c r="FA140" i="15"/>
  <c r="HC140" i="15"/>
  <c r="GO140" i="15" s="1"/>
  <c r="EQ140" i="15"/>
  <c r="DC140" i="15"/>
  <c r="EM140" i="15"/>
  <c r="CY140" i="15"/>
  <c r="EY139" i="15"/>
  <c r="DK139" i="15"/>
  <c r="EU139" i="15"/>
  <c r="DG139" i="15"/>
  <c r="EQ139" i="15"/>
  <c r="DC139" i="15"/>
  <c r="EM139" i="15"/>
  <c r="CY139" i="15"/>
  <c r="EY138" i="15"/>
  <c r="DK138" i="15"/>
  <c r="EV139" i="15"/>
  <c r="DH139" i="15"/>
  <c r="ER139" i="15"/>
  <c r="DD139" i="15"/>
  <c r="EN139" i="15"/>
  <c r="CZ139" i="15"/>
  <c r="EZ138" i="15"/>
  <c r="DL138" i="15"/>
  <c r="EV138" i="15"/>
  <c r="DH138" i="15"/>
  <c r="ER138" i="15"/>
  <c r="DD138" i="15"/>
  <c r="EN138" i="15"/>
  <c r="CZ138" i="15"/>
  <c r="EZ137" i="15"/>
  <c r="DL137" i="15"/>
  <c r="FB137" i="15"/>
  <c r="HD137" i="15"/>
  <c r="GP137" i="15" s="1"/>
  <c r="EN137" i="15"/>
  <c r="CZ137" i="15"/>
  <c r="HD136" i="15"/>
  <c r="GP136" i="15" s="1"/>
  <c r="FB136" i="15"/>
  <c r="EZ135" i="15"/>
  <c r="DL135" i="15"/>
  <c r="EV135" i="15"/>
  <c r="DH135" i="15"/>
  <c r="ER135" i="15"/>
  <c r="DD135" i="15"/>
  <c r="EN135" i="15"/>
  <c r="CZ135" i="15"/>
  <c r="EZ134" i="15"/>
  <c r="DL134" i="15"/>
  <c r="HD134" i="15"/>
  <c r="GP134" i="15" s="1"/>
  <c r="FB134" i="15"/>
  <c r="ER134" i="15"/>
  <c r="DD134" i="15"/>
  <c r="EN134" i="15"/>
  <c r="CZ134" i="15"/>
  <c r="FB133" i="15"/>
  <c r="HD133" i="15"/>
  <c r="GP133" i="15" s="1"/>
  <c r="HD132" i="15"/>
  <c r="GP132" i="15" s="1"/>
  <c r="FB132" i="15"/>
  <c r="FB131" i="15"/>
  <c r="HD131" i="15"/>
  <c r="GP131" i="15" s="1"/>
  <c r="EZ130" i="15"/>
  <c r="DL130" i="15"/>
  <c r="HD130" i="15"/>
  <c r="GP130" i="15" s="1"/>
  <c r="FB130" i="15"/>
  <c r="ER130" i="15"/>
  <c r="DD130" i="15"/>
  <c r="EN130" i="15"/>
  <c r="CZ130" i="15"/>
  <c r="HD129" i="15"/>
  <c r="GP129" i="15" s="1"/>
  <c r="FB129" i="15"/>
  <c r="ER129" i="15"/>
  <c r="DD129" i="15"/>
  <c r="EN129" i="15"/>
  <c r="CZ129" i="15"/>
  <c r="EZ128" i="15"/>
  <c r="DL128" i="15"/>
  <c r="HD128" i="15"/>
  <c r="GP128" i="15" s="1"/>
  <c r="FB128" i="15"/>
  <c r="EN128" i="15"/>
  <c r="CZ128" i="15"/>
  <c r="HD127" i="15"/>
  <c r="GP127" i="15" s="1"/>
  <c r="FB127" i="15"/>
  <c r="EN127" i="15"/>
  <c r="CZ127" i="15"/>
  <c r="FB126" i="15"/>
  <c r="HD126" i="15"/>
  <c r="GP126" i="15" s="1"/>
  <c r="ER126" i="15"/>
  <c r="DD126" i="15"/>
  <c r="CZ126" i="15"/>
  <c r="EN126" i="15"/>
  <c r="FB125" i="15"/>
  <c r="HD125" i="15"/>
  <c r="GP125" i="15" s="1"/>
  <c r="EN125" i="15"/>
  <c r="CZ125" i="15"/>
  <c r="FB124" i="15"/>
  <c r="HD124" i="15"/>
  <c r="GP124" i="15" s="1"/>
  <c r="EN124" i="15"/>
  <c r="CZ124" i="15"/>
  <c r="EV123" i="15"/>
  <c r="DH123" i="15"/>
  <c r="ER123" i="15"/>
  <c r="DD123" i="15"/>
  <c r="EN123" i="15"/>
  <c r="CZ123" i="15"/>
  <c r="FB122" i="15"/>
  <c r="HD122" i="15"/>
  <c r="GP122" i="15" s="1"/>
  <c r="HD121" i="15"/>
  <c r="GP121" i="15" s="1"/>
  <c r="FB121" i="15"/>
  <c r="EZ120" i="15"/>
  <c r="DL120" i="15"/>
  <c r="EV120" i="15"/>
  <c r="DH120" i="15"/>
  <c r="ER120" i="15"/>
  <c r="DD120" i="15"/>
  <c r="EN120" i="15"/>
  <c r="CZ120" i="15"/>
  <c r="HD119" i="15"/>
  <c r="GP119" i="15" s="1"/>
  <c r="FB119" i="15"/>
  <c r="ER119" i="15"/>
  <c r="DD119" i="15"/>
  <c r="EN119" i="15"/>
  <c r="CZ119" i="15"/>
  <c r="FB118" i="15"/>
  <c r="HD118" i="15"/>
  <c r="GP118" i="15" s="1"/>
  <c r="FB117" i="15"/>
  <c r="HD117" i="15"/>
  <c r="GP117" i="15" s="1"/>
  <c r="EZ116" i="15"/>
  <c r="DL116" i="15"/>
  <c r="HD116" i="15"/>
  <c r="GP116" i="15" s="1"/>
  <c r="FB116" i="15"/>
  <c r="EN116" i="15"/>
  <c r="CZ116" i="15"/>
  <c r="FB115" i="15"/>
  <c r="HD115" i="15"/>
  <c r="GP115" i="15" s="1"/>
  <c r="EN115" i="15"/>
  <c r="CZ115" i="15"/>
  <c r="HD114" i="15"/>
  <c r="GP114" i="15" s="1"/>
  <c r="FB114" i="15"/>
  <c r="EV113" i="15"/>
  <c r="DH113" i="15"/>
  <c r="ER113" i="15"/>
  <c r="DD113" i="15"/>
  <c r="EN113" i="15"/>
  <c r="CZ113" i="15"/>
  <c r="EV112" i="15"/>
  <c r="DH112" i="15"/>
  <c r="ER112" i="15"/>
  <c r="DD112" i="15"/>
  <c r="EN112" i="15"/>
  <c r="CZ112" i="15"/>
  <c r="HD111" i="15"/>
  <c r="GP111" i="15" s="1"/>
  <c r="FB111" i="15"/>
  <c r="ER111" i="15"/>
  <c r="DD111" i="15"/>
  <c r="FB110" i="15"/>
  <c r="HD110" i="15"/>
  <c r="GP110" i="15" s="1"/>
  <c r="HD109" i="15"/>
  <c r="GP109" i="15" s="1"/>
  <c r="FB109" i="15"/>
  <c r="ER109" i="15"/>
  <c r="DD109" i="15"/>
  <c r="EN109" i="15"/>
  <c r="CZ109" i="15"/>
  <c r="FB108" i="15"/>
  <c r="HD108" i="15"/>
  <c r="GP108" i="15" s="1"/>
  <c r="ER108" i="15"/>
  <c r="DD108" i="15"/>
  <c r="EN108" i="15"/>
  <c r="CZ108" i="15"/>
  <c r="FB107" i="15"/>
  <c r="HD107" i="15"/>
  <c r="GP107" i="15" s="1"/>
  <c r="ER107" i="15"/>
  <c r="DD107" i="15"/>
  <c r="EN107" i="15"/>
  <c r="CZ107" i="15"/>
  <c r="HD106" i="15"/>
  <c r="GP106" i="15" s="1"/>
  <c r="FB106" i="15"/>
  <c r="HD105" i="15"/>
  <c r="GP105" i="15" s="1"/>
  <c r="FB105" i="15"/>
  <c r="ER105" i="15"/>
  <c r="DD105" i="15"/>
  <c r="EN105" i="15"/>
  <c r="CZ105" i="15"/>
  <c r="EZ104" i="15"/>
  <c r="DL104" i="15"/>
  <c r="HD104" i="15"/>
  <c r="GP104" i="15" s="1"/>
  <c r="FB104" i="15"/>
  <c r="ER104" i="15"/>
  <c r="DD104" i="15"/>
  <c r="EN104" i="15"/>
  <c r="CZ104" i="15"/>
  <c r="FB103" i="15"/>
  <c r="HD103" i="15"/>
  <c r="GP103" i="15" s="1"/>
  <c r="FB102" i="15"/>
  <c r="HD102" i="15"/>
  <c r="GP102" i="15" s="1"/>
  <c r="HD101" i="15"/>
  <c r="GP101" i="15" s="1"/>
  <c r="FB101" i="15"/>
  <c r="FB100" i="15"/>
  <c r="HD100" i="15"/>
  <c r="GP100" i="15" s="1"/>
  <c r="EN100" i="15"/>
  <c r="CZ100" i="15"/>
  <c r="HD99" i="15"/>
  <c r="GP99" i="15" s="1"/>
  <c r="FB99" i="15"/>
  <c r="EN99" i="15"/>
  <c r="CZ99" i="15"/>
  <c r="HD98" i="15"/>
  <c r="GP98" i="15" s="1"/>
  <c r="FB98" i="15"/>
  <c r="FB97" i="15"/>
  <c r="HD97" i="15"/>
  <c r="GP97" i="15" s="1"/>
  <c r="HD96" i="15"/>
  <c r="GP96" i="15" s="1"/>
  <c r="FB96" i="15"/>
  <c r="EV95" i="15"/>
  <c r="DH95" i="15"/>
  <c r="EN95" i="15"/>
  <c r="CZ95" i="15"/>
  <c r="EZ94" i="15"/>
  <c r="DL94" i="15"/>
  <c r="EV94" i="15"/>
  <c r="DH94" i="15"/>
  <c r="ER94" i="15"/>
  <c r="DD94" i="15"/>
  <c r="EN94" i="15"/>
  <c r="CZ94" i="15"/>
  <c r="EV93" i="15"/>
  <c r="DH93" i="15"/>
  <c r="EN93" i="15"/>
  <c r="CZ93" i="15"/>
  <c r="HD92" i="15"/>
  <c r="GP92" i="15" s="1"/>
  <c r="FB92" i="15"/>
  <c r="ER92" i="15"/>
  <c r="DD92" i="15"/>
  <c r="EN92" i="15"/>
  <c r="CZ92" i="15"/>
  <c r="HD91" i="15"/>
  <c r="GP91" i="15" s="1"/>
  <c r="FB91" i="15"/>
  <c r="HD90" i="15"/>
  <c r="GP90" i="15" s="1"/>
  <c r="FB90" i="15"/>
  <c r="EN90" i="15"/>
  <c r="CZ90" i="15"/>
  <c r="HD89" i="15"/>
  <c r="GP89" i="15" s="1"/>
  <c r="FB89" i="15"/>
  <c r="FB87" i="15"/>
  <c r="HD87" i="15"/>
  <c r="GP87" i="15" s="1"/>
  <c r="ER87" i="15"/>
  <c r="DD87" i="15"/>
  <c r="EN87" i="15"/>
  <c r="CZ87" i="15"/>
  <c r="EZ86" i="15"/>
  <c r="DL86" i="15"/>
  <c r="EV86" i="15"/>
  <c r="DH86" i="15"/>
  <c r="ER86" i="15"/>
  <c r="DD86" i="15"/>
  <c r="EN86" i="15"/>
  <c r="CZ86" i="15"/>
  <c r="HD85" i="15"/>
  <c r="GP85" i="15" s="1"/>
  <c r="FB85" i="15"/>
  <c r="ER85" i="15"/>
  <c r="DD85" i="15"/>
  <c r="EN85" i="15"/>
  <c r="CZ85" i="15"/>
  <c r="EZ84" i="15"/>
  <c r="DL84" i="15"/>
  <c r="EV84" i="15"/>
  <c r="DH84" i="15"/>
  <c r="ER84" i="15"/>
  <c r="DD84" i="15"/>
  <c r="EN84" i="15"/>
  <c r="CZ84" i="15"/>
  <c r="HD83" i="15"/>
  <c r="GP83" i="15" s="1"/>
  <c r="FB83" i="15"/>
  <c r="EV82" i="15"/>
  <c r="DH82" i="15"/>
  <c r="ER82" i="15"/>
  <c r="DD82" i="15"/>
  <c r="EN82" i="15"/>
  <c r="CZ82" i="15"/>
  <c r="EZ81" i="15"/>
  <c r="DL81" i="15"/>
  <c r="HD81" i="15"/>
  <c r="GP81" i="15" s="1"/>
  <c r="FB81" i="15"/>
  <c r="ER81" i="15"/>
  <c r="DD81" i="15"/>
  <c r="EN81" i="15"/>
  <c r="CZ81" i="15"/>
  <c r="EV80" i="15"/>
  <c r="DH80" i="15"/>
  <c r="ER80" i="15"/>
  <c r="DD80" i="15"/>
  <c r="EN80" i="15"/>
  <c r="CZ80" i="15"/>
  <c r="HD79" i="15"/>
  <c r="GP79" i="15" s="1"/>
  <c r="FB79" i="15"/>
  <c r="EN79" i="15"/>
  <c r="CZ79" i="15"/>
  <c r="FB78" i="15"/>
  <c r="HD78" i="15"/>
  <c r="GP78" i="15" s="1"/>
  <c r="ER78" i="15"/>
  <c r="DD78" i="15"/>
  <c r="EN78" i="15"/>
  <c r="CZ78" i="15"/>
  <c r="EZ77" i="15"/>
  <c r="DL77" i="15"/>
  <c r="EV77" i="15"/>
  <c r="DH77" i="15"/>
  <c r="ER77" i="15"/>
  <c r="DD77" i="15"/>
  <c r="EN77" i="15"/>
  <c r="CZ77" i="15"/>
  <c r="FB76" i="15"/>
  <c r="HD76" i="15"/>
  <c r="GP76" i="15" s="1"/>
  <c r="HD75" i="15"/>
  <c r="GP75" i="15" s="1"/>
  <c r="FB75" i="15"/>
  <c r="EZ74" i="15"/>
  <c r="DL74" i="15"/>
  <c r="FB74" i="15"/>
  <c r="HD74" i="15"/>
  <c r="GP74" i="15" s="1"/>
  <c r="ER74" i="15"/>
  <c r="DD74" i="15"/>
  <c r="EN74" i="15"/>
  <c r="CZ74" i="15"/>
  <c r="HD73" i="15"/>
  <c r="GP73" i="15" s="1"/>
  <c r="FB73" i="15"/>
  <c r="HD72" i="15"/>
  <c r="GP72" i="15" s="1"/>
  <c r="FB72" i="15"/>
  <c r="FB71" i="15"/>
  <c r="HD71" i="15"/>
  <c r="GP71" i="15" s="1"/>
  <c r="EN71" i="15"/>
  <c r="CZ71" i="15"/>
  <c r="EV70" i="15"/>
  <c r="DH70" i="15"/>
  <c r="EN70" i="15"/>
  <c r="CZ70" i="15"/>
  <c r="EZ69" i="15"/>
  <c r="DL69" i="15"/>
  <c r="FB69" i="15"/>
  <c r="HD69" i="15"/>
  <c r="GP69" i="15" s="1"/>
  <c r="EN69" i="15"/>
  <c r="CZ69" i="15"/>
  <c r="EV68" i="15"/>
  <c r="DH68" i="15"/>
  <c r="ER68" i="15"/>
  <c r="DD68" i="15"/>
  <c r="EN68" i="15"/>
  <c r="CZ68" i="15"/>
  <c r="FB67" i="15"/>
  <c r="HD67" i="15"/>
  <c r="GP67" i="15" s="1"/>
  <c r="ER67" i="15"/>
  <c r="DD67" i="15"/>
  <c r="EZ66" i="15"/>
  <c r="DL66" i="15"/>
  <c r="EV66" i="15"/>
  <c r="DH66" i="15"/>
  <c r="ER66" i="15"/>
  <c r="DD66" i="15"/>
  <c r="EN66" i="15"/>
  <c r="CZ66" i="15"/>
  <c r="HD65" i="15"/>
  <c r="GP65" i="15" s="1"/>
  <c r="FB65" i="15"/>
  <c r="HD64" i="15"/>
  <c r="GP64" i="15" s="1"/>
  <c r="FB64" i="15"/>
  <c r="ER64" i="15"/>
  <c r="DD64" i="15"/>
  <c r="EN64" i="15"/>
  <c r="CZ64" i="15"/>
  <c r="HD63" i="15"/>
  <c r="GP63" i="15" s="1"/>
  <c r="FB63" i="15"/>
  <c r="EN63" i="15"/>
  <c r="CZ63" i="15"/>
  <c r="FB62" i="15"/>
  <c r="HD62" i="15"/>
  <c r="GP62" i="15" s="1"/>
  <c r="ER62" i="15"/>
  <c r="DD62" i="15"/>
  <c r="EN62" i="15"/>
  <c r="CZ62" i="15"/>
  <c r="EV61" i="15"/>
  <c r="DH61" i="15"/>
  <c r="ER61" i="15"/>
  <c r="DD61" i="15"/>
  <c r="EN61" i="15"/>
  <c r="CZ61" i="15"/>
  <c r="HD60" i="15"/>
  <c r="GP60" i="15" s="1"/>
  <c r="FB60" i="15"/>
  <c r="EN60" i="15"/>
  <c r="CZ60" i="15"/>
  <c r="EZ59" i="15"/>
  <c r="DL59" i="15"/>
  <c r="EV59" i="15"/>
  <c r="DH59" i="15"/>
  <c r="ER59" i="15"/>
  <c r="DD59" i="15"/>
  <c r="EN59" i="15"/>
  <c r="CZ59" i="15"/>
  <c r="EZ58" i="15"/>
  <c r="DL58" i="15"/>
  <c r="EV58" i="15"/>
  <c r="DH58" i="15"/>
  <c r="ER58" i="15"/>
  <c r="DD58" i="15"/>
  <c r="EN58" i="15"/>
  <c r="CZ58" i="15"/>
  <c r="HD57" i="15"/>
  <c r="GP57" i="15" s="1"/>
  <c r="FB57" i="15"/>
  <c r="ER57" i="15"/>
  <c r="DD57" i="15"/>
  <c r="EN57" i="15"/>
  <c r="CZ57" i="15"/>
  <c r="EZ56" i="15"/>
  <c r="DL56" i="15"/>
  <c r="HD56" i="15"/>
  <c r="GP56" i="15" s="1"/>
  <c r="FB56" i="15"/>
  <c r="ER56" i="15"/>
  <c r="DD56" i="15"/>
  <c r="EN56" i="15"/>
  <c r="CZ56" i="15"/>
  <c r="FB55" i="15"/>
  <c r="HD55" i="15"/>
  <c r="GP55" i="15" s="1"/>
  <c r="EN55" i="15"/>
  <c r="CZ55" i="15"/>
  <c r="FB54" i="15"/>
  <c r="HD54" i="15"/>
  <c r="GP54" i="15" s="1"/>
  <c r="EN54" i="15"/>
  <c r="CZ54" i="15"/>
  <c r="EZ53" i="15"/>
  <c r="DL53" i="15"/>
  <c r="FB53" i="15"/>
  <c r="HD53" i="15"/>
  <c r="GP53" i="15" s="1"/>
  <c r="ER53" i="15"/>
  <c r="DD53" i="15"/>
  <c r="EN53" i="15"/>
  <c r="CZ53" i="15"/>
  <c r="FB52" i="15"/>
  <c r="HD52" i="15"/>
  <c r="GP52" i="15" s="1"/>
  <c r="EZ51" i="15"/>
  <c r="DL51" i="15"/>
  <c r="EV51" i="15"/>
  <c r="DH51" i="15"/>
  <c r="ER51" i="15"/>
  <c r="DD51" i="15"/>
  <c r="EN51" i="15"/>
  <c r="CZ51" i="15"/>
  <c r="HD50" i="15"/>
  <c r="GP50" i="15" s="1"/>
  <c r="FB50" i="15"/>
  <c r="HD49" i="15"/>
  <c r="GP49" i="15" s="1"/>
  <c r="FB49" i="15"/>
  <c r="EZ48" i="15"/>
  <c r="DL48" i="15"/>
  <c r="EV48" i="15"/>
  <c r="DH48" i="15"/>
  <c r="ER48" i="15"/>
  <c r="DD48" i="15"/>
  <c r="EN48" i="15"/>
  <c r="CZ48" i="15"/>
  <c r="FB47" i="15"/>
  <c r="HD47" i="15"/>
  <c r="GP47" i="15" s="1"/>
  <c r="EN47" i="15"/>
  <c r="CZ47" i="15"/>
  <c r="HD46" i="15"/>
  <c r="GP46" i="15" s="1"/>
  <c r="FB46" i="15"/>
  <c r="FB45" i="15"/>
  <c r="HD45" i="15"/>
  <c r="GP45" i="15" s="1"/>
  <c r="HD44" i="15"/>
  <c r="GP44" i="15" s="1"/>
  <c r="FB44" i="15"/>
  <c r="EN44" i="15"/>
  <c r="CZ44" i="15"/>
  <c r="EV43" i="15"/>
  <c r="DH43" i="15"/>
  <c r="ER43" i="15"/>
  <c r="DD43" i="15"/>
  <c r="EN43" i="15"/>
  <c r="CZ43" i="15"/>
  <c r="HD42" i="15"/>
  <c r="GP42" i="15" s="1"/>
  <c r="FB42" i="15"/>
  <c r="DP9" i="15"/>
  <c r="EJ9" i="15" s="1"/>
  <c r="EJ42" i="15"/>
  <c r="EZ41" i="15"/>
  <c r="DL41" i="15"/>
  <c r="FB41" i="15"/>
  <c r="HD41" i="15"/>
  <c r="GP41" i="15" s="1"/>
  <c r="ER41" i="15"/>
  <c r="DD41" i="15"/>
  <c r="EZ40" i="15"/>
  <c r="FT40" i="15" s="1"/>
  <c r="HH40" i="15" s="1"/>
  <c r="EF9" i="15"/>
  <c r="EV40" i="15"/>
  <c r="FP40" i="15" s="1"/>
  <c r="EB9" i="15"/>
  <c r="EV9" i="15" s="1"/>
  <c r="FP9" i="15" s="1"/>
  <c r="ER40" i="15"/>
  <c r="FL40" i="15" s="1"/>
  <c r="GZ40" i="15" s="1"/>
  <c r="DX9" i="15"/>
  <c r="EN40" i="15"/>
  <c r="FH40" i="15" s="1"/>
  <c r="GV40" i="15" s="1"/>
  <c r="DT9" i="15"/>
  <c r="EZ39" i="15"/>
  <c r="DL39" i="15"/>
  <c r="EV39" i="15"/>
  <c r="DH39" i="15"/>
  <c r="ER39" i="15"/>
  <c r="DD39" i="15"/>
  <c r="EN39" i="15"/>
  <c r="CZ39" i="15"/>
  <c r="EV38" i="15"/>
  <c r="DH38" i="15"/>
  <c r="ER38" i="15"/>
  <c r="DD38" i="15"/>
  <c r="EN38" i="15"/>
  <c r="CZ38" i="15"/>
  <c r="EZ37" i="15"/>
  <c r="DL37" i="15"/>
  <c r="EV37" i="15"/>
  <c r="DH37" i="15"/>
  <c r="ER37" i="15"/>
  <c r="DD37" i="15"/>
  <c r="EN37" i="15"/>
  <c r="CZ37" i="15"/>
  <c r="HD36" i="15"/>
  <c r="GP36" i="15" s="1"/>
  <c r="FB36" i="15"/>
  <c r="EN36" i="15"/>
  <c r="CZ36" i="15"/>
  <c r="FC124" i="15"/>
  <c r="HA124" i="15"/>
  <c r="GQ124" i="15" s="1"/>
  <c r="EO124" i="15"/>
  <c r="DA124" i="15"/>
  <c r="EK124" i="15"/>
  <c r="CW124" i="15"/>
  <c r="FC123" i="15"/>
  <c r="HA123" i="15"/>
  <c r="GQ123" i="15" s="1"/>
  <c r="EO123" i="15"/>
  <c r="DA123" i="15"/>
  <c r="EK123" i="15"/>
  <c r="CW123" i="15"/>
  <c r="HA122" i="15"/>
  <c r="GQ122" i="15" s="1"/>
  <c r="FC122" i="15"/>
  <c r="EG122" i="15"/>
  <c r="M122" i="15"/>
  <c r="HA121" i="15"/>
  <c r="GQ121" i="15" s="1"/>
  <c r="FC121" i="15"/>
  <c r="EG121" i="15"/>
  <c r="M121" i="15"/>
  <c r="EW120" i="15"/>
  <c r="DI120" i="15"/>
  <c r="HA120" i="15"/>
  <c r="GQ120" i="15" s="1"/>
  <c r="FC120" i="15"/>
  <c r="EO120" i="15"/>
  <c r="DA120" i="15"/>
  <c r="EK120" i="15"/>
  <c r="CW120" i="15"/>
  <c r="HA119" i="15"/>
  <c r="GQ119" i="15" s="1"/>
  <c r="FC119" i="15"/>
  <c r="EO119" i="15"/>
  <c r="DA119" i="15"/>
  <c r="EK119" i="15"/>
  <c r="CW119" i="15"/>
  <c r="FC118" i="15"/>
  <c r="HA118" i="15"/>
  <c r="GQ118" i="15" s="1"/>
  <c r="EG118" i="15"/>
  <c r="M118" i="15"/>
  <c r="HA117" i="15"/>
  <c r="GQ117" i="15" s="1"/>
  <c r="FC117" i="15"/>
  <c r="EO117" i="15"/>
  <c r="DA117" i="15"/>
  <c r="EK117" i="15"/>
  <c r="CW117" i="15"/>
  <c r="HA116" i="15"/>
  <c r="GQ116" i="15" s="1"/>
  <c r="FC116" i="15"/>
  <c r="EK116" i="15"/>
  <c r="CW116" i="15"/>
  <c r="FC115" i="15"/>
  <c r="HA115" i="15"/>
  <c r="GQ115" i="15" s="1"/>
  <c r="EO115" i="15"/>
  <c r="DA115" i="15"/>
  <c r="EK115" i="15"/>
  <c r="CW115" i="15"/>
  <c r="HA114" i="15"/>
  <c r="GQ114" i="15" s="1"/>
  <c r="FC114" i="15"/>
  <c r="EG114" i="15"/>
  <c r="M114" i="15"/>
  <c r="ES113" i="15"/>
  <c r="DE113" i="15"/>
  <c r="EO113" i="15"/>
  <c r="DA113" i="15"/>
  <c r="EK113" i="15"/>
  <c r="CW113" i="15"/>
  <c r="HA112" i="15"/>
  <c r="GQ112" i="15" s="1"/>
  <c r="FC112" i="15"/>
  <c r="EO112" i="15"/>
  <c r="DA112" i="15"/>
  <c r="EK112" i="15"/>
  <c r="CW112" i="15"/>
  <c r="HA111" i="15"/>
  <c r="GQ111" i="15" s="1"/>
  <c r="FC111" i="15"/>
  <c r="EK111" i="15"/>
  <c r="CW111" i="15"/>
  <c r="HA110" i="15"/>
  <c r="GQ110" i="15" s="1"/>
  <c r="FC110" i="15"/>
  <c r="EG110" i="15"/>
  <c r="M110" i="15"/>
  <c r="FC109" i="15"/>
  <c r="HA109" i="15"/>
  <c r="GQ109" i="15" s="1"/>
  <c r="EO109" i="15"/>
  <c r="DA109" i="15"/>
  <c r="EK109" i="15"/>
  <c r="CW109" i="15"/>
  <c r="ES108" i="15"/>
  <c r="DE108" i="15"/>
  <c r="EO108" i="15"/>
  <c r="DA108" i="15"/>
  <c r="EK108" i="15"/>
  <c r="CW108" i="15"/>
  <c r="EW107" i="15"/>
  <c r="DI107" i="15"/>
  <c r="HA107" i="15"/>
  <c r="GQ107" i="15" s="1"/>
  <c r="FC107" i="15"/>
  <c r="EO107" i="15"/>
  <c r="DA107" i="15"/>
  <c r="EK107" i="15"/>
  <c r="CW107" i="15"/>
  <c r="EW106" i="15"/>
  <c r="DI106" i="15"/>
  <c r="HA106" i="15"/>
  <c r="GQ106" i="15" s="1"/>
  <c r="FC106" i="15"/>
  <c r="EO106" i="15"/>
  <c r="DA106" i="15"/>
  <c r="EK106" i="15"/>
  <c r="CW106" i="15"/>
  <c r="HA105" i="15"/>
  <c r="GQ105" i="15" s="1"/>
  <c r="FC105" i="15"/>
  <c r="EK105" i="15"/>
  <c r="CW105" i="15"/>
  <c r="HA104" i="15"/>
  <c r="GQ104" i="15" s="1"/>
  <c r="FC104" i="15"/>
  <c r="EK104" i="15"/>
  <c r="CW104" i="15"/>
  <c r="FC103" i="15"/>
  <c r="HA103" i="15"/>
  <c r="GQ103" i="15" s="1"/>
  <c r="EG103" i="15"/>
  <c r="M103" i="15"/>
  <c r="HA102" i="15"/>
  <c r="GQ102" i="15" s="1"/>
  <c r="FC102" i="15"/>
  <c r="HA101" i="15"/>
  <c r="GQ101" i="15" s="1"/>
  <c r="FC101" i="15"/>
  <c r="EG101" i="15"/>
  <c r="M101" i="15"/>
  <c r="FC100" i="15"/>
  <c r="HA100" i="15"/>
  <c r="GQ100" i="15" s="1"/>
  <c r="EK100" i="15"/>
  <c r="CW100" i="15"/>
  <c r="FC99" i="15"/>
  <c r="HA99" i="15"/>
  <c r="GQ99" i="15" s="1"/>
  <c r="EO99" i="15"/>
  <c r="DA99" i="15"/>
  <c r="EK99" i="15"/>
  <c r="CW99" i="15"/>
  <c r="HA98" i="15"/>
  <c r="GQ98" i="15" s="1"/>
  <c r="FC98" i="15"/>
  <c r="EG98" i="15"/>
  <c r="HA97" i="15"/>
  <c r="GQ97" i="15" s="1"/>
  <c r="FC97" i="15"/>
  <c r="EK97" i="15"/>
  <c r="CW97" i="15"/>
  <c r="HA96" i="15"/>
  <c r="GQ96" i="15" s="1"/>
  <c r="FC96" i="15"/>
  <c r="EW95" i="15"/>
  <c r="DI95" i="15"/>
  <c r="FC95" i="15"/>
  <c r="HA95" i="15"/>
  <c r="GQ95" i="15" s="1"/>
  <c r="EO95" i="15"/>
  <c r="DA95" i="15"/>
  <c r="EK95" i="15"/>
  <c r="CW95" i="15"/>
  <c r="EW94" i="15"/>
  <c r="DI94" i="15"/>
  <c r="FC94" i="15"/>
  <c r="HA94" i="15"/>
  <c r="GQ94" i="15" s="1"/>
  <c r="EO94" i="15"/>
  <c r="DA94" i="15"/>
  <c r="EK94" i="15"/>
  <c r="CW94" i="15"/>
  <c r="EW93" i="15"/>
  <c r="DI93" i="15"/>
  <c r="HA93" i="15"/>
  <c r="GQ93" i="15" s="1"/>
  <c r="FC93" i="15"/>
  <c r="EO93" i="15"/>
  <c r="DA93" i="15"/>
  <c r="EK93" i="15"/>
  <c r="CW93" i="15"/>
  <c r="HA92" i="15"/>
  <c r="GQ92" i="15" s="1"/>
  <c r="FC92" i="15"/>
  <c r="EK92" i="15"/>
  <c r="CW92" i="15"/>
  <c r="FC91" i="15"/>
  <c r="HA91" i="15"/>
  <c r="GQ91" i="15" s="1"/>
  <c r="EG91" i="15"/>
  <c r="M91" i="15"/>
  <c r="HA90" i="15"/>
  <c r="GQ90" i="15" s="1"/>
  <c r="FC90" i="15"/>
  <c r="HA89" i="15"/>
  <c r="GQ89" i="15" s="1"/>
  <c r="FC89" i="15"/>
  <c r="EG89" i="15"/>
  <c r="M89" i="15"/>
  <c r="FC87" i="15"/>
  <c r="HA87" i="15"/>
  <c r="GQ87" i="15" s="1"/>
  <c r="EO87" i="15"/>
  <c r="DA87" i="15"/>
  <c r="EK87" i="15"/>
  <c r="CW87" i="15"/>
  <c r="EW86" i="15"/>
  <c r="DI86" i="15"/>
  <c r="ES86" i="15"/>
  <c r="DE86" i="15"/>
  <c r="EO86" i="15"/>
  <c r="DA86" i="15"/>
  <c r="EK86" i="15"/>
  <c r="CW86" i="15"/>
  <c r="EW85" i="15"/>
  <c r="DI85" i="15"/>
  <c r="HA85" i="15"/>
  <c r="GQ85" i="15" s="1"/>
  <c r="FC85" i="15"/>
  <c r="EK85" i="15"/>
  <c r="CW85" i="15"/>
  <c r="EW84" i="15"/>
  <c r="DI84" i="15"/>
  <c r="ES84" i="15"/>
  <c r="DE84" i="15"/>
  <c r="EO84" i="15"/>
  <c r="DA84" i="15"/>
  <c r="EK84" i="15"/>
  <c r="CW84" i="15"/>
  <c r="FC83" i="15"/>
  <c r="HA83" i="15"/>
  <c r="GQ83" i="15" s="1"/>
  <c r="DA83" i="15"/>
  <c r="EO83" i="15"/>
  <c r="EK83" i="15"/>
  <c r="CW83" i="15"/>
  <c r="EW82" i="15"/>
  <c r="DI82" i="15"/>
  <c r="ES82" i="15"/>
  <c r="DE82" i="15"/>
  <c r="EO82" i="15"/>
  <c r="DA82" i="15"/>
  <c r="EK82" i="15"/>
  <c r="CW82" i="15"/>
  <c r="HA81" i="15"/>
  <c r="GQ81" i="15" s="1"/>
  <c r="FC81" i="15"/>
  <c r="EO81" i="15"/>
  <c r="DA81" i="15"/>
  <c r="EK81" i="15"/>
  <c r="CW81" i="15"/>
  <c r="ES80" i="15"/>
  <c r="DE80" i="15"/>
  <c r="EO80" i="15"/>
  <c r="DA80" i="15"/>
  <c r="EK80" i="15"/>
  <c r="CW80" i="15"/>
  <c r="HA79" i="15"/>
  <c r="GQ79" i="15" s="1"/>
  <c r="FC79" i="15"/>
  <c r="EK79" i="15"/>
  <c r="CW79" i="15"/>
  <c r="HA78" i="15"/>
  <c r="GQ78" i="15" s="1"/>
  <c r="FC78" i="15"/>
  <c r="EK78" i="15"/>
  <c r="CW78" i="15"/>
  <c r="EW77" i="15"/>
  <c r="DI77" i="15"/>
  <c r="ES77" i="15"/>
  <c r="DE77" i="15"/>
  <c r="EO77" i="15"/>
  <c r="DA77" i="15"/>
  <c r="EK77" i="15"/>
  <c r="CW77" i="15"/>
  <c r="FC76" i="15"/>
  <c r="HA76" i="15"/>
  <c r="GQ76" i="15" s="1"/>
  <c r="EG76" i="15"/>
  <c r="M76" i="15"/>
  <c r="HA75" i="15"/>
  <c r="GQ75" i="15" s="1"/>
  <c r="FC75" i="15"/>
  <c r="EG75" i="15"/>
  <c r="M75" i="15"/>
  <c r="FC74" i="15"/>
  <c r="HA74" i="15"/>
  <c r="GQ74" i="15" s="1"/>
  <c r="EO74" i="15"/>
  <c r="DA74" i="15"/>
  <c r="EK74" i="15"/>
  <c r="CW74" i="15"/>
  <c r="HA73" i="15"/>
  <c r="GQ73" i="15" s="1"/>
  <c r="FC73" i="15"/>
  <c r="EG73" i="15"/>
  <c r="M73" i="15"/>
  <c r="HA72" i="15"/>
  <c r="GQ72" i="15" s="1"/>
  <c r="FC72" i="15"/>
  <c r="EG72" i="15"/>
  <c r="M72" i="15"/>
  <c r="FC71" i="15"/>
  <c r="HA71" i="15"/>
  <c r="GQ71" i="15" s="1"/>
  <c r="EO71" i="15"/>
  <c r="DA71" i="15"/>
  <c r="EK71" i="15"/>
  <c r="CW71" i="15"/>
  <c r="FC70" i="15"/>
  <c r="HA70" i="15"/>
  <c r="GQ70" i="15" s="1"/>
  <c r="EO70" i="15"/>
  <c r="DA70" i="15"/>
  <c r="EK70" i="15"/>
  <c r="CW70" i="15"/>
  <c r="EW69" i="15"/>
  <c r="DI69" i="15"/>
  <c r="ES69" i="15"/>
  <c r="DE69" i="15"/>
  <c r="EO69" i="15"/>
  <c r="DA69" i="15"/>
  <c r="EK69" i="15"/>
  <c r="CW69" i="15"/>
  <c r="FC68" i="15"/>
  <c r="HA68" i="15"/>
  <c r="GQ68" i="15" s="1"/>
  <c r="EO68" i="15"/>
  <c r="DA68" i="15"/>
  <c r="EK68" i="15"/>
  <c r="CW68" i="15"/>
  <c r="FC67" i="15"/>
  <c r="HA67" i="15"/>
  <c r="GQ67" i="15" s="1"/>
  <c r="EK67" i="15"/>
  <c r="CW67" i="15"/>
  <c r="EW66" i="15"/>
  <c r="DI66" i="15"/>
  <c r="HA66" i="15"/>
  <c r="GQ66" i="15" s="1"/>
  <c r="FC66" i="15"/>
  <c r="EO66" i="15"/>
  <c r="DA66" i="15"/>
  <c r="EK66" i="15"/>
  <c r="CW66" i="15"/>
  <c r="HA65" i="15"/>
  <c r="GQ65" i="15" s="1"/>
  <c r="FC65" i="15"/>
  <c r="EO65" i="15"/>
  <c r="DA65" i="15"/>
  <c r="EK65" i="15"/>
  <c r="CW65" i="15"/>
  <c r="FC64" i="15"/>
  <c r="HA64" i="15"/>
  <c r="GQ64" i="15" s="1"/>
  <c r="EO64" i="15"/>
  <c r="DA64" i="15"/>
  <c r="FC63" i="15"/>
  <c r="HA63" i="15"/>
  <c r="GQ63" i="15" s="1"/>
  <c r="EK63" i="15"/>
  <c r="CW63" i="15"/>
  <c r="HA62" i="15"/>
  <c r="GQ62" i="15" s="1"/>
  <c r="FC62" i="15"/>
  <c r="EO62" i="15"/>
  <c r="DA62" i="15"/>
  <c r="EK62" i="15"/>
  <c r="CW62" i="15"/>
  <c r="FC61" i="15"/>
  <c r="HA61" i="15"/>
  <c r="GQ61" i="15" s="1"/>
  <c r="EO61" i="15"/>
  <c r="DA61" i="15"/>
  <c r="EK61" i="15"/>
  <c r="CW61" i="15"/>
  <c r="ES60" i="15"/>
  <c r="DE60" i="15"/>
  <c r="EO60" i="15"/>
  <c r="DA60" i="15"/>
  <c r="EK60" i="15"/>
  <c r="CW60" i="15"/>
  <c r="EW59" i="15"/>
  <c r="DI59" i="15"/>
  <c r="HA59" i="15"/>
  <c r="GQ59" i="15" s="1"/>
  <c r="FC59" i="15"/>
  <c r="EO59" i="15"/>
  <c r="DA59" i="15"/>
  <c r="EK59" i="15"/>
  <c r="CW59" i="15"/>
  <c r="FC58" i="15"/>
  <c r="HA58" i="15"/>
  <c r="GQ58" i="15" s="1"/>
  <c r="EO58" i="15"/>
  <c r="DA58" i="15"/>
  <c r="EK58" i="15"/>
  <c r="CW58" i="15"/>
  <c r="FC57" i="15"/>
  <c r="HA57" i="15"/>
  <c r="GQ57" i="15" s="1"/>
  <c r="EK57" i="15"/>
  <c r="CW57" i="15"/>
  <c r="EW56" i="15"/>
  <c r="DI56" i="15"/>
  <c r="HA56" i="15"/>
  <c r="GQ56" i="15" s="1"/>
  <c r="FC56" i="15"/>
  <c r="EK56" i="15"/>
  <c r="CW56" i="15"/>
  <c r="FC55" i="15"/>
  <c r="HA55" i="15"/>
  <c r="GQ55" i="15" s="1"/>
  <c r="EO55" i="15"/>
  <c r="DA55" i="15"/>
  <c r="EK55" i="15"/>
  <c r="CW55" i="15"/>
  <c r="HA54" i="15"/>
  <c r="GQ54" i="15" s="1"/>
  <c r="FC54" i="15"/>
  <c r="EK54" i="15"/>
  <c r="CW54" i="15"/>
  <c r="ES53" i="15"/>
  <c r="DE53" i="15"/>
  <c r="EK53" i="15"/>
  <c r="CW53" i="15"/>
  <c r="FC52" i="15"/>
  <c r="HA52" i="15"/>
  <c r="GQ52" i="15" s="1"/>
  <c r="EO52" i="15"/>
  <c r="DA52" i="15"/>
  <c r="EK52" i="15"/>
  <c r="CW52" i="15"/>
  <c r="EW51" i="15"/>
  <c r="DI51" i="15"/>
  <c r="ES51" i="15"/>
  <c r="DE51" i="15"/>
  <c r="EO51" i="15"/>
  <c r="DA51" i="15"/>
  <c r="EK51" i="15"/>
  <c r="CW51" i="15"/>
  <c r="HA50" i="15"/>
  <c r="GQ50" i="15" s="1"/>
  <c r="FC50" i="15"/>
  <c r="FC49" i="15"/>
  <c r="HA49" i="15"/>
  <c r="GQ49" i="15" s="1"/>
  <c r="EK49" i="15"/>
  <c r="CW49" i="15"/>
  <c r="FC48" i="15"/>
  <c r="HA48" i="15"/>
  <c r="GQ48" i="15" s="1"/>
  <c r="EO48" i="15"/>
  <c r="DA48" i="15"/>
  <c r="EK48" i="15"/>
  <c r="CW48" i="15"/>
  <c r="HA47" i="15"/>
  <c r="GQ47" i="15" s="1"/>
  <c r="FC47" i="15"/>
  <c r="EO47" i="15"/>
  <c r="DA47" i="15"/>
  <c r="HA46" i="15"/>
  <c r="GQ46" i="15" s="1"/>
  <c r="FC46" i="15"/>
  <c r="EO46" i="15"/>
  <c r="DA46" i="15"/>
  <c r="HA45" i="15"/>
  <c r="GQ45" i="15" s="1"/>
  <c r="FC45" i="15"/>
  <c r="FC44" i="15"/>
  <c r="HA44" i="15"/>
  <c r="GQ44" i="15" s="1"/>
  <c r="EK44" i="15"/>
  <c r="CW44" i="15"/>
  <c r="FC43" i="15"/>
  <c r="HA43" i="15"/>
  <c r="GQ43" i="15" s="1"/>
  <c r="EO43" i="15"/>
  <c r="DA43" i="15"/>
  <c r="EK43" i="15"/>
  <c r="CW43" i="15"/>
  <c r="FC42" i="15"/>
  <c r="HA42" i="15"/>
  <c r="GQ42" i="15" s="1"/>
  <c r="EK42" i="15"/>
  <c r="CW42" i="15"/>
  <c r="HA41" i="15"/>
  <c r="GQ41" i="15" s="1"/>
  <c r="FC41" i="15"/>
  <c r="EO41" i="15"/>
  <c r="DA41" i="15"/>
  <c r="EK41" i="15"/>
  <c r="CW41" i="15"/>
  <c r="EW40" i="15"/>
  <c r="FQ40" i="15" s="1"/>
  <c r="HE40" i="15" s="1"/>
  <c r="EC9" i="15"/>
  <c r="ES40" i="15"/>
  <c r="FM40" i="15" s="1"/>
  <c r="DY9" i="15"/>
  <c r="ES9" i="15" s="1"/>
  <c r="FM9" i="15" s="1"/>
  <c r="EO40" i="15"/>
  <c r="FI40" i="15" s="1"/>
  <c r="GW40" i="15" s="1"/>
  <c r="DU9" i="15"/>
  <c r="EK40" i="15"/>
  <c r="FE40" i="15" s="1"/>
  <c r="GS40" i="15" s="1"/>
  <c r="DQ9" i="15"/>
  <c r="EG40" i="15"/>
  <c r="DM9" i="15"/>
  <c r="M40" i="15"/>
  <c r="ES39" i="15"/>
  <c r="DE39" i="15"/>
  <c r="EO39" i="15"/>
  <c r="DA39" i="15"/>
  <c r="EK39" i="15"/>
  <c r="CW39" i="15"/>
  <c r="ES38" i="15"/>
  <c r="DE38" i="15"/>
  <c r="EO38" i="15"/>
  <c r="DA38" i="15"/>
  <c r="EK38" i="15"/>
  <c r="CW38" i="15"/>
  <c r="EW37" i="15"/>
  <c r="DI37" i="15"/>
  <c r="FC37" i="15"/>
  <c r="HA37" i="15"/>
  <c r="GQ37" i="15" s="1"/>
  <c r="EO37" i="15"/>
  <c r="DA37" i="15"/>
  <c r="EK37" i="15"/>
  <c r="CW37" i="15"/>
  <c r="FC36" i="15"/>
  <c r="HA36" i="15"/>
  <c r="GQ36" i="15" s="1"/>
  <c r="EO36" i="15"/>
  <c r="DA36" i="15"/>
  <c r="EK36" i="15"/>
  <c r="CW36" i="15"/>
  <c r="CV170" i="15"/>
  <c r="FN170" i="15"/>
  <c r="CU170" i="15"/>
  <c r="FM170" i="15"/>
  <c r="EL139" i="15"/>
  <c r="CX139" i="15"/>
  <c r="ET138" i="15"/>
  <c r="DF138" i="15"/>
  <c r="EP138" i="15"/>
  <c r="DB138" i="15"/>
  <c r="EL138" i="15"/>
  <c r="CX138" i="15"/>
  <c r="HB137" i="15"/>
  <c r="GR137" i="15" s="1"/>
  <c r="FD137" i="15"/>
  <c r="EL137" i="15"/>
  <c r="CX137" i="15"/>
  <c r="FD136" i="15"/>
  <c r="HB136" i="15"/>
  <c r="GR136" i="15" s="1"/>
  <c r="EX135" i="15"/>
  <c r="DJ135" i="15"/>
  <c r="DF135" i="15"/>
  <c r="ET135" i="15"/>
  <c r="DB135" i="15"/>
  <c r="EP135" i="15"/>
  <c r="CX135" i="15"/>
  <c r="EL135" i="15"/>
  <c r="ET134" i="15"/>
  <c r="DF134" i="15"/>
  <c r="EP134" i="15"/>
  <c r="DB134" i="15"/>
  <c r="EL134" i="15"/>
  <c r="CX134" i="15"/>
  <c r="HB133" i="15"/>
  <c r="GR133" i="15" s="1"/>
  <c r="FD133" i="15"/>
  <c r="EL133" i="15"/>
  <c r="CX133" i="15"/>
  <c r="FD132" i="15"/>
  <c r="HB132" i="15"/>
  <c r="GR132" i="15" s="1"/>
  <c r="EL132" i="15"/>
  <c r="CX132" i="15"/>
  <c r="HB131" i="15"/>
  <c r="GR131" i="15" s="1"/>
  <c r="FD131" i="15"/>
  <c r="ET130" i="15"/>
  <c r="DF130" i="15"/>
  <c r="EP130" i="15"/>
  <c r="DB130" i="15"/>
  <c r="EL130" i="15"/>
  <c r="CX130" i="15"/>
  <c r="FD129" i="15"/>
  <c r="HB129" i="15"/>
  <c r="GR129" i="15" s="1"/>
  <c r="EP129" i="15"/>
  <c r="DB129" i="15"/>
  <c r="EL129" i="15"/>
  <c r="CX129" i="15"/>
  <c r="ET128" i="15"/>
  <c r="DF128" i="15"/>
  <c r="EP128" i="15"/>
  <c r="DB128" i="15"/>
  <c r="EL128" i="15"/>
  <c r="CX128" i="15"/>
  <c r="ET127" i="15"/>
  <c r="DF127" i="15"/>
  <c r="EP127" i="15"/>
  <c r="DB127" i="15"/>
  <c r="EL127" i="15"/>
  <c r="CX127" i="15"/>
  <c r="HB126" i="15"/>
  <c r="GR126" i="15" s="1"/>
  <c r="FD126" i="15"/>
  <c r="EP126" i="15"/>
  <c r="DB126" i="15"/>
  <c r="EL126" i="15"/>
  <c r="CX126" i="15"/>
  <c r="HB125" i="15"/>
  <c r="GR125" i="15" s="1"/>
  <c r="FD125" i="15"/>
  <c r="EP125" i="15"/>
  <c r="DB125" i="15"/>
  <c r="EL125" i="15"/>
  <c r="CX125" i="15"/>
  <c r="FD124" i="15"/>
  <c r="HB124" i="15"/>
  <c r="GR124" i="15" s="1"/>
  <c r="EP124" i="15"/>
  <c r="DB124" i="15"/>
  <c r="EL124" i="15"/>
  <c r="CX124" i="15"/>
  <c r="FD123" i="15"/>
  <c r="HB123" i="15"/>
  <c r="GR123" i="15" s="1"/>
  <c r="CX123" i="15"/>
  <c r="EL123" i="15"/>
  <c r="HB122" i="15"/>
  <c r="GR122" i="15" s="1"/>
  <c r="FD122" i="15"/>
  <c r="FD121" i="15"/>
  <c r="HB121" i="15"/>
  <c r="GR121" i="15" s="1"/>
  <c r="EX120" i="15"/>
  <c r="DJ120" i="15"/>
  <c r="ET120" i="15"/>
  <c r="DF120" i="15"/>
  <c r="EP120" i="15"/>
  <c r="DB120" i="15"/>
  <c r="EL120" i="15"/>
  <c r="CX120" i="15"/>
  <c r="HB119" i="15"/>
  <c r="GR119" i="15" s="1"/>
  <c r="FD119" i="15"/>
  <c r="EP119" i="15"/>
  <c r="DB119" i="15"/>
  <c r="CX119" i="15"/>
  <c r="EL119" i="15"/>
  <c r="HB118" i="15"/>
  <c r="GR118" i="15" s="1"/>
  <c r="FD118" i="15"/>
  <c r="HB117" i="15"/>
  <c r="GR117" i="15" s="1"/>
  <c r="FD117" i="15"/>
  <c r="EL117" i="15"/>
  <c r="CX117" i="15"/>
  <c r="HB116" i="15"/>
  <c r="GR116" i="15" s="1"/>
  <c r="FD116" i="15"/>
  <c r="EL116" i="15"/>
  <c r="CX116" i="15"/>
  <c r="FD115" i="15"/>
  <c r="HB115" i="15"/>
  <c r="GR115" i="15" s="1"/>
  <c r="EP115" i="15"/>
  <c r="DB115" i="15"/>
  <c r="EL115" i="15"/>
  <c r="CX115" i="15"/>
  <c r="FD114" i="15"/>
  <c r="HB114" i="15"/>
  <c r="GR114" i="15" s="1"/>
  <c r="ET113" i="15"/>
  <c r="DF113" i="15"/>
  <c r="EP113" i="15"/>
  <c r="DB113" i="15"/>
  <c r="EL113" i="15"/>
  <c r="CX113" i="15"/>
  <c r="FD112" i="15"/>
  <c r="HB112" i="15"/>
  <c r="GR112" i="15" s="1"/>
  <c r="EP112" i="15"/>
  <c r="DB112" i="15"/>
  <c r="EL112" i="15"/>
  <c r="CX112" i="15"/>
  <c r="FD111" i="15"/>
  <c r="HB111" i="15"/>
  <c r="GR111" i="15" s="1"/>
  <c r="EP111" i="15"/>
  <c r="DB111" i="15"/>
  <c r="EL111" i="15"/>
  <c r="CX111" i="15"/>
  <c r="HB110" i="15"/>
  <c r="GR110" i="15" s="1"/>
  <c r="FD110" i="15"/>
  <c r="HB109" i="15"/>
  <c r="GR109" i="15" s="1"/>
  <c r="FD109" i="15"/>
  <c r="EP109" i="15"/>
  <c r="DB109" i="15"/>
  <c r="EL109" i="15"/>
  <c r="CX109" i="15"/>
  <c r="ET108" i="15"/>
  <c r="DF108" i="15"/>
  <c r="EP108" i="15"/>
  <c r="DB108" i="15"/>
  <c r="EL108" i="15"/>
  <c r="CX108" i="15"/>
  <c r="ET107" i="15"/>
  <c r="DF107" i="15"/>
  <c r="EP107" i="15"/>
  <c r="DB107" i="15"/>
  <c r="EL107" i="15"/>
  <c r="CX107" i="15"/>
  <c r="ET106" i="15"/>
  <c r="DF106" i="15"/>
  <c r="EP106" i="15"/>
  <c r="DB106" i="15"/>
  <c r="EL106" i="15"/>
  <c r="CX106" i="15"/>
  <c r="EX105" i="15"/>
  <c r="DJ105" i="15"/>
  <c r="HB105" i="15"/>
  <c r="GR105" i="15" s="1"/>
  <c r="FD105" i="15"/>
  <c r="EP105" i="15"/>
  <c r="DB105" i="15"/>
  <c r="EL105" i="15"/>
  <c r="CX105" i="15"/>
  <c r="FD104" i="15"/>
  <c r="HB104" i="15"/>
  <c r="GR104" i="15" s="1"/>
  <c r="EP104" i="15"/>
  <c r="DB104" i="15"/>
  <c r="EL104" i="15"/>
  <c r="CX104" i="15"/>
  <c r="HB103" i="15"/>
  <c r="GR103" i="15" s="1"/>
  <c r="FD103" i="15"/>
  <c r="FD102" i="15"/>
  <c r="HB102" i="15"/>
  <c r="GR102" i="15" s="1"/>
  <c r="EL102" i="15"/>
  <c r="CX102" i="15"/>
  <c r="HB101" i="15"/>
  <c r="GR101" i="15" s="1"/>
  <c r="FD101" i="15"/>
  <c r="HB100" i="15"/>
  <c r="GR100" i="15" s="1"/>
  <c r="FD100" i="15"/>
  <c r="EP100" i="15"/>
  <c r="DB100" i="15"/>
  <c r="EL100" i="15"/>
  <c r="CX100" i="15"/>
  <c r="HB99" i="15"/>
  <c r="GR99" i="15" s="1"/>
  <c r="FD99" i="15"/>
  <c r="EL99" i="15"/>
  <c r="CX99" i="15"/>
  <c r="HB98" i="15"/>
  <c r="GR98" i="15" s="1"/>
  <c r="FD98" i="15"/>
  <c r="FD97" i="15"/>
  <c r="HB97" i="15"/>
  <c r="GR97" i="15" s="1"/>
  <c r="EL97" i="15"/>
  <c r="CX97" i="15"/>
  <c r="FD96" i="15"/>
  <c r="HB96" i="15"/>
  <c r="GR96" i="15" s="1"/>
  <c r="EX95" i="15"/>
  <c r="DJ95" i="15"/>
  <c r="EP95" i="15"/>
  <c r="DB95" i="15"/>
  <c r="EL95" i="15"/>
  <c r="CX95" i="15"/>
  <c r="EX94" i="15"/>
  <c r="DJ94" i="15"/>
  <c r="ET94" i="15"/>
  <c r="DF94" i="15"/>
  <c r="EP94" i="15"/>
  <c r="DB94" i="15"/>
  <c r="EL94" i="15"/>
  <c r="CX94" i="15"/>
  <c r="EX93" i="15"/>
  <c r="DJ93" i="15"/>
  <c r="FD93" i="15"/>
  <c r="HB93" i="15"/>
  <c r="GR93" i="15" s="1"/>
  <c r="EL93" i="15"/>
  <c r="CX93" i="15"/>
  <c r="FD92" i="15"/>
  <c r="HB92" i="15"/>
  <c r="GR92" i="15" s="1"/>
  <c r="EP92" i="15"/>
  <c r="DB92" i="15"/>
  <c r="EL92" i="15"/>
  <c r="CX92" i="15"/>
  <c r="FD91" i="15"/>
  <c r="HB91" i="15"/>
  <c r="GR91" i="15" s="1"/>
  <c r="HB90" i="15"/>
  <c r="GR90" i="15" s="1"/>
  <c r="FD90" i="15"/>
  <c r="HB89" i="15"/>
  <c r="GR89" i="15" s="1"/>
  <c r="FD89" i="15"/>
  <c r="ET87" i="15"/>
  <c r="DF87" i="15"/>
  <c r="EP87" i="15"/>
  <c r="DB87" i="15"/>
  <c r="EL87" i="15"/>
  <c r="CX87" i="15"/>
  <c r="DJ86" i="15"/>
  <c r="EX86" i="15"/>
  <c r="ET86" i="15"/>
  <c r="DF86" i="15"/>
  <c r="DB86" i="15"/>
  <c r="EP86" i="15"/>
  <c r="EL86" i="15"/>
  <c r="CX86" i="15"/>
  <c r="EX85" i="15"/>
  <c r="DJ85" i="15"/>
  <c r="ET85" i="15"/>
  <c r="DF85" i="15"/>
  <c r="EP85" i="15"/>
  <c r="DB85" i="15"/>
  <c r="EL85" i="15"/>
  <c r="CX85" i="15"/>
  <c r="FD84" i="15"/>
  <c r="HB84" i="15"/>
  <c r="GR84" i="15" s="1"/>
  <c r="DB84" i="15"/>
  <c r="EP84" i="15"/>
  <c r="CX84" i="15"/>
  <c r="EL84" i="15"/>
  <c r="ET83" i="15"/>
  <c r="DF83" i="15"/>
  <c r="EP83" i="15"/>
  <c r="DB83" i="15"/>
  <c r="EL83" i="15"/>
  <c r="CX83" i="15"/>
  <c r="EX82" i="15"/>
  <c r="DJ82" i="15"/>
  <c r="ET82" i="15"/>
  <c r="DF82" i="15"/>
  <c r="EP82" i="15"/>
  <c r="DB82" i="15"/>
  <c r="EL82" i="15"/>
  <c r="CX82" i="15"/>
  <c r="EX81" i="15"/>
  <c r="DJ81" i="15"/>
  <c r="HB81" i="15"/>
  <c r="GR81" i="15" s="1"/>
  <c r="FD81" i="15"/>
  <c r="EP81" i="15"/>
  <c r="DB81" i="15"/>
  <c r="EL81" i="15"/>
  <c r="CX81" i="15"/>
  <c r="ET80" i="15"/>
  <c r="DF80" i="15"/>
  <c r="EL80" i="15"/>
  <c r="CX80" i="15"/>
  <c r="HB79" i="15"/>
  <c r="GR79" i="15" s="1"/>
  <c r="FD79" i="15"/>
  <c r="DB79" i="15"/>
  <c r="EP79" i="15"/>
  <c r="EL79" i="15"/>
  <c r="CX79" i="15"/>
  <c r="FD78" i="15"/>
  <c r="HB78" i="15"/>
  <c r="GR78" i="15" s="1"/>
  <c r="EP78" i="15"/>
  <c r="DB78" i="15"/>
  <c r="EL78" i="15"/>
  <c r="CX78" i="15"/>
  <c r="EX77" i="15"/>
  <c r="DJ77" i="15"/>
  <c r="ET77" i="15"/>
  <c r="DF77" i="15"/>
  <c r="EP77" i="15"/>
  <c r="DB77" i="15"/>
  <c r="EL77" i="15"/>
  <c r="CX77" i="15"/>
  <c r="FD76" i="15"/>
  <c r="HB76" i="15"/>
  <c r="GR76" i="15" s="1"/>
  <c r="FD75" i="15"/>
  <c r="HB75" i="15"/>
  <c r="GR75" i="15" s="1"/>
  <c r="EL74" i="15"/>
  <c r="CX74" i="15"/>
  <c r="HB73" i="15"/>
  <c r="GR73" i="15" s="1"/>
  <c r="FD73" i="15"/>
  <c r="HB72" i="15"/>
  <c r="GR72" i="15" s="1"/>
  <c r="FD72" i="15"/>
  <c r="FD71" i="15"/>
  <c r="HB71" i="15"/>
  <c r="GR71" i="15" s="1"/>
  <c r="FD70" i="15"/>
  <c r="HB70" i="15"/>
  <c r="GR70" i="15" s="1"/>
  <c r="EL70" i="15"/>
  <c r="CX70" i="15"/>
  <c r="EX69" i="15"/>
  <c r="DJ69" i="15"/>
  <c r="ET69" i="15"/>
  <c r="DF69" i="15"/>
  <c r="EP69" i="15"/>
  <c r="DB69" i="15"/>
  <c r="EL69" i="15"/>
  <c r="CX69" i="15"/>
  <c r="HB68" i="15"/>
  <c r="GR68" i="15" s="1"/>
  <c r="FD68" i="15"/>
  <c r="EP68" i="15"/>
  <c r="DB68" i="15"/>
  <c r="EL68" i="15"/>
  <c r="CX68" i="15"/>
  <c r="HB67" i="15"/>
  <c r="GR67" i="15" s="1"/>
  <c r="FD67" i="15"/>
  <c r="EL67" i="15"/>
  <c r="CX67" i="15"/>
  <c r="ET66" i="15"/>
  <c r="DF66" i="15"/>
  <c r="EP66" i="15"/>
  <c r="DB66" i="15"/>
  <c r="EL66" i="15"/>
  <c r="CX66" i="15"/>
  <c r="HB65" i="15"/>
  <c r="GR65" i="15" s="1"/>
  <c r="FD65" i="15"/>
  <c r="EP65" i="15"/>
  <c r="DB65" i="15"/>
  <c r="FD64" i="15"/>
  <c r="HB64" i="15"/>
  <c r="GR64" i="15" s="1"/>
  <c r="EP64" i="15"/>
  <c r="DB64" i="15"/>
  <c r="EL64" i="15"/>
  <c r="CX64" i="15"/>
  <c r="FD63" i="15"/>
  <c r="HB63" i="15"/>
  <c r="GR63" i="15" s="1"/>
  <c r="EL63" i="15"/>
  <c r="CX63" i="15"/>
  <c r="FD62" i="15"/>
  <c r="HB62" i="15"/>
  <c r="GR62" i="15" s="1"/>
  <c r="EL62" i="15"/>
  <c r="CX62" i="15"/>
  <c r="HB61" i="15"/>
  <c r="GR61" i="15" s="1"/>
  <c r="FD61" i="15"/>
  <c r="EP61" i="15"/>
  <c r="DB61" i="15"/>
  <c r="EL61" i="15"/>
  <c r="CX61" i="15"/>
  <c r="ET60" i="15"/>
  <c r="DF60" i="15"/>
  <c r="EP60" i="15"/>
  <c r="DB60" i="15"/>
  <c r="EL60" i="15"/>
  <c r="CX60" i="15"/>
  <c r="ET59" i="15"/>
  <c r="DF59" i="15"/>
  <c r="EP59" i="15"/>
  <c r="DB59" i="15"/>
  <c r="EL59" i="15"/>
  <c r="CX59" i="15"/>
  <c r="EX58" i="15"/>
  <c r="DJ58" i="15"/>
  <c r="ET58" i="15"/>
  <c r="DF58" i="15"/>
  <c r="EP58" i="15"/>
  <c r="DB58" i="15"/>
  <c r="EL58" i="15"/>
  <c r="CX58" i="15"/>
  <c r="HB57" i="15"/>
  <c r="GR57" i="15" s="1"/>
  <c r="FD57" i="15"/>
  <c r="EP57" i="15"/>
  <c r="DB57" i="15"/>
  <c r="EL57" i="15"/>
  <c r="CX57" i="15"/>
  <c r="HB56" i="15"/>
  <c r="GR56" i="15" s="1"/>
  <c r="FD56" i="15"/>
  <c r="EP56" i="15"/>
  <c r="DB56" i="15"/>
  <c r="EL56" i="15"/>
  <c r="CX56" i="15"/>
  <c r="FD55" i="15"/>
  <c r="HB55" i="15"/>
  <c r="GR55" i="15" s="1"/>
  <c r="HB54" i="15"/>
  <c r="GR54" i="15" s="1"/>
  <c r="FD54" i="15"/>
  <c r="EL54" i="15"/>
  <c r="CX54" i="15"/>
  <c r="ET53" i="15"/>
  <c r="DF53" i="15"/>
  <c r="EP53" i="15"/>
  <c r="DB53" i="15"/>
  <c r="EL53" i="15"/>
  <c r="CX53" i="15"/>
  <c r="HB52" i="15"/>
  <c r="GR52" i="15" s="1"/>
  <c r="FD52" i="15"/>
  <c r="EL52" i="15"/>
  <c r="CX52" i="15"/>
  <c r="EX51" i="15"/>
  <c r="DJ51" i="15"/>
  <c r="HB51" i="15"/>
  <c r="GR51" i="15" s="1"/>
  <c r="FD51" i="15"/>
  <c r="EP51" i="15"/>
  <c r="DB51" i="15"/>
  <c r="EL51" i="15"/>
  <c r="CX51" i="15"/>
  <c r="FD50" i="15"/>
  <c r="HB50" i="15"/>
  <c r="GR50" i="15" s="1"/>
  <c r="EL50" i="15"/>
  <c r="CX50" i="15"/>
  <c r="HB49" i="15"/>
  <c r="GR49" i="15" s="1"/>
  <c r="FD49" i="15"/>
  <c r="HB48" i="15"/>
  <c r="GR48" i="15" s="1"/>
  <c r="FD48" i="15"/>
  <c r="EP48" i="15"/>
  <c r="DB48" i="15"/>
  <c r="EL48" i="15"/>
  <c r="CX48" i="15"/>
  <c r="HB47" i="15"/>
  <c r="GR47" i="15" s="1"/>
  <c r="FD47" i="15"/>
  <c r="EP47" i="15"/>
  <c r="DB47" i="15"/>
  <c r="EL47" i="15"/>
  <c r="CX47" i="15"/>
  <c r="ET46" i="15"/>
  <c r="DF46" i="15"/>
  <c r="EP46" i="15"/>
  <c r="DB46" i="15"/>
  <c r="HB45" i="15"/>
  <c r="GR45" i="15" s="1"/>
  <c r="FD45" i="15"/>
  <c r="EL45" i="15"/>
  <c r="CX45" i="15"/>
  <c r="FD44" i="15"/>
  <c r="HB44" i="15"/>
  <c r="GR44" i="15" s="1"/>
  <c r="EX43" i="15"/>
  <c r="DJ43" i="15"/>
  <c r="ET43" i="15"/>
  <c r="DF43" i="15"/>
  <c r="EP43" i="15"/>
  <c r="DB43" i="15"/>
  <c r="EL43" i="15"/>
  <c r="CX43" i="15"/>
  <c r="FD42" i="15"/>
  <c r="HB42" i="15"/>
  <c r="GR42" i="15" s="1"/>
  <c r="FD41" i="15"/>
  <c r="HB41" i="15"/>
  <c r="GR41" i="15" s="1"/>
  <c r="EL41" i="15"/>
  <c r="CX41" i="15"/>
  <c r="EX40" i="15"/>
  <c r="FR40" i="15" s="1"/>
  <c r="HF40" i="15" s="1"/>
  <c r="ED9" i="15"/>
  <c r="ET40" i="15"/>
  <c r="FN40" i="15" s="1"/>
  <c r="DZ9" i="15"/>
  <c r="ET9" i="15" s="1"/>
  <c r="FN9" i="15" s="1"/>
  <c r="EP40" i="15"/>
  <c r="FJ40" i="15" s="1"/>
  <c r="GX40" i="15" s="1"/>
  <c r="DV9" i="15"/>
  <c r="EL40" i="15"/>
  <c r="FF40" i="15" s="1"/>
  <c r="GT40" i="15" s="1"/>
  <c r="DR9" i="15"/>
  <c r="EH40" i="15"/>
  <c r="DN9" i="15"/>
  <c r="EH9" i="15" s="1"/>
  <c r="ET39" i="15"/>
  <c r="DF39" i="15"/>
  <c r="EP39" i="15"/>
  <c r="DB39" i="15"/>
  <c r="EL39" i="15"/>
  <c r="CX39" i="15"/>
  <c r="EX38" i="15"/>
  <c r="DJ38" i="15"/>
  <c r="ET38" i="15"/>
  <c r="DF38" i="15"/>
  <c r="EP38" i="15"/>
  <c r="DB38" i="15"/>
  <c r="EL38" i="15"/>
  <c r="CX38" i="15"/>
  <c r="ET37" i="15"/>
  <c r="DF37" i="15"/>
  <c r="EP37" i="15"/>
  <c r="DB37" i="15"/>
  <c r="EL37" i="15"/>
  <c r="CX37" i="15"/>
  <c r="FD36" i="15"/>
  <c r="HB36" i="15"/>
  <c r="GR36" i="15" s="1"/>
  <c r="EP36" i="15"/>
  <c r="DB36" i="15"/>
  <c r="EL36" i="15"/>
  <c r="CX36" i="15"/>
  <c r="EU138" i="15"/>
  <c r="DG138" i="15"/>
  <c r="EQ138" i="15"/>
  <c r="DC138" i="15"/>
  <c r="EM138" i="15"/>
  <c r="CY138" i="15"/>
  <c r="EY137" i="15"/>
  <c r="DK137" i="15"/>
  <c r="HC137" i="15"/>
  <c r="GO137" i="15" s="1"/>
  <c r="FA137" i="15"/>
  <c r="HC136" i="15"/>
  <c r="GO136" i="15" s="1"/>
  <c r="FA136" i="15"/>
  <c r="EY135" i="15"/>
  <c r="DK135" i="15"/>
  <c r="EU135" i="15"/>
  <c r="DG135" i="15"/>
  <c r="EQ135" i="15"/>
  <c r="DC135" i="15"/>
  <c r="EM135" i="15"/>
  <c r="CY135" i="15"/>
  <c r="EY134" i="15"/>
  <c r="DK134" i="15"/>
  <c r="FA134" i="15"/>
  <c r="HC134" i="15"/>
  <c r="GO134" i="15" s="1"/>
  <c r="EQ134" i="15"/>
  <c r="DC134" i="15"/>
  <c r="EM134" i="15"/>
  <c r="CY134" i="15"/>
  <c r="FA133" i="15"/>
  <c r="HC133" i="15"/>
  <c r="GO133" i="15" s="1"/>
  <c r="EM133" i="15"/>
  <c r="CY133" i="15"/>
  <c r="HC132" i="15"/>
  <c r="GO132" i="15" s="1"/>
  <c r="FA132" i="15"/>
  <c r="EM132" i="15"/>
  <c r="CY132" i="15"/>
  <c r="HC131" i="15"/>
  <c r="GO131" i="15" s="1"/>
  <c r="FA131" i="15"/>
  <c r="EY130" i="15"/>
  <c r="DK130" i="15"/>
  <c r="EU130" i="15"/>
  <c r="DG130" i="15"/>
  <c r="EQ130" i="15"/>
  <c r="DC130" i="15"/>
  <c r="EM130" i="15"/>
  <c r="CY130" i="15"/>
  <c r="HC129" i="15"/>
  <c r="GO129" i="15" s="1"/>
  <c r="FA129" i="15"/>
  <c r="EY128" i="15"/>
  <c r="DK128" i="15"/>
  <c r="EU128" i="15"/>
  <c r="DG128" i="15"/>
  <c r="EQ128" i="15"/>
  <c r="DC128" i="15"/>
  <c r="EM128" i="15"/>
  <c r="CY128" i="15"/>
  <c r="FA127" i="15"/>
  <c r="HC127" i="15"/>
  <c r="GO127" i="15" s="1"/>
  <c r="EQ127" i="15"/>
  <c r="DC127" i="15"/>
  <c r="EM127" i="15"/>
  <c r="CY127" i="15"/>
  <c r="FA126" i="15"/>
  <c r="HC126" i="15"/>
  <c r="GO126" i="15" s="1"/>
  <c r="EM126" i="15"/>
  <c r="CY126" i="15"/>
  <c r="HC125" i="15"/>
  <c r="GO125" i="15" s="1"/>
  <c r="FA125" i="15"/>
  <c r="EM125" i="15"/>
  <c r="CY125" i="15"/>
  <c r="FA124" i="15"/>
  <c r="HC124" i="15"/>
  <c r="GO124" i="15" s="1"/>
  <c r="EM124" i="15"/>
  <c r="CY124" i="15"/>
  <c r="EY123" i="15"/>
  <c r="DK123" i="15"/>
  <c r="FA123" i="15"/>
  <c r="HC123" i="15"/>
  <c r="GO123" i="15" s="1"/>
  <c r="EM123" i="15"/>
  <c r="CY123" i="15"/>
  <c r="HC122" i="15"/>
  <c r="GO122" i="15" s="1"/>
  <c r="FA122" i="15"/>
  <c r="HC121" i="15"/>
  <c r="GO121" i="15" s="1"/>
  <c r="FA121" i="15"/>
  <c r="EY120" i="15"/>
  <c r="DK120" i="15"/>
  <c r="EU120" i="15"/>
  <c r="DG120" i="15"/>
  <c r="EQ120" i="15"/>
  <c r="DC120" i="15"/>
  <c r="EM120" i="15"/>
  <c r="CY120" i="15"/>
  <c r="EY119" i="15"/>
  <c r="DK119" i="15"/>
  <c r="FA119" i="15"/>
  <c r="HC119" i="15"/>
  <c r="GO119" i="15" s="1"/>
  <c r="EQ119" i="15"/>
  <c r="DC119" i="15"/>
  <c r="EM119" i="15"/>
  <c r="CY119" i="15"/>
  <c r="FA118" i="15"/>
  <c r="HC118" i="15"/>
  <c r="GO118" i="15" s="1"/>
  <c r="HC117" i="15"/>
  <c r="GO117" i="15" s="1"/>
  <c r="FA117" i="15"/>
  <c r="EM117" i="15"/>
  <c r="CY117" i="15"/>
  <c r="FA116" i="15"/>
  <c r="HC116" i="15"/>
  <c r="GO116" i="15" s="1"/>
  <c r="HC115" i="15"/>
  <c r="GO115" i="15" s="1"/>
  <c r="FA115" i="15"/>
  <c r="HC114" i="15"/>
  <c r="GO114" i="15" s="1"/>
  <c r="FA114" i="15"/>
  <c r="FA113" i="15"/>
  <c r="HC113" i="15"/>
  <c r="GO113" i="15" s="1"/>
  <c r="EQ113" i="15"/>
  <c r="DC113" i="15"/>
  <c r="EM113" i="15"/>
  <c r="CY113" i="15"/>
  <c r="EY112" i="15"/>
  <c r="DK112" i="15"/>
  <c r="FA112" i="15"/>
  <c r="HC112" i="15"/>
  <c r="GO112" i="15" s="1"/>
  <c r="EM112" i="15"/>
  <c r="CY112" i="15"/>
  <c r="FA111" i="15"/>
  <c r="HC111" i="15"/>
  <c r="GO111" i="15" s="1"/>
  <c r="EM111" i="15"/>
  <c r="CY111" i="15"/>
  <c r="HC110" i="15"/>
  <c r="GO110" i="15" s="1"/>
  <c r="FA110" i="15"/>
  <c r="HC109" i="15"/>
  <c r="GO109" i="15" s="1"/>
  <c r="FA109" i="15"/>
  <c r="EM109" i="15"/>
  <c r="CY109" i="15"/>
  <c r="EY108" i="15"/>
  <c r="DK108" i="15"/>
  <c r="FA108" i="15"/>
  <c r="HC108" i="15"/>
  <c r="GO108" i="15" s="1"/>
  <c r="EY107" i="15"/>
  <c r="DK107" i="15"/>
  <c r="HC107" i="15"/>
  <c r="GO107" i="15" s="1"/>
  <c r="FA107" i="15"/>
  <c r="EQ107" i="15"/>
  <c r="DC107" i="15"/>
  <c r="EM107" i="15"/>
  <c r="CY107" i="15"/>
  <c r="FA106" i="15"/>
  <c r="HC106" i="15"/>
  <c r="GO106" i="15" s="1"/>
  <c r="EM106" i="15"/>
  <c r="CY106" i="15"/>
  <c r="HC105" i="15"/>
  <c r="GO105" i="15" s="1"/>
  <c r="FA105" i="15"/>
  <c r="EM105" i="15"/>
  <c r="CY105" i="15"/>
  <c r="HC104" i="15"/>
  <c r="GO104" i="15" s="1"/>
  <c r="FA104" i="15"/>
  <c r="EQ104" i="15"/>
  <c r="DC104" i="15"/>
  <c r="EM104" i="15"/>
  <c r="CY104" i="15"/>
  <c r="HC103" i="15"/>
  <c r="GO103" i="15" s="1"/>
  <c r="FA103" i="15"/>
  <c r="FA102" i="15"/>
  <c r="HC102" i="15"/>
  <c r="GO102" i="15" s="1"/>
  <c r="FA101" i="15"/>
  <c r="HC101" i="15"/>
  <c r="GO101" i="15" s="1"/>
  <c r="EY100" i="15"/>
  <c r="DK100" i="15"/>
  <c r="FA100" i="15"/>
  <c r="HC100" i="15"/>
  <c r="GO100" i="15" s="1"/>
  <c r="EM100" i="15"/>
  <c r="CY100" i="15"/>
  <c r="FA99" i="15"/>
  <c r="HC99" i="15"/>
  <c r="GO99" i="15" s="1"/>
  <c r="EM99" i="15"/>
  <c r="CY99" i="15"/>
  <c r="FA98" i="15"/>
  <c r="HC98" i="15"/>
  <c r="GO98" i="15" s="1"/>
  <c r="FA97" i="15"/>
  <c r="HC97" i="15"/>
  <c r="GO97" i="15" s="1"/>
  <c r="FA96" i="15"/>
  <c r="HC96" i="15"/>
  <c r="GO96" i="15" s="1"/>
  <c r="EM96" i="15"/>
  <c r="CY96" i="15"/>
  <c r="EY95" i="15"/>
  <c r="DK95" i="15"/>
  <c r="EU95" i="15"/>
  <c r="DG95" i="15"/>
  <c r="EQ95" i="15"/>
  <c r="DC95" i="15"/>
  <c r="EM95" i="15"/>
  <c r="CY95" i="15"/>
  <c r="EY94" i="15"/>
  <c r="DK94" i="15"/>
  <c r="EU94" i="15"/>
  <c r="DG94" i="15"/>
  <c r="EQ94" i="15"/>
  <c r="DC94" i="15"/>
  <c r="EM94" i="15"/>
  <c r="CY94" i="15"/>
  <c r="EY93" i="15"/>
  <c r="DK93" i="15"/>
  <c r="EU93" i="15"/>
  <c r="DG93" i="15"/>
  <c r="EQ93" i="15"/>
  <c r="DC93" i="15"/>
  <c r="EM93" i="15"/>
  <c r="CY93" i="15"/>
  <c r="HC92" i="15"/>
  <c r="GO92" i="15" s="1"/>
  <c r="FA92" i="15"/>
  <c r="EM92" i="15"/>
  <c r="CY92" i="15"/>
  <c r="FA91" i="15"/>
  <c r="HC91" i="15"/>
  <c r="GO91" i="15" s="1"/>
  <c r="FA90" i="15"/>
  <c r="HC90" i="15"/>
  <c r="GO90" i="15" s="1"/>
  <c r="FA89" i="15"/>
  <c r="HC89" i="15"/>
  <c r="GO89" i="15" s="1"/>
  <c r="EY87" i="15"/>
  <c r="DK87" i="15"/>
  <c r="EU87" i="15"/>
  <c r="DG87" i="15"/>
  <c r="EQ87" i="15"/>
  <c r="DC87" i="15"/>
  <c r="EM87" i="15"/>
  <c r="CY87" i="15"/>
  <c r="EY86" i="15"/>
  <c r="DK86" i="15"/>
  <c r="EU86" i="15"/>
  <c r="DG86" i="15"/>
  <c r="EM86" i="15"/>
  <c r="CY86" i="15"/>
  <c r="FA85" i="15"/>
  <c r="HC85" i="15"/>
  <c r="GO85" i="15" s="1"/>
  <c r="DC85" i="15"/>
  <c r="EQ85" i="15"/>
  <c r="EM85" i="15"/>
  <c r="CY85" i="15"/>
  <c r="EY84" i="15"/>
  <c r="DK84" i="15"/>
  <c r="EU84" i="15"/>
  <c r="DG84" i="15"/>
  <c r="EQ84" i="15"/>
  <c r="DC84" i="15"/>
  <c r="EM84" i="15"/>
  <c r="CY84" i="15"/>
  <c r="EY83" i="15"/>
  <c r="DK83" i="15"/>
  <c r="FA83" i="15"/>
  <c r="HC83" i="15"/>
  <c r="GO83" i="15" s="1"/>
  <c r="EM83" i="15"/>
  <c r="CY83" i="15"/>
  <c r="EY82" i="15"/>
  <c r="DK82" i="15"/>
  <c r="EU82" i="15"/>
  <c r="DG82" i="15"/>
  <c r="EQ82" i="15"/>
  <c r="DC82" i="15"/>
  <c r="EM82" i="15"/>
  <c r="CY82" i="15"/>
  <c r="HC81" i="15"/>
  <c r="GO81" i="15" s="1"/>
  <c r="FA81" i="15"/>
  <c r="EM81" i="15"/>
  <c r="CY81" i="15"/>
  <c r="EY80" i="15"/>
  <c r="DK80" i="15"/>
  <c r="FA80" i="15"/>
  <c r="HC80" i="15"/>
  <c r="GO80" i="15" s="1"/>
  <c r="EM80" i="15"/>
  <c r="CY80" i="15"/>
  <c r="EY79" i="15"/>
  <c r="DK79" i="15"/>
  <c r="HC79" i="15"/>
  <c r="GO79" i="15" s="1"/>
  <c r="FA79" i="15"/>
  <c r="EM79" i="15"/>
  <c r="CY79" i="15"/>
  <c r="EY78" i="15"/>
  <c r="DK78" i="15"/>
  <c r="FA78" i="15"/>
  <c r="HC78" i="15"/>
  <c r="GO78" i="15" s="1"/>
  <c r="EY77" i="15"/>
  <c r="DK77" i="15"/>
  <c r="EU77" i="15"/>
  <c r="DG77" i="15"/>
  <c r="CS77" i="15" s="1"/>
  <c r="EQ77" i="15"/>
  <c r="DC77" i="15"/>
  <c r="EM77" i="15"/>
  <c r="CY77" i="15"/>
  <c r="HC76" i="15"/>
  <c r="GO76" i="15" s="1"/>
  <c r="FA76" i="15"/>
  <c r="HC75" i="15"/>
  <c r="GO75" i="15" s="1"/>
  <c r="FA75" i="15"/>
  <c r="HC74" i="15"/>
  <c r="GO74" i="15" s="1"/>
  <c r="FA74" i="15"/>
  <c r="EM74" i="15"/>
  <c r="CY74" i="15"/>
  <c r="HC73" i="15"/>
  <c r="GO73" i="15" s="1"/>
  <c r="FA73" i="15"/>
  <c r="FA72" i="15"/>
  <c r="HC72" i="15"/>
  <c r="GO72" i="15" s="1"/>
  <c r="FA71" i="15"/>
  <c r="HC71" i="15"/>
  <c r="GO71" i="15" s="1"/>
  <c r="EY70" i="15"/>
  <c r="DK70" i="15"/>
  <c r="HC70" i="15"/>
  <c r="GO70" i="15" s="1"/>
  <c r="FA70" i="15"/>
  <c r="EQ70" i="15"/>
  <c r="DC70" i="15"/>
  <c r="DK69" i="15"/>
  <c r="EY69" i="15"/>
  <c r="EU69" i="15"/>
  <c r="DG69" i="15"/>
  <c r="EQ69" i="15"/>
  <c r="DC69" i="15"/>
  <c r="EM69" i="15"/>
  <c r="CY69" i="15"/>
  <c r="EY68" i="15"/>
  <c r="DK68" i="15"/>
  <c r="HC68" i="15"/>
  <c r="GO68" i="15" s="1"/>
  <c r="FA68" i="15"/>
  <c r="EM68" i="15"/>
  <c r="CY68" i="15"/>
  <c r="HC67" i="15"/>
  <c r="GO67" i="15" s="1"/>
  <c r="FA67" i="15"/>
  <c r="EM67" i="15"/>
  <c r="CY67" i="15"/>
  <c r="EY66" i="15"/>
  <c r="DK66" i="15"/>
  <c r="EU66" i="15"/>
  <c r="DG66" i="15"/>
  <c r="EQ66" i="15"/>
  <c r="DC66" i="15"/>
  <c r="EM66" i="15"/>
  <c r="CY66" i="15"/>
  <c r="FA65" i="15"/>
  <c r="HC65" i="15"/>
  <c r="GO65" i="15" s="1"/>
  <c r="HC64" i="15"/>
  <c r="GO64" i="15" s="1"/>
  <c r="FA64" i="15"/>
  <c r="HC63" i="15"/>
  <c r="GO63" i="15" s="1"/>
  <c r="FA63" i="15"/>
  <c r="EY62" i="15"/>
  <c r="DK62" i="15"/>
  <c r="FA62" i="15"/>
  <c r="HC62" i="15"/>
  <c r="GO62" i="15" s="1"/>
  <c r="EM62" i="15"/>
  <c r="CY62" i="15"/>
  <c r="FA61" i="15"/>
  <c r="HC61" i="15"/>
  <c r="GO61" i="15" s="1"/>
  <c r="EQ61" i="15"/>
  <c r="DC61" i="15"/>
  <c r="EM61" i="15"/>
  <c r="CY61" i="15"/>
  <c r="FA60" i="15"/>
  <c r="HC60" i="15"/>
  <c r="GO60" i="15" s="1"/>
  <c r="EQ60" i="15"/>
  <c r="DC60" i="15"/>
  <c r="EM60" i="15"/>
  <c r="CY60" i="15"/>
  <c r="EY59" i="15"/>
  <c r="DK59" i="15"/>
  <c r="FA59" i="15"/>
  <c r="HC59" i="15"/>
  <c r="GO59" i="15" s="1"/>
  <c r="EM59" i="15"/>
  <c r="CY59" i="15"/>
  <c r="EY58" i="15"/>
  <c r="DK58" i="15"/>
  <c r="EU58" i="15"/>
  <c r="DG58" i="15"/>
  <c r="EQ58" i="15"/>
  <c r="DC58" i="15"/>
  <c r="EM58" i="15"/>
  <c r="CY58" i="15"/>
  <c r="FA57" i="15"/>
  <c r="HC57" i="15"/>
  <c r="GO57" i="15" s="1"/>
  <c r="EM57" i="15"/>
  <c r="CY57" i="15"/>
  <c r="EY56" i="15"/>
  <c r="DK56" i="15"/>
  <c r="HC56" i="15"/>
  <c r="GO56" i="15" s="1"/>
  <c r="FA56" i="15"/>
  <c r="EQ56" i="15"/>
  <c r="DC56" i="15"/>
  <c r="EM56" i="15"/>
  <c r="CY56" i="15"/>
  <c r="FA55" i="15"/>
  <c r="HC55" i="15"/>
  <c r="GO55" i="15" s="1"/>
  <c r="EM55" i="15"/>
  <c r="CY55" i="15"/>
  <c r="HC54" i="15"/>
  <c r="GO54" i="15" s="1"/>
  <c r="FA54" i="15"/>
  <c r="FA53" i="15"/>
  <c r="HC53" i="15"/>
  <c r="GO53" i="15" s="1"/>
  <c r="EQ53" i="15"/>
  <c r="DC53" i="15"/>
  <c r="EM53" i="15"/>
  <c r="CY53" i="15"/>
  <c r="HC52" i="15"/>
  <c r="GO52" i="15" s="1"/>
  <c r="FA52" i="15"/>
  <c r="EM52" i="15"/>
  <c r="CY52" i="15"/>
  <c r="EY51" i="15"/>
  <c r="DK51" i="15"/>
  <c r="EU51" i="15"/>
  <c r="DG51" i="15"/>
  <c r="EQ51" i="15"/>
  <c r="DC51" i="15"/>
  <c r="EM51" i="15"/>
  <c r="CY51" i="15"/>
  <c r="HC50" i="15"/>
  <c r="GO50" i="15" s="1"/>
  <c r="FA50" i="15"/>
  <c r="FA49" i="15"/>
  <c r="HC49" i="15"/>
  <c r="GO49" i="15" s="1"/>
  <c r="EY48" i="15"/>
  <c r="DK48" i="15"/>
  <c r="FA48" i="15"/>
  <c r="HC48" i="15"/>
  <c r="GO48" i="15" s="1"/>
  <c r="EQ48" i="15"/>
  <c r="DC48" i="15"/>
  <c r="EM48" i="15"/>
  <c r="CY48" i="15"/>
  <c r="FA47" i="15"/>
  <c r="HC47" i="15"/>
  <c r="GO47" i="15" s="1"/>
  <c r="EQ47" i="15"/>
  <c r="DC47" i="15"/>
  <c r="EM47" i="15"/>
  <c r="CY47" i="15"/>
  <c r="FA46" i="15"/>
  <c r="HC46" i="15"/>
  <c r="GO46" i="15" s="1"/>
  <c r="HC45" i="15"/>
  <c r="GO45" i="15" s="1"/>
  <c r="FA45" i="15"/>
  <c r="EM45" i="15"/>
  <c r="CY45" i="15"/>
  <c r="HC44" i="15"/>
  <c r="GO44" i="15" s="1"/>
  <c r="FA44" i="15"/>
  <c r="EM44" i="15"/>
  <c r="CY44" i="15"/>
  <c r="EY43" i="15"/>
  <c r="DK43" i="15"/>
  <c r="HC43" i="15"/>
  <c r="GO43" i="15" s="1"/>
  <c r="FA43" i="15"/>
  <c r="EM43" i="15"/>
  <c r="CY43" i="15"/>
  <c r="EE9" i="15"/>
  <c r="EY42" i="15"/>
  <c r="FS42" i="15" s="1"/>
  <c r="HG42" i="15" s="1"/>
  <c r="FA42" i="15"/>
  <c r="HC42" i="15"/>
  <c r="GO42" i="15" s="1"/>
  <c r="DW9" i="15"/>
  <c r="EQ42" i="15"/>
  <c r="FK42" i="15" s="1"/>
  <c r="GY42" i="15" s="1"/>
  <c r="DS9" i="15"/>
  <c r="EM42" i="15"/>
  <c r="FG42" i="15" s="1"/>
  <c r="GU42" i="15" s="1"/>
  <c r="DO9" i="15"/>
  <c r="EI9" i="15" s="1"/>
  <c r="EI42" i="15"/>
  <c r="EY41" i="15"/>
  <c r="DK41" i="15"/>
  <c r="FA41" i="15"/>
  <c r="HC41" i="15"/>
  <c r="GO41" i="15" s="1"/>
  <c r="EM41" i="15"/>
  <c r="CY41" i="15"/>
  <c r="EU40" i="15"/>
  <c r="FO40" i="15" s="1"/>
  <c r="EA9" i="15"/>
  <c r="EU9" i="15" s="1"/>
  <c r="FO9" i="15" s="1"/>
  <c r="HC39" i="15"/>
  <c r="GO39" i="15" s="1"/>
  <c r="FA39" i="15"/>
  <c r="EM39" i="15"/>
  <c r="CY39" i="15"/>
  <c r="EY38" i="15"/>
  <c r="DK38" i="15"/>
  <c r="HC38" i="15"/>
  <c r="GO38" i="15" s="1"/>
  <c r="FA38" i="15"/>
  <c r="EQ38" i="15"/>
  <c r="DC38" i="15"/>
  <c r="EM38" i="15"/>
  <c r="CY38" i="15"/>
  <c r="EY37" i="15"/>
  <c r="DK37" i="15"/>
  <c r="EU37" i="15"/>
  <c r="DG37" i="15"/>
  <c r="EQ37" i="15"/>
  <c r="DC37" i="15"/>
  <c r="EM37" i="15"/>
  <c r="CY37" i="15"/>
  <c r="HC36" i="15"/>
  <c r="GO36" i="15" s="1"/>
  <c r="FA36" i="15"/>
  <c r="EM36" i="15"/>
  <c r="CY36" i="15"/>
  <c r="CV88" i="15"/>
  <c r="J88" i="15" s="1"/>
  <c r="FN88" i="15"/>
  <c r="EC36" i="14"/>
  <c r="LW40" i="14"/>
  <c r="LS40" i="14"/>
  <c r="LU43" i="14"/>
  <c r="LO43" i="14"/>
  <c r="EC43" i="14"/>
  <c r="LO45" i="14"/>
  <c r="LU45" i="14"/>
  <c r="EC45" i="14"/>
  <c r="DY46" i="14"/>
  <c r="DO46" i="14" s="1"/>
  <c r="LS46" i="14"/>
  <c r="LW46" i="14"/>
  <c r="LU47" i="14"/>
  <c r="LO47" i="14"/>
  <c r="EC47" i="14"/>
  <c r="LO49" i="14"/>
  <c r="LU49" i="14"/>
  <c r="DQ50" i="14"/>
  <c r="LO53" i="14"/>
  <c r="LU53" i="14"/>
  <c r="LU55" i="14"/>
  <c r="LO55" i="14"/>
  <c r="EC55" i="14"/>
  <c r="LO57" i="14"/>
  <c r="LU57" i="14"/>
  <c r="LS60" i="14"/>
  <c r="LW60" i="14"/>
  <c r="LS62" i="14"/>
  <c r="LW62" i="14"/>
  <c r="LS67" i="14"/>
  <c r="LW67" i="14"/>
  <c r="LO73" i="14"/>
  <c r="LU73" i="14"/>
  <c r="EC73" i="14"/>
  <c r="LU75" i="14"/>
  <c r="LO75" i="14"/>
  <c r="EC75" i="14"/>
  <c r="LO78" i="14"/>
  <c r="LU78" i="14"/>
  <c r="DU78" i="14"/>
  <c r="DY79" i="14"/>
  <c r="DO79" i="14" s="1"/>
  <c r="LS79" i="14"/>
  <c r="LW79" i="14"/>
  <c r="LU80" i="14"/>
  <c r="LO80" i="14"/>
  <c r="DY83" i="14"/>
  <c r="DO83" i="14" s="1"/>
  <c r="LS83" i="14"/>
  <c r="LW83" i="14"/>
  <c r="LU87" i="14"/>
  <c r="LO87" i="14"/>
  <c r="LO90" i="14"/>
  <c r="LU90" i="14"/>
  <c r="DQ91" i="14"/>
  <c r="LU92" i="14"/>
  <c r="LO92" i="14"/>
  <c r="DT42" i="14"/>
  <c r="LR42" i="14"/>
  <c r="LR44" i="14"/>
  <c r="DX45" i="14"/>
  <c r="EF47" i="14"/>
  <c r="LR48" i="14"/>
  <c r="DX49" i="14"/>
  <c r="LR60" i="14"/>
  <c r="LR62" i="14"/>
  <c r="LR64" i="14"/>
  <c r="LR70" i="14"/>
  <c r="DX71" i="14"/>
  <c r="EF73" i="14"/>
  <c r="LR74" i="14"/>
  <c r="DX75" i="14"/>
  <c r="DT76" i="14"/>
  <c r="LR76" i="14"/>
  <c r="LR79" i="14"/>
  <c r="LR81" i="14"/>
  <c r="LR86" i="14"/>
  <c r="EF90" i="14"/>
  <c r="DW36" i="14"/>
  <c r="EE36" i="14"/>
  <c r="LV38" i="14"/>
  <c r="LQ38" i="14"/>
  <c r="LQ40" i="14"/>
  <c r="LV40" i="14"/>
  <c r="DS42" i="14"/>
  <c r="LV42" i="14"/>
  <c r="LQ42" i="14"/>
  <c r="DW43" i="14"/>
  <c r="LQ44" i="14"/>
  <c r="LV44" i="14"/>
  <c r="DW45" i="14"/>
  <c r="EE45" i="14"/>
  <c r="DS46" i="14"/>
  <c r="LV46" i="14"/>
  <c r="LQ46" i="14"/>
  <c r="EE47" i="14"/>
  <c r="LQ48" i="14"/>
  <c r="LV48" i="14"/>
  <c r="DW49" i="14"/>
  <c r="EE49" i="14"/>
  <c r="DS50" i="14"/>
  <c r="LV50" i="14"/>
  <c r="LQ50" i="14"/>
  <c r="LQ52" i="14"/>
  <c r="LV52" i="14"/>
  <c r="EE53" i="14"/>
  <c r="DS54" i="14"/>
  <c r="LV54" i="14"/>
  <c r="LQ54" i="14"/>
  <c r="DW55" i="14"/>
  <c r="EE55" i="14"/>
  <c r="LQ56" i="14"/>
  <c r="LV56" i="14"/>
  <c r="DW57" i="14"/>
  <c r="LV58" i="14"/>
  <c r="LQ58" i="14"/>
  <c r="LQ60" i="14"/>
  <c r="LV60" i="14"/>
  <c r="LV62" i="14"/>
  <c r="LQ62" i="14"/>
  <c r="DW63" i="14"/>
  <c r="LQ64" i="14"/>
  <c r="LV64" i="14"/>
  <c r="DW65" i="14"/>
  <c r="EE65" i="14"/>
  <c r="LV67" i="14"/>
  <c r="LQ67" i="14"/>
  <c r="DS70" i="14"/>
  <c r="LV70" i="14"/>
  <c r="LQ70" i="14"/>
  <c r="DW71" i="14"/>
  <c r="EE71" i="14"/>
  <c r="DS72" i="14"/>
  <c r="LQ72" i="14"/>
  <c r="LV72" i="14"/>
  <c r="DW73" i="14"/>
  <c r="EE73" i="14"/>
  <c r="LV74" i="14"/>
  <c r="LQ74" i="14"/>
  <c r="DW75" i="14"/>
  <c r="DS76" i="14"/>
  <c r="LQ76" i="14"/>
  <c r="LV76" i="14"/>
  <c r="LV79" i="14"/>
  <c r="LQ79" i="14"/>
  <c r="LQ81" i="14"/>
  <c r="LV81" i="14"/>
  <c r="LV83" i="14"/>
  <c r="LQ83" i="14"/>
  <c r="EE85" i="14"/>
  <c r="LV86" i="14"/>
  <c r="LQ86" i="14"/>
  <c r="DS89" i="14"/>
  <c r="LQ89" i="14"/>
  <c r="LV89" i="14"/>
  <c r="DW90" i="14"/>
  <c r="DS91" i="14"/>
  <c r="LV91" i="14"/>
  <c r="LQ91" i="14"/>
  <c r="LP36" i="14"/>
  <c r="ED36" i="14"/>
  <c r="LT38" i="14"/>
  <c r="LP39" i="14"/>
  <c r="LT40" i="14"/>
  <c r="LP41" i="14"/>
  <c r="DV41" i="14"/>
  <c r="DR42" i="14"/>
  <c r="DZ42" i="14"/>
  <c r="DP42" i="14" s="1"/>
  <c r="LT42" i="14"/>
  <c r="LP43" i="14"/>
  <c r="LT44" i="14"/>
  <c r="LP45" i="14"/>
  <c r="DV45" i="14"/>
  <c r="ED45" i="14"/>
  <c r="LT46" i="14"/>
  <c r="LP47" i="14"/>
  <c r="ED47" i="14"/>
  <c r="LT48" i="14"/>
  <c r="LP49" i="14"/>
  <c r="DV49" i="14"/>
  <c r="ED49" i="14"/>
  <c r="DZ50" i="14"/>
  <c r="DP50" i="14" s="1"/>
  <c r="LT50" i="14"/>
  <c r="LP51" i="14"/>
  <c r="LT52" i="14"/>
  <c r="LP53" i="14"/>
  <c r="ED53" i="14"/>
  <c r="DZ54" i="14"/>
  <c r="DP54" i="14" s="1"/>
  <c r="LT54" i="14"/>
  <c r="LP55" i="14"/>
  <c r="DV55" i="14"/>
  <c r="ED55" i="14"/>
  <c r="LT56" i="14"/>
  <c r="LP57" i="14"/>
  <c r="LT58" i="14"/>
  <c r="LP59" i="14"/>
  <c r="LT60" i="14"/>
  <c r="LP61" i="14"/>
  <c r="ED61" i="14"/>
  <c r="DZ62" i="14"/>
  <c r="DP62" i="14" s="1"/>
  <c r="LT62" i="14"/>
  <c r="LP63" i="14"/>
  <c r="DV63" i="14"/>
  <c r="ED63" i="14"/>
  <c r="LT64" i="14"/>
  <c r="LP65" i="14"/>
  <c r="ED65" i="14"/>
  <c r="LT67" i="14"/>
  <c r="LP68" i="14"/>
  <c r="DZ70" i="14"/>
  <c r="DP70" i="14" s="1"/>
  <c r="LT70" i="14"/>
  <c r="LP71" i="14"/>
  <c r="ED71" i="14"/>
  <c r="LT72" i="14"/>
  <c r="LP73" i="14"/>
  <c r="DV73" i="14"/>
  <c r="ED73" i="14"/>
  <c r="LT74" i="14"/>
  <c r="LP75" i="14"/>
  <c r="DV75" i="14"/>
  <c r="ED75" i="14"/>
  <c r="DR76" i="14"/>
  <c r="DZ76" i="14"/>
  <c r="DP76" i="14" s="1"/>
  <c r="LT76" i="14"/>
  <c r="LP78" i="14"/>
  <c r="LT79" i="14"/>
  <c r="LP80" i="14"/>
  <c r="ED80" i="14"/>
  <c r="LT81" i="14"/>
  <c r="LP82" i="14"/>
  <c r="LT83" i="14"/>
  <c r="LP85" i="14"/>
  <c r="LT86" i="14"/>
  <c r="LP87" i="14"/>
  <c r="ED87" i="14"/>
  <c r="LT89" i="14"/>
  <c r="LP90" i="14"/>
  <c r="DV90" i="14"/>
  <c r="ED90" i="14"/>
  <c r="DR91" i="14"/>
  <c r="LT91" i="14"/>
  <c r="LP92" i="14"/>
  <c r="LO93" i="14"/>
  <c r="LU93" i="14"/>
  <c r="LS95" i="14"/>
  <c r="LW95" i="14"/>
  <c r="LU96" i="14"/>
  <c r="LO96" i="14"/>
  <c r="DU96" i="14"/>
  <c r="EC96" i="14"/>
  <c r="LS97" i="14"/>
  <c r="LW97" i="14"/>
  <c r="LO98" i="14"/>
  <c r="LU98" i="14"/>
  <c r="DU98" i="14"/>
  <c r="EC98" i="14"/>
  <c r="LS99" i="14"/>
  <c r="LW99" i="14"/>
  <c r="LU100" i="14"/>
  <c r="LO100" i="14"/>
  <c r="DU100" i="14"/>
  <c r="EC100" i="14"/>
  <c r="DQ101" i="14"/>
  <c r="LS101" i="14"/>
  <c r="LW101" i="14"/>
  <c r="LO102" i="14"/>
  <c r="LU102" i="14"/>
  <c r="DU102" i="14"/>
  <c r="EC102" i="14"/>
  <c r="LS103" i="14"/>
  <c r="LW103" i="14"/>
  <c r="LU104" i="14"/>
  <c r="LO104" i="14"/>
  <c r="LS105" i="14"/>
  <c r="LW105" i="14"/>
  <c r="LO106" i="14"/>
  <c r="LU106" i="14"/>
  <c r="LS107" i="14"/>
  <c r="LW107" i="14"/>
  <c r="LU108" i="14"/>
  <c r="LO108" i="14"/>
  <c r="LS109" i="14"/>
  <c r="LW109" i="14"/>
  <c r="LO110" i="14"/>
  <c r="LU110" i="14"/>
  <c r="DU110" i="14"/>
  <c r="EC110" i="14"/>
  <c r="LS111" i="14"/>
  <c r="LW111" i="14"/>
  <c r="LU112" i="14"/>
  <c r="LO112" i="14"/>
  <c r="EC112" i="14"/>
  <c r="LS113" i="14"/>
  <c r="LW113" i="14"/>
  <c r="LO114" i="14"/>
  <c r="LU114" i="14"/>
  <c r="DU114" i="14"/>
  <c r="EC114" i="14"/>
  <c r="LS115" i="14"/>
  <c r="LW115" i="14"/>
  <c r="LU116" i="14"/>
  <c r="LO116" i="14"/>
  <c r="DU116" i="14"/>
  <c r="EC116" i="14"/>
  <c r="LS117" i="14"/>
  <c r="LW117" i="14"/>
  <c r="LO118" i="14"/>
  <c r="LU118" i="14"/>
  <c r="DU118" i="14"/>
  <c r="EC118" i="14"/>
  <c r="LS119" i="14"/>
  <c r="LW119" i="14"/>
  <c r="LO121" i="14"/>
  <c r="LU121" i="14"/>
  <c r="DU121" i="14"/>
  <c r="EC121" i="14"/>
  <c r="DQ122" i="14"/>
  <c r="LS122" i="14"/>
  <c r="LW122" i="14"/>
  <c r="LU123" i="14"/>
  <c r="LO123" i="14"/>
  <c r="LW124" i="14"/>
  <c r="LS124" i="14"/>
  <c r="LU125" i="14"/>
  <c r="LO125" i="14"/>
  <c r="EC125" i="14"/>
  <c r="LS126" i="14"/>
  <c r="LW126" i="14"/>
  <c r="LO127" i="14"/>
  <c r="LU127" i="14"/>
  <c r="LS128" i="14"/>
  <c r="LW128" i="14"/>
  <c r="LU129" i="14"/>
  <c r="LO129" i="14"/>
  <c r="EC129" i="14"/>
  <c r="LS130" i="14"/>
  <c r="LW130" i="14"/>
  <c r="LO131" i="14"/>
  <c r="LU131" i="14"/>
  <c r="DU131" i="14"/>
  <c r="EC131" i="14"/>
  <c r="LS132" i="14"/>
  <c r="LW132" i="14"/>
  <c r="LO133" i="14"/>
  <c r="LU133" i="14"/>
  <c r="DU133" i="14"/>
  <c r="EC133" i="14"/>
  <c r="LS134" i="14"/>
  <c r="LW134" i="14"/>
  <c r="LU136" i="14"/>
  <c r="LO136" i="14"/>
  <c r="DU136" i="14"/>
  <c r="EC136" i="14"/>
  <c r="LS137" i="14"/>
  <c r="LW137" i="14"/>
  <c r="LO138" i="14"/>
  <c r="LU138" i="14"/>
  <c r="LS140" i="14"/>
  <c r="LW140" i="14"/>
  <c r="LO141" i="14"/>
  <c r="LU141" i="14"/>
  <c r="EC141" i="14"/>
  <c r="LS142" i="14"/>
  <c r="LW142" i="14"/>
  <c r="LO143" i="14"/>
  <c r="LU143" i="14"/>
  <c r="EC143" i="14"/>
  <c r="LW145" i="14"/>
  <c r="LS145" i="14"/>
  <c r="LO146" i="14"/>
  <c r="LU146" i="14"/>
  <c r="LS147" i="14"/>
  <c r="LW147" i="14"/>
  <c r="LU149" i="14"/>
  <c r="LO149" i="14"/>
  <c r="DU149" i="14"/>
  <c r="EC149" i="14"/>
  <c r="LR93" i="14"/>
  <c r="DX95" i="14"/>
  <c r="EF95" i="14"/>
  <c r="LR96" i="14"/>
  <c r="DX97" i="14"/>
  <c r="EF97" i="14"/>
  <c r="LR98" i="14"/>
  <c r="DX99" i="14"/>
  <c r="EF99" i="14"/>
  <c r="LR100" i="14"/>
  <c r="DX101" i="14"/>
  <c r="EF101" i="14"/>
  <c r="DT102" i="14"/>
  <c r="LR102" i="14"/>
  <c r="DX103" i="14"/>
  <c r="EF103" i="14"/>
  <c r="LR104" i="14"/>
  <c r="LR106" i="14"/>
  <c r="LR108" i="14"/>
  <c r="EF109" i="14"/>
  <c r="DT110" i="14"/>
  <c r="LR110" i="14"/>
  <c r="EF111" i="14"/>
  <c r="LR112" i="14"/>
  <c r="EF113" i="14"/>
  <c r="DT114" i="14"/>
  <c r="LR114" i="14"/>
  <c r="EF115" i="14"/>
  <c r="EA170" i="14"/>
  <c r="GI170" i="14" s="1"/>
  <c r="FU170" i="14" s="1"/>
  <c r="LU39" i="14"/>
  <c r="LO39" i="14"/>
  <c r="LS42" i="14"/>
  <c r="LW42" i="14"/>
  <c r="DU45" i="14"/>
  <c r="LW48" i="14"/>
  <c r="LS48" i="14"/>
  <c r="EC49" i="14"/>
  <c r="DY50" i="14"/>
  <c r="DO50" i="14" s="1"/>
  <c r="LS50" i="14"/>
  <c r="LW50" i="14"/>
  <c r="LW52" i="14"/>
  <c r="LS52" i="14"/>
  <c r="EC53" i="14"/>
  <c r="DY56" i="14"/>
  <c r="DO56" i="14" s="1"/>
  <c r="LW56" i="14"/>
  <c r="LS56" i="14"/>
  <c r="LU59" i="14"/>
  <c r="LO59" i="14"/>
  <c r="DU63" i="14"/>
  <c r="LW64" i="14"/>
  <c r="LS64" i="14"/>
  <c r="LU68" i="14"/>
  <c r="LO68" i="14"/>
  <c r="LU71" i="14"/>
  <c r="LO71" i="14"/>
  <c r="EC71" i="14"/>
  <c r="DY72" i="14"/>
  <c r="DO72" i="14" s="1"/>
  <c r="LW72" i="14"/>
  <c r="LS72" i="14"/>
  <c r="DU73" i="14"/>
  <c r="DY74" i="14"/>
  <c r="DO74" i="14" s="1"/>
  <c r="LS74" i="14"/>
  <c r="LW74" i="14"/>
  <c r="DQ76" i="14"/>
  <c r="LO82" i="14"/>
  <c r="LU82" i="14"/>
  <c r="DU85" i="14"/>
  <c r="LS86" i="14"/>
  <c r="LW86" i="14"/>
  <c r="DY89" i="14"/>
  <c r="DO89" i="14" s="1"/>
  <c r="LS89" i="14"/>
  <c r="LW89" i="14"/>
  <c r="EC90" i="14"/>
  <c r="DY91" i="14"/>
  <c r="DO91" i="14" s="1"/>
  <c r="LS91" i="14"/>
  <c r="LW91" i="14"/>
  <c r="LR38" i="14"/>
  <c r="LR40" i="14"/>
  <c r="EF43" i="14"/>
  <c r="EF45" i="14"/>
  <c r="LR46" i="14"/>
  <c r="DX47" i="14"/>
  <c r="DT50" i="14"/>
  <c r="LR50" i="14"/>
  <c r="LR52" i="14"/>
  <c r="DX55" i="14"/>
  <c r="LR56" i="14"/>
  <c r="EF65" i="14"/>
  <c r="EF71" i="14"/>
  <c r="EF85" i="14"/>
  <c r="LO170" i="14"/>
  <c r="LU170" i="14"/>
  <c r="DX170" i="14"/>
  <c r="GF170" i="14" s="1"/>
  <c r="HT170" i="14" s="1"/>
  <c r="LW36" i="14"/>
  <c r="LS36" i="14"/>
  <c r="LU40" i="14"/>
  <c r="LO40" i="14"/>
  <c r="LS41" i="14"/>
  <c r="LW41" i="14"/>
  <c r="DU42" i="14"/>
  <c r="EC42" i="14"/>
  <c r="LS43" i="14"/>
  <c r="LW43" i="14"/>
  <c r="DQ45" i="14"/>
  <c r="LO46" i="14"/>
  <c r="LU46" i="14"/>
  <c r="EC46" i="14"/>
  <c r="LS47" i="14"/>
  <c r="LW47" i="14"/>
  <c r="LS49" i="14"/>
  <c r="LW49" i="14"/>
  <c r="DU50" i="14"/>
  <c r="EC50" i="14"/>
  <c r="LS51" i="14"/>
  <c r="LW51" i="14"/>
  <c r="LU52" i="14"/>
  <c r="LO52" i="14"/>
  <c r="LO54" i="14"/>
  <c r="LU54" i="14"/>
  <c r="LO58" i="14"/>
  <c r="LU58" i="14"/>
  <c r="LU64" i="14"/>
  <c r="LO64" i="14"/>
  <c r="LO70" i="14"/>
  <c r="LU70" i="14"/>
  <c r="LU72" i="14"/>
  <c r="LO72" i="14"/>
  <c r="EC72" i="14"/>
  <c r="DY73" i="14"/>
  <c r="DO73" i="14" s="1"/>
  <c r="LS73" i="14"/>
  <c r="LW73" i="14"/>
  <c r="DQ75" i="14"/>
  <c r="LU76" i="14"/>
  <c r="LO76" i="14"/>
  <c r="LS78" i="14"/>
  <c r="LW78" i="14"/>
  <c r="LO81" i="14"/>
  <c r="LU81" i="14"/>
  <c r="LS82" i="14"/>
  <c r="LW82" i="14"/>
  <c r="LU83" i="14"/>
  <c r="LO83" i="14"/>
  <c r="LO89" i="14"/>
  <c r="LU89" i="14"/>
  <c r="EC89" i="14"/>
  <c r="LS90" i="14"/>
  <c r="LW90" i="14"/>
  <c r="DU91" i="14"/>
  <c r="LR36" i="14"/>
  <c r="EB36" i="14"/>
  <c r="DN36" i="14" s="1"/>
  <c r="LR39" i="14"/>
  <c r="LR41" i="14"/>
  <c r="EB41" i="14"/>
  <c r="DN41" i="14" s="1"/>
  <c r="DX42" i="14"/>
  <c r="LR43" i="14"/>
  <c r="EB45" i="14"/>
  <c r="DN45" i="14" s="1"/>
  <c r="LR47" i="14"/>
  <c r="EB47" i="14"/>
  <c r="DN47" i="14" s="1"/>
  <c r="LR51" i="14"/>
  <c r="EF52" i="14"/>
  <c r="EF54" i="14"/>
  <c r="LR57" i="14"/>
  <c r="LR59" i="14"/>
  <c r="EB63" i="14"/>
  <c r="DN63" i="14" s="1"/>
  <c r="LR65" i="14"/>
  <c r="EF67" i="14"/>
  <c r="LR71" i="14"/>
  <c r="EB71" i="14"/>
  <c r="DN71" i="14" s="1"/>
  <c r="EF72" i="14"/>
  <c r="EB75" i="14"/>
  <c r="DN75" i="14" s="1"/>
  <c r="DX76" i="14"/>
  <c r="LR78" i="14"/>
  <c r="LR80" i="14"/>
  <c r="EF83" i="14"/>
  <c r="LR87" i="14"/>
  <c r="EB87" i="14"/>
  <c r="DN87" i="14" s="1"/>
  <c r="DX89" i="14"/>
  <c r="EF91" i="14"/>
  <c r="LR92" i="14"/>
  <c r="LU36" i="14"/>
  <c r="LO36" i="14"/>
  <c r="LS38" i="14"/>
  <c r="LW38" i="14"/>
  <c r="LO41" i="14"/>
  <c r="LU41" i="14"/>
  <c r="EC41" i="14"/>
  <c r="LS44" i="14"/>
  <c r="LW44" i="14"/>
  <c r="DU49" i="14"/>
  <c r="LU51" i="14"/>
  <c r="LO51" i="14"/>
  <c r="DY54" i="14"/>
  <c r="DO54" i="14" s="1"/>
  <c r="LS54" i="14"/>
  <c r="LW54" i="14"/>
  <c r="LS58" i="14"/>
  <c r="LW58" i="14"/>
  <c r="LO61" i="14"/>
  <c r="LU61" i="14"/>
  <c r="EC61" i="14"/>
  <c r="LU63" i="14"/>
  <c r="LO63" i="14"/>
  <c r="EC63" i="14"/>
  <c r="LO65" i="14"/>
  <c r="LU65" i="14"/>
  <c r="DY70" i="14"/>
  <c r="DO70" i="14" s="1"/>
  <c r="LS70" i="14"/>
  <c r="LW70" i="14"/>
  <c r="DU75" i="14"/>
  <c r="DY76" i="14"/>
  <c r="DO76" i="14" s="1"/>
  <c r="LS76" i="14"/>
  <c r="LW76" i="14"/>
  <c r="EC78" i="14"/>
  <c r="LS81" i="14"/>
  <c r="LW81" i="14"/>
  <c r="LO85" i="14"/>
  <c r="LU85" i="14"/>
  <c r="DU90" i="14"/>
  <c r="EF49" i="14"/>
  <c r="LR54" i="14"/>
  <c r="EF55" i="14"/>
  <c r="LR58" i="14"/>
  <c r="LR67" i="14"/>
  <c r="LR72" i="14"/>
  <c r="DX73" i="14"/>
  <c r="EF75" i="14"/>
  <c r="LR83" i="14"/>
  <c r="DT89" i="14"/>
  <c r="LR89" i="14"/>
  <c r="DX90" i="14"/>
  <c r="DT91" i="14"/>
  <c r="LR91" i="14"/>
  <c r="EC170" i="14"/>
  <c r="GK170" i="14" s="1"/>
  <c r="HY170" i="14" s="1"/>
  <c r="LS170" i="14"/>
  <c r="LW170" i="14"/>
  <c r="LV170" i="14"/>
  <c r="LQ170" i="14"/>
  <c r="LP170" i="14"/>
  <c r="LO38" i="14"/>
  <c r="LU38" i="14"/>
  <c r="LS39" i="14"/>
  <c r="LW39" i="14"/>
  <c r="LO42" i="14"/>
  <c r="LU42" i="14"/>
  <c r="LU44" i="14"/>
  <c r="LO44" i="14"/>
  <c r="EC44" i="14"/>
  <c r="LS45" i="14"/>
  <c r="LW45" i="14"/>
  <c r="LU48" i="14"/>
  <c r="LO48" i="14"/>
  <c r="LO50" i="14"/>
  <c r="LU50" i="14"/>
  <c r="EC52" i="14"/>
  <c r="LS53" i="14"/>
  <c r="LW53" i="14"/>
  <c r="DU54" i="14"/>
  <c r="EC54" i="14"/>
  <c r="LS55" i="14"/>
  <c r="LW55" i="14"/>
  <c r="LU56" i="14"/>
  <c r="LO56" i="14"/>
  <c r="LS57" i="14"/>
  <c r="LW57" i="14"/>
  <c r="EC58" i="14"/>
  <c r="LS59" i="14"/>
  <c r="LW59" i="14"/>
  <c r="LU60" i="14"/>
  <c r="LO60" i="14"/>
  <c r="EC60" i="14"/>
  <c r="LS61" i="14"/>
  <c r="LW61" i="14"/>
  <c r="LO62" i="14"/>
  <c r="LU62" i="14"/>
  <c r="EC62" i="14"/>
  <c r="LS63" i="14"/>
  <c r="LW63" i="14"/>
  <c r="EC64" i="14"/>
  <c r="LS65" i="14"/>
  <c r="LW65" i="14"/>
  <c r="LU67" i="14"/>
  <c r="LO67" i="14"/>
  <c r="LW68" i="14"/>
  <c r="LS68" i="14"/>
  <c r="EC70" i="14"/>
  <c r="LS71" i="14"/>
  <c r="LW71" i="14"/>
  <c r="DU72" i="14"/>
  <c r="DQ73" i="14"/>
  <c r="LO74" i="14"/>
  <c r="LU74" i="14"/>
  <c r="EC74" i="14"/>
  <c r="LS75" i="14"/>
  <c r="LW75" i="14"/>
  <c r="DU76" i="14"/>
  <c r="EC76" i="14"/>
  <c r="LU79" i="14"/>
  <c r="LO79" i="14"/>
  <c r="LS80" i="14"/>
  <c r="LW80" i="14"/>
  <c r="EC83" i="14"/>
  <c r="LS85" i="14"/>
  <c r="LW85" i="14"/>
  <c r="LO86" i="14"/>
  <c r="LU86" i="14"/>
  <c r="LS87" i="14"/>
  <c r="LW87" i="14"/>
  <c r="DU89" i="14"/>
  <c r="DQ90" i="14"/>
  <c r="LU91" i="14"/>
  <c r="LO91" i="14"/>
  <c r="EC91" i="14"/>
  <c r="LW92" i="14"/>
  <c r="LS92" i="14"/>
  <c r="EF42" i="14"/>
  <c r="LR45" i="14"/>
  <c r="EF46" i="14"/>
  <c r="DT49" i="14"/>
  <c r="LR49" i="14"/>
  <c r="EB49" i="14"/>
  <c r="DN49" i="14" s="1"/>
  <c r="DX50" i="14"/>
  <c r="EF50" i="14"/>
  <c r="DX52" i="14"/>
  <c r="LR53" i="14"/>
  <c r="DX54" i="14"/>
  <c r="LR55" i="14"/>
  <c r="EB55" i="14"/>
  <c r="DN55" i="14" s="1"/>
  <c r="LR61" i="14"/>
  <c r="LR63" i="14"/>
  <c r="EF64" i="14"/>
  <c r="EB65" i="14"/>
  <c r="DN65" i="14" s="1"/>
  <c r="LR68" i="14"/>
  <c r="DX72" i="14"/>
  <c r="DT73" i="14"/>
  <c r="LR73" i="14"/>
  <c r="EB73" i="14"/>
  <c r="DN73" i="14" s="1"/>
  <c r="DT75" i="14"/>
  <c r="LR75" i="14"/>
  <c r="EF76" i="14"/>
  <c r="DX79" i="14"/>
  <c r="LR82" i="14"/>
  <c r="LR85" i="14"/>
  <c r="EF89" i="14"/>
  <c r="LR90" i="14"/>
  <c r="EB90" i="14"/>
  <c r="DN90" i="14" s="1"/>
  <c r="DX91" i="14"/>
  <c r="EB92" i="14"/>
  <c r="DN92" i="14" s="1"/>
  <c r="LR116" i="14"/>
  <c r="DX117" i="14"/>
  <c r="EF117" i="14"/>
  <c r="DT118" i="14"/>
  <c r="LR118" i="14"/>
  <c r="DT121" i="14"/>
  <c r="LR121" i="14"/>
  <c r="DX122" i="14"/>
  <c r="EF122" i="14"/>
  <c r="LR123" i="14"/>
  <c r="LR125" i="14"/>
  <c r="LR127" i="14"/>
  <c r="LR129" i="14"/>
  <c r="DT131" i="14"/>
  <c r="LR131" i="14"/>
  <c r="EF132" i="14"/>
  <c r="DT133" i="14"/>
  <c r="LR133" i="14"/>
  <c r="DT136" i="14"/>
  <c r="LR136" i="14"/>
  <c r="LR138" i="14"/>
  <c r="LR141" i="14"/>
  <c r="LR143" i="14"/>
  <c r="EF145" i="14"/>
  <c r="LR146" i="14"/>
  <c r="LR149" i="14"/>
  <c r="DX150" i="14"/>
  <c r="EF150" i="14"/>
  <c r="DT151" i="14"/>
  <c r="LR151" i="14"/>
  <c r="LV95" i="14"/>
  <c r="LQ95" i="14"/>
  <c r="DW96" i="14"/>
  <c r="EE96" i="14"/>
  <c r="DS97" i="14"/>
  <c r="LQ97" i="14"/>
  <c r="LV97" i="14"/>
  <c r="DW98" i="14"/>
  <c r="EE98" i="14"/>
  <c r="LV99" i="14"/>
  <c r="LQ99" i="14"/>
  <c r="DW100" i="14"/>
  <c r="DS101" i="14"/>
  <c r="LQ101" i="14"/>
  <c r="LV101" i="14"/>
  <c r="DW102" i="14"/>
  <c r="EE102" i="14"/>
  <c r="DS103" i="14"/>
  <c r="LV103" i="14"/>
  <c r="LQ103" i="14"/>
  <c r="LQ105" i="14"/>
  <c r="LV105" i="14"/>
  <c r="LV107" i="14"/>
  <c r="LQ107" i="14"/>
  <c r="LQ109" i="14"/>
  <c r="LV109" i="14"/>
  <c r="DW110" i="14"/>
  <c r="EE110" i="14"/>
  <c r="LV111" i="14"/>
  <c r="LQ111" i="14"/>
  <c r="DW112" i="14"/>
  <c r="LQ113" i="14"/>
  <c r="LV113" i="14"/>
  <c r="DW114" i="14"/>
  <c r="EE114" i="14"/>
  <c r="LV115" i="14"/>
  <c r="LQ115" i="14"/>
  <c r="DW116" i="14"/>
  <c r="EE116" i="14"/>
  <c r="LQ117" i="14"/>
  <c r="LV117" i="14"/>
  <c r="DW118" i="14"/>
  <c r="EE118" i="14"/>
  <c r="LV119" i="14"/>
  <c r="LQ119" i="14"/>
  <c r="DW121" i="14"/>
  <c r="EE121" i="14"/>
  <c r="DS122" i="14"/>
  <c r="LV122" i="14"/>
  <c r="LQ122" i="14"/>
  <c r="DW123" i="14"/>
  <c r="LQ124" i="14"/>
  <c r="LV124" i="14"/>
  <c r="DW125" i="14"/>
  <c r="EE125" i="14"/>
  <c r="LQ126" i="14"/>
  <c r="LV126" i="14"/>
  <c r="LQ128" i="14"/>
  <c r="LV128" i="14"/>
  <c r="DW129" i="14"/>
  <c r="EE129" i="14"/>
  <c r="LQ130" i="14"/>
  <c r="LV130" i="14"/>
  <c r="DW131" i="14"/>
  <c r="EE131" i="14"/>
  <c r="LQ132" i="14"/>
  <c r="LV132" i="14"/>
  <c r="DW133" i="14"/>
  <c r="EE133" i="14"/>
  <c r="LQ134" i="14"/>
  <c r="LV134" i="14"/>
  <c r="DW136" i="14"/>
  <c r="EE136" i="14"/>
  <c r="LQ137" i="14"/>
  <c r="LV137" i="14"/>
  <c r="LQ140" i="14"/>
  <c r="LV140" i="14"/>
  <c r="LQ142" i="14"/>
  <c r="LV142" i="14"/>
  <c r="DW143" i="14"/>
  <c r="LQ145" i="14"/>
  <c r="LV145" i="14"/>
  <c r="LV147" i="14"/>
  <c r="LQ147" i="14"/>
  <c r="DW149" i="14"/>
  <c r="EE149" i="14"/>
  <c r="LT93" i="14"/>
  <c r="LP95" i="14"/>
  <c r="DR96" i="14"/>
  <c r="LT96" i="14"/>
  <c r="LP97" i="14"/>
  <c r="ED97" i="14"/>
  <c r="LT98" i="14"/>
  <c r="LP99" i="14"/>
  <c r="DV99" i="14"/>
  <c r="ED99" i="14"/>
  <c r="LT100" i="14"/>
  <c r="LP101" i="14"/>
  <c r="DV101" i="14"/>
  <c r="ED101" i="14"/>
  <c r="LT102" i="14"/>
  <c r="LP103" i="14"/>
  <c r="DV103" i="14"/>
  <c r="ED103" i="14"/>
  <c r="LT104" i="14"/>
  <c r="LP105" i="14"/>
  <c r="LT106" i="14"/>
  <c r="LP107" i="14"/>
  <c r="LT108" i="14"/>
  <c r="LP109" i="14"/>
  <c r="ED109" i="14"/>
  <c r="DR110" i="14"/>
  <c r="LT110" i="14"/>
  <c r="LP111" i="14"/>
  <c r="ED111" i="14"/>
  <c r="LT112" i="14"/>
  <c r="LP113" i="14"/>
  <c r="DR114" i="14"/>
  <c r="LT114" i="14"/>
  <c r="LP115" i="14"/>
  <c r="LT116" i="14"/>
  <c r="LP117" i="14"/>
  <c r="DV117" i="14"/>
  <c r="ED117" i="14"/>
  <c r="DR118" i="14"/>
  <c r="LT118" i="14"/>
  <c r="LP119" i="14"/>
  <c r="ED119" i="14"/>
  <c r="DR121" i="14"/>
  <c r="LT121" i="14"/>
  <c r="LP122" i="14"/>
  <c r="DV122" i="14"/>
  <c r="ED122" i="14"/>
  <c r="LT123" i="14"/>
  <c r="LP124" i="14"/>
  <c r="ED124" i="14"/>
  <c r="LT125" i="14"/>
  <c r="LP126" i="14"/>
  <c r="ED126" i="14"/>
  <c r="LT127" i="14"/>
  <c r="LP128" i="14"/>
  <c r="ED128" i="14"/>
  <c r="LT129" i="14"/>
  <c r="LP130" i="14"/>
  <c r="ED130" i="14"/>
  <c r="DR131" i="14"/>
  <c r="LT131" i="14"/>
  <c r="LP132" i="14"/>
  <c r="ED132" i="14"/>
  <c r="LT133" i="14"/>
  <c r="LP134" i="14"/>
  <c r="DR136" i="14"/>
  <c r="LT136" i="14"/>
  <c r="LP137" i="14"/>
  <c r="ED137" i="14"/>
  <c r="LT138" i="14"/>
  <c r="LP140" i="14"/>
  <c r="LT141" i="14"/>
  <c r="LP142" i="14"/>
  <c r="DV142" i="14"/>
  <c r="LT143" i="14"/>
  <c r="LP145" i="14"/>
  <c r="ED145" i="14"/>
  <c r="LT146" i="14"/>
  <c r="LP147" i="14"/>
  <c r="ED147" i="14"/>
  <c r="LT149" i="14"/>
  <c r="LP150" i="14"/>
  <c r="LO150" i="14"/>
  <c r="LU150" i="14"/>
  <c r="DU150" i="14"/>
  <c r="EC150" i="14"/>
  <c r="DQ151" i="14"/>
  <c r="LW151" i="14"/>
  <c r="LS151" i="14"/>
  <c r="LU152" i="14"/>
  <c r="LO152" i="14"/>
  <c r="DU152" i="14"/>
  <c r="EC152" i="14"/>
  <c r="DQ153" i="14"/>
  <c r="LS153" i="14"/>
  <c r="LW153" i="14"/>
  <c r="LO154" i="14"/>
  <c r="LU154" i="14"/>
  <c r="DU154" i="14"/>
  <c r="EC154" i="14"/>
  <c r="LU156" i="14"/>
  <c r="LO156" i="14"/>
  <c r="EC156" i="14"/>
  <c r="LW157" i="14"/>
  <c r="LS157" i="14"/>
  <c r="LO158" i="14"/>
  <c r="LU158" i="14"/>
  <c r="LS159" i="14"/>
  <c r="LW159" i="14"/>
  <c r="LU161" i="14"/>
  <c r="LO161" i="14"/>
  <c r="EC161" i="14"/>
  <c r="LS162" i="14"/>
  <c r="LW162" i="14"/>
  <c r="LO163" i="14"/>
  <c r="LU163" i="14"/>
  <c r="DQ164" i="14"/>
  <c r="LW164" i="14"/>
  <c r="LS164" i="14"/>
  <c r="LO166" i="14"/>
  <c r="LU166" i="14"/>
  <c r="DU166" i="14"/>
  <c r="EC166" i="14"/>
  <c r="LW167" i="14"/>
  <c r="LS167" i="14"/>
  <c r="LU168" i="14"/>
  <c r="LO168" i="14"/>
  <c r="EC168" i="14"/>
  <c r="DQ169" i="14"/>
  <c r="DX151" i="14"/>
  <c r="EF151" i="14"/>
  <c r="DT152" i="14"/>
  <c r="LR152" i="14"/>
  <c r="EF153" i="14"/>
  <c r="LR154" i="14"/>
  <c r="LR156" i="14"/>
  <c r="EF157" i="14"/>
  <c r="LR158" i="14"/>
  <c r="DX159" i="14"/>
  <c r="EF159" i="14"/>
  <c r="LR161" i="14"/>
  <c r="LR163" i="14"/>
  <c r="DX164" i="14"/>
  <c r="EF164" i="14"/>
  <c r="LR166" i="14"/>
  <c r="LR168" i="14"/>
  <c r="DX169" i="14"/>
  <c r="EF169" i="14"/>
  <c r="DW150" i="14"/>
  <c r="EE150" i="14"/>
  <c r="DS151" i="14"/>
  <c r="LQ151" i="14"/>
  <c r="LV151" i="14"/>
  <c r="DW152" i="14"/>
  <c r="EE152" i="14"/>
  <c r="DS153" i="14"/>
  <c r="LQ153" i="14"/>
  <c r="LV153" i="14"/>
  <c r="DW154" i="14"/>
  <c r="LQ157" i="14"/>
  <c r="LV157" i="14"/>
  <c r="LV159" i="14"/>
  <c r="LQ159" i="14"/>
  <c r="LQ162" i="14"/>
  <c r="LV162" i="14"/>
  <c r="DS164" i="14"/>
  <c r="LV164" i="14"/>
  <c r="LQ164" i="14"/>
  <c r="DW166" i="14"/>
  <c r="EE166" i="14"/>
  <c r="LV167" i="14"/>
  <c r="LQ167" i="14"/>
  <c r="DS169" i="14"/>
  <c r="LQ169" i="14"/>
  <c r="LV169" i="14"/>
  <c r="ED150" i="14"/>
  <c r="DR151" i="14"/>
  <c r="LT151" i="14"/>
  <c r="LP152" i="14"/>
  <c r="DV152" i="14"/>
  <c r="ED152" i="14"/>
  <c r="LT153" i="14"/>
  <c r="LP154" i="14"/>
  <c r="DV154" i="14"/>
  <c r="ED154" i="14"/>
  <c r="LP156" i="14"/>
  <c r="ED156" i="14"/>
  <c r="LT157" i="14"/>
  <c r="LP158" i="14"/>
  <c r="ED158" i="14"/>
  <c r="DR159" i="14"/>
  <c r="LT159" i="14"/>
  <c r="LP161" i="14"/>
  <c r="LT162" i="14"/>
  <c r="LP163" i="14"/>
  <c r="LT164" i="14"/>
  <c r="LP166" i="14"/>
  <c r="DV166" i="14"/>
  <c r="ED166" i="14"/>
  <c r="LT167" i="14"/>
  <c r="LP168" i="14"/>
  <c r="ED168" i="14"/>
  <c r="LT169" i="14"/>
  <c r="DY169" i="14"/>
  <c r="DO169" i="14" s="1"/>
  <c r="LS169" i="14"/>
  <c r="LW169" i="14"/>
  <c r="LR170" i="14"/>
  <c r="EE170" i="14"/>
  <c r="GM170" i="14" s="1"/>
  <c r="IA170" i="14" s="1"/>
  <c r="LT170" i="14"/>
  <c r="LQ36" i="14"/>
  <c r="LV36" i="14"/>
  <c r="EA36" i="14"/>
  <c r="DM36" i="14" s="1"/>
  <c r="LV39" i="14"/>
  <c r="LQ39" i="14"/>
  <c r="LQ41" i="14"/>
  <c r="LV41" i="14"/>
  <c r="EA41" i="14"/>
  <c r="DM41" i="14" s="1"/>
  <c r="DW42" i="14"/>
  <c r="EE42" i="14"/>
  <c r="LV43" i="14"/>
  <c r="LQ43" i="14"/>
  <c r="DW44" i="14"/>
  <c r="EE44" i="14"/>
  <c r="LQ45" i="14"/>
  <c r="LV45" i="14"/>
  <c r="EA45" i="14"/>
  <c r="DM45" i="14" s="1"/>
  <c r="LV47" i="14"/>
  <c r="LQ47" i="14"/>
  <c r="DS49" i="14"/>
  <c r="LQ49" i="14"/>
  <c r="LV49" i="14"/>
  <c r="EA49" i="14"/>
  <c r="DM49" i="14" s="1"/>
  <c r="DW50" i="14"/>
  <c r="EE50" i="14"/>
  <c r="LV51" i="14"/>
  <c r="LQ51" i="14"/>
  <c r="DW52" i="14"/>
  <c r="EE52" i="14"/>
  <c r="LQ53" i="14"/>
  <c r="LV53" i="14"/>
  <c r="EA53" i="14"/>
  <c r="DM53" i="14" s="1"/>
  <c r="DW54" i="14"/>
  <c r="LV55" i="14"/>
  <c r="LQ55" i="14"/>
  <c r="LQ57" i="14"/>
  <c r="LV57" i="14"/>
  <c r="EA57" i="14"/>
  <c r="DM57" i="14" s="1"/>
  <c r="LV59" i="14"/>
  <c r="LQ59" i="14"/>
  <c r="LQ61" i="14"/>
  <c r="LV61" i="14"/>
  <c r="DW62" i="14"/>
  <c r="LV63" i="14"/>
  <c r="LQ63" i="14"/>
  <c r="DS65" i="14"/>
  <c r="LQ65" i="14"/>
  <c r="LV65" i="14"/>
  <c r="EA65" i="14"/>
  <c r="DM65" i="14" s="1"/>
  <c r="LQ68" i="14"/>
  <c r="LV68" i="14"/>
  <c r="DS71" i="14"/>
  <c r="LV71" i="14"/>
  <c r="LQ71" i="14"/>
  <c r="EA71" i="14"/>
  <c r="DM71" i="14" s="1"/>
  <c r="DW72" i="14"/>
  <c r="EE72" i="14"/>
  <c r="DS73" i="14"/>
  <c r="LQ73" i="14"/>
  <c r="LV73" i="14"/>
  <c r="DW74" i="14"/>
  <c r="EE74" i="14"/>
  <c r="DS75" i="14"/>
  <c r="LV75" i="14"/>
  <c r="LQ75" i="14"/>
  <c r="EA75" i="14"/>
  <c r="DM75" i="14" s="1"/>
  <c r="DW76" i="14"/>
  <c r="EE76" i="14"/>
  <c r="LV78" i="14"/>
  <c r="LQ78" i="14"/>
  <c r="LQ80" i="14"/>
  <c r="LV80" i="14"/>
  <c r="LV82" i="14"/>
  <c r="LQ82" i="14"/>
  <c r="DW83" i="14"/>
  <c r="LQ85" i="14"/>
  <c r="LV85" i="14"/>
  <c r="DW86" i="14"/>
  <c r="LV87" i="14"/>
  <c r="LQ87" i="14"/>
  <c r="DW89" i="14"/>
  <c r="EE89" i="14"/>
  <c r="DS90" i="14"/>
  <c r="LV90" i="14"/>
  <c r="LQ90" i="14"/>
  <c r="EA90" i="14"/>
  <c r="DM90" i="14" s="1"/>
  <c r="DW91" i="14"/>
  <c r="EE91" i="14"/>
  <c r="LQ92" i="14"/>
  <c r="LV92" i="14"/>
  <c r="LT36" i="14"/>
  <c r="LP38" i="14"/>
  <c r="LT39" i="14"/>
  <c r="LP40" i="14"/>
  <c r="LT41" i="14"/>
  <c r="LP42" i="14"/>
  <c r="DV42" i="14"/>
  <c r="ED42" i="14"/>
  <c r="LT43" i="14"/>
  <c r="LP44" i="14"/>
  <c r="ED44" i="14"/>
  <c r="LT45" i="14"/>
  <c r="LP46" i="14"/>
  <c r="ED46" i="14"/>
  <c r="LT47" i="14"/>
  <c r="LP48" i="14"/>
  <c r="DR49" i="14"/>
  <c r="LT49" i="14"/>
  <c r="LP50" i="14"/>
  <c r="ED50" i="14"/>
  <c r="LT51" i="14"/>
  <c r="LP52" i="14"/>
  <c r="DV52" i="14"/>
  <c r="ED52" i="14"/>
  <c r="LT53" i="14"/>
  <c r="LP54" i="14"/>
  <c r="LT55" i="14"/>
  <c r="LP56" i="14"/>
  <c r="LT57" i="14"/>
  <c r="LP58" i="14"/>
  <c r="LT59" i="14"/>
  <c r="LP60" i="14"/>
  <c r="LT61" i="14"/>
  <c r="LP62" i="14"/>
  <c r="DV62" i="14"/>
  <c r="ED62" i="14"/>
  <c r="LT63" i="14"/>
  <c r="LP64" i="14"/>
  <c r="ED64" i="14"/>
  <c r="LT65" i="14"/>
  <c r="LP67" i="14"/>
  <c r="ED67" i="14"/>
  <c r="LT68" i="14"/>
  <c r="LP70" i="14"/>
  <c r="ED70" i="14"/>
  <c r="DR71" i="14"/>
  <c r="LT71" i="14"/>
  <c r="LP72" i="14"/>
  <c r="DV72" i="14"/>
  <c r="ED72" i="14"/>
  <c r="DR73" i="14"/>
  <c r="LT73" i="14"/>
  <c r="LP74" i="14"/>
  <c r="ED74" i="14"/>
  <c r="LT75" i="14"/>
  <c r="LP76" i="14"/>
  <c r="DV76" i="14"/>
  <c r="ED76" i="14"/>
  <c r="LT78" i="14"/>
  <c r="LP79" i="14"/>
  <c r="LT80" i="14"/>
  <c r="LP81" i="14"/>
  <c r="LT82" i="14"/>
  <c r="LP83" i="14"/>
  <c r="ED83" i="14"/>
  <c r="LT85" i="14"/>
  <c r="LP86" i="14"/>
  <c r="LT87" i="14"/>
  <c r="LP89" i="14"/>
  <c r="DV89" i="14"/>
  <c r="ED89" i="14"/>
  <c r="LT90" i="14"/>
  <c r="LP91" i="14"/>
  <c r="DV91" i="14"/>
  <c r="ED91" i="14"/>
  <c r="LT92" i="14"/>
  <c r="LS93" i="14"/>
  <c r="LW93" i="14"/>
  <c r="LU95" i="14"/>
  <c r="LO95" i="14"/>
  <c r="DQ96" i="14"/>
  <c r="LS96" i="14"/>
  <c r="LW96" i="14"/>
  <c r="LO97" i="14"/>
  <c r="LU97" i="14"/>
  <c r="DU97" i="14"/>
  <c r="EC97" i="14"/>
  <c r="DQ98" i="14"/>
  <c r="LS98" i="14"/>
  <c r="LW98" i="14"/>
  <c r="LU99" i="14"/>
  <c r="LO99" i="14"/>
  <c r="EC99" i="14"/>
  <c r="LW100" i="14"/>
  <c r="LS100" i="14"/>
  <c r="LO101" i="14"/>
  <c r="LU101" i="14"/>
  <c r="DU101" i="14"/>
  <c r="EC101" i="14"/>
  <c r="DQ102" i="14"/>
  <c r="LS102" i="14"/>
  <c r="LW102" i="14"/>
  <c r="LU103" i="14"/>
  <c r="LO103" i="14"/>
  <c r="DU103" i="14"/>
  <c r="EC103" i="14"/>
  <c r="LW104" i="14"/>
  <c r="LS104" i="14"/>
  <c r="LO105" i="14"/>
  <c r="LU105" i="14"/>
  <c r="EC105" i="14"/>
  <c r="LS106" i="14"/>
  <c r="LW106" i="14"/>
  <c r="LU107" i="14"/>
  <c r="LO107" i="14"/>
  <c r="LW108" i="14"/>
  <c r="LS108" i="14"/>
  <c r="LO109" i="14"/>
  <c r="LU109" i="14"/>
  <c r="EC109" i="14"/>
  <c r="DQ110" i="14"/>
  <c r="LS110" i="14"/>
  <c r="LW110" i="14"/>
  <c r="LU111" i="14"/>
  <c r="LO111" i="14"/>
  <c r="DU111" i="14"/>
  <c r="EC111" i="14"/>
  <c r="LS112" i="14"/>
  <c r="LW112" i="14"/>
  <c r="LO113" i="14"/>
  <c r="LU113" i="14"/>
  <c r="DQ114" i="14"/>
  <c r="LS114" i="14"/>
  <c r="LW114" i="14"/>
  <c r="LU115" i="14"/>
  <c r="LO115" i="14"/>
  <c r="EC115" i="14"/>
  <c r="LW116" i="14"/>
  <c r="LS116" i="14"/>
  <c r="LO117" i="14"/>
  <c r="LU117" i="14"/>
  <c r="EC117" i="14"/>
  <c r="LS118" i="14"/>
  <c r="LW118" i="14"/>
  <c r="LU119" i="14"/>
  <c r="LO119" i="14"/>
  <c r="EC119" i="14"/>
  <c r="DQ121" i="14"/>
  <c r="LS121" i="14"/>
  <c r="LW121" i="14"/>
  <c r="LO122" i="14"/>
  <c r="LU122" i="14"/>
  <c r="DU122" i="14"/>
  <c r="EC122" i="14"/>
  <c r="LS123" i="14"/>
  <c r="LW123" i="14"/>
  <c r="LU124" i="14"/>
  <c r="LO124" i="14"/>
  <c r="LS125" i="14"/>
  <c r="LW125" i="14"/>
  <c r="LO126" i="14"/>
  <c r="LU126" i="14"/>
  <c r="EC126" i="14"/>
  <c r="LS127" i="14"/>
  <c r="LW127" i="14"/>
  <c r="LU128" i="14"/>
  <c r="LO128" i="14"/>
  <c r="LW129" i="14"/>
  <c r="LS129" i="14"/>
  <c r="LO130" i="14"/>
  <c r="LU130" i="14"/>
  <c r="LS131" i="14"/>
  <c r="LW131" i="14"/>
  <c r="LU132" i="14"/>
  <c r="LO132" i="14"/>
  <c r="EC132" i="14"/>
  <c r="LS133" i="14"/>
  <c r="LW133" i="14"/>
  <c r="LO134" i="14"/>
  <c r="LU134" i="14"/>
  <c r="DQ136" i="14"/>
  <c r="LS136" i="14"/>
  <c r="LW136" i="14"/>
  <c r="LO137" i="14"/>
  <c r="LU137" i="14"/>
  <c r="EC137" i="14"/>
  <c r="LS138" i="14"/>
  <c r="LW138" i="14"/>
  <c r="LU140" i="14"/>
  <c r="LO140" i="14"/>
  <c r="LS141" i="14"/>
  <c r="LW141" i="14"/>
  <c r="LO142" i="14"/>
  <c r="LU142" i="14"/>
  <c r="LS143" i="14"/>
  <c r="LW143" i="14"/>
  <c r="LO145" i="14"/>
  <c r="LU145" i="14"/>
  <c r="EC145" i="14"/>
  <c r="LS146" i="14"/>
  <c r="LW146" i="14"/>
  <c r="LU147" i="14"/>
  <c r="LO147" i="14"/>
  <c r="LS149" i="14"/>
  <c r="LW149" i="14"/>
  <c r="LR95" i="14"/>
  <c r="DX96" i="14"/>
  <c r="EF96" i="14"/>
  <c r="DT97" i="14"/>
  <c r="LR97" i="14"/>
  <c r="DX98" i="14"/>
  <c r="EF98" i="14"/>
  <c r="LR99" i="14"/>
  <c r="DT101" i="14"/>
  <c r="LR101" i="14"/>
  <c r="DX102" i="14"/>
  <c r="EF102" i="14"/>
  <c r="DT103" i="14"/>
  <c r="LR103" i="14"/>
  <c r="LR105" i="14"/>
  <c r="EF106" i="14"/>
  <c r="LR107" i="14"/>
  <c r="LR109" i="14"/>
  <c r="DX110" i="14"/>
  <c r="EF110" i="14"/>
  <c r="LR111" i="14"/>
  <c r="EF112" i="14"/>
  <c r="LR113" i="14"/>
  <c r="DX114" i="14"/>
  <c r="EF114" i="14"/>
  <c r="LR115" i="14"/>
  <c r="DX116" i="14"/>
  <c r="LR117" i="14"/>
  <c r="DX118" i="14"/>
  <c r="EF118" i="14"/>
  <c r="LR119" i="14"/>
  <c r="DX121" i="14"/>
  <c r="EF121" i="14"/>
  <c r="DT122" i="14"/>
  <c r="LR122" i="14"/>
  <c r="EF123" i="14"/>
  <c r="LR124" i="14"/>
  <c r="DX125" i="14"/>
  <c r="EF125" i="14"/>
  <c r="LR126" i="14"/>
  <c r="DX127" i="14"/>
  <c r="LR128" i="14"/>
  <c r="EF129" i="14"/>
  <c r="LR130" i="14"/>
  <c r="DX131" i="14"/>
  <c r="EF131" i="14"/>
  <c r="LR132" i="14"/>
  <c r="DX133" i="14"/>
  <c r="EF133" i="14"/>
  <c r="LR134" i="14"/>
  <c r="DX136" i="14"/>
  <c r="EF136" i="14"/>
  <c r="LR137" i="14"/>
  <c r="LR140" i="14"/>
  <c r="LR142" i="14"/>
  <c r="LR145" i="14"/>
  <c r="LR147" i="14"/>
  <c r="DX149" i="14"/>
  <c r="EF149" i="14"/>
  <c r="DT150" i="14"/>
  <c r="LR150" i="14"/>
  <c r="LQ93" i="14"/>
  <c r="LV93" i="14"/>
  <c r="LQ96" i="14"/>
  <c r="LV96" i="14"/>
  <c r="DW97" i="14"/>
  <c r="EE97" i="14"/>
  <c r="DS98" i="14"/>
  <c r="LV98" i="14"/>
  <c r="LQ98" i="14"/>
  <c r="DW99" i="14"/>
  <c r="LQ100" i="14"/>
  <c r="LV100" i="14"/>
  <c r="DW101" i="14"/>
  <c r="EE101" i="14"/>
  <c r="DS102" i="14"/>
  <c r="LV102" i="14"/>
  <c r="LQ102" i="14"/>
  <c r="DW103" i="14"/>
  <c r="EE103" i="14"/>
  <c r="LQ104" i="14"/>
  <c r="LV104" i="14"/>
  <c r="LV106" i="14"/>
  <c r="LQ106" i="14"/>
  <c r="DS108" i="14"/>
  <c r="LQ108" i="14"/>
  <c r="LV108" i="14"/>
  <c r="DS110" i="14"/>
  <c r="LV110" i="14"/>
  <c r="LQ110" i="14"/>
  <c r="DW111" i="14"/>
  <c r="EE111" i="14"/>
  <c r="LQ112" i="14"/>
  <c r="LV112" i="14"/>
  <c r="DS114" i="14"/>
  <c r="LV114" i="14"/>
  <c r="LQ114" i="14"/>
  <c r="DW115" i="14"/>
  <c r="DS116" i="14"/>
  <c r="LQ116" i="14"/>
  <c r="LV116" i="14"/>
  <c r="EE117" i="14"/>
  <c r="DS118" i="14"/>
  <c r="LV118" i="14"/>
  <c r="LQ118" i="14"/>
  <c r="DS121" i="14"/>
  <c r="LQ121" i="14"/>
  <c r="LV121" i="14"/>
  <c r="DW122" i="14"/>
  <c r="EE122" i="14"/>
  <c r="LV123" i="14"/>
  <c r="LQ123" i="14"/>
  <c r="EE124" i="14"/>
  <c r="LQ125" i="14"/>
  <c r="LV125" i="14"/>
  <c r="DW126" i="14"/>
  <c r="EE126" i="14"/>
  <c r="LV127" i="14"/>
  <c r="LQ127" i="14"/>
  <c r="DS129" i="14"/>
  <c r="LQ129" i="14"/>
  <c r="LV129" i="14"/>
  <c r="DS131" i="14"/>
  <c r="LV131" i="14"/>
  <c r="LQ131" i="14"/>
  <c r="DW132" i="14"/>
  <c r="LQ133" i="14"/>
  <c r="LV133" i="14"/>
  <c r="DS136" i="14"/>
  <c r="LQ136" i="14"/>
  <c r="LV136" i="14"/>
  <c r="DW137" i="14"/>
  <c r="LQ138" i="14"/>
  <c r="LV138" i="14"/>
  <c r="LQ141" i="14"/>
  <c r="LV141" i="14"/>
  <c r="DS143" i="14"/>
  <c r="LV143" i="14"/>
  <c r="LQ143" i="14"/>
  <c r="LQ146" i="14"/>
  <c r="LV146" i="14"/>
  <c r="DW147" i="14"/>
  <c r="DS149" i="14"/>
  <c r="LQ149" i="14"/>
  <c r="LV149" i="14"/>
  <c r="LP93" i="14"/>
  <c r="DV93" i="14"/>
  <c r="LT95" i="14"/>
  <c r="LP96" i="14"/>
  <c r="DV96" i="14"/>
  <c r="ED96" i="14"/>
  <c r="LT97" i="14"/>
  <c r="LP98" i="14"/>
  <c r="DV98" i="14"/>
  <c r="ED98" i="14"/>
  <c r="LT99" i="14"/>
  <c r="LP100" i="14"/>
  <c r="ED100" i="14"/>
  <c r="DR101" i="14"/>
  <c r="LT101" i="14"/>
  <c r="LP102" i="14"/>
  <c r="DV102" i="14"/>
  <c r="ED102" i="14"/>
  <c r="LT103" i="14"/>
  <c r="LP104" i="14"/>
  <c r="LT105" i="14"/>
  <c r="LP106" i="14"/>
  <c r="ED106" i="14"/>
  <c r="LT107" i="14"/>
  <c r="LP108" i="14"/>
  <c r="LT109" i="14"/>
  <c r="LP110" i="14"/>
  <c r="DV110" i="14"/>
  <c r="ED110" i="14"/>
  <c r="DZ111" i="14"/>
  <c r="DP111" i="14" s="1"/>
  <c r="LT111" i="14"/>
  <c r="LP112" i="14"/>
  <c r="LT113" i="14"/>
  <c r="LP114" i="14"/>
  <c r="DV114" i="14"/>
  <c r="ED114" i="14"/>
  <c r="LT115" i="14"/>
  <c r="LP116" i="14"/>
  <c r="DV116" i="14"/>
  <c r="ED116" i="14"/>
  <c r="LT117" i="14"/>
  <c r="LP118" i="14"/>
  <c r="DV118" i="14"/>
  <c r="ED118" i="14"/>
  <c r="LT119" i="14"/>
  <c r="LP121" i="14"/>
  <c r="DV121" i="14"/>
  <c r="ED121" i="14"/>
  <c r="DR122" i="14"/>
  <c r="LT122" i="14"/>
  <c r="LP123" i="14"/>
  <c r="LT124" i="14"/>
  <c r="LP125" i="14"/>
  <c r="ED125" i="14"/>
  <c r="LT126" i="14"/>
  <c r="LP127" i="14"/>
  <c r="ED127" i="14"/>
  <c r="LT128" i="14"/>
  <c r="LP129" i="14"/>
  <c r="ED129" i="14"/>
  <c r="LT130" i="14"/>
  <c r="LP131" i="14"/>
  <c r="DV131" i="14"/>
  <c r="ED131" i="14"/>
  <c r="LT132" i="14"/>
  <c r="LP133" i="14"/>
  <c r="DV133" i="14"/>
  <c r="ED133" i="14"/>
  <c r="LT134" i="14"/>
  <c r="LP136" i="14"/>
  <c r="DV136" i="14"/>
  <c r="ED136" i="14"/>
  <c r="LT137" i="14"/>
  <c r="LP138" i="14"/>
  <c r="LT140" i="14"/>
  <c r="LP141" i="14"/>
  <c r="ED141" i="14"/>
  <c r="LT142" i="14"/>
  <c r="LP143" i="14"/>
  <c r="ED143" i="14"/>
  <c r="LT145" i="14"/>
  <c r="LP146" i="14"/>
  <c r="LT147" i="14"/>
  <c r="LP149" i="14"/>
  <c r="DV149" i="14"/>
  <c r="ED149" i="14"/>
  <c r="LT150" i="14"/>
  <c r="DQ150" i="14"/>
  <c r="LS150" i="14"/>
  <c r="LW150" i="14"/>
  <c r="LU151" i="14"/>
  <c r="LO151" i="14"/>
  <c r="DU151" i="14"/>
  <c r="EC151" i="14"/>
  <c r="LS152" i="14"/>
  <c r="LW152" i="14"/>
  <c r="LO153" i="14"/>
  <c r="LU153" i="14"/>
  <c r="EC153" i="14"/>
  <c r="DY154" i="14"/>
  <c r="DO154" i="14" s="1"/>
  <c r="LS154" i="14"/>
  <c r="LW154" i="14"/>
  <c r="LW156" i="14"/>
  <c r="LS156" i="14"/>
  <c r="LU157" i="14"/>
  <c r="LO157" i="14"/>
  <c r="EC157" i="14"/>
  <c r="LS158" i="14"/>
  <c r="LW158" i="14"/>
  <c r="LO159" i="14"/>
  <c r="LU159" i="14"/>
  <c r="DU159" i="14"/>
  <c r="EC159" i="14"/>
  <c r="LS161" i="14"/>
  <c r="LW161" i="14"/>
  <c r="LO162" i="14"/>
  <c r="LU162" i="14"/>
  <c r="LS163" i="14"/>
  <c r="LW163" i="14"/>
  <c r="LU164" i="14"/>
  <c r="LO164" i="14"/>
  <c r="DU164" i="14"/>
  <c r="EC164" i="14"/>
  <c r="DQ166" i="14"/>
  <c r="LS166" i="14"/>
  <c r="LW166" i="14"/>
  <c r="LU167" i="14"/>
  <c r="LO167" i="14"/>
  <c r="LW168" i="14"/>
  <c r="LS168" i="14"/>
  <c r="LU169" i="14"/>
  <c r="LO169" i="14"/>
  <c r="DU169" i="14"/>
  <c r="DX152" i="14"/>
  <c r="EF152" i="14"/>
  <c r="LR153" i="14"/>
  <c r="DX154" i="14"/>
  <c r="EF154" i="14"/>
  <c r="LR157" i="14"/>
  <c r="LR159" i="14"/>
  <c r="LR162" i="14"/>
  <c r="EB162" i="14"/>
  <c r="DN162" i="14" s="1"/>
  <c r="DT164" i="14"/>
  <c r="LR164" i="14"/>
  <c r="DX166" i="14"/>
  <c r="EF166" i="14"/>
  <c r="LR167" i="14"/>
  <c r="LR169" i="14"/>
  <c r="EC169" i="14"/>
  <c r="DS150" i="14"/>
  <c r="LV150" i="14"/>
  <c r="LQ150" i="14"/>
  <c r="DW151" i="14"/>
  <c r="EE151" i="14"/>
  <c r="LQ152" i="14"/>
  <c r="LV152" i="14"/>
  <c r="DW153" i="14"/>
  <c r="DS154" i="14"/>
  <c r="LV154" i="14"/>
  <c r="LQ154" i="14"/>
  <c r="EA154" i="14"/>
  <c r="DM154" i="14" s="1"/>
  <c r="LV156" i="14"/>
  <c r="LQ156" i="14"/>
  <c r="DW157" i="14"/>
  <c r="EE157" i="14"/>
  <c r="LV158" i="14"/>
  <c r="LQ158" i="14"/>
  <c r="DW159" i="14"/>
  <c r="EE159" i="14"/>
  <c r="LQ161" i="14"/>
  <c r="LV161" i="14"/>
  <c r="DW162" i="14"/>
  <c r="LV163" i="14"/>
  <c r="LQ163" i="14"/>
  <c r="DW164" i="14"/>
  <c r="EE164" i="14"/>
  <c r="DS166" i="14"/>
  <c r="LV166" i="14"/>
  <c r="LQ166" i="14"/>
  <c r="LQ168" i="14"/>
  <c r="LV168" i="14"/>
  <c r="DW169" i="14"/>
  <c r="LP151" i="14"/>
  <c r="DV151" i="14"/>
  <c r="ED151" i="14"/>
  <c r="LT152" i="14"/>
  <c r="LP153" i="14"/>
  <c r="ED153" i="14"/>
  <c r="DZ154" i="14"/>
  <c r="DP154" i="14" s="1"/>
  <c r="LT154" i="14"/>
  <c r="LT156" i="14"/>
  <c r="LP157" i="14"/>
  <c r="ED157" i="14"/>
  <c r="LT158" i="14"/>
  <c r="LP159" i="14"/>
  <c r="DV159" i="14"/>
  <c r="ED159" i="14"/>
  <c r="LT161" i="14"/>
  <c r="LP162" i="14"/>
  <c r="ED162" i="14"/>
  <c r="LT163" i="14"/>
  <c r="LP164" i="14"/>
  <c r="DV164" i="14"/>
  <c r="ED164" i="14"/>
  <c r="LT166" i="14"/>
  <c r="LP167" i="14"/>
  <c r="LT168" i="14"/>
  <c r="LP169" i="14"/>
  <c r="ED169" i="14"/>
  <c r="GS9" i="14"/>
  <c r="CW9" i="14"/>
  <c r="CV9" i="14"/>
  <c r="GW9" i="14"/>
  <c r="DV40" i="14"/>
  <c r="CR9" i="14"/>
  <c r="LD9" i="14" s="1"/>
  <c r="KI9" i="14" s="1"/>
  <c r="HA9" i="14"/>
  <c r="GZ9" i="14"/>
  <c r="GO9" i="14"/>
  <c r="HB9" i="14"/>
  <c r="HC9" i="14"/>
  <c r="GP9" i="14"/>
  <c r="HE9" i="14"/>
  <c r="GR9" i="14"/>
  <c r="HD9" i="14"/>
  <c r="DW40" i="14"/>
  <c r="CS9" i="14"/>
  <c r="EE40" i="14"/>
  <c r="DA9" i="14"/>
  <c r="ED40" i="14"/>
  <c r="CZ9" i="14"/>
  <c r="LL9" i="14" s="1"/>
  <c r="KQ9" i="14" s="1"/>
  <c r="DQ40" i="14"/>
  <c r="CM9" i="14"/>
  <c r="DT40" i="14"/>
  <c r="CP9" i="14"/>
  <c r="LB9" i="14" s="1"/>
  <c r="KG9" i="14" s="1"/>
  <c r="CK9" i="14"/>
  <c r="CJ9" i="14"/>
  <c r="KV9" i="14" s="1"/>
  <c r="KA9" i="14" s="1"/>
  <c r="CU9" i="14"/>
  <c r="CX9" i="14"/>
  <c r="LJ9" i="14" s="1"/>
  <c r="KO9" i="14" s="1"/>
  <c r="GQ9" i="14"/>
  <c r="DS40" i="14"/>
  <c r="CO9" i="14"/>
  <c r="HF9" i="14"/>
  <c r="GU9" i="14"/>
  <c r="HG9" i="14"/>
  <c r="GV9" i="14"/>
  <c r="GT9" i="14"/>
  <c r="GY9" i="14"/>
  <c r="HH9" i="14"/>
  <c r="DR40" i="14"/>
  <c r="CN9" i="14"/>
  <c r="KZ9" i="14" s="1"/>
  <c r="KE9" i="14" s="1"/>
  <c r="DU40" i="14"/>
  <c r="CQ9" i="14"/>
  <c r="EC40" i="14"/>
  <c r="CY9" i="14"/>
  <c r="DX40" i="14"/>
  <c r="CT9" i="14"/>
  <c r="LF9" i="14" s="1"/>
  <c r="KK9" i="14" s="1"/>
  <c r="EF40" i="14"/>
  <c r="DB9" i="14"/>
  <c r="LN9" i="14" s="1"/>
  <c r="KS9" i="14" s="1"/>
  <c r="CI9" i="14"/>
  <c r="CL9" i="14"/>
  <c r="KX9" i="14" s="1"/>
  <c r="KC9" i="14" s="1"/>
  <c r="GX9" i="14"/>
  <c r="EF170" i="14"/>
  <c r="GN170" i="14" s="1"/>
  <c r="IB170" i="14" s="1"/>
  <c r="EB170" i="14"/>
  <c r="GJ170" i="14" s="1"/>
  <c r="DW170" i="14"/>
  <c r="GE170" i="14" s="1"/>
  <c r="HS170" i="14" s="1"/>
  <c r="DT170" i="14"/>
  <c r="GB170" i="14" s="1"/>
  <c r="HP170" i="14" s="1"/>
  <c r="DZ170" i="14"/>
  <c r="GH170" i="14" s="1"/>
  <c r="DU170" i="14"/>
  <c r="GC170" i="14" s="1"/>
  <c r="HQ170" i="14" s="1"/>
  <c r="DY170" i="14"/>
  <c r="GG170" i="14" s="1"/>
  <c r="DV170" i="14"/>
  <c r="GD170" i="14" s="1"/>
  <c r="HR170" i="14" s="1"/>
  <c r="DQ170" i="14"/>
  <c r="FY170" i="14" s="1"/>
  <c r="HM170" i="14" s="1"/>
  <c r="DS170" i="14"/>
  <c r="GA170" i="14" s="1"/>
  <c r="HO170" i="14" s="1"/>
  <c r="DY45" i="14"/>
  <c r="DO45" i="14" s="1"/>
  <c r="DY47" i="14"/>
  <c r="DO47" i="14" s="1"/>
  <c r="DY49" i="14"/>
  <c r="DO49" i="14" s="1"/>
  <c r="ED170" i="14"/>
  <c r="GL170" i="14" s="1"/>
  <c r="HZ170" i="14" s="1"/>
  <c r="EA40" i="14"/>
  <c r="DM40" i="14" s="1"/>
  <c r="EA42" i="14"/>
  <c r="DM42" i="14" s="1"/>
  <c r="EA44" i="14"/>
  <c r="DM44" i="14" s="1"/>
  <c r="EA46" i="14"/>
  <c r="DM46" i="14" s="1"/>
  <c r="EA50" i="14"/>
  <c r="DM50" i="14" s="1"/>
  <c r="EA52" i="14"/>
  <c r="DM52" i="14" s="1"/>
  <c r="EA54" i="14"/>
  <c r="DM54" i="14" s="1"/>
  <c r="EA56" i="14"/>
  <c r="DM56" i="14" s="1"/>
  <c r="EA62" i="14"/>
  <c r="DM62" i="14" s="1"/>
  <c r="EA64" i="14"/>
  <c r="DM64" i="14" s="1"/>
  <c r="EA67" i="14"/>
  <c r="DM67" i="14" s="1"/>
  <c r="EA70" i="14"/>
  <c r="DM70" i="14" s="1"/>
  <c r="EA72" i="14"/>
  <c r="DM72" i="14" s="1"/>
  <c r="EA74" i="14"/>
  <c r="DM74" i="14" s="1"/>
  <c r="EA76" i="14"/>
  <c r="DM76" i="14" s="1"/>
  <c r="EA83" i="14"/>
  <c r="DM83" i="14" s="1"/>
  <c r="EA89" i="14"/>
  <c r="DM89" i="14" s="1"/>
  <c r="EA91" i="14"/>
  <c r="DM91" i="14" s="1"/>
  <c r="DZ40" i="14"/>
  <c r="DP40" i="14" s="1"/>
  <c r="DZ44" i="14"/>
  <c r="DP44" i="14" s="1"/>
  <c r="DZ52" i="14"/>
  <c r="DP52" i="14" s="1"/>
  <c r="DZ72" i="14"/>
  <c r="DP72" i="14" s="1"/>
  <c r="DZ89" i="14"/>
  <c r="DP89" i="14" s="1"/>
  <c r="DZ91" i="14"/>
  <c r="DP91" i="14" s="1"/>
  <c r="DY95" i="14"/>
  <c r="DO95" i="14" s="1"/>
  <c r="DY97" i="14"/>
  <c r="DO97" i="14" s="1"/>
  <c r="DY99" i="14"/>
  <c r="DO99" i="14" s="1"/>
  <c r="DY101" i="14"/>
  <c r="DO101" i="14" s="1"/>
  <c r="DY103" i="14"/>
  <c r="DO103" i="14" s="1"/>
  <c r="DY105" i="14"/>
  <c r="DO105" i="14" s="1"/>
  <c r="DY109" i="14"/>
  <c r="DO109" i="14" s="1"/>
  <c r="DY111" i="14"/>
  <c r="DO111" i="14" s="1"/>
  <c r="DY115" i="14"/>
  <c r="DO115" i="14" s="1"/>
  <c r="DY117" i="14"/>
  <c r="DO117" i="14" s="1"/>
  <c r="DY119" i="14"/>
  <c r="DO119" i="14" s="1"/>
  <c r="DY122" i="14"/>
  <c r="DO122" i="14" s="1"/>
  <c r="DY132" i="14"/>
  <c r="DO132" i="14" s="1"/>
  <c r="DY137" i="14"/>
  <c r="DO137" i="14" s="1"/>
  <c r="DY142" i="14"/>
  <c r="DO142" i="14" s="1"/>
  <c r="DY145" i="14"/>
  <c r="DO145" i="14" s="1"/>
  <c r="DY147" i="14"/>
  <c r="DO147" i="14" s="1"/>
  <c r="DY41" i="14"/>
  <c r="DO41" i="14" s="1"/>
  <c r="DY75" i="14"/>
  <c r="DO75" i="14" s="1"/>
  <c r="DY78" i="14"/>
  <c r="DO78" i="14" s="1"/>
  <c r="DY90" i="14"/>
  <c r="DO90" i="14" s="1"/>
  <c r="EA43" i="14"/>
  <c r="DM43" i="14" s="1"/>
  <c r="EA47" i="14"/>
  <c r="DM47" i="14" s="1"/>
  <c r="EA55" i="14"/>
  <c r="DM55" i="14" s="1"/>
  <c r="EA63" i="14"/>
  <c r="DM63" i="14" s="1"/>
  <c r="EA68" i="14"/>
  <c r="DM68" i="14" s="1"/>
  <c r="EA73" i="14"/>
  <c r="DM73" i="14" s="1"/>
  <c r="EA78" i="14"/>
  <c r="DM78" i="14" s="1"/>
  <c r="EA92" i="14"/>
  <c r="DM92" i="14" s="1"/>
  <c r="DY36" i="14"/>
  <c r="DO36" i="14" s="1"/>
  <c r="DY55" i="14"/>
  <c r="DO55" i="14" s="1"/>
  <c r="DY59" i="14"/>
  <c r="DO59" i="14" s="1"/>
  <c r="DY65" i="14"/>
  <c r="DO65" i="14" s="1"/>
  <c r="DY85" i="14"/>
  <c r="DO85" i="14" s="1"/>
  <c r="EB78" i="14"/>
  <c r="DN78" i="14" s="1"/>
  <c r="DR170" i="14"/>
  <c r="FZ170" i="14" s="1"/>
  <c r="HN170" i="14" s="1"/>
  <c r="DY40" i="14"/>
  <c r="DO40" i="14" s="1"/>
  <c r="DY42" i="14"/>
  <c r="DO42" i="14" s="1"/>
  <c r="DY44" i="14"/>
  <c r="DO44" i="14" s="1"/>
  <c r="DY48" i="14"/>
  <c r="DO48" i="14" s="1"/>
  <c r="DY52" i="14"/>
  <c r="DO52" i="14" s="1"/>
  <c r="DY62" i="14"/>
  <c r="DO62" i="14" s="1"/>
  <c r="EB40" i="14"/>
  <c r="DN40" i="14" s="1"/>
  <c r="EB42" i="14"/>
  <c r="DN42" i="14" s="1"/>
  <c r="EB44" i="14"/>
  <c r="DN44" i="14" s="1"/>
  <c r="EB50" i="14"/>
  <c r="DN50" i="14" s="1"/>
  <c r="EB52" i="14"/>
  <c r="DN52" i="14" s="1"/>
  <c r="EB54" i="14"/>
  <c r="DN54" i="14" s="1"/>
  <c r="EB62" i="14"/>
  <c r="DN62" i="14" s="1"/>
  <c r="EB64" i="14"/>
  <c r="DN64" i="14" s="1"/>
  <c r="EB67" i="14"/>
  <c r="DN67" i="14" s="1"/>
  <c r="EB72" i="14"/>
  <c r="DN72" i="14" s="1"/>
  <c r="EB74" i="14"/>
  <c r="DN74" i="14" s="1"/>
  <c r="EB76" i="14"/>
  <c r="DN76" i="14" s="1"/>
  <c r="EB79" i="14"/>
  <c r="DN79" i="14" s="1"/>
  <c r="EB89" i="14"/>
  <c r="DN89" i="14" s="1"/>
  <c r="EB91" i="14"/>
  <c r="DN91" i="14" s="1"/>
  <c r="FF88" i="14"/>
  <c r="DR88" i="14"/>
  <c r="FN88" i="14"/>
  <c r="DZ88" i="14"/>
  <c r="DP88" i="14" s="1"/>
  <c r="FI88" i="14"/>
  <c r="DU88" i="14"/>
  <c r="FQ88" i="14"/>
  <c r="EC88" i="14"/>
  <c r="FL88" i="14"/>
  <c r="DX88" i="14"/>
  <c r="FT88" i="14"/>
  <c r="EF88" i="14"/>
  <c r="FK88" i="14"/>
  <c r="DW88" i="14"/>
  <c r="FS88" i="14"/>
  <c r="EE88" i="14"/>
  <c r="EB96" i="14"/>
  <c r="DN96" i="14" s="1"/>
  <c r="EB98" i="14"/>
  <c r="DN98" i="14" s="1"/>
  <c r="EB100" i="14"/>
  <c r="DN100" i="14" s="1"/>
  <c r="EB102" i="14"/>
  <c r="DN102" i="14" s="1"/>
  <c r="EB106" i="14"/>
  <c r="DN106" i="14" s="1"/>
  <c r="EB110" i="14"/>
  <c r="DN110" i="14" s="1"/>
  <c r="EB114" i="14"/>
  <c r="DN114" i="14" s="1"/>
  <c r="EB116" i="14"/>
  <c r="DN116" i="14" s="1"/>
  <c r="EB118" i="14"/>
  <c r="DN118" i="14" s="1"/>
  <c r="EB121" i="14"/>
  <c r="DN121" i="14" s="1"/>
  <c r="EB125" i="14"/>
  <c r="DN125" i="14" s="1"/>
  <c r="EB127" i="14"/>
  <c r="DN127" i="14" s="1"/>
  <c r="EB129" i="14"/>
  <c r="DN129" i="14" s="1"/>
  <c r="EB131" i="14"/>
  <c r="DN131" i="14" s="1"/>
  <c r="EB133" i="14"/>
  <c r="DN133" i="14" s="1"/>
  <c r="EB136" i="14"/>
  <c r="DN136" i="14" s="1"/>
  <c r="EB141" i="14"/>
  <c r="DN141" i="14" s="1"/>
  <c r="EB149" i="14"/>
  <c r="DN149" i="14" s="1"/>
  <c r="EA97" i="14"/>
  <c r="DM97" i="14" s="1"/>
  <c r="EA99" i="14"/>
  <c r="DM99" i="14" s="1"/>
  <c r="EA101" i="14"/>
  <c r="DM101" i="14" s="1"/>
  <c r="EA103" i="14"/>
  <c r="DM103" i="14" s="1"/>
  <c r="EA105" i="14"/>
  <c r="DM105" i="14" s="1"/>
  <c r="EA107" i="14"/>
  <c r="DM107" i="14" s="1"/>
  <c r="EA109" i="14"/>
  <c r="DM109" i="14" s="1"/>
  <c r="EA111" i="14"/>
  <c r="DM111" i="14" s="1"/>
  <c r="EA113" i="14"/>
  <c r="DM113" i="14" s="1"/>
  <c r="EA115" i="14"/>
  <c r="DM115" i="14" s="1"/>
  <c r="EA117" i="14"/>
  <c r="DM117" i="14" s="1"/>
  <c r="EA119" i="14"/>
  <c r="DM119" i="14" s="1"/>
  <c r="EA122" i="14"/>
  <c r="DM122" i="14" s="1"/>
  <c r="EA126" i="14"/>
  <c r="DM126" i="14" s="1"/>
  <c r="EA132" i="14"/>
  <c r="DM132" i="14" s="1"/>
  <c r="EA134" i="14"/>
  <c r="DM134" i="14" s="1"/>
  <c r="EA137" i="14"/>
  <c r="DM137" i="14" s="1"/>
  <c r="EA140" i="14"/>
  <c r="DM140" i="14" s="1"/>
  <c r="EA142" i="14"/>
  <c r="DM142" i="14" s="1"/>
  <c r="EA147" i="14"/>
  <c r="DM147" i="14" s="1"/>
  <c r="DZ96" i="14"/>
  <c r="DP96" i="14" s="1"/>
  <c r="DZ98" i="14"/>
  <c r="DP98" i="14" s="1"/>
  <c r="DZ102" i="14"/>
  <c r="DP102" i="14" s="1"/>
  <c r="DZ104" i="14"/>
  <c r="DP104" i="14" s="1"/>
  <c r="DZ110" i="14"/>
  <c r="DP110" i="14" s="1"/>
  <c r="DZ112" i="14"/>
  <c r="DP112" i="14" s="1"/>
  <c r="DZ114" i="14"/>
  <c r="DP114" i="14" s="1"/>
  <c r="DZ116" i="14"/>
  <c r="DP116" i="14" s="1"/>
  <c r="DZ118" i="14"/>
  <c r="DP118" i="14" s="1"/>
  <c r="DZ121" i="14"/>
  <c r="DP121" i="14" s="1"/>
  <c r="DZ129" i="14"/>
  <c r="DP129" i="14" s="1"/>
  <c r="DZ131" i="14"/>
  <c r="DP131" i="14" s="1"/>
  <c r="DZ133" i="14"/>
  <c r="DP133" i="14" s="1"/>
  <c r="DZ136" i="14"/>
  <c r="DP136" i="14" s="1"/>
  <c r="DZ146" i="14"/>
  <c r="DP146" i="14" s="1"/>
  <c r="DZ149" i="14"/>
  <c r="DP149" i="14" s="1"/>
  <c r="DY151" i="14"/>
  <c r="DO151" i="14" s="1"/>
  <c r="DY153" i="14"/>
  <c r="DO153" i="14" s="1"/>
  <c r="DQ155" i="14"/>
  <c r="FY155" i="14" s="1"/>
  <c r="HM155" i="14" s="1"/>
  <c r="DY155" i="14"/>
  <c r="GG155" i="14" s="1"/>
  <c r="HU155" i="14" s="1"/>
  <c r="HK155" i="14" s="1"/>
  <c r="DY157" i="14"/>
  <c r="DO157" i="14" s="1"/>
  <c r="DY159" i="14"/>
  <c r="DO159" i="14" s="1"/>
  <c r="DY162" i="14"/>
  <c r="DO162" i="14" s="1"/>
  <c r="DY164" i="14"/>
  <c r="DO164" i="14" s="1"/>
  <c r="DY167" i="14"/>
  <c r="DO167" i="14" s="1"/>
  <c r="EB152" i="14"/>
  <c r="DN152" i="14" s="1"/>
  <c r="EB154" i="14"/>
  <c r="DN154" i="14" s="1"/>
  <c r="DX155" i="14"/>
  <c r="GF155" i="14" s="1"/>
  <c r="HT155" i="14" s="1"/>
  <c r="EF155" i="14"/>
  <c r="GN155" i="14" s="1"/>
  <c r="IB155" i="14" s="1"/>
  <c r="EB161" i="14"/>
  <c r="DN161" i="14" s="1"/>
  <c r="EB163" i="14"/>
  <c r="DN163" i="14" s="1"/>
  <c r="EB166" i="14"/>
  <c r="DN166" i="14" s="1"/>
  <c r="EA151" i="14"/>
  <c r="DM151" i="14" s="1"/>
  <c r="EA153" i="14"/>
  <c r="DM153" i="14" s="1"/>
  <c r="DS155" i="14"/>
  <c r="GA155" i="14" s="1"/>
  <c r="HO155" i="14" s="1"/>
  <c r="EA155" i="14"/>
  <c r="GI155" i="14" s="1"/>
  <c r="FU155" i="14" s="1"/>
  <c r="EA157" i="14"/>
  <c r="DM157" i="14" s="1"/>
  <c r="EA159" i="14"/>
  <c r="DM159" i="14" s="1"/>
  <c r="EA164" i="14"/>
  <c r="DM164" i="14" s="1"/>
  <c r="EA167" i="14"/>
  <c r="DM167" i="14" s="1"/>
  <c r="EA169" i="14"/>
  <c r="DM169" i="14" s="1"/>
  <c r="DZ151" i="14"/>
  <c r="DP151" i="14" s="1"/>
  <c r="DZ153" i="14"/>
  <c r="DP153" i="14" s="1"/>
  <c r="DR155" i="14"/>
  <c r="FZ155" i="14" s="1"/>
  <c r="HN155" i="14" s="1"/>
  <c r="DZ155" i="14"/>
  <c r="DP155" i="14" s="1"/>
  <c r="DZ157" i="14"/>
  <c r="DP157" i="14" s="1"/>
  <c r="DZ159" i="14"/>
  <c r="DP159" i="14" s="1"/>
  <c r="DZ164" i="14"/>
  <c r="DP164" i="14" s="1"/>
  <c r="DZ169" i="14"/>
  <c r="DP169" i="14" s="1"/>
  <c r="FJ88" i="14"/>
  <c r="DV88" i="14"/>
  <c r="FR88" i="14"/>
  <c r="ED88" i="14"/>
  <c r="FE88" i="14"/>
  <c r="DQ88" i="14"/>
  <c r="FM88" i="14"/>
  <c r="DY88" i="14"/>
  <c r="DO88" i="14" s="1"/>
  <c r="FH88" i="14"/>
  <c r="DT88" i="14"/>
  <c r="FP88" i="14"/>
  <c r="EB88" i="14"/>
  <c r="DN88" i="14" s="1"/>
  <c r="FG88" i="14"/>
  <c r="DS88" i="14"/>
  <c r="FO88" i="14"/>
  <c r="EA88" i="14"/>
  <c r="DM88" i="14" s="1"/>
  <c r="DZ45" i="14"/>
  <c r="DP45" i="14" s="1"/>
  <c r="DZ47" i="14"/>
  <c r="DP47" i="14" s="1"/>
  <c r="DZ49" i="14"/>
  <c r="DP49" i="14" s="1"/>
  <c r="DZ51" i="14"/>
  <c r="DP51" i="14" s="1"/>
  <c r="DZ55" i="14"/>
  <c r="DP55" i="14" s="1"/>
  <c r="DZ63" i="14"/>
  <c r="DP63" i="14" s="1"/>
  <c r="DZ65" i="14"/>
  <c r="DP65" i="14" s="1"/>
  <c r="DZ71" i="14"/>
  <c r="DP71" i="14" s="1"/>
  <c r="DZ73" i="14"/>
  <c r="DP73" i="14" s="1"/>
  <c r="DZ75" i="14"/>
  <c r="DP75" i="14" s="1"/>
  <c r="DZ90" i="14"/>
  <c r="DP90" i="14" s="1"/>
  <c r="DY96" i="14"/>
  <c r="DO96" i="14" s="1"/>
  <c r="DY98" i="14"/>
  <c r="DO98" i="14" s="1"/>
  <c r="DY100" i="14"/>
  <c r="DO100" i="14" s="1"/>
  <c r="DY102" i="14"/>
  <c r="DO102" i="14" s="1"/>
  <c r="DY106" i="14"/>
  <c r="DO106" i="14" s="1"/>
  <c r="DY110" i="14"/>
  <c r="DO110" i="14" s="1"/>
  <c r="DY114" i="14"/>
  <c r="DO114" i="14" s="1"/>
  <c r="DY116" i="14"/>
  <c r="DO116" i="14" s="1"/>
  <c r="DY118" i="14"/>
  <c r="DO118" i="14" s="1"/>
  <c r="DY121" i="14"/>
  <c r="DO121" i="14" s="1"/>
  <c r="DY123" i="14"/>
  <c r="DO123" i="14" s="1"/>
  <c r="DY125" i="14"/>
  <c r="DO125" i="14" s="1"/>
  <c r="DY129" i="14"/>
  <c r="DO129" i="14" s="1"/>
  <c r="DY131" i="14"/>
  <c r="DO131" i="14" s="1"/>
  <c r="DY133" i="14"/>
  <c r="DO133" i="14" s="1"/>
  <c r="DY136" i="14"/>
  <c r="DO136" i="14" s="1"/>
  <c r="DY138" i="14"/>
  <c r="DO138" i="14" s="1"/>
  <c r="DY143" i="14"/>
  <c r="DO143" i="14" s="1"/>
  <c r="DY146" i="14"/>
  <c r="DO146" i="14" s="1"/>
  <c r="DY149" i="14"/>
  <c r="DO149" i="14" s="1"/>
  <c r="EB97" i="14"/>
  <c r="DN97" i="14" s="1"/>
  <c r="EB99" i="14"/>
  <c r="DN99" i="14" s="1"/>
  <c r="EB101" i="14"/>
  <c r="DN101" i="14" s="1"/>
  <c r="EB103" i="14"/>
  <c r="DN103" i="14" s="1"/>
  <c r="EB109" i="14"/>
  <c r="DN109" i="14" s="1"/>
  <c r="EB111" i="14"/>
  <c r="DN111" i="14" s="1"/>
  <c r="EB117" i="14"/>
  <c r="DN117" i="14" s="1"/>
  <c r="EB119" i="14"/>
  <c r="DN119" i="14" s="1"/>
  <c r="EB122" i="14"/>
  <c r="DN122" i="14" s="1"/>
  <c r="EB126" i="14"/>
  <c r="DN126" i="14" s="1"/>
  <c r="EB128" i="14"/>
  <c r="DN128" i="14" s="1"/>
  <c r="EB132" i="14"/>
  <c r="DN132" i="14" s="1"/>
  <c r="EB150" i="14"/>
  <c r="DN150" i="14" s="1"/>
  <c r="EA96" i="14"/>
  <c r="DM96" i="14" s="1"/>
  <c r="EA98" i="14"/>
  <c r="DM98" i="14" s="1"/>
  <c r="EA100" i="14"/>
  <c r="DM100" i="14" s="1"/>
  <c r="EA102" i="14"/>
  <c r="DM102" i="14" s="1"/>
  <c r="EA104" i="14"/>
  <c r="DM104" i="14" s="1"/>
  <c r="EA106" i="14"/>
  <c r="DM106" i="14" s="1"/>
  <c r="EA110" i="14"/>
  <c r="DM110" i="14" s="1"/>
  <c r="EA112" i="14"/>
  <c r="DM112" i="14" s="1"/>
  <c r="EA114" i="14"/>
  <c r="DM114" i="14" s="1"/>
  <c r="EA116" i="14"/>
  <c r="DM116" i="14" s="1"/>
  <c r="EA118" i="14"/>
  <c r="DM118" i="14" s="1"/>
  <c r="EA121" i="14"/>
  <c r="DM121" i="14" s="1"/>
  <c r="EA125" i="14"/>
  <c r="DM125" i="14" s="1"/>
  <c r="EA129" i="14"/>
  <c r="DM129" i="14" s="1"/>
  <c r="EA131" i="14"/>
  <c r="DM131" i="14" s="1"/>
  <c r="EA133" i="14"/>
  <c r="DM133" i="14" s="1"/>
  <c r="EA136" i="14"/>
  <c r="DM136" i="14" s="1"/>
  <c r="EA143" i="14"/>
  <c r="DM143" i="14" s="1"/>
  <c r="EA146" i="14"/>
  <c r="DM146" i="14" s="1"/>
  <c r="EA149" i="14"/>
  <c r="DM149" i="14" s="1"/>
  <c r="DZ97" i="14"/>
  <c r="DP97" i="14" s="1"/>
  <c r="DZ99" i="14"/>
  <c r="DP99" i="14" s="1"/>
  <c r="DZ101" i="14"/>
  <c r="DP101" i="14" s="1"/>
  <c r="DZ103" i="14"/>
  <c r="DP103" i="14" s="1"/>
  <c r="DZ109" i="14"/>
  <c r="DP109" i="14" s="1"/>
  <c r="DZ117" i="14"/>
  <c r="DP117" i="14" s="1"/>
  <c r="DZ119" i="14"/>
  <c r="DP119" i="14" s="1"/>
  <c r="DZ122" i="14"/>
  <c r="DP122" i="14" s="1"/>
  <c r="DZ132" i="14"/>
  <c r="DP132" i="14" s="1"/>
  <c r="DZ150" i="14"/>
  <c r="DP150" i="14" s="1"/>
  <c r="DY150" i="14"/>
  <c r="DO150" i="14" s="1"/>
  <c r="DY152" i="14"/>
  <c r="DO152" i="14" s="1"/>
  <c r="DU155" i="14"/>
  <c r="GC155" i="14" s="1"/>
  <c r="HQ155" i="14" s="1"/>
  <c r="EC155" i="14"/>
  <c r="GK155" i="14" s="1"/>
  <c r="HY155" i="14" s="1"/>
  <c r="DY166" i="14"/>
  <c r="DO166" i="14" s="1"/>
  <c r="EB151" i="14"/>
  <c r="DN151" i="14" s="1"/>
  <c r="EB153" i="14"/>
  <c r="DN153" i="14" s="1"/>
  <c r="DT155" i="14"/>
  <c r="GB155" i="14" s="1"/>
  <c r="HP155" i="14" s="1"/>
  <c r="EB155" i="14"/>
  <c r="GJ155" i="14" s="1"/>
  <c r="FV155" i="14" s="1"/>
  <c r="EB157" i="14"/>
  <c r="DN157" i="14" s="1"/>
  <c r="EB159" i="14"/>
  <c r="DN159" i="14" s="1"/>
  <c r="EB164" i="14"/>
  <c r="DN164" i="14" s="1"/>
  <c r="EB169" i="14"/>
  <c r="DN169" i="14" s="1"/>
  <c r="EA150" i="14"/>
  <c r="DM150" i="14" s="1"/>
  <c r="EA152" i="14"/>
  <c r="DM152" i="14" s="1"/>
  <c r="DW155" i="14"/>
  <c r="GE155" i="14" s="1"/>
  <c r="HS155" i="14" s="1"/>
  <c r="EE155" i="14"/>
  <c r="GM155" i="14" s="1"/>
  <c r="IA155" i="14" s="1"/>
  <c r="EA166" i="14"/>
  <c r="DM166" i="14" s="1"/>
  <c r="EA168" i="14"/>
  <c r="DM168" i="14" s="1"/>
  <c r="DZ152" i="14"/>
  <c r="DP152" i="14" s="1"/>
  <c r="DV155" i="14"/>
  <c r="GD155" i="14" s="1"/>
  <c r="HR155" i="14" s="1"/>
  <c r="ED155" i="14"/>
  <c r="GL155" i="14" s="1"/>
  <c r="HZ155" i="14" s="1"/>
  <c r="DZ166" i="14"/>
  <c r="DP166" i="14" s="1"/>
  <c r="P7" i="10"/>
  <c r="HC7" i="14" s="1"/>
  <c r="P188" i="10"/>
  <c r="GI7" i="15" s="1"/>
  <c r="S88" i="14"/>
  <c r="Y88" i="14"/>
  <c r="X88" i="14"/>
  <c r="V88" i="14"/>
  <c r="U88" i="14"/>
  <c r="Y170" i="14"/>
  <c r="U170" i="14"/>
  <c r="S170" i="14"/>
  <c r="X170" i="14"/>
  <c r="V170" i="14"/>
  <c r="AA170" i="14"/>
  <c r="AD170" i="14"/>
  <c r="AH170" i="14"/>
  <c r="AE170" i="14"/>
  <c r="AG170" i="14"/>
  <c r="H170" i="14"/>
  <c r="G170" i="14" s="1"/>
  <c r="I170" i="14" s="1"/>
  <c r="AA88" i="14"/>
  <c r="AH88" i="14"/>
  <c r="AE88" i="14"/>
  <c r="AD88" i="14"/>
  <c r="H88" i="14"/>
  <c r="G88" i="14" s="1"/>
  <c r="I88" i="14" s="1"/>
  <c r="AG88" i="14"/>
  <c r="FX4" i="15"/>
  <c r="GR4" i="14"/>
  <c r="GJ4" i="15"/>
  <c r="HD4" i="14"/>
  <c r="GB4" i="15"/>
  <c r="GV4" i="14"/>
  <c r="FV4" i="15"/>
  <c r="GP4" i="14"/>
  <c r="GG11" i="15"/>
  <c r="HA11" i="14"/>
  <c r="FY11" i="15"/>
  <c r="GS11" i="14"/>
  <c r="GE11" i="15"/>
  <c r="GY11" i="14"/>
  <c r="FW11" i="15"/>
  <c r="GQ11" i="14"/>
  <c r="GH11" i="15"/>
  <c r="HB11" i="14"/>
  <c r="HD8" i="14"/>
  <c r="FU10" i="15"/>
  <c r="GO10" i="14"/>
  <c r="GN11" i="15"/>
  <c r="HH11" i="14"/>
  <c r="GF11" i="15"/>
  <c r="GZ11" i="14"/>
  <c r="FX11" i="15"/>
  <c r="GR11" i="14"/>
  <c r="FZ4" i="15"/>
  <c r="GT4" i="14"/>
  <c r="GG4" i="15"/>
  <c r="HA4" i="14"/>
  <c r="FY4" i="15"/>
  <c r="GS4" i="14"/>
  <c r="GM4" i="15"/>
  <c r="HG4" i="14"/>
  <c r="GE4" i="15"/>
  <c r="GY4" i="14"/>
  <c r="FW4" i="15"/>
  <c r="GQ4" i="14"/>
  <c r="FZ11" i="15"/>
  <c r="GT11" i="14"/>
  <c r="HB8" i="14"/>
  <c r="GT8" i="14"/>
  <c r="HF8" i="14"/>
  <c r="GU8" i="14"/>
  <c r="HA8" i="14"/>
  <c r="GO8" i="14"/>
  <c r="GB10" i="15"/>
  <c r="GV10" i="14"/>
  <c r="FW10" i="15"/>
  <c r="GQ10" i="14"/>
  <c r="GK10" i="15"/>
  <c r="HE10" i="14"/>
  <c r="GN10" i="15"/>
  <c r="HH10" i="14"/>
  <c r="FY10" i="15"/>
  <c r="GS10" i="14"/>
  <c r="GN4" i="15"/>
  <c r="HH4" i="14"/>
  <c r="GF4" i="15"/>
  <c r="GZ4" i="14"/>
  <c r="GD4" i="15"/>
  <c r="GX4" i="14"/>
  <c r="GK11" i="15"/>
  <c r="HE11" i="14"/>
  <c r="GC11" i="15"/>
  <c r="GW11" i="14"/>
  <c r="FU11" i="15"/>
  <c r="GO11" i="14"/>
  <c r="GI11" i="15"/>
  <c r="HC11" i="14"/>
  <c r="GA11" i="15"/>
  <c r="GU11" i="14"/>
  <c r="GD11" i="15"/>
  <c r="GX11" i="14"/>
  <c r="GX8" i="14"/>
  <c r="GS7" i="14"/>
  <c r="HC8" i="14"/>
  <c r="GQ8" i="14"/>
  <c r="GS8" i="14"/>
  <c r="GI10" i="15"/>
  <c r="HC10" i="14"/>
  <c r="GH10" i="15"/>
  <c r="HB10" i="14"/>
  <c r="FX10" i="15"/>
  <c r="GR10" i="14"/>
  <c r="GD10" i="15"/>
  <c r="GX10" i="14"/>
  <c r="GL10" i="15"/>
  <c r="HF10" i="14"/>
  <c r="GJ11" i="15"/>
  <c r="HD11" i="14"/>
  <c r="GB11" i="15"/>
  <c r="GV11" i="14"/>
  <c r="GH4" i="15"/>
  <c r="HB4" i="14"/>
  <c r="GK4" i="15"/>
  <c r="HE4" i="14"/>
  <c r="GC4" i="15"/>
  <c r="GW4" i="14"/>
  <c r="FU4" i="15"/>
  <c r="GO4" i="14"/>
  <c r="GI4" i="15"/>
  <c r="HC4" i="14"/>
  <c r="GA4" i="15"/>
  <c r="GU4" i="14"/>
  <c r="GL11" i="15"/>
  <c r="HF11" i="14"/>
  <c r="FV11" i="15"/>
  <c r="GP11" i="14"/>
  <c r="HH8" i="14"/>
  <c r="GR8" i="14"/>
  <c r="GZ8" i="14"/>
  <c r="GY8" i="14"/>
  <c r="GW8" i="14"/>
  <c r="FV10" i="15"/>
  <c r="GP10" i="14"/>
  <c r="FZ10" i="15"/>
  <c r="GT10" i="14"/>
  <c r="GC10" i="15"/>
  <c r="GW10" i="14"/>
  <c r="GM10" i="15"/>
  <c r="HG10" i="14"/>
  <c r="GA10" i="15"/>
  <c r="GU10" i="14"/>
  <c r="GL4" i="15"/>
  <c r="HF4" i="14"/>
  <c r="GM11" i="15"/>
  <c r="HG11" i="14"/>
  <c r="GV8" i="14"/>
  <c r="GP8" i="14"/>
  <c r="HG8" i="14"/>
  <c r="HE8" i="14"/>
  <c r="GE10" i="15"/>
  <c r="GY10" i="14"/>
  <c r="GJ10" i="15"/>
  <c r="HD10" i="14"/>
  <c r="GF10" i="15"/>
  <c r="GZ10" i="14"/>
  <c r="GG10" i="15"/>
  <c r="HA10" i="14"/>
  <c r="EV169" i="14"/>
  <c r="FP169" i="14" s="1"/>
  <c r="EZ168" i="14"/>
  <c r="FT168" i="14" s="1"/>
  <c r="EJ168" i="14"/>
  <c r="FD168" i="14" s="1"/>
  <c r="EN167" i="14"/>
  <c r="FH167" i="14" s="1"/>
  <c r="EZ165" i="14"/>
  <c r="EJ165" i="14"/>
  <c r="FD165" i="14" s="1"/>
  <c r="EN164" i="14"/>
  <c r="FH164" i="14" s="1"/>
  <c r="EV163" i="14"/>
  <c r="FP163" i="14" s="1"/>
  <c r="EZ162" i="14"/>
  <c r="FT162" i="14" s="1"/>
  <c r="EN162" i="14"/>
  <c r="FH162" i="14" s="1"/>
  <c r="ER161" i="14"/>
  <c r="FL161" i="14" s="1"/>
  <c r="EV160" i="14"/>
  <c r="ES169" i="14"/>
  <c r="FM169" i="14" s="1"/>
  <c r="DT5" i="15"/>
  <c r="EN5" i="15" s="1"/>
  <c r="EN5" i="14"/>
  <c r="FH5" i="14" s="1"/>
  <c r="DY5" i="15"/>
  <c r="ES5" i="15" s="1"/>
  <c r="ES5" i="14"/>
  <c r="FM5" i="14" s="1"/>
  <c r="EC5" i="15"/>
  <c r="EW5" i="15" s="1"/>
  <c r="EW5" i="14"/>
  <c r="FQ5" i="14" s="1"/>
  <c r="DO5" i="15"/>
  <c r="EI5" i="15" s="1"/>
  <c r="EI5" i="14"/>
  <c r="FC5" i="14" s="1"/>
  <c r="ET169" i="14"/>
  <c r="FN169" i="14" s="1"/>
  <c r="EL169" i="14"/>
  <c r="FF169" i="14" s="1"/>
  <c r="DR5" i="15"/>
  <c r="EL5" i="15" s="1"/>
  <c r="EL5" i="14"/>
  <c r="FF5" i="14" s="1"/>
  <c r="DX5" i="15"/>
  <c r="ER5" i="15" s="1"/>
  <c r="ER5" i="14"/>
  <c r="FL5" i="14" s="1"/>
  <c r="EA5" i="15"/>
  <c r="EU5" i="15" s="1"/>
  <c r="EU5" i="14"/>
  <c r="FO5" i="14" s="1"/>
  <c r="DN5" i="15"/>
  <c r="EH5" i="15" s="1"/>
  <c r="EH5" i="14"/>
  <c r="FB5" i="14" s="1"/>
  <c r="EY169" i="14"/>
  <c r="FS169" i="14" s="1"/>
  <c r="EU169" i="14"/>
  <c r="FO169" i="14" s="1"/>
  <c r="EQ169" i="14"/>
  <c r="FK169" i="14" s="1"/>
  <c r="EM169" i="14"/>
  <c r="FG169" i="14" s="1"/>
  <c r="EI169" i="14"/>
  <c r="FC169" i="14" s="1"/>
  <c r="EY168" i="14"/>
  <c r="FS168" i="14" s="1"/>
  <c r="EU168" i="14"/>
  <c r="FO168" i="14" s="1"/>
  <c r="EQ168" i="14"/>
  <c r="FK168" i="14" s="1"/>
  <c r="EM168" i="14"/>
  <c r="FG168" i="14" s="1"/>
  <c r="EI168" i="14"/>
  <c r="FC168" i="14" s="1"/>
  <c r="EY167" i="14"/>
  <c r="FS167" i="14" s="1"/>
  <c r="EU167" i="14"/>
  <c r="FO167" i="14" s="1"/>
  <c r="EQ167" i="14"/>
  <c r="FK167" i="14" s="1"/>
  <c r="EM167" i="14"/>
  <c r="FG167" i="14" s="1"/>
  <c r="EI167" i="14"/>
  <c r="FC167" i="14" s="1"/>
  <c r="EY166" i="14"/>
  <c r="FS166" i="14" s="1"/>
  <c r="EU166" i="14"/>
  <c r="FO166" i="14" s="1"/>
  <c r="EQ166" i="14"/>
  <c r="FK166" i="14" s="1"/>
  <c r="EM166" i="14"/>
  <c r="FG166" i="14" s="1"/>
  <c r="EI166" i="14"/>
  <c r="FC166" i="14" s="1"/>
  <c r="EY165" i="14"/>
  <c r="EU165" i="14"/>
  <c r="EB5" i="15"/>
  <c r="EV5" i="15" s="1"/>
  <c r="EV5" i="14"/>
  <c r="FP5" i="14" s="1"/>
  <c r="ER169" i="14"/>
  <c r="FL169" i="14" s="1"/>
  <c r="EV168" i="14"/>
  <c r="FP168" i="14" s="1"/>
  <c r="EV167" i="14"/>
  <c r="FP167" i="14" s="1"/>
  <c r="EZ166" i="14"/>
  <c r="FT166" i="14" s="1"/>
  <c r="EN166" i="14"/>
  <c r="FH166" i="14" s="1"/>
  <c r="ER165" i="14"/>
  <c r="ER164" i="14"/>
  <c r="FL164" i="14" s="1"/>
  <c r="ER163" i="14"/>
  <c r="FL163" i="14" s="1"/>
  <c r="EV162" i="14"/>
  <c r="FP162" i="14" s="1"/>
  <c r="EJ162" i="14"/>
  <c r="FD162" i="14" s="1"/>
  <c r="EN161" i="14"/>
  <c r="FH161" i="14" s="1"/>
  <c r="ER160" i="14"/>
  <c r="EJ160" i="14"/>
  <c r="FD160" i="14" s="1"/>
  <c r="EZ159" i="14"/>
  <c r="FT159" i="14" s="1"/>
  <c r="EV159" i="14"/>
  <c r="FP159" i="14" s="1"/>
  <c r="ER159" i="14"/>
  <c r="FL159" i="14" s="1"/>
  <c r="EN159" i="14"/>
  <c r="FH159" i="14" s="1"/>
  <c r="EJ159" i="14"/>
  <c r="FD159" i="14" s="1"/>
  <c r="EZ158" i="14"/>
  <c r="FT158" i="14" s="1"/>
  <c r="EV158" i="14"/>
  <c r="FP158" i="14" s="1"/>
  <c r="ER158" i="14"/>
  <c r="FL158" i="14" s="1"/>
  <c r="EN158" i="14"/>
  <c r="FH158" i="14" s="1"/>
  <c r="EJ158" i="14"/>
  <c r="FD158" i="14" s="1"/>
  <c r="EZ157" i="14"/>
  <c r="FT157" i="14" s="1"/>
  <c r="EV157" i="14"/>
  <c r="FP157" i="14" s="1"/>
  <c r="ER157" i="14"/>
  <c r="FL157" i="14" s="1"/>
  <c r="EN157" i="14"/>
  <c r="FH157" i="14" s="1"/>
  <c r="EJ157" i="14"/>
  <c r="FD157" i="14" s="1"/>
  <c r="EZ156" i="14"/>
  <c r="FT156" i="14" s="1"/>
  <c r="EV156" i="14"/>
  <c r="FP156" i="14" s="1"/>
  <c r="DQ5" i="15"/>
  <c r="EK5" i="15" s="1"/>
  <c r="EK5" i="14"/>
  <c r="FE5" i="14" s="1"/>
  <c r="DV5" i="15"/>
  <c r="EP5" i="15" s="1"/>
  <c r="EP5" i="14"/>
  <c r="FJ5" i="14" s="1"/>
  <c r="DM5" i="15"/>
  <c r="EG5" i="15" s="1"/>
  <c r="EG5" i="14"/>
  <c r="FA5" i="14" s="1"/>
  <c r="EN169" i="14"/>
  <c r="FH169" i="14" s="1"/>
  <c r="ER168" i="14"/>
  <c r="FL168" i="14" s="1"/>
  <c r="EZ167" i="14"/>
  <c r="FT167" i="14" s="1"/>
  <c r="EJ167" i="14"/>
  <c r="FD167" i="14" s="1"/>
  <c r="ER166" i="14"/>
  <c r="FL166" i="14" s="1"/>
  <c r="EV165" i="14"/>
  <c r="EZ164" i="14"/>
  <c r="FT164" i="14" s="1"/>
  <c r="EJ164" i="14"/>
  <c r="FD164" i="14" s="1"/>
  <c r="EN163" i="14"/>
  <c r="FH163" i="14" s="1"/>
  <c r="ER162" i="14"/>
  <c r="FL162" i="14" s="1"/>
  <c r="EV161" i="14"/>
  <c r="FP161" i="14" s="1"/>
  <c r="EZ160" i="14"/>
  <c r="EW169" i="14"/>
  <c r="FQ169" i="14" s="1"/>
  <c r="EO169" i="14"/>
  <c r="FI169" i="14" s="1"/>
  <c r="EK169" i="14"/>
  <c r="FE169" i="14" s="1"/>
  <c r="EG169" i="14"/>
  <c r="FA169" i="14" s="1"/>
  <c r="EW168" i="14"/>
  <c r="FQ168" i="14" s="1"/>
  <c r="ES168" i="14"/>
  <c r="FM168" i="14" s="1"/>
  <c r="EO168" i="14"/>
  <c r="FI168" i="14" s="1"/>
  <c r="EK168" i="14"/>
  <c r="FE168" i="14" s="1"/>
  <c r="EG168" i="14"/>
  <c r="FA168" i="14" s="1"/>
  <c r="EW167" i="14"/>
  <c r="FQ167" i="14" s="1"/>
  <c r="ES167" i="14"/>
  <c r="FM167" i="14" s="1"/>
  <c r="EO167" i="14"/>
  <c r="FI167" i="14" s="1"/>
  <c r="EK167" i="14"/>
  <c r="FE167" i="14" s="1"/>
  <c r="EG167" i="14"/>
  <c r="FA167" i="14" s="1"/>
  <c r="EW166" i="14"/>
  <c r="FQ166" i="14" s="1"/>
  <c r="ES166" i="14"/>
  <c r="FM166" i="14" s="1"/>
  <c r="EO166" i="14"/>
  <c r="FI166" i="14" s="1"/>
  <c r="EK166" i="14"/>
  <c r="FE166" i="14" s="1"/>
  <c r="EG166" i="14"/>
  <c r="FA166" i="14" s="1"/>
  <c r="EW165" i="14"/>
  <c r="ES165" i="14"/>
  <c r="EO165" i="14"/>
  <c r="EK165" i="14"/>
  <c r="EG165" i="14"/>
  <c r="EW164" i="14"/>
  <c r="FQ164" i="14" s="1"/>
  <c r="ES164" i="14"/>
  <c r="FM164" i="14" s="1"/>
  <c r="EZ169" i="14"/>
  <c r="FT169" i="14" s="1"/>
  <c r="EJ169" i="14"/>
  <c r="FD169" i="14" s="1"/>
  <c r="EN168" i="14"/>
  <c r="FH168" i="14" s="1"/>
  <c r="ER167" i="14"/>
  <c r="FL167" i="14" s="1"/>
  <c r="EV166" i="14"/>
  <c r="FP166" i="14" s="1"/>
  <c r="EJ166" i="14"/>
  <c r="FD166" i="14" s="1"/>
  <c r="EN165" i="14"/>
  <c r="EV164" i="14"/>
  <c r="FP164" i="14" s="1"/>
  <c r="EZ163" i="14"/>
  <c r="FT163" i="14" s="1"/>
  <c r="EJ163" i="14"/>
  <c r="FD163" i="14" s="1"/>
  <c r="EZ161" i="14"/>
  <c r="FT161" i="14" s="1"/>
  <c r="EJ161" i="14"/>
  <c r="FD161" i="14" s="1"/>
  <c r="EN160" i="14"/>
  <c r="DU5" i="15"/>
  <c r="EO5" i="15" s="1"/>
  <c r="EO5" i="14"/>
  <c r="FI5" i="14" s="1"/>
  <c r="DZ5" i="15"/>
  <c r="ET5" i="15" s="1"/>
  <c r="ET5" i="14"/>
  <c r="FN5" i="14" s="1"/>
  <c r="ED5" i="15"/>
  <c r="EX5" i="15" s="1"/>
  <c r="EX5" i="14"/>
  <c r="FR5" i="14" s="1"/>
  <c r="DP5" i="15"/>
  <c r="EJ5" i="15" s="1"/>
  <c r="EJ5" i="14"/>
  <c r="FD5" i="14" s="1"/>
  <c r="EX169" i="14"/>
  <c r="FR169" i="14" s="1"/>
  <c r="EP169" i="14"/>
  <c r="FJ169" i="14" s="1"/>
  <c r="EH169" i="14"/>
  <c r="FB169" i="14" s="1"/>
  <c r="EX168" i="14"/>
  <c r="FR168" i="14" s="1"/>
  <c r="ET168" i="14"/>
  <c r="FN168" i="14" s="1"/>
  <c r="EP168" i="14"/>
  <c r="FJ168" i="14" s="1"/>
  <c r="EL168" i="14"/>
  <c r="FF168" i="14" s="1"/>
  <c r="EH168" i="14"/>
  <c r="FB168" i="14" s="1"/>
  <c r="EX167" i="14"/>
  <c r="FR167" i="14" s="1"/>
  <c r="ET167" i="14"/>
  <c r="FN167" i="14" s="1"/>
  <c r="EP167" i="14"/>
  <c r="FJ167" i="14" s="1"/>
  <c r="EL167" i="14"/>
  <c r="FF167" i="14" s="1"/>
  <c r="EH167" i="14"/>
  <c r="FB167" i="14" s="1"/>
  <c r="EX166" i="14"/>
  <c r="FR166" i="14" s="1"/>
  <c r="ET166" i="14"/>
  <c r="FN166" i="14" s="1"/>
  <c r="EP166" i="14"/>
  <c r="FJ166" i="14" s="1"/>
  <c r="EL166" i="14"/>
  <c r="FF166" i="14" s="1"/>
  <c r="EH166" i="14"/>
  <c r="FB166" i="14" s="1"/>
  <c r="EX165" i="14"/>
  <c r="ET165" i="14"/>
  <c r="EP165" i="14"/>
  <c r="EL165" i="14"/>
  <c r="EH165" i="14"/>
  <c r="FB165" i="14" s="1"/>
  <c r="EX164" i="14"/>
  <c r="FR164" i="14" s="1"/>
  <c r="ET164" i="14"/>
  <c r="FN164" i="14" s="1"/>
  <c r="EP164" i="14"/>
  <c r="FJ164" i="14" s="1"/>
  <c r="EQ165" i="14"/>
  <c r="EM165" i="14"/>
  <c r="EI165" i="14"/>
  <c r="FC165" i="14" s="1"/>
  <c r="EY164" i="14"/>
  <c r="FS164" i="14" s="1"/>
  <c r="EU164" i="14"/>
  <c r="FO164" i="14" s="1"/>
  <c r="EQ164" i="14"/>
  <c r="FK164" i="14" s="1"/>
  <c r="EM164" i="14"/>
  <c r="FG164" i="14" s="1"/>
  <c r="EI164" i="14"/>
  <c r="FC164" i="14" s="1"/>
  <c r="EY163" i="14"/>
  <c r="FS163" i="14" s="1"/>
  <c r="EU163" i="14"/>
  <c r="FO163" i="14" s="1"/>
  <c r="EQ163" i="14"/>
  <c r="FK163" i="14" s="1"/>
  <c r="EM163" i="14"/>
  <c r="FG163" i="14" s="1"/>
  <c r="EI163" i="14"/>
  <c r="FC163" i="14" s="1"/>
  <c r="EY162" i="14"/>
  <c r="FS162" i="14" s="1"/>
  <c r="EU162" i="14"/>
  <c r="FO162" i="14" s="1"/>
  <c r="EQ162" i="14"/>
  <c r="FK162" i="14" s="1"/>
  <c r="EM162" i="14"/>
  <c r="FG162" i="14" s="1"/>
  <c r="EI162" i="14"/>
  <c r="FC162" i="14" s="1"/>
  <c r="EY161" i="14"/>
  <c r="FS161" i="14" s="1"/>
  <c r="EU161" i="14"/>
  <c r="FO161" i="14" s="1"/>
  <c r="EQ161" i="14"/>
  <c r="FK161" i="14" s="1"/>
  <c r="EM161" i="14"/>
  <c r="FG161" i="14" s="1"/>
  <c r="EI161" i="14"/>
  <c r="FC161" i="14" s="1"/>
  <c r="EY160" i="14"/>
  <c r="EU160" i="14"/>
  <c r="EQ160" i="14"/>
  <c r="EM160" i="14"/>
  <c r="EI160" i="14"/>
  <c r="FC160" i="14" s="1"/>
  <c r="EY159" i="14"/>
  <c r="FS159" i="14" s="1"/>
  <c r="EU159" i="14"/>
  <c r="FO159" i="14" s="1"/>
  <c r="EQ159" i="14"/>
  <c r="FK159" i="14" s="1"/>
  <c r="EM159" i="14"/>
  <c r="FG159" i="14" s="1"/>
  <c r="EI159" i="14"/>
  <c r="FC159" i="14" s="1"/>
  <c r="EY158" i="14"/>
  <c r="FS158" i="14" s="1"/>
  <c r="EU158" i="14"/>
  <c r="FO158" i="14" s="1"/>
  <c r="EQ158" i="14"/>
  <c r="FK158" i="14" s="1"/>
  <c r="EM158" i="14"/>
  <c r="FG158" i="14" s="1"/>
  <c r="EI158" i="14"/>
  <c r="FC158" i="14" s="1"/>
  <c r="EY157" i="14"/>
  <c r="FS157" i="14" s="1"/>
  <c r="EU157" i="14"/>
  <c r="FO157" i="14" s="1"/>
  <c r="EQ157" i="14"/>
  <c r="FK157" i="14" s="1"/>
  <c r="EM157" i="14"/>
  <c r="FG157" i="14" s="1"/>
  <c r="EI157" i="14"/>
  <c r="FC157" i="14" s="1"/>
  <c r="EY156" i="14"/>
  <c r="FS156" i="14" s="1"/>
  <c r="EU156" i="14"/>
  <c r="FO156" i="14" s="1"/>
  <c r="EQ156" i="14"/>
  <c r="FK156" i="14" s="1"/>
  <c r="EM156" i="14"/>
  <c r="FG156" i="14" s="1"/>
  <c r="EI156" i="14"/>
  <c r="FC156" i="14" s="1"/>
  <c r="EY155" i="14"/>
  <c r="EU155" i="14"/>
  <c r="EQ155" i="14"/>
  <c r="EM155" i="14"/>
  <c r="EI155" i="14"/>
  <c r="EY154" i="14"/>
  <c r="FS154" i="14" s="1"/>
  <c r="EU154" i="14"/>
  <c r="FO154" i="14" s="1"/>
  <c r="EQ154" i="14"/>
  <c r="FK154" i="14" s="1"/>
  <c r="EM154" i="14"/>
  <c r="FG154" i="14" s="1"/>
  <c r="EI154" i="14"/>
  <c r="FC154" i="14" s="1"/>
  <c r="EY153" i="14"/>
  <c r="FS153" i="14" s="1"/>
  <c r="EU153" i="14"/>
  <c r="FO153" i="14" s="1"/>
  <c r="EQ153" i="14"/>
  <c r="FK153" i="14" s="1"/>
  <c r="EM153" i="14"/>
  <c r="FG153" i="14" s="1"/>
  <c r="EI153" i="14"/>
  <c r="FC153" i="14" s="1"/>
  <c r="EY152" i="14"/>
  <c r="FS152" i="14" s="1"/>
  <c r="EU152" i="14"/>
  <c r="FO152" i="14" s="1"/>
  <c r="EQ152" i="14"/>
  <c r="FK152" i="14" s="1"/>
  <c r="EM152" i="14"/>
  <c r="FG152" i="14" s="1"/>
  <c r="EI152" i="14"/>
  <c r="FC152" i="14" s="1"/>
  <c r="EY151" i="14"/>
  <c r="FS151" i="14" s="1"/>
  <c r="EU151" i="14"/>
  <c r="FO151" i="14" s="1"/>
  <c r="EQ151" i="14"/>
  <c r="FK151" i="14" s="1"/>
  <c r="EM151" i="14"/>
  <c r="FG151" i="14" s="1"/>
  <c r="EI151" i="14"/>
  <c r="FC151" i="14" s="1"/>
  <c r="EY150" i="14"/>
  <c r="FS150" i="14" s="1"/>
  <c r="EU150" i="14"/>
  <c r="FO150" i="14" s="1"/>
  <c r="EQ150" i="14"/>
  <c r="FK150" i="14" s="1"/>
  <c r="EM150" i="14"/>
  <c r="FG150" i="14" s="1"/>
  <c r="EI150" i="14"/>
  <c r="FC150" i="14" s="1"/>
  <c r="EY149" i="14"/>
  <c r="FS149" i="14" s="1"/>
  <c r="EU149" i="14"/>
  <c r="FO149" i="14" s="1"/>
  <c r="EQ149" i="14"/>
  <c r="FK149" i="14" s="1"/>
  <c r="EM149" i="14"/>
  <c r="FG149" i="14" s="1"/>
  <c r="EI149" i="14"/>
  <c r="FC149" i="14" s="1"/>
  <c r="EY148" i="14"/>
  <c r="EU148" i="14"/>
  <c r="EQ148" i="14"/>
  <c r="EM148" i="14"/>
  <c r="EI148" i="14"/>
  <c r="FC148" i="14" s="1"/>
  <c r="EY147" i="14"/>
  <c r="FS147" i="14" s="1"/>
  <c r="EU147" i="14"/>
  <c r="FO147" i="14" s="1"/>
  <c r="EQ147" i="14"/>
  <c r="FK147" i="14" s="1"/>
  <c r="EM147" i="14"/>
  <c r="FG147" i="14" s="1"/>
  <c r="EI147" i="14"/>
  <c r="FC147" i="14" s="1"/>
  <c r="EY146" i="14"/>
  <c r="FS146" i="14" s="1"/>
  <c r="EU146" i="14"/>
  <c r="FO146" i="14" s="1"/>
  <c r="EQ146" i="14"/>
  <c r="FK146" i="14" s="1"/>
  <c r="EM146" i="14"/>
  <c r="FG146" i="14" s="1"/>
  <c r="EI146" i="14"/>
  <c r="FC146" i="14" s="1"/>
  <c r="EY145" i="14"/>
  <c r="FS145" i="14" s="1"/>
  <c r="EU145" i="14"/>
  <c r="FO145" i="14" s="1"/>
  <c r="EQ145" i="14"/>
  <c r="FK145" i="14" s="1"/>
  <c r="EM145" i="14"/>
  <c r="FG145" i="14" s="1"/>
  <c r="EI145" i="14"/>
  <c r="FC145" i="14" s="1"/>
  <c r="EY144" i="14"/>
  <c r="EU144" i="14"/>
  <c r="EQ144" i="14"/>
  <c r="EM144" i="14"/>
  <c r="EI144" i="14"/>
  <c r="FC144" i="14" s="1"/>
  <c r="EY143" i="14"/>
  <c r="FS143" i="14" s="1"/>
  <c r="EU143" i="14"/>
  <c r="FO143" i="14" s="1"/>
  <c r="EQ143" i="14"/>
  <c r="FK143" i="14" s="1"/>
  <c r="EM143" i="14"/>
  <c r="FG143" i="14" s="1"/>
  <c r="EI143" i="14"/>
  <c r="FC143" i="14" s="1"/>
  <c r="EY142" i="14"/>
  <c r="FS142" i="14" s="1"/>
  <c r="EU142" i="14"/>
  <c r="FO142" i="14" s="1"/>
  <c r="EQ142" i="14"/>
  <c r="FK142" i="14" s="1"/>
  <c r="EM142" i="14"/>
  <c r="FG142" i="14" s="1"/>
  <c r="EI142" i="14"/>
  <c r="FC142" i="14" s="1"/>
  <c r="EY141" i="14"/>
  <c r="FS141" i="14" s="1"/>
  <c r="EU141" i="14"/>
  <c r="FO141" i="14" s="1"/>
  <c r="EQ141" i="14"/>
  <c r="FK141" i="14" s="1"/>
  <c r="EM141" i="14"/>
  <c r="FG141" i="14" s="1"/>
  <c r="EI141" i="14"/>
  <c r="FC141" i="14" s="1"/>
  <c r="EY140" i="14"/>
  <c r="FS140" i="14" s="1"/>
  <c r="EU140" i="14"/>
  <c r="FO140" i="14" s="1"/>
  <c r="EQ140" i="14"/>
  <c r="FK140" i="14" s="1"/>
  <c r="EM140" i="14"/>
  <c r="FG140" i="14" s="1"/>
  <c r="EI140" i="14"/>
  <c r="FC140" i="14" s="1"/>
  <c r="EY139" i="14"/>
  <c r="EU139" i="14"/>
  <c r="EQ139" i="14"/>
  <c r="EM139" i="14"/>
  <c r="EI139" i="14"/>
  <c r="FC139" i="14" s="1"/>
  <c r="EY138" i="14"/>
  <c r="FS138" i="14" s="1"/>
  <c r="EU138" i="14"/>
  <c r="FO138" i="14" s="1"/>
  <c r="EQ138" i="14"/>
  <c r="FK138" i="14" s="1"/>
  <c r="EM138" i="14"/>
  <c r="FG138" i="14" s="1"/>
  <c r="EI138" i="14"/>
  <c r="FC138" i="14" s="1"/>
  <c r="EY137" i="14"/>
  <c r="FS137" i="14" s="1"/>
  <c r="EU137" i="14"/>
  <c r="FO137" i="14" s="1"/>
  <c r="EQ137" i="14"/>
  <c r="FK137" i="14" s="1"/>
  <c r="EM137" i="14"/>
  <c r="FG137" i="14" s="1"/>
  <c r="EI137" i="14"/>
  <c r="FC137" i="14" s="1"/>
  <c r="EY136" i="14"/>
  <c r="FS136" i="14" s="1"/>
  <c r="EU136" i="14"/>
  <c r="FO136" i="14" s="1"/>
  <c r="EQ136" i="14"/>
  <c r="FK136" i="14" s="1"/>
  <c r="EM136" i="14"/>
  <c r="FG136" i="14" s="1"/>
  <c r="EI136" i="14"/>
  <c r="FC136" i="14" s="1"/>
  <c r="EY135" i="14"/>
  <c r="EU135" i="14"/>
  <c r="EQ135" i="14"/>
  <c r="EM135" i="14"/>
  <c r="EI135" i="14"/>
  <c r="FC135" i="14" s="1"/>
  <c r="EY134" i="14"/>
  <c r="FS134" i="14" s="1"/>
  <c r="EU134" i="14"/>
  <c r="FO134" i="14" s="1"/>
  <c r="EQ134" i="14"/>
  <c r="FK134" i="14" s="1"/>
  <c r="EM134" i="14"/>
  <c r="FG134" i="14" s="1"/>
  <c r="EI134" i="14"/>
  <c r="FC134" i="14" s="1"/>
  <c r="EY133" i="14"/>
  <c r="FS133" i="14" s="1"/>
  <c r="EU133" i="14"/>
  <c r="FO133" i="14" s="1"/>
  <c r="EQ133" i="14"/>
  <c r="FK133" i="14" s="1"/>
  <c r="EM133" i="14"/>
  <c r="FG133" i="14" s="1"/>
  <c r="EI133" i="14"/>
  <c r="FC133" i="14" s="1"/>
  <c r="EY132" i="14"/>
  <c r="FS132" i="14" s="1"/>
  <c r="EU132" i="14"/>
  <c r="FO132" i="14" s="1"/>
  <c r="EQ132" i="14"/>
  <c r="FK132" i="14" s="1"/>
  <c r="EM132" i="14"/>
  <c r="FG132" i="14" s="1"/>
  <c r="EI132" i="14"/>
  <c r="FC132" i="14" s="1"/>
  <c r="EY131" i="14"/>
  <c r="FS131" i="14" s="1"/>
  <c r="EU131" i="14"/>
  <c r="FO131" i="14" s="1"/>
  <c r="EQ131" i="14"/>
  <c r="FK131" i="14" s="1"/>
  <c r="EM131" i="14"/>
  <c r="FG131" i="14" s="1"/>
  <c r="EI131" i="14"/>
  <c r="FC131" i="14" s="1"/>
  <c r="EY130" i="14"/>
  <c r="FS130" i="14" s="1"/>
  <c r="EU130" i="14"/>
  <c r="FO130" i="14" s="1"/>
  <c r="EQ130" i="14"/>
  <c r="FK130" i="14" s="1"/>
  <c r="EM130" i="14"/>
  <c r="FG130" i="14" s="1"/>
  <c r="EI130" i="14"/>
  <c r="FC130" i="14" s="1"/>
  <c r="EY129" i="14"/>
  <c r="FS129" i="14" s="1"/>
  <c r="EU129" i="14"/>
  <c r="FO129" i="14" s="1"/>
  <c r="EQ129" i="14"/>
  <c r="FK129" i="14" s="1"/>
  <c r="EM129" i="14"/>
  <c r="FG129" i="14" s="1"/>
  <c r="EI129" i="14"/>
  <c r="FC129" i="14" s="1"/>
  <c r="EY128" i="14"/>
  <c r="FS128" i="14" s="1"/>
  <c r="EU128" i="14"/>
  <c r="FO128" i="14" s="1"/>
  <c r="EQ128" i="14"/>
  <c r="FK128" i="14" s="1"/>
  <c r="EM128" i="14"/>
  <c r="FG128" i="14" s="1"/>
  <c r="EI128" i="14"/>
  <c r="FC128" i="14" s="1"/>
  <c r="EY127" i="14"/>
  <c r="FS127" i="14" s="1"/>
  <c r="EU127" i="14"/>
  <c r="FO127" i="14" s="1"/>
  <c r="EQ127" i="14"/>
  <c r="FK127" i="14" s="1"/>
  <c r="EM127" i="14"/>
  <c r="FG127" i="14" s="1"/>
  <c r="EI127" i="14"/>
  <c r="FC127" i="14" s="1"/>
  <c r="EY126" i="14"/>
  <c r="FS126" i="14" s="1"/>
  <c r="EU126" i="14"/>
  <c r="FO126" i="14" s="1"/>
  <c r="EQ126" i="14"/>
  <c r="FK126" i="14" s="1"/>
  <c r="EM126" i="14"/>
  <c r="FG126" i="14" s="1"/>
  <c r="EI126" i="14"/>
  <c r="FC126" i="14" s="1"/>
  <c r="EY125" i="14"/>
  <c r="FS125" i="14" s="1"/>
  <c r="EU125" i="14"/>
  <c r="FO125" i="14" s="1"/>
  <c r="EQ125" i="14"/>
  <c r="FK125" i="14" s="1"/>
  <c r="EM125" i="14"/>
  <c r="FG125" i="14" s="1"/>
  <c r="EI125" i="14"/>
  <c r="FC125" i="14" s="1"/>
  <c r="EY124" i="14"/>
  <c r="FS124" i="14" s="1"/>
  <c r="EU124" i="14"/>
  <c r="FO124" i="14" s="1"/>
  <c r="EQ124" i="14"/>
  <c r="FK124" i="14" s="1"/>
  <c r="EM124" i="14"/>
  <c r="FG124" i="14" s="1"/>
  <c r="EI124" i="14"/>
  <c r="FC124" i="14" s="1"/>
  <c r="EY123" i="14"/>
  <c r="FS123" i="14" s="1"/>
  <c r="EU123" i="14"/>
  <c r="FO123" i="14" s="1"/>
  <c r="EQ123" i="14"/>
  <c r="FK123" i="14" s="1"/>
  <c r="EM123" i="14"/>
  <c r="FG123" i="14" s="1"/>
  <c r="EI123" i="14"/>
  <c r="FC123" i="14" s="1"/>
  <c r="EY122" i="14"/>
  <c r="FS122" i="14" s="1"/>
  <c r="EU122" i="14"/>
  <c r="FO122" i="14" s="1"/>
  <c r="EQ122" i="14"/>
  <c r="FK122" i="14" s="1"/>
  <c r="EM122" i="14"/>
  <c r="FG122" i="14" s="1"/>
  <c r="EI122" i="14"/>
  <c r="FC122" i="14" s="1"/>
  <c r="EY121" i="14"/>
  <c r="FS121" i="14" s="1"/>
  <c r="EU121" i="14"/>
  <c r="FO121" i="14" s="1"/>
  <c r="EQ121" i="14"/>
  <c r="FK121" i="14" s="1"/>
  <c r="EM121" i="14"/>
  <c r="FG121" i="14" s="1"/>
  <c r="EI121" i="14"/>
  <c r="FC121" i="14" s="1"/>
  <c r="EY120" i="14"/>
  <c r="EU120" i="14"/>
  <c r="EQ120" i="14"/>
  <c r="EM120" i="14"/>
  <c r="EI120" i="14"/>
  <c r="FC120" i="14" s="1"/>
  <c r="EY119" i="14"/>
  <c r="FS119" i="14" s="1"/>
  <c r="EU119" i="14"/>
  <c r="FO119" i="14" s="1"/>
  <c r="EQ119" i="14"/>
  <c r="FK119" i="14" s="1"/>
  <c r="EM119" i="14"/>
  <c r="FG119" i="14" s="1"/>
  <c r="EI119" i="14"/>
  <c r="FC119" i="14" s="1"/>
  <c r="EY118" i="14"/>
  <c r="FS118" i="14" s="1"/>
  <c r="EU118" i="14"/>
  <c r="FO118" i="14" s="1"/>
  <c r="EQ118" i="14"/>
  <c r="FK118" i="14" s="1"/>
  <c r="EM118" i="14"/>
  <c r="FG118" i="14" s="1"/>
  <c r="EI118" i="14"/>
  <c r="FC118" i="14" s="1"/>
  <c r="EY117" i="14"/>
  <c r="FS117" i="14" s="1"/>
  <c r="EU117" i="14"/>
  <c r="FO117" i="14" s="1"/>
  <c r="EQ117" i="14"/>
  <c r="FK117" i="14" s="1"/>
  <c r="EM117" i="14"/>
  <c r="FG117" i="14" s="1"/>
  <c r="EI117" i="14"/>
  <c r="FC117" i="14" s="1"/>
  <c r="EY116" i="14"/>
  <c r="FS116" i="14" s="1"/>
  <c r="EU116" i="14"/>
  <c r="FO116" i="14" s="1"/>
  <c r="EQ116" i="14"/>
  <c r="FK116" i="14" s="1"/>
  <c r="EM116" i="14"/>
  <c r="FG116" i="14" s="1"/>
  <c r="EI116" i="14"/>
  <c r="FC116" i="14" s="1"/>
  <c r="EY115" i="14"/>
  <c r="FS115" i="14" s="1"/>
  <c r="EU115" i="14"/>
  <c r="FO115" i="14" s="1"/>
  <c r="EQ115" i="14"/>
  <c r="FK115" i="14" s="1"/>
  <c r="EM115" i="14"/>
  <c r="FG115" i="14" s="1"/>
  <c r="EI115" i="14"/>
  <c r="FC115" i="14" s="1"/>
  <c r="EY114" i="14"/>
  <c r="FS114" i="14" s="1"/>
  <c r="EU114" i="14"/>
  <c r="FO114" i="14" s="1"/>
  <c r="EQ114" i="14"/>
  <c r="FK114" i="14" s="1"/>
  <c r="EM114" i="14"/>
  <c r="FG114" i="14" s="1"/>
  <c r="EI114" i="14"/>
  <c r="FC114" i="14" s="1"/>
  <c r="EY113" i="14"/>
  <c r="FS113" i="14" s="1"/>
  <c r="EU113" i="14"/>
  <c r="FO113" i="14" s="1"/>
  <c r="ER156" i="14"/>
  <c r="FL156" i="14" s="1"/>
  <c r="EN156" i="14"/>
  <c r="FH156" i="14" s="1"/>
  <c r="EJ156" i="14"/>
  <c r="FD156" i="14" s="1"/>
  <c r="EZ155" i="14"/>
  <c r="EV155" i="14"/>
  <c r="ER155" i="14"/>
  <c r="EN155" i="14"/>
  <c r="EJ155" i="14"/>
  <c r="EZ154" i="14"/>
  <c r="FT154" i="14" s="1"/>
  <c r="EV154" i="14"/>
  <c r="FP154" i="14" s="1"/>
  <c r="ER154" i="14"/>
  <c r="FL154" i="14" s="1"/>
  <c r="EN154" i="14"/>
  <c r="FH154" i="14" s="1"/>
  <c r="EJ154" i="14"/>
  <c r="FD154" i="14" s="1"/>
  <c r="EZ153" i="14"/>
  <c r="FT153" i="14" s="1"/>
  <c r="EV153" i="14"/>
  <c r="FP153" i="14" s="1"/>
  <c r="ER153" i="14"/>
  <c r="FL153" i="14" s="1"/>
  <c r="EN153" i="14"/>
  <c r="FH153" i="14" s="1"/>
  <c r="EJ153" i="14"/>
  <c r="FD153" i="14" s="1"/>
  <c r="EZ152" i="14"/>
  <c r="FT152" i="14" s="1"/>
  <c r="EV152" i="14"/>
  <c r="FP152" i="14" s="1"/>
  <c r="ER152" i="14"/>
  <c r="FL152" i="14" s="1"/>
  <c r="EN152" i="14"/>
  <c r="FH152" i="14" s="1"/>
  <c r="EJ152" i="14"/>
  <c r="FD152" i="14" s="1"/>
  <c r="EZ151" i="14"/>
  <c r="FT151" i="14" s="1"/>
  <c r="EV151" i="14"/>
  <c r="FP151" i="14" s="1"/>
  <c r="ER151" i="14"/>
  <c r="FL151" i="14" s="1"/>
  <c r="EN151" i="14"/>
  <c r="FH151" i="14" s="1"/>
  <c r="EJ151" i="14"/>
  <c r="FD151" i="14" s="1"/>
  <c r="EZ150" i="14"/>
  <c r="FT150" i="14" s="1"/>
  <c r="EV150" i="14"/>
  <c r="FP150" i="14" s="1"/>
  <c r="ER150" i="14"/>
  <c r="FL150" i="14" s="1"/>
  <c r="EN150" i="14"/>
  <c r="FH150" i="14" s="1"/>
  <c r="EJ150" i="14"/>
  <c r="FD150" i="14" s="1"/>
  <c r="EZ149" i="14"/>
  <c r="FT149" i="14" s="1"/>
  <c r="EV149" i="14"/>
  <c r="FP149" i="14" s="1"/>
  <c r="ER149" i="14"/>
  <c r="FL149" i="14" s="1"/>
  <c r="EN149" i="14"/>
  <c r="FH149" i="14" s="1"/>
  <c r="EJ149" i="14"/>
  <c r="FD149" i="14" s="1"/>
  <c r="EZ148" i="14"/>
  <c r="EV148" i="14"/>
  <c r="ER148" i="14"/>
  <c r="EN148" i="14"/>
  <c r="EJ148" i="14"/>
  <c r="FD148" i="14" s="1"/>
  <c r="EZ147" i="14"/>
  <c r="FT147" i="14" s="1"/>
  <c r="EV147" i="14"/>
  <c r="FP147" i="14" s="1"/>
  <c r="ER147" i="14"/>
  <c r="FL147" i="14" s="1"/>
  <c r="EN147" i="14"/>
  <c r="FH147" i="14" s="1"/>
  <c r="EJ147" i="14"/>
  <c r="FD147" i="14" s="1"/>
  <c r="EZ146" i="14"/>
  <c r="FT146" i="14" s="1"/>
  <c r="EV146" i="14"/>
  <c r="FP146" i="14" s="1"/>
  <c r="ER146" i="14"/>
  <c r="FL146" i="14" s="1"/>
  <c r="EN146" i="14"/>
  <c r="FH146" i="14" s="1"/>
  <c r="EJ146" i="14"/>
  <c r="FD146" i="14" s="1"/>
  <c r="EZ145" i="14"/>
  <c r="FT145" i="14" s="1"/>
  <c r="EV145" i="14"/>
  <c r="FP145" i="14" s="1"/>
  <c r="ER145" i="14"/>
  <c r="FL145" i="14" s="1"/>
  <c r="EN145" i="14"/>
  <c r="FH145" i="14" s="1"/>
  <c r="EJ145" i="14"/>
  <c r="FD145" i="14" s="1"/>
  <c r="EZ144" i="14"/>
  <c r="EV144" i="14"/>
  <c r="ER144" i="14"/>
  <c r="EN144" i="14"/>
  <c r="EJ144" i="14"/>
  <c r="FD144" i="14" s="1"/>
  <c r="EZ143" i="14"/>
  <c r="FT143" i="14" s="1"/>
  <c r="EV143" i="14"/>
  <c r="FP143" i="14" s="1"/>
  <c r="ER143" i="14"/>
  <c r="FL143" i="14" s="1"/>
  <c r="EN143" i="14"/>
  <c r="FH143" i="14" s="1"/>
  <c r="EJ143" i="14"/>
  <c r="FD143" i="14" s="1"/>
  <c r="EZ142" i="14"/>
  <c r="FT142" i="14" s="1"/>
  <c r="EV142" i="14"/>
  <c r="FP142" i="14" s="1"/>
  <c r="ER142" i="14"/>
  <c r="FL142" i="14" s="1"/>
  <c r="EN142" i="14"/>
  <c r="FH142" i="14" s="1"/>
  <c r="EJ142" i="14"/>
  <c r="FD142" i="14" s="1"/>
  <c r="EZ141" i="14"/>
  <c r="FT141" i="14" s="1"/>
  <c r="EV141" i="14"/>
  <c r="FP141" i="14" s="1"/>
  <c r="ER141" i="14"/>
  <c r="FL141" i="14" s="1"/>
  <c r="EN141" i="14"/>
  <c r="FH141" i="14" s="1"/>
  <c r="EJ141" i="14"/>
  <c r="FD141" i="14" s="1"/>
  <c r="EZ140" i="14"/>
  <c r="FT140" i="14" s="1"/>
  <c r="EV140" i="14"/>
  <c r="FP140" i="14" s="1"/>
  <c r="ER140" i="14"/>
  <c r="FL140" i="14" s="1"/>
  <c r="EN140" i="14"/>
  <c r="FH140" i="14" s="1"/>
  <c r="EJ140" i="14"/>
  <c r="FD140" i="14" s="1"/>
  <c r="EZ139" i="14"/>
  <c r="EV139" i="14"/>
  <c r="ER139" i="14"/>
  <c r="EN139" i="14"/>
  <c r="EJ139" i="14"/>
  <c r="FD139" i="14" s="1"/>
  <c r="EZ138" i="14"/>
  <c r="FT138" i="14" s="1"/>
  <c r="EV138" i="14"/>
  <c r="FP138" i="14" s="1"/>
  <c r="ER138" i="14"/>
  <c r="FL138" i="14" s="1"/>
  <c r="EN138" i="14"/>
  <c r="FH138" i="14" s="1"/>
  <c r="EJ138" i="14"/>
  <c r="FD138" i="14" s="1"/>
  <c r="EZ137" i="14"/>
  <c r="FT137" i="14" s="1"/>
  <c r="EV137" i="14"/>
  <c r="FP137" i="14" s="1"/>
  <c r="ER137" i="14"/>
  <c r="FL137" i="14" s="1"/>
  <c r="EN137" i="14"/>
  <c r="FH137" i="14" s="1"/>
  <c r="EJ137" i="14"/>
  <c r="FD137" i="14" s="1"/>
  <c r="EZ136" i="14"/>
  <c r="FT136" i="14" s="1"/>
  <c r="EV136" i="14"/>
  <c r="FP136" i="14" s="1"/>
  <c r="ER136" i="14"/>
  <c r="FL136" i="14" s="1"/>
  <c r="EN136" i="14"/>
  <c r="FH136" i="14" s="1"/>
  <c r="EJ136" i="14"/>
  <c r="FD136" i="14" s="1"/>
  <c r="EZ135" i="14"/>
  <c r="EV135" i="14"/>
  <c r="ER135" i="14"/>
  <c r="EN135" i="14"/>
  <c r="EJ135" i="14"/>
  <c r="FD135" i="14" s="1"/>
  <c r="EZ134" i="14"/>
  <c r="FT134" i="14" s="1"/>
  <c r="EV134" i="14"/>
  <c r="FP134" i="14" s="1"/>
  <c r="ER134" i="14"/>
  <c r="FL134" i="14" s="1"/>
  <c r="EN134" i="14"/>
  <c r="FH134" i="14" s="1"/>
  <c r="EJ134" i="14"/>
  <c r="FD134" i="14" s="1"/>
  <c r="EZ133" i="14"/>
  <c r="FT133" i="14" s="1"/>
  <c r="EV133" i="14"/>
  <c r="FP133" i="14" s="1"/>
  <c r="ER133" i="14"/>
  <c r="FL133" i="14" s="1"/>
  <c r="EN133" i="14"/>
  <c r="FH133" i="14" s="1"/>
  <c r="EJ133" i="14"/>
  <c r="FD133" i="14" s="1"/>
  <c r="EZ132" i="14"/>
  <c r="FT132" i="14" s="1"/>
  <c r="EV132" i="14"/>
  <c r="FP132" i="14" s="1"/>
  <c r="ER132" i="14"/>
  <c r="FL132" i="14" s="1"/>
  <c r="EN132" i="14"/>
  <c r="FH132" i="14" s="1"/>
  <c r="EJ132" i="14"/>
  <c r="FD132" i="14" s="1"/>
  <c r="EZ131" i="14"/>
  <c r="FT131" i="14" s="1"/>
  <c r="EV131" i="14"/>
  <c r="FP131" i="14" s="1"/>
  <c r="ER131" i="14"/>
  <c r="FL131" i="14" s="1"/>
  <c r="EN131" i="14"/>
  <c r="FH131" i="14" s="1"/>
  <c r="EJ131" i="14"/>
  <c r="FD131" i="14" s="1"/>
  <c r="EZ130" i="14"/>
  <c r="FT130" i="14" s="1"/>
  <c r="EV130" i="14"/>
  <c r="FP130" i="14" s="1"/>
  <c r="ER130" i="14"/>
  <c r="FL130" i="14" s="1"/>
  <c r="EN130" i="14"/>
  <c r="FH130" i="14" s="1"/>
  <c r="EJ130" i="14"/>
  <c r="FD130" i="14" s="1"/>
  <c r="EZ129" i="14"/>
  <c r="FT129" i="14" s="1"/>
  <c r="EV129" i="14"/>
  <c r="FP129" i="14" s="1"/>
  <c r="ER129" i="14"/>
  <c r="FL129" i="14" s="1"/>
  <c r="EN129" i="14"/>
  <c r="FH129" i="14" s="1"/>
  <c r="EJ129" i="14"/>
  <c r="FD129" i="14" s="1"/>
  <c r="EZ128" i="14"/>
  <c r="FT128" i="14" s="1"/>
  <c r="EV128" i="14"/>
  <c r="FP128" i="14" s="1"/>
  <c r="ER128" i="14"/>
  <c r="FL128" i="14" s="1"/>
  <c r="EN128" i="14"/>
  <c r="FH128" i="14" s="1"/>
  <c r="EJ128" i="14"/>
  <c r="FD128" i="14" s="1"/>
  <c r="EZ127" i="14"/>
  <c r="FT127" i="14" s="1"/>
  <c r="EV127" i="14"/>
  <c r="FP127" i="14" s="1"/>
  <c r="ER127" i="14"/>
  <c r="FL127" i="14" s="1"/>
  <c r="EN127" i="14"/>
  <c r="FH127" i="14" s="1"/>
  <c r="EJ127" i="14"/>
  <c r="FD127" i="14" s="1"/>
  <c r="EZ126" i="14"/>
  <c r="FT126" i="14" s="1"/>
  <c r="EV126" i="14"/>
  <c r="FP126" i="14" s="1"/>
  <c r="ER126" i="14"/>
  <c r="FL126" i="14" s="1"/>
  <c r="EN126" i="14"/>
  <c r="FH126" i="14" s="1"/>
  <c r="EJ126" i="14"/>
  <c r="FD126" i="14" s="1"/>
  <c r="EZ125" i="14"/>
  <c r="FT125" i="14" s="1"/>
  <c r="EV125" i="14"/>
  <c r="FP125" i="14" s="1"/>
  <c r="ER125" i="14"/>
  <c r="FL125" i="14" s="1"/>
  <c r="EN125" i="14"/>
  <c r="FH125" i="14" s="1"/>
  <c r="EJ125" i="14"/>
  <c r="FD125" i="14" s="1"/>
  <c r="EZ124" i="14"/>
  <c r="FT124" i="14" s="1"/>
  <c r="EV124" i="14"/>
  <c r="FP124" i="14" s="1"/>
  <c r="ER124" i="14"/>
  <c r="FL124" i="14" s="1"/>
  <c r="EN124" i="14"/>
  <c r="FH124" i="14" s="1"/>
  <c r="EJ124" i="14"/>
  <c r="FD124" i="14" s="1"/>
  <c r="EZ123" i="14"/>
  <c r="FT123" i="14" s="1"/>
  <c r="EV123" i="14"/>
  <c r="FP123" i="14" s="1"/>
  <c r="ER123" i="14"/>
  <c r="FL123" i="14" s="1"/>
  <c r="EN123" i="14"/>
  <c r="FH123" i="14" s="1"/>
  <c r="EJ123" i="14"/>
  <c r="FD123" i="14" s="1"/>
  <c r="EZ122" i="14"/>
  <c r="FT122" i="14" s="1"/>
  <c r="EV122" i="14"/>
  <c r="FP122" i="14" s="1"/>
  <c r="ER122" i="14"/>
  <c r="FL122" i="14" s="1"/>
  <c r="EN122" i="14"/>
  <c r="FH122" i="14" s="1"/>
  <c r="EJ122" i="14"/>
  <c r="FD122" i="14" s="1"/>
  <c r="EZ121" i="14"/>
  <c r="FT121" i="14" s="1"/>
  <c r="EV121" i="14"/>
  <c r="FP121" i="14" s="1"/>
  <c r="ER121" i="14"/>
  <c r="FL121" i="14" s="1"/>
  <c r="EN121" i="14"/>
  <c r="FH121" i="14" s="1"/>
  <c r="EJ121" i="14"/>
  <c r="FD121" i="14" s="1"/>
  <c r="EZ120" i="14"/>
  <c r="EV120" i="14"/>
  <c r="ER120" i="14"/>
  <c r="EN120" i="14"/>
  <c r="EJ120" i="14"/>
  <c r="FD120" i="14" s="1"/>
  <c r="EZ119" i="14"/>
  <c r="FT119" i="14" s="1"/>
  <c r="EV119" i="14"/>
  <c r="FP119" i="14" s="1"/>
  <c r="ER119" i="14"/>
  <c r="FL119" i="14" s="1"/>
  <c r="EN119" i="14"/>
  <c r="FH119" i="14" s="1"/>
  <c r="EJ119" i="14"/>
  <c r="FD119" i="14" s="1"/>
  <c r="EZ118" i="14"/>
  <c r="FT118" i="14" s="1"/>
  <c r="EV118" i="14"/>
  <c r="FP118" i="14" s="1"/>
  <c r="ER118" i="14"/>
  <c r="FL118" i="14" s="1"/>
  <c r="EN118" i="14"/>
  <c r="FH118" i="14" s="1"/>
  <c r="EJ118" i="14"/>
  <c r="FD118" i="14" s="1"/>
  <c r="EZ117" i="14"/>
  <c r="FT117" i="14" s="1"/>
  <c r="EV117" i="14"/>
  <c r="FP117" i="14" s="1"/>
  <c r="ER117" i="14"/>
  <c r="FL117" i="14" s="1"/>
  <c r="EN117" i="14"/>
  <c r="FH117" i="14" s="1"/>
  <c r="EJ117" i="14"/>
  <c r="FD117" i="14" s="1"/>
  <c r="EZ116" i="14"/>
  <c r="FT116" i="14" s="1"/>
  <c r="EV116" i="14"/>
  <c r="FP116" i="14" s="1"/>
  <c r="ER116" i="14"/>
  <c r="FL116" i="14" s="1"/>
  <c r="EN116" i="14"/>
  <c r="FH116" i="14" s="1"/>
  <c r="EJ116" i="14"/>
  <c r="FD116" i="14" s="1"/>
  <c r="EZ115" i="14"/>
  <c r="FT115" i="14" s="1"/>
  <c r="EV115" i="14"/>
  <c r="FP115" i="14" s="1"/>
  <c r="ER115" i="14"/>
  <c r="FL115" i="14" s="1"/>
  <c r="EN115" i="14"/>
  <c r="FH115" i="14" s="1"/>
  <c r="EJ115" i="14"/>
  <c r="FD115" i="14" s="1"/>
  <c r="EZ114" i="14"/>
  <c r="FT114" i="14" s="1"/>
  <c r="EV114" i="14"/>
  <c r="FP114" i="14" s="1"/>
  <c r="ER114" i="14"/>
  <c r="FL114" i="14" s="1"/>
  <c r="EN114" i="14"/>
  <c r="FH114" i="14" s="1"/>
  <c r="EJ114" i="14"/>
  <c r="FD114" i="14" s="1"/>
  <c r="EZ113" i="14"/>
  <c r="FT113" i="14" s="1"/>
  <c r="EV113" i="14"/>
  <c r="FP113" i="14" s="1"/>
  <c r="ER113" i="14"/>
  <c r="FL113" i="14" s="1"/>
  <c r="EN113" i="14"/>
  <c r="FH113" i="14" s="1"/>
  <c r="EJ113" i="14"/>
  <c r="FD113" i="14" s="1"/>
  <c r="EZ112" i="14"/>
  <c r="FT112" i="14" s="1"/>
  <c r="EV112" i="14"/>
  <c r="FP112" i="14" s="1"/>
  <c r="ER112" i="14"/>
  <c r="FL112" i="14" s="1"/>
  <c r="EN112" i="14"/>
  <c r="FH112" i="14" s="1"/>
  <c r="EJ112" i="14"/>
  <c r="FD112" i="14" s="1"/>
  <c r="EZ111" i="14"/>
  <c r="FT111" i="14" s="1"/>
  <c r="EV111" i="14"/>
  <c r="FP111" i="14" s="1"/>
  <c r="EO164" i="14"/>
  <c r="FI164" i="14" s="1"/>
  <c r="EK164" i="14"/>
  <c r="FE164" i="14" s="1"/>
  <c r="EG164" i="14"/>
  <c r="FA164" i="14" s="1"/>
  <c r="EW163" i="14"/>
  <c r="FQ163" i="14" s="1"/>
  <c r="ES163" i="14"/>
  <c r="FM163" i="14" s="1"/>
  <c r="EO163" i="14"/>
  <c r="FI163" i="14" s="1"/>
  <c r="EK163" i="14"/>
  <c r="FE163" i="14" s="1"/>
  <c r="EG163" i="14"/>
  <c r="FA163" i="14" s="1"/>
  <c r="EW162" i="14"/>
  <c r="FQ162" i="14" s="1"/>
  <c r="ES162" i="14"/>
  <c r="FM162" i="14" s="1"/>
  <c r="EO162" i="14"/>
  <c r="FI162" i="14" s="1"/>
  <c r="EK162" i="14"/>
  <c r="FE162" i="14" s="1"/>
  <c r="EG162" i="14"/>
  <c r="FA162" i="14" s="1"/>
  <c r="EW161" i="14"/>
  <c r="FQ161" i="14" s="1"/>
  <c r="ES161" i="14"/>
  <c r="FM161" i="14" s="1"/>
  <c r="EO161" i="14"/>
  <c r="FI161" i="14" s="1"/>
  <c r="EK161" i="14"/>
  <c r="FE161" i="14" s="1"/>
  <c r="EG161" i="14"/>
  <c r="FA161" i="14" s="1"/>
  <c r="EW160" i="14"/>
  <c r="ES160" i="14"/>
  <c r="EO160" i="14"/>
  <c r="EK160" i="14"/>
  <c r="EG160" i="14"/>
  <c r="EW159" i="14"/>
  <c r="FQ159" i="14" s="1"/>
  <c r="ES159" i="14"/>
  <c r="FM159" i="14" s="1"/>
  <c r="EO159" i="14"/>
  <c r="FI159" i="14" s="1"/>
  <c r="EK159" i="14"/>
  <c r="FE159" i="14" s="1"/>
  <c r="EG159" i="14"/>
  <c r="FA159" i="14" s="1"/>
  <c r="EW158" i="14"/>
  <c r="FQ158" i="14" s="1"/>
  <c r="ES158" i="14"/>
  <c r="FM158" i="14" s="1"/>
  <c r="EO158" i="14"/>
  <c r="FI158" i="14" s="1"/>
  <c r="EK158" i="14"/>
  <c r="FE158" i="14" s="1"/>
  <c r="EG158" i="14"/>
  <c r="FA158" i="14" s="1"/>
  <c r="EW157" i="14"/>
  <c r="FQ157" i="14" s="1"/>
  <c r="ES157" i="14"/>
  <c r="FM157" i="14" s="1"/>
  <c r="EO157" i="14"/>
  <c r="FI157" i="14" s="1"/>
  <c r="EK157" i="14"/>
  <c r="FE157" i="14" s="1"/>
  <c r="EG157" i="14"/>
  <c r="FA157" i="14" s="1"/>
  <c r="EW156" i="14"/>
  <c r="FQ156" i="14" s="1"/>
  <c r="ES156" i="14"/>
  <c r="FM156" i="14" s="1"/>
  <c r="EO156" i="14"/>
  <c r="FI156" i="14" s="1"/>
  <c r="EK156" i="14"/>
  <c r="FE156" i="14" s="1"/>
  <c r="EG156" i="14"/>
  <c r="FA156" i="14" s="1"/>
  <c r="EW155" i="14"/>
  <c r="ES155" i="14"/>
  <c r="EO155" i="14"/>
  <c r="EK155" i="14"/>
  <c r="EG155" i="14"/>
  <c r="EW154" i="14"/>
  <c r="FQ154" i="14" s="1"/>
  <c r="ES154" i="14"/>
  <c r="FM154" i="14" s="1"/>
  <c r="EO154" i="14"/>
  <c r="FI154" i="14" s="1"/>
  <c r="EK154" i="14"/>
  <c r="FE154" i="14" s="1"/>
  <c r="EG154" i="14"/>
  <c r="FA154" i="14" s="1"/>
  <c r="EW153" i="14"/>
  <c r="FQ153" i="14" s="1"/>
  <c r="ES153" i="14"/>
  <c r="FM153" i="14" s="1"/>
  <c r="EO153" i="14"/>
  <c r="FI153" i="14" s="1"/>
  <c r="EK153" i="14"/>
  <c r="FE153" i="14" s="1"/>
  <c r="EG153" i="14"/>
  <c r="FA153" i="14" s="1"/>
  <c r="EW152" i="14"/>
  <c r="FQ152" i="14" s="1"/>
  <c r="ES152" i="14"/>
  <c r="FM152" i="14" s="1"/>
  <c r="EO152" i="14"/>
  <c r="FI152" i="14" s="1"/>
  <c r="EK152" i="14"/>
  <c r="FE152" i="14" s="1"/>
  <c r="EG152" i="14"/>
  <c r="FA152" i="14" s="1"/>
  <c r="EW151" i="14"/>
  <c r="FQ151" i="14" s="1"/>
  <c r="ES151" i="14"/>
  <c r="FM151" i="14" s="1"/>
  <c r="EO151" i="14"/>
  <c r="FI151" i="14" s="1"/>
  <c r="EK151" i="14"/>
  <c r="FE151" i="14" s="1"/>
  <c r="EG151" i="14"/>
  <c r="FA151" i="14" s="1"/>
  <c r="EW150" i="14"/>
  <c r="FQ150" i="14" s="1"/>
  <c r="ES150" i="14"/>
  <c r="FM150" i="14" s="1"/>
  <c r="EO150" i="14"/>
  <c r="FI150" i="14" s="1"/>
  <c r="EK150" i="14"/>
  <c r="FE150" i="14" s="1"/>
  <c r="EG150" i="14"/>
  <c r="FA150" i="14" s="1"/>
  <c r="EW149" i="14"/>
  <c r="FQ149" i="14" s="1"/>
  <c r="ES149" i="14"/>
  <c r="FM149" i="14" s="1"/>
  <c r="EO149" i="14"/>
  <c r="FI149" i="14" s="1"/>
  <c r="EK149" i="14"/>
  <c r="FE149" i="14" s="1"/>
  <c r="EG149" i="14"/>
  <c r="FA149" i="14" s="1"/>
  <c r="EW148" i="14"/>
  <c r="ES148" i="14"/>
  <c r="EO148" i="14"/>
  <c r="EK148" i="14"/>
  <c r="EG148" i="14"/>
  <c r="EW147" i="14"/>
  <c r="FQ147" i="14" s="1"/>
  <c r="ES147" i="14"/>
  <c r="FM147" i="14" s="1"/>
  <c r="EO147" i="14"/>
  <c r="FI147" i="14" s="1"/>
  <c r="EK147" i="14"/>
  <c r="FE147" i="14" s="1"/>
  <c r="EG147" i="14"/>
  <c r="FA147" i="14" s="1"/>
  <c r="EW146" i="14"/>
  <c r="FQ146" i="14" s="1"/>
  <c r="ES146" i="14"/>
  <c r="FM146" i="14" s="1"/>
  <c r="EO146" i="14"/>
  <c r="FI146" i="14" s="1"/>
  <c r="EK146" i="14"/>
  <c r="FE146" i="14" s="1"/>
  <c r="EG146" i="14"/>
  <c r="FA146" i="14" s="1"/>
  <c r="EW145" i="14"/>
  <c r="FQ145" i="14" s="1"/>
  <c r="ES145" i="14"/>
  <c r="FM145" i="14" s="1"/>
  <c r="EO145" i="14"/>
  <c r="FI145" i="14" s="1"/>
  <c r="EK145" i="14"/>
  <c r="FE145" i="14" s="1"/>
  <c r="EG145" i="14"/>
  <c r="FA145" i="14" s="1"/>
  <c r="EW144" i="14"/>
  <c r="ES144" i="14"/>
  <c r="EO144" i="14"/>
  <c r="EK144" i="14"/>
  <c r="EG144" i="14"/>
  <c r="EW143" i="14"/>
  <c r="FQ143" i="14" s="1"/>
  <c r="ES143" i="14"/>
  <c r="FM143" i="14" s="1"/>
  <c r="EO143" i="14"/>
  <c r="FI143" i="14" s="1"/>
  <c r="EK143" i="14"/>
  <c r="FE143" i="14" s="1"/>
  <c r="EG143" i="14"/>
  <c r="FA143" i="14" s="1"/>
  <c r="EW142" i="14"/>
  <c r="FQ142" i="14" s="1"/>
  <c r="ES142" i="14"/>
  <c r="FM142" i="14" s="1"/>
  <c r="EO142" i="14"/>
  <c r="FI142" i="14" s="1"/>
  <c r="EK142" i="14"/>
  <c r="FE142" i="14" s="1"/>
  <c r="EG142" i="14"/>
  <c r="FA142" i="14" s="1"/>
  <c r="EW141" i="14"/>
  <c r="FQ141" i="14" s="1"/>
  <c r="ES141" i="14"/>
  <c r="FM141" i="14" s="1"/>
  <c r="EO141" i="14"/>
  <c r="FI141" i="14" s="1"/>
  <c r="EK141" i="14"/>
  <c r="FE141" i="14" s="1"/>
  <c r="EG141" i="14"/>
  <c r="FA141" i="14" s="1"/>
  <c r="EW140" i="14"/>
  <c r="FQ140" i="14" s="1"/>
  <c r="ES140" i="14"/>
  <c r="FM140" i="14" s="1"/>
  <c r="EO140" i="14"/>
  <c r="FI140" i="14" s="1"/>
  <c r="EK140" i="14"/>
  <c r="FE140" i="14" s="1"/>
  <c r="EG140" i="14"/>
  <c r="FA140" i="14" s="1"/>
  <c r="EW139" i="14"/>
  <c r="ES139" i="14"/>
  <c r="EO139" i="14"/>
  <c r="EK139" i="14"/>
  <c r="EG139" i="14"/>
  <c r="EW138" i="14"/>
  <c r="FQ138" i="14" s="1"/>
  <c r="ES138" i="14"/>
  <c r="FM138" i="14" s="1"/>
  <c r="EO138" i="14"/>
  <c r="FI138" i="14" s="1"/>
  <c r="EK138" i="14"/>
  <c r="FE138" i="14" s="1"/>
  <c r="EG138" i="14"/>
  <c r="FA138" i="14" s="1"/>
  <c r="EW137" i="14"/>
  <c r="FQ137" i="14" s="1"/>
  <c r="ES137" i="14"/>
  <c r="FM137" i="14" s="1"/>
  <c r="EO137" i="14"/>
  <c r="FI137" i="14" s="1"/>
  <c r="EK137" i="14"/>
  <c r="FE137" i="14" s="1"/>
  <c r="EG137" i="14"/>
  <c r="FA137" i="14" s="1"/>
  <c r="EW136" i="14"/>
  <c r="FQ136" i="14" s="1"/>
  <c r="ES136" i="14"/>
  <c r="FM136" i="14" s="1"/>
  <c r="EO136" i="14"/>
  <c r="FI136" i="14" s="1"/>
  <c r="EK136" i="14"/>
  <c r="FE136" i="14" s="1"/>
  <c r="EG136" i="14"/>
  <c r="FA136" i="14" s="1"/>
  <c r="EW135" i="14"/>
  <c r="ES135" i="14"/>
  <c r="EO135" i="14"/>
  <c r="EK135" i="14"/>
  <c r="EG135" i="14"/>
  <c r="EW134" i="14"/>
  <c r="FQ134" i="14" s="1"/>
  <c r="ES134" i="14"/>
  <c r="FM134" i="14" s="1"/>
  <c r="EO134" i="14"/>
  <c r="FI134" i="14" s="1"/>
  <c r="EK134" i="14"/>
  <c r="FE134" i="14" s="1"/>
  <c r="EG134" i="14"/>
  <c r="FA134" i="14" s="1"/>
  <c r="EW133" i="14"/>
  <c r="FQ133" i="14" s="1"/>
  <c r="ES133" i="14"/>
  <c r="FM133" i="14" s="1"/>
  <c r="EO133" i="14"/>
  <c r="FI133" i="14" s="1"/>
  <c r="EK133" i="14"/>
  <c r="FE133" i="14" s="1"/>
  <c r="EG133" i="14"/>
  <c r="FA133" i="14" s="1"/>
  <c r="EW132" i="14"/>
  <c r="FQ132" i="14" s="1"/>
  <c r="ES132" i="14"/>
  <c r="FM132" i="14" s="1"/>
  <c r="EO132" i="14"/>
  <c r="FI132" i="14" s="1"/>
  <c r="EK132" i="14"/>
  <c r="FE132" i="14" s="1"/>
  <c r="EG132" i="14"/>
  <c r="FA132" i="14" s="1"/>
  <c r="EW131" i="14"/>
  <c r="FQ131" i="14" s="1"/>
  <c r="ES131" i="14"/>
  <c r="FM131" i="14" s="1"/>
  <c r="EO131" i="14"/>
  <c r="FI131" i="14" s="1"/>
  <c r="EK131" i="14"/>
  <c r="FE131" i="14" s="1"/>
  <c r="EG131" i="14"/>
  <c r="FA131" i="14" s="1"/>
  <c r="EW130" i="14"/>
  <c r="FQ130" i="14" s="1"/>
  <c r="ES130" i="14"/>
  <c r="FM130" i="14" s="1"/>
  <c r="EO130" i="14"/>
  <c r="FI130" i="14" s="1"/>
  <c r="EK130" i="14"/>
  <c r="FE130" i="14" s="1"/>
  <c r="EG130" i="14"/>
  <c r="FA130" i="14" s="1"/>
  <c r="EW129" i="14"/>
  <c r="FQ129" i="14" s="1"/>
  <c r="ES129" i="14"/>
  <c r="FM129" i="14" s="1"/>
  <c r="EO129" i="14"/>
  <c r="FI129" i="14" s="1"/>
  <c r="EK129" i="14"/>
  <c r="FE129" i="14" s="1"/>
  <c r="EG129" i="14"/>
  <c r="FA129" i="14" s="1"/>
  <c r="EW128" i="14"/>
  <c r="FQ128" i="14" s="1"/>
  <c r="ES128" i="14"/>
  <c r="FM128" i="14" s="1"/>
  <c r="EO128" i="14"/>
  <c r="FI128" i="14" s="1"/>
  <c r="EK128" i="14"/>
  <c r="FE128" i="14" s="1"/>
  <c r="EG128" i="14"/>
  <c r="FA128" i="14" s="1"/>
  <c r="EW127" i="14"/>
  <c r="FQ127" i="14" s="1"/>
  <c r="ES127" i="14"/>
  <c r="FM127" i="14" s="1"/>
  <c r="EO127" i="14"/>
  <c r="FI127" i="14" s="1"/>
  <c r="EK127" i="14"/>
  <c r="FE127" i="14" s="1"/>
  <c r="EG127" i="14"/>
  <c r="FA127" i="14" s="1"/>
  <c r="EW126" i="14"/>
  <c r="FQ126" i="14" s="1"/>
  <c r="ES126" i="14"/>
  <c r="FM126" i="14" s="1"/>
  <c r="EO126" i="14"/>
  <c r="FI126" i="14" s="1"/>
  <c r="EK126" i="14"/>
  <c r="FE126" i="14" s="1"/>
  <c r="EG126" i="14"/>
  <c r="FA126" i="14" s="1"/>
  <c r="EW125" i="14"/>
  <c r="FQ125" i="14" s="1"/>
  <c r="ES125" i="14"/>
  <c r="FM125" i="14" s="1"/>
  <c r="EO125" i="14"/>
  <c r="FI125" i="14" s="1"/>
  <c r="EK125" i="14"/>
  <c r="FE125" i="14" s="1"/>
  <c r="EG125" i="14"/>
  <c r="FA125" i="14" s="1"/>
  <c r="EW124" i="14"/>
  <c r="FQ124" i="14" s="1"/>
  <c r="ES124" i="14"/>
  <c r="FM124" i="14" s="1"/>
  <c r="EO124" i="14"/>
  <c r="FI124" i="14" s="1"/>
  <c r="EK124" i="14"/>
  <c r="FE124" i="14" s="1"/>
  <c r="EG124" i="14"/>
  <c r="FA124" i="14" s="1"/>
  <c r="EW123" i="14"/>
  <c r="FQ123" i="14" s="1"/>
  <c r="ES123" i="14"/>
  <c r="FM123" i="14" s="1"/>
  <c r="EO123" i="14"/>
  <c r="FI123" i="14" s="1"/>
  <c r="EK123" i="14"/>
  <c r="FE123" i="14" s="1"/>
  <c r="EG123" i="14"/>
  <c r="FA123" i="14" s="1"/>
  <c r="EW122" i="14"/>
  <c r="FQ122" i="14" s="1"/>
  <c r="ES122" i="14"/>
  <c r="FM122" i="14" s="1"/>
  <c r="EO122" i="14"/>
  <c r="FI122" i="14" s="1"/>
  <c r="EK122" i="14"/>
  <c r="FE122" i="14" s="1"/>
  <c r="EG122" i="14"/>
  <c r="FA122" i="14" s="1"/>
  <c r="EW121" i="14"/>
  <c r="FQ121" i="14" s="1"/>
  <c r="ES121" i="14"/>
  <c r="FM121" i="14" s="1"/>
  <c r="EO121" i="14"/>
  <c r="FI121" i="14" s="1"/>
  <c r="EK121" i="14"/>
  <c r="FE121" i="14" s="1"/>
  <c r="EG121" i="14"/>
  <c r="FA121" i="14" s="1"/>
  <c r="EW120" i="14"/>
  <c r="ES120" i="14"/>
  <c r="EO120" i="14"/>
  <c r="EK120" i="14"/>
  <c r="EG120" i="14"/>
  <c r="EW119" i="14"/>
  <c r="FQ119" i="14" s="1"/>
  <c r="ES119" i="14"/>
  <c r="FM119" i="14" s="1"/>
  <c r="EO119" i="14"/>
  <c r="FI119" i="14" s="1"/>
  <c r="EK119" i="14"/>
  <c r="FE119" i="14" s="1"/>
  <c r="EG119" i="14"/>
  <c r="FA119" i="14" s="1"/>
  <c r="EW118" i="14"/>
  <c r="FQ118" i="14" s="1"/>
  <c r="ES118" i="14"/>
  <c r="FM118" i="14" s="1"/>
  <c r="EO118" i="14"/>
  <c r="FI118" i="14" s="1"/>
  <c r="EK118" i="14"/>
  <c r="FE118" i="14" s="1"/>
  <c r="EG118" i="14"/>
  <c r="FA118" i="14" s="1"/>
  <c r="EW117" i="14"/>
  <c r="FQ117" i="14" s="1"/>
  <c r="ES117" i="14"/>
  <c r="FM117" i="14" s="1"/>
  <c r="EO117" i="14"/>
  <c r="FI117" i="14" s="1"/>
  <c r="EK117" i="14"/>
  <c r="FE117" i="14" s="1"/>
  <c r="EG117" i="14"/>
  <c r="FA117" i="14" s="1"/>
  <c r="EW116" i="14"/>
  <c r="FQ116" i="14" s="1"/>
  <c r="ES116" i="14"/>
  <c r="FM116" i="14" s="1"/>
  <c r="EO116" i="14"/>
  <c r="FI116" i="14" s="1"/>
  <c r="EK116" i="14"/>
  <c r="FE116" i="14" s="1"/>
  <c r="EG116" i="14"/>
  <c r="FA116" i="14" s="1"/>
  <c r="EW115" i="14"/>
  <c r="FQ115" i="14" s="1"/>
  <c r="ES115" i="14"/>
  <c r="FM115" i="14" s="1"/>
  <c r="EO115" i="14"/>
  <c r="FI115" i="14" s="1"/>
  <c r="EK115" i="14"/>
  <c r="FE115" i="14" s="1"/>
  <c r="EG115" i="14"/>
  <c r="FA115" i="14" s="1"/>
  <c r="EW114" i="14"/>
  <c r="FQ114" i="14" s="1"/>
  <c r="ES114" i="14"/>
  <c r="FM114" i="14" s="1"/>
  <c r="EO114" i="14"/>
  <c r="FI114" i="14" s="1"/>
  <c r="EK114" i="14"/>
  <c r="FE114" i="14" s="1"/>
  <c r="EG114" i="14"/>
  <c r="FA114" i="14" s="1"/>
  <c r="EW113" i="14"/>
  <c r="FQ113" i="14" s="1"/>
  <c r="ES113" i="14"/>
  <c r="FM113" i="14" s="1"/>
  <c r="EO113" i="14"/>
  <c r="FI113" i="14" s="1"/>
  <c r="EL164" i="14"/>
  <c r="FF164" i="14" s="1"/>
  <c r="EH164" i="14"/>
  <c r="FB164" i="14" s="1"/>
  <c r="EX163" i="14"/>
  <c r="FR163" i="14" s="1"/>
  <c r="ET163" i="14"/>
  <c r="FN163" i="14" s="1"/>
  <c r="EP163" i="14"/>
  <c r="FJ163" i="14" s="1"/>
  <c r="EL163" i="14"/>
  <c r="FF163" i="14" s="1"/>
  <c r="EH163" i="14"/>
  <c r="FB163" i="14" s="1"/>
  <c r="EX162" i="14"/>
  <c r="FR162" i="14" s="1"/>
  <c r="ET162" i="14"/>
  <c r="FN162" i="14" s="1"/>
  <c r="EP162" i="14"/>
  <c r="FJ162" i="14" s="1"/>
  <c r="EL162" i="14"/>
  <c r="FF162" i="14" s="1"/>
  <c r="EH162" i="14"/>
  <c r="FB162" i="14" s="1"/>
  <c r="EX161" i="14"/>
  <c r="FR161" i="14" s="1"/>
  <c r="ET161" i="14"/>
  <c r="FN161" i="14" s="1"/>
  <c r="EP161" i="14"/>
  <c r="FJ161" i="14" s="1"/>
  <c r="EL161" i="14"/>
  <c r="FF161" i="14" s="1"/>
  <c r="EH161" i="14"/>
  <c r="FB161" i="14" s="1"/>
  <c r="EX160" i="14"/>
  <c r="ET160" i="14"/>
  <c r="EP160" i="14"/>
  <c r="EL160" i="14"/>
  <c r="EH160" i="14"/>
  <c r="FB160" i="14" s="1"/>
  <c r="EX159" i="14"/>
  <c r="FR159" i="14" s="1"/>
  <c r="ET159" i="14"/>
  <c r="FN159" i="14" s="1"/>
  <c r="EP159" i="14"/>
  <c r="FJ159" i="14" s="1"/>
  <c r="EL159" i="14"/>
  <c r="FF159" i="14" s="1"/>
  <c r="EH159" i="14"/>
  <c r="FB159" i="14" s="1"/>
  <c r="EX158" i="14"/>
  <c r="FR158" i="14" s="1"/>
  <c r="ET158" i="14"/>
  <c r="FN158" i="14" s="1"/>
  <c r="EP158" i="14"/>
  <c r="FJ158" i="14" s="1"/>
  <c r="EL158" i="14"/>
  <c r="FF158" i="14" s="1"/>
  <c r="EH158" i="14"/>
  <c r="FB158" i="14" s="1"/>
  <c r="EX157" i="14"/>
  <c r="FR157" i="14" s="1"/>
  <c r="ET157" i="14"/>
  <c r="FN157" i="14" s="1"/>
  <c r="EP157" i="14"/>
  <c r="FJ157" i="14" s="1"/>
  <c r="EL157" i="14"/>
  <c r="FF157" i="14" s="1"/>
  <c r="EH157" i="14"/>
  <c r="FB157" i="14" s="1"/>
  <c r="EX156" i="14"/>
  <c r="FR156" i="14" s="1"/>
  <c r="ET156" i="14"/>
  <c r="FN156" i="14" s="1"/>
  <c r="EP156" i="14"/>
  <c r="FJ156" i="14" s="1"/>
  <c r="EL156" i="14"/>
  <c r="FF156" i="14" s="1"/>
  <c r="EH156" i="14"/>
  <c r="FB156" i="14" s="1"/>
  <c r="EX155" i="14"/>
  <c r="ET155" i="14"/>
  <c r="EP155" i="14"/>
  <c r="EL155" i="14"/>
  <c r="EH155" i="14"/>
  <c r="EX154" i="14"/>
  <c r="FR154" i="14" s="1"/>
  <c r="ET154" i="14"/>
  <c r="FN154" i="14" s="1"/>
  <c r="EP154" i="14"/>
  <c r="FJ154" i="14" s="1"/>
  <c r="EL154" i="14"/>
  <c r="FF154" i="14" s="1"/>
  <c r="EH154" i="14"/>
  <c r="FB154" i="14" s="1"/>
  <c r="EX153" i="14"/>
  <c r="FR153" i="14" s="1"/>
  <c r="ET153" i="14"/>
  <c r="FN153" i="14" s="1"/>
  <c r="EP153" i="14"/>
  <c r="FJ153" i="14" s="1"/>
  <c r="EL153" i="14"/>
  <c r="FF153" i="14" s="1"/>
  <c r="EH153" i="14"/>
  <c r="FB153" i="14" s="1"/>
  <c r="EX152" i="14"/>
  <c r="FR152" i="14" s="1"/>
  <c r="ET152" i="14"/>
  <c r="FN152" i="14" s="1"/>
  <c r="EP152" i="14"/>
  <c r="FJ152" i="14" s="1"/>
  <c r="EL152" i="14"/>
  <c r="FF152" i="14" s="1"/>
  <c r="EH152" i="14"/>
  <c r="FB152" i="14" s="1"/>
  <c r="EX151" i="14"/>
  <c r="FR151" i="14" s="1"/>
  <c r="ET151" i="14"/>
  <c r="FN151" i="14" s="1"/>
  <c r="EP151" i="14"/>
  <c r="FJ151" i="14" s="1"/>
  <c r="EL151" i="14"/>
  <c r="FF151" i="14" s="1"/>
  <c r="EH151" i="14"/>
  <c r="FB151" i="14" s="1"/>
  <c r="EX150" i="14"/>
  <c r="FR150" i="14" s="1"/>
  <c r="ET150" i="14"/>
  <c r="FN150" i="14" s="1"/>
  <c r="EP150" i="14"/>
  <c r="FJ150" i="14" s="1"/>
  <c r="EL150" i="14"/>
  <c r="FF150" i="14" s="1"/>
  <c r="EH150" i="14"/>
  <c r="FB150" i="14" s="1"/>
  <c r="EX149" i="14"/>
  <c r="FR149" i="14" s="1"/>
  <c r="ET149" i="14"/>
  <c r="FN149" i="14" s="1"/>
  <c r="EP149" i="14"/>
  <c r="FJ149" i="14" s="1"/>
  <c r="EL149" i="14"/>
  <c r="FF149" i="14" s="1"/>
  <c r="EH149" i="14"/>
  <c r="FB149" i="14" s="1"/>
  <c r="EX148" i="14"/>
  <c r="ET148" i="14"/>
  <c r="EP148" i="14"/>
  <c r="EL148" i="14"/>
  <c r="EH148" i="14"/>
  <c r="FB148" i="14" s="1"/>
  <c r="EX147" i="14"/>
  <c r="FR147" i="14" s="1"/>
  <c r="ET147" i="14"/>
  <c r="FN147" i="14" s="1"/>
  <c r="EP147" i="14"/>
  <c r="FJ147" i="14" s="1"/>
  <c r="EL147" i="14"/>
  <c r="FF147" i="14" s="1"/>
  <c r="EH147" i="14"/>
  <c r="FB147" i="14" s="1"/>
  <c r="EX146" i="14"/>
  <c r="FR146" i="14" s="1"/>
  <c r="ET146" i="14"/>
  <c r="FN146" i="14" s="1"/>
  <c r="EP146" i="14"/>
  <c r="FJ146" i="14" s="1"/>
  <c r="EL146" i="14"/>
  <c r="FF146" i="14" s="1"/>
  <c r="EH146" i="14"/>
  <c r="FB146" i="14" s="1"/>
  <c r="EX145" i="14"/>
  <c r="FR145" i="14" s="1"/>
  <c r="ET145" i="14"/>
  <c r="FN145" i="14" s="1"/>
  <c r="EP145" i="14"/>
  <c r="FJ145" i="14" s="1"/>
  <c r="EL145" i="14"/>
  <c r="FF145" i="14" s="1"/>
  <c r="EH145" i="14"/>
  <c r="FB145" i="14" s="1"/>
  <c r="EX144" i="14"/>
  <c r="ET144" i="14"/>
  <c r="EP144" i="14"/>
  <c r="EL144" i="14"/>
  <c r="EH144" i="14"/>
  <c r="FB144" i="14" s="1"/>
  <c r="EX143" i="14"/>
  <c r="FR143" i="14" s="1"/>
  <c r="ET143" i="14"/>
  <c r="FN143" i="14" s="1"/>
  <c r="EP143" i="14"/>
  <c r="FJ143" i="14" s="1"/>
  <c r="EL143" i="14"/>
  <c r="FF143" i="14" s="1"/>
  <c r="EH143" i="14"/>
  <c r="FB143" i="14" s="1"/>
  <c r="EX142" i="14"/>
  <c r="FR142" i="14" s="1"/>
  <c r="ET142" i="14"/>
  <c r="FN142" i="14" s="1"/>
  <c r="EP142" i="14"/>
  <c r="FJ142" i="14" s="1"/>
  <c r="EL142" i="14"/>
  <c r="FF142" i="14" s="1"/>
  <c r="EH142" i="14"/>
  <c r="FB142" i="14" s="1"/>
  <c r="EX141" i="14"/>
  <c r="FR141" i="14" s="1"/>
  <c r="ET141" i="14"/>
  <c r="FN141" i="14" s="1"/>
  <c r="EP141" i="14"/>
  <c r="FJ141" i="14" s="1"/>
  <c r="EL141" i="14"/>
  <c r="FF141" i="14" s="1"/>
  <c r="EH141" i="14"/>
  <c r="FB141" i="14" s="1"/>
  <c r="EX140" i="14"/>
  <c r="FR140" i="14" s="1"/>
  <c r="ET140" i="14"/>
  <c r="FN140" i="14" s="1"/>
  <c r="EP140" i="14"/>
  <c r="FJ140" i="14" s="1"/>
  <c r="EL140" i="14"/>
  <c r="FF140" i="14" s="1"/>
  <c r="EH140" i="14"/>
  <c r="FB140" i="14" s="1"/>
  <c r="EX139" i="14"/>
  <c r="ET139" i="14"/>
  <c r="EP139" i="14"/>
  <c r="EL139" i="14"/>
  <c r="EH139" i="14"/>
  <c r="FB139" i="14" s="1"/>
  <c r="EX138" i="14"/>
  <c r="FR138" i="14" s="1"/>
  <c r="ET138" i="14"/>
  <c r="FN138" i="14" s="1"/>
  <c r="EP138" i="14"/>
  <c r="FJ138" i="14" s="1"/>
  <c r="EL138" i="14"/>
  <c r="FF138" i="14" s="1"/>
  <c r="EH138" i="14"/>
  <c r="FB138" i="14" s="1"/>
  <c r="EX137" i="14"/>
  <c r="FR137" i="14" s="1"/>
  <c r="ET137" i="14"/>
  <c r="FN137" i="14" s="1"/>
  <c r="EP137" i="14"/>
  <c r="FJ137" i="14" s="1"/>
  <c r="EL137" i="14"/>
  <c r="FF137" i="14" s="1"/>
  <c r="EH137" i="14"/>
  <c r="FB137" i="14" s="1"/>
  <c r="EX136" i="14"/>
  <c r="FR136" i="14" s="1"/>
  <c r="ET136" i="14"/>
  <c r="FN136" i="14" s="1"/>
  <c r="EP136" i="14"/>
  <c r="FJ136" i="14" s="1"/>
  <c r="EL136" i="14"/>
  <c r="FF136" i="14" s="1"/>
  <c r="EH136" i="14"/>
  <c r="FB136" i="14" s="1"/>
  <c r="EX135" i="14"/>
  <c r="ET135" i="14"/>
  <c r="EP135" i="14"/>
  <c r="EL135" i="14"/>
  <c r="EH135" i="14"/>
  <c r="FB135" i="14" s="1"/>
  <c r="EX134" i="14"/>
  <c r="FR134" i="14" s="1"/>
  <c r="ET134" i="14"/>
  <c r="FN134" i="14" s="1"/>
  <c r="EP134" i="14"/>
  <c r="FJ134" i="14" s="1"/>
  <c r="EL134" i="14"/>
  <c r="FF134" i="14" s="1"/>
  <c r="EH134" i="14"/>
  <c r="FB134" i="14" s="1"/>
  <c r="EX133" i="14"/>
  <c r="FR133" i="14" s="1"/>
  <c r="ET133" i="14"/>
  <c r="FN133" i="14" s="1"/>
  <c r="EP133" i="14"/>
  <c r="FJ133" i="14" s="1"/>
  <c r="EL133" i="14"/>
  <c r="FF133" i="14" s="1"/>
  <c r="EH133" i="14"/>
  <c r="FB133" i="14" s="1"/>
  <c r="EX132" i="14"/>
  <c r="FR132" i="14" s="1"/>
  <c r="ET132" i="14"/>
  <c r="FN132" i="14" s="1"/>
  <c r="EP132" i="14"/>
  <c r="FJ132" i="14" s="1"/>
  <c r="EL132" i="14"/>
  <c r="FF132" i="14" s="1"/>
  <c r="EH132" i="14"/>
  <c r="FB132" i="14" s="1"/>
  <c r="EX131" i="14"/>
  <c r="FR131" i="14" s="1"/>
  <c r="ET131" i="14"/>
  <c r="FN131" i="14" s="1"/>
  <c r="EP131" i="14"/>
  <c r="FJ131" i="14" s="1"/>
  <c r="EL131" i="14"/>
  <c r="FF131" i="14" s="1"/>
  <c r="EH131" i="14"/>
  <c r="FB131" i="14" s="1"/>
  <c r="EX130" i="14"/>
  <c r="FR130" i="14" s="1"/>
  <c r="ET130" i="14"/>
  <c r="FN130" i="14" s="1"/>
  <c r="EP130" i="14"/>
  <c r="FJ130" i="14" s="1"/>
  <c r="EL130" i="14"/>
  <c r="FF130" i="14" s="1"/>
  <c r="EH130" i="14"/>
  <c r="FB130" i="14" s="1"/>
  <c r="EX129" i="14"/>
  <c r="FR129" i="14" s="1"/>
  <c r="ET129" i="14"/>
  <c r="FN129" i="14" s="1"/>
  <c r="EP129" i="14"/>
  <c r="FJ129" i="14" s="1"/>
  <c r="EL129" i="14"/>
  <c r="FF129" i="14" s="1"/>
  <c r="EH129" i="14"/>
  <c r="FB129" i="14" s="1"/>
  <c r="EX128" i="14"/>
  <c r="FR128" i="14" s="1"/>
  <c r="ET128" i="14"/>
  <c r="FN128" i="14" s="1"/>
  <c r="EP128" i="14"/>
  <c r="FJ128" i="14" s="1"/>
  <c r="EL128" i="14"/>
  <c r="FF128" i="14" s="1"/>
  <c r="EH128" i="14"/>
  <c r="FB128" i="14" s="1"/>
  <c r="EX127" i="14"/>
  <c r="FR127" i="14" s="1"/>
  <c r="ET127" i="14"/>
  <c r="FN127" i="14" s="1"/>
  <c r="EP127" i="14"/>
  <c r="FJ127" i="14" s="1"/>
  <c r="EL127" i="14"/>
  <c r="FF127" i="14" s="1"/>
  <c r="EH127" i="14"/>
  <c r="FB127" i="14" s="1"/>
  <c r="EX126" i="14"/>
  <c r="FR126" i="14" s="1"/>
  <c r="ET126" i="14"/>
  <c r="FN126" i="14" s="1"/>
  <c r="EP126" i="14"/>
  <c r="FJ126" i="14" s="1"/>
  <c r="EL126" i="14"/>
  <c r="FF126" i="14" s="1"/>
  <c r="EH126" i="14"/>
  <c r="FB126" i="14" s="1"/>
  <c r="EX125" i="14"/>
  <c r="FR125" i="14" s="1"/>
  <c r="ET125" i="14"/>
  <c r="FN125" i="14" s="1"/>
  <c r="EP125" i="14"/>
  <c r="FJ125" i="14" s="1"/>
  <c r="EL125" i="14"/>
  <c r="FF125" i="14" s="1"/>
  <c r="EH125" i="14"/>
  <c r="FB125" i="14" s="1"/>
  <c r="EX124" i="14"/>
  <c r="FR124" i="14" s="1"/>
  <c r="ET124" i="14"/>
  <c r="FN124" i="14" s="1"/>
  <c r="EP124" i="14"/>
  <c r="FJ124" i="14" s="1"/>
  <c r="EL124" i="14"/>
  <c r="FF124" i="14" s="1"/>
  <c r="EH124" i="14"/>
  <c r="FB124" i="14" s="1"/>
  <c r="EX123" i="14"/>
  <c r="FR123" i="14" s="1"/>
  <c r="ET123" i="14"/>
  <c r="FN123" i="14" s="1"/>
  <c r="EP123" i="14"/>
  <c r="FJ123" i="14" s="1"/>
  <c r="EL123" i="14"/>
  <c r="FF123" i="14" s="1"/>
  <c r="EH123" i="14"/>
  <c r="FB123" i="14" s="1"/>
  <c r="EX122" i="14"/>
  <c r="FR122" i="14" s="1"/>
  <c r="ET122" i="14"/>
  <c r="FN122" i="14" s="1"/>
  <c r="EP122" i="14"/>
  <c r="FJ122" i="14" s="1"/>
  <c r="EL122" i="14"/>
  <c r="FF122" i="14" s="1"/>
  <c r="EH122" i="14"/>
  <c r="FB122" i="14" s="1"/>
  <c r="EX121" i="14"/>
  <c r="FR121" i="14" s="1"/>
  <c r="ET121" i="14"/>
  <c r="FN121" i="14" s="1"/>
  <c r="EP121" i="14"/>
  <c r="FJ121" i="14" s="1"/>
  <c r="EL121" i="14"/>
  <c r="FF121" i="14" s="1"/>
  <c r="EH121" i="14"/>
  <c r="FB121" i="14" s="1"/>
  <c r="EX120" i="14"/>
  <c r="ET120" i="14"/>
  <c r="EP120" i="14"/>
  <c r="EL120" i="14"/>
  <c r="EH120" i="14"/>
  <c r="FB120" i="14" s="1"/>
  <c r="EX119" i="14"/>
  <c r="FR119" i="14" s="1"/>
  <c r="ET119" i="14"/>
  <c r="FN119" i="14" s="1"/>
  <c r="EP119" i="14"/>
  <c r="FJ119" i="14" s="1"/>
  <c r="EL119" i="14"/>
  <c r="FF119" i="14" s="1"/>
  <c r="EH119" i="14"/>
  <c r="FB119" i="14" s="1"/>
  <c r="EX118" i="14"/>
  <c r="FR118" i="14" s="1"/>
  <c r="ET118" i="14"/>
  <c r="FN118" i="14" s="1"/>
  <c r="EP118" i="14"/>
  <c r="FJ118" i="14" s="1"/>
  <c r="EL118" i="14"/>
  <c r="FF118" i="14" s="1"/>
  <c r="EH118" i="14"/>
  <c r="FB118" i="14" s="1"/>
  <c r="EX117" i="14"/>
  <c r="FR117" i="14" s="1"/>
  <c r="ET117" i="14"/>
  <c r="FN117" i="14" s="1"/>
  <c r="EP117" i="14"/>
  <c r="FJ117" i="14" s="1"/>
  <c r="EL117" i="14"/>
  <c r="FF117" i="14" s="1"/>
  <c r="EH117" i="14"/>
  <c r="FB117" i="14" s="1"/>
  <c r="EX116" i="14"/>
  <c r="FR116" i="14" s="1"/>
  <c r="ET116" i="14"/>
  <c r="FN116" i="14" s="1"/>
  <c r="EP116" i="14"/>
  <c r="FJ116" i="14" s="1"/>
  <c r="EL116" i="14"/>
  <c r="FF116" i="14" s="1"/>
  <c r="EH116" i="14"/>
  <c r="FB116" i="14" s="1"/>
  <c r="EX115" i="14"/>
  <c r="FR115" i="14" s="1"/>
  <c r="ET115" i="14"/>
  <c r="FN115" i="14" s="1"/>
  <c r="EP115" i="14"/>
  <c r="FJ115" i="14" s="1"/>
  <c r="EL115" i="14"/>
  <c r="FF115" i="14" s="1"/>
  <c r="EH115" i="14"/>
  <c r="FB115" i="14" s="1"/>
  <c r="EX114" i="14"/>
  <c r="FR114" i="14" s="1"/>
  <c r="ET114" i="14"/>
  <c r="FN114" i="14" s="1"/>
  <c r="EP114" i="14"/>
  <c r="FJ114" i="14" s="1"/>
  <c r="EL114" i="14"/>
  <c r="FF114" i="14" s="1"/>
  <c r="EH114" i="14"/>
  <c r="FB114" i="14" s="1"/>
  <c r="EX113" i="14"/>
  <c r="FR113" i="14" s="1"/>
  <c r="ET113" i="14"/>
  <c r="FN113" i="14" s="1"/>
  <c r="EP113" i="14"/>
  <c r="FJ113" i="14" s="1"/>
  <c r="EL113" i="14"/>
  <c r="FF113" i="14" s="1"/>
  <c r="EQ113" i="14"/>
  <c r="FK113" i="14" s="1"/>
  <c r="EM113" i="14"/>
  <c r="FG113" i="14" s="1"/>
  <c r="EI113" i="14"/>
  <c r="FC113" i="14" s="1"/>
  <c r="EY112" i="14"/>
  <c r="FS112" i="14" s="1"/>
  <c r="EU112" i="14"/>
  <c r="FO112" i="14" s="1"/>
  <c r="EQ112" i="14"/>
  <c r="FK112" i="14" s="1"/>
  <c r="EM112" i="14"/>
  <c r="FG112" i="14" s="1"/>
  <c r="EI112" i="14"/>
  <c r="FC112" i="14" s="1"/>
  <c r="EY111" i="14"/>
  <c r="FS111" i="14" s="1"/>
  <c r="EU111" i="14"/>
  <c r="FO111" i="14" s="1"/>
  <c r="EQ111" i="14"/>
  <c r="FK111" i="14" s="1"/>
  <c r="EM111" i="14"/>
  <c r="FG111" i="14" s="1"/>
  <c r="EI111" i="14"/>
  <c r="FC111" i="14" s="1"/>
  <c r="EY110" i="14"/>
  <c r="FS110" i="14" s="1"/>
  <c r="EU110" i="14"/>
  <c r="FO110" i="14" s="1"/>
  <c r="EQ110" i="14"/>
  <c r="FK110" i="14" s="1"/>
  <c r="EM110" i="14"/>
  <c r="FG110" i="14" s="1"/>
  <c r="EI110" i="14"/>
  <c r="FC110" i="14" s="1"/>
  <c r="EY109" i="14"/>
  <c r="FS109" i="14" s="1"/>
  <c r="EU109" i="14"/>
  <c r="FO109" i="14" s="1"/>
  <c r="EQ109" i="14"/>
  <c r="FK109" i="14" s="1"/>
  <c r="EM109" i="14"/>
  <c r="FG109" i="14" s="1"/>
  <c r="EI109" i="14"/>
  <c r="FC109" i="14" s="1"/>
  <c r="EY108" i="14"/>
  <c r="FS108" i="14" s="1"/>
  <c r="EU108" i="14"/>
  <c r="FO108" i="14" s="1"/>
  <c r="EQ108" i="14"/>
  <c r="FK108" i="14" s="1"/>
  <c r="EM108" i="14"/>
  <c r="FG108" i="14" s="1"/>
  <c r="EI108" i="14"/>
  <c r="FC108" i="14" s="1"/>
  <c r="EY107" i="14"/>
  <c r="FS107" i="14" s="1"/>
  <c r="EU107" i="14"/>
  <c r="FO107" i="14" s="1"/>
  <c r="EQ107" i="14"/>
  <c r="FK107" i="14" s="1"/>
  <c r="EM107" i="14"/>
  <c r="FG107" i="14" s="1"/>
  <c r="EI107" i="14"/>
  <c r="FC107" i="14" s="1"/>
  <c r="EY106" i="14"/>
  <c r="FS106" i="14" s="1"/>
  <c r="EU106" i="14"/>
  <c r="FO106" i="14" s="1"/>
  <c r="EQ106" i="14"/>
  <c r="FK106" i="14" s="1"/>
  <c r="EM106" i="14"/>
  <c r="FG106" i="14" s="1"/>
  <c r="EI106" i="14"/>
  <c r="FC106" i="14" s="1"/>
  <c r="EY105" i="14"/>
  <c r="FS105" i="14" s="1"/>
  <c r="EU105" i="14"/>
  <c r="FO105" i="14" s="1"/>
  <c r="EQ105" i="14"/>
  <c r="FK105" i="14" s="1"/>
  <c r="EM105" i="14"/>
  <c r="FG105" i="14" s="1"/>
  <c r="EI105" i="14"/>
  <c r="FC105" i="14" s="1"/>
  <c r="EY104" i="14"/>
  <c r="FS104" i="14" s="1"/>
  <c r="EU104" i="14"/>
  <c r="FO104" i="14" s="1"/>
  <c r="EQ104" i="14"/>
  <c r="FK104" i="14" s="1"/>
  <c r="EM104" i="14"/>
  <c r="FG104" i="14" s="1"/>
  <c r="EI104" i="14"/>
  <c r="FC104" i="14" s="1"/>
  <c r="EY103" i="14"/>
  <c r="FS103" i="14" s="1"/>
  <c r="EU103" i="14"/>
  <c r="FO103" i="14" s="1"/>
  <c r="EQ103" i="14"/>
  <c r="FK103" i="14" s="1"/>
  <c r="EM103" i="14"/>
  <c r="FG103" i="14" s="1"/>
  <c r="EI103" i="14"/>
  <c r="FC103" i="14" s="1"/>
  <c r="EY102" i="14"/>
  <c r="FS102" i="14" s="1"/>
  <c r="EU102" i="14"/>
  <c r="FO102" i="14" s="1"/>
  <c r="EQ102" i="14"/>
  <c r="FK102" i="14" s="1"/>
  <c r="EM102" i="14"/>
  <c r="FG102" i="14" s="1"/>
  <c r="EI102" i="14"/>
  <c r="FC102" i="14" s="1"/>
  <c r="EY101" i="14"/>
  <c r="FS101" i="14" s="1"/>
  <c r="EU101" i="14"/>
  <c r="FO101" i="14" s="1"/>
  <c r="EQ101" i="14"/>
  <c r="FK101" i="14" s="1"/>
  <c r="EM101" i="14"/>
  <c r="FG101" i="14" s="1"/>
  <c r="EI101" i="14"/>
  <c r="FC101" i="14" s="1"/>
  <c r="EY100" i="14"/>
  <c r="FS100" i="14" s="1"/>
  <c r="EU100" i="14"/>
  <c r="FO100" i="14" s="1"/>
  <c r="EQ100" i="14"/>
  <c r="FK100" i="14" s="1"/>
  <c r="EM100" i="14"/>
  <c r="FG100" i="14" s="1"/>
  <c r="EI100" i="14"/>
  <c r="FC100" i="14" s="1"/>
  <c r="EY99" i="14"/>
  <c r="FS99" i="14" s="1"/>
  <c r="EU99" i="14"/>
  <c r="FO99" i="14" s="1"/>
  <c r="EQ99" i="14"/>
  <c r="FK99" i="14" s="1"/>
  <c r="EM99" i="14"/>
  <c r="FG99" i="14" s="1"/>
  <c r="EI99" i="14"/>
  <c r="FC99" i="14" s="1"/>
  <c r="EY98" i="14"/>
  <c r="FS98" i="14" s="1"/>
  <c r="EU98" i="14"/>
  <c r="FO98" i="14" s="1"/>
  <c r="EQ98" i="14"/>
  <c r="FK98" i="14" s="1"/>
  <c r="EM98" i="14"/>
  <c r="FG98" i="14" s="1"/>
  <c r="EI98" i="14"/>
  <c r="FC98" i="14" s="1"/>
  <c r="EY97" i="14"/>
  <c r="FS97" i="14" s="1"/>
  <c r="EU97" i="14"/>
  <c r="FO97" i="14" s="1"/>
  <c r="EQ97" i="14"/>
  <c r="FK97" i="14" s="1"/>
  <c r="EM97" i="14"/>
  <c r="FG97" i="14" s="1"/>
  <c r="EI97" i="14"/>
  <c r="FC97" i="14" s="1"/>
  <c r="EY96" i="14"/>
  <c r="FS96" i="14" s="1"/>
  <c r="EU96" i="14"/>
  <c r="FO96" i="14" s="1"/>
  <c r="EQ96" i="14"/>
  <c r="FK96" i="14" s="1"/>
  <c r="EM96" i="14"/>
  <c r="FG96" i="14" s="1"/>
  <c r="EI96" i="14"/>
  <c r="FC96" i="14" s="1"/>
  <c r="EY95" i="14"/>
  <c r="FS95" i="14" s="1"/>
  <c r="EU95" i="14"/>
  <c r="FO95" i="14" s="1"/>
  <c r="EQ95" i="14"/>
  <c r="FK95" i="14" s="1"/>
  <c r="EM95" i="14"/>
  <c r="FG95" i="14" s="1"/>
  <c r="EI95" i="14"/>
  <c r="FC95" i="14" s="1"/>
  <c r="EY94" i="14"/>
  <c r="EU94" i="14"/>
  <c r="EQ94" i="14"/>
  <c r="EM94" i="14"/>
  <c r="EI94" i="14"/>
  <c r="FC94" i="14" s="1"/>
  <c r="EY93" i="14"/>
  <c r="FS93" i="14" s="1"/>
  <c r="EU93" i="14"/>
  <c r="FO93" i="14" s="1"/>
  <c r="EQ93" i="14"/>
  <c r="FK93" i="14" s="1"/>
  <c r="EM93" i="14"/>
  <c r="FG93" i="14" s="1"/>
  <c r="EI93" i="14"/>
  <c r="FC93" i="14" s="1"/>
  <c r="EY92" i="14"/>
  <c r="FS92" i="14" s="1"/>
  <c r="EU92" i="14"/>
  <c r="FO92" i="14" s="1"/>
  <c r="EQ92" i="14"/>
  <c r="FK92" i="14" s="1"/>
  <c r="EM92" i="14"/>
  <c r="FG92" i="14" s="1"/>
  <c r="EI92" i="14"/>
  <c r="FC92" i="14" s="1"/>
  <c r="EY91" i="14"/>
  <c r="FS91" i="14" s="1"/>
  <c r="EU91" i="14"/>
  <c r="FO91" i="14" s="1"/>
  <c r="EQ91" i="14"/>
  <c r="FK91" i="14" s="1"/>
  <c r="EM91" i="14"/>
  <c r="FG91" i="14" s="1"/>
  <c r="EI91" i="14"/>
  <c r="FC91" i="14" s="1"/>
  <c r="EY90" i="14"/>
  <c r="FS90" i="14" s="1"/>
  <c r="EU90" i="14"/>
  <c r="FO90" i="14" s="1"/>
  <c r="EQ90" i="14"/>
  <c r="FK90" i="14" s="1"/>
  <c r="EM90" i="14"/>
  <c r="FG90" i="14" s="1"/>
  <c r="EI90" i="14"/>
  <c r="FC90" i="14" s="1"/>
  <c r="EY89" i="14"/>
  <c r="FS89" i="14" s="1"/>
  <c r="EU89" i="14"/>
  <c r="FO89" i="14" s="1"/>
  <c r="EQ89" i="14"/>
  <c r="FK89" i="14" s="1"/>
  <c r="EM89" i="14"/>
  <c r="FG89" i="14" s="1"/>
  <c r="EI89" i="14"/>
  <c r="FC89" i="14" s="1"/>
  <c r="EY87" i="14"/>
  <c r="FS87" i="14" s="1"/>
  <c r="EU87" i="14"/>
  <c r="FO87" i="14" s="1"/>
  <c r="EQ87" i="14"/>
  <c r="FK87" i="14" s="1"/>
  <c r="EM87" i="14"/>
  <c r="FG87" i="14" s="1"/>
  <c r="EI87" i="14"/>
  <c r="FC87" i="14" s="1"/>
  <c r="EY86" i="14"/>
  <c r="FS86" i="14" s="1"/>
  <c r="EU86" i="14"/>
  <c r="FO86" i="14" s="1"/>
  <c r="EQ86" i="14"/>
  <c r="FK86" i="14" s="1"/>
  <c r="EM86" i="14"/>
  <c r="FG86" i="14" s="1"/>
  <c r="EI86" i="14"/>
  <c r="FC86" i="14" s="1"/>
  <c r="EY85" i="14"/>
  <c r="FS85" i="14" s="1"/>
  <c r="EU85" i="14"/>
  <c r="FO85" i="14" s="1"/>
  <c r="EQ85" i="14"/>
  <c r="FK85" i="14" s="1"/>
  <c r="EM85" i="14"/>
  <c r="FG85" i="14" s="1"/>
  <c r="EI85" i="14"/>
  <c r="FC85" i="14" s="1"/>
  <c r="EY84" i="14"/>
  <c r="EU84" i="14"/>
  <c r="EQ84" i="14"/>
  <c r="EM84" i="14"/>
  <c r="EI84" i="14"/>
  <c r="FC84" i="14" s="1"/>
  <c r="EY83" i="14"/>
  <c r="FS83" i="14" s="1"/>
  <c r="EU83" i="14"/>
  <c r="FO83" i="14" s="1"/>
  <c r="EQ83" i="14"/>
  <c r="FK83" i="14" s="1"/>
  <c r="EM83" i="14"/>
  <c r="FG83" i="14" s="1"/>
  <c r="EI83" i="14"/>
  <c r="FC83" i="14" s="1"/>
  <c r="EY82" i="14"/>
  <c r="FS82" i="14" s="1"/>
  <c r="EU82" i="14"/>
  <c r="FO82" i="14" s="1"/>
  <c r="EQ82" i="14"/>
  <c r="FK82" i="14" s="1"/>
  <c r="EM82" i="14"/>
  <c r="FG82" i="14" s="1"/>
  <c r="EI82" i="14"/>
  <c r="FC82" i="14" s="1"/>
  <c r="EY81" i="14"/>
  <c r="FS81" i="14" s="1"/>
  <c r="EU81" i="14"/>
  <c r="FO81" i="14" s="1"/>
  <c r="EQ81" i="14"/>
  <c r="FK81" i="14" s="1"/>
  <c r="EM81" i="14"/>
  <c r="FG81" i="14" s="1"/>
  <c r="EI81" i="14"/>
  <c r="FC81" i="14" s="1"/>
  <c r="EY80" i="14"/>
  <c r="FS80" i="14" s="1"/>
  <c r="EU80" i="14"/>
  <c r="FO80" i="14" s="1"/>
  <c r="EQ80" i="14"/>
  <c r="FK80" i="14" s="1"/>
  <c r="EM80" i="14"/>
  <c r="FG80" i="14" s="1"/>
  <c r="EI80" i="14"/>
  <c r="FC80" i="14" s="1"/>
  <c r="EY79" i="14"/>
  <c r="FS79" i="14" s="1"/>
  <c r="EU79" i="14"/>
  <c r="FO79" i="14" s="1"/>
  <c r="EQ79" i="14"/>
  <c r="FK79" i="14" s="1"/>
  <c r="EM79" i="14"/>
  <c r="FG79" i="14" s="1"/>
  <c r="EI79" i="14"/>
  <c r="FC79" i="14" s="1"/>
  <c r="EY78" i="14"/>
  <c r="FS78" i="14" s="1"/>
  <c r="EU78" i="14"/>
  <c r="FO78" i="14" s="1"/>
  <c r="EQ78" i="14"/>
  <c r="FK78" i="14" s="1"/>
  <c r="EM78" i="14"/>
  <c r="FG78" i="14" s="1"/>
  <c r="EI78" i="14"/>
  <c r="FC78" i="14" s="1"/>
  <c r="EY77" i="14"/>
  <c r="EU77" i="14"/>
  <c r="EQ77" i="14"/>
  <c r="EM77" i="14"/>
  <c r="EI77" i="14"/>
  <c r="FC77" i="14" s="1"/>
  <c r="EY76" i="14"/>
  <c r="FS76" i="14" s="1"/>
  <c r="EU76" i="14"/>
  <c r="FO76" i="14" s="1"/>
  <c r="EQ76" i="14"/>
  <c r="FK76" i="14" s="1"/>
  <c r="EM76" i="14"/>
  <c r="FG76" i="14" s="1"/>
  <c r="EI76" i="14"/>
  <c r="FC76" i="14" s="1"/>
  <c r="EY75" i="14"/>
  <c r="FS75" i="14" s="1"/>
  <c r="EU75" i="14"/>
  <c r="FO75" i="14" s="1"/>
  <c r="EQ75" i="14"/>
  <c r="FK75" i="14" s="1"/>
  <c r="EM75" i="14"/>
  <c r="FG75" i="14" s="1"/>
  <c r="EI75" i="14"/>
  <c r="FC75" i="14" s="1"/>
  <c r="EY74" i="14"/>
  <c r="FS74" i="14" s="1"/>
  <c r="EU74" i="14"/>
  <c r="FO74" i="14" s="1"/>
  <c r="EQ74" i="14"/>
  <c r="FK74" i="14" s="1"/>
  <c r="EM74" i="14"/>
  <c r="FG74" i="14" s="1"/>
  <c r="EI74" i="14"/>
  <c r="FC74" i="14" s="1"/>
  <c r="EY73" i="14"/>
  <c r="FS73" i="14" s="1"/>
  <c r="EU73" i="14"/>
  <c r="FO73" i="14" s="1"/>
  <c r="EQ73" i="14"/>
  <c r="FK73" i="14" s="1"/>
  <c r="EM73" i="14"/>
  <c r="FG73" i="14" s="1"/>
  <c r="EI73" i="14"/>
  <c r="FC73" i="14" s="1"/>
  <c r="EY72" i="14"/>
  <c r="FS72" i="14" s="1"/>
  <c r="EU72" i="14"/>
  <c r="FO72" i="14" s="1"/>
  <c r="EQ72" i="14"/>
  <c r="FK72" i="14" s="1"/>
  <c r="EM72" i="14"/>
  <c r="FG72" i="14" s="1"/>
  <c r="EI72" i="14"/>
  <c r="FC72" i="14" s="1"/>
  <c r="EY71" i="14"/>
  <c r="FS71" i="14" s="1"/>
  <c r="EU71" i="14"/>
  <c r="FO71" i="14" s="1"/>
  <c r="EQ71" i="14"/>
  <c r="FK71" i="14" s="1"/>
  <c r="EM71" i="14"/>
  <c r="FG71" i="14" s="1"/>
  <c r="EI71" i="14"/>
  <c r="FC71" i="14" s="1"/>
  <c r="EY70" i="14"/>
  <c r="EU70" i="14"/>
  <c r="FO70" i="14" s="1"/>
  <c r="EQ70" i="14"/>
  <c r="EM70" i="14"/>
  <c r="FG70" i="14" s="1"/>
  <c r="EI70" i="14"/>
  <c r="FC70" i="14" s="1"/>
  <c r="EY69" i="14"/>
  <c r="EU69" i="14"/>
  <c r="EQ69" i="14"/>
  <c r="EM69" i="14"/>
  <c r="EI69" i="14"/>
  <c r="FC69" i="14" s="1"/>
  <c r="EY68" i="14"/>
  <c r="EU68" i="14"/>
  <c r="FO68" i="14" s="1"/>
  <c r="EQ68" i="14"/>
  <c r="EM68" i="14"/>
  <c r="FG68" i="14" s="1"/>
  <c r="EI68" i="14"/>
  <c r="FC68" i="14" s="1"/>
  <c r="EY67" i="14"/>
  <c r="FS67" i="14" s="1"/>
  <c r="EU67" i="14"/>
  <c r="FO67" i="14" s="1"/>
  <c r="EQ67" i="14"/>
  <c r="EM67" i="14"/>
  <c r="EI67" i="14"/>
  <c r="FC67" i="14" s="1"/>
  <c r="EY66" i="14"/>
  <c r="EU66" i="14"/>
  <c r="EQ66" i="14"/>
  <c r="EM66" i="14"/>
  <c r="EI66" i="14"/>
  <c r="FC66" i="14" s="1"/>
  <c r="EY65" i="14"/>
  <c r="FS65" i="14" s="1"/>
  <c r="EU65" i="14"/>
  <c r="FO65" i="14" s="1"/>
  <c r="EQ65" i="14"/>
  <c r="FK65" i="14" s="1"/>
  <c r="EM65" i="14"/>
  <c r="FG65" i="14" s="1"/>
  <c r="EI65" i="14"/>
  <c r="FC65" i="14" s="1"/>
  <c r="EY64" i="14"/>
  <c r="EU64" i="14"/>
  <c r="FO64" i="14" s="1"/>
  <c r="EQ64" i="14"/>
  <c r="FK64" i="14" s="1"/>
  <c r="EM64" i="14"/>
  <c r="EI64" i="14"/>
  <c r="FC64" i="14" s="1"/>
  <c r="EY63" i="14"/>
  <c r="EU63" i="14"/>
  <c r="FO63" i="14" s="1"/>
  <c r="EQ63" i="14"/>
  <c r="FK63" i="14" s="1"/>
  <c r="EM63" i="14"/>
  <c r="FG63" i="14" s="1"/>
  <c r="EI63" i="14"/>
  <c r="FC63" i="14" s="1"/>
  <c r="EY62" i="14"/>
  <c r="EU62" i="14"/>
  <c r="FO62" i="14" s="1"/>
  <c r="EQ62" i="14"/>
  <c r="FK62" i="14" s="1"/>
  <c r="EM62" i="14"/>
  <c r="EI62" i="14"/>
  <c r="FC62" i="14" s="1"/>
  <c r="EY61" i="14"/>
  <c r="ER111" i="14"/>
  <c r="FL111" i="14" s="1"/>
  <c r="EN111" i="14"/>
  <c r="FH111" i="14" s="1"/>
  <c r="EJ111" i="14"/>
  <c r="FD111" i="14" s="1"/>
  <c r="EZ110" i="14"/>
  <c r="FT110" i="14" s="1"/>
  <c r="EV110" i="14"/>
  <c r="FP110" i="14" s="1"/>
  <c r="ER110" i="14"/>
  <c r="FL110" i="14" s="1"/>
  <c r="EN110" i="14"/>
  <c r="FH110" i="14" s="1"/>
  <c r="EJ110" i="14"/>
  <c r="FD110" i="14" s="1"/>
  <c r="EZ109" i="14"/>
  <c r="FT109" i="14" s="1"/>
  <c r="EV109" i="14"/>
  <c r="FP109" i="14" s="1"/>
  <c r="ER109" i="14"/>
  <c r="EN109" i="14"/>
  <c r="EJ109" i="14"/>
  <c r="FD109" i="14" s="1"/>
  <c r="EZ108" i="14"/>
  <c r="EV108" i="14"/>
  <c r="ER108" i="14"/>
  <c r="EN108" i="14"/>
  <c r="EJ108" i="14"/>
  <c r="FD108" i="14" s="1"/>
  <c r="EZ107" i="14"/>
  <c r="EV107" i="14"/>
  <c r="ER107" i="14"/>
  <c r="EN107" i="14"/>
  <c r="EJ107" i="14"/>
  <c r="FD107" i="14" s="1"/>
  <c r="EZ106" i="14"/>
  <c r="FT106" i="14" s="1"/>
  <c r="EV106" i="14"/>
  <c r="FP106" i="14" s="1"/>
  <c r="ER106" i="14"/>
  <c r="EN106" i="14"/>
  <c r="EJ106" i="14"/>
  <c r="FD106" i="14" s="1"/>
  <c r="EZ105" i="14"/>
  <c r="FT105" i="14" s="1"/>
  <c r="EV105" i="14"/>
  <c r="FP105" i="14" s="1"/>
  <c r="ER105" i="14"/>
  <c r="EN105" i="14"/>
  <c r="EJ105" i="14"/>
  <c r="FD105" i="14" s="1"/>
  <c r="EZ104" i="14"/>
  <c r="EV104" i="14"/>
  <c r="ER104" i="14"/>
  <c r="EN104" i="14"/>
  <c r="EJ104" i="14"/>
  <c r="FD104" i="14" s="1"/>
  <c r="EZ103" i="14"/>
  <c r="FT103" i="14" s="1"/>
  <c r="EV103" i="14"/>
  <c r="FP103" i="14" s="1"/>
  <c r="ER103" i="14"/>
  <c r="FL103" i="14" s="1"/>
  <c r="EN103" i="14"/>
  <c r="FH103" i="14" s="1"/>
  <c r="EJ103" i="14"/>
  <c r="FD103" i="14" s="1"/>
  <c r="EZ102" i="14"/>
  <c r="FT102" i="14" s="1"/>
  <c r="EV102" i="14"/>
  <c r="FP102" i="14" s="1"/>
  <c r="ER102" i="14"/>
  <c r="FL102" i="14" s="1"/>
  <c r="EN102" i="14"/>
  <c r="FH102" i="14" s="1"/>
  <c r="EJ102" i="14"/>
  <c r="FD102" i="14" s="1"/>
  <c r="EZ101" i="14"/>
  <c r="FT101" i="14" s="1"/>
  <c r="EV101" i="14"/>
  <c r="FP101" i="14" s="1"/>
  <c r="ER101" i="14"/>
  <c r="FL101" i="14" s="1"/>
  <c r="EN101" i="14"/>
  <c r="FH101" i="14" s="1"/>
  <c r="EJ101" i="14"/>
  <c r="FD101" i="14" s="1"/>
  <c r="EZ100" i="14"/>
  <c r="EV100" i="14"/>
  <c r="FP100" i="14" s="1"/>
  <c r="ER100" i="14"/>
  <c r="EN100" i="14"/>
  <c r="EJ100" i="14"/>
  <c r="FD100" i="14" s="1"/>
  <c r="EZ99" i="14"/>
  <c r="FT99" i="14" s="1"/>
  <c r="EV99" i="14"/>
  <c r="FP99" i="14" s="1"/>
  <c r="ER99" i="14"/>
  <c r="FL99" i="14" s="1"/>
  <c r="EN99" i="14"/>
  <c r="EJ99" i="14"/>
  <c r="FD99" i="14" s="1"/>
  <c r="EZ98" i="14"/>
  <c r="FT98" i="14" s="1"/>
  <c r="EV98" i="14"/>
  <c r="FP98" i="14" s="1"/>
  <c r="ER98" i="14"/>
  <c r="FL98" i="14" s="1"/>
  <c r="EN98" i="14"/>
  <c r="FH98" i="14" s="1"/>
  <c r="EJ98" i="14"/>
  <c r="FD98" i="14" s="1"/>
  <c r="EZ97" i="14"/>
  <c r="FT97" i="14" s="1"/>
  <c r="EV97" i="14"/>
  <c r="FP97" i="14" s="1"/>
  <c r="ER97" i="14"/>
  <c r="FL97" i="14" s="1"/>
  <c r="EN97" i="14"/>
  <c r="FH97" i="14" s="1"/>
  <c r="EJ97" i="14"/>
  <c r="FD97" i="14" s="1"/>
  <c r="EZ96" i="14"/>
  <c r="FT96" i="14" s="1"/>
  <c r="EV96" i="14"/>
  <c r="FP96" i="14" s="1"/>
  <c r="ER96" i="14"/>
  <c r="FL96" i="14" s="1"/>
  <c r="EN96" i="14"/>
  <c r="FH96" i="14" s="1"/>
  <c r="EJ96" i="14"/>
  <c r="FD96" i="14" s="1"/>
  <c r="EZ95" i="14"/>
  <c r="FT95" i="14" s="1"/>
  <c r="EV95" i="14"/>
  <c r="ER95" i="14"/>
  <c r="FL95" i="14" s="1"/>
  <c r="EN95" i="14"/>
  <c r="EJ95" i="14"/>
  <c r="FD95" i="14" s="1"/>
  <c r="EZ94" i="14"/>
  <c r="EV94" i="14"/>
  <c r="ER94" i="14"/>
  <c r="EN94" i="14"/>
  <c r="EJ94" i="14"/>
  <c r="FD94" i="14" s="1"/>
  <c r="EZ93" i="14"/>
  <c r="EV93" i="14"/>
  <c r="ER93" i="14"/>
  <c r="EN93" i="14"/>
  <c r="EJ93" i="14"/>
  <c r="FD93" i="14" s="1"/>
  <c r="EZ92" i="14"/>
  <c r="EV92" i="14"/>
  <c r="FP92" i="14" s="1"/>
  <c r="ER92" i="14"/>
  <c r="EN92" i="14"/>
  <c r="EJ92" i="14"/>
  <c r="FD92" i="14" s="1"/>
  <c r="EZ91" i="14"/>
  <c r="FT91" i="14" s="1"/>
  <c r="EV91" i="14"/>
  <c r="FP91" i="14" s="1"/>
  <c r="ER91" i="14"/>
  <c r="FL91" i="14" s="1"/>
  <c r="EN91" i="14"/>
  <c r="FH91" i="14" s="1"/>
  <c r="EJ91" i="14"/>
  <c r="FD91" i="14" s="1"/>
  <c r="EZ90" i="14"/>
  <c r="FT90" i="14" s="1"/>
  <c r="EV90" i="14"/>
  <c r="FP90" i="14" s="1"/>
  <c r="ER90" i="14"/>
  <c r="FL90" i="14" s="1"/>
  <c r="EN90" i="14"/>
  <c r="EJ90" i="14"/>
  <c r="FD90" i="14" s="1"/>
  <c r="EZ89" i="14"/>
  <c r="FT89" i="14" s="1"/>
  <c r="EV89" i="14"/>
  <c r="FP89" i="14" s="1"/>
  <c r="ER89" i="14"/>
  <c r="FL89" i="14" s="1"/>
  <c r="EN89" i="14"/>
  <c r="FH89" i="14" s="1"/>
  <c r="EJ89" i="14"/>
  <c r="FD89" i="14" s="1"/>
  <c r="EZ87" i="14"/>
  <c r="EV87" i="14"/>
  <c r="FP87" i="14" s="1"/>
  <c r="ER87" i="14"/>
  <c r="EN87" i="14"/>
  <c r="EJ87" i="14"/>
  <c r="FD87" i="14" s="1"/>
  <c r="EZ86" i="14"/>
  <c r="EV86" i="14"/>
  <c r="ER86" i="14"/>
  <c r="EN86" i="14"/>
  <c r="EJ86" i="14"/>
  <c r="FD86" i="14" s="1"/>
  <c r="EZ85" i="14"/>
  <c r="FT85" i="14" s="1"/>
  <c r="EV85" i="14"/>
  <c r="ER85" i="14"/>
  <c r="EN85" i="14"/>
  <c r="EJ85" i="14"/>
  <c r="FD85" i="14" s="1"/>
  <c r="EZ84" i="14"/>
  <c r="EV84" i="14"/>
  <c r="ER84" i="14"/>
  <c r="EN84" i="14"/>
  <c r="EJ84" i="14"/>
  <c r="FD84" i="14" s="1"/>
  <c r="EZ83" i="14"/>
  <c r="FT83" i="14" s="1"/>
  <c r="EV83" i="14"/>
  <c r="ER83" i="14"/>
  <c r="EN83" i="14"/>
  <c r="EJ83" i="14"/>
  <c r="FD83" i="14" s="1"/>
  <c r="EZ82" i="14"/>
  <c r="FT82" i="14" s="1"/>
  <c r="EV82" i="14"/>
  <c r="ER82" i="14"/>
  <c r="EN82" i="14"/>
  <c r="EJ82" i="14"/>
  <c r="FD82" i="14" s="1"/>
  <c r="EZ81" i="14"/>
  <c r="EV81" i="14"/>
  <c r="ER81" i="14"/>
  <c r="EN81" i="14"/>
  <c r="EJ81" i="14"/>
  <c r="FD81" i="14" s="1"/>
  <c r="EZ80" i="14"/>
  <c r="EV80" i="14"/>
  <c r="ER80" i="14"/>
  <c r="EN80" i="14"/>
  <c r="EJ80" i="14"/>
  <c r="FD80" i="14" s="1"/>
  <c r="EZ79" i="14"/>
  <c r="FT79" i="14" s="1"/>
  <c r="EV79" i="14"/>
  <c r="FP79" i="14" s="1"/>
  <c r="ER79" i="14"/>
  <c r="FL79" i="14" s="1"/>
  <c r="EN79" i="14"/>
  <c r="EJ79" i="14"/>
  <c r="FD79" i="14" s="1"/>
  <c r="EZ78" i="14"/>
  <c r="FT78" i="14" s="1"/>
  <c r="EV78" i="14"/>
  <c r="FP78" i="14" s="1"/>
  <c r="ER78" i="14"/>
  <c r="FL78" i="14" s="1"/>
  <c r="EN78" i="14"/>
  <c r="EJ78" i="14"/>
  <c r="FD78" i="14" s="1"/>
  <c r="EZ77" i="14"/>
  <c r="EV77" i="14"/>
  <c r="ER77" i="14"/>
  <c r="EN77" i="14"/>
  <c r="EJ77" i="14"/>
  <c r="FD77" i="14" s="1"/>
  <c r="EZ76" i="14"/>
  <c r="FT76" i="14" s="1"/>
  <c r="EV76" i="14"/>
  <c r="FP76" i="14" s="1"/>
  <c r="ER76" i="14"/>
  <c r="FL76" i="14" s="1"/>
  <c r="EN76" i="14"/>
  <c r="FH76" i="14" s="1"/>
  <c r="EJ76" i="14"/>
  <c r="FD76" i="14" s="1"/>
  <c r="EZ75" i="14"/>
  <c r="FT75" i="14" s="1"/>
  <c r="EV75" i="14"/>
  <c r="FP75" i="14" s="1"/>
  <c r="ER75" i="14"/>
  <c r="FL75" i="14" s="1"/>
  <c r="EN75" i="14"/>
  <c r="FH75" i="14" s="1"/>
  <c r="EJ75" i="14"/>
  <c r="FD75" i="14" s="1"/>
  <c r="EZ74" i="14"/>
  <c r="EV74" i="14"/>
  <c r="FP74" i="14" s="1"/>
  <c r="ER74" i="14"/>
  <c r="FL74" i="14" s="1"/>
  <c r="EN74" i="14"/>
  <c r="EJ74" i="14"/>
  <c r="FD74" i="14" s="1"/>
  <c r="EZ73" i="14"/>
  <c r="FT73" i="14" s="1"/>
  <c r="EV73" i="14"/>
  <c r="FP73" i="14" s="1"/>
  <c r="ER73" i="14"/>
  <c r="FL73" i="14" s="1"/>
  <c r="EN73" i="14"/>
  <c r="FH73" i="14" s="1"/>
  <c r="EJ73" i="14"/>
  <c r="FD73" i="14" s="1"/>
  <c r="EZ72" i="14"/>
  <c r="FT72" i="14" s="1"/>
  <c r="EV72" i="14"/>
  <c r="FP72" i="14" s="1"/>
  <c r="ER72" i="14"/>
  <c r="FL72" i="14" s="1"/>
  <c r="EN72" i="14"/>
  <c r="FH72" i="14" s="1"/>
  <c r="EJ72" i="14"/>
  <c r="FD72" i="14" s="1"/>
  <c r="EZ71" i="14"/>
  <c r="FT71" i="14" s="1"/>
  <c r="EV71" i="14"/>
  <c r="FP71" i="14" s="1"/>
  <c r="ER71" i="14"/>
  <c r="FL71" i="14" s="1"/>
  <c r="EN71" i="14"/>
  <c r="EJ71" i="14"/>
  <c r="FD71" i="14" s="1"/>
  <c r="EZ70" i="14"/>
  <c r="FT70" i="14" s="1"/>
  <c r="EV70" i="14"/>
  <c r="ER70" i="14"/>
  <c r="FL70" i="14" s="1"/>
  <c r="EN70" i="14"/>
  <c r="EJ70" i="14"/>
  <c r="FD70" i="14" s="1"/>
  <c r="EZ69" i="14"/>
  <c r="EV69" i="14"/>
  <c r="ER69" i="14"/>
  <c r="EN69" i="14"/>
  <c r="EJ69" i="14"/>
  <c r="FD69" i="14" s="1"/>
  <c r="EZ68" i="14"/>
  <c r="FT68" i="14" s="1"/>
  <c r="EV68" i="14"/>
  <c r="ER68" i="14"/>
  <c r="EN68" i="14"/>
  <c r="EJ68" i="14"/>
  <c r="FD68" i="14" s="1"/>
  <c r="EZ67" i="14"/>
  <c r="FT67" i="14" s="1"/>
  <c r="EV67" i="14"/>
  <c r="FP67" i="14" s="1"/>
  <c r="ER67" i="14"/>
  <c r="EN67" i="14"/>
  <c r="EJ67" i="14"/>
  <c r="FD67" i="14" s="1"/>
  <c r="EZ66" i="14"/>
  <c r="EV66" i="14"/>
  <c r="ER66" i="14"/>
  <c r="EN66" i="14"/>
  <c r="EJ66" i="14"/>
  <c r="FD66" i="14" s="1"/>
  <c r="EZ65" i="14"/>
  <c r="FT65" i="14" s="1"/>
  <c r="EV65" i="14"/>
  <c r="FP65" i="14" s="1"/>
  <c r="ER65" i="14"/>
  <c r="FL65" i="14" s="1"/>
  <c r="EN65" i="14"/>
  <c r="EJ65" i="14"/>
  <c r="FD65" i="14" s="1"/>
  <c r="EZ64" i="14"/>
  <c r="FT64" i="14" s="1"/>
  <c r="EV64" i="14"/>
  <c r="FP64" i="14" s="1"/>
  <c r="ER64" i="14"/>
  <c r="EN64" i="14"/>
  <c r="EJ64" i="14"/>
  <c r="FD64" i="14" s="1"/>
  <c r="EZ63" i="14"/>
  <c r="FT63" i="14" s="1"/>
  <c r="EV63" i="14"/>
  <c r="FP63" i="14" s="1"/>
  <c r="ER63" i="14"/>
  <c r="EN63" i="14"/>
  <c r="EJ63" i="14"/>
  <c r="FD63" i="14" s="1"/>
  <c r="EZ62" i="14"/>
  <c r="FT62" i="14" s="1"/>
  <c r="GN62" i="14" s="1"/>
  <c r="IB62" i="14" s="1"/>
  <c r="EV62" i="14"/>
  <c r="FP62" i="14" s="1"/>
  <c r="ER62" i="14"/>
  <c r="EN62" i="14"/>
  <c r="EJ62" i="14"/>
  <c r="FD62" i="14" s="1"/>
  <c r="EK113" i="14"/>
  <c r="EG113" i="14"/>
  <c r="FA113" i="14" s="1"/>
  <c r="EW112" i="14"/>
  <c r="FQ112" i="14" s="1"/>
  <c r="ES112" i="14"/>
  <c r="FM112" i="14" s="1"/>
  <c r="EO112" i="14"/>
  <c r="EK112" i="14"/>
  <c r="EG112" i="14"/>
  <c r="FA112" i="14" s="1"/>
  <c r="EW111" i="14"/>
  <c r="FQ111" i="14" s="1"/>
  <c r="ES111" i="14"/>
  <c r="FM111" i="14" s="1"/>
  <c r="EO111" i="14"/>
  <c r="FI111" i="14" s="1"/>
  <c r="EK111" i="14"/>
  <c r="EG111" i="14"/>
  <c r="FA111" i="14" s="1"/>
  <c r="EW110" i="14"/>
  <c r="FQ110" i="14" s="1"/>
  <c r="ES110" i="14"/>
  <c r="FM110" i="14" s="1"/>
  <c r="EO110" i="14"/>
  <c r="FI110" i="14" s="1"/>
  <c r="EK110" i="14"/>
  <c r="FE110" i="14" s="1"/>
  <c r="EG110" i="14"/>
  <c r="FA110" i="14" s="1"/>
  <c r="EW109" i="14"/>
  <c r="FQ109" i="14" s="1"/>
  <c r="ES109" i="14"/>
  <c r="FM109" i="14" s="1"/>
  <c r="EO109" i="14"/>
  <c r="EK109" i="14"/>
  <c r="EG109" i="14"/>
  <c r="FA109" i="14" s="1"/>
  <c r="EW108" i="14"/>
  <c r="ES108" i="14"/>
  <c r="EO108" i="14"/>
  <c r="EK108" i="14"/>
  <c r="EG108" i="14"/>
  <c r="FA108" i="14" s="1"/>
  <c r="EW107" i="14"/>
  <c r="ES107" i="14"/>
  <c r="EO107" i="14"/>
  <c r="EK107" i="14"/>
  <c r="EG107" i="14"/>
  <c r="FA107" i="14" s="1"/>
  <c r="EW106" i="14"/>
  <c r="ES106" i="14"/>
  <c r="FM106" i="14" s="1"/>
  <c r="EO106" i="14"/>
  <c r="EK106" i="14"/>
  <c r="EG106" i="14"/>
  <c r="FA106" i="14" s="1"/>
  <c r="EW105" i="14"/>
  <c r="FQ105" i="14" s="1"/>
  <c r="ES105" i="14"/>
  <c r="FM105" i="14" s="1"/>
  <c r="EO105" i="14"/>
  <c r="EK105" i="14"/>
  <c r="EG105" i="14"/>
  <c r="FA105" i="14" s="1"/>
  <c r="EW104" i="14"/>
  <c r="ES104" i="14"/>
  <c r="FM104" i="14" s="1"/>
  <c r="EO104" i="14"/>
  <c r="EK104" i="14"/>
  <c r="EG104" i="14"/>
  <c r="FA104" i="14" s="1"/>
  <c r="EW103" i="14"/>
  <c r="FQ103" i="14" s="1"/>
  <c r="ES103" i="14"/>
  <c r="FM103" i="14" s="1"/>
  <c r="EO103" i="14"/>
  <c r="FI103" i="14" s="1"/>
  <c r="EK103" i="14"/>
  <c r="FE103" i="14" s="1"/>
  <c r="EG103" i="14"/>
  <c r="FA103" i="14" s="1"/>
  <c r="EW102" i="14"/>
  <c r="FQ102" i="14" s="1"/>
  <c r="ES102" i="14"/>
  <c r="FM102" i="14" s="1"/>
  <c r="EO102" i="14"/>
  <c r="FI102" i="14" s="1"/>
  <c r="EK102" i="14"/>
  <c r="FE102" i="14" s="1"/>
  <c r="EG102" i="14"/>
  <c r="FA102" i="14" s="1"/>
  <c r="EW101" i="14"/>
  <c r="FQ101" i="14" s="1"/>
  <c r="ES101" i="14"/>
  <c r="FM101" i="14" s="1"/>
  <c r="EO101" i="14"/>
  <c r="FI101" i="14" s="1"/>
  <c r="EK101" i="14"/>
  <c r="FE101" i="14" s="1"/>
  <c r="EG101" i="14"/>
  <c r="FA101" i="14" s="1"/>
  <c r="EW100" i="14"/>
  <c r="FQ100" i="14" s="1"/>
  <c r="ES100" i="14"/>
  <c r="FM100" i="14" s="1"/>
  <c r="EO100" i="14"/>
  <c r="FI100" i="14" s="1"/>
  <c r="EK100" i="14"/>
  <c r="EG100" i="14"/>
  <c r="FA100" i="14" s="1"/>
  <c r="EW99" i="14"/>
  <c r="FQ99" i="14" s="1"/>
  <c r="ES99" i="14"/>
  <c r="FM99" i="14" s="1"/>
  <c r="EO99" i="14"/>
  <c r="EK99" i="14"/>
  <c r="FE99" i="14" s="1"/>
  <c r="EG99" i="14"/>
  <c r="FA99" i="14" s="1"/>
  <c r="EW98" i="14"/>
  <c r="FQ98" i="14" s="1"/>
  <c r="ES98" i="14"/>
  <c r="FM98" i="14" s="1"/>
  <c r="EO98" i="14"/>
  <c r="FI98" i="14" s="1"/>
  <c r="EK98" i="14"/>
  <c r="FE98" i="14" s="1"/>
  <c r="EG98" i="14"/>
  <c r="FA98" i="14" s="1"/>
  <c r="EW97" i="14"/>
  <c r="FQ97" i="14" s="1"/>
  <c r="ES97" i="14"/>
  <c r="FM97" i="14" s="1"/>
  <c r="EO97" i="14"/>
  <c r="FI97" i="14" s="1"/>
  <c r="EK97" i="14"/>
  <c r="EG97" i="14"/>
  <c r="FA97" i="14" s="1"/>
  <c r="EW96" i="14"/>
  <c r="FQ96" i="14" s="1"/>
  <c r="ES96" i="14"/>
  <c r="FM96" i="14" s="1"/>
  <c r="EO96" i="14"/>
  <c r="FI96" i="14" s="1"/>
  <c r="EK96" i="14"/>
  <c r="FE96" i="14" s="1"/>
  <c r="EG96" i="14"/>
  <c r="FA96" i="14" s="1"/>
  <c r="EW95" i="14"/>
  <c r="ES95" i="14"/>
  <c r="FM95" i="14" s="1"/>
  <c r="EO95" i="14"/>
  <c r="EK95" i="14"/>
  <c r="EG95" i="14"/>
  <c r="FA95" i="14" s="1"/>
  <c r="EW94" i="14"/>
  <c r="ES94" i="14"/>
  <c r="EO94" i="14"/>
  <c r="EK94" i="14"/>
  <c r="EG94" i="14"/>
  <c r="EW93" i="14"/>
  <c r="ES93" i="14"/>
  <c r="EO93" i="14"/>
  <c r="EK93" i="14"/>
  <c r="EG93" i="14"/>
  <c r="FA93" i="14" s="1"/>
  <c r="EW92" i="14"/>
  <c r="FQ92" i="14" s="1"/>
  <c r="ES92" i="14"/>
  <c r="EO92" i="14"/>
  <c r="FI92" i="14" s="1"/>
  <c r="EK92" i="14"/>
  <c r="EG92" i="14"/>
  <c r="FA92" i="14" s="1"/>
  <c r="EW91" i="14"/>
  <c r="FQ91" i="14" s="1"/>
  <c r="ES91" i="14"/>
  <c r="FM91" i="14" s="1"/>
  <c r="EO91" i="14"/>
  <c r="FI91" i="14" s="1"/>
  <c r="EK91" i="14"/>
  <c r="FE91" i="14" s="1"/>
  <c r="EG91" i="14"/>
  <c r="FA91" i="14" s="1"/>
  <c r="EW90" i="14"/>
  <c r="FQ90" i="14" s="1"/>
  <c r="ES90" i="14"/>
  <c r="FM90" i="14" s="1"/>
  <c r="EO90" i="14"/>
  <c r="FI90" i="14" s="1"/>
  <c r="EK90" i="14"/>
  <c r="FE90" i="14" s="1"/>
  <c r="EG90" i="14"/>
  <c r="FA90" i="14" s="1"/>
  <c r="EW89" i="14"/>
  <c r="FQ89" i="14" s="1"/>
  <c r="ES89" i="14"/>
  <c r="FM89" i="14" s="1"/>
  <c r="EO89" i="14"/>
  <c r="FI89" i="14" s="1"/>
  <c r="EK89" i="14"/>
  <c r="FE89" i="14" s="1"/>
  <c r="EG89" i="14"/>
  <c r="FA89" i="14" s="1"/>
  <c r="EW87" i="14"/>
  <c r="ES87" i="14"/>
  <c r="FM87" i="14" s="1"/>
  <c r="EO87" i="14"/>
  <c r="EK87" i="14"/>
  <c r="EG87" i="14"/>
  <c r="FA87" i="14" s="1"/>
  <c r="EW86" i="14"/>
  <c r="ES86" i="14"/>
  <c r="EO86" i="14"/>
  <c r="EK86" i="14"/>
  <c r="EG86" i="14"/>
  <c r="FA86" i="14" s="1"/>
  <c r="EW85" i="14"/>
  <c r="ES85" i="14"/>
  <c r="FM85" i="14" s="1"/>
  <c r="EO85" i="14"/>
  <c r="FI85" i="14" s="1"/>
  <c r="EK85" i="14"/>
  <c r="EG85" i="14"/>
  <c r="FA85" i="14" s="1"/>
  <c r="EW84" i="14"/>
  <c r="ES84" i="14"/>
  <c r="EO84" i="14"/>
  <c r="EK84" i="14"/>
  <c r="EG84" i="14"/>
  <c r="EW83" i="14"/>
  <c r="FQ83" i="14" s="1"/>
  <c r="ES83" i="14"/>
  <c r="FM83" i="14" s="1"/>
  <c r="EO83" i="14"/>
  <c r="EK83" i="14"/>
  <c r="EG83" i="14"/>
  <c r="FA83" i="14" s="1"/>
  <c r="EW82" i="14"/>
  <c r="ES82" i="14"/>
  <c r="EO82" i="14"/>
  <c r="EK82" i="14"/>
  <c r="EG82" i="14"/>
  <c r="FA82" i="14" s="1"/>
  <c r="EW81" i="14"/>
  <c r="FQ81" i="14" s="1"/>
  <c r="ES81" i="14"/>
  <c r="FM81" i="14" s="1"/>
  <c r="EO81" i="14"/>
  <c r="EK81" i="14"/>
  <c r="EG81" i="14"/>
  <c r="FA81" i="14" s="1"/>
  <c r="EW80" i="14"/>
  <c r="FQ80" i="14" s="1"/>
  <c r="ES80" i="14"/>
  <c r="EO80" i="14"/>
  <c r="EK80" i="14"/>
  <c r="EG80" i="14"/>
  <c r="FA80" i="14" s="1"/>
  <c r="EW79" i="14"/>
  <c r="ES79" i="14"/>
  <c r="FM79" i="14" s="1"/>
  <c r="EO79" i="14"/>
  <c r="EK79" i="14"/>
  <c r="EG79" i="14"/>
  <c r="FA79" i="14" s="1"/>
  <c r="EW78" i="14"/>
  <c r="FQ78" i="14" s="1"/>
  <c r="ES78" i="14"/>
  <c r="FM78" i="14" s="1"/>
  <c r="EO78" i="14"/>
  <c r="FI78" i="14" s="1"/>
  <c r="EK78" i="14"/>
  <c r="EG78" i="14"/>
  <c r="FA78" i="14" s="1"/>
  <c r="EW77" i="14"/>
  <c r="ES77" i="14"/>
  <c r="EO77" i="14"/>
  <c r="EK77" i="14"/>
  <c r="EG77" i="14"/>
  <c r="EW76" i="14"/>
  <c r="FQ76" i="14" s="1"/>
  <c r="ES76" i="14"/>
  <c r="FM76" i="14" s="1"/>
  <c r="EO76" i="14"/>
  <c r="FI76" i="14" s="1"/>
  <c r="EK76" i="14"/>
  <c r="FE76" i="14" s="1"/>
  <c r="EG76" i="14"/>
  <c r="FA76" i="14" s="1"/>
  <c r="EW75" i="14"/>
  <c r="FQ75" i="14" s="1"/>
  <c r="ES75" i="14"/>
  <c r="FM75" i="14" s="1"/>
  <c r="EO75" i="14"/>
  <c r="FI75" i="14" s="1"/>
  <c r="EK75" i="14"/>
  <c r="FE75" i="14" s="1"/>
  <c r="EG75" i="14"/>
  <c r="FA75" i="14" s="1"/>
  <c r="EW74" i="14"/>
  <c r="FQ74" i="14" s="1"/>
  <c r="ES74" i="14"/>
  <c r="FM74" i="14" s="1"/>
  <c r="EO74" i="14"/>
  <c r="EK74" i="14"/>
  <c r="EG74" i="14"/>
  <c r="FA74" i="14" s="1"/>
  <c r="EW73" i="14"/>
  <c r="FQ73" i="14" s="1"/>
  <c r="ES73" i="14"/>
  <c r="FM73" i="14" s="1"/>
  <c r="EO73" i="14"/>
  <c r="FI73" i="14" s="1"/>
  <c r="EK73" i="14"/>
  <c r="FE73" i="14" s="1"/>
  <c r="EG73" i="14"/>
  <c r="FA73" i="14" s="1"/>
  <c r="EW72" i="14"/>
  <c r="FQ72" i="14" s="1"/>
  <c r="ES72" i="14"/>
  <c r="FM72" i="14" s="1"/>
  <c r="EO72" i="14"/>
  <c r="FI72" i="14" s="1"/>
  <c r="EK72" i="14"/>
  <c r="FE72" i="14" s="1"/>
  <c r="EG72" i="14"/>
  <c r="FA72" i="14" s="1"/>
  <c r="EW71" i="14"/>
  <c r="FQ71" i="14" s="1"/>
  <c r="ES71" i="14"/>
  <c r="FM71" i="14" s="1"/>
  <c r="EO71" i="14"/>
  <c r="EK71" i="14"/>
  <c r="EG71" i="14"/>
  <c r="FA71" i="14" s="1"/>
  <c r="EW70" i="14"/>
  <c r="FQ70" i="14" s="1"/>
  <c r="ES70" i="14"/>
  <c r="FM70" i="14" s="1"/>
  <c r="EO70" i="14"/>
  <c r="EK70" i="14"/>
  <c r="EG70" i="14"/>
  <c r="FA70" i="14" s="1"/>
  <c r="EW69" i="14"/>
  <c r="ES69" i="14"/>
  <c r="EO69" i="14"/>
  <c r="EK69" i="14"/>
  <c r="EG69" i="14"/>
  <c r="EW68" i="14"/>
  <c r="ES68" i="14"/>
  <c r="EO68" i="14"/>
  <c r="EK68" i="14"/>
  <c r="EG68" i="14"/>
  <c r="FA68" i="14" s="1"/>
  <c r="EW67" i="14"/>
  <c r="ES67" i="14"/>
  <c r="EO67" i="14"/>
  <c r="EK67" i="14"/>
  <c r="EG67" i="14"/>
  <c r="FA67" i="14" s="1"/>
  <c r="EW66" i="14"/>
  <c r="ES66" i="14"/>
  <c r="EO66" i="14"/>
  <c r="EK66" i="14"/>
  <c r="EG66" i="14"/>
  <c r="EW65" i="14"/>
  <c r="FQ65" i="14" s="1"/>
  <c r="ES65" i="14"/>
  <c r="FM65" i="14" s="1"/>
  <c r="EO65" i="14"/>
  <c r="EK65" i="14"/>
  <c r="EG65" i="14"/>
  <c r="FA65" i="14" s="1"/>
  <c r="EW64" i="14"/>
  <c r="FQ64" i="14" s="1"/>
  <c r="ES64" i="14"/>
  <c r="FM64" i="14" s="1"/>
  <c r="EO64" i="14"/>
  <c r="EK64" i="14"/>
  <c r="EG64" i="14"/>
  <c r="FA64" i="14" s="1"/>
  <c r="EW63" i="14"/>
  <c r="FQ63" i="14" s="1"/>
  <c r="ES63" i="14"/>
  <c r="FM63" i="14" s="1"/>
  <c r="EO63" i="14"/>
  <c r="FI63" i="14" s="1"/>
  <c r="EK63" i="14"/>
  <c r="EG63" i="14"/>
  <c r="FA63" i="14" s="1"/>
  <c r="EW62" i="14"/>
  <c r="FQ62" i="14" s="1"/>
  <c r="ES62" i="14"/>
  <c r="FM62" i="14" s="1"/>
  <c r="EO62" i="14"/>
  <c r="EK62" i="14"/>
  <c r="EG62" i="14"/>
  <c r="FA62" i="14" s="1"/>
  <c r="EW61" i="14"/>
  <c r="FQ61" i="14" s="1"/>
  <c r="ES61" i="14"/>
  <c r="FM61" i="14" s="1"/>
  <c r="EO61" i="14"/>
  <c r="EK61" i="14"/>
  <c r="EH113" i="14"/>
  <c r="FB113" i="14" s="1"/>
  <c r="EX112" i="14"/>
  <c r="ET112" i="14"/>
  <c r="FN112" i="14" s="1"/>
  <c r="EP112" i="14"/>
  <c r="EL112" i="14"/>
  <c r="EH112" i="14"/>
  <c r="FB112" i="14" s="1"/>
  <c r="EX111" i="14"/>
  <c r="FR111" i="14" s="1"/>
  <c r="ET111" i="14"/>
  <c r="FN111" i="14" s="1"/>
  <c r="EP111" i="14"/>
  <c r="EL111" i="14"/>
  <c r="EH111" i="14"/>
  <c r="FB111" i="14" s="1"/>
  <c r="EX110" i="14"/>
  <c r="FR110" i="14" s="1"/>
  <c r="ET110" i="14"/>
  <c r="FN110" i="14" s="1"/>
  <c r="EP110" i="14"/>
  <c r="FJ110" i="14" s="1"/>
  <c r="EL110" i="14"/>
  <c r="FF110" i="14" s="1"/>
  <c r="EH110" i="14"/>
  <c r="FB110" i="14" s="1"/>
  <c r="EX109" i="14"/>
  <c r="FR109" i="14" s="1"/>
  <c r="ET109" i="14"/>
  <c r="FN109" i="14" s="1"/>
  <c r="EP109" i="14"/>
  <c r="EL109" i="14"/>
  <c r="EH109" i="14"/>
  <c r="FB109" i="14" s="1"/>
  <c r="EX108" i="14"/>
  <c r="ET108" i="14"/>
  <c r="EP108" i="14"/>
  <c r="EL108" i="14"/>
  <c r="EH108" i="14"/>
  <c r="FB108" i="14" s="1"/>
  <c r="EX107" i="14"/>
  <c r="FR107" i="14" s="1"/>
  <c r="ET107" i="14"/>
  <c r="EP107" i="14"/>
  <c r="EL107" i="14"/>
  <c r="EH107" i="14"/>
  <c r="FB107" i="14" s="1"/>
  <c r="EX106" i="14"/>
  <c r="FR106" i="14" s="1"/>
  <c r="ET106" i="14"/>
  <c r="EP106" i="14"/>
  <c r="EL106" i="14"/>
  <c r="EH106" i="14"/>
  <c r="FB106" i="14" s="1"/>
  <c r="EX105" i="14"/>
  <c r="ET105" i="14"/>
  <c r="FN105" i="14" s="1"/>
  <c r="EP105" i="14"/>
  <c r="EL105" i="14"/>
  <c r="EH105" i="14"/>
  <c r="FB105" i="14" s="1"/>
  <c r="EX104" i="14"/>
  <c r="ET104" i="14"/>
  <c r="FN104" i="14" s="1"/>
  <c r="EP104" i="14"/>
  <c r="EL104" i="14"/>
  <c r="EH104" i="14"/>
  <c r="FB104" i="14" s="1"/>
  <c r="EX103" i="14"/>
  <c r="FR103" i="14" s="1"/>
  <c r="ET103" i="14"/>
  <c r="FN103" i="14" s="1"/>
  <c r="EP103" i="14"/>
  <c r="FJ103" i="14" s="1"/>
  <c r="EL103" i="14"/>
  <c r="FF103" i="14" s="1"/>
  <c r="EH103" i="14"/>
  <c r="FB103" i="14" s="1"/>
  <c r="EX102" i="14"/>
  <c r="FR102" i="14" s="1"/>
  <c r="ET102" i="14"/>
  <c r="FN102" i="14" s="1"/>
  <c r="EP102" i="14"/>
  <c r="FJ102" i="14" s="1"/>
  <c r="EL102" i="14"/>
  <c r="EH102" i="14"/>
  <c r="FB102" i="14" s="1"/>
  <c r="EX101" i="14"/>
  <c r="FR101" i="14" s="1"/>
  <c r="ET101" i="14"/>
  <c r="FN101" i="14" s="1"/>
  <c r="EP101" i="14"/>
  <c r="FJ101" i="14" s="1"/>
  <c r="EL101" i="14"/>
  <c r="FF101" i="14" s="1"/>
  <c r="EH101" i="14"/>
  <c r="FB101" i="14" s="1"/>
  <c r="EX100" i="14"/>
  <c r="FR100" i="14" s="1"/>
  <c r="ET100" i="14"/>
  <c r="FN100" i="14" s="1"/>
  <c r="EP100" i="14"/>
  <c r="EL100" i="14"/>
  <c r="EH100" i="14"/>
  <c r="FB100" i="14" s="1"/>
  <c r="EX99" i="14"/>
  <c r="FR99" i="14" s="1"/>
  <c r="ET99" i="14"/>
  <c r="FN99" i="14" s="1"/>
  <c r="EP99" i="14"/>
  <c r="FJ99" i="14" s="1"/>
  <c r="EL99" i="14"/>
  <c r="EH99" i="14"/>
  <c r="FB99" i="14" s="1"/>
  <c r="EX98" i="14"/>
  <c r="FR98" i="14" s="1"/>
  <c r="ET98" i="14"/>
  <c r="FN98" i="14" s="1"/>
  <c r="EP98" i="14"/>
  <c r="FJ98" i="14" s="1"/>
  <c r="EL98" i="14"/>
  <c r="EH98" i="14"/>
  <c r="FB98" i="14" s="1"/>
  <c r="EX97" i="14"/>
  <c r="FR97" i="14" s="1"/>
  <c r="ET97" i="14"/>
  <c r="FN97" i="14" s="1"/>
  <c r="EP97" i="14"/>
  <c r="EL97" i="14"/>
  <c r="EH97" i="14"/>
  <c r="FB97" i="14" s="1"/>
  <c r="EX96" i="14"/>
  <c r="FR96" i="14" s="1"/>
  <c r="ET96" i="14"/>
  <c r="FN96" i="14" s="1"/>
  <c r="EP96" i="14"/>
  <c r="FJ96" i="14" s="1"/>
  <c r="EL96" i="14"/>
  <c r="FF96" i="14" s="1"/>
  <c r="EH96" i="14"/>
  <c r="FB96" i="14" s="1"/>
  <c r="EX95" i="14"/>
  <c r="ET95" i="14"/>
  <c r="EP95" i="14"/>
  <c r="FJ95" i="14" s="1"/>
  <c r="EL95" i="14"/>
  <c r="EH95" i="14"/>
  <c r="FB95" i="14" s="1"/>
  <c r="EX94" i="14"/>
  <c r="ET94" i="14"/>
  <c r="EP94" i="14"/>
  <c r="EL94" i="14"/>
  <c r="EH94" i="14"/>
  <c r="FB94" i="14" s="1"/>
  <c r="EX93" i="14"/>
  <c r="ET93" i="14"/>
  <c r="EP93" i="14"/>
  <c r="FJ93" i="14" s="1"/>
  <c r="EL93" i="14"/>
  <c r="EH93" i="14"/>
  <c r="FB93" i="14" s="1"/>
  <c r="EX92" i="14"/>
  <c r="FR92" i="14" s="1"/>
  <c r="ET92" i="14"/>
  <c r="FN92" i="14" s="1"/>
  <c r="EP92" i="14"/>
  <c r="EL92" i="14"/>
  <c r="EH92" i="14"/>
  <c r="FB92" i="14" s="1"/>
  <c r="EX91" i="14"/>
  <c r="FR91" i="14" s="1"/>
  <c r="ET91" i="14"/>
  <c r="FN91" i="14" s="1"/>
  <c r="EP91" i="14"/>
  <c r="FJ91" i="14" s="1"/>
  <c r="EL91" i="14"/>
  <c r="FF91" i="14" s="1"/>
  <c r="EH91" i="14"/>
  <c r="FB91" i="14" s="1"/>
  <c r="EX90" i="14"/>
  <c r="FR90" i="14" s="1"/>
  <c r="ET90" i="14"/>
  <c r="FN90" i="14" s="1"/>
  <c r="EP90" i="14"/>
  <c r="FJ90" i="14" s="1"/>
  <c r="EL90" i="14"/>
  <c r="FF90" i="14" s="1"/>
  <c r="EH90" i="14"/>
  <c r="FB90" i="14" s="1"/>
  <c r="EX89" i="14"/>
  <c r="FR89" i="14" s="1"/>
  <c r="ET89" i="14"/>
  <c r="FN89" i="14" s="1"/>
  <c r="EP89" i="14"/>
  <c r="FJ89" i="14" s="1"/>
  <c r="EL89" i="14"/>
  <c r="EH89" i="14"/>
  <c r="FB89" i="14" s="1"/>
  <c r="EX87" i="14"/>
  <c r="FR87" i="14" s="1"/>
  <c r="ET87" i="14"/>
  <c r="EP87" i="14"/>
  <c r="EL87" i="14"/>
  <c r="EH87" i="14"/>
  <c r="FB87" i="14" s="1"/>
  <c r="EX86" i="14"/>
  <c r="ET86" i="14"/>
  <c r="EP86" i="14"/>
  <c r="EL86" i="14"/>
  <c r="EH86" i="14"/>
  <c r="FB86" i="14" s="1"/>
  <c r="EX85" i="14"/>
  <c r="ET85" i="14"/>
  <c r="EP85" i="14"/>
  <c r="EL85" i="14"/>
  <c r="EH85" i="14"/>
  <c r="FB85" i="14" s="1"/>
  <c r="EX84" i="14"/>
  <c r="ET84" i="14"/>
  <c r="EP84" i="14"/>
  <c r="EL84" i="14"/>
  <c r="EH84" i="14"/>
  <c r="FB84" i="14" s="1"/>
  <c r="EX83" i="14"/>
  <c r="FR83" i="14" s="1"/>
  <c r="ET83" i="14"/>
  <c r="EP83" i="14"/>
  <c r="EL83" i="14"/>
  <c r="EH83" i="14"/>
  <c r="FB83" i="14" s="1"/>
  <c r="EX82" i="14"/>
  <c r="ET82" i="14"/>
  <c r="EP82" i="14"/>
  <c r="EL82" i="14"/>
  <c r="EH82" i="14"/>
  <c r="FB82" i="14" s="1"/>
  <c r="EX81" i="14"/>
  <c r="ET81" i="14"/>
  <c r="FN81" i="14" s="1"/>
  <c r="EP81" i="14"/>
  <c r="EL81" i="14"/>
  <c r="EH81" i="14"/>
  <c r="FB81" i="14" s="1"/>
  <c r="EX80" i="14"/>
  <c r="FR80" i="14" s="1"/>
  <c r="ET80" i="14"/>
  <c r="EP80" i="14"/>
  <c r="EL80" i="14"/>
  <c r="EH80" i="14"/>
  <c r="FB80" i="14" s="1"/>
  <c r="EX79" i="14"/>
  <c r="ET79" i="14"/>
  <c r="FN79" i="14" s="1"/>
  <c r="EP79" i="14"/>
  <c r="EL79" i="14"/>
  <c r="EH79" i="14"/>
  <c r="FB79" i="14" s="1"/>
  <c r="EX78" i="14"/>
  <c r="ET78" i="14"/>
  <c r="EP78" i="14"/>
  <c r="EL78" i="14"/>
  <c r="EH78" i="14"/>
  <c r="FB78" i="14" s="1"/>
  <c r="EX77" i="14"/>
  <c r="ET77" i="14"/>
  <c r="EP77" i="14"/>
  <c r="EL77" i="14"/>
  <c r="EH77" i="14"/>
  <c r="FB77" i="14" s="1"/>
  <c r="EX76" i="14"/>
  <c r="FR76" i="14" s="1"/>
  <c r="ET76" i="14"/>
  <c r="FN76" i="14" s="1"/>
  <c r="EP76" i="14"/>
  <c r="FJ76" i="14" s="1"/>
  <c r="EL76" i="14"/>
  <c r="FF76" i="14" s="1"/>
  <c r="EH76" i="14"/>
  <c r="FB76" i="14" s="1"/>
  <c r="EX75" i="14"/>
  <c r="FR75" i="14" s="1"/>
  <c r="ET75" i="14"/>
  <c r="FN75" i="14" s="1"/>
  <c r="EP75" i="14"/>
  <c r="FJ75" i="14" s="1"/>
  <c r="EL75" i="14"/>
  <c r="FF75" i="14" s="1"/>
  <c r="EH75" i="14"/>
  <c r="FB75" i="14" s="1"/>
  <c r="EX74" i="14"/>
  <c r="FR74" i="14" s="1"/>
  <c r="ET74" i="14"/>
  <c r="EP74" i="14"/>
  <c r="FJ74" i="14" s="1"/>
  <c r="EL74" i="14"/>
  <c r="EH74" i="14"/>
  <c r="FB74" i="14" s="1"/>
  <c r="EX73" i="14"/>
  <c r="FR73" i="14" s="1"/>
  <c r="ET73" i="14"/>
  <c r="FN73" i="14" s="1"/>
  <c r="EP73" i="14"/>
  <c r="FJ73" i="14" s="1"/>
  <c r="EL73" i="14"/>
  <c r="FF73" i="14" s="1"/>
  <c r="EH73" i="14"/>
  <c r="FB73" i="14" s="1"/>
  <c r="EX72" i="14"/>
  <c r="FR72" i="14" s="1"/>
  <c r="ET72" i="14"/>
  <c r="FN72" i="14" s="1"/>
  <c r="EP72" i="14"/>
  <c r="FJ72" i="14" s="1"/>
  <c r="EL72" i="14"/>
  <c r="FF72" i="14" s="1"/>
  <c r="EH72" i="14"/>
  <c r="FB72" i="14" s="1"/>
  <c r="EX71" i="14"/>
  <c r="FR71" i="14" s="1"/>
  <c r="ET71" i="14"/>
  <c r="FN71" i="14" s="1"/>
  <c r="EP71" i="14"/>
  <c r="FJ71" i="14" s="1"/>
  <c r="EL71" i="14"/>
  <c r="FF71" i="14" s="1"/>
  <c r="EH71" i="14"/>
  <c r="FB71" i="14" s="1"/>
  <c r="EX70" i="14"/>
  <c r="FR70" i="14" s="1"/>
  <c r="ET70" i="14"/>
  <c r="FN70" i="14" s="1"/>
  <c r="EP70" i="14"/>
  <c r="EL70" i="14"/>
  <c r="EH70" i="14"/>
  <c r="FB70" i="14" s="1"/>
  <c r="EX69" i="14"/>
  <c r="ET69" i="14"/>
  <c r="EP69" i="14"/>
  <c r="EL69" i="14"/>
  <c r="EH69" i="14"/>
  <c r="FB69" i="14" s="1"/>
  <c r="EX68" i="14"/>
  <c r="ET68" i="14"/>
  <c r="EP68" i="14"/>
  <c r="EL68" i="14"/>
  <c r="EH68" i="14"/>
  <c r="FB68" i="14" s="1"/>
  <c r="EX67" i="14"/>
  <c r="FR67" i="14" s="1"/>
  <c r="ET67" i="14"/>
  <c r="FN67" i="14" s="1"/>
  <c r="EP67" i="14"/>
  <c r="FJ67" i="14" s="1"/>
  <c r="EL67" i="14"/>
  <c r="EH67" i="14"/>
  <c r="FB67" i="14" s="1"/>
  <c r="EX66" i="14"/>
  <c r="ET66" i="14"/>
  <c r="EP66" i="14"/>
  <c r="EL66" i="14"/>
  <c r="EH66" i="14"/>
  <c r="FB66" i="14" s="1"/>
  <c r="EX65" i="14"/>
  <c r="FR65" i="14" s="1"/>
  <c r="ET65" i="14"/>
  <c r="FN65" i="14" s="1"/>
  <c r="EP65" i="14"/>
  <c r="EL65" i="14"/>
  <c r="EH65" i="14"/>
  <c r="FB65" i="14" s="1"/>
  <c r="EX64" i="14"/>
  <c r="FR64" i="14" s="1"/>
  <c r="ET64" i="14"/>
  <c r="FN64" i="14" s="1"/>
  <c r="EP64" i="14"/>
  <c r="EL64" i="14"/>
  <c r="EH64" i="14"/>
  <c r="FB64" i="14" s="1"/>
  <c r="EX63" i="14"/>
  <c r="FR63" i="14" s="1"/>
  <c r="ET63" i="14"/>
  <c r="FN63" i="14" s="1"/>
  <c r="EP63" i="14"/>
  <c r="FJ63" i="14" s="1"/>
  <c r="EL63" i="14"/>
  <c r="EH63" i="14"/>
  <c r="FB63" i="14" s="1"/>
  <c r="EX62" i="14"/>
  <c r="FR62" i="14" s="1"/>
  <c r="ET62" i="14"/>
  <c r="FN62" i="14" s="1"/>
  <c r="EP62" i="14"/>
  <c r="FJ62" i="14" s="1"/>
  <c r="EL62" i="14"/>
  <c r="EH62" i="14"/>
  <c r="FB62" i="14" s="1"/>
  <c r="EX61" i="14"/>
  <c r="FR61" i="14" s="1"/>
  <c r="ET61" i="14"/>
  <c r="EP61" i="14"/>
  <c r="EL61" i="14"/>
  <c r="EZ61" i="14"/>
  <c r="EV61" i="14"/>
  <c r="ER61" i="14"/>
  <c r="EN61" i="14"/>
  <c r="EJ61" i="14"/>
  <c r="FD61" i="14" s="1"/>
  <c r="EZ60" i="14"/>
  <c r="FT60" i="14" s="1"/>
  <c r="EV60" i="14"/>
  <c r="ER60" i="14"/>
  <c r="EN60" i="14"/>
  <c r="EJ60" i="14"/>
  <c r="FD60" i="14" s="1"/>
  <c r="EZ59" i="14"/>
  <c r="EV59" i="14"/>
  <c r="ER59" i="14"/>
  <c r="EN59" i="14"/>
  <c r="EJ59" i="14"/>
  <c r="FD59" i="14" s="1"/>
  <c r="EZ58" i="14"/>
  <c r="EV58" i="14"/>
  <c r="ER58" i="14"/>
  <c r="EN58" i="14"/>
  <c r="EJ58" i="14"/>
  <c r="FD58" i="14" s="1"/>
  <c r="EZ57" i="14"/>
  <c r="EV57" i="14"/>
  <c r="ER57" i="14"/>
  <c r="EN57" i="14"/>
  <c r="EJ57" i="14"/>
  <c r="FD57" i="14" s="1"/>
  <c r="EZ56" i="14"/>
  <c r="EV56" i="14"/>
  <c r="FP56" i="14" s="1"/>
  <c r="ER56" i="14"/>
  <c r="EN56" i="14"/>
  <c r="EJ56" i="14"/>
  <c r="FD56" i="14" s="1"/>
  <c r="EZ55" i="14"/>
  <c r="FT55" i="14" s="1"/>
  <c r="EV55" i="14"/>
  <c r="FP55" i="14" s="1"/>
  <c r="ER55" i="14"/>
  <c r="FL55" i="14" s="1"/>
  <c r="EN55" i="14"/>
  <c r="EJ55" i="14"/>
  <c r="FD55" i="14" s="1"/>
  <c r="EZ54" i="14"/>
  <c r="FT54" i="14" s="1"/>
  <c r="EV54" i="14"/>
  <c r="FP54" i="14" s="1"/>
  <c r="ER54" i="14"/>
  <c r="FL54" i="14" s="1"/>
  <c r="EN54" i="14"/>
  <c r="EJ54" i="14"/>
  <c r="FD54" i="14" s="1"/>
  <c r="EZ53" i="14"/>
  <c r="EV53" i="14"/>
  <c r="FP53" i="14" s="1"/>
  <c r="ER53" i="14"/>
  <c r="EN53" i="14"/>
  <c r="EJ53" i="14"/>
  <c r="FD53" i="14" s="1"/>
  <c r="EZ52" i="14"/>
  <c r="FT52" i="14" s="1"/>
  <c r="EV52" i="14"/>
  <c r="FP52" i="14" s="1"/>
  <c r="ER52" i="14"/>
  <c r="FL52" i="14" s="1"/>
  <c r="EN52" i="14"/>
  <c r="FH52" i="14" s="1"/>
  <c r="EJ52" i="14"/>
  <c r="FD52" i="14" s="1"/>
  <c r="EZ51" i="14"/>
  <c r="EV51" i="14"/>
  <c r="ER51" i="14"/>
  <c r="EN51" i="14"/>
  <c r="EJ51" i="14"/>
  <c r="FD51" i="14" s="1"/>
  <c r="EZ50" i="14"/>
  <c r="FT50" i="14" s="1"/>
  <c r="EV50" i="14"/>
  <c r="FP50" i="14" s="1"/>
  <c r="ER50" i="14"/>
  <c r="FL50" i="14" s="1"/>
  <c r="EN50" i="14"/>
  <c r="FH50" i="14" s="1"/>
  <c r="EJ50" i="14"/>
  <c r="FD50" i="14" s="1"/>
  <c r="EZ49" i="14"/>
  <c r="FT49" i="14" s="1"/>
  <c r="EV49" i="14"/>
  <c r="FP49" i="14" s="1"/>
  <c r="ER49" i="14"/>
  <c r="FL49" i="14" s="1"/>
  <c r="EN49" i="14"/>
  <c r="FH49" i="14" s="1"/>
  <c r="EJ49" i="14"/>
  <c r="FD49" i="14" s="1"/>
  <c r="EZ48" i="14"/>
  <c r="EV48" i="14"/>
  <c r="ER48" i="14"/>
  <c r="EN48" i="14"/>
  <c r="EJ48" i="14"/>
  <c r="FD48" i="14" s="1"/>
  <c r="EZ47" i="14"/>
  <c r="FT47" i="14" s="1"/>
  <c r="EV47" i="14"/>
  <c r="FP47" i="14" s="1"/>
  <c r="ER47" i="14"/>
  <c r="FL47" i="14" s="1"/>
  <c r="EN47" i="14"/>
  <c r="EJ47" i="14"/>
  <c r="FD47" i="14" s="1"/>
  <c r="EZ46" i="14"/>
  <c r="FT46" i="14" s="1"/>
  <c r="EV46" i="14"/>
  <c r="ER46" i="14"/>
  <c r="EN46" i="14"/>
  <c r="EJ46" i="14"/>
  <c r="FD46" i="14" s="1"/>
  <c r="EZ45" i="14"/>
  <c r="FT45" i="14" s="1"/>
  <c r="EV45" i="14"/>
  <c r="FP45" i="14" s="1"/>
  <c r="ER45" i="14"/>
  <c r="FL45" i="14" s="1"/>
  <c r="EN45" i="14"/>
  <c r="FH45" i="14" s="1"/>
  <c r="EJ45" i="14"/>
  <c r="FD45" i="14" s="1"/>
  <c r="EZ44" i="14"/>
  <c r="EV44" i="14"/>
  <c r="FP44" i="14" s="1"/>
  <c r="ER44" i="14"/>
  <c r="EN44" i="14"/>
  <c r="EJ44" i="14"/>
  <c r="FD44" i="14" s="1"/>
  <c r="EZ43" i="14"/>
  <c r="FT43" i="14" s="1"/>
  <c r="EV43" i="14"/>
  <c r="ER43" i="14"/>
  <c r="EN43" i="14"/>
  <c r="EJ43" i="14"/>
  <c r="FD43" i="14" s="1"/>
  <c r="EZ42" i="14"/>
  <c r="FT42" i="14" s="1"/>
  <c r="EV42" i="14"/>
  <c r="FP42" i="14" s="1"/>
  <c r="ER42" i="14"/>
  <c r="FL42" i="14" s="1"/>
  <c r="EN42" i="14"/>
  <c r="FH42" i="14" s="1"/>
  <c r="EJ42" i="14"/>
  <c r="FD42" i="14" s="1"/>
  <c r="EZ41" i="14"/>
  <c r="EV41" i="14"/>
  <c r="FP41" i="14" s="1"/>
  <c r="ER41" i="14"/>
  <c r="EN41" i="14"/>
  <c r="FH41" i="14" s="1"/>
  <c r="EJ41" i="14"/>
  <c r="FD41" i="14" s="1"/>
  <c r="EZ40" i="14"/>
  <c r="EV40" i="14"/>
  <c r="ER40" i="14"/>
  <c r="EN40" i="14"/>
  <c r="EJ40" i="14"/>
  <c r="EZ39" i="14"/>
  <c r="EV39" i="14"/>
  <c r="ER39" i="14"/>
  <c r="EN39" i="14"/>
  <c r="EJ39" i="14"/>
  <c r="FD39" i="14" s="1"/>
  <c r="EZ38" i="14"/>
  <c r="EV38" i="14"/>
  <c r="ER38" i="14"/>
  <c r="EN38" i="14"/>
  <c r="EJ38" i="14"/>
  <c r="FD38" i="14" s="1"/>
  <c r="EZ37" i="14"/>
  <c r="EV37" i="14"/>
  <c r="ER37" i="14"/>
  <c r="EN37" i="14"/>
  <c r="EJ37" i="14"/>
  <c r="FD37" i="14" s="1"/>
  <c r="EZ36" i="14"/>
  <c r="EV36" i="14"/>
  <c r="FP36" i="14" s="1"/>
  <c r="ER36" i="14"/>
  <c r="EN36" i="14"/>
  <c r="EJ36" i="14"/>
  <c r="FD36" i="14" s="1"/>
  <c r="EZ35" i="14"/>
  <c r="FT35" i="14" s="1"/>
  <c r="EV35" i="14"/>
  <c r="FP35" i="14" s="1"/>
  <c r="ER35" i="14"/>
  <c r="FL35" i="14" s="1"/>
  <c r="EN35" i="14"/>
  <c r="FH35" i="14" s="1"/>
  <c r="EJ35" i="14"/>
  <c r="FD35" i="14" s="1"/>
  <c r="EF33" i="15"/>
  <c r="EZ33" i="15" s="1"/>
  <c r="EZ33" i="14"/>
  <c r="FT33" i="14" s="1"/>
  <c r="EB33" i="15"/>
  <c r="EV33" i="15" s="1"/>
  <c r="EV33" i="14"/>
  <c r="FP33" i="14" s="1"/>
  <c r="DX33" i="15"/>
  <c r="ER33" i="15" s="1"/>
  <c r="ER33" i="14"/>
  <c r="FL33" i="14" s="1"/>
  <c r="DT33" i="15"/>
  <c r="EN33" i="15" s="1"/>
  <c r="EN33" i="14"/>
  <c r="FH33" i="14" s="1"/>
  <c r="DP33" i="15"/>
  <c r="EJ33" i="15" s="1"/>
  <c r="EJ33" i="14"/>
  <c r="FD33" i="14" s="1"/>
  <c r="EF32" i="15"/>
  <c r="EZ32" i="15" s="1"/>
  <c r="EZ32" i="14"/>
  <c r="FT32" i="14" s="1"/>
  <c r="EB32" i="15"/>
  <c r="EV32" i="15" s="1"/>
  <c r="EV32" i="14"/>
  <c r="FP32" i="14" s="1"/>
  <c r="DX32" i="15"/>
  <c r="ER32" i="15" s="1"/>
  <c r="ER32" i="14"/>
  <c r="FL32" i="14" s="1"/>
  <c r="DT32" i="15"/>
  <c r="EN32" i="15" s="1"/>
  <c r="EN32" i="14"/>
  <c r="FH32" i="14" s="1"/>
  <c r="DP32" i="15"/>
  <c r="EJ32" i="15" s="1"/>
  <c r="EJ32" i="14"/>
  <c r="FD32" i="14" s="1"/>
  <c r="EF34" i="15"/>
  <c r="EZ34" i="14"/>
  <c r="EB34" i="15"/>
  <c r="EV34" i="14"/>
  <c r="DX34" i="15"/>
  <c r="ER34" i="14"/>
  <c r="DT34" i="15"/>
  <c r="EN34" i="14"/>
  <c r="DP34" i="15"/>
  <c r="EJ34" i="14"/>
  <c r="EF31" i="15"/>
  <c r="EZ31" i="15" s="1"/>
  <c r="EZ31" i="14"/>
  <c r="FT31" i="14" s="1"/>
  <c r="EB31" i="15"/>
  <c r="EV31" i="15" s="1"/>
  <c r="EV31" i="14"/>
  <c r="FP31" i="14" s="1"/>
  <c r="DX31" i="15"/>
  <c r="ER31" i="15" s="1"/>
  <c r="ER31" i="14"/>
  <c r="FL31" i="14" s="1"/>
  <c r="DT31" i="15"/>
  <c r="EN31" i="15" s="1"/>
  <c r="EN31" i="14"/>
  <c r="FH31" i="14" s="1"/>
  <c r="DP31" i="15"/>
  <c r="EJ31" i="15" s="1"/>
  <c r="EJ31" i="14"/>
  <c r="FD31" i="14" s="1"/>
  <c r="EF30" i="15"/>
  <c r="EZ30" i="15" s="1"/>
  <c r="EZ30" i="14"/>
  <c r="FT30" i="14" s="1"/>
  <c r="EB30" i="15"/>
  <c r="EV30" i="15" s="1"/>
  <c r="EV30" i="14"/>
  <c r="FP30" i="14" s="1"/>
  <c r="DX30" i="15"/>
  <c r="ER30" i="15" s="1"/>
  <c r="ER30" i="14"/>
  <c r="FL30" i="14" s="1"/>
  <c r="DT30" i="15"/>
  <c r="EN30" i="15" s="1"/>
  <c r="EN30" i="14"/>
  <c r="FH30" i="14" s="1"/>
  <c r="DP30" i="15"/>
  <c r="EJ30" i="15" s="1"/>
  <c r="EJ30" i="14"/>
  <c r="FD30" i="14" s="1"/>
  <c r="EF29" i="15"/>
  <c r="EZ29" i="15" s="1"/>
  <c r="EZ29" i="14"/>
  <c r="FT29" i="14" s="1"/>
  <c r="EB29" i="15"/>
  <c r="EV29" i="15" s="1"/>
  <c r="EV29" i="14"/>
  <c r="FP29" i="14" s="1"/>
  <c r="DX29" i="15"/>
  <c r="ER29" i="15" s="1"/>
  <c r="ER29" i="14"/>
  <c r="FL29" i="14" s="1"/>
  <c r="DT29" i="15"/>
  <c r="EN29" i="15" s="1"/>
  <c r="EN29" i="14"/>
  <c r="FH29" i="14" s="1"/>
  <c r="DP29" i="15"/>
  <c r="EJ29" i="15" s="1"/>
  <c r="EJ29" i="14"/>
  <c r="FD29" i="14" s="1"/>
  <c r="EF28" i="15"/>
  <c r="EZ28" i="15" s="1"/>
  <c r="EZ28" i="14"/>
  <c r="FT28" i="14" s="1"/>
  <c r="EB28" i="15"/>
  <c r="EV28" i="15" s="1"/>
  <c r="EV28" i="14"/>
  <c r="FP28" i="14" s="1"/>
  <c r="DX28" i="15"/>
  <c r="ER28" i="15" s="1"/>
  <c r="ER28" i="14"/>
  <c r="FL28" i="14" s="1"/>
  <c r="DT28" i="15"/>
  <c r="EN28" i="15" s="1"/>
  <c r="EN28" i="14"/>
  <c r="FH28" i="14" s="1"/>
  <c r="DP28" i="15"/>
  <c r="EJ28" i="15" s="1"/>
  <c r="EJ28" i="14"/>
  <c r="FD28" i="14" s="1"/>
  <c r="EF27" i="15"/>
  <c r="EZ27" i="15" s="1"/>
  <c r="EZ27" i="14"/>
  <c r="FT27" i="14" s="1"/>
  <c r="EB27" i="15"/>
  <c r="EV27" i="15" s="1"/>
  <c r="EV27" i="14"/>
  <c r="FP27" i="14" s="1"/>
  <c r="DX27" i="15"/>
  <c r="ER27" i="15" s="1"/>
  <c r="ER27" i="14"/>
  <c r="FL27" i="14" s="1"/>
  <c r="DT27" i="15"/>
  <c r="EN27" i="15" s="1"/>
  <c r="EN27" i="14"/>
  <c r="FH27" i="14" s="1"/>
  <c r="DP27" i="15"/>
  <c r="EJ27" i="15" s="1"/>
  <c r="EJ27" i="14"/>
  <c r="FD27" i="14" s="1"/>
  <c r="EF26" i="15"/>
  <c r="EZ26" i="15" s="1"/>
  <c r="EZ26" i="14"/>
  <c r="FT26" i="14" s="1"/>
  <c r="EB26" i="15"/>
  <c r="EV26" i="15" s="1"/>
  <c r="EV26" i="14"/>
  <c r="FP26" i="14" s="1"/>
  <c r="DX26" i="15"/>
  <c r="ER26" i="15" s="1"/>
  <c r="ER26" i="14"/>
  <c r="FL26" i="14" s="1"/>
  <c r="DT26" i="15"/>
  <c r="EN26" i="15" s="1"/>
  <c r="EN26" i="14"/>
  <c r="FH26" i="14" s="1"/>
  <c r="DP26" i="15"/>
  <c r="EJ26" i="15" s="1"/>
  <c r="EJ26" i="14"/>
  <c r="FD26" i="14" s="1"/>
  <c r="EF25" i="15"/>
  <c r="EZ25" i="15" s="1"/>
  <c r="EZ25" i="14"/>
  <c r="FT25" i="14" s="1"/>
  <c r="EB25" i="15"/>
  <c r="EV25" i="15" s="1"/>
  <c r="EV25" i="14"/>
  <c r="FP25" i="14" s="1"/>
  <c r="DX25" i="15"/>
  <c r="ER25" i="15" s="1"/>
  <c r="ER25" i="14"/>
  <c r="FL25" i="14" s="1"/>
  <c r="DT25" i="15"/>
  <c r="EN25" i="15" s="1"/>
  <c r="EN25" i="14"/>
  <c r="FH25" i="14" s="1"/>
  <c r="DP25" i="15"/>
  <c r="EJ25" i="15" s="1"/>
  <c r="EJ25" i="14"/>
  <c r="FD25" i="14" s="1"/>
  <c r="EF24" i="15"/>
  <c r="EZ24" i="15" s="1"/>
  <c r="EZ24" i="14"/>
  <c r="FT24" i="14" s="1"/>
  <c r="EB24" i="15"/>
  <c r="EV24" i="15" s="1"/>
  <c r="EV24" i="14"/>
  <c r="FP24" i="14" s="1"/>
  <c r="DX24" i="15"/>
  <c r="ER24" i="15" s="1"/>
  <c r="ER24" i="14"/>
  <c r="FL24" i="14" s="1"/>
  <c r="DT24" i="15"/>
  <c r="EN24" i="15" s="1"/>
  <c r="EN24" i="14"/>
  <c r="FH24" i="14" s="1"/>
  <c r="DP24" i="15"/>
  <c r="EJ24" i="15" s="1"/>
  <c r="EJ24" i="14"/>
  <c r="FD24" i="14" s="1"/>
  <c r="EF23" i="15"/>
  <c r="EZ23" i="15" s="1"/>
  <c r="EZ23" i="14"/>
  <c r="FT23" i="14" s="1"/>
  <c r="EB23" i="15"/>
  <c r="EV23" i="15" s="1"/>
  <c r="EV23" i="14"/>
  <c r="FP23" i="14" s="1"/>
  <c r="DX23" i="15"/>
  <c r="ER23" i="15" s="1"/>
  <c r="ER23" i="14"/>
  <c r="FL23" i="14" s="1"/>
  <c r="DT23" i="15"/>
  <c r="EN23" i="15" s="1"/>
  <c r="EN23" i="14"/>
  <c r="FH23" i="14" s="1"/>
  <c r="DP23" i="15"/>
  <c r="EJ23" i="15" s="1"/>
  <c r="EJ23" i="14"/>
  <c r="FD23" i="14" s="1"/>
  <c r="EF22" i="15"/>
  <c r="EZ22" i="15" s="1"/>
  <c r="EZ22" i="14"/>
  <c r="FT22" i="14" s="1"/>
  <c r="EB22" i="15"/>
  <c r="EV22" i="15" s="1"/>
  <c r="EV22" i="14"/>
  <c r="FP22" i="14" s="1"/>
  <c r="DX22" i="15"/>
  <c r="ER22" i="15" s="1"/>
  <c r="ER22" i="14"/>
  <c r="FL22" i="14" s="1"/>
  <c r="DT22" i="15"/>
  <c r="EN22" i="15" s="1"/>
  <c r="EN22" i="14"/>
  <c r="FH22" i="14" s="1"/>
  <c r="DP22" i="15"/>
  <c r="EJ22" i="15" s="1"/>
  <c r="EJ22" i="14"/>
  <c r="FD22" i="14" s="1"/>
  <c r="EF21" i="15"/>
  <c r="EZ21" i="15" s="1"/>
  <c r="EZ21" i="14"/>
  <c r="FT21" i="14" s="1"/>
  <c r="EB21" i="15"/>
  <c r="EV21" i="15" s="1"/>
  <c r="EV21" i="14"/>
  <c r="FP21" i="14" s="1"/>
  <c r="DX21" i="15"/>
  <c r="ER21" i="15" s="1"/>
  <c r="ER21" i="14"/>
  <c r="FL21" i="14" s="1"/>
  <c r="DT21" i="15"/>
  <c r="EN21" i="15" s="1"/>
  <c r="EN21" i="14"/>
  <c r="FH21" i="14" s="1"/>
  <c r="DP21" i="15"/>
  <c r="EJ21" i="15" s="1"/>
  <c r="EJ21" i="14"/>
  <c r="FD21" i="14" s="1"/>
  <c r="EF20" i="15"/>
  <c r="EZ20" i="15" s="1"/>
  <c r="EZ20" i="14"/>
  <c r="FT20" i="14" s="1"/>
  <c r="EB20" i="15"/>
  <c r="EV20" i="15" s="1"/>
  <c r="EV20" i="14"/>
  <c r="FP20" i="14" s="1"/>
  <c r="DX20" i="15"/>
  <c r="ER20" i="15" s="1"/>
  <c r="ER20" i="14"/>
  <c r="FL20" i="14" s="1"/>
  <c r="DT20" i="15"/>
  <c r="EN20" i="15" s="1"/>
  <c r="EN20" i="14"/>
  <c r="FH20" i="14" s="1"/>
  <c r="DP20" i="15"/>
  <c r="EJ20" i="15" s="1"/>
  <c r="EJ20" i="14"/>
  <c r="FD20" i="14" s="1"/>
  <c r="EF19" i="15"/>
  <c r="EZ19" i="15" s="1"/>
  <c r="EZ19" i="14"/>
  <c r="FT19" i="14" s="1"/>
  <c r="EB19" i="15"/>
  <c r="EV19" i="15" s="1"/>
  <c r="EV19" i="14"/>
  <c r="FP19" i="14" s="1"/>
  <c r="DX19" i="15"/>
  <c r="ER19" i="15" s="1"/>
  <c r="ER19" i="14"/>
  <c r="FL19" i="14" s="1"/>
  <c r="DT19" i="15"/>
  <c r="EN19" i="15" s="1"/>
  <c r="EN19" i="14"/>
  <c r="FH19" i="14" s="1"/>
  <c r="DP19" i="15"/>
  <c r="EJ19" i="15" s="1"/>
  <c r="EJ19" i="14"/>
  <c r="FD19" i="14" s="1"/>
  <c r="EF18" i="15"/>
  <c r="EZ18" i="15" s="1"/>
  <c r="EZ18" i="14"/>
  <c r="FT18" i="14" s="1"/>
  <c r="EB18" i="15"/>
  <c r="EV18" i="15" s="1"/>
  <c r="EV18" i="14"/>
  <c r="FP18" i="14" s="1"/>
  <c r="DX18" i="15"/>
  <c r="ER18" i="15" s="1"/>
  <c r="ER18" i="14"/>
  <c r="FL18" i="14" s="1"/>
  <c r="DT18" i="15"/>
  <c r="EN18" i="15" s="1"/>
  <c r="EN18" i="14"/>
  <c r="FH18" i="14" s="1"/>
  <c r="DP18" i="15"/>
  <c r="EJ18" i="15" s="1"/>
  <c r="EJ18" i="14"/>
  <c r="FD18" i="14" s="1"/>
  <c r="EF17" i="15"/>
  <c r="EZ17" i="15" s="1"/>
  <c r="EZ17" i="14"/>
  <c r="FT17" i="14" s="1"/>
  <c r="EB17" i="15"/>
  <c r="EV17" i="15" s="1"/>
  <c r="EV17" i="14"/>
  <c r="FP17" i="14" s="1"/>
  <c r="DX17" i="15"/>
  <c r="ER17" i="15" s="1"/>
  <c r="ER17" i="14"/>
  <c r="FL17" i="14" s="1"/>
  <c r="DT17" i="15"/>
  <c r="EN17" i="15" s="1"/>
  <c r="EN17" i="14"/>
  <c r="FH17" i="14" s="1"/>
  <c r="DP17" i="15"/>
  <c r="EJ17" i="15" s="1"/>
  <c r="EJ17" i="14"/>
  <c r="FD17" i="14" s="1"/>
  <c r="EF16" i="15"/>
  <c r="EZ16" i="15" s="1"/>
  <c r="EZ16" i="14"/>
  <c r="FT16" i="14" s="1"/>
  <c r="EB16" i="15"/>
  <c r="EV16" i="15" s="1"/>
  <c r="EV16" i="14"/>
  <c r="FP16" i="14" s="1"/>
  <c r="DX16" i="15"/>
  <c r="ER16" i="15" s="1"/>
  <c r="ER16" i="14"/>
  <c r="FL16" i="14" s="1"/>
  <c r="DT16" i="15"/>
  <c r="EN16" i="15" s="1"/>
  <c r="EN16" i="14"/>
  <c r="FH16" i="14" s="1"/>
  <c r="DP16" i="15"/>
  <c r="EJ16" i="15" s="1"/>
  <c r="EJ16" i="14"/>
  <c r="FD16" i="14" s="1"/>
  <c r="EF15" i="15"/>
  <c r="EZ15" i="15" s="1"/>
  <c r="EZ15" i="14"/>
  <c r="FT15" i="14" s="1"/>
  <c r="EB15" i="15"/>
  <c r="EV15" i="15" s="1"/>
  <c r="EV15" i="14"/>
  <c r="FP15" i="14" s="1"/>
  <c r="DX15" i="15"/>
  <c r="ER15" i="15" s="1"/>
  <c r="ER15" i="14"/>
  <c r="FL15" i="14" s="1"/>
  <c r="DT15" i="15"/>
  <c r="EN15" i="15" s="1"/>
  <c r="EN15" i="14"/>
  <c r="FH15" i="14" s="1"/>
  <c r="DP15" i="15"/>
  <c r="EJ15" i="15" s="1"/>
  <c r="EJ15" i="14"/>
  <c r="FD15" i="14" s="1"/>
  <c r="EF14" i="15"/>
  <c r="EZ14" i="15" s="1"/>
  <c r="EZ14" i="14"/>
  <c r="FT14" i="14" s="1"/>
  <c r="EB14" i="15"/>
  <c r="EV14" i="15" s="1"/>
  <c r="EV14" i="14"/>
  <c r="FP14" i="14" s="1"/>
  <c r="DX14" i="15"/>
  <c r="ER14" i="15" s="1"/>
  <c r="ER14" i="14"/>
  <c r="FL14" i="14" s="1"/>
  <c r="DT14" i="15"/>
  <c r="EN14" i="15" s="1"/>
  <c r="EN14" i="14"/>
  <c r="FH14" i="14" s="1"/>
  <c r="DP14" i="15"/>
  <c r="EJ14" i="15" s="1"/>
  <c r="EJ14" i="14"/>
  <c r="FD14" i="14" s="1"/>
  <c r="EF13" i="15"/>
  <c r="EZ13" i="14"/>
  <c r="EB13" i="15"/>
  <c r="EV13" i="14"/>
  <c r="DX13" i="15"/>
  <c r="ER13" i="14"/>
  <c r="DT13" i="15"/>
  <c r="EN13" i="14"/>
  <c r="DP13" i="15"/>
  <c r="EJ13" i="15" s="1"/>
  <c r="EJ13" i="14"/>
  <c r="FD13" i="14" s="1"/>
  <c r="EZ6" i="15"/>
  <c r="FT6" i="15" s="1"/>
  <c r="EZ6" i="14"/>
  <c r="FT6" i="14" s="1"/>
  <c r="EV6" i="15"/>
  <c r="FP6" i="15" s="1"/>
  <c r="IZ6" i="15" s="1"/>
  <c r="EV6" i="14"/>
  <c r="FP6" i="14" s="1"/>
  <c r="ER6" i="15"/>
  <c r="FL6" i="15" s="1"/>
  <c r="ER6" i="14"/>
  <c r="FL6" i="14" s="1"/>
  <c r="EN6" i="15"/>
  <c r="FH6" i="15" s="1"/>
  <c r="EN6" i="14"/>
  <c r="FH6" i="14" s="1"/>
  <c r="EJ6" i="15"/>
  <c r="EJ6" i="14"/>
  <c r="FD6" i="14" s="1"/>
  <c r="EF12" i="15"/>
  <c r="EZ12" i="15" s="1"/>
  <c r="EZ12" i="14"/>
  <c r="FT12" i="14" s="1"/>
  <c r="EB12" i="15"/>
  <c r="EV12" i="15" s="1"/>
  <c r="EV12" i="14"/>
  <c r="FP12" i="14" s="1"/>
  <c r="DX12" i="15"/>
  <c r="ER12" i="15" s="1"/>
  <c r="ER12" i="14"/>
  <c r="FL12" i="14" s="1"/>
  <c r="DT12" i="15"/>
  <c r="EN12" i="15" s="1"/>
  <c r="EN12" i="14"/>
  <c r="FH12" i="14" s="1"/>
  <c r="DP12" i="15"/>
  <c r="EJ12" i="15" s="1"/>
  <c r="EJ12" i="14"/>
  <c r="FD12" i="14" s="1"/>
  <c r="DS5" i="15"/>
  <c r="EM5" i="15" s="1"/>
  <c r="EM5" i="14"/>
  <c r="FG5" i="14" s="1"/>
  <c r="EG61" i="14"/>
  <c r="FA61" i="14" s="1"/>
  <c r="EW60" i="14"/>
  <c r="FQ60" i="14" s="1"/>
  <c r="ES60" i="14"/>
  <c r="EO60" i="14"/>
  <c r="EK60" i="14"/>
  <c r="EG60" i="14"/>
  <c r="FA60" i="14" s="1"/>
  <c r="EW59" i="14"/>
  <c r="ES59" i="14"/>
  <c r="FM59" i="14" s="1"/>
  <c r="EO59" i="14"/>
  <c r="EK59" i="14"/>
  <c r="EG59" i="14"/>
  <c r="FA59" i="14" s="1"/>
  <c r="EW58" i="14"/>
  <c r="FQ58" i="14" s="1"/>
  <c r="ES58" i="14"/>
  <c r="EO58" i="14"/>
  <c r="EK58" i="14"/>
  <c r="EG58" i="14"/>
  <c r="FA58" i="14" s="1"/>
  <c r="EW57" i="14"/>
  <c r="ES57" i="14"/>
  <c r="EO57" i="14"/>
  <c r="EK57" i="14"/>
  <c r="EG57" i="14"/>
  <c r="FA57" i="14" s="1"/>
  <c r="EW56" i="14"/>
  <c r="ES56" i="14"/>
  <c r="FM56" i="14" s="1"/>
  <c r="EO56" i="14"/>
  <c r="FI56" i="14" s="1"/>
  <c r="EK56" i="14"/>
  <c r="EG56" i="14"/>
  <c r="FA56" i="14" s="1"/>
  <c r="EW55" i="14"/>
  <c r="FQ55" i="14" s="1"/>
  <c r="ES55" i="14"/>
  <c r="FM55" i="14" s="1"/>
  <c r="EO55" i="14"/>
  <c r="EK55" i="14"/>
  <c r="EG55" i="14"/>
  <c r="FA55" i="14" s="1"/>
  <c r="EW54" i="14"/>
  <c r="FQ54" i="14" s="1"/>
  <c r="ES54" i="14"/>
  <c r="FM54" i="14" s="1"/>
  <c r="EO54" i="14"/>
  <c r="FI54" i="14" s="1"/>
  <c r="EK54" i="14"/>
  <c r="EG54" i="14"/>
  <c r="FA54" i="14" s="1"/>
  <c r="EW53" i="14"/>
  <c r="FQ53" i="14" s="1"/>
  <c r="ES53" i="14"/>
  <c r="EO53" i="14"/>
  <c r="EK53" i="14"/>
  <c r="EG53" i="14"/>
  <c r="FA53" i="14" s="1"/>
  <c r="EW52" i="14"/>
  <c r="FQ52" i="14" s="1"/>
  <c r="ES52" i="14"/>
  <c r="FM52" i="14" s="1"/>
  <c r="EO52" i="14"/>
  <c r="EK52" i="14"/>
  <c r="EG52" i="14"/>
  <c r="FA52" i="14" s="1"/>
  <c r="EW51" i="14"/>
  <c r="ES51" i="14"/>
  <c r="EO51" i="14"/>
  <c r="EK51" i="14"/>
  <c r="EG51" i="14"/>
  <c r="FA51" i="14" s="1"/>
  <c r="EW50" i="14"/>
  <c r="FQ50" i="14" s="1"/>
  <c r="ES50" i="14"/>
  <c r="FM50" i="14" s="1"/>
  <c r="EO50" i="14"/>
  <c r="FI50" i="14" s="1"/>
  <c r="EK50" i="14"/>
  <c r="FE50" i="14" s="1"/>
  <c r="EG50" i="14"/>
  <c r="FA50" i="14" s="1"/>
  <c r="EW49" i="14"/>
  <c r="FQ49" i="14" s="1"/>
  <c r="ES49" i="14"/>
  <c r="FM49" i="14" s="1"/>
  <c r="EO49" i="14"/>
  <c r="FI49" i="14" s="1"/>
  <c r="EK49" i="14"/>
  <c r="EG49" i="14"/>
  <c r="FA49" i="14" s="1"/>
  <c r="EW48" i="14"/>
  <c r="ES48" i="14"/>
  <c r="FM48" i="14" s="1"/>
  <c r="EO48" i="14"/>
  <c r="EK48" i="14"/>
  <c r="EG48" i="14"/>
  <c r="FA48" i="14" s="1"/>
  <c r="EW47" i="14"/>
  <c r="FQ47" i="14" s="1"/>
  <c r="ES47" i="14"/>
  <c r="FM47" i="14" s="1"/>
  <c r="EO47" i="14"/>
  <c r="EK47" i="14"/>
  <c r="FE47" i="14" s="1"/>
  <c r="EG47" i="14"/>
  <c r="FA47" i="14" s="1"/>
  <c r="EW46" i="14"/>
  <c r="FQ46" i="14" s="1"/>
  <c r="ES46" i="14"/>
  <c r="FM46" i="14" s="1"/>
  <c r="EO46" i="14"/>
  <c r="EK46" i="14"/>
  <c r="EG46" i="14"/>
  <c r="FA46" i="14" s="1"/>
  <c r="EW45" i="14"/>
  <c r="FQ45" i="14" s="1"/>
  <c r="ES45" i="14"/>
  <c r="FM45" i="14" s="1"/>
  <c r="EO45" i="14"/>
  <c r="FI45" i="14" s="1"/>
  <c r="EK45" i="14"/>
  <c r="FE45" i="14" s="1"/>
  <c r="EG45" i="14"/>
  <c r="FA45" i="14" s="1"/>
  <c r="EW44" i="14"/>
  <c r="FQ44" i="14" s="1"/>
  <c r="ES44" i="14"/>
  <c r="FM44" i="14" s="1"/>
  <c r="EO44" i="14"/>
  <c r="EK44" i="14"/>
  <c r="EG44" i="14"/>
  <c r="FA44" i="14" s="1"/>
  <c r="EW43" i="14"/>
  <c r="FQ43" i="14" s="1"/>
  <c r="ES43" i="14"/>
  <c r="EO43" i="14"/>
  <c r="EK43" i="14"/>
  <c r="EG43" i="14"/>
  <c r="FA43" i="14" s="1"/>
  <c r="EW42" i="14"/>
  <c r="FQ42" i="14" s="1"/>
  <c r="ES42" i="14"/>
  <c r="FM42" i="14" s="1"/>
  <c r="EO42" i="14"/>
  <c r="FI42" i="14" s="1"/>
  <c r="EK42" i="14"/>
  <c r="EG42" i="14"/>
  <c r="FA42" i="14" s="1"/>
  <c r="EW41" i="14"/>
  <c r="FQ41" i="14" s="1"/>
  <c r="ES41" i="14"/>
  <c r="FM41" i="14" s="1"/>
  <c r="EO41" i="14"/>
  <c r="EK41" i="14"/>
  <c r="EG41" i="14"/>
  <c r="FA41" i="14" s="1"/>
  <c r="EW40" i="14"/>
  <c r="ES40" i="14"/>
  <c r="EO40" i="14"/>
  <c r="EK40" i="14"/>
  <c r="EG40" i="14"/>
  <c r="EW39" i="14"/>
  <c r="ES39" i="14"/>
  <c r="EO39" i="14"/>
  <c r="EK39" i="14"/>
  <c r="EG39" i="14"/>
  <c r="FA39" i="14" s="1"/>
  <c r="EW38" i="14"/>
  <c r="FQ38" i="14" s="1"/>
  <c r="ES38" i="14"/>
  <c r="EO38" i="14"/>
  <c r="EK38" i="14"/>
  <c r="EG38" i="14"/>
  <c r="FA38" i="14" s="1"/>
  <c r="EW37" i="14"/>
  <c r="ES37" i="14"/>
  <c r="EO37" i="14"/>
  <c r="EK37" i="14"/>
  <c r="EG37" i="14"/>
  <c r="EW36" i="14"/>
  <c r="FQ36" i="14" s="1"/>
  <c r="ES36" i="14"/>
  <c r="FM36" i="14" s="1"/>
  <c r="EO36" i="14"/>
  <c r="EK36" i="14"/>
  <c r="EG36" i="14"/>
  <c r="FA36" i="14" s="1"/>
  <c r="EW35" i="14"/>
  <c r="FQ35" i="14" s="1"/>
  <c r="ES35" i="14"/>
  <c r="FM35" i="14" s="1"/>
  <c r="EO35" i="14"/>
  <c r="FI35" i="14" s="1"/>
  <c r="EK35" i="14"/>
  <c r="FE35" i="14" s="1"/>
  <c r="EG35" i="14"/>
  <c r="FA35" i="14" s="1"/>
  <c r="B9" i="9"/>
  <c r="EC33" i="15"/>
  <c r="EW33" i="15" s="1"/>
  <c r="EW33" i="14"/>
  <c r="FQ33" i="14" s="1"/>
  <c r="DY33" i="15"/>
  <c r="ES33" i="15" s="1"/>
  <c r="ES33" i="14"/>
  <c r="FM33" i="14" s="1"/>
  <c r="DU33" i="15"/>
  <c r="EO33" i="15" s="1"/>
  <c r="EO33" i="14"/>
  <c r="FI33" i="14" s="1"/>
  <c r="DQ33" i="15"/>
  <c r="EK33" i="15" s="1"/>
  <c r="EK33" i="14"/>
  <c r="FE33" i="14" s="1"/>
  <c r="DM33" i="15"/>
  <c r="EG33" i="15" s="1"/>
  <c r="EG33" i="14"/>
  <c r="FA33" i="14" s="1"/>
  <c r="EC32" i="15"/>
  <c r="EW32" i="15" s="1"/>
  <c r="EW32" i="14"/>
  <c r="FQ32" i="14" s="1"/>
  <c r="DY32" i="15"/>
  <c r="ES32" i="15" s="1"/>
  <c r="ES32" i="14"/>
  <c r="FM32" i="14" s="1"/>
  <c r="DU32" i="15"/>
  <c r="EO32" i="15" s="1"/>
  <c r="EO32" i="14"/>
  <c r="FI32" i="14" s="1"/>
  <c r="DQ32" i="15"/>
  <c r="EK32" i="15" s="1"/>
  <c r="EK32" i="14"/>
  <c r="FE32" i="14" s="1"/>
  <c r="DM32" i="15"/>
  <c r="EG32" i="15" s="1"/>
  <c r="EG32" i="14"/>
  <c r="FA32" i="14" s="1"/>
  <c r="EC34" i="15"/>
  <c r="EW34" i="14"/>
  <c r="DY34" i="15"/>
  <c r="ES34" i="14"/>
  <c r="DU34" i="15"/>
  <c r="EO34" i="14"/>
  <c r="DQ34" i="15"/>
  <c r="EK34" i="14"/>
  <c r="DM34" i="15"/>
  <c r="EG34" i="14"/>
  <c r="EC31" i="15"/>
  <c r="EW31" i="15" s="1"/>
  <c r="EW31" i="14"/>
  <c r="FQ31" i="14" s="1"/>
  <c r="DY31" i="15"/>
  <c r="ES31" i="15" s="1"/>
  <c r="ES31" i="14"/>
  <c r="FM31" i="14" s="1"/>
  <c r="DU31" i="15"/>
  <c r="EO31" i="15" s="1"/>
  <c r="EO31" i="14"/>
  <c r="FI31" i="14" s="1"/>
  <c r="DQ31" i="15"/>
  <c r="EK31" i="15" s="1"/>
  <c r="EK31" i="14"/>
  <c r="FE31" i="14" s="1"/>
  <c r="DM31" i="15"/>
  <c r="EG31" i="15" s="1"/>
  <c r="EG31" i="14"/>
  <c r="FA31" i="14" s="1"/>
  <c r="EC30" i="15"/>
  <c r="EW30" i="15" s="1"/>
  <c r="EW30" i="14"/>
  <c r="FQ30" i="14" s="1"/>
  <c r="DY30" i="15"/>
  <c r="ES30" i="15" s="1"/>
  <c r="ES30" i="14"/>
  <c r="FM30" i="14" s="1"/>
  <c r="DU30" i="15"/>
  <c r="EO30" i="15" s="1"/>
  <c r="EO30" i="14"/>
  <c r="FI30" i="14" s="1"/>
  <c r="DQ30" i="15"/>
  <c r="EK30" i="15" s="1"/>
  <c r="EK30" i="14"/>
  <c r="FE30" i="14" s="1"/>
  <c r="DM30" i="15"/>
  <c r="EG30" i="15" s="1"/>
  <c r="EG30" i="14"/>
  <c r="FA30" i="14" s="1"/>
  <c r="EC29" i="15"/>
  <c r="EW29" i="15" s="1"/>
  <c r="EW29" i="14"/>
  <c r="FQ29" i="14" s="1"/>
  <c r="DY29" i="15"/>
  <c r="ES29" i="15" s="1"/>
  <c r="ES29" i="14"/>
  <c r="FM29" i="14" s="1"/>
  <c r="DU29" i="15"/>
  <c r="EO29" i="15" s="1"/>
  <c r="EO29" i="14"/>
  <c r="FI29" i="14" s="1"/>
  <c r="DQ29" i="15"/>
  <c r="EK29" i="15" s="1"/>
  <c r="EK29" i="14"/>
  <c r="FE29" i="14" s="1"/>
  <c r="DM29" i="15"/>
  <c r="EG29" i="15" s="1"/>
  <c r="EG29" i="14"/>
  <c r="FA29" i="14" s="1"/>
  <c r="EC28" i="15"/>
  <c r="EW28" i="15" s="1"/>
  <c r="EW28" i="14"/>
  <c r="FQ28" i="14" s="1"/>
  <c r="DY28" i="15"/>
  <c r="ES28" i="15" s="1"/>
  <c r="ES28" i="14"/>
  <c r="FM28" i="14" s="1"/>
  <c r="DU28" i="15"/>
  <c r="EO28" i="15" s="1"/>
  <c r="EO28" i="14"/>
  <c r="FI28" i="14" s="1"/>
  <c r="DQ28" i="15"/>
  <c r="EK28" i="15" s="1"/>
  <c r="EK28" i="14"/>
  <c r="FE28" i="14" s="1"/>
  <c r="DM28" i="15"/>
  <c r="EG28" i="15" s="1"/>
  <c r="EG28" i="14"/>
  <c r="FA28" i="14" s="1"/>
  <c r="EC27" i="15"/>
  <c r="EW27" i="15" s="1"/>
  <c r="EW27" i="14"/>
  <c r="FQ27" i="14" s="1"/>
  <c r="DY27" i="15"/>
  <c r="ES27" i="15" s="1"/>
  <c r="ES27" i="14"/>
  <c r="FM27" i="14" s="1"/>
  <c r="DU27" i="15"/>
  <c r="EO27" i="15" s="1"/>
  <c r="EO27" i="14"/>
  <c r="FI27" i="14" s="1"/>
  <c r="DQ27" i="15"/>
  <c r="EK27" i="15" s="1"/>
  <c r="EK27" i="14"/>
  <c r="FE27" i="14" s="1"/>
  <c r="DM27" i="15"/>
  <c r="EG27" i="15" s="1"/>
  <c r="EG27" i="14"/>
  <c r="FA27" i="14" s="1"/>
  <c r="EC26" i="15"/>
  <c r="EW26" i="15" s="1"/>
  <c r="EW26" i="14"/>
  <c r="FQ26" i="14" s="1"/>
  <c r="DY26" i="15"/>
  <c r="ES26" i="15" s="1"/>
  <c r="ES26" i="14"/>
  <c r="FM26" i="14" s="1"/>
  <c r="DU26" i="15"/>
  <c r="EO26" i="15" s="1"/>
  <c r="EO26" i="14"/>
  <c r="FI26" i="14" s="1"/>
  <c r="DQ26" i="15"/>
  <c r="EK26" i="15" s="1"/>
  <c r="EK26" i="14"/>
  <c r="FE26" i="14" s="1"/>
  <c r="DM26" i="15"/>
  <c r="EG26" i="15" s="1"/>
  <c r="EG26" i="14"/>
  <c r="FA26" i="14" s="1"/>
  <c r="EC25" i="15"/>
  <c r="EW25" i="15" s="1"/>
  <c r="EW25" i="14"/>
  <c r="FQ25" i="14" s="1"/>
  <c r="DY25" i="15"/>
  <c r="ES25" i="15" s="1"/>
  <c r="ES25" i="14"/>
  <c r="FM25" i="14" s="1"/>
  <c r="DU25" i="15"/>
  <c r="EO25" i="15" s="1"/>
  <c r="EO25" i="14"/>
  <c r="FI25" i="14" s="1"/>
  <c r="DQ25" i="15"/>
  <c r="EK25" i="15" s="1"/>
  <c r="EK25" i="14"/>
  <c r="FE25" i="14" s="1"/>
  <c r="DM25" i="15"/>
  <c r="EG25" i="15" s="1"/>
  <c r="EG25" i="14"/>
  <c r="FA25" i="14" s="1"/>
  <c r="EC24" i="15"/>
  <c r="EW24" i="15" s="1"/>
  <c r="EW24" i="14"/>
  <c r="FQ24" i="14" s="1"/>
  <c r="DY24" i="15"/>
  <c r="ES24" i="15" s="1"/>
  <c r="ES24" i="14"/>
  <c r="FM24" i="14" s="1"/>
  <c r="DU24" i="15"/>
  <c r="EO24" i="15" s="1"/>
  <c r="EO24" i="14"/>
  <c r="FI24" i="14" s="1"/>
  <c r="DQ24" i="15"/>
  <c r="EK24" i="15" s="1"/>
  <c r="EK24" i="14"/>
  <c r="FE24" i="14" s="1"/>
  <c r="DM24" i="15"/>
  <c r="EG24" i="15" s="1"/>
  <c r="EG24" i="14"/>
  <c r="FA24" i="14" s="1"/>
  <c r="EC23" i="15"/>
  <c r="EW23" i="15" s="1"/>
  <c r="EW23" i="14"/>
  <c r="FQ23" i="14" s="1"/>
  <c r="DY23" i="15"/>
  <c r="ES23" i="15" s="1"/>
  <c r="ES23" i="14"/>
  <c r="FM23" i="14" s="1"/>
  <c r="DU23" i="15"/>
  <c r="EO23" i="15" s="1"/>
  <c r="EO23" i="14"/>
  <c r="FI23" i="14" s="1"/>
  <c r="DQ23" i="15"/>
  <c r="EK23" i="15" s="1"/>
  <c r="EK23" i="14"/>
  <c r="FE23" i="14" s="1"/>
  <c r="DM23" i="15"/>
  <c r="EG23" i="15" s="1"/>
  <c r="EG23" i="14"/>
  <c r="FA23" i="14" s="1"/>
  <c r="EC22" i="15"/>
  <c r="EW22" i="15" s="1"/>
  <c r="EW22" i="14"/>
  <c r="FQ22" i="14" s="1"/>
  <c r="DY22" i="15"/>
  <c r="ES22" i="15" s="1"/>
  <c r="ES22" i="14"/>
  <c r="FM22" i="14" s="1"/>
  <c r="DU22" i="15"/>
  <c r="EO22" i="15" s="1"/>
  <c r="EO22" i="14"/>
  <c r="FI22" i="14" s="1"/>
  <c r="DQ22" i="15"/>
  <c r="EK22" i="15" s="1"/>
  <c r="EK22" i="14"/>
  <c r="FE22" i="14" s="1"/>
  <c r="DM22" i="15"/>
  <c r="EG22" i="15" s="1"/>
  <c r="EG22" i="14"/>
  <c r="FA22" i="14" s="1"/>
  <c r="EC21" i="15"/>
  <c r="EW21" i="15" s="1"/>
  <c r="EW21" i="14"/>
  <c r="FQ21" i="14" s="1"/>
  <c r="DY21" i="15"/>
  <c r="ES21" i="15" s="1"/>
  <c r="ES21" i="14"/>
  <c r="FM21" i="14" s="1"/>
  <c r="DU21" i="15"/>
  <c r="EO21" i="15" s="1"/>
  <c r="EO21" i="14"/>
  <c r="FI21" i="14" s="1"/>
  <c r="DQ21" i="15"/>
  <c r="EK21" i="15" s="1"/>
  <c r="EK21" i="14"/>
  <c r="FE21" i="14" s="1"/>
  <c r="DM21" i="15"/>
  <c r="EG21" i="15" s="1"/>
  <c r="EG21" i="14"/>
  <c r="FA21" i="14" s="1"/>
  <c r="EC20" i="15"/>
  <c r="EW20" i="15" s="1"/>
  <c r="EW20" i="14"/>
  <c r="FQ20" i="14" s="1"/>
  <c r="DY20" i="15"/>
  <c r="ES20" i="15" s="1"/>
  <c r="ES20" i="14"/>
  <c r="FM20" i="14" s="1"/>
  <c r="DU20" i="15"/>
  <c r="EO20" i="15" s="1"/>
  <c r="EO20" i="14"/>
  <c r="FI20" i="14" s="1"/>
  <c r="DQ20" i="15"/>
  <c r="EK20" i="15" s="1"/>
  <c r="EK20" i="14"/>
  <c r="FE20" i="14" s="1"/>
  <c r="DM20" i="15"/>
  <c r="EG20" i="15" s="1"/>
  <c r="EG20" i="14"/>
  <c r="FA20" i="14" s="1"/>
  <c r="EC19" i="15"/>
  <c r="EW19" i="15" s="1"/>
  <c r="EW19" i="14"/>
  <c r="FQ19" i="14" s="1"/>
  <c r="DY19" i="15"/>
  <c r="ES19" i="15" s="1"/>
  <c r="ES19" i="14"/>
  <c r="FM19" i="14" s="1"/>
  <c r="DU19" i="15"/>
  <c r="EO19" i="15" s="1"/>
  <c r="EO19" i="14"/>
  <c r="FI19" i="14" s="1"/>
  <c r="DQ19" i="15"/>
  <c r="EK19" i="15" s="1"/>
  <c r="EK19" i="14"/>
  <c r="FE19" i="14" s="1"/>
  <c r="DM19" i="15"/>
  <c r="EG19" i="15" s="1"/>
  <c r="EG19" i="14"/>
  <c r="FA19" i="14" s="1"/>
  <c r="EC18" i="15"/>
  <c r="EW18" i="15" s="1"/>
  <c r="EW18" i="14"/>
  <c r="FQ18" i="14" s="1"/>
  <c r="DY18" i="15"/>
  <c r="ES18" i="15" s="1"/>
  <c r="ES18" i="14"/>
  <c r="FM18" i="14" s="1"/>
  <c r="DU18" i="15"/>
  <c r="EO18" i="15" s="1"/>
  <c r="EO18" i="14"/>
  <c r="FI18" i="14" s="1"/>
  <c r="DQ18" i="15"/>
  <c r="EK18" i="15" s="1"/>
  <c r="EK18" i="14"/>
  <c r="FE18" i="14" s="1"/>
  <c r="DM18" i="15"/>
  <c r="EG18" i="15" s="1"/>
  <c r="EG18" i="14"/>
  <c r="FA18" i="14" s="1"/>
  <c r="EC17" i="15"/>
  <c r="EW17" i="15" s="1"/>
  <c r="EW17" i="14"/>
  <c r="FQ17" i="14" s="1"/>
  <c r="DY17" i="15"/>
  <c r="ES17" i="15" s="1"/>
  <c r="ES17" i="14"/>
  <c r="FM17" i="14" s="1"/>
  <c r="DU17" i="15"/>
  <c r="EO17" i="15" s="1"/>
  <c r="EO17" i="14"/>
  <c r="FI17" i="14" s="1"/>
  <c r="DQ17" i="15"/>
  <c r="EK17" i="15" s="1"/>
  <c r="EK17" i="14"/>
  <c r="FE17" i="14" s="1"/>
  <c r="DM17" i="15"/>
  <c r="EG17" i="15" s="1"/>
  <c r="EG17" i="14"/>
  <c r="FA17" i="14" s="1"/>
  <c r="EC16" i="15"/>
  <c r="EW16" i="15" s="1"/>
  <c r="EW16" i="14"/>
  <c r="FQ16" i="14" s="1"/>
  <c r="DY16" i="15"/>
  <c r="ES16" i="15" s="1"/>
  <c r="ES16" i="14"/>
  <c r="FM16" i="14" s="1"/>
  <c r="DU16" i="15"/>
  <c r="EO16" i="15" s="1"/>
  <c r="EO16" i="14"/>
  <c r="FI16" i="14" s="1"/>
  <c r="DQ16" i="15"/>
  <c r="EK16" i="15" s="1"/>
  <c r="EK16" i="14"/>
  <c r="FE16" i="14" s="1"/>
  <c r="DM16" i="15"/>
  <c r="EG16" i="15" s="1"/>
  <c r="EG16" i="14"/>
  <c r="FA16" i="14" s="1"/>
  <c r="EC15" i="15"/>
  <c r="EW15" i="15" s="1"/>
  <c r="EW15" i="14"/>
  <c r="FQ15" i="14" s="1"/>
  <c r="DY15" i="15"/>
  <c r="ES15" i="15" s="1"/>
  <c r="ES15" i="14"/>
  <c r="FM15" i="14" s="1"/>
  <c r="DU15" i="15"/>
  <c r="EO15" i="15" s="1"/>
  <c r="EO15" i="14"/>
  <c r="FI15" i="14" s="1"/>
  <c r="DQ15" i="15"/>
  <c r="EK15" i="15" s="1"/>
  <c r="EK15" i="14"/>
  <c r="FE15" i="14" s="1"/>
  <c r="DM15" i="15"/>
  <c r="EG15" i="15" s="1"/>
  <c r="EG15" i="14"/>
  <c r="FA15" i="14" s="1"/>
  <c r="EC14" i="15"/>
  <c r="EW14" i="15" s="1"/>
  <c r="EW14" i="14"/>
  <c r="FQ14" i="14" s="1"/>
  <c r="DY14" i="15"/>
  <c r="ES14" i="15" s="1"/>
  <c r="ES14" i="14"/>
  <c r="FM14" i="14" s="1"/>
  <c r="DU14" i="15"/>
  <c r="EO14" i="15" s="1"/>
  <c r="EO14" i="14"/>
  <c r="FI14" i="14" s="1"/>
  <c r="DQ14" i="15"/>
  <c r="EK14" i="15" s="1"/>
  <c r="EK14" i="14"/>
  <c r="FE14" i="14" s="1"/>
  <c r="DM14" i="15"/>
  <c r="EG14" i="15" s="1"/>
  <c r="EG14" i="14"/>
  <c r="FA14" i="14" s="1"/>
  <c r="EC13" i="15"/>
  <c r="EW13" i="14"/>
  <c r="DY13" i="15"/>
  <c r="ES13" i="14"/>
  <c r="DU13" i="15"/>
  <c r="EO13" i="14"/>
  <c r="DQ13" i="15"/>
  <c r="EK13" i="14"/>
  <c r="DM13" i="15"/>
  <c r="EG13" i="14"/>
  <c r="EW6" i="15"/>
  <c r="FQ6" i="15" s="1"/>
  <c r="EW6" i="14"/>
  <c r="FQ6" i="14" s="1"/>
  <c r="ES6" i="15"/>
  <c r="FM6" i="15" s="1"/>
  <c r="IW6" i="15" s="1"/>
  <c r="ES6" i="14"/>
  <c r="FM6" i="14" s="1"/>
  <c r="EO6" i="15"/>
  <c r="FI6" i="15" s="1"/>
  <c r="EO6" i="14"/>
  <c r="FI6" i="14" s="1"/>
  <c r="EK6" i="15"/>
  <c r="FE6" i="15" s="1"/>
  <c r="EK6" i="14"/>
  <c r="FE6" i="14" s="1"/>
  <c r="EG6" i="14"/>
  <c r="FA6" i="14" s="1"/>
  <c r="EC12" i="15"/>
  <c r="EW12" i="15" s="1"/>
  <c r="EW12" i="14"/>
  <c r="FQ12" i="14" s="1"/>
  <c r="DY12" i="15"/>
  <c r="ES12" i="15" s="1"/>
  <c r="ES12" i="14"/>
  <c r="FM12" i="14" s="1"/>
  <c r="DU12" i="15"/>
  <c r="EO12" i="15" s="1"/>
  <c r="EO12" i="14"/>
  <c r="FI12" i="14" s="1"/>
  <c r="DQ12" i="15"/>
  <c r="EK12" i="15" s="1"/>
  <c r="EK12" i="14"/>
  <c r="FE12" i="14" s="1"/>
  <c r="DM12" i="15"/>
  <c r="EG12" i="15" s="1"/>
  <c r="EG12" i="14"/>
  <c r="FA12" i="14" s="1"/>
  <c r="EF5" i="15"/>
  <c r="EZ5" i="15" s="1"/>
  <c r="EZ5" i="14"/>
  <c r="FT5" i="14" s="1"/>
  <c r="EH61" i="14"/>
  <c r="FB61" i="14" s="1"/>
  <c r="EX60" i="14"/>
  <c r="ET60" i="14"/>
  <c r="EP60" i="14"/>
  <c r="EL60" i="14"/>
  <c r="EH60" i="14"/>
  <c r="FB60" i="14" s="1"/>
  <c r="EX59" i="14"/>
  <c r="FR59" i="14" s="1"/>
  <c r="ET59" i="14"/>
  <c r="EP59" i="14"/>
  <c r="EL59" i="14"/>
  <c r="EH59" i="14"/>
  <c r="FB59" i="14" s="1"/>
  <c r="EX58" i="14"/>
  <c r="ET58" i="14"/>
  <c r="EP58" i="14"/>
  <c r="EL58" i="14"/>
  <c r="EH58" i="14"/>
  <c r="FB58" i="14" s="1"/>
  <c r="EX57" i="14"/>
  <c r="ET57" i="14"/>
  <c r="EP57" i="14"/>
  <c r="EL57" i="14"/>
  <c r="EH57" i="14"/>
  <c r="FB57" i="14" s="1"/>
  <c r="EX56" i="14"/>
  <c r="ET56" i="14"/>
  <c r="FN56" i="14" s="1"/>
  <c r="EP56" i="14"/>
  <c r="EL56" i="14"/>
  <c r="EH56" i="14"/>
  <c r="FB56" i="14" s="1"/>
  <c r="EX55" i="14"/>
  <c r="FR55" i="14" s="1"/>
  <c r="ET55" i="14"/>
  <c r="FN55" i="14" s="1"/>
  <c r="EP55" i="14"/>
  <c r="FJ55" i="14" s="1"/>
  <c r="EL55" i="14"/>
  <c r="EH55" i="14"/>
  <c r="FB55" i="14" s="1"/>
  <c r="EX54" i="14"/>
  <c r="FR54" i="14" s="1"/>
  <c r="ET54" i="14"/>
  <c r="FN54" i="14" s="1"/>
  <c r="EP54" i="14"/>
  <c r="FJ54" i="14" s="1"/>
  <c r="EL54" i="14"/>
  <c r="EH54" i="14"/>
  <c r="FB54" i="14" s="1"/>
  <c r="EX53" i="14"/>
  <c r="FR53" i="14" s="1"/>
  <c r="ET53" i="14"/>
  <c r="EP53" i="14"/>
  <c r="EL53" i="14"/>
  <c r="EH53" i="14"/>
  <c r="FB53" i="14" s="1"/>
  <c r="EX52" i="14"/>
  <c r="FR52" i="14" s="1"/>
  <c r="ET52" i="14"/>
  <c r="FN52" i="14" s="1"/>
  <c r="EP52" i="14"/>
  <c r="FJ52" i="14" s="1"/>
  <c r="EL52" i="14"/>
  <c r="EH52" i="14"/>
  <c r="FB52" i="14" s="1"/>
  <c r="EX51" i="14"/>
  <c r="ET51" i="14"/>
  <c r="FN51" i="14" s="1"/>
  <c r="EP51" i="14"/>
  <c r="EL51" i="14"/>
  <c r="EH51" i="14"/>
  <c r="FB51" i="14" s="1"/>
  <c r="EX50" i="14"/>
  <c r="FR50" i="14" s="1"/>
  <c r="ET50" i="14"/>
  <c r="FN50" i="14" s="1"/>
  <c r="EP50" i="14"/>
  <c r="FJ50" i="14" s="1"/>
  <c r="EL50" i="14"/>
  <c r="EH50" i="14"/>
  <c r="FB50" i="14" s="1"/>
  <c r="EX49" i="14"/>
  <c r="FR49" i="14" s="1"/>
  <c r="ET49" i="14"/>
  <c r="FN49" i="14" s="1"/>
  <c r="EP49" i="14"/>
  <c r="FJ49" i="14" s="1"/>
  <c r="EL49" i="14"/>
  <c r="FF49" i="14" s="1"/>
  <c r="EH49" i="14"/>
  <c r="FB49" i="14" s="1"/>
  <c r="EX48" i="14"/>
  <c r="ET48" i="14"/>
  <c r="EP48" i="14"/>
  <c r="EL48" i="14"/>
  <c r="EH48" i="14"/>
  <c r="FB48" i="14" s="1"/>
  <c r="EX47" i="14"/>
  <c r="FR47" i="14" s="1"/>
  <c r="ET47" i="14"/>
  <c r="FN47" i="14" s="1"/>
  <c r="EP47" i="14"/>
  <c r="EL47" i="14"/>
  <c r="EH47" i="14"/>
  <c r="FB47" i="14" s="1"/>
  <c r="EX46" i="14"/>
  <c r="FR46" i="14" s="1"/>
  <c r="ET46" i="14"/>
  <c r="EP46" i="14"/>
  <c r="EL46" i="14"/>
  <c r="EH46" i="14"/>
  <c r="FB46" i="14" s="1"/>
  <c r="EX45" i="14"/>
  <c r="FR45" i="14" s="1"/>
  <c r="ET45" i="14"/>
  <c r="FN45" i="14" s="1"/>
  <c r="EP45" i="14"/>
  <c r="FJ45" i="14" s="1"/>
  <c r="EL45" i="14"/>
  <c r="EH45" i="14"/>
  <c r="FB45" i="14" s="1"/>
  <c r="EX44" i="14"/>
  <c r="FR44" i="14" s="1"/>
  <c r="ET44" i="14"/>
  <c r="FN44" i="14" s="1"/>
  <c r="EP44" i="14"/>
  <c r="EL44" i="14"/>
  <c r="EH44" i="14"/>
  <c r="FB44" i="14" s="1"/>
  <c r="EX43" i="14"/>
  <c r="ET43" i="14"/>
  <c r="EP43" i="14"/>
  <c r="EL43" i="14"/>
  <c r="EH43" i="14"/>
  <c r="FB43" i="14" s="1"/>
  <c r="EX42" i="14"/>
  <c r="FR42" i="14" s="1"/>
  <c r="ET42" i="14"/>
  <c r="FN42" i="14" s="1"/>
  <c r="EP42" i="14"/>
  <c r="FJ42" i="14" s="1"/>
  <c r="EL42" i="14"/>
  <c r="FF42" i="14" s="1"/>
  <c r="EH42" i="14"/>
  <c r="FB42" i="14" s="1"/>
  <c r="EX41" i="14"/>
  <c r="ET41" i="14"/>
  <c r="FN41" i="14" s="1"/>
  <c r="EP41" i="14"/>
  <c r="FJ41" i="14" s="1"/>
  <c r="EL41" i="14"/>
  <c r="EH41" i="14"/>
  <c r="FB41" i="14" s="1"/>
  <c r="EX40" i="14"/>
  <c r="ET40" i="14"/>
  <c r="EP40" i="14"/>
  <c r="EL40" i="14"/>
  <c r="EH40" i="14"/>
  <c r="EX39" i="14"/>
  <c r="FR39" i="14" s="1"/>
  <c r="ET39" i="14"/>
  <c r="EP39" i="14"/>
  <c r="EL39" i="14"/>
  <c r="EH39" i="14"/>
  <c r="FB39" i="14" s="1"/>
  <c r="EX38" i="14"/>
  <c r="ET38" i="14"/>
  <c r="EP38" i="14"/>
  <c r="EL38" i="14"/>
  <c r="EH38" i="14"/>
  <c r="FB38" i="14" s="1"/>
  <c r="EX37" i="14"/>
  <c r="ET37" i="14"/>
  <c r="EP37" i="14"/>
  <c r="EL37" i="14"/>
  <c r="EH37" i="14"/>
  <c r="FB37" i="14" s="1"/>
  <c r="EX36" i="14"/>
  <c r="FR36" i="14" s="1"/>
  <c r="ET36" i="14"/>
  <c r="FN36" i="14" s="1"/>
  <c r="EP36" i="14"/>
  <c r="EL36" i="14"/>
  <c r="EH36" i="14"/>
  <c r="FB36" i="14" s="1"/>
  <c r="EX35" i="14"/>
  <c r="FR35" i="14" s="1"/>
  <c r="ET35" i="14"/>
  <c r="FN35" i="14" s="1"/>
  <c r="EP35" i="14"/>
  <c r="FJ35" i="14" s="1"/>
  <c r="EL35" i="14"/>
  <c r="FF35" i="14" s="1"/>
  <c r="EH35" i="14"/>
  <c r="FB35" i="14" s="1"/>
  <c r="ED33" i="15"/>
  <c r="EX33" i="15" s="1"/>
  <c r="EX33" i="14"/>
  <c r="FR33" i="14" s="1"/>
  <c r="DZ33" i="15"/>
  <c r="ET33" i="15" s="1"/>
  <c r="ET33" i="14"/>
  <c r="FN33" i="14" s="1"/>
  <c r="DV33" i="15"/>
  <c r="EP33" i="15" s="1"/>
  <c r="EP33" i="14"/>
  <c r="FJ33" i="14" s="1"/>
  <c r="DR33" i="15"/>
  <c r="EL33" i="15" s="1"/>
  <c r="EL33" i="14"/>
  <c r="FF33" i="14" s="1"/>
  <c r="DN33" i="15"/>
  <c r="EH33" i="15" s="1"/>
  <c r="EH33" i="14"/>
  <c r="FB33" i="14" s="1"/>
  <c r="ED32" i="15"/>
  <c r="EX32" i="15" s="1"/>
  <c r="EX32" i="14"/>
  <c r="FR32" i="14" s="1"/>
  <c r="DZ32" i="15"/>
  <c r="ET32" i="15" s="1"/>
  <c r="ET32" i="14"/>
  <c r="FN32" i="14" s="1"/>
  <c r="DV32" i="15"/>
  <c r="EP32" i="15" s="1"/>
  <c r="EP32" i="14"/>
  <c r="FJ32" i="14" s="1"/>
  <c r="DR32" i="15"/>
  <c r="EL32" i="15" s="1"/>
  <c r="EL32" i="14"/>
  <c r="FF32" i="14" s="1"/>
  <c r="DN32" i="15"/>
  <c r="EH32" i="15" s="1"/>
  <c r="EH32" i="14"/>
  <c r="FB32" i="14" s="1"/>
  <c r="ED34" i="15"/>
  <c r="EX34" i="14"/>
  <c r="DZ34" i="15"/>
  <c r="ET34" i="14"/>
  <c r="DV34" i="15"/>
  <c r="EP34" i="14"/>
  <c r="DR34" i="15"/>
  <c r="EL34" i="14"/>
  <c r="DN34" i="15"/>
  <c r="EH34" i="14"/>
  <c r="ED31" i="15"/>
  <c r="EX31" i="15" s="1"/>
  <c r="EX31" i="14"/>
  <c r="FR31" i="14" s="1"/>
  <c r="DZ31" i="15"/>
  <c r="ET31" i="15" s="1"/>
  <c r="ET31" i="14"/>
  <c r="FN31" i="14" s="1"/>
  <c r="DV31" i="15"/>
  <c r="EP31" i="15" s="1"/>
  <c r="EP31" i="14"/>
  <c r="FJ31" i="14" s="1"/>
  <c r="DR31" i="15"/>
  <c r="EL31" i="15" s="1"/>
  <c r="EL31" i="14"/>
  <c r="FF31" i="14" s="1"/>
  <c r="DN31" i="15"/>
  <c r="EH31" i="15" s="1"/>
  <c r="EH31" i="14"/>
  <c r="FB31" i="14" s="1"/>
  <c r="ED30" i="15"/>
  <c r="EX30" i="15" s="1"/>
  <c r="EX30" i="14"/>
  <c r="FR30" i="14" s="1"/>
  <c r="DZ30" i="15"/>
  <c r="ET30" i="15" s="1"/>
  <c r="ET30" i="14"/>
  <c r="FN30" i="14" s="1"/>
  <c r="DV30" i="15"/>
  <c r="EP30" i="15" s="1"/>
  <c r="EP30" i="14"/>
  <c r="FJ30" i="14" s="1"/>
  <c r="DR30" i="15"/>
  <c r="EL30" i="15" s="1"/>
  <c r="EL30" i="14"/>
  <c r="FF30" i="14" s="1"/>
  <c r="DN30" i="15"/>
  <c r="EH30" i="15" s="1"/>
  <c r="EH30" i="14"/>
  <c r="FB30" i="14" s="1"/>
  <c r="ED29" i="15"/>
  <c r="EX29" i="15" s="1"/>
  <c r="EX29" i="14"/>
  <c r="FR29" i="14" s="1"/>
  <c r="DZ29" i="15"/>
  <c r="ET29" i="15" s="1"/>
  <c r="ET29" i="14"/>
  <c r="FN29" i="14" s="1"/>
  <c r="DV29" i="15"/>
  <c r="EP29" i="15" s="1"/>
  <c r="EP29" i="14"/>
  <c r="FJ29" i="14" s="1"/>
  <c r="DR29" i="15"/>
  <c r="EL29" i="15" s="1"/>
  <c r="EL29" i="14"/>
  <c r="FF29" i="14" s="1"/>
  <c r="DN29" i="15"/>
  <c r="EH29" i="15" s="1"/>
  <c r="EH29" i="14"/>
  <c r="FB29" i="14" s="1"/>
  <c r="ED28" i="15"/>
  <c r="EX28" i="15" s="1"/>
  <c r="EX28" i="14"/>
  <c r="FR28" i="14" s="1"/>
  <c r="DZ28" i="15"/>
  <c r="ET28" i="15" s="1"/>
  <c r="ET28" i="14"/>
  <c r="FN28" i="14" s="1"/>
  <c r="DV28" i="15"/>
  <c r="EP28" i="15" s="1"/>
  <c r="EP28" i="14"/>
  <c r="FJ28" i="14" s="1"/>
  <c r="DR28" i="15"/>
  <c r="EL28" i="15" s="1"/>
  <c r="EL28" i="14"/>
  <c r="FF28" i="14" s="1"/>
  <c r="DN28" i="15"/>
  <c r="EH28" i="15" s="1"/>
  <c r="EH28" i="14"/>
  <c r="FB28" i="14" s="1"/>
  <c r="ED27" i="15"/>
  <c r="EX27" i="15" s="1"/>
  <c r="EX27" i="14"/>
  <c r="FR27" i="14" s="1"/>
  <c r="DZ27" i="15"/>
  <c r="ET27" i="15" s="1"/>
  <c r="ET27" i="14"/>
  <c r="FN27" i="14" s="1"/>
  <c r="DV27" i="15"/>
  <c r="EP27" i="15" s="1"/>
  <c r="EP27" i="14"/>
  <c r="FJ27" i="14" s="1"/>
  <c r="DR27" i="15"/>
  <c r="EL27" i="15" s="1"/>
  <c r="EL27" i="14"/>
  <c r="FF27" i="14" s="1"/>
  <c r="DN27" i="15"/>
  <c r="EH27" i="15" s="1"/>
  <c r="EH27" i="14"/>
  <c r="FB27" i="14" s="1"/>
  <c r="ED26" i="15"/>
  <c r="EX26" i="15" s="1"/>
  <c r="EX26" i="14"/>
  <c r="FR26" i="14" s="1"/>
  <c r="DZ26" i="15"/>
  <c r="ET26" i="15" s="1"/>
  <c r="ET26" i="14"/>
  <c r="FN26" i="14" s="1"/>
  <c r="DV26" i="15"/>
  <c r="EP26" i="15" s="1"/>
  <c r="EP26" i="14"/>
  <c r="FJ26" i="14" s="1"/>
  <c r="DR26" i="15"/>
  <c r="EL26" i="15" s="1"/>
  <c r="EL26" i="14"/>
  <c r="FF26" i="14" s="1"/>
  <c r="DN26" i="15"/>
  <c r="EH26" i="15" s="1"/>
  <c r="EH26" i="14"/>
  <c r="FB26" i="14" s="1"/>
  <c r="ED25" i="15"/>
  <c r="EX25" i="15" s="1"/>
  <c r="EX25" i="14"/>
  <c r="FR25" i="14" s="1"/>
  <c r="DZ25" i="15"/>
  <c r="ET25" i="15" s="1"/>
  <c r="ET25" i="14"/>
  <c r="FN25" i="14" s="1"/>
  <c r="DV25" i="15"/>
  <c r="EP25" i="15" s="1"/>
  <c r="EP25" i="14"/>
  <c r="FJ25" i="14" s="1"/>
  <c r="DR25" i="15"/>
  <c r="EL25" i="15" s="1"/>
  <c r="EL25" i="14"/>
  <c r="FF25" i="14" s="1"/>
  <c r="DN25" i="15"/>
  <c r="EH25" i="15" s="1"/>
  <c r="EH25" i="14"/>
  <c r="FB25" i="14" s="1"/>
  <c r="ED24" i="15"/>
  <c r="EX24" i="15" s="1"/>
  <c r="EX24" i="14"/>
  <c r="FR24" i="14" s="1"/>
  <c r="DZ24" i="15"/>
  <c r="ET24" i="15" s="1"/>
  <c r="ET24" i="14"/>
  <c r="FN24" i="14" s="1"/>
  <c r="DV24" i="15"/>
  <c r="EP24" i="15" s="1"/>
  <c r="EP24" i="14"/>
  <c r="FJ24" i="14" s="1"/>
  <c r="DR24" i="15"/>
  <c r="EL24" i="15" s="1"/>
  <c r="EL24" i="14"/>
  <c r="FF24" i="14" s="1"/>
  <c r="DN24" i="15"/>
  <c r="EH24" i="15" s="1"/>
  <c r="EH24" i="14"/>
  <c r="FB24" i="14" s="1"/>
  <c r="ED23" i="15"/>
  <c r="EX23" i="15" s="1"/>
  <c r="EX23" i="14"/>
  <c r="FR23" i="14" s="1"/>
  <c r="DZ23" i="15"/>
  <c r="ET23" i="15" s="1"/>
  <c r="ET23" i="14"/>
  <c r="FN23" i="14" s="1"/>
  <c r="DV23" i="15"/>
  <c r="EP23" i="15" s="1"/>
  <c r="EP23" i="14"/>
  <c r="FJ23" i="14" s="1"/>
  <c r="DR23" i="15"/>
  <c r="EL23" i="15" s="1"/>
  <c r="EL23" i="14"/>
  <c r="FF23" i="14" s="1"/>
  <c r="DN23" i="15"/>
  <c r="EH23" i="15" s="1"/>
  <c r="EH23" i="14"/>
  <c r="FB23" i="14" s="1"/>
  <c r="ED22" i="15"/>
  <c r="EX22" i="15" s="1"/>
  <c r="EX22" i="14"/>
  <c r="FR22" i="14" s="1"/>
  <c r="DZ22" i="15"/>
  <c r="ET22" i="15" s="1"/>
  <c r="ET22" i="14"/>
  <c r="FN22" i="14" s="1"/>
  <c r="DV22" i="15"/>
  <c r="EP22" i="15" s="1"/>
  <c r="EP22" i="14"/>
  <c r="FJ22" i="14" s="1"/>
  <c r="DR22" i="15"/>
  <c r="EL22" i="15" s="1"/>
  <c r="EL22" i="14"/>
  <c r="FF22" i="14" s="1"/>
  <c r="DN22" i="15"/>
  <c r="EH22" i="15" s="1"/>
  <c r="EH22" i="14"/>
  <c r="FB22" i="14" s="1"/>
  <c r="ED21" i="15"/>
  <c r="EX21" i="15" s="1"/>
  <c r="EX21" i="14"/>
  <c r="FR21" i="14" s="1"/>
  <c r="DZ21" i="15"/>
  <c r="ET21" i="15" s="1"/>
  <c r="ET21" i="14"/>
  <c r="FN21" i="14" s="1"/>
  <c r="DV21" i="15"/>
  <c r="EP21" i="15" s="1"/>
  <c r="EP21" i="14"/>
  <c r="FJ21" i="14" s="1"/>
  <c r="DR21" i="15"/>
  <c r="EL21" i="15" s="1"/>
  <c r="EL21" i="14"/>
  <c r="FF21" i="14" s="1"/>
  <c r="DN21" i="15"/>
  <c r="EH21" i="15" s="1"/>
  <c r="EH21" i="14"/>
  <c r="FB21" i="14" s="1"/>
  <c r="ED20" i="15"/>
  <c r="EX20" i="15" s="1"/>
  <c r="EX20" i="14"/>
  <c r="FR20" i="14" s="1"/>
  <c r="DZ20" i="15"/>
  <c r="ET20" i="15" s="1"/>
  <c r="ET20" i="14"/>
  <c r="FN20" i="14" s="1"/>
  <c r="DV20" i="15"/>
  <c r="EP20" i="15" s="1"/>
  <c r="EP20" i="14"/>
  <c r="FJ20" i="14" s="1"/>
  <c r="DR20" i="15"/>
  <c r="EL20" i="15" s="1"/>
  <c r="EL20" i="14"/>
  <c r="FF20" i="14" s="1"/>
  <c r="DN20" i="15"/>
  <c r="EH20" i="15" s="1"/>
  <c r="EH20" i="14"/>
  <c r="FB20" i="14" s="1"/>
  <c r="ED19" i="15"/>
  <c r="EX19" i="15" s="1"/>
  <c r="EX19" i="14"/>
  <c r="FR19" i="14" s="1"/>
  <c r="DZ19" i="15"/>
  <c r="ET19" i="15" s="1"/>
  <c r="ET19" i="14"/>
  <c r="FN19" i="14" s="1"/>
  <c r="DV19" i="15"/>
  <c r="EP19" i="15" s="1"/>
  <c r="EP19" i="14"/>
  <c r="FJ19" i="14" s="1"/>
  <c r="DR19" i="15"/>
  <c r="EL19" i="15" s="1"/>
  <c r="EL19" i="14"/>
  <c r="FF19" i="14" s="1"/>
  <c r="DN19" i="15"/>
  <c r="EH19" i="15" s="1"/>
  <c r="EH19" i="14"/>
  <c r="FB19" i="14" s="1"/>
  <c r="ED18" i="15"/>
  <c r="EX18" i="15" s="1"/>
  <c r="EX18" i="14"/>
  <c r="FR18" i="14" s="1"/>
  <c r="DZ18" i="15"/>
  <c r="ET18" i="15" s="1"/>
  <c r="ET18" i="14"/>
  <c r="FN18" i="14" s="1"/>
  <c r="DV18" i="15"/>
  <c r="EP18" i="15" s="1"/>
  <c r="EP18" i="14"/>
  <c r="FJ18" i="14" s="1"/>
  <c r="DR18" i="15"/>
  <c r="EL18" i="15" s="1"/>
  <c r="EL18" i="14"/>
  <c r="FF18" i="14" s="1"/>
  <c r="DN18" i="15"/>
  <c r="EH18" i="15" s="1"/>
  <c r="EH18" i="14"/>
  <c r="FB18" i="14" s="1"/>
  <c r="ED17" i="15"/>
  <c r="EX17" i="15" s="1"/>
  <c r="EX17" i="14"/>
  <c r="FR17" i="14" s="1"/>
  <c r="DZ17" i="15"/>
  <c r="ET17" i="15" s="1"/>
  <c r="ET17" i="14"/>
  <c r="FN17" i="14" s="1"/>
  <c r="DV17" i="15"/>
  <c r="EP17" i="15" s="1"/>
  <c r="EP17" i="14"/>
  <c r="FJ17" i="14" s="1"/>
  <c r="DR17" i="15"/>
  <c r="EL17" i="15" s="1"/>
  <c r="EL17" i="14"/>
  <c r="FF17" i="14" s="1"/>
  <c r="DN17" i="15"/>
  <c r="EH17" i="15" s="1"/>
  <c r="EH17" i="14"/>
  <c r="FB17" i="14" s="1"/>
  <c r="ED16" i="15"/>
  <c r="EX16" i="15" s="1"/>
  <c r="EX16" i="14"/>
  <c r="FR16" i="14" s="1"/>
  <c r="DZ16" i="15"/>
  <c r="ET16" i="15" s="1"/>
  <c r="ET16" i="14"/>
  <c r="FN16" i="14" s="1"/>
  <c r="DV16" i="15"/>
  <c r="EP16" i="15" s="1"/>
  <c r="EP16" i="14"/>
  <c r="FJ16" i="14" s="1"/>
  <c r="DR16" i="15"/>
  <c r="EL16" i="15" s="1"/>
  <c r="EL16" i="14"/>
  <c r="FF16" i="14" s="1"/>
  <c r="DN16" i="15"/>
  <c r="EH16" i="15" s="1"/>
  <c r="EH16" i="14"/>
  <c r="FB16" i="14" s="1"/>
  <c r="ED15" i="15"/>
  <c r="EX15" i="15" s="1"/>
  <c r="EX15" i="14"/>
  <c r="FR15" i="14" s="1"/>
  <c r="DZ15" i="15"/>
  <c r="ET15" i="15" s="1"/>
  <c r="ET15" i="14"/>
  <c r="FN15" i="14" s="1"/>
  <c r="DV15" i="15"/>
  <c r="EP15" i="15" s="1"/>
  <c r="EP15" i="14"/>
  <c r="FJ15" i="14" s="1"/>
  <c r="DR15" i="15"/>
  <c r="EL15" i="15" s="1"/>
  <c r="EL15" i="14"/>
  <c r="FF15" i="14" s="1"/>
  <c r="DN15" i="15"/>
  <c r="EH15" i="15" s="1"/>
  <c r="EH15" i="14"/>
  <c r="FB15" i="14" s="1"/>
  <c r="ED14" i="15"/>
  <c r="EX14" i="15" s="1"/>
  <c r="EX14" i="14"/>
  <c r="FR14" i="14" s="1"/>
  <c r="DZ14" i="15"/>
  <c r="ET14" i="15" s="1"/>
  <c r="ET14" i="14"/>
  <c r="FN14" i="14" s="1"/>
  <c r="DV14" i="15"/>
  <c r="EP14" i="15" s="1"/>
  <c r="EP14" i="14"/>
  <c r="FJ14" i="14" s="1"/>
  <c r="DR14" i="15"/>
  <c r="EL14" i="15" s="1"/>
  <c r="EL14" i="14"/>
  <c r="FF14" i="14" s="1"/>
  <c r="DN14" i="15"/>
  <c r="EH14" i="15" s="1"/>
  <c r="EH14" i="14"/>
  <c r="FB14" i="14" s="1"/>
  <c r="ED13" i="15"/>
  <c r="EX13" i="14"/>
  <c r="DZ13" i="15"/>
  <c r="ET13" i="14"/>
  <c r="DV13" i="15"/>
  <c r="EP13" i="14"/>
  <c r="DR13" i="15"/>
  <c r="EL13" i="14"/>
  <c r="DN13" i="15"/>
  <c r="EH13" i="15" s="1"/>
  <c r="EH13" i="14"/>
  <c r="FB13" i="14" s="1"/>
  <c r="EX6" i="15"/>
  <c r="FR6" i="15" s="1"/>
  <c r="EX6" i="14"/>
  <c r="FR6" i="14" s="1"/>
  <c r="ET6" i="15"/>
  <c r="FN6" i="15" s="1"/>
  <c r="IX6" i="15" s="1"/>
  <c r="ET6" i="14"/>
  <c r="FN6" i="14" s="1"/>
  <c r="EP6" i="15"/>
  <c r="FJ6" i="15" s="1"/>
  <c r="EP6" i="14"/>
  <c r="FJ6" i="14" s="1"/>
  <c r="EL6" i="15"/>
  <c r="FF6" i="15" s="1"/>
  <c r="EL6" i="14"/>
  <c r="FF6" i="14" s="1"/>
  <c r="EH6" i="15"/>
  <c r="EH6" i="14"/>
  <c r="FB6" i="14" s="1"/>
  <c r="ED12" i="15"/>
  <c r="EX12" i="15" s="1"/>
  <c r="EX12" i="14"/>
  <c r="FR12" i="14" s="1"/>
  <c r="DZ12" i="15"/>
  <c r="ET12" i="15" s="1"/>
  <c r="ET12" i="14"/>
  <c r="FN12" i="14" s="1"/>
  <c r="DV12" i="15"/>
  <c r="EP12" i="15" s="1"/>
  <c r="EP12" i="14"/>
  <c r="FJ12" i="14" s="1"/>
  <c r="DR12" i="15"/>
  <c r="EL12" i="15" s="1"/>
  <c r="EL12" i="14"/>
  <c r="FF12" i="14" s="1"/>
  <c r="DN12" i="15"/>
  <c r="EH12" i="15" s="1"/>
  <c r="EH12" i="14"/>
  <c r="FB12" i="14" s="1"/>
  <c r="EE5" i="15"/>
  <c r="EY5" i="15" s="1"/>
  <c r="EY5" i="14"/>
  <c r="FS5" i="14" s="1"/>
  <c r="EU61" i="14"/>
  <c r="FO61" i="14" s="1"/>
  <c r="EQ61" i="14"/>
  <c r="EM61" i="14"/>
  <c r="EI61" i="14"/>
  <c r="FC61" i="14" s="1"/>
  <c r="EY60" i="14"/>
  <c r="EU60" i="14"/>
  <c r="EQ60" i="14"/>
  <c r="EM60" i="14"/>
  <c r="EI60" i="14"/>
  <c r="FC60" i="14" s="1"/>
  <c r="EY59" i="14"/>
  <c r="EU59" i="14"/>
  <c r="EQ59" i="14"/>
  <c r="EM59" i="14"/>
  <c r="EI59" i="14"/>
  <c r="FC59" i="14" s="1"/>
  <c r="EY58" i="14"/>
  <c r="EU58" i="14"/>
  <c r="EQ58" i="14"/>
  <c r="EM58" i="14"/>
  <c r="EI58" i="14"/>
  <c r="FC58" i="14" s="1"/>
  <c r="EY57" i="14"/>
  <c r="EU57" i="14"/>
  <c r="FO57" i="14" s="1"/>
  <c r="EQ57" i="14"/>
  <c r="FK57" i="14" s="1"/>
  <c r="EM57" i="14"/>
  <c r="EI57" i="14"/>
  <c r="FC57" i="14" s="1"/>
  <c r="EY56" i="14"/>
  <c r="EU56" i="14"/>
  <c r="FO56" i="14" s="1"/>
  <c r="EQ56" i="14"/>
  <c r="EM56" i="14"/>
  <c r="EI56" i="14"/>
  <c r="FC56" i="14" s="1"/>
  <c r="EY55" i="14"/>
  <c r="FS55" i="14" s="1"/>
  <c r="EU55" i="14"/>
  <c r="FO55" i="14" s="1"/>
  <c r="EQ55" i="14"/>
  <c r="FK55" i="14" s="1"/>
  <c r="EM55" i="14"/>
  <c r="EI55" i="14"/>
  <c r="FC55" i="14" s="1"/>
  <c r="EY54" i="14"/>
  <c r="EU54" i="14"/>
  <c r="FO54" i="14" s="1"/>
  <c r="EQ54" i="14"/>
  <c r="FK54" i="14" s="1"/>
  <c r="EM54" i="14"/>
  <c r="FG54" i="14" s="1"/>
  <c r="EI54" i="14"/>
  <c r="FC54" i="14" s="1"/>
  <c r="EY53" i="14"/>
  <c r="FS53" i="14" s="1"/>
  <c r="EU53" i="14"/>
  <c r="FO53" i="14" s="1"/>
  <c r="EQ53" i="14"/>
  <c r="EM53" i="14"/>
  <c r="EI53" i="14"/>
  <c r="FC53" i="14" s="1"/>
  <c r="EY52" i="14"/>
  <c r="FS52" i="14" s="1"/>
  <c r="EU52" i="14"/>
  <c r="FO52" i="14" s="1"/>
  <c r="EQ52" i="14"/>
  <c r="FK52" i="14" s="1"/>
  <c r="EM52" i="14"/>
  <c r="EI52" i="14"/>
  <c r="FC52" i="14" s="1"/>
  <c r="EY51" i="14"/>
  <c r="EU51" i="14"/>
  <c r="EQ51" i="14"/>
  <c r="EM51" i="14"/>
  <c r="EI51" i="14"/>
  <c r="FC51" i="14" s="1"/>
  <c r="EY50" i="14"/>
  <c r="FS50" i="14" s="1"/>
  <c r="EU50" i="14"/>
  <c r="FO50" i="14" s="1"/>
  <c r="EQ50" i="14"/>
  <c r="FK50" i="14" s="1"/>
  <c r="EM50" i="14"/>
  <c r="FG50" i="14" s="1"/>
  <c r="EI50" i="14"/>
  <c r="FC50" i="14" s="1"/>
  <c r="EY49" i="14"/>
  <c r="FS49" i="14" s="1"/>
  <c r="EU49" i="14"/>
  <c r="FO49" i="14" s="1"/>
  <c r="EQ49" i="14"/>
  <c r="FK49" i="14" s="1"/>
  <c r="EM49" i="14"/>
  <c r="FG49" i="14" s="1"/>
  <c r="EI49" i="14"/>
  <c r="FC49" i="14" s="1"/>
  <c r="EY48" i="14"/>
  <c r="EU48" i="14"/>
  <c r="EQ48" i="14"/>
  <c r="EM48" i="14"/>
  <c r="EI48" i="14"/>
  <c r="FC48" i="14" s="1"/>
  <c r="EY47" i="14"/>
  <c r="FS47" i="14" s="1"/>
  <c r="EU47" i="14"/>
  <c r="FO47" i="14" s="1"/>
  <c r="EQ47" i="14"/>
  <c r="EM47" i="14"/>
  <c r="EI47" i="14"/>
  <c r="FC47" i="14" s="1"/>
  <c r="EY46" i="14"/>
  <c r="EU46" i="14"/>
  <c r="FO46" i="14" s="1"/>
  <c r="EQ46" i="14"/>
  <c r="EM46" i="14"/>
  <c r="FG46" i="14" s="1"/>
  <c r="EI46" i="14"/>
  <c r="FC46" i="14" s="1"/>
  <c r="EY45" i="14"/>
  <c r="FS45" i="14" s="1"/>
  <c r="EU45" i="14"/>
  <c r="FO45" i="14" s="1"/>
  <c r="EQ45" i="14"/>
  <c r="FK45" i="14" s="1"/>
  <c r="EM45" i="14"/>
  <c r="EI45" i="14"/>
  <c r="FC45" i="14" s="1"/>
  <c r="EY44" i="14"/>
  <c r="FS44" i="14" s="1"/>
  <c r="EU44" i="14"/>
  <c r="FO44" i="14" s="1"/>
  <c r="EQ44" i="14"/>
  <c r="FK44" i="14" s="1"/>
  <c r="EM44" i="14"/>
  <c r="EI44" i="14"/>
  <c r="FC44" i="14" s="1"/>
  <c r="EY43" i="14"/>
  <c r="EU43" i="14"/>
  <c r="FO43" i="14" s="1"/>
  <c r="EQ43" i="14"/>
  <c r="FK43" i="14" s="1"/>
  <c r="EM43" i="14"/>
  <c r="EI43" i="14"/>
  <c r="FC43" i="14" s="1"/>
  <c r="EY42" i="14"/>
  <c r="FS42" i="14" s="1"/>
  <c r="EU42" i="14"/>
  <c r="FO42" i="14" s="1"/>
  <c r="EQ42" i="14"/>
  <c r="FK42" i="14" s="1"/>
  <c r="EM42" i="14"/>
  <c r="FG42" i="14" s="1"/>
  <c r="EI42" i="14"/>
  <c r="FC42" i="14" s="1"/>
  <c r="EY41" i="14"/>
  <c r="EU41" i="14"/>
  <c r="FO41" i="14" s="1"/>
  <c r="EQ41" i="14"/>
  <c r="EM41" i="14"/>
  <c r="EI41" i="14"/>
  <c r="FC41" i="14" s="1"/>
  <c r="EY40" i="14"/>
  <c r="EU40" i="14"/>
  <c r="EQ40" i="14"/>
  <c r="EM40" i="14"/>
  <c r="EI40" i="14"/>
  <c r="EY39" i="14"/>
  <c r="FS39" i="14" s="1"/>
  <c r="EU39" i="14"/>
  <c r="EQ39" i="14"/>
  <c r="EM39" i="14"/>
  <c r="EI39" i="14"/>
  <c r="FC39" i="14" s="1"/>
  <c r="EY38" i="14"/>
  <c r="EU38" i="14"/>
  <c r="EQ38" i="14"/>
  <c r="EM38" i="14"/>
  <c r="EI38" i="14"/>
  <c r="FC38" i="14" s="1"/>
  <c r="EY37" i="14"/>
  <c r="EU37" i="14"/>
  <c r="EQ37" i="14"/>
  <c r="EM37" i="14"/>
  <c r="EI37" i="14"/>
  <c r="FC37" i="14" s="1"/>
  <c r="EY36" i="14"/>
  <c r="FS36" i="14" s="1"/>
  <c r="EU36" i="14"/>
  <c r="FO36" i="14" s="1"/>
  <c r="EQ36" i="14"/>
  <c r="FK36" i="14" s="1"/>
  <c r="EM36" i="14"/>
  <c r="EI36" i="14"/>
  <c r="FC36" i="14" s="1"/>
  <c r="EY35" i="14"/>
  <c r="FS35" i="14" s="1"/>
  <c r="EU35" i="14"/>
  <c r="FO35" i="14" s="1"/>
  <c r="EQ35" i="14"/>
  <c r="FK35" i="14" s="1"/>
  <c r="EM35" i="14"/>
  <c r="FG35" i="14" s="1"/>
  <c r="EI35" i="14"/>
  <c r="FC35" i="14" s="1"/>
  <c r="EE33" i="15"/>
  <c r="EY33" i="15" s="1"/>
  <c r="EY33" i="14"/>
  <c r="FS33" i="14" s="1"/>
  <c r="EA33" i="15"/>
  <c r="EU33" i="15" s="1"/>
  <c r="EU33" i="14"/>
  <c r="FO33" i="14" s="1"/>
  <c r="DW33" i="15"/>
  <c r="EQ33" i="15" s="1"/>
  <c r="EQ33" i="14"/>
  <c r="FK33" i="14" s="1"/>
  <c r="DS33" i="15"/>
  <c r="EM33" i="15" s="1"/>
  <c r="EM33" i="14"/>
  <c r="FG33" i="14" s="1"/>
  <c r="DO33" i="15"/>
  <c r="EI33" i="15" s="1"/>
  <c r="EI33" i="14"/>
  <c r="FC33" i="14" s="1"/>
  <c r="EE32" i="15"/>
  <c r="EY32" i="15" s="1"/>
  <c r="EY32" i="14"/>
  <c r="FS32" i="14" s="1"/>
  <c r="EA32" i="15"/>
  <c r="EU32" i="15" s="1"/>
  <c r="EU32" i="14"/>
  <c r="FO32" i="14" s="1"/>
  <c r="DW32" i="15"/>
  <c r="EQ32" i="15" s="1"/>
  <c r="EQ32" i="14"/>
  <c r="FK32" i="14" s="1"/>
  <c r="DS32" i="15"/>
  <c r="EM32" i="15" s="1"/>
  <c r="EM32" i="14"/>
  <c r="FG32" i="14" s="1"/>
  <c r="DO32" i="15"/>
  <c r="EI32" i="15" s="1"/>
  <c r="EI32" i="14"/>
  <c r="FC32" i="14" s="1"/>
  <c r="EE34" i="15"/>
  <c r="EY34" i="14"/>
  <c r="EA34" i="15"/>
  <c r="EU34" i="14"/>
  <c r="DW34" i="15"/>
  <c r="EQ34" i="14"/>
  <c r="DS34" i="15"/>
  <c r="EM34" i="14"/>
  <c r="DO34" i="15"/>
  <c r="EI34" i="14"/>
  <c r="EE31" i="15"/>
  <c r="EY31" i="15" s="1"/>
  <c r="EY31" i="14"/>
  <c r="FS31" i="14" s="1"/>
  <c r="EA31" i="15"/>
  <c r="EU31" i="15" s="1"/>
  <c r="EU31" i="14"/>
  <c r="FO31" i="14" s="1"/>
  <c r="DW31" i="15"/>
  <c r="EQ31" i="15" s="1"/>
  <c r="EQ31" i="14"/>
  <c r="FK31" i="14" s="1"/>
  <c r="DS31" i="15"/>
  <c r="EM31" i="15" s="1"/>
  <c r="EM31" i="14"/>
  <c r="FG31" i="14" s="1"/>
  <c r="DO31" i="15"/>
  <c r="EI31" i="15" s="1"/>
  <c r="EI31" i="14"/>
  <c r="FC31" i="14" s="1"/>
  <c r="EE30" i="15"/>
  <c r="EY30" i="15" s="1"/>
  <c r="EY30" i="14"/>
  <c r="FS30" i="14" s="1"/>
  <c r="EA30" i="15"/>
  <c r="EU30" i="15" s="1"/>
  <c r="EU30" i="14"/>
  <c r="FO30" i="14" s="1"/>
  <c r="DW30" i="15"/>
  <c r="EQ30" i="15" s="1"/>
  <c r="EQ30" i="14"/>
  <c r="FK30" i="14" s="1"/>
  <c r="DS30" i="15"/>
  <c r="EM30" i="15" s="1"/>
  <c r="EM30" i="14"/>
  <c r="FG30" i="14" s="1"/>
  <c r="DO30" i="15"/>
  <c r="EI30" i="15" s="1"/>
  <c r="EI30" i="14"/>
  <c r="FC30" i="14" s="1"/>
  <c r="EE29" i="15"/>
  <c r="EY29" i="15" s="1"/>
  <c r="EY29" i="14"/>
  <c r="FS29" i="14" s="1"/>
  <c r="EA29" i="15"/>
  <c r="EU29" i="15" s="1"/>
  <c r="EU29" i="14"/>
  <c r="FO29" i="14" s="1"/>
  <c r="DW29" i="15"/>
  <c r="EQ29" i="15" s="1"/>
  <c r="EQ29" i="14"/>
  <c r="FK29" i="14" s="1"/>
  <c r="DS29" i="15"/>
  <c r="EM29" i="15" s="1"/>
  <c r="EM29" i="14"/>
  <c r="FG29" i="14" s="1"/>
  <c r="DO29" i="15"/>
  <c r="EI29" i="15" s="1"/>
  <c r="EI29" i="14"/>
  <c r="FC29" i="14" s="1"/>
  <c r="EE28" i="15"/>
  <c r="EY28" i="15" s="1"/>
  <c r="EY28" i="14"/>
  <c r="FS28" i="14" s="1"/>
  <c r="EA28" i="15"/>
  <c r="EU28" i="15" s="1"/>
  <c r="EU28" i="14"/>
  <c r="FO28" i="14" s="1"/>
  <c r="DW28" i="15"/>
  <c r="EQ28" i="15" s="1"/>
  <c r="EQ28" i="14"/>
  <c r="FK28" i="14" s="1"/>
  <c r="DS28" i="15"/>
  <c r="EM28" i="15" s="1"/>
  <c r="EM28" i="14"/>
  <c r="FG28" i="14" s="1"/>
  <c r="DO28" i="15"/>
  <c r="EI28" i="15" s="1"/>
  <c r="EI28" i="14"/>
  <c r="FC28" i="14" s="1"/>
  <c r="EE27" i="15"/>
  <c r="EY27" i="15" s="1"/>
  <c r="EY27" i="14"/>
  <c r="FS27" i="14" s="1"/>
  <c r="EA27" i="15"/>
  <c r="EU27" i="15" s="1"/>
  <c r="EU27" i="14"/>
  <c r="FO27" i="14" s="1"/>
  <c r="DW27" i="15"/>
  <c r="EQ27" i="15" s="1"/>
  <c r="EQ27" i="14"/>
  <c r="FK27" i="14" s="1"/>
  <c r="DS27" i="15"/>
  <c r="EM27" i="15" s="1"/>
  <c r="EM27" i="14"/>
  <c r="FG27" i="14" s="1"/>
  <c r="DO27" i="15"/>
  <c r="EI27" i="15" s="1"/>
  <c r="EI27" i="14"/>
  <c r="FC27" i="14" s="1"/>
  <c r="EE26" i="15"/>
  <c r="EY26" i="15" s="1"/>
  <c r="EY26" i="14"/>
  <c r="FS26" i="14" s="1"/>
  <c r="EA26" i="15"/>
  <c r="EU26" i="15" s="1"/>
  <c r="EU26" i="14"/>
  <c r="FO26" i="14" s="1"/>
  <c r="DW26" i="15"/>
  <c r="EQ26" i="15" s="1"/>
  <c r="EQ26" i="14"/>
  <c r="FK26" i="14" s="1"/>
  <c r="DS26" i="15"/>
  <c r="EM26" i="15" s="1"/>
  <c r="EM26" i="14"/>
  <c r="FG26" i="14" s="1"/>
  <c r="DO26" i="15"/>
  <c r="EI26" i="15" s="1"/>
  <c r="EI26" i="14"/>
  <c r="FC26" i="14" s="1"/>
  <c r="EE25" i="15"/>
  <c r="EY25" i="15" s="1"/>
  <c r="EY25" i="14"/>
  <c r="FS25" i="14" s="1"/>
  <c r="EA25" i="15"/>
  <c r="EU25" i="15" s="1"/>
  <c r="EU25" i="14"/>
  <c r="FO25" i="14" s="1"/>
  <c r="DW25" i="15"/>
  <c r="EQ25" i="15" s="1"/>
  <c r="EQ25" i="14"/>
  <c r="FK25" i="14" s="1"/>
  <c r="DS25" i="15"/>
  <c r="EM25" i="15" s="1"/>
  <c r="EM25" i="14"/>
  <c r="FG25" i="14" s="1"/>
  <c r="DO25" i="15"/>
  <c r="EI25" i="15" s="1"/>
  <c r="EI25" i="14"/>
  <c r="FC25" i="14" s="1"/>
  <c r="EE24" i="15"/>
  <c r="EY24" i="15" s="1"/>
  <c r="EY24" i="14"/>
  <c r="FS24" i="14" s="1"/>
  <c r="EA24" i="15"/>
  <c r="EU24" i="15" s="1"/>
  <c r="EU24" i="14"/>
  <c r="FO24" i="14" s="1"/>
  <c r="DW24" i="15"/>
  <c r="EQ24" i="15" s="1"/>
  <c r="EQ24" i="14"/>
  <c r="FK24" i="14" s="1"/>
  <c r="DS24" i="15"/>
  <c r="EM24" i="15" s="1"/>
  <c r="EM24" i="14"/>
  <c r="FG24" i="14" s="1"/>
  <c r="DO24" i="15"/>
  <c r="EI24" i="15" s="1"/>
  <c r="EI24" i="14"/>
  <c r="FC24" i="14" s="1"/>
  <c r="EE23" i="15"/>
  <c r="EY23" i="15" s="1"/>
  <c r="EY23" i="14"/>
  <c r="FS23" i="14" s="1"/>
  <c r="EA23" i="15"/>
  <c r="EU23" i="15" s="1"/>
  <c r="EU23" i="14"/>
  <c r="FO23" i="14" s="1"/>
  <c r="DW23" i="15"/>
  <c r="EQ23" i="15" s="1"/>
  <c r="EQ23" i="14"/>
  <c r="FK23" i="14" s="1"/>
  <c r="DS23" i="15"/>
  <c r="EM23" i="15" s="1"/>
  <c r="EM23" i="14"/>
  <c r="FG23" i="14" s="1"/>
  <c r="DO23" i="15"/>
  <c r="EI23" i="15" s="1"/>
  <c r="EI23" i="14"/>
  <c r="FC23" i="14" s="1"/>
  <c r="EE22" i="15"/>
  <c r="EY22" i="15" s="1"/>
  <c r="EY22" i="14"/>
  <c r="FS22" i="14" s="1"/>
  <c r="EA22" i="15"/>
  <c r="EU22" i="15" s="1"/>
  <c r="EU22" i="14"/>
  <c r="FO22" i="14" s="1"/>
  <c r="DW22" i="15"/>
  <c r="EQ22" i="15" s="1"/>
  <c r="EQ22" i="14"/>
  <c r="FK22" i="14" s="1"/>
  <c r="DS22" i="15"/>
  <c r="EM22" i="15" s="1"/>
  <c r="EM22" i="14"/>
  <c r="FG22" i="14" s="1"/>
  <c r="DO22" i="15"/>
  <c r="EI22" i="15" s="1"/>
  <c r="EI22" i="14"/>
  <c r="FC22" i="14" s="1"/>
  <c r="EE21" i="15"/>
  <c r="EY21" i="15" s="1"/>
  <c r="EY21" i="14"/>
  <c r="FS21" i="14" s="1"/>
  <c r="EA21" i="15"/>
  <c r="EU21" i="15" s="1"/>
  <c r="EU21" i="14"/>
  <c r="FO21" i="14" s="1"/>
  <c r="DW21" i="15"/>
  <c r="EQ21" i="15" s="1"/>
  <c r="EQ21" i="14"/>
  <c r="FK21" i="14" s="1"/>
  <c r="DS21" i="15"/>
  <c r="EM21" i="15" s="1"/>
  <c r="EM21" i="14"/>
  <c r="FG21" i="14" s="1"/>
  <c r="DO21" i="15"/>
  <c r="EI21" i="15" s="1"/>
  <c r="EI21" i="14"/>
  <c r="FC21" i="14" s="1"/>
  <c r="EE20" i="15"/>
  <c r="EY20" i="15" s="1"/>
  <c r="EY20" i="14"/>
  <c r="FS20" i="14" s="1"/>
  <c r="EA20" i="15"/>
  <c r="EU20" i="15" s="1"/>
  <c r="EU20" i="14"/>
  <c r="FO20" i="14" s="1"/>
  <c r="DW20" i="15"/>
  <c r="EQ20" i="15" s="1"/>
  <c r="EQ20" i="14"/>
  <c r="FK20" i="14" s="1"/>
  <c r="DS20" i="15"/>
  <c r="EM20" i="15" s="1"/>
  <c r="EM20" i="14"/>
  <c r="FG20" i="14" s="1"/>
  <c r="DO20" i="15"/>
  <c r="EI20" i="15" s="1"/>
  <c r="EI20" i="14"/>
  <c r="FC20" i="14" s="1"/>
  <c r="EE19" i="15"/>
  <c r="EY19" i="15" s="1"/>
  <c r="EY19" i="14"/>
  <c r="FS19" i="14" s="1"/>
  <c r="EA19" i="15"/>
  <c r="EU19" i="15" s="1"/>
  <c r="EU19" i="14"/>
  <c r="FO19" i="14" s="1"/>
  <c r="DW19" i="15"/>
  <c r="EQ19" i="15" s="1"/>
  <c r="EQ19" i="14"/>
  <c r="FK19" i="14" s="1"/>
  <c r="DS19" i="15"/>
  <c r="EM19" i="15" s="1"/>
  <c r="EM19" i="14"/>
  <c r="FG19" i="14" s="1"/>
  <c r="DO19" i="15"/>
  <c r="EI19" i="15" s="1"/>
  <c r="EI19" i="14"/>
  <c r="FC19" i="14" s="1"/>
  <c r="EE18" i="15"/>
  <c r="EY18" i="15" s="1"/>
  <c r="EY18" i="14"/>
  <c r="FS18" i="14" s="1"/>
  <c r="EA18" i="15"/>
  <c r="EU18" i="15" s="1"/>
  <c r="EU18" i="14"/>
  <c r="FO18" i="14" s="1"/>
  <c r="DW18" i="15"/>
  <c r="EQ18" i="15" s="1"/>
  <c r="EQ18" i="14"/>
  <c r="FK18" i="14" s="1"/>
  <c r="DS18" i="15"/>
  <c r="EM18" i="15" s="1"/>
  <c r="EM18" i="14"/>
  <c r="FG18" i="14" s="1"/>
  <c r="DO18" i="15"/>
  <c r="EI18" i="15" s="1"/>
  <c r="EI18" i="14"/>
  <c r="FC18" i="14" s="1"/>
  <c r="EE17" i="15"/>
  <c r="EY17" i="15" s="1"/>
  <c r="EY17" i="14"/>
  <c r="FS17" i="14" s="1"/>
  <c r="EA17" i="15"/>
  <c r="EU17" i="15" s="1"/>
  <c r="EU17" i="14"/>
  <c r="FO17" i="14" s="1"/>
  <c r="DW17" i="15"/>
  <c r="EQ17" i="15" s="1"/>
  <c r="EQ17" i="14"/>
  <c r="FK17" i="14" s="1"/>
  <c r="DS17" i="15"/>
  <c r="EM17" i="15" s="1"/>
  <c r="EM17" i="14"/>
  <c r="FG17" i="14" s="1"/>
  <c r="DO17" i="15"/>
  <c r="EI17" i="15" s="1"/>
  <c r="EI17" i="14"/>
  <c r="FC17" i="14" s="1"/>
  <c r="EE16" i="15"/>
  <c r="EY16" i="15" s="1"/>
  <c r="EY16" i="14"/>
  <c r="FS16" i="14" s="1"/>
  <c r="EA16" i="15"/>
  <c r="EU16" i="15" s="1"/>
  <c r="EU16" i="14"/>
  <c r="FO16" i="14" s="1"/>
  <c r="DW16" i="15"/>
  <c r="EQ16" i="15" s="1"/>
  <c r="EQ16" i="14"/>
  <c r="FK16" i="14" s="1"/>
  <c r="DS16" i="15"/>
  <c r="EM16" i="15" s="1"/>
  <c r="EM16" i="14"/>
  <c r="FG16" i="14" s="1"/>
  <c r="DO16" i="15"/>
  <c r="EI16" i="15" s="1"/>
  <c r="EI16" i="14"/>
  <c r="FC16" i="14" s="1"/>
  <c r="EE15" i="15"/>
  <c r="EY15" i="15" s="1"/>
  <c r="EY15" i="14"/>
  <c r="FS15" i="14" s="1"/>
  <c r="EA15" i="15"/>
  <c r="EU15" i="15" s="1"/>
  <c r="EU15" i="14"/>
  <c r="FO15" i="14" s="1"/>
  <c r="DW15" i="15"/>
  <c r="EQ15" i="15" s="1"/>
  <c r="EQ15" i="14"/>
  <c r="FK15" i="14" s="1"/>
  <c r="DS15" i="15"/>
  <c r="EM15" i="15" s="1"/>
  <c r="EM15" i="14"/>
  <c r="FG15" i="14" s="1"/>
  <c r="DO15" i="15"/>
  <c r="EI15" i="15" s="1"/>
  <c r="EI15" i="14"/>
  <c r="FC15" i="14" s="1"/>
  <c r="EE14" i="15"/>
  <c r="EY14" i="15" s="1"/>
  <c r="EY14" i="14"/>
  <c r="FS14" i="14" s="1"/>
  <c r="EA14" i="15"/>
  <c r="EU14" i="15" s="1"/>
  <c r="EU14" i="14"/>
  <c r="FO14" i="14" s="1"/>
  <c r="DW14" i="15"/>
  <c r="EQ14" i="15" s="1"/>
  <c r="EQ14" i="14"/>
  <c r="FK14" i="14" s="1"/>
  <c r="DS14" i="15"/>
  <c r="EM14" i="15" s="1"/>
  <c r="EM14" i="14"/>
  <c r="FG14" i="14" s="1"/>
  <c r="DO14" i="15"/>
  <c r="EI14" i="15" s="1"/>
  <c r="EI14" i="14"/>
  <c r="FC14" i="14" s="1"/>
  <c r="EE13" i="15"/>
  <c r="EY13" i="14"/>
  <c r="EA13" i="15"/>
  <c r="EU13" i="14"/>
  <c r="DW13" i="15"/>
  <c r="EQ13" i="14"/>
  <c r="DS13" i="15"/>
  <c r="EM13" i="14"/>
  <c r="DO13" i="15"/>
  <c r="EI13" i="15" s="1"/>
  <c r="EI13" i="14"/>
  <c r="FC13" i="14" s="1"/>
  <c r="EY6" i="15"/>
  <c r="FS6" i="15" s="1"/>
  <c r="EY6" i="14"/>
  <c r="FS6" i="14" s="1"/>
  <c r="EU6" i="15"/>
  <c r="FO6" i="15" s="1"/>
  <c r="IY6" i="15" s="1"/>
  <c r="EU6" i="14"/>
  <c r="FO6" i="14" s="1"/>
  <c r="EQ6" i="15"/>
  <c r="FK6" i="15" s="1"/>
  <c r="EQ6" i="14"/>
  <c r="FK6" i="14" s="1"/>
  <c r="EM6" i="15"/>
  <c r="FG6" i="15" s="1"/>
  <c r="EM6" i="14"/>
  <c r="FG6" i="14" s="1"/>
  <c r="EI6" i="15"/>
  <c r="EI6" i="14"/>
  <c r="FC6" i="14" s="1"/>
  <c r="EE12" i="15"/>
  <c r="EY12" i="15" s="1"/>
  <c r="EY12" i="14"/>
  <c r="FS12" i="14" s="1"/>
  <c r="EA12" i="15"/>
  <c r="EU12" i="15" s="1"/>
  <c r="EU12" i="14"/>
  <c r="FO12" i="14" s="1"/>
  <c r="DW12" i="15"/>
  <c r="EQ12" i="15" s="1"/>
  <c r="EQ12" i="14"/>
  <c r="FK12" i="14" s="1"/>
  <c r="DS12" i="15"/>
  <c r="EM12" i="15" s="1"/>
  <c r="EM12" i="14"/>
  <c r="FG12" i="14" s="1"/>
  <c r="DO12" i="15"/>
  <c r="EI12" i="15" s="1"/>
  <c r="EI12" i="14"/>
  <c r="FC12" i="14" s="1"/>
  <c r="DW5" i="15"/>
  <c r="EQ5" i="15" s="1"/>
  <c r="EQ5" i="14"/>
  <c r="FK5" i="14" s="1"/>
  <c r="FA88" i="14"/>
  <c r="S5" i="15"/>
  <c r="C5" i="15" s="1"/>
  <c r="T5" i="14"/>
  <c r="I7" i="10"/>
  <c r="T7" i="10"/>
  <c r="R7" i="10"/>
  <c r="E7" i="10"/>
  <c r="O7" i="10"/>
  <c r="G7" i="10"/>
  <c r="L7" i="10"/>
  <c r="K7" i="10"/>
  <c r="C7" i="10"/>
  <c r="M7" i="10"/>
  <c r="J7" i="10"/>
  <c r="S7" i="10"/>
  <c r="H7" i="10"/>
  <c r="B7" i="10"/>
  <c r="Q7" i="10"/>
  <c r="D7" i="10"/>
  <c r="U7" i="10"/>
  <c r="N7" i="10"/>
  <c r="S9" i="9"/>
  <c r="O9" i="9"/>
  <c r="K9" i="9"/>
  <c r="G9" i="9"/>
  <c r="C9" i="9"/>
  <c r="U9" i="9"/>
  <c r="Q9" i="9"/>
  <c r="M9" i="9"/>
  <c r="I9" i="9"/>
  <c r="E9" i="9"/>
  <c r="R9" i="9"/>
  <c r="N9" i="9"/>
  <c r="J9" i="9"/>
  <c r="F9" i="9"/>
  <c r="T9" i="9"/>
  <c r="P9" i="9"/>
  <c r="L9" i="9"/>
  <c r="H9" i="9"/>
  <c r="D9" i="9"/>
  <c r="U10" i="9"/>
  <c r="T10" i="9"/>
  <c r="R10" i="9"/>
  <c r="N10" i="9"/>
  <c r="J10" i="9"/>
  <c r="F10" i="9"/>
  <c r="B10" i="9"/>
  <c r="I10" i="9"/>
  <c r="Q10" i="9"/>
  <c r="G10" i="9"/>
  <c r="O10" i="9"/>
  <c r="P10" i="9"/>
  <c r="L10" i="9"/>
  <c r="H10" i="9"/>
  <c r="D10" i="9"/>
  <c r="E10" i="9"/>
  <c r="M10" i="9"/>
  <c r="C10" i="9"/>
  <c r="K10" i="9"/>
  <c r="S10" i="9"/>
  <c r="T14" i="8"/>
  <c r="U14" i="8"/>
  <c r="T15" i="8"/>
  <c r="U15" i="8"/>
  <c r="U12" i="8"/>
  <c r="T12" i="8"/>
  <c r="M12" i="8"/>
  <c r="E12" i="8"/>
  <c r="D6" i="8"/>
  <c r="CK6" i="14" s="1"/>
  <c r="H6" i="8"/>
  <c r="CO6" i="14" s="1"/>
  <c r="L6" i="8"/>
  <c r="CS6" i="14" s="1"/>
  <c r="P6" i="8"/>
  <c r="CW6" i="14" s="1"/>
  <c r="R6" i="8"/>
  <c r="CY6" i="14" s="1"/>
  <c r="T6" i="8"/>
  <c r="DA6" i="14" s="1"/>
  <c r="U6" i="8"/>
  <c r="DB6" i="14" s="1"/>
  <c r="LN6" i="14" s="1"/>
  <c r="KS6" i="14" s="1"/>
  <c r="U5" i="8"/>
  <c r="T5" i="8"/>
  <c r="Q5" i="8"/>
  <c r="M5" i="8"/>
  <c r="I5" i="8"/>
  <c r="E5" i="8"/>
  <c r="B12" i="8"/>
  <c r="C12" i="8"/>
  <c r="D12" i="8"/>
  <c r="F12" i="8"/>
  <c r="G12" i="8"/>
  <c r="H12" i="8"/>
  <c r="I12" i="8"/>
  <c r="J12" i="8"/>
  <c r="K12" i="8"/>
  <c r="L12" i="8"/>
  <c r="N12" i="8"/>
  <c r="O12" i="8"/>
  <c r="P12" i="8"/>
  <c r="Q12" i="8"/>
  <c r="R12" i="8"/>
  <c r="S12" i="8"/>
  <c r="C6" i="8"/>
  <c r="CJ6" i="14" s="1"/>
  <c r="E6" i="8"/>
  <c r="CL6" i="14" s="1"/>
  <c r="KX6" i="14" s="1"/>
  <c r="KC6" i="14" s="1"/>
  <c r="F6" i="8"/>
  <c r="CM6" i="14" s="1"/>
  <c r="G6" i="8"/>
  <c r="CN6" i="14" s="1"/>
  <c r="KZ6" i="14" s="1"/>
  <c r="KE6" i="14" s="1"/>
  <c r="I6" i="8"/>
  <c r="CP6" i="14" s="1"/>
  <c r="LB6" i="14" s="1"/>
  <c r="KG6" i="14" s="1"/>
  <c r="J6" i="8"/>
  <c r="CQ6" i="14" s="1"/>
  <c r="K6" i="8"/>
  <c r="CR6" i="14" s="1"/>
  <c r="LD6" i="14" s="1"/>
  <c r="KI6" i="14" s="1"/>
  <c r="M6" i="8"/>
  <c r="CT6" i="14" s="1"/>
  <c r="LF6" i="14" s="1"/>
  <c r="KK6" i="14" s="1"/>
  <c r="N6" i="8"/>
  <c r="CU6" i="14" s="1"/>
  <c r="O6" i="8"/>
  <c r="CV6" i="14" s="1"/>
  <c r="LH6" i="14" s="1"/>
  <c r="KM6" i="14" s="1"/>
  <c r="Q6" i="8"/>
  <c r="CX6" i="14" s="1"/>
  <c r="LJ6" i="14" s="1"/>
  <c r="KO6" i="14" s="1"/>
  <c r="S6" i="8"/>
  <c r="CZ6" i="14" s="1"/>
  <c r="LL6" i="14" s="1"/>
  <c r="KQ6" i="14" s="1"/>
  <c r="B14" i="8"/>
  <c r="C14" i="8"/>
  <c r="D14" i="8"/>
  <c r="E14" i="8"/>
  <c r="F14" i="8"/>
  <c r="G14" i="8"/>
  <c r="H14" i="8"/>
  <c r="I14" i="8"/>
  <c r="J14" i="8"/>
  <c r="K14" i="8"/>
  <c r="L14" i="8"/>
  <c r="M14" i="8"/>
  <c r="N14" i="8"/>
  <c r="O14" i="8"/>
  <c r="P14" i="8"/>
  <c r="Q14" i="8"/>
  <c r="R14" i="8"/>
  <c r="S14" i="8"/>
  <c r="B15" i="8"/>
  <c r="C15" i="8"/>
  <c r="D15" i="8"/>
  <c r="E15" i="8"/>
  <c r="F15" i="8"/>
  <c r="G15" i="8"/>
  <c r="H15" i="8"/>
  <c r="I15" i="8"/>
  <c r="J15" i="8"/>
  <c r="K15" i="8"/>
  <c r="L15" i="8"/>
  <c r="M15" i="8"/>
  <c r="N15" i="8"/>
  <c r="O15" i="8"/>
  <c r="P15" i="8"/>
  <c r="Q15" i="8"/>
  <c r="R15" i="8"/>
  <c r="S15" i="8"/>
  <c r="B16" i="8"/>
  <c r="C16" i="8"/>
  <c r="D16" i="8"/>
  <c r="E16" i="8"/>
  <c r="F16" i="8"/>
  <c r="G16" i="8"/>
  <c r="H16" i="8"/>
  <c r="I16" i="8"/>
  <c r="J16" i="8"/>
  <c r="K16" i="8"/>
  <c r="L16" i="8"/>
  <c r="M16" i="8"/>
  <c r="N16" i="8"/>
  <c r="O16" i="8"/>
  <c r="P16" i="8"/>
  <c r="Q16" i="8"/>
  <c r="R16" i="8"/>
  <c r="S16" i="8"/>
  <c r="T16" i="8"/>
  <c r="U16" i="8"/>
  <c r="B17" i="8"/>
  <c r="C17" i="8"/>
  <c r="D17" i="8"/>
  <c r="E17" i="8"/>
  <c r="F17" i="8"/>
  <c r="G17" i="8"/>
  <c r="H17" i="8"/>
  <c r="I17" i="8"/>
  <c r="J17" i="8"/>
  <c r="K17" i="8"/>
  <c r="L17" i="8"/>
  <c r="M17" i="8"/>
  <c r="N17" i="8"/>
  <c r="O17" i="8"/>
  <c r="P17" i="8"/>
  <c r="Q17" i="8"/>
  <c r="R17" i="8"/>
  <c r="S17" i="8"/>
  <c r="T17" i="8"/>
  <c r="U17" i="8"/>
  <c r="B18" i="8"/>
  <c r="C18" i="8"/>
  <c r="D18" i="8"/>
  <c r="E18" i="8"/>
  <c r="F18" i="8"/>
  <c r="G18" i="8"/>
  <c r="H18" i="8"/>
  <c r="I18" i="8"/>
  <c r="J18" i="8"/>
  <c r="K18" i="8"/>
  <c r="L18" i="8"/>
  <c r="M18" i="8"/>
  <c r="N18" i="8"/>
  <c r="O18" i="8"/>
  <c r="P18" i="8"/>
  <c r="Q18" i="8"/>
  <c r="R18" i="8"/>
  <c r="S18" i="8"/>
  <c r="T18" i="8"/>
  <c r="U18" i="8"/>
  <c r="B19" i="8"/>
  <c r="C19" i="8"/>
  <c r="D19" i="8"/>
  <c r="E19" i="8"/>
  <c r="F19" i="8"/>
  <c r="G19" i="8"/>
  <c r="H19" i="8"/>
  <c r="I19" i="8"/>
  <c r="J19" i="8"/>
  <c r="K19" i="8"/>
  <c r="L19" i="8"/>
  <c r="M19" i="8"/>
  <c r="N19" i="8"/>
  <c r="O19" i="8"/>
  <c r="P19" i="8"/>
  <c r="Q19" i="8"/>
  <c r="R19" i="8"/>
  <c r="S19" i="8"/>
  <c r="T19" i="8"/>
  <c r="U19" i="8"/>
  <c r="B20" i="8"/>
  <c r="C20" i="8"/>
  <c r="D20" i="8"/>
  <c r="E20" i="8"/>
  <c r="F20" i="8"/>
  <c r="G20" i="8"/>
  <c r="H20" i="8"/>
  <c r="I20" i="8"/>
  <c r="J20" i="8"/>
  <c r="K20" i="8"/>
  <c r="L20" i="8"/>
  <c r="M20" i="8"/>
  <c r="N20" i="8"/>
  <c r="O20" i="8"/>
  <c r="P20" i="8"/>
  <c r="Q20" i="8"/>
  <c r="R20" i="8"/>
  <c r="S20" i="8"/>
  <c r="T20" i="8"/>
  <c r="U20" i="8"/>
  <c r="B21" i="8"/>
  <c r="C21" i="8"/>
  <c r="D21" i="8"/>
  <c r="E21" i="8"/>
  <c r="F21" i="8"/>
  <c r="G21" i="8"/>
  <c r="H21" i="8"/>
  <c r="I21" i="8"/>
  <c r="J21" i="8"/>
  <c r="K21" i="8"/>
  <c r="L21" i="8"/>
  <c r="M21" i="8"/>
  <c r="N21" i="8"/>
  <c r="O21" i="8"/>
  <c r="P21" i="8"/>
  <c r="Q21" i="8"/>
  <c r="R21" i="8"/>
  <c r="S21" i="8"/>
  <c r="T21" i="8"/>
  <c r="U21" i="8"/>
  <c r="B22" i="8"/>
  <c r="C22" i="8"/>
  <c r="D22" i="8"/>
  <c r="E22" i="8"/>
  <c r="F22" i="8"/>
  <c r="G22" i="8"/>
  <c r="H22" i="8"/>
  <c r="I22" i="8"/>
  <c r="J22" i="8"/>
  <c r="K22" i="8"/>
  <c r="L22" i="8"/>
  <c r="M22" i="8"/>
  <c r="N22" i="8"/>
  <c r="O22" i="8"/>
  <c r="P22" i="8"/>
  <c r="Q22" i="8"/>
  <c r="R22" i="8"/>
  <c r="S22" i="8"/>
  <c r="T22" i="8"/>
  <c r="U22" i="8"/>
  <c r="B23" i="8"/>
  <c r="C23" i="8"/>
  <c r="D23" i="8"/>
  <c r="E23" i="8"/>
  <c r="F23" i="8"/>
  <c r="G23" i="8"/>
  <c r="H23" i="8"/>
  <c r="I23" i="8"/>
  <c r="J23" i="8"/>
  <c r="K23" i="8"/>
  <c r="L23" i="8"/>
  <c r="M23" i="8"/>
  <c r="N23" i="8"/>
  <c r="O23" i="8"/>
  <c r="P23" i="8"/>
  <c r="Q23" i="8"/>
  <c r="R23" i="8"/>
  <c r="S23" i="8"/>
  <c r="T23" i="8"/>
  <c r="U23" i="8"/>
  <c r="B24" i="8"/>
  <c r="C24" i="8"/>
  <c r="D24" i="8"/>
  <c r="E24" i="8"/>
  <c r="F24" i="8"/>
  <c r="G24" i="8"/>
  <c r="H24" i="8"/>
  <c r="I24" i="8"/>
  <c r="J24" i="8"/>
  <c r="K24" i="8"/>
  <c r="L24" i="8"/>
  <c r="M24" i="8"/>
  <c r="N24" i="8"/>
  <c r="O24" i="8"/>
  <c r="P24" i="8"/>
  <c r="Q24" i="8"/>
  <c r="R24" i="8"/>
  <c r="S24" i="8"/>
  <c r="T24" i="8"/>
  <c r="U24" i="8"/>
  <c r="B25" i="8"/>
  <c r="C25" i="8"/>
  <c r="D25" i="8"/>
  <c r="E25" i="8"/>
  <c r="F25" i="8"/>
  <c r="G25" i="8"/>
  <c r="H25" i="8"/>
  <c r="I25" i="8"/>
  <c r="J25" i="8"/>
  <c r="K25" i="8"/>
  <c r="L25" i="8"/>
  <c r="M25" i="8"/>
  <c r="N25" i="8"/>
  <c r="O25" i="8"/>
  <c r="P25" i="8"/>
  <c r="Q25" i="8"/>
  <c r="R25" i="8"/>
  <c r="S25" i="8"/>
  <c r="T25" i="8"/>
  <c r="U25" i="8"/>
  <c r="C26" i="8"/>
  <c r="D26" i="8"/>
  <c r="E26" i="8"/>
  <c r="F26" i="8"/>
  <c r="G26" i="8"/>
  <c r="H26" i="8"/>
  <c r="I26" i="8"/>
  <c r="J26" i="8"/>
  <c r="K26" i="8"/>
  <c r="L26" i="8"/>
  <c r="M26" i="8"/>
  <c r="N26" i="8"/>
  <c r="O26" i="8"/>
  <c r="P26" i="8"/>
  <c r="Q26" i="8"/>
  <c r="R26" i="8"/>
  <c r="S26" i="8"/>
  <c r="T26" i="8"/>
  <c r="U26" i="8"/>
  <c r="B27" i="8"/>
  <c r="C27" i="8"/>
  <c r="D27" i="8"/>
  <c r="E27" i="8"/>
  <c r="F27" i="8"/>
  <c r="G27" i="8"/>
  <c r="H27" i="8"/>
  <c r="I27" i="8"/>
  <c r="J27" i="8"/>
  <c r="K27" i="8"/>
  <c r="L27" i="8"/>
  <c r="M27" i="8"/>
  <c r="N27" i="8"/>
  <c r="O27" i="8"/>
  <c r="P27" i="8"/>
  <c r="Q27" i="8"/>
  <c r="R27" i="8"/>
  <c r="S27" i="8"/>
  <c r="T27" i="8"/>
  <c r="U27" i="8"/>
  <c r="B28" i="8"/>
  <c r="C28" i="8"/>
  <c r="D28" i="8"/>
  <c r="E28" i="8"/>
  <c r="F28" i="8"/>
  <c r="G28" i="8"/>
  <c r="H28" i="8"/>
  <c r="I28" i="8"/>
  <c r="J28" i="8"/>
  <c r="K28" i="8"/>
  <c r="L28" i="8"/>
  <c r="M28" i="8"/>
  <c r="N28" i="8"/>
  <c r="O28" i="8"/>
  <c r="P28" i="8"/>
  <c r="Q28" i="8"/>
  <c r="R28" i="8"/>
  <c r="S28" i="8"/>
  <c r="T28" i="8"/>
  <c r="U28" i="8"/>
  <c r="B29" i="8"/>
  <c r="C29" i="8"/>
  <c r="D29" i="8"/>
  <c r="E29" i="8"/>
  <c r="F29" i="8"/>
  <c r="G29" i="8"/>
  <c r="H29" i="8"/>
  <c r="I29" i="8"/>
  <c r="J29" i="8"/>
  <c r="K29" i="8"/>
  <c r="L29" i="8"/>
  <c r="M29" i="8"/>
  <c r="N29" i="8"/>
  <c r="O29" i="8"/>
  <c r="P29" i="8"/>
  <c r="Q29" i="8"/>
  <c r="R29" i="8"/>
  <c r="S29" i="8"/>
  <c r="T29" i="8"/>
  <c r="U29" i="8"/>
  <c r="B30" i="8"/>
  <c r="C30" i="8"/>
  <c r="D30" i="8"/>
  <c r="E30" i="8"/>
  <c r="F30" i="8"/>
  <c r="G30" i="8"/>
  <c r="H30" i="8"/>
  <c r="I30" i="8"/>
  <c r="J30" i="8"/>
  <c r="K30" i="8"/>
  <c r="L30" i="8"/>
  <c r="M30" i="8"/>
  <c r="N30" i="8"/>
  <c r="O30" i="8"/>
  <c r="P30" i="8"/>
  <c r="Q30" i="8"/>
  <c r="R30" i="8"/>
  <c r="S30" i="8"/>
  <c r="T30" i="8"/>
  <c r="U30" i="8"/>
  <c r="B31" i="8"/>
  <c r="C31" i="8"/>
  <c r="D31" i="8"/>
  <c r="E31" i="8"/>
  <c r="F31" i="8"/>
  <c r="G31" i="8"/>
  <c r="H31" i="8"/>
  <c r="I31" i="8"/>
  <c r="J31" i="8"/>
  <c r="K31" i="8"/>
  <c r="L31" i="8"/>
  <c r="M31" i="8"/>
  <c r="N31" i="8"/>
  <c r="O31" i="8"/>
  <c r="P31" i="8"/>
  <c r="Q31" i="8"/>
  <c r="R31" i="8"/>
  <c r="S31" i="8"/>
  <c r="T31" i="8"/>
  <c r="U31" i="8"/>
  <c r="B32" i="8"/>
  <c r="C32" i="8"/>
  <c r="D32" i="8"/>
  <c r="E32" i="8"/>
  <c r="F32" i="8"/>
  <c r="G32" i="8"/>
  <c r="H32" i="8"/>
  <c r="I32" i="8"/>
  <c r="J32" i="8"/>
  <c r="K32" i="8"/>
  <c r="L32" i="8"/>
  <c r="M32" i="8"/>
  <c r="N32" i="8"/>
  <c r="O32" i="8"/>
  <c r="P32" i="8"/>
  <c r="Q32" i="8"/>
  <c r="R32" i="8"/>
  <c r="S32" i="8"/>
  <c r="T32" i="8"/>
  <c r="U32" i="8"/>
  <c r="B33" i="8"/>
  <c r="C33" i="8"/>
  <c r="D33" i="8"/>
  <c r="E33" i="8"/>
  <c r="F33" i="8"/>
  <c r="G33" i="8"/>
  <c r="H33" i="8"/>
  <c r="I33" i="8"/>
  <c r="J33" i="8"/>
  <c r="K33" i="8"/>
  <c r="L33" i="8"/>
  <c r="M33" i="8"/>
  <c r="N33" i="8"/>
  <c r="O33" i="8"/>
  <c r="P33" i="8"/>
  <c r="Q33" i="8"/>
  <c r="R33" i="8"/>
  <c r="S33" i="8"/>
  <c r="T33" i="8"/>
  <c r="DA33" i="14" s="1"/>
  <c r="U33" i="8"/>
  <c r="B35" i="8"/>
  <c r="BY35" i="15" s="1"/>
  <c r="C35" i="8"/>
  <c r="BZ35" i="15" s="1"/>
  <c r="D35" i="8"/>
  <c r="CA35" i="15" s="1"/>
  <c r="JH35" i="15" s="1"/>
  <c r="E35" i="8"/>
  <c r="CB35" i="15" s="1"/>
  <c r="JI35" i="15" s="1"/>
  <c r="F35" i="8"/>
  <c r="CC35" i="15" s="1"/>
  <c r="G35" i="8"/>
  <c r="CD35" i="15" s="1"/>
  <c r="H35" i="8"/>
  <c r="CE35" i="15" s="1"/>
  <c r="I35" i="8"/>
  <c r="CF35" i="15" s="1"/>
  <c r="J35" i="8"/>
  <c r="CG35" i="15" s="1"/>
  <c r="K35" i="8"/>
  <c r="CH35" i="15" s="1"/>
  <c r="L35" i="8"/>
  <c r="CI35" i="15" s="1"/>
  <c r="M35" i="8"/>
  <c r="CJ35" i="15" s="1"/>
  <c r="N35" i="8"/>
  <c r="CK35" i="15" s="1"/>
  <c r="O35" i="8"/>
  <c r="CL35" i="15" s="1"/>
  <c r="P35" i="8"/>
  <c r="CM35" i="15" s="1"/>
  <c r="Q35" i="8"/>
  <c r="CN35" i="15" s="1"/>
  <c r="R35" i="8"/>
  <c r="CO35" i="15" s="1"/>
  <c r="S35" i="8"/>
  <c r="CP35" i="15" s="1"/>
  <c r="T35" i="8"/>
  <c r="CQ35" i="15" s="1"/>
  <c r="U35" i="8"/>
  <c r="CR35" i="15" s="1"/>
  <c r="S5" i="8"/>
  <c r="R5" i="8"/>
  <c r="P5" i="8"/>
  <c r="O5" i="8"/>
  <c r="N5" i="8"/>
  <c r="L5" i="8"/>
  <c r="K5" i="8"/>
  <c r="J5" i="8"/>
  <c r="H5" i="8"/>
  <c r="G5" i="8"/>
  <c r="F5" i="8"/>
  <c r="D5" i="8"/>
  <c r="C5" i="8"/>
  <c r="E34" i="7"/>
  <c r="HL35" i="15" s="1"/>
  <c r="D34" i="7"/>
  <c r="HK35" i="15" s="1"/>
  <c r="C34" i="7"/>
  <c r="HJ35" i="15" s="1"/>
  <c r="F35" i="15" s="1"/>
  <c r="B34" i="7"/>
  <c r="HI35" i="15" s="1"/>
  <c r="B12" i="7"/>
  <c r="C12" i="7"/>
  <c r="D12" i="7"/>
  <c r="E12" i="7"/>
  <c r="B13" i="7"/>
  <c r="C13" i="7"/>
  <c r="D13" i="7"/>
  <c r="E13" i="7"/>
  <c r="B14" i="7"/>
  <c r="C14" i="7"/>
  <c r="D14" i="7"/>
  <c r="E14" i="7"/>
  <c r="B15" i="7"/>
  <c r="C15" i="7"/>
  <c r="D15" i="7"/>
  <c r="E15" i="7"/>
  <c r="B16" i="7"/>
  <c r="C16" i="7"/>
  <c r="D16" i="7"/>
  <c r="E16" i="7"/>
  <c r="B17" i="7"/>
  <c r="C17" i="7"/>
  <c r="D17" i="7"/>
  <c r="E17" i="7"/>
  <c r="B18" i="7"/>
  <c r="C18" i="7"/>
  <c r="D18" i="7"/>
  <c r="E18" i="7"/>
  <c r="B19" i="7"/>
  <c r="C19" i="7"/>
  <c r="D19" i="7"/>
  <c r="E19" i="7"/>
  <c r="B20" i="7"/>
  <c r="C20" i="7"/>
  <c r="D20" i="7"/>
  <c r="E20" i="7"/>
  <c r="B21" i="7"/>
  <c r="C21" i="7"/>
  <c r="D21" i="7"/>
  <c r="E21" i="7"/>
  <c r="B22" i="7"/>
  <c r="C22" i="7"/>
  <c r="D22" i="7"/>
  <c r="E22" i="7"/>
  <c r="B23" i="7"/>
  <c r="C23" i="7"/>
  <c r="D23" i="7"/>
  <c r="E23" i="7"/>
  <c r="B24" i="7"/>
  <c r="C24" i="7"/>
  <c r="D24" i="7"/>
  <c r="E24" i="7"/>
  <c r="B25" i="7"/>
  <c r="C25" i="7"/>
  <c r="D25" i="7"/>
  <c r="E25" i="7"/>
  <c r="B26" i="7"/>
  <c r="C26" i="7"/>
  <c r="D26" i="7"/>
  <c r="E26" i="7"/>
  <c r="B27" i="7"/>
  <c r="C27" i="7"/>
  <c r="D27" i="7"/>
  <c r="E27" i="7"/>
  <c r="B28" i="7"/>
  <c r="C28" i="7"/>
  <c r="D28" i="7"/>
  <c r="E28" i="7"/>
  <c r="B29" i="7"/>
  <c r="C29" i="7"/>
  <c r="D29" i="7"/>
  <c r="E29" i="7"/>
  <c r="B30" i="7"/>
  <c r="C30" i="7"/>
  <c r="D30" i="7"/>
  <c r="E30" i="7"/>
  <c r="B31" i="7"/>
  <c r="C31" i="7"/>
  <c r="D31" i="7"/>
  <c r="E31" i="7"/>
  <c r="B32" i="7"/>
  <c r="C32" i="7"/>
  <c r="D32" i="7"/>
  <c r="E32" i="7"/>
  <c r="E11" i="7"/>
  <c r="D11" i="7"/>
  <c r="C11" i="7"/>
  <c r="B11" i="7"/>
  <c r="D5" i="7"/>
  <c r="C5" i="7"/>
  <c r="B5" i="7"/>
  <c r="U4" i="8" l="1"/>
  <c r="B4" i="8"/>
  <c r="LM6" i="14"/>
  <c r="KR6" i="14" s="1"/>
  <c r="KU9" i="14"/>
  <c r="JZ9" i="14" s="1"/>
  <c r="KW9" i="14"/>
  <c r="KB9" i="14" s="1"/>
  <c r="LG6" i="14"/>
  <c r="KL6" i="14" s="1"/>
  <c r="KV6" i="14"/>
  <c r="KA6" i="14" s="1"/>
  <c r="LA6" i="14"/>
  <c r="KF6" i="14" s="1"/>
  <c r="LC6" i="14"/>
  <c r="KH6" i="14" s="1"/>
  <c r="LE6" i="14"/>
  <c r="KJ6" i="14" s="1"/>
  <c r="LC9" i="14"/>
  <c r="KH9" i="14" s="1"/>
  <c r="KY9" i="14"/>
  <c r="KD9" i="14" s="1"/>
  <c r="LM9" i="14"/>
  <c r="KR9" i="14" s="1"/>
  <c r="LA9" i="14"/>
  <c r="KF9" i="14" s="1"/>
  <c r="LG9" i="14"/>
  <c r="KL9" i="14" s="1"/>
  <c r="KY6" i="14"/>
  <c r="KD6" i="14" s="1"/>
  <c r="LI6" i="14"/>
  <c r="KN6" i="14" s="1"/>
  <c r="LK6" i="14"/>
  <c r="KP6" i="14" s="1"/>
  <c r="KW6" i="14"/>
  <c r="KB6" i="14" s="1"/>
  <c r="LK9" i="14"/>
  <c r="KP9" i="14" s="1"/>
  <c r="LE9" i="14"/>
  <c r="KJ9" i="14" s="1"/>
  <c r="FE47" i="15"/>
  <c r="GS47" i="15" s="1"/>
  <c r="DQ47" i="14"/>
  <c r="FY47" i="14" s="1"/>
  <c r="HM47" i="14" s="1"/>
  <c r="FI141" i="15"/>
  <c r="GW141" i="15" s="1"/>
  <c r="FK158" i="15"/>
  <c r="GY158" i="15" s="1"/>
  <c r="AI88" i="14"/>
  <c r="DZ9" i="14"/>
  <c r="DP9" i="14" s="1"/>
  <c r="LH9" i="14"/>
  <c r="KM9" i="14" s="1"/>
  <c r="AI170" i="14"/>
  <c r="D170" i="14"/>
  <c r="W170" i="14"/>
  <c r="Z88" i="14"/>
  <c r="AF88" i="14"/>
  <c r="AF170" i="14"/>
  <c r="D88" i="14"/>
  <c r="Z170" i="14"/>
  <c r="W88" i="14"/>
  <c r="EA9" i="14"/>
  <c r="DM9" i="14" s="1"/>
  <c r="LI9" i="14"/>
  <c r="KN9" i="14" s="1"/>
  <c r="GM45" i="14"/>
  <c r="IA45" i="14" s="1"/>
  <c r="EF79" i="14"/>
  <c r="GN79" i="14" s="1"/>
  <c r="IB79" i="14" s="1"/>
  <c r="FT70" i="15"/>
  <c r="HH70" i="15" s="1"/>
  <c r="FT80" i="15"/>
  <c r="HH80" i="15" s="1"/>
  <c r="FS67" i="15"/>
  <c r="HG67" i="15" s="1"/>
  <c r="FS145" i="15"/>
  <c r="HG145" i="15" s="1"/>
  <c r="FE154" i="15"/>
  <c r="GS154" i="15" s="1"/>
  <c r="EF70" i="14"/>
  <c r="GN70" i="14" s="1"/>
  <c r="IB70" i="14" s="1"/>
  <c r="FT79" i="15"/>
  <c r="HH79" i="15" s="1"/>
  <c r="FT105" i="15"/>
  <c r="HH105" i="15" s="1"/>
  <c r="FS81" i="15"/>
  <c r="HG81" i="15" s="1"/>
  <c r="FK81" i="15"/>
  <c r="GY81" i="15" s="1"/>
  <c r="FT142" i="15"/>
  <c r="HH142" i="15" s="1"/>
  <c r="EF105" i="14"/>
  <c r="GN105" i="14" s="1"/>
  <c r="IB105" i="14" s="1"/>
  <c r="FN74" i="15"/>
  <c r="FN95" i="15"/>
  <c r="FT119" i="15"/>
  <c r="HH119" i="15" s="1"/>
  <c r="FP156" i="15"/>
  <c r="FT93" i="15"/>
  <c r="HH93" i="15" s="1"/>
  <c r="FR37" i="15"/>
  <c r="HF37" i="15" s="1"/>
  <c r="FR79" i="15"/>
  <c r="HF79" i="15" s="1"/>
  <c r="FF98" i="15"/>
  <c r="GT98" i="15" s="1"/>
  <c r="FT146" i="15"/>
  <c r="HH146" i="15" s="1"/>
  <c r="FH67" i="15"/>
  <c r="GV67" i="15" s="1"/>
  <c r="K98" i="15"/>
  <c r="L98" i="15"/>
  <c r="M98" i="15" s="1"/>
  <c r="GA54" i="14"/>
  <c r="HO54" i="14" s="1"/>
  <c r="GD45" i="14"/>
  <c r="HR45" i="14" s="1"/>
  <c r="GL47" i="14"/>
  <c r="HZ47" i="14" s="1"/>
  <c r="GL55" i="14"/>
  <c r="HZ55" i="14" s="1"/>
  <c r="GK46" i="14"/>
  <c r="HY46" i="14" s="1"/>
  <c r="GK58" i="14"/>
  <c r="HY58" i="14" s="1"/>
  <c r="GF55" i="14"/>
  <c r="HT55" i="14" s="1"/>
  <c r="GH62" i="14"/>
  <c r="HV62" i="14" s="1"/>
  <c r="HL62" i="14" s="1"/>
  <c r="GL73" i="14"/>
  <c r="HZ73" i="14" s="1"/>
  <c r="GG83" i="14"/>
  <c r="FW83" i="14" s="1"/>
  <c r="GG46" i="14"/>
  <c r="FW46" i="14" s="1"/>
  <c r="GG50" i="14"/>
  <c r="HU50" i="14" s="1"/>
  <c r="HK50" i="14" s="1"/>
  <c r="FY50" i="14"/>
  <c r="HM50" i="14" s="1"/>
  <c r="GK55" i="14"/>
  <c r="HY55" i="14" s="1"/>
  <c r="GK62" i="14"/>
  <c r="HY62" i="14" s="1"/>
  <c r="GK70" i="14"/>
  <c r="HY70" i="14" s="1"/>
  <c r="GK74" i="14"/>
  <c r="HY74" i="14" s="1"/>
  <c r="FY90" i="14"/>
  <c r="HM90" i="14" s="1"/>
  <c r="GJ63" i="14"/>
  <c r="FV63" i="14" s="1"/>
  <c r="GJ71" i="14"/>
  <c r="HX71" i="14" s="1"/>
  <c r="HJ71" i="14" s="1"/>
  <c r="GJ75" i="14"/>
  <c r="HX75" i="14" s="1"/>
  <c r="HJ75" i="14" s="1"/>
  <c r="GF89" i="14"/>
  <c r="HT89" i="14" s="1"/>
  <c r="GL137" i="14"/>
  <c r="HZ137" i="14" s="1"/>
  <c r="GL145" i="14"/>
  <c r="HZ145" i="14" s="1"/>
  <c r="GK114" i="14"/>
  <c r="HY114" i="14" s="1"/>
  <c r="GC116" i="14"/>
  <c r="HQ116" i="14" s="1"/>
  <c r="GK118" i="14"/>
  <c r="HY118" i="14" s="1"/>
  <c r="GC136" i="14"/>
  <c r="HQ136" i="14" s="1"/>
  <c r="GN145" i="14"/>
  <c r="IB145" i="14" s="1"/>
  <c r="GM114" i="14"/>
  <c r="IA114" i="14" s="1"/>
  <c r="FY169" i="14"/>
  <c r="HM169" i="14" s="1"/>
  <c r="GK103" i="14"/>
  <c r="HY103" i="14" s="1"/>
  <c r="FY110" i="14"/>
  <c r="HM110" i="14" s="1"/>
  <c r="GI71" i="14"/>
  <c r="HW71" i="14" s="1"/>
  <c r="HI71" i="14" s="1"/>
  <c r="GM74" i="14"/>
  <c r="IA74" i="14" s="1"/>
  <c r="GE76" i="14"/>
  <c r="HS76" i="14" s="1"/>
  <c r="GD131" i="14"/>
  <c r="HR131" i="14" s="1"/>
  <c r="GL141" i="14"/>
  <c r="HZ141" i="14" s="1"/>
  <c r="GL157" i="14"/>
  <c r="HZ157" i="14" s="1"/>
  <c r="FY121" i="14"/>
  <c r="HM121" i="14" s="1"/>
  <c r="GK126" i="14"/>
  <c r="HY126" i="14" s="1"/>
  <c r="GC164" i="14"/>
  <c r="HQ164" i="14" s="1"/>
  <c r="GN121" i="14"/>
  <c r="IB121" i="14" s="1"/>
  <c r="GA121" i="14"/>
  <c r="HO121" i="14" s="1"/>
  <c r="GE152" i="14"/>
  <c r="HS152" i="14" s="1"/>
  <c r="GA153" i="14"/>
  <c r="HO153" i="14" s="1"/>
  <c r="GE164" i="14"/>
  <c r="HS164" i="14" s="1"/>
  <c r="GA166" i="14"/>
  <c r="HO166" i="14" s="1"/>
  <c r="FH166" i="15"/>
  <c r="GV166" i="15" s="1"/>
  <c r="DT166" i="14"/>
  <c r="FO77" i="15"/>
  <c r="HC77" i="15" s="1"/>
  <c r="GO77" i="15" s="1"/>
  <c r="FK85" i="15"/>
  <c r="GY85" i="15" s="1"/>
  <c r="FJ79" i="15"/>
  <c r="GX79" i="15" s="1"/>
  <c r="FJ84" i="15"/>
  <c r="GX84" i="15" s="1"/>
  <c r="FF123" i="15"/>
  <c r="GT123" i="15" s="1"/>
  <c r="FJ135" i="15"/>
  <c r="GX135" i="15" s="1"/>
  <c r="FI41" i="15"/>
  <c r="GW41" i="15" s="1"/>
  <c r="FE43" i="15"/>
  <c r="GS43" i="15" s="1"/>
  <c r="FI46" i="15"/>
  <c r="GW46" i="15" s="1"/>
  <c r="FI47" i="15"/>
  <c r="GW47" i="15" s="1"/>
  <c r="FE48" i="15"/>
  <c r="GS48" i="15" s="1"/>
  <c r="FE51" i="15"/>
  <c r="GS51" i="15" s="1"/>
  <c r="FI55" i="15"/>
  <c r="GW55" i="15" s="1"/>
  <c r="FQ56" i="15"/>
  <c r="HE56" i="15" s="1"/>
  <c r="FI58" i="15"/>
  <c r="GW58" i="15" s="1"/>
  <c r="FE59" i="15"/>
  <c r="GS59" i="15" s="1"/>
  <c r="FE60" i="15"/>
  <c r="GS60" i="15" s="1"/>
  <c r="FI61" i="15"/>
  <c r="GW61" i="15" s="1"/>
  <c r="FI65" i="15"/>
  <c r="GW65" i="15" s="1"/>
  <c r="FE66" i="15"/>
  <c r="GS66" i="15" s="1"/>
  <c r="FE68" i="15"/>
  <c r="GS68" i="15" s="1"/>
  <c r="FI69" i="15"/>
  <c r="GW69" i="15" s="1"/>
  <c r="FQ69" i="15"/>
  <c r="HE69" i="15" s="1"/>
  <c r="FI70" i="15"/>
  <c r="GW70" i="15" s="1"/>
  <c r="FI74" i="15"/>
  <c r="GW74" i="15" s="1"/>
  <c r="FE77" i="15"/>
  <c r="GS77" i="15" s="1"/>
  <c r="FE80" i="15"/>
  <c r="GS80" i="15" s="1"/>
  <c r="FI81" i="15"/>
  <c r="GW81" i="15" s="1"/>
  <c r="FE82" i="15"/>
  <c r="GS82" i="15" s="1"/>
  <c r="FE83" i="15"/>
  <c r="GS83" i="15" s="1"/>
  <c r="FI84" i="15"/>
  <c r="GW84" i="15" s="1"/>
  <c r="FQ84" i="15"/>
  <c r="HE84" i="15" s="1"/>
  <c r="FE86" i="15"/>
  <c r="GS86" i="15" s="1"/>
  <c r="FE87" i="15"/>
  <c r="GS87" i="15" s="1"/>
  <c r="FE93" i="15"/>
  <c r="GS93" i="15" s="1"/>
  <c r="FE94" i="15"/>
  <c r="GS94" i="15" s="1"/>
  <c r="FE95" i="15"/>
  <c r="GS95" i="15" s="1"/>
  <c r="FI99" i="15"/>
  <c r="GW99" i="15" s="1"/>
  <c r="FI106" i="15"/>
  <c r="GW106" i="15" s="1"/>
  <c r="FQ106" i="15"/>
  <c r="HE106" i="15" s="1"/>
  <c r="FI107" i="15"/>
  <c r="GW107" i="15" s="1"/>
  <c r="FQ107" i="15"/>
  <c r="HE107" i="15" s="1"/>
  <c r="FI108" i="15"/>
  <c r="GW108" i="15" s="1"/>
  <c r="FI112" i="15"/>
  <c r="GW112" i="15" s="1"/>
  <c r="FE113" i="15"/>
  <c r="GS113" i="15" s="1"/>
  <c r="FI115" i="15"/>
  <c r="GW115" i="15" s="1"/>
  <c r="FI119" i="15"/>
  <c r="GW119" i="15" s="1"/>
  <c r="FE120" i="15"/>
  <c r="GS120" i="15" s="1"/>
  <c r="FE123" i="15"/>
  <c r="GS123" i="15" s="1"/>
  <c r="FI124" i="15"/>
  <c r="GW124" i="15" s="1"/>
  <c r="FH36" i="15"/>
  <c r="GV36" i="15" s="1"/>
  <c r="FH37" i="15"/>
  <c r="GV37" i="15" s="1"/>
  <c r="FH38" i="15"/>
  <c r="GV38" i="15" s="1"/>
  <c r="FL39" i="15"/>
  <c r="GZ39" i="15" s="1"/>
  <c r="FT39" i="15"/>
  <c r="HH39" i="15" s="1"/>
  <c r="FH43" i="15"/>
  <c r="GV43" i="15" s="1"/>
  <c r="FL48" i="15"/>
  <c r="GZ48" i="15" s="1"/>
  <c r="FT48" i="15"/>
  <c r="HH48" i="15" s="1"/>
  <c r="FL51" i="15"/>
  <c r="GZ51" i="15" s="1"/>
  <c r="FT51" i="15"/>
  <c r="HH51" i="15" s="1"/>
  <c r="FH53" i="15"/>
  <c r="GV53" i="15" s="1"/>
  <c r="FH54" i="15"/>
  <c r="GV54" i="15" s="1"/>
  <c r="FH55" i="15"/>
  <c r="GV55" i="15" s="1"/>
  <c r="FH56" i="15"/>
  <c r="GV56" i="15" s="1"/>
  <c r="FH57" i="15"/>
  <c r="GV57" i="15" s="1"/>
  <c r="FL58" i="15"/>
  <c r="GZ58" i="15" s="1"/>
  <c r="FT58" i="15"/>
  <c r="HH58" i="15" s="1"/>
  <c r="FL59" i="15"/>
  <c r="GZ59" i="15" s="1"/>
  <c r="FT59" i="15"/>
  <c r="HH59" i="15" s="1"/>
  <c r="FL61" i="15"/>
  <c r="GZ61" i="15" s="1"/>
  <c r="FH62" i="15"/>
  <c r="GV62" i="15" s="1"/>
  <c r="FL64" i="15"/>
  <c r="GZ64" i="15" s="1"/>
  <c r="FL66" i="15"/>
  <c r="GZ66" i="15" s="1"/>
  <c r="FT66" i="15"/>
  <c r="HH66" i="15" s="1"/>
  <c r="FL68" i="15"/>
  <c r="GZ68" i="15" s="1"/>
  <c r="FH69" i="15"/>
  <c r="GV69" i="15" s="1"/>
  <c r="FT69" i="15"/>
  <c r="HH69" i="15" s="1"/>
  <c r="FL74" i="15"/>
  <c r="GZ74" i="15" s="1"/>
  <c r="FT74" i="15"/>
  <c r="HH74" i="15" s="1"/>
  <c r="FL77" i="15"/>
  <c r="GZ77" i="15" s="1"/>
  <c r="FT77" i="15"/>
  <c r="HH77" i="15" s="1"/>
  <c r="FL78" i="15"/>
  <c r="GZ78" i="15" s="1"/>
  <c r="FH79" i="15"/>
  <c r="GV79" i="15" s="1"/>
  <c r="FH80" i="15"/>
  <c r="GV80" i="15" s="1"/>
  <c r="FL81" i="15"/>
  <c r="GZ81" i="15" s="1"/>
  <c r="FT81" i="15"/>
  <c r="HH81" i="15" s="1"/>
  <c r="FL82" i="15"/>
  <c r="GZ82" i="15" s="1"/>
  <c r="FL84" i="15"/>
  <c r="GZ84" i="15" s="1"/>
  <c r="FT84" i="15"/>
  <c r="HH84" i="15" s="1"/>
  <c r="FL85" i="15"/>
  <c r="GZ85" i="15" s="1"/>
  <c r="FH86" i="15"/>
  <c r="GV86" i="15" s="1"/>
  <c r="FH87" i="15"/>
  <c r="GV87" i="15" s="1"/>
  <c r="FL92" i="15"/>
  <c r="GZ92" i="15" s="1"/>
  <c r="FH93" i="15"/>
  <c r="GV93" i="15" s="1"/>
  <c r="FH94" i="15"/>
  <c r="GV94" i="15" s="1"/>
  <c r="FH95" i="15"/>
  <c r="GV95" i="15" s="1"/>
  <c r="FH104" i="15"/>
  <c r="GV104" i="15" s="1"/>
  <c r="FH105" i="15"/>
  <c r="GV105" i="15" s="1"/>
  <c r="FH107" i="15"/>
  <c r="GV107" i="15" s="1"/>
  <c r="FL108" i="15"/>
  <c r="GZ108" i="15" s="1"/>
  <c r="FH109" i="15"/>
  <c r="GV109" i="15" s="1"/>
  <c r="FL111" i="15"/>
  <c r="GZ111" i="15" s="1"/>
  <c r="FH112" i="15"/>
  <c r="GV112" i="15" s="1"/>
  <c r="FL113" i="15"/>
  <c r="GZ113" i="15" s="1"/>
  <c r="FH119" i="15"/>
  <c r="GV119" i="15" s="1"/>
  <c r="FL120" i="15"/>
  <c r="GZ120" i="15" s="1"/>
  <c r="FT120" i="15"/>
  <c r="HH120" i="15" s="1"/>
  <c r="FL123" i="15"/>
  <c r="GZ123" i="15" s="1"/>
  <c r="FH124" i="15"/>
  <c r="GV124" i="15" s="1"/>
  <c r="FH125" i="15"/>
  <c r="GV125" i="15" s="1"/>
  <c r="FH129" i="15"/>
  <c r="GV129" i="15" s="1"/>
  <c r="FL130" i="15"/>
  <c r="GZ130" i="15" s="1"/>
  <c r="FT130" i="15"/>
  <c r="HH130" i="15" s="1"/>
  <c r="FH134" i="15"/>
  <c r="GV134" i="15" s="1"/>
  <c r="FH135" i="15"/>
  <c r="GV135" i="15" s="1"/>
  <c r="FH138" i="15"/>
  <c r="GV138" i="15" s="1"/>
  <c r="FH139" i="15"/>
  <c r="GV139" i="15" s="1"/>
  <c r="FG139" i="15"/>
  <c r="GU139" i="15" s="1"/>
  <c r="FG140" i="15"/>
  <c r="GU140" i="15" s="1"/>
  <c r="FK141" i="15"/>
  <c r="GY141" i="15" s="1"/>
  <c r="FS141" i="15"/>
  <c r="HG141" i="15" s="1"/>
  <c r="FK142" i="15"/>
  <c r="GY142" i="15" s="1"/>
  <c r="FS142" i="15"/>
  <c r="HG142" i="15" s="1"/>
  <c r="FG144" i="15"/>
  <c r="GU144" i="15" s="1"/>
  <c r="FG145" i="15"/>
  <c r="GU145" i="15" s="1"/>
  <c r="FG146" i="15"/>
  <c r="GU146" i="15" s="1"/>
  <c r="FS147" i="15"/>
  <c r="HG147" i="15" s="1"/>
  <c r="FK148" i="15"/>
  <c r="GY148" i="15" s="1"/>
  <c r="FS148" i="15"/>
  <c r="HG148" i="15" s="1"/>
  <c r="FG156" i="15"/>
  <c r="GU156" i="15" s="1"/>
  <c r="FG157" i="15"/>
  <c r="GU157" i="15" s="1"/>
  <c r="FG158" i="15"/>
  <c r="GU158" i="15" s="1"/>
  <c r="FS158" i="15"/>
  <c r="HG158" i="15" s="1"/>
  <c r="FK160" i="15"/>
  <c r="GY160" i="15" s="1"/>
  <c r="FS160" i="15"/>
  <c r="HG160" i="15" s="1"/>
  <c r="FK161" i="15"/>
  <c r="GY161" i="15" s="1"/>
  <c r="FS161" i="15"/>
  <c r="HG161" i="15" s="1"/>
  <c r="FG163" i="15"/>
  <c r="GU163" i="15" s="1"/>
  <c r="FG165" i="15"/>
  <c r="GU165" i="15" s="1"/>
  <c r="FK167" i="15"/>
  <c r="GY167" i="15" s="1"/>
  <c r="FS167" i="15"/>
  <c r="HG167" i="15" s="1"/>
  <c r="FI158" i="15"/>
  <c r="GW158" i="15" s="1"/>
  <c r="FI162" i="15"/>
  <c r="GW162" i="15" s="1"/>
  <c r="FF140" i="15"/>
  <c r="GT140" i="15" s="1"/>
  <c r="FJ141" i="15"/>
  <c r="GX141" i="15" s="1"/>
  <c r="FF142" i="15"/>
  <c r="GT142" i="15" s="1"/>
  <c r="FR142" i="15"/>
  <c r="HF142" i="15" s="1"/>
  <c r="FF144" i="15"/>
  <c r="GT144" i="15" s="1"/>
  <c r="FJ145" i="15"/>
  <c r="GX145" i="15" s="1"/>
  <c r="FF146" i="15"/>
  <c r="GT146" i="15" s="1"/>
  <c r="FR146" i="15"/>
  <c r="HF146" i="15" s="1"/>
  <c r="FJ147" i="15"/>
  <c r="GX147" i="15" s="1"/>
  <c r="FF148" i="15"/>
  <c r="GT148" i="15" s="1"/>
  <c r="FJ153" i="15"/>
  <c r="GX153" i="15" s="1"/>
  <c r="FF156" i="15"/>
  <c r="GT156" i="15" s="1"/>
  <c r="FJ157" i="15"/>
  <c r="GX157" i="15" s="1"/>
  <c r="FF158" i="15"/>
  <c r="GT158" i="15" s="1"/>
  <c r="FF160" i="15"/>
  <c r="GT160" i="15" s="1"/>
  <c r="FF161" i="15"/>
  <c r="GT161" i="15" s="1"/>
  <c r="FJ165" i="15"/>
  <c r="GX165" i="15" s="1"/>
  <c r="FR165" i="15"/>
  <c r="HF165" i="15" s="1"/>
  <c r="FJ168" i="15"/>
  <c r="GX168" i="15" s="1"/>
  <c r="FI163" i="15"/>
  <c r="GW163" i="15" s="1"/>
  <c r="FI127" i="15"/>
  <c r="GW127" i="15" s="1"/>
  <c r="FE128" i="15"/>
  <c r="GS128" i="15" s="1"/>
  <c r="FI130" i="15"/>
  <c r="GW130" i="15" s="1"/>
  <c r="FI134" i="15"/>
  <c r="GW134" i="15" s="1"/>
  <c r="FE135" i="15"/>
  <c r="GS135" i="15" s="1"/>
  <c r="FE138" i="15"/>
  <c r="GS138" i="15" s="1"/>
  <c r="FI139" i="15"/>
  <c r="GW139" i="15" s="1"/>
  <c r="FQ139" i="15"/>
  <c r="HE139" i="15" s="1"/>
  <c r="FI140" i="15"/>
  <c r="GW140" i="15" s="1"/>
  <c r="FE142" i="15"/>
  <c r="GS142" i="15" s="1"/>
  <c r="FI144" i="15"/>
  <c r="GW144" i="15" s="1"/>
  <c r="FQ144" i="15"/>
  <c r="HE144" i="15" s="1"/>
  <c r="FI145" i="15"/>
  <c r="GW145" i="15" s="1"/>
  <c r="FE146" i="15"/>
  <c r="GS146" i="15" s="1"/>
  <c r="FQ146" i="15"/>
  <c r="HE146" i="15" s="1"/>
  <c r="GE44" i="14"/>
  <c r="HS44" i="14" s="1"/>
  <c r="GA49" i="14"/>
  <c r="HO49" i="14" s="1"/>
  <c r="GM50" i="14"/>
  <c r="IA50" i="14" s="1"/>
  <c r="FZ49" i="14"/>
  <c r="HN49" i="14" s="1"/>
  <c r="GD52" i="14"/>
  <c r="HR52" i="14" s="1"/>
  <c r="GF42" i="14"/>
  <c r="HT42" i="14" s="1"/>
  <c r="GJ45" i="14"/>
  <c r="HX45" i="14" s="1"/>
  <c r="HJ45" i="14" s="1"/>
  <c r="GN52" i="14"/>
  <c r="IB52" i="14" s="1"/>
  <c r="GD62" i="14"/>
  <c r="HR62" i="14" s="1"/>
  <c r="GL64" i="14"/>
  <c r="HZ64" i="14" s="1"/>
  <c r="GL89" i="14"/>
  <c r="HZ89" i="14" s="1"/>
  <c r="FZ96" i="14"/>
  <c r="HN96" i="14" s="1"/>
  <c r="GD99" i="14"/>
  <c r="HR99" i="14" s="1"/>
  <c r="GD103" i="14"/>
  <c r="HR103" i="14" s="1"/>
  <c r="GL109" i="14"/>
  <c r="HZ109" i="14" s="1"/>
  <c r="GC63" i="14"/>
  <c r="HQ63" i="14" s="1"/>
  <c r="GC96" i="14"/>
  <c r="HQ96" i="14" s="1"/>
  <c r="GK98" i="14"/>
  <c r="HY98" i="14" s="1"/>
  <c r="GC100" i="14"/>
  <c r="HQ100" i="14" s="1"/>
  <c r="FY101" i="14"/>
  <c r="HM101" i="14" s="1"/>
  <c r="GN65" i="14"/>
  <c r="IB65" i="14" s="1"/>
  <c r="GF71" i="14"/>
  <c r="HT71" i="14" s="1"/>
  <c r="GB76" i="14"/>
  <c r="HP76" i="14" s="1"/>
  <c r="GN85" i="14"/>
  <c r="IB85" i="14" s="1"/>
  <c r="GM73" i="14"/>
  <c r="IA73" i="14" s="1"/>
  <c r="GM85" i="14"/>
  <c r="IA85" i="14" s="1"/>
  <c r="GE96" i="14"/>
  <c r="HS96" i="14" s="1"/>
  <c r="GA97" i="14"/>
  <c r="HO97" i="14" s="1"/>
  <c r="GM110" i="14"/>
  <c r="IA110" i="14" s="1"/>
  <c r="GD114" i="14"/>
  <c r="HR114" i="14" s="1"/>
  <c r="GD118" i="14"/>
  <c r="HR118" i="14" s="1"/>
  <c r="GL132" i="14"/>
  <c r="HZ132" i="14" s="1"/>
  <c r="FZ151" i="14"/>
  <c r="HN151" i="14" s="1"/>
  <c r="GL152" i="14"/>
  <c r="HZ152" i="14" s="1"/>
  <c r="GL156" i="14"/>
  <c r="HZ156" i="14" s="1"/>
  <c r="FZ159" i="14"/>
  <c r="HN159" i="14" s="1"/>
  <c r="GK129" i="14"/>
  <c r="HY129" i="14" s="1"/>
  <c r="GC131" i="14"/>
  <c r="HQ131" i="14" s="1"/>
  <c r="GK133" i="14"/>
  <c r="HY133" i="14" s="1"/>
  <c r="FY136" i="14"/>
  <c r="HM136" i="14" s="1"/>
  <c r="GK137" i="14"/>
  <c r="HY137" i="14" s="1"/>
  <c r="GK141" i="14"/>
  <c r="HY141" i="14" s="1"/>
  <c r="GK145" i="14"/>
  <c r="HY145" i="14" s="1"/>
  <c r="GK149" i="14"/>
  <c r="HY149" i="14" s="1"/>
  <c r="GK153" i="14"/>
  <c r="HY153" i="14" s="1"/>
  <c r="GK157" i="14"/>
  <c r="HY157" i="14" s="1"/>
  <c r="GC159" i="14"/>
  <c r="HQ159" i="14" s="1"/>
  <c r="GK161" i="14"/>
  <c r="HY161" i="14" s="1"/>
  <c r="FY164" i="14"/>
  <c r="HM164" i="14" s="1"/>
  <c r="GF118" i="14"/>
  <c r="HT118" i="14" s="1"/>
  <c r="GE115" i="14"/>
  <c r="HS115" i="14" s="1"/>
  <c r="GM129" i="14"/>
  <c r="IA129" i="14" s="1"/>
  <c r="GA136" i="14"/>
  <c r="HO136" i="14" s="1"/>
  <c r="GE143" i="14"/>
  <c r="HS143" i="14" s="1"/>
  <c r="GI154" i="14"/>
  <c r="FU154" i="14" s="1"/>
  <c r="GE159" i="14"/>
  <c r="HS159" i="14" s="1"/>
  <c r="GL169" i="14"/>
  <c r="HZ169" i="14" s="1"/>
  <c r="FI43" i="15"/>
  <c r="GW43" i="15" s="1"/>
  <c r="FI48" i="15"/>
  <c r="GW48" i="15" s="1"/>
  <c r="FI51" i="15"/>
  <c r="GW51" i="15" s="1"/>
  <c r="FQ51" i="15"/>
  <c r="HE51" i="15" s="1"/>
  <c r="FI52" i="15"/>
  <c r="GW52" i="15" s="1"/>
  <c r="FE53" i="15"/>
  <c r="GS53" i="15" s="1"/>
  <c r="FE58" i="15"/>
  <c r="GS58" i="15" s="1"/>
  <c r="FI59" i="15"/>
  <c r="GW59" i="15" s="1"/>
  <c r="FQ59" i="15"/>
  <c r="HE59" i="15" s="1"/>
  <c r="FI60" i="15"/>
  <c r="GW60" i="15" s="1"/>
  <c r="FE61" i="15"/>
  <c r="GS61" i="15" s="1"/>
  <c r="FI62" i="15"/>
  <c r="GW62" i="15" s="1"/>
  <c r="FI64" i="15"/>
  <c r="GW64" i="15" s="1"/>
  <c r="FI66" i="15"/>
  <c r="GW66" i="15" s="1"/>
  <c r="FQ66" i="15"/>
  <c r="HE66" i="15" s="1"/>
  <c r="FI68" i="15"/>
  <c r="GW68" i="15" s="1"/>
  <c r="FE69" i="15"/>
  <c r="GS69" i="15" s="1"/>
  <c r="FE70" i="15"/>
  <c r="GS70" i="15" s="1"/>
  <c r="FI71" i="15"/>
  <c r="GW71" i="15" s="1"/>
  <c r="FI77" i="15"/>
  <c r="GW77" i="15" s="1"/>
  <c r="FQ77" i="15"/>
  <c r="HE77" i="15" s="1"/>
  <c r="FI80" i="15"/>
  <c r="GW80" i="15" s="1"/>
  <c r="FI82" i="15"/>
  <c r="GW82" i="15" s="1"/>
  <c r="FQ82" i="15"/>
  <c r="HE82" i="15" s="1"/>
  <c r="FE84" i="15"/>
  <c r="GS84" i="15" s="1"/>
  <c r="FE85" i="15"/>
  <c r="GS85" i="15" s="1"/>
  <c r="FQ85" i="15"/>
  <c r="HE85" i="15" s="1"/>
  <c r="FI86" i="15"/>
  <c r="GW86" i="15" s="1"/>
  <c r="FQ86" i="15"/>
  <c r="HE86" i="15" s="1"/>
  <c r="FI87" i="15"/>
  <c r="GW87" i="15" s="1"/>
  <c r="FI93" i="15"/>
  <c r="GW93" i="15" s="1"/>
  <c r="FQ93" i="15"/>
  <c r="HE93" i="15" s="1"/>
  <c r="FI94" i="15"/>
  <c r="GW94" i="15" s="1"/>
  <c r="FQ94" i="15"/>
  <c r="HE94" i="15" s="1"/>
  <c r="FI95" i="15"/>
  <c r="GW95" i="15" s="1"/>
  <c r="FQ95" i="15"/>
  <c r="HE95" i="15" s="1"/>
  <c r="FE106" i="15"/>
  <c r="GS106" i="15" s="1"/>
  <c r="FE107" i="15"/>
  <c r="GS107" i="15" s="1"/>
  <c r="FE108" i="15"/>
  <c r="GS108" i="15" s="1"/>
  <c r="FI109" i="15"/>
  <c r="GW109" i="15" s="1"/>
  <c r="FE112" i="15"/>
  <c r="GS112" i="15" s="1"/>
  <c r="FI113" i="15"/>
  <c r="GW113" i="15" s="1"/>
  <c r="FI117" i="15"/>
  <c r="GW117" i="15" s="1"/>
  <c r="FI120" i="15"/>
  <c r="GW120" i="15" s="1"/>
  <c r="FQ120" i="15"/>
  <c r="HE120" i="15" s="1"/>
  <c r="FI123" i="15"/>
  <c r="GW123" i="15" s="1"/>
  <c r="FL37" i="15"/>
  <c r="GZ37" i="15" s="1"/>
  <c r="FT37" i="15"/>
  <c r="HH37" i="15" s="1"/>
  <c r="FL38" i="15"/>
  <c r="GZ38" i="15" s="1"/>
  <c r="FH39" i="15"/>
  <c r="GV39" i="15" s="1"/>
  <c r="FL41" i="15"/>
  <c r="GZ41" i="15" s="1"/>
  <c r="FT41" i="15"/>
  <c r="HH41" i="15" s="1"/>
  <c r="FL43" i="15"/>
  <c r="GZ43" i="15" s="1"/>
  <c r="FH44" i="15"/>
  <c r="GV44" i="15" s="1"/>
  <c r="FH47" i="15"/>
  <c r="GV47" i="15" s="1"/>
  <c r="FH48" i="15"/>
  <c r="GV48" i="15" s="1"/>
  <c r="FH51" i="15"/>
  <c r="GV51" i="15" s="1"/>
  <c r="FL53" i="15"/>
  <c r="GZ53" i="15" s="1"/>
  <c r="FT53" i="15"/>
  <c r="HH53" i="15" s="1"/>
  <c r="FL56" i="15"/>
  <c r="GZ56" i="15" s="1"/>
  <c r="FT56" i="15"/>
  <c r="HH56" i="15" s="1"/>
  <c r="FL57" i="15"/>
  <c r="GZ57" i="15" s="1"/>
  <c r="FH58" i="15"/>
  <c r="GV58" i="15" s="1"/>
  <c r="FH59" i="15"/>
  <c r="GV59" i="15" s="1"/>
  <c r="FH60" i="15"/>
  <c r="GV60" i="15" s="1"/>
  <c r="FH61" i="15"/>
  <c r="GV61" i="15" s="1"/>
  <c r="FL62" i="15"/>
  <c r="GZ62" i="15" s="1"/>
  <c r="FH63" i="15"/>
  <c r="GV63" i="15" s="1"/>
  <c r="FH64" i="15"/>
  <c r="GV64" i="15" s="1"/>
  <c r="FH66" i="15"/>
  <c r="GV66" i="15" s="1"/>
  <c r="FL67" i="15"/>
  <c r="GZ67" i="15" s="1"/>
  <c r="FH68" i="15"/>
  <c r="GV68" i="15" s="1"/>
  <c r="FH70" i="15"/>
  <c r="GV70" i="15" s="1"/>
  <c r="FH71" i="15"/>
  <c r="GV71" i="15" s="1"/>
  <c r="FH74" i="15"/>
  <c r="GV74" i="15" s="1"/>
  <c r="FH77" i="15"/>
  <c r="GV77" i="15" s="1"/>
  <c r="FH78" i="15"/>
  <c r="GV78" i="15" s="1"/>
  <c r="FL80" i="15"/>
  <c r="GZ80" i="15" s="1"/>
  <c r="FH81" i="15"/>
  <c r="GV81" i="15" s="1"/>
  <c r="FH82" i="15"/>
  <c r="GV82" i="15" s="1"/>
  <c r="FH84" i="15"/>
  <c r="GV84" i="15" s="1"/>
  <c r="FH85" i="15"/>
  <c r="GV85" i="15" s="1"/>
  <c r="FL86" i="15"/>
  <c r="GZ86" i="15" s="1"/>
  <c r="FT86" i="15"/>
  <c r="HH86" i="15" s="1"/>
  <c r="FL87" i="15"/>
  <c r="GZ87" i="15" s="1"/>
  <c r="FH92" i="15"/>
  <c r="GV92" i="15" s="1"/>
  <c r="FL94" i="15"/>
  <c r="GZ94" i="15" s="1"/>
  <c r="FT94" i="15"/>
  <c r="HH94" i="15" s="1"/>
  <c r="FH99" i="15"/>
  <c r="GV99" i="15" s="1"/>
  <c r="FH100" i="15"/>
  <c r="GV100" i="15" s="1"/>
  <c r="FL104" i="15"/>
  <c r="GZ104" i="15" s="1"/>
  <c r="FT104" i="15"/>
  <c r="HH104" i="15" s="1"/>
  <c r="FL105" i="15"/>
  <c r="GZ105" i="15" s="1"/>
  <c r="FL107" i="15"/>
  <c r="GZ107" i="15" s="1"/>
  <c r="FH108" i="15"/>
  <c r="GV108" i="15" s="1"/>
  <c r="FL109" i="15"/>
  <c r="GZ109" i="15" s="1"/>
  <c r="FL112" i="15"/>
  <c r="GZ112" i="15" s="1"/>
  <c r="FH113" i="15"/>
  <c r="GV113" i="15" s="1"/>
  <c r="FH115" i="15"/>
  <c r="GV115" i="15" s="1"/>
  <c r="FH116" i="15"/>
  <c r="GV116" i="15" s="1"/>
  <c r="FT116" i="15"/>
  <c r="HH116" i="15" s="1"/>
  <c r="FL119" i="15"/>
  <c r="GZ119" i="15" s="1"/>
  <c r="FH120" i="15"/>
  <c r="GV120" i="15" s="1"/>
  <c r="FH123" i="15"/>
  <c r="GV123" i="15" s="1"/>
  <c r="FL126" i="15"/>
  <c r="GZ126" i="15" s="1"/>
  <c r="FH127" i="15"/>
  <c r="GV127" i="15" s="1"/>
  <c r="FH128" i="15"/>
  <c r="GV128" i="15" s="1"/>
  <c r="FT128" i="15"/>
  <c r="HH128" i="15" s="1"/>
  <c r="FL129" i="15"/>
  <c r="GZ129" i="15" s="1"/>
  <c r="FH130" i="15"/>
  <c r="GV130" i="15" s="1"/>
  <c r="FL134" i="15"/>
  <c r="GZ134" i="15" s="1"/>
  <c r="FT134" i="15"/>
  <c r="HH134" i="15" s="1"/>
  <c r="FL135" i="15"/>
  <c r="GZ135" i="15" s="1"/>
  <c r="FT135" i="15"/>
  <c r="HH135" i="15" s="1"/>
  <c r="FH137" i="15"/>
  <c r="GV137" i="15" s="1"/>
  <c r="FT137" i="15"/>
  <c r="HH137" i="15" s="1"/>
  <c r="FL138" i="15"/>
  <c r="GZ138" i="15" s="1"/>
  <c r="FT138" i="15"/>
  <c r="HH138" i="15" s="1"/>
  <c r="FL139" i="15"/>
  <c r="GZ139" i="15" s="1"/>
  <c r="FS138" i="15"/>
  <c r="HG138" i="15" s="1"/>
  <c r="FK139" i="15"/>
  <c r="GY139" i="15" s="1"/>
  <c r="FS139" i="15"/>
  <c r="HG139" i="15" s="1"/>
  <c r="FK140" i="15"/>
  <c r="GY140" i="15" s="1"/>
  <c r="FG141" i="15"/>
  <c r="GU141" i="15" s="1"/>
  <c r="FG142" i="15"/>
  <c r="GU142" i="15" s="1"/>
  <c r="FK144" i="15"/>
  <c r="GY144" i="15" s="1"/>
  <c r="FS144" i="15"/>
  <c r="HG144" i="15" s="1"/>
  <c r="FK146" i="15"/>
  <c r="GY146" i="15" s="1"/>
  <c r="FS146" i="15"/>
  <c r="HG146" i="15" s="1"/>
  <c r="FG148" i="15"/>
  <c r="GU148" i="15" s="1"/>
  <c r="FS154" i="15"/>
  <c r="HG154" i="15" s="1"/>
  <c r="FK156" i="15"/>
  <c r="GY156" i="15" s="1"/>
  <c r="FS156" i="15"/>
  <c r="HG156" i="15" s="1"/>
  <c r="FG160" i="15"/>
  <c r="GU160" i="15" s="1"/>
  <c r="FG161" i="15"/>
  <c r="GU161" i="15" s="1"/>
  <c r="FG162" i="15"/>
  <c r="GU162" i="15" s="1"/>
  <c r="FS162" i="15"/>
  <c r="HG162" i="15" s="1"/>
  <c r="FK163" i="15"/>
  <c r="GY163" i="15" s="1"/>
  <c r="FK165" i="15"/>
  <c r="GY165" i="15" s="1"/>
  <c r="FS165" i="15"/>
  <c r="HG165" i="15" s="1"/>
  <c r="FG167" i="15"/>
  <c r="GU167" i="15" s="1"/>
  <c r="FG168" i="15"/>
  <c r="GU168" i="15" s="1"/>
  <c r="FQ160" i="15"/>
  <c r="HE160" i="15" s="1"/>
  <c r="FE163" i="15"/>
  <c r="GS163" i="15" s="1"/>
  <c r="FJ139" i="15"/>
  <c r="GX139" i="15" s="1"/>
  <c r="FR139" i="15"/>
  <c r="HF139" i="15" s="1"/>
  <c r="FJ140" i="15"/>
  <c r="GX140" i="15" s="1"/>
  <c r="FF141" i="15"/>
  <c r="GT141" i="15" s="1"/>
  <c r="FJ144" i="15"/>
  <c r="GX144" i="15" s="1"/>
  <c r="FF145" i="15"/>
  <c r="GT145" i="15" s="1"/>
  <c r="FF147" i="15"/>
  <c r="GT147" i="15" s="1"/>
  <c r="FJ148" i="15"/>
  <c r="GX148" i="15" s="1"/>
  <c r="FF152" i="15"/>
  <c r="GT152" i="15" s="1"/>
  <c r="FJ156" i="15"/>
  <c r="GX156" i="15" s="1"/>
  <c r="FF157" i="15"/>
  <c r="GT157" i="15" s="1"/>
  <c r="FJ158" i="15"/>
  <c r="GX158" i="15" s="1"/>
  <c r="FJ160" i="15"/>
  <c r="GX160" i="15" s="1"/>
  <c r="FR160" i="15"/>
  <c r="HF160" i="15" s="1"/>
  <c r="FJ161" i="15"/>
  <c r="GX161" i="15" s="1"/>
  <c r="FR161" i="15"/>
  <c r="HF161" i="15" s="1"/>
  <c r="FJ162" i="15"/>
  <c r="GX162" i="15" s="1"/>
  <c r="FF163" i="15"/>
  <c r="GT163" i="15" s="1"/>
  <c r="FF165" i="15"/>
  <c r="GT165" i="15" s="1"/>
  <c r="FJ167" i="15"/>
  <c r="GX167" i="15" s="1"/>
  <c r="FE160" i="15"/>
  <c r="GS160" i="15" s="1"/>
  <c r="FQ165" i="15"/>
  <c r="HE165" i="15" s="1"/>
  <c r="FE126" i="15"/>
  <c r="GS126" i="15" s="1"/>
  <c r="FE127" i="15"/>
  <c r="GS127" i="15" s="1"/>
  <c r="FI129" i="15"/>
  <c r="GW129" i="15" s="1"/>
  <c r="FE130" i="15"/>
  <c r="GS130" i="15" s="1"/>
  <c r="FI132" i="15"/>
  <c r="GW132" i="15" s="1"/>
  <c r="FE134" i="15"/>
  <c r="GS134" i="15" s="1"/>
  <c r="FI135" i="15"/>
  <c r="GW135" i="15" s="1"/>
  <c r="FQ135" i="15"/>
  <c r="HE135" i="15" s="1"/>
  <c r="FI138" i="15"/>
  <c r="GW138" i="15" s="1"/>
  <c r="FE139" i="15"/>
  <c r="GS139" i="15" s="1"/>
  <c r="FE140" i="15"/>
  <c r="GS140" i="15" s="1"/>
  <c r="FI143" i="15"/>
  <c r="GW143" i="15" s="1"/>
  <c r="FE144" i="15"/>
  <c r="GS144" i="15" s="1"/>
  <c r="FE145" i="15"/>
  <c r="GS145" i="15" s="1"/>
  <c r="FE147" i="15"/>
  <c r="GS147" i="15" s="1"/>
  <c r="FI156" i="15"/>
  <c r="GW156" i="15" s="1"/>
  <c r="FQ167" i="15"/>
  <c r="HE167" i="15" s="1"/>
  <c r="FT139" i="15"/>
  <c r="HH139" i="15" s="1"/>
  <c r="FL140" i="15"/>
  <c r="GZ140" i="15" s="1"/>
  <c r="FT140" i="15"/>
  <c r="HH140" i="15" s="1"/>
  <c r="GE55" i="14"/>
  <c r="HS55" i="14" s="1"/>
  <c r="GL49" i="14"/>
  <c r="HZ49" i="14" s="1"/>
  <c r="GC42" i="14"/>
  <c r="HQ42" i="14" s="1"/>
  <c r="GC50" i="14"/>
  <c r="HQ50" i="14" s="1"/>
  <c r="GK60" i="14"/>
  <c r="HY60" i="14" s="1"/>
  <c r="GJ36" i="14"/>
  <c r="HX36" i="14" s="1"/>
  <c r="HJ36" i="14" s="1"/>
  <c r="GF45" i="14"/>
  <c r="HT45" i="14" s="1"/>
  <c r="GL71" i="14"/>
  <c r="HZ71" i="14" s="1"/>
  <c r="GL75" i="14"/>
  <c r="HZ75" i="14" s="1"/>
  <c r="GH76" i="14"/>
  <c r="FX76" i="14" s="1"/>
  <c r="GL83" i="14"/>
  <c r="HZ83" i="14" s="1"/>
  <c r="GC91" i="14"/>
  <c r="HQ91" i="14" s="1"/>
  <c r="GK97" i="14"/>
  <c r="HY97" i="14" s="1"/>
  <c r="GK101" i="14"/>
  <c r="HY101" i="14" s="1"/>
  <c r="GK105" i="14"/>
  <c r="HY105" i="14" s="1"/>
  <c r="GC111" i="14"/>
  <c r="HQ111" i="14" s="1"/>
  <c r="GJ73" i="14"/>
  <c r="FV73" i="14" s="1"/>
  <c r="GF95" i="14"/>
  <c r="HT95" i="14" s="1"/>
  <c r="GN97" i="14"/>
  <c r="IB97" i="14" s="1"/>
  <c r="GF99" i="14"/>
  <c r="HT99" i="14" s="1"/>
  <c r="GN101" i="14"/>
  <c r="IB101" i="14" s="1"/>
  <c r="GA71" i="14"/>
  <c r="HO71" i="14" s="1"/>
  <c r="GM72" i="14"/>
  <c r="IA72" i="14" s="1"/>
  <c r="GM97" i="14"/>
  <c r="IA97" i="14" s="1"/>
  <c r="GD117" i="14"/>
  <c r="HR117" i="14" s="1"/>
  <c r="FZ118" i="14"/>
  <c r="HN118" i="14" s="1"/>
  <c r="GD121" i="14"/>
  <c r="HR121" i="14" s="1"/>
  <c r="FZ122" i="14"/>
  <c r="HN122" i="14" s="1"/>
  <c r="GL127" i="14"/>
  <c r="HZ127" i="14" s="1"/>
  <c r="GD133" i="14"/>
  <c r="HR133" i="14" s="1"/>
  <c r="GD149" i="14"/>
  <c r="HR149" i="14" s="1"/>
  <c r="GL159" i="14"/>
  <c r="HZ159" i="14" s="1"/>
  <c r="GC122" i="14"/>
  <c r="HQ122" i="14" s="1"/>
  <c r="GK132" i="14"/>
  <c r="HY132" i="14" s="1"/>
  <c r="GB114" i="14"/>
  <c r="HP114" i="14" s="1"/>
  <c r="GN151" i="14"/>
  <c r="IB151" i="14" s="1"/>
  <c r="GE118" i="14"/>
  <c r="HS118" i="14" s="1"/>
  <c r="GE122" i="14"/>
  <c r="HS122" i="14" s="1"/>
  <c r="GE126" i="14"/>
  <c r="HS126" i="14" s="1"/>
  <c r="GA143" i="14"/>
  <c r="HO143" i="14" s="1"/>
  <c r="GE150" i="14"/>
  <c r="HS150" i="14" s="1"/>
  <c r="GA151" i="14"/>
  <c r="HO151" i="14" s="1"/>
  <c r="GE154" i="14"/>
  <c r="HS154" i="14" s="1"/>
  <c r="GD164" i="14"/>
  <c r="HR164" i="14" s="1"/>
  <c r="GL166" i="14"/>
  <c r="HZ166" i="14" s="1"/>
  <c r="GC166" i="14"/>
  <c r="HQ166" i="14" s="1"/>
  <c r="GJ162" i="14"/>
  <c r="HX162" i="14" s="1"/>
  <c r="HJ162" i="14" s="1"/>
  <c r="GF169" i="14"/>
  <c r="HT169" i="14" s="1"/>
  <c r="GI49" i="14"/>
  <c r="FU49" i="14" s="1"/>
  <c r="GI53" i="14"/>
  <c r="FU53" i="14" s="1"/>
  <c r="GD42" i="14"/>
  <c r="HR42" i="14" s="1"/>
  <c r="GL44" i="14"/>
  <c r="HZ44" i="14" s="1"/>
  <c r="GC49" i="14"/>
  <c r="HQ49" i="14" s="1"/>
  <c r="GJ47" i="14"/>
  <c r="FV47" i="14" s="1"/>
  <c r="GB49" i="14"/>
  <c r="HP49" i="14" s="1"/>
  <c r="GL70" i="14"/>
  <c r="HZ70" i="14" s="1"/>
  <c r="GD72" i="14"/>
  <c r="HR72" i="14" s="1"/>
  <c r="FZ73" i="14"/>
  <c r="HN73" i="14" s="1"/>
  <c r="GD76" i="14"/>
  <c r="HR76" i="14" s="1"/>
  <c r="GL91" i="14"/>
  <c r="HZ91" i="14" s="1"/>
  <c r="GD101" i="14"/>
  <c r="HR101" i="14" s="1"/>
  <c r="GL111" i="14"/>
  <c r="HZ111" i="14" s="1"/>
  <c r="GK63" i="14"/>
  <c r="HY63" i="14" s="1"/>
  <c r="GC85" i="14"/>
  <c r="HQ85" i="14" s="1"/>
  <c r="GC102" i="14"/>
  <c r="HQ102" i="14" s="1"/>
  <c r="GC110" i="14"/>
  <c r="HQ110" i="14" s="1"/>
  <c r="GN67" i="14"/>
  <c r="IB67" i="14" s="1"/>
  <c r="GB91" i="14"/>
  <c r="HP91" i="14" s="1"/>
  <c r="GF98" i="14"/>
  <c r="HT98" i="14" s="1"/>
  <c r="GF110" i="14"/>
  <c r="HT110" i="14" s="1"/>
  <c r="GM71" i="14"/>
  <c r="IA71" i="14" s="1"/>
  <c r="GE98" i="14"/>
  <c r="HS98" i="14" s="1"/>
  <c r="GD116" i="14"/>
  <c r="HR116" i="14" s="1"/>
  <c r="FZ121" i="14"/>
  <c r="HN121" i="14" s="1"/>
  <c r="GL122" i="14"/>
  <c r="HZ122" i="14" s="1"/>
  <c r="GL126" i="14"/>
  <c r="HZ126" i="14" s="1"/>
  <c r="GL130" i="14"/>
  <c r="HZ130" i="14" s="1"/>
  <c r="GD136" i="14"/>
  <c r="HR136" i="14" s="1"/>
  <c r="GL154" i="14"/>
  <c r="HZ154" i="14" s="1"/>
  <c r="GC121" i="14"/>
  <c r="HQ121" i="14" s="1"/>
  <c r="FY122" i="14"/>
  <c r="HM122" i="14" s="1"/>
  <c r="GK143" i="14"/>
  <c r="HY143" i="14" s="1"/>
  <c r="GK151" i="14"/>
  <c r="HY151" i="14" s="1"/>
  <c r="GN114" i="14"/>
  <c r="IB114" i="14" s="1"/>
  <c r="GF116" i="14"/>
  <c r="HT116" i="14" s="1"/>
  <c r="GB121" i="14"/>
  <c r="HP121" i="14" s="1"/>
  <c r="GB133" i="14"/>
  <c r="HP133" i="14" s="1"/>
  <c r="GN150" i="14"/>
  <c r="IB150" i="14" s="1"/>
  <c r="GF152" i="14"/>
  <c r="HT152" i="14" s="1"/>
  <c r="GN154" i="14"/>
  <c r="IB154" i="14" s="1"/>
  <c r="GA114" i="14"/>
  <c r="HO114" i="14" s="1"/>
  <c r="GA118" i="14"/>
  <c r="HO118" i="14" s="1"/>
  <c r="GE125" i="14"/>
  <c r="HS125" i="14" s="1"/>
  <c r="GE133" i="14"/>
  <c r="HS133" i="14" s="1"/>
  <c r="GE137" i="14"/>
  <c r="HS137" i="14" s="1"/>
  <c r="GE149" i="14"/>
  <c r="HS149" i="14" s="1"/>
  <c r="GA154" i="14"/>
  <c r="HO154" i="14" s="1"/>
  <c r="FY166" i="14"/>
  <c r="HM166" i="14" s="1"/>
  <c r="FS69" i="15"/>
  <c r="HG69" i="15" s="1"/>
  <c r="FF84" i="15"/>
  <c r="GT84" i="15" s="1"/>
  <c r="FJ86" i="15"/>
  <c r="GX86" i="15" s="1"/>
  <c r="FR86" i="15"/>
  <c r="HF86" i="15" s="1"/>
  <c r="FF135" i="15"/>
  <c r="GT135" i="15" s="1"/>
  <c r="FI147" i="15"/>
  <c r="GW147" i="15" s="1"/>
  <c r="FQ147" i="15"/>
  <c r="HE147" i="15" s="1"/>
  <c r="FI148" i="15"/>
  <c r="GW148" i="15" s="1"/>
  <c r="FI161" i="15"/>
  <c r="GW161" i="15" s="1"/>
  <c r="FI165" i="15"/>
  <c r="GW165" i="15" s="1"/>
  <c r="FH140" i="15"/>
  <c r="GV140" i="15" s="1"/>
  <c r="FH141" i="15"/>
  <c r="GV141" i="15" s="1"/>
  <c r="FL142" i="15"/>
  <c r="GZ142" i="15" s="1"/>
  <c r="FH143" i="15"/>
  <c r="GV143" i="15" s="1"/>
  <c r="FL144" i="15"/>
  <c r="GZ144" i="15" s="1"/>
  <c r="FL141" i="15"/>
  <c r="GZ141" i="15" s="1"/>
  <c r="FH142" i="15"/>
  <c r="GV142" i="15" s="1"/>
  <c r="FL143" i="15"/>
  <c r="GZ143" i="15" s="1"/>
  <c r="FH144" i="15"/>
  <c r="GV144" i="15" s="1"/>
  <c r="FH145" i="15"/>
  <c r="GV145" i="15" s="1"/>
  <c r="FH146" i="15"/>
  <c r="GV146" i="15" s="1"/>
  <c r="FH153" i="15"/>
  <c r="GV153" i="15" s="1"/>
  <c r="FL147" i="15"/>
  <c r="GZ147" i="15" s="1"/>
  <c r="FL156" i="15"/>
  <c r="GZ156" i="15" s="1"/>
  <c r="FH157" i="15"/>
  <c r="GV157" i="15" s="1"/>
  <c r="FH158" i="15"/>
  <c r="GV158" i="15" s="1"/>
  <c r="FL160" i="15"/>
  <c r="GZ160" i="15" s="1"/>
  <c r="FT160" i="15"/>
  <c r="HH160" i="15" s="1"/>
  <c r="FL161" i="15"/>
  <c r="GZ161" i="15" s="1"/>
  <c r="FT161" i="15"/>
  <c r="HH161" i="15" s="1"/>
  <c r="FL162" i="15"/>
  <c r="GZ162" i="15" s="1"/>
  <c r="FH163" i="15"/>
  <c r="GV163" i="15" s="1"/>
  <c r="FL165" i="15"/>
  <c r="GZ165" i="15" s="1"/>
  <c r="FT165" i="15"/>
  <c r="HH165" i="15" s="1"/>
  <c r="FH167" i="15"/>
  <c r="GV167" i="15" s="1"/>
  <c r="FL168" i="15"/>
  <c r="GZ168" i="15" s="1"/>
  <c r="FT144" i="15"/>
  <c r="HH144" i="15" s="1"/>
  <c r="FL146" i="15"/>
  <c r="GZ146" i="15" s="1"/>
  <c r="FH147" i="15"/>
  <c r="GV147" i="15" s="1"/>
  <c r="FL153" i="15"/>
  <c r="GZ153" i="15" s="1"/>
  <c r="FH154" i="15"/>
  <c r="GV154" i="15" s="1"/>
  <c r="FH156" i="15"/>
  <c r="GV156" i="15" s="1"/>
  <c r="FL158" i="15"/>
  <c r="GZ158" i="15" s="1"/>
  <c r="FH159" i="15"/>
  <c r="GV159" i="15" s="1"/>
  <c r="FH160" i="15"/>
  <c r="GV160" i="15" s="1"/>
  <c r="FH161" i="15"/>
  <c r="GV161" i="15" s="1"/>
  <c r="FH162" i="15"/>
  <c r="GV162" i="15" s="1"/>
  <c r="FH165" i="15"/>
  <c r="GV165" i="15" s="1"/>
  <c r="FL167" i="15"/>
  <c r="GZ167" i="15" s="1"/>
  <c r="FH168" i="15"/>
  <c r="GV168" i="15" s="1"/>
  <c r="FE158" i="15"/>
  <c r="GS158" i="15" s="1"/>
  <c r="FI160" i="15"/>
  <c r="GW160" i="15" s="1"/>
  <c r="FE161" i="15"/>
  <c r="GS161" i="15" s="1"/>
  <c r="X35" i="15"/>
  <c r="Z35" i="15" s="1"/>
  <c r="U35" i="15"/>
  <c r="W35" i="15" s="1"/>
  <c r="V35" i="15"/>
  <c r="Y35" i="15"/>
  <c r="S35" i="15"/>
  <c r="GY6" i="15"/>
  <c r="IU6" i="15"/>
  <c r="HG6" i="15"/>
  <c r="JC6" i="15"/>
  <c r="GX6" i="15"/>
  <c r="IT6" i="15"/>
  <c r="HF6" i="15"/>
  <c r="JB6" i="15"/>
  <c r="GW6" i="15"/>
  <c r="IS6" i="15"/>
  <c r="HE6" i="15"/>
  <c r="JA6" i="15"/>
  <c r="GV6" i="15"/>
  <c r="IR6" i="15"/>
  <c r="FE165" i="15"/>
  <c r="GS165" i="15" s="1"/>
  <c r="FI167" i="15"/>
  <c r="GW167" i="15" s="1"/>
  <c r="GU6" i="15"/>
  <c r="IQ6" i="15"/>
  <c r="GT6" i="15"/>
  <c r="IP6" i="15"/>
  <c r="GS6" i="15"/>
  <c r="IO6" i="15"/>
  <c r="GZ6" i="15"/>
  <c r="IV6" i="15"/>
  <c r="HH6" i="15"/>
  <c r="JD6" i="15"/>
  <c r="FE168" i="15"/>
  <c r="GS168" i="15" s="1"/>
  <c r="FO37" i="15"/>
  <c r="CS37" i="15"/>
  <c r="IY9" i="15"/>
  <c r="HC9" i="15"/>
  <c r="GO9" i="15" s="1"/>
  <c r="FA9" i="15"/>
  <c r="IK9" i="15" s="1"/>
  <c r="CS51" i="15"/>
  <c r="FO51" i="15"/>
  <c r="FO58" i="15"/>
  <c r="CS58" i="15"/>
  <c r="CS69" i="15"/>
  <c r="FO69" i="15"/>
  <c r="FO82" i="15"/>
  <c r="CS82" i="15"/>
  <c r="FO93" i="15"/>
  <c r="CS93" i="15"/>
  <c r="FO94" i="15"/>
  <c r="CS94" i="15"/>
  <c r="FO95" i="15"/>
  <c r="CS95" i="15"/>
  <c r="FG96" i="15"/>
  <c r="GU96" i="15" s="1"/>
  <c r="J96" i="15"/>
  <c r="FO120" i="15"/>
  <c r="CS120" i="15"/>
  <c r="FO128" i="15"/>
  <c r="CS128" i="15"/>
  <c r="FO135" i="15"/>
  <c r="CS135" i="15"/>
  <c r="CV38" i="15"/>
  <c r="FN38" i="15"/>
  <c r="CV39" i="15"/>
  <c r="FN39" i="15"/>
  <c r="EL9" i="15"/>
  <c r="FF9" i="15" s="1"/>
  <c r="GT9" i="15" s="1"/>
  <c r="IX9" i="15"/>
  <c r="HB9" i="15"/>
  <c r="GR9" i="15" s="1"/>
  <c r="FD9" i="15"/>
  <c r="IN9" i="15" s="1"/>
  <c r="FF45" i="15"/>
  <c r="GT45" i="15" s="1"/>
  <c r="J45" i="15"/>
  <c r="FF47" i="15"/>
  <c r="GT47" i="15" s="1"/>
  <c r="J47" i="15"/>
  <c r="FN60" i="15"/>
  <c r="CV60" i="15"/>
  <c r="FF64" i="15"/>
  <c r="GT64" i="15" s="1"/>
  <c r="J64" i="15"/>
  <c r="CV77" i="15"/>
  <c r="FN77" i="15"/>
  <c r="FN82" i="15"/>
  <c r="CV82" i="15"/>
  <c r="CV83" i="15"/>
  <c r="J83" i="15" s="1"/>
  <c r="FN83" i="15"/>
  <c r="FN85" i="15"/>
  <c r="CV85" i="15"/>
  <c r="J85" i="15" s="1"/>
  <c r="CV86" i="15"/>
  <c r="FN86" i="15"/>
  <c r="CV87" i="15"/>
  <c r="FN87" i="15"/>
  <c r="CV94" i="15"/>
  <c r="FN94" i="15"/>
  <c r="FF102" i="15"/>
  <c r="GT102" i="15" s="1"/>
  <c r="J102" i="15"/>
  <c r="CV106" i="15"/>
  <c r="J106" i="15" s="1"/>
  <c r="FN106" i="15"/>
  <c r="FN108" i="15"/>
  <c r="CV108" i="15"/>
  <c r="FN120" i="15"/>
  <c r="CV120" i="15"/>
  <c r="FN128" i="15"/>
  <c r="CV128" i="15"/>
  <c r="CV130" i="15"/>
  <c r="FN130" i="15"/>
  <c r="FN134" i="15"/>
  <c r="CV134" i="15"/>
  <c r="CV138" i="15"/>
  <c r="FN138" i="15"/>
  <c r="FC170" i="15"/>
  <c r="HA170" i="15"/>
  <c r="GQ170" i="15" s="1"/>
  <c r="FE36" i="15"/>
  <c r="GS36" i="15" s="1"/>
  <c r="J36" i="15"/>
  <c r="CU39" i="15"/>
  <c r="FM39" i="15"/>
  <c r="FG36" i="15"/>
  <c r="GU36" i="15" s="1"/>
  <c r="FG37" i="15"/>
  <c r="GU37" i="15" s="1"/>
  <c r="FG38" i="15"/>
  <c r="GU38" i="15" s="1"/>
  <c r="FG39" i="15"/>
  <c r="GU39" i="15" s="1"/>
  <c r="FG44" i="15"/>
  <c r="GU44" i="15" s="1"/>
  <c r="FG45" i="15"/>
  <c r="GU45" i="15" s="1"/>
  <c r="FK47" i="15"/>
  <c r="GY47" i="15" s="1"/>
  <c r="FG48" i="15"/>
  <c r="GU48" i="15" s="1"/>
  <c r="FG51" i="15"/>
  <c r="GU51" i="15" s="1"/>
  <c r="FG52" i="15"/>
  <c r="GU52" i="15" s="1"/>
  <c r="FG53" i="15"/>
  <c r="GU53" i="15" s="1"/>
  <c r="FG55" i="15"/>
  <c r="GU55" i="15" s="1"/>
  <c r="FG56" i="15"/>
  <c r="GU56" i="15" s="1"/>
  <c r="FG57" i="15"/>
  <c r="GU57" i="15" s="1"/>
  <c r="FG58" i="15"/>
  <c r="GU58" i="15" s="1"/>
  <c r="FG59" i="15"/>
  <c r="GU59" i="15" s="1"/>
  <c r="FS59" i="15"/>
  <c r="HG59" i="15" s="1"/>
  <c r="FK60" i="15"/>
  <c r="GY60" i="15" s="1"/>
  <c r="FG61" i="15"/>
  <c r="GU61" i="15" s="1"/>
  <c r="FK66" i="15"/>
  <c r="GY66" i="15" s="1"/>
  <c r="FS66" i="15"/>
  <c r="HG66" i="15" s="1"/>
  <c r="FG69" i="15"/>
  <c r="GU69" i="15" s="1"/>
  <c r="FK70" i="15"/>
  <c r="GY70" i="15" s="1"/>
  <c r="FS70" i="15"/>
  <c r="HG70" i="15" s="1"/>
  <c r="FG74" i="15"/>
  <c r="GU74" i="15" s="1"/>
  <c r="FG77" i="15"/>
  <c r="GU77" i="15" s="1"/>
  <c r="FG79" i="15"/>
  <c r="GU79" i="15" s="1"/>
  <c r="FS79" i="15"/>
  <c r="HG79" i="15" s="1"/>
  <c r="FG81" i="15"/>
  <c r="GU81" i="15" s="1"/>
  <c r="FG82" i="15"/>
  <c r="GU82" i="15" s="1"/>
  <c r="FG83" i="15"/>
  <c r="GU83" i="15" s="1"/>
  <c r="FS83" i="15"/>
  <c r="HG83" i="15" s="1"/>
  <c r="FK84" i="15"/>
  <c r="GY84" i="15" s="1"/>
  <c r="FS84" i="15"/>
  <c r="HG84" i="15" s="1"/>
  <c r="FG86" i="15"/>
  <c r="GU86" i="15" s="1"/>
  <c r="FS86" i="15"/>
  <c r="HG86" i="15" s="1"/>
  <c r="FK87" i="15"/>
  <c r="GY87" i="15" s="1"/>
  <c r="FS87" i="15"/>
  <c r="HG87" i="15" s="1"/>
  <c r="FG92" i="15"/>
  <c r="GU92" i="15" s="1"/>
  <c r="FG93" i="15"/>
  <c r="GU93" i="15" s="1"/>
  <c r="FG94" i="15"/>
  <c r="GU94" i="15" s="1"/>
  <c r="FG95" i="15"/>
  <c r="GU95" i="15" s="1"/>
  <c r="FG99" i="15"/>
  <c r="GU99" i="15" s="1"/>
  <c r="FG100" i="15"/>
  <c r="GU100" i="15" s="1"/>
  <c r="FS100" i="15"/>
  <c r="HG100" i="15" s="1"/>
  <c r="FG104" i="15"/>
  <c r="GU104" i="15" s="1"/>
  <c r="FK107" i="15"/>
  <c r="GY107" i="15" s="1"/>
  <c r="FS107" i="15"/>
  <c r="HG107" i="15" s="1"/>
  <c r="FS108" i="15"/>
  <c r="HG108" i="15" s="1"/>
  <c r="FG111" i="15"/>
  <c r="GU111" i="15" s="1"/>
  <c r="FG112" i="15"/>
  <c r="GU112" i="15" s="1"/>
  <c r="FS112" i="15"/>
  <c r="HG112" i="15" s="1"/>
  <c r="FK113" i="15"/>
  <c r="GY113" i="15" s="1"/>
  <c r="FG119" i="15"/>
  <c r="GU119" i="15" s="1"/>
  <c r="FG120" i="15"/>
  <c r="GU120" i="15" s="1"/>
  <c r="FG123" i="15"/>
  <c r="GU123" i="15" s="1"/>
  <c r="FS123" i="15"/>
  <c r="HG123" i="15" s="1"/>
  <c r="FK127" i="15"/>
  <c r="GY127" i="15" s="1"/>
  <c r="FG128" i="15"/>
  <c r="GU128" i="15" s="1"/>
  <c r="FK130" i="15"/>
  <c r="GY130" i="15" s="1"/>
  <c r="FS130" i="15"/>
  <c r="HG130" i="15" s="1"/>
  <c r="FG132" i="15"/>
  <c r="GU132" i="15" s="1"/>
  <c r="FG133" i="15"/>
  <c r="GU133" i="15" s="1"/>
  <c r="FG134" i="15"/>
  <c r="GU134" i="15" s="1"/>
  <c r="FG135" i="15"/>
  <c r="GU135" i="15" s="1"/>
  <c r="FS137" i="15"/>
  <c r="HG137" i="15" s="1"/>
  <c r="FK138" i="15"/>
  <c r="GY138" i="15" s="1"/>
  <c r="FF36" i="15"/>
  <c r="GT36" i="15" s="1"/>
  <c r="FJ37" i="15"/>
  <c r="GX37" i="15" s="1"/>
  <c r="FF38" i="15"/>
  <c r="GT38" i="15" s="1"/>
  <c r="FF39" i="15"/>
  <c r="GT39" i="15" s="1"/>
  <c r="FF41" i="15"/>
  <c r="GT41" i="15" s="1"/>
  <c r="FJ43" i="15"/>
  <c r="GX43" i="15" s="1"/>
  <c r="FR43" i="15"/>
  <c r="HF43" i="15" s="1"/>
  <c r="FJ46" i="15"/>
  <c r="GX46" i="15" s="1"/>
  <c r="FJ48" i="15"/>
  <c r="GX48" i="15" s="1"/>
  <c r="FJ51" i="15"/>
  <c r="GX51" i="15" s="1"/>
  <c r="FR51" i="15"/>
  <c r="HF51" i="15" s="1"/>
  <c r="FJ53" i="15"/>
  <c r="GX53" i="15" s="1"/>
  <c r="FF54" i="15"/>
  <c r="GT54" i="15" s="1"/>
  <c r="FJ56" i="15"/>
  <c r="GX56" i="15" s="1"/>
  <c r="FF57" i="15"/>
  <c r="GT57" i="15" s="1"/>
  <c r="FJ58" i="15"/>
  <c r="GX58" i="15" s="1"/>
  <c r="FR58" i="15"/>
  <c r="HF58" i="15" s="1"/>
  <c r="FJ59" i="15"/>
  <c r="GX59" i="15" s="1"/>
  <c r="FF60" i="15"/>
  <c r="GT60" i="15" s="1"/>
  <c r="FJ61" i="15"/>
  <c r="GX61" i="15" s="1"/>
  <c r="FF62" i="15"/>
  <c r="GT62" i="15" s="1"/>
  <c r="FF63" i="15"/>
  <c r="GT63" i="15" s="1"/>
  <c r="FJ66" i="15"/>
  <c r="GX66" i="15" s="1"/>
  <c r="FF67" i="15"/>
  <c r="GT67" i="15" s="1"/>
  <c r="FF68" i="15"/>
  <c r="GT68" i="15" s="1"/>
  <c r="FJ69" i="15"/>
  <c r="GX69" i="15" s="1"/>
  <c r="FR69" i="15"/>
  <c r="HF69" i="15" s="1"/>
  <c r="FF74" i="15"/>
  <c r="GT74" i="15" s="1"/>
  <c r="FF77" i="15"/>
  <c r="GT77" i="15" s="1"/>
  <c r="FF78" i="15"/>
  <c r="GT78" i="15" s="1"/>
  <c r="FF80" i="15"/>
  <c r="GT80" i="15" s="1"/>
  <c r="FF81" i="15"/>
  <c r="GT81" i="15" s="1"/>
  <c r="FF82" i="15"/>
  <c r="GT82" i="15" s="1"/>
  <c r="FF83" i="15"/>
  <c r="GT83" i="15" s="1"/>
  <c r="FF85" i="15"/>
  <c r="GT85" i="15" s="1"/>
  <c r="FF86" i="15"/>
  <c r="GT86" i="15" s="1"/>
  <c r="FF87" i="15"/>
  <c r="GT87" i="15" s="1"/>
  <c r="FF92" i="15"/>
  <c r="GT92" i="15" s="1"/>
  <c r="FF94" i="15"/>
  <c r="GT94" i="15" s="1"/>
  <c r="FF95" i="15"/>
  <c r="GT95" i="15" s="1"/>
  <c r="FF99" i="15"/>
  <c r="GT99" i="15" s="1"/>
  <c r="FF100" i="15"/>
  <c r="GT100" i="15" s="1"/>
  <c r="FJ104" i="15"/>
  <c r="GX104" i="15" s="1"/>
  <c r="FF105" i="15"/>
  <c r="GT105" i="15" s="1"/>
  <c r="FF106" i="15"/>
  <c r="GT106" i="15" s="1"/>
  <c r="FJ107" i="15"/>
  <c r="GX107" i="15" s="1"/>
  <c r="FF108" i="15"/>
  <c r="GT108" i="15" s="1"/>
  <c r="FJ109" i="15"/>
  <c r="GX109" i="15" s="1"/>
  <c r="FJ111" i="15"/>
  <c r="GX111" i="15" s="1"/>
  <c r="FF112" i="15"/>
  <c r="GT112" i="15" s="1"/>
  <c r="FJ113" i="15"/>
  <c r="GX113" i="15" s="1"/>
  <c r="FJ115" i="15"/>
  <c r="GX115" i="15" s="1"/>
  <c r="FF116" i="15"/>
  <c r="GT116" i="15" s="1"/>
  <c r="FF117" i="15"/>
  <c r="GT117" i="15" s="1"/>
  <c r="FJ119" i="15"/>
  <c r="GX119" i="15" s="1"/>
  <c r="FF120" i="15"/>
  <c r="GT120" i="15" s="1"/>
  <c r="FF124" i="15"/>
  <c r="GT124" i="15" s="1"/>
  <c r="FJ125" i="15"/>
  <c r="GX125" i="15" s="1"/>
  <c r="FF126" i="15"/>
  <c r="GT126" i="15" s="1"/>
  <c r="FJ127" i="15"/>
  <c r="GX127" i="15" s="1"/>
  <c r="FF128" i="15"/>
  <c r="GT128" i="15" s="1"/>
  <c r="FJ129" i="15"/>
  <c r="GX129" i="15" s="1"/>
  <c r="FF130" i="15"/>
  <c r="GT130" i="15" s="1"/>
  <c r="FF132" i="15"/>
  <c r="GT132" i="15" s="1"/>
  <c r="FF133" i="15"/>
  <c r="GT133" i="15" s="1"/>
  <c r="FF134" i="15"/>
  <c r="GT134" i="15" s="1"/>
  <c r="FR135" i="15"/>
  <c r="HF135" i="15" s="1"/>
  <c r="FF137" i="15"/>
  <c r="GT137" i="15" s="1"/>
  <c r="FF138" i="15"/>
  <c r="GT138" i="15" s="1"/>
  <c r="FI37" i="15"/>
  <c r="GW37" i="15" s="1"/>
  <c r="FQ37" i="15"/>
  <c r="HE37" i="15" s="1"/>
  <c r="FI38" i="15"/>
  <c r="GW38" i="15" s="1"/>
  <c r="FE39" i="15"/>
  <c r="GS39" i="15" s="1"/>
  <c r="FH126" i="15"/>
  <c r="GV126" i="15" s="1"/>
  <c r="FG147" i="15"/>
  <c r="GU147" i="15" s="1"/>
  <c r="FJ143" i="15"/>
  <c r="GX143" i="15" s="1"/>
  <c r="FL148" i="15"/>
  <c r="GZ148" i="15" s="1"/>
  <c r="L88" i="15"/>
  <c r="M88" i="15" s="1"/>
  <c r="K88" i="15"/>
  <c r="EM9" i="15"/>
  <c r="FG9" i="15" s="1"/>
  <c r="GU9" i="15" s="1"/>
  <c r="CV135" i="15"/>
  <c r="FN135" i="15"/>
  <c r="EG9" i="15"/>
  <c r="M9" i="15"/>
  <c r="EO9" i="15"/>
  <c r="FI9" i="15" s="1"/>
  <c r="GW9" i="15" s="1"/>
  <c r="EW9" i="15"/>
  <c r="FQ9" i="15" s="1"/>
  <c r="HE9" i="15" s="1"/>
  <c r="FE42" i="15"/>
  <c r="GS42" i="15" s="1"/>
  <c r="J42" i="15"/>
  <c r="FM51" i="15"/>
  <c r="CU51" i="15"/>
  <c r="FE52" i="15"/>
  <c r="GS52" i="15" s="1"/>
  <c r="J52" i="15"/>
  <c r="CU53" i="15"/>
  <c r="FM53" i="15"/>
  <c r="FE56" i="15"/>
  <c r="GS56" i="15" s="1"/>
  <c r="J56" i="15"/>
  <c r="CU60" i="15"/>
  <c r="FM60" i="15"/>
  <c r="FE62" i="15"/>
  <c r="GS62" i="15" s="1"/>
  <c r="J62" i="15"/>
  <c r="FE67" i="15"/>
  <c r="GS67" i="15" s="1"/>
  <c r="J67" i="15"/>
  <c r="FE71" i="15"/>
  <c r="GS71" i="15" s="1"/>
  <c r="J71" i="15"/>
  <c r="CU77" i="15"/>
  <c r="FM77" i="15"/>
  <c r="FE78" i="15"/>
  <c r="GS78" i="15" s="1"/>
  <c r="J78" i="15"/>
  <c r="FE79" i="15"/>
  <c r="GS79" i="15" s="1"/>
  <c r="J79" i="15"/>
  <c r="FM80" i="15"/>
  <c r="CU80" i="15"/>
  <c r="FM82" i="15"/>
  <c r="CU82" i="15"/>
  <c r="FM86" i="15"/>
  <c r="CU86" i="15"/>
  <c r="FE92" i="15"/>
  <c r="GS92" i="15" s="1"/>
  <c r="J92" i="15"/>
  <c r="FE100" i="15"/>
  <c r="GS100" i="15" s="1"/>
  <c r="J100" i="15"/>
  <c r="FE109" i="15"/>
  <c r="GS109" i="15" s="1"/>
  <c r="J109" i="15"/>
  <c r="FM113" i="15"/>
  <c r="CU113" i="15"/>
  <c r="FE116" i="15"/>
  <c r="GS116" i="15" s="1"/>
  <c r="J116" i="15"/>
  <c r="FE117" i="15"/>
  <c r="GS117" i="15" s="1"/>
  <c r="J117" i="15"/>
  <c r="FP37" i="15"/>
  <c r="CT37" i="15"/>
  <c r="FP38" i="15"/>
  <c r="CT38" i="15"/>
  <c r="ER9" i="15"/>
  <c r="FL9" i="15" s="1"/>
  <c r="GZ9" i="15" s="1"/>
  <c r="EZ9" i="15"/>
  <c r="FT9" i="15" s="1"/>
  <c r="HH9" i="15" s="1"/>
  <c r="FP43" i="15"/>
  <c r="CT43" i="15"/>
  <c r="CT70" i="15"/>
  <c r="J70" i="15" s="1"/>
  <c r="FP70" i="15"/>
  <c r="CT80" i="15"/>
  <c r="FP80" i="15"/>
  <c r="CT86" i="15"/>
  <c r="FP86" i="15"/>
  <c r="FH90" i="15"/>
  <c r="GV90" i="15" s="1"/>
  <c r="J90" i="15"/>
  <c r="FP94" i="15"/>
  <c r="CT94" i="15"/>
  <c r="CT112" i="15"/>
  <c r="J112" i="15" s="1"/>
  <c r="FP112" i="15"/>
  <c r="FP135" i="15"/>
  <c r="CT135" i="15"/>
  <c r="FP138" i="15"/>
  <c r="CT138" i="15"/>
  <c r="CT139" i="15"/>
  <c r="FP139" i="15"/>
  <c r="CS139" i="15"/>
  <c r="FO139" i="15"/>
  <c r="FO144" i="15"/>
  <c r="CS144" i="15"/>
  <c r="FO165" i="15"/>
  <c r="CS165" i="15"/>
  <c r="FM165" i="15"/>
  <c r="CU165" i="15"/>
  <c r="FN140" i="15"/>
  <c r="CV140" i="15"/>
  <c r="J140" i="15" s="1"/>
  <c r="CV144" i="15"/>
  <c r="FN144" i="15"/>
  <c r="FF150" i="15"/>
  <c r="GT150" i="15" s="1"/>
  <c r="J150" i="15"/>
  <c r="FF154" i="15"/>
  <c r="GT154" i="15" s="1"/>
  <c r="J154" i="15"/>
  <c r="CV160" i="15"/>
  <c r="FN160" i="15"/>
  <c r="FN161" i="15"/>
  <c r="CV161" i="15"/>
  <c r="J161" i="15" s="1"/>
  <c r="FF162" i="15"/>
  <c r="GT162" i="15" s="1"/>
  <c r="J162" i="15"/>
  <c r="CU126" i="15"/>
  <c r="J126" i="15" s="1"/>
  <c r="FM126" i="15"/>
  <c r="FE129" i="15"/>
  <c r="GS129" i="15" s="1"/>
  <c r="J129" i="15"/>
  <c r="FE131" i="15"/>
  <c r="GS131" i="15" s="1"/>
  <c r="J131" i="15"/>
  <c r="FE132" i="15"/>
  <c r="GS132" i="15" s="1"/>
  <c r="J132" i="15"/>
  <c r="CU135" i="15"/>
  <c r="FM135" i="15"/>
  <c r="FE137" i="15"/>
  <c r="GS137" i="15" s="1"/>
  <c r="J137" i="15"/>
  <c r="FE141" i="15"/>
  <c r="GS141" i="15" s="1"/>
  <c r="J141" i="15"/>
  <c r="FE143" i="15"/>
  <c r="GS143" i="15" s="1"/>
  <c r="J143" i="15"/>
  <c r="FE152" i="15"/>
  <c r="GS152" i="15" s="1"/>
  <c r="J152" i="15"/>
  <c r="FE156" i="15"/>
  <c r="GS156" i="15" s="1"/>
  <c r="J156" i="15"/>
  <c r="FH149" i="15"/>
  <c r="GV149" i="15" s="1"/>
  <c r="J149" i="15"/>
  <c r="CT160" i="15"/>
  <c r="FP160" i="15"/>
  <c r="FP165" i="15"/>
  <c r="CT165" i="15"/>
  <c r="FM163" i="15"/>
  <c r="CU163" i="15"/>
  <c r="J163" i="15" s="1"/>
  <c r="HB88" i="15"/>
  <c r="GR88" i="15" s="1"/>
  <c r="FD88" i="15"/>
  <c r="CS66" i="15"/>
  <c r="FO66" i="15"/>
  <c r="FO84" i="15"/>
  <c r="CS84" i="15"/>
  <c r="CS86" i="15"/>
  <c r="FO86" i="15"/>
  <c r="FO87" i="15"/>
  <c r="CS87" i="15"/>
  <c r="FO130" i="15"/>
  <c r="CS130" i="15"/>
  <c r="FO138" i="15"/>
  <c r="CS138" i="15"/>
  <c r="CV37" i="15"/>
  <c r="FN37" i="15"/>
  <c r="EP9" i="15"/>
  <c r="FJ9" i="15" s="1"/>
  <c r="GX9" i="15" s="1"/>
  <c r="EX9" i="15"/>
  <c r="FR9" i="15" s="1"/>
  <c r="HF9" i="15" s="1"/>
  <c r="CV43" i="15"/>
  <c r="FN43" i="15"/>
  <c r="FN46" i="15"/>
  <c r="CV46" i="15"/>
  <c r="J46" i="15" s="1"/>
  <c r="FF50" i="15"/>
  <c r="GT50" i="15" s="1"/>
  <c r="J50" i="15"/>
  <c r="FN53" i="15"/>
  <c r="CV53" i="15"/>
  <c r="FN58" i="15"/>
  <c r="CV58" i="15"/>
  <c r="FN59" i="15"/>
  <c r="CV59" i="15"/>
  <c r="CV66" i="15"/>
  <c r="FN66" i="15"/>
  <c r="CV69" i="15"/>
  <c r="FN69" i="15"/>
  <c r="CV80" i="15"/>
  <c r="FN80" i="15"/>
  <c r="CV107" i="15"/>
  <c r="J107" i="15" s="1"/>
  <c r="FN107" i="15"/>
  <c r="CV113" i="15"/>
  <c r="FN113" i="15"/>
  <c r="FN127" i="15"/>
  <c r="CV127" i="15"/>
  <c r="J127" i="15" s="1"/>
  <c r="HB170" i="15"/>
  <c r="GR170" i="15" s="1"/>
  <c r="FD170" i="15"/>
  <c r="CU38" i="15"/>
  <c r="FM38" i="15"/>
  <c r="FC40" i="15"/>
  <c r="HA40" i="15"/>
  <c r="GQ40" i="15" s="1"/>
  <c r="HD40" i="15"/>
  <c r="GP40" i="15" s="1"/>
  <c r="FB40" i="15"/>
  <c r="FN168" i="15"/>
  <c r="CV168" i="15"/>
  <c r="J168" i="15" s="1"/>
  <c r="FK37" i="15"/>
  <c r="GY37" i="15" s="1"/>
  <c r="FS37" i="15"/>
  <c r="HG37" i="15" s="1"/>
  <c r="FK38" i="15"/>
  <c r="GY38" i="15" s="1"/>
  <c r="FS38" i="15"/>
  <c r="HG38" i="15" s="1"/>
  <c r="FG41" i="15"/>
  <c r="GU41" i="15" s="1"/>
  <c r="FS41" i="15"/>
  <c r="HG41" i="15" s="1"/>
  <c r="FG43" i="15"/>
  <c r="GU43" i="15" s="1"/>
  <c r="FS43" i="15"/>
  <c r="HG43" i="15" s="1"/>
  <c r="FG47" i="15"/>
  <c r="GU47" i="15" s="1"/>
  <c r="FK48" i="15"/>
  <c r="GY48" i="15" s="1"/>
  <c r="FS48" i="15"/>
  <c r="HG48" i="15" s="1"/>
  <c r="FK51" i="15"/>
  <c r="GY51" i="15" s="1"/>
  <c r="FS51" i="15"/>
  <c r="HG51" i="15" s="1"/>
  <c r="FK53" i="15"/>
  <c r="GY53" i="15" s="1"/>
  <c r="FK56" i="15"/>
  <c r="GY56" i="15" s="1"/>
  <c r="FS56" i="15"/>
  <c r="HG56" i="15" s="1"/>
  <c r="FK58" i="15"/>
  <c r="GY58" i="15" s="1"/>
  <c r="FS58" i="15"/>
  <c r="HG58" i="15" s="1"/>
  <c r="FG60" i="15"/>
  <c r="GU60" i="15" s="1"/>
  <c r="FK61" i="15"/>
  <c r="GY61" i="15" s="1"/>
  <c r="FG62" i="15"/>
  <c r="GU62" i="15" s="1"/>
  <c r="FS62" i="15"/>
  <c r="HG62" i="15" s="1"/>
  <c r="FG66" i="15"/>
  <c r="GU66" i="15" s="1"/>
  <c r="FG67" i="15"/>
  <c r="GU67" i="15" s="1"/>
  <c r="FG68" i="15"/>
  <c r="GU68" i="15" s="1"/>
  <c r="FS68" i="15"/>
  <c r="HG68" i="15" s="1"/>
  <c r="FK69" i="15"/>
  <c r="GY69" i="15" s="1"/>
  <c r="FK77" i="15"/>
  <c r="GY77" i="15" s="1"/>
  <c r="FS77" i="15"/>
  <c r="HG77" i="15" s="1"/>
  <c r="FS78" i="15"/>
  <c r="HG78" i="15" s="1"/>
  <c r="FG80" i="15"/>
  <c r="GU80" i="15" s="1"/>
  <c r="FS80" i="15"/>
  <c r="HG80" i="15" s="1"/>
  <c r="FK82" i="15"/>
  <c r="GY82" i="15" s="1"/>
  <c r="FS82" i="15"/>
  <c r="HG82" i="15" s="1"/>
  <c r="FG84" i="15"/>
  <c r="GU84" i="15" s="1"/>
  <c r="FG85" i="15"/>
  <c r="GU85" i="15" s="1"/>
  <c r="FG87" i="15"/>
  <c r="GU87" i="15" s="1"/>
  <c r="FK93" i="15"/>
  <c r="GY93" i="15" s="1"/>
  <c r="FS93" i="15"/>
  <c r="HG93" i="15" s="1"/>
  <c r="FK94" i="15"/>
  <c r="GY94" i="15" s="1"/>
  <c r="FS94" i="15"/>
  <c r="HG94" i="15" s="1"/>
  <c r="FK95" i="15"/>
  <c r="GY95" i="15" s="1"/>
  <c r="FS95" i="15"/>
  <c r="HG95" i="15" s="1"/>
  <c r="FK104" i="15"/>
  <c r="GY104" i="15" s="1"/>
  <c r="FG105" i="15"/>
  <c r="GU105" i="15" s="1"/>
  <c r="FG106" i="15"/>
  <c r="GU106" i="15" s="1"/>
  <c r="FG107" i="15"/>
  <c r="GU107" i="15" s="1"/>
  <c r="FG109" i="15"/>
  <c r="GU109" i="15" s="1"/>
  <c r="FG113" i="15"/>
  <c r="GU113" i="15" s="1"/>
  <c r="FG117" i="15"/>
  <c r="GU117" i="15" s="1"/>
  <c r="FK119" i="15"/>
  <c r="GY119" i="15" s="1"/>
  <c r="FS119" i="15"/>
  <c r="HG119" i="15" s="1"/>
  <c r="FK120" i="15"/>
  <c r="GY120" i="15" s="1"/>
  <c r="FS120" i="15"/>
  <c r="HG120" i="15" s="1"/>
  <c r="FG124" i="15"/>
  <c r="GU124" i="15" s="1"/>
  <c r="FG125" i="15"/>
  <c r="GU125" i="15" s="1"/>
  <c r="FG126" i="15"/>
  <c r="GU126" i="15" s="1"/>
  <c r="FG127" i="15"/>
  <c r="GU127" i="15" s="1"/>
  <c r="FK128" i="15"/>
  <c r="GY128" i="15" s="1"/>
  <c r="FS128" i="15"/>
  <c r="HG128" i="15" s="1"/>
  <c r="FG130" i="15"/>
  <c r="GU130" i="15" s="1"/>
  <c r="FK134" i="15"/>
  <c r="GY134" i="15" s="1"/>
  <c r="FS134" i="15"/>
  <c r="HG134" i="15" s="1"/>
  <c r="FK135" i="15"/>
  <c r="GY135" i="15" s="1"/>
  <c r="FS135" i="15"/>
  <c r="HG135" i="15" s="1"/>
  <c r="FG138" i="15"/>
  <c r="GU138" i="15" s="1"/>
  <c r="FJ36" i="15"/>
  <c r="GX36" i="15" s="1"/>
  <c r="FF37" i="15"/>
  <c r="GT37" i="15" s="1"/>
  <c r="FJ38" i="15"/>
  <c r="GX38" i="15" s="1"/>
  <c r="FR38" i="15"/>
  <c r="HF38" i="15" s="1"/>
  <c r="FJ39" i="15"/>
  <c r="GX39" i="15" s="1"/>
  <c r="FF43" i="15"/>
  <c r="GT43" i="15" s="1"/>
  <c r="FJ47" i="15"/>
  <c r="GX47" i="15" s="1"/>
  <c r="FF48" i="15"/>
  <c r="GT48" i="15" s="1"/>
  <c r="FF51" i="15"/>
  <c r="GT51" i="15" s="1"/>
  <c r="FF52" i="15"/>
  <c r="GT52" i="15" s="1"/>
  <c r="FF53" i="15"/>
  <c r="GT53" i="15" s="1"/>
  <c r="FF56" i="15"/>
  <c r="GT56" i="15" s="1"/>
  <c r="FJ57" i="15"/>
  <c r="GX57" i="15" s="1"/>
  <c r="FF58" i="15"/>
  <c r="GT58" i="15" s="1"/>
  <c r="FF59" i="15"/>
  <c r="GT59" i="15" s="1"/>
  <c r="FJ60" i="15"/>
  <c r="GX60" i="15" s="1"/>
  <c r="FF61" i="15"/>
  <c r="GT61" i="15" s="1"/>
  <c r="FJ64" i="15"/>
  <c r="GX64" i="15" s="1"/>
  <c r="FJ65" i="15"/>
  <c r="GX65" i="15" s="1"/>
  <c r="FF66" i="15"/>
  <c r="GT66" i="15" s="1"/>
  <c r="FJ68" i="15"/>
  <c r="GX68" i="15" s="1"/>
  <c r="FF69" i="15"/>
  <c r="GT69" i="15" s="1"/>
  <c r="FF70" i="15"/>
  <c r="GT70" i="15" s="1"/>
  <c r="FJ77" i="15"/>
  <c r="GX77" i="15" s="1"/>
  <c r="FR77" i="15"/>
  <c r="HF77" i="15" s="1"/>
  <c r="FJ78" i="15"/>
  <c r="GX78" i="15" s="1"/>
  <c r="FF79" i="15"/>
  <c r="GT79" i="15" s="1"/>
  <c r="FJ81" i="15"/>
  <c r="GX81" i="15" s="1"/>
  <c r="FR81" i="15"/>
  <c r="HF81" i="15" s="1"/>
  <c r="FJ82" i="15"/>
  <c r="GX82" i="15" s="1"/>
  <c r="FR82" i="15"/>
  <c r="HF82" i="15" s="1"/>
  <c r="FJ83" i="15"/>
  <c r="GX83" i="15" s="1"/>
  <c r="FJ85" i="15"/>
  <c r="GX85" i="15" s="1"/>
  <c r="FR85" i="15"/>
  <c r="HF85" i="15" s="1"/>
  <c r="FJ87" i="15"/>
  <c r="GX87" i="15" s="1"/>
  <c r="FJ92" i="15"/>
  <c r="GX92" i="15" s="1"/>
  <c r="FF93" i="15"/>
  <c r="GT93" i="15" s="1"/>
  <c r="FR93" i="15"/>
  <c r="HF93" i="15" s="1"/>
  <c r="FJ94" i="15"/>
  <c r="GX94" i="15" s="1"/>
  <c r="FR94" i="15"/>
  <c r="HF94" i="15" s="1"/>
  <c r="FJ95" i="15"/>
  <c r="GX95" i="15" s="1"/>
  <c r="FR95" i="15"/>
  <c r="HF95" i="15" s="1"/>
  <c r="FF97" i="15"/>
  <c r="GT97" i="15" s="1"/>
  <c r="FJ100" i="15"/>
  <c r="GX100" i="15" s="1"/>
  <c r="FF104" i="15"/>
  <c r="GT104" i="15" s="1"/>
  <c r="FJ105" i="15"/>
  <c r="GX105" i="15" s="1"/>
  <c r="FR105" i="15"/>
  <c r="HF105" i="15" s="1"/>
  <c r="FJ106" i="15"/>
  <c r="GX106" i="15" s="1"/>
  <c r="FF107" i="15"/>
  <c r="GT107" i="15" s="1"/>
  <c r="FJ108" i="15"/>
  <c r="GX108" i="15" s="1"/>
  <c r="FF109" i="15"/>
  <c r="GT109" i="15" s="1"/>
  <c r="FF111" i="15"/>
  <c r="GT111" i="15" s="1"/>
  <c r="FJ112" i="15"/>
  <c r="GX112" i="15" s="1"/>
  <c r="FF113" i="15"/>
  <c r="GT113" i="15" s="1"/>
  <c r="FF115" i="15"/>
  <c r="GT115" i="15" s="1"/>
  <c r="FF119" i="15"/>
  <c r="GT119" i="15" s="1"/>
  <c r="FJ120" i="15"/>
  <c r="GX120" i="15" s="1"/>
  <c r="FR120" i="15"/>
  <c r="HF120" i="15" s="1"/>
  <c r="FJ124" i="15"/>
  <c r="GX124" i="15" s="1"/>
  <c r="FF125" i="15"/>
  <c r="GT125" i="15" s="1"/>
  <c r="FJ126" i="15"/>
  <c r="GX126" i="15" s="1"/>
  <c r="FF127" i="15"/>
  <c r="GT127" i="15" s="1"/>
  <c r="FJ128" i="15"/>
  <c r="GX128" i="15" s="1"/>
  <c r="FF129" i="15"/>
  <c r="GT129" i="15" s="1"/>
  <c r="FJ130" i="15"/>
  <c r="GX130" i="15" s="1"/>
  <c r="FJ134" i="15"/>
  <c r="GX134" i="15" s="1"/>
  <c r="FJ138" i="15"/>
  <c r="GX138" i="15" s="1"/>
  <c r="FF139" i="15"/>
  <c r="GT139" i="15" s="1"/>
  <c r="FI36" i="15"/>
  <c r="GW36" i="15" s="1"/>
  <c r="FE37" i="15"/>
  <c r="GS37" i="15" s="1"/>
  <c r="FE38" i="15"/>
  <c r="GS38" i="15" s="1"/>
  <c r="FI39" i="15"/>
  <c r="GW39" i="15" s="1"/>
  <c r="FI83" i="15"/>
  <c r="GW83" i="15" s="1"/>
  <c r="FF143" i="15"/>
  <c r="GT143" i="15" s="1"/>
  <c r="FF168" i="15"/>
  <c r="GT168" i="15" s="1"/>
  <c r="FH148" i="15"/>
  <c r="GV148" i="15" s="1"/>
  <c r="HC40" i="15"/>
  <c r="GO40" i="15" s="1"/>
  <c r="FA40" i="15"/>
  <c r="EQ9" i="15"/>
  <c r="FK9" i="15" s="1"/>
  <c r="GY9" i="15" s="1"/>
  <c r="EY9" i="15"/>
  <c r="FS9" i="15" s="1"/>
  <c r="HG9" i="15" s="1"/>
  <c r="FA77" i="15"/>
  <c r="FD40" i="15"/>
  <c r="HB40" i="15"/>
  <c r="GR40" i="15" s="1"/>
  <c r="EK9" i="15"/>
  <c r="FE9" i="15" s="1"/>
  <c r="GS9" i="15" s="1"/>
  <c r="IW9" i="15"/>
  <c r="FC9" i="15"/>
  <c r="IM9" i="15" s="1"/>
  <c r="HA9" i="15"/>
  <c r="GQ9" i="15" s="1"/>
  <c r="FE41" i="15"/>
  <c r="GS41" i="15" s="1"/>
  <c r="J41" i="15"/>
  <c r="FE44" i="15"/>
  <c r="GS44" i="15" s="1"/>
  <c r="J44" i="15"/>
  <c r="FE49" i="15"/>
  <c r="GS49" i="15" s="1"/>
  <c r="J49" i="15"/>
  <c r="FE54" i="15"/>
  <c r="GS54" i="15" s="1"/>
  <c r="J54" i="15"/>
  <c r="FE55" i="15"/>
  <c r="GS55" i="15" s="1"/>
  <c r="J55" i="15"/>
  <c r="FE57" i="15"/>
  <c r="GS57" i="15" s="1"/>
  <c r="J57" i="15"/>
  <c r="FE63" i="15"/>
  <c r="GS63" i="15" s="1"/>
  <c r="J63" i="15"/>
  <c r="FE65" i="15"/>
  <c r="GS65" i="15" s="1"/>
  <c r="J65" i="15"/>
  <c r="CU69" i="15"/>
  <c r="FM69" i="15"/>
  <c r="FE74" i="15"/>
  <c r="GS74" i="15" s="1"/>
  <c r="J74" i="15"/>
  <c r="FE81" i="15"/>
  <c r="GS81" i="15" s="1"/>
  <c r="J81" i="15"/>
  <c r="CU84" i="15"/>
  <c r="FM84" i="15"/>
  <c r="FE97" i="15"/>
  <c r="GS97" i="15" s="1"/>
  <c r="J97" i="15"/>
  <c r="FE99" i="15"/>
  <c r="GS99" i="15" s="1"/>
  <c r="J99" i="15"/>
  <c r="FE104" i="15"/>
  <c r="GS104" i="15" s="1"/>
  <c r="J104" i="15"/>
  <c r="FE105" i="15"/>
  <c r="GS105" i="15" s="1"/>
  <c r="J105" i="15"/>
  <c r="CU108" i="15"/>
  <c r="FM108" i="15"/>
  <c r="FE111" i="15"/>
  <c r="GS111" i="15" s="1"/>
  <c r="J111" i="15"/>
  <c r="FE115" i="15"/>
  <c r="GS115" i="15" s="1"/>
  <c r="J115" i="15"/>
  <c r="FE119" i="15"/>
  <c r="GS119" i="15" s="1"/>
  <c r="J119" i="15"/>
  <c r="FE124" i="15"/>
  <c r="GS124" i="15" s="1"/>
  <c r="J124" i="15"/>
  <c r="CT39" i="15"/>
  <c r="FP39" i="15"/>
  <c r="EN9" i="15"/>
  <c r="FH9" i="15" s="1"/>
  <c r="GV9" i="15" s="1"/>
  <c r="IZ9" i="15"/>
  <c r="FB9" i="15"/>
  <c r="IL9" i="15" s="1"/>
  <c r="HD9" i="15"/>
  <c r="GP9" i="15" s="1"/>
  <c r="FP48" i="15"/>
  <c r="CT48" i="15"/>
  <c r="J48" i="15" s="1"/>
  <c r="CT51" i="15"/>
  <c r="FP51" i="15"/>
  <c r="FP58" i="15"/>
  <c r="CT58" i="15"/>
  <c r="FP59" i="15"/>
  <c r="CT59" i="15"/>
  <c r="CT61" i="15"/>
  <c r="J61" i="15" s="1"/>
  <c r="FP61" i="15"/>
  <c r="FP66" i="15"/>
  <c r="CT66" i="15"/>
  <c r="FP68" i="15"/>
  <c r="CT68" i="15"/>
  <c r="J68" i="15" s="1"/>
  <c r="FP77" i="15"/>
  <c r="CT77" i="15"/>
  <c r="FP82" i="15"/>
  <c r="CT82" i="15"/>
  <c r="CT84" i="15"/>
  <c r="FP84" i="15"/>
  <c r="CT93" i="15"/>
  <c r="FP93" i="15"/>
  <c r="FP95" i="15"/>
  <c r="CT95" i="15"/>
  <c r="CT113" i="15"/>
  <c r="FP113" i="15"/>
  <c r="CT120" i="15"/>
  <c r="FP120" i="15"/>
  <c r="CT123" i="15"/>
  <c r="J123" i="15" s="1"/>
  <c r="FP123" i="15"/>
  <c r="FG159" i="15"/>
  <c r="GU159" i="15" s="1"/>
  <c r="J159" i="15"/>
  <c r="FO160" i="15"/>
  <c r="CS160" i="15"/>
  <c r="FE167" i="15"/>
  <c r="GS167" i="15" s="1"/>
  <c r="J167" i="15"/>
  <c r="CV142" i="15"/>
  <c r="FN142" i="15"/>
  <c r="FN145" i="15"/>
  <c r="CV145" i="15"/>
  <c r="J145" i="15" s="1"/>
  <c r="FN147" i="15"/>
  <c r="CV147" i="15"/>
  <c r="J147" i="15" s="1"/>
  <c r="FF153" i="15"/>
  <c r="GT153" i="15" s="1"/>
  <c r="J153" i="15"/>
  <c r="FF164" i="15"/>
  <c r="GT164" i="15" s="1"/>
  <c r="J164" i="15"/>
  <c r="CV165" i="15"/>
  <c r="FN165" i="15"/>
  <c r="FF166" i="15"/>
  <c r="GT166" i="15" s="1"/>
  <c r="J166" i="15"/>
  <c r="FE125" i="15"/>
  <c r="GS125" i="15" s="1"/>
  <c r="J125" i="15"/>
  <c r="CU128" i="15"/>
  <c r="FM128" i="15"/>
  <c r="FE133" i="15"/>
  <c r="GS133" i="15" s="1"/>
  <c r="J133" i="15"/>
  <c r="CU134" i="15"/>
  <c r="FM134" i="15"/>
  <c r="FM144" i="15"/>
  <c r="CU144" i="15"/>
  <c r="FE148" i="15"/>
  <c r="GS148" i="15" s="1"/>
  <c r="J148" i="15"/>
  <c r="CU160" i="15"/>
  <c r="FM160" i="15"/>
  <c r="CT142" i="15"/>
  <c r="FP142" i="15"/>
  <c r="CT144" i="15"/>
  <c r="FP144" i="15"/>
  <c r="FP146" i="15"/>
  <c r="CT146" i="15"/>
  <c r="J146" i="15" s="1"/>
  <c r="FP158" i="15"/>
  <c r="CT158" i="15"/>
  <c r="J158" i="15" s="1"/>
  <c r="FH169" i="15"/>
  <c r="GV169" i="15" s="1"/>
  <c r="J169" i="15"/>
  <c r="FE157" i="15"/>
  <c r="GS157" i="15" s="1"/>
  <c r="J157" i="15"/>
  <c r="J170" i="15"/>
  <c r="KH35" i="15"/>
  <c r="DE35" i="15"/>
  <c r="KD35" i="15"/>
  <c r="JR35" i="15"/>
  <c r="JJ35" i="15"/>
  <c r="CW35" i="15"/>
  <c r="FE35" i="15" s="1"/>
  <c r="GS35" i="15" s="1"/>
  <c r="JX35" i="15"/>
  <c r="DK35" i="15"/>
  <c r="FS35" i="15" s="1"/>
  <c r="HG35" i="15" s="1"/>
  <c r="JP35" i="15"/>
  <c r="DC35" i="15"/>
  <c r="FK35" i="15" s="1"/>
  <c r="GY35" i="15" s="1"/>
  <c r="JY35" i="15"/>
  <c r="DL35" i="15"/>
  <c r="FT35" i="15" s="1"/>
  <c r="HH35" i="15" s="1"/>
  <c r="JU35" i="15"/>
  <c r="DH35" i="15"/>
  <c r="JQ35" i="15"/>
  <c r="DD35" i="15"/>
  <c r="FL35" i="15" s="1"/>
  <c r="GZ35" i="15" s="1"/>
  <c r="KC35" i="15"/>
  <c r="CZ35" i="15"/>
  <c r="FH35" i="15" s="1"/>
  <c r="GV35" i="15" s="1"/>
  <c r="JM35" i="15"/>
  <c r="JV35" i="15"/>
  <c r="DI35" i="15"/>
  <c r="FQ35" i="15" s="1"/>
  <c r="HE35" i="15" s="1"/>
  <c r="JZ35" i="15"/>
  <c r="KF35" i="15"/>
  <c r="JF35" i="15"/>
  <c r="JN35" i="15"/>
  <c r="DA35" i="15"/>
  <c r="FI35" i="15" s="1"/>
  <c r="GW35" i="15" s="1"/>
  <c r="JW35" i="15"/>
  <c r="DJ35" i="15"/>
  <c r="FR35" i="15" s="1"/>
  <c r="HF35" i="15" s="1"/>
  <c r="KE35" i="15"/>
  <c r="JS35" i="15"/>
  <c r="DF35" i="15"/>
  <c r="DB35" i="15"/>
  <c r="FJ35" i="15" s="1"/>
  <c r="GX35" i="15" s="1"/>
  <c r="JO35" i="15"/>
  <c r="JK35" i="15"/>
  <c r="CX35" i="15"/>
  <c r="FF35" i="15" s="1"/>
  <c r="GT35" i="15" s="1"/>
  <c r="JG35" i="15"/>
  <c r="KA35" i="15"/>
  <c r="JT35" i="15"/>
  <c r="DG35" i="15"/>
  <c r="KG35" i="15"/>
  <c r="KB35" i="15"/>
  <c r="CY35" i="15"/>
  <c r="FG35" i="15" s="1"/>
  <c r="GU35" i="15" s="1"/>
  <c r="JL35" i="15"/>
  <c r="GI36" i="14"/>
  <c r="HW36" i="14" s="1"/>
  <c r="HI36" i="14" s="1"/>
  <c r="GE49" i="14"/>
  <c r="HS49" i="14" s="1"/>
  <c r="GA50" i="14"/>
  <c r="HO50" i="14" s="1"/>
  <c r="GE57" i="14"/>
  <c r="HS57" i="14" s="1"/>
  <c r="FY45" i="14"/>
  <c r="HM45" i="14" s="1"/>
  <c r="GC54" i="14"/>
  <c r="HQ54" i="14" s="1"/>
  <c r="GJ49" i="14"/>
  <c r="FV49" i="14" s="1"/>
  <c r="GN50" i="14"/>
  <c r="IB50" i="14" s="1"/>
  <c r="GD93" i="14"/>
  <c r="HR93" i="14" s="1"/>
  <c r="GK61" i="14"/>
  <c r="HY61" i="14" s="1"/>
  <c r="GK71" i="14"/>
  <c r="HY71" i="14" s="1"/>
  <c r="GG74" i="14"/>
  <c r="FW74" i="14" s="1"/>
  <c r="FY76" i="14"/>
  <c r="HM76" i="14" s="1"/>
  <c r="GG76" i="14"/>
  <c r="FW76" i="14" s="1"/>
  <c r="GK83" i="14"/>
  <c r="HY83" i="14" s="1"/>
  <c r="GC90" i="14"/>
  <c r="HQ90" i="14" s="1"/>
  <c r="GG91" i="14"/>
  <c r="FW91" i="14" s="1"/>
  <c r="GN75" i="14"/>
  <c r="IB75" i="14" s="1"/>
  <c r="GF79" i="14"/>
  <c r="HT79" i="14" s="1"/>
  <c r="GB89" i="14"/>
  <c r="HP89" i="14" s="1"/>
  <c r="GN96" i="14"/>
  <c r="IB96" i="14" s="1"/>
  <c r="GN102" i="14"/>
  <c r="IB102" i="14" s="1"/>
  <c r="GE65" i="14"/>
  <c r="HS65" i="14" s="1"/>
  <c r="GA76" i="14"/>
  <c r="HO76" i="14" s="1"/>
  <c r="GA91" i="14"/>
  <c r="HO91" i="14" s="1"/>
  <c r="GE100" i="14"/>
  <c r="HS100" i="14" s="1"/>
  <c r="GM102" i="14"/>
  <c r="IA102" i="14" s="1"/>
  <c r="GF122" i="14"/>
  <c r="HT122" i="14" s="1"/>
  <c r="GB131" i="14"/>
  <c r="HP131" i="14" s="1"/>
  <c r="GF136" i="14"/>
  <c r="HT136" i="14" s="1"/>
  <c r="GE121" i="14"/>
  <c r="HS121" i="14" s="1"/>
  <c r="GA122" i="14"/>
  <c r="HO122" i="14" s="1"/>
  <c r="GE123" i="14"/>
  <c r="HS123" i="14" s="1"/>
  <c r="GM131" i="14"/>
  <c r="IA131" i="14" s="1"/>
  <c r="GE147" i="14"/>
  <c r="HS147" i="14" s="1"/>
  <c r="GA150" i="14"/>
  <c r="HO150" i="14" s="1"/>
  <c r="GE151" i="14"/>
  <c r="HS151" i="14" s="1"/>
  <c r="GM157" i="14"/>
  <c r="IA157" i="14" s="1"/>
  <c r="GA164" i="14"/>
  <c r="HO164" i="14" s="1"/>
  <c r="GF164" i="14"/>
  <c r="HT164" i="14" s="1"/>
  <c r="GB166" i="14"/>
  <c r="HP166" i="14" s="1"/>
  <c r="GE166" i="14"/>
  <c r="HS166" i="14" s="1"/>
  <c r="GE36" i="14"/>
  <c r="HS36" i="14" s="1"/>
  <c r="GI41" i="14"/>
  <c r="HW41" i="14" s="1"/>
  <c r="HI41" i="14" s="1"/>
  <c r="GM42" i="14"/>
  <c r="IA42" i="14" s="1"/>
  <c r="GI45" i="14"/>
  <c r="HW45" i="14" s="1"/>
  <c r="HI45" i="14" s="1"/>
  <c r="GM52" i="14"/>
  <c r="IA52" i="14" s="1"/>
  <c r="GD41" i="14"/>
  <c r="HR41" i="14" s="1"/>
  <c r="GH42" i="14"/>
  <c r="FX42" i="14" s="1"/>
  <c r="GL53" i="14"/>
  <c r="HZ53" i="14" s="1"/>
  <c r="GK41" i="14"/>
  <c r="HY41" i="14" s="1"/>
  <c r="GK47" i="14"/>
  <c r="HY47" i="14" s="1"/>
  <c r="GK53" i="14"/>
  <c r="HY53" i="14" s="1"/>
  <c r="GB42" i="14"/>
  <c r="HP42" i="14" s="1"/>
  <c r="GN43" i="14"/>
  <c r="IB43" i="14" s="1"/>
  <c r="GB50" i="14"/>
  <c r="HP50" i="14" s="1"/>
  <c r="GL63" i="14"/>
  <c r="HZ63" i="14" s="1"/>
  <c r="GH70" i="14"/>
  <c r="FX70" i="14" s="1"/>
  <c r="GL87" i="14"/>
  <c r="HZ87" i="14" s="1"/>
  <c r="GL90" i="14"/>
  <c r="HZ90" i="14" s="1"/>
  <c r="GL96" i="14"/>
  <c r="HZ96" i="14" s="1"/>
  <c r="GL98" i="14"/>
  <c r="HZ98" i="14" s="1"/>
  <c r="FZ101" i="14"/>
  <c r="HN101" i="14" s="1"/>
  <c r="GL102" i="14"/>
  <c r="HZ102" i="14" s="1"/>
  <c r="GD110" i="14"/>
  <c r="HR110" i="14" s="1"/>
  <c r="GH111" i="14"/>
  <c r="HV111" i="14" s="1"/>
  <c r="HL111" i="14" s="1"/>
  <c r="FY73" i="14"/>
  <c r="HM73" i="14" s="1"/>
  <c r="GG73" i="14"/>
  <c r="HU73" i="14" s="1"/>
  <c r="HK73" i="14" s="1"/>
  <c r="FY75" i="14"/>
  <c r="HM75" i="14" s="1"/>
  <c r="GK76" i="14"/>
  <c r="HY76" i="14" s="1"/>
  <c r="GC78" i="14"/>
  <c r="HQ78" i="14" s="1"/>
  <c r="GK78" i="14"/>
  <c r="HY78" i="14" s="1"/>
  <c r="GK89" i="14"/>
  <c r="HY89" i="14" s="1"/>
  <c r="GN64" i="14"/>
  <c r="IB64" i="14" s="1"/>
  <c r="GF72" i="14"/>
  <c r="HT72" i="14" s="1"/>
  <c r="GF91" i="14"/>
  <c r="HT91" i="14" s="1"/>
  <c r="GN103" i="14"/>
  <c r="IB103" i="14" s="1"/>
  <c r="GB110" i="14"/>
  <c r="HP110" i="14" s="1"/>
  <c r="GA65" i="14"/>
  <c r="HO65" i="14" s="1"/>
  <c r="GI65" i="14"/>
  <c r="FU65" i="14" s="1"/>
  <c r="GE89" i="14"/>
  <c r="HS89" i="14" s="1"/>
  <c r="GA90" i="14"/>
  <c r="HO90" i="14" s="1"/>
  <c r="GI90" i="14"/>
  <c r="HW90" i="14" s="1"/>
  <c r="HI90" i="14" s="1"/>
  <c r="GM91" i="14"/>
  <c r="IA91" i="14" s="1"/>
  <c r="GE101" i="14"/>
  <c r="HS101" i="14" s="1"/>
  <c r="GA102" i="14"/>
  <c r="HO102" i="14" s="1"/>
  <c r="GE103" i="14"/>
  <c r="HS103" i="14" s="1"/>
  <c r="GM111" i="14"/>
  <c r="IA111" i="14" s="1"/>
  <c r="GD151" i="14"/>
  <c r="HR151" i="14" s="1"/>
  <c r="GL153" i="14"/>
  <c r="HZ153" i="14" s="1"/>
  <c r="GC150" i="14"/>
  <c r="HQ150" i="14" s="1"/>
  <c r="FY151" i="14"/>
  <c r="HM151" i="14" s="1"/>
  <c r="GC152" i="14"/>
  <c r="HQ152" i="14" s="1"/>
  <c r="FY153" i="14"/>
  <c r="HM153" i="14" s="1"/>
  <c r="GC154" i="14"/>
  <c r="HQ154" i="14" s="1"/>
  <c r="GN115" i="14"/>
  <c r="IB115" i="14" s="1"/>
  <c r="GN117" i="14"/>
  <c r="IB117" i="14" s="1"/>
  <c r="GN125" i="14"/>
  <c r="IB125" i="14" s="1"/>
  <c r="GF127" i="14"/>
  <c r="HT127" i="14" s="1"/>
  <c r="GN129" i="14"/>
  <c r="IB129" i="14" s="1"/>
  <c r="GF131" i="14"/>
  <c r="HT131" i="14" s="1"/>
  <c r="GN133" i="14"/>
  <c r="IB133" i="14" s="1"/>
  <c r="GB136" i="14"/>
  <c r="HP136" i="14" s="1"/>
  <c r="GN149" i="14"/>
  <c r="IB149" i="14" s="1"/>
  <c r="GM116" i="14"/>
  <c r="IA116" i="14" s="1"/>
  <c r="GM124" i="14"/>
  <c r="IA124" i="14" s="1"/>
  <c r="GA129" i="14"/>
  <c r="HO129" i="14" s="1"/>
  <c r="GA131" i="14"/>
  <c r="HO131" i="14" s="1"/>
  <c r="GE132" i="14"/>
  <c r="HS132" i="14" s="1"/>
  <c r="GE136" i="14"/>
  <c r="HS136" i="14" s="1"/>
  <c r="GE162" i="14"/>
  <c r="HS162" i="14" s="1"/>
  <c r="GN157" i="14"/>
  <c r="IB157" i="14" s="1"/>
  <c r="GF159" i="14"/>
  <c r="HT159" i="14" s="1"/>
  <c r="GN166" i="14"/>
  <c r="IB166" i="14" s="1"/>
  <c r="GE169" i="14"/>
  <c r="HS169" i="14" s="1"/>
  <c r="GM36" i="14"/>
  <c r="IA36" i="14" s="1"/>
  <c r="GE42" i="14"/>
  <c r="HS42" i="14" s="1"/>
  <c r="GE52" i="14"/>
  <c r="HS52" i="14" s="1"/>
  <c r="FZ42" i="14"/>
  <c r="HN42" i="14" s="1"/>
  <c r="GH54" i="14"/>
  <c r="HV54" i="14" s="1"/>
  <c r="HL54" i="14" s="1"/>
  <c r="GK43" i="14"/>
  <c r="HY43" i="14" s="1"/>
  <c r="GC45" i="14"/>
  <c r="HQ45" i="14" s="1"/>
  <c r="GG54" i="14"/>
  <c r="HU54" i="14" s="1"/>
  <c r="HK54" i="14" s="1"/>
  <c r="GG56" i="14"/>
  <c r="FW56" i="14" s="1"/>
  <c r="GN45" i="14"/>
  <c r="IB45" i="14" s="1"/>
  <c r="GF47" i="14"/>
  <c r="HT47" i="14" s="1"/>
  <c r="GN49" i="14"/>
  <c r="IB49" i="14" s="1"/>
  <c r="GN55" i="14"/>
  <c r="IB55" i="14" s="1"/>
  <c r="GD63" i="14"/>
  <c r="HR63" i="14" s="1"/>
  <c r="GL65" i="14"/>
  <c r="HZ65" i="14" s="1"/>
  <c r="GD90" i="14"/>
  <c r="HR90" i="14" s="1"/>
  <c r="FZ91" i="14"/>
  <c r="HN91" i="14" s="1"/>
  <c r="GD96" i="14"/>
  <c r="HR96" i="14" s="1"/>
  <c r="GD98" i="14"/>
  <c r="HR98" i="14" s="1"/>
  <c r="GL100" i="14"/>
  <c r="HZ100" i="14" s="1"/>
  <c r="GD102" i="14"/>
  <c r="HR102" i="14" s="1"/>
  <c r="GL106" i="14"/>
  <c r="HZ106" i="14" s="1"/>
  <c r="GL110" i="14"/>
  <c r="HZ110" i="14" s="1"/>
  <c r="GK64" i="14"/>
  <c r="HY64" i="14" s="1"/>
  <c r="GC72" i="14"/>
  <c r="HQ72" i="14" s="1"/>
  <c r="GK72" i="14"/>
  <c r="HY72" i="14" s="1"/>
  <c r="GC76" i="14"/>
  <c r="HQ76" i="14" s="1"/>
  <c r="GG79" i="14"/>
  <c r="HU79" i="14" s="1"/>
  <c r="HK79" i="14" s="1"/>
  <c r="GK91" i="14"/>
  <c r="HY91" i="14" s="1"/>
  <c r="GJ65" i="14"/>
  <c r="FV65" i="14" s="1"/>
  <c r="GB73" i="14"/>
  <c r="HP73" i="14" s="1"/>
  <c r="GN76" i="14"/>
  <c r="IB76" i="14" s="1"/>
  <c r="GN89" i="14"/>
  <c r="IB89" i="14" s="1"/>
  <c r="GJ90" i="14"/>
  <c r="HX90" i="14" s="1"/>
  <c r="HJ90" i="14" s="1"/>
  <c r="GJ92" i="14"/>
  <c r="HX92" i="14" s="1"/>
  <c r="HJ92" i="14" s="1"/>
  <c r="GF103" i="14"/>
  <c r="HT103" i="14" s="1"/>
  <c r="GN109" i="14"/>
  <c r="IB109" i="14" s="1"/>
  <c r="GM89" i="14"/>
  <c r="IA89" i="14" s="1"/>
  <c r="GE91" i="14"/>
  <c r="HS91" i="14" s="1"/>
  <c r="GM101" i="14"/>
  <c r="IA101" i="14" s="1"/>
  <c r="GM103" i="14"/>
  <c r="IA103" i="14" s="1"/>
  <c r="GA108" i="14"/>
  <c r="HO108" i="14" s="1"/>
  <c r="GA110" i="14"/>
  <c r="HO110" i="14" s="1"/>
  <c r="GE111" i="14"/>
  <c r="HS111" i="14" s="1"/>
  <c r="GL151" i="14"/>
  <c r="HZ151" i="14" s="1"/>
  <c r="GH154" i="14"/>
  <c r="FX154" i="14" s="1"/>
  <c r="GK150" i="14"/>
  <c r="HY150" i="14" s="1"/>
  <c r="GK152" i="14"/>
  <c r="HY152" i="14" s="1"/>
  <c r="GK154" i="14"/>
  <c r="HY154" i="14" s="1"/>
  <c r="GF117" i="14"/>
  <c r="HT117" i="14" s="1"/>
  <c r="GB118" i="14"/>
  <c r="HP118" i="14" s="1"/>
  <c r="GN123" i="14"/>
  <c r="IB123" i="14" s="1"/>
  <c r="GF125" i="14"/>
  <c r="HT125" i="14" s="1"/>
  <c r="GN131" i="14"/>
  <c r="IB131" i="14" s="1"/>
  <c r="GF133" i="14"/>
  <c r="HT133" i="14" s="1"/>
  <c r="GF149" i="14"/>
  <c r="HT149" i="14" s="1"/>
  <c r="GB150" i="14"/>
  <c r="HP150" i="14" s="1"/>
  <c r="GN153" i="14"/>
  <c r="IB153" i="14" s="1"/>
  <c r="GE116" i="14"/>
  <c r="HS116" i="14" s="1"/>
  <c r="GM136" i="14"/>
  <c r="IA136" i="14" s="1"/>
  <c r="GA149" i="14"/>
  <c r="HO149" i="14" s="1"/>
  <c r="GK169" i="14"/>
  <c r="HY169" i="14" s="1"/>
  <c r="GN164" i="14"/>
  <c r="IB164" i="14" s="1"/>
  <c r="GF166" i="14"/>
  <c r="HT166" i="14" s="1"/>
  <c r="GN159" i="14"/>
  <c r="IB159" i="14" s="1"/>
  <c r="GF114" i="14"/>
  <c r="HT114" i="14" s="1"/>
  <c r="GM44" i="14"/>
  <c r="IA44" i="14" s="1"/>
  <c r="GE50" i="14"/>
  <c r="HS50" i="14" s="1"/>
  <c r="GE54" i="14"/>
  <c r="HS54" i="14" s="1"/>
  <c r="GI57" i="14"/>
  <c r="HW57" i="14" s="1"/>
  <c r="HI57" i="14" s="1"/>
  <c r="GL45" i="14"/>
  <c r="HZ45" i="14" s="1"/>
  <c r="GD49" i="14"/>
  <c r="HR49" i="14" s="1"/>
  <c r="GH50" i="14"/>
  <c r="FX50" i="14" s="1"/>
  <c r="GD55" i="14"/>
  <c r="HR55" i="14" s="1"/>
  <c r="GK45" i="14"/>
  <c r="HY45" i="14" s="1"/>
  <c r="GK49" i="14"/>
  <c r="HY49" i="14" s="1"/>
  <c r="GN47" i="14"/>
  <c r="IB47" i="14" s="1"/>
  <c r="GF49" i="14"/>
  <c r="HT49" i="14" s="1"/>
  <c r="GL61" i="14"/>
  <c r="HZ61" i="14" s="1"/>
  <c r="GL67" i="14"/>
  <c r="HZ67" i="14" s="1"/>
  <c r="GD73" i="14"/>
  <c r="HR73" i="14" s="1"/>
  <c r="GD75" i="14"/>
  <c r="HR75" i="14" s="1"/>
  <c r="FZ76" i="14"/>
  <c r="HN76" i="14" s="1"/>
  <c r="GC89" i="14"/>
  <c r="HQ89" i="14" s="1"/>
  <c r="FY96" i="14"/>
  <c r="HM96" i="14" s="1"/>
  <c r="GC97" i="14"/>
  <c r="HQ97" i="14" s="1"/>
  <c r="FY98" i="14"/>
  <c r="HM98" i="14" s="1"/>
  <c r="GK99" i="14"/>
  <c r="HY99" i="14" s="1"/>
  <c r="GC101" i="14"/>
  <c r="HQ101" i="14" s="1"/>
  <c r="FY102" i="14"/>
  <c r="HM102" i="14" s="1"/>
  <c r="GC103" i="14"/>
  <c r="HQ103" i="14" s="1"/>
  <c r="GK109" i="14"/>
  <c r="HY109" i="14" s="1"/>
  <c r="GK111" i="14"/>
  <c r="HY111" i="14" s="1"/>
  <c r="GN72" i="14"/>
  <c r="IB72" i="14" s="1"/>
  <c r="GB75" i="14"/>
  <c r="HP75" i="14" s="1"/>
  <c r="GF76" i="14"/>
  <c r="HT76" i="14" s="1"/>
  <c r="GJ87" i="14"/>
  <c r="FV87" i="14" s="1"/>
  <c r="GN91" i="14"/>
  <c r="IB91" i="14" s="1"/>
  <c r="GN95" i="14"/>
  <c r="IB95" i="14" s="1"/>
  <c r="GF97" i="14"/>
  <c r="HT97" i="14" s="1"/>
  <c r="GN99" i="14"/>
  <c r="IB99" i="14" s="1"/>
  <c r="GF101" i="14"/>
  <c r="HT101" i="14" s="1"/>
  <c r="GB102" i="14"/>
  <c r="HP102" i="14" s="1"/>
  <c r="GE62" i="14"/>
  <c r="HS62" i="14" s="1"/>
  <c r="GE72" i="14"/>
  <c r="HS72" i="14" s="1"/>
  <c r="GA73" i="14"/>
  <c r="HO73" i="14" s="1"/>
  <c r="GE74" i="14"/>
  <c r="HS74" i="14" s="1"/>
  <c r="GA75" i="14"/>
  <c r="HO75" i="14" s="1"/>
  <c r="GI75" i="14"/>
  <c r="FU75" i="14" s="1"/>
  <c r="GM76" i="14"/>
  <c r="IA76" i="14" s="1"/>
  <c r="GE86" i="14"/>
  <c r="HS86" i="14" s="1"/>
  <c r="GE97" i="14"/>
  <c r="HS97" i="14" s="1"/>
  <c r="GA98" i="14"/>
  <c r="HO98" i="14" s="1"/>
  <c r="GE99" i="14"/>
  <c r="HS99" i="14" s="1"/>
  <c r="FZ114" i="14"/>
  <c r="HN114" i="14" s="1"/>
  <c r="GL117" i="14"/>
  <c r="HZ117" i="14" s="1"/>
  <c r="GL119" i="14"/>
  <c r="HZ119" i="14" s="1"/>
  <c r="GL121" i="14"/>
  <c r="HZ121" i="14" s="1"/>
  <c r="GL125" i="14"/>
  <c r="HZ125" i="14" s="1"/>
  <c r="GL129" i="14"/>
  <c r="HZ129" i="14" s="1"/>
  <c r="GL131" i="14"/>
  <c r="HZ131" i="14" s="1"/>
  <c r="GL133" i="14"/>
  <c r="HZ133" i="14" s="1"/>
  <c r="FZ136" i="14"/>
  <c r="HN136" i="14" s="1"/>
  <c r="GL143" i="14"/>
  <c r="HZ143" i="14" s="1"/>
  <c r="GL147" i="14"/>
  <c r="HZ147" i="14" s="1"/>
  <c r="GL149" i="14"/>
  <c r="HZ149" i="14" s="1"/>
  <c r="GD159" i="14"/>
  <c r="HR159" i="14" s="1"/>
  <c r="GC114" i="14"/>
  <c r="HQ114" i="14" s="1"/>
  <c r="GK116" i="14"/>
  <c r="HY116" i="14" s="1"/>
  <c r="GC118" i="14"/>
  <c r="HQ118" i="14" s="1"/>
  <c r="GK122" i="14"/>
  <c r="HY122" i="14" s="1"/>
  <c r="GK136" i="14"/>
  <c r="HY136" i="14" s="1"/>
  <c r="GK156" i="14"/>
  <c r="HY156" i="14" s="1"/>
  <c r="GN111" i="14"/>
  <c r="IB111" i="14" s="1"/>
  <c r="GN113" i="14"/>
  <c r="IB113" i="14" s="1"/>
  <c r="GF121" i="14"/>
  <c r="HT121" i="14" s="1"/>
  <c r="GB122" i="14"/>
  <c r="HP122" i="14" s="1"/>
  <c r="GF151" i="14"/>
  <c r="HT151" i="14" s="1"/>
  <c r="GB152" i="14"/>
  <c r="HP152" i="14" s="1"/>
  <c r="GE114" i="14"/>
  <c r="HS114" i="14" s="1"/>
  <c r="GM118" i="14"/>
  <c r="IA118" i="14" s="1"/>
  <c r="GM122" i="14"/>
  <c r="IA122" i="14" s="1"/>
  <c r="GM126" i="14"/>
  <c r="IA126" i="14" s="1"/>
  <c r="GM150" i="14"/>
  <c r="IA150" i="14" s="1"/>
  <c r="GM152" i="14"/>
  <c r="IA152" i="14" s="1"/>
  <c r="GM164" i="14"/>
  <c r="IA164" i="14" s="1"/>
  <c r="GL164" i="14"/>
  <c r="HZ164" i="14" s="1"/>
  <c r="GD166" i="14"/>
  <c r="HR166" i="14" s="1"/>
  <c r="GL168" i="14"/>
  <c r="HZ168" i="14" s="1"/>
  <c r="GN169" i="14"/>
  <c r="IB169" i="14" s="1"/>
  <c r="GK164" i="14"/>
  <c r="HY164" i="14" s="1"/>
  <c r="GK166" i="14"/>
  <c r="HY166" i="14" s="1"/>
  <c r="GK168" i="14"/>
  <c r="HY168" i="14" s="1"/>
  <c r="GE45" i="14"/>
  <c r="HS45" i="14" s="1"/>
  <c r="GA46" i="14"/>
  <c r="HO46" i="14" s="1"/>
  <c r="GM47" i="14"/>
  <c r="IA47" i="14" s="1"/>
  <c r="GM53" i="14"/>
  <c r="IA53" i="14" s="1"/>
  <c r="GM55" i="14"/>
  <c r="IA55" i="14" s="1"/>
  <c r="GL42" i="14"/>
  <c r="HZ42" i="14" s="1"/>
  <c r="GL46" i="14"/>
  <c r="HZ46" i="14" s="1"/>
  <c r="GL50" i="14"/>
  <c r="HZ50" i="14" s="1"/>
  <c r="GL52" i="14"/>
  <c r="HZ52" i="14" s="1"/>
  <c r="GK42" i="14"/>
  <c r="HY42" i="14" s="1"/>
  <c r="GK50" i="14"/>
  <c r="HY50" i="14" s="1"/>
  <c r="GK52" i="14"/>
  <c r="HY52" i="14" s="1"/>
  <c r="GJ41" i="14"/>
  <c r="FV41" i="14" s="1"/>
  <c r="GN42" i="14"/>
  <c r="IB42" i="14" s="1"/>
  <c r="GN46" i="14"/>
  <c r="IB46" i="14" s="1"/>
  <c r="GN54" i="14"/>
  <c r="IB54" i="14" s="1"/>
  <c r="GL62" i="14"/>
  <c r="HZ62" i="14" s="1"/>
  <c r="FZ71" i="14"/>
  <c r="HN71" i="14" s="1"/>
  <c r="GL72" i="14"/>
  <c r="HZ72" i="14" s="1"/>
  <c r="GL74" i="14"/>
  <c r="HZ74" i="14" s="1"/>
  <c r="GL76" i="14"/>
  <c r="HZ76" i="14" s="1"/>
  <c r="GD89" i="14"/>
  <c r="HR89" i="14" s="1"/>
  <c r="GD91" i="14"/>
  <c r="HR91" i="14" s="1"/>
  <c r="GL97" i="14"/>
  <c r="HZ97" i="14" s="1"/>
  <c r="GL99" i="14"/>
  <c r="HZ99" i="14" s="1"/>
  <c r="GL101" i="14"/>
  <c r="HZ101" i="14" s="1"/>
  <c r="GL103" i="14"/>
  <c r="HZ103" i="14" s="1"/>
  <c r="FZ110" i="14"/>
  <c r="HN110" i="14" s="1"/>
  <c r="GK75" i="14"/>
  <c r="HY75" i="14" s="1"/>
  <c r="FY91" i="14"/>
  <c r="HM91" i="14" s="1"/>
  <c r="GK96" i="14"/>
  <c r="HY96" i="14" s="1"/>
  <c r="GC98" i="14"/>
  <c r="HQ98" i="14" s="1"/>
  <c r="GK100" i="14"/>
  <c r="HY100" i="14" s="1"/>
  <c r="GK102" i="14"/>
  <c r="HY102" i="14" s="1"/>
  <c r="GK110" i="14"/>
  <c r="HY110" i="14" s="1"/>
  <c r="GK112" i="14"/>
  <c r="HY112" i="14" s="1"/>
  <c r="GN71" i="14"/>
  <c r="IB71" i="14" s="1"/>
  <c r="GN73" i="14"/>
  <c r="IB73" i="14" s="1"/>
  <c r="GF75" i="14"/>
  <c r="HT75" i="14" s="1"/>
  <c r="GN83" i="14"/>
  <c r="IB83" i="14" s="1"/>
  <c r="GF90" i="14"/>
  <c r="HT90" i="14" s="1"/>
  <c r="GN98" i="14"/>
  <c r="IB98" i="14" s="1"/>
  <c r="GB101" i="14"/>
  <c r="HP101" i="14" s="1"/>
  <c r="GN106" i="14"/>
  <c r="IB106" i="14" s="1"/>
  <c r="GN110" i="14"/>
  <c r="IB110" i="14" s="1"/>
  <c r="GE63" i="14"/>
  <c r="HS63" i="14" s="1"/>
  <c r="GA70" i="14"/>
  <c r="HO70" i="14" s="1"/>
  <c r="GE71" i="14"/>
  <c r="HS71" i="14" s="1"/>
  <c r="GA72" i="14"/>
  <c r="HO72" i="14" s="1"/>
  <c r="GE73" i="14"/>
  <c r="HS73" i="14" s="1"/>
  <c r="GM96" i="14"/>
  <c r="IA96" i="14" s="1"/>
  <c r="GM98" i="14"/>
  <c r="IA98" i="14" s="1"/>
  <c r="GE110" i="14"/>
  <c r="HS110" i="14" s="1"/>
  <c r="GL114" i="14"/>
  <c r="HZ114" i="14" s="1"/>
  <c r="GL116" i="14"/>
  <c r="HZ116" i="14" s="1"/>
  <c r="GL118" i="14"/>
  <c r="HZ118" i="14" s="1"/>
  <c r="GD122" i="14"/>
  <c r="HR122" i="14" s="1"/>
  <c r="GL124" i="14"/>
  <c r="HZ124" i="14" s="1"/>
  <c r="GL128" i="14"/>
  <c r="HZ128" i="14" s="1"/>
  <c r="FZ131" i="14"/>
  <c r="HN131" i="14" s="1"/>
  <c r="GL136" i="14"/>
  <c r="HZ136" i="14" s="1"/>
  <c r="GD142" i="14"/>
  <c r="HR142" i="14" s="1"/>
  <c r="GL150" i="14"/>
  <c r="HZ150" i="14" s="1"/>
  <c r="GD152" i="14"/>
  <c r="HR152" i="14" s="1"/>
  <c r="GD154" i="14"/>
  <c r="HR154" i="14" s="1"/>
  <c r="GL158" i="14"/>
  <c r="HZ158" i="14" s="1"/>
  <c r="GL162" i="14"/>
  <c r="HZ162" i="14" s="1"/>
  <c r="FY114" i="14"/>
  <c r="HM114" i="14" s="1"/>
  <c r="GK115" i="14"/>
  <c r="HY115" i="14" s="1"/>
  <c r="GK117" i="14"/>
  <c r="HY117" i="14" s="1"/>
  <c r="GK119" i="14"/>
  <c r="HY119" i="14" s="1"/>
  <c r="GK121" i="14"/>
  <c r="HY121" i="14" s="1"/>
  <c r="GK125" i="14"/>
  <c r="HY125" i="14" s="1"/>
  <c r="GK131" i="14"/>
  <c r="HY131" i="14" s="1"/>
  <c r="GC133" i="14"/>
  <c r="HQ133" i="14" s="1"/>
  <c r="GC149" i="14"/>
  <c r="HQ149" i="14" s="1"/>
  <c r="FY150" i="14"/>
  <c r="HM150" i="14" s="1"/>
  <c r="GC151" i="14"/>
  <c r="HQ151" i="14" s="1"/>
  <c r="GG154" i="14"/>
  <c r="FW154" i="14" s="1"/>
  <c r="GK159" i="14"/>
  <c r="HY159" i="14" s="1"/>
  <c r="GN112" i="14"/>
  <c r="IB112" i="14" s="1"/>
  <c r="GN118" i="14"/>
  <c r="IB118" i="14" s="1"/>
  <c r="GN132" i="14"/>
  <c r="IB132" i="14" s="1"/>
  <c r="GF150" i="14"/>
  <c r="HT150" i="14" s="1"/>
  <c r="GB151" i="14"/>
  <c r="HP151" i="14" s="1"/>
  <c r="GN152" i="14"/>
  <c r="IB152" i="14" s="1"/>
  <c r="GF154" i="14"/>
  <c r="HT154" i="14" s="1"/>
  <c r="GA116" i="14"/>
  <c r="HO116" i="14" s="1"/>
  <c r="GM117" i="14"/>
  <c r="IA117" i="14" s="1"/>
  <c r="GM125" i="14"/>
  <c r="IA125" i="14" s="1"/>
  <c r="GE129" i="14"/>
  <c r="HS129" i="14" s="1"/>
  <c r="GM133" i="14"/>
  <c r="IA133" i="14" s="1"/>
  <c r="GM149" i="14"/>
  <c r="IA149" i="14" s="1"/>
  <c r="GE153" i="14"/>
  <c r="HS153" i="14" s="1"/>
  <c r="GM159" i="14"/>
  <c r="IA159" i="14" s="1"/>
  <c r="GC169" i="14"/>
  <c r="HQ169" i="14" s="1"/>
  <c r="GA169" i="14"/>
  <c r="HO169" i="14" s="1"/>
  <c r="GG169" i="14"/>
  <c r="FW169" i="14" s="1"/>
  <c r="GB164" i="14"/>
  <c r="HP164" i="14" s="1"/>
  <c r="LT9" i="14"/>
  <c r="GM49" i="14"/>
  <c r="IA49" i="14" s="1"/>
  <c r="GK44" i="14"/>
  <c r="HY44" i="14" s="1"/>
  <c r="GF50" i="14"/>
  <c r="HT50" i="14" s="1"/>
  <c r="GF52" i="14"/>
  <c r="HT52" i="14" s="1"/>
  <c r="GF54" i="14"/>
  <c r="HT54" i="14" s="1"/>
  <c r="GJ55" i="14"/>
  <c r="FV55" i="14" s="1"/>
  <c r="GL80" i="14"/>
  <c r="HZ80" i="14" s="1"/>
  <c r="GG70" i="14"/>
  <c r="FW70" i="14" s="1"/>
  <c r="GG72" i="14"/>
  <c r="HU72" i="14" s="1"/>
  <c r="HK72" i="14" s="1"/>
  <c r="GC73" i="14"/>
  <c r="HQ73" i="14" s="1"/>
  <c r="GK73" i="14"/>
  <c r="HY73" i="14" s="1"/>
  <c r="GC75" i="14"/>
  <c r="HQ75" i="14" s="1"/>
  <c r="GG89" i="14"/>
  <c r="FW89" i="14" s="1"/>
  <c r="GK90" i="14"/>
  <c r="HY90" i="14" s="1"/>
  <c r="GF73" i="14"/>
  <c r="HT73" i="14" s="1"/>
  <c r="GN90" i="14"/>
  <c r="IB90" i="14" s="1"/>
  <c r="GF96" i="14"/>
  <c r="HT96" i="14" s="1"/>
  <c r="GB97" i="14"/>
  <c r="HP97" i="14" s="1"/>
  <c r="GF102" i="14"/>
  <c r="HT102" i="14" s="1"/>
  <c r="GB103" i="14"/>
  <c r="HP103" i="14" s="1"/>
  <c r="GM65" i="14"/>
  <c r="IA65" i="14" s="1"/>
  <c r="GE75" i="14"/>
  <c r="HS75" i="14" s="1"/>
  <c r="GE83" i="14"/>
  <c r="HS83" i="14" s="1"/>
  <c r="GA89" i="14"/>
  <c r="HO89" i="14" s="1"/>
  <c r="GE90" i="14"/>
  <c r="HS90" i="14" s="1"/>
  <c r="GA101" i="14"/>
  <c r="HO101" i="14" s="1"/>
  <c r="GE102" i="14"/>
  <c r="HS102" i="14" s="1"/>
  <c r="GA103" i="14"/>
  <c r="HO103" i="14" s="1"/>
  <c r="GE112" i="14"/>
  <c r="HS112" i="14" s="1"/>
  <c r="GN122" i="14"/>
  <c r="IB122" i="14" s="1"/>
  <c r="GN136" i="14"/>
  <c r="IB136" i="14" s="1"/>
  <c r="GM121" i="14"/>
  <c r="IA121" i="14" s="1"/>
  <c r="GE131" i="14"/>
  <c r="HS131" i="14" s="1"/>
  <c r="GM151" i="14"/>
  <c r="IA151" i="14" s="1"/>
  <c r="GE157" i="14"/>
  <c r="HS157" i="14" s="1"/>
  <c r="GM166" i="14"/>
  <c r="IA166" i="14" s="1"/>
  <c r="DM170" i="14"/>
  <c r="GA42" i="14"/>
  <c r="HO42" i="14" s="1"/>
  <c r="GE43" i="14"/>
  <c r="HS43" i="14" s="1"/>
  <c r="GL36" i="14"/>
  <c r="HZ36" i="14" s="1"/>
  <c r="GK36" i="14"/>
  <c r="HY36" i="14" s="1"/>
  <c r="GK54" i="14"/>
  <c r="HY54" i="14" s="1"/>
  <c r="LT6" i="14"/>
  <c r="LU9" i="14"/>
  <c r="LW6" i="14"/>
  <c r="LU6" i="14"/>
  <c r="LV6" i="14"/>
  <c r="LV9" i="14"/>
  <c r="LW9" i="14"/>
  <c r="FS40" i="14"/>
  <c r="GM40" i="14" s="1"/>
  <c r="IA40" i="14" s="1"/>
  <c r="EY9" i="14"/>
  <c r="FS9" i="14" s="1"/>
  <c r="FE40" i="14"/>
  <c r="FY40" i="14" s="1"/>
  <c r="HM40" i="14" s="1"/>
  <c r="EK9" i="14"/>
  <c r="FE9" i="14" s="1"/>
  <c r="FH40" i="14"/>
  <c r="GB40" i="14" s="1"/>
  <c r="HP40" i="14" s="1"/>
  <c r="EN9" i="14"/>
  <c r="FH9" i="14" s="1"/>
  <c r="FG40" i="14"/>
  <c r="GA40" i="14" s="1"/>
  <c r="HO40" i="14" s="1"/>
  <c r="EM9" i="14"/>
  <c r="FG9" i="14" s="1"/>
  <c r="FO40" i="14"/>
  <c r="GI40" i="14" s="1"/>
  <c r="FU40" i="14" s="1"/>
  <c r="EU9" i="14"/>
  <c r="FO9" i="14" s="1"/>
  <c r="FB40" i="14"/>
  <c r="EH9" i="14"/>
  <c r="FB9" i="14" s="1"/>
  <c r="FI40" i="14"/>
  <c r="GC40" i="14" s="1"/>
  <c r="HQ40" i="14" s="1"/>
  <c r="EO9" i="14"/>
  <c r="FI9" i="14" s="1"/>
  <c r="FD40" i="14"/>
  <c r="EJ9" i="14"/>
  <c r="FD9" i="14" s="1"/>
  <c r="LO9" i="14"/>
  <c r="LQ9" i="14"/>
  <c r="DS9" i="14"/>
  <c r="LS9" i="14"/>
  <c r="DY9" i="14"/>
  <c r="FK40" i="14"/>
  <c r="GE40" i="14" s="1"/>
  <c r="HS40" i="14" s="1"/>
  <c r="EQ9" i="14"/>
  <c r="FK9" i="14" s="1"/>
  <c r="FF40" i="14"/>
  <c r="FZ40" i="14" s="1"/>
  <c r="HN40" i="14" s="1"/>
  <c r="EL9" i="14"/>
  <c r="FF9" i="14" s="1"/>
  <c r="FP40" i="14"/>
  <c r="GJ40" i="14" s="1"/>
  <c r="FV40" i="14" s="1"/>
  <c r="EV9" i="14"/>
  <c r="FP9" i="14" s="1"/>
  <c r="LO6" i="14"/>
  <c r="FJ40" i="14"/>
  <c r="GD40" i="14" s="1"/>
  <c r="HR40" i="14" s="1"/>
  <c r="EP9" i="14"/>
  <c r="FJ9" i="14" s="1"/>
  <c r="FR40" i="14"/>
  <c r="GL40" i="14" s="1"/>
  <c r="HZ40" i="14" s="1"/>
  <c r="EX9" i="14"/>
  <c r="FR9" i="14" s="1"/>
  <c r="FA40" i="14"/>
  <c r="EG9" i="14"/>
  <c r="FA9" i="14" s="1"/>
  <c r="FQ40" i="14"/>
  <c r="GK40" i="14" s="1"/>
  <c r="HY40" i="14" s="1"/>
  <c r="EW9" i="14"/>
  <c r="FQ9" i="14" s="1"/>
  <c r="FL40" i="14"/>
  <c r="GF40" i="14" s="1"/>
  <c r="HT40" i="14" s="1"/>
  <c r="ER9" i="14"/>
  <c r="FL9" i="14" s="1"/>
  <c r="FT40" i="14"/>
  <c r="GN40" i="14" s="1"/>
  <c r="IB40" i="14" s="1"/>
  <c r="EZ9" i="14"/>
  <c r="FT9" i="14" s="1"/>
  <c r="LP6" i="14"/>
  <c r="DX9" i="14"/>
  <c r="DU9" i="14"/>
  <c r="EB9" i="14"/>
  <c r="LR9" i="14"/>
  <c r="DT9" i="14"/>
  <c r="ED9" i="14"/>
  <c r="DW9" i="14"/>
  <c r="DV9" i="14"/>
  <c r="LS6" i="14"/>
  <c r="LR6" i="14"/>
  <c r="LQ6" i="14"/>
  <c r="FC40" i="14"/>
  <c r="EI9" i="14"/>
  <c r="FC9" i="14" s="1"/>
  <c r="FN40" i="14"/>
  <c r="GH40" i="14" s="1"/>
  <c r="FX40" i="14" s="1"/>
  <c r="ET9" i="14"/>
  <c r="FN9" i="14" s="1"/>
  <c r="FM40" i="14"/>
  <c r="GG40" i="14" s="1"/>
  <c r="HU40" i="14" s="1"/>
  <c r="HK40" i="14" s="1"/>
  <c r="ES9" i="14"/>
  <c r="FM9" i="14" s="1"/>
  <c r="EF9" i="14"/>
  <c r="EC9" i="14"/>
  <c r="DR9" i="14"/>
  <c r="LP9" i="14"/>
  <c r="DQ9" i="14"/>
  <c r="EE9" i="14"/>
  <c r="DZ6" i="14"/>
  <c r="GH6" i="14" s="1"/>
  <c r="HV6" i="14" s="1"/>
  <c r="HL6" i="14" s="1"/>
  <c r="DU6" i="14"/>
  <c r="GC6" i="14" s="1"/>
  <c r="HQ6" i="14" s="1"/>
  <c r="EF6" i="14"/>
  <c r="GN6" i="14" s="1"/>
  <c r="IB6" i="14" s="1"/>
  <c r="DW6" i="14"/>
  <c r="GE6" i="14" s="1"/>
  <c r="HS6" i="14" s="1"/>
  <c r="EB6" i="14"/>
  <c r="GJ6" i="14" s="1"/>
  <c r="HX6" i="14" s="1"/>
  <c r="HJ6" i="14" s="1"/>
  <c r="DV6" i="14"/>
  <c r="GD6" i="14" s="1"/>
  <c r="HR6" i="14" s="1"/>
  <c r="DQ6" i="14"/>
  <c r="FY6" i="14" s="1"/>
  <c r="HM6" i="14" s="1"/>
  <c r="EA6" i="14"/>
  <c r="DM6" i="14" s="1"/>
  <c r="ED6" i="14"/>
  <c r="GL6" i="14" s="1"/>
  <c r="HZ6" i="14" s="1"/>
  <c r="DX6" i="14"/>
  <c r="GF6" i="14" s="1"/>
  <c r="HT6" i="14" s="1"/>
  <c r="DR6" i="14"/>
  <c r="FZ6" i="14" s="1"/>
  <c r="HN6" i="14" s="1"/>
  <c r="EC6" i="14"/>
  <c r="GK6" i="14" s="1"/>
  <c r="HY6" i="14" s="1"/>
  <c r="DY6" i="14"/>
  <c r="GG6" i="14" s="1"/>
  <c r="HU6" i="14" s="1"/>
  <c r="HK6" i="14" s="1"/>
  <c r="DT6" i="14"/>
  <c r="GB6" i="14" s="1"/>
  <c r="HP6" i="14" s="1"/>
  <c r="EE6" i="14"/>
  <c r="GM6" i="14" s="1"/>
  <c r="IA6" i="14" s="1"/>
  <c r="DS6" i="14"/>
  <c r="GA6" i="14" s="1"/>
  <c r="HO6" i="14" s="1"/>
  <c r="DR164" i="14"/>
  <c r="FZ164" i="14" s="1"/>
  <c r="HN164" i="14" s="1"/>
  <c r="DZ124" i="14"/>
  <c r="DP124" i="14" s="1"/>
  <c r="DX74" i="14"/>
  <c r="GF74" i="14" s="1"/>
  <c r="HT74" i="14" s="1"/>
  <c r="E4" i="7"/>
  <c r="EF82" i="14"/>
  <c r="GN82" i="14" s="1"/>
  <c r="IB82" i="14" s="1"/>
  <c r="EB105" i="14"/>
  <c r="DN105" i="14" s="1"/>
  <c r="EE153" i="14"/>
  <c r="GM153" i="14" s="1"/>
  <c r="IA153" i="14" s="1"/>
  <c r="EC128" i="14"/>
  <c r="GK128" i="14" s="1"/>
  <c r="HY128" i="14" s="1"/>
  <c r="EA61" i="14"/>
  <c r="DM61" i="14" s="1"/>
  <c r="DX145" i="14"/>
  <c r="GF145" i="14" s="1"/>
  <c r="HT145" i="14" s="1"/>
  <c r="DT41" i="14"/>
  <c r="GB41" i="14" s="1"/>
  <c r="HP41" i="14" s="1"/>
  <c r="ED59" i="14"/>
  <c r="GL59" i="14" s="1"/>
  <c r="HZ59" i="14" s="1"/>
  <c r="EC65" i="14"/>
  <c r="GK65" i="14" s="1"/>
  <c r="HY65" i="14" s="1"/>
  <c r="DY112" i="14"/>
  <c r="DO112" i="14" s="1"/>
  <c r="EB56" i="14"/>
  <c r="DN56" i="14" s="1"/>
  <c r="EF143" i="14"/>
  <c r="GN143" i="14" s="1"/>
  <c r="IB143" i="14" s="1"/>
  <c r="EA80" i="14"/>
  <c r="DM80" i="14" s="1"/>
  <c r="ED115" i="14"/>
  <c r="GL115" i="14" s="1"/>
  <c r="HZ115" i="14" s="1"/>
  <c r="DX70" i="14"/>
  <c r="GF70" i="14" s="1"/>
  <c r="HT70" i="14" s="1"/>
  <c r="DQ103" i="14"/>
  <c r="FY103" i="14" s="1"/>
  <c r="HM103" i="14" s="1"/>
  <c r="DU92" i="14"/>
  <c r="GC92" i="14" s="1"/>
  <c r="HQ92" i="14" s="1"/>
  <c r="DZ140" i="14"/>
  <c r="DP140" i="14" s="1"/>
  <c r="DZ92" i="14"/>
  <c r="DP92" i="14" s="1"/>
  <c r="DZ79" i="14"/>
  <c r="DP79" i="14" s="1"/>
  <c r="DY71" i="14"/>
  <c r="DO71" i="14" s="1"/>
  <c r="EE132" i="14"/>
  <c r="GM132" i="14" s="1"/>
  <c r="IA132" i="14" s="1"/>
  <c r="DV50" i="14"/>
  <c r="GD50" i="14" s="1"/>
  <c r="HR50" i="14" s="1"/>
  <c r="EF167" i="14"/>
  <c r="GN167" i="14" s="1"/>
  <c r="IB167" i="14" s="1"/>
  <c r="DV95" i="14"/>
  <c r="GD95" i="14" s="1"/>
  <c r="HR95" i="14" s="1"/>
  <c r="EF68" i="14"/>
  <c r="GN68" i="14" s="1"/>
  <c r="IB68" i="14" s="1"/>
  <c r="DZ105" i="14"/>
  <c r="DP105" i="14" s="1"/>
  <c r="EA141" i="14"/>
  <c r="DM141" i="14" s="1"/>
  <c r="ED123" i="14"/>
  <c r="GL123" i="14" s="1"/>
  <c r="HZ123" i="14" s="1"/>
  <c r="DV74" i="14"/>
  <c r="GD74" i="14" s="1"/>
  <c r="HR74" i="14" s="1"/>
  <c r="DR72" i="14"/>
  <c r="FZ72" i="14" s="1"/>
  <c r="HN72" i="14" s="1"/>
  <c r="EC38" i="14"/>
  <c r="GK38" i="14" s="1"/>
  <c r="HY38" i="14" s="1"/>
  <c r="EB167" i="14"/>
  <c r="DN167" i="14" s="1"/>
  <c r="EA127" i="14"/>
  <c r="DM127" i="14" s="1"/>
  <c r="EB145" i="14"/>
  <c r="DN145" i="14" s="1"/>
  <c r="EB115" i="14"/>
  <c r="DN115" i="14" s="1"/>
  <c r="DY127" i="14"/>
  <c r="DO127" i="14" s="1"/>
  <c r="DZ100" i="14"/>
  <c r="DP100" i="14" s="1"/>
  <c r="DZ41" i="14"/>
  <c r="DP41" i="14" s="1"/>
  <c r="EC162" i="14"/>
  <c r="GK162" i="14" s="1"/>
  <c r="HY162" i="14" s="1"/>
  <c r="DR103" i="14"/>
  <c r="FZ103" i="14" s="1"/>
  <c r="HN103" i="14" s="1"/>
  <c r="EE115" i="14"/>
  <c r="GM115" i="14" s="1"/>
  <c r="IA115" i="14" s="1"/>
  <c r="EF141" i="14"/>
  <c r="GN141" i="14" s="1"/>
  <c r="IB141" i="14" s="1"/>
  <c r="DU128" i="14"/>
  <c r="GC128" i="14" s="1"/>
  <c r="HQ128" i="14" s="1"/>
  <c r="DV67" i="14"/>
  <c r="GD67" i="14" s="1"/>
  <c r="HR67" i="14" s="1"/>
  <c r="EA85" i="14"/>
  <c r="DM85" i="14" s="1"/>
  <c r="EE67" i="14"/>
  <c r="GM67" i="14" s="1"/>
  <c r="IA67" i="14" s="1"/>
  <c r="EE168" i="14"/>
  <c r="GM168" i="14" s="1"/>
  <c r="IA168" i="14" s="1"/>
  <c r="DU168" i="14"/>
  <c r="GC168" i="14" s="1"/>
  <c r="HQ168" i="14" s="1"/>
  <c r="ED113" i="14"/>
  <c r="GL113" i="14" s="1"/>
  <c r="HZ113" i="14" s="1"/>
  <c r="DX111" i="14"/>
  <c r="GF111" i="14" s="1"/>
  <c r="HT111" i="14" s="1"/>
  <c r="EF60" i="14"/>
  <c r="GN60" i="14" s="1"/>
  <c r="IB60" i="14" s="1"/>
  <c r="EC81" i="14"/>
  <c r="GK81" i="14" s="1"/>
  <c r="HY81" i="14" s="1"/>
  <c r="DX137" i="14"/>
  <c r="GF137" i="14" s="1"/>
  <c r="HT137" i="14" s="1"/>
  <c r="ED92" i="14"/>
  <c r="GL92" i="14" s="1"/>
  <c r="HZ92" i="14" s="1"/>
  <c r="ED39" i="14"/>
  <c r="GL39" i="14" s="1"/>
  <c r="HZ39" i="14" s="1"/>
  <c r="EF78" i="14"/>
  <c r="GN78" i="14" s="1"/>
  <c r="IB78" i="14" s="1"/>
  <c r="DX65" i="14"/>
  <c r="GF65" i="14" s="1"/>
  <c r="HT65" i="14" s="1"/>
  <c r="DQ89" i="14"/>
  <c r="FY89" i="14" s="1"/>
  <c r="HM89" i="14" s="1"/>
  <c r="DY64" i="14"/>
  <c r="DO64" i="14" s="1"/>
  <c r="EA161" i="14"/>
  <c r="DM161" i="14" s="1"/>
  <c r="EA123" i="14"/>
  <c r="DM123" i="14" s="1"/>
  <c r="DY104" i="14"/>
  <c r="DO104" i="14" s="1"/>
  <c r="DY81" i="14"/>
  <c r="DO81" i="14" s="1"/>
  <c r="DZ81" i="14"/>
  <c r="DP81" i="14" s="1"/>
  <c r="DZ56" i="14"/>
  <c r="DP56" i="14" s="1"/>
  <c r="DY87" i="14"/>
  <c r="DO87" i="14" s="1"/>
  <c r="EE169" i="14"/>
  <c r="GM169" i="14" s="1"/>
  <c r="IA169" i="14" s="1"/>
  <c r="ED146" i="14"/>
  <c r="GL146" i="14" s="1"/>
  <c r="HZ146" i="14" s="1"/>
  <c r="DW145" i="14"/>
  <c r="GE145" i="14" s="1"/>
  <c r="HS145" i="14" s="1"/>
  <c r="EE92" i="14"/>
  <c r="GM92" i="14" s="1"/>
  <c r="IA92" i="14" s="1"/>
  <c r="DT111" i="14"/>
  <c r="GB111" i="14" s="1"/>
  <c r="HP111" i="14" s="1"/>
  <c r="DR90" i="14"/>
  <c r="FZ90" i="14" s="1"/>
  <c r="HN90" i="14" s="1"/>
  <c r="DV54" i="14"/>
  <c r="GD54" i="14" s="1"/>
  <c r="HR54" i="14" s="1"/>
  <c r="DW81" i="14"/>
  <c r="GE81" i="14" s="1"/>
  <c r="HS81" i="14" s="1"/>
  <c r="DS63" i="14"/>
  <c r="GA63" i="14" s="1"/>
  <c r="HO63" i="14" s="1"/>
  <c r="DW158" i="14"/>
  <c r="GE158" i="14" s="1"/>
  <c r="HS158" i="14" s="1"/>
  <c r="EC158" i="14"/>
  <c r="GK158" i="14" s="1"/>
  <c r="HY158" i="14" s="1"/>
  <c r="DS115" i="14"/>
  <c r="GA115" i="14" s="1"/>
  <c r="HO115" i="14" s="1"/>
  <c r="EC127" i="14"/>
  <c r="GK127" i="14" s="1"/>
  <c r="HY127" i="14" s="1"/>
  <c r="DT45" i="14"/>
  <c r="GB45" i="14" s="1"/>
  <c r="HP45" i="14" s="1"/>
  <c r="DU56" i="14"/>
  <c r="GC56" i="14" s="1"/>
  <c r="HQ56" i="14" s="1"/>
  <c r="ED107" i="14"/>
  <c r="GL107" i="14" s="1"/>
  <c r="HZ107" i="14" s="1"/>
  <c r="DU146" i="14"/>
  <c r="GC146" i="14" s="1"/>
  <c r="HQ146" i="14" s="1"/>
  <c r="DZ67" i="14"/>
  <c r="DP67" i="14" s="1"/>
  <c r="EE39" i="14"/>
  <c r="GM39" i="14" s="1"/>
  <c r="IA39" i="14" s="1"/>
  <c r="DT72" i="14"/>
  <c r="GB72" i="14" s="1"/>
  <c r="HP72" i="14" s="1"/>
  <c r="DT52" i="14"/>
  <c r="GB52" i="14" s="1"/>
  <c r="HP52" i="14" s="1"/>
  <c r="DQ72" i="14"/>
  <c r="FY72" i="14" s="1"/>
  <c r="HM72" i="14" s="1"/>
  <c r="DY158" i="14"/>
  <c r="DO158" i="14" s="1"/>
  <c r="DZ115" i="14"/>
  <c r="DP115" i="14" s="1"/>
  <c r="EB134" i="14"/>
  <c r="DN134" i="14" s="1"/>
  <c r="DZ162" i="14"/>
  <c r="DP162" i="14" s="1"/>
  <c r="EB168" i="14"/>
  <c r="DN168" i="14" s="1"/>
  <c r="DZ36" i="14"/>
  <c r="DP36" i="14" s="1"/>
  <c r="DY61" i="14"/>
  <c r="DO61" i="14" s="1"/>
  <c r="DZ64" i="14"/>
  <c r="DP64" i="14" s="1"/>
  <c r="EA79" i="14"/>
  <c r="DM79" i="14" s="1"/>
  <c r="DV169" i="14"/>
  <c r="GD169" i="14" s="1"/>
  <c r="HR169" i="14" s="1"/>
  <c r="DU153" i="14"/>
  <c r="GC153" i="14" s="1"/>
  <c r="HQ153" i="14" s="1"/>
  <c r="EE145" i="14"/>
  <c r="GM145" i="14" s="1"/>
  <c r="IA145" i="14" s="1"/>
  <c r="EE99" i="14"/>
  <c r="GM99" i="14" s="1"/>
  <c r="IA99" i="14" s="1"/>
  <c r="EF127" i="14"/>
  <c r="GN127" i="14" s="1"/>
  <c r="IB127" i="14" s="1"/>
  <c r="EC92" i="14"/>
  <c r="GK92" i="14" s="1"/>
  <c r="HY92" i="14" s="1"/>
  <c r="ED54" i="14"/>
  <c r="GL54" i="14" s="1"/>
  <c r="HZ54" i="14" s="1"/>
  <c r="EE81" i="14"/>
  <c r="GM81" i="14" s="1"/>
  <c r="IA81" i="14" s="1"/>
  <c r="DW64" i="14"/>
  <c r="GE64" i="14" s="1"/>
  <c r="HS64" i="14" s="1"/>
  <c r="DW168" i="14"/>
  <c r="GE168" i="14" s="1"/>
  <c r="HS168" i="14" s="1"/>
  <c r="DQ162" i="14"/>
  <c r="FY162" i="14" s="1"/>
  <c r="HM162" i="14" s="1"/>
  <c r="EE143" i="14"/>
  <c r="GM143" i="14" s="1"/>
  <c r="IA143" i="14" s="1"/>
  <c r="DT98" i="14"/>
  <c r="GB98" i="14" s="1"/>
  <c r="HP98" i="14" s="1"/>
  <c r="EB53" i="14"/>
  <c r="DN53" i="14" s="1"/>
  <c r="DY63" i="14"/>
  <c r="DO63" i="14" s="1"/>
  <c r="DR149" i="14"/>
  <c r="FZ149" i="14" s="1"/>
  <c r="HN149" i="14" s="1"/>
  <c r="DT96" i="14"/>
  <c r="GB96" i="14" s="1"/>
  <c r="HP96" i="14" s="1"/>
  <c r="DV71" i="14"/>
  <c r="GD71" i="14" s="1"/>
  <c r="HR71" i="14" s="1"/>
  <c r="DW92" i="14"/>
  <c r="GE92" i="14" s="1"/>
  <c r="HS92" i="14" s="1"/>
  <c r="DX78" i="14"/>
  <c r="GF78" i="14" s="1"/>
  <c r="HT78" i="14" s="1"/>
  <c r="EF63" i="14"/>
  <c r="GN63" i="14" s="1"/>
  <c r="IB63" i="14" s="1"/>
  <c r="EC80" i="14"/>
  <c r="GK80" i="14" s="1"/>
  <c r="HY80" i="14" s="1"/>
  <c r="DR75" i="14"/>
  <c r="FZ75" i="14" s="1"/>
  <c r="HN75" i="14" s="1"/>
  <c r="DP170" i="14"/>
  <c r="DN170" i="14"/>
  <c r="GG42" i="14"/>
  <c r="HU42" i="14" s="1"/>
  <c r="HK42" i="14" s="1"/>
  <c r="GI55" i="14"/>
  <c r="HW55" i="14" s="1"/>
  <c r="HI55" i="14" s="1"/>
  <c r="GH52" i="14"/>
  <c r="HV52" i="14" s="1"/>
  <c r="HL52" i="14" s="1"/>
  <c r="GG36" i="14"/>
  <c r="HU36" i="14" s="1"/>
  <c r="HK36" i="14" s="1"/>
  <c r="GJ44" i="14"/>
  <c r="FV44" i="14" s="1"/>
  <c r="GI42" i="14"/>
  <c r="HW42" i="14" s="1"/>
  <c r="HI42" i="14" s="1"/>
  <c r="GI52" i="14"/>
  <c r="FU52" i="14" s="1"/>
  <c r="GH51" i="14"/>
  <c r="HV51" i="14" s="1"/>
  <c r="HL51" i="14" s="1"/>
  <c r="GH71" i="14"/>
  <c r="FX71" i="14" s="1"/>
  <c r="GH102" i="14"/>
  <c r="HV102" i="14" s="1"/>
  <c r="HL102" i="14" s="1"/>
  <c r="GG62" i="14"/>
  <c r="FW62" i="14" s="1"/>
  <c r="GG78" i="14"/>
  <c r="HU78" i="14" s="1"/>
  <c r="HK78" i="14" s="1"/>
  <c r="GG95" i="14"/>
  <c r="HU95" i="14" s="1"/>
  <c r="HK95" i="14" s="1"/>
  <c r="GG103" i="14"/>
  <c r="HU103" i="14" s="1"/>
  <c r="HK103" i="14" s="1"/>
  <c r="GJ72" i="14"/>
  <c r="HX72" i="14" s="1"/>
  <c r="HJ72" i="14" s="1"/>
  <c r="GJ89" i="14"/>
  <c r="FV89" i="14" s="1"/>
  <c r="GJ97" i="14"/>
  <c r="FV97" i="14" s="1"/>
  <c r="GI64" i="14"/>
  <c r="FU64" i="14" s="1"/>
  <c r="GI74" i="14"/>
  <c r="HW74" i="14" s="1"/>
  <c r="HI74" i="14" s="1"/>
  <c r="GI78" i="14"/>
  <c r="FU78" i="14" s="1"/>
  <c r="GI89" i="14"/>
  <c r="HW89" i="14" s="1"/>
  <c r="HI89" i="14" s="1"/>
  <c r="GI103" i="14"/>
  <c r="FU103" i="14" s="1"/>
  <c r="GI111" i="14"/>
  <c r="HW111" i="14" s="1"/>
  <c r="HI111" i="14" s="1"/>
  <c r="GH119" i="14"/>
  <c r="HV119" i="14" s="1"/>
  <c r="HL119" i="14" s="1"/>
  <c r="GH129" i="14"/>
  <c r="FX129" i="14" s="1"/>
  <c r="GH151" i="14"/>
  <c r="HV151" i="14" s="1"/>
  <c r="HL151" i="14" s="1"/>
  <c r="GH157" i="14"/>
  <c r="FX157" i="14" s="1"/>
  <c r="GG132" i="14"/>
  <c r="HU132" i="14" s="1"/>
  <c r="HK132" i="14" s="1"/>
  <c r="GG138" i="14"/>
  <c r="FW138" i="14" s="1"/>
  <c r="GG162" i="14"/>
  <c r="FW162" i="14" s="1"/>
  <c r="GJ117" i="14"/>
  <c r="FV117" i="14" s="1"/>
  <c r="GJ121" i="14"/>
  <c r="FV121" i="14" s="1"/>
  <c r="GJ131" i="14"/>
  <c r="FV131" i="14" s="1"/>
  <c r="GJ149" i="14"/>
  <c r="HX149" i="14" s="1"/>
  <c r="HJ149" i="14" s="1"/>
  <c r="GJ151" i="14"/>
  <c r="HX151" i="14" s="1"/>
  <c r="HJ151" i="14" s="1"/>
  <c r="GI134" i="14"/>
  <c r="HW134" i="14" s="1"/>
  <c r="HI134" i="14" s="1"/>
  <c r="GG85" i="14"/>
  <c r="FW85" i="14" s="1"/>
  <c r="GG102" i="14"/>
  <c r="FW102" i="14" s="1"/>
  <c r="GJ98" i="14"/>
  <c r="HX98" i="14" s="1"/>
  <c r="HJ98" i="14" s="1"/>
  <c r="GJ110" i="14"/>
  <c r="HX110" i="14" s="1"/>
  <c r="HJ110" i="14" s="1"/>
  <c r="GI102" i="14"/>
  <c r="FU102" i="14" s="1"/>
  <c r="GI112" i="14"/>
  <c r="FU112" i="14" s="1"/>
  <c r="GH114" i="14"/>
  <c r="HV114" i="14" s="1"/>
  <c r="HL114" i="14" s="1"/>
  <c r="GH146" i="14"/>
  <c r="FX146" i="14" s="1"/>
  <c r="GH152" i="14"/>
  <c r="FX152" i="14" s="1"/>
  <c r="GG115" i="14"/>
  <c r="HU115" i="14" s="1"/>
  <c r="HK115" i="14" s="1"/>
  <c r="GG121" i="14"/>
  <c r="FW121" i="14" s="1"/>
  <c r="GG129" i="14"/>
  <c r="FW129" i="14" s="1"/>
  <c r="GG147" i="14"/>
  <c r="FW147" i="14" s="1"/>
  <c r="GJ128" i="14"/>
  <c r="HX128" i="14" s="1"/>
  <c r="HJ128" i="14" s="1"/>
  <c r="GJ150" i="14"/>
  <c r="HX150" i="14" s="1"/>
  <c r="HJ150" i="14" s="1"/>
  <c r="GJ154" i="14"/>
  <c r="HX154" i="14" s="1"/>
  <c r="HJ154" i="14" s="1"/>
  <c r="GI119" i="14"/>
  <c r="FU119" i="14" s="1"/>
  <c r="GI121" i="14"/>
  <c r="FU121" i="14" s="1"/>
  <c r="GI129" i="14"/>
  <c r="FU129" i="14" s="1"/>
  <c r="GI147" i="14"/>
  <c r="FU147" i="14" s="1"/>
  <c r="GI153" i="14"/>
  <c r="HW153" i="14" s="1"/>
  <c r="HI153" i="14" s="1"/>
  <c r="GI159" i="14"/>
  <c r="FU159" i="14" s="1"/>
  <c r="GH97" i="14"/>
  <c r="FX97" i="14" s="1"/>
  <c r="HX155" i="14"/>
  <c r="HJ155" i="14" s="1"/>
  <c r="J151" i="14"/>
  <c r="GI46" i="14"/>
  <c r="FU46" i="14" s="1"/>
  <c r="GI56" i="14"/>
  <c r="FU56" i="14" s="1"/>
  <c r="GH47" i="14"/>
  <c r="FX47" i="14" s="1"/>
  <c r="GG47" i="14"/>
  <c r="FW47" i="14" s="1"/>
  <c r="GG59" i="14"/>
  <c r="FW59" i="14" s="1"/>
  <c r="HW155" i="14"/>
  <c r="HI155" i="14" s="1"/>
  <c r="DO170" i="14"/>
  <c r="GI50" i="14"/>
  <c r="HW50" i="14" s="1"/>
  <c r="HI50" i="14" s="1"/>
  <c r="GH49" i="14"/>
  <c r="FX49" i="14" s="1"/>
  <c r="GG49" i="14"/>
  <c r="HU49" i="14" s="1"/>
  <c r="HK49" i="14" s="1"/>
  <c r="GH65" i="14"/>
  <c r="FX65" i="14" s="1"/>
  <c r="GH90" i="14"/>
  <c r="FX90" i="14" s="1"/>
  <c r="GH112" i="14"/>
  <c r="HV112" i="14" s="1"/>
  <c r="HL112" i="14" s="1"/>
  <c r="GG101" i="14"/>
  <c r="HU101" i="14" s="1"/>
  <c r="HK101" i="14" s="1"/>
  <c r="GG111" i="14"/>
  <c r="FW111" i="14" s="1"/>
  <c r="GJ103" i="14"/>
  <c r="HX103" i="14" s="1"/>
  <c r="HJ103" i="14" s="1"/>
  <c r="GI62" i="14"/>
  <c r="FU62" i="14" s="1"/>
  <c r="GI72" i="14"/>
  <c r="FU72" i="14" s="1"/>
  <c r="GI101" i="14"/>
  <c r="HW101" i="14" s="1"/>
  <c r="HI101" i="14" s="1"/>
  <c r="GI109" i="14"/>
  <c r="FU109" i="14" s="1"/>
  <c r="GH117" i="14"/>
  <c r="FX117" i="14" s="1"/>
  <c r="GH121" i="14"/>
  <c r="HV121" i="14" s="1"/>
  <c r="HL121" i="14" s="1"/>
  <c r="GG118" i="14"/>
  <c r="FW118" i="14" s="1"/>
  <c r="GG122" i="14"/>
  <c r="FW122" i="14" s="1"/>
  <c r="GG136" i="14"/>
  <c r="FW136" i="14" s="1"/>
  <c r="GG152" i="14"/>
  <c r="FW152" i="14" s="1"/>
  <c r="GJ129" i="14"/>
  <c r="GJ141" i="14"/>
  <c r="FV141" i="14" s="1"/>
  <c r="GI118" i="14"/>
  <c r="HW118" i="14" s="1"/>
  <c r="HI118" i="14" s="1"/>
  <c r="GI132" i="14"/>
  <c r="HW132" i="14" s="1"/>
  <c r="HI132" i="14" s="1"/>
  <c r="GI136" i="14"/>
  <c r="FU136" i="14" s="1"/>
  <c r="GI142" i="14"/>
  <c r="GI47" i="14"/>
  <c r="HW47" i="14" s="1"/>
  <c r="HI47" i="14" s="1"/>
  <c r="GH44" i="14"/>
  <c r="HV44" i="14" s="1"/>
  <c r="HL44" i="14" s="1"/>
  <c r="GG52" i="14"/>
  <c r="HU52" i="14" s="1"/>
  <c r="HK52" i="14" s="1"/>
  <c r="GJ42" i="14"/>
  <c r="HX42" i="14" s="1"/>
  <c r="HJ42" i="14" s="1"/>
  <c r="GJ54" i="14"/>
  <c r="HX54" i="14" s="1"/>
  <c r="HJ54" i="14" s="1"/>
  <c r="GH72" i="14"/>
  <c r="HV72" i="14" s="1"/>
  <c r="HL72" i="14" s="1"/>
  <c r="GH91" i="14"/>
  <c r="FX91" i="14" s="1"/>
  <c r="GH103" i="14"/>
  <c r="FX103" i="14" s="1"/>
  <c r="GG65" i="14"/>
  <c r="HU65" i="14" s="1"/>
  <c r="HK65" i="14" s="1"/>
  <c r="GG75" i="14"/>
  <c r="HU75" i="14" s="1"/>
  <c r="HK75" i="14" s="1"/>
  <c r="GG100" i="14"/>
  <c r="FW100" i="14" s="1"/>
  <c r="GG110" i="14"/>
  <c r="FW110" i="14" s="1"/>
  <c r="GJ67" i="14"/>
  <c r="FV67" i="14" s="1"/>
  <c r="GJ79" i="14"/>
  <c r="HX79" i="14" s="1"/>
  <c r="HJ79" i="14" s="1"/>
  <c r="GJ96" i="14"/>
  <c r="HX96" i="14" s="1"/>
  <c r="HJ96" i="14" s="1"/>
  <c r="GJ106" i="14"/>
  <c r="HX106" i="14" s="1"/>
  <c r="HJ106" i="14" s="1"/>
  <c r="GI73" i="14"/>
  <c r="HW73" i="14" s="1"/>
  <c r="HI73" i="14" s="1"/>
  <c r="GI83" i="14"/>
  <c r="FU83" i="14" s="1"/>
  <c r="GI100" i="14"/>
  <c r="HW100" i="14" s="1"/>
  <c r="HI100" i="14" s="1"/>
  <c r="GI110" i="14"/>
  <c r="HW110" i="14" s="1"/>
  <c r="HI110" i="14" s="1"/>
  <c r="GH132" i="14"/>
  <c r="FX132" i="14" s="1"/>
  <c r="GH136" i="14"/>
  <c r="FX136" i="14" s="1"/>
  <c r="GG145" i="14"/>
  <c r="FW145" i="14" s="1"/>
  <c r="GG149" i="14"/>
  <c r="FW149" i="14" s="1"/>
  <c r="GG153" i="14"/>
  <c r="FW153" i="14" s="1"/>
  <c r="GG159" i="14"/>
  <c r="HU159" i="14" s="1"/>
  <c r="HK159" i="14" s="1"/>
  <c r="GJ118" i="14"/>
  <c r="HX118" i="14" s="1"/>
  <c r="HJ118" i="14" s="1"/>
  <c r="GJ126" i="14"/>
  <c r="FV126" i="14" s="1"/>
  <c r="GJ152" i="14"/>
  <c r="GI117" i="14"/>
  <c r="GI151" i="14"/>
  <c r="FW155" i="14"/>
  <c r="GH164" i="14"/>
  <c r="HV164" i="14" s="1"/>
  <c r="HL164" i="14" s="1"/>
  <c r="GG166" i="14"/>
  <c r="FW166" i="14" s="1"/>
  <c r="GI169" i="14"/>
  <c r="GI149" i="14"/>
  <c r="GI157" i="14"/>
  <c r="GJ161" i="14"/>
  <c r="GI168" i="14"/>
  <c r="J121" i="14"/>
  <c r="DQ99" i="14"/>
  <c r="FY99" i="14" s="1"/>
  <c r="HM99" i="14" s="1"/>
  <c r="GI44" i="14"/>
  <c r="FU44" i="14" s="1"/>
  <c r="GI54" i="14"/>
  <c r="FU54" i="14" s="1"/>
  <c r="GH45" i="14"/>
  <c r="HV45" i="14" s="1"/>
  <c r="HL45" i="14" s="1"/>
  <c r="GH55" i="14"/>
  <c r="HV55" i="14" s="1"/>
  <c r="HL55" i="14" s="1"/>
  <c r="GG41" i="14"/>
  <c r="FW41" i="14" s="1"/>
  <c r="GG45" i="14"/>
  <c r="FW45" i="14" s="1"/>
  <c r="GG55" i="14"/>
  <c r="HU55" i="14" s="1"/>
  <c r="HK55" i="14" s="1"/>
  <c r="GG117" i="14"/>
  <c r="HU117" i="14" s="1"/>
  <c r="HK117" i="14" s="1"/>
  <c r="J91" i="14"/>
  <c r="GG44" i="14"/>
  <c r="HU44" i="14" s="1"/>
  <c r="HK44" i="14" s="1"/>
  <c r="GJ50" i="14"/>
  <c r="FV50" i="14" s="1"/>
  <c r="GI43" i="14"/>
  <c r="FU43" i="14" s="1"/>
  <c r="GG48" i="14"/>
  <c r="HU48" i="14" s="1"/>
  <c r="HK48" i="14" s="1"/>
  <c r="GJ52" i="14"/>
  <c r="HX52" i="14" s="1"/>
  <c r="HJ52" i="14" s="1"/>
  <c r="GH89" i="14"/>
  <c r="HV89" i="14" s="1"/>
  <c r="HL89" i="14" s="1"/>
  <c r="GH101" i="14"/>
  <c r="FX101" i="14" s="1"/>
  <c r="GG98" i="14"/>
  <c r="FW98" i="14" s="1"/>
  <c r="GG106" i="14"/>
  <c r="FW106" i="14" s="1"/>
  <c r="GJ102" i="14"/>
  <c r="HX102" i="14" s="1"/>
  <c r="HJ102" i="14" s="1"/>
  <c r="GH73" i="14"/>
  <c r="FX73" i="14" s="1"/>
  <c r="GH96" i="14"/>
  <c r="FX96" i="14" s="1"/>
  <c r="GH104" i="14"/>
  <c r="FX104" i="14" s="1"/>
  <c r="GG97" i="14"/>
  <c r="HU97" i="14" s="1"/>
  <c r="HK97" i="14" s="1"/>
  <c r="GG105" i="14"/>
  <c r="FW105" i="14" s="1"/>
  <c r="GJ62" i="14"/>
  <c r="HX62" i="14" s="1"/>
  <c r="HJ62" i="14" s="1"/>
  <c r="GJ74" i="14"/>
  <c r="FV74" i="14" s="1"/>
  <c r="GJ78" i="14"/>
  <c r="FV78" i="14" s="1"/>
  <c r="GJ91" i="14"/>
  <c r="HX91" i="14" s="1"/>
  <c r="HJ91" i="14" s="1"/>
  <c r="GJ99" i="14"/>
  <c r="FV99" i="14" s="1"/>
  <c r="GJ109" i="14"/>
  <c r="HX109" i="14" s="1"/>
  <c r="HJ109" i="14" s="1"/>
  <c r="GI76" i="14"/>
  <c r="FU76" i="14" s="1"/>
  <c r="GI91" i="14"/>
  <c r="HW91" i="14" s="1"/>
  <c r="HI91" i="14" s="1"/>
  <c r="GI97" i="14"/>
  <c r="HW97" i="14" s="1"/>
  <c r="HI97" i="14" s="1"/>
  <c r="GI105" i="14"/>
  <c r="FU105" i="14" s="1"/>
  <c r="GH131" i="14"/>
  <c r="HV131" i="14" s="1"/>
  <c r="HL131" i="14" s="1"/>
  <c r="GH149" i="14"/>
  <c r="GH153" i="14"/>
  <c r="FX153" i="14" s="1"/>
  <c r="GH159" i="14"/>
  <c r="GG114" i="14"/>
  <c r="FW114" i="14" s="1"/>
  <c r="GJ119" i="14"/>
  <c r="GJ125" i="14"/>
  <c r="HX125" i="14" s="1"/>
  <c r="HJ125" i="14" s="1"/>
  <c r="GJ133" i="14"/>
  <c r="GJ153" i="14"/>
  <c r="GI114" i="14"/>
  <c r="GI122" i="14"/>
  <c r="HW122" i="14" s="1"/>
  <c r="HI122" i="14" s="1"/>
  <c r="GH99" i="14"/>
  <c r="FX99" i="14" s="1"/>
  <c r="GH109" i="14"/>
  <c r="HV109" i="14" s="1"/>
  <c r="HL109" i="14" s="1"/>
  <c r="GG90" i="14"/>
  <c r="HU90" i="14" s="1"/>
  <c r="HK90" i="14" s="1"/>
  <c r="GG96" i="14"/>
  <c r="FW96" i="14" s="1"/>
  <c r="GJ100" i="14"/>
  <c r="HX100" i="14" s="1"/>
  <c r="HJ100" i="14" s="1"/>
  <c r="GI63" i="14"/>
  <c r="FU63" i="14" s="1"/>
  <c r="GI67" i="14"/>
  <c r="HW67" i="14" s="1"/>
  <c r="HI67" i="14" s="1"/>
  <c r="GI92" i="14"/>
  <c r="HW92" i="14" s="1"/>
  <c r="HI92" i="14" s="1"/>
  <c r="GI96" i="14"/>
  <c r="HW96" i="14" s="1"/>
  <c r="HI96" i="14" s="1"/>
  <c r="GI104" i="14"/>
  <c r="FU104" i="14" s="1"/>
  <c r="GH116" i="14"/>
  <c r="HV116" i="14" s="1"/>
  <c r="HL116" i="14" s="1"/>
  <c r="GH122" i="14"/>
  <c r="FX122" i="14" s="1"/>
  <c r="GH150" i="14"/>
  <c r="FX150" i="14" s="1"/>
  <c r="GG123" i="14"/>
  <c r="HU123" i="14" s="1"/>
  <c r="HK123" i="14" s="1"/>
  <c r="GG131" i="14"/>
  <c r="FW131" i="14" s="1"/>
  <c r="GG137" i="14"/>
  <c r="HU137" i="14" s="1"/>
  <c r="HK137" i="14" s="1"/>
  <c r="GG143" i="14"/>
  <c r="HU143" i="14" s="1"/>
  <c r="HK143" i="14" s="1"/>
  <c r="GJ114" i="14"/>
  <c r="FV114" i="14" s="1"/>
  <c r="GJ132" i="14"/>
  <c r="HX132" i="14" s="1"/>
  <c r="HJ132" i="14" s="1"/>
  <c r="GI113" i="14"/>
  <c r="GI131" i="14"/>
  <c r="GI137" i="14"/>
  <c r="GI143" i="14"/>
  <c r="GJ166" i="14"/>
  <c r="GI150" i="14"/>
  <c r="GI164" i="14"/>
  <c r="GG164" i="14"/>
  <c r="GJ159" i="14"/>
  <c r="DO155" i="14"/>
  <c r="GI98" i="14"/>
  <c r="FU98" i="14" s="1"/>
  <c r="GI106" i="14"/>
  <c r="HW106" i="14" s="1"/>
  <c r="HI106" i="14" s="1"/>
  <c r="GH118" i="14"/>
  <c r="FX118" i="14" s="1"/>
  <c r="GG119" i="14"/>
  <c r="FW119" i="14" s="1"/>
  <c r="GG125" i="14"/>
  <c r="FW125" i="14" s="1"/>
  <c r="GG133" i="14"/>
  <c r="FW133" i="14" s="1"/>
  <c r="GG151" i="14"/>
  <c r="GG157" i="14"/>
  <c r="GJ116" i="14"/>
  <c r="HX116" i="14" s="1"/>
  <c r="HJ116" i="14" s="1"/>
  <c r="GJ122" i="14"/>
  <c r="GJ136" i="14"/>
  <c r="HX136" i="14" s="1"/>
  <c r="HJ136" i="14" s="1"/>
  <c r="GI115" i="14"/>
  <c r="HW115" i="14" s="1"/>
  <c r="HI115" i="14" s="1"/>
  <c r="GI125" i="14"/>
  <c r="GI133" i="14"/>
  <c r="GG167" i="14"/>
  <c r="GJ169" i="14"/>
  <c r="GH63" i="14"/>
  <c r="FX63" i="14" s="1"/>
  <c r="GH75" i="14"/>
  <c r="HV75" i="14" s="1"/>
  <c r="HL75" i="14" s="1"/>
  <c r="GH98" i="14"/>
  <c r="HV98" i="14" s="1"/>
  <c r="HL98" i="14" s="1"/>
  <c r="GH110" i="14"/>
  <c r="FX110" i="14" s="1"/>
  <c r="GG99" i="14"/>
  <c r="FW99" i="14" s="1"/>
  <c r="GG109" i="14"/>
  <c r="FW109" i="14" s="1"/>
  <c r="GJ64" i="14"/>
  <c r="FV64" i="14" s="1"/>
  <c r="GJ76" i="14"/>
  <c r="HX76" i="14" s="1"/>
  <c r="HJ76" i="14" s="1"/>
  <c r="GJ101" i="14"/>
  <c r="FV101" i="14" s="1"/>
  <c r="GI68" i="14"/>
  <c r="FU68" i="14" s="1"/>
  <c r="GI70" i="14"/>
  <c r="HW70" i="14" s="1"/>
  <c r="HI70" i="14" s="1"/>
  <c r="GI99" i="14"/>
  <c r="FU99" i="14" s="1"/>
  <c r="GI107" i="14"/>
  <c r="HW107" i="14" s="1"/>
  <c r="HI107" i="14" s="1"/>
  <c r="GH133" i="14"/>
  <c r="GG116" i="14"/>
  <c r="GG142" i="14"/>
  <c r="GG146" i="14"/>
  <c r="FW146" i="14" s="1"/>
  <c r="GG150" i="14"/>
  <c r="GJ111" i="14"/>
  <c r="GJ127" i="14"/>
  <c r="GI116" i="14"/>
  <c r="GI126" i="14"/>
  <c r="GI140" i="14"/>
  <c r="GI146" i="14"/>
  <c r="GI152" i="14"/>
  <c r="GJ164" i="14"/>
  <c r="GI167" i="14"/>
  <c r="DM155" i="14"/>
  <c r="J114" i="14"/>
  <c r="J40" i="14"/>
  <c r="GI166" i="14"/>
  <c r="GH169" i="14"/>
  <c r="GJ163" i="14"/>
  <c r="DN155" i="14"/>
  <c r="GH155" i="14"/>
  <c r="J101" i="14"/>
  <c r="J110" i="14"/>
  <c r="J136" i="14"/>
  <c r="J122" i="14"/>
  <c r="GI88" i="14"/>
  <c r="GJ88" i="14"/>
  <c r="GG88" i="14"/>
  <c r="GL88" i="14"/>
  <c r="HZ88" i="14" s="1"/>
  <c r="GA88" i="14"/>
  <c r="HO88" i="14" s="1"/>
  <c r="GB88" i="14"/>
  <c r="HP88" i="14" s="1"/>
  <c r="FY88" i="14"/>
  <c r="HM88" i="14" s="1"/>
  <c r="GD88" i="14"/>
  <c r="HR88" i="14" s="1"/>
  <c r="GE88" i="14"/>
  <c r="HS88" i="14" s="1"/>
  <c r="GF88" i="14"/>
  <c r="HT88" i="14" s="1"/>
  <c r="GC88" i="14"/>
  <c r="HQ88" i="14" s="1"/>
  <c r="FZ88" i="14"/>
  <c r="HN88" i="14" s="1"/>
  <c r="GH166" i="14"/>
  <c r="GJ157" i="14"/>
  <c r="FG13" i="14"/>
  <c r="DS13" i="14"/>
  <c r="FO13" i="14"/>
  <c r="EA13" i="14"/>
  <c r="DM13" i="14" s="1"/>
  <c r="FG37" i="14"/>
  <c r="DS37" i="14"/>
  <c r="FO37" i="14"/>
  <c r="EA37" i="14"/>
  <c r="DM37" i="14" s="1"/>
  <c r="FK38" i="14"/>
  <c r="DW38" i="14"/>
  <c r="FS38" i="14"/>
  <c r="EE38" i="14"/>
  <c r="FG39" i="14"/>
  <c r="DS39" i="14"/>
  <c r="FO39" i="14"/>
  <c r="EA39" i="14"/>
  <c r="DM39" i="14" s="1"/>
  <c r="FG41" i="14"/>
  <c r="DS41" i="14"/>
  <c r="FG43" i="14"/>
  <c r="DS43" i="14"/>
  <c r="FG45" i="14"/>
  <c r="DS45" i="14"/>
  <c r="FK46" i="14"/>
  <c r="DW46" i="14"/>
  <c r="FS46" i="14"/>
  <c r="EE46" i="14"/>
  <c r="FG47" i="14"/>
  <c r="DS47" i="14"/>
  <c r="FK48" i="14"/>
  <c r="DW48" i="14"/>
  <c r="FS48" i="14"/>
  <c r="EE48" i="14"/>
  <c r="FG51" i="14"/>
  <c r="DS51" i="14"/>
  <c r="FO51" i="14"/>
  <c r="EA51" i="14"/>
  <c r="DM51" i="14" s="1"/>
  <c r="FG53" i="14"/>
  <c r="DS53" i="14"/>
  <c r="FS54" i="14"/>
  <c r="EE54" i="14"/>
  <c r="FG55" i="14"/>
  <c r="DS55" i="14"/>
  <c r="FK56" i="14"/>
  <c r="DW56" i="14"/>
  <c r="FS56" i="14"/>
  <c r="EE56" i="14"/>
  <c r="FG57" i="14"/>
  <c r="DS57" i="14"/>
  <c r="FK58" i="14"/>
  <c r="DW58" i="14"/>
  <c r="FS58" i="14"/>
  <c r="EE58" i="14"/>
  <c r="FG59" i="14"/>
  <c r="DS59" i="14"/>
  <c r="FO59" i="14"/>
  <c r="EA59" i="14"/>
  <c r="DM59" i="14" s="1"/>
  <c r="FK60" i="14"/>
  <c r="DW60" i="14"/>
  <c r="FK13" i="14"/>
  <c r="DW13" i="14"/>
  <c r="FS13" i="14"/>
  <c r="EE13" i="14"/>
  <c r="FG36" i="14"/>
  <c r="DS36" i="14"/>
  <c r="FK37" i="14"/>
  <c r="DW37" i="14"/>
  <c r="FS37" i="14"/>
  <c r="EE37" i="14"/>
  <c r="FG38" i="14"/>
  <c r="DS38" i="14"/>
  <c r="FO38" i="14"/>
  <c r="EA38" i="14"/>
  <c r="DM38" i="14" s="1"/>
  <c r="FK39" i="14"/>
  <c r="DW39" i="14"/>
  <c r="FK41" i="14"/>
  <c r="DW41" i="14"/>
  <c r="FS41" i="14"/>
  <c r="EE41" i="14"/>
  <c r="FS43" i="14"/>
  <c r="EE43" i="14"/>
  <c r="FG44" i="14"/>
  <c r="DS44" i="14"/>
  <c r="FK47" i="14"/>
  <c r="DW47" i="14"/>
  <c r="FG48" i="14"/>
  <c r="DS48" i="14"/>
  <c r="FO48" i="14"/>
  <c r="EA48" i="14"/>
  <c r="DM48" i="14" s="1"/>
  <c r="FK51" i="14"/>
  <c r="DW51" i="14"/>
  <c r="FS51" i="14"/>
  <c r="EE51" i="14"/>
  <c r="FG52" i="14"/>
  <c r="DS52" i="14"/>
  <c r="FK53" i="14"/>
  <c r="DW53" i="14"/>
  <c r="FG56" i="14"/>
  <c r="DS56" i="14"/>
  <c r="FS57" i="14"/>
  <c r="EE57" i="14"/>
  <c r="FG58" i="14"/>
  <c r="DS58" i="14"/>
  <c r="FO58" i="14"/>
  <c r="EA58" i="14"/>
  <c r="DM58" i="14" s="1"/>
  <c r="FK59" i="14"/>
  <c r="DW59" i="14"/>
  <c r="FS59" i="14"/>
  <c r="EE59" i="14"/>
  <c r="FG60" i="14"/>
  <c r="DS60" i="14"/>
  <c r="FO60" i="14"/>
  <c r="EA60" i="14"/>
  <c r="DM60" i="14" s="1"/>
  <c r="FK61" i="14"/>
  <c r="DW61" i="14"/>
  <c r="FF13" i="14"/>
  <c r="DR13" i="14"/>
  <c r="FN13" i="14"/>
  <c r="DZ13" i="14"/>
  <c r="DP13" i="14" s="1"/>
  <c r="FE13" i="14"/>
  <c r="DQ13" i="14"/>
  <c r="FM13" i="14"/>
  <c r="DY13" i="14"/>
  <c r="DO13" i="14" s="1"/>
  <c r="FS60" i="14"/>
  <c r="EE60" i="14"/>
  <c r="FG61" i="14"/>
  <c r="DS61" i="14"/>
  <c r="FJ13" i="14"/>
  <c r="DV13" i="14"/>
  <c r="FR13" i="14"/>
  <c r="ED13" i="14"/>
  <c r="FF36" i="14"/>
  <c r="DR36" i="14"/>
  <c r="FJ37" i="14"/>
  <c r="DV37" i="14"/>
  <c r="FR37" i="14"/>
  <c r="ED37" i="14"/>
  <c r="FF38" i="14"/>
  <c r="DR38" i="14"/>
  <c r="FN38" i="14"/>
  <c r="DZ38" i="14"/>
  <c r="DP38" i="14" s="1"/>
  <c r="FJ39" i="14"/>
  <c r="DV39" i="14"/>
  <c r="FR41" i="14"/>
  <c r="ED41" i="14"/>
  <c r="FJ43" i="14"/>
  <c r="DV43" i="14"/>
  <c r="FR43" i="14"/>
  <c r="ED43" i="14"/>
  <c r="FF44" i="14"/>
  <c r="DR44" i="14"/>
  <c r="FF46" i="14"/>
  <c r="DR46" i="14"/>
  <c r="FN46" i="14"/>
  <c r="DZ46" i="14"/>
  <c r="DP46" i="14" s="1"/>
  <c r="FJ47" i="14"/>
  <c r="DV47" i="14"/>
  <c r="FF48" i="14"/>
  <c r="DR48" i="14"/>
  <c r="FN48" i="14"/>
  <c r="DZ48" i="14"/>
  <c r="DP48" i="14" s="1"/>
  <c r="FF50" i="14"/>
  <c r="DR50" i="14"/>
  <c r="FJ51" i="14"/>
  <c r="DV51" i="14"/>
  <c r="FR51" i="14"/>
  <c r="ED51" i="14"/>
  <c r="FF52" i="14"/>
  <c r="DR52" i="14"/>
  <c r="FJ53" i="14"/>
  <c r="DV53" i="14"/>
  <c r="FF54" i="14"/>
  <c r="DR54" i="14"/>
  <c r="FF56" i="14"/>
  <c r="DR56" i="14"/>
  <c r="FJ57" i="14"/>
  <c r="DV57" i="14"/>
  <c r="FR57" i="14"/>
  <c r="ED57" i="14"/>
  <c r="FF58" i="14"/>
  <c r="DR58" i="14"/>
  <c r="FN58" i="14"/>
  <c r="DZ58" i="14"/>
  <c r="DP58" i="14" s="1"/>
  <c r="FJ59" i="14"/>
  <c r="DV59" i="14"/>
  <c r="FF60" i="14"/>
  <c r="DR60" i="14"/>
  <c r="FN60" i="14"/>
  <c r="DZ60" i="14"/>
  <c r="DP60" i="14" s="1"/>
  <c r="FE36" i="14"/>
  <c r="DQ36" i="14"/>
  <c r="FI37" i="14"/>
  <c r="DU37" i="14"/>
  <c r="FQ37" i="14"/>
  <c r="EC37" i="14"/>
  <c r="FE38" i="14"/>
  <c r="DQ38" i="14"/>
  <c r="FM38" i="14"/>
  <c r="DY38" i="14"/>
  <c r="DO38" i="14" s="1"/>
  <c r="FI39" i="14"/>
  <c r="DU39" i="14"/>
  <c r="FQ39" i="14"/>
  <c r="EC39" i="14"/>
  <c r="FI41" i="14"/>
  <c r="DU41" i="14"/>
  <c r="FE42" i="14"/>
  <c r="DQ42" i="14"/>
  <c r="J42" i="14" s="1"/>
  <c r="FI43" i="14"/>
  <c r="DU43" i="14"/>
  <c r="FE44" i="14"/>
  <c r="DQ44" i="14"/>
  <c r="FE46" i="14"/>
  <c r="DQ46" i="14"/>
  <c r="FI47" i="14"/>
  <c r="DU47" i="14"/>
  <c r="FE48" i="14"/>
  <c r="DQ48" i="14"/>
  <c r="FI51" i="14"/>
  <c r="DU51" i="14"/>
  <c r="FQ51" i="14"/>
  <c r="EC51" i="14"/>
  <c r="FE52" i="14"/>
  <c r="DQ52" i="14"/>
  <c r="FI53" i="14"/>
  <c r="DU53" i="14"/>
  <c r="FE54" i="14"/>
  <c r="DQ54" i="14"/>
  <c r="FI55" i="14"/>
  <c r="DU55" i="14"/>
  <c r="FE56" i="14"/>
  <c r="DQ56" i="14"/>
  <c r="FI57" i="14"/>
  <c r="DU57" i="14"/>
  <c r="FQ57" i="14"/>
  <c r="EC57" i="14"/>
  <c r="FE58" i="14"/>
  <c r="DQ58" i="14"/>
  <c r="FM58" i="14"/>
  <c r="DY58" i="14"/>
  <c r="DO58" i="14" s="1"/>
  <c r="FI59" i="14"/>
  <c r="DU59" i="14"/>
  <c r="FQ59" i="14"/>
  <c r="EC59" i="14"/>
  <c r="FE60" i="14"/>
  <c r="DQ60" i="14"/>
  <c r="FM60" i="14"/>
  <c r="DY60" i="14"/>
  <c r="DO60" i="14" s="1"/>
  <c r="FL13" i="14"/>
  <c r="DX13" i="14"/>
  <c r="FT13" i="14"/>
  <c r="EF13" i="14"/>
  <c r="FH36" i="14"/>
  <c r="DT36" i="14"/>
  <c r="FL37" i="14"/>
  <c r="DX37" i="14"/>
  <c r="FT37" i="14"/>
  <c r="EF37" i="14"/>
  <c r="FH38" i="14"/>
  <c r="DT38" i="14"/>
  <c r="FP38" i="14"/>
  <c r="EB38" i="14"/>
  <c r="DN38" i="14" s="1"/>
  <c r="FL39" i="14"/>
  <c r="DX39" i="14"/>
  <c r="FT39" i="14"/>
  <c r="EF39" i="14"/>
  <c r="FL41" i="14"/>
  <c r="DX41" i="14"/>
  <c r="FT41" i="14"/>
  <c r="EF41" i="14"/>
  <c r="FL43" i="14"/>
  <c r="DX43" i="14"/>
  <c r="FH44" i="14"/>
  <c r="DT44" i="14"/>
  <c r="FH46" i="14"/>
  <c r="DT46" i="14"/>
  <c r="FP46" i="14"/>
  <c r="EB46" i="14"/>
  <c r="DN46" i="14" s="1"/>
  <c r="FH48" i="14"/>
  <c r="DT48" i="14"/>
  <c r="FP48" i="14"/>
  <c r="EB48" i="14"/>
  <c r="DN48" i="14" s="1"/>
  <c r="FL51" i="14"/>
  <c r="DX51" i="14"/>
  <c r="FT51" i="14"/>
  <c r="EF51" i="14"/>
  <c r="FL53" i="14"/>
  <c r="DX53" i="14"/>
  <c r="FT53" i="14"/>
  <c r="EF53" i="14"/>
  <c r="FH54" i="14"/>
  <c r="DT54" i="14"/>
  <c r="FH56" i="14"/>
  <c r="DT56" i="14"/>
  <c r="FL57" i="14"/>
  <c r="DX57" i="14"/>
  <c r="FT57" i="14"/>
  <c r="EF57" i="14"/>
  <c r="FH58" i="14"/>
  <c r="DT58" i="14"/>
  <c r="FP58" i="14"/>
  <c r="EB58" i="14"/>
  <c r="DN58" i="14" s="1"/>
  <c r="FL59" i="14"/>
  <c r="DX59" i="14"/>
  <c r="FT59" i="14"/>
  <c r="EF59" i="14"/>
  <c r="FH60" i="14"/>
  <c r="DT60" i="14"/>
  <c r="FP60" i="14"/>
  <c r="EB60" i="14"/>
  <c r="DN60" i="14" s="1"/>
  <c r="FL61" i="14"/>
  <c r="DX61" i="14"/>
  <c r="FT61" i="14"/>
  <c r="EF61" i="14"/>
  <c r="FJ61" i="14"/>
  <c r="DV61" i="14"/>
  <c r="FF62" i="14"/>
  <c r="DR62" i="14"/>
  <c r="FF64" i="14"/>
  <c r="DR64" i="14"/>
  <c r="FJ65" i="14"/>
  <c r="DV65" i="14"/>
  <c r="FF66" i="14"/>
  <c r="DR66" i="14"/>
  <c r="FN66" i="14"/>
  <c r="DZ66" i="14"/>
  <c r="DP66" i="14" s="1"/>
  <c r="FF68" i="14"/>
  <c r="DR68" i="14"/>
  <c r="FN68" i="14"/>
  <c r="DZ68" i="14"/>
  <c r="DP68" i="14" s="1"/>
  <c r="FJ69" i="14"/>
  <c r="DV69" i="14"/>
  <c r="FR69" i="14"/>
  <c r="ED69" i="14"/>
  <c r="FF70" i="14"/>
  <c r="DR70" i="14"/>
  <c r="FF74" i="14"/>
  <c r="DR74" i="14"/>
  <c r="FN74" i="14"/>
  <c r="DZ74" i="14"/>
  <c r="DP74" i="14" s="1"/>
  <c r="FJ77" i="14"/>
  <c r="DV77" i="14"/>
  <c r="FR77" i="14"/>
  <c r="ED77" i="14"/>
  <c r="FF78" i="14"/>
  <c r="DR78" i="14"/>
  <c r="FN78" i="14"/>
  <c r="DZ78" i="14"/>
  <c r="DP78" i="14" s="1"/>
  <c r="FJ79" i="14"/>
  <c r="DV79" i="14"/>
  <c r="FR79" i="14"/>
  <c r="ED79" i="14"/>
  <c r="FF80" i="14"/>
  <c r="DR80" i="14"/>
  <c r="FN80" i="14"/>
  <c r="DZ80" i="14"/>
  <c r="DP80" i="14" s="1"/>
  <c r="FJ81" i="14"/>
  <c r="DV81" i="14"/>
  <c r="FR81" i="14"/>
  <c r="ED81" i="14"/>
  <c r="FF82" i="14"/>
  <c r="DR82" i="14"/>
  <c r="FN82" i="14"/>
  <c r="DZ82" i="14"/>
  <c r="DP82" i="14" s="1"/>
  <c r="FJ83" i="14"/>
  <c r="DV83" i="14"/>
  <c r="FF84" i="14"/>
  <c r="DR84" i="14"/>
  <c r="FN84" i="14"/>
  <c r="DZ84" i="14"/>
  <c r="DP84" i="14" s="1"/>
  <c r="FJ85" i="14"/>
  <c r="DV85" i="14"/>
  <c r="FR85" i="14"/>
  <c r="ED85" i="14"/>
  <c r="FF86" i="14"/>
  <c r="DR86" i="14"/>
  <c r="FN86" i="14"/>
  <c r="DZ86" i="14"/>
  <c r="DP86" i="14" s="1"/>
  <c r="FJ87" i="14"/>
  <c r="DV87" i="14"/>
  <c r="FF89" i="14"/>
  <c r="DR89" i="14"/>
  <c r="FJ92" i="14"/>
  <c r="DV92" i="14"/>
  <c r="FF93" i="14"/>
  <c r="DR93" i="14"/>
  <c r="FN93" i="14"/>
  <c r="DZ93" i="14"/>
  <c r="DP93" i="14" s="1"/>
  <c r="FJ94" i="14"/>
  <c r="DV94" i="14"/>
  <c r="FR94" i="14"/>
  <c r="ED94" i="14"/>
  <c r="FF95" i="14"/>
  <c r="DR95" i="14"/>
  <c r="FN95" i="14"/>
  <c r="DZ95" i="14"/>
  <c r="DP95" i="14" s="1"/>
  <c r="FF97" i="14"/>
  <c r="DR97" i="14"/>
  <c r="FF99" i="14"/>
  <c r="DR99" i="14"/>
  <c r="FJ100" i="14"/>
  <c r="DV100" i="14"/>
  <c r="FJ104" i="14"/>
  <c r="DV104" i="14"/>
  <c r="FR104" i="14"/>
  <c r="ED104" i="14"/>
  <c r="FF105" i="14"/>
  <c r="DR105" i="14"/>
  <c r="FJ106" i="14"/>
  <c r="DV106" i="14"/>
  <c r="FF107" i="14"/>
  <c r="DR107" i="14"/>
  <c r="FN107" i="14"/>
  <c r="DZ107" i="14"/>
  <c r="DP107" i="14" s="1"/>
  <c r="FJ108" i="14"/>
  <c r="DV108" i="14"/>
  <c r="FR108" i="14"/>
  <c r="ED108" i="14"/>
  <c r="FF109" i="14"/>
  <c r="DR109" i="14"/>
  <c r="FF111" i="14"/>
  <c r="DR111" i="14"/>
  <c r="FJ112" i="14"/>
  <c r="DV112" i="14"/>
  <c r="FR112" i="14"/>
  <c r="ED112" i="14"/>
  <c r="FE61" i="14"/>
  <c r="DQ61" i="14"/>
  <c r="FI62" i="14"/>
  <c r="DU62" i="14"/>
  <c r="FE63" i="14"/>
  <c r="DQ63" i="14"/>
  <c r="FI64" i="14"/>
  <c r="DU64" i="14"/>
  <c r="FE65" i="14"/>
  <c r="DQ65" i="14"/>
  <c r="FI66" i="14"/>
  <c r="DU66" i="14"/>
  <c r="FQ66" i="14"/>
  <c r="EC66" i="14"/>
  <c r="FE67" i="14"/>
  <c r="DQ67" i="14"/>
  <c r="FM67" i="14"/>
  <c r="DY67" i="14"/>
  <c r="DO67" i="14" s="1"/>
  <c r="FI68" i="14"/>
  <c r="DU68" i="14"/>
  <c r="FQ68" i="14"/>
  <c r="EC68" i="14"/>
  <c r="FE69" i="14"/>
  <c r="DQ69" i="14"/>
  <c r="FM69" i="14"/>
  <c r="DY69" i="14"/>
  <c r="DO69" i="14" s="1"/>
  <c r="FI70" i="14"/>
  <c r="DU70" i="14"/>
  <c r="FE71" i="14"/>
  <c r="DQ71" i="14"/>
  <c r="FI74" i="14"/>
  <c r="DU74" i="14"/>
  <c r="FE77" i="14"/>
  <c r="DQ77" i="14"/>
  <c r="FM77" i="14"/>
  <c r="DY77" i="14"/>
  <c r="DO77" i="14" s="1"/>
  <c r="FE79" i="14"/>
  <c r="DQ79" i="14"/>
  <c r="FI80" i="14"/>
  <c r="DU80" i="14"/>
  <c r="FE81" i="14"/>
  <c r="DQ81" i="14"/>
  <c r="FI82" i="14"/>
  <c r="DU82" i="14"/>
  <c r="FQ82" i="14"/>
  <c r="EC82" i="14"/>
  <c r="FE83" i="14"/>
  <c r="DQ83" i="14"/>
  <c r="FI84" i="14"/>
  <c r="DU84" i="14"/>
  <c r="FQ84" i="14"/>
  <c r="EC84" i="14"/>
  <c r="FE85" i="14"/>
  <c r="DQ85" i="14"/>
  <c r="FI86" i="14"/>
  <c r="DU86" i="14"/>
  <c r="FQ86" i="14"/>
  <c r="EC86" i="14"/>
  <c r="FE87" i="14"/>
  <c r="DQ87" i="14"/>
  <c r="FE92" i="14"/>
  <c r="DQ92" i="14"/>
  <c r="FM92" i="14"/>
  <c r="DY92" i="14"/>
  <c r="DO92" i="14" s="1"/>
  <c r="FI93" i="14"/>
  <c r="DU93" i="14"/>
  <c r="FQ93" i="14"/>
  <c r="EC93" i="14"/>
  <c r="FE94" i="14"/>
  <c r="DQ94" i="14"/>
  <c r="FM94" i="14"/>
  <c r="DY94" i="14"/>
  <c r="DO94" i="14" s="1"/>
  <c r="FI95" i="14"/>
  <c r="DU95" i="14"/>
  <c r="FQ95" i="14"/>
  <c r="EC95" i="14"/>
  <c r="FI99" i="14"/>
  <c r="DU99" i="14"/>
  <c r="FE100" i="14"/>
  <c r="DQ100" i="14"/>
  <c r="FE104" i="14"/>
  <c r="DQ104" i="14"/>
  <c r="FI105" i="14"/>
  <c r="DU105" i="14"/>
  <c r="FE106" i="14"/>
  <c r="DQ106" i="14"/>
  <c r="FI107" i="14"/>
  <c r="DU107" i="14"/>
  <c r="FQ107" i="14"/>
  <c r="EC107" i="14"/>
  <c r="FE108" i="14"/>
  <c r="DQ108" i="14"/>
  <c r="FM108" i="14"/>
  <c r="DY108" i="14"/>
  <c r="DO108" i="14" s="1"/>
  <c r="FI109" i="14"/>
  <c r="DU109" i="14"/>
  <c r="FE112" i="14"/>
  <c r="DQ112" i="14"/>
  <c r="FL62" i="14"/>
  <c r="DX62" i="14"/>
  <c r="FH63" i="14"/>
  <c r="DT63" i="14"/>
  <c r="FL64" i="14"/>
  <c r="DX64" i="14"/>
  <c r="FH65" i="14"/>
  <c r="DT65" i="14"/>
  <c r="FL66" i="14"/>
  <c r="DX66" i="14"/>
  <c r="FT66" i="14"/>
  <c r="EF66" i="14"/>
  <c r="FH67" i="14"/>
  <c r="DT67" i="14"/>
  <c r="FL68" i="14"/>
  <c r="DX68" i="14"/>
  <c r="FH69" i="14"/>
  <c r="DT69" i="14"/>
  <c r="FP69" i="14"/>
  <c r="EB69" i="14"/>
  <c r="DN69" i="14" s="1"/>
  <c r="FH71" i="14"/>
  <c r="DT71" i="14"/>
  <c r="FT74" i="14"/>
  <c r="EF74" i="14"/>
  <c r="FH77" i="14"/>
  <c r="DT77" i="14"/>
  <c r="FP77" i="14"/>
  <c r="EB77" i="14"/>
  <c r="DN77" i="14" s="1"/>
  <c r="FH79" i="14"/>
  <c r="DT79" i="14"/>
  <c r="FL80" i="14"/>
  <c r="DX80" i="14"/>
  <c r="FT80" i="14"/>
  <c r="EF80" i="14"/>
  <c r="FH81" i="14"/>
  <c r="DT81" i="14"/>
  <c r="FP81" i="14"/>
  <c r="EB81" i="14"/>
  <c r="DN81" i="14" s="1"/>
  <c r="FL82" i="14"/>
  <c r="DX82" i="14"/>
  <c r="FH83" i="14"/>
  <c r="DT83" i="14"/>
  <c r="FP83" i="14"/>
  <c r="EB83" i="14"/>
  <c r="DN83" i="14" s="1"/>
  <c r="FL84" i="14"/>
  <c r="DX84" i="14"/>
  <c r="FT84" i="14"/>
  <c r="EF84" i="14"/>
  <c r="FH85" i="14"/>
  <c r="DT85" i="14"/>
  <c r="FP85" i="14"/>
  <c r="EB85" i="14"/>
  <c r="DN85" i="14" s="1"/>
  <c r="FL86" i="14"/>
  <c r="DX86" i="14"/>
  <c r="FT86" i="14"/>
  <c r="EF86" i="14"/>
  <c r="FH87" i="14"/>
  <c r="DT87" i="14"/>
  <c r="FH90" i="14"/>
  <c r="DT90" i="14"/>
  <c r="FH92" i="14"/>
  <c r="DT92" i="14"/>
  <c r="FL93" i="14"/>
  <c r="DX93" i="14"/>
  <c r="FT93" i="14"/>
  <c r="EF93" i="14"/>
  <c r="FH94" i="14"/>
  <c r="DT94" i="14"/>
  <c r="FP94" i="14"/>
  <c r="EB94" i="14"/>
  <c r="DN94" i="14" s="1"/>
  <c r="FH100" i="14"/>
  <c r="DT100" i="14"/>
  <c r="FH104" i="14"/>
  <c r="DT104" i="14"/>
  <c r="FP104" i="14"/>
  <c r="EB104" i="14"/>
  <c r="DN104" i="14" s="1"/>
  <c r="FL105" i="14"/>
  <c r="DX105" i="14"/>
  <c r="FH106" i="14"/>
  <c r="DT106" i="14"/>
  <c r="FL107" i="14"/>
  <c r="DX107" i="14"/>
  <c r="FT107" i="14"/>
  <c r="EF107" i="14"/>
  <c r="FH108" i="14"/>
  <c r="DT108" i="14"/>
  <c r="FP108" i="14"/>
  <c r="EB108" i="14"/>
  <c r="DN108" i="14" s="1"/>
  <c r="FL109" i="14"/>
  <c r="DX109" i="14"/>
  <c r="FS62" i="14"/>
  <c r="EE62" i="14"/>
  <c r="FS64" i="14"/>
  <c r="EE64" i="14"/>
  <c r="FK66" i="14"/>
  <c r="DW66" i="14"/>
  <c r="FS66" i="14"/>
  <c r="EE66" i="14"/>
  <c r="FG67" i="14"/>
  <c r="DS67" i="14"/>
  <c r="FK68" i="14"/>
  <c r="DW68" i="14"/>
  <c r="FS68" i="14"/>
  <c r="EE68" i="14"/>
  <c r="FG69" i="14"/>
  <c r="DS69" i="14"/>
  <c r="FO69" i="14"/>
  <c r="EA69" i="14"/>
  <c r="DM69" i="14" s="1"/>
  <c r="FK70" i="14"/>
  <c r="DW70" i="14"/>
  <c r="FS70" i="14"/>
  <c r="EE70" i="14"/>
  <c r="FI13" i="14"/>
  <c r="DU13" i="14"/>
  <c r="FQ13" i="14"/>
  <c r="EC13" i="14"/>
  <c r="FJ36" i="14"/>
  <c r="DV36" i="14"/>
  <c r="FF37" i="14"/>
  <c r="DR37" i="14"/>
  <c r="FN37" i="14"/>
  <c r="DZ37" i="14"/>
  <c r="DP37" i="14" s="1"/>
  <c r="FJ38" i="14"/>
  <c r="DV38" i="14"/>
  <c r="FR38" i="14"/>
  <c r="ED38" i="14"/>
  <c r="FF39" i="14"/>
  <c r="DR39" i="14"/>
  <c r="FN39" i="14"/>
  <c r="DZ39" i="14"/>
  <c r="DP39" i="14" s="1"/>
  <c r="FF41" i="14"/>
  <c r="DR41" i="14"/>
  <c r="FF43" i="14"/>
  <c r="DR43" i="14"/>
  <c r="FN43" i="14"/>
  <c r="DZ43" i="14"/>
  <c r="DP43" i="14" s="1"/>
  <c r="FJ44" i="14"/>
  <c r="DV44" i="14"/>
  <c r="FF45" i="14"/>
  <c r="DR45" i="14"/>
  <c r="FJ46" i="14"/>
  <c r="DV46" i="14"/>
  <c r="FF47" i="14"/>
  <c r="DR47" i="14"/>
  <c r="FJ48" i="14"/>
  <c r="DV48" i="14"/>
  <c r="FR48" i="14"/>
  <c r="ED48" i="14"/>
  <c r="FF51" i="14"/>
  <c r="DR51" i="14"/>
  <c r="FF53" i="14"/>
  <c r="DR53" i="14"/>
  <c r="FN53" i="14"/>
  <c r="DZ53" i="14"/>
  <c r="DP53" i="14" s="1"/>
  <c r="FF55" i="14"/>
  <c r="DR55" i="14"/>
  <c r="FJ56" i="14"/>
  <c r="DV56" i="14"/>
  <c r="FR56" i="14"/>
  <c r="ED56" i="14"/>
  <c r="FF57" i="14"/>
  <c r="DR57" i="14"/>
  <c r="FN57" i="14"/>
  <c r="DZ57" i="14"/>
  <c r="DP57" i="14" s="1"/>
  <c r="FJ58" i="14"/>
  <c r="DV58" i="14"/>
  <c r="FR58" i="14"/>
  <c r="ED58" i="14"/>
  <c r="FF59" i="14"/>
  <c r="DR59" i="14"/>
  <c r="FN59" i="14"/>
  <c r="DZ59" i="14"/>
  <c r="DP59" i="14" s="1"/>
  <c r="FJ60" i="14"/>
  <c r="DV60" i="14"/>
  <c r="FR60" i="14"/>
  <c r="ED60" i="14"/>
  <c r="FI36" i="14"/>
  <c r="DU36" i="14"/>
  <c r="FE37" i="14"/>
  <c r="DQ37" i="14"/>
  <c r="FM37" i="14"/>
  <c r="DY37" i="14"/>
  <c r="DO37" i="14" s="1"/>
  <c r="FI38" i="14"/>
  <c r="DU38" i="14"/>
  <c r="FE39" i="14"/>
  <c r="DQ39" i="14"/>
  <c r="FM39" i="14"/>
  <c r="DY39" i="14"/>
  <c r="DO39" i="14" s="1"/>
  <c r="FE41" i="14"/>
  <c r="DQ41" i="14"/>
  <c r="FE43" i="14"/>
  <c r="DQ43" i="14"/>
  <c r="FM43" i="14"/>
  <c r="DY43" i="14"/>
  <c r="DO43" i="14" s="1"/>
  <c r="FI44" i="14"/>
  <c r="DU44" i="14"/>
  <c r="FI46" i="14"/>
  <c r="DU46" i="14"/>
  <c r="FI48" i="14"/>
  <c r="DU48" i="14"/>
  <c r="FQ48" i="14"/>
  <c r="EC48" i="14"/>
  <c r="FE49" i="14"/>
  <c r="DQ49" i="14"/>
  <c r="J49" i="14" s="1"/>
  <c r="FE51" i="14"/>
  <c r="DQ51" i="14"/>
  <c r="FM51" i="14"/>
  <c r="DY51" i="14"/>
  <c r="DO51" i="14" s="1"/>
  <c r="FI52" i="14"/>
  <c r="DU52" i="14"/>
  <c r="FE53" i="14"/>
  <c r="DQ53" i="14"/>
  <c r="FM53" i="14"/>
  <c r="DY53" i="14"/>
  <c r="DO53" i="14" s="1"/>
  <c r="FE55" i="14"/>
  <c r="DQ55" i="14"/>
  <c r="FQ56" i="14"/>
  <c r="EC56" i="14"/>
  <c r="FE57" i="14"/>
  <c r="DQ57" i="14"/>
  <c r="FM57" i="14"/>
  <c r="DY57" i="14"/>
  <c r="DO57" i="14" s="1"/>
  <c r="FI58" i="14"/>
  <c r="DU58" i="14"/>
  <c r="FE59" i="14"/>
  <c r="DQ59" i="14"/>
  <c r="FI60" i="14"/>
  <c r="DU60" i="14"/>
  <c r="FH13" i="14"/>
  <c r="DT13" i="14"/>
  <c r="FP13" i="14"/>
  <c r="EB13" i="14"/>
  <c r="DN13" i="14" s="1"/>
  <c r="FL36" i="14"/>
  <c r="DX36" i="14"/>
  <c r="FT36" i="14"/>
  <c r="EF36" i="14"/>
  <c r="FH37" i="14"/>
  <c r="DT37" i="14"/>
  <c r="FP37" i="14"/>
  <c r="EB37" i="14"/>
  <c r="DN37" i="14" s="1"/>
  <c r="FL38" i="14"/>
  <c r="DX38" i="14"/>
  <c r="FT38" i="14"/>
  <c r="EF38" i="14"/>
  <c r="FH39" i="14"/>
  <c r="DT39" i="14"/>
  <c r="FP39" i="14"/>
  <c r="EB39" i="14"/>
  <c r="DN39" i="14" s="1"/>
  <c r="FH43" i="14"/>
  <c r="DT43" i="14"/>
  <c r="FP43" i="14"/>
  <c r="EB43" i="14"/>
  <c r="DN43" i="14" s="1"/>
  <c r="FL44" i="14"/>
  <c r="DX44" i="14"/>
  <c r="FT44" i="14"/>
  <c r="EF44" i="14"/>
  <c r="FL46" i="14"/>
  <c r="DX46" i="14"/>
  <c r="FH47" i="14"/>
  <c r="DT47" i="14"/>
  <c r="FL48" i="14"/>
  <c r="DX48" i="14"/>
  <c r="FT48" i="14"/>
  <c r="EF48" i="14"/>
  <c r="FH51" i="14"/>
  <c r="DT51" i="14"/>
  <c r="FP51" i="14"/>
  <c r="EB51" i="14"/>
  <c r="DN51" i="14" s="1"/>
  <c r="FH53" i="14"/>
  <c r="DT53" i="14"/>
  <c r="FH55" i="14"/>
  <c r="DT55" i="14"/>
  <c r="FL56" i="14"/>
  <c r="DX56" i="14"/>
  <c r="FT56" i="14"/>
  <c r="EF56" i="14"/>
  <c r="FH57" i="14"/>
  <c r="DT57" i="14"/>
  <c r="FP57" i="14"/>
  <c r="EB57" i="14"/>
  <c r="DN57" i="14" s="1"/>
  <c r="FL58" i="14"/>
  <c r="DX58" i="14"/>
  <c r="FT58" i="14"/>
  <c r="EF58" i="14"/>
  <c r="FH59" i="14"/>
  <c r="DT59" i="14"/>
  <c r="FP59" i="14"/>
  <c r="EB59" i="14"/>
  <c r="DN59" i="14" s="1"/>
  <c r="FL60" i="14"/>
  <c r="DX60" i="14"/>
  <c r="FH61" i="14"/>
  <c r="DT61" i="14"/>
  <c r="FP61" i="14"/>
  <c r="EB61" i="14"/>
  <c r="DN61" i="14" s="1"/>
  <c r="FF61" i="14"/>
  <c r="DR61" i="14"/>
  <c r="FN61" i="14"/>
  <c r="DZ61" i="14"/>
  <c r="DP61" i="14" s="1"/>
  <c r="FF63" i="14"/>
  <c r="DR63" i="14"/>
  <c r="FJ64" i="14"/>
  <c r="DV64" i="14"/>
  <c r="FF65" i="14"/>
  <c r="DR65" i="14"/>
  <c r="FJ66" i="14"/>
  <c r="DV66" i="14"/>
  <c r="FR66" i="14"/>
  <c r="ED66" i="14"/>
  <c r="FF67" i="14"/>
  <c r="DR67" i="14"/>
  <c r="FJ68" i="14"/>
  <c r="DV68" i="14"/>
  <c r="FR68" i="14"/>
  <c r="ED68" i="14"/>
  <c r="FF69" i="14"/>
  <c r="DR69" i="14"/>
  <c r="FN69" i="14"/>
  <c r="DZ69" i="14"/>
  <c r="DP69" i="14" s="1"/>
  <c r="FJ70" i="14"/>
  <c r="DV70" i="14"/>
  <c r="FF77" i="14"/>
  <c r="DR77" i="14"/>
  <c r="FN77" i="14"/>
  <c r="DZ77" i="14"/>
  <c r="DP77" i="14" s="1"/>
  <c r="FJ78" i="14"/>
  <c r="DV78" i="14"/>
  <c r="FR78" i="14"/>
  <c r="ED78" i="14"/>
  <c r="FF79" i="14"/>
  <c r="DR79" i="14"/>
  <c r="FJ80" i="14"/>
  <c r="DV80" i="14"/>
  <c r="FF81" i="14"/>
  <c r="DR81" i="14"/>
  <c r="FJ82" i="14"/>
  <c r="DV82" i="14"/>
  <c r="FR82" i="14"/>
  <c r="ED82" i="14"/>
  <c r="FF83" i="14"/>
  <c r="DR83" i="14"/>
  <c r="FN83" i="14"/>
  <c r="DZ83" i="14"/>
  <c r="DP83" i="14" s="1"/>
  <c r="FJ84" i="14"/>
  <c r="DV84" i="14"/>
  <c r="FR84" i="14"/>
  <c r="ED84" i="14"/>
  <c r="FF85" i="14"/>
  <c r="DR85" i="14"/>
  <c r="FN85" i="14"/>
  <c r="DZ85" i="14"/>
  <c r="DP85" i="14" s="1"/>
  <c r="FJ86" i="14"/>
  <c r="DV86" i="14"/>
  <c r="FR86" i="14"/>
  <c r="ED86" i="14"/>
  <c r="FF87" i="14"/>
  <c r="DR87" i="14"/>
  <c r="FN87" i="14"/>
  <c r="DZ87" i="14"/>
  <c r="DP87" i="14" s="1"/>
  <c r="FF92" i="14"/>
  <c r="DR92" i="14"/>
  <c r="FR93" i="14"/>
  <c r="ED93" i="14"/>
  <c r="FF94" i="14"/>
  <c r="DR94" i="14"/>
  <c r="FN94" i="14"/>
  <c r="DZ94" i="14"/>
  <c r="DP94" i="14" s="1"/>
  <c r="FR95" i="14"/>
  <c r="ED95" i="14"/>
  <c r="FJ97" i="14"/>
  <c r="DV97" i="14"/>
  <c r="FF98" i="14"/>
  <c r="DR98" i="14"/>
  <c r="FF100" i="14"/>
  <c r="DR100" i="14"/>
  <c r="FF102" i="14"/>
  <c r="DR102" i="14"/>
  <c r="J102" i="14" s="1"/>
  <c r="FF104" i="14"/>
  <c r="DR104" i="14"/>
  <c r="FJ105" i="14"/>
  <c r="DV105" i="14"/>
  <c r="FR105" i="14"/>
  <c r="ED105" i="14"/>
  <c r="FF106" i="14"/>
  <c r="DR106" i="14"/>
  <c r="FN106" i="14"/>
  <c r="DZ106" i="14"/>
  <c r="DP106" i="14" s="1"/>
  <c r="FJ107" i="14"/>
  <c r="DV107" i="14"/>
  <c r="FF108" i="14"/>
  <c r="DR108" i="14"/>
  <c r="FN108" i="14"/>
  <c r="DZ108" i="14"/>
  <c r="DP108" i="14" s="1"/>
  <c r="FJ109" i="14"/>
  <c r="DV109" i="14"/>
  <c r="FJ111" i="14"/>
  <c r="DV111" i="14"/>
  <c r="FF112" i="14"/>
  <c r="DR112" i="14"/>
  <c r="FI61" i="14"/>
  <c r="DU61" i="14"/>
  <c r="FE62" i="14"/>
  <c r="DQ62" i="14"/>
  <c r="FE64" i="14"/>
  <c r="DQ64" i="14"/>
  <c r="FI65" i="14"/>
  <c r="DU65" i="14"/>
  <c r="FE66" i="14"/>
  <c r="DQ66" i="14"/>
  <c r="FM66" i="14"/>
  <c r="DY66" i="14"/>
  <c r="DO66" i="14" s="1"/>
  <c r="FI67" i="14"/>
  <c r="DU67" i="14"/>
  <c r="FQ67" i="14"/>
  <c r="EC67" i="14"/>
  <c r="FE68" i="14"/>
  <c r="DQ68" i="14"/>
  <c r="FM68" i="14"/>
  <c r="DY68" i="14"/>
  <c r="DO68" i="14" s="1"/>
  <c r="FI69" i="14"/>
  <c r="DU69" i="14"/>
  <c r="FQ69" i="14"/>
  <c r="EC69" i="14"/>
  <c r="FE70" i="14"/>
  <c r="DQ70" i="14"/>
  <c r="FI71" i="14"/>
  <c r="DU71" i="14"/>
  <c r="FE74" i="14"/>
  <c r="DQ74" i="14"/>
  <c r="FI77" i="14"/>
  <c r="DU77" i="14"/>
  <c r="FQ77" i="14"/>
  <c r="EC77" i="14"/>
  <c r="FE78" i="14"/>
  <c r="DQ78" i="14"/>
  <c r="FI79" i="14"/>
  <c r="DU79" i="14"/>
  <c r="FQ79" i="14"/>
  <c r="EC79" i="14"/>
  <c r="FE80" i="14"/>
  <c r="DQ80" i="14"/>
  <c r="FM80" i="14"/>
  <c r="DY80" i="14"/>
  <c r="DO80" i="14" s="1"/>
  <c r="FI81" i="14"/>
  <c r="DU81" i="14"/>
  <c r="FE82" i="14"/>
  <c r="DQ82" i="14"/>
  <c r="FM82" i="14"/>
  <c r="DY82" i="14"/>
  <c r="DO82" i="14" s="1"/>
  <c r="FI83" i="14"/>
  <c r="DU83" i="14"/>
  <c r="FE84" i="14"/>
  <c r="DQ84" i="14"/>
  <c r="FM84" i="14"/>
  <c r="DY84" i="14"/>
  <c r="DO84" i="14" s="1"/>
  <c r="FQ85" i="14"/>
  <c r="EC85" i="14"/>
  <c r="FE86" i="14"/>
  <c r="DQ86" i="14"/>
  <c r="FM86" i="14"/>
  <c r="DY86" i="14"/>
  <c r="DO86" i="14" s="1"/>
  <c r="FI87" i="14"/>
  <c r="DU87" i="14"/>
  <c r="FQ87" i="14"/>
  <c r="EC87" i="14"/>
  <c r="FE93" i="14"/>
  <c r="DQ93" i="14"/>
  <c r="FM93" i="14"/>
  <c r="DY93" i="14"/>
  <c r="DO93" i="14" s="1"/>
  <c r="FI94" i="14"/>
  <c r="DU94" i="14"/>
  <c r="FQ94" i="14"/>
  <c r="EC94" i="14"/>
  <c r="FE95" i="14"/>
  <c r="DQ95" i="14"/>
  <c r="FE97" i="14"/>
  <c r="DQ97" i="14"/>
  <c r="FI104" i="14"/>
  <c r="DU104" i="14"/>
  <c r="FQ104" i="14"/>
  <c r="EC104" i="14"/>
  <c r="FE105" i="14"/>
  <c r="DQ105" i="14"/>
  <c r="FI106" i="14"/>
  <c r="DU106" i="14"/>
  <c r="FQ106" i="14"/>
  <c r="EC106" i="14"/>
  <c r="FE107" i="14"/>
  <c r="DQ107" i="14"/>
  <c r="FM107" i="14"/>
  <c r="DY107" i="14"/>
  <c r="DO107" i="14" s="1"/>
  <c r="FI108" i="14"/>
  <c r="DU108" i="14"/>
  <c r="FQ108" i="14"/>
  <c r="EC108" i="14"/>
  <c r="FE109" i="14"/>
  <c r="DQ109" i="14"/>
  <c r="FE111" i="14"/>
  <c r="DQ111" i="14"/>
  <c r="FI112" i="14"/>
  <c r="DU112" i="14"/>
  <c r="FE113" i="14"/>
  <c r="DQ113" i="14"/>
  <c r="FH62" i="14"/>
  <c r="DT62" i="14"/>
  <c r="FL63" i="14"/>
  <c r="DX63" i="14"/>
  <c r="FH64" i="14"/>
  <c r="DT64" i="14"/>
  <c r="FH66" i="14"/>
  <c r="DT66" i="14"/>
  <c r="FP66" i="14"/>
  <c r="EB66" i="14"/>
  <c r="DN66" i="14" s="1"/>
  <c r="FL67" i="14"/>
  <c r="DX67" i="14"/>
  <c r="FH68" i="14"/>
  <c r="DT68" i="14"/>
  <c r="FP68" i="14"/>
  <c r="EB68" i="14"/>
  <c r="DN68" i="14" s="1"/>
  <c r="FL69" i="14"/>
  <c r="DX69" i="14"/>
  <c r="FT69" i="14"/>
  <c r="EF69" i="14"/>
  <c r="FH70" i="14"/>
  <c r="DT70" i="14"/>
  <c r="FP70" i="14"/>
  <c r="EB70" i="14"/>
  <c r="DN70" i="14" s="1"/>
  <c r="FH74" i="14"/>
  <c r="DT74" i="14"/>
  <c r="FL77" i="14"/>
  <c r="DX77" i="14"/>
  <c r="FT77" i="14"/>
  <c r="EF77" i="14"/>
  <c r="FH78" i="14"/>
  <c r="DT78" i="14"/>
  <c r="FH80" i="14"/>
  <c r="DT80" i="14"/>
  <c r="FP80" i="14"/>
  <c r="EB80" i="14"/>
  <c r="DN80" i="14" s="1"/>
  <c r="FL81" i="14"/>
  <c r="DX81" i="14"/>
  <c r="FT81" i="14"/>
  <c r="EF81" i="14"/>
  <c r="FH82" i="14"/>
  <c r="DT82" i="14"/>
  <c r="FP82" i="14"/>
  <c r="EB82" i="14"/>
  <c r="DN82" i="14" s="1"/>
  <c r="FL83" i="14"/>
  <c r="DX83" i="14"/>
  <c r="FH84" i="14"/>
  <c r="DT84" i="14"/>
  <c r="FP84" i="14"/>
  <c r="EB84" i="14"/>
  <c r="DN84" i="14" s="1"/>
  <c r="FL85" i="14"/>
  <c r="DX85" i="14"/>
  <c r="FH86" i="14"/>
  <c r="DT86" i="14"/>
  <c r="FP86" i="14"/>
  <c r="EB86" i="14"/>
  <c r="DN86" i="14" s="1"/>
  <c r="FL87" i="14"/>
  <c r="DX87" i="14"/>
  <c r="FT87" i="14"/>
  <c r="EF87" i="14"/>
  <c r="FL92" i="14"/>
  <c r="DX92" i="14"/>
  <c r="FT92" i="14"/>
  <c r="EF92" i="14"/>
  <c r="FH93" i="14"/>
  <c r="DT93" i="14"/>
  <c r="FP93" i="14"/>
  <c r="EB93" i="14"/>
  <c r="DN93" i="14" s="1"/>
  <c r="FL94" i="14"/>
  <c r="DX94" i="14"/>
  <c r="FT94" i="14"/>
  <c r="EF94" i="14"/>
  <c r="FH95" i="14"/>
  <c r="DT95" i="14"/>
  <c r="FP95" i="14"/>
  <c r="EB95" i="14"/>
  <c r="DN95" i="14" s="1"/>
  <c r="FH99" i="14"/>
  <c r="DT99" i="14"/>
  <c r="FL100" i="14"/>
  <c r="DX100" i="14"/>
  <c r="FT100" i="14"/>
  <c r="EF100" i="14"/>
  <c r="FL104" i="14"/>
  <c r="DX104" i="14"/>
  <c r="FT104" i="14"/>
  <c r="EF104" i="14"/>
  <c r="FH105" i="14"/>
  <c r="DT105" i="14"/>
  <c r="FL106" i="14"/>
  <c r="DX106" i="14"/>
  <c r="FH107" i="14"/>
  <c r="DT107" i="14"/>
  <c r="FP107" i="14"/>
  <c r="EB107" i="14"/>
  <c r="DN107" i="14" s="1"/>
  <c r="FL108" i="14"/>
  <c r="DX108" i="14"/>
  <c r="FT108" i="14"/>
  <c r="EF108" i="14"/>
  <c r="FH109" i="14"/>
  <c r="DT109" i="14"/>
  <c r="FS61" i="14"/>
  <c r="EE61" i="14"/>
  <c r="FG62" i="14"/>
  <c r="DS62" i="14"/>
  <c r="FS63" i="14"/>
  <c r="EE63" i="14"/>
  <c r="FG64" i="14"/>
  <c r="DS64" i="14"/>
  <c r="FG66" i="14"/>
  <c r="DS66" i="14"/>
  <c r="FO66" i="14"/>
  <c r="EA66" i="14"/>
  <c r="DM66" i="14" s="1"/>
  <c r="FK67" i="14"/>
  <c r="DW67" i="14"/>
  <c r="FK69" i="14"/>
  <c r="DW69" i="14"/>
  <c r="FS69" i="14"/>
  <c r="EE69" i="14"/>
  <c r="FK77" i="14"/>
  <c r="DW77" i="14"/>
  <c r="FS77" i="14"/>
  <c r="EE77" i="14"/>
  <c r="FG84" i="14"/>
  <c r="DS84" i="14"/>
  <c r="FO84" i="14"/>
  <c r="EA84" i="14"/>
  <c r="DM84" i="14" s="1"/>
  <c r="FK94" i="14"/>
  <c r="DW94" i="14"/>
  <c r="FS94" i="14"/>
  <c r="EE94" i="14"/>
  <c r="FJ120" i="14"/>
  <c r="DV120" i="14"/>
  <c r="FR120" i="14"/>
  <c r="ED120" i="14"/>
  <c r="FF135" i="14"/>
  <c r="DR135" i="14"/>
  <c r="FN135" i="14"/>
  <c r="DZ135" i="14"/>
  <c r="DP135" i="14" s="1"/>
  <c r="FF139" i="14"/>
  <c r="DR139" i="14"/>
  <c r="FN139" i="14"/>
  <c r="DZ139" i="14"/>
  <c r="DP139" i="14" s="1"/>
  <c r="FJ144" i="14"/>
  <c r="DV144" i="14"/>
  <c r="FR144" i="14"/>
  <c r="ED144" i="14"/>
  <c r="FJ148" i="14"/>
  <c r="DV148" i="14"/>
  <c r="FR148" i="14"/>
  <c r="ED148" i="14"/>
  <c r="FJ160" i="14"/>
  <c r="DV160" i="14"/>
  <c r="FR160" i="14"/>
  <c r="ED160" i="14"/>
  <c r="FE120" i="14"/>
  <c r="DQ120" i="14"/>
  <c r="FM120" i="14"/>
  <c r="DY120" i="14"/>
  <c r="DO120" i="14" s="1"/>
  <c r="FI135" i="14"/>
  <c r="DU135" i="14"/>
  <c r="FQ135" i="14"/>
  <c r="EC135" i="14"/>
  <c r="FI139" i="14"/>
  <c r="DU139" i="14"/>
  <c r="FQ139" i="14"/>
  <c r="EC139" i="14"/>
  <c r="FE144" i="14"/>
  <c r="DQ144" i="14"/>
  <c r="FM144" i="14"/>
  <c r="DY144" i="14"/>
  <c r="DO144" i="14" s="1"/>
  <c r="FE148" i="14"/>
  <c r="DQ148" i="14"/>
  <c r="FM148" i="14"/>
  <c r="DY148" i="14"/>
  <c r="DO148" i="14" s="1"/>
  <c r="FE160" i="14"/>
  <c r="DQ160" i="14"/>
  <c r="FM160" i="14"/>
  <c r="DY160" i="14"/>
  <c r="DO160" i="14" s="1"/>
  <c r="FL120" i="14"/>
  <c r="DX120" i="14"/>
  <c r="FT120" i="14"/>
  <c r="EF120" i="14"/>
  <c r="FH135" i="14"/>
  <c r="DT135" i="14"/>
  <c r="FP135" i="14"/>
  <c r="EB135" i="14"/>
  <c r="DN135" i="14" s="1"/>
  <c r="FH139" i="14"/>
  <c r="DT139" i="14"/>
  <c r="FP139" i="14"/>
  <c r="EB139" i="14"/>
  <c r="DN139" i="14" s="1"/>
  <c r="FL144" i="14"/>
  <c r="DX144" i="14"/>
  <c r="FT144" i="14"/>
  <c r="EF144" i="14"/>
  <c r="FL148" i="14"/>
  <c r="DX148" i="14"/>
  <c r="FT148" i="14"/>
  <c r="EF148" i="14"/>
  <c r="FG120" i="14"/>
  <c r="DS120" i="14"/>
  <c r="FO120" i="14"/>
  <c r="EA120" i="14"/>
  <c r="DM120" i="14" s="1"/>
  <c r="FK135" i="14"/>
  <c r="DW135" i="14"/>
  <c r="FS135" i="14"/>
  <c r="EE135" i="14"/>
  <c r="FK139" i="14"/>
  <c r="DW139" i="14"/>
  <c r="FS139" i="14"/>
  <c r="EE139" i="14"/>
  <c r="FG144" i="14"/>
  <c r="DS144" i="14"/>
  <c r="FO144" i="14"/>
  <c r="EA144" i="14"/>
  <c r="DM144" i="14" s="1"/>
  <c r="FG148" i="14"/>
  <c r="DS148" i="14"/>
  <c r="FO148" i="14"/>
  <c r="EA148" i="14"/>
  <c r="DM148" i="14" s="1"/>
  <c r="FG160" i="14"/>
  <c r="DS160" i="14"/>
  <c r="FO160" i="14"/>
  <c r="EA160" i="14"/>
  <c r="DM160" i="14" s="1"/>
  <c r="FK165" i="14"/>
  <c r="DW165" i="14"/>
  <c r="FJ165" i="14"/>
  <c r="DV165" i="14"/>
  <c r="FR165" i="14"/>
  <c r="ED165" i="14"/>
  <c r="FI165" i="14"/>
  <c r="DU165" i="14"/>
  <c r="FQ165" i="14"/>
  <c r="EC165" i="14"/>
  <c r="FT160" i="14"/>
  <c r="EF160" i="14"/>
  <c r="FP165" i="14"/>
  <c r="EB165" i="14"/>
  <c r="DN165" i="14" s="1"/>
  <c r="FO165" i="14"/>
  <c r="EA165" i="14"/>
  <c r="DM165" i="14" s="1"/>
  <c r="FT165" i="14"/>
  <c r="EF165" i="14"/>
  <c r="DV167" i="14"/>
  <c r="GD167" i="14" s="1"/>
  <c r="HR167" i="14" s="1"/>
  <c r="DZ161" i="14"/>
  <c r="DP161" i="14" s="1"/>
  <c r="DR156" i="14"/>
  <c r="FZ156" i="14" s="1"/>
  <c r="HN156" i="14" s="1"/>
  <c r="DS168" i="14"/>
  <c r="GA168" i="14" s="1"/>
  <c r="HO168" i="14" s="1"/>
  <c r="DS163" i="14"/>
  <c r="GA163" i="14" s="1"/>
  <c r="HO163" i="14" s="1"/>
  <c r="DS156" i="14"/>
  <c r="GA156" i="14" s="1"/>
  <c r="HO156" i="14" s="1"/>
  <c r="DX168" i="14"/>
  <c r="GF168" i="14" s="1"/>
  <c r="HT168" i="14" s="1"/>
  <c r="DT162" i="14"/>
  <c r="GB162" i="14" s="1"/>
  <c r="HP162" i="14" s="1"/>
  <c r="EF158" i="14"/>
  <c r="GN158" i="14" s="1"/>
  <c r="IB158" i="14" s="1"/>
  <c r="DX156" i="14"/>
  <c r="GF156" i="14" s="1"/>
  <c r="HT156" i="14" s="1"/>
  <c r="DU167" i="14"/>
  <c r="GC167" i="14" s="1"/>
  <c r="HQ167" i="14" s="1"/>
  <c r="DQ158" i="14"/>
  <c r="FY158" i="14" s="1"/>
  <c r="HM158" i="14" s="1"/>
  <c r="DQ152" i="14"/>
  <c r="DV146" i="14"/>
  <c r="GD146" i="14" s="1"/>
  <c r="HR146" i="14" s="1"/>
  <c r="DV141" i="14"/>
  <c r="GD141" i="14" s="1"/>
  <c r="HR141" i="14" s="1"/>
  <c r="DR137" i="14"/>
  <c r="FZ137" i="14" s="1"/>
  <c r="HN137" i="14" s="1"/>
  <c r="DV129" i="14"/>
  <c r="GD129" i="14" s="1"/>
  <c r="HR129" i="14" s="1"/>
  <c r="DR126" i="14"/>
  <c r="FZ126" i="14" s="1"/>
  <c r="HN126" i="14" s="1"/>
  <c r="DR119" i="14"/>
  <c r="FZ119" i="14" s="1"/>
  <c r="HN119" i="14" s="1"/>
  <c r="EE147" i="14"/>
  <c r="GM147" i="14" s="1"/>
  <c r="IA147" i="14" s="1"/>
  <c r="DS141" i="14"/>
  <c r="GA141" i="14" s="1"/>
  <c r="HO141" i="14" s="1"/>
  <c r="DS138" i="14"/>
  <c r="GA138" i="14" s="1"/>
  <c r="HO138" i="14" s="1"/>
  <c r="DS133" i="14"/>
  <c r="GA133" i="14" s="1"/>
  <c r="HO133" i="14" s="1"/>
  <c r="DW128" i="14"/>
  <c r="GE128" i="14" s="1"/>
  <c r="HS128" i="14" s="1"/>
  <c r="DS123" i="14"/>
  <c r="GA123" i="14" s="1"/>
  <c r="HO123" i="14" s="1"/>
  <c r="EE113" i="14"/>
  <c r="GM113" i="14" s="1"/>
  <c r="IA113" i="14" s="1"/>
  <c r="DW109" i="14"/>
  <c r="GE109" i="14" s="1"/>
  <c r="HS109" i="14" s="1"/>
  <c r="EE105" i="14"/>
  <c r="GM105" i="14" s="1"/>
  <c r="IA105" i="14" s="1"/>
  <c r="DS96" i="14"/>
  <c r="DT147" i="14"/>
  <c r="GB147" i="14" s="1"/>
  <c r="HP147" i="14" s="1"/>
  <c r="DX143" i="14"/>
  <c r="GF143" i="14" s="1"/>
  <c r="HT143" i="14" s="1"/>
  <c r="EF138" i="14"/>
  <c r="GN138" i="14" s="1"/>
  <c r="IB138" i="14" s="1"/>
  <c r="DT132" i="14"/>
  <c r="GB132" i="14" s="1"/>
  <c r="HP132" i="14" s="1"/>
  <c r="DT126" i="14"/>
  <c r="GB126" i="14" s="1"/>
  <c r="HP126" i="14" s="1"/>
  <c r="DT117" i="14"/>
  <c r="GB117" i="14" s="1"/>
  <c r="HP117" i="14" s="1"/>
  <c r="DX112" i="14"/>
  <c r="GF112" i="14" s="1"/>
  <c r="HT112" i="14" s="1"/>
  <c r="EC147" i="14"/>
  <c r="GK147" i="14" s="1"/>
  <c r="HY147" i="14" s="1"/>
  <c r="DQ143" i="14"/>
  <c r="FY143" i="14" s="1"/>
  <c r="HM143" i="14" s="1"/>
  <c r="EC140" i="14"/>
  <c r="GK140" i="14" s="1"/>
  <c r="HY140" i="14" s="1"/>
  <c r="EC134" i="14"/>
  <c r="GK134" i="14" s="1"/>
  <c r="HY134" i="14" s="1"/>
  <c r="DQ131" i="14"/>
  <c r="J131" i="14" s="1"/>
  <c r="DQ127" i="14"/>
  <c r="FY127" i="14" s="1"/>
  <c r="HM127" i="14" s="1"/>
  <c r="DU124" i="14"/>
  <c r="GC124" i="14" s="1"/>
  <c r="HQ124" i="14" s="1"/>
  <c r="DU117" i="14"/>
  <c r="GC117" i="14" s="1"/>
  <c r="HQ117" i="14" s="1"/>
  <c r="DU113" i="14"/>
  <c r="GC113" i="14" s="1"/>
  <c r="HQ113" i="14" s="1"/>
  <c r="DZ158" i="14"/>
  <c r="DP158" i="14" s="1"/>
  <c r="EA158" i="14"/>
  <c r="DM158" i="14" s="1"/>
  <c r="DY161" i="14"/>
  <c r="DO161" i="14" s="1"/>
  <c r="DY156" i="14"/>
  <c r="DO156" i="14" s="1"/>
  <c r="DZ145" i="14"/>
  <c r="DP145" i="14" s="1"/>
  <c r="DZ134" i="14"/>
  <c r="DP134" i="14" s="1"/>
  <c r="DZ130" i="14"/>
  <c r="DP130" i="14" s="1"/>
  <c r="EA93" i="14"/>
  <c r="DM93" i="14" s="1"/>
  <c r="EB147" i="14"/>
  <c r="DN147" i="14" s="1"/>
  <c r="EB142" i="14"/>
  <c r="DN142" i="14" s="1"/>
  <c r="EB137" i="14"/>
  <c r="DN137" i="14" s="1"/>
  <c r="EB124" i="14"/>
  <c r="DN124" i="14" s="1"/>
  <c r="DY141" i="14"/>
  <c r="DO141" i="14" s="1"/>
  <c r="DR167" i="14"/>
  <c r="FZ167" i="14" s="1"/>
  <c r="HN167" i="14" s="1"/>
  <c r="ED161" i="14"/>
  <c r="GL161" i="14" s="1"/>
  <c r="HZ161" i="14" s="1"/>
  <c r="DV156" i="14"/>
  <c r="GD156" i="14" s="1"/>
  <c r="HR156" i="14" s="1"/>
  <c r="DW163" i="14"/>
  <c r="GE163" i="14" s="1"/>
  <c r="HS163" i="14" s="1"/>
  <c r="DS159" i="14"/>
  <c r="GA159" i="14" s="1"/>
  <c r="HO159" i="14" s="1"/>
  <c r="DW156" i="14"/>
  <c r="GE156" i="14" s="1"/>
  <c r="HS156" i="14" s="1"/>
  <c r="DT163" i="14"/>
  <c r="GB163" i="14" s="1"/>
  <c r="HP163" i="14" s="1"/>
  <c r="DT158" i="14"/>
  <c r="GB158" i="14" s="1"/>
  <c r="HP158" i="14" s="1"/>
  <c r="DX153" i="14"/>
  <c r="GF153" i="14" s="1"/>
  <c r="HT153" i="14" s="1"/>
  <c r="DU161" i="14"/>
  <c r="GC161" i="14" s="1"/>
  <c r="HQ161" i="14" s="1"/>
  <c r="DU156" i="14"/>
  <c r="GC156" i="14" s="1"/>
  <c r="HQ156" i="14" s="1"/>
  <c r="DV145" i="14"/>
  <c r="GD145" i="14" s="1"/>
  <c r="HR145" i="14" s="1"/>
  <c r="ED140" i="14"/>
  <c r="GL140" i="14" s="1"/>
  <c r="HZ140" i="14" s="1"/>
  <c r="ED134" i="14"/>
  <c r="GL134" i="14" s="1"/>
  <c r="HZ134" i="14" s="1"/>
  <c r="DV130" i="14"/>
  <c r="GD130" i="14" s="1"/>
  <c r="HR130" i="14" s="1"/>
  <c r="DV126" i="14"/>
  <c r="GD126" i="14" s="1"/>
  <c r="HR126" i="14" s="1"/>
  <c r="DV119" i="14"/>
  <c r="GD119" i="14" s="1"/>
  <c r="HR119" i="14" s="1"/>
  <c r="EE146" i="14"/>
  <c r="GM146" i="14" s="1"/>
  <c r="IA146" i="14" s="1"/>
  <c r="EE141" i="14"/>
  <c r="GM141" i="14" s="1"/>
  <c r="IA141" i="14" s="1"/>
  <c r="DW138" i="14"/>
  <c r="GE138" i="14" s="1"/>
  <c r="HS138" i="14" s="1"/>
  <c r="DS130" i="14"/>
  <c r="GA130" i="14" s="1"/>
  <c r="HO130" i="14" s="1"/>
  <c r="DS126" i="14"/>
  <c r="GA126" i="14" s="1"/>
  <c r="HO126" i="14" s="1"/>
  <c r="DS117" i="14"/>
  <c r="GA117" i="14" s="1"/>
  <c r="HO117" i="14" s="1"/>
  <c r="DS109" i="14"/>
  <c r="GA109" i="14" s="1"/>
  <c r="HO109" i="14" s="1"/>
  <c r="EE106" i="14"/>
  <c r="GM106" i="14" s="1"/>
  <c r="IA106" i="14" s="1"/>
  <c r="DW104" i="14"/>
  <c r="GE104" i="14" s="1"/>
  <c r="HS104" i="14" s="1"/>
  <c r="EE93" i="14"/>
  <c r="GM93" i="14" s="1"/>
  <c r="IA93" i="14" s="1"/>
  <c r="DX147" i="14"/>
  <c r="GF147" i="14" s="1"/>
  <c r="HT147" i="14" s="1"/>
  <c r="DX142" i="14"/>
  <c r="GF142" i="14" s="1"/>
  <c r="HT142" i="14" s="1"/>
  <c r="DT138" i="14"/>
  <c r="GB138" i="14" s="1"/>
  <c r="HP138" i="14" s="1"/>
  <c r="DX132" i="14"/>
  <c r="GF132" i="14" s="1"/>
  <c r="HT132" i="14" s="1"/>
  <c r="EF128" i="14"/>
  <c r="GN128" i="14" s="1"/>
  <c r="IB128" i="14" s="1"/>
  <c r="DX126" i="14"/>
  <c r="GF126" i="14" s="1"/>
  <c r="HT126" i="14" s="1"/>
  <c r="DT123" i="14"/>
  <c r="GB123" i="14" s="1"/>
  <c r="HP123" i="14" s="1"/>
  <c r="DX115" i="14"/>
  <c r="GF115" i="14" s="1"/>
  <c r="HT115" i="14" s="1"/>
  <c r="DS92" i="14"/>
  <c r="GA92" i="14" s="1"/>
  <c r="HO92" i="14" s="1"/>
  <c r="EE83" i="14"/>
  <c r="GM83" i="14" s="1"/>
  <c r="IA83" i="14" s="1"/>
  <c r="DW79" i="14"/>
  <c r="GE79" i="14" s="1"/>
  <c r="HS79" i="14" s="1"/>
  <c r="DS68" i="14"/>
  <c r="GA68" i="14" s="1"/>
  <c r="HO68" i="14" s="1"/>
  <c r="EA87" i="14"/>
  <c r="DM87" i="14" s="1"/>
  <c r="EC146" i="14"/>
  <c r="GK146" i="14" s="1"/>
  <c r="HY146" i="14" s="1"/>
  <c r="DU141" i="14"/>
  <c r="GC141" i="14" s="1"/>
  <c r="HQ141" i="14" s="1"/>
  <c r="DQ137" i="14"/>
  <c r="FY137" i="14" s="1"/>
  <c r="HM137" i="14" s="1"/>
  <c r="DU129" i="14"/>
  <c r="GC129" i="14" s="1"/>
  <c r="HQ129" i="14" s="1"/>
  <c r="DU125" i="14"/>
  <c r="GC125" i="14" s="1"/>
  <c r="HQ125" i="14" s="1"/>
  <c r="DQ119" i="14"/>
  <c r="FY119" i="14" s="1"/>
  <c r="HM119" i="14" s="1"/>
  <c r="DS86" i="14"/>
  <c r="GA86" i="14" s="1"/>
  <c r="HO86" i="14" s="1"/>
  <c r="DW82" i="14"/>
  <c r="GE82" i="14" s="1"/>
  <c r="HS82" i="14" s="1"/>
  <c r="DS79" i="14"/>
  <c r="GA79" i="14" s="1"/>
  <c r="HO79" i="14" s="1"/>
  <c r="DS74" i="14"/>
  <c r="GA74" i="14" s="1"/>
  <c r="HO74" i="14" s="1"/>
  <c r="ED167" i="14"/>
  <c r="GL167" i="14" s="1"/>
  <c r="HZ167" i="14" s="1"/>
  <c r="DV162" i="14"/>
  <c r="GD162" i="14" s="1"/>
  <c r="HR162" i="14" s="1"/>
  <c r="DV157" i="14"/>
  <c r="GD157" i="14" s="1"/>
  <c r="HR157" i="14" s="1"/>
  <c r="DR152" i="14"/>
  <c r="FZ152" i="14" s="1"/>
  <c r="HN152" i="14" s="1"/>
  <c r="EA163" i="14"/>
  <c r="DM163" i="14" s="1"/>
  <c r="DS158" i="14"/>
  <c r="GA158" i="14" s="1"/>
  <c r="HO158" i="14" s="1"/>
  <c r="EF168" i="14"/>
  <c r="GN168" i="14" s="1"/>
  <c r="IB168" i="14" s="1"/>
  <c r="DX163" i="14"/>
  <c r="GF163" i="14" s="1"/>
  <c r="HT163" i="14" s="1"/>
  <c r="DT159" i="14"/>
  <c r="GB159" i="14" s="1"/>
  <c r="HP159" i="14" s="1"/>
  <c r="EF156" i="14"/>
  <c r="GN156" i="14" s="1"/>
  <c r="IB156" i="14" s="1"/>
  <c r="EC167" i="14"/>
  <c r="GK167" i="14" s="1"/>
  <c r="HY167" i="14" s="1"/>
  <c r="DQ161" i="14"/>
  <c r="FY161" i="14" s="1"/>
  <c r="HM161" i="14" s="1"/>
  <c r="DQ154" i="14"/>
  <c r="DR147" i="14"/>
  <c r="FZ147" i="14" s="1"/>
  <c r="HN147" i="14" s="1"/>
  <c r="DR142" i="14"/>
  <c r="FZ142" i="14" s="1"/>
  <c r="HN142" i="14" s="1"/>
  <c r="DV138" i="14"/>
  <c r="GD138" i="14" s="1"/>
  <c r="HR138" i="14" s="1"/>
  <c r="DR130" i="14"/>
  <c r="FZ130" i="14" s="1"/>
  <c r="HN130" i="14" s="1"/>
  <c r="DV127" i="14"/>
  <c r="GD127" i="14" s="1"/>
  <c r="HR127" i="14" s="1"/>
  <c r="DV123" i="14"/>
  <c r="GD123" i="14" s="1"/>
  <c r="HR123" i="14" s="1"/>
  <c r="DR113" i="14"/>
  <c r="FZ113" i="14" s="1"/>
  <c r="HN113" i="14" s="1"/>
  <c r="DW142" i="14"/>
  <c r="GE142" i="14" s="1"/>
  <c r="HS142" i="14" s="1"/>
  <c r="EA138" i="14"/>
  <c r="DM138" i="14" s="1"/>
  <c r="DW134" i="14"/>
  <c r="GE134" i="14" s="1"/>
  <c r="HS134" i="14" s="1"/>
  <c r="EE128" i="14"/>
  <c r="GM128" i="14" s="1"/>
  <c r="IA128" i="14" s="1"/>
  <c r="DW124" i="14"/>
  <c r="GE124" i="14" s="1"/>
  <c r="HS124" i="14" s="1"/>
  <c r="DW117" i="14"/>
  <c r="GE117" i="14" s="1"/>
  <c r="HS117" i="14" s="1"/>
  <c r="EE109" i="14"/>
  <c r="GM109" i="14" s="1"/>
  <c r="IA109" i="14" s="1"/>
  <c r="DS106" i="14"/>
  <c r="GA106" i="14" s="1"/>
  <c r="HO106" i="14" s="1"/>
  <c r="DS100" i="14"/>
  <c r="GA100" i="14" s="1"/>
  <c r="HO100" i="14" s="1"/>
  <c r="DS93" i="14"/>
  <c r="GA93" i="14" s="1"/>
  <c r="HO93" i="14" s="1"/>
  <c r="DT145" i="14"/>
  <c r="GB145" i="14" s="1"/>
  <c r="HP145" i="14" s="1"/>
  <c r="DT140" i="14"/>
  <c r="GB140" i="14" s="1"/>
  <c r="HP140" i="14" s="1"/>
  <c r="DT134" i="14"/>
  <c r="GB134" i="14" s="1"/>
  <c r="HP134" i="14" s="1"/>
  <c r="DT128" i="14"/>
  <c r="GB128" i="14" s="1"/>
  <c r="HP128" i="14" s="1"/>
  <c r="DT119" i="14"/>
  <c r="GB119" i="14" s="1"/>
  <c r="HP119" i="14" s="1"/>
  <c r="DT113" i="14"/>
  <c r="GB113" i="14" s="1"/>
  <c r="HP113" i="14" s="1"/>
  <c r="DQ149" i="14"/>
  <c r="FY149" i="14" s="1"/>
  <c r="HM149" i="14" s="1"/>
  <c r="DU145" i="14"/>
  <c r="GC145" i="14" s="1"/>
  <c r="HQ145" i="14" s="1"/>
  <c r="DQ141" i="14"/>
  <c r="FY141" i="14" s="1"/>
  <c r="HM141" i="14" s="1"/>
  <c r="DU137" i="14"/>
  <c r="GC137" i="14" s="1"/>
  <c r="HQ137" i="14" s="1"/>
  <c r="DU132" i="14"/>
  <c r="GC132" i="14" s="1"/>
  <c r="HQ132" i="14" s="1"/>
  <c r="DQ129" i="14"/>
  <c r="FY129" i="14" s="1"/>
  <c r="HM129" i="14" s="1"/>
  <c r="EC124" i="14"/>
  <c r="GK124" i="14" s="1"/>
  <c r="HY124" i="14" s="1"/>
  <c r="DQ118" i="14"/>
  <c r="J118" i="14" s="1"/>
  <c r="EC113" i="14"/>
  <c r="GK113" i="14" s="1"/>
  <c r="HY113" i="14" s="1"/>
  <c r="DV168" i="14"/>
  <c r="GD168" i="14" s="1"/>
  <c r="HR168" i="14" s="1"/>
  <c r="DR162" i="14"/>
  <c r="FZ162" i="14" s="1"/>
  <c r="HN162" i="14" s="1"/>
  <c r="DR157" i="14"/>
  <c r="FZ157" i="14" s="1"/>
  <c r="HN157" i="14" s="1"/>
  <c r="EE163" i="14"/>
  <c r="GM163" i="14" s="1"/>
  <c r="IA163" i="14" s="1"/>
  <c r="DW161" i="14"/>
  <c r="GE161" i="14" s="1"/>
  <c r="HS161" i="14" s="1"/>
  <c r="EE156" i="14"/>
  <c r="GM156" i="14" s="1"/>
  <c r="IA156" i="14" s="1"/>
  <c r="DX167" i="14"/>
  <c r="GF167" i="14" s="1"/>
  <c r="HT167" i="14" s="1"/>
  <c r="DT161" i="14"/>
  <c r="GB161" i="14" s="1"/>
  <c r="HP161" i="14" s="1"/>
  <c r="DT154" i="14"/>
  <c r="GB154" i="14" s="1"/>
  <c r="HP154" i="14" s="1"/>
  <c r="DU163" i="14"/>
  <c r="GC163" i="14" s="1"/>
  <c r="HQ163" i="14" s="1"/>
  <c r="DQ157" i="14"/>
  <c r="FY157" i="14" s="1"/>
  <c r="HM157" i="14" s="1"/>
  <c r="DR146" i="14"/>
  <c r="FZ146" i="14" s="1"/>
  <c r="HN146" i="14" s="1"/>
  <c r="DR141" i="14"/>
  <c r="FZ141" i="14" s="1"/>
  <c r="HN141" i="14" s="1"/>
  <c r="DV137" i="14"/>
  <c r="GD137" i="14" s="1"/>
  <c r="HR137" i="14" s="1"/>
  <c r="DV132" i="14"/>
  <c r="GD132" i="14" s="1"/>
  <c r="HR132" i="14" s="1"/>
  <c r="DR127" i="14"/>
  <c r="FZ127" i="14" s="1"/>
  <c r="HN127" i="14" s="1"/>
  <c r="DR123" i="14"/>
  <c r="FZ123" i="14" s="1"/>
  <c r="HN123" i="14" s="1"/>
  <c r="DV113" i="14"/>
  <c r="GD113" i="14" s="1"/>
  <c r="HR113" i="14" s="1"/>
  <c r="DS147" i="14"/>
  <c r="GA147" i="14" s="1"/>
  <c r="HO147" i="14" s="1"/>
  <c r="DS142" i="14"/>
  <c r="GA142" i="14" s="1"/>
  <c r="HO142" i="14" s="1"/>
  <c r="EE138" i="14"/>
  <c r="GM138" i="14" s="1"/>
  <c r="IA138" i="14" s="1"/>
  <c r="DS132" i="14"/>
  <c r="GA132" i="14" s="1"/>
  <c r="HO132" i="14" s="1"/>
  <c r="DW127" i="14"/>
  <c r="GE127" i="14" s="1"/>
  <c r="HS127" i="14" s="1"/>
  <c r="DS119" i="14"/>
  <c r="GA119" i="14" s="1"/>
  <c r="HO119" i="14" s="1"/>
  <c r="DS111" i="14"/>
  <c r="GA111" i="14" s="1"/>
  <c r="HO111" i="14" s="1"/>
  <c r="DS107" i="14"/>
  <c r="GA107" i="14" s="1"/>
  <c r="HO107" i="14" s="1"/>
  <c r="EE104" i="14"/>
  <c r="GM104" i="14" s="1"/>
  <c r="IA104" i="14" s="1"/>
  <c r="DS95" i="14"/>
  <c r="GA95" i="14" s="1"/>
  <c r="HO95" i="14" s="1"/>
  <c r="EF147" i="14"/>
  <c r="GN147" i="14" s="1"/>
  <c r="IB147" i="14" s="1"/>
  <c r="EF142" i="14"/>
  <c r="GN142" i="14" s="1"/>
  <c r="IB142" i="14" s="1"/>
  <c r="DX140" i="14"/>
  <c r="GF140" i="14" s="1"/>
  <c r="HT140" i="14" s="1"/>
  <c r="DX134" i="14"/>
  <c r="GF134" i="14" s="1"/>
  <c r="HT134" i="14" s="1"/>
  <c r="DT129" i="14"/>
  <c r="GB129" i="14" s="1"/>
  <c r="HP129" i="14" s="1"/>
  <c r="EF126" i="14"/>
  <c r="GN126" i="14" s="1"/>
  <c r="IB126" i="14" s="1"/>
  <c r="DX124" i="14"/>
  <c r="GF124" i="14" s="1"/>
  <c r="HT124" i="14" s="1"/>
  <c r="DT116" i="14"/>
  <c r="GB116" i="14" s="1"/>
  <c r="HP116" i="14" s="1"/>
  <c r="EB158" i="14"/>
  <c r="DN158" i="14" s="1"/>
  <c r="DZ141" i="14"/>
  <c r="DP141" i="14" s="1"/>
  <c r="DZ127" i="14"/>
  <c r="DP127" i="14" s="1"/>
  <c r="DZ123" i="14"/>
  <c r="DP123" i="14" s="1"/>
  <c r="EA145" i="14"/>
  <c r="DM145" i="14" s="1"/>
  <c r="EA130" i="14"/>
  <c r="DM130" i="14" s="1"/>
  <c r="EB143" i="14"/>
  <c r="DN143" i="14" s="1"/>
  <c r="EB138" i="14"/>
  <c r="DN138" i="14" s="1"/>
  <c r="EB112" i="14"/>
  <c r="DN112" i="14" s="1"/>
  <c r="DS85" i="14"/>
  <c r="GA85" i="14" s="1"/>
  <c r="HO85" i="14" s="1"/>
  <c r="EE79" i="14"/>
  <c r="GM79" i="14" s="1"/>
  <c r="IA79" i="14" s="1"/>
  <c r="DQ147" i="14"/>
  <c r="FY147" i="14" s="1"/>
  <c r="HM147" i="14" s="1"/>
  <c r="DQ142" i="14"/>
  <c r="FY142" i="14" s="1"/>
  <c r="HM142" i="14" s="1"/>
  <c r="DU138" i="14"/>
  <c r="GC138" i="14" s="1"/>
  <c r="HQ138" i="14" s="1"/>
  <c r="DQ130" i="14"/>
  <c r="FY130" i="14" s="1"/>
  <c r="HM130" i="14" s="1"/>
  <c r="DQ126" i="14"/>
  <c r="FY126" i="14" s="1"/>
  <c r="HM126" i="14" s="1"/>
  <c r="DU123" i="14"/>
  <c r="GC123" i="14" s="1"/>
  <c r="HQ123" i="14" s="1"/>
  <c r="DW87" i="14"/>
  <c r="GE87" i="14" s="1"/>
  <c r="HS87" i="14" s="1"/>
  <c r="EE82" i="14"/>
  <c r="GM82" i="14" s="1"/>
  <c r="IA82" i="14" s="1"/>
  <c r="DW80" i="14"/>
  <c r="GE80" i="14" s="1"/>
  <c r="HS80" i="14" s="1"/>
  <c r="EE75" i="14"/>
  <c r="GM75" i="14" s="1"/>
  <c r="IA75" i="14" s="1"/>
  <c r="DY140" i="14"/>
  <c r="DO140" i="14" s="1"/>
  <c r="DY134" i="14"/>
  <c r="DO134" i="14" s="1"/>
  <c r="DY130" i="14"/>
  <c r="DO130" i="14" s="1"/>
  <c r="DY126" i="14"/>
  <c r="DO126" i="14" s="1"/>
  <c r="DY113" i="14"/>
  <c r="DO113" i="14" s="1"/>
  <c r="FG77" i="14"/>
  <c r="DS77" i="14"/>
  <c r="FO77" i="14"/>
  <c r="EA77" i="14"/>
  <c r="DM77" i="14" s="1"/>
  <c r="FK84" i="14"/>
  <c r="DW84" i="14"/>
  <c r="FS84" i="14"/>
  <c r="EE84" i="14"/>
  <c r="FG94" i="14"/>
  <c r="DS94" i="14"/>
  <c r="FO94" i="14"/>
  <c r="EA94" i="14"/>
  <c r="DM94" i="14" s="1"/>
  <c r="FF120" i="14"/>
  <c r="DR120" i="14"/>
  <c r="FN120" i="14"/>
  <c r="DZ120" i="14"/>
  <c r="DP120" i="14" s="1"/>
  <c r="FJ135" i="14"/>
  <c r="DV135" i="14"/>
  <c r="FR135" i="14"/>
  <c r="ED135" i="14"/>
  <c r="FJ139" i="14"/>
  <c r="DV139" i="14"/>
  <c r="FR139" i="14"/>
  <c r="ED139" i="14"/>
  <c r="FF144" i="14"/>
  <c r="DR144" i="14"/>
  <c r="FN144" i="14"/>
  <c r="DZ144" i="14"/>
  <c r="DP144" i="14" s="1"/>
  <c r="FF148" i="14"/>
  <c r="DR148" i="14"/>
  <c r="FN148" i="14"/>
  <c r="DZ148" i="14"/>
  <c r="DP148" i="14" s="1"/>
  <c r="FF160" i="14"/>
  <c r="DR160" i="14"/>
  <c r="FN160" i="14"/>
  <c r="DZ160" i="14"/>
  <c r="DP160" i="14" s="1"/>
  <c r="FI120" i="14"/>
  <c r="DU120" i="14"/>
  <c r="FQ120" i="14"/>
  <c r="EC120" i="14"/>
  <c r="FE135" i="14"/>
  <c r="DQ135" i="14"/>
  <c r="FM135" i="14"/>
  <c r="DY135" i="14"/>
  <c r="DO135" i="14" s="1"/>
  <c r="FE139" i="14"/>
  <c r="DQ139" i="14"/>
  <c r="FM139" i="14"/>
  <c r="DY139" i="14"/>
  <c r="DO139" i="14" s="1"/>
  <c r="FI144" i="14"/>
  <c r="DU144" i="14"/>
  <c r="FQ144" i="14"/>
  <c r="EC144" i="14"/>
  <c r="FI148" i="14"/>
  <c r="DU148" i="14"/>
  <c r="FQ148" i="14"/>
  <c r="EC148" i="14"/>
  <c r="FI160" i="14"/>
  <c r="DU160" i="14"/>
  <c r="FQ160" i="14"/>
  <c r="EC160" i="14"/>
  <c r="FH120" i="14"/>
  <c r="DT120" i="14"/>
  <c r="FP120" i="14"/>
  <c r="EB120" i="14"/>
  <c r="DN120" i="14" s="1"/>
  <c r="FL135" i="14"/>
  <c r="DX135" i="14"/>
  <c r="FT135" i="14"/>
  <c r="EF135" i="14"/>
  <c r="FL139" i="14"/>
  <c r="DX139" i="14"/>
  <c r="FT139" i="14"/>
  <c r="EF139" i="14"/>
  <c r="FH144" i="14"/>
  <c r="DT144" i="14"/>
  <c r="FP144" i="14"/>
  <c r="EB144" i="14"/>
  <c r="DN144" i="14" s="1"/>
  <c r="FH148" i="14"/>
  <c r="DT148" i="14"/>
  <c r="FP148" i="14"/>
  <c r="EB148" i="14"/>
  <c r="DN148" i="14" s="1"/>
  <c r="FK120" i="14"/>
  <c r="DW120" i="14"/>
  <c r="FS120" i="14"/>
  <c r="EE120" i="14"/>
  <c r="FG135" i="14"/>
  <c r="DS135" i="14"/>
  <c r="FO135" i="14"/>
  <c r="EA135" i="14"/>
  <c r="DM135" i="14" s="1"/>
  <c r="FG139" i="14"/>
  <c r="DS139" i="14"/>
  <c r="FO139" i="14"/>
  <c r="EA139" i="14"/>
  <c r="DM139" i="14" s="1"/>
  <c r="FK144" i="14"/>
  <c r="DW144" i="14"/>
  <c r="FS144" i="14"/>
  <c r="EE144" i="14"/>
  <c r="FK148" i="14"/>
  <c r="DW148" i="14"/>
  <c r="FS148" i="14"/>
  <c r="EE148" i="14"/>
  <c r="FK160" i="14"/>
  <c r="DW160" i="14"/>
  <c r="FS160" i="14"/>
  <c r="EE160" i="14"/>
  <c r="FG165" i="14"/>
  <c r="DS165" i="14"/>
  <c r="FF165" i="14"/>
  <c r="DR165" i="14"/>
  <c r="FN165" i="14"/>
  <c r="DZ165" i="14"/>
  <c r="DP165" i="14" s="1"/>
  <c r="FH160" i="14"/>
  <c r="DT160" i="14"/>
  <c r="FH165" i="14"/>
  <c r="DT165" i="14"/>
  <c r="FE165" i="14"/>
  <c r="DQ165" i="14"/>
  <c r="FM165" i="14"/>
  <c r="DY165" i="14"/>
  <c r="DO165" i="14" s="1"/>
  <c r="FL160" i="14"/>
  <c r="DX160" i="14"/>
  <c r="FL165" i="14"/>
  <c r="DX165" i="14"/>
  <c r="FS165" i="14"/>
  <c r="EE165" i="14"/>
  <c r="FP160" i="14"/>
  <c r="EB160" i="14"/>
  <c r="DN160" i="14" s="1"/>
  <c r="DR168" i="14"/>
  <c r="FZ168" i="14" s="1"/>
  <c r="HN168" i="14" s="1"/>
  <c r="DR163" i="14"/>
  <c r="FZ163" i="14" s="1"/>
  <c r="HN163" i="14" s="1"/>
  <c r="DR158" i="14"/>
  <c r="FZ158" i="14" s="1"/>
  <c r="HN158" i="14" s="1"/>
  <c r="DV153" i="14"/>
  <c r="GD153" i="14" s="1"/>
  <c r="HR153" i="14" s="1"/>
  <c r="DW167" i="14"/>
  <c r="GE167" i="14" s="1"/>
  <c r="HS167" i="14" s="1"/>
  <c r="DS161" i="14"/>
  <c r="GA161" i="14" s="1"/>
  <c r="HO161" i="14" s="1"/>
  <c r="DT169" i="14"/>
  <c r="GB169" i="14" s="1"/>
  <c r="HP169" i="14" s="1"/>
  <c r="EF163" i="14"/>
  <c r="GN163" i="14" s="1"/>
  <c r="IB163" i="14" s="1"/>
  <c r="DX161" i="14"/>
  <c r="GF161" i="14" s="1"/>
  <c r="HT161" i="14" s="1"/>
  <c r="DT157" i="14"/>
  <c r="GB157" i="14" s="1"/>
  <c r="HP157" i="14" s="1"/>
  <c r="DQ168" i="14"/>
  <c r="FY168" i="14" s="1"/>
  <c r="HM168" i="14" s="1"/>
  <c r="DU162" i="14"/>
  <c r="GC162" i="14" s="1"/>
  <c r="HQ162" i="14" s="1"/>
  <c r="DQ156" i="14"/>
  <c r="FY156" i="14" s="1"/>
  <c r="HM156" i="14" s="1"/>
  <c r="DZ147" i="14"/>
  <c r="DP147" i="14" s="1"/>
  <c r="DV143" i="14"/>
  <c r="GD143" i="14" s="1"/>
  <c r="HR143" i="14" s="1"/>
  <c r="ED138" i="14"/>
  <c r="GL138" i="14" s="1"/>
  <c r="HZ138" i="14" s="1"/>
  <c r="DR132" i="14"/>
  <c r="FZ132" i="14" s="1"/>
  <c r="HN132" i="14" s="1"/>
  <c r="DR128" i="14"/>
  <c r="FZ128" i="14" s="1"/>
  <c r="HN128" i="14" s="1"/>
  <c r="DR124" i="14"/>
  <c r="FZ124" i="14" s="1"/>
  <c r="HN124" i="14" s="1"/>
  <c r="DR115" i="14"/>
  <c r="FZ115" i="14" s="1"/>
  <c r="HN115" i="14" s="1"/>
  <c r="EE142" i="14"/>
  <c r="GM142" i="14" s="1"/>
  <c r="IA142" i="14" s="1"/>
  <c r="DW140" i="14"/>
  <c r="GE140" i="14" s="1"/>
  <c r="HS140" i="14" s="1"/>
  <c r="EE134" i="14"/>
  <c r="GM134" i="14" s="1"/>
  <c r="IA134" i="14" s="1"/>
  <c r="DW130" i="14"/>
  <c r="GE130" i="14" s="1"/>
  <c r="HS130" i="14" s="1"/>
  <c r="DS125" i="14"/>
  <c r="GA125" i="14" s="1"/>
  <c r="HO125" i="14" s="1"/>
  <c r="DW119" i="14"/>
  <c r="GE119" i="14" s="1"/>
  <c r="HS119" i="14" s="1"/>
  <c r="DS112" i="14"/>
  <c r="GA112" i="14" s="1"/>
  <c r="HO112" i="14" s="1"/>
  <c r="DW107" i="14"/>
  <c r="GE107" i="14" s="1"/>
  <c r="HS107" i="14" s="1"/>
  <c r="DS104" i="14"/>
  <c r="GA104" i="14" s="1"/>
  <c r="HO104" i="14" s="1"/>
  <c r="DW95" i="14"/>
  <c r="GE95" i="14" s="1"/>
  <c r="HS95" i="14" s="1"/>
  <c r="DX146" i="14"/>
  <c r="GF146" i="14" s="1"/>
  <c r="HT146" i="14" s="1"/>
  <c r="DX141" i="14"/>
  <c r="GF141" i="14" s="1"/>
  <c r="HT141" i="14" s="1"/>
  <c r="DT137" i="14"/>
  <c r="GB137" i="14" s="1"/>
  <c r="HP137" i="14" s="1"/>
  <c r="DX129" i="14"/>
  <c r="GF129" i="14" s="1"/>
  <c r="HT129" i="14" s="1"/>
  <c r="DX123" i="14"/>
  <c r="GF123" i="14" s="1"/>
  <c r="HT123" i="14" s="1"/>
  <c r="DT115" i="14"/>
  <c r="GB115" i="14" s="1"/>
  <c r="HP115" i="14" s="1"/>
  <c r="DQ146" i="14"/>
  <c r="FY146" i="14" s="1"/>
  <c r="HM146" i="14" s="1"/>
  <c r="DU142" i="14"/>
  <c r="GC142" i="14" s="1"/>
  <c r="HQ142" i="14" s="1"/>
  <c r="DQ138" i="14"/>
  <c r="FY138" i="14" s="1"/>
  <c r="HM138" i="14" s="1"/>
  <c r="DQ133" i="14"/>
  <c r="DU130" i="14"/>
  <c r="GC130" i="14" s="1"/>
  <c r="HQ130" i="14" s="1"/>
  <c r="DQ125" i="14"/>
  <c r="FY125" i="14" s="1"/>
  <c r="HM125" i="14" s="1"/>
  <c r="DU119" i="14"/>
  <c r="GC119" i="14" s="1"/>
  <c r="HQ119" i="14" s="1"/>
  <c r="DU115" i="14"/>
  <c r="GC115" i="14" s="1"/>
  <c r="HQ115" i="14" s="1"/>
  <c r="DZ168" i="14"/>
  <c r="DP168" i="14" s="1"/>
  <c r="DZ163" i="14"/>
  <c r="DP163" i="14" s="1"/>
  <c r="DZ156" i="14"/>
  <c r="DP156" i="14" s="1"/>
  <c r="EA156" i="14"/>
  <c r="DM156" i="14" s="1"/>
  <c r="DY168" i="14"/>
  <c r="DO168" i="14" s="1"/>
  <c r="DY163" i="14"/>
  <c r="DO163" i="14" s="1"/>
  <c r="DZ142" i="14"/>
  <c r="DP142" i="14" s="1"/>
  <c r="DZ137" i="14"/>
  <c r="DP137" i="14" s="1"/>
  <c r="DZ126" i="14"/>
  <c r="DP126" i="14" s="1"/>
  <c r="DZ113" i="14"/>
  <c r="DP113" i="14" s="1"/>
  <c r="EA108" i="14"/>
  <c r="DM108" i="14" s="1"/>
  <c r="EB140" i="14"/>
  <c r="DN140" i="14" s="1"/>
  <c r="EB130" i="14"/>
  <c r="DN130" i="14" s="1"/>
  <c r="EB113" i="14"/>
  <c r="DN113" i="14" s="1"/>
  <c r="J88" i="14"/>
  <c r="DR169" i="14"/>
  <c r="DV163" i="14"/>
  <c r="GD163" i="14" s="1"/>
  <c r="HR163" i="14" s="1"/>
  <c r="DV158" i="14"/>
  <c r="GD158" i="14" s="1"/>
  <c r="HR158" i="14" s="1"/>
  <c r="DS167" i="14"/>
  <c r="GA167" i="14" s="1"/>
  <c r="HO167" i="14" s="1"/>
  <c r="EE161" i="14"/>
  <c r="GM161" i="14" s="1"/>
  <c r="IA161" i="14" s="1"/>
  <c r="DS157" i="14"/>
  <c r="GA157" i="14" s="1"/>
  <c r="HO157" i="14" s="1"/>
  <c r="DT168" i="14"/>
  <c r="GB168" i="14" s="1"/>
  <c r="HP168" i="14" s="1"/>
  <c r="DX162" i="14"/>
  <c r="GF162" i="14" s="1"/>
  <c r="HT162" i="14" s="1"/>
  <c r="DT156" i="14"/>
  <c r="GB156" i="14" s="1"/>
  <c r="HP156" i="14" s="1"/>
  <c r="EC163" i="14"/>
  <c r="GK163" i="14" s="1"/>
  <c r="HY163" i="14" s="1"/>
  <c r="DU158" i="14"/>
  <c r="GC158" i="14" s="1"/>
  <c r="HQ158" i="14" s="1"/>
  <c r="DV147" i="14"/>
  <c r="GD147" i="14" s="1"/>
  <c r="HR147" i="14" s="1"/>
  <c r="ED142" i="14"/>
  <c r="GL142" i="14" s="1"/>
  <c r="HZ142" i="14" s="1"/>
  <c r="DR138" i="14"/>
  <c r="FZ138" i="14" s="1"/>
  <c r="HN138" i="14" s="1"/>
  <c r="DR133" i="14"/>
  <c r="FZ133" i="14" s="1"/>
  <c r="HN133" i="14" s="1"/>
  <c r="DV128" i="14"/>
  <c r="GD128" i="14" s="1"/>
  <c r="HR128" i="14" s="1"/>
  <c r="DV124" i="14"/>
  <c r="GD124" i="14" s="1"/>
  <c r="HR124" i="14" s="1"/>
  <c r="DV115" i="14"/>
  <c r="GD115" i="14" s="1"/>
  <c r="HR115" i="14" s="1"/>
  <c r="DS145" i="14"/>
  <c r="GA145" i="14" s="1"/>
  <c r="HO145" i="14" s="1"/>
  <c r="DS140" i="14"/>
  <c r="GA140" i="14" s="1"/>
  <c r="HO140" i="14" s="1"/>
  <c r="DS134" i="14"/>
  <c r="GA134" i="14" s="1"/>
  <c r="HO134" i="14" s="1"/>
  <c r="EE127" i="14"/>
  <c r="GM127" i="14" s="1"/>
  <c r="IA127" i="14" s="1"/>
  <c r="EE123" i="14"/>
  <c r="GM123" i="14" s="1"/>
  <c r="IA123" i="14" s="1"/>
  <c r="EE112" i="14"/>
  <c r="GM112" i="14" s="1"/>
  <c r="IA112" i="14" s="1"/>
  <c r="DW108" i="14"/>
  <c r="GE108" i="14" s="1"/>
  <c r="HS108" i="14" s="1"/>
  <c r="DS105" i="14"/>
  <c r="GA105" i="14" s="1"/>
  <c r="HO105" i="14" s="1"/>
  <c r="DS99" i="14"/>
  <c r="GA99" i="14" s="1"/>
  <c r="HO99" i="14" s="1"/>
  <c r="DT149" i="14"/>
  <c r="GB149" i="14" s="1"/>
  <c r="HP149" i="14" s="1"/>
  <c r="DT143" i="14"/>
  <c r="GB143" i="14" s="1"/>
  <c r="HP143" i="14" s="1"/>
  <c r="EF140" i="14"/>
  <c r="GN140" i="14" s="1"/>
  <c r="IB140" i="14" s="1"/>
  <c r="EF134" i="14"/>
  <c r="GN134" i="14" s="1"/>
  <c r="IB134" i="14" s="1"/>
  <c r="DX130" i="14"/>
  <c r="GF130" i="14" s="1"/>
  <c r="HT130" i="14" s="1"/>
  <c r="DT127" i="14"/>
  <c r="GB127" i="14" s="1"/>
  <c r="HP127" i="14" s="1"/>
  <c r="EF124" i="14"/>
  <c r="GN124" i="14" s="1"/>
  <c r="IB124" i="14" s="1"/>
  <c r="DX119" i="14"/>
  <c r="GF119" i="14" s="1"/>
  <c r="HT119" i="14" s="1"/>
  <c r="DT112" i="14"/>
  <c r="GB112" i="14" s="1"/>
  <c r="HP112" i="14" s="1"/>
  <c r="EE86" i="14"/>
  <c r="GM86" i="14" s="1"/>
  <c r="IA86" i="14" s="1"/>
  <c r="DS80" i="14"/>
  <c r="GA80" i="14" s="1"/>
  <c r="HO80" i="14" s="1"/>
  <c r="EA82" i="14"/>
  <c r="DM82" i="14" s="1"/>
  <c r="DU143" i="14"/>
  <c r="GC143" i="14" s="1"/>
  <c r="HQ143" i="14" s="1"/>
  <c r="EC138" i="14"/>
  <c r="GK138" i="14" s="1"/>
  <c r="HY138" i="14" s="1"/>
  <c r="DQ132" i="14"/>
  <c r="DU127" i="14"/>
  <c r="GC127" i="14" s="1"/>
  <c r="HQ127" i="14" s="1"/>
  <c r="EC123" i="14"/>
  <c r="GK123" i="14" s="1"/>
  <c r="HY123" i="14" s="1"/>
  <c r="DQ115" i="14"/>
  <c r="EE87" i="14"/>
  <c r="GM87" i="14" s="1"/>
  <c r="IA87" i="14" s="1"/>
  <c r="DS83" i="14"/>
  <c r="GA83" i="14" s="1"/>
  <c r="HO83" i="14" s="1"/>
  <c r="EE80" i="14"/>
  <c r="GM80" i="14" s="1"/>
  <c r="IA80" i="14" s="1"/>
  <c r="DW78" i="14"/>
  <c r="GE78" i="14" s="1"/>
  <c r="HS78" i="14" s="1"/>
  <c r="DR166" i="14"/>
  <c r="DR161" i="14"/>
  <c r="FZ161" i="14" s="1"/>
  <c r="HN161" i="14" s="1"/>
  <c r="DR154" i="14"/>
  <c r="FZ154" i="14" s="1"/>
  <c r="HN154" i="14" s="1"/>
  <c r="EE167" i="14"/>
  <c r="GM167" i="14" s="1"/>
  <c r="IA167" i="14" s="1"/>
  <c r="EE162" i="14"/>
  <c r="GM162" i="14" s="1"/>
  <c r="IA162" i="14" s="1"/>
  <c r="DS152" i="14"/>
  <c r="GA152" i="14" s="1"/>
  <c r="HO152" i="14" s="1"/>
  <c r="DT167" i="14"/>
  <c r="GB167" i="14" s="1"/>
  <c r="HP167" i="14" s="1"/>
  <c r="EF161" i="14"/>
  <c r="GN161" i="14" s="1"/>
  <c r="IB161" i="14" s="1"/>
  <c r="DX158" i="14"/>
  <c r="GF158" i="14" s="1"/>
  <c r="HT158" i="14" s="1"/>
  <c r="DT153" i="14"/>
  <c r="GB153" i="14" s="1"/>
  <c r="HP153" i="14" s="1"/>
  <c r="DQ163" i="14"/>
  <c r="FY163" i="14" s="1"/>
  <c r="HM163" i="14" s="1"/>
  <c r="DU157" i="14"/>
  <c r="GC157" i="14" s="1"/>
  <c r="HQ157" i="14" s="1"/>
  <c r="DR150" i="14"/>
  <c r="FZ150" i="14" s="1"/>
  <c r="HN150" i="14" s="1"/>
  <c r="DR145" i="14"/>
  <c r="FZ145" i="14" s="1"/>
  <c r="HN145" i="14" s="1"/>
  <c r="DR140" i="14"/>
  <c r="FZ140" i="14" s="1"/>
  <c r="HN140" i="14" s="1"/>
  <c r="DR134" i="14"/>
  <c r="FZ134" i="14" s="1"/>
  <c r="HN134" i="14" s="1"/>
  <c r="DZ128" i="14"/>
  <c r="DP128" i="14" s="1"/>
  <c r="DV125" i="14"/>
  <c r="GD125" i="14" s="1"/>
  <c r="HR125" i="14" s="1"/>
  <c r="DR117" i="14"/>
  <c r="FZ117" i="14" s="1"/>
  <c r="HN117" i="14" s="1"/>
  <c r="DS146" i="14"/>
  <c r="GA146" i="14" s="1"/>
  <c r="HO146" i="14" s="1"/>
  <c r="EE140" i="14"/>
  <c r="GM140" i="14" s="1"/>
  <c r="IA140" i="14" s="1"/>
  <c r="EE137" i="14"/>
  <c r="GM137" i="14" s="1"/>
  <c r="IA137" i="14" s="1"/>
  <c r="EE130" i="14"/>
  <c r="GM130" i="14" s="1"/>
  <c r="IA130" i="14" s="1"/>
  <c r="DS127" i="14"/>
  <c r="GA127" i="14" s="1"/>
  <c r="HO127" i="14" s="1"/>
  <c r="EE119" i="14"/>
  <c r="GM119" i="14" s="1"/>
  <c r="IA119" i="14" s="1"/>
  <c r="DW113" i="14"/>
  <c r="GE113" i="14" s="1"/>
  <c r="HS113" i="14" s="1"/>
  <c r="EE107" i="14"/>
  <c r="GM107" i="14" s="1"/>
  <c r="IA107" i="14" s="1"/>
  <c r="DW105" i="14"/>
  <c r="GE105" i="14" s="1"/>
  <c r="HS105" i="14" s="1"/>
  <c r="EE95" i="14"/>
  <c r="GM95" i="14" s="1"/>
  <c r="IA95" i="14" s="1"/>
  <c r="EF146" i="14"/>
  <c r="GN146" i="14" s="1"/>
  <c r="IB146" i="14" s="1"/>
  <c r="DT142" i="14"/>
  <c r="GB142" i="14" s="1"/>
  <c r="HP142" i="14" s="1"/>
  <c r="DX138" i="14"/>
  <c r="GF138" i="14" s="1"/>
  <c r="HT138" i="14" s="1"/>
  <c r="DT130" i="14"/>
  <c r="GB130" i="14" s="1"/>
  <c r="HP130" i="14" s="1"/>
  <c r="DT124" i="14"/>
  <c r="GB124" i="14" s="1"/>
  <c r="HP124" i="14" s="1"/>
  <c r="EF116" i="14"/>
  <c r="GN116" i="14" s="1"/>
  <c r="IB116" i="14" s="1"/>
  <c r="DU147" i="14"/>
  <c r="GC147" i="14" s="1"/>
  <c r="HQ147" i="14" s="1"/>
  <c r="EC142" i="14"/>
  <c r="GK142" i="14" s="1"/>
  <c r="HY142" i="14" s="1"/>
  <c r="DU140" i="14"/>
  <c r="GC140" i="14" s="1"/>
  <c r="HQ140" i="14" s="1"/>
  <c r="DU134" i="14"/>
  <c r="GC134" i="14" s="1"/>
  <c r="HQ134" i="14" s="1"/>
  <c r="EC130" i="14"/>
  <c r="GK130" i="14" s="1"/>
  <c r="HY130" i="14" s="1"/>
  <c r="DU126" i="14"/>
  <c r="GC126" i="14" s="1"/>
  <c r="HQ126" i="14" s="1"/>
  <c r="DQ123" i="14"/>
  <c r="FY123" i="14" s="1"/>
  <c r="HM123" i="14" s="1"/>
  <c r="DQ116" i="14"/>
  <c r="FY116" i="14" s="1"/>
  <c r="HM116" i="14" s="1"/>
  <c r="ED163" i="14"/>
  <c r="GL163" i="14" s="1"/>
  <c r="HZ163" i="14" s="1"/>
  <c r="DV161" i="14"/>
  <c r="GD161" i="14" s="1"/>
  <c r="HR161" i="14" s="1"/>
  <c r="DR153" i="14"/>
  <c r="DS162" i="14"/>
  <c r="GA162" i="14" s="1"/>
  <c r="HO162" i="14" s="1"/>
  <c r="EE158" i="14"/>
  <c r="GM158" i="14" s="1"/>
  <c r="IA158" i="14" s="1"/>
  <c r="EE154" i="14"/>
  <c r="GM154" i="14" s="1"/>
  <c r="IA154" i="14" s="1"/>
  <c r="EF162" i="14"/>
  <c r="GN162" i="14" s="1"/>
  <c r="IB162" i="14" s="1"/>
  <c r="DX157" i="14"/>
  <c r="GF157" i="14" s="1"/>
  <c r="HT157" i="14" s="1"/>
  <c r="DQ167" i="14"/>
  <c r="FY167" i="14" s="1"/>
  <c r="HM167" i="14" s="1"/>
  <c r="DQ159" i="14"/>
  <c r="DV150" i="14"/>
  <c r="GD150" i="14" s="1"/>
  <c r="HR150" i="14" s="1"/>
  <c r="DR143" i="14"/>
  <c r="FZ143" i="14" s="1"/>
  <c r="HN143" i="14" s="1"/>
  <c r="DV140" i="14"/>
  <c r="GD140" i="14" s="1"/>
  <c r="HR140" i="14" s="1"/>
  <c r="DV134" i="14"/>
  <c r="GD134" i="14" s="1"/>
  <c r="HR134" i="14" s="1"/>
  <c r="DR129" i="14"/>
  <c r="FZ129" i="14" s="1"/>
  <c r="HN129" i="14" s="1"/>
  <c r="DR125" i="14"/>
  <c r="FZ125" i="14" s="1"/>
  <c r="HN125" i="14" s="1"/>
  <c r="DR116" i="14"/>
  <c r="FZ116" i="14" s="1"/>
  <c r="HN116" i="14" s="1"/>
  <c r="DW146" i="14"/>
  <c r="GE146" i="14" s="1"/>
  <c r="HS146" i="14" s="1"/>
  <c r="DW141" i="14"/>
  <c r="GE141" i="14" s="1"/>
  <c r="HS141" i="14" s="1"/>
  <c r="DS137" i="14"/>
  <c r="GA137" i="14" s="1"/>
  <c r="HO137" i="14" s="1"/>
  <c r="DS128" i="14"/>
  <c r="GA128" i="14" s="1"/>
  <c r="HO128" i="14" s="1"/>
  <c r="DS124" i="14"/>
  <c r="GA124" i="14" s="1"/>
  <c r="HO124" i="14" s="1"/>
  <c r="DS113" i="14"/>
  <c r="GA113" i="14" s="1"/>
  <c r="HO113" i="14" s="1"/>
  <c r="EE108" i="14"/>
  <c r="GM108" i="14" s="1"/>
  <c r="IA108" i="14" s="1"/>
  <c r="DW106" i="14"/>
  <c r="GE106" i="14" s="1"/>
  <c r="HS106" i="14" s="1"/>
  <c r="EE100" i="14"/>
  <c r="GM100" i="14" s="1"/>
  <c r="IA100" i="14" s="1"/>
  <c r="DW93" i="14"/>
  <c r="GE93" i="14" s="1"/>
  <c r="HS93" i="14" s="1"/>
  <c r="DT146" i="14"/>
  <c r="GB146" i="14" s="1"/>
  <c r="HP146" i="14" s="1"/>
  <c r="DT141" i="14"/>
  <c r="GB141" i="14" s="1"/>
  <c r="HP141" i="14" s="1"/>
  <c r="EF137" i="14"/>
  <c r="GN137" i="14" s="1"/>
  <c r="IB137" i="14" s="1"/>
  <c r="EF130" i="14"/>
  <c r="GN130" i="14" s="1"/>
  <c r="IB130" i="14" s="1"/>
  <c r="DX128" i="14"/>
  <c r="GF128" i="14" s="1"/>
  <c r="HT128" i="14" s="1"/>
  <c r="DT125" i="14"/>
  <c r="GB125" i="14" s="1"/>
  <c r="HP125" i="14" s="1"/>
  <c r="EF119" i="14"/>
  <c r="GN119" i="14" s="1"/>
  <c r="IB119" i="14" s="1"/>
  <c r="DX113" i="14"/>
  <c r="GF113" i="14" s="1"/>
  <c r="HT113" i="14" s="1"/>
  <c r="DZ167" i="14"/>
  <c r="DP167" i="14" s="1"/>
  <c r="EA162" i="14"/>
  <c r="DM162" i="14" s="1"/>
  <c r="EB156" i="14"/>
  <c r="DN156" i="14" s="1"/>
  <c r="DZ143" i="14"/>
  <c r="DP143" i="14" s="1"/>
  <c r="DZ138" i="14"/>
  <c r="DP138" i="14" s="1"/>
  <c r="DZ125" i="14"/>
  <c r="DP125" i="14" s="1"/>
  <c r="EA128" i="14"/>
  <c r="DM128" i="14" s="1"/>
  <c r="EA124" i="14"/>
  <c r="DM124" i="14" s="1"/>
  <c r="EA95" i="14"/>
  <c r="DM95" i="14" s="1"/>
  <c r="EB146" i="14"/>
  <c r="DN146" i="14" s="1"/>
  <c r="EB123" i="14"/>
  <c r="DN123" i="14" s="1"/>
  <c r="GM88" i="14"/>
  <c r="IA88" i="14" s="1"/>
  <c r="GN88" i="14"/>
  <c r="IB88" i="14" s="1"/>
  <c r="GK88" i="14"/>
  <c r="HY88" i="14" s="1"/>
  <c r="GH88" i="14"/>
  <c r="DS87" i="14"/>
  <c r="GA87" i="14" s="1"/>
  <c r="HO87" i="14" s="1"/>
  <c r="DS82" i="14"/>
  <c r="GA82" i="14" s="1"/>
  <c r="HO82" i="14" s="1"/>
  <c r="DS78" i="14"/>
  <c r="GA78" i="14" s="1"/>
  <c r="HO78" i="14" s="1"/>
  <c r="DQ145" i="14"/>
  <c r="FY145" i="14" s="1"/>
  <c r="HM145" i="14" s="1"/>
  <c r="DQ140" i="14"/>
  <c r="FY140" i="14" s="1"/>
  <c r="HM140" i="14" s="1"/>
  <c r="DQ134" i="14"/>
  <c r="FY134" i="14" s="1"/>
  <c r="HM134" i="14" s="1"/>
  <c r="DQ128" i="14"/>
  <c r="FY128" i="14" s="1"/>
  <c r="HM128" i="14" s="1"/>
  <c r="DQ124" i="14"/>
  <c r="FY124" i="14" s="1"/>
  <c r="HM124" i="14" s="1"/>
  <c r="DQ117" i="14"/>
  <c r="EE90" i="14"/>
  <c r="GM90" i="14" s="1"/>
  <c r="IA90" i="14" s="1"/>
  <c r="DW85" i="14"/>
  <c r="GE85" i="14" s="1"/>
  <c r="HS85" i="14" s="1"/>
  <c r="DS81" i="14"/>
  <c r="GA81" i="14" s="1"/>
  <c r="HO81" i="14" s="1"/>
  <c r="EE78" i="14"/>
  <c r="GM78" i="14" s="1"/>
  <c r="IA78" i="14" s="1"/>
  <c r="DY128" i="14"/>
  <c r="DO128" i="14" s="1"/>
  <c r="DY124" i="14"/>
  <c r="DO124" i="14" s="1"/>
  <c r="EA86" i="14"/>
  <c r="DM86" i="14" s="1"/>
  <c r="EA81" i="14"/>
  <c r="DM81" i="14" s="1"/>
  <c r="EK13" i="15"/>
  <c r="CW13" i="15"/>
  <c r="ES13" i="15"/>
  <c r="DE13" i="15"/>
  <c r="CU13" i="15" s="1"/>
  <c r="ER13" i="15"/>
  <c r="DD13" i="15"/>
  <c r="EZ13" i="15"/>
  <c r="DL13" i="15"/>
  <c r="EN13" i="15"/>
  <c r="CZ13" i="15"/>
  <c r="EO13" i="15"/>
  <c r="DA13" i="15"/>
  <c r="EW13" i="15"/>
  <c r="DI13" i="15"/>
  <c r="EV13" i="15"/>
  <c r="DH13" i="15"/>
  <c r="CT13" i="15" s="1"/>
  <c r="EQ13" i="15"/>
  <c r="DC13" i="15"/>
  <c r="EY13" i="15"/>
  <c r="DK13" i="15"/>
  <c r="EL13" i="15"/>
  <c r="CX13" i="15"/>
  <c r="ET13" i="15"/>
  <c r="DF13" i="15"/>
  <c r="CV13" i="15" s="1"/>
  <c r="EM13" i="15"/>
  <c r="CY13" i="15"/>
  <c r="EU13" i="15"/>
  <c r="DG13" i="15"/>
  <c r="CS13" i="15" s="1"/>
  <c r="EP13" i="15"/>
  <c r="DB13" i="15"/>
  <c r="EX13" i="15"/>
  <c r="DJ13" i="15"/>
  <c r="T170" i="14"/>
  <c r="C170" i="14"/>
  <c r="T88" i="14"/>
  <c r="C88" i="14"/>
  <c r="B10" i="8"/>
  <c r="BY10" i="15" s="1"/>
  <c r="J73" i="14"/>
  <c r="J76" i="14"/>
  <c r="ID169" i="14"/>
  <c r="F169" i="14" s="1"/>
  <c r="ID166" i="14"/>
  <c r="F166" i="14" s="1"/>
  <c r="ID162" i="14"/>
  <c r="F162" i="14" s="1"/>
  <c r="ID157" i="14"/>
  <c r="F157" i="14" s="1"/>
  <c r="ID153" i="14"/>
  <c r="F153" i="14" s="1"/>
  <c r="ID149" i="14"/>
  <c r="F149" i="14" s="1"/>
  <c r="ID146" i="14"/>
  <c r="F146" i="14" s="1"/>
  <c r="ID144" i="14"/>
  <c r="F144" i="14" s="1"/>
  <c r="ID141" i="14"/>
  <c r="F141" i="14" s="1"/>
  <c r="ID137" i="14"/>
  <c r="F137" i="14" s="1"/>
  <c r="ID131" i="14"/>
  <c r="F131" i="14" s="1"/>
  <c r="ID128" i="14"/>
  <c r="F128" i="14" s="1"/>
  <c r="ID124" i="14"/>
  <c r="F124" i="14" s="1"/>
  <c r="ID119" i="14"/>
  <c r="F119" i="14" s="1"/>
  <c r="ID115" i="14"/>
  <c r="F115" i="14" s="1"/>
  <c r="ID112" i="14"/>
  <c r="F112" i="14" s="1"/>
  <c r="ID110" i="14"/>
  <c r="F110" i="14" s="1"/>
  <c r="ID106" i="14"/>
  <c r="F106" i="14" s="1"/>
  <c r="ID102" i="14"/>
  <c r="F102" i="14" s="1"/>
  <c r="ID98" i="14"/>
  <c r="F98" i="14" s="1"/>
  <c r="ID95" i="14"/>
  <c r="F95" i="14" s="1"/>
  <c r="ID91" i="14"/>
  <c r="F91" i="14" s="1"/>
  <c r="ID86" i="14"/>
  <c r="F86" i="14" s="1"/>
  <c r="ID82" i="14"/>
  <c r="F82" i="14" s="1"/>
  <c r="ID78" i="14"/>
  <c r="F78" i="14" s="1"/>
  <c r="ID74" i="14"/>
  <c r="F74" i="14" s="1"/>
  <c r="ID70" i="14"/>
  <c r="F70" i="14" s="1"/>
  <c r="ID64" i="14"/>
  <c r="F64" i="14" s="1"/>
  <c r="ID60" i="14"/>
  <c r="F60" i="14" s="1"/>
  <c r="ID57" i="14"/>
  <c r="F57" i="14" s="1"/>
  <c r="ID53" i="14"/>
  <c r="F53" i="14" s="1"/>
  <c r="ID47" i="14"/>
  <c r="F47" i="14" s="1"/>
  <c r="ID38" i="14"/>
  <c r="F38" i="14" s="1"/>
  <c r="ID165" i="14"/>
  <c r="F165" i="14" s="1"/>
  <c r="ID161" i="14"/>
  <c r="F161" i="14" s="1"/>
  <c r="ID158" i="14"/>
  <c r="F158" i="14" s="1"/>
  <c r="ID154" i="14"/>
  <c r="F154" i="14" s="1"/>
  <c r="ID150" i="14"/>
  <c r="F150" i="14" s="1"/>
  <c r="ID147" i="14"/>
  <c r="F147" i="14" s="1"/>
  <c r="ID142" i="14"/>
  <c r="F142" i="14" s="1"/>
  <c r="ID139" i="14"/>
  <c r="F139" i="14" s="1"/>
  <c r="ID134" i="14"/>
  <c r="F134" i="14" s="1"/>
  <c r="ID130" i="14"/>
  <c r="F130" i="14" s="1"/>
  <c r="ID126" i="14"/>
  <c r="F126" i="14" s="1"/>
  <c r="ID122" i="14"/>
  <c r="F122" i="14" s="1"/>
  <c r="ID118" i="14"/>
  <c r="F118" i="14" s="1"/>
  <c r="ID113" i="14"/>
  <c r="F113" i="14" s="1"/>
  <c r="ID108" i="14"/>
  <c r="F108" i="14" s="1"/>
  <c r="ID105" i="14"/>
  <c r="F105" i="14" s="1"/>
  <c r="ID101" i="14"/>
  <c r="F101" i="14" s="1"/>
  <c r="ID97" i="14"/>
  <c r="F97" i="14" s="1"/>
  <c r="ID93" i="14"/>
  <c r="F93" i="14" s="1"/>
  <c r="ID87" i="14"/>
  <c r="F87" i="14" s="1"/>
  <c r="ID83" i="14"/>
  <c r="F83" i="14" s="1"/>
  <c r="ID80" i="14"/>
  <c r="F80" i="14" s="1"/>
  <c r="ID76" i="14"/>
  <c r="F76" i="14" s="1"/>
  <c r="ID73" i="14"/>
  <c r="F73" i="14" s="1"/>
  <c r="ID69" i="14"/>
  <c r="F69" i="14" s="1"/>
  <c r="ID66" i="14"/>
  <c r="F66" i="14" s="1"/>
  <c r="ID62" i="14"/>
  <c r="F62" i="14" s="1"/>
  <c r="ID58" i="14"/>
  <c r="F58" i="14" s="1"/>
  <c r="ID54" i="14"/>
  <c r="F54" i="14" s="1"/>
  <c r="ID51" i="14"/>
  <c r="F51" i="14" s="1"/>
  <c r="ID49" i="14"/>
  <c r="F49" i="14" s="1"/>
  <c r="ID45" i="14"/>
  <c r="F45" i="14" s="1"/>
  <c r="ID42" i="14"/>
  <c r="F42" i="14" s="1"/>
  <c r="ID35" i="14"/>
  <c r="F35" i="14" s="1"/>
  <c r="ID168" i="14"/>
  <c r="F168" i="14" s="1"/>
  <c r="ID164" i="14"/>
  <c r="F164" i="14" s="1"/>
  <c r="ID160" i="14"/>
  <c r="F160" i="14" s="1"/>
  <c r="ID156" i="14"/>
  <c r="F156" i="14" s="1"/>
  <c r="ID152" i="14"/>
  <c r="F152" i="14" s="1"/>
  <c r="ID148" i="14"/>
  <c r="F148" i="14" s="1"/>
  <c r="ID143" i="14"/>
  <c r="F143" i="14" s="1"/>
  <c r="ID138" i="14"/>
  <c r="F138" i="14" s="1"/>
  <c r="ID135" i="14"/>
  <c r="F135" i="14" s="1"/>
  <c r="ID133" i="14"/>
  <c r="F133" i="14" s="1"/>
  <c r="ID129" i="14"/>
  <c r="F129" i="14" s="1"/>
  <c r="ID125" i="14"/>
  <c r="F125" i="14" s="1"/>
  <c r="ID121" i="14"/>
  <c r="F121" i="14" s="1"/>
  <c r="ID117" i="14"/>
  <c r="F117" i="14" s="1"/>
  <c r="ID111" i="14"/>
  <c r="F111" i="14" s="1"/>
  <c r="ID107" i="14"/>
  <c r="F107" i="14" s="1"/>
  <c r="ID103" i="14"/>
  <c r="F103" i="14" s="1"/>
  <c r="ID99" i="14"/>
  <c r="F99" i="14" s="1"/>
  <c r="ID94" i="14"/>
  <c r="F94" i="14" s="1"/>
  <c r="ID90" i="14"/>
  <c r="F90" i="14" s="1"/>
  <c r="ID85" i="14"/>
  <c r="F85" i="14" s="1"/>
  <c r="ID81" i="14"/>
  <c r="F81" i="14" s="1"/>
  <c r="ID77" i="14"/>
  <c r="F77" i="14" s="1"/>
  <c r="ID72" i="14"/>
  <c r="F72" i="14" s="1"/>
  <c r="ID68" i="14"/>
  <c r="F68" i="14" s="1"/>
  <c r="ID65" i="14"/>
  <c r="F65" i="14" s="1"/>
  <c r="ID61" i="14"/>
  <c r="F61" i="14" s="1"/>
  <c r="ID55" i="14"/>
  <c r="F55" i="14" s="1"/>
  <c r="ID50" i="14"/>
  <c r="F50" i="14" s="1"/>
  <c r="ID48" i="14"/>
  <c r="F48" i="14" s="1"/>
  <c r="ID44" i="14"/>
  <c r="F44" i="14" s="1"/>
  <c r="ID43" i="14"/>
  <c r="F43" i="14" s="1"/>
  <c r="ID41" i="14"/>
  <c r="F41" i="14" s="1"/>
  <c r="ID40" i="14"/>
  <c r="ID39" i="14"/>
  <c r="F39" i="14" s="1"/>
  <c r="ID36" i="14"/>
  <c r="F36" i="14" s="1"/>
  <c r="ID167" i="14"/>
  <c r="F167" i="14" s="1"/>
  <c r="ID163" i="14"/>
  <c r="F163" i="14" s="1"/>
  <c r="ID159" i="14"/>
  <c r="F159" i="14" s="1"/>
  <c r="ID151" i="14"/>
  <c r="F151" i="14" s="1"/>
  <c r="ID145" i="14"/>
  <c r="F145" i="14" s="1"/>
  <c r="ID140" i="14"/>
  <c r="F140" i="14" s="1"/>
  <c r="ID136" i="14"/>
  <c r="F136" i="14" s="1"/>
  <c r="ID132" i="14"/>
  <c r="F132" i="14" s="1"/>
  <c r="ID127" i="14"/>
  <c r="F127" i="14" s="1"/>
  <c r="ID123" i="14"/>
  <c r="F123" i="14" s="1"/>
  <c r="ID120" i="14"/>
  <c r="F120" i="14" s="1"/>
  <c r="ID116" i="14"/>
  <c r="F116" i="14" s="1"/>
  <c r="ID114" i="14"/>
  <c r="F114" i="14" s="1"/>
  <c r="ID109" i="14"/>
  <c r="F109" i="14" s="1"/>
  <c r="ID104" i="14"/>
  <c r="F104" i="14" s="1"/>
  <c r="ID100" i="14"/>
  <c r="F100" i="14" s="1"/>
  <c r="ID96" i="14"/>
  <c r="F96" i="14" s="1"/>
  <c r="ID92" i="14"/>
  <c r="F92" i="14" s="1"/>
  <c r="ID89" i="14"/>
  <c r="F89" i="14" s="1"/>
  <c r="ID84" i="14"/>
  <c r="F84" i="14" s="1"/>
  <c r="ID79" i="14"/>
  <c r="F79" i="14" s="1"/>
  <c r="ID75" i="14"/>
  <c r="F75" i="14" s="1"/>
  <c r="ID71" i="14"/>
  <c r="F71" i="14" s="1"/>
  <c r="ID67" i="14"/>
  <c r="F67" i="14" s="1"/>
  <c r="ID63" i="14"/>
  <c r="F63" i="14" s="1"/>
  <c r="ID59" i="14"/>
  <c r="F59" i="14" s="1"/>
  <c r="ID56" i="14"/>
  <c r="F56" i="14" s="1"/>
  <c r="ID52" i="14"/>
  <c r="F52" i="14" s="1"/>
  <c r="ID46" i="14"/>
  <c r="F46" i="14" s="1"/>
  <c r="ID37" i="14"/>
  <c r="F37" i="14" s="1"/>
  <c r="IE168" i="14"/>
  <c r="IE164" i="14"/>
  <c r="IE160" i="14"/>
  <c r="IE156" i="14"/>
  <c r="IE152" i="14"/>
  <c r="IE148" i="14"/>
  <c r="IE146" i="14"/>
  <c r="IE143" i="14"/>
  <c r="IE138" i="14"/>
  <c r="IE135" i="14"/>
  <c r="IE132" i="14"/>
  <c r="IE127" i="14"/>
  <c r="IE125" i="14"/>
  <c r="IE122" i="14"/>
  <c r="IE119" i="14"/>
  <c r="IE116" i="14"/>
  <c r="IE113" i="14"/>
  <c r="IE109" i="14"/>
  <c r="IE106" i="14"/>
  <c r="IE104" i="14"/>
  <c r="IE101" i="14"/>
  <c r="IE97" i="14"/>
  <c r="IE94" i="14"/>
  <c r="IE91" i="14"/>
  <c r="IE87" i="14"/>
  <c r="IE84" i="14"/>
  <c r="IE81" i="14"/>
  <c r="IE78" i="14"/>
  <c r="IE75" i="14"/>
  <c r="IE73" i="14"/>
  <c r="IE70" i="14"/>
  <c r="IE68" i="14"/>
  <c r="IE67" i="14"/>
  <c r="IE65" i="14"/>
  <c r="IE63" i="14"/>
  <c r="IE61" i="14"/>
  <c r="IE59" i="14"/>
  <c r="IE57" i="14"/>
  <c r="IE55" i="14"/>
  <c r="IE53" i="14"/>
  <c r="IE51" i="14"/>
  <c r="IE49" i="14"/>
  <c r="IE47" i="14"/>
  <c r="IE44" i="14"/>
  <c r="IE39" i="14"/>
  <c r="IE165" i="14"/>
  <c r="IE161" i="14"/>
  <c r="IE158" i="14"/>
  <c r="IE151" i="14"/>
  <c r="IE145" i="14"/>
  <c r="IE142" i="14"/>
  <c r="IE139" i="14"/>
  <c r="IE134" i="14"/>
  <c r="IE133" i="14"/>
  <c r="IE129" i="14"/>
  <c r="IE126" i="14"/>
  <c r="IE123" i="14"/>
  <c r="IE120" i="14"/>
  <c r="IE117" i="14"/>
  <c r="IE114" i="14"/>
  <c r="IE112" i="14"/>
  <c r="IE110" i="14"/>
  <c r="IE107" i="14"/>
  <c r="IE103" i="14"/>
  <c r="IE100" i="14"/>
  <c r="IE98" i="14"/>
  <c r="IE95" i="14"/>
  <c r="IE92" i="14"/>
  <c r="IE89" i="14"/>
  <c r="IE85" i="14"/>
  <c r="IE83" i="14"/>
  <c r="IE79" i="14"/>
  <c r="IE72" i="14"/>
  <c r="IE167" i="14"/>
  <c r="IE163" i="14"/>
  <c r="IE159" i="14"/>
  <c r="IE154" i="14"/>
  <c r="IE150" i="14"/>
  <c r="IE141" i="14"/>
  <c r="IE137" i="14"/>
  <c r="IE130" i="14"/>
  <c r="IE35" i="14"/>
  <c r="IE169" i="14"/>
  <c r="IE166" i="14"/>
  <c r="IE162" i="14"/>
  <c r="IE157" i="14"/>
  <c r="IE153" i="14"/>
  <c r="IE149" i="14"/>
  <c r="IE147" i="14"/>
  <c r="IE144" i="14"/>
  <c r="IE140" i="14"/>
  <c r="IE136" i="14"/>
  <c r="IE131" i="14"/>
  <c r="IE128" i="14"/>
  <c r="IE124" i="14"/>
  <c r="IE121" i="14"/>
  <c r="IE118" i="14"/>
  <c r="IE115" i="14"/>
  <c r="IE111" i="14"/>
  <c r="IE108" i="14"/>
  <c r="IE105" i="14"/>
  <c r="IE102" i="14"/>
  <c r="IE99" i="14"/>
  <c r="IE96" i="14"/>
  <c r="IE93" i="14"/>
  <c r="IE90" i="14"/>
  <c r="IE86" i="14"/>
  <c r="IE82" i="14"/>
  <c r="IE80" i="14"/>
  <c r="IE77" i="14"/>
  <c r="IE76" i="14"/>
  <c r="IE74" i="14"/>
  <c r="IE71" i="14"/>
  <c r="IE69" i="14"/>
  <c r="IE66" i="14"/>
  <c r="IE64" i="14"/>
  <c r="IE62" i="14"/>
  <c r="IE60" i="14"/>
  <c r="IE58" i="14"/>
  <c r="IE56" i="14"/>
  <c r="IE54" i="14"/>
  <c r="IE52" i="14"/>
  <c r="IE50" i="14"/>
  <c r="IE48" i="14"/>
  <c r="IE46" i="14"/>
  <c r="IE45" i="14"/>
  <c r="IE43" i="14"/>
  <c r="IE42" i="14"/>
  <c r="IE41" i="14"/>
  <c r="IE40" i="14"/>
  <c r="IE38" i="14"/>
  <c r="IE37" i="14"/>
  <c r="IE36" i="14"/>
  <c r="IF168" i="14"/>
  <c r="IF164" i="14"/>
  <c r="IF160" i="14"/>
  <c r="IF156" i="14"/>
  <c r="IF152" i="14"/>
  <c r="IF145" i="14"/>
  <c r="IF140" i="14"/>
  <c r="IF136" i="14"/>
  <c r="IF132" i="14"/>
  <c r="IF128" i="14"/>
  <c r="IF124" i="14"/>
  <c r="IF119" i="14"/>
  <c r="IF115" i="14"/>
  <c r="IF112" i="14"/>
  <c r="IF110" i="14"/>
  <c r="IF104" i="14"/>
  <c r="IF100" i="14"/>
  <c r="IF96" i="14"/>
  <c r="IF92" i="14"/>
  <c r="IF86" i="14"/>
  <c r="IF82" i="14"/>
  <c r="IF78" i="14"/>
  <c r="IF74" i="14"/>
  <c r="IF70" i="14"/>
  <c r="IF66" i="14"/>
  <c r="IF62" i="14"/>
  <c r="IF59" i="14"/>
  <c r="IF56" i="14"/>
  <c r="IF52" i="14"/>
  <c r="IF49" i="14"/>
  <c r="IF48" i="14"/>
  <c r="IF46" i="14"/>
  <c r="IF45" i="14"/>
  <c r="IF43" i="14"/>
  <c r="IF41" i="14"/>
  <c r="IF40" i="14"/>
  <c r="IF39" i="14"/>
  <c r="IF38" i="14"/>
  <c r="IF37" i="14"/>
  <c r="IF36" i="14"/>
  <c r="IF169" i="14"/>
  <c r="IF166" i="14"/>
  <c r="IF161" i="14"/>
  <c r="IF158" i="14"/>
  <c r="IF154" i="14"/>
  <c r="IF150" i="14"/>
  <c r="IF147" i="14"/>
  <c r="IF142" i="14"/>
  <c r="IF139" i="14"/>
  <c r="IF134" i="14"/>
  <c r="IF130" i="14"/>
  <c r="IF126" i="14"/>
  <c r="IF122" i="14"/>
  <c r="IF118" i="14"/>
  <c r="IF113" i="14"/>
  <c r="IF108" i="14"/>
  <c r="IF105" i="14"/>
  <c r="IF101" i="14"/>
  <c r="IF97" i="14"/>
  <c r="IF93" i="14"/>
  <c r="IF90" i="14"/>
  <c r="IF85" i="14"/>
  <c r="IF81" i="14"/>
  <c r="IF77" i="14"/>
  <c r="IF72" i="14"/>
  <c r="IF68" i="14"/>
  <c r="IF65" i="14"/>
  <c r="IF61" i="14"/>
  <c r="IF57" i="14"/>
  <c r="IF54" i="14"/>
  <c r="IF50" i="14"/>
  <c r="IF47" i="14"/>
  <c r="IF35" i="14"/>
  <c r="IF165" i="14"/>
  <c r="IF162" i="14"/>
  <c r="IF157" i="14"/>
  <c r="IF153" i="14"/>
  <c r="IF149" i="14"/>
  <c r="IF146" i="14"/>
  <c r="IF143" i="14"/>
  <c r="IF138" i="14"/>
  <c r="IF135" i="14"/>
  <c r="IF133" i="14"/>
  <c r="IF129" i="14"/>
  <c r="IF125" i="14"/>
  <c r="IF121" i="14"/>
  <c r="IF117" i="14"/>
  <c r="IF111" i="14"/>
  <c r="IF107" i="14"/>
  <c r="IF103" i="14"/>
  <c r="IF99" i="14"/>
  <c r="IF94" i="14"/>
  <c r="IF87" i="14"/>
  <c r="IF83" i="14"/>
  <c r="IF79" i="14"/>
  <c r="IF75" i="14"/>
  <c r="IF71" i="14"/>
  <c r="IF67" i="14"/>
  <c r="IF63" i="14"/>
  <c r="IF58" i="14"/>
  <c r="IF53" i="14"/>
  <c r="IF44" i="14"/>
  <c r="IF167" i="14"/>
  <c r="IF163" i="14"/>
  <c r="IF159" i="14"/>
  <c r="IF151" i="14"/>
  <c r="IF148" i="14"/>
  <c r="IF144" i="14"/>
  <c r="IF141" i="14"/>
  <c r="IF137" i="14"/>
  <c r="IF131" i="14"/>
  <c r="IF127" i="14"/>
  <c r="IF123" i="14"/>
  <c r="IF120" i="14"/>
  <c r="IF116" i="14"/>
  <c r="IF114" i="14"/>
  <c r="IF109" i="14"/>
  <c r="IF106" i="14"/>
  <c r="IF102" i="14"/>
  <c r="IF98" i="14"/>
  <c r="IF95" i="14"/>
  <c r="IF91" i="14"/>
  <c r="IF89" i="14"/>
  <c r="IF84" i="14"/>
  <c r="IF80" i="14"/>
  <c r="IF76" i="14"/>
  <c r="IF73" i="14"/>
  <c r="IF69" i="14"/>
  <c r="IF64" i="14"/>
  <c r="IF60" i="14"/>
  <c r="IF55" i="14"/>
  <c r="IF51" i="14"/>
  <c r="IF42" i="14"/>
  <c r="IC167" i="14"/>
  <c r="IC163" i="14"/>
  <c r="IC159" i="14"/>
  <c r="IC152" i="14"/>
  <c r="IC145" i="14"/>
  <c r="IC140" i="14"/>
  <c r="IC136" i="14"/>
  <c r="IC132" i="14"/>
  <c r="IC127" i="14"/>
  <c r="IC123" i="14"/>
  <c r="IC120" i="14"/>
  <c r="IC116" i="14"/>
  <c r="IC112" i="14"/>
  <c r="IC110" i="14"/>
  <c r="IC106" i="14"/>
  <c r="IC102" i="14"/>
  <c r="IC97" i="14"/>
  <c r="IC93" i="14"/>
  <c r="IC82" i="14"/>
  <c r="IC75" i="14"/>
  <c r="IC71" i="14"/>
  <c r="IC67" i="14"/>
  <c r="IC62" i="14"/>
  <c r="IC39" i="14"/>
  <c r="IC169" i="14"/>
  <c r="IC166" i="14"/>
  <c r="IC162" i="14"/>
  <c r="IC157" i="14"/>
  <c r="IC153" i="14"/>
  <c r="IC149" i="14"/>
  <c r="IC146" i="14"/>
  <c r="IC143" i="14"/>
  <c r="IC138" i="14"/>
  <c r="IC135" i="14"/>
  <c r="IC133" i="14"/>
  <c r="IC129" i="14"/>
  <c r="IC125" i="14"/>
  <c r="IC121" i="14"/>
  <c r="IC117" i="14"/>
  <c r="IC111" i="14"/>
  <c r="IC107" i="14"/>
  <c r="IC103" i="14"/>
  <c r="IC99" i="14"/>
  <c r="IC94" i="14"/>
  <c r="IC90" i="14"/>
  <c r="IC86" i="14"/>
  <c r="IC83" i="14"/>
  <c r="IC79" i="14"/>
  <c r="IC76" i="14"/>
  <c r="IC73" i="14"/>
  <c r="IC69" i="14"/>
  <c r="IC66" i="14"/>
  <c r="IC63" i="14"/>
  <c r="IC59" i="14"/>
  <c r="IC56" i="14"/>
  <c r="IC54" i="14"/>
  <c r="IC51" i="14"/>
  <c r="IC48" i="14"/>
  <c r="IC45" i="14"/>
  <c r="IC38" i="14"/>
  <c r="IC165" i="14"/>
  <c r="IC161" i="14"/>
  <c r="IC158" i="14"/>
  <c r="IC154" i="14"/>
  <c r="IC150" i="14"/>
  <c r="IC147" i="14"/>
  <c r="IC142" i="14"/>
  <c r="IC139" i="14"/>
  <c r="IC134" i="14"/>
  <c r="IC130" i="14"/>
  <c r="IC126" i="14"/>
  <c r="IC122" i="14"/>
  <c r="IC118" i="14"/>
  <c r="IC113" i="14"/>
  <c r="IC108" i="14"/>
  <c r="IC105" i="14"/>
  <c r="IC101" i="14"/>
  <c r="IC98" i="14"/>
  <c r="IC95" i="14"/>
  <c r="IC91" i="14"/>
  <c r="IC89" i="14"/>
  <c r="IC85" i="14"/>
  <c r="IC81" i="14"/>
  <c r="IC78" i="14"/>
  <c r="IC74" i="14"/>
  <c r="IC70" i="14"/>
  <c r="IC64" i="14"/>
  <c r="IC60" i="14"/>
  <c r="IC57" i="14"/>
  <c r="IC53" i="14"/>
  <c r="IC50" i="14"/>
  <c r="IC47" i="14"/>
  <c r="IC44" i="14"/>
  <c r="IC37" i="14"/>
  <c r="IC168" i="14"/>
  <c r="IC164" i="14"/>
  <c r="IC160" i="14"/>
  <c r="IC156" i="14"/>
  <c r="IC151" i="14"/>
  <c r="IC148" i="14"/>
  <c r="IC144" i="14"/>
  <c r="IC141" i="14"/>
  <c r="IC137" i="14"/>
  <c r="IC131" i="14"/>
  <c r="IC128" i="14"/>
  <c r="IC124" i="14"/>
  <c r="IC119" i="14"/>
  <c r="IC115" i="14"/>
  <c r="IC114" i="14"/>
  <c r="IC109" i="14"/>
  <c r="IC104" i="14"/>
  <c r="IC100" i="14"/>
  <c r="IC96" i="14"/>
  <c r="IC92" i="14"/>
  <c r="IC87" i="14"/>
  <c r="IC84" i="14"/>
  <c r="IC80" i="14"/>
  <c r="IC77" i="14"/>
  <c r="IC72" i="14"/>
  <c r="IC68" i="14"/>
  <c r="IC65" i="14"/>
  <c r="IC61" i="14"/>
  <c r="IC58" i="14"/>
  <c r="IC55" i="14"/>
  <c r="IC52" i="14"/>
  <c r="IC49" i="14"/>
  <c r="IC46" i="14"/>
  <c r="IC43" i="14"/>
  <c r="IC42" i="14"/>
  <c r="IC41" i="14"/>
  <c r="IC40" i="14"/>
  <c r="IC36" i="14"/>
  <c r="IC35" i="14"/>
  <c r="IC155" i="14"/>
  <c r="IE155" i="14"/>
  <c r="ID155" i="14"/>
  <c r="L155" i="14" s="1"/>
  <c r="IF155" i="14"/>
  <c r="AB170" i="14"/>
  <c r="AC170" i="14"/>
  <c r="AC88" i="14"/>
  <c r="AB88" i="14"/>
  <c r="HF7" i="14"/>
  <c r="GT7" i="14"/>
  <c r="GQ7" i="14"/>
  <c r="HA7" i="14"/>
  <c r="GO7" i="14"/>
  <c r="GZ7" i="14"/>
  <c r="HG7" i="14"/>
  <c r="HD7" i="14"/>
  <c r="GW7" i="14"/>
  <c r="GY7" i="14"/>
  <c r="HE7" i="14"/>
  <c r="GX7" i="14"/>
  <c r="GR7" i="14"/>
  <c r="HH7" i="14"/>
  <c r="GU7" i="14"/>
  <c r="GP7" i="14"/>
  <c r="HB7" i="14"/>
  <c r="GV7" i="14"/>
  <c r="ED11" i="15"/>
  <c r="EX11" i="15" s="1"/>
  <c r="EX11" i="14"/>
  <c r="FR11" i="14" s="1"/>
  <c r="DP11" i="15"/>
  <c r="EJ11" i="15" s="1"/>
  <c r="EJ11" i="14"/>
  <c r="FD11" i="14" s="1"/>
  <c r="EA11" i="15"/>
  <c r="EU11" i="15" s="1"/>
  <c r="EU11" i="14"/>
  <c r="FO11" i="14" s="1"/>
  <c r="DT11" i="15"/>
  <c r="EN11" i="15" s="1"/>
  <c r="EN11" i="14"/>
  <c r="FH11" i="14" s="1"/>
  <c r="DY11" i="15"/>
  <c r="ES11" i="15" s="1"/>
  <c r="ES11" i="14"/>
  <c r="FM11" i="14" s="1"/>
  <c r="EE10" i="15"/>
  <c r="EY10" i="15" s="1"/>
  <c r="EY10" i="14"/>
  <c r="FS10" i="14" s="1"/>
  <c r="EC10" i="15"/>
  <c r="EW10" i="15" s="1"/>
  <c r="EW10" i="14"/>
  <c r="FQ10" i="14" s="1"/>
  <c r="DV10" i="15"/>
  <c r="EP10" i="15" s="1"/>
  <c r="EP10" i="14"/>
  <c r="FJ10" i="14" s="1"/>
  <c r="DN11" i="15"/>
  <c r="EH11" i="15" s="1"/>
  <c r="EH11" i="14"/>
  <c r="FB11" i="14" s="1"/>
  <c r="DS11" i="15"/>
  <c r="EM11" i="15" s="1"/>
  <c r="EM11" i="14"/>
  <c r="FG11" i="14" s="1"/>
  <c r="DR11" i="15"/>
  <c r="EL11" i="15" s="1"/>
  <c r="EL11" i="14"/>
  <c r="FF11" i="14" s="1"/>
  <c r="DQ11" i="15"/>
  <c r="EK11" i="15" s="1"/>
  <c r="EK11" i="14"/>
  <c r="FE11" i="14" s="1"/>
  <c r="EE11" i="15"/>
  <c r="EY11" i="15" s="1"/>
  <c r="EY11" i="14"/>
  <c r="FS11" i="14" s="1"/>
  <c r="DW10" i="15"/>
  <c r="EQ10" i="15" s="1"/>
  <c r="EQ10" i="14"/>
  <c r="FK10" i="14" s="1"/>
  <c r="DU10" i="15"/>
  <c r="EO10" i="15" s="1"/>
  <c r="EO10" i="14"/>
  <c r="FI10" i="14" s="1"/>
  <c r="DT10" i="15"/>
  <c r="EN10" i="15" s="1"/>
  <c r="EN10" i="14"/>
  <c r="FH10" i="14" s="1"/>
  <c r="DN10" i="15"/>
  <c r="EH10" i="15" s="1"/>
  <c r="EH10" i="14"/>
  <c r="FB10" i="14" s="1"/>
  <c r="ED10" i="15"/>
  <c r="EX10" i="15" s="1"/>
  <c r="EX10" i="14"/>
  <c r="FR10" i="14" s="1"/>
  <c r="FA66" i="14"/>
  <c r="FA84" i="14"/>
  <c r="DV11" i="15"/>
  <c r="EP11" i="15" s="1"/>
  <c r="EP11" i="14"/>
  <c r="FJ11" i="14" s="1"/>
  <c r="DO11" i="15"/>
  <c r="EI11" i="15" s="1"/>
  <c r="EI11" i="14"/>
  <c r="FC11" i="14" s="1"/>
  <c r="DZ11" i="15"/>
  <c r="ET11" i="15" s="1"/>
  <c r="ET11" i="14"/>
  <c r="FN11" i="14" s="1"/>
  <c r="DM11" i="15"/>
  <c r="EG11" i="15" s="1"/>
  <c r="EG11" i="14"/>
  <c r="FA11" i="14" s="1"/>
  <c r="EC11" i="15"/>
  <c r="EW11" i="15" s="1"/>
  <c r="EW11" i="14"/>
  <c r="FQ11" i="14" s="1"/>
  <c r="DS10" i="15"/>
  <c r="EM10" i="15" s="1"/>
  <c r="EM10" i="14"/>
  <c r="FG10" i="14" s="1"/>
  <c r="DQ10" i="15"/>
  <c r="EK10" i="15" s="1"/>
  <c r="EK10" i="14"/>
  <c r="FE10" i="14" s="1"/>
  <c r="DP10" i="15"/>
  <c r="EJ10" i="15" s="1"/>
  <c r="EJ10" i="14"/>
  <c r="FD10" i="14" s="1"/>
  <c r="EF10" i="15"/>
  <c r="EZ10" i="15" s="1"/>
  <c r="EZ10" i="14"/>
  <c r="FT10" i="14" s="1"/>
  <c r="DZ10" i="15"/>
  <c r="ET10" i="15" s="1"/>
  <c r="ET10" i="14"/>
  <c r="FN10" i="14" s="1"/>
  <c r="FC6" i="15"/>
  <c r="IM6" i="15" s="1"/>
  <c r="HA6" i="15"/>
  <c r="GQ6" i="15" s="1"/>
  <c r="EG13" i="15"/>
  <c r="FA37" i="14"/>
  <c r="FA69" i="14"/>
  <c r="FA77" i="14"/>
  <c r="FA94" i="14"/>
  <c r="FA135" i="14"/>
  <c r="FA139" i="14"/>
  <c r="FA165" i="14"/>
  <c r="DO10" i="15"/>
  <c r="EI10" i="15" s="1"/>
  <c r="EI10" i="14"/>
  <c r="FC10" i="14" s="1"/>
  <c r="EB10" i="15"/>
  <c r="EV10" i="15" s="1"/>
  <c r="EV10" i="14"/>
  <c r="FP10" i="14" s="1"/>
  <c r="FD6" i="15"/>
  <c r="IN6" i="15" s="1"/>
  <c r="HB6" i="15"/>
  <c r="GR6" i="15" s="1"/>
  <c r="FA13" i="14"/>
  <c r="DM10" i="15"/>
  <c r="EG10" i="15" s="1"/>
  <c r="EG10" i="14"/>
  <c r="FA10" i="14" s="1"/>
  <c r="DX11" i="15"/>
  <c r="ER11" i="15" s="1"/>
  <c r="ER11" i="14"/>
  <c r="FL11" i="14" s="1"/>
  <c r="DW11" i="15"/>
  <c r="EQ11" i="15" s="1"/>
  <c r="EQ11" i="14"/>
  <c r="FK11" i="14" s="1"/>
  <c r="EB11" i="15"/>
  <c r="EV11" i="15" s="1"/>
  <c r="EV11" i="14"/>
  <c r="FP11" i="14" s="1"/>
  <c r="DU11" i="15"/>
  <c r="EO11" i="15" s="1"/>
  <c r="EO11" i="14"/>
  <c r="FI11" i="14" s="1"/>
  <c r="EF11" i="15"/>
  <c r="EZ11" i="15" s="1"/>
  <c r="EZ11" i="14"/>
  <c r="FT11" i="14" s="1"/>
  <c r="EA10" i="15"/>
  <c r="EU10" i="15" s="1"/>
  <c r="EU10" i="14"/>
  <c r="FO10" i="14" s="1"/>
  <c r="DY10" i="15"/>
  <c r="ES10" i="15" s="1"/>
  <c r="ES10" i="14"/>
  <c r="FM10" i="14" s="1"/>
  <c r="DX10" i="15"/>
  <c r="ER10" i="15" s="1"/>
  <c r="ER10" i="14"/>
  <c r="FL10" i="14" s="1"/>
  <c r="DR10" i="15"/>
  <c r="EL10" i="15" s="1"/>
  <c r="EL10" i="14"/>
  <c r="FF10" i="14" s="1"/>
  <c r="FA6" i="15"/>
  <c r="IK6" i="15" s="1"/>
  <c r="HC6" i="15"/>
  <c r="GO6" i="15" s="1"/>
  <c r="EG6" i="15"/>
  <c r="FB6" i="15"/>
  <c r="IL6" i="15" s="1"/>
  <c r="HD6" i="15"/>
  <c r="GP6" i="15" s="1"/>
  <c r="FA120" i="14"/>
  <c r="FA144" i="14"/>
  <c r="FA148" i="14"/>
  <c r="FA160" i="14"/>
  <c r="ID33" i="14"/>
  <c r="F33" i="14" s="1"/>
  <c r="HJ33" i="15"/>
  <c r="F33" i="15" s="1"/>
  <c r="ID28" i="14"/>
  <c r="F28" i="14" s="1"/>
  <c r="HJ28" i="15"/>
  <c r="F28" i="15" s="1"/>
  <c r="ID25" i="14"/>
  <c r="F25" i="14" s="1"/>
  <c r="HJ25" i="15"/>
  <c r="F25" i="15" s="1"/>
  <c r="ID22" i="14"/>
  <c r="F22" i="14" s="1"/>
  <c r="HJ22" i="15"/>
  <c r="F22" i="15" s="1"/>
  <c r="ID21" i="14"/>
  <c r="F21" i="14" s="1"/>
  <c r="HJ21" i="15"/>
  <c r="F21" i="15" s="1"/>
  <c r="ID20" i="14"/>
  <c r="F20" i="14" s="1"/>
  <c r="HJ20" i="15"/>
  <c r="F20" i="15" s="1"/>
  <c r="ID19" i="14"/>
  <c r="F19" i="14" s="1"/>
  <c r="HJ19" i="15"/>
  <c r="F19" i="15" s="1"/>
  <c r="ID18" i="14"/>
  <c r="F18" i="14" s="1"/>
  <c r="HJ18" i="15"/>
  <c r="F18" i="15" s="1"/>
  <c r="ID17" i="14"/>
  <c r="F17" i="14" s="1"/>
  <c r="HJ17" i="15"/>
  <c r="F17" i="15" s="1"/>
  <c r="ID16" i="14"/>
  <c r="F16" i="14" s="1"/>
  <c r="HJ16" i="15"/>
  <c r="F16" i="15" s="1"/>
  <c r="ID15" i="14"/>
  <c r="F15" i="14" s="1"/>
  <c r="HJ15" i="15"/>
  <c r="F15" i="15" s="1"/>
  <c r="ID14" i="14"/>
  <c r="F14" i="14" s="1"/>
  <c r="HJ14" i="15"/>
  <c r="F14" i="15" s="1"/>
  <c r="ID13" i="14"/>
  <c r="F13" i="14" s="1"/>
  <c r="HJ13" i="15"/>
  <c r="F13" i="15" s="1"/>
  <c r="ID5" i="14"/>
  <c r="HJ5" i="15"/>
  <c r="IE12" i="14"/>
  <c r="HK12" i="15"/>
  <c r="ID30" i="14"/>
  <c r="F30" i="14" s="1"/>
  <c r="HJ30" i="15"/>
  <c r="F30" i="15" s="1"/>
  <c r="ID26" i="14"/>
  <c r="F26" i="14" s="1"/>
  <c r="HJ26" i="15"/>
  <c r="F26" i="15" s="1"/>
  <c r="IE34" i="14"/>
  <c r="HK34" i="15"/>
  <c r="IE31" i="14"/>
  <c r="HK31" i="15"/>
  <c r="IE28" i="14"/>
  <c r="HK28" i="15"/>
  <c r="IE25" i="14"/>
  <c r="HK25" i="15"/>
  <c r="IE24" i="14"/>
  <c r="HK24" i="15"/>
  <c r="IE23" i="14"/>
  <c r="HK23" i="15"/>
  <c r="IE22" i="14"/>
  <c r="HK22" i="15"/>
  <c r="IE21" i="14"/>
  <c r="HK21" i="15"/>
  <c r="IE20" i="14"/>
  <c r="HK20" i="15"/>
  <c r="IE19" i="14"/>
  <c r="HK19" i="15"/>
  <c r="IE18" i="14"/>
  <c r="HK18" i="15"/>
  <c r="IE17" i="14"/>
  <c r="HK17" i="15"/>
  <c r="IE16" i="14"/>
  <c r="HK16" i="15"/>
  <c r="IE15" i="14"/>
  <c r="HK15" i="15"/>
  <c r="IE14" i="14"/>
  <c r="HK14" i="15"/>
  <c r="IE13" i="14"/>
  <c r="HK13" i="15"/>
  <c r="T5" i="15"/>
  <c r="ID6" i="14"/>
  <c r="F6" i="14" s="1"/>
  <c r="F6" i="15"/>
  <c r="ID32" i="14"/>
  <c r="F32" i="14" s="1"/>
  <c r="HJ32" i="15"/>
  <c r="F32" i="15" s="1"/>
  <c r="ID29" i="14"/>
  <c r="F29" i="14" s="1"/>
  <c r="HJ29" i="15"/>
  <c r="F29" i="15" s="1"/>
  <c r="ID24" i="14"/>
  <c r="F24" i="14" s="1"/>
  <c r="HJ24" i="15"/>
  <c r="F24" i="15" s="1"/>
  <c r="IE33" i="14"/>
  <c r="HK33" i="15"/>
  <c r="IE30" i="14"/>
  <c r="HK30" i="15"/>
  <c r="IE27" i="14"/>
  <c r="HK27" i="15"/>
  <c r="IF34" i="14"/>
  <c r="HL34" i="15"/>
  <c r="IF32" i="14"/>
  <c r="S32" i="14" s="1"/>
  <c r="HL32" i="15"/>
  <c r="IF31" i="14"/>
  <c r="HL31" i="15"/>
  <c r="IF29" i="14"/>
  <c r="HL29" i="15"/>
  <c r="IF26" i="14"/>
  <c r="HL26" i="15"/>
  <c r="IF24" i="14"/>
  <c r="HL24" i="15"/>
  <c r="IF23" i="14"/>
  <c r="S23" i="14" s="1"/>
  <c r="HL23" i="15"/>
  <c r="IF22" i="14"/>
  <c r="S22" i="14" s="1"/>
  <c r="HL22" i="15"/>
  <c r="IF21" i="14"/>
  <c r="HL21" i="15"/>
  <c r="IF20" i="14"/>
  <c r="HL20" i="15"/>
  <c r="IF19" i="14"/>
  <c r="HL19" i="15"/>
  <c r="IF18" i="14"/>
  <c r="S18" i="14" s="1"/>
  <c r="HL18" i="15"/>
  <c r="IF17" i="14"/>
  <c r="S17" i="14" s="1"/>
  <c r="HL17" i="15"/>
  <c r="IF16" i="14"/>
  <c r="S16" i="14" s="1"/>
  <c r="HL16" i="15"/>
  <c r="IF15" i="14"/>
  <c r="HL15" i="15"/>
  <c r="IF14" i="14"/>
  <c r="HL14" i="15"/>
  <c r="IF13" i="14"/>
  <c r="HL13" i="15"/>
  <c r="ID34" i="14"/>
  <c r="L34" i="14" s="1"/>
  <c r="HJ34" i="15"/>
  <c r="L34" i="15" s="1"/>
  <c r="ID31" i="14"/>
  <c r="F31" i="14" s="1"/>
  <c r="HJ31" i="15"/>
  <c r="F31" i="15" s="1"/>
  <c r="ID27" i="14"/>
  <c r="F27" i="14" s="1"/>
  <c r="HJ27" i="15"/>
  <c r="F27" i="15" s="1"/>
  <c r="ID23" i="14"/>
  <c r="F23" i="14" s="1"/>
  <c r="HJ23" i="15"/>
  <c r="F23" i="15" s="1"/>
  <c r="IC5" i="14"/>
  <c r="HI5" i="15"/>
  <c r="IE6" i="14"/>
  <c r="ID12" i="14"/>
  <c r="F12" i="14" s="1"/>
  <c r="HJ12" i="15"/>
  <c r="F12" i="15" s="1"/>
  <c r="IE32" i="14"/>
  <c r="HK32" i="15"/>
  <c r="IE29" i="14"/>
  <c r="HK29" i="15"/>
  <c r="IE26" i="14"/>
  <c r="HK26" i="15"/>
  <c r="IF6" i="14"/>
  <c r="IC12" i="14"/>
  <c r="HI12" i="15"/>
  <c r="IF33" i="14"/>
  <c r="S33" i="14" s="1"/>
  <c r="HL33" i="15"/>
  <c r="IF30" i="14"/>
  <c r="HL30" i="15"/>
  <c r="IF28" i="14"/>
  <c r="HL28" i="15"/>
  <c r="IF27" i="14"/>
  <c r="S27" i="14" s="1"/>
  <c r="HL27" i="15"/>
  <c r="IF25" i="14"/>
  <c r="HL25" i="15"/>
  <c r="IE5" i="14"/>
  <c r="U5" i="14" s="1"/>
  <c r="HK5" i="15"/>
  <c r="IC6" i="14"/>
  <c r="IF12" i="14"/>
  <c r="S12" i="14" s="1"/>
  <c r="HL12" i="15"/>
  <c r="IC34" i="14"/>
  <c r="HI34" i="15"/>
  <c r="IC33" i="14"/>
  <c r="HI33" i="15"/>
  <c r="IC32" i="14"/>
  <c r="HI32" i="15"/>
  <c r="IC31" i="14"/>
  <c r="HI31" i="15"/>
  <c r="IC30" i="14"/>
  <c r="HI30" i="15"/>
  <c r="IC29" i="14"/>
  <c r="HI29" i="15"/>
  <c r="IC28" i="14"/>
  <c r="HI28" i="15"/>
  <c r="IC27" i="14"/>
  <c r="HI27" i="15"/>
  <c r="IC26" i="14"/>
  <c r="HI26" i="15"/>
  <c r="IC25" i="14"/>
  <c r="HI25" i="15"/>
  <c r="IC24" i="14"/>
  <c r="HI24" i="15"/>
  <c r="IC23" i="14"/>
  <c r="HI23" i="15"/>
  <c r="IC22" i="14"/>
  <c r="HI22" i="15"/>
  <c r="IC21" i="14"/>
  <c r="HI21" i="15"/>
  <c r="IC20" i="14"/>
  <c r="HI20" i="15"/>
  <c r="IC19" i="14"/>
  <c r="HI19" i="15"/>
  <c r="IC18" i="14"/>
  <c r="HI18" i="15"/>
  <c r="IC17" i="14"/>
  <c r="HI17" i="15"/>
  <c r="IC16" i="14"/>
  <c r="HI16" i="15"/>
  <c r="IC15" i="14"/>
  <c r="HI15" i="15"/>
  <c r="IC14" i="14"/>
  <c r="HI14" i="15"/>
  <c r="IC13" i="14"/>
  <c r="HI13" i="15"/>
  <c r="CM5" i="14"/>
  <c r="CC5" i="15"/>
  <c r="CW5" i="14"/>
  <c r="CM5" i="15"/>
  <c r="CQ5" i="14"/>
  <c r="CG5" i="15"/>
  <c r="CJ5" i="14"/>
  <c r="KV5" i="14" s="1"/>
  <c r="KA5" i="14" s="1"/>
  <c r="BZ5" i="15"/>
  <c r="CI5" i="14"/>
  <c r="BY5" i="15"/>
  <c r="CN5" i="14"/>
  <c r="KZ5" i="14" s="1"/>
  <c r="KE5" i="14" s="1"/>
  <c r="CD5" i="15"/>
  <c r="CS5" i="14"/>
  <c r="CI5" i="15"/>
  <c r="CY5" i="14"/>
  <c r="CO5" i="15"/>
  <c r="CZ33" i="14"/>
  <c r="LL33" i="14" s="1"/>
  <c r="KQ33" i="14" s="1"/>
  <c r="CV33" i="14"/>
  <c r="LH33" i="14" s="1"/>
  <c r="KM33" i="14" s="1"/>
  <c r="CR33" i="14"/>
  <c r="LD33" i="14" s="1"/>
  <c r="KI33" i="14" s="1"/>
  <c r="CN33" i="14"/>
  <c r="KZ33" i="14" s="1"/>
  <c r="KE33" i="14" s="1"/>
  <c r="CJ33" i="14"/>
  <c r="KV33" i="14" s="1"/>
  <c r="KA33" i="14" s="1"/>
  <c r="CZ32" i="14"/>
  <c r="LL32" i="14" s="1"/>
  <c r="KQ32" i="14" s="1"/>
  <c r="CV32" i="14"/>
  <c r="LH32" i="14" s="1"/>
  <c r="KM32" i="14" s="1"/>
  <c r="CR32" i="14"/>
  <c r="LD32" i="14" s="1"/>
  <c r="KI32" i="14" s="1"/>
  <c r="CN32" i="14"/>
  <c r="KZ32" i="14" s="1"/>
  <c r="KE32" i="14" s="1"/>
  <c r="CJ32" i="14"/>
  <c r="KV32" i="14" s="1"/>
  <c r="KA32" i="14" s="1"/>
  <c r="CZ31" i="14"/>
  <c r="LL31" i="14" s="1"/>
  <c r="KQ31" i="14" s="1"/>
  <c r="CV31" i="14"/>
  <c r="LH31" i="14" s="1"/>
  <c r="KM31" i="14" s="1"/>
  <c r="CR31" i="14"/>
  <c r="LD31" i="14" s="1"/>
  <c r="KI31" i="14" s="1"/>
  <c r="CN31" i="14"/>
  <c r="KZ31" i="14" s="1"/>
  <c r="KE31" i="14" s="1"/>
  <c r="CJ31" i="14"/>
  <c r="KV31" i="14" s="1"/>
  <c r="KA31" i="14" s="1"/>
  <c r="CZ30" i="14"/>
  <c r="LL30" i="14" s="1"/>
  <c r="KQ30" i="14" s="1"/>
  <c r="CV30" i="14"/>
  <c r="LH30" i="14" s="1"/>
  <c r="KM30" i="14" s="1"/>
  <c r="CR30" i="14"/>
  <c r="LD30" i="14" s="1"/>
  <c r="KI30" i="14" s="1"/>
  <c r="CN30" i="14"/>
  <c r="KZ30" i="14" s="1"/>
  <c r="KE30" i="14" s="1"/>
  <c r="CJ30" i="14"/>
  <c r="KV30" i="14" s="1"/>
  <c r="KA30" i="14" s="1"/>
  <c r="CZ29" i="14"/>
  <c r="LL29" i="14" s="1"/>
  <c r="KQ29" i="14" s="1"/>
  <c r="CV29" i="14"/>
  <c r="LH29" i="14" s="1"/>
  <c r="KM29" i="14" s="1"/>
  <c r="CR29" i="14"/>
  <c r="LD29" i="14" s="1"/>
  <c r="KI29" i="14" s="1"/>
  <c r="CN29" i="14"/>
  <c r="KZ29" i="14" s="1"/>
  <c r="KE29" i="14" s="1"/>
  <c r="CJ29" i="14"/>
  <c r="KV29" i="14" s="1"/>
  <c r="KA29" i="14" s="1"/>
  <c r="CZ28" i="14"/>
  <c r="LL28" i="14" s="1"/>
  <c r="KQ28" i="14" s="1"/>
  <c r="CV28" i="14"/>
  <c r="LH28" i="14" s="1"/>
  <c r="KM28" i="14" s="1"/>
  <c r="CR28" i="14"/>
  <c r="LD28" i="14" s="1"/>
  <c r="KI28" i="14" s="1"/>
  <c r="CN28" i="14"/>
  <c r="KZ28" i="14" s="1"/>
  <c r="KE28" i="14" s="1"/>
  <c r="CJ28" i="14"/>
  <c r="KV28" i="14" s="1"/>
  <c r="KA28" i="14" s="1"/>
  <c r="CZ27" i="14"/>
  <c r="LL27" i="14" s="1"/>
  <c r="KQ27" i="14" s="1"/>
  <c r="CV27" i="14"/>
  <c r="LH27" i="14" s="1"/>
  <c r="KM27" i="14" s="1"/>
  <c r="CR27" i="14"/>
  <c r="LD27" i="14" s="1"/>
  <c r="KI27" i="14" s="1"/>
  <c r="CN27" i="14"/>
  <c r="KZ27" i="14" s="1"/>
  <c r="KE27" i="14" s="1"/>
  <c r="CJ27" i="14"/>
  <c r="KV27" i="14" s="1"/>
  <c r="KA27" i="14" s="1"/>
  <c r="CZ26" i="14"/>
  <c r="LL26" i="14" s="1"/>
  <c r="KQ26" i="14" s="1"/>
  <c r="CV26" i="14"/>
  <c r="LH26" i="14" s="1"/>
  <c r="KM26" i="14" s="1"/>
  <c r="CR26" i="14"/>
  <c r="LD26" i="14" s="1"/>
  <c r="KI26" i="14" s="1"/>
  <c r="CN26" i="14"/>
  <c r="KZ26" i="14" s="1"/>
  <c r="KE26" i="14" s="1"/>
  <c r="CJ26" i="14"/>
  <c r="KV26" i="14" s="1"/>
  <c r="KA26" i="14" s="1"/>
  <c r="CZ25" i="14"/>
  <c r="LL25" i="14" s="1"/>
  <c r="KQ25" i="14" s="1"/>
  <c r="CV25" i="14"/>
  <c r="LH25" i="14" s="1"/>
  <c r="KM25" i="14" s="1"/>
  <c r="CR25" i="14"/>
  <c r="LD25" i="14" s="1"/>
  <c r="KI25" i="14" s="1"/>
  <c r="CN25" i="14"/>
  <c r="KZ25" i="14" s="1"/>
  <c r="KE25" i="14" s="1"/>
  <c r="CJ25" i="14"/>
  <c r="KV25" i="14" s="1"/>
  <c r="KA25" i="14" s="1"/>
  <c r="CZ24" i="14"/>
  <c r="LL24" i="14" s="1"/>
  <c r="KQ24" i="14" s="1"/>
  <c r="CV24" i="14"/>
  <c r="LH24" i="14" s="1"/>
  <c r="KM24" i="14" s="1"/>
  <c r="CR24" i="14"/>
  <c r="LD24" i="14" s="1"/>
  <c r="KI24" i="14" s="1"/>
  <c r="CN24" i="14"/>
  <c r="KZ24" i="14" s="1"/>
  <c r="KE24" i="14" s="1"/>
  <c r="CJ24" i="14"/>
  <c r="KV24" i="14" s="1"/>
  <c r="KA24" i="14" s="1"/>
  <c r="CZ23" i="14"/>
  <c r="LL23" i="14" s="1"/>
  <c r="KQ23" i="14" s="1"/>
  <c r="CV23" i="14"/>
  <c r="LH23" i="14" s="1"/>
  <c r="KM23" i="14" s="1"/>
  <c r="CR23" i="14"/>
  <c r="LD23" i="14" s="1"/>
  <c r="KI23" i="14" s="1"/>
  <c r="CN23" i="14"/>
  <c r="KZ23" i="14" s="1"/>
  <c r="KE23" i="14" s="1"/>
  <c r="CJ23" i="14"/>
  <c r="KV23" i="14" s="1"/>
  <c r="KA23" i="14" s="1"/>
  <c r="CZ22" i="14"/>
  <c r="LL22" i="14" s="1"/>
  <c r="KQ22" i="14" s="1"/>
  <c r="CV22" i="14"/>
  <c r="LH22" i="14" s="1"/>
  <c r="KM22" i="14" s="1"/>
  <c r="CR22" i="14"/>
  <c r="LD22" i="14" s="1"/>
  <c r="KI22" i="14" s="1"/>
  <c r="CN22" i="14"/>
  <c r="KZ22" i="14" s="1"/>
  <c r="KE22" i="14" s="1"/>
  <c r="CJ22" i="14"/>
  <c r="KV22" i="14" s="1"/>
  <c r="KA22" i="14" s="1"/>
  <c r="CZ21" i="14"/>
  <c r="LL21" i="14" s="1"/>
  <c r="KQ21" i="14" s="1"/>
  <c r="CV21" i="14"/>
  <c r="LH21" i="14" s="1"/>
  <c r="KM21" i="14" s="1"/>
  <c r="CR21" i="14"/>
  <c r="LD21" i="14" s="1"/>
  <c r="KI21" i="14" s="1"/>
  <c r="CN21" i="14"/>
  <c r="KZ21" i="14" s="1"/>
  <c r="KE21" i="14" s="1"/>
  <c r="CJ21" i="14"/>
  <c r="KV21" i="14" s="1"/>
  <c r="KA21" i="14" s="1"/>
  <c r="CZ20" i="14"/>
  <c r="LL20" i="14" s="1"/>
  <c r="KQ20" i="14" s="1"/>
  <c r="CV20" i="14"/>
  <c r="LH20" i="14" s="1"/>
  <c r="KM20" i="14" s="1"/>
  <c r="CR20" i="14"/>
  <c r="LD20" i="14" s="1"/>
  <c r="KI20" i="14" s="1"/>
  <c r="CN20" i="14"/>
  <c r="KZ20" i="14" s="1"/>
  <c r="KE20" i="14" s="1"/>
  <c r="CJ20" i="14"/>
  <c r="KV20" i="14" s="1"/>
  <c r="KA20" i="14" s="1"/>
  <c r="CZ19" i="14"/>
  <c r="LL19" i="14" s="1"/>
  <c r="KQ19" i="14" s="1"/>
  <c r="CV19" i="14"/>
  <c r="LH19" i="14" s="1"/>
  <c r="KM19" i="14" s="1"/>
  <c r="CR19" i="14"/>
  <c r="LD19" i="14" s="1"/>
  <c r="KI19" i="14" s="1"/>
  <c r="CN19" i="14"/>
  <c r="KZ19" i="14" s="1"/>
  <c r="KE19" i="14" s="1"/>
  <c r="CJ19" i="14"/>
  <c r="KV19" i="14" s="1"/>
  <c r="KA19" i="14" s="1"/>
  <c r="CZ18" i="14"/>
  <c r="LL18" i="14" s="1"/>
  <c r="KQ18" i="14" s="1"/>
  <c r="CV18" i="14"/>
  <c r="LH18" i="14" s="1"/>
  <c r="KM18" i="14" s="1"/>
  <c r="CR18" i="14"/>
  <c r="LD18" i="14" s="1"/>
  <c r="KI18" i="14" s="1"/>
  <c r="CN18" i="14"/>
  <c r="KZ18" i="14" s="1"/>
  <c r="KE18" i="14" s="1"/>
  <c r="CJ18" i="14"/>
  <c r="KV18" i="14" s="1"/>
  <c r="KA18" i="14" s="1"/>
  <c r="CZ17" i="14"/>
  <c r="LL17" i="14" s="1"/>
  <c r="KQ17" i="14" s="1"/>
  <c r="CV17" i="14"/>
  <c r="LH17" i="14" s="1"/>
  <c r="KM17" i="14" s="1"/>
  <c r="CR17" i="14"/>
  <c r="LD17" i="14" s="1"/>
  <c r="KI17" i="14" s="1"/>
  <c r="CN17" i="14"/>
  <c r="KZ17" i="14" s="1"/>
  <c r="KE17" i="14" s="1"/>
  <c r="CJ17" i="14"/>
  <c r="KV17" i="14" s="1"/>
  <c r="KA17" i="14" s="1"/>
  <c r="CZ16" i="14"/>
  <c r="LL16" i="14" s="1"/>
  <c r="KQ16" i="14" s="1"/>
  <c r="CV16" i="14"/>
  <c r="LH16" i="14" s="1"/>
  <c r="KM16" i="14" s="1"/>
  <c r="CR16" i="14"/>
  <c r="LD16" i="14" s="1"/>
  <c r="KI16" i="14" s="1"/>
  <c r="CN16" i="14"/>
  <c r="KZ16" i="14" s="1"/>
  <c r="KE16" i="14" s="1"/>
  <c r="CJ16" i="14"/>
  <c r="KV16" i="14" s="1"/>
  <c r="KA16" i="14" s="1"/>
  <c r="CX15" i="14"/>
  <c r="LJ15" i="14" s="1"/>
  <c r="KO15" i="14" s="1"/>
  <c r="CT15" i="14"/>
  <c r="LF15" i="14" s="1"/>
  <c r="KK15" i="14" s="1"/>
  <c r="CP15" i="14"/>
  <c r="LB15" i="14" s="1"/>
  <c r="KG15" i="14" s="1"/>
  <c r="CL15" i="14"/>
  <c r="KX15" i="14" s="1"/>
  <c r="KC15" i="14" s="1"/>
  <c r="CZ14" i="14"/>
  <c r="LL14" i="14" s="1"/>
  <c r="KQ14" i="14" s="1"/>
  <c r="CV14" i="14"/>
  <c r="LH14" i="14" s="1"/>
  <c r="KM14" i="14" s="1"/>
  <c r="CR14" i="14"/>
  <c r="LD14" i="14" s="1"/>
  <c r="KI14" i="14" s="1"/>
  <c r="CN14" i="14"/>
  <c r="KZ14" i="14" s="1"/>
  <c r="KE14" i="14" s="1"/>
  <c r="CJ14" i="14"/>
  <c r="KV14" i="14" s="1"/>
  <c r="KA14" i="14" s="1"/>
  <c r="CX12" i="14"/>
  <c r="LJ12" i="14" s="1"/>
  <c r="KO12" i="14" s="1"/>
  <c r="CS12" i="14"/>
  <c r="CO12" i="14"/>
  <c r="CJ12" i="14"/>
  <c r="KV12" i="14" s="1"/>
  <c r="KA12" i="14" s="1"/>
  <c r="CT5" i="14"/>
  <c r="LF5" i="14" s="1"/>
  <c r="KK5" i="14" s="1"/>
  <c r="CJ5" i="15"/>
  <c r="CT12" i="14"/>
  <c r="LF12" i="14" s="1"/>
  <c r="KK12" i="14" s="1"/>
  <c r="DA15" i="14"/>
  <c r="CW33" i="14"/>
  <c r="CS33" i="14"/>
  <c r="CO33" i="14"/>
  <c r="CK33" i="14"/>
  <c r="DA32" i="14"/>
  <c r="CW32" i="14"/>
  <c r="CS32" i="14"/>
  <c r="CO32" i="14"/>
  <c r="CK32" i="14"/>
  <c r="DA31" i="14"/>
  <c r="CW31" i="14"/>
  <c r="CS31" i="14"/>
  <c r="CO31" i="14"/>
  <c r="CK31" i="14"/>
  <c r="DA30" i="14"/>
  <c r="CW30" i="14"/>
  <c r="CS30" i="14"/>
  <c r="CO30" i="14"/>
  <c r="CK30" i="14"/>
  <c r="DA29" i="14"/>
  <c r="CW29" i="14"/>
  <c r="CS29" i="14"/>
  <c r="CO29" i="14"/>
  <c r="CK29" i="14"/>
  <c r="DA28" i="14"/>
  <c r="CW28" i="14"/>
  <c r="CS28" i="14"/>
  <c r="CO28" i="14"/>
  <c r="CK28" i="14"/>
  <c r="DA27" i="14"/>
  <c r="CW27" i="14"/>
  <c r="CS27" i="14"/>
  <c r="CO27" i="14"/>
  <c r="CK27" i="14"/>
  <c r="DA26" i="14"/>
  <c r="CW26" i="14"/>
  <c r="CS26" i="14"/>
  <c r="CO26" i="14"/>
  <c r="CK26" i="14"/>
  <c r="DA25" i="14"/>
  <c r="CW25" i="14"/>
  <c r="CS25" i="14"/>
  <c r="CO25" i="14"/>
  <c r="CK25" i="14"/>
  <c r="DA24" i="14"/>
  <c r="CW24" i="14"/>
  <c r="CS24" i="14"/>
  <c r="CO24" i="14"/>
  <c r="CK24" i="14"/>
  <c r="DA23" i="14"/>
  <c r="CW23" i="14"/>
  <c r="CS23" i="14"/>
  <c r="CO23" i="14"/>
  <c r="CK23" i="14"/>
  <c r="DA22" i="14"/>
  <c r="CW22" i="14"/>
  <c r="CS22" i="14"/>
  <c r="CO22" i="14"/>
  <c r="CK22" i="14"/>
  <c r="DA21" i="14"/>
  <c r="CW21" i="14"/>
  <c r="CS21" i="14"/>
  <c r="CO21" i="14"/>
  <c r="CK21" i="14"/>
  <c r="DA20" i="14"/>
  <c r="CW20" i="14"/>
  <c r="CS20" i="14"/>
  <c r="CO20" i="14"/>
  <c r="CK20" i="14"/>
  <c r="DA19" i="14"/>
  <c r="CW19" i="14"/>
  <c r="CS19" i="14"/>
  <c r="CO19" i="14"/>
  <c r="CK19" i="14"/>
  <c r="DA18" i="14"/>
  <c r="CW18" i="14"/>
  <c r="CS18" i="14"/>
  <c r="CO18" i="14"/>
  <c r="CK18" i="14"/>
  <c r="DA17" i="14"/>
  <c r="CW17" i="14"/>
  <c r="CS17" i="14"/>
  <c r="CO17" i="14"/>
  <c r="CK17" i="14"/>
  <c r="DA16" i="14"/>
  <c r="CW16" i="14"/>
  <c r="CS16" i="14"/>
  <c r="CO16" i="14"/>
  <c r="CK16" i="14"/>
  <c r="CY15" i="14"/>
  <c r="CU15" i="14"/>
  <c r="CQ15" i="14"/>
  <c r="CM15" i="14"/>
  <c r="CI15" i="14"/>
  <c r="CW14" i="14"/>
  <c r="CS14" i="14"/>
  <c r="CO14" i="14"/>
  <c r="CK14" i="14"/>
  <c r="CY12" i="14"/>
  <c r="CU12" i="14"/>
  <c r="CP12" i="14"/>
  <c r="LB12" i="14" s="1"/>
  <c r="KG12" i="14" s="1"/>
  <c r="CK12" i="14"/>
  <c r="CP5" i="14"/>
  <c r="LB5" i="14" s="1"/>
  <c r="KG5" i="14" s="1"/>
  <c r="CF5" i="15"/>
  <c r="DB5" i="14"/>
  <c r="LN5" i="14" s="1"/>
  <c r="KS5" i="14" s="1"/>
  <c r="CR5" i="15"/>
  <c r="CL12" i="14"/>
  <c r="KX12" i="14" s="1"/>
  <c r="KC12" i="14" s="1"/>
  <c r="DB15" i="14"/>
  <c r="LN15" i="14" s="1"/>
  <c r="KS15" i="14" s="1"/>
  <c r="CK5" i="14"/>
  <c r="CA5" i="15"/>
  <c r="JH5" i="15" s="1"/>
  <c r="CV5" i="14"/>
  <c r="LH5" i="14" s="1"/>
  <c r="KM5" i="14" s="1"/>
  <c r="CL5" i="15"/>
  <c r="DB33" i="14"/>
  <c r="LN33" i="14" s="1"/>
  <c r="KS33" i="14" s="1"/>
  <c r="CX33" i="14"/>
  <c r="LJ33" i="14" s="1"/>
  <c r="KO33" i="14" s="1"/>
  <c r="CT33" i="14"/>
  <c r="LF33" i="14" s="1"/>
  <c r="KK33" i="14" s="1"/>
  <c r="CP33" i="14"/>
  <c r="LB33" i="14" s="1"/>
  <c r="KG33" i="14" s="1"/>
  <c r="CL33" i="14"/>
  <c r="KX33" i="14" s="1"/>
  <c r="KC33" i="14" s="1"/>
  <c r="DB32" i="14"/>
  <c r="LN32" i="14" s="1"/>
  <c r="KS32" i="14" s="1"/>
  <c r="CX32" i="14"/>
  <c r="LJ32" i="14" s="1"/>
  <c r="KO32" i="14" s="1"/>
  <c r="CT32" i="14"/>
  <c r="LF32" i="14" s="1"/>
  <c r="KK32" i="14" s="1"/>
  <c r="CP32" i="14"/>
  <c r="LB32" i="14" s="1"/>
  <c r="KG32" i="14" s="1"/>
  <c r="CL32" i="14"/>
  <c r="KX32" i="14" s="1"/>
  <c r="KC32" i="14" s="1"/>
  <c r="DB31" i="14"/>
  <c r="LN31" i="14" s="1"/>
  <c r="KS31" i="14" s="1"/>
  <c r="CX31" i="14"/>
  <c r="LJ31" i="14" s="1"/>
  <c r="KO31" i="14" s="1"/>
  <c r="CT31" i="14"/>
  <c r="LF31" i="14" s="1"/>
  <c r="KK31" i="14" s="1"/>
  <c r="CP31" i="14"/>
  <c r="LB31" i="14" s="1"/>
  <c r="KG31" i="14" s="1"/>
  <c r="CL31" i="14"/>
  <c r="KX31" i="14" s="1"/>
  <c r="KC31" i="14" s="1"/>
  <c r="DB30" i="14"/>
  <c r="LN30" i="14" s="1"/>
  <c r="KS30" i="14" s="1"/>
  <c r="CX30" i="14"/>
  <c r="LJ30" i="14" s="1"/>
  <c r="KO30" i="14" s="1"/>
  <c r="CT30" i="14"/>
  <c r="LF30" i="14" s="1"/>
  <c r="KK30" i="14" s="1"/>
  <c r="CP30" i="14"/>
  <c r="LB30" i="14" s="1"/>
  <c r="KG30" i="14" s="1"/>
  <c r="CL30" i="14"/>
  <c r="KX30" i="14" s="1"/>
  <c r="KC30" i="14" s="1"/>
  <c r="DB29" i="14"/>
  <c r="LN29" i="14" s="1"/>
  <c r="KS29" i="14" s="1"/>
  <c r="CX29" i="14"/>
  <c r="LJ29" i="14" s="1"/>
  <c r="KO29" i="14" s="1"/>
  <c r="CT29" i="14"/>
  <c r="LF29" i="14" s="1"/>
  <c r="KK29" i="14" s="1"/>
  <c r="CP29" i="14"/>
  <c r="LB29" i="14" s="1"/>
  <c r="KG29" i="14" s="1"/>
  <c r="CL29" i="14"/>
  <c r="KX29" i="14" s="1"/>
  <c r="KC29" i="14" s="1"/>
  <c r="DB28" i="14"/>
  <c r="LN28" i="14" s="1"/>
  <c r="KS28" i="14" s="1"/>
  <c r="CX28" i="14"/>
  <c r="LJ28" i="14" s="1"/>
  <c r="KO28" i="14" s="1"/>
  <c r="CT28" i="14"/>
  <c r="LF28" i="14" s="1"/>
  <c r="KK28" i="14" s="1"/>
  <c r="CP28" i="14"/>
  <c r="LB28" i="14" s="1"/>
  <c r="KG28" i="14" s="1"/>
  <c r="CL28" i="14"/>
  <c r="KX28" i="14" s="1"/>
  <c r="KC28" i="14" s="1"/>
  <c r="DB27" i="14"/>
  <c r="LN27" i="14" s="1"/>
  <c r="KS27" i="14" s="1"/>
  <c r="CX27" i="14"/>
  <c r="LJ27" i="14" s="1"/>
  <c r="KO27" i="14" s="1"/>
  <c r="CT27" i="14"/>
  <c r="LF27" i="14" s="1"/>
  <c r="KK27" i="14" s="1"/>
  <c r="CP27" i="14"/>
  <c r="LB27" i="14" s="1"/>
  <c r="KG27" i="14" s="1"/>
  <c r="CL27" i="14"/>
  <c r="KX27" i="14" s="1"/>
  <c r="KC27" i="14" s="1"/>
  <c r="DB26" i="14"/>
  <c r="LN26" i="14" s="1"/>
  <c r="KS26" i="14" s="1"/>
  <c r="CX26" i="14"/>
  <c r="LJ26" i="14" s="1"/>
  <c r="KO26" i="14" s="1"/>
  <c r="CT26" i="14"/>
  <c r="LF26" i="14" s="1"/>
  <c r="KK26" i="14" s="1"/>
  <c r="CP26" i="14"/>
  <c r="LB26" i="14" s="1"/>
  <c r="KG26" i="14" s="1"/>
  <c r="CL26" i="14"/>
  <c r="KX26" i="14" s="1"/>
  <c r="KC26" i="14" s="1"/>
  <c r="DB25" i="14"/>
  <c r="LN25" i="14" s="1"/>
  <c r="KS25" i="14" s="1"/>
  <c r="CX25" i="14"/>
  <c r="LJ25" i="14" s="1"/>
  <c r="KO25" i="14" s="1"/>
  <c r="CT25" i="14"/>
  <c r="LF25" i="14" s="1"/>
  <c r="KK25" i="14" s="1"/>
  <c r="CP25" i="14"/>
  <c r="LB25" i="14" s="1"/>
  <c r="KG25" i="14" s="1"/>
  <c r="CL25" i="14"/>
  <c r="KX25" i="14" s="1"/>
  <c r="KC25" i="14" s="1"/>
  <c r="DB24" i="14"/>
  <c r="LN24" i="14" s="1"/>
  <c r="KS24" i="14" s="1"/>
  <c r="CX24" i="14"/>
  <c r="LJ24" i="14" s="1"/>
  <c r="KO24" i="14" s="1"/>
  <c r="CT24" i="14"/>
  <c r="LF24" i="14" s="1"/>
  <c r="KK24" i="14" s="1"/>
  <c r="CP24" i="14"/>
  <c r="LB24" i="14" s="1"/>
  <c r="KG24" i="14" s="1"/>
  <c r="CL24" i="14"/>
  <c r="KX24" i="14" s="1"/>
  <c r="KC24" i="14" s="1"/>
  <c r="DB23" i="14"/>
  <c r="LN23" i="14" s="1"/>
  <c r="KS23" i="14" s="1"/>
  <c r="CX23" i="14"/>
  <c r="LJ23" i="14" s="1"/>
  <c r="KO23" i="14" s="1"/>
  <c r="CT23" i="14"/>
  <c r="LF23" i="14" s="1"/>
  <c r="KK23" i="14" s="1"/>
  <c r="CP23" i="14"/>
  <c r="LB23" i="14" s="1"/>
  <c r="KG23" i="14" s="1"/>
  <c r="CL23" i="14"/>
  <c r="KX23" i="14" s="1"/>
  <c r="KC23" i="14" s="1"/>
  <c r="DB22" i="14"/>
  <c r="LN22" i="14" s="1"/>
  <c r="KS22" i="14" s="1"/>
  <c r="CX22" i="14"/>
  <c r="LJ22" i="14" s="1"/>
  <c r="KO22" i="14" s="1"/>
  <c r="CT22" i="14"/>
  <c r="LF22" i="14" s="1"/>
  <c r="KK22" i="14" s="1"/>
  <c r="CP22" i="14"/>
  <c r="LB22" i="14" s="1"/>
  <c r="KG22" i="14" s="1"/>
  <c r="CL22" i="14"/>
  <c r="KX22" i="14" s="1"/>
  <c r="KC22" i="14" s="1"/>
  <c r="DB21" i="14"/>
  <c r="LN21" i="14" s="1"/>
  <c r="KS21" i="14" s="1"/>
  <c r="CX21" i="14"/>
  <c r="LJ21" i="14" s="1"/>
  <c r="KO21" i="14" s="1"/>
  <c r="CT21" i="14"/>
  <c r="LF21" i="14" s="1"/>
  <c r="KK21" i="14" s="1"/>
  <c r="CP21" i="14"/>
  <c r="LB21" i="14" s="1"/>
  <c r="KG21" i="14" s="1"/>
  <c r="CL21" i="14"/>
  <c r="KX21" i="14" s="1"/>
  <c r="KC21" i="14" s="1"/>
  <c r="DB20" i="14"/>
  <c r="LN20" i="14" s="1"/>
  <c r="KS20" i="14" s="1"/>
  <c r="CX20" i="14"/>
  <c r="LJ20" i="14" s="1"/>
  <c r="KO20" i="14" s="1"/>
  <c r="CT20" i="14"/>
  <c r="LF20" i="14" s="1"/>
  <c r="KK20" i="14" s="1"/>
  <c r="CP20" i="14"/>
  <c r="LB20" i="14" s="1"/>
  <c r="KG20" i="14" s="1"/>
  <c r="CL20" i="14"/>
  <c r="KX20" i="14" s="1"/>
  <c r="KC20" i="14" s="1"/>
  <c r="DB19" i="14"/>
  <c r="LN19" i="14" s="1"/>
  <c r="KS19" i="14" s="1"/>
  <c r="CX19" i="14"/>
  <c r="LJ19" i="14" s="1"/>
  <c r="KO19" i="14" s="1"/>
  <c r="CT19" i="14"/>
  <c r="LF19" i="14" s="1"/>
  <c r="KK19" i="14" s="1"/>
  <c r="CP19" i="14"/>
  <c r="LB19" i="14" s="1"/>
  <c r="KG19" i="14" s="1"/>
  <c r="CL19" i="14"/>
  <c r="KX19" i="14" s="1"/>
  <c r="KC19" i="14" s="1"/>
  <c r="DB18" i="14"/>
  <c r="LN18" i="14" s="1"/>
  <c r="KS18" i="14" s="1"/>
  <c r="CX18" i="14"/>
  <c r="LJ18" i="14" s="1"/>
  <c r="KO18" i="14" s="1"/>
  <c r="CT18" i="14"/>
  <c r="LF18" i="14" s="1"/>
  <c r="KK18" i="14" s="1"/>
  <c r="CP18" i="14"/>
  <c r="LB18" i="14" s="1"/>
  <c r="KG18" i="14" s="1"/>
  <c r="CL18" i="14"/>
  <c r="KX18" i="14" s="1"/>
  <c r="KC18" i="14" s="1"/>
  <c r="DB17" i="14"/>
  <c r="LN17" i="14" s="1"/>
  <c r="KS17" i="14" s="1"/>
  <c r="CX17" i="14"/>
  <c r="LJ17" i="14" s="1"/>
  <c r="KO17" i="14" s="1"/>
  <c r="CT17" i="14"/>
  <c r="LF17" i="14" s="1"/>
  <c r="KK17" i="14" s="1"/>
  <c r="CP17" i="14"/>
  <c r="LB17" i="14" s="1"/>
  <c r="KG17" i="14" s="1"/>
  <c r="CL17" i="14"/>
  <c r="KX17" i="14" s="1"/>
  <c r="KC17" i="14" s="1"/>
  <c r="DB16" i="14"/>
  <c r="LN16" i="14" s="1"/>
  <c r="KS16" i="14" s="1"/>
  <c r="CX16" i="14"/>
  <c r="LJ16" i="14" s="1"/>
  <c r="KO16" i="14" s="1"/>
  <c r="CT16" i="14"/>
  <c r="LF16" i="14" s="1"/>
  <c r="KK16" i="14" s="1"/>
  <c r="CP16" i="14"/>
  <c r="LB16" i="14" s="1"/>
  <c r="KG16" i="14" s="1"/>
  <c r="CL16" i="14"/>
  <c r="KX16" i="14" s="1"/>
  <c r="KC16" i="14" s="1"/>
  <c r="CZ15" i="14"/>
  <c r="LL15" i="14" s="1"/>
  <c r="KQ15" i="14" s="1"/>
  <c r="CV15" i="14"/>
  <c r="LH15" i="14" s="1"/>
  <c r="KM15" i="14" s="1"/>
  <c r="CR15" i="14"/>
  <c r="LD15" i="14" s="1"/>
  <c r="KI15" i="14" s="1"/>
  <c r="CN15" i="14"/>
  <c r="KZ15" i="14" s="1"/>
  <c r="KE15" i="14" s="1"/>
  <c r="CJ15" i="14"/>
  <c r="KV15" i="14" s="1"/>
  <c r="KA15" i="14" s="1"/>
  <c r="CX14" i="14"/>
  <c r="LJ14" i="14" s="1"/>
  <c r="KO14" i="14" s="1"/>
  <c r="CT14" i="14"/>
  <c r="LF14" i="14" s="1"/>
  <c r="KK14" i="14" s="1"/>
  <c r="CP14" i="14"/>
  <c r="LB14" i="14" s="1"/>
  <c r="KG14" i="14" s="1"/>
  <c r="CL14" i="14"/>
  <c r="KX14" i="14" s="1"/>
  <c r="KC14" i="14" s="1"/>
  <c r="CZ12" i="14"/>
  <c r="LL12" i="14" s="1"/>
  <c r="KQ12" i="14" s="1"/>
  <c r="CV12" i="14"/>
  <c r="LH12" i="14" s="1"/>
  <c r="KM12" i="14" s="1"/>
  <c r="CQ12" i="14"/>
  <c r="CM12" i="14"/>
  <c r="CL5" i="14"/>
  <c r="KX5" i="14" s="1"/>
  <c r="KC5" i="14" s="1"/>
  <c r="CB5" i="15"/>
  <c r="JI5" i="15" s="1"/>
  <c r="DA5" i="14"/>
  <c r="CQ5" i="15"/>
  <c r="DB12" i="14"/>
  <c r="LN12" i="14" s="1"/>
  <c r="KS12" i="14" s="1"/>
  <c r="DA14" i="14"/>
  <c r="CR5" i="14"/>
  <c r="LD5" i="14" s="1"/>
  <c r="KI5" i="14" s="1"/>
  <c r="CH5" i="15"/>
  <c r="CO5" i="14"/>
  <c r="CE5" i="15"/>
  <c r="CU5" i="14"/>
  <c r="CK5" i="15"/>
  <c r="CZ5" i="14"/>
  <c r="LL5" i="14" s="1"/>
  <c r="KQ5" i="14" s="1"/>
  <c r="CP5" i="15"/>
  <c r="CY33" i="14"/>
  <c r="CU33" i="14"/>
  <c r="CQ33" i="14"/>
  <c r="CM33" i="14"/>
  <c r="CI33" i="14"/>
  <c r="CY32" i="14"/>
  <c r="CU32" i="14"/>
  <c r="CQ32" i="14"/>
  <c r="CM32" i="14"/>
  <c r="CI32" i="14"/>
  <c r="CY31" i="14"/>
  <c r="CU31" i="14"/>
  <c r="CQ31" i="14"/>
  <c r="CM31" i="14"/>
  <c r="CI31" i="14"/>
  <c r="CY30" i="14"/>
  <c r="CU30" i="14"/>
  <c r="CQ30" i="14"/>
  <c r="CM30" i="14"/>
  <c r="CI30" i="14"/>
  <c r="CY29" i="14"/>
  <c r="CU29" i="14"/>
  <c r="CQ29" i="14"/>
  <c r="CM29" i="14"/>
  <c r="CI29" i="14"/>
  <c r="CY28" i="14"/>
  <c r="CU28" i="14"/>
  <c r="CQ28" i="14"/>
  <c r="CM28" i="14"/>
  <c r="CI28" i="14"/>
  <c r="CY27" i="14"/>
  <c r="CU27" i="14"/>
  <c r="CQ27" i="14"/>
  <c r="CM27" i="14"/>
  <c r="CI27" i="14"/>
  <c r="CY26" i="14"/>
  <c r="CU26" i="14"/>
  <c r="CQ26" i="14"/>
  <c r="CM26" i="14"/>
  <c r="CI26" i="14"/>
  <c r="CY25" i="14"/>
  <c r="CU25" i="14"/>
  <c r="CQ25" i="14"/>
  <c r="CM25" i="14"/>
  <c r="CI25" i="14"/>
  <c r="CY24" i="14"/>
  <c r="CU24" i="14"/>
  <c r="CQ24" i="14"/>
  <c r="CM24" i="14"/>
  <c r="CI24" i="14"/>
  <c r="CY23" i="14"/>
  <c r="CU23" i="14"/>
  <c r="CQ23" i="14"/>
  <c r="CM23" i="14"/>
  <c r="CI23" i="14"/>
  <c r="CY22" i="14"/>
  <c r="CU22" i="14"/>
  <c r="CQ22" i="14"/>
  <c r="CM22" i="14"/>
  <c r="CI22" i="14"/>
  <c r="CY21" i="14"/>
  <c r="CU21" i="14"/>
  <c r="CQ21" i="14"/>
  <c r="CM21" i="14"/>
  <c r="CI21" i="14"/>
  <c r="CY20" i="14"/>
  <c r="CU20" i="14"/>
  <c r="CQ20" i="14"/>
  <c r="CM20" i="14"/>
  <c r="CI20" i="14"/>
  <c r="CY19" i="14"/>
  <c r="CU19" i="14"/>
  <c r="CQ19" i="14"/>
  <c r="CM19" i="14"/>
  <c r="CI19" i="14"/>
  <c r="CY18" i="14"/>
  <c r="CU18" i="14"/>
  <c r="CQ18" i="14"/>
  <c r="CM18" i="14"/>
  <c r="CI18" i="14"/>
  <c r="CY17" i="14"/>
  <c r="CU17" i="14"/>
  <c r="CQ17" i="14"/>
  <c r="CM17" i="14"/>
  <c r="CI17" i="14"/>
  <c r="CY16" i="14"/>
  <c r="CU16" i="14"/>
  <c r="CQ16" i="14"/>
  <c r="CM16" i="14"/>
  <c r="CI16" i="14"/>
  <c r="CW15" i="14"/>
  <c r="CS15" i="14"/>
  <c r="CO15" i="14"/>
  <c r="CK15" i="14"/>
  <c r="CY14" i="14"/>
  <c r="CU14" i="14"/>
  <c r="CQ14" i="14"/>
  <c r="CM14" i="14"/>
  <c r="CI14" i="14"/>
  <c r="CW12" i="14"/>
  <c r="CR12" i="14"/>
  <c r="LD12" i="14" s="1"/>
  <c r="KI12" i="14" s="1"/>
  <c r="CN12" i="14"/>
  <c r="KZ12" i="14" s="1"/>
  <c r="KE12" i="14" s="1"/>
  <c r="CI12" i="14"/>
  <c r="CX5" i="14"/>
  <c r="LJ5" i="14" s="1"/>
  <c r="KO5" i="14" s="1"/>
  <c r="CN5" i="15"/>
  <c r="DA12" i="14"/>
  <c r="DB14" i="14"/>
  <c r="LN14" i="14" s="1"/>
  <c r="KS14" i="14" s="1"/>
  <c r="CZ35" i="14"/>
  <c r="LL35" i="14" s="1"/>
  <c r="KQ35" i="14" s="1"/>
  <c r="S10" i="8"/>
  <c r="CP10" i="15" s="1"/>
  <c r="CV35" i="14"/>
  <c r="LH35" i="14" s="1"/>
  <c r="KM35" i="14" s="1"/>
  <c r="O10" i="8"/>
  <c r="CL10" i="15" s="1"/>
  <c r="CN35" i="14"/>
  <c r="KZ35" i="14" s="1"/>
  <c r="KE35" i="14" s="1"/>
  <c r="G10" i="8"/>
  <c r="CD10" i="15" s="1"/>
  <c r="JK10" i="15" s="1"/>
  <c r="DA35" i="14"/>
  <c r="T10" i="8"/>
  <c r="CQ10" i="15" s="1"/>
  <c r="CW35" i="14"/>
  <c r="P10" i="8"/>
  <c r="CM10" i="15" s="1"/>
  <c r="CS35" i="14"/>
  <c r="L10" i="8"/>
  <c r="CI10" i="15" s="1"/>
  <c r="CO35" i="14"/>
  <c r="H10" i="8"/>
  <c r="CE10" i="15" s="1"/>
  <c r="CK35" i="14"/>
  <c r="D10" i="8"/>
  <c r="CA10" i="15" s="1"/>
  <c r="JH10" i="15" s="1"/>
  <c r="DB35" i="14"/>
  <c r="LN35" i="14" s="1"/>
  <c r="KS35" i="14" s="1"/>
  <c r="U10" i="8"/>
  <c r="CR10" i="15" s="1"/>
  <c r="CX35" i="14"/>
  <c r="LJ35" i="14" s="1"/>
  <c r="KO35" i="14" s="1"/>
  <c r="Q10" i="8"/>
  <c r="CN10" i="15" s="1"/>
  <c r="CT35" i="14"/>
  <c r="LF35" i="14" s="1"/>
  <c r="KK35" i="14" s="1"/>
  <c r="M10" i="8"/>
  <c r="CJ10" i="15" s="1"/>
  <c r="CP35" i="14"/>
  <c r="LB35" i="14" s="1"/>
  <c r="KG35" i="14" s="1"/>
  <c r="I10" i="8"/>
  <c r="CF10" i="15" s="1"/>
  <c r="CL35" i="14"/>
  <c r="KX35" i="14" s="1"/>
  <c r="KC35" i="14" s="1"/>
  <c r="E10" i="8"/>
  <c r="CB10" i="15" s="1"/>
  <c r="JI10" i="15" s="1"/>
  <c r="HX170" i="14"/>
  <c r="HJ170" i="14" s="1"/>
  <c r="FV170" i="14"/>
  <c r="HU170" i="14"/>
  <c r="HK170" i="14" s="1"/>
  <c r="FW170" i="14"/>
  <c r="CY35" i="14"/>
  <c r="R10" i="8"/>
  <c r="CO10" i="15" s="1"/>
  <c r="CU35" i="14"/>
  <c r="N10" i="8"/>
  <c r="CK10" i="15" s="1"/>
  <c r="CQ35" i="14"/>
  <c r="J10" i="8"/>
  <c r="CG10" i="15" s="1"/>
  <c r="CM35" i="14"/>
  <c r="F10" i="8"/>
  <c r="CC10" i="15" s="1"/>
  <c r="CI35" i="14"/>
  <c r="CR35" i="14"/>
  <c r="LD35" i="14" s="1"/>
  <c r="KI35" i="14" s="1"/>
  <c r="K10" i="8"/>
  <c r="CH10" i="15" s="1"/>
  <c r="CJ35" i="14"/>
  <c r="KV35" i="14" s="1"/>
  <c r="KA35" i="14" s="1"/>
  <c r="C10" i="8"/>
  <c r="BZ10" i="15" s="1"/>
  <c r="HV170" i="14"/>
  <c r="HL170" i="14" s="1"/>
  <c r="FX170" i="14"/>
  <c r="HW170" i="14"/>
  <c r="HI170" i="14" s="1"/>
  <c r="S218" i="8"/>
  <c r="S193" i="8"/>
  <c r="CP33" i="15" s="1"/>
  <c r="JW33" i="15" s="1"/>
  <c r="O218" i="8"/>
  <c r="O193" i="8"/>
  <c r="CL33" i="15" s="1"/>
  <c r="K218" i="8"/>
  <c r="K193" i="8"/>
  <c r="CH33" i="15" s="1"/>
  <c r="JO33" i="15" s="1"/>
  <c r="G218" i="8"/>
  <c r="G193" i="8"/>
  <c r="CD33" i="15" s="1"/>
  <c r="JK33" i="15" s="1"/>
  <c r="C218" i="8"/>
  <c r="C193" i="8"/>
  <c r="BZ33" i="15" s="1"/>
  <c r="S217" i="8"/>
  <c r="S192" i="8"/>
  <c r="CP32" i="15" s="1"/>
  <c r="JW32" i="15" s="1"/>
  <c r="O217" i="8"/>
  <c r="O192" i="8"/>
  <c r="CL32" i="15" s="1"/>
  <c r="K217" i="8"/>
  <c r="K192" i="8"/>
  <c r="CH32" i="15" s="1"/>
  <c r="JO32" i="15" s="1"/>
  <c r="G217" i="8"/>
  <c r="G192" i="8"/>
  <c r="CD32" i="15" s="1"/>
  <c r="JK32" i="15" s="1"/>
  <c r="C217" i="8"/>
  <c r="C192" i="8"/>
  <c r="BZ32" i="15" s="1"/>
  <c r="Q219" i="8"/>
  <c r="Q194" i="8"/>
  <c r="M219" i="8"/>
  <c r="M194" i="8"/>
  <c r="I219" i="8"/>
  <c r="I194" i="8"/>
  <c r="E219" i="8"/>
  <c r="E194" i="8"/>
  <c r="U216" i="8"/>
  <c r="U191" i="8"/>
  <c r="CR31" i="15" s="1"/>
  <c r="JY31" i="15" s="1"/>
  <c r="Q216" i="8"/>
  <c r="Q191" i="8"/>
  <c r="CN31" i="15" s="1"/>
  <c r="M216" i="8"/>
  <c r="M191" i="8"/>
  <c r="CJ31" i="15" s="1"/>
  <c r="JQ31" i="15" s="1"/>
  <c r="I216" i="8"/>
  <c r="I191" i="8"/>
  <c r="CF31" i="15" s="1"/>
  <c r="E216" i="8"/>
  <c r="E191" i="8"/>
  <c r="CB31" i="15" s="1"/>
  <c r="JI31" i="15" s="1"/>
  <c r="U215" i="8"/>
  <c r="U190" i="8"/>
  <c r="CR30" i="15" s="1"/>
  <c r="JY30" i="15" s="1"/>
  <c r="Q215" i="8"/>
  <c r="Q190" i="8"/>
  <c r="CN30" i="15" s="1"/>
  <c r="M215" i="8"/>
  <c r="M190" i="8"/>
  <c r="CJ30" i="15" s="1"/>
  <c r="JQ30" i="15" s="1"/>
  <c r="I215" i="8"/>
  <c r="I190" i="8"/>
  <c r="CF30" i="15" s="1"/>
  <c r="E215" i="8"/>
  <c r="E190" i="8"/>
  <c r="CB30" i="15" s="1"/>
  <c r="JI30" i="15" s="1"/>
  <c r="U214" i="8"/>
  <c r="U189" i="8"/>
  <c r="CR29" i="15" s="1"/>
  <c r="JY29" i="15" s="1"/>
  <c r="Q214" i="8"/>
  <c r="Q189" i="8"/>
  <c r="CN29" i="15" s="1"/>
  <c r="M214" i="8"/>
  <c r="M189" i="8"/>
  <c r="CJ29" i="15" s="1"/>
  <c r="JQ29" i="15" s="1"/>
  <c r="I214" i="8"/>
  <c r="I189" i="8"/>
  <c r="CF29" i="15" s="1"/>
  <c r="E214" i="8"/>
  <c r="E189" i="8"/>
  <c r="CB29" i="15" s="1"/>
  <c r="JI29" i="15" s="1"/>
  <c r="U213" i="8"/>
  <c r="U188" i="8"/>
  <c r="CR28" i="15" s="1"/>
  <c r="JY28" i="15" s="1"/>
  <c r="Q213" i="8"/>
  <c r="Q188" i="8"/>
  <c r="CN28" i="15" s="1"/>
  <c r="M213" i="8"/>
  <c r="M188" i="8"/>
  <c r="CJ28" i="15" s="1"/>
  <c r="JQ28" i="15" s="1"/>
  <c r="I213" i="8"/>
  <c r="I188" i="8"/>
  <c r="CF28" i="15" s="1"/>
  <c r="E213" i="8"/>
  <c r="E188" i="8"/>
  <c r="CB28" i="15" s="1"/>
  <c r="JI28" i="15" s="1"/>
  <c r="U212" i="8"/>
  <c r="U187" i="8"/>
  <c r="CR27" i="15" s="1"/>
  <c r="JY27" i="15" s="1"/>
  <c r="Q212" i="8"/>
  <c r="Q187" i="8"/>
  <c r="CN27" i="15" s="1"/>
  <c r="M212" i="8"/>
  <c r="M187" i="8"/>
  <c r="CJ27" i="15" s="1"/>
  <c r="JQ27" i="15" s="1"/>
  <c r="I212" i="8"/>
  <c r="I187" i="8"/>
  <c r="CF27" i="15" s="1"/>
  <c r="E212" i="8"/>
  <c r="E187" i="8"/>
  <c r="CB27" i="15" s="1"/>
  <c r="JI27" i="15" s="1"/>
  <c r="U211" i="8"/>
  <c r="U186" i="8"/>
  <c r="CR26" i="15" s="1"/>
  <c r="JY26" i="15" s="1"/>
  <c r="Q211" i="8"/>
  <c r="Q186" i="8"/>
  <c r="CN26" i="15" s="1"/>
  <c r="M211" i="8"/>
  <c r="M186" i="8"/>
  <c r="CJ26" i="15" s="1"/>
  <c r="JQ26" i="15" s="1"/>
  <c r="I211" i="8"/>
  <c r="I186" i="8"/>
  <c r="CF26" i="15" s="1"/>
  <c r="E211" i="8"/>
  <c r="E186" i="8"/>
  <c r="CB26" i="15" s="1"/>
  <c r="JI26" i="15" s="1"/>
  <c r="U210" i="8"/>
  <c r="U185" i="8"/>
  <c r="CR25" i="15" s="1"/>
  <c r="JY25" i="15" s="1"/>
  <c r="Q210" i="8"/>
  <c r="Q185" i="8"/>
  <c r="CN25" i="15" s="1"/>
  <c r="M210" i="8"/>
  <c r="M185" i="8"/>
  <c r="CJ25" i="15" s="1"/>
  <c r="JQ25" i="15" s="1"/>
  <c r="I210" i="8"/>
  <c r="I185" i="8"/>
  <c r="CF25" i="15" s="1"/>
  <c r="E210" i="8"/>
  <c r="E185" i="8"/>
  <c r="CB25" i="15" s="1"/>
  <c r="JI25" i="15" s="1"/>
  <c r="U209" i="8"/>
  <c r="U184" i="8"/>
  <c r="CR24" i="15" s="1"/>
  <c r="JY24" i="15" s="1"/>
  <c r="Q209" i="8"/>
  <c r="Q184" i="8"/>
  <c r="CN24" i="15" s="1"/>
  <c r="M209" i="8"/>
  <c r="M184" i="8"/>
  <c r="CJ24" i="15" s="1"/>
  <c r="JQ24" i="15" s="1"/>
  <c r="I209" i="8"/>
  <c r="I184" i="8"/>
  <c r="CF24" i="15" s="1"/>
  <c r="E209" i="8"/>
  <c r="E184" i="8"/>
  <c r="CB24" i="15" s="1"/>
  <c r="JI24" i="15" s="1"/>
  <c r="U208" i="8"/>
  <c r="U183" i="8"/>
  <c r="CR23" i="15" s="1"/>
  <c r="JY23" i="15" s="1"/>
  <c r="Q208" i="8"/>
  <c r="Q183" i="8"/>
  <c r="CN23" i="15" s="1"/>
  <c r="M208" i="8"/>
  <c r="M183" i="8"/>
  <c r="CJ23" i="15" s="1"/>
  <c r="JQ23" i="15" s="1"/>
  <c r="I208" i="8"/>
  <c r="I183" i="8"/>
  <c r="CF23" i="15" s="1"/>
  <c r="E208" i="8"/>
  <c r="E183" i="8"/>
  <c r="CB23" i="15" s="1"/>
  <c r="JI23" i="15" s="1"/>
  <c r="U207" i="8"/>
  <c r="U182" i="8"/>
  <c r="CR22" i="15" s="1"/>
  <c r="JY22" i="15" s="1"/>
  <c r="Q207" i="8"/>
  <c r="Q182" i="8"/>
  <c r="CN22" i="15" s="1"/>
  <c r="M207" i="8"/>
  <c r="M182" i="8"/>
  <c r="CJ22" i="15" s="1"/>
  <c r="JQ22" i="15" s="1"/>
  <c r="I207" i="8"/>
  <c r="I182" i="8"/>
  <c r="CF22" i="15" s="1"/>
  <c r="E207" i="8"/>
  <c r="E182" i="8"/>
  <c r="CB22" i="15" s="1"/>
  <c r="JI22" i="15" s="1"/>
  <c r="U206" i="8"/>
  <c r="U181" i="8"/>
  <c r="CR21" i="15" s="1"/>
  <c r="JY21" i="15" s="1"/>
  <c r="Q206" i="8"/>
  <c r="Q181" i="8"/>
  <c r="CN21" i="15" s="1"/>
  <c r="M206" i="8"/>
  <c r="M181" i="8"/>
  <c r="CJ21" i="15" s="1"/>
  <c r="JQ21" i="15" s="1"/>
  <c r="I206" i="8"/>
  <c r="I181" i="8"/>
  <c r="CF21" i="15" s="1"/>
  <c r="E206" i="8"/>
  <c r="E181" i="8"/>
  <c r="CB21" i="15" s="1"/>
  <c r="JI21" i="15" s="1"/>
  <c r="U205" i="8"/>
  <c r="U180" i="8"/>
  <c r="CR20" i="15" s="1"/>
  <c r="JY20" i="15" s="1"/>
  <c r="Q205" i="8"/>
  <c r="Q180" i="8"/>
  <c r="CN20" i="15" s="1"/>
  <c r="M205" i="8"/>
  <c r="M180" i="8"/>
  <c r="CJ20" i="15" s="1"/>
  <c r="JQ20" i="15" s="1"/>
  <c r="I205" i="8"/>
  <c r="I180" i="8"/>
  <c r="CF20" i="15" s="1"/>
  <c r="E205" i="8"/>
  <c r="E180" i="8"/>
  <c r="CB20" i="15" s="1"/>
  <c r="JI20" i="15" s="1"/>
  <c r="U204" i="8"/>
  <c r="U179" i="8"/>
  <c r="CR19" i="15" s="1"/>
  <c r="JY19" i="15" s="1"/>
  <c r="Q204" i="8"/>
  <c r="Q179" i="8"/>
  <c r="CN19" i="15" s="1"/>
  <c r="M204" i="8"/>
  <c r="M179" i="8"/>
  <c r="CJ19" i="15" s="1"/>
  <c r="JQ19" i="15" s="1"/>
  <c r="I204" i="8"/>
  <c r="I179" i="8"/>
  <c r="CF19" i="15" s="1"/>
  <c r="E204" i="8"/>
  <c r="E179" i="8"/>
  <c r="CB19" i="15" s="1"/>
  <c r="JI19" i="15" s="1"/>
  <c r="U203" i="8"/>
  <c r="U178" i="8"/>
  <c r="CR18" i="15" s="1"/>
  <c r="JY18" i="15" s="1"/>
  <c r="Q203" i="8"/>
  <c r="Q178" i="8"/>
  <c r="CN18" i="15" s="1"/>
  <c r="M203" i="8"/>
  <c r="M178" i="8"/>
  <c r="CJ18" i="15" s="1"/>
  <c r="JQ18" i="15" s="1"/>
  <c r="I203" i="8"/>
  <c r="I178" i="8"/>
  <c r="CF18" i="15" s="1"/>
  <c r="E203" i="8"/>
  <c r="E178" i="8"/>
  <c r="CB18" i="15" s="1"/>
  <c r="JI18" i="15" s="1"/>
  <c r="U202" i="8"/>
  <c r="U177" i="8"/>
  <c r="CR17" i="15" s="1"/>
  <c r="JY17" i="15" s="1"/>
  <c r="Q202" i="8"/>
  <c r="Q177" i="8"/>
  <c r="CN17" i="15" s="1"/>
  <c r="M202" i="8"/>
  <c r="M177" i="8"/>
  <c r="CJ17" i="15" s="1"/>
  <c r="JQ17" i="15" s="1"/>
  <c r="I202" i="8"/>
  <c r="I177" i="8"/>
  <c r="CF17" i="15" s="1"/>
  <c r="E202" i="8"/>
  <c r="E177" i="8"/>
  <c r="CB17" i="15" s="1"/>
  <c r="JI17" i="15" s="1"/>
  <c r="U201" i="8"/>
  <c r="U176" i="8"/>
  <c r="CR16" i="15" s="1"/>
  <c r="JY16" i="15" s="1"/>
  <c r="Q201" i="8"/>
  <c r="Q176" i="8"/>
  <c r="CN16" i="15" s="1"/>
  <c r="M201" i="8"/>
  <c r="M176" i="8"/>
  <c r="CJ16" i="15" s="1"/>
  <c r="JQ16" i="15" s="1"/>
  <c r="I201" i="8"/>
  <c r="I176" i="8"/>
  <c r="CF16" i="15" s="1"/>
  <c r="E201" i="8"/>
  <c r="E176" i="8"/>
  <c r="CB16" i="15" s="1"/>
  <c r="JI16" i="15" s="1"/>
  <c r="S200" i="8"/>
  <c r="S175" i="8"/>
  <c r="CP15" i="15" s="1"/>
  <c r="JW15" i="15" s="1"/>
  <c r="O200" i="8"/>
  <c r="O175" i="8"/>
  <c r="CL15" i="15" s="1"/>
  <c r="K200" i="8"/>
  <c r="K175" i="8"/>
  <c r="CH15" i="15" s="1"/>
  <c r="JO15" i="15" s="1"/>
  <c r="G200" i="8"/>
  <c r="G175" i="8"/>
  <c r="CD15" i="15" s="1"/>
  <c r="JK15" i="15" s="1"/>
  <c r="C200" i="8"/>
  <c r="C175" i="8"/>
  <c r="BZ15" i="15" s="1"/>
  <c r="Q199" i="8"/>
  <c r="Q174" i="8"/>
  <c r="CN14" i="15" s="1"/>
  <c r="M199" i="8"/>
  <c r="M174" i="8"/>
  <c r="CJ14" i="15" s="1"/>
  <c r="JQ14" i="15" s="1"/>
  <c r="I199" i="8"/>
  <c r="I174" i="8"/>
  <c r="CF14" i="15" s="1"/>
  <c r="E199" i="8"/>
  <c r="E174" i="8"/>
  <c r="CB14" i="15" s="1"/>
  <c r="JI14" i="15" s="1"/>
  <c r="P197" i="8"/>
  <c r="P172" i="8"/>
  <c r="K197" i="8"/>
  <c r="K172" i="8"/>
  <c r="G197" i="8"/>
  <c r="G172" i="8"/>
  <c r="B197" i="8"/>
  <c r="B172" i="8"/>
  <c r="T197" i="8"/>
  <c r="T172" i="8"/>
  <c r="U200" i="8"/>
  <c r="U175" i="8"/>
  <c r="CR15" i="15" s="1"/>
  <c r="JY15" i="15" s="1"/>
  <c r="T218" i="8"/>
  <c r="T193" i="8"/>
  <c r="CQ33" i="15" s="1"/>
  <c r="JX33" i="15" s="1"/>
  <c r="P218" i="8"/>
  <c r="P193" i="8"/>
  <c r="CM33" i="15" s="1"/>
  <c r="L218" i="8"/>
  <c r="L193" i="8"/>
  <c r="CI33" i="15" s="1"/>
  <c r="JP33" i="15" s="1"/>
  <c r="H218" i="8"/>
  <c r="H193" i="8"/>
  <c r="CE33" i="15" s="1"/>
  <c r="D218" i="8"/>
  <c r="D193" i="8"/>
  <c r="CA33" i="15" s="1"/>
  <c r="JH33" i="15" s="1"/>
  <c r="T217" i="8"/>
  <c r="T192" i="8"/>
  <c r="CQ32" i="15" s="1"/>
  <c r="JX32" i="15" s="1"/>
  <c r="P217" i="8"/>
  <c r="P192" i="8"/>
  <c r="CM32" i="15" s="1"/>
  <c r="L217" i="8"/>
  <c r="L192" i="8"/>
  <c r="CI32" i="15" s="1"/>
  <c r="JP32" i="15" s="1"/>
  <c r="H217" i="8"/>
  <c r="H192" i="8"/>
  <c r="CE32" i="15" s="1"/>
  <c r="D217" i="8"/>
  <c r="D192" i="8"/>
  <c r="CA32" i="15" s="1"/>
  <c r="JH32" i="15" s="1"/>
  <c r="R219" i="8"/>
  <c r="R194" i="8"/>
  <c r="N219" i="8"/>
  <c r="N194" i="8"/>
  <c r="J219" i="8"/>
  <c r="J194" i="8"/>
  <c r="F219" i="8"/>
  <c r="F194" i="8"/>
  <c r="B219" i="8"/>
  <c r="B194" i="8"/>
  <c r="R216" i="8"/>
  <c r="R191" i="8"/>
  <c r="CO31" i="15" s="1"/>
  <c r="JV31" i="15" s="1"/>
  <c r="N216" i="8"/>
  <c r="N191" i="8"/>
  <c r="CK31" i="15" s="1"/>
  <c r="J216" i="8"/>
  <c r="J191" i="8"/>
  <c r="CG31" i="15" s="1"/>
  <c r="JN31" i="15" s="1"/>
  <c r="F216" i="8"/>
  <c r="F191" i="8"/>
  <c r="CC31" i="15" s="1"/>
  <c r="JJ31" i="15" s="1"/>
  <c r="B216" i="8"/>
  <c r="B191" i="8"/>
  <c r="BY31" i="15" s="1"/>
  <c r="R215" i="8"/>
  <c r="R190" i="8"/>
  <c r="CO30" i="15" s="1"/>
  <c r="JV30" i="15" s="1"/>
  <c r="N215" i="8"/>
  <c r="N190" i="8"/>
  <c r="CK30" i="15" s="1"/>
  <c r="J215" i="8"/>
  <c r="J190" i="8"/>
  <c r="CG30" i="15" s="1"/>
  <c r="JN30" i="15" s="1"/>
  <c r="F215" i="8"/>
  <c r="F190" i="8"/>
  <c r="CC30" i="15" s="1"/>
  <c r="JJ30" i="15" s="1"/>
  <c r="B215" i="8"/>
  <c r="B190" i="8"/>
  <c r="BY30" i="15" s="1"/>
  <c r="R214" i="8"/>
  <c r="R189" i="8"/>
  <c r="CO29" i="15" s="1"/>
  <c r="JV29" i="15" s="1"/>
  <c r="N214" i="8"/>
  <c r="N189" i="8"/>
  <c r="CK29" i="15" s="1"/>
  <c r="J214" i="8"/>
  <c r="J189" i="8"/>
  <c r="CG29" i="15" s="1"/>
  <c r="JN29" i="15" s="1"/>
  <c r="F214" i="8"/>
  <c r="F189" i="8"/>
  <c r="CC29" i="15" s="1"/>
  <c r="JJ29" i="15" s="1"/>
  <c r="B214" i="8"/>
  <c r="B189" i="8"/>
  <c r="BY29" i="15" s="1"/>
  <c r="R213" i="8"/>
  <c r="R188" i="8"/>
  <c r="CO28" i="15" s="1"/>
  <c r="JV28" i="15" s="1"/>
  <c r="N213" i="8"/>
  <c r="N188" i="8"/>
  <c r="CK28" i="15" s="1"/>
  <c r="J213" i="8"/>
  <c r="J188" i="8"/>
  <c r="CG28" i="15" s="1"/>
  <c r="JN28" i="15" s="1"/>
  <c r="F213" i="8"/>
  <c r="F188" i="8"/>
  <c r="CC28" i="15" s="1"/>
  <c r="JJ28" i="15" s="1"/>
  <c r="B213" i="8"/>
  <c r="B188" i="8"/>
  <c r="BY28" i="15" s="1"/>
  <c r="R212" i="8"/>
  <c r="R187" i="8"/>
  <c r="CO27" i="15" s="1"/>
  <c r="JV27" i="15" s="1"/>
  <c r="N212" i="8"/>
  <c r="N187" i="8"/>
  <c r="CK27" i="15" s="1"/>
  <c r="J212" i="8"/>
  <c r="J187" i="8"/>
  <c r="CG27" i="15" s="1"/>
  <c r="JN27" i="15" s="1"/>
  <c r="F212" i="8"/>
  <c r="F187" i="8"/>
  <c r="CC27" i="15" s="1"/>
  <c r="JJ27" i="15" s="1"/>
  <c r="B212" i="8"/>
  <c r="B187" i="8"/>
  <c r="BY27" i="15" s="1"/>
  <c r="R211" i="8"/>
  <c r="R186" i="8"/>
  <c r="CO26" i="15" s="1"/>
  <c r="JV26" i="15" s="1"/>
  <c r="N211" i="8"/>
  <c r="N186" i="8"/>
  <c r="CK26" i="15" s="1"/>
  <c r="J211" i="8"/>
  <c r="J186" i="8"/>
  <c r="CG26" i="15" s="1"/>
  <c r="JN26" i="15" s="1"/>
  <c r="F211" i="8"/>
  <c r="F186" i="8"/>
  <c r="CC26" i="15" s="1"/>
  <c r="JJ26" i="15" s="1"/>
  <c r="B211" i="8"/>
  <c r="B186" i="8"/>
  <c r="BY26" i="15" s="1"/>
  <c r="R210" i="8"/>
  <c r="R185" i="8"/>
  <c r="CO25" i="15" s="1"/>
  <c r="JV25" i="15" s="1"/>
  <c r="N210" i="8"/>
  <c r="N185" i="8"/>
  <c r="CK25" i="15" s="1"/>
  <c r="J210" i="8"/>
  <c r="J185" i="8"/>
  <c r="CG25" i="15" s="1"/>
  <c r="JN25" i="15" s="1"/>
  <c r="F210" i="8"/>
  <c r="F185" i="8"/>
  <c r="CC25" i="15" s="1"/>
  <c r="JJ25" i="15" s="1"/>
  <c r="B210" i="8"/>
  <c r="B185" i="8"/>
  <c r="BY25" i="15" s="1"/>
  <c r="R209" i="8"/>
  <c r="R184" i="8"/>
  <c r="CO24" i="15" s="1"/>
  <c r="JV24" i="15" s="1"/>
  <c r="N209" i="8"/>
  <c r="N184" i="8"/>
  <c r="CK24" i="15" s="1"/>
  <c r="J209" i="8"/>
  <c r="J184" i="8"/>
  <c r="CG24" i="15" s="1"/>
  <c r="JN24" i="15" s="1"/>
  <c r="F209" i="8"/>
  <c r="F184" i="8"/>
  <c r="CC24" i="15" s="1"/>
  <c r="JJ24" i="15" s="1"/>
  <c r="B209" i="8"/>
  <c r="B184" i="8"/>
  <c r="BY24" i="15" s="1"/>
  <c r="R208" i="8"/>
  <c r="R183" i="8"/>
  <c r="CO23" i="15" s="1"/>
  <c r="JV23" i="15" s="1"/>
  <c r="N208" i="8"/>
  <c r="N183" i="8"/>
  <c r="CK23" i="15" s="1"/>
  <c r="J208" i="8"/>
  <c r="J183" i="8"/>
  <c r="CG23" i="15" s="1"/>
  <c r="JN23" i="15" s="1"/>
  <c r="F208" i="8"/>
  <c r="F183" i="8"/>
  <c r="CC23" i="15" s="1"/>
  <c r="JJ23" i="15" s="1"/>
  <c r="B208" i="8"/>
  <c r="B183" i="8"/>
  <c r="BY23" i="15" s="1"/>
  <c r="R207" i="8"/>
  <c r="R182" i="8"/>
  <c r="CO22" i="15" s="1"/>
  <c r="JV22" i="15" s="1"/>
  <c r="N207" i="8"/>
  <c r="N182" i="8"/>
  <c r="CK22" i="15" s="1"/>
  <c r="J207" i="8"/>
  <c r="J182" i="8"/>
  <c r="CG22" i="15" s="1"/>
  <c r="JN22" i="15" s="1"/>
  <c r="F207" i="8"/>
  <c r="F182" i="8"/>
  <c r="CC22" i="15" s="1"/>
  <c r="JJ22" i="15" s="1"/>
  <c r="B207" i="8"/>
  <c r="B182" i="8"/>
  <c r="BY22" i="15" s="1"/>
  <c r="R206" i="8"/>
  <c r="R181" i="8"/>
  <c r="CO21" i="15" s="1"/>
  <c r="JV21" i="15" s="1"/>
  <c r="N206" i="8"/>
  <c r="N181" i="8"/>
  <c r="CK21" i="15" s="1"/>
  <c r="J206" i="8"/>
  <c r="J181" i="8"/>
  <c r="CG21" i="15" s="1"/>
  <c r="JN21" i="15" s="1"/>
  <c r="F206" i="8"/>
  <c r="F181" i="8"/>
  <c r="CC21" i="15" s="1"/>
  <c r="JJ21" i="15" s="1"/>
  <c r="B206" i="8"/>
  <c r="B181" i="8"/>
  <c r="BY21" i="15" s="1"/>
  <c r="R205" i="8"/>
  <c r="R180" i="8"/>
  <c r="CO20" i="15" s="1"/>
  <c r="JV20" i="15" s="1"/>
  <c r="N205" i="8"/>
  <c r="N180" i="8"/>
  <c r="CK20" i="15" s="1"/>
  <c r="J205" i="8"/>
  <c r="J180" i="8"/>
  <c r="CG20" i="15" s="1"/>
  <c r="JN20" i="15" s="1"/>
  <c r="F205" i="8"/>
  <c r="F180" i="8"/>
  <c r="CC20" i="15" s="1"/>
  <c r="JJ20" i="15" s="1"/>
  <c r="B205" i="8"/>
  <c r="B180" i="8"/>
  <c r="BY20" i="15" s="1"/>
  <c r="R204" i="8"/>
  <c r="R179" i="8"/>
  <c r="CO19" i="15" s="1"/>
  <c r="JV19" i="15" s="1"/>
  <c r="N204" i="8"/>
  <c r="N179" i="8"/>
  <c r="CK19" i="15" s="1"/>
  <c r="J204" i="8"/>
  <c r="J179" i="8"/>
  <c r="CG19" i="15" s="1"/>
  <c r="JN19" i="15" s="1"/>
  <c r="F204" i="8"/>
  <c r="F179" i="8"/>
  <c r="CC19" i="15" s="1"/>
  <c r="JJ19" i="15" s="1"/>
  <c r="B204" i="8"/>
  <c r="B179" i="8"/>
  <c r="BY19" i="15" s="1"/>
  <c r="R203" i="8"/>
  <c r="R178" i="8"/>
  <c r="CO18" i="15" s="1"/>
  <c r="JV18" i="15" s="1"/>
  <c r="N203" i="8"/>
  <c r="N178" i="8"/>
  <c r="CK18" i="15" s="1"/>
  <c r="J203" i="8"/>
  <c r="J178" i="8"/>
  <c r="CG18" i="15" s="1"/>
  <c r="JN18" i="15" s="1"/>
  <c r="F203" i="8"/>
  <c r="F178" i="8"/>
  <c r="CC18" i="15" s="1"/>
  <c r="JJ18" i="15" s="1"/>
  <c r="B203" i="8"/>
  <c r="B178" i="8"/>
  <c r="BY18" i="15" s="1"/>
  <c r="R202" i="8"/>
  <c r="R177" i="8"/>
  <c r="CO17" i="15" s="1"/>
  <c r="JV17" i="15" s="1"/>
  <c r="N202" i="8"/>
  <c r="N177" i="8"/>
  <c r="CK17" i="15" s="1"/>
  <c r="J202" i="8"/>
  <c r="J177" i="8"/>
  <c r="CG17" i="15" s="1"/>
  <c r="JN17" i="15" s="1"/>
  <c r="F202" i="8"/>
  <c r="F177" i="8"/>
  <c r="CC17" i="15" s="1"/>
  <c r="JJ17" i="15" s="1"/>
  <c r="B202" i="8"/>
  <c r="B177" i="8"/>
  <c r="BY17" i="15" s="1"/>
  <c r="R201" i="8"/>
  <c r="R176" i="8"/>
  <c r="CO16" i="15" s="1"/>
  <c r="JV16" i="15" s="1"/>
  <c r="N201" i="8"/>
  <c r="N176" i="8"/>
  <c r="CK16" i="15" s="1"/>
  <c r="J201" i="8"/>
  <c r="J176" i="8"/>
  <c r="CG16" i="15" s="1"/>
  <c r="JN16" i="15" s="1"/>
  <c r="F201" i="8"/>
  <c r="F176" i="8"/>
  <c r="CC16" i="15" s="1"/>
  <c r="JJ16" i="15" s="1"/>
  <c r="B201" i="8"/>
  <c r="B176" i="8"/>
  <c r="BY16" i="15" s="1"/>
  <c r="P200" i="8"/>
  <c r="P175" i="8"/>
  <c r="CM15" i="15" s="1"/>
  <c r="L200" i="8"/>
  <c r="L175" i="8"/>
  <c r="CI15" i="15" s="1"/>
  <c r="JP15" i="15" s="1"/>
  <c r="H200" i="8"/>
  <c r="H175" i="8"/>
  <c r="CE15" i="15" s="1"/>
  <c r="D200" i="8"/>
  <c r="D175" i="8"/>
  <c r="CA15" i="15" s="1"/>
  <c r="JH15" i="15" s="1"/>
  <c r="R199" i="8"/>
  <c r="R174" i="8"/>
  <c r="CO14" i="15" s="1"/>
  <c r="JV14" i="15" s="1"/>
  <c r="N199" i="8"/>
  <c r="N174" i="8"/>
  <c r="CK14" i="15" s="1"/>
  <c r="J199" i="8"/>
  <c r="J174" i="8"/>
  <c r="CG14" i="15" s="1"/>
  <c r="JN14" i="15" s="1"/>
  <c r="F199" i="8"/>
  <c r="F174" i="8"/>
  <c r="CC14" i="15" s="1"/>
  <c r="JJ14" i="15" s="1"/>
  <c r="B199" i="8"/>
  <c r="B174" i="8"/>
  <c r="BY14" i="15" s="1"/>
  <c r="Q197" i="8"/>
  <c r="Q172" i="8"/>
  <c r="L197" i="8"/>
  <c r="L172" i="8"/>
  <c r="H197" i="8"/>
  <c r="H172" i="8"/>
  <c r="C197" i="8"/>
  <c r="C172" i="8"/>
  <c r="M197" i="8"/>
  <c r="M172" i="8"/>
  <c r="T219" i="8"/>
  <c r="T194" i="8"/>
  <c r="T199" i="8"/>
  <c r="T174" i="8"/>
  <c r="CQ14" i="15" s="1"/>
  <c r="JX14" i="15" s="1"/>
  <c r="U218" i="8"/>
  <c r="U193" i="8"/>
  <c r="CR33" i="15" s="1"/>
  <c r="JY33" i="15" s="1"/>
  <c r="Q218" i="8"/>
  <c r="Q193" i="8"/>
  <c r="CN33" i="15" s="1"/>
  <c r="M218" i="8"/>
  <c r="M193" i="8"/>
  <c r="CJ33" i="15" s="1"/>
  <c r="JQ33" i="15" s="1"/>
  <c r="I218" i="8"/>
  <c r="I193" i="8"/>
  <c r="CF33" i="15" s="1"/>
  <c r="E218" i="8"/>
  <c r="E193" i="8"/>
  <c r="CB33" i="15" s="1"/>
  <c r="JI33" i="15" s="1"/>
  <c r="U217" i="8"/>
  <c r="U192" i="8"/>
  <c r="CR32" i="15" s="1"/>
  <c r="JY32" i="15" s="1"/>
  <c r="Q217" i="8"/>
  <c r="Q192" i="8"/>
  <c r="CN32" i="15" s="1"/>
  <c r="M217" i="8"/>
  <c r="M192" i="8"/>
  <c r="CJ32" i="15" s="1"/>
  <c r="JQ32" i="15" s="1"/>
  <c r="I217" i="8"/>
  <c r="I192" i="8"/>
  <c r="CF32" i="15" s="1"/>
  <c r="E217" i="8"/>
  <c r="E192" i="8"/>
  <c r="CB32" i="15" s="1"/>
  <c r="JI32" i="15" s="1"/>
  <c r="S219" i="8"/>
  <c r="S194" i="8"/>
  <c r="O219" i="8"/>
  <c r="O194" i="8"/>
  <c r="K219" i="8"/>
  <c r="K194" i="8"/>
  <c r="G219" i="8"/>
  <c r="G194" i="8"/>
  <c r="C219" i="8"/>
  <c r="C194" i="8"/>
  <c r="S216" i="8"/>
  <c r="S191" i="8"/>
  <c r="CP31" i="15" s="1"/>
  <c r="JW31" i="15" s="1"/>
  <c r="O216" i="8"/>
  <c r="O191" i="8"/>
  <c r="CL31" i="15" s="1"/>
  <c r="K216" i="8"/>
  <c r="K191" i="8"/>
  <c r="CH31" i="15" s="1"/>
  <c r="JO31" i="15" s="1"/>
  <c r="G216" i="8"/>
  <c r="G191" i="8"/>
  <c r="CD31" i="15" s="1"/>
  <c r="JK31" i="15" s="1"/>
  <c r="C216" i="8"/>
  <c r="C191" i="8"/>
  <c r="BZ31" i="15" s="1"/>
  <c r="S215" i="8"/>
  <c r="S190" i="8"/>
  <c r="CP30" i="15" s="1"/>
  <c r="JW30" i="15" s="1"/>
  <c r="O215" i="8"/>
  <c r="O190" i="8"/>
  <c r="CL30" i="15" s="1"/>
  <c r="K215" i="8"/>
  <c r="K190" i="8"/>
  <c r="CH30" i="15" s="1"/>
  <c r="JO30" i="15" s="1"/>
  <c r="G215" i="8"/>
  <c r="G190" i="8"/>
  <c r="CD30" i="15" s="1"/>
  <c r="JK30" i="15" s="1"/>
  <c r="C215" i="8"/>
  <c r="C190" i="8"/>
  <c r="BZ30" i="15" s="1"/>
  <c r="S214" i="8"/>
  <c r="S189" i="8"/>
  <c r="CP29" i="15" s="1"/>
  <c r="JW29" i="15" s="1"/>
  <c r="O214" i="8"/>
  <c r="O189" i="8"/>
  <c r="CL29" i="15" s="1"/>
  <c r="K214" i="8"/>
  <c r="K189" i="8"/>
  <c r="CH29" i="15" s="1"/>
  <c r="JO29" i="15" s="1"/>
  <c r="G214" i="8"/>
  <c r="G189" i="8"/>
  <c r="CD29" i="15" s="1"/>
  <c r="JK29" i="15" s="1"/>
  <c r="C214" i="8"/>
  <c r="C189" i="8"/>
  <c r="BZ29" i="15" s="1"/>
  <c r="S213" i="8"/>
  <c r="S188" i="8"/>
  <c r="CP28" i="15" s="1"/>
  <c r="JW28" i="15" s="1"/>
  <c r="O213" i="8"/>
  <c r="O188" i="8"/>
  <c r="CL28" i="15" s="1"/>
  <c r="K213" i="8"/>
  <c r="K188" i="8"/>
  <c r="CH28" i="15" s="1"/>
  <c r="JO28" i="15" s="1"/>
  <c r="G213" i="8"/>
  <c r="G188" i="8"/>
  <c r="CD28" i="15" s="1"/>
  <c r="JK28" i="15" s="1"/>
  <c r="C213" i="8"/>
  <c r="C188" i="8"/>
  <c r="BZ28" i="15" s="1"/>
  <c r="S212" i="8"/>
  <c r="S187" i="8"/>
  <c r="CP27" i="15" s="1"/>
  <c r="JW27" i="15" s="1"/>
  <c r="O212" i="8"/>
  <c r="O187" i="8"/>
  <c r="CL27" i="15" s="1"/>
  <c r="K212" i="8"/>
  <c r="K187" i="8"/>
  <c r="CH27" i="15" s="1"/>
  <c r="JO27" i="15" s="1"/>
  <c r="G212" i="8"/>
  <c r="G187" i="8"/>
  <c r="CD27" i="15" s="1"/>
  <c r="JK27" i="15" s="1"/>
  <c r="C212" i="8"/>
  <c r="C187" i="8"/>
  <c r="BZ27" i="15" s="1"/>
  <c r="S211" i="8"/>
  <c r="S186" i="8"/>
  <c r="CP26" i="15" s="1"/>
  <c r="JW26" i="15" s="1"/>
  <c r="O211" i="8"/>
  <c r="O186" i="8"/>
  <c r="CL26" i="15" s="1"/>
  <c r="K211" i="8"/>
  <c r="K186" i="8"/>
  <c r="CH26" i="15" s="1"/>
  <c r="JO26" i="15" s="1"/>
  <c r="G211" i="8"/>
  <c r="G186" i="8"/>
  <c r="CD26" i="15" s="1"/>
  <c r="JK26" i="15" s="1"/>
  <c r="C211" i="8"/>
  <c r="C186" i="8"/>
  <c r="BZ26" i="15" s="1"/>
  <c r="S210" i="8"/>
  <c r="S185" i="8"/>
  <c r="CP25" i="15" s="1"/>
  <c r="JW25" i="15" s="1"/>
  <c r="O210" i="8"/>
  <c r="O185" i="8"/>
  <c r="CL25" i="15" s="1"/>
  <c r="K210" i="8"/>
  <c r="K185" i="8"/>
  <c r="CH25" i="15" s="1"/>
  <c r="JO25" i="15" s="1"/>
  <c r="G210" i="8"/>
  <c r="G185" i="8"/>
  <c r="CD25" i="15" s="1"/>
  <c r="JK25" i="15" s="1"/>
  <c r="C210" i="8"/>
  <c r="C185" i="8"/>
  <c r="BZ25" i="15" s="1"/>
  <c r="S209" i="8"/>
  <c r="S184" i="8"/>
  <c r="CP24" i="15" s="1"/>
  <c r="JW24" i="15" s="1"/>
  <c r="O209" i="8"/>
  <c r="O184" i="8"/>
  <c r="CL24" i="15" s="1"/>
  <c r="K209" i="8"/>
  <c r="K184" i="8"/>
  <c r="CH24" i="15" s="1"/>
  <c r="JO24" i="15" s="1"/>
  <c r="G209" i="8"/>
  <c r="G184" i="8"/>
  <c r="CD24" i="15" s="1"/>
  <c r="JK24" i="15" s="1"/>
  <c r="C209" i="8"/>
  <c r="C184" i="8"/>
  <c r="BZ24" i="15" s="1"/>
  <c r="S208" i="8"/>
  <c r="S183" i="8"/>
  <c r="CP23" i="15" s="1"/>
  <c r="JW23" i="15" s="1"/>
  <c r="O208" i="8"/>
  <c r="O183" i="8"/>
  <c r="CL23" i="15" s="1"/>
  <c r="K208" i="8"/>
  <c r="K183" i="8"/>
  <c r="CH23" i="15" s="1"/>
  <c r="JO23" i="15" s="1"/>
  <c r="G208" i="8"/>
  <c r="G183" i="8"/>
  <c r="CD23" i="15" s="1"/>
  <c r="JK23" i="15" s="1"/>
  <c r="C208" i="8"/>
  <c r="C183" i="8"/>
  <c r="BZ23" i="15" s="1"/>
  <c r="S207" i="8"/>
  <c r="S182" i="8"/>
  <c r="CP22" i="15" s="1"/>
  <c r="JW22" i="15" s="1"/>
  <c r="O207" i="8"/>
  <c r="O182" i="8"/>
  <c r="CL22" i="15" s="1"/>
  <c r="K207" i="8"/>
  <c r="K182" i="8"/>
  <c r="CH22" i="15" s="1"/>
  <c r="JO22" i="15" s="1"/>
  <c r="G207" i="8"/>
  <c r="G182" i="8"/>
  <c r="CD22" i="15" s="1"/>
  <c r="JK22" i="15" s="1"/>
  <c r="C207" i="8"/>
  <c r="C182" i="8"/>
  <c r="BZ22" i="15" s="1"/>
  <c r="S206" i="8"/>
  <c r="S181" i="8"/>
  <c r="CP21" i="15" s="1"/>
  <c r="JW21" i="15" s="1"/>
  <c r="O206" i="8"/>
  <c r="O181" i="8"/>
  <c r="CL21" i="15" s="1"/>
  <c r="K206" i="8"/>
  <c r="K181" i="8"/>
  <c r="CH21" i="15" s="1"/>
  <c r="JO21" i="15" s="1"/>
  <c r="G206" i="8"/>
  <c r="G181" i="8"/>
  <c r="CD21" i="15" s="1"/>
  <c r="JK21" i="15" s="1"/>
  <c r="C206" i="8"/>
  <c r="C181" i="8"/>
  <c r="BZ21" i="15" s="1"/>
  <c r="S205" i="8"/>
  <c r="S180" i="8"/>
  <c r="CP20" i="15" s="1"/>
  <c r="JW20" i="15" s="1"/>
  <c r="O205" i="8"/>
  <c r="O180" i="8"/>
  <c r="CL20" i="15" s="1"/>
  <c r="K205" i="8"/>
  <c r="K180" i="8"/>
  <c r="CH20" i="15" s="1"/>
  <c r="JO20" i="15" s="1"/>
  <c r="G205" i="8"/>
  <c r="G180" i="8"/>
  <c r="CD20" i="15" s="1"/>
  <c r="JK20" i="15" s="1"/>
  <c r="C205" i="8"/>
  <c r="C180" i="8"/>
  <c r="BZ20" i="15" s="1"/>
  <c r="S204" i="8"/>
  <c r="S179" i="8"/>
  <c r="CP19" i="15" s="1"/>
  <c r="JW19" i="15" s="1"/>
  <c r="O204" i="8"/>
  <c r="O179" i="8"/>
  <c r="CL19" i="15" s="1"/>
  <c r="K204" i="8"/>
  <c r="K179" i="8"/>
  <c r="CH19" i="15" s="1"/>
  <c r="JO19" i="15" s="1"/>
  <c r="G204" i="8"/>
  <c r="G179" i="8"/>
  <c r="CD19" i="15" s="1"/>
  <c r="JK19" i="15" s="1"/>
  <c r="C204" i="8"/>
  <c r="C179" i="8"/>
  <c r="BZ19" i="15" s="1"/>
  <c r="S203" i="8"/>
  <c r="S178" i="8"/>
  <c r="CP18" i="15" s="1"/>
  <c r="JW18" i="15" s="1"/>
  <c r="O203" i="8"/>
  <c r="O178" i="8"/>
  <c r="CL18" i="15" s="1"/>
  <c r="K203" i="8"/>
  <c r="K178" i="8"/>
  <c r="CH18" i="15" s="1"/>
  <c r="JO18" i="15" s="1"/>
  <c r="G203" i="8"/>
  <c r="G178" i="8"/>
  <c r="CD18" i="15" s="1"/>
  <c r="JK18" i="15" s="1"/>
  <c r="C203" i="8"/>
  <c r="C178" i="8"/>
  <c r="BZ18" i="15" s="1"/>
  <c r="S202" i="8"/>
  <c r="S177" i="8"/>
  <c r="CP17" i="15" s="1"/>
  <c r="JW17" i="15" s="1"/>
  <c r="O202" i="8"/>
  <c r="O177" i="8"/>
  <c r="CL17" i="15" s="1"/>
  <c r="K202" i="8"/>
  <c r="K177" i="8"/>
  <c r="CH17" i="15" s="1"/>
  <c r="JO17" i="15" s="1"/>
  <c r="G202" i="8"/>
  <c r="G177" i="8"/>
  <c r="CD17" i="15" s="1"/>
  <c r="JK17" i="15" s="1"/>
  <c r="C202" i="8"/>
  <c r="C177" i="8"/>
  <c r="BZ17" i="15" s="1"/>
  <c r="S201" i="8"/>
  <c r="S176" i="8"/>
  <c r="CP16" i="15" s="1"/>
  <c r="JW16" i="15" s="1"/>
  <c r="O201" i="8"/>
  <c r="O176" i="8"/>
  <c r="CL16" i="15" s="1"/>
  <c r="K201" i="8"/>
  <c r="K176" i="8"/>
  <c r="CH16" i="15" s="1"/>
  <c r="JO16" i="15" s="1"/>
  <c r="G201" i="8"/>
  <c r="G176" i="8"/>
  <c r="CD16" i="15" s="1"/>
  <c r="JK16" i="15" s="1"/>
  <c r="C201" i="8"/>
  <c r="C176" i="8"/>
  <c r="BZ16" i="15" s="1"/>
  <c r="Q200" i="8"/>
  <c r="Q175" i="8"/>
  <c r="CN15" i="15" s="1"/>
  <c r="M200" i="8"/>
  <c r="M175" i="8"/>
  <c r="CJ15" i="15" s="1"/>
  <c r="JQ15" i="15" s="1"/>
  <c r="I200" i="8"/>
  <c r="I175" i="8"/>
  <c r="CF15" i="15" s="1"/>
  <c r="E200" i="8"/>
  <c r="E175" i="8"/>
  <c r="CB15" i="15" s="1"/>
  <c r="JI15" i="15" s="1"/>
  <c r="S199" i="8"/>
  <c r="S174" i="8"/>
  <c r="CP14" i="15" s="1"/>
  <c r="JW14" i="15" s="1"/>
  <c r="O199" i="8"/>
  <c r="O174" i="8"/>
  <c r="CL14" i="15" s="1"/>
  <c r="K199" i="8"/>
  <c r="K174" i="8"/>
  <c r="CH14" i="15" s="1"/>
  <c r="JO14" i="15" s="1"/>
  <c r="G199" i="8"/>
  <c r="G174" i="8"/>
  <c r="CD14" i="15" s="1"/>
  <c r="JK14" i="15" s="1"/>
  <c r="C199" i="8"/>
  <c r="C174" i="8"/>
  <c r="BZ14" i="15" s="1"/>
  <c r="R197" i="8"/>
  <c r="R172" i="8"/>
  <c r="N197" i="8"/>
  <c r="N172" i="8"/>
  <c r="I197" i="8"/>
  <c r="I172" i="8"/>
  <c r="D197" i="8"/>
  <c r="D172" i="8"/>
  <c r="E197" i="8"/>
  <c r="E172" i="8"/>
  <c r="U219" i="8"/>
  <c r="U194" i="8"/>
  <c r="U199" i="8"/>
  <c r="U174" i="8"/>
  <c r="CR14" i="15" s="1"/>
  <c r="JY14" i="15" s="1"/>
  <c r="R218" i="8"/>
  <c r="R193" i="8"/>
  <c r="CO33" i="15" s="1"/>
  <c r="JV33" i="15" s="1"/>
  <c r="N218" i="8"/>
  <c r="N193" i="8"/>
  <c r="CK33" i="15" s="1"/>
  <c r="J218" i="8"/>
  <c r="J193" i="8"/>
  <c r="CG33" i="15" s="1"/>
  <c r="JN33" i="15" s="1"/>
  <c r="F218" i="8"/>
  <c r="F193" i="8"/>
  <c r="CC33" i="15" s="1"/>
  <c r="JJ33" i="15" s="1"/>
  <c r="B218" i="8"/>
  <c r="B193" i="8"/>
  <c r="BY33" i="15" s="1"/>
  <c r="R217" i="8"/>
  <c r="R192" i="8"/>
  <c r="CO32" i="15" s="1"/>
  <c r="JV32" i="15" s="1"/>
  <c r="N217" i="8"/>
  <c r="N192" i="8"/>
  <c r="CK32" i="15" s="1"/>
  <c r="J217" i="8"/>
  <c r="J192" i="8"/>
  <c r="CG32" i="15" s="1"/>
  <c r="JN32" i="15" s="1"/>
  <c r="F217" i="8"/>
  <c r="F192" i="8"/>
  <c r="CC32" i="15" s="1"/>
  <c r="JJ32" i="15" s="1"/>
  <c r="B217" i="8"/>
  <c r="B192" i="8"/>
  <c r="BY32" i="15" s="1"/>
  <c r="P219" i="8"/>
  <c r="P194" i="8"/>
  <c r="L219" i="8"/>
  <c r="L194" i="8"/>
  <c r="H219" i="8"/>
  <c r="H194" i="8"/>
  <c r="D219" i="8"/>
  <c r="D194" i="8"/>
  <c r="T216" i="8"/>
  <c r="T191" i="8"/>
  <c r="CQ31" i="15" s="1"/>
  <c r="JX31" i="15" s="1"/>
  <c r="P216" i="8"/>
  <c r="P191" i="8"/>
  <c r="CM31" i="15" s="1"/>
  <c r="L216" i="8"/>
  <c r="L191" i="8"/>
  <c r="CI31" i="15" s="1"/>
  <c r="JP31" i="15" s="1"/>
  <c r="H216" i="8"/>
  <c r="H191" i="8"/>
  <c r="CE31" i="15" s="1"/>
  <c r="D216" i="8"/>
  <c r="D191" i="8"/>
  <c r="CA31" i="15" s="1"/>
  <c r="JH31" i="15" s="1"/>
  <c r="T215" i="8"/>
  <c r="T190" i="8"/>
  <c r="CQ30" i="15" s="1"/>
  <c r="JX30" i="15" s="1"/>
  <c r="P215" i="8"/>
  <c r="P190" i="8"/>
  <c r="CM30" i="15" s="1"/>
  <c r="L215" i="8"/>
  <c r="L190" i="8"/>
  <c r="CI30" i="15" s="1"/>
  <c r="JP30" i="15" s="1"/>
  <c r="H215" i="8"/>
  <c r="H190" i="8"/>
  <c r="CE30" i="15" s="1"/>
  <c r="D215" i="8"/>
  <c r="D190" i="8"/>
  <c r="CA30" i="15" s="1"/>
  <c r="JH30" i="15" s="1"/>
  <c r="T214" i="8"/>
  <c r="T189" i="8"/>
  <c r="CQ29" i="15" s="1"/>
  <c r="JX29" i="15" s="1"/>
  <c r="P214" i="8"/>
  <c r="P189" i="8"/>
  <c r="CM29" i="15" s="1"/>
  <c r="L214" i="8"/>
  <c r="L189" i="8"/>
  <c r="CI29" i="15" s="1"/>
  <c r="JP29" i="15" s="1"/>
  <c r="H214" i="8"/>
  <c r="H189" i="8"/>
  <c r="CE29" i="15" s="1"/>
  <c r="D214" i="8"/>
  <c r="D189" i="8"/>
  <c r="CA29" i="15" s="1"/>
  <c r="JH29" i="15" s="1"/>
  <c r="T213" i="8"/>
  <c r="T188" i="8"/>
  <c r="CQ28" i="15" s="1"/>
  <c r="JX28" i="15" s="1"/>
  <c r="P213" i="8"/>
  <c r="P188" i="8"/>
  <c r="CM28" i="15" s="1"/>
  <c r="L213" i="8"/>
  <c r="L188" i="8"/>
  <c r="CI28" i="15" s="1"/>
  <c r="JP28" i="15" s="1"/>
  <c r="H213" i="8"/>
  <c r="H188" i="8"/>
  <c r="CE28" i="15" s="1"/>
  <c r="D213" i="8"/>
  <c r="D188" i="8"/>
  <c r="CA28" i="15" s="1"/>
  <c r="JH28" i="15" s="1"/>
  <c r="T212" i="8"/>
  <c r="T187" i="8"/>
  <c r="CQ27" i="15" s="1"/>
  <c r="JX27" i="15" s="1"/>
  <c r="P212" i="8"/>
  <c r="P187" i="8"/>
  <c r="CM27" i="15" s="1"/>
  <c r="L212" i="8"/>
  <c r="L187" i="8"/>
  <c r="CI27" i="15" s="1"/>
  <c r="JP27" i="15" s="1"/>
  <c r="H212" i="8"/>
  <c r="H187" i="8"/>
  <c r="CE27" i="15" s="1"/>
  <c r="D212" i="8"/>
  <c r="D187" i="8"/>
  <c r="CA27" i="15" s="1"/>
  <c r="JH27" i="15" s="1"/>
  <c r="T211" i="8"/>
  <c r="T186" i="8"/>
  <c r="CQ26" i="15" s="1"/>
  <c r="JX26" i="15" s="1"/>
  <c r="P211" i="8"/>
  <c r="P186" i="8"/>
  <c r="CM26" i="15" s="1"/>
  <c r="L211" i="8"/>
  <c r="L186" i="8"/>
  <c r="CI26" i="15" s="1"/>
  <c r="JP26" i="15" s="1"/>
  <c r="H211" i="8"/>
  <c r="H186" i="8"/>
  <c r="CE26" i="15" s="1"/>
  <c r="D211" i="8"/>
  <c r="D186" i="8"/>
  <c r="CA26" i="15" s="1"/>
  <c r="JH26" i="15" s="1"/>
  <c r="T210" i="8"/>
  <c r="T185" i="8"/>
  <c r="CQ25" i="15" s="1"/>
  <c r="JX25" i="15" s="1"/>
  <c r="P210" i="8"/>
  <c r="P185" i="8"/>
  <c r="CM25" i="15" s="1"/>
  <c r="L210" i="8"/>
  <c r="L185" i="8"/>
  <c r="CI25" i="15" s="1"/>
  <c r="JP25" i="15" s="1"/>
  <c r="H210" i="8"/>
  <c r="H185" i="8"/>
  <c r="CE25" i="15" s="1"/>
  <c r="D210" i="8"/>
  <c r="D185" i="8"/>
  <c r="CA25" i="15" s="1"/>
  <c r="JH25" i="15" s="1"/>
  <c r="T209" i="8"/>
  <c r="T184" i="8"/>
  <c r="CQ24" i="15" s="1"/>
  <c r="JX24" i="15" s="1"/>
  <c r="P209" i="8"/>
  <c r="P184" i="8"/>
  <c r="CM24" i="15" s="1"/>
  <c r="L209" i="8"/>
  <c r="L184" i="8"/>
  <c r="CI24" i="15" s="1"/>
  <c r="JP24" i="15" s="1"/>
  <c r="H209" i="8"/>
  <c r="H184" i="8"/>
  <c r="CE24" i="15" s="1"/>
  <c r="D209" i="8"/>
  <c r="D184" i="8"/>
  <c r="CA24" i="15" s="1"/>
  <c r="JH24" i="15" s="1"/>
  <c r="T208" i="8"/>
  <c r="T183" i="8"/>
  <c r="CQ23" i="15" s="1"/>
  <c r="JX23" i="15" s="1"/>
  <c r="P208" i="8"/>
  <c r="P183" i="8"/>
  <c r="CM23" i="15" s="1"/>
  <c r="L208" i="8"/>
  <c r="L183" i="8"/>
  <c r="CI23" i="15" s="1"/>
  <c r="JP23" i="15" s="1"/>
  <c r="H208" i="8"/>
  <c r="H183" i="8"/>
  <c r="CE23" i="15" s="1"/>
  <c r="D208" i="8"/>
  <c r="D183" i="8"/>
  <c r="CA23" i="15" s="1"/>
  <c r="JH23" i="15" s="1"/>
  <c r="T207" i="8"/>
  <c r="T182" i="8"/>
  <c r="CQ22" i="15" s="1"/>
  <c r="JX22" i="15" s="1"/>
  <c r="P207" i="8"/>
  <c r="P182" i="8"/>
  <c r="CM22" i="15" s="1"/>
  <c r="L207" i="8"/>
  <c r="L182" i="8"/>
  <c r="CI22" i="15" s="1"/>
  <c r="JP22" i="15" s="1"/>
  <c r="H207" i="8"/>
  <c r="H182" i="8"/>
  <c r="CE22" i="15" s="1"/>
  <c r="D207" i="8"/>
  <c r="D182" i="8"/>
  <c r="CA22" i="15" s="1"/>
  <c r="JH22" i="15" s="1"/>
  <c r="T206" i="8"/>
  <c r="T181" i="8"/>
  <c r="CQ21" i="15" s="1"/>
  <c r="JX21" i="15" s="1"/>
  <c r="P206" i="8"/>
  <c r="P181" i="8"/>
  <c r="CM21" i="15" s="1"/>
  <c r="L206" i="8"/>
  <c r="L181" i="8"/>
  <c r="CI21" i="15" s="1"/>
  <c r="JP21" i="15" s="1"/>
  <c r="H206" i="8"/>
  <c r="H181" i="8"/>
  <c r="CE21" i="15" s="1"/>
  <c r="D206" i="8"/>
  <c r="D181" i="8"/>
  <c r="CA21" i="15" s="1"/>
  <c r="JH21" i="15" s="1"/>
  <c r="T205" i="8"/>
  <c r="T180" i="8"/>
  <c r="CQ20" i="15" s="1"/>
  <c r="JX20" i="15" s="1"/>
  <c r="P205" i="8"/>
  <c r="P180" i="8"/>
  <c r="CM20" i="15" s="1"/>
  <c r="L205" i="8"/>
  <c r="L180" i="8"/>
  <c r="CI20" i="15" s="1"/>
  <c r="JP20" i="15" s="1"/>
  <c r="H205" i="8"/>
  <c r="H180" i="8"/>
  <c r="CE20" i="15" s="1"/>
  <c r="D205" i="8"/>
  <c r="D180" i="8"/>
  <c r="CA20" i="15" s="1"/>
  <c r="JH20" i="15" s="1"/>
  <c r="T204" i="8"/>
  <c r="T179" i="8"/>
  <c r="CQ19" i="15" s="1"/>
  <c r="JX19" i="15" s="1"/>
  <c r="P204" i="8"/>
  <c r="P179" i="8"/>
  <c r="CM19" i="15" s="1"/>
  <c r="L204" i="8"/>
  <c r="L179" i="8"/>
  <c r="CI19" i="15" s="1"/>
  <c r="JP19" i="15" s="1"/>
  <c r="H204" i="8"/>
  <c r="H179" i="8"/>
  <c r="CE19" i="15" s="1"/>
  <c r="D204" i="8"/>
  <c r="D179" i="8"/>
  <c r="CA19" i="15" s="1"/>
  <c r="JH19" i="15" s="1"/>
  <c r="T203" i="8"/>
  <c r="T178" i="8"/>
  <c r="CQ18" i="15" s="1"/>
  <c r="JX18" i="15" s="1"/>
  <c r="P203" i="8"/>
  <c r="P178" i="8"/>
  <c r="CM18" i="15" s="1"/>
  <c r="L203" i="8"/>
  <c r="L178" i="8"/>
  <c r="CI18" i="15" s="1"/>
  <c r="JP18" i="15" s="1"/>
  <c r="H203" i="8"/>
  <c r="H178" i="8"/>
  <c r="CE18" i="15" s="1"/>
  <c r="D203" i="8"/>
  <c r="D178" i="8"/>
  <c r="CA18" i="15" s="1"/>
  <c r="JH18" i="15" s="1"/>
  <c r="T202" i="8"/>
  <c r="T177" i="8"/>
  <c r="CQ17" i="15" s="1"/>
  <c r="JX17" i="15" s="1"/>
  <c r="P202" i="8"/>
  <c r="P177" i="8"/>
  <c r="CM17" i="15" s="1"/>
  <c r="L202" i="8"/>
  <c r="L177" i="8"/>
  <c r="CI17" i="15" s="1"/>
  <c r="JP17" i="15" s="1"/>
  <c r="H202" i="8"/>
  <c r="H177" i="8"/>
  <c r="CE17" i="15" s="1"/>
  <c r="D202" i="8"/>
  <c r="D177" i="8"/>
  <c r="CA17" i="15" s="1"/>
  <c r="JH17" i="15" s="1"/>
  <c r="T201" i="8"/>
  <c r="T176" i="8"/>
  <c r="CQ16" i="15" s="1"/>
  <c r="JX16" i="15" s="1"/>
  <c r="P201" i="8"/>
  <c r="P176" i="8"/>
  <c r="CM16" i="15" s="1"/>
  <c r="L201" i="8"/>
  <c r="L176" i="8"/>
  <c r="CI16" i="15" s="1"/>
  <c r="JP16" i="15" s="1"/>
  <c r="H201" i="8"/>
  <c r="H176" i="8"/>
  <c r="CE16" i="15" s="1"/>
  <c r="D201" i="8"/>
  <c r="D176" i="8"/>
  <c r="CA16" i="15" s="1"/>
  <c r="JH16" i="15" s="1"/>
  <c r="R200" i="8"/>
  <c r="R175" i="8"/>
  <c r="CO15" i="15" s="1"/>
  <c r="JV15" i="15" s="1"/>
  <c r="N200" i="8"/>
  <c r="N175" i="8"/>
  <c r="CK15" i="15" s="1"/>
  <c r="J200" i="8"/>
  <c r="J175" i="8"/>
  <c r="CG15" i="15" s="1"/>
  <c r="JN15" i="15" s="1"/>
  <c r="F200" i="8"/>
  <c r="F175" i="8"/>
  <c r="CC15" i="15" s="1"/>
  <c r="JJ15" i="15" s="1"/>
  <c r="B200" i="8"/>
  <c r="B175" i="8"/>
  <c r="BY15" i="15" s="1"/>
  <c r="P199" i="8"/>
  <c r="P174" i="8"/>
  <c r="CM14" i="15" s="1"/>
  <c r="L199" i="8"/>
  <c r="L174" i="8"/>
  <c r="CI14" i="15" s="1"/>
  <c r="JP14" i="15" s="1"/>
  <c r="H199" i="8"/>
  <c r="H174" i="8"/>
  <c r="CE14" i="15" s="1"/>
  <c r="D199" i="8"/>
  <c r="D174" i="8"/>
  <c r="CA14" i="15" s="1"/>
  <c r="JH14" i="15" s="1"/>
  <c r="S197" i="8"/>
  <c r="S172" i="8"/>
  <c r="O197" i="8"/>
  <c r="O172" i="8"/>
  <c r="J197" i="8"/>
  <c r="J172" i="8"/>
  <c r="F197" i="8"/>
  <c r="F172" i="8"/>
  <c r="U197" i="8"/>
  <c r="U172" i="8"/>
  <c r="T200" i="8"/>
  <c r="T175" i="8"/>
  <c r="CQ15" i="15" s="1"/>
  <c r="JX15" i="15" s="1"/>
  <c r="D10" i="7"/>
  <c r="T11" i="8"/>
  <c r="U11" i="8"/>
  <c r="S11" i="8"/>
  <c r="O11" i="8"/>
  <c r="K11" i="8"/>
  <c r="G11" i="8"/>
  <c r="C11" i="8"/>
  <c r="Q11" i="8"/>
  <c r="P11" i="8"/>
  <c r="L11" i="8"/>
  <c r="H11" i="8"/>
  <c r="D11" i="8"/>
  <c r="M11" i="8"/>
  <c r="I11" i="8"/>
  <c r="R11" i="8"/>
  <c r="N11" i="8"/>
  <c r="J11" i="8"/>
  <c r="F11" i="8"/>
  <c r="B11" i="8"/>
  <c r="E11" i="8"/>
  <c r="B10" i="7"/>
  <c r="C10" i="7"/>
  <c r="E10" i="7"/>
  <c r="I34" i="7"/>
  <c r="HP35" i="15" s="1"/>
  <c r="H34" i="7"/>
  <c r="HO35" i="15" s="1"/>
  <c r="G34" i="7"/>
  <c r="HN35" i="15" s="1"/>
  <c r="F34" i="7"/>
  <c r="HM35" i="15" s="1"/>
  <c r="F12" i="7"/>
  <c r="G12" i="7"/>
  <c r="H12" i="7"/>
  <c r="I12" i="7"/>
  <c r="F13" i="7"/>
  <c r="G13" i="7"/>
  <c r="H13" i="7"/>
  <c r="I13" i="7"/>
  <c r="F14" i="7"/>
  <c r="G14" i="7"/>
  <c r="H14" i="7"/>
  <c r="I14" i="7"/>
  <c r="F15" i="7"/>
  <c r="G15" i="7"/>
  <c r="H15" i="7"/>
  <c r="I15" i="7"/>
  <c r="F16" i="7"/>
  <c r="G16" i="7"/>
  <c r="H16" i="7"/>
  <c r="I16" i="7"/>
  <c r="F17" i="7"/>
  <c r="G17" i="7"/>
  <c r="H17" i="7"/>
  <c r="I17" i="7"/>
  <c r="F18" i="7"/>
  <c r="G18" i="7"/>
  <c r="H18" i="7"/>
  <c r="I18" i="7"/>
  <c r="F19" i="7"/>
  <c r="G19" i="7"/>
  <c r="H19" i="7"/>
  <c r="I19" i="7"/>
  <c r="F20" i="7"/>
  <c r="G20" i="7"/>
  <c r="H20" i="7"/>
  <c r="I20" i="7"/>
  <c r="F21" i="7"/>
  <c r="G21" i="7"/>
  <c r="H21" i="7"/>
  <c r="I21" i="7"/>
  <c r="F22" i="7"/>
  <c r="G22" i="7"/>
  <c r="H22" i="7"/>
  <c r="I22" i="7"/>
  <c r="F23" i="7"/>
  <c r="G23" i="7"/>
  <c r="H23" i="7"/>
  <c r="I23" i="7"/>
  <c r="F24" i="7"/>
  <c r="G24" i="7"/>
  <c r="H24" i="7"/>
  <c r="I24" i="7"/>
  <c r="F25" i="7"/>
  <c r="G25" i="7"/>
  <c r="H25" i="7"/>
  <c r="I25" i="7"/>
  <c r="F26" i="7"/>
  <c r="G26" i="7"/>
  <c r="H26" i="7"/>
  <c r="I26" i="7"/>
  <c r="F27" i="7"/>
  <c r="G27" i="7"/>
  <c r="H27" i="7"/>
  <c r="I27" i="7"/>
  <c r="F28" i="7"/>
  <c r="G28" i="7"/>
  <c r="H28" i="7"/>
  <c r="I28" i="7"/>
  <c r="F29" i="7"/>
  <c r="G29" i="7"/>
  <c r="H29" i="7"/>
  <c r="I29" i="7"/>
  <c r="F30" i="7"/>
  <c r="G30" i="7"/>
  <c r="H30" i="7"/>
  <c r="I30" i="7"/>
  <c r="F31" i="7"/>
  <c r="G31" i="7"/>
  <c r="H31" i="7"/>
  <c r="I31" i="7"/>
  <c r="F32" i="7"/>
  <c r="G32" i="7"/>
  <c r="H32" i="7"/>
  <c r="I32" i="7"/>
  <c r="I11" i="7"/>
  <c r="H11" i="7"/>
  <c r="G11" i="7"/>
  <c r="F11" i="7"/>
  <c r="I5" i="7"/>
  <c r="H5" i="7"/>
  <c r="G5" i="7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C8" i="9"/>
  <c r="B8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4" i="9"/>
  <c r="B4" i="9"/>
  <c r="L1" i="9"/>
  <c r="H4" i="8"/>
  <c r="C4" i="8"/>
  <c r="D4" i="8"/>
  <c r="E4" i="8"/>
  <c r="F4" i="8"/>
  <c r="G4" i="8"/>
  <c r="I4" i="8"/>
  <c r="J4" i="8"/>
  <c r="K4" i="8"/>
  <c r="L4" i="8"/>
  <c r="M4" i="8"/>
  <c r="N4" i="8"/>
  <c r="O4" i="8"/>
  <c r="P4" i="8"/>
  <c r="Q4" i="8"/>
  <c r="R4" i="8"/>
  <c r="S4" i="8"/>
  <c r="T4" i="8"/>
  <c r="H8" i="8"/>
  <c r="T8" i="8"/>
  <c r="U8" i="8"/>
  <c r="U7" i="8" s="1"/>
  <c r="L1" i="8"/>
  <c r="H3" i="7"/>
  <c r="M3" i="7" s="1"/>
  <c r="M33" i="7" s="1"/>
  <c r="AJ32" i="7" s="1"/>
  <c r="B8" i="7"/>
  <c r="B189" i="7" s="1"/>
  <c r="E9" i="7"/>
  <c r="D9" i="7"/>
  <c r="C9" i="7"/>
  <c r="B9" i="7"/>
  <c r="E8" i="7"/>
  <c r="D8" i="7"/>
  <c r="C8" i="7"/>
  <c r="D4" i="7"/>
  <c r="C4" i="7"/>
  <c r="B4" i="7"/>
  <c r="J142" i="15" l="1"/>
  <c r="KU12" i="14"/>
  <c r="JZ12" i="14" s="1"/>
  <c r="LG16" i="14"/>
  <c r="KL16" i="14" s="1"/>
  <c r="KU19" i="14"/>
  <c r="JZ19" i="14" s="1"/>
  <c r="LC21" i="14"/>
  <c r="KH21" i="14" s="1"/>
  <c r="KU23" i="14"/>
  <c r="JZ23" i="14" s="1"/>
  <c r="LC25" i="14"/>
  <c r="KH25" i="14" s="1"/>
  <c r="LK27" i="14"/>
  <c r="KP27" i="14" s="1"/>
  <c r="KU31" i="14"/>
  <c r="JZ31" i="14" s="1"/>
  <c r="LG32" i="14"/>
  <c r="KL32" i="14" s="1"/>
  <c r="LA15" i="14"/>
  <c r="KF15" i="14" s="1"/>
  <c r="KY16" i="14"/>
  <c r="KD16" i="14" s="1"/>
  <c r="LK17" i="14"/>
  <c r="KP17" i="14" s="1"/>
  <c r="LC19" i="14"/>
  <c r="KH19" i="14" s="1"/>
  <c r="KY20" i="14"/>
  <c r="KD20" i="14" s="1"/>
  <c r="LK21" i="14"/>
  <c r="KP21" i="14" s="1"/>
  <c r="LC23" i="14"/>
  <c r="KH23" i="14" s="1"/>
  <c r="KU25" i="14"/>
  <c r="JZ25" i="14" s="1"/>
  <c r="LK25" i="14"/>
  <c r="KP25" i="14" s="1"/>
  <c r="LC27" i="14"/>
  <c r="KH27" i="14" s="1"/>
  <c r="KY28" i="14"/>
  <c r="KD28" i="14" s="1"/>
  <c r="LK29" i="14"/>
  <c r="KP29" i="14" s="1"/>
  <c r="LG30" i="14"/>
  <c r="KL30" i="14" s="1"/>
  <c r="KY32" i="14"/>
  <c r="KD32" i="14" s="1"/>
  <c r="KU33" i="14"/>
  <c r="JZ33" i="14" s="1"/>
  <c r="LK33" i="14"/>
  <c r="KP33" i="14" s="1"/>
  <c r="LG5" i="14"/>
  <c r="KL5" i="14" s="1"/>
  <c r="LM5" i="14"/>
  <c r="KR5" i="14" s="1"/>
  <c r="KW14" i="14"/>
  <c r="KB14" i="14" s="1"/>
  <c r="KU15" i="14"/>
  <c r="JZ15" i="14" s="1"/>
  <c r="LI16" i="14"/>
  <c r="KN16" i="14" s="1"/>
  <c r="LE17" i="14"/>
  <c r="KJ17" i="14" s="1"/>
  <c r="LM19" i="14"/>
  <c r="KR19" i="14" s="1"/>
  <c r="KU35" i="14"/>
  <c r="JZ35" i="14" s="1"/>
  <c r="LC35" i="14"/>
  <c r="KH35" i="14" s="1"/>
  <c r="LK35" i="14"/>
  <c r="KP35" i="14" s="1"/>
  <c r="KW35" i="14"/>
  <c r="KB35" i="14" s="1"/>
  <c r="LE35" i="14"/>
  <c r="KJ35" i="14" s="1"/>
  <c r="LM35" i="14"/>
  <c r="KR35" i="14" s="1"/>
  <c r="LM12" i="14"/>
  <c r="KR12" i="14" s="1"/>
  <c r="KY14" i="14"/>
  <c r="KD14" i="14" s="1"/>
  <c r="KW15" i="14"/>
  <c r="KB15" i="14" s="1"/>
  <c r="KU16" i="14"/>
  <c r="JZ16" i="14" s="1"/>
  <c r="LK16" i="14"/>
  <c r="KP16" i="14" s="1"/>
  <c r="LG17" i="14"/>
  <c r="KL17" i="14" s="1"/>
  <c r="LC18" i="14"/>
  <c r="KH18" i="14" s="1"/>
  <c r="KY19" i="14"/>
  <c r="KD19" i="14" s="1"/>
  <c r="KU20" i="14"/>
  <c r="JZ20" i="14" s="1"/>
  <c r="LK20" i="14"/>
  <c r="KP20" i="14" s="1"/>
  <c r="LG21" i="14"/>
  <c r="KL21" i="14" s="1"/>
  <c r="LC22" i="14"/>
  <c r="KH22" i="14" s="1"/>
  <c r="KY23" i="14"/>
  <c r="KD23" i="14" s="1"/>
  <c r="KU24" i="14"/>
  <c r="JZ24" i="14" s="1"/>
  <c r="LK24" i="14"/>
  <c r="KP24" i="14" s="1"/>
  <c r="LG25" i="14"/>
  <c r="KL25" i="14" s="1"/>
  <c r="LC26" i="14"/>
  <c r="KH26" i="14" s="1"/>
  <c r="KY27" i="14"/>
  <c r="KD27" i="14" s="1"/>
  <c r="KU28" i="14"/>
  <c r="JZ28" i="14" s="1"/>
  <c r="LK28" i="14"/>
  <c r="KP28" i="14" s="1"/>
  <c r="LG29" i="14"/>
  <c r="KL29" i="14" s="1"/>
  <c r="LC30" i="14"/>
  <c r="KH30" i="14" s="1"/>
  <c r="KY31" i="14"/>
  <c r="KD31" i="14" s="1"/>
  <c r="KU32" i="14"/>
  <c r="JZ32" i="14" s="1"/>
  <c r="LK32" i="14"/>
  <c r="KP32" i="14" s="1"/>
  <c r="LG33" i="14"/>
  <c r="KL33" i="14" s="1"/>
  <c r="KY12" i="14"/>
  <c r="KD12" i="14" s="1"/>
  <c r="LK12" i="14"/>
  <c r="KP12" i="14" s="1"/>
  <c r="LI14" i="14"/>
  <c r="KN14" i="14" s="1"/>
  <c r="LG15" i="14"/>
  <c r="KL15" i="14" s="1"/>
  <c r="LE16" i="14"/>
  <c r="KJ16" i="14" s="1"/>
  <c r="LA17" i="14"/>
  <c r="KF17" i="14" s="1"/>
  <c r="KW18" i="14"/>
  <c r="KB18" i="14" s="1"/>
  <c r="LM18" i="14"/>
  <c r="KR18" i="14" s="1"/>
  <c r="LI19" i="14"/>
  <c r="KN19" i="14" s="1"/>
  <c r="LE20" i="14"/>
  <c r="KJ20" i="14" s="1"/>
  <c r="LA21" i="14"/>
  <c r="KF21" i="14" s="1"/>
  <c r="KW22" i="14"/>
  <c r="KB22" i="14" s="1"/>
  <c r="LM22" i="14"/>
  <c r="KR22" i="14" s="1"/>
  <c r="LI23" i="14"/>
  <c r="KN23" i="14" s="1"/>
  <c r="LE24" i="14"/>
  <c r="KJ24" i="14" s="1"/>
  <c r="LA25" i="14"/>
  <c r="KF25" i="14" s="1"/>
  <c r="KW26" i="14"/>
  <c r="KB26" i="14" s="1"/>
  <c r="LM26" i="14"/>
  <c r="KR26" i="14" s="1"/>
  <c r="LI27" i="14"/>
  <c r="KN27" i="14" s="1"/>
  <c r="LE28" i="14"/>
  <c r="KJ28" i="14" s="1"/>
  <c r="LA29" i="14"/>
  <c r="KF29" i="14" s="1"/>
  <c r="KW30" i="14"/>
  <c r="KB30" i="14" s="1"/>
  <c r="LM30" i="14"/>
  <c r="KR30" i="14" s="1"/>
  <c r="LI31" i="14"/>
  <c r="KN31" i="14" s="1"/>
  <c r="LE32" i="14"/>
  <c r="KJ32" i="14" s="1"/>
  <c r="LA33" i="14"/>
  <c r="KF33" i="14" s="1"/>
  <c r="LM15" i="14"/>
  <c r="KR15" i="14" s="1"/>
  <c r="LK5" i="14"/>
  <c r="KP5" i="14" s="1"/>
  <c r="LI5" i="14"/>
  <c r="KN5" i="14" s="1"/>
  <c r="KY18" i="14"/>
  <c r="KD18" i="14" s="1"/>
  <c r="LK23" i="14"/>
  <c r="KP23" i="14" s="1"/>
  <c r="KY30" i="14"/>
  <c r="KD30" i="14" s="1"/>
  <c r="LC15" i="14"/>
  <c r="KH15" i="14" s="1"/>
  <c r="LI18" i="14"/>
  <c r="KN18" i="14" s="1"/>
  <c r="LI22" i="14"/>
  <c r="KN22" i="14" s="1"/>
  <c r="LI26" i="14"/>
  <c r="KN26" i="14" s="1"/>
  <c r="LE31" i="14"/>
  <c r="KJ31" i="14" s="1"/>
  <c r="LK14" i="14"/>
  <c r="KP14" i="14" s="1"/>
  <c r="LC17" i="14"/>
  <c r="KH17" i="14" s="1"/>
  <c r="LG20" i="14"/>
  <c r="KL20" i="14" s="1"/>
  <c r="LG24" i="14"/>
  <c r="KL24" i="14" s="1"/>
  <c r="KU27" i="14"/>
  <c r="JZ27" i="14" s="1"/>
  <c r="LG28" i="14"/>
  <c r="KL28" i="14" s="1"/>
  <c r="LK31" i="14"/>
  <c r="KP31" i="14" s="1"/>
  <c r="LC33" i="14"/>
  <c r="KH33" i="14" s="1"/>
  <c r="LG12" i="14"/>
  <c r="KL12" i="14" s="1"/>
  <c r="LE14" i="14"/>
  <c r="KJ14" i="14" s="1"/>
  <c r="LA16" i="14"/>
  <c r="KF16" i="14" s="1"/>
  <c r="KW17" i="14"/>
  <c r="KB17" i="14" s="1"/>
  <c r="LM17" i="14"/>
  <c r="KR17" i="14" s="1"/>
  <c r="LE19" i="14"/>
  <c r="KJ19" i="14" s="1"/>
  <c r="LA20" i="14"/>
  <c r="KF20" i="14" s="1"/>
  <c r="KW21" i="14"/>
  <c r="KB21" i="14" s="1"/>
  <c r="LM21" i="14"/>
  <c r="KR21" i="14" s="1"/>
  <c r="LE23" i="14"/>
  <c r="KJ23" i="14" s="1"/>
  <c r="LA24" i="14"/>
  <c r="KF24" i="14" s="1"/>
  <c r="KW25" i="14"/>
  <c r="KB25" i="14" s="1"/>
  <c r="LM25" i="14"/>
  <c r="KR25" i="14" s="1"/>
  <c r="LE27" i="14"/>
  <c r="KJ27" i="14" s="1"/>
  <c r="LA28" i="14"/>
  <c r="KF28" i="14" s="1"/>
  <c r="KW29" i="14"/>
  <c r="KB29" i="14" s="1"/>
  <c r="LM29" i="14"/>
  <c r="KR29" i="14" s="1"/>
  <c r="LI30" i="14"/>
  <c r="KN30" i="14" s="1"/>
  <c r="LA32" i="14"/>
  <c r="KF32" i="14" s="1"/>
  <c r="KW33" i="14"/>
  <c r="KB33" i="14" s="1"/>
  <c r="LM33" i="14"/>
  <c r="KR33" i="14" s="1"/>
  <c r="KY35" i="14"/>
  <c r="KD35" i="14" s="1"/>
  <c r="LG35" i="14"/>
  <c r="KL35" i="14" s="1"/>
  <c r="LA35" i="14"/>
  <c r="KF35" i="14" s="1"/>
  <c r="LI35" i="14"/>
  <c r="KN35" i="14" s="1"/>
  <c r="LI12" i="14"/>
  <c r="KN12" i="14" s="1"/>
  <c r="LG14" i="14"/>
  <c r="KL14" i="14" s="1"/>
  <c r="LE15" i="14"/>
  <c r="KJ15" i="14" s="1"/>
  <c r="LC16" i="14"/>
  <c r="KH16" i="14" s="1"/>
  <c r="KY17" i="14"/>
  <c r="KD17" i="14" s="1"/>
  <c r="KU18" i="14"/>
  <c r="JZ18" i="14" s="1"/>
  <c r="LK18" i="14"/>
  <c r="KP18" i="14" s="1"/>
  <c r="LG19" i="14"/>
  <c r="KL19" i="14" s="1"/>
  <c r="LC20" i="14"/>
  <c r="KH20" i="14" s="1"/>
  <c r="KY21" i="14"/>
  <c r="KD21" i="14" s="1"/>
  <c r="KU22" i="14"/>
  <c r="JZ22" i="14" s="1"/>
  <c r="LK22" i="14"/>
  <c r="KP22" i="14" s="1"/>
  <c r="LG23" i="14"/>
  <c r="KL23" i="14" s="1"/>
  <c r="LC24" i="14"/>
  <c r="KH24" i="14" s="1"/>
  <c r="KY25" i="14"/>
  <c r="KD25" i="14" s="1"/>
  <c r="KU26" i="14"/>
  <c r="JZ26" i="14" s="1"/>
  <c r="LK26" i="14"/>
  <c r="KP26" i="14" s="1"/>
  <c r="LG27" i="14"/>
  <c r="KL27" i="14" s="1"/>
  <c r="LC28" i="14"/>
  <c r="KH28" i="14" s="1"/>
  <c r="KY29" i="14"/>
  <c r="KD29" i="14" s="1"/>
  <c r="KU30" i="14"/>
  <c r="JZ30" i="14" s="1"/>
  <c r="LK30" i="14"/>
  <c r="KP30" i="14" s="1"/>
  <c r="LG31" i="14"/>
  <c r="KL31" i="14" s="1"/>
  <c r="LC32" i="14"/>
  <c r="KH32" i="14" s="1"/>
  <c r="KY33" i="14"/>
  <c r="KD33" i="14" s="1"/>
  <c r="LM14" i="14"/>
  <c r="KR14" i="14" s="1"/>
  <c r="KW5" i="14"/>
  <c r="KB5" i="14" s="1"/>
  <c r="LA14" i="14"/>
  <c r="KF14" i="14" s="1"/>
  <c r="KY15" i="14"/>
  <c r="KD15" i="14" s="1"/>
  <c r="KW16" i="14"/>
  <c r="KB16" i="14" s="1"/>
  <c r="LM16" i="14"/>
  <c r="KR16" i="14" s="1"/>
  <c r="LI17" i="14"/>
  <c r="KN17" i="14" s="1"/>
  <c r="LE18" i="14"/>
  <c r="KJ18" i="14" s="1"/>
  <c r="LA19" i="14"/>
  <c r="KF19" i="14" s="1"/>
  <c r="KW20" i="14"/>
  <c r="KB20" i="14" s="1"/>
  <c r="LM20" i="14"/>
  <c r="KR20" i="14" s="1"/>
  <c r="LI21" i="14"/>
  <c r="KN21" i="14" s="1"/>
  <c r="LE22" i="14"/>
  <c r="KJ22" i="14" s="1"/>
  <c r="LA23" i="14"/>
  <c r="KF23" i="14" s="1"/>
  <c r="KW24" i="14"/>
  <c r="KB24" i="14" s="1"/>
  <c r="LM24" i="14"/>
  <c r="KR24" i="14" s="1"/>
  <c r="LI25" i="14"/>
  <c r="KN25" i="14" s="1"/>
  <c r="LE26" i="14"/>
  <c r="KJ26" i="14" s="1"/>
  <c r="LA27" i="14"/>
  <c r="KF27" i="14" s="1"/>
  <c r="KW28" i="14"/>
  <c r="KB28" i="14" s="1"/>
  <c r="LM28" i="14"/>
  <c r="KR28" i="14" s="1"/>
  <c r="LI29" i="14"/>
  <c r="KN29" i="14" s="1"/>
  <c r="LE30" i="14"/>
  <c r="KJ30" i="14" s="1"/>
  <c r="LA31" i="14"/>
  <c r="KF31" i="14" s="1"/>
  <c r="KW32" i="14"/>
  <c r="KB32" i="14" s="1"/>
  <c r="LM32" i="14"/>
  <c r="KR32" i="14" s="1"/>
  <c r="LI33" i="14"/>
  <c r="KN33" i="14" s="1"/>
  <c r="LE12" i="14"/>
  <c r="KJ12" i="14" s="1"/>
  <c r="LE5" i="14"/>
  <c r="KJ5" i="14" s="1"/>
  <c r="KU5" i="14"/>
  <c r="JZ5" i="14" s="1"/>
  <c r="LC5" i="14"/>
  <c r="KH5" i="14" s="1"/>
  <c r="KY5" i="14"/>
  <c r="KD5" i="14" s="1"/>
  <c r="KU14" i="14"/>
  <c r="JZ14" i="14" s="1"/>
  <c r="LI15" i="14"/>
  <c r="KN15" i="14" s="1"/>
  <c r="LK19" i="14"/>
  <c r="KP19" i="14" s="1"/>
  <c r="KY22" i="14"/>
  <c r="KD22" i="14" s="1"/>
  <c r="KY26" i="14"/>
  <c r="KD26" i="14" s="1"/>
  <c r="LC29" i="14"/>
  <c r="KH29" i="14" s="1"/>
  <c r="LA5" i="14"/>
  <c r="KF5" i="14" s="1"/>
  <c r="LC14" i="14"/>
  <c r="KH14" i="14" s="1"/>
  <c r="KU17" i="14"/>
  <c r="JZ17" i="14" s="1"/>
  <c r="LG18" i="14"/>
  <c r="KL18" i="14" s="1"/>
  <c r="KU21" i="14"/>
  <c r="JZ21" i="14" s="1"/>
  <c r="LG22" i="14"/>
  <c r="KL22" i="14" s="1"/>
  <c r="KY24" i="14"/>
  <c r="KD24" i="14" s="1"/>
  <c r="LG26" i="14"/>
  <c r="KL26" i="14" s="1"/>
  <c r="KU29" i="14"/>
  <c r="JZ29" i="14" s="1"/>
  <c r="LC31" i="14"/>
  <c r="KH31" i="14" s="1"/>
  <c r="LC12" i="14"/>
  <c r="KH12" i="14" s="1"/>
  <c r="KW12" i="14"/>
  <c r="KB12" i="14" s="1"/>
  <c r="LK15" i="14"/>
  <c r="KP15" i="14" s="1"/>
  <c r="LA18" i="14"/>
  <c r="KF18" i="14" s="1"/>
  <c r="KW19" i="14"/>
  <c r="KB19" i="14" s="1"/>
  <c r="LI20" i="14"/>
  <c r="KN20" i="14" s="1"/>
  <c r="LE21" i="14"/>
  <c r="KJ21" i="14" s="1"/>
  <c r="LA22" i="14"/>
  <c r="KF22" i="14" s="1"/>
  <c r="KW23" i="14"/>
  <c r="KB23" i="14" s="1"/>
  <c r="LM23" i="14"/>
  <c r="KR23" i="14" s="1"/>
  <c r="LI24" i="14"/>
  <c r="KN24" i="14" s="1"/>
  <c r="LE25" i="14"/>
  <c r="KJ25" i="14" s="1"/>
  <c r="LA26" i="14"/>
  <c r="KF26" i="14" s="1"/>
  <c r="KW27" i="14"/>
  <c r="KB27" i="14" s="1"/>
  <c r="LM27" i="14"/>
  <c r="KR27" i="14" s="1"/>
  <c r="LI28" i="14"/>
  <c r="KN28" i="14" s="1"/>
  <c r="LE29" i="14"/>
  <c r="KJ29" i="14" s="1"/>
  <c r="LA30" i="14"/>
  <c r="KF30" i="14" s="1"/>
  <c r="KW31" i="14"/>
  <c r="KB31" i="14" s="1"/>
  <c r="LM31" i="14"/>
  <c r="KR31" i="14" s="1"/>
  <c r="LI32" i="14"/>
  <c r="KN32" i="14" s="1"/>
  <c r="LE33" i="14"/>
  <c r="KJ33" i="14" s="1"/>
  <c r="LA12" i="14"/>
  <c r="KF12" i="14" s="1"/>
  <c r="GI9" i="14"/>
  <c r="FU9" i="14" s="1"/>
  <c r="JE9" i="14" s="1"/>
  <c r="GH9" i="14"/>
  <c r="FX9" i="14" s="1"/>
  <c r="JH9" i="14" s="1"/>
  <c r="W5" i="14"/>
  <c r="C27" i="14"/>
  <c r="C16" i="14"/>
  <c r="C18" i="14"/>
  <c r="C22" i="14"/>
  <c r="C32" i="14"/>
  <c r="C33" i="14"/>
  <c r="C17" i="14"/>
  <c r="C23" i="14"/>
  <c r="C12" i="14"/>
  <c r="GA9" i="14"/>
  <c r="HO9" i="14" s="1"/>
  <c r="R220" i="8"/>
  <c r="CO11" i="15" s="1"/>
  <c r="JV11" i="15" s="1"/>
  <c r="FX62" i="14"/>
  <c r="FW50" i="14"/>
  <c r="FD74" i="15"/>
  <c r="HB74" i="15"/>
  <c r="GR74" i="15" s="1"/>
  <c r="FD95" i="15"/>
  <c r="HB95" i="15"/>
  <c r="GR95" i="15" s="1"/>
  <c r="HD156" i="15"/>
  <c r="GP156" i="15" s="1"/>
  <c r="FB156" i="15"/>
  <c r="HX47" i="14"/>
  <c r="HJ47" i="14" s="1"/>
  <c r="HU83" i="14"/>
  <c r="HK83" i="14" s="1"/>
  <c r="HV76" i="14"/>
  <c r="HL76" i="14" s="1"/>
  <c r="J77" i="15"/>
  <c r="K77" i="15" s="1"/>
  <c r="FU71" i="14"/>
  <c r="FV162" i="14"/>
  <c r="HU46" i="14"/>
  <c r="HK46" i="14" s="1"/>
  <c r="HX63" i="14"/>
  <c r="HJ63" i="14" s="1"/>
  <c r="HW53" i="14"/>
  <c r="HI53" i="14" s="1"/>
  <c r="FV75" i="14"/>
  <c r="FV36" i="14"/>
  <c r="FV45" i="14"/>
  <c r="HW154" i="14"/>
  <c r="HI154" i="14" s="1"/>
  <c r="FV71" i="14"/>
  <c r="J134" i="15"/>
  <c r="L134" i="15" s="1"/>
  <c r="M134" i="15" s="1"/>
  <c r="J108" i="15"/>
  <c r="L108" i="15" s="1"/>
  <c r="M108" i="15" s="1"/>
  <c r="HV42" i="14"/>
  <c r="HL42" i="14" s="1"/>
  <c r="J60" i="15"/>
  <c r="L60" i="15" s="1"/>
  <c r="M60" i="15" s="1"/>
  <c r="HX73" i="14"/>
  <c r="HJ73" i="14" s="1"/>
  <c r="J113" i="15"/>
  <c r="L113" i="15" s="1"/>
  <c r="M113" i="15" s="1"/>
  <c r="HW49" i="14"/>
  <c r="HI49" i="14" s="1"/>
  <c r="HX65" i="14"/>
  <c r="HJ65" i="14" s="1"/>
  <c r="J39" i="15"/>
  <c r="K39" i="15" s="1"/>
  <c r="J138" i="15"/>
  <c r="K138" i="15" s="1"/>
  <c r="J87" i="15"/>
  <c r="L87" i="15" s="1"/>
  <c r="M87" i="15" s="1"/>
  <c r="AE35" i="15"/>
  <c r="HU74" i="14"/>
  <c r="HK74" i="14" s="1"/>
  <c r="AH35" i="15"/>
  <c r="J59" i="15"/>
  <c r="K59" i="15" s="1"/>
  <c r="JC9" i="15"/>
  <c r="J86" i="15"/>
  <c r="K86" i="15" s="1"/>
  <c r="J130" i="15"/>
  <c r="K130" i="15" s="1"/>
  <c r="E189" i="7"/>
  <c r="HL7" i="15" s="1"/>
  <c r="HL8" i="15"/>
  <c r="AG35" i="15"/>
  <c r="AI35" i="15" s="1"/>
  <c r="AA35" i="15"/>
  <c r="AD35" i="15"/>
  <c r="AF35" i="15" s="1"/>
  <c r="H35" i="15"/>
  <c r="G35" i="15" s="1"/>
  <c r="I35" i="15" s="1"/>
  <c r="T35" i="15"/>
  <c r="C35" i="15"/>
  <c r="IR9" i="15"/>
  <c r="IT9" i="15"/>
  <c r="JD9" i="15"/>
  <c r="D189" i="7"/>
  <c r="HK7" i="15" s="1"/>
  <c r="HK8" i="15"/>
  <c r="C189" i="7"/>
  <c r="HJ7" i="15" s="1"/>
  <c r="HJ8" i="15"/>
  <c r="F8" i="15" s="1"/>
  <c r="HI7" i="15"/>
  <c r="HI8" i="15"/>
  <c r="D188" i="9"/>
  <c r="DO7" i="15" s="1"/>
  <c r="DO8" i="15"/>
  <c r="EI8" i="15" s="1"/>
  <c r="T188" i="9"/>
  <c r="EE7" i="15" s="1"/>
  <c r="EY7" i="15" s="1"/>
  <c r="EE8" i="15"/>
  <c r="EY8" i="15" s="1"/>
  <c r="C188" i="9"/>
  <c r="DN7" i="15" s="1"/>
  <c r="DN8" i="15"/>
  <c r="EH8" i="15" s="1"/>
  <c r="B188" i="9"/>
  <c r="DM7" i="15" s="1"/>
  <c r="DM8" i="15"/>
  <c r="EG8" i="15" s="1"/>
  <c r="F188" i="9"/>
  <c r="DQ7" i="15" s="1"/>
  <c r="DQ8" i="15"/>
  <c r="EK8" i="15" s="1"/>
  <c r="N188" i="9"/>
  <c r="DY7" i="15" s="1"/>
  <c r="DY8" i="15"/>
  <c r="ES8" i="15" s="1"/>
  <c r="R188" i="9"/>
  <c r="EC7" i="15" s="1"/>
  <c r="EC8" i="15"/>
  <c r="EW8" i="15" s="1"/>
  <c r="E188" i="9"/>
  <c r="DP7" i="15" s="1"/>
  <c r="DP8" i="15"/>
  <c r="EJ8" i="15" s="1"/>
  <c r="I188" i="9"/>
  <c r="DT7" i="15" s="1"/>
  <c r="DT8" i="15"/>
  <c r="EN8" i="15" s="1"/>
  <c r="M188" i="9"/>
  <c r="DX7" i="15" s="1"/>
  <c r="DX8" i="15"/>
  <c r="ER8" i="15" s="1"/>
  <c r="Q188" i="9"/>
  <c r="EB7" i="15" s="1"/>
  <c r="EB8" i="15"/>
  <c r="EV8" i="15" s="1"/>
  <c r="U188" i="9"/>
  <c r="EF7" i="15" s="1"/>
  <c r="EZ7" i="15" s="1"/>
  <c r="EF8" i="15"/>
  <c r="EZ8" i="15" s="1"/>
  <c r="K157" i="15"/>
  <c r="L157" i="15"/>
  <c r="M157" i="15" s="1"/>
  <c r="K158" i="15"/>
  <c r="L158" i="15"/>
  <c r="M158" i="15" s="1"/>
  <c r="HD144" i="15"/>
  <c r="GP144" i="15" s="1"/>
  <c r="FB144" i="15"/>
  <c r="HA160" i="15"/>
  <c r="GQ160" i="15" s="1"/>
  <c r="FC160" i="15"/>
  <c r="K133" i="15"/>
  <c r="L133" i="15"/>
  <c r="M133" i="15" s="1"/>
  <c r="K125" i="15"/>
  <c r="L125" i="15"/>
  <c r="M125" i="15" s="1"/>
  <c r="HB165" i="15"/>
  <c r="GR165" i="15" s="1"/>
  <c r="FD165" i="15"/>
  <c r="L153" i="15"/>
  <c r="M153" i="15" s="1"/>
  <c r="K153" i="15"/>
  <c r="L145" i="15"/>
  <c r="M145" i="15" s="1"/>
  <c r="K145" i="15"/>
  <c r="K167" i="15"/>
  <c r="L167" i="15"/>
  <c r="M167" i="15" s="1"/>
  <c r="L159" i="15"/>
  <c r="M159" i="15" s="1"/>
  <c r="K159" i="15"/>
  <c r="HD120" i="15"/>
  <c r="GP120" i="15" s="1"/>
  <c r="FB120" i="15"/>
  <c r="FB84" i="15"/>
  <c r="HD84" i="15"/>
  <c r="GP84" i="15" s="1"/>
  <c r="FB51" i="15"/>
  <c r="HD51" i="15"/>
  <c r="GP51" i="15" s="1"/>
  <c r="HA38" i="15"/>
  <c r="GQ38" i="15" s="1"/>
  <c r="FC38" i="15"/>
  <c r="K127" i="15"/>
  <c r="L127" i="15"/>
  <c r="M127" i="15" s="1"/>
  <c r="FD107" i="15"/>
  <c r="HB107" i="15"/>
  <c r="GR107" i="15" s="1"/>
  <c r="HB69" i="15"/>
  <c r="GR69" i="15" s="1"/>
  <c r="FD69" i="15"/>
  <c r="L46" i="15"/>
  <c r="M46" i="15" s="1"/>
  <c r="K46" i="15"/>
  <c r="FD37" i="15"/>
  <c r="HB37" i="15"/>
  <c r="GR37" i="15" s="1"/>
  <c r="HC86" i="15"/>
  <c r="GO86" i="15" s="1"/>
  <c r="FA86" i="15"/>
  <c r="FA66" i="15"/>
  <c r="HC66" i="15"/>
  <c r="GO66" i="15" s="1"/>
  <c r="L163" i="15"/>
  <c r="M163" i="15" s="1"/>
  <c r="K163" i="15"/>
  <c r="FB160" i="15"/>
  <c r="HD160" i="15"/>
  <c r="GP160" i="15" s="1"/>
  <c r="L156" i="15"/>
  <c r="M156" i="15" s="1"/>
  <c r="K156" i="15"/>
  <c r="L143" i="15"/>
  <c r="M143" i="15" s="1"/>
  <c r="K143" i="15"/>
  <c r="K137" i="15"/>
  <c r="L137" i="15"/>
  <c r="M137" i="15" s="1"/>
  <c r="L132" i="15"/>
  <c r="M132" i="15" s="1"/>
  <c r="K132" i="15"/>
  <c r="K129" i="15"/>
  <c r="L129" i="15"/>
  <c r="M129" i="15" s="1"/>
  <c r="K162" i="15"/>
  <c r="L162" i="15"/>
  <c r="M162" i="15" s="1"/>
  <c r="FD160" i="15"/>
  <c r="HB160" i="15"/>
  <c r="GR160" i="15" s="1"/>
  <c r="L150" i="15"/>
  <c r="M150" i="15" s="1"/>
  <c r="K150" i="15"/>
  <c r="L140" i="15"/>
  <c r="M140" i="15" s="1"/>
  <c r="K140" i="15"/>
  <c r="HC139" i="15"/>
  <c r="GO139" i="15" s="1"/>
  <c r="FA139" i="15"/>
  <c r="HD112" i="15"/>
  <c r="GP112" i="15" s="1"/>
  <c r="FB112" i="15"/>
  <c r="K90" i="15"/>
  <c r="L90" i="15"/>
  <c r="M90" i="15" s="1"/>
  <c r="HD80" i="15"/>
  <c r="GP80" i="15" s="1"/>
  <c r="FB80" i="15"/>
  <c r="L116" i="15"/>
  <c r="M116" i="15" s="1"/>
  <c r="K116" i="15"/>
  <c r="L109" i="15"/>
  <c r="M109" i="15" s="1"/>
  <c r="K109" i="15"/>
  <c r="K92" i="15"/>
  <c r="L92" i="15"/>
  <c r="M92" i="15" s="1"/>
  <c r="K79" i="15"/>
  <c r="L79" i="15"/>
  <c r="M79" i="15" s="1"/>
  <c r="FC77" i="15"/>
  <c r="HA77" i="15"/>
  <c r="GQ77" i="15" s="1"/>
  <c r="L67" i="15"/>
  <c r="M67" i="15" s="1"/>
  <c r="K67" i="15"/>
  <c r="FC60" i="15"/>
  <c r="HA60" i="15"/>
  <c r="GQ60" i="15" s="1"/>
  <c r="FC53" i="15"/>
  <c r="HA53" i="15"/>
  <c r="GQ53" i="15" s="1"/>
  <c r="FD120" i="15"/>
  <c r="HB120" i="15"/>
  <c r="GR120" i="15" s="1"/>
  <c r="K106" i="15"/>
  <c r="L106" i="15"/>
  <c r="M106" i="15" s="1"/>
  <c r="K83" i="15"/>
  <c r="L83" i="15"/>
  <c r="M83" i="15" s="1"/>
  <c r="HB60" i="15"/>
  <c r="GR60" i="15" s="1"/>
  <c r="FD60" i="15"/>
  <c r="FD38" i="15"/>
  <c r="HB38" i="15"/>
  <c r="GR38" i="15" s="1"/>
  <c r="K96" i="15"/>
  <c r="L96" i="15"/>
  <c r="M96" i="15" s="1"/>
  <c r="HC37" i="15"/>
  <c r="GO37" i="15" s="1"/>
  <c r="FA37" i="15"/>
  <c r="IO9" i="15"/>
  <c r="IU9" i="15"/>
  <c r="JB9" i="15"/>
  <c r="J165" i="15"/>
  <c r="J43" i="15"/>
  <c r="IV9" i="15"/>
  <c r="JA9" i="15"/>
  <c r="IQ9" i="15"/>
  <c r="IP9" i="15"/>
  <c r="J128" i="15"/>
  <c r="J94" i="15"/>
  <c r="J82" i="15"/>
  <c r="J58" i="15"/>
  <c r="H188" i="9"/>
  <c r="DS7" i="15" s="1"/>
  <c r="DS8" i="15"/>
  <c r="EM8" i="15" s="1"/>
  <c r="L170" i="15"/>
  <c r="M170" i="15" s="1"/>
  <c r="K170" i="15"/>
  <c r="FB146" i="15"/>
  <c r="HD146" i="15"/>
  <c r="GP146" i="15" s="1"/>
  <c r="K142" i="15"/>
  <c r="L142" i="15"/>
  <c r="M142" i="15" s="1"/>
  <c r="HB147" i="15"/>
  <c r="GR147" i="15" s="1"/>
  <c r="FD147" i="15"/>
  <c r="FA160" i="15"/>
  <c r="HC160" i="15"/>
  <c r="GO160" i="15" s="1"/>
  <c r="L123" i="15"/>
  <c r="M123" i="15" s="1"/>
  <c r="K123" i="15"/>
  <c r="HD82" i="15"/>
  <c r="GP82" i="15" s="1"/>
  <c r="FB82" i="15"/>
  <c r="FB68" i="15"/>
  <c r="HD68" i="15"/>
  <c r="GP68" i="15" s="1"/>
  <c r="K61" i="15"/>
  <c r="L61" i="15"/>
  <c r="M61" i="15" s="1"/>
  <c r="FB58" i="15"/>
  <c r="HD58" i="15"/>
  <c r="GP58" i="15" s="1"/>
  <c r="HD48" i="15"/>
  <c r="GP48" i="15" s="1"/>
  <c r="FB48" i="15"/>
  <c r="L124" i="15"/>
  <c r="M124" i="15" s="1"/>
  <c r="K124" i="15"/>
  <c r="K115" i="15"/>
  <c r="L115" i="15"/>
  <c r="M115" i="15" s="1"/>
  <c r="FC108" i="15"/>
  <c r="HA108" i="15"/>
  <c r="GQ108" i="15" s="1"/>
  <c r="K104" i="15"/>
  <c r="L104" i="15"/>
  <c r="M104" i="15" s="1"/>
  <c r="K97" i="15"/>
  <c r="L97" i="15"/>
  <c r="M97" i="15" s="1"/>
  <c r="K81" i="15"/>
  <c r="L81" i="15"/>
  <c r="M81" i="15" s="1"/>
  <c r="FC69" i="15"/>
  <c r="HA69" i="15"/>
  <c r="GQ69" i="15" s="1"/>
  <c r="L63" i="15"/>
  <c r="M63" i="15" s="1"/>
  <c r="K63" i="15"/>
  <c r="K55" i="15"/>
  <c r="L55" i="15"/>
  <c r="M55" i="15" s="1"/>
  <c r="L49" i="15"/>
  <c r="M49" i="15" s="1"/>
  <c r="K49" i="15"/>
  <c r="L41" i="15"/>
  <c r="M41" i="15" s="1"/>
  <c r="K41" i="15"/>
  <c r="FD168" i="15"/>
  <c r="HB168" i="15"/>
  <c r="GR168" i="15" s="1"/>
  <c r="HB58" i="15"/>
  <c r="GR58" i="15" s="1"/>
  <c r="FD58" i="15"/>
  <c r="HC138" i="15"/>
  <c r="GO138" i="15" s="1"/>
  <c r="FA138" i="15"/>
  <c r="FA87" i="15"/>
  <c r="HC87" i="15"/>
  <c r="GO87" i="15" s="1"/>
  <c r="HC84" i="15"/>
  <c r="GO84" i="15" s="1"/>
  <c r="FA84" i="15"/>
  <c r="HD165" i="15"/>
  <c r="GP165" i="15" s="1"/>
  <c r="FB165" i="15"/>
  <c r="L126" i="15"/>
  <c r="M126" i="15" s="1"/>
  <c r="K126" i="15"/>
  <c r="HB161" i="15"/>
  <c r="GR161" i="15" s="1"/>
  <c r="FD161" i="15"/>
  <c r="HA165" i="15"/>
  <c r="GQ165" i="15" s="1"/>
  <c r="FC165" i="15"/>
  <c r="FA144" i="15"/>
  <c r="HC144" i="15"/>
  <c r="GO144" i="15" s="1"/>
  <c r="HD135" i="15"/>
  <c r="GP135" i="15" s="1"/>
  <c r="FB135" i="15"/>
  <c r="HD94" i="15"/>
  <c r="GP94" i="15" s="1"/>
  <c r="FB94" i="15"/>
  <c r="L70" i="15"/>
  <c r="M70" i="15" s="1"/>
  <c r="K70" i="15"/>
  <c r="FB38" i="15"/>
  <c r="HD38" i="15"/>
  <c r="GP38" i="15" s="1"/>
  <c r="FC113" i="15"/>
  <c r="HA113" i="15"/>
  <c r="GQ113" i="15" s="1"/>
  <c r="HA86" i="15"/>
  <c r="GQ86" i="15" s="1"/>
  <c r="FC86" i="15"/>
  <c r="FC80" i="15"/>
  <c r="HA80" i="15"/>
  <c r="GQ80" i="15" s="1"/>
  <c r="K36" i="15"/>
  <c r="L36" i="15"/>
  <c r="M36" i="15" s="1"/>
  <c r="FD138" i="15"/>
  <c r="HB138" i="15"/>
  <c r="GR138" i="15" s="1"/>
  <c r="HB130" i="15"/>
  <c r="GR130" i="15" s="1"/>
  <c r="FD130" i="15"/>
  <c r="HB106" i="15"/>
  <c r="GR106" i="15" s="1"/>
  <c r="FD106" i="15"/>
  <c r="HB94" i="15"/>
  <c r="GR94" i="15" s="1"/>
  <c r="FD94" i="15"/>
  <c r="FD86" i="15"/>
  <c r="HB86" i="15"/>
  <c r="GR86" i="15" s="1"/>
  <c r="FD83" i="15"/>
  <c r="HB83" i="15"/>
  <c r="GR83" i="15" s="1"/>
  <c r="HB77" i="15"/>
  <c r="GR77" i="15" s="1"/>
  <c r="FD77" i="15"/>
  <c r="L45" i="15"/>
  <c r="M45" i="15" s="1"/>
  <c r="K45" i="15"/>
  <c r="FA135" i="15"/>
  <c r="HC135" i="15"/>
  <c r="GO135" i="15" s="1"/>
  <c r="HC120" i="15"/>
  <c r="GO120" i="15" s="1"/>
  <c r="FA120" i="15"/>
  <c r="HC95" i="15"/>
  <c r="GO95" i="15" s="1"/>
  <c r="FA95" i="15"/>
  <c r="FA93" i="15"/>
  <c r="HC93" i="15"/>
  <c r="GO93" i="15" s="1"/>
  <c r="J69" i="15"/>
  <c r="J51" i="15"/>
  <c r="J37" i="15"/>
  <c r="L188" i="9"/>
  <c r="DW7" i="15" s="1"/>
  <c r="DW8" i="15"/>
  <c r="EQ8" i="15" s="1"/>
  <c r="G188" i="9"/>
  <c r="DR7" i="15" s="1"/>
  <c r="DR8" i="15"/>
  <c r="EL8" i="15" s="1"/>
  <c r="K188" i="9"/>
  <c r="DV7" i="15" s="1"/>
  <c r="DV8" i="15"/>
  <c r="EP8" i="15" s="1"/>
  <c r="O188" i="9"/>
  <c r="DZ7" i="15" s="1"/>
  <c r="DZ8" i="15"/>
  <c r="ET8" i="15" s="1"/>
  <c r="S188" i="9"/>
  <c r="ED7" i="15" s="1"/>
  <c r="EX7" i="15" s="1"/>
  <c r="ED8" i="15"/>
  <c r="EX8" i="15" s="1"/>
  <c r="L169" i="15"/>
  <c r="M169" i="15" s="1"/>
  <c r="K169" i="15"/>
  <c r="K146" i="15"/>
  <c r="L146" i="15"/>
  <c r="M146" i="15" s="1"/>
  <c r="FB142" i="15"/>
  <c r="HD142" i="15"/>
  <c r="GP142" i="15" s="1"/>
  <c r="K148" i="15"/>
  <c r="L148" i="15"/>
  <c r="M148" i="15" s="1"/>
  <c r="HA134" i="15"/>
  <c r="GQ134" i="15" s="1"/>
  <c r="FC134" i="15"/>
  <c r="FC128" i="15"/>
  <c r="HA128" i="15"/>
  <c r="GQ128" i="15" s="1"/>
  <c r="L166" i="15"/>
  <c r="M166" i="15" s="1"/>
  <c r="K166" i="15"/>
  <c r="L164" i="15"/>
  <c r="M164" i="15" s="1"/>
  <c r="K164" i="15"/>
  <c r="K147" i="15"/>
  <c r="L147" i="15"/>
  <c r="M147" i="15" s="1"/>
  <c r="FD142" i="15"/>
  <c r="HB142" i="15"/>
  <c r="GR142" i="15" s="1"/>
  <c r="FB123" i="15"/>
  <c r="HD123" i="15"/>
  <c r="GP123" i="15" s="1"/>
  <c r="HD113" i="15"/>
  <c r="GP113" i="15" s="1"/>
  <c r="FB113" i="15"/>
  <c r="HD93" i="15"/>
  <c r="GP93" i="15" s="1"/>
  <c r="FB93" i="15"/>
  <c r="L68" i="15"/>
  <c r="M68" i="15" s="1"/>
  <c r="K68" i="15"/>
  <c r="HD61" i="15"/>
  <c r="GP61" i="15" s="1"/>
  <c r="FB61" i="15"/>
  <c r="K48" i="15"/>
  <c r="L48" i="15"/>
  <c r="M48" i="15" s="1"/>
  <c r="L168" i="15"/>
  <c r="M168" i="15" s="1"/>
  <c r="K168" i="15"/>
  <c r="FD113" i="15"/>
  <c r="HB113" i="15"/>
  <c r="GR113" i="15" s="1"/>
  <c r="FD80" i="15"/>
  <c r="HB80" i="15"/>
  <c r="GR80" i="15" s="1"/>
  <c r="FD66" i="15"/>
  <c r="HB66" i="15"/>
  <c r="GR66" i="15" s="1"/>
  <c r="K50" i="15"/>
  <c r="L50" i="15"/>
  <c r="M50" i="15" s="1"/>
  <c r="HB43" i="15"/>
  <c r="GR43" i="15" s="1"/>
  <c r="FD43" i="15"/>
  <c r="K149" i="15"/>
  <c r="L149" i="15"/>
  <c r="M149" i="15" s="1"/>
  <c r="L152" i="15"/>
  <c r="M152" i="15" s="1"/>
  <c r="K152" i="15"/>
  <c r="K141" i="15"/>
  <c r="L141" i="15"/>
  <c r="M141" i="15" s="1"/>
  <c r="FC135" i="15"/>
  <c r="HA135" i="15"/>
  <c r="GQ135" i="15" s="1"/>
  <c r="K131" i="15"/>
  <c r="L131" i="15"/>
  <c r="M131" i="15" s="1"/>
  <c r="FC126" i="15"/>
  <c r="HA126" i="15"/>
  <c r="GQ126" i="15" s="1"/>
  <c r="K161" i="15"/>
  <c r="L161" i="15"/>
  <c r="M161" i="15" s="1"/>
  <c r="K154" i="15"/>
  <c r="L154" i="15"/>
  <c r="M154" i="15" s="1"/>
  <c r="HB144" i="15"/>
  <c r="GR144" i="15" s="1"/>
  <c r="FD144" i="15"/>
  <c r="HD139" i="15"/>
  <c r="GP139" i="15" s="1"/>
  <c r="FB139" i="15"/>
  <c r="FB86" i="15"/>
  <c r="HD86" i="15"/>
  <c r="GP86" i="15" s="1"/>
  <c r="HD70" i="15"/>
  <c r="GP70" i="15" s="1"/>
  <c r="FB70" i="15"/>
  <c r="K117" i="15"/>
  <c r="L117" i="15"/>
  <c r="M117" i="15" s="1"/>
  <c r="K100" i="15"/>
  <c r="L100" i="15"/>
  <c r="M100" i="15" s="1"/>
  <c r="K78" i="15"/>
  <c r="L78" i="15"/>
  <c r="M78" i="15" s="1"/>
  <c r="K71" i="15"/>
  <c r="L71" i="15"/>
  <c r="M71" i="15" s="1"/>
  <c r="K62" i="15"/>
  <c r="L62" i="15"/>
  <c r="M62" i="15" s="1"/>
  <c r="K56" i="15"/>
  <c r="L56" i="15"/>
  <c r="M56" i="15" s="1"/>
  <c r="L52" i="15"/>
  <c r="M52" i="15" s="1"/>
  <c r="K52" i="15"/>
  <c r="L42" i="15"/>
  <c r="M42" i="15" s="1"/>
  <c r="K42" i="15"/>
  <c r="HB135" i="15"/>
  <c r="GR135" i="15" s="1"/>
  <c r="FD135" i="15"/>
  <c r="HB134" i="15"/>
  <c r="GR134" i="15" s="1"/>
  <c r="FD134" i="15"/>
  <c r="HB128" i="15"/>
  <c r="GR128" i="15" s="1"/>
  <c r="FD128" i="15"/>
  <c r="HB108" i="15"/>
  <c r="GR108" i="15" s="1"/>
  <c r="FD108" i="15"/>
  <c r="HB85" i="15"/>
  <c r="GR85" i="15" s="1"/>
  <c r="FD85" i="15"/>
  <c r="HB82" i="15"/>
  <c r="GR82" i="15" s="1"/>
  <c r="FD82" i="15"/>
  <c r="FD39" i="15"/>
  <c r="HB39" i="15"/>
  <c r="GR39" i="15" s="1"/>
  <c r="FA69" i="15"/>
  <c r="HC69" i="15"/>
  <c r="GO69" i="15" s="1"/>
  <c r="FA51" i="15"/>
  <c r="HC51" i="15"/>
  <c r="GO51" i="15" s="1"/>
  <c r="J84" i="15"/>
  <c r="J144" i="15"/>
  <c r="J38" i="15"/>
  <c r="IS9" i="15"/>
  <c r="J135" i="15"/>
  <c r="J120" i="15"/>
  <c r="J95" i="15"/>
  <c r="J93" i="15"/>
  <c r="P188" i="9"/>
  <c r="EA7" i="15" s="1"/>
  <c r="EA8" i="15"/>
  <c r="EU8" i="15" s="1"/>
  <c r="J188" i="9"/>
  <c r="DU7" i="15" s="1"/>
  <c r="DU8" i="15"/>
  <c r="EO8" i="15" s="1"/>
  <c r="HD158" i="15"/>
  <c r="GP158" i="15" s="1"/>
  <c r="FB158" i="15"/>
  <c r="FC144" i="15"/>
  <c r="HA144" i="15"/>
  <c r="GQ144" i="15" s="1"/>
  <c r="FD145" i="15"/>
  <c r="HB145" i="15"/>
  <c r="GR145" i="15" s="1"/>
  <c r="FB95" i="15"/>
  <c r="HD95" i="15"/>
  <c r="GP95" i="15" s="1"/>
  <c r="FB77" i="15"/>
  <c r="HD77" i="15"/>
  <c r="GP77" i="15" s="1"/>
  <c r="HD66" i="15"/>
  <c r="GP66" i="15" s="1"/>
  <c r="FB66" i="15"/>
  <c r="FB59" i="15"/>
  <c r="HD59" i="15"/>
  <c r="GP59" i="15" s="1"/>
  <c r="HD39" i="15"/>
  <c r="GP39" i="15" s="1"/>
  <c r="FB39" i="15"/>
  <c r="L119" i="15"/>
  <c r="M119" i="15" s="1"/>
  <c r="K119" i="15"/>
  <c r="L111" i="15"/>
  <c r="M111" i="15" s="1"/>
  <c r="K111" i="15"/>
  <c r="L105" i="15"/>
  <c r="M105" i="15" s="1"/>
  <c r="K105" i="15"/>
  <c r="L99" i="15"/>
  <c r="M99" i="15" s="1"/>
  <c r="K99" i="15"/>
  <c r="HA84" i="15"/>
  <c r="GQ84" i="15" s="1"/>
  <c r="FC84" i="15"/>
  <c r="L74" i="15"/>
  <c r="M74" i="15" s="1"/>
  <c r="K74" i="15"/>
  <c r="L65" i="15"/>
  <c r="M65" i="15" s="1"/>
  <c r="K65" i="15"/>
  <c r="K57" i="15"/>
  <c r="L57" i="15"/>
  <c r="M57" i="15" s="1"/>
  <c r="L54" i="15"/>
  <c r="M54" i="15" s="1"/>
  <c r="K54" i="15"/>
  <c r="K44" i="15"/>
  <c r="L44" i="15"/>
  <c r="M44" i="15" s="1"/>
  <c r="FD127" i="15"/>
  <c r="HB127" i="15"/>
  <c r="GR127" i="15" s="1"/>
  <c r="L107" i="15"/>
  <c r="M107" i="15" s="1"/>
  <c r="K107" i="15"/>
  <c r="HB59" i="15"/>
  <c r="GR59" i="15" s="1"/>
  <c r="FD59" i="15"/>
  <c r="FD53" i="15"/>
  <c r="HB53" i="15"/>
  <c r="GR53" i="15" s="1"/>
  <c r="HB46" i="15"/>
  <c r="GR46" i="15" s="1"/>
  <c r="FD46" i="15"/>
  <c r="HC130" i="15"/>
  <c r="GO130" i="15" s="1"/>
  <c r="FA130" i="15"/>
  <c r="HA163" i="15"/>
  <c r="GQ163" i="15" s="1"/>
  <c r="FC163" i="15"/>
  <c r="HB140" i="15"/>
  <c r="GR140" i="15" s="1"/>
  <c r="FD140" i="15"/>
  <c r="HC165" i="15"/>
  <c r="GO165" i="15" s="1"/>
  <c r="FA165" i="15"/>
  <c r="FB138" i="15"/>
  <c r="HD138" i="15"/>
  <c r="GP138" i="15" s="1"/>
  <c r="K112" i="15"/>
  <c r="L112" i="15"/>
  <c r="M112" i="15" s="1"/>
  <c r="FB43" i="15"/>
  <c r="HD43" i="15"/>
  <c r="GP43" i="15" s="1"/>
  <c r="FB37" i="15"/>
  <c r="HD37" i="15"/>
  <c r="GP37" i="15" s="1"/>
  <c r="FC82" i="15"/>
  <c r="HA82" i="15"/>
  <c r="GQ82" i="15" s="1"/>
  <c r="HA51" i="15"/>
  <c r="GQ51" i="15" s="1"/>
  <c r="FC51" i="15"/>
  <c r="HA39" i="15"/>
  <c r="GQ39" i="15" s="1"/>
  <c r="FC39" i="15"/>
  <c r="L102" i="15"/>
  <c r="M102" i="15" s="1"/>
  <c r="K102" i="15"/>
  <c r="FD87" i="15"/>
  <c r="HB87" i="15"/>
  <c r="GR87" i="15" s="1"/>
  <c r="L85" i="15"/>
  <c r="M85" i="15" s="1"/>
  <c r="K85" i="15"/>
  <c r="L64" i="15"/>
  <c r="M64" i="15" s="1"/>
  <c r="K64" i="15"/>
  <c r="K47" i="15"/>
  <c r="L47" i="15"/>
  <c r="M47" i="15" s="1"/>
  <c r="HC128" i="15"/>
  <c r="GO128" i="15" s="1"/>
  <c r="FA128" i="15"/>
  <c r="HC94" i="15"/>
  <c r="GO94" i="15" s="1"/>
  <c r="FA94" i="15"/>
  <c r="FA82" i="15"/>
  <c r="HC82" i="15"/>
  <c r="GO82" i="15" s="1"/>
  <c r="FA58" i="15"/>
  <c r="HC58" i="15"/>
  <c r="GO58" i="15" s="1"/>
  <c r="J160" i="15"/>
  <c r="J66" i="15"/>
  <c r="J139" i="15"/>
  <c r="J80" i="15"/>
  <c r="J53" i="15"/>
  <c r="HX49" i="14"/>
  <c r="HJ49" i="14" s="1"/>
  <c r="U221" i="8"/>
  <c r="CR7" i="15" s="1"/>
  <c r="CR8" i="15"/>
  <c r="T221" i="8"/>
  <c r="CQ7" i="15" s="1"/>
  <c r="CQ8" i="15"/>
  <c r="KF15" i="15"/>
  <c r="JZ15" i="15"/>
  <c r="JF15" i="15"/>
  <c r="KB16" i="15"/>
  <c r="JL16" i="15"/>
  <c r="KG16" i="15"/>
  <c r="DG16" i="15"/>
  <c r="FO16" i="15" s="1"/>
  <c r="JT16" i="15"/>
  <c r="KG18" i="15"/>
  <c r="KB18" i="15"/>
  <c r="JL18" i="15"/>
  <c r="DG18" i="15"/>
  <c r="FO18" i="15" s="1"/>
  <c r="JT18" i="15"/>
  <c r="KB20" i="15"/>
  <c r="JL20" i="15"/>
  <c r="KG20" i="15"/>
  <c r="DG20" i="15"/>
  <c r="CS20" i="15" s="1"/>
  <c r="JT20" i="15"/>
  <c r="KG22" i="15"/>
  <c r="KB22" i="15"/>
  <c r="JL22" i="15"/>
  <c r="DG22" i="15"/>
  <c r="CS22" i="15" s="1"/>
  <c r="JT22" i="15"/>
  <c r="KB24" i="15"/>
  <c r="JL24" i="15"/>
  <c r="KG24" i="15"/>
  <c r="DG24" i="15"/>
  <c r="FO24" i="15" s="1"/>
  <c r="JT24" i="15"/>
  <c r="KG26" i="15"/>
  <c r="KB26" i="15"/>
  <c r="JL26" i="15"/>
  <c r="DG26" i="15"/>
  <c r="FO26" i="15" s="1"/>
  <c r="JT26" i="15"/>
  <c r="KB28" i="15"/>
  <c r="JL28" i="15"/>
  <c r="KG28" i="15"/>
  <c r="DG28" i="15"/>
  <c r="CS28" i="15" s="1"/>
  <c r="JT28" i="15"/>
  <c r="KG30" i="15"/>
  <c r="KB30" i="15"/>
  <c r="JL30" i="15"/>
  <c r="DG30" i="15"/>
  <c r="FO30" i="15" s="1"/>
  <c r="JT30" i="15"/>
  <c r="DE32" i="15"/>
  <c r="CU32" i="15" s="1"/>
  <c r="KH32" i="15"/>
  <c r="KD32" i="15"/>
  <c r="JR32" i="15"/>
  <c r="JZ33" i="15"/>
  <c r="JF33" i="15"/>
  <c r="KF33" i="15"/>
  <c r="KA14" i="15"/>
  <c r="JG14" i="15"/>
  <c r="KC15" i="15"/>
  <c r="JM15" i="15"/>
  <c r="DH15" i="15"/>
  <c r="FP15" i="15" s="1"/>
  <c r="JU15" i="15"/>
  <c r="DF16" i="15"/>
  <c r="FN16" i="15" s="1"/>
  <c r="KE16" i="15"/>
  <c r="JS16" i="15"/>
  <c r="KA17" i="15"/>
  <c r="JG17" i="15"/>
  <c r="DF18" i="15"/>
  <c r="FN18" i="15" s="1"/>
  <c r="KE18" i="15"/>
  <c r="JS18" i="15"/>
  <c r="KA19" i="15"/>
  <c r="JG19" i="15"/>
  <c r="DF20" i="15"/>
  <c r="CV20" i="15" s="1"/>
  <c r="KE20" i="15"/>
  <c r="JS20" i="15"/>
  <c r="KA21" i="15"/>
  <c r="JG21" i="15"/>
  <c r="DF22" i="15"/>
  <c r="CV22" i="15" s="1"/>
  <c r="KE22" i="15"/>
  <c r="JS22" i="15"/>
  <c r="KA23" i="15"/>
  <c r="JG23" i="15"/>
  <c r="DF24" i="15"/>
  <c r="FN24" i="15" s="1"/>
  <c r="KE24" i="15"/>
  <c r="JS24" i="15"/>
  <c r="KA25" i="15"/>
  <c r="JG25" i="15"/>
  <c r="DF26" i="15"/>
  <c r="FN26" i="15" s="1"/>
  <c r="KE26" i="15"/>
  <c r="JS26" i="15"/>
  <c r="KA27" i="15"/>
  <c r="JG27" i="15"/>
  <c r="DF28" i="15"/>
  <c r="CV28" i="15" s="1"/>
  <c r="KE28" i="15"/>
  <c r="JS28" i="15"/>
  <c r="KA29" i="15"/>
  <c r="JG29" i="15"/>
  <c r="DF30" i="15"/>
  <c r="CV30" i="15" s="1"/>
  <c r="KE30" i="15"/>
  <c r="JS30" i="15"/>
  <c r="KA31" i="15"/>
  <c r="JG31" i="15"/>
  <c r="KC33" i="15"/>
  <c r="JM33" i="15"/>
  <c r="DH33" i="15"/>
  <c r="CT33" i="15" s="1"/>
  <c r="JU33" i="15"/>
  <c r="DE14" i="15"/>
  <c r="CU14" i="15" s="1"/>
  <c r="KH14" i="15"/>
  <c r="KD14" i="15"/>
  <c r="JR14" i="15"/>
  <c r="KF16" i="15"/>
  <c r="JZ16" i="15"/>
  <c r="JF16" i="15"/>
  <c r="DE17" i="15"/>
  <c r="FM17" i="15" s="1"/>
  <c r="KH17" i="15"/>
  <c r="KD17" i="15"/>
  <c r="JR17" i="15"/>
  <c r="JZ18" i="15"/>
  <c r="JF18" i="15"/>
  <c r="KF18" i="15"/>
  <c r="DE19" i="15"/>
  <c r="CU19" i="15" s="1"/>
  <c r="KH19" i="15"/>
  <c r="KD19" i="15"/>
  <c r="JR19" i="15"/>
  <c r="KF20" i="15"/>
  <c r="JZ20" i="15"/>
  <c r="JF20" i="15"/>
  <c r="DE21" i="15"/>
  <c r="CU21" i="15" s="1"/>
  <c r="KH21" i="15"/>
  <c r="KD21" i="15"/>
  <c r="JR21" i="15"/>
  <c r="JZ22" i="15"/>
  <c r="JF22" i="15"/>
  <c r="KF22" i="15"/>
  <c r="DE23" i="15"/>
  <c r="CU23" i="15" s="1"/>
  <c r="KH23" i="15"/>
  <c r="KD23" i="15"/>
  <c r="JR23" i="15"/>
  <c r="KF24" i="15"/>
  <c r="JZ24" i="15"/>
  <c r="JF24" i="15"/>
  <c r="DE25" i="15"/>
  <c r="FM25" i="15" s="1"/>
  <c r="KH25" i="15"/>
  <c r="KD25" i="15"/>
  <c r="JR25" i="15"/>
  <c r="JZ26" i="15"/>
  <c r="JF26" i="15"/>
  <c r="KF26" i="15"/>
  <c r="DE27" i="15"/>
  <c r="CU27" i="15" s="1"/>
  <c r="KH27" i="15"/>
  <c r="KD27" i="15"/>
  <c r="JR27" i="15"/>
  <c r="KF28" i="15"/>
  <c r="JZ28" i="15"/>
  <c r="JF28" i="15"/>
  <c r="DE29" i="15"/>
  <c r="CU29" i="15" s="1"/>
  <c r="KH29" i="15"/>
  <c r="KD29" i="15"/>
  <c r="JR29" i="15"/>
  <c r="JZ30" i="15"/>
  <c r="JF30" i="15"/>
  <c r="KF30" i="15"/>
  <c r="DE31" i="15"/>
  <c r="CU31" i="15" s="1"/>
  <c r="KH31" i="15"/>
  <c r="KD31" i="15"/>
  <c r="JR31" i="15"/>
  <c r="KB32" i="15"/>
  <c r="JL32" i="15"/>
  <c r="KG32" i="15"/>
  <c r="DG32" i="15"/>
  <c r="FO32" i="15" s="1"/>
  <c r="JT32" i="15"/>
  <c r="KC14" i="15"/>
  <c r="JM14" i="15"/>
  <c r="DH14" i="15"/>
  <c r="CT14" i="15" s="1"/>
  <c r="JU14" i="15"/>
  <c r="DF15" i="15"/>
  <c r="FN15" i="15" s="1"/>
  <c r="KE15" i="15"/>
  <c r="JS15" i="15"/>
  <c r="KC17" i="15"/>
  <c r="JM17" i="15"/>
  <c r="DH17" i="15"/>
  <c r="CT17" i="15" s="1"/>
  <c r="JU17" i="15"/>
  <c r="KC19" i="15"/>
  <c r="JM19" i="15"/>
  <c r="DH19" i="15"/>
  <c r="FP19" i="15" s="1"/>
  <c r="JU19" i="15"/>
  <c r="KC21" i="15"/>
  <c r="JM21" i="15"/>
  <c r="DH21" i="15"/>
  <c r="CT21" i="15" s="1"/>
  <c r="JU21" i="15"/>
  <c r="KC23" i="15"/>
  <c r="JM23" i="15"/>
  <c r="DH23" i="15"/>
  <c r="FP23" i="15" s="1"/>
  <c r="JU23" i="15"/>
  <c r="KC25" i="15"/>
  <c r="JM25" i="15"/>
  <c r="DH25" i="15"/>
  <c r="CT25" i="15" s="1"/>
  <c r="JU25" i="15"/>
  <c r="KC27" i="15"/>
  <c r="JM27" i="15"/>
  <c r="DH27" i="15"/>
  <c r="FP27" i="15" s="1"/>
  <c r="JU27" i="15"/>
  <c r="KC29" i="15"/>
  <c r="JM29" i="15"/>
  <c r="DH29" i="15"/>
  <c r="CT29" i="15" s="1"/>
  <c r="JU29" i="15"/>
  <c r="KC31" i="15"/>
  <c r="JM31" i="15"/>
  <c r="DH31" i="15"/>
  <c r="FP31" i="15" s="1"/>
  <c r="JU31" i="15"/>
  <c r="KA32" i="15"/>
  <c r="JG32" i="15"/>
  <c r="DF33" i="15"/>
  <c r="CV33" i="15" s="1"/>
  <c r="KE33" i="15"/>
  <c r="JS33" i="15"/>
  <c r="CW10" i="15"/>
  <c r="FE10" i="15" s="1"/>
  <c r="GS10" i="15" s="1"/>
  <c r="JJ10" i="15"/>
  <c r="DE10" i="15"/>
  <c r="KH10" i="15"/>
  <c r="KD10" i="15"/>
  <c r="JR10" i="15"/>
  <c r="DD10" i="15"/>
  <c r="FL10" i="15" s="1"/>
  <c r="GZ10" i="15" s="1"/>
  <c r="JQ10" i="15"/>
  <c r="DL10" i="15"/>
  <c r="FT10" i="15" s="1"/>
  <c r="HH10" i="15" s="1"/>
  <c r="JY10" i="15"/>
  <c r="CY10" i="15"/>
  <c r="FG10" i="15" s="1"/>
  <c r="GU10" i="15" s="1"/>
  <c r="KG10" i="15"/>
  <c r="KB10" i="15"/>
  <c r="JL10" i="15"/>
  <c r="DG10" i="15"/>
  <c r="CS10" i="15" s="1"/>
  <c r="JT10" i="15"/>
  <c r="DJ10" i="15"/>
  <c r="FR10" i="15" s="1"/>
  <c r="HF10" i="15" s="1"/>
  <c r="JW10" i="15"/>
  <c r="DH5" i="15"/>
  <c r="CT5" i="15" s="1"/>
  <c r="JU5" i="15"/>
  <c r="DL5" i="15"/>
  <c r="FT5" i="15" s="1"/>
  <c r="HH5" i="15" s="1"/>
  <c r="JY5" i="15"/>
  <c r="DC5" i="15"/>
  <c r="FK5" i="15" s="1"/>
  <c r="GY5" i="15" s="1"/>
  <c r="JP5" i="15"/>
  <c r="JZ5" i="15"/>
  <c r="JF5" i="15"/>
  <c r="KF5" i="15"/>
  <c r="DA5" i="15"/>
  <c r="FI5" i="15" s="1"/>
  <c r="GW5" i="15" s="1"/>
  <c r="JN5" i="15"/>
  <c r="CW5" i="15"/>
  <c r="FE5" i="15" s="1"/>
  <c r="GS5" i="15" s="1"/>
  <c r="JJ5" i="15"/>
  <c r="KA10" i="15"/>
  <c r="JG10" i="15"/>
  <c r="DE5" i="15"/>
  <c r="CU5" i="15" s="1"/>
  <c r="KH5" i="15"/>
  <c r="KD5" i="15"/>
  <c r="JR5" i="15"/>
  <c r="DB5" i="15"/>
  <c r="FJ5" i="15" s="1"/>
  <c r="GX5" i="15" s="1"/>
  <c r="JO5" i="15"/>
  <c r="DK5" i="15"/>
  <c r="FS5" i="15" s="1"/>
  <c r="HG5" i="15" s="1"/>
  <c r="JX5" i="15"/>
  <c r="CT35" i="15"/>
  <c r="FP35" i="15"/>
  <c r="CU35" i="15"/>
  <c r="FM35" i="15"/>
  <c r="KG14" i="15"/>
  <c r="KB14" i="15"/>
  <c r="JL14" i="15"/>
  <c r="DG14" i="15"/>
  <c r="CS14" i="15" s="1"/>
  <c r="JT14" i="15"/>
  <c r="DE15" i="15"/>
  <c r="FM15" i="15" s="1"/>
  <c r="KH15" i="15"/>
  <c r="KD15" i="15"/>
  <c r="JR15" i="15"/>
  <c r="KB17" i="15"/>
  <c r="JL17" i="15"/>
  <c r="KG17" i="15"/>
  <c r="DG17" i="15"/>
  <c r="CS17" i="15" s="1"/>
  <c r="JT17" i="15"/>
  <c r="KB19" i="15"/>
  <c r="JL19" i="15"/>
  <c r="KG19" i="15"/>
  <c r="DG19" i="15"/>
  <c r="FO19" i="15" s="1"/>
  <c r="JT19" i="15"/>
  <c r="KB21" i="15"/>
  <c r="JL21" i="15"/>
  <c r="KG21" i="15"/>
  <c r="DG21" i="15"/>
  <c r="CS21" i="15" s="1"/>
  <c r="JT21" i="15"/>
  <c r="KB23" i="15"/>
  <c r="JL23" i="15"/>
  <c r="KG23" i="15"/>
  <c r="DG23" i="15"/>
  <c r="CS23" i="15" s="1"/>
  <c r="JT23" i="15"/>
  <c r="KB25" i="15"/>
  <c r="JL25" i="15"/>
  <c r="KG25" i="15"/>
  <c r="DG25" i="15"/>
  <c r="CS25" i="15" s="1"/>
  <c r="JT25" i="15"/>
  <c r="KB27" i="15"/>
  <c r="JL27" i="15"/>
  <c r="KG27" i="15"/>
  <c r="DG27" i="15"/>
  <c r="CS27" i="15" s="1"/>
  <c r="JT27" i="15"/>
  <c r="KB29" i="15"/>
  <c r="JL29" i="15"/>
  <c r="KG29" i="15"/>
  <c r="DG29" i="15"/>
  <c r="CS29" i="15" s="1"/>
  <c r="JT29" i="15"/>
  <c r="KB31" i="15"/>
  <c r="JL31" i="15"/>
  <c r="KG31" i="15"/>
  <c r="DG31" i="15"/>
  <c r="FO31" i="15" s="1"/>
  <c r="JT31" i="15"/>
  <c r="KF32" i="15"/>
  <c r="JZ32" i="15"/>
  <c r="JF32" i="15"/>
  <c r="DE33" i="15"/>
  <c r="CU33" i="15" s="1"/>
  <c r="KH33" i="15"/>
  <c r="KD33" i="15"/>
  <c r="JR33" i="15"/>
  <c r="DF14" i="15"/>
  <c r="CV14" i="15" s="1"/>
  <c r="KE14" i="15"/>
  <c r="JS14" i="15"/>
  <c r="KA16" i="15"/>
  <c r="JG16" i="15"/>
  <c r="DF17" i="15"/>
  <c r="FN17" i="15" s="1"/>
  <c r="KE17" i="15"/>
  <c r="JS17" i="15"/>
  <c r="KA18" i="15"/>
  <c r="JG18" i="15"/>
  <c r="DF19" i="15"/>
  <c r="FN19" i="15" s="1"/>
  <c r="KE19" i="15"/>
  <c r="JS19" i="15"/>
  <c r="KA20" i="15"/>
  <c r="JG20" i="15"/>
  <c r="DF21" i="15"/>
  <c r="FN21" i="15" s="1"/>
  <c r="KE21" i="15"/>
  <c r="JS21" i="15"/>
  <c r="KA22" i="15"/>
  <c r="JG22" i="15"/>
  <c r="DF23" i="15"/>
  <c r="CV23" i="15" s="1"/>
  <c r="KE23" i="15"/>
  <c r="JS23" i="15"/>
  <c r="KA24" i="15"/>
  <c r="JG24" i="15"/>
  <c r="DF25" i="15"/>
  <c r="CV25" i="15" s="1"/>
  <c r="KE25" i="15"/>
  <c r="JS25" i="15"/>
  <c r="KA26" i="15"/>
  <c r="JG26" i="15"/>
  <c r="DF27" i="15"/>
  <c r="FN27" i="15" s="1"/>
  <c r="KE27" i="15"/>
  <c r="JS27" i="15"/>
  <c r="KA28" i="15"/>
  <c r="JG28" i="15"/>
  <c r="DF29" i="15"/>
  <c r="FN29" i="15" s="1"/>
  <c r="KE29" i="15"/>
  <c r="JS29" i="15"/>
  <c r="KA30" i="15"/>
  <c r="JG30" i="15"/>
  <c r="DF31" i="15"/>
  <c r="CV31" i="15" s="1"/>
  <c r="KE31" i="15"/>
  <c r="JS31" i="15"/>
  <c r="KC32" i="15"/>
  <c r="JM32" i="15"/>
  <c r="DH32" i="15"/>
  <c r="CT32" i="15" s="1"/>
  <c r="JU32" i="15"/>
  <c r="JZ14" i="15"/>
  <c r="JF14" i="15"/>
  <c r="KF14" i="15"/>
  <c r="KB15" i="15"/>
  <c r="JL15" i="15"/>
  <c r="KG15" i="15"/>
  <c r="DG15" i="15"/>
  <c r="FO15" i="15" s="1"/>
  <c r="JT15" i="15"/>
  <c r="DE16" i="15"/>
  <c r="CU16" i="15" s="1"/>
  <c r="KH16" i="15"/>
  <c r="KD16" i="15"/>
  <c r="JR16" i="15"/>
  <c r="JZ17" i="15"/>
  <c r="JF17" i="15"/>
  <c r="KF17" i="15"/>
  <c r="DE18" i="15"/>
  <c r="FM18" i="15" s="1"/>
  <c r="KH18" i="15"/>
  <c r="KD18" i="15"/>
  <c r="JR18" i="15"/>
  <c r="KF19" i="15"/>
  <c r="JZ19" i="15"/>
  <c r="JF19" i="15"/>
  <c r="DE20" i="15"/>
  <c r="FM20" i="15" s="1"/>
  <c r="KH20" i="15"/>
  <c r="KD20" i="15"/>
  <c r="JR20" i="15"/>
  <c r="JZ21" i="15"/>
  <c r="JF21" i="15"/>
  <c r="KF21" i="15"/>
  <c r="DE22" i="15"/>
  <c r="CU22" i="15" s="1"/>
  <c r="KH22" i="15"/>
  <c r="KD22" i="15"/>
  <c r="JR22" i="15"/>
  <c r="KF23" i="15"/>
  <c r="JZ23" i="15"/>
  <c r="JF23" i="15"/>
  <c r="DE24" i="15"/>
  <c r="FM24" i="15" s="1"/>
  <c r="KH24" i="15"/>
  <c r="KD24" i="15"/>
  <c r="JR24" i="15"/>
  <c r="JZ25" i="15"/>
  <c r="JF25" i="15"/>
  <c r="KF25" i="15"/>
  <c r="DE26" i="15"/>
  <c r="FM26" i="15" s="1"/>
  <c r="KH26" i="15"/>
  <c r="KD26" i="15"/>
  <c r="JR26" i="15"/>
  <c r="KF27" i="15"/>
  <c r="JZ27" i="15"/>
  <c r="JF27" i="15"/>
  <c r="DE28" i="15"/>
  <c r="FM28" i="15" s="1"/>
  <c r="KH28" i="15"/>
  <c r="KD28" i="15"/>
  <c r="JR28" i="15"/>
  <c r="JZ29" i="15"/>
  <c r="JF29" i="15"/>
  <c r="KF29" i="15"/>
  <c r="DE30" i="15"/>
  <c r="FM30" i="15" s="1"/>
  <c r="KH30" i="15"/>
  <c r="KD30" i="15"/>
  <c r="JR30" i="15"/>
  <c r="KF31" i="15"/>
  <c r="JZ31" i="15"/>
  <c r="JF31" i="15"/>
  <c r="KB33" i="15"/>
  <c r="JL33" i="15"/>
  <c r="KG33" i="15"/>
  <c r="DG33" i="15"/>
  <c r="FO33" i="15" s="1"/>
  <c r="JT33" i="15"/>
  <c r="KA15" i="15"/>
  <c r="JG15" i="15"/>
  <c r="KC16" i="15"/>
  <c r="JM16" i="15"/>
  <c r="DH16" i="15"/>
  <c r="CT16" i="15" s="1"/>
  <c r="JU16" i="15"/>
  <c r="KC18" i="15"/>
  <c r="JM18" i="15"/>
  <c r="DH18" i="15"/>
  <c r="FP18" i="15" s="1"/>
  <c r="JU18" i="15"/>
  <c r="KC20" i="15"/>
  <c r="JM20" i="15"/>
  <c r="DH20" i="15"/>
  <c r="FP20" i="15" s="1"/>
  <c r="JU20" i="15"/>
  <c r="KC22" i="15"/>
  <c r="JM22" i="15"/>
  <c r="DH22" i="15"/>
  <c r="CT22" i="15" s="1"/>
  <c r="JU22" i="15"/>
  <c r="KC24" i="15"/>
  <c r="JM24" i="15"/>
  <c r="DH24" i="15"/>
  <c r="CT24" i="15" s="1"/>
  <c r="JU24" i="15"/>
  <c r="KC26" i="15"/>
  <c r="JM26" i="15"/>
  <c r="DH26" i="15"/>
  <c r="CT26" i="15" s="1"/>
  <c r="JU26" i="15"/>
  <c r="KC28" i="15"/>
  <c r="JM28" i="15"/>
  <c r="DH28" i="15"/>
  <c r="CT28" i="15" s="1"/>
  <c r="JU28" i="15"/>
  <c r="KC30" i="15"/>
  <c r="JM30" i="15"/>
  <c r="DH30" i="15"/>
  <c r="CT30" i="15" s="1"/>
  <c r="JU30" i="15"/>
  <c r="DF32" i="15"/>
  <c r="FN32" i="15" s="1"/>
  <c r="KE32" i="15"/>
  <c r="JS32" i="15"/>
  <c r="KA33" i="15"/>
  <c r="JG33" i="15"/>
  <c r="DA10" i="15"/>
  <c r="FI10" i="15" s="1"/>
  <c r="GW10" i="15" s="1"/>
  <c r="JN10" i="15"/>
  <c r="DI10" i="15"/>
  <c r="FQ10" i="15" s="1"/>
  <c r="HE10" i="15" s="1"/>
  <c r="JV10" i="15"/>
  <c r="CZ10" i="15"/>
  <c r="FH10" i="15" s="1"/>
  <c r="GV10" i="15" s="1"/>
  <c r="KC10" i="15"/>
  <c r="JM10" i="15"/>
  <c r="DH10" i="15"/>
  <c r="JU10" i="15"/>
  <c r="DC10" i="15"/>
  <c r="FK10" i="15" s="1"/>
  <c r="GY10" i="15" s="1"/>
  <c r="JP10" i="15"/>
  <c r="DK10" i="15"/>
  <c r="FS10" i="15" s="1"/>
  <c r="HG10" i="15" s="1"/>
  <c r="JX10" i="15"/>
  <c r="DF10" i="15"/>
  <c r="KE10" i="15"/>
  <c r="JS10" i="15"/>
  <c r="DF5" i="15"/>
  <c r="FN5" i="15" s="1"/>
  <c r="KE5" i="15"/>
  <c r="JS5" i="15"/>
  <c r="CZ5" i="15"/>
  <c r="FH5" i="15" s="1"/>
  <c r="GV5" i="15" s="1"/>
  <c r="KC5" i="15"/>
  <c r="JM5" i="15"/>
  <c r="DI5" i="15"/>
  <c r="FQ5" i="15" s="1"/>
  <c r="HE5" i="15" s="1"/>
  <c r="JV5" i="15"/>
  <c r="CX5" i="15"/>
  <c r="FF5" i="15" s="1"/>
  <c r="GT5" i="15" s="1"/>
  <c r="JK5" i="15"/>
  <c r="KA5" i="15"/>
  <c r="JG5" i="15"/>
  <c r="DG5" i="15"/>
  <c r="CS5" i="15" s="1"/>
  <c r="JT5" i="15"/>
  <c r="CS35" i="15"/>
  <c r="FO35" i="15"/>
  <c r="FN35" i="15"/>
  <c r="CV35" i="15"/>
  <c r="H221" i="8"/>
  <c r="CE7" i="15" s="1"/>
  <c r="CE8" i="15"/>
  <c r="DB10" i="15"/>
  <c r="FJ10" i="15" s="1"/>
  <c r="GX10" i="15" s="1"/>
  <c r="JO10" i="15"/>
  <c r="DJ5" i="15"/>
  <c r="FR5" i="15" s="1"/>
  <c r="HF5" i="15" s="1"/>
  <c r="JW5" i="15"/>
  <c r="CY5" i="15"/>
  <c r="FG5" i="15" s="1"/>
  <c r="GU5" i="15" s="1"/>
  <c r="KB5" i="15"/>
  <c r="JL5" i="15"/>
  <c r="KG5" i="15"/>
  <c r="DD5" i="15"/>
  <c r="FL5" i="15" s="1"/>
  <c r="GZ5" i="15" s="1"/>
  <c r="JQ5" i="15"/>
  <c r="JZ10" i="15"/>
  <c r="JF10" i="15"/>
  <c r="KF10" i="15"/>
  <c r="HU91" i="14"/>
  <c r="HK91" i="14" s="1"/>
  <c r="FU36" i="14"/>
  <c r="HW65" i="14"/>
  <c r="HI65" i="14" s="1"/>
  <c r="HU56" i="14"/>
  <c r="HK56" i="14" s="1"/>
  <c r="FU45" i="14"/>
  <c r="HV70" i="14"/>
  <c r="HL70" i="14" s="1"/>
  <c r="FX111" i="14"/>
  <c r="HU76" i="14"/>
  <c r="HK76" i="14" s="1"/>
  <c r="DP6" i="14"/>
  <c r="FV90" i="14"/>
  <c r="FW73" i="14"/>
  <c r="FW54" i="14"/>
  <c r="FW72" i="14"/>
  <c r="HV154" i="14"/>
  <c r="HL154" i="14" s="1"/>
  <c r="FU41" i="14"/>
  <c r="FV92" i="14"/>
  <c r="HX55" i="14"/>
  <c r="HJ55" i="14" s="1"/>
  <c r="FW79" i="14"/>
  <c r="FU90" i="14"/>
  <c r="HX41" i="14"/>
  <c r="HJ41" i="14" s="1"/>
  <c r="FX54" i="14"/>
  <c r="DO6" i="14"/>
  <c r="DN6" i="14"/>
  <c r="FU57" i="14"/>
  <c r="HU154" i="14"/>
  <c r="HK154" i="14" s="1"/>
  <c r="GI6" i="14"/>
  <c r="HW6" i="14" s="1"/>
  <c r="HI6" i="14" s="1"/>
  <c r="HU70" i="14"/>
  <c r="HK70" i="14" s="1"/>
  <c r="HV50" i="14"/>
  <c r="HL50" i="14" s="1"/>
  <c r="HX87" i="14"/>
  <c r="HJ87" i="14" s="1"/>
  <c r="HW75" i="14"/>
  <c r="HI75" i="14" s="1"/>
  <c r="HU169" i="14"/>
  <c r="HK169" i="14" s="1"/>
  <c r="HU89" i="14"/>
  <c r="HK89" i="14" s="1"/>
  <c r="EB35" i="14"/>
  <c r="GJ35" i="14" s="1"/>
  <c r="HX35" i="14" s="1"/>
  <c r="HJ35" i="14" s="1"/>
  <c r="LP35" i="14"/>
  <c r="LU21" i="14"/>
  <c r="DZ35" i="14"/>
  <c r="GH35" i="14" s="1"/>
  <c r="HV35" i="14" s="1"/>
  <c r="HL35" i="14" s="1"/>
  <c r="LT35" i="14"/>
  <c r="DY35" i="14"/>
  <c r="GG35" i="14" s="1"/>
  <c r="HU35" i="14" s="1"/>
  <c r="HK35" i="14" s="1"/>
  <c r="LS35" i="14"/>
  <c r="LW35" i="14"/>
  <c r="LU35" i="14"/>
  <c r="LO35" i="14"/>
  <c r="LR35" i="14"/>
  <c r="LV35" i="14"/>
  <c r="LQ35" i="14"/>
  <c r="EA35" i="14"/>
  <c r="GI35" i="14" s="1"/>
  <c r="GM9" i="14"/>
  <c r="IA9" i="14" s="1"/>
  <c r="GE9" i="14"/>
  <c r="HS9" i="14" s="1"/>
  <c r="GB9" i="14"/>
  <c r="HP9" i="14" s="1"/>
  <c r="GD9" i="14"/>
  <c r="HR9" i="14" s="1"/>
  <c r="GF9" i="14"/>
  <c r="HT9" i="14" s="1"/>
  <c r="LW19" i="14"/>
  <c r="LU22" i="14"/>
  <c r="LW23" i="14"/>
  <c r="LW31" i="14"/>
  <c r="GH124" i="14"/>
  <c r="HV124" i="14" s="1"/>
  <c r="HL124" i="14" s="1"/>
  <c r="FZ9" i="14"/>
  <c r="HN9" i="14" s="1"/>
  <c r="GN9" i="14"/>
  <c r="IB9" i="14" s="1"/>
  <c r="LU18" i="14"/>
  <c r="LU26" i="14"/>
  <c r="LW27" i="14"/>
  <c r="LU30" i="14"/>
  <c r="LU16" i="14"/>
  <c r="LW17" i="14"/>
  <c r="LU20" i="14"/>
  <c r="LW21" i="14"/>
  <c r="LU24" i="14"/>
  <c r="LW25" i="14"/>
  <c r="LU28" i="14"/>
  <c r="LW29" i="14"/>
  <c r="LU32" i="14"/>
  <c r="LW33" i="14"/>
  <c r="IE9" i="14"/>
  <c r="LV14" i="14"/>
  <c r="LV19" i="14"/>
  <c r="LV23" i="14"/>
  <c r="LV27" i="14"/>
  <c r="LV31" i="14"/>
  <c r="LU12" i="14"/>
  <c r="LU14" i="14"/>
  <c r="LW16" i="14"/>
  <c r="LU19" i="14"/>
  <c r="LW20" i="14"/>
  <c r="LU23" i="14"/>
  <c r="LW24" i="14"/>
  <c r="LU27" i="14"/>
  <c r="LW28" i="14"/>
  <c r="LU31" i="14"/>
  <c r="LW32" i="14"/>
  <c r="LV5" i="14"/>
  <c r="LU15" i="14"/>
  <c r="LV18" i="14"/>
  <c r="LV22" i="14"/>
  <c r="LV26" i="14"/>
  <c r="LV30" i="14"/>
  <c r="LV12" i="14"/>
  <c r="LW14" i="14"/>
  <c r="FY9" i="14"/>
  <c r="HM9" i="14" s="1"/>
  <c r="LW15" i="14"/>
  <c r="LV17" i="14"/>
  <c r="LV21" i="14"/>
  <c r="LV25" i="14"/>
  <c r="LV29" i="14"/>
  <c r="LV33" i="14"/>
  <c r="LU5" i="14"/>
  <c r="LV15" i="14"/>
  <c r="LU17" i="14"/>
  <c r="LW18" i="14"/>
  <c r="LW22" i="14"/>
  <c r="LU25" i="14"/>
  <c r="LW26" i="14"/>
  <c r="LU29" i="14"/>
  <c r="LW30" i="14"/>
  <c r="LU33" i="14"/>
  <c r="LW5" i="14"/>
  <c r="LW12" i="14"/>
  <c r="LV16" i="14"/>
  <c r="LV20" i="14"/>
  <c r="LV24" i="14"/>
  <c r="LV28" i="14"/>
  <c r="LV32" i="14"/>
  <c r="GK9" i="14"/>
  <c r="HY9" i="14" s="1"/>
  <c r="LS14" i="14"/>
  <c r="LR18" i="14"/>
  <c r="LP12" i="14"/>
  <c r="LT16" i="14"/>
  <c r="IC9" i="14"/>
  <c r="IF9" i="14"/>
  <c r="GC9" i="14"/>
  <c r="HQ9" i="14" s="1"/>
  <c r="LO18" i="14"/>
  <c r="LS19" i="14"/>
  <c r="LO22" i="14"/>
  <c r="LS23" i="14"/>
  <c r="LO26" i="14"/>
  <c r="LS27" i="14"/>
  <c r="LO30" i="14"/>
  <c r="LS31" i="14"/>
  <c r="LP15" i="14"/>
  <c r="LR22" i="14"/>
  <c r="LR26" i="14"/>
  <c r="LR30" i="14"/>
  <c r="LT5" i="14"/>
  <c r="LR5" i="14"/>
  <c r="LS15" i="14"/>
  <c r="LQ17" i="14"/>
  <c r="LQ21" i="14"/>
  <c r="LQ25" i="14"/>
  <c r="LQ29" i="14"/>
  <c r="LQ33" i="14"/>
  <c r="LP14" i="14"/>
  <c r="LP19" i="14"/>
  <c r="LT20" i="14"/>
  <c r="LP23" i="14"/>
  <c r="LT24" i="14"/>
  <c r="LP27" i="14"/>
  <c r="LT28" i="14"/>
  <c r="LP31" i="14"/>
  <c r="LT32" i="14"/>
  <c r="LO5" i="14"/>
  <c r="LP5" i="14"/>
  <c r="LQ15" i="14"/>
  <c r="LO17" i="14"/>
  <c r="LS18" i="14"/>
  <c r="LO21" i="14"/>
  <c r="LS22" i="14"/>
  <c r="LO25" i="14"/>
  <c r="LS26" i="14"/>
  <c r="LO29" i="14"/>
  <c r="LS30" i="14"/>
  <c r="LO33" i="14"/>
  <c r="LS5" i="14"/>
  <c r="LT15" i="14"/>
  <c r="LR17" i="14"/>
  <c r="LR21" i="14"/>
  <c r="LR25" i="14"/>
  <c r="LR29" i="14"/>
  <c r="LR33" i="14"/>
  <c r="LS12" i="14"/>
  <c r="LQ16" i="14"/>
  <c r="LQ20" i="14"/>
  <c r="LQ24" i="14"/>
  <c r="LQ28" i="14"/>
  <c r="LQ32" i="14"/>
  <c r="LT14" i="14"/>
  <c r="LP18" i="14"/>
  <c r="LT19" i="14"/>
  <c r="LP22" i="14"/>
  <c r="LT23" i="14"/>
  <c r="LP26" i="14"/>
  <c r="LT27" i="14"/>
  <c r="LP30" i="14"/>
  <c r="LT31" i="14"/>
  <c r="DN9" i="14"/>
  <c r="GJ9" i="14"/>
  <c r="JT9" i="14" s="1"/>
  <c r="LO16" i="14"/>
  <c r="LT12" i="14"/>
  <c r="LP17" i="14"/>
  <c r="LT26" i="14"/>
  <c r="F40" i="14"/>
  <c r="ID9" i="14"/>
  <c r="F9" i="14" s="1"/>
  <c r="DO9" i="14"/>
  <c r="GG9" i="14"/>
  <c r="JQ9" i="14" s="1"/>
  <c r="GL9" i="14"/>
  <c r="LS17" i="14"/>
  <c r="LO20" i="14"/>
  <c r="LS21" i="14"/>
  <c r="LO24" i="14"/>
  <c r="LS25" i="14"/>
  <c r="LO28" i="14"/>
  <c r="LS29" i="14"/>
  <c r="LO32" i="14"/>
  <c r="LS33" i="14"/>
  <c r="LR16" i="14"/>
  <c r="LR20" i="14"/>
  <c r="LR24" i="14"/>
  <c r="LR28" i="14"/>
  <c r="LR32" i="14"/>
  <c r="LR12" i="14"/>
  <c r="LQ14" i="14"/>
  <c r="LQ19" i="14"/>
  <c r="LQ23" i="14"/>
  <c r="LQ27" i="14"/>
  <c r="LQ31" i="14"/>
  <c r="LR15" i="14"/>
  <c r="LT18" i="14"/>
  <c r="LP21" i="14"/>
  <c r="LT22" i="14"/>
  <c r="LP25" i="14"/>
  <c r="LP29" i="14"/>
  <c r="LT30" i="14"/>
  <c r="LP33" i="14"/>
  <c r="LO12" i="14"/>
  <c r="LO14" i="14"/>
  <c r="LS16" i="14"/>
  <c r="LO19" i="14"/>
  <c r="LS20" i="14"/>
  <c r="LO23" i="14"/>
  <c r="LS24" i="14"/>
  <c r="LO27" i="14"/>
  <c r="LS28" i="14"/>
  <c r="LO31" i="14"/>
  <c r="LS32" i="14"/>
  <c r="LQ5" i="14"/>
  <c r="LR14" i="14"/>
  <c r="LR19" i="14"/>
  <c r="LR23" i="14"/>
  <c r="LR27" i="14"/>
  <c r="LR31" i="14"/>
  <c r="LO15" i="14"/>
  <c r="LQ18" i="14"/>
  <c r="LQ22" i="14"/>
  <c r="LQ26" i="14"/>
  <c r="LQ30" i="14"/>
  <c r="LQ12" i="14"/>
  <c r="LP16" i="14"/>
  <c r="LT17" i="14"/>
  <c r="LP20" i="14"/>
  <c r="LT21" i="14"/>
  <c r="LP24" i="14"/>
  <c r="LT25" i="14"/>
  <c r="LP28" i="14"/>
  <c r="LT29" i="14"/>
  <c r="LP32" i="14"/>
  <c r="LT33" i="14"/>
  <c r="J164" i="14"/>
  <c r="L164" i="14" s="1"/>
  <c r="M164" i="14" s="1"/>
  <c r="J45" i="14"/>
  <c r="L45" i="14" s="1"/>
  <c r="M45" i="14" s="1"/>
  <c r="J96" i="14"/>
  <c r="L96" i="14" s="1"/>
  <c r="M96" i="14" s="1"/>
  <c r="J103" i="14"/>
  <c r="L103" i="14" s="1"/>
  <c r="M103" i="14" s="1"/>
  <c r="GJ167" i="14"/>
  <c r="FV167" i="14" s="1"/>
  <c r="GG127" i="14"/>
  <c r="FW127" i="14" s="1"/>
  <c r="GH100" i="14"/>
  <c r="HV100" i="14" s="1"/>
  <c r="HL100" i="14" s="1"/>
  <c r="GG158" i="14"/>
  <c r="HU158" i="14" s="1"/>
  <c r="HK158" i="14" s="1"/>
  <c r="GJ168" i="14"/>
  <c r="FV168" i="14" s="1"/>
  <c r="GI79" i="14"/>
  <c r="FU79" i="14" s="1"/>
  <c r="GH140" i="14"/>
  <c r="HV140" i="14" s="1"/>
  <c r="HL140" i="14" s="1"/>
  <c r="J98" i="14"/>
  <c r="L98" i="14" s="1"/>
  <c r="M98" i="14" s="1"/>
  <c r="J89" i="14"/>
  <c r="L89" i="14" s="1"/>
  <c r="M89" i="14" s="1"/>
  <c r="GI141" i="14"/>
  <c r="FU141" i="14" s="1"/>
  <c r="GG71" i="14"/>
  <c r="HU71" i="14" s="1"/>
  <c r="HK71" i="14" s="1"/>
  <c r="GI80" i="14"/>
  <c r="FU80" i="14" s="1"/>
  <c r="GI61" i="14"/>
  <c r="HW61" i="14" s="1"/>
  <c r="HI61" i="14" s="1"/>
  <c r="GI123" i="14"/>
  <c r="FU123" i="14" s="1"/>
  <c r="J50" i="14"/>
  <c r="L50" i="14" s="1"/>
  <c r="M50" i="14" s="1"/>
  <c r="GJ105" i="14"/>
  <c r="HX105" i="14" s="1"/>
  <c r="HJ105" i="14" s="1"/>
  <c r="GH56" i="14"/>
  <c r="HV56" i="14" s="1"/>
  <c r="HL56" i="14" s="1"/>
  <c r="GG112" i="14"/>
  <c r="HU112" i="14" s="1"/>
  <c r="HK112" i="14" s="1"/>
  <c r="GH115" i="14"/>
  <c r="HV115" i="14" s="1"/>
  <c r="HL115" i="14" s="1"/>
  <c r="GG81" i="14"/>
  <c r="HU81" i="14" s="1"/>
  <c r="HK81" i="14" s="1"/>
  <c r="GH41" i="14"/>
  <c r="HV41" i="14" s="1"/>
  <c r="HL41" i="14" s="1"/>
  <c r="GH92" i="14"/>
  <c r="HV92" i="14" s="1"/>
  <c r="HL92" i="14" s="1"/>
  <c r="GI127" i="14"/>
  <c r="FU127" i="14" s="1"/>
  <c r="GG64" i="14"/>
  <c r="GH105" i="14"/>
  <c r="HV105" i="14" s="1"/>
  <c r="HL105" i="14" s="1"/>
  <c r="GH79" i="14"/>
  <c r="FX79" i="14" s="1"/>
  <c r="GH162" i="14"/>
  <c r="HV162" i="14" s="1"/>
  <c r="HL162" i="14" s="1"/>
  <c r="GH64" i="14"/>
  <c r="HV64" i="14" s="1"/>
  <c r="HL64" i="14" s="1"/>
  <c r="GG104" i="14"/>
  <c r="FW104" i="14" s="1"/>
  <c r="GH36" i="14"/>
  <c r="HV36" i="14" s="1"/>
  <c r="HL36" i="14" s="1"/>
  <c r="GG87" i="14"/>
  <c r="HU87" i="14" s="1"/>
  <c r="HK87" i="14" s="1"/>
  <c r="GI161" i="14"/>
  <c r="FU161" i="14" s="1"/>
  <c r="GI85" i="14"/>
  <c r="GJ115" i="14"/>
  <c r="HX115" i="14" s="1"/>
  <c r="HJ115" i="14" s="1"/>
  <c r="GJ56" i="14"/>
  <c r="HX56" i="14" s="1"/>
  <c r="HJ56" i="14" s="1"/>
  <c r="GJ134" i="14"/>
  <c r="HX134" i="14" s="1"/>
  <c r="HJ134" i="14" s="1"/>
  <c r="GG61" i="14"/>
  <c r="HU61" i="14" s="1"/>
  <c r="HK61" i="14" s="1"/>
  <c r="GJ145" i="14"/>
  <c r="FV145" i="14" s="1"/>
  <c r="J72" i="14"/>
  <c r="L72" i="14" s="1"/>
  <c r="M72" i="14" s="1"/>
  <c r="GJ53" i="14"/>
  <c r="GH81" i="14"/>
  <c r="FX81" i="14" s="1"/>
  <c r="GH67" i="14"/>
  <c r="GG63" i="14"/>
  <c r="FV72" i="14"/>
  <c r="J170" i="14"/>
  <c r="K170" i="14" s="1"/>
  <c r="HV71" i="14"/>
  <c r="HL71" i="14" s="1"/>
  <c r="HV146" i="14"/>
  <c r="HL146" i="14" s="1"/>
  <c r="Y29" i="14"/>
  <c r="FU55" i="14"/>
  <c r="HX44" i="14"/>
  <c r="HJ44" i="14" s="1"/>
  <c r="HU62" i="14"/>
  <c r="HK62" i="14" s="1"/>
  <c r="HW103" i="14"/>
  <c r="HI103" i="14" s="1"/>
  <c r="FV149" i="14"/>
  <c r="HW64" i="14"/>
  <c r="HI64" i="14" s="1"/>
  <c r="HV97" i="14"/>
  <c r="HL97" i="14" s="1"/>
  <c r="HW119" i="14"/>
  <c r="HI119" i="14" s="1"/>
  <c r="HX89" i="14"/>
  <c r="HJ89" i="14" s="1"/>
  <c r="HV157" i="14"/>
  <c r="HL157" i="14" s="1"/>
  <c r="HX117" i="14"/>
  <c r="HJ117" i="14" s="1"/>
  <c r="FU42" i="14"/>
  <c r="FU74" i="14"/>
  <c r="HV152" i="14"/>
  <c r="HL152" i="14" s="1"/>
  <c r="FW78" i="14"/>
  <c r="FU111" i="14"/>
  <c r="FV151" i="14"/>
  <c r="J13" i="15"/>
  <c r="L110" i="14"/>
  <c r="M110" i="14" s="1"/>
  <c r="L136" i="14"/>
  <c r="M136" i="14" s="1"/>
  <c r="L131" i="14"/>
  <c r="M131" i="14" s="1"/>
  <c r="L121" i="14"/>
  <c r="M121" i="14" s="1"/>
  <c r="L151" i="14"/>
  <c r="M151" i="14" s="1"/>
  <c r="FV54" i="14"/>
  <c r="L76" i="14"/>
  <c r="M76" i="14" s="1"/>
  <c r="L73" i="14"/>
  <c r="M73" i="14" s="1"/>
  <c r="L88" i="14"/>
  <c r="M88" i="14" s="1"/>
  <c r="K88" i="14"/>
  <c r="L118" i="14"/>
  <c r="M118" i="14" s="1"/>
  <c r="L102" i="14"/>
  <c r="M102" i="14" s="1"/>
  <c r="L49" i="14"/>
  <c r="M49" i="14" s="1"/>
  <c r="L42" i="14"/>
  <c r="M42" i="14" s="1"/>
  <c r="L122" i="14"/>
  <c r="M122" i="14" s="1"/>
  <c r="L101" i="14"/>
  <c r="M101" i="14" s="1"/>
  <c r="L114" i="14"/>
  <c r="M114" i="14" s="1"/>
  <c r="L91" i="14"/>
  <c r="M91" i="14" s="1"/>
  <c r="X5" i="14"/>
  <c r="F5" i="14"/>
  <c r="L40" i="14"/>
  <c r="M40" i="14" s="1"/>
  <c r="HU147" i="14"/>
  <c r="HK147" i="14" s="1"/>
  <c r="HW112" i="14"/>
  <c r="HI112" i="14" s="1"/>
  <c r="FV128" i="14"/>
  <c r="HW52" i="14"/>
  <c r="HI52" i="14" s="1"/>
  <c r="FW132" i="14"/>
  <c r="FW95" i="14"/>
  <c r="FX114" i="14"/>
  <c r="FX102" i="14"/>
  <c r="FV110" i="14"/>
  <c r="FW103" i="14"/>
  <c r="HU85" i="14"/>
  <c r="HK85" i="14" s="1"/>
  <c r="HV110" i="14"/>
  <c r="HL110" i="14" s="1"/>
  <c r="FV150" i="14"/>
  <c r="FX51" i="14"/>
  <c r="HX131" i="14"/>
  <c r="HJ131" i="14" s="1"/>
  <c r="HV129" i="14"/>
  <c r="HL129" i="14" s="1"/>
  <c r="FW36" i="14"/>
  <c r="FU89" i="14"/>
  <c r="FW42" i="14"/>
  <c r="FX52" i="14"/>
  <c r="HW121" i="14"/>
  <c r="HI121" i="14" s="1"/>
  <c r="FX119" i="14"/>
  <c r="HX97" i="14"/>
  <c r="HJ97" i="14" s="1"/>
  <c r="HW78" i="14"/>
  <c r="HI78" i="14" s="1"/>
  <c r="FU134" i="14"/>
  <c r="FW65" i="14"/>
  <c r="FX44" i="14"/>
  <c r="HV47" i="14"/>
  <c r="HL47" i="14" s="1"/>
  <c r="FX45" i="14"/>
  <c r="HV49" i="14"/>
  <c r="HL49" i="14" s="1"/>
  <c r="FW115" i="14"/>
  <c r="FV98" i="14"/>
  <c r="HX126" i="14"/>
  <c r="HJ126" i="14" s="1"/>
  <c r="HX121" i="14"/>
  <c r="HJ121" i="14" s="1"/>
  <c r="FU153" i="14"/>
  <c r="HU121" i="14"/>
  <c r="HK121" i="14" s="1"/>
  <c r="HU138" i="14"/>
  <c r="HK138" i="14" s="1"/>
  <c r="HU162" i="14"/>
  <c r="HK162" i="14" s="1"/>
  <c r="JM6" i="14"/>
  <c r="JL6" i="14"/>
  <c r="JV6" i="14"/>
  <c r="JT6" i="14"/>
  <c r="JP6" i="14"/>
  <c r="FX151" i="14"/>
  <c r="FV154" i="14"/>
  <c r="JX6" i="14"/>
  <c r="JW6" i="14"/>
  <c r="JJ6" i="14"/>
  <c r="JN6" i="14"/>
  <c r="JO6" i="14"/>
  <c r="JK6" i="14"/>
  <c r="JU6" i="14"/>
  <c r="JI6" i="14"/>
  <c r="HW129" i="14"/>
  <c r="HI129" i="14" s="1"/>
  <c r="HW159" i="14"/>
  <c r="HI159" i="14" s="1"/>
  <c r="JR6" i="14"/>
  <c r="JQ6" i="14"/>
  <c r="HW102" i="14"/>
  <c r="HI102" i="14" s="1"/>
  <c r="HW147" i="14"/>
  <c r="HI147" i="14" s="1"/>
  <c r="HU129" i="14"/>
  <c r="HK129" i="14" s="1"/>
  <c r="HU102" i="14"/>
  <c r="HK102" i="14" s="1"/>
  <c r="HU96" i="14"/>
  <c r="HK96" i="14" s="1"/>
  <c r="FW55" i="14"/>
  <c r="FU73" i="14"/>
  <c r="HV63" i="14"/>
  <c r="HL63" i="14" s="1"/>
  <c r="HX67" i="14"/>
  <c r="HJ67" i="14" s="1"/>
  <c r="FV103" i="14"/>
  <c r="HW109" i="14"/>
  <c r="HI109" i="14" s="1"/>
  <c r="HV132" i="14"/>
  <c r="HL132" i="14" s="1"/>
  <c r="HU149" i="14"/>
  <c r="HK149" i="14" s="1"/>
  <c r="FV52" i="14"/>
  <c r="HU122" i="14"/>
  <c r="HK122" i="14" s="1"/>
  <c r="HU99" i="14"/>
  <c r="HK99" i="14" s="1"/>
  <c r="FU132" i="14"/>
  <c r="HX40" i="14"/>
  <c r="HJ40" i="14" s="1"/>
  <c r="HW43" i="14"/>
  <c r="HI43" i="14" s="1"/>
  <c r="FV76" i="14"/>
  <c r="FU67" i="14"/>
  <c r="HW105" i="14"/>
  <c r="HI105" i="14" s="1"/>
  <c r="HU131" i="14"/>
  <c r="HK131" i="14" s="1"/>
  <c r="GH134" i="14"/>
  <c r="HV134" i="14" s="1"/>
  <c r="HL134" i="14" s="1"/>
  <c r="HX74" i="14"/>
  <c r="HJ74" i="14" s="1"/>
  <c r="HV104" i="14"/>
  <c r="HL104" i="14" s="1"/>
  <c r="HV101" i="14"/>
  <c r="HL101" i="14" s="1"/>
  <c r="HV99" i="14"/>
  <c r="HL99" i="14" s="1"/>
  <c r="FV102" i="14"/>
  <c r="FX116" i="14"/>
  <c r="HV91" i="14"/>
  <c r="HL91" i="14" s="1"/>
  <c r="FX72" i="14"/>
  <c r="HW40" i="14"/>
  <c r="HI40" i="14" s="1"/>
  <c r="HU47" i="14"/>
  <c r="HK47" i="14" s="1"/>
  <c r="FX112" i="14"/>
  <c r="HW83" i="14"/>
  <c r="HI83" i="14" s="1"/>
  <c r="HU136" i="14"/>
  <c r="HK136" i="14" s="1"/>
  <c r="FX89" i="14"/>
  <c r="FW117" i="14"/>
  <c r="HW63" i="14"/>
  <c r="HI63" i="14" s="1"/>
  <c r="FU97" i="14"/>
  <c r="HX50" i="14"/>
  <c r="HJ50" i="14" s="1"/>
  <c r="HW46" i="14"/>
  <c r="HI46" i="14" s="1"/>
  <c r="HU41" i="14"/>
  <c r="HK41" i="14" s="1"/>
  <c r="FV125" i="14"/>
  <c r="FU50" i="14"/>
  <c r="HW44" i="14"/>
  <c r="HI44" i="14" s="1"/>
  <c r="HV65" i="14"/>
  <c r="HL65" i="14" s="1"/>
  <c r="HV73" i="14"/>
  <c r="HL73" i="14" s="1"/>
  <c r="HU59" i="14"/>
  <c r="HK59" i="14" s="1"/>
  <c r="FU100" i="14"/>
  <c r="HV40" i="14"/>
  <c r="HL40" i="14" s="1"/>
  <c r="FW52" i="14"/>
  <c r="FW101" i="14"/>
  <c r="FU91" i="14"/>
  <c r="HW72" i="14"/>
  <c r="HI72" i="14" s="1"/>
  <c r="HU98" i="14"/>
  <c r="HK98" i="14" s="1"/>
  <c r="FV96" i="14"/>
  <c r="FV100" i="14"/>
  <c r="HU152" i="14"/>
  <c r="HK152" i="14" s="1"/>
  <c r="HU100" i="14"/>
  <c r="HK100" i="14" s="1"/>
  <c r="FX121" i="14"/>
  <c r="HW68" i="14"/>
  <c r="HI68" i="14" s="1"/>
  <c r="HU119" i="14"/>
  <c r="HK119" i="14" s="1"/>
  <c r="FU118" i="14"/>
  <c r="HW54" i="14"/>
  <c r="HI54" i="14" s="1"/>
  <c r="HU109" i="14"/>
  <c r="HK109" i="14" s="1"/>
  <c r="HV150" i="14"/>
  <c r="HL150" i="14" s="1"/>
  <c r="HU105" i="14"/>
  <c r="HK105" i="14" s="1"/>
  <c r="FV91" i="14"/>
  <c r="FW143" i="14"/>
  <c r="FU96" i="14"/>
  <c r="HW136" i="14"/>
  <c r="HI136" i="14" s="1"/>
  <c r="B220" i="8"/>
  <c r="BY11" i="15" s="1"/>
  <c r="FV42" i="14"/>
  <c r="FU47" i="14"/>
  <c r="HV90" i="14"/>
  <c r="HL90" i="14" s="1"/>
  <c r="HU110" i="14"/>
  <c r="HK110" i="14" s="1"/>
  <c r="FV106" i="14"/>
  <c r="HW56" i="14"/>
  <c r="HI56" i="14" s="1"/>
  <c r="HW76" i="14"/>
  <c r="HI76" i="14" s="1"/>
  <c r="HX78" i="14"/>
  <c r="HJ78" i="14" s="1"/>
  <c r="HV103" i="14"/>
  <c r="HL103" i="14" s="1"/>
  <c r="FU92" i="14"/>
  <c r="HU111" i="14"/>
  <c r="HK111" i="14" s="1"/>
  <c r="FU110" i="14"/>
  <c r="HU118" i="14"/>
  <c r="HK118" i="14" s="1"/>
  <c r="FV118" i="14"/>
  <c r="FU101" i="14"/>
  <c r="HU145" i="14"/>
  <c r="HK145" i="14" s="1"/>
  <c r="FX55" i="14"/>
  <c r="FW40" i="14"/>
  <c r="FW97" i="14"/>
  <c r="FW49" i="14"/>
  <c r="HU114" i="14"/>
  <c r="HK114" i="14" s="1"/>
  <c r="GA96" i="14"/>
  <c r="HO96" i="14" s="1"/>
  <c r="HV117" i="14"/>
  <c r="HL117" i="14" s="1"/>
  <c r="FW75" i="14"/>
  <c r="FV79" i="14"/>
  <c r="HW62" i="14"/>
  <c r="HI62" i="14" s="1"/>
  <c r="FX75" i="14"/>
  <c r="FX109" i="14"/>
  <c r="HW98" i="14"/>
  <c r="HI98" i="14" s="1"/>
  <c r="HX141" i="14"/>
  <c r="HJ141" i="14" s="1"/>
  <c r="FW44" i="14"/>
  <c r="HV122" i="14"/>
  <c r="HL122" i="14" s="1"/>
  <c r="HV136" i="14"/>
  <c r="HL136" i="14" s="1"/>
  <c r="HU146" i="14"/>
  <c r="HK146" i="14" s="1"/>
  <c r="FX131" i="14"/>
  <c r="HU153" i="14"/>
  <c r="HK153" i="14" s="1"/>
  <c r="I8" i="7"/>
  <c r="HW142" i="14"/>
  <c r="HI142" i="14" s="1"/>
  <c r="FU142" i="14"/>
  <c r="FW159" i="14"/>
  <c r="HX129" i="14"/>
  <c r="HJ129" i="14" s="1"/>
  <c r="FV129" i="14"/>
  <c r="FU151" i="14"/>
  <c r="HW151" i="14"/>
  <c r="HI151" i="14" s="1"/>
  <c r="FV152" i="14"/>
  <c r="HX152" i="14"/>
  <c r="HJ152" i="14" s="1"/>
  <c r="FU117" i="14"/>
  <c r="HW117" i="14"/>
  <c r="HI117" i="14" s="1"/>
  <c r="HU106" i="14"/>
  <c r="HK106" i="14" s="1"/>
  <c r="FW48" i="14"/>
  <c r="FV62" i="14"/>
  <c r="FW90" i="14"/>
  <c r="HU45" i="14"/>
  <c r="HK45" i="14" s="1"/>
  <c r="HV96" i="14"/>
  <c r="HL96" i="14" s="1"/>
  <c r="FX98" i="14"/>
  <c r="J38" i="14"/>
  <c r="HV118" i="14"/>
  <c r="HL118" i="14" s="1"/>
  <c r="HV153" i="14"/>
  <c r="HL153" i="14" s="1"/>
  <c r="FV116" i="14"/>
  <c r="HX64" i="14"/>
  <c r="HJ64" i="14" s="1"/>
  <c r="HX99" i="14"/>
  <c r="HJ99" i="14" s="1"/>
  <c r="FU122" i="14"/>
  <c r="FW123" i="14"/>
  <c r="FV109" i="14"/>
  <c r="FV132" i="14"/>
  <c r="HW99" i="14"/>
  <c r="HI99" i="14" s="1"/>
  <c r="GJ142" i="14"/>
  <c r="HX142" i="14" s="1"/>
  <c r="HJ142" i="14" s="1"/>
  <c r="HX114" i="14"/>
  <c r="HJ114" i="14" s="1"/>
  <c r="FX164" i="14"/>
  <c r="FU70" i="14"/>
  <c r="CX10" i="15"/>
  <c r="HU166" i="14"/>
  <c r="HK166" i="14" s="1"/>
  <c r="HW149" i="14"/>
  <c r="HI149" i="14" s="1"/>
  <c r="FU149" i="14"/>
  <c r="FU157" i="14"/>
  <c r="HW157" i="14"/>
  <c r="HI157" i="14" s="1"/>
  <c r="FV161" i="14"/>
  <c r="HX161" i="14"/>
  <c r="HJ161" i="14" s="1"/>
  <c r="FU168" i="14"/>
  <c r="HW168" i="14"/>
  <c r="HI168" i="14" s="1"/>
  <c r="HW169" i="14"/>
  <c r="HI169" i="14" s="1"/>
  <c r="FU169" i="14"/>
  <c r="T7" i="9"/>
  <c r="EY7" i="14" s="1"/>
  <c r="FS7" i="14" s="1"/>
  <c r="FF13" i="15"/>
  <c r="GT13" i="15" s="1"/>
  <c r="FK13" i="15"/>
  <c r="GY13" i="15" s="1"/>
  <c r="GJ138" i="14"/>
  <c r="FV138" i="14" s="1"/>
  <c r="HU133" i="14"/>
  <c r="HK133" i="14" s="1"/>
  <c r="J63" i="14"/>
  <c r="FW137" i="14"/>
  <c r="J74" i="14"/>
  <c r="J90" i="14"/>
  <c r="HW104" i="14"/>
  <c r="HI104" i="14" s="1"/>
  <c r="J41" i="14"/>
  <c r="HW114" i="14"/>
  <c r="HI114" i="14" s="1"/>
  <c r="FU114" i="14"/>
  <c r="HX119" i="14"/>
  <c r="HJ119" i="14" s="1"/>
  <c r="FV119" i="14"/>
  <c r="HV149" i="14"/>
  <c r="HL149" i="14" s="1"/>
  <c r="FX149" i="14"/>
  <c r="HX133" i="14"/>
  <c r="HJ133" i="14" s="1"/>
  <c r="FV133" i="14"/>
  <c r="HV159" i="14"/>
  <c r="HL159" i="14" s="1"/>
  <c r="FX159" i="14"/>
  <c r="FU113" i="14"/>
  <c r="HW113" i="14"/>
  <c r="HI113" i="14" s="1"/>
  <c r="FV153" i="14"/>
  <c r="HX153" i="14"/>
  <c r="HJ153" i="14" s="1"/>
  <c r="J61" i="14"/>
  <c r="J57" i="14"/>
  <c r="J53" i="14"/>
  <c r="J71" i="14"/>
  <c r="J46" i="14"/>
  <c r="J54" i="14"/>
  <c r="J58" i="14"/>
  <c r="J75" i="14"/>
  <c r="FU107" i="14"/>
  <c r="HX101" i="14"/>
  <c r="HJ101" i="14" s="1"/>
  <c r="FV136" i="14"/>
  <c r="FU106" i="14"/>
  <c r="HU125" i="14"/>
  <c r="HK125" i="14" s="1"/>
  <c r="FU115" i="14"/>
  <c r="FV166" i="14"/>
  <c r="HX166" i="14"/>
  <c r="HJ166" i="14" s="1"/>
  <c r="HW131" i="14"/>
  <c r="HI131" i="14" s="1"/>
  <c r="FU131" i="14"/>
  <c r="FU137" i="14"/>
  <c r="HW137" i="14"/>
  <c r="HI137" i="14" s="1"/>
  <c r="HW143" i="14"/>
  <c r="HI143" i="14" s="1"/>
  <c r="FU143" i="14"/>
  <c r="FU150" i="14"/>
  <c r="HW150" i="14"/>
  <c r="HI150" i="14" s="1"/>
  <c r="HW164" i="14"/>
  <c r="HI164" i="14" s="1"/>
  <c r="FU164" i="14"/>
  <c r="FW164" i="14"/>
  <c r="HU164" i="14"/>
  <c r="HK164" i="14" s="1"/>
  <c r="FV159" i="14"/>
  <c r="HX159" i="14"/>
  <c r="HJ159" i="14" s="1"/>
  <c r="J86" i="14"/>
  <c r="J85" i="14"/>
  <c r="HW133" i="14"/>
  <c r="HI133" i="14" s="1"/>
  <c r="FU133" i="14"/>
  <c r="HU151" i="14"/>
  <c r="HK151" i="14" s="1"/>
  <c r="FW151" i="14"/>
  <c r="FW157" i="14"/>
  <c r="HU157" i="14"/>
  <c r="HK157" i="14" s="1"/>
  <c r="FU125" i="14"/>
  <c r="HW125" i="14"/>
  <c r="HI125" i="14" s="1"/>
  <c r="HX122" i="14"/>
  <c r="HJ122" i="14" s="1"/>
  <c r="FV122" i="14"/>
  <c r="FW167" i="14"/>
  <c r="HU167" i="14"/>
  <c r="HK167" i="14" s="1"/>
  <c r="HX169" i="14"/>
  <c r="HJ169" i="14" s="1"/>
  <c r="FV169" i="14"/>
  <c r="FU146" i="14"/>
  <c r="HW146" i="14"/>
  <c r="HI146" i="14" s="1"/>
  <c r="HX127" i="14"/>
  <c r="HJ127" i="14" s="1"/>
  <c r="FV127" i="14"/>
  <c r="FU152" i="14"/>
  <c r="HW152" i="14"/>
  <c r="HI152" i="14" s="1"/>
  <c r="FU116" i="14"/>
  <c r="HW116" i="14"/>
  <c r="HI116" i="14" s="1"/>
  <c r="HU150" i="14"/>
  <c r="HK150" i="14" s="1"/>
  <c r="FW150" i="14"/>
  <c r="FX133" i="14"/>
  <c r="HV133" i="14"/>
  <c r="HL133" i="14" s="1"/>
  <c r="FV164" i="14"/>
  <c r="HX164" i="14"/>
  <c r="HJ164" i="14" s="1"/>
  <c r="FU126" i="14"/>
  <c r="HW126" i="14"/>
  <c r="HI126" i="14" s="1"/>
  <c r="FW116" i="14"/>
  <c r="HU116" i="14"/>
  <c r="HK116" i="14" s="1"/>
  <c r="GG113" i="14"/>
  <c r="HW167" i="14"/>
  <c r="HI167" i="14" s="1"/>
  <c r="FU167" i="14"/>
  <c r="FU140" i="14"/>
  <c r="HW140" i="14"/>
  <c r="HI140" i="14" s="1"/>
  <c r="HX111" i="14"/>
  <c r="HJ111" i="14" s="1"/>
  <c r="FV111" i="14"/>
  <c r="FW142" i="14"/>
  <c r="HU142" i="14"/>
  <c r="HK142" i="14" s="1"/>
  <c r="J70" i="14"/>
  <c r="J36" i="14"/>
  <c r="J80" i="14"/>
  <c r="J67" i="14"/>
  <c r="J65" i="14"/>
  <c r="HV155" i="14"/>
  <c r="HL155" i="14" s="1"/>
  <c r="FX155" i="14"/>
  <c r="HW166" i="14"/>
  <c r="HI166" i="14" s="1"/>
  <c r="FU166" i="14"/>
  <c r="HV169" i="14"/>
  <c r="HL169" i="14" s="1"/>
  <c r="FX169" i="14"/>
  <c r="HX163" i="14"/>
  <c r="HJ163" i="14" s="1"/>
  <c r="FV163" i="14"/>
  <c r="J97" i="14"/>
  <c r="J153" i="14"/>
  <c r="FY131" i="14"/>
  <c r="HM131" i="14" s="1"/>
  <c r="J146" i="14"/>
  <c r="J125" i="14"/>
  <c r="J162" i="14"/>
  <c r="J115" i="14"/>
  <c r="J169" i="14"/>
  <c r="GI145" i="14"/>
  <c r="HW145" i="14" s="1"/>
  <c r="HI145" i="14" s="1"/>
  <c r="GJ112" i="14"/>
  <c r="FV112" i="14" s="1"/>
  <c r="GH128" i="14"/>
  <c r="GJ156" i="14"/>
  <c r="FV156" i="14" s="1"/>
  <c r="J81" i="14"/>
  <c r="J117" i="14"/>
  <c r="GH130" i="14"/>
  <c r="GJ130" i="14"/>
  <c r="HX130" i="14" s="1"/>
  <c r="HJ130" i="14" s="1"/>
  <c r="X31" i="14"/>
  <c r="J133" i="14"/>
  <c r="J87" i="14"/>
  <c r="J64" i="14"/>
  <c r="J55" i="14"/>
  <c r="J47" i="14"/>
  <c r="J83" i="14"/>
  <c r="J79" i="14"/>
  <c r="J56" i="14"/>
  <c r="HV166" i="14"/>
  <c r="HL166" i="14" s="1"/>
  <c r="FX166" i="14"/>
  <c r="FU88" i="14"/>
  <c r="HW88" i="14"/>
  <c r="HI88" i="14" s="1"/>
  <c r="GJ158" i="14"/>
  <c r="HX158" i="14" s="1"/>
  <c r="HJ158" i="14" s="1"/>
  <c r="GG141" i="14"/>
  <c r="HU141" i="14" s="1"/>
  <c r="HK141" i="14" s="1"/>
  <c r="GH158" i="14"/>
  <c r="HV158" i="14" s="1"/>
  <c r="HL158" i="14" s="1"/>
  <c r="GI87" i="14"/>
  <c r="J149" i="14"/>
  <c r="J154" i="14"/>
  <c r="GJ147" i="14"/>
  <c r="FV147" i="14" s="1"/>
  <c r="GG134" i="14"/>
  <c r="FZ13" i="14"/>
  <c r="HN13" i="14" s="1"/>
  <c r="GI60" i="14"/>
  <c r="GM59" i="14"/>
  <c r="IA59" i="14" s="1"/>
  <c r="GI58" i="14"/>
  <c r="GM57" i="14"/>
  <c r="IA57" i="14" s="1"/>
  <c r="GE53" i="14"/>
  <c r="HS53" i="14" s="1"/>
  <c r="GM51" i="14"/>
  <c r="IA51" i="14" s="1"/>
  <c r="GI48" i="14"/>
  <c r="GE47" i="14"/>
  <c r="HS47" i="14" s="1"/>
  <c r="GM43" i="14"/>
  <c r="IA43" i="14" s="1"/>
  <c r="GE41" i="14"/>
  <c r="HS41" i="14" s="1"/>
  <c r="GI38" i="14"/>
  <c r="GM37" i="14"/>
  <c r="IA37" i="14" s="1"/>
  <c r="GA36" i="14"/>
  <c r="HO36" i="14" s="1"/>
  <c r="GE13" i="14"/>
  <c r="HS13" i="14" s="1"/>
  <c r="HX157" i="14"/>
  <c r="HJ157" i="14" s="1"/>
  <c r="FV157" i="14"/>
  <c r="FV88" i="14"/>
  <c r="HX88" i="14"/>
  <c r="HJ88" i="14" s="1"/>
  <c r="J66" i="14"/>
  <c r="J62" i="14"/>
  <c r="J92" i="14"/>
  <c r="FW88" i="14"/>
  <c r="HU88" i="14"/>
  <c r="HK88" i="14" s="1"/>
  <c r="GG161" i="14"/>
  <c r="FW161" i="14" s="1"/>
  <c r="GI108" i="14"/>
  <c r="GJ137" i="14"/>
  <c r="FV137" i="14" s="1"/>
  <c r="FY118" i="14"/>
  <c r="HM118" i="14" s="1"/>
  <c r="GH13" i="14"/>
  <c r="GE61" i="14"/>
  <c r="HS61" i="14" s="1"/>
  <c r="GA60" i="14"/>
  <c r="HO60" i="14" s="1"/>
  <c r="GE59" i="14"/>
  <c r="HS59" i="14" s="1"/>
  <c r="GA58" i="14"/>
  <c r="HO58" i="14" s="1"/>
  <c r="GA56" i="14"/>
  <c r="HO56" i="14" s="1"/>
  <c r="GA52" i="14"/>
  <c r="HO52" i="14" s="1"/>
  <c r="GE51" i="14"/>
  <c r="HS51" i="14" s="1"/>
  <c r="GA48" i="14"/>
  <c r="HO48" i="14" s="1"/>
  <c r="GA44" i="14"/>
  <c r="HO44" i="14" s="1"/>
  <c r="GM41" i="14"/>
  <c r="IA41" i="14" s="1"/>
  <c r="GE39" i="14"/>
  <c r="HS39" i="14" s="1"/>
  <c r="GA38" i="14"/>
  <c r="HO38" i="14" s="1"/>
  <c r="GE37" i="14"/>
  <c r="HS37" i="14" s="1"/>
  <c r="GM13" i="14"/>
  <c r="IA13" i="14" s="1"/>
  <c r="DQ35" i="14"/>
  <c r="FY35" i="14" s="1"/>
  <c r="HM35" i="14" s="1"/>
  <c r="DT35" i="14"/>
  <c r="GB35" i="14" s="1"/>
  <c r="HP35" i="14" s="1"/>
  <c r="EE12" i="14"/>
  <c r="GM12" i="14" s="1"/>
  <c r="IA12" i="14" s="1"/>
  <c r="DR12" i="14"/>
  <c r="FZ12" i="14" s="1"/>
  <c r="HN12" i="14" s="1"/>
  <c r="DQ14" i="14"/>
  <c r="FY14" i="14" s="1"/>
  <c r="HM14" i="14" s="1"/>
  <c r="EC16" i="14"/>
  <c r="GK16" i="14" s="1"/>
  <c r="HY16" i="14" s="1"/>
  <c r="DY17" i="14"/>
  <c r="GG17" i="14" s="1"/>
  <c r="DU18" i="14"/>
  <c r="GC18" i="14" s="1"/>
  <c r="HQ18" i="14" s="1"/>
  <c r="DQ19" i="14"/>
  <c r="FY19" i="14" s="1"/>
  <c r="HM19" i="14" s="1"/>
  <c r="EC20" i="14"/>
  <c r="GK20" i="14" s="1"/>
  <c r="HY20" i="14" s="1"/>
  <c r="DY21" i="14"/>
  <c r="GG21" i="14" s="1"/>
  <c r="DW35" i="14"/>
  <c r="GE35" i="14" s="1"/>
  <c r="HS35" i="14" s="1"/>
  <c r="EE35" i="14"/>
  <c r="GM35" i="14" s="1"/>
  <c r="IA35" i="14" s="1"/>
  <c r="EF14" i="14"/>
  <c r="GN14" i="14" s="1"/>
  <c r="IB14" i="14" s="1"/>
  <c r="EC14" i="14"/>
  <c r="GK14" i="14" s="1"/>
  <c r="HY14" i="14" s="1"/>
  <c r="EA15" i="14"/>
  <c r="DM15" i="14" s="1"/>
  <c r="DY16" i="14"/>
  <c r="GG16" i="14" s="1"/>
  <c r="DU17" i="14"/>
  <c r="GC17" i="14" s="1"/>
  <c r="HQ17" i="14" s="1"/>
  <c r="DQ18" i="14"/>
  <c r="FY18" i="14" s="1"/>
  <c r="HM18" i="14" s="1"/>
  <c r="EC19" i="14"/>
  <c r="GK19" i="14" s="1"/>
  <c r="HY19" i="14" s="1"/>
  <c r="DY20" i="14"/>
  <c r="GG20" i="14" s="1"/>
  <c r="DU21" i="14"/>
  <c r="GC21" i="14" s="1"/>
  <c r="HQ21" i="14" s="1"/>
  <c r="DQ22" i="14"/>
  <c r="FY22" i="14" s="1"/>
  <c r="HM22" i="14" s="1"/>
  <c r="EC23" i="14"/>
  <c r="GK23" i="14" s="1"/>
  <c r="HY23" i="14" s="1"/>
  <c r="DY24" i="14"/>
  <c r="GG24" i="14" s="1"/>
  <c r="DU25" i="14"/>
  <c r="GC25" i="14" s="1"/>
  <c r="HQ25" i="14" s="1"/>
  <c r="DQ26" i="14"/>
  <c r="FY26" i="14" s="1"/>
  <c r="HM26" i="14" s="1"/>
  <c r="EC27" i="14"/>
  <c r="GK27" i="14" s="1"/>
  <c r="HY27" i="14" s="1"/>
  <c r="DY28" i="14"/>
  <c r="GG28" i="14" s="1"/>
  <c r="DV35" i="14"/>
  <c r="GD35" i="14" s="1"/>
  <c r="HR35" i="14" s="1"/>
  <c r="EF35" i="14"/>
  <c r="GN35" i="14" s="1"/>
  <c r="IB35" i="14" s="1"/>
  <c r="EB5" i="14"/>
  <c r="EA12" i="14"/>
  <c r="DM12" i="14" s="1"/>
  <c r="DY14" i="14"/>
  <c r="DO14" i="14" s="1"/>
  <c r="DW15" i="14"/>
  <c r="GE15" i="14" s="1"/>
  <c r="HS15" i="14" s="1"/>
  <c r="DU16" i="14"/>
  <c r="GC16" i="14" s="1"/>
  <c r="HQ16" i="14" s="1"/>
  <c r="DQ17" i="14"/>
  <c r="FY17" i="14" s="1"/>
  <c r="HM17" i="14" s="1"/>
  <c r="EC18" i="14"/>
  <c r="GK18" i="14" s="1"/>
  <c r="HY18" i="14" s="1"/>
  <c r="DY19" i="14"/>
  <c r="DO19" i="14" s="1"/>
  <c r="DU20" i="14"/>
  <c r="GC20" i="14" s="1"/>
  <c r="HQ20" i="14" s="1"/>
  <c r="DQ21" i="14"/>
  <c r="FY21" i="14" s="1"/>
  <c r="HM21" i="14" s="1"/>
  <c r="EC22" i="14"/>
  <c r="GK22" i="14" s="1"/>
  <c r="HY22" i="14" s="1"/>
  <c r="DY23" i="14"/>
  <c r="GG23" i="14" s="1"/>
  <c r="DU24" i="14"/>
  <c r="GC24" i="14" s="1"/>
  <c r="HQ24" i="14" s="1"/>
  <c r="DQ25" i="14"/>
  <c r="FY25" i="14" s="1"/>
  <c r="HM25" i="14" s="1"/>
  <c r="EC26" i="14"/>
  <c r="GK26" i="14" s="1"/>
  <c r="HY26" i="14" s="1"/>
  <c r="DY27" i="14"/>
  <c r="GG27" i="14" s="1"/>
  <c r="DU28" i="14"/>
  <c r="GC28" i="14" s="1"/>
  <c r="HQ28" i="14" s="1"/>
  <c r="DQ29" i="14"/>
  <c r="FY29" i="14" s="1"/>
  <c r="HM29" i="14" s="1"/>
  <c r="EC30" i="14"/>
  <c r="GK30" i="14" s="1"/>
  <c r="HY30" i="14" s="1"/>
  <c r="DY31" i="14"/>
  <c r="GG31" i="14" s="1"/>
  <c r="DU32" i="14"/>
  <c r="GC32" i="14" s="1"/>
  <c r="HQ32" i="14" s="1"/>
  <c r="DQ33" i="14"/>
  <c r="FY33" i="14" s="1"/>
  <c r="HM33" i="14" s="1"/>
  <c r="EF12" i="14"/>
  <c r="GN12" i="14" s="1"/>
  <c r="IB12" i="14" s="1"/>
  <c r="ED12" i="14"/>
  <c r="GL12" i="14" s="1"/>
  <c r="HZ12" i="14" s="1"/>
  <c r="EB14" i="14"/>
  <c r="GJ14" i="14" s="1"/>
  <c r="DZ15" i="14"/>
  <c r="DP15" i="14" s="1"/>
  <c r="DX16" i="14"/>
  <c r="GF16" i="14" s="1"/>
  <c r="HT16" i="14" s="1"/>
  <c r="DT17" i="14"/>
  <c r="GB17" i="14" s="1"/>
  <c r="HP17" i="14" s="1"/>
  <c r="EF18" i="14"/>
  <c r="GN18" i="14" s="1"/>
  <c r="IB18" i="14" s="1"/>
  <c r="EB19" i="14"/>
  <c r="DN19" i="14" s="1"/>
  <c r="DX20" i="14"/>
  <c r="GF20" i="14" s="1"/>
  <c r="HT20" i="14" s="1"/>
  <c r="DT21" i="14"/>
  <c r="GB21" i="14" s="1"/>
  <c r="HP21" i="14" s="1"/>
  <c r="EF22" i="14"/>
  <c r="GN22" i="14" s="1"/>
  <c r="IB22" i="14" s="1"/>
  <c r="EB23" i="14"/>
  <c r="DN23" i="14" s="1"/>
  <c r="DX24" i="14"/>
  <c r="GF24" i="14" s="1"/>
  <c r="HT24" i="14" s="1"/>
  <c r="DT25" i="14"/>
  <c r="GB25" i="14" s="1"/>
  <c r="HP25" i="14" s="1"/>
  <c r="EF26" i="14"/>
  <c r="GN26" i="14" s="1"/>
  <c r="IB26" i="14" s="1"/>
  <c r="EB27" i="14"/>
  <c r="GJ27" i="14" s="1"/>
  <c r="DX28" i="14"/>
  <c r="GF28" i="14" s="1"/>
  <c r="HT28" i="14" s="1"/>
  <c r="DT29" i="14"/>
  <c r="GB29" i="14" s="1"/>
  <c r="HP29" i="14" s="1"/>
  <c r="EF30" i="14"/>
  <c r="GN30" i="14" s="1"/>
  <c r="IB30" i="14" s="1"/>
  <c r="EB31" i="14"/>
  <c r="GJ31" i="14" s="1"/>
  <c r="DX32" i="14"/>
  <c r="GF32" i="14" s="1"/>
  <c r="HT32" i="14" s="1"/>
  <c r="DT33" i="14"/>
  <c r="GB33" i="14" s="1"/>
  <c r="HP33" i="14" s="1"/>
  <c r="DU35" i="14"/>
  <c r="GC35" i="14" s="1"/>
  <c r="HQ35" i="14" s="1"/>
  <c r="EC35" i="14"/>
  <c r="GK35" i="14" s="1"/>
  <c r="HY35" i="14" s="1"/>
  <c r="DX35" i="14"/>
  <c r="GF35" i="14" s="1"/>
  <c r="HT35" i="14" s="1"/>
  <c r="DU22" i="14"/>
  <c r="GC22" i="14" s="1"/>
  <c r="HQ22" i="14" s="1"/>
  <c r="DQ23" i="14"/>
  <c r="FY23" i="14" s="1"/>
  <c r="HM23" i="14" s="1"/>
  <c r="EC24" i="14"/>
  <c r="GK24" i="14" s="1"/>
  <c r="HY24" i="14" s="1"/>
  <c r="DY25" i="14"/>
  <c r="GG25" i="14" s="1"/>
  <c r="DU26" i="14"/>
  <c r="GC26" i="14" s="1"/>
  <c r="HQ26" i="14" s="1"/>
  <c r="DQ27" i="14"/>
  <c r="FY27" i="14" s="1"/>
  <c r="HM27" i="14" s="1"/>
  <c r="EC28" i="14"/>
  <c r="GK28" i="14" s="1"/>
  <c r="HY28" i="14" s="1"/>
  <c r="DY29" i="14"/>
  <c r="GG29" i="14" s="1"/>
  <c r="DU30" i="14"/>
  <c r="GC30" i="14" s="1"/>
  <c r="HQ30" i="14" s="1"/>
  <c r="DQ31" i="14"/>
  <c r="FY31" i="14" s="1"/>
  <c r="HM31" i="14" s="1"/>
  <c r="EC32" i="14"/>
  <c r="GK32" i="14" s="1"/>
  <c r="HY32" i="14" s="1"/>
  <c r="DY33" i="14"/>
  <c r="GG33" i="14" s="1"/>
  <c r="EE5" i="14"/>
  <c r="DU12" i="14"/>
  <c r="GC12" i="14" s="1"/>
  <c r="HQ12" i="14" s="1"/>
  <c r="DT14" i="14"/>
  <c r="GB14" i="14" s="1"/>
  <c r="HP14" i="14" s="1"/>
  <c r="DR15" i="14"/>
  <c r="FZ15" i="14" s="1"/>
  <c r="HN15" i="14" s="1"/>
  <c r="EF16" i="14"/>
  <c r="GN16" i="14" s="1"/>
  <c r="IB16" i="14" s="1"/>
  <c r="EB17" i="14"/>
  <c r="DN17" i="14" s="1"/>
  <c r="DX18" i="14"/>
  <c r="GF18" i="14" s="1"/>
  <c r="HT18" i="14" s="1"/>
  <c r="DT19" i="14"/>
  <c r="GB19" i="14" s="1"/>
  <c r="HP19" i="14" s="1"/>
  <c r="EF20" i="14"/>
  <c r="GN20" i="14" s="1"/>
  <c r="IB20" i="14" s="1"/>
  <c r="EB21" i="14"/>
  <c r="GJ21" i="14" s="1"/>
  <c r="DX22" i="14"/>
  <c r="GF22" i="14" s="1"/>
  <c r="HT22" i="14" s="1"/>
  <c r="DT23" i="14"/>
  <c r="GB23" i="14" s="1"/>
  <c r="HP23" i="14" s="1"/>
  <c r="EF24" i="14"/>
  <c r="GN24" i="14" s="1"/>
  <c r="IB24" i="14" s="1"/>
  <c r="EB25" i="14"/>
  <c r="DN25" i="14" s="1"/>
  <c r="DX26" i="14"/>
  <c r="GF26" i="14" s="1"/>
  <c r="HT26" i="14" s="1"/>
  <c r="DT27" i="14"/>
  <c r="GB27" i="14" s="1"/>
  <c r="HP27" i="14" s="1"/>
  <c r="EF28" i="14"/>
  <c r="GN28" i="14" s="1"/>
  <c r="IB28" i="14" s="1"/>
  <c r="EB29" i="14"/>
  <c r="GJ29" i="14" s="1"/>
  <c r="DX30" i="14"/>
  <c r="GF30" i="14" s="1"/>
  <c r="HT30" i="14" s="1"/>
  <c r="DT31" i="14"/>
  <c r="GB31" i="14" s="1"/>
  <c r="HP31" i="14" s="1"/>
  <c r="EF32" i="14"/>
  <c r="GN32" i="14" s="1"/>
  <c r="IB32" i="14" s="1"/>
  <c r="EB33" i="14"/>
  <c r="DN33" i="14" s="1"/>
  <c r="EF15" i="14"/>
  <c r="GN15" i="14" s="1"/>
  <c r="IB15" i="14" s="1"/>
  <c r="DY12" i="14"/>
  <c r="DO12" i="14" s="1"/>
  <c r="DW14" i="14"/>
  <c r="GE14" i="14" s="1"/>
  <c r="HS14" i="14" s="1"/>
  <c r="DU15" i="14"/>
  <c r="GC15" i="14" s="1"/>
  <c r="HQ15" i="14" s="1"/>
  <c r="DS16" i="14"/>
  <c r="GA16" i="14" s="1"/>
  <c r="HO16" i="14" s="1"/>
  <c r="EE17" i="14"/>
  <c r="GM17" i="14" s="1"/>
  <c r="IA17" i="14" s="1"/>
  <c r="EA18" i="14"/>
  <c r="DM18" i="14" s="1"/>
  <c r="DW19" i="14"/>
  <c r="GE19" i="14" s="1"/>
  <c r="HS19" i="14" s="1"/>
  <c r="DS20" i="14"/>
  <c r="GA20" i="14" s="1"/>
  <c r="HO20" i="14" s="1"/>
  <c r="EE21" i="14"/>
  <c r="GM21" i="14" s="1"/>
  <c r="IA21" i="14" s="1"/>
  <c r="EA22" i="14"/>
  <c r="DM22" i="14" s="1"/>
  <c r="DW23" i="14"/>
  <c r="GE23" i="14" s="1"/>
  <c r="HS23" i="14" s="1"/>
  <c r="DS24" i="14"/>
  <c r="GA24" i="14" s="1"/>
  <c r="HO24" i="14" s="1"/>
  <c r="EE25" i="14"/>
  <c r="GM25" i="14" s="1"/>
  <c r="IA25" i="14" s="1"/>
  <c r="EA26" i="14"/>
  <c r="DM26" i="14" s="1"/>
  <c r="DW27" i="14"/>
  <c r="GE27" i="14" s="1"/>
  <c r="HS27" i="14" s="1"/>
  <c r="DS28" i="14"/>
  <c r="GA28" i="14" s="1"/>
  <c r="HO28" i="14" s="1"/>
  <c r="EE29" i="14"/>
  <c r="GM29" i="14" s="1"/>
  <c r="IA29" i="14" s="1"/>
  <c r="EA30" i="14"/>
  <c r="DM30" i="14" s="1"/>
  <c r="DW31" i="14"/>
  <c r="GE31" i="14" s="1"/>
  <c r="HS31" i="14" s="1"/>
  <c r="DS32" i="14"/>
  <c r="GA32" i="14" s="1"/>
  <c r="HO32" i="14" s="1"/>
  <c r="EE33" i="14"/>
  <c r="GM33" i="14" s="1"/>
  <c r="IA33" i="14" s="1"/>
  <c r="EE15" i="14"/>
  <c r="GM15" i="14" s="1"/>
  <c r="IA15" i="14" s="1"/>
  <c r="ED14" i="14"/>
  <c r="GL14" i="14" s="1"/>
  <c r="HZ14" i="14" s="1"/>
  <c r="EB15" i="14"/>
  <c r="DN15" i="14" s="1"/>
  <c r="DZ16" i="14"/>
  <c r="GH16" i="14" s="1"/>
  <c r="DV17" i="14"/>
  <c r="GD17" i="14" s="1"/>
  <c r="HR17" i="14" s="1"/>
  <c r="DR18" i="14"/>
  <c r="FZ18" i="14" s="1"/>
  <c r="HN18" i="14" s="1"/>
  <c r="ED19" i="14"/>
  <c r="GL19" i="14" s="1"/>
  <c r="HZ19" i="14" s="1"/>
  <c r="DZ20" i="14"/>
  <c r="DP20" i="14" s="1"/>
  <c r="DV21" i="14"/>
  <c r="GD21" i="14" s="1"/>
  <c r="HR21" i="14" s="1"/>
  <c r="DR22" i="14"/>
  <c r="FZ22" i="14" s="1"/>
  <c r="HN22" i="14" s="1"/>
  <c r="ED23" i="14"/>
  <c r="GL23" i="14" s="1"/>
  <c r="HZ23" i="14" s="1"/>
  <c r="DZ24" i="14"/>
  <c r="DP24" i="14" s="1"/>
  <c r="DV25" i="14"/>
  <c r="GD25" i="14" s="1"/>
  <c r="HR25" i="14" s="1"/>
  <c r="DR26" i="14"/>
  <c r="FZ26" i="14" s="1"/>
  <c r="HN26" i="14" s="1"/>
  <c r="ED27" i="14"/>
  <c r="GL27" i="14" s="1"/>
  <c r="HZ27" i="14" s="1"/>
  <c r="DZ28" i="14"/>
  <c r="GH28" i="14" s="1"/>
  <c r="DV29" i="14"/>
  <c r="GD29" i="14" s="1"/>
  <c r="HR29" i="14" s="1"/>
  <c r="DR30" i="14"/>
  <c r="FZ30" i="14" s="1"/>
  <c r="HN30" i="14" s="1"/>
  <c r="ED31" i="14"/>
  <c r="GL31" i="14" s="1"/>
  <c r="HZ31" i="14" s="1"/>
  <c r="DZ32" i="14"/>
  <c r="DP32" i="14" s="1"/>
  <c r="DV33" i="14"/>
  <c r="GD33" i="14" s="1"/>
  <c r="HR33" i="14" s="1"/>
  <c r="DW5" i="14"/>
  <c r="DQ5" i="14"/>
  <c r="J124" i="14"/>
  <c r="J113" i="14"/>
  <c r="FY117" i="14"/>
  <c r="HM117" i="14" s="1"/>
  <c r="J139" i="14"/>
  <c r="J135" i="14"/>
  <c r="J94" i="14"/>
  <c r="J77" i="14"/>
  <c r="J130" i="14"/>
  <c r="J93" i="14"/>
  <c r="J152" i="14"/>
  <c r="GH168" i="14"/>
  <c r="GI162" i="14"/>
  <c r="GI156" i="14"/>
  <c r="GI128" i="14"/>
  <c r="FY154" i="14"/>
  <c r="HM154" i="14" s="1"/>
  <c r="GG140" i="14"/>
  <c r="GG128" i="14"/>
  <c r="GH163" i="14"/>
  <c r="GH147" i="14"/>
  <c r="GH141" i="14"/>
  <c r="GI93" i="14"/>
  <c r="J165" i="14"/>
  <c r="J160" i="14"/>
  <c r="J148" i="14"/>
  <c r="J144" i="14"/>
  <c r="J120" i="14"/>
  <c r="J84" i="14"/>
  <c r="J107" i="14"/>
  <c r="J109" i="14"/>
  <c r="J51" i="14"/>
  <c r="J43" i="14"/>
  <c r="J39" i="14"/>
  <c r="J69" i="14"/>
  <c r="J104" i="14"/>
  <c r="J99" i="14"/>
  <c r="J78" i="14"/>
  <c r="J60" i="14"/>
  <c r="J52" i="14"/>
  <c r="J44" i="14"/>
  <c r="DU29" i="14"/>
  <c r="GC29" i="14" s="1"/>
  <c r="HQ29" i="14" s="1"/>
  <c r="DQ30" i="14"/>
  <c r="FY30" i="14" s="1"/>
  <c r="HM30" i="14" s="1"/>
  <c r="EC31" i="14"/>
  <c r="GK31" i="14" s="1"/>
  <c r="HY31" i="14" s="1"/>
  <c r="DY32" i="14"/>
  <c r="GG32" i="14" s="1"/>
  <c r="DU33" i="14"/>
  <c r="GC33" i="14" s="1"/>
  <c r="HQ33" i="14" s="1"/>
  <c r="ED5" i="14"/>
  <c r="DS5" i="14"/>
  <c r="DQ12" i="14"/>
  <c r="FY12" i="14" s="1"/>
  <c r="HM12" i="14" s="1"/>
  <c r="ED15" i="14"/>
  <c r="GL15" i="14" s="1"/>
  <c r="HZ15" i="14" s="1"/>
  <c r="EB16" i="14"/>
  <c r="GJ16" i="14" s="1"/>
  <c r="DX17" i="14"/>
  <c r="GF17" i="14" s="1"/>
  <c r="HT17" i="14" s="1"/>
  <c r="DT18" i="14"/>
  <c r="GB18" i="14" s="1"/>
  <c r="HP18" i="14" s="1"/>
  <c r="EF19" i="14"/>
  <c r="GN19" i="14" s="1"/>
  <c r="IB19" i="14" s="1"/>
  <c r="EB20" i="14"/>
  <c r="GJ20" i="14" s="1"/>
  <c r="DX21" i="14"/>
  <c r="GF21" i="14" s="1"/>
  <c r="HT21" i="14" s="1"/>
  <c r="DT22" i="14"/>
  <c r="GB22" i="14" s="1"/>
  <c r="HP22" i="14" s="1"/>
  <c r="EF23" i="14"/>
  <c r="GN23" i="14" s="1"/>
  <c r="IB23" i="14" s="1"/>
  <c r="EB24" i="14"/>
  <c r="GJ24" i="14" s="1"/>
  <c r="DX25" i="14"/>
  <c r="GF25" i="14" s="1"/>
  <c r="HT25" i="14" s="1"/>
  <c r="DT26" i="14"/>
  <c r="GB26" i="14" s="1"/>
  <c r="HP26" i="14" s="1"/>
  <c r="EF27" i="14"/>
  <c r="GN27" i="14" s="1"/>
  <c r="IB27" i="14" s="1"/>
  <c r="EB28" i="14"/>
  <c r="GJ28" i="14" s="1"/>
  <c r="DX29" i="14"/>
  <c r="GF29" i="14" s="1"/>
  <c r="HT29" i="14" s="1"/>
  <c r="DT30" i="14"/>
  <c r="GB30" i="14" s="1"/>
  <c r="HP30" i="14" s="1"/>
  <c r="EF31" i="14"/>
  <c r="GN31" i="14" s="1"/>
  <c r="IB31" i="14" s="1"/>
  <c r="EB32" i="14"/>
  <c r="GJ32" i="14" s="1"/>
  <c r="DX33" i="14"/>
  <c r="GF33" i="14" s="1"/>
  <c r="HT33" i="14" s="1"/>
  <c r="EF5" i="14"/>
  <c r="DT12" i="14"/>
  <c r="GB12" i="14" s="1"/>
  <c r="HP12" i="14" s="1"/>
  <c r="DS14" i="14"/>
  <c r="GA14" i="14" s="1"/>
  <c r="HO14" i="14" s="1"/>
  <c r="DQ15" i="14"/>
  <c r="FY15" i="14" s="1"/>
  <c r="HM15" i="14" s="1"/>
  <c r="EE16" i="14"/>
  <c r="GM16" i="14" s="1"/>
  <c r="IA16" i="14" s="1"/>
  <c r="EA17" i="14"/>
  <c r="GI17" i="14" s="1"/>
  <c r="DW18" i="14"/>
  <c r="GE18" i="14" s="1"/>
  <c r="HS18" i="14" s="1"/>
  <c r="DS19" i="14"/>
  <c r="GA19" i="14" s="1"/>
  <c r="HO19" i="14" s="1"/>
  <c r="EE20" i="14"/>
  <c r="GM20" i="14" s="1"/>
  <c r="IA20" i="14" s="1"/>
  <c r="EA21" i="14"/>
  <c r="DM21" i="14" s="1"/>
  <c r="DW22" i="14"/>
  <c r="GE22" i="14" s="1"/>
  <c r="HS22" i="14" s="1"/>
  <c r="DS23" i="14"/>
  <c r="GA23" i="14" s="1"/>
  <c r="HO23" i="14" s="1"/>
  <c r="EE24" i="14"/>
  <c r="GM24" i="14" s="1"/>
  <c r="IA24" i="14" s="1"/>
  <c r="EA25" i="14"/>
  <c r="GI25" i="14" s="1"/>
  <c r="DW26" i="14"/>
  <c r="GE26" i="14" s="1"/>
  <c r="HS26" i="14" s="1"/>
  <c r="DS27" i="14"/>
  <c r="GA27" i="14" s="1"/>
  <c r="HO27" i="14" s="1"/>
  <c r="EE28" i="14"/>
  <c r="GM28" i="14" s="1"/>
  <c r="IA28" i="14" s="1"/>
  <c r="EA29" i="14"/>
  <c r="DM29" i="14" s="1"/>
  <c r="DW30" i="14"/>
  <c r="GE30" i="14" s="1"/>
  <c r="HS30" i="14" s="1"/>
  <c r="DS31" i="14"/>
  <c r="GA31" i="14" s="1"/>
  <c r="HO31" i="14" s="1"/>
  <c r="EE32" i="14"/>
  <c r="GM32" i="14" s="1"/>
  <c r="IA32" i="14" s="1"/>
  <c r="EA33" i="14"/>
  <c r="GI33" i="14" s="1"/>
  <c r="DX5" i="14"/>
  <c r="EB12" i="14"/>
  <c r="DN12" i="14" s="1"/>
  <c r="DZ14" i="14"/>
  <c r="GH14" i="14" s="1"/>
  <c r="DX15" i="14"/>
  <c r="GF15" i="14" s="1"/>
  <c r="HT15" i="14" s="1"/>
  <c r="DV16" i="14"/>
  <c r="GD16" i="14" s="1"/>
  <c r="HR16" i="14" s="1"/>
  <c r="DR17" i="14"/>
  <c r="FZ17" i="14" s="1"/>
  <c r="HN17" i="14" s="1"/>
  <c r="ED18" i="14"/>
  <c r="GL18" i="14" s="1"/>
  <c r="HZ18" i="14" s="1"/>
  <c r="DZ19" i="14"/>
  <c r="DP19" i="14" s="1"/>
  <c r="DV20" i="14"/>
  <c r="GD20" i="14" s="1"/>
  <c r="HR20" i="14" s="1"/>
  <c r="DR21" i="14"/>
  <c r="FZ21" i="14" s="1"/>
  <c r="HN21" i="14" s="1"/>
  <c r="ED22" i="14"/>
  <c r="GL22" i="14" s="1"/>
  <c r="HZ22" i="14" s="1"/>
  <c r="DZ23" i="14"/>
  <c r="DP23" i="14" s="1"/>
  <c r="DV24" i="14"/>
  <c r="GD24" i="14" s="1"/>
  <c r="HR24" i="14" s="1"/>
  <c r="DR25" i="14"/>
  <c r="FZ25" i="14" s="1"/>
  <c r="HN25" i="14" s="1"/>
  <c r="ED26" i="14"/>
  <c r="GL26" i="14" s="1"/>
  <c r="HZ26" i="14" s="1"/>
  <c r="DZ27" i="14"/>
  <c r="GH27" i="14" s="1"/>
  <c r="DV28" i="14"/>
  <c r="GD28" i="14" s="1"/>
  <c r="HR28" i="14" s="1"/>
  <c r="DR29" i="14"/>
  <c r="FZ29" i="14" s="1"/>
  <c r="HN29" i="14" s="1"/>
  <c r="ED30" i="14"/>
  <c r="GL30" i="14" s="1"/>
  <c r="HZ30" i="14" s="1"/>
  <c r="DZ31" i="14"/>
  <c r="GH31" i="14" s="1"/>
  <c r="DV32" i="14"/>
  <c r="GD32" i="14" s="1"/>
  <c r="HR32" i="14" s="1"/>
  <c r="DR33" i="14"/>
  <c r="FZ33" i="14" s="1"/>
  <c r="HN33" i="14" s="1"/>
  <c r="V26" i="14"/>
  <c r="J95" i="14"/>
  <c r="J167" i="14"/>
  <c r="J116" i="14"/>
  <c r="J108" i="14"/>
  <c r="GH167" i="14"/>
  <c r="GJ124" i="14"/>
  <c r="GH156" i="14"/>
  <c r="GI81" i="14"/>
  <c r="GJ160" i="14"/>
  <c r="GF165" i="14"/>
  <c r="HT165" i="14" s="1"/>
  <c r="GG165" i="14"/>
  <c r="GB165" i="14"/>
  <c r="HP165" i="14" s="1"/>
  <c r="GH165" i="14"/>
  <c r="GA165" i="14"/>
  <c r="HO165" i="14" s="1"/>
  <c r="GE160" i="14"/>
  <c r="HS160" i="14" s="1"/>
  <c r="GE148" i="14"/>
  <c r="HS148" i="14" s="1"/>
  <c r="GE144" i="14"/>
  <c r="HS144" i="14" s="1"/>
  <c r="GA139" i="14"/>
  <c r="HO139" i="14" s="1"/>
  <c r="GA135" i="14"/>
  <c r="HO135" i="14" s="1"/>
  <c r="GE120" i="14"/>
  <c r="HS120" i="14" s="1"/>
  <c r="GB148" i="14"/>
  <c r="HP148" i="14" s="1"/>
  <c r="GB144" i="14"/>
  <c r="HP144" i="14" s="1"/>
  <c r="GF139" i="14"/>
  <c r="HT139" i="14" s="1"/>
  <c r="GF135" i="14"/>
  <c r="HT135" i="14" s="1"/>
  <c r="GB120" i="14"/>
  <c r="HP120" i="14" s="1"/>
  <c r="GC160" i="14"/>
  <c r="HQ160" i="14" s="1"/>
  <c r="GC148" i="14"/>
  <c r="HQ148" i="14" s="1"/>
  <c r="GC144" i="14"/>
  <c r="HQ144" i="14" s="1"/>
  <c r="FY139" i="14"/>
  <c r="HM139" i="14" s="1"/>
  <c r="FY135" i="14"/>
  <c r="HM135" i="14" s="1"/>
  <c r="GC120" i="14"/>
  <c r="HQ120" i="14" s="1"/>
  <c r="FZ160" i="14"/>
  <c r="HN160" i="14" s="1"/>
  <c r="FZ148" i="14"/>
  <c r="HN148" i="14" s="1"/>
  <c r="FZ144" i="14"/>
  <c r="HN144" i="14" s="1"/>
  <c r="GD139" i="14"/>
  <c r="HR139" i="14" s="1"/>
  <c r="GD135" i="14"/>
  <c r="HR135" i="14" s="1"/>
  <c r="FZ120" i="14"/>
  <c r="HN120" i="14" s="1"/>
  <c r="GA94" i="14"/>
  <c r="HO94" i="14" s="1"/>
  <c r="GE84" i="14"/>
  <c r="HS84" i="14" s="1"/>
  <c r="GA77" i="14"/>
  <c r="HO77" i="14" s="1"/>
  <c r="J134" i="14"/>
  <c r="J143" i="14"/>
  <c r="J127" i="14"/>
  <c r="J157" i="14"/>
  <c r="J141" i="14"/>
  <c r="J147" i="14"/>
  <c r="GI138" i="14"/>
  <c r="GJ143" i="14"/>
  <c r="GJ113" i="14"/>
  <c r="GG126" i="14"/>
  <c r="GH161" i="14"/>
  <c r="GH145" i="14"/>
  <c r="GH127" i="14"/>
  <c r="GN165" i="14"/>
  <c r="IB165" i="14" s="1"/>
  <c r="GJ165" i="14"/>
  <c r="GK165" i="14"/>
  <c r="HY165" i="14" s="1"/>
  <c r="GL165" i="14"/>
  <c r="HZ165" i="14" s="1"/>
  <c r="GE165" i="14"/>
  <c r="HS165" i="14" s="1"/>
  <c r="GA160" i="14"/>
  <c r="HO160" i="14" s="1"/>
  <c r="GA148" i="14"/>
  <c r="HO148" i="14" s="1"/>
  <c r="GA144" i="14"/>
  <c r="HO144" i="14" s="1"/>
  <c r="GE139" i="14"/>
  <c r="HS139" i="14" s="1"/>
  <c r="GE135" i="14"/>
  <c r="HS135" i="14" s="1"/>
  <c r="GA120" i="14"/>
  <c r="HO120" i="14" s="1"/>
  <c r="GF148" i="14"/>
  <c r="HT148" i="14" s="1"/>
  <c r="GF144" i="14"/>
  <c r="HT144" i="14" s="1"/>
  <c r="GB139" i="14"/>
  <c r="HP139" i="14" s="1"/>
  <c r="GB135" i="14"/>
  <c r="HP135" i="14" s="1"/>
  <c r="GF120" i="14"/>
  <c r="HT120" i="14" s="1"/>
  <c r="FY160" i="14"/>
  <c r="HM160" i="14" s="1"/>
  <c r="FY148" i="14"/>
  <c r="HM148" i="14" s="1"/>
  <c r="FY144" i="14"/>
  <c r="HM144" i="14" s="1"/>
  <c r="GC139" i="14"/>
  <c r="HQ139" i="14" s="1"/>
  <c r="GC135" i="14"/>
  <c r="HQ135" i="14" s="1"/>
  <c r="FY120" i="14"/>
  <c r="HM120" i="14" s="1"/>
  <c r="GD160" i="14"/>
  <c r="HR160" i="14" s="1"/>
  <c r="GD148" i="14"/>
  <c r="HR148" i="14" s="1"/>
  <c r="GD144" i="14"/>
  <c r="HR144" i="14" s="1"/>
  <c r="FZ139" i="14"/>
  <c r="HN139" i="14" s="1"/>
  <c r="FZ135" i="14"/>
  <c r="HN135" i="14" s="1"/>
  <c r="GD120" i="14"/>
  <c r="HR120" i="14" s="1"/>
  <c r="GE94" i="14"/>
  <c r="HS94" i="14" s="1"/>
  <c r="GA84" i="14"/>
  <c r="HO84" i="14" s="1"/>
  <c r="GE77" i="14"/>
  <c r="HS77" i="14" s="1"/>
  <c r="GE69" i="14"/>
  <c r="HS69" i="14" s="1"/>
  <c r="GI66" i="14"/>
  <c r="GA64" i="14"/>
  <c r="HO64" i="14" s="1"/>
  <c r="GA62" i="14"/>
  <c r="HO62" i="14" s="1"/>
  <c r="GB109" i="14"/>
  <c r="HP109" i="14" s="1"/>
  <c r="GF108" i="14"/>
  <c r="HT108" i="14" s="1"/>
  <c r="GB107" i="14"/>
  <c r="HP107" i="14" s="1"/>
  <c r="GB105" i="14"/>
  <c r="HP105" i="14" s="1"/>
  <c r="GF104" i="14"/>
  <c r="HT104" i="14" s="1"/>
  <c r="GF100" i="14"/>
  <c r="HT100" i="14" s="1"/>
  <c r="GJ95" i="14"/>
  <c r="GN94" i="14"/>
  <c r="IB94" i="14" s="1"/>
  <c r="GJ93" i="14"/>
  <c r="GN92" i="14"/>
  <c r="IB92" i="14" s="1"/>
  <c r="GN87" i="14"/>
  <c r="IB87" i="14" s="1"/>
  <c r="GJ86" i="14"/>
  <c r="GF85" i="14"/>
  <c r="HT85" i="14" s="1"/>
  <c r="GB84" i="14"/>
  <c r="HP84" i="14" s="1"/>
  <c r="GJ82" i="14"/>
  <c r="GN81" i="14"/>
  <c r="IB81" i="14" s="1"/>
  <c r="GJ80" i="14"/>
  <c r="GB78" i="14"/>
  <c r="HP78" i="14" s="1"/>
  <c r="GF77" i="14"/>
  <c r="HT77" i="14" s="1"/>
  <c r="GJ70" i="14"/>
  <c r="GN69" i="14"/>
  <c r="IB69" i="14" s="1"/>
  <c r="GJ68" i="14"/>
  <c r="GF67" i="14"/>
  <c r="HT67" i="14" s="1"/>
  <c r="GB66" i="14"/>
  <c r="HP66" i="14" s="1"/>
  <c r="GF63" i="14"/>
  <c r="HT63" i="14" s="1"/>
  <c r="FY113" i="14"/>
  <c r="HM113" i="14" s="1"/>
  <c r="FY111" i="14"/>
  <c r="HM111" i="14" s="1"/>
  <c r="GK108" i="14"/>
  <c r="HY108" i="14" s="1"/>
  <c r="GG107" i="14"/>
  <c r="GK106" i="14"/>
  <c r="HY106" i="14" s="1"/>
  <c r="FY105" i="14"/>
  <c r="HM105" i="14" s="1"/>
  <c r="GC104" i="14"/>
  <c r="HQ104" i="14" s="1"/>
  <c r="FY95" i="14"/>
  <c r="HM95" i="14" s="1"/>
  <c r="GC94" i="14"/>
  <c r="HQ94" i="14" s="1"/>
  <c r="FY93" i="14"/>
  <c r="HM93" i="14" s="1"/>
  <c r="GC87" i="14"/>
  <c r="HQ87" i="14" s="1"/>
  <c r="FY86" i="14"/>
  <c r="HM86" i="14" s="1"/>
  <c r="GG84" i="14"/>
  <c r="GC83" i="14"/>
  <c r="HQ83" i="14" s="1"/>
  <c r="FY82" i="14"/>
  <c r="HM82" i="14" s="1"/>
  <c r="GG80" i="14"/>
  <c r="GK79" i="14"/>
  <c r="HY79" i="14" s="1"/>
  <c r="FY78" i="14"/>
  <c r="HM78" i="14" s="1"/>
  <c r="GC77" i="14"/>
  <c r="HQ77" i="14" s="1"/>
  <c r="GC71" i="14"/>
  <c r="HQ71" i="14" s="1"/>
  <c r="GK69" i="14"/>
  <c r="HY69" i="14" s="1"/>
  <c r="GG68" i="14"/>
  <c r="GK67" i="14"/>
  <c r="HY67" i="14" s="1"/>
  <c r="GG66" i="14"/>
  <c r="GC65" i="14"/>
  <c r="HQ65" i="14" s="1"/>
  <c r="FY62" i="14"/>
  <c r="HM62" i="14" s="1"/>
  <c r="FZ112" i="14"/>
  <c r="HN112" i="14" s="1"/>
  <c r="GD109" i="14"/>
  <c r="HR109" i="14" s="1"/>
  <c r="FZ108" i="14"/>
  <c r="HN108" i="14" s="1"/>
  <c r="GH106" i="14"/>
  <c r="GL105" i="14"/>
  <c r="HZ105" i="14" s="1"/>
  <c r="FZ104" i="14"/>
  <c r="HN104" i="14" s="1"/>
  <c r="FZ100" i="14"/>
  <c r="HN100" i="14" s="1"/>
  <c r="GD97" i="14"/>
  <c r="HR97" i="14" s="1"/>
  <c r="GH94" i="14"/>
  <c r="GL93" i="14"/>
  <c r="HZ93" i="14" s="1"/>
  <c r="GH87" i="14"/>
  <c r="GL86" i="14"/>
  <c r="HZ86" i="14" s="1"/>
  <c r="GH85" i="14"/>
  <c r="GL84" i="14"/>
  <c r="HZ84" i="14" s="1"/>
  <c r="GH83" i="14"/>
  <c r="GL82" i="14"/>
  <c r="HZ82" i="14" s="1"/>
  <c r="FZ81" i="14"/>
  <c r="HN81" i="14" s="1"/>
  <c r="FZ79" i="14"/>
  <c r="HN79" i="14" s="1"/>
  <c r="GD78" i="14"/>
  <c r="HR78" i="14" s="1"/>
  <c r="FZ77" i="14"/>
  <c r="HN77" i="14" s="1"/>
  <c r="GH69" i="14"/>
  <c r="GL68" i="14"/>
  <c r="HZ68" i="14" s="1"/>
  <c r="FZ67" i="14"/>
  <c r="HN67" i="14" s="1"/>
  <c r="GD66" i="14"/>
  <c r="HR66" i="14" s="1"/>
  <c r="GD64" i="14"/>
  <c r="HR64" i="14" s="1"/>
  <c r="GH61" i="14"/>
  <c r="GJ61" i="14"/>
  <c r="GF60" i="14"/>
  <c r="HT60" i="14" s="1"/>
  <c r="GB59" i="14"/>
  <c r="HP59" i="14" s="1"/>
  <c r="GF58" i="14"/>
  <c r="HT58" i="14" s="1"/>
  <c r="GB57" i="14"/>
  <c r="HP57" i="14" s="1"/>
  <c r="GF56" i="14"/>
  <c r="HT56" i="14" s="1"/>
  <c r="GB53" i="14"/>
  <c r="HP53" i="14" s="1"/>
  <c r="GB51" i="14"/>
  <c r="HP51" i="14" s="1"/>
  <c r="GF48" i="14"/>
  <c r="HT48" i="14" s="1"/>
  <c r="GF46" i="14"/>
  <c r="HT46" i="14" s="1"/>
  <c r="GF44" i="14"/>
  <c r="HT44" i="14" s="1"/>
  <c r="GB43" i="14"/>
  <c r="HP43" i="14" s="1"/>
  <c r="GB39" i="14"/>
  <c r="HP39" i="14" s="1"/>
  <c r="GF38" i="14"/>
  <c r="HT38" i="14" s="1"/>
  <c r="GB37" i="14"/>
  <c r="HP37" i="14" s="1"/>
  <c r="GF36" i="14"/>
  <c r="HT36" i="14" s="1"/>
  <c r="GB13" i="14"/>
  <c r="HP13" i="14" s="1"/>
  <c r="FY59" i="14"/>
  <c r="HM59" i="14" s="1"/>
  <c r="GG57" i="14"/>
  <c r="GK56" i="14"/>
  <c r="HY56" i="14" s="1"/>
  <c r="GG53" i="14"/>
  <c r="GC52" i="14"/>
  <c r="HQ52" i="14" s="1"/>
  <c r="FY51" i="14"/>
  <c r="HM51" i="14" s="1"/>
  <c r="GK48" i="14"/>
  <c r="HY48" i="14" s="1"/>
  <c r="GC46" i="14"/>
  <c r="HQ46" i="14" s="1"/>
  <c r="GG43" i="14"/>
  <c r="FY41" i="14"/>
  <c r="HM41" i="14" s="1"/>
  <c r="FY39" i="14"/>
  <c r="HM39" i="14" s="1"/>
  <c r="GG37" i="14"/>
  <c r="GC36" i="14"/>
  <c r="HQ36" i="14" s="1"/>
  <c r="GD60" i="14"/>
  <c r="HR60" i="14" s="1"/>
  <c r="FZ59" i="14"/>
  <c r="HN59" i="14" s="1"/>
  <c r="GD58" i="14"/>
  <c r="HR58" i="14" s="1"/>
  <c r="FZ57" i="14"/>
  <c r="HN57" i="14" s="1"/>
  <c r="GD56" i="14"/>
  <c r="HR56" i="14" s="1"/>
  <c r="GH53" i="14"/>
  <c r="FZ51" i="14"/>
  <c r="HN51" i="14" s="1"/>
  <c r="GD48" i="14"/>
  <c r="HR48" i="14" s="1"/>
  <c r="GD46" i="14"/>
  <c r="HR46" i="14" s="1"/>
  <c r="GD44" i="14"/>
  <c r="HR44" i="14" s="1"/>
  <c r="FZ43" i="14"/>
  <c r="HN43" i="14" s="1"/>
  <c r="GH39" i="14"/>
  <c r="GL38" i="14"/>
  <c r="HZ38" i="14" s="1"/>
  <c r="GH37" i="14"/>
  <c r="GD36" i="14"/>
  <c r="HR36" i="14" s="1"/>
  <c r="GC13" i="14"/>
  <c r="HQ13" i="14" s="1"/>
  <c r="GE70" i="14"/>
  <c r="HS70" i="14" s="1"/>
  <c r="GA69" i="14"/>
  <c r="HO69" i="14" s="1"/>
  <c r="GE68" i="14"/>
  <c r="HS68" i="14" s="1"/>
  <c r="GM66" i="14"/>
  <c r="IA66" i="14" s="1"/>
  <c r="GM64" i="14"/>
  <c r="IA64" i="14" s="1"/>
  <c r="GF109" i="14"/>
  <c r="HT109" i="14" s="1"/>
  <c r="GB108" i="14"/>
  <c r="HP108" i="14" s="1"/>
  <c r="GF107" i="14"/>
  <c r="HT107" i="14" s="1"/>
  <c r="GF105" i="14"/>
  <c r="HT105" i="14" s="1"/>
  <c r="GB104" i="14"/>
  <c r="HP104" i="14" s="1"/>
  <c r="GJ94" i="14"/>
  <c r="GN93" i="14"/>
  <c r="IB93" i="14" s="1"/>
  <c r="GB92" i="14"/>
  <c r="HP92" i="14" s="1"/>
  <c r="GB87" i="14"/>
  <c r="HP87" i="14" s="1"/>
  <c r="GF86" i="14"/>
  <c r="HT86" i="14" s="1"/>
  <c r="GB85" i="14"/>
  <c r="HP85" i="14" s="1"/>
  <c r="GF84" i="14"/>
  <c r="HT84" i="14" s="1"/>
  <c r="GB83" i="14"/>
  <c r="HP83" i="14" s="1"/>
  <c r="GJ81" i="14"/>
  <c r="GN80" i="14"/>
  <c r="IB80" i="14" s="1"/>
  <c r="GB79" i="14"/>
  <c r="HP79" i="14" s="1"/>
  <c r="GB77" i="14"/>
  <c r="HP77" i="14" s="1"/>
  <c r="GB71" i="14"/>
  <c r="HP71" i="14" s="1"/>
  <c r="GB69" i="14"/>
  <c r="HP69" i="14" s="1"/>
  <c r="GB67" i="14"/>
  <c r="HP67" i="14" s="1"/>
  <c r="GF66" i="14"/>
  <c r="HT66" i="14" s="1"/>
  <c r="GF64" i="14"/>
  <c r="HT64" i="14" s="1"/>
  <c r="GF62" i="14"/>
  <c r="HT62" i="14" s="1"/>
  <c r="GC109" i="14"/>
  <c r="HQ109" i="14" s="1"/>
  <c r="FY108" i="14"/>
  <c r="HM108" i="14" s="1"/>
  <c r="GC107" i="14"/>
  <c r="HQ107" i="14" s="1"/>
  <c r="GC105" i="14"/>
  <c r="HQ105" i="14" s="1"/>
  <c r="FY100" i="14"/>
  <c r="HM100" i="14" s="1"/>
  <c r="GK95" i="14"/>
  <c r="HY95" i="14" s="1"/>
  <c r="GG94" i="14"/>
  <c r="GK93" i="14"/>
  <c r="HY93" i="14" s="1"/>
  <c r="GG92" i="14"/>
  <c r="FY87" i="14"/>
  <c r="HM87" i="14" s="1"/>
  <c r="GC86" i="14"/>
  <c r="HQ86" i="14" s="1"/>
  <c r="GK84" i="14"/>
  <c r="HY84" i="14" s="1"/>
  <c r="FY83" i="14"/>
  <c r="HM83" i="14" s="1"/>
  <c r="GC82" i="14"/>
  <c r="HQ82" i="14" s="1"/>
  <c r="GC80" i="14"/>
  <c r="HQ80" i="14" s="1"/>
  <c r="GG77" i="14"/>
  <c r="GC74" i="14"/>
  <c r="HQ74" i="14" s="1"/>
  <c r="GC70" i="14"/>
  <c r="HQ70" i="14" s="1"/>
  <c r="FY69" i="14"/>
  <c r="HM69" i="14" s="1"/>
  <c r="GC68" i="14"/>
  <c r="HQ68" i="14" s="1"/>
  <c r="FY67" i="14"/>
  <c r="HM67" i="14" s="1"/>
  <c r="GC66" i="14"/>
  <c r="HQ66" i="14" s="1"/>
  <c r="GC64" i="14"/>
  <c r="HQ64" i="14" s="1"/>
  <c r="GC62" i="14"/>
  <c r="HQ62" i="14" s="1"/>
  <c r="GL112" i="14"/>
  <c r="HZ112" i="14" s="1"/>
  <c r="FZ111" i="14"/>
  <c r="HN111" i="14" s="1"/>
  <c r="GL108" i="14"/>
  <c r="HZ108" i="14" s="1"/>
  <c r="GH107" i="14"/>
  <c r="GD106" i="14"/>
  <c r="HR106" i="14" s="1"/>
  <c r="GL104" i="14"/>
  <c r="HZ104" i="14" s="1"/>
  <c r="GD100" i="14"/>
  <c r="HR100" i="14" s="1"/>
  <c r="FZ97" i="14"/>
  <c r="HN97" i="14" s="1"/>
  <c r="FZ95" i="14"/>
  <c r="HN95" i="14" s="1"/>
  <c r="GD94" i="14"/>
  <c r="HR94" i="14" s="1"/>
  <c r="FZ93" i="14"/>
  <c r="HN93" i="14" s="1"/>
  <c r="FZ89" i="14"/>
  <c r="HN89" i="14" s="1"/>
  <c r="GH86" i="14"/>
  <c r="GL85" i="14"/>
  <c r="HZ85" i="14" s="1"/>
  <c r="GH84" i="14"/>
  <c r="GD83" i="14"/>
  <c r="HR83" i="14" s="1"/>
  <c r="FZ82" i="14"/>
  <c r="HN82" i="14" s="1"/>
  <c r="GD81" i="14"/>
  <c r="HR81" i="14" s="1"/>
  <c r="FZ80" i="14"/>
  <c r="HN80" i="14" s="1"/>
  <c r="GD79" i="14"/>
  <c r="HR79" i="14" s="1"/>
  <c r="FZ78" i="14"/>
  <c r="HN78" i="14" s="1"/>
  <c r="GD77" i="14"/>
  <c r="HR77" i="14" s="1"/>
  <c r="FZ74" i="14"/>
  <c r="HN74" i="14" s="1"/>
  <c r="GL69" i="14"/>
  <c r="HZ69" i="14" s="1"/>
  <c r="GH68" i="14"/>
  <c r="GH66" i="14"/>
  <c r="GD65" i="14"/>
  <c r="HR65" i="14" s="1"/>
  <c r="FZ62" i="14"/>
  <c r="HN62" i="14" s="1"/>
  <c r="GN61" i="14"/>
  <c r="IB61" i="14" s="1"/>
  <c r="GJ60" i="14"/>
  <c r="GN59" i="14"/>
  <c r="IB59" i="14" s="1"/>
  <c r="GJ58" i="14"/>
  <c r="GN57" i="14"/>
  <c r="IB57" i="14" s="1"/>
  <c r="GB56" i="14"/>
  <c r="HP56" i="14" s="1"/>
  <c r="GN53" i="14"/>
  <c r="IB53" i="14" s="1"/>
  <c r="GN51" i="14"/>
  <c r="IB51" i="14" s="1"/>
  <c r="GJ48" i="14"/>
  <c r="GJ46" i="14"/>
  <c r="GB44" i="14"/>
  <c r="HP44" i="14" s="1"/>
  <c r="GN41" i="14"/>
  <c r="IB41" i="14" s="1"/>
  <c r="GN39" i="14"/>
  <c r="IB39" i="14" s="1"/>
  <c r="GJ38" i="14"/>
  <c r="GN37" i="14"/>
  <c r="IB37" i="14" s="1"/>
  <c r="GB36" i="14"/>
  <c r="HP36" i="14" s="1"/>
  <c r="GF13" i="14"/>
  <c r="HT13" i="14" s="1"/>
  <c r="FY60" i="14"/>
  <c r="HM60" i="14" s="1"/>
  <c r="GC59" i="14"/>
  <c r="HQ59" i="14" s="1"/>
  <c r="FY58" i="14"/>
  <c r="HM58" i="14" s="1"/>
  <c r="GC57" i="14"/>
  <c r="HQ57" i="14" s="1"/>
  <c r="GC55" i="14"/>
  <c r="HQ55" i="14" s="1"/>
  <c r="GC53" i="14"/>
  <c r="HQ53" i="14" s="1"/>
  <c r="GK51" i="14"/>
  <c r="HY51" i="14" s="1"/>
  <c r="FY48" i="14"/>
  <c r="HM48" i="14" s="1"/>
  <c r="FY46" i="14"/>
  <c r="HM46" i="14" s="1"/>
  <c r="GC43" i="14"/>
  <c r="HQ43" i="14" s="1"/>
  <c r="GC41" i="14"/>
  <c r="HQ41" i="14" s="1"/>
  <c r="GC39" i="14"/>
  <c r="HQ39" i="14" s="1"/>
  <c r="FY38" i="14"/>
  <c r="HM38" i="14" s="1"/>
  <c r="GC37" i="14"/>
  <c r="HQ37" i="14" s="1"/>
  <c r="GH60" i="14"/>
  <c r="GD59" i="14"/>
  <c r="HR59" i="14" s="1"/>
  <c r="FZ58" i="14"/>
  <c r="HN58" i="14" s="1"/>
  <c r="GD57" i="14"/>
  <c r="HR57" i="14" s="1"/>
  <c r="FZ54" i="14"/>
  <c r="HN54" i="14" s="1"/>
  <c r="FZ52" i="14"/>
  <c r="HN52" i="14" s="1"/>
  <c r="GD51" i="14"/>
  <c r="HR51" i="14" s="1"/>
  <c r="GH48" i="14"/>
  <c r="GD47" i="14"/>
  <c r="HR47" i="14" s="1"/>
  <c r="FZ46" i="14"/>
  <c r="HN46" i="14" s="1"/>
  <c r="GL43" i="14"/>
  <c r="HZ43" i="14" s="1"/>
  <c r="GL41" i="14"/>
  <c r="HZ41" i="14" s="1"/>
  <c r="GH38" i="14"/>
  <c r="GL37" i="14"/>
  <c r="HZ37" i="14" s="1"/>
  <c r="FZ36" i="14"/>
  <c r="HN36" i="14" s="1"/>
  <c r="GD13" i="14"/>
  <c r="HR13" i="14" s="1"/>
  <c r="GM60" i="14"/>
  <c r="IA60" i="14" s="1"/>
  <c r="FY13" i="14"/>
  <c r="HM13" i="14" s="1"/>
  <c r="J48" i="14"/>
  <c r="GI59" i="14"/>
  <c r="GM58" i="14"/>
  <c r="IA58" i="14" s="1"/>
  <c r="GA57" i="14"/>
  <c r="HO57" i="14" s="1"/>
  <c r="GE56" i="14"/>
  <c r="HS56" i="14" s="1"/>
  <c r="GM54" i="14"/>
  <c r="IA54" i="14" s="1"/>
  <c r="GI51" i="14"/>
  <c r="GM48" i="14"/>
  <c r="IA48" i="14" s="1"/>
  <c r="GA47" i="14"/>
  <c r="HO47" i="14" s="1"/>
  <c r="GE46" i="14"/>
  <c r="HS46" i="14" s="1"/>
  <c r="GA43" i="14"/>
  <c r="HO43" i="14" s="1"/>
  <c r="GI39" i="14"/>
  <c r="GM38" i="14"/>
  <c r="IA38" i="14" s="1"/>
  <c r="GI37" i="14"/>
  <c r="GI13" i="14"/>
  <c r="EC15" i="14"/>
  <c r="GK15" i="14" s="1"/>
  <c r="HY15" i="14" s="1"/>
  <c r="EA16" i="14"/>
  <c r="GI16" i="14" s="1"/>
  <c r="DW17" i="14"/>
  <c r="GE17" i="14" s="1"/>
  <c r="HS17" i="14" s="1"/>
  <c r="DS18" i="14"/>
  <c r="GA18" i="14" s="1"/>
  <c r="HO18" i="14" s="1"/>
  <c r="EE19" i="14"/>
  <c r="GM19" i="14" s="1"/>
  <c r="IA19" i="14" s="1"/>
  <c r="EA20" i="14"/>
  <c r="GI20" i="14" s="1"/>
  <c r="DW21" i="14"/>
  <c r="GE21" i="14" s="1"/>
  <c r="HS21" i="14" s="1"/>
  <c r="DS22" i="14"/>
  <c r="GA22" i="14" s="1"/>
  <c r="HO22" i="14" s="1"/>
  <c r="EE23" i="14"/>
  <c r="GM23" i="14" s="1"/>
  <c r="IA23" i="14" s="1"/>
  <c r="EA24" i="14"/>
  <c r="GI24" i="14" s="1"/>
  <c r="DW25" i="14"/>
  <c r="GE25" i="14" s="1"/>
  <c r="HS25" i="14" s="1"/>
  <c r="DS26" i="14"/>
  <c r="GA26" i="14" s="1"/>
  <c r="HO26" i="14" s="1"/>
  <c r="EE27" i="14"/>
  <c r="GM27" i="14" s="1"/>
  <c r="IA27" i="14" s="1"/>
  <c r="EA28" i="14"/>
  <c r="GI28" i="14" s="1"/>
  <c r="DW29" i="14"/>
  <c r="GE29" i="14" s="1"/>
  <c r="HS29" i="14" s="1"/>
  <c r="DS30" i="14"/>
  <c r="GA30" i="14" s="1"/>
  <c r="HO30" i="14" s="1"/>
  <c r="EE31" i="14"/>
  <c r="GM31" i="14" s="1"/>
  <c r="IA31" i="14" s="1"/>
  <c r="EA32" i="14"/>
  <c r="GI32" i="14" s="1"/>
  <c r="DW33" i="14"/>
  <c r="GE33" i="14" s="1"/>
  <c r="HS33" i="14" s="1"/>
  <c r="DW12" i="14"/>
  <c r="GE12" i="14" s="1"/>
  <c r="HS12" i="14" s="1"/>
  <c r="DV14" i="14"/>
  <c r="GD14" i="14" s="1"/>
  <c r="HR14" i="14" s="1"/>
  <c r="DT15" i="14"/>
  <c r="GB15" i="14" s="1"/>
  <c r="HP15" i="14" s="1"/>
  <c r="DR16" i="14"/>
  <c r="FZ16" i="14" s="1"/>
  <c r="HN16" i="14" s="1"/>
  <c r="ED17" i="14"/>
  <c r="GL17" i="14" s="1"/>
  <c r="HZ17" i="14" s="1"/>
  <c r="DZ18" i="14"/>
  <c r="GH18" i="14" s="1"/>
  <c r="DV19" i="14"/>
  <c r="GD19" i="14" s="1"/>
  <c r="HR19" i="14" s="1"/>
  <c r="DR20" i="14"/>
  <c r="FZ20" i="14" s="1"/>
  <c r="HN20" i="14" s="1"/>
  <c r="ED21" i="14"/>
  <c r="GL21" i="14" s="1"/>
  <c r="HZ21" i="14" s="1"/>
  <c r="DZ22" i="14"/>
  <c r="DP22" i="14" s="1"/>
  <c r="DV23" i="14"/>
  <c r="GD23" i="14" s="1"/>
  <c r="HR23" i="14" s="1"/>
  <c r="DR24" i="14"/>
  <c r="FZ24" i="14" s="1"/>
  <c r="HN24" i="14" s="1"/>
  <c r="ED25" i="14"/>
  <c r="GL25" i="14" s="1"/>
  <c r="HZ25" i="14" s="1"/>
  <c r="DZ26" i="14"/>
  <c r="DP26" i="14" s="1"/>
  <c r="DV27" i="14"/>
  <c r="GD27" i="14" s="1"/>
  <c r="HR27" i="14" s="1"/>
  <c r="DR28" i="14"/>
  <c r="FZ28" i="14" s="1"/>
  <c r="HN28" i="14" s="1"/>
  <c r="ED29" i="14"/>
  <c r="GL29" i="14" s="1"/>
  <c r="HZ29" i="14" s="1"/>
  <c r="DZ30" i="14"/>
  <c r="GH30" i="14" s="1"/>
  <c r="DV31" i="14"/>
  <c r="GD31" i="14" s="1"/>
  <c r="HR31" i="14" s="1"/>
  <c r="DR32" i="14"/>
  <c r="FZ32" i="14" s="1"/>
  <c r="HN32" i="14" s="1"/>
  <c r="ED33" i="14"/>
  <c r="GL33" i="14" s="1"/>
  <c r="HZ33" i="14" s="1"/>
  <c r="EC5" i="14"/>
  <c r="DR5" i="14"/>
  <c r="DU5" i="14"/>
  <c r="EA5" i="14"/>
  <c r="J140" i="14"/>
  <c r="J156" i="14"/>
  <c r="GJ146" i="14"/>
  <c r="GJ140" i="14"/>
  <c r="J163" i="14"/>
  <c r="J142" i="14"/>
  <c r="J158" i="14"/>
  <c r="FZ169" i="14"/>
  <c r="HN169" i="14" s="1"/>
  <c r="GI158" i="14"/>
  <c r="GI130" i="14"/>
  <c r="GI124" i="14"/>
  <c r="GG156" i="14"/>
  <c r="GG130" i="14"/>
  <c r="GG124" i="14"/>
  <c r="FZ153" i="14"/>
  <c r="HN153" i="14" s="1"/>
  <c r="GH137" i="14"/>
  <c r="GH125" i="14"/>
  <c r="GH113" i="14"/>
  <c r="GI95" i="14"/>
  <c r="J82" i="14"/>
  <c r="J68" i="14"/>
  <c r="J111" i="14"/>
  <c r="J105" i="14"/>
  <c r="J106" i="14"/>
  <c r="J100" i="14"/>
  <c r="J59" i="14"/>
  <c r="J37" i="14"/>
  <c r="J13" i="14"/>
  <c r="L13" i="14" s="1"/>
  <c r="DS35" i="14"/>
  <c r="GA35" i="14" s="1"/>
  <c r="HO35" i="14" s="1"/>
  <c r="DR35" i="14"/>
  <c r="FZ35" i="14" s="1"/>
  <c r="HN35" i="14" s="1"/>
  <c r="ED35" i="14"/>
  <c r="GL35" i="14" s="1"/>
  <c r="HZ35" i="14" s="1"/>
  <c r="DV12" i="14"/>
  <c r="GD12" i="14" s="1"/>
  <c r="HR12" i="14" s="1"/>
  <c r="DU14" i="14"/>
  <c r="GC14" i="14" s="1"/>
  <c r="HQ14" i="14" s="1"/>
  <c r="DS15" i="14"/>
  <c r="GA15" i="14" s="1"/>
  <c r="HO15" i="14" s="1"/>
  <c r="DQ16" i="14"/>
  <c r="FY16" i="14" s="1"/>
  <c r="HM16" i="14" s="1"/>
  <c r="EC17" i="14"/>
  <c r="GK17" i="14" s="1"/>
  <c r="HY17" i="14" s="1"/>
  <c r="DY18" i="14"/>
  <c r="GG18" i="14" s="1"/>
  <c r="DU19" i="14"/>
  <c r="GC19" i="14" s="1"/>
  <c r="HQ19" i="14" s="1"/>
  <c r="DQ20" i="14"/>
  <c r="FY20" i="14" s="1"/>
  <c r="HM20" i="14" s="1"/>
  <c r="EC21" i="14"/>
  <c r="GK21" i="14" s="1"/>
  <c r="HY21" i="14" s="1"/>
  <c r="DY22" i="14"/>
  <c r="GG22" i="14" s="1"/>
  <c r="DU23" i="14"/>
  <c r="GC23" i="14" s="1"/>
  <c r="HQ23" i="14" s="1"/>
  <c r="DQ24" i="14"/>
  <c r="FY24" i="14" s="1"/>
  <c r="HM24" i="14" s="1"/>
  <c r="EC25" i="14"/>
  <c r="GK25" i="14" s="1"/>
  <c r="HY25" i="14" s="1"/>
  <c r="DY26" i="14"/>
  <c r="GG26" i="14" s="1"/>
  <c r="DU27" i="14"/>
  <c r="GC27" i="14" s="1"/>
  <c r="HQ27" i="14" s="1"/>
  <c r="DQ28" i="14"/>
  <c r="FY28" i="14" s="1"/>
  <c r="HM28" i="14" s="1"/>
  <c r="EC29" i="14"/>
  <c r="GK29" i="14" s="1"/>
  <c r="HY29" i="14" s="1"/>
  <c r="DY30" i="14"/>
  <c r="GG30" i="14" s="1"/>
  <c r="DU31" i="14"/>
  <c r="GC31" i="14" s="1"/>
  <c r="HQ31" i="14" s="1"/>
  <c r="DQ32" i="14"/>
  <c r="FY32" i="14" s="1"/>
  <c r="HM32" i="14" s="1"/>
  <c r="EC33" i="14"/>
  <c r="GK33" i="14" s="1"/>
  <c r="HY33" i="14" s="1"/>
  <c r="DY5" i="14"/>
  <c r="DV5" i="14"/>
  <c r="EE14" i="14"/>
  <c r="GM14" i="14" s="1"/>
  <c r="IA14" i="14" s="1"/>
  <c r="DZ12" i="14"/>
  <c r="GH12" i="14" s="1"/>
  <c r="DX14" i="14"/>
  <c r="GF14" i="14" s="1"/>
  <c r="HT14" i="14" s="1"/>
  <c r="DV15" i="14"/>
  <c r="GD15" i="14" s="1"/>
  <c r="HR15" i="14" s="1"/>
  <c r="DT16" i="14"/>
  <c r="GB16" i="14" s="1"/>
  <c r="HP16" i="14" s="1"/>
  <c r="EF17" i="14"/>
  <c r="GN17" i="14" s="1"/>
  <c r="IB17" i="14" s="1"/>
  <c r="EB18" i="14"/>
  <c r="GJ18" i="14" s="1"/>
  <c r="DX19" i="14"/>
  <c r="GF19" i="14" s="1"/>
  <c r="HT19" i="14" s="1"/>
  <c r="DT20" i="14"/>
  <c r="GB20" i="14" s="1"/>
  <c r="HP20" i="14" s="1"/>
  <c r="EF21" i="14"/>
  <c r="GN21" i="14" s="1"/>
  <c r="IB21" i="14" s="1"/>
  <c r="EB22" i="14"/>
  <c r="DN22" i="14" s="1"/>
  <c r="DX23" i="14"/>
  <c r="GF23" i="14" s="1"/>
  <c r="HT23" i="14" s="1"/>
  <c r="DT24" i="14"/>
  <c r="GB24" i="14" s="1"/>
  <c r="HP24" i="14" s="1"/>
  <c r="EF25" i="14"/>
  <c r="GN25" i="14" s="1"/>
  <c r="IB25" i="14" s="1"/>
  <c r="EB26" i="14"/>
  <c r="DN26" i="14" s="1"/>
  <c r="DX27" i="14"/>
  <c r="GF27" i="14" s="1"/>
  <c r="HT27" i="14" s="1"/>
  <c r="DT28" i="14"/>
  <c r="GB28" i="14" s="1"/>
  <c r="HP28" i="14" s="1"/>
  <c r="EF29" i="14"/>
  <c r="GN29" i="14" s="1"/>
  <c r="IB29" i="14" s="1"/>
  <c r="EB30" i="14"/>
  <c r="GJ30" i="14" s="1"/>
  <c r="DX31" i="14"/>
  <c r="GF31" i="14" s="1"/>
  <c r="HT31" i="14" s="1"/>
  <c r="DT32" i="14"/>
  <c r="GB32" i="14" s="1"/>
  <c r="HP32" i="14" s="1"/>
  <c r="EF33" i="14"/>
  <c r="GN33" i="14" s="1"/>
  <c r="IB33" i="14" s="1"/>
  <c r="DZ5" i="14"/>
  <c r="DT5" i="14"/>
  <c r="EC12" i="14"/>
  <c r="GK12" i="14" s="1"/>
  <c r="HY12" i="14" s="1"/>
  <c r="EA14" i="14"/>
  <c r="DM14" i="14" s="1"/>
  <c r="DY15" i="14"/>
  <c r="GG15" i="14" s="1"/>
  <c r="DW16" i="14"/>
  <c r="GE16" i="14" s="1"/>
  <c r="HS16" i="14" s="1"/>
  <c r="DS17" i="14"/>
  <c r="GA17" i="14" s="1"/>
  <c r="HO17" i="14" s="1"/>
  <c r="EE18" i="14"/>
  <c r="GM18" i="14" s="1"/>
  <c r="IA18" i="14" s="1"/>
  <c r="EA19" i="14"/>
  <c r="GI19" i="14" s="1"/>
  <c r="DW20" i="14"/>
  <c r="GE20" i="14" s="1"/>
  <c r="HS20" i="14" s="1"/>
  <c r="DS21" i="14"/>
  <c r="GA21" i="14" s="1"/>
  <c r="HO21" i="14" s="1"/>
  <c r="EE22" i="14"/>
  <c r="GM22" i="14" s="1"/>
  <c r="IA22" i="14" s="1"/>
  <c r="EA23" i="14"/>
  <c r="DM23" i="14" s="1"/>
  <c r="DW24" i="14"/>
  <c r="GE24" i="14" s="1"/>
  <c r="HS24" i="14" s="1"/>
  <c r="DS25" i="14"/>
  <c r="GA25" i="14" s="1"/>
  <c r="HO25" i="14" s="1"/>
  <c r="EE26" i="14"/>
  <c r="GM26" i="14" s="1"/>
  <c r="IA26" i="14" s="1"/>
  <c r="EA27" i="14"/>
  <c r="DM27" i="14" s="1"/>
  <c r="DW28" i="14"/>
  <c r="GE28" i="14" s="1"/>
  <c r="HS28" i="14" s="1"/>
  <c r="DS29" i="14"/>
  <c r="GA29" i="14" s="1"/>
  <c r="HO29" i="14" s="1"/>
  <c r="EE30" i="14"/>
  <c r="GM30" i="14" s="1"/>
  <c r="IA30" i="14" s="1"/>
  <c r="EA31" i="14"/>
  <c r="DM31" i="14" s="1"/>
  <c r="DW32" i="14"/>
  <c r="GE32" i="14" s="1"/>
  <c r="HS32" i="14" s="1"/>
  <c r="DS33" i="14"/>
  <c r="GA33" i="14" s="1"/>
  <c r="HO33" i="14" s="1"/>
  <c r="DX12" i="14"/>
  <c r="GF12" i="14" s="1"/>
  <c r="HT12" i="14" s="1"/>
  <c r="DS12" i="14"/>
  <c r="GA12" i="14" s="1"/>
  <c r="HO12" i="14" s="1"/>
  <c r="DR14" i="14"/>
  <c r="FZ14" i="14" s="1"/>
  <c r="HN14" i="14" s="1"/>
  <c r="ED16" i="14"/>
  <c r="GL16" i="14" s="1"/>
  <c r="HZ16" i="14" s="1"/>
  <c r="DZ17" i="14"/>
  <c r="DP17" i="14" s="1"/>
  <c r="DV18" i="14"/>
  <c r="GD18" i="14" s="1"/>
  <c r="HR18" i="14" s="1"/>
  <c r="DR19" i="14"/>
  <c r="FZ19" i="14" s="1"/>
  <c r="HN19" i="14" s="1"/>
  <c r="ED20" i="14"/>
  <c r="GL20" i="14" s="1"/>
  <c r="HZ20" i="14" s="1"/>
  <c r="DZ21" i="14"/>
  <c r="GH21" i="14" s="1"/>
  <c r="DV22" i="14"/>
  <c r="GD22" i="14" s="1"/>
  <c r="HR22" i="14" s="1"/>
  <c r="DR23" i="14"/>
  <c r="FZ23" i="14" s="1"/>
  <c r="HN23" i="14" s="1"/>
  <c r="ED24" i="14"/>
  <c r="GL24" i="14" s="1"/>
  <c r="HZ24" i="14" s="1"/>
  <c r="DZ25" i="14"/>
  <c r="GH25" i="14" s="1"/>
  <c r="DV26" i="14"/>
  <c r="GD26" i="14" s="1"/>
  <c r="HR26" i="14" s="1"/>
  <c r="DR27" i="14"/>
  <c r="FZ27" i="14" s="1"/>
  <c r="HN27" i="14" s="1"/>
  <c r="ED28" i="14"/>
  <c r="GL28" i="14" s="1"/>
  <c r="HZ28" i="14" s="1"/>
  <c r="DZ29" i="14"/>
  <c r="DP29" i="14" s="1"/>
  <c r="DV30" i="14"/>
  <c r="GD30" i="14" s="1"/>
  <c r="HR30" i="14" s="1"/>
  <c r="DR31" i="14"/>
  <c r="FZ31" i="14" s="1"/>
  <c r="HN31" i="14" s="1"/>
  <c r="ED32" i="14"/>
  <c r="GL32" i="14" s="1"/>
  <c r="HZ32" i="14" s="1"/>
  <c r="DZ33" i="14"/>
  <c r="GH33" i="14" s="1"/>
  <c r="HV88" i="14"/>
  <c r="HL88" i="14" s="1"/>
  <c r="FX88" i="14"/>
  <c r="J159" i="14"/>
  <c r="FY159" i="14"/>
  <c r="HM159" i="14" s="1"/>
  <c r="J166" i="14"/>
  <c r="FZ166" i="14"/>
  <c r="HN166" i="14" s="1"/>
  <c r="J123" i="14"/>
  <c r="J128" i="14"/>
  <c r="J150" i="14"/>
  <c r="J132" i="14"/>
  <c r="J168" i="14"/>
  <c r="GI163" i="14"/>
  <c r="GG163" i="14"/>
  <c r="FY133" i="14"/>
  <c r="HM133" i="14" s="1"/>
  <c r="FY115" i="14"/>
  <c r="HM115" i="14" s="1"/>
  <c r="GH142" i="14"/>
  <c r="GH138" i="14"/>
  <c r="GH126" i="14"/>
  <c r="GM165" i="14"/>
  <c r="IA165" i="14" s="1"/>
  <c r="GF160" i="14"/>
  <c r="HT160" i="14" s="1"/>
  <c r="FY165" i="14"/>
  <c r="HM165" i="14" s="1"/>
  <c r="GB160" i="14"/>
  <c r="HP160" i="14" s="1"/>
  <c r="FZ165" i="14"/>
  <c r="HN165" i="14" s="1"/>
  <c r="GM160" i="14"/>
  <c r="IA160" i="14" s="1"/>
  <c r="GM148" i="14"/>
  <c r="IA148" i="14" s="1"/>
  <c r="GM144" i="14"/>
  <c r="IA144" i="14" s="1"/>
  <c r="GI139" i="14"/>
  <c r="GI135" i="14"/>
  <c r="GM120" i="14"/>
  <c r="IA120" i="14" s="1"/>
  <c r="GJ148" i="14"/>
  <c r="GJ144" i="14"/>
  <c r="GN139" i="14"/>
  <c r="IB139" i="14" s="1"/>
  <c r="GN135" i="14"/>
  <c r="IB135" i="14" s="1"/>
  <c r="GJ120" i="14"/>
  <c r="GK160" i="14"/>
  <c r="HY160" i="14" s="1"/>
  <c r="GK148" i="14"/>
  <c r="HY148" i="14" s="1"/>
  <c r="GK144" i="14"/>
  <c r="HY144" i="14" s="1"/>
  <c r="GG139" i="14"/>
  <c r="GG135" i="14"/>
  <c r="GK120" i="14"/>
  <c r="HY120" i="14" s="1"/>
  <c r="GH160" i="14"/>
  <c r="GH148" i="14"/>
  <c r="GH144" i="14"/>
  <c r="GL139" i="14"/>
  <c r="HZ139" i="14" s="1"/>
  <c r="GL135" i="14"/>
  <c r="HZ135" i="14" s="1"/>
  <c r="GH120" i="14"/>
  <c r="GI94" i="14"/>
  <c r="GM84" i="14"/>
  <c r="IA84" i="14" s="1"/>
  <c r="GI77" i="14"/>
  <c r="J126" i="14"/>
  <c r="J112" i="14"/>
  <c r="J145" i="14"/>
  <c r="J129" i="14"/>
  <c r="J138" i="14"/>
  <c r="J119" i="14"/>
  <c r="J137" i="14"/>
  <c r="J161" i="14"/>
  <c r="GG168" i="14"/>
  <c r="GJ123" i="14"/>
  <c r="FY152" i="14"/>
  <c r="HM152" i="14" s="1"/>
  <c r="FY132" i="14"/>
  <c r="HM132" i="14" s="1"/>
  <c r="GH143" i="14"/>
  <c r="GH123" i="14"/>
  <c r="GI86" i="14"/>
  <c r="GI82" i="14"/>
  <c r="GI165" i="14"/>
  <c r="GN160" i="14"/>
  <c r="IB160" i="14" s="1"/>
  <c r="GC165" i="14"/>
  <c r="HQ165" i="14" s="1"/>
  <c r="GD165" i="14"/>
  <c r="HR165" i="14" s="1"/>
  <c r="GI160" i="14"/>
  <c r="GI148" i="14"/>
  <c r="GI144" i="14"/>
  <c r="GM139" i="14"/>
  <c r="IA139" i="14" s="1"/>
  <c r="GM135" i="14"/>
  <c r="IA135" i="14" s="1"/>
  <c r="GI120" i="14"/>
  <c r="GN148" i="14"/>
  <c r="IB148" i="14" s="1"/>
  <c r="GN144" i="14"/>
  <c r="IB144" i="14" s="1"/>
  <c r="GJ139" i="14"/>
  <c r="GJ135" i="14"/>
  <c r="GN120" i="14"/>
  <c r="IB120" i="14" s="1"/>
  <c r="GG160" i="14"/>
  <c r="GG148" i="14"/>
  <c r="GG144" i="14"/>
  <c r="GK139" i="14"/>
  <c r="HY139" i="14" s="1"/>
  <c r="GK135" i="14"/>
  <c r="HY135" i="14" s="1"/>
  <c r="GG120" i="14"/>
  <c r="GL160" i="14"/>
  <c r="HZ160" i="14" s="1"/>
  <c r="GL148" i="14"/>
  <c r="HZ148" i="14" s="1"/>
  <c r="GL144" i="14"/>
  <c r="HZ144" i="14" s="1"/>
  <c r="GH139" i="14"/>
  <c r="GH135" i="14"/>
  <c r="GL120" i="14"/>
  <c r="HZ120" i="14" s="1"/>
  <c r="GM94" i="14"/>
  <c r="IA94" i="14" s="1"/>
  <c r="GI84" i="14"/>
  <c r="GM77" i="14"/>
  <c r="IA77" i="14" s="1"/>
  <c r="GM69" i="14"/>
  <c r="IA69" i="14" s="1"/>
  <c r="GE67" i="14"/>
  <c r="HS67" i="14" s="1"/>
  <c r="GA66" i="14"/>
  <c r="HO66" i="14" s="1"/>
  <c r="GM63" i="14"/>
  <c r="IA63" i="14" s="1"/>
  <c r="GM61" i="14"/>
  <c r="IA61" i="14" s="1"/>
  <c r="GN108" i="14"/>
  <c r="IB108" i="14" s="1"/>
  <c r="GJ107" i="14"/>
  <c r="GF106" i="14"/>
  <c r="HT106" i="14" s="1"/>
  <c r="GN104" i="14"/>
  <c r="IB104" i="14" s="1"/>
  <c r="GN100" i="14"/>
  <c r="IB100" i="14" s="1"/>
  <c r="GB99" i="14"/>
  <c r="HP99" i="14" s="1"/>
  <c r="GB95" i="14"/>
  <c r="HP95" i="14" s="1"/>
  <c r="GF94" i="14"/>
  <c r="HT94" i="14" s="1"/>
  <c r="GB93" i="14"/>
  <c r="HP93" i="14" s="1"/>
  <c r="GF92" i="14"/>
  <c r="HT92" i="14" s="1"/>
  <c r="GF87" i="14"/>
  <c r="HT87" i="14" s="1"/>
  <c r="GB86" i="14"/>
  <c r="HP86" i="14" s="1"/>
  <c r="GJ84" i="14"/>
  <c r="GF83" i="14"/>
  <c r="HT83" i="14" s="1"/>
  <c r="GB82" i="14"/>
  <c r="HP82" i="14" s="1"/>
  <c r="GF81" i="14"/>
  <c r="HT81" i="14" s="1"/>
  <c r="GB80" i="14"/>
  <c r="HP80" i="14" s="1"/>
  <c r="GN77" i="14"/>
  <c r="IB77" i="14" s="1"/>
  <c r="GB74" i="14"/>
  <c r="HP74" i="14" s="1"/>
  <c r="GB70" i="14"/>
  <c r="HP70" i="14" s="1"/>
  <c r="GF69" i="14"/>
  <c r="HT69" i="14" s="1"/>
  <c r="GB68" i="14"/>
  <c r="HP68" i="14" s="1"/>
  <c r="GJ66" i="14"/>
  <c r="GB64" i="14"/>
  <c r="HP64" i="14" s="1"/>
  <c r="GB62" i="14"/>
  <c r="HP62" i="14" s="1"/>
  <c r="GC112" i="14"/>
  <c r="HQ112" i="14" s="1"/>
  <c r="FY109" i="14"/>
  <c r="HM109" i="14" s="1"/>
  <c r="GC108" i="14"/>
  <c r="HQ108" i="14" s="1"/>
  <c r="FY107" i="14"/>
  <c r="HM107" i="14" s="1"/>
  <c r="GC106" i="14"/>
  <c r="HQ106" i="14" s="1"/>
  <c r="GK104" i="14"/>
  <c r="HY104" i="14" s="1"/>
  <c r="FY97" i="14"/>
  <c r="HM97" i="14" s="1"/>
  <c r="GK94" i="14"/>
  <c r="HY94" i="14" s="1"/>
  <c r="GG93" i="14"/>
  <c r="GK87" i="14"/>
  <c r="HY87" i="14" s="1"/>
  <c r="GG86" i="14"/>
  <c r="GK85" i="14"/>
  <c r="HY85" i="14" s="1"/>
  <c r="FY84" i="14"/>
  <c r="HM84" i="14" s="1"/>
  <c r="GG82" i="14"/>
  <c r="GC81" i="14"/>
  <c r="HQ81" i="14" s="1"/>
  <c r="FY80" i="14"/>
  <c r="HM80" i="14" s="1"/>
  <c r="GC79" i="14"/>
  <c r="HQ79" i="14" s="1"/>
  <c r="GK77" i="14"/>
  <c r="HY77" i="14" s="1"/>
  <c r="FY74" i="14"/>
  <c r="HM74" i="14" s="1"/>
  <c r="FY70" i="14"/>
  <c r="HM70" i="14" s="1"/>
  <c r="GC69" i="14"/>
  <c r="HQ69" i="14" s="1"/>
  <c r="FY68" i="14"/>
  <c r="HM68" i="14" s="1"/>
  <c r="GC67" i="14"/>
  <c r="HQ67" i="14" s="1"/>
  <c r="FY66" i="14"/>
  <c r="HM66" i="14" s="1"/>
  <c r="FY64" i="14"/>
  <c r="HM64" i="14" s="1"/>
  <c r="GC61" i="14"/>
  <c r="HQ61" i="14" s="1"/>
  <c r="GD111" i="14"/>
  <c r="HR111" i="14" s="1"/>
  <c r="GH108" i="14"/>
  <c r="GD107" i="14"/>
  <c r="HR107" i="14" s="1"/>
  <c r="FZ106" i="14"/>
  <c r="HN106" i="14" s="1"/>
  <c r="GD105" i="14"/>
  <c r="HR105" i="14" s="1"/>
  <c r="FZ102" i="14"/>
  <c r="HN102" i="14" s="1"/>
  <c r="FZ98" i="14"/>
  <c r="HN98" i="14" s="1"/>
  <c r="GL95" i="14"/>
  <c r="HZ95" i="14" s="1"/>
  <c r="FZ94" i="14"/>
  <c r="HN94" i="14" s="1"/>
  <c r="FZ92" i="14"/>
  <c r="HN92" i="14" s="1"/>
  <c r="FZ87" i="14"/>
  <c r="HN87" i="14" s="1"/>
  <c r="GD86" i="14"/>
  <c r="HR86" i="14" s="1"/>
  <c r="FZ85" i="14"/>
  <c r="HN85" i="14" s="1"/>
  <c r="GD84" i="14"/>
  <c r="HR84" i="14" s="1"/>
  <c r="FZ83" i="14"/>
  <c r="HN83" i="14" s="1"/>
  <c r="GD82" i="14"/>
  <c r="HR82" i="14" s="1"/>
  <c r="GD80" i="14"/>
  <c r="HR80" i="14" s="1"/>
  <c r="GL78" i="14"/>
  <c r="HZ78" i="14" s="1"/>
  <c r="GH77" i="14"/>
  <c r="GD70" i="14"/>
  <c r="HR70" i="14" s="1"/>
  <c r="FZ69" i="14"/>
  <c r="HN69" i="14" s="1"/>
  <c r="GD68" i="14"/>
  <c r="HR68" i="14" s="1"/>
  <c r="GL66" i="14"/>
  <c r="HZ66" i="14" s="1"/>
  <c r="FZ65" i="14"/>
  <c r="HN65" i="14" s="1"/>
  <c r="FZ63" i="14"/>
  <c r="HN63" i="14" s="1"/>
  <c r="FZ61" i="14"/>
  <c r="HN61" i="14" s="1"/>
  <c r="GB61" i="14"/>
  <c r="HP61" i="14" s="1"/>
  <c r="GJ59" i="14"/>
  <c r="GN58" i="14"/>
  <c r="IB58" i="14" s="1"/>
  <c r="GJ57" i="14"/>
  <c r="GN56" i="14"/>
  <c r="IB56" i="14" s="1"/>
  <c r="GB55" i="14"/>
  <c r="HP55" i="14" s="1"/>
  <c r="GJ51" i="14"/>
  <c r="GN48" i="14"/>
  <c r="IB48" i="14" s="1"/>
  <c r="GB47" i="14"/>
  <c r="HP47" i="14" s="1"/>
  <c r="GN44" i="14"/>
  <c r="IB44" i="14" s="1"/>
  <c r="GJ43" i="14"/>
  <c r="GJ39" i="14"/>
  <c r="GN38" i="14"/>
  <c r="IB38" i="14" s="1"/>
  <c r="GJ37" i="14"/>
  <c r="FV37" i="14" s="1"/>
  <c r="GN36" i="14"/>
  <c r="IB36" i="14" s="1"/>
  <c r="GJ13" i="14"/>
  <c r="GC60" i="14"/>
  <c r="HQ60" i="14" s="1"/>
  <c r="GC58" i="14"/>
  <c r="HQ58" i="14" s="1"/>
  <c r="FY57" i="14"/>
  <c r="HM57" i="14" s="1"/>
  <c r="FY55" i="14"/>
  <c r="HM55" i="14" s="1"/>
  <c r="FY53" i="14"/>
  <c r="HM53" i="14" s="1"/>
  <c r="GG51" i="14"/>
  <c r="FY49" i="14"/>
  <c r="HM49" i="14" s="1"/>
  <c r="GC48" i="14"/>
  <c r="HQ48" i="14" s="1"/>
  <c r="GC44" i="14"/>
  <c r="HQ44" i="14" s="1"/>
  <c r="FY43" i="14"/>
  <c r="HM43" i="14" s="1"/>
  <c r="GG39" i="14"/>
  <c r="GC38" i="14"/>
  <c r="HQ38" i="14" s="1"/>
  <c r="FY37" i="14"/>
  <c r="HM37" i="14" s="1"/>
  <c r="GL60" i="14"/>
  <c r="HZ60" i="14" s="1"/>
  <c r="GH59" i="14"/>
  <c r="GL58" i="14"/>
  <c r="HZ58" i="14" s="1"/>
  <c r="GH57" i="14"/>
  <c r="GL56" i="14"/>
  <c r="HZ56" i="14" s="1"/>
  <c r="FZ55" i="14"/>
  <c r="HN55" i="14" s="1"/>
  <c r="FZ53" i="14"/>
  <c r="HN53" i="14" s="1"/>
  <c r="GL48" i="14"/>
  <c r="HZ48" i="14" s="1"/>
  <c r="FZ47" i="14"/>
  <c r="HN47" i="14" s="1"/>
  <c r="FZ45" i="14"/>
  <c r="HN45" i="14" s="1"/>
  <c r="GH43" i="14"/>
  <c r="FZ41" i="14"/>
  <c r="HN41" i="14" s="1"/>
  <c r="FZ39" i="14"/>
  <c r="HN39" i="14" s="1"/>
  <c r="GD38" i="14"/>
  <c r="HR38" i="14" s="1"/>
  <c r="FZ37" i="14"/>
  <c r="HN37" i="14" s="1"/>
  <c r="GK13" i="14"/>
  <c r="HY13" i="14" s="1"/>
  <c r="GM70" i="14"/>
  <c r="IA70" i="14" s="1"/>
  <c r="GI69" i="14"/>
  <c r="GM68" i="14"/>
  <c r="IA68" i="14" s="1"/>
  <c r="GA67" i="14"/>
  <c r="HO67" i="14" s="1"/>
  <c r="GE66" i="14"/>
  <c r="HS66" i="14" s="1"/>
  <c r="GM62" i="14"/>
  <c r="IA62" i="14" s="1"/>
  <c r="GJ108" i="14"/>
  <c r="GN107" i="14"/>
  <c r="IB107" i="14" s="1"/>
  <c r="GB106" i="14"/>
  <c r="HP106" i="14" s="1"/>
  <c r="GJ104" i="14"/>
  <c r="GB100" i="14"/>
  <c r="HP100" i="14" s="1"/>
  <c r="GB94" i="14"/>
  <c r="HP94" i="14" s="1"/>
  <c r="GF93" i="14"/>
  <c r="HT93" i="14" s="1"/>
  <c r="GB90" i="14"/>
  <c r="HP90" i="14" s="1"/>
  <c r="GN86" i="14"/>
  <c r="IB86" i="14" s="1"/>
  <c r="GJ85" i="14"/>
  <c r="GN84" i="14"/>
  <c r="IB84" i="14" s="1"/>
  <c r="GJ83" i="14"/>
  <c r="GF82" i="14"/>
  <c r="HT82" i="14" s="1"/>
  <c r="GB81" i="14"/>
  <c r="HP81" i="14" s="1"/>
  <c r="GF80" i="14"/>
  <c r="HT80" i="14" s="1"/>
  <c r="GJ77" i="14"/>
  <c r="GN74" i="14"/>
  <c r="IB74" i="14" s="1"/>
  <c r="GJ69" i="14"/>
  <c r="GF68" i="14"/>
  <c r="HT68" i="14" s="1"/>
  <c r="GN66" i="14"/>
  <c r="IB66" i="14" s="1"/>
  <c r="GB65" i="14"/>
  <c r="HP65" i="14" s="1"/>
  <c r="GB63" i="14"/>
  <c r="HP63" i="14" s="1"/>
  <c r="FY112" i="14"/>
  <c r="HM112" i="14" s="1"/>
  <c r="GG108" i="14"/>
  <c r="GK107" i="14"/>
  <c r="HY107" i="14" s="1"/>
  <c r="FY106" i="14"/>
  <c r="HM106" i="14" s="1"/>
  <c r="FY104" i="14"/>
  <c r="HM104" i="14" s="1"/>
  <c r="GC99" i="14"/>
  <c r="HQ99" i="14" s="1"/>
  <c r="GC95" i="14"/>
  <c r="HQ95" i="14" s="1"/>
  <c r="FY94" i="14"/>
  <c r="HM94" i="14" s="1"/>
  <c r="GC93" i="14"/>
  <c r="HQ93" i="14" s="1"/>
  <c r="FY92" i="14"/>
  <c r="HM92" i="14" s="1"/>
  <c r="GK86" i="14"/>
  <c r="HY86" i="14" s="1"/>
  <c r="FY85" i="14"/>
  <c r="HM85" i="14" s="1"/>
  <c r="GC84" i="14"/>
  <c r="HQ84" i="14" s="1"/>
  <c r="GK82" i="14"/>
  <c r="HY82" i="14" s="1"/>
  <c r="FY81" i="14"/>
  <c r="HM81" i="14" s="1"/>
  <c r="FY79" i="14"/>
  <c r="HM79" i="14" s="1"/>
  <c r="FY77" i="14"/>
  <c r="HM77" i="14" s="1"/>
  <c r="FY71" i="14"/>
  <c r="HM71" i="14" s="1"/>
  <c r="GG69" i="14"/>
  <c r="GK68" i="14"/>
  <c r="HY68" i="14" s="1"/>
  <c r="GG67" i="14"/>
  <c r="GK66" i="14"/>
  <c r="HY66" i="14" s="1"/>
  <c r="FY65" i="14"/>
  <c r="HM65" i="14" s="1"/>
  <c r="FY63" i="14"/>
  <c r="HM63" i="14" s="1"/>
  <c r="FY61" i="14"/>
  <c r="HM61" i="14" s="1"/>
  <c r="GD112" i="14"/>
  <c r="HR112" i="14" s="1"/>
  <c r="FZ109" i="14"/>
  <c r="HN109" i="14" s="1"/>
  <c r="GD108" i="14"/>
  <c r="HR108" i="14" s="1"/>
  <c r="FZ107" i="14"/>
  <c r="HN107" i="14" s="1"/>
  <c r="FZ105" i="14"/>
  <c r="HN105" i="14" s="1"/>
  <c r="GD104" i="14"/>
  <c r="HR104" i="14" s="1"/>
  <c r="FZ99" i="14"/>
  <c r="HN99" i="14" s="1"/>
  <c r="GH95" i="14"/>
  <c r="GL94" i="14"/>
  <c r="HZ94" i="14" s="1"/>
  <c r="GH93" i="14"/>
  <c r="GD92" i="14"/>
  <c r="HR92" i="14" s="1"/>
  <c r="GD87" i="14"/>
  <c r="HR87" i="14" s="1"/>
  <c r="FZ86" i="14"/>
  <c r="HN86" i="14" s="1"/>
  <c r="GD85" i="14"/>
  <c r="HR85" i="14" s="1"/>
  <c r="FZ84" i="14"/>
  <c r="HN84" i="14" s="1"/>
  <c r="GH82" i="14"/>
  <c r="GL81" i="14"/>
  <c r="HZ81" i="14" s="1"/>
  <c r="GH80" i="14"/>
  <c r="GL79" i="14"/>
  <c r="HZ79" i="14" s="1"/>
  <c r="GH78" i="14"/>
  <c r="GL77" i="14"/>
  <c r="HZ77" i="14" s="1"/>
  <c r="GH74" i="14"/>
  <c r="FZ70" i="14"/>
  <c r="HN70" i="14" s="1"/>
  <c r="GD69" i="14"/>
  <c r="HR69" i="14" s="1"/>
  <c r="FZ68" i="14"/>
  <c r="HN68" i="14" s="1"/>
  <c r="FZ66" i="14"/>
  <c r="HN66" i="14" s="1"/>
  <c r="FZ64" i="14"/>
  <c r="HN64" i="14" s="1"/>
  <c r="GD61" i="14"/>
  <c r="HR61" i="14" s="1"/>
  <c r="GF61" i="14"/>
  <c r="HT61" i="14" s="1"/>
  <c r="GB60" i="14"/>
  <c r="HP60" i="14" s="1"/>
  <c r="GF59" i="14"/>
  <c r="HT59" i="14" s="1"/>
  <c r="GB58" i="14"/>
  <c r="HP58" i="14" s="1"/>
  <c r="GF57" i="14"/>
  <c r="HT57" i="14" s="1"/>
  <c r="GB54" i="14"/>
  <c r="HP54" i="14" s="1"/>
  <c r="GF53" i="14"/>
  <c r="HT53" i="14" s="1"/>
  <c r="GF51" i="14"/>
  <c r="HT51" i="14" s="1"/>
  <c r="GB48" i="14"/>
  <c r="HP48" i="14" s="1"/>
  <c r="GB46" i="14"/>
  <c r="HP46" i="14" s="1"/>
  <c r="GF43" i="14"/>
  <c r="HT43" i="14" s="1"/>
  <c r="GF41" i="14"/>
  <c r="HT41" i="14" s="1"/>
  <c r="GF39" i="14"/>
  <c r="HT39" i="14" s="1"/>
  <c r="GB38" i="14"/>
  <c r="HP38" i="14" s="1"/>
  <c r="GF37" i="14"/>
  <c r="HT37" i="14" s="1"/>
  <c r="GN13" i="14"/>
  <c r="IB13" i="14" s="1"/>
  <c r="GG60" i="14"/>
  <c r="GK59" i="14"/>
  <c r="HY59" i="14" s="1"/>
  <c r="GG58" i="14"/>
  <c r="GK57" i="14"/>
  <c r="HY57" i="14" s="1"/>
  <c r="FY56" i="14"/>
  <c r="HM56" i="14" s="1"/>
  <c r="FY54" i="14"/>
  <c r="HM54" i="14" s="1"/>
  <c r="FY52" i="14"/>
  <c r="HM52" i="14" s="1"/>
  <c r="GC51" i="14"/>
  <c r="HQ51" i="14" s="1"/>
  <c r="GC47" i="14"/>
  <c r="HQ47" i="14" s="1"/>
  <c r="FY44" i="14"/>
  <c r="HM44" i="14" s="1"/>
  <c r="FY42" i="14"/>
  <c r="HM42" i="14" s="1"/>
  <c r="GK39" i="14"/>
  <c r="HY39" i="14" s="1"/>
  <c r="GG38" i="14"/>
  <c r="GK37" i="14"/>
  <c r="HY37" i="14" s="1"/>
  <c r="FY36" i="14"/>
  <c r="HM36" i="14" s="1"/>
  <c r="FZ60" i="14"/>
  <c r="HN60" i="14" s="1"/>
  <c r="GH58" i="14"/>
  <c r="GL57" i="14"/>
  <c r="HZ57" i="14" s="1"/>
  <c r="FZ56" i="14"/>
  <c r="HN56" i="14" s="1"/>
  <c r="GD53" i="14"/>
  <c r="HR53" i="14" s="1"/>
  <c r="GL51" i="14"/>
  <c r="HZ51" i="14" s="1"/>
  <c r="FZ50" i="14"/>
  <c r="HN50" i="14" s="1"/>
  <c r="FZ48" i="14"/>
  <c r="HN48" i="14" s="1"/>
  <c r="GH46" i="14"/>
  <c r="FZ44" i="14"/>
  <c r="HN44" i="14" s="1"/>
  <c r="GD43" i="14"/>
  <c r="HR43" i="14" s="1"/>
  <c r="GD39" i="14"/>
  <c r="HR39" i="14" s="1"/>
  <c r="FZ38" i="14"/>
  <c r="HN38" i="14" s="1"/>
  <c r="GD37" i="14"/>
  <c r="HR37" i="14" s="1"/>
  <c r="GL13" i="14"/>
  <c r="HZ13" i="14" s="1"/>
  <c r="GA61" i="14"/>
  <c r="HO61" i="14" s="1"/>
  <c r="GG13" i="14"/>
  <c r="GE60" i="14"/>
  <c r="HS60" i="14" s="1"/>
  <c r="GA59" i="14"/>
  <c r="HO59" i="14" s="1"/>
  <c r="GE58" i="14"/>
  <c r="HS58" i="14" s="1"/>
  <c r="GM56" i="14"/>
  <c r="IA56" i="14" s="1"/>
  <c r="GA55" i="14"/>
  <c r="HO55" i="14" s="1"/>
  <c r="GA53" i="14"/>
  <c r="HO53" i="14" s="1"/>
  <c r="GA51" i="14"/>
  <c r="HO51" i="14" s="1"/>
  <c r="GE48" i="14"/>
  <c r="HS48" i="14" s="1"/>
  <c r="GM46" i="14"/>
  <c r="IA46" i="14" s="1"/>
  <c r="GA45" i="14"/>
  <c r="HO45" i="14" s="1"/>
  <c r="GA41" i="14"/>
  <c r="HO41" i="14" s="1"/>
  <c r="GA39" i="14"/>
  <c r="HO39" i="14" s="1"/>
  <c r="GE38" i="14"/>
  <c r="HS38" i="14" s="1"/>
  <c r="GA37" i="14"/>
  <c r="HO37" i="14" s="1"/>
  <c r="GA13" i="14"/>
  <c r="HO13" i="14" s="1"/>
  <c r="Y5" i="14"/>
  <c r="Y16" i="14"/>
  <c r="FN13" i="15"/>
  <c r="FS13" i="15"/>
  <c r="HG13" i="15" s="1"/>
  <c r="DC17" i="15"/>
  <c r="FK17" i="15" s="1"/>
  <c r="GY17" i="15" s="1"/>
  <c r="DK17" i="15"/>
  <c r="FS17" i="15" s="1"/>
  <c r="HG17" i="15" s="1"/>
  <c r="CY20" i="15"/>
  <c r="FG20" i="15" s="1"/>
  <c r="GU20" i="15" s="1"/>
  <c r="DC23" i="15"/>
  <c r="FK23" i="15" s="1"/>
  <c r="GY23" i="15" s="1"/>
  <c r="CY24" i="15"/>
  <c r="FG24" i="15" s="1"/>
  <c r="GU24" i="15" s="1"/>
  <c r="DK25" i="15"/>
  <c r="FS25" i="15" s="1"/>
  <c r="HG25" i="15" s="1"/>
  <c r="DC29" i="15"/>
  <c r="FK29" i="15" s="1"/>
  <c r="GY29" i="15" s="1"/>
  <c r="CY30" i="15"/>
  <c r="FG30" i="15" s="1"/>
  <c r="GU30" i="15" s="1"/>
  <c r="DC31" i="15"/>
  <c r="FK31" i="15" s="1"/>
  <c r="GY31" i="15" s="1"/>
  <c r="DA33" i="15"/>
  <c r="FI33" i="15" s="1"/>
  <c r="GW33" i="15" s="1"/>
  <c r="DB14" i="15"/>
  <c r="FJ14" i="15" s="1"/>
  <c r="GX14" i="15" s="1"/>
  <c r="DJ19" i="15"/>
  <c r="FR19" i="15" s="1"/>
  <c r="HF19" i="15" s="1"/>
  <c r="CX20" i="15"/>
  <c r="FF20" i="15" s="1"/>
  <c r="GT20" i="15" s="1"/>
  <c r="DJ21" i="15"/>
  <c r="FR21" i="15" s="1"/>
  <c r="HF21" i="15" s="1"/>
  <c r="DJ25" i="15"/>
  <c r="FR25" i="15" s="1"/>
  <c r="HF25" i="15" s="1"/>
  <c r="DB27" i="15"/>
  <c r="FJ27" i="15" s="1"/>
  <c r="GX27" i="15" s="1"/>
  <c r="CX28" i="15"/>
  <c r="FF28" i="15" s="1"/>
  <c r="GT28" i="15" s="1"/>
  <c r="DB29" i="15"/>
  <c r="FJ29" i="15" s="1"/>
  <c r="GX29" i="15" s="1"/>
  <c r="DI16" i="15"/>
  <c r="FQ16" i="15" s="1"/>
  <c r="HE16" i="15" s="1"/>
  <c r="DA18" i="15"/>
  <c r="FI18" i="15" s="1"/>
  <c r="GW18" i="15" s="1"/>
  <c r="DA20" i="15"/>
  <c r="FI20" i="15" s="1"/>
  <c r="GW20" i="15" s="1"/>
  <c r="CW21" i="15"/>
  <c r="FE21" i="15" s="1"/>
  <c r="GS21" i="15" s="1"/>
  <c r="DA22" i="15"/>
  <c r="FI22" i="15" s="1"/>
  <c r="GW22" i="15" s="1"/>
  <c r="DI22" i="15"/>
  <c r="FQ22" i="15" s="1"/>
  <c r="HE22" i="15" s="1"/>
  <c r="DI24" i="15"/>
  <c r="FQ24" i="15" s="1"/>
  <c r="HE24" i="15" s="1"/>
  <c r="DA28" i="15"/>
  <c r="FI28" i="15" s="1"/>
  <c r="GW28" i="15" s="1"/>
  <c r="CW29" i="15"/>
  <c r="FE29" i="15" s="1"/>
  <c r="GS29" i="15" s="1"/>
  <c r="DA30" i="15"/>
  <c r="FI30" i="15" s="1"/>
  <c r="GW30" i="15" s="1"/>
  <c r="CW31" i="15"/>
  <c r="FE31" i="15" s="1"/>
  <c r="GS31" i="15" s="1"/>
  <c r="CZ17" i="15"/>
  <c r="FH17" i="15" s="1"/>
  <c r="GV17" i="15" s="1"/>
  <c r="CZ21" i="15"/>
  <c r="FH21" i="15" s="1"/>
  <c r="GV21" i="15" s="1"/>
  <c r="DD26" i="15"/>
  <c r="FL26" i="15" s="1"/>
  <c r="GZ26" i="15" s="1"/>
  <c r="CZ27" i="15"/>
  <c r="FH27" i="15" s="1"/>
  <c r="GV27" i="15" s="1"/>
  <c r="DD28" i="15"/>
  <c r="FL28" i="15" s="1"/>
  <c r="GZ28" i="15" s="1"/>
  <c r="CZ29" i="15"/>
  <c r="FH29" i="15" s="1"/>
  <c r="GV29" i="15" s="1"/>
  <c r="DD30" i="15"/>
  <c r="FL30" i="15" s="1"/>
  <c r="GZ30" i="15" s="1"/>
  <c r="CZ31" i="15"/>
  <c r="FH31" i="15" s="1"/>
  <c r="GV31" i="15" s="1"/>
  <c r="CW15" i="15"/>
  <c r="FE15" i="15" s="1"/>
  <c r="GS15" i="15" s="1"/>
  <c r="DC18" i="15"/>
  <c r="FK18" i="15" s="1"/>
  <c r="GY18" i="15" s="1"/>
  <c r="DC20" i="15"/>
  <c r="FK20" i="15" s="1"/>
  <c r="GY20" i="15" s="1"/>
  <c r="DK20" i="15"/>
  <c r="FS20" i="15" s="1"/>
  <c r="HG20" i="15" s="1"/>
  <c r="CY21" i="15"/>
  <c r="FG21" i="15" s="1"/>
  <c r="GU21" i="15" s="1"/>
  <c r="DC24" i="15"/>
  <c r="FK24" i="15" s="1"/>
  <c r="GY24" i="15" s="1"/>
  <c r="DC26" i="15"/>
  <c r="FK26" i="15" s="1"/>
  <c r="GY26" i="15" s="1"/>
  <c r="DK26" i="15"/>
  <c r="FS26" i="15" s="1"/>
  <c r="HG26" i="15" s="1"/>
  <c r="CY27" i="15"/>
  <c r="FG27" i="15" s="1"/>
  <c r="GU27" i="15" s="1"/>
  <c r="DC28" i="15"/>
  <c r="FK28" i="15" s="1"/>
  <c r="GY28" i="15" s="1"/>
  <c r="DK28" i="15"/>
  <c r="FS28" i="15" s="1"/>
  <c r="HG28" i="15" s="1"/>
  <c r="CY29" i="15"/>
  <c r="FG29" i="15" s="1"/>
  <c r="GU29" i="15" s="1"/>
  <c r="DK30" i="15"/>
  <c r="FS30" i="15" s="1"/>
  <c r="HG30" i="15" s="1"/>
  <c r="DA32" i="15"/>
  <c r="FI32" i="15" s="1"/>
  <c r="GW32" i="15" s="1"/>
  <c r="CW33" i="15"/>
  <c r="FE33" i="15" s="1"/>
  <c r="GS33" i="15" s="1"/>
  <c r="DL14" i="15"/>
  <c r="FT14" i="15" s="1"/>
  <c r="HH14" i="15" s="1"/>
  <c r="CX14" i="15"/>
  <c r="FF14" i="15" s="1"/>
  <c r="GT14" i="15" s="1"/>
  <c r="DD15" i="15"/>
  <c r="FL15" i="15" s="1"/>
  <c r="GZ15" i="15" s="1"/>
  <c r="DB16" i="15"/>
  <c r="FJ16" i="15" s="1"/>
  <c r="GX16" i="15" s="1"/>
  <c r="DJ16" i="15"/>
  <c r="FR16" i="15" s="1"/>
  <c r="HF16" i="15" s="1"/>
  <c r="CX17" i="15"/>
  <c r="FF17" i="15" s="1"/>
  <c r="GT17" i="15" s="1"/>
  <c r="DB20" i="15"/>
  <c r="FJ20" i="15" s="1"/>
  <c r="GX20" i="15" s="1"/>
  <c r="DB22" i="15"/>
  <c r="FJ22" i="15" s="1"/>
  <c r="GX22" i="15" s="1"/>
  <c r="DB24" i="15"/>
  <c r="FJ24" i="15" s="1"/>
  <c r="GX24" i="15" s="1"/>
  <c r="DB26" i="15"/>
  <c r="FJ26" i="15" s="1"/>
  <c r="GX26" i="15" s="1"/>
  <c r="DB28" i="15"/>
  <c r="FJ28" i="15" s="1"/>
  <c r="GX28" i="15" s="1"/>
  <c r="DJ28" i="15"/>
  <c r="FR28" i="15" s="1"/>
  <c r="HF28" i="15" s="1"/>
  <c r="DB30" i="15"/>
  <c r="FJ30" i="15" s="1"/>
  <c r="GX30" i="15" s="1"/>
  <c r="DJ30" i="15"/>
  <c r="FR30" i="15" s="1"/>
  <c r="HF30" i="15" s="1"/>
  <c r="CX31" i="15"/>
  <c r="FF31" i="15" s="1"/>
  <c r="GT31" i="15" s="1"/>
  <c r="DD33" i="15"/>
  <c r="FL33" i="15" s="1"/>
  <c r="GZ33" i="15" s="1"/>
  <c r="DL33" i="15"/>
  <c r="FT33" i="15" s="1"/>
  <c r="HH33" i="15" s="1"/>
  <c r="DA14" i="15"/>
  <c r="FI14" i="15" s="1"/>
  <c r="GW14" i="15" s="1"/>
  <c r="DI14" i="15"/>
  <c r="FQ14" i="15" s="1"/>
  <c r="HE14" i="15" s="1"/>
  <c r="CW16" i="15"/>
  <c r="FE16" i="15" s="1"/>
  <c r="GS16" i="15" s="1"/>
  <c r="DA17" i="15"/>
  <c r="FI17" i="15" s="1"/>
  <c r="GW17" i="15" s="1"/>
  <c r="DI17" i="15"/>
  <c r="FQ17" i="15" s="1"/>
  <c r="HE17" i="15" s="1"/>
  <c r="CW18" i="15"/>
  <c r="FE18" i="15" s="1"/>
  <c r="GS18" i="15" s="1"/>
  <c r="DI19" i="15"/>
  <c r="FQ19" i="15" s="1"/>
  <c r="HE19" i="15" s="1"/>
  <c r="DA21" i="15"/>
  <c r="FI21" i="15" s="1"/>
  <c r="GW21" i="15" s="1"/>
  <c r="DI21" i="15"/>
  <c r="FQ21" i="15" s="1"/>
  <c r="HE21" i="15" s="1"/>
  <c r="CW22" i="15"/>
  <c r="FE22" i="15" s="1"/>
  <c r="GS22" i="15" s="1"/>
  <c r="DA27" i="15"/>
  <c r="FI27" i="15" s="1"/>
  <c r="GW27" i="15" s="1"/>
  <c r="DA29" i="15"/>
  <c r="FI29" i="15" s="1"/>
  <c r="GW29" i="15" s="1"/>
  <c r="DA31" i="15"/>
  <c r="FI31" i="15" s="1"/>
  <c r="GW31" i="15" s="1"/>
  <c r="DI31" i="15"/>
  <c r="FQ31" i="15" s="1"/>
  <c r="HE31" i="15" s="1"/>
  <c r="DC32" i="15"/>
  <c r="FK32" i="15" s="1"/>
  <c r="GY32" i="15" s="1"/>
  <c r="DK32" i="15"/>
  <c r="FS32" i="15" s="1"/>
  <c r="HG32" i="15" s="1"/>
  <c r="DL15" i="15"/>
  <c r="FT15" i="15" s="1"/>
  <c r="HH15" i="15" s="1"/>
  <c r="DD14" i="15"/>
  <c r="FL14" i="15" s="1"/>
  <c r="GZ14" i="15" s="1"/>
  <c r="DB15" i="15"/>
  <c r="FJ15" i="15" s="1"/>
  <c r="GX15" i="15" s="1"/>
  <c r="DJ15" i="15"/>
  <c r="FR15" i="15" s="1"/>
  <c r="HF15" i="15" s="1"/>
  <c r="CZ16" i="15"/>
  <c r="FH16" i="15" s="1"/>
  <c r="GV16" i="15" s="1"/>
  <c r="DD17" i="15"/>
  <c r="FL17" i="15" s="1"/>
  <c r="GZ17" i="15" s="1"/>
  <c r="DL17" i="15"/>
  <c r="FT17" i="15" s="1"/>
  <c r="HH17" i="15" s="1"/>
  <c r="CZ18" i="15"/>
  <c r="FH18" i="15" s="1"/>
  <c r="GV18" i="15" s="1"/>
  <c r="DD19" i="15"/>
  <c r="FL19" i="15" s="1"/>
  <c r="GZ19" i="15" s="1"/>
  <c r="DD21" i="15"/>
  <c r="FL21" i="15" s="1"/>
  <c r="GZ21" i="15" s="1"/>
  <c r="DD23" i="15"/>
  <c r="FL23" i="15" s="1"/>
  <c r="GZ23" i="15" s="1"/>
  <c r="DL25" i="15"/>
  <c r="FT25" i="15" s="1"/>
  <c r="HH25" i="15" s="1"/>
  <c r="DD27" i="15"/>
  <c r="FL27" i="15" s="1"/>
  <c r="GZ27" i="15" s="1"/>
  <c r="DL27" i="15"/>
  <c r="FT27" i="15" s="1"/>
  <c r="HH27" i="15" s="1"/>
  <c r="CZ28" i="15"/>
  <c r="FH28" i="15" s="1"/>
  <c r="GV28" i="15" s="1"/>
  <c r="DL29" i="15"/>
  <c r="FT29" i="15" s="1"/>
  <c r="HH29" i="15" s="1"/>
  <c r="CZ30" i="15"/>
  <c r="FH30" i="15" s="1"/>
  <c r="GV30" i="15" s="1"/>
  <c r="DD31" i="15"/>
  <c r="FL31" i="15" s="1"/>
  <c r="GZ31" i="15" s="1"/>
  <c r="DL31" i="15"/>
  <c r="FT31" i="15" s="1"/>
  <c r="HH31" i="15" s="1"/>
  <c r="CX32" i="15"/>
  <c r="FF32" i="15" s="1"/>
  <c r="GT32" i="15" s="1"/>
  <c r="DJ33" i="15"/>
  <c r="FR33" i="15" s="1"/>
  <c r="HF33" i="15" s="1"/>
  <c r="FR13" i="15"/>
  <c r="HF13" i="15" s="1"/>
  <c r="FO13" i="15"/>
  <c r="FP13" i="15"/>
  <c r="FI13" i="15"/>
  <c r="GW13" i="15" s="1"/>
  <c r="FH13" i="15"/>
  <c r="GV13" i="15" s="1"/>
  <c r="FL13" i="15"/>
  <c r="GZ13" i="15" s="1"/>
  <c r="FE13" i="15"/>
  <c r="GS13" i="15" s="1"/>
  <c r="DC14" i="15"/>
  <c r="FK14" i="15" s="1"/>
  <c r="GY14" i="15" s="1"/>
  <c r="DA15" i="15"/>
  <c r="FI15" i="15" s="1"/>
  <c r="GW15" i="15" s="1"/>
  <c r="DI15" i="15"/>
  <c r="FQ15" i="15" s="1"/>
  <c r="HE15" i="15" s="1"/>
  <c r="CY18" i="15"/>
  <c r="FG18" i="15" s="1"/>
  <c r="GU18" i="15" s="1"/>
  <c r="DC21" i="15"/>
  <c r="FK21" i="15" s="1"/>
  <c r="GY21" i="15" s="1"/>
  <c r="CY22" i="15"/>
  <c r="FG22" i="15" s="1"/>
  <c r="GU22" i="15" s="1"/>
  <c r="DK23" i="15"/>
  <c r="FS23" i="15" s="1"/>
  <c r="HG23" i="15" s="1"/>
  <c r="DC25" i="15"/>
  <c r="FK25" i="15" s="1"/>
  <c r="GY25" i="15" s="1"/>
  <c r="CY26" i="15"/>
  <c r="FG26" i="15" s="1"/>
  <c r="GU26" i="15" s="1"/>
  <c r="DK27" i="15"/>
  <c r="FS27" i="15" s="1"/>
  <c r="HG27" i="15" s="1"/>
  <c r="DK31" i="15"/>
  <c r="FS31" i="15" s="1"/>
  <c r="HG31" i="15" s="1"/>
  <c r="CW32" i="15"/>
  <c r="FE32" i="15" s="1"/>
  <c r="GS32" i="15" s="1"/>
  <c r="DB17" i="15"/>
  <c r="FJ17" i="15" s="1"/>
  <c r="GX17" i="15" s="1"/>
  <c r="CX18" i="15"/>
  <c r="FF18" i="15" s="1"/>
  <c r="GT18" i="15" s="1"/>
  <c r="DB19" i="15"/>
  <c r="FJ19" i="15" s="1"/>
  <c r="GX19" i="15" s="1"/>
  <c r="DB23" i="15"/>
  <c r="FJ23" i="15" s="1"/>
  <c r="GX23" i="15" s="1"/>
  <c r="CX24" i="15"/>
  <c r="FF24" i="15" s="1"/>
  <c r="GT24" i="15" s="1"/>
  <c r="DB25" i="15"/>
  <c r="FJ25" i="15" s="1"/>
  <c r="GX25" i="15" s="1"/>
  <c r="CX26" i="15"/>
  <c r="FF26" i="15" s="1"/>
  <c r="GT26" i="15" s="1"/>
  <c r="DJ27" i="15"/>
  <c r="FR27" i="15" s="1"/>
  <c r="HF27" i="15" s="1"/>
  <c r="DJ31" i="15"/>
  <c r="FR31" i="15" s="1"/>
  <c r="HF31" i="15" s="1"/>
  <c r="CZ33" i="15"/>
  <c r="FH33" i="15" s="1"/>
  <c r="GV33" i="15" s="1"/>
  <c r="CW14" i="15"/>
  <c r="FE14" i="15" s="1"/>
  <c r="GS14" i="15" s="1"/>
  <c r="DC15" i="15"/>
  <c r="FK15" i="15" s="1"/>
  <c r="GY15" i="15" s="1"/>
  <c r="DA16" i="15"/>
  <c r="FI16" i="15" s="1"/>
  <c r="GW16" i="15" s="1"/>
  <c r="CW17" i="15"/>
  <c r="FE17" i="15" s="1"/>
  <c r="GS17" i="15" s="1"/>
  <c r="CW19" i="15"/>
  <c r="FE19" i="15" s="1"/>
  <c r="GS19" i="15" s="1"/>
  <c r="DI20" i="15"/>
  <c r="FQ20" i="15" s="1"/>
  <c r="HE20" i="15" s="1"/>
  <c r="DA24" i="15"/>
  <c r="FI24" i="15" s="1"/>
  <c r="GW24" i="15" s="1"/>
  <c r="CW25" i="15"/>
  <c r="FE25" i="15" s="1"/>
  <c r="GS25" i="15" s="1"/>
  <c r="DI26" i="15"/>
  <c r="FQ26" i="15" s="1"/>
  <c r="HE26" i="15" s="1"/>
  <c r="CY32" i="15"/>
  <c r="FG32" i="15" s="1"/>
  <c r="GU32" i="15" s="1"/>
  <c r="DK33" i="15"/>
  <c r="FS33" i="15" s="1"/>
  <c r="HG33" i="15" s="1"/>
  <c r="CX15" i="15"/>
  <c r="FF15" i="15" s="1"/>
  <c r="GT15" i="15" s="1"/>
  <c r="CZ19" i="15"/>
  <c r="FH19" i="15" s="1"/>
  <c r="GV19" i="15" s="1"/>
  <c r="DD22" i="15"/>
  <c r="FL22" i="15" s="1"/>
  <c r="GZ22" i="15" s="1"/>
  <c r="CZ23" i="15"/>
  <c r="FH23" i="15" s="1"/>
  <c r="GV23" i="15" s="1"/>
  <c r="DD24" i="15"/>
  <c r="FL24" i="15" s="1"/>
  <c r="GZ24" i="15" s="1"/>
  <c r="DL24" i="15"/>
  <c r="FT24" i="15" s="1"/>
  <c r="HH24" i="15" s="1"/>
  <c r="DL26" i="15"/>
  <c r="FT26" i="15" s="1"/>
  <c r="HH26" i="15" s="1"/>
  <c r="DL28" i="15"/>
  <c r="FT28" i="15" s="1"/>
  <c r="HH28" i="15" s="1"/>
  <c r="DL30" i="15"/>
  <c r="FT30" i="15" s="1"/>
  <c r="HH30" i="15" s="1"/>
  <c r="DJ32" i="15"/>
  <c r="FR32" i="15" s="1"/>
  <c r="HF32" i="15" s="1"/>
  <c r="FJ13" i="15"/>
  <c r="GX13" i="15" s="1"/>
  <c r="FG13" i="15"/>
  <c r="GU13" i="15" s="1"/>
  <c r="FQ13" i="15"/>
  <c r="HE13" i="15" s="1"/>
  <c r="FT13" i="15"/>
  <c r="HH13" i="15" s="1"/>
  <c r="FM13" i="15"/>
  <c r="DK15" i="15"/>
  <c r="FS15" i="15" s="1"/>
  <c r="HG15" i="15" s="1"/>
  <c r="CY16" i="15"/>
  <c r="FG16" i="15" s="1"/>
  <c r="GU16" i="15" s="1"/>
  <c r="DC19" i="15"/>
  <c r="FK19" i="15" s="1"/>
  <c r="GY19" i="15" s="1"/>
  <c r="DK19" i="15"/>
  <c r="FS19" i="15" s="1"/>
  <c r="HG19" i="15" s="1"/>
  <c r="DK21" i="15"/>
  <c r="FS21" i="15" s="1"/>
  <c r="HG21" i="15" s="1"/>
  <c r="DC27" i="15"/>
  <c r="FK27" i="15" s="1"/>
  <c r="GY27" i="15" s="1"/>
  <c r="CY28" i="15"/>
  <c r="FG28" i="15" s="1"/>
  <c r="GU28" i="15" s="1"/>
  <c r="DK29" i="15"/>
  <c r="FS29" i="15" s="1"/>
  <c r="HG29" i="15" s="1"/>
  <c r="DI33" i="15"/>
  <c r="FQ33" i="15" s="1"/>
  <c r="HE33" i="15" s="1"/>
  <c r="DJ14" i="15"/>
  <c r="FR14" i="15" s="1"/>
  <c r="HF14" i="15" s="1"/>
  <c r="CZ15" i="15"/>
  <c r="FH15" i="15" s="1"/>
  <c r="GV15" i="15" s="1"/>
  <c r="CX16" i="15"/>
  <c r="FF16" i="15" s="1"/>
  <c r="GT16" i="15" s="1"/>
  <c r="DJ17" i="15"/>
  <c r="FR17" i="15" s="1"/>
  <c r="HF17" i="15" s="1"/>
  <c r="DB21" i="15"/>
  <c r="FJ21" i="15" s="1"/>
  <c r="GX21" i="15" s="1"/>
  <c r="CX22" i="15"/>
  <c r="FF22" i="15" s="1"/>
  <c r="GT22" i="15" s="1"/>
  <c r="DJ23" i="15"/>
  <c r="FR23" i="15" s="1"/>
  <c r="HF23" i="15" s="1"/>
  <c r="DJ29" i="15"/>
  <c r="FR29" i="15" s="1"/>
  <c r="HF29" i="15" s="1"/>
  <c r="CX30" i="15"/>
  <c r="FF30" i="15" s="1"/>
  <c r="GT30" i="15" s="1"/>
  <c r="DB31" i="15"/>
  <c r="FJ31" i="15" s="1"/>
  <c r="GX31" i="15" s="1"/>
  <c r="DD32" i="15"/>
  <c r="FL32" i="15" s="1"/>
  <c r="GZ32" i="15" s="1"/>
  <c r="DL32" i="15"/>
  <c r="FT32" i="15" s="1"/>
  <c r="HH32" i="15" s="1"/>
  <c r="DK14" i="15"/>
  <c r="FS14" i="15" s="1"/>
  <c r="HG14" i="15" s="1"/>
  <c r="DI18" i="15"/>
  <c r="FQ18" i="15" s="1"/>
  <c r="HE18" i="15" s="1"/>
  <c r="CW23" i="15"/>
  <c r="FE23" i="15" s="1"/>
  <c r="GS23" i="15" s="1"/>
  <c r="DA26" i="15"/>
  <c r="FI26" i="15" s="1"/>
  <c r="GW26" i="15" s="1"/>
  <c r="CW27" i="15"/>
  <c r="FE27" i="15" s="1"/>
  <c r="GS27" i="15" s="1"/>
  <c r="DI28" i="15"/>
  <c r="FQ28" i="15" s="1"/>
  <c r="HE28" i="15" s="1"/>
  <c r="DI30" i="15"/>
  <c r="FQ30" i="15" s="1"/>
  <c r="HE30" i="15" s="1"/>
  <c r="DC33" i="15"/>
  <c r="FK33" i="15" s="1"/>
  <c r="GY33" i="15" s="1"/>
  <c r="CZ14" i="15"/>
  <c r="FH14" i="15" s="1"/>
  <c r="GV14" i="15" s="1"/>
  <c r="DD16" i="15"/>
  <c r="FL16" i="15" s="1"/>
  <c r="GZ16" i="15" s="1"/>
  <c r="DL16" i="15"/>
  <c r="FT16" i="15" s="1"/>
  <c r="HH16" i="15" s="1"/>
  <c r="DD18" i="15"/>
  <c r="FL18" i="15" s="1"/>
  <c r="GZ18" i="15" s="1"/>
  <c r="DL18" i="15"/>
  <c r="FT18" i="15" s="1"/>
  <c r="HH18" i="15" s="1"/>
  <c r="DD20" i="15"/>
  <c r="FL20" i="15" s="1"/>
  <c r="GZ20" i="15" s="1"/>
  <c r="DL20" i="15"/>
  <c r="FT20" i="15" s="1"/>
  <c r="HH20" i="15" s="1"/>
  <c r="DL22" i="15"/>
  <c r="FT22" i="15" s="1"/>
  <c r="HH22" i="15" s="1"/>
  <c r="CZ25" i="15"/>
  <c r="FH25" i="15" s="1"/>
  <c r="GV25" i="15" s="1"/>
  <c r="DB32" i="15"/>
  <c r="FJ32" i="15" s="1"/>
  <c r="GX32" i="15" s="1"/>
  <c r="CX33" i="15"/>
  <c r="FF33" i="15" s="1"/>
  <c r="GT33" i="15" s="1"/>
  <c r="CY14" i="15"/>
  <c r="FG14" i="15" s="1"/>
  <c r="GU14" i="15" s="1"/>
  <c r="DC16" i="15"/>
  <c r="FK16" i="15" s="1"/>
  <c r="GY16" i="15" s="1"/>
  <c r="DK16" i="15"/>
  <c r="FS16" i="15" s="1"/>
  <c r="HG16" i="15" s="1"/>
  <c r="CY17" i="15"/>
  <c r="FG17" i="15" s="1"/>
  <c r="GU17" i="15" s="1"/>
  <c r="DK18" i="15"/>
  <c r="FS18" i="15" s="1"/>
  <c r="HG18" i="15" s="1"/>
  <c r="CY19" i="15"/>
  <c r="FG19" i="15" s="1"/>
  <c r="GU19" i="15" s="1"/>
  <c r="DC22" i="15"/>
  <c r="FK22" i="15" s="1"/>
  <c r="GY22" i="15" s="1"/>
  <c r="DK22" i="15"/>
  <c r="FS22" i="15" s="1"/>
  <c r="HG22" i="15" s="1"/>
  <c r="CY23" i="15"/>
  <c r="FG23" i="15" s="1"/>
  <c r="GU23" i="15" s="1"/>
  <c r="DK24" i="15"/>
  <c r="FS24" i="15" s="1"/>
  <c r="HG24" i="15" s="1"/>
  <c r="CY25" i="15"/>
  <c r="FG25" i="15" s="1"/>
  <c r="GU25" i="15" s="1"/>
  <c r="DC30" i="15"/>
  <c r="FK30" i="15" s="1"/>
  <c r="GY30" i="15" s="1"/>
  <c r="CY31" i="15"/>
  <c r="FG31" i="15" s="1"/>
  <c r="GU31" i="15" s="1"/>
  <c r="DI32" i="15"/>
  <c r="FQ32" i="15" s="1"/>
  <c r="HE32" i="15" s="1"/>
  <c r="DB18" i="15"/>
  <c r="FJ18" i="15" s="1"/>
  <c r="GX18" i="15" s="1"/>
  <c r="DJ18" i="15"/>
  <c r="FR18" i="15" s="1"/>
  <c r="HF18" i="15" s="1"/>
  <c r="CX19" i="15"/>
  <c r="FF19" i="15" s="1"/>
  <c r="GT19" i="15" s="1"/>
  <c r="DJ20" i="15"/>
  <c r="FR20" i="15" s="1"/>
  <c r="HF20" i="15" s="1"/>
  <c r="CX21" i="15"/>
  <c r="FF21" i="15" s="1"/>
  <c r="GT21" i="15" s="1"/>
  <c r="DJ22" i="15"/>
  <c r="FR22" i="15" s="1"/>
  <c r="HF22" i="15" s="1"/>
  <c r="CX23" i="15"/>
  <c r="FF23" i="15" s="1"/>
  <c r="GT23" i="15" s="1"/>
  <c r="DJ24" i="15"/>
  <c r="FR24" i="15" s="1"/>
  <c r="HF24" i="15" s="1"/>
  <c r="CX25" i="15"/>
  <c r="FF25" i="15" s="1"/>
  <c r="GT25" i="15" s="1"/>
  <c r="DJ26" i="15"/>
  <c r="FR26" i="15" s="1"/>
  <c r="HF26" i="15" s="1"/>
  <c r="CX27" i="15"/>
  <c r="FF27" i="15" s="1"/>
  <c r="GT27" i="15" s="1"/>
  <c r="CX29" i="15"/>
  <c r="FF29" i="15" s="1"/>
  <c r="GT29" i="15" s="1"/>
  <c r="CZ32" i="15"/>
  <c r="FH32" i="15" s="1"/>
  <c r="GV32" i="15" s="1"/>
  <c r="CY15" i="15"/>
  <c r="FG15" i="15" s="1"/>
  <c r="GU15" i="15" s="1"/>
  <c r="DA19" i="15"/>
  <c r="FI19" i="15" s="1"/>
  <c r="GW19" i="15" s="1"/>
  <c r="CW20" i="15"/>
  <c r="FE20" i="15" s="1"/>
  <c r="GS20" i="15" s="1"/>
  <c r="DA23" i="15"/>
  <c r="FI23" i="15" s="1"/>
  <c r="GW23" i="15" s="1"/>
  <c r="DI23" i="15"/>
  <c r="FQ23" i="15" s="1"/>
  <c r="HE23" i="15" s="1"/>
  <c r="CW24" i="15"/>
  <c r="FE24" i="15" s="1"/>
  <c r="GS24" i="15" s="1"/>
  <c r="DA25" i="15"/>
  <c r="FI25" i="15" s="1"/>
  <c r="GW25" i="15" s="1"/>
  <c r="DI25" i="15"/>
  <c r="FQ25" i="15" s="1"/>
  <c r="HE25" i="15" s="1"/>
  <c r="CW26" i="15"/>
  <c r="FE26" i="15" s="1"/>
  <c r="GS26" i="15" s="1"/>
  <c r="DI27" i="15"/>
  <c r="FQ27" i="15" s="1"/>
  <c r="HE27" i="15" s="1"/>
  <c r="CW28" i="15"/>
  <c r="FE28" i="15" s="1"/>
  <c r="GS28" i="15" s="1"/>
  <c r="DI29" i="15"/>
  <c r="FQ29" i="15" s="1"/>
  <c r="HE29" i="15" s="1"/>
  <c r="CW30" i="15"/>
  <c r="FE30" i="15" s="1"/>
  <c r="GS30" i="15" s="1"/>
  <c r="CY33" i="15"/>
  <c r="FG33" i="15" s="1"/>
  <c r="GU33" i="15" s="1"/>
  <c r="DL19" i="15"/>
  <c r="FT19" i="15" s="1"/>
  <c r="HH19" i="15" s="1"/>
  <c r="CZ20" i="15"/>
  <c r="FH20" i="15" s="1"/>
  <c r="GV20" i="15" s="1"/>
  <c r="DL21" i="15"/>
  <c r="FT21" i="15" s="1"/>
  <c r="HH21" i="15" s="1"/>
  <c r="CZ22" i="15"/>
  <c r="FH22" i="15" s="1"/>
  <c r="GV22" i="15" s="1"/>
  <c r="DL23" i="15"/>
  <c r="FT23" i="15" s="1"/>
  <c r="HH23" i="15" s="1"/>
  <c r="CZ24" i="15"/>
  <c r="FH24" i="15" s="1"/>
  <c r="GV24" i="15" s="1"/>
  <c r="DD25" i="15"/>
  <c r="FL25" i="15" s="1"/>
  <c r="GZ25" i="15" s="1"/>
  <c r="CZ26" i="15"/>
  <c r="FH26" i="15" s="1"/>
  <c r="GV26" i="15" s="1"/>
  <c r="DD29" i="15"/>
  <c r="FL29" i="15" s="1"/>
  <c r="GZ29" i="15" s="1"/>
  <c r="DB33" i="15"/>
  <c r="FJ33" i="15" s="1"/>
  <c r="GX33" i="15" s="1"/>
  <c r="U20" i="14"/>
  <c r="U24" i="14"/>
  <c r="Y18" i="14"/>
  <c r="Y6" i="14"/>
  <c r="S7" i="9"/>
  <c r="EX7" i="14" s="1"/>
  <c r="FR7" i="14" s="1"/>
  <c r="U7" i="9"/>
  <c r="EZ7" i="14" s="1"/>
  <c r="FT7" i="14" s="1"/>
  <c r="V30" i="14"/>
  <c r="U29" i="15"/>
  <c r="W29" i="15" s="1"/>
  <c r="U28" i="14"/>
  <c r="U33" i="14"/>
  <c r="V19" i="14"/>
  <c r="X6" i="14"/>
  <c r="S6" i="14"/>
  <c r="U21" i="14"/>
  <c r="Y31" i="14"/>
  <c r="V28" i="14"/>
  <c r="V14" i="14"/>
  <c r="Y20" i="14"/>
  <c r="X22" i="14"/>
  <c r="Y32" i="14"/>
  <c r="Y30" i="14"/>
  <c r="X24" i="14"/>
  <c r="X30" i="14"/>
  <c r="Y24" i="14"/>
  <c r="S30" i="14"/>
  <c r="V13" i="14"/>
  <c r="V23" i="14"/>
  <c r="X25" i="14"/>
  <c r="V29" i="14"/>
  <c r="X20" i="14"/>
  <c r="U29" i="14"/>
  <c r="X29" i="14"/>
  <c r="X12" i="14"/>
  <c r="Y27" i="14"/>
  <c r="U22" i="14"/>
  <c r="S25" i="14"/>
  <c r="X33" i="14"/>
  <c r="U13" i="14"/>
  <c r="V15" i="14"/>
  <c r="U23" i="14"/>
  <c r="V25" i="14"/>
  <c r="U31" i="14"/>
  <c r="U12" i="14"/>
  <c r="S14" i="14"/>
  <c r="S20" i="14"/>
  <c r="S29" i="14"/>
  <c r="U6" i="14"/>
  <c r="X18" i="14"/>
  <c r="S24" i="14"/>
  <c r="S28" i="14"/>
  <c r="V33" i="14"/>
  <c r="Y12" i="14"/>
  <c r="X27" i="14"/>
  <c r="V32" i="14"/>
  <c r="X17" i="14"/>
  <c r="X26" i="14"/>
  <c r="X19" i="14"/>
  <c r="Y33" i="14"/>
  <c r="Y15" i="14"/>
  <c r="X21" i="14"/>
  <c r="U25" i="14"/>
  <c r="Y13" i="14"/>
  <c r="U15" i="14"/>
  <c r="U17" i="14"/>
  <c r="U19" i="14"/>
  <c r="Y21" i="14"/>
  <c r="V31" i="14"/>
  <c r="X15" i="14"/>
  <c r="Y19" i="14"/>
  <c r="Y25" i="14"/>
  <c r="ID8" i="14"/>
  <c r="F8" i="14" s="1"/>
  <c r="HJ10" i="15"/>
  <c r="F10" i="15" s="1"/>
  <c r="ID10" i="14"/>
  <c r="F10" i="14" s="1"/>
  <c r="HK10" i="15"/>
  <c r="IE10" i="14"/>
  <c r="IE8" i="14"/>
  <c r="IF8" i="14"/>
  <c r="HL10" i="15"/>
  <c r="IF10" i="14"/>
  <c r="S42" i="14"/>
  <c r="Y42" i="14"/>
  <c r="X42" i="14"/>
  <c r="V42" i="14"/>
  <c r="U42" i="14"/>
  <c r="S55" i="14"/>
  <c r="X55" i="14"/>
  <c r="U55" i="14"/>
  <c r="Y55" i="14"/>
  <c r="V55" i="14"/>
  <c r="S64" i="14"/>
  <c r="X64" i="14"/>
  <c r="Y64" i="14"/>
  <c r="V64" i="14"/>
  <c r="U64" i="14"/>
  <c r="S73" i="14"/>
  <c r="X73" i="14"/>
  <c r="V73" i="14"/>
  <c r="U73" i="14"/>
  <c r="Y73" i="14"/>
  <c r="S80" i="14"/>
  <c r="U80" i="14"/>
  <c r="X80" i="14"/>
  <c r="Y80" i="14"/>
  <c r="V80" i="14"/>
  <c r="S89" i="14"/>
  <c r="Y89" i="14"/>
  <c r="U89" i="14"/>
  <c r="X89" i="14"/>
  <c r="V89" i="14"/>
  <c r="S95" i="14"/>
  <c r="Y95" i="14"/>
  <c r="V95" i="14"/>
  <c r="X95" i="14"/>
  <c r="U95" i="14"/>
  <c r="S102" i="14"/>
  <c r="Y102" i="14"/>
  <c r="V102" i="14"/>
  <c r="U102" i="14"/>
  <c r="X102" i="14"/>
  <c r="U109" i="14"/>
  <c r="V109" i="14"/>
  <c r="S109" i="14"/>
  <c r="X109" i="14"/>
  <c r="Y109" i="14"/>
  <c r="V116" i="14"/>
  <c r="X116" i="14"/>
  <c r="U116" i="14"/>
  <c r="S116" i="14"/>
  <c r="Y116" i="14"/>
  <c r="S123" i="14"/>
  <c r="U123" i="14"/>
  <c r="X123" i="14"/>
  <c r="Y123" i="14"/>
  <c r="V123" i="14"/>
  <c r="S131" i="14"/>
  <c r="Y131" i="14"/>
  <c r="X131" i="14"/>
  <c r="V131" i="14"/>
  <c r="U131" i="14"/>
  <c r="S141" i="14"/>
  <c r="X141" i="14"/>
  <c r="V141" i="14"/>
  <c r="Y141" i="14"/>
  <c r="U141" i="14"/>
  <c r="U148" i="14"/>
  <c r="S148" i="14"/>
  <c r="X148" i="14"/>
  <c r="Y148" i="14"/>
  <c r="V148" i="14"/>
  <c r="S159" i="14"/>
  <c r="V159" i="14"/>
  <c r="X159" i="14"/>
  <c r="Y159" i="14"/>
  <c r="U159" i="14"/>
  <c r="U167" i="14"/>
  <c r="X167" i="14"/>
  <c r="S167" i="14"/>
  <c r="Y167" i="14"/>
  <c r="V167" i="14"/>
  <c r="S53" i="14"/>
  <c r="X53" i="14"/>
  <c r="U53" i="14"/>
  <c r="V53" i="14"/>
  <c r="Y53" i="14"/>
  <c r="S63" i="14"/>
  <c r="V63" i="14"/>
  <c r="X63" i="14"/>
  <c r="Y63" i="14"/>
  <c r="U63" i="14"/>
  <c r="S71" i="14"/>
  <c r="V71" i="14"/>
  <c r="Y71" i="14"/>
  <c r="U71" i="14"/>
  <c r="X71" i="14"/>
  <c r="S79" i="14"/>
  <c r="U79" i="14"/>
  <c r="V79" i="14"/>
  <c r="X79" i="14"/>
  <c r="Y79" i="14"/>
  <c r="X87" i="14"/>
  <c r="V87" i="14"/>
  <c r="S87" i="14"/>
  <c r="Y87" i="14"/>
  <c r="U87" i="14"/>
  <c r="S99" i="14"/>
  <c r="U99" i="14"/>
  <c r="V99" i="14"/>
  <c r="X99" i="14"/>
  <c r="Y99" i="14"/>
  <c r="S107" i="14"/>
  <c r="V107" i="14"/>
  <c r="U107" i="14"/>
  <c r="X107" i="14"/>
  <c r="Y107" i="14"/>
  <c r="V117" i="14"/>
  <c r="U117" i="14"/>
  <c r="S117" i="14"/>
  <c r="Y117" i="14"/>
  <c r="X117" i="14"/>
  <c r="S125" i="14"/>
  <c r="X125" i="14"/>
  <c r="U125" i="14"/>
  <c r="V125" i="14"/>
  <c r="Y125" i="14"/>
  <c r="S133" i="14"/>
  <c r="X133" i="14"/>
  <c r="Y133" i="14"/>
  <c r="V133" i="14"/>
  <c r="U133" i="14"/>
  <c r="X138" i="14"/>
  <c r="V138" i="14"/>
  <c r="Y138" i="14"/>
  <c r="S138" i="14"/>
  <c r="U138" i="14"/>
  <c r="S146" i="14"/>
  <c r="U146" i="14"/>
  <c r="V146" i="14"/>
  <c r="X146" i="14"/>
  <c r="Y146" i="14"/>
  <c r="V153" i="14"/>
  <c r="S153" i="14"/>
  <c r="X153" i="14"/>
  <c r="Y153" i="14"/>
  <c r="U153" i="14"/>
  <c r="X162" i="14"/>
  <c r="V162" i="14"/>
  <c r="S162" i="14"/>
  <c r="U162" i="14"/>
  <c r="Y162" i="14"/>
  <c r="S35" i="14"/>
  <c r="X35" i="14"/>
  <c r="V35" i="14"/>
  <c r="U35" i="14"/>
  <c r="Y35" i="14"/>
  <c r="S50" i="14"/>
  <c r="U50" i="14"/>
  <c r="X50" i="14"/>
  <c r="Y50" i="14"/>
  <c r="V50" i="14"/>
  <c r="S57" i="14"/>
  <c r="U57" i="14"/>
  <c r="V57" i="14"/>
  <c r="X57" i="14"/>
  <c r="Y57" i="14"/>
  <c r="S65" i="14"/>
  <c r="X65" i="14"/>
  <c r="V65" i="14"/>
  <c r="U65" i="14"/>
  <c r="Y65" i="14"/>
  <c r="X72" i="14"/>
  <c r="Y72" i="14"/>
  <c r="U72" i="14"/>
  <c r="V72" i="14"/>
  <c r="S72" i="14"/>
  <c r="S81" i="14"/>
  <c r="V81" i="14"/>
  <c r="Y81" i="14"/>
  <c r="U81" i="14"/>
  <c r="X81" i="14"/>
  <c r="S90" i="14"/>
  <c r="Y90" i="14"/>
  <c r="X90" i="14"/>
  <c r="V90" i="14"/>
  <c r="U90" i="14"/>
  <c r="S97" i="14"/>
  <c r="X97" i="14"/>
  <c r="U97" i="14"/>
  <c r="Y97" i="14"/>
  <c r="V97" i="14"/>
  <c r="Y105" i="14"/>
  <c r="U105" i="14"/>
  <c r="S105" i="14"/>
  <c r="X105" i="14"/>
  <c r="V105" i="14"/>
  <c r="X113" i="14"/>
  <c r="V113" i="14"/>
  <c r="Y113" i="14"/>
  <c r="U113" i="14"/>
  <c r="S113" i="14"/>
  <c r="S122" i="14"/>
  <c r="V122" i="14"/>
  <c r="X122" i="14"/>
  <c r="Y122" i="14"/>
  <c r="U122" i="14"/>
  <c r="X130" i="14"/>
  <c r="S130" i="14"/>
  <c r="Y130" i="14"/>
  <c r="U130" i="14"/>
  <c r="V130" i="14"/>
  <c r="S139" i="14"/>
  <c r="U139" i="14"/>
  <c r="X139" i="14"/>
  <c r="V139" i="14"/>
  <c r="Y139" i="14"/>
  <c r="U147" i="14"/>
  <c r="S147" i="14"/>
  <c r="V147" i="14"/>
  <c r="Y147" i="14"/>
  <c r="X147" i="14"/>
  <c r="S154" i="14"/>
  <c r="U154" i="14"/>
  <c r="Y154" i="14"/>
  <c r="V154" i="14"/>
  <c r="X154" i="14"/>
  <c r="S161" i="14"/>
  <c r="U161" i="14"/>
  <c r="Y161" i="14"/>
  <c r="V161" i="14"/>
  <c r="X161" i="14"/>
  <c r="S169" i="14"/>
  <c r="V169" i="14"/>
  <c r="Y169" i="14"/>
  <c r="U169" i="14"/>
  <c r="X169" i="14"/>
  <c r="S37" i="14"/>
  <c r="U37" i="14"/>
  <c r="V37" i="14"/>
  <c r="Y37" i="14"/>
  <c r="X37" i="14"/>
  <c r="Y39" i="14"/>
  <c r="V39" i="14"/>
  <c r="S39" i="14"/>
  <c r="X39" i="14"/>
  <c r="U39" i="14"/>
  <c r="S41" i="14"/>
  <c r="U41" i="14"/>
  <c r="Y41" i="14"/>
  <c r="V41" i="14"/>
  <c r="X41" i="14"/>
  <c r="S45" i="14"/>
  <c r="X45" i="14"/>
  <c r="Y45" i="14"/>
  <c r="U45" i="14"/>
  <c r="V45" i="14"/>
  <c r="X48" i="14"/>
  <c r="V48" i="14"/>
  <c r="U48" i="14"/>
  <c r="S48" i="14"/>
  <c r="Y48" i="14"/>
  <c r="S52" i="14"/>
  <c r="V52" i="14"/>
  <c r="U52" i="14"/>
  <c r="X52" i="14"/>
  <c r="Y52" i="14"/>
  <c r="S59" i="14"/>
  <c r="X59" i="14"/>
  <c r="V59" i="14"/>
  <c r="U59" i="14"/>
  <c r="Y59" i="14"/>
  <c r="S66" i="14"/>
  <c r="Y66" i="14"/>
  <c r="X66" i="14"/>
  <c r="V66" i="14"/>
  <c r="U66" i="14"/>
  <c r="V74" i="14"/>
  <c r="U74" i="14"/>
  <c r="S74" i="14"/>
  <c r="Y74" i="14"/>
  <c r="X74" i="14"/>
  <c r="S82" i="14"/>
  <c r="Y82" i="14"/>
  <c r="X82" i="14"/>
  <c r="V82" i="14"/>
  <c r="U82" i="14"/>
  <c r="S92" i="14"/>
  <c r="U92" i="14"/>
  <c r="V92" i="14"/>
  <c r="Y92" i="14"/>
  <c r="X92" i="14"/>
  <c r="S100" i="14"/>
  <c r="X100" i="14"/>
  <c r="V100" i="14"/>
  <c r="U100" i="14"/>
  <c r="Y100" i="14"/>
  <c r="S110" i="14"/>
  <c r="V110" i="14"/>
  <c r="Y110" i="14"/>
  <c r="X110" i="14"/>
  <c r="U110" i="14"/>
  <c r="S115" i="14"/>
  <c r="Y115" i="14"/>
  <c r="X115" i="14"/>
  <c r="V115" i="14"/>
  <c r="U115" i="14"/>
  <c r="V124" i="14"/>
  <c r="S124" i="14"/>
  <c r="U124" i="14"/>
  <c r="Y124" i="14"/>
  <c r="X124" i="14"/>
  <c r="S132" i="14"/>
  <c r="X132" i="14"/>
  <c r="Y132" i="14"/>
  <c r="U132" i="14"/>
  <c r="V132" i="14"/>
  <c r="S140" i="14"/>
  <c r="U140" i="14"/>
  <c r="Y140" i="14"/>
  <c r="X140" i="14"/>
  <c r="V140" i="14"/>
  <c r="S152" i="14"/>
  <c r="Y152" i="14"/>
  <c r="X152" i="14"/>
  <c r="V152" i="14"/>
  <c r="U152" i="14"/>
  <c r="V160" i="14"/>
  <c r="X160" i="14"/>
  <c r="Y160" i="14"/>
  <c r="S160" i="14"/>
  <c r="U160" i="14"/>
  <c r="Y168" i="14"/>
  <c r="U168" i="14"/>
  <c r="V168" i="14"/>
  <c r="S168" i="14"/>
  <c r="X168" i="14"/>
  <c r="Y51" i="14"/>
  <c r="U51" i="14"/>
  <c r="S51" i="14"/>
  <c r="X51" i="14"/>
  <c r="V51" i="14"/>
  <c r="S60" i="14"/>
  <c r="U60" i="14"/>
  <c r="X60" i="14"/>
  <c r="Y60" i="14"/>
  <c r="V60" i="14"/>
  <c r="S69" i="14"/>
  <c r="V69" i="14"/>
  <c r="U69" i="14"/>
  <c r="Y69" i="14"/>
  <c r="X69" i="14"/>
  <c r="S76" i="14"/>
  <c r="V76" i="14"/>
  <c r="X76" i="14"/>
  <c r="U76" i="14"/>
  <c r="Y76" i="14"/>
  <c r="S84" i="14"/>
  <c r="V84" i="14"/>
  <c r="U84" i="14"/>
  <c r="X84" i="14"/>
  <c r="Y84" i="14"/>
  <c r="S91" i="14"/>
  <c r="V91" i="14"/>
  <c r="X91" i="14"/>
  <c r="U91" i="14"/>
  <c r="Y91" i="14"/>
  <c r="S98" i="14"/>
  <c r="Y98" i="14"/>
  <c r="X98" i="14"/>
  <c r="V98" i="14"/>
  <c r="U98" i="14"/>
  <c r="V106" i="14"/>
  <c r="S106" i="14"/>
  <c r="X106" i="14"/>
  <c r="U106" i="14"/>
  <c r="Y106" i="14"/>
  <c r="Y114" i="14"/>
  <c r="S114" i="14"/>
  <c r="V114" i="14"/>
  <c r="X114" i="14"/>
  <c r="U114" i="14"/>
  <c r="S120" i="14"/>
  <c r="V120" i="14"/>
  <c r="Y120" i="14"/>
  <c r="U120" i="14"/>
  <c r="X120" i="14"/>
  <c r="S127" i="14"/>
  <c r="X127" i="14"/>
  <c r="V127" i="14"/>
  <c r="U127" i="14"/>
  <c r="Y127" i="14"/>
  <c r="U137" i="14"/>
  <c r="S137" i="14"/>
  <c r="Y137" i="14"/>
  <c r="X137" i="14"/>
  <c r="V137" i="14"/>
  <c r="Y144" i="14"/>
  <c r="S144" i="14"/>
  <c r="X144" i="14"/>
  <c r="V144" i="14"/>
  <c r="U144" i="14"/>
  <c r="S151" i="14"/>
  <c r="V151" i="14"/>
  <c r="X151" i="14"/>
  <c r="Y151" i="14"/>
  <c r="U151" i="14"/>
  <c r="V163" i="14"/>
  <c r="S163" i="14"/>
  <c r="X163" i="14"/>
  <c r="Y163" i="14"/>
  <c r="U163" i="14"/>
  <c r="S44" i="14"/>
  <c r="V44" i="14"/>
  <c r="X44" i="14"/>
  <c r="Y44" i="14"/>
  <c r="U44" i="14"/>
  <c r="S58" i="14"/>
  <c r="V58" i="14"/>
  <c r="U58" i="14"/>
  <c r="Y58" i="14"/>
  <c r="X58" i="14"/>
  <c r="S67" i="14"/>
  <c r="Y67" i="14"/>
  <c r="X67" i="14"/>
  <c r="V67" i="14"/>
  <c r="U67" i="14"/>
  <c r="S75" i="14"/>
  <c r="U75" i="14"/>
  <c r="Y75" i="14"/>
  <c r="X75" i="14"/>
  <c r="V75" i="14"/>
  <c r="S83" i="14"/>
  <c r="U83" i="14"/>
  <c r="X83" i="14"/>
  <c r="V83" i="14"/>
  <c r="Y83" i="14"/>
  <c r="S94" i="14"/>
  <c r="U94" i="14"/>
  <c r="X94" i="14"/>
  <c r="V94" i="14"/>
  <c r="Y94" i="14"/>
  <c r="S103" i="14"/>
  <c r="X103" i="14"/>
  <c r="V103" i="14"/>
  <c r="U103" i="14"/>
  <c r="Y103" i="14"/>
  <c r="S111" i="14"/>
  <c r="X111" i="14"/>
  <c r="V111" i="14"/>
  <c r="Y111" i="14"/>
  <c r="U111" i="14"/>
  <c r="S121" i="14"/>
  <c r="X121" i="14"/>
  <c r="V121" i="14"/>
  <c r="U121" i="14"/>
  <c r="Y121" i="14"/>
  <c r="S129" i="14"/>
  <c r="X129" i="14"/>
  <c r="U129" i="14"/>
  <c r="Y129" i="14"/>
  <c r="V129" i="14"/>
  <c r="S135" i="14"/>
  <c r="X135" i="14"/>
  <c r="U135" i="14"/>
  <c r="Y135" i="14"/>
  <c r="V135" i="14"/>
  <c r="S143" i="14"/>
  <c r="V143" i="14"/>
  <c r="Y143" i="14"/>
  <c r="X143" i="14"/>
  <c r="U143" i="14"/>
  <c r="V149" i="14"/>
  <c r="S149" i="14"/>
  <c r="X149" i="14"/>
  <c r="Y149" i="14"/>
  <c r="U149" i="14"/>
  <c r="S157" i="14"/>
  <c r="V157" i="14"/>
  <c r="X157" i="14"/>
  <c r="Y157" i="14"/>
  <c r="U157" i="14"/>
  <c r="U165" i="14"/>
  <c r="X165" i="14"/>
  <c r="V165" i="14"/>
  <c r="S165" i="14"/>
  <c r="Y165" i="14"/>
  <c r="S47" i="14"/>
  <c r="Y47" i="14"/>
  <c r="X47" i="14"/>
  <c r="V47" i="14"/>
  <c r="U47" i="14"/>
  <c r="Y54" i="14"/>
  <c r="S54" i="14"/>
  <c r="X54" i="14"/>
  <c r="V54" i="14"/>
  <c r="U54" i="14"/>
  <c r="S61" i="14"/>
  <c r="U61" i="14"/>
  <c r="V61" i="14"/>
  <c r="X61" i="14"/>
  <c r="Y61" i="14"/>
  <c r="S68" i="14"/>
  <c r="V68" i="14"/>
  <c r="Y68" i="14"/>
  <c r="U68" i="14"/>
  <c r="X68" i="14"/>
  <c r="S77" i="14"/>
  <c r="U77" i="14"/>
  <c r="X77" i="14"/>
  <c r="Y77" i="14"/>
  <c r="V77" i="14"/>
  <c r="S85" i="14"/>
  <c r="X85" i="14"/>
  <c r="V85" i="14"/>
  <c r="U85" i="14"/>
  <c r="Y85" i="14"/>
  <c r="S93" i="14"/>
  <c r="V93" i="14"/>
  <c r="X93" i="14"/>
  <c r="U93" i="14"/>
  <c r="Y93" i="14"/>
  <c r="X101" i="14"/>
  <c r="Y101" i="14"/>
  <c r="S101" i="14"/>
  <c r="U101" i="14"/>
  <c r="V101" i="14"/>
  <c r="Y108" i="14"/>
  <c r="V108" i="14"/>
  <c r="U108" i="14"/>
  <c r="S108" i="14"/>
  <c r="X108" i="14"/>
  <c r="S118" i="14"/>
  <c r="V118" i="14"/>
  <c r="U118" i="14"/>
  <c r="Y118" i="14"/>
  <c r="X118" i="14"/>
  <c r="S126" i="14"/>
  <c r="X126" i="14"/>
  <c r="V126" i="14"/>
  <c r="U126" i="14"/>
  <c r="Y126" i="14"/>
  <c r="S134" i="14"/>
  <c r="U134" i="14"/>
  <c r="Y134" i="14"/>
  <c r="X134" i="14"/>
  <c r="V134" i="14"/>
  <c r="Y142" i="14"/>
  <c r="S142" i="14"/>
  <c r="V142" i="14"/>
  <c r="U142" i="14"/>
  <c r="X142" i="14"/>
  <c r="U150" i="14"/>
  <c r="V150" i="14"/>
  <c r="S150" i="14"/>
  <c r="X150" i="14"/>
  <c r="Y150" i="14"/>
  <c r="S158" i="14"/>
  <c r="V158" i="14"/>
  <c r="X158" i="14"/>
  <c r="U158" i="14"/>
  <c r="Y158" i="14"/>
  <c r="S166" i="14"/>
  <c r="X166" i="14"/>
  <c r="U166" i="14"/>
  <c r="V166" i="14"/>
  <c r="Y166" i="14"/>
  <c r="V36" i="14"/>
  <c r="X36" i="14"/>
  <c r="Y36" i="14"/>
  <c r="S36" i="14"/>
  <c r="U36" i="14"/>
  <c r="S38" i="14"/>
  <c r="Y38" i="14"/>
  <c r="V38" i="14"/>
  <c r="U38" i="14"/>
  <c r="X38" i="14"/>
  <c r="S40" i="14"/>
  <c r="V40" i="14"/>
  <c r="X40" i="14"/>
  <c r="Y40" i="14"/>
  <c r="U40" i="14"/>
  <c r="S43" i="14"/>
  <c r="Y43" i="14"/>
  <c r="U43" i="14"/>
  <c r="X43" i="14"/>
  <c r="V43" i="14"/>
  <c r="S46" i="14"/>
  <c r="V46" i="14"/>
  <c r="X46" i="14"/>
  <c r="U46" i="14"/>
  <c r="Y46" i="14"/>
  <c r="S49" i="14"/>
  <c r="U49" i="14"/>
  <c r="Y49" i="14"/>
  <c r="V49" i="14"/>
  <c r="X49" i="14"/>
  <c r="S56" i="14"/>
  <c r="X56" i="14"/>
  <c r="U56" i="14"/>
  <c r="Y56" i="14"/>
  <c r="V56" i="14"/>
  <c r="Y62" i="14"/>
  <c r="X62" i="14"/>
  <c r="V62" i="14"/>
  <c r="S62" i="14"/>
  <c r="U62" i="14"/>
  <c r="S70" i="14"/>
  <c r="Y70" i="14"/>
  <c r="X70" i="14"/>
  <c r="V70" i="14"/>
  <c r="U70" i="14"/>
  <c r="S78" i="14"/>
  <c r="U78" i="14"/>
  <c r="X78" i="14"/>
  <c r="Y78" i="14"/>
  <c r="V78" i="14"/>
  <c r="S86" i="14"/>
  <c r="V86" i="14"/>
  <c r="Y86" i="14"/>
  <c r="U86" i="14"/>
  <c r="X86" i="14"/>
  <c r="S96" i="14"/>
  <c r="X96" i="14"/>
  <c r="U96" i="14"/>
  <c r="Y96" i="14"/>
  <c r="V96" i="14"/>
  <c r="S104" i="14"/>
  <c r="Y104" i="14"/>
  <c r="X104" i="14"/>
  <c r="V104" i="14"/>
  <c r="U104" i="14"/>
  <c r="U112" i="14"/>
  <c r="V112" i="14"/>
  <c r="X112" i="14"/>
  <c r="S112" i="14"/>
  <c r="Y112" i="14"/>
  <c r="S119" i="14"/>
  <c r="X119" i="14"/>
  <c r="U119" i="14"/>
  <c r="V119" i="14"/>
  <c r="Y119" i="14"/>
  <c r="S128" i="14"/>
  <c r="V128" i="14"/>
  <c r="Y128" i="14"/>
  <c r="U128" i="14"/>
  <c r="X128" i="14"/>
  <c r="X136" i="14"/>
  <c r="S136" i="14"/>
  <c r="V136" i="14"/>
  <c r="Y136" i="14"/>
  <c r="U136" i="14"/>
  <c r="Y145" i="14"/>
  <c r="U145" i="14"/>
  <c r="S145" i="14"/>
  <c r="V145" i="14"/>
  <c r="X145" i="14"/>
  <c r="Y156" i="14"/>
  <c r="U156" i="14"/>
  <c r="X156" i="14"/>
  <c r="S156" i="14"/>
  <c r="V156" i="14"/>
  <c r="Y164" i="14"/>
  <c r="S164" i="14"/>
  <c r="V164" i="14"/>
  <c r="U164" i="14"/>
  <c r="X164" i="14"/>
  <c r="HI10" i="15"/>
  <c r="IC10" i="14"/>
  <c r="IC8" i="14"/>
  <c r="S155" i="14"/>
  <c r="V155" i="14"/>
  <c r="X155" i="14"/>
  <c r="Z155" i="14" s="1"/>
  <c r="Y155" i="14"/>
  <c r="U155" i="14"/>
  <c r="W155" i="14" s="1"/>
  <c r="II35" i="14"/>
  <c r="IH168" i="14"/>
  <c r="IH167" i="14"/>
  <c r="IH166" i="14"/>
  <c r="IH165" i="14"/>
  <c r="IH164" i="14"/>
  <c r="IH163" i="14"/>
  <c r="IH162" i="14"/>
  <c r="IH161" i="14"/>
  <c r="IH160" i="14"/>
  <c r="IH159" i="14"/>
  <c r="IH158" i="14"/>
  <c r="IH157" i="14"/>
  <c r="IH156" i="14"/>
  <c r="IH155" i="14"/>
  <c r="IH154" i="14"/>
  <c r="IH153" i="14"/>
  <c r="IH152" i="14"/>
  <c r="IH151" i="14"/>
  <c r="IH150" i="14"/>
  <c r="IH149" i="14"/>
  <c r="IH148" i="14"/>
  <c r="IH147" i="14"/>
  <c r="IH146" i="14"/>
  <c r="IH145" i="14"/>
  <c r="IH144" i="14"/>
  <c r="IH143" i="14"/>
  <c r="IH142" i="14"/>
  <c r="IH141" i="14"/>
  <c r="IH140" i="14"/>
  <c r="IH139" i="14"/>
  <c r="IH138" i="14"/>
  <c r="IH137" i="14"/>
  <c r="IH136" i="14"/>
  <c r="IH135" i="14"/>
  <c r="IH134" i="14"/>
  <c r="IH133" i="14"/>
  <c r="IH132" i="14"/>
  <c r="IH131" i="14"/>
  <c r="IH130" i="14"/>
  <c r="IH129" i="14"/>
  <c r="IH128" i="14"/>
  <c r="IH127" i="14"/>
  <c r="IH126" i="14"/>
  <c r="IH125" i="14"/>
  <c r="IH124" i="14"/>
  <c r="IH123" i="14"/>
  <c r="IH122" i="14"/>
  <c r="IH121" i="14"/>
  <c r="IH120" i="14"/>
  <c r="IH119" i="14"/>
  <c r="IH118" i="14"/>
  <c r="IH117" i="14"/>
  <c r="IH116" i="14"/>
  <c r="IH115" i="14"/>
  <c r="IH114" i="14"/>
  <c r="IH113" i="14"/>
  <c r="IH112" i="14"/>
  <c r="IH111" i="14"/>
  <c r="IH110" i="14"/>
  <c r="IH109" i="14"/>
  <c r="IH108" i="14"/>
  <c r="IH107" i="14"/>
  <c r="IG106" i="14"/>
  <c r="IG105" i="14"/>
  <c r="IG104" i="14"/>
  <c r="IG103" i="14"/>
  <c r="IG102" i="14"/>
  <c r="IG101" i="14"/>
  <c r="IG100" i="14"/>
  <c r="IG99" i="14"/>
  <c r="IG98" i="14"/>
  <c r="IG97" i="14"/>
  <c r="IG96" i="14"/>
  <c r="IG95" i="14"/>
  <c r="IG94" i="14"/>
  <c r="IG93" i="14"/>
  <c r="IG92" i="14"/>
  <c r="IG91" i="14"/>
  <c r="IG90" i="14"/>
  <c r="IG89" i="14"/>
  <c r="IG87" i="14"/>
  <c r="IG86" i="14"/>
  <c r="IG85" i="14"/>
  <c r="IG84" i="14"/>
  <c r="IG83" i="14"/>
  <c r="IG82" i="14"/>
  <c r="IG81" i="14"/>
  <c r="IG80" i="14"/>
  <c r="IG79" i="14"/>
  <c r="IG78" i="14"/>
  <c r="IG77" i="14"/>
  <c r="IG76" i="14"/>
  <c r="IG75" i="14"/>
  <c r="IG74" i="14"/>
  <c r="IG73" i="14"/>
  <c r="IG72" i="14"/>
  <c r="IG71" i="14"/>
  <c r="IG70" i="14"/>
  <c r="IG69" i="14"/>
  <c r="IG68" i="14"/>
  <c r="IG67" i="14"/>
  <c r="IG66" i="14"/>
  <c r="IG65" i="14"/>
  <c r="IG64" i="14"/>
  <c r="IG63" i="14"/>
  <c r="IG62" i="14"/>
  <c r="IG61" i="14"/>
  <c r="IG60" i="14"/>
  <c r="IG59" i="14"/>
  <c r="IG58" i="14"/>
  <c r="IG57" i="14"/>
  <c r="IG56" i="14"/>
  <c r="IG55" i="14"/>
  <c r="IG54" i="14"/>
  <c r="IG53" i="14"/>
  <c r="IG52" i="14"/>
  <c r="IG51" i="14"/>
  <c r="IG50" i="14"/>
  <c r="IG49" i="14"/>
  <c r="IG48" i="14"/>
  <c r="IG47" i="14"/>
  <c r="IG46" i="14"/>
  <c r="IG45" i="14"/>
  <c r="IG44" i="14"/>
  <c r="IG43" i="14"/>
  <c r="IG42" i="14"/>
  <c r="IG41" i="14"/>
  <c r="IG40" i="14"/>
  <c r="IG39" i="14"/>
  <c r="IG38" i="14"/>
  <c r="IG37" i="14"/>
  <c r="IG36" i="14"/>
  <c r="IH35" i="14"/>
  <c r="II169" i="14"/>
  <c r="II168" i="14"/>
  <c r="II167" i="14"/>
  <c r="II166" i="14"/>
  <c r="II165" i="14"/>
  <c r="II164" i="14"/>
  <c r="II163" i="14"/>
  <c r="II162" i="14"/>
  <c r="II161" i="14"/>
  <c r="II160" i="14"/>
  <c r="II159" i="14"/>
  <c r="II158" i="14"/>
  <c r="II157" i="14"/>
  <c r="II156" i="14"/>
  <c r="II155" i="14"/>
  <c r="II154" i="14"/>
  <c r="II153" i="14"/>
  <c r="II152" i="14"/>
  <c r="II151" i="14"/>
  <c r="II150" i="14"/>
  <c r="II149" i="14"/>
  <c r="II148" i="14"/>
  <c r="II147" i="14"/>
  <c r="II146" i="14"/>
  <c r="II145" i="14"/>
  <c r="II144" i="14"/>
  <c r="II143" i="14"/>
  <c r="II142" i="14"/>
  <c r="II141" i="14"/>
  <c r="II140" i="14"/>
  <c r="II139" i="14"/>
  <c r="II138" i="14"/>
  <c r="II137" i="14"/>
  <c r="II136" i="14"/>
  <c r="II135" i="14"/>
  <c r="II134" i="14"/>
  <c r="II133" i="14"/>
  <c r="II132" i="14"/>
  <c r="II131" i="14"/>
  <c r="II130" i="14"/>
  <c r="II129" i="14"/>
  <c r="II128" i="14"/>
  <c r="II127" i="14"/>
  <c r="II126" i="14"/>
  <c r="II125" i="14"/>
  <c r="II124" i="14"/>
  <c r="II123" i="14"/>
  <c r="II122" i="14"/>
  <c r="II121" i="14"/>
  <c r="II120" i="14"/>
  <c r="II119" i="14"/>
  <c r="II118" i="14"/>
  <c r="II117" i="14"/>
  <c r="II116" i="14"/>
  <c r="II115" i="14"/>
  <c r="II114" i="14"/>
  <c r="II113" i="14"/>
  <c r="II112" i="14"/>
  <c r="II111" i="14"/>
  <c r="II110" i="14"/>
  <c r="II109" i="14"/>
  <c r="II108" i="14"/>
  <c r="II107" i="14"/>
  <c r="IH106" i="14"/>
  <c r="IH105" i="14"/>
  <c r="IH104" i="14"/>
  <c r="IH103" i="14"/>
  <c r="IH102" i="14"/>
  <c r="IH101" i="14"/>
  <c r="IH100" i="14"/>
  <c r="IH99" i="14"/>
  <c r="IH98" i="14"/>
  <c r="IH97" i="14"/>
  <c r="IH96" i="14"/>
  <c r="IH95" i="14"/>
  <c r="IH94" i="14"/>
  <c r="IH93" i="14"/>
  <c r="IH92" i="14"/>
  <c r="IH91" i="14"/>
  <c r="IH90" i="14"/>
  <c r="IH89" i="14"/>
  <c r="IH87" i="14"/>
  <c r="IH86" i="14"/>
  <c r="IH85" i="14"/>
  <c r="IH84" i="14"/>
  <c r="IH83" i="14"/>
  <c r="IH82" i="14"/>
  <c r="IH81" i="14"/>
  <c r="IH80" i="14"/>
  <c r="IH79" i="14"/>
  <c r="IH78" i="14"/>
  <c r="IH77" i="14"/>
  <c r="IH76" i="14"/>
  <c r="IH75" i="14"/>
  <c r="IH74" i="14"/>
  <c r="IH73" i="14"/>
  <c r="IH72" i="14"/>
  <c r="IH71" i="14"/>
  <c r="IH70" i="14"/>
  <c r="IH69" i="14"/>
  <c r="IH68" i="14"/>
  <c r="IH67" i="14"/>
  <c r="IH66" i="14"/>
  <c r="IH65" i="14"/>
  <c r="IH64" i="14"/>
  <c r="IH63" i="14"/>
  <c r="IH62" i="14"/>
  <c r="IH61" i="14"/>
  <c r="IH60" i="14"/>
  <c r="IH59" i="14"/>
  <c r="IH58" i="14"/>
  <c r="IH57" i="14"/>
  <c r="IH56" i="14"/>
  <c r="IH55" i="14"/>
  <c r="IH54" i="14"/>
  <c r="IH53" i="14"/>
  <c r="IH52" i="14"/>
  <c r="IH51" i="14"/>
  <c r="IH50" i="14"/>
  <c r="IH49" i="14"/>
  <c r="IH48" i="14"/>
  <c r="IH47" i="14"/>
  <c r="IH46" i="14"/>
  <c r="IH45" i="14"/>
  <c r="IH44" i="14"/>
  <c r="IH43" i="14"/>
  <c r="IH42" i="14"/>
  <c r="IH41" i="14"/>
  <c r="IH40" i="14"/>
  <c r="IH39" i="14"/>
  <c r="IH38" i="14"/>
  <c r="IH37" i="14"/>
  <c r="IH36" i="14"/>
  <c r="IG35" i="14"/>
  <c r="IJ169" i="14"/>
  <c r="IJ168" i="14"/>
  <c r="IJ167" i="14"/>
  <c r="IJ166" i="14"/>
  <c r="IJ165" i="14"/>
  <c r="IJ164" i="14"/>
  <c r="IJ163" i="14"/>
  <c r="IJ162" i="14"/>
  <c r="IJ161" i="14"/>
  <c r="IJ160" i="14"/>
  <c r="IJ159" i="14"/>
  <c r="IJ158" i="14"/>
  <c r="IJ157" i="14"/>
  <c r="IJ156" i="14"/>
  <c r="IJ155" i="14"/>
  <c r="K155" i="14" s="1"/>
  <c r="IJ154" i="14"/>
  <c r="IJ153" i="14"/>
  <c r="IJ152" i="14"/>
  <c r="IJ151" i="14"/>
  <c r="K151" i="14" s="1"/>
  <c r="IJ150" i="14"/>
  <c r="IJ149" i="14"/>
  <c r="IJ148" i="14"/>
  <c r="IJ147" i="14"/>
  <c r="IJ146" i="14"/>
  <c r="IJ145" i="14"/>
  <c r="IJ144" i="14"/>
  <c r="IJ143" i="14"/>
  <c r="IJ142" i="14"/>
  <c r="IJ141" i="14"/>
  <c r="IJ140" i="14"/>
  <c r="IJ139" i="14"/>
  <c r="IJ138" i="14"/>
  <c r="IJ137" i="14"/>
  <c r="IJ136" i="14"/>
  <c r="K136" i="14" s="1"/>
  <c r="IJ135" i="14"/>
  <c r="IJ134" i="14"/>
  <c r="IJ133" i="14"/>
  <c r="IJ132" i="14"/>
  <c r="IJ131" i="14"/>
  <c r="K131" i="14" s="1"/>
  <c r="IJ130" i="14"/>
  <c r="IJ129" i="14"/>
  <c r="IJ128" i="14"/>
  <c r="IJ127" i="14"/>
  <c r="IJ126" i="14"/>
  <c r="IJ125" i="14"/>
  <c r="IJ124" i="14"/>
  <c r="IJ123" i="14"/>
  <c r="IJ122" i="14"/>
  <c r="K122" i="14" s="1"/>
  <c r="IJ121" i="14"/>
  <c r="K121" i="14" s="1"/>
  <c r="IJ120" i="14"/>
  <c r="IJ119" i="14"/>
  <c r="IJ118" i="14"/>
  <c r="K118" i="14" s="1"/>
  <c r="IJ117" i="14"/>
  <c r="IJ116" i="14"/>
  <c r="IJ115" i="14"/>
  <c r="IJ114" i="14"/>
  <c r="K114" i="14" s="1"/>
  <c r="IJ113" i="14"/>
  <c r="IJ112" i="14"/>
  <c r="IJ111" i="14"/>
  <c r="IJ110" i="14"/>
  <c r="K110" i="14" s="1"/>
  <c r="IJ109" i="14"/>
  <c r="IJ108" i="14"/>
  <c r="IJ107" i="14"/>
  <c r="II106" i="14"/>
  <c r="II105" i="14"/>
  <c r="II104" i="14"/>
  <c r="II103" i="14"/>
  <c r="II102" i="14"/>
  <c r="II101" i="14"/>
  <c r="II100" i="14"/>
  <c r="II99" i="14"/>
  <c r="II98" i="14"/>
  <c r="II97" i="14"/>
  <c r="II96" i="14"/>
  <c r="II95" i="14"/>
  <c r="II94" i="14"/>
  <c r="II93" i="14"/>
  <c r="II92" i="14"/>
  <c r="II91" i="14"/>
  <c r="II90" i="14"/>
  <c r="II89" i="14"/>
  <c r="II87" i="14"/>
  <c r="II86" i="14"/>
  <c r="II85" i="14"/>
  <c r="II84" i="14"/>
  <c r="II83" i="14"/>
  <c r="II82" i="14"/>
  <c r="II81" i="14"/>
  <c r="II80" i="14"/>
  <c r="II79" i="14"/>
  <c r="II78" i="14"/>
  <c r="II77" i="14"/>
  <c r="II76" i="14"/>
  <c r="II75" i="14"/>
  <c r="II74" i="14"/>
  <c r="II73" i="14"/>
  <c r="II72" i="14"/>
  <c r="II71" i="14"/>
  <c r="II70" i="14"/>
  <c r="II69" i="14"/>
  <c r="II68" i="14"/>
  <c r="II67" i="14"/>
  <c r="II66" i="14"/>
  <c r="II65" i="14"/>
  <c r="II64" i="14"/>
  <c r="II63" i="14"/>
  <c r="II62" i="14"/>
  <c r="II61" i="14"/>
  <c r="II60" i="14"/>
  <c r="II59" i="14"/>
  <c r="II58" i="14"/>
  <c r="II57" i="14"/>
  <c r="II56" i="14"/>
  <c r="II55" i="14"/>
  <c r="II54" i="14"/>
  <c r="II53" i="14"/>
  <c r="II52" i="14"/>
  <c r="II51" i="14"/>
  <c r="II50" i="14"/>
  <c r="II49" i="14"/>
  <c r="II48" i="14"/>
  <c r="II47" i="14"/>
  <c r="II46" i="14"/>
  <c r="II45" i="14"/>
  <c r="II44" i="14"/>
  <c r="II43" i="14"/>
  <c r="II42" i="14"/>
  <c r="II41" i="14"/>
  <c r="II40" i="14"/>
  <c r="II39" i="14"/>
  <c r="II38" i="14"/>
  <c r="II37" i="14"/>
  <c r="II36" i="14"/>
  <c r="IJ35" i="14"/>
  <c r="IG169" i="14"/>
  <c r="IG168" i="14"/>
  <c r="IG167" i="14"/>
  <c r="IG166" i="14"/>
  <c r="IG165" i="14"/>
  <c r="IG164" i="14"/>
  <c r="IG163" i="14"/>
  <c r="IG162" i="14"/>
  <c r="IG161" i="14"/>
  <c r="IG160" i="14"/>
  <c r="IG159" i="14"/>
  <c r="IG158" i="14"/>
  <c r="IG157" i="14"/>
  <c r="IG156" i="14"/>
  <c r="IG155" i="14"/>
  <c r="IG154" i="14"/>
  <c r="IG153" i="14"/>
  <c r="IG152" i="14"/>
  <c r="IG151" i="14"/>
  <c r="IG150" i="14"/>
  <c r="IG149" i="14"/>
  <c r="IG148" i="14"/>
  <c r="IG147" i="14"/>
  <c r="IG146" i="14"/>
  <c r="IG145" i="14"/>
  <c r="IG144" i="14"/>
  <c r="IG143" i="14"/>
  <c r="IG142" i="14"/>
  <c r="IG141" i="14"/>
  <c r="IG140" i="14"/>
  <c r="IG139" i="14"/>
  <c r="IG138" i="14"/>
  <c r="IG137" i="14"/>
  <c r="IG136" i="14"/>
  <c r="IG135" i="14"/>
  <c r="IG134" i="14"/>
  <c r="IG133" i="14"/>
  <c r="IG132" i="14"/>
  <c r="IG131" i="14"/>
  <c r="IG130" i="14"/>
  <c r="IG129" i="14"/>
  <c r="IG128" i="14"/>
  <c r="IG127" i="14"/>
  <c r="IG126" i="14"/>
  <c r="IG125" i="14"/>
  <c r="IG124" i="14"/>
  <c r="IG123" i="14"/>
  <c r="IG122" i="14"/>
  <c r="IG121" i="14"/>
  <c r="IG120" i="14"/>
  <c r="IG119" i="14"/>
  <c r="IG118" i="14"/>
  <c r="IG117" i="14"/>
  <c r="IG116" i="14"/>
  <c r="IG115" i="14"/>
  <c r="IG114" i="14"/>
  <c r="IG113" i="14"/>
  <c r="IG112" i="14"/>
  <c r="IG111" i="14"/>
  <c r="IG110" i="14"/>
  <c r="IG109" i="14"/>
  <c r="IG108" i="14"/>
  <c r="IJ106" i="14"/>
  <c r="IJ105" i="14"/>
  <c r="IJ104" i="14"/>
  <c r="IJ103" i="14"/>
  <c r="IJ102" i="14"/>
  <c r="K102" i="14" s="1"/>
  <c r="IJ101" i="14"/>
  <c r="K101" i="14" s="1"/>
  <c r="IJ100" i="14"/>
  <c r="IJ99" i="14"/>
  <c r="IJ98" i="14"/>
  <c r="IJ97" i="14"/>
  <c r="IJ96" i="14"/>
  <c r="IJ95" i="14"/>
  <c r="IJ94" i="14"/>
  <c r="IJ93" i="14"/>
  <c r="IJ92" i="14"/>
  <c r="IJ91" i="14"/>
  <c r="K91" i="14" s="1"/>
  <c r="IJ90" i="14"/>
  <c r="IJ89" i="14"/>
  <c r="IJ87" i="14"/>
  <c r="IJ86" i="14"/>
  <c r="IJ85" i="14"/>
  <c r="IJ84" i="14"/>
  <c r="IJ83" i="14"/>
  <c r="IJ82" i="14"/>
  <c r="IJ81" i="14"/>
  <c r="IJ80" i="14"/>
  <c r="IJ79" i="14"/>
  <c r="IJ78" i="14"/>
  <c r="IJ77" i="14"/>
  <c r="IJ76" i="14"/>
  <c r="K76" i="14" s="1"/>
  <c r="IJ75" i="14"/>
  <c r="IJ74" i="14"/>
  <c r="IJ73" i="14"/>
  <c r="K73" i="14" s="1"/>
  <c r="IJ72" i="14"/>
  <c r="IJ71" i="14"/>
  <c r="IJ70" i="14"/>
  <c r="IJ69" i="14"/>
  <c r="IJ68" i="14"/>
  <c r="IJ67" i="14"/>
  <c r="IJ66" i="14"/>
  <c r="IJ65" i="14"/>
  <c r="IJ64" i="14"/>
  <c r="IJ63" i="14"/>
  <c r="IJ62" i="14"/>
  <c r="IJ61" i="14"/>
  <c r="IJ60" i="14"/>
  <c r="IJ59" i="14"/>
  <c r="IJ58" i="14"/>
  <c r="IJ57" i="14"/>
  <c r="IJ56" i="14"/>
  <c r="IJ55" i="14"/>
  <c r="IJ54" i="14"/>
  <c r="IJ53" i="14"/>
  <c r="IJ52" i="14"/>
  <c r="IJ51" i="14"/>
  <c r="IJ50" i="14"/>
  <c r="IJ49" i="14"/>
  <c r="K49" i="14" s="1"/>
  <c r="IJ48" i="14"/>
  <c r="IJ47" i="14"/>
  <c r="IJ46" i="14"/>
  <c r="IJ45" i="14"/>
  <c r="IJ44" i="14"/>
  <c r="IJ43" i="14"/>
  <c r="IJ42" i="14"/>
  <c r="K42" i="14" s="1"/>
  <c r="IJ41" i="14"/>
  <c r="IJ40" i="14"/>
  <c r="IJ39" i="14"/>
  <c r="IJ38" i="14"/>
  <c r="IJ37" i="14"/>
  <c r="IJ36" i="14"/>
  <c r="V6" i="14"/>
  <c r="Y23" i="14"/>
  <c r="U26" i="14"/>
  <c r="U14" i="14"/>
  <c r="V16" i="14"/>
  <c r="U18" i="14"/>
  <c r="V20" i="14"/>
  <c r="V22" i="14"/>
  <c r="V24" i="14"/>
  <c r="HM12" i="15"/>
  <c r="IG12" i="14"/>
  <c r="IG6" i="14"/>
  <c r="HM34" i="15"/>
  <c r="IG34" i="14"/>
  <c r="HM33" i="15"/>
  <c r="IG33" i="14"/>
  <c r="HM31" i="15"/>
  <c r="IG31" i="14"/>
  <c r="HM30" i="15"/>
  <c r="IG30" i="14"/>
  <c r="HM29" i="15"/>
  <c r="IG29" i="14"/>
  <c r="HM28" i="15"/>
  <c r="IG28" i="14"/>
  <c r="HM27" i="15"/>
  <c r="IG27" i="14"/>
  <c r="HM26" i="15"/>
  <c r="IG26" i="14"/>
  <c r="HM25" i="15"/>
  <c r="IG25" i="14"/>
  <c r="HM24" i="15"/>
  <c r="IG24" i="14"/>
  <c r="HM23" i="15"/>
  <c r="IG23" i="14"/>
  <c r="HM22" i="15"/>
  <c r="IG22" i="14"/>
  <c r="HM21" i="15"/>
  <c r="IG21" i="14"/>
  <c r="HM20" i="15"/>
  <c r="IG20" i="14"/>
  <c r="HM19" i="15"/>
  <c r="IG19" i="14"/>
  <c r="HM18" i="15"/>
  <c r="IG18" i="14"/>
  <c r="HM17" i="15"/>
  <c r="IG17" i="14"/>
  <c r="HM16" i="15"/>
  <c r="IG16" i="14"/>
  <c r="HM15" i="15"/>
  <c r="IG15" i="14"/>
  <c r="HM14" i="15"/>
  <c r="IG14" i="14"/>
  <c r="HM13" i="15"/>
  <c r="IG13" i="14"/>
  <c r="HO5" i="15"/>
  <c r="II5" i="14"/>
  <c r="IH6" i="14"/>
  <c r="HO12" i="15"/>
  <c r="II12" i="14"/>
  <c r="HN34" i="15"/>
  <c r="IH34" i="14"/>
  <c r="HN33" i="15"/>
  <c r="IH33" i="14"/>
  <c r="HN32" i="15"/>
  <c r="IH32" i="14"/>
  <c r="HN31" i="15"/>
  <c r="IH31" i="14"/>
  <c r="HN30" i="15"/>
  <c r="IH30" i="14"/>
  <c r="HN29" i="15"/>
  <c r="IH29" i="14"/>
  <c r="HN28" i="15"/>
  <c r="IH28" i="14"/>
  <c r="HN27" i="15"/>
  <c r="IH27" i="14"/>
  <c r="HN26" i="15"/>
  <c r="IH26" i="14"/>
  <c r="HN25" i="15"/>
  <c r="IH25" i="14"/>
  <c r="HN24" i="15"/>
  <c r="IH24" i="14"/>
  <c r="HN23" i="15"/>
  <c r="IH23" i="14"/>
  <c r="HN22" i="15"/>
  <c r="IH22" i="14"/>
  <c r="HN21" i="15"/>
  <c r="IH21" i="14"/>
  <c r="HN20" i="15"/>
  <c r="IH20" i="14"/>
  <c r="HN19" i="15"/>
  <c r="IH19" i="14"/>
  <c r="HN18" i="15"/>
  <c r="IH18" i="14"/>
  <c r="HN17" i="15"/>
  <c r="IH17" i="14"/>
  <c r="HN16" i="15"/>
  <c r="IH16" i="14"/>
  <c r="HN15" i="15"/>
  <c r="IH15" i="14"/>
  <c r="HN14" i="15"/>
  <c r="IH14" i="14"/>
  <c r="HN13" i="15"/>
  <c r="IH13" i="14"/>
  <c r="Y14" i="14"/>
  <c r="V17" i="14"/>
  <c r="Y17" i="14"/>
  <c r="X23" i="14"/>
  <c r="S26" i="14"/>
  <c r="X32" i="14"/>
  <c r="U32" i="14"/>
  <c r="V12" i="14"/>
  <c r="V5" i="14"/>
  <c r="S15" i="14"/>
  <c r="V18" i="14"/>
  <c r="S21" i="14"/>
  <c r="U27" i="14"/>
  <c r="V27" i="14"/>
  <c r="U30" i="14"/>
  <c r="X13" i="14"/>
  <c r="U16" i="14"/>
  <c r="X16" i="14"/>
  <c r="S19" i="14"/>
  <c r="Y28" i="14"/>
  <c r="X28" i="14"/>
  <c r="S31" i="14"/>
  <c r="HM32" i="15"/>
  <c r="IG32" i="14"/>
  <c r="HN5" i="15"/>
  <c r="IH5" i="14"/>
  <c r="II6" i="14"/>
  <c r="HN12" i="15"/>
  <c r="IH12" i="14"/>
  <c r="HO34" i="15"/>
  <c r="II34" i="14"/>
  <c r="HO33" i="15"/>
  <c r="II33" i="14"/>
  <c r="HO32" i="15"/>
  <c r="II32" i="14"/>
  <c r="HO31" i="15"/>
  <c r="II31" i="14"/>
  <c r="HO30" i="15"/>
  <c r="II30" i="14"/>
  <c r="HO29" i="15"/>
  <c r="II29" i="14"/>
  <c r="HO28" i="15"/>
  <c r="II28" i="14"/>
  <c r="HO27" i="15"/>
  <c r="II27" i="14"/>
  <c r="HO26" i="15"/>
  <c r="II26" i="14"/>
  <c r="HO25" i="15"/>
  <c r="II25" i="14"/>
  <c r="HO24" i="15"/>
  <c r="II24" i="14"/>
  <c r="HO23" i="15"/>
  <c r="II23" i="14"/>
  <c r="HO22" i="15"/>
  <c r="II22" i="14"/>
  <c r="HO21" i="15"/>
  <c r="II21" i="14"/>
  <c r="HO20" i="15"/>
  <c r="II20" i="14"/>
  <c r="HO19" i="15"/>
  <c r="II19" i="14"/>
  <c r="HO18" i="15"/>
  <c r="II18" i="14"/>
  <c r="HO17" i="15"/>
  <c r="II17" i="14"/>
  <c r="HO16" i="15"/>
  <c r="II16" i="14"/>
  <c r="HO15" i="15"/>
  <c r="II15" i="14"/>
  <c r="HO14" i="15"/>
  <c r="II14" i="14"/>
  <c r="HO13" i="15"/>
  <c r="II13" i="14"/>
  <c r="F4" i="7"/>
  <c r="X14" i="14"/>
  <c r="Y26" i="14"/>
  <c r="V21" i="14"/>
  <c r="S13" i="14"/>
  <c r="Y22" i="14"/>
  <c r="IJ6" i="14"/>
  <c r="H6" i="14" s="1"/>
  <c r="G6" i="14" s="1"/>
  <c r="HP32" i="15"/>
  <c r="IJ32" i="14"/>
  <c r="HP28" i="15"/>
  <c r="IJ28" i="14"/>
  <c r="HP15" i="15"/>
  <c r="IJ15" i="14"/>
  <c r="HP5" i="15"/>
  <c r="IJ5" i="14"/>
  <c r="HP12" i="15"/>
  <c r="IJ12" i="14"/>
  <c r="HP34" i="15"/>
  <c r="IJ34" i="14"/>
  <c r="HP31" i="15"/>
  <c r="IJ31" i="14"/>
  <c r="HP29" i="15"/>
  <c r="IJ29" i="14"/>
  <c r="HP27" i="15"/>
  <c r="IJ27" i="14"/>
  <c r="HP25" i="15"/>
  <c r="IJ25" i="14"/>
  <c r="HP23" i="15"/>
  <c r="IJ23" i="14"/>
  <c r="HP21" i="15"/>
  <c r="IJ21" i="14"/>
  <c r="HP20" i="15"/>
  <c r="IJ20" i="14"/>
  <c r="HP18" i="15"/>
  <c r="IJ18" i="14"/>
  <c r="HP17" i="15"/>
  <c r="IJ17" i="14"/>
  <c r="HP16" i="15"/>
  <c r="IJ16" i="14"/>
  <c r="HP14" i="15"/>
  <c r="IJ14" i="14"/>
  <c r="HP33" i="15"/>
  <c r="IJ33" i="14"/>
  <c r="HP30" i="15"/>
  <c r="IJ30" i="14"/>
  <c r="HP26" i="15"/>
  <c r="IJ26" i="14"/>
  <c r="HP24" i="15"/>
  <c r="IJ24" i="14"/>
  <c r="HP22" i="15"/>
  <c r="IJ22" i="14"/>
  <c r="HP19" i="15"/>
  <c r="IJ19" i="14"/>
  <c r="HP13" i="15"/>
  <c r="IJ13" i="14"/>
  <c r="DP4" i="15"/>
  <c r="EJ4" i="15" s="1"/>
  <c r="EJ4" i="14"/>
  <c r="FD4" i="14" s="1"/>
  <c r="DT4" i="15"/>
  <c r="EN4" i="15" s="1"/>
  <c r="EN4" i="14"/>
  <c r="FH4" i="14" s="1"/>
  <c r="DX4" i="15"/>
  <c r="ER4" i="15" s="1"/>
  <c r="ER4" i="14"/>
  <c r="FL4" i="14" s="1"/>
  <c r="EB4" i="15"/>
  <c r="EV4" i="15" s="1"/>
  <c r="EV4" i="14"/>
  <c r="FP4" i="14" s="1"/>
  <c r="EF4" i="15"/>
  <c r="EZ4" i="15" s="1"/>
  <c r="EZ4" i="14"/>
  <c r="FT4" i="14" s="1"/>
  <c r="EG8" i="14"/>
  <c r="FA8" i="14" s="1"/>
  <c r="EK8" i="14"/>
  <c r="FE8" i="14" s="1"/>
  <c r="EO8" i="14"/>
  <c r="FI8" i="14" s="1"/>
  <c r="ES8" i="14"/>
  <c r="FM8" i="14" s="1"/>
  <c r="EW8" i="14"/>
  <c r="FQ8" i="14" s="1"/>
  <c r="DO4" i="15"/>
  <c r="EI4" i="15" s="1"/>
  <c r="EI4" i="14"/>
  <c r="FC4" i="14" s="1"/>
  <c r="DS4" i="15"/>
  <c r="EM4" i="15" s="1"/>
  <c r="EM4" i="14"/>
  <c r="FG4" i="14" s="1"/>
  <c r="DW4" i="15"/>
  <c r="EQ4" i="15" s="1"/>
  <c r="EQ4" i="14"/>
  <c r="FK4" i="14" s="1"/>
  <c r="EA4" i="15"/>
  <c r="EU4" i="15" s="1"/>
  <c r="EU4" i="14"/>
  <c r="FO4" i="14" s="1"/>
  <c r="EE4" i="15"/>
  <c r="EY4" i="15" s="1"/>
  <c r="EY4" i="14"/>
  <c r="FS4" i="14" s="1"/>
  <c r="EJ8" i="14"/>
  <c r="FD8" i="14" s="1"/>
  <c r="EN8" i="14"/>
  <c r="FH8" i="14" s="1"/>
  <c r="ER8" i="14"/>
  <c r="FL8" i="14" s="1"/>
  <c r="Q7" i="9"/>
  <c r="EV8" i="14"/>
  <c r="FP8" i="14" s="1"/>
  <c r="EZ8" i="14"/>
  <c r="FT8" i="14" s="1"/>
  <c r="DN4" i="15"/>
  <c r="EH4" i="15" s="1"/>
  <c r="EH4" i="14"/>
  <c r="FB4" i="14" s="1"/>
  <c r="DV4" i="15"/>
  <c r="EP4" i="15" s="1"/>
  <c r="EP4" i="14"/>
  <c r="FJ4" i="14" s="1"/>
  <c r="DZ4" i="15"/>
  <c r="ET4" i="15" s="1"/>
  <c r="ET4" i="14"/>
  <c r="FN4" i="14" s="1"/>
  <c r="ED4" i="15"/>
  <c r="EX4" i="15" s="1"/>
  <c r="EX4" i="14"/>
  <c r="FR4" i="14" s="1"/>
  <c r="EI8" i="14"/>
  <c r="FC8" i="14" s="1"/>
  <c r="EM8" i="14"/>
  <c r="FG8" i="14" s="1"/>
  <c r="L7" i="9"/>
  <c r="EQ8" i="14"/>
  <c r="FK8" i="14" s="1"/>
  <c r="EY8" i="14"/>
  <c r="FS8" i="14" s="1"/>
  <c r="DR4" i="15"/>
  <c r="EL4" i="15" s="1"/>
  <c r="EL4" i="14"/>
  <c r="FF4" i="14" s="1"/>
  <c r="EU8" i="14"/>
  <c r="FO8" i="14" s="1"/>
  <c r="DM4" i="15"/>
  <c r="EG4" i="15" s="1"/>
  <c r="EG4" i="14"/>
  <c r="FA4" i="14" s="1"/>
  <c r="DQ4" i="15"/>
  <c r="EK4" i="15" s="1"/>
  <c r="EK4" i="14"/>
  <c r="FE4" i="14" s="1"/>
  <c r="DU4" i="15"/>
  <c r="EO4" i="15" s="1"/>
  <c r="EO4" i="14"/>
  <c r="FI4" i="14" s="1"/>
  <c r="DY4" i="15"/>
  <c r="ES4" i="15" s="1"/>
  <c r="ES4" i="14"/>
  <c r="FM4" i="14" s="1"/>
  <c r="EC4" i="15"/>
  <c r="EW4" i="15" s="1"/>
  <c r="EW4" i="14"/>
  <c r="FQ4" i="14" s="1"/>
  <c r="EH8" i="14"/>
  <c r="FB8" i="14" s="1"/>
  <c r="EL8" i="14"/>
  <c r="FF8" i="14" s="1"/>
  <c r="EP8" i="14"/>
  <c r="FJ8" i="14" s="1"/>
  <c r="ET8" i="14"/>
  <c r="FN8" i="14" s="1"/>
  <c r="EX8" i="14"/>
  <c r="FR8" i="14" s="1"/>
  <c r="CC12" i="15"/>
  <c r="JJ12" i="15" s="1"/>
  <c r="F220" i="8"/>
  <c r="CC11" i="15" s="1"/>
  <c r="JJ11" i="15" s="1"/>
  <c r="CL12" i="15"/>
  <c r="O220" i="8"/>
  <c r="CL11" i="15" s="1"/>
  <c r="CA12" i="15"/>
  <c r="D220" i="8"/>
  <c r="CA11" i="15" s="1"/>
  <c r="JH11" i="15" s="1"/>
  <c r="CK12" i="15"/>
  <c r="N220" i="8"/>
  <c r="CK11" i="15" s="1"/>
  <c r="CJ12" i="15"/>
  <c r="JQ12" i="15" s="1"/>
  <c r="M220" i="8"/>
  <c r="CJ11" i="15" s="1"/>
  <c r="JQ11" i="15" s="1"/>
  <c r="CE12" i="15"/>
  <c r="H220" i="8"/>
  <c r="CE11" i="15" s="1"/>
  <c r="CN12" i="15"/>
  <c r="Q220" i="8"/>
  <c r="CN11" i="15" s="1"/>
  <c r="CQ12" i="15"/>
  <c r="JX12" i="15" s="1"/>
  <c r="T220" i="8"/>
  <c r="CQ11" i="15" s="1"/>
  <c r="JX11" i="15" s="1"/>
  <c r="CD12" i="15"/>
  <c r="JK12" i="15" s="1"/>
  <c r="G220" i="8"/>
  <c r="CD11" i="15" s="1"/>
  <c r="JK11" i="15" s="1"/>
  <c r="CM12" i="15"/>
  <c r="P220" i="8"/>
  <c r="CM11" i="15" s="1"/>
  <c r="CR12" i="15"/>
  <c r="JY12" i="15" s="1"/>
  <c r="U220" i="8"/>
  <c r="CR11" i="15" s="1"/>
  <c r="JY11" i="15" s="1"/>
  <c r="CG12" i="15"/>
  <c r="JN12" i="15" s="1"/>
  <c r="J220" i="8"/>
  <c r="CG11" i="15" s="1"/>
  <c r="JN11" i="15" s="1"/>
  <c r="CP12" i="15"/>
  <c r="JW12" i="15" s="1"/>
  <c r="S220" i="8"/>
  <c r="CP11" i="15" s="1"/>
  <c r="JW11" i="15" s="1"/>
  <c r="CB12" i="15"/>
  <c r="E220" i="8"/>
  <c r="CB11" i="15" s="1"/>
  <c r="JI11" i="15" s="1"/>
  <c r="CF12" i="15"/>
  <c r="I220" i="8"/>
  <c r="CF11" i="15" s="1"/>
  <c r="CO12" i="15"/>
  <c r="JV12" i="15" s="1"/>
  <c r="BZ12" i="15"/>
  <c r="C220" i="8"/>
  <c r="BZ11" i="15" s="1"/>
  <c r="CI12" i="15"/>
  <c r="JP12" i="15" s="1"/>
  <c r="L220" i="8"/>
  <c r="CI11" i="15" s="1"/>
  <c r="JP11" i="15" s="1"/>
  <c r="BY12" i="15"/>
  <c r="CH12" i="15"/>
  <c r="JO12" i="15" s="1"/>
  <c r="K220" i="8"/>
  <c r="CH11" i="15" s="1"/>
  <c r="JO11" i="15" s="1"/>
  <c r="IE4" i="14"/>
  <c r="HK4" i="15"/>
  <c r="IC11" i="14"/>
  <c r="HI11" i="15"/>
  <c r="ID4" i="14"/>
  <c r="F4" i="14" s="1"/>
  <c r="HJ4" i="15"/>
  <c r="F4" i="15" s="1"/>
  <c r="IC4" i="14"/>
  <c r="HI4" i="15"/>
  <c r="ID11" i="14"/>
  <c r="F11" i="14" s="1"/>
  <c r="HJ11" i="15"/>
  <c r="IF4" i="14"/>
  <c r="HL4" i="15"/>
  <c r="S25" i="15"/>
  <c r="C25" i="15" s="1"/>
  <c r="Y25" i="15"/>
  <c r="X25" i="15"/>
  <c r="Z25" i="15" s="1"/>
  <c r="V25" i="15"/>
  <c r="Y28" i="15"/>
  <c r="S28" i="15"/>
  <c r="C28" i="15" s="1"/>
  <c r="X28" i="15"/>
  <c r="Z28" i="15" s="1"/>
  <c r="V28" i="15"/>
  <c r="U28" i="15"/>
  <c r="W28" i="15" s="1"/>
  <c r="X33" i="15"/>
  <c r="Z33" i="15" s="1"/>
  <c r="S33" i="15"/>
  <c r="C33" i="15" s="1"/>
  <c r="V33" i="15"/>
  <c r="Y33" i="15"/>
  <c r="S6" i="15"/>
  <c r="C6" i="15" s="1"/>
  <c r="U6" i="15"/>
  <c r="W6" i="15" s="1"/>
  <c r="V6" i="15"/>
  <c r="X6" i="15"/>
  <c r="Z6" i="15" s="1"/>
  <c r="Y6" i="15"/>
  <c r="S14" i="15"/>
  <c r="C14" i="15" s="1"/>
  <c r="X14" i="15"/>
  <c r="Z14" i="15" s="1"/>
  <c r="U14" i="15"/>
  <c r="W14" i="15" s="1"/>
  <c r="Y14" i="15"/>
  <c r="V14" i="15"/>
  <c r="Y16" i="15"/>
  <c r="S16" i="15"/>
  <c r="C16" i="15" s="1"/>
  <c r="X16" i="15"/>
  <c r="Z16" i="15" s="1"/>
  <c r="V16" i="15"/>
  <c r="U16" i="15"/>
  <c r="W16" i="15" s="1"/>
  <c r="Y18" i="15"/>
  <c r="X18" i="15"/>
  <c r="Z18" i="15" s="1"/>
  <c r="S18" i="15"/>
  <c r="C18" i="15" s="1"/>
  <c r="V18" i="15"/>
  <c r="U18" i="15"/>
  <c r="W18" i="15" s="1"/>
  <c r="Y20" i="15"/>
  <c r="S20" i="15"/>
  <c r="C20" i="15" s="1"/>
  <c r="X20" i="15"/>
  <c r="Z20" i="15" s="1"/>
  <c r="V20" i="15"/>
  <c r="U20" i="15"/>
  <c r="W20" i="15" s="1"/>
  <c r="Y22" i="15"/>
  <c r="X22" i="15"/>
  <c r="Z22" i="15" s="1"/>
  <c r="S22" i="15"/>
  <c r="C22" i="15" s="1"/>
  <c r="V22" i="15"/>
  <c r="U22" i="15"/>
  <c r="W22" i="15" s="1"/>
  <c r="Y24" i="15"/>
  <c r="S24" i="15"/>
  <c r="C24" i="15" s="1"/>
  <c r="X24" i="15"/>
  <c r="Z24" i="15" s="1"/>
  <c r="V24" i="15"/>
  <c r="U24" i="15"/>
  <c r="W24" i="15" s="1"/>
  <c r="S29" i="15"/>
  <c r="C29" i="15" s="1"/>
  <c r="Y29" i="15"/>
  <c r="V29" i="15"/>
  <c r="X29" i="15"/>
  <c r="Z29" i="15" s="1"/>
  <c r="Y32" i="15"/>
  <c r="S32" i="15"/>
  <c r="C32" i="15" s="1"/>
  <c r="X32" i="15"/>
  <c r="Z32" i="15" s="1"/>
  <c r="V32" i="15"/>
  <c r="U32" i="15"/>
  <c r="W32" i="15" s="1"/>
  <c r="U27" i="15"/>
  <c r="W27" i="15" s="1"/>
  <c r="U33" i="15"/>
  <c r="W33" i="15" s="1"/>
  <c r="V15" i="15"/>
  <c r="U17" i="15"/>
  <c r="W17" i="15" s="1"/>
  <c r="U19" i="15"/>
  <c r="W19" i="15" s="1"/>
  <c r="U21" i="15"/>
  <c r="W21" i="15" s="1"/>
  <c r="U23" i="15"/>
  <c r="W23" i="15" s="1"/>
  <c r="U25" i="15"/>
  <c r="W25" i="15" s="1"/>
  <c r="U31" i="15"/>
  <c r="W31" i="15" s="1"/>
  <c r="IF11" i="14"/>
  <c r="S11" i="14" s="1"/>
  <c r="HL11" i="15"/>
  <c r="IE11" i="14"/>
  <c r="HK11" i="15"/>
  <c r="V12" i="15"/>
  <c r="S12" i="15"/>
  <c r="C12" i="15" s="1"/>
  <c r="X12" i="15"/>
  <c r="Z12" i="15" s="1"/>
  <c r="U12" i="15"/>
  <c r="W12" i="15" s="1"/>
  <c r="Y12" i="15"/>
  <c r="V5" i="15"/>
  <c r="U5" i="15"/>
  <c r="W5" i="15" s="1"/>
  <c r="Y27" i="15"/>
  <c r="S27" i="15"/>
  <c r="C27" i="15" s="1"/>
  <c r="V27" i="15"/>
  <c r="X27" i="15"/>
  <c r="Z27" i="15" s="1"/>
  <c r="Y30" i="15"/>
  <c r="X30" i="15"/>
  <c r="Z30" i="15" s="1"/>
  <c r="S30" i="15"/>
  <c r="C30" i="15" s="1"/>
  <c r="V30" i="15"/>
  <c r="U30" i="15"/>
  <c r="W30" i="15" s="1"/>
  <c r="V13" i="15"/>
  <c r="X13" i="15"/>
  <c r="Z13" i="15" s="1"/>
  <c r="S13" i="15"/>
  <c r="C13" i="15" s="1"/>
  <c r="Y13" i="15"/>
  <c r="U13" i="15"/>
  <c r="W13" i="15" s="1"/>
  <c r="U15" i="15"/>
  <c r="W15" i="15" s="1"/>
  <c r="Y15" i="15"/>
  <c r="S15" i="15"/>
  <c r="C15" i="15" s="1"/>
  <c r="X15" i="15"/>
  <c r="Z15" i="15" s="1"/>
  <c r="S17" i="15"/>
  <c r="C17" i="15" s="1"/>
  <c r="Y17" i="15"/>
  <c r="X17" i="15"/>
  <c r="Z17" i="15" s="1"/>
  <c r="V17" i="15"/>
  <c r="Y19" i="15"/>
  <c r="S19" i="15"/>
  <c r="C19" i="15" s="1"/>
  <c r="V19" i="15"/>
  <c r="X19" i="15"/>
  <c r="Z19" i="15" s="1"/>
  <c r="S21" i="15"/>
  <c r="C21" i="15" s="1"/>
  <c r="Y21" i="15"/>
  <c r="V21" i="15"/>
  <c r="X21" i="15"/>
  <c r="Z21" i="15" s="1"/>
  <c r="Y23" i="15"/>
  <c r="S23" i="15"/>
  <c r="C23" i="15" s="1"/>
  <c r="X23" i="15"/>
  <c r="Z23" i="15" s="1"/>
  <c r="V23" i="15"/>
  <c r="Y26" i="15"/>
  <c r="X26" i="15"/>
  <c r="Z26" i="15" s="1"/>
  <c r="S26" i="15"/>
  <c r="C26" i="15" s="1"/>
  <c r="V26" i="15"/>
  <c r="U26" i="15"/>
  <c r="W26" i="15" s="1"/>
  <c r="Y31" i="15"/>
  <c r="S31" i="15"/>
  <c r="C31" i="15" s="1"/>
  <c r="X31" i="15"/>
  <c r="Z31" i="15" s="1"/>
  <c r="V31" i="15"/>
  <c r="F5" i="15"/>
  <c r="Y5" i="15"/>
  <c r="X5" i="15"/>
  <c r="Z5" i="15" s="1"/>
  <c r="CV4" i="14"/>
  <c r="LH4" i="14" s="1"/>
  <c r="CO4" i="14"/>
  <c r="DB8" i="14"/>
  <c r="LN8" i="14" s="1"/>
  <c r="KS8" i="14" s="1"/>
  <c r="DA4" i="14"/>
  <c r="CS4" i="14"/>
  <c r="CJ4" i="14"/>
  <c r="KV4" i="14" s="1"/>
  <c r="CI4" i="14"/>
  <c r="DB4" i="14"/>
  <c r="LN4" i="14" s="1"/>
  <c r="CX4" i="14"/>
  <c r="LJ4" i="14" s="1"/>
  <c r="CT4" i="14"/>
  <c r="LF4" i="14" s="1"/>
  <c r="CP4" i="14"/>
  <c r="LB4" i="14" s="1"/>
  <c r="CK4" i="14"/>
  <c r="CI11" i="14"/>
  <c r="CY11" i="14"/>
  <c r="CO11" i="14"/>
  <c r="CJ11" i="14"/>
  <c r="KV11" i="14" s="1"/>
  <c r="KA11" i="14" s="1"/>
  <c r="CZ11" i="14"/>
  <c r="LL11" i="14" s="1"/>
  <c r="KQ11" i="14" s="1"/>
  <c r="CM10" i="14"/>
  <c r="CU10" i="14"/>
  <c r="CP10" i="14"/>
  <c r="LB10" i="14" s="1"/>
  <c r="KG10" i="14" s="1"/>
  <c r="CX10" i="14"/>
  <c r="LJ10" i="14" s="1"/>
  <c r="KO10" i="14" s="1"/>
  <c r="CO10" i="14"/>
  <c r="CW10" i="14"/>
  <c r="CV10" i="14"/>
  <c r="LH10" i="14" s="1"/>
  <c r="KM10" i="14" s="1"/>
  <c r="CO8" i="14"/>
  <c r="CY4" i="14"/>
  <c r="CU4" i="14"/>
  <c r="CQ4" i="14"/>
  <c r="CL4" i="14"/>
  <c r="KX4" i="14" s="1"/>
  <c r="CL11" i="14"/>
  <c r="KX11" i="14" s="1"/>
  <c r="KC11" i="14" s="1"/>
  <c r="CU11" i="14"/>
  <c r="CK11" i="14"/>
  <c r="CX11" i="14"/>
  <c r="LJ11" i="14" s="1"/>
  <c r="KO11" i="14" s="1"/>
  <c r="CV11" i="14"/>
  <c r="LH11" i="14" s="1"/>
  <c r="KM11" i="14" s="1"/>
  <c r="CJ10" i="14"/>
  <c r="KV10" i="14" s="1"/>
  <c r="KA10" i="14" s="1"/>
  <c r="CR4" i="14"/>
  <c r="LD4" i="14" s="1"/>
  <c r="CQ11" i="14"/>
  <c r="CT11" i="14"/>
  <c r="LF11" i="14" s="1"/>
  <c r="KK11" i="14" s="1"/>
  <c r="CW11" i="14"/>
  <c r="CR11" i="14"/>
  <c r="LD11" i="14" s="1"/>
  <c r="KI11" i="14" s="1"/>
  <c r="DA11" i="14"/>
  <c r="CI10" i="14"/>
  <c r="CQ10" i="14"/>
  <c r="CY10" i="14"/>
  <c r="CL10" i="14"/>
  <c r="KX10" i="14" s="1"/>
  <c r="KC10" i="14" s="1"/>
  <c r="CT10" i="14"/>
  <c r="LF10" i="14" s="1"/>
  <c r="KK10" i="14" s="1"/>
  <c r="DB10" i="14"/>
  <c r="LN10" i="14" s="1"/>
  <c r="KS10" i="14" s="1"/>
  <c r="CK10" i="14"/>
  <c r="CS10" i="14"/>
  <c r="DA10" i="14"/>
  <c r="CN10" i="14"/>
  <c r="KZ10" i="14" s="1"/>
  <c r="KE10" i="14" s="1"/>
  <c r="CZ10" i="14"/>
  <c r="LL10" i="14" s="1"/>
  <c r="KQ10" i="14" s="1"/>
  <c r="DA8" i="14"/>
  <c r="CZ4" i="14"/>
  <c r="LL4" i="14" s="1"/>
  <c r="CM4" i="14"/>
  <c r="CW4" i="14"/>
  <c r="CN4" i="14"/>
  <c r="KZ4" i="14" s="1"/>
  <c r="CM11" i="14"/>
  <c r="CP11" i="14"/>
  <c r="LB11" i="14" s="1"/>
  <c r="KG11" i="14" s="1"/>
  <c r="CS11" i="14"/>
  <c r="CN11" i="14"/>
  <c r="KZ11" i="14" s="1"/>
  <c r="KE11" i="14" s="1"/>
  <c r="DB11" i="14"/>
  <c r="LN11" i="14" s="1"/>
  <c r="KS11" i="14" s="1"/>
  <c r="CR10" i="14"/>
  <c r="LD10" i="14" s="1"/>
  <c r="KI10" i="14" s="1"/>
  <c r="FX6" i="14"/>
  <c r="FW6" i="14"/>
  <c r="FV6" i="14"/>
  <c r="T16" i="14"/>
  <c r="T33" i="14"/>
  <c r="T23" i="14"/>
  <c r="T32" i="14"/>
  <c r="T27" i="14"/>
  <c r="T22" i="14"/>
  <c r="T17" i="14"/>
  <c r="T12" i="14"/>
  <c r="T18" i="14"/>
  <c r="E7" i="7"/>
  <c r="F8" i="7"/>
  <c r="I9" i="7"/>
  <c r="F9" i="7"/>
  <c r="I4" i="7"/>
  <c r="T7" i="8"/>
  <c r="H7" i="8"/>
  <c r="R7" i="9"/>
  <c r="M7" i="9"/>
  <c r="K7" i="9"/>
  <c r="O7" i="9"/>
  <c r="N7" i="9"/>
  <c r="P7" i="9"/>
  <c r="H7" i="9"/>
  <c r="D7" i="9"/>
  <c r="S8" i="8"/>
  <c r="CP8" i="15" s="1"/>
  <c r="E8" i="8"/>
  <c r="CB8" i="15" s="1"/>
  <c r="JI8" i="15" s="1"/>
  <c r="C8" i="8"/>
  <c r="P8" i="8"/>
  <c r="G8" i="8"/>
  <c r="M8" i="8"/>
  <c r="N8" i="8"/>
  <c r="CK8" i="15" s="1"/>
  <c r="F8" i="8"/>
  <c r="K8" i="8"/>
  <c r="O8" i="8"/>
  <c r="CL8" i="15" s="1"/>
  <c r="J8" i="8"/>
  <c r="CG8" i="15" s="1"/>
  <c r="I8" i="8"/>
  <c r="CF8" i="15" s="1"/>
  <c r="B8" i="8"/>
  <c r="R8" i="8"/>
  <c r="CO8" i="15" s="1"/>
  <c r="Q8" i="8"/>
  <c r="CN8" i="15" s="1"/>
  <c r="L8" i="8"/>
  <c r="D8" i="8"/>
  <c r="CA8" i="15" s="1"/>
  <c r="JH8" i="15" s="1"/>
  <c r="G8" i="7"/>
  <c r="G9" i="7"/>
  <c r="H8" i="7"/>
  <c r="G4" i="7"/>
  <c r="H4" i="7"/>
  <c r="H10" i="7"/>
  <c r="I10" i="7"/>
  <c r="B7" i="9"/>
  <c r="E7" i="9"/>
  <c r="C7" i="9"/>
  <c r="I7" i="9"/>
  <c r="F7" i="9"/>
  <c r="J7" i="9"/>
  <c r="G7" i="9"/>
  <c r="H9" i="7"/>
  <c r="F10" i="7"/>
  <c r="G10" i="7"/>
  <c r="C7" i="7"/>
  <c r="D7" i="7"/>
  <c r="B7" i="7"/>
  <c r="E3" i="7"/>
  <c r="V3" i="7" s="1"/>
  <c r="Y33" i="7" s="1"/>
  <c r="Z32" i="7" s="1"/>
  <c r="D3" i="7"/>
  <c r="U3" i="7" s="1"/>
  <c r="W33" i="7" s="1"/>
  <c r="AB32" i="7" s="1"/>
  <c r="F3" i="7"/>
  <c r="Q3" i="7" s="1"/>
  <c r="Q33" i="7" s="1"/>
  <c r="B3" i="7"/>
  <c r="S3" i="7" s="1"/>
  <c r="S33" i="7" s="1"/>
  <c r="AF32" i="7" s="1"/>
  <c r="G3" i="7"/>
  <c r="O3" i="7" s="1"/>
  <c r="O33" i="7" s="1"/>
  <c r="AL32" i="7" s="1"/>
  <c r="C3" i="7"/>
  <c r="T3" i="7" s="1"/>
  <c r="U33" i="7" s="1"/>
  <c r="AD32" i="7" s="1"/>
  <c r="I3" i="7"/>
  <c r="K3" i="7" s="1"/>
  <c r="K33" i="7" s="1"/>
  <c r="AH32" i="7" s="1"/>
  <c r="HW9" i="14" l="1"/>
  <c r="HI9" i="14" s="1"/>
  <c r="KT5" i="14"/>
  <c r="KT6" i="14"/>
  <c r="LM8" i="14"/>
  <c r="KR8" i="14" s="1"/>
  <c r="LM11" i="14"/>
  <c r="KR11" i="14" s="1"/>
  <c r="LC11" i="14"/>
  <c r="KH11" i="14" s="1"/>
  <c r="KU11" i="14"/>
  <c r="JZ11" i="14" s="1"/>
  <c r="KY4" i="14"/>
  <c r="LC10" i="14"/>
  <c r="KH10" i="14" s="1"/>
  <c r="LI11" i="14"/>
  <c r="KN11" i="14" s="1"/>
  <c r="LG11" i="14"/>
  <c r="KL11" i="14" s="1"/>
  <c r="LG4" i="14"/>
  <c r="LI10" i="14"/>
  <c r="KN10" i="14" s="1"/>
  <c r="LG10" i="14"/>
  <c r="KL10" i="14" s="1"/>
  <c r="LA11" i="14"/>
  <c r="KF11" i="14" s="1"/>
  <c r="KU4" i="14"/>
  <c r="LE4" i="14"/>
  <c r="LE11" i="14"/>
  <c r="KJ11" i="14" s="1"/>
  <c r="LI4" i="14"/>
  <c r="KW10" i="14"/>
  <c r="KB10" i="14" s="1"/>
  <c r="LK10" i="14"/>
  <c r="KP10" i="14" s="1"/>
  <c r="KW11" i="14"/>
  <c r="KB11" i="14" s="1"/>
  <c r="LC4" i="14"/>
  <c r="KW4" i="14"/>
  <c r="LM4" i="14"/>
  <c r="LA8" i="14"/>
  <c r="KF8" i="14" s="1"/>
  <c r="LE10" i="14"/>
  <c r="KJ10" i="14" s="1"/>
  <c r="KY11" i="14"/>
  <c r="KD11" i="14" s="1"/>
  <c r="LM10" i="14"/>
  <c r="KR10" i="14" s="1"/>
  <c r="KU10" i="14"/>
  <c r="JZ10" i="14" s="1"/>
  <c r="LK4" i="14"/>
  <c r="LA10" i="14"/>
  <c r="KF10" i="14" s="1"/>
  <c r="KY10" i="14"/>
  <c r="KD10" i="14" s="1"/>
  <c r="LK11" i="14"/>
  <c r="KP11" i="14" s="1"/>
  <c r="LA4" i="14"/>
  <c r="JS9" i="14"/>
  <c r="X4" i="14"/>
  <c r="Z4" i="14" s="1"/>
  <c r="CU28" i="15"/>
  <c r="J28" i="15" s="1"/>
  <c r="K28" i="15" s="1"/>
  <c r="JK9" i="14"/>
  <c r="HV9" i="14"/>
  <c r="HL9" i="14" s="1"/>
  <c r="JR9" i="14"/>
  <c r="Z32" i="14"/>
  <c r="W164" i="14"/>
  <c r="W145" i="14"/>
  <c r="W128" i="14"/>
  <c r="Z104" i="14"/>
  <c r="Z86" i="14"/>
  <c r="W78" i="14"/>
  <c r="Z70" i="14"/>
  <c r="W49" i="14"/>
  <c r="Z46" i="14"/>
  <c r="Z43" i="14"/>
  <c r="W40" i="14"/>
  <c r="Z134" i="14"/>
  <c r="W108" i="14"/>
  <c r="W101" i="14"/>
  <c r="Z85" i="14"/>
  <c r="Z77" i="14"/>
  <c r="W68" i="14"/>
  <c r="Z47" i="14"/>
  <c r="W157" i="14"/>
  <c r="Z121" i="14"/>
  <c r="W103" i="14"/>
  <c r="W83" i="14"/>
  <c r="Z58" i="14"/>
  <c r="Z163" i="14"/>
  <c r="W144" i="14"/>
  <c r="W120" i="14"/>
  <c r="W114" i="14"/>
  <c r="Z98" i="14"/>
  <c r="W91" i="14"/>
  <c r="W69" i="14"/>
  <c r="W168" i="14"/>
  <c r="Z132" i="14"/>
  <c r="W124" i="14"/>
  <c r="W110" i="14"/>
  <c r="Z100" i="14"/>
  <c r="Z74" i="14"/>
  <c r="Z52" i="14"/>
  <c r="Z48" i="14"/>
  <c r="Z45" i="14"/>
  <c r="Z39" i="14"/>
  <c r="Z37" i="14"/>
  <c r="Z147" i="14"/>
  <c r="W147" i="14"/>
  <c r="W139" i="14"/>
  <c r="Z113" i="14"/>
  <c r="W105" i="14"/>
  <c r="W97" i="14"/>
  <c r="Z81" i="14"/>
  <c r="Z57" i="14"/>
  <c r="Z35" i="14"/>
  <c r="Z117" i="14"/>
  <c r="Z63" i="14"/>
  <c r="W167" i="14"/>
  <c r="Z148" i="14"/>
  <c r="W131" i="14"/>
  <c r="W123" i="14"/>
  <c r="W116" i="14"/>
  <c r="Z109" i="14"/>
  <c r="Z102" i="14"/>
  <c r="W89" i="14"/>
  <c r="Z64" i="14"/>
  <c r="W55" i="14"/>
  <c r="W15" i="14"/>
  <c r="Z17" i="14"/>
  <c r="W6" i="14"/>
  <c r="W12" i="14"/>
  <c r="W22" i="14"/>
  <c r="W29" i="14"/>
  <c r="Z30" i="14"/>
  <c r="Z22" i="14"/>
  <c r="Z16" i="14"/>
  <c r="Z14" i="14"/>
  <c r="C19" i="14"/>
  <c r="W30" i="14"/>
  <c r="W32" i="14"/>
  <c r="W18" i="14"/>
  <c r="Z164" i="14"/>
  <c r="W156" i="14"/>
  <c r="Z128" i="14"/>
  <c r="Z119" i="14"/>
  <c r="Z112" i="14"/>
  <c r="Z78" i="14"/>
  <c r="W62" i="14"/>
  <c r="Z56" i="14"/>
  <c r="W46" i="14"/>
  <c r="W142" i="14"/>
  <c r="Z126" i="14"/>
  <c r="W118" i="14"/>
  <c r="Z101" i="14"/>
  <c r="Z68" i="14"/>
  <c r="W61" i="14"/>
  <c r="Z54" i="14"/>
  <c r="W165" i="14"/>
  <c r="Z149" i="14"/>
  <c r="Z143" i="14"/>
  <c r="Z129" i="14"/>
  <c r="W94" i="14"/>
  <c r="Z83" i="14"/>
  <c r="Z75" i="14"/>
  <c r="W67" i="14"/>
  <c r="Z44" i="14"/>
  <c r="W151" i="14"/>
  <c r="W127" i="14"/>
  <c r="Z120" i="14"/>
  <c r="Z106" i="14"/>
  <c r="Z76" i="14"/>
  <c r="W51" i="14"/>
  <c r="W152" i="14"/>
  <c r="W140" i="14"/>
  <c r="W115" i="14"/>
  <c r="W82" i="14"/>
  <c r="W74" i="14"/>
  <c r="Z66" i="14"/>
  <c r="W59" i="14"/>
  <c r="W39" i="14"/>
  <c r="W37" i="14"/>
  <c r="Z154" i="14"/>
  <c r="Z139" i="14"/>
  <c r="W130" i="14"/>
  <c r="W122" i="14"/>
  <c r="W90" i="14"/>
  <c r="W72" i="14"/>
  <c r="W65" i="14"/>
  <c r="W50" i="14"/>
  <c r="W162" i="14"/>
  <c r="W153" i="14"/>
  <c r="W146" i="14"/>
  <c r="W117" i="14"/>
  <c r="W107" i="14"/>
  <c r="Z99" i="14"/>
  <c r="W87" i="14"/>
  <c r="Z87" i="14"/>
  <c r="W79" i="14"/>
  <c r="Z167" i="14"/>
  <c r="Z159" i="14"/>
  <c r="W141" i="14"/>
  <c r="Z123" i="14"/>
  <c r="W109" i="14"/>
  <c r="Z89" i="14"/>
  <c r="Z73" i="14"/>
  <c r="W42" i="14"/>
  <c r="Z15" i="14"/>
  <c r="W17" i="14"/>
  <c r="Z21" i="14"/>
  <c r="Z26" i="14"/>
  <c r="Z18" i="14"/>
  <c r="C14" i="14"/>
  <c r="W23" i="14"/>
  <c r="C25" i="14"/>
  <c r="Z29" i="14"/>
  <c r="Z25" i="14"/>
  <c r="Z6" i="14"/>
  <c r="Z31" i="14"/>
  <c r="Z13" i="14"/>
  <c r="Z23" i="14"/>
  <c r="W26" i="14"/>
  <c r="Z156" i="14"/>
  <c r="W136" i="14"/>
  <c r="Z136" i="14"/>
  <c r="W119" i="14"/>
  <c r="W104" i="14"/>
  <c r="Z96" i="14"/>
  <c r="W70" i="14"/>
  <c r="Z62" i="14"/>
  <c r="W56" i="14"/>
  <c r="Z40" i="14"/>
  <c r="W38" i="14"/>
  <c r="W36" i="14"/>
  <c r="Z166" i="14"/>
  <c r="Z158" i="14"/>
  <c r="Z150" i="14"/>
  <c r="Z142" i="14"/>
  <c r="W134" i="14"/>
  <c r="Z108" i="14"/>
  <c r="Z93" i="14"/>
  <c r="W85" i="14"/>
  <c r="W47" i="14"/>
  <c r="Z165" i="14"/>
  <c r="Z157" i="14"/>
  <c r="W143" i="14"/>
  <c r="Z135" i="14"/>
  <c r="W129" i="14"/>
  <c r="W121" i="14"/>
  <c r="W111" i="14"/>
  <c r="Z103" i="14"/>
  <c r="Z94" i="14"/>
  <c r="W58" i="14"/>
  <c r="W163" i="14"/>
  <c r="Z144" i="14"/>
  <c r="Z137" i="14"/>
  <c r="W106" i="14"/>
  <c r="W98" i="14"/>
  <c r="W84" i="14"/>
  <c r="W76" i="14"/>
  <c r="Z69" i="14"/>
  <c r="W60" i="14"/>
  <c r="W160" i="14"/>
  <c r="W132" i="14"/>
  <c r="Z124" i="14"/>
  <c r="W100" i="14"/>
  <c r="Z92" i="14"/>
  <c r="W48" i="14"/>
  <c r="W45" i="14"/>
  <c r="Z41" i="14"/>
  <c r="W169" i="14"/>
  <c r="Z161" i="14"/>
  <c r="W154" i="14"/>
  <c r="Z130" i="14"/>
  <c r="Z105" i="14"/>
  <c r="W57" i="14"/>
  <c r="Z50" i="14"/>
  <c r="W35" i="14"/>
  <c r="Z162" i="14"/>
  <c r="W133" i="14"/>
  <c r="Z125" i="14"/>
  <c r="Z107" i="14"/>
  <c r="W71" i="14"/>
  <c r="W63" i="14"/>
  <c r="Z53" i="14"/>
  <c r="W148" i="14"/>
  <c r="Z141" i="14"/>
  <c r="Z131" i="14"/>
  <c r="Z95" i="14"/>
  <c r="W80" i="14"/>
  <c r="W19" i="14"/>
  <c r="W25" i="14"/>
  <c r="Z19" i="14"/>
  <c r="Z27" i="14"/>
  <c r="Z33" i="14"/>
  <c r="Z12" i="14"/>
  <c r="C30" i="14"/>
  <c r="W28" i="14"/>
  <c r="W20" i="14"/>
  <c r="Z5" i="14"/>
  <c r="C11" i="14"/>
  <c r="Z28" i="14"/>
  <c r="W16" i="14"/>
  <c r="W27" i="14"/>
  <c r="W14" i="14"/>
  <c r="Z145" i="14"/>
  <c r="W112" i="14"/>
  <c r="W96" i="14"/>
  <c r="W86" i="14"/>
  <c r="Z49" i="14"/>
  <c r="W43" i="14"/>
  <c r="Z38" i="14"/>
  <c r="Z36" i="14"/>
  <c r="W166" i="14"/>
  <c r="W158" i="14"/>
  <c r="W150" i="14"/>
  <c r="W126" i="14"/>
  <c r="Z118" i="14"/>
  <c r="W93" i="14"/>
  <c r="W77" i="14"/>
  <c r="Z61" i="14"/>
  <c r="W54" i="14"/>
  <c r="W149" i="14"/>
  <c r="W135" i="14"/>
  <c r="Z111" i="14"/>
  <c r="W75" i="14"/>
  <c r="Z67" i="14"/>
  <c r="W44" i="14"/>
  <c r="Z151" i="14"/>
  <c r="W137" i="14"/>
  <c r="Z127" i="14"/>
  <c r="Z114" i="14"/>
  <c r="Z91" i="14"/>
  <c r="Z84" i="14"/>
  <c r="Z60" i="14"/>
  <c r="Z51" i="14"/>
  <c r="Z168" i="14"/>
  <c r="Z160" i="14"/>
  <c r="Z152" i="14"/>
  <c r="Z140" i="14"/>
  <c r="Z115" i="14"/>
  <c r="Z110" i="14"/>
  <c r="W92" i="14"/>
  <c r="Z82" i="14"/>
  <c r="W66" i="14"/>
  <c r="Z59" i="14"/>
  <c r="W52" i="14"/>
  <c r="W41" i="14"/>
  <c r="Z169" i="14"/>
  <c r="W161" i="14"/>
  <c r="Z122" i="14"/>
  <c r="W113" i="14"/>
  <c r="Z97" i="14"/>
  <c r="Z90" i="14"/>
  <c r="W81" i="14"/>
  <c r="Z72" i="14"/>
  <c r="Z65" i="14"/>
  <c r="Z153" i="14"/>
  <c r="Z146" i="14"/>
  <c r="W138" i="14"/>
  <c r="Z138" i="14"/>
  <c r="Z133" i="14"/>
  <c r="W125" i="14"/>
  <c r="W99" i="14"/>
  <c r="Z79" i="14"/>
  <c r="Z71" i="14"/>
  <c r="W53" i="14"/>
  <c r="W159" i="14"/>
  <c r="Z116" i="14"/>
  <c r="W102" i="14"/>
  <c r="W95" i="14"/>
  <c r="Z80" i="14"/>
  <c r="W73" i="14"/>
  <c r="W64" i="14"/>
  <c r="Z55" i="14"/>
  <c r="Z42" i="14"/>
  <c r="C29" i="14"/>
  <c r="W31" i="14"/>
  <c r="W13" i="14"/>
  <c r="Z20" i="14"/>
  <c r="Z24" i="14"/>
  <c r="W21" i="14"/>
  <c r="W33" i="14"/>
  <c r="W24" i="14"/>
  <c r="CV21" i="15"/>
  <c r="J21" i="15" s="1"/>
  <c r="K21" i="15" s="1"/>
  <c r="FP32" i="15"/>
  <c r="HD32" i="15" s="1"/>
  <c r="GP32" i="15" s="1"/>
  <c r="CU17" i="15"/>
  <c r="CT15" i="15"/>
  <c r="FM27" i="15"/>
  <c r="HA27" i="15" s="1"/>
  <c r="GQ27" i="15" s="1"/>
  <c r="CT19" i="15"/>
  <c r="FO17" i="15"/>
  <c r="HC17" i="15" s="1"/>
  <c r="GO17" i="15" s="1"/>
  <c r="L77" i="15"/>
  <c r="M77" i="15" s="1"/>
  <c r="FP24" i="15"/>
  <c r="HD24" i="15" s="1"/>
  <c r="GP24" i="15" s="1"/>
  <c r="CS24" i="15"/>
  <c r="FM21" i="15"/>
  <c r="HA21" i="15" s="1"/>
  <c r="GQ21" i="15" s="1"/>
  <c r="FM29" i="15"/>
  <c r="HA29" i="15" s="1"/>
  <c r="GQ29" i="15" s="1"/>
  <c r="CV15" i="15"/>
  <c r="FO23" i="15"/>
  <c r="FA23" i="15" s="1"/>
  <c r="CV18" i="15"/>
  <c r="FO22" i="15"/>
  <c r="HC22" i="15" s="1"/>
  <c r="GO22" i="15" s="1"/>
  <c r="FM16" i="15"/>
  <c r="HA16" i="15" s="1"/>
  <c r="GQ16" i="15" s="1"/>
  <c r="CU25" i="15"/>
  <c r="J25" i="15" s="1"/>
  <c r="K25" i="15" s="1"/>
  <c r="FP14" i="15"/>
  <c r="HD14" i="15" s="1"/>
  <c r="GP14" i="15" s="1"/>
  <c r="CU20" i="15"/>
  <c r="CS18" i="15"/>
  <c r="CS15" i="15"/>
  <c r="CV29" i="15"/>
  <c r="J29" i="15" s="1"/>
  <c r="K29" i="15" s="1"/>
  <c r="FO14" i="15"/>
  <c r="HC14" i="15" s="1"/>
  <c r="GO14" i="15" s="1"/>
  <c r="CV26" i="15"/>
  <c r="CV5" i="15"/>
  <c r="J5" i="15" s="1"/>
  <c r="K5" i="15" s="1"/>
  <c r="CS30" i="15"/>
  <c r="CS31" i="15"/>
  <c r="CU24" i="15"/>
  <c r="FN30" i="15"/>
  <c r="HB30" i="15" s="1"/>
  <c r="GR30" i="15" s="1"/>
  <c r="FN22" i="15"/>
  <c r="FD22" i="15" s="1"/>
  <c r="CU15" i="15"/>
  <c r="FM32" i="15"/>
  <c r="HA32" i="15" s="1"/>
  <c r="GQ32" i="15" s="1"/>
  <c r="CS32" i="15"/>
  <c r="CS26" i="15"/>
  <c r="FN25" i="15"/>
  <c r="FD25" i="15" s="1"/>
  <c r="CV17" i="15"/>
  <c r="FO27" i="15"/>
  <c r="HC27" i="15" s="1"/>
  <c r="GO27" i="15" s="1"/>
  <c r="CS19" i="15"/>
  <c r="FN20" i="15"/>
  <c r="FD20" i="15" s="1"/>
  <c r="FP16" i="15"/>
  <c r="FB16" i="15" s="1"/>
  <c r="FM33" i="15"/>
  <c r="FC33" i="15" s="1"/>
  <c r="FN31" i="15"/>
  <c r="HB31" i="15" s="1"/>
  <c r="GR31" i="15" s="1"/>
  <c r="K87" i="15"/>
  <c r="FP25" i="15"/>
  <c r="HD25" i="15" s="1"/>
  <c r="GP25" i="15" s="1"/>
  <c r="FM22" i="15"/>
  <c r="HA22" i="15" s="1"/>
  <c r="GQ22" i="15" s="1"/>
  <c r="CT31" i="15"/>
  <c r="FP33" i="15"/>
  <c r="FB33" i="15" s="1"/>
  <c r="FP21" i="15"/>
  <c r="HD21" i="15" s="1"/>
  <c r="GP21" i="15" s="1"/>
  <c r="FO25" i="15"/>
  <c r="HC25" i="15" s="1"/>
  <c r="GO25" i="15" s="1"/>
  <c r="FN28" i="15"/>
  <c r="HB28" i="15" s="1"/>
  <c r="GR28" i="15" s="1"/>
  <c r="FP28" i="15"/>
  <c r="HD28" i="15" s="1"/>
  <c r="GP28" i="15" s="1"/>
  <c r="CT20" i="15"/>
  <c r="CS16" i="15"/>
  <c r="FM19" i="15"/>
  <c r="FC19" i="15" s="1"/>
  <c r="CT27" i="15"/>
  <c r="FP17" i="15"/>
  <c r="HD17" i="15" s="1"/>
  <c r="GP17" i="15" s="1"/>
  <c r="FN14" i="15"/>
  <c r="FD14" i="15" s="1"/>
  <c r="FP29" i="15"/>
  <c r="HD29" i="15" s="1"/>
  <c r="GP29" i="15" s="1"/>
  <c r="CT23" i="15"/>
  <c r="J23" i="15" s="1"/>
  <c r="K23" i="15" s="1"/>
  <c r="CU30" i="15"/>
  <c r="K60" i="15"/>
  <c r="FM23" i="15"/>
  <c r="HA23" i="15" s="1"/>
  <c r="GQ23" i="15" s="1"/>
  <c r="CV19" i="15"/>
  <c r="FO21" i="15"/>
  <c r="FA21" i="15" s="1"/>
  <c r="K134" i="15"/>
  <c r="L59" i="15"/>
  <c r="M59" i="15" s="1"/>
  <c r="K108" i="15"/>
  <c r="FP30" i="15"/>
  <c r="FB30" i="15" s="1"/>
  <c r="FP26" i="15"/>
  <c r="HD26" i="15" s="1"/>
  <c r="GP26" i="15" s="1"/>
  <c r="FP22" i="15"/>
  <c r="FB22" i="15" s="1"/>
  <c r="CT18" i="15"/>
  <c r="FN33" i="15"/>
  <c r="FD33" i="15" s="1"/>
  <c r="FN23" i="15"/>
  <c r="HB23" i="15" s="1"/>
  <c r="GR23" i="15" s="1"/>
  <c r="L39" i="15"/>
  <c r="M39" i="15" s="1"/>
  <c r="L86" i="15"/>
  <c r="M86" i="15" s="1"/>
  <c r="FM31" i="15"/>
  <c r="FC31" i="15" s="1"/>
  <c r="CV27" i="15"/>
  <c r="FO29" i="15"/>
  <c r="HC29" i="15" s="1"/>
  <c r="GO29" i="15" s="1"/>
  <c r="L138" i="15"/>
  <c r="M138" i="15" s="1"/>
  <c r="FO28" i="15"/>
  <c r="FA28" i="15" s="1"/>
  <c r="FM14" i="15"/>
  <c r="HA14" i="15" s="1"/>
  <c r="GQ14" i="15" s="1"/>
  <c r="CU26" i="15"/>
  <c r="K113" i="15"/>
  <c r="FO20" i="15"/>
  <c r="FA20" i="15" s="1"/>
  <c r="CS33" i="15"/>
  <c r="J33" i="15" s="1"/>
  <c r="K33" i="15" s="1"/>
  <c r="CU18" i="15"/>
  <c r="CV32" i="15"/>
  <c r="CV24" i="15"/>
  <c r="CV16" i="15"/>
  <c r="L130" i="15"/>
  <c r="M130" i="15" s="1"/>
  <c r="G189" i="7"/>
  <c r="HN7" i="15" s="1"/>
  <c r="HN8" i="15"/>
  <c r="F189" i="7"/>
  <c r="HM7" i="15" s="1"/>
  <c r="HM8" i="15"/>
  <c r="Y8" i="15"/>
  <c r="U8" i="15"/>
  <c r="W8" i="15" s="1"/>
  <c r="V8" i="15"/>
  <c r="X8" i="15"/>
  <c r="Z8" i="15" s="1"/>
  <c r="S8" i="15"/>
  <c r="I189" i="7"/>
  <c r="HP7" i="15" s="1"/>
  <c r="HP8" i="15"/>
  <c r="H189" i="7"/>
  <c r="HO7" i="15" s="1"/>
  <c r="HO8" i="15"/>
  <c r="AB35" i="15"/>
  <c r="AC35" i="15"/>
  <c r="D35" i="15"/>
  <c r="L53" i="15"/>
  <c r="M53" i="15" s="1"/>
  <c r="K53" i="15"/>
  <c r="L160" i="15"/>
  <c r="M160" i="15" s="1"/>
  <c r="K160" i="15"/>
  <c r="K95" i="15"/>
  <c r="L95" i="15"/>
  <c r="M95" i="15" s="1"/>
  <c r="L38" i="15"/>
  <c r="M38" i="15" s="1"/>
  <c r="K38" i="15"/>
  <c r="K94" i="15"/>
  <c r="L94" i="15"/>
  <c r="M94" i="15" s="1"/>
  <c r="K66" i="15"/>
  <c r="L66" i="15"/>
  <c r="M66" i="15" s="1"/>
  <c r="K93" i="15"/>
  <c r="L93" i="15"/>
  <c r="M93" i="15" s="1"/>
  <c r="K69" i="15"/>
  <c r="L69" i="15"/>
  <c r="M69" i="15" s="1"/>
  <c r="K82" i="15"/>
  <c r="L82" i="15"/>
  <c r="M82" i="15" s="1"/>
  <c r="L165" i="15"/>
  <c r="M165" i="15" s="1"/>
  <c r="K165" i="15"/>
  <c r="K139" i="15"/>
  <c r="L139" i="15"/>
  <c r="M139" i="15" s="1"/>
  <c r="K135" i="15"/>
  <c r="L135" i="15"/>
  <c r="M135" i="15" s="1"/>
  <c r="L84" i="15"/>
  <c r="M84" i="15" s="1"/>
  <c r="K84" i="15"/>
  <c r="K51" i="15"/>
  <c r="L51" i="15"/>
  <c r="M51" i="15" s="1"/>
  <c r="L58" i="15"/>
  <c r="M58" i="15" s="1"/>
  <c r="K58" i="15"/>
  <c r="L43" i="15"/>
  <c r="M43" i="15" s="1"/>
  <c r="K43" i="15"/>
  <c r="L80" i="15"/>
  <c r="M80" i="15" s="1"/>
  <c r="K80" i="15"/>
  <c r="L120" i="15"/>
  <c r="M120" i="15" s="1"/>
  <c r="K120" i="15"/>
  <c r="K144" i="15"/>
  <c r="L144" i="15"/>
  <c r="M144" i="15" s="1"/>
  <c r="K37" i="15"/>
  <c r="L37" i="15"/>
  <c r="M37" i="15" s="1"/>
  <c r="L128" i="15"/>
  <c r="M128" i="15" s="1"/>
  <c r="K128" i="15"/>
  <c r="IU10" i="15"/>
  <c r="P221" i="8"/>
  <c r="CM7" i="15" s="1"/>
  <c r="CM8" i="15"/>
  <c r="KD8" i="15" s="1"/>
  <c r="B221" i="8"/>
  <c r="BY7" i="15" s="1"/>
  <c r="BY8" i="15"/>
  <c r="G221" i="8"/>
  <c r="CD7" i="15" s="1"/>
  <c r="CD8" i="15"/>
  <c r="JV8" i="15"/>
  <c r="DI8" i="15"/>
  <c r="KE8" i="15"/>
  <c r="JS8" i="15"/>
  <c r="DF8" i="15"/>
  <c r="KC11" i="15"/>
  <c r="JM11" i="15"/>
  <c r="JU8" i="15"/>
  <c r="DH8" i="15"/>
  <c r="JN8" i="15"/>
  <c r="DA8" i="15"/>
  <c r="KH8" i="15"/>
  <c r="JR8" i="15"/>
  <c r="DE8" i="15"/>
  <c r="C221" i="8"/>
  <c r="BZ7" i="15" s="1"/>
  <c r="BZ8" i="15"/>
  <c r="CB4" i="15"/>
  <c r="JI4" i="15" s="1"/>
  <c r="JI12" i="15"/>
  <c r="DG12" i="15"/>
  <c r="FO12" i="15" s="1"/>
  <c r="FA12" i="15" s="1"/>
  <c r="JT12" i="15"/>
  <c r="KB12" i="15"/>
  <c r="JL12" i="15"/>
  <c r="KG12" i="15"/>
  <c r="KH12" i="15"/>
  <c r="KD12" i="15"/>
  <c r="JR12" i="15"/>
  <c r="KE12" i="15"/>
  <c r="JS12" i="15"/>
  <c r="JL8" i="15"/>
  <c r="CY8" i="15"/>
  <c r="HC35" i="15"/>
  <c r="GO35" i="15" s="1"/>
  <c r="FA35" i="15"/>
  <c r="DL7" i="15"/>
  <c r="FT7" i="15" s="1"/>
  <c r="JY7" i="15"/>
  <c r="IR5" i="15"/>
  <c r="JC5" i="15"/>
  <c r="IS5" i="15"/>
  <c r="JM8" i="15"/>
  <c r="CZ8" i="15"/>
  <c r="DG11" i="15"/>
  <c r="CS11" i="15" s="1"/>
  <c r="JT11" i="15"/>
  <c r="CY11" i="15"/>
  <c r="KB11" i="15"/>
  <c r="JL11" i="15"/>
  <c r="KG11" i="15"/>
  <c r="DE11" i="15"/>
  <c r="CU11" i="15" s="1"/>
  <c r="KH11" i="15"/>
  <c r="KD11" i="15"/>
  <c r="JR11" i="15"/>
  <c r="DF11" i="15"/>
  <c r="CV11" i="15" s="1"/>
  <c r="KE11" i="15"/>
  <c r="JS11" i="15"/>
  <c r="KF11" i="15"/>
  <c r="JZ11" i="15"/>
  <c r="JF11" i="15"/>
  <c r="HB35" i="15"/>
  <c r="GR35" i="15" s="1"/>
  <c r="FD35" i="15"/>
  <c r="HA35" i="15"/>
  <c r="GQ35" i="15" s="1"/>
  <c r="FC35" i="15"/>
  <c r="JY8" i="15"/>
  <c r="DL8" i="15"/>
  <c r="IV5" i="15"/>
  <c r="IQ5" i="15"/>
  <c r="IP5" i="15"/>
  <c r="IX5" i="15"/>
  <c r="JD5" i="15"/>
  <c r="L221" i="8"/>
  <c r="CI7" i="15" s="1"/>
  <c r="CI8" i="15"/>
  <c r="K221" i="8"/>
  <c r="CH7" i="15" s="1"/>
  <c r="CH8" i="15"/>
  <c r="BY4" i="15"/>
  <c r="KF12" i="15"/>
  <c r="JZ12" i="15"/>
  <c r="JF12" i="15"/>
  <c r="BZ4" i="15"/>
  <c r="KA12" i="15"/>
  <c r="JG12" i="15"/>
  <c r="KC12" i="15"/>
  <c r="JM12" i="15"/>
  <c r="DH12" i="15"/>
  <c r="CT12" i="15" s="1"/>
  <c r="JU12" i="15"/>
  <c r="CA4" i="15"/>
  <c r="JH4" i="15" s="1"/>
  <c r="JH12" i="15"/>
  <c r="DK7" i="15"/>
  <c r="FS7" i="15" s="1"/>
  <c r="JX7" i="15"/>
  <c r="IT5" i="15"/>
  <c r="IO5" i="15"/>
  <c r="F221" i="8"/>
  <c r="CC7" i="15" s="1"/>
  <c r="CC8" i="15"/>
  <c r="JW8" i="15"/>
  <c r="DJ8" i="15"/>
  <c r="M221" i="8"/>
  <c r="CJ7" i="15" s="1"/>
  <c r="CJ8" i="15"/>
  <c r="KA11" i="15"/>
  <c r="JG11" i="15"/>
  <c r="DH11" i="15"/>
  <c r="FP11" i="15" s="1"/>
  <c r="JU11" i="15"/>
  <c r="CY7" i="15"/>
  <c r="JL7" i="15"/>
  <c r="HD35" i="15"/>
  <c r="GP35" i="15" s="1"/>
  <c r="FB35" i="15"/>
  <c r="JX8" i="15"/>
  <c r="DK8" i="15"/>
  <c r="JA10" i="15"/>
  <c r="JB5" i="15"/>
  <c r="J35" i="15"/>
  <c r="JA5" i="15"/>
  <c r="IU5" i="15"/>
  <c r="FF10" i="15"/>
  <c r="GT10" i="15" s="1"/>
  <c r="JC10" i="15"/>
  <c r="IV10" i="15"/>
  <c r="IR10" i="15"/>
  <c r="IQ10" i="15"/>
  <c r="JD10" i="15"/>
  <c r="IS10" i="15"/>
  <c r="IO10" i="15"/>
  <c r="JB10" i="15"/>
  <c r="IT10" i="15"/>
  <c r="J6" i="14"/>
  <c r="L6" i="14" s="1"/>
  <c r="FU6" i="14"/>
  <c r="JE6" i="14" s="1"/>
  <c r="DP35" i="14"/>
  <c r="FX124" i="14"/>
  <c r="JS6" i="14"/>
  <c r="K50" i="14"/>
  <c r="K72" i="14"/>
  <c r="JW9" i="14"/>
  <c r="DN35" i="14"/>
  <c r="DM35" i="14"/>
  <c r="DO35" i="14"/>
  <c r="K45" i="14"/>
  <c r="JN9" i="14"/>
  <c r="JP9" i="14"/>
  <c r="JJ9" i="14"/>
  <c r="JL9" i="14"/>
  <c r="JO9" i="14"/>
  <c r="HW127" i="14"/>
  <c r="HI127" i="14" s="1"/>
  <c r="JI9" i="14"/>
  <c r="JX9" i="14"/>
  <c r="II9" i="14"/>
  <c r="IH9" i="14"/>
  <c r="JM9" i="14"/>
  <c r="HU104" i="14"/>
  <c r="HK104" i="14" s="1"/>
  <c r="J9" i="14"/>
  <c r="L9" i="14" s="1"/>
  <c r="M9" i="14" s="1"/>
  <c r="LU10" i="14"/>
  <c r="JU9" i="14"/>
  <c r="LW11" i="14"/>
  <c r="LV10" i="14"/>
  <c r="LW10" i="14"/>
  <c r="LU11" i="14"/>
  <c r="LV4" i="14"/>
  <c r="K89" i="14"/>
  <c r="K164" i="14"/>
  <c r="HZ9" i="14"/>
  <c r="JV9" i="14"/>
  <c r="LW4" i="14"/>
  <c r="LV11" i="14"/>
  <c r="LU4" i="14"/>
  <c r="K96" i="14"/>
  <c r="LT11" i="14"/>
  <c r="LP10" i="14"/>
  <c r="LS11" i="14"/>
  <c r="LO4" i="14"/>
  <c r="LR11" i="14"/>
  <c r="LR10" i="14"/>
  <c r="LO11" i="14"/>
  <c r="K40" i="14"/>
  <c r="IJ9" i="14"/>
  <c r="LR4" i="14"/>
  <c r="LQ4" i="14"/>
  <c r="V9" i="14"/>
  <c r="X9" i="14"/>
  <c r="Y9" i="14"/>
  <c r="U9" i="14"/>
  <c r="S9" i="14"/>
  <c r="LP4" i="14"/>
  <c r="FW9" i="14"/>
  <c r="JG9" i="14" s="1"/>
  <c r="HU9" i="14"/>
  <c r="HK9" i="14" s="1"/>
  <c r="FV9" i="14"/>
  <c r="JF9" i="14" s="1"/>
  <c r="HX9" i="14"/>
  <c r="HJ9" i="14" s="1"/>
  <c r="LS4" i="14"/>
  <c r="LT10" i="14"/>
  <c r="LQ11" i="14"/>
  <c r="LO10" i="14"/>
  <c r="LQ10" i="14"/>
  <c r="LS10" i="14"/>
  <c r="LP11" i="14"/>
  <c r="IG9" i="14"/>
  <c r="LT4" i="14"/>
  <c r="EA4" i="14"/>
  <c r="DM4" i="14" s="1"/>
  <c r="EE8" i="14"/>
  <c r="GM8" i="14" s="1"/>
  <c r="IA8" i="14" s="1"/>
  <c r="EC4" i="14"/>
  <c r="GK4" i="14" s="1"/>
  <c r="HY4" i="14" s="1"/>
  <c r="DX4" i="14"/>
  <c r="GF4" i="14" s="1"/>
  <c r="HT4" i="14" s="1"/>
  <c r="EF8" i="14"/>
  <c r="GN8" i="14" s="1"/>
  <c r="IB8" i="14" s="1"/>
  <c r="DS4" i="14"/>
  <c r="GA4" i="14" s="1"/>
  <c r="HO4" i="14" s="1"/>
  <c r="DT4" i="14"/>
  <c r="GB4" i="14" s="1"/>
  <c r="HP4" i="14" s="1"/>
  <c r="DQ4" i="14"/>
  <c r="FY4" i="14" s="1"/>
  <c r="HM4" i="14" s="1"/>
  <c r="DW4" i="14"/>
  <c r="GE4" i="14" s="1"/>
  <c r="HS4" i="14" s="1"/>
  <c r="DR4" i="14"/>
  <c r="FZ4" i="14" s="1"/>
  <c r="HN4" i="14" s="1"/>
  <c r="ED4" i="14"/>
  <c r="GL4" i="14" s="1"/>
  <c r="HZ4" i="14" s="1"/>
  <c r="DU4" i="14"/>
  <c r="GC4" i="14" s="1"/>
  <c r="HQ4" i="14" s="1"/>
  <c r="DS8" i="14"/>
  <c r="GA8" i="14" s="1"/>
  <c r="HO8" i="14" s="1"/>
  <c r="EF4" i="14"/>
  <c r="GN4" i="14" s="1"/>
  <c r="IB4" i="14" s="1"/>
  <c r="EE4" i="14"/>
  <c r="GM4" i="14" s="1"/>
  <c r="IA4" i="14" s="1"/>
  <c r="DZ4" i="14"/>
  <c r="GH4" i="14" s="1"/>
  <c r="HV4" i="14" s="1"/>
  <c r="HL4" i="14" s="1"/>
  <c r="HU127" i="14"/>
  <c r="HK127" i="14" s="1"/>
  <c r="FU61" i="14"/>
  <c r="K103" i="14"/>
  <c r="FW158" i="14"/>
  <c r="HW161" i="14"/>
  <c r="HI161" i="14" s="1"/>
  <c r="FW112" i="14"/>
  <c r="FX41" i="14"/>
  <c r="FX140" i="14"/>
  <c r="FV105" i="14"/>
  <c r="K98" i="14"/>
  <c r="HX167" i="14"/>
  <c r="HJ167" i="14" s="1"/>
  <c r="FX162" i="14"/>
  <c r="HW79" i="14"/>
  <c r="HI79" i="14" s="1"/>
  <c r="HV81" i="14"/>
  <c r="HL81" i="14" s="1"/>
  <c r="HW141" i="14"/>
  <c r="HI141" i="14" s="1"/>
  <c r="HX168" i="14"/>
  <c r="HJ168" i="14" s="1"/>
  <c r="FX36" i="14"/>
  <c r="FX100" i="14"/>
  <c r="HW123" i="14"/>
  <c r="HI123" i="14" s="1"/>
  <c r="FW71" i="14"/>
  <c r="FX105" i="14"/>
  <c r="HW80" i="14"/>
  <c r="HI80" i="14" s="1"/>
  <c r="FX115" i="14"/>
  <c r="FV115" i="14"/>
  <c r="FW81" i="14"/>
  <c r="FX92" i="14"/>
  <c r="FX64" i="14"/>
  <c r="HV79" i="14"/>
  <c r="HL79" i="14" s="1"/>
  <c r="FX56" i="14"/>
  <c r="HU64" i="14"/>
  <c r="HK64" i="14" s="1"/>
  <c r="FW64" i="14"/>
  <c r="FV134" i="14"/>
  <c r="FV56" i="14"/>
  <c r="FW87" i="14"/>
  <c r="HW85" i="14"/>
  <c r="HI85" i="14" s="1"/>
  <c r="FU85" i="14"/>
  <c r="FW61" i="14"/>
  <c r="FX67" i="14"/>
  <c r="HV67" i="14"/>
  <c r="HL67" i="14" s="1"/>
  <c r="HU63" i="14"/>
  <c r="HK63" i="14" s="1"/>
  <c r="FW63" i="14"/>
  <c r="HX53" i="14"/>
  <c r="HJ53" i="14" s="1"/>
  <c r="FV53" i="14"/>
  <c r="HX145" i="14"/>
  <c r="HJ145" i="14" s="1"/>
  <c r="HW35" i="14"/>
  <c r="HI35" i="14" s="1"/>
  <c r="FU35" i="14"/>
  <c r="IJ8" i="14"/>
  <c r="AA8" i="14" s="1"/>
  <c r="L170" i="14"/>
  <c r="M170" i="14" s="1"/>
  <c r="GJ17" i="14"/>
  <c r="HX17" i="14" s="1"/>
  <c r="HJ17" i="14" s="1"/>
  <c r="K13" i="15"/>
  <c r="J22" i="15"/>
  <c r="K22" i="15" s="1"/>
  <c r="J14" i="15"/>
  <c r="K14" i="15" s="1"/>
  <c r="K162" i="14"/>
  <c r="K70" i="14"/>
  <c r="K46" i="14"/>
  <c r="L13" i="15"/>
  <c r="M13" i="15" s="1"/>
  <c r="FV142" i="14"/>
  <c r="K65" i="14"/>
  <c r="K71" i="14"/>
  <c r="K38" i="14"/>
  <c r="K61" i="14"/>
  <c r="K41" i="14"/>
  <c r="K54" i="14"/>
  <c r="K57" i="14"/>
  <c r="K74" i="14"/>
  <c r="K67" i="14"/>
  <c r="K75" i="14"/>
  <c r="L119" i="14"/>
  <c r="M119" i="14" s="1"/>
  <c r="K119" i="14"/>
  <c r="L112" i="14"/>
  <c r="M112" i="14" s="1"/>
  <c r="K112" i="14"/>
  <c r="L168" i="14"/>
  <c r="M168" i="14" s="1"/>
  <c r="K168" i="14"/>
  <c r="L123" i="14"/>
  <c r="M123" i="14" s="1"/>
  <c r="K123" i="14"/>
  <c r="L106" i="14"/>
  <c r="M106" i="14" s="1"/>
  <c r="K106" i="14"/>
  <c r="L82" i="14"/>
  <c r="M82" i="14" s="1"/>
  <c r="K82" i="14"/>
  <c r="L157" i="14"/>
  <c r="M157" i="14" s="1"/>
  <c r="K157" i="14"/>
  <c r="L108" i="14"/>
  <c r="M108" i="14" s="1"/>
  <c r="K108" i="14"/>
  <c r="L44" i="14"/>
  <c r="M44" i="14" s="1"/>
  <c r="K44" i="14"/>
  <c r="L99" i="14"/>
  <c r="M99" i="14" s="1"/>
  <c r="K99" i="14"/>
  <c r="L43" i="14"/>
  <c r="M43" i="14" s="1"/>
  <c r="K43" i="14"/>
  <c r="L84" i="14"/>
  <c r="M84" i="14" s="1"/>
  <c r="K84" i="14"/>
  <c r="L160" i="14"/>
  <c r="M160" i="14" s="1"/>
  <c r="K160" i="14"/>
  <c r="L77" i="14"/>
  <c r="M77" i="14" s="1"/>
  <c r="K77" i="14"/>
  <c r="L92" i="14"/>
  <c r="M92" i="14" s="1"/>
  <c r="K92" i="14"/>
  <c r="L154" i="14"/>
  <c r="M154" i="14" s="1"/>
  <c r="K154" i="14"/>
  <c r="L79" i="14"/>
  <c r="M79" i="14" s="1"/>
  <c r="K79" i="14"/>
  <c r="L64" i="14"/>
  <c r="M64" i="14" s="1"/>
  <c r="K64" i="14"/>
  <c r="L81" i="14"/>
  <c r="M81" i="14" s="1"/>
  <c r="K81" i="14"/>
  <c r="L169" i="14"/>
  <c r="M169" i="14" s="1"/>
  <c r="K169" i="14"/>
  <c r="L146" i="14"/>
  <c r="M146" i="14" s="1"/>
  <c r="K146" i="14"/>
  <c r="L153" i="14"/>
  <c r="M153" i="14" s="1"/>
  <c r="K153" i="14"/>
  <c r="L63" i="14"/>
  <c r="M63" i="14" s="1"/>
  <c r="K63" i="14"/>
  <c r="L137" i="14"/>
  <c r="M137" i="14" s="1"/>
  <c r="K137" i="14"/>
  <c r="L145" i="14"/>
  <c r="M145" i="14" s="1"/>
  <c r="K145" i="14"/>
  <c r="L128" i="14"/>
  <c r="M128" i="14" s="1"/>
  <c r="K128" i="14"/>
  <c r="L166" i="14"/>
  <c r="M166" i="14" s="1"/>
  <c r="K166" i="14"/>
  <c r="L100" i="14"/>
  <c r="M100" i="14" s="1"/>
  <c r="K100" i="14"/>
  <c r="L68" i="14"/>
  <c r="M68" i="14" s="1"/>
  <c r="K68" i="14"/>
  <c r="L163" i="14"/>
  <c r="M163" i="14" s="1"/>
  <c r="K163" i="14"/>
  <c r="L140" i="14"/>
  <c r="M140" i="14" s="1"/>
  <c r="K140" i="14"/>
  <c r="L48" i="14"/>
  <c r="M48" i="14" s="1"/>
  <c r="K48" i="14"/>
  <c r="L141" i="14"/>
  <c r="M141" i="14" s="1"/>
  <c r="K141" i="14"/>
  <c r="L134" i="14"/>
  <c r="M134" i="14" s="1"/>
  <c r="K134" i="14"/>
  <c r="L95" i="14"/>
  <c r="M95" i="14" s="1"/>
  <c r="K95" i="14"/>
  <c r="L78" i="14"/>
  <c r="M78" i="14" s="1"/>
  <c r="K78" i="14"/>
  <c r="L39" i="14"/>
  <c r="M39" i="14" s="1"/>
  <c r="K39" i="14"/>
  <c r="L107" i="14"/>
  <c r="M107" i="14" s="1"/>
  <c r="K107" i="14"/>
  <c r="L148" i="14"/>
  <c r="M148" i="14" s="1"/>
  <c r="K148" i="14"/>
  <c r="L130" i="14"/>
  <c r="M130" i="14" s="1"/>
  <c r="K130" i="14"/>
  <c r="L139" i="14"/>
  <c r="M139" i="14" s="1"/>
  <c r="K139" i="14"/>
  <c r="L56" i="14"/>
  <c r="M56" i="14" s="1"/>
  <c r="K56" i="14"/>
  <c r="L55" i="14"/>
  <c r="M55" i="14" s="1"/>
  <c r="K55" i="14"/>
  <c r="L117" i="14"/>
  <c r="M117" i="14" s="1"/>
  <c r="K117" i="14"/>
  <c r="L125" i="14"/>
  <c r="M125" i="14" s="1"/>
  <c r="K125" i="14"/>
  <c r="L86" i="14"/>
  <c r="M86" i="14" s="1"/>
  <c r="K86" i="14"/>
  <c r="L161" i="14"/>
  <c r="M161" i="14" s="1"/>
  <c r="K161" i="14"/>
  <c r="L129" i="14"/>
  <c r="M129" i="14" s="1"/>
  <c r="K129" i="14"/>
  <c r="L150" i="14"/>
  <c r="M150" i="14" s="1"/>
  <c r="K150" i="14"/>
  <c r="L59" i="14"/>
  <c r="M59" i="14" s="1"/>
  <c r="K59" i="14"/>
  <c r="L111" i="14"/>
  <c r="M111" i="14" s="1"/>
  <c r="K111" i="14"/>
  <c r="L142" i="14"/>
  <c r="M142" i="14" s="1"/>
  <c r="K142" i="14"/>
  <c r="L156" i="14"/>
  <c r="M156" i="14" s="1"/>
  <c r="K156" i="14"/>
  <c r="L147" i="14"/>
  <c r="M147" i="14" s="1"/>
  <c r="K147" i="14"/>
  <c r="L143" i="14"/>
  <c r="M143" i="14" s="1"/>
  <c r="K143" i="14"/>
  <c r="L167" i="14"/>
  <c r="M167" i="14" s="1"/>
  <c r="K167" i="14"/>
  <c r="L60" i="14"/>
  <c r="M60" i="14" s="1"/>
  <c r="K60" i="14"/>
  <c r="L69" i="14"/>
  <c r="M69" i="14" s="1"/>
  <c r="K69" i="14"/>
  <c r="L109" i="14"/>
  <c r="M109" i="14" s="1"/>
  <c r="K109" i="14"/>
  <c r="L144" i="14"/>
  <c r="M144" i="14" s="1"/>
  <c r="K144" i="14"/>
  <c r="L93" i="14"/>
  <c r="M93" i="14" s="1"/>
  <c r="K93" i="14"/>
  <c r="L135" i="14"/>
  <c r="M135" i="14" s="1"/>
  <c r="K135" i="14"/>
  <c r="L124" i="14"/>
  <c r="M124" i="14" s="1"/>
  <c r="K124" i="14"/>
  <c r="L66" i="14"/>
  <c r="M66" i="14" s="1"/>
  <c r="K66" i="14"/>
  <c r="L47" i="14"/>
  <c r="M47" i="14" s="1"/>
  <c r="K47" i="14"/>
  <c r="L133" i="14"/>
  <c r="M133" i="14" s="1"/>
  <c r="K133" i="14"/>
  <c r="L97" i="14"/>
  <c r="M97" i="14" s="1"/>
  <c r="K97" i="14"/>
  <c r="L85" i="14"/>
  <c r="M85" i="14" s="1"/>
  <c r="K85" i="14"/>
  <c r="L138" i="14"/>
  <c r="M138" i="14" s="1"/>
  <c r="K138" i="14"/>
  <c r="L126" i="14"/>
  <c r="M126" i="14" s="1"/>
  <c r="K126" i="14"/>
  <c r="L132" i="14"/>
  <c r="M132" i="14" s="1"/>
  <c r="K132" i="14"/>
  <c r="L159" i="14"/>
  <c r="M159" i="14" s="1"/>
  <c r="K159" i="14"/>
  <c r="L37" i="14"/>
  <c r="M37" i="14" s="1"/>
  <c r="K37" i="14"/>
  <c r="L105" i="14"/>
  <c r="M105" i="14" s="1"/>
  <c r="K105" i="14"/>
  <c r="L158" i="14"/>
  <c r="M158" i="14" s="1"/>
  <c r="K158" i="14"/>
  <c r="L127" i="14"/>
  <c r="M127" i="14" s="1"/>
  <c r="K127" i="14"/>
  <c r="L116" i="14"/>
  <c r="M116" i="14" s="1"/>
  <c r="K116" i="14"/>
  <c r="L52" i="14"/>
  <c r="M52" i="14" s="1"/>
  <c r="K52" i="14"/>
  <c r="L104" i="14"/>
  <c r="M104" i="14" s="1"/>
  <c r="K104" i="14"/>
  <c r="L51" i="14"/>
  <c r="M51" i="14" s="1"/>
  <c r="K51" i="14"/>
  <c r="L120" i="14"/>
  <c r="M120" i="14" s="1"/>
  <c r="K120" i="14"/>
  <c r="L165" i="14"/>
  <c r="M165" i="14" s="1"/>
  <c r="K165" i="14"/>
  <c r="L152" i="14"/>
  <c r="M152" i="14" s="1"/>
  <c r="K152" i="14"/>
  <c r="L94" i="14"/>
  <c r="M94" i="14" s="1"/>
  <c r="K94" i="14"/>
  <c r="L113" i="14"/>
  <c r="M113" i="14" s="1"/>
  <c r="K113" i="14"/>
  <c r="L62" i="14"/>
  <c r="M62" i="14" s="1"/>
  <c r="K62" i="14"/>
  <c r="L149" i="14"/>
  <c r="M149" i="14" s="1"/>
  <c r="K149" i="14"/>
  <c r="L83" i="14"/>
  <c r="M83" i="14" s="1"/>
  <c r="K83" i="14"/>
  <c r="L87" i="14"/>
  <c r="M87" i="14" s="1"/>
  <c r="K87" i="14"/>
  <c r="L115" i="14"/>
  <c r="M115" i="14" s="1"/>
  <c r="K115" i="14"/>
  <c r="L80" i="14"/>
  <c r="M80" i="14" s="1"/>
  <c r="K80" i="14"/>
  <c r="L36" i="14"/>
  <c r="M36" i="14" s="1"/>
  <c r="K36" i="14"/>
  <c r="L58" i="14"/>
  <c r="M58" i="14" s="1"/>
  <c r="K58" i="14"/>
  <c r="L53" i="14"/>
  <c r="M53" i="14" s="1"/>
  <c r="K53" i="14"/>
  <c r="L90" i="14"/>
  <c r="M90" i="14" s="1"/>
  <c r="K90" i="14"/>
  <c r="L162" i="14"/>
  <c r="M162" i="14" s="1"/>
  <c r="L70" i="14"/>
  <c r="M70" i="14" s="1"/>
  <c r="L54" i="14"/>
  <c r="M54" i="14" s="1"/>
  <c r="L57" i="14"/>
  <c r="M57" i="14" s="1"/>
  <c r="L74" i="14"/>
  <c r="M74" i="14" s="1"/>
  <c r="L67" i="14"/>
  <c r="M67" i="14" s="1"/>
  <c r="L71" i="14"/>
  <c r="M71" i="14" s="1"/>
  <c r="L38" i="14"/>
  <c r="M38" i="14" s="1"/>
  <c r="L75" i="14"/>
  <c r="M75" i="14" s="1"/>
  <c r="L65" i="14"/>
  <c r="M65" i="14" s="1"/>
  <c r="L46" i="14"/>
  <c r="M46" i="14" s="1"/>
  <c r="L61" i="14"/>
  <c r="M61" i="14" s="1"/>
  <c r="L41" i="14"/>
  <c r="M41" i="14" s="1"/>
  <c r="DN29" i="14"/>
  <c r="GB5" i="14"/>
  <c r="HP5" i="14" s="1"/>
  <c r="GL5" i="14"/>
  <c r="HZ5" i="14" s="1"/>
  <c r="GH5" i="14"/>
  <c r="FX5" i="14" s="1"/>
  <c r="GG5" i="14"/>
  <c r="JQ5" i="14" s="1"/>
  <c r="FZ5" i="14"/>
  <c r="HN5" i="14" s="1"/>
  <c r="FY5" i="14"/>
  <c r="HM5" i="14" s="1"/>
  <c r="JH6" i="14"/>
  <c r="GD5" i="14"/>
  <c r="HR5" i="14" s="1"/>
  <c r="GF5" i="14"/>
  <c r="HT5" i="14" s="1"/>
  <c r="DM5" i="14"/>
  <c r="GA5" i="14"/>
  <c r="HO5" i="14" s="1"/>
  <c r="GM5" i="14"/>
  <c r="IA5" i="14" s="1"/>
  <c r="DN5" i="14"/>
  <c r="JG6" i="14"/>
  <c r="GC5" i="14"/>
  <c r="HQ5" i="14" s="1"/>
  <c r="GK5" i="14"/>
  <c r="HY5" i="14" s="1"/>
  <c r="GN5" i="14"/>
  <c r="IB5" i="14" s="1"/>
  <c r="GE5" i="14"/>
  <c r="HS5" i="14" s="1"/>
  <c r="JF6" i="14"/>
  <c r="FX134" i="14"/>
  <c r="DM16" i="14"/>
  <c r="DO20" i="14"/>
  <c r="DM25" i="14"/>
  <c r="DO22" i="14"/>
  <c r="J22" i="14" s="1"/>
  <c r="L22" i="14" s="1"/>
  <c r="DM32" i="14"/>
  <c r="DM33" i="14"/>
  <c r="DO17" i="14"/>
  <c r="GI18" i="14"/>
  <c r="FU18" i="14" s="1"/>
  <c r="GJ5" i="14"/>
  <c r="HX5" i="14" s="1"/>
  <c r="HJ5" i="14" s="1"/>
  <c r="DO28" i="14"/>
  <c r="FV158" i="14"/>
  <c r="HX156" i="14"/>
  <c r="HJ156" i="14" s="1"/>
  <c r="DO18" i="14"/>
  <c r="GI27" i="14"/>
  <c r="HW27" i="14" s="1"/>
  <c r="HI27" i="14" s="1"/>
  <c r="DN30" i="14"/>
  <c r="DN16" i="14"/>
  <c r="DO26" i="14"/>
  <c r="J26" i="14" s="1"/>
  <c r="GI31" i="14"/>
  <c r="FU31" i="14" s="1"/>
  <c r="DP5" i="14"/>
  <c r="DM19" i="14"/>
  <c r="J19" i="14" s="1"/>
  <c r="DO30" i="14"/>
  <c r="GJ22" i="14"/>
  <c r="HX22" i="14" s="1"/>
  <c r="HJ22" i="14" s="1"/>
  <c r="DN32" i="14"/>
  <c r="GI23" i="14"/>
  <c r="FU23" i="14" s="1"/>
  <c r="DO5" i="14"/>
  <c r="DN18" i="14"/>
  <c r="DO15" i="14"/>
  <c r="J15" i="14" s="1"/>
  <c r="V4" i="14"/>
  <c r="I7" i="7"/>
  <c r="IJ7" i="14" s="1"/>
  <c r="DM24" i="14"/>
  <c r="GJ15" i="14"/>
  <c r="HX15" i="14" s="1"/>
  <c r="HJ15" i="14" s="1"/>
  <c r="DM20" i="14"/>
  <c r="GG14" i="14"/>
  <c r="HU14" i="14" s="1"/>
  <c r="HK14" i="14" s="1"/>
  <c r="DO21" i="14"/>
  <c r="DP14" i="14"/>
  <c r="DN20" i="14"/>
  <c r="GJ19" i="14"/>
  <c r="HX19" i="14" s="1"/>
  <c r="HJ19" i="14" s="1"/>
  <c r="GJ33" i="14"/>
  <c r="HX33" i="14" s="1"/>
  <c r="HJ33" i="14" s="1"/>
  <c r="GH15" i="14"/>
  <c r="HV15" i="14" s="1"/>
  <c r="HL15" i="14" s="1"/>
  <c r="GI12" i="14"/>
  <c r="HW12" i="14" s="1"/>
  <c r="HI12" i="14" s="1"/>
  <c r="GJ23" i="14"/>
  <c r="HX23" i="14" s="1"/>
  <c r="HJ23" i="14" s="1"/>
  <c r="GH17" i="14"/>
  <c r="FX17" i="14" s="1"/>
  <c r="DP12" i="14"/>
  <c r="J12" i="14" s="1"/>
  <c r="HX138" i="14"/>
  <c r="HJ138" i="14" s="1"/>
  <c r="DN24" i="14"/>
  <c r="DN27" i="14"/>
  <c r="DN28" i="14"/>
  <c r="DN21" i="14"/>
  <c r="DN31" i="14"/>
  <c r="GJ25" i="14"/>
  <c r="HX25" i="14" s="1"/>
  <c r="HJ25" i="14" s="1"/>
  <c r="FW141" i="14"/>
  <c r="DO23" i="14"/>
  <c r="J23" i="14" s="1"/>
  <c r="L23" i="14" s="1"/>
  <c r="GG12" i="14"/>
  <c r="FW12" i="14" s="1"/>
  <c r="DP30" i="14"/>
  <c r="GI15" i="14"/>
  <c r="HW15" i="14" s="1"/>
  <c r="HI15" i="14" s="1"/>
  <c r="DO25" i="14"/>
  <c r="HX137" i="14"/>
  <c r="HJ137" i="14" s="1"/>
  <c r="HX147" i="14"/>
  <c r="HJ147" i="14" s="1"/>
  <c r="HX112" i="14"/>
  <c r="HJ112" i="14" s="1"/>
  <c r="FX158" i="14"/>
  <c r="GI5" i="14"/>
  <c r="FU5" i="14" s="1"/>
  <c r="DP27" i="14"/>
  <c r="GI21" i="14"/>
  <c r="HW21" i="14" s="1"/>
  <c r="HI21" i="14" s="1"/>
  <c r="DP18" i="14"/>
  <c r="GH22" i="14"/>
  <c r="HV22" i="14" s="1"/>
  <c r="HL22" i="14" s="1"/>
  <c r="GH32" i="14"/>
  <c r="FX32" i="14" s="1"/>
  <c r="DO31" i="14"/>
  <c r="DO29" i="14"/>
  <c r="DP28" i="14"/>
  <c r="GH26" i="14"/>
  <c r="HV26" i="14" s="1"/>
  <c r="HL26" i="14" s="1"/>
  <c r="DP25" i="14"/>
  <c r="FV130" i="14"/>
  <c r="DO32" i="14"/>
  <c r="GH29" i="14"/>
  <c r="HV29" i="14" s="1"/>
  <c r="HL29" i="14" s="1"/>
  <c r="DP16" i="14"/>
  <c r="DO27" i="14"/>
  <c r="GI14" i="14"/>
  <c r="HW14" i="14" s="1"/>
  <c r="HI14" i="14" s="1"/>
  <c r="DP21" i="14"/>
  <c r="GH24" i="14"/>
  <c r="HV24" i="14" s="1"/>
  <c r="HL24" i="14" s="1"/>
  <c r="DP33" i="14"/>
  <c r="DO33" i="14"/>
  <c r="GH20" i="14"/>
  <c r="HV20" i="14" s="1"/>
  <c r="HL20" i="14" s="1"/>
  <c r="HU161" i="14"/>
  <c r="HK161" i="14" s="1"/>
  <c r="FU145" i="14"/>
  <c r="GI26" i="14"/>
  <c r="HW26" i="14" s="1"/>
  <c r="HI26" i="14" s="1"/>
  <c r="DO16" i="14"/>
  <c r="GI30" i="14"/>
  <c r="FU30" i="14" s="1"/>
  <c r="DM28" i="14"/>
  <c r="DM17" i="14"/>
  <c r="DN14" i="14"/>
  <c r="DO24" i="14"/>
  <c r="GI22" i="14"/>
  <c r="HW22" i="14" s="1"/>
  <c r="HI22" i="14" s="1"/>
  <c r="DP31" i="14"/>
  <c r="GI29" i="14"/>
  <c r="HW29" i="14" s="1"/>
  <c r="HI29" i="14" s="1"/>
  <c r="FW113" i="14"/>
  <c r="HU113" i="14"/>
  <c r="HK113" i="14" s="1"/>
  <c r="HX28" i="14"/>
  <c r="HJ28" i="14" s="1"/>
  <c r="FV28" i="14"/>
  <c r="HX20" i="14"/>
  <c r="HJ20" i="14" s="1"/>
  <c r="FV20" i="14"/>
  <c r="HX24" i="14"/>
  <c r="HJ24" i="14" s="1"/>
  <c r="FV24" i="14"/>
  <c r="HV14" i="14"/>
  <c r="HL14" i="14" s="1"/>
  <c r="FX14" i="14"/>
  <c r="HX32" i="14"/>
  <c r="HJ32" i="14" s="1"/>
  <c r="FV32" i="14"/>
  <c r="HX16" i="14"/>
  <c r="HJ16" i="14" s="1"/>
  <c r="FV16" i="14"/>
  <c r="HU32" i="14"/>
  <c r="HK32" i="14" s="1"/>
  <c r="FW32" i="14"/>
  <c r="HV130" i="14"/>
  <c r="HL130" i="14" s="1"/>
  <c r="FX130" i="14"/>
  <c r="HV128" i="14"/>
  <c r="HL128" i="14" s="1"/>
  <c r="FX128" i="14"/>
  <c r="F7" i="7"/>
  <c r="IG7" i="14" s="1"/>
  <c r="HV31" i="14"/>
  <c r="HL31" i="14" s="1"/>
  <c r="FX31" i="14"/>
  <c r="HV27" i="14"/>
  <c r="HL27" i="14" s="1"/>
  <c r="FX27" i="14"/>
  <c r="HW33" i="14"/>
  <c r="HI33" i="14" s="1"/>
  <c r="FU33" i="14"/>
  <c r="HW25" i="14"/>
  <c r="HI25" i="14" s="1"/>
  <c r="FU25" i="14"/>
  <c r="HW17" i="14"/>
  <c r="HI17" i="14" s="1"/>
  <c r="FU17" i="14"/>
  <c r="FU108" i="14"/>
  <c r="HW108" i="14"/>
  <c r="HI108" i="14" s="1"/>
  <c r="GH23" i="14"/>
  <c r="GH19" i="14"/>
  <c r="GJ12" i="14"/>
  <c r="FU38" i="14"/>
  <c r="HW38" i="14"/>
  <c r="HI38" i="14" s="1"/>
  <c r="FU48" i="14"/>
  <c r="HW48" i="14"/>
  <c r="HI48" i="14" s="1"/>
  <c r="HW58" i="14"/>
  <c r="HI58" i="14" s="1"/>
  <c r="FU58" i="14"/>
  <c r="HU134" i="14"/>
  <c r="HK134" i="14" s="1"/>
  <c r="FW134" i="14"/>
  <c r="FU87" i="14"/>
  <c r="HW87" i="14"/>
  <c r="HI87" i="14" s="1"/>
  <c r="HV13" i="14"/>
  <c r="HL13" i="14" s="1"/>
  <c r="FX13" i="14"/>
  <c r="FU60" i="14"/>
  <c r="HW60" i="14"/>
  <c r="HI60" i="14" s="1"/>
  <c r="T29" i="14"/>
  <c r="T14" i="14"/>
  <c r="T25" i="14"/>
  <c r="HV30" i="14"/>
  <c r="HL30" i="14" s="1"/>
  <c r="FX30" i="14"/>
  <c r="HV18" i="14"/>
  <c r="HL18" i="14" s="1"/>
  <c r="FX18" i="14"/>
  <c r="HU31" i="14"/>
  <c r="HK31" i="14" s="1"/>
  <c r="FW31" i="14"/>
  <c r="HU27" i="14"/>
  <c r="HK27" i="14" s="1"/>
  <c r="FW27" i="14"/>
  <c r="HU23" i="14"/>
  <c r="HK23" i="14" s="1"/>
  <c r="FW23" i="14"/>
  <c r="HU28" i="14"/>
  <c r="HK28" i="14" s="1"/>
  <c r="FW28" i="14"/>
  <c r="HU24" i="14"/>
  <c r="HK24" i="14" s="1"/>
  <c r="FW24" i="14"/>
  <c r="HU20" i="14"/>
  <c r="HK20" i="14" s="1"/>
  <c r="FW20" i="14"/>
  <c r="HU16" i="14"/>
  <c r="HK16" i="14" s="1"/>
  <c r="FW16" i="14"/>
  <c r="HW32" i="14"/>
  <c r="HI32" i="14" s="1"/>
  <c r="FU32" i="14"/>
  <c r="HW28" i="14"/>
  <c r="HI28" i="14" s="1"/>
  <c r="FU28" i="14"/>
  <c r="HW24" i="14"/>
  <c r="HI24" i="14" s="1"/>
  <c r="FU24" i="14"/>
  <c r="HW20" i="14"/>
  <c r="HI20" i="14" s="1"/>
  <c r="FU20" i="14"/>
  <c r="HW16" i="14"/>
  <c r="HI16" i="14" s="1"/>
  <c r="FU16" i="14"/>
  <c r="HV28" i="14"/>
  <c r="HL28" i="14" s="1"/>
  <c r="FX28" i="14"/>
  <c r="HV16" i="14"/>
  <c r="HL16" i="14" s="1"/>
  <c r="FX16" i="14"/>
  <c r="HU33" i="14"/>
  <c r="HK33" i="14" s="1"/>
  <c r="FW33" i="14"/>
  <c r="HU29" i="14"/>
  <c r="HK29" i="14" s="1"/>
  <c r="FW29" i="14"/>
  <c r="HU25" i="14"/>
  <c r="HK25" i="14" s="1"/>
  <c r="FW25" i="14"/>
  <c r="HX14" i="14"/>
  <c r="HJ14" i="14" s="1"/>
  <c r="FV14" i="14"/>
  <c r="HV33" i="14"/>
  <c r="HL33" i="14" s="1"/>
  <c r="FX33" i="14"/>
  <c r="HV25" i="14"/>
  <c r="HL25" i="14" s="1"/>
  <c r="FX25" i="14"/>
  <c r="HV21" i="14"/>
  <c r="HL21" i="14" s="1"/>
  <c r="FX21" i="14"/>
  <c r="HV12" i="14"/>
  <c r="HL12" i="14" s="1"/>
  <c r="FX12" i="14"/>
  <c r="HX31" i="14"/>
  <c r="HJ31" i="14" s="1"/>
  <c r="FV31" i="14"/>
  <c r="HX27" i="14"/>
  <c r="HJ27" i="14" s="1"/>
  <c r="FV27" i="14"/>
  <c r="HU21" i="14"/>
  <c r="HK21" i="14" s="1"/>
  <c r="FW21" i="14"/>
  <c r="HU17" i="14"/>
  <c r="HK17" i="14" s="1"/>
  <c r="FW17" i="14"/>
  <c r="HW19" i="14"/>
  <c r="HI19" i="14" s="1"/>
  <c r="FU19" i="14"/>
  <c r="HU15" i="14"/>
  <c r="HK15" i="14" s="1"/>
  <c r="FW15" i="14"/>
  <c r="HX30" i="14"/>
  <c r="HJ30" i="14" s="1"/>
  <c r="FV30" i="14"/>
  <c r="HX18" i="14"/>
  <c r="HJ18" i="14" s="1"/>
  <c r="FV18" i="14"/>
  <c r="HU30" i="14"/>
  <c r="HK30" i="14" s="1"/>
  <c r="FW30" i="14"/>
  <c r="HU26" i="14"/>
  <c r="HK26" i="14" s="1"/>
  <c r="FW26" i="14"/>
  <c r="HU22" i="14"/>
  <c r="HK22" i="14" s="1"/>
  <c r="FW22" i="14"/>
  <c r="HU18" i="14"/>
  <c r="HK18" i="14" s="1"/>
  <c r="FW18" i="14"/>
  <c r="HX29" i="14"/>
  <c r="HJ29" i="14" s="1"/>
  <c r="FV29" i="14"/>
  <c r="HX21" i="14"/>
  <c r="HJ21" i="14" s="1"/>
  <c r="FV21" i="14"/>
  <c r="EE10" i="14"/>
  <c r="DU10" i="14"/>
  <c r="EA11" i="14"/>
  <c r="EB11" i="14"/>
  <c r="DY10" i="14"/>
  <c r="DV10" i="14"/>
  <c r="DT11" i="14"/>
  <c r="DX10" i="14"/>
  <c r="DV11" i="14"/>
  <c r="DV4" i="14"/>
  <c r="DZ11" i="14"/>
  <c r="DT10" i="14"/>
  <c r="ED11" i="14"/>
  <c r="EC11" i="14"/>
  <c r="FX58" i="14"/>
  <c r="HV58" i="14"/>
  <c r="HL58" i="14" s="1"/>
  <c r="FW38" i="14"/>
  <c r="HU38" i="14"/>
  <c r="HK38" i="14" s="1"/>
  <c r="FW60" i="14"/>
  <c r="HU60" i="14"/>
  <c r="HK60" i="14" s="1"/>
  <c r="HU108" i="14"/>
  <c r="HK108" i="14" s="1"/>
  <c r="FW108" i="14"/>
  <c r="FV77" i="14"/>
  <c r="HX77" i="14"/>
  <c r="HJ77" i="14" s="1"/>
  <c r="FV83" i="14"/>
  <c r="HX83" i="14"/>
  <c r="HJ83" i="14" s="1"/>
  <c r="FV104" i="14"/>
  <c r="HX104" i="14"/>
  <c r="HJ104" i="14" s="1"/>
  <c r="FU69" i="14"/>
  <c r="HW69" i="14"/>
  <c r="HI69" i="14" s="1"/>
  <c r="HV59" i="14"/>
  <c r="HL59" i="14" s="1"/>
  <c r="FX59" i="14"/>
  <c r="FW39" i="14"/>
  <c r="HU39" i="14"/>
  <c r="HK39" i="14" s="1"/>
  <c r="FV43" i="14"/>
  <c r="HX43" i="14"/>
  <c r="HJ43" i="14" s="1"/>
  <c r="FV51" i="14"/>
  <c r="HX51" i="14"/>
  <c r="HJ51" i="14" s="1"/>
  <c r="HU86" i="14"/>
  <c r="HK86" i="14" s="1"/>
  <c r="FW86" i="14"/>
  <c r="FU144" i="14"/>
  <c r="HW144" i="14"/>
  <c r="HI144" i="14" s="1"/>
  <c r="FU86" i="14"/>
  <c r="HW86" i="14"/>
  <c r="HI86" i="14" s="1"/>
  <c r="FU135" i="14"/>
  <c r="HW135" i="14"/>
  <c r="HI135" i="14" s="1"/>
  <c r="HV142" i="14"/>
  <c r="HL142" i="14" s="1"/>
  <c r="FX142" i="14"/>
  <c r="HW163" i="14"/>
  <c r="HI163" i="14" s="1"/>
  <c r="FU163" i="14"/>
  <c r="FU95" i="14"/>
  <c r="HW95" i="14"/>
  <c r="HI95" i="14" s="1"/>
  <c r="FU124" i="14"/>
  <c r="HW124" i="14"/>
  <c r="HI124" i="14" s="1"/>
  <c r="FV146" i="14"/>
  <c r="HX146" i="14"/>
  <c r="HJ146" i="14" s="1"/>
  <c r="HW37" i="14"/>
  <c r="HI37" i="14" s="1"/>
  <c r="FU37" i="14"/>
  <c r="HW59" i="14"/>
  <c r="HI59" i="14" s="1"/>
  <c r="FU59" i="14"/>
  <c r="HV48" i="14"/>
  <c r="HL48" i="14" s="1"/>
  <c r="FX48" i="14"/>
  <c r="FX84" i="14"/>
  <c r="HV84" i="14"/>
  <c r="HL84" i="14" s="1"/>
  <c r="FW94" i="14"/>
  <c r="HU94" i="14"/>
  <c r="HK94" i="14" s="1"/>
  <c r="FV81" i="14"/>
  <c r="HX81" i="14"/>
  <c r="HJ81" i="14" s="1"/>
  <c r="HX94" i="14"/>
  <c r="HJ94" i="14" s="1"/>
  <c r="FV94" i="14"/>
  <c r="HU37" i="14"/>
  <c r="HK37" i="14" s="1"/>
  <c r="FW37" i="14"/>
  <c r="HU53" i="14"/>
  <c r="HK53" i="14" s="1"/>
  <c r="FW53" i="14"/>
  <c r="HX61" i="14"/>
  <c r="HJ61" i="14" s="1"/>
  <c r="FV61" i="14"/>
  <c r="HV83" i="14"/>
  <c r="HL83" i="14" s="1"/>
  <c r="FX83" i="14"/>
  <c r="FX87" i="14"/>
  <c r="HV87" i="14"/>
  <c r="HL87" i="14" s="1"/>
  <c r="HU84" i="14"/>
  <c r="HK84" i="14" s="1"/>
  <c r="FW84" i="14"/>
  <c r="FV68" i="14"/>
  <c r="HX68" i="14"/>
  <c r="HJ68" i="14" s="1"/>
  <c r="HW66" i="14"/>
  <c r="HI66" i="14" s="1"/>
  <c r="FU66" i="14"/>
  <c r="HU126" i="14"/>
  <c r="HK126" i="14" s="1"/>
  <c r="FW126" i="14"/>
  <c r="FV124" i="14"/>
  <c r="HX124" i="14"/>
  <c r="HJ124" i="14" s="1"/>
  <c r="FU93" i="14"/>
  <c r="HW93" i="14"/>
  <c r="HI93" i="14" s="1"/>
  <c r="HU128" i="14"/>
  <c r="HK128" i="14" s="1"/>
  <c r="FW128" i="14"/>
  <c r="HW156" i="14"/>
  <c r="HI156" i="14" s="1"/>
  <c r="FU156" i="14"/>
  <c r="EF11" i="14"/>
  <c r="DQ11" i="14"/>
  <c r="DS10" i="14"/>
  <c r="DR10" i="14"/>
  <c r="DW10" i="14"/>
  <c r="EC10" i="14"/>
  <c r="EE11" i="14"/>
  <c r="DU11" i="14"/>
  <c r="DY11" i="14"/>
  <c r="DY4" i="14"/>
  <c r="EA10" i="14"/>
  <c r="DQ10" i="14"/>
  <c r="DS11" i="14"/>
  <c r="HV74" i="14"/>
  <c r="HL74" i="14" s="1"/>
  <c r="FX74" i="14"/>
  <c r="FX80" i="14"/>
  <c r="HV80" i="14"/>
  <c r="HL80" i="14" s="1"/>
  <c r="FX93" i="14"/>
  <c r="HV93" i="14"/>
  <c r="HL93" i="14" s="1"/>
  <c r="FW69" i="14"/>
  <c r="HU69" i="14"/>
  <c r="HK69" i="14" s="1"/>
  <c r="HX108" i="14"/>
  <c r="HJ108" i="14" s="1"/>
  <c r="FV108" i="14"/>
  <c r="HV43" i="14"/>
  <c r="HL43" i="14" s="1"/>
  <c r="FX43" i="14"/>
  <c r="HX13" i="14"/>
  <c r="HJ13" i="14" s="1"/>
  <c r="FV13" i="14"/>
  <c r="FV39" i="14"/>
  <c r="HX39" i="14"/>
  <c r="HJ39" i="14" s="1"/>
  <c r="FV57" i="14"/>
  <c r="HX57" i="14"/>
  <c r="HJ57" i="14" s="1"/>
  <c r="HV108" i="14"/>
  <c r="HL108" i="14" s="1"/>
  <c r="FX108" i="14"/>
  <c r="FV84" i="14"/>
  <c r="HX84" i="14"/>
  <c r="HJ84" i="14" s="1"/>
  <c r="FW160" i="14"/>
  <c r="HU160" i="14"/>
  <c r="HK160" i="14" s="1"/>
  <c r="FU82" i="14"/>
  <c r="HW82" i="14"/>
  <c r="HI82" i="14" s="1"/>
  <c r="FU77" i="14"/>
  <c r="HW77" i="14"/>
  <c r="HI77" i="14" s="1"/>
  <c r="HV160" i="14"/>
  <c r="HL160" i="14" s="1"/>
  <c r="FX160" i="14"/>
  <c r="HV138" i="14"/>
  <c r="HL138" i="14" s="1"/>
  <c r="FX138" i="14"/>
  <c r="HU163" i="14"/>
  <c r="HK163" i="14" s="1"/>
  <c r="FW163" i="14"/>
  <c r="M13" i="14"/>
  <c r="HV137" i="14"/>
  <c r="HL137" i="14" s="1"/>
  <c r="FX137" i="14"/>
  <c r="FW156" i="14"/>
  <c r="HU156" i="14"/>
  <c r="HK156" i="14" s="1"/>
  <c r="FV140" i="14"/>
  <c r="HX140" i="14"/>
  <c r="HJ140" i="14" s="1"/>
  <c r="HW13" i="14"/>
  <c r="HI13" i="14" s="1"/>
  <c r="FU13" i="14"/>
  <c r="HW51" i="14"/>
  <c r="HI51" i="14" s="1"/>
  <c r="FU51" i="14"/>
  <c r="HV38" i="14"/>
  <c r="HL38" i="14" s="1"/>
  <c r="FX38" i="14"/>
  <c r="HV60" i="14"/>
  <c r="HL60" i="14" s="1"/>
  <c r="FX60" i="14"/>
  <c r="FV58" i="14"/>
  <c r="HX58" i="14"/>
  <c r="HJ58" i="14" s="1"/>
  <c r="HV107" i="14"/>
  <c r="HL107" i="14" s="1"/>
  <c r="FX107" i="14"/>
  <c r="HU77" i="14"/>
  <c r="HK77" i="14" s="1"/>
  <c r="FW77" i="14"/>
  <c r="FX39" i="14"/>
  <c r="HV39" i="14"/>
  <c r="HL39" i="14" s="1"/>
  <c r="FW43" i="14"/>
  <c r="HU43" i="14"/>
  <c r="HK43" i="14" s="1"/>
  <c r="FX106" i="14"/>
  <c r="HV106" i="14"/>
  <c r="HL106" i="14" s="1"/>
  <c r="FW68" i="14"/>
  <c r="HU68" i="14"/>
  <c r="HK68" i="14" s="1"/>
  <c r="HX82" i="14"/>
  <c r="HJ82" i="14" s="1"/>
  <c r="FV82" i="14"/>
  <c r="HX95" i="14"/>
  <c r="HJ95" i="14" s="1"/>
  <c r="FV95" i="14"/>
  <c r="HX165" i="14"/>
  <c r="HJ165" i="14" s="1"/>
  <c r="FV165" i="14"/>
  <c r="FX161" i="14"/>
  <c r="HV161" i="14"/>
  <c r="HL161" i="14" s="1"/>
  <c r="HW138" i="14"/>
  <c r="HI138" i="14" s="1"/>
  <c r="FU138" i="14"/>
  <c r="HU165" i="14"/>
  <c r="HK165" i="14" s="1"/>
  <c r="FW165" i="14"/>
  <c r="FX156" i="14"/>
  <c r="HV156" i="14"/>
  <c r="HL156" i="14" s="1"/>
  <c r="FX163" i="14"/>
  <c r="HV163" i="14"/>
  <c r="HL163" i="14" s="1"/>
  <c r="HW128" i="14"/>
  <c r="HI128" i="14" s="1"/>
  <c r="FU128" i="14"/>
  <c r="ED10" i="14"/>
  <c r="EB4" i="14"/>
  <c r="DW11" i="14"/>
  <c r="DR11" i="14"/>
  <c r="EF10" i="14"/>
  <c r="DX11" i="14"/>
  <c r="DZ10" i="14"/>
  <c r="EB10" i="14"/>
  <c r="FW58" i="14"/>
  <c r="HU58" i="14"/>
  <c r="HK58" i="14" s="1"/>
  <c r="FV69" i="14"/>
  <c r="HX69" i="14"/>
  <c r="HJ69" i="14" s="1"/>
  <c r="FV85" i="14"/>
  <c r="HX85" i="14"/>
  <c r="HJ85" i="14" s="1"/>
  <c r="HV57" i="14"/>
  <c r="HL57" i="14" s="1"/>
  <c r="FX57" i="14"/>
  <c r="FX77" i="14"/>
  <c r="HV77" i="14"/>
  <c r="HL77" i="14" s="1"/>
  <c r="FW93" i="14"/>
  <c r="HU93" i="14"/>
  <c r="HK93" i="14" s="1"/>
  <c r="FV107" i="14"/>
  <c r="HX107" i="14"/>
  <c r="HJ107" i="14" s="1"/>
  <c r="HW84" i="14"/>
  <c r="HI84" i="14" s="1"/>
  <c r="FU84" i="14"/>
  <c r="FX139" i="14"/>
  <c r="HV139" i="14"/>
  <c r="HL139" i="14" s="1"/>
  <c r="FW120" i="14"/>
  <c r="HU120" i="14"/>
  <c r="HK120" i="14" s="1"/>
  <c r="FW148" i="14"/>
  <c r="HU148" i="14"/>
  <c r="HK148" i="14" s="1"/>
  <c r="HX139" i="14"/>
  <c r="HJ139" i="14" s="1"/>
  <c r="FV139" i="14"/>
  <c r="FU160" i="14"/>
  <c r="HW160" i="14"/>
  <c r="HI160" i="14" s="1"/>
  <c r="HW165" i="14"/>
  <c r="HI165" i="14" s="1"/>
  <c r="FU165" i="14"/>
  <c r="FX143" i="14"/>
  <c r="HV143" i="14"/>
  <c r="HL143" i="14" s="1"/>
  <c r="HU168" i="14"/>
  <c r="HK168" i="14" s="1"/>
  <c r="FW168" i="14"/>
  <c r="FX120" i="14"/>
  <c r="HV120" i="14"/>
  <c r="HL120" i="14" s="1"/>
  <c r="FX148" i="14"/>
  <c r="HV148" i="14"/>
  <c r="HL148" i="14" s="1"/>
  <c r="HU139" i="14"/>
  <c r="HK139" i="14" s="1"/>
  <c r="FW139" i="14"/>
  <c r="FV120" i="14"/>
  <c r="HX120" i="14"/>
  <c r="HJ120" i="14" s="1"/>
  <c r="HX148" i="14"/>
  <c r="HJ148" i="14" s="1"/>
  <c r="FV148" i="14"/>
  <c r="HV126" i="14"/>
  <c r="HL126" i="14" s="1"/>
  <c r="FX126" i="14"/>
  <c r="HV125" i="14"/>
  <c r="HL125" i="14" s="1"/>
  <c r="FX125" i="14"/>
  <c r="HU130" i="14"/>
  <c r="HK130" i="14" s="1"/>
  <c r="FW130" i="14"/>
  <c r="HW158" i="14"/>
  <c r="HI158" i="14" s="1"/>
  <c r="FU158" i="14"/>
  <c r="FU39" i="14"/>
  <c r="HW39" i="14"/>
  <c r="HI39" i="14" s="1"/>
  <c r="FV48" i="14"/>
  <c r="HX48" i="14"/>
  <c r="HJ48" i="14" s="1"/>
  <c r="HV68" i="14"/>
  <c r="HL68" i="14" s="1"/>
  <c r="FX68" i="14"/>
  <c r="FX86" i="14"/>
  <c r="HV86" i="14"/>
  <c r="HL86" i="14" s="1"/>
  <c r="HU92" i="14"/>
  <c r="HK92" i="14" s="1"/>
  <c r="FW92" i="14"/>
  <c r="FW57" i="14"/>
  <c r="HU57" i="14"/>
  <c r="HK57" i="14" s="1"/>
  <c r="FX69" i="14"/>
  <c r="HV69" i="14"/>
  <c r="HL69" i="14" s="1"/>
  <c r="FX85" i="14"/>
  <c r="HV85" i="14"/>
  <c r="HL85" i="14" s="1"/>
  <c r="FX94" i="14"/>
  <c r="HV94" i="14"/>
  <c r="HL94" i="14" s="1"/>
  <c r="FV70" i="14"/>
  <c r="HX70" i="14"/>
  <c r="HJ70" i="14" s="1"/>
  <c r="HX86" i="14"/>
  <c r="HJ86" i="14" s="1"/>
  <c r="FV86" i="14"/>
  <c r="FX145" i="14"/>
  <c r="HV145" i="14"/>
  <c r="HL145" i="14" s="1"/>
  <c r="FV143" i="14"/>
  <c r="HX143" i="14"/>
  <c r="HJ143" i="14" s="1"/>
  <c r="FU81" i="14"/>
  <c r="HW81" i="14"/>
  <c r="HI81" i="14" s="1"/>
  <c r="HV147" i="14"/>
  <c r="HL147" i="14" s="1"/>
  <c r="FX147" i="14"/>
  <c r="HV168" i="14"/>
  <c r="HL168" i="14" s="1"/>
  <c r="FX168" i="14"/>
  <c r="GJ26" i="14"/>
  <c r="GG19" i="14"/>
  <c r="HU13" i="14"/>
  <c r="HK13" i="14" s="1"/>
  <c r="FW13" i="14"/>
  <c r="FX46" i="14"/>
  <c r="HV46" i="14"/>
  <c r="HL46" i="14" s="1"/>
  <c r="HV78" i="14"/>
  <c r="HL78" i="14" s="1"/>
  <c r="FX78" i="14"/>
  <c r="FX82" i="14"/>
  <c r="HV82" i="14"/>
  <c r="HL82" i="14" s="1"/>
  <c r="FX95" i="14"/>
  <c r="HV95" i="14"/>
  <c r="HL95" i="14" s="1"/>
  <c r="HU67" i="14"/>
  <c r="HK67" i="14" s="1"/>
  <c r="FW67" i="14"/>
  <c r="HU51" i="14"/>
  <c r="HK51" i="14" s="1"/>
  <c r="FW51" i="14"/>
  <c r="HX37" i="14"/>
  <c r="HJ37" i="14" s="1"/>
  <c r="HX59" i="14"/>
  <c r="HJ59" i="14" s="1"/>
  <c r="FV59" i="14"/>
  <c r="HU82" i="14"/>
  <c r="HK82" i="14" s="1"/>
  <c r="FW82" i="14"/>
  <c r="FV66" i="14"/>
  <c r="HX66" i="14"/>
  <c r="HJ66" i="14" s="1"/>
  <c r="FX135" i="14"/>
  <c r="HV135" i="14"/>
  <c r="HL135" i="14" s="1"/>
  <c r="FW144" i="14"/>
  <c r="HU144" i="14"/>
  <c r="HK144" i="14" s="1"/>
  <c r="FV135" i="14"/>
  <c r="HX135" i="14"/>
  <c r="HJ135" i="14" s="1"/>
  <c r="HW120" i="14"/>
  <c r="HI120" i="14" s="1"/>
  <c r="FU120" i="14"/>
  <c r="HW148" i="14"/>
  <c r="HI148" i="14" s="1"/>
  <c r="FU148" i="14"/>
  <c r="HV123" i="14"/>
  <c r="HL123" i="14" s="1"/>
  <c r="FX123" i="14"/>
  <c r="HX123" i="14"/>
  <c r="HJ123" i="14" s="1"/>
  <c r="FV123" i="14"/>
  <c r="FU94" i="14"/>
  <c r="HW94" i="14"/>
  <c r="HI94" i="14" s="1"/>
  <c r="HV144" i="14"/>
  <c r="HL144" i="14" s="1"/>
  <c r="FX144" i="14"/>
  <c r="HU135" i="14"/>
  <c r="HK135" i="14" s="1"/>
  <c r="FW135" i="14"/>
  <c r="FV144" i="14"/>
  <c r="HX144" i="14"/>
  <c r="HJ144" i="14" s="1"/>
  <c r="FU139" i="14"/>
  <c r="HW139" i="14"/>
  <c r="HI139" i="14" s="1"/>
  <c r="HV113" i="14"/>
  <c r="HL113" i="14" s="1"/>
  <c r="FX113" i="14"/>
  <c r="FW124" i="14"/>
  <c r="HU124" i="14"/>
  <c r="HK124" i="14" s="1"/>
  <c r="FU130" i="14"/>
  <c r="HW130" i="14"/>
  <c r="HI130" i="14" s="1"/>
  <c r="FV38" i="14"/>
  <c r="HX38" i="14"/>
  <c r="HJ38" i="14" s="1"/>
  <c r="HX46" i="14"/>
  <c r="HJ46" i="14" s="1"/>
  <c r="FV46" i="14"/>
  <c r="FV60" i="14"/>
  <c r="HX60" i="14"/>
  <c r="HJ60" i="14" s="1"/>
  <c r="FX66" i="14"/>
  <c r="HV66" i="14"/>
  <c r="HL66" i="14" s="1"/>
  <c r="HV37" i="14"/>
  <c r="HL37" i="14" s="1"/>
  <c r="FX37" i="14"/>
  <c r="FX53" i="14"/>
  <c r="HV53" i="14"/>
  <c r="HL53" i="14" s="1"/>
  <c r="FX61" i="14"/>
  <c r="HV61" i="14"/>
  <c r="HL61" i="14" s="1"/>
  <c r="HU66" i="14"/>
  <c r="HK66" i="14" s="1"/>
  <c r="FW66" i="14"/>
  <c r="HU80" i="14"/>
  <c r="HK80" i="14" s="1"/>
  <c r="FW80" i="14"/>
  <c r="FW107" i="14"/>
  <c r="HU107" i="14"/>
  <c r="HK107" i="14" s="1"/>
  <c r="HX80" i="14"/>
  <c r="HJ80" i="14" s="1"/>
  <c r="FV80" i="14"/>
  <c r="FV93" i="14"/>
  <c r="HX93" i="14"/>
  <c r="HJ93" i="14" s="1"/>
  <c r="FX127" i="14"/>
  <c r="HV127" i="14"/>
  <c r="HL127" i="14" s="1"/>
  <c r="FV113" i="14"/>
  <c r="HX113" i="14"/>
  <c r="HJ113" i="14" s="1"/>
  <c r="HV165" i="14"/>
  <c r="HL165" i="14" s="1"/>
  <c r="FX165" i="14"/>
  <c r="FV160" i="14"/>
  <c r="HX160" i="14"/>
  <c r="HJ160" i="14" s="1"/>
  <c r="FX167" i="14"/>
  <c r="HV167" i="14"/>
  <c r="HL167" i="14" s="1"/>
  <c r="FX141" i="14"/>
  <c r="HV141" i="14"/>
  <c r="HL141" i="14" s="1"/>
  <c r="HU140" i="14"/>
  <c r="HK140" i="14" s="1"/>
  <c r="FW140" i="14"/>
  <c r="HW162" i="14"/>
  <c r="HI162" i="14" s="1"/>
  <c r="FU162" i="14"/>
  <c r="T30" i="14"/>
  <c r="T19" i="14"/>
  <c r="HB13" i="15"/>
  <c r="GR13" i="15" s="1"/>
  <c r="FD13" i="15"/>
  <c r="CF4" i="15"/>
  <c r="CZ12" i="15"/>
  <c r="FH12" i="15" s="1"/>
  <c r="GV12" i="15" s="1"/>
  <c r="CP4" i="15"/>
  <c r="DJ12" i="15"/>
  <c r="FR12" i="15" s="1"/>
  <c r="HF12" i="15" s="1"/>
  <c r="CR4" i="15"/>
  <c r="DL12" i="15"/>
  <c r="FT12" i="15" s="1"/>
  <c r="HH12" i="15" s="1"/>
  <c r="CD4" i="15"/>
  <c r="CX12" i="15"/>
  <c r="FF12" i="15" s="1"/>
  <c r="GT12" i="15" s="1"/>
  <c r="DD12" i="15"/>
  <c r="FL12" i="15" s="1"/>
  <c r="GZ12" i="15" s="1"/>
  <c r="CW12" i="15"/>
  <c r="FE12" i="15" s="1"/>
  <c r="GS12" i="15" s="1"/>
  <c r="CZ11" i="15"/>
  <c r="DJ11" i="15"/>
  <c r="DL11" i="15"/>
  <c r="CX11" i="15"/>
  <c r="DD11" i="15"/>
  <c r="CW11" i="15"/>
  <c r="CH4" i="15"/>
  <c r="DB12" i="15"/>
  <c r="FJ12" i="15" s="1"/>
  <c r="GX12" i="15" s="1"/>
  <c r="DC12" i="15"/>
  <c r="FK12" i="15" s="1"/>
  <c r="GY12" i="15" s="1"/>
  <c r="DI12" i="15"/>
  <c r="FQ12" i="15" s="1"/>
  <c r="HE12" i="15" s="1"/>
  <c r="CG4" i="15"/>
  <c r="DA12" i="15"/>
  <c r="FI12" i="15" s="1"/>
  <c r="GW12" i="15" s="1"/>
  <c r="CQ4" i="15"/>
  <c r="DK12" i="15"/>
  <c r="FS12" i="15" s="1"/>
  <c r="HG12" i="15" s="1"/>
  <c r="CE4" i="15"/>
  <c r="CY12" i="15"/>
  <c r="FG12" i="15" s="1"/>
  <c r="GU12" i="15" s="1"/>
  <c r="DE12" i="15"/>
  <c r="FM12" i="15" s="1"/>
  <c r="CL4" i="15"/>
  <c r="DF12" i="15"/>
  <c r="FB13" i="15"/>
  <c r="HD13" i="15"/>
  <c r="GP13" i="15" s="1"/>
  <c r="DB11" i="15"/>
  <c r="DC11" i="15"/>
  <c r="DI11" i="15"/>
  <c r="DA11" i="15"/>
  <c r="DK11" i="15"/>
  <c r="FC13" i="15"/>
  <c r="HA13" i="15"/>
  <c r="GQ13" i="15" s="1"/>
  <c r="FA13" i="15"/>
  <c r="HC13" i="15"/>
  <c r="GO13" i="15" s="1"/>
  <c r="T13" i="14"/>
  <c r="C13" i="14"/>
  <c r="T31" i="14"/>
  <c r="C31" i="14"/>
  <c r="T15" i="14"/>
  <c r="C15" i="14"/>
  <c r="T155" i="14"/>
  <c r="C155" i="14"/>
  <c r="T156" i="14"/>
  <c r="C156" i="14"/>
  <c r="T136" i="14"/>
  <c r="C136" i="14"/>
  <c r="T78" i="14"/>
  <c r="C78" i="14"/>
  <c r="T49" i="14"/>
  <c r="C49" i="14"/>
  <c r="T38" i="14"/>
  <c r="C38" i="14"/>
  <c r="T142" i="14"/>
  <c r="C142" i="14"/>
  <c r="T118" i="14"/>
  <c r="C118" i="14"/>
  <c r="T101" i="14"/>
  <c r="C101" i="14"/>
  <c r="T85" i="14"/>
  <c r="C85" i="14"/>
  <c r="T121" i="14"/>
  <c r="C121" i="14"/>
  <c r="T83" i="14"/>
  <c r="C83" i="14"/>
  <c r="T44" i="14"/>
  <c r="C44" i="14"/>
  <c r="T163" i="14"/>
  <c r="C163" i="14"/>
  <c r="T76" i="14"/>
  <c r="C76" i="14"/>
  <c r="T160" i="14"/>
  <c r="C160" i="14"/>
  <c r="T152" i="14"/>
  <c r="C152" i="14"/>
  <c r="T115" i="14"/>
  <c r="C115" i="14"/>
  <c r="T82" i="14"/>
  <c r="C82" i="14"/>
  <c r="T52" i="14"/>
  <c r="C52" i="14"/>
  <c r="T154" i="14"/>
  <c r="C154" i="14"/>
  <c r="T147" i="14"/>
  <c r="C147" i="14"/>
  <c r="T122" i="14"/>
  <c r="C122" i="14"/>
  <c r="T105" i="14"/>
  <c r="C105" i="14"/>
  <c r="T90" i="14"/>
  <c r="C90" i="14"/>
  <c r="T57" i="14"/>
  <c r="C57" i="14"/>
  <c r="T125" i="14"/>
  <c r="C125" i="14"/>
  <c r="T53" i="14"/>
  <c r="C53" i="14"/>
  <c r="T141" i="14"/>
  <c r="C141" i="14"/>
  <c r="T116" i="14"/>
  <c r="C116" i="14"/>
  <c r="T80" i="14"/>
  <c r="C80" i="14"/>
  <c r="T42" i="14"/>
  <c r="C42" i="14"/>
  <c r="T28" i="14"/>
  <c r="C28" i="14"/>
  <c r="T119" i="14"/>
  <c r="C119" i="14"/>
  <c r="T86" i="14"/>
  <c r="C86" i="14"/>
  <c r="T62" i="14"/>
  <c r="C62" i="14"/>
  <c r="T56" i="14"/>
  <c r="C56" i="14"/>
  <c r="T40" i="14"/>
  <c r="C40" i="14"/>
  <c r="T158" i="14"/>
  <c r="C158" i="14"/>
  <c r="T126" i="14"/>
  <c r="C126" i="14"/>
  <c r="T93" i="14"/>
  <c r="C93" i="14"/>
  <c r="T61" i="14"/>
  <c r="C61" i="14"/>
  <c r="T54" i="14"/>
  <c r="C54" i="14"/>
  <c r="T165" i="14"/>
  <c r="C165" i="14"/>
  <c r="T157" i="14"/>
  <c r="C157" i="14"/>
  <c r="T149" i="14"/>
  <c r="C149" i="14"/>
  <c r="T129" i="14"/>
  <c r="C129" i="14"/>
  <c r="T94" i="14"/>
  <c r="C94" i="14"/>
  <c r="T58" i="14"/>
  <c r="C58" i="14"/>
  <c r="T137" i="14"/>
  <c r="C137" i="14"/>
  <c r="T106" i="14"/>
  <c r="C106" i="14"/>
  <c r="T84" i="14"/>
  <c r="C84" i="14"/>
  <c r="T168" i="14"/>
  <c r="C168" i="14"/>
  <c r="T92" i="14"/>
  <c r="C92" i="14"/>
  <c r="T74" i="14"/>
  <c r="C74" i="14"/>
  <c r="T59" i="14"/>
  <c r="C59" i="14"/>
  <c r="T41" i="14"/>
  <c r="C41" i="14"/>
  <c r="T161" i="14"/>
  <c r="C161" i="14"/>
  <c r="T97" i="14"/>
  <c r="C97" i="14"/>
  <c r="T65" i="14"/>
  <c r="C65" i="14"/>
  <c r="T153" i="14"/>
  <c r="C153" i="14"/>
  <c r="T138" i="14"/>
  <c r="C138" i="14"/>
  <c r="T133" i="14"/>
  <c r="C133" i="14"/>
  <c r="T117" i="14"/>
  <c r="C117" i="14"/>
  <c r="T99" i="14"/>
  <c r="C99" i="14"/>
  <c r="T63" i="14"/>
  <c r="C63" i="14"/>
  <c r="T167" i="14"/>
  <c r="C167" i="14"/>
  <c r="T89" i="14"/>
  <c r="C89" i="14"/>
  <c r="T55" i="14"/>
  <c r="C55" i="14"/>
  <c r="T21" i="14"/>
  <c r="C21" i="14"/>
  <c r="T145" i="14"/>
  <c r="C145" i="14"/>
  <c r="T128" i="14"/>
  <c r="C128" i="14"/>
  <c r="T96" i="14"/>
  <c r="C96" i="14"/>
  <c r="T43" i="14"/>
  <c r="C43" i="14"/>
  <c r="T36" i="14"/>
  <c r="C36" i="14"/>
  <c r="T166" i="14"/>
  <c r="C166" i="14"/>
  <c r="T150" i="14"/>
  <c r="C150" i="14"/>
  <c r="T134" i="14"/>
  <c r="C134" i="14"/>
  <c r="T108" i="14"/>
  <c r="C108" i="14"/>
  <c r="T68" i="14"/>
  <c r="C68" i="14"/>
  <c r="T135" i="14"/>
  <c r="C135" i="14"/>
  <c r="T103" i="14"/>
  <c r="C103" i="14"/>
  <c r="T67" i="14"/>
  <c r="C67" i="14"/>
  <c r="T151" i="14"/>
  <c r="C151" i="14"/>
  <c r="T144" i="14"/>
  <c r="C144" i="14"/>
  <c r="T120" i="14"/>
  <c r="C120" i="14"/>
  <c r="T114" i="14"/>
  <c r="C114" i="14"/>
  <c r="T91" i="14"/>
  <c r="C91" i="14"/>
  <c r="T60" i="14"/>
  <c r="C60" i="14"/>
  <c r="T132" i="14"/>
  <c r="C132" i="14"/>
  <c r="T124" i="14"/>
  <c r="C124" i="14"/>
  <c r="T100" i="14"/>
  <c r="C100" i="14"/>
  <c r="T66" i="14"/>
  <c r="C66" i="14"/>
  <c r="T48" i="14"/>
  <c r="C48" i="14"/>
  <c r="T45" i="14"/>
  <c r="C45" i="14"/>
  <c r="T39" i="14"/>
  <c r="C39" i="14"/>
  <c r="T169" i="14"/>
  <c r="C169" i="14"/>
  <c r="T139" i="14"/>
  <c r="C139" i="14"/>
  <c r="T130" i="14"/>
  <c r="C130" i="14"/>
  <c r="T72" i="14"/>
  <c r="C72" i="14"/>
  <c r="T35" i="14"/>
  <c r="C35" i="14"/>
  <c r="T107" i="14"/>
  <c r="C107" i="14"/>
  <c r="T87" i="14"/>
  <c r="C87" i="14"/>
  <c r="T71" i="14"/>
  <c r="C71" i="14"/>
  <c r="T159" i="14"/>
  <c r="C159" i="14"/>
  <c r="T148" i="14"/>
  <c r="C148" i="14"/>
  <c r="T123" i="14"/>
  <c r="C123" i="14"/>
  <c r="T109" i="14"/>
  <c r="C109" i="14"/>
  <c r="T95" i="14"/>
  <c r="C95" i="14"/>
  <c r="T64" i="14"/>
  <c r="C64" i="14"/>
  <c r="T26" i="14"/>
  <c r="C26" i="14"/>
  <c r="T164" i="14"/>
  <c r="C164" i="14"/>
  <c r="T112" i="14"/>
  <c r="C112" i="14"/>
  <c r="T104" i="14"/>
  <c r="C104" i="14"/>
  <c r="T70" i="14"/>
  <c r="C70" i="14"/>
  <c r="T46" i="14"/>
  <c r="C46" i="14"/>
  <c r="T77" i="14"/>
  <c r="C77" i="14"/>
  <c r="T47" i="14"/>
  <c r="C47" i="14"/>
  <c r="T143" i="14"/>
  <c r="C143" i="14"/>
  <c r="T111" i="14"/>
  <c r="C111" i="14"/>
  <c r="T75" i="14"/>
  <c r="C75" i="14"/>
  <c r="T127" i="14"/>
  <c r="C127" i="14"/>
  <c r="T98" i="14"/>
  <c r="C98" i="14"/>
  <c r="T69" i="14"/>
  <c r="C69" i="14"/>
  <c r="T51" i="14"/>
  <c r="C51" i="14"/>
  <c r="T140" i="14"/>
  <c r="C140" i="14"/>
  <c r="T110" i="14"/>
  <c r="C110" i="14"/>
  <c r="T37" i="14"/>
  <c r="C37" i="14"/>
  <c r="T113" i="14"/>
  <c r="C113" i="14"/>
  <c r="T81" i="14"/>
  <c r="C81" i="14"/>
  <c r="T50" i="14"/>
  <c r="C50" i="14"/>
  <c r="T162" i="14"/>
  <c r="C162" i="14"/>
  <c r="T146" i="14"/>
  <c r="C146" i="14"/>
  <c r="T79" i="14"/>
  <c r="C79" i="14"/>
  <c r="T131" i="14"/>
  <c r="C131" i="14"/>
  <c r="T102" i="14"/>
  <c r="C102" i="14"/>
  <c r="T73" i="14"/>
  <c r="C73" i="14"/>
  <c r="T24" i="14"/>
  <c r="C24" i="14"/>
  <c r="T20" i="14"/>
  <c r="C20" i="14"/>
  <c r="T6" i="14"/>
  <c r="C6" i="14"/>
  <c r="U4" i="14"/>
  <c r="FM5" i="15"/>
  <c r="FC5" i="15" s="1"/>
  <c r="IM5" i="15" s="1"/>
  <c r="CC4" i="15"/>
  <c r="JJ4" i="15" s="1"/>
  <c r="CJ4" i="15"/>
  <c r="JQ4" i="15" s="1"/>
  <c r="FO5" i="15"/>
  <c r="FA5" i="15" s="1"/>
  <c r="IK5" i="15" s="1"/>
  <c r="X11" i="14"/>
  <c r="S10" i="15"/>
  <c r="X10" i="15"/>
  <c r="Z10" i="15" s="1"/>
  <c r="Y10" i="15"/>
  <c r="U10" i="15"/>
  <c r="W10" i="15" s="1"/>
  <c r="V10" i="15"/>
  <c r="U8" i="14"/>
  <c r="V8" i="14"/>
  <c r="Y8" i="14"/>
  <c r="S8" i="14"/>
  <c r="X8" i="14"/>
  <c r="S10" i="14"/>
  <c r="Y10" i="14"/>
  <c r="V10" i="14"/>
  <c r="X10" i="14"/>
  <c r="U10" i="14"/>
  <c r="II8" i="14"/>
  <c r="IG8" i="14"/>
  <c r="AA107" i="14"/>
  <c r="AD107" i="14"/>
  <c r="AE107" i="14"/>
  <c r="AH107" i="14"/>
  <c r="H107" i="14"/>
  <c r="G107" i="14" s="1"/>
  <c r="I107" i="14" s="1"/>
  <c r="AG107" i="14"/>
  <c r="AA109" i="14"/>
  <c r="AE109" i="14"/>
  <c r="AH109" i="14"/>
  <c r="H109" i="14"/>
  <c r="G109" i="14" s="1"/>
  <c r="I109" i="14" s="1"/>
  <c r="AD109" i="14"/>
  <c r="AG109" i="14"/>
  <c r="AA111" i="14"/>
  <c r="AH111" i="14"/>
  <c r="AD111" i="14"/>
  <c r="AG111" i="14"/>
  <c r="AE111" i="14"/>
  <c r="H111" i="14"/>
  <c r="G111" i="14" s="1"/>
  <c r="I111" i="14" s="1"/>
  <c r="AD113" i="14"/>
  <c r="AE113" i="14"/>
  <c r="AH113" i="14"/>
  <c r="AG113" i="14"/>
  <c r="H113" i="14"/>
  <c r="G113" i="14" s="1"/>
  <c r="I113" i="14" s="1"/>
  <c r="AA113" i="14"/>
  <c r="AA115" i="14"/>
  <c r="AD115" i="14"/>
  <c r="AH115" i="14"/>
  <c r="H115" i="14"/>
  <c r="G115" i="14" s="1"/>
  <c r="I115" i="14" s="1"/>
  <c r="AG115" i="14"/>
  <c r="AE115" i="14"/>
  <c r="AA117" i="14"/>
  <c r="H117" i="14"/>
  <c r="G117" i="14" s="1"/>
  <c r="I117" i="14" s="1"/>
  <c r="AG117" i="14"/>
  <c r="AE117" i="14"/>
  <c r="AD117" i="14"/>
  <c r="AH117" i="14"/>
  <c r="AA119" i="14"/>
  <c r="AD119" i="14"/>
  <c r="AE119" i="14"/>
  <c r="AH119" i="14"/>
  <c r="H119" i="14"/>
  <c r="G119" i="14" s="1"/>
  <c r="I119" i="14" s="1"/>
  <c r="AG119" i="14"/>
  <c r="AA121" i="14"/>
  <c r="AE121" i="14"/>
  <c r="H121" i="14"/>
  <c r="G121" i="14" s="1"/>
  <c r="I121" i="14" s="1"/>
  <c r="AG121" i="14"/>
  <c r="AD121" i="14"/>
  <c r="AH121" i="14"/>
  <c r="AA123" i="14"/>
  <c r="H123" i="14"/>
  <c r="G123" i="14" s="1"/>
  <c r="I123" i="14" s="1"/>
  <c r="AH123" i="14"/>
  <c r="AG123" i="14"/>
  <c r="AD123" i="14"/>
  <c r="AE123" i="14"/>
  <c r="AD125" i="14"/>
  <c r="AE125" i="14"/>
  <c r="AG125" i="14"/>
  <c r="AA125" i="14"/>
  <c r="AH125" i="14"/>
  <c r="H125" i="14"/>
  <c r="G125" i="14" s="1"/>
  <c r="I125" i="14" s="1"/>
  <c r="AA127" i="14"/>
  <c r="AH127" i="14"/>
  <c r="AD127" i="14"/>
  <c r="AE127" i="14"/>
  <c r="AG127" i="14"/>
  <c r="H127" i="14"/>
  <c r="G127" i="14" s="1"/>
  <c r="I127" i="14" s="1"/>
  <c r="AD129" i="14"/>
  <c r="AH129" i="14"/>
  <c r="AE129" i="14"/>
  <c r="AA129" i="14"/>
  <c r="H129" i="14"/>
  <c r="G129" i="14" s="1"/>
  <c r="I129" i="14" s="1"/>
  <c r="AG129" i="14"/>
  <c r="AA131" i="14"/>
  <c r="AG131" i="14"/>
  <c r="AE131" i="14"/>
  <c r="H131" i="14"/>
  <c r="G131" i="14" s="1"/>
  <c r="I131" i="14" s="1"/>
  <c r="AD131" i="14"/>
  <c r="AH131" i="14"/>
  <c r="AA133" i="14"/>
  <c r="AG133" i="14"/>
  <c r="H133" i="14"/>
  <c r="G133" i="14" s="1"/>
  <c r="I133" i="14" s="1"/>
  <c r="AE133" i="14"/>
  <c r="AH133" i="14"/>
  <c r="AD133" i="14"/>
  <c r="AA135" i="14"/>
  <c r="AG135" i="14"/>
  <c r="AH135" i="14"/>
  <c r="AD135" i="14"/>
  <c r="AE135" i="14"/>
  <c r="H135" i="14"/>
  <c r="G135" i="14" s="1"/>
  <c r="I135" i="14" s="1"/>
  <c r="AG137" i="14"/>
  <c r="AA137" i="14"/>
  <c r="AH137" i="14"/>
  <c r="AE137" i="14"/>
  <c r="AD137" i="14"/>
  <c r="H137" i="14"/>
  <c r="G137" i="14" s="1"/>
  <c r="I137" i="14" s="1"/>
  <c r="AA139" i="14"/>
  <c r="AD139" i="14"/>
  <c r="H139" i="14"/>
  <c r="G139" i="14" s="1"/>
  <c r="I139" i="14" s="1"/>
  <c r="AG139" i="14"/>
  <c r="AH139" i="14"/>
  <c r="AE139" i="14"/>
  <c r="AA141" i="14"/>
  <c r="H141" i="14"/>
  <c r="G141" i="14" s="1"/>
  <c r="I141" i="14" s="1"/>
  <c r="AG141" i="14"/>
  <c r="AD141" i="14"/>
  <c r="AH141" i="14"/>
  <c r="AE143" i="14"/>
  <c r="AH143" i="14"/>
  <c r="H143" i="14"/>
  <c r="G143" i="14" s="1"/>
  <c r="I143" i="14" s="1"/>
  <c r="AD143" i="14"/>
  <c r="AG143" i="14"/>
  <c r="AA143" i="14"/>
  <c r="AE145" i="14"/>
  <c r="AD145" i="14"/>
  <c r="H145" i="14"/>
  <c r="G145" i="14" s="1"/>
  <c r="I145" i="14" s="1"/>
  <c r="AA145" i="14"/>
  <c r="AH145" i="14"/>
  <c r="AG145" i="14"/>
  <c r="AH147" i="14"/>
  <c r="AG147" i="14"/>
  <c r="AE147" i="14"/>
  <c r="H147" i="14"/>
  <c r="G147" i="14" s="1"/>
  <c r="I147" i="14" s="1"/>
  <c r="AD147" i="14"/>
  <c r="AA147" i="14"/>
  <c r="AD149" i="14"/>
  <c r="AG149" i="14"/>
  <c r="AA149" i="14"/>
  <c r="AH149" i="14"/>
  <c r="AE149" i="14"/>
  <c r="H149" i="14"/>
  <c r="G149" i="14" s="1"/>
  <c r="I149" i="14" s="1"/>
  <c r="AA151" i="14"/>
  <c r="AH151" i="14"/>
  <c r="AE151" i="14"/>
  <c r="AD151" i="14"/>
  <c r="H151" i="14"/>
  <c r="G151" i="14" s="1"/>
  <c r="I151" i="14" s="1"/>
  <c r="AG151" i="14"/>
  <c r="AA153" i="14"/>
  <c r="AD153" i="14"/>
  <c r="AG153" i="14"/>
  <c r="AH153" i="14"/>
  <c r="AE153" i="14"/>
  <c r="H153" i="14"/>
  <c r="G153" i="14" s="1"/>
  <c r="I153" i="14" s="1"/>
  <c r="AA155" i="14"/>
  <c r="D155" i="14" s="1"/>
  <c r="AE155" i="14"/>
  <c r="AH155" i="14"/>
  <c r="AG155" i="14"/>
  <c r="AI155" i="14" s="1"/>
  <c r="AD155" i="14"/>
  <c r="AF155" i="14" s="1"/>
  <c r="AA157" i="14"/>
  <c r="AG157" i="14"/>
  <c r="AD157" i="14"/>
  <c r="AH157" i="14"/>
  <c r="AE157" i="14"/>
  <c r="H157" i="14"/>
  <c r="G157" i="14" s="1"/>
  <c r="I157" i="14" s="1"/>
  <c r="AA159" i="14"/>
  <c r="AE159" i="14"/>
  <c r="AH159" i="14"/>
  <c r="H159" i="14"/>
  <c r="G159" i="14" s="1"/>
  <c r="I159" i="14" s="1"/>
  <c r="AG159" i="14"/>
  <c r="AD159" i="14"/>
  <c r="AA161" i="14"/>
  <c r="AE161" i="14"/>
  <c r="AG161" i="14"/>
  <c r="AD161" i="14"/>
  <c r="H161" i="14"/>
  <c r="G161" i="14" s="1"/>
  <c r="I161" i="14" s="1"/>
  <c r="AH161" i="14"/>
  <c r="AD163" i="14"/>
  <c r="AG163" i="14"/>
  <c r="AE163" i="14"/>
  <c r="AH163" i="14"/>
  <c r="AA163" i="14"/>
  <c r="H163" i="14"/>
  <c r="G163" i="14" s="1"/>
  <c r="I163" i="14" s="1"/>
  <c r="AG165" i="14"/>
  <c r="AA165" i="14"/>
  <c r="AE165" i="14"/>
  <c r="AH165" i="14"/>
  <c r="AD165" i="14"/>
  <c r="H165" i="14"/>
  <c r="G165" i="14" s="1"/>
  <c r="I165" i="14" s="1"/>
  <c r="H167" i="14"/>
  <c r="G167" i="14" s="1"/>
  <c r="I167" i="14" s="1"/>
  <c r="AA167" i="14"/>
  <c r="AE167" i="14"/>
  <c r="AH167" i="14"/>
  <c r="AD167" i="14"/>
  <c r="AA169" i="14"/>
  <c r="AE169" i="14"/>
  <c r="AH169" i="14"/>
  <c r="AG169" i="14"/>
  <c r="H169" i="14"/>
  <c r="G169" i="14" s="1"/>
  <c r="I169" i="14" s="1"/>
  <c r="AD169" i="14"/>
  <c r="AE141" i="14"/>
  <c r="HP10" i="15"/>
  <c r="IJ10" i="14"/>
  <c r="AA36" i="14"/>
  <c r="AE36" i="14"/>
  <c r="AD36" i="14"/>
  <c r="AH36" i="14"/>
  <c r="H36" i="14"/>
  <c r="G36" i="14" s="1"/>
  <c r="I36" i="14" s="1"/>
  <c r="AG36" i="14"/>
  <c r="AA38" i="14"/>
  <c r="AH38" i="14"/>
  <c r="AE38" i="14"/>
  <c r="H38" i="14"/>
  <c r="G38" i="14" s="1"/>
  <c r="I38" i="14" s="1"/>
  <c r="AD38" i="14"/>
  <c r="AG38" i="14"/>
  <c r="AA40" i="14"/>
  <c r="AE40" i="14"/>
  <c r="H40" i="14"/>
  <c r="G40" i="14" s="1"/>
  <c r="I40" i="14" s="1"/>
  <c r="AG40" i="14"/>
  <c r="AH40" i="14"/>
  <c r="AD40" i="14"/>
  <c r="AA42" i="14"/>
  <c r="AE42" i="14"/>
  <c r="H42" i="14"/>
  <c r="G42" i="14" s="1"/>
  <c r="I42" i="14" s="1"/>
  <c r="AG42" i="14"/>
  <c r="AH42" i="14"/>
  <c r="AD42" i="14"/>
  <c r="AA44" i="14"/>
  <c r="H44" i="14"/>
  <c r="G44" i="14" s="1"/>
  <c r="I44" i="14" s="1"/>
  <c r="AG44" i="14"/>
  <c r="AD44" i="14"/>
  <c r="AH44" i="14"/>
  <c r="AE44" i="14"/>
  <c r="AA46" i="14"/>
  <c r="AH46" i="14"/>
  <c r="AD46" i="14"/>
  <c r="AE46" i="14"/>
  <c r="H46" i="14"/>
  <c r="G46" i="14" s="1"/>
  <c r="I46" i="14" s="1"/>
  <c r="AG46" i="14"/>
  <c r="AA48" i="14"/>
  <c r="AE48" i="14"/>
  <c r="AG48" i="14"/>
  <c r="AH48" i="14"/>
  <c r="AD48" i="14"/>
  <c r="H48" i="14"/>
  <c r="G48" i="14" s="1"/>
  <c r="I48" i="14" s="1"/>
  <c r="AG50" i="14"/>
  <c r="AD50" i="14"/>
  <c r="AH50" i="14"/>
  <c r="AE50" i="14"/>
  <c r="H50" i="14"/>
  <c r="G50" i="14" s="1"/>
  <c r="I50" i="14" s="1"/>
  <c r="AA50" i="14"/>
  <c r="AH52" i="14"/>
  <c r="AE52" i="14"/>
  <c r="AA52" i="14"/>
  <c r="H52" i="14"/>
  <c r="G52" i="14" s="1"/>
  <c r="I52" i="14" s="1"/>
  <c r="AD52" i="14"/>
  <c r="AG52" i="14"/>
  <c r="H54" i="14"/>
  <c r="G54" i="14" s="1"/>
  <c r="I54" i="14" s="1"/>
  <c r="AG54" i="14"/>
  <c r="AD54" i="14"/>
  <c r="AE54" i="14"/>
  <c r="AA54" i="14"/>
  <c r="AH54" i="14"/>
  <c r="AG56" i="14"/>
  <c r="AE56" i="14"/>
  <c r="AH56" i="14"/>
  <c r="AA56" i="14"/>
  <c r="AD56" i="14"/>
  <c r="H56" i="14"/>
  <c r="G56" i="14" s="1"/>
  <c r="I56" i="14" s="1"/>
  <c r="AD58" i="14"/>
  <c r="AH58" i="14"/>
  <c r="AG58" i="14"/>
  <c r="AE58" i="14"/>
  <c r="H58" i="14"/>
  <c r="G58" i="14" s="1"/>
  <c r="I58" i="14" s="1"/>
  <c r="AA58" i="14"/>
  <c r="AA60" i="14"/>
  <c r="AE60" i="14"/>
  <c r="AH60" i="14"/>
  <c r="AG60" i="14"/>
  <c r="AD60" i="14"/>
  <c r="H60" i="14"/>
  <c r="G60" i="14" s="1"/>
  <c r="I60" i="14" s="1"/>
  <c r="AH62" i="14"/>
  <c r="AD62" i="14"/>
  <c r="H62" i="14"/>
  <c r="G62" i="14" s="1"/>
  <c r="I62" i="14" s="1"/>
  <c r="AG62" i="14"/>
  <c r="AA62" i="14"/>
  <c r="AE62" i="14"/>
  <c r="AA64" i="14"/>
  <c r="AE64" i="14"/>
  <c r="AH64" i="14"/>
  <c r="H64" i="14"/>
  <c r="G64" i="14" s="1"/>
  <c r="I64" i="14" s="1"/>
  <c r="AD64" i="14"/>
  <c r="AG64" i="14"/>
  <c r="AA66" i="14"/>
  <c r="AG66" i="14"/>
  <c r="H66" i="14"/>
  <c r="G66" i="14" s="1"/>
  <c r="I66" i="14" s="1"/>
  <c r="AH66" i="14"/>
  <c r="AE66" i="14"/>
  <c r="AD66" i="14"/>
  <c r="AA68" i="14"/>
  <c r="AD68" i="14"/>
  <c r="AG68" i="14"/>
  <c r="H68" i="14"/>
  <c r="G68" i="14" s="1"/>
  <c r="I68" i="14" s="1"/>
  <c r="AH68" i="14"/>
  <c r="AE68" i="14"/>
  <c r="AA70" i="14"/>
  <c r="AG70" i="14"/>
  <c r="AD70" i="14"/>
  <c r="AH70" i="14"/>
  <c r="AE70" i="14"/>
  <c r="H70" i="14"/>
  <c r="G70" i="14" s="1"/>
  <c r="I70" i="14" s="1"/>
  <c r="AA72" i="14"/>
  <c r="H72" i="14"/>
  <c r="G72" i="14" s="1"/>
  <c r="I72" i="14" s="1"/>
  <c r="AE72" i="14"/>
  <c r="AG72" i="14"/>
  <c r="AH72" i="14"/>
  <c r="AD72" i="14"/>
  <c r="AA74" i="14"/>
  <c r="AH74" i="14"/>
  <c r="AE74" i="14"/>
  <c r="AG74" i="14"/>
  <c r="AD74" i="14"/>
  <c r="H74" i="14"/>
  <c r="G74" i="14" s="1"/>
  <c r="I74" i="14" s="1"/>
  <c r="AA76" i="14"/>
  <c r="H76" i="14"/>
  <c r="G76" i="14" s="1"/>
  <c r="I76" i="14" s="1"/>
  <c r="AD76" i="14"/>
  <c r="AG76" i="14"/>
  <c r="AE76" i="14"/>
  <c r="AH76" i="14"/>
  <c r="AA78" i="14"/>
  <c r="H78" i="14"/>
  <c r="G78" i="14" s="1"/>
  <c r="I78" i="14" s="1"/>
  <c r="AG78" i="14"/>
  <c r="AD78" i="14"/>
  <c r="AH78" i="14"/>
  <c r="AE78" i="14"/>
  <c r="AA80" i="14"/>
  <c r="AH80" i="14"/>
  <c r="AG80" i="14"/>
  <c r="H80" i="14"/>
  <c r="G80" i="14" s="1"/>
  <c r="I80" i="14" s="1"/>
  <c r="AE80" i="14"/>
  <c r="AD80" i="14"/>
  <c r="AA82" i="14"/>
  <c r="AH82" i="14"/>
  <c r="H82" i="14"/>
  <c r="G82" i="14" s="1"/>
  <c r="I82" i="14" s="1"/>
  <c r="AE82" i="14"/>
  <c r="AD82" i="14"/>
  <c r="AG82" i="14"/>
  <c r="AA84" i="14"/>
  <c r="AD84" i="14"/>
  <c r="AE84" i="14"/>
  <c r="AG84" i="14"/>
  <c r="AH84" i="14"/>
  <c r="H84" i="14"/>
  <c r="G84" i="14" s="1"/>
  <c r="I84" i="14" s="1"/>
  <c r="AA86" i="14"/>
  <c r="AG86" i="14"/>
  <c r="AH86" i="14"/>
  <c r="AE86" i="14"/>
  <c r="H86" i="14"/>
  <c r="G86" i="14" s="1"/>
  <c r="I86" i="14" s="1"/>
  <c r="AD86" i="14"/>
  <c r="AA89" i="14"/>
  <c r="AE89" i="14"/>
  <c r="AG89" i="14"/>
  <c r="AD89" i="14"/>
  <c r="H89" i="14"/>
  <c r="G89" i="14" s="1"/>
  <c r="I89" i="14" s="1"/>
  <c r="AH89" i="14"/>
  <c r="AA91" i="14"/>
  <c r="AH91" i="14"/>
  <c r="AG91" i="14"/>
  <c r="H91" i="14"/>
  <c r="G91" i="14" s="1"/>
  <c r="I91" i="14" s="1"/>
  <c r="AE91" i="14"/>
  <c r="AD91" i="14"/>
  <c r="AA93" i="14"/>
  <c r="H93" i="14"/>
  <c r="G93" i="14" s="1"/>
  <c r="I93" i="14" s="1"/>
  <c r="AE93" i="14"/>
  <c r="AH93" i="14"/>
  <c r="AG93" i="14"/>
  <c r="AD93" i="14"/>
  <c r="AH95" i="14"/>
  <c r="H95" i="14"/>
  <c r="G95" i="14" s="1"/>
  <c r="I95" i="14" s="1"/>
  <c r="AG95" i="14"/>
  <c r="AE95" i="14"/>
  <c r="AD95" i="14"/>
  <c r="AA95" i="14"/>
  <c r="AA97" i="14"/>
  <c r="AG97" i="14"/>
  <c r="AE97" i="14"/>
  <c r="H97" i="14"/>
  <c r="G97" i="14" s="1"/>
  <c r="I97" i="14" s="1"/>
  <c r="AH97" i="14"/>
  <c r="AD97" i="14"/>
  <c r="AA99" i="14"/>
  <c r="AE99" i="14"/>
  <c r="AG99" i="14"/>
  <c r="H99" i="14"/>
  <c r="G99" i="14" s="1"/>
  <c r="I99" i="14" s="1"/>
  <c r="AH99" i="14"/>
  <c r="AD99" i="14"/>
  <c r="AA101" i="14"/>
  <c r="AE101" i="14"/>
  <c r="AD101" i="14"/>
  <c r="H101" i="14"/>
  <c r="G101" i="14" s="1"/>
  <c r="I101" i="14" s="1"/>
  <c r="AG101" i="14"/>
  <c r="AH101" i="14"/>
  <c r="AA103" i="14"/>
  <c r="AG103" i="14"/>
  <c r="AH103" i="14"/>
  <c r="AD103" i="14"/>
  <c r="AE103" i="14"/>
  <c r="H103" i="14"/>
  <c r="G103" i="14" s="1"/>
  <c r="I103" i="14" s="1"/>
  <c r="AA105" i="14"/>
  <c r="AD105" i="14"/>
  <c r="AE105" i="14"/>
  <c r="AG105" i="14"/>
  <c r="AH105" i="14"/>
  <c r="H105" i="14"/>
  <c r="G105" i="14" s="1"/>
  <c r="I105" i="14" s="1"/>
  <c r="AA35" i="14"/>
  <c r="AG35" i="14"/>
  <c r="AE35" i="14"/>
  <c r="AD35" i="14"/>
  <c r="H35" i="14"/>
  <c r="G35" i="14" s="1"/>
  <c r="I35" i="14" s="1"/>
  <c r="AH35" i="14"/>
  <c r="AG167" i="14"/>
  <c r="IH8" i="14"/>
  <c r="HM10" i="15"/>
  <c r="IG10" i="14"/>
  <c r="AA108" i="14"/>
  <c r="AE108" i="14"/>
  <c r="AH108" i="14"/>
  <c r="AG108" i="14"/>
  <c r="AD108" i="14"/>
  <c r="H108" i="14"/>
  <c r="G108" i="14" s="1"/>
  <c r="I108" i="14" s="1"/>
  <c r="AA110" i="14"/>
  <c r="AE110" i="14"/>
  <c r="AH110" i="14"/>
  <c r="H110" i="14"/>
  <c r="G110" i="14" s="1"/>
  <c r="I110" i="14" s="1"/>
  <c r="AG110" i="14"/>
  <c r="AD110" i="14"/>
  <c r="AE112" i="14"/>
  <c r="AH112" i="14"/>
  <c r="AD112" i="14"/>
  <c r="AA112" i="14"/>
  <c r="AG112" i="14"/>
  <c r="H112" i="14"/>
  <c r="G112" i="14" s="1"/>
  <c r="I112" i="14" s="1"/>
  <c r="AE114" i="14"/>
  <c r="AH114" i="14"/>
  <c r="AA114" i="14"/>
  <c r="AG114" i="14"/>
  <c r="H114" i="14"/>
  <c r="G114" i="14" s="1"/>
  <c r="I114" i="14" s="1"/>
  <c r="AD114" i="14"/>
  <c r="AA116" i="14"/>
  <c r="AG116" i="14"/>
  <c r="AE116" i="14"/>
  <c r="H116" i="14"/>
  <c r="G116" i="14" s="1"/>
  <c r="I116" i="14" s="1"/>
  <c r="AD116" i="14"/>
  <c r="AH116" i="14"/>
  <c r="AA118" i="14"/>
  <c r="AE118" i="14"/>
  <c r="AD118" i="14"/>
  <c r="AG118" i="14"/>
  <c r="AH118" i="14"/>
  <c r="H118" i="14"/>
  <c r="G118" i="14" s="1"/>
  <c r="I118" i="14" s="1"/>
  <c r="AA120" i="14"/>
  <c r="AE120" i="14"/>
  <c r="AG120" i="14"/>
  <c r="H120" i="14"/>
  <c r="G120" i="14" s="1"/>
  <c r="I120" i="14" s="1"/>
  <c r="AH120" i="14"/>
  <c r="AD120" i="14"/>
  <c r="AA122" i="14"/>
  <c r="AG122" i="14"/>
  <c r="AE122" i="14"/>
  <c r="AD122" i="14"/>
  <c r="AH122" i="14"/>
  <c r="H122" i="14"/>
  <c r="G122" i="14" s="1"/>
  <c r="I122" i="14" s="1"/>
  <c r="AA124" i="14"/>
  <c r="AG124" i="14"/>
  <c r="AD124" i="14"/>
  <c r="H124" i="14"/>
  <c r="G124" i="14" s="1"/>
  <c r="I124" i="14" s="1"/>
  <c r="AE124" i="14"/>
  <c r="AH124" i="14"/>
  <c r="AA126" i="14"/>
  <c r="AH126" i="14"/>
  <c r="AG126" i="14"/>
  <c r="AE126" i="14"/>
  <c r="H126" i="14"/>
  <c r="G126" i="14" s="1"/>
  <c r="I126" i="14" s="1"/>
  <c r="AD126" i="14"/>
  <c r="AA128" i="14"/>
  <c r="H128" i="14"/>
  <c r="G128" i="14" s="1"/>
  <c r="I128" i="14" s="1"/>
  <c r="AG128" i="14"/>
  <c r="AH128" i="14"/>
  <c r="AE128" i="14"/>
  <c r="AD128" i="14"/>
  <c r="AE130" i="14"/>
  <c r="H130" i="14"/>
  <c r="G130" i="14" s="1"/>
  <c r="I130" i="14" s="1"/>
  <c r="AG130" i="14"/>
  <c r="AH130" i="14"/>
  <c r="AD130" i="14"/>
  <c r="AA130" i="14"/>
  <c r="AG132" i="14"/>
  <c r="AD132" i="14"/>
  <c r="H132" i="14"/>
  <c r="G132" i="14" s="1"/>
  <c r="I132" i="14" s="1"/>
  <c r="AE132" i="14"/>
  <c r="AA132" i="14"/>
  <c r="AA134" i="14"/>
  <c r="AE134" i="14"/>
  <c r="AG134" i="14"/>
  <c r="AD134" i="14"/>
  <c r="AH134" i="14"/>
  <c r="H134" i="14"/>
  <c r="G134" i="14" s="1"/>
  <c r="I134" i="14" s="1"/>
  <c r="AA136" i="14"/>
  <c r="AH136" i="14"/>
  <c r="AE136" i="14"/>
  <c r="AG136" i="14"/>
  <c r="H136" i="14"/>
  <c r="G136" i="14" s="1"/>
  <c r="I136" i="14" s="1"/>
  <c r="AH138" i="14"/>
  <c r="AE138" i="14"/>
  <c r="AA138" i="14"/>
  <c r="AG138" i="14"/>
  <c r="H138" i="14"/>
  <c r="G138" i="14" s="1"/>
  <c r="I138" i="14" s="1"/>
  <c r="AD138" i="14"/>
  <c r="AH140" i="14"/>
  <c r="H140" i="14"/>
  <c r="G140" i="14" s="1"/>
  <c r="I140" i="14" s="1"/>
  <c r="AG140" i="14"/>
  <c r="AE140" i="14"/>
  <c r="AD140" i="14"/>
  <c r="AA140" i="14"/>
  <c r="AD142" i="14"/>
  <c r="AE142" i="14"/>
  <c r="AH142" i="14"/>
  <c r="AA142" i="14"/>
  <c r="AG142" i="14"/>
  <c r="H142" i="14"/>
  <c r="G142" i="14" s="1"/>
  <c r="I142" i="14" s="1"/>
  <c r="AG144" i="14"/>
  <c r="AE144" i="14"/>
  <c r="AH144" i="14"/>
  <c r="AA144" i="14"/>
  <c r="AD144" i="14"/>
  <c r="H144" i="14"/>
  <c r="G144" i="14" s="1"/>
  <c r="I144" i="14" s="1"/>
  <c r="AA146" i="14"/>
  <c r="AH146" i="14"/>
  <c r="AG146" i="14"/>
  <c r="AE146" i="14"/>
  <c r="H146" i="14"/>
  <c r="G146" i="14" s="1"/>
  <c r="I146" i="14" s="1"/>
  <c r="AD146" i="14"/>
  <c r="AG148" i="14"/>
  <c r="AA148" i="14"/>
  <c r="H148" i="14"/>
  <c r="G148" i="14" s="1"/>
  <c r="I148" i="14" s="1"/>
  <c r="AD148" i="14"/>
  <c r="AH148" i="14"/>
  <c r="AE148" i="14"/>
  <c r="AA150" i="14"/>
  <c r="AE150" i="14"/>
  <c r="AD150" i="14"/>
  <c r="AG150" i="14"/>
  <c r="H150" i="14"/>
  <c r="G150" i="14" s="1"/>
  <c r="I150" i="14" s="1"/>
  <c r="AH150" i="14"/>
  <c r="AA152" i="14"/>
  <c r="AE152" i="14"/>
  <c r="AH152" i="14"/>
  <c r="AD152" i="14"/>
  <c r="H152" i="14"/>
  <c r="G152" i="14" s="1"/>
  <c r="I152" i="14" s="1"/>
  <c r="AG152" i="14"/>
  <c r="AA154" i="14"/>
  <c r="H154" i="14"/>
  <c r="G154" i="14" s="1"/>
  <c r="I154" i="14" s="1"/>
  <c r="AG154" i="14"/>
  <c r="AD154" i="14"/>
  <c r="AH154" i="14"/>
  <c r="AE154" i="14"/>
  <c r="AA156" i="14"/>
  <c r="AE156" i="14"/>
  <c r="AD156" i="14"/>
  <c r="AH156" i="14"/>
  <c r="AG156" i="14"/>
  <c r="H156" i="14"/>
  <c r="G156" i="14" s="1"/>
  <c r="I156" i="14" s="1"/>
  <c r="AA158" i="14"/>
  <c r="AG158" i="14"/>
  <c r="H158" i="14"/>
  <c r="G158" i="14" s="1"/>
  <c r="I158" i="14" s="1"/>
  <c r="AD158" i="14"/>
  <c r="AE158" i="14"/>
  <c r="AH158" i="14"/>
  <c r="H160" i="14"/>
  <c r="G160" i="14" s="1"/>
  <c r="I160" i="14" s="1"/>
  <c r="AD160" i="14"/>
  <c r="AG160" i="14"/>
  <c r="AE160" i="14"/>
  <c r="AH160" i="14"/>
  <c r="AA160" i="14"/>
  <c r="AG162" i="14"/>
  <c r="AE162" i="14"/>
  <c r="AA162" i="14"/>
  <c r="AD162" i="14"/>
  <c r="H162" i="14"/>
  <c r="G162" i="14" s="1"/>
  <c r="I162" i="14" s="1"/>
  <c r="AH162" i="14"/>
  <c r="AA164" i="14"/>
  <c r="AH164" i="14"/>
  <c r="AE164" i="14"/>
  <c r="AD164" i="14"/>
  <c r="H164" i="14"/>
  <c r="G164" i="14" s="1"/>
  <c r="I164" i="14" s="1"/>
  <c r="AA166" i="14"/>
  <c r="AE166" i="14"/>
  <c r="AG166" i="14"/>
  <c r="AD166" i="14"/>
  <c r="AH166" i="14"/>
  <c r="H166" i="14"/>
  <c r="G166" i="14" s="1"/>
  <c r="I166" i="14" s="1"/>
  <c r="AA168" i="14"/>
  <c r="H168" i="14"/>
  <c r="G168" i="14" s="1"/>
  <c r="I168" i="14" s="1"/>
  <c r="AG168" i="14"/>
  <c r="AE168" i="14"/>
  <c r="AH168" i="14"/>
  <c r="AD136" i="14"/>
  <c r="AD168" i="14"/>
  <c r="HO10" i="15"/>
  <c r="II10" i="14"/>
  <c r="HN10" i="15"/>
  <c r="IH10" i="14"/>
  <c r="AA37" i="14"/>
  <c r="AD37" i="14"/>
  <c r="AE37" i="14"/>
  <c r="AG37" i="14"/>
  <c r="AH37" i="14"/>
  <c r="H37" i="14"/>
  <c r="G37" i="14" s="1"/>
  <c r="I37" i="14" s="1"/>
  <c r="H39" i="14"/>
  <c r="G39" i="14" s="1"/>
  <c r="I39" i="14" s="1"/>
  <c r="AA39" i="14"/>
  <c r="AE39" i="14"/>
  <c r="AH39" i="14"/>
  <c r="AG39" i="14"/>
  <c r="AD39" i="14"/>
  <c r="AE41" i="14"/>
  <c r="AA41" i="14"/>
  <c r="AD41" i="14"/>
  <c r="AG41" i="14"/>
  <c r="AH41" i="14"/>
  <c r="H41" i="14"/>
  <c r="G41" i="14" s="1"/>
  <c r="I41" i="14" s="1"/>
  <c r="AA43" i="14"/>
  <c r="H43" i="14"/>
  <c r="G43" i="14" s="1"/>
  <c r="I43" i="14" s="1"/>
  <c r="AH43" i="14"/>
  <c r="AD43" i="14"/>
  <c r="AE43" i="14"/>
  <c r="AG43" i="14"/>
  <c r="AA45" i="14"/>
  <c r="AH45" i="14"/>
  <c r="H45" i="14"/>
  <c r="G45" i="14" s="1"/>
  <c r="I45" i="14" s="1"/>
  <c r="AD45" i="14"/>
  <c r="AE45" i="14"/>
  <c r="AG45" i="14"/>
  <c r="AA47" i="14"/>
  <c r="AD47" i="14"/>
  <c r="AG47" i="14"/>
  <c r="H47" i="14"/>
  <c r="G47" i="14" s="1"/>
  <c r="I47" i="14" s="1"/>
  <c r="AE47" i="14"/>
  <c r="AH47" i="14"/>
  <c r="AA49" i="14"/>
  <c r="AD49" i="14"/>
  <c r="AG49" i="14"/>
  <c r="AH49" i="14"/>
  <c r="AE49" i="14"/>
  <c r="H49" i="14"/>
  <c r="G49" i="14" s="1"/>
  <c r="I49" i="14" s="1"/>
  <c r="AA51" i="14"/>
  <c r="AH51" i="14"/>
  <c r="AE51" i="14"/>
  <c r="AG51" i="14"/>
  <c r="AD51" i="14"/>
  <c r="H51" i="14"/>
  <c r="G51" i="14" s="1"/>
  <c r="I51" i="14" s="1"/>
  <c r="AA53" i="14"/>
  <c r="AG53" i="14"/>
  <c r="AH53" i="14"/>
  <c r="H53" i="14"/>
  <c r="G53" i="14" s="1"/>
  <c r="I53" i="14" s="1"/>
  <c r="AE53" i="14"/>
  <c r="AD53" i="14"/>
  <c r="AA55" i="14"/>
  <c r="H55" i="14"/>
  <c r="G55" i="14" s="1"/>
  <c r="I55" i="14" s="1"/>
  <c r="AE55" i="14"/>
  <c r="AG55" i="14"/>
  <c r="AD55" i="14"/>
  <c r="AH55" i="14"/>
  <c r="AA57" i="14"/>
  <c r="AG57" i="14"/>
  <c r="AD57" i="14"/>
  <c r="AE57" i="14"/>
  <c r="AH57" i="14"/>
  <c r="H57" i="14"/>
  <c r="G57" i="14" s="1"/>
  <c r="I57" i="14" s="1"/>
  <c r="AA59" i="14"/>
  <c r="AD59" i="14"/>
  <c r="AE59" i="14"/>
  <c r="H59" i="14"/>
  <c r="G59" i="14" s="1"/>
  <c r="I59" i="14" s="1"/>
  <c r="AG59" i="14"/>
  <c r="AH59" i="14"/>
  <c r="AH61" i="14"/>
  <c r="AA61" i="14"/>
  <c r="H61" i="14"/>
  <c r="G61" i="14" s="1"/>
  <c r="I61" i="14" s="1"/>
  <c r="AD61" i="14"/>
  <c r="AE61" i="14"/>
  <c r="AG61" i="14"/>
  <c r="AA63" i="14"/>
  <c r="AD63" i="14"/>
  <c r="AE63" i="14"/>
  <c r="AH63" i="14"/>
  <c r="AG63" i="14"/>
  <c r="H63" i="14"/>
  <c r="G63" i="14" s="1"/>
  <c r="I63" i="14" s="1"/>
  <c r="AG65" i="14"/>
  <c r="AA65" i="14"/>
  <c r="AE65" i="14"/>
  <c r="AH65" i="14"/>
  <c r="AD65" i="14"/>
  <c r="H65" i="14"/>
  <c r="G65" i="14" s="1"/>
  <c r="I65" i="14" s="1"/>
  <c r="AA67" i="14"/>
  <c r="AG67" i="14"/>
  <c r="AD67" i="14"/>
  <c r="AE67" i="14"/>
  <c r="AH67" i="14"/>
  <c r="H67" i="14"/>
  <c r="G67" i="14" s="1"/>
  <c r="I67" i="14" s="1"/>
  <c r="AA69" i="14"/>
  <c r="AE69" i="14"/>
  <c r="AD69" i="14"/>
  <c r="AG69" i="14"/>
  <c r="H69" i="14"/>
  <c r="G69" i="14" s="1"/>
  <c r="I69" i="14" s="1"/>
  <c r="AH69" i="14"/>
  <c r="AA71" i="14"/>
  <c r="AH71" i="14"/>
  <c r="AG71" i="14"/>
  <c r="AE71" i="14"/>
  <c r="AD71" i="14"/>
  <c r="H71" i="14"/>
  <c r="G71" i="14" s="1"/>
  <c r="I71" i="14" s="1"/>
  <c r="AA73" i="14"/>
  <c r="AH73" i="14"/>
  <c r="AD73" i="14"/>
  <c r="H73" i="14"/>
  <c r="G73" i="14" s="1"/>
  <c r="I73" i="14" s="1"/>
  <c r="AE73" i="14"/>
  <c r="AG73" i="14"/>
  <c r="AA75" i="14"/>
  <c r="AE75" i="14"/>
  <c r="H75" i="14"/>
  <c r="G75" i="14" s="1"/>
  <c r="I75" i="14" s="1"/>
  <c r="AD75" i="14"/>
  <c r="AG75" i="14"/>
  <c r="AH75" i="14"/>
  <c r="AE77" i="14"/>
  <c r="H77" i="14"/>
  <c r="G77" i="14" s="1"/>
  <c r="I77" i="14" s="1"/>
  <c r="AD77" i="14"/>
  <c r="AG77" i="14"/>
  <c r="AH77" i="14"/>
  <c r="AA77" i="14"/>
  <c r="AA79" i="14"/>
  <c r="H79" i="14"/>
  <c r="G79" i="14" s="1"/>
  <c r="I79" i="14" s="1"/>
  <c r="AG79" i="14"/>
  <c r="AH79" i="14"/>
  <c r="AE79" i="14"/>
  <c r="AD79" i="14"/>
  <c r="AA81" i="14"/>
  <c r="AD81" i="14"/>
  <c r="AG81" i="14"/>
  <c r="H81" i="14"/>
  <c r="G81" i="14" s="1"/>
  <c r="I81" i="14" s="1"/>
  <c r="AH81" i="14"/>
  <c r="AE81" i="14"/>
  <c r="AA83" i="14"/>
  <c r="AD83" i="14"/>
  <c r="AE83" i="14"/>
  <c r="H83" i="14"/>
  <c r="G83" i="14" s="1"/>
  <c r="I83" i="14" s="1"/>
  <c r="AG83" i="14"/>
  <c r="AH83" i="14"/>
  <c r="AD85" i="14"/>
  <c r="AH85" i="14"/>
  <c r="H85" i="14"/>
  <c r="G85" i="14" s="1"/>
  <c r="I85" i="14" s="1"/>
  <c r="AE85" i="14"/>
  <c r="AG85" i="14"/>
  <c r="AA85" i="14"/>
  <c r="AA87" i="14"/>
  <c r="AD87" i="14"/>
  <c r="H87" i="14"/>
  <c r="G87" i="14" s="1"/>
  <c r="I87" i="14" s="1"/>
  <c r="AE87" i="14"/>
  <c r="AG87" i="14"/>
  <c r="AH87" i="14"/>
  <c r="AA90" i="14"/>
  <c r="AE90" i="14"/>
  <c r="AH90" i="14"/>
  <c r="H90" i="14"/>
  <c r="G90" i="14" s="1"/>
  <c r="I90" i="14" s="1"/>
  <c r="AG90" i="14"/>
  <c r="AD90" i="14"/>
  <c r="AD92" i="14"/>
  <c r="AA92" i="14"/>
  <c r="H92" i="14"/>
  <c r="G92" i="14" s="1"/>
  <c r="I92" i="14" s="1"/>
  <c r="AH92" i="14"/>
  <c r="AE92" i="14"/>
  <c r="AG92" i="14"/>
  <c r="AE94" i="14"/>
  <c r="AG94" i="14"/>
  <c r="AH94" i="14"/>
  <c r="AA94" i="14"/>
  <c r="H94" i="14"/>
  <c r="G94" i="14" s="1"/>
  <c r="I94" i="14" s="1"/>
  <c r="AD94" i="14"/>
  <c r="AA96" i="14"/>
  <c r="AG96" i="14"/>
  <c r="AH96" i="14"/>
  <c r="H96" i="14"/>
  <c r="G96" i="14" s="1"/>
  <c r="I96" i="14" s="1"/>
  <c r="AE96" i="14"/>
  <c r="AD96" i="14"/>
  <c r="AA98" i="14"/>
  <c r="AE98" i="14"/>
  <c r="AG98" i="14"/>
  <c r="AD98" i="14"/>
  <c r="AH98" i="14"/>
  <c r="H98" i="14"/>
  <c r="G98" i="14" s="1"/>
  <c r="I98" i="14" s="1"/>
  <c r="AA100" i="14"/>
  <c r="H100" i="14"/>
  <c r="G100" i="14" s="1"/>
  <c r="I100" i="14" s="1"/>
  <c r="AE100" i="14"/>
  <c r="AG100" i="14"/>
  <c r="AD100" i="14"/>
  <c r="AH100" i="14"/>
  <c r="AA102" i="14"/>
  <c r="AE102" i="14"/>
  <c r="AD102" i="14"/>
  <c r="AG102" i="14"/>
  <c r="AH102" i="14"/>
  <c r="H102" i="14"/>
  <c r="G102" i="14" s="1"/>
  <c r="I102" i="14" s="1"/>
  <c r="AA104" i="14"/>
  <c r="AD104" i="14"/>
  <c r="AH104" i="14"/>
  <c r="H104" i="14"/>
  <c r="G104" i="14" s="1"/>
  <c r="I104" i="14" s="1"/>
  <c r="AG104" i="14"/>
  <c r="AE104" i="14"/>
  <c r="AA106" i="14"/>
  <c r="AG106" i="14"/>
  <c r="AE106" i="14"/>
  <c r="AD106" i="14"/>
  <c r="H106" i="14"/>
  <c r="G106" i="14" s="1"/>
  <c r="I106" i="14" s="1"/>
  <c r="AH106" i="14"/>
  <c r="AH132" i="14"/>
  <c r="AG164" i="14"/>
  <c r="HO11" i="15"/>
  <c r="II11" i="14"/>
  <c r="HM4" i="15"/>
  <c r="IG4" i="14"/>
  <c r="HO4" i="15"/>
  <c r="II4" i="14"/>
  <c r="S4" i="14"/>
  <c r="HN11" i="15"/>
  <c r="IH11" i="14"/>
  <c r="HM11" i="15"/>
  <c r="IG11" i="14"/>
  <c r="HN4" i="15"/>
  <c r="IH4" i="14"/>
  <c r="HP11" i="15"/>
  <c r="IJ11" i="14"/>
  <c r="AA13" i="15"/>
  <c r="H13" i="15"/>
  <c r="G13" i="15" s="1"/>
  <c r="I13" i="15" s="1"/>
  <c r="AG13" i="15"/>
  <c r="AI13" i="15" s="1"/>
  <c r="AH13" i="15"/>
  <c r="AE13" i="15"/>
  <c r="AD13" i="15"/>
  <c r="AF13" i="15" s="1"/>
  <c r="AA22" i="15"/>
  <c r="AG22" i="15"/>
  <c r="AI22" i="15" s="1"/>
  <c r="H22" i="15"/>
  <c r="G22" i="15" s="1"/>
  <c r="I22" i="15" s="1"/>
  <c r="AH22" i="15"/>
  <c r="AE22" i="15"/>
  <c r="AD22" i="15"/>
  <c r="AF22" i="15" s="1"/>
  <c r="AA33" i="15"/>
  <c r="AG33" i="15"/>
  <c r="AI33" i="15" s="1"/>
  <c r="AE33" i="15"/>
  <c r="AD33" i="15"/>
  <c r="AF33" i="15" s="1"/>
  <c r="H33" i="15"/>
  <c r="G33" i="15" s="1"/>
  <c r="I33" i="15" s="1"/>
  <c r="AH33" i="15"/>
  <c r="H14" i="14"/>
  <c r="G14" i="14" s="1"/>
  <c r="I14" i="14" s="1"/>
  <c r="AA14" i="14"/>
  <c r="AE14" i="14"/>
  <c r="AD14" i="14"/>
  <c r="AH14" i="14"/>
  <c r="AG14" i="14"/>
  <c r="AA20" i="14"/>
  <c r="AH20" i="14"/>
  <c r="AD20" i="14"/>
  <c r="AE20" i="14"/>
  <c r="AG20" i="14"/>
  <c r="H20" i="14"/>
  <c r="G20" i="14" s="1"/>
  <c r="I20" i="14" s="1"/>
  <c r="AD27" i="14"/>
  <c r="AA27" i="14"/>
  <c r="AH27" i="14"/>
  <c r="AE27" i="14"/>
  <c r="AG27" i="14"/>
  <c r="H27" i="14"/>
  <c r="G27" i="14" s="1"/>
  <c r="I27" i="14" s="1"/>
  <c r="AA32" i="14"/>
  <c r="AE32" i="14"/>
  <c r="AH32" i="14"/>
  <c r="AD32" i="14"/>
  <c r="AG32" i="14"/>
  <c r="H32" i="14"/>
  <c r="G32" i="14" s="1"/>
  <c r="I32" i="14" s="1"/>
  <c r="AA13" i="14"/>
  <c r="AH13" i="14"/>
  <c r="AD13" i="14"/>
  <c r="AE13" i="14"/>
  <c r="AG13" i="14"/>
  <c r="K13" i="14"/>
  <c r="H13" i="14"/>
  <c r="G13" i="14" s="1"/>
  <c r="I13" i="14" s="1"/>
  <c r="AA22" i="14"/>
  <c r="AG22" i="14"/>
  <c r="H22" i="14"/>
  <c r="G22" i="14" s="1"/>
  <c r="I22" i="14" s="1"/>
  <c r="AH22" i="14"/>
  <c r="AE22" i="14"/>
  <c r="AD22" i="14"/>
  <c r="AA26" i="14"/>
  <c r="AG26" i="14"/>
  <c r="AH26" i="14"/>
  <c r="AD26" i="14"/>
  <c r="AE26" i="14"/>
  <c r="H26" i="14"/>
  <c r="G26" i="14" s="1"/>
  <c r="I26" i="14" s="1"/>
  <c r="AA33" i="14"/>
  <c r="AE33" i="14"/>
  <c r="AG33" i="14"/>
  <c r="AD33" i="14"/>
  <c r="AH33" i="14"/>
  <c r="H33" i="14"/>
  <c r="G33" i="14" s="1"/>
  <c r="I33" i="14" s="1"/>
  <c r="AA16" i="15"/>
  <c r="AC16" i="15" s="1"/>
  <c r="AE16" i="15"/>
  <c r="AG16" i="15"/>
  <c r="AI16" i="15" s="1"/>
  <c r="AH16" i="15"/>
  <c r="H16" i="15"/>
  <c r="G16" i="15" s="1"/>
  <c r="I16" i="15" s="1"/>
  <c r="AD16" i="15"/>
  <c r="AF16" i="15" s="1"/>
  <c r="AA18" i="15"/>
  <c r="AE18" i="15"/>
  <c r="AH18" i="15"/>
  <c r="AG18" i="15"/>
  <c r="AI18" i="15" s="1"/>
  <c r="AD18" i="15"/>
  <c r="AF18" i="15" s="1"/>
  <c r="H18" i="15"/>
  <c r="G18" i="15" s="1"/>
  <c r="I18" i="15" s="1"/>
  <c r="AD21" i="15"/>
  <c r="AF21" i="15" s="1"/>
  <c r="AG21" i="15"/>
  <c r="AI21" i="15" s="1"/>
  <c r="AE21" i="15"/>
  <c r="AH21" i="15"/>
  <c r="AA21" i="15"/>
  <c r="H21" i="15"/>
  <c r="G21" i="15" s="1"/>
  <c r="I21" i="15" s="1"/>
  <c r="H25" i="15"/>
  <c r="G25" i="15" s="1"/>
  <c r="I25" i="15" s="1"/>
  <c r="AE25" i="15"/>
  <c r="AH25" i="15"/>
  <c r="AD25" i="15"/>
  <c r="AF25" i="15" s="1"/>
  <c r="AG25" i="15"/>
  <c r="AI25" i="15" s="1"/>
  <c r="AA25" i="15"/>
  <c r="AE29" i="15"/>
  <c r="AH29" i="15"/>
  <c r="AD29" i="15"/>
  <c r="AF29" i="15" s="1"/>
  <c r="AG29" i="15"/>
  <c r="AI29" i="15" s="1"/>
  <c r="AA29" i="15"/>
  <c r="H29" i="15"/>
  <c r="G29" i="15" s="1"/>
  <c r="I29" i="15" s="1"/>
  <c r="AA5" i="15"/>
  <c r="D5" i="15" s="1"/>
  <c r="AD5" i="15"/>
  <c r="AF5" i="15" s="1"/>
  <c r="AE5" i="15"/>
  <c r="AG5" i="15"/>
  <c r="AI5" i="15" s="1"/>
  <c r="AH5" i="15"/>
  <c r="H5" i="15"/>
  <c r="G5" i="15" s="1"/>
  <c r="I5" i="15" s="1"/>
  <c r="AA28" i="15"/>
  <c r="AE28" i="15"/>
  <c r="AH28" i="15"/>
  <c r="AD28" i="15"/>
  <c r="AF28" i="15" s="1"/>
  <c r="AG28" i="15"/>
  <c r="AI28" i="15" s="1"/>
  <c r="H28" i="15"/>
  <c r="G28" i="15" s="1"/>
  <c r="I28" i="15" s="1"/>
  <c r="AA6" i="15"/>
  <c r="AE6" i="15"/>
  <c r="AD6" i="15"/>
  <c r="AF6" i="15" s="1"/>
  <c r="AG6" i="15"/>
  <c r="AI6" i="15" s="1"/>
  <c r="AH6" i="15"/>
  <c r="H6" i="15"/>
  <c r="G6" i="15" s="1"/>
  <c r="I6" i="15" s="1"/>
  <c r="AA26" i="15"/>
  <c r="AH26" i="15"/>
  <c r="AG26" i="15"/>
  <c r="AI26" i="15" s="1"/>
  <c r="AE26" i="15"/>
  <c r="AD26" i="15"/>
  <c r="AF26" i="15" s="1"/>
  <c r="H26" i="15"/>
  <c r="G26" i="15" s="1"/>
  <c r="I26" i="15" s="1"/>
  <c r="AA17" i="14"/>
  <c r="AE17" i="14"/>
  <c r="AH17" i="14"/>
  <c r="AG17" i="14"/>
  <c r="AD17" i="14"/>
  <c r="H17" i="14"/>
  <c r="G17" i="14" s="1"/>
  <c r="I17" i="14" s="1"/>
  <c r="AH23" i="14"/>
  <c r="AG23" i="14"/>
  <c r="AE23" i="14"/>
  <c r="AA23" i="14"/>
  <c r="AD23" i="14"/>
  <c r="H23" i="14"/>
  <c r="G23" i="14" s="1"/>
  <c r="I23" i="14" s="1"/>
  <c r="AH31" i="14"/>
  <c r="AA31" i="14"/>
  <c r="AE31" i="14"/>
  <c r="AG31" i="14"/>
  <c r="AD31" i="14"/>
  <c r="H31" i="14"/>
  <c r="G31" i="14" s="1"/>
  <c r="I31" i="14" s="1"/>
  <c r="AA12" i="14"/>
  <c r="AH12" i="14"/>
  <c r="AE12" i="14"/>
  <c r="AG12" i="14"/>
  <c r="AD12" i="14"/>
  <c r="H12" i="14"/>
  <c r="G12" i="14" s="1"/>
  <c r="I12" i="14" s="1"/>
  <c r="H19" i="15"/>
  <c r="G19" i="15" s="1"/>
  <c r="I19" i="15" s="1"/>
  <c r="AG19" i="15"/>
  <c r="AI19" i="15" s="1"/>
  <c r="AD19" i="15"/>
  <c r="AF19" i="15" s="1"/>
  <c r="AH19" i="15"/>
  <c r="AE19" i="15"/>
  <c r="AA19" i="15"/>
  <c r="AA24" i="15"/>
  <c r="AE24" i="15"/>
  <c r="AH24" i="15"/>
  <c r="H24" i="15"/>
  <c r="G24" i="15" s="1"/>
  <c r="I24" i="15" s="1"/>
  <c r="AD24" i="15"/>
  <c r="AF24" i="15" s="1"/>
  <c r="AG24" i="15"/>
  <c r="AI24" i="15" s="1"/>
  <c r="AA30" i="15"/>
  <c r="H30" i="15"/>
  <c r="G30" i="15" s="1"/>
  <c r="I30" i="15" s="1"/>
  <c r="AH30" i="15"/>
  <c r="AG30" i="15"/>
  <c r="AI30" i="15" s="1"/>
  <c r="AE30" i="15"/>
  <c r="AD30" i="15"/>
  <c r="AF30" i="15" s="1"/>
  <c r="AA16" i="14"/>
  <c r="AE16" i="14"/>
  <c r="AD16" i="14"/>
  <c r="AH16" i="14"/>
  <c r="AG16" i="14"/>
  <c r="H16" i="14"/>
  <c r="G16" i="14" s="1"/>
  <c r="I16" i="14" s="1"/>
  <c r="AA18" i="14"/>
  <c r="H18" i="14"/>
  <c r="G18" i="14" s="1"/>
  <c r="I18" i="14" s="1"/>
  <c r="AE18" i="14"/>
  <c r="AH18" i="14"/>
  <c r="AD18" i="14"/>
  <c r="AG18" i="14"/>
  <c r="AA21" i="14"/>
  <c r="AG21" i="14"/>
  <c r="AE21" i="14"/>
  <c r="AH21" i="14"/>
  <c r="AD21" i="14"/>
  <c r="H21" i="14"/>
  <c r="G21" i="14" s="1"/>
  <c r="I21" i="14" s="1"/>
  <c r="AA25" i="14"/>
  <c r="AG25" i="14"/>
  <c r="AE25" i="14"/>
  <c r="AH25" i="14"/>
  <c r="AD25" i="14"/>
  <c r="H25" i="14"/>
  <c r="G25" i="14" s="1"/>
  <c r="I25" i="14" s="1"/>
  <c r="AA29" i="14"/>
  <c r="AH29" i="14"/>
  <c r="AE29" i="14"/>
  <c r="AG29" i="14"/>
  <c r="AD29" i="14"/>
  <c r="H29" i="14"/>
  <c r="G29" i="14" s="1"/>
  <c r="I29" i="14" s="1"/>
  <c r="AH5" i="14"/>
  <c r="H5" i="14"/>
  <c r="AG5" i="14"/>
  <c r="AA5" i="14"/>
  <c r="AE5" i="14"/>
  <c r="AD5" i="14"/>
  <c r="AD28" i="14"/>
  <c r="AA28" i="14"/>
  <c r="AG28" i="14"/>
  <c r="AH28" i="14"/>
  <c r="AE28" i="14"/>
  <c r="H28" i="14"/>
  <c r="G28" i="14" s="1"/>
  <c r="I28" i="14" s="1"/>
  <c r="AA6" i="14"/>
  <c r="AG6" i="14"/>
  <c r="AH6" i="14"/>
  <c r="AD6" i="14"/>
  <c r="AE6" i="14"/>
  <c r="I6" i="14"/>
  <c r="AA15" i="14"/>
  <c r="AE15" i="14"/>
  <c r="AD15" i="14"/>
  <c r="AH15" i="14"/>
  <c r="AG15" i="14"/>
  <c r="H15" i="14"/>
  <c r="G15" i="14" s="1"/>
  <c r="I15" i="14" s="1"/>
  <c r="HP4" i="15"/>
  <c r="IJ4" i="14"/>
  <c r="AA19" i="14"/>
  <c r="AD19" i="14"/>
  <c r="AG19" i="14"/>
  <c r="AH19" i="14"/>
  <c r="AE19" i="14"/>
  <c r="H19" i="14"/>
  <c r="G19" i="14" s="1"/>
  <c r="I19" i="14" s="1"/>
  <c r="AA24" i="14"/>
  <c r="H24" i="14"/>
  <c r="G24" i="14" s="1"/>
  <c r="I24" i="14" s="1"/>
  <c r="AG24" i="14"/>
  <c r="AH24" i="14"/>
  <c r="AD24" i="14"/>
  <c r="AE24" i="14"/>
  <c r="AH30" i="14"/>
  <c r="AA30" i="14"/>
  <c r="AE30" i="14"/>
  <c r="AD30" i="14"/>
  <c r="AG30" i="14"/>
  <c r="H30" i="14"/>
  <c r="G30" i="14" s="1"/>
  <c r="I30" i="14" s="1"/>
  <c r="AH14" i="15"/>
  <c r="AE14" i="15"/>
  <c r="AA14" i="15"/>
  <c r="AC14" i="15" s="1"/>
  <c r="H14" i="15"/>
  <c r="G14" i="15" s="1"/>
  <c r="I14" i="15" s="1"/>
  <c r="AG14" i="15"/>
  <c r="AI14" i="15" s="1"/>
  <c r="AD14" i="15"/>
  <c r="AF14" i="15" s="1"/>
  <c r="AA17" i="15"/>
  <c r="AH17" i="15"/>
  <c r="H17" i="15"/>
  <c r="G17" i="15" s="1"/>
  <c r="I17" i="15" s="1"/>
  <c r="AG17" i="15"/>
  <c r="AI17" i="15" s="1"/>
  <c r="AD17" i="15"/>
  <c r="AF17" i="15" s="1"/>
  <c r="AE17" i="15"/>
  <c r="AA20" i="15"/>
  <c r="AH20" i="15"/>
  <c r="AG20" i="15"/>
  <c r="AI20" i="15" s="1"/>
  <c r="AD20" i="15"/>
  <c r="AF20" i="15" s="1"/>
  <c r="AE20" i="15"/>
  <c r="H20" i="15"/>
  <c r="G20" i="15" s="1"/>
  <c r="I20" i="15" s="1"/>
  <c r="AA23" i="15"/>
  <c r="AD23" i="15"/>
  <c r="AF23" i="15" s="1"/>
  <c r="AH23" i="15"/>
  <c r="AE23" i="15"/>
  <c r="AG23" i="15"/>
  <c r="AI23" i="15" s="1"/>
  <c r="H23" i="15"/>
  <c r="G23" i="15" s="1"/>
  <c r="I23" i="15" s="1"/>
  <c r="AA27" i="15"/>
  <c r="AE27" i="15"/>
  <c r="AG27" i="15"/>
  <c r="AI27" i="15" s="1"/>
  <c r="H27" i="15"/>
  <c r="G27" i="15" s="1"/>
  <c r="I27" i="15" s="1"/>
  <c r="AD27" i="15"/>
  <c r="AF27" i="15" s="1"/>
  <c r="AH27" i="15"/>
  <c r="AA31" i="15"/>
  <c r="H31" i="15"/>
  <c r="G31" i="15" s="1"/>
  <c r="I31" i="15" s="1"/>
  <c r="AH31" i="15"/>
  <c r="AE31" i="15"/>
  <c r="AD31" i="15"/>
  <c r="AF31" i="15" s="1"/>
  <c r="AG31" i="15"/>
  <c r="AI31" i="15" s="1"/>
  <c r="AG12" i="15"/>
  <c r="AI12" i="15" s="1"/>
  <c r="AA12" i="15"/>
  <c r="AH12" i="15"/>
  <c r="AD12" i="15"/>
  <c r="AF12" i="15" s="1"/>
  <c r="AE12" i="15"/>
  <c r="H12" i="15"/>
  <c r="G12" i="15" s="1"/>
  <c r="I12" i="15" s="1"/>
  <c r="AA15" i="15"/>
  <c r="AE15" i="15"/>
  <c r="AG15" i="15"/>
  <c r="AI15" i="15" s="1"/>
  <c r="AD15" i="15"/>
  <c r="AF15" i="15" s="1"/>
  <c r="AH15" i="15"/>
  <c r="H15" i="15"/>
  <c r="G15" i="15" s="1"/>
  <c r="I15" i="15" s="1"/>
  <c r="AH32" i="15"/>
  <c r="H32" i="15"/>
  <c r="G32" i="15" s="1"/>
  <c r="I32" i="15" s="1"/>
  <c r="AE32" i="15"/>
  <c r="AG32" i="15"/>
  <c r="AI32" i="15" s="1"/>
  <c r="AD32" i="15"/>
  <c r="AF32" i="15" s="1"/>
  <c r="AA32" i="15"/>
  <c r="Y11" i="14"/>
  <c r="Y4" i="14"/>
  <c r="U11" i="14"/>
  <c r="EK7" i="15"/>
  <c r="EK7" i="14"/>
  <c r="FE7" i="14" s="1"/>
  <c r="EW7" i="15"/>
  <c r="EW7" i="14"/>
  <c r="FQ7" i="14" s="1"/>
  <c r="EU7" i="15"/>
  <c r="EU7" i="14"/>
  <c r="FO7" i="14" s="1"/>
  <c r="EQ7" i="15"/>
  <c r="EQ7" i="14"/>
  <c r="FK7" i="14" s="1"/>
  <c r="EV7" i="15"/>
  <c r="EV7" i="14"/>
  <c r="FP7" i="14" s="1"/>
  <c r="EG7" i="15"/>
  <c r="EG7" i="14"/>
  <c r="FA7" i="14" s="1"/>
  <c r="ES7" i="15"/>
  <c r="ES7" i="14"/>
  <c r="FM7" i="14" s="1"/>
  <c r="EO7" i="15"/>
  <c r="EO7" i="14"/>
  <c r="FI7" i="14" s="1"/>
  <c r="EJ7" i="15"/>
  <c r="EJ7" i="14"/>
  <c r="FD7" i="14" s="1"/>
  <c r="ER7" i="15"/>
  <c r="ER7" i="14"/>
  <c r="FL7" i="14" s="1"/>
  <c r="EH7" i="15"/>
  <c r="EH7" i="14"/>
  <c r="FB7" i="14" s="1"/>
  <c r="EM7" i="15"/>
  <c r="EM7" i="14"/>
  <c r="FG7" i="14" s="1"/>
  <c r="EP7" i="15"/>
  <c r="EP7" i="14"/>
  <c r="FJ7" i="14" s="1"/>
  <c r="EL7" i="15"/>
  <c r="EL7" i="14"/>
  <c r="FF7" i="14" s="1"/>
  <c r="EN7" i="15"/>
  <c r="EN7" i="14"/>
  <c r="FH7" i="14" s="1"/>
  <c r="EI7" i="15"/>
  <c r="EI7" i="14"/>
  <c r="FC7" i="14" s="1"/>
  <c r="ET7" i="15"/>
  <c r="ET7" i="14"/>
  <c r="FN7" i="14" s="1"/>
  <c r="CN4" i="15"/>
  <c r="JU4" i="15" s="1"/>
  <c r="Q221" i="8"/>
  <c r="CN7" i="15" s="1"/>
  <c r="J221" i="8"/>
  <c r="CG7" i="15" s="1"/>
  <c r="N221" i="8"/>
  <c r="CK7" i="15" s="1"/>
  <c r="S221" i="8"/>
  <c r="CP7" i="15" s="1"/>
  <c r="FP5" i="15"/>
  <c r="FB5" i="15" s="1"/>
  <c r="IL5" i="15" s="1"/>
  <c r="CI4" i="15"/>
  <c r="JP4" i="15" s="1"/>
  <c r="CK4" i="15"/>
  <c r="D221" i="8"/>
  <c r="CA7" i="15" s="1"/>
  <c r="JH7" i="15" s="1"/>
  <c r="I221" i="8"/>
  <c r="CF7" i="15" s="1"/>
  <c r="E221" i="8"/>
  <c r="CB7" i="15" s="1"/>
  <c r="JI7" i="15" s="1"/>
  <c r="CM4" i="15"/>
  <c r="JT4" i="15" s="1"/>
  <c r="R221" i="8"/>
  <c r="CO7" i="15" s="1"/>
  <c r="O221" i="8"/>
  <c r="CL7" i="15" s="1"/>
  <c r="CO4" i="15"/>
  <c r="JV4" i="15" s="1"/>
  <c r="X4" i="15"/>
  <c r="Z4" i="15" s="1"/>
  <c r="Y4" i="15"/>
  <c r="V4" i="15"/>
  <c r="S4" i="15"/>
  <c r="C4" i="15" s="1"/>
  <c r="U4" i="15"/>
  <c r="W4" i="15" s="1"/>
  <c r="IC7" i="14"/>
  <c r="T21" i="15"/>
  <c r="T17" i="15"/>
  <c r="T30" i="15"/>
  <c r="T12" i="15"/>
  <c r="S11" i="15"/>
  <c r="C11" i="15" s="1"/>
  <c r="V11" i="15"/>
  <c r="Y11" i="15"/>
  <c r="T20" i="15"/>
  <c r="T18" i="15"/>
  <c r="T14" i="15"/>
  <c r="T33" i="15"/>
  <c r="IF7" i="14"/>
  <c r="S7" i="14" s="1"/>
  <c r="T31" i="15"/>
  <c r="T26" i="15"/>
  <c r="T15" i="15"/>
  <c r="T29" i="15"/>
  <c r="T24" i="15"/>
  <c r="T22" i="15"/>
  <c r="T16" i="15"/>
  <c r="T25" i="15"/>
  <c r="V11" i="14"/>
  <c r="U11" i="15"/>
  <c r="W11" i="15" s="1"/>
  <c r="ID7" i="14"/>
  <c r="F7" i="14" s="1"/>
  <c r="F7" i="15"/>
  <c r="T23" i="15"/>
  <c r="T19" i="15"/>
  <c r="T13" i="15"/>
  <c r="IE7" i="14"/>
  <c r="T27" i="15"/>
  <c r="T32" i="15"/>
  <c r="T6" i="15"/>
  <c r="T28" i="15"/>
  <c r="X11" i="15"/>
  <c r="Z11" i="15" s="1"/>
  <c r="F11" i="15"/>
  <c r="CW8" i="14"/>
  <c r="FA30" i="15"/>
  <c r="HC30" i="15"/>
  <c r="GO30" i="15" s="1"/>
  <c r="FA26" i="15"/>
  <c r="HC26" i="15"/>
  <c r="GO26" i="15" s="1"/>
  <c r="FA18" i="15"/>
  <c r="HC18" i="15"/>
  <c r="GO18" i="15" s="1"/>
  <c r="FD29" i="15"/>
  <c r="HB29" i="15"/>
  <c r="GR29" i="15" s="1"/>
  <c r="FD17" i="15"/>
  <c r="HB17" i="15"/>
  <c r="GR17" i="15" s="1"/>
  <c r="FD15" i="15"/>
  <c r="HB15" i="15"/>
  <c r="GR15" i="15" s="1"/>
  <c r="FA33" i="15"/>
  <c r="HC33" i="15"/>
  <c r="GO33" i="15" s="1"/>
  <c r="FC28" i="15"/>
  <c r="HA28" i="15"/>
  <c r="GQ28" i="15" s="1"/>
  <c r="FC24" i="15"/>
  <c r="HA24" i="15"/>
  <c r="GQ24" i="15" s="1"/>
  <c r="FC20" i="15"/>
  <c r="HA20" i="15"/>
  <c r="GQ20" i="15" s="1"/>
  <c r="DB7" i="14"/>
  <c r="LN7" i="14" s="1"/>
  <c r="KS7" i="14" s="1"/>
  <c r="CM8" i="14"/>
  <c r="DA7" i="14"/>
  <c r="FD32" i="15"/>
  <c r="HB32" i="15"/>
  <c r="GR32" i="15" s="1"/>
  <c r="FD24" i="15"/>
  <c r="HB24" i="15"/>
  <c r="GR24" i="15" s="1"/>
  <c r="FD16" i="15"/>
  <c r="HB16" i="15"/>
  <c r="GR16" i="15" s="1"/>
  <c r="FB20" i="15"/>
  <c r="HD20" i="15"/>
  <c r="GP20" i="15" s="1"/>
  <c r="FD27" i="15"/>
  <c r="HB27" i="15"/>
  <c r="GR27" i="15" s="1"/>
  <c r="FD19" i="15"/>
  <c r="HB19" i="15"/>
  <c r="GR19" i="15" s="1"/>
  <c r="FC15" i="15"/>
  <c r="HA15" i="15"/>
  <c r="GQ15" i="15" s="1"/>
  <c r="FO10" i="15"/>
  <c r="IY10" i="15" s="1"/>
  <c r="CT10" i="15"/>
  <c r="FP10" i="15"/>
  <c r="IZ10" i="15" s="1"/>
  <c r="CU10" i="15"/>
  <c r="FM10" i="15"/>
  <c r="IW10" i="15" s="1"/>
  <c r="CT8" i="14"/>
  <c r="LF8" i="14" s="1"/>
  <c r="KK8" i="14" s="1"/>
  <c r="CN8" i="14"/>
  <c r="KZ8" i="14" s="1"/>
  <c r="KE8" i="14" s="1"/>
  <c r="CS8" i="14"/>
  <c r="CI8" i="14"/>
  <c r="CR8" i="14"/>
  <c r="LD8" i="14" s="1"/>
  <c r="KI8" i="14" s="1"/>
  <c r="CJ8" i="14"/>
  <c r="KV8" i="14" s="1"/>
  <c r="KA8" i="14" s="1"/>
  <c r="CO7" i="14"/>
  <c r="FB15" i="15"/>
  <c r="HD15" i="15"/>
  <c r="GP15" i="15" s="1"/>
  <c r="FB18" i="15"/>
  <c r="HD18" i="15"/>
  <c r="GP18" i="15" s="1"/>
  <c r="FA32" i="15"/>
  <c r="HC32" i="15"/>
  <c r="GO32" i="15" s="1"/>
  <c r="FA24" i="15"/>
  <c r="HC24" i="15"/>
  <c r="GO24" i="15" s="1"/>
  <c r="FA16" i="15"/>
  <c r="HC16" i="15"/>
  <c r="GO16" i="15" s="1"/>
  <c r="FC25" i="15"/>
  <c r="HA25" i="15"/>
  <c r="GQ25" i="15" s="1"/>
  <c r="FC17" i="15"/>
  <c r="HA17" i="15"/>
  <c r="GQ17" i="15" s="1"/>
  <c r="FA31" i="15"/>
  <c r="HC31" i="15"/>
  <c r="GO31" i="15" s="1"/>
  <c r="FA19" i="15"/>
  <c r="HC19" i="15"/>
  <c r="GO19" i="15" s="1"/>
  <c r="FC30" i="15"/>
  <c r="HA30" i="15"/>
  <c r="GQ30" i="15" s="1"/>
  <c r="FC26" i="15"/>
  <c r="HA26" i="15"/>
  <c r="GQ26" i="15" s="1"/>
  <c r="FC18" i="15"/>
  <c r="HA18" i="15"/>
  <c r="GQ18" i="15" s="1"/>
  <c r="FA15" i="15"/>
  <c r="HC15" i="15"/>
  <c r="GO15" i="15" s="1"/>
  <c r="M7" i="8"/>
  <c r="FD26" i="15"/>
  <c r="HB26" i="15"/>
  <c r="GR26" i="15" s="1"/>
  <c r="FD18" i="15"/>
  <c r="HB18" i="15"/>
  <c r="GR18" i="15" s="1"/>
  <c r="FD5" i="15"/>
  <c r="HB5" i="15"/>
  <c r="GR5" i="15" s="1"/>
  <c r="FD21" i="15"/>
  <c r="HB21" i="15"/>
  <c r="GR21" i="15" s="1"/>
  <c r="FB31" i="15"/>
  <c r="HD31" i="15"/>
  <c r="GP31" i="15" s="1"/>
  <c r="FB27" i="15"/>
  <c r="HD27" i="15"/>
  <c r="GP27" i="15" s="1"/>
  <c r="FB23" i="15"/>
  <c r="HD23" i="15"/>
  <c r="GP23" i="15" s="1"/>
  <c r="FB19" i="15"/>
  <c r="HD19" i="15"/>
  <c r="GP19" i="15" s="1"/>
  <c r="CV10" i="15"/>
  <c r="FN10" i="15"/>
  <c r="IX10" i="15" s="1"/>
  <c r="I7" i="8"/>
  <c r="CP8" i="14"/>
  <c r="LB8" i="14" s="1"/>
  <c r="KG8" i="14" s="1"/>
  <c r="CK8" i="14"/>
  <c r="CY8" i="14"/>
  <c r="CV8" i="14"/>
  <c r="LH8" i="14" s="1"/>
  <c r="KM8" i="14" s="1"/>
  <c r="CX8" i="14"/>
  <c r="LJ8" i="14" s="1"/>
  <c r="KO8" i="14" s="1"/>
  <c r="CQ8" i="14"/>
  <c r="CU8" i="14"/>
  <c r="CZ8" i="14"/>
  <c r="LL8" i="14" s="1"/>
  <c r="KQ8" i="14" s="1"/>
  <c r="E7" i="8"/>
  <c r="CL8" i="14"/>
  <c r="KX8" i="14" s="1"/>
  <c r="KC8" i="14" s="1"/>
  <c r="FX35" i="14"/>
  <c r="FV35" i="14"/>
  <c r="FW35" i="14"/>
  <c r="T11" i="14"/>
  <c r="H7" i="7"/>
  <c r="L7" i="8"/>
  <c r="R7" i="8"/>
  <c r="N7" i="8"/>
  <c r="S7" i="8"/>
  <c r="D7" i="8"/>
  <c r="Q7" i="8"/>
  <c r="J7" i="8"/>
  <c r="K7" i="8"/>
  <c r="P7" i="8"/>
  <c r="F7" i="8"/>
  <c r="G7" i="8"/>
  <c r="C7" i="8"/>
  <c r="B7" i="8"/>
  <c r="O7" i="8"/>
  <c r="G7" i="7"/>
  <c r="LG8" i="14" l="1"/>
  <c r="KL8" i="14" s="1"/>
  <c r="LK8" i="14"/>
  <c r="KP8" i="14" s="1"/>
  <c r="KU8" i="14"/>
  <c r="JZ8" i="14" s="1"/>
  <c r="KY8" i="14"/>
  <c r="KD8" i="14" s="1"/>
  <c r="KW8" i="14"/>
  <c r="KB8" i="14" s="1"/>
  <c r="LE8" i="14"/>
  <c r="KJ8" i="14" s="1"/>
  <c r="LC8" i="14"/>
  <c r="KH8" i="14" s="1"/>
  <c r="LA7" i="14"/>
  <c r="KF7" i="14" s="1"/>
  <c r="LM7" i="14"/>
  <c r="KR7" i="14" s="1"/>
  <c r="LI8" i="14"/>
  <c r="KN8" i="14" s="1"/>
  <c r="FA22" i="15"/>
  <c r="AI18" i="14"/>
  <c r="AI12" i="14"/>
  <c r="D23" i="14"/>
  <c r="AI94" i="14"/>
  <c r="D85" i="14"/>
  <c r="AF81" i="14"/>
  <c r="D77" i="14"/>
  <c r="AI73" i="14"/>
  <c r="AI55" i="14"/>
  <c r="AI51" i="14"/>
  <c r="AI45" i="14"/>
  <c r="AF43" i="14"/>
  <c r="AI166" i="14"/>
  <c r="AI158" i="14"/>
  <c r="AF152" i="14"/>
  <c r="AF146" i="14"/>
  <c r="D144" i="14"/>
  <c r="AF138" i="14"/>
  <c r="AF132" i="14"/>
  <c r="AF128" i="14"/>
  <c r="AI124" i="14"/>
  <c r="AF120" i="14"/>
  <c r="AI118" i="14"/>
  <c r="AI114" i="14"/>
  <c r="AF35" i="14"/>
  <c r="AF103" i="14"/>
  <c r="AI97" i="14"/>
  <c r="AF84" i="14"/>
  <c r="AF80" i="14"/>
  <c r="AI74" i="14"/>
  <c r="AF72" i="14"/>
  <c r="AF68" i="14"/>
  <c r="AI64" i="14"/>
  <c r="AI52" i="14"/>
  <c r="AI42" i="14"/>
  <c r="AF40" i="14"/>
  <c r="AI36" i="14"/>
  <c r="D165" i="14"/>
  <c r="AI157" i="14"/>
  <c r="D153" i="14"/>
  <c r="AF149" i="14"/>
  <c r="AF141" i="14"/>
  <c r="AF139" i="14"/>
  <c r="AI135" i="14"/>
  <c r="AI131" i="14"/>
  <c r="D129" i="14"/>
  <c r="D125" i="14"/>
  <c r="AI121" i="14"/>
  <c r="AI119" i="14"/>
  <c r="AF119" i="14"/>
  <c r="AF115" i="14"/>
  <c r="AI113" i="14"/>
  <c r="AI107" i="14"/>
  <c r="AF107" i="14"/>
  <c r="W10" i="14"/>
  <c r="W4" i="14"/>
  <c r="D8" i="14"/>
  <c r="Z9" i="14"/>
  <c r="W11" i="14"/>
  <c r="AF30" i="14"/>
  <c r="AI6" i="14"/>
  <c r="AF5" i="14"/>
  <c r="AI29" i="14"/>
  <c r="AI25" i="14"/>
  <c r="D31" i="14"/>
  <c r="AF26" i="14"/>
  <c r="AF22" i="14"/>
  <c r="AI22" i="14"/>
  <c r="AI13" i="14"/>
  <c r="D13" i="14"/>
  <c r="AI27" i="14"/>
  <c r="AF27" i="14"/>
  <c r="AF20" i="14"/>
  <c r="AI106" i="14"/>
  <c r="AI100" i="14"/>
  <c r="AF94" i="14"/>
  <c r="AF90" i="14"/>
  <c r="AF75" i="14"/>
  <c r="D65" i="14"/>
  <c r="AI61" i="14"/>
  <c r="D61" i="14"/>
  <c r="AI57" i="14"/>
  <c r="AF53" i="14"/>
  <c r="AI53" i="14"/>
  <c r="AF49" i="14"/>
  <c r="D41" i="14"/>
  <c r="AF37" i="14"/>
  <c r="D168" i="14"/>
  <c r="AF164" i="14"/>
  <c r="AF148" i="14"/>
  <c r="D134" i="14"/>
  <c r="AF122" i="14"/>
  <c r="AI116" i="14"/>
  <c r="AF105" i="14"/>
  <c r="AF97" i="14"/>
  <c r="AF93" i="14"/>
  <c r="AF78" i="14"/>
  <c r="AI62" i="14"/>
  <c r="AI30" i="14"/>
  <c r="AI24" i="14"/>
  <c r="D19" i="14"/>
  <c r="AI15" i="14"/>
  <c r="D15" i="14"/>
  <c r="AF28" i="14"/>
  <c r="AI5" i="14"/>
  <c r="AF29" i="14"/>
  <c r="D29" i="14"/>
  <c r="AF21" i="14"/>
  <c r="D21" i="14"/>
  <c r="AI16" i="14"/>
  <c r="D16" i="14"/>
  <c r="AF12" i="14"/>
  <c r="D12" i="14"/>
  <c r="AF23" i="14"/>
  <c r="AI33" i="14"/>
  <c r="D26" i="14"/>
  <c r="AF32" i="14"/>
  <c r="D27" i="14"/>
  <c r="AI14" i="14"/>
  <c r="D14" i="14"/>
  <c r="AI104" i="14"/>
  <c r="D104" i="14"/>
  <c r="AF102" i="14"/>
  <c r="AF100" i="14"/>
  <c r="D100" i="14"/>
  <c r="AI98" i="14"/>
  <c r="D96" i="14"/>
  <c r="AF92" i="14"/>
  <c r="AI87" i="14"/>
  <c r="D87" i="14"/>
  <c r="AI83" i="14"/>
  <c r="D83" i="14"/>
  <c r="AI81" i="14"/>
  <c r="D79" i="14"/>
  <c r="AF77" i="14"/>
  <c r="AI75" i="14"/>
  <c r="D75" i="14"/>
  <c r="AF73" i="14"/>
  <c r="AF71" i="14"/>
  <c r="D71" i="14"/>
  <c r="AF69" i="14"/>
  <c r="D67" i="14"/>
  <c r="AI63" i="14"/>
  <c r="D63" i="14"/>
  <c r="AI59" i="14"/>
  <c r="D59" i="14"/>
  <c r="AF57" i="14"/>
  <c r="AF55" i="14"/>
  <c r="D55" i="14"/>
  <c r="AF51" i="14"/>
  <c r="D51" i="14"/>
  <c r="AI49" i="14"/>
  <c r="D47" i="14"/>
  <c r="D43" i="14"/>
  <c r="AF41" i="14"/>
  <c r="AI39" i="14"/>
  <c r="AF136" i="14"/>
  <c r="AF166" i="14"/>
  <c r="D164" i="14"/>
  <c r="D162" i="14"/>
  <c r="AI156" i="14"/>
  <c r="D156" i="14"/>
  <c r="AI154" i="14"/>
  <c r="D152" i="14"/>
  <c r="AF150" i="14"/>
  <c r="AI148" i="14"/>
  <c r="AI146" i="14"/>
  <c r="AF144" i="14"/>
  <c r="AI144" i="14"/>
  <c r="AF140" i="14"/>
  <c r="D138" i="14"/>
  <c r="AI136" i="14"/>
  <c r="AF130" i="14"/>
  <c r="AI128" i="14"/>
  <c r="D126" i="14"/>
  <c r="AF124" i="14"/>
  <c r="D122" i="14"/>
  <c r="AI120" i="14"/>
  <c r="D118" i="14"/>
  <c r="AF112" i="14"/>
  <c r="AI110" i="14"/>
  <c r="D110" i="14"/>
  <c r="D35" i="14"/>
  <c r="D103" i="14"/>
  <c r="AF101" i="14"/>
  <c r="D99" i="14"/>
  <c r="AF95" i="14"/>
  <c r="D91" i="14"/>
  <c r="AI89" i="14"/>
  <c r="D86" i="14"/>
  <c r="AF82" i="14"/>
  <c r="D82" i="14"/>
  <c r="AI80" i="14"/>
  <c r="D78" i="14"/>
  <c r="AF76" i="14"/>
  <c r="AF74" i="14"/>
  <c r="D74" i="14"/>
  <c r="D70" i="14"/>
  <c r="AI68" i="14"/>
  <c r="D66" i="14"/>
  <c r="D62" i="14"/>
  <c r="AF58" i="14"/>
  <c r="D54" i="14"/>
  <c r="D52" i="14"/>
  <c r="AI50" i="14"/>
  <c r="AI48" i="14"/>
  <c r="D46" i="14"/>
  <c r="AI44" i="14"/>
  <c r="D42" i="14"/>
  <c r="AF38" i="14"/>
  <c r="D38" i="14"/>
  <c r="AF36" i="14"/>
  <c r="AI169" i="14"/>
  <c r="AF167" i="14"/>
  <c r="D163" i="14"/>
  <c r="AF163" i="14"/>
  <c r="AI161" i="14"/>
  <c r="AI159" i="14"/>
  <c r="D159" i="14"/>
  <c r="AF157" i="14"/>
  <c r="AF153" i="14"/>
  <c r="AF151" i="14"/>
  <c r="AI149" i="14"/>
  <c r="AI145" i="14"/>
  <c r="AF145" i="14"/>
  <c r="AF143" i="14"/>
  <c r="D141" i="14"/>
  <c r="AF137" i="14"/>
  <c r="AI137" i="14"/>
  <c r="D133" i="14"/>
  <c r="AF129" i="14"/>
  <c r="AF127" i="14"/>
  <c r="AF125" i="14"/>
  <c r="AF121" i="14"/>
  <c r="D121" i="14"/>
  <c r="AF117" i="14"/>
  <c r="D117" i="14"/>
  <c r="AF113" i="14"/>
  <c r="AF111" i="14"/>
  <c r="AF109" i="14"/>
  <c r="D109" i="14"/>
  <c r="Z11" i="14"/>
  <c r="D5" i="14"/>
  <c r="AI21" i="14"/>
  <c r="AI31" i="14"/>
  <c r="AI17" i="14"/>
  <c r="AF33" i="14"/>
  <c r="AF106" i="14"/>
  <c r="AF98" i="14"/>
  <c r="AI92" i="14"/>
  <c r="AF83" i="14"/>
  <c r="AF79" i="14"/>
  <c r="AI77" i="14"/>
  <c r="AI69" i="14"/>
  <c r="AF61" i="14"/>
  <c r="AF59" i="14"/>
  <c r="AI43" i="14"/>
  <c r="AF39" i="14"/>
  <c r="AF168" i="14"/>
  <c r="AI152" i="14"/>
  <c r="D142" i="14"/>
  <c r="D140" i="14"/>
  <c r="AI138" i="14"/>
  <c r="D130" i="14"/>
  <c r="AF126" i="14"/>
  <c r="AF114" i="14"/>
  <c r="AI105" i="14"/>
  <c r="AI103" i="14"/>
  <c r="AF91" i="14"/>
  <c r="AI86" i="14"/>
  <c r="AI82" i="14"/>
  <c r="AI72" i="14"/>
  <c r="AF62" i="14"/>
  <c r="D58" i="14"/>
  <c r="AI54" i="14"/>
  <c r="AF50" i="14"/>
  <c r="AF42" i="14"/>
  <c r="AI40" i="14"/>
  <c r="AI163" i="14"/>
  <c r="AI153" i="14"/>
  <c r="D149" i="14"/>
  <c r="AI139" i="14"/>
  <c r="D137" i="14"/>
  <c r="AI133" i="14"/>
  <c r="W9" i="14"/>
  <c r="D30" i="14"/>
  <c r="AF19" i="14"/>
  <c r="AF6" i="14"/>
  <c r="D28" i="14"/>
  <c r="AI23" i="14"/>
  <c r="AI26" i="14"/>
  <c r="AF13" i="14"/>
  <c r="AI32" i="14"/>
  <c r="D32" i="14"/>
  <c r="AI20" i="14"/>
  <c r="D20" i="14"/>
  <c r="AI164" i="14"/>
  <c r="AF104" i="14"/>
  <c r="AI102" i="14"/>
  <c r="AF96" i="14"/>
  <c r="AI96" i="14"/>
  <c r="D94" i="14"/>
  <c r="D92" i="14"/>
  <c r="AF87" i="14"/>
  <c r="AI67" i="14"/>
  <c r="AF63" i="14"/>
  <c r="AF47" i="14"/>
  <c r="AF45" i="14"/>
  <c r="AI41" i="14"/>
  <c r="D39" i="14"/>
  <c r="AI37" i="14"/>
  <c r="AI168" i="14"/>
  <c r="D166" i="14"/>
  <c r="AF162" i="14"/>
  <c r="D160" i="14"/>
  <c r="AF160" i="14"/>
  <c r="AF158" i="14"/>
  <c r="AF154" i="14"/>
  <c r="AI150" i="14"/>
  <c r="D148" i="14"/>
  <c r="D136" i="14"/>
  <c r="AI134" i="14"/>
  <c r="AI122" i="14"/>
  <c r="D112" i="14"/>
  <c r="AF110" i="14"/>
  <c r="AI108" i="14"/>
  <c r="AI35" i="14"/>
  <c r="AF99" i="14"/>
  <c r="D95" i="14"/>
  <c r="AF89" i="14"/>
  <c r="AF86" i="14"/>
  <c r="AI84" i="14"/>
  <c r="AI76" i="14"/>
  <c r="AI70" i="14"/>
  <c r="AF66" i="14"/>
  <c r="AI66" i="14"/>
  <c r="AI60" i="14"/>
  <c r="D56" i="14"/>
  <c r="D50" i="14"/>
  <c r="AI46" i="14"/>
  <c r="AF44" i="14"/>
  <c r="AI38" i="14"/>
  <c r="D169" i="14"/>
  <c r="D167" i="14"/>
  <c r="AF161" i="14"/>
  <c r="AF159" i="14"/>
  <c r="D151" i="14"/>
  <c r="AF147" i="14"/>
  <c r="AI143" i="14"/>
  <c r="AF135" i="14"/>
  <c r="AF133" i="14"/>
  <c r="AI129" i="14"/>
  <c r="AI123" i="14"/>
  <c r="D113" i="14"/>
  <c r="AI111" i="14"/>
  <c r="AI109" i="14"/>
  <c r="C7" i="14"/>
  <c r="AF24" i="14"/>
  <c r="D24" i="14"/>
  <c r="AI19" i="14"/>
  <c r="AF15" i="14"/>
  <c r="D6" i="14"/>
  <c r="AI28" i="14"/>
  <c r="AF25" i="14"/>
  <c r="D25" i="14"/>
  <c r="AF18" i="14"/>
  <c r="D18" i="14"/>
  <c r="AF16" i="14"/>
  <c r="AF31" i="14"/>
  <c r="AF17" i="14"/>
  <c r="D17" i="14"/>
  <c r="D33" i="14"/>
  <c r="D22" i="14"/>
  <c r="AF14" i="14"/>
  <c r="D106" i="14"/>
  <c r="D102" i="14"/>
  <c r="D98" i="14"/>
  <c r="AI90" i="14"/>
  <c r="D90" i="14"/>
  <c r="AI85" i="14"/>
  <c r="AF85" i="14"/>
  <c r="D81" i="14"/>
  <c r="AI79" i="14"/>
  <c r="D73" i="14"/>
  <c r="AI71" i="14"/>
  <c r="D69" i="14"/>
  <c r="AF67" i="14"/>
  <c r="AF65" i="14"/>
  <c r="AI65" i="14"/>
  <c r="D57" i="14"/>
  <c r="D53" i="14"/>
  <c r="D49" i="14"/>
  <c r="AI47" i="14"/>
  <c r="D45" i="14"/>
  <c r="D37" i="14"/>
  <c r="AI162" i="14"/>
  <c r="AI160" i="14"/>
  <c r="D158" i="14"/>
  <c r="AF156" i="14"/>
  <c r="D154" i="14"/>
  <c r="D150" i="14"/>
  <c r="D146" i="14"/>
  <c r="AI142" i="14"/>
  <c r="AF142" i="14"/>
  <c r="AI140" i="14"/>
  <c r="AF134" i="14"/>
  <c r="D132" i="14"/>
  <c r="AI132" i="14"/>
  <c r="AI130" i="14"/>
  <c r="D128" i="14"/>
  <c r="AI126" i="14"/>
  <c r="D124" i="14"/>
  <c r="D120" i="14"/>
  <c r="AF118" i="14"/>
  <c r="AF116" i="14"/>
  <c r="D116" i="14"/>
  <c r="D114" i="14"/>
  <c r="AI112" i="14"/>
  <c r="AF108" i="14"/>
  <c r="D108" i="14"/>
  <c r="AI167" i="14"/>
  <c r="D105" i="14"/>
  <c r="AI101" i="14"/>
  <c r="D101" i="14"/>
  <c r="AI99" i="14"/>
  <c r="D97" i="14"/>
  <c r="AI95" i="14"/>
  <c r="AI93" i="14"/>
  <c r="D93" i="14"/>
  <c r="AI91" i="14"/>
  <c r="D89" i="14"/>
  <c r="D84" i="14"/>
  <c r="D80" i="14"/>
  <c r="AI78" i="14"/>
  <c r="D76" i="14"/>
  <c r="D72" i="14"/>
  <c r="AF70" i="14"/>
  <c r="D68" i="14"/>
  <c r="AF64" i="14"/>
  <c r="D64" i="14"/>
  <c r="AF60" i="14"/>
  <c r="D60" i="14"/>
  <c r="AI58" i="14"/>
  <c r="AF56" i="14"/>
  <c r="AI56" i="14"/>
  <c r="AF54" i="14"/>
  <c r="AF52" i="14"/>
  <c r="AF48" i="14"/>
  <c r="D48" i="14"/>
  <c r="AF46" i="14"/>
  <c r="D44" i="14"/>
  <c r="D40" i="14"/>
  <c r="D36" i="14"/>
  <c r="AF169" i="14"/>
  <c r="AF165" i="14"/>
  <c r="AI165" i="14"/>
  <c r="D161" i="14"/>
  <c r="D157" i="14"/>
  <c r="AI151" i="14"/>
  <c r="D147" i="14"/>
  <c r="AI147" i="14"/>
  <c r="D145" i="14"/>
  <c r="D143" i="14"/>
  <c r="AI141" i="14"/>
  <c r="D139" i="14"/>
  <c r="D135" i="14"/>
  <c r="AF131" i="14"/>
  <c r="D131" i="14"/>
  <c r="AI127" i="14"/>
  <c r="D127" i="14"/>
  <c r="AI125" i="14"/>
  <c r="AF123" i="14"/>
  <c r="D123" i="14"/>
  <c r="D119" i="14"/>
  <c r="AI117" i="14"/>
  <c r="AI115" i="14"/>
  <c r="D115" i="14"/>
  <c r="D111" i="14"/>
  <c r="D107" i="14"/>
  <c r="Z10" i="14"/>
  <c r="Z8" i="14"/>
  <c r="W8" i="14"/>
  <c r="T9" i="14"/>
  <c r="J16" i="15"/>
  <c r="K16" i="15" s="1"/>
  <c r="FA17" i="15"/>
  <c r="HC23" i="15"/>
  <c r="GO23" i="15" s="1"/>
  <c r="FC32" i="15"/>
  <c r="FA25" i="15"/>
  <c r="J17" i="15"/>
  <c r="K17" i="15" s="1"/>
  <c r="FC21" i="15"/>
  <c r="FB26" i="15"/>
  <c r="FD30" i="15"/>
  <c r="HA33" i="15"/>
  <c r="GQ33" i="15" s="1"/>
  <c r="FA27" i="15"/>
  <c r="FB32" i="15"/>
  <c r="J32" i="15"/>
  <c r="K32" i="15" s="1"/>
  <c r="IN5" i="15"/>
  <c r="HB14" i="15"/>
  <c r="GR14" i="15" s="1"/>
  <c r="J24" i="15"/>
  <c r="K24" i="15" s="1"/>
  <c r="FC27" i="15"/>
  <c r="FC16" i="15"/>
  <c r="FB24" i="15"/>
  <c r="FC29" i="15"/>
  <c r="HB25" i="15"/>
  <c r="GR25" i="15" s="1"/>
  <c r="FB29" i="15"/>
  <c r="FB14" i="15"/>
  <c r="HD22" i="15"/>
  <c r="GP22" i="15" s="1"/>
  <c r="J15" i="15"/>
  <c r="L15" i="15" s="1"/>
  <c r="M15" i="15" s="1"/>
  <c r="J26" i="15"/>
  <c r="L26" i="15" s="1"/>
  <c r="M26" i="15" s="1"/>
  <c r="FA14" i="15"/>
  <c r="HD33" i="15"/>
  <c r="GP33" i="15" s="1"/>
  <c r="J31" i="15"/>
  <c r="L31" i="15" s="1"/>
  <c r="J20" i="15"/>
  <c r="K20" i="15" s="1"/>
  <c r="FC23" i="15"/>
  <c r="FD28" i="15"/>
  <c r="HA19" i="15"/>
  <c r="GQ19" i="15" s="1"/>
  <c r="J30" i="15"/>
  <c r="L30" i="15" s="1"/>
  <c r="M30" i="15" s="1"/>
  <c r="HB22" i="15"/>
  <c r="GR22" i="15" s="1"/>
  <c r="J19" i="15"/>
  <c r="K19" i="15" s="1"/>
  <c r="FD31" i="15"/>
  <c r="HB20" i="15"/>
  <c r="GR20" i="15" s="1"/>
  <c r="FB28" i="15"/>
  <c r="HC21" i="15"/>
  <c r="GO21" i="15" s="1"/>
  <c r="FB21" i="15"/>
  <c r="HB33" i="15"/>
  <c r="GR33" i="15" s="1"/>
  <c r="HD30" i="15"/>
  <c r="GP30" i="15" s="1"/>
  <c r="HC28" i="15"/>
  <c r="GO28" i="15" s="1"/>
  <c r="FB17" i="15"/>
  <c r="FB25" i="15"/>
  <c r="HD16" i="15"/>
  <c r="GP16" i="15" s="1"/>
  <c r="HC20" i="15"/>
  <c r="GO20" i="15" s="1"/>
  <c r="FC22" i="15"/>
  <c r="FD23" i="15"/>
  <c r="J27" i="15"/>
  <c r="L27" i="15" s="1"/>
  <c r="M27" i="15" s="1"/>
  <c r="FO11" i="15"/>
  <c r="HC11" i="15" s="1"/>
  <c r="GO11" i="15" s="1"/>
  <c r="FP12" i="15"/>
  <c r="FB12" i="15" s="1"/>
  <c r="J18" i="15"/>
  <c r="L18" i="15" s="1"/>
  <c r="M18" i="15" s="1"/>
  <c r="CT11" i="15"/>
  <c r="J11" i="15" s="1"/>
  <c r="FA29" i="15"/>
  <c r="HA31" i="15"/>
  <c r="GQ31" i="15" s="1"/>
  <c r="FC14" i="15"/>
  <c r="FN11" i="15"/>
  <c r="IX11" i="15" s="1"/>
  <c r="FM11" i="15"/>
  <c r="IW11" i="15" s="1"/>
  <c r="T8" i="15"/>
  <c r="C8" i="15"/>
  <c r="AH8" i="15"/>
  <c r="AD8" i="15"/>
  <c r="AF8" i="15" s="1"/>
  <c r="AG8" i="15"/>
  <c r="AI8" i="15" s="1"/>
  <c r="AE8" i="15"/>
  <c r="AA8" i="15"/>
  <c r="H8" i="15"/>
  <c r="G8" i="15" s="1"/>
  <c r="I8" i="15" s="1"/>
  <c r="K6" i="14"/>
  <c r="CS12" i="15"/>
  <c r="DF7" i="15"/>
  <c r="KE7" i="15"/>
  <c r="JS7" i="15"/>
  <c r="CZ7" i="15"/>
  <c r="FH7" i="15" s="1"/>
  <c r="GV7" i="15" s="1"/>
  <c r="KC7" i="15"/>
  <c r="JM7" i="15"/>
  <c r="FK11" i="15"/>
  <c r="GY11" i="15" s="1"/>
  <c r="CY4" i="15"/>
  <c r="KB4" i="15"/>
  <c r="JL4" i="15"/>
  <c r="KG4" i="15"/>
  <c r="DB4" i="15"/>
  <c r="JO4" i="15"/>
  <c r="CZ4" i="15"/>
  <c r="KC4" i="15"/>
  <c r="JM4" i="15"/>
  <c r="DA7" i="15"/>
  <c r="FI7" i="15" s="1"/>
  <c r="GW7" i="15" s="1"/>
  <c r="JN7" i="15"/>
  <c r="FQ11" i="15"/>
  <c r="HE11" i="15" s="1"/>
  <c r="FF11" i="15"/>
  <c r="GT11" i="15" s="1"/>
  <c r="FS8" i="15"/>
  <c r="HG8" i="15" s="1"/>
  <c r="JQ8" i="15"/>
  <c r="DD8" i="15"/>
  <c r="JJ8" i="15"/>
  <c r="CW8" i="15"/>
  <c r="JO8" i="15"/>
  <c r="DB8" i="15"/>
  <c r="FH8" i="15"/>
  <c r="GV8" i="15" s="1"/>
  <c r="FM8" i="15"/>
  <c r="CU8" i="15"/>
  <c r="FI8" i="15"/>
  <c r="GW8" i="15" s="1"/>
  <c r="CX7" i="15"/>
  <c r="FF7" i="15" s="1"/>
  <c r="JK7" i="15"/>
  <c r="DG7" i="15"/>
  <c r="JT7" i="15"/>
  <c r="KG7" i="15"/>
  <c r="FI11" i="15"/>
  <c r="GW11" i="15" s="1"/>
  <c r="DK4" i="15"/>
  <c r="JX4" i="15"/>
  <c r="FL11" i="15"/>
  <c r="GZ11" i="15" s="1"/>
  <c r="CX4" i="15"/>
  <c r="JK4" i="15"/>
  <c r="DJ4" i="15"/>
  <c r="JW4" i="15"/>
  <c r="KA4" i="15"/>
  <c r="JG4" i="15"/>
  <c r="KF4" i="15"/>
  <c r="JZ4" i="15"/>
  <c r="JF4" i="15"/>
  <c r="DC7" i="15"/>
  <c r="FK7" i="15" s="1"/>
  <c r="JP7" i="15"/>
  <c r="KA7" i="15"/>
  <c r="JG7" i="15"/>
  <c r="JK8" i="15"/>
  <c r="CX8" i="15"/>
  <c r="JT8" i="15"/>
  <c r="DG8" i="15"/>
  <c r="IW5" i="15"/>
  <c r="IY5" i="15"/>
  <c r="KG8" i="15"/>
  <c r="KH4" i="15"/>
  <c r="KD4" i="15"/>
  <c r="JR4" i="15"/>
  <c r="DE7" i="15"/>
  <c r="KH7" i="15"/>
  <c r="KD7" i="15"/>
  <c r="JR7" i="15"/>
  <c r="FH11" i="15"/>
  <c r="GV11" i="15" s="1"/>
  <c r="DI7" i="15"/>
  <c r="FQ7" i="15" s="1"/>
  <c r="HE7" i="15" s="1"/>
  <c r="JV7" i="15"/>
  <c r="DJ7" i="15"/>
  <c r="FR7" i="15" s="1"/>
  <c r="HF7" i="15" s="1"/>
  <c r="JW7" i="15"/>
  <c r="KF7" i="15"/>
  <c r="JZ7" i="15"/>
  <c r="JF7" i="15"/>
  <c r="FS11" i="15"/>
  <c r="HG11" i="15" s="1"/>
  <c r="FJ11" i="15"/>
  <c r="GX11" i="15" s="1"/>
  <c r="DF4" i="15"/>
  <c r="FN4" i="15" s="1"/>
  <c r="HB4" i="15" s="1"/>
  <c r="GR4" i="15" s="1"/>
  <c r="KE4" i="15"/>
  <c r="JS4" i="15"/>
  <c r="FE11" i="15"/>
  <c r="GS11" i="15" s="1"/>
  <c r="FR11" i="15"/>
  <c r="HF11" i="15" s="1"/>
  <c r="FR8" i="15"/>
  <c r="HF8" i="15" s="1"/>
  <c r="JP8" i="15"/>
  <c r="DC8" i="15"/>
  <c r="FT8" i="15"/>
  <c r="HH8" i="15" s="1"/>
  <c r="FG8" i="15"/>
  <c r="GU8" i="15" s="1"/>
  <c r="KA8" i="15"/>
  <c r="JG8" i="15"/>
  <c r="CT8" i="15"/>
  <c r="FP8" i="15"/>
  <c r="FN8" i="15"/>
  <c r="IX8" i="15" s="1"/>
  <c r="CV8" i="15"/>
  <c r="IZ5" i="15"/>
  <c r="KB7" i="15"/>
  <c r="KC8" i="15"/>
  <c r="DH7" i="15"/>
  <c r="JU7" i="15"/>
  <c r="DA4" i="15"/>
  <c r="JN4" i="15"/>
  <c r="FT11" i="15"/>
  <c r="HH11" i="15" s="1"/>
  <c r="DL4" i="15"/>
  <c r="JY4" i="15"/>
  <c r="K35" i="15"/>
  <c r="L35" i="15"/>
  <c r="M35" i="15" s="1"/>
  <c r="DD7" i="15"/>
  <c r="FL7" i="15" s="1"/>
  <c r="JQ7" i="15"/>
  <c r="CW7" i="15"/>
  <c r="FE7" i="15" s="1"/>
  <c r="JJ7" i="15"/>
  <c r="DB7" i="15"/>
  <c r="FJ7" i="15" s="1"/>
  <c r="JO7" i="15"/>
  <c r="FG11" i="15"/>
  <c r="GU11" i="15" s="1"/>
  <c r="FQ8" i="15"/>
  <c r="HE8" i="15" s="1"/>
  <c r="KF8" i="15"/>
  <c r="JZ8" i="15"/>
  <c r="JF8" i="15"/>
  <c r="IZ11" i="15"/>
  <c r="KB8" i="15"/>
  <c r="HG7" i="15"/>
  <c r="JC7" i="15"/>
  <c r="HH7" i="15"/>
  <c r="JD7" i="15"/>
  <c r="IP10" i="15"/>
  <c r="M6" i="14"/>
  <c r="J35" i="14"/>
  <c r="L35" i="14" s="1"/>
  <c r="DP4" i="14"/>
  <c r="GI4" i="14"/>
  <c r="HW4" i="14" s="1"/>
  <c r="HI4" i="14" s="1"/>
  <c r="LV8" i="14"/>
  <c r="LW8" i="14"/>
  <c r="LU8" i="14"/>
  <c r="LR8" i="14"/>
  <c r="LO8" i="14"/>
  <c r="LT8" i="14"/>
  <c r="AA9" i="14"/>
  <c r="AH9" i="14"/>
  <c r="AD9" i="14"/>
  <c r="AG9" i="14"/>
  <c r="AE9" i="14"/>
  <c r="K9" i="14"/>
  <c r="H9" i="14"/>
  <c r="G9" i="14" s="1"/>
  <c r="I9" i="14" s="1"/>
  <c r="LQ8" i="14"/>
  <c r="LP8" i="14"/>
  <c r="LS8" i="14"/>
  <c r="H8" i="14"/>
  <c r="G8" i="14" s="1"/>
  <c r="I8" i="14" s="1"/>
  <c r="C9" i="14"/>
  <c r="DY8" i="14"/>
  <c r="GG8" i="14" s="1"/>
  <c r="HU8" i="14" s="1"/>
  <c r="HK8" i="14" s="1"/>
  <c r="DS7" i="14"/>
  <c r="GA7" i="14" s="1"/>
  <c r="HO7" i="14" s="1"/>
  <c r="DZ8" i="14"/>
  <c r="DP8" i="14" s="1"/>
  <c r="EB8" i="14"/>
  <c r="GJ8" i="14" s="1"/>
  <c r="HX8" i="14" s="1"/>
  <c r="HJ8" i="14" s="1"/>
  <c r="AD8" i="14"/>
  <c r="AH8" i="14"/>
  <c r="K30" i="15"/>
  <c r="FV17" i="14"/>
  <c r="L22" i="15"/>
  <c r="M22" i="15" s="1"/>
  <c r="HV17" i="14"/>
  <c r="HL17" i="14" s="1"/>
  <c r="L5" i="15"/>
  <c r="M5" i="15" s="1"/>
  <c r="L25" i="15"/>
  <c r="M25" i="15" s="1"/>
  <c r="L24" i="15"/>
  <c r="M24" i="15" s="1"/>
  <c r="L16" i="15"/>
  <c r="M16" i="15" s="1"/>
  <c r="L23" i="15"/>
  <c r="M23" i="15" s="1"/>
  <c r="L33" i="15"/>
  <c r="M33" i="15" s="1"/>
  <c r="L21" i="15"/>
  <c r="M21" i="15" s="1"/>
  <c r="L14" i="15"/>
  <c r="M14" i="15" s="1"/>
  <c r="L29" i="15"/>
  <c r="M29" i="15" s="1"/>
  <c r="L28" i="15"/>
  <c r="M28" i="15" s="1"/>
  <c r="J10" i="15"/>
  <c r="K10" i="15" s="1"/>
  <c r="J17" i="14"/>
  <c r="L17" i="14" s="1"/>
  <c r="M17" i="14" s="1"/>
  <c r="K19" i="14"/>
  <c r="L19" i="14"/>
  <c r="M19" i="14" s="1"/>
  <c r="L12" i="14"/>
  <c r="M12" i="14" s="1"/>
  <c r="K26" i="14"/>
  <c r="L26" i="14"/>
  <c r="M26" i="14" s="1"/>
  <c r="K15" i="14"/>
  <c r="L15" i="14"/>
  <c r="M15" i="14" s="1"/>
  <c r="HU5" i="14"/>
  <c r="HK5" i="14" s="1"/>
  <c r="JN5" i="14"/>
  <c r="J29" i="14"/>
  <c r="FW5" i="14"/>
  <c r="JW5" i="14"/>
  <c r="JO5" i="14"/>
  <c r="JU5" i="14"/>
  <c r="JS5" i="14"/>
  <c r="JX5" i="14"/>
  <c r="JM5" i="14"/>
  <c r="JK8" i="14"/>
  <c r="JT5" i="14"/>
  <c r="JK5" i="14"/>
  <c r="JP5" i="14"/>
  <c r="GE11" i="14"/>
  <c r="HS11" i="14" s="1"/>
  <c r="GB10" i="14"/>
  <c r="HP10" i="14" s="1"/>
  <c r="DN10" i="14"/>
  <c r="FZ11" i="14"/>
  <c r="HN11" i="14" s="1"/>
  <c r="FY10" i="14"/>
  <c r="HM10" i="14" s="1"/>
  <c r="GC11" i="14"/>
  <c r="HQ11" i="14" s="1"/>
  <c r="FZ10" i="14"/>
  <c r="HN10" i="14" s="1"/>
  <c r="GL11" i="14"/>
  <c r="HZ11" i="14" s="1"/>
  <c r="GD11" i="14"/>
  <c r="HR11" i="14" s="1"/>
  <c r="GG10" i="14"/>
  <c r="JQ10" i="14" s="1"/>
  <c r="GM10" i="14"/>
  <c r="IA10" i="14" s="1"/>
  <c r="HV5" i="14"/>
  <c r="HL5" i="14" s="1"/>
  <c r="JW8" i="14"/>
  <c r="JJ5" i="14"/>
  <c r="JR5" i="14"/>
  <c r="JL5" i="14"/>
  <c r="DM10" i="14"/>
  <c r="GA10" i="14"/>
  <c r="HO10" i="14" s="1"/>
  <c r="GF10" i="14"/>
  <c r="HT10" i="14" s="1"/>
  <c r="GN10" i="14"/>
  <c r="IB10" i="14" s="1"/>
  <c r="GL10" i="14"/>
  <c r="HZ10" i="14" s="1"/>
  <c r="GA11" i="14"/>
  <c r="HO11" i="14" s="1"/>
  <c r="GG11" i="14"/>
  <c r="JQ11" i="14" s="1"/>
  <c r="GE10" i="14"/>
  <c r="HS10" i="14" s="1"/>
  <c r="GN11" i="14"/>
  <c r="IB11" i="14" s="1"/>
  <c r="GK11" i="14"/>
  <c r="HY11" i="14" s="1"/>
  <c r="GD10" i="14"/>
  <c r="HR10" i="14" s="1"/>
  <c r="GC10" i="14"/>
  <c r="HQ10" i="14" s="1"/>
  <c r="GH10" i="14"/>
  <c r="JR10" i="14" s="1"/>
  <c r="GM11" i="14"/>
  <c r="IA11" i="14" s="1"/>
  <c r="GJ11" i="14"/>
  <c r="JT11" i="14" s="1"/>
  <c r="GF11" i="14"/>
  <c r="HT11" i="14" s="1"/>
  <c r="GK10" i="14"/>
  <c r="HY10" i="14" s="1"/>
  <c r="FY11" i="14"/>
  <c r="HM11" i="14" s="1"/>
  <c r="GH11" i="14"/>
  <c r="JR11" i="14" s="1"/>
  <c r="GB11" i="14"/>
  <c r="HP11" i="14" s="1"/>
  <c r="GI11" i="14"/>
  <c r="FU11" i="14" s="1"/>
  <c r="JH5" i="14"/>
  <c r="JX8" i="14"/>
  <c r="JE5" i="14"/>
  <c r="JI5" i="14"/>
  <c r="JV5" i="14"/>
  <c r="FU22" i="14"/>
  <c r="JJ4" i="14"/>
  <c r="JR4" i="14"/>
  <c r="JM4" i="14"/>
  <c r="JI4" i="14"/>
  <c r="JW4" i="14"/>
  <c r="JL4" i="14"/>
  <c r="JP4" i="14"/>
  <c r="JV4" i="14"/>
  <c r="JU4" i="14"/>
  <c r="JO4" i="14"/>
  <c r="JK4" i="14"/>
  <c r="JX4" i="14"/>
  <c r="GD4" i="14"/>
  <c r="HR4" i="14" s="1"/>
  <c r="DN4" i="14"/>
  <c r="DO4" i="14"/>
  <c r="FU27" i="14"/>
  <c r="HW18" i="14"/>
  <c r="HI18" i="14" s="1"/>
  <c r="FV19" i="14"/>
  <c r="M22" i="14"/>
  <c r="K22" i="14"/>
  <c r="FW14" i="14"/>
  <c r="HW31" i="14"/>
  <c r="HI31" i="14" s="1"/>
  <c r="FV15" i="14"/>
  <c r="FV22" i="14"/>
  <c r="J24" i="14"/>
  <c r="HV32" i="14"/>
  <c r="HL32" i="14" s="1"/>
  <c r="J31" i="14"/>
  <c r="J14" i="14"/>
  <c r="FV23" i="14"/>
  <c r="HU12" i="14"/>
  <c r="HK12" i="14" s="1"/>
  <c r="J25" i="14"/>
  <c r="J5" i="14"/>
  <c r="K5" i="14" s="1"/>
  <c r="FV25" i="14"/>
  <c r="FX15" i="14"/>
  <c r="K23" i="14"/>
  <c r="M23" i="14"/>
  <c r="FU15" i="14"/>
  <c r="HW23" i="14"/>
  <c r="HI23" i="14" s="1"/>
  <c r="J32" i="14"/>
  <c r="FU21" i="14"/>
  <c r="FU26" i="14"/>
  <c r="FX22" i="14"/>
  <c r="J30" i="14"/>
  <c r="J20" i="14"/>
  <c r="J27" i="14"/>
  <c r="DO10" i="14"/>
  <c r="FV5" i="14"/>
  <c r="GJ4" i="14"/>
  <c r="HX4" i="14" s="1"/>
  <c r="HJ4" i="14" s="1"/>
  <c r="J18" i="14"/>
  <c r="FX20" i="14"/>
  <c r="AG8" i="14"/>
  <c r="FU12" i="14"/>
  <c r="FX26" i="14"/>
  <c r="FV33" i="14"/>
  <c r="FX24" i="14"/>
  <c r="J28" i="14"/>
  <c r="J21" i="14"/>
  <c r="HW5" i="14"/>
  <c r="HI5" i="14" s="1"/>
  <c r="J16" i="14"/>
  <c r="FU14" i="14"/>
  <c r="J33" i="14"/>
  <c r="FX29" i="14"/>
  <c r="HW30" i="14"/>
  <c r="HI30" i="14" s="1"/>
  <c r="CU12" i="15"/>
  <c r="DM11" i="14"/>
  <c r="HC5" i="15"/>
  <c r="GO5" i="15" s="1"/>
  <c r="FU29" i="14"/>
  <c r="GG4" i="14"/>
  <c r="HU4" i="14" s="1"/>
  <c r="HK4" i="14" s="1"/>
  <c r="K12" i="14"/>
  <c r="GJ10" i="14"/>
  <c r="FV10" i="14" s="1"/>
  <c r="DP11" i="14"/>
  <c r="HA12" i="15"/>
  <c r="GQ12" i="15" s="1"/>
  <c r="FC12" i="15"/>
  <c r="HV23" i="14"/>
  <c r="HL23" i="14" s="1"/>
  <c r="FX23" i="14"/>
  <c r="DO11" i="14"/>
  <c r="GI10" i="14"/>
  <c r="JS10" i="14" s="1"/>
  <c r="HV19" i="14"/>
  <c r="HL19" i="14" s="1"/>
  <c r="FX19" i="14"/>
  <c r="HX12" i="14"/>
  <c r="HJ12" i="14" s="1"/>
  <c r="FV12" i="14"/>
  <c r="DN11" i="14"/>
  <c r="DP10" i="14"/>
  <c r="DQ8" i="14"/>
  <c r="AB27" i="15"/>
  <c r="D27" i="15"/>
  <c r="AB20" i="15"/>
  <c r="D20" i="15"/>
  <c r="AB19" i="15"/>
  <c r="D19" i="15"/>
  <c r="AB28" i="15"/>
  <c r="D28" i="15"/>
  <c r="AB29" i="15"/>
  <c r="D29" i="15"/>
  <c r="AB21" i="15"/>
  <c r="D21" i="15"/>
  <c r="AB16" i="15"/>
  <c r="D16" i="15"/>
  <c r="AB13" i="15"/>
  <c r="D13" i="15"/>
  <c r="EC8" i="14"/>
  <c r="AB32" i="15"/>
  <c r="D32" i="15"/>
  <c r="AB12" i="15"/>
  <c r="D12" i="15"/>
  <c r="AB24" i="15"/>
  <c r="D24" i="15"/>
  <c r="AB26" i="15"/>
  <c r="D26" i="15"/>
  <c r="AB33" i="15"/>
  <c r="D33" i="15"/>
  <c r="HX26" i="14"/>
  <c r="HJ26" i="14" s="1"/>
  <c r="FV26" i="14"/>
  <c r="DR8" i="14"/>
  <c r="DV8" i="14"/>
  <c r="ED8" i="14"/>
  <c r="DW8" i="14"/>
  <c r="DX8" i="14"/>
  <c r="EE7" i="14"/>
  <c r="EF7" i="14"/>
  <c r="AB15" i="15"/>
  <c r="D15" i="15"/>
  <c r="AB31" i="15"/>
  <c r="D31" i="15"/>
  <c r="AB23" i="15"/>
  <c r="D23" i="15"/>
  <c r="AB17" i="15"/>
  <c r="D17" i="15"/>
  <c r="AB14" i="15"/>
  <c r="D14" i="15"/>
  <c r="AB6" i="15"/>
  <c r="D6" i="15"/>
  <c r="AB18" i="15"/>
  <c r="D18" i="15"/>
  <c r="HU19" i="14"/>
  <c r="HK19" i="14" s="1"/>
  <c r="FW19" i="14"/>
  <c r="DU8" i="14"/>
  <c r="DT8" i="14"/>
  <c r="EA8" i="14"/>
  <c r="AB30" i="15"/>
  <c r="D30" i="15"/>
  <c r="AB25" i="15"/>
  <c r="D25" i="15"/>
  <c r="AB22" i="15"/>
  <c r="D22" i="15"/>
  <c r="T10" i="15"/>
  <c r="C10" i="15"/>
  <c r="G5" i="14"/>
  <c r="I5" i="14" s="1"/>
  <c r="DG4" i="15"/>
  <c r="DD4" i="15"/>
  <c r="CW4" i="15"/>
  <c r="AC15" i="15"/>
  <c r="AC18" i="15"/>
  <c r="AC17" i="15"/>
  <c r="DI4" i="15"/>
  <c r="DH4" i="15"/>
  <c r="AC23" i="15"/>
  <c r="AC31" i="15"/>
  <c r="DC4" i="15"/>
  <c r="DE4" i="15"/>
  <c r="T10" i="14"/>
  <c r="C10" i="14"/>
  <c r="T8" i="14"/>
  <c r="C8" i="14"/>
  <c r="T4" i="14"/>
  <c r="C4" i="14"/>
  <c r="AC22" i="15"/>
  <c r="AC6" i="15"/>
  <c r="AC26" i="15"/>
  <c r="HA5" i="15"/>
  <c r="GQ5" i="15" s="1"/>
  <c r="HD5" i="15"/>
  <c r="GP5" i="15" s="1"/>
  <c r="AC27" i="15"/>
  <c r="AC20" i="15"/>
  <c r="HC12" i="15"/>
  <c r="GO12" i="15" s="1"/>
  <c r="AC13" i="15"/>
  <c r="AC28" i="15"/>
  <c r="AC19" i="15"/>
  <c r="AC25" i="15"/>
  <c r="AC30" i="15"/>
  <c r="AC21" i="15"/>
  <c r="AC29" i="15"/>
  <c r="AE8" i="14"/>
  <c r="AB8" i="14"/>
  <c r="AC8" i="14"/>
  <c r="AB106" i="14"/>
  <c r="AC106" i="14"/>
  <c r="AB100" i="14"/>
  <c r="AC100" i="14"/>
  <c r="AC79" i="14"/>
  <c r="AB79" i="14"/>
  <c r="AC73" i="14"/>
  <c r="AB73" i="14"/>
  <c r="AB67" i="14"/>
  <c r="AC67" i="14"/>
  <c r="AB61" i="14"/>
  <c r="AC61" i="14"/>
  <c r="AB59" i="14"/>
  <c r="AC59" i="14"/>
  <c r="AB51" i="14"/>
  <c r="AC51" i="14"/>
  <c r="AB43" i="14"/>
  <c r="AC43" i="14"/>
  <c r="AB168" i="14"/>
  <c r="AC168" i="14"/>
  <c r="AB160" i="14"/>
  <c r="AC160" i="14"/>
  <c r="AB152" i="14"/>
  <c r="AC152" i="14"/>
  <c r="AB148" i="14"/>
  <c r="AC148" i="14"/>
  <c r="AC146" i="14"/>
  <c r="AB146" i="14"/>
  <c r="AB132" i="14"/>
  <c r="AC132" i="14"/>
  <c r="AB126" i="14"/>
  <c r="AC126" i="14"/>
  <c r="AB120" i="14"/>
  <c r="AC120" i="14"/>
  <c r="AB105" i="14"/>
  <c r="AC105" i="14"/>
  <c r="AB97" i="14"/>
  <c r="AC97" i="14"/>
  <c r="AB89" i="14"/>
  <c r="AC89" i="14"/>
  <c r="AB84" i="14"/>
  <c r="AC84" i="14"/>
  <c r="AB80" i="14"/>
  <c r="AC80" i="14"/>
  <c r="AB72" i="14"/>
  <c r="AC72" i="14"/>
  <c r="AC58" i="14"/>
  <c r="AB58" i="14"/>
  <c r="AC52" i="14"/>
  <c r="AB52" i="14"/>
  <c r="AB50" i="14"/>
  <c r="AC50" i="14"/>
  <c r="AB48" i="14"/>
  <c r="AC48" i="14"/>
  <c r="AB40" i="14"/>
  <c r="AC40" i="14"/>
  <c r="AA10" i="15"/>
  <c r="D10" i="15" s="1"/>
  <c r="AE10" i="15"/>
  <c r="AD10" i="15"/>
  <c r="AF10" i="15" s="1"/>
  <c r="H10" i="15"/>
  <c r="G10" i="15" s="1"/>
  <c r="I10" i="15" s="1"/>
  <c r="AH10" i="15"/>
  <c r="AG10" i="15"/>
  <c r="AI10" i="15" s="1"/>
  <c r="AC163" i="14"/>
  <c r="AB163" i="14"/>
  <c r="AB151" i="14"/>
  <c r="AC151" i="14"/>
  <c r="AB139" i="14"/>
  <c r="AC139" i="14"/>
  <c r="AB133" i="14"/>
  <c r="AC133" i="14"/>
  <c r="AB117" i="14"/>
  <c r="AC117" i="14"/>
  <c r="AB113" i="14"/>
  <c r="AC113" i="14"/>
  <c r="AC111" i="14"/>
  <c r="AB111" i="14"/>
  <c r="AB98" i="14"/>
  <c r="AC98" i="14"/>
  <c r="AC85" i="14"/>
  <c r="AB85" i="14"/>
  <c r="AB83" i="14"/>
  <c r="AC83" i="14"/>
  <c r="AB71" i="14"/>
  <c r="AC71" i="14"/>
  <c r="AB57" i="14"/>
  <c r="AC57" i="14"/>
  <c r="AB49" i="14"/>
  <c r="AC49" i="14"/>
  <c r="AC166" i="14"/>
  <c r="AB166" i="14"/>
  <c r="AB158" i="14"/>
  <c r="AC158" i="14"/>
  <c r="AB150" i="14"/>
  <c r="AC150" i="14"/>
  <c r="AB144" i="14"/>
  <c r="AC144" i="14"/>
  <c r="AB138" i="14"/>
  <c r="AC138" i="14"/>
  <c r="AB136" i="14"/>
  <c r="AC136" i="14"/>
  <c r="AB124" i="14"/>
  <c r="AC124" i="14"/>
  <c r="AC118" i="14"/>
  <c r="AB118" i="14"/>
  <c r="AB114" i="14"/>
  <c r="AC114" i="14"/>
  <c r="AB110" i="14"/>
  <c r="AC110" i="14"/>
  <c r="AB103" i="14"/>
  <c r="AC103" i="14"/>
  <c r="AB78" i="14"/>
  <c r="AC78" i="14"/>
  <c r="AC70" i="14"/>
  <c r="AB70" i="14"/>
  <c r="AB66" i="14"/>
  <c r="AC66" i="14"/>
  <c r="AB60" i="14"/>
  <c r="AC60" i="14"/>
  <c r="AB54" i="14"/>
  <c r="AC54" i="14"/>
  <c r="AC46" i="14"/>
  <c r="AB46" i="14"/>
  <c r="AB38" i="14"/>
  <c r="AC38" i="14"/>
  <c r="AA10" i="14"/>
  <c r="AG10" i="14"/>
  <c r="AD10" i="14"/>
  <c r="AH10" i="14"/>
  <c r="AE10" i="14"/>
  <c r="H10" i="14"/>
  <c r="G10" i="14" s="1"/>
  <c r="I10" i="14" s="1"/>
  <c r="AB167" i="14"/>
  <c r="AC167" i="14"/>
  <c r="AB161" i="14"/>
  <c r="AC161" i="14"/>
  <c r="AB143" i="14"/>
  <c r="AC143" i="14"/>
  <c r="AB131" i="14"/>
  <c r="AC131" i="14"/>
  <c r="AB129" i="14"/>
  <c r="AC129" i="14"/>
  <c r="AB123" i="14"/>
  <c r="AC123" i="14"/>
  <c r="AB115" i="14"/>
  <c r="AC115" i="14"/>
  <c r="AB109" i="14"/>
  <c r="AC109" i="14"/>
  <c r="AC104" i="14"/>
  <c r="AB104" i="14"/>
  <c r="AB96" i="14"/>
  <c r="AC96" i="14"/>
  <c r="AB92" i="14"/>
  <c r="AC92" i="14"/>
  <c r="AB90" i="14"/>
  <c r="AC90" i="14"/>
  <c r="AB81" i="14"/>
  <c r="AC81" i="14"/>
  <c r="AB65" i="14"/>
  <c r="AC65" i="14"/>
  <c r="AB63" i="14"/>
  <c r="AC63" i="14"/>
  <c r="AB55" i="14"/>
  <c r="AC55" i="14"/>
  <c r="AB47" i="14"/>
  <c r="AC47" i="14"/>
  <c r="AC41" i="14"/>
  <c r="AB41" i="14"/>
  <c r="AB156" i="14"/>
  <c r="AC156" i="14"/>
  <c r="AB134" i="14"/>
  <c r="AC134" i="14"/>
  <c r="AB122" i="14"/>
  <c r="AC122" i="14"/>
  <c r="AB116" i="14"/>
  <c r="AC116" i="14"/>
  <c r="AB108" i="14"/>
  <c r="AC108" i="14"/>
  <c r="AB35" i="14"/>
  <c r="AC35" i="14"/>
  <c r="AB101" i="14"/>
  <c r="AC101" i="14"/>
  <c r="AB95" i="14"/>
  <c r="AC95" i="14"/>
  <c r="AB93" i="14"/>
  <c r="AC93" i="14"/>
  <c r="AB86" i="14"/>
  <c r="AC86" i="14"/>
  <c r="AB82" i="14"/>
  <c r="AC82" i="14"/>
  <c r="AB76" i="14"/>
  <c r="AC76" i="14"/>
  <c r="AC64" i="14"/>
  <c r="AB64" i="14"/>
  <c r="AB44" i="14"/>
  <c r="AC44" i="14"/>
  <c r="AB36" i="14"/>
  <c r="AC36" i="14"/>
  <c r="AB169" i="14"/>
  <c r="AC169" i="14"/>
  <c r="AB159" i="14"/>
  <c r="AC159" i="14"/>
  <c r="AB155" i="14"/>
  <c r="AC155" i="14"/>
  <c r="AB145" i="14"/>
  <c r="AC145" i="14"/>
  <c r="AC141" i="14"/>
  <c r="AB141" i="14"/>
  <c r="AB137" i="14"/>
  <c r="AC137" i="14"/>
  <c r="AB121" i="14"/>
  <c r="AC121" i="14"/>
  <c r="AB102" i="14"/>
  <c r="AC102" i="14"/>
  <c r="AC94" i="14"/>
  <c r="AB94" i="14"/>
  <c r="AC87" i="14"/>
  <c r="AB87" i="14"/>
  <c r="AB77" i="14"/>
  <c r="AC77" i="14"/>
  <c r="AB75" i="14"/>
  <c r="AC75" i="14"/>
  <c r="AB69" i="14"/>
  <c r="AC69" i="14"/>
  <c r="AB53" i="14"/>
  <c r="AC53" i="14"/>
  <c r="AB45" i="14"/>
  <c r="AC45" i="14"/>
  <c r="AB39" i="14"/>
  <c r="AC39" i="14"/>
  <c r="AB37" i="14"/>
  <c r="AC37" i="14"/>
  <c r="AB164" i="14"/>
  <c r="AC164" i="14"/>
  <c r="AB162" i="14"/>
  <c r="AC162" i="14"/>
  <c r="AC154" i="14"/>
  <c r="AB154" i="14"/>
  <c r="AB142" i="14"/>
  <c r="AC142" i="14"/>
  <c r="AC140" i="14"/>
  <c r="AB140" i="14"/>
  <c r="AC130" i="14"/>
  <c r="AB130" i="14"/>
  <c r="AB128" i="14"/>
  <c r="AC128" i="14"/>
  <c r="AB112" i="14"/>
  <c r="AC112" i="14"/>
  <c r="AB99" i="14"/>
  <c r="AC99" i="14"/>
  <c r="AC91" i="14"/>
  <c r="AB91" i="14"/>
  <c r="AB74" i="14"/>
  <c r="AC74" i="14"/>
  <c r="AB68" i="14"/>
  <c r="AC68" i="14"/>
  <c r="AB62" i="14"/>
  <c r="AC62" i="14"/>
  <c r="AB56" i="14"/>
  <c r="AC56" i="14"/>
  <c r="AB42" i="14"/>
  <c r="AC42" i="14"/>
  <c r="AB165" i="14"/>
  <c r="AC165" i="14"/>
  <c r="AB157" i="14"/>
  <c r="AC157" i="14"/>
  <c r="AB153" i="14"/>
  <c r="AC153" i="14"/>
  <c r="AB149" i="14"/>
  <c r="AC149" i="14"/>
  <c r="AB147" i="14"/>
  <c r="AC147" i="14"/>
  <c r="AB135" i="14"/>
  <c r="AC135" i="14"/>
  <c r="AC127" i="14"/>
  <c r="AB127" i="14"/>
  <c r="AB125" i="14"/>
  <c r="AC125" i="14"/>
  <c r="AC119" i="14"/>
  <c r="AB119" i="14"/>
  <c r="AB107" i="14"/>
  <c r="AC107" i="14"/>
  <c r="V7" i="14"/>
  <c r="AD7" i="15"/>
  <c r="AF7" i="15" s="1"/>
  <c r="II7" i="14"/>
  <c r="AD7" i="14" s="1"/>
  <c r="AH7" i="15"/>
  <c r="IH7" i="14"/>
  <c r="AG7" i="14" s="1"/>
  <c r="AB21" i="14"/>
  <c r="AC21" i="14"/>
  <c r="AB16" i="14"/>
  <c r="AC16" i="14"/>
  <c r="AB19" i="14"/>
  <c r="AC19" i="14"/>
  <c r="AA7" i="15"/>
  <c r="H7" i="15"/>
  <c r="G7" i="15" s="1"/>
  <c r="I7" i="15" s="1"/>
  <c r="AB28" i="14"/>
  <c r="AC28" i="14"/>
  <c r="AB5" i="14"/>
  <c r="AC5" i="14"/>
  <c r="AB5" i="15"/>
  <c r="AC5" i="15"/>
  <c r="AB33" i="14"/>
  <c r="AC33" i="14"/>
  <c r="AB22" i="14"/>
  <c r="AC22" i="14"/>
  <c r="AA11" i="15"/>
  <c r="AG11" i="15"/>
  <c r="AI11" i="15" s="1"/>
  <c r="AE11" i="15"/>
  <c r="AD11" i="15"/>
  <c r="AF11" i="15" s="1"/>
  <c r="AH11" i="15"/>
  <c r="H11" i="15"/>
  <c r="G11" i="15" s="1"/>
  <c r="I11" i="15" s="1"/>
  <c r="AB32" i="14"/>
  <c r="AC32" i="14"/>
  <c r="AB20" i="14"/>
  <c r="AC20" i="14"/>
  <c r="AB30" i="14"/>
  <c r="AC30" i="14"/>
  <c r="AA7" i="14"/>
  <c r="H7" i="14"/>
  <c r="G7" i="14" s="1"/>
  <c r="I7" i="14" s="1"/>
  <c r="AB6" i="14"/>
  <c r="AC6" i="14"/>
  <c r="AB25" i="14"/>
  <c r="AC25" i="14"/>
  <c r="AB18" i="14"/>
  <c r="AC18" i="14"/>
  <c r="AB17" i="14"/>
  <c r="AC17" i="14"/>
  <c r="AB13" i="14"/>
  <c r="AC13" i="14"/>
  <c r="AD11" i="14"/>
  <c r="AH11" i="14"/>
  <c r="AE11" i="14"/>
  <c r="AA11" i="14"/>
  <c r="AG11" i="14"/>
  <c r="H11" i="14"/>
  <c r="G11" i="14" s="1"/>
  <c r="I11" i="14" s="1"/>
  <c r="AC32" i="15"/>
  <c r="AC24" i="15"/>
  <c r="AC33" i="15"/>
  <c r="AA4" i="14"/>
  <c r="H4" i="14"/>
  <c r="G4" i="14" s="1"/>
  <c r="I4" i="14" s="1"/>
  <c r="AH4" i="14"/>
  <c r="AE4" i="14"/>
  <c r="AG4" i="14"/>
  <c r="AD4" i="14"/>
  <c r="AB29" i="14"/>
  <c r="AC29" i="14"/>
  <c r="AB12" i="14"/>
  <c r="AC12" i="14"/>
  <c r="AB24" i="14"/>
  <c r="AC24" i="14"/>
  <c r="AA4" i="15"/>
  <c r="AC4" i="15" s="1"/>
  <c r="AG4" i="15"/>
  <c r="AI4" i="15" s="1"/>
  <c r="AD4" i="15"/>
  <c r="AF4" i="15" s="1"/>
  <c r="AE4" i="15"/>
  <c r="H4" i="15"/>
  <c r="G4" i="15" s="1"/>
  <c r="I4" i="15" s="1"/>
  <c r="AH4" i="15"/>
  <c r="AB15" i="14"/>
  <c r="AC15" i="14"/>
  <c r="AB31" i="14"/>
  <c r="AC31" i="14"/>
  <c r="AB23" i="14"/>
  <c r="AC23" i="14"/>
  <c r="AB26" i="14"/>
  <c r="AC26" i="14"/>
  <c r="AB27" i="14"/>
  <c r="AC27" i="14"/>
  <c r="AB14" i="14"/>
  <c r="AC14" i="14"/>
  <c r="AC12" i="15"/>
  <c r="U7" i="14"/>
  <c r="FX4" i="14"/>
  <c r="FG7" i="15"/>
  <c r="CV12" i="15"/>
  <c r="FN12" i="15"/>
  <c r="Y7" i="14"/>
  <c r="X7" i="14"/>
  <c r="X7" i="15"/>
  <c r="Z7" i="15" s="1"/>
  <c r="S7" i="15"/>
  <c r="C7" i="15" s="1"/>
  <c r="V7" i="15"/>
  <c r="Y7" i="15"/>
  <c r="U7" i="15"/>
  <c r="W7" i="15" s="1"/>
  <c r="T11" i="15"/>
  <c r="T4" i="15"/>
  <c r="CI7" i="14"/>
  <c r="CJ7" i="14"/>
  <c r="KV7" i="14" s="1"/>
  <c r="KA7" i="14" s="1"/>
  <c r="CX7" i="14"/>
  <c r="LJ7" i="14" s="1"/>
  <c r="KO7" i="14" s="1"/>
  <c r="CS7" i="14"/>
  <c r="CR7" i="14"/>
  <c r="LD7" i="14" s="1"/>
  <c r="KI7" i="14" s="1"/>
  <c r="CK7" i="14"/>
  <c r="CY7" i="14"/>
  <c r="CL7" i="14"/>
  <c r="KX7" i="14" s="1"/>
  <c r="KC7" i="14" s="1"/>
  <c r="FD10" i="15"/>
  <c r="IN10" i="15" s="1"/>
  <c r="HB10" i="15"/>
  <c r="GR10" i="15" s="1"/>
  <c r="FA10" i="15"/>
  <c r="IK10" i="15" s="1"/>
  <c r="HC10" i="15"/>
  <c r="GO10" i="15" s="1"/>
  <c r="CN7" i="14"/>
  <c r="KZ7" i="14" s="1"/>
  <c r="KE7" i="14" s="1"/>
  <c r="CZ7" i="14"/>
  <c r="LL7" i="14" s="1"/>
  <c r="KQ7" i="14" s="1"/>
  <c r="HD11" i="15"/>
  <c r="GP11" i="15" s="1"/>
  <c r="FB11" i="15"/>
  <c r="FC10" i="15"/>
  <c r="IM10" i="15" s="1"/>
  <c r="HA10" i="15"/>
  <c r="GQ10" i="15" s="1"/>
  <c r="CV7" i="14"/>
  <c r="LH7" i="14" s="1"/>
  <c r="KM7" i="14" s="1"/>
  <c r="CM7" i="14"/>
  <c r="CW7" i="14"/>
  <c r="CQ7" i="14"/>
  <c r="CU7" i="14"/>
  <c r="CP7" i="14"/>
  <c r="LB7" i="14" s="1"/>
  <c r="KG7" i="14" s="1"/>
  <c r="CT7" i="14"/>
  <c r="LF7" i="14" s="1"/>
  <c r="KK7" i="14" s="1"/>
  <c r="FB10" i="15"/>
  <c r="IL10" i="15" s="1"/>
  <c r="HD10" i="15"/>
  <c r="GP10" i="15" s="1"/>
  <c r="T7" i="14"/>
  <c r="LC7" i="14" l="1"/>
  <c r="KH7" i="14" s="1"/>
  <c r="LK7" i="14"/>
  <c r="KP7" i="14" s="1"/>
  <c r="KW7" i="14"/>
  <c r="KB7" i="14" s="1"/>
  <c r="LG7" i="14"/>
  <c r="KL7" i="14" s="1"/>
  <c r="KY7" i="14"/>
  <c r="KD7" i="14" s="1"/>
  <c r="LE7" i="14"/>
  <c r="KJ7" i="14" s="1"/>
  <c r="LI7" i="14"/>
  <c r="KN7" i="14" s="1"/>
  <c r="KU7" i="14"/>
  <c r="JZ7" i="14" s="1"/>
  <c r="D9" i="14"/>
  <c r="AI4" i="14"/>
  <c r="D4" i="14"/>
  <c r="D11" i="14"/>
  <c r="AF7" i="14"/>
  <c r="AF10" i="14"/>
  <c r="AI8" i="14"/>
  <c r="AF8" i="14"/>
  <c r="W7" i="14"/>
  <c r="AI11" i="14"/>
  <c r="AF11" i="14"/>
  <c r="AC7" i="14"/>
  <c r="AF9" i="14"/>
  <c r="D10" i="14"/>
  <c r="AI9" i="14"/>
  <c r="AI7" i="14"/>
  <c r="Z7" i="14"/>
  <c r="AF4" i="14"/>
  <c r="AI10" i="14"/>
  <c r="L17" i="15"/>
  <c r="M17" i="15" s="1"/>
  <c r="K15" i="15"/>
  <c r="L32" i="15"/>
  <c r="M32" i="15" s="1"/>
  <c r="M31" i="15"/>
  <c r="L20" i="15"/>
  <c r="M20" i="15" s="1"/>
  <c r="K26" i="15"/>
  <c r="K31" i="15"/>
  <c r="K27" i="15"/>
  <c r="L19" i="15"/>
  <c r="M19" i="15" s="1"/>
  <c r="FD11" i="15"/>
  <c r="IN11" i="15" s="1"/>
  <c r="IL11" i="15"/>
  <c r="K18" i="15"/>
  <c r="FC11" i="15"/>
  <c r="IM11" i="15" s="1"/>
  <c r="IY11" i="15"/>
  <c r="FA11" i="15"/>
  <c r="IK11" i="15" s="1"/>
  <c r="HA11" i="15"/>
  <c r="GQ11" i="15" s="1"/>
  <c r="HD12" i="15"/>
  <c r="GP12" i="15" s="1"/>
  <c r="HB11" i="15"/>
  <c r="GR11" i="15" s="1"/>
  <c r="AB8" i="15"/>
  <c r="AC8" i="15"/>
  <c r="D8" i="15"/>
  <c r="DN8" i="14"/>
  <c r="IQ11" i="15"/>
  <c r="JC11" i="15"/>
  <c r="JD11" i="15"/>
  <c r="JA11" i="15"/>
  <c r="IT11" i="15"/>
  <c r="IV11" i="15"/>
  <c r="IS11" i="15"/>
  <c r="IP11" i="15"/>
  <c r="JA8" i="15"/>
  <c r="JD8" i="15"/>
  <c r="IS8" i="15"/>
  <c r="IR8" i="15"/>
  <c r="IU11" i="15"/>
  <c r="CU4" i="15"/>
  <c r="CT4" i="15"/>
  <c r="FT4" i="15"/>
  <c r="HH4" i="15" s="1"/>
  <c r="FI4" i="15"/>
  <c r="GW4" i="15" s="1"/>
  <c r="HB8" i="15"/>
  <c r="GR8" i="15" s="1"/>
  <c r="FD8" i="15"/>
  <c r="IN8" i="15" s="1"/>
  <c r="CV4" i="15"/>
  <c r="IX4" i="15"/>
  <c r="FE8" i="15"/>
  <c r="GS8" i="15" s="1"/>
  <c r="FJ4" i="15"/>
  <c r="GX4" i="15" s="1"/>
  <c r="FG4" i="15"/>
  <c r="GU4" i="15" s="1"/>
  <c r="JA7" i="15"/>
  <c r="JB8" i="15"/>
  <c r="IO11" i="15"/>
  <c r="IR11" i="15"/>
  <c r="FO4" i="15"/>
  <c r="IY4" i="15" s="1"/>
  <c r="FF8" i="15"/>
  <c r="GT8" i="15" s="1"/>
  <c r="FR4" i="15"/>
  <c r="HF4" i="15" s="1"/>
  <c r="IW8" i="15"/>
  <c r="FC8" i="15"/>
  <c r="IM8" i="15" s="1"/>
  <c r="HA8" i="15"/>
  <c r="GQ8" i="15" s="1"/>
  <c r="IR7" i="15"/>
  <c r="FL4" i="15"/>
  <c r="GZ4" i="15" s="1"/>
  <c r="IZ8" i="15"/>
  <c r="HD8" i="15"/>
  <c r="GP8" i="15" s="1"/>
  <c r="FB8" i="15"/>
  <c r="IL8" i="15" s="1"/>
  <c r="FK8" i="15"/>
  <c r="GY8" i="15" s="1"/>
  <c r="FJ8" i="15"/>
  <c r="GX8" i="15" s="1"/>
  <c r="FL8" i="15"/>
  <c r="GZ8" i="15" s="1"/>
  <c r="FH4" i="15"/>
  <c r="GV4" i="15" s="1"/>
  <c r="IQ8" i="15"/>
  <c r="JB11" i="15"/>
  <c r="FK4" i="15"/>
  <c r="GY4" i="15" s="1"/>
  <c r="FQ4" i="15"/>
  <c r="HE4" i="15" s="1"/>
  <c r="FE4" i="15"/>
  <c r="GS4" i="15" s="1"/>
  <c r="FO8" i="15"/>
  <c r="IY8" i="15" s="1"/>
  <c r="CS8" i="15"/>
  <c r="FF4" i="15"/>
  <c r="GT4" i="15" s="1"/>
  <c r="FS4" i="15"/>
  <c r="HG4" i="15" s="1"/>
  <c r="JC8" i="15"/>
  <c r="GS7" i="15"/>
  <c r="IO7" i="15"/>
  <c r="GZ7" i="15"/>
  <c r="IV7" i="15"/>
  <c r="GU7" i="15"/>
  <c r="IQ7" i="15"/>
  <c r="JB7" i="15"/>
  <c r="GY7" i="15"/>
  <c r="IU7" i="15"/>
  <c r="GT7" i="15"/>
  <c r="IP7" i="15"/>
  <c r="GX7" i="15"/>
  <c r="IT7" i="15"/>
  <c r="IS7" i="15"/>
  <c r="K35" i="14"/>
  <c r="M35" i="14"/>
  <c r="DO8" i="14"/>
  <c r="GH8" i="14"/>
  <c r="HV8" i="14" s="1"/>
  <c r="HL8" i="14" s="1"/>
  <c r="JS4" i="14"/>
  <c r="FU4" i="14"/>
  <c r="JE4" i="14" s="1"/>
  <c r="LV7" i="14"/>
  <c r="LU7" i="14"/>
  <c r="LW7" i="14"/>
  <c r="LO7" i="14"/>
  <c r="LQ7" i="14"/>
  <c r="LR7" i="14"/>
  <c r="LS7" i="14"/>
  <c r="LP7" i="14"/>
  <c r="AB9" i="14"/>
  <c r="AC9" i="14"/>
  <c r="LT7" i="14"/>
  <c r="AH7" i="14"/>
  <c r="J12" i="15"/>
  <c r="K12" i="15" s="1"/>
  <c r="L11" i="15"/>
  <c r="M11" i="15" s="1"/>
  <c r="L10" i="15"/>
  <c r="M10" i="15" s="1"/>
  <c r="K11" i="15"/>
  <c r="FW10" i="14"/>
  <c r="K17" i="14"/>
  <c r="K16" i="14"/>
  <c r="L16" i="14"/>
  <c r="M16" i="14" s="1"/>
  <c r="K24" i="14"/>
  <c r="L24" i="14"/>
  <c r="M24" i="14" s="1"/>
  <c r="L20" i="14"/>
  <c r="M20" i="14" s="1"/>
  <c r="L5" i="14"/>
  <c r="M5" i="14" s="1"/>
  <c r="K14" i="14"/>
  <c r="L14" i="14"/>
  <c r="M14" i="14" s="1"/>
  <c r="K29" i="14"/>
  <c r="L29" i="14"/>
  <c r="M29" i="14" s="1"/>
  <c r="HU10" i="14"/>
  <c r="HK10" i="14" s="1"/>
  <c r="JG5" i="14"/>
  <c r="L27" i="14"/>
  <c r="M27" i="14" s="1"/>
  <c r="K28" i="14"/>
  <c r="L28" i="14"/>
  <c r="M28" i="14" s="1"/>
  <c r="FX10" i="14"/>
  <c r="K18" i="14"/>
  <c r="L18" i="14"/>
  <c r="M18" i="14" s="1"/>
  <c r="K33" i="14"/>
  <c r="L33" i="14"/>
  <c r="M33" i="14" s="1"/>
  <c r="K21" i="14"/>
  <c r="L21" i="14"/>
  <c r="M21" i="14" s="1"/>
  <c r="L30" i="14"/>
  <c r="M30" i="14" s="1"/>
  <c r="K32" i="14"/>
  <c r="L32" i="14"/>
  <c r="M32" i="14" s="1"/>
  <c r="K25" i="14"/>
  <c r="L25" i="14"/>
  <c r="M25" i="14" s="1"/>
  <c r="L31" i="14"/>
  <c r="M31" i="14" s="1"/>
  <c r="HX11" i="14"/>
  <c r="HJ11" i="14" s="1"/>
  <c r="FX11" i="14"/>
  <c r="FV11" i="14"/>
  <c r="J4" i="14"/>
  <c r="K4" i="14" s="1"/>
  <c r="HU11" i="14"/>
  <c r="HK11" i="14" s="1"/>
  <c r="FW11" i="14"/>
  <c r="HV11" i="14"/>
  <c r="HL11" i="14" s="1"/>
  <c r="JO10" i="14"/>
  <c r="JM11" i="14"/>
  <c r="JX10" i="14"/>
  <c r="HV10" i="14"/>
  <c r="HL10" i="14" s="1"/>
  <c r="JU10" i="14"/>
  <c r="JU11" i="14"/>
  <c r="JK10" i="14"/>
  <c r="JV11" i="14"/>
  <c r="JF10" i="14"/>
  <c r="HW11" i="14"/>
  <c r="HI11" i="14" s="1"/>
  <c r="JS11" i="14"/>
  <c r="JK11" i="14"/>
  <c r="JJ11" i="14"/>
  <c r="JK7" i="14"/>
  <c r="JM10" i="14"/>
  <c r="JL10" i="14"/>
  <c r="GI8" i="14"/>
  <c r="JS8" i="14" s="1"/>
  <c r="GK8" i="14"/>
  <c r="HY8" i="14" s="1"/>
  <c r="GB8" i="14"/>
  <c r="HP8" i="14" s="1"/>
  <c r="GN7" i="14"/>
  <c r="IB7" i="14" s="1"/>
  <c r="GL8" i="14"/>
  <c r="HZ8" i="14" s="1"/>
  <c r="FY8" i="14"/>
  <c r="HM8" i="14" s="1"/>
  <c r="JE11" i="14"/>
  <c r="GE8" i="14"/>
  <c r="HS8" i="14" s="1"/>
  <c r="GF8" i="14"/>
  <c r="HT8" i="14" s="1"/>
  <c r="FZ8" i="14"/>
  <c r="HN8" i="14" s="1"/>
  <c r="JF5" i="14"/>
  <c r="JQ8" i="14"/>
  <c r="JL11" i="14"/>
  <c r="JI11" i="14"/>
  <c r="JP11" i="14"/>
  <c r="JW11" i="14"/>
  <c r="JW10" i="14"/>
  <c r="JN11" i="14"/>
  <c r="JJ10" i="14"/>
  <c r="JI10" i="14"/>
  <c r="JT10" i="14"/>
  <c r="JO11" i="14"/>
  <c r="GC8" i="14"/>
  <c r="HQ8" i="14" s="1"/>
  <c r="GM7" i="14"/>
  <c r="IA7" i="14" s="1"/>
  <c r="GD8" i="14"/>
  <c r="HR8" i="14" s="1"/>
  <c r="JT4" i="14"/>
  <c r="JN10" i="14"/>
  <c r="JX11" i="14"/>
  <c r="JV10" i="14"/>
  <c r="JP10" i="14"/>
  <c r="JT8" i="14"/>
  <c r="JN4" i="14"/>
  <c r="JH4" i="14"/>
  <c r="JQ4" i="14"/>
  <c r="K31" i="14"/>
  <c r="K27" i="14"/>
  <c r="J10" i="14"/>
  <c r="K30" i="14"/>
  <c r="FV4" i="14"/>
  <c r="K20" i="14"/>
  <c r="FD4" i="15"/>
  <c r="FW4" i="14"/>
  <c r="HX10" i="14"/>
  <c r="HJ10" i="14" s="1"/>
  <c r="J11" i="14"/>
  <c r="DM8" i="14"/>
  <c r="FP4" i="15"/>
  <c r="HD4" i="15" s="1"/>
  <c r="GP4" i="15" s="1"/>
  <c r="CS4" i="15"/>
  <c r="HW10" i="14"/>
  <c r="HI10" i="14" s="1"/>
  <c r="FU10" i="14"/>
  <c r="DQ7" i="14"/>
  <c r="EC7" i="14"/>
  <c r="DY7" i="14"/>
  <c r="DV7" i="14"/>
  <c r="AB4" i="15"/>
  <c r="D4" i="15"/>
  <c r="DT7" i="14"/>
  <c r="EB7" i="14"/>
  <c r="DW7" i="14"/>
  <c r="AB11" i="15"/>
  <c r="D11" i="15"/>
  <c r="AB7" i="15"/>
  <c r="D7" i="15"/>
  <c r="EA7" i="14"/>
  <c r="DR7" i="14"/>
  <c r="DU7" i="14"/>
  <c r="DZ7" i="14"/>
  <c r="DX7" i="14"/>
  <c r="ED7" i="14"/>
  <c r="FM4" i="15"/>
  <c r="FC4" i="15" s="1"/>
  <c r="AC11" i="15"/>
  <c r="AB7" i="14"/>
  <c r="D7" i="14"/>
  <c r="AE7" i="14"/>
  <c r="AB10" i="14"/>
  <c r="AC10" i="14"/>
  <c r="AB10" i="15"/>
  <c r="AC10" i="15"/>
  <c r="AG7" i="15"/>
  <c r="AI7" i="15" s="1"/>
  <c r="AE7" i="15"/>
  <c r="AB11" i="14"/>
  <c r="AC11" i="14"/>
  <c r="AB4" i="14"/>
  <c r="AC4" i="14"/>
  <c r="HB12" i="15"/>
  <c r="GR12" i="15" s="1"/>
  <c r="FD12" i="15"/>
  <c r="T7" i="15"/>
  <c r="AC7" i="15"/>
  <c r="CT7" i="15"/>
  <c r="FP7" i="15"/>
  <c r="IZ7" i="15" s="1"/>
  <c r="CU7" i="15"/>
  <c r="FM7" i="15"/>
  <c r="IW7" i="15" s="1"/>
  <c r="FO7" i="15"/>
  <c r="IY7" i="15" s="1"/>
  <c r="CS7" i="15"/>
  <c r="FN7" i="15"/>
  <c r="IX7" i="15" s="1"/>
  <c r="CV7" i="15"/>
  <c r="FV8" i="14"/>
  <c r="FW8" i="14"/>
  <c r="KT139" i="14" l="1"/>
  <c r="KT164" i="14"/>
  <c r="KT19" i="14"/>
  <c r="KT143" i="14"/>
  <c r="KT160" i="14"/>
  <c r="KT48" i="14"/>
  <c r="KT38" i="14"/>
  <c r="KT12" i="14"/>
  <c r="KT118" i="14"/>
  <c r="KT136" i="14"/>
  <c r="KT10" i="14"/>
  <c r="KT64" i="14"/>
  <c r="KT112" i="14"/>
  <c r="KT9" i="14"/>
  <c r="KT166" i="14"/>
  <c r="KT114" i="14"/>
  <c r="KT113" i="14"/>
  <c r="KT55" i="14"/>
  <c r="KT14" i="14"/>
  <c r="KT45" i="14"/>
  <c r="KT80" i="14"/>
  <c r="KT23" i="14"/>
  <c r="KT153" i="14"/>
  <c r="KT59" i="14"/>
  <c r="KT36" i="14"/>
  <c r="KT111" i="14"/>
  <c r="KT37" i="14"/>
  <c r="KT108" i="14"/>
  <c r="KT76" i="14"/>
  <c r="KT102" i="14"/>
  <c r="KT27" i="14"/>
  <c r="KT117" i="14"/>
  <c r="KT167" i="14"/>
  <c r="KT33" i="14"/>
  <c r="KT158" i="14"/>
  <c r="KT60" i="14"/>
  <c r="KT49" i="14"/>
  <c r="KT122" i="14"/>
  <c r="KT65" i="14"/>
  <c r="KT147" i="14"/>
  <c r="KT78" i="14"/>
  <c r="KT44" i="14"/>
  <c r="KT15" i="14"/>
  <c r="KT89" i="14"/>
  <c r="KT85" i="14"/>
  <c r="KT161" i="14"/>
  <c r="KT83" i="14"/>
  <c r="KT22" i="14"/>
  <c r="KT138" i="14"/>
  <c r="KT81" i="14"/>
  <c r="KT40" i="14"/>
  <c r="KT88" i="14"/>
  <c r="KT26" i="14"/>
  <c r="KT154" i="14"/>
  <c r="KT163" i="14"/>
  <c r="KT11" i="14"/>
  <c r="KT29" i="14"/>
  <c r="KT129" i="14"/>
  <c r="KT58" i="14"/>
  <c r="KT67" i="14"/>
  <c r="KT159" i="14"/>
  <c r="KT50" i="14"/>
  <c r="KT141" i="14"/>
  <c r="KT156" i="14"/>
  <c r="KT150" i="14"/>
  <c r="KT148" i="14"/>
  <c r="KT28" i="14"/>
  <c r="KT25" i="14"/>
  <c r="KT97" i="14"/>
  <c r="KT170" i="14"/>
  <c r="KT87" i="14"/>
  <c r="KT134" i="14"/>
  <c r="KT39" i="14"/>
  <c r="KT125" i="14"/>
  <c r="KT54" i="14"/>
  <c r="KT69" i="14"/>
  <c r="KT16" i="14"/>
  <c r="KT74" i="14"/>
  <c r="KT151" i="14"/>
  <c r="KT42" i="14"/>
  <c r="KT93" i="14"/>
  <c r="KT152" i="14"/>
  <c r="KT157" i="14"/>
  <c r="KT99" i="14"/>
  <c r="KT82" i="14"/>
  <c r="KT84" i="14"/>
  <c r="KT21" i="14"/>
  <c r="KT128" i="14"/>
  <c r="KT61" i="14"/>
  <c r="KT168" i="14"/>
  <c r="KT30" i="14"/>
  <c r="KT140" i="14"/>
  <c r="KT95" i="14"/>
  <c r="KT98" i="14"/>
  <c r="KT135" i="14"/>
  <c r="KT126" i="14"/>
  <c r="KT132" i="14"/>
  <c r="KT73" i="14"/>
  <c r="KT53" i="14"/>
  <c r="KT77" i="14"/>
  <c r="KT119" i="14"/>
  <c r="KT146" i="14"/>
  <c r="KT145" i="14"/>
  <c r="KT116" i="14"/>
  <c r="KT34" i="14"/>
  <c r="KT169" i="14"/>
  <c r="KT96" i="14"/>
  <c r="KT24" i="14"/>
  <c r="KT17" i="14"/>
  <c r="KT104" i="14"/>
  <c r="KT131" i="14"/>
  <c r="KT51" i="14"/>
  <c r="KT149" i="14"/>
  <c r="KT72" i="14"/>
  <c r="KT124" i="14"/>
  <c r="KT57" i="14"/>
  <c r="KT144" i="14"/>
  <c r="KT31" i="14"/>
  <c r="KT18" i="14"/>
  <c r="KT103" i="14"/>
  <c r="KT71" i="14"/>
  <c r="KT106" i="14"/>
  <c r="KT52" i="14"/>
  <c r="KT105" i="14"/>
  <c r="KT92" i="14"/>
  <c r="KT100" i="14"/>
  <c r="KT66" i="14"/>
  <c r="KT32" i="14"/>
  <c r="KT127" i="14"/>
  <c r="KT47" i="14"/>
  <c r="KT133" i="14"/>
  <c r="KT86" i="14"/>
  <c r="KT91" i="14"/>
  <c r="KT41" i="14"/>
  <c r="KT62" i="14"/>
  <c r="KT142" i="14"/>
  <c r="KT165" i="14"/>
  <c r="KT20" i="14"/>
  <c r="KT35" i="14"/>
  <c r="KT63" i="14"/>
  <c r="KT107" i="14"/>
  <c r="KT75" i="14"/>
  <c r="KT46" i="14"/>
  <c r="KT155" i="14"/>
  <c r="KT130" i="14"/>
  <c r="KT90" i="14"/>
  <c r="KT121" i="14"/>
  <c r="KT109" i="14"/>
  <c r="KT101" i="14"/>
  <c r="KT68" i="14"/>
  <c r="KT123" i="14"/>
  <c r="KT162" i="14"/>
  <c r="KT8" i="14"/>
  <c r="KT56" i="14"/>
  <c r="KT110" i="14"/>
  <c r="KT70" i="14"/>
  <c r="KT13" i="14"/>
  <c r="KT120" i="14"/>
  <c r="KT43" i="14"/>
  <c r="KT94" i="14"/>
  <c r="KT7" i="14"/>
  <c r="KT79" i="14"/>
  <c r="KT115" i="14"/>
  <c r="KT137" i="14"/>
  <c r="JR8" i="14"/>
  <c r="FA4" i="15"/>
  <c r="IK4" i="15" s="1"/>
  <c r="HC4" i="15"/>
  <c r="GO4" i="15" s="1"/>
  <c r="IP8" i="15"/>
  <c r="IP4" i="15"/>
  <c r="IV8" i="15"/>
  <c r="FX8" i="14"/>
  <c r="JH8" i="14" s="1"/>
  <c r="IU8" i="15"/>
  <c r="IR4" i="15"/>
  <c r="IT8" i="15"/>
  <c r="IO8" i="15"/>
  <c r="JC4" i="15"/>
  <c r="IM4" i="15"/>
  <c r="HC8" i="15"/>
  <c r="GO8" i="15" s="1"/>
  <c r="FA8" i="15"/>
  <c r="IK8" i="15" s="1"/>
  <c r="JA4" i="15"/>
  <c r="IQ4" i="15"/>
  <c r="JD4" i="15"/>
  <c r="IW4" i="15"/>
  <c r="J4" i="15"/>
  <c r="L4" i="15" s="1"/>
  <c r="M4" i="15" s="1"/>
  <c r="J8" i="15"/>
  <c r="IN4" i="15"/>
  <c r="IO4" i="15"/>
  <c r="IU4" i="15"/>
  <c r="IV4" i="15"/>
  <c r="JB4" i="15"/>
  <c r="IT4" i="15"/>
  <c r="IS4" i="15"/>
  <c r="IZ4" i="15"/>
  <c r="JG10" i="14"/>
  <c r="L12" i="15"/>
  <c r="M12" i="15" s="1"/>
  <c r="J7" i="15"/>
  <c r="L4" i="14"/>
  <c r="M4" i="14" s="1"/>
  <c r="K11" i="14"/>
  <c r="L11" i="14"/>
  <c r="M11" i="14" s="1"/>
  <c r="K10" i="14"/>
  <c r="L10" i="14"/>
  <c r="M10" i="14" s="1"/>
  <c r="JH10" i="14"/>
  <c r="HW8" i="14"/>
  <c r="HI8" i="14" s="1"/>
  <c r="FU8" i="14"/>
  <c r="JF11" i="14"/>
  <c r="JH11" i="14"/>
  <c r="JG11" i="14"/>
  <c r="JW7" i="14"/>
  <c r="JJ8" i="14"/>
  <c r="JV8" i="14"/>
  <c r="JO8" i="14"/>
  <c r="JL8" i="14"/>
  <c r="JG8" i="14"/>
  <c r="FZ7" i="14"/>
  <c r="HN7" i="14" s="1"/>
  <c r="GD7" i="14"/>
  <c r="HR7" i="14" s="1"/>
  <c r="JF8" i="14"/>
  <c r="GB7" i="14"/>
  <c r="HP7" i="14" s="1"/>
  <c r="DN7" i="14"/>
  <c r="JP8" i="14"/>
  <c r="GL7" i="14"/>
  <c r="HZ7" i="14" s="1"/>
  <c r="GC7" i="14"/>
  <c r="HQ7" i="14" s="1"/>
  <c r="FY7" i="14"/>
  <c r="HM7" i="14" s="1"/>
  <c r="J8" i="14"/>
  <c r="DP7" i="14"/>
  <c r="GE7" i="14"/>
  <c r="HS7" i="14" s="1"/>
  <c r="GK7" i="14"/>
  <c r="HY7" i="14" s="1"/>
  <c r="GF7" i="14"/>
  <c r="HT7" i="14" s="1"/>
  <c r="DM7" i="14"/>
  <c r="DO7" i="14"/>
  <c r="JN8" i="14"/>
  <c r="JM8" i="14"/>
  <c r="JE10" i="14"/>
  <c r="JI8" i="14"/>
  <c r="JX7" i="14"/>
  <c r="JU8" i="14"/>
  <c r="JF4" i="14"/>
  <c r="JG4" i="14"/>
  <c r="FB4" i="15"/>
  <c r="IL4" i="15" s="1"/>
  <c r="GJ7" i="14"/>
  <c r="HX7" i="14" s="1"/>
  <c r="HJ7" i="14" s="1"/>
  <c r="GI7" i="14"/>
  <c r="GG7" i="14"/>
  <c r="FW7" i="14" s="1"/>
  <c r="GH7" i="14"/>
  <c r="HV7" i="14" s="1"/>
  <c r="HL7" i="14" s="1"/>
  <c r="HA4" i="15"/>
  <c r="GQ4" i="15" s="1"/>
  <c r="FA7" i="15"/>
  <c r="IK7" i="15" s="1"/>
  <c r="HC7" i="15"/>
  <c r="GO7" i="15" s="1"/>
  <c r="FB7" i="15"/>
  <c r="IL7" i="15" s="1"/>
  <c r="HD7" i="15"/>
  <c r="GP7" i="15" s="1"/>
  <c r="FD7" i="15"/>
  <c r="IN7" i="15" s="1"/>
  <c r="HB7" i="15"/>
  <c r="GR7" i="15" s="1"/>
  <c r="FC7" i="15"/>
  <c r="IM7" i="15" s="1"/>
  <c r="HA7" i="15"/>
  <c r="GQ7" i="15" s="1"/>
  <c r="K4" i="15" l="1"/>
  <c r="L8" i="15"/>
  <c r="M8" i="15" s="1"/>
  <c r="K8" i="15"/>
  <c r="HW7" i="14"/>
  <c r="HI7" i="14" s="1"/>
  <c r="FU7" i="14"/>
  <c r="L7" i="15"/>
  <c r="M7" i="15" s="1"/>
  <c r="K7" i="15"/>
  <c r="JE8" i="14"/>
  <c r="L8" i="14"/>
  <c r="M8" i="14" s="1"/>
  <c r="K8" i="14"/>
  <c r="JG7" i="14"/>
  <c r="JU7" i="14"/>
  <c r="JT7" i="14"/>
  <c r="JI7" i="14"/>
  <c r="JJ7" i="14"/>
  <c r="JV7" i="14"/>
  <c r="J7" i="14"/>
  <c r="JS7" i="14"/>
  <c r="JR7" i="14"/>
  <c r="JQ7" i="14"/>
  <c r="JP7" i="14"/>
  <c r="JO7" i="14"/>
  <c r="JM7" i="14"/>
  <c r="JL7" i="14"/>
  <c r="JN7" i="14"/>
  <c r="HU7" i="14"/>
  <c r="HK7" i="14" s="1"/>
  <c r="FV7" i="14"/>
  <c r="FX7" i="14"/>
  <c r="L7" i="14" l="1"/>
  <c r="M7" i="14" s="1"/>
  <c r="K7" i="14"/>
  <c r="JE7" i="14"/>
  <c r="JF7" i="14"/>
  <c r="JH7" i="14"/>
</calcChain>
</file>

<file path=xl/sharedStrings.xml><?xml version="1.0" encoding="utf-8"?>
<sst xmlns="http://schemas.openxmlformats.org/spreadsheetml/2006/main" count="6705" uniqueCount="370">
  <si>
    <t>Distritos al</t>
  </si>
  <si>
    <t>Población
 (2020)</t>
  </si>
  <si>
    <t xml:space="preserve">Incidencia de casos </t>
  </si>
  <si>
    <t>Población infectada estimada (IFR teórico)</t>
  </si>
  <si>
    <t>Población infectada proyectada (IFR teórico)</t>
  </si>
  <si>
    <t>CASOS TOTALES</t>
  </si>
  <si>
    <t>FALLECIDOS TOTALES</t>
  </si>
  <si>
    <t>10-19</t>
  </si>
  <si>
    <t>20-29</t>
  </si>
  <si>
    <t>30-39</t>
  </si>
  <si>
    <t>40-49</t>
  </si>
  <si>
    <t>50-59</t>
  </si>
  <si>
    <t>60-69</t>
  </si>
  <si>
    <t>70-79</t>
  </si>
  <si>
    <t>80-89</t>
  </si>
  <si>
    <t>90+</t>
  </si>
  <si>
    <t>0-9</t>
  </si>
  <si>
    <t>Argentina</t>
  </si>
  <si>
    <t>Buenos Aires</t>
  </si>
  <si>
    <t>CABA</t>
  </si>
  <si>
    <t>AMBA (40 Municipios + CABA)</t>
  </si>
  <si>
    <t>AMBA (sin CABA)</t>
  </si>
  <si>
    <t>Interior PBA</t>
  </si>
  <si>
    <t>Resto de Provincias</t>
  </si>
  <si>
    <t>Córdoba</t>
  </si>
  <si>
    <t>Catamarca</t>
  </si>
  <si>
    <t>Chaco</t>
  </si>
  <si>
    <t>Chubut</t>
  </si>
  <si>
    <t>Corrientes</t>
  </si>
  <si>
    <t>Entre Ríos</t>
  </si>
  <si>
    <t>Formosa</t>
  </si>
  <si>
    <t>Jujuy</t>
  </si>
  <si>
    <t>La Pampa</t>
  </si>
  <si>
    <t>La Rioja</t>
  </si>
  <si>
    <t>Mendoza</t>
  </si>
  <si>
    <t>Misiones</t>
  </si>
  <si>
    <t>Neuquén</t>
  </si>
  <si>
    <t>Río Negro</t>
  </si>
  <si>
    <t>Salta</t>
  </si>
  <si>
    <t>San Juan</t>
  </si>
  <si>
    <t>San Luis</t>
  </si>
  <si>
    <t>Santa Cruz</t>
  </si>
  <si>
    <t>Santa Fe</t>
  </si>
  <si>
    <t>Santiago del Estero</t>
  </si>
  <si>
    <t>Tierra del Fuego</t>
  </si>
  <si>
    <t>Tucumán</t>
  </si>
  <si>
    <t>S/E</t>
  </si>
  <si>
    <t>Adolfo Alsina</t>
  </si>
  <si>
    <t>Adolfo Gonzáles Chaves</t>
  </si>
  <si>
    <t>Alberti</t>
  </si>
  <si>
    <t>Almirante Brown</t>
  </si>
  <si>
    <t>Arrecifes</t>
  </si>
  <si>
    <t>Avellaneda</t>
  </si>
  <si>
    <t>Ayacucho</t>
  </si>
  <si>
    <t>Azul</t>
  </si>
  <si>
    <t>Bahía Blanca</t>
  </si>
  <si>
    <t>Balcarce</t>
  </si>
  <si>
    <t>Baradero</t>
  </si>
  <si>
    <t>Benito Juárez</t>
  </si>
  <si>
    <t>Berazategui</t>
  </si>
  <si>
    <t>Berisso</t>
  </si>
  <si>
    <t>Bolívar</t>
  </si>
  <si>
    <t>Bragado</t>
  </si>
  <si>
    <t>Brandsen</t>
  </si>
  <si>
    <t>Cañuelas</t>
  </si>
  <si>
    <t>Campana</t>
  </si>
  <si>
    <t>Capitán Sarmiento</t>
  </si>
  <si>
    <t>Carlos Casares</t>
  </si>
  <si>
    <t>Carlos Tejedor</t>
  </si>
  <si>
    <t>Carmen de Areco</t>
  </si>
  <si>
    <t>Castelli</t>
  </si>
  <si>
    <t>Chacabuco</t>
  </si>
  <si>
    <t>Chascomús</t>
  </si>
  <si>
    <t>Chivilcoy</t>
  </si>
  <si>
    <t>Colón</t>
  </si>
  <si>
    <t>Coronel de Marina L. Rosales</t>
  </si>
  <si>
    <t>Coronel Dorrego</t>
  </si>
  <si>
    <t>Coronel Pringles</t>
  </si>
  <si>
    <t>Coronel Suárez</t>
  </si>
  <si>
    <t>Daireaux</t>
  </si>
  <si>
    <t>Dolores</t>
  </si>
  <si>
    <t>Ensenada</t>
  </si>
  <si>
    <t>Escobar</t>
  </si>
  <si>
    <t>Esteban Echeverría</t>
  </si>
  <si>
    <t>Exaltación de la Cruz</t>
  </si>
  <si>
    <t>Ezeiza</t>
  </si>
  <si>
    <t>Florencio Varela</t>
  </si>
  <si>
    <t>Florentino Ameghino</t>
  </si>
  <si>
    <t>General Alvarado</t>
  </si>
  <si>
    <t>General Alvear</t>
  </si>
  <si>
    <t>General Arenales</t>
  </si>
  <si>
    <t>General Belgrano</t>
  </si>
  <si>
    <t>General Guido</t>
  </si>
  <si>
    <t>General Juan Madariaga</t>
  </si>
  <si>
    <t>General La Madrid</t>
  </si>
  <si>
    <t>General Las Heras</t>
  </si>
  <si>
    <t>General Lavalle</t>
  </si>
  <si>
    <t>General Paz</t>
  </si>
  <si>
    <t>General Pinto</t>
  </si>
  <si>
    <t>General Pueyrredón</t>
  </si>
  <si>
    <t>General Rodríguez</t>
  </si>
  <si>
    <t>General San Martín</t>
  </si>
  <si>
    <t>General Viamonte</t>
  </si>
  <si>
    <t>General Villegas</t>
  </si>
  <si>
    <t>Guaminí</t>
  </si>
  <si>
    <t>Hipólito Yrigoyen</t>
  </si>
  <si>
    <t>Hurlingham</t>
  </si>
  <si>
    <t>Ituzaingó</t>
  </si>
  <si>
    <t>José C. Paz</t>
  </si>
  <si>
    <t>Junín</t>
  </si>
  <si>
    <t>La Costa</t>
  </si>
  <si>
    <t>La Matanza</t>
  </si>
  <si>
    <t>La Plata</t>
  </si>
  <si>
    <t>Lanús</t>
  </si>
  <si>
    <t>Laprida</t>
  </si>
  <si>
    <t>Las Flores</t>
  </si>
  <si>
    <t>Leandro N. Alem</t>
  </si>
  <si>
    <t>Lincoln</t>
  </si>
  <si>
    <t>Lobería</t>
  </si>
  <si>
    <t>Lobos</t>
  </si>
  <si>
    <t>Lomas de Zamora</t>
  </si>
  <si>
    <t>Luján</t>
  </si>
  <si>
    <t>Magdalena</t>
  </si>
  <si>
    <t>Maipú</t>
  </si>
  <si>
    <t>Malvinas Argentinas</t>
  </si>
  <si>
    <t>Mar Chiquita</t>
  </si>
  <si>
    <t>Marcos Paz</t>
  </si>
  <si>
    <t>Mercedes</t>
  </si>
  <si>
    <t>Merlo</t>
  </si>
  <si>
    <t>Monte</t>
  </si>
  <si>
    <t>Monte Hermoso</t>
  </si>
  <si>
    <t>Morón</t>
  </si>
  <si>
    <t>Moreno</t>
  </si>
  <si>
    <t>Navarro</t>
  </si>
  <si>
    <t>Necochea</t>
  </si>
  <si>
    <t>Olavarría</t>
  </si>
  <si>
    <t>Patagones</t>
  </si>
  <si>
    <t>Pehuajó</t>
  </si>
  <si>
    <t>Pellegrini</t>
  </si>
  <si>
    <t>Pergamino</t>
  </si>
  <si>
    <t>Pila</t>
  </si>
  <si>
    <t>Pilar</t>
  </si>
  <si>
    <t>Pinamar</t>
  </si>
  <si>
    <t>Presidente Perón</t>
  </si>
  <si>
    <t>Puán</t>
  </si>
  <si>
    <t>Punta Indio</t>
  </si>
  <si>
    <t>Quilmes</t>
  </si>
  <si>
    <t>Ramallo</t>
  </si>
  <si>
    <t>Rauch</t>
  </si>
  <si>
    <t>Rivadavia</t>
  </si>
  <si>
    <t>Rojas</t>
  </si>
  <si>
    <t>Roque Pérez</t>
  </si>
  <si>
    <t>Saavedra</t>
  </si>
  <si>
    <t>Saladillo</t>
  </si>
  <si>
    <t>Salliqueló</t>
  </si>
  <si>
    <t>Salto</t>
  </si>
  <si>
    <t>San Andrés de Giles</t>
  </si>
  <si>
    <t>San Antonio de Areco</t>
  </si>
  <si>
    <t>San Cayetano</t>
  </si>
  <si>
    <t>San Fernando</t>
  </si>
  <si>
    <t>San Isidro</t>
  </si>
  <si>
    <t>San Miguel</t>
  </si>
  <si>
    <t>San Nicolás</t>
  </si>
  <si>
    <t>San Pedro</t>
  </si>
  <si>
    <t>San Vicente</t>
  </si>
  <si>
    <t>Suipacha</t>
  </si>
  <si>
    <t>Tandil</t>
  </si>
  <si>
    <t>Tapalqué</t>
  </si>
  <si>
    <t>Tigre</t>
  </si>
  <si>
    <t>Tordillo</t>
  </si>
  <si>
    <t>Tornquist</t>
  </si>
  <si>
    <t>Trenque Lauquen</t>
  </si>
  <si>
    <t>Tres Arroyos</t>
  </si>
  <si>
    <t>Tres de Febrero</t>
  </si>
  <si>
    <t>Tres Lomas</t>
  </si>
  <si>
    <t>Vicente López</t>
  </si>
  <si>
    <t>Villa Gesell</t>
  </si>
  <si>
    <t>Villarino</t>
  </si>
  <si>
    <t>Zárate</t>
  </si>
  <si>
    <t>CÃ³rdoba</t>
  </si>
  <si>
    <t>Entre RÃ­os</t>
  </si>
  <si>
    <t>NeuquÃ©n</t>
  </si>
  <si>
    <t>RÃ­o Negro</t>
  </si>
  <si>
    <t>TucumÃ¡n</t>
  </si>
  <si>
    <t>Rótulos de fila</t>
  </si>
  <si>
    <t>25 de Mayo</t>
  </si>
  <si>
    <t>9 de Julio</t>
  </si>
  <si>
    <t>Adolfo Gonzales Chaves</t>
  </si>
  <si>
    <t>BahÃ­a Blanca</t>
  </si>
  <si>
    <t>Benito JuÃ¡rez</t>
  </si>
  <si>
    <t>BolÃ­var</t>
  </si>
  <si>
    <t>CaÃ±uelas</t>
  </si>
  <si>
    <t>CapitÃ¡n Sarmiento</t>
  </si>
  <si>
    <t>ChascomÃºs</t>
  </si>
  <si>
    <t>ColÃ³n</t>
  </si>
  <si>
    <t>Coronel SuÃ¡rez</t>
  </si>
  <si>
    <t>Esteban EcheverrÃ­a</t>
  </si>
  <si>
    <t>ExaltaciÃ³n de la Cruz</t>
  </si>
  <si>
    <t>General PueyrredÃ³n</t>
  </si>
  <si>
    <t>General RodrÃ­guez</t>
  </si>
  <si>
    <t>General San MartÃ­n</t>
  </si>
  <si>
    <t>GuaminÃ­</t>
  </si>
  <si>
    <t>HipÃ³lito Yrigoyen</t>
  </si>
  <si>
    <t>ItuzaingÃ³</t>
  </si>
  <si>
    <t>JosÃ© C. Paz</t>
  </si>
  <si>
    <t>JunÃ­n</t>
  </si>
  <si>
    <t>LanÃºs</t>
  </si>
  <si>
    <t>LoberÃ­a</t>
  </si>
  <si>
    <t>LujÃ¡n</t>
  </si>
  <si>
    <t>MaipÃº</t>
  </si>
  <si>
    <t>MorÃ³n</t>
  </si>
  <si>
    <t>OlavarrÃ­a</t>
  </si>
  <si>
    <t>PehuajÃ³</t>
  </si>
  <si>
    <t>Presidente PerÃ³n</t>
  </si>
  <si>
    <t>PuÃ¡n</t>
  </si>
  <si>
    <t>Roque PÃ©rez</t>
  </si>
  <si>
    <t>SalliquelÃ³</t>
  </si>
  <si>
    <t>San AndrÃ©s de Giles</t>
  </si>
  <si>
    <t>San NicolÃ¡s</t>
  </si>
  <si>
    <t>TapalquÃ©</t>
  </si>
  <si>
    <t>Vicente LÃ³pez</t>
  </si>
  <si>
    <t>ZÃ¡rate</t>
  </si>
  <si>
    <t>A/I</t>
  </si>
  <si>
    <t>RS</t>
  </si>
  <si>
    <t>C</t>
  </si>
  <si>
    <t>Z</t>
  </si>
  <si>
    <t>INT</t>
  </si>
  <si>
    <t>X</t>
  </si>
  <si>
    <t>II</t>
  </si>
  <si>
    <t>I</t>
  </si>
  <si>
    <t>AMBA</t>
  </si>
  <si>
    <t>VI</t>
  </si>
  <si>
    <t>2º</t>
  </si>
  <si>
    <t>Sur</t>
  </si>
  <si>
    <t>IV</t>
  </si>
  <si>
    <t>1º</t>
  </si>
  <si>
    <t>VIII</t>
  </si>
  <si>
    <t>IX</t>
  </si>
  <si>
    <t>XI</t>
  </si>
  <si>
    <t>GLP</t>
  </si>
  <si>
    <t>V</t>
  </si>
  <si>
    <t>III</t>
  </si>
  <si>
    <t>3º</t>
  </si>
  <si>
    <t>Norte</t>
  </si>
  <si>
    <t>VII</t>
  </si>
  <si>
    <t>Oeste</t>
  </si>
  <si>
    <t>XII</t>
  </si>
  <si>
    <t>1º y 2º</t>
  </si>
  <si>
    <t>Nuevos
Últ. Semana</t>
  </si>
  <si>
    <t>Var. %</t>
  </si>
  <si>
    <t>Últ. Sem. X 100mil</t>
  </si>
  <si>
    <t>Nuevos
Últ. 14 días</t>
  </si>
  <si>
    <t>Últ. 14d X 100mil</t>
  </si>
  <si>
    <t xml:space="preserve">Tasa de 
letalidad </t>
  </si>
  <si>
    <t>Últ. Sem. X millón</t>
  </si>
  <si>
    <t>Últ. 14d X millón</t>
  </si>
  <si>
    <t>CASOS POSITIVOS</t>
  </si>
  <si>
    <t>FALLECIDOS</t>
  </si>
  <si>
    <r>
      <t xml:space="preserve">AMBA </t>
    </r>
    <r>
      <rPr>
        <b/>
        <sz val="8"/>
        <color rgb="FF000000"/>
        <rFont val="Arial"/>
        <family val="2"/>
      </rPr>
      <t>(40 Municipios + CABA)</t>
    </r>
  </si>
  <si>
    <t>Por 
100mil</t>
  </si>
  <si>
    <t>Por 
millón</t>
  </si>
  <si>
    <t>IFR 
teórico</t>
  </si>
  <si>
    <t>Regiones 
de PBA</t>
  </si>
  <si>
    <t>PBA</t>
  </si>
  <si>
    <t>M</t>
  </si>
  <si>
    <t>F</t>
  </si>
  <si>
    <t>POBLACIÓN POR RANGO ETARIO Y SEXO</t>
  </si>
  <si>
    <t>LETALIDAD DE CADA DECIL ETARIO Y SEXO</t>
  </si>
  <si>
    <t>NR</t>
  </si>
  <si>
    <t>SIN ESPECIFICAR1</t>
  </si>
  <si>
    <t>SIN ESPECIFICAR2</t>
  </si>
  <si>
    <t>FALLECIDOS AL</t>
  </si>
  <si>
    <t>CASOS AL</t>
  </si>
  <si>
    <t>Total general</t>
  </si>
  <si>
    <t>INCIDENCIA DE CASOS</t>
  </si>
  <si>
    <t>RELACIÓN CASOS / INFECTADOS</t>
  </si>
  <si>
    <t>Población
Infectada 
estimada 
(c/ edad fall. Y sexo)</t>
  </si>
  <si>
    <t>Población
Infectada 
proyectada
(c/ edad fall. Y sexo)</t>
  </si>
  <si>
    <t>% POBLACIÓN POR RANGO ETARIO Y SEXO</t>
  </si>
  <si>
    <t>POBLACIÓN INFECTADA ESTIMADA POR RANGO ETARIO Y SEXO AL</t>
  </si>
  <si>
    <t>IFR actual</t>
  </si>
  <si>
    <t>POBLACIÓN INFECTADA PROYECTADA POR RANGO ETARIO Y SEXO AL</t>
  </si>
  <si>
    <t xml:space="preserve">CASOS AL </t>
  </si>
  <si>
    <t>Lezama</t>
  </si>
  <si>
    <t>SIN ESPECIFICAR</t>
  </si>
  <si>
    <t>Total</t>
  </si>
  <si>
    <t>+</t>
  </si>
  <si>
    <t>femenino</t>
  </si>
  <si>
    <t>Total femenino</t>
  </si>
  <si>
    <t>masculino</t>
  </si>
  <si>
    <t>Total masculino</t>
  </si>
  <si>
    <t>(en blanco)</t>
  </si>
  <si>
    <t>CABA2</t>
  </si>
  <si>
    <t>Total F</t>
  </si>
  <si>
    <t>Total M</t>
  </si>
  <si>
    <t>Total NR</t>
  </si>
  <si>
    <t>AMBA2</t>
  </si>
  <si>
    <t xml:space="preserve">Hoja SISA </t>
  </si>
  <si>
    <t>Totalidad de datos obtenidos del SISA</t>
  </si>
  <si>
    <t>Hoja Ajustada</t>
  </si>
  <si>
    <t>Comuna 01</t>
  </si>
  <si>
    <t>Comuna 02</t>
  </si>
  <si>
    <t>Comuna 03</t>
  </si>
  <si>
    <t>Comuna 04</t>
  </si>
  <si>
    <t>Comuna 05</t>
  </si>
  <si>
    <t>Comuna 06</t>
  </si>
  <si>
    <t>Comuna 07</t>
  </si>
  <si>
    <t>Comuna 08</t>
  </si>
  <si>
    <t>Comuna 09</t>
  </si>
  <si>
    <t>Comuna 10</t>
  </si>
  <si>
    <t>Comuna 11</t>
  </si>
  <si>
    <t>Comuna 12</t>
  </si>
  <si>
    <t>Comuna 13</t>
  </si>
  <si>
    <t>Comuna 14</t>
  </si>
  <si>
    <t>Comuna 15</t>
  </si>
  <si>
    <t>1</t>
  </si>
  <si>
    <t>10</t>
  </si>
  <si>
    <t>11</t>
  </si>
  <si>
    <t>12</t>
  </si>
  <si>
    <t>13</t>
  </si>
  <si>
    <t>14</t>
  </si>
  <si>
    <t>15</t>
  </si>
  <si>
    <t>2</t>
  </si>
  <si>
    <t>3</t>
  </si>
  <si>
    <t>4</t>
  </si>
  <si>
    <t>5</t>
  </si>
  <si>
    <t>6</t>
  </si>
  <si>
    <t>7</t>
  </si>
  <si>
    <t>8</t>
  </si>
  <si>
    <t>9</t>
  </si>
  <si>
    <t>en blanco</t>
  </si>
  <si>
    <t>Casos confirmados</t>
  </si>
  <si>
    <t>Fallecidos</t>
  </si>
  <si>
    <t>Relación infectados / casos usando IFR teórico</t>
  </si>
  <si>
    <t>RELACIÓN INFECTADOS - CASOS</t>
  </si>
  <si>
    <t>IDR (INFECTION DETECTION RATE) AL</t>
  </si>
  <si>
    <t>Relación infectados / casos usando edades de fallecidos</t>
  </si>
  <si>
    <r>
      <t xml:space="preserve">AMBA </t>
    </r>
    <r>
      <rPr>
        <b/>
        <sz val="8"/>
        <color rgb="FF000000"/>
        <rFont val="Arial"/>
        <family val="2"/>
      </rPr>
      <t>(40 municipios)</t>
    </r>
  </si>
  <si>
    <r>
      <t xml:space="preserve">Conurbano </t>
    </r>
    <r>
      <rPr>
        <b/>
        <sz val="8"/>
        <color rgb="FF000000"/>
        <rFont val="Arial"/>
        <family val="2"/>
      </rPr>
      <t>(24 municipios)</t>
    </r>
  </si>
  <si>
    <t>0-29</t>
  </si>
  <si>
    <t>30-59</t>
  </si>
  <si>
    <t>+60</t>
  </si>
  <si>
    <t xml:space="preserve">Por grupos </t>
  </si>
  <si>
    <t>Por grupos (M y F)</t>
  </si>
  <si>
    <t>FALLECIDOS POR MILLÓN DE HABITANTES POR EDAD Y SEXO</t>
  </si>
  <si>
    <t>Interior</t>
  </si>
  <si>
    <t>1er cordón</t>
  </si>
  <si>
    <t>2do cordón</t>
  </si>
  <si>
    <t>3er cordón</t>
  </si>
  <si>
    <t>18-59</t>
  </si>
  <si>
    <t>VACUNACIÓN</t>
  </si>
  <si>
    <t>Población 
18-59</t>
  </si>
  <si>
    <t>CABA con su reporte GCBA; para Provincias del interior 20%+ de fallecidos</t>
  </si>
  <si>
    <t>MORTALIDAD ESTANDARIZADA</t>
  </si>
  <si>
    <t>1º Dosis</t>
  </si>
  <si>
    <t>2º Dosis</t>
  </si>
  <si>
    <t>D</t>
  </si>
  <si>
    <t>Vacunados 1º dosis al</t>
  </si>
  <si>
    <t>Vacunados 2º dosis al</t>
  </si>
  <si>
    <t>%Vac. 
Pobl. Total 1º Dosis</t>
  </si>
  <si>
    <t>%Vac. 
Pobl. Total Esquema completo</t>
  </si>
  <si>
    <t>NO ACTUALIZADO REPORTE CABA</t>
  </si>
  <si>
    <t>COMUNA 1</t>
  </si>
  <si>
    <t>COMUNA 5</t>
  </si>
  <si>
    <t>GualeguaychÃº</t>
  </si>
  <si>
    <t>S.I.</t>
  </si>
  <si>
    <t>San MartÃ­n</t>
  </si>
  <si>
    <t>M-T</t>
  </si>
  <si>
    <t>M-NR</t>
  </si>
  <si>
    <t>Conurbano (24)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</si>
</sst>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d/m"/>
    <numFmt numFmtId="165" formatCode="d&quot; de &quot;mmmm"/>
    <numFmt numFmtId="166" formatCode="0.0%"/>
    <numFmt numFmtId="167" formatCode="#,##0.00000"/>
    <numFmt numFmtId="168" formatCode="[$-C0A]d\-mmm;@"/>
  </numFmts>
  <fonts count="65">
    <font>
      <sz val="10"/>
      <color rgb="FF000000"/>
      <name val="Arial"/>
    </font>
    <font>
      <sz val="11"/>
      <color theme="1"/>
      <name val="Arial"/>
      <family val="2"/>
      <scheme val="minor"/>
    </font>
    <font>
      <b/>
      <sz val="14"/>
      <color theme="1"/>
      <name val="Arial"/>
      <family val="2"/>
    </font>
    <font>
      <b/>
      <sz val="9"/>
      <color theme="1"/>
      <name val="Arial"/>
      <family val="2"/>
    </font>
    <font>
      <b/>
      <sz val="9"/>
      <color rgb="FFFFFFFF"/>
      <name val="Arial"/>
      <family val="2"/>
    </font>
    <font>
      <b/>
      <sz val="18"/>
      <color theme="1"/>
      <name val="Arial"/>
      <family val="2"/>
    </font>
    <font>
      <b/>
      <sz val="14"/>
      <color rgb="FF000000"/>
      <name val="Arial"/>
      <family val="2"/>
    </font>
    <font>
      <sz val="10"/>
      <name val="Arial"/>
      <family val="2"/>
    </font>
    <font>
      <b/>
      <sz val="18"/>
      <name val="Arial"/>
      <family val="2"/>
    </font>
    <font>
      <b/>
      <sz val="18"/>
      <color rgb="FFFFFFFF"/>
      <name val="Arial"/>
      <family val="2"/>
    </font>
    <font>
      <sz val="9"/>
      <color theme="1"/>
      <name val="Arial"/>
      <family val="2"/>
    </font>
    <font>
      <b/>
      <sz val="11"/>
      <color rgb="FF000000"/>
      <name val="Calibri"/>
      <family val="2"/>
    </font>
    <font>
      <b/>
      <sz val="9"/>
      <color rgb="FF000000"/>
      <name val="Arial"/>
      <family val="2"/>
    </font>
    <font>
      <sz val="11"/>
      <color rgb="FF000000"/>
      <name val="Calibri"/>
      <family val="2"/>
    </font>
    <font>
      <sz val="9"/>
      <color rgb="FF000000"/>
      <name val="Arial"/>
      <family val="2"/>
    </font>
    <font>
      <sz val="9"/>
      <color rgb="FFFF0000"/>
      <name val="Arial"/>
      <family val="2"/>
    </font>
    <font>
      <sz val="10"/>
      <color rgb="FF000000"/>
      <name val="Arial"/>
      <family val="2"/>
    </font>
    <font>
      <b/>
      <sz val="11"/>
      <color theme="1"/>
      <name val="Arial"/>
      <family val="2"/>
      <scheme val="minor"/>
    </font>
    <font>
      <sz val="9"/>
      <name val="Arial"/>
      <family val="2"/>
    </font>
    <font>
      <sz val="10"/>
      <name val="Arial CE"/>
    </font>
    <font>
      <b/>
      <sz val="9"/>
      <name val="Arial"/>
      <family val="2"/>
    </font>
    <font>
      <b/>
      <sz val="8"/>
      <name val="Arial"/>
      <family val="2"/>
    </font>
    <font>
      <sz val="9"/>
      <color theme="1"/>
      <name val="Arial"/>
      <family val="2"/>
    </font>
    <font>
      <sz val="9"/>
      <color rgb="FFFF0000"/>
      <name val="Arial"/>
      <family val="2"/>
    </font>
    <font>
      <sz val="20"/>
      <color theme="0"/>
      <name val="Arial"/>
      <family val="2"/>
      <scheme val="minor"/>
    </font>
    <font>
      <b/>
      <sz val="10"/>
      <color rgb="FF000000"/>
      <name val="Arial"/>
      <family val="2"/>
    </font>
    <font>
      <b/>
      <sz val="11"/>
      <color rgb="FF000000"/>
      <name val="Arial"/>
      <family val="2"/>
    </font>
    <font>
      <b/>
      <sz val="9"/>
      <color rgb="FF000000"/>
      <name val="Arial"/>
      <family val="2"/>
    </font>
    <font>
      <b/>
      <sz val="8"/>
      <color rgb="FF000000"/>
      <name val="Arial"/>
      <family val="2"/>
    </font>
    <font>
      <b/>
      <sz val="8"/>
      <color theme="1"/>
      <name val="Arial"/>
      <family val="2"/>
      <scheme val="minor"/>
    </font>
    <font>
      <sz val="9"/>
      <color rgb="FF000000"/>
      <name val="Arial"/>
      <family val="2"/>
    </font>
    <font>
      <b/>
      <sz val="9"/>
      <color theme="1"/>
      <name val="Arial"/>
      <family val="2"/>
    </font>
    <font>
      <b/>
      <sz val="8"/>
      <color theme="1"/>
      <name val="Arial"/>
      <family val="2"/>
    </font>
    <font>
      <sz val="8"/>
      <color rgb="FF000000"/>
      <name val="Arial"/>
      <family val="2"/>
    </font>
    <font>
      <sz val="8"/>
      <color rgb="FF000000"/>
      <name val="Calibri"/>
      <family val="2"/>
    </font>
    <font>
      <b/>
      <sz val="16"/>
      <color rgb="FF000000"/>
      <name val="Arial"/>
      <family val="2"/>
    </font>
    <font>
      <b/>
      <sz val="12"/>
      <color rgb="FF000000"/>
      <name val="Arial"/>
      <family val="2"/>
    </font>
    <font>
      <b/>
      <sz val="18"/>
      <color theme="3"/>
      <name val="Arial"/>
      <family val="2"/>
      <scheme val="major"/>
    </font>
    <font>
      <b/>
      <sz val="15"/>
      <color theme="3"/>
      <name val="Arial"/>
      <family val="2"/>
      <scheme val="minor"/>
    </font>
    <font>
      <b/>
      <sz val="13"/>
      <color theme="3"/>
      <name val="Arial"/>
      <family val="2"/>
      <scheme val="minor"/>
    </font>
    <font>
      <b/>
      <sz val="11"/>
      <color theme="3"/>
      <name val="Arial"/>
      <family val="2"/>
      <scheme val="minor"/>
    </font>
    <font>
      <sz val="11"/>
      <color rgb="FF006100"/>
      <name val="Arial"/>
      <family val="2"/>
      <scheme val="minor"/>
    </font>
    <font>
      <sz val="11"/>
      <color rgb="FF9C0006"/>
      <name val="Arial"/>
      <family val="2"/>
      <scheme val="minor"/>
    </font>
    <font>
      <sz val="11"/>
      <color rgb="FF9C6500"/>
      <name val="Arial"/>
      <family val="2"/>
      <scheme val="minor"/>
    </font>
    <font>
      <sz val="11"/>
      <color rgb="FF3F3F76"/>
      <name val="Arial"/>
      <family val="2"/>
      <scheme val="minor"/>
    </font>
    <font>
      <b/>
      <sz val="11"/>
      <color rgb="FF3F3F3F"/>
      <name val="Arial"/>
      <family val="2"/>
      <scheme val="minor"/>
    </font>
    <font>
      <b/>
      <sz val="11"/>
      <color rgb="FFFA7D00"/>
      <name val="Arial"/>
      <family val="2"/>
      <scheme val="minor"/>
    </font>
    <font>
      <sz val="11"/>
      <color rgb="FFFA7D00"/>
      <name val="Arial"/>
      <family val="2"/>
      <scheme val="minor"/>
    </font>
    <font>
      <b/>
      <sz val="11"/>
      <color theme="0"/>
      <name val="Arial"/>
      <family val="2"/>
      <scheme val="minor"/>
    </font>
    <font>
      <sz val="11"/>
      <color rgb="FFFF0000"/>
      <name val="Arial"/>
      <family val="2"/>
      <scheme val="minor"/>
    </font>
    <font>
      <i/>
      <sz val="11"/>
      <color rgb="FF7F7F7F"/>
      <name val="Arial"/>
      <family val="2"/>
      <scheme val="minor"/>
    </font>
    <font>
      <sz val="11"/>
      <color theme="0"/>
      <name val="Arial"/>
      <family val="2"/>
      <scheme val="minor"/>
    </font>
    <font>
      <b/>
      <sz val="20"/>
      <color rgb="FF000000"/>
      <name val="Arial"/>
      <family val="2"/>
    </font>
    <font>
      <sz val="20"/>
      <color rgb="FF000000"/>
      <name val="Arial"/>
      <family val="2"/>
    </font>
    <font>
      <b/>
      <sz val="16"/>
      <color theme="0"/>
      <name val="Arial"/>
      <family val="2"/>
    </font>
    <font>
      <sz val="20"/>
      <color rgb="FFFF0000"/>
      <name val="Arial"/>
      <family val="2"/>
    </font>
    <font>
      <b/>
      <sz val="16"/>
      <name val="Arial"/>
      <family val="2"/>
    </font>
    <font>
      <sz val="20"/>
      <name val="Arial"/>
      <family val="2"/>
    </font>
    <font>
      <i/>
      <sz val="8"/>
      <color rgb="FF000000"/>
      <name val="Arial"/>
      <family val="2"/>
    </font>
    <font>
      <b/>
      <sz val="12"/>
      <color theme="0"/>
      <name val="Arial"/>
      <family val="2"/>
    </font>
    <font>
      <sz val="11"/>
      <color rgb="FF000000"/>
      <name val="Arial"/>
      <family val="2"/>
      <scheme val="minor"/>
    </font>
    <font>
      <sz val="11"/>
      <name val="Arial"/>
      <family val="2"/>
      <scheme val="minor"/>
    </font>
    <font>
      <b/>
      <sz val="18"/>
      <color rgb="FFFF0000"/>
      <name val="Arial"/>
      <family val="2"/>
    </font>
    <font>
      <sz val="10"/>
      <color rgb="FF000000"/>
      <name val="Arial"/>
    </font>
    <font>
      <b/>
      <sz val="11"/>
      <color rgb="FFFF0000"/>
      <name val="Calibri"/>
      <family val="2"/>
    </font>
  </fonts>
  <fills count="85">
    <fill>
      <patternFill patternType="none"/>
    </fill>
    <fill>
      <patternFill patternType="gray125"/>
    </fill>
    <fill>
      <patternFill patternType="solid">
        <fgColor rgb="FFF2F2F2"/>
        <bgColor rgb="FFF2F2F2"/>
      </patternFill>
    </fill>
    <fill>
      <patternFill patternType="solid">
        <fgColor rgb="FFCCC0DA"/>
        <bgColor rgb="FFCCC0DA"/>
      </patternFill>
    </fill>
    <fill>
      <patternFill patternType="solid">
        <fgColor rgb="FFB2A1C7"/>
        <bgColor rgb="FFB2A1C7"/>
      </patternFill>
    </fill>
    <fill>
      <patternFill patternType="solid">
        <fgColor rgb="FFEAF1DD"/>
        <bgColor rgb="FFEAF1DD"/>
      </patternFill>
    </fill>
    <fill>
      <patternFill patternType="solid">
        <fgColor rgb="FFF2DDDC"/>
        <bgColor rgb="FFF2DDDC"/>
      </patternFill>
    </fill>
    <fill>
      <patternFill patternType="solid">
        <fgColor rgb="FF00B0F0"/>
        <bgColor rgb="FF00B0F0"/>
      </patternFill>
    </fill>
    <fill>
      <patternFill patternType="solid">
        <fgColor rgb="FFB6D7A8"/>
        <bgColor rgb="FFB6D7A8"/>
      </patternFill>
    </fill>
    <fill>
      <patternFill patternType="solid">
        <fgColor rgb="FFE6B9B8"/>
        <bgColor rgb="FFE6B9B8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8" tint="-0.499984740745262"/>
        <bgColor indexed="64"/>
      </patternFill>
    </fill>
    <fill>
      <patternFill patternType="solid">
        <fgColor theme="7" tint="0.79998168889431442"/>
        <bgColor rgb="FFEAF1DD"/>
      </patternFill>
    </fill>
    <fill>
      <patternFill patternType="solid">
        <fgColor theme="7" tint="0.59999389629810485"/>
        <bgColor rgb="FF00B0F0"/>
      </patternFill>
    </fill>
    <fill>
      <patternFill patternType="solid">
        <fgColor theme="7" tint="0.79998168889431442"/>
        <bgColor rgb="FF00B0F0"/>
      </patternFill>
    </fill>
    <fill>
      <patternFill patternType="solid">
        <fgColor theme="7" tint="0.59999389629810485"/>
        <bgColor rgb="FFB6D7A8"/>
      </patternFill>
    </fill>
    <fill>
      <patternFill patternType="solid">
        <fgColor theme="5" tint="0.79998168889431442"/>
        <bgColor rgb="FF00B0F0"/>
      </patternFill>
    </fill>
    <fill>
      <patternFill patternType="solid">
        <fgColor theme="5" tint="0.59999389629810485"/>
        <bgColor rgb="FF00B0F0"/>
      </patternFill>
    </fill>
    <fill>
      <patternFill patternType="solid">
        <fgColor theme="6" tint="0.39997558519241921"/>
        <bgColor rgb="FFE06666"/>
      </patternFill>
    </fill>
    <fill>
      <patternFill patternType="solid">
        <fgColor theme="6" tint="0.39997558519241921"/>
        <bgColor rgb="FFFF9900"/>
      </patternFill>
    </fill>
    <fill>
      <patternFill patternType="solid">
        <fgColor theme="5" tint="0.59999389629810485"/>
        <bgColor rgb="FFF2DDDC"/>
      </patternFill>
    </fill>
    <fill>
      <patternFill patternType="solid">
        <fgColor theme="5" tint="0.79998168889431442"/>
        <bgColor rgb="FFF2DDDC"/>
      </patternFill>
    </fill>
    <fill>
      <patternFill patternType="solid">
        <fgColor theme="5" tint="0.59999389629810485"/>
        <bgColor rgb="FFE6B9B8"/>
      </patternFill>
    </fill>
    <fill>
      <patternFill patternType="solid">
        <fgColor theme="0" tint="-0.14999847407452621"/>
        <bgColor theme="0" tint="-0.14999847407452621"/>
      </patternFill>
    </fill>
    <fill>
      <patternFill patternType="solid">
        <fgColor rgb="FFFFFF0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79998168889431442"/>
        <bgColor rgb="FF00B0F0"/>
      </patternFill>
    </fill>
    <fill>
      <patternFill patternType="solid">
        <fgColor theme="4" tint="0.79998168889431442"/>
        <bgColor rgb="FFF2DDDC"/>
      </patternFill>
    </fill>
    <fill>
      <patternFill patternType="solid">
        <fgColor theme="0" tint="-4.9989318521683403E-2"/>
        <bgColor rgb="FFF2DDDC"/>
      </patternFill>
    </fill>
    <fill>
      <patternFill patternType="solid">
        <fgColor theme="0" tint="-4.9989318521683403E-2"/>
        <bgColor rgb="FF00B0F0"/>
      </patternFill>
    </fill>
    <fill>
      <patternFill patternType="solid">
        <fgColor theme="0" tint="-4.9989318521683403E-2"/>
        <bgColor rgb="FFEAF1DD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0000"/>
        <bgColor indexed="64"/>
      </patternFill>
    </fill>
  </fills>
  <borders count="113">
    <border>
      <left/>
      <right/>
      <top/>
      <bottom/>
      <diagonal/>
    </border>
    <border>
      <left style="thin">
        <color rgb="FF000000"/>
      </left>
      <right/>
      <top/>
      <bottom/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 style="thin">
        <color rgb="FF000000"/>
      </bottom>
      <diagonal/>
    </border>
    <border>
      <left style="medium">
        <color indexed="64"/>
      </left>
      <right style="thin">
        <color rgb="FF000000"/>
      </right>
      <top/>
      <bottom style="thin">
        <color rgb="FF000000"/>
      </bottom>
      <diagonal/>
    </border>
    <border>
      <left style="medium">
        <color indexed="64"/>
      </left>
      <right style="thin">
        <color rgb="FF000000"/>
      </right>
      <top/>
      <bottom style="medium">
        <color indexed="64"/>
      </bottom>
      <diagonal/>
    </border>
    <border>
      <left/>
      <right style="thin">
        <color rgb="FF000000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rgb="FF000000"/>
      </right>
      <top style="medium">
        <color indexed="64"/>
      </top>
      <bottom style="thin">
        <color rgb="FF000000"/>
      </bottom>
      <diagonal/>
    </border>
    <border>
      <left/>
      <right style="thin">
        <color rgb="FF000000"/>
      </right>
      <top style="medium">
        <color indexed="64"/>
      </top>
      <bottom style="thin">
        <color rgb="FF000000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thin">
        <color rgb="FF000000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rgb="FF000000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thin">
        <color rgb="FF000000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rgb="FF000000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rgb="FF000000"/>
      </bottom>
      <diagonal/>
    </border>
    <border>
      <left style="medium">
        <color indexed="64"/>
      </left>
      <right/>
      <top/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/>
      <bottom style="thin">
        <color rgb="FF000000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rgb="FF7F7F7F"/>
      </right>
      <top style="medium">
        <color indexed="64"/>
      </top>
      <bottom style="thin">
        <color rgb="FF7F7F7F"/>
      </bottom>
      <diagonal/>
    </border>
    <border>
      <left style="thin">
        <color rgb="FF7F7F7F"/>
      </left>
      <right style="thin">
        <color rgb="FF7F7F7F"/>
      </right>
      <top style="medium">
        <color indexed="64"/>
      </top>
      <bottom style="thin">
        <color rgb="FF7F7F7F"/>
      </bottom>
      <diagonal/>
    </border>
    <border>
      <left style="medium">
        <color indexed="64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medium">
        <color indexed="64"/>
      </left>
      <right style="thin">
        <color rgb="FF7F7F7F"/>
      </right>
      <top style="thin">
        <color rgb="FF7F7F7F"/>
      </top>
      <bottom style="medium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medium">
        <color indexed="64"/>
      </bottom>
      <diagonal/>
    </border>
    <border>
      <left style="thin">
        <color rgb="FF7F7F7F"/>
      </left>
      <right/>
      <top style="medium">
        <color indexed="64"/>
      </top>
      <bottom style="thin">
        <color rgb="FF7F7F7F"/>
      </bottom>
      <diagonal/>
    </border>
    <border>
      <left/>
      <right style="thin">
        <color rgb="FF7F7F7F"/>
      </right>
      <top style="medium">
        <color indexed="64"/>
      </top>
      <bottom style="thin">
        <color rgb="FF7F7F7F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rgb="FF7F7F7F"/>
      </left>
      <right/>
      <top style="thin">
        <color rgb="FF7F7F7F"/>
      </top>
      <bottom style="thin">
        <color rgb="FF7F7F7F"/>
      </bottom>
      <diagonal/>
    </border>
    <border>
      <left style="thin">
        <color rgb="FF7F7F7F"/>
      </left>
      <right/>
      <top style="thin">
        <color rgb="FF7F7F7F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rgb="FFAAAAAA"/>
      </right>
      <top style="medium">
        <color indexed="64"/>
      </top>
      <bottom style="medium">
        <color rgb="FFAAAAAA"/>
      </bottom>
      <diagonal/>
    </border>
    <border>
      <left style="medium">
        <color rgb="FFAAAAAA"/>
      </left>
      <right style="medium">
        <color rgb="FFAAAAAA"/>
      </right>
      <top style="medium">
        <color indexed="64"/>
      </top>
      <bottom style="medium">
        <color rgb="FFAAAAAA"/>
      </bottom>
      <diagonal/>
    </border>
    <border>
      <left style="thin">
        <color indexed="64"/>
      </left>
      <right style="thin">
        <color rgb="FFB2B2B2"/>
      </right>
      <top style="thin">
        <color rgb="FFB2B2B2"/>
      </top>
      <bottom style="thin">
        <color rgb="FFB2B2B2"/>
      </bottom>
      <diagonal/>
    </border>
  </borders>
  <cellStyleXfs count="91">
    <xf numFmtId="0" fontId="0" fillId="0" borderId="0"/>
    <xf numFmtId="9" fontId="16" fillId="0" borderId="0" applyFont="0" applyFill="0" applyBorder="0" applyAlignment="0" applyProtection="0"/>
    <xf numFmtId="0" fontId="19" fillId="0" borderId="0"/>
    <xf numFmtId="0" fontId="37" fillId="0" borderId="0" applyNumberFormat="0" applyFill="0" applyBorder="0" applyAlignment="0" applyProtection="0"/>
    <xf numFmtId="0" fontId="38" fillId="0" borderId="64" applyNumberFormat="0" applyFill="0" applyAlignment="0" applyProtection="0"/>
    <xf numFmtId="0" fontId="39" fillId="0" borderId="65" applyNumberFormat="0" applyFill="0" applyAlignment="0" applyProtection="0"/>
    <xf numFmtId="0" fontId="40" fillId="0" borderId="66" applyNumberFormat="0" applyFill="0" applyAlignment="0" applyProtection="0"/>
    <xf numFmtId="0" fontId="40" fillId="0" borderId="0" applyNumberFormat="0" applyFill="0" applyBorder="0" applyAlignment="0" applyProtection="0"/>
    <xf numFmtId="0" fontId="41" fillId="38" borderId="0" applyNumberFormat="0" applyBorder="0" applyAlignment="0" applyProtection="0"/>
    <xf numFmtId="0" fontId="42" fillId="39" borderId="0" applyNumberFormat="0" applyBorder="0" applyAlignment="0" applyProtection="0"/>
    <xf numFmtId="0" fontId="43" fillId="40" borderId="0" applyNumberFormat="0" applyBorder="0" applyAlignment="0" applyProtection="0"/>
    <xf numFmtId="0" fontId="44" fillId="41" borderId="67" applyNumberFormat="0" applyAlignment="0" applyProtection="0"/>
    <xf numFmtId="0" fontId="45" fillId="42" borderId="68" applyNumberFormat="0" applyAlignment="0" applyProtection="0"/>
    <xf numFmtId="0" fontId="46" fillId="42" borderId="67" applyNumberFormat="0" applyAlignment="0" applyProtection="0"/>
    <xf numFmtId="0" fontId="47" fillId="0" borderId="69" applyNumberFormat="0" applyFill="0" applyAlignment="0" applyProtection="0"/>
    <xf numFmtId="0" fontId="48" fillId="43" borderId="70" applyNumberFormat="0" applyAlignment="0" applyProtection="0"/>
    <xf numFmtId="0" fontId="49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17" fillId="0" borderId="72" applyNumberFormat="0" applyFill="0" applyAlignment="0" applyProtection="0"/>
    <xf numFmtId="0" fontId="5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7" borderId="0" applyNumberFormat="0" applyBorder="0" applyAlignment="0" applyProtection="0"/>
    <xf numFmtId="0" fontId="51" fillId="48" borderId="0" applyNumberFormat="0" applyBorder="0" applyAlignment="0" applyProtection="0"/>
    <xf numFmtId="0" fontId="5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1" borderId="0" applyNumberFormat="0" applyBorder="0" applyAlignment="0" applyProtection="0"/>
    <xf numFmtId="0" fontId="51" fillId="52" borderId="0" applyNumberFormat="0" applyBorder="0" applyAlignment="0" applyProtection="0"/>
    <xf numFmtId="0" fontId="5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55" borderId="0" applyNumberFormat="0" applyBorder="0" applyAlignment="0" applyProtection="0"/>
    <xf numFmtId="0" fontId="51" fillId="56" borderId="0" applyNumberFormat="0" applyBorder="0" applyAlignment="0" applyProtection="0"/>
    <xf numFmtId="0" fontId="51" fillId="57" borderId="0" applyNumberFormat="0" applyBorder="0" applyAlignment="0" applyProtection="0"/>
    <xf numFmtId="0" fontId="1" fillId="58" borderId="0" applyNumberFormat="0" applyBorder="0" applyAlignment="0" applyProtection="0"/>
    <xf numFmtId="0" fontId="1" fillId="59" borderId="0" applyNumberFormat="0" applyBorder="0" applyAlignment="0" applyProtection="0"/>
    <xf numFmtId="0" fontId="51" fillId="60" borderId="0" applyNumberFormat="0" applyBorder="0" applyAlignment="0" applyProtection="0"/>
    <xf numFmtId="0" fontId="51" fillId="61" borderId="0" applyNumberFormat="0" applyBorder="0" applyAlignment="0" applyProtection="0"/>
    <xf numFmtId="0" fontId="1" fillId="62" borderId="0" applyNumberFormat="0" applyBorder="0" applyAlignment="0" applyProtection="0"/>
    <xf numFmtId="0" fontId="1" fillId="63" borderId="0" applyNumberFormat="0" applyBorder="0" applyAlignment="0" applyProtection="0"/>
    <xf numFmtId="0" fontId="51" fillId="64" borderId="0" applyNumberFormat="0" applyBorder="0" applyAlignment="0" applyProtection="0"/>
    <xf numFmtId="0" fontId="51" fillId="65" borderId="0" applyNumberFormat="0" applyBorder="0" applyAlignment="0" applyProtection="0"/>
    <xf numFmtId="0" fontId="1" fillId="66" borderId="0" applyNumberFormat="0" applyBorder="0" applyAlignment="0" applyProtection="0"/>
    <xf numFmtId="0" fontId="1" fillId="67" borderId="0" applyNumberFormat="0" applyBorder="0" applyAlignment="0" applyProtection="0"/>
    <xf numFmtId="0" fontId="51" fillId="6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44" borderId="71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44" borderId="71" applyNumberFormat="0" applyFont="0" applyAlignment="0" applyProtection="0"/>
    <xf numFmtId="0" fontId="1" fillId="44" borderId="71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44" borderId="71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44" borderId="71" applyNumberFormat="0" applyFont="0" applyAlignment="0" applyProtection="0"/>
    <xf numFmtId="0" fontId="1" fillId="44" borderId="71" applyNumberFormat="0" applyFont="0" applyAlignment="0" applyProtection="0"/>
    <xf numFmtId="0" fontId="1" fillId="44" borderId="71" applyNumberFormat="0" applyFont="0" applyAlignment="0" applyProtection="0"/>
    <xf numFmtId="0" fontId="1" fillId="44" borderId="71" applyNumberFormat="0" applyFont="0" applyAlignment="0" applyProtection="0"/>
    <xf numFmtId="0" fontId="1" fillId="0" borderId="0"/>
    <xf numFmtId="0" fontId="1" fillId="44" borderId="71" applyNumberFormat="0" applyFont="0" applyAlignment="0" applyProtection="0"/>
    <xf numFmtId="0" fontId="1" fillId="44" borderId="71" applyNumberFormat="0" applyFont="0" applyAlignment="0" applyProtection="0"/>
    <xf numFmtId="0" fontId="1" fillId="0" borderId="0"/>
    <xf numFmtId="0" fontId="1" fillId="44" borderId="71" applyNumberFormat="0" applyFont="0" applyAlignment="0" applyProtection="0"/>
    <xf numFmtId="0" fontId="1" fillId="44" borderId="71" applyNumberFormat="0" applyFont="0" applyAlignment="0" applyProtection="0"/>
    <xf numFmtId="0" fontId="1" fillId="44" borderId="71" applyNumberFormat="0" applyFont="0" applyAlignment="0" applyProtection="0"/>
    <xf numFmtId="0" fontId="1" fillId="44" borderId="71" applyNumberFormat="0" applyFont="0" applyAlignment="0" applyProtection="0"/>
    <xf numFmtId="0" fontId="1" fillId="0" borderId="0"/>
    <xf numFmtId="0" fontId="1" fillId="44" borderId="71" applyNumberFormat="0" applyFont="0" applyAlignment="0" applyProtection="0"/>
    <xf numFmtId="0" fontId="1" fillId="0" borderId="0"/>
    <xf numFmtId="0" fontId="1" fillId="0" borderId="0"/>
    <xf numFmtId="0" fontId="1" fillId="44" borderId="71" applyNumberFormat="0" applyFont="0" applyAlignment="0" applyProtection="0"/>
    <xf numFmtId="0" fontId="1" fillId="44" borderId="71" applyNumberFormat="0" applyFont="0" applyAlignment="0" applyProtection="0"/>
    <xf numFmtId="0" fontId="1" fillId="44" borderId="71" applyNumberFormat="0" applyFont="0" applyAlignment="0" applyProtection="0"/>
    <xf numFmtId="0" fontId="1" fillId="44" borderId="71" applyNumberFormat="0" applyFont="0" applyAlignment="0" applyProtection="0"/>
    <xf numFmtId="0" fontId="1" fillId="44" borderId="71" applyNumberFormat="0" applyFont="0" applyAlignment="0" applyProtection="0"/>
    <xf numFmtId="0" fontId="1" fillId="44" borderId="71" applyNumberFormat="0" applyFont="0" applyAlignment="0" applyProtection="0"/>
    <xf numFmtId="0" fontId="1" fillId="44" borderId="71" applyNumberFormat="0" applyFont="0" applyAlignment="0" applyProtection="0"/>
    <xf numFmtId="0" fontId="1" fillId="44" borderId="71" applyNumberFormat="0" applyFont="0" applyAlignment="0" applyProtection="0"/>
    <xf numFmtId="0" fontId="1" fillId="44" borderId="71" applyNumberFormat="0" applyFont="0" applyAlignment="0" applyProtection="0"/>
    <xf numFmtId="0" fontId="63" fillId="44" borderId="71" applyNumberFormat="0" applyFont="0" applyAlignment="0" applyProtection="0"/>
  </cellStyleXfs>
  <cellXfs count="917">
    <xf numFmtId="0" fontId="0" fillId="0" borderId="0" xfId="0" applyFont="1" applyAlignment="1"/>
    <xf numFmtId="164" fontId="8" fillId="2" borderId="2" xfId="0" applyNumberFormat="1" applyFont="1" applyFill="1" applyBorder="1" applyAlignment="1">
      <alignment horizontal="center" vertical="center"/>
    </xf>
    <xf numFmtId="3" fontId="13" fillId="0" borderId="1" xfId="0" applyNumberFormat="1" applyFont="1" applyBorder="1" applyAlignment="1">
      <alignment horizontal="center"/>
    </xf>
    <xf numFmtId="3" fontId="13" fillId="0" borderId="0" xfId="0" applyNumberFormat="1" applyFont="1" applyAlignment="1">
      <alignment horizontal="center"/>
    </xf>
    <xf numFmtId="0" fontId="12" fillId="8" borderId="4" xfId="0" applyFont="1" applyFill="1" applyBorder="1" applyAlignment="1">
      <alignment horizontal="center"/>
    </xf>
    <xf numFmtId="0" fontId="14" fillId="5" borderId="4" xfId="0" applyFont="1" applyFill="1" applyBorder="1" applyAlignment="1">
      <alignment horizontal="center"/>
    </xf>
    <xf numFmtId="165" fontId="10" fillId="6" borderId="5" xfId="0" applyNumberFormat="1" applyFont="1" applyFill="1" applyBorder="1" applyAlignment="1">
      <alignment horizontal="center"/>
    </xf>
    <xf numFmtId="165" fontId="10" fillId="6" borderId="4" xfId="0" applyNumberFormat="1" applyFont="1" applyFill="1" applyBorder="1" applyAlignment="1">
      <alignment horizontal="center"/>
    </xf>
    <xf numFmtId="0" fontId="10" fillId="6" borderId="4" xfId="0" applyFont="1" applyFill="1" applyBorder="1" applyAlignment="1">
      <alignment horizontal="center"/>
    </xf>
    <xf numFmtId="0" fontId="10" fillId="9" borderId="4" xfId="0" applyFont="1" applyFill="1" applyBorder="1" applyAlignment="1">
      <alignment horizontal="center"/>
    </xf>
    <xf numFmtId="0" fontId="14" fillId="6" borderId="4" xfId="0" applyFont="1" applyFill="1" applyBorder="1" applyAlignment="1">
      <alignment horizontal="center"/>
    </xf>
    <xf numFmtId="0" fontId="13" fillId="0" borderId="1" xfId="0" applyFont="1" applyBorder="1" applyAlignment="1">
      <alignment horizontal="center"/>
    </xf>
    <xf numFmtId="0" fontId="0" fillId="0" borderId="0" xfId="0" applyAlignment="1">
      <alignment horizontal="left"/>
    </xf>
    <xf numFmtId="0" fontId="0" fillId="0" borderId="0" xfId="0" applyNumberFormat="1"/>
    <xf numFmtId="0" fontId="18" fillId="5" borderId="4" xfId="0" applyFont="1" applyFill="1" applyBorder="1" applyAlignment="1">
      <alignment horizontal="center"/>
    </xf>
    <xf numFmtId="0" fontId="13" fillId="0" borderId="0" xfId="0" applyFont="1" applyBorder="1" applyAlignment="1">
      <alignment horizontal="center"/>
    </xf>
    <xf numFmtId="0" fontId="0" fillId="0" borderId="0" xfId="0" applyAlignment="1">
      <alignment horizontal="left" indent="1"/>
    </xf>
    <xf numFmtId="0" fontId="18" fillId="6" borderId="4" xfId="0" applyFont="1" applyFill="1" applyBorder="1" applyAlignment="1">
      <alignment horizontal="center"/>
    </xf>
    <xf numFmtId="0" fontId="17" fillId="10" borderId="6" xfId="0" applyFont="1" applyFill="1" applyBorder="1"/>
    <xf numFmtId="0" fontId="0" fillId="0" borderId="0" xfId="0" applyFont="1" applyAlignment="1">
      <alignment horizontal="center"/>
    </xf>
    <xf numFmtId="0" fontId="22" fillId="13" borderId="7" xfId="0" applyFont="1" applyFill="1" applyBorder="1" applyAlignment="1">
      <alignment horizontal="center" vertical="center"/>
    </xf>
    <xf numFmtId="0" fontId="22" fillId="14" borderId="7" xfId="0" applyFont="1" applyFill="1" applyBorder="1" applyAlignment="1">
      <alignment horizontal="center" vertical="center"/>
    </xf>
    <xf numFmtId="0" fontId="0" fillId="0" borderId="0" xfId="0" applyFont="1" applyAlignment="1">
      <alignment vertical="center"/>
    </xf>
    <xf numFmtId="10" fontId="10" fillId="26" borderId="3" xfId="0" applyNumberFormat="1" applyFont="1" applyFill="1" applyBorder="1" applyAlignment="1">
      <alignment horizontal="center" vertical="center"/>
    </xf>
    <xf numFmtId="4" fontId="10" fillId="26" borderId="3" xfId="0" applyNumberFormat="1" applyFont="1" applyFill="1" applyBorder="1" applyAlignment="1">
      <alignment horizontal="center" vertical="center"/>
    </xf>
    <xf numFmtId="10" fontId="10" fillId="23" borderId="3" xfId="0" applyNumberFormat="1" applyFont="1" applyFill="1" applyBorder="1" applyAlignment="1">
      <alignment horizontal="center"/>
    </xf>
    <xf numFmtId="4" fontId="10" fillId="23" borderId="3" xfId="0" applyNumberFormat="1" applyFont="1" applyFill="1" applyBorder="1" applyAlignment="1">
      <alignment horizontal="center"/>
    </xf>
    <xf numFmtId="10" fontId="10" fillId="31" borderId="3" xfId="0" applyNumberFormat="1" applyFont="1" applyFill="1" applyBorder="1" applyAlignment="1">
      <alignment horizontal="center"/>
    </xf>
    <xf numFmtId="4" fontId="10" fillId="31" borderId="3" xfId="0" applyNumberFormat="1" applyFont="1" applyFill="1" applyBorder="1" applyAlignment="1">
      <alignment horizontal="center"/>
    </xf>
    <xf numFmtId="10" fontId="10" fillId="32" borderId="3" xfId="0" applyNumberFormat="1" applyFont="1" applyFill="1" applyBorder="1" applyAlignment="1">
      <alignment horizontal="center"/>
    </xf>
    <xf numFmtId="4" fontId="10" fillId="32" borderId="3" xfId="0" applyNumberFormat="1" applyFont="1" applyFill="1" applyBorder="1" applyAlignment="1">
      <alignment horizontal="center"/>
    </xf>
    <xf numFmtId="10" fontId="10" fillId="26" borderId="12" xfId="0" applyNumberFormat="1" applyFont="1" applyFill="1" applyBorder="1" applyAlignment="1">
      <alignment horizontal="center" vertical="center"/>
    </xf>
    <xf numFmtId="10" fontId="10" fillId="23" borderId="12" xfId="0" applyNumberFormat="1" applyFont="1" applyFill="1" applyBorder="1" applyAlignment="1">
      <alignment horizontal="center"/>
    </xf>
    <xf numFmtId="10" fontId="10" fillId="32" borderId="12" xfId="0" applyNumberFormat="1" applyFont="1" applyFill="1" applyBorder="1" applyAlignment="1">
      <alignment horizontal="center"/>
    </xf>
    <xf numFmtId="10" fontId="10" fillId="31" borderId="12" xfId="0" applyNumberFormat="1" applyFont="1" applyFill="1" applyBorder="1" applyAlignment="1">
      <alignment horizontal="center"/>
    </xf>
    <xf numFmtId="0" fontId="14" fillId="23" borderId="13" xfId="0" applyFont="1" applyFill="1" applyBorder="1" applyAlignment="1">
      <alignment horizontal="center"/>
    </xf>
    <xf numFmtId="164" fontId="8" fillId="2" borderId="25" xfId="0" applyNumberFormat="1" applyFont="1" applyFill="1" applyBorder="1" applyAlignment="1">
      <alignment horizontal="center" vertical="center"/>
    </xf>
    <xf numFmtId="0" fontId="25" fillId="12" borderId="0" xfId="0" applyFont="1" applyFill="1" applyBorder="1" applyAlignment="1">
      <alignment horizontal="center" vertical="center"/>
    </xf>
    <xf numFmtId="0" fontId="0" fillId="0" borderId="0" xfId="0" applyFont="1" applyAlignment="1">
      <alignment horizontal="center" vertical="center"/>
    </xf>
    <xf numFmtId="3" fontId="33" fillId="0" borderId="7" xfId="0" applyNumberFormat="1" applyFont="1" applyBorder="1" applyAlignment="1">
      <alignment horizontal="center" vertical="center"/>
    </xf>
    <xf numFmtId="3" fontId="34" fillId="0" borderId="7" xfId="0" applyNumberFormat="1" applyFont="1" applyBorder="1" applyAlignment="1">
      <alignment horizontal="center" vertical="center"/>
    </xf>
    <xf numFmtId="0" fontId="25" fillId="12" borderId="23" xfId="0" applyFont="1" applyFill="1" applyBorder="1" applyAlignment="1">
      <alignment horizontal="center" vertical="center"/>
    </xf>
    <xf numFmtId="17" fontId="25" fillId="12" borderId="23" xfId="0" quotePrefix="1" applyNumberFormat="1" applyFont="1" applyFill="1" applyBorder="1" applyAlignment="1">
      <alignment horizontal="center" vertical="center"/>
    </xf>
    <xf numFmtId="167" fontId="33" fillId="0" borderId="7" xfId="0" applyNumberFormat="1" applyFont="1" applyBorder="1" applyAlignment="1">
      <alignment horizontal="center" vertical="center"/>
    </xf>
    <xf numFmtId="0" fontId="25" fillId="12" borderId="22" xfId="0" applyFont="1" applyFill="1" applyBorder="1" applyAlignment="1">
      <alignment horizontal="center" vertical="center"/>
    </xf>
    <xf numFmtId="0" fontId="25" fillId="12" borderId="33" xfId="0" applyFont="1" applyFill="1" applyBorder="1" applyAlignment="1">
      <alignment horizontal="center" vertical="center"/>
    </xf>
    <xf numFmtId="3" fontId="33" fillId="0" borderId="18" xfId="0" applyNumberFormat="1" applyFont="1" applyBorder="1" applyAlignment="1">
      <alignment horizontal="center" vertical="center"/>
    </xf>
    <xf numFmtId="3" fontId="34" fillId="0" borderId="18" xfId="0" applyNumberFormat="1" applyFont="1" applyBorder="1" applyAlignment="1">
      <alignment horizontal="center" vertical="center"/>
    </xf>
    <xf numFmtId="3" fontId="33" fillId="0" borderId="23" xfId="0" applyNumberFormat="1" applyFont="1" applyBorder="1" applyAlignment="1">
      <alignment horizontal="center" vertical="center"/>
    </xf>
    <xf numFmtId="3" fontId="33" fillId="0" borderId="24" xfId="0" applyNumberFormat="1" applyFont="1" applyBorder="1" applyAlignment="1">
      <alignment horizontal="center" vertical="center"/>
    </xf>
    <xf numFmtId="0" fontId="25" fillId="12" borderId="19" xfId="0" applyFont="1" applyFill="1" applyBorder="1" applyAlignment="1">
      <alignment horizontal="center" vertical="center"/>
    </xf>
    <xf numFmtId="0" fontId="25" fillId="12" borderId="20" xfId="0" applyFont="1" applyFill="1" applyBorder="1" applyAlignment="1">
      <alignment horizontal="center" vertical="center"/>
    </xf>
    <xf numFmtId="0" fontId="25" fillId="12" borderId="16" xfId="0" applyFont="1" applyFill="1" applyBorder="1" applyAlignment="1">
      <alignment horizontal="center" vertical="center"/>
    </xf>
    <xf numFmtId="167" fontId="33" fillId="0" borderId="23" xfId="0" applyNumberFormat="1" applyFont="1" applyBorder="1" applyAlignment="1">
      <alignment horizontal="center" vertical="center"/>
    </xf>
    <xf numFmtId="167" fontId="33" fillId="0" borderId="24" xfId="0" applyNumberFormat="1" applyFont="1" applyBorder="1" applyAlignment="1">
      <alignment horizontal="center" vertical="center"/>
    </xf>
    <xf numFmtId="167" fontId="33" fillId="0" borderId="18" xfId="0" applyNumberFormat="1" applyFont="1" applyBorder="1" applyAlignment="1">
      <alignment horizontal="center" vertical="center"/>
    </xf>
    <xf numFmtId="3" fontId="34" fillId="0" borderId="28" xfId="0" applyNumberFormat="1" applyFont="1" applyBorder="1" applyAlignment="1">
      <alignment horizontal="center" vertical="center"/>
    </xf>
    <xf numFmtId="0" fontId="17" fillId="10" borderId="0" xfId="0" applyFont="1" applyFill="1"/>
    <xf numFmtId="0" fontId="17" fillId="34" borderId="0" xfId="0" applyFont="1" applyFill="1"/>
    <xf numFmtId="0" fontId="17" fillId="34" borderId="6" xfId="0" applyFont="1" applyFill="1" applyBorder="1"/>
    <xf numFmtId="0" fontId="0" fillId="34" borderId="0" xfId="0" applyNumberFormat="1" applyFill="1"/>
    <xf numFmtId="1" fontId="33" fillId="0" borderId="23" xfId="0" applyNumberFormat="1" applyFont="1" applyBorder="1" applyAlignment="1">
      <alignment horizontal="center" vertical="center"/>
    </xf>
    <xf numFmtId="1" fontId="33" fillId="0" borderId="7" xfId="0" applyNumberFormat="1" applyFont="1" applyBorder="1" applyAlignment="1">
      <alignment horizontal="center" vertical="center"/>
    </xf>
    <xf numFmtId="1" fontId="33" fillId="0" borderId="20" xfId="0" applyNumberFormat="1" applyFont="1" applyBorder="1" applyAlignment="1">
      <alignment horizontal="center" vertical="center"/>
    </xf>
    <xf numFmtId="1" fontId="33" fillId="0" borderId="27" xfId="0" applyNumberFormat="1" applyFont="1" applyBorder="1" applyAlignment="1">
      <alignment horizontal="center" vertical="center"/>
    </xf>
    <xf numFmtId="1" fontId="33" fillId="0" borderId="31" xfId="0" applyNumberFormat="1" applyFont="1" applyBorder="1" applyAlignment="1">
      <alignment horizontal="center" vertical="center"/>
    </xf>
    <xf numFmtId="1" fontId="33" fillId="0" borderId="33" xfId="0" applyNumberFormat="1" applyFont="1" applyBorder="1" applyAlignment="1">
      <alignment horizontal="center" vertical="center"/>
    </xf>
    <xf numFmtId="1" fontId="33" fillId="0" borderId="25" xfId="0" applyNumberFormat="1" applyFont="1" applyBorder="1" applyAlignment="1">
      <alignment horizontal="center" vertical="center"/>
    </xf>
    <xf numFmtId="1" fontId="33" fillId="0" borderId="16" xfId="0" applyNumberFormat="1" applyFont="1" applyBorder="1" applyAlignment="1">
      <alignment horizontal="center" vertical="center"/>
    </xf>
    <xf numFmtId="167" fontId="33" fillId="0" borderId="35" xfId="0" applyNumberFormat="1" applyFont="1" applyBorder="1" applyAlignment="1">
      <alignment horizontal="center" vertical="center"/>
    </xf>
    <xf numFmtId="167" fontId="33" fillId="0" borderId="37" xfId="0" applyNumberFormat="1" applyFont="1" applyBorder="1" applyAlignment="1">
      <alignment horizontal="center" vertical="center"/>
    </xf>
    <xf numFmtId="1" fontId="33" fillId="0" borderId="38" xfId="0" applyNumberFormat="1" applyFont="1" applyBorder="1" applyAlignment="1">
      <alignment horizontal="center" vertical="center"/>
    </xf>
    <xf numFmtId="1" fontId="33" fillId="0" borderId="39" xfId="0" applyNumberFormat="1" applyFont="1" applyBorder="1" applyAlignment="1">
      <alignment horizontal="center" vertical="center"/>
    </xf>
    <xf numFmtId="0" fontId="0" fillId="0" borderId="35" xfId="0" applyFont="1" applyBorder="1" applyAlignment="1">
      <alignment horizontal="center" vertical="center"/>
    </xf>
    <xf numFmtId="0" fontId="0" fillId="0" borderId="37" xfId="0" applyFont="1" applyBorder="1" applyAlignment="1">
      <alignment horizontal="center" vertical="center"/>
    </xf>
    <xf numFmtId="10" fontId="33" fillId="0" borderId="27" xfId="0" applyNumberFormat="1" applyFont="1" applyBorder="1" applyAlignment="1">
      <alignment horizontal="center" vertical="center"/>
    </xf>
    <xf numFmtId="10" fontId="33" fillId="0" borderId="23" xfId="0" applyNumberFormat="1" applyFont="1" applyBorder="1" applyAlignment="1">
      <alignment horizontal="center" vertical="center"/>
    </xf>
    <xf numFmtId="10" fontId="33" fillId="0" borderId="25" xfId="0" applyNumberFormat="1" applyFont="1" applyBorder="1" applyAlignment="1">
      <alignment horizontal="center" vertical="center"/>
    </xf>
    <xf numFmtId="10" fontId="33" fillId="0" borderId="43" xfId="0" applyNumberFormat="1" applyFont="1" applyBorder="1" applyAlignment="1">
      <alignment horizontal="center" vertical="center"/>
    </xf>
    <xf numFmtId="0" fontId="12" fillId="7" borderId="8" xfId="0" applyFont="1" applyFill="1" applyBorder="1" applyAlignment="1">
      <alignment horizontal="center"/>
    </xf>
    <xf numFmtId="0" fontId="25" fillId="12" borderId="36" xfId="0" applyFont="1" applyFill="1" applyBorder="1" applyAlignment="1">
      <alignment horizontal="center" vertical="center"/>
    </xf>
    <xf numFmtId="3" fontId="33" fillId="0" borderId="29" xfId="0" applyNumberFormat="1" applyFont="1" applyBorder="1" applyAlignment="1">
      <alignment horizontal="center" vertical="center"/>
    </xf>
    <xf numFmtId="1" fontId="33" fillId="0" borderId="29" xfId="0" applyNumberFormat="1" applyFont="1" applyBorder="1" applyAlignment="1">
      <alignment horizontal="center" vertical="center"/>
    </xf>
    <xf numFmtId="1" fontId="33" fillId="0" borderId="30" xfId="0" applyNumberFormat="1" applyFont="1" applyBorder="1" applyAlignment="1">
      <alignment horizontal="center" vertical="center"/>
    </xf>
    <xf numFmtId="1" fontId="33" fillId="0" borderId="32" xfId="0" applyNumberFormat="1" applyFont="1" applyBorder="1" applyAlignment="1">
      <alignment horizontal="center" vertical="center"/>
    </xf>
    <xf numFmtId="1" fontId="33" fillId="0" borderId="17" xfId="0" applyNumberFormat="1" applyFont="1" applyBorder="1" applyAlignment="1">
      <alignment horizontal="center" vertical="center"/>
    </xf>
    <xf numFmtId="1" fontId="33" fillId="0" borderId="18" xfId="0" applyNumberFormat="1" applyFont="1" applyBorder="1" applyAlignment="1">
      <alignment horizontal="center" vertical="center"/>
    </xf>
    <xf numFmtId="1" fontId="33" fillId="0" borderId="19" xfId="0" applyNumberFormat="1" applyFont="1" applyBorder="1" applyAlignment="1">
      <alignment horizontal="center" vertical="center"/>
    </xf>
    <xf numFmtId="1" fontId="33" fillId="0" borderId="21" xfId="0" applyNumberFormat="1" applyFont="1" applyBorder="1" applyAlignment="1">
      <alignment horizontal="center" vertical="center"/>
    </xf>
    <xf numFmtId="10" fontId="33" fillId="0" borderId="30" xfId="1" applyNumberFormat="1" applyFont="1" applyBorder="1" applyAlignment="1">
      <alignment horizontal="center" vertical="center"/>
    </xf>
    <xf numFmtId="10" fontId="33" fillId="0" borderId="7" xfId="1" applyNumberFormat="1" applyFont="1" applyBorder="1" applyAlignment="1">
      <alignment horizontal="center" vertical="center"/>
    </xf>
    <xf numFmtId="10" fontId="33" fillId="0" borderId="23" xfId="1" applyNumberFormat="1" applyFont="1" applyBorder="1" applyAlignment="1">
      <alignment horizontal="center" vertical="center"/>
    </xf>
    <xf numFmtId="10" fontId="33" fillId="0" borderId="31" xfId="1" applyNumberFormat="1" applyFont="1" applyBorder="1" applyAlignment="1">
      <alignment horizontal="center" vertical="center"/>
    </xf>
    <xf numFmtId="10" fontId="33" fillId="0" borderId="17" xfId="1" applyNumberFormat="1" applyFont="1" applyBorder="1" applyAlignment="1">
      <alignment horizontal="center" vertical="center"/>
    </xf>
    <xf numFmtId="10" fontId="33" fillId="0" borderId="20" xfId="1" applyNumberFormat="1" applyFont="1" applyBorder="1" applyAlignment="1">
      <alignment horizontal="center" vertical="center"/>
    </xf>
    <xf numFmtId="10" fontId="33" fillId="0" borderId="43" xfId="1" applyNumberFormat="1" applyFont="1" applyBorder="1" applyAlignment="1">
      <alignment horizontal="center" vertical="center"/>
    </xf>
    <xf numFmtId="2" fontId="33" fillId="0" borderId="30" xfId="1" applyNumberFormat="1" applyFont="1" applyBorder="1" applyAlignment="1">
      <alignment horizontal="center" vertical="center"/>
    </xf>
    <xf numFmtId="10" fontId="33" fillId="0" borderId="46" xfId="1" applyNumberFormat="1" applyFont="1" applyBorder="1" applyAlignment="1">
      <alignment horizontal="center" vertical="center"/>
    </xf>
    <xf numFmtId="2" fontId="33" fillId="0" borderId="7" xfId="1" applyNumberFormat="1" applyFont="1" applyBorder="1" applyAlignment="1">
      <alignment horizontal="center" vertical="center"/>
    </xf>
    <xf numFmtId="10" fontId="33" fillId="0" borderId="44" xfId="1" applyNumberFormat="1" applyFont="1" applyBorder="1" applyAlignment="1">
      <alignment horizontal="center" vertical="center"/>
    </xf>
    <xf numFmtId="10" fontId="33" fillId="0" borderId="51" xfId="1" applyNumberFormat="1" applyFont="1" applyBorder="1" applyAlignment="1">
      <alignment horizontal="center" vertical="center"/>
    </xf>
    <xf numFmtId="10" fontId="33" fillId="0" borderId="26" xfId="1" applyNumberFormat="1" applyFont="1" applyBorder="1" applyAlignment="1">
      <alignment horizontal="center" vertical="center"/>
    </xf>
    <xf numFmtId="2" fontId="33" fillId="0" borderId="31" xfId="1" applyNumberFormat="1" applyFont="1" applyBorder="1" applyAlignment="1">
      <alignment horizontal="center" vertical="center"/>
    </xf>
    <xf numFmtId="10" fontId="33" fillId="0" borderId="52" xfId="1" applyNumberFormat="1" applyFont="1" applyBorder="1" applyAlignment="1">
      <alignment horizontal="center" vertical="center"/>
    </xf>
    <xf numFmtId="2" fontId="33" fillId="0" borderId="17" xfId="1" applyNumberFormat="1" applyFont="1" applyBorder="1" applyAlignment="1">
      <alignment horizontal="center" vertical="center"/>
    </xf>
    <xf numFmtId="2" fontId="33" fillId="0" borderId="19" xfId="1" applyNumberFormat="1" applyFont="1" applyBorder="1" applyAlignment="1">
      <alignment horizontal="center" vertical="center"/>
    </xf>
    <xf numFmtId="2" fontId="33" fillId="0" borderId="20" xfId="1" applyNumberFormat="1" applyFont="1" applyBorder="1" applyAlignment="1">
      <alignment horizontal="center" vertical="center"/>
    </xf>
    <xf numFmtId="0" fontId="25" fillId="12" borderId="48" xfId="0" applyFont="1" applyFill="1" applyBorder="1" applyAlignment="1">
      <alignment horizontal="center" vertical="center"/>
    </xf>
    <xf numFmtId="0" fontId="0" fillId="0" borderId="0" xfId="0" applyFont="1" applyFill="1" applyAlignment="1"/>
    <xf numFmtId="2" fontId="33" fillId="0" borderId="47" xfId="1" applyNumberFormat="1" applyFont="1" applyBorder="1" applyAlignment="1">
      <alignment horizontal="center" vertical="center"/>
    </xf>
    <xf numFmtId="2" fontId="33" fillId="0" borderId="48" xfId="1" applyNumberFormat="1" applyFont="1" applyBorder="1" applyAlignment="1">
      <alignment horizontal="center" vertical="center"/>
    </xf>
    <xf numFmtId="2" fontId="33" fillId="0" borderId="46" xfId="1" applyNumberFormat="1" applyFont="1" applyBorder="1" applyAlignment="1">
      <alignment horizontal="center" vertical="center"/>
    </xf>
    <xf numFmtId="10" fontId="33" fillId="0" borderId="7" xfId="0" applyNumberFormat="1" applyFont="1" applyBorder="1" applyAlignment="1">
      <alignment horizontal="center" vertical="center"/>
    </xf>
    <xf numFmtId="10" fontId="33" fillId="0" borderId="31" xfId="0" applyNumberFormat="1" applyFont="1" applyBorder="1" applyAlignment="1">
      <alignment horizontal="center" vertical="center"/>
    </xf>
    <xf numFmtId="10" fontId="33" fillId="0" borderId="32" xfId="0" applyNumberFormat="1" applyFont="1" applyBorder="1" applyAlignment="1">
      <alignment horizontal="center" vertical="center"/>
    </xf>
    <xf numFmtId="10" fontId="33" fillId="0" borderId="20" xfId="0" applyNumberFormat="1" applyFont="1" applyBorder="1" applyAlignment="1">
      <alignment horizontal="center" vertical="center"/>
    </xf>
    <xf numFmtId="0" fontId="25" fillId="12" borderId="17" xfId="0" applyFont="1" applyFill="1" applyBorder="1" applyAlignment="1">
      <alignment horizontal="center" vertical="center"/>
    </xf>
    <xf numFmtId="17" fontId="25" fillId="12" borderId="7" xfId="0" quotePrefix="1" applyNumberFormat="1" applyFont="1" applyFill="1" applyBorder="1" applyAlignment="1">
      <alignment horizontal="center" vertical="center"/>
    </xf>
    <xf numFmtId="0" fontId="25" fillId="12" borderId="34" xfId="0" applyFont="1" applyFill="1" applyBorder="1" applyAlignment="1">
      <alignment horizontal="center" vertical="center"/>
    </xf>
    <xf numFmtId="2" fontId="33" fillId="0" borderId="22" xfId="1" applyNumberFormat="1" applyFont="1" applyBorder="1" applyAlignment="1">
      <alignment horizontal="center" vertical="center"/>
    </xf>
    <xf numFmtId="2" fontId="33" fillId="0" borderId="23" xfId="1" applyNumberFormat="1" applyFont="1" applyBorder="1" applyAlignment="1">
      <alignment horizontal="center" vertical="center"/>
    </xf>
    <xf numFmtId="2" fontId="33" fillId="0" borderId="51" xfId="1" applyNumberFormat="1" applyFont="1" applyBorder="1" applyAlignment="1">
      <alignment horizontal="center" vertical="center"/>
    </xf>
    <xf numFmtId="0" fontId="25" fillId="12" borderId="49" xfId="0" applyFont="1" applyFill="1" applyBorder="1" applyAlignment="1">
      <alignment horizontal="center" vertical="center"/>
    </xf>
    <xf numFmtId="0" fontId="25" fillId="12" borderId="43" xfId="0" applyFont="1" applyFill="1" applyBorder="1" applyAlignment="1">
      <alignment horizontal="center" vertical="center"/>
    </xf>
    <xf numFmtId="0" fontId="25" fillId="12" borderId="50" xfId="0" applyFont="1" applyFill="1" applyBorder="1" applyAlignment="1">
      <alignment horizontal="center" vertical="center"/>
    </xf>
    <xf numFmtId="1" fontId="33" fillId="0" borderId="22" xfId="0" applyNumberFormat="1" applyFont="1" applyBorder="1" applyAlignment="1">
      <alignment horizontal="center" vertical="center"/>
    </xf>
    <xf numFmtId="0" fontId="25" fillId="12" borderId="45" xfId="0" applyFont="1" applyFill="1" applyBorder="1" applyAlignment="1">
      <alignment horizontal="center" vertical="center"/>
    </xf>
    <xf numFmtId="0" fontId="25" fillId="12" borderId="42" xfId="0" applyFont="1" applyFill="1" applyBorder="1" applyAlignment="1">
      <alignment horizontal="center" vertical="center"/>
    </xf>
    <xf numFmtId="3" fontId="33" fillId="0" borderId="45" xfId="0" applyNumberFormat="1" applyFont="1" applyBorder="1" applyAlignment="1">
      <alignment horizontal="center" vertical="center"/>
    </xf>
    <xf numFmtId="3" fontId="34" fillId="0" borderId="29" xfId="0" applyNumberFormat="1" applyFont="1" applyBorder="1" applyAlignment="1">
      <alignment horizontal="center" vertical="center"/>
    </xf>
    <xf numFmtId="0" fontId="0" fillId="0" borderId="53" xfId="0" applyFont="1" applyBorder="1" applyAlignment="1">
      <alignment horizontal="center" vertical="center"/>
    </xf>
    <xf numFmtId="16" fontId="11" fillId="5" borderId="7" xfId="0" applyNumberFormat="1" applyFont="1" applyFill="1" applyBorder="1" applyAlignment="1">
      <alignment horizontal="center" vertical="center"/>
    </xf>
    <xf numFmtId="164" fontId="11" fillId="5" borderId="7" xfId="0" applyNumberFormat="1" applyFont="1" applyFill="1" applyBorder="1" applyAlignment="1">
      <alignment horizontal="center" vertical="center"/>
    </xf>
    <xf numFmtId="16" fontId="11" fillId="6" borderId="7" xfId="0" applyNumberFormat="1" applyFont="1" applyFill="1" applyBorder="1" applyAlignment="1">
      <alignment horizontal="center" vertical="center"/>
    </xf>
    <xf numFmtId="164" fontId="11" fillId="6" borderId="7" xfId="0" applyNumberFormat="1" applyFont="1" applyFill="1" applyBorder="1" applyAlignment="1">
      <alignment horizontal="center" vertical="center"/>
    </xf>
    <xf numFmtId="0" fontId="20" fillId="12" borderId="7" xfId="2" applyFont="1" applyFill="1" applyBorder="1" applyAlignment="1">
      <alignment horizontal="center" vertical="center" wrapText="1"/>
    </xf>
    <xf numFmtId="0" fontId="21" fillId="12" borderId="7" xfId="2" applyFont="1" applyFill="1" applyBorder="1" applyAlignment="1">
      <alignment horizontal="center" vertical="center" wrapText="1"/>
    </xf>
    <xf numFmtId="16" fontId="29" fillId="15" borderId="7" xfId="0" applyNumberFormat="1" applyFont="1" applyFill="1" applyBorder="1" applyAlignment="1">
      <alignment horizontal="center" vertical="center" wrapText="1"/>
    </xf>
    <xf numFmtId="1" fontId="29" fillId="15" borderId="7" xfId="0" applyNumberFormat="1" applyFont="1" applyFill="1" applyBorder="1" applyAlignment="1">
      <alignment horizontal="center" vertical="center" wrapText="1"/>
    </xf>
    <xf numFmtId="0" fontId="29" fillId="16" borderId="7" xfId="0" applyFont="1" applyFill="1" applyBorder="1" applyAlignment="1">
      <alignment horizontal="center" vertical="center" wrapText="1"/>
    </xf>
    <xf numFmtId="1" fontId="29" fillId="16" borderId="7" xfId="0" applyNumberFormat="1" applyFont="1" applyFill="1" applyBorder="1" applyAlignment="1">
      <alignment horizontal="center" vertical="center" wrapText="1"/>
    </xf>
    <xf numFmtId="0" fontId="29" fillId="17" borderId="7" xfId="0" applyFont="1" applyFill="1" applyBorder="1" applyAlignment="1">
      <alignment horizontal="center" vertical="center" wrapText="1"/>
    </xf>
    <xf numFmtId="1" fontId="29" fillId="17" borderId="7" xfId="0" applyNumberFormat="1" applyFont="1" applyFill="1" applyBorder="1" applyAlignment="1">
      <alignment horizontal="center" vertical="center" wrapText="1"/>
    </xf>
    <xf numFmtId="16" fontId="29" fillId="18" borderId="7" xfId="0" applyNumberFormat="1" applyFont="1" applyFill="1" applyBorder="1" applyAlignment="1">
      <alignment horizontal="center" vertical="center" wrapText="1"/>
    </xf>
    <xf numFmtId="1" fontId="29" fillId="18" borderId="7" xfId="0" applyNumberFormat="1" applyFont="1" applyFill="1" applyBorder="1" applyAlignment="1">
      <alignment horizontal="center" vertical="center" wrapText="1"/>
    </xf>
    <xf numFmtId="0" fontId="29" fillId="19" borderId="7" xfId="0" applyFont="1" applyFill="1" applyBorder="1" applyAlignment="1">
      <alignment horizontal="center" vertical="center" wrapText="1"/>
    </xf>
    <xf numFmtId="1" fontId="29" fillId="19" borderId="7" xfId="0" applyNumberFormat="1" applyFont="1" applyFill="1" applyBorder="1" applyAlignment="1">
      <alignment horizontal="center" vertical="center" wrapText="1"/>
    </xf>
    <xf numFmtId="0" fontId="29" fillId="20" borderId="7" xfId="0" applyFont="1" applyFill="1" applyBorder="1" applyAlignment="1">
      <alignment horizontal="center" vertical="center" wrapText="1"/>
    </xf>
    <xf numFmtId="1" fontId="29" fillId="20" borderId="7" xfId="0" applyNumberFormat="1" applyFont="1" applyFill="1" applyBorder="1" applyAlignment="1">
      <alignment horizontal="center" vertical="center" wrapText="1"/>
    </xf>
    <xf numFmtId="0" fontId="13" fillId="0" borderId="7" xfId="0" applyFont="1" applyBorder="1" applyAlignment="1">
      <alignment horizontal="center" vertical="center"/>
    </xf>
    <xf numFmtId="0" fontId="12" fillId="7" borderId="7" xfId="0" applyFont="1" applyFill="1" applyBorder="1" applyAlignment="1">
      <alignment horizontal="center" vertical="center"/>
    </xf>
    <xf numFmtId="1" fontId="12" fillId="7" borderId="7" xfId="0" applyNumberFormat="1" applyFont="1" applyFill="1" applyBorder="1" applyAlignment="1">
      <alignment horizontal="center" vertical="center"/>
    </xf>
    <xf numFmtId="166" fontId="12" fillId="7" borderId="7" xfId="1" applyNumberFormat="1" applyFont="1" applyFill="1" applyBorder="1" applyAlignment="1">
      <alignment horizontal="center" vertical="center"/>
    </xf>
    <xf numFmtId="10" fontId="12" fillId="7" borderId="7" xfId="1" applyNumberFormat="1" applyFont="1" applyFill="1" applyBorder="1" applyAlignment="1">
      <alignment horizontal="center" vertical="center"/>
    </xf>
    <xf numFmtId="0" fontId="27" fillId="26" borderId="7" xfId="0" applyFont="1" applyFill="1" applyBorder="1" applyAlignment="1">
      <alignment horizontal="center" vertical="center"/>
    </xf>
    <xf numFmtId="0" fontId="12" fillId="26" borderId="7" xfId="0" applyFont="1" applyFill="1" applyBorder="1" applyAlignment="1">
      <alignment horizontal="center" vertical="center"/>
    </xf>
    <xf numFmtId="0" fontId="30" fillId="24" borderId="7" xfId="0" applyFont="1" applyFill="1" applyBorder="1" applyAlignment="1">
      <alignment horizontal="center" vertical="center"/>
    </xf>
    <xf numFmtId="1" fontId="30" fillId="24" borderId="7" xfId="0" applyNumberFormat="1" applyFont="1" applyFill="1" applyBorder="1" applyAlignment="1">
      <alignment horizontal="center" vertical="center"/>
    </xf>
    <xf numFmtId="166" fontId="30" fillId="24" borderId="7" xfId="1" applyNumberFormat="1" applyFont="1" applyFill="1" applyBorder="1" applyAlignment="1">
      <alignment horizontal="center" vertical="center"/>
    </xf>
    <xf numFmtId="10" fontId="30" fillId="24" borderId="7" xfId="1" applyNumberFormat="1" applyFont="1" applyFill="1" applyBorder="1" applyAlignment="1">
      <alignment horizontal="center" vertical="center"/>
    </xf>
    <xf numFmtId="0" fontId="13" fillId="0" borderId="7" xfId="0" applyFont="1" applyBorder="1" applyAlignment="1">
      <alignment horizontal="center"/>
    </xf>
    <xf numFmtId="0" fontId="14" fillId="23" borderId="7" xfId="0" applyFont="1" applyFill="1" applyBorder="1" applyAlignment="1">
      <alignment horizontal="center"/>
    </xf>
    <xf numFmtId="0" fontId="30" fillId="25" borderId="7" xfId="0" applyFont="1" applyFill="1" applyBorder="1" applyAlignment="1">
      <alignment horizontal="center" vertical="center"/>
    </xf>
    <xf numFmtId="1" fontId="30" fillId="25" borderId="7" xfId="0" applyNumberFormat="1" applyFont="1" applyFill="1" applyBorder="1" applyAlignment="1">
      <alignment horizontal="center" vertical="center"/>
    </xf>
    <xf numFmtId="166" fontId="30" fillId="25" borderId="7" xfId="1" applyNumberFormat="1" applyFont="1" applyFill="1" applyBorder="1" applyAlignment="1">
      <alignment horizontal="center" vertical="center"/>
    </xf>
    <xf numFmtId="10" fontId="30" fillId="25" borderId="7" xfId="1" applyNumberFormat="1" applyFont="1" applyFill="1" applyBorder="1" applyAlignment="1">
      <alignment horizontal="center" vertical="center"/>
    </xf>
    <xf numFmtId="0" fontId="30" fillId="27" borderId="7" xfId="0" applyFont="1" applyFill="1" applyBorder="1" applyAlignment="1">
      <alignment horizontal="center" vertical="center"/>
    </xf>
    <xf numFmtId="1" fontId="30" fillId="27" borderId="7" xfId="0" applyNumberFormat="1" applyFont="1" applyFill="1" applyBorder="1" applyAlignment="1">
      <alignment horizontal="center" vertical="center"/>
    </xf>
    <xf numFmtId="166" fontId="30" fillId="27" borderId="7" xfId="1" applyNumberFormat="1" applyFont="1" applyFill="1" applyBorder="1" applyAlignment="1">
      <alignment horizontal="center" vertical="center"/>
    </xf>
    <xf numFmtId="10" fontId="30" fillId="27" borderId="7" xfId="1" applyNumberFormat="1" applyFont="1" applyFill="1" applyBorder="1" applyAlignment="1">
      <alignment horizontal="center" vertical="center"/>
    </xf>
    <xf numFmtId="0" fontId="30" fillId="28" borderId="7" xfId="0" applyFont="1" applyFill="1" applyBorder="1" applyAlignment="1">
      <alignment horizontal="center" vertical="center"/>
    </xf>
    <xf numFmtId="1" fontId="30" fillId="28" borderId="7" xfId="0" applyNumberFormat="1" applyFont="1" applyFill="1" applyBorder="1" applyAlignment="1">
      <alignment horizontal="center" vertical="center"/>
    </xf>
    <xf numFmtId="166" fontId="30" fillId="28" borderId="7" xfId="1" applyNumberFormat="1" applyFont="1" applyFill="1" applyBorder="1" applyAlignment="1">
      <alignment horizontal="center" vertical="center"/>
    </xf>
    <xf numFmtId="10" fontId="30" fillId="28" borderId="7" xfId="1" applyNumberFormat="1" applyFont="1" applyFill="1" applyBorder="1" applyAlignment="1">
      <alignment horizontal="center" vertical="center"/>
    </xf>
    <xf numFmtId="0" fontId="14" fillId="23" borderId="35" xfId="0" applyFont="1" applyFill="1" applyBorder="1" applyAlignment="1">
      <alignment horizontal="center"/>
    </xf>
    <xf numFmtId="0" fontId="30" fillId="25" borderId="35" xfId="0" applyFont="1" applyFill="1" applyBorder="1" applyAlignment="1">
      <alignment horizontal="center" vertical="center"/>
    </xf>
    <xf numFmtId="1" fontId="30" fillId="25" borderId="35" xfId="0" applyNumberFormat="1" applyFont="1" applyFill="1" applyBorder="1" applyAlignment="1">
      <alignment horizontal="center" vertical="center"/>
    </xf>
    <xf numFmtId="166" fontId="30" fillId="25" borderId="35" xfId="1" applyNumberFormat="1" applyFont="1" applyFill="1" applyBorder="1" applyAlignment="1">
      <alignment horizontal="center" vertical="center"/>
    </xf>
    <xf numFmtId="10" fontId="30" fillId="25" borderId="35" xfId="1" applyNumberFormat="1" applyFont="1" applyFill="1" applyBorder="1" applyAlignment="1">
      <alignment horizontal="center" vertical="center"/>
    </xf>
    <xf numFmtId="10" fontId="10" fillId="32" borderId="55" xfId="0" applyNumberFormat="1" applyFont="1" applyFill="1" applyBorder="1" applyAlignment="1">
      <alignment horizontal="center"/>
    </xf>
    <xf numFmtId="4" fontId="10" fillId="32" borderId="55" xfId="0" applyNumberFormat="1" applyFont="1" applyFill="1" applyBorder="1" applyAlignment="1">
      <alignment horizontal="center"/>
    </xf>
    <xf numFmtId="0" fontId="22" fillId="13" borderId="31" xfId="0" applyFont="1" applyFill="1" applyBorder="1" applyAlignment="1">
      <alignment horizontal="center" vertical="center"/>
    </xf>
    <xf numFmtId="0" fontId="30" fillId="27" borderId="31" xfId="0" applyFont="1" applyFill="1" applyBorder="1" applyAlignment="1">
      <alignment horizontal="center" vertical="center"/>
    </xf>
    <xf numFmtId="1" fontId="30" fillId="27" borderId="31" xfId="0" applyNumberFormat="1" applyFont="1" applyFill="1" applyBorder="1" applyAlignment="1">
      <alignment horizontal="center" vertical="center"/>
    </xf>
    <xf numFmtId="166" fontId="30" fillId="27" borderId="31" xfId="1" applyNumberFormat="1" applyFont="1" applyFill="1" applyBorder="1" applyAlignment="1">
      <alignment horizontal="center" vertical="center"/>
    </xf>
    <xf numFmtId="10" fontId="30" fillId="27" borderId="31" xfId="1" applyNumberFormat="1" applyFont="1" applyFill="1" applyBorder="1" applyAlignment="1">
      <alignment horizontal="center" vertical="center"/>
    </xf>
    <xf numFmtId="0" fontId="25" fillId="35" borderId="23" xfId="0" applyFont="1" applyFill="1" applyBorder="1" applyAlignment="1">
      <alignment horizontal="center" vertical="center"/>
    </xf>
    <xf numFmtId="0" fontId="25" fillId="35" borderId="33" xfId="0" applyFont="1" applyFill="1" applyBorder="1" applyAlignment="1">
      <alignment horizontal="center" vertical="center"/>
    </xf>
    <xf numFmtId="0" fontId="25" fillId="35" borderId="19" xfId="0" applyFont="1" applyFill="1" applyBorder="1" applyAlignment="1">
      <alignment horizontal="center" vertical="center"/>
    </xf>
    <xf numFmtId="0" fontId="25" fillId="35" borderId="20" xfId="0" applyFont="1" applyFill="1" applyBorder="1" applyAlignment="1">
      <alignment horizontal="center" vertical="center"/>
    </xf>
    <xf numFmtId="3" fontId="25" fillId="12" borderId="45" xfId="0" applyNumberFormat="1" applyFont="1" applyFill="1" applyBorder="1" applyAlignment="1">
      <alignment horizontal="center" vertical="center"/>
    </xf>
    <xf numFmtId="3" fontId="25" fillId="12" borderId="23" xfId="0" applyNumberFormat="1" applyFont="1" applyFill="1" applyBorder="1" applyAlignment="1">
      <alignment horizontal="center" vertical="center"/>
    </xf>
    <xf numFmtId="3" fontId="25" fillId="12" borderId="23" xfId="0" quotePrefix="1" applyNumberFormat="1" applyFont="1" applyFill="1" applyBorder="1" applyAlignment="1">
      <alignment horizontal="center" vertical="center"/>
    </xf>
    <xf numFmtId="3" fontId="25" fillId="12" borderId="33" xfId="0" applyNumberFormat="1" applyFont="1" applyFill="1" applyBorder="1" applyAlignment="1">
      <alignment horizontal="center" vertical="center"/>
    </xf>
    <xf numFmtId="3" fontId="25" fillId="12" borderId="42" xfId="0" applyNumberFormat="1" applyFont="1" applyFill="1" applyBorder="1" applyAlignment="1">
      <alignment horizontal="center" vertical="center"/>
    </xf>
    <xf numFmtId="3" fontId="25" fillId="12" borderId="20" xfId="0" applyNumberFormat="1" applyFont="1" applyFill="1" applyBorder="1" applyAlignment="1">
      <alignment horizontal="center" vertical="center"/>
    </xf>
    <xf numFmtId="3" fontId="25" fillId="12" borderId="16" xfId="0" applyNumberFormat="1" applyFont="1" applyFill="1" applyBorder="1" applyAlignment="1">
      <alignment horizontal="center" vertical="center"/>
    </xf>
    <xf numFmtId="3" fontId="0" fillId="0" borderId="0" xfId="0" applyNumberFormat="1" applyFont="1" applyAlignment="1">
      <alignment horizontal="center" vertical="center"/>
    </xf>
    <xf numFmtId="10" fontId="33" fillId="0" borderId="45" xfId="1" applyNumberFormat="1" applyFont="1" applyBorder="1" applyAlignment="1">
      <alignment horizontal="center" vertical="center"/>
    </xf>
    <xf numFmtId="10" fontId="33" fillId="0" borderId="41" xfId="1" applyNumberFormat="1" applyFont="1" applyBorder="1" applyAlignment="1">
      <alignment horizontal="center" vertical="center"/>
    </xf>
    <xf numFmtId="10" fontId="33" fillId="0" borderId="32" xfId="1" applyNumberFormat="1" applyFont="1" applyBorder="1" applyAlignment="1">
      <alignment horizontal="center" vertical="center"/>
    </xf>
    <xf numFmtId="10" fontId="33" fillId="0" borderId="29" xfId="1" applyNumberFormat="1" applyFont="1" applyBorder="1" applyAlignment="1">
      <alignment horizontal="center" vertical="center"/>
    </xf>
    <xf numFmtId="10" fontId="33" fillId="0" borderId="18" xfId="1" applyNumberFormat="1" applyFont="1" applyBorder="1" applyAlignment="1">
      <alignment horizontal="center" vertical="center"/>
    </xf>
    <xf numFmtId="10" fontId="33" fillId="0" borderId="42" xfId="1" applyNumberFormat="1" applyFont="1" applyBorder="1" applyAlignment="1">
      <alignment horizontal="center" vertical="center"/>
    </xf>
    <xf numFmtId="10" fontId="33" fillId="0" borderId="22" xfId="1" applyNumberFormat="1" applyFont="1" applyBorder="1" applyAlignment="1">
      <alignment horizontal="center" vertical="center"/>
    </xf>
    <xf numFmtId="10" fontId="0" fillId="0" borderId="0" xfId="0" applyNumberFormat="1" applyFont="1" applyAlignment="1"/>
    <xf numFmtId="10" fontId="10" fillId="25" borderId="3" xfId="0" applyNumberFormat="1" applyFont="1" applyFill="1" applyBorder="1" applyAlignment="1">
      <alignment horizontal="center" vertical="center"/>
    </xf>
    <xf numFmtId="10" fontId="10" fillId="24" borderId="3" xfId="0" applyNumberFormat="1" applyFont="1" applyFill="1" applyBorder="1" applyAlignment="1">
      <alignment horizontal="center" vertical="center"/>
    </xf>
    <xf numFmtId="10" fontId="10" fillId="27" borderId="3" xfId="0" applyNumberFormat="1" applyFont="1" applyFill="1" applyBorder="1" applyAlignment="1">
      <alignment horizontal="center" vertical="center"/>
    </xf>
    <xf numFmtId="10" fontId="10" fillId="28" borderId="3" xfId="0" applyNumberFormat="1" applyFont="1" applyFill="1" applyBorder="1" applyAlignment="1">
      <alignment horizontal="center" vertical="center"/>
    </xf>
    <xf numFmtId="164" fontId="5" fillId="3" borderId="0" xfId="0" applyNumberFormat="1" applyFont="1" applyFill="1" applyBorder="1" applyAlignment="1">
      <alignment horizontal="center" vertical="center" wrapText="1"/>
    </xf>
    <xf numFmtId="164" fontId="9" fillId="4" borderId="0" xfId="0" applyNumberFormat="1" applyFont="1" applyFill="1" applyBorder="1" applyAlignment="1">
      <alignment horizontal="center" vertical="center" wrapText="1"/>
    </xf>
    <xf numFmtId="10" fontId="3" fillId="7" borderId="55" xfId="0" applyNumberFormat="1" applyFont="1" applyFill="1" applyBorder="1" applyAlignment="1">
      <alignment horizontal="center" vertical="center"/>
    </xf>
    <xf numFmtId="4" fontId="3" fillId="7" borderId="55" xfId="0" applyNumberFormat="1" applyFont="1" applyFill="1" applyBorder="1" applyAlignment="1">
      <alignment horizontal="center" vertical="center"/>
    </xf>
    <xf numFmtId="10" fontId="3" fillId="7" borderId="58" xfId="0" applyNumberFormat="1" applyFont="1" applyFill="1" applyBorder="1" applyAlignment="1">
      <alignment horizontal="center" vertical="center"/>
    </xf>
    <xf numFmtId="10" fontId="10" fillId="25" borderId="15" xfId="0" applyNumberFormat="1" applyFont="1" applyFill="1" applyBorder="1" applyAlignment="1">
      <alignment horizontal="center" vertical="center"/>
    </xf>
    <xf numFmtId="4" fontId="10" fillId="23" borderId="15" xfId="0" applyNumberFormat="1" applyFont="1" applyFill="1" applyBorder="1" applyAlignment="1">
      <alignment horizontal="center"/>
    </xf>
    <xf numFmtId="10" fontId="10" fillId="23" borderId="15" xfId="0" applyNumberFormat="1" applyFont="1" applyFill="1" applyBorder="1" applyAlignment="1">
      <alignment horizontal="center"/>
    </xf>
    <xf numFmtId="10" fontId="10" fillId="23" borderId="16" xfId="0" applyNumberFormat="1" applyFont="1" applyFill="1" applyBorder="1" applyAlignment="1">
      <alignment horizontal="center"/>
    </xf>
    <xf numFmtId="0" fontId="26" fillId="7" borderId="54" xfId="0" applyFont="1" applyFill="1" applyBorder="1" applyAlignment="1">
      <alignment horizontal="center" vertical="center"/>
    </xf>
    <xf numFmtId="3" fontId="12" fillId="7" borderId="58" xfId="0" applyNumberFormat="1" applyFont="1" applyFill="1" applyBorder="1" applyAlignment="1">
      <alignment horizontal="center" vertical="center"/>
    </xf>
    <xf numFmtId="0" fontId="25" fillId="26" borderId="13" xfId="0" applyFont="1" applyFill="1" applyBorder="1" applyAlignment="1">
      <alignment horizontal="center" vertical="center"/>
    </xf>
    <xf numFmtId="3" fontId="10" fillId="26" borderId="12" xfId="0" applyNumberFormat="1" applyFont="1" applyFill="1" applyBorder="1" applyAlignment="1">
      <alignment horizontal="center" vertical="center"/>
    </xf>
    <xf numFmtId="3" fontId="14" fillId="26" borderId="12" xfId="0" applyNumberFormat="1" applyFont="1" applyFill="1" applyBorder="1" applyAlignment="1">
      <alignment horizontal="center" vertical="center"/>
    </xf>
    <xf numFmtId="3" fontId="10" fillId="23" borderId="12" xfId="0" applyNumberFormat="1" applyFont="1" applyFill="1" applyBorder="1" applyAlignment="1">
      <alignment horizontal="center"/>
    </xf>
    <xf numFmtId="0" fontId="15" fillId="23" borderId="14" xfId="0" applyFont="1" applyFill="1" applyBorder="1" applyAlignment="1">
      <alignment horizontal="center"/>
    </xf>
    <xf numFmtId="3" fontId="10" fillId="23" borderId="16" xfId="0" applyNumberFormat="1" applyFont="1" applyFill="1" applyBorder="1" applyAlignment="1">
      <alignment horizontal="center"/>
    </xf>
    <xf numFmtId="10" fontId="10" fillId="27" borderId="55" xfId="0" applyNumberFormat="1" applyFont="1" applyFill="1" applyBorder="1" applyAlignment="1">
      <alignment horizontal="center" vertical="center"/>
    </xf>
    <xf numFmtId="10" fontId="10" fillId="32" borderId="58" xfId="0" applyNumberFormat="1" applyFont="1" applyFill="1" applyBorder="1" applyAlignment="1">
      <alignment horizontal="center"/>
    </xf>
    <xf numFmtId="164" fontId="5" fillId="30" borderId="49" xfId="0" applyNumberFormat="1" applyFont="1" applyFill="1" applyBorder="1" applyAlignment="1">
      <alignment horizontal="center" vertical="center" wrapText="1"/>
    </xf>
    <xf numFmtId="164" fontId="5" fillId="30" borderId="50" xfId="0" applyNumberFormat="1" applyFont="1" applyFill="1" applyBorder="1" applyAlignment="1">
      <alignment horizontal="center" vertical="center" wrapText="1"/>
    </xf>
    <xf numFmtId="0" fontId="0" fillId="0" borderId="7" xfId="0" applyFont="1" applyBorder="1" applyAlignment="1"/>
    <xf numFmtId="0" fontId="0" fillId="0" borderId="0" xfId="0" applyFont="1" applyAlignment="1"/>
    <xf numFmtId="10" fontId="3" fillId="7" borderId="60" xfId="0" applyNumberFormat="1" applyFont="1" applyFill="1" applyBorder="1" applyAlignment="1">
      <alignment horizontal="center" vertical="center"/>
    </xf>
    <xf numFmtId="10" fontId="10" fillId="36" borderId="7" xfId="0" applyNumberFormat="1" applyFont="1" applyFill="1" applyBorder="1" applyAlignment="1">
      <alignment horizontal="center" vertical="center"/>
    </xf>
    <xf numFmtId="10" fontId="10" fillId="37" borderId="7" xfId="0" applyNumberFormat="1" applyFont="1" applyFill="1" applyBorder="1" applyAlignment="1">
      <alignment horizontal="center" vertical="center"/>
    </xf>
    <xf numFmtId="10" fontId="10" fillId="36" borderId="20" xfId="0" applyNumberFormat="1" applyFont="1" applyFill="1" applyBorder="1" applyAlignment="1">
      <alignment horizontal="center" vertical="center"/>
    </xf>
    <xf numFmtId="0" fontId="13" fillId="0" borderId="35" xfId="0" applyFont="1" applyBorder="1" applyAlignment="1">
      <alignment horizontal="center" vertical="center"/>
    </xf>
    <xf numFmtId="0" fontId="13" fillId="0" borderId="30" xfId="0" applyFont="1" applyBorder="1" applyAlignment="1">
      <alignment horizontal="center" vertical="center"/>
    </xf>
    <xf numFmtId="0" fontId="13" fillId="0" borderId="31" xfId="0" applyFont="1" applyBorder="1" applyAlignment="1">
      <alignment horizontal="center" vertical="center"/>
    </xf>
    <xf numFmtId="0" fontId="13" fillId="0" borderId="32" xfId="0" applyFont="1" applyBorder="1" applyAlignment="1">
      <alignment horizontal="center" vertical="center"/>
    </xf>
    <xf numFmtId="0" fontId="13" fillId="0" borderId="17" xfId="0" applyFont="1" applyBorder="1" applyAlignment="1">
      <alignment horizontal="center" vertical="center"/>
    </xf>
    <xf numFmtId="0" fontId="13" fillId="0" borderId="18" xfId="0" applyFont="1" applyBorder="1" applyAlignment="1">
      <alignment horizontal="center" vertical="center"/>
    </xf>
    <xf numFmtId="0" fontId="13" fillId="0" borderId="23" xfId="0" applyFont="1" applyBorder="1" applyAlignment="1">
      <alignment horizontal="center" vertical="center"/>
    </xf>
    <xf numFmtId="16" fontId="11" fillId="5" borderId="19" xfId="0" applyNumberFormat="1" applyFont="1" applyFill="1" applyBorder="1" applyAlignment="1">
      <alignment horizontal="center" vertical="center"/>
    </xf>
    <xf numFmtId="16" fontId="11" fillId="5" borderId="20" xfId="0" applyNumberFormat="1" applyFont="1" applyFill="1" applyBorder="1" applyAlignment="1">
      <alignment horizontal="center" vertical="center"/>
    </xf>
    <xf numFmtId="164" fontId="11" fillId="5" borderId="20" xfId="0" applyNumberFormat="1" applyFont="1" applyFill="1" applyBorder="1" applyAlignment="1">
      <alignment horizontal="center" vertical="center"/>
    </xf>
    <xf numFmtId="16" fontId="11" fillId="6" borderId="20" xfId="0" applyNumberFormat="1" applyFont="1" applyFill="1" applyBorder="1" applyAlignment="1">
      <alignment horizontal="center" vertical="center"/>
    </xf>
    <xf numFmtId="164" fontId="11" fillId="6" borderId="20" xfId="0" applyNumberFormat="1" applyFont="1" applyFill="1" applyBorder="1" applyAlignment="1">
      <alignment horizontal="center" vertical="center"/>
    </xf>
    <xf numFmtId="164" fontId="11" fillId="6" borderId="21" xfId="0" applyNumberFormat="1" applyFont="1" applyFill="1" applyBorder="1" applyAlignment="1">
      <alignment horizontal="center" vertical="center"/>
    </xf>
    <xf numFmtId="0" fontId="12" fillId="8" borderId="8" xfId="0" applyFont="1" applyFill="1" applyBorder="1" applyAlignment="1">
      <alignment horizontal="center"/>
    </xf>
    <xf numFmtId="3" fontId="13" fillId="0" borderId="7" xfId="0" applyNumberFormat="1" applyFont="1" applyBorder="1" applyAlignment="1">
      <alignment horizontal="center"/>
    </xf>
    <xf numFmtId="1" fontId="13" fillId="0" borderId="7" xfId="0" applyNumberFormat="1" applyFont="1" applyBorder="1" applyAlignment="1">
      <alignment horizontal="center"/>
    </xf>
    <xf numFmtId="1" fontId="33" fillId="0" borderId="44" xfId="0" applyNumberFormat="1" applyFont="1" applyBorder="1" applyAlignment="1">
      <alignment horizontal="center" vertical="center"/>
    </xf>
    <xf numFmtId="1" fontId="33" fillId="0" borderId="11" xfId="0" applyNumberFormat="1" applyFont="1" applyBorder="1" applyAlignment="1">
      <alignment horizontal="center" vertical="center"/>
    </xf>
    <xf numFmtId="1" fontId="33" fillId="0" borderId="62" xfId="0" applyNumberFormat="1" applyFont="1" applyBorder="1" applyAlignment="1">
      <alignment horizontal="center" vertical="center"/>
    </xf>
    <xf numFmtId="1" fontId="33" fillId="0" borderId="0" xfId="0" applyNumberFormat="1" applyFont="1" applyBorder="1" applyAlignment="1">
      <alignment horizontal="center" vertical="center"/>
    </xf>
    <xf numFmtId="1" fontId="33" fillId="0" borderId="43" xfId="0" applyNumberFormat="1" applyFont="1" applyBorder="1" applyAlignment="1">
      <alignment horizontal="center" vertical="center"/>
    </xf>
    <xf numFmtId="167" fontId="33" fillId="0" borderId="27" xfId="0" applyNumberFormat="1" applyFont="1" applyBorder="1" applyAlignment="1">
      <alignment horizontal="center" vertical="center"/>
    </xf>
    <xf numFmtId="167" fontId="33" fillId="0" borderId="63" xfId="0" applyNumberFormat="1" applyFont="1" applyBorder="1" applyAlignment="1">
      <alignment horizontal="center" vertical="center"/>
    </xf>
    <xf numFmtId="167" fontId="33" fillId="0" borderId="38" xfId="0" applyNumberFormat="1" applyFont="1" applyBorder="1" applyAlignment="1">
      <alignment horizontal="center" vertical="center"/>
    </xf>
    <xf numFmtId="167" fontId="33" fillId="0" borderId="31" xfId="0" applyNumberFormat="1" applyFont="1" applyBorder="1" applyAlignment="1">
      <alignment horizontal="center" vertical="center"/>
    </xf>
    <xf numFmtId="167" fontId="33" fillId="0" borderId="32" xfId="0" applyNumberFormat="1" applyFont="1" applyBorder="1" applyAlignment="1">
      <alignment horizontal="center" vertical="center"/>
    </xf>
    <xf numFmtId="167" fontId="33" fillId="0" borderId="28" xfId="0" applyNumberFormat="1" applyFont="1" applyBorder="1" applyAlignment="1">
      <alignment horizontal="center" vertical="center"/>
    </xf>
    <xf numFmtId="167" fontId="33" fillId="0" borderId="25" xfId="0" applyNumberFormat="1" applyFont="1" applyBorder="1" applyAlignment="1">
      <alignment horizontal="center" vertical="center"/>
    </xf>
    <xf numFmtId="167" fontId="33" fillId="0" borderId="43" xfId="0" applyNumberFormat="1" applyFont="1" applyBorder="1" applyAlignment="1">
      <alignment horizontal="center" vertical="center"/>
    </xf>
    <xf numFmtId="167" fontId="33" fillId="0" borderId="50" xfId="0" applyNumberFormat="1" applyFont="1" applyBorder="1" applyAlignment="1">
      <alignment horizontal="center" vertical="center"/>
    </xf>
    <xf numFmtId="10" fontId="33" fillId="0" borderId="59" xfId="1" applyNumberFormat="1" applyFont="1" applyBorder="1" applyAlignment="1">
      <alignment horizontal="center" vertical="center"/>
    </xf>
    <xf numFmtId="0" fontId="25" fillId="35" borderId="44" xfId="0" applyFont="1" applyFill="1" applyBorder="1" applyAlignment="1">
      <alignment horizontal="center" vertical="center"/>
    </xf>
    <xf numFmtId="0" fontId="25" fillId="35" borderId="26" xfId="0" applyFont="1" applyFill="1" applyBorder="1" applyAlignment="1">
      <alignment horizontal="center" vertical="center"/>
    </xf>
    <xf numFmtId="1" fontId="33" fillId="0" borderId="24" xfId="0" applyNumberFormat="1" applyFont="1" applyBorder="1" applyAlignment="1">
      <alignment horizontal="center" vertical="center"/>
    </xf>
    <xf numFmtId="10" fontId="33" fillId="0" borderId="41" xfId="0" applyNumberFormat="1" applyFont="1" applyBorder="1" applyAlignment="1">
      <alignment horizontal="center" vertical="center"/>
    </xf>
    <xf numFmtId="10" fontId="33" fillId="0" borderId="29" xfId="0" applyNumberFormat="1" applyFont="1" applyBorder="1" applyAlignment="1">
      <alignment horizontal="center" vertical="center"/>
    </xf>
    <xf numFmtId="10" fontId="33" fillId="0" borderId="42" xfId="0" applyNumberFormat="1" applyFont="1" applyBorder="1" applyAlignment="1">
      <alignment horizontal="center" vertical="center"/>
    </xf>
    <xf numFmtId="0" fontId="0" fillId="0" borderId="0" xfId="0" applyFont="1" applyAlignment="1"/>
    <xf numFmtId="0" fontId="0" fillId="13" borderId="0" xfId="0" applyFont="1" applyFill="1" applyAlignment="1"/>
    <xf numFmtId="16" fontId="0" fillId="13" borderId="0" xfId="0" applyNumberFormat="1" applyFont="1" applyFill="1" applyAlignment="1"/>
    <xf numFmtId="164" fontId="0" fillId="13" borderId="0" xfId="0" applyNumberFormat="1" applyFont="1" applyFill="1" applyAlignment="1"/>
    <xf numFmtId="0" fontId="0" fillId="36" borderId="0" xfId="0" applyFont="1" applyFill="1" applyAlignment="1"/>
    <xf numFmtId="16" fontId="0" fillId="36" borderId="0" xfId="0" applyNumberFormat="1" applyFont="1" applyFill="1" applyAlignment="1"/>
    <xf numFmtId="164" fontId="0" fillId="36" borderId="0" xfId="0" applyNumberFormat="1" applyFont="1" applyFill="1" applyAlignment="1"/>
    <xf numFmtId="0" fontId="0" fillId="0" borderId="7" xfId="0" applyFont="1" applyBorder="1" applyAlignment="1"/>
    <xf numFmtId="0" fontId="0" fillId="0" borderId="0" xfId="0" applyFont="1" applyAlignment="1"/>
    <xf numFmtId="0" fontId="0" fillId="0" borderId="7" xfId="0" applyFont="1" applyBorder="1" applyAlignment="1">
      <alignment horizontal="center" vertical="center"/>
    </xf>
    <xf numFmtId="0" fontId="0" fillId="0" borderId="7" xfId="0" applyFont="1" applyBorder="1" applyAlignment="1"/>
    <xf numFmtId="0" fontId="0" fillId="0" borderId="0" xfId="0" applyFont="1" applyAlignment="1"/>
    <xf numFmtId="0" fontId="10" fillId="6" borderId="73" xfId="0" applyFont="1" applyFill="1" applyBorder="1" applyAlignment="1">
      <alignment horizontal="center"/>
    </xf>
    <xf numFmtId="3" fontId="13" fillId="0" borderId="28" xfId="0" applyNumberFormat="1" applyFont="1" applyBorder="1" applyAlignment="1">
      <alignment horizontal="center" vertical="center"/>
    </xf>
    <xf numFmtId="0" fontId="25" fillId="0" borderId="0" xfId="0" applyFont="1" applyFill="1" applyBorder="1" applyAlignment="1">
      <alignment horizontal="center" vertical="center"/>
    </xf>
    <xf numFmtId="9" fontId="52" fillId="69" borderId="0" xfId="0" quotePrefix="1" applyNumberFormat="1" applyFont="1" applyFill="1" applyAlignment="1"/>
    <xf numFmtId="0" fontId="53" fillId="69" borderId="0" xfId="0" applyFont="1" applyFill="1" applyAlignment="1">
      <alignment horizontal="center" vertical="center"/>
    </xf>
    <xf numFmtId="1" fontId="0" fillId="0" borderId="7" xfId="0" applyNumberFormat="1" applyFont="1" applyBorder="1" applyAlignment="1">
      <alignment horizontal="center" vertical="center"/>
    </xf>
    <xf numFmtId="3" fontId="13" fillId="0" borderId="7" xfId="0" applyNumberFormat="1" applyFont="1" applyBorder="1" applyAlignment="1">
      <alignment horizontal="center" vertical="center"/>
    </xf>
    <xf numFmtId="0" fontId="0" fillId="0" borderId="7" xfId="0" applyFont="1" applyBorder="1" applyAlignment="1"/>
    <xf numFmtId="0" fontId="25" fillId="12" borderId="7" xfId="0" applyFont="1" applyFill="1" applyBorder="1" applyAlignment="1">
      <alignment horizontal="center" vertical="center"/>
    </xf>
    <xf numFmtId="0" fontId="0" fillId="0" borderId="0" xfId="0" applyFont="1" applyAlignment="1"/>
    <xf numFmtId="1" fontId="33" fillId="0" borderId="50" xfId="0" applyNumberFormat="1" applyFont="1" applyBorder="1" applyAlignment="1">
      <alignment horizontal="center" vertical="center"/>
    </xf>
    <xf numFmtId="1" fontId="33" fillId="0" borderId="49" xfId="0" applyNumberFormat="1" applyFont="1" applyBorder="1" applyAlignment="1">
      <alignment horizontal="center" vertical="center"/>
    </xf>
    <xf numFmtId="2" fontId="33" fillId="0" borderId="49" xfId="1" applyNumberFormat="1" applyFont="1" applyBorder="1" applyAlignment="1">
      <alignment horizontal="center" vertical="center"/>
    </xf>
    <xf numFmtId="2" fontId="33" fillId="0" borderId="43" xfId="1" applyNumberFormat="1" applyFont="1" applyBorder="1" applyAlignment="1">
      <alignment horizontal="center" vertical="center"/>
    </xf>
    <xf numFmtId="10" fontId="33" fillId="0" borderId="59" xfId="0" applyNumberFormat="1" applyFont="1" applyBorder="1" applyAlignment="1">
      <alignment horizontal="center" vertical="center"/>
    </xf>
    <xf numFmtId="10" fontId="33" fillId="0" borderId="50" xfId="0" applyNumberFormat="1" applyFont="1" applyBorder="1" applyAlignment="1">
      <alignment horizontal="center" vertical="center"/>
    </xf>
    <xf numFmtId="0" fontId="13" fillId="0" borderId="49" xfId="0" applyFont="1" applyBorder="1" applyAlignment="1">
      <alignment horizontal="center" vertical="center"/>
    </xf>
    <xf numFmtId="0" fontId="13" fillId="0" borderId="43" xfId="0" applyFont="1" applyBorder="1" applyAlignment="1">
      <alignment horizontal="center" vertical="center"/>
    </xf>
    <xf numFmtId="10" fontId="10" fillId="28" borderId="74" xfId="0" applyNumberFormat="1" applyFont="1" applyFill="1" applyBorder="1" applyAlignment="1">
      <alignment horizontal="center" vertical="center"/>
    </xf>
    <xf numFmtId="4" fontId="10" fillId="31" borderId="74" xfId="0" applyNumberFormat="1" applyFont="1" applyFill="1" applyBorder="1" applyAlignment="1">
      <alignment horizontal="center"/>
    </xf>
    <xf numFmtId="10" fontId="10" fillId="31" borderId="74" xfId="0" applyNumberFormat="1" applyFont="1" applyFill="1" applyBorder="1" applyAlignment="1">
      <alignment horizontal="center"/>
    </xf>
    <xf numFmtId="10" fontId="10" fillId="31" borderId="33" xfId="0" applyNumberFormat="1" applyFont="1" applyFill="1" applyBorder="1" applyAlignment="1">
      <alignment horizontal="center"/>
    </xf>
    <xf numFmtId="0" fontId="25" fillId="69" borderId="17" xfId="0" applyFont="1" applyFill="1" applyBorder="1" applyAlignment="1">
      <alignment horizontal="center" vertical="center"/>
    </xf>
    <xf numFmtId="0" fontId="25" fillId="69" borderId="7" xfId="0" applyFont="1" applyFill="1" applyBorder="1" applyAlignment="1">
      <alignment horizontal="center" vertical="center"/>
    </xf>
    <xf numFmtId="17" fontId="25" fillId="13" borderId="7" xfId="0" quotePrefix="1" applyNumberFormat="1" applyFont="1" applyFill="1" applyBorder="1" applyAlignment="1">
      <alignment horizontal="center" vertical="center"/>
    </xf>
    <xf numFmtId="0" fontId="25" fillId="35" borderId="7" xfId="0" applyFont="1" applyFill="1" applyBorder="1" applyAlignment="1">
      <alignment horizontal="center" vertical="center"/>
    </xf>
    <xf numFmtId="0" fontId="25" fillId="13" borderId="7" xfId="0" applyFont="1" applyFill="1" applyBorder="1" applyAlignment="1">
      <alignment horizontal="center" vertical="center"/>
    </xf>
    <xf numFmtId="10" fontId="33" fillId="0" borderId="11" xfId="0" applyNumberFormat="1" applyFont="1" applyBorder="1" applyAlignment="1">
      <alignment horizontal="center" vertical="center"/>
    </xf>
    <xf numFmtId="10" fontId="33" fillId="0" borderId="62" xfId="0" applyNumberFormat="1" applyFont="1" applyBorder="1" applyAlignment="1">
      <alignment horizontal="center" vertical="center"/>
    </xf>
    <xf numFmtId="10" fontId="33" fillId="0" borderId="38" xfId="0" applyNumberFormat="1" applyFont="1" applyBorder="1" applyAlignment="1">
      <alignment horizontal="center" vertical="center"/>
    </xf>
    <xf numFmtId="10" fontId="33" fillId="0" borderId="24" xfId="0" applyNumberFormat="1" applyFont="1" applyBorder="1" applyAlignment="1">
      <alignment horizontal="center" vertical="center"/>
    </xf>
    <xf numFmtId="2" fontId="33" fillId="0" borderId="57" xfId="1" applyNumberFormat="1" applyFont="1" applyBorder="1" applyAlignment="1">
      <alignment horizontal="center" vertical="center"/>
    </xf>
    <xf numFmtId="2" fontId="33" fillId="0" borderId="62" xfId="1" applyNumberFormat="1" applyFont="1" applyBorder="1" applyAlignment="1">
      <alignment horizontal="center" vertical="center"/>
    </xf>
    <xf numFmtId="2" fontId="33" fillId="0" borderId="75" xfId="1" applyNumberFormat="1" applyFont="1" applyBorder="1" applyAlignment="1">
      <alignment horizontal="center" vertical="center"/>
    </xf>
    <xf numFmtId="2" fontId="33" fillId="0" borderId="32" xfId="1" applyNumberFormat="1" applyFont="1" applyBorder="1" applyAlignment="1">
      <alignment horizontal="center" vertical="center"/>
    </xf>
    <xf numFmtId="2" fontId="33" fillId="0" borderId="24" xfId="1" applyNumberFormat="1" applyFont="1" applyBorder="1" applyAlignment="1">
      <alignment horizontal="center" vertical="center"/>
    </xf>
    <xf numFmtId="2" fontId="33" fillId="0" borderId="50" xfId="1" applyNumberFormat="1" applyFont="1" applyBorder="1" applyAlignment="1">
      <alignment horizontal="center" vertical="center"/>
    </xf>
    <xf numFmtId="10" fontId="33" fillId="0" borderId="45" xfId="0" applyNumberFormat="1" applyFont="1" applyBorder="1" applyAlignment="1">
      <alignment horizontal="center" vertical="center"/>
    </xf>
    <xf numFmtId="10" fontId="33" fillId="0" borderId="30" xfId="0" applyNumberFormat="1" applyFont="1" applyBorder="1" applyAlignment="1">
      <alignment horizontal="center" vertical="center"/>
    </xf>
    <xf numFmtId="10" fontId="33" fillId="0" borderId="39" xfId="0" applyNumberFormat="1" applyFont="1" applyBorder="1" applyAlignment="1">
      <alignment horizontal="center" vertical="center"/>
    </xf>
    <xf numFmtId="10" fontId="33" fillId="0" borderId="22" xfId="0" applyNumberFormat="1" applyFont="1" applyBorder="1" applyAlignment="1">
      <alignment horizontal="center" vertical="center"/>
    </xf>
    <xf numFmtId="10" fontId="33" fillId="0" borderId="33" xfId="0" applyNumberFormat="1" applyFont="1" applyBorder="1" applyAlignment="1">
      <alignment horizontal="center" vertical="center"/>
    </xf>
    <xf numFmtId="10" fontId="33" fillId="0" borderId="49" xfId="0" applyNumberFormat="1" applyFont="1" applyBorder="1" applyAlignment="1">
      <alignment horizontal="center" vertical="center"/>
    </xf>
    <xf numFmtId="10" fontId="33" fillId="0" borderId="16" xfId="0" applyNumberFormat="1" applyFont="1" applyBorder="1" applyAlignment="1">
      <alignment horizontal="center" vertical="center"/>
    </xf>
    <xf numFmtId="0" fontId="13" fillId="0" borderId="45" xfId="0" applyFont="1" applyBorder="1" applyAlignment="1">
      <alignment horizontal="center" vertical="center"/>
    </xf>
    <xf numFmtId="0" fontId="13" fillId="0" borderId="29" xfId="0" applyFont="1" applyBorder="1" applyAlignment="1">
      <alignment horizontal="center" vertical="center"/>
    </xf>
    <xf numFmtId="0" fontId="13" fillId="0" borderId="53" xfId="0" applyFont="1" applyBorder="1" applyAlignment="1">
      <alignment horizontal="center" vertical="center"/>
    </xf>
    <xf numFmtId="10" fontId="0" fillId="70" borderId="30" xfId="0" applyNumberFormat="1" applyFont="1" applyFill="1" applyBorder="1" applyAlignment="1">
      <alignment horizontal="center" vertical="center"/>
    </xf>
    <xf numFmtId="10" fontId="0" fillId="70" borderId="41" xfId="0" applyNumberFormat="1" applyFont="1" applyFill="1" applyBorder="1" applyAlignment="1">
      <alignment horizontal="center" vertical="center"/>
    </xf>
    <xf numFmtId="10" fontId="0" fillId="70" borderId="32" xfId="1" applyNumberFormat="1" applyFont="1" applyFill="1" applyBorder="1" applyAlignment="1">
      <alignment horizontal="center" vertical="center"/>
    </xf>
    <xf numFmtId="10" fontId="0" fillId="37" borderId="17" xfId="0" applyNumberFormat="1" applyFont="1" applyFill="1" applyBorder="1" applyAlignment="1">
      <alignment horizontal="center" vertical="center"/>
    </xf>
    <xf numFmtId="10" fontId="0" fillId="37" borderId="45" xfId="0" applyNumberFormat="1" applyFont="1" applyFill="1" applyBorder="1" applyAlignment="1">
      <alignment horizontal="center" vertical="center"/>
    </xf>
    <xf numFmtId="2" fontId="0" fillId="37" borderId="7" xfId="0" applyNumberFormat="1" applyFont="1" applyFill="1" applyBorder="1" applyAlignment="1">
      <alignment horizontal="center" vertical="center"/>
    </xf>
    <xf numFmtId="10" fontId="0" fillId="37" borderId="18" xfId="1" applyNumberFormat="1" applyFont="1" applyFill="1" applyBorder="1" applyAlignment="1">
      <alignment horizontal="center" vertical="center"/>
    </xf>
    <xf numFmtId="10" fontId="0" fillId="14" borderId="17" xfId="0" applyNumberFormat="1" applyFont="1" applyFill="1" applyBorder="1" applyAlignment="1">
      <alignment horizontal="center" vertical="center"/>
    </xf>
    <xf numFmtId="2" fontId="0" fillId="14" borderId="7" xfId="0" applyNumberFormat="1" applyFont="1" applyFill="1" applyBorder="1" applyAlignment="1">
      <alignment horizontal="center" vertical="center"/>
    </xf>
    <xf numFmtId="10" fontId="0" fillId="14" borderId="18" xfId="1" applyNumberFormat="1" applyFont="1" applyFill="1" applyBorder="1" applyAlignment="1">
      <alignment horizontal="center" vertical="center"/>
    </xf>
    <xf numFmtId="10" fontId="0" fillId="36" borderId="17" xfId="0" applyNumberFormat="1" applyFont="1" applyFill="1" applyBorder="1" applyAlignment="1">
      <alignment horizontal="center" vertical="center"/>
    </xf>
    <xf numFmtId="10" fontId="0" fillId="36" borderId="45" xfId="0" applyNumberFormat="1" applyFont="1" applyFill="1" applyBorder="1" applyAlignment="1">
      <alignment horizontal="center" vertical="center"/>
    </xf>
    <xf numFmtId="2" fontId="0" fillId="36" borderId="7" xfId="0" applyNumberFormat="1" applyFont="1" applyFill="1" applyBorder="1" applyAlignment="1">
      <alignment horizontal="center" vertical="center"/>
    </xf>
    <xf numFmtId="10" fontId="0" fillId="36" borderId="18" xfId="1" applyNumberFormat="1" applyFont="1" applyFill="1" applyBorder="1" applyAlignment="1">
      <alignment horizontal="center" vertical="center"/>
    </xf>
    <xf numFmtId="10" fontId="0" fillId="36" borderId="19" xfId="0" applyNumberFormat="1" applyFont="1" applyFill="1" applyBorder="1" applyAlignment="1">
      <alignment horizontal="center" vertical="center"/>
    </xf>
    <xf numFmtId="2" fontId="0" fillId="36" borderId="20" xfId="0" applyNumberFormat="1" applyFont="1" applyFill="1" applyBorder="1" applyAlignment="1">
      <alignment horizontal="center" vertical="center"/>
    </xf>
    <xf numFmtId="10" fontId="0" fillId="36" borderId="21" xfId="1" applyNumberFormat="1" applyFont="1" applyFill="1" applyBorder="1" applyAlignment="1">
      <alignment horizontal="center" vertical="center"/>
    </xf>
    <xf numFmtId="10" fontId="0" fillId="13" borderId="30" xfId="0" applyNumberFormat="1" applyFont="1" applyFill="1" applyBorder="1" applyAlignment="1">
      <alignment horizontal="center" vertical="center"/>
    </xf>
    <xf numFmtId="2" fontId="0" fillId="13" borderId="31" xfId="0" applyNumberFormat="1" applyFont="1" applyFill="1" applyBorder="1" applyAlignment="1">
      <alignment horizontal="center" vertical="center"/>
    </xf>
    <xf numFmtId="10" fontId="0" fillId="13" borderId="32" xfId="1" applyNumberFormat="1" applyFont="1" applyFill="1" applyBorder="1" applyAlignment="1">
      <alignment horizontal="center" vertical="center"/>
    </xf>
    <xf numFmtId="10" fontId="0" fillId="13" borderId="17" xfId="0" applyNumberFormat="1" applyFont="1" applyFill="1" applyBorder="1" applyAlignment="1">
      <alignment horizontal="center" vertical="center"/>
    </xf>
    <xf numFmtId="2" fontId="0" fillId="13" borderId="7" xfId="0" applyNumberFormat="1" applyFont="1" applyFill="1" applyBorder="1" applyAlignment="1">
      <alignment horizontal="center" vertical="center"/>
    </xf>
    <xf numFmtId="10" fontId="0" fillId="13" borderId="18" xfId="1" applyNumberFormat="1" applyFont="1" applyFill="1" applyBorder="1" applyAlignment="1">
      <alignment horizontal="center" vertical="center"/>
    </xf>
    <xf numFmtId="0" fontId="16" fillId="0" borderId="0" xfId="0" applyFont="1" applyAlignment="1"/>
    <xf numFmtId="0" fontId="12" fillId="8" borderId="8" xfId="0" applyFont="1" applyFill="1" applyBorder="1" applyAlignment="1">
      <alignment horizontal="left"/>
    </xf>
    <xf numFmtId="0" fontId="25" fillId="12" borderId="35" xfId="0" applyFont="1" applyFill="1" applyBorder="1" applyAlignment="1">
      <alignment horizontal="center" vertical="center"/>
    </xf>
    <xf numFmtId="0" fontId="53" fillId="71" borderId="0" xfId="0" applyFont="1" applyFill="1" applyAlignment="1"/>
    <xf numFmtId="0" fontId="53" fillId="0" borderId="0" xfId="0" applyFont="1" applyAlignment="1"/>
    <xf numFmtId="0" fontId="0" fillId="0" borderId="0" xfId="0" applyFont="1" applyAlignment="1"/>
    <xf numFmtId="0" fontId="22" fillId="13" borderId="30" xfId="0" applyFont="1" applyFill="1" applyBorder="1" applyAlignment="1">
      <alignment horizontal="center" vertical="center"/>
    </xf>
    <xf numFmtId="1" fontId="30" fillId="27" borderId="32" xfId="0" applyNumberFormat="1" applyFont="1" applyFill="1" applyBorder="1" applyAlignment="1">
      <alignment horizontal="center" vertical="center"/>
    </xf>
    <xf numFmtId="0" fontId="22" fillId="13" borderId="17" xfId="0" applyFont="1" applyFill="1" applyBorder="1" applyAlignment="1">
      <alignment horizontal="center" vertical="center"/>
    </xf>
    <xf numFmtId="1" fontId="30" fillId="27" borderId="18" xfId="0" applyNumberFormat="1" applyFont="1" applyFill="1" applyBorder="1" applyAlignment="1">
      <alignment horizontal="center" vertical="center"/>
    </xf>
    <xf numFmtId="1" fontId="18" fillId="14" borderId="17" xfId="2" applyNumberFormat="1" applyFont="1" applyFill="1" applyBorder="1" applyAlignment="1">
      <alignment horizontal="center" vertical="center"/>
    </xf>
    <xf numFmtId="1" fontId="30" fillId="28" borderId="18" xfId="0" applyNumberFormat="1" applyFont="1" applyFill="1" applyBorder="1" applyAlignment="1">
      <alignment horizontal="center" vertical="center"/>
    </xf>
    <xf numFmtId="1" fontId="14" fillId="73" borderId="30" xfId="0" applyNumberFormat="1" applyFont="1" applyFill="1" applyBorder="1" applyAlignment="1">
      <alignment horizontal="center" vertical="center"/>
    </xf>
    <xf numFmtId="1" fontId="14" fillId="73" borderId="17" xfId="0" applyNumberFormat="1" applyFont="1" applyFill="1" applyBorder="1" applyAlignment="1">
      <alignment horizontal="center" vertical="center"/>
    </xf>
    <xf numFmtId="1" fontId="14" fillId="73" borderId="19" xfId="0" applyNumberFormat="1" applyFont="1" applyFill="1" applyBorder="1" applyAlignment="1">
      <alignment horizontal="center" vertical="center"/>
    </xf>
    <xf numFmtId="167" fontId="33" fillId="0" borderId="30" xfId="0" applyNumberFormat="1" applyFont="1" applyBorder="1" applyAlignment="1">
      <alignment horizontal="center" vertical="center"/>
    </xf>
    <xf numFmtId="167" fontId="33" fillId="0" borderId="17" xfId="0" applyNumberFormat="1" applyFont="1" applyBorder="1" applyAlignment="1">
      <alignment horizontal="center" vertical="center"/>
    </xf>
    <xf numFmtId="167" fontId="33" fillId="0" borderId="19" xfId="0" applyNumberFormat="1" applyFont="1" applyBorder="1" applyAlignment="1">
      <alignment horizontal="center" vertical="center"/>
    </xf>
    <xf numFmtId="167" fontId="33" fillId="0" borderId="20" xfId="0" applyNumberFormat="1" applyFont="1" applyBorder="1" applyAlignment="1">
      <alignment horizontal="center" vertical="center"/>
    </xf>
    <xf numFmtId="167" fontId="33" fillId="0" borderId="46" xfId="0" applyNumberFormat="1" applyFont="1" applyBorder="1" applyAlignment="1">
      <alignment horizontal="center" vertical="center"/>
    </xf>
    <xf numFmtId="167" fontId="33" fillId="0" borderId="47" xfId="0" applyNumberFormat="1" applyFont="1" applyBorder="1" applyAlignment="1">
      <alignment horizontal="center" vertical="center"/>
    </xf>
    <xf numFmtId="167" fontId="33" fillId="0" borderId="48" xfId="0" applyNumberFormat="1" applyFont="1" applyBorder="1" applyAlignment="1">
      <alignment horizontal="center" vertical="center"/>
    </xf>
    <xf numFmtId="10" fontId="33" fillId="0" borderId="21" xfId="1" applyNumberFormat="1" applyFont="1" applyBorder="1" applyAlignment="1">
      <alignment horizontal="center" vertical="center"/>
    </xf>
    <xf numFmtId="0" fontId="13" fillId="0" borderId="19" xfId="0" applyFont="1" applyBorder="1" applyAlignment="1">
      <alignment horizontal="center" vertical="center"/>
    </xf>
    <xf numFmtId="0" fontId="13" fillId="0" borderId="20" xfId="0" applyFont="1" applyBorder="1" applyAlignment="1">
      <alignment horizontal="center" vertical="center"/>
    </xf>
    <xf numFmtId="0" fontId="13" fillId="0" borderId="21" xfId="0" applyFont="1" applyBorder="1" applyAlignment="1">
      <alignment horizontal="center" vertical="center"/>
    </xf>
    <xf numFmtId="3" fontId="33" fillId="0" borderId="30" xfId="0" applyNumberFormat="1" applyFont="1" applyBorder="1" applyAlignment="1">
      <alignment horizontal="center" vertical="center"/>
    </xf>
    <xf numFmtId="3" fontId="33" fillId="0" borderId="31" xfId="0" applyNumberFormat="1" applyFont="1" applyBorder="1" applyAlignment="1">
      <alignment horizontal="center" vertical="center"/>
    </xf>
    <xf numFmtId="3" fontId="33" fillId="0" borderId="32" xfId="0" applyNumberFormat="1" applyFont="1" applyBorder="1" applyAlignment="1">
      <alignment horizontal="center" vertical="center"/>
    </xf>
    <xf numFmtId="3" fontId="33" fillId="0" borderId="17" xfId="0" applyNumberFormat="1" applyFont="1" applyBorder="1" applyAlignment="1">
      <alignment horizontal="center" vertical="center"/>
    </xf>
    <xf numFmtId="3" fontId="33" fillId="0" borderId="19" xfId="0" applyNumberFormat="1" applyFont="1" applyBorder="1" applyAlignment="1">
      <alignment horizontal="center" vertical="center"/>
    </xf>
    <xf numFmtId="3" fontId="33" fillId="0" borderId="20" xfId="0" applyNumberFormat="1" applyFont="1" applyBorder="1" applyAlignment="1">
      <alignment horizontal="center" vertical="center"/>
    </xf>
    <xf numFmtId="3" fontId="33" fillId="0" borderId="21" xfId="0" applyNumberFormat="1" applyFont="1" applyBorder="1" applyAlignment="1">
      <alignment horizontal="center" vertical="center"/>
    </xf>
    <xf numFmtId="3" fontId="14" fillId="73" borderId="46" xfId="0" applyNumberFormat="1" applyFont="1" applyFill="1" applyBorder="1" applyAlignment="1">
      <alignment horizontal="center"/>
    </xf>
    <xf numFmtId="3" fontId="14" fillId="73" borderId="47" xfId="0" applyNumberFormat="1" applyFont="1" applyFill="1" applyBorder="1" applyAlignment="1">
      <alignment horizontal="center"/>
    </xf>
    <xf numFmtId="3" fontId="14" fillId="73" borderId="48" xfId="0" applyNumberFormat="1" applyFont="1" applyFill="1" applyBorder="1" applyAlignment="1">
      <alignment horizontal="center"/>
    </xf>
    <xf numFmtId="0" fontId="17" fillId="0" borderId="6" xfId="0" applyFont="1" applyBorder="1" applyAlignment="1">
      <alignment horizontal="left"/>
    </xf>
    <xf numFmtId="0" fontId="17" fillId="0" borderId="6" xfId="0" applyNumberFormat="1" applyFont="1" applyBorder="1"/>
    <xf numFmtId="0" fontId="17" fillId="34" borderId="6" xfId="0" applyNumberFormat="1" applyFont="1" applyFill="1" applyBorder="1"/>
    <xf numFmtId="0" fontId="22" fillId="73" borderId="7" xfId="0" applyFont="1" applyFill="1" applyBorder="1" applyAlignment="1">
      <alignment horizontal="center" vertical="center"/>
    </xf>
    <xf numFmtId="0" fontId="30" fillId="74" borderId="7" xfId="0" applyFont="1" applyFill="1" applyBorder="1" applyAlignment="1">
      <alignment horizontal="center" vertical="center"/>
    </xf>
    <xf numFmtId="1" fontId="30" fillId="74" borderId="7" xfId="0" applyNumberFormat="1" applyFont="1" applyFill="1" applyBorder="1" applyAlignment="1">
      <alignment horizontal="center" vertical="center"/>
    </xf>
    <xf numFmtId="166" fontId="30" fillId="74" borderId="7" xfId="1" applyNumberFormat="1" applyFont="1" applyFill="1" applyBorder="1" applyAlignment="1">
      <alignment horizontal="center" vertical="center"/>
    </xf>
    <xf numFmtId="10" fontId="30" fillId="74" borderId="7" xfId="1" applyNumberFormat="1" applyFont="1" applyFill="1" applyBorder="1" applyAlignment="1">
      <alignment horizontal="center" vertical="center"/>
    </xf>
    <xf numFmtId="1" fontId="18" fillId="73" borderId="30" xfId="2" applyNumberFormat="1" applyFont="1" applyFill="1" applyBorder="1" applyAlignment="1">
      <alignment horizontal="center" vertical="center"/>
    </xf>
    <xf numFmtId="0" fontId="22" fillId="73" borderId="31" xfId="0" applyFont="1" applyFill="1" applyBorder="1" applyAlignment="1">
      <alignment horizontal="center" vertical="center"/>
    </xf>
    <xf numFmtId="0" fontId="30" fillId="74" borderId="31" xfId="0" applyFont="1" applyFill="1" applyBorder="1" applyAlignment="1">
      <alignment horizontal="center" vertical="center"/>
    </xf>
    <xf numFmtId="1" fontId="30" fillId="74" borderId="31" xfId="0" applyNumberFormat="1" applyFont="1" applyFill="1" applyBorder="1" applyAlignment="1">
      <alignment horizontal="center" vertical="center"/>
    </xf>
    <xf numFmtId="166" fontId="30" fillId="74" borderId="31" xfId="1" applyNumberFormat="1" applyFont="1" applyFill="1" applyBorder="1" applyAlignment="1">
      <alignment horizontal="center" vertical="center"/>
    </xf>
    <xf numFmtId="10" fontId="30" fillId="74" borderId="31" xfId="1" applyNumberFormat="1" applyFont="1" applyFill="1" applyBorder="1" applyAlignment="1">
      <alignment horizontal="center" vertical="center"/>
    </xf>
    <xf numFmtId="1" fontId="30" fillId="74" borderId="32" xfId="0" applyNumberFormat="1" applyFont="1" applyFill="1" applyBorder="1" applyAlignment="1">
      <alignment horizontal="center" vertical="center"/>
    </xf>
    <xf numFmtId="1" fontId="18" fillId="73" borderId="17" xfId="2" applyNumberFormat="1" applyFont="1" applyFill="1" applyBorder="1" applyAlignment="1">
      <alignment horizontal="center" vertical="center"/>
    </xf>
    <xf numFmtId="1" fontId="30" fillId="74" borderId="18" xfId="0" applyNumberFormat="1" applyFont="1" applyFill="1" applyBorder="1" applyAlignment="1">
      <alignment horizontal="center" vertical="center"/>
    </xf>
    <xf numFmtId="1" fontId="18" fillId="73" borderId="19" xfId="2" applyNumberFormat="1" applyFont="1" applyFill="1" applyBorder="1" applyAlignment="1">
      <alignment horizontal="center" vertical="center"/>
    </xf>
    <xf numFmtId="0" fontId="22" fillId="73" borderId="20" xfId="0" applyFont="1" applyFill="1" applyBorder="1" applyAlignment="1">
      <alignment horizontal="center" vertical="center"/>
    </xf>
    <xf numFmtId="0" fontId="30" fillId="74" borderId="20" xfId="0" applyFont="1" applyFill="1" applyBorder="1" applyAlignment="1">
      <alignment horizontal="center" vertical="center"/>
    </xf>
    <xf numFmtId="1" fontId="30" fillId="74" borderId="20" xfId="0" applyNumberFormat="1" applyFont="1" applyFill="1" applyBorder="1" applyAlignment="1">
      <alignment horizontal="center" vertical="center"/>
    </xf>
    <xf numFmtId="166" fontId="30" fillId="74" borderId="20" xfId="1" applyNumberFormat="1" applyFont="1" applyFill="1" applyBorder="1" applyAlignment="1">
      <alignment horizontal="center" vertical="center"/>
    </xf>
    <xf numFmtId="10" fontId="30" fillId="74" borderId="20" xfId="1" applyNumberFormat="1" applyFont="1" applyFill="1" applyBorder="1" applyAlignment="1">
      <alignment horizontal="center" vertical="center"/>
    </xf>
    <xf numFmtId="1" fontId="30" fillId="74" borderId="21" xfId="0" applyNumberFormat="1" applyFont="1" applyFill="1" applyBorder="1" applyAlignment="1">
      <alignment horizontal="center" vertical="center"/>
    </xf>
    <xf numFmtId="10" fontId="33" fillId="0" borderId="47" xfId="0" applyNumberFormat="1" applyFont="1" applyBorder="1" applyAlignment="1">
      <alignment horizontal="center" vertical="center"/>
    </xf>
    <xf numFmtId="10" fontId="33" fillId="0" borderId="48" xfId="0" applyNumberFormat="1" applyFont="1" applyBorder="1" applyAlignment="1">
      <alignment horizontal="center" vertical="center"/>
    </xf>
    <xf numFmtId="0" fontId="0" fillId="0" borderId="0" xfId="0" applyFont="1" applyFill="1" applyBorder="1" applyAlignment="1">
      <alignment horizontal="center" vertical="center"/>
    </xf>
    <xf numFmtId="0" fontId="25" fillId="0" borderId="0" xfId="0" applyFont="1" applyAlignment="1">
      <alignment horizontal="left" indent="1"/>
    </xf>
    <xf numFmtId="10" fontId="10" fillId="74" borderId="31" xfId="0" applyNumberFormat="1" applyFont="1" applyFill="1" applyBorder="1" applyAlignment="1">
      <alignment horizontal="center" vertical="center"/>
    </xf>
    <xf numFmtId="4" fontId="10" fillId="75" borderId="31" xfId="0" applyNumberFormat="1" applyFont="1" applyFill="1" applyBorder="1" applyAlignment="1">
      <alignment horizontal="center"/>
    </xf>
    <xf numFmtId="10" fontId="10" fillId="75" borderId="31" xfId="0" applyNumberFormat="1" applyFont="1" applyFill="1" applyBorder="1" applyAlignment="1">
      <alignment horizontal="center"/>
    </xf>
    <xf numFmtId="10" fontId="0" fillId="73" borderId="31" xfId="0" applyNumberFormat="1" applyFont="1" applyFill="1" applyBorder="1" applyAlignment="1">
      <alignment horizontal="center" vertical="center"/>
    </xf>
    <xf numFmtId="2" fontId="0" fillId="73" borderId="31" xfId="0" applyNumberFormat="1" applyFont="1" applyFill="1" applyBorder="1" applyAlignment="1">
      <alignment horizontal="center" vertical="center"/>
    </xf>
    <xf numFmtId="10" fontId="10" fillId="74" borderId="7" xfId="0" applyNumberFormat="1" applyFont="1" applyFill="1" applyBorder="1" applyAlignment="1">
      <alignment horizontal="center" vertical="center"/>
    </xf>
    <xf numFmtId="4" fontId="10" fillId="75" borderId="7" xfId="0" applyNumberFormat="1" applyFont="1" applyFill="1" applyBorder="1" applyAlignment="1">
      <alignment horizontal="center"/>
    </xf>
    <xf numFmtId="10" fontId="10" fillId="75" borderId="7" xfId="0" applyNumberFormat="1" applyFont="1" applyFill="1" applyBorder="1" applyAlignment="1">
      <alignment horizontal="center"/>
    </xf>
    <xf numFmtId="10" fontId="0" fillId="73" borderId="7" xfId="0" applyNumberFormat="1" applyFont="1" applyFill="1" applyBorder="1" applyAlignment="1">
      <alignment horizontal="center" vertical="center"/>
    </xf>
    <xf numFmtId="2" fontId="0" fillId="73" borderId="7" xfId="0" applyNumberFormat="1" applyFont="1" applyFill="1" applyBorder="1" applyAlignment="1">
      <alignment horizontal="center" vertical="center"/>
    </xf>
    <xf numFmtId="10" fontId="0" fillId="73" borderId="18" xfId="1" applyNumberFormat="1" applyFont="1" applyFill="1" applyBorder="1" applyAlignment="1">
      <alignment horizontal="center" vertical="center"/>
    </xf>
    <xf numFmtId="10" fontId="10" fillId="74" borderId="20" xfId="0" applyNumberFormat="1" applyFont="1" applyFill="1" applyBorder="1" applyAlignment="1">
      <alignment horizontal="center" vertical="center"/>
    </xf>
    <xf numFmtId="4" fontId="10" fillId="75" borderId="20" xfId="0" applyNumberFormat="1" applyFont="1" applyFill="1" applyBorder="1" applyAlignment="1">
      <alignment horizontal="center"/>
    </xf>
    <xf numFmtId="10" fontId="10" fillId="75" borderId="20" xfId="0" applyNumberFormat="1" applyFont="1" applyFill="1" applyBorder="1" applyAlignment="1">
      <alignment horizontal="center"/>
    </xf>
    <xf numFmtId="10" fontId="0" fillId="73" borderId="20" xfId="0" applyNumberFormat="1" applyFont="1" applyFill="1" applyBorder="1" applyAlignment="1">
      <alignment horizontal="center" vertical="center"/>
    </xf>
    <xf numFmtId="2" fontId="0" fillId="73" borderId="20" xfId="0" applyNumberFormat="1" applyFont="1" applyFill="1" applyBorder="1" applyAlignment="1">
      <alignment horizontal="center" vertical="center"/>
    </xf>
    <xf numFmtId="10" fontId="0" fillId="73" borderId="21" xfId="1" applyNumberFormat="1" applyFont="1" applyFill="1" applyBorder="1" applyAlignment="1">
      <alignment horizontal="center" vertical="center"/>
    </xf>
    <xf numFmtId="10" fontId="0" fillId="73" borderId="41" xfId="0" applyNumberFormat="1" applyFont="1" applyFill="1" applyBorder="1" applyAlignment="1">
      <alignment horizontal="center" vertical="center"/>
    </xf>
    <xf numFmtId="10" fontId="0" fillId="73" borderId="29" xfId="0" applyNumberFormat="1" applyFont="1" applyFill="1" applyBorder="1" applyAlignment="1">
      <alignment horizontal="center" vertical="center"/>
    </xf>
    <xf numFmtId="10" fontId="0" fillId="73" borderId="42" xfId="0" applyNumberFormat="1" applyFont="1" applyFill="1" applyBorder="1" applyAlignment="1">
      <alignment horizontal="center" vertical="center"/>
    </xf>
    <xf numFmtId="10" fontId="10" fillId="75" borderId="32" xfId="0" applyNumberFormat="1" applyFont="1" applyFill="1" applyBorder="1" applyAlignment="1">
      <alignment horizontal="center"/>
    </xf>
    <xf numFmtId="10" fontId="10" fillId="75" borderId="18" xfId="0" applyNumberFormat="1" applyFont="1" applyFill="1" applyBorder="1" applyAlignment="1">
      <alignment horizontal="center"/>
    </xf>
    <xf numFmtId="10" fontId="10" fillId="75" borderId="21" xfId="0" applyNumberFormat="1" applyFont="1" applyFill="1" applyBorder="1" applyAlignment="1">
      <alignment horizontal="center"/>
    </xf>
    <xf numFmtId="9" fontId="0" fillId="0" borderId="0" xfId="1" applyFont="1" applyAlignment="1"/>
    <xf numFmtId="0" fontId="0" fillId="0" borderId="0" xfId="0" applyFont="1" applyAlignment="1"/>
    <xf numFmtId="0" fontId="10" fillId="0" borderId="0" xfId="0" applyFont="1" applyFill="1" applyBorder="1" applyAlignment="1">
      <alignment horizontal="center"/>
    </xf>
    <xf numFmtId="0" fontId="17" fillId="0" borderId="0" xfId="0" applyFont="1" applyFill="1"/>
    <xf numFmtId="0" fontId="17" fillId="0" borderId="6" xfId="0" applyFont="1" applyFill="1" applyBorder="1"/>
    <xf numFmtId="0" fontId="0" fillId="0" borderId="0" xfId="0" applyNumberFormat="1" applyFill="1"/>
    <xf numFmtId="1" fontId="14" fillId="73" borderId="0" xfId="0" applyNumberFormat="1" applyFont="1" applyFill="1" applyBorder="1" applyAlignment="1">
      <alignment horizontal="center" vertical="center"/>
    </xf>
    <xf numFmtId="3" fontId="0" fillId="0" borderId="0" xfId="0" applyNumberFormat="1" applyFont="1" applyAlignment="1"/>
    <xf numFmtId="3" fontId="13" fillId="0" borderId="29" xfId="0" applyNumberFormat="1" applyFont="1" applyBorder="1" applyAlignment="1">
      <alignment horizontal="center" vertical="center"/>
    </xf>
    <xf numFmtId="1" fontId="33" fillId="0" borderId="28" xfId="0" applyNumberFormat="1" applyFont="1" applyBorder="1" applyAlignment="1">
      <alignment horizontal="center" vertical="center"/>
    </xf>
    <xf numFmtId="1" fontId="18" fillId="13" borderId="49" xfId="2" applyNumberFormat="1" applyFont="1" applyFill="1" applyBorder="1" applyAlignment="1">
      <alignment horizontal="center" vertical="center"/>
    </xf>
    <xf numFmtId="0" fontId="22" fillId="13" borderId="43" xfId="0" applyFont="1" applyFill="1" applyBorder="1" applyAlignment="1">
      <alignment horizontal="center" vertical="center"/>
    </xf>
    <xf numFmtId="0" fontId="30" fillId="27" borderId="43" xfId="0" applyFont="1" applyFill="1" applyBorder="1" applyAlignment="1">
      <alignment horizontal="center" vertical="center"/>
    </xf>
    <xf numFmtId="1" fontId="30" fillId="27" borderId="43" xfId="0" applyNumberFormat="1" applyFont="1" applyFill="1" applyBorder="1" applyAlignment="1">
      <alignment horizontal="center" vertical="center"/>
    </xf>
    <xf numFmtId="166" fontId="30" fillId="27" borderId="43" xfId="1" applyNumberFormat="1" applyFont="1" applyFill="1" applyBorder="1" applyAlignment="1">
      <alignment horizontal="center" vertical="center"/>
    </xf>
    <xf numFmtId="10" fontId="30" fillId="27" borderId="43" xfId="1" applyNumberFormat="1" applyFont="1" applyFill="1" applyBorder="1" applyAlignment="1">
      <alignment horizontal="center" vertical="center"/>
    </xf>
    <xf numFmtId="1" fontId="30" fillId="27" borderId="50" xfId="0" applyNumberFormat="1" applyFont="1" applyFill="1" applyBorder="1" applyAlignment="1">
      <alignment horizontal="center" vertical="center"/>
    </xf>
    <xf numFmtId="10" fontId="10" fillId="27" borderId="15" xfId="0" applyNumberFormat="1" applyFont="1" applyFill="1" applyBorder="1" applyAlignment="1">
      <alignment horizontal="center" vertical="center"/>
    </xf>
    <xf numFmtId="4" fontId="10" fillId="32" borderId="15" xfId="0" applyNumberFormat="1" applyFont="1" applyFill="1" applyBorder="1" applyAlignment="1">
      <alignment horizontal="center"/>
    </xf>
    <xf numFmtId="10" fontId="10" fillId="32" borderId="15" xfId="0" applyNumberFormat="1" applyFont="1" applyFill="1" applyBorder="1" applyAlignment="1">
      <alignment horizontal="center"/>
    </xf>
    <xf numFmtId="10" fontId="10" fillId="32" borderId="16" xfId="0" applyNumberFormat="1" applyFont="1" applyFill="1" applyBorder="1" applyAlignment="1">
      <alignment horizontal="center"/>
    </xf>
    <xf numFmtId="10" fontId="0" fillId="13" borderId="19" xfId="0" applyNumberFormat="1" applyFont="1" applyFill="1" applyBorder="1" applyAlignment="1">
      <alignment horizontal="center" vertical="center"/>
    </xf>
    <xf numFmtId="2" fontId="0" fillId="13" borderId="20" xfId="0" applyNumberFormat="1" applyFont="1" applyFill="1" applyBorder="1" applyAlignment="1">
      <alignment horizontal="center" vertical="center"/>
    </xf>
    <xf numFmtId="10" fontId="0" fillId="13" borderId="21" xfId="1" applyNumberFormat="1" applyFont="1" applyFill="1" applyBorder="1" applyAlignment="1">
      <alignment horizontal="center" vertical="center"/>
    </xf>
    <xf numFmtId="10" fontId="10" fillId="77" borderId="3" xfId="0" applyNumberFormat="1" applyFont="1" applyFill="1" applyBorder="1" applyAlignment="1">
      <alignment horizontal="center" vertical="center"/>
    </xf>
    <xf numFmtId="4" fontId="10" fillId="76" borderId="3" xfId="0" applyNumberFormat="1" applyFont="1" applyFill="1" applyBorder="1" applyAlignment="1">
      <alignment horizontal="center"/>
    </xf>
    <xf numFmtId="10" fontId="10" fillId="76" borderId="3" xfId="0" applyNumberFormat="1" applyFont="1" applyFill="1" applyBorder="1" applyAlignment="1">
      <alignment horizontal="center"/>
    </xf>
    <xf numFmtId="10" fontId="10" fillId="76" borderId="12" xfId="0" applyNumberFormat="1" applyFont="1" applyFill="1" applyBorder="1" applyAlignment="1">
      <alignment horizontal="center"/>
    </xf>
    <xf numFmtId="10" fontId="0" fillId="12" borderId="17" xfId="0" applyNumberFormat="1" applyFont="1" applyFill="1" applyBorder="1" applyAlignment="1">
      <alignment horizontal="center" vertical="center"/>
    </xf>
    <xf numFmtId="10" fontId="0" fillId="12" borderId="18" xfId="1" applyNumberFormat="1" applyFont="1" applyFill="1" applyBorder="1" applyAlignment="1">
      <alignment horizontal="center" vertical="center"/>
    </xf>
    <xf numFmtId="10" fontId="10" fillId="77" borderId="15" xfId="0" applyNumberFormat="1" applyFont="1" applyFill="1" applyBorder="1" applyAlignment="1">
      <alignment horizontal="center" vertical="center"/>
    </xf>
    <xf numFmtId="4" fontId="10" fillId="78" borderId="15" xfId="0" applyNumberFormat="1" applyFont="1" applyFill="1" applyBorder="1" applyAlignment="1">
      <alignment horizontal="center"/>
    </xf>
    <xf numFmtId="10" fontId="10" fillId="78" borderId="15" xfId="0" applyNumberFormat="1" applyFont="1" applyFill="1" applyBorder="1" applyAlignment="1">
      <alignment horizontal="center"/>
    </xf>
    <xf numFmtId="10" fontId="10" fillId="78" borderId="16" xfId="0" applyNumberFormat="1" applyFont="1" applyFill="1" applyBorder="1" applyAlignment="1">
      <alignment horizontal="center"/>
    </xf>
    <xf numFmtId="0" fontId="14" fillId="78" borderId="35" xfId="0" applyFont="1" applyFill="1" applyBorder="1" applyAlignment="1">
      <alignment horizontal="center"/>
    </xf>
    <xf numFmtId="0" fontId="30" fillId="77" borderId="35" xfId="0" applyFont="1" applyFill="1" applyBorder="1" applyAlignment="1">
      <alignment horizontal="center" vertical="center"/>
    </xf>
    <xf numFmtId="1" fontId="30" fillId="77" borderId="35" xfId="0" applyNumberFormat="1" applyFont="1" applyFill="1" applyBorder="1" applyAlignment="1">
      <alignment horizontal="center" vertical="center"/>
    </xf>
    <xf numFmtId="166" fontId="30" fillId="77" borderId="35" xfId="1" applyNumberFormat="1" applyFont="1" applyFill="1" applyBorder="1" applyAlignment="1">
      <alignment horizontal="center" vertical="center"/>
    </xf>
    <xf numFmtId="10" fontId="30" fillId="77" borderId="35" xfId="1" applyNumberFormat="1" applyFont="1" applyFill="1" applyBorder="1" applyAlignment="1">
      <alignment horizontal="center" vertical="center"/>
    </xf>
    <xf numFmtId="0" fontId="23" fillId="12" borderId="17" xfId="0" applyFont="1" applyFill="1" applyBorder="1" applyAlignment="1">
      <alignment horizontal="center" vertical="center"/>
    </xf>
    <xf numFmtId="0" fontId="23" fillId="12" borderId="7" xfId="0" applyFont="1" applyFill="1" applyBorder="1" applyAlignment="1">
      <alignment horizontal="center" vertical="center"/>
    </xf>
    <xf numFmtId="0" fontId="30" fillId="77" borderId="7" xfId="0" applyFont="1" applyFill="1" applyBorder="1" applyAlignment="1">
      <alignment horizontal="center" vertical="center"/>
    </xf>
    <xf numFmtId="1" fontId="30" fillId="77" borderId="7" xfId="0" applyNumberFormat="1" applyFont="1" applyFill="1" applyBorder="1" applyAlignment="1">
      <alignment horizontal="center" vertical="center"/>
    </xf>
    <xf numFmtId="166" fontId="30" fillId="77" borderId="7" xfId="1" applyNumberFormat="1" applyFont="1" applyFill="1" applyBorder="1" applyAlignment="1">
      <alignment horizontal="center" vertical="center"/>
    </xf>
    <xf numFmtId="10" fontId="30" fillId="77" borderId="7" xfId="1" applyNumberFormat="1" applyFont="1" applyFill="1" applyBorder="1" applyAlignment="1">
      <alignment horizontal="center" vertical="center"/>
    </xf>
    <xf numFmtId="1" fontId="30" fillId="77" borderId="18" xfId="0" applyNumberFormat="1" applyFont="1" applyFill="1" applyBorder="1" applyAlignment="1">
      <alignment horizontal="center" vertical="center"/>
    </xf>
    <xf numFmtId="0" fontId="0" fillId="0" borderId="0" xfId="0" applyFont="1" applyAlignment="1"/>
    <xf numFmtId="10" fontId="3" fillId="7" borderId="80" xfId="0" applyNumberFormat="1" applyFont="1" applyFill="1" applyBorder="1" applyAlignment="1">
      <alignment horizontal="center" vertical="center"/>
    </xf>
    <xf numFmtId="10" fontId="10" fillId="37" borderId="29" xfId="0" applyNumberFormat="1" applyFont="1" applyFill="1" applyBorder="1" applyAlignment="1">
      <alignment horizontal="center" vertical="center"/>
    </xf>
    <xf numFmtId="10" fontId="10" fillId="36" borderId="29" xfId="0" applyNumberFormat="1" applyFont="1" applyFill="1" applyBorder="1" applyAlignment="1">
      <alignment horizontal="center" vertical="center"/>
    </xf>
    <xf numFmtId="10" fontId="10" fillId="12" borderId="42" xfId="0" applyNumberFormat="1" applyFont="1" applyFill="1" applyBorder="1" applyAlignment="1">
      <alignment horizontal="center" vertical="center"/>
    </xf>
    <xf numFmtId="10" fontId="10" fillId="13" borderId="41" xfId="0" applyNumberFormat="1" applyFont="1" applyFill="1" applyBorder="1" applyAlignment="1">
      <alignment horizontal="center" vertical="center"/>
    </xf>
    <xf numFmtId="10" fontId="10" fillId="13" borderId="29" xfId="0" applyNumberFormat="1" applyFont="1" applyFill="1" applyBorder="1" applyAlignment="1">
      <alignment horizontal="center" vertical="center"/>
    </xf>
    <xf numFmtId="10" fontId="10" fillId="14" borderId="29" xfId="0" applyNumberFormat="1" applyFont="1" applyFill="1" applyBorder="1" applyAlignment="1">
      <alignment horizontal="center" vertical="center"/>
    </xf>
    <xf numFmtId="10" fontId="10" fillId="12" borderId="29" xfId="0" applyNumberFormat="1" applyFont="1" applyFill="1" applyBorder="1" applyAlignment="1">
      <alignment horizontal="center" vertical="center"/>
    </xf>
    <xf numFmtId="10" fontId="10" fillId="13" borderId="59" xfId="0" applyNumberFormat="1" applyFont="1" applyFill="1" applyBorder="1" applyAlignment="1">
      <alignment horizontal="center" vertical="center"/>
    </xf>
    <xf numFmtId="0" fontId="26" fillId="7" borderId="81" xfId="0" applyFont="1" applyFill="1" applyBorder="1" applyAlignment="1">
      <alignment horizontal="center" vertical="center"/>
    </xf>
    <xf numFmtId="0" fontId="25" fillId="26" borderId="82" xfId="0" applyFont="1" applyFill="1" applyBorder="1" applyAlignment="1">
      <alignment horizontal="center" vertical="center"/>
    </xf>
    <xf numFmtId="0" fontId="14" fillId="23" borderId="82" xfId="0" applyFont="1" applyFill="1" applyBorder="1" applyAlignment="1">
      <alignment horizontal="center"/>
    </xf>
    <xf numFmtId="0" fontId="15" fillId="78" borderId="25" xfId="0" applyFont="1" applyFill="1" applyBorder="1" applyAlignment="1">
      <alignment horizontal="center"/>
    </xf>
    <xf numFmtId="3" fontId="12" fillId="7" borderId="32" xfId="0" applyNumberFormat="1" applyFont="1" applyFill="1" applyBorder="1" applyAlignment="1">
      <alignment horizontal="center" vertical="center"/>
    </xf>
    <xf numFmtId="3" fontId="14" fillId="24" borderId="18" xfId="0" applyNumberFormat="1" applyFont="1" applyFill="1" applyBorder="1" applyAlignment="1">
      <alignment horizontal="center" vertical="center"/>
    </xf>
    <xf numFmtId="3" fontId="14" fillId="25" borderId="18" xfId="0" applyNumberFormat="1" applyFont="1" applyFill="1" applyBorder="1" applyAlignment="1">
      <alignment horizontal="center" vertical="center"/>
    </xf>
    <xf numFmtId="3" fontId="14" fillId="25" borderId="21" xfId="0" applyNumberFormat="1" applyFont="1" applyFill="1" applyBorder="1" applyAlignment="1">
      <alignment horizontal="center" vertical="center"/>
    </xf>
    <xf numFmtId="3" fontId="14" fillId="25" borderId="50" xfId="0" applyNumberFormat="1" applyFont="1" applyFill="1" applyBorder="1" applyAlignment="1">
      <alignment horizontal="center" vertical="center"/>
    </xf>
    <xf numFmtId="165" fontId="10" fillId="32" borderId="81" xfId="0" applyNumberFormat="1" applyFont="1" applyFill="1" applyBorder="1" applyAlignment="1">
      <alignment horizontal="center"/>
    </xf>
    <xf numFmtId="165" fontId="10" fillId="32" borderId="82" xfId="0" applyNumberFormat="1" applyFont="1" applyFill="1" applyBorder="1" applyAlignment="1">
      <alignment horizontal="center"/>
    </xf>
    <xf numFmtId="0" fontId="10" fillId="32" borderId="82" xfId="0" applyFont="1" applyFill="1" applyBorder="1" applyAlignment="1">
      <alignment horizontal="center"/>
    </xf>
    <xf numFmtId="0" fontId="10" fillId="33" borderId="82" xfId="0" applyFont="1" applyFill="1" applyBorder="1" applyAlignment="1">
      <alignment horizontal="center"/>
    </xf>
    <xf numFmtId="0" fontId="14" fillId="32" borderId="82" xfId="0" applyFont="1" applyFill="1" applyBorder="1" applyAlignment="1">
      <alignment horizontal="center"/>
    </xf>
    <xf numFmtId="0" fontId="15" fillId="76" borderId="82" xfId="0" applyFont="1" applyFill="1" applyBorder="1" applyAlignment="1">
      <alignment horizontal="center"/>
    </xf>
    <xf numFmtId="0" fontId="10" fillId="33" borderId="27" xfId="0" applyFont="1" applyFill="1" applyBorder="1" applyAlignment="1">
      <alignment horizontal="center"/>
    </xf>
    <xf numFmtId="0" fontId="10" fillId="32" borderId="25" xfId="0" applyFont="1" applyFill="1" applyBorder="1" applyAlignment="1">
      <alignment horizontal="center"/>
    </xf>
    <xf numFmtId="3" fontId="14" fillId="27" borderId="32" xfId="0" applyNumberFormat="1" applyFont="1" applyFill="1" applyBorder="1" applyAlignment="1">
      <alignment horizontal="center" vertical="center"/>
    </xf>
    <xf numFmtId="3" fontId="14" fillId="27" borderId="18" xfId="0" applyNumberFormat="1" applyFont="1" applyFill="1" applyBorder="1" applyAlignment="1">
      <alignment horizontal="center" vertical="center"/>
    </xf>
    <xf numFmtId="3" fontId="14" fillId="28" borderId="18" xfId="0" applyNumberFormat="1" applyFont="1" applyFill="1" applyBorder="1" applyAlignment="1">
      <alignment horizontal="center" vertical="center"/>
    </xf>
    <xf numFmtId="3" fontId="14" fillId="27" borderId="21" xfId="0" applyNumberFormat="1" applyFont="1" applyFill="1" applyBorder="1" applyAlignment="1">
      <alignment horizontal="center" vertical="center"/>
    </xf>
    <xf numFmtId="3" fontId="12" fillId="7" borderId="41" xfId="0" applyNumberFormat="1" applyFont="1" applyFill="1" applyBorder="1" applyAlignment="1">
      <alignment horizontal="center" vertical="center"/>
    </xf>
    <xf numFmtId="3" fontId="14" fillId="24" borderId="29" xfId="0" applyNumberFormat="1" applyFont="1" applyFill="1" applyBorder="1" applyAlignment="1">
      <alignment horizontal="center" vertical="center"/>
    </xf>
    <xf numFmtId="3" fontId="14" fillId="25" borderId="29" xfId="0" applyNumberFormat="1" applyFont="1" applyFill="1" applyBorder="1" applyAlignment="1">
      <alignment horizontal="center" vertical="center"/>
    </xf>
    <xf numFmtId="3" fontId="14" fillId="25" borderId="42" xfId="0" applyNumberFormat="1" applyFont="1" applyFill="1" applyBorder="1" applyAlignment="1">
      <alignment horizontal="center" vertical="center"/>
    </xf>
    <xf numFmtId="3" fontId="14" fillId="25" borderId="59" xfId="0" applyNumberFormat="1" applyFont="1" applyFill="1" applyBorder="1" applyAlignment="1">
      <alignment horizontal="center" vertical="center"/>
    </xf>
    <xf numFmtId="3" fontId="14" fillId="27" borderId="41" xfId="0" applyNumberFormat="1" applyFont="1" applyFill="1" applyBorder="1" applyAlignment="1">
      <alignment horizontal="center" vertical="center"/>
    </xf>
    <xf numFmtId="3" fontId="14" fillId="27" borderId="29" xfId="0" applyNumberFormat="1" applyFont="1" applyFill="1" applyBorder="1" applyAlignment="1">
      <alignment horizontal="center" vertical="center"/>
    </xf>
    <xf numFmtId="3" fontId="14" fillId="28" borderId="29" xfId="0" applyNumberFormat="1" applyFont="1" applyFill="1" applyBorder="1" applyAlignment="1">
      <alignment horizontal="center" vertical="center"/>
    </xf>
    <xf numFmtId="3" fontId="14" fillId="27" borderId="42" xfId="0" applyNumberFormat="1" applyFont="1" applyFill="1" applyBorder="1" applyAlignment="1">
      <alignment horizontal="center" vertical="center"/>
    </xf>
    <xf numFmtId="3" fontId="12" fillId="7" borderId="85" xfId="0" applyNumberFormat="1" applyFont="1" applyFill="1" applyBorder="1" applyAlignment="1">
      <alignment horizontal="center" vertical="center"/>
    </xf>
    <xf numFmtId="3" fontId="10" fillId="26" borderId="86" xfId="0" applyNumberFormat="1" applyFont="1" applyFill="1" applyBorder="1" applyAlignment="1">
      <alignment horizontal="center" vertical="center"/>
    </xf>
    <xf numFmtId="3" fontId="14" fillId="26" borderId="86" xfId="0" applyNumberFormat="1" applyFont="1" applyFill="1" applyBorder="1" applyAlignment="1">
      <alignment horizontal="center" vertical="center"/>
    </xf>
    <xf numFmtId="3" fontId="10" fillId="23" borderId="86" xfId="0" applyNumberFormat="1" applyFont="1" applyFill="1" applyBorder="1" applyAlignment="1">
      <alignment horizontal="center"/>
    </xf>
    <xf numFmtId="3" fontId="10" fillId="23" borderId="87" xfId="0" applyNumberFormat="1" applyFont="1" applyFill="1" applyBorder="1" applyAlignment="1">
      <alignment horizontal="center"/>
    </xf>
    <xf numFmtId="3" fontId="10" fillId="78" borderId="87" xfId="0" applyNumberFormat="1" applyFont="1" applyFill="1" applyBorder="1" applyAlignment="1">
      <alignment horizontal="center"/>
    </xf>
    <xf numFmtId="3" fontId="10" fillId="32" borderId="85" xfId="0" applyNumberFormat="1" applyFont="1" applyFill="1" applyBorder="1" applyAlignment="1">
      <alignment horizontal="center"/>
    </xf>
    <xf numFmtId="1" fontId="10" fillId="32" borderId="86" xfId="0" applyNumberFormat="1" applyFont="1" applyFill="1" applyBorder="1" applyAlignment="1">
      <alignment horizontal="center"/>
    </xf>
    <xf numFmtId="1" fontId="10" fillId="33" borderId="86" xfId="0" applyNumberFormat="1" applyFont="1" applyFill="1" applyBorder="1" applyAlignment="1">
      <alignment horizontal="center"/>
    </xf>
    <xf numFmtId="3" fontId="10" fillId="32" borderId="86" xfId="0" applyNumberFormat="1" applyFont="1" applyFill="1" applyBorder="1" applyAlignment="1">
      <alignment horizontal="center"/>
    </xf>
    <xf numFmtId="3" fontId="10" fillId="33" borderId="86" xfId="0" applyNumberFormat="1" applyFont="1" applyFill="1" applyBorder="1" applyAlignment="1">
      <alignment horizontal="center"/>
    </xf>
    <xf numFmtId="0" fontId="15" fillId="76" borderId="86" xfId="0" applyFont="1" applyFill="1" applyBorder="1" applyAlignment="1">
      <alignment horizontal="center"/>
    </xf>
    <xf numFmtId="3" fontId="10" fillId="33" borderId="88" xfId="0" applyNumberFormat="1" applyFont="1" applyFill="1" applyBorder="1" applyAlignment="1">
      <alignment horizontal="center"/>
    </xf>
    <xf numFmtId="3" fontId="10" fillId="32" borderId="87" xfId="0" applyNumberFormat="1" applyFont="1" applyFill="1" applyBorder="1" applyAlignment="1">
      <alignment horizontal="center"/>
    </xf>
    <xf numFmtId="10" fontId="33" fillId="0" borderId="17" xfId="0" applyNumberFormat="1" applyFont="1" applyBorder="1" applyAlignment="1">
      <alignment horizontal="center" vertical="center"/>
    </xf>
    <xf numFmtId="10" fontId="33" fillId="0" borderId="19" xfId="0" applyNumberFormat="1" applyFont="1" applyBorder="1" applyAlignment="1">
      <alignment horizontal="center" vertical="center"/>
    </xf>
    <xf numFmtId="10" fontId="10" fillId="73" borderId="41" xfId="0" applyNumberFormat="1" applyFont="1" applyFill="1" applyBorder="1" applyAlignment="1">
      <alignment horizontal="center" vertical="center"/>
    </xf>
    <xf numFmtId="10" fontId="10" fillId="73" borderId="29" xfId="0" applyNumberFormat="1" applyFont="1" applyFill="1" applyBorder="1" applyAlignment="1">
      <alignment horizontal="center" vertical="center"/>
    </xf>
    <xf numFmtId="10" fontId="10" fillId="73" borderId="42" xfId="0" applyNumberFormat="1" applyFont="1" applyFill="1" applyBorder="1" applyAlignment="1">
      <alignment horizontal="center" vertical="center"/>
    </xf>
    <xf numFmtId="3" fontId="14" fillId="74" borderId="30" xfId="0" applyNumberFormat="1" applyFont="1" applyFill="1" applyBorder="1" applyAlignment="1">
      <alignment horizontal="center" vertical="center"/>
    </xf>
    <xf numFmtId="3" fontId="14" fillId="74" borderId="32" xfId="0" applyNumberFormat="1" applyFont="1" applyFill="1" applyBorder="1" applyAlignment="1">
      <alignment horizontal="center" vertical="center"/>
    </xf>
    <xf numFmtId="3" fontId="14" fillId="74" borderId="17" xfId="0" applyNumberFormat="1" applyFont="1" applyFill="1" applyBorder="1" applyAlignment="1">
      <alignment horizontal="center" vertical="center"/>
    </xf>
    <xf numFmtId="3" fontId="14" fillId="74" borderId="18" xfId="0" applyNumberFormat="1" applyFont="1" applyFill="1" applyBorder="1" applyAlignment="1">
      <alignment horizontal="center" vertical="center"/>
    </xf>
    <xf numFmtId="3" fontId="14" fillId="74" borderId="19" xfId="0" applyNumberFormat="1" applyFont="1" applyFill="1" applyBorder="1" applyAlignment="1">
      <alignment horizontal="center" vertical="center"/>
    </xf>
    <xf numFmtId="3" fontId="14" fillId="74" borderId="21" xfId="0" applyNumberFormat="1" applyFont="1" applyFill="1" applyBorder="1" applyAlignment="1">
      <alignment horizontal="center" vertical="center"/>
    </xf>
    <xf numFmtId="0" fontId="0" fillId="0" borderId="0" xfId="0" applyFont="1" applyAlignment="1"/>
    <xf numFmtId="10" fontId="0" fillId="36" borderId="59" xfId="0" applyNumberFormat="1" applyFont="1" applyFill="1" applyBorder="1" applyAlignment="1">
      <alignment horizontal="center" vertical="center"/>
    </xf>
    <xf numFmtId="10" fontId="0" fillId="0" borderId="0" xfId="1" applyNumberFormat="1" applyFont="1" applyAlignment="1"/>
    <xf numFmtId="0" fontId="13" fillId="0" borderId="47" xfId="0" applyFont="1" applyBorder="1" applyAlignment="1">
      <alignment horizontal="center" vertical="center"/>
    </xf>
    <xf numFmtId="0" fontId="13" fillId="0" borderId="46" xfId="0" applyFont="1" applyBorder="1" applyAlignment="1">
      <alignment horizontal="center" vertical="center"/>
    </xf>
    <xf numFmtId="0" fontId="13" fillId="0" borderId="52" xfId="0" applyFont="1" applyBorder="1" applyAlignment="1">
      <alignment horizontal="center" vertical="center"/>
    </xf>
    <xf numFmtId="3" fontId="0" fillId="0" borderId="57" xfId="0" applyNumberFormat="1" applyFont="1" applyBorder="1" applyAlignment="1">
      <alignment horizontal="center" vertical="center"/>
    </xf>
    <xf numFmtId="3" fontId="0" fillId="0" borderId="62" xfId="0" applyNumberFormat="1" applyFont="1" applyBorder="1" applyAlignment="1">
      <alignment horizontal="center" vertical="center"/>
    </xf>
    <xf numFmtId="3" fontId="0" fillId="0" borderId="76" xfId="0" applyNumberFormat="1" applyFont="1" applyBorder="1" applyAlignment="1">
      <alignment horizontal="center" vertical="center"/>
    </xf>
    <xf numFmtId="10" fontId="33" fillId="0" borderId="19" xfId="1" applyNumberFormat="1" applyFont="1" applyBorder="1" applyAlignment="1">
      <alignment horizontal="center" vertical="center"/>
    </xf>
    <xf numFmtId="10" fontId="33" fillId="0" borderId="40" xfId="1" applyNumberFormat="1" applyFont="1" applyBorder="1" applyAlignment="1">
      <alignment horizontal="center" vertical="center"/>
    </xf>
    <xf numFmtId="10" fontId="33" fillId="0" borderId="89" xfId="1" applyNumberFormat="1" applyFont="1" applyBorder="1" applyAlignment="1">
      <alignment horizontal="center" vertical="center"/>
    </xf>
    <xf numFmtId="0" fontId="46" fillId="42" borderId="92" xfId="13" applyBorder="1" applyAlignment="1">
      <alignment horizontal="center" vertical="center"/>
    </xf>
    <xf numFmtId="0" fontId="46" fillId="42" borderId="67" xfId="13" applyBorder="1" applyAlignment="1">
      <alignment horizontal="center" vertical="center"/>
    </xf>
    <xf numFmtId="17" fontId="46" fillId="42" borderId="67" xfId="13" quotePrefix="1" applyNumberFormat="1" applyBorder="1" applyAlignment="1">
      <alignment horizontal="center" vertical="center"/>
    </xf>
    <xf numFmtId="0" fontId="46" fillId="42" borderId="93" xfId="13" applyBorder="1" applyAlignment="1">
      <alignment horizontal="center" vertical="center"/>
    </xf>
    <xf numFmtId="0" fontId="46" fillId="42" borderId="94" xfId="13" applyBorder="1" applyAlignment="1">
      <alignment horizontal="center" vertical="center"/>
    </xf>
    <xf numFmtId="166" fontId="33" fillId="0" borderId="30" xfId="1" applyNumberFormat="1" applyFont="1" applyBorder="1" applyAlignment="1">
      <alignment horizontal="center" vertical="center"/>
    </xf>
    <xf numFmtId="166" fontId="33" fillId="0" borderId="7" xfId="1" applyNumberFormat="1" applyFont="1" applyBorder="1" applyAlignment="1">
      <alignment horizontal="center" vertical="center"/>
    </xf>
    <xf numFmtId="166" fontId="33" fillId="0" borderId="31" xfId="1" applyNumberFormat="1" applyFont="1" applyBorder="1" applyAlignment="1">
      <alignment horizontal="center" vertical="center"/>
    </xf>
    <xf numFmtId="166" fontId="33" fillId="0" borderId="17" xfId="1" applyNumberFormat="1" applyFont="1" applyBorder="1" applyAlignment="1">
      <alignment horizontal="center" vertical="center"/>
    </xf>
    <xf numFmtId="2" fontId="0" fillId="70" borderId="61" xfId="0" applyNumberFormat="1" applyFont="1" applyFill="1" applyBorder="1" applyAlignment="1">
      <alignment horizontal="center" vertical="center"/>
    </xf>
    <xf numFmtId="2" fontId="0" fillId="36" borderId="35" xfId="0" applyNumberFormat="1" applyFont="1" applyFill="1" applyBorder="1" applyAlignment="1">
      <alignment horizontal="center" vertical="center"/>
    </xf>
    <xf numFmtId="10" fontId="0" fillId="12" borderId="57" xfId="0" applyNumberFormat="1" applyFont="1" applyFill="1" applyBorder="1" applyAlignment="1">
      <alignment horizontal="center" vertical="center"/>
    </xf>
    <xf numFmtId="10" fontId="0" fillId="12" borderId="97" xfId="0" applyNumberFormat="1" applyFont="1" applyFill="1" applyBorder="1" applyAlignment="1">
      <alignment horizontal="center" vertical="center"/>
    </xf>
    <xf numFmtId="10" fontId="0" fillId="12" borderId="76" xfId="1" applyNumberFormat="1" applyFont="1" applyFill="1" applyBorder="1" applyAlignment="1">
      <alignment horizontal="center" vertical="center"/>
    </xf>
    <xf numFmtId="10" fontId="0" fillId="13" borderId="98" xfId="0" applyNumberFormat="1" applyFont="1" applyFill="1" applyBorder="1" applyAlignment="1">
      <alignment horizontal="center" vertical="center"/>
    </xf>
    <xf numFmtId="10" fontId="0" fillId="13" borderId="7" xfId="0" applyNumberFormat="1" applyFont="1" applyFill="1" applyBorder="1" applyAlignment="1">
      <alignment horizontal="center" vertical="center"/>
    </xf>
    <xf numFmtId="10" fontId="0" fillId="14" borderId="7" xfId="0" applyNumberFormat="1" applyFont="1" applyFill="1" applyBorder="1" applyAlignment="1">
      <alignment horizontal="center" vertical="center"/>
    </xf>
    <xf numFmtId="10" fontId="33" fillId="0" borderId="57" xfId="1" applyNumberFormat="1" applyFont="1" applyBorder="1" applyAlignment="1">
      <alignment horizontal="center" vertical="center"/>
    </xf>
    <xf numFmtId="10" fontId="33" fillId="0" borderId="97" xfId="1" applyNumberFormat="1" applyFont="1" applyBorder="1" applyAlignment="1">
      <alignment horizontal="center" vertical="center"/>
    </xf>
    <xf numFmtId="0" fontId="10" fillId="32" borderId="3" xfId="0" applyNumberFormat="1" applyFont="1" applyFill="1" applyBorder="1" applyAlignment="1">
      <alignment horizontal="center"/>
    </xf>
    <xf numFmtId="10" fontId="0" fillId="13" borderId="20" xfId="0" applyNumberFormat="1" applyFont="1" applyFill="1" applyBorder="1" applyAlignment="1">
      <alignment horizontal="center" vertical="center"/>
    </xf>
    <xf numFmtId="10" fontId="0" fillId="0" borderId="0" xfId="0" applyNumberFormat="1" applyFont="1" applyAlignment="1">
      <alignment horizontal="center" vertical="center"/>
    </xf>
    <xf numFmtId="0" fontId="0" fillId="0" borderId="0" xfId="0" applyFont="1" applyAlignment="1"/>
    <xf numFmtId="1" fontId="33" fillId="0" borderId="46" xfId="0" applyNumberFormat="1" applyFont="1" applyBorder="1" applyAlignment="1">
      <alignment horizontal="center" vertical="center"/>
    </xf>
    <xf numFmtId="1" fontId="33" fillId="0" borderId="47" xfId="0" applyNumberFormat="1" applyFont="1" applyBorder="1" applyAlignment="1">
      <alignment horizontal="center" vertical="center"/>
    </xf>
    <xf numFmtId="1" fontId="33" fillId="0" borderId="48" xfId="0" applyNumberFormat="1" applyFont="1" applyBorder="1" applyAlignment="1">
      <alignment horizontal="center" vertical="center"/>
    </xf>
    <xf numFmtId="1" fontId="33" fillId="0" borderId="52" xfId="0" applyNumberFormat="1" applyFont="1" applyBorder="1" applyAlignment="1">
      <alignment horizontal="center" vertical="center"/>
    </xf>
    <xf numFmtId="0" fontId="25" fillId="35" borderId="36" xfId="0" applyFont="1" applyFill="1" applyBorder="1" applyAlignment="1">
      <alignment horizontal="center" vertical="center"/>
    </xf>
    <xf numFmtId="0" fontId="25" fillId="35" borderId="35" xfId="0" applyFont="1" applyFill="1" applyBorder="1" applyAlignment="1">
      <alignment horizontal="center" vertical="center"/>
    </xf>
    <xf numFmtId="10" fontId="33" fillId="0" borderId="97" xfId="0" applyNumberFormat="1" applyFont="1" applyBorder="1" applyAlignment="1">
      <alignment horizontal="center" vertical="center"/>
    </xf>
    <xf numFmtId="10" fontId="33" fillId="0" borderId="79" xfId="0" applyNumberFormat="1" applyFont="1" applyBorder="1" applyAlignment="1">
      <alignment horizontal="center" vertical="center"/>
    </xf>
    <xf numFmtId="0" fontId="25" fillId="35" borderId="79" xfId="0" applyFont="1" applyFill="1" applyBorder="1" applyAlignment="1">
      <alignment horizontal="center" vertical="center"/>
    </xf>
    <xf numFmtId="10" fontId="33" fillId="0" borderId="51" xfId="0" applyNumberFormat="1" applyFont="1" applyBorder="1" applyAlignment="1">
      <alignment horizontal="center" vertical="center"/>
    </xf>
    <xf numFmtId="1" fontId="33" fillId="0" borderId="34" xfId="0" applyNumberFormat="1" applyFont="1" applyBorder="1" applyAlignment="1">
      <alignment horizontal="center" vertical="center"/>
    </xf>
    <xf numFmtId="0" fontId="17" fillId="0" borderId="0" xfId="0" applyFont="1" applyFill="1" applyAlignment="1">
      <alignment horizontal="center"/>
    </xf>
    <xf numFmtId="0" fontId="17" fillId="0" borderId="6" xfId="0" applyFont="1" applyFill="1" applyBorder="1" applyAlignment="1">
      <alignment horizontal="center"/>
    </xf>
    <xf numFmtId="0" fontId="0" fillId="0" borderId="0" xfId="0" applyFont="1" applyFill="1" applyAlignment="1">
      <alignment horizontal="center"/>
    </xf>
    <xf numFmtId="0" fontId="0" fillId="0" borderId="0" xfId="0" applyFont="1" applyAlignment="1"/>
    <xf numFmtId="0" fontId="0" fillId="0" borderId="11" xfId="0" applyFont="1" applyBorder="1" applyAlignment="1"/>
    <xf numFmtId="0" fontId="0" fillId="0" borderId="0" xfId="0" applyFont="1" applyBorder="1" applyAlignment="1"/>
    <xf numFmtId="0" fontId="0" fillId="0" borderId="0" xfId="0" applyFont="1" applyAlignment="1"/>
    <xf numFmtId="3" fontId="10" fillId="26" borderId="82" xfId="0" applyNumberFormat="1" applyFont="1" applyFill="1" applyBorder="1" applyAlignment="1">
      <alignment horizontal="center" vertical="center"/>
    </xf>
    <xf numFmtId="3" fontId="10" fillId="26" borderId="18" xfId="0" applyNumberFormat="1" applyFont="1" applyFill="1" applyBorder="1" applyAlignment="1">
      <alignment horizontal="center" vertical="center"/>
    </xf>
    <xf numFmtId="166" fontId="33" fillId="0" borderId="46" xfId="1" applyNumberFormat="1" applyFont="1" applyBorder="1" applyAlignment="1">
      <alignment horizontal="center" vertical="center"/>
    </xf>
    <xf numFmtId="166" fontId="33" fillId="0" borderId="47" xfId="1" applyNumberFormat="1" applyFont="1" applyBorder="1" applyAlignment="1">
      <alignment horizontal="center" vertical="center"/>
    </xf>
    <xf numFmtId="0" fontId="25" fillId="12" borderId="37" xfId="0" applyFont="1" applyFill="1" applyBorder="1" applyAlignment="1">
      <alignment horizontal="center" vertical="center"/>
    </xf>
    <xf numFmtId="0" fontId="46" fillId="42" borderId="99" xfId="13" applyBorder="1" applyAlignment="1">
      <alignment horizontal="center" vertical="center"/>
    </xf>
    <xf numFmtId="0" fontId="46" fillId="42" borderId="100" xfId="13" applyBorder="1" applyAlignment="1">
      <alignment horizontal="center" vertical="center"/>
    </xf>
    <xf numFmtId="1" fontId="0" fillId="0" borderId="29" xfId="0" applyNumberFormat="1" applyFont="1" applyBorder="1" applyAlignment="1">
      <alignment horizontal="center" vertical="center"/>
    </xf>
    <xf numFmtId="10" fontId="33" fillId="0" borderId="26" xfId="0" applyNumberFormat="1" applyFont="1" applyBorder="1" applyAlignment="1">
      <alignment horizontal="center" vertical="center"/>
    </xf>
    <xf numFmtId="1" fontId="0" fillId="0" borderId="17" xfId="0" applyNumberFormat="1" applyFont="1" applyBorder="1" applyAlignment="1">
      <alignment horizontal="center" vertical="center"/>
    </xf>
    <xf numFmtId="1" fontId="0" fillId="0" borderId="18" xfId="0" applyNumberFormat="1" applyFont="1" applyBorder="1" applyAlignment="1">
      <alignment horizontal="center" vertical="center"/>
    </xf>
    <xf numFmtId="1" fontId="0" fillId="0" borderId="23" xfId="0" applyNumberFormat="1" applyFont="1" applyBorder="1" applyAlignment="1">
      <alignment horizontal="center" vertical="center"/>
    </xf>
    <xf numFmtId="1" fontId="0" fillId="0" borderId="24" xfId="0" applyNumberFormat="1" applyFont="1" applyBorder="1" applyAlignment="1">
      <alignment horizontal="center" vertical="center"/>
    </xf>
    <xf numFmtId="1" fontId="0" fillId="0" borderId="45" xfId="0" applyNumberFormat="1" applyFont="1" applyBorder="1" applyAlignment="1">
      <alignment horizontal="center" vertical="center"/>
    </xf>
    <xf numFmtId="1" fontId="0" fillId="0" borderId="30" xfId="0" applyNumberFormat="1" applyFont="1" applyBorder="1" applyAlignment="1">
      <alignment horizontal="center" vertical="center"/>
    </xf>
    <xf numFmtId="1" fontId="0" fillId="0" borderId="31" xfId="0" applyNumberFormat="1" applyFont="1" applyBorder="1" applyAlignment="1">
      <alignment horizontal="center" vertical="center"/>
    </xf>
    <xf numFmtId="1" fontId="0" fillId="0" borderId="32" xfId="0" applyNumberFormat="1" applyFont="1" applyBorder="1" applyAlignment="1">
      <alignment horizontal="center" vertical="center"/>
    </xf>
    <xf numFmtId="3" fontId="0" fillId="0" borderId="17" xfId="0" applyNumberFormat="1" applyFont="1" applyBorder="1" applyAlignment="1">
      <alignment horizontal="center" vertical="center"/>
    </xf>
    <xf numFmtId="3" fontId="0" fillId="0" borderId="7" xfId="0" applyNumberFormat="1" applyFont="1" applyBorder="1" applyAlignment="1">
      <alignment horizontal="center" vertical="center"/>
    </xf>
    <xf numFmtId="3" fontId="0" fillId="0" borderId="18" xfId="0" applyNumberFormat="1" applyFont="1" applyBorder="1" applyAlignment="1">
      <alignment horizontal="center" vertical="center"/>
    </xf>
    <xf numFmtId="0" fontId="25" fillId="79" borderId="30" xfId="0" applyFont="1" applyFill="1" applyBorder="1" applyAlignment="1">
      <alignment horizontal="center" vertical="center"/>
    </xf>
    <xf numFmtId="0" fontId="25" fillId="79" borderId="31" xfId="0" applyFont="1" applyFill="1" applyBorder="1" applyAlignment="1">
      <alignment horizontal="center" vertical="center"/>
    </xf>
    <xf numFmtId="0" fontId="25" fillId="79" borderId="31" xfId="0" quotePrefix="1" applyFont="1" applyFill="1" applyBorder="1" applyAlignment="1">
      <alignment horizontal="center" vertical="center"/>
    </xf>
    <xf numFmtId="0" fontId="25" fillId="79" borderId="32" xfId="0" quotePrefix="1" applyFont="1" applyFill="1" applyBorder="1" applyAlignment="1">
      <alignment horizontal="center" vertical="center"/>
    </xf>
    <xf numFmtId="0" fontId="25" fillId="79" borderId="19" xfId="0" applyFont="1" applyFill="1" applyBorder="1" applyAlignment="1">
      <alignment horizontal="center" vertical="center"/>
    </xf>
    <xf numFmtId="0" fontId="25" fillId="79" borderId="20" xfId="0" applyFont="1" applyFill="1" applyBorder="1" applyAlignment="1">
      <alignment horizontal="center" vertical="center"/>
    </xf>
    <xf numFmtId="0" fontId="25" fillId="79" borderId="21" xfId="0" applyFont="1" applyFill="1" applyBorder="1" applyAlignment="1">
      <alignment horizontal="center" vertical="center"/>
    </xf>
    <xf numFmtId="0" fontId="0" fillId="0" borderId="79" xfId="0" applyFont="1" applyBorder="1" applyAlignment="1"/>
    <xf numFmtId="3" fontId="0" fillId="0" borderId="30" xfId="0" applyNumberFormat="1" applyFont="1" applyBorder="1" applyAlignment="1">
      <alignment horizontal="center" vertical="center"/>
    </xf>
    <xf numFmtId="3" fontId="0" fillId="0" borderId="31" xfId="0" applyNumberFormat="1" applyFont="1" applyBorder="1" applyAlignment="1">
      <alignment horizontal="center" vertical="center"/>
    </xf>
    <xf numFmtId="3" fontId="0" fillId="0" borderId="32" xfId="0" applyNumberFormat="1" applyFont="1" applyBorder="1" applyAlignment="1">
      <alignment horizontal="center" vertical="center"/>
    </xf>
    <xf numFmtId="3" fontId="0" fillId="0" borderId="19" xfId="0" applyNumberFormat="1" applyFont="1" applyBorder="1" applyAlignment="1">
      <alignment horizontal="center" vertical="center"/>
    </xf>
    <xf numFmtId="3" fontId="0" fillId="0" borderId="20" xfId="0" applyNumberFormat="1" applyFont="1" applyBorder="1" applyAlignment="1">
      <alignment horizontal="center" vertical="center"/>
    </xf>
    <xf numFmtId="3" fontId="0" fillId="0" borderId="21" xfId="0" applyNumberFormat="1" applyFont="1" applyBorder="1" applyAlignment="1">
      <alignment horizontal="center" vertical="center"/>
    </xf>
    <xf numFmtId="3" fontId="0" fillId="0" borderId="41" xfId="0" applyNumberFormat="1" applyFont="1" applyBorder="1" applyAlignment="1">
      <alignment horizontal="center" vertical="center"/>
    </xf>
    <xf numFmtId="3" fontId="0" fillId="0" borderId="29" xfId="0" applyNumberFormat="1" applyFont="1" applyBorder="1" applyAlignment="1">
      <alignment horizontal="center" vertical="center"/>
    </xf>
    <xf numFmtId="3" fontId="0" fillId="0" borderId="42" xfId="0" applyNumberFormat="1" applyFont="1" applyBorder="1" applyAlignment="1">
      <alignment horizontal="center" vertical="center"/>
    </xf>
    <xf numFmtId="3" fontId="0" fillId="0" borderId="46" xfId="0" applyNumberFormat="1" applyFont="1" applyBorder="1" applyAlignment="1">
      <alignment horizontal="center" vertical="center"/>
    </xf>
    <xf numFmtId="3" fontId="0" fillId="0" borderId="47" xfId="0" applyNumberFormat="1" applyFont="1" applyBorder="1" applyAlignment="1">
      <alignment horizontal="center" vertical="center"/>
    </xf>
    <xf numFmtId="3" fontId="0" fillId="0" borderId="48" xfId="0" applyNumberFormat="1" applyFont="1" applyBorder="1" applyAlignment="1">
      <alignment horizontal="center" vertical="center"/>
    </xf>
    <xf numFmtId="0" fontId="0" fillId="0" borderId="11" xfId="0" applyFont="1" applyBorder="1" applyAlignment="1"/>
    <xf numFmtId="0" fontId="0" fillId="0" borderId="0" xfId="0" applyFont="1" applyBorder="1" applyAlignment="1"/>
    <xf numFmtId="0" fontId="0" fillId="0" borderId="0" xfId="0" applyFont="1" applyAlignment="1"/>
    <xf numFmtId="10" fontId="7" fillId="73" borderId="32" xfId="1" applyNumberFormat="1" applyFont="1" applyFill="1" applyBorder="1" applyAlignment="1">
      <alignment horizontal="center" vertical="center"/>
    </xf>
    <xf numFmtId="10" fontId="7" fillId="73" borderId="18" xfId="1" applyNumberFormat="1" applyFont="1" applyFill="1" applyBorder="1" applyAlignment="1">
      <alignment horizontal="center" vertical="center"/>
    </xf>
    <xf numFmtId="3" fontId="0" fillId="0" borderId="36" xfId="0" applyNumberFormat="1" applyFont="1" applyBorder="1" applyAlignment="1">
      <alignment horizontal="center" vertical="center"/>
    </xf>
    <xf numFmtId="3" fontId="0" fillId="0" borderId="35" xfId="0" applyNumberFormat="1" applyFont="1" applyBorder="1" applyAlignment="1">
      <alignment horizontal="center" vertical="center"/>
    </xf>
    <xf numFmtId="3" fontId="0" fillId="0" borderId="37" xfId="0" applyNumberFormat="1" applyFont="1" applyBorder="1" applyAlignment="1">
      <alignment horizontal="center" vertical="center"/>
    </xf>
    <xf numFmtId="3" fontId="0" fillId="0" borderId="53" xfId="0" applyNumberFormat="1" applyFont="1" applyBorder="1" applyAlignment="1">
      <alignment horizontal="center" vertical="center"/>
    </xf>
    <xf numFmtId="3" fontId="0" fillId="0" borderId="105" xfId="0" applyNumberFormat="1" applyFont="1" applyBorder="1" applyAlignment="1">
      <alignment horizontal="center" vertical="center"/>
    </xf>
    <xf numFmtId="3" fontId="0" fillId="0" borderId="38" xfId="0" applyNumberFormat="1" applyFont="1" applyBorder="1" applyAlignment="1">
      <alignment horizontal="center" vertical="center"/>
    </xf>
    <xf numFmtId="3" fontId="0" fillId="0" borderId="28" xfId="0" applyNumberFormat="1" applyFont="1" applyBorder="1" applyAlignment="1">
      <alignment horizontal="center" vertical="center"/>
    </xf>
    <xf numFmtId="3" fontId="0" fillId="0" borderId="106" xfId="0" applyNumberFormat="1" applyFont="1" applyBorder="1" applyAlignment="1">
      <alignment horizontal="center" vertical="center"/>
    </xf>
    <xf numFmtId="0" fontId="55" fillId="0" borderId="0" xfId="0" applyFont="1" applyAlignment="1"/>
    <xf numFmtId="0" fontId="0" fillId="0" borderId="0" xfId="0" applyFont="1" applyAlignment="1"/>
    <xf numFmtId="0" fontId="0" fillId="0" borderId="0" xfId="0" applyAlignment="1">
      <alignment horizontal="center"/>
    </xf>
    <xf numFmtId="0" fontId="0" fillId="0" borderId="0" xfId="0" applyFont="1" applyBorder="1" applyAlignment="1">
      <alignment horizontal="center"/>
    </xf>
    <xf numFmtId="3" fontId="26" fillId="0" borderId="0" xfId="0" applyNumberFormat="1" applyFont="1" applyAlignment="1">
      <alignment horizontal="center" vertical="center"/>
    </xf>
    <xf numFmtId="3" fontId="0" fillId="0" borderId="0" xfId="0" applyNumberFormat="1" applyFont="1" applyAlignment="1">
      <alignment horizontal="center"/>
    </xf>
    <xf numFmtId="10" fontId="0" fillId="0" borderId="18" xfId="1" applyNumberFormat="1" applyFont="1" applyBorder="1" applyAlignment="1">
      <alignment horizontal="center" vertical="center"/>
    </xf>
    <xf numFmtId="3" fontId="16" fillId="0" borderId="17" xfId="0" applyNumberFormat="1" applyFont="1" applyBorder="1" applyAlignment="1">
      <alignment horizontal="center" vertical="center"/>
    </xf>
    <xf numFmtId="3" fontId="0" fillId="0" borderId="17" xfId="0" applyNumberFormat="1" applyFont="1" applyBorder="1" applyAlignment="1">
      <alignment horizontal="center"/>
    </xf>
    <xf numFmtId="10" fontId="0" fillId="0" borderId="21" xfId="1" applyNumberFormat="1" applyFont="1" applyBorder="1" applyAlignment="1">
      <alignment horizontal="center" vertical="center"/>
    </xf>
    <xf numFmtId="0" fontId="57" fillId="0" borderId="0" xfId="0" applyFont="1" applyAlignment="1"/>
    <xf numFmtId="10" fontId="33" fillId="0" borderId="48" xfId="1" applyNumberFormat="1" applyFont="1" applyBorder="1" applyAlignment="1">
      <alignment horizontal="center" vertical="center"/>
    </xf>
    <xf numFmtId="10" fontId="33" fillId="0" borderId="107" xfId="1" applyNumberFormat="1" applyFont="1" applyBorder="1" applyAlignment="1">
      <alignment horizontal="center" vertical="center"/>
    </xf>
    <xf numFmtId="10" fontId="33" fillId="0" borderId="47" xfId="1" applyNumberFormat="1" applyFont="1" applyBorder="1" applyAlignment="1">
      <alignment horizontal="center" vertical="center"/>
    </xf>
    <xf numFmtId="10" fontId="33" fillId="0" borderId="0" xfId="1" applyNumberFormat="1" applyFont="1" applyBorder="1" applyAlignment="1">
      <alignment horizontal="center" vertical="center"/>
    </xf>
    <xf numFmtId="166" fontId="33" fillId="0" borderId="32" xfId="1" applyNumberFormat="1" applyFont="1" applyBorder="1" applyAlignment="1">
      <alignment horizontal="center" vertical="center"/>
    </xf>
    <xf numFmtId="166" fontId="33" fillId="0" borderId="18" xfId="1" applyNumberFormat="1" applyFont="1" applyBorder="1" applyAlignment="1">
      <alignment horizontal="center" vertical="center"/>
    </xf>
    <xf numFmtId="10" fontId="33" fillId="12" borderId="17" xfId="0" applyNumberFormat="1" applyFont="1" applyFill="1" applyBorder="1" applyAlignment="1">
      <alignment horizontal="center" vertical="center"/>
    </xf>
    <xf numFmtId="10" fontId="33" fillId="12" borderId="7" xfId="0" applyNumberFormat="1" applyFont="1" applyFill="1" applyBorder="1" applyAlignment="1">
      <alignment horizontal="center" vertical="center"/>
    </xf>
    <xf numFmtId="10" fontId="33" fillId="12" borderId="18" xfId="0" applyNumberFormat="1" applyFont="1" applyFill="1" applyBorder="1" applyAlignment="1">
      <alignment horizontal="center" vertical="center"/>
    </xf>
    <xf numFmtId="10" fontId="33" fillId="12" borderId="49" xfId="0" applyNumberFormat="1" applyFont="1" applyFill="1" applyBorder="1" applyAlignment="1">
      <alignment horizontal="center" vertical="center"/>
    </xf>
    <xf numFmtId="10" fontId="33" fillId="12" borderId="59" xfId="0" applyNumberFormat="1" applyFont="1" applyFill="1" applyBorder="1" applyAlignment="1">
      <alignment horizontal="center" vertical="center"/>
    </xf>
    <xf numFmtId="10" fontId="33" fillId="12" borderId="16" xfId="0" applyNumberFormat="1" applyFont="1" applyFill="1" applyBorder="1" applyAlignment="1">
      <alignment horizontal="center" vertical="center"/>
    </xf>
    <xf numFmtId="10" fontId="33" fillId="12" borderId="30" xfId="0" applyNumberFormat="1" applyFont="1" applyFill="1" applyBorder="1" applyAlignment="1">
      <alignment horizontal="center" vertical="center"/>
    </xf>
    <xf numFmtId="10" fontId="33" fillId="12" borderId="41" xfId="0" applyNumberFormat="1" applyFont="1" applyFill="1" applyBorder="1" applyAlignment="1">
      <alignment horizontal="center" vertical="center"/>
    </xf>
    <xf numFmtId="10" fontId="33" fillId="12" borderId="39" xfId="0" applyNumberFormat="1" applyFont="1" applyFill="1" applyBorder="1" applyAlignment="1">
      <alignment horizontal="center" vertical="center"/>
    </xf>
    <xf numFmtId="10" fontId="33" fillId="12" borderId="22" xfId="0" applyNumberFormat="1" applyFont="1" applyFill="1" applyBorder="1" applyAlignment="1">
      <alignment horizontal="center" vertical="center"/>
    </xf>
    <xf numFmtId="10" fontId="33" fillId="12" borderId="45" xfId="0" applyNumberFormat="1" applyFont="1" applyFill="1" applyBorder="1" applyAlignment="1">
      <alignment horizontal="center" vertical="center"/>
    </xf>
    <xf numFmtId="10" fontId="33" fillId="12" borderId="33" xfId="0" applyNumberFormat="1" applyFont="1" applyFill="1" applyBorder="1" applyAlignment="1">
      <alignment horizontal="center" vertical="center"/>
    </xf>
    <xf numFmtId="10" fontId="33" fillId="12" borderId="19" xfId="0" applyNumberFormat="1" applyFont="1" applyFill="1" applyBorder="1" applyAlignment="1">
      <alignment horizontal="center" vertical="center"/>
    </xf>
    <xf numFmtId="10" fontId="33" fillId="12" borderId="20" xfId="0" applyNumberFormat="1" applyFont="1" applyFill="1" applyBorder="1" applyAlignment="1">
      <alignment horizontal="center" vertical="center"/>
    </xf>
    <xf numFmtId="10" fontId="33" fillId="12" borderId="21" xfId="0" applyNumberFormat="1" applyFont="1" applyFill="1" applyBorder="1" applyAlignment="1">
      <alignment horizontal="center" vertical="center"/>
    </xf>
    <xf numFmtId="10" fontId="33" fillId="12" borderId="31" xfId="0" applyNumberFormat="1" applyFont="1" applyFill="1" applyBorder="1" applyAlignment="1">
      <alignment horizontal="center" vertical="center"/>
    </xf>
    <xf numFmtId="10" fontId="33" fillId="12" borderId="32" xfId="0" applyNumberFormat="1" applyFont="1" applyFill="1" applyBorder="1" applyAlignment="1">
      <alignment horizontal="center" vertical="center"/>
    </xf>
    <xf numFmtId="0" fontId="57" fillId="72" borderId="0" xfId="0" applyFont="1" applyFill="1" applyAlignment="1"/>
    <xf numFmtId="3" fontId="0" fillId="0" borderId="7" xfId="0" applyNumberFormat="1" applyBorder="1" applyAlignment="1">
      <alignment horizontal="center"/>
    </xf>
    <xf numFmtId="0" fontId="0" fillId="0" borderId="7" xfId="0" applyFill="1" applyBorder="1" applyAlignment="1">
      <alignment horizontal="center"/>
    </xf>
    <xf numFmtId="0" fontId="0" fillId="35" borderId="7" xfId="0" applyFill="1" applyBorder="1" applyAlignment="1">
      <alignment horizontal="center"/>
    </xf>
    <xf numFmtId="0" fontId="0" fillId="0" borderId="0" xfId="0" applyFont="1" applyAlignment="1"/>
    <xf numFmtId="0" fontId="0" fillId="0" borderId="0" xfId="0" applyFont="1" applyAlignment="1"/>
    <xf numFmtId="0" fontId="0" fillId="0" borderId="0" xfId="0" applyFont="1" applyAlignment="1"/>
    <xf numFmtId="1" fontId="0" fillId="0" borderId="28" xfId="0" applyNumberFormat="1" applyFont="1" applyBorder="1" applyAlignment="1">
      <alignment horizontal="center" vertical="center"/>
    </xf>
    <xf numFmtId="1" fontId="0" fillId="0" borderId="89" xfId="0" applyNumberFormat="1" applyFont="1" applyBorder="1" applyAlignment="1">
      <alignment horizontal="center" vertical="center"/>
    </xf>
    <xf numFmtId="0" fontId="25" fillId="82" borderId="109" xfId="0" applyFont="1" applyFill="1" applyBorder="1" applyAlignment="1">
      <alignment horizontal="center" vertical="center"/>
    </xf>
    <xf numFmtId="0" fontId="25" fillId="82" borderId="87" xfId="0" applyFont="1" applyFill="1" applyBorder="1" applyAlignment="1">
      <alignment horizontal="center" vertical="center"/>
    </xf>
    <xf numFmtId="2" fontId="0" fillId="82" borderId="108" xfId="0" applyNumberFormat="1" applyFont="1" applyFill="1" applyBorder="1" applyAlignment="1">
      <alignment horizontal="center" vertical="center"/>
    </xf>
    <xf numFmtId="0" fontId="17" fillId="0" borderId="6" xfId="0" applyNumberFormat="1" applyFont="1" applyFill="1" applyBorder="1"/>
    <xf numFmtId="0" fontId="25" fillId="82" borderId="22" xfId="0" applyFont="1" applyFill="1" applyBorder="1" applyAlignment="1">
      <alignment horizontal="center" vertical="center"/>
    </xf>
    <xf numFmtId="0" fontId="25" fillId="82" borderId="23" xfId="0" applyFont="1" applyFill="1" applyBorder="1" applyAlignment="1">
      <alignment horizontal="center" vertical="center"/>
    </xf>
    <xf numFmtId="17" fontId="25" fillId="82" borderId="23" xfId="0" quotePrefix="1" applyNumberFormat="1" applyFont="1" applyFill="1" applyBorder="1" applyAlignment="1">
      <alignment horizontal="center" vertical="center"/>
    </xf>
    <xf numFmtId="0" fontId="25" fillId="82" borderId="33" xfId="0" applyFont="1" applyFill="1" applyBorder="1" applyAlignment="1">
      <alignment horizontal="center" vertical="center"/>
    </xf>
    <xf numFmtId="0" fontId="25" fillId="82" borderId="36" xfId="0" applyFont="1" applyFill="1" applyBorder="1" applyAlignment="1">
      <alignment horizontal="center" vertical="center"/>
    </xf>
    <xf numFmtId="0" fontId="25" fillId="82" borderId="35" xfId="0" applyFont="1" applyFill="1" applyBorder="1" applyAlignment="1">
      <alignment horizontal="center" vertical="center"/>
    </xf>
    <xf numFmtId="0" fontId="25" fillId="82" borderId="37" xfId="0" applyFont="1" applyFill="1" applyBorder="1" applyAlignment="1">
      <alignment horizontal="center" vertical="center"/>
    </xf>
    <xf numFmtId="3" fontId="58" fillId="83" borderId="30" xfId="0" applyNumberFormat="1" applyFont="1" applyFill="1" applyBorder="1" applyAlignment="1">
      <alignment horizontal="center" vertical="center"/>
    </xf>
    <xf numFmtId="3" fontId="58" fillId="83" borderId="31" xfId="0" applyNumberFormat="1" applyFont="1" applyFill="1" applyBorder="1" applyAlignment="1">
      <alignment horizontal="center" vertical="center"/>
    </xf>
    <xf numFmtId="3" fontId="58" fillId="83" borderId="46" xfId="0" applyNumberFormat="1" applyFont="1" applyFill="1" applyBorder="1" applyAlignment="1">
      <alignment horizontal="center" vertical="center"/>
    </xf>
    <xf numFmtId="0" fontId="0" fillId="0" borderId="0" xfId="0" applyFont="1" applyAlignment="1"/>
    <xf numFmtId="168" fontId="59" fillId="81" borderId="0" xfId="0" applyNumberFormat="1" applyFont="1" applyFill="1" applyAlignment="1">
      <alignment horizontal="center" vertical="center"/>
    </xf>
    <xf numFmtId="16" fontId="17" fillId="72" borderId="7" xfId="0" applyNumberFormat="1" applyFont="1" applyFill="1" applyBorder="1" applyAlignment="1">
      <alignment horizontal="center"/>
    </xf>
    <xf numFmtId="0" fontId="0" fillId="12" borderId="47" xfId="0" applyFont="1" applyFill="1" applyBorder="1" applyAlignment="1">
      <alignment horizontal="center" vertical="center"/>
    </xf>
    <xf numFmtId="0" fontId="0" fillId="12" borderId="47" xfId="0" applyFont="1" applyFill="1" applyBorder="1" applyAlignment="1">
      <alignment horizontal="center"/>
    </xf>
    <xf numFmtId="0" fontId="0" fillId="0" borderId="47" xfId="0" applyFont="1" applyBorder="1" applyAlignment="1">
      <alignment horizontal="center"/>
    </xf>
    <xf numFmtId="0" fontId="0" fillId="0" borderId="48" xfId="0" applyFont="1" applyBorder="1" applyAlignment="1">
      <alignment horizontal="center"/>
    </xf>
    <xf numFmtId="164" fontId="28" fillId="73" borderId="35" xfId="0" applyNumberFormat="1" applyFont="1" applyFill="1" applyBorder="1" applyAlignment="1">
      <alignment horizontal="center" vertical="center" wrapText="1"/>
    </xf>
    <xf numFmtId="3" fontId="0" fillId="0" borderId="28" xfId="0" applyNumberFormat="1" applyFont="1" applyBorder="1" applyAlignment="1">
      <alignment horizontal="center"/>
    </xf>
    <xf numFmtId="3" fontId="0" fillId="0" borderId="106" xfId="0" applyNumberFormat="1" applyFont="1" applyBorder="1" applyAlignment="1">
      <alignment horizontal="center"/>
    </xf>
    <xf numFmtId="0" fontId="0" fillId="0" borderId="30" xfId="0" applyFont="1" applyBorder="1" applyAlignment="1">
      <alignment horizontal="center"/>
    </xf>
    <xf numFmtId="0" fontId="0" fillId="0" borderId="46" xfId="0" applyFont="1" applyBorder="1" applyAlignment="1">
      <alignment horizontal="center"/>
    </xf>
    <xf numFmtId="10" fontId="0" fillId="0" borderId="32" xfId="1" applyNumberFormat="1" applyFont="1" applyBorder="1" applyAlignment="1">
      <alignment horizontal="center" vertical="center"/>
    </xf>
    <xf numFmtId="0" fontId="0" fillId="0" borderId="17" xfId="0" applyFont="1" applyBorder="1" applyAlignment="1">
      <alignment horizontal="center"/>
    </xf>
    <xf numFmtId="0" fontId="0" fillId="0" borderId="19" xfId="0" applyFont="1" applyBorder="1" applyAlignment="1">
      <alignment horizontal="center"/>
    </xf>
    <xf numFmtId="3" fontId="0" fillId="12" borderId="28" xfId="0" applyNumberFormat="1" applyFont="1" applyFill="1" applyBorder="1" applyAlignment="1">
      <alignment horizontal="center" vertical="center"/>
    </xf>
    <xf numFmtId="3" fontId="16" fillId="0" borderId="28" xfId="0" applyNumberFormat="1" applyFont="1" applyBorder="1" applyAlignment="1">
      <alignment horizontal="center" vertical="center"/>
    </xf>
    <xf numFmtId="3" fontId="0" fillId="12" borderId="28" xfId="0" applyNumberFormat="1" applyFont="1" applyFill="1" applyBorder="1" applyAlignment="1">
      <alignment horizontal="center"/>
    </xf>
    <xf numFmtId="0" fontId="0" fillId="0" borderId="62" xfId="0" applyFont="1" applyBorder="1" applyAlignment="1">
      <alignment horizontal="center"/>
    </xf>
    <xf numFmtId="0" fontId="0" fillId="0" borderId="75" xfId="0" applyFont="1" applyBorder="1" applyAlignment="1">
      <alignment horizontal="center"/>
    </xf>
    <xf numFmtId="0" fontId="0" fillId="12" borderId="17" xfId="0" applyFont="1" applyFill="1" applyBorder="1" applyAlignment="1">
      <alignment horizontal="center" vertical="center"/>
    </xf>
    <xf numFmtId="0" fontId="0" fillId="12" borderId="17" xfId="0" applyFont="1" applyFill="1" applyBorder="1" applyAlignment="1">
      <alignment horizontal="center"/>
    </xf>
    <xf numFmtId="0" fontId="0" fillId="12" borderId="19" xfId="0" applyFont="1" applyFill="1" applyBorder="1" applyAlignment="1">
      <alignment horizontal="center"/>
    </xf>
    <xf numFmtId="0" fontId="0" fillId="12" borderId="48" xfId="0" applyFont="1" applyFill="1" applyBorder="1" applyAlignment="1">
      <alignment horizontal="center"/>
    </xf>
    <xf numFmtId="10" fontId="0" fillId="12" borderId="21" xfId="1" applyNumberFormat="1" applyFont="1" applyFill="1" applyBorder="1" applyAlignment="1">
      <alignment horizontal="center" vertical="center"/>
    </xf>
    <xf numFmtId="10" fontId="0" fillId="0" borderId="7" xfId="1" applyNumberFormat="1" applyFont="1" applyFill="1" applyBorder="1" applyAlignment="1">
      <alignment horizontal="center" vertical="center"/>
    </xf>
    <xf numFmtId="10" fontId="0" fillId="12" borderId="7" xfId="1" applyNumberFormat="1" applyFont="1" applyFill="1" applyBorder="1" applyAlignment="1">
      <alignment horizontal="center" vertical="center"/>
    </xf>
    <xf numFmtId="3" fontId="0" fillId="12" borderId="27" xfId="0" applyNumberFormat="1" applyFont="1" applyFill="1" applyBorder="1" applyAlignment="1">
      <alignment horizontal="center" vertical="center"/>
    </xf>
    <xf numFmtId="10" fontId="0" fillId="0" borderId="31" xfId="1" applyNumberFormat="1" applyFont="1" applyFill="1" applyBorder="1" applyAlignment="1">
      <alignment horizontal="center" vertical="center"/>
    </xf>
    <xf numFmtId="10" fontId="0" fillId="12" borderId="20" xfId="1" applyNumberFormat="1" applyFont="1" applyFill="1" applyBorder="1" applyAlignment="1">
      <alignment horizontal="center" vertical="center"/>
    </xf>
    <xf numFmtId="10" fontId="0" fillId="0" borderId="62" xfId="1" applyNumberFormat="1" applyFont="1" applyFill="1" applyBorder="1" applyAlignment="1">
      <alignment horizontal="center" vertical="center"/>
    </xf>
    <xf numFmtId="10" fontId="0" fillId="0" borderId="62" xfId="1" applyNumberFormat="1" applyFont="1" applyBorder="1" applyAlignment="1">
      <alignment horizontal="center" vertical="center"/>
    </xf>
    <xf numFmtId="10" fontId="0" fillId="0" borderId="20" xfId="1" applyNumberFormat="1" applyFont="1" applyFill="1" applyBorder="1" applyAlignment="1">
      <alignment horizontal="center" vertical="center"/>
    </xf>
    <xf numFmtId="0" fontId="0" fillId="0" borderId="0" xfId="0" applyFill="1" applyAlignment="1">
      <alignment horizontal="center"/>
    </xf>
    <xf numFmtId="3" fontId="16" fillId="0" borderId="29" xfId="0" applyNumberFormat="1" applyFont="1" applyBorder="1" applyAlignment="1">
      <alignment horizontal="center" vertical="center"/>
    </xf>
    <xf numFmtId="3" fontId="16" fillId="0" borderId="110" xfId="0" applyNumberFormat="1" applyFont="1" applyFill="1" applyBorder="1" applyAlignment="1">
      <alignment horizontal="center" vertical="center" wrapText="1"/>
    </xf>
    <xf numFmtId="3" fontId="16" fillId="0" borderId="111" xfId="0" applyNumberFormat="1" applyFont="1" applyFill="1" applyBorder="1" applyAlignment="1">
      <alignment horizontal="center" vertical="center" wrapText="1"/>
    </xf>
    <xf numFmtId="0" fontId="0" fillId="0" borderId="0" xfId="0" applyFont="1" applyAlignment="1"/>
    <xf numFmtId="0" fontId="0" fillId="33" borderId="7" xfId="0" applyFont="1" applyFill="1" applyBorder="1" applyAlignment="1">
      <alignment horizontal="center"/>
    </xf>
    <xf numFmtId="165" fontId="0" fillId="32" borderId="7" xfId="0" applyNumberFormat="1" applyFont="1" applyFill="1" applyBorder="1" applyAlignment="1">
      <alignment horizontal="center"/>
    </xf>
    <xf numFmtId="0" fontId="0" fillId="32" borderId="7" xfId="0" applyFont="1" applyFill="1" applyBorder="1" applyAlignment="1">
      <alignment horizontal="center"/>
    </xf>
    <xf numFmtId="0" fontId="60" fillId="32" borderId="7" xfId="0" applyFont="1" applyFill="1" applyBorder="1" applyAlignment="1">
      <alignment horizontal="center"/>
    </xf>
    <xf numFmtId="0" fontId="0" fillId="35" borderId="7" xfId="0" applyFont="1" applyFill="1" applyBorder="1" applyAlignment="1">
      <alignment horizontal="center"/>
    </xf>
    <xf numFmtId="0" fontId="0" fillId="32" borderId="7" xfId="0" applyFont="1" applyFill="1" applyBorder="1" applyAlignment="1">
      <alignment horizontal="center" vertical="center"/>
    </xf>
    <xf numFmtId="3" fontId="61" fillId="0" borderId="7" xfId="0" applyNumberFormat="1" applyFont="1" applyFill="1" applyBorder="1" applyAlignment="1">
      <alignment horizontal="center" vertical="top" wrapText="1"/>
    </xf>
    <xf numFmtId="0" fontId="0" fillId="0" borderId="0" xfId="0" applyFont="1" applyAlignment="1"/>
    <xf numFmtId="0" fontId="0" fillId="84" borderId="0" xfId="0" applyFont="1" applyFill="1" applyAlignment="1"/>
    <xf numFmtId="0" fontId="0" fillId="0" borderId="0" xfId="0" applyFont="1" applyAlignment="1"/>
    <xf numFmtId="0" fontId="25" fillId="36" borderId="0" xfId="0" applyFont="1" applyFill="1" applyAlignment="1">
      <alignment horizontal="center"/>
    </xf>
    <xf numFmtId="0" fontId="25" fillId="13" borderId="0" xfId="0" applyFont="1" applyFill="1" applyAlignment="1">
      <alignment horizontal="center"/>
    </xf>
    <xf numFmtId="0" fontId="25" fillId="36" borderId="0" xfId="0" applyFont="1" applyFill="1" applyAlignment="1">
      <alignment horizontal="center"/>
    </xf>
    <xf numFmtId="0" fontId="0" fillId="0" borderId="0" xfId="0" applyFont="1" applyAlignment="1"/>
    <xf numFmtId="164" fontId="62" fillId="73" borderId="43" xfId="0" applyNumberFormat="1" applyFont="1" applyFill="1" applyBorder="1" applyAlignment="1">
      <alignment horizontal="center" vertical="center"/>
    </xf>
    <xf numFmtId="164" fontId="62" fillId="73" borderId="52" xfId="0" applyNumberFormat="1" applyFont="1" applyFill="1" applyBorder="1" applyAlignment="1">
      <alignment horizontal="center" vertical="center"/>
    </xf>
    <xf numFmtId="0" fontId="25" fillId="12" borderId="44" xfId="0" applyFont="1" applyFill="1" applyBorder="1" applyAlignment="1">
      <alignment horizontal="center" vertical="center"/>
    </xf>
    <xf numFmtId="0" fontId="25" fillId="12" borderId="26" xfId="0" applyFont="1" applyFill="1" applyBorder="1" applyAlignment="1">
      <alignment horizontal="center" vertical="center"/>
    </xf>
    <xf numFmtId="167" fontId="33" fillId="0" borderId="51" xfId="0" applyNumberFormat="1" applyFont="1" applyBorder="1" applyAlignment="1">
      <alignment horizontal="center" vertical="center"/>
    </xf>
    <xf numFmtId="167" fontId="33" fillId="0" borderId="105" xfId="0" applyNumberFormat="1" applyFont="1" applyBorder="1" applyAlignment="1">
      <alignment horizontal="center" vertical="center"/>
    </xf>
    <xf numFmtId="167" fontId="33" fillId="0" borderId="52" xfId="0" applyNumberFormat="1" applyFont="1" applyBorder="1" applyAlignment="1">
      <alignment horizontal="center" vertical="center"/>
    </xf>
    <xf numFmtId="0" fontId="25" fillId="44" borderId="71" xfId="90" applyFont="1" applyAlignment="1">
      <alignment horizontal="center" vertical="center"/>
    </xf>
    <xf numFmtId="17" fontId="25" fillId="44" borderId="71" xfId="90" quotePrefix="1" applyNumberFormat="1" applyFont="1" applyAlignment="1">
      <alignment horizontal="center" vertical="center"/>
    </xf>
    <xf numFmtId="167" fontId="33" fillId="0" borderId="62" xfId="0" applyNumberFormat="1" applyFont="1" applyBorder="1" applyAlignment="1">
      <alignment horizontal="center" vertical="center"/>
    </xf>
    <xf numFmtId="1" fontId="33" fillId="0" borderId="40" xfId="0" applyNumberFormat="1" applyFont="1" applyBorder="1" applyAlignment="1">
      <alignment horizontal="center" vertical="center"/>
    </xf>
    <xf numFmtId="1" fontId="33" fillId="0" borderId="26" xfId="0" applyNumberFormat="1" applyFont="1" applyBorder="1" applyAlignment="1">
      <alignment horizontal="center" vertical="center"/>
    </xf>
    <xf numFmtId="3" fontId="34" fillId="0" borderId="89" xfId="0" applyNumberFormat="1" applyFont="1" applyBorder="1" applyAlignment="1">
      <alignment horizontal="center" vertical="center"/>
    </xf>
    <xf numFmtId="1" fontId="35" fillId="12" borderId="46" xfId="0" applyNumberFormat="1" applyFont="1" applyFill="1" applyBorder="1" applyAlignment="1">
      <alignment horizontal="left" vertical="center"/>
    </xf>
    <xf numFmtId="1" fontId="35" fillId="12" borderId="40" xfId="0" applyNumberFormat="1" applyFont="1" applyFill="1" applyBorder="1" applyAlignment="1">
      <alignment horizontal="left" vertical="center"/>
    </xf>
    <xf numFmtId="1" fontId="0" fillId="0" borderId="0" xfId="0" applyNumberFormat="1" applyFont="1" applyAlignment="1">
      <alignment horizontal="center" vertical="center"/>
    </xf>
    <xf numFmtId="1" fontId="25" fillId="44" borderId="112" xfId="90" applyNumberFormat="1" applyFont="1" applyBorder="1" applyAlignment="1">
      <alignment horizontal="center" vertical="center"/>
    </xf>
    <xf numFmtId="1" fontId="25" fillId="44" borderId="71" xfId="90" quotePrefix="1" applyNumberFormat="1" applyFont="1" applyAlignment="1">
      <alignment horizontal="center" vertical="center"/>
    </xf>
    <xf numFmtId="1" fontId="25" fillId="44" borderId="71" xfId="90" applyNumberFormat="1" applyFont="1" applyAlignment="1">
      <alignment horizontal="center" vertical="center"/>
    </xf>
    <xf numFmtId="1" fontId="25" fillId="12" borderId="35" xfId="0" applyNumberFormat="1" applyFont="1" applyFill="1" applyBorder="1" applyAlignment="1">
      <alignment horizontal="center" vertical="center"/>
    </xf>
    <xf numFmtId="1" fontId="16" fillId="0" borderId="0" xfId="0" applyNumberFormat="1" applyFont="1" applyBorder="1" applyAlignment="1">
      <alignment horizontal="center" vertical="center"/>
    </xf>
    <xf numFmtId="1" fontId="16" fillId="0" borderId="7" xfId="0" applyNumberFormat="1" applyFont="1" applyBorder="1" applyAlignment="1">
      <alignment horizontal="center"/>
    </xf>
    <xf numFmtId="1" fontId="16" fillId="0" borderId="7" xfId="0" applyNumberFormat="1" applyFont="1" applyBorder="1" applyAlignment="1">
      <alignment horizontal="center" vertical="center"/>
    </xf>
    <xf numFmtId="1" fontId="25" fillId="12" borderId="20" xfId="0" applyNumberFormat="1" applyFont="1" applyFill="1" applyBorder="1" applyAlignment="1">
      <alignment horizontal="center" vertical="center"/>
    </xf>
    <xf numFmtId="3" fontId="34" fillId="0" borderId="17" xfId="0" applyNumberFormat="1" applyFont="1" applyBorder="1" applyAlignment="1">
      <alignment horizontal="center" vertical="center"/>
    </xf>
    <xf numFmtId="16" fontId="64" fillId="5" borderId="19" xfId="0" applyNumberFormat="1" applyFont="1" applyFill="1" applyBorder="1" applyAlignment="1">
      <alignment horizontal="center" vertical="center"/>
    </xf>
    <xf numFmtId="16" fontId="64" fillId="6" borderId="20" xfId="0" applyNumberFormat="1" applyFont="1" applyFill="1" applyBorder="1" applyAlignment="1">
      <alignment horizontal="center" vertical="center"/>
    </xf>
    <xf numFmtId="0" fontId="0" fillId="0" borderId="0" xfId="0" applyFont="1" applyAlignment="1"/>
    <xf numFmtId="0" fontId="0" fillId="0" borderId="0" xfId="0" applyFont="1" applyAlignment="1"/>
    <xf numFmtId="0" fontId="31" fillId="30" borderId="32" xfId="0" applyFont="1" applyFill="1" applyBorder="1" applyAlignment="1">
      <alignment horizontal="center" vertical="center" wrapText="1"/>
    </xf>
    <xf numFmtId="0" fontId="0" fillId="11" borderId="37" xfId="0" applyFont="1" applyFill="1" applyBorder="1" applyAlignment="1">
      <alignment horizontal="center"/>
    </xf>
    <xf numFmtId="0" fontId="3" fillId="2" borderId="10" xfId="0" applyFont="1" applyFill="1" applyBorder="1" applyAlignment="1">
      <alignment horizontal="center" vertical="center" wrapText="1"/>
    </xf>
    <xf numFmtId="0" fontId="3" fillId="2" borderId="0" xfId="0" applyFont="1" applyFill="1" applyBorder="1" applyAlignment="1">
      <alignment horizontal="center" vertical="center" wrapText="1"/>
    </xf>
    <xf numFmtId="0" fontId="3" fillId="2" borderId="26" xfId="0" applyFont="1" applyFill="1" applyBorder="1" applyAlignment="1">
      <alignment horizontal="center" vertical="center" wrapText="1"/>
    </xf>
    <xf numFmtId="0" fontId="3" fillId="2" borderId="78" xfId="0" applyFont="1" applyFill="1" applyBorder="1" applyAlignment="1">
      <alignment horizontal="center" vertical="center" wrapText="1"/>
    </xf>
    <xf numFmtId="0" fontId="3" fillId="2" borderId="79" xfId="0" applyFont="1" applyFill="1" applyBorder="1" applyAlignment="1">
      <alignment horizontal="center" vertical="center" wrapText="1"/>
    </xf>
    <xf numFmtId="0" fontId="3" fillId="3" borderId="10" xfId="0" applyFont="1" applyFill="1" applyBorder="1" applyAlignment="1">
      <alignment horizontal="center" vertical="center" wrapText="1"/>
    </xf>
    <xf numFmtId="0" fontId="0" fillId="0" borderId="0" xfId="0" applyFont="1" applyBorder="1" applyAlignment="1"/>
    <xf numFmtId="0" fontId="4" fillId="4" borderId="10" xfId="0" applyFont="1" applyFill="1" applyBorder="1" applyAlignment="1">
      <alignment horizontal="center" vertical="center" wrapText="1"/>
    </xf>
    <xf numFmtId="0" fontId="7" fillId="0" borderId="0" xfId="0" applyFont="1" applyBorder="1"/>
    <xf numFmtId="0" fontId="31" fillId="30" borderId="30" xfId="0" applyFont="1" applyFill="1" applyBorder="1" applyAlignment="1">
      <alignment horizontal="center" vertical="center" wrapText="1"/>
    </xf>
    <xf numFmtId="0" fontId="0" fillId="11" borderId="36" xfId="0" applyFont="1" applyFill="1" applyBorder="1" applyAlignment="1">
      <alignment horizontal="center"/>
    </xf>
    <xf numFmtId="0" fontId="25" fillId="11" borderId="61" xfId="0" applyFont="1" applyFill="1" applyBorder="1" applyAlignment="1">
      <alignment horizontal="center" vertical="center"/>
    </xf>
    <xf numFmtId="0" fontId="25" fillId="11" borderId="62" xfId="0" applyFont="1" applyFill="1" applyBorder="1" applyAlignment="1">
      <alignment horizontal="center" vertical="center"/>
    </xf>
    <xf numFmtId="0" fontId="25" fillId="11" borderId="43" xfId="0" applyFont="1" applyFill="1" applyBorder="1" applyAlignment="1">
      <alignment horizontal="center" vertical="center"/>
    </xf>
    <xf numFmtId="0" fontId="3" fillId="29" borderId="31" xfId="0" applyFont="1" applyFill="1" applyBorder="1" applyAlignment="1">
      <alignment horizontal="center" vertical="center" wrapText="1"/>
    </xf>
    <xf numFmtId="0" fontId="0" fillId="11" borderId="7" xfId="0" applyFont="1" applyFill="1" applyBorder="1" applyAlignment="1"/>
    <xf numFmtId="0" fontId="0" fillId="11" borderId="20" xfId="0" applyFont="1" applyFill="1" applyBorder="1" applyAlignment="1"/>
    <xf numFmtId="0" fontId="2" fillId="2" borderId="9" xfId="0" applyFont="1" applyFill="1" applyBorder="1" applyAlignment="1">
      <alignment horizontal="center" vertical="center" wrapText="1"/>
    </xf>
    <xf numFmtId="0" fontId="0" fillId="0" borderId="11" xfId="0" applyFont="1" applyBorder="1" applyAlignment="1"/>
    <xf numFmtId="0" fontId="3" fillId="2" borderId="83" xfId="0" applyFont="1" applyFill="1" applyBorder="1" applyAlignment="1">
      <alignment horizontal="center" vertical="center" wrapText="1"/>
    </xf>
    <xf numFmtId="0" fontId="0" fillId="0" borderId="84" xfId="0" applyFont="1" applyBorder="1" applyAlignment="1">
      <alignment wrapText="1"/>
    </xf>
    <xf numFmtId="0" fontId="0" fillId="0" borderId="87" xfId="0" applyFont="1" applyBorder="1" applyAlignment="1">
      <alignment wrapText="1"/>
    </xf>
    <xf numFmtId="10" fontId="31" fillId="30" borderId="56" xfId="0" applyNumberFormat="1" applyFont="1" applyFill="1" applyBorder="1" applyAlignment="1">
      <alignment horizontal="center" vertical="center" wrapText="1"/>
    </xf>
    <xf numFmtId="10" fontId="31" fillId="30" borderId="57" xfId="0" applyNumberFormat="1" applyFont="1" applyFill="1" applyBorder="1" applyAlignment="1">
      <alignment horizontal="center" vertical="center" wrapText="1"/>
    </xf>
    <xf numFmtId="0" fontId="32" fillId="3" borderId="10" xfId="0" applyFont="1" applyFill="1" applyBorder="1" applyAlignment="1">
      <alignment horizontal="center" vertical="center" wrapText="1"/>
    </xf>
    <xf numFmtId="0" fontId="13" fillId="12" borderId="36" xfId="0" applyFont="1" applyFill="1" applyBorder="1" applyAlignment="1">
      <alignment horizontal="center" vertical="center"/>
    </xf>
    <xf numFmtId="0" fontId="13" fillId="12" borderId="57" xfId="0" applyFont="1" applyFill="1" applyBorder="1" applyAlignment="1">
      <alignment horizontal="center" vertical="center"/>
    </xf>
    <xf numFmtId="0" fontId="13" fillId="12" borderId="11" xfId="0" applyFont="1" applyFill="1" applyBorder="1" applyAlignment="1">
      <alignment horizontal="center" vertical="center"/>
    </xf>
    <xf numFmtId="0" fontId="13" fillId="12" borderId="25" xfId="0" applyFont="1" applyFill="1" applyBorder="1" applyAlignment="1">
      <alignment horizontal="center" vertical="center"/>
    </xf>
    <xf numFmtId="0" fontId="24" fillId="12" borderId="61" xfId="0" applyFont="1" applyFill="1" applyBorder="1" applyAlignment="1">
      <alignment horizontal="center" vertical="center"/>
    </xf>
    <xf numFmtId="0" fontId="24" fillId="12" borderId="62" xfId="0" applyFont="1" applyFill="1" applyBorder="1" applyAlignment="1">
      <alignment horizontal="center" vertical="center"/>
    </xf>
    <xf numFmtId="0" fontId="24" fillId="12" borderId="0" xfId="0" applyFont="1" applyFill="1" applyBorder="1" applyAlignment="1">
      <alignment horizontal="center" vertical="center"/>
    </xf>
    <xf numFmtId="0" fontId="35" fillId="12" borderId="38" xfId="0" applyFont="1" applyFill="1" applyBorder="1" applyAlignment="1">
      <alignment horizontal="center" vertical="center"/>
    </xf>
    <xf numFmtId="0" fontId="35" fillId="12" borderId="40" xfId="0" applyFont="1" applyFill="1" applyBorder="1" applyAlignment="1">
      <alignment horizontal="center" vertical="center"/>
    </xf>
    <xf numFmtId="0" fontId="35" fillId="12" borderId="39" xfId="0" applyFont="1" applyFill="1" applyBorder="1" applyAlignment="1">
      <alignment horizontal="center" vertical="center"/>
    </xf>
    <xf numFmtId="0" fontId="35" fillId="12" borderId="38" xfId="0" applyFont="1" applyFill="1" applyBorder="1" applyAlignment="1">
      <alignment horizontal="right" vertical="center"/>
    </xf>
    <xf numFmtId="0" fontId="35" fillId="12" borderId="40" xfId="0" applyFont="1" applyFill="1" applyBorder="1" applyAlignment="1">
      <alignment horizontal="right" vertical="center"/>
    </xf>
    <xf numFmtId="164" fontId="35" fillId="12" borderId="40" xfId="0" applyNumberFormat="1" applyFont="1" applyFill="1" applyBorder="1" applyAlignment="1">
      <alignment horizontal="left" vertical="center"/>
    </xf>
    <xf numFmtId="0" fontId="35" fillId="12" borderId="40" xfId="0" applyFont="1" applyFill="1" applyBorder="1" applyAlignment="1">
      <alignment horizontal="left" vertical="center"/>
    </xf>
    <xf numFmtId="0" fontId="35" fillId="12" borderId="39" xfId="0" applyFont="1" applyFill="1" applyBorder="1" applyAlignment="1">
      <alignment horizontal="left" vertical="center"/>
    </xf>
    <xf numFmtId="0" fontId="36" fillId="35" borderId="38" xfId="0" applyFont="1" applyFill="1" applyBorder="1" applyAlignment="1">
      <alignment horizontal="right" vertical="center"/>
    </xf>
    <xf numFmtId="0" fontId="36" fillId="35" borderId="40" xfId="0" applyFont="1" applyFill="1" applyBorder="1" applyAlignment="1">
      <alignment horizontal="right" vertical="center"/>
    </xf>
    <xf numFmtId="164" fontId="36" fillId="35" borderId="40" xfId="0" applyNumberFormat="1" applyFont="1" applyFill="1" applyBorder="1" applyAlignment="1">
      <alignment horizontal="left" vertical="center"/>
    </xf>
    <xf numFmtId="0" fontId="36" fillId="35" borderId="40" xfId="0" applyFont="1" applyFill="1" applyBorder="1" applyAlignment="1">
      <alignment horizontal="left" vertical="center"/>
    </xf>
    <xf numFmtId="0" fontId="24" fillId="21" borderId="31" xfId="0" applyFont="1" applyFill="1" applyBorder="1" applyAlignment="1">
      <alignment horizontal="center" vertical="center"/>
    </xf>
    <xf numFmtId="0" fontId="24" fillId="21" borderId="7" xfId="0" applyFont="1" applyFill="1" applyBorder="1" applyAlignment="1">
      <alignment horizontal="center" vertical="center"/>
    </xf>
    <xf numFmtId="0" fontId="24" fillId="22" borderId="31" xfId="0" applyFont="1" applyFill="1" applyBorder="1" applyAlignment="1">
      <alignment horizontal="center" vertical="center"/>
    </xf>
    <xf numFmtId="0" fontId="24" fillId="22" borderId="7" xfId="0" applyFont="1" applyFill="1" applyBorder="1" applyAlignment="1">
      <alignment horizontal="center" vertical="center"/>
    </xf>
    <xf numFmtId="0" fontId="35" fillId="12" borderId="41" xfId="0" applyFont="1" applyFill="1" applyBorder="1" applyAlignment="1">
      <alignment horizontal="center" vertical="center"/>
    </xf>
    <xf numFmtId="0" fontId="35" fillId="12" borderId="31" xfId="0" applyFont="1" applyFill="1" applyBorder="1" applyAlignment="1">
      <alignment horizontal="center" vertical="center"/>
    </xf>
    <xf numFmtId="0" fontId="35" fillId="12" borderId="32" xfId="0" applyFont="1" applyFill="1" applyBorder="1" applyAlignment="1">
      <alignment horizontal="center" vertical="center"/>
    </xf>
    <xf numFmtId="0" fontId="0" fillId="0" borderId="40" xfId="0" applyFont="1" applyBorder="1" applyAlignment="1"/>
    <xf numFmtId="0" fontId="54" fillId="81" borderId="38" xfId="0" applyFont="1" applyFill="1" applyBorder="1" applyAlignment="1">
      <alignment horizontal="center" vertical="center"/>
    </xf>
    <xf numFmtId="0" fontId="54" fillId="81" borderId="40" xfId="0" applyFont="1" applyFill="1" applyBorder="1" applyAlignment="1">
      <alignment horizontal="center" vertical="center"/>
    </xf>
    <xf numFmtId="0" fontId="54" fillId="81" borderId="39" xfId="0" applyFont="1" applyFill="1" applyBorder="1" applyAlignment="1">
      <alignment horizontal="center" vertical="center"/>
    </xf>
    <xf numFmtId="0" fontId="54" fillId="81" borderId="101" xfId="0" applyFont="1" applyFill="1" applyBorder="1" applyAlignment="1">
      <alignment horizontal="center" vertical="center"/>
    </xf>
    <xf numFmtId="0" fontId="54" fillId="81" borderId="102" xfId="0" applyFont="1" applyFill="1" applyBorder="1" applyAlignment="1">
      <alignment horizontal="center" vertical="center"/>
    </xf>
    <xf numFmtId="0" fontId="54" fillId="81" borderId="103" xfId="0" applyFont="1" applyFill="1" applyBorder="1" applyAlignment="1">
      <alignment horizontal="center" vertical="center"/>
    </xf>
    <xf numFmtId="0" fontId="6" fillId="6" borderId="31" xfId="0" applyFont="1" applyFill="1" applyBorder="1" applyAlignment="1">
      <alignment horizontal="center" vertical="center" wrapText="1"/>
    </xf>
    <xf numFmtId="0" fontId="0" fillId="0" borderId="31" xfId="0" applyFont="1" applyBorder="1" applyAlignment="1"/>
    <xf numFmtId="0" fontId="0" fillId="0" borderId="32" xfId="0" applyFont="1" applyBorder="1" applyAlignment="1"/>
    <xf numFmtId="0" fontId="0" fillId="0" borderId="7" xfId="0" applyFont="1" applyBorder="1" applyAlignment="1"/>
    <xf numFmtId="0" fontId="0" fillId="0" borderId="18" xfId="0" applyFont="1" applyBorder="1" applyAlignment="1"/>
    <xf numFmtId="3" fontId="35" fillId="12" borderId="41" xfId="0" applyNumberFormat="1" applyFont="1" applyFill="1" applyBorder="1" applyAlignment="1">
      <alignment horizontal="center" vertical="center"/>
    </xf>
    <xf numFmtId="3" fontId="35" fillId="12" borderId="31" xfId="0" applyNumberFormat="1" applyFont="1" applyFill="1" applyBorder="1" applyAlignment="1">
      <alignment horizontal="center" vertical="center"/>
    </xf>
    <xf numFmtId="3" fontId="35" fillId="12" borderId="32" xfId="0" applyNumberFormat="1" applyFont="1" applyFill="1" applyBorder="1" applyAlignment="1">
      <alignment horizontal="center" vertical="center"/>
    </xf>
    <xf numFmtId="0" fontId="0" fillId="12" borderId="56" xfId="0" applyFont="1" applyFill="1" applyBorder="1" applyAlignment="1">
      <alignment horizontal="center"/>
    </xf>
    <xf numFmtId="0" fontId="0" fillId="12" borderId="57" xfId="0" applyFont="1" applyFill="1" applyBorder="1" applyAlignment="1">
      <alignment horizontal="center"/>
    </xf>
    <xf numFmtId="0" fontId="0" fillId="12" borderId="22" xfId="0" applyFont="1" applyFill="1" applyBorder="1" applyAlignment="1">
      <alignment horizontal="center"/>
    </xf>
    <xf numFmtId="0" fontId="36" fillId="35" borderId="39" xfId="0" applyFont="1" applyFill="1" applyBorder="1" applyAlignment="1">
      <alignment horizontal="left" vertical="center"/>
    </xf>
    <xf numFmtId="0" fontId="6" fillId="5" borderId="30" xfId="0" applyFont="1" applyFill="1" applyBorder="1" applyAlignment="1">
      <alignment horizontal="center" vertical="center" wrapText="1"/>
    </xf>
    <xf numFmtId="0" fontId="7" fillId="0" borderId="17" xfId="0" applyFont="1" applyBorder="1"/>
    <xf numFmtId="0" fontId="0" fillId="0" borderId="41" xfId="0" applyFont="1" applyBorder="1" applyAlignment="1"/>
    <xf numFmtId="0" fontId="46" fillId="42" borderId="90" xfId="13" applyBorder="1" applyAlignment="1">
      <alignment horizontal="right" vertical="center"/>
    </xf>
    <xf numFmtId="0" fontId="46" fillId="42" borderId="91" xfId="13" applyBorder="1" applyAlignment="1">
      <alignment horizontal="right" vertical="center"/>
    </xf>
    <xf numFmtId="0" fontId="46" fillId="42" borderId="95" xfId="13" applyBorder="1" applyAlignment="1">
      <alignment horizontal="right" vertical="center"/>
    </xf>
    <xf numFmtId="164" fontId="46" fillId="42" borderId="96" xfId="13" applyNumberFormat="1" applyBorder="1" applyAlignment="1">
      <alignment horizontal="left" vertical="center"/>
    </xf>
    <xf numFmtId="0" fontId="46" fillId="42" borderId="91" xfId="13" applyBorder="1" applyAlignment="1">
      <alignment horizontal="left" vertical="center"/>
    </xf>
    <xf numFmtId="0" fontId="46" fillId="42" borderId="95" xfId="13" applyBorder="1" applyAlignment="1">
      <alignment horizontal="left" vertical="center"/>
    </xf>
    <xf numFmtId="0" fontId="25" fillId="12" borderId="31" xfId="0" applyFont="1" applyFill="1" applyBorder="1" applyAlignment="1">
      <alignment horizontal="center" vertical="center" wrapText="1"/>
    </xf>
    <xf numFmtId="0" fontId="25" fillId="12" borderId="31" xfId="0" applyFont="1" applyFill="1" applyBorder="1" applyAlignment="1">
      <alignment horizontal="center" vertical="center"/>
    </xf>
    <xf numFmtId="0" fontId="25" fillId="12" borderId="7" xfId="0" applyFont="1" applyFill="1" applyBorder="1" applyAlignment="1">
      <alignment horizontal="center" vertical="center"/>
    </xf>
    <xf numFmtId="0" fontId="54" fillId="82" borderId="38" xfId="0" applyFont="1" applyFill="1" applyBorder="1" applyAlignment="1">
      <alignment horizontal="center" vertical="center"/>
    </xf>
    <xf numFmtId="0" fontId="54" fillId="82" borderId="40" xfId="0" applyFont="1" applyFill="1" applyBorder="1" applyAlignment="1">
      <alignment horizontal="center" vertical="center"/>
    </xf>
    <xf numFmtId="0" fontId="54" fillId="82" borderId="39" xfId="0" applyFont="1" applyFill="1" applyBorder="1" applyAlignment="1">
      <alignment horizontal="center" vertical="center"/>
    </xf>
    <xf numFmtId="3" fontId="25" fillId="73" borderId="36" xfId="0" applyNumberFormat="1" applyFont="1" applyFill="1" applyBorder="1" applyAlignment="1">
      <alignment horizontal="center" vertical="center" wrapText="1"/>
    </xf>
    <xf numFmtId="3" fontId="25" fillId="73" borderId="49" xfId="0" applyNumberFormat="1" applyFont="1" applyFill="1" applyBorder="1" applyAlignment="1">
      <alignment horizontal="center" vertical="center" wrapText="1"/>
    </xf>
    <xf numFmtId="0" fontId="12" fillId="73" borderId="37" xfId="0" applyFont="1" applyFill="1" applyBorder="1" applyAlignment="1">
      <alignment horizontal="center" vertical="center" wrapText="1"/>
    </xf>
    <xf numFmtId="0" fontId="12" fillId="73" borderId="50" xfId="0" applyFont="1" applyFill="1" applyBorder="1" applyAlignment="1">
      <alignment horizontal="center" vertical="center"/>
    </xf>
    <xf numFmtId="0" fontId="56" fillId="73" borderId="38" xfId="0" applyFont="1" applyFill="1" applyBorder="1" applyAlignment="1">
      <alignment horizontal="center" vertical="center"/>
    </xf>
    <xf numFmtId="0" fontId="56" fillId="73" borderId="40" xfId="0" applyFont="1" applyFill="1" applyBorder="1" applyAlignment="1">
      <alignment horizontal="center" vertical="center"/>
    </xf>
    <xf numFmtId="0" fontId="56" fillId="73" borderId="39" xfId="0" applyFont="1" applyFill="1" applyBorder="1" applyAlignment="1">
      <alignment horizontal="center" vertical="center"/>
    </xf>
    <xf numFmtId="0" fontId="25" fillId="80" borderId="98" xfId="0" applyFont="1" applyFill="1" applyBorder="1" applyAlignment="1">
      <alignment horizontal="center" vertical="center"/>
    </xf>
    <xf numFmtId="0" fontId="25" fillId="80" borderId="59" xfId="0" applyFont="1" applyFill="1" applyBorder="1" applyAlignment="1">
      <alignment horizontal="center" vertical="center"/>
    </xf>
    <xf numFmtId="0" fontId="25" fillId="80" borderId="61" xfId="0" applyFont="1" applyFill="1" applyBorder="1" applyAlignment="1">
      <alignment horizontal="center" vertical="center"/>
    </xf>
    <xf numFmtId="0" fontId="25" fillId="80" borderId="43" xfId="0" applyFont="1" applyFill="1" applyBorder="1" applyAlignment="1">
      <alignment horizontal="center" vertical="center"/>
    </xf>
    <xf numFmtId="0" fontId="25" fillId="80" borderId="104" xfId="0" quotePrefix="1" applyFont="1" applyFill="1" applyBorder="1" applyAlignment="1">
      <alignment horizontal="center" vertical="center"/>
    </xf>
    <xf numFmtId="0" fontId="25" fillId="80" borderId="50" xfId="0" quotePrefix="1" applyFont="1" applyFill="1" applyBorder="1" applyAlignment="1">
      <alignment horizontal="center" vertical="center"/>
    </xf>
    <xf numFmtId="0" fontId="12" fillId="73" borderId="105" xfId="0" applyFont="1" applyFill="1" applyBorder="1" applyAlignment="1">
      <alignment horizontal="center" vertical="center" wrapText="1"/>
    </xf>
    <xf numFmtId="0" fontId="12" fillId="73" borderId="52" xfId="0" applyFont="1" applyFill="1" applyBorder="1" applyAlignment="1">
      <alignment horizontal="center" vertical="center"/>
    </xf>
    <xf numFmtId="0" fontId="0" fillId="0" borderId="0" xfId="0" applyFont="1" applyBorder="1" applyAlignment="1">
      <alignment wrapText="1"/>
    </xf>
    <xf numFmtId="0" fontId="0" fillId="0" borderId="26" xfId="0" applyFont="1" applyBorder="1" applyAlignment="1">
      <alignment wrapText="1"/>
    </xf>
    <xf numFmtId="0" fontId="13" fillId="12" borderId="49" xfId="0" applyFont="1" applyFill="1" applyBorder="1" applyAlignment="1">
      <alignment horizontal="center" vertical="center"/>
    </xf>
    <xf numFmtId="0" fontId="0" fillId="12" borderId="10" xfId="0" applyFont="1" applyFill="1" applyBorder="1" applyAlignment="1">
      <alignment horizontal="center"/>
    </xf>
    <xf numFmtId="0" fontId="0" fillId="12" borderId="0" xfId="0" applyFont="1" applyFill="1" applyBorder="1" applyAlignment="1">
      <alignment horizontal="center"/>
    </xf>
    <xf numFmtId="0" fontId="0" fillId="12" borderId="77" xfId="0" applyFont="1" applyFill="1" applyBorder="1" applyAlignment="1">
      <alignment horizontal="center"/>
    </xf>
    <xf numFmtId="0" fontId="0" fillId="12" borderId="44" xfId="0" applyFont="1" applyFill="1" applyBorder="1" applyAlignment="1">
      <alignment horizontal="center"/>
    </xf>
    <xf numFmtId="0" fontId="24" fillId="12" borderId="43" xfId="0" applyFont="1" applyFill="1" applyBorder="1" applyAlignment="1">
      <alignment horizontal="center" vertical="center"/>
    </xf>
    <xf numFmtId="0" fontId="35" fillId="12" borderId="30" xfId="0" applyFont="1" applyFill="1" applyBorder="1" applyAlignment="1">
      <alignment horizontal="center" vertical="center"/>
    </xf>
    <xf numFmtId="164" fontId="25" fillId="36" borderId="0" xfId="0" applyNumberFormat="1" applyFont="1" applyFill="1" applyAlignment="1">
      <alignment horizontal="center"/>
    </xf>
    <xf numFmtId="0" fontId="25" fillId="36" borderId="0" xfId="0" applyFont="1" applyFill="1" applyAlignment="1">
      <alignment horizontal="center"/>
    </xf>
    <xf numFmtId="164" fontId="25" fillId="13" borderId="0" xfId="0" applyNumberFormat="1" applyFont="1" applyFill="1" applyAlignment="1">
      <alignment horizontal="center"/>
    </xf>
    <xf numFmtId="0" fontId="25" fillId="13" borderId="0" xfId="0" applyFont="1" applyFill="1" applyAlignment="1">
      <alignment horizontal="center"/>
    </xf>
    <xf numFmtId="0" fontId="2" fillId="2" borderId="0" xfId="0" applyFont="1" applyFill="1" applyAlignment="1">
      <alignment horizontal="center" vertical="center" wrapText="1"/>
    </xf>
    <xf numFmtId="0" fontId="0" fillId="0" borderId="0" xfId="0" applyFont="1" applyAlignment="1"/>
    <xf numFmtId="0" fontId="6" fillId="5" borderId="31" xfId="0" applyFont="1" applyFill="1" applyBorder="1" applyAlignment="1">
      <alignment horizontal="center" vertical="center" wrapText="1"/>
    </xf>
    <xf numFmtId="0" fontId="7" fillId="0" borderId="7" xfId="0" applyFont="1" applyBorder="1"/>
  </cellXfs>
  <cellStyles count="91">
    <cellStyle name="20% - Énfasis1" xfId="20" builtinId="30" customBuiltin="1"/>
    <cellStyle name="20% - Énfasis2" xfId="24" builtinId="34" customBuiltin="1"/>
    <cellStyle name="20% - Énfasis3" xfId="28" builtinId="38" customBuiltin="1"/>
    <cellStyle name="20% - Énfasis4" xfId="32" builtinId="42" customBuiltin="1"/>
    <cellStyle name="20% - Énfasis5" xfId="36" builtinId="46" customBuiltin="1"/>
    <cellStyle name="20% - Énfasis6" xfId="40" builtinId="50" customBuiltin="1"/>
    <cellStyle name="40% - Énfasis1" xfId="21" builtinId="31" customBuiltin="1"/>
    <cellStyle name="40% - Énfasis2" xfId="25" builtinId="35" customBuiltin="1"/>
    <cellStyle name="40% - Énfasis3" xfId="29" builtinId="39" customBuiltin="1"/>
    <cellStyle name="40% - Énfasis4" xfId="33" builtinId="43" customBuiltin="1"/>
    <cellStyle name="40% - Énfasis5" xfId="37" builtinId="47" customBuiltin="1"/>
    <cellStyle name="40% - Énfasis6" xfId="41" builtinId="51" customBuiltin="1"/>
    <cellStyle name="60% - Énfasis1" xfId="22" builtinId="32" customBuiltin="1"/>
    <cellStyle name="60% - Énfasis2" xfId="26" builtinId="36" customBuiltin="1"/>
    <cellStyle name="60% - Énfasis3" xfId="30" builtinId="40" customBuiltin="1"/>
    <cellStyle name="60% - Énfasis4" xfId="34" builtinId="44" customBuiltin="1"/>
    <cellStyle name="60% - Énfasis5" xfId="38" builtinId="48" customBuiltin="1"/>
    <cellStyle name="60% - Énfasis6" xfId="42" builtinId="52" customBuiltin="1"/>
    <cellStyle name="Buena" xfId="8" builtinId="26" customBuiltin="1"/>
    <cellStyle name="Cálculo" xfId="13" builtinId="22" customBuiltin="1"/>
    <cellStyle name="Celda de comprobación" xfId="15" builtinId="23" customBuiltin="1"/>
    <cellStyle name="Celda vinculada" xfId="14" builtinId="24" customBuiltin="1"/>
    <cellStyle name="Encabezado 1" xfId="4" builtinId="16" customBuiltin="1"/>
    <cellStyle name="Encabezado 4" xfId="7" builtinId="19" customBuiltin="1"/>
    <cellStyle name="Énfasis1" xfId="19" builtinId="29" customBuiltin="1"/>
    <cellStyle name="Énfasis2" xfId="23" builtinId="33" customBuiltin="1"/>
    <cellStyle name="Énfasis3" xfId="27" builtinId="37" customBuiltin="1"/>
    <cellStyle name="Énfasis4" xfId="31" builtinId="41" customBuiltin="1"/>
    <cellStyle name="Énfasis5" xfId="35" builtinId="45" customBuiltin="1"/>
    <cellStyle name="Énfasis6" xfId="39" builtinId="49" customBuiltin="1"/>
    <cellStyle name="Entrada" xfId="11" builtinId="20" customBuiltin="1"/>
    <cellStyle name="Incorrecto" xfId="9" builtinId="27" customBuiltin="1"/>
    <cellStyle name="Neutral" xfId="10" builtinId="28" customBuiltin="1"/>
    <cellStyle name="Normal" xfId="0" builtinId="0"/>
    <cellStyle name="Normal 10" xfId="64"/>
    <cellStyle name="Normal 11" xfId="53"/>
    <cellStyle name="Normal 12" xfId="49"/>
    <cellStyle name="Normal 13" xfId="60"/>
    <cellStyle name="Normal 14" xfId="62"/>
    <cellStyle name="Normal 15" xfId="57"/>
    <cellStyle name="Normal 16" xfId="44"/>
    <cellStyle name="Normal 17" xfId="46"/>
    <cellStyle name="Normal 18" xfId="47"/>
    <cellStyle name="Normal 19" xfId="56"/>
    <cellStyle name="Normal 2" xfId="2"/>
    <cellStyle name="Normal 20" xfId="61"/>
    <cellStyle name="Normal 21" xfId="72"/>
    <cellStyle name="Normal 22" xfId="77"/>
    <cellStyle name="Normal 23" xfId="80"/>
    <cellStyle name="Normal 24" xfId="69"/>
    <cellStyle name="Normal 25" xfId="79"/>
    <cellStyle name="Normal 26" xfId="58"/>
    <cellStyle name="Normal 3" xfId="43"/>
    <cellStyle name="Normal 4" xfId="52"/>
    <cellStyle name="Normal 5" xfId="45"/>
    <cellStyle name="Normal 6" xfId="51"/>
    <cellStyle name="Normal 8" xfId="48"/>
    <cellStyle name="Normal 9" xfId="63"/>
    <cellStyle name="Notas" xfId="90" builtinId="10"/>
    <cellStyle name="Notas 10" xfId="73"/>
    <cellStyle name="Notas 11" xfId="74"/>
    <cellStyle name="Notas 12" xfId="75"/>
    <cellStyle name="Notas 13" xfId="76"/>
    <cellStyle name="Notas 14" xfId="78"/>
    <cellStyle name="Notas 15" xfId="54"/>
    <cellStyle name="Notas 16" xfId="59"/>
    <cellStyle name="Notas 17" xfId="81"/>
    <cellStyle name="Notas 18" xfId="82"/>
    <cellStyle name="Notas 19" xfId="83"/>
    <cellStyle name="Notas 2" xfId="50"/>
    <cellStyle name="Notas 20" xfId="84"/>
    <cellStyle name="Notas 21" xfId="85"/>
    <cellStyle name="Notas 22" xfId="86"/>
    <cellStyle name="Notas 23" xfId="87"/>
    <cellStyle name="Notas 24" xfId="88"/>
    <cellStyle name="Notas 25" xfId="89"/>
    <cellStyle name="Notas 3" xfId="55"/>
    <cellStyle name="Notas 4" xfId="65"/>
    <cellStyle name="Notas 5" xfId="66"/>
    <cellStyle name="Notas 6" xfId="67"/>
    <cellStyle name="Notas 7" xfId="68"/>
    <cellStyle name="Notas 8" xfId="70"/>
    <cellStyle name="Notas 9" xfId="71"/>
    <cellStyle name="Porcentaje" xfId="1" builtinId="5"/>
    <cellStyle name="Salida" xfId="12" builtinId="21" customBuiltin="1"/>
    <cellStyle name="Texto de advertencia" xfId="16" builtinId="11" customBuiltin="1"/>
    <cellStyle name="Texto explicativo" xfId="17" builtinId="53" customBuiltin="1"/>
    <cellStyle name="Título" xfId="3" builtinId="15" customBuiltin="1"/>
    <cellStyle name="Título 2" xfId="5" builtinId="17" customBuiltin="1"/>
    <cellStyle name="Título 3" xfId="6" builtinId="18" customBuiltin="1"/>
    <cellStyle name="Total" xfId="18" builtinId="25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</sheetPr>
  <dimension ref="A1:MC981"/>
  <sheetViews>
    <sheetView tabSelected="1" workbookViewId="0">
      <pane xSplit="1" ySplit="3" topLeftCell="B4" activePane="bottomRight" state="frozen"/>
      <selection pane="topRight" activeCell="B1" sqref="B1"/>
      <selection pane="bottomLeft" activeCell="A4" sqref="A4"/>
      <selection pane="bottomRight" sqref="A1:A2"/>
    </sheetView>
  </sheetViews>
  <sheetFormatPr baseColWidth="10" defaultColWidth="14.44140625" defaultRowHeight="15.75" customHeight="1" outlineLevelCol="1"/>
  <cols>
    <col min="1" max="1" width="26.6640625" style="295" customWidth="1"/>
    <col min="2" max="2" width="14.44140625" style="295"/>
    <col min="3" max="4" width="14.44140625" style="489"/>
    <col min="5" max="5" width="9" style="205" customWidth="1"/>
    <col min="6" max="6" width="11.88671875" style="295" customWidth="1"/>
    <col min="7" max="9" width="12.5546875" style="295" customWidth="1"/>
    <col min="10" max="10" width="14.44140625" style="19"/>
    <col min="11" max="11" width="12" style="19" customWidth="1"/>
    <col min="12" max="13" width="14.44140625" style="19"/>
    <col min="14" max="14" width="2.44140625" style="295" customWidth="1"/>
    <col min="15" max="18" width="5" style="295" customWidth="1" outlineLevel="1"/>
    <col min="19" max="19" width="8" style="295" bestFit="1" customWidth="1" outlineLevel="1"/>
    <col min="20" max="35" width="7.5546875" style="295" customWidth="1" outlineLevel="1"/>
    <col min="36" max="36" width="3" style="108" customWidth="1"/>
    <col min="37" max="106" width="8.109375" style="38" customWidth="1" outlineLevel="1"/>
    <col min="107" max="116" width="8.109375" style="784" customWidth="1" outlineLevel="1"/>
    <col min="117" max="236" width="8.109375" style="38" customWidth="1" outlineLevel="1"/>
    <col min="237" max="237" width="14.44140625" style="295" hidden="1" customWidth="1" outlineLevel="1"/>
    <col min="238" max="240" width="14.44140625" style="295" customWidth="1" outlineLevel="1"/>
    <col min="241" max="241" width="14.44140625" style="295" hidden="1" customWidth="1" outlineLevel="1"/>
    <col min="242" max="244" width="14.44140625" style="295" customWidth="1" outlineLevel="1"/>
    <col min="245" max="264" width="8.109375" style="197" customWidth="1" outlineLevel="1"/>
    <col min="265" max="284" width="8.109375" style="38" customWidth="1" outlineLevel="1"/>
    <col min="285" max="285" width="2.6640625" style="295" customWidth="1"/>
    <col min="286" max="306" width="9" style="700" customWidth="1" outlineLevel="1"/>
    <col min="307" max="329" width="9" style="295" customWidth="1" outlineLevel="1"/>
    <col min="330" max="335" width="9" style="606" customWidth="1" outlineLevel="1"/>
    <col min="336" max="336" width="3" style="295" customWidth="1" collapsed="1"/>
    <col min="337" max="337" width="15.33203125" style="665" hidden="1" customWidth="1" outlineLevel="1"/>
    <col min="338" max="340" width="14.44140625" style="663" hidden="1" customWidth="1" outlineLevel="1"/>
    <col min="341" max="341" width="14.44140625" style="19" hidden="1" customWidth="1" outlineLevel="1"/>
    <col min="342" max="16384" width="14.44140625" style="295"/>
  </cols>
  <sheetData>
    <row r="1" spans="1:341" ht="35.25" customHeight="1" thickBot="1">
      <c r="A1" s="817" t="s">
        <v>0</v>
      </c>
      <c r="B1" s="819" t="s">
        <v>1</v>
      </c>
      <c r="C1" s="800" t="s">
        <v>331</v>
      </c>
      <c r="D1" s="803" t="s">
        <v>332</v>
      </c>
      <c r="E1" s="822" t="s">
        <v>261</v>
      </c>
      <c r="F1" s="805" t="s">
        <v>2</v>
      </c>
      <c r="G1" s="824" t="s">
        <v>333</v>
      </c>
      <c r="H1" s="805" t="s">
        <v>3</v>
      </c>
      <c r="I1" s="807" t="s">
        <v>4</v>
      </c>
      <c r="J1" s="809" t="s">
        <v>276</v>
      </c>
      <c r="K1" s="811" t="s">
        <v>280</v>
      </c>
      <c r="L1" s="814" t="s">
        <v>336</v>
      </c>
      <c r="M1" s="798" t="s">
        <v>277</v>
      </c>
      <c r="N1" s="866"/>
      <c r="O1" s="879" t="s">
        <v>262</v>
      </c>
      <c r="P1" s="880"/>
      <c r="Q1" s="880"/>
      <c r="R1" s="880"/>
      <c r="S1" s="844" t="s">
        <v>256</v>
      </c>
      <c r="T1" s="844"/>
      <c r="U1" s="844"/>
      <c r="V1" s="844"/>
      <c r="W1" s="844"/>
      <c r="X1" s="844"/>
      <c r="Y1" s="844"/>
      <c r="Z1" s="844"/>
      <c r="AA1" s="846" t="s">
        <v>257</v>
      </c>
      <c r="AB1" s="846"/>
      <c r="AC1" s="846"/>
      <c r="AD1" s="846"/>
      <c r="AE1" s="846"/>
      <c r="AF1" s="846"/>
      <c r="AG1" s="846"/>
      <c r="AH1" s="846"/>
      <c r="AI1" s="846"/>
      <c r="AJ1" s="829"/>
      <c r="AK1" s="848" t="s">
        <v>266</v>
      </c>
      <c r="AL1" s="849"/>
      <c r="AM1" s="849"/>
      <c r="AN1" s="849"/>
      <c r="AO1" s="849"/>
      <c r="AP1" s="849"/>
      <c r="AQ1" s="849"/>
      <c r="AR1" s="849"/>
      <c r="AS1" s="849"/>
      <c r="AT1" s="849"/>
      <c r="AU1" s="849"/>
      <c r="AV1" s="849"/>
      <c r="AW1" s="849"/>
      <c r="AX1" s="849"/>
      <c r="AY1" s="849"/>
      <c r="AZ1" s="849"/>
      <c r="BA1" s="849"/>
      <c r="BB1" s="849"/>
      <c r="BC1" s="849"/>
      <c r="BD1" s="850"/>
      <c r="BE1" s="832" t="s">
        <v>267</v>
      </c>
      <c r="BF1" s="833"/>
      <c r="BG1" s="833"/>
      <c r="BH1" s="833"/>
      <c r="BI1" s="833"/>
      <c r="BJ1" s="833"/>
      <c r="BK1" s="833"/>
      <c r="BL1" s="833"/>
      <c r="BM1" s="833"/>
      <c r="BN1" s="833"/>
      <c r="BO1" s="833"/>
      <c r="BP1" s="833"/>
      <c r="BQ1" s="833"/>
      <c r="BR1" s="833"/>
      <c r="BS1" s="833"/>
      <c r="BT1" s="833"/>
      <c r="BU1" s="833"/>
      <c r="BV1" s="833"/>
      <c r="BW1" s="833"/>
      <c r="BX1" s="833"/>
      <c r="BY1" s="833"/>
      <c r="BZ1" s="833"/>
      <c r="CA1" s="833"/>
      <c r="CB1" s="833"/>
      <c r="CC1" s="833"/>
      <c r="CD1" s="833"/>
      <c r="CE1" s="833"/>
      <c r="CF1" s="833"/>
      <c r="CG1" s="833"/>
      <c r="CH1" s="834"/>
      <c r="CI1" s="835" t="s">
        <v>271</v>
      </c>
      <c r="CJ1" s="851"/>
      <c r="CK1" s="851"/>
      <c r="CL1" s="851"/>
      <c r="CM1" s="851"/>
      <c r="CN1" s="851"/>
      <c r="CO1" s="851"/>
      <c r="CP1" s="851"/>
      <c r="CQ1" s="851"/>
      <c r="CR1" s="851"/>
      <c r="CS1" s="837">
        <f>+A3</f>
        <v>44316</v>
      </c>
      <c r="CT1" s="851"/>
      <c r="CU1" s="851"/>
      <c r="CV1" s="851"/>
      <c r="CW1" s="851"/>
      <c r="CX1" s="851"/>
      <c r="CY1" s="851"/>
      <c r="CZ1" s="851"/>
      <c r="DA1" s="851"/>
      <c r="DB1" s="872"/>
      <c r="DC1" s="782"/>
      <c r="DD1" s="783"/>
      <c r="DE1" s="783"/>
      <c r="DF1" s="783"/>
      <c r="DG1" s="783"/>
      <c r="DH1" s="783"/>
      <c r="DI1" s="783"/>
      <c r="DJ1" s="783"/>
      <c r="DK1" s="783"/>
      <c r="DL1" s="783"/>
      <c r="DM1" s="840" t="s">
        <v>279</v>
      </c>
      <c r="DN1" s="841"/>
      <c r="DO1" s="841"/>
      <c r="DP1" s="841"/>
      <c r="DQ1" s="841"/>
      <c r="DR1" s="841"/>
      <c r="DS1" s="841"/>
      <c r="DT1" s="841"/>
      <c r="DU1" s="841"/>
      <c r="DV1" s="841"/>
      <c r="DW1" s="841"/>
      <c r="DX1" s="842">
        <f>+A3-14</f>
        <v>44302</v>
      </c>
      <c r="DY1" s="843"/>
      <c r="DZ1" s="843"/>
      <c r="EA1" s="843"/>
      <c r="EB1" s="843"/>
      <c r="EC1" s="843"/>
      <c r="ED1" s="843"/>
      <c r="EE1" s="843"/>
      <c r="EF1" s="843"/>
      <c r="EG1" s="835" t="s">
        <v>272</v>
      </c>
      <c r="EH1" s="836"/>
      <c r="EI1" s="836"/>
      <c r="EJ1" s="836"/>
      <c r="EK1" s="836"/>
      <c r="EL1" s="836"/>
      <c r="EM1" s="836"/>
      <c r="EN1" s="836"/>
      <c r="EO1" s="836"/>
      <c r="EP1" s="836"/>
      <c r="EQ1" s="837">
        <f>+A3-14</f>
        <v>44302</v>
      </c>
      <c r="ER1" s="838"/>
      <c r="ES1" s="838"/>
      <c r="ET1" s="838"/>
      <c r="EU1" s="838"/>
      <c r="EV1" s="838"/>
      <c r="EW1" s="838"/>
      <c r="EX1" s="838"/>
      <c r="EY1" s="838"/>
      <c r="EZ1" s="839"/>
      <c r="FA1" s="836" t="s">
        <v>274</v>
      </c>
      <c r="FB1" s="836"/>
      <c r="FC1" s="836"/>
      <c r="FD1" s="836"/>
      <c r="FE1" s="836"/>
      <c r="FF1" s="836"/>
      <c r="FG1" s="836"/>
      <c r="FH1" s="836"/>
      <c r="FI1" s="836"/>
      <c r="FJ1" s="836"/>
      <c r="FK1" s="837"/>
      <c r="FL1" s="838"/>
      <c r="FM1" s="838"/>
      <c r="FN1" s="838"/>
      <c r="FO1" s="838"/>
      <c r="FP1" s="838"/>
      <c r="FQ1" s="838"/>
      <c r="FR1" s="838"/>
      <c r="FS1" s="838"/>
      <c r="FT1" s="839"/>
      <c r="FU1" s="832" t="s">
        <v>334</v>
      </c>
      <c r="FV1" s="833"/>
      <c r="FW1" s="833"/>
      <c r="FX1" s="833"/>
      <c r="FY1" s="833"/>
      <c r="FZ1" s="833"/>
      <c r="GA1" s="833"/>
      <c r="GB1" s="833"/>
      <c r="GC1" s="833"/>
      <c r="GD1" s="833"/>
      <c r="GE1" s="833"/>
      <c r="GF1" s="833"/>
      <c r="GG1" s="833"/>
      <c r="GH1" s="833"/>
      <c r="GI1" s="833"/>
      <c r="GJ1" s="833"/>
      <c r="GK1" s="833"/>
      <c r="GL1" s="833"/>
      <c r="GM1" s="833"/>
      <c r="GN1" s="834"/>
      <c r="GO1" s="835" t="s">
        <v>272</v>
      </c>
      <c r="GP1" s="836"/>
      <c r="GQ1" s="836"/>
      <c r="GR1" s="836"/>
      <c r="GS1" s="836"/>
      <c r="GT1" s="836"/>
      <c r="GU1" s="836"/>
      <c r="GV1" s="836"/>
      <c r="GW1" s="836"/>
      <c r="GX1" s="836"/>
      <c r="GY1" s="837">
        <f>+A3</f>
        <v>44316</v>
      </c>
      <c r="GZ1" s="838"/>
      <c r="HA1" s="838"/>
      <c r="HB1" s="838"/>
      <c r="HC1" s="838"/>
      <c r="HD1" s="838"/>
      <c r="HE1" s="838"/>
      <c r="HF1" s="838"/>
      <c r="HG1" s="838"/>
      <c r="HH1" s="839"/>
      <c r="HI1" s="840" t="s">
        <v>281</v>
      </c>
      <c r="HJ1" s="841"/>
      <c r="HK1" s="841"/>
      <c r="HL1" s="841"/>
      <c r="HM1" s="841"/>
      <c r="HN1" s="841"/>
      <c r="HO1" s="841"/>
      <c r="HP1" s="841"/>
      <c r="HQ1" s="841"/>
      <c r="HR1" s="841"/>
      <c r="HS1" s="841"/>
      <c r="HT1" s="842">
        <f>+A3</f>
        <v>44316</v>
      </c>
      <c r="HU1" s="843"/>
      <c r="HV1" s="843"/>
      <c r="HW1" s="843"/>
      <c r="HX1" s="843"/>
      <c r="HY1" s="843"/>
      <c r="HZ1" s="843"/>
      <c r="IA1" s="843"/>
      <c r="IB1" s="869"/>
      <c r="IC1" s="870" t="s">
        <v>5</v>
      </c>
      <c r="ID1" s="859"/>
      <c r="IE1" s="859"/>
      <c r="IF1" s="859"/>
      <c r="IG1" s="858" t="s">
        <v>6</v>
      </c>
      <c r="IH1" s="859"/>
      <c r="II1" s="859"/>
      <c r="IJ1" s="860"/>
      <c r="IK1" s="863" t="s">
        <v>278</v>
      </c>
      <c r="IL1" s="864"/>
      <c r="IM1" s="864"/>
      <c r="IN1" s="864"/>
      <c r="IO1" s="864"/>
      <c r="IP1" s="864"/>
      <c r="IQ1" s="864"/>
      <c r="IR1" s="864"/>
      <c r="IS1" s="864"/>
      <c r="IT1" s="864"/>
      <c r="IU1" s="864"/>
      <c r="IV1" s="864"/>
      <c r="IW1" s="864"/>
      <c r="IX1" s="864"/>
      <c r="IY1" s="864"/>
      <c r="IZ1" s="864"/>
      <c r="JA1" s="864"/>
      <c r="JB1" s="864"/>
      <c r="JC1" s="864"/>
      <c r="JD1" s="865"/>
      <c r="JE1" s="873" t="s">
        <v>335</v>
      </c>
      <c r="JF1" s="874"/>
      <c r="JG1" s="874"/>
      <c r="JH1" s="874"/>
      <c r="JI1" s="874"/>
      <c r="JJ1" s="874"/>
      <c r="JK1" s="874"/>
      <c r="JL1" s="874"/>
      <c r="JM1" s="874"/>
      <c r="JN1" s="874"/>
      <c r="JO1" s="875"/>
      <c r="JP1" s="876">
        <f>+A3</f>
        <v>44316</v>
      </c>
      <c r="JQ1" s="877"/>
      <c r="JR1" s="877"/>
      <c r="JS1" s="877"/>
      <c r="JT1" s="877"/>
      <c r="JU1" s="877"/>
      <c r="JV1" s="877"/>
      <c r="JW1" s="877"/>
      <c r="JX1" s="878"/>
      <c r="JZ1" s="882" t="s">
        <v>353</v>
      </c>
      <c r="KA1" s="883"/>
      <c r="KB1" s="883"/>
      <c r="KC1" s="883"/>
      <c r="KD1" s="883"/>
      <c r="KE1" s="883"/>
      <c r="KF1" s="883"/>
      <c r="KG1" s="883"/>
      <c r="KH1" s="883"/>
      <c r="KI1" s="883"/>
      <c r="KJ1" s="883"/>
      <c r="KK1" s="883"/>
      <c r="KL1" s="883"/>
      <c r="KM1" s="883"/>
      <c r="KN1" s="883"/>
      <c r="KO1" s="883"/>
      <c r="KP1" s="883"/>
      <c r="KQ1" s="883"/>
      <c r="KR1" s="883"/>
      <c r="KS1" s="883"/>
      <c r="KT1" s="884"/>
      <c r="KU1" s="852" t="s">
        <v>344</v>
      </c>
      <c r="KV1" s="853"/>
      <c r="KW1" s="853"/>
      <c r="KX1" s="853"/>
      <c r="KY1" s="853"/>
      <c r="KZ1" s="853"/>
      <c r="LA1" s="853"/>
      <c r="LB1" s="853"/>
      <c r="LC1" s="853"/>
      <c r="LD1" s="853"/>
      <c r="LE1" s="853"/>
      <c r="LF1" s="853"/>
      <c r="LG1" s="853"/>
      <c r="LH1" s="853"/>
      <c r="LI1" s="853"/>
      <c r="LJ1" s="853"/>
      <c r="LK1" s="853"/>
      <c r="LL1" s="853"/>
      <c r="LM1" s="853"/>
      <c r="LN1" s="854"/>
      <c r="LO1" s="855" t="s">
        <v>343</v>
      </c>
      <c r="LP1" s="856"/>
      <c r="LQ1" s="856"/>
      <c r="LR1" s="856"/>
      <c r="LS1" s="856"/>
      <c r="LT1" s="857"/>
      <c r="LU1" s="856" t="s">
        <v>342</v>
      </c>
      <c r="LV1" s="856"/>
      <c r="LW1" s="857"/>
      <c r="LY1" s="889" t="s">
        <v>350</v>
      </c>
      <c r="LZ1" s="890"/>
      <c r="MA1" s="890"/>
      <c r="MB1" s="890"/>
      <c r="MC1" s="891"/>
    </row>
    <row r="2" spans="1:341" ht="24.75" customHeight="1">
      <c r="A2" s="818"/>
      <c r="B2" s="820"/>
      <c r="C2" s="801"/>
      <c r="D2" s="804"/>
      <c r="E2" s="823"/>
      <c r="F2" s="806"/>
      <c r="G2" s="806"/>
      <c r="H2" s="806"/>
      <c r="I2" s="808"/>
      <c r="J2" s="810"/>
      <c r="K2" s="812"/>
      <c r="L2" s="815"/>
      <c r="M2" s="799"/>
      <c r="N2" s="867"/>
      <c r="O2" s="881"/>
      <c r="P2" s="881"/>
      <c r="Q2" s="881"/>
      <c r="R2" s="881"/>
      <c r="S2" s="845"/>
      <c r="T2" s="845"/>
      <c r="U2" s="845"/>
      <c r="V2" s="845"/>
      <c r="W2" s="845"/>
      <c r="X2" s="845"/>
      <c r="Y2" s="845"/>
      <c r="Z2" s="845"/>
      <c r="AA2" s="847"/>
      <c r="AB2" s="847"/>
      <c r="AC2" s="847"/>
      <c r="AD2" s="847"/>
      <c r="AE2" s="847"/>
      <c r="AF2" s="847"/>
      <c r="AG2" s="847"/>
      <c r="AH2" s="847"/>
      <c r="AI2" s="847"/>
      <c r="AJ2" s="830"/>
      <c r="AK2" s="126" t="s">
        <v>16</v>
      </c>
      <c r="AL2" s="41" t="s">
        <v>16</v>
      </c>
      <c r="AM2" s="42" t="s">
        <v>7</v>
      </c>
      <c r="AN2" s="42" t="s">
        <v>7</v>
      </c>
      <c r="AO2" s="41" t="s">
        <v>8</v>
      </c>
      <c r="AP2" s="41" t="s">
        <v>8</v>
      </c>
      <c r="AQ2" s="41" t="s">
        <v>9</v>
      </c>
      <c r="AR2" s="41" t="s">
        <v>9</v>
      </c>
      <c r="AS2" s="41" t="s">
        <v>10</v>
      </c>
      <c r="AT2" s="41" t="s">
        <v>10</v>
      </c>
      <c r="AU2" s="41" t="s">
        <v>11</v>
      </c>
      <c r="AV2" s="41" t="s">
        <v>11</v>
      </c>
      <c r="AW2" s="41" t="s">
        <v>12</v>
      </c>
      <c r="AX2" s="41" t="s">
        <v>12</v>
      </c>
      <c r="AY2" s="41" t="s">
        <v>13</v>
      </c>
      <c r="AZ2" s="41" t="s">
        <v>13</v>
      </c>
      <c r="BA2" s="41" t="s">
        <v>14</v>
      </c>
      <c r="BB2" s="41" t="s">
        <v>14</v>
      </c>
      <c r="BC2" s="41" t="s">
        <v>15</v>
      </c>
      <c r="BD2" s="45" t="s">
        <v>15</v>
      </c>
      <c r="BE2" s="44" t="s">
        <v>16</v>
      </c>
      <c r="BF2" s="41" t="s">
        <v>16</v>
      </c>
      <c r="BG2" s="42" t="s">
        <v>7</v>
      </c>
      <c r="BH2" s="42" t="s">
        <v>7</v>
      </c>
      <c r="BI2" s="41" t="s">
        <v>8</v>
      </c>
      <c r="BJ2" s="41" t="s">
        <v>8</v>
      </c>
      <c r="BK2" s="41" t="s">
        <v>9</v>
      </c>
      <c r="BL2" s="41" t="s">
        <v>9</v>
      </c>
      <c r="BM2" s="41" t="s">
        <v>10</v>
      </c>
      <c r="BN2" s="41" t="s">
        <v>10</v>
      </c>
      <c r="BO2" s="41" t="s">
        <v>11</v>
      </c>
      <c r="BP2" s="41" t="s">
        <v>11</v>
      </c>
      <c r="BQ2" s="41" t="s">
        <v>12</v>
      </c>
      <c r="BR2" s="41" t="s">
        <v>12</v>
      </c>
      <c r="BS2" s="41" t="s">
        <v>13</v>
      </c>
      <c r="BT2" s="41" t="s">
        <v>13</v>
      </c>
      <c r="BU2" s="41" t="s">
        <v>14</v>
      </c>
      <c r="BV2" s="41" t="s">
        <v>14</v>
      </c>
      <c r="BW2" s="41" t="s">
        <v>15</v>
      </c>
      <c r="BX2" s="771" t="s">
        <v>15</v>
      </c>
      <c r="BY2" s="776" t="s">
        <v>16</v>
      </c>
      <c r="BZ2" s="777" t="s">
        <v>7</v>
      </c>
      <c r="CA2" s="776" t="s">
        <v>8</v>
      </c>
      <c r="CB2" s="776" t="s">
        <v>9</v>
      </c>
      <c r="CC2" s="776" t="s">
        <v>10</v>
      </c>
      <c r="CD2" s="776" t="s">
        <v>11</v>
      </c>
      <c r="CE2" s="776" t="s">
        <v>12</v>
      </c>
      <c r="CF2" s="776" t="s">
        <v>13</v>
      </c>
      <c r="CG2" s="776" t="s">
        <v>14</v>
      </c>
      <c r="CH2" s="776" t="s">
        <v>15</v>
      </c>
      <c r="CI2" s="44" t="s">
        <v>16</v>
      </c>
      <c r="CJ2" s="41" t="s">
        <v>16</v>
      </c>
      <c r="CK2" s="42" t="s">
        <v>7</v>
      </c>
      <c r="CL2" s="42" t="s">
        <v>7</v>
      </c>
      <c r="CM2" s="41" t="s">
        <v>8</v>
      </c>
      <c r="CN2" s="41" t="s">
        <v>8</v>
      </c>
      <c r="CO2" s="41" t="s">
        <v>9</v>
      </c>
      <c r="CP2" s="41" t="s">
        <v>9</v>
      </c>
      <c r="CQ2" s="41" t="s">
        <v>10</v>
      </c>
      <c r="CR2" s="41" t="s">
        <v>10</v>
      </c>
      <c r="CS2" s="41" t="s">
        <v>11</v>
      </c>
      <c r="CT2" s="41" t="s">
        <v>11</v>
      </c>
      <c r="CU2" s="41" t="s">
        <v>12</v>
      </c>
      <c r="CV2" s="41" t="s">
        <v>12</v>
      </c>
      <c r="CW2" s="41" t="s">
        <v>13</v>
      </c>
      <c r="CX2" s="41" t="s">
        <v>13</v>
      </c>
      <c r="CY2" s="41" t="s">
        <v>14</v>
      </c>
      <c r="CZ2" s="41" t="s">
        <v>14</v>
      </c>
      <c r="DA2" s="41" t="s">
        <v>15</v>
      </c>
      <c r="DB2" s="771" t="s">
        <v>15</v>
      </c>
      <c r="DC2" s="785" t="s">
        <v>16</v>
      </c>
      <c r="DD2" s="786" t="s">
        <v>7</v>
      </c>
      <c r="DE2" s="787" t="s">
        <v>8</v>
      </c>
      <c r="DF2" s="787" t="s">
        <v>9</v>
      </c>
      <c r="DG2" s="787" t="s">
        <v>10</v>
      </c>
      <c r="DH2" s="787" t="s">
        <v>11</v>
      </c>
      <c r="DI2" s="787" t="s">
        <v>12</v>
      </c>
      <c r="DJ2" s="787" t="s">
        <v>13</v>
      </c>
      <c r="DK2" s="787" t="s">
        <v>14</v>
      </c>
      <c r="DL2" s="787" t="s">
        <v>15</v>
      </c>
      <c r="DM2" s="308" t="s">
        <v>16</v>
      </c>
      <c r="DN2" s="309" t="s">
        <v>16</v>
      </c>
      <c r="DO2" s="310" t="s">
        <v>7</v>
      </c>
      <c r="DP2" s="310" t="s">
        <v>7</v>
      </c>
      <c r="DQ2" s="311" t="s">
        <v>8</v>
      </c>
      <c r="DR2" s="311" t="s">
        <v>8</v>
      </c>
      <c r="DS2" s="311" t="s">
        <v>9</v>
      </c>
      <c r="DT2" s="311" t="s">
        <v>9</v>
      </c>
      <c r="DU2" s="311" t="s">
        <v>10</v>
      </c>
      <c r="DV2" s="311" t="s">
        <v>10</v>
      </c>
      <c r="DW2" s="311" t="s">
        <v>11</v>
      </c>
      <c r="DX2" s="311" t="s">
        <v>11</v>
      </c>
      <c r="DY2" s="312" t="s">
        <v>12</v>
      </c>
      <c r="DZ2" s="312" t="s">
        <v>12</v>
      </c>
      <c r="EA2" s="309" t="s">
        <v>13</v>
      </c>
      <c r="EB2" s="309" t="s">
        <v>13</v>
      </c>
      <c r="EC2" s="186" t="s">
        <v>14</v>
      </c>
      <c r="ED2" s="186" t="s">
        <v>14</v>
      </c>
      <c r="EE2" s="186" t="s">
        <v>15</v>
      </c>
      <c r="EF2" s="268" t="s">
        <v>15</v>
      </c>
      <c r="EG2" s="44" t="s">
        <v>16</v>
      </c>
      <c r="EH2" s="41" t="s">
        <v>16</v>
      </c>
      <c r="EI2" s="42" t="s">
        <v>7</v>
      </c>
      <c r="EJ2" s="42" t="s">
        <v>7</v>
      </c>
      <c r="EK2" s="41" t="s">
        <v>8</v>
      </c>
      <c r="EL2" s="41" t="s">
        <v>8</v>
      </c>
      <c r="EM2" s="41" t="s">
        <v>9</v>
      </c>
      <c r="EN2" s="41" t="s">
        <v>9</v>
      </c>
      <c r="EO2" s="41" t="s">
        <v>10</v>
      </c>
      <c r="EP2" s="41" t="s">
        <v>10</v>
      </c>
      <c r="EQ2" s="41" t="s">
        <v>11</v>
      </c>
      <c r="ER2" s="41" t="s">
        <v>11</v>
      </c>
      <c r="ES2" s="41" t="s">
        <v>12</v>
      </c>
      <c r="ET2" s="41" t="s">
        <v>12</v>
      </c>
      <c r="EU2" s="41" t="s">
        <v>13</v>
      </c>
      <c r="EV2" s="41" t="s">
        <v>13</v>
      </c>
      <c r="EW2" s="41" t="s">
        <v>14</v>
      </c>
      <c r="EX2" s="41" t="s">
        <v>14</v>
      </c>
      <c r="EY2" s="41" t="s">
        <v>15</v>
      </c>
      <c r="EZ2" s="45" t="s">
        <v>15</v>
      </c>
      <c r="FA2" s="126" t="s">
        <v>16</v>
      </c>
      <c r="FB2" s="41" t="s">
        <v>16</v>
      </c>
      <c r="FC2" s="42" t="s">
        <v>7</v>
      </c>
      <c r="FD2" s="42" t="s">
        <v>7</v>
      </c>
      <c r="FE2" s="41" t="s">
        <v>8</v>
      </c>
      <c r="FF2" s="41" t="s">
        <v>8</v>
      </c>
      <c r="FG2" s="41" t="s">
        <v>9</v>
      </c>
      <c r="FH2" s="41" t="s">
        <v>9</v>
      </c>
      <c r="FI2" s="41" t="s">
        <v>10</v>
      </c>
      <c r="FJ2" s="41" t="s">
        <v>10</v>
      </c>
      <c r="FK2" s="41" t="s">
        <v>11</v>
      </c>
      <c r="FL2" s="41" t="s">
        <v>11</v>
      </c>
      <c r="FM2" s="41" t="s">
        <v>12</v>
      </c>
      <c r="FN2" s="41" t="s">
        <v>12</v>
      </c>
      <c r="FO2" s="41" t="s">
        <v>13</v>
      </c>
      <c r="FP2" s="41" t="s">
        <v>13</v>
      </c>
      <c r="FQ2" s="41" t="s">
        <v>14</v>
      </c>
      <c r="FR2" s="41" t="s">
        <v>14</v>
      </c>
      <c r="FS2" s="41" t="s">
        <v>15</v>
      </c>
      <c r="FT2" s="45" t="s">
        <v>15</v>
      </c>
      <c r="FU2" s="308" t="s">
        <v>16</v>
      </c>
      <c r="FV2" s="309" t="s">
        <v>16</v>
      </c>
      <c r="FW2" s="310" t="s">
        <v>7</v>
      </c>
      <c r="FX2" s="310" t="s">
        <v>7</v>
      </c>
      <c r="FY2" s="294" t="s">
        <v>8</v>
      </c>
      <c r="FZ2" s="294" t="s">
        <v>8</v>
      </c>
      <c r="GA2" s="294" t="s">
        <v>9</v>
      </c>
      <c r="GB2" s="294" t="s">
        <v>9</v>
      </c>
      <c r="GC2" s="294" t="s">
        <v>10</v>
      </c>
      <c r="GD2" s="294" t="s">
        <v>10</v>
      </c>
      <c r="GE2" s="294" t="s">
        <v>11</v>
      </c>
      <c r="GF2" s="294" t="s">
        <v>11</v>
      </c>
      <c r="GG2" s="312" t="s">
        <v>12</v>
      </c>
      <c r="GH2" s="312" t="s">
        <v>12</v>
      </c>
      <c r="GI2" s="309" t="s">
        <v>13</v>
      </c>
      <c r="GJ2" s="309" t="s">
        <v>13</v>
      </c>
      <c r="GK2" s="294" t="s">
        <v>14</v>
      </c>
      <c r="GL2" s="294" t="s">
        <v>14</v>
      </c>
      <c r="GM2" s="294" t="s">
        <v>15</v>
      </c>
      <c r="GN2" s="118" t="s">
        <v>15</v>
      </c>
      <c r="GO2" s="116" t="s">
        <v>16</v>
      </c>
      <c r="GP2" s="294" t="s">
        <v>16</v>
      </c>
      <c r="GQ2" s="117" t="s">
        <v>7</v>
      </c>
      <c r="GR2" s="117" t="s">
        <v>7</v>
      </c>
      <c r="GS2" s="294" t="s">
        <v>8</v>
      </c>
      <c r="GT2" s="294" t="s">
        <v>8</v>
      </c>
      <c r="GU2" s="294" t="s">
        <v>9</v>
      </c>
      <c r="GV2" s="294" t="s">
        <v>9</v>
      </c>
      <c r="GW2" s="294" t="s">
        <v>10</v>
      </c>
      <c r="GX2" s="294" t="s">
        <v>10</v>
      </c>
      <c r="GY2" s="294" t="s">
        <v>11</v>
      </c>
      <c r="GZ2" s="294" t="s">
        <v>11</v>
      </c>
      <c r="HA2" s="294" t="s">
        <v>12</v>
      </c>
      <c r="HB2" s="294" t="s">
        <v>12</v>
      </c>
      <c r="HC2" s="294" t="s">
        <v>13</v>
      </c>
      <c r="HD2" s="294" t="s">
        <v>13</v>
      </c>
      <c r="HE2" s="294" t="s">
        <v>14</v>
      </c>
      <c r="HF2" s="294" t="s">
        <v>14</v>
      </c>
      <c r="HG2" s="294" t="s">
        <v>15</v>
      </c>
      <c r="HH2" s="118" t="s">
        <v>15</v>
      </c>
      <c r="HI2" s="308" t="s">
        <v>16</v>
      </c>
      <c r="HJ2" s="309" t="s">
        <v>16</v>
      </c>
      <c r="HK2" s="310" t="s">
        <v>7</v>
      </c>
      <c r="HL2" s="310" t="s">
        <v>7</v>
      </c>
      <c r="HM2" s="311" t="s">
        <v>8</v>
      </c>
      <c r="HN2" s="311" t="s">
        <v>8</v>
      </c>
      <c r="HO2" s="311" t="s">
        <v>9</v>
      </c>
      <c r="HP2" s="311" t="s">
        <v>9</v>
      </c>
      <c r="HQ2" s="311" t="s">
        <v>10</v>
      </c>
      <c r="HR2" s="311" t="s">
        <v>10</v>
      </c>
      <c r="HS2" s="311" t="s">
        <v>11</v>
      </c>
      <c r="HT2" s="311" t="s">
        <v>11</v>
      </c>
      <c r="HU2" s="312" t="s">
        <v>12</v>
      </c>
      <c r="HV2" s="312" t="s">
        <v>12</v>
      </c>
      <c r="HW2" s="309" t="s">
        <v>13</v>
      </c>
      <c r="HX2" s="309" t="s">
        <v>13</v>
      </c>
      <c r="HY2" s="186" t="s">
        <v>14</v>
      </c>
      <c r="HZ2" s="186" t="s">
        <v>14</v>
      </c>
      <c r="IA2" s="186" t="s">
        <v>15</v>
      </c>
      <c r="IB2" s="187" t="s">
        <v>15</v>
      </c>
      <c r="IC2" s="871"/>
      <c r="ID2" s="861"/>
      <c r="IE2" s="861"/>
      <c r="IF2" s="861"/>
      <c r="IG2" s="861"/>
      <c r="IH2" s="861"/>
      <c r="II2" s="861"/>
      <c r="IJ2" s="862"/>
      <c r="IK2" s="190" t="s">
        <v>16</v>
      </c>
      <c r="IL2" s="191" t="s">
        <v>16</v>
      </c>
      <c r="IM2" s="192" t="s">
        <v>7</v>
      </c>
      <c r="IN2" s="192" t="s">
        <v>7</v>
      </c>
      <c r="IO2" s="191" t="s">
        <v>8</v>
      </c>
      <c r="IP2" s="191" t="s">
        <v>8</v>
      </c>
      <c r="IQ2" s="191" t="s">
        <v>9</v>
      </c>
      <c r="IR2" s="191" t="s">
        <v>9</v>
      </c>
      <c r="IS2" s="191" t="s">
        <v>10</v>
      </c>
      <c r="IT2" s="191" t="s">
        <v>10</v>
      </c>
      <c r="IU2" s="191" t="s">
        <v>11</v>
      </c>
      <c r="IV2" s="191" t="s">
        <v>11</v>
      </c>
      <c r="IW2" s="191" t="s">
        <v>12</v>
      </c>
      <c r="IX2" s="191" t="s">
        <v>12</v>
      </c>
      <c r="IY2" s="191" t="s">
        <v>13</v>
      </c>
      <c r="IZ2" s="191" t="s">
        <v>13</v>
      </c>
      <c r="JA2" s="191" t="s">
        <v>14</v>
      </c>
      <c r="JB2" s="191" t="s">
        <v>14</v>
      </c>
      <c r="JC2" s="191" t="s">
        <v>15</v>
      </c>
      <c r="JD2" s="193" t="s">
        <v>15</v>
      </c>
      <c r="JE2" s="566" t="s">
        <v>16</v>
      </c>
      <c r="JF2" s="567" t="s">
        <v>16</v>
      </c>
      <c r="JG2" s="568" t="s">
        <v>7</v>
      </c>
      <c r="JH2" s="568" t="s">
        <v>7</v>
      </c>
      <c r="JI2" s="567" t="s">
        <v>8</v>
      </c>
      <c r="JJ2" s="567" t="s">
        <v>8</v>
      </c>
      <c r="JK2" s="567" t="s">
        <v>9</v>
      </c>
      <c r="JL2" s="567" t="s">
        <v>9</v>
      </c>
      <c r="JM2" s="567" t="s">
        <v>10</v>
      </c>
      <c r="JN2" s="567" t="s">
        <v>10</v>
      </c>
      <c r="JO2" s="567" t="s">
        <v>11</v>
      </c>
      <c r="JP2" s="567" t="s">
        <v>11</v>
      </c>
      <c r="JQ2" s="567" t="s">
        <v>12</v>
      </c>
      <c r="JR2" s="567" t="s">
        <v>12</v>
      </c>
      <c r="JS2" s="567" t="s">
        <v>13</v>
      </c>
      <c r="JT2" s="567" t="s">
        <v>13</v>
      </c>
      <c r="JU2" s="567" t="s">
        <v>14</v>
      </c>
      <c r="JV2" s="567" t="s">
        <v>14</v>
      </c>
      <c r="JW2" s="567" t="s">
        <v>15</v>
      </c>
      <c r="JX2" s="612" t="s">
        <v>15</v>
      </c>
      <c r="JZ2" s="707" t="s">
        <v>16</v>
      </c>
      <c r="KA2" s="708" t="s">
        <v>16</v>
      </c>
      <c r="KB2" s="709" t="s">
        <v>7</v>
      </c>
      <c r="KC2" s="709" t="s">
        <v>7</v>
      </c>
      <c r="KD2" s="708" t="s">
        <v>8</v>
      </c>
      <c r="KE2" s="708" t="s">
        <v>8</v>
      </c>
      <c r="KF2" s="708" t="s">
        <v>9</v>
      </c>
      <c r="KG2" s="708" t="s">
        <v>9</v>
      </c>
      <c r="KH2" s="708" t="s">
        <v>10</v>
      </c>
      <c r="KI2" s="708" t="s">
        <v>10</v>
      </c>
      <c r="KJ2" s="708" t="s">
        <v>11</v>
      </c>
      <c r="KK2" s="708" t="s">
        <v>11</v>
      </c>
      <c r="KL2" s="708" t="s">
        <v>12</v>
      </c>
      <c r="KM2" s="708" t="s">
        <v>12</v>
      </c>
      <c r="KN2" s="708" t="s">
        <v>13</v>
      </c>
      <c r="KO2" s="708" t="s">
        <v>13</v>
      </c>
      <c r="KP2" s="708" t="s">
        <v>14</v>
      </c>
      <c r="KQ2" s="708" t="s">
        <v>14</v>
      </c>
      <c r="KR2" s="708" t="s">
        <v>15</v>
      </c>
      <c r="KS2" s="710" t="s">
        <v>15</v>
      </c>
      <c r="KT2" s="703" t="s">
        <v>285</v>
      </c>
      <c r="KU2" s="44" t="s">
        <v>16</v>
      </c>
      <c r="KV2" s="41" t="s">
        <v>16</v>
      </c>
      <c r="KW2" s="42" t="s">
        <v>7</v>
      </c>
      <c r="KX2" s="42" t="s">
        <v>7</v>
      </c>
      <c r="KY2" s="41" t="s">
        <v>8</v>
      </c>
      <c r="KZ2" s="41" t="s">
        <v>8</v>
      </c>
      <c r="LA2" s="41" t="s">
        <v>9</v>
      </c>
      <c r="LB2" s="41" t="s">
        <v>9</v>
      </c>
      <c r="LC2" s="41" t="s">
        <v>10</v>
      </c>
      <c r="LD2" s="41" t="s">
        <v>10</v>
      </c>
      <c r="LE2" s="41" t="s">
        <v>11</v>
      </c>
      <c r="LF2" s="41" t="s">
        <v>11</v>
      </c>
      <c r="LG2" s="41" t="s">
        <v>12</v>
      </c>
      <c r="LH2" s="41" t="s">
        <v>12</v>
      </c>
      <c r="LI2" s="41" t="s">
        <v>13</v>
      </c>
      <c r="LJ2" s="41" t="s">
        <v>13</v>
      </c>
      <c r="LK2" s="41" t="s">
        <v>14</v>
      </c>
      <c r="LL2" s="41" t="s">
        <v>14</v>
      </c>
      <c r="LM2" s="41" t="s">
        <v>15</v>
      </c>
      <c r="LN2" s="45" t="s">
        <v>15</v>
      </c>
      <c r="LO2" s="627" t="s">
        <v>339</v>
      </c>
      <c r="LP2" s="628" t="s">
        <v>339</v>
      </c>
      <c r="LQ2" s="628" t="s">
        <v>340</v>
      </c>
      <c r="LR2" s="628" t="s">
        <v>340</v>
      </c>
      <c r="LS2" s="629" t="s">
        <v>341</v>
      </c>
      <c r="LT2" s="630" t="s">
        <v>341</v>
      </c>
      <c r="LU2" s="892" t="s">
        <v>339</v>
      </c>
      <c r="LV2" s="894" t="s">
        <v>340</v>
      </c>
      <c r="LW2" s="896" t="s">
        <v>341</v>
      </c>
      <c r="LY2" s="885" t="s">
        <v>351</v>
      </c>
      <c r="LZ2" s="724" t="s">
        <v>357</v>
      </c>
      <c r="MA2" s="724" t="s">
        <v>358</v>
      </c>
      <c r="MB2" s="898" t="s">
        <v>359</v>
      </c>
      <c r="MC2" s="887" t="s">
        <v>360</v>
      </c>
    </row>
    <row r="3" spans="1:341" ht="39.75" customHeight="1" thickBot="1">
      <c r="A3" s="36">
        <v>44316</v>
      </c>
      <c r="B3" s="821"/>
      <c r="C3" s="802"/>
      <c r="D3" s="804"/>
      <c r="E3" s="823"/>
      <c r="F3" s="210">
        <f>A3-14</f>
        <v>44302</v>
      </c>
      <c r="G3" s="806"/>
      <c r="H3" s="210">
        <f>A3-14</f>
        <v>44302</v>
      </c>
      <c r="I3" s="211">
        <f>A3</f>
        <v>44316</v>
      </c>
      <c r="J3" s="229">
        <f>+A3-14</f>
        <v>44302</v>
      </c>
      <c r="K3" s="813"/>
      <c r="L3" s="816"/>
      <c r="M3" s="230">
        <f>+A3</f>
        <v>44316</v>
      </c>
      <c r="N3" s="868"/>
      <c r="O3" s="135" t="s">
        <v>222</v>
      </c>
      <c r="P3" s="135" t="s">
        <v>223</v>
      </c>
      <c r="Q3" s="136" t="s">
        <v>224</v>
      </c>
      <c r="R3" s="136" t="s">
        <v>225</v>
      </c>
      <c r="S3" s="137">
        <f>+A3</f>
        <v>44316</v>
      </c>
      <c r="T3" s="138" t="s">
        <v>259</v>
      </c>
      <c r="U3" s="139" t="s">
        <v>248</v>
      </c>
      <c r="V3" s="139" t="s">
        <v>249</v>
      </c>
      <c r="W3" s="140" t="s">
        <v>250</v>
      </c>
      <c r="X3" s="141" t="s">
        <v>251</v>
      </c>
      <c r="Y3" s="141" t="s">
        <v>249</v>
      </c>
      <c r="Z3" s="142" t="s">
        <v>252</v>
      </c>
      <c r="AA3" s="143">
        <f>+A3</f>
        <v>44316</v>
      </c>
      <c r="AB3" s="144" t="s">
        <v>260</v>
      </c>
      <c r="AC3" s="144" t="s">
        <v>253</v>
      </c>
      <c r="AD3" s="145" t="s">
        <v>248</v>
      </c>
      <c r="AE3" s="145" t="s">
        <v>249</v>
      </c>
      <c r="AF3" s="146" t="s">
        <v>254</v>
      </c>
      <c r="AG3" s="147" t="s">
        <v>251</v>
      </c>
      <c r="AH3" s="147" t="s">
        <v>249</v>
      </c>
      <c r="AI3" s="148" t="s">
        <v>255</v>
      </c>
      <c r="AJ3" s="830"/>
      <c r="AK3" s="127" t="s">
        <v>264</v>
      </c>
      <c r="AL3" s="51" t="s">
        <v>265</v>
      </c>
      <c r="AM3" s="51" t="s">
        <v>264</v>
      </c>
      <c r="AN3" s="51" t="s">
        <v>265</v>
      </c>
      <c r="AO3" s="51" t="s">
        <v>264</v>
      </c>
      <c r="AP3" s="51" t="s">
        <v>265</v>
      </c>
      <c r="AQ3" s="51" t="s">
        <v>264</v>
      </c>
      <c r="AR3" s="51" t="s">
        <v>265</v>
      </c>
      <c r="AS3" s="51" t="s">
        <v>264</v>
      </c>
      <c r="AT3" s="51" t="s">
        <v>265</v>
      </c>
      <c r="AU3" s="51" t="s">
        <v>264</v>
      </c>
      <c r="AV3" s="51" t="s">
        <v>265</v>
      </c>
      <c r="AW3" s="51" t="s">
        <v>264</v>
      </c>
      <c r="AX3" s="51" t="s">
        <v>265</v>
      </c>
      <c r="AY3" s="51" t="s">
        <v>264</v>
      </c>
      <c r="AZ3" s="51" t="s">
        <v>265</v>
      </c>
      <c r="BA3" s="51" t="s">
        <v>264</v>
      </c>
      <c r="BB3" s="51" t="s">
        <v>265</v>
      </c>
      <c r="BC3" s="51" t="s">
        <v>264</v>
      </c>
      <c r="BD3" s="52" t="s">
        <v>265</v>
      </c>
      <c r="BE3" s="50" t="s">
        <v>264</v>
      </c>
      <c r="BF3" s="51" t="s">
        <v>265</v>
      </c>
      <c r="BG3" s="51" t="s">
        <v>264</v>
      </c>
      <c r="BH3" s="51" t="s">
        <v>265</v>
      </c>
      <c r="BI3" s="51" t="s">
        <v>264</v>
      </c>
      <c r="BJ3" s="51" t="s">
        <v>265</v>
      </c>
      <c r="BK3" s="51" t="s">
        <v>264</v>
      </c>
      <c r="BL3" s="51" t="s">
        <v>265</v>
      </c>
      <c r="BM3" s="51" t="s">
        <v>264</v>
      </c>
      <c r="BN3" s="51" t="s">
        <v>265</v>
      </c>
      <c r="BO3" s="51" t="s">
        <v>264</v>
      </c>
      <c r="BP3" s="51" t="s">
        <v>265</v>
      </c>
      <c r="BQ3" s="51" t="s">
        <v>264</v>
      </c>
      <c r="BR3" s="51" t="s">
        <v>265</v>
      </c>
      <c r="BS3" s="51" t="s">
        <v>264</v>
      </c>
      <c r="BT3" s="51" t="s">
        <v>265</v>
      </c>
      <c r="BU3" s="51" t="s">
        <v>264</v>
      </c>
      <c r="BV3" s="51" t="s">
        <v>265</v>
      </c>
      <c r="BW3" s="51" t="s">
        <v>264</v>
      </c>
      <c r="BX3" s="772" t="s">
        <v>265</v>
      </c>
      <c r="BY3" s="51" t="s">
        <v>268</v>
      </c>
      <c r="BZ3" s="51" t="s">
        <v>268</v>
      </c>
      <c r="CA3" s="51" t="s">
        <v>268</v>
      </c>
      <c r="CB3" s="51" t="s">
        <v>268</v>
      </c>
      <c r="CC3" s="51" t="s">
        <v>268</v>
      </c>
      <c r="CD3" s="51" t="s">
        <v>268</v>
      </c>
      <c r="CE3" s="51" t="s">
        <v>268</v>
      </c>
      <c r="CF3" s="51" t="s">
        <v>268</v>
      </c>
      <c r="CG3" s="51" t="s">
        <v>268</v>
      </c>
      <c r="CH3" s="51" t="s">
        <v>268</v>
      </c>
      <c r="CI3" s="50" t="s">
        <v>264</v>
      </c>
      <c r="CJ3" s="51" t="s">
        <v>265</v>
      </c>
      <c r="CK3" s="51" t="s">
        <v>264</v>
      </c>
      <c r="CL3" s="51" t="s">
        <v>265</v>
      </c>
      <c r="CM3" s="51" t="s">
        <v>264</v>
      </c>
      <c r="CN3" s="51" t="s">
        <v>265</v>
      </c>
      <c r="CO3" s="51" t="s">
        <v>264</v>
      </c>
      <c r="CP3" s="51" t="s">
        <v>265</v>
      </c>
      <c r="CQ3" s="51" t="s">
        <v>264</v>
      </c>
      <c r="CR3" s="51" t="s">
        <v>265</v>
      </c>
      <c r="CS3" s="51" t="s">
        <v>264</v>
      </c>
      <c r="CT3" s="51" t="s">
        <v>265</v>
      </c>
      <c r="CU3" s="51" t="s">
        <v>264</v>
      </c>
      <c r="CV3" s="51" t="s">
        <v>265</v>
      </c>
      <c r="CW3" s="51" t="s">
        <v>264</v>
      </c>
      <c r="CX3" s="51" t="s">
        <v>265</v>
      </c>
      <c r="CY3" s="51" t="s">
        <v>264</v>
      </c>
      <c r="CZ3" s="51" t="s">
        <v>265</v>
      </c>
      <c r="DA3" s="51" t="s">
        <v>264</v>
      </c>
      <c r="DB3" s="772" t="s">
        <v>265</v>
      </c>
      <c r="DC3" s="792" t="s">
        <v>268</v>
      </c>
      <c r="DD3" s="792" t="s">
        <v>268</v>
      </c>
      <c r="DE3" s="792" t="s">
        <v>268</v>
      </c>
      <c r="DF3" s="792" t="s">
        <v>268</v>
      </c>
      <c r="DG3" s="792" t="s">
        <v>268</v>
      </c>
      <c r="DH3" s="792" t="s">
        <v>268</v>
      </c>
      <c r="DI3" s="792" t="s">
        <v>268</v>
      </c>
      <c r="DJ3" s="792" t="s">
        <v>268</v>
      </c>
      <c r="DK3" s="792" t="s">
        <v>268</v>
      </c>
      <c r="DL3" s="792" t="s">
        <v>268</v>
      </c>
      <c r="DM3" s="188" t="s">
        <v>264</v>
      </c>
      <c r="DN3" s="189" t="s">
        <v>265</v>
      </c>
      <c r="DO3" s="189" t="s">
        <v>264</v>
      </c>
      <c r="DP3" s="189" t="s">
        <v>265</v>
      </c>
      <c r="DQ3" s="189" t="s">
        <v>264</v>
      </c>
      <c r="DR3" s="189" t="s">
        <v>265</v>
      </c>
      <c r="DS3" s="189" t="s">
        <v>264</v>
      </c>
      <c r="DT3" s="189" t="s">
        <v>265</v>
      </c>
      <c r="DU3" s="189" t="s">
        <v>264</v>
      </c>
      <c r="DV3" s="189" t="s">
        <v>265</v>
      </c>
      <c r="DW3" s="189" t="s">
        <v>264</v>
      </c>
      <c r="DX3" s="189" t="s">
        <v>265</v>
      </c>
      <c r="DY3" s="189" t="s">
        <v>264</v>
      </c>
      <c r="DZ3" s="189" t="s">
        <v>265</v>
      </c>
      <c r="EA3" s="189" t="s">
        <v>264</v>
      </c>
      <c r="EB3" s="189" t="s">
        <v>265</v>
      </c>
      <c r="EC3" s="189" t="s">
        <v>264</v>
      </c>
      <c r="ED3" s="189" t="s">
        <v>265</v>
      </c>
      <c r="EE3" s="189" t="s">
        <v>264</v>
      </c>
      <c r="EF3" s="269" t="s">
        <v>265</v>
      </c>
      <c r="EG3" s="50" t="s">
        <v>264</v>
      </c>
      <c r="EH3" s="51" t="s">
        <v>265</v>
      </c>
      <c r="EI3" s="51" t="s">
        <v>264</v>
      </c>
      <c r="EJ3" s="51" t="s">
        <v>265</v>
      </c>
      <c r="EK3" s="51" t="s">
        <v>264</v>
      </c>
      <c r="EL3" s="51" t="s">
        <v>265</v>
      </c>
      <c r="EM3" s="51" t="s">
        <v>264</v>
      </c>
      <c r="EN3" s="51" t="s">
        <v>265</v>
      </c>
      <c r="EO3" s="51" t="s">
        <v>264</v>
      </c>
      <c r="EP3" s="51" t="s">
        <v>265</v>
      </c>
      <c r="EQ3" s="51" t="s">
        <v>264</v>
      </c>
      <c r="ER3" s="51" t="s">
        <v>265</v>
      </c>
      <c r="ES3" s="51" t="s">
        <v>264</v>
      </c>
      <c r="ET3" s="51" t="s">
        <v>265</v>
      </c>
      <c r="EU3" s="51" t="s">
        <v>264</v>
      </c>
      <c r="EV3" s="51" t="s">
        <v>265</v>
      </c>
      <c r="EW3" s="51" t="s">
        <v>264</v>
      </c>
      <c r="EX3" s="51" t="s">
        <v>265</v>
      </c>
      <c r="EY3" s="51" t="s">
        <v>264</v>
      </c>
      <c r="EZ3" s="52" t="s">
        <v>265</v>
      </c>
      <c r="FA3" s="127" t="s">
        <v>264</v>
      </c>
      <c r="FB3" s="51" t="s">
        <v>265</v>
      </c>
      <c r="FC3" s="51" t="s">
        <v>264</v>
      </c>
      <c r="FD3" s="51" t="s">
        <v>265</v>
      </c>
      <c r="FE3" s="51" t="s">
        <v>264</v>
      </c>
      <c r="FF3" s="51" t="s">
        <v>265</v>
      </c>
      <c r="FG3" s="51" t="s">
        <v>264</v>
      </c>
      <c r="FH3" s="51" t="s">
        <v>265</v>
      </c>
      <c r="FI3" s="51" t="s">
        <v>264</v>
      </c>
      <c r="FJ3" s="51" t="s">
        <v>265</v>
      </c>
      <c r="FK3" s="51" t="s">
        <v>264</v>
      </c>
      <c r="FL3" s="51" t="s">
        <v>265</v>
      </c>
      <c r="FM3" s="51" t="s">
        <v>264</v>
      </c>
      <c r="FN3" s="51" t="s">
        <v>265</v>
      </c>
      <c r="FO3" s="51" t="s">
        <v>264</v>
      </c>
      <c r="FP3" s="51" t="s">
        <v>265</v>
      </c>
      <c r="FQ3" s="51" t="s">
        <v>264</v>
      </c>
      <c r="FR3" s="51" t="s">
        <v>265</v>
      </c>
      <c r="FS3" s="51" t="s">
        <v>264</v>
      </c>
      <c r="FT3" s="107" t="s">
        <v>265</v>
      </c>
      <c r="FU3" s="122" t="s">
        <v>264</v>
      </c>
      <c r="FV3" s="123" t="s">
        <v>265</v>
      </c>
      <c r="FW3" s="123" t="s">
        <v>264</v>
      </c>
      <c r="FX3" s="123" t="s">
        <v>265</v>
      </c>
      <c r="FY3" s="123" t="s">
        <v>264</v>
      </c>
      <c r="FZ3" s="123" t="s">
        <v>265</v>
      </c>
      <c r="GA3" s="123" t="s">
        <v>264</v>
      </c>
      <c r="GB3" s="123" t="s">
        <v>265</v>
      </c>
      <c r="GC3" s="123" t="s">
        <v>264</v>
      </c>
      <c r="GD3" s="123" t="s">
        <v>265</v>
      </c>
      <c r="GE3" s="123" t="s">
        <v>264</v>
      </c>
      <c r="GF3" s="123" t="s">
        <v>265</v>
      </c>
      <c r="GG3" s="123" t="s">
        <v>264</v>
      </c>
      <c r="GH3" s="123" t="s">
        <v>265</v>
      </c>
      <c r="GI3" s="123" t="s">
        <v>264</v>
      </c>
      <c r="GJ3" s="123" t="s">
        <v>265</v>
      </c>
      <c r="GK3" s="123" t="s">
        <v>264</v>
      </c>
      <c r="GL3" s="123" t="s">
        <v>265</v>
      </c>
      <c r="GM3" s="123" t="s">
        <v>264</v>
      </c>
      <c r="GN3" s="124" t="s">
        <v>265</v>
      </c>
      <c r="GO3" s="122" t="s">
        <v>264</v>
      </c>
      <c r="GP3" s="123" t="s">
        <v>265</v>
      </c>
      <c r="GQ3" s="123" t="s">
        <v>264</v>
      </c>
      <c r="GR3" s="123" t="s">
        <v>265</v>
      </c>
      <c r="GS3" s="123" t="s">
        <v>264</v>
      </c>
      <c r="GT3" s="123" t="s">
        <v>265</v>
      </c>
      <c r="GU3" s="123" t="s">
        <v>264</v>
      </c>
      <c r="GV3" s="123" t="s">
        <v>265</v>
      </c>
      <c r="GW3" s="123" t="s">
        <v>264</v>
      </c>
      <c r="GX3" s="123" t="s">
        <v>265</v>
      </c>
      <c r="GY3" s="123" t="s">
        <v>264</v>
      </c>
      <c r="GZ3" s="123" t="s">
        <v>265</v>
      </c>
      <c r="HA3" s="123" t="s">
        <v>264</v>
      </c>
      <c r="HB3" s="123" t="s">
        <v>265</v>
      </c>
      <c r="HC3" s="123" t="s">
        <v>264</v>
      </c>
      <c r="HD3" s="123" t="s">
        <v>265</v>
      </c>
      <c r="HE3" s="123" t="s">
        <v>264</v>
      </c>
      <c r="HF3" s="123" t="s">
        <v>265</v>
      </c>
      <c r="HG3" s="123" t="s">
        <v>264</v>
      </c>
      <c r="HH3" s="52" t="s">
        <v>265</v>
      </c>
      <c r="HI3" s="593" t="s">
        <v>264</v>
      </c>
      <c r="HJ3" s="594" t="s">
        <v>265</v>
      </c>
      <c r="HK3" s="594" t="s">
        <v>264</v>
      </c>
      <c r="HL3" s="594" t="s">
        <v>265</v>
      </c>
      <c r="HM3" s="594" t="s">
        <v>264</v>
      </c>
      <c r="HN3" s="594" t="s">
        <v>265</v>
      </c>
      <c r="HO3" s="594" t="s">
        <v>264</v>
      </c>
      <c r="HP3" s="594" t="s">
        <v>265</v>
      </c>
      <c r="HQ3" s="594" t="s">
        <v>264</v>
      </c>
      <c r="HR3" s="594" t="s">
        <v>265</v>
      </c>
      <c r="HS3" s="594" t="s">
        <v>264</v>
      </c>
      <c r="HT3" s="594" t="s">
        <v>265</v>
      </c>
      <c r="HU3" s="594" t="s">
        <v>264</v>
      </c>
      <c r="HV3" s="594" t="s">
        <v>265</v>
      </c>
      <c r="HW3" s="594" t="s">
        <v>264</v>
      </c>
      <c r="HX3" s="594" t="s">
        <v>265</v>
      </c>
      <c r="HY3" s="594" t="s">
        <v>264</v>
      </c>
      <c r="HZ3" s="594" t="s">
        <v>265</v>
      </c>
      <c r="IA3" s="594" t="s">
        <v>264</v>
      </c>
      <c r="IB3" s="597" t="s">
        <v>265</v>
      </c>
      <c r="IC3" s="794">
        <f>A3-21</f>
        <v>44295</v>
      </c>
      <c r="ID3" s="245">
        <f>A3-14</f>
        <v>44302</v>
      </c>
      <c r="IE3" s="246">
        <f>A3-7</f>
        <v>44309</v>
      </c>
      <c r="IF3" s="246">
        <f>A3</f>
        <v>44316</v>
      </c>
      <c r="IG3" s="795">
        <f>A3-21</f>
        <v>44295</v>
      </c>
      <c r="IH3" s="247">
        <f>A3-14</f>
        <v>44302</v>
      </c>
      <c r="II3" s="248">
        <f>A3-7</f>
        <v>44309</v>
      </c>
      <c r="IJ3" s="249">
        <f>A3</f>
        <v>44316</v>
      </c>
      <c r="IK3" s="194" t="s">
        <v>264</v>
      </c>
      <c r="IL3" s="195" t="s">
        <v>265</v>
      </c>
      <c r="IM3" s="195" t="s">
        <v>264</v>
      </c>
      <c r="IN3" s="195" t="s">
        <v>265</v>
      </c>
      <c r="IO3" s="195" t="s">
        <v>264</v>
      </c>
      <c r="IP3" s="195" t="s">
        <v>265</v>
      </c>
      <c r="IQ3" s="195" t="s">
        <v>264</v>
      </c>
      <c r="IR3" s="195" t="s">
        <v>265</v>
      </c>
      <c r="IS3" s="195" t="s">
        <v>264</v>
      </c>
      <c r="IT3" s="195" t="s">
        <v>265</v>
      </c>
      <c r="IU3" s="195" t="s">
        <v>264</v>
      </c>
      <c r="IV3" s="195" t="s">
        <v>265</v>
      </c>
      <c r="IW3" s="195" t="s">
        <v>264</v>
      </c>
      <c r="IX3" s="195" t="s">
        <v>265</v>
      </c>
      <c r="IY3" s="195" t="s">
        <v>264</v>
      </c>
      <c r="IZ3" s="195" t="s">
        <v>265</v>
      </c>
      <c r="JA3" s="195" t="s">
        <v>264</v>
      </c>
      <c r="JB3" s="195" t="s">
        <v>265</v>
      </c>
      <c r="JC3" s="195" t="s">
        <v>264</v>
      </c>
      <c r="JD3" s="196" t="s">
        <v>265</v>
      </c>
      <c r="JE3" s="569" t="s">
        <v>264</v>
      </c>
      <c r="JF3" s="570" t="s">
        <v>265</v>
      </c>
      <c r="JG3" s="570" t="s">
        <v>264</v>
      </c>
      <c r="JH3" s="570" t="s">
        <v>265</v>
      </c>
      <c r="JI3" s="570" t="s">
        <v>264</v>
      </c>
      <c r="JJ3" s="570" t="s">
        <v>265</v>
      </c>
      <c r="JK3" s="570" t="s">
        <v>264</v>
      </c>
      <c r="JL3" s="570" t="s">
        <v>265</v>
      </c>
      <c r="JM3" s="570" t="s">
        <v>264</v>
      </c>
      <c r="JN3" s="570" t="s">
        <v>265</v>
      </c>
      <c r="JO3" s="570" t="s">
        <v>264</v>
      </c>
      <c r="JP3" s="570" t="s">
        <v>265</v>
      </c>
      <c r="JQ3" s="570" t="s">
        <v>264</v>
      </c>
      <c r="JR3" s="570" t="s">
        <v>265</v>
      </c>
      <c r="JS3" s="570" t="s">
        <v>264</v>
      </c>
      <c r="JT3" s="570" t="s">
        <v>265</v>
      </c>
      <c r="JU3" s="570" t="s">
        <v>264</v>
      </c>
      <c r="JV3" s="570" t="s">
        <v>265</v>
      </c>
      <c r="JW3" s="570" t="s">
        <v>264</v>
      </c>
      <c r="JX3" s="613" t="s">
        <v>265</v>
      </c>
      <c r="JZ3" s="711" t="s">
        <v>264</v>
      </c>
      <c r="KA3" s="712" t="s">
        <v>265</v>
      </c>
      <c r="KB3" s="712" t="s">
        <v>264</v>
      </c>
      <c r="KC3" s="712" t="s">
        <v>265</v>
      </c>
      <c r="KD3" s="712" t="s">
        <v>264</v>
      </c>
      <c r="KE3" s="712" t="s">
        <v>265</v>
      </c>
      <c r="KF3" s="712" t="s">
        <v>264</v>
      </c>
      <c r="KG3" s="712" t="s">
        <v>265</v>
      </c>
      <c r="KH3" s="712" t="s">
        <v>264</v>
      </c>
      <c r="KI3" s="712" t="s">
        <v>265</v>
      </c>
      <c r="KJ3" s="712" t="s">
        <v>264</v>
      </c>
      <c r="KK3" s="712" t="s">
        <v>265</v>
      </c>
      <c r="KL3" s="712" t="s">
        <v>264</v>
      </c>
      <c r="KM3" s="712" t="s">
        <v>265</v>
      </c>
      <c r="KN3" s="712" t="s">
        <v>264</v>
      </c>
      <c r="KO3" s="712" t="s">
        <v>265</v>
      </c>
      <c r="KP3" s="712" t="s">
        <v>264</v>
      </c>
      <c r="KQ3" s="712" t="s">
        <v>265</v>
      </c>
      <c r="KR3" s="712" t="s">
        <v>264</v>
      </c>
      <c r="KS3" s="713" t="s">
        <v>265</v>
      </c>
      <c r="KT3" s="704"/>
      <c r="KU3" s="80" t="s">
        <v>264</v>
      </c>
      <c r="KV3" s="358" t="s">
        <v>265</v>
      </c>
      <c r="KW3" s="358" t="s">
        <v>264</v>
      </c>
      <c r="KX3" s="358" t="s">
        <v>265</v>
      </c>
      <c r="KY3" s="358" t="s">
        <v>264</v>
      </c>
      <c r="KZ3" s="358" t="s">
        <v>265</v>
      </c>
      <c r="LA3" s="358" t="s">
        <v>264</v>
      </c>
      <c r="LB3" s="358" t="s">
        <v>265</v>
      </c>
      <c r="LC3" s="358" t="s">
        <v>264</v>
      </c>
      <c r="LD3" s="358" t="s">
        <v>265</v>
      </c>
      <c r="LE3" s="358" t="s">
        <v>264</v>
      </c>
      <c r="LF3" s="358" t="s">
        <v>265</v>
      </c>
      <c r="LG3" s="358" t="s">
        <v>264</v>
      </c>
      <c r="LH3" s="358" t="s">
        <v>265</v>
      </c>
      <c r="LI3" s="358" t="s">
        <v>264</v>
      </c>
      <c r="LJ3" s="358" t="s">
        <v>265</v>
      </c>
      <c r="LK3" s="358" t="s">
        <v>264</v>
      </c>
      <c r="LL3" s="358" t="s">
        <v>265</v>
      </c>
      <c r="LM3" s="358" t="s">
        <v>264</v>
      </c>
      <c r="LN3" s="611" t="s">
        <v>265</v>
      </c>
      <c r="LO3" s="631" t="s">
        <v>264</v>
      </c>
      <c r="LP3" s="632" t="s">
        <v>265</v>
      </c>
      <c r="LQ3" s="632" t="s">
        <v>264</v>
      </c>
      <c r="LR3" s="632" t="s">
        <v>265</v>
      </c>
      <c r="LS3" s="632" t="s">
        <v>264</v>
      </c>
      <c r="LT3" s="633" t="s">
        <v>265</v>
      </c>
      <c r="LU3" s="893"/>
      <c r="LV3" s="895"/>
      <c r="LW3" s="897"/>
      <c r="LY3" s="886"/>
      <c r="LZ3" s="769">
        <v>44288</v>
      </c>
      <c r="MA3" s="770">
        <f>+LZ3</f>
        <v>44288</v>
      </c>
      <c r="MB3" s="899"/>
      <c r="MC3" s="888"/>
    </row>
    <row r="4" spans="1:341" s="22" customFormat="1" ht="22.5" customHeight="1" thickBot="1">
      <c r="A4" s="499" t="s">
        <v>17</v>
      </c>
      <c r="B4" s="529">
        <v>45376763</v>
      </c>
      <c r="C4" s="520">
        <f>+S4</f>
        <v>2977356</v>
      </c>
      <c r="D4" s="503">
        <f>+AA4</f>
        <v>63865</v>
      </c>
      <c r="E4" s="490">
        <f t="shared" ref="E4:E35" si="0">(IK4*BE4)+(IL4*BF4)+(IM4*BG4)+(IN4*BH4)+(IO4*BI4)+(IP4*BJ4)+(IQ4*BK4)+(IR4*BL4)+(IS4*BM4)+(IT4*BN4)+(IU4*BO4)+(IV4*BP4)+(IW4*BQ4)+(IX4*BR4)+(IY4*BS4)+(IZ4*BT4)+(JA4*BU4)+(JB4*BV4)+(JC4*BW4)+(JD4*BX4)</f>
        <v>6.0789195261334375E-3</v>
      </c>
      <c r="F4" s="212">
        <f t="shared" ref="F4:F33" si="1">ID4/B4</f>
        <v>5.9450670820216947E-2</v>
      </c>
      <c r="G4" s="213">
        <f>H4/F4</f>
        <v>3.8944510649853634</v>
      </c>
      <c r="H4" s="212">
        <f t="shared" ref="H4:H33" si="2">IJ4/(E4*B4)</f>
        <v>0.23152772828988816</v>
      </c>
      <c r="I4" s="214">
        <f t="shared" ref="I4:I33" si="3">(G4*IF4)/B4</f>
        <v>0.25553094752573169</v>
      </c>
      <c r="J4" s="333">
        <f t="shared" ref="J4:J33" si="4">+((DM4*AK4)+(DN4*AL4)+(DO4*AM4)+(DP4*AN4)+(DQ4*AO4)+(DR4*AP4)+(DS4*AQ4)+(DT4*AR4)+(DU4*AS4)+(DV4*AT4)+(DW4*AU4)+(DX4*AV4)+(DY4*AW4)+(DZ4*AX4)+(EA4*AY4)+(EB4*AZ4)+(EC4*BA4)+(ED4*BB4)+(EE4*BC4)+(EF4*BD4))/B4</f>
        <v>0.40549912830966683</v>
      </c>
      <c r="K4" s="334">
        <f t="shared" ref="K4:K33" si="5">IJ4/(B4*J4)</f>
        <v>3.4708790477791162E-3</v>
      </c>
      <c r="L4" s="575">
        <f t="shared" ref="L4:L35" si="6">+(J4*B4)/ID4</f>
        <v>6.8207662372040341</v>
      </c>
      <c r="M4" s="335">
        <f t="shared" ref="M4:M33" si="7">((J4*B4)+((GO4+GP4+GQ4+GR4+GS4+GT4+GU4+GV4+GW4+GX4+GY4+GZ4+HA4+HB4+HC4+HD4+HE4+HF4+HG4+HH4)-(EG4+EH4+EI4+EJ4+EK4+EL4+EM4+EN4+EO4+EP4+EQ4+ER4+ES4+ET4+EU4+EV4+EW4+EX4+EY4+EZ4))*L4)/B4</f>
        <v>0.44722240785531608</v>
      </c>
      <c r="N4" s="825"/>
      <c r="O4" s="150"/>
      <c r="P4" s="150"/>
      <c r="Q4" s="150"/>
      <c r="R4" s="150"/>
      <c r="S4" s="150">
        <f t="shared" ref="S4:S33" si="8">+IF4</f>
        <v>2977356</v>
      </c>
      <c r="T4" s="151">
        <f t="shared" ref="T4:T33" si="9">+(S4*100000)/B4</f>
        <v>6561.4111786686944</v>
      </c>
      <c r="U4" s="150">
        <f t="shared" ref="U4:U33" si="10">+IF4-IE4</f>
        <v>120537</v>
      </c>
      <c r="V4" s="152">
        <f t="shared" ref="V4:V33" si="11">+(IF4-IE4)/IE4</f>
        <v>4.2192732546234117E-2</v>
      </c>
      <c r="W4" s="151">
        <f t="shared" ref="W4:W33" si="12">+(U4*100000)/B4</f>
        <v>265.63595997361028</v>
      </c>
      <c r="X4" s="150">
        <f>+IF4-ID4</f>
        <v>279677</v>
      </c>
      <c r="Y4" s="152">
        <f t="shared" ref="Y4:Y33" si="13">+(IF4-ID4)/ID4</f>
        <v>0.1036731946239712</v>
      </c>
      <c r="Z4" s="151">
        <f>+(X4*100000)/B4</f>
        <v>616.34409664699967</v>
      </c>
      <c r="AA4" s="150">
        <f t="shared" ref="AA4:AA33" si="14">+IJ4</f>
        <v>63865</v>
      </c>
      <c r="AB4" s="151">
        <f t="shared" ref="AB4:AB33" si="15">+(AA4*1000000)/B4</f>
        <v>1407.438428342718</v>
      </c>
      <c r="AC4" s="153">
        <f>+AA4/S4</f>
        <v>2.1450239742912838E-2</v>
      </c>
      <c r="AD4" s="150">
        <f t="shared" ref="AD4:AD33" si="16">+IJ4-II4</f>
        <v>980</v>
      </c>
      <c r="AE4" s="152">
        <f t="shared" ref="AE4:AE33" si="17">+(IJ4-II4)/II4</f>
        <v>1.5584002544326946E-2</v>
      </c>
      <c r="AF4" s="151">
        <f t="shared" ref="AF4:AF33" si="18">+(AD4*1000000)/B4</f>
        <v>21.596957015201813</v>
      </c>
      <c r="AG4" s="150">
        <f t="shared" ref="AG4:AG33" si="19">+IJ4-IH4</f>
        <v>3115</v>
      </c>
      <c r="AH4" s="152">
        <f t="shared" ref="AH4:AH33" si="20">+(IJ4-IH4)/IH4</f>
        <v>5.1275720164609052E-2</v>
      </c>
      <c r="AI4" s="151">
        <f t="shared" ref="AI4:AI33" si="21">+(AG4*1000000)/B4</f>
        <v>68.647470512605764</v>
      </c>
      <c r="AJ4" s="830"/>
      <c r="AK4" s="128">
        <v>3846386</v>
      </c>
      <c r="AL4" s="48">
        <v>3630008</v>
      </c>
      <c r="AM4" s="48">
        <v>3630512</v>
      </c>
      <c r="AN4" s="48">
        <v>3447284</v>
      </c>
      <c r="AO4" s="48">
        <v>3577931</v>
      </c>
      <c r="AP4" s="48">
        <v>3506074</v>
      </c>
      <c r="AQ4" s="48">
        <v>3222370</v>
      </c>
      <c r="AR4" s="48">
        <v>3260293</v>
      </c>
      <c r="AS4" s="48">
        <v>2822152</v>
      </c>
      <c r="AT4" s="48">
        <v>2921474</v>
      </c>
      <c r="AU4" s="48">
        <v>2113466</v>
      </c>
      <c r="AV4" s="48">
        <v>2268431</v>
      </c>
      <c r="AW4" s="48">
        <v>1653429</v>
      </c>
      <c r="AX4" s="48">
        <v>1907109</v>
      </c>
      <c r="AY4" s="48">
        <v>989963</v>
      </c>
      <c r="AZ4" s="48">
        <v>1333430</v>
      </c>
      <c r="BA4" s="48">
        <v>356558</v>
      </c>
      <c r="BB4" s="48">
        <v>656718</v>
      </c>
      <c r="BC4" s="48">
        <v>60365</v>
      </c>
      <c r="BD4" s="49">
        <v>172810</v>
      </c>
      <c r="BE4" s="258">
        <v>2.0000000000000002E-5</v>
      </c>
      <c r="BF4" s="53">
        <v>2.0000000000000002E-5</v>
      </c>
      <c r="BG4" s="53">
        <v>5.0000000000000002E-5</v>
      </c>
      <c r="BH4" s="53">
        <v>4.0000000000000003E-5</v>
      </c>
      <c r="BI4" s="53">
        <v>1.2518952302791728E-4</v>
      </c>
      <c r="BJ4" s="53">
        <v>1.2406223545552731E-4</v>
      </c>
      <c r="BK4" s="53">
        <v>3.4000000000000002E-4</v>
      </c>
      <c r="BL4" s="53">
        <v>1.8000000000000001E-4</v>
      </c>
      <c r="BM4" s="53">
        <v>8.9999999999999998E-4</v>
      </c>
      <c r="BN4" s="53">
        <v>5.0000000000000001E-4</v>
      </c>
      <c r="BO4" s="53">
        <v>3.8E-3</v>
      </c>
      <c r="BP4" s="53">
        <v>2E-3</v>
      </c>
      <c r="BQ4" s="53">
        <v>1.6199999999999999E-2</v>
      </c>
      <c r="BR4" s="53">
        <v>6.1999999999999998E-3</v>
      </c>
      <c r="BS4" s="53">
        <v>6.1100000000000002E-2</v>
      </c>
      <c r="BT4" s="53">
        <v>2.6800000000000001E-2</v>
      </c>
      <c r="BU4" s="53">
        <v>0.1421</v>
      </c>
      <c r="BV4" s="53">
        <v>5.4699999999999999E-2</v>
      </c>
      <c r="BW4" s="53">
        <v>0.27589999999999998</v>
      </c>
      <c r="BX4" s="773">
        <v>0.1051</v>
      </c>
      <c r="BY4" s="53">
        <f t="shared" ref="BY4:BY35" si="22">AVERAGE(BE4:BF4)</f>
        <v>2.0000000000000002E-5</v>
      </c>
      <c r="BZ4" s="53">
        <f t="shared" ref="BZ4:BZ35" si="23">AVERAGE(BG4:BH4)</f>
        <v>4.5000000000000003E-5</v>
      </c>
      <c r="CA4" s="53">
        <f t="shared" ref="CA4:CA35" si="24">AVERAGE(BI4:BJ4)</f>
        <v>1.246258792417223E-4</v>
      </c>
      <c r="CB4" s="53">
        <f t="shared" ref="CB4:CB35" si="25">AVERAGE(BK4:BL4)</f>
        <v>2.6000000000000003E-4</v>
      </c>
      <c r="CC4" s="53">
        <f t="shared" ref="CC4:CC35" si="26">AVERAGE(BM4:BN4)</f>
        <v>6.9999999999999999E-4</v>
      </c>
      <c r="CD4" s="53">
        <f t="shared" ref="CD4:CD35" si="27">AVERAGE(BO4:BP4)</f>
        <v>2.8999999999999998E-3</v>
      </c>
      <c r="CE4" s="53">
        <f t="shared" ref="CE4:CE35" si="28">AVERAGE(BQ4:BR4)</f>
        <v>1.12E-2</v>
      </c>
      <c r="CF4" s="53">
        <f t="shared" ref="CF4:CF35" si="29">AVERAGE(BS4:BT4)</f>
        <v>4.3950000000000003E-2</v>
      </c>
      <c r="CG4" s="53">
        <f t="shared" ref="CG4:CG35" si="30">AVERAGE(BU4:BV4)</f>
        <v>9.8400000000000001E-2</v>
      </c>
      <c r="CH4" s="773">
        <f>AVERAGE(BW4:BX4)</f>
        <v>0.1905</v>
      </c>
      <c r="CI4" s="71">
        <f>+Fall_Hoy!B4</f>
        <v>31</v>
      </c>
      <c r="CJ4" s="65">
        <f>+Fall_Hoy!C4</f>
        <v>29</v>
      </c>
      <c r="CK4" s="65">
        <f>+Fall_Hoy!D4</f>
        <v>42</v>
      </c>
      <c r="CL4" s="65">
        <f>+Fall_Hoy!E4</f>
        <v>43</v>
      </c>
      <c r="CM4" s="65">
        <f>+Fall_Hoy!F4</f>
        <v>203</v>
      </c>
      <c r="CN4" s="65">
        <f>+Fall_Hoy!G4</f>
        <v>161</v>
      </c>
      <c r="CO4" s="65">
        <f>+Fall_Hoy!H4</f>
        <v>589</v>
      </c>
      <c r="CP4" s="65">
        <f>+Fall_Hoy!I4</f>
        <v>355</v>
      </c>
      <c r="CQ4" s="65">
        <f>+Fall_Hoy!J4</f>
        <v>1613</v>
      </c>
      <c r="CR4" s="65">
        <f>+Fall_Hoy!K4</f>
        <v>944</v>
      </c>
      <c r="CS4" s="65">
        <f>+Fall_Hoy!L4</f>
        <v>4195</v>
      </c>
      <c r="CT4" s="65">
        <f>+Fall_Hoy!M4</f>
        <v>2057</v>
      </c>
      <c r="CU4" s="65">
        <f>+Fall_Hoy!N4</f>
        <v>8987</v>
      </c>
      <c r="CV4" s="65">
        <f>+Fall_Hoy!O4</f>
        <v>4674</v>
      </c>
      <c r="CW4" s="65">
        <f>+Fall_Hoy!P4</f>
        <v>10956</v>
      </c>
      <c r="CX4" s="65">
        <f>+Fall_Hoy!Q4</f>
        <v>7002</v>
      </c>
      <c r="CY4" s="65">
        <f>+Fall_Hoy!R4</f>
        <v>7395</v>
      </c>
      <c r="CZ4" s="65">
        <f>+Fall_Hoy!S4</f>
        <v>7277</v>
      </c>
      <c r="DA4" s="65">
        <f>+Fall_Hoy!T4</f>
        <v>1847</v>
      </c>
      <c r="DB4" s="779">
        <f>+Fall_Hoy!U4</f>
        <v>3573</v>
      </c>
      <c r="DC4" s="65">
        <f>+Fall_Hoy!W4</f>
        <v>45</v>
      </c>
      <c r="DD4" s="65">
        <f>+Fall_Hoy!X4</f>
        <v>2</v>
      </c>
      <c r="DE4" s="65">
        <f>+Fall_Hoy!Y4</f>
        <v>4</v>
      </c>
      <c r="DF4" s="65">
        <f>+Fall_Hoy!Z4</f>
        <v>23</v>
      </c>
      <c r="DG4" s="65">
        <f>+Fall_Hoy!AA4</f>
        <v>37</v>
      </c>
      <c r="DH4" s="65">
        <f>+Fall_Hoy!AB4</f>
        <v>57</v>
      </c>
      <c r="DI4" s="65">
        <f>+Fall_Hoy!AC4</f>
        <v>115</v>
      </c>
      <c r="DJ4" s="65">
        <f>+Fall_Hoy!AD4</f>
        <v>237</v>
      </c>
      <c r="DK4" s="65">
        <f>+Fall_Hoy!AE4</f>
        <v>713</v>
      </c>
      <c r="DL4" s="84">
        <f>+Fall_Hoy!AF4</f>
        <v>652</v>
      </c>
      <c r="DM4" s="75">
        <f>+EA4</f>
        <v>0.18113061022616572</v>
      </c>
      <c r="DN4" s="76">
        <f>+EB4</f>
        <v>0.19593728708399985</v>
      </c>
      <c r="DO4" s="76">
        <f>+DY4</f>
        <v>0.3355167270077839</v>
      </c>
      <c r="DP4" s="76">
        <f>+DZ4</f>
        <v>0.39529516547923355</v>
      </c>
      <c r="DQ4" s="76">
        <f t="shared" ref="DQ4:DQ35" si="31">IF(MIN(+CM4/(AO4*BI4),0.7)&gt;0,MIN(+CM4/(AO4*BI4),0.7),EK4/AO4)</f>
        <v>0.45320646050593044</v>
      </c>
      <c r="DR4" s="76">
        <f t="shared" ref="DR4:DR35" si="32">IF(MIN(+CN4/(AP4*BJ4),0.7)&gt;0,MIN(+CN4/(AP4*BJ4),0.7),EL4/AP4)</f>
        <v>0.37013929674783891</v>
      </c>
      <c r="DS4" s="76">
        <f t="shared" ref="DS4:DS35" si="33">IF(MIN(+CO4/(AQ4*BK4),0.7)&gt;0,MIN(+CO4/(AQ4*BK4),0.7),EM4/AQ4)</f>
        <v>0.53760211930239865</v>
      </c>
      <c r="DT4" s="76">
        <f t="shared" ref="DT4:DT35" si="34">IF(MIN(+CP4/(AR4*BL4),0.7)&gt;0,MIN(+CP4/(AR4*BL4),0.7),EN4/AR4)</f>
        <v>0.60492177304991368</v>
      </c>
      <c r="DU4" s="76">
        <f t="shared" ref="DU4:DU35" si="35">IF(MIN(+CQ4/(AS4*BM4),0.7)&gt;0,MIN(+CQ4/(AS4*BM4),0.7),EO4/AS4)</f>
        <v>0.63505517145151014</v>
      </c>
      <c r="DV4" s="76">
        <f t="shared" ref="DV4:DV35" si="36">IF(MIN(+CR4/(AT4*BN4),0.7)&gt;0,MIN(+CR4/(AT4*BN4),0.7),EP4/AT4)</f>
        <v>0.64624911945134544</v>
      </c>
      <c r="DW4" s="76">
        <f t="shared" ref="DW4:DW35" si="37">IF(MIN(+CS4/(AU4*BO4),0.7)&gt;0,MIN(+CS4/(AU4*BO4),0.7),EQ4/AU4)</f>
        <v>0.52233978139277026</v>
      </c>
      <c r="DX4" s="76">
        <f t="shared" ref="DX4:DX35" si="38">IF(MIN(+CT4/(AV4*BP4),0.7)&gt;0,MIN(+CT4/(AV4*BP4),0.7),ER4/AV4)</f>
        <v>0.45339708371116422</v>
      </c>
      <c r="DY4" s="76">
        <f t="shared" ref="DY4:DY35" si="39">IF(MIN(+CU4/(AW4*BQ4),0.7)&gt;0,MIN(+CU4/(AW4*BQ4),0.7),ES4/AW4)</f>
        <v>0.3355167270077839</v>
      </c>
      <c r="DZ4" s="76">
        <f t="shared" ref="DZ4:DZ35" si="40">IF(MIN(+CV4/(AX4*BR4),0.7)&gt;0,MIN(+CV4/(AX4*BR4),0.7),ET4/AX4)</f>
        <v>0.39529516547923355</v>
      </c>
      <c r="EA4" s="76">
        <f t="shared" ref="EA4:EA35" si="41">IF(MIN(+CW4/(AY4*BS4),0.7)&gt;0,MIN(+CW4/(AY4*BS4),0.7),EU4/AY4)</f>
        <v>0.18113061022616572</v>
      </c>
      <c r="EB4" s="76">
        <f t="shared" ref="EB4:EB35" si="42">IF(MIN(+CX4/(AZ4*BT4),0.7)&gt;0,MIN(+CX4/(AZ4*BT4),0.7),EV4/AZ4)</f>
        <v>0.19593728708399985</v>
      </c>
      <c r="EC4" s="76">
        <f t="shared" ref="EC4:EC35" si="43">IF(MIN(+CY4/(BA4*BU4),0.7)&gt;0,MIN(+CY4/(BA4*BU4),0.7),EW4/BA4)</f>
        <v>0.1459532988364603</v>
      </c>
      <c r="ED4" s="76">
        <f t="shared" ref="ED4:ED35" si="44">IF(MIN(+CZ4/(BB4*BV4),0.7)&gt;0,MIN(+CZ4/(BB4*BV4),0.7),EX4/BB4)</f>
        <v>0.20257513105736874</v>
      </c>
      <c r="EE4" s="76">
        <f t="shared" ref="EE4:EE35" si="45">IF(MIN(+DA4/(BC4*BW4),0.7)&gt;0,MIN(+DA4/(BC4*BW4),0.7),EY4/BC4)</f>
        <v>0.11089960262576876</v>
      </c>
      <c r="EF4" s="76">
        <f t="shared" ref="EF4:EF35" si="46">IF(MIN(+DB4/(BD4*BX4),0.7)&gt;0,MIN(+DB4/(BD4*BX4),0.7),EZ4/BD4)</f>
        <v>0.19672584978216728</v>
      </c>
      <c r="EG4" s="125">
        <f>+'Cas_-14'!B4</f>
        <v>30125</v>
      </c>
      <c r="EH4" s="61">
        <f>+'Cas_-14'!C4</f>
        <v>28054</v>
      </c>
      <c r="EI4" s="61">
        <f>+'Cas_-14'!D4</f>
        <v>86421</v>
      </c>
      <c r="EJ4" s="61">
        <f>+'Cas_-14'!E4</f>
        <v>95706</v>
      </c>
      <c r="EK4" s="61">
        <f>+'Cas_-14'!F4</f>
        <v>276096</v>
      </c>
      <c r="EL4" s="61">
        <f>+'Cas_-14'!G4</f>
        <v>283414</v>
      </c>
      <c r="EM4" s="61">
        <f>+'Cas_-14'!H4</f>
        <v>310115</v>
      </c>
      <c r="EN4" s="61">
        <f>+'Cas_-14'!I4</f>
        <v>302478</v>
      </c>
      <c r="EO4" s="61">
        <f>+'Cas_-14'!J4</f>
        <v>253252</v>
      </c>
      <c r="EP4" s="61">
        <f>+'Cas_-14'!K4</f>
        <v>253199</v>
      </c>
      <c r="EQ4" s="61">
        <f>+'Cas_-14'!L4</f>
        <v>175702</v>
      </c>
      <c r="ER4" s="61">
        <f>+'Cas_-14'!M4</f>
        <v>178058</v>
      </c>
      <c r="ES4" s="61">
        <f>+'Cas_-14'!N4</f>
        <v>110247</v>
      </c>
      <c r="ET4" s="61">
        <f>+'Cas_-14'!O4</f>
        <v>103877</v>
      </c>
      <c r="EU4" s="61">
        <f>+'Cas_-14'!P4</f>
        <v>57264</v>
      </c>
      <c r="EV4" s="61">
        <f>+'Cas_-14'!Q4</f>
        <v>55914</v>
      </c>
      <c r="EW4" s="61">
        <f>+'Cas_-14'!R4</f>
        <v>21989</v>
      </c>
      <c r="EX4" s="61">
        <f>+'Cas_-14'!S4</f>
        <v>30938</v>
      </c>
      <c r="EY4" s="61">
        <f>+'Cas_-14'!T4</f>
        <v>4082</v>
      </c>
      <c r="EZ4" s="270">
        <f>+'Cas_-14'!U4</f>
        <v>11305</v>
      </c>
      <c r="FA4" s="199">
        <f t="shared" ref="FA4:FA33" si="47">+EG4/AK4</f>
        <v>7.8320272588346569E-3</v>
      </c>
      <c r="FB4" s="92">
        <f t="shared" ref="FB4:FB33" si="48">+EH4/AL4</f>
        <v>7.7283576234542734E-3</v>
      </c>
      <c r="FC4" s="92">
        <f t="shared" ref="FC4:FC33" si="49">+EI4/AM4</f>
        <v>2.3804080526383057E-2</v>
      </c>
      <c r="FD4" s="92">
        <f t="shared" ref="FD4:FD33" si="50">+EJ4/AN4</f>
        <v>2.7762725670411836E-2</v>
      </c>
      <c r="FE4" s="92">
        <f t="shared" ref="FE4:FE33" si="51">+EK4/AO4</f>
        <v>7.7166384706692223E-2</v>
      </c>
      <c r="FF4" s="92">
        <f t="shared" ref="FF4:FF33" si="52">+EL4/AP4</f>
        <v>8.0835144951304505E-2</v>
      </c>
      <c r="FG4" s="92">
        <f t="shared" ref="FG4:FG33" si="53">+EM4/AQ4</f>
        <v>9.6238172525191082E-2</v>
      </c>
      <c r="FH4" s="92">
        <f t="shared" ref="FH4:FH33" si="54">+EN4/AR4</f>
        <v>9.2776324091116968E-2</v>
      </c>
      <c r="FI4" s="92">
        <f t="shared" ref="FI4:FI33" si="55">+EO4/AS4</f>
        <v>8.9737193460876663E-2</v>
      </c>
      <c r="FJ4" s="92">
        <f t="shared" ref="FJ4:FJ33" si="56">+EP4/AT4</f>
        <v>8.6668236650403185E-2</v>
      </c>
      <c r="FK4" s="92">
        <f t="shared" ref="FK4:FK33" si="57">+EQ4/AU4</f>
        <v>8.3134528778792752E-2</v>
      </c>
      <c r="FL4" s="92">
        <f t="shared" ref="FL4:FL33" si="58">+ER4/AV4</f>
        <v>7.849390173207825E-2</v>
      </c>
      <c r="FM4" s="92">
        <f t="shared" ref="FM4:FM33" si="59">+ES4/AW4</f>
        <v>6.6677795055003874E-2</v>
      </c>
      <c r="FN4" s="92">
        <f t="shared" ref="FN4:FN33" si="60">+ET4/AX4</f>
        <v>5.4468307789434164E-2</v>
      </c>
      <c r="FO4" s="92">
        <f t="shared" ref="FO4:FO33" si="61">+EU4/AY4</f>
        <v>5.7844586110794037E-2</v>
      </c>
      <c r="FP4" s="92">
        <f t="shared" ref="FP4:FP33" si="62">+EV4/AZ4</f>
        <v>4.193245989665749E-2</v>
      </c>
      <c r="FQ4" s="92">
        <f t="shared" ref="FQ4:FQ33" si="63">+EW4/BA4</f>
        <v>6.1670191104953469E-2</v>
      </c>
      <c r="FR4" s="92">
        <f t="shared" ref="FR4:FR33" si="64">+EX4/BB4</f>
        <v>4.7110022871308541E-2</v>
      </c>
      <c r="FS4" s="92">
        <f t="shared" ref="FS4:FS33" si="65">+EY4/BC4</f>
        <v>6.7621966371241612E-2</v>
      </c>
      <c r="FT4" s="97">
        <f t="shared" ref="FT4:FT33" si="66">+EZ4/BD4</f>
        <v>6.541866790116313E-2</v>
      </c>
      <c r="FU4" s="119">
        <f>+GI4</f>
        <v>3.131332116012254</v>
      </c>
      <c r="FV4" s="120">
        <f>+GJ4</f>
        <v>4.6726876402406896</v>
      </c>
      <c r="FW4" s="120">
        <f>+GG4</f>
        <v>5.031910949229939</v>
      </c>
      <c r="FX4" s="120">
        <f>+GH4</f>
        <v>7.2573425083698568</v>
      </c>
      <c r="FY4" s="120">
        <f t="shared" ref="FY4:GJ4" si="67">+DQ4/FE4</f>
        <v>5.873107341085869</v>
      </c>
      <c r="FZ4" s="120">
        <f t="shared" si="67"/>
        <v>4.5789402242157502</v>
      </c>
      <c r="GA4" s="120">
        <f t="shared" si="67"/>
        <v>5.5861630078405442</v>
      </c>
      <c r="GB4" s="120">
        <f t="shared" si="67"/>
        <v>6.5202170809851365</v>
      </c>
      <c r="GC4" s="120">
        <f t="shared" si="67"/>
        <v>7.0768334395077721</v>
      </c>
      <c r="GD4" s="120">
        <f t="shared" si="67"/>
        <v>7.4565855315384342</v>
      </c>
      <c r="GE4" s="120">
        <f t="shared" si="67"/>
        <v>6.2830666038010525</v>
      </c>
      <c r="GF4" s="120">
        <f t="shared" si="67"/>
        <v>5.7762077525300741</v>
      </c>
      <c r="GG4" s="120">
        <f t="shared" si="67"/>
        <v>5.031910949229939</v>
      </c>
      <c r="GH4" s="120">
        <f t="shared" si="67"/>
        <v>7.2573425083698568</v>
      </c>
      <c r="GI4" s="120">
        <f t="shared" si="67"/>
        <v>3.131332116012254</v>
      </c>
      <c r="GJ4" s="120">
        <f t="shared" si="67"/>
        <v>4.6726876402406896</v>
      </c>
      <c r="GK4" s="120">
        <f>+EC4/FQ4</f>
        <v>2.3666749887002871</v>
      </c>
      <c r="GL4" s="120">
        <f>+ED4/FR4</f>
        <v>4.3000431481586743</v>
      </c>
      <c r="GM4" s="120">
        <f>+EE4/FS4</f>
        <v>1.6399937561255589</v>
      </c>
      <c r="GN4" s="121">
        <f>+EF4/FT4</f>
        <v>3.0071821407214796</v>
      </c>
      <c r="GO4" s="83">
        <f>+Cas_Hoy!B4</f>
        <v>32924</v>
      </c>
      <c r="GP4" s="65">
        <f>+Cas_Hoy!C4</f>
        <v>30631</v>
      </c>
      <c r="GQ4" s="65">
        <f>+Cas_Hoy!D4</f>
        <v>97212</v>
      </c>
      <c r="GR4" s="65">
        <f>+Cas_Hoy!E4</f>
        <v>107273</v>
      </c>
      <c r="GS4" s="65">
        <f>+Cas_Hoy!F4</f>
        <v>303739</v>
      </c>
      <c r="GT4" s="65">
        <f>+Cas_Hoy!G4</f>
        <v>312068</v>
      </c>
      <c r="GU4" s="65">
        <f>+Cas_Hoy!H4</f>
        <v>341913</v>
      </c>
      <c r="GV4" s="65">
        <f>+Cas_Hoy!I4</f>
        <v>333242</v>
      </c>
      <c r="GW4" s="65">
        <f>+Cas_Hoy!J4</f>
        <v>280850</v>
      </c>
      <c r="GX4" s="65">
        <f>+Cas_Hoy!K4</f>
        <v>280530</v>
      </c>
      <c r="GY4" s="65">
        <f>+Cas_Hoy!L4</f>
        <v>194490</v>
      </c>
      <c r="GZ4" s="65">
        <f>+Cas_Hoy!M4</f>
        <v>197046</v>
      </c>
      <c r="HA4" s="65">
        <f>+Cas_Hoy!N4</f>
        <v>122337</v>
      </c>
      <c r="HB4" s="65">
        <f>+Cas_Hoy!O4</f>
        <v>115389</v>
      </c>
      <c r="HC4" s="65">
        <f>+Cas_Hoy!P4</f>
        <v>62373</v>
      </c>
      <c r="HD4" s="65">
        <f>+Cas_Hoy!Q4</f>
        <v>61250</v>
      </c>
      <c r="HE4" s="65">
        <f>+Cas_Hoy!R4</f>
        <v>23393</v>
      </c>
      <c r="HF4" s="65">
        <f>+Cas_Hoy!S4</f>
        <v>32961</v>
      </c>
      <c r="HG4" s="65">
        <f>+Cas_Hoy!T4</f>
        <v>4318</v>
      </c>
      <c r="HH4" s="589">
        <f>+Cas_Hoy!U4</f>
        <v>11871</v>
      </c>
      <c r="HI4" s="324">
        <f>+HW4</f>
        <v>0.19729078568798258</v>
      </c>
      <c r="HJ4" s="113">
        <f>+HX4</f>
        <v>0.21463602736157297</v>
      </c>
      <c r="HK4" s="113">
        <f>+HU4</f>
        <v>0.37231044683257825</v>
      </c>
      <c r="HL4" s="113">
        <f>+HV4</f>
        <v>0.43910311088579068</v>
      </c>
      <c r="HM4" s="271">
        <f t="shared" ref="HM4:HM35" si="68">MIN(+(GS4*FY4)/AO4,0.7)</f>
        <v>0.49858193203672202</v>
      </c>
      <c r="HN4" s="271">
        <f t="shared" ref="HN4:HN35" si="69">MIN(+(GT4*FZ4)/AP4,0.7)</f>
        <v>0.40756148269847148</v>
      </c>
      <c r="HO4" s="271">
        <f t="shared" ref="HO4:HO35" si="70">MIN(+(GU4*GA4)/AQ4,0.7)</f>
        <v>0.59272577404201998</v>
      </c>
      <c r="HP4" s="271">
        <f t="shared" ref="HP4:HP35" si="71">MIN(+(GV4*GB4)/AR4,0.7)</f>
        <v>0.66644629194420524</v>
      </c>
      <c r="HQ4" s="271">
        <f t="shared" ref="HQ4:HQ35" si="72">MIN(+(GW4*GC4)/AS4,0.7)</f>
        <v>0.7</v>
      </c>
      <c r="HR4" s="271">
        <f t="shared" ref="HR4:HR35" si="73">MIN(+(GX4*GD4)/AT4,0.7)</f>
        <v>0.7</v>
      </c>
      <c r="HS4" s="271">
        <f t="shared" ref="HS4:HS35" si="74">MIN(+(GY4*GE4)/AU4,0.7)</f>
        <v>0.57819412461485864</v>
      </c>
      <c r="HT4" s="271">
        <f t="shared" ref="HT4:HT35" si="75">MIN(+(GZ4*GF4)/AV4,0.7)</f>
        <v>0.5017470810463448</v>
      </c>
      <c r="HU4" s="271">
        <f t="shared" ref="HU4:HU35" si="76">MIN(+(HA4*GG4)/AW4,0.7)</f>
        <v>0.37231044683257825</v>
      </c>
      <c r="HV4" s="271">
        <f t="shared" ref="HV4:HV35" si="77">MIN(+(HB4*GH4)/AX4,0.7)</f>
        <v>0.43910311088579068</v>
      </c>
      <c r="HW4" s="271">
        <f t="shared" ref="HW4:HW35" si="78">MIN(+(HC4*GI4)/AY4,0.7)</f>
        <v>0.19729078568798258</v>
      </c>
      <c r="HX4" s="271">
        <f t="shared" ref="HX4:HX35" si="79">MIN(+(HD4*GJ4)/AZ4,0.7)</f>
        <v>0.21463602736157297</v>
      </c>
      <c r="HY4" s="271">
        <f t="shared" ref="HY4:HY35" si="80">MIN(+(HE4*GK4)/BA4,0.7)</f>
        <v>0.15527243256543344</v>
      </c>
      <c r="HZ4" s="271">
        <f t="shared" ref="HZ4:HZ35" si="81">MIN(+(HF4*GL4)/BB4,0.7)</f>
        <v>0.2158212843358307</v>
      </c>
      <c r="IA4" s="271">
        <f t="shared" ref="IA4:IA35" si="82">MIN(+(HG4*GM4)/BC4,0.7)</f>
        <v>0.11731124060217284</v>
      </c>
      <c r="IB4" s="325">
        <f t="shared" ref="IB4:IB35" si="83">MIN(+(HH4*GN4)/BD4,0.7)</f>
        <v>0.20657519352181405</v>
      </c>
      <c r="IC4" s="330">
        <f>+CyF_Tot!B4</f>
        <v>0</v>
      </c>
      <c r="ID4" s="243">
        <f>+CyF_Tot!C4</f>
        <v>2697679</v>
      </c>
      <c r="IE4" s="243">
        <f>+CyF_Tot!D4</f>
        <v>2856819</v>
      </c>
      <c r="IF4" s="243">
        <f>+CyF_Tot!E4</f>
        <v>2977356</v>
      </c>
      <c r="IG4" s="243">
        <f>+CyF_Tot!F4</f>
        <v>0</v>
      </c>
      <c r="IH4" s="243">
        <f>+CyF_Tot!G4</f>
        <v>60750</v>
      </c>
      <c r="II4" s="243">
        <f>+CyF_Tot!H4</f>
        <v>62885</v>
      </c>
      <c r="IJ4" s="243">
        <f>+CyF_Tot!I4</f>
        <v>63865</v>
      </c>
      <c r="IK4" s="89">
        <f t="shared" ref="IK4:IK33" si="84">+AK4/B4</f>
        <v>8.4765543985585751E-2</v>
      </c>
      <c r="IL4" s="199">
        <f t="shared" ref="IL4:IL33" si="85">+AL4/B4</f>
        <v>7.9997068102896626E-2</v>
      </c>
      <c r="IM4" s="199">
        <f t="shared" ref="IM4:IM33" si="86">+AM4/B4</f>
        <v>8.000817510936159E-2</v>
      </c>
      <c r="IN4" s="199">
        <f t="shared" ref="IN4:IN33" si="87">+AN4/B4</f>
        <v>7.5970249354278527E-2</v>
      </c>
      <c r="IO4" s="199">
        <f t="shared" ref="IO4:IO33" si="88">+AO4/B4</f>
        <v>7.8849410214651056E-2</v>
      </c>
      <c r="IP4" s="199">
        <f t="shared" ref="IP4:IP33" si="89">+AP4/B4</f>
        <v>7.7265846398078236E-2</v>
      </c>
      <c r="IQ4" s="199">
        <f t="shared" ref="IQ4:IQ33" si="90">+AQ4/B4</f>
        <v>7.1013659568444756E-2</v>
      </c>
      <c r="IR4" s="199">
        <f t="shared" ref="IR4:IR33" si="91">+AR4/B4</f>
        <v>7.184939569179935E-2</v>
      </c>
      <c r="IS4" s="199">
        <f t="shared" ref="IS4:IS33" si="92">+AS4/B4</f>
        <v>6.2193770851393694E-2</v>
      </c>
      <c r="IT4" s="199">
        <f t="shared" ref="IT4:IT33" si="93">+AT4/B4</f>
        <v>6.4382600407173154E-2</v>
      </c>
      <c r="IU4" s="199">
        <f t="shared" ref="IU4:IU33" si="94">+AU4/B4</f>
        <v>4.6575953423561745E-2</v>
      </c>
      <c r="IV4" s="199">
        <f t="shared" ref="IV4:IV33" si="95">+AV4/B4</f>
        <v>4.9991027345868633E-2</v>
      </c>
      <c r="IW4" s="199">
        <f t="shared" ref="IW4:IW33" si="96">+AW4/B4</f>
        <v>3.6437790857845015E-2</v>
      </c>
      <c r="IX4" s="199">
        <f t="shared" ref="IX4:IX33" si="97">+AX4/B4</f>
        <v>4.2028317445208685E-2</v>
      </c>
      <c r="IY4" s="199">
        <f t="shared" ref="IY4:IY33" si="98">+AY4/B4</f>
        <v>2.1816518732285951E-2</v>
      </c>
      <c r="IZ4" s="199">
        <f t="shared" ref="IZ4:IZ33" si="99">+AZ4/B4</f>
        <v>2.9385745298755664E-2</v>
      </c>
      <c r="JA4" s="199">
        <f t="shared" ref="JA4:JA33" si="100">+BA4/B4</f>
        <v>7.8577222443125799E-3</v>
      </c>
      <c r="JB4" s="199">
        <f t="shared" ref="JB4:JB33" si="101">+BB4/B4</f>
        <v>1.4472561650111534E-2</v>
      </c>
      <c r="JC4" s="199">
        <f t="shared" ref="JC4:JC33" si="102">+BC4/B4</f>
        <v>1.3303064390027116E-3</v>
      </c>
      <c r="JD4" s="564">
        <f t="shared" ref="JD4:JD33" si="103">+BD4/B4</f>
        <v>3.8083368793847194E-3</v>
      </c>
      <c r="JE4" s="571">
        <f t="shared" ref="JE4:JN11" si="104">GO4/((DM4*AK4)+((GO4-EG4))*FU4)</f>
        <v>4.6670069694314149E-2</v>
      </c>
      <c r="JF4" s="573">
        <f t="shared" si="104"/>
        <v>4.2349223415131733E-2</v>
      </c>
      <c r="JG4" s="573">
        <f t="shared" si="104"/>
        <v>7.640069184728579E-2</v>
      </c>
      <c r="JH4" s="573">
        <f t="shared" si="104"/>
        <v>7.415319071758994E-2</v>
      </c>
      <c r="JI4" s="573">
        <f t="shared" si="104"/>
        <v>0.17026761847249186</v>
      </c>
      <c r="JJ4" s="573">
        <f t="shared" si="104"/>
        <v>0.2183911453378436</v>
      </c>
      <c r="JK4" s="573">
        <f t="shared" si="104"/>
        <v>0.17901375212224113</v>
      </c>
      <c r="JL4" s="573">
        <f t="shared" si="104"/>
        <v>0.15336912676056336</v>
      </c>
      <c r="JM4" s="573">
        <f t="shared" si="104"/>
        <v>0.1413061376317421</v>
      </c>
      <c r="JN4" s="573">
        <f t="shared" si="104"/>
        <v>0.13410963983050847</v>
      </c>
      <c r="JO4" s="573">
        <f t="shared" ref="JO4:JX11" si="105">GY4/((DW4*AU4)+((GY4-EQ4))*GE4)</f>
        <v>0.15915794994040525</v>
      </c>
      <c r="JP4" s="573">
        <f t="shared" si="105"/>
        <v>0.17312396694214877</v>
      </c>
      <c r="JQ4" s="573">
        <f t="shared" si="105"/>
        <v>0.19873165683765434</v>
      </c>
      <c r="JR4" s="573">
        <f t="shared" si="105"/>
        <v>0.13779148480958492</v>
      </c>
      <c r="JS4" s="573">
        <f t="shared" si="105"/>
        <v>0.31935290251916754</v>
      </c>
      <c r="JT4" s="573">
        <f t="shared" si="105"/>
        <v>0.21400959725792629</v>
      </c>
      <c r="JU4" s="573">
        <f t="shared" si="105"/>
        <v>0.42253372549019608</v>
      </c>
      <c r="JV4" s="573">
        <f t="shared" si="105"/>
        <v>0.23255580596399614</v>
      </c>
      <c r="JW4" s="573">
        <f t="shared" si="105"/>
        <v>0.60975841905793182</v>
      </c>
      <c r="JX4" s="609">
        <f t="shared" si="105"/>
        <v>0.33253722362160648</v>
      </c>
      <c r="JZ4" s="714">
        <v>3846386</v>
      </c>
      <c r="KA4" s="715">
        <v>3630008</v>
      </c>
      <c r="KB4" s="715">
        <v>3630512</v>
      </c>
      <c r="KC4" s="715">
        <v>3447284</v>
      </c>
      <c r="KD4" s="715">
        <v>3577931</v>
      </c>
      <c r="KE4" s="715">
        <v>3506074</v>
      </c>
      <c r="KF4" s="715">
        <v>3222370</v>
      </c>
      <c r="KG4" s="715">
        <v>3260293</v>
      </c>
      <c r="KH4" s="715">
        <v>2822152</v>
      </c>
      <c r="KI4" s="715">
        <v>2921474</v>
      </c>
      <c r="KJ4" s="715">
        <v>2113466</v>
      </c>
      <c r="KK4" s="715">
        <v>2268431</v>
      </c>
      <c r="KL4" s="715">
        <v>1653429</v>
      </c>
      <c r="KM4" s="715">
        <v>1907109</v>
      </c>
      <c r="KN4" s="715">
        <v>989963</v>
      </c>
      <c r="KO4" s="715">
        <v>1333430</v>
      </c>
      <c r="KP4" s="715">
        <v>356558</v>
      </c>
      <c r="KQ4" s="715">
        <v>656718</v>
      </c>
      <c r="KR4" s="715">
        <v>60365</v>
      </c>
      <c r="KS4" s="716">
        <v>172810</v>
      </c>
      <c r="KT4" s="705"/>
      <c r="KU4" s="621">
        <f t="shared" ref="KU4:KU33" si="106">+(CI4*1000000)/AK4</f>
        <v>8.059513527763464</v>
      </c>
      <c r="KV4" s="622">
        <f t="shared" ref="KV4:KV33" si="107">+(CJ4*1000000)/AL4</f>
        <v>7.9889631097231746</v>
      </c>
      <c r="KW4" s="622">
        <f t="shared" ref="KW4:KW33" si="108">+(CK4*1000000)/AM4</f>
        <v>11.568616217216745</v>
      </c>
      <c r="KX4" s="622">
        <f t="shared" ref="KX4:KX33" si="109">+(CL4*1000000)/AN4</f>
        <v>12.473587902824368</v>
      </c>
      <c r="KY4" s="622">
        <f t="shared" ref="KY4:KY33" si="110">+(CM4*1000000)/AO4</f>
        <v>56.736700623908064</v>
      </c>
      <c r="KZ4" s="622">
        <f t="shared" ref="KZ4:KZ33" si="111">+(CN4*1000000)/AP4</f>
        <v>45.920308584473688</v>
      </c>
      <c r="LA4" s="622">
        <f t="shared" ref="LA4:LA33" si="112">+(CO4*1000000)/AQ4</f>
        <v>182.78472056281558</v>
      </c>
      <c r="LB4" s="622">
        <f t="shared" ref="LB4:LB33" si="113">+(CP4*1000000)/AR4</f>
        <v>108.88591914898446</v>
      </c>
      <c r="LC4" s="622">
        <f t="shared" ref="LC4:LC33" si="114">+(CQ4*1000000)/AS4</f>
        <v>571.54965430635912</v>
      </c>
      <c r="LD4" s="622">
        <f t="shared" ref="LD4:LD33" si="115">+(CR4*1000000)/AT4</f>
        <v>323.12455972567273</v>
      </c>
      <c r="LE4" s="622">
        <f t="shared" ref="LE4:LE33" si="116">+(CS4*1000000)/AU4</f>
        <v>1984.8911692925271</v>
      </c>
      <c r="LF4" s="622">
        <f t="shared" ref="LF4:LF33" si="117">+(CT4*1000000)/AV4</f>
        <v>906.79416742232843</v>
      </c>
      <c r="LG4" s="622">
        <f t="shared" ref="LG4:LG33" si="118">+(CU4*1000000)/AW4</f>
        <v>5435.3709775260986</v>
      </c>
      <c r="LH4" s="622">
        <f t="shared" ref="LH4:LH33" si="119">+(CV4*1000000)/AX4</f>
        <v>2450.8300259712478</v>
      </c>
      <c r="LI4" s="622">
        <f t="shared" ref="LI4:LI33" si="120">+(CW4*1000000)/AY4</f>
        <v>11067.080284818725</v>
      </c>
      <c r="LJ4" s="622">
        <f t="shared" ref="LJ4:LJ33" si="121">+(CX4*1000000)/AZ4</f>
        <v>5251.1192938511958</v>
      </c>
      <c r="LK4" s="622">
        <f t="shared" ref="LK4:LK33" si="122">+(CY4*1000000)/BA4</f>
        <v>20739.96376466101</v>
      </c>
      <c r="LL4" s="622">
        <f t="shared" ref="LL4:LL33" si="123">+(CZ4*1000000)/BB4</f>
        <v>11080.859668838071</v>
      </c>
      <c r="LM4" s="622">
        <f t="shared" ref="LM4:LM33" si="124">+(DA4*1000000)/BC4</f>
        <v>30597.2003644496</v>
      </c>
      <c r="LN4" s="623">
        <f t="shared" ref="LN4:LN33" si="125">+(DB4*1000000)/BD4</f>
        <v>20675.886812105782</v>
      </c>
      <c r="LO4" s="620">
        <f t="shared" ref="LO4:LO33" si="126">((+CI4+CK4+CM4)*1000000)/(AK4+AM4+AO4)</f>
        <v>24.966464881546337</v>
      </c>
      <c r="LP4" s="618">
        <f t="shared" ref="LP4:LP33" si="127">((+CJ4+CL4+CN4)*1000000)/(AL4+AN4+AP4)</f>
        <v>22.015680077585902</v>
      </c>
      <c r="LQ4" s="618">
        <f t="shared" ref="LQ4:LQ33" si="128">((+CO4+CQ4+CS4)*1000000)/(AQ4+AS4+AU4)</f>
        <v>784.13942261253635</v>
      </c>
      <c r="LR4" s="618">
        <f t="shared" ref="LR4:LR33" si="129">((+CP4+CR4+CT4)*1000000)/(AR4+AT4+AV4)</f>
        <v>397.15045730289398</v>
      </c>
      <c r="LS4" s="618">
        <f t="shared" ref="LS4:LS33" si="130">((+CU4+CW4+CY4+DA4)*1000000)/(AW4+AY4+BA4+BC4)</f>
        <v>9536.5999905238514</v>
      </c>
      <c r="LT4" s="619">
        <f t="shared" ref="LT4:LT33" si="131">((+CV4+CX4+CZ4+DB4)*1000000)/(AX4+AZ4+BB4+BD4)</f>
        <v>5534.5526253007629</v>
      </c>
      <c r="LU4" s="620">
        <f t="shared" ref="LU4:LU33" si="132">+(SUM(CI4:CN4)*1000000)/SUM(AK4:AP4)</f>
        <v>23.523219011567278</v>
      </c>
      <c r="LV4" s="618">
        <f t="shared" ref="LV4:LV33" si="133">+(SUM(CO4:CT4)*1000000)/SUM(AQ4:AV4)</f>
        <v>587.24053307206464</v>
      </c>
      <c r="LW4" s="619">
        <f t="shared" ref="LW4:LW33" si="134">+(SUM(CU4:DB4)*1000000)/SUM(AW4:BD4)</f>
        <v>7252.2061230380086</v>
      </c>
      <c r="LY4" s="744"/>
      <c r="LZ4" s="752">
        <v>2472426</v>
      </c>
      <c r="MA4" s="753">
        <v>591438</v>
      </c>
      <c r="MB4" s="745">
        <f>+LZ4/B4</f>
        <v>5.4486610250272807E-2</v>
      </c>
      <c r="MC4" s="729">
        <f>+MA4/B4</f>
        <v>1.3033939860364213E-2</v>
      </c>
    </row>
    <row r="5" spans="1:341" s="22" customFormat="1" ht="18" customHeight="1">
      <c r="A5" s="500" t="s">
        <v>18</v>
      </c>
      <c r="B5" s="530">
        <v>17541141</v>
      </c>
      <c r="C5" s="521">
        <f>+S5</f>
        <v>1299906</v>
      </c>
      <c r="D5" s="504">
        <f>+AA5</f>
        <v>32975</v>
      </c>
      <c r="E5" s="491">
        <f t="shared" si="0"/>
        <v>6.2554089887350154E-3</v>
      </c>
      <c r="F5" s="207">
        <f t="shared" si="1"/>
        <v>6.6359138211134608E-2</v>
      </c>
      <c r="G5" s="24">
        <f>H5/F5</f>
        <v>4.5286683558959835</v>
      </c>
      <c r="H5" s="23">
        <f t="shared" si="2"/>
        <v>0.30051852934129331</v>
      </c>
      <c r="I5" s="31">
        <f t="shared" si="3"/>
        <v>0.33560206646986784</v>
      </c>
      <c r="J5" s="336">
        <f t="shared" si="4"/>
        <v>0.51014639288238384</v>
      </c>
      <c r="K5" s="337">
        <f t="shared" si="5"/>
        <v>3.6849546246940997E-3</v>
      </c>
      <c r="L5" s="338">
        <f t="shared" si="6"/>
        <v>7.6876584994104817</v>
      </c>
      <c r="M5" s="339">
        <f t="shared" si="7"/>
        <v>0.56910304138752943</v>
      </c>
      <c r="N5" s="826"/>
      <c r="O5" s="154" t="s">
        <v>263</v>
      </c>
      <c r="P5" s="155" t="s">
        <v>223</v>
      </c>
      <c r="Q5" s="155" t="s">
        <v>224</v>
      </c>
      <c r="R5" s="155" t="s">
        <v>225</v>
      </c>
      <c r="S5" s="156">
        <f t="shared" si="8"/>
        <v>1299906</v>
      </c>
      <c r="T5" s="157">
        <f t="shared" si="9"/>
        <v>7410.6125707558022</v>
      </c>
      <c r="U5" s="156">
        <f t="shared" si="10"/>
        <v>56245</v>
      </c>
      <c r="V5" s="158">
        <f t="shared" si="11"/>
        <v>4.5225346778583551E-2</v>
      </c>
      <c r="W5" s="157">
        <f t="shared" si="12"/>
        <v>320.64618829527683</v>
      </c>
      <c r="X5" s="156">
        <f t="shared" ref="X5:X33" si="135">+IF5-ID5</f>
        <v>135891</v>
      </c>
      <c r="Y5" s="158">
        <f t="shared" si="13"/>
        <v>0.11674334093632814</v>
      </c>
      <c r="Z5" s="157">
        <f t="shared" ref="Z5:Z33" si="136">+(X5*100000)/B5</f>
        <v>774.69874964234077</v>
      </c>
      <c r="AA5" s="156">
        <f t="shared" si="14"/>
        <v>32975</v>
      </c>
      <c r="AB5" s="157">
        <f t="shared" si="15"/>
        <v>1879.8663097229537</v>
      </c>
      <c r="AC5" s="159">
        <f t="shared" ref="AC5:AC33" si="137">+AA5/S5</f>
        <v>2.5367218860440677E-2</v>
      </c>
      <c r="AD5" s="156">
        <f t="shared" si="16"/>
        <v>425</v>
      </c>
      <c r="AE5" s="158">
        <f t="shared" si="17"/>
        <v>1.3056835637480798E-2</v>
      </c>
      <c r="AF5" s="157">
        <f t="shared" si="18"/>
        <v>24.228754560492959</v>
      </c>
      <c r="AG5" s="156">
        <f t="shared" si="19"/>
        <v>1837</v>
      </c>
      <c r="AH5" s="158">
        <f t="shared" si="20"/>
        <v>5.8995439655726123E-2</v>
      </c>
      <c r="AI5" s="157">
        <f t="shared" si="21"/>
        <v>104.72522853558957</v>
      </c>
      <c r="AJ5" s="830"/>
      <c r="AK5" s="81">
        <v>1482661</v>
      </c>
      <c r="AL5" s="39">
        <v>1398293</v>
      </c>
      <c r="AM5" s="39">
        <v>1384160</v>
      </c>
      <c r="AN5" s="39">
        <v>1310875</v>
      </c>
      <c r="AO5" s="39">
        <v>1319146</v>
      </c>
      <c r="AP5" s="39">
        <v>1287972</v>
      </c>
      <c r="AQ5" s="39">
        <v>1254040</v>
      </c>
      <c r="AR5" s="39">
        <v>1255357</v>
      </c>
      <c r="AS5" s="39">
        <v>1111072</v>
      </c>
      <c r="AT5" s="39">
        <v>1144528</v>
      </c>
      <c r="AU5" s="39">
        <v>843367</v>
      </c>
      <c r="AV5" s="39">
        <v>904403</v>
      </c>
      <c r="AW5" s="39">
        <v>653348</v>
      </c>
      <c r="AX5" s="39">
        <v>758070</v>
      </c>
      <c r="AY5" s="39">
        <v>395671</v>
      </c>
      <c r="AZ5" s="39">
        <v>539545</v>
      </c>
      <c r="BA5" s="39">
        <v>141503</v>
      </c>
      <c r="BB5" s="39">
        <v>266501</v>
      </c>
      <c r="BC5" s="39">
        <v>22569</v>
      </c>
      <c r="BD5" s="46">
        <v>68060</v>
      </c>
      <c r="BE5" s="258">
        <v>2.0000000000000002E-5</v>
      </c>
      <c r="BF5" s="43">
        <v>2.0000000000000002E-5</v>
      </c>
      <c r="BG5" s="53">
        <v>5.0000000000000002E-5</v>
      </c>
      <c r="BH5" s="53">
        <v>4.0000000000000003E-5</v>
      </c>
      <c r="BI5" s="53">
        <v>1.2518952302791728E-4</v>
      </c>
      <c r="BJ5" s="53">
        <v>1.2406223545552731E-4</v>
      </c>
      <c r="BK5" s="53">
        <v>3.4000000000000002E-4</v>
      </c>
      <c r="BL5" s="53">
        <v>1.8000000000000001E-4</v>
      </c>
      <c r="BM5" s="53">
        <v>8.9999999999999998E-4</v>
      </c>
      <c r="BN5" s="53">
        <v>5.0000000000000001E-4</v>
      </c>
      <c r="BO5" s="53">
        <v>3.8E-3</v>
      </c>
      <c r="BP5" s="53">
        <v>2E-3</v>
      </c>
      <c r="BQ5" s="53">
        <v>1.6199999999999999E-2</v>
      </c>
      <c r="BR5" s="53">
        <v>6.1999999999999998E-3</v>
      </c>
      <c r="BS5" s="53">
        <v>6.1100000000000002E-2</v>
      </c>
      <c r="BT5" s="53">
        <v>2.6800000000000001E-2</v>
      </c>
      <c r="BU5" s="53">
        <v>0.1421</v>
      </c>
      <c r="BV5" s="53">
        <v>5.4699999999999999E-2</v>
      </c>
      <c r="BW5" s="53">
        <v>0.27589999999999998</v>
      </c>
      <c r="BX5" s="773">
        <v>0.1051</v>
      </c>
      <c r="BY5" s="53">
        <f t="shared" si="22"/>
        <v>2.0000000000000002E-5</v>
      </c>
      <c r="BZ5" s="53">
        <f t="shared" si="23"/>
        <v>4.5000000000000003E-5</v>
      </c>
      <c r="CA5" s="53">
        <f t="shared" si="24"/>
        <v>1.246258792417223E-4</v>
      </c>
      <c r="CB5" s="53">
        <f t="shared" si="25"/>
        <v>2.6000000000000003E-4</v>
      </c>
      <c r="CC5" s="53">
        <f t="shared" si="26"/>
        <v>6.9999999999999999E-4</v>
      </c>
      <c r="CD5" s="53">
        <f t="shared" si="27"/>
        <v>2.8999999999999998E-3</v>
      </c>
      <c r="CE5" s="53">
        <f t="shared" si="28"/>
        <v>1.12E-2</v>
      </c>
      <c r="CF5" s="53">
        <f t="shared" si="29"/>
        <v>4.3950000000000003E-2</v>
      </c>
      <c r="CG5" s="53">
        <f t="shared" si="30"/>
        <v>9.8400000000000001E-2</v>
      </c>
      <c r="CH5" s="773">
        <f t="shared" ref="CH5:CH68" si="138">AVERAGE(BW5:BX5)</f>
        <v>0.1905</v>
      </c>
      <c r="CI5" s="64">
        <f>+Fall_Hoy!B5</f>
        <v>20</v>
      </c>
      <c r="CJ5" s="61">
        <f>+Fall_Hoy!C5</f>
        <v>14</v>
      </c>
      <c r="CK5" s="61">
        <f>+Fall_Hoy!D5</f>
        <v>28</v>
      </c>
      <c r="CL5" s="61">
        <f>+Fall_Hoy!E5</f>
        <v>23</v>
      </c>
      <c r="CM5" s="61">
        <f>+Fall_Hoy!F5</f>
        <v>117</v>
      </c>
      <c r="CN5" s="61">
        <f>+Fall_Hoy!G5</f>
        <v>77</v>
      </c>
      <c r="CO5" s="61">
        <f>+Fall_Hoy!H5</f>
        <v>289</v>
      </c>
      <c r="CP5" s="61">
        <f>+Fall_Hoy!I5</f>
        <v>187</v>
      </c>
      <c r="CQ5" s="61">
        <f>+Fall_Hoy!J5</f>
        <v>834</v>
      </c>
      <c r="CR5" s="61">
        <f>+Fall_Hoy!K5</f>
        <v>500</v>
      </c>
      <c r="CS5" s="61">
        <f>+Fall_Hoy!L5</f>
        <v>2077</v>
      </c>
      <c r="CT5" s="61">
        <f>+Fall_Hoy!M5</f>
        <v>1040</v>
      </c>
      <c r="CU5" s="61">
        <f>+Fall_Hoy!N5</f>
        <v>4473</v>
      </c>
      <c r="CV5" s="61">
        <f>+Fall_Hoy!O5</f>
        <v>2521</v>
      </c>
      <c r="CW5" s="61">
        <f>+Fall_Hoy!P5</f>
        <v>5563</v>
      </c>
      <c r="CX5" s="61">
        <f>+Fall_Hoy!Q5</f>
        <v>3801</v>
      </c>
      <c r="CY5" s="61">
        <f>+Fall_Hoy!R5</f>
        <v>3732</v>
      </c>
      <c r="CZ5" s="61">
        <f>+Fall_Hoy!S5</f>
        <v>3860</v>
      </c>
      <c r="DA5" s="61">
        <f>+Fall_Hoy!T5</f>
        <v>903</v>
      </c>
      <c r="DB5" s="253">
        <f>+Fall_Hoy!U5</f>
        <v>1862</v>
      </c>
      <c r="DC5" s="61">
        <f>+Fall_Hoy!W5</f>
        <v>25</v>
      </c>
      <c r="DD5" s="61">
        <f>+Fall_Hoy!X5</f>
        <v>2</v>
      </c>
      <c r="DE5" s="61">
        <f>+Fall_Hoy!Y5</f>
        <v>2</v>
      </c>
      <c r="DF5" s="61">
        <f>+Fall_Hoy!Z5</f>
        <v>11</v>
      </c>
      <c r="DG5" s="61">
        <f>+Fall_Hoy!AA5</f>
        <v>22</v>
      </c>
      <c r="DH5" s="61">
        <f>+Fall_Hoy!AB5</f>
        <v>33</v>
      </c>
      <c r="DI5" s="61">
        <f>+Fall_Hoy!AC5</f>
        <v>64</v>
      </c>
      <c r="DJ5" s="61">
        <f>+Fall_Hoy!AD5</f>
        <v>127</v>
      </c>
      <c r="DK5" s="61">
        <f>+Fall_Hoy!AE5</f>
        <v>425</v>
      </c>
      <c r="DL5" s="270">
        <f>+Fall_Hoy!AF5</f>
        <v>343</v>
      </c>
      <c r="DM5" s="75">
        <f t="shared" ref="DM5:DM34" si="139">+EA5</f>
        <v>0.23010901272805626</v>
      </c>
      <c r="DN5" s="76">
        <f t="shared" ref="DN5:DN34" si="140">+EB5</f>
        <v>0.2628665972420377</v>
      </c>
      <c r="DO5" s="76">
        <f t="shared" ref="DO5:DO34" si="141">+DY5</f>
        <v>0.42260956046564946</v>
      </c>
      <c r="DP5" s="76">
        <f t="shared" ref="DP5:DP34" si="142">+DZ5</f>
        <v>0.53637909853418086</v>
      </c>
      <c r="DQ5" s="76">
        <f t="shared" si="31"/>
        <v>0.7</v>
      </c>
      <c r="DR5" s="76">
        <f t="shared" si="32"/>
        <v>0.48188643487134636</v>
      </c>
      <c r="DS5" s="76">
        <f t="shared" si="33"/>
        <v>0.67780932027686513</v>
      </c>
      <c r="DT5" s="76">
        <f t="shared" si="34"/>
        <v>0.7</v>
      </c>
      <c r="DU5" s="76">
        <f t="shared" si="35"/>
        <v>0.7</v>
      </c>
      <c r="DV5" s="76">
        <f t="shared" si="36"/>
        <v>0.7</v>
      </c>
      <c r="DW5" s="76">
        <f t="shared" si="37"/>
        <v>0.64809145646962829</v>
      </c>
      <c r="DX5" s="76">
        <f t="shared" si="38"/>
        <v>0.57496492161127288</v>
      </c>
      <c r="DY5" s="76">
        <f t="shared" si="39"/>
        <v>0.42260956046564946</v>
      </c>
      <c r="DZ5" s="76">
        <f t="shared" si="40"/>
        <v>0.53637909853418086</v>
      </c>
      <c r="EA5" s="76">
        <f t="shared" si="41"/>
        <v>0.23010901272805626</v>
      </c>
      <c r="EB5" s="76">
        <f t="shared" si="42"/>
        <v>0.2628665972420377</v>
      </c>
      <c r="EC5" s="76">
        <f t="shared" si="43"/>
        <v>0.18560168288407788</v>
      </c>
      <c r="ED5" s="76">
        <f t="shared" si="44"/>
        <v>0.26478972913842286</v>
      </c>
      <c r="EE5" s="76">
        <f t="shared" si="45"/>
        <v>0.14501860839276168</v>
      </c>
      <c r="EF5" s="76">
        <f t="shared" si="46"/>
        <v>0.26030650181893011</v>
      </c>
      <c r="EG5" s="85">
        <f>+'Cas_-14'!B5</f>
        <v>13801</v>
      </c>
      <c r="EH5" s="62">
        <f>+'Cas_-14'!C5</f>
        <v>12635</v>
      </c>
      <c r="EI5" s="62">
        <f>+'Cas_-14'!D5</f>
        <v>36106</v>
      </c>
      <c r="EJ5" s="62">
        <f>+'Cas_-14'!E5</f>
        <v>40654</v>
      </c>
      <c r="EK5" s="62">
        <f>+'Cas_-14'!F5</f>
        <v>123803</v>
      </c>
      <c r="EL5" s="62">
        <f>+'Cas_-14'!G5</f>
        <v>123703</v>
      </c>
      <c r="EM5" s="62">
        <f>+'Cas_-14'!H5</f>
        <v>134230</v>
      </c>
      <c r="EN5" s="62">
        <f>+'Cas_-14'!I5</f>
        <v>128425</v>
      </c>
      <c r="EO5" s="62">
        <f>+'Cas_-14'!J5</f>
        <v>111462</v>
      </c>
      <c r="EP5" s="62">
        <f>+'Cas_-14'!K5</f>
        <v>109683</v>
      </c>
      <c r="EQ5" s="62">
        <f>+'Cas_-14'!L5</f>
        <v>77157</v>
      </c>
      <c r="ER5" s="62">
        <f>+'Cas_-14'!M5</f>
        <v>77025</v>
      </c>
      <c r="ES5" s="62">
        <f>+'Cas_-14'!N5</f>
        <v>45483</v>
      </c>
      <c r="ET5" s="62">
        <f>+'Cas_-14'!O5</f>
        <v>41684</v>
      </c>
      <c r="EU5" s="62">
        <f>+'Cas_-14'!P5</f>
        <v>23012</v>
      </c>
      <c r="EV5" s="62">
        <f>+'Cas_-14'!Q5</f>
        <v>22128</v>
      </c>
      <c r="EW5" s="62">
        <f>+'Cas_-14'!R5</f>
        <v>8892</v>
      </c>
      <c r="EX5" s="62">
        <f>+'Cas_-14'!S5</f>
        <v>12479</v>
      </c>
      <c r="EY5" s="62">
        <f>+'Cas_-14'!T5</f>
        <v>1613</v>
      </c>
      <c r="EZ5" s="86">
        <f>+'Cas_-14'!U5</f>
        <v>4654</v>
      </c>
      <c r="FA5" s="201">
        <f t="shared" si="47"/>
        <v>9.3082639929154398E-3</v>
      </c>
      <c r="FB5" s="90">
        <f t="shared" si="48"/>
        <v>9.0360174870359796E-3</v>
      </c>
      <c r="FC5" s="90">
        <f t="shared" si="49"/>
        <v>2.6085134666512542E-2</v>
      </c>
      <c r="FD5" s="90">
        <f t="shared" si="50"/>
        <v>3.1012873080957376E-2</v>
      </c>
      <c r="FE5" s="90">
        <f t="shared" si="51"/>
        <v>9.3850870184194926E-2</v>
      </c>
      <c r="FF5" s="90">
        <f t="shared" si="52"/>
        <v>9.604478979356694E-2</v>
      </c>
      <c r="FG5" s="90">
        <f t="shared" si="53"/>
        <v>0.10703805301266307</v>
      </c>
      <c r="FH5" s="90">
        <f t="shared" si="54"/>
        <v>0.10230157636433301</v>
      </c>
      <c r="FI5" s="90">
        <f t="shared" si="55"/>
        <v>0.10031933124045966</v>
      </c>
      <c r="FJ5" s="90">
        <f t="shared" si="56"/>
        <v>9.5832517858890298E-2</v>
      </c>
      <c r="FK5" s="90">
        <f t="shared" si="57"/>
        <v>9.1486861591691393E-2</v>
      </c>
      <c r="FL5" s="90">
        <f t="shared" si="58"/>
        <v>8.5166679013669797E-2</v>
      </c>
      <c r="FM5" s="90">
        <f t="shared" si="59"/>
        <v>6.9615273942829861E-2</v>
      </c>
      <c r="FN5" s="90">
        <f t="shared" si="60"/>
        <v>5.4987006476974423E-2</v>
      </c>
      <c r="FO5" s="90">
        <f t="shared" si="61"/>
        <v>5.8159430435892445E-2</v>
      </c>
      <c r="FP5" s="90">
        <f t="shared" si="62"/>
        <v>4.1012334467004606E-2</v>
      </c>
      <c r="FQ5" s="90">
        <f t="shared" si="63"/>
        <v>6.2839657109743263E-2</v>
      </c>
      <c r="FR5" s="90">
        <f t="shared" si="64"/>
        <v>4.6825340242625732E-2</v>
      </c>
      <c r="FS5" s="90">
        <f t="shared" si="65"/>
        <v>7.1469715095928046E-2</v>
      </c>
      <c r="FT5" s="99">
        <f t="shared" si="66"/>
        <v>6.838084043491037E-2</v>
      </c>
      <c r="FU5" s="119">
        <f t="shared" ref="FU5:FU69" si="143">+GI5</f>
        <v>3.9565210835704305</v>
      </c>
      <c r="FV5" s="120">
        <f t="shared" ref="FV5:FV69" si="144">+GJ5</f>
        <v>6.4094521967170657</v>
      </c>
      <c r="FW5" s="120">
        <f t="shared" ref="FW5:FW69" si="145">+GG5</f>
        <v>6.0706442211619969</v>
      </c>
      <c r="FX5" s="120">
        <f>+GH5</f>
        <v>9.7546517422945609</v>
      </c>
      <c r="FY5" s="120">
        <f t="shared" ref="FY5:GJ27" si="146">+DQ5/FE5</f>
        <v>7.458641551497136</v>
      </c>
      <c r="FZ5" s="120">
        <f t="shared" si="146"/>
        <v>5.0173094855752707</v>
      </c>
      <c r="GA5" s="120">
        <f t="shared" si="146"/>
        <v>6.3324145124040818</v>
      </c>
      <c r="GB5" s="120">
        <f t="shared" si="146"/>
        <v>6.8425143079618449</v>
      </c>
      <c r="GC5" s="120">
        <f t="shared" si="146"/>
        <v>6.9777179666612836</v>
      </c>
      <c r="GD5" s="120">
        <f t="shared" si="146"/>
        <v>7.3044099814921184</v>
      </c>
      <c r="GE5" s="120">
        <f t="shared" si="146"/>
        <v>7.0839839206866655</v>
      </c>
      <c r="GF5" s="120">
        <f t="shared" si="146"/>
        <v>6.7510548523206753</v>
      </c>
      <c r="GG5" s="120">
        <f t="shared" si="146"/>
        <v>6.0706442211619969</v>
      </c>
      <c r="GH5" s="120">
        <f t="shared" si="146"/>
        <v>9.7546517422945609</v>
      </c>
      <c r="GI5" s="120">
        <f t="shared" si="146"/>
        <v>3.9565210835704305</v>
      </c>
      <c r="GJ5" s="120">
        <f t="shared" si="146"/>
        <v>6.4094521967170657</v>
      </c>
      <c r="GK5" s="120">
        <f t="shared" ref="GK5:GK69" si="147">+EC5/FQ5</f>
        <v>2.9535756784914158</v>
      </c>
      <c r="GL5" s="120">
        <f t="shared" ref="GL5:GL69" si="148">+ED5/FR5</f>
        <v>5.6548383368153559</v>
      </c>
      <c r="GM5" s="120">
        <f t="shared" ref="GM5:GM69" si="149">+EE5/FS5</f>
        <v>2.0290917376418092</v>
      </c>
      <c r="GN5" s="121">
        <f t="shared" ref="GN5:GN69" si="150">+EF5/FT5</f>
        <v>3.8067169131492018</v>
      </c>
      <c r="GO5" s="85">
        <f>+Cas_Hoy!B5</f>
        <v>14972</v>
      </c>
      <c r="GP5" s="62">
        <f>+Cas_Hoy!C5</f>
        <v>13697</v>
      </c>
      <c r="GQ5" s="62">
        <f>+Cas_Hoy!D5</f>
        <v>40570</v>
      </c>
      <c r="GR5" s="62">
        <f>+Cas_Hoy!E5</f>
        <v>45507</v>
      </c>
      <c r="GS5" s="62">
        <f>+Cas_Hoy!F5</f>
        <v>137989</v>
      </c>
      <c r="GT5" s="62">
        <f>+Cas_Hoy!G5</f>
        <v>137895</v>
      </c>
      <c r="GU5" s="62">
        <f>+Cas_Hoy!H5</f>
        <v>150415</v>
      </c>
      <c r="GV5" s="62">
        <f>+Cas_Hoy!I5</f>
        <v>143297</v>
      </c>
      <c r="GW5" s="62">
        <f>+Cas_Hoy!J5</f>
        <v>125472</v>
      </c>
      <c r="GX5" s="62">
        <f>+Cas_Hoy!K5</f>
        <v>123013</v>
      </c>
      <c r="GY5" s="62">
        <f>+Cas_Hoy!L5</f>
        <v>86533</v>
      </c>
      <c r="GZ5" s="62">
        <f>+Cas_Hoy!M5</f>
        <v>86317</v>
      </c>
      <c r="HA5" s="62">
        <f>+Cas_Hoy!N5</f>
        <v>51133</v>
      </c>
      <c r="HB5" s="62">
        <f>+Cas_Hoy!O5</f>
        <v>46926</v>
      </c>
      <c r="HC5" s="62">
        <f>+Cas_Hoy!P5</f>
        <v>25367</v>
      </c>
      <c r="HD5" s="62">
        <f>+Cas_Hoy!Q5</f>
        <v>24528</v>
      </c>
      <c r="HE5" s="62">
        <f>+Cas_Hoy!R5</f>
        <v>9532</v>
      </c>
      <c r="HF5" s="62">
        <f>+Cas_Hoy!S5</f>
        <v>13360</v>
      </c>
      <c r="HG5" s="62">
        <f>+Cas_Hoy!T5</f>
        <v>1722</v>
      </c>
      <c r="HH5" s="590">
        <f>+Cas_Hoy!U5</f>
        <v>4907</v>
      </c>
      <c r="HI5" s="543">
        <f t="shared" ref="HI5:HI69" si="151">+HW5</f>
        <v>0.2536578883136017</v>
      </c>
      <c r="HJ5" s="112">
        <f t="shared" ref="HJ5:HJ69" si="152">+HX5</f>
        <v>0.29137707416633679</v>
      </c>
      <c r="HK5" s="112">
        <f t="shared" ref="HK5:HK69" si="153">+HU5</f>
        <v>0.47510706539344483</v>
      </c>
      <c r="HL5" s="112">
        <f t="shared" ref="HL5:HL69" si="154">+HV5</f>
        <v>0.60383181983050982</v>
      </c>
      <c r="HM5" s="323">
        <f t="shared" si="68"/>
        <v>0.7</v>
      </c>
      <c r="HN5" s="323">
        <f t="shared" si="69"/>
        <v>0.53717153130145845</v>
      </c>
      <c r="HO5" s="323">
        <f t="shared" si="70"/>
        <v>0.7</v>
      </c>
      <c r="HP5" s="323">
        <f t="shared" si="71"/>
        <v>0.7</v>
      </c>
      <c r="HQ5" s="323">
        <f t="shared" si="72"/>
        <v>0.7</v>
      </c>
      <c r="HR5" s="323">
        <f t="shared" si="73"/>
        <v>0.7</v>
      </c>
      <c r="HS5" s="323">
        <f t="shared" si="74"/>
        <v>0.7</v>
      </c>
      <c r="HT5" s="323">
        <f t="shared" si="75"/>
        <v>0.6443264802170755</v>
      </c>
      <c r="HU5" s="323">
        <f t="shared" si="76"/>
        <v>0.47510706539344483</v>
      </c>
      <c r="HV5" s="323">
        <f t="shared" si="77"/>
        <v>0.60383181983050982</v>
      </c>
      <c r="HW5" s="323">
        <f t="shared" si="78"/>
        <v>0.2536578883136017</v>
      </c>
      <c r="HX5" s="323">
        <f t="shared" si="79"/>
        <v>0.29137707416633679</v>
      </c>
      <c r="HY5" s="323">
        <f t="shared" si="80"/>
        <v>0.19896032852575687</v>
      </c>
      <c r="HZ5" s="323">
        <f t="shared" si="81"/>
        <v>0.28348351480802381</v>
      </c>
      <c r="IA5" s="323">
        <f t="shared" si="82"/>
        <v>0.15481837796177036</v>
      </c>
      <c r="IB5" s="327">
        <f t="shared" si="83"/>
        <v>0.27445724203383975</v>
      </c>
      <c r="IC5" s="331">
        <f>+CyF_Tot!B5</f>
        <v>0</v>
      </c>
      <c r="ID5" s="149">
        <f>+CyF_Tot!C5</f>
        <v>1164015</v>
      </c>
      <c r="IE5" s="149">
        <f>+CyF_Tot!D5</f>
        <v>1243661</v>
      </c>
      <c r="IF5" s="149">
        <f>+CyF_Tot!E5</f>
        <v>1299906</v>
      </c>
      <c r="IG5" s="149">
        <f>+CyF_Tot!F5</f>
        <v>0</v>
      </c>
      <c r="IH5" s="149">
        <f>+CyF_Tot!G5</f>
        <v>31138</v>
      </c>
      <c r="II5" s="149">
        <f>+CyF_Tot!H5</f>
        <v>32550</v>
      </c>
      <c r="IJ5" s="149">
        <f>+CyF_Tot!I5</f>
        <v>32975</v>
      </c>
      <c r="IK5" s="204">
        <f t="shared" si="84"/>
        <v>8.4524775212741293E-2</v>
      </c>
      <c r="IL5" s="198">
        <f t="shared" si="85"/>
        <v>7.9715053883895007E-2</v>
      </c>
      <c r="IM5" s="198">
        <f t="shared" si="86"/>
        <v>7.8909348029298665E-2</v>
      </c>
      <c r="IN5" s="198">
        <f t="shared" si="87"/>
        <v>7.4731455610555775E-2</v>
      </c>
      <c r="IO5" s="198">
        <f t="shared" si="88"/>
        <v>7.5202975678720099E-2</v>
      </c>
      <c r="IP5" s="198">
        <f t="shared" si="89"/>
        <v>7.3425782279499377E-2</v>
      </c>
      <c r="IQ5" s="198">
        <f t="shared" si="90"/>
        <v>7.1491358515389625E-2</v>
      </c>
      <c r="IR5" s="198">
        <f t="shared" si="91"/>
        <v>7.1566439150110017E-2</v>
      </c>
      <c r="IS5" s="198">
        <f t="shared" si="92"/>
        <v>6.3340919498908313E-2</v>
      </c>
      <c r="IT5" s="198">
        <f t="shared" si="93"/>
        <v>6.5248207057910318E-2</v>
      </c>
      <c r="IU5" s="198">
        <f t="shared" si="94"/>
        <v>4.8079369523339445E-2</v>
      </c>
      <c r="IV5" s="198">
        <f t="shared" si="95"/>
        <v>5.1558960731231791E-2</v>
      </c>
      <c r="IW5" s="198">
        <f t="shared" si="96"/>
        <v>3.7246607846091656E-2</v>
      </c>
      <c r="IX5" s="198">
        <f t="shared" si="97"/>
        <v>4.3216686987465641E-2</v>
      </c>
      <c r="IY5" s="198">
        <f t="shared" si="98"/>
        <v>2.2556742460481904E-2</v>
      </c>
      <c r="IZ5" s="198">
        <f t="shared" si="99"/>
        <v>3.0758831480802759E-2</v>
      </c>
      <c r="JA5" s="198">
        <f t="shared" si="100"/>
        <v>8.0669210742904361E-3</v>
      </c>
      <c r="JB5" s="198">
        <f t="shared" si="101"/>
        <v>1.5192911339119843E-2</v>
      </c>
      <c r="JC5" s="198">
        <f t="shared" si="102"/>
        <v>1.2866323804135661E-3</v>
      </c>
      <c r="JD5" s="99">
        <f t="shared" si="103"/>
        <v>3.8800212597344722E-3</v>
      </c>
      <c r="JE5" s="574">
        <f t="shared" si="104"/>
        <v>4.3295858775888742E-2</v>
      </c>
      <c r="JF5" s="572">
        <f t="shared" si="104"/>
        <v>3.6586666138431381E-2</v>
      </c>
      <c r="JG5" s="572">
        <f t="shared" si="104"/>
        <v>6.6284502280376592E-2</v>
      </c>
      <c r="JH5" s="572">
        <f t="shared" si="104"/>
        <v>6.0638381912839968E-2</v>
      </c>
      <c r="JI5" s="572">
        <f t="shared" si="104"/>
        <v>0.13407267169170706</v>
      </c>
      <c r="JJ5" s="572">
        <f t="shared" si="104"/>
        <v>0.19931000925396228</v>
      </c>
      <c r="JK5" s="572">
        <f t="shared" si="104"/>
        <v>0.15791764705882352</v>
      </c>
      <c r="JL5" s="572">
        <f t="shared" si="104"/>
        <v>0.14614510909190431</v>
      </c>
      <c r="JM5" s="572">
        <f t="shared" si="104"/>
        <v>0.14331333034351382</v>
      </c>
      <c r="JN5" s="572">
        <f t="shared" si="104"/>
        <v>0.13690359694127185</v>
      </c>
      <c r="JO5" s="572">
        <f t="shared" si="105"/>
        <v>0.14116350505536834</v>
      </c>
      <c r="JP5" s="572">
        <f t="shared" si="105"/>
        <v>0.14812499999999998</v>
      </c>
      <c r="JQ5" s="572">
        <f t="shared" si="105"/>
        <v>0.16472716297786719</v>
      </c>
      <c r="JR5" s="572">
        <f t="shared" si="105"/>
        <v>0.10251519238397461</v>
      </c>
      <c r="JS5" s="572">
        <f t="shared" si="105"/>
        <v>0.25274729462520223</v>
      </c>
      <c r="JT5" s="572">
        <f t="shared" si="105"/>
        <v>0.15601957379636935</v>
      </c>
      <c r="JU5" s="572">
        <f t="shared" si="105"/>
        <v>0.33857266881028936</v>
      </c>
      <c r="JV5" s="572">
        <f t="shared" si="105"/>
        <v>0.17683971502590673</v>
      </c>
      <c r="JW5" s="572">
        <f t="shared" si="105"/>
        <v>0.49283133997785156</v>
      </c>
      <c r="JX5" s="610">
        <f t="shared" si="105"/>
        <v>0.26269355531686356</v>
      </c>
      <c r="JZ5" s="701">
        <f>+KU5*JZ$4/1000000</f>
        <v>51.884901538517575</v>
      </c>
      <c r="KA5" s="291">
        <f t="shared" ref="KA5:KA33" si="155">+KV5*KA$4/1000000</f>
        <v>36.344394200643208</v>
      </c>
      <c r="KB5" s="291">
        <f t="shared" ref="KB5:KB33" si="156">+KW5*KB$4/1000000</f>
        <v>73.441174430701665</v>
      </c>
      <c r="KC5" s="291">
        <f t="shared" ref="KC5:KC33" si="157">+KX5*KC$4/1000000</f>
        <v>60.484433679794037</v>
      </c>
      <c r="KD5" s="291">
        <f t="shared" ref="KD5:KD33" si="158">+KY5*KD$4/1000000</f>
        <v>317.3401026118413</v>
      </c>
      <c r="KE5" s="291">
        <f t="shared" ref="KE5:KE33" si="159">+KZ5*KE$4/1000000</f>
        <v>209.60680666971018</v>
      </c>
      <c r="KF5" s="291">
        <f t="shared" ref="KF5:KF33" si="160">+LA5*KF$4/1000000</f>
        <v>742.61182258939095</v>
      </c>
      <c r="KG5" s="291">
        <f t="shared" ref="KG5:KG33" si="161">+LB5*KG$4/1000000</f>
        <v>485.65849475487846</v>
      </c>
      <c r="KH5" s="291">
        <f t="shared" ref="KH5:KH33" si="162">+LC5*KH$4/1000000</f>
        <v>2118.3818582414101</v>
      </c>
      <c r="KI5" s="291">
        <f t="shared" ref="KI5:KI33" si="163">+LD5*KI$4/1000000</f>
        <v>1276.2789551675451</v>
      </c>
      <c r="KJ5" s="291">
        <f t="shared" ref="KJ5:KJ33" si="164">+LE5*KJ$4/1000000</f>
        <v>5204.9331809283503</v>
      </c>
      <c r="KK5" s="291">
        <f t="shared" ref="KK5:KK33" si="165">+LF5*KK$4/1000000</f>
        <v>2608.5365041911627</v>
      </c>
      <c r="KL5" s="291">
        <f t="shared" ref="KL5:KL33" si="166">+LG5*KL$4/1000000</f>
        <v>11319.829427808763</v>
      </c>
      <c r="KM5" s="291">
        <f t="shared" ref="KM5:KM33" si="167">+LH5*KM$4/1000000</f>
        <v>6342.1871186038225</v>
      </c>
      <c r="KN5" s="291">
        <f t="shared" ref="KN5:KN33" si="168">+LI5*KN$4/1000000</f>
        <v>13918.543863462322</v>
      </c>
      <c r="KO5" s="291">
        <f t="shared" ref="KO5:KO33" si="169">+LJ5*KO$4/1000000</f>
        <v>9393.7807411800695</v>
      </c>
      <c r="KP5" s="291">
        <f t="shared" ref="KP5:KP33" si="170">+LK5*KP$4/1000000</f>
        <v>9403.860384585485</v>
      </c>
      <c r="KQ5" s="291">
        <f t="shared" ref="KQ5:KQ33" si="171">+LL5*KQ$4/1000000</f>
        <v>9511.9023193158737</v>
      </c>
      <c r="KR5" s="291">
        <f t="shared" ref="KR5:KR33" si="172">+LM5*KR$4/1000000</f>
        <v>2415.2419247640573</v>
      </c>
      <c r="KS5" s="702">
        <f t="shared" ref="KS5:KS33" si="173">+LN5*KS$4/1000000</f>
        <v>4727.7728474875121</v>
      </c>
      <c r="KT5" s="705">
        <f>(SUM(JZ5:KS5)/SUM(JZ4:KS$4))*100000</f>
        <v>176.78348113154718</v>
      </c>
      <c r="KU5" s="616">
        <f t="shared" si="106"/>
        <v>13.489260188269604</v>
      </c>
      <c r="KV5" s="291">
        <f t="shared" si="107"/>
        <v>10.012207741868121</v>
      </c>
      <c r="KW5" s="291">
        <f t="shared" si="108"/>
        <v>20.228875274534737</v>
      </c>
      <c r="KX5" s="291">
        <f t="shared" si="109"/>
        <v>17.545532564127015</v>
      </c>
      <c r="KY5" s="291">
        <f t="shared" si="110"/>
        <v>88.693745802208397</v>
      </c>
      <c r="KZ5" s="291">
        <f t="shared" si="111"/>
        <v>59.783908345833602</v>
      </c>
      <c r="LA5" s="291">
        <f t="shared" si="112"/>
        <v>230.45516889413415</v>
      </c>
      <c r="LB5" s="291">
        <f t="shared" si="113"/>
        <v>148.96161012365405</v>
      </c>
      <c r="LC5" s="291">
        <f t="shared" si="114"/>
        <v>750.62642205005614</v>
      </c>
      <c r="LD5" s="291">
        <f t="shared" si="115"/>
        <v>436.86130876658325</v>
      </c>
      <c r="LE5" s="291">
        <f t="shared" si="116"/>
        <v>2462.7475345845878</v>
      </c>
      <c r="LF5" s="291">
        <f t="shared" si="117"/>
        <v>1149.9298432225457</v>
      </c>
      <c r="LG5" s="291">
        <f t="shared" si="118"/>
        <v>6846.27487954352</v>
      </c>
      <c r="LH5" s="291">
        <f t="shared" si="119"/>
        <v>3325.5504109119211</v>
      </c>
      <c r="LI5" s="291">
        <f t="shared" si="120"/>
        <v>14059.660677684238</v>
      </c>
      <c r="LJ5" s="291">
        <f t="shared" si="121"/>
        <v>7044.8248060866099</v>
      </c>
      <c r="LK5" s="291">
        <f t="shared" si="122"/>
        <v>26373.999137827468</v>
      </c>
      <c r="LL5" s="291">
        <f t="shared" si="123"/>
        <v>14483.99818387173</v>
      </c>
      <c r="LM5" s="291">
        <f t="shared" si="124"/>
        <v>40010.634055562943</v>
      </c>
      <c r="LN5" s="617">
        <f t="shared" si="125"/>
        <v>27358.213341169558</v>
      </c>
      <c r="LO5" s="614">
        <f t="shared" si="126"/>
        <v>39.417415378573217</v>
      </c>
      <c r="LP5" s="291">
        <f t="shared" si="127"/>
        <v>28.520392080337441</v>
      </c>
      <c r="LQ5" s="291">
        <f t="shared" si="128"/>
        <v>997.3573147899674</v>
      </c>
      <c r="LR5" s="291">
        <f t="shared" si="129"/>
        <v>522.65419963393026</v>
      </c>
      <c r="LS5" s="291">
        <f t="shared" si="130"/>
        <v>12093.898973778554</v>
      </c>
      <c r="LT5" s="617">
        <f t="shared" si="131"/>
        <v>7379.1061748242837</v>
      </c>
      <c r="LU5" s="614">
        <f t="shared" si="132"/>
        <v>34.094629338220798</v>
      </c>
      <c r="LV5" s="291">
        <f t="shared" si="133"/>
        <v>756.51408994057363</v>
      </c>
      <c r="LW5" s="617">
        <f t="shared" si="134"/>
        <v>9389.2769993114889</v>
      </c>
      <c r="LY5" s="658">
        <f>+Vac!B2</f>
        <v>9641689.2523008939</v>
      </c>
      <c r="LZ5" s="624">
        <f>+Vac!C2</f>
        <v>1330611</v>
      </c>
      <c r="MA5" s="625">
        <f>+Vac!D2</f>
        <v>276757</v>
      </c>
      <c r="MB5" s="742">
        <f>+LZ5/B5</f>
        <v>7.5856581963510805E-2</v>
      </c>
      <c r="MC5" s="666">
        <f>+MA5/B5</f>
        <v>1.5777593943290234E-2</v>
      </c>
    </row>
    <row r="6" spans="1:341" s="22" customFormat="1" ht="18" customHeight="1">
      <c r="A6" s="500" t="s">
        <v>19</v>
      </c>
      <c r="B6" s="531">
        <f>3075646</f>
        <v>3075646</v>
      </c>
      <c r="C6" s="521">
        <f t="shared" ref="C6:C12" si="174">+S6</f>
        <v>342140</v>
      </c>
      <c r="D6" s="504">
        <f t="shared" ref="D6:D12" si="175">+AA6</f>
        <v>7753</v>
      </c>
      <c r="E6" s="491">
        <f t="shared" si="0"/>
        <v>9.0259567905981199E-3</v>
      </c>
      <c r="F6" s="207">
        <f t="shared" si="1"/>
        <v>0.10007783730637401</v>
      </c>
      <c r="G6" s="24">
        <f>H6/F6</f>
        <v>2.7906301017858635</v>
      </c>
      <c r="H6" s="23">
        <f t="shared" si="2"/>
        <v>0.27928022530879559</v>
      </c>
      <c r="I6" s="31">
        <f t="shared" si="3"/>
        <v>0.31043435526228158</v>
      </c>
      <c r="J6" s="336">
        <f t="shared" si="4"/>
        <v>0.46782490397718862</v>
      </c>
      <c r="K6" s="337">
        <f t="shared" si="5"/>
        <v>5.3882792999592217E-3</v>
      </c>
      <c r="L6" s="338">
        <f t="shared" si="6"/>
        <v>4.6746104489149731</v>
      </c>
      <c r="M6" s="339">
        <f t="shared" si="7"/>
        <v>0.51964214628493732</v>
      </c>
      <c r="N6" s="826"/>
      <c r="O6" s="155"/>
      <c r="P6" s="155"/>
      <c r="Q6" s="155"/>
      <c r="R6" s="155"/>
      <c r="S6" s="156">
        <f>+IF6</f>
        <v>342140</v>
      </c>
      <c r="T6" s="157">
        <f t="shared" si="9"/>
        <v>11124.167085548857</v>
      </c>
      <c r="U6" s="156">
        <f t="shared" si="10"/>
        <v>14726</v>
      </c>
      <c r="V6" s="158">
        <f t="shared" si="11"/>
        <v>4.497669617059747E-2</v>
      </c>
      <c r="W6" s="157">
        <f t="shared" si="12"/>
        <v>478.79372333487015</v>
      </c>
      <c r="X6" s="156">
        <f t="shared" si="135"/>
        <v>34336</v>
      </c>
      <c r="Y6" s="158">
        <f t="shared" si="13"/>
        <v>0.1115515068030305</v>
      </c>
      <c r="Z6" s="157">
        <f t="shared" si="136"/>
        <v>1116.3833549114561</v>
      </c>
      <c r="AA6" s="156">
        <f t="shared" si="14"/>
        <v>7753</v>
      </c>
      <c r="AB6" s="157">
        <f t="shared" si="15"/>
        <v>2520.7712461056963</v>
      </c>
      <c r="AC6" s="159">
        <f t="shared" si="137"/>
        <v>2.2660314491143977E-2</v>
      </c>
      <c r="AD6" s="156">
        <f t="shared" si="16"/>
        <v>141</v>
      </c>
      <c r="AE6" s="158">
        <f t="shared" si="17"/>
        <v>1.8523384130320546E-2</v>
      </c>
      <c r="AF6" s="157">
        <f t="shared" si="18"/>
        <v>45.844027563640289</v>
      </c>
      <c r="AG6" s="156">
        <f t="shared" si="19"/>
        <v>366</v>
      </c>
      <c r="AH6" s="158">
        <f t="shared" si="20"/>
        <v>4.9546500609178284E-2</v>
      </c>
      <c r="AI6" s="157">
        <f t="shared" si="21"/>
        <v>118.99939069710884</v>
      </c>
      <c r="AJ6" s="830"/>
      <c r="AK6" s="81">
        <v>208988</v>
      </c>
      <c r="AL6" s="39">
        <v>197219</v>
      </c>
      <c r="AM6" s="39">
        <v>199732</v>
      </c>
      <c r="AN6" s="39">
        <v>191382</v>
      </c>
      <c r="AO6" s="39">
        <v>200328</v>
      </c>
      <c r="AP6" s="39">
        <v>204713</v>
      </c>
      <c r="AQ6" s="39">
        <v>224871</v>
      </c>
      <c r="AR6" s="39">
        <v>236489</v>
      </c>
      <c r="AS6" s="39">
        <v>205151</v>
      </c>
      <c r="AT6" s="39">
        <v>221703</v>
      </c>
      <c r="AU6" s="39">
        <v>150150</v>
      </c>
      <c r="AV6" s="39">
        <v>176220</v>
      </c>
      <c r="AW6" s="39">
        <v>125286</v>
      </c>
      <c r="AX6" s="39">
        <v>166714</v>
      </c>
      <c r="AY6" s="39">
        <v>84911</v>
      </c>
      <c r="AZ6" s="39">
        <v>134602</v>
      </c>
      <c r="BA6" s="39">
        <v>36298</v>
      </c>
      <c r="BB6" s="39">
        <v>76038</v>
      </c>
      <c r="BC6" s="39">
        <v>8830</v>
      </c>
      <c r="BD6" s="46">
        <v>26021</v>
      </c>
      <c r="BE6" s="258">
        <v>2.0000000000000002E-5</v>
      </c>
      <c r="BF6" s="43">
        <v>2.0000000000000002E-5</v>
      </c>
      <c r="BG6" s="53">
        <v>5.0000000000000002E-5</v>
      </c>
      <c r="BH6" s="53">
        <v>4.0000000000000003E-5</v>
      </c>
      <c r="BI6" s="53">
        <v>1.2518952302791728E-4</v>
      </c>
      <c r="BJ6" s="53">
        <v>1.2406223545552731E-4</v>
      </c>
      <c r="BK6" s="53">
        <v>3.4000000000000002E-4</v>
      </c>
      <c r="BL6" s="53">
        <v>1.8000000000000001E-4</v>
      </c>
      <c r="BM6" s="53">
        <v>8.9999999999999998E-4</v>
      </c>
      <c r="BN6" s="53">
        <v>5.0000000000000001E-4</v>
      </c>
      <c r="BO6" s="53">
        <v>3.8E-3</v>
      </c>
      <c r="BP6" s="53">
        <v>2E-3</v>
      </c>
      <c r="BQ6" s="53">
        <v>1.6199999999999999E-2</v>
      </c>
      <c r="BR6" s="53">
        <v>6.1999999999999998E-3</v>
      </c>
      <c r="BS6" s="53">
        <v>6.1100000000000002E-2</v>
      </c>
      <c r="BT6" s="53">
        <v>2.6800000000000001E-2</v>
      </c>
      <c r="BU6" s="53">
        <v>0.1421</v>
      </c>
      <c r="BV6" s="53">
        <v>5.4699999999999999E-2</v>
      </c>
      <c r="BW6" s="53">
        <v>0.27589999999999998</v>
      </c>
      <c r="BX6" s="773">
        <v>0.1051</v>
      </c>
      <c r="BY6" s="53">
        <f t="shared" si="22"/>
        <v>2.0000000000000002E-5</v>
      </c>
      <c r="BZ6" s="53">
        <f t="shared" si="23"/>
        <v>4.5000000000000003E-5</v>
      </c>
      <c r="CA6" s="53">
        <f t="shared" si="24"/>
        <v>1.246258792417223E-4</v>
      </c>
      <c r="CB6" s="53">
        <f t="shared" si="25"/>
        <v>2.6000000000000003E-4</v>
      </c>
      <c r="CC6" s="53">
        <f t="shared" si="26"/>
        <v>6.9999999999999999E-4</v>
      </c>
      <c r="CD6" s="53">
        <f t="shared" si="27"/>
        <v>2.8999999999999998E-3</v>
      </c>
      <c r="CE6" s="53">
        <f t="shared" si="28"/>
        <v>1.12E-2</v>
      </c>
      <c r="CF6" s="53">
        <f t="shared" si="29"/>
        <v>4.3950000000000003E-2</v>
      </c>
      <c r="CG6" s="53">
        <f t="shared" si="30"/>
        <v>9.8400000000000001E-2</v>
      </c>
      <c r="CH6" s="773">
        <f t="shared" si="138"/>
        <v>0.1905</v>
      </c>
      <c r="CI6" s="64">
        <f>+Fall_Hoy!B6</f>
        <v>2</v>
      </c>
      <c r="CJ6" s="61">
        <f>+Fall_Hoy!C6</f>
        <v>2</v>
      </c>
      <c r="CK6" s="61">
        <f>+Fall_Hoy!D6</f>
        <v>0</v>
      </c>
      <c r="CL6" s="61">
        <f>+Fall_Hoy!E6</f>
        <v>0</v>
      </c>
      <c r="CM6" s="61">
        <f>+Fall_Hoy!F6</f>
        <v>16</v>
      </c>
      <c r="CN6" s="61">
        <f>+Fall_Hoy!G6</f>
        <v>17</v>
      </c>
      <c r="CO6" s="61">
        <f>+Fall_Hoy!H6</f>
        <v>57</v>
      </c>
      <c r="CP6" s="61">
        <f>+Fall_Hoy!I6</f>
        <v>23</v>
      </c>
      <c r="CQ6" s="61">
        <f>+Fall_Hoy!J6</f>
        <v>143</v>
      </c>
      <c r="CR6" s="61">
        <f>+Fall_Hoy!K6</f>
        <v>79</v>
      </c>
      <c r="CS6" s="61">
        <f>+Fall_Hoy!L6</f>
        <v>374</v>
      </c>
      <c r="CT6" s="61">
        <f>+Fall_Hoy!M6</f>
        <v>149</v>
      </c>
      <c r="CU6" s="61">
        <f>+Fall_Hoy!N6</f>
        <v>828</v>
      </c>
      <c r="CV6" s="61">
        <f>+Fall_Hoy!O6</f>
        <v>327</v>
      </c>
      <c r="CW6" s="61">
        <f>+Fall_Hoy!P6</f>
        <v>1164</v>
      </c>
      <c r="CX6" s="61">
        <f>+Fall_Hoy!Q6</f>
        <v>751</v>
      </c>
      <c r="CY6" s="61">
        <f>+Fall_Hoy!R6</f>
        <v>1058</v>
      </c>
      <c r="CZ6" s="61">
        <f>+Fall_Hoy!S6</f>
        <v>1080</v>
      </c>
      <c r="DA6" s="61">
        <f>+Fall_Hoy!T6</f>
        <v>413</v>
      </c>
      <c r="DB6" s="253">
        <f>+Fall_Hoy!U6</f>
        <v>792</v>
      </c>
      <c r="DC6" s="61">
        <f>+Fall_Hoy!W6</f>
        <v>8</v>
      </c>
      <c r="DD6" s="61">
        <f>+Fall_Hoy!X6</f>
        <v>0</v>
      </c>
      <c r="DE6" s="61">
        <f>+Fall_Hoy!Y6</f>
        <v>2</v>
      </c>
      <c r="DF6" s="61">
        <f>+Fall_Hoy!Z6</f>
        <v>9</v>
      </c>
      <c r="DG6" s="61">
        <f>+Fall_Hoy!AA6</f>
        <v>10</v>
      </c>
      <c r="DH6" s="61">
        <f>+Fall_Hoy!AB6</f>
        <v>8</v>
      </c>
      <c r="DI6" s="61">
        <f>+Fall_Hoy!AC6</f>
        <v>20</v>
      </c>
      <c r="DJ6" s="61">
        <f>+Fall_Hoy!AD6</f>
        <v>57</v>
      </c>
      <c r="DK6" s="61">
        <f>+Fall_Hoy!AE6</f>
        <v>158</v>
      </c>
      <c r="DL6" s="270">
        <f>+Fall_Hoy!AF6</f>
        <v>205</v>
      </c>
      <c r="DM6" s="75">
        <f t="shared" si="139"/>
        <v>0.22436123114254936</v>
      </c>
      <c r="DN6" s="76">
        <f t="shared" si="140"/>
        <v>0.20818701103773712</v>
      </c>
      <c r="DO6" s="76">
        <f t="shared" si="141"/>
        <v>0.40795548673523868</v>
      </c>
      <c r="DP6" s="76">
        <f t="shared" si="142"/>
        <v>0.31636176616163592</v>
      </c>
      <c r="DQ6" s="76">
        <f t="shared" si="31"/>
        <v>0.63798481601284995</v>
      </c>
      <c r="DR6" s="76">
        <f t="shared" si="32"/>
        <v>0.66936638122640002</v>
      </c>
      <c r="DS6" s="76">
        <f t="shared" si="33"/>
        <v>0.7</v>
      </c>
      <c r="DT6" s="76">
        <f t="shared" si="34"/>
        <v>0.54031171757577634</v>
      </c>
      <c r="DU6" s="76">
        <f t="shared" si="35"/>
        <v>0.7</v>
      </c>
      <c r="DV6" s="76">
        <f t="shared" si="36"/>
        <v>0.7</v>
      </c>
      <c r="DW6" s="76">
        <f t="shared" si="37"/>
        <v>0.65548486601118172</v>
      </c>
      <c r="DX6" s="76">
        <f t="shared" si="38"/>
        <v>0.42276699580070365</v>
      </c>
      <c r="DY6" s="76">
        <f t="shared" si="39"/>
        <v>0.40795548673523868</v>
      </c>
      <c r="DZ6" s="76">
        <f t="shared" si="40"/>
        <v>0.31636176616163592</v>
      </c>
      <c r="EA6" s="76">
        <f t="shared" si="41"/>
        <v>0.22436123114254936</v>
      </c>
      <c r="EB6" s="76">
        <f t="shared" si="42"/>
        <v>0.20818701103773712</v>
      </c>
      <c r="EC6" s="76">
        <f t="shared" si="43"/>
        <v>0.20512041828745078</v>
      </c>
      <c r="ED6" s="76">
        <f t="shared" si="44"/>
        <v>0.25966041322646677</v>
      </c>
      <c r="EE6" s="76">
        <f t="shared" si="45"/>
        <v>0.16952652022804399</v>
      </c>
      <c r="EF6" s="76">
        <f t="shared" si="46"/>
        <v>0.28959995021221058</v>
      </c>
      <c r="EG6" s="85">
        <f>+'Cas_-14'!B6</f>
        <v>5041</v>
      </c>
      <c r="EH6" s="62">
        <f>+'Cas_-14'!C6</f>
        <v>4752</v>
      </c>
      <c r="EI6" s="62">
        <f>+'Cas_-14'!D6</f>
        <v>11685</v>
      </c>
      <c r="EJ6" s="62">
        <f>+'Cas_-14'!E6</f>
        <v>12016</v>
      </c>
      <c r="EK6" s="62">
        <f>+'Cas_-14'!F6</f>
        <v>29677</v>
      </c>
      <c r="EL6" s="62">
        <f>+'Cas_-14'!G6</f>
        <v>31258</v>
      </c>
      <c r="EM6" s="62">
        <f>+'Cas_-14'!H6</f>
        <v>32986</v>
      </c>
      <c r="EN6" s="62">
        <f>+'Cas_-14'!I6</f>
        <v>31939</v>
      </c>
      <c r="EO6" s="62">
        <f>+'Cas_-14'!J6</f>
        <v>26034</v>
      </c>
      <c r="EP6" s="62">
        <f>+'Cas_-14'!K6</f>
        <v>25344</v>
      </c>
      <c r="EQ6" s="62">
        <f>+'Cas_-14'!L6</f>
        <v>19826</v>
      </c>
      <c r="ER6" s="62">
        <f>+'Cas_-14'!M6</f>
        <v>19151</v>
      </c>
      <c r="ES6" s="62">
        <f>+'Cas_-14'!N6</f>
        <v>13171</v>
      </c>
      <c r="ET6" s="62">
        <f>+'Cas_-14'!O6</f>
        <v>11553</v>
      </c>
      <c r="EU6" s="62">
        <f>+'Cas_-14'!P6</f>
        <v>7156</v>
      </c>
      <c r="EV6" s="62">
        <f>+'Cas_-14'!Q6</f>
        <v>7175</v>
      </c>
      <c r="EW6" s="62">
        <f>+'Cas_-14'!R6</f>
        <v>3307</v>
      </c>
      <c r="EX6" s="62">
        <f>+'Cas_-14'!S6</f>
        <v>5251</v>
      </c>
      <c r="EY6" s="62">
        <f>+'Cas_-14'!T6</f>
        <v>879</v>
      </c>
      <c r="EZ6" s="86">
        <f>+'Cas_-14'!U6</f>
        <v>2846</v>
      </c>
      <c r="FA6" s="201">
        <f t="shared" si="47"/>
        <v>2.4121002162803606E-2</v>
      </c>
      <c r="FB6" s="91">
        <f t="shared" si="48"/>
        <v>2.4095041552791567E-2</v>
      </c>
      <c r="FC6" s="91">
        <f t="shared" si="49"/>
        <v>5.8503394548695249E-2</v>
      </c>
      <c r="FD6" s="91">
        <f t="shared" si="50"/>
        <v>6.2785423916564775E-2</v>
      </c>
      <c r="FE6" s="91">
        <f t="shared" si="51"/>
        <v>0.14814204704284972</v>
      </c>
      <c r="FF6" s="91">
        <f t="shared" si="52"/>
        <v>0.15269181732474243</v>
      </c>
      <c r="FG6" s="91">
        <f t="shared" si="53"/>
        <v>0.14668854587741417</v>
      </c>
      <c r="FH6" s="91">
        <f t="shared" si="54"/>
        <v>0.1350549074164126</v>
      </c>
      <c r="FI6" s="91">
        <f t="shared" si="55"/>
        <v>0.12690164805435997</v>
      </c>
      <c r="FJ6" s="91">
        <f t="shared" si="56"/>
        <v>0.11431509722466543</v>
      </c>
      <c r="FK6" s="91">
        <f t="shared" si="57"/>
        <v>0.13204129204129203</v>
      </c>
      <c r="FL6" s="91">
        <f t="shared" si="58"/>
        <v>0.10867665418227215</v>
      </c>
      <c r="FM6" s="91">
        <f t="shared" si="59"/>
        <v>0.10512746835240969</v>
      </c>
      <c r="FN6" s="91">
        <f t="shared" si="60"/>
        <v>6.9298319277325243E-2</v>
      </c>
      <c r="FO6" s="91">
        <f t="shared" si="61"/>
        <v>8.4276477723734269E-2</v>
      </c>
      <c r="FP6" s="91">
        <f t="shared" si="62"/>
        <v>5.3305300069835512E-2</v>
      </c>
      <c r="FQ6" s="91">
        <f t="shared" si="63"/>
        <v>9.1106948041214386E-2</v>
      </c>
      <c r="FR6" s="91">
        <f t="shared" si="64"/>
        <v>6.9057576474920432E-2</v>
      </c>
      <c r="FS6" s="91">
        <f t="shared" si="65"/>
        <v>9.9546998867497169E-2</v>
      </c>
      <c r="FT6" s="100">
        <f t="shared" si="66"/>
        <v>0.10937319857038545</v>
      </c>
      <c r="FU6" s="119">
        <f t="shared" si="143"/>
        <v>2.6622046530946069</v>
      </c>
      <c r="FV6" s="120">
        <f t="shared" si="144"/>
        <v>3.905559311456654</v>
      </c>
      <c r="FW6" s="120">
        <f t="shared" si="145"/>
        <v>3.8805793873746195</v>
      </c>
      <c r="FX6" s="120">
        <f t="shared" ref="FX6:FX69" si="176">+GH6</f>
        <v>4.5652155703168846</v>
      </c>
      <c r="FY6" s="120">
        <f t="shared" si="146"/>
        <v>4.3065748634370795</v>
      </c>
      <c r="FZ6" s="120">
        <f t="shared" si="146"/>
        <v>4.383773753918998</v>
      </c>
      <c r="GA6" s="120">
        <f t="shared" si="146"/>
        <v>4.7720154004729274</v>
      </c>
      <c r="GB6" s="120">
        <f t="shared" si="146"/>
        <v>4.000681855342302</v>
      </c>
      <c r="GC6" s="120">
        <f t="shared" si="146"/>
        <v>5.5160828147806704</v>
      </c>
      <c r="GD6" s="120">
        <f t="shared" si="146"/>
        <v>6.1234256628787875</v>
      </c>
      <c r="GE6" s="120">
        <f t="shared" si="146"/>
        <v>4.9642415329153105</v>
      </c>
      <c r="GF6" s="120">
        <f t="shared" si="146"/>
        <v>3.8901362853114723</v>
      </c>
      <c r="GG6" s="120">
        <f t="shared" si="146"/>
        <v>3.8805793873746195</v>
      </c>
      <c r="GH6" s="120">
        <f t="shared" si="146"/>
        <v>4.5652155703168846</v>
      </c>
      <c r="GI6" s="120">
        <f t="shared" si="146"/>
        <v>2.6622046530946069</v>
      </c>
      <c r="GJ6" s="120">
        <f t="shared" si="146"/>
        <v>3.905559311456654</v>
      </c>
      <c r="GK6" s="120">
        <f t="shared" si="147"/>
        <v>2.2514245367396097</v>
      </c>
      <c r="GL6" s="120">
        <f t="shared" si="148"/>
        <v>3.7600568464890651</v>
      </c>
      <c r="GM6" s="120">
        <f t="shared" si="149"/>
        <v>1.7029797196969607</v>
      </c>
      <c r="GN6" s="121">
        <f t="shared" si="150"/>
        <v>2.6478145834405944</v>
      </c>
      <c r="GO6" s="85">
        <f>+Cas_Hoy!B6</f>
        <v>5567</v>
      </c>
      <c r="GP6" s="62">
        <f>+Cas_Hoy!C6</f>
        <v>5245</v>
      </c>
      <c r="GQ6" s="62">
        <f>+Cas_Hoy!D6</f>
        <v>13220</v>
      </c>
      <c r="GR6" s="62">
        <f>+Cas_Hoy!E6</f>
        <v>13543</v>
      </c>
      <c r="GS6" s="62">
        <f>+Cas_Hoy!F6</f>
        <v>32513</v>
      </c>
      <c r="GT6" s="62">
        <f>+Cas_Hoy!G6</f>
        <v>34327</v>
      </c>
      <c r="GU6" s="62">
        <f>+Cas_Hoy!H6</f>
        <v>36612</v>
      </c>
      <c r="GV6" s="62">
        <f>+Cas_Hoy!I6</f>
        <v>35525</v>
      </c>
      <c r="GW6" s="62">
        <f>+Cas_Hoy!J6</f>
        <v>29290</v>
      </c>
      <c r="GX6" s="62">
        <f>+Cas_Hoy!K6</f>
        <v>28537</v>
      </c>
      <c r="GY6" s="62">
        <f>+Cas_Hoy!L6</f>
        <v>22287</v>
      </c>
      <c r="GZ6" s="62">
        <f>+Cas_Hoy!M6</f>
        <v>21476</v>
      </c>
      <c r="HA6" s="62">
        <f>+Cas_Hoy!N6</f>
        <v>14903</v>
      </c>
      <c r="HB6" s="62">
        <f>+Cas_Hoy!O6</f>
        <v>13063</v>
      </c>
      <c r="HC6" s="62">
        <f>+Cas_Hoy!P6</f>
        <v>7971</v>
      </c>
      <c r="HD6" s="62">
        <f>+Cas_Hoy!Q6</f>
        <v>8026</v>
      </c>
      <c r="HE6" s="62">
        <f>+Cas_Hoy!R6</f>
        <v>3531</v>
      </c>
      <c r="HF6" s="62">
        <f>+Cas_Hoy!S6</f>
        <v>5598</v>
      </c>
      <c r="HG6" s="62">
        <f>+Cas_Hoy!T6</f>
        <v>926</v>
      </c>
      <c r="HH6" s="590">
        <f>+Cas_Hoy!U6</f>
        <v>2980</v>
      </c>
      <c r="HI6" s="543">
        <f t="shared" si="151"/>
        <v>0.24991383083248475</v>
      </c>
      <c r="HJ6" s="112">
        <f t="shared" si="152"/>
        <v>0.23287929624932099</v>
      </c>
      <c r="HK6" s="112">
        <f t="shared" si="153"/>
        <v>0.46160205138677868</v>
      </c>
      <c r="HL6" s="112">
        <f t="shared" si="154"/>
        <v>0.3577108760814896</v>
      </c>
      <c r="HM6" s="323">
        <f t="shared" si="68"/>
        <v>0.69895206129412657</v>
      </c>
      <c r="HN6" s="323">
        <f t="shared" si="69"/>
        <v>0.7</v>
      </c>
      <c r="HO6" s="323">
        <f t="shared" si="70"/>
        <v>0.7</v>
      </c>
      <c r="HP6" s="323">
        <f t="shared" si="71"/>
        <v>0.60097604079274425</v>
      </c>
      <c r="HQ6" s="323">
        <f t="shared" si="72"/>
        <v>0.7</v>
      </c>
      <c r="HR6" s="323">
        <f t="shared" si="73"/>
        <v>0.7</v>
      </c>
      <c r="HS6" s="323">
        <f t="shared" si="74"/>
        <v>0.7</v>
      </c>
      <c r="HT6" s="323">
        <f t="shared" si="75"/>
        <v>0.47409242346696839</v>
      </c>
      <c r="HU6" s="323">
        <f t="shared" si="76"/>
        <v>0.46160205138677868</v>
      </c>
      <c r="HV6" s="323">
        <f t="shared" si="77"/>
        <v>0.3577108760814896</v>
      </c>
      <c r="HW6" s="323">
        <f t="shared" si="78"/>
        <v>0.24991383083248475</v>
      </c>
      <c r="HX6" s="323">
        <f t="shared" si="79"/>
        <v>0.23287929624932099</v>
      </c>
      <c r="HY6" s="323">
        <f t="shared" si="80"/>
        <v>0.21901427183942812</v>
      </c>
      <c r="HZ6" s="323">
        <f t="shared" si="81"/>
        <v>0.27681946167239785</v>
      </c>
      <c r="IA6" s="323">
        <f t="shared" si="82"/>
        <v>0.17859107819245593</v>
      </c>
      <c r="IB6" s="327">
        <f t="shared" si="83"/>
        <v>0.30323536599873069</v>
      </c>
      <c r="IC6" s="331">
        <f>+CyF_Tot!B6</f>
        <v>0</v>
      </c>
      <c r="ID6" s="149">
        <f>+CyF_Tot!C6</f>
        <v>307804</v>
      </c>
      <c r="IE6" s="149">
        <f>+CyF_Tot!D6</f>
        <v>327414</v>
      </c>
      <c r="IF6" s="149">
        <f>+CyF_Tot!E6</f>
        <v>342140</v>
      </c>
      <c r="IG6" s="149">
        <f>+CyF_Tot!F6</f>
        <v>0</v>
      </c>
      <c r="IH6" s="149">
        <f>+CyF_Tot!G6</f>
        <v>7387</v>
      </c>
      <c r="II6" s="149">
        <f>+CyF_Tot!H6</f>
        <v>7612</v>
      </c>
      <c r="IJ6" s="149">
        <f>+CyF_Tot!I6</f>
        <v>7753</v>
      </c>
      <c r="IK6" s="204">
        <f t="shared" si="84"/>
        <v>6.7949302357943664E-2</v>
      </c>
      <c r="IL6" s="198">
        <f t="shared" si="85"/>
        <v>6.4122789163642363E-2</v>
      </c>
      <c r="IM6" s="198">
        <f t="shared" si="86"/>
        <v>6.4939853286106394E-2</v>
      </c>
      <c r="IN6" s="198">
        <f t="shared" si="87"/>
        <v>6.2224976476486567E-2</v>
      </c>
      <c r="IO6" s="198">
        <f t="shared" si="88"/>
        <v>6.5133633714673275E-2</v>
      </c>
      <c r="IP6" s="198">
        <f t="shared" si="89"/>
        <v>6.6559350458407759E-2</v>
      </c>
      <c r="IQ6" s="198">
        <f t="shared" si="90"/>
        <v>7.3113420725272021E-2</v>
      </c>
      <c r="IR6" s="198">
        <f t="shared" si="91"/>
        <v>7.6890838542537074E-2</v>
      </c>
      <c r="IS6" s="198">
        <f t="shared" si="92"/>
        <v>6.6701759565307578E-2</v>
      </c>
      <c r="IT6" s="198">
        <f t="shared" si="93"/>
        <v>7.2083393212352784E-2</v>
      </c>
      <c r="IU6" s="198">
        <f t="shared" si="94"/>
        <v>4.8819012331068008E-2</v>
      </c>
      <c r="IV6" s="198">
        <f t="shared" si="95"/>
        <v>5.7295280406132562E-2</v>
      </c>
      <c r="IW6" s="198">
        <f t="shared" si="96"/>
        <v>4.0734857002398844E-2</v>
      </c>
      <c r="IX6" s="198">
        <f t="shared" si="97"/>
        <v>5.4204547597480335E-2</v>
      </c>
      <c r="IY6" s="198">
        <f t="shared" si="98"/>
        <v>2.7607533506781991E-2</v>
      </c>
      <c r="IZ6" s="198">
        <f t="shared" si="99"/>
        <v>4.3763814171071704E-2</v>
      </c>
      <c r="JA6" s="198">
        <f t="shared" si="100"/>
        <v>1.1801748315638405E-2</v>
      </c>
      <c r="JB6" s="198">
        <f t="shared" si="101"/>
        <v>2.472261111974525E-2</v>
      </c>
      <c r="JC6" s="198">
        <f t="shared" si="102"/>
        <v>2.8709415843045658E-3</v>
      </c>
      <c r="JD6" s="99">
        <f t="shared" si="103"/>
        <v>8.4603364626488226E-3</v>
      </c>
      <c r="JE6" s="574">
        <f t="shared" si="104"/>
        <v>0.11528475704684807</v>
      </c>
      <c r="JF6" s="572">
        <f t="shared" si="104"/>
        <v>0.12202250299243993</v>
      </c>
      <c r="JG6" s="572">
        <f t="shared" si="104"/>
        <v>0.15119205908887839</v>
      </c>
      <c r="JH6" s="572">
        <f t="shared" si="104"/>
        <v>0.20058642475112884</v>
      </c>
      <c r="JI6" s="572">
        <f t="shared" si="104"/>
        <v>0.23220309218121885</v>
      </c>
      <c r="JJ6" s="572">
        <f t="shared" si="104"/>
        <v>0.2281139621099337</v>
      </c>
      <c r="JK6" s="572">
        <f t="shared" si="104"/>
        <v>0.20955506553916312</v>
      </c>
      <c r="JL6" s="572">
        <f t="shared" si="104"/>
        <v>0.24995739130434785</v>
      </c>
      <c r="JM6" s="572">
        <f t="shared" si="104"/>
        <v>0.1812880686490857</v>
      </c>
      <c r="JN6" s="572">
        <f t="shared" si="104"/>
        <v>0.16330728174952205</v>
      </c>
      <c r="JO6" s="572">
        <f t="shared" si="105"/>
        <v>0.20144064171123</v>
      </c>
      <c r="JP6" s="572">
        <f t="shared" si="105"/>
        <v>0.25706040268456376</v>
      </c>
      <c r="JQ6" s="572">
        <f t="shared" si="105"/>
        <v>0.25769347826086958</v>
      </c>
      <c r="JR6" s="572">
        <f t="shared" si="105"/>
        <v>0.21904770642201835</v>
      </c>
      <c r="JS6" s="572">
        <f t="shared" si="105"/>
        <v>0.37562852233676974</v>
      </c>
      <c r="JT6" s="572">
        <f t="shared" si="105"/>
        <v>0.25604527296937413</v>
      </c>
      <c r="JU6" s="572">
        <f t="shared" si="105"/>
        <v>0.44416323251417777</v>
      </c>
      <c r="JV6" s="572">
        <f t="shared" si="105"/>
        <v>0.26595342592592586</v>
      </c>
      <c r="JW6" s="572">
        <f t="shared" si="105"/>
        <v>0.58720605326876507</v>
      </c>
      <c r="JX6" s="610">
        <f t="shared" si="105"/>
        <v>0.37766994949494948</v>
      </c>
      <c r="JZ6" s="701">
        <f t="shared" ref="JZ6:JZ33" si="177">+KU6*JZ$4/1000000</f>
        <v>36.809635002966679</v>
      </c>
      <c r="KA6" s="291">
        <f t="shared" si="155"/>
        <v>36.811950167073149</v>
      </c>
      <c r="KB6" s="291">
        <f t="shared" si="156"/>
        <v>0</v>
      </c>
      <c r="KC6" s="291">
        <f t="shared" si="157"/>
        <v>0</v>
      </c>
      <c r="KD6" s="291">
        <f t="shared" si="158"/>
        <v>285.76582404856032</v>
      </c>
      <c r="KE6" s="291">
        <f t="shared" si="159"/>
        <v>291.15521730422591</v>
      </c>
      <c r="KF6" s="291">
        <f t="shared" si="160"/>
        <v>816.80203316568168</v>
      </c>
      <c r="KG6" s="291">
        <f t="shared" si="161"/>
        <v>317.08341191345056</v>
      </c>
      <c r="KH6" s="291">
        <f t="shared" si="162"/>
        <v>1967.1741107769401</v>
      </c>
      <c r="KI6" s="291">
        <f t="shared" si="163"/>
        <v>1041.0163416823409</v>
      </c>
      <c r="KJ6" s="291">
        <f t="shared" si="164"/>
        <v>5264.3109157509152</v>
      </c>
      <c r="KK6" s="291">
        <f t="shared" si="165"/>
        <v>1918.0355181023722</v>
      </c>
      <c r="KL6" s="291">
        <f t="shared" si="166"/>
        <v>10927.312006129974</v>
      </c>
      <c r="KM6" s="291">
        <f t="shared" si="167"/>
        <v>3740.6855033170582</v>
      </c>
      <c r="KN6" s="291">
        <f t="shared" si="168"/>
        <v>13570.879297146423</v>
      </c>
      <c r="KO6" s="291">
        <f t="shared" si="169"/>
        <v>7439.7552042317357</v>
      </c>
      <c r="KP6" s="291">
        <f t="shared" si="170"/>
        <v>10392.814039341009</v>
      </c>
      <c r="KQ6" s="291">
        <f t="shared" si="171"/>
        <v>9327.6445987532552</v>
      </c>
      <c r="KR6" s="291">
        <f t="shared" si="172"/>
        <v>2823.4139297848242</v>
      </c>
      <c r="KS6" s="702">
        <f t="shared" si="173"/>
        <v>5259.8101533376885</v>
      </c>
      <c r="KT6" s="705">
        <f>(SUM(JZ6:KS6)/SUM(JZ$4:KS5))*100000</f>
        <v>165.99711859150759</v>
      </c>
      <c r="KU6" s="616">
        <f t="shared" si="106"/>
        <v>9.5699274599498541</v>
      </c>
      <c r="KV6" s="291">
        <f t="shared" si="107"/>
        <v>10.141010754541906</v>
      </c>
      <c r="KW6" s="291">
        <f t="shared" si="108"/>
        <v>0</v>
      </c>
      <c r="KX6" s="291">
        <f t="shared" si="109"/>
        <v>0</v>
      </c>
      <c r="KY6" s="291">
        <f t="shared" si="110"/>
        <v>79.869014815702243</v>
      </c>
      <c r="KZ6" s="291">
        <f t="shared" si="111"/>
        <v>83.043089593723892</v>
      </c>
      <c r="LA6" s="291">
        <f t="shared" si="112"/>
        <v>253.47866109903012</v>
      </c>
      <c r="LB6" s="291">
        <f t="shared" si="113"/>
        <v>97.256109163639749</v>
      </c>
      <c r="LC6" s="291">
        <f t="shared" si="114"/>
        <v>697.04754059205175</v>
      </c>
      <c r="LD6" s="291">
        <f t="shared" si="115"/>
        <v>356.33257105226363</v>
      </c>
      <c r="LE6" s="291">
        <f t="shared" si="116"/>
        <v>2490.8424908424909</v>
      </c>
      <c r="LF6" s="291">
        <f t="shared" si="117"/>
        <v>845.53399160140737</v>
      </c>
      <c r="LG6" s="291">
        <f t="shared" si="118"/>
        <v>6608.8788851108666</v>
      </c>
      <c r="LH6" s="291">
        <f t="shared" si="119"/>
        <v>1961.4429502021426</v>
      </c>
      <c r="LI6" s="291">
        <f t="shared" si="120"/>
        <v>13708.471222809765</v>
      </c>
      <c r="LJ6" s="291">
        <f t="shared" si="121"/>
        <v>5579.411895811355</v>
      </c>
      <c r="LK6" s="291">
        <f t="shared" si="122"/>
        <v>29147.611438646756</v>
      </c>
      <c r="LL6" s="291">
        <f t="shared" si="123"/>
        <v>14203.424603487731</v>
      </c>
      <c r="LM6" s="291">
        <f t="shared" si="124"/>
        <v>46772.366930917327</v>
      </c>
      <c r="LN6" s="617">
        <f t="shared" si="125"/>
        <v>30436.95476730333</v>
      </c>
      <c r="LO6" s="614">
        <f t="shared" si="126"/>
        <v>29.554320841707057</v>
      </c>
      <c r="LP6" s="291">
        <f t="shared" si="127"/>
        <v>32.023515372972824</v>
      </c>
      <c r="LQ6" s="291">
        <f t="shared" si="128"/>
        <v>989.36177547348029</v>
      </c>
      <c r="LR6" s="291">
        <f t="shared" si="129"/>
        <v>395.64194876515575</v>
      </c>
      <c r="LS6" s="291">
        <f t="shared" si="130"/>
        <v>13563.105845491042</v>
      </c>
      <c r="LT6" s="617">
        <f t="shared" si="131"/>
        <v>7313.2940811899598</v>
      </c>
      <c r="LU6" s="614">
        <f t="shared" si="132"/>
        <v>30.772762279579695</v>
      </c>
      <c r="LV6" s="291">
        <f t="shared" si="133"/>
        <v>679.24491019147297</v>
      </c>
      <c r="LW6" s="617">
        <f t="shared" si="134"/>
        <v>9735.8433277668137</v>
      </c>
      <c r="LY6" s="732"/>
      <c r="LZ6" s="737"/>
      <c r="MA6" s="720"/>
      <c r="MB6" s="743"/>
      <c r="MC6" s="472"/>
    </row>
    <row r="7" spans="1:341" s="22" customFormat="1" ht="18" customHeight="1">
      <c r="A7" s="500" t="s">
        <v>258</v>
      </c>
      <c r="B7" s="530">
        <v>16706015</v>
      </c>
      <c r="C7" s="521">
        <f t="shared" si="174"/>
        <v>1366659</v>
      </c>
      <c r="D7" s="504">
        <f t="shared" si="175"/>
        <v>34064</v>
      </c>
      <c r="E7" s="491">
        <f t="shared" si="0"/>
        <v>6.2531838922706886E-3</v>
      </c>
      <c r="F7" s="207">
        <f t="shared" si="1"/>
        <v>7.3106782197908962E-2</v>
      </c>
      <c r="G7" s="24">
        <f t="shared" ref="G7:G33" si="178">H7/F7</f>
        <v>4.4602983300556653</v>
      </c>
      <c r="H7" s="23">
        <f t="shared" si="2"/>
        <v>0.32607805855307659</v>
      </c>
      <c r="I7" s="31">
        <f t="shared" si="3"/>
        <v>0.36488096385975627</v>
      </c>
      <c r="J7" s="336">
        <f t="shared" si="4"/>
        <v>0.53082500275968891</v>
      </c>
      <c r="K7" s="337">
        <f t="shared" si="5"/>
        <v>3.8412396793036695E-3</v>
      </c>
      <c r="L7" s="338">
        <f t="shared" si="6"/>
        <v>7.2609542753869407</v>
      </c>
      <c r="M7" s="339">
        <f t="shared" si="7"/>
        <v>0.59343101009559973</v>
      </c>
      <c r="N7" s="826"/>
      <c r="O7" s="155"/>
      <c r="P7" s="155"/>
      <c r="Q7" s="155"/>
      <c r="R7" s="155"/>
      <c r="S7" s="156">
        <f t="shared" si="8"/>
        <v>1366659</v>
      </c>
      <c r="T7" s="157">
        <f t="shared" si="9"/>
        <v>8180.6403262537478</v>
      </c>
      <c r="U7" s="156">
        <f t="shared" si="10"/>
        <v>59987</v>
      </c>
      <c r="V7" s="158">
        <f t="shared" si="11"/>
        <v>4.59082309868123E-2</v>
      </c>
      <c r="W7" s="157">
        <f t="shared" si="12"/>
        <v>359.07426157584558</v>
      </c>
      <c r="X7" s="156">
        <f t="shared" si="135"/>
        <v>145336</v>
      </c>
      <c r="Y7" s="158">
        <f t="shared" si="13"/>
        <v>0.11899882340707577</v>
      </c>
      <c r="Z7" s="157">
        <f t="shared" si="136"/>
        <v>869.96210646285181</v>
      </c>
      <c r="AA7" s="156">
        <f t="shared" si="14"/>
        <v>34064</v>
      </c>
      <c r="AB7" s="157">
        <f t="shared" si="15"/>
        <v>2039.0260633669968</v>
      </c>
      <c r="AC7" s="159">
        <f t="shared" si="137"/>
        <v>2.4925017872051477E-2</v>
      </c>
      <c r="AD7" s="156">
        <f t="shared" si="16"/>
        <v>498</v>
      </c>
      <c r="AE7" s="158">
        <f t="shared" si="17"/>
        <v>1.4836441637371149E-2</v>
      </c>
      <c r="AF7" s="157">
        <f t="shared" si="18"/>
        <v>29.809622462328687</v>
      </c>
      <c r="AG7" s="156">
        <f t="shared" si="19"/>
        <v>1900</v>
      </c>
      <c r="AH7" s="158">
        <f t="shared" si="20"/>
        <v>5.9072254694689713E-2</v>
      </c>
      <c r="AI7" s="157">
        <f t="shared" si="21"/>
        <v>113.73149132213757</v>
      </c>
      <c r="AJ7" s="830"/>
      <c r="AK7" s="129">
        <f>AK6+AK8</f>
        <v>1390518.9755180317</v>
      </c>
      <c r="AL7" s="40">
        <f t="shared" ref="AL7:BD7" si="179">AL6+AL8</f>
        <v>1310759.8296723526</v>
      </c>
      <c r="AM7" s="40">
        <f t="shared" si="179"/>
        <v>1294986.0681862901</v>
      </c>
      <c r="AN7" s="40">
        <f t="shared" si="179"/>
        <v>1229974.6839452004</v>
      </c>
      <c r="AO7" s="40">
        <f t="shared" si="179"/>
        <v>1254289.1811089409</v>
      </c>
      <c r="AP7" s="40">
        <f t="shared" si="179"/>
        <v>1238315.2239473509</v>
      </c>
      <c r="AQ7" s="40">
        <f t="shared" si="179"/>
        <v>1216560.1241497677</v>
      </c>
      <c r="AR7" s="40">
        <f t="shared" si="179"/>
        <v>1229650.8743672669</v>
      </c>
      <c r="AS7" s="40">
        <f t="shared" si="179"/>
        <v>1065881.6649974147</v>
      </c>
      <c r="AT7" s="40">
        <f t="shared" si="179"/>
        <v>1109129.8454466537</v>
      </c>
      <c r="AU7" s="40">
        <f t="shared" si="179"/>
        <v>791580.7184090123</v>
      </c>
      <c r="AV7" s="40">
        <f t="shared" si="179"/>
        <v>866315.08794312703</v>
      </c>
      <c r="AW7" s="40">
        <f t="shared" si="179"/>
        <v>605626.04388478876</v>
      </c>
      <c r="AX7" s="40">
        <f t="shared" si="179"/>
        <v>727104.23105013021</v>
      </c>
      <c r="AY7" s="40">
        <f t="shared" si="179"/>
        <v>364024.3657254331</v>
      </c>
      <c r="AZ7" s="40">
        <f t="shared" si="179"/>
        <v>521703.9342412363</v>
      </c>
      <c r="BA7" s="40">
        <f t="shared" si="179"/>
        <v>138500.73581735563</v>
      </c>
      <c r="BB7" s="40">
        <f t="shared" si="179"/>
        <v>261523.45574320277</v>
      </c>
      <c r="BC7" s="40">
        <f t="shared" si="179"/>
        <v>18471.115265691835</v>
      </c>
      <c r="BD7" s="47">
        <f t="shared" si="179"/>
        <v>71098.805630467512</v>
      </c>
      <c r="BE7" s="258">
        <v>2.0000000000000002E-5</v>
      </c>
      <c r="BF7" s="43">
        <v>2.0000000000000002E-5</v>
      </c>
      <c r="BG7" s="53">
        <v>5.0000000000000002E-5</v>
      </c>
      <c r="BH7" s="53">
        <v>4.0000000000000003E-5</v>
      </c>
      <c r="BI7" s="53">
        <v>1.2518952302791728E-4</v>
      </c>
      <c r="BJ7" s="53">
        <v>1.2406223545552731E-4</v>
      </c>
      <c r="BK7" s="53">
        <v>3.4000000000000002E-4</v>
      </c>
      <c r="BL7" s="53">
        <v>1.8000000000000001E-4</v>
      </c>
      <c r="BM7" s="53">
        <v>8.9999999999999998E-4</v>
      </c>
      <c r="BN7" s="53">
        <v>5.0000000000000001E-4</v>
      </c>
      <c r="BO7" s="53">
        <v>3.8E-3</v>
      </c>
      <c r="BP7" s="53">
        <v>2E-3</v>
      </c>
      <c r="BQ7" s="53">
        <v>1.6199999999999999E-2</v>
      </c>
      <c r="BR7" s="53">
        <v>6.1999999999999998E-3</v>
      </c>
      <c r="BS7" s="53">
        <v>6.1100000000000002E-2</v>
      </c>
      <c r="BT7" s="53">
        <v>2.6800000000000001E-2</v>
      </c>
      <c r="BU7" s="53">
        <v>0.1421</v>
      </c>
      <c r="BV7" s="53">
        <v>5.4699999999999999E-2</v>
      </c>
      <c r="BW7" s="53">
        <v>0.27589999999999998</v>
      </c>
      <c r="BX7" s="773">
        <v>0.1051</v>
      </c>
      <c r="BY7" s="53">
        <f t="shared" si="22"/>
        <v>2.0000000000000002E-5</v>
      </c>
      <c r="BZ7" s="53">
        <f t="shared" si="23"/>
        <v>4.5000000000000003E-5</v>
      </c>
      <c r="CA7" s="53">
        <f t="shared" si="24"/>
        <v>1.246258792417223E-4</v>
      </c>
      <c r="CB7" s="53">
        <f t="shared" si="25"/>
        <v>2.6000000000000003E-4</v>
      </c>
      <c r="CC7" s="53">
        <f t="shared" si="26"/>
        <v>6.9999999999999999E-4</v>
      </c>
      <c r="CD7" s="53">
        <f t="shared" si="27"/>
        <v>2.8999999999999998E-3</v>
      </c>
      <c r="CE7" s="53">
        <f t="shared" si="28"/>
        <v>1.12E-2</v>
      </c>
      <c r="CF7" s="53">
        <f t="shared" si="29"/>
        <v>4.3950000000000003E-2</v>
      </c>
      <c r="CG7" s="53">
        <f t="shared" si="30"/>
        <v>9.8400000000000001E-2</v>
      </c>
      <c r="CH7" s="773">
        <f t="shared" si="138"/>
        <v>0.1905</v>
      </c>
      <c r="CI7" s="64">
        <f>+Fall_Hoy!B7</f>
        <v>20</v>
      </c>
      <c r="CJ7" s="61">
        <f>+Fall_Hoy!C7</f>
        <v>14</v>
      </c>
      <c r="CK7" s="61">
        <f>+Fall_Hoy!D7</f>
        <v>28</v>
      </c>
      <c r="CL7" s="61">
        <f>+Fall_Hoy!E7</f>
        <v>23</v>
      </c>
      <c r="CM7" s="61">
        <f>+Fall_Hoy!F7</f>
        <v>120</v>
      </c>
      <c r="CN7" s="61">
        <f>+Fall_Hoy!G7</f>
        <v>86</v>
      </c>
      <c r="CO7" s="61">
        <f>+Fall_Hoy!H7</f>
        <v>303</v>
      </c>
      <c r="CP7" s="61">
        <f>+Fall_Hoy!I7</f>
        <v>182</v>
      </c>
      <c r="CQ7" s="61">
        <f>+Fall_Hoy!J7</f>
        <v>868</v>
      </c>
      <c r="CR7" s="61">
        <f>+Fall_Hoy!K7</f>
        <v>498</v>
      </c>
      <c r="CS7" s="61">
        <f>+Fall_Hoy!L7</f>
        <v>2118</v>
      </c>
      <c r="CT7" s="61">
        <f>+Fall_Hoy!M7</f>
        <v>1031</v>
      </c>
      <c r="CU7" s="61">
        <f>+Fall_Hoy!N7</f>
        <v>4480</v>
      </c>
      <c r="CV7" s="61">
        <f>+Fall_Hoy!O7</f>
        <v>2441</v>
      </c>
      <c r="CW7" s="61">
        <f>+Fall_Hoy!P7</f>
        <v>5539</v>
      </c>
      <c r="CX7" s="61">
        <f>+Fall_Hoy!Q7</f>
        <v>3825</v>
      </c>
      <c r="CY7" s="61">
        <f>+Fall_Hoy!R7</f>
        <v>3831</v>
      </c>
      <c r="CZ7" s="61">
        <f>+Fall_Hoy!S7</f>
        <v>4097</v>
      </c>
      <c r="DA7" s="61">
        <f>+Fall_Hoy!T7</f>
        <v>1074</v>
      </c>
      <c r="DB7" s="253">
        <f>+Fall_Hoy!U7</f>
        <v>2178</v>
      </c>
      <c r="DC7" s="61">
        <f>+Fall_Hoy!W7</f>
        <v>33</v>
      </c>
      <c r="DD7" s="61">
        <f>+Fall_Hoy!X7</f>
        <v>1</v>
      </c>
      <c r="DE7" s="61">
        <f>+Fall_Hoy!Y7</f>
        <v>4</v>
      </c>
      <c r="DF7" s="61">
        <f>+Fall_Hoy!Z7</f>
        <v>17</v>
      </c>
      <c r="DG7" s="61">
        <f>+Fall_Hoy!AA7</f>
        <v>25</v>
      </c>
      <c r="DH7" s="61">
        <f>+Fall_Hoy!AB7</f>
        <v>37</v>
      </c>
      <c r="DI7" s="61">
        <f>+Fall_Hoy!AC7</f>
        <v>76</v>
      </c>
      <c r="DJ7" s="61">
        <f>+Fall_Hoy!AD7</f>
        <v>156</v>
      </c>
      <c r="DK7" s="61">
        <f>+Fall_Hoy!AE7</f>
        <v>483</v>
      </c>
      <c r="DL7" s="270">
        <f>+Fall_Hoy!AF7</f>
        <v>475</v>
      </c>
      <c r="DM7" s="75">
        <f t="shared" si="139"/>
        <v>0.24903460597697566</v>
      </c>
      <c r="DN7" s="76">
        <f t="shared" si="140"/>
        <v>0.27357255951038945</v>
      </c>
      <c r="DO7" s="76">
        <f t="shared" si="141"/>
        <v>0.45662370809329234</v>
      </c>
      <c r="DP7" s="76">
        <f t="shared" si="142"/>
        <v>0.54147625691949863</v>
      </c>
      <c r="DQ7" s="76">
        <f t="shared" si="31"/>
        <v>0.7</v>
      </c>
      <c r="DR7" s="76">
        <f t="shared" si="32"/>
        <v>0.5597932232299746</v>
      </c>
      <c r="DS7" s="76">
        <f t="shared" si="33"/>
        <v>0.7</v>
      </c>
      <c r="DT7" s="76">
        <f t="shared" si="34"/>
        <v>0.7</v>
      </c>
      <c r="DU7" s="76">
        <f t="shared" si="35"/>
        <v>0.7</v>
      </c>
      <c r="DV7" s="76">
        <f t="shared" si="36"/>
        <v>0.7</v>
      </c>
      <c r="DW7" s="76">
        <f t="shared" si="37"/>
        <v>0.7</v>
      </c>
      <c r="DX7" s="76">
        <f t="shared" si="38"/>
        <v>0.5950490845356744</v>
      </c>
      <c r="DY7" s="76">
        <f t="shared" si="39"/>
        <v>0.45662370809329234</v>
      </c>
      <c r="DZ7" s="76">
        <f t="shared" si="40"/>
        <v>0.54147625691949863</v>
      </c>
      <c r="EA7" s="76">
        <f t="shared" si="41"/>
        <v>0.24903460597697566</v>
      </c>
      <c r="EB7" s="76">
        <f t="shared" si="42"/>
        <v>0.27357255951038945</v>
      </c>
      <c r="EC7" s="76">
        <f t="shared" si="43"/>
        <v>0.19465519258171909</v>
      </c>
      <c r="ED7" s="76">
        <f t="shared" si="44"/>
        <v>0.28639668797997381</v>
      </c>
      <c r="EE7" s="76">
        <f t="shared" si="45"/>
        <v>0.21074605922426079</v>
      </c>
      <c r="EF7" s="76">
        <f t="shared" si="46"/>
        <v>0.29146932432318479</v>
      </c>
      <c r="EG7" s="85">
        <f>+'Cas_-14'!B7</f>
        <v>15757</v>
      </c>
      <c r="EH7" s="62">
        <f>+'Cas_-14'!C7</f>
        <v>14495</v>
      </c>
      <c r="EI7" s="62">
        <f>+'Cas_-14'!D7</f>
        <v>39823</v>
      </c>
      <c r="EJ7" s="62">
        <f>+'Cas_-14'!E7</f>
        <v>43187</v>
      </c>
      <c r="EK7" s="62">
        <f>+'Cas_-14'!F7</f>
        <v>129910</v>
      </c>
      <c r="EL7" s="62">
        <f>+'Cas_-14'!G7</f>
        <v>128868</v>
      </c>
      <c r="EM7" s="62">
        <f>+'Cas_-14'!H7</f>
        <v>141683</v>
      </c>
      <c r="EN7" s="62">
        <f>+'Cas_-14'!I7</f>
        <v>133040</v>
      </c>
      <c r="EO7" s="62">
        <f>+'Cas_-14'!J7</f>
        <v>115497</v>
      </c>
      <c r="EP7" s="62">
        <f>+'Cas_-14'!K7</f>
        <v>111599</v>
      </c>
      <c r="EQ7" s="62">
        <f>+'Cas_-14'!L7</f>
        <v>80784</v>
      </c>
      <c r="ER7" s="62">
        <f>+'Cas_-14'!M7</f>
        <v>79047</v>
      </c>
      <c r="ES7" s="62">
        <f>+'Cas_-14'!N7</f>
        <v>47749</v>
      </c>
      <c r="ET7" s="62">
        <f>+'Cas_-14'!O7</f>
        <v>42905</v>
      </c>
      <c r="EU7" s="62">
        <f>+'Cas_-14'!P7</f>
        <v>23854</v>
      </c>
      <c r="EV7" s="62">
        <f>+'Cas_-14'!Q7</f>
        <v>22979</v>
      </c>
      <c r="EW7" s="62">
        <f>+'Cas_-14'!R7</f>
        <v>9434</v>
      </c>
      <c r="EX7" s="62">
        <f>+'Cas_-14'!S7</f>
        <v>13943</v>
      </c>
      <c r="EY7" s="62">
        <f>+'Cas_-14'!T7</f>
        <v>1977</v>
      </c>
      <c r="EZ7" s="86">
        <f>+'Cas_-14'!U7</f>
        <v>6059</v>
      </c>
      <c r="FA7" s="201">
        <f t="shared" si="47"/>
        <v>1.1331740362715869E-2</v>
      </c>
      <c r="FB7" s="90">
        <f t="shared" si="48"/>
        <v>1.1058471332328882E-2</v>
      </c>
      <c r="FC7" s="90">
        <f t="shared" si="49"/>
        <v>3.0751682182785664E-2</v>
      </c>
      <c r="FD7" s="90">
        <f t="shared" si="50"/>
        <v>3.5112104796722894E-2</v>
      </c>
      <c r="FE7" s="90">
        <f t="shared" si="51"/>
        <v>0.10357260666566868</v>
      </c>
      <c r="FF7" s="90">
        <f t="shared" si="52"/>
        <v>0.10406720155568325</v>
      </c>
      <c r="FG7" s="90">
        <f t="shared" si="53"/>
        <v>0.11646197930334083</v>
      </c>
      <c r="FH7" s="90">
        <f t="shared" si="54"/>
        <v>0.10819331142952059</v>
      </c>
      <c r="FI7" s="90">
        <f t="shared" si="55"/>
        <v>0.10835818251952026</v>
      </c>
      <c r="FJ7" s="90">
        <f t="shared" si="56"/>
        <v>0.10061851681131019</v>
      </c>
      <c r="FK7" s="90">
        <f t="shared" si="57"/>
        <v>0.10205402698838686</v>
      </c>
      <c r="FL7" s="90">
        <f t="shared" si="58"/>
        <v>9.124509211501737E-2</v>
      </c>
      <c r="FM7" s="90">
        <f t="shared" si="59"/>
        <v>7.884238216328017E-2</v>
      </c>
      <c r="FN7" s="90">
        <f t="shared" si="60"/>
        <v>5.9008046120201871E-2</v>
      </c>
      <c r="FO7" s="90">
        <f t="shared" si="61"/>
        <v>6.5528580628012076E-2</v>
      </c>
      <c r="FP7" s="90">
        <f t="shared" si="62"/>
        <v>4.4046054652473625E-2</v>
      </c>
      <c r="FQ7" s="90">
        <f t="shared" si="63"/>
        <v>6.8115161586151066E-2</v>
      </c>
      <c r="FR7" s="90">
        <f t="shared" si="64"/>
        <v>5.3314529514671999E-2</v>
      </c>
      <c r="FS7" s="90">
        <f t="shared" si="65"/>
        <v>0.10703197785095689</v>
      </c>
      <c r="FT7" s="99">
        <f t="shared" si="66"/>
        <v>8.5219434367032124E-2</v>
      </c>
      <c r="FU7" s="119">
        <f>+GI7</f>
        <v>3.8003967671858692</v>
      </c>
      <c r="FV7" s="120">
        <f t="shared" si="144"/>
        <v>6.2110570780719314</v>
      </c>
      <c r="FW7" s="120">
        <f t="shared" si="145"/>
        <v>5.7916021252077154</v>
      </c>
      <c r="FX7" s="120">
        <f t="shared" si="176"/>
        <v>9.1763122577637759</v>
      </c>
      <c r="FY7" s="120">
        <f t="shared" si="146"/>
        <v>6.7585438132265301</v>
      </c>
      <c r="FZ7" s="120">
        <f t="shared" si="146"/>
        <v>5.3791513066722176</v>
      </c>
      <c r="GA7" s="120">
        <f t="shared" si="146"/>
        <v>6.0105452799901</v>
      </c>
      <c r="GB7" s="120">
        <f t="shared" si="146"/>
        <v>6.4699008723473153</v>
      </c>
      <c r="GC7" s="120">
        <f t="shared" si="146"/>
        <v>6.460056672452013</v>
      </c>
      <c r="GD7" s="120">
        <f t="shared" si="146"/>
        <v>6.9569699711705084</v>
      </c>
      <c r="GE7" s="120">
        <f t="shared" si="146"/>
        <v>6.8591119885906684</v>
      </c>
      <c r="GF7" s="120">
        <f t="shared" si="146"/>
        <v>6.5214366136602271</v>
      </c>
      <c r="GG7" s="120">
        <f t="shared" si="146"/>
        <v>5.7916021252077154</v>
      </c>
      <c r="GH7" s="120">
        <f t="shared" si="146"/>
        <v>9.1763122577637759</v>
      </c>
      <c r="GI7" s="120">
        <f t="shared" si="146"/>
        <v>3.8003967671858692</v>
      </c>
      <c r="GJ7" s="120">
        <f t="shared" si="146"/>
        <v>6.2110570780719314</v>
      </c>
      <c r="GK7" s="120">
        <f t="shared" si="147"/>
        <v>2.8577366337966041</v>
      </c>
      <c r="GL7" s="120">
        <f t="shared" si="148"/>
        <v>5.371831854976012</v>
      </c>
      <c r="GM7" s="120">
        <f t="shared" si="149"/>
        <v>1.9690008860503989</v>
      </c>
      <c r="GN7" s="121">
        <f t="shared" si="150"/>
        <v>3.4202212967977901</v>
      </c>
      <c r="GO7" s="85">
        <f>+Cas_Hoy!B7</f>
        <v>17154</v>
      </c>
      <c r="GP7" s="62">
        <f>+Cas_Hoy!C7</f>
        <v>15766</v>
      </c>
      <c r="GQ7" s="62">
        <f>+Cas_Hoy!D7</f>
        <v>44930</v>
      </c>
      <c r="GR7" s="62">
        <f>+Cas_Hoy!E7</f>
        <v>48489</v>
      </c>
      <c r="GS7" s="62">
        <f>+Cas_Hoy!F7</f>
        <v>144808</v>
      </c>
      <c r="GT7" s="62">
        <f>+Cas_Hoy!G7</f>
        <v>143666</v>
      </c>
      <c r="GU7" s="62">
        <f>+Cas_Hoy!H7</f>
        <v>158865</v>
      </c>
      <c r="GV7" s="62">
        <f>+Cas_Hoy!I7</f>
        <v>148820</v>
      </c>
      <c r="GW7" s="62">
        <f>+Cas_Hoy!J7</f>
        <v>130415</v>
      </c>
      <c r="GX7" s="62">
        <f>+Cas_Hoy!K7</f>
        <v>125711</v>
      </c>
      <c r="GY7" s="62">
        <f>+Cas_Hoy!L7</f>
        <v>91002</v>
      </c>
      <c r="GZ7" s="62">
        <f>+Cas_Hoy!M7</f>
        <v>88980</v>
      </c>
      <c r="HA7" s="62">
        <f>+Cas_Hoy!N7</f>
        <v>53978</v>
      </c>
      <c r="HB7" s="62">
        <f>+Cas_Hoy!O7</f>
        <v>48562</v>
      </c>
      <c r="HC7" s="62">
        <f>+Cas_Hoy!P7</f>
        <v>26454</v>
      </c>
      <c r="HD7" s="62">
        <f>+Cas_Hoy!Q7</f>
        <v>25647</v>
      </c>
      <c r="HE7" s="62">
        <f>+Cas_Hoy!R7</f>
        <v>10076</v>
      </c>
      <c r="HF7" s="62">
        <f>+Cas_Hoy!S7</f>
        <v>14853</v>
      </c>
      <c r="HG7" s="62">
        <f>+Cas_Hoy!T7</f>
        <v>2093</v>
      </c>
      <c r="HH7" s="590">
        <f>+Cas_Hoy!U7</f>
        <v>6365</v>
      </c>
      <c r="HI7" s="543">
        <f t="shared" si="151"/>
        <v>0.27617848019262659</v>
      </c>
      <c r="HJ7" s="112">
        <f t="shared" si="152"/>
        <v>0.30533597779550709</v>
      </c>
      <c r="HK7" s="112">
        <f t="shared" si="153"/>
        <v>0.51619163784497535</v>
      </c>
      <c r="HL7" s="112">
        <f t="shared" si="154"/>
        <v>0.61286959535076779</v>
      </c>
      <c r="HM7" s="323">
        <f t="shared" si="68"/>
        <v>0.7</v>
      </c>
      <c r="HN7" s="323">
        <f t="shared" si="69"/>
        <v>0.62407465940774687</v>
      </c>
      <c r="HO7" s="323">
        <f t="shared" si="70"/>
        <v>0.7</v>
      </c>
      <c r="HP7" s="323">
        <f t="shared" si="71"/>
        <v>0.7</v>
      </c>
      <c r="HQ7" s="323">
        <f t="shared" si="72"/>
        <v>0.7</v>
      </c>
      <c r="HR7" s="323">
        <f t="shared" si="73"/>
        <v>0.7</v>
      </c>
      <c r="HS7" s="323">
        <f t="shared" si="74"/>
        <v>0.7</v>
      </c>
      <c r="HT7" s="323">
        <f t="shared" si="75"/>
        <v>0.66982260606960808</v>
      </c>
      <c r="HU7" s="323">
        <f t="shared" si="76"/>
        <v>0.51619163784497535</v>
      </c>
      <c r="HV7" s="323">
        <f t="shared" si="77"/>
        <v>0.61286959535076779</v>
      </c>
      <c r="HW7" s="323">
        <f t="shared" si="78"/>
        <v>0.27617848019262659</v>
      </c>
      <c r="HX7" s="323">
        <f t="shared" si="79"/>
        <v>0.30533597779550709</v>
      </c>
      <c r="HY7" s="323">
        <f t="shared" si="80"/>
        <v>0.20790181476080155</v>
      </c>
      <c r="HZ7" s="323">
        <f t="shared" si="81"/>
        <v>0.30508857538309914</v>
      </c>
      <c r="IA7" s="323">
        <f t="shared" si="82"/>
        <v>0.22311153361475861</v>
      </c>
      <c r="IB7" s="327">
        <f t="shared" si="83"/>
        <v>0.30618951135782652</v>
      </c>
      <c r="IC7" s="331">
        <f>+CyF_Tot!B7</f>
        <v>0</v>
      </c>
      <c r="ID7" s="149">
        <f>+CyF_Tot!C7</f>
        <v>1221323</v>
      </c>
      <c r="IE7" s="149">
        <f>+CyF_Tot!D7</f>
        <v>1306672</v>
      </c>
      <c r="IF7" s="149">
        <f>+CyF_Tot!E7</f>
        <v>1366659</v>
      </c>
      <c r="IG7" s="149">
        <f>+CyF_Tot!F7</f>
        <v>0</v>
      </c>
      <c r="IH7" s="149">
        <f>+CyF_Tot!G7</f>
        <v>32164</v>
      </c>
      <c r="II7" s="149">
        <f>+CyF_Tot!H7</f>
        <v>33566</v>
      </c>
      <c r="IJ7" s="149">
        <f>+CyF_Tot!I7</f>
        <v>34064</v>
      </c>
      <c r="IK7" s="204">
        <f t="shared" si="84"/>
        <v>8.3234629893366649E-2</v>
      </c>
      <c r="IL7" s="198">
        <f t="shared" si="85"/>
        <v>7.8460352733572464E-2</v>
      </c>
      <c r="IM7" s="198">
        <f t="shared" si="86"/>
        <v>7.7516156198009528E-2</v>
      </c>
      <c r="IN7" s="198">
        <f t="shared" si="87"/>
        <v>7.3624660575559192E-2</v>
      </c>
      <c r="IO7" s="198">
        <f t="shared" si="88"/>
        <v>7.5080094271969752E-2</v>
      </c>
      <c r="IP7" s="198">
        <f t="shared" si="89"/>
        <v>7.4123914287599457E-2</v>
      </c>
      <c r="IQ7" s="198">
        <f t="shared" si="90"/>
        <v>7.2821682738209423E-2</v>
      </c>
      <c r="IR7" s="198">
        <f t="shared" si="91"/>
        <v>7.3605277761768256E-2</v>
      </c>
      <c r="IS7" s="198">
        <f t="shared" si="92"/>
        <v>6.3802269122673158E-2</v>
      </c>
      <c r="IT7" s="198">
        <f t="shared" si="93"/>
        <v>6.639104810133678E-2</v>
      </c>
      <c r="IU7" s="198">
        <f t="shared" si="94"/>
        <v>4.7382976635003161E-2</v>
      </c>
      <c r="IV7" s="198">
        <f t="shared" si="95"/>
        <v>5.185647731928452E-2</v>
      </c>
      <c r="IW7" s="198">
        <f t="shared" si="96"/>
        <v>3.6251975344496506E-2</v>
      </c>
      <c r="IX7" s="198">
        <f t="shared" si="97"/>
        <v>4.3523499233667051E-2</v>
      </c>
      <c r="IY7" s="198">
        <f t="shared" si="98"/>
        <v>2.1790017890288803E-2</v>
      </c>
      <c r="IZ7" s="198">
        <f t="shared" si="99"/>
        <v>3.1228508668359051E-2</v>
      </c>
      <c r="JA7" s="198">
        <f t="shared" si="100"/>
        <v>8.2904711756427631E-3</v>
      </c>
      <c r="JB7" s="198">
        <f t="shared" si="101"/>
        <v>1.5654448756522891E-2</v>
      </c>
      <c r="JC7" s="198">
        <f t="shared" si="102"/>
        <v>1.1056565713422283E-3</v>
      </c>
      <c r="JD7" s="99">
        <f t="shared" si="103"/>
        <v>4.255880629250453E-3</v>
      </c>
      <c r="JE7" s="574">
        <f t="shared" si="104"/>
        <v>4.878888164862405E-2</v>
      </c>
      <c r="JF7" s="572">
        <f t="shared" si="104"/>
        <v>4.301982762931314E-2</v>
      </c>
      <c r="JG7" s="572">
        <f t="shared" si="104"/>
        <v>7.2362809741121387E-2</v>
      </c>
      <c r="JH7" s="572">
        <f t="shared" si="104"/>
        <v>6.7849531712881425E-2</v>
      </c>
      <c r="JI7" s="572">
        <f t="shared" si="104"/>
        <v>0.14796086666524097</v>
      </c>
      <c r="JJ7" s="572">
        <f t="shared" si="104"/>
        <v>0.18590293207770808</v>
      </c>
      <c r="JK7" s="572">
        <f t="shared" si="104"/>
        <v>0.1663742561476298</v>
      </c>
      <c r="JL7" s="572">
        <f t="shared" si="104"/>
        <v>0.15456187347074371</v>
      </c>
      <c r="JM7" s="572">
        <f t="shared" si="104"/>
        <v>0.15479740359931468</v>
      </c>
      <c r="JN7" s="572">
        <f t="shared" si="104"/>
        <v>0.14374073830187173</v>
      </c>
      <c r="JO7" s="572">
        <f t="shared" si="105"/>
        <v>0.14579146712626695</v>
      </c>
      <c r="JP7" s="572">
        <f t="shared" si="105"/>
        <v>0.15334044616876819</v>
      </c>
      <c r="JQ7" s="572">
        <f t="shared" si="105"/>
        <v>0.17266379464285711</v>
      </c>
      <c r="JR7" s="572">
        <f t="shared" si="105"/>
        <v>0.1089762392462106</v>
      </c>
      <c r="JS7" s="572">
        <f t="shared" si="105"/>
        <v>0.26313042065354758</v>
      </c>
      <c r="JT7" s="572">
        <f t="shared" si="105"/>
        <v>0.16100318954248369</v>
      </c>
      <c r="JU7" s="572">
        <f t="shared" si="105"/>
        <v>0.34992727747324454</v>
      </c>
      <c r="JV7" s="572">
        <f t="shared" si="105"/>
        <v>0.18615623627044181</v>
      </c>
      <c r="JW7" s="572">
        <f t="shared" si="105"/>
        <v>0.50787178770949704</v>
      </c>
      <c r="JX7" s="610">
        <f t="shared" si="105"/>
        <v>0.29237874196510566</v>
      </c>
      <c r="JZ7" s="701">
        <f t="shared" si="177"/>
        <v>55.323027843860181</v>
      </c>
      <c r="KA7" s="291">
        <f t="shared" si="155"/>
        <v>38.771490283390342</v>
      </c>
      <c r="KB7" s="291">
        <f t="shared" si="156"/>
        <v>78.498401254905644</v>
      </c>
      <c r="KC7" s="291">
        <f t="shared" si="157"/>
        <v>64.462734912300462</v>
      </c>
      <c r="KD7" s="291">
        <f t="shared" si="158"/>
        <v>342.30680330065667</v>
      </c>
      <c r="KE7" s="291">
        <f t="shared" si="159"/>
        <v>243.49402976638183</v>
      </c>
      <c r="KF7" s="291">
        <f t="shared" si="160"/>
        <v>802.57283681920228</v>
      </c>
      <c r="KG7" s="291">
        <f t="shared" si="161"/>
        <v>482.55430738040025</v>
      </c>
      <c r="KH7" s="291">
        <f t="shared" si="162"/>
        <v>2298.2175380659555</v>
      </c>
      <c r="KI7" s="291">
        <f t="shared" si="163"/>
        <v>1311.7436682213747</v>
      </c>
      <c r="KJ7" s="291">
        <f t="shared" si="164"/>
        <v>5654.9141280208269</v>
      </c>
      <c r="KK7" s="291">
        <f t="shared" si="165"/>
        <v>2699.6555797646888</v>
      </c>
      <c r="KL7" s="291">
        <f t="shared" si="166"/>
        <v>12230.917072993543</v>
      </c>
      <c r="KM7" s="291">
        <f t="shared" si="167"/>
        <v>6402.4563057164269</v>
      </c>
      <c r="KN7" s="291">
        <f t="shared" si="168"/>
        <v>15063.291288407549</v>
      </c>
      <c r="KO7" s="291">
        <f t="shared" si="169"/>
        <v>9776.3681951487542</v>
      </c>
      <c r="KP7" s="291">
        <f t="shared" si="170"/>
        <v>9862.5735808461231</v>
      </c>
      <c r="KQ7" s="291">
        <f t="shared" si="171"/>
        <v>10288.077749484733</v>
      </c>
      <c r="KR7" s="291">
        <f t="shared" si="172"/>
        <v>3509.9131301735029</v>
      </c>
      <c r="KS7" s="702">
        <f t="shared" si="173"/>
        <v>5293.7623447040332</v>
      </c>
      <c r="KT7" s="705">
        <f>(SUM(JZ7:KS7)/SUM(JZ$4:KS6))*100000</f>
        <v>189.97417292160708</v>
      </c>
      <c r="KU7" s="616">
        <f t="shared" si="106"/>
        <v>14.383119074336319</v>
      </c>
      <c r="KV7" s="291">
        <f t="shared" si="107"/>
        <v>10.680827778723998</v>
      </c>
      <c r="KW7" s="291">
        <f t="shared" si="108"/>
        <v>21.621854232930684</v>
      </c>
      <c r="KX7" s="291">
        <f t="shared" si="109"/>
        <v>18.699571869419653</v>
      </c>
      <c r="KY7" s="291">
        <f t="shared" si="110"/>
        <v>95.671717341853906</v>
      </c>
      <c r="KZ7" s="291">
        <f t="shared" si="111"/>
        <v>69.449198666765682</v>
      </c>
      <c r="LA7" s="291">
        <f t="shared" si="112"/>
        <v>249.06290612785071</v>
      </c>
      <c r="LB7" s="291">
        <f t="shared" si="113"/>
        <v>148.0094909814548</v>
      </c>
      <c r="LC7" s="291">
        <f t="shared" si="114"/>
        <v>814.34931147080511</v>
      </c>
      <c r="LD7" s="291">
        <f t="shared" si="115"/>
        <v>449.00063057941804</v>
      </c>
      <c r="LE7" s="291">
        <f t="shared" si="116"/>
        <v>2675.6589072267202</v>
      </c>
      <c r="LF7" s="291">
        <f t="shared" si="117"/>
        <v>1190.0981690713488</v>
      </c>
      <c r="LG7" s="291">
        <f t="shared" si="118"/>
        <v>7397.3040711113354</v>
      </c>
      <c r="LH7" s="291">
        <f t="shared" si="119"/>
        <v>3357.1527929008917</v>
      </c>
      <c r="LI7" s="291">
        <f t="shared" si="120"/>
        <v>15216.014425193212</v>
      </c>
      <c r="LJ7" s="291">
        <f t="shared" si="121"/>
        <v>7331.7445948784371</v>
      </c>
      <c r="LK7" s="291">
        <f t="shared" si="122"/>
        <v>27660.50286586228</v>
      </c>
      <c r="LL7" s="291">
        <f t="shared" si="123"/>
        <v>15665.898832504567</v>
      </c>
      <c r="LM7" s="291">
        <f t="shared" si="124"/>
        <v>58144.83773997354</v>
      </c>
      <c r="LN7" s="617">
        <f t="shared" si="125"/>
        <v>30633.425986366721</v>
      </c>
      <c r="LO7" s="614">
        <f t="shared" si="126"/>
        <v>42.641820971744487</v>
      </c>
      <c r="LP7" s="291">
        <f t="shared" si="127"/>
        <v>32.547864818327895</v>
      </c>
      <c r="LQ7" s="291">
        <f t="shared" si="128"/>
        <v>1069.9336104128624</v>
      </c>
      <c r="LR7" s="291">
        <f t="shared" si="129"/>
        <v>533.83739601761602</v>
      </c>
      <c r="LS7" s="291">
        <f t="shared" si="130"/>
        <v>13246.675945153513</v>
      </c>
      <c r="LT7" s="617">
        <f t="shared" si="131"/>
        <v>7930.1623318622987</v>
      </c>
      <c r="LU7" s="614">
        <f t="shared" si="132"/>
        <v>37.699945926921323</v>
      </c>
      <c r="LV7" s="291">
        <f t="shared" si="133"/>
        <v>796.29013962138856</v>
      </c>
      <c r="LW7" s="617">
        <f t="shared" si="134"/>
        <v>10141.97402000771</v>
      </c>
      <c r="LY7" s="732"/>
      <c r="LZ7" s="737"/>
      <c r="MA7" s="720"/>
      <c r="MB7" s="743"/>
      <c r="MC7" s="472"/>
    </row>
    <row r="8" spans="1:341" s="22" customFormat="1" ht="18" customHeight="1">
      <c r="A8" s="500" t="s">
        <v>337</v>
      </c>
      <c r="B8" s="530">
        <v>13630369</v>
      </c>
      <c r="C8" s="521">
        <f t="shared" si="174"/>
        <v>1024519</v>
      </c>
      <c r="D8" s="504">
        <f t="shared" si="175"/>
        <v>26311</v>
      </c>
      <c r="E8" s="491">
        <f t="shared" si="0"/>
        <v>5.6275172009544686E-3</v>
      </c>
      <c r="F8" s="207">
        <f t="shared" si="1"/>
        <v>6.7020856148501923E-2</v>
      </c>
      <c r="G8" s="24">
        <f t="shared" si="178"/>
        <v>5.1180313162534983</v>
      </c>
      <c r="H8" s="23">
        <f t="shared" si="2"/>
        <v>0.34301484061015364</v>
      </c>
      <c r="I8" s="31">
        <f t="shared" si="3"/>
        <v>0.38469393793350115</v>
      </c>
      <c r="J8" s="336">
        <f t="shared" si="4"/>
        <v>0.5443010286301645</v>
      </c>
      <c r="K8" s="337">
        <f t="shared" si="5"/>
        <v>3.5464234204633264E-3</v>
      </c>
      <c r="L8" s="338">
        <f t="shared" si="6"/>
        <v>8.1213678832172143</v>
      </c>
      <c r="M8" s="339">
        <f t="shared" si="7"/>
        <v>0.60981301294457424</v>
      </c>
      <c r="N8" s="826"/>
      <c r="O8" s="155" t="s">
        <v>230</v>
      </c>
      <c r="P8" s="155" t="s">
        <v>223</v>
      </c>
      <c r="Q8" s="155" t="s">
        <v>224</v>
      </c>
      <c r="R8" s="155" t="s">
        <v>225</v>
      </c>
      <c r="S8" s="156">
        <f t="shared" si="8"/>
        <v>1024519</v>
      </c>
      <c r="T8" s="157">
        <f t="shared" si="9"/>
        <v>7516.4436120548171</v>
      </c>
      <c r="U8" s="156">
        <f t="shared" si="10"/>
        <v>45261</v>
      </c>
      <c r="V8" s="158">
        <f t="shared" si="11"/>
        <v>4.6219688784773776E-2</v>
      </c>
      <c r="W8" s="157">
        <f t="shared" si="12"/>
        <v>332.05997577908568</v>
      </c>
      <c r="X8" s="156">
        <f t="shared" si="135"/>
        <v>111000</v>
      </c>
      <c r="Y8" s="158">
        <f t="shared" si="13"/>
        <v>0.12150814597178602</v>
      </c>
      <c r="Z8" s="157">
        <f t="shared" si="136"/>
        <v>814.35799720462444</v>
      </c>
      <c r="AA8" s="156">
        <f t="shared" si="14"/>
        <v>26311</v>
      </c>
      <c r="AB8" s="157">
        <f t="shared" si="15"/>
        <v>1930.3219157162951</v>
      </c>
      <c r="AC8" s="159">
        <f t="shared" si="137"/>
        <v>2.5681319721742594E-2</v>
      </c>
      <c r="AD8" s="156">
        <f t="shared" si="16"/>
        <v>357</v>
      </c>
      <c r="AE8" s="158">
        <f t="shared" si="17"/>
        <v>1.3755105186098482E-2</v>
      </c>
      <c r="AF8" s="157">
        <f t="shared" si="18"/>
        <v>26.191513964148733</v>
      </c>
      <c r="AG8" s="156">
        <f t="shared" si="19"/>
        <v>1534</v>
      </c>
      <c r="AH8" s="158">
        <f t="shared" si="20"/>
        <v>6.1912257335432055E-2</v>
      </c>
      <c r="AI8" s="157">
        <f t="shared" si="21"/>
        <v>112.54280790197242</v>
      </c>
      <c r="AJ8" s="830"/>
      <c r="AK8" s="129">
        <f>AK40+AK42+AK49+AK50+AK53+AK54+AK55+AK71+AK72+AK73+AK74+AK75+AK76+AK85+AK90+AK91+AK96+AK97+AK98+AK101+AK102+AK103+AK110+AK111+AK114+AK116+AK118+AK121+AK122+AK131+AK133+AK136+AK149+AK150+AK151+AK154+AK159+AK164+AK166+AK169</f>
        <v>1181530.9755180317</v>
      </c>
      <c r="AL8" s="40">
        <f t="shared" ref="AL8:BD8" si="180">AL40+AL42+AL49+AL50+AL53+AL54+AL55+AL71+AL72+AL73+AL74+AL75+AL76+AL85+AL90+AL91+AL96+AL97+AL98+AL101+AL102+AL103+AL110+AL111+AL114+AL116+AL118+AL121+AL122+AL131+AL133+AL136+AL149+AL150+AL151+AL154+AL159+AL164+AL166+AL169</f>
        <v>1113540.8296723526</v>
      </c>
      <c r="AM8" s="40">
        <f t="shared" si="180"/>
        <v>1095254.0681862901</v>
      </c>
      <c r="AN8" s="40">
        <f t="shared" si="180"/>
        <v>1038592.6839452005</v>
      </c>
      <c r="AO8" s="40">
        <f t="shared" si="180"/>
        <v>1053961.1811089409</v>
      </c>
      <c r="AP8" s="40">
        <f t="shared" si="180"/>
        <v>1033602.223947351</v>
      </c>
      <c r="AQ8" s="40">
        <f t="shared" si="180"/>
        <v>991689.12414976757</v>
      </c>
      <c r="AR8" s="40">
        <f t="shared" si="180"/>
        <v>993161.87436726678</v>
      </c>
      <c r="AS8" s="40">
        <f t="shared" si="180"/>
        <v>860730.6649974148</v>
      </c>
      <c r="AT8" s="40">
        <f t="shared" si="180"/>
        <v>887426.84544665378</v>
      </c>
      <c r="AU8" s="40">
        <f t="shared" si="180"/>
        <v>641430.7184090123</v>
      </c>
      <c r="AV8" s="40">
        <f t="shared" si="180"/>
        <v>690095.08794312703</v>
      </c>
      <c r="AW8" s="40">
        <f t="shared" si="180"/>
        <v>480340.04388478876</v>
      </c>
      <c r="AX8" s="40">
        <f t="shared" si="180"/>
        <v>560390.23105013021</v>
      </c>
      <c r="AY8" s="40">
        <f t="shared" si="180"/>
        <v>279113.3657254331</v>
      </c>
      <c r="AZ8" s="40">
        <f t="shared" si="180"/>
        <v>387101.9342412363</v>
      </c>
      <c r="BA8" s="40">
        <f t="shared" si="180"/>
        <v>102202.73581735561</v>
      </c>
      <c r="BB8" s="40">
        <f t="shared" si="180"/>
        <v>185485.45574320277</v>
      </c>
      <c r="BC8" s="40">
        <f t="shared" si="180"/>
        <v>9641.115265691833</v>
      </c>
      <c r="BD8" s="47">
        <f t="shared" si="180"/>
        <v>45077.805630467512</v>
      </c>
      <c r="BE8" s="258">
        <v>2.0000000000000002E-5</v>
      </c>
      <c r="BF8" s="43">
        <v>2.0000000000000002E-5</v>
      </c>
      <c r="BG8" s="53">
        <v>5.0000000000000002E-5</v>
      </c>
      <c r="BH8" s="53">
        <v>4.0000000000000003E-5</v>
      </c>
      <c r="BI8" s="53">
        <v>1.2518952302791728E-4</v>
      </c>
      <c r="BJ8" s="53">
        <v>1.2406223545552731E-4</v>
      </c>
      <c r="BK8" s="53">
        <v>3.4000000000000002E-4</v>
      </c>
      <c r="BL8" s="53">
        <v>1.8000000000000001E-4</v>
      </c>
      <c r="BM8" s="53">
        <v>8.9999999999999998E-4</v>
      </c>
      <c r="BN8" s="53">
        <v>5.0000000000000001E-4</v>
      </c>
      <c r="BO8" s="53">
        <v>3.8E-3</v>
      </c>
      <c r="BP8" s="53">
        <v>2E-3</v>
      </c>
      <c r="BQ8" s="53">
        <v>1.6199999999999999E-2</v>
      </c>
      <c r="BR8" s="53">
        <v>6.1999999999999998E-3</v>
      </c>
      <c r="BS8" s="53">
        <v>6.1100000000000002E-2</v>
      </c>
      <c r="BT8" s="53">
        <v>2.6800000000000001E-2</v>
      </c>
      <c r="BU8" s="53">
        <v>0.1421</v>
      </c>
      <c r="BV8" s="53">
        <v>5.4699999999999999E-2</v>
      </c>
      <c r="BW8" s="53">
        <v>0.27589999999999998</v>
      </c>
      <c r="BX8" s="773">
        <v>0.1051</v>
      </c>
      <c r="BY8" s="53">
        <f t="shared" si="22"/>
        <v>2.0000000000000002E-5</v>
      </c>
      <c r="BZ8" s="53">
        <f t="shared" si="23"/>
        <v>4.5000000000000003E-5</v>
      </c>
      <c r="CA8" s="53">
        <f t="shared" si="24"/>
        <v>1.246258792417223E-4</v>
      </c>
      <c r="CB8" s="53">
        <f t="shared" si="25"/>
        <v>2.6000000000000003E-4</v>
      </c>
      <c r="CC8" s="53">
        <f t="shared" si="26"/>
        <v>6.9999999999999999E-4</v>
      </c>
      <c r="CD8" s="53">
        <f t="shared" si="27"/>
        <v>2.8999999999999998E-3</v>
      </c>
      <c r="CE8" s="53">
        <f t="shared" si="28"/>
        <v>1.12E-2</v>
      </c>
      <c r="CF8" s="53">
        <f t="shared" si="29"/>
        <v>4.3950000000000003E-2</v>
      </c>
      <c r="CG8" s="53">
        <f t="shared" si="30"/>
        <v>9.8400000000000001E-2</v>
      </c>
      <c r="CH8" s="773">
        <f t="shared" si="138"/>
        <v>0.1905</v>
      </c>
      <c r="CI8" s="64">
        <f>+Fall_Hoy!B8</f>
        <v>18</v>
      </c>
      <c r="CJ8" s="61">
        <f>+Fall_Hoy!C8</f>
        <v>12</v>
      </c>
      <c r="CK8" s="61">
        <f>+Fall_Hoy!D8</f>
        <v>28</v>
      </c>
      <c r="CL8" s="61">
        <f>+Fall_Hoy!E8</f>
        <v>23</v>
      </c>
      <c r="CM8" s="61">
        <f>+Fall_Hoy!F8</f>
        <v>104</v>
      </c>
      <c r="CN8" s="61">
        <f>+Fall_Hoy!G8</f>
        <v>69</v>
      </c>
      <c r="CO8" s="61">
        <f>+Fall_Hoy!H8</f>
        <v>246</v>
      </c>
      <c r="CP8" s="61">
        <f>+Fall_Hoy!I8</f>
        <v>159</v>
      </c>
      <c r="CQ8" s="61">
        <f>+Fall_Hoy!J8</f>
        <v>725</v>
      </c>
      <c r="CR8" s="61">
        <f>+Fall_Hoy!K8</f>
        <v>419</v>
      </c>
      <c r="CS8" s="61">
        <f>+Fall_Hoy!L8</f>
        <v>1744</v>
      </c>
      <c r="CT8" s="61">
        <f>+Fall_Hoy!M8</f>
        <v>882</v>
      </c>
      <c r="CU8" s="61">
        <f>+Fall_Hoy!N8</f>
        <v>3652</v>
      </c>
      <c r="CV8" s="61">
        <f>+Fall_Hoy!O8</f>
        <v>2114</v>
      </c>
      <c r="CW8" s="61">
        <f>+Fall_Hoy!P8</f>
        <v>4375</v>
      </c>
      <c r="CX8" s="61">
        <f>+Fall_Hoy!Q8</f>
        <v>3074</v>
      </c>
      <c r="CY8" s="61">
        <f>+Fall_Hoy!R8</f>
        <v>2773</v>
      </c>
      <c r="CZ8" s="61">
        <f>+Fall_Hoy!S8</f>
        <v>3017</v>
      </c>
      <c r="DA8" s="61">
        <f>+Fall_Hoy!T8</f>
        <v>661</v>
      </c>
      <c r="DB8" s="253">
        <f>+Fall_Hoy!U8</f>
        <v>1386</v>
      </c>
      <c r="DC8" s="61">
        <f>+Fall_Hoy!W8</f>
        <v>25</v>
      </c>
      <c r="DD8" s="61">
        <f>+Fall_Hoy!X8</f>
        <v>1</v>
      </c>
      <c r="DE8" s="61">
        <f>+Fall_Hoy!Y8</f>
        <v>2</v>
      </c>
      <c r="DF8" s="61">
        <f>+Fall_Hoy!Z8</f>
        <v>8</v>
      </c>
      <c r="DG8" s="61">
        <f>+Fall_Hoy!AA8</f>
        <v>15</v>
      </c>
      <c r="DH8" s="61">
        <f>+Fall_Hoy!AB8</f>
        <v>29</v>
      </c>
      <c r="DI8" s="61">
        <f>+Fall_Hoy!AC8</f>
        <v>56</v>
      </c>
      <c r="DJ8" s="61">
        <f>+Fall_Hoy!AD8</f>
        <v>99</v>
      </c>
      <c r="DK8" s="61">
        <f>+Fall_Hoy!AE8</f>
        <v>325</v>
      </c>
      <c r="DL8" s="270">
        <f>+Fall_Hoy!AF8</f>
        <v>270</v>
      </c>
      <c r="DM8" s="75">
        <f t="shared" si="139"/>
        <v>0.25654066332797648</v>
      </c>
      <c r="DN8" s="76">
        <f t="shared" si="140"/>
        <v>0.29630823922939409</v>
      </c>
      <c r="DO8" s="76">
        <f t="shared" si="141"/>
        <v>0.46931772946147043</v>
      </c>
      <c r="DP8" s="76">
        <f t="shared" si="142"/>
        <v>0.60844697684421678</v>
      </c>
      <c r="DQ8" s="76">
        <f t="shared" si="31"/>
        <v>0.7</v>
      </c>
      <c r="DR8" s="76">
        <f t="shared" si="32"/>
        <v>0.53809140276827172</v>
      </c>
      <c r="DS8" s="76">
        <f t="shared" si="33"/>
        <v>0.7</v>
      </c>
      <c r="DT8" s="76">
        <f t="shared" si="34"/>
        <v>0.7</v>
      </c>
      <c r="DU8" s="76">
        <f t="shared" si="35"/>
        <v>0.7</v>
      </c>
      <c r="DV8" s="76">
        <f t="shared" si="36"/>
        <v>0.7</v>
      </c>
      <c r="DW8" s="76">
        <f t="shared" si="37"/>
        <v>0.7</v>
      </c>
      <c r="DX8" s="76">
        <f t="shared" si="38"/>
        <v>0.63904236923991009</v>
      </c>
      <c r="DY8" s="76">
        <f t="shared" si="39"/>
        <v>0.46931772946147043</v>
      </c>
      <c r="DZ8" s="76">
        <f t="shared" si="40"/>
        <v>0.60844697684421678</v>
      </c>
      <c r="EA8" s="76">
        <f t="shared" si="41"/>
        <v>0.25654066332797648</v>
      </c>
      <c r="EB8" s="76">
        <f t="shared" si="42"/>
        <v>0.29630823922939409</v>
      </c>
      <c r="EC8" s="76">
        <f t="shared" si="43"/>
        <v>0.19093839616106847</v>
      </c>
      <c r="ED8" s="76">
        <f t="shared" si="44"/>
        <v>0.29735696975280318</v>
      </c>
      <c r="EE8" s="76">
        <f t="shared" si="45"/>
        <v>0.24849776318238961</v>
      </c>
      <c r="EF8" s="76">
        <f t="shared" si="46"/>
        <v>0.29254841375669488</v>
      </c>
      <c r="EG8" s="85">
        <f>+'Cas_-14'!B8</f>
        <v>10716</v>
      </c>
      <c r="EH8" s="62">
        <f>+'Cas_-14'!C8</f>
        <v>9743</v>
      </c>
      <c r="EI8" s="62">
        <f>+'Cas_-14'!D8</f>
        <v>28138</v>
      </c>
      <c r="EJ8" s="62">
        <f>+'Cas_-14'!E8</f>
        <v>31171</v>
      </c>
      <c r="EK8" s="62">
        <f>+'Cas_-14'!F8</f>
        <v>100233</v>
      </c>
      <c r="EL8" s="62">
        <f>+'Cas_-14'!G8</f>
        <v>97610</v>
      </c>
      <c r="EM8" s="62">
        <f>+'Cas_-14'!H8</f>
        <v>108697</v>
      </c>
      <c r="EN8" s="62">
        <f>+'Cas_-14'!I8</f>
        <v>101101</v>
      </c>
      <c r="EO8" s="62">
        <f>+'Cas_-14'!J8</f>
        <v>89463</v>
      </c>
      <c r="EP8" s="62">
        <f>+'Cas_-14'!K8</f>
        <v>86255</v>
      </c>
      <c r="EQ8" s="62">
        <f>+'Cas_-14'!L8</f>
        <v>60958</v>
      </c>
      <c r="ER8" s="62">
        <f>+'Cas_-14'!M8</f>
        <v>59896</v>
      </c>
      <c r="ES8" s="62">
        <f>+'Cas_-14'!N8</f>
        <v>34578</v>
      </c>
      <c r="ET8" s="62">
        <f>+'Cas_-14'!O8</f>
        <v>31352</v>
      </c>
      <c r="EU8" s="62">
        <f>+'Cas_-14'!P8</f>
        <v>16698</v>
      </c>
      <c r="EV8" s="62">
        <f>+'Cas_-14'!Q8</f>
        <v>15804</v>
      </c>
      <c r="EW8" s="62">
        <f>+'Cas_-14'!R8</f>
        <v>6127</v>
      </c>
      <c r="EX8" s="62">
        <f>+'Cas_-14'!S8</f>
        <v>8692</v>
      </c>
      <c r="EY8" s="62">
        <f>+'Cas_-14'!T8</f>
        <v>1098</v>
      </c>
      <c r="EZ8" s="86">
        <f>+'Cas_-14'!U8</f>
        <v>3213</v>
      </c>
      <c r="FA8" s="201">
        <f t="shared" si="47"/>
        <v>9.0695887133231227E-3</v>
      </c>
      <c r="FB8" s="91">
        <f t="shared" si="48"/>
        <v>8.7495669133809597E-3</v>
      </c>
      <c r="FC8" s="91">
        <f t="shared" si="49"/>
        <v>2.5690842716152369E-2</v>
      </c>
      <c r="FD8" s="91">
        <f t="shared" si="50"/>
        <v>3.0012728263782651E-2</v>
      </c>
      <c r="FE8" s="91">
        <f t="shared" si="51"/>
        <v>9.5101225544700199E-2</v>
      </c>
      <c r="FF8" s="91">
        <f t="shared" si="52"/>
        <v>9.4436716309708721E-2</v>
      </c>
      <c r="FG8" s="91">
        <f t="shared" si="53"/>
        <v>0.10960793796462397</v>
      </c>
      <c r="FH8" s="91">
        <f t="shared" si="54"/>
        <v>0.10179710136820386</v>
      </c>
      <c r="FI8" s="91">
        <f t="shared" si="55"/>
        <v>0.10393843700255376</v>
      </c>
      <c r="FJ8" s="91">
        <f t="shared" si="56"/>
        <v>9.7196744095099694E-2</v>
      </c>
      <c r="FK8" s="91">
        <f t="shared" si="57"/>
        <v>9.5034425777422382E-2</v>
      </c>
      <c r="FL8" s="91">
        <f t="shared" si="58"/>
        <v>8.6793836163250912E-2</v>
      </c>
      <c r="FM8" s="91">
        <f t="shared" si="59"/>
        <v>7.1986502978905617E-2</v>
      </c>
      <c r="FN8" s="91">
        <f t="shared" si="60"/>
        <v>5.5946728302612721E-2</v>
      </c>
      <c r="FO8" s="91">
        <f t="shared" si="61"/>
        <v>5.9825153684779135E-2</v>
      </c>
      <c r="FP8" s="91">
        <f t="shared" si="62"/>
        <v>4.082645577831491E-2</v>
      </c>
      <c r="FQ8" s="91">
        <f t="shared" si="63"/>
        <v>5.9949471518545593E-2</v>
      </c>
      <c r="FR8" s="91">
        <f t="shared" si="64"/>
        <v>4.686081701216363E-2</v>
      </c>
      <c r="FS8" s="91">
        <f t="shared" si="65"/>
        <v>0.11388723915657999</v>
      </c>
      <c r="FT8" s="100">
        <f t="shared" si="66"/>
        <v>7.1276761480784559E-2</v>
      </c>
      <c r="FU8" s="119">
        <f t="shared" si="143"/>
        <v>4.2881739122593547</v>
      </c>
      <c r="FV8" s="120">
        <f t="shared" si="144"/>
        <v>7.2577507300248936</v>
      </c>
      <c r="FW8" s="120">
        <f t="shared" si="145"/>
        <v>6.519523939077799</v>
      </c>
      <c r="FX8" s="120">
        <f t="shared" si="176"/>
        <v>10.87547020717925</v>
      </c>
      <c r="FY8" s="120">
        <f t="shared" si="146"/>
        <v>7.3605781207412582</v>
      </c>
      <c r="FZ8" s="120">
        <f t="shared" si="146"/>
        <v>5.6979046264546191</v>
      </c>
      <c r="GA8" s="120">
        <f t="shared" si="146"/>
        <v>6.3863987681797774</v>
      </c>
      <c r="GB8" s="120">
        <f t="shared" si="146"/>
        <v>6.8764236956814146</v>
      </c>
      <c r="GC8" s="120">
        <f t="shared" si="146"/>
        <v>6.7347558822998366</v>
      </c>
      <c r="GD8" s="120">
        <f t="shared" si="146"/>
        <v>7.2018873318956311</v>
      </c>
      <c r="GE8" s="120">
        <f t="shared" si="146"/>
        <v>7.3657518764773879</v>
      </c>
      <c r="GF8" s="120">
        <f t="shared" si="146"/>
        <v>7.3627621210097507</v>
      </c>
      <c r="GG8" s="120">
        <f t="shared" si="146"/>
        <v>6.519523939077799</v>
      </c>
      <c r="GH8" s="120">
        <f t="shared" si="146"/>
        <v>10.87547020717925</v>
      </c>
      <c r="GI8" s="120">
        <f t="shared" si="146"/>
        <v>4.2881739122593547</v>
      </c>
      <c r="GJ8" s="120">
        <f t="shared" si="146"/>
        <v>7.2577507300248936</v>
      </c>
      <c r="GK8" s="120">
        <f t="shared" si="147"/>
        <v>3.1849888134877213</v>
      </c>
      <c r="GL8" s="120">
        <f t="shared" si="148"/>
        <v>6.3455353259337848</v>
      </c>
      <c r="GM8" s="120">
        <f t="shared" si="149"/>
        <v>2.1819631858907198</v>
      </c>
      <c r="GN8" s="121">
        <f t="shared" si="150"/>
        <v>4.10440103729408</v>
      </c>
      <c r="GO8" s="85">
        <f>+Cas_Hoy!B8</f>
        <v>11587</v>
      </c>
      <c r="GP8" s="62">
        <f>+Cas_Hoy!C8</f>
        <v>10521</v>
      </c>
      <c r="GQ8" s="62">
        <f>+Cas_Hoy!D8</f>
        <v>31710</v>
      </c>
      <c r="GR8" s="62">
        <f>+Cas_Hoy!E8</f>
        <v>34946</v>
      </c>
      <c r="GS8" s="62">
        <f>+Cas_Hoy!F8</f>
        <v>112295</v>
      </c>
      <c r="GT8" s="62">
        <f>+Cas_Hoy!G8</f>
        <v>109339</v>
      </c>
      <c r="GU8" s="62">
        <f>+Cas_Hoy!H8</f>
        <v>122253</v>
      </c>
      <c r="GV8" s="62">
        <f>+Cas_Hoy!I8</f>
        <v>113295</v>
      </c>
      <c r="GW8" s="62">
        <f>+Cas_Hoy!J8</f>
        <v>101125</v>
      </c>
      <c r="GX8" s="62">
        <f>+Cas_Hoy!K8</f>
        <v>97174</v>
      </c>
      <c r="GY8" s="62">
        <f>+Cas_Hoy!L8</f>
        <v>68715</v>
      </c>
      <c r="GZ8" s="62">
        <f>+Cas_Hoy!M8</f>
        <v>67504</v>
      </c>
      <c r="HA8" s="62">
        <f>+Cas_Hoy!N8</f>
        <v>39075</v>
      </c>
      <c r="HB8" s="62">
        <f>+Cas_Hoy!O8</f>
        <v>35499</v>
      </c>
      <c r="HC8" s="62">
        <f>+Cas_Hoy!P8</f>
        <v>18483</v>
      </c>
      <c r="HD8" s="62">
        <f>+Cas_Hoy!Q8</f>
        <v>17621</v>
      </c>
      <c r="HE8" s="62">
        <f>+Cas_Hoy!R8</f>
        <v>6545</v>
      </c>
      <c r="HF8" s="62">
        <f>+Cas_Hoy!S8</f>
        <v>9255</v>
      </c>
      <c r="HG8" s="62">
        <f>+Cas_Hoy!T8</f>
        <v>1167</v>
      </c>
      <c r="HH8" s="590">
        <f>+Cas_Hoy!U8</f>
        <v>3385</v>
      </c>
      <c r="HI8" s="543">
        <f t="shared" si="151"/>
        <v>0.2839646113481249</v>
      </c>
      <c r="HJ8" s="112">
        <f t="shared" si="152"/>
        <v>0.33037506222862267</v>
      </c>
      <c r="HK8" s="112">
        <f t="shared" si="153"/>
        <v>0.53035427956235059</v>
      </c>
      <c r="HL8" s="112">
        <f t="shared" si="154"/>
        <v>0.688927635589208</v>
      </c>
      <c r="HM8" s="323">
        <f t="shared" si="68"/>
        <v>0.7</v>
      </c>
      <c r="HN8" s="323">
        <f t="shared" si="69"/>
        <v>0.60274947123532485</v>
      </c>
      <c r="HO8" s="323">
        <f t="shared" si="70"/>
        <v>0.7</v>
      </c>
      <c r="HP8" s="323">
        <f t="shared" si="71"/>
        <v>0.7</v>
      </c>
      <c r="HQ8" s="323">
        <f t="shared" si="72"/>
        <v>0.7</v>
      </c>
      <c r="HR8" s="323">
        <f t="shared" si="73"/>
        <v>0.7</v>
      </c>
      <c r="HS8" s="323">
        <f t="shared" si="74"/>
        <v>0.7</v>
      </c>
      <c r="HT8" s="323">
        <f t="shared" si="75"/>
        <v>0.7</v>
      </c>
      <c r="HU8" s="323">
        <f t="shared" si="76"/>
        <v>0.53035427956235059</v>
      </c>
      <c r="HV8" s="323">
        <f t="shared" si="77"/>
        <v>0.688927635589208</v>
      </c>
      <c r="HW8" s="323">
        <f t="shared" si="78"/>
        <v>0.2839646113481249</v>
      </c>
      <c r="HX8" s="323">
        <f t="shared" si="79"/>
        <v>0.33037506222862267</v>
      </c>
      <c r="HY8" s="323">
        <f t="shared" si="80"/>
        <v>0.2039647140320211</v>
      </c>
      <c r="HZ8" s="323">
        <f t="shared" si="81"/>
        <v>0.31661743615533749</v>
      </c>
      <c r="IA8" s="323">
        <f t="shared" si="82"/>
        <v>0.2641137428359277</v>
      </c>
      <c r="IB8" s="327">
        <f t="shared" si="83"/>
        <v>0.30820926877261501</v>
      </c>
      <c r="IC8" s="331">
        <f>+CyF_Tot!B8</f>
        <v>0</v>
      </c>
      <c r="ID8" s="149">
        <f>+CyF_Tot!C8</f>
        <v>913519</v>
      </c>
      <c r="IE8" s="149">
        <f>+CyF_Tot!D8</f>
        <v>979258</v>
      </c>
      <c r="IF8" s="149">
        <f>+CyF_Tot!E8</f>
        <v>1024519</v>
      </c>
      <c r="IG8" s="149">
        <f>+CyF_Tot!F8</f>
        <v>0</v>
      </c>
      <c r="IH8" s="149">
        <f>+CyF_Tot!G8</f>
        <v>24777</v>
      </c>
      <c r="II8" s="149">
        <f>+CyF_Tot!H8</f>
        <v>25954</v>
      </c>
      <c r="IJ8" s="149">
        <f>+CyF_Tot!I8</f>
        <v>26311</v>
      </c>
      <c r="IK8" s="204">
        <f t="shared" si="84"/>
        <v>8.6683711608836977E-2</v>
      </c>
      <c r="IL8" s="198">
        <f t="shared" si="85"/>
        <v>8.1695574761941711E-2</v>
      </c>
      <c r="IM8" s="198">
        <f t="shared" si="86"/>
        <v>8.035395580165805E-2</v>
      </c>
      <c r="IN8" s="198">
        <f t="shared" si="87"/>
        <v>7.6196960180990009E-2</v>
      </c>
      <c r="IO8" s="198">
        <f t="shared" si="88"/>
        <v>7.7324478971107891E-2</v>
      </c>
      <c r="IP8" s="198">
        <f t="shared" si="89"/>
        <v>7.5830832162163103E-2</v>
      </c>
      <c r="IQ8" s="198">
        <f t="shared" si="90"/>
        <v>7.2755853062361528E-2</v>
      </c>
      <c r="IR8" s="198">
        <f t="shared" si="91"/>
        <v>7.2863902244118761E-2</v>
      </c>
      <c r="IS8" s="198">
        <f t="shared" si="92"/>
        <v>6.3148009052243173E-2</v>
      </c>
      <c r="IT8" s="198">
        <f t="shared" si="93"/>
        <v>6.5106589957077007E-2</v>
      </c>
      <c r="IU8" s="198">
        <f t="shared" si="94"/>
        <v>4.7058940107124927E-2</v>
      </c>
      <c r="IV8" s="198">
        <f t="shared" si="95"/>
        <v>5.0629230062893167E-2</v>
      </c>
      <c r="IW8" s="198">
        <f t="shared" si="96"/>
        <v>3.5240428478846668E-2</v>
      </c>
      <c r="IX8" s="198">
        <f t="shared" si="97"/>
        <v>4.1113357316308177E-2</v>
      </c>
      <c r="IY8" s="198">
        <f t="shared" si="98"/>
        <v>2.0477315450919423E-2</v>
      </c>
      <c r="IZ8" s="198">
        <f t="shared" si="99"/>
        <v>2.8399959989435085E-2</v>
      </c>
      <c r="JA8" s="198">
        <f t="shared" si="100"/>
        <v>7.4981635359509056E-3</v>
      </c>
      <c r="JB8" s="198">
        <f t="shared" si="101"/>
        <v>1.3608249031497443E-2</v>
      </c>
      <c r="JC8" s="198">
        <f t="shared" si="102"/>
        <v>7.0732606473763353E-4</v>
      </c>
      <c r="JD8" s="99">
        <f t="shared" si="103"/>
        <v>3.3071595956402581E-3</v>
      </c>
      <c r="JE8" s="574">
        <f t="shared" si="104"/>
        <v>3.7761645353465448E-2</v>
      </c>
      <c r="JF8" s="572">
        <f t="shared" si="104"/>
        <v>3.1350021813068743E-2</v>
      </c>
      <c r="JG8" s="572">
        <f t="shared" si="104"/>
        <v>5.9016222246424936E-2</v>
      </c>
      <c r="JH8" s="572">
        <f t="shared" si="104"/>
        <v>5.1926980532795014E-2</v>
      </c>
      <c r="JI8" s="572">
        <f t="shared" si="104"/>
        <v>0.135858893635286</v>
      </c>
      <c r="JJ8" s="572">
        <f t="shared" si="104"/>
        <v>0.17550311308426117</v>
      </c>
      <c r="JK8" s="572">
        <f t="shared" si="104"/>
        <v>0.1565827685208914</v>
      </c>
      <c r="JL8" s="572">
        <f t="shared" si="104"/>
        <v>0.14542443052600551</v>
      </c>
      <c r="JM8" s="572">
        <f t="shared" si="104"/>
        <v>0.14848348143221965</v>
      </c>
      <c r="JN8" s="572">
        <f t="shared" si="104"/>
        <v>0.13885249156442814</v>
      </c>
      <c r="JO8" s="572">
        <f t="shared" si="105"/>
        <v>0.1357634653963177</v>
      </c>
      <c r="JP8" s="572">
        <f t="shared" si="105"/>
        <v>0.13581859410430838</v>
      </c>
      <c r="JQ8" s="572">
        <f t="shared" si="105"/>
        <v>0.15338543263964949</v>
      </c>
      <c r="JR8" s="572">
        <f t="shared" si="105"/>
        <v>9.1950047303689691E-2</v>
      </c>
      <c r="JS8" s="572">
        <f t="shared" si="105"/>
        <v>0.23319949714285718</v>
      </c>
      <c r="JT8" s="572">
        <f t="shared" si="105"/>
        <v>0.13778373454782042</v>
      </c>
      <c r="JU8" s="572">
        <f t="shared" si="105"/>
        <v>0.31397284529390551</v>
      </c>
      <c r="JV8" s="572">
        <f t="shared" si="105"/>
        <v>0.157591117003646</v>
      </c>
      <c r="JW8" s="572">
        <f t="shared" si="105"/>
        <v>0.4583028744326777</v>
      </c>
      <c r="JX8" s="610">
        <f t="shared" si="105"/>
        <v>0.24364090909090907</v>
      </c>
      <c r="JZ8" s="701">
        <f t="shared" si="177"/>
        <v>58.597657983231933</v>
      </c>
      <c r="KA8" s="291">
        <f t="shared" si="155"/>
        <v>39.118544052683802</v>
      </c>
      <c r="KB8" s="291">
        <f t="shared" si="156"/>
        <v>92.813474930375492</v>
      </c>
      <c r="KC8" s="291">
        <f t="shared" si="157"/>
        <v>76.3413157300687</v>
      </c>
      <c r="KD8" s="291">
        <f t="shared" si="158"/>
        <v>353.05363297012929</v>
      </c>
      <c r="KE8" s="291">
        <f t="shared" si="159"/>
        <v>234.05435901260478</v>
      </c>
      <c r="KF8" s="291">
        <f t="shared" si="160"/>
        <v>799.34628775890849</v>
      </c>
      <c r="KG8" s="291">
        <f t="shared" si="161"/>
        <v>521.95578624104826</v>
      </c>
      <c r="KH8" s="291">
        <f t="shared" si="162"/>
        <v>2377.120141300119</v>
      </c>
      <c r="KI8" s="291">
        <f t="shared" si="163"/>
        <v>1379.3786071277746</v>
      </c>
      <c r="KJ8" s="291">
        <f t="shared" si="164"/>
        <v>5746.3489013160615</v>
      </c>
      <c r="KK8" s="291">
        <f t="shared" si="165"/>
        <v>2899.2470413945171</v>
      </c>
      <c r="KL8" s="291">
        <f t="shared" si="166"/>
        <v>12570.933414513143</v>
      </c>
      <c r="KM8" s="291">
        <f t="shared" si="167"/>
        <v>7194.3231744868644</v>
      </c>
      <c r="KN8" s="291">
        <f t="shared" si="168"/>
        <v>15517.308222568385</v>
      </c>
      <c r="KO8" s="291">
        <f t="shared" si="169"/>
        <v>10588.848717675446</v>
      </c>
      <c r="KP8" s="291">
        <f t="shared" si="170"/>
        <v>9674.2550587583901</v>
      </c>
      <c r="KQ8" s="291">
        <f t="shared" si="171"/>
        <v>10681.798193078039</v>
      </c>
      <c r="KR8" s="291">
        <f t="shared" si="172"/>
        <v>4138.6565662159146</v>
      </c>
      <c r="KS8" s="702">
        <f t="shared" si="173"/>
        <v>5313.3611241740455</v>
      </c>
      <c r="KT8" s="705">
        <f>(SUM(JZ8:KS8)/SUM(JZ$4:KS7))*100000</f>
        <v>197.84953934622209</v>
      </c>
      <c r="KU8" s="616">
        <f t="shared" si="106"/>
        <v>15.234471522939177</v>
      </c>
      <c r="KV8" s="291">
        <f t="shared" si="107"/>
        <v>10.776434666999027</v>
      </c>
      <c r="KW8" s="291">
        <f t="shared" si="108"/>
        <v>25.564844553709086</v>
      </c>
      <c r="KX8" s="291">
        <f t="shared" si="109"/>
        <v>22.145351450611177</v>
      </c>
      <c r="KY8" s="291">
        <f t="shared" si="110"/>
        <v>98.675360975415487</v>
      </c>
      <c r="KZ8" s="291">
        <f t="shared" si="111"/>
        <v>66.756822306832305</v>
      </c>
      <c r="LA8" s="291">
        <f t="shared" si="112"/>
        <v>248.06160923758242</v>
      </c>
      <c r="LB8" s="291">
        <f t="shared" si="113"/>
        <v>160.09474799996451</v>
      </c>
      <c r="LC8" s="291">
        <f t="shared" si="114"/>
        <v>842.30762244560856</v>
      </c>
      <c r="LD8" s="291">
        <f t="shared" si="115"/>
        <v>472.15159441014174</v>
      </c>
      <c r="LE8" s="291">
        <f t="shared" si="116"/>
        <v>2718.9218569478107</v>
      </c>
      <c r="LF8" s="291">
        <f t="shared" si="117"/>
        <v>1278.0847384798201</v>
      </c>
      <c r="LG8" s="291">
        <f t="shared" si="118"/>
        <v>7602.9472172758205</v>
      </c>
      <c r="LH8" s="291">
        <f t="shared" si="119"/>
        <v>3772.371256434144</v>
      </c>
      <c r="LI8" s="291">
        <f t="shared" si="120"/>
        <v>15674.634529339364</v>
      </c>
      <c r="LJ8" s="291">
        <f t="shared" si="121"/>
        <v>7941.060811347762</v>
      </c>
      <c r="LK8" s="291">
        <f t="shared" si="122"/>
        <v>27132.346094487828</v>
      </c>
      <c r="LL8" s="291">
        <f t="shared" si="123"/>
        <v>16265.426245478333</v>
      </c>
      <c r="LM8" s="291">
        <f t="shared" si="124"/>
        <v>68560.532862021282</v>
      </c>
      <c r="LN8" s="617">
        <f t="shared" si="125"/>
        <v>30746.838285828631</v>
      </c>
      <c r="LO8" s="614">
        <f t="shared" si="126"/>
        <v>45.034953093254565</v>
      </c>
      <c r="LP8" s="291">
        <f t="shared" si="127"/>
        <v>32.64552008306093</v>
      </c>
      <c r="LQ8" s="291">
        <f t="shared" si="128"/>
        <v>1088.6779266735266</v>
      </c>
      <c r="LR8" s="291">
        <f t="shared" si="129"/>
        <v>567.94227107761947</v>
      </c>
      <c r="LS8" s="291">
        <f t="shared" si="130"/>
        <v>13153.94930873623</v>
      </c>
      <c r="LT8" s="617">
        <f t="shared" si="131"/>
        <v>8141.3826403323064</v>
      </c>
      <c r="LU8" s="614">
        <f t="shared" si="132"/>
        <v>38.978086867488784</v>
      </c>
      <c r="LV8" s="291">
        <f t="shared" si="133"/>
        <v>824.36009711226041</v>
      </c>
      <c r="LW8" s="617">
        <f t="shared" si="134"/>
        <v>10272.511964320223</v>
      </c>
      <c r="LY8" s="658">
        <f>SUM(Vac!B8:B44)+Vac!B59+Vac!B60+Vac!B61+Vac!B78+Vac!B147</f>
        <v>2433127.5536606144</v>
      </c>
      <c r="LZ8" s="667">
        <f>LZ40+LZ42+LZ49+LZ50+LZ53+LZ54+LZ55+LZ71+LZ72+LZ73+LZ74+LZ75+LZ76+LZ85+LZ90+LZ91+LZ96+LZ97+LZ98+LZ101+LZ102+LZ103+LZ110+LZ111+LZ114+LZ116+LZ118+LZ121+LZ122+LZ131+LZ133+LZ136+LZ149+LZ150+LZ151+LZ154+LZ159+LZ164+LZ166+LZ169</f>
        <v>976007</v>
      </c>
      <c r="MA8" s="751">
        <f>MA40+MA42+MA49+MA50+MA53+MA54+MA55+MA71+MA72+MA73+MA74+MA75+MA76+MA85+MA90+MA91+MA96+MA97+MA98+MA101+MA102+MA103+MA110+MA111+MA114+MA116+MA118+MA121+MA122+MA131+MA133+MA136+MA149+MA150+MA151+MA154+MA159+MA164+MA166+MA169</f>
        <v>165884</v>
      </c>
      <c r="MB8" s="742">
        <f>+LZ8/B8</f>
        <v>7.1605324844837295E-2</v>
      </c>
      <c r="MC8" s="666">
        <f>+MA8/B8</f>
        <v>1.2170176757503776E-2</v>
      </c>
    </row>
    <row r="9" spans="1:341" s="22" customFormat="1" ht="18" customHeight="1">
      <c r="A9" s="500" t="s">
        <v>338</v>
      </c>
      <c r="B9" s="530">
        <f>+B40+B42+B49+B73+B75+B76+B91+B96+B97+B98+B101+B103+B110+B114+B118+B121+B122+B136+B149+B150+B151+B159+B164+B166</f>
        <v>11264104</v>
      </c>
      <c r="C9" s="607">
        <f>+C40+C42+C49+C73+C75+C76+C91+C96+C97+C98+C101+C103+C110+C114+C118+C121+C122+C136+C149+C150+C151+C159+C164+C166</f>
        <v>834707</v>
      </c>
      <c r="D9" s="608">
        <f>+D40+D42+D49+D73+D75+D76+D91+D96+D97+D98+D101+D103+D110+D114+D118+D121+D122+D136+D149+D150+D151+D159+D164+D166</f>
        <v>22189</v>
      </c>
      <c r="E9" s="491">
        <f t="shared" si="0"/>
        <v>5.7084553941264323E-3</v>
      </c>
      <c r="F9" s="207">
        <f t="shared" si="1"/>
        <v>6.6389301803321421E-2</v>
      </c>
      <c r="G9" s="24">
        <f t="shared" ref="G9" si="181">H9/F9</f>
        <v>5.1978574560234687</v>
      </c>
      <c r="H9" s="23">
        <f t="shared" si="2"/>
        <v>0.34508212737858657</v>
      </c>
      <c r="I9" s="31">
        <f t="shared" si="3"/>
        <v>0.38517826216314954</v>
      </c>
      <c r="J9" s="336">
        <f t="shared" si="4"/>
        <v>0.54689085321847108</v>
      </c>
      <c r="K9" s="337">
        <f t="shared" si="5"/>
        <v>3.6019727151369823E-3</v>
      </c>
      <c r="L9" s="338">
        <f t="shared" si="6"/>
        <v>8.2376352569369899</v>
      </c>
      <c r="M9" s="339">
        <f t="shared" si="7"/>
        <v>0.60981486499760351</v>
      </c>
      <c r="N9" s="826"/>
      <c r="O9" s="155" t="s">
        <v>230</v>
      </c>
      <c r="P9" s="155" t="s">
        <v>223</v>
      </c>
      <c r="Q9" s="155" t="s">
        <v>224</v>
      </c>
      <c r="R9" s="155" t="s">
        <v>225</v>
      </c>
      <c r="S9" s="156">
        <f t="shared" ref="S9" si="182">+IF9</f>
        <v>834707</v>
      </c>
      <c r="T9" s="157">
        <f t="shared" ref="T9" si="183">+(S9*100000)/B9</f>
        <v>7410.3275324872711</v>
      </c>
      <c r="U9" s="156">
        <f t="shared" ref="U9" si="184">+IF9-IE9</f>
        <v>35678</v>
      </c>
      <c r="V9" s="158">
        <f t="shared" ref="V9" si="185">+(IF9-IE9)/IE9</f>
        <v>4.4651695996015164E-2</v>
      </c>
      <c r="W9" s="157">
        <f t="shared" ref="W9" si="186">+(U9*100000)/B9</f>
        <v>316.74068350221199</v>
      </c>
      <c r="X9" s="156">
        <f t="shared" ref="X9" si="187">+IF9-ID9</f>
        <v>86891</v>
      </c>
      <c r="Y9" s="158">
        <f t="shared" ref="Y9" si="188">+(IF9-ID9)/ID9</f>
        <v>0.11619302074307049</v>
      </c>
      <c r="Z9" s="157">
        <f t="shared" ref="Z9" si="189">+(X9*100000)/B9</f>
        <v>771.39735215512928</v>
      </c>
      <c r="AA9" s="156">
        <f t="shared" ref="AA9" si="190">+IJ9</f>
        <v>22189</v>
      </c>
      <c r="AB9" s="157">
        <f t="shared" ref="AB9" si="191">+(AA9*1000000)/B9</f>
        <v>1969.885931450917</v>
      </c>
      <c r="AC9" s="159">
        <f t="shared" ref="AC9" si="192">+AA9/S9</f>
        <v>2.6582980614754639E-2</v>
      </c>
      <c r="AD9" s="156">
        <f t="shared" ref="AD9" si="193">+IJ9-II9</f>
        <v>250</v>
      </c>
      <c r="AE9" s="158">
        <f t="shared" ref="AE9" si="194">+(IJ9-II9)/II9</f>
        <v>1.1395232234832946E-2</v>
      </c>
      <c r="AF9" s="157">
        <f t="shared" ref="AF9" si="195">+(AD9*1000000)/B9</f>
        <v>22.194397352865352</v>
      </c>
      <c r="AG9" s="156">
        <f t="shared" ref="AG9" si="196">+IJ9-IH9</f>
        <v>1106</v>
      </c>
      <c r="AH9" s="158">
        <f t="shared" ref="AH9" si="197">+(IJ9-IH9)/IH9</f>
        <v>5.2459327420196364E-2</v>
      </c>
      <c r="AI9" s="157">
        <f t="shared" ref="AI9" si="198">+(AG9*1000000)/B9</f>
        <v>98.188013889076302</v>
      </c>
      <c r="AJ9" s="830"/>
      <c r="AK9" s="129">
        <f>+AK40+AK42+AK49+AK73+AK75+AK76+AK91+AK96+AK97+AK98+AK101+AK103+AK110+AK114+AK118+AK121+AK122+AK136+AK149+AK150+AK151+AK159+AK164+AK166</f>
        <v>966046.05640753789</v>
      </c>
      <c r="AL9" s="129">
        <f t="shared" ref="AL9:BD9" si="199">+AL40+AL42+AL49+AL73+AL75+AL76+AL91+AL96+AL97+AL98+AL101+AL103+AL110+AL114+AL118+AL121+AL122+AL136+AL149+AL150+AL151+AL159+AL164+AL166</f>
        <v>910199.52238402248</v>
      </c>
      <c r="AM9" s="129">
        <f t="shared" si="199"/>
        <v>900353.52844611451</v>
      </c>
      <c r="AN9" s="129">
        <f t="shared" si="199"/>
        <v>855301.75821707991</v>
      </c>
      <c r="AO9" s="129">
        <f t="shared" si="199"/>
        <v>865572.21387245168</v>
      </c>
      <c r="AP9" s="129">
        <f t="shared" si="199"/>
        <v>851518.31024150248</v>
      </c>
      <c r="AQ9" s="129">
        <f t="shared" si="199"/>
        <v>817110.87408380001</v>
      </c>
      <c r="AR9" s="129">
        <f t="shared" si="199"/>
        <v>819361.20144669048</v>
      </c>
      <c r="AS9" s="129">
        <f t="shared" si="199"/>
        <v>709611.05944218067</v>
      </c>
      <c r="AT9" s="129">
        <f t="shared" si="199"/>
        <v>735612.68748206634</v>
      </c>
      <c r="AU9" s="129">
        <f t="shared" si="199"/>
        <v>533069.44893819734</v>
      </c>
      <c r="AV9" s="129">
        <f t="shared" si="199"/>
        <v>578760.55823275668</v>
      </c>
      <c r="AW9" s="129">
        <f t="shared" si="199"/>
        <v>401269.92430545873</v>
      </c>
      <c r="AX9" s="129">
        <f t="shared" si="199"/>
        <v>471802.01817082544</v>
      </c>
      <c r="AY9" s="129">
        <f t="shared" si="199"/>
        <v>234763.02357260697</v>
      </c>
      <c r="AZ9" s="129">
        <f t="shared" si="199"/>
        <v>327328.52861280012</v>
      </c>
      <c r="BA9" s="129">
        <f t="shared" si="199"/>
        <v>85816.525985432396</v>
      </c>
      <c r="BB9" s="129">
        <f t="shared" si="199"/>
        <v>155471.19290413527</v>
      </c>
      <c r="BC9" s="129">
        <f t="shared" si="199"/>
        <v>8022.3403782191235</v>
      </c>
      <c r="BD9" s="129">
        <f t="shared" si="199"/>
        <v>37113.204675559369</v>
      </c>
      <c r="BE9" s="258">
        <v>2.0000000000000002E-5</v>
      </c>
      <c r="BF9" s="43">
        <v>2.0000000000000002E-5</v>
      </c>
      <c r="BG9" s="53">
        <v>5.0000000000000002E-5</v>
      </c>
      <c r="BH9" s="53">
        <v>4.0000000000000003E-5</v>
      </c>
      <c r="BI9" s="53">
        <v>1.2518952302791728E-4</v>
      </c>
      <c r="BJ9" s="53">
        <v>1.2406223545552731E-4</v>
      </c>
      <c r="BK9" s="53">
        <v>3.4000000000000002E-4</v>
      </c>
      <c r="BL9" s="53">
        <v>1.8000000000000001E-4</v>
      </c>
      <c r="BM9" s="53">
        <v>8.9999999999999998E-4</v>
      </c>
      <c r="BN9" s="53">
        <v>5.0000000000000001E-4</v>
      </c>
      <c r="BO9" s="53">
        <v>3.8E-3</v>
      </c>
      <c r="BP9" s="53">
        <v>2E-3</v>
      </c>
      <c r="BQ9" s="53">
        <v>1.6199999999999999E-2</v>
      </c>
      <c r="BR9" s="53">
        <v>6.1999999999999998E-3</v>
      </c>
      <c r="BS9" s="53">
        <v>6.1100000000000002E-2</v>
      </c>
      <c r="BT9" s="53">
        <v>2.6800000000000001E-2</v>
      </c>
      <c r="BU9" s="53">
        <v>0.1421</v>
      </c>
      <c r="BV9" s="53">
        <v>5.4699999999999999E-2</v>
      </c>
      <c r="BW9" s="53">
        <v>0.27589999999999998</v>
      </c>
      <c r="BX9" s="773">
        <v>0.1051</v>
      </c>
      <c r="BY9" s="53">
        <f t="shared" si="22"/>
        <v>2.0000000000000002E-5</v>
      </c>
      <c r="BZ9" s="53">
        <f t="shared" si="23"/>
        <v>4.5000000000000003E-5</v>
      </c>
      <c r="CA9" s="53">
        <f t="shared" si="24"/>
        <v>1.246258792417223E-4</v>
      </c>
      <c r="CB9" s="53">
        <f t="shared" si="25"/>
        <v>2.6000000000000003E-4</v>
      </c>
      <c r="CC9" s="53">
        <f t="shared" si="26"/>
        <v>6.9999999999999999E-4</v>
      </c>
      <c r="CD9" s="53">
        <f t="shared" si="27"/>
        <v>2.8999999999999998E-3</v>
      </c>
      <c r="CE9" s="53">
        <f t="shared" si="28"/>
        <v>1.12E-2</v>
      </c>
      <c r="CF9" s="53">
        <f t="shared" si="29"/>
        <v>4.3950000000000003E-2</v>
      </c>
      <c r="CG9" s="53">
        <f t="shared" si="30"/>
        <v>9.8400000000000001E-2</v>
      </c>
      <c r="CH9" s="773">
        <f t="shared" si="138"/>
        <v>0.1905</v>
      </c>
      <c r="CI9" s="793">
        <f>+CI40+CI42+CI49+CI73+CI75+CI76+CI91+CI96+CI97+CI98+CI101+CI103+CI110+CI114+CI118+CI121+CI122+CI136+CI149+CI150+CI151+CI159+CI164+CI166</f>
        <v>16</v>
      </c>
      <c r="CJ9" s="129">
        <f t="shared" ref="CJ9:DB9" si="200">+CJ40+CJ42+CJ49+CJ73+CJ75+CJ76+CJ91+CJ96+CJ97+CJ98+CJ101+CJ103+CJ110+CJ114+CJ118+CJ121+CJ122+CJ136+CJ149+CJ150+CJ151+CJ159+CJ164+CJ166</f>
        <v>10</v>
      </c>
      <c r="CK9" s="129">
        <f t="shared" si="200"/>
        <v>19</v>
      </c>
      <c r="CL9" s="129">
        <f t="shared" si="200"/>
        <v>22</v>
      </c>
      <c r="CM9" s="129">
        <f t="shared" si="200"/>
        <v>92</v>
      </c>
      <c r="CN9" s="129">
        <f t="shared" si="200"/>
        <v>58</v>
      </c>
      <c r="CO9" s="129">
        <f t="shared" si="200"/>
        <v>203</v>
      </c>
      <c r="CP9" s="129">
        <f t="shared" si="200"/>
        <v>138</v>
      </c>
      <c r="CQ9" s="129">
        <f t="shared" si="200"/>
        <v>612</v>
      </c>
      <c r="CR9" s="129">
        <f t="shared" si="200"/>
        <v>347</v>
      </c>
      <c r="CS9" s="129">
        <f t="shared" si="200"/>
        <v>1456</v>
      </c>
      <c r="CT9" s="129">
        <f t="shared" si="200"/>
        <v>768</v>
      </c>
      <c r="CU9" s="129">
        <f t="shared" si="200"/>
        <v>3084</v>
      </c>
      <c r="CV9" s="129">
        <f t="shared" si="200"/>
        <v>1764</v>
      </c>
      <c r="CW9" s="129">
        <f t="shared" si="200"/>
        <v>3692</v>
      </c>
      <c r="CX9" s="129">
        <f t="shared" si="200"/>
        <v>2619</v>
      </c>
      <c r="CY9" s="129">
        <f t="shared" si="200"/>
        <v>2360</v>
      </c>
      <c r="CZ9" s="129">
        <f t="shared" si="200"/>
        <v>2558</v>
      </c>
      <c r="DA9" s="129">
        <f t="shared" si="200"/>
        <v>540</v>
      </c>
      <c r="DB9" s="781">
        <f t="shared" si="200"/>
        <v>1136</v>
      </c>
      <c r="DC9" s="61">
        <f>+Fall_Hoy!W9</f>
        <v>0</v>
      </c>
      <c r="DD9" s="61">
        <f>+Fall_Hoy!X9</f>
        <v>0</v>
      </c>
      <c r="DE9" s="61">
        <f>+Fall_Hoy!Y9</f>
        <v>0</v>
      </c>
      <c r="DF9" s="61">
        <f>+Fall_Hoy!Z9</f>
        <v>0</v>
      </c>
      <c r="DG9" s="61">
        <f>+Fall_Hoy!AA9</f>
        <v>0</v>
      </c>
      <c r="DH9" s="61">
        <f>+Fall_Hoy!AB9</f>
        <v>0</v>
      </c>
      <c r="DI9" s="61">
        <f>+Fall_Hoy!AC9</f>
        <v>0</v>
      </c>
      <c r="DJ9" s="61">
        <f>+Fall_Hoy!AD9</f>
        <v>0</v>
      </c>
      <c r="DK9" s="61">
        <f>+Fall_Hoy!AE9</f>
        <v>0</v>
      </c>
      <c r="DL9" s="270">
        <f>+Fall_Hoy!AF9</f>
        <v>0</v>
      </c>
      <c r="DM9" s="75">
        <f t="shared" si="139"/>
        <v>0.25738947724962041</v>
      </c>
      <c r="DN9" s="76">
        <f t="shared" si="140"/>
        <v>0.29854984229808273</v>
      </c>
      <c r="DO9" s="76">
        <f t="shared" si="141"/>
        <v>0.47441973305094931</v>
      </c>
      <c r="DP9" s="76">
        <f t="shared" si="142"/>
        <v>0.60304135648958423</v>
      </c>
      <c r="DQ9" s="76">
        <f t="shared" si="31"/>
        <v>0.7</v>
      </c>
      <c r="DR9" s="76">
        <f t="shared" si="32"/>
        <v>0.54902788171995454</v>
      </c>
      <c r="DS9" s="76">
        <f t="shared" si="33"/>
        <v>0.7</v>
      </c>
      <c r="DT9" s="76">
        <f t="shared" si="34"/>
        <v>0.7</v>
      </c>
      <c r="DU9" s="76">
        <f t="shared" si="35"/>
        <v>0.7</v>
      </c>
      <c r="DV9" s="76">
        <f t="shared" si="36"/>
        <v>0.7</v>
      </c>
      <c r="DW9" s="76">
        <f t="shared" si="37"/>
        <v>0.7</v>
      </c>
      <c r="DX9" s="76">
        <f t="shared" si="38"/>
        <v>0.66348681598577253</v>
      </c>
      <c r="DY9" s="76">
        <f t="shared" si="39"/>
        <v>0.47441973305094931</v>
      </c>
      <c r="DZ9" s="76">
        <f t="shared" si="40"/>
        <v>0.60304135648958423</v>
      </c>
      <c r="EA9" s="76">
        <f t="shared" si="41"/>
        <v>0.25738947724962041</v>
      </c>
      <c r="EB9" s="76">
        <f t="shared" si="42"/>
        <v>0.29854984229808273</v>
      </c>
      <c r="EC9" s="76">
        <f t="shared" si="43"/>
        <v>0.19352942022113348</v>
      </c>
      <c r="ED9" s="76">
        <f t="shared" si="44"/>
        <v>0.30078992330729148</v>
      </c>
      <c r="EE9" s="76">
        <f t="shared" si="45"/>
        <v>0.24397255519945682</v>
      </c>
      <c r="EF9" s="316">
        <f t="shared" si="46"/>
        <v>0.29123740896318967</v>
      </c>
      <c r="EG9" s="129">
        <f>+EG40+EG42+EG49+EG73+EG75+EG76+EG91+EG96+EG97+EG98+EG101+EG103+EG110+EG114+EG118+EG121+EG122+EG136+EG149+EG150+EG151+EG159+EG164+EG166</f>
        <v>9022</v>
      </c>
      <c r="EH9" s="129">
        <f t="shared" ref="EH9:EZ9" si="201">+EH40+EH42+EH49+EH73+EH75+EH76+EH91+EH96+EH97+EH98+EH101+EH103+EH110+EH114+EH118+EH121+EH122+EH136+EH149+EH150+EH151+EH159+EH164+EH166</f>
        <v>8260</v>
      </c>
      <c r="EI9" s="129">
        <f t="shared" si="201"/>
        <v>22470</v>
      </c>
      <c r="EJ9" s="129">
        <f t="shared" si="201"/>
        <v>24890</v>
      </c>
      <c r="EK9" s="129">
        <f t="shared" si="201"/>
        <v>80795</v>
      </c>
      <c r="EL9" s="129">
        <f t="shared" si="201"/>
        <v>78545</v>
      </c>
      <c r="EM9" s="129">
        <f t="shared" si="201"/>
        <v>88805</v>
      </c>
      <c r="EN9" s="129">
        <f t="shared" si="201"/>
        <v>82392</v>
      </c>
      <c r="EO9" s="129">
        <f t="shared" si="201"/>
        <v>73748</v>
      </c>
      <c r="EP9" s="129">
        <f t="shared" si="201"/>
        <v>70541</v>
      </c>
      <c r="EQ9" s="129">
        <f t="shared" si="201"/>
        <v>50680</v>
      </c>
      <c r="ER9" s="129">
        <f t="shared" si="201"/>
        <v>49750</v>
      </c>
      <c r="ES9" s="129">
        <f t="shared" si="201"/>
        <v>28873</v>
      </c>
      <c r="ET9" s="129">
        <f t="shared" si="201"/>
        <v>26107</v>
      </c>
      <c r="EU9" s="129">
        <f t="shared" si="201"/>
        <v>13903</v>
      </c>
      <c r="EV9" s="129">
        <f t="shared" si="201"/>
        <v>13121</v>
      </c>
      <c r="EW9" s="129">
        <f t="shared" si="201"/>
        <v>5147</v>
      </c>
      <c r="EX9" s="129">
        <f t="shared" si="201"/>
        <v>7257</v>
      </c>
      <c r="EY9" s="129">
        <f t="shared" si="201"/>
        <v>905</v>
      </c>
      <c r="EZ9" s="129">
        <f t="shared" si="201"/>
        <v>2657</v>
      </c>
      <c r="FA9" s="201">
        <f t="shared" si="47"/>
        <v>9.33909924910864E-3</v>
      </c>
      <c r="FB9" s="90">
        <f t="shared" si="48"/>
        <v>9.0749333490805998E-3</v>
      </c>
      <c r="FC9" s="90">
        <f t="shared" si="49"/>
        <v>2.4956863376522895E-2</v>
      </c>
      <c r="FD9" s="90">
        <f t="shared" si="50"/>
        <v>2.9100840447100765E-2</v>
      </c>
      <c r="FE9" s="90">
        <f t="shared" si="51"/>
        <v>9.3342876198086608E-2</v>
      </c>
      <c r="FF9" s="90">
        <f t="shared" si="52"/>
        <v>9.2241116902963063E-2</v>
      </c>
      <c r="FG9" s="90">
        <f t="shared" si="53"/>
        <v>0.10868170136589379</v>
      </c>
      <c r="FH9" s="90">
        <f t="shared" si="54"/>
        <v>0.10055638447918457</v>
      </c>
      <c r="FI9" s="90">
        <f t="shared" si="55"/>
        <v>0.10392735431430943</v>
      </c>
      <c r="FJ9" s="90">
        <f t="shared" si="56"/>
        <v>9.5894213354931743E-2</v>
      </c>
      <c r="FK9" s="90">
        <f t="shared" si="57"/>
        <v>9.5072040052094048E-2</v>
      </c>
      <c r="FL9" s="90">
        <f t="shared" si="58"/>
        <v>8.5959554935656726E-2</v>
      </c>
      <c r="FM9" s="90">
        <f t="shared" si="59"/>
        <v>7.1954059477482804E-2</v>
      </c>
      <c r="FN9" s="90">
        <f t="shared" si="60"/>
        <v>5.533465096486178E-2</v>
      </c>
      <c r="FO9" s="90">
        <f t="shared" si="61"/>
        <v>5.9221421620939858E-2</v>
      </c>
      <c r="FP9" s="90">
        <f t="shared" si="62"/>
        <v>4.0085109769093637E-2</v>
      </c>
      <c r="FQ9" s="90">
        <f t="shared" si="63"/>
        <v>5.9976792825122263E-2</v>
      </c>
      <c r="FR9" s="90">
        <f t="shared" si="64"/>
        <v>4.6677457504778537E-2</v>
      </c>
      <c r="FS9" s="90">
        <f t="shared" si="65"/>
        <v>0.11280997281754587</v>
      </c>
      <c r="FT9" s="99">
        <f t="shared" si="66"/>
        <v>7.159176964714524E-2</v>
      </c>
      <c r="FU9" s="119">
        <f t="shared" ref="FU9" si="202">+GI9</f>
        <v>4.3462225357759925</v>
      </c>
      <c r="FV9" s="120">
        <f t="shared" ref="FV9" si="203">+GJ9</f>
        <v>7.4478988337028378</v>
      </c>
      <c r="FW9" s="120">
        <f t="shared" ref="FW9" si="204">+GG9</f>
        <v>6.5933699432123563</v>
      </c>
      <c r="FX9" s="120">
        <f t="shared" ref="FX9" si="205">+GH9</f>
        <v>10.89807825610978</v>
      </c>
      <c r="FY9" s="120">
        <f t="shared" ref="FY9:GJ9" si="206">+DQ9/FE9</f>
        <v>7.499233241051007</v>
      </c>
      <c r="FZ9" s="120">
        <f t="shared" si="206"/>
        <v>5.9520949025099901</v>
      </c>
      <c r="GA9" s="120">
        <f t="shared" si="206"/>
        <v>6.4408266635736728</v>
      </c>
      <c r="GB9" s="120">
        <f t="shared" si="206"/>
        <v>6.9612685820550935</v>
      </c>
      <c r="GC9" s="120">
        <f t="shared" si="206"/>
        <v>6.7354740685784895</v>
      </c>
      <c r="GD9" s="120">
        <f t="shared" si="206"/>
        <v>7.2997105405005094</v>
      </c>
      <c r="GE9" s="120">
        <f t="shared" si="206"/>
        <v>7.3628376925165373</v>
      </c>
      <c r="GF9" s="120">
        <f t="shared" si="206"/>
        <v>7.7185929648241203</v>
      </c>
      <c r="GG9" s="120">
        <f t="shared" si="206"/>
        <v>6.5933699432123563</v>
      </c>
      <c r="GH9" s="120">
        <f t="shared" si="206"/>
        <v>10.89807825610978</v>
      </c>
      <c r="GI9" s="120">
        <f t="shared" si="206"/>
        <v>4.3462225357759925</v>
      </c>
      <c r="GJ9" s="120">
        <f t="shared" si="206"/>
        <v>7.4478988337028378</v>
      </c>
      <c r="GK9" s="120">
        <f t="shared" ref="GK9" si="207">+EC9/FQ9</f>
        <v>3.2267383950558708</v>
      </c>
      <c r="GL9" s="120">
        <f t="shared" ref="GL9" si="208">+ED9/FR9</f>
        <v>6.4440082940785404</v>
      </c>
      <c r="GM9" s="120">
        <f t="shared" ref="GM9" si="209">+EE9/FS9</f>
        <v>2.1626860560816534</v>
      </c>
      <c r="GN9" s="321">
        <f t="shared" ref="GN9" si="210">+EF9/FT9</f>
        <v>4.0680291938390845</v>
      </c>
      <c r="GO9" s="129">
        <f>+GO40+GO42+GO49+GO73+GO75+GO76+GO91+GO96+GO97+GO98+GO101+GO103+GO110+GO114+GO118+GO121+GO122+GO136+GO149+GO150+GO151+GO159+GO164+GO166</f>
        <v>9697</v>
      </c>
      <c r="GP9" s="129">
        <f t="shared" ref="GP9:HG9" si="211">+GP40+GP42+GP49+GP73+GP75+GP76+GP91+GP96+GP97+GP98+GP101+GP103+GP110+GP114+GP118+GP121+GP122+GP136+GP149+GP150+GP151+GP159+GP164+GP166</f>
        <v>8876</v>
      </c>
      <c r="GQ9" s="129">
        <f t="shared" si="211"/>
        <v>25230</v>
      </c>
      <c r="GR9" s="129">
        <f t="shared" si="211"/>
        <v>27790</v>
      </c>
      <c r="GS9" s="129">
        <f t="shared" si="211"/>
        <v>90274</v>
      </c>
      <c r="GT9" s="129">
        <f t="shared" si="211"/>
        <v>87612</v>
      </c>
      <c r="GU9" s="129">
        <f t="shared" si="211"/>
        <v>99449</v>
      </c>
      <c r="GV9" s="129">
        <f t="shared" si="211"/>
        <v>91784</v>
      </c>
      <c r="GW9" s="129">
        <f t="shared" si="211"/>
        <v>82869</v>
      </c>
      <c r="GX9" s="129">
        <f t="shared" si="211"/>
        <v>79071</v>
      </c>
      <c r="GY9" s="129">
        <f t="shared" si="211"/>
        <v>56774</v>
      </c>
      <c r="GZ9" s="129">
        <f t="shared" si="211"/>
        <v>55790</v>
      </c>
      <c r="HA9" s="129">
        <f t="shared" si="211"/>
        <v>32471</v>
      </c>
      <c r="HB9" s="129">
        <f t="shared" si="211"/>
        <v>29459</v>
      </c>
      <c r="HC9" s="129">
        <f t="shared" si="211"/>
        <v>15326</v>
      </c>
      <c r="HD9" s="129">
        <f t="shared" si="211"/>
        <v>14563</v>
      </c>
      <c r="HE9" s="129">
        <f t="shared" si="211"/>
        <v>5472</v>
      </c>
      <c r="HF9" s="129">
        <f t="shared" si="211"/>
        <v>7689</v>
      </c>
      <c r="HG9" s="129">
        <f t="shared" si="211"/>
        <v>956</v>
      </c>
      <c r="HH9" s="129">
        <f>+HH40+HH42+HH49+HH73+HH75+HH76+HH91+HH96+HH97+HH98+HH101+HH103+HH110+HH114+HH118+HH121+HH122+HH136+HH149+HH150+HH151+HH159+HH164+HH166</f>
        <v>2758</v>
      </c>
      <c r="HI9" s="543">
        <f t="shared" ref="HI9" si="212">+HW9</f>
        <v>0.28373380769097911</v>
      </c>
      <c r="HJ9" s="112">
        <f t="shared" ref="HJ9" si="213">+HX9</f>
        <v>0.33136051774917907</v>
      </c>
      <c r="HK9" s="112">
        <f t="shared" ref="HK9" si="214">+HU9</f>
        <v>0.53353940192904703</v>
      </c>
      <c r="HL9" s="112">
        <f t="shared" ref="HL9" si="215">+HV9</f>
        <v>0.68046866054417054</v>
      </c>
      <c r="HM9" s="323">
        <f t="shared" si="68"/>
        <v>0.7</v>
      </c>
      <c r="HN9" s="323">
        <f t="shared" si="69"/>
        <v>0.61240601913869319</v>
      </c>
      <c r="HO9" s="323">
        <f t="shared" si="70"/>
        <v>0.7</v>
      </c>
      <c r="HP9" s="323">
        <f t="shared" si="71"/>
        <v>0.7</v>
      </c>
      <c r="HQ9" s="323">
        <f t="shared" si="72"/>
        <v>0.7</v>
      </c>
      <c r="HR9" s="323">
        <f t="shared" si="73"/>
        <v>0.7</v>
      </c>
      <c r="HS9" s="323">
        <f t="shared" si="74"/>
        <v>0.7</v>
      </c>
      <c r="HT9" s="323">
        <f t="shared" si="75"/>
        <v>0.7</v>
      </c>
      <c r="HU9" s="323">
        <f t="shared" si="76"/>
        <v>0.53353940192904703</v>
      </c>
      <c r="HV9" s="323">
        <f t="shared" si="77"/>
        <v>0.68046866054417054</v>
      </c>
      <c r="HW9" s="323">
        <f t="shared" si="78"/>
        <v>0.28373380769097911</v>
      </c>
      <c r="HX9" s="323">
        <f t="shared" si="79"/>
        <v>0.33136051774917907</v>
      </c>
      <c r="HY9" s="323">
        <f t="shared" si="80"/>
        <v>0.20574956041384154</v>
      </c>
      <c r="HZ9" s="323">
        <f t="shared" si="81"/>
        <v>0.31869556570342628</v>
      </c>
      <c r="IA9" s="323">
        <f t="shared" si="82"/>
        <v>0.25772128482948148</v>
      </c>
      <c r="IB9" s="327">
        <f t="shared" si="83"/>
        <v>0.30230815729035648</v>
      </c>
      <c r="IC9" s="331">
        <f>+IC40+IC42+IC49+IC73+IC75+IC76+IC91+IC96+IC97+IC98+IC101+IC103+IC110+IC114+IC118+IC121+IC122+IC136+IC149+IC150+IC151+IC159+IC164+IC166</f>
        <v>0</v>
      </c>
      <c r="ID9" s="331">
        <f t="shared" ref="ID9:IJ9" si="216">+ID40+ID42+ID49+ID73+ID75+ID76+ID91+ID96+ID97+ID98+ID101+ID103+ID110+ID114+ID118+ID121+ID122+ID136+ID149+ID150+ID151+ID159+ID164+ID166</f>
        <v>747816</v>
      </c>
      <c r="IE9" s="331">
        <f t="shared" si="216"/>
        <v>799029</v>
      </c>
      <c r="IF9" s="331">
        <f t="shared" si="216"/>
        <v>834707</v>
      </c>
      <c r="IG9" s="331">
        <f t="shared" si="216"/>
        <v>0</v>
      </c>
      <c r="IH9" s="331">
        <f t="shared" si="216"/>
        <v>21083</v>
      </c>
      <c r="II9" s="331">
        <f t="shared" si="216"/>
        <v>21939</v>
      </c>
      <c r="IJ9" s="331">
        <f t="shared" si="216"/>
        <v>22189</v>
      </c>
      <c r="IK9" s="93">
        <f t="shared" ref="IK9" si="217">+AK9/$B9</f>
        <v>8.5763240148309883E-2</v>
      </c>
      <c r="IL9" s="90">
        <f t="shared" ref="IL9" si="218">+AL9/$B9</f>
        <v>8.0805319480717022E-2</v>
      </c>
      <c r="IM9" s="90">
        <f t="shared" ref="IM9" si="219">+AM9/$B9</f>
        <v>7.9931215873549691E-2</v>
      </c>
      <c r="IN9" s="90">
        <f t="shared" ref="IN9" si="220">+AN9/$B9</f>
        <v>7.5931628313896951E-2</v>
      </c>
      <c r="IO9" s="90">
        <f t="shared" ref="IO9" si="221">+AO9/$B9</f>
        <v>7.6843414609138169E-2</v>
      </c>
      <c r="IP9" s="90">
        <f t="shared" ref="IP9" si="222">+AP9/$B9</f>
        <v>7.559574292296152E-2</v>
      </c>
      <c r="IQ9" s="90">
        <f t="shared" ref="IQ9" si="223">+AQ9/$B9</f>
        <v>7.2541133683051928E-2</v>
      </c>
      <c r="IR9" s="90">
        <f t="shared" ref="IR9" si="224">+AR9/$B9</f>
        <v>7.2740912321716006E-2</v>
      </c>
      <c r="IS9" s="90">
        <f t="shared" ref="IS9" si="225">+AS9/$B9</f>
        <v>6.2997559276990051E-2</v>
      </c>
      <c r="IT9" s="90">
        <f t="shared" ref="IT9" si="226">+AT9/$B9</f>
        <v>6.5305921135144551E-2</v>
      </c>
      <c r="IU9" s="90">
        <f t="shared" ref="IU9" si="227">+AU9/$B9</f>
        <v>4.7324620665629272E-2</v>
      </c>
      <c r="IV9" s="90">
        <f t="shared" ref="IV9" si="228">+AV9/$B9</f>
        <v>5.1380967206335872E-2</v>
      </c>
      <c r="IW9" s="90">
        <f t="shared" ref="IW9" si="229">+AW9/$B9</f>
        <v>3.5623776583158212E-2</v>
      </c>
      <c r="IX9" s="90">
        <f t="shared" ref="IX9" si="230">+AX9/$B9</f>
        <v>4.1885445852668395E-2</v>
      </c>
      <c r="IY9" s="90">
        <f t="shared" ref="IY9" si="231">+AY9/$B9</f>
        <v>2.0841695315722136E-2</v>
      </c>
      <c r="IZ9" s="90">
        <f t="shared" ref="IZ9" si="232">+AZ9/$B9</f>
        <v>2.9059437715844964E-2</v>
      </c>
      <c r="JA9" s="90">
        <f t="shared" ref="JA9" si="233">+BA9/$B9</f>
        <v>7.6185843086527252E-3</v>
      </c>
      <c r="JB9" s="90">
        <f t="shared" ref="JB9" si="234">+BB9/$B9</f>
        <v>1.3802357728953432E-2</v>
      </c>
      <c r="JC9" s="90">
        <f>+BC9/$B9</f>
        <v>7.1220404021652534E-4</v>
      </c>
      <c r="JD9" s="202">
        <f t="shared" ref="JD9" si="235">+BD9/$B9</f>
        <v>3.294820846430339E-3</v>
      </c>
      <c r="JE9" s="574">
        <f t="shared" si="104"/>
        <v>3.8543818791906097E-2</v>
      </c>
      <c r="JF9" s="572">
        <f t="shared" si="104"/>
        <v>3.2121267027224315E-2</v>
      </c>
      <c r="JG9" s="572">
        <f t="shared" si="104"/>
        <v>5.6652938764993568E-2</v>
      </c>
      <c r="JH9" s="572">
        <f t="shared" si="104"/>
        <v>5.0768491421216658E-2</v>
      </c>
      <c r="JI9" s="572">
        <f t="shared" si="104"/>
        <v>0.13334696599726659</v>
      </c>
      <c r="JJ9" s="572">
        <f t="shared" si="104"/>
        <v>0.16800807385955849</v>
      </c>
      <c r="JK9" s="572">
        <f t="shared" si="104"/>
        <v>0.15525957337984828</v>
      </c>
      <c r="JL9" s="572">
        <f t="shared" si="104"/>
        <v>0.14365197782740652</v>
      </c>
      <c r="JM9" s="572">
        <f t="shared" si="104"/>
        <v>0.14846764902044207</v>
      </c>
      <c r="JN9" s="572">
        <f t="shared" si="104"/>
        <v>0.13699173336418824</v>
      </c>
      <c r="JO9" s="572">
        <f t="shared" si="105"/>
        <v>0.13581720007442008</v>
      </c>
      <c r="JP9" s="572">
        <f t="shared" si="105"/>
        <v>0.12955729166666666</v>
      </c>
      <c r="JQ9" s="572">
        <f t="shared" si="105"/>
        <v>0.15166750972762646</v>
      </c>
      <c r="JR9" s="572">
        <f t="shared" si="105"/>
        <v>9.1759297052154201E-2</v>
      </c>
      <c r="JS9" s="572">
        <f t="shared" si="105"/>
        <v>0.23008485915492954</v>
      </c>
      <c r="JT9" s="572">
        <f t="shared" si="105"/>
        <v>0.13426605574646808</v>
      </c>
      <c r="JU9" s="572">
        <f t="shared" si="105"/>
        <v>0.30991046610169498</v>
      </c>
      <c r="JV9" s="572">
        <f t="shared" si="105"/>
        <v>0.15518291634089135</v>
      </c>
      <c r="JW9" s="572">
        <f t="shared" si="105"/>
        <v>0.46238796296296292</v>
      </c>
      <c r="JX9" s="610">
        <f t="shared" si="105"/>
        <v>0.24581927816901411</v>
      </c>
      <c r="JZ9" s="701">
        <f t="shared" si="177"/>
        <v>63.705219426968718</v>
      </c>
      <c r="KA9" s="291">
        <f t="shared" si="155"/>
        <v>39.881453579454444</v>
      </c>
      <c r="KB9" s="291">
        <f t="shared" si="156"/>
        <v>76.614047505372099</v>
      </c>
      <c r="KC9" s="291">
        <f t="shared" si="157"/>
        <v>88.670749558720487</v>
      </c>
      <c r="KD9" s="291">
        <f t="shared" si="158"/>
        <v>380.2913803428832</v>
      </c>
      <c r="KE9" s="291">
        <f t="shared" si="159"/>
        <v>238.81141433391664</v>
      </c>
      <c r="KF9" s="291">
        <f t="shared" si="160"/>
        <v>800.55367116912657</v>
      </c>
      <c r="KG9" s="291">
        <f t="shared" si="161"/>
        <v>549.11122616692853</v>
      </c>
      <c r="KH9" s="291">
        <f t="shared" si="162"/>
        <v>2433.9488527105309</v>
      </c>
      <c r="KI9" s="291">
        <f t="shared" si="163"/>
        <v>1378.1049392581535</v>
      </c>
      <c r="KJ9" s="291">
        <f t="shared" si="164"/>
        <v>5772.6183748278609</v>
      </c>
      <c r="KK9" s="291">
        <f t="shared" si="165"/>
        <v>3010.1481229468441</v>
      </c>
      <c r="KL9" s="291">
        <f t="shared" si="166"/>
        <v>12707.593385738908</v>
      </c>
      <c r="KM9" s="291">
        <f t="shared" si="167"/>
        <v>7130.4067096676663</v>
      </c>
      <c r="KN9" s="291">
        <f t="shared" si="168"/>
        <v>15568.650208961069</v>
      </c>
      <c r="KO9" s="291">
        <f t="shared" si="169"/>
        <v>10668.954474576269</v>
      </c>
      <c r="KP9" s="291">
        <f t="shared" si="170"/>
        <v>9805.5341944609027</v>
      </c>
      <c r="KQ9" s="291">
        <f t="shared" si="171"/>
        <v>10805.118379942127</v>
      </c>
      <c r="KR9" s="291">
        <f t="shared" si="172"/>
        <v>4063.2905689843365</v>
      </c>
      <c r="KS9" s="702">
        <f t="shared" si="173"/>
        <v>5289.5502211718176</v>
      </c>
      <c r="KT9" s="705">
        <f>(SUM(JZ9:KS9)/SUM(JZ$4:KS8))*100000</f>
        <v>198.80366812885237</v>
      </c>
      <c r="KU9" s="616">
        <f t="shared" si="106"/>
        <v>16.562357347122393</v>
      </c>
      <c r="KV9" s="291">
        <f t="shared" si="107"/>
        <v>10.986602117530992</v>
      </c>
      <c r="KW9" s="291">
        <f t="shared" si="108"/>
        <v>21.102821724696707</v>
      </c>
      <c r="KX9" s="291">
        <f t="shared" si="109"/>
        <v>25.721916023954073</v>
      </c>
      <c r="KY9" s="291">
        <f t="shared" si="110"/>
        <v>106.28806993284198</v>
      </c>
      <c r="KZ9" s="291">
        <f t="shared" si="111"/>
        <v>68.113626333590403</v>
      </c>
      <c r="LA9" s="291">
        <f t="shared" si="112"/>
        <v>248.43629724988955</v>
      </c>
      <c r="LB9" s="291">
        <f t="shared" si="113"/>
        <v>168.4238889470758</v>
      </c>
      <c r="LC9" s="291">
        <f t="shared" si="114"/>
        <v>862.44428107009503</v>
      </c>
      <c r="LD9" s="291">
        <f t="shared" si="115"/>
        <v>471.71562685759085</v>
      </c>
      <c r="LE9" s="291">
        <f t="shared" si="116"/>
        <v>2731.3514269109892</v>
      </c>
      <c r="LF9" s="291">
        <f t="shared" si="117"/>
        <v>1326.973631971545</v>
      </c>
      <c r="LG9" s="291">
        <f t="shared" si="118"/>
        <v>7685.5996754253792</v>
      </c>
      <c r="LH9" s="291">
        <f t="shared" si="119"/>
        <v>3738.8564102354226</v>
      </c>
      <c r="LI9" s="291">
        <f t="shared" si="120"/>
        <v>15726.497059951806</v>
      </c>
      <c r="LJ9" s="291">
        <f t="shared" si="121"/>
        <v>8001.1357735886168</v>
      </c>
      <c r="LK9" s="291">
        <f t="shared" si="122"/>
        <v>27500.53061342307</v>
      </c>
      <c r="LL9" s="291">
        <f t="shared" si="123"/>
        <v>16453.208804908845</v>
      </c>
      <c r="LM9" s="291">
        <f t="shared" si="124"/>
        <v>67312.027979530132</v>
      </c>
      <c r="LN9" s="617">
        <f t="shared" si="125"/>
        <v>30609.051682031233</v>
      </c>
      <c r="LO9" s="614">
        <f t="shared" si="126"/>
        <v>46.486570637083091</v>
      </c>
      <c r="LP9" s="291">
        <f t="shared" si="127"/>
        <v>34.39026605491425</v>
      </c>
      <c r="LQ9" s="291">
        <f t="shared" si="128"/>
        <v>1102.5388392892237</v>
      </c>
      <c r="LR9" s="291">
        <f t="shared" si="129"/>
        <v>587.23333715067213</v>
      </c>
      <c r="LS9" s="291">
        <f t="shared" si="130"/>
        <v>13257.12243053617</v>
      </c>
      <c r="LT9" s="617">
        <f t="shared" si="131"/>
        <v>8144.4774487949499</v>
      </c>
      <c r="LU9" s="614">
        <f t="shared" si="132"/>
        <v>40.568395833124868</v>
      </c>
      <c r="LV9" s="291">
        <f t="shared" si="133"/>
        <v>840.34298181836823</v>
      </c>
      <c r="LW9" s="617">
        <f t="shared" si="134"/>
        <v>10311.998457971908</v>
      </c>
      <c r="LY9" s="733">
        <f>+LY40+LY42+LY49+LY73+LY75+LY76+LY91+LY96+LY97+LY98+LY101+LY103+LY110+LY114+LY118+LY121+LY122+LY136+LY149+LY150+LY151+LY159+LY164+LY166</f>
        <v>899546.63067526114</v>
      </c>
      <c r="LZ9" s="667">
        <f>+LZ40+LZ42+LZ49+LZ73+LZ75+LZ76+LZ91+LZ96+LZ97+LZ98+LZ101+LZ103+LZ110+LZ114+LZ118+LZ121+LZ122+LZ136+LZ149+LZ150+LZ151+LZ159+LZ164+LZ166</f>
        <v>727077</v>
      </c>
      <c r="MA9" s="751">
        <f>+MA40+MA42+MA49+MA73+MA75+MA76+MA91+MA96+MA97+MA98+MA101+MA103+MA110+MA114+MA118+MA121+MA122+MA136+MA149+MA150+MA151+MA159+MA164+MA166</f>
        <v>109358</v>
      </c>
      <c r="MB9" s="742">
        <f>+LZ9/B9</f>
        <v>6.4548143376517125E-2</v>
      </c>
      <c r="MC9" s="666">
        <f>+MA9/B9</f>
        <v>9.708539622858595E-3</v>
      </c>
    </row>
    <row r="10" spans="1:341" s="22" customFormat="1" ht="18" customHeight="1">
      <c r="A10" s="500" t="s">
        <v>22</v>
      </c>
      <c r="B10" s="530">
        <v>3910772</v>
      </c>
      <c r="C10" s="521">
        <f t="shared" si="174"/>
        <v>270719</v>
      </c>
      <c r="D10" s="504">
        <f t="shared" si="175"/>
        <v>6532</v>
      </c>
      <c r="E10" s="491">
        <f t="shared" si="0"/>
        <v>8.175344238594829E-3</v>
      </c>
      <c r="F10" s="207">
        <f t="shared" si="1"/>
        <v>6.2967618669664202E-2</v>
      </c>
      <c r="G10" s="24">
        <f t="shared" si="178"/>
        <v>3.244594002869186</v>
      </c>
      <c r="H10" s="23">
        <f t="shared" si="2"/>
        <v>0.20430435791054627</v>
      </c>
      <c r="I10" s="31">
        <f t="shared" si="3"/>
        <v>0.22460354218112003</v>
      </c>
      <c r="J10" s="336">
        <f t="shared" si="4"/>
        <v>0.32680388846630853</v>
      </c>
      <c r="K10" s="337">
        <f t="shared" si="5"/>
        <v>5.1108891733275489E-3</v>
      </c>
      <c r="L10" s="338">
        <f t="shared" si="6"/>
        <v>5.190030929718997</v>
      </c>
      <c r="M10" s="339">
        <f t="shared" si="7"/>
        <v>0.35889477433527128</v>
      </c>
      <c r="N10" s="826"/>
      <c r="O10" s="155" t="s">
        <v>226</v>
      </c>
      <c r="P10" s="155" t="s">
        <v>223</v>
      </c>
      <c r="Q10" s="155" t="s">
        <v>224</v>
      </c>
      <c r="R10" s="155" t="s">
        <v>225</v>
      </c>
      <c r="S10" s="156">
        <f t="shared" si="8"/>
        <v>270719</v>
      </c>
      <c r="T10" s="157">
        <f t="shared" si="9"/>
        <v>6922.3928165589814</v>
      </c>
      <c r="U10" s="156">
        <f t="shared" si="10"/>
        <v>10804</v>
      </c>
      <c r="V10" s="158">
        <f t="shared" si="11"/>
        <v>4.1567435507762152E-2</v>
      </c>
      <c r="W10" s="157">
        <f t="shared" si="12"/>
        <v>276.2625895858925</v>
      </c>
      <c r="X10" s="156">
        <f t="shared" si="135"/>
        <v>24467</v>
      </c>
      <c r="Y10" s="158">
        <f t="shared" si="13"/>
        <v>9.9357568669493038E-2</v>
      </c>
      <c r="Z10" s="157">
        <f t="shared" si="136"/>
        <v>625.63094959256125</v>
      </c>
      <c r="AA10" s="156">
        <f t="shared" si="14"/>
        <v>6532</v>
      </c>
      <c r="AB10" s="157">
        <f t="shared" si="15"/>
        <v>1670.2584553638003</v>
      </c>
      <c r="AC10" s="159">
        <f t="shared" si="137"/>
        <v>2.4128339717566925E-2</v>
      </c>
      <c r="AD10" s="156">
        <f t="shared" si="16"/>
        <v>67</v>
      </c>
      <c r="AE10" s="158">
        <f t="shared" si="17"/>
        <v>1.0363495746326373E-2</v>
      </c>
      <c r="AF10" s="157">
        <f t="shared" si="18"/>
        <v>17.132167254956311</v>
      </c>
      <c r="AG10" s="156">
        <f t="shared" si="19"/>
        <v>296</v>
      </c>
      <c r="AH10" s="158">
        <f t="shared" si="20"/>
        <v>4.7466324567030149E-2</v>
      </c>
      <c r="AI10" s="157">
        <f t="shared" si="21"/>
        <v>75.688380708463697</v>
      </c>
      <c r="AJ10" s="830"/>
      <c r="AK10" s="129">
        <f>AK35+AK36+AK37+AK38+AK39+AK41+AK43+AK44+AK45+AK46+AK47+AK48+AK51+AK52+AK56+AK57+AK58+AK59+AK60+AK61+AK62+AK63+AK64+AK65+AK66+AK67+AK68+AK69++AK77+AK78+AK79+AK80+AK81+AK82+AK83+AK84+AK86+AK87+AK88+AK89+AK92+AK93+AK94+AK95+AK99+AK100+AK104+AK105+AK106+AK107+AK108+AK109+AK112+AK113+AK115+AK117+AK119+AK120+AK123+AK124+AK125+AK126+AK127+AK128+AK129+AK130+AK132+AK134+AK135+AK137+AK138+AK139+AK140+AK141+AK142+AK143+AK144+AK145+AK146+AK147+AK148+AK152+AK153+AK156+AK157+AK158+AK160+AK161+AK162+AK163+AK165+AK167+AK168+AK70+AK170</f>
        <v>301130.02446764469</v>
      </c>
      <c r="AL10" s="129">
        <f t="shared" ref="AL10:BD10" si="236">AL35+AL36+AL37+AL38+AL39+AL41+AL43+AL44+AL45+AL46+AL47+AL48+AL51+AL52+AL56+AL57+AL58+AL59+AL60+AL61+AL62+AL63+AL64+AL65+AL66+AL67+AL68+AL69++AL77+AL78+AL79+AL80+AL81+AL82+AL83+AL84+AL86+AL87+AL88+AL89+AL92+AL93+AL94+AL95+AL99+AL100+AL104+AL105+AL106+AL107+AL108+AL109+AL112+AL113+AL115+AL117+AL119+AL120+AL123+AL124+AL125+AL126+AL127+AL128+AL129+AL130+AL132+AL134+AL135+AL137+AL138+AL139+AL140+AL141+AL142+AL143+AL144+AL145+AL146+AL147+AL148+AL152+AL153+AL156+AL157+AL158+AL160+AL161+AL162+AL163+AL165+AL167+AL168+AL70+AL170</f>
        <v>284767.81551789847</v>
      </c>
      <c r="AM10" s="129">
        <f t="shared" si="236"/>
        <v>288905.93180456822</v>
      </c>
      <c r="AN10" s="129">
        <f t="shared" si="236"/>
        <v>272254.38513840263</v>
      </c>
      <c r="AO10" s="129">
        <f t="shared" si="236"/>
        <v>265184.81891452213</v>
      </c>
      <c r="AP10" s="129">
        <f t="shared" si="236"/>
        <v>254385.5834343101</v>
      </c>
      <c r="AQ10" s="129">
        <f t="shared" si="236"/>
        <v>262350.87585023255</v>
      </c>
      <c r="AR10" s="129">
        <f t="shared" si="236"/>
        <v>262175.00772413315</v>
      </c>
      <c r="AS10" s="129">
        <f t="shared" si="236"/>
        <v>250341.33500258444</v>
      </c>
      <c r="AT10" s="129">
        <f t="shared" si="236"/>
        <v>257047.6758521919</v>
      </c>
      <c r="AU10" s="129">
        <f t="shared" si="236"/>
        <v>201936.28159098804</v>
      </c>
      <c r="AV10" s="129">
        <f t="shared" si="236"/>
        <v>214277.55492366166</v>
      </c>
      <c r="AW10" s="129">
        <f t="shared" si="236"/>
        <v>173007.95611521119</v>
      </c>
      <c r="AX10" s="129">
        <f t="shared" si="236"/>
        <v>197654.08635681708</v>
      </c>
      <c r="AY10" s="129">
        <f t="shared" si="236"/>
        <v>116557.63427456687</v>
      </c>
      <c r="AZ10" s="129">
        <f t="shared" si="236"/>
        <v>152397.34213688277</v>
      </c>
      <c r="BA10" s="129">
        <f t="shared" si="236"/>
        <v>47206.389863907883</v>
      </c>
      <c r="BB10" s="129">
        <f t="shared" si="236"/>
        <v>81225.714619320279</v>
      </c>
      <c r="BC10" s="129">
        <f t="shared" si="236"/>
        <v>5032.7590530446951</v>
      </c>
      <c r="BD10" s="129">
        <f t="shared" si="236"/>
        <v>22932.862285657153</v>
      </c>
      <c r="BE10" s="258">
        <v>2.0000000000000002E-5</v>
      </c>
      <c r="BF10" s="43">
        <v>2.0000000000000002E-5</v>
      </c>
      <c r="BG10" s="53">
        <v>5.0000000000000002E-5</v>
      </c>
      <c r="BH10" s="53">
        <v>4.0000000000000003E-5</v>
      </c>
      <c r="BI10" s="53">
        <v>1.2518952302791728E-4</v>
      </c>
      <c r="BJ10" s="53">
        <v>1.2406223545552731E-4</v>
      </c>
      <c r="BK10" s="53">
        <v>3.4000000000000002E-4</v>
      </c>
      <c r="BL10" s="53">
        <v>1.8000000000000001E-4</v>
      </c>
      <c r="BM10" s="53">
        <v>8.9999999999999998E-4</v>
      </c>
      <c r="BN10" s="53">
        <v>5.0000000000000001E-4</v>
      </c>
      <c r="BO10" s="53">
        <v>3.8E-3</v>
      </c>
      <c r="BP10" s="53">
        <v>2E-3</v>
      </c>
      <c r="BQ10" s="53">
        <v>1.6199999999999999E-2</v>
      </c>
      <c r="BR10" s="53">
        <v>6.1999999999999998E-3</v>
      </c>
      <c r="BS10" s="53">
        <v>6.1100000000000002E-2</v>
      </c>
      <c r="BT10" s="53">
        <v>2.6800000000000001E-2</v>
      </c>
      <c r="BU10" s="53">
        <v>0.1421</v>
      </c>
      <c r="BV10" s="53">
        <v>5.4699999999999999E-2</v>
      </c>
      <c r="BW10" s="53">
        <v>0.27589999999999998</v>
      </c>
      <c r="BX10" s="773">
        <v>0.1051</v>
      </c>
      <c r="BY10" s="53">
        <f t="shared" si="22"/>
        <v>2.0000000000000002E-5</v>
      </c>
      <c r="BZ10" s="53">
        <f t="shared" si="23"/>
        <v>4.5000000000000003E-5</v>
      </c>
      <c r="CA10" s="53">
        <f t="shared" si="24"/>
        <v>1.246258792417223E-4</v>
      </c>
      <c r="CB10" s="53">
        <f t="shared" si="25"/>
        <v>2.6000000000000003E-4</v>
      </c>
      <c r="CC10" s="53">
        <f t="shared" si="26"/>
        <v>6.9999999999999999E-4</v>
      </c>
      <c r="CD10" s="53">
        <f t="shared" si="27"/>
        <v>2.8999999999999998E-3</v>
      </c>
      <c r="CE10" s="53">
        <f t="shared" si="28"/>
        <v>1.12E-2</v>
      </c>
      <c r="CF10" s="53">
        <f t="shared" si="29"/>
        <v>4.3950000000000003E-2</v>
      </c>
      <c r="CG10" s="53">
        <f t="shared" si="30"/>
        <v>9.8400000000000001E-2</v>
      </c>
      <c r="CH10" s="773">
        <f t="shared" si="138"/>
        <v>0.1905</v>
      </c>
      <c r="CI10" s="64">
        <f>+Fall_Hoy!B10</f>
        <v>2</v>
      </c>
      <c r="CJ10" s="61">
        <f>+Fall_Hoy!C10</f>
        <v>2</v>
      </c>
      <c r="CK10" s="61">
        <f>+Fall_Hoy!D10</f>
        <v>0</v>
      </c>
      <c r="CL10" s="61">
        <f>+Fall_Hoy!E10</f>
        <v>0</v>
      </c>
      <c r="CM10" s="61">
        <f>+Fall_Hoy!F10</f>
        <v>11</v>
      </c>
      <c r="CN10" s="61">
        <f>+Fall_Hoy!G10</f>
        <v>6</v>
      </c>
      <c r="CO10" s="61">
        <f>+Fall_Hoy!H10</f>
        <v>38</v>
      </c>
      <c r="CP10" s="61">
        <f>+Fall_Hoy!I10</f>
        <v>25</v>
      </c>
      <c r="CQ10" s="61">
        <f>+Fall_Hoy!J10</f>
        <v>105</v>
      </c>
      <c r="CR10" s="61">
        <f>+Fall_Hoy!K10</f>
        <v>77</v>
      </c>
      <c r="CS10" s="61">
        <f>+Fall_Hoy!L10</f>
        <v>324</v>
      </c>
      <c r="CT10" s="61">
        <f>+Fall_Hoy!M10</f>
        <v>153</v>
      </c>
      <c r="CU10" s="61">
        <f>+Fall_Hoy!N10</f>
        <v>793</v>
      </c>
      <c r="CV10" s="61">
        <f>+Fall_Hoy!O10</f>
        <v>406</v>
      </c>
      <c r="CW10" s="61">
        <f>+Fall_Hoy!P10</f>
        <v>1166</v>
      </c>
      <c r="CX10" s="61">
        <f>+Fall_Hoy!Q10</f>
        <v>717</v>
      </c>
      <c r="CY10" s="61">
        <f>+Fall_Hoy!R10</f>
        <v>948</v>
      </c>
      <c r="CZ10" s="61">
        <f>+Fall_Hoy!S10</f>
        <v>830</v>
      </c>
      <c r="DA10" s="61">
        <f>+Fall_Hoy!T10</f>
        <v>240</v>
      </c>
      <c r="DB10" s="253">
        <f>+Fall_Hoy!U10</f>
        <v>475</v>
      </c>
      <c r="DC10" s="61">
        <f>+Fall_Hoy!W10</f>
        <v>0</v>
      </c>
      <c r="DD10" s="61">
        <f>+Fall_Hoy!X10</f>
        <v>1</v>
      </c>
      <c r="DE10" s="61">
        <f>+Fall_Hoy!Y10</f>
        <v>0</v>
      </c>
      <c r="DF10" s="61">
        <f>+Fall_Hoy!Z10</f>
        <v>2</v>
      </c>
      <c r="DG10" s="61">
        <f>+Fall_Hoy!AA10</f>
        <v>6</v>
      </c>
      <c r="DH10" s="61">
        <f>+Fall_Hoy!AB10</f>
        <v>4</v>
      </c>
      <c r="DI10" s="61">
        <f>+Fall_Hoy!AC10</f>
        <v>8</v>
      </c>
      <c r="DJ10" s="61">
        <f>+Fall_Hoy!AD10</f>
        <v>28</v>
      </c>
      <c r="DK10" s="61">
        <f>+Fall_Hoy!AE10</f>
        <v>99</v>
      </c>
      <c r="DL10" s="270">
        <f>+Fall_Hoy!AF10</f>
        <v>73</v>
      </c>
      <c r="DM10" s="75">
        <f t="shared" si="139"/>
        <v>0.16372560957108967</v>
      </c>
      <c r="DN10" s="76">
        <f t="shared" si="140"/>
        <v>0.17555247990646367</v>
      </c>
      <c r="DO10" s="76">
        <f t="shared" si="141"/>
        <v>0.28293853290396043</v>
      </c>
      <c r="DP10" s="76">
        <f t="shared" si="142"/>
        <v>0.33130542441468425</v>
      </c>
      <c r="DQ10" s="76">
        <f t="shared" si="31"/>
        <v>0.33134165876252575</v>
      </c>
      <c r="DR10" s="76">
        <f t="shared" si="32"/>
        <v>0.19011621207654045</v>
      </c>
      <c r="DS10" s="76">
        <f t="shared" si="33"/>
        <v>0.42601232231508052</v>
      </c>
      <c r="DT10" s="76">
        <f t="shared" si="34"/>
        <v>0.52975640239145572</v>
      </c>
      <c r="DU10" s="76">
        <f t="shared" si="35"/>
        <v>0.46603037674726083</v>
      </c>
      <c r="DV10" s="76">
        <f t="shared" si="36"/>
        <v>0.59911064937445069</v>
      </c>
      <c r="DW10" s="76">
        <f t="shared" si="37"/>
        <v>0.42222802768763046</v>
      </c>
      <c r="DX10" s="76">
        <f t="shared" si="38"/>
        <v>0.35701359401479926</v>
      </c>
      <c r="DY10" s="76">
        <f t="shared" si="39"/>
        <v>0.28293853290396043</v>
      </c>
      <c r="DZ10" s="76">
        <f t="shared" si="40"/>
        <v>0.33130542441468425</v>
      </c>
      <c r="EA10" s="76">
        <f t="shared" si="41"/>
        <v>0.16372560957108967</v>
      </c>
      <c r="EB10" s="76">
        <f t="shared" si="42"/>
        <v>0.17555247990646367</v>
      </c>
      <c r="EC10" s="76">
        <f t="shared" si="43"/>
        <v>0.1413232025936482</v>
      </c>
      <c r="ED10" s="76">
        <f t="shared" si="44"/>
        <v>0.18680875458935328</v>
      </c>
      <c r="EE10" s="76">
        <f t="shared" si="45"/>
        <v>0.17284363949828277</v>
      </c>
      <c r="EF10" s="76">
        <f t="shared" si="46"/>
        <v>0.19707549702323665</v>
      </c>
      <c r="EG10" s="85">
        <f>+'Cas_-14'!B9</f>
        <v>3013</v>
      </c>
      <c r="EH10" s="62">
        <f>+'Cas_-14'!C9</f>
        <v>2802</v>
      </c>
      <c r="EI10" s="62">
        <f>+'Cas_-14'!D9</f>
        <v>7888</v>
      </c>
      <c r="EJ10" s="62">
        <f>+'Cas_-14'!E9</f>
        <v>9389</v>
      </c>
      <c r="EK10" s="62">
        <f>+'Cas_-14'!F9</f>
        <v>23187</v>
      </c>
      <c r="EL10" s="62">
        <f>+'Cas_-14'!G9</f>
        <v>25598</v>
      </c>
      <c r="EM10" s="62">
        <f>+'Cas_-14'!H9</f>
        <v>24994</v>
      </c>
      <c r="EN10" s="62">
        <f>+'Cas_-14'!I9</f>
        <v>26683</v>
      </c>
      <c r="EO10" s="62">
        <f>+'Cas_-14'!J9</f>
        <v>21686</v>
      </c>
      <c r="EP10" s="62">
        <f>+'Cas_-14'!K9</f>
        <v>23063</v>
      </c>
      <c r="EQ10" s="62">
        <f>+'Cas_-14'!L9</f>
        <v>15982</v>
      </c>
      <c r="ER10" s="62">
        <f>+'Cas_-14'!M9</f>
        <v>16928</v>
      </c>
      <c r="ES10" s="62">
        <f>+'Cas_-14'!N9</f>
        <v>10773</v>
      </c>
      <c r="ET10" s="62">
        <f>+'Cas_-14'!O9</f>
        <v>10232</v>
      </c>
      <c r="EU10" s="62">
        <f>+'Cas_-14'!P9</f>
        <v>6244</v>
      </c>
      <c r="EV10" s="62">
        <f>+'Cas_-14'!Q9</f>
        <v>6281</v>
      </c>
      <c r="EW10" s="62">
        <f>+'Cas_-14'!R9</f>
        <v>2742</v>
      </c>
      <c r="EX10" s="62">
        <f>+'Cas_-14'!S9</f>
        <v>3745</v>
      </c>
      <c r="EY10" s="62">
        <f>+'Cas_-14'!T9</f>
        <v>507</v>
      </c>
      <c r="EZ10" s="86">
        <f>+'Cas_-14'!U9</f>
        <v>1435</v>
      </c>
      <c r="FA10" s="201">
        <f t="shared" si="47"/>
        <v>1.0005644589331661E-2</v>
      </c>
      <c r="FB10" s="90">
        <f t="shared" si="48"/>
        <v>9.839595092247657E-3</v>
      </c>
      <c r="FC10" s="90">
        <f t="shared" si="49"/>
        <v>2.7303004651825131E-2</v>
      </c>
      <c r="FD10" s="90">
        <f t="shared" si="50"/>
        <v>3.4486129563081343E-2</v>
      </c>
      <c r="FE10" s="90">
        <f t="shared" si="51"/>
        <v>8.7437131940324E-2</v>
      </c>
      <c r="FF10" s="90">
        <f t="shared" si="52"/>
        <v>0.10062677158986945</v>
      </c>
      <c r="FG10" s="90">
        <f t="shared" si="53"/>
        <v>9.5269359856333197E-2</v>
      </c>
      <c r="FH10" s="90">
        <f t="shared" si="54"/>
        <v>0.10177552861208074</v>
      </c>
      <c r="FI10" s="90">
        <f t="shared" si="55"/>
        <v>8.662572642978085E-2</v>
      </c>
      <c r="FJ10" s="90">
        <f t="shared" si="56"/>
        <v>8.9722655237162052E-2</v>
      </c>
      <c r="FK10" s="90">
        <f t="shared" si="57"/>
        <v>7.9143776809611419E-2</v>
      </c>
      <c r="FL10" s="90">
        <f t="shared" si="58"/>
        <v>7.900034143114408E-2</v>
      </c>
      <c r="FM10" s="90">
        <f t="shared" si="59"/>
        <v>6.22688126135999E-2</v>
      </c>
      <c r="FN10" s="90">
        <f t="shared" si="60"/>
        <v>5.1767206985685973E-2</v>
      </c>
      <c r="FO10" s="90">
        <f t="shared" si="61"/>
        <v>5.3570064619632166E-2</v>
      </c>
      <c r="FP10" s="90">
        <f t="shared" si="62"/>
        <v>4.1214629546218906E-2</v>
      </c>
      <c r="FQ10" s="90">
        <f t="shared" si="63"/>
        <v>5.8085356832093267E-2</v>
      </c>
      <c r="FR10" s="90">
        <f t="shared" si="64"/>
        <v>4.6106088663567357E-2</v>
      </c>
      <c r="FS10" s="90">
        <f t="shared" si="65"/>
        <v>0.10073997079062974</v>
      </c>
      <c r="FT10" s="99">
        <f t="shared" si="66"/>
        <v>6.2573959679576879E-2</v>
      </c>
      <c r="FU10" s="119">
        <f t="shared" si="143"/>
        <v>3.0562891931081988</v>
      </c>
      <c r="FV10" s="120">
        <f t="shared" si="144"/>
        <v>4.2594700435095652</v>
      </c>
      <c r="FW10" s="120">
        <f t="shared" si="145"/>
        <v>4.5438241236378554</v>
      </c>
      <c r="FX10" s="120">
        <f t="shared" si="176"/>
        <v>6.399909203258594</v>
      </c>
      <c r="FY10" s="120">
        <f t="shared" si="146"/>
        <v>3.7894845291662476</v>
      </c>
      <c r="FZ10" s="120">
        <f t="shared" si="146"/>
        <v>1.8893203972736845</v>
      </c>
      <c r="GA10" s="120">
        <f t="shared" si="146"/>
        <v>4.4716614340382872</v>
      </c>
      <c r="GB10" s="120">
        <f t="shared" si="146"/>
        <v>5.2051451819094137</v>
      </c>
      <c r="GC10" s="120">
        <f t="shared" si="146"/>
        <v>5.3798149343662578</v>
      </c>
      <c r="GD10" s="120">
        <f t="shared" si="146"/>
        <v>6.677362008411742</v>
      </c>
      <c r="GE10" s="120">
        <f t="shared" si="146"/>
        <v>5.3349491862555896</v>
      </c>
      <c r="GF10" s="120">
        <f t="shared" si="146"/>
        <v>4.5191398865784498</v>
      </c>
      <c r="GG10" s="120">
        <f t="shared" si="146"/>
        <v>4.5438241236378554</v>
      </c>
      <c r="GH10" s="120">
        <f t="shared" si="146"/>
        <v>6.399909203258594</v>
      </c>
      <c r="GI10" s="120">
        <f t="shared" si="146"/>
        <v>3.0562891931081988</v>
      </c>
      <c r="GJ10" s="120">
        <f t="shared" si="146"/>
        <v>4.2594700435095652</v>
      </c>
      <c r="GK10" s="120">
        <f t="shared" si="147"/>
        <v>2.4330263305805229</v>
      </c>
      <c r="GL10" s="120">
        <f t="shared" si="148"/>
        <v>4.0517155109921088</v>
      </c>
      <c r="GM10" s="120">
        <f t="shared" si="149"/>
        <v>1.7157404170536021</v>
      </c>
      <c r="GN10" s="121">
        <f t="shared" si="150"/>
        <v>3.1494809986838486</v>
      </c>
      <c r="GO10" s="85">
        <f>+Cas_Hoy!B9</f>
        <v>3306</v>
      </c>
      <c r="GP10" s="62">
        <f>+Cas_Hoy!C9</f>
        <v>3080</v>
      </c>
      <c r="GQ10" s="62">
        <f>+Cas_Hoy!D9</f>
        <v>8777</v>
      </c>
      <c r="GR10" s="62">
        <f>+Cas_Hoy!E9</f>
        <v>10457</v>
      </c>
      <c r="GS10" s="62">
        <f>+Cas_Hoy!F9</f>
        <v>25281</v>
      </c>
      <c r="GT10" s="62">
        <f>+Cas_Hoy!G9</f>
        <v>28013</v>
      </c>
      <c r="GU10" s="62">
        <f>+Cas_Hoy!H9</f>
        <v>27571</v>
      </c>
      <c r="GV10" s="62">
        <f>+Cas_Hoy!I9</f>
        <v>29281</v>
      </c>
      <c r="GW10" s="62">
        <f>+Cas_Hoy!J9</f>
        <v>24007</v>
      </c>
      <c r="GX10" s="62">
        <f>+Cas_Hoy!K9</f>
        <v>25421</v>
      </c>
      <c r="GY10" s="62">
        <f>+Cas_Hoy!L9</f>
        <v>17591</v>
      </c>
      <c r="GZ10" s="62">
        <f>+Cas_Hoy!M9</f>
        <v>18578</v>
      </c>
      <c r="HA10" s="62">
        <f>+Cas_Hoy!N9</f>
        <v>11918</v>
      </c>
      <c r="HB10" s="62">
        <f>+Cas_Hoy!O9</f>
        <v>11318</v>
      </c>
      <c r="HC10" s="62">
        <f>+Cas_Hoy!P9</f>
        <v>6809</v>
      </c>
      <c r="HD10" s="62">
        <f>+Cas_Hoy!Q9</f>
        <v>6859</v>
      </c>
      <c r="HE10" s="62">
        <f>+Cas_Hoy!R9</f>
        <v>2964</v>
      </c>
      <c r="HF10" s="62">
        <f>+Cas_Hoy!S9</f>
        <v>4060</v>
      </c>
      <c r="HG10" s="62">
        <f>+Cas_Hoy!T9</f>
        <v>546</v>
      </c>
      <c r="HH10" s="590">
        <f>+Cas_Hoy!U9</f>
        <v>1516</v>
      </c>
      <c r="HI10" s="543">
        <f t="shared" si="151"/>
        <v>0.17854062709313734</v>
      </c>
      <c r="HJ10" s="112">
        <f t="shared" si="152"/>
        <v>0.19170744462321831</v>
      </c>
      <c r="HK10" s="112">
        <f t="shared" si="153"/>
        <v>0.31301043675386614</v>
      </c>
      <c r="HL10" s="112">
        <f t="shared" si="154"/>
        <v>0.36646938951577368</v>
      </c>
      <c r="HM10" s="323">
        <f t="shared" si="68"/>
        <v>0.36126486717451217</v>
      </c>
      <c r="HN10" s="323">
        <f t="shared" si="69"/>
        <v>0.20805240444175824</v>
      </c>
      <c r="HO10" s="323">
        <f t="shared" si="70"/>
        <v>0.46993621423337945</v>
      </c>
      <c r="HP10" s="323">
        <f t="shared" si="71"/>
        <v>0.58133632719050388</v>
      </c>
      <c r="HQ10" s="323">
        <f t="shared" si="72"/>
        <v>0.51590847803059536</v>
      </c>
      <c r="HR10" s="323">
        <f t="shared" si="73"/>
        <v>0.66036473215747782</v>
      </c>
      <c r="HS10" s="323">
        <f t="shared" si="74"/>
        <v>0.46473615536560547</v>
      </c>
      <c r="HT10" s="323">
        <f t="shared" si="75"/>
        <v>0.39181229617243274</v>
      </c>
      <c r="HU10" s="323">
        <f t="shared" si="76"/>
        <v>0.31301043675386614</v>
      </c>
      <c r="HV10" s="323">
        <f t="shared" si="77"/>
        <v>0.36646938951577368</v>
      </c>
      <c r="HW10" s="323">
        <f t="shared" si="78"/>
        <v>0.17854062709313734</v>
      </c>
      <c r="HX10" s="323">
        <f t="shared" si="79"/>
        <v>0.19170744462321831</v>
      </c>
      <c r="HY10" s="323">
        <f t="shared" si="80"/>
        <v>0.15276512490429364</v>
      </c>
      <c r="HZ10" s="323">
        <f t="shared" si="81"/>
        <v>0.20252164048939233</v>
      </c>
      <c r="IA10" s="323">
        <f t="shared" si="82"/>
        <v>0.18613930407507376</v>
      </c>
      <c r="IB10" s="327">
        <f t="shared" si="83"/>
        <v>0.20819961915486188</v>
      </c>
      <c r="IC10" s="331">
        <f>+CyF_Tot!B9</f>
        <v>0</v>
      </c>
      <c r="ID10" s="149">
        <f>+CyF_Tot!C9</f>
        <v>246252</v>
      </c>
      <c r="IE10" s="149">
        <f>+CyF_Tot!D9</f>
        <v>259915</v>
      </c>
      <c r="IF10" s="149">
        <f>+CyF_Tot!E9</f>
        <v>270719</v>
      </c>
      <c r="IG10" s="149">
        <f>+CyF_Tot!F9</f>
        <v>0</v>
      </c>
      <c r="IH10" s="149">
        <f>+CyF_Tot!G9</f>
        <v>6236</v>
      </c>
      <c r="II10" s="149">
        <f>+CyF_Tot!H9</f>
        <v>6465</v>
      </c>
      <c r="IJ10" s="149">
        <f>+CyF_Tot!I9</f>
        <v>6532</v>
      </c>
      <c r="IK10" s="204">
        <f t="shared" si="84"/>
        <v>7.7000148427892157E-2</v>
      </c>
      <c r="IL10" s="198">
        <f t="shared" si="85"/>
        <v>7.2816266332554919E-2</v>
      </c>
      <c r="IM10" s="198">
        <f t="shared" si="86"/>
        <v>7.3874399173505439E-2</v>
      </c>
      <c r="IN10" s="198">
        <f t="shared" si="87"/>
        <v>6.9616532269946352E-2</v>
      </c>
      <c r="IO10" s="198">
        <f t="shared" si="88"/>
        <v>6.780881598684918E-2</v>
      </c>
      <c r="IP10" s="198">
        <f t="shared" si="89"/>
        <v>6.5047408397705134E-2</v>
      </c>
      <c r="IQ10" s="198">
        <f t="shared" si="90"/>
        <v>6.7084165441051682E-2</v>
      </c>
      <c r="IR10" s="198">
        <f t="shared" si="91"/>
        <v>6.7039195259691223E-2</v>
      </c>
      <c r="IS10" s="198">
        <f t="shared" si="92"/>
        <v>6.4013277941691427E-2</v>
      </c>
      <c r="IT10" s="198">
        <f t="shared" si="93"/>
        <v>6.5728116047724564E-2</v>
      </c>
      <c r="IU10" s="198">
        <f t="shared" si="94"/>
        <v>5.1635912702399436E-2</v>
      </c>
      <c r="IV10" s="198">
        <f t="shared" si="95"/>
        <v>5.479162552142177E-2</v>
      </c>
      <c r="IW10" s="198">
        <f t="shared" si="96"/>
        <v>4.4238824486625965E-2</v>
      </c>
      <c r="IX10" s="198">
        <f t="shared" si="97"/>
        <v>5.0540938299859228E-2</v>
      </c>
      <c r="IY10" s="198">
        <f t="shared" si="98"/>
        <v>2.9804252018416535E-2</v>
      </c>
      <c r="IZ10" s="198">
        <f t="shared" si="99"/>
        <v>3.8968608279102632E-2</v>
      </c>
      <c r="JA10" s="198">
        <f t="shared" si="100"/>
        <v>1.2070862188823047E-2</v>
      </c>
      <c r="JB10" s="198">
        <f t="shared" si="101"/>
        <v>2.0769739227784252E-2</v>
      </c>
      <c r="JC10" s="198">
        <f t="shared" si="102"/>
        <v>1.2868965649351829E-3</v>
      </c>
      <c r="JD10" s="99">
        <f t="shared" si="103"/>
        <v>5.8640243628769852E-3</v>
      </c>
      <c r="JE10" s="574">
        <f t="shared" si="104"/>
        <v>6.585894889150562E-2</v>
      </c>
      <c r="JF10" s="572">
        <f t="shared" si="104"/>
        <v>6.0184662704592655E-2</v>
      </c>
      <c r="JG10" s="572">
        <f t="shared" si="104"/>
        <v>0.10231740692094771</v>
      </c>
      <c r="JH10" s="572">
        <f t="shared" si="104"/>
        <v>0.10776584167797834</v>
      </c>
      <c r="JI10" s="572">
        <f t="shared" si="104"/>
        <v>0.26388813367711977</v>
      </c>
      <c r="JJ10" s="572">
        <f t="shared" si="104"/>
        <v>0.52929085053176472</v>
      </c>
      <c r="JK10" s="572">
        <f t="shared" si="104"/>
        <v>0.22363052631578947</v>
      </c>
      <c r="JL10" s="572">
        <f t="shared" si="104"/>
        <v>0.1921176</v>
      </c>
      <c r="JM10" s="572">
        <f t="shared" si="104"/>
        <v>0.18588000000000002</v>
      </c>
      <c r="JN10" s="572">
        <f t="shared" si="104"/>
        <v>0.14975974025974026</v>
      </c>
      <c r="JO10" s="572">
        <f t="shared" si="105"/>
        <v>0.1874432098765432</v>
      </c>
      <c r="JP10" s="572">
        <f t="shared" si="105"/>
        <v>0.22128104575163399</v>
      </c>
      <c r="JQ10" s="572">
        <f t="shared" si="105"/>
        <v>0.22007894073139975</v>
      </c>
      <c r="JR10" s="572">
        <f t="shared" si="105"/>
        <v>0.15625221674876849</v>
      </c>
      <c r="JS10" s="572">
        <f t="shared" si="105"/>
        <v>0.32719416809605489</v>
      </c>
      <c r="JT10" s="572">
        <f t="shared" si="105"/>
        <v>0.23477099023709905</v>
      </c>
      <c r="JU10" s="572">
        <f t="shared" si="105"/>
        <v>0.41101075949367089</v>
      </c>
      <c r="JV10" s="572">
        <f t="shared" si="105"/>
        <v>0.24680903614457833</v>
      </c>
      <c r="JW10" s="572">
        <f t="shared" si="105"/>
        <v>0.58283874999999996</v>
      </c>
      <c r="JX10" s="610">
        <f t="shared" si="105"/>
        <v>0.31751263157894744</v>
      </c>
      <c r="JZ10" s="701">
        <f t="shared" si="177"/>
        <v>25.546346677318986</v>
      </c>
      <c r="KA10" s="291">
        <f t="shared" si="155"/>
        <v>25.494510279528715</v>
      </c>
      <c r="KB10" s="291">
        <f t="shared" si="156"/>
        <v>0</v>
      </c>
      <c r="KC10" s="291">
        <f t="shared" si="157"/>
        <v>0</v>
      </c>
      <c r="KD10" s="291">
        <f t="shared" si="158"/>
        <v>148.4143819435084</v>
      </c>
      <c r="KE10" s="291">
        <f t="shared" si="159"/>
        <v>82.695110768461589</v>
      </c>
      <c r="KF10" s="291">
        <f t="shared" si="160"/>
        <v>466.74157119987166</v>
      </c>
      <c r="KG10" s="291">
        <f t="shared" si="161"/>
        <v>310.8889962759684</v>
      </c>
      <c r="KH10" s="291">
        <f t="shared" si="162"/>
        <v>1183.687703818232</v>
      </c>
      <c r="KI10" s="291">
        <f t="shared" si="163"/>
        <v>875.14309263528708</v>
      </c>
      <c r="KJ10" s="291">
        <f t="shared" si="164"/>
        <v>3390.9854069064895</v>
      </c>
      <c r="KK10" s="291">
        <f t="shared" si="165"/>
        <v>1619.7214081691702</v>
      </c>
      <c r="KL10" s="291">
        <f t="shared" si="166"/>
        <v>7578.6641634379703</v>
      </c>
      <c r="KM10" s="291">
        <f t="shared" si="167"/>
        <v>3917.3804512303977</v>
      </c>
      <c r="KN10" s="291">
        <f t="shared" si="168"/>
        <v>9903.228262860086</v>
      </c>
      <c r="KO10" s="291">
        <f t="shared" si="169"/>
        <v>6273.5300799489123</v>
      </c>
      <c r="KP10" s="291">
        <f t="shared" si="170"/>
        <v>7160.4074146418534</v>
      </c>
      <c r="KQ10" s="291">
        <f t="shared" si="171"/>
        <v>6710.6327417936773</v>
      </c>
      <c r="KR10" s="291">
        <f t="shared" si="172"/>
        <v>2878.6595677047881</v>
      </c>
      <c r="KS10" s="702">
        <f t="shared" si="173"/>
        <v>3579.3504089255389</v>
      </c>
      <c r="KT10" s="705">
        <f>(SUM(JZ10:KS10)/SUM(JZ$4:KS9))*100000</f>
        <v>122.55696347062475</v>
      </c>
      <c r="KU10" s="616">
        <f t="shared" si="106"/>
        <v>6.6416492461544383</v>
      </c>
      <c r="KV10" s="291">
        <f t="shared" si="107"/>
        <v>7.0232655904694195</v>
      </c>
      <c r="KW10" s="291">
        <f t="shared" si="108"/>
        <v>0</v>
      </c>
      <c r="KX10" s="291">
        <f t="shared" si="109"/>
        <v>0</v>
      </c>
      <c r="KY10" s="291">
        <f t="shared" si="110"/>
        <v>41.480504219759524</v>
      </c>
      <c r="KZ10" s="291">
        <f t="shared" si="111"/>
        <v>23.586242266552727</v>
      </c>
      <c r="LA10" s="291">
        <f t="shared" si="112"/>
        <v>144.84418958712737</v>
      </c>
      <c r="LB10" s="291">
        <f t="shared" si="113"/>
        <v>95.356152430462032</v>
      </c>
      <c r="LC10" s="291">
        <f t="shared" si="114"/>
        <v>419.42733907253478</v>
      </c>
      <c r="LD10" s="291">
        <f t="shared" si="115"/>
        <v>299.55532468722538</v>
      </c>
      <c r="LE10" s="291">
        <f t="shared" si="116"/>
        <v>1604.4665052129958</v>
      </c>
      <c r="LF10" s="291">
        <f t="shared" si="117"/>
        <v>714.02718802959851</v>
      </c>
      <c r="LG10" s="291">
        <f t="shared" si="118"/>
        <v>4583.6042330441587</v>
      </c>
      <c r="LH10" s="291">
        <f t="shared" si="119"/>
        <v>2054.0936313710426</v>
      </c>
      <c r="LI10" s="291">
        <f t="shared" si="120"/>
        <v>10003.634744793579</v>
      </c>
      <c r="LJ10" s="291">
        <f t="shared" si="121"/>
        <v>4704.8064614932264</v>
      </c>
      <c r="LK10" s="291">
        <f t="shared" si="122"/>
        <v>20082.02708855741</v>
      </c>
      <c r="LL10" s="291">
        <f t="shared" si="123"/>
        <v>10218.438876037626</v>
      </c>
      <c r="LM10" s="291">
        <f t="shared" si="124"/>
        <v>47687.560137576213</v>
      </c>
      <c r="LN10" s="617">
        <f t="shared" si="125"/>
        <v>20712.634737142173</v>
      </c>
      <c r="LO10" s="614">
        <f t="shared" si="126"/>
        <v>15.200753275856153</v>
      </c>
      <c r="LP10" s="291">
        <f t="shared" si="127"/>
        <v>9.8594075098330922</v>
      </c>
      <c r="LQ10" s="291">
        <f t="shared" si="128"/>
        <v>653.48639879023938</v>
      </c>
      <c r="LR10" s="291">
        <f t="shared" si="129"/>
        <v>347.64814871972891</v>
      </c>
      <c r="LS10" s="291">
        <f t="shared" si="130"/>
        <v>9207.0110156545488</v>
      </c>
      <c r="LT10" s="617">
        <f t="shared" si="131"/>
        <v>5345.5449486826092</v>
      </c>
      <c r="LU10" s="614">
        <f t="shared" si="132"/>
        <v>12.60028809845047</v>
      </c>
      <c r="LV10" s="291">
        <f t="shared" si="133"/>
        <v>498.57445997183515</v>
      </c>
      <c r="LW10" s="617">
        <f t="shared" si="134"/>
        <v>7003.639112317218</v>
      </c>
      <c r="LY10" s="658">
        <f>SUM(Vac!B45:B58)+SUM(Vac!B62:B77)+SUM(Vac!B79:B146)</f>
        <v>7208561.6986402813</v>
      </c>
      <c r="LZ10" s="667">
        <f>LZ35+LZ36+LZ37+LZ38+LZ39+LZ41+LZ43+LZ44+LZ45+LZ46+LZ47+LZ48+LZ51+LZ52+LZ56+LZ57+LZ58+LZ59+LZ60+LZ61+LZ62+LZ63+LZ64+LZ65+LZ66+LZ67+LZ68+LZ69++LZ77+LZ78+LZ79+LZ80+LZ81+LZ82+LZ83+LZ84+LZ86+LZ87+LZ88+LZ89+LZ92+LZ93+LZ94+LZ95+LZ99+LZ100+LZ104+LZ105+LZ106+LZ107+LZ108+LZ109+LZ112+LZ113+LZ115+LZ117+LZ119+LZ120+LZ123+LZ124+LZ125+LZ126+LZ127+LZ128+LZ129+LZ130+LZ132+LZ134+LZ135+LZ137+LZ138+LZ139+LZ140+LZ141+LZ142+LZ143+LZ144+LZ145+LZ146+LZ147+LZ148+LZ152+LZ153+LZ156+LZ157+LZ158+LZ160+LZ161+LZ162+LZ163+LZ165+LZ167+LZ168+LZ70+LZ170</f>
        <v>351366</v>
      </c>
      <c r="MA10" s="667">
        <f>MA35+MA36+MA37+MA38+MA39+MA41+MA43+MA44+MA45+MA46+MA47+MA48+MA51+MA52+MA56+MA57+MA58+MA59+MA60+MA61+MA62+MA63+MA64+MA65+MA66+MA67+MA68+MA69++MA77+MA78+MA79+MA80+MA81+MA82+MA83+MA84+MA86+MA87+MA88+MA89+MA92+MA93+MA94+MA95+MA99+MA100+MA104+MA105+MA106+MA107+MA108+MA109+MA112+MA113+MA115+MA117+MA119+MA120+MA123+MA124+MA125+MA126+MA127+MA128+MA129+MA130+MA132+MA134+MA135+MA137+MA138+MA139+MA140+MA141+MA142+MA143+MA144+MA145+MA146+MA147+MA148+MA152+MA153+MA156+MA157+MA158+MA160+MA161+MA162+MA163+MA165+MA167+MA168+MA70+MA170</f>
        <v>110004</v>
      </c>
      <c r="MB10" s="742">
        <f>+LZ10/B10</f>
        <v>8.9845687756790735E-2</v>
      </c>
      <c r="MC10" s="666">
        <f>+MA10/B10</f>
        <v>2.8128461592749461E-2</v>
      </c>
    </row>
    <row r="11" spans="1:341" s="22" customFormat="1" ht="18" customHeight="1">
      <c r="A11" s="500" t="s">
        <v>23</v>
      </c>
      <c r="B11" s="530">
        <f>SUM(B12:B33)</f>
        <v>24759976</v>
      </c>
      <c r="C11" s="521">
        <f t="shared" si="174"/>
        <v>1335310</v>
      </c>
      <c r="D11" s="504">
        <f t="shared" si="175"/>
        <v>23137</v>
      </c>
      <c r="E11" s="491">
        <f t="shared" si="0"/>
        <v>5.5878096024885096E-3</v>
      </c>
      <c r="F11" s="207">
        <f t="shared" si="1"/>
        <v>4.9509741043367729E-2</v>
      </c>
      <c r="G11" s="24">
        <f t="shared" si="178"/>
        <v>3.3777272125053752</v>
      </c>
      <c r="H11" s="23">
        <f t="shared" si="2"/>
        <v>0.16723039960627745</v>
      </c>
      <c r="I11" s="31">
        <f t="shared" si="3"/>
        <v>0.18216144168033735</v>
      </c>
      <c r="J11" s="336">
        <f t="shared" si="4"/>
        <v>0.2986207817969081</v>
      </c>
      <c r="K11" s="337">
        <f t="shared" si="5"/>
        <v>3.129225056357491E-3</v>
      </c>
      <c r="L11" s="338">
        <f t="shared" si="6"/>
        <v>6.0315561241843945</v>
      </c>
      <c r="M11" s="339">
        <f t="shared" si="7"/>
        <v>0.3251630648822747</v>
      </c>
      <c r="N11" s="826"/>
      <c r="O11" s="155"/>
      <c r="P11" s="155"/>
      <c r="Q11" s="155"/>
      <c r="R11" s="155"/>
      <c r="S11" s="156">
        <f t="shared" si="8"/>
        <v>1335310</v>
      </c>
      <c r="T11" s="157">
        <f t="shared" si="9"/>
        <v>5393.0181515523282</v>
      </c>
      <c r="U11" s="156">
        <f t="shared" si="10"/>
        <v>49566</v>
      </c>
      <c r="V11" s="158">
        <f t="shared" si="11"/>
        <v>3.8550442389775882E-2</v>
      </c>
      <c r="W11" s="157">
        <f t="shared" si="12"/>
        <v>200.18597756314466</v>
      </c>
      <c r="X11" s="156">
        <f t="shared" si="135"/>
        <v>109450</v>
      </c>
      <c r="Y11" s="158">
        <f t="shared" si="13"/>
        <v>8.9284257582431928E-2</v>
      </c>
      <c r="Z11" s="157">
        <f t="shared" si="136"/>
        <v>442.04404721555466</v>
      </c>
      <c r="AA11" s="156">
        <f t="shared" si="14"/>
        <v>23137</v>
      </c>
      <c r="AB11" s="157">
        <f t="shared" si="15"/>
        <v>934.45163274794777</v>
      </c>
      <c r="AC11" s="159">
        <f t="shared" si="137"/>
        <v>1.732706262965154E-2</v>
      </c>
      <c r="AD11" s="156">
        <f t="shared" si="16"/>
        <v>414</v>
      </c>
      <c r="AE11" s="158">
        <f t="shared" si="17"/>
        <v>1.8219425251947367E-2</v>
      </c>
      <c r="AF11" s="157">
        <f t="shared" si="18"/>
        <v>16.720533170145238</v>
      </c>
      <c r="AG11" s="156">
        <f t="shared" si="19"/>
        <v>912</v>
      </c>
      <c r="AH11" s="158">
        <f t="shared" si="20"/>
        <v>4.1034870641169854E-2</v>
      </c>
      <c r="AI11" s="157">
        <f t="shared" si="21"/>
        <v>36.833638287856175</v>
      </c>
      <c r="AJ11" s="830"/>
      <c r="AK11" s="129">
        <f>SUM(AK12:AK33)</f>
        <v>2154737</v>
      </c>
      <c r="AL11" s="129">
        <f>SUM(AL12:AL33)</f>
        <v>2034496</v>
      </c>
      <c r="AM11" s="129">
        <f t="shared" ref="AM11:BD11" si="237">SUM(AM12:AM33)</f>
        <v>2046620</v>
      </c>
      <c r="AN11" s="129">
        <f t="shared" si="237"/>
        <v>1945027</v>
      </c>
      <c r="AO11" s="129">
        <f t="shared" si="237"/>
        <v>2058457</v>
      </c>
      <c r="AP11" s="129">
        <f t="shared" si="237"/>
        <v>2013389</v>
      </c>
      <c r="AQ11" s="129">
        <f t="shared" si="237"/>
        <v>1743459</v>
      </c>
      <c r="AR11" s="129">
        <f t="shared" si="237"/>
        <v>1768447</v>
      </c>
      <c r="AS11" s="129">
        <f t="shared" si="237"/>
        <v>1505929</v>
      </c>
      <c r="AT11" s="129">
        <f t="shared" si="237"/>
        <v>1555243</v>
      </c>
      <c r="AU11" s="129">
        <f t="shared" si="237"/>
        <v>1119949</v>
      </c>
      <c r="AV11" s="129">
        <f t="shared" si="237"/>
        <v>1187808</v>
      </c>
      <c r="AW11" s="129">
        <f t="shared" si="237"/>
        <v>874795</v>
      </c>
      <c r="AX11" s="129">
        <f t="shared" si="237"/>
        <v>982325</v>
      </c>
      <c r="AY11" s="129">
        <f t="shared" si="237"/>
        <v>509381</v>
      </c>
      <c r="AZ11" s="129">
        <f t="shared" si="237"/>
        <v>659283</v>
      </c>
      <c r="BA11" s="129">
        <f t="shared" si="237"/>
        <v>178757</v>
      </c>
      <c r="BB11" s="129">
        <f t="shared" si="237"/>
        <v>314179</v>
      </c>
      <c r="BC11" s="129">
        <f t="shared" si="237"/>
        <v>28966</v>
      </c>
      <c r="BD11" s="129">
        <f t="shared" si="237"/>
        <v>78729</v>
      </c>
      <c r="BE11" s="258">
        <v>2.0000000000000002E-5</v>
      </c>
      <c r="BF11" s="43">
        <v>2.0000000000000002E-5</v>
      </c>
      <c r="BG11" s="53">
        <v>5.0000000000000002E-5</v>
      </c>
      <c r="BH11" s="53">
        <v>4.0000000000000003E-5</v>
      </c>
      <c r="BI11" s="53">
        <v>1.2518952302791728E-4</v>
      </c>
      <c r="BJ11" s="53">
        <v>1.2406223545552731E-4</v>
      </c>
      <c r="BK11" s="53">
        <v>3.4000000000000002E-4</v>
      </c>
      <c r="BL11" s="53">
        <v>1.8000000000000001E-4</v>
      </c>
      <c r="BM11" s="53">
        <v>8.9999999999999998E-4</v>
      </c>
      <c r="BN11" s="53">
        <v>5.0000000000000001E-4</v>
      </c>
      <c r="BO11" s="53">
        <v>3.8E-3</v>
      </c>
      <c r="BP11" s="53">
        <v>2E-3</v>
      </c>
      <c r="BQ11" s="53">
        <v>1.6199999999999999E-2</v>
      </c>
      <c r="BR11" s="53">
        <v>6.1999999999999998E-3</v>
      </c>
      <c r="BS11" s="53">
        <v>6.1100000000000002E-2</v>
      </c>
      <c r="BT11" s="53">
        <v>2.6800000000000001E-2</v>
      </c>
      <c r="BU11" s="53">
        <v>0.1421</v>
      </c>
      <c r="BV11" s="53">
        <v>5.4699999999999999E-2</v>
      </c>
      <c r="BW11" s="53">
        <v>0.27589999999999998</v>
      </c>
      <c r="BX11" s="773">
        <v>0.1051</v>
      </c>
      <c r="BY11" s="53">
        <f t="shared" si="22"/>
        <v>2.0000000000000002E-5</v>
      </c>
      <c r="BZ11" s="53">
        <f t="shared" si="23"/>
        <v>4.5000000000000003E-5</v>
      </c>
      <c r="CA11" s="53">
        <f t="shared" si="24"/>
        <v>1.246258792417223E-4</v>
      </c>
      <c r="CB11" s="53">
        <f t="shared" si="25"/>
        <v>2.6000000000000003E-4</v>
      </c>
      <c r="CC11" s="53">
        <f t="shared" si="26"/>
        <v>6.9999999999999999E-4</v>
      </c>
      <c r="CD11" s="53">
        <f t="shared" si="27"/>
        <v>2.8999999999999998E-3</v>
      </c>
      <c r="CE11" s="53">
        <f t="shared" si="28"/>
        <v>1.12E-2</v>
      </c>
      <c r="CF11" s="53">
        <f t="shared" si="29"/>
        <v>4.3950000000000003E-2</v>
      </c>
      <c r="CG11" s="53">
        <f t="shared" si="30"/>
        <v>9.8400000000000001E-2</v>
      </c>
      <c r="CH11" s="773">
        <f t="shared" si="138"/>
        <v>0.1905</v>
      </c>
      <c r="CI11" s="64">
        <f>+Fall_Hoy!B11</f>
        <v>9</v>
      </c>
      <c r="CJ11" s="61">
        <f>+Fall_Hoy!C11</f>
        <v>13</v>
      </c>
      <c r="CK11" s="61">
        <f>+Fall_Hoy!D11</f>
        <v>14</v>
      </c>
      <c r="CL11" s="61">
        <f>+Fall_Hoy!E11</f>
        <v>20</v>
      </c>
      <c r="CM11" s="61">
        <f>+Fall_Hoy!F11</f>
        <v>70</v>
      </c>
      <c r="CN11" s="61">
        <f>+Fall_Hoy!G11</f>
        <v>67</v>
      </c>
      <c r="CO11" s="61">
        <f>+Fall_Hoy!H11</f>
        <v>243</v>
      </c>
      <c r="CP11" s="61">
        <f>+Fall_Hoy!I11</f>
        <v>145</v>
      </c>
      <c r="CQ11" s="61">
        <f>+Fall_Hoy!J11</f>
        <v>636</v>
      </c>
      <c r="CR11" s="61">
        <f>+Fall_Hoy!K11</f>
        <v>365</v>
      </c>
      <c r="CS11" s="61">
        <f>+Fall_Hoy!L11</f>
        <v>1744</v>
      </c>
      <c r="CT11" s="61">
        <f>+Fall_Hoy!M11</f>
        <v>868</v>
      </c>
      <c r="CU11" s="61">
        <f>+Fall_Hoy!N11</f>
        <v>3686</v>
      </c>
      <c r="CV11" s="61">
        <f>+Fall_Hoy!O11</f>
        <v>1826</v>
      </c>
      <c r="CW11" s="61">
        <f>+Fall_Hoy!P11</f>
        <v>4229</v>
      </c>
      <c r="CX11" s="61">
        <f>+Fall_Hoy!Q11</f>
        <v>2450</v>
      </c>
      <c r="CY11" s="61">
        <f>+Fall_Hoy!R11</f>
        <v>2605</v>
      </c>
      <c r="CZ11" s="61">
        <f>+Fall_Hoy!S11</f>
        <v>2337</v>
      </c>
      <c r="DA11" s="61">
        <f>+Fall_Hoy!T11</f>
        <v>531</v>
      </c>
      <c r="DB11" s="253">
        <f>+Fall_Hoy!U11</f>
        <v>919</v>
      </c>
      <c r="DC11" s="61">
        <f>+Fall_Hoy!W11</f>
        <v>12</v>
      </c>
      <c r="DD11" s="61">
        <f>+Fall_Hoy!X11</f>
        <v>0</v>
      </c>
      <c r="DE11" s="61">
        <f>+Fall_Hoy!Y11</f>
        <v>0</v>
      </c>
      <c r="DF11" s="61">
        <f>+Fall_Hoy!Z11</f>
        <v>3</v>
      </c>
      <c r="DG11" s="61">
        <f>+Fall_Hoy!AA11</f>
        <v>5</v>
      </c>
      <c r="DH11" s="61">
        <f>+Fall_Hoy!AB11</f>
        <v>16</v>
      </c>
      <c r="DI11" s="61">
        <f>+Fall_Hoy!AC11</f>
        <v>31</v>
      </c>
      <c r="DJ11" s="61">
        <f>+Fall_Hoy!AD11</f>
        <v>53</v>
      </c>
      <c r="DK11" s="61">
        <f>+Fall_Hoy!AE11</f>
        <v>130</v>
      </c>
      <c r="DL11" s="270">
        <f>+Fall_Hoy!AF11</f>
        <v>104</v>
      </c>
      <c r="DM11" s="75">
        <f t="shared" si="139"/>
        <v>0.13587943527272894</v>
      </c>
      <c r="DN11" s="76">
        <f t="shared" si="140"/>
        <v>0.13866262355886802</v>
      </c>
      <c r="DO11" s="76">
        <f t="shared" si="141"/>
        <v>0.26009621019499524</v>
      </c>
      <c r="DP11" s="76">
        <f t="shared" si="142"/>
        <v>0.29981536561958422</v>
      </c>
      <c r="DQ11" s="76">
        <f t="shared" si="31"/>
        <v>0.27163658129473783</v>
      </c>
      <c r="DR11" s="76">
        <f t="shared" si="32"/>
        <v>0.26823009831272787</v>
      </c>
      <c r="DS11" s="76">
        <f t="shared" si="33"/>
        <v>0.40993558343095027</v>
      </c>
      <c r="DT11" s="76">
        <f t="shared" si="34"/>
        <v>0.45551580316263673</v>
      </c>
      <c r="DU11" s="76">
        <f t="shared" si="35"/>
        <v>0.46925629738630881</v>
      </c>
      <c r="DV11" s="76">
        <f t="shared" si="36"/>
        <v>0.46938002614382451</v>
      </c>
      <c r="DW11" s="76">
        <f t="shared" si="37"/>
        <v>0.40979309631157546</v>
      </c>
      <c r="DX11" s="76">
        <f t="shared" si="38"/>
        <v>0.36537891645787873</v>
      </c>
      <c r="DY11" s="76">
        <f t="shared" si="39"/>
        <v>0.26009621019499524</v>
      </c>
      <c r="DZ11" s="76">
        <f t="shared" si="40"/>
        <v>0.29981536561958422</v>
      </c>
      <c r="EA11" s="76">
        <f t="shared" si="41"/>
        <v>0.13587943527272894</v>
      </c>
      <c r="EB11" s="76">
        <f t="shared" si="42"/>
        <v>0.13866262355886802</v>
      </c>
      <c r="EC11" s="76">
        <f t="shared" si="43"/>
        <v>0.10255352489909235</v>
      </c>
      <c r="ED11" s="76">
        <f t="shared" si="44"/>
        <v>0.13598601055990434</v>
      </c>
      <c r="EE11" s="76">
        <f t="shared" si="45"/>
        <v>6.6443774289672894E-2</v>
      </c>
      <c r="EF11" s="76">
        <f t="shared" si="46"/>
        <v>0.11106521462978078</v>
      </c>
      <c r="EG11" s="85">
        <f>+'Cas_-14'!B10</f>
        <v>11283</v>
      </c>
      <c r="EH11" s="62">
        <f>+'Cas_-14'!C10</f>
        <v>10667</v>
      </c>
      <c r="EI11" s="62">
        <f>+'Cas_-14'!D10</f>
        <v>38630</v>
      </c>
      <c r="EJ11" s="62">
        <f>+'Cas_-14'!E10</f>
        <v>43036</v>
      </c>
      <c r="EK11" s="62">
        <f>+'Cas_-14'!F10</f>
        <v>122616</v>
      </c>
      <c r="EL11" s="62">
        <f>+'Cas_-14'!G10</f>
        <v>128453</v>
      </c>
      <c r="EM11" s="62">
        <f>+'Cas_-14'!H10</f>
        <v>142899</v>
      </c>
      <c r="EN11" s="62">
        <f>+'Cas_-14'!I10</f>
        <v>142114</v>
      </c>
      <c r="EO11" s="62">
        <f>+'Cas_-14'!J10</f>
        <v>115756</v>
      </c>
      <c r="EP11" s="62">
        <f>+'Cas_-14'!K10</f>
        <v>118172</v>
      </c>
      <c r="EQ11" s="62">
        <f>+'Cas_-14'!L10</f>
        <v>78719</v>
      </c>
      <c r="ER11" s="62">
        <f>+'Cas_-14'!M10</f>
        <v>81882</v>
      </c>
      <c r="ES11" s="62">
        <f>+'Cas_-14'!N10</f>
        <v>51593</v>
      </c>
      <c r="ET11" s="62">
        <f>+'Cas_-14'!O10</f>
        <v>50640</v>
      </c>
      <c r="EU11" s="62">
        <f>+'Cas_-14'!P10</f>
        <v>27096</v>
      </c>
      <c r="EV11" s="62">
        <f>+'Cas_-14'!Q10</f>
        <v>26611</v>
      </c>
      <c r="EW11" s="62">
        <f>+'Cas_-14'!R10</f>
        <v>9790</v>
      </c>
      <c r="EX11" s="62">
        <f>+'Cas_-14'!S10</f>
        <v>13208</v>
      </c>
      <c r="EY11" s="62">
        <f>+'Cas_-14'!T10</f>
        <v>1590</v>
      </c>
      <c r="EZ11" s="86">
        <f>+'Cas_-14'!U10</f>
        <v>3805</v>
      </c>
      <c r="FA11" s="201">
        <f t="shared" si="47"/>
        <v>5.2363699142865235E-3</v>
      </c>
      <c r="FB11" s="91">
        <f t="shared" si="48"/>
        <v>5.2430675705432694E-3</v>
      </c>
      <c r="FC11" s="91">
        <f t="shared" si="49"/>
        <v>1.887502320899825E-2</v>
      </c>
      <c r="FD11" s="91">
        <f t="shared" si="50"/>
        <v>2.2126170999168648E-2</v>
      </c>
      <c r="FE11" s="91">
        <f t="shared" si="51"/>
        <v>5.9566947475706317E-2</v>
      </c>
      <c r="FF11" s="91">
        <f t="shared" si="52"/>
        <v>6.3799394950503852E-2</v>
      </c>
      <c r="FG11" s="91">
        <f t="shared" si="53"/>
        <v>8.1962925425834499E-2</v>
      </c>
      <c r="FH11" s="91">
        <f t="shared" si="54"/>
        <v>8.0360904228399269E-2</v>
      </c>
      <c r="FI11" s="91">
        <f t="shared" si="55"/>
        <v>7.686683767959844E-2</v>
      </c>
      <c r="FJ11" s="91">
        <f t="shared" si="56"/>
        <v>7.5982981437627425E-2</v>
      </c>
      <c r="FK11" s="91">
        <f t="shared" si="57"/>
        <v>7.028802204386092E-2</v>
      </c>
      <c r="FL11" s="91">
        <f t="shared" si="58"/>
        <v>6.8935383496322639E-2</v>
      </c>
      <c r="FM11" s="91">
        <f t="shared" si="59"/>
        <v>5.8977246097657164E-2</v>
      </c>
      <c r="FN11" s="91">
        <f t="shared" si="60"/>
        <v>5.1551166874506907E-2</v>
      </c>
      <c r="FO11" s="91">
        <f t="shared" si="61"/>
        <v>5.319397464766059E-2</v>
      </c>
      <c r="FP11" s="91">
        <f t="shared" si="62"/>
        <v>4.0363546458804488E-2</v>
      </c>
      <c r="FQ11" s="91">
        <f t="shared" si="63"/>
        <v>5.4767086044182886E-2</v>
      </c>
      <c r="FR11" s="91">
        <f t="shared" si="64"/>
        <v>4.2039728944327913E-2</v>
      </c>
      <c r="FS11" s="91">
        <f t="shared" si="65"/>
        <v>5.4891942277152522E-2</v>
      </c>
      <c r="FT11" s="100">
        <f t="shared" si="66"/>
        <v>4.8330348410369747E-2</v>
      </c>
      <c r="FU11" s="119">
        <f t="shared" si="143"/>
        <v>2.5544140322799653</v>
      </c>
      <c r="FV11" s="120">
        <f t="shared" si="144"/>
        <v>3.4353429201368302</v>
      </c>
      <c r="FW11" s="120">
        <f t="shared" si="145"/>
        <v>4.4101111429366551</v>
      </c>
      <c r="FX11" s="120">
        <f t="shared" si="176"/>
        <v>5.8158793252815579</v>
      </c>
      <c r="FY11" s="120">
        <f t="shared" si="146"/>
        <v>4.5601897160421325</v>
      </c>
      <c r="FZ11" s="120">
        <f t="shared" si="146"/>
        <v>4.204273387244867</v>
      </c>
      <c r="GA11" s="120">
        <f t="shared" si="146"/>
        <v>5.0014757440775739</v>
      </c>
      <c r="GB11" s="120">
        <f t="shared" si="146"/>
        <v>5.6683757796948608</v>
      </c>
      <c r="GC11" s="120">
        <f t="shared" si="146"/>
        <v>6.1047951438082402</v>
      </c>
      <c r="GD11" s="120">
        <f t="shared" si="146"/>
        <v>6.1774362793216682</v>
      </c>
      <c r="GE11" s="120">
        <f t="shared" si="146"/>
        <v>5.8301981531911311</v>
      </c>
      <c r="GF11" s="120">
        <f t="shared" si="146"/>
        <v>5.3003102024865054</v>
      </c>
      <c r="GG11" s="120">
        <f t="shared" si="146"/>
        <v>4.4101111429366551</v>
      </c>
      <c r="GH11" s="120">
        <f t="shared" si="146"/>
        <v>5.8158793252815579</v>
      </c>
      <c r="GI11" s="120">
        <f t="shared" si="146"/>
        <v>2.5544140322799653</v>
      </c>
      <c r="GJ11" s="120">
        <f t="shared" si="146"/>
        <v>3.4353429201368302</v>
      </c>
      <c r="GK11" s="120">
        <f t="shared" si="147"/>
        <v>1.8725393718475027</v>
      </c>
      <c r="GL11" s="120">
        <f t="shared" si="148"/>
        <v>3.2347023630905651</v>
      </c>
      <c r="GM11" s="120">
        <f t="shared" si="149"/>
        <v>1.2104467711161415</v>
      </c>
      <c r="GN11" s="121">
        <f t="shared" si="150"/>
        <v>2.2980429126381106</v>
      </c>
      <c r="GO11" s="85">
        <f>+Cas_Hoy!B10</f>
        <v>12385</v>
      </c>
      <c r="GP11" s="62">
        <f>+Cas_Hoy!C10</f>
        <v>11689</v>
      </c>
      <c r="GQ11" s="62">
        <f>+Cas_Hoy!D10</f>
        <v>43422</v>
      </c>
      <c r="GR11" s="62">
        <f>+Cas_Hoy!E10</f>
        <v>48223</v>
      </c>
      <c r="GS11" s="62">
        <f>+Cas_Hoy!F10</f>
        <v>133237</v>
      </c>
      <c r="GT11" s="62">
        <f>+Cas_Hoy!G10</f>
        <v>139846</v>
      </c>
      <c r="GU11" s="62">
        <f>+Cas_Hoy!H10</f>
        <v>154886</v>
      </c>
      <c r="GV11" s="62">
        <f>+Cas_Hoy!I10</f>
        <v>154420</v>
      </c>
      <c r="GW11" s="62">
        <f>+Cas_Hoy!J10</f>
        <v>126088</v>
      </c>
      <c r="GX11" s="62">
        <f>+Cas_Hoy!K10</f>
        <v>128980</v>
      </c>
      <c r="GY11" s="62">
        <f>+Cas_Hoy!L10</f>
        <v>85670</v>
      </c>
      <c r="GZ11" s="62">
        <f>+Cas_Hoy!M10</f>
        <v>89253</v>
      </c>
      <c r="HA11" s="62">
        <f>+Cas_Hoy!N10</f>
        <v>56301</v>
      </c>
      <c r="HB11" s="62">
        <f>+Cas_Hoy!O10</f>
        <v>55400</v>
      </c>
      <c r="HC11" s="62">
        <f>+Cas_Hoy!P10</f>
        <v>29035</v>
      </c>
      <c r="HD11" s="62">
        <f>+Cas_Hoy!Q10</f>
        <v>28696</v>
      </c>
      <c r="HE11" s="62">
        <f>+Cas_Hoy!R10</f>
        <v>10330</v>
      </c>
      <c r="HF11" s="62">
        <f>+Cas_Hoy!S10</f>
        <v>14003</v>
      </c>
      <c r="HG11" s="62">
        <f>+Cas_Hoy!T10</f>
        <v>1670</v>
      </c>
      <c r="HH11" s="590">
        <f>+Cas_Hoy!U10</f>
        <v>3984</v>
      </c>
      <c r="HI11" s="543">
        <f t="shared" si="151"/>
        <v>0.14560301901179823</v>
      </c>
      <c r="HJ11" s="112">
        <f t="shared" si="152"/>
        <v>0.14952698679663584</v>
      </c>
      <c r="HK11" s="112">
        <f t="shared" si="153"/>
        <v>0.28383068885679114</v>
      </c>
      <c r="HL11" s="112">
        <f t="shared" si="154"/>
        <v>0.32799706270388956</v>
      </c>
      <c r="HM11" s="323">
        <f t="shared" si="68"/>
        <v>0.29516574657440292</v>
      </c>
      <c r="HN11" s="323">
        <f t="shared" si="69"/>
        <v>0.29202047697322558</v>
      </c>
      <c r="HO11" s="323">
        <f t="shared" si="70"/>
        <v>0.44432279284869858</v>
      </c>
      <c r="HP11" s="323">
        <f t="shared" si="71"/>
        <v>0.49496003436941022</v>
      </c>
      <c r="HQ11" s="323">
        <f t="shared" si="72"/>
        <v>0.51114057176167893</v>
      </c>
      <c r="HR11" s="323">
        <f t="shared" si="73"/>
        <v>0.51230947916621949</v>
      </c>
      <c r="HS11" s="323">
        <f t="shared" si="74"/>
        <v>0.44597841132398369</v>
      </c>
      <c r="HT11" s="323">
        <f t="shared" si="75"/>
        <v>0.39827024780311976</v>
      </c>
      <c r="HU11" s="323">
        <f t="shared" si="76"/>
        <v>0.28383068885679114</v>
      </c>
      <c r="HV11" s="323">
        <f t="shared" si="77"/>
        <v>0.32799706270388956</v>
      </c>
      <c r="HW11" s="323">
        <f t="shared" si="78"/>
        <v>0.14560301901179823</v>
      </c>
      <c r="HX11" s="323">
        <f t="shared" si="79"/>
        <v>0.14952698679663584</v>
      </c>
      <c r="HY11" s="323">
        <f t="shared" si="80"/>
        <v>0.10821020553704025</v>
      </c>
      <c r="HZ11" s="323">
        <f t="shared" si="81"/>
        <v>0.1441711164347623</v>
      </c>
      <c r="IA11" s="323">
        <f t="shared" si="82"/>
        <v>6.9786857272801095E-2</v>
      </c>
      <c r="IB11" s="327">
        <f t="shared" si="83"/>
        <v>0.1162900959487639</v>
      </c>
      <c r="IC11" s="331">
        <f>+CyF_Tot!B10</f>
        <v>0</v>
      </c>
      <c r="ID11" s="149">
        <f>+CyF_Tot!C10</f>
        <v>1225860</v>
      </c>
      <c r="IE11" s="149">
        <f>+CyF_Tot!D10</f>
        <v>1285744</v>
      </c>
      <c r="IF11" s="149">
        <f>+CyF_Tot!E10</f>
        <v>1335310</v>
      </c>
      <c r="IG11" s="149">
        <f>+CyF_Tot!F10</f>
        <v>0</v>
      </c>
      <c r="IH11" s="149">
        <f>+CyF_Tot!G10</f>
        <v>22225</v>
      </c>
      <c r="II11" s="149">
        <f>+CyF_Tot!H10</f>
        <v>22723</v>
      </c>
      <c r="IJ11" s="149">
        <f>+CyF_Tot!I10</f>
        <v>23137</v>
      </c>
      <c r="IK11" s="204">
        <f t="shared" si="84"/>
        <v>8.7025003578355645E-2</v>
      </c>
      <c r="IL11" s="198">
        <f t="shared" si="85"/>
        <v>8.2168738774221747E-2</v>
      </c>
      <c r="IM11" s="198">
        <f t="shared" si="86"/>
        <v>8.2658399991987069E-2</v>
      </c>
      <c r="IN11" s="198">
        <f t="shared" si="87"/>
        <v>7.8555286160212762E-2</v>
      </c>
      <c r="IO11" s="198">
        <f t="shared" si="88"/>
        <v>8.3136469922264866E-2</v>
      </c>
      <c r="IP11" s="198">
        <f t="shared" si="89"/>
        <v>8.1316274296873312E-2</v>
      </c>
      <c r="IQ11" s="198">
        <f t="shared" si="90"/>
        <v>7.0414405894416054E-2</v>
      </c>
      <c r="IR11" s="198">
        <f t="shared" si="91"/>
        <v>7.1423615273294286E-2</v>
      </c>
      <c r="IS11" s="198">
        <f t="shared" si="92"/>
        <v>6.0821100957448422E-2</v>
      </c>
      <c r="IT11" s="198">
        <f t="shared" si="93"/>
        <v>6.2812783017237167E-2</v>
      </c>
      <c r="IU11" s="198">
        <f t="shared" si="94"/>
        <v>4.5232232858384028E-2</v>
      </c>
      <c r="IV11" s="198">
        <f t="shared" si="95"/>
        <v>4.797290595112047E-2</v>
      </c>
      <c r="IW11" s="198">
        <f t="shared" si="96"/>
        <v>3.5331011629413538E-2</v>
      </c>
      <c r="IX11" s="198">
        <f t="shared" si="97"/>
        <v>3.9673907599910435E-2</v>
      </c>
      <c r="IY11" s="198">
        <f t="shared" si="98"/>
        <v>2.0572758228844811E-2</v>
      </c>
      <c r="IZ11" s="198">
        <f t="shared" si="99"/>
        <v>2.6626964420320923E-2</v>
      </c>
      <c r="JA11" s="198">
        <f t="shared" si="100"/>
        <v>7.2195950432262131E-3</v>
      </c>
      <c r="JB11" s="198">
        <f t="shared" si="101"/>
        <v>1.2688986451360049E-2</v>
      </c>
      <c r="JC11" s="198">
        <f t="shared" si="102"/>
        <v>1.1698718932522389E-3</v>
      </c>
      <c r="JD11" s="99">
        <f t="shared" si="103"/>
        <v>3.1796880578559526E-3</v>
      </c>
      <c r="JE11" s="574">
        <f t="shared" si="104"/>
        <v>4.1897918398205912E-2</v>
      </c>
      <c r="JF11" s="572">
        <f t="shared" si="104"/>
        <v>4.0925080699286874E-2</v>
      </c>
      <c r="JG11" s="572">
        <f t="shared" si="104"/>
        <v>7.8456759294777814E-2</v>
      </c>
      <c r="JH11" s="572">
        <f t="shared" si="104"/>
        <v>7.8626685348303721E-2</v>
      </c>
      <c r="JI11" s="572">
        <f t="shared" si="104"/>
        <v>0.21928912222273006</v>
      </c>
      <c r="JJ11" s="572">
        <f t="shared" si="104"/>
        <v>0.23785322882043061</v>
      </c>
      <c r="JK11" s="572">
        <f t="shared" si="104"/>
        <v>0.19994098765432103</v>
      </c>
      <c r="JL11" s="572">
        <f t="shared" si="104"/>
        <v>0.17641737931034485</v>
      </c>
      <c r="JM11" s="572">
        <f t="shared" si="104"/>
        <v>0.1638056603773585</v>
      </c>
      <c r="JN11" s="572">
        <f t="shared" si="104"/>
        <v>0.16187945205479451</v>
      </c>
      <c r="JO11" s="572">
        <f t="shared" si="105"/>
        <v>0.17152075688073393</v>
      </c>
      <c r="JP11" s="572">
        <f t="shared" si="105"/>
        <v>0.18866820276497695</v>
      </c>
      <c r="JQ11" s="572">
        <f t="shared" si="105"/>
        <v>0.22675165491047206</v>
      </c>
      <c r="JR11" s="572">
        <f t="shared" si="105"/>
        <v>0.17194304490690032</v>
      </c>
      <c r="JS11" s="572">
        <f t="shared" si="105"/>
        <v>0.39147921494443128</v>
      </c>
      <c r="JT11" s="572">
        <f t="shared" si="105"/>
        <v>0.29109175510204083</v>
      </c>
      <c r="JU11" s="572">
        <f t="shared" si="105"/>
        <v>0.53403416506717849</v>
      </c>
      <c r="JV11" s="572">
        <f t="shared" si="105"/>
        <v>0.3091474540008558</v>
      </c>
      <c r="JW11" s="572">
        <f t="shared" si="105"/>
        <v>0.82614124293785296</v>
      </c>
      <c r="JX11" s="610">
        <f t="shared" si="105"/>
        <v>0.43515288356909687</v>
      </c>
      <c r="JZ11" s="701">
        <f t="shared" si="177"/>
        <v>16.065753732358054</v>
      </c>
      <c r="KA11" s="291">
        <f t="shared" si="155"/>
        <v>23.194984900437259</v>
      </c>
      <c r="KB11" s="291">
        <f t="shared" si="156"/>
        <v>24.834687435869874</v>
      </c>
      <c r="KC11" s="291">
        <f t="shared" si="157"/>
        <v>35.44715831708249</v>
      </c>
      <c r="KD11" s="291">
        <f t="shared" si="158"/>
        <v>121.67131497038802</v>
      </c>
      <c r="KE11" s="291">
        <f t="shared" si="159"/>
        <v>116.67241551433926</v>
      </c>
      <c r="KF11" s="291">
        <f t="shared" si="160"/>
        <v>449.12780283333302</v>
      </c>
      <c r="KG11" s="291">
        <f t="shared" si="161"/>
        <v>267.32069719929405</v>
      </c>
      <c r="KH11" s="291">
        <f t="shared" si="162"/>
        <v>1191.8813383632298</v>
      </c>
      <c r="KI11" s="291">
        <f t="shared" si="163"/>
        <v>685.64077124925177</v>
      </c>
      <c r="KJ11" s="291">
        <f t="shared" si="164"/>
        <v>3291.118349139113</v>
      </c>
      <c r="KK11" s="291">
        <f t="shared" si="165"/>
        <v>1657.6737216789243</v>
      </c>
      <c r="KL11" s="291">
        <f t="shared" si="166"/>
        <v>6966.8199909693121</v>
      </c>
      <c r="KM11" s="291">
        <f t="shared" si="167"/>
        <v>3545.0396090906779</v>
      </c>
      <c r="KN11" s="291">
        <f t="shared" si="168"/>
        <v>8218.9039775727797</v>
      </c>
      <c r="KO11" s="291">
        <f t="shared" si="169"/>
        <v>4955.2369771403182</v>
      </c>
      <c r="KP11" s="291">
        <f t="shared" si="170"/>
        <v>5196.0683497709178</v>
      </c>
      <c r="KQ11" s="291">
        <f t="shared" si="171"/>
        <v>4884.9540102934952</v>
      </c>
      <c r="KR11" s="291">
        <f t="shared" si="172"/>
        <v>1106.6013602154251</v>
      </c>
      <c r="KS11" s="702">
        <f t="shared" si="173"/>
        <v>2017.2031906921213</v>
      </c>
      <c r="KT11" s="705">
        <f>(SUM(JZ11:KS11)/SUM(JZ$4:KS10))*100000</f>
        <v>97.634514106703747</v>
      </c>
      <c r="KU11" s="616">
        <f t="shared" si="106"/>
        <v>4.1768438561179391</v>
      </c>
      <c r="KV11" s="291">
        <f t="shared" si="107"/>
        <v>6.389788920695838</v>
      </c>
      <c r="KW11" s="291">
        <f t="shared" si="108"/>
        <v>6.8405468528598368</v>
      </c>
      <c r="KX11" s="291">
        <f t="shared" si="109"/>
        <v>10.282633608685124</v>
      </c>
      <c r="KY11" s="291">
        <f t="shared" si="110"/>
        <v>34.006054049222307</v>
      </c>
      <c r="KZ11" s="291">
        <f t="shared" si="111"/>
        <v>33.277225613132885</v>
      </c>
      <c r="LA11" s="291">
        <f t="shared" si="112"/>
        <v>139.37809836652309</v>
      </c>
      <c r="LB11" s="291">
        <f t="shared" si="113"/>
        <v>81.992844569274624</v>
      </c>
      <c r="LC11" s="291">
        <f t="shared" si="114"/>
        <v>422.33066764767796</v>
      </c>
      <c r="LD11" s="291">
        <f t="shared" si="115"/>
        <v>234.69001307191223</v>
      </c>
      <c r="LE11" s="291">
        <f t="shared" si="116"/>
        <v>1557.2137659839868</v>
      </c>
      <c r="LF11" s="291">
        <f t="shared" si="117"/>
        <v>730.75783291575738</v>
      </c>
      <c r="LG11" s="291">
        <f t="shared" si="118"/>
        <v>4213.5586051589225</v>
      </c>
      <c r="LH11" s="291">
        <f t="shared" si="119"/>
        <v>1858.8552668414222</v>
      </c>
      <c r="LI11" s="291">
        <f t="shared" si="120"/>
        <v>8302.2334951637386</v>
      </c>
      <c r="LJ11" s="291">
        <f t="shared" si="121"/>
        <v>3716.1583113776633</v>
      </c>
      <c r="LK11" s="291">
        <f t="shared" si="122"/>
        <v>14572.855888161022</v>
      </c>
      <c r="LL11" s="291">
        <f t="shared" si="123"/>
        <v>7438.4347776267668</v>
      </c>
      <c r="LM11" s="291">
        <f t="shared" si="124"/>
        <v>18331.837326520748</v>
      </c>
      <c r="LN11" s="617">
        <f t="shared" si="125"/>
        <v>11672.954057589961</v>
      </c>
      <c r="LO11" s="614">
        <f t="shared" si="126"/>
        <v>14.856671460206325</v>
      </c>
      <c r="LP11" s="291">
        <f t="shared" si="127"/>
        <v>16.686378842205592</v>
      </c>
      <c r="LQ11" s="291">
        <f t="shared" si="128"/>
        <v>600.31991123596094</v>
      </c>
      <c r="LR11" s="291">
        <f t="shared" si="129"/>
        <v>305.44178452478536</v>
      </c>
      <c r="LS11" s="291">
        <f t="shared" si="130"/>
        <v>6942.0233318822366</v>
      </c>
      <c r="LT11" s="617">
        <f t="shared" si="131"/>
        <v>3702.1090028291742</v>
      </c>
      <c r="LU11" s="614">
        <f t="shared" si="132"/>
        <v>15.751596828330284</v>
      </c>
      <c r="LV11" s="291">
        <f t="shared" si="133"/>
        <v>450.52069991166371</v>
      </c>
      <c r="LW11" s="617">
        <f t="shared" si="134"/>
        <v>5124.344566190025</v>
      </c>
      <c r="LY11" s="732"/>
      <c r="LZ11" s="737"/>
      <c r="MA11" s="720"/>
      <c r="MB11" s="743"/>
      <c r="MC11" s="472"/>
    </row>
    <row r="12" spans="1:341" ht="14.4">
      <c r="A12" s="501" t="s">
        <v>24</v>
      </c>
      <c r="B12" s="532">
        <v>3760450</v>
      </c>
      <c r="C12" s="522">
        <f t="shared" si="174"/>
        <v>227310</v>
      </c>
      <c r="D12" s="505">
        <f t="shared" si="175"/>
        <v>3379</v>
      </c>
      <c r="E12" s="492">
        <f t="shared" si="0"/>
        <v>6.5015116179745385E-3</v>
      </c>
      <c r="F12" s="206">
        <f t="shared" si="1"/>
        <v>5.4961773192038189E-2</v>
      </c>
      <c r="G12" s="26">
        <f t="shared" si="178"/>
        <v>2.514625380631089</v>
      </c>
      <c r="H12" s="25">
        <f t="shared" si="2"/>
        <v>0.13820826983318862</v>
      </c>
      <c r="I12" s="32">
        <f t="shared" si="3"/>
        <v>0.15200295051689366</v>
      </c>
      <c r="J12" s="343">
        <f t="shared" si="4"/>
        <v>0.21597287481722913</v>
      </c>
      <c r="K12" s="344">
        <f t="shared" si="5"/>
        <v>4.1605348485593873E-3</v>
      </c>
      <c r="L12" s="345">
        <f t="shared" si="6"/>
        <v>3.9295106812258953</v>
      </c>
      <c r="M12" s="346">
        <f t="shared" si="7"/>
        <v>0.23747183179193737</v>
      </c>
      <c r="N12" s="826"/>
      <c r="O12" s="161"/>
      <c r="P12" s="161"/>
      <c r="Q12" s="161"/>
      <c r="R12" s="161"/>
      <c r="S12" s="162">
        <f t="shared" si="8"/>
        <v>227310</v>
      </c>
      <c r="T12" s="163">
        <f t="shared" si="9"/>
        <v>6044.7552819476396</v>
      </c>
      <c r="U12" s="162">
        <f t="shared" si="10"/>
        <v>9300</v>
      </c>
      <c r="V12" s="164">
        <f t="shared" si="11"/>
        <v>4.2658593642493463E-2</v>
      </c>
      <c r="W12" s="163">
        <f t="shared" si="12"/>
        <v>247.31082716164289</v>
      </c>
      <c r="X12" s="162">
        <f t="shared" si="135"/>
        <v>20629</v>
      </c>
      <c r="Y12" s="164">
        <f t="shared" si="13"/>
        <v>9.9810819572190956E-2</v>
      </c>
      <c r="Z12" s="163">
        <f t="shared" si="136"/>
        <v>548.57796274382054</v>
      </c>
      <c r="AA12" s="162">
        <f t="shared" si="14"/>
        <v>3379</v>
      </c>
      <c r="AB12" s="163">
        <f t="shared" si="15"/>
        <v>898.56267202063577</v>
      </c>
      <c r="AC12" s="165">
        <f t="shared" si="137"/>
        <v>1.48651621134134E-2</v>
      </c>
      <c r="AD12" s="162">
        <f t="shared" si="16"/>
        <v>67</v>
      </c>
      <c r="AE12" s="164">
        <f t="shared" si="17"/>
        <v>2.0229468599033816E-2</v>
      </c>
      <c r="AF12" s="163">
        <f t="shared" si="18"/>
        <v>17.817016580462443</v>
      </c>
      <c r="AG12" s="162">
        <f t="shared" si="19"/>
        <v>154</v>
      </c>
      <c r="AH12" s="164">
        <f t="shared" si="20"/>
        <v>4.7751937984496125E-2</v>
      </c>
      <c r="AI12" s="163">
        <f t="shared" si="21"/>
        <v>40.952545573003228</v>
      </c>
      <c r="AJ12" s="830"/>
      <c r="AK12" s="81">
        <v>304460</v>
      </c>
      <c r="AL12" s="39">
        <v>287162</v>
      </c>
      <c r="AM12" s="39">
        <v>281537</v>
      </c>
      <c r="AN12" s="39">
        <v>269609</v>
      </c>
      <c r="AO12" s="39">
        <v>300303</v>
      </c>
      <c r="AP12" s="39">
        <v>296109</v>
      </c>
      <c r="AQ12" s="39">
        <v>272508</v>
      </c>
      <c r="AR12" s="39">
        <v>273347</v>
      </c>
      <c r="AS12" s="39">
        <v>235056</v>
      </c>
      <c r="AT12" s="39">
        <v>241195</v>
      </c>
      <c r="AU12" s="39">
        <v>178247</v>
      </c>
      <c r="AV12" s="39">
        <v>191298</v>
      </c>
      <c r="AW12" s="39">
        <v>141093</v>
      </c>
      <c r="AX12" s="39">
        <v>164606</v>
      </c>
      <c r="AY12" s="39">
        <v>89484</v>
      </c>
      <c r="AZ12" s="39">
        <v>122663</v>
      </c>
      <c r="BA12" s="39">
        <v>32074</v>
      </c>
      <c r="BB12" s="39">
        <v>59919</v>
      </c>
      <c r="BC12" s="39">
        <v>4850</v>
      </c>
      <c r="BD12" s="46">
        <v>14930</v>
      </c>
      <c r="BE12" s="258">
        <v>2.0000000000000002E-5</v>
      </c>
      <c r="BF12" s="43">
        <v>2.0000000000000002E-5</v>
      </c>
      <c r="BG12" s="53">
        <v>5.0000000000000002E-5</v>
      </c>
      <c r="BH12" s="53">
        <v>4.0000000000000003E-5</v>
      </c>
      <c r="BI12" s="53">
        <v>1.2518952302791728E-4</v>
      </c>
      <c r="BJ12" s="53">
        <v>1.2406223545552731E-4</v>
      </c>
      <c r="BK12" s="53">
        <v>3.4000000000000002E-4</v>
      </c>
      <c r="BL12" s="53">
        <v>1.8000000000000001E-4</v>
      </c>
      <c r="BM12" s="53">
        <v>8.9999999999999998E-4</v>
      </c>
      <c r="BN12" s="53">
        <v>5.0000000000000001E-4</v>
      </c>
      <c r="BO12" s="53">
        <v>3.8E-3</v>
      </c>
      <c r="BP12" s="53">
        <v>2E-3</v>
      </c>
      <c r="BQ12" s="53">
        <v>1.6199999999999999E-2</v>
      </c>
      <c r="BR12" s="53">
        <v>6.1999999999999998E-3</v>
      </c>
      <c r="BS12" s="53">
        <v>6.1100000000000002E-2</v>
      </c>
      <c r="BT12" s="53">
        <v>2.6800000000000001E-2</v>
      </c>
      <c r="BU12" s="53">
        <v>0.1421</v>
      </c>
      <c r="BV12" s="53">
        <v>5.4699999999999999E-2</v>
      </c>
      <c r="BW12" s="53">
        <v>0.27589999999999998</v>
      </c>
      <c r="BX12" s="773">
        <v>0.1051</v>
      </c>
      <c r="BY12" s="53">
        <f t="shared" si="22"/>
        <v>2.0000000000000002E-5</v>
      </c>
      <c r="BZ12" s="53">
        <f t="shared" si="23"/>
        <v>4.5000000000000003E-5</v>
      </c>
      <c r="CA12" s="53">
        <f t="shared" si="24"/>
        <v>1.246258792417223E-4</v>
      </c>
      <c r="CB12" s="53">
        <f t="shared" si="25"/>
        <v>2.6000000000000003E-4</v>
      </c>
      <c r="CC12" s="53">
        <f t="shared" si="26"/>
        <v>6.9999999999999999E-4</v>
      </c>
      <c r="CD12" s="53">
        <f t="shared" si="27"/>
        <v>2.8999999999999998E-3</v>
      </c>
      <c r="CE12" s="53">
        <f t="shared" si="28"/>
        <v>1.12E-2</v>
      </c>
      <c r="CF12" s="53">
        <f t="shared" si="29"/>
        <v>4.3950000000000003E-2</v>
      </c>
      <c r="CG12" s="53">
        <f t="shared" si="30"/>
        <v>9.8400000000000001E-2</v>
      </c>
      <c r="CH12" s="773">
        <f t="shared" si="138"/>
        <v>0.1905</v>
      </c>
      <c r="CI12" s="64">
        <f>+Fall_Hoy!B12</f>
        <v>0</v>
      </c>
      <c r="CJ12" s="61">
        <f>+Fall_Hoy!C12</f>
        <v>2</v>
      </c>
      <c r="CK12" s="61">
        <f>+Fall_Hoy!D12</f>
        <v>1</v>
      </c>
      <c r="CL12" s="61">
        <f>+Fall_Hoy!E12</f>
        <v>0</v>
      </c>
      <c r="CM12" s="61">
        <f>+Fall_Hoy!F12</f>
        <v>8</v>
      </c>
      <c r="CN12" s="61">
        <f>+Fall_Hoy!G12</f>
        <v>4</v>
      </c>
      <c r="CO12" s="61">
        <f>+Fall_Hoy!H12</f>
        <v>34</v>
      </c>
      <c r="CP12" s="61">
        <f>+Fall_Hoy!I12</f>
        <v>7</v>
      </c>
      <c r="CQ12" s="61">
        <f>+Fall_Hoy!J12</f>
        <v>73</v>
      </c>
      <c r="CR12" s="61">
        <f>+Fall_Hoy!K12</f>
        <v>45</v>
      </c>
      <c r="CS12" s="61">
        <f>+Fall_Hoy!L12</f>
        <v>177</v>
      </c>
      <c r="CT12" s="61">
        <f>+Fall_Hoy!M12</f>
        <v>105</v>
      </c>
      <c r="CU12" s="61">
        <f>+Fall_Hoy!N12</f>
        <v>477</v>
      </c>
      <c r="CV12" s="61">
        <f>+Fall_Hoy!O12</f>
        <v>261</v>
      </c>
      <c r="CW12" s="61">
        <f>+Fall_Hoy!P12</f>
        <v>701</v>
      </c>
      <c r="CX12" s="61">
        <f>+Fall_Hoy!Q12</f>
        <v>363</v>
      </c>
      <c r="CY12" s="61">
        <f>+Fall_Hoy!R12</f>
        <v>420</v>
      </c>
      <c r="CZ12" s="61">
        <f>+Fall_Hoy!S12</f>
        <v>386</v>
      </c>
      <c r="DA12" s="61">
        <f>+Fall_Hoy!T12</f>
        <v>81</v>
      </c>
      <c r="DB12" s="253">
        <f>+Fall_Hoy!U12</f>
        <v>170</v>
      </c>
      <c r="DC12" s="61">
        <f>+Fall_Hoy!W12</f>
        <v>0</v>
      </c>
      <c r="DD12" s="61">
        <f>+Fall_Hoy!X12</f>
        <v>0</v>
      </c>
      <c r="DE12" s="61">
        <f>+Fall_Hoy!Y12</f>
        <v>0</v>
      </c>
      <c r="DF12" s="61">
        <f>+Fall_Hoy!Z12</f>
        <v>0</v>
      </c>
      <c r="DG12" s="61">
        <f>+Fall_Hoy!AA12</f>
        <v>1</v>
      </c>
      <c r="DH12" s="61">
        <f>+Fall_Hoy!AB12</f>
        <v>3</v>
      </c>
      <c r="DI12" s="61">
        <f>+Fall_Hoy!AC12</f>
        <v>8</v>
      </c>
      <c r="DJ12" s="61">
        <f>+Fall_Hoy!AD12</f>
        <v>5</v>
      </c>
      <c r="DK12" s="61">
        <f>+Fall_Hoy!AE12</f>
        <v>15</v>
      </c>
      <c r="DL12" s="270">
        <f>+Fall_Hoy!AF12</f>
        <v>26</v>
      </c>
      <c r="DM12" s="75">
        <f t="shared" si="139"/>
        <v>0.12821280999973589</v>
      </c>
      <c r="DN12" s="76">
        <f t="shared" si="140"/>
        <v>0.11042267121628351</v>
      </c>
      <c r="DO12" s="76">
        <f t="shared" si="141"/>
        <v>0.20868820171407826</v>
      </c>
      <c r="DP12" s="76">
        <f t="shared" si="142"/>
        <v>0.25574264725191298</v>
      </c>
      <c r="DQ12" s="76">
        <f t="shared" si="31"/>
        <v>0.21279544696893171</v>
      </c>
      <c r="DR12" s="76">
        <f t="shared" si="32"/>
        <v>0.10888518198683993</v>
      </c>
      <c r="DS12" s="76">
        <f t="shared" si="33"/>
        <v>0.36696170387658344</v>
      </c>
      <c r="DT12" s="76">
        <f t="shared" si="34"/>
        <v>0.14226930929876269</v>
      </c>
      <c r="DU12" s="76">
        <f t="shared" si="35"/>
        <v>0.34507143451395034</v>
      </c>
      <c r="DV12" s="76">
        <f t="shared" si="36"/>
        <v>0.37314206347561102</v>
      </c>
      <c r="DW12" s="76">
        <f t="shared" si="37"/>
        <v>0.26131686574484309</v>
      </c>
      <c r="DX12" s="76">
        <f t="shared" si="38"/>
        <v>0.27444092463068093</v>
      </c>
      <c r="DY12" s="76">
        <f t="shared" si="39"/>
        <v>0.20868820171407826</v>
      </c>
      <c r="DZ12" s="76">
        <f t="shared" si="40"/>
        <v>0.25574264725191298</v>
      </c>
      <c r="EA12" s="76">
        <f t="shared" si="41"/>
        <v>0.12821280999973589</v>
      </c>
      <c r="EB12" s="76">
        <f t="shared" si="42"/>
        <v>0.11042267121628351</v>
      </c>
      <c r="EC12" s="76">
        <f t="shared" si="43"/>
        <v>9.2151431833589259E-2</v>
      </c>
      <c r="ED12" s="76">
        <f t="shared" si="44"/>
        <v>0.11777020244850353</v>
      </c>
      <c r="EE12" s="76">
        <f t="shared" si="45"/>
        <v>6.0532913837749371E-2</v>
      </c>
      <c r="EF12" s="76">
        <f t="shared" si="46"/>
        <v>0.10833939290427959</v>
      </c>
      <c r="EG12" s="85">
        <f>+'Cas_-14'!B11</f>
        <v>2471</v>
      </c>
      <c r="EH12" s="62">
        <f>+'Cas_-14'!C11</f>
        <v>2387</v>
      </c>
      <c r="EI12" s="62">
        <f>+'Cas_-14'!D11</f>
        <v>8940</v>
      </c>
      <c r="EJ12" s="62">
        <f>+'Cas_-14'!E11</f>
        <v>9159</v>
      </c>
      <c r="EK12" s="62">
        <f>+'Cas_-14'!F11</f>
        <v>20964</v>
      </c>
      <c r="EL12" s="62">
        <f>+'Cas_-14'!G11</f>
        <v>22540</v>
      </c>
      <c r="EM12" s="62">
        <f>+'Cas_-14'!H11</f>
        <v>21105</v>
      </c>
      <c r="EN12" s="62">
        <f>+'Cas_-14'!I11</f>
        <v>21473</v>
      </c>
      <c r="EO12" s="62">
        <f>+'Cas_-14'!J11</f>
        <v>17782</v>
      </c>
      <c r="EP12" s="62">
        <f>+'Cas_-14'!K11</f>
        <v>18671</v>
      </c>
      <c r="EQ12" s="62">
        <f>+'Cas_-14'!L11</f>
        <v>13065</v>
      </c>
      <c r="ER12" s="62">
        <f>+'Cas_-14'!M11</f>
        <v>13540</v>
      </c>
      <c r="ES12" s="62">
        <f>+'Cas_-14'!N11</f>
        <v>8801</v>
      </c>
      <c r="ET12" s="62">
        <f>+'Cas_-14'!O11</f>
        <v>8971</v>
      </c>
      <c r="EU12" s="62">
        <f>+'Cas_-14'!P11</f>
        <v>4995</v>
      </c>
      <c r="EV12" s="62">
        <f>+'Cas_-14'!Q11</f>
        <v>5239</v>
      </c>
      <c r="EW12" s="62">
        <f>+'Cas_-14'!R11</f>
        <v>1776</v>
      </c>
      <c r="EX12" s="62">
        <f>+'Cas_-14'!S11</f>
        <v>2884</v>
      </c>
      <c r="EY12" s="62">
        <f>+'Cas_-14'!T11</f>
        <v>272</v>
      </c>
      <c r="EZ12" s="86">
        <f>+'Cas_-14'!U11</f>
        <v>827</v>
      </c>
      <c r="FA12" s="201">
        <f t="shared" si="47"/>
        <v>8.1160086710897975E-3</v>
      </c>
      <c r="FB12" s="90">
        <f t="shared" si="48"/>
        <v>8.3123811646387755E-3</v>
      </c>
      <c r="FC12" s="90">
        <f t="shared" si="49"/>
        <v>3.1754263205191501E-2</v>
      </c>
      <c r="FD12" s="90">
        <f t="shared" si="50"/>
        <v>3.3971417868097875E-2</v>
      </c>
      <c r="FE12" s="90">
        <f t="shared" si="51"/>
        <v>6.980949241266321E-2</v>
      </c>
      <c r="FF12" s="90">
        <f t="shared" si="52"/>
        <v>7.6120617745492364E-2</v>
      </c>
      <c r="FG12" s="90">
        <f t="shared" si="53"/>
        <v>7.7447267603152931E-2</v>
      </c>
      <c r="FH12" s="90">
        <f t="shared" si="54"/>
        <v>7.8555828306145672E-2</v>
      </c>
      <c r="FI12" s="90">
        <f t="shared" si="55"/>
        <v>7.565005785855286E-2</v>
      </c>
      <c r="FJ12" s="90">
        <f t="shared" si="56"/>
        <v>7.7410394079479264E-2</v>
      </c>
      <c r="FK12" s="90">
        <f t="shared" si="57"/>
        <v>7.3297166291718799E-2</v>
      </c>
      <c r="FL12" s="90">
        <f t="shared" si="58"/>
        <v>7.0779621323798475E-2</v>
      </c>
      <c r="FM12" s="90">
        <f t="shared" si="59"/>
        <v>6.2377297243661985E-2</v>
      </c>
      <c r="FN12" s="90">
        <f t="shared" si="60"/>
        <v>5.4499835971957282E-2</v>
      </c>
      <c r="FO12" s="90">
        <f t="shared" si="61"/>
        <v>5.5820034866568329E-2</v>
      </c>
      <c r="FP12" s="90">
        <f t="shared" si="62"/>
        <v>4.2710515803461517E-2</v>
      </c>
      <c r="FQ12" s="90">
        <f t="shared" si="63"/>
        <v>5.5371952360167113E-2</v>
      </c>
      <c r="FR12" s="90">
        <f t="shared" si="64"/>
        <v>4.8131644386588561E-2</v>
      </c>
      <c r="FS12" s="90">
        <f t="shared" si="65"/>
        <v>5.6082474226804124E-2</v>
      </c>
      <c r="FT12" s="99">
        <f t="shared" si="66"/>
        <v>5.5391828533154719E-2</v>
      </c>
      <c r="FU12" s="119">
        <f t="shared" si="143"/>
        <v>2.2968959139171905</v>
      </c>
      <c r="FV12" s="120">
        <f t="shared" si="144"/>
        <v>2.5853743308652382</v>
      </c>
      <c r="FW12" s="120">
        <f t="shared" si="145"/>
        <v>3.3455794164804504</v>
      </c>
      <c r="FX12" s="120">
        <f t="shared" si="176"/>
        <v>4.6925397607344097</v>
      </c>
      <c r="FY12" s="120">
        <f t="shared" si="146"/>
        <v>3.0482308295702683</v>
      </c>
      <c r="FZ12" s="120">
        <f t="shared" si="146"/>
        <v>1.4304295631296</v>
      </c>
      <c r="GA12" s="120">
        <f t="shared" si="146"/>
        <v>4.738213693437574</v>
      </c>
      <c r="GB12" s="120">
        <f t="shared" si="146"/>
        <v>1.811059883988678</v>
      </c>
      <c r="GC12" s="120">
        <f t="shared" si="146"/>
        <v>4.561416663542408</v>
      </c>
      <c r="GD12" s="120">
        <f t="shared" si="146"/>
        <v>4.8203095709924479</v>
      </c>
      <c r="GE12" s="120">
        <f t="shared" si="146"/>
        <v>3.5651701009124412</v>
      </c>
      <c r="GF12" s="120">
        <f t="shared" si="146"/>
        <v>3.8774002954209745</v>
      </c>
      <c r="GG12" s="120">
        <f t="shared" si="146"/>
        <v>3.3455794164804504</v>
      </c>
      <c r="GH12" s="120">
        <f t="shared" si="146"/>
        <v>4.6925397607344097</v>
      </c>
      <c r="GI12" s="120">
        <f t="shared" si="146"/>
        <v>2.2968959139171905</v>
      </c>
      <c r="GJ12" s="120">
        <f t="shared" si="146"/>
        <v>2.5853743308652382</v>
      </c>
      <c r="GK12" s="120">
        <f t="shared" si="147"/>
        <v>1.6642258021568366</v>
      </c>
      <c r="GL12" s="120">
        <f t="shared" si="148"/>
        <v>2.4468352151566863</v>
      </c>
      <c r="GM12" s="120">
        <f t="shared" si="149"/>
        <v>1.079355265121634</v>
      </c>
      <c r="GN12" s="121">
        <f t="shared" si="150"/>
        <v>1.955873199589957</v>
      </c>
      <c r="GO12" s="85">
        <f>+Cas_Hoy!B11</f>
        <v>2858</v>
      </c>
      <c r="GP12" s="62">
        <f>+Cas_Hoy!C11</f>
        <v>2761</v>
      </c>
      <c r="GQ12" s="62">
        <f>+Cas_Hoy!D11</f>
        <v>10224</v>
      </c>
      <c r="GR12" s="62">
        <f>+Cas_Hoy!E11</f>
        <v>10508</v>
      </c>
      <c r="GS12" s="62">
        <f>+Cas_Hoy!F11</f>
        <v>23056</v>
      </c>
      <c r="GT12" s="62">
        <f>+Cas_Hoy!G11</f>
        <v>24743</v>
      </c>
      <c r="GU12" s="62">
        <f>+Cas_Hoy!H11</f>
        <v>23199</v>
      </c>
      <c r="GV12" s="62">
        <f>+Cas_Hoy!I11</f>
        <v>23441</v>
      </c>
      <c r="GW12" s="62">
        <f>+Cas_Hoy!J11</f>
        <v>19430</v>
      </c>
      <c r="GX12" s="62">
        <f>+Cas_Hoy!K11</f>
        <v>20523</v>
      </c>
      <c r="GY12" s="62">
        <f>+Cas_Hoy!L11</f>
        <v>14287</v>
      </c>
      <c r="GZ12" s="62">
        <f>+Cas_Hoy!M11</f>
        <v>14817</v>
      </c>
      <c r="HA12" s="62">
        <f>+Cas_Hoy!N11</f>
        <v>9652</v>
      </c>
      <c r="HB12" s="62">
        <f>+Cas_Hoy!O11</f>
        <v>9853</v>
      </c>
      <c r="HC12" s="62">
        <f>+Cas_Hoy!P11</f>
        <v>5403</v>
      </c>
      <c r="HD12" s="62">
        <f>+Cas_Hoy!Q11</f>
        <v>5633</v>
      </c>
      <c r="HE12" s="62">
        <f>+Cas_Hoy!R11</f>
        <v>1876</v>
      </c>
      <c r="HF12" s="62">
        <f>+Cas_Hoy!S11</f>
        <v>3021</v>
      </c>
      <c r="HG12" s="62">
        <f>+Cas_Hoy!T11</f>
        <v>286</v>
      </c>
      <c r="HH12" s="590">
        <f>+Cas_Hoy!U11</f>
        <v>865</v>
      </c>
      <c r="HI12" s="543">
        <f t="shared" si="151"/>
        <v>0.13868544793364826</v>
      </c>
      <c r="HJ12" s="112">
        <f t="shared" si="152"/>
        <v>0.11872702938754055</v>
      </c>
      <c r="HK12" s="112">
        <f t="shared" si="153"/>
        <v>0.22886700635658261</v>
      </c>
      <c r="HL12" s="112">
        <f t="shared" si="154"/>
        <v>0.28088644558835124</v>
      </c>
      <c r="HM12" s="323">
        <f t="shared" si="68"/>
        <v>0.23403032938922391</v>
      </c>
      <c r="HN12" s="323">
        <f t="shared" si="69"/>
        <v>0.11952733176133008</v>
      </c>
      <c r="HO12" s="323">
        <f t="shared" si="70"/>
        <v>0.40337098167414637</v>
      </c>
      <c r="HP12" s="323">
        <f t="shared" si="71"/>
        <v>0.15530828851452036</v>
      </c>
      <c r="HQ12" s="323">
        <f t="shared" si="72"/>
        <v>0.37705196111832495</v>
      </c>
      <c r="HR12" s="323">
        <f t="shared" si="73"/>
        <v>0.41015449460178693</v>
      </c>
      <c r="HS12" s="323">
        <f t="shared" si="74"/>
        <v>0.28575844323739558</v>
      </c>
      <c r="HT12" s="323">
        <f t="shared" si="75"/>
        <v>0.30032431168779905</v>
      </c>
      <c r="HU12" s="323">
        <f t="shared" si="76"/>
        <v>0.22886700635658261</v>
      </c>
      <c r="HV12" s="323">
        <f t="shared" si="77"/>
        <v>0.28088644558835124</v>
      </c>
      <c r="HW12" s="323">
        <f t="shared" si="78"/>
        <v>0.13868544793364826</v>
      </c>
      <c r="HX12" s="323">
        <f t="shared" si="79"/>
        <v>0.11872702938754055</v>
      </c>
      <c r="HY12" s="323">
        <f t="shared" si="80"/>
        <v>9.7340138580976038E-2</v>
      </c>
      <c r="HZ12" s="323">
        <f t="shared" si="81"/>
        <v>0.1233646954219588</v>
      </c>
      <c r="IA12" s="323">
        <f t="shared" si="82"/>
        <v>6.3648578520574706E-2</v>
      </c>
      <c r="IB12" s="327">
        <f t="shared" si="83"/>
        <v>0.11331750285635049</v>
      </c>
      <c r="IC12" s="331">
        <f>+CyF_Tot!B11</f>
        <v>0</v>
      </c>
      <c r="ID12" s="149">
        <f>+CyF_Tot!C11</f>
        <v>206681</v>
      </c>
      <c r="IE12" s="149">
        <f>+CyF_Tot!D11</f>
        <v>218010</v>
      </c>
      <c r="IF12" s="149">
        <f>+CyF_Tot!E11</f>
        <v>227310</v>
      </c>
      <c r="IG12" s="149">
        <f>+CyF_Tot!F11</f>
        <v>0</v>
      </c>
      <c r="IH12" s="149">
        <f>+CyF_Tot!G11</f>
        <v>3225</v>
      </c>
      <c r="II12" s="149">
        <f>+CyF_Tot!H11</f>
        <v>3312</v>
      </c>
      <c r="IJ12" s="149">
        <f>+CyF_Tot!I11</f>
        <v>3379</v>
      </c>
      <c r="IK12" s="204">
        <f t="shared" si="84"/>
        <v>8.0963714449068594E-2</v>
      </c>
      <c r="IL12" s="198">
        <f t="shared" si="85"/>
        <v>7.6363733063862044E-2</v>
      </c>
      <c r="IM12" s="198">
        <f t="shared" si="86"/>
        <v>7.4867901447964999E-2</v>
      </c>
      <c r="IN12" s="198">
        <f t="shared" si="87"/>
        <v>7.1695940645401482E-2</v>
      </c>
      <c r="IO12" s="198">
        <f t="shared" si="88"/>
        <v>7.9858261644218109E-2</v>
      </c>
      <c r="IP12" s="198">
        <f t="shared" si="89"/>
        <v>7.8742969591405282E-2</v>
      </c>
      <c r="IQ12" s="198">
        <f t="shared" si="90"/>
        <v>7.2466859019532232E-2</v>
      </c>
      <c r="IR12" s="198">
        <f t="shared" si="91"/>
        <v>7.2689970615218924E-2</v>
      </c>
      <c r="IS12" s="198">
        <f t="shared" si="92"/>
        <v>6.250741267667434E-2</v>
      </c>
      <c r="IT12" s="198">
        <f t="shared" si="93"/>
        <v>6.4139930061561781E-2</v>
      </c>
      <c r="IU12" s="198">
        <f t="shared" si="94"/>
        <v>4.7400444095786406E-2</v>
      </c>
      <c r="IV12" s="198">
        <f t="shared" si="95"/>
        <v>5.0871039370288133E-2</v>
      </c>
      <c r="IW12" s="198">
        <f t="shared" si="96"/>
        <v>3.7520243587868471E-2</v>
      </c>
      <c r="IX12" s="198">
        <f t="shared" si="97"/>
        <v>4.3772952705128376E-2</v>
      </c>
      <c r="IY12" s="198">
        <f t="shared" si="98"/>
        <v>2.3796088234120917E-2</v>
      </c>
      <c r="IZ12" s="198">
        <f t="shared" si="99"/>
        <v>3.2619234400138281E-2</v>
      </c>
      <c r="JA12" s="198">
        <f t="shared" si="100"/>
        <v>8.5292983552500371E-3</v>
      </c>
      <c r="JB12" s="198">
        <f t="shared" si="101"/>
        <v>1.5933997260966108E-2</v>
      </c>
      <c r="JC12" s="198">
        <f t="shared" si="102"/>
        <v>1.2897392599289978E-3</v>
      </c>
      <c r="JD12" s="99">
        <f t="shared" si="103"/>
        <v>3.970269515616482E-3</v>
      </c>
      <c r="JE12" s="543"/>
      <c r="JF12" s="112"/>
      <c r="JG12" s="112"/>
      <c r="JH12" s="112"/>
      <c r="JI12" s="112"/>
      <c r="JJ12" s="112"/>
      <c r="JK12" s="112"/>
      <c r="JL12" s="112"/>
      <c r="JM12" s="112"/>
      <c r="JN12" s="112"/>
      <c r="JO12" s="112"/>
      <c r="JP12" s="112"/>
      <c r="JQ12" s="112"/>
      <c r="JR12" s="112"/>
      <c r="JS12" s="112"/>
      <c r="JT12" s="112"/>
      <c r="JU12" s="112"/>
      <c r="JV12" s="112"/>
      <c r="JW12" s="112"/>
      <c r="JX12" s="416"/>
      <c r="JZ12" s="701">
        <f t="shared" si="177"/>
        <v>0</v>
      </c>
      <c r="KA12" s="291">
        <f t="shared" si="155"/>
        <v>25.281952347455444</v>
      </c>
      <c r="KB12" s="291">
        <f t="shared" si="156"/>
        <v>12.895328145146108</v>
      </c>
      <c r="KC12" s="291">
        <f t="shared" si="157"/>
        <v>0</v>
      </c>
      <c r="KD12" s="291">
        <f t="shared" si="158"/>
        <v>95.315224956127651</v>
      </c>
      <c r="KE12" s="291">
        <f t="shared" si="159"/>
        <v>47.361937664846387</v>
      </c>
      <c r="KF12" s="291">
        <f t="shared" si="160"/>
        <v>402.04537114506729</v>
      </c>
      <c r="KG12" s="291">
        <f t="shared" si="161"/>
        <v>83.491133979886385</v>
      </c>
      <c r="KH12" s="291">
        <f t="shared" si="162"/>
        <v>876.45963515077256</v>
      </c>
      <c r="KI12" s="291">
        <f t="shared" si="163"/>
        <v>545.06241837517359</v>
      </c>
      <c r="KJ12" s="291">
        <f t="shared" si="164"/>
        <v>2098.6803817175046</v>
      </c>
      <c r="KK12" s="291">
        <f t="shared" si="165"/>
        <v>1245.1006022018003</v>
      </c>
      <c r="KL12" s="291">
        <f t="shared" si="166"/>
        <v>5589.8282196848886</v>
      </c>
      <c r="KM12" s="291">
        <f t="shared" si="167"/>
        <v>3023.9204463992805</v>
      </c>
      <c r="KN12" s="291">
        <f t="shared" si="168"/>
        <v>7755.1748133744577</v>
      </c>
      <c r="KO12" s="291">
        <f t="shared" si="169"/>
        <v>3946.0561864620954</v>
      </c>
      <c r="KP12" s="291">
        <f t="shared" si="170"/>
        <v>4669.0266259275431</v>
      </c>
      <c r="KQ12" s="291">
        <f t="shared" si="171"/>
        <v>4230.5971060932261</v>
      </c>
      <c r="KR12" s="291">
        <f t="shared" si="172"/>
        <v>1008.1577319587628</v>
      </c>
      <c r="KS12" s="702">
        <f t="shared" si="173"/>
        <v>1967.6959142665776</v>
      </c>
      <c r="KT12" s="705">
        <f>(SUM(JZ12:KS12)/SUM(JZ$4:KS11))*100000</f>
        <v>81.963738805796268</v>
      </c>
      <c r="KU12" s="616">
        <f t="shared" si="106"/>
        <v>0</v>
      </c>
      <c r="KV12" s="291">
        <f t="shared" si="107"/>
        <v>6.9647098153655431</v>
      </c>
      <c r="KW12" s="291">
        <f t="shared" si="108"/>
        <v>3.5519310072921142</v>
      </c>
      <c r="KX12" s="291">
        <f t="shared" si="109"/>
        <v>0</v>
      </c>
      <c r="KY12" s="291">
        <f t="shared" si="110"/>
        <v>26.639760508553028</v>
      </c>
      <c r="KZ12" s="291">
        <f t="shared" si="111"/>
        <v>13.508539085269275</v>
      </c>
      <c r="LA12" s="291">
        <f t="shared" si="112"/>
        <v>124.76697931803837</v>
      </c>
      <c r="LB12" s="291">
        <f t="shared" si="113"/>
        <v>25.608475673777289</v>
      </c>
      <c r="LC12" s="291">
        <f t="shared" si="114"/>
        <v>310.5642910625553</v>
      </c>
      <c r="LD12" s="291">
        <f t="shared" si="115"/>
        <v>186.5710317378055</v>
      </c>
      <c r="LE12" s="291">
        <f t="shared" si="116"/>
        <v>993.00408983040393</v>
      </c>
      <c r="LF12" s="291">
        <f t="shared" si="117"/>
        <v>548.88184926136182</v>
      </c>
      <c r="LG12" s="291">
        <f t="shared" si="118"/>
        <v>3380.7488677680681</v>
      </c>
      <c r="LH12" s="291">
        <f t="shared" si="119"/>
        <v>1585.6044129618604</v>
      </c>
      <c r="LI12" s="291">
        <f t="shared" si="120"/>
        <v>7833.8026909838627</v>
      </c>
      <c r="LJ12" s="291">
        <f t="shared" si="121"/>
        <v>2959.3275885963981</v>
      </c>
      <c r="LK12" s="291">
        <f t="shared" si="122"/>
        <v>13094.718463553034</v>
      </c>
      <c r="LL12" s="291">
        <f t="shared" si="123"/>
        <v>6442.0300739331433</v>
      </c>
      <c r="LM12" s="291">
        <f t="shared" si="124"/>
        <v>16701.030927835051</v>
      </c>
      <c r="LN12" s="617">
        <f t="shared" si="125"/>
        <v>11386.470194239786</v>
      </c>
      <c r="LO12" s="614">
        <f t="shared" si="126"/>
        <v>10.154575200270788</v>
      </c>
      <c r="LP12" s="291">
        <f t="shared" si="127"/>
        <v>7.0349873370227938</v>
      </c>
      <c r="LQ12" s="291">
        <f t="shared" si="128"/>
        <v>414.10826014747505</v>
      </c>
      <c r="LR12" s="291">
        <f t="shared" si="129"/>
        <v>222.43001246741471</v>
      </c>
      <c r="LS12" s="291">
        <f t="shared" si="130"/>
        <v>6276.6120500484112</v>
      </c>
      <c r="LT12" s="617">
        <f t="shared" si="131"/>
        <v>3258.6063106501197</v>
      </c>
      <c r="LU12" s="614">
        <f t="shared" si="132"/>
        <v>8.6247541945054564</v>
      </c>
      <c r="LV12" s="291">
        <f t="shared" si="133"/>
        <v>316.88979492703271</v>
      </c>
      <c r="LW12" s="617">
        <f t="shared" si="134"/>
        <v>4540.8413659689431</v>
      </c>
      <c r="LY12" s="734"/>
      <c r="LZ12" s="738"/>
      <c r="MA12" s="721"/>
      <c r="MB12" s="743"/>
      <c r="MC12" s="472"/>
    </row>
    <row r="13" spans="1:341" ht="14.4">
      <c r="A13" s="501" t="s">
        <v>25</v>
      </c>
      <c r="B13" s="532">
        <v>415438</v>
      </c>
      <c r="C13" s="522">
        <f t="shared" ref="C13:C33" si="238">+S13</f>
        <v>14899</v>
      </c>
      <c r="D13" s="505">
        <f t="shared" ref="D13:D33" si="239">+AA13</f>
        <v>19</v>
      </c>
      <c r="E13" s="492">
        <f t="shared" si="0"/>
        <v>5.3402108787763258E-3</v>
      </c>
      <c r="F13" s="206">
        <f t="shared" si="1"/>
        <v>3.0885475088942273E-2</v>
      </c>
      <c r="G13" s="26">
        <f t="shared" si="178"/>
        <v>0.27729030715179942</v>
      </c>
      <c r="H13" s="25">
        <f t="shared" si="2"/>
        <v>8.5642428739420521E-3</v>
      </c>
      <c r="I13" s="32">
        <f t="shared" si="3"/>
        <v>9.944560406738575E-3</v>
      </c>
      <c r="J13" s="343">
        <f t="shared" si="4"/>
        <v>3.0441601480827016E-2</v>
      </c>
      <c r="K13" s="344">
        <f t="shared" si="5"/>
        <v>1.5023803196659376E-3</v>
      </c>
      <c r="L13" s="345">
        <f t="shared" si="6"/>
        <v>0.98562840277389241</v>
      </c>
      <c r="M13" s="346">
        <f t="shared" si="7"/>
        <v>3.5338450164205316E-2</v>
      </c>
      <c r="N13" s="826"/>
      <c r="O13" s="161"/>
      <c r="P13" s="161"/>
      <c r="Q13" s="161"/>
      <c r="R13" s="161"/>
      <c r="S13" s="162">
        <f t="shared" si="8"/>
        <v>14899</v>
      </c>
      <c r="T13" s="163">
        <f t="shared" si="9"/>
        <v>3586.3353857856046</v>
      </c>
      <c r="U13" s="162">
        <f t="shared" si="10"/>
        <v>916</v>
      </c>
      <c r="V13" s="164">
        <f t="shared" si="11"/>
        <v>6.5508116999213328E-2</v>
      </c>
      <c r="W13" s="163">
        <f t="shared" si="12"/>
        <v>220.49018144705107</v>
      </c>
      <c r="X13" s="162">
        <f t="shared" si="135"/>
        <v>2068</v>
      </c>
      <c r="Y13" s="164">
        <f t="shared" si="13"/>
        <v>0.16117216117216118</v>
      </c>
      <c r="Z13" s="163">
        <f t="shared" si="136"/>
        <v>497.78787689137727</v>
      </c>
      <c r="AA13" s="162">
        <f t="shared" si="14"/>
        <v>19</v>
      </c>
      <c r="AB13" s="163">
        <f t="shared" si="15"/>
        <v>45.734862963907972</v>
      </c>
      <c r="AC13" s="165">
        <f t="shared" si="137"/>
        <v>1.2752533727095779E-3</v>
      </c>
      <c r="AD13" s="162">
        <f t="shared" si="16"/>
        <v>0</v>
      </c>
      <c r="AE13" s="164">
        <f t="shared" si="17"/>
        <v>0</v>
      </c>
      <c r="AF13" s="163">
        <f t="shared" si="18"/>
        <v>0</v>
      </c>
      <c r="AG13" s="162">
        <f t="shared" si="19"/>
        <v>0</v>
      </c>
      <c r="AH13" s="164">
        <f t="shared" si="20"/>
        <v>0</v>
      </c>
      <c r="AI13" s="163">
        <f t="shared" si="21"/>
        <v>0</v>
      </c>
      <c r="AJ13" s="830"/>
      <c r="AK13" s="81">
        <v>35143</v>
      </c>
      <c r="AL13" s="39">
        <v>33114</v>
      </c>
      <c r="AM13" s="39">
        <v>36015</v>
      </c>
      <c r="AN13" s="39">
        <v>33904</v>
      </c>
      <c r="AO13" s="39">
        <v>36402</v>
      </c>
      <c r="AP13" s="39">
        <v>34579</v>
      </c>
      <c r="AQ13" s="39">
        <v>28243</v>
      </c>
      <c r="AR13" s="39">
        <v>27977</v>
      </c>
      <c r="AS13" s="39">
        <v>26388</v>
      </c>
      <c r="AT13" s="39">
        <v>26871</v>
      </c>
      <c r="AU13" s="39">
        <v>19183</v>
      </c>
      <c r="AV13" s="39">
        <v>19506</v>
      </c>
      <c r="AW13" s="39">
        <v>14908</v>
      </c>
      <c r="AX13" s="39">
        <v>15629</v>
      </c>
      <c r="AY13" s="39">
        <v>8323</v>
      </c>
      <c r="AZ13" s="39">
        <v>9968</v>
      </c>
      <c r="BA13" s="39">
        <v>2845</v>
      </c>
      <c r="BB13" s="39">
        <v>4688</v>
      </c>
      <c r="BC13" s="39">
        <v>483</v>
      </c>
      <c r="BD13" s="46">
        <v>1269</v>
      </c>
      <c r="BE13" s="258">
        <v>2.0000000000000002E-5</v>
      </c>
      <c r="BF13" s="43">
        <v>2.0000000000000002E-5</v>
      </c>
      <c r="BG13" s="53">
        <v>5.0000000000000002E-5</v>
      </c>
      <c r="BH13" s="53">
        <v>4.0000000000000003E-5</v>
      </c>
      <c r="BI13" s="53">
        <v>1.2518952302791728E-4</v>
      </c>
      <c r="BJ13" s="53">
        <v>1.2406223545552731E-4</v>
      </c>
      <c r="BK13" s="53">
        <v>3.4000000000000002E-4</v>
      </c>
      <c r="BL13" s="53">
        <v>1.8000000000000001E-4</v>
      </c>
      <c r="BM13" s="53">
        <v>8.9999999999999998E-4</v>
      </c>
      <c r="BN13" s="53">
        <v>5.0000000000000001E-4</v>
      </c>
      <c r="BO13" s="53">
        <v>3.8E-3</v>
      </c>
      <c r="BP13" s="53">
        <v>2E-3</v>
      </c>
      <c r="BQ13" s="53">
        <v>1.6199999999999999E-2</v>
      </c>
      <c r="BR13" s="53">
        <v>6.1999999999999998E-3</v>
      </c>
      <c r="BS13" s="53">
        <v>6.1100000000000002E-2</v>
      </c>
      <c r="BT13" s="53">
        <v>2.6800000000000001E-2</v>
      </c>
      <c r="BU13" s="53">
        <v>0.1421</v>
      </c>
      <c r="BV13" s="53">
        <v>5.4699999999999999E-2</v>
      </c>
      <c r="BW13" s="53">
        <v>0.27589999999999998</v>
      </c>
      <c r="BX13" s="773">
        <v>0.1051</v>
      </c>
      <c r="BY13" s="53">
        <f t="shared" si="22"/>
        <v>2.0000000000000002E-5</v>
      </c>
      <c r="BZ13" s="53">
        <f t="shared" si="23"/>
        <v>4.5000000000000003E-5</v>
      </c>
      <c r="CA13" s="53">
        <f t="shared" si="24"/>
        <v>1.246258792417223E-4</v>
      </c>
      <c r="CB13" s="53">
        <f t="shared" si="25"/>
        <v>2.6000000000000003E-4</v>
      </c>
      <c r="CC13" s="53">
        <f t="shared" si="26"/>
        <v>6.9999999999999999E-4</v>
      </c>
      <c r="CD13" s="53">
        <f t="shared" si="27"/>
        <v>2.8999999999999998E-3</v>
      </c>
      <c r="CE13" s="53">
        <f t="shared" si="28"/>
        <v>1.12E-2</v>
      </c>
      <c r="CF13" s="53">
        <f t="shared" si="29"/>
        <v>4.3950000000000003E-2</v>
      </c>
      <c r="CG13" s="53">
        <f t="shared" si="30"/>
        <v>9.8400000000000001E-2</v>
      </c>
      <c r="CH13" s="773">
        <f t="shared" si="138"/>
        <v>0.1905</v>
      </c>
      <c r="CI13" s="64">
        <f>+Fall_Hoy!B13</f>
        <v>0</v>
      </c>
      <c r="CJ13" s="61">
        <f>+Fall_Hoy!C13</f>
        <v>0</v>
      </c>
      <c r="CK13" s="61">
        <f>+Fall_Hoy!D13</f>
        <v>0</v>
      </c>
      <c r="CL13" s="61">
        <f>+Fall_Hoy!E13</f>
        <v>0</v>
      </c>
      <c r="CM13" s="61">
        <f>+Fall_Hoy!F13</f>
        <v>0</v>
      </c>
      <c r="CN13" s="61">
        <f>+Fall_Hoy!G13</f>
        <v>0</v>
      </c>
      <c r="CO13" s="61">
        <f>+Fall_Hoy!H13</f>
        <v>0</v>
      </c>
      <c r="CP13" s="61">
        <f>+Fall_Hoy!I13</f>
        <v>0</v>
      </c>
      <c r="CQ13" s="61">
        <f>+Fall_Hoy!J13</f>
        <v>2</v>
      </c>
      <c r="CR13" s="61">
        <f>+Fall_Hoy!K13</f>
        <v>0</v>
      </c>
      <c r="CS13" s="61">
        <f>+Fall_Hoy!L13</f>
        <v>3</v>
      </c>
      <c r="CT13" s="61">
        <f>+Fall_Hoy!M13</f>
        <v>0</v>
      </c>
      <c r="CU13" s="61">
        <f>+Fall_Hoy!N13</f>
        <v>1</v>
      </c>
      <c r="CV13" s="61">
        <f>+Fall_Hoy!O13</f>
        <v>2</v>
      </c>
      <c r="CW13" s="61">
        <f>+Fall_Hoy!P13</f>
        <v>4</v>
      </c>
      <c r="CX13" s="61">
        <f>+Fall_Hoy!Q13</f>
        <v>1</v>
      </c>
      <c r="CY13" s="61">
        <f>+Fall_Hoy!R13</f>
        <v>3</v>
      </c>
      <c r="CZ13" s="61">
        <f>+Fall_Hoy!S13</f>
        <v>1</v>
      </c>
      <c r="DA13" s="61">
        <f>+Fall_Hoy!T13</f>
        <v>1</v>
      </c>
      <c r="DB13" s="253">
        <f>+Fall_Hoy!U13</f>
        <v>1</v>
      </c>
      <c r="DC13" s="61">
        <f>+Fall_Hoy!W13</f>
        <v>0</v>
      </c>
      <c r="DD13" s="61">
        <f>+Fall_Hoy!X13</f>
        <v>0</v>
      </c>
      <c r="DE13" s="61">
        <f>+Fall_Hoy!Y13</f>
        <v>0</v>
      </c>
      <c r="DF13" s="61">
        <f>+Fall_Hoy!Z13</f>
        <v>0</v>
      </c>
      <c r="DG13" s="61">
        <f>+Fall_Hoy!AA13</f>
        <v>0</v>
      </c>
      <c r="DH13" s="61">
        <f>+Fall_Hoy!AB13</f>
        <v>0</v>
      </c>
      <c r="DI13" s="61">
        <f>+Fall_Hoy!AC13</f>
        <v>0</v>
      </c>
      <c r="DJ13" s="61">
        <f>+Fall_Hoy!AD13</f>
        <v>0</v>
      </c>
      <c r="DK13" s="61">
        <f>+Fall_Hoy!AE13</f>
        <v>0</v>
      </c>
      <c r="DL13" s="270">
        <f>+Fall_Hoy!AF13</f>
        <v>0</v>
      </c>
      <c r="DM13" s="75">
        <f t="shared" si="139"/>
        <v>7.8657273152915839E-3</v>
      </c>
      <c r="DN13" s="76">
        <f t="shared" si="140"/>
        <v>3.7433219137059486E-3</v>
      </c>
      <c r="DO13" s="76">
        <f t="shared" si="141"/>
        <v>4.1406221533222699E-3</v>
      </c>
      <c r="DP13" s="76">
        <f t="shared" si="142"/>
        <v>2.0639877481687267E-2</v>
      </c>
      <c r="DQ13" s="76">
        <f t="shared" si="31"/>
        <v>3.8322070215922203E-2</v>
      </c>
      <c r="DR13" s="76">
        <f t="shared" si="32"/>
        <v>4.0978628647444983E-2</v>
      </c>
      <c r="DS13" s="76">
        <f t="shared" si="33"/>
        <v>5.3712424317530011E-2</v>
      </c>
      <c r="DT13" s="76">
        <f t="shared" si="34"/>
        <v>5.240018586696215E-2</v>
      </c>
      <c r="DU13" s="76">
        <f t="shared" si="35"/>
        <v>8.4213362976437112E-2</v>
      </c>
      <c r="DV13" s="76">
        <f t="shared" si="36"/>
        <v>4.5253246994901568E-2</v>
      </c>
      <c r="DW13" s="76">
        <f t="shared" si="37"/>
        <v>4.1154860251812878E-2</v>
      </c>
      <c r="DX13" s="76">
        <f t="shared" si="38"/>
        <v>4.280734133087255E-2</v>
      </c>
      <c r="DY13" s="76">
        <f t="shared" si="39"/>
        <v>4.1406221533222699E-3</v>
      </c>
      <c r="DZ13" s="76">
        <f t="shared" si="40"/>
        <v>2.0639877481687267E-2</v>
      </c>
      <c r="EA13" s="76">
        <f t="shared" si="41"/>
        <v>7.8657273152915839E-3</v>
      </c>
      <c r="EB13" s="76">
        <f t="shared" si="42"/>
        <v>3.7433219137059486E-3</v>
      </c>
      <c r="EC13" s="76">
        <f t="shared" si="43"/>
        <v>7.4207005388665379E-3</v>
      </c>
      <c r="ED13" s="76">
        <f t="shared" si="44"/>
        <v>3.8996449763213556E-3</v>
      </c>
      <c r="EE13" s="76">
        <f t="shared" si="45"/>
        <v>7.5041441636143572E-3</v>
      </c>
      <c r="EF13" s="76">
        <f t="shared" si="46"/>
        <v>7.497831252310269E-3</v>
      </c>
      <c r="EG13" s="85">
        <f>+'Cas_-14'!B12</f>
        <v>132</v>
      </c>
      <c r="EH13" s="62">
        <f>+'Cas_-14'!C12</f>
        <v>108</v>
      </c>
      <c r="EI13" s="62">
        <f>+'Cas_-14'!D12</f>
        <v>473</v>
      </c>
      <c r="EJ13" s="62">
        <f>+'Cas_-14'!E12</f>
        <v>551</v>
      </c>
      <c r="EK13" s="62">
        <f>+'Cas_-14'!F12</f>
        <v>1395</v>
      </c>
      <c r="EL13" s="62">
        <f>+'Cas_-14'!G12</f>
        <v>1417</v>
      </c>
      <c r="EM13" s="62">
        <f>+'Cas_-14'!H12</f>
        <v>1517</v>
      </c>
      <c r="EN13" s="62">
        <f>+'Cas_-14'!I12</f>
        <v>1466</v>
      </c>
      <c r="EO13" s="62">
        <f>+'Cas_-14'!J12</f>
        <v>1199</v>
      </c>
      <c r="EP13" s="62">
        <f>+'Cas_-14'!K12</f>
        <v>1216</v>
      </c>
      <c r="EQ13" s="62">
        <f>+'Cas_-14'!L12</f>
        <v>743</v>
      </c>
      <c r="ER13" s="62">
        <f>+'Cas_-14'!M12</f>
        <v>835</v>
      </c>
      <c r="ES13" s="62">
        <f>+'Cas_-14'!N12</f>
        <v>440</v>
      </c>
      <c r="ET13" s="62">
        <f>+'Cas_-14'!O12</f>
        <v>496</v>
      </c>
      <c r="EU13" s="62">
        <f>+'Cas_-14'!P12</f>
        <v>248</v>
      </c>
      <c r="EV13" s="62">
        <f>+'Cas_-14'!Q12</f>
        <v>275</v>
      </c>
      <c r="EW13" s="62">
        <f>+'Cas_-14'!R12</f>
        <v>76</v>
      </c>
      <c r="EX13" s="62">
        <f>+'Cas_-14'!S12</f>
        <v>136</v>
      </c>
      <c r="EY13" s="62">
        <f>+'Cas_-14'!T12</f>
        <v>24</v>
      </c>
      <c r="EZ13" s="86">
        <f>+'Cas_-14'!U12</f>
        <v>38</v>
      </c>
      <c r="FA13" s="201">
        <f t="shared" si="47"/>
        <v>3.756082292348405E-3</v>
      </c>
      <c r="FB13" s="91">
        <f t="shared" si="48"/>
        <v>3.2614604094944738E-3</v>
      </c>
      <c r="FC13" s="91">
        <f t="shared" si="49"/>
        <v>1.3133416631958906E-2</v>
      </c>
      <c r="FD13" s="91">
        <f t="shared" si="50"/>
        <v>1.6251769702689947E-2</v>
      </c>
      <c r="FE13" s="91">
        <f t="shared" si="51"/>
        <v>3.8322070215922203E-2</v>
      </c>
      <c r="FF13" s="91">
        <f t="shared" si="52"/>
        <v>4.0978628647444983E-2</v>
      </c>
      <c r="FG13" s="91">
        <f t="shared" si="53"/>
        <v>5.3712424317530011E-2</v>
      </c>
      <c r="FH13" s="91">
        <f t="shared" si="54"/>
        <v>5.240018586696215E-2</v>
      </c>
      <c r="FI13" s="91">
        <f t="shared" si="55"/>
        <v>4.5437319993936638E-2</v>
      </c>
      <c r="FJ13" s="91">
        <f t="shared" si="56"/>
        <v>4.5253246994901568E-2</v>
      </c>
      <c r="FK13" s="91">
        <f t="shared" si="57"/>
        <v>3.8732210811656155E-2</v>
      </c>
      <c r="FL13" s="91">
        <f t="shared" si="58"/>
        <v>4.280734133087255E-2</v>
      </c>
      <c r="FM13" s="91">
        <f t="shared" si="59"/>
        <v>2.9514354708881137E-2</v>
      </c>
      <c r="FN13" s="91">
        <f t="shared" si="60"/>
        <v>3.1735875615842346E-2</v>
      </c>
      <c r="FO13" s="91">
        <f t="shared" si="61"/>
        <v>2.9796948215787575E-2</v>
      </c>
      <c r="FP13" s="91">
        <f t="shared" si="62"/>
        <v>2.7588282504012841E-2</v>
      </c>
      <c r="FQ13" s="91">
        <f t="shared" si="63"/>
        <v>2.671353251318102E-2</v>
      </c>
      <c r="FR13" s="91">
        <f t="shared" si="64"/>
        <v>2.9010238907849831E-2</v>
      </c>
      <c r="FS13" s="91">
        <f t="shared" si="65"/>
        <v>4.9689440993788817E-2</v>
      </c>
      <c r="FT13" s="100">
        <f t="shared" si="66"/>
        <v>2.9944838455476755E-2</v>
      </c>
      <c r="FU13" s="119">
        <f t="shared" si="143"/>
        <v>0.26397761469827363</v>
      </c>
      <c r="FV13" s="120">
        <f t="shared" si="144"/>
        <v>0.13568521031207598</v>
      </c>
      <c r="FW13" s="120">
        <f t="shared" si="145"/>
        <v>0.14029180695847362</v>
      </c>
      <c r="FX13" s="120">
        <f t="shared" si="176"/>
        <v>0.65036420395421424</v>
      </c>
      <c r="FY13" s="120">
        <f t="shared" si="146"/>
        <v>1</v>
      </c>
      <c r="FZ13" s="120">
        <f t="shared" si="146"/>
        <v>1</v>
      </c>
      <c r="GA13" s="120">
        <f t="shared" si="146"/>
        <v>1</v>
      </c>
      <c r="GB13" s="120">
        <f t="shared" si="146"/>
        <v>1</v>
      </c>
      <c r="GC13" s="120">
        <f t="shared" si="146"/>
        <v>1.8533963488091931</v>
      </c>
      <c r="GD13" s="120">
        <f t="shared" si="146"/>
        <v>1</v>
      </c>
      <c r="GE13" s="120">
        <f t="shared" si="146"/>
        <v>1.062548700148757</v>
      </c>
      <c r="GF13" s="120">
        <f t="shared" si="146"/>
        <v>1</v>
      </c>
      <c r="GG13" s="120">
        <f t="shared" si="146"/>
        <v>0.14029180695847362</v>
      </c>
      <c r="GH13" s="120">
        <f t="shared" si="146"/>
        <v>0.65036420395421424</v>
      </c>
      <c r="GI13" s="120">
        <f t="shared" si="146"/>
        <v>0.26397761469827363</v>
      </c>
      <c r="GJ13" s="120">
        <f t="shared" si="146"/>
        <v>0.13568521031207598</v>
      </c>
      <c r="GK13" s="120">
        <f t="shared" si="147"/>
        <v>0.277788066224675</v>
      </c>
      <c r="GL13" s="120">
        <f t="shared" si="148"/>
        <v>0.13442305624260673</v>
      </c>
      <c r="GM13" s="120">
        <f t="shared" si="149"/>
        <v>0.15102090129273896</v>
      </c>
      <c r="GN13" s="121">
        <f t="shared" si="150"/>
        <v>0.25038810155741398</v>
      </c>
      <c r="GO13" s="85">
        <f>+Cas_Hoy!B12</f>
        <v>140</v>
      </c>
      <c r="GP13" s="62">
        <f>+Cas_Hoy!C12</f>
        <v>117</v>
      </c>
      <c r="GQ13" s="62">
        <f>+Cas_Hoy!D12</f>
        <v>542</v>
      </c>
      <c r="GR13" s="62">
        <f>+Cas_Hoy!E12</f>
        <v>646</v>
      </c>
      <c r="GS13" s="62">
        <f>+Cas_Hoy!F12</f>
        <v>1643</v>
      </c>
      <c r="GT13" s="62">
        <f>+Cas_Hoy!G12</f>
        <v>1672</v>
      </c>
      <c r="GU13" s="62">
        <f>+Cas_Hoy!H12</f>
        <v>1756</v>
      </c>
      <c r="GV13" s="62">
        <f>+Cas_Hoy!I12</f>
        <v>1679</v>
      </c>
      <c r="GW13" s="62">
        <f>+Cas_Hoy!J12</f>
        <v>1398</v>
      </c>
      <c r="GX13" s="62">
        <f>+Cas_Hoy!K12</f>
        <v>1410</v>
      </c>
      <c r="GY13" s="62">
        <f>+Cas_Hoy!L12</f>
        <v>855</v>
      </c>
      <c r="GZ13" s="62">
        <f>+Cas_Hoy!M12</f>
        <v>958</v>
      </c>
      <c r="HA13" s="62">
        <f>+Cas_Hoy!N12</f>
        <v>527</v>
      </c>
      <c r="HB13" s="62">
        <f>+Cas_Hoy!O12</f>
        <v>590</v>
      </c>
      <c r="HC13" s="62">
        <f>+Cas_Hoy!P12</f>
        <v>287</v>
      </c>
      <c r="HD13" s="62">
        <f>+Cas_Hoy!Q12</f>
        <v>327</v>
      </c>
      <c r="HE13" s="62">
        <f>+Cas_Hoy!R12</f>
        <v>82</v>
      </c>
      <c r="HF13" s="62">
        <f>+Cas_Hoy!S12</f>
        <v>152</v>
      </c>
      <c r="HG13" s="62">
        <f>+Cas_Hoy!T12</f>
        <v>25</v>
      </c>
      <c r="HH13" s="590">
        <f>+Cas_Hoy!U12</f>
        <v>43</v>
      </c>
      <c r="HI13" s="543">
        <f t="shared" si="151"/>
        <v>9.1026763689059879E-3</v>
      </c>
      <c r="HJ13" s="112">
        <f t="shared" si="152"/>
        <v>4.451150057388528E-3</v>
      </c>
      <c r="HK13" s="112">
        <f t="shared" si="153"/>
        <v>4.9593360790928095E-3</v>
      </c>
      <c r="HL13" s="112">
        <f t="shared" si="154"/>
        <v>2.4551467165716708E-2</v>
      </c>
      <c r="HM13" s="323">
        <f t="shared" si="68"/>
        <v>4.5134882698752814E-2</v>
      </c>
      <c r="HN13" s="323">
        <f t="shared" si="69"/>
        <v>4.8353046646808756E-2</v>
      </c>
      <c r="HO13" s="323">
        <f t="shared" si="70"/>
        <v>6.2174698155295118E-2</v>
      </c>
      <c r="HP13" s="323">
        <f t="shared" si="71"/>
        <v>6.0013582585695391E-2</v>
      </c>
      <c r="HQ13" s="323">
        <f t="shared" si="72"/>
        <v>9.8190393195211917E-2</v>
      </c>
      <c r="HR13" s="323">
        <f t="shared" si="73"/>
        <v>5.2472926202969741E-2</v>
      </c>
      <c r="HS13" s="323">
        <f t="shared" si="74"/>
        <v>4.7358553856393017E-2</v>
      </c>
      <c r="HT13" s="323">
        <f t="shared" si="75"/>
        <v>4.911309340715677E-2</v>
      </c>
      <c r="HU13" s="323">
        <f t="shared" si="76"/>
        <v>4.9593360790928095E-3</v>
      </c>
      <c r="HV13" s="323">
        <f t="shared" si="77"/>
        <v>2.4551467165716708E-2</v>
      </c>
      <c r="HW13" s="323">
        <f t="shared" si="78"/>
        <v>9.1026763689059879E-3</v>
      </c>
      <c r="HX13" s="323">
        <f t="shared" si="79"/>
        <v>4.451150057388528E-3</v>
      </c>
      <c r="HY13" s="323">
        <f t="shared" si="80"/>
        <v>8.0065453182507386E-3</v>
      </c>
      <c r="HZ13" s="323">
        <f t="shared" si="81"/>
        <v>4.3584267382415151E-3</v>
      </c>
      <c r="IA13" s="323">
        <f t="shared" si="82"/>
        <v>7.816816837098289E-3</v>
      </c>
      <c r="IB13" s="327">
        <f t="shared" si="83"/>
        <v>8.4843879960353041E-3</v>
      </c>
      <c r="IC13" s="331">
        <f>+CyF_Tot!B12</f>
        <v>0</v>
      </c>
      <c r="ID13" s="149">
        <f>+CyF_Tot!C12</f>
        <v>12831</v>
      </c>
      <c r="IE13" s="149">
        <f>+CyF_Tot!D12</f>
        <v>13983</v>
      </c>
      <c r="IF13" s="149">
        <f>+CyF_Tot!E12</f>
        <v>14899</v>
      </c>
      <c r="IG13" s="149">
        <f>+CyF_Tot!F12</f>
        <v>0</v>
      </c>
      <c r="IH13" s="149">
        <f>+CyF_Tot!G12</f>
        <v>19</v>
      </c>
      <c r="II13" s="149">
        <f>+CyF_Tot!H12</f>
        <v>19</v>
      </c>
      <c r="IJ13" s="149">
        <f>+CyF_Tot!I12</f>
        <v>19</v>
      </c>
      <c r="IK13" s="204">
        <f t="shared" si="84"/>
        <v>8.4592646796874629E-2</v>
      </c>
      <c r="IL13" s="198">
        <f t="shared" si="85"/>
        <v>7.9708644851939403E-2</v>
      </c>
      <c r="IM13" s="198">
        <f t="shared" si="86"/>
        <v>8.669163629711292E-2</v>
      </c>
      <c r="IN13" s="198">
        <f t="shared" si="87"/>
        <v>8.1610252312017684E-2</v>
      </c>
      <c r="IO13" s="198">
        <f t="shared" si="88"/>
        <v>8.7623183242746205E-2</v>
      </c>
      <c r="IP13" s="198">
        <f t="shared" si="89"/>
        <v>8.3235043496261776E-2</v>
      </c>
      <c r="IQ13" s="198">
        <f t="shared" si="90"/>
        <v>6.7983670246823835E-2</v>
      </c>
      <c r="IR13" s="198">
        <f t="shared" si="91"/>
        <v>6.7343382165329119E-2</v>
      </c>
      <c r="IS13" s="198">
        <f t="shared" si="92"/>
        <v>6.3518503362715972E-2</v>
      </c>
      <c r="IT13" s="198">
        <f t="shared" si="93"/>
        <v>6.4681131721219531E-2</v>
      </c>
      <c r="IU13" s="198">
        <f t="shared" si="94"/>
        <v>4.6175361907191931E-2</v>
      </c>
      <c r="IV13" s="198">
        <f t="shared" si="95"/>
        <v>4.6952854577578362E-2</v>
      </c>
      <c r="IW13" s="198">
        <f t="shared" si="96"/>
        <v>3.5885017740312636E-2</v>
      </c>
      <c r="IX13" s="198">
        <f t="shared" si="97"/>
        <v>3.7620535434890405E-2</v>
      </c>
      <c r="IY13" s="198">
        <f t="shared" si="98"/>
        <v>2.0034277076242425E-2</v>
      </c>
      <c r="IZ13" s="198">
        <f t="shared" si="99"/>
        <v>2.399395336969656E-2</v>
      </c>
      <c r="JA13" s="198">
        <f t="shared" si="100"/>
        <v>6.8481939543325356E-3</v>
      </c>
      <c r="JB13" s="198">
        <f t="shared" si="101"/>
        <v>1.1284475661831609E-2</v>
      </c>
      <c r="JC13" s="198">
        <f t="shared" si="102"/>
        <v>1.1626283585035554E-3</v>
      </c>
      <c r="JD13" s="99">
        <f t="shared" si="103"/>
        <v>3.0546074263789061E-3</v>
      </c>
      <c r="JE13" s="543"/>
      <c r="JF13" s="112"/>
      <c r="JG13" s="112"/>
      <c r="JH13" s="112"/>
      <c r="JI13" s="112"/>
      <c r="JJ13" s="112"/>
      <c r="JK13" s="112"/>
      <c r="JL13" s="112"/>
      <c r="JM13" s="112"/>
      <c r="JN13" s="112"/>
      <c r="JO13" s="112"/>
      <c r="JP13" s="112"/>
      <c r="JQ13" s="112"/>
      <c r="JR13" s="112"/>
      <c r="JS13" s="112"/>
      <c r="JT13" s="112"/>
      <c r="JU13" s="112"/>
      <c r="JV13" s="112"/>
      <c r="JW13" s="112"/>
      <c r="JX13" s="416"/>
      <c r="JZ13" s="701">
        <f t="shared" si="177"/>
        <v>0</v>
      </c>
      <c r="KA13" s="291">
        <f t="shared" si="155"/>
        <v>0</v>
      </c>
      <c r="KB13" s="291">
        <f t="shared" si="156"/>
        <v>0</v>
      </c>
      <c r="KC13" s="291">
        <f t="shared" si="157"/>
        <v>0</v>
      </c>
      <c r="KD13" s="291">
        <f t="shared" si="158"/>
        <v>0</v>
      </c>
      <c r="KE13" s="291">
        <f t="shared" si="159"/>
        <v>0</v>
      </c>
      <c r="KF13" s="291">
        <f t="shared" si="160"/>
        <v>0</v>
      </c>
      <c r="KG13" s="291">
        <f t="shared" si="161"/>
        <v>0</v>
      </c>
      <c r="KH13" s="291">
        <f t="shared" si="162"/>
        <v>213.89661967561011</v>
      </c>
      <c r="KI13" s="291">
        <f t="shared" si="163"/>
        <v>0</v>
      </c>
      <c r="KJ13" s="291">
        <f t="shared" si="164"/>
        <v>330.52171193244016</v>
      </c>
      <c r="KK13" s="291">
        <f t="shared" si="165"/>
        <v>0</v>
      </c>
      <c r="KL13" s="291">
        <f t="shared" si="166"/>
        <v>110.90884089079688</v>
      </c>
      <c r="KM13" s="291">
        <f t="shared" si="167"/>
        <v>244.0474758461834</v>
      </c>
      <c r="KN13" s="291">
        <f t="shared" si="168"/>
        <v>475.7721975249309</v>
      </c>
      <c r="KO13" s="291">
        <f t="shared" si="169"/>
        <v>133.77106741573033</v>
      </c>
      <c r="KP13" s="291">
        <f t="shared" si="170"/>
        <v>375.98383128295256</v>
      </c>
      <c r="KQ13" s="291">
        <f t="shared" si="171"/>
        <v>140.0848976109215</v>
      </c>
      <c r="KR13" s="291">
        <f t="shared" si="172"/>
        <v>124.97929606625257</v>
      </c>
      <c r="KS13" s="702">
        <f t="shared" si="173"/>
        <v>136.17809298660362</v>
      </c>
      <c r="KT13" s="705">
        <f>(SUM(JZ13:KS13)/SUM(JZ$4:KS12))*100000</f>
        <v>4.9765217698145019</v>
      </c>
      <c r="KU13" s="616">
        <f t="shared" si="106"/>
        <v>0</v>
      </c>
      <c r="KV13" s="291">
        <f t="shared" si="107"/>
        <v>0</v>
      </c>
      <c r="KW13" s="291">
        <f t="shared" si="108"/>
        <v>0</v>
      </c>
      <c r="KX13" s="291">
        <f t="shared" si="109"/>
        <v>0</v>
      </c>
      <c r="KY13" s="291">
        <f t="shared" si="110"/>
        <v>0</v>
      </c>
      <c r="KZ13" s="291">
        <f t="shared" si="111"/>
        <v>0</v>
      </c>
      <c r="LA13" s="291">
        <f t="shared" si="112"/>
        <v>0</v>
      </c>
      <c r="LB13" s="291">
        <f t="shared" si="113"/>
        <v>0</v>
      </c>
      <c r="LC13" s="291">
        <f t="shared" si="114"/>
        <v>75.792026678793391</v>
      </c>
      <c r="LD13" s="291">
        <f t="shared" si="115"/>
        <v>0</v>
      </c>
      <c r="LE13" s="291">
        <f t="shared" si="116"/>
        <v>156.38846895688891</v>
      </c>
      <c r="LF13" s="291">
        <f t="shared" si="117"/>
        <v>0</v>
      </c>
      <c r="LG13" s="291">
        <f t="shared" si="118"/>
        <v>67.078078883820766</v>
      </c>
      <c r="LH13" s="291">
        <f t="shared" si="119"/>
        <v>127.96724038646107</v>
      </c>
      <c r="LI13" s="291">
        <f t="shared" si="120"/>
        <v>480.59593896431574</v>
      </c>
      <c r="LJ13" s="291">
        <f t="shared" si="121"/>
        <v>100.32102728731942</v>
      </c>
      <c r="LK13" s="291">
        <f t="shared" si="122"/>
        <v>1054.481546572935</v>
      </c>
      <c r="LL13" s="291">
        <f t="shared" si="123"/>
        <v>213.31058020477815</v>
      </c>
      <c r="LM13" s="291">
        <f t="shared" si="124"/>
        <v>2070.3933747412007</v>
      </c>
      <c r="LN13" s="617">
        <f t="shared" si="125"/>
        <v>788.02206461780929</v>
      </c>
      <c r="LO13" s="614">
        <f t="shared" si="126"/>
        <v>0</v>
      </c>
      <c r="LP13" s="291">
        <f t="shared" si="127"/>
        <v>0</v>
      </c>
      <c r="LQ13" s="291">
        <f t="shared" si="128"/>
        <v>67.737827512396024</v>
      </c>
      <c r="LR13" s="291">
        <f t="shared" si="129"/>
        <v>0</v>
      </c>
      <c r="LS13" s="291">
        <f t="shared" si="130"/>
        <v>338.86818027787189</v>
      </c>
      <c r="LT13" s="617">
        <f t="shared" si="131"/>
        <v>158.45851556062624</v>
      </c>
      <c r="LU13" s="614">
        <f t="shared" si="132"/>
        <v>0</v>
      </c>
      <c r="LV13" s="291">
        <f t="shared" si="133"/>
        <v>33.745478105933806</v>
      </c>
      <c r="LW13" s="617">
        <f t="shared" si="134"/>
        <v>240.90995130177413</v>
      </c>
      <c r="LY13" s="734"/>
      <c r="LZ13" s="738"/>
      <c r="MA13" s="721"/>
      <c r="MB13" s="743"/>
      <c r="MC13" s="472"/>
    </row>
    <row r="14" spans="1:341" ht="14.4">
      <c r="A14" s="501" t="s">
        <v>26</v>
      </c>
      <c r="B14" s="532">
        <v>1204541</v>
      </c>
      <c r="C14" s="522">
        <f t="shared" si="238"/>
        <v>44804</v>
      </c>
      <c r="D14" s="505">
        <f t="shared" si="239"/>
        <v>1040</v>
      </c>
      <c r="E14" s="492">
        <f t="shared" si="0"/>
        <v>4.3815447022594288E-3</v>
      </c>
      <c r="F14" s="206">
        <f t="shared" si="1"/>
        <v>3.4890468651544444E-2</v>
      </c>
      <c r="G14" s="26">
        <f t="shared" si="178"/>
        <v>5.6477791059529627</v>
      </c>
      <c r="H14" s="25">
        <f t="shared" si="2"/>
        <v>0.19705365984709955</v>
      </c>
      <c r="I14" s="32">
        <f t="shared" si="3"/>
        <v>0.21007428976109285</v>
      </c>
      <c r="J14" s="343">
        <f t="shared" si="4"/>
        <v>0.35558242090802744</v>
      </c>
      <c r="K14" s="344">
        <f t="shared" si="5"/>
        <v>2.4281274005590156E-3</v>
      </c>
      <c r="L14" s="345">
        <f t="shared" si="6"/>
        <v>10.191391364193882</v>
      </c>
      <c r="M14" s="346">
        <f t="shared" si="7"/>
        <v>0.37899347948114742</v>
      </c>
      <c r="N14" s="826"/>
      <c r="O14" s="161"/>
      <c r="P14" s="161"/>
      <c r="Q14" s="161"/>
      <c r="R14" s="161"/>
      <c r="S14" s="162">
        <f t="shared" si="8"/>
        <v>44804</v>
      </c>
      <c r="T14" s="163">
        <f t="shared" si="9"/>
        <v>3719.5911139595914</v>
      </c>
      <c r="U14" s="162">
        <f t="shared" si="10"/>
        <v>1335</v>
      </c>
      <c r="V14" s="164">
        <f t="shared" si="11"/>
        <v>3.0711541558351929E-2</v>
      </c>
      <c r="W14" s="163">
        <f t="shared" si="12"/>
        <v>110.83059854334556</v>
      </c>
      <c r="X14" s="162">
        <f t="shared" si="135"/>
        <v>2777</v>
      </c>
      <c r="Y14" s="164">
        <f t="shared" si="13"/>
        <v>6.6076569824160658E-2</v>
      </c>
      <c r="Z14" s="163">
        <f t="shared" si="136"/>
        <v>230.54424880514654</v>
      </c>
      <c r="AA14" s="162">
        <f t="shared" si="14"/>
        <v>1040</v>
      </c>
      <c r="AB14" s="163">
        <f t="shared" si="15"/>
        <v>863.3994193638905</v>
      </c>
      <c r="AC14" s="165">
        <f t="shared" si="137"/>
        <v>2.3212213195250422E-2</v>
      </c>
      <c r="AD14" s="162">
        <f t="shared" si="16"/>
        <v>26</v>
      </c>
      <c r="AE14" s="164">
        <f t="shared" si="17"/>
        <v>2.564102564102564E-2</v>
      </c>
      <c r="AF14" s="163">
        <f t="shared" si="18"/>
        <v>21.584985484097263</v>
      </c>
      <c r="AG14" s="162">
        <f t="shared" si="19"/>
        <v>46</v>
      </c>
      <c r="AH14" s="164">
        <f t="shared" si="20"/>
        <v>4.6277665995975853E-2</v>
      </c>
      <c r="AI14" s="163">
        <f t="shared" si="21"/>
        <v>38.188820471864389</v>
      </c>
      <c r="AJ14" s="830"/>
      <c r="AK14" s="81">
        <v>114471</v>
      </c>
      <c r="AL14" s="39">
        <v>110063</v>
      </c>
      <c r="AM14" s="39">
        <v>107618</v>
      </c>
      <c r="AN14" s="39">
        <v>102225</v>
      </c>
      <c r="AO14" s="39">
        <v>109854</v>
      </c>
      <c r="AP14" s="39">
        <v>108095</v>
      </c>
      <c r="AQ14" s="39">
        <v>79772</v>
      </c>
      <c r="AR14" s="39">
        <v>84365</v>
      </c>
      <c r="AS14" s="39">
        <v>66033</v>
      </c>
      <c r="AT14" s="39">
        <v>70471</v>
      </c>
      <c r="AU14" s="39">
        <v>50657</v>
      </c>
      <c r="AV14" s="39">
        <v>54122</v>
      </c>
      <c r="AW14" s="39">
        <v>39210</v>
      </c>
      <c r="AX14" s="39">
        <v>42568</v>
      </c>
      <c r="AY14" s="39">
        <v>19457</v>
      </c>
      <c r="AZ14" s="39">
        <v>24363</v>
      </c>
      <c r="BA14" s="39">
        <v>6370</v>
      </c>
      <c r="BB14" s="39">
        <v>11271</v>
      </c>
      <c r="BC14" s="39">
        <v>952</v>
      </c>
      <c r="BD14" s="46">
        <v>2604</v>
      </c>
      <c r="BE14" s="258">
        <v>2.0000000000000002E-5</v>
      </c>
      <c r="BF14" s="43">
        <v>2.0000000000000002E-5</v>
      </c>
      <c r="BG14" s="53">
        <v>5.0000000000000002E-5</v>
      </c>
      <c r="BH14" s="53">
        <v>4.0000000000000003E-5</v>
      </c>
      <c r="BI14" s="53">
        <v>1.2518952302791728E-4</v>
      </c>
      <c r="BJ14" s="53">
        <v>1.2406223545552731E-4</v>
      </c>
      <c r="BK14" s="53">
        <v>3.4000000000000002E-4</v>
      </c>
      <c r="BL14" s="53">
        <v>1.8000000000000001E-4</v>
      </c>
      <c r="BM14" s="53">
        <v>8.9999999999999998E-4</v>
      </c>
      <c r="BN14" s="53">
        <v>5.0000000000000001E-4</v>
      </c>
      <c r="BO14" s="53">
        <v>3.8E-3</v>
      </c>
      <c r="BP14" s="53">
        <v>2E-3</v>
      </c>
      <c r="BQ14" s="53">
        <v>1.6199999999999999E-2</v>
      </c>
      <c r="BR14" s="53">
        <v>6.1999999999999998E-3</v>
      </c>
      <c r="BS14" s="53">
        <v>6.1100000000000002E-2</v>
      </c>
      <c r="BT14" s="53">
        <v>2.6800000000000001E-2</v>
      </c>
      <c r="BU14" s="53">
        <v>0.1421</v>
      </c>
      <c r="BV14" s="53">
        <v>5.4699999999999999E-2</v>
      </c>
      <c r="BW14" s="53">
        <v>0.27589999999999998</v>
      </c>
      <c r="BX14" s="773">
        <v>0.1051</v>
      </c>
      <c r="BY14" s="53">
        <f t="shared" si="22"/>
        <v>2.0000000000000002E-5</v>
      </c>
      <c r="BZ14" s="53">
        <f t="shared" si="23"/>
        <v>4.5000000000000003E-5</v>
      </c>
      <c r="CA14" s="53">
        <f t="shared" si="24"/>
        <v>1.246258792417223E-4</v>
      </c>
      <c r="CB14" s="53">
        <f t="shared" si="25"/>
        <v>2.6000000000000003E-4</v>
      </c>
      <c r="CC14" s="53">
        <f t="shared" si="26"/>
        <v>6.9999999999999999E-4</v>
      </c>
      <c r="CD14" s="53">
        <f t="shared" si="27"/>
        <v>2.8999999999999998E-3</v>
      </c>
      <c r="CE14" s="53">
        <f t="shared" si="28"/>
        <v>1.12E-2</v>
      </c>
      <c r="CF14" s="53">
        <f t="shared" si="29"/>
        <v>4.3950000000000003E-2</v>
      </c>
      <c r="CG14" s="53">
        <f t="shared" si="30"/>
        <v>9.8400000000000001E-2</v>
      </c>
      <c r="CH14" s="773">
        <f t="shared" si="138"/>
        <v>0.1905</v>
      </c>
      <c r="CI14" s="64">
        <f>+Fall_Hoy!B14</f>
        <v>1</v>
      </c>
      <c r="CJ14" s="61">
        <f>+Fall_Hoy!C14</f>
        <v>0</v>
      </c>
      <c r="CK14" s="61">
        <f>+Fall_Hoy!D14</f>
        <v>1</v>
      </c>
      <c r="CL14" s="61">
        <f>+Fall_Hoy!E14</f>
        <v>2</v>
      </c>
      <c r="CM14" s="61">
        <f>+Fall_Hoy!F14</f>
        <v>4</v>
      </c>
      <c r="CN14" s="61">
        <f>+Fall_Hoy!G14</f>
        <v>2</v>
      </c>
      <c r="CO14" s="61">
        <f>+Fall_Hoy!H14</f>
        <v>16</v>
      </c>
      <c r="CP14" s="61">
        <f>+Fall_Hoy!I14</f>
        <v>13</v>
      </c>
      <c r="CQ14" s="61">
        <f>+Fall_Hoy!J14</f>
        <v>31</v>
      </c>
      <c r="CR14" s="61">
        <f>+Fall_Hoy!K14</f>
        <v>23</v>
      </c>
      <c r="CS14" s="61">
        <f>+Fall_Hoy!L14</f>
        <v>93</v>
      </c>
      <c r="CT14" s="61">
        <f>+Fall_Hoy!M14</f>
        <v>58</v>
      </c>
      <c r="CU14" s="61">
        <f>+Fall_Hoy!N14</f>
        <v>205</v>
      </c>
      <c r="CV14" s="61">
        <f>+Fall_Hoy!O14</f>
        <v>89</v>
      </c>
      <c r="CW14" s="61">
        <f>+Fall_Hoy!P14</f>
        <v>164</v>
      </c>
      <c r="CX14" s="61">
        <f>+Fall_Hoy!Q14</f>
        <v>113</v>
      </c>
      <c r="CY14" s="61">
        <f>+Fall_Hoy!R14</f>
        <v>94</v>
      </c>
      <c r="CZ14" s="61">
        <f>+Fall_Hoy!S14</f>
        <v>72</v>
      </c>
      <c r="DA14" s="61">
        <f>+Fall_Hoy!T14</f>
        <v>24</v>
      </c>
      <c r="DB14" s="253">
        <f>+Fall_Hoy!U14</f>
        <v>20</v>
      </c>
      <c r="DC14" s="61">
        <f>+Fall_Hoy!W14</f>
        <v>0</v>
      </c>
      <c r="DD14" s="61">
        <f>+Fall_Hoy!X14</f>
        <v>0</v>
      </c>
      <c r="DE14" s="61">
        <f>+Fall_Hoy!Y14</f>
        <v>0</v>
      </c>
      <c r="DF14" s="61">
        <f>+Fall_Hoy!Z14</f>
        <v>0</v>
      </c>
      <c r="DG14" s="61">
        <f>+Fall_Hoy!AA14</f>
        <v>0</v>
      </c>
      <c r="DH14" s="61">
        <f>+Fall_Hoy!AB14</f>
        <v>1</v>
      </c>
      <c r="DI14" s="61">
        <f>+Fall_Hoy!AC14</f>
        <v>1</v>
      </c>
      <c r="DJ14" s="61">
        <f>+Fall_Hoy!AD14</f>
        <v>4</v>
      </c>
      <c r="DK14" s="61">
        <f>+Fall_Hoy!AE14</f>
        <v>5</v>
      </c>
      <c r="DL14" s="270">
        <f>+Fall_Hoy!AF14</f>
        <v>4</v>
      </c>
      <c r="DM14" s="75">
        <f t="shared" si="139"/>
        <v>0.13795160539919032</v>
      </c>
      <c r="DN14" s="76">
        <f t="shared" si="140"/>
        <v>0.17306644955250836</v>
      </c>
      <c r="DO14" s="76">
        <f t="shared" si="141"/>
        <v>0.32273198132247694</v>
      </c>
      <c r="DP14" s="76">
        <f t="shared" si="142"/>
        <v>0.33722135664530678</v>
      </c>
      <c r="DQ14" s="76">
        <f t="shared" si="31"/>
        <v>0.29085473041997151</v>
      </c>
      <c r="DR14" s="76">
        <f t="shared" si="32"/>
        <v>0.14913678871798502</v>
      </c>
      <c r="DS14" s="76">
        <f t="shared" si="33"/>
        <v>0.58991655630311091</v>
      </c>
      <c r="DT14" s="76">
        <f t="shared" si="34"/>
        <v>0.7</v>
      </c>
      <c r="DU14" s="76">
        <f t="shared" si="35"/>
        <v>0.52162470953075657</v>
      </c>
      <c r="DV14" s="76">
        <f t="shared" si="36"/>
        <v>0.65275077691532679</v>
      </c>
      <c r="DW14" s="76">
        <f t="shared" si="37"/>
        <v>0.48312541624111804</v>
      </c>
      <c r="DX14" s="76">
        <f t="shared" si="38"/>
        <v>0.53582646613207197</v>
      </c>
      <c r="DY14" s="76">
        <f t="shared" si="39"/>
        <v>0.32273198132247694</v>
      </c>
      <c r="DZ14" s="76">
        <f t="shared" si="40"/>
        <v>0.33722135664530678</v>
      </c>
      <c r="EA14" s="76">
        <f t="shared" si="41"/>
        <v>0.13795160539919032</v>
      </c>
      <c r="EB14" s="76">
        <f t="shared" si="42"/>
        <v>0.17306644955250836</v>
      </c>
      <c r="EC14" s="76">
        <f t="shared" si="43"/>
        <v>0.10384709288901507</v>
      </c>
      <c r="ED14" s="76">
        <f t="shared" si="44"/>
        <v>0.11678383166778504</v>
      </c>
      <c r="EE14" s="76">
        <f t="shared" si="45"/>
        <v>9.1373990698127752E-2</v>
      </c>
      <c r="EF14" s="76">
        <f t="shared" si="46"/>
        <v>7.3077940546710685E-2</v>
      </c>
      <c r="EG14" s="85">
        <f>+'Cas_-14'!B13</f>
        <v>227</v>
      </c>
      <c r="EH14" s="62">
        <f>+'Cas_-14'!C13</f>
        <v>197</v>
      </c>
      <c r="EI14" s="62">
        <f>+'Cas_-14'!D13</f>
        <v>1290</v>
      </c>
      <c r="EJ14" s="62">
        <f>+'Cas_-14'!E13</f>
        <v>1454</v>
      </c>
      <c r="EK14" s="62">
        <f>+'Cas_-14'!F13</f>
        <v>4600</v>
      </c>
      <c r="EL14" s="62">
        <f>+'Cas_-14'!G13</f>
        <v>4929</v>
      </c>
      <c r="EM14" s="62">
        <f>+'Cas_-14'!H13</f>
        <v>4884</v>
      </c>
      <c r="EN14" s="62">
        <f>+'Cas_-14'!I13</f>
        <v>4982</v>
      </c>
      <c r="EO14" s="62">
        <f>+'Cas_-14'!J13</f>
        <v>3631</v>
      </c>
      <c r="EP14" s="62">
        <f>+'Cas_-14'!K13</f>
        <v>4070</v>
      </c>
      <c r="EQ14" s="62">
        <f>+'Cas_-14'!L13</f>
        <v>2597</v>
      </c>
      <c r="ER14" s="62">
        <f>+'Cas_-14'!M13</f>
        <v>2933</v>
      </c>
      <c r="ES14" s="62">
        <f>+'Cas_-14'!N13</f>
        <v>1817</v>
      </c>
      <c r="ET14" s="62">
        <f>+'Cas_-14'!O13</f>
        <v>1804</v>
      </c>
      <c r="EU14" s="62">
        <f>+'Cas_-14'!P13</f>
        <v>838</v>
      </c>
      <c r="EV14" s="62">
        <f>+'Cas_-14'!Q13</f>
        <v>824</v>
      </c>
      <c r="EW14" s="62">
        <f>+'Cas_-14'!R13</f>
        <v>297</v>
      </c>
      <c r="EX14" s="62">
        <f>+'Cas_-14'!S13</f>
        <v>331</v>
      </c>
      <c r="EY14" s="62">
        <f>+'Cas_-14'!T13</f>
        <v>47</v>
      </c>
      <c r="EZ14" s="86">
        <f>+'Cas_-14'!U13</f>
        <v>63</v>
      </c>
      <c r="FA14" s="201">
        <f t="shared" si="47"/>
        <v>1.9830350044989561E-3</v>
      </c>
      <c r="FB14" s="90">
        <f t="shared" si="48"/>
        <v>1.7898839755412809E-3</v>
      </c>
      <c r="FC14" s="90">
        <f t="shared" si="49"/>
        <v>1.1986842349792786E-2</v>
      </c>
      <c r="FD14" s="90">
        <f t="shared" si="50"/>
        <v>1.4223526534605038E-2</v>
      </c>
      <c r="FE14" s="90">
        <f t="shared" si="51"/>
        <v>4.187375971744315E-2</v>
      </c>
      <c r="FF14" s="90">
        <f t="shared" si="52"/>
        <v>4.5598778851935799E-2</v>
      </c>
      <c r="FG14" s="90">
        <f t="shared" si="53"/>
        <v>6.1224489795918366E-2</v>
      </c>
      <c r="FH14" s="90">
        <f t="shared" si="54"/>
        <v>5.9052924791086349E-2</v>
      </c>
      <c r="FI14" s="90">
        <f t="shared" si="55"/>
        <v>5.498765768630836E-2</v>
      </c>
      <c r="FJ14" s="90">
        <f t="shared" si="56"/>
        <v>5.775425352272566E-2</v>
      </c>
      <c r="FK14" s="90">
        <f t="shared" si="57"/>
        <v>5.1266360029216099E-2</v>
      </c>
      <c r="FL14" s="90">
        <f t="shared" si="58"/>
        <v>5.419238017811611E-2</v>
      </c>
      <c r="FM14" s="90">
        <f t="shared" si="59"/>
        <v>4.6340219331803115E-2</v>
      </c>
      <c r="FN14" s="90">
        <f t="shared" si="60"/>
        <v>4.2379252020296937E-2</v>
      </c>
      <c r="FO14" s="90">
        <f t="shared" si="61"/>
        <v>4.3069332373952822E-2</v>
      </c>
      <c r="FP14" s="90">
        <f t="shared" si="62"/>
        <v>3.3821778927061528E-2</v>
      </c>
      <c r="FQ14" s="90">
        <f t="shared" si="63"/>
        <v>4.6624803767660913E-2</v>
      </c>
      <c r="FR14" s="90">
        <f t="shared" si="64"/>
        <v>2.9367403069825215E-2</v>
      </c>
      <c r="FS14" s="90">
        <f t="shared" si="65"/>
        <v>4.9369747899159662E-2</v>
      </c>
      <c r="FT14" s="99">
        <f t="shared" si="66"/>
        <v>2.4193548387096774E-2</v>
      </c>
      <c r="FU14" s="119">
        <f t="shared" si="143"/>
        <v>3.2030123940955204</v>
      </c>
      <c r="FV14" s="120">
        <f t="shared" si="144"/>
        <v>5.1170120272424287</v>
      </c>
      <c r="FW14" s="120">
        <f t="shared" si="145"/>
        <v>6.9644034054234014</v>
      </c>
      <c r="FX14" s="120">
        <f t="shared" si="176"/>
        <v>7.9572276661183032</v>
      </c>
      <c r="FY14" s="120">
        <f t="shared" si="146"/>
        <v>6.9459903381642505</v>
      </c>
      <c r="FZ14" s="120">
        <f t="shared" si="146"/>
        <v>3.2706311983101219</v>
      </c>
      <c r="GA14" s="120">
        <f t="shared" si="146"/>
        <v>9.6353037529508114</v>
      </c>
      <c r="GB14" s="120">
        <f t="shared" si="146"/>
        <v>11.85377358490566</v>
      </c>
      <c r="GC14" s="120">
        <f t="shared" si="146"/>
        <v>9.4862143884451804</v>
      </c>
      <c r="GD14" s="120">
        <f t="shared" si="146"/>
        <v>11.302211302211301</v>
      </c>
      <c r="GE14" s="120">
        <f t="shared" si="146"/>
        <v>9.4238291145653896</v>
      </c>
      <c r="GF14" s="120">
        <f t="shared" si="146"/>
        <v>9.8874872144561881</v>
      </c>
      <c r="GG14" s="120">
        <f t="shared" si="146"/>
        <v>6.9644034054234014</v>
      </c>
      <c r="GH14" s="120">
        <f t="shared" si="146"/>
        <v>7.9572276661183032</v>
      </c>
      <c r="GI14" s="120">
        <f t="shared" si="146"/>
        <v>3.2030123940955204</v>
      </c>
      <c r="GJ14" s="120">
        <f t="shared" si="146"/>
        <v>5.1170120272424287</v>
      </c>
      <c r="GK14" s="120">
        <f t="shared" si="147"/>
        <v>2.2272928676869563</v>
      </c>
      <c r="GL14" s="120">
        <f t="shared" si="148"/>
        <v>3.9766482378477499</v>
      </c>
      <c r="GM14" s="120">
        <f t="shared" si="149"/>
        <v>1.8508093435025026</v>
      </c>
      <c r="GN14" s="121">
        <f t="shared" si="150"/>
        <v>3.0205548759307086</v>
      </c>
      <c r="GO14" s="85">
        <f>+Cas_Hoy!B13</f>
        <v>242</v>
      </c>
      <c r="GP14" s="62">
        <f>+Cas_Hoy!C13</f>
        <v>206</v>
      </c>
      <c r="GQ14" s="62">
        <f>+Cas_Hoy!D13</f>
        <v>1413</v>
      </c>
      <c r="GR14" s="62">
        <f>+Cas_Hoy!E13</f>
        <v>1595</v>
      </c>
      <c r="GS14" s="62">
        <f>+Cas_Hoy!F13</f>
        <v>4849</v>
      </c>
      <c r="GT14" s="62">
        <f>+Cas_Hoy!G13</f>
        <v>5240</v>
      </c>
      <c r="GU14" s="62">
        <f>+Cas_Hoy!H13</f>
        <v>5208</v>
      </c>
      <c r="GV14" s="62">
        <f>+Cas_Hoy!I13</f>
        <v>5338</v>
      </c>
      <c r="GW14" s="62">
        <f>+Cas_Hoy!J13</f>
        <v>3890</v>
      </c>
      <c r="GX14" s="62">
        <f>+Cas_Hoy!K13</f>
        <v>4349</v>
      </c>
      <c r="GY14" s="62">
        <f>+Cas_Hoy!L13</f>
        <v>2766</v>
      </c>
      <c r="GZ14" s="62">
        <f>+Cas_Hoy!M13</f>
        <v>3121</v>
      </c>
      <c r="HA14" s="62">
        <f>+Cas_Hoy!N13</f>
        <v>1939</v>
      </c>
      <c r="HB14" s="62">
        <f>+Cas_Hoy!O13</f>
        <v>1922</v>
      </c>
      <c r="HC14" s="62">
        <f>+Cas_Hoy!P13</f>
        <v>877</v>
      </c>
      <c r="HD14" s="62">
        <f>+Cas_Hoy!Q13</f>
        <v>866</v>
      </c>
      <c r="HE14" s="62">
        <f>+Cas_Hoy!R13</f>
        <v>305</v>
      </c>
      <c r="HF14" s="62">
        <f>+Cas_Hoy!S13</f>
        <v>340</v>
      </c>
      <c r="HG14" s="62">
        <f>+Cas_Hoy!T13</f>
        <v>49</v>
      </c>
      <c r="HH14" s="590">
        <f>+Cas_Hoy!U13</f>
        <v>67</v>
      </c>
      <c r="HI14" s="543">
        <f t="shared" si="151"/>
        <v>0.14437178751204047</v>
      </c>
      <c r="HJ14" s="112">
        <f t="shared" si="152"/>
        <v>0.18188779770931099</v>
      </c>
      <c r="HK14" s="112">
        <f t="shared" si="153"/>
        <v>0.34440138237990248</v>
      </c>
      <c r="HL14" s="112">
        <f t="shared" si="154"/>
        <v>0.35927907287820382</v>
      </c>
      <c r="HM14" s="323">
        <f t="shared" si="68"/>
        <v>0.306598823436183</v>
      </c>
      <c r="HN14" s="323">
        <f t="shared" si="69"/>
        <v>0.15854671797164566</v>
      </c>
      <c r="HO14" s="323">
        <f t="shared" si="70"/>
        <v>0.62905106986621662</v>
      </c>
      <c r="HP14" s="323">
        <f t="shared" si="71"/>
        <v>0.7</v>
      </c>
      <c r="HQ14" s="323">
        <f t="shared" si="72"/>
        <v>0.55883231067877814</v>
      </c>
      <c r="HR14" s="323">
        <f t="shared" si="73"/>
        <v>0.69749708324441184</v>
      </c>
      <c r="HS14" s="323">
        <f t="shared" si="74"/>
        <v>0.51456484456023588</v>
      </c>
      <c r="HT14" s="323">
        <f t="shared" si="75"/>
        <v>0.57017197436010791</v>
      </c>
      <c r="HU14" s="323">
        <f t="shared" si="76"/>
        <v>0.34440138237990248</v>
      </c>
      <c r="HV14" s="323">
        <f t="shared" si="77"/>
        <v>0.35927907287820382</v>
      </c>
      <c r="HW14" s="323">
        <f t="shared" si="78"/>
        <v>0.14437178751204047</v>
      </c>
      <c r="HX14" s="323">
        <f t="shared" si="79"/>
        <v>0.18188779770931099</v>
      </c>
      <c r="HY14" s="323">
        <f t="shared" si="80"/>
        <v>0.10664432098030167</v>
      </c>
      <c r="HZ14" s="323">
        <f t="shared" si="81"/>
        <v>0.11995922286116892</v>
      </c>
      <c r="IA14" s="323">
        <f t="shared" si="82"/>
        <v>9.5262245621452343E-2</v>
      </c>
      <c r="IB14" s="327">
        <f t="shared" si="83"/>
        <v>7.771780978777168E-2</v>
      </c>
      <c r="IC14" s="331">
        <f>+CyF_Tot!B13</f>
        <v>0</v>
      </c>
      <c r="ID14" s="149">
        <f>+CyF_Tot!C13</f>
        <v>42027</v>
      </c>
      <c r="IE14" s="149">
        <f>+CyF_Tot!D13</f>
        <v>43469</v>
      </c>
      <c r="IF14" s="149">
        <f>+CyF_Tot!E13</f>
        <v>44804</v>
      </c>
      <c r="IG14" s="149">
        <f>+CyF_Tot!F13</f>
        <v>0</v>
      </c>
      <c r="IH14" s="149">
        <f>+CyF_Tot!G13</f>
        <v>994</v>
      </c>
      <c r="II14" s="149">
        <f>+CyF_Tot!H13</f>
        <v>1014</v>
      </c>
      <c r="IJ14" s="149">
        <f>+CyF_Tot!I13</f>
        <v>1040</v>
      </c>
      <c r="IK14" s="204">
        <f t="shared" si="84"/>
        <v>9.5032879744234522E-2</v>
      </c>
      <c r="IL14" s="198">
        <f t="shared" si="85"/>
        <v>9.1373394512930653E-2</v>
      </c>
      <c r="IM14" s="198">
        <f t="shared" si="86"/>
        <v>8.9343575685676122E-2</v>
      </c>
      <c r="IN14" s="198">
        <f t="shared" si="87"/>
        <v>8.4866351581224714E-2</v>
      </c>
      <c r="IO14" s="198">
        <f t="shared" si="88"/>
        <v>9.119988443730849E-2</v>
      </c>
      <c r="IP14" s="198">
        <f t="shared" si="89"/>
        <v>8.9739577150134364E-2</v>
      </c>
      <c r="IQ14" s="198">
        <f t="shared" si="90"/>
        <v>6.6226056232207953E-2</v>
      </c>
      <c r="IR14" s="198">
        <f t="shared" si="91"/>
        <v>7.0039126937148671E-2</v>
      </c>
      <c r="IS14" s="198">
        <f t="shared" si="92"/>
        <v>5.4820051787361324E-2</v>
      </c>
      <c r="IT14" s="198">
        <f t="shared" si="93"/>
        <v>5.8504442771146851E-2</v>
      </c>
      <c r="IU14" s="198">
        <f t="shared" si="94"/>
        <v>4.2055023448765959E-2</v>
      </c>
      <c r="IV14" s="198">
        <f t="shared" si="95"/>
        <v>4.4931637860396619E-2</v>
      </c>
      <c r="IW14" s="198">
        <f t="shared" si="96"/>
        <v>3.2551818493517445E-2</v>
      </c>
      <c r="IX14" s="198">
        <f t="shared" si="97"/>
        <v>3.5339602387963548E-2</v>
      </c>
      <c r="IY14" s="198">
        <f t="shared" si="98"/>
        <v>1.6153040867849248E-2</v>
      </c>
      <c r="IZ14" s="198">
        <f t="shared" si="99"/>
        <v>2.0225961590348524E-2</v>
      </c>
      <c r="JA14" s="198">
        <f t="shared" si="100"/>
        <v>5.2883214436038294E-3</v>
      </c>
      <c r="JB14" s="198">
        <f t="shared" si="101"/>
        <v>9.3570912073561632E-3</v>
      </c>
      <c r="JC14" s="198">
        <f t="shared" si="102"/>
        <v>7.9034254541771509E-4</v>
      </c>
      <c r="JD14" s="99">
        <f t="shared" si="103"/>
        <v>2.1618193154072794E-3</v>
      </c>
      <c r="JE14" s="543"/>
      <c r="JF14" s="112"/>
      <c r="JG14" s="112"/>
      <c r="JH14" s="112"/>
      <c r="JI14" s="112"/>
      <c r="JJ14" s="112"/>
      <c r="JK14" s="112"/>
      <c r="JL14" s="112"/>
      <c r="JM14" s="112"/>
      <c r="JN14" s="112"/>
      <c r="JO14" s="112"/>
      <c r="JP14" s="112"/>
      <c r="JQ14" s="112"/>
      <c r="JR14" s="112"/>
      <c r="JS14" s="112"/>
      <c r="JT14" s="112"/>
      <c r="JU14" s="112"/>
      <c r="JV14" s="112"/>
      <c r="JW14" s="112"/>
      <c r="JX14" s="416"/>
      <c r="JZ14" s="701">
        <f t="shared" si="177"/>
        <v>33.601401228258695</v>
      </c>
      <c r="KA14" s="291">
        <f t="shared" si="155"/>
        <v>0</v>
      </c>
      <c r="KB14" s="291">
        <f t="shared" si="156"/>
        <v>33.735174413202252</v>
      </c>
      <c r="KC14" s="291">
        <f t="shared" si="157"/>
        <v>67.445028124235762</v>
      </c>
      <c r="KD14" s="291">
        <f t="shared" si="158"/>
        <v>130.2794982431227</v>
      </c>
      <c r="KE14" s="291">
        <f t="shared" si="159"/>
        <v>64.870234515935053</v>
      </c>
      <c r="KF14" s="291">
        <f t="shared" si="160"/>
        <v>646.3160006017149</v>
      </c>
      <c r="KG14" s="291">
        <f t="shared" si="161"/>
        <v>502.38616724945183</v>
      </c>
      <c r="KH14" s="291">
        <f t="shared" si="162"/>
        <v>1324.8937955264792</v>
      </c>
      <c r="KI14" s="291">
        <f t="shared" si="163"/>
        <v>953.497211618964</v>
      </c>
      <c r="KJ14" s="291">
        <f t="shared" si="164"/>
        <v>3880.0627356535128</v>
      </c>
      <c r="KK14" s="291">
        <f t="shared" si="165"/>
        <v>2430.9707327888846</v>
      </c>
      <c r="KL14" s="291">
        <f t="shared" si="166"/>
        <v>8644.5535577658775</v>
      </c>
      <c r="KM14" s="291">
        <f t="shared" si="167"/>
        <v>3987.3308823529414</v>
      </c>
      <c r="KN14" s="291">
        <f t="shared" si="168"/>
        <v>8344.2427917972964</v>
      </c>
      <c r="KO14" s="291">
        <f t="shared" si="169"/>
        <v>6184.689488158273</v>
      </c>
      <c r="KP14" s="291">
        <f t="shared" si="170"/>
        <v>5261.6094191522761</v>
      </c>
      <c r="KQ14" s="291">
        <f t="shared" si="171"/>
        <v>4195.1642267766829</v>
      </c>
      <c r="KR14" s="291">
        <f t="shared" si="172"/>
        <v>1521.8067226890757</v>
      </c>
      <c r="KS14" s="702">
        <f t="shared" si="173"/>
        <v>1327.2657450076804</v>
      </c>
      <c r="KT14" s="705">
        <f>(SUM(JZ14:KS14)/SUM(JZ$4:KS13))*100000</f>
        <v>107.82275573161336</v>
      </c>
      <c r="KU14" s="616">
        <f t="shared" si="106"/>
        <v>8.7358370242244767</v>
      </c>
      <c r="KV14" s="291">
        <f t="shared" si="107"/>
        <v>0</v>
      </c>
      <c r="KW14" s="291">
        <f t="shared" si="108"/>
        <v>9.2921258525525463</v>
      </c>
      <c r="KX14" s="291">
        <f t="shared" si="109"/>
        <v>19.564685742235266</v>
      </c>
      <c r="KY14" s="291">
        <f t="shared" si="110"/>
        <v>36.411964971689699</v>
      </c>
      <c r="KZ14" s="291">
        <f t="shared" si="111"/>
        <v>18.502243397011888</v>
      </c>
      <c r="LA14" s="291">
        <f t="shared" si="112"/>
        <v>200.57162914305772</v>
      </c>
      <c r="LB14" s="291">
        <f t="shared" si="113"/>
        <v>154.09233686955491</v>
      </c>
      <c r="LC14" s="291">
        <f t="shared" si="114"/>
        <v>469.46223857768086</v>
      </c>
      <c r="LD14" s="291">
        <f t="shared" si="115"/>
        <v>326.37538845766346</v>
      </c>
      <c r="LE14" s="291">
        <f t="shared" si="116"/>
        <v>1835.8765817162484</v>
      </c>
      <c r="LF14" s="291">
        <f t="shared" si="117"/>
        <v>1071.6529322641441</v>
      </c>
      <c r="LG14" s="291">
        <f t="shared" si="118"/>
        <v>5228.2580974241264</v>
      </c>
      <c r="LH14" s="291">
        <f t="shared" si="119"/>
        <v>2090.7724112009023</v>
      </c>
      <c r="LI14" s="291">
        <f t="shared" si="120"/>
        <v>8428.8430898905281</v>
      </c>
      <c r="LJ14" s="291">
        <f t="shared" si="121"/>
        <v>4638.1808480072241</v>
      </c>
      <c r="LK14" s="291">
        <f t="shared" si="122"/>
        <v>14756.671899529043</v>
      </c>
      <c r="LL14" s="291">
        <f t="shared" si="123"/>
        <v>6388.0755922278413</v>
      </c>
      <c r="LM14" s="291">
        <f t="shared" si="124"/>
        <v>25210.084033613446</v>
      </c>
      <c r="LN14" s="617">
        <f t="shared" si="125"/>
        <v>7680.4915514592931</v>
      </c>
      <c r="LO14" s="614">
        <f t="shared" si="126"/>
        <v>18.075392461958831</v>
      </c>
      <c r="LP14" s="291">
        <f t="shared" si="127"/>
        <v>12.485056947466001</v>
      </c>
      <c r="LQ14" s="291">
        <f t="shared" si="128"/>
        <v>712.60600014252122</v>
      </c>
      <c r="LR14" s="291">
        <f t="shared" si="129"/>
        <v>449.85116626307678</v>
      </c>
      <c r="LS14" s="291">
        <f t="shared" si="130"/>
        <v>7380.0178817681735</v>
      </c>
      <c r="LT14" s="617">
        <f t="shared" si="131"/>
        <v>3638.3436873499491</v>
      </c>
      <c r="LU14" s="614">
        <f t="shared" si="132"/>
        <v>15.329758433666603</v>
      </c>
      <c r="LV14" s="291">
        <f t="shared" si="133"/>
        <v>577.17922154802432</v>
      </c>
      <c r="LW14" s="617">
        <f t="shared" si="134"/>
        <v>5320.3446983889098</v>
      </c>
      <c r="LY14" s="734"/>
      <c r="LZ14" s="738"/>
      <c r="MA14" s="721"/>
      <c r="MB14" s="743"/>
      <c r="MC14" s="472"/>
    </row>
    <row r="15" spans="1:341" ht="14.4">
      <c r="A15" s="501" t="s">
        <v>27</v>
      </c>
      <c r="B15" s="532">
        <v>618994</v>
      </c>
      <c r="C15" s="522">
        <f t="shared" si="238"/>
        <v>54876</v>
      </c>
      <c r="D15" s="505">
        <f t="shared" si="239"/>
        <v>926</v>
      </c>
      <c r="E15" s="492">
        <f t="shared" si="0"/>
        <v>4.8431335740327583E-3</v>
      </c>
      <c r="F15" s="206">
        <f t="shared" si="1"/>
        <v>8.4979822098437144E-2</v>
      </c>
      <c r="G15" s="26">
        <f t="shared" si="178"/>
        <v>3.634814757633408</v>
      </c>
      <c r="H15" s="25">
        <f t="shared" si="2"/>
        <v>0.30888591146446093</v>
      </c>
      <c r="I15" s="32">
        <f t="shared" si="3"/>
        <v>0.32223914067000792</v>
      </c>
      <c r="J15" s="343">
        <f t="shared" si="4"/>
        <v>0.45887297232361413</v>
      </c>
      <c r="K15" s="344">
        <f t="shared" si="5"/>
        <v>3.2601086108515098E-3</v>
      </c>
      <c r="L15" s="345">
        <f t="shared" si="6"/>
        <v>5.399787396496011</v>
      </c>
      <c r="M15" s="346">
        <f t="shared" si="7"/>
        <v>0.4784659287860839</v>
      </c>
      <c r="N15" s="826"/>
      <c r="O15" s="161"/>
      <c r="P15" s="161"/>
      <c r="Q15" s="161"/>
      <c r="R15" s="161"/>
      <c r="S15" s="162">
        <f t="shared" si="8"/>
        <v>54876</v>
      </c>
      <c r="T15" s="163">
        <f t="shared" si="9"/>
        <v>8865.3524913004003</v>
      </c>
      <c r="U15" s="162">
        <f t="shared" si="10"/>
        <v>993</v>
      </c>
      <c r="V15" s="164">
        <f t="shared" si="11"/>
        <v>1.8428817994543732E-2</v>
      </c>
      <c r="W15" s="163">
        <f t="shared" si="12"/>
        <v>160.42158728517563</v>
      </c>
      <c r="X15" s="162">
        <f t="shared" si="135"/>
        <v>2274</v>
      </c>
      <c r="Y15" s="164">
        <f t="shared" si="13"/>
        <v>4.3230295426029429E-2</v>
      </c>
      <c r="Z15" s="163">
        <f t="shared" si="136"/>
        <v>367.37028145668614</v>
      </c>
      <c r="AA15" s="162">
        <f t="shared" si="14"/>
        <v>926</v>
      </c>
      <c r="AB15" s="163">
        <f t="shared" si="15"/>
        <v>1495.975728359241</v>
      </c>
      <c r="AC15" s="165">
        <f t="shared" si="137"/>
        <v>1.6874407755667321E-2</v>
      </c>
      <c r="AD15" s="162">
        <f t="shared" si="16"/>
        <v>13</v>
      </c>
      <c r="AE15" s="164">
        <f t="shared" si="17"/>
        <v>1.4238773274917854E-2</v>
      </c>
      <c r="AF15" s="163">
        <f t="shared" si="18"/>
        <v>21.001819080637294</v>
      </c>
      <c r="AG15" s="162">
        <f t="shared" si="19"/>
        <v>25</v>
      </c>
      <c r="AH15" s="164">
        <f t="shared" si="20"/>
        <v>2.774694783573807E-2</v>
      </c>
      <c r="AI15" s="163">
        <f t="shared" si="21"/>
        <v>40.388113616610177</v>
      </c>
      <c r="AJ15" s="830"/>
      <c r="AK15" s="81">
        <v>53111</v>
      </c>
      <c r="AL15" s="39">
        <v>50863</v>
      </c>
      <c r="AM15" s="39">
        <v>51381</v>
      </c>
      <c r="AN15" s="39">
        <v>48160</v>
      </c>
      <c r="AO15" s="39">
        <v>47991</v>
      </c>
      <c r="AP15" s="39">
        <v>46069</v>
      </c>
      <c r="AQ15" s="39">
        <v>49100</v>
      </c>
      <c r="AR15" s="39">
        <v>47475</v>
      </c>
      <c r="AS15" s="39">
        <v>43074</v>
      </c>
      <c r="AT15" s="39">
        <v>42004</v>
      </c>
      <c r="AU15" s="39">
        <v>29048</v>
      </c>
      <c r="AV15" s="39">
        <v>29747</v>
      </c>
      <c r="AW15" s="39">
        <v>21186</v>
      </c>
      <c r="AX15" s="39">
        <v>22858</v>
      </c>
      <c r="AY15" s="39">
        <v>11047</v>
      </c>
      <c r="AZ15" s="39">
        <v>13865</v>
      </c>
      <c r="BA15" s="39">
        <v>3606</v>
      </c>
      <c r="BB15" s="39">
        <v>6200</v>
      </c>
      <c r="BC15" s="39">
        <v>641</v>
      </c>
      <c r="BD15" s="46">
        <v>1568</v>
      </c>
      <c r="BE15" s="258">
        <v>2.0000000000000002E-5</v>
      </c>
      <c r="BF15" s="43">
        <v>2.0000000000000002E-5</v>
      </c>
      <c r="BG15" s="53">
        <v>5.0000000000000002E-5</v>
      </c>
      <c r="BH15" s="53">
        <v>4.0000000000000003E-5</v>
      </c>
      <c r="BI15" s="53">
        <v>1.2518952302791728E-4</v>
      </c>
      <c r="BJ15" s="53">
        <v>1.2406223545552731E-4</v>
      </c>
      <c r="BK15" s="53">
        <v>3.4000000000000002E-4</v>
      </c>
      <c r="BL15" s="53">
        <v>1.8000000000000001E-4</v>
      </c>
      <c r="BM15" s="53">
        <v>8.9999999999999998E-4</v>
      </c>
      <c r="BN15" s="53">
        <v>5.0000000000000001E-4</v>
      </c>
      <c r="BO15" s="53">
        <v>3.8E-3</v>
      </c>
      <c r="BP15" s="53">
        <v>2E-3</v>
      </c>
      <c r="BQ15" s="53">
        <v>1.6199999999999999E-2</v>
      </c>
      <c r="BR15" s="53">
        <v>6.1999999999999998E-3</v>
      </c>
      <c r="BS15" s="53">
        <v>6.1100000000000002E-2</v>
      </c>
      <c r="BT15" s="53">
        <v>2.6800000000000001E-2</v>
      </c>
      <c r="BU15" s="53">
        <v>0.1421</v>
      </c>
      <c r="BV15" s="53">
        <v>5.4699999999999999E-2</v>
      </c>
      <c r="BW15" s="53">
        <v>0.27589999999999998</v>
      </c>
      <c r="BX15" s="773">
        <v>0.1051</v>
      </c>
      <c r="BY15" s="53">
        <f t="shared" si="22"/>
        <v>2.0000000000000002E-5</v>
      </c>
      <c r="BZ15" s="53">
        <f t="shared" si="23"/>
        <v>4.5000000000000003E-5</v>
      </c>
      <c r="CA15" s="53">
        <f t="shared" si="24"/>
        <v>1.246258792417223E-4</v>
      </c>
      <c r="CB15" s="53">
        <f t="shared" si="25"/>
        <v>2.6000000000000003E-4</v>
      </c>
      <c r="CC15" s="53">
        <f t="shared" si="26"/>
        <v>6.9999999999999999E-4</v>
      </c>
      <c r="CD15" s="53">
        <f t="shared" si="27"/>
        <v>2.8999999999999998E-3</v>
      </c>
      <c r="CE15" s="53">
        <f t="shared" si="28"/>
        <v>1.12E-2</v>
      </c>
      <c r="CF15" s="53">
        <f t="shared" si="29"/>
        <v>4.3950000000000003E-2</v>
      </c>
      <c r="CG15" s="53">
        <f t="shared" si="30"/>
        <v>9.8400000000000001E-2</v>
      </c>
      <c r="CH15" s="773">
        <f t="shared" si="138"/>
        <v>0.1905</v>
      </c>
      <c r="CI15" s="64">
        <f>+Fall_Hoy!B15</f>
        <v>0</v>
      </c>
      <c r="CJ15" s="61">
        <f>+Fall_Hoy!C15</f>
        <v>0</v>
      </c>
      <c r="CK15" s="61">
        <f>+Fall_Hoy!D15</f>
        <v>1</v>
      </c>
      <c r="CL15" s="61">
        <f>+Fall_Hoy!E15</f>
        <v>0</v>
      </c>
      <c r="CM15" s="61">
        <f>+Fall_Hoy!F15</f>
        <v>3</v>
      </c>
      <c r="CN15" s="61">
        <f>+Fall_Hoy!G15</f>
        <v>2</v>
      </c>
      <c r="CO15" s="61">
        <f>+Fall_Hoy!H15</f>
        <v>11</v>
      </c>
      <c r="CP15" s="61">
        <f>+Fall_Hoy!I15</f>
        <v>9</v>
      </c>
      <c r="CQ15" s="61">
        <f>+Fall_Hoy!J15</f>
        <v>19</v>
      </c>
      <c r="CR15" s="61">
        <f>+Fall_Hoy!K15</f>
        <v>16</v>
      </c>
      <c r="CS15" s="61">
        <f>+Fall_Hoy!L15</f>
        <v>60</v>
      </c>
      <c r="CT15" s="61">
        <f>+Fall_Hoy!M15</f>
        <v>28</v>
      </c>
      <c r="CU15" s="61">
        <f>+Fall_Hoy!N15</f>
        <v>139</v>
      </c>
      <c r="CV15" s="61">
        <f>+Fall_Hoy!O15</f>
        <v>65</v>
      </c>
      <c r="CW15" s="61">
        <f>+Fall_Hoy!P15</f>
        <v>151</v>
      </c>
      <c r="CX15" s="61">
        <f>+Fall_Hoy!Q15</f>
        <v>106</v>
      </c>
      <c r="CY15" s="61">
        <f>+Fall_Hoy!R15</f>
        <v>127</v>
      </c>
      <c r="CZ15" s="61">
        <f>+Fall_Hoy!S15</f>
        <v>95</v>
      </c>
      <c r="DA15" s="61">
        <f>+Fall_Hoy!T15</f>
        <v>34</v>
      </c>
      <c r="DB15" s="253">
        <f>+Fall_Hoy!U15</f>
        <v>56</v>
      </c>
      <c r="DC15" s="61">
        <f>+Fall_Hoy!W15</f>
        <v>1</v>
      </c>
      <c r="DD15" s="61">
        <f>+Fall_Hoy!X15</f>
        <v>0</v>
      </c>
      <c r="DE15" s="61">
        <f>+Fall_Hoy!Y15</f>
        <v>0</v>
      </c>
      <c r="DF15" s="61">
        <f>+Fall_Hoy!Z15</f>
        <v>0</v>
      </c>
      <c r="DG15" s="61">
        <f>+Fall_Hoy!AA15</f>
        <v>0</v>
      </c>
      <c r="DH15" s="61">
        <f>+Fall_Hoy!AB15</f>
        <v>0</v>
      </c>
      <c r="DI15" s="61">
        <f>+Fall_Hoy!AC15</f>
        <v>0</v>
      </c>
      <c r="DJ15" s="61">
        <f>+Fall_Hoy!AD15</f>
        <v>2</v>
      </c>
      <c r="DK15" s="61">
        <f>+Fall_Hoy!AE15</f>
        <v>1</v>
      </c>
      <c r="DL15" s="270">
        <f>+Fall_Hoy!AF15</f>
        <v>0</v>
      </c>
      <c r="DM15" s="75">
        <f t="shared" si="139"/>
        <v>0.22371308308185364</v>
      </c>
      <c r="DN15" s="76">
        <f t="shared" si="140"/>
        <v>0.28526677826159502</v>
      </c>
      <c r="DO15" s="76">
        <f t="shared" si="141"/>
        <v>0.40499607823941508</v>
      </c>
      <c r="DP15" s="76">
        <f t="shared" si="142"/>
        <v>0.45865215538288284</v>
      </c>
      <c r="DQ15" s="76">
        <f t="shared" si="31"/>
        <v>0.4993366811832774</v>
      </c>
      <c r="DR15" s="76">
        <f t="shared" si="32"/>
        <v>0.3499303474455836</v>
      </c>
      <c r="DS15" s="76">
        <f t="shared" si="33"/>
        <v>0.65891937222954344</v>
      </c>
      <c r="DT15" s="76">
        <f t="shared" si="34"/>
        <v>0.7</v>
      </c>
      <c r="DU15" s="76">
        <f t="shared" si="35"/>
        <v>0.49011262272162121</v>
      </c>
      <c r="DV15" s="76">
        <f t="shared" si="36"/>
        <v>0.7</v>
      </c>
      <c r="DW15" s="76">
        <f t="shared" si="37"/>
        <v>0.54356491614605229</v>
      </c>
      <c r="DX15" s="76">
        <f t="shared" si="38"/>
        <v>0.47063569435573338</v>
      </c>
      <c r="DY15" s="76">
        <f t="shared" si="39"/>
        <v>0.40499607823941508</v>
      </c>
      <c r="DZ15" s="76">
        <f t="shared" si="40"/>
        <v>0.45865215538288284</v>
      </c>
      <c r="EA15" s="76">
        <f t="shared" si="41"/>
        <v>0.22371308308185364</v>
      </c>
      <c r="EB15" s="76">
        <f t="shared" si="42"/>
        <v>0.28526677826159502</v>
      </c>
      <c r="EC15" s="76">
        <f t="shared" si="43"/>
        <v>0.24784714505459077</v>
      </c>
      <c r="ED15" s="76">
        <f t="shared" si="44"/>
        <v>0.2801203042991095</v>
      </c>
      <c r="EE15" s="76">
        <f t="shared" si="45"/>
        <v>0.19225125655986736</v>
      </c>
      <c r="EF15" s="76">
        <f t="shared" si="46"/>
        <v>0.3398124235422047</v>
      </c>
      <c r="EG15" s="85">
        <f>+'Cas_-14'!B14</f>
        <v>514</v>
      </c>
      <c r="EH15" s="62">
        <f>+'Cas_-14'!C14</f>
        <v>481</v>
      </c>
      <c r="EI15" s="62">
        <f>+'Cas_-14'!D14</f>
        <v>1443</v>
      </c>
      <c r="EJ15" s="62">
        <f>+'Cas_-14'!E14</f>
        <v>1790</v>
      </c>
      <c r="EK15" s="62">
        <f>+'Cas_-14'!F14</f>
        <v>5352</v>
      </c>
      <c r="EL15" s="62">
        <f>+'Cas_-14'!G14</f>
        <v>5424</v>
      </c>
      <c r="EM15" s="62">
        <f>+'Cas_-14'!H14</f>
        <v>7125</v>
      </c>
      <c r="EN15" s="62">
        <f>+'Cas_-14'!I14</f>
        <v>6511</v>
      </c>
      <c r="EO15" s="62">
        <f>+'Cas_-14'!J14</f>
        <v>5712</v>
      </c>
      <c r="EP15" s="62">
        <f>+'Cas_-14'!K14</f>
        <v>5267</v>
      </c>
      <c r="EQ15" s="62">
        <f>+'Cas_-14'!L14</f>
        <v>3220</v>
      </c>
      <c r="ER15" s="62">
        <f>+'Cas_-14'!M14</f>
        <v>3199</v>
      </c>
      <c r="ES15" s="62">
        <f>+'Cas_-14'!N14</f>
        <v>1751</v>
      </c>
      <c r="ET15" s="62">
        <f>+'Cas_-14'!O14</f>
        <v>1782</v>
      </c>
      <c r="EU15" s="62">
        <f>+'Cas_-14'!P14</f>
        <v>853</v>
      </c>
      <c r="EV15" s="62">
        <f>+'Cas_-14'!Q14</f>
        <v>837</v>
      </c>
      <c r="EW15" s="62">
        <f>+'Cas_-14'!R14</f>
        <v>353</v>
      </c>
      <c r="EX15" s="62">
        <f>+'Cas_-14'!S14</f>
        <v>388</v>
      </c>
      <c r="EY15" s="62">
        <f>+'Cas_-14'!T14</f>
        <v>65</v>
      </c>
      <c r="EZ15" s="86">
        <f>+'Cas_-14'!U14</f>
        <v>113</v>
      </c>
      <c r="FA15" s="201">
        <f t="shared" si="47"/>
        <v>9.6778445143190679E-3</v>
      </c>
      <c r="FB15" s="91">
        <f t="shared" si="48"/>
        <v>9.4567760454554398E-3</v>
      </c>
      <c r="FC15" s="91">
        <f t="shared" si="49"/>
        <v>2.8084311321305542E-2</v>
      </c>
      <c r="FD15" s="91">
        <f t="shared" si="50"/>
        <v>3.7167774086378738E-2</v>
      </c>
      <c r="FE15" s="91">
        <f t="shared" si="51"/>
        <v>0.111520910170657</v>
      </c>
      <c r="FF15" s="91">
        <f t="shared" si="52"/>
        <v>0.11773643882003082</v>
      </c>
      <c r="FG15" s="91">
        <f t="shared" si="53"/>
        <v>0.14511201629327902</v>
      </c>
      <c r="FH15" s="91">
        <f t="shared" si="54"/>
        <v>0.13714586624539232</v>
      </c>
      <c r="FI15" s="91">
        <f t="shared" si="55"/>
        <v>0.13260899846775318</v>
      </c>
      <c r="FJ15" s="91">
        <f t="shared" si="56"/>
        <v>0.12539281973145414</v>
      </c>
      <c r="FK15" s="91">
        <f t="shared" si="57"/>
        <v>0.11085100523271826</v>
      </c>
      <c r="FL15" s="91">
        <f t="shared" si="58"/>
        <v>0.10754025616028508</v>
      </c>
      <c r="FM15" s="91">
        <f t="shared" si="59"/>
        <v>8.2648919097517232E-2</v>
      </c>
      <c r="FN15" s="91">
        <f t="shared" si="60"/>
        <v>7.795957651588066E-2</v>
      </c>
      <c r="FO15" s="91">
        <f t="shared" si="61"/>
        <v>7.7215533629039559E-2</v>
      </c>
      <c r="FP15" s="91">
        <f t="shared" si="62"/>
        <v>6.0367832672196177E-2</v>
      </c>
      <c r="FQ15" s="91">
        <f t="shared" si="63"/>
        <v>9.7892401552967273E-2</v>
      </c>
      <c r="FR15" s="91">
        <f t="shared" si="64"/>
        <v>6.2580645161290319E-2</v>
      </c>
      <c r="FS15" s="91">
        <f t="shared" si="65"/>
        <v>0.10140405616224649</v>
      </c>
      <c r="FT15" s="100">
        <f t="shared" si="66"/>
        <v>7.2066326530612249E-2</v>
      </c>
      <c r="FU15" s="119">
        <f t="shared" si="143"/>
        <v>2.89725489895104</v>
      </c>
      <c r="FV15" s="120">
        <f t="shared" si="144"/>
        <v>4.7254765598530648</v>
      </c>
      <c r="FW15" s="120">
        <f t="shared" si="145"/>
        <v>4.9001981231183596</v>
      </c>
      <c r="FX15" s="120">
        <f t="shared" si="176"/>
        <v>5.8832048079359902</v>
      </c>
      <c r="FY15" s="120">
        <f t="shared" si="146"/>
        <v>4.4775161933233676</v>
      </c>
      <c r="FZ15" s="120">
        <f t="shared" si="146"/>
        <v>2.9721499219156695</v>
      </c>
      <c r="GA15" s="120">
        <f t="shared" si="146"/>
        <v>4.5407636738906083</v>
      </c>
      <c r="GB15" s="120">
        <f t="shared" si="146"/>
        <v>5.1040546767009669</v>
      </c>
      <c r="GC15" s="120">
        <f t="shared" si="146"/>
        <v>3.6959228135698723</v>
      </c>
      <c r="GD15" s="120">
        <f t="shared" si="146"/>
        <v>5.5824568065312326</v>
      </c>
      <c r="GE15" s="120">
        <f t="shared" si="146"/>
        <v>4.9035632559660023</v>
      </c>
      <c r="GF15" s="120">
        <f t="shared" si="146"/>
        <v>4.3763676148796495</v>
      </c>
      <c r="GG15" s="120">
        <f t="shared" si="146"/>
        <v>4.9001981231183596</v>
      </c>
      <c r="GH15" s="120">
        <f t="shared" si="146"/>
        <v>5.8832048079359902</v>
      </c>
      <c r="GI15" s="120">
        <f t="shared" si="146"/>
        <v>2.89725489895104</v>
      </c>
      <c r="GJ15" s="120">
        <f t="shared" si="146"/>
        <v>4.7254765598530648</v>
      </c>
      <c r="GK15" s="120">
        <f t="shared" si="147"/>
        <v>2.5318323089712589</v>
      </c>
      <c r="GL15" s="120">
        <f t="shared" si="148"/>
        <v>4.4761491924084513</v>
      </c>
      <c r="GM15" s="120">
        <f t="shared" si="149"/>
        <v>1.8958931608442304</v>
      </c>
      <c r="GN15" s="121">
        <f t="shared" si="150"/>
        <v>4.715273275346699</v>
      </c>
      <c r="GO15" s="85">
        <f>+Cas_Hoy!B14</f>
        <v>552</v>
      </c>
      <c r="GP15" s="62">
        <f>+Cas_Hoy!C14</f>
        <v>513</v>
      </c>
      <c r="GQ15" s="62">
        <f>+Cas_Hoy!D14</f>
        <v>1529</v>
      </c>
      <c r="GR15" s="62">
        <f>+Cas_Hoy!E14</f>
        <v>1898</v>
      </c>
      <c r="GS15" s="62">
        <f>+Cas_Hoy!F14</f>
        <v>5564</v>
      </c>
      <c r="GT15" s="62">
        <f>+Cas_Hoy!G14</f>
        <v>5647</v>
      </c>
      <c r="GU15" s="62">
        <f>+Cas_Hoy!H14</f>
        <v>7373</v>
      </c>
      <c r="GV15" s="62">
        <f>+Cas_Hoy!I14</f>
        <v>6787</v>
      </c>
      <c r="GW15" s="62">
        <f>+Cas_Hoy!J14</f>
        <v>5962</v>
      </c>
      <c r="GX15" s="62">
        <f>+Cas_Hoy!K14</f>
        <v>5487</v>
      </c>
      <c r="GY15" s="62">
        <f>+Cas_Hoy!L14</f>
        <v>3353</v>
      </c>
      <c r="GZ15" s="62">
        <f>+Cas_Hoy!M14</f>
        <v>3332</v>
      </c>
      <c r="HA15" s="62">
        <f>+Cas_Hoy!N14</f>
        <v>1830</v>
      </c>
      <c r="HB15" s="62">
        <f>+Cas_Hoy!O14</f>
        <v>1871</v>
      </c>
      <c r="HC15" s="62">
        <f>+Cas_Hoy!P14</f>
        <v>891</v>
      </c>
      <c r="HD15" s="62">
        <f>+Cas_Hoy!Q14</f>
        <v>882</v>
      </c>
      <c r="HE15" s="62">
        <f>+Cas_Hoy!R14</f>
        <v>365</v>
      </c>
      <c r="HF15" s="62">
        <f>+Cas_Hoy!S14</f>
        <v>404</v>
      </c>
      <c r="HG15" s="62">
        <f>+Cas_Hoy!T14</f>
        <v>67</v>
      </c>
      <c r="HH15" s="590">
        <f>+Cas_Hoy!U14</f>
        <v>119</v>
      </c>
      <c r="HI15" s="543">
        <f t="shared" si="151"/>
        <v>0.23367919932700071</v>
      </c>
      <c r="HJ15" s="112">
        <f t="shared" si="152"/>
        <v>0.30060370182404639</v>
      </c>
      <c r="HK15" s="112">
        <f t="shared" si="153"/>
        <v>0.42326831706346629</v>
      </c>
      <c r="HL15" s="112">
        <f t="shared" si="154"/>
        <v>0.48155902509616932</v>
      </c>
      <c r="HM15" s="323">
        <f t="shared" si="68"/>
        <v>0.51911608634225626</v>
      </c>
      <c r="HN15" s="323">
        <f t="shared" si="69"/>
        <v>0.36431723304299601</v>
      </c>
      <c r="HO15" s="323">
        <f t="shared" si="70"/>
        <v>0.68185439037872619</v>
      </c>
      <c r="HP15" s="323">
        <f t="shared" si="71"/>
        <v>0.7</v>
      </c>
      <c r="HQ15" s="323">
        <f t="shared" si="72"/>
        <v>0.51156363036875097</v>
      </c>
      <c r="HR15" s="323">
        <f t="shared" si="73"/>
        <v>0.7</v>
      </c>
      <c r="HS15" s="323">
        <f t="shared" si="74"/>
        <v>0.56601651050860669</v>
      </c>
      <c r="HT15" s="323">
        <f t="shared" si="75"/>
        <v>0.49020260506198915</v>
      </c>
      <c r="HU15" s="323">
        <f t="shared" si="76"/>
        <v>0.42326831706346629</v>
      </c>
      <c r="HV15" s="323">
        <f t="shared" si="77"/>
        <v>0.48155902509616932</v>
      </c>
      <c r="HW15" s="323">
        <f t="shared" si="78"/>
        <v>0.23367919932700071</v>
      </c>
      <c r="HX15" s="323">
        <f t="shared" si="79"/>
        <v>0.30060370182404639</v>
      </c>
      <c r="HY15" s="323">
        <f t="shared" si="80"/>
        <v>0.25627254375333042</v>
      </c>
      <c r="HZ15" s="323">
        <f t="shared" si="81"/>
        <v>0.29167165705371201</v>
      </c>
      <c r="IA15" s="323">
        <f t="shared" si="82"/>
        <v>0.19816667983863251</v>
      </c>
      <c r="IB15" s="327">
        <f t="shared" si="83"/>
        <v>0.3578555610754191</v>
      </c>
      <c r="IC15" s="331">
        <f>+CyF_Tot!B14</f>
        <v>0</v>
      </c>
      <c r="ID15" s="149">
        <f>+CyF_Tot!C14</f>
        <v>52602</v>
      </c>
      <c r="IE15" s="149">
        <f>+CyF_Tot!D14</f>
        <v>53883</v>
      </c>
      <c r="IF15" s="149">
        <f>+CyF_Tot!E14</f>
        <v>54876</v>
      </c>
      <c r="IG15" s="149">
        <f>+CyF_Tot!F14</f>
        <v>0</v>
      </c>
      <c r="IH15" s="149">
        <f>+CyF_Tot!G14</f>
        <v>901</v>
      </c>
      <c r="II15" s="149">
        <f>+CyF_Tot!H14</f>
        <v>913</v>
      </c>
      <c r="IJ15" s="149">
        <f>+CyF_Tot!I14</f>
        <v>926</v>
      </c>
      <c r="IK15" s="204">
        <f t="shared" si="84"/>
        <v>8.5802124091671331E-2</v>
      </c>
      <c r="IL15" s="198">
        <f t="shared" si="85"/>
        <v>8.2170424915265744E-2</v>
      </c>
      <c r="IM15" s="198">
        <f t="shared" si="86"/>
        <v>8.3007266629401902E-2</v>
      </c>
      <c r="IN15" s="198">
        <f t="shared" si="87"/>
        <v>7.7803662071037852E-2</v>
      </c>
      <c r="IO15" s="198">
        <f t="shared" si="88"/>
        <v>7.7530638422989559E-2</v>
      </c>
      <c r="IP15" s="198">
        <f t="shared" si="89"/>
        <v>7.4425600248144569E-2</v>
      </c>
      <c r="IQ15" s="198">
        <f t="shared" si="90"/>
        <v>7.9322255143022394E-2</v>
      </c>
      <c r="IR15" s="198">
        <f t="shared" si="91"/>
        <v>7.6697027757942723E-2</v>
      </c>
      <c r="IS15" s="198">
        <f t="shared" si="92"/>
        <v>6.958710423687467E-2</v>
      </c>
      <c r="IT15" s="198">
        <f t="shared" si="93"/>
        <v>6.7858492974083751E-2</v>
      </c>
      <c r="IU15" s="198">
        <f t="shared" si="94"/>
        <v>4.6927756973411699E-2</v>
      </c>
      <c r="IV15" s="198">
        <f t="shared" si="95"/>
        <v>4.8057008630132118E-2</v>
      </c>
      <c r="IW15" s="198">
        <f t="shared" si="96"/>
        <v>3.4226503003260127E-2</v>
      </c>
      <c r="IX15" s="198">
        <f t="shared" si="97"/>
        <v>3.6927660041939016E-2</v>
      </c>
      <c r="IY15" s="198">
        <f t="shared" si="98"/>
        <v>1.7846699644907704E-2</v>
      </c>
      <c r="IZ15" s="198">
        <f t="shared" si="99"/>
        <v>2.2399247811772004E-2</v>
      </c>
      <c r="JA15" s="198">
        <f t="shared" si="100"/>
        <v>5.8255815080598518E-3</v>
      </c>
      <c r="JB15" s="198">
        <f t="shared" si="101"/>
        <v>1.0016252176919324E-2</v>
      </c>
      <c r="JC15" s="198">
        <f t="shared" si="102"/>
        <v>1.035551233129885E-3</v>
      </c>
      <c r="JD15" s="99">
        <f t="shared" si="103"/>
        <v>2.5331424860337904E-3</v>
      </c>
      <c r="JE15" s="543"/>
      <c r="JF15" s="112"/>
      <c r="JG15" s="112"/>
      <c r="JH15" s="112"/>
      <c r="JI15" s="112"/>
      <c r="JJ15" s="112"/>
      <c r="JK15" s="112"/>
      <c r="JL15" s="112"/>
      <c r="JM15" s="112"/>
      <c r="JN15" s="112"/>
      <c r="JO15" s="112"/>
      <c r="JP15" s="112"/>
      <c r="JQ15" s="112"/>
      <c r="JR15" s="112"/>
      <c r="JS15" s="112"/>
      <c r="JT15" s="112"/>
      <c r="JU15" s="112"/>
      <c r="JV15" s="112"/>
      <c r="JW15" s="112"/>
      <c r="JX15" s="416"/>
      <c r="JZ15" s="701">
        <f t="shared" si="177"/>
        <v>0</v>
      </c>
      <c r="KA15" s="291">
        <f t="shared" si="155"/>
        <v>0</v>
      </c>
      <c r="KB15" s="291">
        <f t="shared" si="156"/>
        <v>70.658648138416922</v>
      </c>
      <c r="KC15" s="291">
        <f t="shared" si="157"/>
        <v>0</v>
      </c>
      <c r="KD15" s="291">
        <f t="shared" si="158"/>
        <v>223.66262424204538</v>
      </c>
      <c r="KE15" s="291">
        <f t="shared" si="159"/>
        <v>152.20968547179231</v>
      </c>
      <c r="KF15" s="291">
        <f t="shared" si="160"/>
        <v>721.91588594704683</v>
      </c>
      <c r="KG15" s="291">
        <f t="shared" si="161"/>
        <v>618.06502369668249</v>
      </c>
      <c r="KH15" s="291">
        <f t="shared" si="162"/>
        <v>1244.855086595162</v>
      </c>
      <c r="KI15" s="291">
        <f t="shared" si="163"/>
        <v>1112.8364917626893</v>
      </c>
      <c r="KJ15" s="291">
        <f t="shared" si="164"/>
        <v>4365.462682456624</v>
      </c>
      <c r="KK15" s="291">
        <f t="shared" si="165"/>
        <v>2135.209197566141</v>
      </c>
      <c r="KL15" s="291">
        <f t="shared" si="166"/>
        <v>10848.042622486548</v>
      </c>
      <c r="KM15" s="291">
        <f t="shared" si="167"/>
        <v>5423.1378510805844</v>
      </c>
      <c r="KN15" s="291">
        <f t="shared" si="168"/>
        <v>13531.674934371322</v>
      </c>
      <c r="KO15" s="291">
        <f t="shared" si="169"/>
        <v>10194.271907681212</v>
      </c>
      <c r="KP15" s="291">
        <f t="shared" si="170"/>
        <v>12557.644481419857</v>
      </c>
      <c r="KQ15" s="291">
        <f t="shared" si="171"/>
        <v>10062.614516129031</v>
      </c>
      <c r="KR15" s="291">
        <f t="shared" si="172"/>
        <v>3201.88767550702</v>
      </c>
      <c r="KS15" s="702">
        <f t="shared" si="173"/>
        <v>6171.7857142857147</v>
      </c>
      <c r="KT15" s="705">
        <f>(SUM(JZ15:KS15)/SUM(JZ$4:KS14))*100000</f>
        <v>179.68078539739477</v>
      </c>
      <c r="KU15" s="616">
        <f t="shared" si="106"/>
        <v>0</v>
      </c>
      <c r="KV15" s="291">
        <f t="shared" si="107"/>
        <v>0</v>
      </c>
      <c r="KW15" s="291">
        <f t="shared" si="108"/>
        <v>19.462447208111946</v>
      </c>
      <c r="KX15" s="291">
        <f t="shared" si="109"/>
        <v>0</v>
      </c>
      <c r="KY15" s="291">
        <f t="shared" si="110"/>
        <v>62.511720947677688</v>
      </c>
      <c r="KZ15" s="291">
        <f t="shared" si="111"/>
        <v>43.413141157828477</v>
      </c>
      <c r="LA15" s="291">
        <f t="shared" si="112"/>
        <v>224.03258655804481</v>
      </c>
      <c r="LB15" s="291">
        <f t="shared" si="113"/>
        <v>189.57345971563981</v>
      </c>
      <c r="LC15" s="291">
        <f t="shared" si="114"/>
        <v>441.10136044945909</v>
      </c>
      <c r="LD15" s="291">
        <f t="shared" si="115"/>
        <v>380.91610322826398</v>
      </c>
      <c r="LE15" s="291">
        <f t="shared" si="116"/>
        <v>2065.5466813549988</v>
      </c>
      <c r="LF15" s="291">
        <f t="shared" si="117"/>
        <v>941.27138871146667</v>
      </c>
      <c r="LG15" s="291">
        <f t="shared" si="118"/>
        <v>6560.9364674785238</v>
      </c>
      <c r="LH15" s="291">
        <f t="shared" si="119"/>
        <v>2843.6433633738734</v>
      </c>
      <c r="LI15" s="291">
        <f t="shared" si="120"/>
        <v>13668.869376301258</v>
      </c>
      <c r="LJ15" s="291">
        <f t="shared" si="121"/>
        <v>7645.1496574107468</v>
      </c>
      <c r="LK15" s="291">
        <f t="shared" si="122"/>
        <v>35219.079312257352</v>
      </c>
      <c r="LL15" s="291">
        <f t="shared" si="123"/>
        <v>15322.58064516129</v>
      </c>
      <c r="LM15" s="291">
        <f t="shared" si="124"/>
        <v>53042.121684867394</v>
      </c>
      <c r="LN15" s="617">
        <f t="shared" si="125"/>
        <v>35714.285714285717</v>
      </c>
      <c r="LO15" s="614">
        <f t="shared" si="126"/>
        <v>26.232432467881665</v>
      </c>
      <c r="LP15" s="291">
        <f t="shared" si="127"/>
        <v>13.784357511096408</v>
      </c>
      <c r="LQ15" s="291">
        <f t="shared" si="128"/>
        <v>742.43949118146872</v>
      </c>
      <c r="LR15" s="291">
        <f t="shared" si="129"/>
        <v>444.53391038867363</v>
      </c>
      <c r="LS15" s="291">
        <f t="shared" si="130"/>
        <v>12362.938596491229</v>
      </c>
      <c r="LT15" s="617">
        <f t="shared" si="131"/>
        <v>7237.4188038030161</v>
      </c>
      <c r="LU15" s="614">
        <f t="shared" si="132"/>
        <v>20.162984121650005</v>
      </c>
      <c r="LV15" s="291">
        <f t="shared" si="133"/>
        <v>594.72318339100343</v>
      </c>
      <c r="LW15" s="617">
        <f t="shared" si="134"/>
        <v>9546.6278050166111</v>
      </c>
      <c r="LY15" s="734"/>
      <c r="LZ15" s="738"/>
      <c r="MA15" s="721"/>
      <c r="MB15" s="743"/>
      <c r="MC15" s="472"/>
    </row>
    <row r="16" spans="1:341" ht="14.4">
      <c r="A16" s="501" t="s">
        <v>28</v>
      </c>
      <c r="B16" s="532">
        <v>1120801</v>
      </c>
      <c r="C16" s="522">
        <f t="shared" si="238"/>
        <v>37499</v>
      </c>
      <c r="D16" s="505">
        <f t="shared" si="239"/>
        <v>495</v>
      </c>
      <c r="E16" s="492">
        <f t="shared" si="0"/>
        <v>5.1640199494960709E-3</v>
      </c>
      <c r="F16" s="206">
        <f t="shared" si="1"/>
        <v>3.0684305242411454E-2</v>
      </c>
      <c r="G16" s="26">
        <f t="shared" si="178"/>
        <v>2.7872279180929289</v>
      </c>
      <c r="H16" s="25">
        <f t="shared" si="2"/>
        <v>8.5524152218934418E-2</v>
      </c>
      <c r="I16" s="32">
        <f t="shared" si="3"/>
        <v>9.3253182055125533E-2</v>
      </c>
      <c r="J16" s="343">
        <f t="shared" si="4"/>
        <v>0.15190460943478215</v>
      </c>
      <c r="K16" s="344">
        <f t="shared" si="5"/>
        <v>2.9074063642020734E-3</v>
      </c>
      <c r="L16" s="345">
        <f t="shared" si="6"/>
        <v>4.9505637567710528</v>
      </c>
      <c r="M16" s="346">
        <f t="shared" si="7"/>
        <v>0.16563260589092774</v>
      </c>
      <c r="N16" s="826"/>
      <c r="O16" s="161"/>
      <c r="P16" s="161"/>
      <c r="Q16" s="161"/>
      <c r="R16" s="161"/>
      <c r="S16" s="162">
        <f t="shared" si="8"/>
        <v>37499</v>
      </c>
      <c r="T16" s="163">
        <f t="shared" si="9"/>
        <v>3345.7322040219451</v>
      </c>
      <c r="U16" s="162">
        <f t="shared" si="10"/>
        <v>1343</v>
      </c>
      <c r="V16" s="164">
        <f t="shared" si="11"/>
        <v>3.7144595641110743E-2</v>
      </c>
      <c r="W16" s="163">
        <f t="shared" si="12"/>
        <v>119.82501800051926</v>
      </c>
      <c r="X16" s="162">
        <f t="shared" si="135"/>
        <v>3108</v>
      </c>
      <c r="Y16" s="164">
        <f t="shared" si="13"/>
        <v>9.0372481172399752E-2</v>
      </c>
      <c r="Z16" s="163">
        <f t="shared" si="136"/>
        <v>277.30167978079965</v>
      </c>
      <c r="AA16" s="162">
        <f t="shared" si="14"/>
        <v>495</v>
      </c>
      <c r="AB16" s="163">
        <f t="shared" si="15"/>
        <v>441.648428222316</v>
      </c>
      <c r="AC16" s="165">
        <f t="shared" si="137"/>
        <v>1.3200352009386917E-2</v>
      </c>
      <c r="AD16" s="162">
        <f t="shared" si="16"/>
        <v>1</v>
      </c>
      <c r="AE16" s="164">
        <f t="shared" si="17"/>
        <v>2.0242914979757085E-3</v>
      </c>
      <c r="AF16" s="163">
        <f t="shared" si="18"/>
        <v>0.89221904691376974</v>
      </c>
      <c r="AG16" s="162">
        <f t="shared" si="19"/>
        <v>18</v>
      </c>
      <c r="AH16" s="164">
        <f t="shared" si="20"/>
        <v>3.7735849056603772E-2</v>
      </c>
      <c r="AI16" s="163">
        <f t="shared" si="21"/>
        <v>16.059942844447853</v>
      </c>
      <c r="AJ16" s="830"/>
      <c r="AK16" s="81">
        <v>103732</v>
      </c>
      <c r="AL16" s="39">
        <v>97644</v>
      </c>
      <c r="AM16" s="39">
        <v>95188</v>
      </c>
      <c r="AN16" s="39">
        <v>89908</v>
      </c>
      <c r="AO16" s="39">
        <v>100687</v>
      </c>
      <c r="AP16" s="39">
        <v>99331</v>
      </c>
      <c r="AQ16" s="39">
        <v>72917</v>
      </c>
      <c r="AR16" s="39">
        <v>76749</v>
      </c>
      <c r="AS16" s="39">
        <v>60848</v>
      </c>
      <c r="AT16" s="39">
        <v>65719</v>
      </c>
      <c r="AU16" s="39">
        <v>49772</v>
      </c>
      <c r="AV16" s="39">
        <v>53354</v>
      </c>
      <c r="AW16" s="39">
        <v>39500</v>
      </c>
      <c r="AX16" s="39">
        <v>43002</v>
      </c>
      <c r="AY16" s="39">
        <v>21944</v>
      </c>
      <c r="AZ16" s="39">
        <v>26524</v>
      </c>
      <c r="BA16" s="39">
        <v>7197</v>
      </c>
      <c r="BB16" s="39">
        <v>12469</v>
      </c>
      <c r="BC16" s="39">
        <v>1241</v>
      </c>
      <c r="BD16" s="46">
        <v>3075</v>
      </c>
      <c r="BE16" s="258">
        <v>2.0000000000000002E-5</v>
      </c>
      <c r="BF16" s="43">
        <v>2.0000000000000002E-5</v>
      </c>
      <c r="BG16" s="53">
        <v>5.0000000000000002E-5</v>
      </c>
      <c r="BH16" s="53">
        <v>4.0000000000000003E-5</v>
      </c>
      <c r="BI16" s="53">
        <v>1.2518952302791728E-4</v>
      </c>
      <c r="BJ16" s="53">
        <v>1.2406223545552731E-4</v>
      </c>
      <c r="BK16" s="53">
        <v>3.4000000000000002E-4</v>
      </c>
      <c r="BL16" s="53">
        <v>1.8000000000000001E-4</v>
      </c>
      <c r="BM16" s="53">
        <v>8.9999999999999998E-4</v>
      </c>
      <c r="BN16" s="53">
        <v>5.0000000000000001E-4</v>
      </c>
      <c r="BO16" s="53">
        <v>3.8E-3</v>
      </c>
      <c r="BP16" s="53">
        <v>2E-3</v>
      </c>
      <c r="BQ16" s="53">
        <v>1.6199999999999999E-2</v>
      </c>
      <c r="BR16" s="53">
        <v>6.1999999999999998E-3</v>
      </c>
      <c r="BS16" s="53">
        <v>6.1100000000000002E-2</v>
      </c>
      <c r="BT16" s="53">
        <v>2.6800000000000001E-2</v>
      </c>
      <c r="BU16" s="53">
        <v>0.1421</v>
      </c>
      <c r="BV16" s="53">
        <v>5.4699999999999999E-2</v>
      </c>
      <c r="BW16" s="53">
        <v>0.27589999999999998</v>
      </c>
      <c r="BX16" s="773">
        <v>0.1051</v>
      </c>
      <c r="BY16" s="53">
        <f t="shared" si="22"/>
        <v>2.0000000000000002E-5</v>
      </c>
      <c r="BZ16" s="53">
        <f t="shared" si="23"/>
        <v>4.5000000000000003E-5</v>
      </c>
      <c r="CA16" s="53">
        <f t="shared" si="24"/>
        <v>1.246258792417223E-4</v>
      </c>
      <c r="CB16" s="53">
        <f t="shared" si="25"/>
        <v>2.6000000000000003E-4</v>
      </c>
      <c r="CC16" s="53">
        <f t="shared" si="26"/>
        <v>6.9999999999999999E-4</v>
      </c>
      <c r="CD16" s="53">
        <f t="shared" si="27"/>
        <v>2.8999999999999998E-3</v>
      </c>
      <c r="CE16" s="53">
        <f t="shared" si="28"/>
        <v>1.12E-2</v>
      </c>
      <c r="CF16" s="53">
        <f t="shared" si="29"/>
        <v>4.3950000000000003E-2</v>
      </c>
      <c r="CG16" s="53">
        <f t="shared" si="30"/>
        <v>9.8400000000000001E-2</v>
      </c>
      <c r="CH16" s="773">
        <f t="shared" si="138"/>
        <v>0.1905</v>
      </c>
      <c r="CI16" s="64">
        <f>+Fall_Hoy!B16</f>
        <v>0</v>
      </c>
      <c r="CJ16" s="61">
        <f>+Fall_Hoy!C16</f>
        <v>0</v>
      </c>
      <c r="CK16" s="61">
        <f>+Fall_Hoy!D16</f>
        <v>0</v>
      </c>
      <c r="CL16" s="61">
        <f>+Fall_Hoy!E16</f>
        <v>0</v>
      </c>
      <c r="CM16" s="61">
        <f>+Fall_Hoy!F16</f>
        <v>1</v>
      </c>
      <c r="CN16" s="61">
        <f>+Fall_Hoy!G16</f>
        <v>1</v>
      </c>
      <c r="CO16" s="61">
        <f>+Fall_Hoy!H16</f>
        <v>6</v>
      </c>
      <c r="CP16" s="61">
        <f>+Fall_Hoy!I16</f>
        <v>5</v>
      </c>
      <c r="CQ16" s="61">
        <f>+Fall_Hoy!J16</f>
        <v>15</v>
      </c>
      <c r="CR16" s="61">
        <f>+Fall_Hoy!K16</f>
        <v>7</v>
      </c>
      <c r="CS16" s="61">
        <f>+Fall_Hoy!L16</f>
        <v>48</v>
      </c>
      <c r="CT16" s="61">
        <f>+Fall_Hoy!M16</f>
        <v>23</v>
      </c>
      <c r="CU16" s="61">
        <f>+Fall_Hoy!N16</f>
        <v>81</v>
      </c>
      <c r="CV16" s="61">
        <f>+Fall_Hoy!O16</f>
        <v>39</v>
      </c>
      <c r="CW16" s="61">
        <f>+Fall_Hoy!P16</f>
        <v>95</v>
      </c>
      <c r="CX16" s="61">
        <f>+Fall_Hoy!Q16</f>
        <v>40</v>
      </c>
      <c r="CY16" s="61">
        <f>+Fall_Hoy!R16</f>
        <v>51</v>
      </c>
      <c r="CZ16" s="61">
        <f>+Fall_Hoy!S16</f>
        <v>58</v>
      </c>
      <c r="DA16" s="61">
        <f>+Fall_Hoy!T16</f>
        <v>8</v>
      </c>
      <c r="DB16" s="253">
        <f>+Fall_Hoy!U16</f>
        <v>16</v>
      </c>
      <c r="DC16" s="61">
        <f>+Fall_Hoy!W16</f>
        <v>0</v>
      </c>
      <c r="DD16" s="61">
        <f>+Fall_Hoy!X16</f>
        <v>0</v>
      </c>
      <c r="DE16" s="61">
        <f>+Fall_Hoy!Y16</f>
        <v>0</v>
      </c>
      <c r="DF16" s="61">
        <f>+Fall_Hoy!Z16</f>
        <v>0</v>
      </c>
      <c r="DG16" s="61">
        <f>+Fall_Hoy!AA16</f>
        <v>0</v>
      </c>
      <c r="DH16" s="61">
        <f>+Fall_Hoy!AB16</f>
        <v>0</v>
      </c>
      <c r="DI16" s="61">
        <f>+Fall_Hoy!AC16</f>
        <v>0</v>
      </c>
      <c r="DJ16" s="61">
        <f>+Fall_Hoy!AD16</f>
        <v>0</v>
      </c>
      <c r="DK16" s="61">
        <f>+Fall_Hoy!AE16</f>
        <v>1</v>
      </c>
      <c r="DL16" s="270">
        <f>+Fall_Hoy!AF16</f>
        <v>0</v>
      </c>
      <c r="DM16" s="75">
        <f t="shared" si="139"/>
        <v>7.0854363405615711E-2</v>
      </c>
      <c r="DN16" s="76">
        <f t="shared" si="140"/>
        <v>5.6271200174665803E-2</v>
      </c>
      <c r="DO16" s="76">
        <f t="shared" si="141"/>
        <v>0.12658227848101267</v>
      </c>
      <c r="DP16" s="76">
        <f t="shared" si="142"/>
        <v>0.14627976793277433</v>
      </c>
      <c r="DQ16" s="76">
        <f t="shared" si="31"/>
        <v>7.9333865234726311E-2</v>
      </c>
      <c r="DR16" s="76">
        <f t="shared" si="32"/>
        <v>8.1147583214054991E-2</v>
      </c>
      <c r="DS16" s="76">
        <f t="shared" si="33"/>
        <v>0.24201570036520167</v>
      </c>
      <c r="DT16" s="76">
        <f t="shared" si="34"/>
        <v>0.36193015906106629</v>
      </c>
      <c r="DU16" s="76">
        <f t="shared" si="35"/>
        <v>0.27390656499254973</v>
      </c>
      <c r="DV16" s="76">
        <f t="shared" si="36"/>
        <v>0.21302819580334451</v>
      </c>
      <c r="DW16" s="76">
        <f t="shared" si="37"/>
        <v>0.25378885613132729</v>
      </c>
      <c r="DX16" s="76">
        <f t="shared" si="38"/>
        <v>0.21554147767740001</v>
      </c>
      <c r="DY16" s="76">
        <f t="shared" si="39"/>
        <v>0.12658227848101267</v>
      </c>
      <c r="DZ16" s="76">
        <f t="shared" si="40"/>
        <v>0.14627976793277433</v>
      </c>
      <c r="EA16" s="76">
        <f t="shared" si="41"/>
        <v>7.0854363405615711E-2</v>
      </c>
      <c r="EB16" s="76">
        <f t="shared" si="42"/>
        <v>5.6271200174665803E-2</v>
      </c>
      <c r="EC16" s="76">
        <f t="shared" si="43"/>
        <v>4.9868303676848698E-2</v>
      </c>
      <c r="ED16" s="76">
        <f t="shared" si="44"/>
        <v>8.5037217711258467E-2</v>
      </c>
      <c r="EE16" s="76">
        <f t="shared" si="45"/>
        <v>2.3365038717329471E-2</v>
      </c>
      <c r="EF16" s="76">
        <f t="shared" si="46"/>
        <v>4.9507631137205757E-2</v>
      </c>
      <c r="EG16" s="85">
        <f>+'Cas_-14'!B15</f>
        <v>86</v>
      </c>
      <c r="EH16" s="62">
        <f>+'Cas_-14'!C15</f>
        <v>65</v>
      </c>
      <c r="EI16" s="62">
        <f>+'Cas_-14'!D15</f>
        <v>1400</v>
      </c>
      <c r="EJ16" s="62">
        <f>+'Cas_-14'!E15</f>
        <v>1556</v>
      </c>
      <c r="EK16" s="62">
        <f>+'Cas_-14'!F15</f>
        <v>4151</v>
      </c>
      <c r="EL16" s="62">
        <f>+'Cas_-14'!G15</f>
        <v>4185</v>
      </c>
      <c r="EM16" s="62">
        <f>+'Cas_-14'!H15</f>
        <v>3973</v>
      </c>
      <c r="EN16" s="62">
        <f>+'Cas_-14'!I15</f>
        <v>3880</v>
      </c>
      <c r="EO16" s="62">
        <f>+'Cas_-14'!J15</f>
        <v>2965</v>
      </c>
      <c r="EP16" s="62">
        <f>+'Cas_-14'!K15</f>
        <v>3133</v>
      </c>
      <c r="EQ16" s="62">
        <f>+'Cas_-14'!L15</f>
        <v>2203</v>
      </c>
      <c r="ER16" s="62">
        <f>+'Cas_-14'!M15</f>
        <v>2350</v>
      </c>
      <c r="ES16" s="62">
        <f>+'Cas_-14'!N15</f>
        <v>1340</v>
      </c>
      <c r="ET16" s="62">
        <f>+'Cas_-14'!O15</f>
        <v>1324</v>
      </c>
      <c r="EU16" s="62">
        <f>+'Cas_-14'!P15</f>
        <v>612</v>
      </c>
      <c r="EV16" s="62">
        <f>+'Cas_-14'!Q15</f>
        <v>461</v>
      </c>
      <c r="EW16" s="62">
        <f>+'Cas_-14'!R15</f>
        <v>191</v>
      </c>
      <c r="EX16" s="62">
        <f>+'Cas_-14'!S15</f>
        <v>283</v>
      </c>
      <c r="EY16" s="62">
        <f>+'Cas_-14'!T15</f>
        <v>21</v>
      </c>
      <c r="EZ16" s="86">
        <f>+'Cas_-14'!U15</f>
        <v>56</v>
      </c>
      <c r="FA16" s="201">
        <f t="shared" si="47"/>
        <v>8.2905949947942781E-4</v>
      </c>
      <c r="FB16" s="90">
        <f t="shared" si="48"/>
        <v>6.6568350333865876E-4</v>
      </c>
      <c r="FC16" s="90">
        <f t="shared" si="49"/>
        <v>1.4707736269277641E-2</v>
      </c>
      <c r="FD16" s="90">
        <f t="shared" si="50"/>
        <v>1.7306580059616498E-2</v>
      </c>
      <c r="FE16" s="90">
        <f t="shared" si="51"/>
        <v>4.1226772075838983E-2</v>
      </c>
      <c r="FF16" s="90">
        <f t="shared" si="52"/>
        <v>4.2131862157835924E-2</v>
      </c>
      <c r="FG16" s="90">
        <f t="shared" si="53"/>
        <v>5.4486608061220292E-2</v>
      </c>
      <c r="FH16" s="90">
        <f t="shared" si="54"/>
        <v>5.0554404617649741E-2</v>
      </c>
      <c r="FI16" s="90">
        <f t="shared" si="55"/>
        <v>4.8727977912174598E-2</v>
      </c>
      <c r="FJ16" s="90">
        <f t="shared" si="56"/>
        <v>4.7672666960848459E-2</v>
      </c>
      <c r="FK16" s="90">
        <f t="shared" si="57"/>
        <v>4.4261833962870693E-2</v>
      </c>
      <c r="FL16" s="90">
        <f t="shared" si="58"/>
        <v>4.4045432394946959E-2</v>
      </c>
      <c r="FM16" s="90">
        <f t="shared" si="59"/>
        <v>3.3924050632911394E-2</v>
      </c>
      <c r="FN16" s="90">
        <f t="shared" si="60"/>
        <v>3.0789265615552765E-2</v>
      </c>
      <c r="FO16" s="90">
        <f t="shared" si="61"/>
        <v>2.7889172438935472E-2</v>
      </c>
      <c r="FP16" s="90">
        <f t="shared" si="62"/>
        <v>1.7380485597949028E-2</v>
      </c>
      <c r="FQ16" s="90">
        <f t="shared" si="63"/>
        <v>2.653883562595526E-2</v>
      </c>
      <c r="FR16" s="90">
        <f t="shared" si="64"/>
        <v>2.269628679124228E-2</v>
      </c>
      <c r="FS16" s="90">
        <f t="shared" si="65"/>
        <v>1.6921837228041903E-2</v>
      </c>
      <c r="FT16" s="99">
        <f t="shared" si="66"/>
        <v>1.8211382113821138E-2</v>
      </c>
      <c r="FU16" s="119">
        <f t="shared" si="143"/>
        <v>2.5405688734850185</v>
      </c>
      <c r="FV16" s="120">
        <f t="shared" si="144"/>
        <v>3.2376080551688409</v>
      </c>
      <c r="FW16" s="120">
        <f t="shared" si="145"/>
        <v>3.7313432835820897</v>
      </c>
      <c r="FX16" s="120">
        <f t="shared" si="176"/>
        <v>4.7509989279797296</v>
      </c>
      <c r="FY16" s="120">
        <f t="shared" si="146"/>
        <v>1.9243288096576461</v>
      </c>
      <c r="FZ16" s="120">
        <f t="shared" si="146"/>
        <v>1.9260383723381831</v>
      </c>
      <c r="GA16" s="120">
        <f t="shared" si="146"/>
        <v>4.4417464947217242</v>
      </c>
      <c r="GB16" s="120">
        <f t="shared" si="146"/>
        <v>7.1592210767468494</v>
      </c>
      <c r="GC16" s="120">
        <f t="shared" si="146"/>
        <v>5.6211354693648117</v>
      </c>
      <c r="GD16" s="120">
        <f t="shared" si="146"/>
        <v>4.4685604851579948</v>
      </c>
      <c r="GE16" s="120">
        <f t="shared" si="146"/>
        <v>5.7338079652148979</v>
      </c>
      <c r="GF16" s="120">
        <f t="shared" si="146"/>
        <v>4.8936170212765955</v>
      </c>
      <c r="GG16" s="120">
        <f t="shared" si="146"/>
        <v>3.7313432835820897</v>
      </c>
      <c r="GH16" s="120">
        <f t="shared" si="146"/>
        <v>4.7509989279797296</v>
      </c>
      <c r="GI16" s="120">
        <f t="shared" si="146"/>
        <v>2.5405688734850185</v>
      </c>
      <c r="GJ16" s="120">
        <f t="shared" si="146"/>
        <v>3.2376080551688409</v>
      </c>
      <c r="GK16" s="120">
        <f t="shared" si="147"/>
        <v>1.8790690134150789</v>
      </c>
      <c r="GL16" s="120">
        <f t="shared" si="148"/>
        <v>3.7467458220554128</v>
      </c>
      <c r="GM16" s="120">
        <f t="shared" si="149"/>
        <v>1.3807625261050416</v>
      </c>
      <c r="GN16" s="121">
        <f t="shared" si="150"/>
        <v>2.7184993883376376</v>
      </c>
      <c r="GO16" s="85">
        <f>+Cas_Hoy!B15</f>
        <v>98</v>
      </c>
      <c r="GP16" s="62">
        <f>+Cas_Hoy!C15</f>
        <v>90</v>
      </c>
      <c r="GQ16" s="62">
        <f>+Cas_Hoy!D15</f>
        <v>1600</v>
      </c>
      <c r="GR16" s="62">
        <f>+Cas_Hoy!E15</f>
        <v>1765</v>
      </c>
      <c r="GS16" s="62">
        <f>+Cas_Hoy!F15</f>
        <v>4519</v>
      </c>
      <c r="GT16" s="62">
        <f>+Cas_Hoy!G15</f>
        <v>4577</v>
      </c>
      <c r="GU16" s="62">
        <f>+Cas_Hoy!H15</f>
        <v>4290</v>
      </c>
      <c r="GV16" s="62">
        <f>+Cas_Hoy!I15</f>
        <v>4207</v>
      </c>
      <c r="GW16" s="62">
        <f>+Cas_Hoy!J15</f>
        <v>3206</v>
      </c>
      <c r="GX16" s="62">
        <f>+Cas_Hoy!K15</f>
        <v>3421</v>
      </c>
      <c r="GY16" s="62">
        <f>+Cas_Hoy!L15</f>
        <v>2415</v>
      </c>
      <c r="GZ16" s="62">
        <f>+Cas_Hoy!M15</f>
        <v>2550</v>
      </c>
      <c r="HA16" s="62">
        <f>+Cas_Hoy!N15</f>
        <v>1456</v>
      </c>
      <c r="HB16" s="62">
        <f>+Cas_Hoy!O15</f>
        <v>1424</v>
      </c>
      <c r="HC16" s="62">
        <f>+Cas_Hoy!P15</f>
        <v>665</v>
      </c>
      <c r="HD16" s="62">
        <f>+Cas_Hoy!Q15</f>
        <v>481</v>
      </c>
      <c r="HE16" s="62">
        <f>+Cas_Hoy!R15</f>
        <v>205</v>
      </c>
      <c r="HF16" s="62">
        <f>+Cas_Hoy!S15</f>
        <v>293</v>
      </c>
      <c r="HG16" s="62">
        <f>+Cas_Hoy!T15</f>
        <v>23</v>
      </c>
      <c r="HH16" s="590">
        <f>+Cas_Hoy!U15</f>
        <v>58</v>
      </c>
      <c r="HI16" s="543">
        <f t="shared" si="151"/>
        <v>7.6990443896624919E-2</v>
      </c>
      <c r="HJ16" s="112">
        <f t="shared" si="152"/>
        <v>5.8712466993523317E-2</v>
      </c>
      <c r="HK16" s="112">
        <f t="shared" si="153"/>
        <v>0.13754014736444362</v>
      </c>
      <c r="HL16" s="112">
        <f t="shared" si="154"/>
        <v>0.15732808877361831</v>
      </c>
      <c r="HM16" s="323">
        <f t="shared" si="68"/>
        <v>8.6367077088828764E-2</v>
      </c>
      <c r="HN16" s="323">
        <f t="shared" si="69"/>
        <v>8.874850379228906E-2</v>
      </c>
      <c r="HO16" s="323">
        <f t="shared" si="70"/>
        <v>0.26132578770871262</v>
      </c>
      <c r="HP16" s="323">
        <f t="shared" si="71"/>
        <v>0.3924330358685324</v>
      </c>
      <c r="HQ16" s="323">
        <f t="shared" si="72"/>
        <v>0.29617013401892561</v>
      </c>
      <c r="HR16" s="323">
        <f t="shared" si="73"/>
        <v>0.23261074300773749</v>
      </c>
      <c r="HS16" s="323">
        <f t="shared" si="74"/>
        <v>0.27821156947669329</v>
      </c>
      <c r="HT16" s="323">
        <f t="shared" si="75"/>
        <v>0.23388543322441277</v>
      </c>
      <c r="HU16" s="323">
        <f t="shared" si="76"/>
        <v>0.13754014736444362</v>
      </c>
      <c r="HV16" s="323">
        <f t="shared" si="77"/>
        <v>0.15732808877361831</v>
      </c>
      <c r="HW16" s="323">
        <f t="shared" si="78"/>
        <v>7.6990443896624919E-2</v>
      </c>
      <c r="HX16" s="323">
        <f t="shared" si="79"/>
        <v>5.8712466993523317E-2</v>
      </c>
      <c r="HY16" s="323">
        <f t="shared" si="80"/>
        <v>5.352357200918316E-2</v>
      </c>
      <c r="HZ16" s="323">
        <f t="shared" si="81"/>
        <v>8.8042066393635099E-2</v>
      </c>
      <c r="IA16" s="323">
        <f t="shared" si="82"/>
        <v>2.5590280499932276E-2</v>
      </c>
      <c r="IB16" s="327">
        <f t="shared" si="83"/>
        <v>5.1275760820677391E-2</v>
      </c>
      <c r="IC16" s="331">
        <f>+CyF_Tot!B15</f>
        <v>0</v>
      </c>
      <c r="ID16" s="149">
        <f>+CyF_Tot!C15</f>
        <v>34391</v>
      </c>
      <c r="IE16" s="149">
        <f>+CyF_Tot!D15</f>
        <v>36156</v>
      </c>
      <c r="IF16" s="149">
        <f>+CyF_Tot!E15</f>
        <v>37499</v>
      </c>
      <c r="IG16" s="149">
        <f>+CyF_Tot!F15</f>
        <v>0</v>
      </c>
      <c r="IH16" s="149">
        <f>+CyF_Tot!G15</f>
        <v>477</v>
      </c>
      <c r="II16" s="149">
        <f>+CyF_Tot!H15</f>
        <v>494</v>
      </c>
      <c r="IJ16" s="149">
        <f>+CyF_Tot!I15</f>
        <v>495</v>
      </c>
      <c r="IK16" s="204">
        <f t="shared" si="84"/>
        <v>9.255166617445916E-2</v>
      </c>
      <c r="IL16" s="198">
        <f t="shared" si="85"/>
        <v>8.7119836616848134E-2</v>
      </c>
      <c r="IM16" s="198">
        <f t="shared" si="86"/>
        <v>8.4928546637627916E-2</v>
      </c>
      <c r="IN16" s="198">
        <f t="shared" si="87"/>
        <v>8.0217630069923204E-2</v>
      </c>
      <c r="IO16" s="198">
        <f t="shared" si="88"/>
        <v>8.9834859176606732E-2</v>
      </c>
      <c r="IP16" s="198">
        <f t="shared" si="89"/>
        <v>8.8625010148991656E-2</v>
      </c>
      <c r="IQ16" s="198">
        <f t="shared" si="90"/>
        <v>6.5057936243811343E-2</v>
      </c>
      <c r="IR16" s="198">
        <f t="shared" si="91"/>
        <v>6.8476919631584907E-2</v>
      </c>
      <c r="IS16" s="198">
        <f t="shared" si="92"/>
        <v>5.4289744566609059E-2</v>
      </c>
      <c r="IT16" s="198">
        <f t="shared" si="93"/>
        <v>5.8635743544126033E-2</v>
      </c>
      <c r="IU16" s="198">
        <f t="shared" si="94"/>
        <v>4.4407526402992142E-2</v>
      </c>
      <c r="IV16" s="198">
        <f t="shared" si="95"/>
        <v>4.7603455029037268E-2</v>
      </c>
      <c r="IW16" s="198">
        <f t="shared" si="96"/>
        <v>3.5242652353093901E-2</v>
      </c>
      <c r="IX16" s="198">
        <f t="shared" si="97"/>
        <v>3.8367203455385926E-2</v>
      </c>
      <c r="IY16" s="198">
        <f t="shared" si="98"/>
        <v>1.9578854765475762E-2</v>
      </c>
      <c r="IZ16" s="198">
        <f t="shared" si="99"/>
        <v>2.3665218000340826E-2</v>
      </c>
      <c r="JA16" s="198">
        <f t="shared" si="100"/>
        <v>6.4213004806384002E-3</v>
      </c>
      <c r="JB16" s="198">
        <f t="shared" si="101"/>
        <v>1.1125079295967795E-2</v>
      </c>
      <c r="JC16" s="198">
        <f t="shared" si="102"/>
        <v>1.1072438372199882E-3</v>
      </c>
      <c r="JD16" s="99">
        <f t="shared" si="103"/>
        <v>2.743573569259842E-3</v>
      </c>
      <c r="JE16" s="543"/>
      <c r="JF16" s="112"/>
      <c r="JG16" s="112"/>
      <c r="JH16" s="112"/>
      <c r="JI16" s="112"/>
      <c r="JJ16" s="112"/>
      <c r="JK16" s="112"/>
      <c r="JL16" s="112"/>
      <c r="JM16" s="112"/>
      <c r="JN16" s="112"/>
      <c r="JO16" s="112"/>
      <c r="JP16" s="112"/>
      <c r="JQ16" s="112"/>
      <c r="JR16" s="112"/>
      <c r="JS16" s="112"/>
      <c r="JT16" s="112"/>
      <c r="JU16" s="112"/>
      <c r="JV16" s="112"/>
      <c r="JW16" s="112"/>
      <c r="JX16" s="416"/>
      <c r="JZ16" s="701">
        <f t="shared" si="177"/>
        <v>0</v>
      </c>
      <c r="KA16" s="291">
        <f t="shared" si="155"/>
        <v>0</v>
      </c>
      <c r="KB16" s="291">
        <f t="shared" si="156"/>
        <v>0</v>
      </c>
      <c r="KC16" s="291">
        <f t="shared" si="157"/>
        <v>0</v>
      </c>
      <c r="KD16" s="291">
        <f t="shared" si="158"/>
        <v>35.535183290792254</v>
      </c>
      <c r="KE16" s="291">
        <f t="shared" si="159"/>
        <v>35.296876101116474</v>
      </c>
      <c r="KF16" s="291">
        <f t="shared" si="160"/>
        <v>265.1538050111771</v>
      </c>
      <c r="KG16" s="291">
        <f t="shared" si="161"/>
        <v>212.39970553362258</v>
      </c>
      <c r="KH16" s="291">
        <f t="shared" si="162"/>
        <v>695.70536418616882</v>
      </c>
      <c r="KI16" s="291">
        <f t="shared" si="163"/>
        <v>311.17816765319009</v>
      </c>
      <c r="KJ16" s="291">
        <f t="shared" si="164"/>
        <v>2038.2216507273167</v>
      </c>
      <c r="KK16" s="291">
        <f t="shared" si="165"/>
        <v>977.88193949844435</v>
      </c>
      <c r="KL16" s="291">
        <f t="shared" si="166"/>
        <v>3390.5759240506336</v>
      </c>
      <c r="KM16" s="291">
        <f t="shared" si="167"/>
        <v>1729.6230640435328</v>
      </c>
      <c r="KN16" s="291">
        <f t="shared" si="168"/>
        <v>4285.7494075829381</v>
      </c>
      <c r="KO16" s="291">
        <f t="shared" si="169"/>
        <v>2010.9033328306439</v>
      </c>
      <c r="KP16" s="291">
        <f t="shared" si="170"/>
        <v>2526.6719466444351</v>
      </c>
      <c r="KQ16" s="291">
        <f t="shared" si="171"/>
        <v>3054.7472932873525</v>
      </c>
      <c r="KR16" s="291">
        <f t="shared" si="172"/>
        <v>389.1377921031426</v>
      </c>
      <c r="KS16" s="702">
        <f t="shared" si="173"/>
        <v>899.17398373983735</v>
      </c>
      <c r="KT16" s="705">
        <f>(SUM(JZ16:KS16)/SUM(JZ$4:KS15))*100000</f>
        <v>49.612422089751753</v>
      </c>
      <c r="KU16" s="616">
        <f t="shared" si="106"/>
        <v>0</v>
      </c>
      <c r="KV16" s="291">
        <f t="shared" si="107"/>
        <v>0</v>
      </c>
      <c r="KW16" s="291">
        <f t="shared" si="108"/>
        <v>0</v>
      </c>
      <c r="KX16" s="291">
        <f t="shared" si="109"/>
        <v>0</v>
      </c>
      <c r="KY16" s="291">
        <f t="shared" si="110"/>
        <v>9.9317687486964559</v>
      </c>
      <c r="KZ16" s="291">
        <f t="shared" si="111"/>
        <v>10.067350575349085</v>
      </c>
      <c r="LA16" s="291">
        <f t="shared" si="112"/>
        <v>82.285338124168575</v>
      </c>
      <c r="LB16" s="291">
        <f t="shared" si="113"/>
        <v>65.147428630991939</v>
      </c>
      <c r="LC16" s="291">
        <f t="shared" si="114"/>
        <v>246.51590849329477</v>
      </c>
      <c r="LD16" s="291">
        <f t="shared" si="115"/>
        <v>106.51409790167227</v>
      </c>
      <c r="LE16" s="291">
        <f t="shared" si="116"/>
        <v>964.39765329904367</v>
      </c>
      <c r="LF16" s="291">
        <f t="shared" si="117"/>
        <v>431.08295535479999</v>
      </c>
      <c r="LG16" s="291">
        <f t="shared" si="118"/>
        <v>2050.6329113924053</v>
      </c>
      <c r="LH16" s="291">
        <f t="shared" si="119"/>
        <v>906.9345611832008</v>
      </c>
      <c r="LI16" s="291">
        <f t="shared" si="120"/>
        <v>4329.2016040831204</v>
      </c>
      <c r="LJ16" s="291">
        <f t="shared" si="121"/>
        <v>1508.0681646810435</v>
      </c>
      <c r="LK16" s="291">
        <f t="shared" si="122"/>
        <v>7086.2859524801997</v>
      </c>
      <c r="LL16" s="291">
        <f t="shared" si="123"/>
        <v>4651.5358088058383</v>
      </c>
      <c r="LM16" s="291">
        <f t="shared" si="124"/>
        <v>6446.4141821112007</v>
      </c>
      <c r="LN16" s="617">
        <f t="shared" si="125"/>
        <v>5203.252032520325</v>
      </c>
      <c r="LO16" s="614">
        <f t="shared" si="126"/>
        <v>3.3377057278367994</v>
      </c>
      <c r="LP16" s="291">
        <f t="shared" si="127"/>
        <v>3.4857415740911799</v>
      </c>
      <c r="LQ16" s="291">
        <f t="shared" si="128"/>
        <v>375.94599454061034</v>
      </c>
      <c r="LR16" s="291">
        <f t="shared" si="129"/>
        <v>178.73374799562868</v>
      </c>
      <c r="LS16" s="291">
        <f t="shared" si="130"/>
        <v>3362.8115966915657</v>
      </c>
      <c r="LT16" s="617">
        <f t="shared" si="131"/>
        <v>1798.5188668155636</v>
      </c>
      <c r="LU16" s="614">
        <f t="shared" si="132"/>
        <v>3.4101178195706661</v>
      </c>
      <c r="LV16" s="291">
        <f t="shared" si="133"/>
        <v>274.14665264301095</v>
      </c>
      <c r="LW16" s="617">
        <f t="shared" si="134"/>
        <v>2504.0012390933966</v>
      </c>
      <c r="LY16" s="734"/>
      <c r="LZ16" s="738"/>
      <c r="MA16" s="721"/>
      <c r="MB16" s="743"/>
      <c r="MC16" s="472"/>
    </row>
    <row r="17" spans="1:341" ht="14.4">
      <c r="A17" s="501" t="s">
        <v>29</v>
      </c>
      <c r="B17" s="532">
        <v>1385961</v>
      </c>
      <c r="C17" s="522">
        <f t="shared" si="238"/>
        <v>62937</v>
      </c>
      <c r="D17" s="505">
        <f t="shared" si="239"/>
        <v>1066</v>
      </c>
      <c r="E17" s="492">
        <f t="shared" si="0"/>
        <v>6.1517592609710821E-3</v>
      </c>
      <c r="F17" s="206">
        <f t="shared" si="1"/>
        <v>4.0752228958823515E-2</v>
      </c>
      <c r="G17" s="26">
        <f t="shared" si="178"/>
        <v>3.0680009915905591</v>
      </c>
      <c r="H17" s="25">
        <f t="shared" si="2"/>
        <v>0.12502787885519603</v>
      </c>
      <c r="I17" s="32">
        <f t="shared" si="3"/>
        <v>0.13931905616949902</v>
      </c>
      <c r="J17" s="343">
        <f t="shared" si="4"/>
        <v>0.20899734986783827</v>
      </c>
      <c r="K17" s="344">
        <f t="shared" si="5"/>
        <v>3.6801491124810798E-3</v>
      </c>
      <c r="L17" s="345">
        <f t="shared" si="6"/>
        <v>5.1284888019011525</v>
      </c>
      <c r="M17" s="346">
        <f t="shared" si="7"/>
        <v>0.2327348545048345</v>
      </c>
      <c r="N17" s="826"/>
      <c r="O17" s="161"/>
      <c r="P17" s="161"/>
      <c r="Q17" s="161"/>
      <c r="R17" s="161"/>
      <c r="S17" s="162">
        <f t="shared" si="8"/>
        <v>62937</v>
      </c>
      <c r="T17" s="163">
        <f t="shared" si="9"/>
        <v>4541.0368690028072</v>
      </c>
      <c r="U17" s="162">
        <f t="shared" si="10"/>
        <v>3040</v>
      </c>
      <c r="V17" s="164">
        <f t="shared" si="11"/>
        <v>5.0753794013055749E-2</v>
      </c>
      <c r="W17" s="163">
        <f t="shared" si="12"/>
        <v>219.34239130826913</v>
      </c>
      <c r="X17" s="162">
        <f t="shared" si="135"/>
        <v>6456</v>
      </c>
      <c r="Y17" s="164">
        <f t="shared" si="13"/>
        <v>0.11430392521378871</v>
      </c>
      <c r="Z17" s="163">
        <f t="shared" si="136"/>
        <v>465.81397312045578</v>
      </c>
      <c r="AA17" s="162">
        <f t="shared" si="14"/>
        <v>1066</v>
      </c>
      <c r="AB17" s="163">
        <f t="shared" si="15"/>
        <v>769.14141162702265</v>
      </c>
      <c r="AC17" s="165">
        <f t="shared" si="137"/>
        <v>1.693757249312805E-2</v>
      </c>
      <c r="AD17" s="162">
        <f t="shared" si="16"/>
        <v>20</v>
      </c>
      <c r="AE17" s="164">
        <f t="shared" si="17"/>
        <v>1.9120458891013385E-2</v>
      </c>
      <c r="AF17" s="163">
        <f t="shared" si="18"/>
        <v>14.430420480807181</v>
      </c>
      <c r="AG17" s="162">
        <f t="shared" si="19"/>
        <v>47</v>
      </c>
      <c r="AH17" s="164">
        <f t="shared" si="20"/>
        <v>4.6123650637880272E-2</v>
      </c>
      <c r="AI17" s="163">
        <f t="shared" si="21"/>
        <v>33.911488129896874</v>
      </c>
      <c r="AJ17" s="830"/>
      <c r="AK17" s="81">
        <v>114833</v>
      </c>
      <c r="AL17" s="39">
        <v>108299</v>
      </c>
      <c r="AM17" s="39">
        <v>112134</v>
      </c>
      <c r="AN17" s="39">
        <v>106450</v>
      </c>
      <c r="AO17" s="39">
        <v>111899</v>
      </c>
      <c r="AP17" s="39">
        <v>108791</v>
      </c>
      <c r="AQ17" s="39">
        <v>94852</v>
      </c>
      <c r="AR17" s="39">
        <v>96277</v>
      </c>
      <c r="AS17" s="39">
        <v>85539</v>
      </c>
      <c r="AT17" s="39">
        <v>87795</v>
      </c>
      <c r="AU17" s="39">
        <v>66030</v>
      </c>
      <c r="AV17" s="39">
        <v>69897</v>
      </c>
      <c r="AW17" s="39">
        <v>51553</v>
      </c>
      <c r="AX17" s="39">
        <v>59228</v>
      </c>
      <c r="AY17" s="39">
        <v>31642</v>
      </c>
      <c r="AZ17" s="39">
        <v>42129</v>
      </c>
      <c r="BA17" s="39">
        <v>10824</v>
      </c>
      <c r="BB17" s="39">
        <v>21018</v>
      </c>
      <c r="BC17" s="39">
        <v>1516</v>
      </c>
      <c r="BD17" s="46">
        <v>5255</v>
      </c>
      <c r="BE17" s="258">
        <v>2.0000000000000002E-5</v>
      </c>
      <c r="BF17" s="43">
        <v>2.0000000000000002E-5</v>
      </c>
      <c r="BG17" s="53">
        <v>5.0000000000000002E-5</v>
      </c>
      <c r="BH17" s="53">
        <v>4.0000000000000003E-5</v>
      </c>
      <c r="BI17" s="53">
        <v>1.2518952302791728E-4</v>
      </c>
      <c r="BJ17" s="53">
        <v>1.2406223545552731E-4</v>
      </c>
      <c r="BK17" s="53">
        <v>3.4000000000000002E-4</v>
      </c>
      <c r="BL17" s="53">
        <v>1.8000000000000001E-4</v>
      </c>
      <c r="BM17" s="53">
        <v>8.9999999999999998E-4</v>
      </c>
      <c r="BN17" s="53">
        <v>5.0000000000000001E-4</v>
      </c>
      <c r="BO17" s="53">
        <v>3.8E-3</v>
      </c>
      <c r="BP17" s="53">
        <v>2E-3</v>
      </c>
      <c r="BQ17" s="53">
        <v>1.6199999999999999E-2</v>
      </c>
      <c r="BR17" s="53">
        <v>6.1999999999999998E-3</v>
      </c>
      <c r="BS17" s="53">
        <v>6.1100000000000002E-2</v>
      </c>
      <c r="BT17" s="53">
        <v>2.6800000000000001E-2</v>
      </c>
      <c r="BU17" s="53">
        <v>0.1421</v>
      </c>
      <c r="BV17" s="53">
        <v>5.4699999999999999E-2</v>
      </c>
      <c r="BW17" s="53">
        <v>0.27589999999999998</v>
      </c>
      <c r="BX17" s="773">
        <v>0.1051</v>
      </c>
      <c r="BY17" s="53">
        <f t="shared" si="22"/>
        <v>2.0000000000000002E-5</v>
      </c>
      <c r="BZ17" s="53">
        <f t="shared" si="23"/>
        <v>4.5000000000000003E-5</v>
      </c>
      <c r="CA17" s="53">
        <f t="shared" si="24"/>
        <v>1.246258792417223E-4</v>
      </c>
      <c r="CB17" s="53">
        <f t="shared" si="25"/>
        <v>2.6000000000000003E-4</v>
      </c>
      <c r="CC17" s="53">
        <f t="shared" si="26"/>
        <v>6.9999999999999999E-4</v>
      </c>
      <c r="CD17" s="53">
        <f t="shared" si="27"/>
        <v>2.8999999999999998E-3</v>
      </c>
      <c r="CE17" s="53">
        <f t="shared" si="28"/>
        <v>1.12E-2</v>
      </c>
      <c r="CF17" s="53">
        <f t="shared" si="29"/>
        <v>4.3950000000000003E-2</v>
      </c>
      <c r="CG17" s="53">
        <f t="shared" si="30"/>
        <v>9.8400000000000001E-2</v>
      </c>
      <c r="CH17" s="773">
        <f t="shared" si="138"/>
        <v>0.1905</v>
      </c>
      <c r="CI17" s="64">
        <f>+Fall_Hoy!B17</f>
        <v>0</v>
      </c>
      <c r="CJ17" s="61">
        <f>+Fall_Hoy!C17</f>
        <v>0</v>
      </c>
      <c r="CK17" s="61">
        <f>+Fall_Hoy!D17</f>
        <v>1</v>
      </c>
      <c r="CL17" s="61">
        <f>+Fall_Hoy!E17</f>
        <v>0</v>
      </c>
      <c r="CM17" s="61">
        <f>+Fall_Hoy!F17</f>
        <v>2</v>
      </c>
      <c r="CN17" s="61">
        <f>+Fall_Hoy!G17</f>
        <v>2</v>
      </c>
      <c r="CO17" s="61">
        <f>+Fall_Hoy!H17</f>
        <v>7</v>
      </c>
      <c r="CP17" s="61">
        <f>+Fall_Hoy!I17</f>
        <v>8</v>
      </c>
      <c r="CQ17" s="61">
        <f>+Fall_Hoy!J17</f>
        <v>29</v>
      </c>
      <c r="CR17" s="61">
        <f>+Fall_Hoy!K17</f>
        <v>12</v>
      </c>
      <c r="CS17" s="61">
        <f>+Fall_Hoy!L17</f>
        <v>73</v>
      </c>
      <c r="CT17" s="61">
        <f>+Fall_Hoy!M17</f>
        <v>29</v>
      </c>
      <c r="CU17" s="61">
        <f>+Fall_Hoy!N17</f>
        <v>176</v>
      </c>
      <c r="CV17" s="61">
        <f>+Fall_Hoy!O17</f>
        <v>69</v>
      </c>
      <c r="CW17" s="61">
        <f>+Fall_Hoy!P17</f>
        <v>193</v>
      </c>
      <c r="CX17" s="61">
        <f>+Fall_Hoy!Q17</f>
        <v>142</v>
      </c>
      <c r="CY17" s="61">
        <f>+Fall_Hoy!R17</f>
        <v>119</v>
      </c>
      <c r="CZ17" s="61">
        <f>+Fall_Hoy!S17</f>
        <v>115</v>
      </c>
      <c r="DA17" s="61">
        <f>+Fall_Hoy!T17</f>
        <v>23</v>
      </c>
      <c r="DB17" s="253">
        <f>+Fall_Hoy!U17</f>
        <v>43</v>
      </c>
      <c r="DC17" s="61">
        <f>+Fall_Hoy!W17</f>
        <v>0</v>
      </c>
      <c r="DD17" s="61">
        <f>+Fall_Hoy!X17</f>
        <v>0</v>
      </c>
      <c r="DE17" s="61">
        <f>+Fall_Hoy!Y17</f>
        <v>0</v>
      </c>
      <c r="DF17" s="61">
        <f>+Fall_Hoy!Z17</f>
        <v>0</v>
      </c>
      <c r="DG17" s="61">
        <f>+Fall_Hoy!AA17</f>
        <v>0</v>
      </c>
      <c r="DH17" s="61">
        <f>+Fall_Hoy!AB17</f>
        <v>0</v>
      </c>
      <c r="DI17" s="61">
        <f>+Fall_Hoy!AC17</f>
        <v>4</v>
      </c>
      <c r="DJ17" s="61">
        <f>+Fall_Hoy!AD17</f>
        <v>3</v>
      </c>
      <c r="DK17" s="61">
        <f>+Fall_Hoy!AE17</f>
        <v>10</v>
      </c>
      <c r="DL17" s="270">
        <f>+Fall_Hoy!AF17</f>
        <v>6</v>
      </c>
      <c r="DM17" s="75">
        <f t="shared" si="139"/>
        <v>9.9827954537625371E-2</v>
      </c>
      <c r="DN17" s="76">
        <f t="shared" si="140"/>
        <v>0.12576865016227698</v>
      </c>
      <c r="DO17" s="76">
        <f t="shared" si="141"/>
        <v>0.21073841543390681</v>
      </c>
      <c r="DP17" s="76">
        <f t="shared" si="142"/>
        <v>0.18790153741582558</v>
      </c>
      <c r="DQ17" s="76">
        <f t="shared" si="31"/>
        <v>0.14276962062018225</v>
      </c>
      <c r="DR17" s="76">
        <f t="shared" si="32"/>
        <v>0.14818267298278895</v>
      </c>
      <c r="DS17" s="76">
        <f t="shared" si="33"/>
        <v>0.21705641730398562</v>
      </c>
      <c r="DT17" s="76">
        <f t="shared" si="34"/>
        <v>0.46163096528188918</v>
      </c>
      <c r="DU17" s="76">
        <f t="shared" si="35"/>
        <v>0.37669626979766213</v>
      </c>
      <c r="DV17" s="76">
        <f t="shared" si="36"/>
        <v>0.27336408679309754</v>
      </c>
      <c r="DW17" s="76">
        <f t="shared" si="37"/>
        <v>0.29093633675283165</v>
      </c>
      <c r="DX17" s="76">
        <f t="shared" si="38"/>
        <v>0.20744810220753393</v>
      </c>
      <c r="DY17" s="76">
        <f t="shared" si="39"/>
        <v>0.21073841543390681</v>
      </c>
      <c r="DZ17" s="76">
        <f t="shared" si="40"/>
        <v>0.18790153741582558</v>
      </c>
      <c r="EA17" s="76">
        <f t="shared" si="41"/>
        <v>9.9827954537625371E-2</v>
      </c>
      <c r="EB17" s="76">
        <f t="shared" si="42"/>
        <v>0.12576865016227698</v>
      </c>
      <c r="EC17" s="76">
        <f t="shared" si="43"/>
        <v>7.7368664416603866E-2</v>
      </c>
      <c r="ED17" s="76">
        <f t="shared" si="44"/>
        <v>0.10002743361092251</v>
      </c>
      <c r="EE17" s="76">
        <f t="shared" si="45"/>
        <v>5.498914084010019E-2</v>
      </c>
      <c r="EF17" s="76">
        <f t="shared" si="46"/>
        <v>7.7856167068470886E-2</v>
      </c>
      <c r="EG17" s="85">
        <f>+'Cas_-14'!B16</f>
        <v>654</v>
      </c>
      <c r="EH17" s="62">
        <f>+'Cas_-14'!C16</f>
        <v>686</v>
      </c>
      <c r="EI17" s="62">
        <f>+'Cas_-14'!D16</f>
        <v>1685</v>
      </c>
      <c r="EJ17" s="62">
        <f>+'Cas_-14'!E16</f>
        <v>2139</v>
      </c>
      <c r="EK17" s="62">
        <f>+'Cas_-14'!F16</f>
        <v>5517</v>
      </c>
      <c r="EL17" s="62">
        <f>+'Cas_-14'!G16</f>
        <v>5845</v>
      </c>
      <c r="EM17" s="62">
        <f>+'Cas_-14'!H16</f>
        <v>6329</v>
      </c>
      <c r="EN17" s="62">
        <f>+'Cas_-14'!I16</f>
        <v>6504</v>
      </c>
      <c r="EO17" s="62">
        <f>+'Cas_-14'!J16</f>
        <v>5268</v>
      </c>
      <c r="EP17" s="62">
        <f>+'Cas_-14'!K16</f>
        <v>5627</v>
      </c>
      <c r="EQ17" s="62">
        <f>+'Cas_-14'!L16</f>
        <v>3676</v>
      </c>
      <c r="ER17" s="62">
        <f>+'Cas_-14'!M16</f>
        <v>3819</v>
      </c>
      <c r="ES17" s="62">
        <f>+'Cas_-14'!N16</f>
        <v>2289</v>
      </c>
      <c r="ET17" s="62">
        <f>+'Cas_-14'!O16</f>
        <v>2383</v>
      </c>
      <c r="EU17" s="62">
        <f>+'Cas_-14'!P16</f>
        <v>1241</v>
      </c>
      <c r="EV17" s="62">
        <f>+'Cas_-14'!Q16</f>
        <v>1317</v>
      </c>
      <c r="EW17" s="62">
        <f>+'Cas_-14'!R16</f>
        <v>401</v>
      </c>
      <c r="EX17" s="62">
        <f>+'Cas_-14'!S16</f>
        <v>552</v>
      </c>
      <c r="EY17" s="62">
        <f>+'Cas_-14'!T16</f>
        <v>60</v>
      </c>
      <c r="EZ17" s="86">
        <f>+'Cas_-14'!U16</f>
        <v>173</v>
      </c>
      <c r="FA17" s="201">
        <f t="shared" si="47"/>
        <v>5.6952269817909483E-3</v>
      </c>
      <c r="FB17" s="91">
        <f t="shared" si="48"/>
        <v>6.3343151829656783E-3</v>
      </c>
      <c r="FC17" s="91">
        <f t="shared" si="49"/>
        <v>1.5026664526370236E-2</v>
      </c>
      <c r="FD17" s="91">
        <f t="shared" si="50"/>
        <v>2.0093940817285109E-2</v>
      </c>
      <c r="FE17" s="91">
        <f t="shared" si="51"/>
        <v>4.9303389663893332E-2</v>
      </c>
      <c r="FF17" s="91">
        <f t="shared" si="52"/>
        <v>5.3726870788943941E-2</v>
      </c>
      <c r="FG17" s="91">
        <f t="shared" si="53"/>
        <v>6.672500316282208E-2</v>
      </c>
      <c r="FH17" s="91">
        <f t="shared" si="54"/>
        <v>6.755507545935166E-2</v>
      </c>
      <c r="FI17" s="91">
        <f t="shared" si="55"/>
        <v>6.1585943253954334E-2</v>
      </c>
      <c r="FJ17" s="91">
        <f t="shared" si="56"/>
        <v>6.4092488182698332E-2</v>
      </c>
      <c r="FK17" s="91">
        <f t="shared" si="57"/>
        <v>5.5671664394971981E-2</v>
      </c>
      <c r="FL17" s="91">
        <f t="shared" si="58"/>
        <v>5.4637538091763596E-2</v>
      </c>
      <c r="FM17" s="91">
        <f t="shared" si="59"/>
        <v>4.4400907803619577E-2</v>
      </c>
      <c r="FN17" s="91">
        <f t="shared" si="60"/>
        <v>4.0234348618896465E-2</v>
      </c>
      <c r="FO17" s="91">
        <f t="shared" si="61"/>
        <v>3.9220024018709311E-2</v>
      </c>
      <c r="FP17" s="91">
        <f t="shared" si="62"/>
        <v>3.1261126539913121E-2</v>
      </c>
      <c r="FQ17" s="91">
        <f t="shared" si="63"/>
        <v>3.7047302291204731E-2</v>
      </c>
      <c r="FR17" s="91">
        <f t="shared" si="64"/>
        <v>2.6263202968883813E-2</v>
      </c>
      <c r="FS17" s="91">
        <f t="shared" si="65"/>
        <v>3.9577836411609502E-2</v>
      </c>
      <c r="FT17" s="100">
        <f t="shared" si="66"/>
        <v>3.2921027592768791E-2</v>
      </c>
      <c r="FU17" s="119">
        <f t="shared" si="143"/>
        <v>2.5453312953098646</v>
      </c>
      <c r="FV17" s="120">
        <f t="shared" si="144"/>
        <v>4.0231643604301954</v>
      </c>
      <c r="FW17" s="120">
        <f t="shared" si="145"/>
        <v>4.7462636657335944</v>
      </c>
      <c r="FX17" s="120">
        <f t="shared" si="176"/>
        <v>4.670177195998539</v>
      </c>
      <c r="FY17" s="120">
        <f t="shared" si="146"/>
        <v>2.8957364106901893</v>
      </c>
      <c r="FZ17" s="120">
        <f t="shared" si="146"/>
        <v>2.758073768429528</v>
      </c>
      <c r="GA17" s="120">
        <f t="shared" si="146"/>
        <v>3.2529997304657363</v>
      </c>
      <c r="GB17" s="120">
        <f t="shared" si="146"/>
        <v>6.8334016673500075</v>
      </c>
      <c r="GC17" s="120">
        <f t="shared" si="146"/>
        <v>6.1165949548637473</v>
      </c>
      <c r="GD17" s="120">
        <f t="shared" si="146"/>
        <v>4.2651501688288604</v>
      </c>
      <c r="GE17" s="120">
        <f t="shared" si="146"/>
        <v>5.2259320772006186</v>
      </c>
      <c r="GF17" s="120">
        <f t="shared" si="146"/>
        <v>3.7968054464519505</v>
      </c>
      <c r="GG17" s="120">
        <f t="shared" si="146"/>
        <v>4.7462636657335944</v>
      </c>
      <c r="GH17" s="120">
        <f t="shared" si="146"/>
        <v>4.670177195998539</v>
      </c>
      <c r="GI17" s="120">
        <f t="shared" si="146"/>
        <v>2.5453312953098646</v>
      </c>
      <c r="GJ17" s="120">
        <f t="shared" si="146"/>
        <v>4.0231643604301954</v>
      </c>
      <c r="GK17" s="120">
        <f t="shared" si="147"/>
        <v>2.0883751213100257</v>
      </c>
      <c r="GL17" s="120">
        <f t="shared" si="148"/>
        <v>3.808653260207191</v>
      </c>
      <c r="GM17" s="120">
        <f t="shared" si="149"/>
        <v>1.389392291893198</v>
      </c>
      <c r="GN17" s="121">
        <f t="shared" si="150"/>
        <v>2.3649373291607776</v>
      </c>
      <c r="GO17" s="85">
        <f>+Cas_Hoy!B16</f>
        <v>727</v>
      </c>
      <c r="GP17" s="62">
        <f>+Cas_Hoy!C16</f>
        <v>758</v>
      </c>
      <c r="GQ17" s="62">
        <f>+Cas_Hoy!D16</f>
        <v>1916</v>
      </c>
      <c r="GR17" s="62">
        <f>+Cas_Hoy!E16</f>
        <v>2428</v>
      </c>
      <c r="GS17" s="62">
        <f>+Cas_Hoy!F16</f>
        <v>6084</v>
      </c>
      <c r="GT17" s="62">
        <f>+Cas_Hoy!G16</f>
        <v>6535</v>
      </c>
      <c r="GU17" s="62">
        <f>+Cas_Hoy!H16</f>
        <v>7050</v>
      </c>
      <c r="GV17" s="62">
        <f>+Cas_Hoy!I16</f>
        <v>7304</v>
      </c>
      <c r="GW17" s="62">
        <f>+Cas_Hoy!J16</f>
        <v>5913</v>
      </c>
      <c r="GX17" s="62">
        <f>+Cas_Hoy!K16</f>
        <v>6334</v>
      </c>
      <c r="GY17" s="62">
        <f>+Cas_Hoy!L16</f>
        <v>4068</v>
      </c>
      <c r="GZ17" s="62">
        <f>+Cas_Hoy!M16</f>
        <v>4259</v>
      </c>
      <c r="HA17" s="62">
        <f>+Cas_Hoy!N16</f>
        <v>2534</v>
      </c>
      <c r="HB17" s="62">
        <f>+Cas_Hoy!O16</f>
        <v>2639</v>
      </c>
      <c r="HC17" s="62">
        <f>+Cas_Hoy!P16</f>
        <v>1336</v>
      </c>
      <c r="HD17" s="62">
        <f>+Cas_Hoy!Q16</f>
        <v>1430</v>
      </c>
      <c r="HE17" s="62">
        <f>+Cas_Hoy!R16</f>
        <v>431</v>
      </c>
      <c r="HF17" s="62">
        <f>+Cas_Hoy!S16</f>
        <v>587</v>
      </c>
      <c r="HG17" s="62">
        <f>+Cas_Hoy!T16</f>
        <v>65</v>
      </c>
      <c r="HH17" s="590">
        <f>+Cas_Hoy!U16</f>
        <v>182</v>
      </c>
      <c r="HI17" s="543">
        <f t="shared" si="151"/>
        <v>0.10746990109771755</v>
      </c>
      <c r="HJ17" s="112">
        <f t="shared" si="152"/>
        <v>0.13655973404104488</v>
      </c>
      <c r="HK17" s="112">
        <f t="shared" si="153"/>
        <v>0.23329451494518122</v>
      </c>
      <c r="HL17" s="112">
        <f t="shared" si="154"/>
        <v>0.20808735091916231</v>
      </c>
      <c r="HM17" s="323">
        <f t="shared" si="68"/>
        <v>0.15744251800855336</v>
      </c>
      <c r="HN17" s="323">
        <f t="shared" si="69"/>
        <v>0.16567558048631748</v>
      </c>
      <c r="HO17" s="323">
        <f t="shared" si="70"/>
        <v>0.24178349533782567</v>
      </c>
      <c r="HP17" s="323">
        <f t="shared" si="71"/>
        <v>0.51841214182332696</v>
      </c>
      <c r="HQ17" s="323">
        <f t="shared" si="72"/>
        <v>0.42281796570113445</v>
      </c>
      <c r="HR17" s="323">
        <f t="shared" si="73"/>
        <v>0.30771070299404296</v>
      </c>
      <c r="HS17" s="323">
        <f t="shared" si="74"/>
        <v>0.32196110389295951</v>
      </c>
      <c r="HT17" s="323">
        <f t="shared" si="75"/>
        <v>0.23134890476613956</v>
      </c>
      <c r="HU17" s="323">
        <f t="shared" si="76"/>
        <v>0.23329451494518122</v>
      </c>
      <c r="HV17" s="323">
        <f t="shared" si="77"/>
        <v>0.20808735091916231</v>
      </c>
      <c r="HW17" s="323">
        <f t="shared" si="78"/>
        <v>0.10746990109771755</v>
      </c>
      <c r="HX17" s="323">
        <f t="shared" si="79"/>
        <v>0.13655973404104488</v>
      </c>
      <c r="HY17" s="323">
        <f t="shared" si="80"/>
        <v>8.3156843799392186E-2</v>
      </c>
      <c r="HZ17" s="323">
        <f t="shared" si="81"/>
        <v>0.10636975277103536</v>
      </c>
      <c r="IA17" s="323">
        <f t="shared" si="82"/>
        <v>5.9571569243441869E-2</v>
      </c>
      <c r="IB17" s="327">
        <f t="shared" si="83"/>
        <v>8.1906487898622551E-2</v>
      </c>
      <c r="IC17" s="331">
        <f>+CyF_Tot!B16</f>
        <v>0</v>
      </c>
      <c r="ID17" s="149">
        <f>+CyF_Tot!C16</f>
        <v>56481</v>
      </c>
      <c r="IE17" s="149">
        <f>+CyF_Tot!D16</f>
        <v>59897</v>
      </c>
      <c r="IF17" s="149">
        <f>+CyF_Tot!E16</f>
        <v>62937</v>
      </c>
      <c r="IG17" s="149">
        <f>+CyF_Tot!F16</f>
        <v>0</v>
      </c>
      <c r="IH17" s="149">
        <f>+CyF_Tot!G16</f>
        <v>1019</v>
      </c>
      <c r="II17" s="149">
        <f>+CyF_Tot!H16</f>
        <v>1046</v>
      </c>
      <c r="IJ17" s="149">
        <f>+CyF_Tot!I16</f>
        <v>1066</v>
      </c>
      <c r="IK17" s="204">
        <f t="shared" si="84"/>
        <v>8.2854423753626547E-2</v>
      </c>
      <c r="IL17" s="198">
        <f t="shared" si="85"/>
        <v>7.814000538254684E-2</v>
      </c>
      <c r="IM17" s="198">
        <f t="shared" si="86"/>
        <v>8.0907038509741611E-2</v>
      </c>
      <c r="IN17" s="198">
        <f t="shared" si="87"/>
        <v>7.6805913009096213E-2</v>
      </c>
      <c r="IO17" s="198">
        <f t="shared" si="88"/>
        <v>8.0737481069092135E-2</v>
      </c>
      <c r="IP17" s="198">
        <f t="shared" si="89"/>
        <v>7.8494993726374696E-2</v>
      </c>
      <c r="IQ17" s="198">
        <f t="shared" si="90"/>
        <v>6.8437712172276136E-2</v>
      </c>
      <c r="IR17" s="198">
        <f t="shared" si="91"/>
        <v>6.9465879631533639E-2</v>
      </c>
      <c r="IS17" s="198">
        <f t="shared" si="92"/>
        <v>6.171818687538827E-2</v>
      </c>
      <c r="IT17" s="198">
        <f t="shared" si="93"/>
        <v>6.3345938305623323E-2</v>
      </c>
      <c r="IU17" s="198">
        <f t="shared" si="94"/>
        <v>4.7642033217384902E-2</v>
      </c>
      <c r="IV17" s="198">
        <f t="shared" si="95"/>
        <v>5.0432155017348976E-2</v>
      </c>
      <c r="IW17" s="198">
        <f t="shared" si="96"/>
        <v>3.719657335235263E-2</v>
      </c>
      <c r="IX17" s="198">
        <f t="shared" si="97"/>
        <v>4.2734247211862385E-2</v>
      </c>
      <c r="IY17" s="198">
        <f t="shared" si="98"/>
        <v>2.2830368242685039E-2</v>
      </c>
      <c r="IZ17" s="198">
        <f t="shared" si="99"/>
        <v>3.0396959221796284E-2</v>
      </c>
      <c r="JA17" s="198">
        <f t="shared" si="100"/>
        <v>7.8097435642128458E-3</v>
      </c>
      <c r="JB17" s="198">
        <f t="shared" si="101"/>
        <v>1.5164928883280266E-2</v>
      </c>
      <c r="JC17" s="198">
        <f t="shared" si="102"/>
        <v>1.0938258724451843E-3</v>
      </c>
      <c r="JD17" s="99">
        <f t="shared" si="103"/>
        <v>3.7915929813320867E-3</v>
      </c>
      <c r="JE17" s="543"/>
      <c r="JF17" s="112"/>
      <c r="JG17" s="112"/>
      <c r="JH17" s="112"/>
      <c r="JI17" s="112"/>
      <c r="JJ17" s="112"/>
      <c r="JK17" s="112"/>
      <c r="JL17" s="112"/>
      <c r="JM17" s="112"/>
      <c r="JN17" s="112"/>
      <c r="JO17" s="112"/>
      <c r="JP17" s="112"/>
      <c r="JQ17" s="112"/>
      <c r="JR17" s="112"/>
      <c r="JS17" s="112"/>
      <c r="JT17" s="112"/>
      <c r="JU17" s="112"/>
      <c r="JV17" s="112"/>
      <c r="JW17" s="112"/>
      <c r="JX17" s="416"/>
      <c r="JZ17" s="701">
        <f t="shared" si="177"/>
        <v>0</v>
      </c>
      <c r="KA17" s="291">
        <f t="shared" si="155"/>
        <v>0</v>
      </c>
      <c r="KB17" s="291">
        <f t="shared" si="156"/>
        <v>32.376549485437067</v>
      </c>
      <c r="KC17" s="291">
        <f t="shared" si="157"/>
        <v>0</v>
      </c>
      <c r="KD17" s="291">
        <f t="shared" si="158"/>
        <v>63.949293559370503</v>
      </c>
      <c r="KE17" s="291">
        <f t="shared" si="159"/>
        <v>64.455221479717991</v>
      </c>
      <c r="KF17" s="291">
        <f t="shared" si="160"/>
        <v>237.80826972546703</v>
      </c>
      <c r="KG17" s="291">
        <f t="shared" si="161"/>
        <v>270.9093968445215</v>
      </c>
      <c r="KH17" s="291">
        <f t="shared" si="162"/>
        <v>956.78471808181075</v>
      </c>
      <c r="KI17" s="291">
        <f t="shared" si="163"/>
        <v>399.31303604988898</v>
      </c>
      <c r="KJ17" s="291">
        <f t="shared" si="164"/>
        <v>2336.5594123883084</v>
      </c>
      <c r="KK17" s="291">
        <f t="shared" si="165"/>
        <v>941.16341187747685</v>
      </c>
      <c r="KL17" s="291">
        <f t="shared" si="166"/>
        <v>5644.7443213779989</v>
      </c>
      <c r="KM17" s="291">
        <f t="shared" si="167"/>
        <v>2221.7620213412574</v>
      </c>
      <c r="KN17" s="291">
        <f t="shared" si="168"/>
        <v>6038.2674609695978</v>
      </c>
      <c r="KO17" s="291">
        <f t="shared" si="169"/>
        <v>4494.4589237817181</v>
      </c>
      <c r="KP17" s="291">
        <f t="shared" si="170"/>
        <v>3920.0297487065777</v>
      </c>
      <c r="KQ17" s="291">
        <f t="shared" si="171"/>
        <v>3593.2329431915505</v>
      </c>
      <c r="KR17" s="291">
        <f t="shared" si="172"/>
        <v>915.8278364116095</v>
      </c>
      <c r="KS17" s="702">
        <f t="shared" si="173"/>
        <v>1414.0494766888678</v>
      </c>
      <c r="KT17" s="705">
        <f>(SUM(JZ17:KS17)/SUM(JZ$4:KS16))*100000</f>
        <v>72.77368948568558</v>
      </c>
      <c r="KU17" s="616">
        <f t="shared" si="106"/>
        <v>0</v>
      </c>
      <c r="KV17" s="291">
        <f t="shared" si="107"/>
        <v>0</v>
      </c>
      <c r="KW17" s="291">
        <f t="shared" si="108"/>
        <v>8.9179017960654221</v>
      </c>
      <c r="KX17" s="291">
        <f t="shared" si="109"/>
        <v>0</v>
      </c>
      <c r="KY17" s="291">
        <f t="shared" si="110"/>
        <v>17.873260708317321</v>
      </c>
      <c r="KZ17" s="291">
        <f t="shared" si="111"/>
        <v>18.383873666020168</v>
      </c>
      <c r="LA17" s="291">
        <f t="shared" si="112"/>
        <v>73.799181883355118</v>
      </c>
      <c r="LB17" s="291">
        <f t="shared" si="113"/>
        <v>83.093573750740049</v>
      </c>
      <c r="LC17" s="291">
        <f t="shared" si="114"/>
        <v>339.02664281789595</v>
      </c>
      <c r="LD17" s="291">
        <f t="shared" si="115"/>
        <v>136.68204339654878</v>
      </c>
      <c r="LE17" s="291">
        <f t="shared" si="116"/>
        <v>1105.5580796607603</v>
      </c>
      <c r="LF17" s="291">
        <f t="shared" si="117"/>
        <v>414.89620441506787</v>
      </c>
      <c r="LG17" s="291">
        <f t="shared" si="118"/>
        <v>3413.9623300292901</v>
      </c>
      <c r="LH17" s="291">
        <f t="shared" si="119"/>
        <v>1164.9895319781185</v>
      </c>
      <c r="LI17" s="291">
        <f t="shared" si="120"/>
        <v>6099.4880222489101</v>
      </c>
      <c r="LJ17" s="291">
        <f t="shared" si="121"/>
        <v>3370.599824349023</v>
      </c>
      <c r="LK17" s="291">
        <f t="shared" si="122"/>
        <v>10994.087213599409</v>
      </c>
      <c r="LL17" s="291">
        <f t="shared" si="123"/>
        <v>5471.5006185174616</v>
      </c>
      <c r="LM17" s="291">
        <f t="shared" si="124"/>
        <v>15171.503957783641</v>
      </c>
      <c r="LN17" s="617">
        <f t="shared" si="125"/>
        <v>8182.6831588962896</v>
      </c>
      <c r="LO17" s="614">
        <f t="shared" si="126"/>
        <v>8.8530569605684839</v>
      </c>
      <c r="LP17" s="291">
        <f t="shared" si="127"/>
        <v>6.1816158743895651</v>
      </c>
      <c r="LQ17" s="291">
        <f t="shared" si="128"/>
        <v>442.33243108338979</v>
      </c>
      <c r="LR17" s="291">
        <f t="shared" si="129"/>
        <v>192.93693324775859</v>
      </c>
      <c r="LS17" s="291">
        <f t="shared" si="130"/>
        <v>5348.8250379442088</v>
      </c>
      <c r="LT17" s="617">
        <f t="shared" si="131"/>
        <v>2891.1697876674762</v>
      </c>
      <c r="LU17" s="614">
        <f t="shared" si="132"/>
        <v>7.5482408069975211</v>
      </c>
      <c r="LV17" s="291">
        <f t="shared" si="133"/>
        <v>315.75371210455842</v>
      </c>
      <c r="LW17" s="617">
        <f t="shared" si="134"/>
        <v>3943.2706741648558</v>
      </c>
      <c r="LY17" s="734"/>
      <c r="LZ17" s="738"/>
      <c r="MA17" s="721"/>
      <c r="MB17" s="743"/>
      <c r="MC17" s="472"/>
    </row>
    <row r="18" spans="1:341" ht="14.4">
      <c r="A18" s="501" t="s">
        <v>30</v>
      </c>
      <c r="B18" s="532">
        <v>605193</v>
      </c>
      <c r="C18" s="522">
        <f t="shared" si="238"/>
        <v>4524</v>
      </c>
      <c r="D18" s="505">
        <f t="shared" si="239"/>
        <v>96</v>
      </c>
      <c r="E18" s="492">
        <f t="shared" si="0"/>
        <v>4.9039237326728609E-3</v>
      </c>
      <c r="F18" s="206">
        <f t="shared" si="1"/>
        <v>6.0906190256661925E-3</v>
      </c>
      <c r="G18" s="26">
        <f t="shared" si="178"/>
        <v>5.310949781184914</v>
      </c>
      <c r="H18" s="25">
        <f t="shared" si="2"/>
        <v>3.2346971781642538E-2</v>
      </c>
      <c r="I18" s="32">
        <f t="shared" si="3"/>
        <v>3.970094963107728E-2</v>
      </c>
      <c r="J18" s="343">
        <f t="shared" si="4"/>
        <v>8.502511166987127E-2</v>
      </c>
      <c r="K18" s="344">
        <f t="shared" si="5"/>
        <v>1.8656498002143269E-3</v>
      </c>
      <c r="L18" s="345">
        <f t="shared" si="6"/>
        <v>13.960011504835704</v>
      </c>
      <c r="M18" s="346">
        <f t="shared" si="7"/>
        <v>0.10428609057501032</v>
      </c>
      <c r="N18" s="826"/>
      <c r="O18" s="161"/>
      <c r="P18" s="161"/>
      <c r="Q18" s="161"/>
      <c r="R18" s="161"/>
      <c r="S18" s="162">
        <f t="shared" si="8"/>
        <v>4524</v>
      </c>
      <c r="T18" s="163">
        <f t="shared" si="9"/>
        <v>747.53012675295315</v>
      </c>
      <c r="U18" s="162">
        <f t="shared" si="10"/>
        <v>338</v>
      </c>
      <c r="V18" s="164">
        <f t="shared" si="11"/>
        <v>8.0745341614906832E-2</v>
      </c>
      <c r="W18" s="163">
        <f t="shared" si="12"/>
        <v>55.849951998783858</v>
      </c>
      <c r="X18" s="162">
        <f t="shared" si="135"/>
        <v>838</v>
      </c>
      <c r="Y18" s="164">
        <f t="shared" si="13"/>
        <v>0.22734671730873576</v>
      </c>
      <c r="Z18" s="163">
        <f t="shared" si="136"/>
        <v>138.46822418633394</v>
      </c>
      <c r="AA18" s="162">
        <f t="shared" si="14"/>
        <v>96</v>
      </c>
      <c r="AB18" s="163">
        <f t="shared" si="15"/>
        <v>158.62708260009617</v>
      </c>
      <c r="AC18" s="165">
        <f t="shared" si="137"/>
        <v>2.1220159151193633E-2</v>
      </c>
      <c r="AD18" s="162">
        <f t="shared" si="16"/>
        <v>19</v>
      </c>
      <c r="AE18" s="164">
        <f t="shared" si="17"/>
        <v>0.24675324675324675</v>
      </c>
      <c r="AF18" s="163">
        <f t="shared" si="18"/>
        <v>31.394943431269034</v>
      </c>
      <c r="AG18" s="162">
        <f t="shared" si="19"/>
        <v>32</v>
      </c>
      <c r="AH18" s="164">
        <f t="shared" si="20"/>
        <v>0.5</v>
      </c>
      <c r="AI18" s="163">
        <f t="shared" si="21"/>
        <v>52.875694200032058</v>
      </c>
      <c r="AJ18" s="830"/>
      <c r="AK18" s="81">
        <v>58112</v>
      </c>
      <c r="AL18" s="39">
        <v>54870</v>
      </c>
      <c r="AM18" s="39">
        <v>56137</v>
      </c>
      <c r="AN18" s="39">
        <v>53021</v>
      </c>
      <c r="AO18" s="39">
        <v>55514</v>
      </c>
      <c r="AP18" s="39">
        <v>53191</v>
      </c>
      <c r="AQ18" s="39">
        <v>35570</v>
      </c>
      <c r="AR18" s="39">
        <v>38469</v>
      </c>
      <c r="AS18" s="39">
        <v>32309</v>
      </c>
      <c r="AT18" s="39">
        <v>34710</v>
      </c>
      <c r="AU18" s="39">
        <v>27064</v>
      </c>
      <c r="AV18" s="39">
        <v>27884</v>
      </c>
      <c r="AW18" s="39">
        <v>20591</v>
      </c>
      <c r="AX18" s="39">
        <v>22120</v>
      </c>
      <c r="AY18" s="39">
        <v>11009</v>
      </c>
      <c r="AZ18" s="39">
        <v>12856</v>
      </c>
      <c r="BA18" s="39">
        <v>4151</v>
      </c>
      <c r="BB18" s="39">
        <v>5639</v>
      </c>
      <c r="BC18" s="39">
        <v>756</v>
      </c>
      <c r="BD18" s="46">
        <v>1220</v>
      </c>
      <c r="BE18" s="258">
        <v>2.0000000000000002E-5</v>
      </c>
      <c r="BF18" s="43">
        <v>2.0000000000000002E-5</v>
      </c>
      <c r="BG18" s="53">
        <v>5.0000000000000002E-5</v>
      </c>
      <c r="BH18" s="53">
        <v>4.0000000000000003E-5</v>
      </c>
      <c r="BI18" s="53">
        <v>1.2518952302791728E-4</v>
      </c>
      <c r="BJ18" s="53">
        <v>1.2406223545552731E-4</v>
      </c>
      <c r="BK18" s="53">
        <v>3.4000000000000002E-4</v>
      </c>
      <c r="BL18" s="53">
        <v>1.8000000000000001E-4</v>
      </c>
      <c r="BM18" s="53">
        <v>8.9999999999999998E-4</v>
      </c>
      <c r="BN18" s="53">
        <v>5.0000000000000001E-4</v>
      </c>
      <c r="BO18" s="53">
        <v>3.8E-3</v>
      </c>
      <c r="BP18" s="53">
        <v>2E-3</v>
      </c>
      <c r="BQ18" s="53">
        <v>1.6199999999999999E-2</v>
      </c>
      <c r="BR18" s="53">
        <v>6.1999999999999998E-3</v>
      </c>
      <c r="BS18" s="53">
        <v>6.1100000000000002E-2</v>
      </c>
      <c r="BT18" s="53">
        <v>2.6800000000000001E-2</v>
      </c>
      <c r="BU18" s="53">
        <v>0.1421</v>
      </c>
      <c r="BV18" s="53">
        <v>5.4699999999999999E-2</v>
      </c>
      <c r="BW18" s="53">
        <v>0.27589999999999998</v>
      </c>
      <c r="BX18" s="773">
        <v>0.1051</v>
      </c>
      <c r="BY18" s="53">
        <f t="shared" si="22"/>
        <v>2.0000000000000002E-5</v>
      </c>
      <c r="BZ18" s="53">
        <f t="shared" si="23"/>
        <v>4.5000000000000003E-5</v>
      </c>
      <c r="CA18" s="53">
        <f t="shared" si="24"/>
        <v>1.246258792417223E-4</v>
      </c>
      <c r="CB18" s="53">
        <f t="shared" si="25"/>
        <v>2.6000000000000003E-4</v>
      </c>
      <c r="CC18" s="53">
        <f t="shared" si="26"/>
        <v>6.9999999999999999E-4</v>
      </c>
      <c r="CD18" s="53">
        <f t="shared" si="27"/>
        <v>2.8999999999999998E-3</v>
      </c>
      <c r="CE18" s="53">
        <f t="shared" si="28"/>
        <v>1.12E-2</v>
      </c>
      <c r="CF18" s="53">
        <f t="shared" si="29"/>
        <v>4.3950000000000003E-2</v>
      </c>
      <c r="CG18" s="53">
        <f t="shared" si="30"/>
        <v>9.8400000000000001E-2</v>
      </c>
      <c r="CH18" s="773">
        <f t="shared" si="138"/>
        <v>0.1905</v>
      </c>
      <c r="CI18" s="64">
        <f>+Fall_Hoy!B18</f>
        <v>0</v>
      </c>
      <c r="CJ18" s="61">
        <f>+Fall_Hoy!C18</f>
        <v>0</v>
      </c>
      <c r="CK18" s="61">
        <f>+Fall_Hoy!D18</f>
        <v>0</v>
      </c>
      <c r="CL18" s="61">
        <f>+Fall_Hoy!E18</f>
        <v>0</v>
      </c>
      <c r="CM18" s="61">
        <f>+Fall_Hoy!F18</f>
        <v>0</v>
      </c>
      <c r="CN18" s="61">
        <f>+Fall_Hoy!G18</f>
        <v>0</v>
      </c>
      <c r="CO18" s="61">
        <f>+Fall_Hoy!H18</f>
        <v>5</v>
      </c>
      <c r="CP18" s="61">
        <f>+Fall_Hoy!I18</f>
        <v>2</v>
      </c>
      <c r="CQ18" s="61">
        <f>+Fall_Hoy!J18</f>
        <v>2</v>
      </c>
      <c r="CR18" s="61">
        <f>+Fall_Hoy!K18</f>
        <v>2</v>
      </c>
      <c r="CS18" s="61">
        <f>+Fall_Hoy!L18</f>
        <v>17</v>
      </c>
      <c r="CT18" s="61">
        <f>+Fall_Hoy!M18</f>
        <v>4</v>
      </c>
      <c r="CU18" s="61">
        <f>+Fall_Hoy!N18</f>
        <v>20</v>
      </c>
      <c r="CV18" s="61">
        <f>+Fall_Hoy!O18</f>
        <v>8</v>
      </c>
      <c r="CW18" s="61">
        <f>+Fall_Hoy!P18</f>
        <v>16</v>
      </c>
      <c r="CX18" s="61">
        <f>+Fall_Hoy!Q18</f>
        <v>7</v>
      </c>
      <c r="CY18" s="61">
        <f>+Fall_Hoy!R18</f>
        <v>5</v>
      </c>
      <c r="CZ18" s="61">
        <f>+Fall_Hoy!S18</f>
        <v>2</v>
      </c>
      <c r="DA18" s="61">
        <f>+Fall_Hoy!T18</f>
        <v>2</v>
      </c>
      <c r="DB18" s="253">
        <f>+Fall_Hoy!U18</f>
        <v>2</v>
      </c>
      <c r="DC18" s="61">
        <f>+Fall_Hoy!W18</f>
        <v>0</v>
      </c>
      <c r="DD18" s="61">
        <f>+Fall_Hoy!X18</f>
        <v>0</v>
      </c>
      <c r="DE18" s="61">
        <f>+Fall_Hoy!Y18</f>
        <v>0</v>
      </c>
      <c r="DF18" s="61">
        <f>+Fall_Hoy!Z18</f>
        <v>0</v>
      </c>
      <c r="DG18" s="61">
        <f>+Fall_Hoy!AA18</f>
        <v>0</v>
      </c>
      <c r="DH18" s="61">
        <f>+Fall_Hoy!AB18</f>
        <v>0</v>
      </c>
      <c r="DI18" s="61">
        <f>+Fall_Hoy!AC18</f>
        <v>0</v>
      </c>
      <c r="DJ18" s="61">
        <f>+Fall_Hoy!AD18</f>
        <v>1</v>
      </c>
      <c r="DK18" s="61">
        <f>+Fall_Hoy!AE18</f>
        <v>1</v>
      </c>
      <c r="DL18" s="270">
        <f>+Fall_Hoy!AF18</f>
        <v>0</v>
      </c>
      <c r="DM18" s="75">
        <f t="shared" si="139"/>
        <v>2.378651955497206E-2</v>
      </c>
      <c r="DN18" s="76">
        <f t="shared" si="140"/>
        <v>2.0316897157027558E-2</v>
      </c>
      <c r="DO18" s="76">
        <f t="shared" si="141"/>
        <v>5.9956675306423582E-2</v>
      </c>
      <c r="DP18" s="76">
        <f t="shared" si="142"/>
        <v>5.8332847226273112E-2</v>
      </c>
      <c r="DQ18" s="76">
        <f t="shared" si="31"/>
        <v>8.1781172316893035E-3</v>
      </c>
      <c r="DR18" s="76">
        <f t="shared" si="32"/>
        <v>7.2944671090974036E-3</v>
      </c>
      <c r="DS18" s="76">
        <f t="shared" si="33"/>
        <v>0.41343498321453964</v>
      </c>
      <c r="DT18" s="76">
        <f t="shared" si="34"/>
        <v>0.28883285531495778</v>
      </c>
      <c r="DU18" s="76">
        <f t="shared" si="35"/>
        <v>6.8780284819159432E-2</v>
      </c>
      <c r="DV18" s="76">
        <f t="shared" si="36"/>
        <v>0.11524056467876692</v>
      </c>
      <c r="DW18" s="76">
        <f t="shared" si="37"/>
        <v>0.16530018513620737</v>
      </c>
      <c r="DX18" s="76">
        <f t="shared" si="38"/>
        <v>7.1725720843494475E-2</v>
      </c>
      <c r="DY18" s="76">
        <f t="shared" si="39"/>
        <v>5.9956675306423582E-2</v>
      </c>
      <c r="DZ18" s="76">
        <f t="shared" si="40"/>
        <v>5.8332847226273112E-2</v>
      </c>
      <c r="EA18" s="76">
        <f t="shared" si="41"/>
        <v>2.378651955497206E-2</v>
      </c>
      <c r="EB18" s="76">
        <f t="shared" si="42"/>
        <v>2.0316897157027558E-2</v>
      </c>
      <c r="EC18" s="76">
        <f t="shared" si="43"/>
        <v>8.4766293395468154E-3</v>
      </c>
      <c r="ED18" s="76">
        <f t="shared" si="44"/>
        <v>6.4839636988808349E-3</v>
      </c>
      <c r="EE18" s="76">
        <f t="shared" si="45"/>
        <v>9.5886286535072328E-3</v>
      </c>
      <c r="EF18" s="76">
        <f t="shared" si="46"/>
        <v>1.5597947310133985E-2</v>
      </c>
      <c r="EG18" s="85">
        <f>+'Cas_-14'!B17</f>
        <v>54</v>
      </c>
      <c r="EH18" s="62">
        <f>+'Cas_-14'!C17</f>
        <v>48</v>
      </c>
      <c r="EI18" s="62">
        <f>+'Cas_-14'!D17</f>
        <v>182</v>
      </c>
      <c r="EJ18" s="62">
        <f>+'Cas_-14'!E17</f>
        <v>184</v>
      </c>
      <c r="EK18" s="62">
        <f>+'Cas_-14'!F17</f>
        <v>454</v>
      </c>
      <c r="EL18" s="62">
        <f>+'Cas_-14'!G17</f>
        <v>388</v>
      </c>
      <c r="EM18" s="62">
        <f>+'Cas_-14'!H17</f>
        <v>418</v>
      </c>
      <c r="EN18" s="62">
        <f>+'Cas_-14'!I17</f>
        <v>330</v>
      </c>
      <c r="EO18" s="62">
        <f>+'Cas_-14'!J17</f>
        <v>308</v>
      </c>
      <c r="EP18" s="62">
        <f>+'Cas_-14'!K17</f>
        <v>339</v>
      </c>
      <c r="EQ18" s="62">
        <f>+'Cas_-14'!L17</f>
        <v>263</v>
      </c>
      <c r="ER18" s="62">
        <f>+'Cas_-14'!M17</f>
        <v>222</v>
      </c>
      <c r="ES18" s="62">
        <f>+'Cas_-14'!N17</f>
        <v>156</v>
      </c>
      <c r="ET18" s="62">
        <f>+'Cas_-14'!O17</f>
        <v>139</v>
      </c>
      <c r="EU18" s="62">
        <f>+'Cas_-14'!P17</f>
        <v>76</v>
      </c>
      <c r="EV18" s="62">
        <f>+'Cas_-14'!Q17</f>
        <v>60</v>
      </c>
      <c r="EW18" s="62">
        <f>+'Cas_-14'!R17</f>
        <v>17</v>
      </c>
      <c r="EX18" s="62">
        <f>+'Cas_-14'!S17</f>
        <v>23</v>
      </c>
      <c r="EY18" s="62">
        <f>+'Cas_-14'!T17</f>
        <v>3</v>
      </c>
      <c r="EZ18" s="86">
        <f>+'Cas_-14'!U17</f>
        <v>4</v>
      </c>
      <c r="FA18" s="201">
        <f t="shared" si="47"/>
        <v>9.2924008810572683E-4</v>
      </c>
      <c r="FB18" s="90">
        <f t="shared" si="48"/>
        <v>8.747949699289229E-4</v>
      </c>
      <c r="FC18" s="90">
        <f t="shared" si="49"/>
        <v>3.2420685109642482E-3</v>
      </c>
      <c r="FD18" s="90">
        <f t="shared" si="50"/>
        <v>3.4703230795345239E-3</v>
      </c>
      <c r="FE18" s="90">
        <f t="shared" si="51"/>
        <v>8.1781172316893035E-3</v>
      </c>
      <c r="FF18" s="90">
        <f t="shared" si="52"/>
        <v>7.2944671090974036E-3</v>
      </c>
      <c r="FG18" s="90">
        <f t="shared" si="53"/>
        <v>1.1751475962890076E-2</v>
      </c>
      <c r="FH18" s="90">
        <f t="shared" si="54"/>
        <v>8.5783358028542461E-3</v>
      </c>
      <c r="FI18" s="90">
        <f t="shared" si="55"/>
        <v>9.5329474759354976E-3</v>
      </c>
      <c r="FJ18" s="90">
        <f t="shared" si="56"/>
        <v>9.7666378565254963E-3</v>
      </c>
      <c r="FK18" s="90">
        <f t="shared" si="57"/>
        <v>9.7177061779485669E-3</v>
      </c>
      <c r="FL18" s="90">
        <f t="shared" si="58"/>
        <v>7.9615550136278874E-3</v>
      </c>
      <c r="FM18" s="90">
        <f t="shared" si="59"/>
        <v>7.5761254917196836E-3</v>
      </c>
      <c r="FN18" s="90">
        <f t="shared" si="60"/>
        <v>6.2839059674502712E-3</v>
      </c>
      <c r="FO18" s="90">
        <f t="shared" si="61"/>
        <v>6.9034426378417656E-3</v>
      </c>
      <c r="FP18" s="90">
        <f t="shared" si="62"/>
        <v>4.667081518357187E-3</v>
      </c>
      <c r="FQ18" s="90">
        <f t="shared" si="63"/>
        <v>4.0953986991086487E-3</v>
      </c>
      <c r="FR18" s="90">
        <f t="shared" si="64"/>
        <v>4.07873736478099E-3</v>
      </c>
      <c r="FS18" s="90">
        <f t="shared" si="65"/>
        <v>3.968253968253968E-3</v>
      </c>
      <c r="FT18" s="99">
        <f t="shared" si="66"/>
        <v>3.2786885245901639E-3</v>
      </c>
      <c r="FU18" s="119">
        <f t="shared" si="143"/>
        <v>3.4456025497458871</v>
      </c>
      <c r="FV18" s="120">
        <f t="shared" si="144"/>
        <v>4.3532338308457721</v>
      </c>
      <c r="FW18" s="120">
        <f t="shared" si="145"/>
        <v>7.9138968027856915</v>
      </c>
      <c r="FX18" s="120">
        <f t="shared" si="176"/>
        <v>9.2828962636342531</v>
      </c>
      <c r="FY18" s="120">
        <f t="shared" si="146"/>
        <v>1</v>
      </c>
      <c r="FZ18" s="120">
        <f t="shared" si="146"/>
        <v>1</v>
      </c>
      <c r="GA18" s="120">
        <f t="shared" si="146"/>
        <v>35.181536729524346</v>
      </c>
      <c r="GB18" s="120">
        <f t="shared" si="146"/>
        <v>33.670033670033668</v>
      </c>
      <c r="GC18" s="120">
        <f t="shared" si="146"/>
        <v>7.2150072150072146</v>
      </c>
      <c r="GD18" s="120">
        <f t="shared" si="146"/>
        <v>11.799410029498526</v>
      </c>
      <c r="GE18" s="120">
        <f t="shared" si="146"/>
        <v>17.010206123674205</v>
      </c>
      <c r="GF18" s="120">
        <f t="shared" si="146"/>
        <v>9.0090090090090076</v>
      </c>
      <c r="GG18" s="120">
        <f t="shared" si="146"/>
        <v>7.9138968027856915</v>
      </c>
      <c r="GH18" s="120">
        <f t="shared" si="146"/>
        <v>9.2828962636342531</v>
      </c>
      <c r="GI18" s="120">
        <f t="shared" si="146"/>
        <v>3.4456025497458871</v>
      </c>
      <c r="GJ18" s="120">
        <f t="shared" si="146"/>
        <v>4.3532338308457721</v>
      </c>
      <c r="GK18" s="120">
        <f t="shared" si="147"/>
        <v>2.0697934346152254</v>
      </c>
      <c r="GL18" s="120">
        <f t="shared" si="148"/>
        <v>1.5896987520864794</v>
      </c>
      <c r="GM18" s="120">
        <f t="shared" si="149"/>
        <v>2.4163344206838229</v>
      </c>
      <c r="GN18" s="121">
        <f t="shared" si="150"/>
        <v>4.7573739295908659</v>
      </c>
      <c r="GO18" s="85">
        <f>+Cas_Hoy!B17</f>
        <v>74</v>
      </c>
      <c r="GP18" s="62">
        <f>+Cas_Hoy!C17</f>
        <v>62</v>
      </c>
      <c r="GQ18" s="62">
        <f>+Cas_Hoy!D17</f>
        <v>229</v>
      </c>
      <c r="GR18" s="62">
        <f>+Cas_Hoy!E17</f>
        <v>216</v>
      </c>
      <c r="GS18" s="62">
        <f>+Cas_Hoy!F17</f>
        <v>570</v>
      </c>
      <c r="GT18" s="62">
        <f>+Cas_Hoy!G17</f>
        <v>496</v>
      </c>
      <c r="GU18" s="62">
        <f>+Cas_Hoy!H17</f>
        <v>505</v>
      </c>
      <c r="GV18" s="62">
        <f>+Cas_Hoy!I17</f>
        <v>410</v>
      </c>
      <c r="GW18" s="62">
        <f>+Cas_Hoy!J17</f>
        <v>375</v>
      </c>
      <c r="GX18" s="62">
        <f>+Cas_Hoy!K17</f>
        <v>392</v>
      </c>
      <c r="GY18" s="62">
        <f>+Cas_Hoy!L17</f>
        <v>316</v>
      </c>
      <c r="GZ18" s="62">
        <f>+Cas_Hoy!M17</f>
        <v>276</v>
      </c>
      <c r="HA18" s="62">
        <f>+Cas_Hoy!N17</f>
        <v>195</v>
      </c>
      <c r="HB18" s="62">
        <f>+Cas_Hoy!O17</f>
        <v>169</v>
      </c>
      <c r="HC18" s="62">
        <f>+Cas_Hoy!P17</f>
        <v>88</v>
      </c>
      <c r="HD18" s="62">
        <f>+Cas_Hoy!Q17</f>
        <v>75</v>
      </c>
      <c r="HE18" s="62">
        <f>+Cas_Hoy!R17</f>
        <v>19</v>
      </c>
      <c r="HF18" s="62">
        <f>+Cas_Hoy!S17</f>
        <v>29</v>
      </c>
      <c r="HG18" s="62">
        <f>+Cas_Hoy!T17</f>
        <v>3</v>
      </c>
      <c r="HH18" s="590">
        <f>+Cas_Hoy!U17</f>
        <v>4</v>
      </c>
      <c r="HI18" s="543">
        <f t="shared" si="151"/>
        <v>2.7542285800493966E-2</v>
      </c>
      <c r="HJ18" s="112">
        <f t="shared" si="152"/>
        <v>2.5396121446284455E-2</v>
      </c>
      <c r="HK18" s="112">
        <f t="shared" si="153"/>
        <v>7.4945844133029474E-2</v>
      </c>
      <c r="HL18" s="112">
        <f t="shared" si="154"/>
        <v>7.0922670368634214E-2</v>
      </c>
      <c r="HM18" s="323">
        <f t="shared" si="68"/>
        <v>1.0267680224808156E-2</v>
      </c>
      <c r="HN18" s="323">
        <f t="shared" si="69"/>
        <v>9.3248857889492581E-3</v>
      </c>
      <c r="HO18" s="323">
        <f t="shared" si="70"/>
        <v>0.49948484814196781</v>
      </c>
      <c r="HP18" s="323">
        <f t="shared" si="71"/>
        <v>0.35885294145191721</v>
      </c>
      <c r="HQ18" s="323">
        <f t="shared" si="72"/>
        <v>8.3742229893457101E-2</v>
      </c>
      <c r="HR18" s="323">
        <f t="shared" si="73"/>
        <v>0.13325752611822017</v>
      </c>
      <c r="HS18" s="323">
        <f t="shared" si="74"/>
        <v>0.19861162928913129</v>
      </c>
      <c r="HT18" s="323">
        <f t="shared" si="75"/>
        <v>8.9172517805425552E-2</v>
      </c>
      <c r="HU18" s="323">
        <f t="shared" si="76"/>
        <v>7.4945844133029474E-2</v>
      </c>
      <c r="HV18" s="323">
        <f t="shared" si="77"/>
        <v>7.0922670368634214E-2</v>
      </c>
      <c r="HW18" s="323">
        <f t="shared" si="78"/>
        <v>2.7542285800493966E-2</v>
      </c>
      <c r="HX18" s="323">
        <f t="shared" si="79"/>
        <v>2.5396121446284455E-2</v>
      </c>
      <c r="HY18" s="323">
        <f t="shared" si="80"/>
        <v>9.4738798500817352E-3</v>
      </c>
      <c r="HZ18" s="323">
        <f t="shared" si="81"/>
        <v>8.1754324898932265E-3</v>
      </c>
      <c r="IA18" s="323">
        <f t="shared" si="82"/>
        <v>9.5886286535072328E-3</v>
      </c>
      <c r="IB18" s="327">
        <f t="shared" si="83"/>
        <v>1.5597947310133987E-2</v>
      </c>
      <c r="IC18" s="331">
        <f>+CyF_Tot!B17</f>
        <v>0</v>
      </c>
      <c r="ID18" s="149">
        <f>+CyF_Tot!C17</f>
        <v>3686</v>
      </c>
      <c r="IE18" s="149">
        <f>+CyF_Tot!D17</f>
        <v>4186</v>
      </c>
      <c r="IF18" s="149">
        <f>+CyF_Tot!E17</f>
        <v>4524</v>
      </c>
      <c r="IG18" s="149">
        <f>+CyF_Tot!F17</f>
        <v>0</v>
      </c>
      <c r="IH18" s="149">
        <f>+CyF_Tot!G17</f>
        <v>64</v>
      </c>
      <c r="II18" s="149">
        <f>+CyF_Tot!H17</f>
        <v>77</v>
      </c>
      <c r="IJ18" s="149">
        <f>+CyF_Tot!I17</f>
        <v>96</v>
      </c>
      <c r="IK18" s="204">
        <f t="shared" si="84"/>
        <v>9.6022260667258219E-2</v>
      </c>
      <c r="IL18" s="198">
        <f t="shared" si="85"/>
        <v>9.0665291898617467E-2</v>
      </c>
      <c r="IM18" s="198">
        <f t="shared" si="86"/>
        <v>9.2758838915849989E-2</v>
      </c>
      <c r="IN18" s="198">
        <f t="shared" si="87"/>
        <v>8.7610068193121865E-2</v>
      </c>
      <c r="IO18" s="198">
        <f t="shared" si="88"/>
        <v>9.1729415244393112E-2</v>
      </c>
      <c r="IP18" s="198">
        <f t="shared" si="89"/>
        <v>8.7890970318559539E-2</v>
      </c>
      <c r="IQ18" s="198">
        <f t="shared" si="90"/>
        <v>5.8774638834223132E-2</v>
      </c>
      <c r="IR18" s="198">
        <f t="shared" si="91"/>
        <v>6.3564846255657281E-2</v>
      </c>
      <c r="IS18" s="198">
        <f t="shared" si="92"/>
        <v>5.3386275122151113E-2</v>
      </c>
      <c r="IT18" s="198">
        <f t="shared" si="93"/>
        <v>5.7353604552597269E-2</v>
      </c>
      <c r="IU18" s="198">
        <f t="shared" si="94"/>
        <v>4.4719618369677111E-2</v>
      </c>
      <c r="IV18" s="198">
        <f t="shared" si="95"/>
        <v>4.6074558033552933E-2</v>
      </c>
      <c r="IW18" s="198">
        <f t="shared" si="96"/>
        <v>3.4023856852276879E-2</v>
      </c>
      <c r="IX18" s="198">
        <f t="shared" si="97"/>
        <v>3.6550323615772158E-2</v>
      </c>
      <c r="IY18" s="198">
        <f t="shared" si="98"/>
        <v>1.819089117025478E-2</v>
      </c>
      <c r="IZ18" s="198">
        <f t="shared" si="99"/>
        <v>2.1242810144862879E-2</v>
      </c>
      <c r="JA18" s="198">
        <f t="shared" si="100"/>
        <v>6.8589689570104084E-3</v>
      </c>
      <c r="JB18" s="198">
        <f t="shared" si="101"/>
        <v>9.3176887373118984E-3</v>
      </c>
      <c r="JC18" s="198">
        <f t="shared" si="102"/>
        <v>1.2491882754757573E-3</v>
      </c>
      <c r="JD18" s="99">
        <f t="shared" si="103"/>
        <v>2.015885841376222E-3</v>
      </c>
      <c r="JE18" s="543"/>
      <c r="JF18" s="112"/>
      <c r="JG18" s="112"/>
      <c r="JH18" s="112"/>
      <c r="JI18" s="112"/>
      <c r="JJ18" s="112"/>
      <c r="JK18" s="112"/>
      <c r="JL18" s="112"/>
      <c r="JM18" s="112"/>
      <c r="JN18" s="112"/>
      <c r="JO18" s="112"/>
      <c r="JP18" s="112"/>
      <c r="JQ18" s="112"/>
      <c r="JR18" s="112"/>
      <c r="JS18" s="112"/>
      <c r="JT18" s="112"/>
      <c r="JU18" s="112"/>
      <c r="JV18" s="112"/>
      <c r="JW18" s="112"/>
      <c r="JX18" s="416"/>
      <c r="JZ18" s="701">
        <f t="shared" si="177"/>
        <v>0</v>
      </c>
      <c r="KA18" s="291">
        <f t="shared" si="155"/>
        <v>0</v>
      </c>
      <c r="KB18" s="291">
        <f t="shared" si="156"/>
        <v>0</v>
      </c>
      <c r="KC18" s="291">
        <f t="shared" si="157"/>
        <v>0</v>
      </c>
      <c r="KD18" s="291">
        <f t="shared" si="158"/>
        <v>0</v>
      </c>
      <c r="KE18" s="291">
        <f t="shared" si="159"/>
        <v>0</v>
      </c>
      <c r="KF18" s="291">
        <f t="shared" si="160"/>
        <v>452.96176553275234</v>
      </c>
      <c r="KG18" s="291">
        <f t="shared" si="161"/>
        <v>169.50235254360655</v>
      </c>
      <c r="KH18" s="291">
        <f t="shared" si="162"/>
        <v>174.69757652666442</v>
      </c>
      <c r="KI18" s="291">
        <f t="shared" si="163"/>
        <v>168.33615672716797</v>
      </c>
      <c r="KJ18" s="291">
        <f t="shared" si="164"/>
        <v>1327.5540201005024</v>
      </c>
      <c r="KK18" s="291">
        <f t="shared" si="165"/>
        <v>325.40969731745804</v>
      </c>
      <c r="KL18" s="291">
        <f t="shared" si="166"/>
        <v>1605.9725122626392</v>
      </c>
      <c r="KM18" s="291">
        <f t="shared" si="167"/>
        <v>689.73200723327307</v>
      </c>
      <c r="KN18" s="291">
        <f t="shared" si="168"/>
        <v>1438.7690071759469</v>
      </c>
      <c r="KO18" s="291">
        <f t="shared" si="169"/>
        <v>726.04309271935279</v>
      </c>
      <c r="KP18" s="291">
        <f t="shared" si="170"/>
        <v>429.48446157552399</v>
      </c>
      <c r="KQ18" s="291">
        <f t="shared" si="171"/>
        <v>232.92002128036887</v>
      </c>
      <c r="KR18" s="291">
        <f t="shared" si="172"/>
        <v>159.69576719576719</v>
      </c>
      <c r="KS18" s="702">
        <f t="shared" si="173"/>
        <v>283.29508196721309</v>
      </c>
      <c r="KT18" s="705">
        <f>(SUM(JZ18:KS18)/SUM(JZ$4:KS17))*100000</f>
        <v>17.742186580045061</v>
      </c>
      <c r="KU18" s="616">
        <f t="shared" si="106"/>
        <v>0</v>
      </c>
      <c r="KV18" s="291">
        <f t="shared" si="107"/>
        <v>0</v>
      </c>
      <c r="KW18" s="291">
        <f t="shared" si="108"/>
        <v>0</v>
      </c>
      <c r="KX18" s="291">
        <f t="shared" si="109"/>
        <v>0</v>
      </c>
      <c r="KY18" s="291">
        <f t="shared" si="110"/>
        <v>0</v>
      </c>
      <c r="KZ18" s="291">
        <f t="shared" si="111"/>
        <v>0</v>
      </c>
      <c r="LA18" s="291">
        <f t="shared" si="112"/>
        <v>140.56789429294349</v>
      </c>
      <c r="LB18" s="291">
        <f t="shared" si="113"/>
        <v>51.989913956692405</v>
      </c>
      <c r="LC18" s="291">
        <f t="shared" si="114"/>
        <v>61.902256337243493</v>
      </c>
      <c r="LD18" s="291">
        <f t="shared" si="115"/>
        <v>57.620282339383465</v>
      </c>
      <c r="LE18" s="291">
        <f t="shared" si="116"/>
        <v>628.14070351758789</v>
      </c>
      <c r="LF18" s="291">
        <f t="shared" si="117"/>
        <v>143.45144168698894</v>
      </c>
      <c r="LG18" s="291">
        <f t="shared" si="118"/>
        <v>971.29813996406199</v>
      </c>
      <c r="LH18" s="291">
        <f t="shared" si="119"/>
        <v>361.6636528028933</v>
      </c>
      <c r="LI18" s="291">
        <f t="shared" si="120"/>
        <v>1453.3563448087928</v>
      </c>
      <c r="LJ18" s="291">
        <f t="shared" si="121"/>
        <v>544.49284380833853</v>
      </c>
      <c r="LK18" s="291">
        <f t="shared" si="122"/>
        <v>1204.5290291496026</v>
      </c>
      <c r="LL18" s="291">
        <f t="shared" si="123"/>
        <v>354.67281432878173</v>
      </c>
      <c r="LM18" s="291">
        <f t="shared" si="124"/>
        <v>2645.5026455026455</v>
      </c>
      <c r="LN18" s="617">
        <f t="shared" si="125"/>
        <v>1639.344262295082</v>
      </c>
      <c r="LO18" s="614">
        <f t="shared" si="126"/>
        <v>0</v>
      </c>
      <c r="LP18" s="291">
        <f t="shared" si="127"/>
        <v>0</v>
      </c>
      <c r="LQ18" s="291">
        <f t="shared" si="128"/>
        <v>252.78324889670645</v>
      </c>
      <c r="LR18" s="291">
        <f t="shared" si="129"/>
        <v>79.158544670156246</v>
      </c>
      <c r="LS18" s="291">
        <f t="shared" si="130"/>
        <v>1177.8563015312131</v>
      </c>
      <c r="LT18" s="617">
        <f t="shared" si="131"/>
        <v>454.1651727022828</v>
      </c>
      <c r="LU18" s="614">
        <f t="shared" si="132"/>
        <v>0</v>
      </c>
      <c r="LV18" s="291">
        <f t="shared" si="133"/>
        <v>163.26030835790741</v>
      </c>
      <c r="LW18" s="617">
        <f t="shared" si="134"/>
        <v>791.40180235378216</v>
      </c>
      <c r="LY18" s="734"/>
      <c r="LZ18" s="738"/>
      <c r="MA18" s="721"/>
      <c r="MB18" s="743"/>
      <c r="MC18" s="472"/>
    </row>
    <row r="19" spans="1:341" ht="14.4">
      <c r="A19" s="501" t="s">
        <v>31</v>
      </c>
      <c r="B19" s="532">
        <v>770881</v>
      </c>
      <c r="C19" s="522">
        <f t="shared" si="238"/>
        <v>24867</v>
      </c>
      <c r="D19" s="505">
        <f t="shared" si="239"/>
        <v>1034</v>
      </c>
      <c r="E19" s="492">
        <f t="shared" si="0"/>
        <v>4.8038613862854736E-3</v>
      </c>
      <c r="F19" s="206">
        <f t="shared" si="1"/>
        <v>3.0723289327405916E-2</v>
      </c>
      <c r="G19" s="26">
        <f t="shared" si="178"/>
        <v>9.0881402146620331</v>
      </c>
      <c r="H19" s="25">
        <f t="shared" si="2"/>
        <v>0.27921756126309455</v>
      </c>
      <c r="I19" s="32">
        <f t="shared" si="3"/>
        <v>0.29316429217739287</v>
      </c>
      <c r="J19" s="343">
        <f t="shared" si="4"/>
        <v>0.44010759152349399</v>
      </c>
      <c r="K19" s="344">
        <f t="shared" si="5"/>
        <v>3.0477148923548519E-3</v>
      </c>
      <c r="L19" s="345">
        <f t="shared" si="6"/>
        <v>14.324885165564202</v>
      </c>
      <c r="M19" s="346">
        <f t="shared" si="7"/>
        <v>0.4618676822883146</v>
      </c>
      <c r="N19" s="826"/>
      <c r="O19" s="161"/>
      <c r="P19" s="161"/>
      <c r="Q19" s="161"/>
      <c r="R19" s="161"/>
      <c r="S19" s="162">
        <f t="shared" si="8"/>
        <v>24867</v>
      </c>
      <c r="T19" s="163">
        <f t="shared" si="9"/>
        <v>3225.7897133279976</v>
      </c>
      <c r="U19" s="162">
        <f t="shared" si="10"/>
        <v>522</v>
      </c>
      <c r="V19" s="164">
        <f t="shared" si="11"/>
        <v>2.144177449168207E-2</v>
      </c>
      <c r="W19" s="163">
        <f t="shared" si="12"/>
        <v>67.714731586327858</v>
      </c>
      <c r="X19" s="162">
        <f t="shared" si="135"/>
        <v>1183</v>
      </c>
      <c r="Y19" s="164">
        <f t="shared" si="13"/>
        <v>4.9949332882958962E-2</v>
      </c>
      <c r="Z19" s="163">
        <f t="shared" si="136"/>
        <v>153.46078058740585</v>
      </c>
      <c r="AA19" s="162">
        <f t="shared" si="14"/>
        <v>1034</v>
      </c>
      <c r="AB19" s="163">
        <f t="shared" si="15"/>
        <v>1341.3224609245785</v>
      </c>
      <c r="AC19" s="165">
        <f t="shared" si="137"/>
        <v>4.1581212048095867E-2</v>
      </c>
      <c r="AD19" s="162">
        <f t="shared" si="16"/>
        <v>8</v>
      </c>
      <c r="AE19" s="164">
        <f t="shared" si="17"/>
        <v>7.7972709551656916E-3</v>
      </c>
      <c r="AF19" s="163">
        <f t="shared" si="18"/>
        <v>10.377736641582812</v>
      </c>
      <c r="AG19" s="162">
        <f t="shared" si="19"/>
        <v>26</v>
      </c>
      <c r="AH19" s="164">
        <f t="shared" si="20"/>
        <v>2.5793650793650792E-2</v>
      </c>
      <c r="AI19" s="163">
        <f t="shared" si="21"/>
        <v>33.727644085144142</v>
      </c>
      <c r="AJ19" s="830"/>
      <c r="AK19" s="81">
        <v>69036</v>
      </c>
      <c r="AL19" s="39">
        <v>64977</v>
      </c>
      <c r="AM19" s="39">
        <v>68917</v>
      </c>
      <c r="AN19" s="39">
        <v>65086</v>
      </c>
      <c r="AO19" s="39">
        <v>66542</v>
      </c>
      <c r="AP19" s="39">
        <v>65141</v>
      </c>
      <c r="AQ19" s="39">
        <v>52230</v>
      </c>
      <c r="AR19" s="39">
        <v>54154</v>
      </c>
      <c r="AS19" s="39">
        <v>48103</v>
      </c>
      <c r="AT19" s="39">
        <v>50230</v>
      </c>
      <c r="AU19" s="39">
        <v>32274</v>
      </c>
      <c r="AV19" s="39">
        <v>35776</v>
      </c>
      <c r="AW19" s="39">
        <v>24133</v>
      </c>
      <c r="AX19" s="39">
        <v>27988</v>
      </c>
      <c r="AY19" s="39">
        <v>13873</v>
      </c>
      <c r="AZ19" s="39">
        <v>17470</v>
      </c>
      <c r="BA19" s="39">
        <v>5015</v>
      </c>
      <c r="BB19" s="39">
        <v>7484</v>
      </c>
      <c r="BC19" s="39">
        <v>749</v>
      </c>
      <c r="BD19" s="46">
        <v>1703</v>
      </c>
      <c r="BE19" s="258">
        <v>2.0000000000000002E-5</v>
      </c>
      <c r="BF19" s="43">
        <v>2.0000000000000002E-5</v>
      </c>
      <c r="BG19" s="53">
        <v>5.0000000000000002E-5</v>
      </c>
      <c r="BH19" s="53">
        <v>4.0000000000000003E-5</v>
      </c>
      <c r="BI19" s="53">
        <v>1.2518952302791728E-4</v>
      </c>
      <c r="BJ19" s="53">
        <v>1.2406223545552731E-4</v>
      </c>
      <c r="BK19" s="53">
        <v>3.4000000000000002E-4</v>
      </c>
      <c r="BL19" s="53">
        <v>1.8000000000000001E-4</v>
      </c>
      <c r="BM19" s="53">
        <v>8.9999999999999998E-4</v>
      </c>
      <c r="BN19" s="53">
        <v>5.0000000000000001E-4</v>
      </c>
      <c r="BO19" s="53">
        <v>3.8E-3</v>
      </c>
      <c r="BP19" s="53">
        <v>2E-3</v>
      </c>
      <c r="BQ19" s="53">
        <v>1.6199999999999999E-2</v>
      </c>
      <c r="BR19" s="53">
        <v>6.1999999999999998E-3</v>
      </c>
      <c r="BS19" s="53">
        <v>6.1100000000000002E-2</v>
      </c>
      <c r="BT19" s="53">
        <v>2.6800000000000001E-2</v>
      </c>
      <c r="BU19" s="53">
        <v>0.1421</v>
      </c>
      <c r="BV19" s="53">
        <v>5.4699999999999999E-2</v>
      </c>
      <c r="BW19" s="53">
        <v>0.27589999999999998</v>
      </c>
      <c r="BX19" s="773">
        <v>0.1051</v>
      </c>
      <c r="BY19" s="53">
        <f t="shared" si="22"/>
        <v>2.0000000000000002E-5</v>
      </c>
      <c r="BZ19" s="53">
        <f t="shared" si="23"/>
        <v>4.5000000000000003E-5</v>
      </c>
      <c r="CA19" s="53">
        <f t="shared" si="24"/>
        <v>1.246258792417223E-4</v>
      </c>
      <c r="CB19" s="53">
        <f t="shared" si="25"/>
        <v>2.6000000000000003E-4</v>
      </c>
      <c r="CC19" s="53">
        <f t="shared" si="26"/>
        <v>6.9999999999999999E-4</v>
      </c>
      <c r="CD19" s="53">
        <f t="shared" si="27"/>
        <v>2.8999999999999998E-3</v>
      </c>
      <c r="CE19" s="53">
        <f t="shared" si="28"/>
        <v>1.12E-2</v>
      </c>
      <c r="CF19" s="53">
        <f t="shared" si="29"/>
        <v>4.3950000000000003E-2</v>
      </c>
      <c r="CG19" s="53">
        <f t="shared" si="30"/>
        <v>9.8400000000000001E-2</v>
      </c>
      <c r="CH19" s="773">
        <f t="shared" si="138"/>
        <v>0.1905</v>
      </c>
      <c r="CI19" s="64">
        <f>+Fall_Hoy!B19</f>
        <v>0</v>
      </c>
      <c r="CJ19" s="61">
        <f>+Fall_Hoy!C19</f>
        <v>2</v>
      </c>
      <c r="CK19" s="61">
        <f>+Fall_Hoy!D19</f>
        <v>1</v>
      </c>
      <c r="CL19" s="61">
        <f>+Fall_Hoy!E19</f>
        <v>1</v>
      </c>
      <c r="CM19" s="61">
        <f>+Fall_Hoy!F19</f>
        <v>0</v>
      </c>
      <c r="CN19" s="61">
        <f>+Fall_Hoy!G19</f>
        <v>2</v>
      </c>
      <c r="CO19" s="61">
        <f>+Fall_Hoy!H19</f>
        <v>16</v>
      </c>
      <c r="CP19" s="61">
        <f>+Fall_Hoy!I19</f>
        <v>9</v>
      </c>
      <c r="CQ19" s="61">
        <f>+Fall_Hoy!J19</f>
        <v>40</v>
      </c>
      <c r="CR19" s="61">
        <f>+Fall_Hoy!K19</f>
        <v>15</v>
      </c>
      <c r="CS19" s="61">
        <f>+Fall_Hoy!L19</f>
        <v>114</v>
      </c>
      <c r="CT19" s="61">
        <f>+Fall_Hoy!M19</f>
        <v>50</v>
      </c>
      <c r="CU19" s="61">
        <f>+Fall_Hoy!N19</f>
        <v>196</v>
      </c>
      <c r="CV19" s="61">
        <f>+Fall_Hoy!O19</f>
        <v>96</v>
      </c>
      <c r="CW19" s="61">
        <f>+Fall_Hoy!P19</f>
        <v>178</v>
      </c>
      <c r="CX19" s="61">
        <f>+Fall_Hoy!Q19</f>
        <v>101</v>
      </c>
      <c r="CY19" s="61">
        <f>+Fall_Hoy!R19</f>
        <v>100</v>
      </c>
      <c r="CZ19" s="61">
        <f>+Fall_Hoy!S19</f>
        <v>74</v>
      </c>
      <c r="DA19" s="61">
        <f>+Fall_Hoy!T19</f>
        <v>13</v>
      </c>
      <c r="DB19" s="253">
        <f>+Fall_Hoy!U19</f>
        <v>16</v>
      </c>
      <c r="DC19" s="61">
        <f>+Fall_Hoy!W19</f>
        <v>1</v>
      </c>
      <c r="DD19" s="61">
        <f>+Fall_Hoy!X19</f>
        <v>0</v>
      </c>
      <c r="DE19" s="61">
        <f>+Fall_Hoy!Y19</f>
        <v>0</v>
      </c>
      <c r="DF19" s="61">
        <f>+Fall_Hoy!Z19</f>
        <v>0</v>
      </c>
      <c r="DG19" s="61">
        <f>+Fall_Hoy!AA19</f>
        <v>1</v>
      </c>
      <c r="DH19" s="61">
        <f>+Fall_Hoy!AB19</f>
        <v>2</v>
      </c>
      <c r="DI19" s="61">
        <f>+Fall_Hoy!AC19</f>
        <v>1</v>
      </c>
      <c r="DJ19" s="61">
        <f>+Fall_Hoy!AD19</f>
        <v>1</v>
      </c>
      <c r="DK19" s="61">
        <f>+Fall_Hoy!AE19</f>
        <v>3</v>
      </c>
      <c r="DL19" s="270">
        <f>+Fall_Hoy!AF19</f>
        <v>1</v>
      </c>
      <c r="DM19" s="75">
        <f t="shared" si="139"/>
        <v>0.20999473479493599</v>
      </c>
      <c r="DN19" s="76">
        <f t="shared" si="140"/>
        <v>0.21572162085963997</v>
      </c>
      <c r="DO19" s="76">
        <f t="shared" si="141"/>
        <v>0.50133698388508541</v>
      </c>
      <c r="DP19" s="76">
        <f t="shared" si="142"/>
        <v>0.5532324913442167</v>
      </c>
      <c r="DQ19" s="76">
        <f t="shared" si="31"/>
        <v>2.7411259054431786E-2</v>
      </c>
      <c r="DR19" s="76">
        <f t="shared" si="32"/>
        <v>0.24747764351899099</v>
      </c>
      <c r="DS19" s="76">
        <f t="shared" si="33"/>
        <v>0.7</v>
      </c>
      <c r="DT19" s="76">
        <f t="shared" si="34"/>
        <v>0.7</v>
      </c>
      <c r="DU19" s="76">
        <f t="shared" si="35"/>
        <v>0.7</v>
      </c>
      <c r="DV19" s="76">
        <f t="shared" si="36"/>
        <v>0.59725263786581717</v>
      </c>
      <c r="DW19" s="76">
        <f t="shared" si="37"/>
        <v>0.7</v>
      </c>
      <c r="DX19" s="76">
        <f t="shared" si="38"/>
        <v>0.69879248658318416</v>
      </c>
      <c r="DY19" s="76">
        <f t="shared" si="39"/>
        <v>0.50133698388508541</v>
      </c>
      <c r="DZ19" s="76">
        <f t="shared" si="40"/>
        <v>0.5532324913442167</v>
      </c>
      <c r="EA19" s="76">
        <f t="shared" si="41"/>
        <v>0.20999473479493599</v>
      </c>
      <c r="EB19" s="76">
        <f t="shared" si="42"/>
        <v>0.21572162085963997</v>
      </c>
      <c r="EC19" s="76">
        <f t="shared" si="43"/>
        <v>0.14032497861798138</v>
      </c>
      <c r="ED19" s="76">
        <f t="shared" si="44"/>
        <v>0.18076344709053904</v>
      </c>
      <c r="EE19" s="76">
        <f t="shared" si="45"/>
        <v>6.2908573035159607E-2</v>
      </c>
      <c r="EF19" s="76">
        <f t="shared" si="46"/>
        <v>8.9392816058078514E-2</v>
      </c>
      <c r="EG19" s="85">
        <f>+'Cas_-14'!B18</f>
        <v>124</v>
      </c>
      <c r="EH19" s="62">
        <f>+'Cas_-14'!C18</f>
        <v>98</v>
      </c>
      <c r="EI19" s="62">
        <f>+'Cas_-14'!D18</f>
        <v>335</v>
      </c>
      <c r="EJ19" s="62">
        <f>+'Cas_-14'!E18</f>
        <v>326</v>
      </c>
      <c r="EK19" s="62">
        <f>+'Cas_-14'!F18</f>
        <v>1824</v>
      </c>
      <c r="EL19" s="62">
        <f>+'Cas_-14'!G18</f>
        <v>1628</v>
      </c>
      <c r="EM19" s="62">
        <f>+'Cas_-14'!H18</f>
        <v>3252</v>
      </c>
      <c r="EN19" s="62">
        <f>+'Cas_-14'!I18</f>
        <v>2529</v>
      </c>
      <c r="EO19" s="62">
        <f>+'Cas_-14'!J18</f>
        <v>2833</v>
      </c>
      <c r="EP19" s="62">
        <f>+'Cas_-14'!K18</f>
        <v>2286</v>
      </c>
      <c r="EQ19" s="62">
        <f>+'Cas_-14'!L18</f>
        <v>1956</v>
      </c>
      <c r="ER19" s="62">
        <f>+'Cas_-14'!M18</f>
        <v>1713</v>
      </c>
      <c r="ES19" s="62">
        <f>+'Cas_-14'!N18</f>
        <v>1373</v>
      </c>
      <c r="ET19" s="62">
        <f>+'Cas_-14'!O18</f>
        <v>1148</v>
      </c>
      <c r="EU19" s="62">
        <f>+'Cas_-14'!P18</f>
        <v>759</v>
      </c>
      <c r="EV19" s="62">
        <f>+'Cas_-14'!Q18</f>
        <v>648</v>
      </c>
      <c r="EW19" s="62">
        <f>+'Cas_-14'!R18</f>
        <v>314</v>
      </c>
      <c r="EX19" s="62">
        <f>+'Cas_-14'!S18</f>
        <v>272</v>
      </c>
      <c r="EY19" s="62">
        <f>+'Cas_-14'!T18</f>
        <v>42</v>
      </c>
      <c r="EZ19" s="86">
        <f>+'Cas_-14'!U18</f>
        <v>65</v>
      </c>
      <c r="FA19" s="201">
        <f t="shared" si="47"/>
        <v>1.7961643200648937E-3</v>
      </c>
      <c r="FB19" s="91">
        <f t="shared" si="48"/>
        <v>1.5082259876571711E-3</v>
      </c>
      <c r="FC19" s="91">
        <f t="shared" si="49"/>
        <v>4.8609196569786841E-3</v>
      </c>
      <c r="FD19" s="91">
        <f t="shared" si="50"/>
        <v>5.0087576437329072E-3</v>
      </c>
      <c r="FE19" s="91">
        <f t="shared" si="51"/>
        <v>2.7411259054431786E-2</v>
      </c>
      <c r="FF19" s="91">
        <f t="shared" si="52"/>
        <v>2.499194055970894E-2</v>
      </c>
      <c r="FG19" s="91">
        <f t="shared" si="53"/>
        <v>6.2263067202757039E-2</v>
      </c>
      <c r="FH19" s="91">
        <f t="shared" si="54"/>
        <v>4.6700151420024372E-2</v>
      </c>
      <c r="FI19" s="91">
        <f t="shared" si="55"/>
        <v>5.8894455647256927E-2</v>
      </c>
      <c r="FJ19" s="91">
        <f t="shared" si="56"/>
        <v>4.5510651005375276E-2</v>
      </c>
      <c r="FK19" s="91">
        <f t="shared" si="57"/>
        <v>6.0606060606060608E-2</v>
      </c>
      <c r="FL19" s="91">
        <f t="shared" si="58"/>
        <v>4.7881261180679785E-2</v>
      </c>
      <c r="FM19" s="91">
        <f t="shared" si="59"/>
        <v>5.6893051008991835E-2</v>
      </c>
      <c r="FN19" s="91">
        <f t="shared" si="60"/>
        <v>4.1017578962412461E-2</v>
      </c>
      <c r="FO19" s="91">
        <f t="shared" si="61"/>
        <v>5.4710588913717294E-2</v>
      </c>
      <c r="FP19" s="91">
        <f t="shared" si="62"/>
        <v>3.7092157985117342E-2</v>
      </c>
      <c r="FQ19" s="91">
        <f t="shared" si="63"/>
        <v>6.2612163509471588E-2</v>
      </c>
      <c r="FR19" s="91">
        <f t="shared" si="64"/>
        <v>3.6344200962052375E-2</v>
      </c>
      <c r="FS19" s="91">
        <f t="shared" si="65"/>
        <v>5.6074766355140186E-2</v>
      </c>
      <c r="FT19" s="100">
        <f t="shared" si="66"/>
        <v>3.8167938931297711E-2</v>
      </c>
      <c r="FU19" s="119">
        <f t="shared" si="143"/>
        <v>3.8382832092360304</v>
      </c>
      <c r="FV19" s="120">
        <f t="shared" si="144"/>
        <v>5.8158282660770224</v>
      </c>
      <c r="FW19" s="120">
        <f t="shared" si="145"/>
        <v>8.8119194698461527</v>
      </c>
      <c r="FX19" s="120">
        <f t="shared" si="176"/>
        <v>13.487692480611443</v>
      </c>
      <c r="FY19" s="120">
        <f t="shared" si="146"/>
        <v>1</v>
      </c>
      <c r="FZ19" s="120">
        <f t="shared" si="146"/>
        <v>9.9022980199450803</v>
      </c>
      <c r="GA19" s="120">
        <f t="shared" si="146"/>
        <v>11.242619926199261</v>
      </c>
      <c r="GB19" s="120">
        <f t="shared" si="146"/>
        <v>14.98924476077501</v>
      </c>
      <c r="GC19" s="120">
        <f t="shared" si="146"/>
        <v>11.88566890222379</v>
      </c>
      <c r="GD19" s="120">
        <f t="shared" si="146"/>
        <v>13.123359580052492</v>
      </c>
      <c r="GE19" s="120">
        <f t="shared" si="146"/>
        <v>11.549999999999999</v>
      </c>
      <c r="GF19" s="120">
        <f t="shared" si="146"/>
        <v>14.594279042615293</v>
      </c>
      <c r="GG19" s="120">
        <f t="shared" si="146"/>
        <v>8.8119194698461527</v>
      </c>
      <c r="GH19" s="120">
        <f t="shared" si="146"/>
        <v>13.487692480611443</v>
      </c>
      <c r="GI19" s="120">
        <f t="shared" si="146"/>
        <v>3.8382832092360304</v>
      </c>
      <c r="GJ19" s="120">
        <f t="shared" si="146"/>
        <v>5.8158282660770224</v>
      </c>
      <c r="GK19" s="120">
        <f t="shared" si="147"/>
        <v>2.241177604360435</v>
      </c>
      <c r="GL19" s="120">
        <f t="shared" si="148"/>
        <v>4.9736530809764501</v>
      </c>
      <c r="GM19" s="120">
        <f t="shared" si="149"/>
        <v>1.1218695524603464</v>
      </c>
      <c r="GN19" s="121">
        <f t="shared" si="150"/>
        <v>2.342091780721657</v>
      </c>
      <c r="GO19" s="85">
        <f>+Cas_Hoy!B18</f>
        <v>127</v>
      </c>
      <c r="GP19" s="62">
        <f>+Cas_Hoy!C18</f>
        <v>102</v>
      </c>
      <c r="GQ19" s="62">
        <f>+Cas_Hoy!D18</f>
        <v>373</v>
      </c>
      <c r="GR19" s="62">
        <f>+Cas_Hoy!E18</f>
        <v>367</v>
      </c>
      <c r="GS19" s="62">
        <f>+Cas_Hoy!F18</f>
        <v>1938</v>
      </c>
      <c r="GT19" s="62">
        <f>+Cas_Hoy!G18</f>
        <v>1748</v>
      </c>
      <c r="GU19" s="62">
        <f>+Cas_Hoy!H18</f>
        <v>3399</v>
      </c>
      <c r="GV19" s="62">
        <f>+Cas_Hoy!I18</f>
        <v>2669</v>
      </c>
      <c r="GW19" s="62">
        <f>+Cas_Hoy!J18</f>
        <v>2954</v>
      </c>
      <c r="GX19" s="62">
        <f>+Cas_Hoy!K18</f>
        <v>2416</v>
      </c>
      <c r="GY19" s="62">
        <f>+Cas_Hoy!L18</f>
        <v>2025</v>
      </c>
      <c r="GZ19" s="62">
        <f>+Cas_Hoy!M18</f>
        <v>1824</v>
      </c>
      <c r="HA19" s="62">
        <f>+Cas_Hoy!N18</f>
        <v>1412</v>
      </c>
      <c r="HB19" s="62">
        <f>+Cas_Hoy!O18</f>
        <v>1190</v>
      </c>
      <c r="HC19" s="62">
        <f>+Cas_Hoy!P18</f>
        <v>773</v>
      </c>
      <c r="HD19" s="62">
        <f>+Cas_Hoy!Q18</f>
        <v>673</v>
      </c>
      <c r="HE19" s="62">
        <f>+Cas_Hoy!R18</f>
        <v>319</v>
      </c>
      <c r="HF19" s="62">
        <f>+Cas_Hoy!S18</f>
        <v>278</v>
      </c>
      <c r="HG19" s="62">
        <f>+Cas_Hoy!T18</f>
        <v>43</v>
      </c>
      <c r="HH19" s="590">
        <f>+Cas_Hoy!U18</f>
        <v>66</v>
      </c>
      <c r="HI19" s="543">
        <f t="shared" si="151"/>
        <v>0.21386815546309029</v>
      </c>
      <c r="HJ19" s="112">
        <f t="shared" si="152"/>
        <v>0.22404421425700263</v>
      </c>
      <c r="HK19" s="112">
        <f t="shared" si="153"/>
        <v>0.51557743717825255</v>
      </c>
      <c r="HL19" s="112">
        <f t="shared" si="154"/>
        <v>0.5734727044421758</v>
      </c>
      <c r="HM19" s="323">
        <f t="shared" si="68"/>
        <v>2.9124462745333774E-2</v>
      </c>
      <c r="HN19" s="323">
        <f t="shared" si="69"/>
        <v>0.2657192388643711</v>
      </c>
      <c r="HO19" s="323">
        <f t="shared" si="70"/>
        <v>0.7</v>
      </c>
      <c r="HP19" s="323">
        <f t="shared" si="71"/>
        <v>0.7</v>
      </c>
      <c r="HQ19" s="323">
        <f t="shared" si="72"/>
        <v>0.7</v>
      </c>
      <c r="HR19" s="323">
        <f t="shared" si="73"/>
        <v>0.63121713608215846</v>
      </c>
      <c r="HS19" s="323">
        <f t="shared" si="74"/>
        <v>0.7</v>
      </c>
      <c r="HT19" s="323">
        <f t="shared" si="75"/>
        <v>0.7</v>
      </c>
      <c r="HU19" s="323">
        <f t="shared" si="76"/>
        <v>0.51557743717825255</v>
      </c>
      <c r="HV19" s="323">
        <f t="shared" si="77"/>
        <v>0.5734727044421758</v>
      </c>
      <c r="HW19" s="323">
        <f t="shared" si="78"/>
        <v>0.21386815546309029</v>
      </c>
      <c r="HX19" s="323">
        <f t="shared" si="79"/>
        <v>0.22404421425700263</v>
      </c>
      <c r="HY19" s="323">
        <f t="shared" si="80"/>
        <v>0.14255945279979637</v>
      </c>
      <c r="HZ19" s="323">
        <f t="shared" si="81"/>
        <v>0.18475087607047744</v>
      </c>
      <c r="IA19" s="323">
        <f t="shared" si="82"/>
        <v>6.4406396202663405E-2</v>
      </c>
      <c r="IB19" s="327">
        <f t="shared" si="83"/>
        <v>9.0768090151279721E-2</v>
      </c>
      <c r="IC19" s="331">
        <f>+CyF_Tot!B18</f>
        <v>0</v>
      </c>
      <c r="ID19" s="149">
        <f>+CyF_Tot!C18</f>
        <v>23684</v>
      </c>
      <c r="IE19" s="149">
        <f>+CyF_Tot!D18</f>
        <v>24345</v>
      </c>
      <c r="IF19" s="149">
        <f>+CyF_Tot!E18</f>
        <v>24867</v>
      </c>
      <c r="IG19" s="149">
        <f>+CyF_Tot!F18</f>
        <v>0</v>
      </c>
      <c r="IH19" s="149">
        <f>+CyF_Tot!G18</f>
        <v>1008</v>
      </c>
      <c r="II19" s="149">
        <f>+CyF_Tot!H18</f>
        <v>1026</v>
      </c>
      <c r="IJ19" s="149">
        <f>+CyF_Tot!I18</f>
        <v>1034</v>
      </c>
      <c r="IK19" s="204">
        <f t="shared" si="84"/>
        <v>8.9554678348538877E-2</v>
      </c>
      <c r="IL19" s="198">
        <f t="shared" si="85"/>
        <v>8.4289274220015795E-2</v>
      </c>
      <c r="IM19" s="198">
        <f t="shared" si="86"/>
        <v>8.9400309515995341E-2</v>
      </c>
      <c r="IN19" s="198">
        <f t="shared" si="87"/>
        <v>8.4430670881757361E-2</v>
      </c>
      <c r="IO19" s="198">
        <f t="shared" si="88"/>
        <v>8.6319418950525431E-2</v>
      </c>
      <c r="IP19" s="198">
        <f t="shared" si="89"/>
        <v>8.4502017821168243E-2</v>
      </c>
      <c r="IQ19" s="198">
        <f t="shared" si="90"/>
        <v>6.7753648098733785E-2</v>
      </c>
      <c r="IR19" s="198">
        <f t="shared" si="91"/>
        <v>7.0249493761034454E-2</v>
      </c>
      <c r="IS19" s="198">
        <f t="shared" si="92"/>
        <v>6.2400033208757255E-2</v>
      </c>
      <c r="IT19" s="198">
        <f t="shared" si="93"/>
        <v>6.5159213938338081E-2</v>
      </c>
      <c r="IU19" s="198">
        <f t="shared" si="94"/>
        <v>4.1866384046305459E-2</v>
      </c>
      <c r="IV19" s="198">
        <f t="shared" si="95"/>
        <v>4.6409238261158337E-2</v>
      </c>
      <c r="IW19" s="198">
        <f t="shared" si="96"/>
        <v>3.1305739796414753E-2</v>
      </c>
      <c r="IX19" s="198">
        <f t="shared" si="97"/>
        <v>3.6306511640577466E-2</v>
      </c>
      <c r="IY19" s="198">
        <f t="shared" si="98"/>
        <v>1.7996292553584793E-2</v>
      </c>
      <c r="IZ19" s="198">
        <f t="shared" si="99"/>
        <v>2.2662382391056467E-2</v>
      </c>
      <c r="JA19" s="198">
        <f t="shared" si="100"/>
        <v>6.5055436571922259E-3</v>
      </c>
      <c r="JB19" s="198">
        <f t="shared" si="101"/>
        <v>9.7083726282007204E-3</v>
      </c>
      <c r="JC19" s="198">
        <f t="shared" si="102"/>
        <v>9.716155930681908E-4</v>
      </c>
      <c r="JD19" s="99">
        <f t="shared" si="103"/>
        <v>2.2091606875769411E-3</v>
      </c>
      <c r="JE19" s="543"/>
      <c r="JF19" s="112"/>
      <c r="JG19" s="112"/>
      <c r="JH19" s="112"/>
      <c r="JI19" s="112"/>
      <c r="JJ19" s="112"/>
      <c r="JK19" s="112"/>
      <c r="JL19" s="112"/>
      <c r="JM19" s="112"/>
      <c r="JN19" s="112"/>
      <c r="JO19" s="112"/>
      <c r="JP19" s="112"/>
      <c r="JQ19" s="112"/>
      <c r="JR19" s="112"/>
      <c r="JS19" s="112"/>
      <c r="JT19" s="112"/>
      <c r="JU19" s="112"/>
      <c r="JV19" s="112"/>
      <c r="JW19" s="112"/>
      <c r="JX19" s="416"/>
      <c r="JZ19" s="701">
        <f t="shared" si="177"/>
        <v>0</v>
      </c>
      <c r="KA19" s="291">
        <f t="shared" si="155"/>
        <v>111.73208981639658</v>
      </c>
      <c r="KB19" s="291">
        <f t="shared" si="156"/>
        <v>52.679484017005969</v>
      </c>
      <c r="KC19" s="291">
        <f t="shared" si="157"/>
        <v>52.965061610791871</v>
      </c>
      <c r="KD19" s="291">
        <f t="shared" si="158"/>
        <v>0</v>
      </c>
      <c r="KE19" s="291">
        <f t="shared" si="159"/>
        <v>107.64569165349012</v>
      </c>
      <c r="KF19" s="291">
        <f t="shared" si="160"/>
        <v>987.13229944476348</v>
      </c>
      <c r="KG19" s="291">
        <f t="shared" si="161"/>
        <v>541.8369280200908</v>
      </c>
      <c r="KH19" s="291">
        <f t="shared" si="162"/>
        <v>2346.7575826871503</v>
      </c>
      <c r="KI19" s="291">
        <f t="shared" si="163"/>
        <v>872.42902647820029</v>
      </c>
      <c r="KJ19" s="291">
        <f t="shared" si="164"/>
        <v>7465.3009853132553</v>
      </c>
      <c r="KK19" s="291">
        <f t="shared" si="165"/>
        <v>3170.3250782647588</v>
      </c>
      <c r="KL19" s="291">
        <f t="shared" si="166"/>
        <v>13428.586748435751</v>
      </c>
      <c r="KM19" s="291">
        <f t="shared" si="167"/>
        <v>6541.4629126768605</v>
      </c>
      <c r="KN19" s="291">
        <f t="shared" si="168"/>
        <v>12701.896777913935</v>
      </c>
      <c r="KO19" s="291">
        <f t="shared" si="169"/>
        <v>7709.0114481969104</v>
      </c>
      <c r="KP19" s="291">
        <f t="shared" si="170"/>
        <v>7109.8305084745762</v>
      </c>
      <c r="KQ19" s="291">
        <f t="shared" si="171"/>
        <v>6493.470336718332</v>
      </c>
      <c r="KR19" s="291">
        <f t="shared" si="172"/>
        <v>1047.7236315086782</v>
      </c>
      <c r="KS19" s="702">
        <f t="shared" si="173"/>
        <v>1623.581914268937</v>
      </c>
      <c r="KT19" s="705">
        <f>(SUM(JZ19:KS19)/SUM(JZ$4:KS18))*100000</f>
        <v>156.84454927517166</v>
      </c>
      <c r="KU19" s="616">
        <f t="shared" si="106"/>
        <v>0</v>
      </c>
      <c r="KV19" s="291">
        <f t="shared" si="107"/>
        <v>30.780122197085124</v>
      </c>
      <c r="KW19" s="291">
        <f t="shared" si="108"/>
        <v>14.510207931279655</v>
      </c>
      <c r="KX19" s="291">
        <f t="shared" si="109"/>
        <v>15.364287250714439</v>
      </c>
      <c r="KY19" s="291">
        <f t="shared" si="110"/>
        <v>0</v>
      </c>
      <c r="KZ19" s="291">
        <f t="shared" si="111"/>
        <v>30.702629680232111</v>
      </c>
      <c r="LA19" s="291">
        <f t="shared" si="112"/>
        <v>306.33735401110471</v>
      </c>
      <c r="LB19" s="291">
        <f t="shared" si="113"/>
        <v>166.19270967980205</v>
      </c>
      <c r="LC19" s="291">
        <f t="shared" si="114"/>
        <v>831.54896783984361</v>
      </c>
      <c r="LD19" s="291">
        <f t="shared" si="115"/>
        <v>298.62631893290865</v>
      </c>
      <c r="LE19" s="291">
        <f t="shared" si="116"/>
        <v>3532.2550659973972</v>
      </c>
      <c r="LF19" s="291">
        <f t="shared" si="117"/>
        <v>1397.5849731663686</v>
      </c>
      <c r="LG19" s="291">
        <f t="shared" si="118"/>
        <v>8121.659138938383</v>
      </c>
      <c r="LH19" s="291">
        <f t="shared" si="119"/>
        <v>3430.0414463341431</v>
      </c>
      <c r="LI19" s="291">
        <f t="shared" si="120"/>
        <v>12830.678295970591</v>
      </c>
      <c r="LJ19" s="291">
        <f t="shared" si="121"/>
        <v>5781.3394390383519</v>
      </c>
      <c r="LK19" s="291">
        <f t="shared" si="122"/>
        <v>19940.179461615153</v>
      </c>
      <c r="LL19" s="291">
        <f t="shared" si="123"/>
        <v>9887.7605558524847</v>
      </c>
      <c r="LM19" s="291">
        <f t="shared" si="124"/>
        <v>17356.475300400532</v>
      </c>
      <c r="LN19" s="617">
        <f t="shared" si="125"/>
        <v>9395.1849677040518</v>
      </c>
      <c r="LO19" s="614">
        <f t="shared" si="126"/>
        <v>4.8900951123499352</v>
      </c>
      <c r="LP19" s="291">
        <f t="shared" si="127"/>
        <v>25.614229216614415</v>
      </c>
      <c r="LQ19" s="291">
        <f t="shared" si="128"/>
        <v>1281.9836056920071</v>
      </c>
      <c r="LR19" s="291">
        <f t="shared" si="129"/>
        <v>527.96803652968038</v>
      </c>
      <c r="LS19" s="291">
        <f t="shared" si="130"/>
        <v>11126.342243545807</v>
      </c>
      <c r="LT19" s="617">
        <f t="shared" si="131"/>
        <v>5252.0816177143379</v>
      </c>
      <c r="LU19" s="614">
        <f t="shared" si="132"/>
        <v>15.011296000240181</v>
      </c>
      <c r="LV19" s="291">
        <f t="shared" si="133"/>
        <v>894.53636253652382</v>
      </c>
      <c r="LW19" s="617">
        <f t="shared" si="134"/>
        <v>7864.6547782350253</v>
      </c>
      <c r="LY19" s="734"/>
      <c r="LZ19" s="738"/>
      <c r="MA19" s="721"/>
      <c r="MB19" s="743"/>
      <c r="MC19" s="472"/>
    </row>
    <row r="20" spans="1:341" ht="14.4">
      <c r="A20" s="501" t="s">
        <v>32</v>
      </c>
      <c r="B20" s="532">
        <v>358428</v>
      </c>
      <c r="C20" s="522">
        <f t="shared" si="238"/>
        <v>27130</v>
      </c>
      <c r="D20" s="505">
        <f t="shared" si="239"/>
        <v>372</v>
      </c>
      <c r="E20" s="492">
        <f t="shared" si="0"/>
        <v>7.0269020583256887E-3</v>
      </c>
      <c r="F20" s="206">
        <f t="shared" si="1"/>
        <v>6.7424977959311211E-2</v>
      </c>
      <c r="G20" s="26">
        <f t="shared" si="178"/>
        <v>2.1905657720528686</v>
      </c>
      <c r="H20" s="25">
        <f t="shared" si="2"/>
        <v>0.14769884889908622</v>
      </c>
      <c r="I20" s="32">
        <f t="shared" si="3"/>
        <v>0.16580749661241401</v>
      </c>
      <c r="J20" s="343">
        <f t="shared" si="4"/>
        <v>0.26616850864231117</v>
      </c>
      <c r="K20" s="344">
        <f t="shared" si="5"/>
        <v>3.8992792597265982E-3</v>
      </c>
      <c r="L20" s="345">
        <f t="shared" si="6"/>
        <v>3.9476247037549683</v>
      </c>
      <c r="M20" s="346">
        <f t="shared" si="7"/>
        <v>0.29829552232665851</v>
      </c>
      <c r="N20" s="826"/>
      <c r="O20" s="161"/>
      <c r="P20" s="161"/>
      <c r="Q20" s="161"/>
      <c r="R20" s="161"/>
      <c r="S20" s="162">
        <f t="shared" si="8"/>
        <v>27130</v>
      </c>
      <c r="T20" s="163">
        <f t="shared" si="9"/>
        <v>7569.1631234166971</v>
      </c>
      <c r="U20" s="162">
        <f t="shared" si="10"/>
        <v>1430</v>
      </c>
      <c r="V20" s="164">
        <f t="shared" si="11"/>
        <v>5.5642023346303499E-2</v>
      </c>
      <c r="W20" s="163">
        <f t="shared" si="12"/>
        <v>398.96436662314329</v>
      </c>
      <c r="X20" s="162">
        <f t="shared" si="135"/>
        <v>2963</v>
      </c>
      <c r="Y20" s="164">
        <f t="shared" si="13"/>
        <v>0.12260520544544214</v>
      </c>
      <c r="Z20" s="163">
        <f t="shared" si="136"/>
        <v>826.66532748557586</v>
      </c>
      <c r="AA20" s="162">
        <f t="shared" si="14"/>
        <v>372</v>
      </c>
      <c r="AB20" s="163">
        <f t="shared" si="15"/>
        <v>1037.8653453413237</v>
      </c>
      <c r="AC20" s="165">
        <f t="shared" si="137"/>
        <v>1.3711758201253225E-2</v>
      </c>
      <c r="AD20" s="162">
        <f t="shared" si="16"/>
        <v>15</v>
      </c>
      <c r="AE20" s="164">
        <f t="shared" si="17"/>
        <v>4.2016806722689079E-2</v>
      </c>
      <c r="AF20" s="163">
        <f t="shared" si="18"/>
        <v>41.849409086343698</v>
      </c>
      <c r="AG20" s="162">
        <f t="shared" si="19"/>
        <v>26</v>
      </c>
      <c r="AH20" s="164">
        <f t="shared" si="20"/>
        <v>7.5144508670520235E-2</v>
      </c>
      <c r="AI20" s="163">
        <f t="shared" si="21"/>
        <v>72.538975749662413</v>
      </c>
      <c r="AJ20" s="830"/>
      <c r="AK20" s="81">
        <v>28228</v>
      </c>
      <c r="AL20" s="39">
        <v>26600</v>
      </c>
      <c r="AM20" s="39">
        <v>27693</v>
      </c>
      <c r="AN20" s="39">
        <v>26484</v>
      </c>
      <c r="AO20" s="39">
        <v>27494</v>
      </c>
      <c r="AP20" s="39">
        <v>26355</v>
      </c>
      <c r="AQ20" s="39">
        <v>24866</v>
      </c>
      <c r="AR20" s="39">
        <v>25004</v>
      </c>
      <c r="AS20" s="39">
        <v>22658</v>
      </c>
      <c r="AT20" s="39">
        <v>23014</v>
      </c>
      <c r="AU20" s="39">
        <v>18446</v>
      </c>
      <c r="AV20" s="39">
        <v>19026</v>
      </c>
      <c r="AW20" s="39">
        <v>14832</v>
      </c>
      <c r="AX20" s="39">
        <v>15514</v>
      </c>
      <c r="AY20" s="39">
        <v>9461</v>
      </c>
      <c r="AZ20" s="39">
        <v>11385</v>
      </c>
      <c r="BA20" s="39">
        <v>3540</v>
      </c>
      <c r="BB20" s="39">
        <v>5746</v>
      </c>
      <c r="BC20" s="39">
        <v>583</v>
      </c>
      <c r="BD20" s="46">
        <v>1499</v>
      </c>
      <c r="BE20" s="258">
        <v>2.0000000000000002E-5</v>
      </c>
      <c r="BF20" s="43">
        <v>2.0000000000000002E-5</v>
      </c>
      <c r="BG20" s="53">
        <v>5.0000000000000002E-5</v>
      </c>
      <c r="BH20" s="53">
        <v>4.0000000000000003E-5</v>
      </c>
      <c r="BI20" s="53">
        <v>1.2518952302791728E-4</v>
      </c>
      <c r="BJ20" s="53">
        <v>1.2406223545552731E-4</v>
      </c>
      <c r="BK20" s="53">
        <v>3.4000000000000002E-4</v>
      </c>
      <c r="BL20" s="53">
        <v>1.8000000000000001E-4</v>
      </c>
      <c r="BM20" s="53">
        <v>8.9999999999999998E-4</v>
      </c>
      <c r="BN20" s="53">
        <v>5.0000000000000001E-4</v>
      </c>
      <c r="BO20" s="53">
        <v>3.8E-3</v>
      </c>
      <c r="BP20" s="53">
        <v>2E-3</v>
      </c>
      <c r="BQ20" s="53">
        <v>1.6199999999999999E-2</v>
      </c>
      <c r="BR20" s="53">
        <v>6.1999999999999998E-3</v>
      </c>
      <c r="BS20" s="53">
        <v>6.1100000000000002E-2</v>
      </c>
      <c r="BT20" s="53">
        <v>2.6800000000000001E-2</v>
      </c>
      <c r="BU20" s="53">
        <v>0.1421</v>
      </c>
      <c r="BV20" s="53">
        <v>5.4699999999999999E-2</v>
      </c>
      <c r="BW20" s="53">
        <v>0.27589999999999998</v>
      </c>
      <c r="BX20" s="773">
        <v>0.1051</v>
      </c>
      <c r="BY20" s="53">
        <f t="shared" si="22"/>
        <v>2.0000000000000002E-5</v>
      </c>
      <c r="BZ20" s="53">
        <f t="shared" si="23"/>
        <v>4.5000000000000003E-5</v>
      </c>
      <c r="CA20" s="53">
        <f t="shared" si="24"/>
        <v>1.246258792417223E-4</v>
      </c>
      <c r="CB20" s="53">
        <f t="shared" si="25"/>
        <v>2.6000000000000003E-4</v>
      </c>
      <c r="CC20" s="53">
        <f t="shared" si="26"/>
        <v>6.9999999999999999E-4</v>
      </c>
      <c r="CD20" s="53">
        <f t="shared" si="27"/>
        <v>2.8999999999999998E-3</v>
      </c>
      <c r="CE20" s="53">
        <f t="shared" si="28"/>
        <v>1.12E-2</v>
      </c>
      <c r="CF20" s="53">
        <f t="shared" si="29"/>
        <v>4.3950000000000003E-2</v>
      </c>
      <c r="CG20" s="53">
        <f t="shared" si="30"/>
        <v>9.8400000000000001E-2</v>
      </c>
      <c r="CH20" s="773">
        <f t="shared" si="138"/>
        <v>0.1905</v>
      </c>
      <c r="CI20" s="64">
        <f>+Fall_Hoy!B20</f>
        <v>0</v>
      </c>
      <c r="CJ20" s="61">
        <f>+Fall_Hoy!C20</f>
        <v>0</v>
      </c>
      <c r="CK20" s="61">
        <f>+Fall_Hoy!D20</f>
        <v>0</v>
      </c>
      <c r="CL20" s="61">
        <f>+Fall_Hoy!E20</f>
        <v>0</v>
      </c>
      <c r="CM20" s="61">
        <f>+Fall_Hoy!F20</f>
        <v>1</v>
      </c>
      <c r="CN20" s="61">
        <f>+Fall_Hoy!G20</f>
        <v>2</v>
      </c>
      <c r="CO20" s="61">
        <f>+Fall_Hoy!H20</f>
        <v>0</v>
      </c>
      <c r="CP20" s="61">
        <f>+Fall_Hoy!I20</f>
        <v>3</v>
      </c>
      <c r="CQ20" s="61">
        <f>+Fall_Hoy!J20</f>
        <v>5</v>
      </c>
      <c r="CR20" s="61">
        <f>+Fall_Hoy!K20</f>
        <v>4</v>
      </c>
      <c r="CS20" s="61">
        <f>+Fall_Hoy!L20</f>
        <v>10</v>
      </c>
      <c r="CT20" s="61">
        <f>+Fall_Hoy!M20</f>
        <v>12</v>
      </c>
      <c r="CU20" s="61">
        <f>+Fall_Hoy!N20</f>
        <v>58</v>
      </c>
      <c r="CV20" s="61">
        <f>+Fall_Hoy!O20</f>
        <v>20</v>
      </c>
      <c r="CW20" s="61">
        <f>+Fall_Hoy!P20</f>
        <v>75</v>
      </c>
      <c r="CX20" s="61">
        <f>+Fall_Hoy!Q20</f>
        <v>39</v>
      </c>
      <c r="CY20" s="61">
        <f>+Fall_Hoy!R20</f>
        <v>52</v>
      </c>
      <c r="CZ20" s="61">
        <f>+Fall_Hoy!S20</f>
        <v>49</v>
      </c>
      <c r="DA20" s="61">
        <f>+Fall_Hoy!T20</f>
        <v>16</v>
      </c>
      <c r="DB20" s="253">
        <f>+Fall_Hoy!U20</f>
        <v>16</v>
      </c>
      <c r="DC20" s="61">
        <f>+Fall_Hoy!W20</f>
        <v>0</v>
      </c>
      <c r="DD20" s="61">
        <f>+Fall_Hoy!X20</f>
        <v>0</v>
      </c>
      <c r="DE20" s="61">
        <f>+Fall_Hoy!Y20</f>
        <v>0</v>
      </c>
      <c r="DF20" s="61">
        <f>+Fall_Hoy!Z20</f>
        <v>0</v>
      </c>
      <c r="DG20" s="61">
        <f>+Fall_Hoy!AA20</f>
        <v>0</v>
      </c>
      <c r="DH20" s="61">
        <f>+Fall_Hoy!AB20</f>
        <v>0</v>
      </c>
      <c r="DI20" s="61">
        <f>+Fall_Hoy!AC20</f>
        <v>0</v>
      </c>
      <c r="DJ20" s="61">
        <f>+Fall_Hoy!AD20</f>
        <v>1</v>
      </c>
      <c r="DK20" s="61">
        <f>+Fall_Hoy!AE20</f>
        <v>3</v>
      </c>
      <c r="DL20" s="270">
        <f>+Fall_Hoy!AF20</f>
        <v>6</v>
      </c>
      <c r="DM20" s="75">
        <f t="shared" si="139"/>
        <v>0.12974272363883016</v>
      </c>
      <c r="DN20" s="76">
        <f t="shared" si="140"/>
        <v>0.1278194010186223</v>
      </c>
      <c r="DO20" s="76">
        <f t="shared" si="141"/>
        <v>0.24138665814322055</v>
      </c>
      <c r="DP20" s="76">
        <f t="shared" si="142"/>
        <v>0.20792873866268555</v>
      </c>
      <c r="DQ20" s="76">
        <f t="shared" si="31"/>
        <v>0.29053207568519995</v>
      </c>
      <c r="DR20" s="76">
        <f t="shared" si="32"/>
        <v>0.61168435501690732</v>
      </c>
      <c r="DS20" s="76">
        <f t="shared" si="33"/>
        <v>8.9479610713423946E-2</v>
      </c>
      <c r="DT20" s="76">
        <f t="shared" si="34"/>
        <v>0.66656001706393642</v>
      </c>
      <c r="DU20" s="76">
        <f t="shared" si="35"/>
        <v>0.2451917890173694</v>
      </c>
      <c r="DV20" s="76">
        <f t="shared" si="36"/>
        <v>0.34761449552446338</v>
      </c>
      <c r="DW20" s="76">
        <f t="shared" si="37"/>
        <v>0.14266393512785541</v>
      </c>
      <c r="DX20" s="76">
        <f t="shared" si="38"/>
        <v>0.31535793125197098</v>
      </c>
      <c r="DY20" s="76">
        <f t="shared" si="39"/>
        <v>0.24138665814322055</v>
      </c>
      <c r="DZ20" s="76">
        <f t="shared" si="40"/>
        <v>0.20792873866268555</v>
      </c>
      <c r="EA20" s="76">
        <f t="shared" si="41"/>
        <v>0.12974272363883016</v>
      </c>
      <c r="EB20" s="76">
        <f t="shared" si="42"/>
        <v>0.1278194010186223</v>
      </c>
      <c r="EC20" s="76">
        <f t="shared" si="43"/>
        <v>0.10337273424857962</v>
      </c>
      <c r="ED20" s="76">
        <f t="shared" si="44"/>
        <v>0.15589892913343739</v>
      </c>
      <c r="EE20" s="76">
        <f t="shared" si="45"/>
        <v>9.9471742875491848E-2</v>
      </c>
      <c r="EF20" s="76">
        <f t="shared" si="46"/>
        <v>0.10155834939753682</v>
      </c>
      <c r="EG20" s="85">
        <f>+'Cas_-14'!B19</f>
        <v>419</v>
      </c>
      <c r="EH20" s="62">
        <f>+'Cas_-14'!C19</f>
        <v>417</v>
      </c>
      <c r="EI20" s="62">
        <f>+'Cas_-14'!D19</f>
        <v>1187</v>
      </c>
      <c r="EJ20" s="62">
        <f>+'Cas_-14'!E19</f>
        <v>1308</v>
      </c>
      <c r="EK20" s="62">
        <f>+'Cas_-14'!F19</f>
        <v>2178</v>
      </c>
      <c r="EL20" s="62">
        <f>+'Cas_-14'!G19</f>
        <v>2575</v>
      </c>
      <c r="EM20" s="62">
        <f>+'Cas_-14'!H19</f>
        <v>2225</v>
      </c>
      <c r="EN20" s="62">
        <f>+'Cas_-14'!I19</f>
        <v>2600</v>
      </c>
      <c r="EO20" s="62">
        <f>+'Cas_-14'!J19</f>
        <v>1871</v>
      </c>
      <c r="EP20" s="62">
        <f>+'Cas_-14'!K19</f>
        <v>2151</v>
      </c>
      <c r="EQ20" s="62">
        <f>+'Cas_-14'!L19</f>
        <v>1394</v>
      </c>
      <c r="ER20" s="62">
        <f>+'Cas_-14'!M19</f>
        <v>1654</v>
      </c>
      <c r="ES20" s="62">
        <f>+'Cas_-14'!N19</f>
        <v>1009</v>
      </c>
      <c r="ET20" s="62">
        <f>+'Cas_-14'!O19</f>
        <v>1011</v>
      </c>
      <c r="EU20" s="62">
        <f>+'Cas_-14'!P19</f>
        <v>617</v>
      </c>
      <c r="EV20" s="62">
        <f>+'Cas_-14'!Q19</f>
        <v>652</v>
      </c>
      <c r="EW20" s="62">
        <f>+'Cas_-14'!R19</f>
        <v>201</v>
      </c>
      <c r="EX20" s="62">
        <f>+'Cas_-14'!S19</f>
        <v>320</v>
      </c>
      <c r="EY20" s="62">
        <f>+'Cas_-14'!T19</f>
        <v>36</v>
      </c>
      <c r="EZ20" s="86">
        <f>+'Cas_-14'!U19</f>
        <v>88</v>
      </c>
      <c r="FA20" s="201">
        <f t="shared" si="47"/>
        <v>1.4843417882953095E-2</v>
      </c>
      <c r="FB20" s="90">
        <f t="shared" si="48"/>
        <v>1.567669172932331E-2</v>
      </c>
      <c r="FC20" s="90">
        <f t="shared" si="49"/>
        <v>4.2862817318455926E-2</v>
      </c>
      <c r="FD20" s="90">
        <f t="shared" si="50"/>
        <v>4.9388309922972363E-2</v>
      </c>
      <c r="FE20" s="90">
        <f t="shared" si="51"/>
        <v>7.9217283771004579E-2</v>
      </c>
      <c r="FF20" s="90">
        <f t="shared" si="52"/>
        <v>9.7704420413583765E-2</v>
      </c>
      <c r="FG20" s="90">
        <f t="shared" si="53"/>
        <v>8.9479610713423946E-2</v>
      </c>
      <c r="FH20" s="90">
        <f t="shared" si="54"/>
        <v>0.10398336266197408</v>
      </c>
      <c r="FI20" s="90">
        <f t="shared" si="55"/>
        <v>8.2575690705269655E-2</v>
      </c>
      <c r="FJ20" s="90">
        <f t="shared" si="56"/>
        <v>9.3464847484140093E-2</v>
      </c>
      <c r="FK20" s="90">
        <f t="shared" si="57"/>
        <v>7.5571939715927572E-2</v>
      </c>
      <c r="FL20" s="90">
        <f t="shared" si="58"/>
        <v>8.6933669715126671E-2</v>
      </c>
      <c r="FM20" s="90">
        <f t="shared" si="59"/>
        <v>6.802858683926645E-2</v>
      </c>
      <c r="FN20" s="90">
        <f t="shared" si="60"/>
        <v>6.5166945984272265E-2</v>
      </c>
      <c r="FO20" s="90">
        <f t="shared" si="61"/>
        <v>6.5215093541908895E-2</v>
      </c>
      <c r="FP20" s="90">
        <f t="shared" si="62"/>
        <v>5.7268335529205093E-2</v>
      </c>
      <c r="FQ20" s="90">
        <f t="shared" si="63"/>
        <v>5.6779661016949153E-2</v>
      </c>
      <c r="FR20" s="90">
        <f t="shared" si="64"/>
        <v>5.5690915419422206E-2</v>
      </c>
      <c r="FS20" s="90">
        <f t="shared" si="65"/>
        <v>6.1749571183533448E-2</v>
      </c>
      <c r="FT20" s="99">
        <f t="shared" si="66"/>
        <v>5.8705803869246162E-2</v>
      </c>
      <c r="FU20" s="119">
        <f t="shared" si="143"/>
        <v>1.9894585224424182</v>
      </c>
      <c r="FV20" s="120">
        <f t="shared" si="144"/>
        <v>2.2319384671733355</v>
      </c>
      <c r="FW20" s="120">
        <f t="shared" si="145"/>
        <v>3.5483121046385007</v>
      </c>
      <c r="FX20" s="120">
        <f t="shared" si="176"/>
        <v>3.1907086563925855</v>
      </c>
      <c r="FY20" s="120">
        <f t="shared" si="146"/>
        <v>3.6675339251096823</v>
      </c>
      <c r="FZ20" s="120">
        <f t="shared" si="146"/>
        <v>6.2605596801827543</v>
      </c>
      <c r="GA20" s="120">
        <f t="shared" si="146"/>
        <v>1</v>
      </c>
      <c r="GB20" s="120">
        <f t="shared" si="146"/>
        <v>6.4102564102564106</v>
      </c>
      <c r="GC20" s="120">
        <f t="shared" si="146"/>
        <v>2.9692974642199661</v>
      </c>
      <c r="GD20" s="120">
        <f t="shared" si="146"/>
        <v>3.7192003719200373</v>
      </c>
      <c r="GE20" s="120">
        <f t="shared" si="146"/>
        <v>1.8877897757305746</v>
      </c>
      <c r="GF20" s="120">
        <f t="shared" si="146"/>
        <v>3.627569528415961</v>
      </c>
      <c r="GG20" s="120">
        <f t="shared" si="146"/>
        <v>3.5483121046385007</v>
      </c>
      <c r="GH20" s="120">
        <f t="shared" si="146"/>
        <v>3.1907086563925855</v>
      </c>
      <c r="GI20" s="120">
        <f t="shared" si="146"/>
        <v>1.9894585224424182</v>
      </c>
      <c r="GJ20" s="120">
        <f t="shared" si="146"/>
        <v>2.2319384671733355</v>
      </c>
      <c r="GK20" s="120">
        <f t="shared" si="147"/>
        <v>1.820594424079462</v>
      </c>
      <c r="GL20" s="120">
        <f t="shared" si="148"/>
        <v>2.799360146252285</v>
      </c>
      <c r="GM20" s="120">
        <f t="shared" si="149"/>
        <v>1.6108896137892152</v>
      </c>
      <c r="GN20" s="121">
        <f t="shared" si="150"/>
        <v>1.7299541562148602</v>
      </c>
      <c r="GO20" s="85">
        <f>+Cas_Hoy!B19</f>
        <v>474</v>
      </c>
      <c r="GP20" s="62">
        <f>+Cas_Hoy!C19</f>
        <v>464</v>
      </c>
      <c r="GQ20" s="62">
        <f>+Cas_Hoy!D19</f>
        <v>1348</v>
      </c>
      <c r="GR20" s="62">
        <f>+Cas_Hoy!E19</f>
        <v>1477</v>
      </c>
      <c r="GS20" s="62">
        <f>+Cas_Hoy!F19</f>
        <v>2438</v>
      </c>
      <c r="GT20" s="62">
        <f>+Cas_Hoy!G19</f>
        <v>2865</v>
      </c>
      <c r="GU20" s="62">
        <f>+Cas_Hoy!H19</f>
        <v>2502</v>
      </c>
      <c r="GV20" s="62">
        <f>+Cas_Hoy!I19</f>
        <v>2897</v>
      </c>
      <c r="GW20" s="62">
        <f>+Cas_Hoy!J19</f>
        <v>2130</v>
      </c>
      <c r="GX20" s="62">
        <f>+Cas_Hoy!K19</f>
        <v>2397</v>
      </c>
      <c r="GY20" s="62">
        <f>+Cas_Hoy!L19</f>
        <v>1583</v>
      </c>
      <c r="GZ20" s="62">
        <f>+Cas_Hoy!M19</f>
        <v>1870</v>
      </c>
      <c r="HA20" s="62">
        <f>+Cas_Hoy!N19</f>
        <v>1137</v>
      </c>
      <c r="HB20" s="62">
        <f>+Cas_Hoy!O19</f>
        <v>1145</v>
      </c>
      <c r="HC20" s="62">
        <f>+Cas_Hoy!P19</f>
        <v>675</v>
      </c>
      <c r="HD20" s="62">
        <f>+Cas_Hoy!Q19</f>
        <v>723</v>
      </c>
      <c r="HE20" s="62">
        <f>+Cas_Hoy!R19</f>
        <v>225</v>
      </c>
      <c r="HF20" s="62">
        <f>+Cas_Hoy!S19</f>
        <v>345</v>
      </c>
      <c r="HG20" s="62">
        <f>+Cas_Hoy!T19</f>
        <v>37</v>
      </c>
      <c r="HH20" s="590">
        <f>+Cas_Hoy!U19</f>
        <v>98</v>
      </c>
      <c r="HI20" s="543">
        <f t="shared" si="151"/>
        <v>0.1419389602207623</v>
      </c>
      <c r="HJ20" s="112">
        <f t="shared" si="152"/>
        <v>0.14173838487187718</v>
      </c>
      <c r="HK20" s="112">
        <f t="shared" si="153"/>
        <v>0.27200855332888185</v>
      </c>
      <c r="HL20" s="112">
        <f t="shared" si="154"/>
        <v>0.23548803735783874</v>
      </c>
      <c r="HM20" s="323">
        <f t="shared" si="68"/>
        <v>0.32521450896258841</v>
      </c>
      <c r="HN20" s="323">
        <f t="shared" si="69"/>
        <v>0.68057307849453963</v>
      </c>
      <c r="HO20" s="323">
        <f t="shared" si="70"/>
        <v>0.10061931955280302</v>
      </c>
      <c r="HP20" s="323">
        <f t="shared" si="71"/>
        <v>0.7</v>
      </c>
      <c r="HQ20" s="323">
        <f t="shared" si="72"/>
        <v>0.27913335681827733</v>
      </c>
      <c r="HR20" s="323">
        <f t="shared" si="73"/>
        <v>0.38736957032642427</v>
      </c>
      <c r="HS20" s="323">
        <f t="shared" si="74"/>
        <v>0.16200646291778703</v>
      </c>
      <c r="HT20" s="323">
        <f t="shared" si="75"/>
        <v>0.356541312842313</v>
      </c>
      <c r="HU20" s="323">
        <f t="shared" si="76"/>
        <v>0.27200855332888185</v>
      </c>
      <c r="HV20" s="323">
        <f t="shared" si="77"/>
        <v>0.23548803735783874</v>
      </c>
      <c r="HW20" s="323">
        <f t="shared" si="78"/>
        <v>0.1419389602207623</v>
      </c>
      <c r="HX20" s="323">
        <f t="shared" si="79"/>
        <v>0.14173838487187718</v>
      </c>
      <c r="HY20" s="323">
        <f t="shared" si="80"/>
        <v>0.11571574729318615</v>
      </c>
      <c r="HZ20" s="323">
        <f t="shared" si="81"/>
        <v>0.16807853297198716</v>
      </c>
      <c r="IA20" s="323">
        <f t="shared" si="82"/>
        <v>0.1022348468442555</v>
      </c>
      <c r="IB20" s="327">
        <f t="shared" si="83"/>
        <v>0.1130990709199842</v>
      </c>
      <c r="IC20" s="331">
        <f>+CyF_Tot!B19</f>
        <v>0</v>
      </c>
      <c r="ID20" s="149">
        <f>+CyF_Tot!C19</f>
        <v>24167</v>
      </c>
      <c r="IE20" s="149">
        <f>+CyF_Tot!D19</f>
        <v>25700</v>
      </c>
      <c r="IF20" s="149">
        <f>+CyF_Tot!E19</f>
        <v>27130</v>
      </c>
      <c r="IG20" s="149">
        <f>+CyF_Tot!F19</f>
        <v>0</v>
      </c>
      <c r="IH20" s="149">
        <f>+CyF_Tot!G19</f>
        <v>346</v>
      </c>
      <c r="II20" s="149">
        <f>+CyF_Tot!H19</f>
        <v>357</v>
      </c>
      <c r="IJ20" s="149">
        <f>+CyF_Tot!I19</f>
        <v>372</v>
      </c>
      <c r="IK20" s="204">
        <f t="shared" si="84"/>
        <v>7.8755007979287334E-2</v>
      </c>
      <c r="IL20" s="198">
        <f t="shared" si="85"/>
        <v>7.4212952113116168E-2</v>
      </c>
      <c r="IM20" s="198">
        <f t="shared" si="86"/>
        <v>7.7262379055207747E-2</v>
      </c>
      <c r="IN20" s="198">
        <f t="shared" si="87"/>
        <v>7.3889316682848441E-2</v>
      </c>
      <c r="IO20" s="198">
        <f t="shared" si="88"/>
        <v>7.6707176894662249E-2</v>
      </c>
      <c r="IP20" s="198">
        <f t="shared" si="89"/>
        <v>7.3529411764705885E-2</v>
      </c>
      <c r="IQ20" s="198">
        <f t="shared" si="90"/>
        <v>6.9375160422734825E-2</v>
      </c>
      <c r="IR20" s="198">
        <f t="shared" si="91"/>
        <v>6.9760174986329193E-2</v>
      </c>
      <c r="IS20" s="198">
        <f t="shared" si="92"/>
        <v>6.3214927405225038E-2</v>
      </c>
      <c r="IT20" s="198">
        <f t="shared" si="93"/>
        <v>6.4208153380874267E-2</v>
      </c>
      <c r="IU20" s="198">
        <f t="shared" si="94"/>
        <v>5.1463613333779724E-2</v>
      </c>
      <c r="IV20" s="198">
        <f t="shared" si="95"/>
        <v>5.3081790485118352E-2</v>
      </c>
      <c r="IW20" s="198">
        <f t="shared" si="96"/>
        <v>4.1380695704576649E-2</v>
      </c>
      <c r="IX20" s="198">
        <f t="shared" si="97"/>
        <v>4.328344883770241E-2</v>
      </c>
      <c r="IY20" s="198">
        <f t="shared" si="98"/>
        <v>2.6395817291059852E-2</v>
      </c>
      <c r="IZ20" s="198">
        <f t="shared" si="99"/>
        <v>3.1763701496534867E-2</v>
      </c>
      <c r="JA20" s="198">
        <f t="shared" si="100"/>
        <v>9.8764605443771129E-3</v>
      </c>
      <c r="JB20" s="198">
        <f t="shared" si="101"/>
        <v>1.6031113640675394E-2</v>
      </c>
      <c r="JC20" s="198">
        <f t="shared" si="102"/>
        <v>1.6265470331558918E-3</v>
      </c>
      <c r="JD20" s="99">
        <f t="shared" si="103"/>
        <v>4.1821509480286139E-3</v>
      </c>
      <c r="JE20" s="543"/>
      <c r="JF20" s="112"/>
      <c r="JG20" s="112"/>
      <c r="JH20" s="112"/>
      <c r="JI20" s="112"/>
      <c r="JJ20" s="112"/>
      <c r="JK20" s="112"/>
      <c r="JL20" s="112"/>
      <c r="JM20" s="112"/>
      <c r="JN20" s="112"/>
      <c r="JO20" s="112"/>
      <c r="JP20" s="112"/>
      <c r="JQ20" s="112"/>
      <c r="JR20" s="112"/>
      <c r="JS20" s="112"/>
      <c r="JT20" s="112"/>
      <c r="JU20" s="112"/>
      <c r="JV20" s="112"/>
      <c r="JW20" s="112"/>
      <c r="JX20" s="416"/>
      <c r="JZ20" s="701">
        <f t="shared" si="177"/>
        <v>0</v>
      </c>
      <c r="KA20" s="291">
        <f t="shared" si="155"/>
        <v>0</v>
      </c>
      <c r="KB20" s="291">
        <f t="shared" si="156"/>
        <v>0</v>
      </c>
      <c r="KC20" s="291">
        <f t="shared" si="157"/>
        <v>0</v>
      </c>
      <c r="KD20" s="291">
        <f t="shared" si="158"/>
        <v>130.13497490361533</v>
      </c>
      <c r="KE20" s="291">
        <f t="shared" si="159"/>
        <v>266.06518687156137</v>
      </c>
      <c r="KF20" s="291">
        <f t="shared" si="160"/>
        <v>0</v>
      </c>
      <c r="KG20" s="291">
        <f t="shared" si="161"/>
        <v>391.17257238841785</v>
      </c>
      <c r="KH20" s="291">
        <f t="shared" si="162"/>
        <v>622.77164798305239</v>
      </c>
      <c r="KI20" s="291">
        <f t="shared" si="163"/>
        <v>507.77335534891807</v>
      </c>
      <c r="KJ20" s="291">
        <f t="shared" si="164"/>
        <v>1145.758430011927</v>
      </c>
      <c r="KK20" s="291">
        <f t="shared" si="165"/>
        <v>1430.7354146956795</v>
      </c>
      <c r="KL20" s="291">
        <f t="shared" si="166"/>
        <v>6465.6743527508097</v>
      </c>
      <c r="KM20" s="291">
        <f t="shared" si="167"/>
        <v>2458.5651669459844</v>
      </c>
      <c r="KN20" s="291">
        <f t="shared" si="168"/>
        <v>7847.7143008138673</v>
      </c>
      <c r="KO20" s="291">
        <f t="shared" si="169"/>
        <v>4567.744400527009</v>
      </c>
      <c r="KP20" s="291">
        <f t="shared" si="170"/>
        <v>5237.5751412429381</v>
      </c>
      <c r="KQ20" s="291">
        <f t="shared" si="171"/>
        <v>5600.2753219631049</v>
      </c>
      <c r="KR20" s="291">
        <f t="shared" si="172"/>
        <v>1656.672384219554</v>
      </c>
      <c r="KS20" s="702">
        <f t="shared" si="173"/>
        <v>1844.5363575717147</v>
      </c>
      <c r="KT20" s="705">
        <f>(SUM(JZ20:KS20)/SUM(JZ$4:KS19))*100000</f>
        <v>86.93609171417404</v>
      </c>
      <c r="KU20" s="616">
        <f t="shared" si="106"/>
        <v>0</v>
      </c>
      <c r="KV20" s="291">
        <f t="shared" si="107"/>
        <v>0</v>
      </c>
      <c r="KW20" s="291">
        <f t="shared" si="108"/>
        <v>0</v>
      </c>
      <c r="KX20" s="291">
        <f t="shared" si="109"/>
        <v>0</v>
      </c>
      <c r="KY20" s="291">
        <f t="shared" si="110"/>
        <v>36.371571979340949</v>
      </c>
      <c r="KZ20" s="291">
        <f t="shared" si="111"/>
        <v>75.886928476569906</v>
      </c>
      <c r="LA20" s="291">
        <f t="shared" si="112"/>
        <v>0</v>
      </c>
      <c r="LB20" s="291">
        <f t="shared" si="113"/>
        <v>119.98080307150856</v>
      </c>
      <c r="LC20" s="291">
        <f t="shared" si="114"/>
        <v>220.67261011563244</v>
      </c>
      <c r="LD20" s="291">
        <f t="shared" si="115"/>
        <v>173.8072477622317</v>
      </c>
      <c r="LE20" s="291">
        <f t="shared" si="116"/>
        <v>542.12295348585064</v>
      </c>
      <c r="LF20" s="291">
        <f t="shared" si="117"/>
        <v>630.71586250394193</v>
      </c>
      <c r="LG20" s="291">
        <f t="shared" si="118"/>
        <v>3910.4638619201728</v>
      </c>
      <c r="LH20" s="291">
        <f t="shared" si="119"/>
        <v>1289.1581797086503</v>
      </c>
      <c r="LI20" s="291">
        <f t="shared" si="120"/>
        <v>7927.2804143325229</v>
      </c>
      <c r="LJ20" s="291">
        <f t="shared" si="121"/>
        <v>3425.5599472990775</v>
      </c>
      <c r="LK20" s="291">
        <f t="shared" si="122"/>
        <v>14689.265536723164</v>
      </c>
      <c r="LL20" s="291">
        <f t="shared" si="123"/>
        <v>8527.6714235990257</v>
      </c>
      <c r="LM20" s="291">
        <f t="shared" si="124"/>
        <v>27444.253859348199</v>
      </c>
      <c r="LN20" s="617">
        <f t="shared" si="125"/>
        <v>10673.782521681122</v>
      </c>
      <c r="LO20" s="614">
        <f t="shared" si="126"/>
        <v>11.988251513516754</v>
      </c>
      <c r="LP20" s="291">
        <f t="shared" si="127"/>
        <v>25.176550560807662</v>
      </c>
      <c r="LQ20" s="291">
        <f t="shared" si="128"/>
        <v>227.37608003638016</v>
      </c>
      <c r="LR20" s="291">
        <f t="shared" si="129"/>
        <v>283.39597876021719</v>
      </c>
      <c r="LS20" s="291">
        <f t="shared" si="130"/>
        <v>7073.47972972973</v>
      </c>
      <c r="LT20" s="617">
        <f t="shared" si="131"/>
        <v>3631.6776007497656</v>
      </c>
      <c r="LU20" s="614">
        <f t="shared" si="132"/>
        <v>18.421408132437644</v>
      </c>
      <c r="LV20" s="291">
        <f t="shared" si="133"/>
        <v>255.612191197919</v>
      </c>
      <c r="LW20" s="617">
        <f t="shared" si="134"/>
        <v>5195.0127877237856</v>
      </c>
      <c r="LY20" s="734"/>
      <c r="LZ20" s="738"/>
      <c r="MA20" s="721"/>
      <c r="MB20" s="743"/>
      <c r="MC20" s="472"/>
    </row>
    <row r="21" spans="1:341" ht="14.4">
      <c r="A21" s="501" t="s">
        <v>33</v>
      </c>
      <c r="B21" s="532">
        <v>393531</v>
      </c>
      <c r="C21" s="522">
        <f t="shared" si="238"/>
        <v>13370</v>
      </c>
      <c r="D21" s="505">
        <f t="shared" si="239"/>
        <v>473</v>
      </c>
      <c r="E21" s="492">
        <f t="shared" si="0"/>
        <v>4.7967359764118445E-3</v>
      </c>
      <c r="F21" s="206">
        <f t="shared" si="1"/>
        <v>3.1900917589719739E-2</v>
      </c>
      <c r="G21" s="26">
        <f t="shared" si="178"/>
        <v>7.8547651012892343</v>
      </c>
      <c r="H21" s="25">
        <f t="shared" si="2"/>
        <v>0.25057421418283449</v>
      </c>
      <c r="I21" s="32">
        <f t="shared" si="3"/>
        <v>0.2668613385076069</v>
      </c>
      <c r="J21" s="343">
        <f t="shared" si="4"/>
        <v>0.47903611763386528</v>
      </c>
      <c r="K21" s="344">
        <f t="shared" si="5"/>
        <v>2.5090766722741962E-3</v>
      </c>
      <c r="L21" s="345">
        <f t="shared" si="6"/>
        <v>15.016374255900322</v>
      </c>
      <c r="M21" s="346">
        <f t="shared" si="7"/>
        <v>0.50998229346635415</v>
      </c>
      <c r="N21" s="826"/>
      <c r="O21" s="161"/>
      <c r="P21" s="161"/>
      <c r="Q21" s="161"/>
      <c r="R21" s="161"/>
      <c r="S21" s="162">
        <f t="shared" si="8"/>
        <v>13370</v>
      </c>
      <c r="T21" s="163">
        <f t="shared" si="9"/>
        <v>3397.4451822092797</v>
      </c>
      <c r="U21" s="162">
        <f t="shared" si="10"/>
        <v>327</v>
      </c>
      <c r="V21" s="164">
        <f t="shared" si="11"/>
        <v>2.507091926703979E-2</v>
      </c>
      <c r="W21" s="163">
        <f t="shared" si="12"/>
        <v>83.093835047302505</v>
      </c>
      <c r="X21" s="162">
        <f t="shared" si="135"/>
        <v>816</v>
      </c>
      <c r="Y21" s="164">
        <f t="shared" si="13"/>
        <v>6.4999203441134301E-2</v>
      </c>
      <c r="Z21" s="163">
        <f t="shared" si="136"/>
        <v>207.35342323730532</v>
      </c>
      <c r="AA21" s="162">
        <f t="shared" si="14"/>
        <v>473</v>
      </c>
      <c r="AB21" s="163">
        <f t="shared" si="15"/>
        <v>1201.9383479319292</v>
      </c>
      <c r="AC21" s="165">
        <f t="shared" si="137"/>
        <v>3.5377711293941662E-2</v>
      </c>
      <c r="AD21" s="162">
        <f t="shared" si="16"/>
        <v>3</v>
      </c>
      <c r="AE21" s="164">
        <f t="shared" si="17"/>
        <v>6.382978723404255E-3</v>
      </c>
      <c r="AF21" s="163">
        <f t="shared" si="18"/>
        <v>7.6232876190185781</v>
      </c>
      <c r="AG21" s="162">
        <f t="shared" si="19"/>
        <v>11</v>
      </c>
      <c r="AH21" s="164">
        <f t="shared" si="20"/>
        <v>2.3809523809523808E-2</v>
      </c>
      <c r="AI21" s="163">
        <f t="shared" si="21"/>
        <v>27.95205460306812</v>
      </c>
      <c r="AJ21" s="830"/>
      <c r="AK21" s="81">
        <v>33261</v>
      </c>
      <c r="AL21" s="39">
        <v>31346</v>
      </c>
      <c r="AM21" s="39">
        <v>31885</v>
      </c>
      <c r="AN21" s="39">
        <v>30707</v>
      </c>
      <c r="AO21" s="39">
        <v>35788</v>
      </c>
      <c r="AP21" s="39">
        <v>35171</v>
      </c>
      <c r="AQ21" s="39">
        <v>29459</v>
      </c>
      <c r="AR21" s="39">
        <v>29815</v>
      </c>
      <c r="AS21" s="39">
        <v>24626</v>
      </c>
      <c r="AT21" s="39">
        <v>25089</v>
      </c>
      <c r="AU21" s="39">
        <v>17662</v>
      </c>
      <c r="AV21" s="39">
        <v>18095</v>
      </c>
      <c r="AW21" s="39">
        <v>13378</v>
      </c>
      <c r="AX21" s="39">
        <v>14013</v>
      </c>
      <c r="AY21" s="39">
        <v>7161</v>
      </c>
      <c r="AZ21" s="39">
        <v>8449</v>
      </c>
      <c r="BA21" s="39">
        <v>2337</v>
      </c>
      <c r="BB21" s="39">
        <v>3890</v>
      </c>
      <c r="BC21" s="39">
        <v>362</v>
      </c>
      <c r="BD21" s="46">
        <v>1037</v>
      </c>
      <c r="BE21" s="258">
        <v>2.0000000000000002E-5</v>
      </c>
      <c r="BF21" s="43">
        <v>2.0000000000000002E-5</v>
      </c>
      <c r="BG21" s="53">
        <v>5.0000000000000002E-5</v>
      </c>
      <c r="BH21" s="53">
        <v>4.0000000000000003E-5</v>
      </c>
      <c r="BI21" s="53">
        <v>1.2518952302791728E-4</v>
      </c>
      <c r="BJ21" s="53">
        <v>1.2406223545552731E-4</v>
      </c>
      <c r="BK21" s="53">
        <v>3.4000000000000002E-4</v>
      </c>
      <c r="BL21" s="53">
        <v>1.8000000000000001E-4</v>
      </c>
      <c r="BM21" s="53">
        <v>8.9999999999999998E-4</v>
      </c>
      <c r="BN21" s="53">
        <v>5.0000000000000001E-4</v>
      </c>
      <c r="BO21" s="53">
        <v>3.8E-3</v>
      </c>
      <c r="BP21" s="53">
        <v>2E-3</v>
      </c>
      <c r="BQ21" s="53">
        <v>1.6199999999999999E-2</v>
      </c>
      <c r="BR21" s="53">
        <v>6.1999999999999998E-3</v>
      </c>
      <c r="BS21" s="53">
        <v>6.1100000000000002E-2</v>
      </c>
      <c r="BT21" s="53">
        <v>2.6800000000000001E-2</v>
      </c>
      <c r="BU21" s="53">
        <v>0.1421</v>
      </c>
      <c r="BV21" s="53">
        <v>5.4699999999999999E-2</v>
      </c>
      <c r="BW21" s="53">
        <v>0.27589999999999998</v>
      </c>
      <c r="BX21" s="773">
        <v>0.1051</v>
      </c>
      <c r="BY21" s="53">
        <f t="shared" si="22"/>
        <v>2.0000000000000002E-5</v>
      </c>
      <c r="BZ21" s="53">
        <f t="shared" si="23"/>
        <v>4.5000000000000003E-5</v>
      </c>
      <c r="CA21" s="53">
        <f t="shared" si="24"/>
        <v>1.246258792417223E-4</v>
      </c>
      <c r="CB21" s="53">
        <f t="shared" si="25"/>
        <v>2.6000000000000003E-4</v>
      </c>
      <c r="CC21" s="53">
        <f t="shared" si="26"/>
        <v>6.9999999999999999E-4</v>
      </c>
      <c r="CD21" s="53">
        <f t="shared" si="27"/>
        <v>2.8999999999999998E-3</v>
      </c>
      <c r="CE21" s="53">
        <f t="shared" si="28"/>
        <v>1.12E-2</v>
      </c>
      <c r="CF21" s="53">
        <f t="shared" si="29"/>
        <v>4.3950000000000003E-2</v>
      </c>
      <c r="CG21" s="53">
        <f t="shared" si="30"/>
        <v>9.8400000000000001E-2</v>
      </c>
      <c r="CH21" s="773">
        <f t="shared" si="138"/>
        <v>0.1905</v>
      </c>
      <c r="CI21" s="64">
        <f>+Fall_Hoy!B21</f>
        <v>0</v>
      </c>
      <c r="CJ21" s="61">
        <f>+Fall_Hoy!C21</f>
        <v>0</v>
      </c>
      <c r="CK21" s="61">
        <f>+Fall_Hoy!D21</f>
        <v>2</v>
      </c>
      <c r="CL21" s="61">
        <f>+Fall_Hoy!E21</f>
        <v>0</v>
      </c>
      <c r="CM21" s="61">
        <f>+Fall_Hoy!F21</f>
        <v>4</v>
      </c>
      <c r="CN21" s="61">
        <f>+Fall_Hoy!G21</f>
        <v>3</v>
      </c>
      <c r="CO21" s="61">
        <f>+Fall_Hoy!H21</f>
        <v>5</v>
      </c>
      <c r="CP21" s="61">
        <f>+Fall_Hoy!I21</f>
        <v>5</v>
      </c>
      <c r="CQ21" s="61">
        <f>+Fall_Hoy!J21</f>
        <v>20</v>
      </c>
      <c r="CR21" s="61">
        <f>+Fall_Hoy!K21</f>
        <v>10</v>
      </c>
      <c r="CS21" s="61">
        <f>+Fall_Hoy!L21</f>
        <v>41</v>
      </c>
      <c r="CT21" s="61">
        <f>+Fall_Hoy!M21</f>
        <v>21</v>
      </c>
      <c r="CU21" s="61">
        <f>+Fall_Hoy!N21</f>
        <v>65</v>
      </c>
      <c r="CV21" s="61">
        <f>+Fall_Hoy!O21</f>
        <v>33</v>
      </c>
      <c r="CW21" s="61">
        <f>+Fall_Hoy!P21</f>
        <v>98</v>
      </c>
      <c r="CX21" s="61">
        <f>+Fall_Hoy!Q21</f>
        <v>38</v>
      </c>
      <c r="CY21" s="61">
        <f>+Fall_Hoy!R21</f>
        <v>51</v>
      </c>
      <c r="CZ21" s="61">
        <f>+Fall_Hoy!S21</f>
        <v>46</v>
      </c>
      <c r="DA21" s="61">
        <f>+Fall_Hoy!T21</f>
        <v>5</v>
      </c>
      <c r="DB21" s="253">
        <f>+Fall_Hoy!U21</f>
        <v>11</v>
      </c>
      <c r="DC21" s="61">
        <f>+Fall_Hoy!W21</f>
        <v>0</v>
      </c>
      <c r="DD21" s="61">
        <f>+Fall_Hoy!X21</f>
        <v>0</v>
      </c>
      <c r="DE21" s="61">
        <f>+Fall_Hoy!Y21</f>
        <v>0</v>
      </c>
      <c r="DF21" s="61">
        <f>+Fall_Hoy!Z21</f>
        <v>0</v>
      </c>
      <c r="DG21" s="61">
        <f>+Fall_Hoy!AA21</f>
        <v>0</v>
      </c>
      <c r="DH21" s="61">
        <f>+Fall_Hoy!AB21</f>
        <v>0</v>
      </c>
      <c r="DI21" s="61">
        <f>+Fall_Hoy!AC21</f>
        <v>1</v>
      </c>
      <c r="DJ21" s="61">
        <f>+Fall_Hoy!AD21</f>
        <v>5</v>
      </c>
      <c r="DK21" s="61">
        <f>+Fall_Hoy!AE21</f>
        <v>4</v>
      </c>
      <c r="DL21" s="270">
        <f>+Fall_Hoy!AF21</f>
        <v>5</v>
      </c>
      <c r="DM21" s="75">
        <f t="shared" si="139"/>
        <v>0.22398100641065638</v>
      </c>
      <c r="DN21" s="76">
        <f t="shared" si="140"/>
        <v>0.16781991333426372</v>
      </c>
      <c r="DO21" s="76">
        <f t="shared" si="141"/>
        <v>0.29992118993962819</v>
      </c>
      <c r="DP21" s="76">
        <f t="shared" si="142"/>
        <v>0.37983163099702349</v>
      </c>
      <c r="DQ21" s="76">
        <f t="shared" si="31"/>
        <v>0.7</v>
      </c>
      <c r="DR21" s="76">
        <f t="shared" si="32"/>
        <v>0.68753836298956206</v>
      </c>
      <c r="DS21" s="76">
        <f t="shared" si="33"/>
        <v>0.4991982875501943</v>
      </c>
      <c r="DT21" s="76">
        <f t="shared" si="34"/>
        <v>0.7</v>
      </c>
      <c r="DU21" s="76">
        <f t="shared" si="35"/>
        <v>0.7</v>
      </c>
      <c r="DV21" s="76">
        <f t="shared" si="36"/>
        <v>0.7</v>
      </c>
      <c r="DW21" s="76">
        <f t="shared" si="37"/>
        <v>0.61088629171161402</v>
      </c>
      <c r="DX21" s="76">
        <f t="shared" si="38"/>
        <v>0.58027079303675055</v>
      </c>
      <c r="DY21" s="76">
        <f t="shared" si="39"/>
        <v>0.29992118993962819</v>
      </c>
      <c r="DZ21" s="76">
        <f t="shared" si="40"/>
        <v>0.37983163099702349</v>
      </c>
      <c r="EA21" s="76">
        <f t="shared" si="41"/>
        <v>0.22398100641065638</v>
      </c>
      <c r="EB21" s="76">
        <f t="shared" si="42"/>
        <v>0.16781991333426372</v>
      </c>
      <c r="EC21" s="76">
        <f t="shared" si="43"/>
        <v>0.15357389027055204</v>
      </c>
      <c r="ED21" s="76">
        <f t="shared" si="44"/>
        <v>0.21618268376703029</v>
      </c>
      <c r="EE21" s="76">
        <f t="shared" si="45"/>
        <v>5.0062177224112346E-2</v>
      </c>
      <c r="EF21" s="76">
        <f t="shared" si="46"/>
        <v>0.1009278943596905</v>
      </c>
      <c r="EG21" s="85">
        <f>+'Cas_-14'!B20</f>
        <v>54</v>
      </c>
      <c r="EH21" s="62">
        <f>+'Cas_-14'!C20</f>
        <v>50</v>
      </c>
      <c r="EI21" s="62">
        <f>+'Cas_-14'!D20</f>
        <v>322</v>
      </c>
      <c r="EJ21" s="62">
        <f>+'Cas_-14'!E20</f>
        <v>333</v>
      </c>
      <c r="EK21" s="62">
        <f>+'Cas_-14'!F20</f>
        <v>1402</v>
      </c>
      <c r="EL21" s="62">
        <f>+'Cas_-14'!G20</f>
        <v>1313</v>
      </c>
      <c r="EM21" s="62">
        <f>+'Cas_-14'!H20</f>
        <v>1577</v>
      </c>
      <c r="EN21" s="62">
        <f>+'Cas_-14'!I20</f>
        <v>1455</v>
      </c>
      <c r="EO21" s="62">
        <f>+'Cas_-14'!J20</f>
        <v>1306</v>
      </c>
      <c r="EP21" s="62">
        <f>+'Cas_-14'!K20</f>
        <v>1247</v>
      </c>
      <c r="EQ21" s="62">
        <f>+'Cas_-14'!L20</f>
        <v>802</v>
      </c>
      <c r="ER21" s="62">
        <f>+'Cas_-14'!M20</f>
        <v>733</v>
      </c>
      <c r="ES21" s="62">
        <f>+'Cas_-14'!N20</f>
        <v>506</v>
      </c>
      <c r="ET21" s="62">
        <f>+'Cas_-14'!O20</f>
        <v>482</v>
      </c>
      <c r="EU21" s="62">
        <f>+'Cas_-14'!P20</f>
        <v>305</v>
      </c>
      <c r="EV21" s="62">
        <f>+'Cas_-14'!Q20</f>
        <v>262</v>
      </c>
      <c r="EW21" s="62">
        <f>+'Cas_-14'!R20</f>
        <v>105</v>
      </c>
      <c r="EX21" s="62">
        <f>+'Cas_-14'!S20</f>
        <v>134</v>
      </c>
      <c r="EY21" s="62">
        <f>+'Cas_-14'!T20</f>
        <v>14</v>
      </c>
      <c r="EZ21" s="86">
        <f>+'Cas_-14'!U20</f>
        <v>25</v>
      </c>
      <c r="FA21" s="201">
        <f t="shared" si="47"/>
        <v>1.6235230450076666E-3</v>
      </c>
      <c r="FB21" s="91">
        <f t="shared" si="48"/>
        <v>1.5950998532508135E-3</v>
      </c>
      <c r="FC21" s="91">
        <f t="shared" si="49"/>
        <v>1.0098792535675083E-2</v>
      </c>
      <c r="FD21" s="91">
        <f t="shared" si="50"/>
        <v>1.0844432865470413E-2</v>
      </c>
      <c r="FE21" s="91">
        <f t="shared" si="51"/>
        <v>3.9175142505867885E-2</v>
      </c>
      <c r="FF21" s="91">
        <f t="shared" si="52"/>
        <v>3.7331892752551818E-2</v>
      </c>
      <c r="FG21" s="91">
        <f t="shared" si="53"/>
        <v>5.3532027563732647E-2</v>
      </c>
      <c r="FH21" s="91">
        <f t="shared" si="54"/>
        <v>4.8800939124601712E-2</v>
      </c>
      <c r="FI21" s="91">
        <f t="shared" si="55"/>
        <v>5.3033379355153093E-2</v>
      </c>
      <c r="FJ21" s="91">
        <f t="shared" si="56"/>
        <v>4.9703057116664673E-2</v>
      </c>
      <c r="FK21" s="91">
        <f t="shared" si="57"/>
        <v>4.5408221039519872E-2</v>
      </c>
      <c r="FL21" s="91">
        <f t="shared" si="58"/>
        <v>4.0508427742470293E-2</v>
      </c>
      <c r="FM21" s="91">
        <f t="shared" si="59"/>
        <v>3.7823291971894157E-2</v>
      </c>
      <c r="FN21" s="91">
        <f t="shared" si="60"/>
        <v>3.4396631699136516E-2</v>
      </c>
      <c r="FO21" s="91">
        <f t="shared" si="61"/>
        <v>4.2591816785365173E-2</v>
      </c>
      <c r="FP21" s="91">
        <f t="shared" si="62"/>
        <v>3.1009586933364894E-2</v>
      </c>
      <c r="FQ21" s="91">
        <f t="shared" si="63"/>
        <v>4.4929396662387676E-2</v>
      </c>
      <c r="FR21" s="91">
        <f t="shared" si="64"/>
        <v>3.4447300771208229E-2</v>
      </c>
      <c r="FS21" s="91">
        <f t="shared" si="65"/>
        <v>3.8674033149171269E-2</v>
      </c>
      <c r="FT21" s="100">
        <f t="shared" si="66"/>
        <v>2.4108003857280617E-2</v>
      </c>
      <c r="FU21" s="119">
        <f t="shared" si="143"/>
        <v>5.258780284940034</v>
      </c>
      <c r="FV21" s="120">
        <f t="shared" si="144"/>
        <v>5.411871938019825</v>
      </c>
      <c r="FW21" s="120">
        <f t="shared" si="145"/>
        <v>7.929536915044161</v>
      </c>
      <c r="FX21" s="120">
        <f t="shared" si="176"/>
        <v>11.042698433944585</v>
      </c>
      <c r="FY21" s="120">
        <f t="shared" si="146"/>
        <v>17.868473609129815</v>
      </c>
      <c r="FZ21" s="120">
        <f t="shared" si="146"/>
        <v>18.416916804802657</v>
      </c>
      <c r="GA21" s="120">
        <f t="shared" si="146"/>
        <v>9.3252266030064508</v>
      </c>
      <c r="GB21" s="120">
        <f t="shared" si="146"/>
        <v>14.343986254295531</v>
      </c>
      <c r="GC21" s="120">
        <f t="shared" si="146"/>
        <v>13.199234303215926</v>
      </c>
      <c r="GD21" s="120">
        <f t="shared" si="146"/>
        <v>14.083640737770649</v>
      </c>
      <c r="GE21" s="120">
        <f t="shared" si="146"/>
        <v>13.453209082556766</v>
      </c>
      <c r="GF21" s="120">
        <f t="shared" si="146"/>
        <v>14.324693042291953</v>
      </c>
      <c r="GG21" s="120">
        <f t="shared" si="146"/>
        <v>7.929536915044161</v>
      </c>
      <c r="GH21" s="120">
        <f t="shared" si="146"/>
        <v>11.042698433944585</v>
      </c>
      <c r="GI21" s="120">
        <f t="shared" si="146"/>
        <v>5.258780284940034</v>
      </c>
      <c r="GJ21" s="120">
        <f t="shared" si="146"/>
        <v>5.411871938019825</v>
      </c>
      <c r="GK21" s="120">
        <f t="shared" si="147"/>
        <v>3.4181160148788585</v>
      </c>
      <c r="GL21" s="120">
        <f t="shared" si="148"/>
        <v>6.2757510436846848</v>
      </c>
      <c r="GM21" s="120">
        <f t="shared" si="149"/>
        <v>1.2944648682234765</v>
      </c>
      <c r="GN21" s="121">
        <f t="shared" si="150"/>
        <v>4.1864890580399621</v>
      </c>
      <c r="GO21" s="85">
        <f>+Cas_Hoy!B20</f>
        <v>56</v>
      </c>
      <c r="GP21" s="62">
        <f>+Cas_Hoy!C20</f>
        <v>51</v>
      </c>
      <c r="GQ21" s="62">
        <f>+Cas_Hoy!D20</f>
        <v>350</v>
      </c>
      <c r="GR21" s="62">
        <f>+Cas_Hoy!E20</f>
        <v>361</v>
      </c>
      <c r="GS21" s="62">
        <f>+Cas_Hoy!F20</f>
        <v>1507</v>
      </c>
      <c r="GT21" s="62">
        <f>+Cas_Hoy!G20</f>
        <v>1401</v>
      </c>
      <c r="GU21" s="62">
        <f>+Cas_Hoy!H20</f>
        <v>1674</v>
      </c>
      <c r="GV21" s="62">
        <f>+Cas_Hoy!I20</f>
        <v>1540</v>
      </c>
      <c r="GW21" s="62">
        <f>+Cas_Hoy!J20</f>
        <v>1384</v>
      </c>
      <c r="GX21" s="62">
        <f>+Cas_Hoy!K20</f>
        <v>1324</v>
      </c>
      <c r="GY21" s="62">
        <f>+Cas_Hoy!L20</f>
        <v>843</v>
      </c>
      <c r="GZ21" s="62">
        <f>+Cas_Hoy!M20</f>
        <v>781</v>
      </c>
      <c r="HA21" s="62">
        <f>+Cas_Hoy!N20</f>
        <v>547</v>
      </c>
      <c r="HB21" s="62">
        <f>+Cas_Hoy!O20</f>
        <v>523</v>
      </c>
      <c r="HC21" s="62">
        <f>+Cas_Hoy!P20</f>
        <v>322</v>
      </c>
      <c r="HD21" s="62">
        <f>+Cas_Hoy!Q20</f>
        <v>282</v>
      </c>
      <c r="HE21" s="62">
        <f>+Cas_Hoy!R20</f>
        <v>108</v>
      </c>
      <c r="HF21" s="62">
        <f>+Cas_Hoy!S20</f>
        <v>143</v>
      </c>
      <c r="HG21" s="62">
        <f>+Cas_Hoy!T20</f>
        <v>16</v>
      </c>
      <c r="HH21" s="590">
        <f>+Cas_Hoy!U20</f>
        <v>25</v>
      </c>
      <c r="HI21" s="543">
        <f t="shared" si="151"/>
        <v>0.23646519365321755</v>
      </c>
      <c r="HJ21" s="112">
        <f t="shared" si="152"/>
        <v>0.18063059374145943</v>
      </c>
      <c r="HK21" s="112">
        <f t="shared" si="153"/>
        <v>0.3242231045394795</v>
      </c>
      <c r="HL21" s="112">
        <f t="shared" si="154"/>
        <v>0.41214096060465411</v>
      </c>
      <c r="HM21" s="323">
        <f t="shared" si="68"/>
        <v>0.7</v>
      </c>
      <c r="HN21" s="323">
        <f t="shared" si="69"/>
        <v>0.7</v>
      </c>
      <c r="HO21" s="323">
        <f t="shared" si="70"/>
        <v>0.52990357219976236</v>
      </c>
      <c r="HP21" s="323">
        <f t="shared" si="71"/>
        <v>0.7</v>
      </c>
      <c r="HQ21" s="323">
        <f t="shared" si="72"/>
        <v>0.7</v>
      </c>
      <c r="HR21" s="323">
        <f t="shared" si="73"/>
        <v>0.7</v>
      </c>
      <c r="HS21" s="323">
        <f t="shared" si="74"/>
        <v>0.64211613954225755</v>
      </c>
      <c r="HT21" s="323">
        <f t="shared" si="75"/>
        <v>0.6182694261414764</v>
      </c>
      <c r="HU21" s="323">
        <f t="shared" si="76"/>
        <v>0.3242231045394795</v>
      </c>
      <c r="HV21" s="323">
        <f t="shared" si="77"/>
        <v>0.41214096060465411</v>
      </c>
      <c r="HW21" s="323">
        <f t="shared" si="78"/>
        <v>0.23646519365321755</v>
      </c>
      <c r="HX21" s="323">
        <f t="shared" si="79"/>
        <v>0.18063059374145943</v>
      </c>
      <c r="HY21" s="323">
        <f t="shared" si="80"/>
        <v>0.15796171570685352</v>
      </c>
      <c r="HZ21" s="323">
        <f t="shared" si="81"/>
        <v>0.23070241625884572</v>
      </c>
      <c r="IA21" s="323">
        <f t="shared" si="82"/>
        <v>5.7213916827556971E-2</v>
      </c>
      <c r="IB21" s="327">
        <f t="shared" si="83"/>
        <v>0.1009278943596905</v>
      </c>
      <c r="IC21" s="331">
        <f>+CyF_Tot!B20</f>
        <v>0</v>
      </c>
      <c r="ID21" s="149">
        <f>+CyF_Tot!C20</f>
        <v>12554</v>
      </c>
      <c r="IE21" s="149">
        <f>+CyF_Tot!D20</f>
        <v>13043</v>
      </c>
      <c r="IF21" s="149">
        <f>+CyF_Tot!E20</f>
        <v>13370</v>
      </c>
      <c r="IG21" s="149">
        <f>+CyF_Tot!F20</f>
        <v>0</v>
      </c>
      <c r="IH21" s="149">
        <f>+CyF_Tot!G20</f>
        <v>462</v>
      </c>
      <c r="II21" s="149">
        <f>+CyF_Tot!H20</f>
        <v>470</v>
      </c>
      <c r="IJ21" s="149">
        <f>+CyF_Tot!I20</f>
        <v>473</v>
      </c>
      <c r="IK21" s="204">
        <f t="shared" si="84"/>
        <v>8.4519389832058978E-2</v>
      </c>
      <c r="IL21" s="198">
        <f t="shared" si="85"/>
        <v>7.9653191235252122E-2</v>
      </c>
      <c r="IM21" s="198">
        <f t="shared" si="86"/>
        <v>8.1022841910802459E-2</v>
      </c>
      <c r="IN21" s="198">
        <f t="shared" si="87"/>
        <v>7.8029430972401156E-2</v>
      </c>
      <c r="IO21" s="198">
        <f t="shared" si="88"/>
        <v>9.0940739103145624E-2</v>
      </c>
      <c r="IP21" s="198">
        <f t="shared" si="89"/>
        <v>8.9372882949500798E-2</v>
      </c>
      <c r="IQ21" s="198">
        <f t="shared" si="90"/>
        <v>7.4858143322889426E-2</v>
      </c>
      <c r="IR21" s="198">
        <f t="shared" si="91"/>
        <v>7.5762773453679627E-2</v>
      </c>
      <c r="IS21" s="198">
        <f t="shared" si="92"/>
        <v>6.2577026968650501E-2</v>
      </c>
      <c r="IT21" s="198">
        <f t="shared" si="93"/>
        <v>6.3753554357852363E-2</v>
      </c>
      <c r="IU21" s="198">
        <f t="shared" si="94"/>
        <v>4.4880835309035375E-2</v>
      </c>
      <c r="IV21" s="198">
        <f t="shared" si="95"/>
        <v>4.5981129822047058E-2</v>
      </c>
      <c r="IW21" s="198">
        <f t="shared" si="96"/>
        <v>3.3994780589076845E-2</v>
      </c>
      <c r="IX21" s="198">
        <f t="shared" si="97"/>
        <v>3.560837646843578E-2</v>
      </c>
      <c r="IY21" s="198">
        <f t="shared" si="98"/>
        <v>1.8196787546597346E-2</v>
      </c>
      <c r="IZ21" s="198">
        <f t="shared" si="99"/>
        <v>2.1469719031029323E-2</v>
      </c>
      <c r="JA21" s="198">
        <f t="shared" si="100"/>
        <v>5.9385410552154723E-3</v>
      </c>
      <c r="JB21" s="198">
        <f t="shared" si="101"/>
        <v>9.8848629459940898E-3</v>
      </c>
      <c r="JC21" s="198">
        <f t="shared" si="102"/>
        <v>9.1987670602824176E-4</v>
      </c>
      <c r="JD21" s="99">
        <f t="shared" si="103"/>
        <v>2.635116420307422E-3</v>
      </c>
      <c r="JE21" s="543"/>
      <c r="JF21" s="112"/>
      <c r="JG21" s="112"/>
      <c r="JH21" s="112"/>
      <c r="JI21" s="112"/>
      <c r="JJ21" s="112"/>
      <c r="JK21" s="112"/>
      <c r="JL21" s="112"/>
      <c r="JM21" s="112"/>
      <c r="JN21" s="112"/>
      <c r="JO21" s="112"/>
      <c r="JP21" s="112"/>
      <c r="JQ21" s="112"/>
      <c r="JR21" s="112"/>
      <c r="JS21" s="112"/>
      <c r="JT21" s="112"/>
      <c r="JU21" s="112"/>
      <c r="JV21" s="112"/>
      <c r="JW21" s="112"/>
      <c r="JX21" s="416"/>
      <c r="JZ21" s="701">
        <f t="shared" si="177"/>
        <v>0</v>
      </c>
      <c r="KA21" s="291">
        <f t="shared" si="155"/>
        <v>0</v>
      </c>
      <c r="KB21" s="291">
        <f t="shared" si="156"/>
        <v>227.72538811353303</v>
      </c>
      <c r="KC21" s="291">
        <f t="shared" si="157"/>
        <v>0</v>
      </c>
      <c r="KD21" s="291">
        <f t="shared" si="158"/>
        <v>399.90287247121944</v>
      </c>
      <c r="KE21" s="291">
        <f t="shared" si="159"/>
        <v>299.05950925478373</v>
      </c>
      <c r="KF21" s="291">
        <f t="shared" si="160"/>
        <v>546.92453919006073</v>
      </c>
      <c r="KG21" s="291">
        <f t="shared" si="161"/>
        <v>546.75381519369444</v>
      </c>
      <c r="KH21" s="291">
        <f t="shared" si="162"/>
        <v>2292.0100706570292</v>
      </c>
      <c r="KI21" s="291">
        <f t="shared" si="163"/>
        <v>1164.4441787237433</v>
      </c>
      <c r="KJ21" s="291">
        <f t="shared" si="164"/>
        <v>4906.132148114596</v>
      </c>
      <c r="KK21" s="291">
        <f t="shared" si="165"/>
        <v>2632.6085106382975</v>
      </c>
      <c r="KL21" s="291">
        <f t="shared" si="166"/>
        <v>8033.5539692031689</v>
      </c>
      <c r="KM21" s="291">
        <f t="shared" si="167"/>
        <v>4491.1579961464358</v>
      </c>
      <c r="KN21" s="291">
        <f t="shared" si="168"/>
        <v>13547.880742913003</v>
      </c>
      <c r="KO21" s="291">
        <f t="shared" si="169"/>
        <v>5997.1996685998347</v>
      </c>
      <c r="KP21" s="291">
        <f t="shared" si="170"/>
        <v>7781.1116816431322</v>
      </c>
      <c r="KQ21" s="291">
        <f t="shared" si="171"/>
        <v>7765.8169665809774</v>
      </c>
      <c r="KR21" s="291">
        <f t="shared" si="172"/>
        <v>833.77071823204426</v>
      </c>
      <c r="KS21" s="702">
        <f t="shared" si="173"/>
        <v>1833.0858244937319</v>
      </c>
      <c r="KT21" s="705">
        <f>(SUM(JZ21:KS21)/SUM(JZ$4:KS20))*100000</f>
        <v>136.86248644276395</v>
      </c>
      <c r="KU21" s="616">
        <f t="shared" si="106"/>
        <v>0</v>
      </c>
      <c r="KV21" s="291">
        <f t="shared" si="107"/>
        <v>0</v>
      </c>
      <c r="KW21" s="291">
        <f t="shared" si="108"/>
        <v>62.725419476242749</v>
      </c>
      <c r="KX21" s="291">
        <f t="shared" si="109"/>
        <v>0</v>
      </c>
      <c r="KY21" s="291">
        <f t="shared" si="110"/>
        <v>111.76930814798257</v>
      </c>
      <c r="KZ21" s="291">
        <f t="shared" si="111"/>
        <v>85.297546273918854</v>
      </c>
      <c r="LA21" s="291">
        <f t="shared" si="112"/>
        <v>169.7274177670661</v>
      </c>
      <c r="LB21" s="291">
        <f t="shared" si="113"/>
        <v>167.7008217340265</v>
      </c>
      <c r="LC21" s="291">
        <f t="shared" si="114"/>
        <v>812.14976041582065</v>
      </c>
      <c r="LD21" s="291">
        <f t="shared" si="115"/>
        <v>398.58105145681373</v>
      </c>
      <c r="LE21" s="291">
        <f t="shared" si="116"/>
        <v>2321.3679085041331</v>
      </c>
      <c r="LF21" s="291">
        <f t="shared" si="117"/>
        <v>1160.5415860735009</v>
      </c>
      <c r="LG21" s="291">
        <f t="shared" si="118"/>
        <v>4858.7232770219762</v>
      </c>
      <c r="LH21" s="291">
        <f t="shared" si="119"/>
        <v>2354.9561121815459</v>
      </c>
      <c r="LI21" s="291">
        <f t="shared" si="120"/>
        <v>13685.239491691105</v>
      </c>
      <c r="LJ21" s="291">
        <f t="shared" si="121"/>
        <v>4497.5736773582676</v>
      </c>
      <c r="LK21" s="291">
        <f t="shared" si="122"/>
        <v>21822.849807445444</v>
      </c>
      <c r="LL21" s="291">
        <f t="shared" si="123"/>
        <v>11825.192802056556</v>
      </c>
      <c r="LM21" s="291">
        <f t="shared" si="124"/>
        <v>13812.154696132597</v>
      </c>
      <c r="LN21" s="617">
        <f t="shared" si="125"/>
        <v>10607.521697203472</v>
      </c>
      <c r="LO21" s="614">
        <f t="shared" si="126"/>
        <v>59.444785701547545</v>
      </c>
      <c r="LP21" s="291">
        <f t="shared" si="127"/>
        <v>30.856578622562331</v>
      </c>
      <c r="LQ21" s="291">
        <f t="shared" si="128"/>
        <v>919.89908985741567</v>
      </c>
      <c r="LR21" s="291">
        <f t="shared" si="129"/>
        <v>493.15744051288374</v>
      </c>
      <c r="LS21" s="291">
        <f t="shared" si="130"/>
        <v>9424.2189517170154</v>
      </c>
      <c r="LT21" s="617">
        <f t="shared" si="131"/>
        <v>4673.409032823396</v>
      </c>
      <c r="LU21" s="614">
        <f t="shared" si="132"/>
        <v>45.418302566638744</v>
      </c>
      <c r="LV21" s="291">
        <f t="shared" si="133"/>
        <v>704.68268553189728</v>
      </c>
      <c r="LW21" s="617">
        <f t="shared" si="134"/>
        <v>6854.0502103620602</v>
      </c>
      <c r="LY21" s="734"/>
      <c r="LZ21" s="738"/>
      <c r="MA21" s="721"/>
      <c r="MB21" s="743"/>
      <c r="MC21" s="472"/>
    </row>
    <row r="22" spans="1:341" ht="14.4">
      <c r="A22" s="501" t="s">
        <v>34</v>
      </c>
      <c r="B22" s="532">
        <v>1990338</v>
      </c>
      <c r="C22" s="522">
        <f t="shared" si="238"/>
        <v>96502</v>
      </c>
      <c r="D22" s="505">
        <f t="shared" si="239"/>
        <v>1827</v>
      </c>
      <c r="E22" s="492">
        <f t="shared" si="0"/>
        <v>6.2517201021380329E-3</v>
      </c>
      <c r="F22" s="206">
        <f t="shared" si="1"/>
        <v>4.3203717157588306E-2</v>
      </c>
      <c r="G22" s="26">
        <f t="shared" si="178"/>
        <v>3.3985297231571807</v>
      </c>
      <c r="H22" s="25">
        <f t="shared" si="2"/>
        <v>0.14682911691093972</v>
      </c>
      <c r="I22" s="32">
        <f t="shared" si="3"/>
        <v>0.16477850261820567</v>
      </c>
      <c r="J22" s="343">
        <f t="shared" si="4"/>
        <v>0.26295469155384804</v>
      </c>
      <c r="K22" s="344">
        <f t="shared" si="5"/>
        <v>3.4908467932138866E-3</v>
      </c>
      <c r="L22" s="345">
        <f t="shared" si="6"/>
        <v>6.0863904509582838</v>
      </c>
      <c r="M22" s="346">
        <f t="shared" si="7"/>
        <v>0.29496856137449273</v>
      </c>
      <c r="N22" s="826"/>
      <c r="O22" s="161"/>
      <c r="P22" s="161"/>
      <c r="Q22" s="161"/>
      <c r="R22" s="161"/>
      <c r="S22" s="162">
        <f t="shared" si="8"/>
        <v>96502</v>
      </c>
      <c r="T22" s="163">
        <f t="shared" si="9"/>
        <v>4848.5232156548282</v>
      </c>
      <c r="U22" s="162">
        <f t="shared" si="10"/>
        <v>4377</v>
      </c>
      <c r="V22" s="164">
        <f t="shared" si="11"/>
        <v>4.7511533242876526E-2</v>
      </c>
      <c r="W22" s="163">
        <f t="shared" si="12"/>
        <v>219.91239678888712</v>
      </c>
      <c r="X22" s="162">
        <f t="shared" si="135"/>
        <v>10512</v>
      </c>
      <c r="Y22" s="164">
        <f t="shared" si="13"/>
        <v>0.12224677288056751</v>
      </c>
      <c r="Z22" s="163">
        <f t="shared" si="136"/>
        <v>528.15149989599752</v>
      </c>
      <c r="AA22" s="162">
        <f t="shared" si="14"/>
        <v>1827</v>
      </c>
      <c r="AB22" s="163">
        <f t="shared" si="15"/>
        <v>917.93454177129718</v>
      </c>
      <c r="AC22" s="165">
        <f t="shared" si="137"/>
        <v>1.8932250108806035E-2</v>
      </c>
      <c r="AD22" s="162">
        <f t="shared" si="16"/>
        <v>61</v>
      </c>
      <c r="AE22" s="164">
        <f t="shared" si="17"/>
        <v>3.4541336353340883E-2</v>
      </c>
      <c r="AF22" s="163">
        <f t="shared" si="18"/>
        <v>30.648060781636083</v>
      </c>
      <c r="AG22" s="162">
        <f t="shared" si="19"/>
        <v>147</v>
      </c>
      <c r="AH22" s="164">
        <f t="shared" si="20"/>
        <v>8.7499999999999994E-2</v>
      </c>
      <c r="AI22" s="163">
        <f t="shared" si="21"/>
        <v>73.856802211483682</v>
      </c>
      <c r="AJ22" s="830"/>
      <c r="AK22" s="81">
        <v>172914</v>
      </c>
      <c r="AL22" s="39">
        <v>162936</v>
      </c>
      <c r="AM22" s="39">
        <v>159610</v>
      </c>
      <c r="AN22" s="39">
        <v>150709</v>
      </c>
      <c r="AO22" s="39">
        <v>158020</v>
      </c>
      <c r="AP22" s="39">
        <v>153678</v>
      </c>
      <c r="AQ22" s="39">
        <v>142965</v>
      </c>
      <c r="AR22" s="39">
        <v>142533</v>
      </c>
      <c r="AS22" s="39">
        <v>119926</v>
      </c>
      <c r="AT22" s="39">
        <v>124779</v>
      </c>
      <c r="AU22" s="39">
        <v>88361</v>
      </c>
      <c r="AV22" s="39">
        <v>96121</v>
      </c>
      <c r="AW22" s="39">
        <v>71653</v>
      </c>
      <c r="AX22" s="39">
        <v>84048</v>
      </c>
      <c r="AY22" s="39">
        <v>46044</v>
      </c>
      <c r="AZ22" s="39">
        <v>60919</v>
      </c>
      <c r="BA22" s="39">
        <v>16785</v>
      </c>
      <c r="BB22" s="39">
        <v>28350</v>
      </c>
      <c r="BC22" s="39">
        <v>2913</v>
      </c>
      <c r="BD22" s="46">
        <v>7074</v>
      </c>
      <c r="BE22" s="258">
        <v>2.0000000000000002E-5</v>
      </c>
      <c r="BF22" s="43">
        <v>2.0000000000000002E-5</v>
      </c>
      <c r="BG22" s="53">
        <v>5.0000000000000002E-5</v>
      </c>
      <c r="BH22" s="53">
        <v>4.0000000000000003E-5</v>
      </c>
      <c r="BI22" s="53">
        <v>1.2518952302791728E-4</v>
      </c>
      <c r="BJ22" s="53">
        <v>1.2406223545552731E-4</v>
      </c>
      <c r="BK22" s="53">
        <v>3.4000000000000002E-4</v>
      </c>
      <c r="BL22" s="53">
        <v>1.8000000000000001E-4</v>
      </c>
      <c r="BM22" s="53">
        <v>8.9999999999999998E-4</v>
      </c>
      <c r="BN22" s="53">
        <v>5.0000000000000001E-4</v>
      </c>
      <c r="BO22" s="53">
        <v>3.8E-3</v>
      </c>
      <c r="BP22" s="53">
        <v>2E-3</v>
      </c>
      <c r="BQ22" s="53">
        <v>1.6199999999999999E-2</v>
      </c>
      <c r="BR22" s="53">
        <v>6.1999999999999998E-3</v>
      </c>
      <c r="BS22" s="53">
        <v>6.1100000000000002E-2</v>
      </c>
      <c r="BT22" s="53">
        <v>2.6800000000000001E-2</v>
      </c>
      <c r="BU22" s="53">
        <v>0.1421</v>
      </c>
      <c r="BV22" s="53">
        <v>5.4699999999999999E-2</v>
      </c>
      <c r="BW22" s="53">
        <v>0.27589999999999998</v>
      </c>
      <c r="BX22" s="773">
        <v>0.1051</v>
      </c>
      <c r="BY22" s="53">
        <f t="shared" si="22"/>
        <v>2.0000000000000002E-5</v>
      </c>
      <c r="BZ22" s="53">
        <f t="shared" si="23"/>
        <v>4.5000000000000003E-5</v>
      </c>
      <c r="CA22" s="53">
        <f t="shared" si="24"/>
        <v>1.246258792417223E-4</v>
      </c>
      <c r="CB22" s="53">
        <f t="shared" si="25"/>
        <v>2.6000000000000003E-4</v>
      </c>
      <c r="CC22" s="53">
        <f t="shared" si="26"/>
        <v>6.9999999999999999E-4</v>
      </c>
      <c r="CD22" s="53">
        <f t="shared" si="27"/>
        <v>2.8999999999999998E-3</v>
      </c>
      <c r="CE22" s="53">
        <f t="shared" si="28"/>
        <v>1.12E-2</v>
      </c>
      <c r="CF22" s="53">
        <f t="shared" si="29"/>
        <v>4.3950000000000003E-2</v>
      </c>
      <c r="CG22" s="53">
        <f t="shared" si="30"/>
        <v>9.8400000000000001E-2</v>
      </c>
      <c r="CH22" s="773">
        <f t="shared" si="138"/>
        <v>0.1905</v>
      </c>
      <c r="CI22" s="64">
        <f>+Fall_Hoy!B22</f>
        <v>1</v>
      </c>
      <c r="CJ22" s="61">
        <f>+Fall_Hoy!C22</f>
        <v>0</v>
      </c>
      <c r="CK22" s="61">
        <f>+Fall_Hoy!D22</f>
        <v>2</v>
      </c>
      <c r="CL22" s="61">
        <f>+Fall_Hoy!E22</f>
        <v>3</v>
      </c>
      <c r="CM22" s="61">
        <f>+Fall_Hoy!F22</f>
        <v>5</v>
      </c>
      <c r="CN22" s="61">
        <f>+Fall_Hoy!G22</f>
        <v>3</v>
      </c>
      <c r="CO22" s="61">
        <f>+Fall_Hoy!H22</f>
        <v>17</v>
      </c>
      <c r="CP22" s="61">
        <f>+Fall_Hoy!I22</f>
        <v>11</v>
      </c>
      <c r="CQ22" s="61">
        <f>+Fall_Hoy!J22</f>
        <v>41</v>
      </c>
      <c r="CR22" s="61">
        <f>+Fall_Hoy!K22</f>
        <v>27</v>
      </c>
      <c r="CS22" s="61">
        <f>+Fall_Hoy!L22</f>
        <v>126</v>
      </c>
      <c r="CT22" s="61">
        <f>+Fall_Hoy!M22</f>
        <v>73</v>
      </c>
      <c r="CU22" s="61">
        <f>+Fall_Hoy!N22</f>
        <v>275</v>
      </c>
      <c r="CV22" s="61">
        <f>+Fall_Hoy!O22</f>
        <v>145</v>
      </c>
      <c r="CW22" s="61">
        <f>+Fall_Hoy!P22</f>
        <v>323</v>
      </c>
      <c r="CX22" s="61">
        <f>+Fall_Hoy!Q22</f>
        <v>203</v>
      </c>
      <c r="CY22" s="61">
        <f>+Fall_Hoy!R22</f>
        <v>235</v>
      </c>
      <c r="CZ22" s="61">
        <f>+Fall_Hoy!S22</f>
        <v>184</v>
      </c>
      <c r="DA22" s="61">
        <f>+Fall_Hoy!T22</f>
        <v>48</v>
      </c>
      <c r="DB22" s="253">
        <f>+Fall_Hoy!U22</f>
        <v>68</v>
      </c>
      <c r="DC22" s="61">
        <f>+Fall_Hoy!W22</f>
        <v>1</v>
      </c>
      <c r="DD22" s="61">
        <f>+Fall_Hoy!X22</f>
        <v>0</v>
      </c>
      <c r="DE22" s="61">
        <f>+Fall_Hoy!Y22</f>
        <v>0</v>
      </c>
      <c r="DF22" s="61">
        <f>+Fall_Hoy!Z22</f>
        <v>0</v>
      </c>
      <c r="DG22" s="61">
        <f>+Fall_Hoy!AA22</f>
        <v>0</v>
      </c>
      <c r="DH22" s="61">
        <f>+Fall_Hoy!AB22</f>
        <v>1</v>
      </c>
      <c r="DI22" s="61">
        <f>+Fall_Hoy!AC22</f>
        <v>4</v>
      </c>
      <c r="DJ22" s="61">
        <f>+Fall_Hoy!AD22</f>
        <v>6</v>
      </c>
      <c r="DK22" s="61">
        <f>+Fall_Hoy!AE22</f>
        <v>18</v>
      </c>
      <c r="DL22" s="270">
        <f>+Fall_Hoy!AF22</f>
        <v>7</v>
      </c>
      <c r="DM22" s="75">
        <f t="shared" si="139"/>
        <v>0.11481226027164509</v>
      </c>
      <c r="DN22" s="76">
        <f t="shared" si="140"/>
        <v>0.12433931721912116</v>
      </c>
      <c r="DO22" s="76">
        <f t="shared" si="141"/>
        <v>0.23690994992499004</v>
      </c>
      <c r="DP22" s="76">
        <f t="shared" si="142"/>
        <v>0.27825881370399713</v>
      </c>
      <c r="DQ22" s="76">
        <f t="shared" si="31"/>
        <v>0.25274930036985466</v>
      </c>
      <c r="DR22" s="76">
        <f t="shared" si="32"/>
        <v>0.15735116128987811</v>
      </c>
      <c r="DS22" s="76">
        <f t="shared" si="33"/>
        <v>0.34973594935823454</v>
      </c>
      <c r="DT22" s="76">
        <f t="shared" si="34"/>
        <v>0.42875061291848982</v>
      </c>
      <c r="DU22" s="76">
        <f t="shared" si="35"/>
        <v>0.37986387902169305</v>
      </c>
      <c r="DV22" s="76">
        <f t="shared" si="36"/>
        <v>0.43276512874762579</v>
      </c>
      <c r="DW22" s="76">
        <f t="shared" si="37"/>
        <v>0.37525486059281932</v>
      </c>
      <c r="DX22" s="76">
        <f t="shared" si="38"/>
        <v>0.37972971567087321</v>
      </c>
      <c r="DY22" s="76">
        <f t="shared" si="39"/>
        <v>0.23690994992499004</v>
      </c>
      <c r="DZ22" s="76">
        <f t="shared" si="40"/>
        <v>0.27825881370399713</v>
      </c>
      <c r="EA22" s="76">
        <f t="shared" si="41"/>
        <v>0.11481226027164509</v>
      </c>
      <c r="EB22" s="76">
        <f t="shared" si="42"/>
        <v>0.12433931721912116</v>
      </c>
      <c r="EC22" s="76">
        <f t="shared" si="43"/>
        <v>9.8526360098752749E-2</v>
      </c>
      <c r="ED22" s="76">
        <f t="shared" si="44"/>
        <v>0.11865264759841239</v>
      </c>
      <c r="EE22" s="76">
        <f t="shared" si="45"/>
        <v>5.9724022756345772E-2</v>
      </c>
      <c r="EF22" s="76">
        <f t="shared" si="46"/>
        <v>9.1462094207571065E-2</v>
      </c>
      <c r="EG22" s="85">
        <f>+'Cas_-14'!B21</f>
        <v>673</v>
      </c>
      <c r="EH22" s="62">
        <f>+'Cas_-14'!C21</f>
        <v>690</v>
      </c>
      <c r="EI22" s="62">
        <f>+'Cas_-14'!D21</f>
        <v>1957</v>
      </c>
      <c r="EJ22" s="62">
        <f>+'Cas_-14'!E21</f>
        <v>2220</v>
      </c>
      <c r="EK22" s="62">
        <f>+'Cas_-14'!F21</f>
        <v>7994</v>
      </c>
      <c r="EL22" s="62">
        <f>+'Cas_-14'!G21</f>
        <v>8568</v>
      </c>
      <c r="EM22" s="62">
        <f>+'Cas_-14'!H21</f>
        <v>10241</v>
      </c>
      <c r="EN22" s="62">
        <f>+'Cas_-14'!I21</f>
        <v>10412</v>
      </c>
      <c r="EO22" s="62">
        <f>+'Cas_-14'!J21</f>
        <v>8203</v>
      </c>
      <c r="EP22" s="62">
        <f>+'Cas_-14'!K21</f>
        <v>8619</v>
      </c>
      <c r="EQ22" s="62">
        <f>+'Cas_-14'!L21</f>
        <v>5745</v>
      </c>
      <c r="ER22" s="62">
        <f>+'Cas_-14'!M21</f>
        <v>6045</v>
      </c>
      <c r="ES22" s="62">
        <f>+'Cas_-14'!N21</f>
        <v>3834</v>
      </c>
      <c r="ET22" s="62">
        <f>+'Cas_-14'!O21</f>
        <v>3571</v>
      </c>
      <c r="EU22" s="62">
        <f>+'Cas_-14'!P21</f>
        <v>2126</v>
      </c>
      <c r="EV22" s="62">
        <f>+'Cas_-14'!Q21</f>
        <v>1969</v>
      </c>
      <c r="EW22" s="62">
        <f>+'Cas_-14'!R21</f>
        <v>868</v>
      </c>
      <c r="EX22" s="62">
        <f>+'Cas_-14'!S21</f>
        <v>989</v>
      </c>
      <c r="EY22" s="62">
        <f>+'Cas_-14'!T21</f>
        <v>157</v>
      </c>
      <c r="EZ22" s="86">
        <f>+'Cas_-14'!U21</f>
        <v>287</v>
      </c>
      <c r="FA22" s="201">
        <f t="shared" si="47"/>
        <v>3.8921082156447716E-3</v>
      </c>
      <c r="FB22" s="90">
        <f t="shared" si="48"/>
        <v>4.2347915746059799E-3</v>
      </c>
      <c r="FC22" s="90">
        <f t="shared" si="49"/>
        <v>1.2261136520268154E-2</v>
      </c>
      <c r="FD22" s="90">
        <f t="shared" si="50"/>
        <v>1.4730374430193286E-2</v>
      </c>
      <c r="FE22" s="90">
        <f t="shared" si="51"/>
        <v>5.0588533097076317E-2</v>
      </c>
      <c r="FF22" s="90">
        <f t="shared" si="52"/>
        <v>5.575293796119158E-2</v>
      </c>
      <c r="FG22" s="90">
        <f t="shared" si="53"/>
        <v>7.1632917147553599E-2</v>
      </c>
      <c r="FH22" s="90">
        <f t="shared" si="54"/>
        <v>7.3049749882483361E-2</v>
      </c>
      <c r="FI22" s="90">
        <f t="shared" si="55"/>
        <v>6.8400513650084219E-2</v>
      </c>
      <c r="FJ22" s="90">
        <f t="shared" si="56"/>
        <v>6.9074123049551614E-2</v>
      </c>
      <c r="FK22" s="90">
        <f t="shared" si="57"/>
        <v>6.5017371917474906E-2</v>
      </c>
      <c r="FL22" s="90">
        <f t="shared" si="58"/>
        <v>6.2889483047408989E-2</v>
      </c>
      <c r="FM22" s="90">
        <f t="shared" si="59"/>
        <v>5.3507878246549345E-2</v>
      </c>
      <c r="FN22" s="90">
        <f t="shared" si="60"/>
        <v>4.2487626118408527E-2</v>
      </c>
      <c r="FO22" s="90">
        <f t="shared" si="61"/>
        <v>4.6173225610285813E-2</v>
      </c>
      <c r="FP22" s="90">
        <f t="shared" si="62"/>
        <v>3.2321607380291863E-2</v>
      </c>
      <c r="FQ22" s="90">
        <f t="shared" si="63"/>
        <v>5.171283884420614E-2</v>
      </c>
      <c r="FR22" s="90">
        <f t="shared" si="64"/>
        <v>3.4885361552028218E-2</v>
      </c>
      <c r="FS22" s="90">
        <f t="shared" si="65"/>
        <v>5.3896326810847925E-2</v>
      </c>
      <c r="FT22" s="99">
        <f t="shared" si="66"/>
        <v>4.0571105456601642E-2</v>
      </c>
      <c r="FU22" s="119">
        <f t="shared" si="143"/>
        <v>2.4865548974353842</v>
      </c>
      <c r="FV22" s="120">
        <f t="shared" si="144"/>
        <v>3.8469410186245008</v>
      </c>
      <c r="FW22" s="120">
        <f t="shared" si="145"/>
        <v>4.4275713724505241</v>
      </c>
      <c r="FX22" s="120">
        <f t="shared" si="176"/>
        <v>6.5491729975338986</v>
      </c>
      <c r="FY22" s="120">
        <f t="shared" si="146"/>
        <v>4.9961776888221712</v>
      </c>
      <c r="FZ22" s="120">
        <f t="shared" si="146"/>
        <v>2.8222936233316864</v>
      </c>
      <c r="GA22" s="120">
        <f t="shared" si="146"/>
        <v>4.882335709403379</v>
      </c>
      <c r="GB22" s="120">
        <f t="shared" si="146"/>
        <v>5.8692961113245392</v>
      </c>
      <c r="GC22" s="120">
        <f t="shared" si="146"/>
        <v>5.5535237785633988</v>
      </c>
      <c r="GD22" s="120">
        <f t="shared" si="146"/>
        <v>6.2652279846849979</v>
      </c>
      <c r="GE22" s="120">
        <f t="shared" si="146"/>
        <v>5.7716091796069815</v>
      </c>
      <c r="GF22" s="120">
        <f t="shared" si="146"/>
        <v>6.038047973531846</v>
      </c>
      <c r="GG22" s="120">
        <f t="shared" si="146"/>
        <v>4.4275713724505241</v>
      </c>
      <c r="GH22" s="120">
        <f t="shared" si="146"/>
        <v>6.5491729975338986</v>
      </c>
      <c r="GI22" s="120">
        <f t="shared" si="146"/>
        <v>2.4865548974353842</v>
      </c>
      <c r="GJ22" s="120">
        <f t="shared" si="146"/>
        <v>3.8469410186245008</v>
      </c>
      <c r="GK22" s="120">
        <f t="shared" si="147"/>
        <v>1.9052591638912038</v>
      </c>
      <c r="GL22" s="120">
        <f t="shared" si="148"/>
        <v>3.4012159346966544</v>
      </c>
      <c r="GM22" s="120">
        <f t="shared" si="149"/>
        <v>1.108127887192581</v>
      </c>
      <c r="GN22" s="121">
        <f t="shared" si="150"/>
        <v>2.2543653464263333</v>
      </c>
      <c r="GO22" s="85">
        <f>+Cas_Hoy!B21</f>
        <v>733</v>
      </c>
      <c r="GP22" s="62">
        <f>+Cas_Hoy!C21</f>
        <v>753</v>
      </c>
      <c r="GQ22" s="62">
        <f>+Cas_Hoy!D21</f>
        <v>2298</v>
      </c>
      <c r="GR22" s="62">
        <f>+Cas_Hoy!E21</f>
        <v>2576</v>
      </c>
      <c r="GS22" s="62">
        <f>+Cas_Hoy!F21</f>
        <v>8920</v>
      </c>
      <c r="GT22" s="62">
        <f>+Cas_Hoy!G21</f>
        <v>9578</v>
      </c>
      <c r="GU22" s="62">
        <f>+Cas_Hoy!H21</f>
        <v>11458</v>
      </c>
      <c r="GV22" s="62">
        <f>+Cas_Hoy!I21</f>
        <v>11641</v>
      </c>
      <c r="GW22" s="62">
        <f>+Cas_Hoy!J21</f>
        <v>9317</v>
      </c>
      <c r="GX22" s="62">
        <f>+Cas_Hoy!K21</f>
        <v>9726</v>
      </c>
      <c r="GY22" s="62">
        <f>+Cas_Hoy!L21</f>
        <v>6468</v>
      </c>
      <c r="GZ22" s="62">
        <f>+Cas_Hoy!M21</f>
        <v>6805</v>
      </c>
      <c r="HA22" s="62">
        <f>+Cas_Hoy!N21</f>
        <v>4336</v>
      </c>
      <c r="HB22" s="62">
        <f>+Cas_Hoy!O21</f>
        <v>4045</v>
      </c>
      <c r="HC22" s="62">
        <f>+Cas_Hoy!P21</f>
        <v>2320</v>
      </c>
      <c r="HD22" s="62">
        <f>+Cas_Hoy!Q21</f>
        <v>2159</v>
      </c>
      <c r="HE22" s="62">
        <f>+Cas_Hoy!R21</f>
        <v>934</v>
      </c>
      <c r="HF22" s="62">
        <f>+Cas_Hoy!S21</f>
        <v>1092</v>
      </c>
      <c r="HG22" s="62">
        <f>+Cas_Hoy!T21</f>
        <v>168</v>
      </c>
      <c r="HH22" s="590">
        <f>+Cas_Hoy!U21</f>
        <v>310</v>
      </c>
      <c r="HI22" s="543">
        <f t="shared" si="151"/>
        <v>0.12528901403114609</v>
      </c>
      <c r="HJ22" s="112">
        <f t="shared" si="152"/>
        <v>0.13633752456885859</v>
      </c>
      <c r="HK22" s="112">
        <f t="shared" si="153"/>
        <v>0.26792945823546083</v>
      </c>
      <c r="HL22" s="112">
        <f t="shared" si="154"/>
        <v>0.31519375565182539</v>
      </c>
      <c r="HM22" s="323">
        <f t="shared" si="68"/>
        <v>0.28202699015500421</v>
      </c>
      <c r="HN22" s="323">
        <f t="shared" si="69"/>
        <v>0.17589979258105187</v>
      </c>
      <c r="HO22" s="323">
        <f t="shared" si="70"/>
        <v>0.39129718853106643</v>
      </c>
      <c r="HP22" s="323">
        <f t="shared" si="71"/>
        <v>0.4793589977894871</v>
      </c>
      <c r="HQ22" s="323">
        <f t="shared" si="72"/>
        <v>0.43145090343107573</v>
      </c>
      <c r="HR22" s="323">
        <f t="shared" si="73"/>
        <v>0.48834825875384713</v>
      </c>
      <c r="HS22" s="323">
        <f t="shared" si="74"/>
        <v>0.4224801459206885</v>
      </c>
      <c r="HT22" s="323">
        <f t="shared" si="75"/>
        <v>0.42747075519276967</v>
      </c>
      <c r="HU22" s="323">
        <f t="shared" si="76"/>
        <v>0.26792945823546083</v>
      </c>
      <c r="HV22" s="323">
        <f t="shared" si="77"/>
        <v>0.31519375565182539</v>
      </c>
      <c r="HW22" s="323">
        <f t="shared" si="78"/>
        <v>0.12528901403114609</v>
      </c>
      <c r="HX22" s="323">
        <f t="shared" si="79"/>
        <v>0.13633752456885859</v>
      </c>
      <c r="HY22" s="323">
        <f t="shared" si="80"/>
        <v>0.10601799577446436</v>
      </c>
      <c r="HZ22" s="323">
        <f t="shared" si="81"/>
        <v>0.13100979896609335</v>
      </c>
      <c r="IA22" s="323">
        <f t="shared" si="82"/>
        <v>6.3908508427172536E-2</v>
      </c>
      <c r="IB22" s="327">
        <f t="shared" si="83"/>
        <v>9.8791809074379885E-2</v>
      </c>
      <c r="IC22" s="331">
        <f>+CyF_Tot!B21</f>
        <v>0</v>
      </c>
      <c r="ID22" s="149">
        <f>+CyF_Tot!C21</f>
        <v>85990</v>
      </c>
      <c r="IE22" s="149">
        <f>+CyF_Tot!D21</f>
        <v>92125</v>
      </c>
      <c r="IF22" s="149">
        <f>+CyF_Tot!E21</f>
        <v>96502</v>
      </c>
      <c r="IG22" s="149">
        <f>+CyF_Tot!F21</f>
        <v>0</v>
      </c>
      <c r="IH22" s="149">
        <f>+CyF_Tot!G21</f>
        <v>1680</v>
      </c>
      <c r="II22" s="149">
        <f>+CyF_Tot!H21</f>
        <v>1766</v>
      </c>
      <c r="IJ22" s="149">
        <f>+CyF_Tot!I21</f>
        <v>1827</v>
      </c>
      <c r="IK22" s="204">
        <f t="shared" si="84"/>
        <v>8.6876701344193799E-2</v>
      </c>
      <c r="IL22" s="198">
        <f t="shared" si="85"/>
        <v>8.1863482483879618E-2</v>
      </c>
      <c r="IM22" s="198">
        <f t="shared" si="86"/>
        <v>8.0192409530441558E-2</v>
      </c>
      <c r="IN22" s="198">
        <f t="shared" si="87"/>
        <v>7.5720304792452342E-2</v>
      </c>
      <c r="IO22" s="198">
        <f t="shared" si="88"/>
        <v>7.9393550241215305E-2</v>
      </c>
      <c r="IP22" s="198">
        <f t="shared" si="89"/>
        <v>7.7212011226233931E-2</v>
      </c>
      <c r="IQ22" s="198">
        <f t="shared" si="90"/>
        <v>7.1829508354862334E-2</v>
      </c>
      <c r="IR22" s="198">
        <f t="shared" si="91"/>
        <v>7.1612459793261252E-2</v>
      </c>
      <c r="IS22" s="198">
        <f t="shared" si="92"/>
        <v>6.0254087496696543E-2</v>
      </c>
      <c r="IT22" s="198">
        <f t="shared" si="93"/>
        <v>6.2692366824127363E-2</v>
      </c>
      <c r="IU22" s="198">
        <f t="shared" si="94"/>
        <v>4.4394972110264691E-2</v>
      </c>
      <c r="IV22" s="198">
        <f t="shared" si="95"/>
        <v>4.8293807383469542E-2</v>
      </c>
      <c r="IW22" s="198">
        <f t="shared" si="96"/>
        <v>3.6000418019451974E-2</v>
      </c>
      <c r="IX22" s="198">
        <f t="shared" si="97"/>
        <v>4.2228003484835241E-2</v>
      </c>
      <c r="IY22" s="198">
        <f t="shared" si="98"/>
        <v>2.3133759190650031E-2</v>
      </c>
      <c r="IZ22" s="198">
        <f t="shared" si="99"/>
        <v>3.0607364176335878E-2</v>
      </c>
      <c r="JA22" s="198">
        <f t="shared" si="100"/>
        <v>8.4332409872092083E-3</v>
      </c>
      <c r="JB22" s="198">
        <f t="shared" si="101"/>
        <v>1.4243811855071852E-2</v>
      </c>
      <c r="JC22" s="198">
        <f t="shared" si="102"/>
        <v>1.4635705091296052E-3</v>
      </c>
      <c r="JD22" s="99">
        <f t="shared" si="103"/>
        <v>3.5541701962179288E-3</v>
      </c>
      <c r="JE22" s="543"/>
      <c r="JF22" s="112"/>
      <c r="JG22" s="112"/>
      <c r="JH22" s="112"/>
      <c r="JI22" s="112"/>
      <c r="JJ22" s="112"/>
      <c r="JK22" s="112"/>
      <c r="JL22" s="112"/>
      <c r="JM22" s="112"/>
      <c r="JN22" s="112"/>
      <c r="JO22" s="112"/>
      <c r="JP22" s="112"/>
      <c r="JQ22" s="112"/>
      <c r="JR22" s="112"/>
      <c r="JS22" s="112"/>
      <c r="JT22" s="112"/>
      <c r="JU22" s="112"/>
      <c r="JV22" s="112"/>
      <c r="JW22" s="112"/>
      <c r="JX22" s="416"/>
      <c r="JZ22" s="701">
        <f t="shared" si="177"/>
        <v>22.244503047757846</v>
      </c>
      <c r="KA22" s="291">
        <f t="shared" si="155"/>
        <v>0</v>
      </c>
      <c r="KB22" s="291">
        <f t="shared" si="156"/>
        <v>45.492287450660989</v>
      </c>
      <c r="KC22" s="291">
        <f t="shared" si="157"/>
        <v>68.621329847587077</v>
      </c>
      <c r="KD22" s="291">
        <f t="shared" si="158"/>
        <v>113.21133400835336</v>
      </c>
      <c r="KE22" s="291">
        <f t="shared" si="159"/>
        <v>68.443251473860926</v>
      </c>
      <c r="KF22" s="291">
        <f t="shared" si="160"/>
        <v>383.17273458538807</v>
      </c>
      <c r="KG22" s="291">
        <f t="shared" si="161"/>
        <v>251.61347196789512</v>
      </c>
      <c r="KH22" s="291">
        <f t="shared" si="162"/>
        <v>964.83024531794604</v>
      </c>
      <c r="KI22" s="291">
        <f t="shared" si="163"/>
        <v>632.15603587142061</v>
      </c>
      <c r="KJ22" s="291">
        <f t="shared" si="164"/>
        <v>3013.7358789511213</v>
      </c>
      <c r="KK22" s="291">
        <f t="shared" si="165"/>
        <v>1722.7813172979891</v>
      </c>
      <c r="KL22" s="291">
        <f t="shared" si="166"/>
        <v>6345.7632618313264</v>
      </c>
      <c r="KM22" s="291">
        <f t="shared" si="167"/>
        <v>3290.1533052541408</v>
      </c>
      <c r="KN22" s="291">
        <f t="shared" si="168"/>
        <v>6944.6192554947447</v>
      </c>
      <c r="KO22" s="291">
        <f t="shared" si="169"/>
        <v>4443.3803903544058</v>
      </c>
      <c r="KP22" s="291">
        <f t="shared" si="170"/>
        <v>4992.0244265713436</v>
      </c>
      <c r="KQ22" s="291">
        <f t="shared" si="171"/>
        <v>4262.2967195767196</v>
      </c>
      <c r="KR22" s="291">
        <f t="shared" si="172"/>
        <v>994.68589083419158</v>
      </c>
      <c r="KS22" s="702">
        <f t="shared" si="173"/>
        <v>1661.1648289510886</v>
      </c>
      <c r="KT22" s="705">
        <f>(SUM(JZ22:KS22)/SUM(JZ$4:KS21))*100000</f>
        <v>86.843821978021509</v>
      </c>
      <c r="KU22" s="616">
        <f t="shared" si="106"/>
        <v>5.7832217171541922</v>
      </c>
      <c r="KV22" s="291">
        <f t="shared" si="107"/>
        <v>0</v>
      </c>
      <c r="KW22" s="291">
        <f t="shared" si="108"/>
        <v>12.530543199047679</v>
      </c>
      <c r="KX22" s="291">
        <f t="shared" si="109"/>
        <v>19.90591139215309</v>
      </c>
      <c r="KY22" s="291">
        <f t="shared" si="110"/>
        <v>31.641564358941906</v>
      </c>
      <c r="KZ22" s="291">
        <f t="shared" si="111"/>
        <v>19.52133682114551</v>
      </c>
      <c r="LA22" s="291">
        <f t="shared" si="112"/>
        <v>118.91022278179975</v>
      </c>
      <c r="LB22" s="291">
        <f t="shared" si="113"/>
        <v>77.175110325328163</v>
      </c>
      <c r="LC22" s="291">
        <f t="shared" si="114"/>
        <v>341.87749111952371</v>
      </c>
      <c r="LD22" s="291">
        <f t="shared" si="115"/>
        <v>216.3825643738129</v>
      </c>
      <c r="LE22" s="291">
        <f t="shared" si="116"/>
        <v>1425.9684702527134</v>
      </c>
      <c r="LF22" s="291">
        <f t="shared" si="117"/>
        <v>759.45943134174638</v>
      </c>
      <c r="LG22" s="291">
        <f t="shared" si="118"/>
        <v>3837.9411887848382</v>
      </c>
      <c r="LH22" s="291">
        <f t="shared" si="119"/>
        <v>1725.2046449647821</v>
      </c>
      <c r="LI22" s="291">
        <f t="shared" si="120"/>
        <v>7015.0291025975157</v>
      </c>
      <c r="LJ22" s="291">
        <f t="shared" si="121"/>
        <v>3332.2937014724471</v>
      </c>
      <c r="LK22" s="291">
        <f t="shared" si="122"/>
        <v>14000.595770032767</v>
      </c>
      <c r="LL22" s="291">
        <f t="shared" si="123"/>
        <v>6490.2998236331568</v>
      </c>
      <c r="LM22" s="291">
        <f t="shared" si="124"/>
        <v>16477.857878475799</v>
      </c>
      <c r="LN22" s="617">
        <f t="shared" si="125"/>
        <v>9612.6661012157201</v>
      </c>
      <c r="LO22" s="614">
        <f t="shared" si="126"/>
        <v>16.308424932320037</v>
      </c>
      <c r="LP22" s="291">
        <f t="shared" si="127"/>
        <v>12.839085600323545</v>
      </c>
      <c r="LQ22" s="291">
        <f t="shared" si="128"/>
        <v>523.84043364877641</v>
      </c>
      <c r="LR22" s="291">
        <f t="shared" si="129"/>
        <v>305.42080658608324</v>
      </c>
      <c r="LS22" s="291">
        <f t="shared" si="130"/>
        <v>6412.1692929145893</v>
      </c>
      <c r="LT22" s="617">
        <f t="shared" si="131"/>
        <v>3326.1082869987972</v>
      </c>
      <c r="LU22" s="614">
        <f t="shared" si="132"/>
        <v>14.615807831358634</v>
      </c>
      <c r="LV22" s="291">
        <f t="shared" si="133"/>
        <v>412.76926198255177</v>
      </c>
      <c r="LW22" s="617">
        <f t="shared" si="134"/>
        <v>4660.3689275172601</v>
      </c>
      <c r="LY22" s="734"/>
      <c r="LZ22" s="738"/>
      <c r="MA22" s="721"/>
      <c r="MB22" s="743"/>
      <c r="MC22" s="472"/>
    </row>
    <row r="23" spans="1:341" ht="14.4">
      <c r="A23" s="501" t="s">
        <v>35</v>
      </c>
      <c r="B23" s="532">
        <v>1261294</v>
      </c>
      <c r="C23" s="522">
        <f t="shared" si="238"/>
        <v>15629</v>
      </c>
      <c r="D23" s="505">
        <f t="shared" si="239"/>
        <v>239</v>
      </c>
      <c r="E23" s="492">
        <f t="shared" si="0"/>
        <v>4.2563329989336084E-3</v>
      </c>
      <c r="F23" s="206">
        <f t="shared" si="1"/>
        <v>1.1220223040781928E-2</v>
      </c>
      <c r="G23" s="26">
        <f t="shared" si="178"/>
        <v>3.9677516682776388</v>
      </c>
      <c r="H23" s="25">
        <f t="shared" si="2"/>
        <v>4.4519058688509694E-2</v>
      </c>
      <c r="I23" s="32">
        <f t="shared" si="3"/>
        <v>4.9165373674584366E-2</v>
      </c>
      <c r="J23" s="343">
        <f t="shared" si="4"/>
        <v>7.5220736776628994E-2</v>
      </c>
      <c r="K23" s="344">
        <f t="shared" si="5"/>
        <v>2.5190917650814541E-3</v>
      </c>
      <c r="L23" s="345">
        <f t="shared" si="6"/>
        <v>6.7040322196114674</v>
      </c>
      <c r="M23" s="346">
        <f t="shared" si="7"/>
        <v>8.3060659525747677E-2</v>
      </c>
      <c r="N23" s="826"/>
      <c r="O23" s="161"/>
      <c r="P23" s="161"/>
      <c r="Q23" s="161"/>
      <c r="R23" s="161"/>
      <c r="S23" s="162">
        <f t="shared" si="8"/>
        <v>15629</v>
      </c>
      <c r="T23" s="163">
        <f t="shared" si="9"/>
        <v>1239.1242644458787</v>
      </c>
      <c r="U23" s="162">
        <f t="shared" si="10"/>
        <v>695</v>
      </c>
      <c r="V23" s="164">
        <f t="shared" si="11"/>
        <v>4.653810097763493E-2</v>
      </c>
      <c r="W23" s="163">
        <f t="shared" si="12"/>
        <v>55.102141134422268</v>
      </c>
      <c r="X23" s="162">
        <f t="shared" si="135"/>
        <v>1477</v>
      </c>
      <c r="Y23" s="164">
        <f t="shared" si="13"/>
        <v>0.10436687394007914</v>
      </c>
      <c r="Z23" s="163">
        <f t="shared" si="136"/>
        <v>117.10196036768589</v>
      </c>
      <c r="AA23" s="162">
        <f t="shared" si="14"/>
        <v>239</v>
      </c>
      <c r="AB23" s="163">
        <f t="shared" si="15"/>
        <v>189.48793857736578</v>
      </c>
      <c r="AC23" s="165">
        <f t="shared" si="137"/>
        <v>1.5292085226182098E-2</v>
      </c>
      <c r="AD23" s="162">
        <f t="shared" si="16"/>
        <v>1</v>
      </c>
      <c r="AE23" s="164">
        <f t="shared" si="17"/>
        <v>4.2016806722689074E-3</v>
      </c>
      <c r="AF23" s="163">
        <f t="shared" si="18"/>
        <v>0.79283656308521244</v>
      </c>
      <c r="AG23" s="162">
        <f t="shared" si="19"/>
        <v>11</v>
      </c>
      <c r="AH23" s="164">
        <f t="shared" si="20"/>
        <v>4.8245614035087717E-2</v>
      </c>
      <c r="AI23" s="163">
        <f t="shared" si="21"/>
        <v>8.7212021939373372</v>
      </c>
      <c r="AJ23" s="830"/>
      <c r="AK23" s="81">
        <v>123870</v>
      </c>
      <c r="AL23" s="39">
        <v>116890</v>
      </c>
      <c r="AM23" s="39">
        <v>119527</v>
      </c>
      <c r="AN23" s="39">
        <v>113285</v>
      </c>
      <c r="AO23" s="39">
        <v>114610</v>
      </c>
      <c r="AP23" s="39">
        <v>111710</v>
      </c>
      <c r="AQ23" s="39">
        <v>81033</v>
      </c>
      <c r="AR23" s="39">
        <v>84483</v>
      </c>
      <c r="AS23" s="39">
        <v>68677</v>
      </c>
      <c r="AT23" s="39">
        <v>71530</v>
      </c>
      <c r="AU23" s="39">
        <v>53743</v>
      </c>
      <c r="AV23" s="39">
        <v>55474</v>
      </c>
      <c r="AW23" s="39">
        <v>40297</v>
      </c>
      <c r="AX23" s="39">
        <v>41617</v>
      </c>
      <c r="AY23" s="39">
        <v>20067</v>
      </c>
      <c r="AZ23" s="39">
        <v>23513</v>
      </c>
      <c r="BA23" s="39">
        <v>6861</v>
      </c>
      <c r="BB23" s="39">
        <v>10647</v>
      </c>
      <c r="BC23" s="39">
        <v>1062</v>
      </c>
      <c r="BD23" s="46">
        <v>2398</v>
      </c>
      <c r="BE23" s="258">
        <v>2.0000000000000002E-5</v>
      </c>
      <c r="BF23" s="43">
        <v>2.0000000000000002E-5</v>
      </c>
      <c r="BG23" s="53">
        <v>5.0000000000000002E-5</v>
      </c>
      <c r="BH23" s="53">
        <v>4.0000000000000003E-5</v>
      </c>
      <c r="BI23" s="53">
        <v>1.2518952302791728E-4</v>
      </c>
      <c r="BJ23" s="53">
        <v>1.2406223545552731E-4</v>
      </c>
      <c r="BK23" s="53">
        <v>3.4000000000000002E-4</v>
      </c>
      <c r="BL23" s="53">
        <v>1.8000000000000001E-4</v>
      </c>
      <c r="BM23" s="53">
        <v>8.9999999999999998E-4</v>
      </c>
      <c r="BN23" s="53">
        <v>5.0000000000000001E-4</v>
      </c>
      <c r="BO23" s="53">
        <v>3.8E-3</v>
      </c>
      <c r="BP23" s="53">
        <v>2E-3</v>
      </c>
      <c r="BQ23" s="53">
        <v>1.6199999999999999E-2</v>
      </c>
      <c r="BR23" s="53">
        <v>6.1999999999999998E-3</v>
      </c>
      <c r="BS23" s="53">
        <v>6.1100000000000002E-2</v>
      </c>
      <c r="BT23" s="53">
        <v>2.6800000000000001E-2</v>
      </c>
      <c r="BU23" s="53">
        <v>0.1421</v>
      </c>
      <c r="BV23" s="53">
        <v>5.4699999999999999E-2</v>
      </c>
      <c r="BW23" s="53">
        <v>0.27589999999999998</v>
      </c>
      <c r="BX23" s="773">
        <v>0.1051</v>
      </c>
      <c r="BY23" s="53">
        <f t="shared" si="22"/>
        <v>2.0000000000000002E-5</v>
      </c>
      <c r="BZ23" s="53">
        <f t="shared" si="23"/>
        <v>4.5000000000000003E-5</v>
      </c>
      <c r="CA23" s="53">
        <f t="shared" si="24"/>
        <v>1.246258792417223E-4</v>
      </c>
      <c r="CB23" s="53">
        <f t="shared" si="25"/>
        <v>2.6000000000000003E-4</v>
      </c>
      <c r="CC23" s="53">
        <f t="shared" si="26"/>
        <v>6.9999999999999999E-4</v>
      </c>
      <c r="CD23" s="53">
        <f t="shared" si="27"/>
        <v>2.8999999999999998E-3</v>
      </c>
      <c r="CE23" s="53">
        <f t="shared" si="28"/>
        <v>1.12E-2</v>
      </c>
      <c r="CF23" s="53">
        <f t="shared" si="29"/>
        <v>4.3950000000000003E-2</v>
      </c>
      <c r="CG23" s="53">
        <f t="shared" si="30"/>
        <v>9.8400000000000001E-2</v>
      </c>
      <c r="CH23" s="773">
        <f t="shared" si="138"/>
        <v>0.1905</v>
      </c>
      <c r="CI23" s="64">
        <f>+Fall_Hoy!B23</f>
        <v>0</v>
      </c>
      <c r="CJ23" s="61">
        <f>+Fall_Hoy!C23</f>
        <v>0</v>
      </c>
      <c r="CK23" s="61">
        <f>+Fall_Hoy!D23</f>
        <v>0</v>
      </c>
      <c r="CL23" s="61">
        <f>+Fall_Hoy!E23</f>
        <v>0</v>
      </c>
      <c r="CM23" s="61">
        <f>+Fall_Hoy!F23</f>
        <v>1</v>
      </c>
      <c r="CN23" s="61">
        <f>+Fall_Hoy!G23</f>
        <v>2</v>
      </c>
      <c r="CO23" s="61">
        <f>+Fall_Hoy!H23</f>
        <v>2</v>
      </c>
      <c r="CP23" s="61">
        <f>+Fall_Hoy!I23</f>
        <v>1</v>
      </c>
      <c r="CQ23" s="61">
        <f>+Fall_Hoy!J23</f>
        <v>3</v>
      </c>
      <c r="CR23" s="61">
        <f>+Fall_Hoy!K23</f>
        <v>6</v>
      </c>
      <c r="CS23" s="61">
        <f>+Fall_Hoy!L23</f>
        <v>17</v>
      </c>
      <c r="CT23" s="61">
        <f>+Fall_Hoy!M23</f>
        <v>10</v>
      </c>
      <c r="CU23" s="61">
        <f>+Fall_Hoy!N23</f>
        <v>46</v>
      </c>
      <c r="CV23" s="61">
        <f>+Fall_Hoy!O23</f>
        <v>23</v>
      </c>
      <c r="CW23" s="61">
        <f>+Fall_Hoy!P23</f>
        <v>45</v>
      </c>
      <c r="CX23" s="61">
        <f>+Fall_Hoy!Q23</f>
        <v>16</v>
      </c>
      <c r="CY23" s="61">
        <f>+Fall_Hoy!R23</f>
        <v>35</v>
      </c>
      <c r="CZ23" s="61">
        <f>+Fall_Hoy!S23</f>
        <v>15</v>
      </c>
      <c r="DA23" s="61">
        <f>+Fall_Hoy!T23</f>
        <v>10</v>
      </c>
      <c r="DB23" s="253">
        <f>+Fall_Hoy!U23</f>
        <v>5</v>
      </c>
      <c r="DC23" s="61">
        <f>+Fall_Hoy!W23</f>
        <v>0</v>
      </c>
      <c r="DD23" s="61">
        <f>+Fall_Hoy!X23</f>
        <v>0</v>
      </c>
      <c r="DE23" s="61">
        <f>+Fall_Hoy!Y23</f>
        <v>0</v>
      </c>
      <c r="DF23" s="61">
        <f>+Fall_Hoy!Z23</f>
        <v>0</v>
      </c>
      <c r="DG23" s="61">
        <f>+Fall_Hoy!AA23</f>
        <v>0</v>
      </c>
      <c r="DH23" s="61">
        <f>+Fall_Hoy!AB23</f>
        <v>0</v>
      </c>
      <c r="DI23" s="61">
        <f>+Fall_Hoy!AC23</f>
        <v>0</v>
      </c>
      <c r="DJ23" s="61">
        <f>+Fall_Hoy!AD23</f>
        <v>0</v>
      </c>
      <c r="DK23" s="61">
        <f>+Fall_Hoy!AE23</f>
        <v>0</v>
      </c>
      <c r="DL23" s="270">
        <f>+Fall_Hoy!AF23</f>
        <v>2</v>
      </c>
      <c r="DM23" s="75">
        <f t="shared" si="139"/>
        <v>3.6701925798982571E-2</v>
      </c>
      <c r="DN23" s="76">
        <f t="shared" si="140"/>
        <v>2.5390844442356751E-2</v>
      </c>
      <c r="DO23" s="76">
        <f t="shared" si="141"/>
        <v>7.04644557371394E-2</v>
      </c>
      <c r="DP23" s="76">
        <f t="shared" si="142"/>
        <v>8.913851116983057E-2</v>
      </c>
      <c r="DQ23" s="76">
        <f t="shared" si="31"/>
        <v>6.9696264626898943E-2</v>
      </c>
      <c r="DR23" s="76">
        <f t="shared" si="32"/>
        <v>0.14431063625880039</v>
      </c>
      <c r="DS23" s="76">
        <f t="shared" si="33"/>
        <v>7.2592066703398253E-2</v>
      </c>
      <c r="DT23" s="76">
        <f t="shared" si="34"/>
        <v>6.5759449304067741E-2</v>
      </c>
      <c r="DU23" s="76">
        <f t="shared" si="35"/>
        <v>4.8536385301241075E-2</v>
      </c>
      <c r="DV23" s="76">
        <f t="shared" si="36"/>
        <v>0.1677617782748497</v>
      </c>
      <c r="DW23" s="76">
        <f t="shared" si="37"/>
        <v>8.3242174990720952E-2</v>
      </c>
      <c r="DX23" s="76">
        <f t="shared" si="38"/>
        <v>9.0132314237300351E-2</v>
      </c>
      <c r="DY23" s="76">
        <f t="shared" si="39"/>
        <v>7.04644557371394E-2</v>
      </c>
      <c r="DZ23" s="76">
        <f t="shared" si="40"/>
        <v>8.913851116983057E-2</v>
      </c>
      <c r="EA23" s="76">
        <f t="shared" si="41"/>
        <v>3.6701925798982571E-2</v>
      </c>
      <c r="EB23" s="76">
        <f t="shared" si="42"/>
        <v>2.5390844442356751E-2</v>
      </c>
      <c r="EC23" s="76">
        <f t="shared" si="43"/>
        <v>3.5899346847283457E-2</v>
      </c>
      <c r="ED23" s="76">
        <f t="shared" si="44"/>
        <v>2.5755896941384214E-2</v>
      </c>
      <c r="EE23" s="76">
        <f t="shared" si="45"/>
        <v>3.4129017241296931E-2</v>
      </c>
      <c r="EF23" s="76">
        <f t="shared" si="46"/>
        <v>1.9838923809803444E-2</v>
      </c>
      <c r="EG23" s="85">
        <f>+'Cas_-14'!B22</f>
        <v>19</v>
      </c>
      <c r="EH23" s="62">
        <f>+'Cas_-14'!C22</f>
        <v>11</v>
      </c>
      <c r="EI23" s="62">
        <f>+'Cas_-14'!D22</f>
        <v>392</v>
      </c>
      <c r="EJ23" s="62">
        <f>+'Cas_-14'!E22</f>
        <v>481</v>
      </c>
      <c r="EK23" s="62">
        <f>+'Cas_-14'!F22</f>
        <v>1537</v>
      </c>
      <c r="EL23" s="62">
        <f>+'Cas_-14'!G22</f>
        <v>1679</v>
      </c>
      <c r="EM23" s="62">
        <f>+'Cas_-14'!H22</f>
        <v>1532</v>
      </c>
      <c r="EN23" s="62">
        <f>+'Cas_-14'!I22</f>
        <v>1562</v>
      </c>
      <c r="EO23" s="62">
        <f>+'Cas_-14'!J22</f>
        <v>1238</v>
      </c>
      <c r="EP23" s="62">
        <f>+'Cas_-14'!K22</f>
        <v>1259</v>
      </c>
      <c r="EQ23" s="62">
        <f>+'Cas_-14'!L22</f>
        <v>1023</v>
      </c>
      <c r="ER23" s="62">
        <f>+'Cas_-14'!M22</f>
        <v>1013</v>
      </c>
      <c r="ES23" s="62">
        <f>+'Cas_-14'!N22</f>
        <v>740</v>
      </c>
      <c r="ET23" s="62">
        <f>+'Cas_-14'!O22</f>
        <v>692</v>
      </c>
      <c r="EU23" s="62">
        <f>+'Cas_-14'!P22</f>
        <v>334</v>
      </c>
      <c r="EV23" s="62">
        <f>+'Cas_-14'!Q22</f>
        <v>289</v>
      </c>
      <c r="EW23" s="62">
        <f>+'Cas_-14'!R22</f>
        <v>129</v>
      </c>
      <c r="EX23" s="62">
        <f>+'Cas_-14'!S22</f>
        <v>124</v>
      </c>
      <c r="EY23" s="62">
        <f>+'Cas_-14'!T22</f>
        <v>21</v>
      </c>
      <c r="EZ23" s="86">
        <f>+'Cas_-14'!U22</f>
        <v>25</v>
      </c>
      <c r="FA23" s="201">
        <f t="shared" si="47"/>
        <v>1.5338661499959635E-4</v>
      </c>
      <c r="FB23" s="91">
        <f t="shared" si="48"/>
        <v>9.4105569338694497E-5</v>
      </c>
      <c r="FC23" s="91">
        <f t="shared" si="49"/>
        <v>3.279593731960143E-3</v>
      </c>
      <c r="FD23" s="91">
        <f t="shared" si="50"/>
        <v>4.2459284106457166E-3</v>
      </c>
      <c r="FE23" s="91">
        <f t="shared" si="51"/>
        <v>1.3410697146845825E-2</v>
      </c>
      <c r="FF23" s="91">
        <f t="shared" si="52"/>
        <v>1.5029988362724912E-2</v>
      </c>
      <c r="FG23" s="91">
        <f t="shared" si="53"/>
        <v>1.8905877852233043E-2</v>
      </c>
      <c r="FH23" s="91">
        <f t="shared" si="54"/>
        <v>1.8488926766331688E-2</v>
      </c>
      <c r="FI23" s="91">
        <f t="shared" si="55"/>
        <v>1.8026413500880935E-2</v>
      </c>
      <c r="FJ23" s="91">
        <f t="shared" si="56"/>
        <v>1.7601006570669649E-2</v>
      </c>
      <c r="FK23" s="91">
        <f t="shared" si="57"/>
        <v>1.9035037121113447E-2</v>
      </c>
      <c r="FL23" s="91">
        <f t="shared" si="58"/>
        <v>1.8260806864477053E-2</v>
      </c>
      <c r="FM23" s="91">
        <f t="shared" si="59"/>
        <v>1.8363649899496241E-2</v>
      </c>
      <c r="FN23" s="91">
        <f t="shared" si="60"/>
        <v>1.662782036187135E-2</v>
      </c>
      <c r="FO23" s="91">
        <f t="shared" si="61"/>
        <v>1.6644241790003487E-2</v>
      </c>
      <c r="FP23" s="91">
        <f t="shared" si="62"/>
        <v>1.2291073023433845E-2</v>
      </c>
      <c r="FQ23" s="91">
        <f t="shared" si="63"/>
        <v>1.880192391779624E-2</v>
      </c>
      <c r="FR23" s="91">
        <f t="shared" si="64"/>
        <v>1.1646473184934723E-2</v>
      </c>
      <c r="FS23" s="91">
        <f t="shared" si="65"/>
        <v>1.977401129943503E-2</v>
      </c>
      <c r="FT23" s="100">
        <f t="shared" si="66"/>
        <v>1.0425354462051709E-2</v>
      </c>
      <c r="FU23" s="119">
        <f t="shared" si="143"/>
        <v>2.2050824700843812</v>
      </c>
      <c r="FV23" s="120">
        <f t="shared" si="144"/>
        <v>2.0657955895264162</v>
      </c>
      <c r="FW23" s="120">
        <f t="shared" si="145"/>
        <v>3.8371705038371706</v>
      </c>
      <c r="FX23" s="120">
        <f t="shared" si="176"/>
        <v>5.3608055192988999</v>
      </c>
      <c r="FY23" s="120">
        <f t="shared" si="146"/>
        <v>5.1970649895178189</v>
      </c>
      <c r="FZ23" s="120">
        <f t="shared" si="146"/>
        <v>9.6015135059384118</v>
      </c>
      <c r="GA23" s="120">
        <f t="shared" si="146"/>
        <v>3.8396559668253722</v>
      </c>
      <c r="GB23" s="120">
        <f t="shared" si="146"/>
        <v>3.5566936975387673</v>
      </c>
      <c r="GC23" s="120">
        <f t="shared" si="146"/>
        <v>2.6925148088314486</v>
      </c>
      <c r="GD23" s="120">
        <f t="shared" si="146"/>
        <v>9.5313741064336774</v>
      </c>
      <c r="GE23" s="120">
        <f t="shared" si="146"/>
        <v>4.3731028450892628</v>
      </c>
      <c r="GF23" s="120">
        <f t="shared" si="146"/>
        <v>4.9358341559723584</v>
      </c>
      <c r="GG23" s="120">
        <f t="shared" si="146"/>
        <v>3.8371705038371706</v>
      </c>
      <c r="GH23" s="120">
        <f t="shared" si="146"/>
        <v>5.3608055192988999</v>
      </c>
      <c r="GI23" s="120">
        <f t="shared" si="146"/>
        <v>2.2050824700843812</v>
      </c>
      <c r="GJ23" s="120">
        <f t="shared" si="146"/>
        <v>2.0657955895264162</v>
      </c>
      <c r="GK23" s="120">
        <f t="shared" si="147"/>
        <v>1.9093443311566807</v>
      </c>
      <c r="GL23" s="120">
        <f t="shared" si="148"/>
        <v>2.2114760865719174</v>
      </c>
      <c r="GM23" s="120">
        <f t="shared" si="149"/>
        <v>1.7259531576313019</v>
      </c>
      <c r="GN23" s="121">
        <f t="shared" si="150"/>
        <v>1.9029495718363465</v>
      </c>
      <c r="GO23" s="85">
        <f>+Cas_Hoy!B22</f>
        <v>20</v>
      </c>
      <c r="GP23" s="62">
        <f>+Cas_Hoy!C22</f>
        <v>16</v>
      </c>
      <c r="GQ23" s="62">
        <f>+Cas_Hoy!D22</f>
        <v>445</v>
      </c>
      <c r="GR23" s="62">
        <f>+Cas_Hoy!E22</f>
        <v>546</v>
      </c>
      <c r="GS23" s="62">
        <f>+Cas_Hoy!F22</f>
        <v>1724</v>
      </c>
      <c r="GT23" s="62">
        <f>+Cas_Hoy!G22</f>
        <v>1860</v>
      </c>
      <c r="GU23" s="62">
        <f>+Cas_Hoy!H22</f>
        <v>1720</v>
      </c>
      <c r="GV23" s="62">
        <f>+Cas_Hoy!I22</f>
        <v>1732</v>
      </c>
      <c r="GW23" s="62">
        <f>+Cas_Hoy!J22</f>
        <v>1364</v>
      </c>
      <c r="GX23" s="62">
        <f>+Cas_Hoy!K22</f>
        <v>1392</v>
      </c>
      <c r="GY23" s="62">
        <f>+Cas_Hoy!L22</f>
        <v>1117</v>
      </c>
      <c r="GZ23" s="62">
        <f>+Cas_Hoy!M22</f>
        <v>1095</v>
      </c>
      <c r="HA23" s="62">
        <f>+Cas_Hoy!N22</f>
        <v>795</v>
      </c>
      <c r="HB23" s="62">
        <f>+Cas_Hoy!O22</f>
        <v>756</v>
      </c>
      <c r="HC23" s="62">
        <f>+Cas_Hoy!P22</f>
        <v>361</v>
      </c>
      <c r="HD23" s="62">
        <f>+Cas_Hoy!Q22</f>
        <v>313</v>
      </c>
      <c r="HE23" s="62">
        <f>+Cas_Hoy!R22</f>
        <v>137</v>
      </c>
      <c r="HF23" s="62">
        <f>+Cas_Hoy!S22</f>
        <v>133</v>
      </c>
      <c r="HG23" s="62">
        <f>+Cas_Hoy!T22</f>
        <v>23</v>
      </c>
      <c r="HH23" s="590">
        <f>+Cas_Hoy!U22</f>
        <v>26</v>
      </c>
      <c r="HI23" s="543">
        <f t="shared" si="151"/>
        <v>3.9668847944409308E-2</v>
      </c>
      <c r="HJ23" s="112">
        <f t="shared" si="152"/>
        <v>2.7499426679784299E-2</v>
      </c>
      <c r="HK23" s="112">
        <f t="shared" si="153"/>
        <v>7.5701678798683544E-2</v>
      </c>
      <c r="HL23" s="112">
        <f t="shared" si="154"/>
        <v>9.7382535324265759E-2</v>
      </c>
      <c r="HM23" s="323">
        <f t="shared" si="68"/>
        <v>7.817590124708769E-2</v>
      </c>
      <c r="HN23" s="323">
        <f t="shared" si="69"/>
        <v>0.15986764945882592</v>
      </c>
      <c r="HO23" s="323">
        <f t="shared" si="70"/>
        <v>8.1500231546896201E-2</v>
      </c>
      <c r="HP23" s="323">
        <f t="shared" si="71"/>
        <v>7.2916367602205712E-2</v>
      </c>
      <c r="HQ23" s="323">
        <f t="shared" si="72"/>
        <v>5.3476275889251072E-2</v>
      </c>
      <c r="HR23" s="323">
        <f t="shared" si="73"/>
        <v>0.18548403126178775</v>
      </c>
      <c r="HS23" s="323">
        <f t="shared" si="74"/>
        <v>9.0891016094462665E-2</v>
      </c>
      <c r="HT23" s="323">
        <f t="shared" si="75"/>
        <v>9.742831598207688E-2</v>
      </c>
      <c r="HU23" s="323">
        <f t="shared" si="76"/>
        <v>7.5701678798683544E-2</v>
      </c>
      <c r="HV23" s="323">
        <f t="shared" si="77"/>
        <v>9.7382535324265759E-2</v>
      </c>
      <c r="HW23" s="323">
        <f t="shared" si="78"/>
        <v>3.9668847944409308E-2</v>
      </c>
      <c r="HX23" s="323">
        <f t="shared" si="79"/>
        <v>2.7499426679784299E-2</v>
      </c>
      <c r="HY23" s="323">
        <f t="shared" si="80"/>
        <v>3.812566293083592E-2</v>
      </c>
      <c r="HZ23" s="323">
        <f t="shared" si="81"/>
        <v>2.7625276558097586E-2</v>
      </c>
      <c r="IA23" s="323">
        <f t="shared" si="82"/>
        <v>3.7379399835706165E-2</v>
      </c>
      <c r="IB23" s="327">
        <f t="shared" si="83"/>
        <v>2.0632480762195583E-2</v>
      </c>
      <c r="IC23" s="331">
        <f>+CyF_Tot!B22</f>
        <v>0</v>
      </c>
      <c r="ID23" s="149">
        <f>+CyF_Tot!C22</f>
        <v>14152</v>
      </c>
      <c r="IE23" s="149">
        <f>+CyF_Tot!D22</f>
        <v>14934</v>
      </c>
      <c r="IF23" s="149">
        <f>+CyF_Tot!E22</f>
        <v>15629</v>
      </c>
      <c r="IG23" s="149">
        <f>+CyF_Tot!F22</f>
        <v>0</v>
      </c>
      <c r="IH23" s="149">
        <f>+CyF_Tot!G22</f>
        <v>228</v>
      </c>
      <c r="II23" s="149">
        <f>+CyF_Tot!H22</f>
        <v>238</v>
      </c>
      <c r="IJ23" s="149">
        <f>+CyF_Tot!I22</f>
        <v>239</v>
      </c>
      <c r="IK23" s="204">
        <f t="shared" si="84"/>
        <v>9.8208665069365264E-2</v>
      </c>
      <c r="IL23" s="198">
        <f t="shared" si="85"/>
        <v>9.2674665859030489E-2</v>
      </c>
      <c r="IM23" s="198">
        <f t="shared" si="86"/>
        <v>9.4765375875886196E-2</v>
      </c>
      <c r="IN23" s="198">
        <f t="shared" si="87"/>
        <v>8.98164900491083E-2</v>
      </c>
      <c r="IO23" s="198">
        <f t="shared" si="88"/>
        <v>9.0866998495196208E-2</v>
      </c>
      <c r="IP23" s="198">
        <f t="shared" si="89"/>
        <v>8.8567772462249089E-2</v>
      </c>
      <c r="IQ23" s="198">
        <f t="shared" si="90"/>
        <v>6.4245925216484021E-2</v>
      </c>
      <c r="IR23" s="198">
        <f t="shared" si="91"/>
        <v>6.6981211359128004E-2</v>
      </c>
      <c r="IS23" s="198">
        <f t="shared" si="92"/>
        <v>5.4449636643003139E-2</v>
      </c>
      <c r="IT23" s="198">
        <f t="shared" si="93"/>
        <v>5.6711599357485251E-2</v>
      </c>
      <c r="IU23" s="198">
        <f t="shared" si="94"/>
        <v>4.2609415409888572E-2</v>
      </c>
      <c r="IV23" s="198">
        <f t="shared" si="95"/>
        <v>4.3981815500589078E-2</v>
      </c>
      <c r="IW23" s="198">
        <f t="shared" si="96"/>
        <v>3.1948934982644811E-2</v>
      </c>
      <c r="IX23" s="198">
        <f t="shared" si="97"/>
        <v>3.2995479245917288E-2</v>
      </c>
      <c r="IY23" s="198">
        <f t="shared" si="98"/>
        <v>1.590985131143096E-2</v>
      </c>
      <c r="IZ23" s="198">
        <f t="shared" si="99"/>
        <v>1.8641966107822601E-2</v>
      </c>
      <c r="JA23" s="198">
        <f t="shared" si="100"/>
        <v>5.439651659327643E-3</v>
      </c>
      <c r="JB23" s="198">
        <f t="shared" si="101"/>
        <v>8.4413308871682576E-3</v>
      </c>
      <c r="JC23" s="198">
        <f t="shared" si="102"/>
        <v>8.4199242999649562E-4</v>
      </c>
      <c r="JD23" s="99">
        <f t="shared" si="103"/>
        <v>1.9012220782783395E-3</v>
      </c>
      <c r="JE23" s="543"/>
      <c r="JF23" s="112"/>
      <c r="JG23" s="112"/>
      <c r="JH23" s="112"/>
      <c r="JI23" s="112"/>
      <c r="JJ23" s="112"/>
      <c r="JK23" s="112"/>
      <c r="JL23" s="112"/>
      <c r="JM23" s="112"/>
      <c r="JN23" s="112"/>
      <c r="JO23" s="112"/>
      <c r="JP23" s="112"/>
      <c r="JQ23" s="112"/>
      <c r="JR23" s="112"/>
      <c r="JS23" s="112"/>
      <c r="JT23" s="112"/>
      <c r="JU23" s="112"/>
      <c r="JV23" s="112"/>
      <c r="JW23" s="112"/>
      <c r="JX23" s="416"/>
      <c r="JZ23" s="701">
        <f t="shared" si="177"/>
        <v>0</v>
      </c>
      <c r="KA23" s="291">
        <f t="shared" si="155"/>
        <v>0</v>
      </c>
      <c r="KB23" s="291">
        <f t="shared" si="156"/>
        <v>0</v>
      </c>
      <c r="KC23" s="291">
        <f t="shared" si="157"/>
        <v>0</v>
      </c>
      <c r="KD23" s="291">
        <f t="shared" si="158"/>
        <v>31.21831428322136</v>
      </c>
      <c r="KE23" s="291">
        <f t="shared" si="159"/>
        <v>62.77099632978247</v>
      </c>
      <c r="KF23" s="291">
        <f t="shared" si="160"/>
        <v>79.532289314229999</v>
      </c>
      <c r="KG23" s="291">
        <f t="shared" si="161"/>
        <v>38.591113004983256</v>
      </c>
      <c r="KH23" s="291">
        <f t="shared" si="162"/>
        <v>123.2793511656013</v>
      </c>
      <c r="KI23" s="291">
        <f t="shared" si="163"/>
        <v>245.05583671186915</v>
      </c>
      <c r="KJ23" s="291">
        <f t="shared" si="164"/>
        <v>668.53212511396828</v>
      </c>
      <c r="KK23" s="291">
        <f t="shared" si="165"/>
        <v>408.91787143526699</v>
      </c>
      <c r="KL23" s="291">
        <f t="shared" si="166"/>
        <v>1887.4291882770428</v>
      </c>
      <c r="KM23" s="291">
        <f t="shared" si="167"/>
        <v>1053.9805127712232</v>
      </c>
      <c r="KN23" s="291">
        <f t="shared" si="168"/>
        <v>2219.979817611003</v>
      </c>
      <c r="KO23" s="291">
        <f t="shared" si="169"/>
        <v>907.36528728788335</v>
      </c>
      <c r="KP23" s="291">
        <f t="shared" si="170"/>
        <v>1818.9083224019823</v>
      </c>
      <c r="KQ23" s="291">
        <f t="shared" si="171"/>
        <v>925.2155536770922</v>
      </c>
      <c r="KR23" s="291">
        <f t="shared" si="172"/>
        <v>568.40866290018835</v>
      </c>
      <c r="KS23" s="702">
        <f t="shared" si="173"/>
        <v>360.32110091743118</v>
      </c>
      <c r="KT23" s="705">
        <f>(SUM(JZ23:KS23)/SUM(JZ$4:KS22))*100000</f>
        <v>24.592444288963552</v>
      </c>
      <c r="KU23" s="616">
        <f t="shared" si="106"/>
        <v>0</v>
      </c>
      <c r="KV23" s="291">
        <f t="shared" si="107"/>
        <v>0</v>
      </c>
      <c r="KW23" s="291">
        <f t="shared" si="108"/>
        <v>0</v>
      </c>
      <c r="KX23" s="291">
        <f t="shared" si="109"/>
        <v>0</v>
      </c>
      <c r="KY23" s="291">
        <f t="shared" si="110"/>
        <v>8.7252421254689825</v>
      </c>
      <c r="KZ23" s="291">
        <f t="shared" si="111"/>
        <v>17.90350013427625</v>
      </c>
      <c r="LA23" s="291">
        <f t="shared" si="112"/>
        <v>24.681302679155404</v>
      </c>
      <c r="LB23" s="291">
        <f t="shared" si="113"/>
        <v>11.836700874732195</v>
      </c>
      <c r="LC23" s="291">
        <f t="shared" si="114"/>
        <v>43.682746771116967</v>
      </c>
      <c r="LD23" s="291">
        <f t="shared" si="115"/>
        <v>83.880889137424859</v>
      </c>
      <c r="LE23" s="291">
        <f t="shared" si="116"/>
        <v>316.32026496473958</v>
      </c>
      <c r="LF23" s="291">
        <f t="shared" si="117"/>
        <v>180.26462847460073</v>
      </c>
      <c r="LG23" s="291">
        <f t="shared" si="118"/>
        <v>1141.5241829416582</v>
      </c>
      <c r="LH23" s="291">
        <f t="shared" si="119"/>
        <v>552.65876925294947</v>
      </c>
      <c r="LI23" s="291">
        <f t="shared" si="120"/>
        <v>2242.4876663178352</v>
      </c>
      <c r="LJ23" s="291">
        <f t="shared" si="121"/>
        <v>680.47463105516101</v>
      </c>
      <c r="LK23" s="291">
        <f t="shared" si="122"/>
        <v>5101.2971869989797</v>
      </c>
      <c r="LL23" s="291">
        <f t="shared" si="123"/>
        <v>1408.8475626937166</v>
      </c>
      <c r="LM23" s="291">
        <f t="shared" si="124"/>
        <v>9416.1958568738228</v>
      </c>
      <c r="LN23" s="617">
        <f t="shared" si="125"/>
        <v>2085.0708924103419</v>
      </c>
      <c r="LO23" s="614">
        <f t="shared" si="126"/>
        <v>2.7932414729320936</v>
      </c>
      <c r="LP23" s="291">
        <f t="shared" si="127"/>
        <v>5.8499202948359832</v>
      </c>
      <c r="LQ23" s="291">
        <f t="shared" si="128"/>
        <v>108.13308233351192</v>
      </c>
      <c r="LR23" s="291">
        <f t="shared" si="129"/>
        <v>80.383191401835575</v>
      </c>
      <c r="LS23" s="291">
        <f t="shared" si="130"/>
        <v>1991.5943005257222</v>
      </c>
      <c r="LT23" s="617">
        <f t="shared" si="131"/>
        <v>754.71698113207549</v>
      </c>
      <c r="LU23" s="614">
        <f t="shared" si="132"/>
        <v>4.2863756122373164</v>
      </c>
      <c r="LV23" s="291">
        <f t="shared" si="133"/>
        <v>93.989492456740734</v>
      </c>
      <c r="LW23" s="617">
        <f t="shared" si="134"/>
        <v>1331.403367426363</v>
      </c>
      <c r="LY23" s="734"/>
      <c r="LZ23" s="738"/>
      <c r="MA23" s="721"/>
      <c r="MB23" s="743"/>
      <c r="MC23" s="472"/>
    </row>
    <row r="24" spans="1:341" ht="14.4">
      <c r="A24" s="501" t="s">
        <v>36</v>
      </c>
      <c r="B24" s="532">
        <v>664057</v>
      </c>
      <c r="C24" s="522">
        <f t="shared" si="238"/>
        <v>71117</v>
      </c>
      <c r="D24" s="505">
        <f t="shared" si="239"/>
        <v>1070</v>
      </c>
      <c r="E24" s="492">
        <f t="shared" si="0"/>
        <v>4.7365979977954734E-3</v>
      </c>
      <c r="F24" s="206">
        <f t="shared" si="1"/>
        <v>0.10194456198790164</v>
      </c>
      <c r="G24" s="26">
        <f t="shared" si="178"/>
        <v>3.3369356160739225</v>
      </c>
      <c r="H24" s="25">
        <f t="shared" si="2"/>
        <v>0.34018243976248475</v>
      </c>
      <c r="I24" s="32">
        <f t="shared" si="3"/>
        <v>0.35736819310440093</v>
      </c>
      <c r="J24" s="343">
        <f t="shared" si="4"/>
        <v>0.45537317768561708</v>
      </c>
      <c r="K24" s="344">
        <f t="shared" si="5"/>
        <v>3.5384329644830058E-3</v>
      </c>
      <c r="L24" s="345">
        <f t="shared" si="6"/>
        <v>4.4668707070383888</v>
      </c>
      <c r="M24" s="346">
        <f t="shared" si="7"/>
        <v>0.47831101150259497</v>
      </c>
      <c r="N24" s="826"/>
      <c r="O24" s="161"/>
      <c r="P24" s="161"/>
      <c r="Q24" s="161"/>
      <c r="R24" s="161"/>
      <c r="S24" s="162">
        <f t="shared" si="8"/>
        <v>71117</v>
      </c>
      <c r="T24" s="163">
        <f t="shared" si="9"/>
        <v>10709.472229040579</v>
      </c>
      <c r="U24" s="162">
        <f t="shared" si="10"/>
        <v>1941</v>
      </c>
      <c r="V24" s="164">
        <f t="shared" si="11"/>
        <v>2.8058864346015958E-2</v>
      </c>
      <c r="W24" s="163">
        <f t="shared" si="12"/>
        <v>292.29418558949004</v>
      </c>
      <c r="X24" s="162">
        <f t="shared" si="135"/>
        <v>3420</v>
      </c>
      <c r="Y24" s="164">
        <f t="shared" si="13"/>
        <v>5.0519225371877634E-2</v>
      </c>
      <c r="Z24" s="163">
        <f t="shared" si="136"/>
        <v>515.01603025041527</v>
      </c>
      <c r="AA24" s="162">
        <f t="shared" si="14"/>
        <v>1070</v>
      </c>
      <c r="AB24" s="163">
        <f t="shared" si="15"/>
        <v>1611.3074630641647</v>
      </c>
      <c r="AC24" s="165">
        <f t="shared" si="137"/>
        <v>1.5045629033845634E-2</v>
      </c>
      <c r="AD24" s="162">
        <f t="shared" si="16"/>
        <v>2</v>
      </c>
      <c r="AE24" s="164">
        <f t="shared" si="17"/>
        <v>1.8726591760299626E-3</v>
      </c>
      <c r="AF24" s="163">
        <f t="shared" si="18"/>
        <v>3.0117896505872235</v>
      </c>
      <c r="AG24" s="162">
        <f t="shared" si="19"/>
        <v>12</v>
      </c>
      <c r="AH24" s="164">
        <f t="shared" si="20"/>
        <v>1.1342155009451797E-2</v>
      </c>
      <c r="AI24" s="163">
        <f t="shared" si="21"/>
        <v>18.070737903523341</v>
      </c>
      <c r="AJ24" s="830"/>
      <c r="AK24" s="81">
        <v>59154</v>
      </c>
      <c r="AL24" s="39">
        <v>55726</v>
      </c>
      <c r="AM24" s="39">
        <v>54797</v>
      </c>
      <c r="AN24" s="39">
        <v>51910</v>
      </c>
      <c r="AO24" s="39">
        <v>52457</v>
      </c>
      <c r="AP24" s="39">
        <v>50322</v>
      </c>
      <c r="AQ24" s="39">
        <v>48977</v>
      </c>
      <c r="AR24" s="39">
        <v>49270</v>
      </c>
      <c r="AS24" s="39">
        <v>43597</v>
      </c>
      <c r="AT24" s="39">
        <v>45227</v>
      </c>
      <c r="AU24" s="39">
        <v>31748</v>
      </c>
      <c r="AV24" s="39">
        <v>34176</v>
      </c>
      <c r="AW24" s="39">
        <v>22939</v>
      </c>
      <c r="AX24" s="39">
        <v>25157</v>
      </c>
      <c r="AY24" s="39">
        <v>12023</v>
      </c>
      <c r="AZ24" s="39">
        <v>14597</v>
      </c>
      <c r="BA24" s="39">
        <v>3755</v>
      </c>
      <c r="BB24" s="39">
        <v>6126</v>
      </c>
      <c r="BC24" s="39">
        <v>623</v>
      </c>
      <c r="BD24" s="46">
        <v>1476</v>
      </c>
      <c r="BE24" s="258">
        <v>2.0000000000000002E-5</v>
      </c>
      <c r="BF24" s="43">
        <v>2.0000000000000002E-5</v>
      </c>
      <c r="BG24" s="53">
        <v>5.0000000000000002E-5</v>
      </c>
      <c r="BH24" s="53">
        <v>4.0000000000000003E-5</v>
      </c>
      <c r="BI24" s="53">
        <v>1.2518952302791728E-4</v>
      </c>
      <c r="BJ24" s="53">
        <v>1.2406223545552731E-4</v>
      </c>
      <c r="BK24" s="53">
        <v>3.4000000000000002E-4</v>
      </c>
      <c r="BL24" s="53">
        <v>1.8000000000000001E-4</v>
      </c>
      <c r="BM24" s="53">
        <v>8.9999999999999998E-4</v>
      </c>
      <c r="BN24" s="53">
        <v>5.0000000000000001E-4</v>
      </c>
      <c r="BO24" s="53">
        <v>3.8E-3</v>
      </c>
      <c r="BP24" s="53">
        <v>2E-3</v>
      </c>
      <c r="BQ24" s="53">
        <v>1.6199999999999999E-2</v>
      </c>
      <c r="BR24" s="53">
        <v>6.1999999999999998E-3</v>
      </c>
      <c r="BS24" s="53">
        <v>6.1100000000000002E-2</v>
      </c>
      <c r="BT24" s="53">
        <v>2.6800000000000001E-2</v>
      </c>
      <c r="BU24" s="53">
        <v>0.1421</v>
      </c>
      <c r="BV24" s="53">
        <v>5.4699999999999999E-2</v>
      </c>
      <c r="BW24" s="53">
        <v>0.27589999999999998</v>
      </c>
      <c r="BX24" s="773">
        <v>0.1051</v>
      </c>
      <c r="BY24" s="53">
        <f t="shared" si="22"/>
        <v>2.0000000000000002E-5</v>
      </c>
      <c r="BZ24" s="53">
        <f t="shared" si="23"/>
        <v>4.5000000000000003E-5</v>
      </c>
      <c r="CA24" s="53">
        <f t="shared" si="24"/>
        <v>1.246258792417223E-4</v>
      </c>
      <c r="CB24" s="53">
        <f t="shared" si="25"/>
        <v>2.6000000000000003E-4</v>
      </c>
      <c r="CC24" s="53">
        <f t="shared" si="26"/>
        <v>6.9999999999999999E-4</v>
      </c>
      <c r="CD24" s="53">
        <f t="shared" si="27"/>
        <v>2.8999999999999998E-3</v>
      </c>
      <c r="CE24" s="53">
        <f t="shared" si="28"/>
        <v>1.12E-2</v>
      </c>
      <c r="CF24" s="53">
        <f t="shared" si="29"/>
        <v>4.3950000000000003E-2</v>
      </c>
      <c r="CG24" s="53">
        <f t="shared" si="30"/>
        <v>9.8400000000000001E-2</v>
      </c>
      <c r="CH24" s="773">
        <f t="shared" si="138"/>
        <v>0.1905</v>
      </c>
      <c r="CI24" s="64">
        <f>+Fall_Hoy!B24</f>
        <v>0</v>
      </c>
      <c r="CJ24" s="61">
        <f>+Fall_Hoy!C24</f>
        <v>0</v>
      </c>
      <c r="CK24" s="61">
        <f>+Fall_Hoy!D24</f>
        <v>1</v>
      </c>
      <c r="CL24" s="61">
        <f>+Fall_Hoy!E24</f>
        <v>0</v>
      </c>
      <c r="CM24" s="61">
        <f>+Fall_Hoy!F24</f>
        <v>1</v>
      </c>
      <c r="CN24" s="61">
        <f>+Fall_Hoy!G24</f>
        <v>1</v>
      </c>
      <c r="CO24" s="61">
        <f>+Fall_Hoy!H24</f>
        <v>9</v>
      </c>
      <c r="CP24" s="61">
        <f>+Fall_Hoy!I24</f>
        <v>5</v>
      </c>
      <c r="CQ24" s="61">
        <f>+Fall_Hoy!J24</f>
        <v>31</v>
      </c>
      <c r="CR24" s="61">
        <f>+Fall_Hoy!K24</f>
        <v>14</v>
      </c>
      <c r="CS24" s="61">
        <f>+Fall_Hoy!L24</f>
        <v>78</v>
      </c>
      <c r="CT24" s="61">
        <f>+Fall_Hoy!M24</f>
        <v>45</v>
      </c>
      <c r="CU24" s="61">
        <f>+Fall_Hoy!N24</f>
        <v>196</v>
      </c>
      <c r="CV24" s="61">
        <f>+Fall_Hoy!O24</f>
        <v>96</v>
      </c>
      <c r="CW24" s="61">
        <f>+Fall_Hoy!P24</f>
        <v>214</v>
      </c>
      <c r="CX24" s="61">
        <f>+Fall_Hoy!Q24</f>
        <v>103</v>
      </c>
      <c r="CY24" s="61">
        <f>+Fall_Hoy!R24</f>
        <v>116</v>
      </c>
      <c r="CZ24" s="61">
        <f>+Fall_Hoy!S24</f>
        <v>93</v>
      </c>
      <c r="DA24" s="61">
        <f>+Fall_Hoy!T24</f>
        <v>34</v>
      </c>
      <c r="DB24" s="253">
        <f>+Fall_Hoy!U24</f>
        <v>24</v>
      </c>
      <c r="DC24" s="61">
        <f>+Fall_Hoy!W24</f>
        <v>0</v>
      </c>
      <c r="DD24" s="61">
        <f>+Fall_Hoy!X24</f>
        <v>0</v>
      </c>
      <c r="DE24" s="61">
        <f>+Fall_Hoy!Y24</f>
        <v>0</v>
      </c>
      <c r="DF24" s="61">
        <f>+Fall_Hoy!Z24</f>
        <v>0</v>
      </c>
      <c r="DG24" s="61">
        <f>+Fall_Hoy!AA24</f>
        <v>0</v>
      </c>
      <c r="DH24" s="61">
        <f>+Fall_Hoy!AB24</f>
        <v>0</v>
      </c>
      <c r="DI24" s="61">
        <f>+Fall_Hoy!AC24</f>
        <v>1</v>
      </c>
      <c r="DJ24" s="61">
        <f>+Fall_Hoy!AD24</f>
        <v>3</v>
      </c>
      <c r="DK24" s="61">
        <f>+Fall_Hoy!AE24</f>
        <v>3</v>
      </c>
      <c r="DL24" s="270">
        <f>+Fall_Hoy!AF24</f>
        <v>2</v>
      </c>
      <c r="DM24" s="75">
        <f t="shared" si="139"/>
        <v>0.29131289959383627</v>
      </c>
      <c r="DN24" s="76">
        <f t="shared" si="140"/>
        <v>0.26329270275327477</v>
      </c>
      <c r="DO24" s="76">
        <f t="shared" si="141"/>
        <v>0.52743212136966588</v>
      </c>
      <c r="DP24" s="76">
        <f t="shared" si="142"/>
        <v>0.61548956424621126</v>
      </c>
      <c r="DQ24" s="76">
        <f t="shared" si="31"/>
        <v>0.15227498501418091</v>
      </c>
      <c r="DR24" s="76">
        <f t="shared" si="32"/>
        <v>0.16017786630569722</v>
      </c>
      <c r="DS24" s="76">
        <f t="shared" si="33"/>
        <v>0.54046977632958559</v>
      </c>
      <c r="DT24" s="76">
        <f t="shared" si="34"/>
        <v>0.56378684347022079</v>
      </c>
      <c r="DU24" s="76">
        <f t="shared" si="35"/>
        <v>0.7</v>
      </c>
      <c r="DV24" s="76">
        <f t="shared" si="36"/>
        <v>0.61909921064850637</v>
      </c>
      <c r="DW24" s="76">
        <f t="shared" si="37"/>
        <v>0.64653886195897958</v>
      </c>
      <c r="DX24" s="76">
        <f t="shared" si="38"/>
        <v>0.6583567415730337</v>
      </c>
      <c r="DY24" s="76">
        <f t="shared" si="39"/>
        <v>0.52743212136966588</v>
      </c>
      <c r="DZ24" s="76">
        <f t="shared" si="40"/>
        <v>0.61548956424621126</v>
      </c>
      <c r="EA24" s="76">
        <f t="shared" si="41"/>
        <v>0.29131289959383627</v>
      </c>
      <c r="EB24" s="76">
        <f t="shared" si="42"/>
        <v>0.26329270275327477</v>
      </c>
      <c r="EC24" s="76">
        <f t="shared" si="43"/>
        <v>0.21739721188075761</v>
      </c>
      <c r="ED24" s="76">
        <f t="shared" si="44"/>
        <v>0.27753555588581291</v>
      </c>
      <c r="EE24" s="76">
        <f t="shared" si="45"/>
        <v>0.19780586750381215</v>
      </c>
      <c r="EF24" s="76">
        <f t="shared" si="46"/>
        <v>0.15471134730376798</v>
      </c>
      <c r="EG24" s="85">
        <f>+'Cas_-14'!B23</f>
        <v>1208</v>
      </c>
      <c r="EH24" s="62">
        <f>+'Cas_-14'!C23</f>
        <v>1140</v>
      </c>
      <c r="EI24" s="62">
        <f>+'Cas_-14'!D23</f>
        <v>2486</v>
      </c>
      <c r="EJ24" s="62">
        <f>+'Cas_-14'!E23</f>
        <v>2688</v>
      </c>
      <c r="EK24" s="62">
        <f>+'Cas_-14'!F23</f>
        <v>6640</v>
      </c>
      <c r="EL24" s="62">
        <f>+'Cas_-14'!G23</f>
        <v>7111</v>
      </c>
      <c r="EM24" s="62">
        <f>+'Cas_-14'!H23</f>
        <v>7885</v>
      </c>
      <c r="EN24" s="62">
        <f>+'Cas_-14'!I23</f>
        <v>8247</v>
      </c>
      <c r="EO24" s="62">
        <f>+'Cas_-14'!J23</f>
        <v>6125</v>
      </c>
      <c r="EP24" s="62">
        <f>+'Cas_-14'!K23</f>
        <v>6478</v>
      </c>
      <c r="EQ24" s="62">
        <f>+'Cas_-14'!L23</f>
        <v>3998</v>
      </c>
      <c r="ER24" s="62">
        <f>+'Cas_-14'!M23</f>
        <v>4313</v>
      </c>
      <c r="ES24" s="62">
        <f>+'Cas_-14'!N23</f>
        <v>2574</v>
      </c>
      <c r="ET24" s="62">
        <f>+'Cas_-14'!O23</f>
        <v>2604</v>
      </c>
      <c r="EU24" s="62">
        <f>+'Cas_-14'!P23</f>
        <v>1278</v>
      </c>
      <c r="EV24" s="62">
        <f>+'Cas_-14'!Q23</f>
        <v>1262</v>
      </c>
      <c r="EW24" s="62">
        <f>+'Cas_-14'!R23</f>
        <v>419</v>
      </c>
      <c r="EX24" s="62">
        <f>+'Cas_-14'!S23</f>
        <v>583</v>
      </c>
      <c r="EY24" s="62">
        <f>+'Cas_-14'!T23</f>
        <v>88</v>
      </c>
      <c r="EZ24" s="86">
        <f>+'Cas_-14'!U23</f>
        <v>166</v>
      </c>
      <c r="FA24" s="201">
        <f t="shared" si="47"/>
        <v>2.0421273286675458E-2</v>
      </c>
      <c r="FB24" s="90">
        <f t="shared" si="48"/>
        <v>2.0457237196281806E-2</v>
      </c>
      <c r="FC24" s="90">
        <f t="shared" si="49"/>
        <v>4.5367447123017685E-2</v>
      </c>
      <c r="FD24" s="90">
        <f t="shared" si="50"/>
        <v>5.1781930263918322E-2</v>
      </c>
      <c r="FE24" s="90">
        <f t="shared" si="51"/>
        <v>0.12657986541357683</v>
      </c>
      <c r="FF24" s="90">
        <f t="shared" si="52"/>
        <v>0.14130996383291602</v>
      </c>
      <c r="FG24" s="90">
        <f t="shared" si="53"/>
        <v>0.16099393592910957</v>
      </c>
      <c r="FH24" s="90">
        <f t="shared" si="54"/>
        <v>0.16738380353156079</v>
      </c>
      <c r="FI24" s="90">
        <f t="shared" si="55"/>
        <v>0.14049131820996857</v>
      </c>
      <c r="FJ24" s="90">
        <f t="shared" si="56"/>
        <v>0.14323302452075087</v>
      </c>
      <c r="FK24" s="90">
        <f t="shared" si="57"/>
        <v>0.1259291923900718</v>
      </c>
      <c r="FL24" s="90">
        <f t="shared" si="58"/>
        <v>0.12619967228464418</v>
      </c>
      <c r="FM24" s="90">
        <f t="shared" si="59"/>
        <v>0.1122106456253542</v>
      </c>
      <c r="FN24" s="90">
        <f t="shared" si="60"/>
        <v>0.10350995746710658</v>
      </c>
      <c r="FO24" s="90">
        <f t="shared" si="61"/>
        <v>0.10629626549114198</v>
      </c>
      <c r="FP24" s="90">
        <f t="shared" si="62"/>
        <v>8.6456121120778245E-2</v>
      </c>
      <c r="FQ24" s="90">
        <f t="shared" si="63"/>
        <v>0.11158455392809587</v>
      </c>
      <c r="FR24" s="90">
        <f t="shared" si="64"/>
        <v>9.5168135814560892E-2</v>
      </c>
      <c r="FS24" s="90">
        <f t="shared" si="65"/>
        <v>0.14125200642054575</v>
      </c>
      <c r="FT24" s="99">
        <f t="shared" si="66"/>
        <v>0.11246612466124661</v>
      </c>
      <c r="FU24" s="119">
        <f t="shared" si="143"/>
        <v>2.7405751109676788</v>
      </c>
      <c r="FV24" s="120">
        <f t="shared" si="144"/>
        <v>3.0453911110059839</v>
      </c>
      <c r="FW24" s="120">
        <f t="shared" si="145"/>
        <v>4.7003750707454417</v>
      </c>
      <c r="FX24" s="120">
        <f t="shared" si="176"/>
        <v>5.946187007581389</v>
      </c>
      <c r="FY24" s="120">
        <f t="shared" si="146"/>
        <v>1.2029953145917001</v>
      </c>
      <c r="FZ24" s="120">
        <f t="shared" si="146"/>
        <v>1.1335213877422718</v>
      </c>
      <c r="GA24" s="120">
        <f t="shared" si="146"/>
        <v>3.3570815770823228</v>
      </c>
      <c r="GB24" s="120">
        <f t="shared" si="146"/>
        <v>3.3682281772496396</v>
      </c>
      <c r="GC24" s="120">
        <f t="shared" si="146"/>
        <v>4.9825142857142852</v>
      </c>
      <c r="GD24" s="120">
        <f t="shared" si="146"/>
        <v>4.3223217042297</v>
      </c>
      <c r="GE24" s="120">
        <f t="shared" si="146"/>
        <v>5.1341460203786111</v>
      </c>
      <c r="GF24" s="120">
        <f t="shared" si="146"/>
        <v>5.2167864595409235</v>
      </c>
      <c r="GG24" s="120">
        <f t="shared" si="146"/>
        <v>4.7003750707454417</v>
      </c>
      <c r="GH24" s="120">
        <f t="shared" si="146"/>
        <v>5.946187007581389</v>
      </c>
      <c r="GI24" s="120">
        <f t="shared" si="146"/>
        <v>2.7405751109676788</v>
      </c>
      <c r="GJ24" s="120">
        <f t="shared" si="146"/>
        <v>3.0453911110059839</v>
      </c>
      <c r="GK24" s="120">
        <f t="shared" si="147"/>
        <v>1.9482733427499879</v>
      </c>
      <c r="GL24" s="120">
        <f t="shared" si="148"/>
        <v>2.9162655494965519</v>
      </c>
      <c r="GM24" s="120">
        <f t="shared" si="149"/>
        <v>1.4003756301690338</v>
      </c>
      <c r="GN24" s="121">
        <f t="shared" si="150"/>
        <v>1.3756261965082019</v>
      </c>
      <c r="GO24" s="85">
        <f>+Cas_Hoy!B23</f>
        <v>1251</v>
      </c>
      <c r="GP24" s="62">
        <f>+Cas_Hoy!C23</f>
        <v>1183</v>
      </c>
      <c r="GQ24" s="62">
        <f>+Cas_Hoy!D23</f>
        <v>2624</v>
      </c>
      <c r="GR24" s="62">
        <f>+Cas_Hoy!E23</f>
        <v>2844</v>
      </c>
      <c r="GS24" s="62">
        <f>+Cas_Hoy!F23</f>
        <v>6957</v>
      </c>
      <c r="GT24" s="62">
        <f>+Cas_Hoy!G23</f>
        <v>7412</v>
      </c>
      <c r="GU24" s="62">
        <f>+Cas_Hoy!H23</f>
        <v>8281</v>
      </c>
      <c r="GV24" s="62">
        <f>+Cas_Hoy!I23</f>
        <v>8686</v>
      </c>
      <c r="GW24" s="62">
        <f>+Cas_Hoy!J23</f>
        <v>6454</v>
      </c>
      <c r="GX24" s="62">
        <f>+Cas_Hoy!K23</f>
        <v>6889</v>
      </c>
      <c r="GY24" s="62">
        <f>+Cas_Hoy!L23</f>
        <v>4227</v>
      </c>
      <c r="GZ24" s="62">
        <f>+Cas_Hoy!M23</f>
        <v>4568</v>
      </c>
      <c r="HA24" s="62">
        <f>+Cas_Hoy!N23</f>
        <v>2688</v>
      </c>
      <c r="HB24" s="62">
        <f>+Cas_Hoy!O23</f>
        <v>2721</v>
      </c>
      <c r="HC24" s="62">
        <f>+Cas_Hoy!P23</f>
        <v>1323</v>
      </c>
      <c r="HD24" s="62">
        <f>+Cas_Hoy!Q23</f>
        <v>1306</v>
      </c>
      <c r="HE24" s="62">
        <f>+Cas_Hoy!R23</f>
        <v>429</v>
      </c>
      <c r="HF24" s="62">
        <f>+Cas_Hoy!S23</f>
        <v>601</v>
      </c>
      <c r="HG24" s="62">
        <f>+Cas_Hoy!T23</f>
        <v>89</v>
      </c>
      <c r="HH24" s="590">
        <f>+Cas_Hoy!U23</f>
        <v>170</v>
      </c>
      <c r="HI24" s="543">
        <f t="shared" si="151"/>
        <v>0.30157039605840796</v>
      </c>
      <c r="HJ24" s="112">
        <f t="shared" si="152"/>
        <v>0.27247248002834928</v>
      </c>
      <c r="HK24" s="112">
        <f t="shared" si="153"/>
        <v>0.55079158595247169</v>
      </c>
      <c r="HL24" s="112">
        <f t="shared" si="154"/>
        <v>0.6431440492757069</v>
      </c>
      <c r="HM24" s="323">
        <f t="shared" si="68"/>
        <v>0.15954473956982781</v>
      </c>
      <c r="HN24" s="323">
        <f t="shared" si="69"/>
        <v>0.16695800099252253</v>
      </c>
      <c r="HO24" s="323">
        <f t="shared" si="70"/>
        <v>0.56761321722071001</v>
      </c>
      <c r="HP24" s="323">
        <f t="shared" si="71"/>
        <v>0.59379805048894596</v>
      </c>
      <c r="HQ24" s="323">
        <f t="shared" si="72"/>
        <v>0.7</v>
      </c>
      <c r="HR24" s="323">
        <f t="shared" si="73"/>
        <v>0.65837827449175057</v>
      </c>
      <c r="HS24" s="323">
        <f t="shared" si="74"/>
        <v>0.68357172823927148</v>
      </c>
      <c r="HT24" s="323">
        <f t="shared" si="75"/>
        <v>0.69728114896953819</v>
      </c>
      <c r="HU24" s="323">
        <f t="shared" si="76"/>
        <v>0.55079158595247169</v>
      </c>
      <c r="HV24" s="323">
        <f t="shared" si="77"/>
        <v>0.6431440492757069</v>
      </c>
      <c r="HW24" s="323">
        <f t="shared" si="78"/>
        <v>0.30157039605840796</v>
      </c>
      <c r="HX24" s="323">
        <f t="shared" si="79"/>
        <v>0.27247248002834928</v>
      </c>
      <c r="HY24" s="323">
        <f t="shared" si="80"/>
        <v>0.22258568949127691</v>
      </c>
      <c r="HZ24" s="323">
        <f t="shared" si="81"/>
        <v>0.28610440666787917</v>
      </c>
      <c r="IA24" s="323">
        <f t="shared" si="82"/>
        <v>0.20005366145271911</v>
      </c>
      <c r="IB24" s="327">
        <f t="shared" si="83"/>
        <v>0.15843933157614792</v>
      </c>
      <c r="IC24" s="331">
        <f>+CyF_Tot!B23</f>
        <v>0</v>
      </c>
      <c r="ID24" s="149">
        <f>+CyF_Tot!C23</f>
        <v>67697</v>
      </c>
      <c r="IE24" s="149">
        <f>+CyF_Tot!D23</f>
        <v>69176</v>
      </c>
      <c r="IF24" s="149">
        <f>+CyF_Tot!E23</f>
        <v>71117</v>
      </c>
      <c r="IG24" s="149">
        <f>+CyF_Tot!F23</f>
        <v>0</v>
      </c>
      <c r="IH24" s="149">
        <f>+CyF_Tot!G23</f>
        <v>1058</v>
      </c>
      <c r="II24" s="149">
        <f>+CyF_Tot!H23</f>
        <v>1068</v>
      </c>
      <c r="IJ24" s="149">
        <f>+CyF_Tot!I23</f>
        <v>1070</v>
      </c>
      <c r="IK24" s="204">
        <f t="shared" si="84"/>
        <v>8.9079702495418314E-2</v>
      </c>
      <c r="IL24" s="198">
        <f t="shared" si="85"/>
        <v>8.3917495034311812E-2</v>
      </c>
      <c r="IM24" s="198">
        <f t="shared" si="86"/>
        <v>8.2518518741614047E-2</v>
      </c>
      <c r="IN24" s="198">
        <f t="shared" si="87"/>
        <v>7.8171000380991396E-2</v>
      </c>
      <c r="IO24" s="198">
        <f t="shared" si="88"/>
        <v>7.8994724850426995E-2</v>
      </c>
      <c r="IP24" s="198">
        <f t="shared" si="89"/>
        <v>7.5779639398425136E-2</v>
      </c>
      <c r="IQ24" s="198">
        <f t="shared" si="90"/>
        <v>7.3754210858405223E-2</v>
      </c>
      <c r="IR24" s="198">
        <f t="shared" si="91"/>
        <v>7.4195438042216261E-2</v>
      </c>
      <c r="IS24" s="198">
        <f t="shared" si="92"/>
        <v>6.5652496698325596E-2</v>
      </c>
      <c r="IT24" s="198">
        <f t="shared" si="93"/>
        <v>6.810710526355418E-2</v>
      </c>
      <c r="IU24" s="198">
        <f t="shared" si="94"/>
        <v>4.7809148913421591E-2</v>
      </c>
      <c r="IV24" s="198">
        <f t="shared" si="95"/>
        <v>5.1465461549234481E-2</v>
      </c>
      <c r="IW24" s="198">
        <f t="shared" si="96"/>
        <v>3.454372139741016E-2</v>
      </c>
      <c r="IX24" s="198">
        <f t="shared" si="97"/>
        <v>3.7883796119911391E-2</v>
      </c>
      <c r="IY24" s="198">
        <f t="shared" si="98"/>
        <v>1.8105373484505097E-2</v>
      </c>
      <c r="IZ24" s="198">
        <f t="shared" si="99"/>
        <v>2.1981546764810851E-2</v>
      </c>
      <c r="JA24" s="198">
        <f t="shared" si="100"/>
        <v>5.6546350689775128E-3</v>
      </c>
      <c r="JB24" s="198">
        <f t="shared" si="101"/>
        <v>9.2251116997486664E-3</v>
      </c>
      <c r="JC24" s="198">
        <f t="shared" si="102"/>
        <v>9.381724761579202E-4</v>
      </c>
      <c r="JD24" s="99">
        <f t="shared" si="103"/>
        <v>2.2227007621333709E-3</v>
      </c>
      <c r="JE24" s="543"/>
      <c r="JF24" s="112"/>
      <c r="JG24" s="112"/>
      <c r="JH24" s="112"/>
      <c r="JI24" s="112"/>
      <c r="JJ24" s="112"/>
      <c r="JK24" s="112"/>
      <c r="JL24" s="112"/>
      <c r="JM24" s="112"/>
      <c r="JN24" s="112"/>
      <c r="JO24" s="112"/>
      <c r="JP24" s="112"/>
      <c r="JQ24" s="112"/>
      <c r="JR24" s="112"/>
      <c r="JS24" s="112"/>
      <c r="JT24" s="112"/>
      <c r="JU24" s="112"/>
      <c r="JV24" s="112"/>
      <c r="JW24" s="112"/>
      <c r="JX24" s="416"/>
      <c r="JZ24" s="701">
        <f t="shared" si="177"/>
        <v>0</v>
      </c>
      <c r="KA24" s="291">
        <f t="shared" si="155"/>
        <v>0</v>
      </c>
      <c r="KB24" s="291">
        <f t="shared" si="156"/>
        <v>66.253846013467893</v>
      </c>
      <c r="KC24" s="291">
        <f t="shared" si="157"/>
        <v>0</v>
      </c>
      <c r="KD24" s="291">
        <f t="shared" si="158"/>
        <v>68.206931391425357</v>
      </c>
      <c r="KE24" s="291">
        <f t="shared" si="159"/>
        <v>69.67278725010928</v>
      </c>
      <c r="KF24" s="291">
        <f t="shared" si="160"/>
        <v>592.14182167139677</v>
      </c>
      <c r="KG24" s="291">
        <f t="shared" si="161"/>
        <v>330.85985386645012</v>
      </c>
      <c r="KH24" s="291">
        <f t="shared" si="162"/>
        <v>2006.7140399568777</v>
      </c>
      <c r="KI24" s="291">
        <f t="shared" si="163"/>
        <v>904.34112366506736</v>
      </c>
      <c r="KJ24" s="291">
        <f t="shared" si="164"/>
        <v>5192.4640292301883</v>
      </c>
      <c r="KK24" s="291">
        <f t="shared" si="165"/>
        <v>2986.8736832865166</v>
      </c>
      <c r="KL24" s="291">
        <f t="shared" si="166"/>
        <v>14127.55935306683</v>
      </c>
      <c r="KM24" s="291">
        <f t="shared" si="167"/>
        <v>7277.5952617561716</v>
      </c>
      <c r="KN24" s="291">
        <f t="shared" si="168"/>
        <v>17620.567412459455</v>
      </c>
      <c r="KO24" s="291">
        <f t="shared" si="169"/>
        <v>9409.0080153456183</v>
      </c>
      <c r="KP24" s="291">
        <f t="shared" si="170"/>
        <v>11014.841011984023</v>
      </c>
      <c r="KQ24" s="291">
        <f t="shared" si="171"/>
        <v>9969.7639569049952</v>
      </c>
      <c r="KR24" s="291">
        <f t="shared" si="172"/>
        <v>3294.3980738362761</v>
      </c>
      <c r="KS24" s="702">
        <f t="shared" si="173"/>
        <v>2809.9186991869915</v>
      </c>
      <c r="KT24" s="705">
        <f>(SUM(JZ24:KS24)/SUM(JZ$4:KS23))*100000</f>
        <v>189.23973509688861</v>
      </c>
      <c r="KU24" s="616">
        <f t="shared" si="106"/>
        <v>0</v>
      </c>
      <c r="KV24" s="291">
        <f t="shared" si="107"/>
        <v>0</v>
      </c>
      <c r="KW24" s="291">
        <f t="shared" si="108"/>
        <v>18.249174224866326</v>
      </c>
      <c r="KX24" s="291">
        <f t="shared" si="109"/>
        <v>0</v>
      </c>
      <c r="KY24" s="291">
        <f t="shared" si="110"/>
        <v>19.063232743008559</v>
      </c>
      <c r="KZ24" s="291">
        <f t="shared" si="111"/>
        <v>19.872024164381383</v>
      </c>
      <c r="LA24" s="291">
        <f t="shared" si="112"/>
        <v>183.75972395205912</v>
      </c>
      <c r="LB24" s="291">
        <f t="shared" si="113"/>
        <v>101.48163182463973</v>
      </c>
      <c r="LC24" s="291">
        <f t="shared" si="114"/>
        <v>711.05810032800423</v>
      </c>
      <c r="LD24" s="291">
        <f t="shared" si="115"/>
        <v>309.54960532425321</v>
      </c>
      <c r="LE24" s="291">
        <f t="shared" si="116"/>
        <v>2456.8476754441226</v>
      </c>
      <c r="LF24" s="291">
        <f t="shared" si="117"/>
        <v>1316.7134831460673</v>
      </c>
      <c r="LG24" s="291">
        <f t="shared" si="118"/>
        <v>8544.4003661885872</v>
      </c>
      <c r="LH24" s="291">
        <f t="shared" si="119"/>
        <v>3816.0352983265097</v>
      </c>
      <c r="LI24" s="291">
        <f t="shared" si="120"/>
        <v>17799.2181651834</v>
      </c>
      <c r="LJ24" s="291">
        <f t="shared" si="121"/>
        <v>7056.244433787765</v>
      </c>
      <c r="LK24" s="291">
        <f t="shared" si="122"/>
        <v>30892.14380825566</v>
      </c>
      <c r="LL24" s="291">
        <f t="shared" si="123"/>
        <v>15181.194906953966</v>
      </c>
      <c r="LM24" s="291">
        <f t="shared" si="124"/>
        <v>54574.638844301764</v>
      </c>
      <c r="LN24" s="617">
        <f t="shared" si="125"/>
        <v>16260.162601626016</v>
      </c>
      <c r="LO24" s="614">
        <f t="shared" si="126"/>
        <v>12.018652949377433</v>
      </c>
      <c r="LP24" s="291">
        <f t="shared" si="127"/>
        <v>6.3307967940845034</v>
      </c>
      <c r="LQ24" s="291">
        <f t="shared" si="128"/>
        <v>949.14817972683841</v>
      </c>
      <c r="LR24" s="291">
        <f t="shared" si="129"/>
        <v>497.38484375121431</v>
      </c>
      <c r="LS24" s="291">
        <f t="shared" si="130"/>
        <v>14234.875444839858</v>
      </c>
      <c r="LT24" s="617">
        <f t="shared" si="131"/>
        <v>6672.8608835205678</v>
      </c>
      <c r="LU24" s="614">
        <f t="shared" si="132"/>
        <v>9.2488115277186882</v>
      </c>
      <c r="LV24" s="291">
        <f t="shared" si="133"/>
        <v>719.38180596454481</v>
      </c>
      <c r="LW24" s="617">
        <f t="shared" si="134"/>
        <v>10104.272400110733</v>
      </c>
      <c r="LY24" s="734"/>
      <c r="LZ24" s="738"/>
      <c r="MA24" s="721"/>
      <c r="MB24" s="743"/>
      <c r="MC24" s="472"/>
    </row>
    <row r="25" spans="1:341" ht="14.4">
      <c r="A25" s="501" t="s">
        <v>37</v>
      </c>
      <c r="B25" s="532">
        <v>747610</v>
      </c>
      <c r="C25" s="522">
        <f t="shared" si="238"/>
        <v>61453</v>
      </c>
      <c r="D25" s="505">
        <f t="shared" si="239"/>
        <v>1364</v>
      </c>
      <c r="E25" s="492">
        <f t="shared" si="0"/>
        <v>5.6891997850460809E-3</v>
      </c>
      <c r="F25" s="206">
        <f t="shared" si="1"/>
        <v>7.7536416045799278E-2</v>
      </c>
      <c r="G25" s="26">
        <f t="shared" si="178"/>
        <v>4.1360174339354856</v>
      </c>
      <c r="H25" s="25">
        <f t="shared" si="2"/>
        <v>0.32069196853030091</v>
      </c>
      <c r="I25" s="32">
        <f t="shared" si="3"/>
        <v>0.33997763455228985</v>
      </c>
      <c r="J25" s="343">
        <f t="shared" si="4"/>
        <v>0.48499432231746958</v>
      </c>
      <c r="K25" s="344">
        <f t="shared" si="5"/>
        <v>3.7618598702570303E-3</v>
      </c>
      <c r="L25" s="345">
        <f t="shared" si="6"/>
        <v>6.2550521039171159</v>
      </c>
      <c r="M25" s="346">
        <f t="shared" si="7"/>
        <v>0.51390137949839765</v>
      </c>
      <c r="N25" s="826"/>
      <c r="O25" s="161"/>
      <c r="P25" s="161"/>
      <c r="Q25" s="161"/>
      <c r="R25" s="161"/>
      <c r="S25" s="162">
        <f t="shared" si="8"/>
        <v>61453</v>
      </c>
      <c r="T25" s="163">
        <f t="shared" si="9"/>
        <v>8219.9275023073533</v>
      </c>
      <c r="U25" s="162">
        <f t="shared" si="10"/>
        <v>1787</v>
      </c>
      <c r="V25" s="164">
        <f t="shared" si="11"/>
        <v>2.9950055307880533E-2</v>
      </c>
      <c r="W25" s="163">
        <f t="shared" si="12"/>
        <v>239.02837040703039</v>
      </c>
      <c r="X25" s="162">
        <f t="shared" si="135"/>
        <v>3486</v>
      </c>
      <c r="Y25" s="164">
        <f t="shared" si="13"/>
        <v>6.0137664533268929E-2</v>
      </c>
      <c r="Z25" s="163">
        <f t="shared" si="136"/>
        <v>466.28589772742475</v>
      </c>
      <c r="AA25" s="162">
        <f t="shared" si="14"/>
        <v>1364</v>
      </c>
      <c r="AB25" s="163">
        <f t="shared" si="15"/>
        <v>1824.4806784285925</v>
      </c>
      <c r="AC25" s="165">
        <f t="shared" si="137"/>
        <v>2.2195824451206613E-2</v>
      </c>
      <c r="AD25" s="162">
        <f t="shared" si="16"/>
        <v>25</v>
      </c>
      <c r="AE25" s="164">
        <f t="shared" si="17"/>
        <v>1.8670649738610903E-2</v>
      </c>
      <c r="AF25" s="163">
        <f t="shared" si="18"/>
        <v>33.439895132488864</v>
      </c>
      <c r="AG25" s="162">
        <f t="shared" si="19"/>
        <v>41</v>
      </c>
      <c r="AH25" s="164">
        <f t="shared" si="20"/>
        <v>3.0990173847316706E-2</v>
      </c>
      <c r="AI25" s="163">
        <f t="shared" si="21"/>
        <v>54.841428017281736</v>
      </c>
      <c r="AJ25" s="830"/>
      <c r="AK25" s="81">
        <v>62597</v>
      </c>
      <c r="AL25" s="39">
        <v>58973</v>
      </c>
      <c r="AM25" s="39">
        <v>60673</v>
      </c>
      <c r="AN25" s="39">
        <v>57066</v>
      </c>
      <c r="AO25" s="39">
        <v>59086</v>
      </c>
      <c r="AP25" s="39">
        <v>56642</v>
      </c>
      <c r="AQ25" s="39">
        <v>54442</v>
      </c>
      <c r="AR25" s="39">
        <v>54465</v>
      </c>
      <c r="AS25" s="39">
        <v>48740</v>
      </c>
      <c r="AT25" s="39">
        <v>49920</v>
      </c>
      <c r="AU25" s="39">
        <v>36367</v>
      </c>
      <c r="AV25" s="39">
        <v>37969</v>
      </c>
      <c r="AW25" s="39">
        <v>27902</v>
      </c>
      <c r="AX25" s="39">
        <v>29990</v>
      </c>
      <c r="AY25" s="39">
        <v>16302</v>
      </c>
      <c r="AZ25" s="39">
        <v>19163</v>
      </c>
      <c r="BA25" s="39">
        <v>5651</v>
      </c>
      <c r="BB25" s="39">
        <v>8510</v>
      </c>
      <c r="BC25" s="39">
        <v>1010</v>
      </c>
      <c r="BD25" s="46">
        <v>2142</v>
      </c>
      <c r="BE25" s="258">
        <v>2.0000000000000002E-5</v>
      </c>
      <c r="BF25" s="43">
        <v>2.0000000000000002E-5</v>
      </c>
      <c r="BG25" s="53">
        <v>5.0000000000000002E-5</v>
      </c>
      <c r="BH25" s="53">
        <v>4.0000000000000003E-5</v>
      </c>
      <c r="BI25" s="53">
        <v>1.2518952302791728E-4</v>
      </c>
      <c r="BJ25" s="53">
        <v>1.2406223545552731E-4</v>
      </c>
      <c r="BK25" s="53">
        <v>3.4000000000000002E-4</v>
      </c>
      <c r="BL25" s="53">
        <v>1.8000000000000001E-4</v>
      </c>
      <c r="BM25" s="53">
        <v>8.9999999999999998E-4</v>
      </c>
      <c r="BN25" s="53">
        <v>5.0000000000000001E-4</v>
      </c>
      <c r="BO25" s="53">
        <v>3.8E-3</v>
      </c>
      <c r="BP25" s="53">
        <v>2E-3</v>
      </c>
      <c r="BQ25" s="53">
        <v>1.6199999999999999E-2</v>
      </c>
      <c r="BR25" s="53">
        <v>6.1999999999999998E-3</v>
      </c>
      <c r="BS25" s="53">
        <v>6.1100000000000002E-2</v>
      </c>
      <c r="BT25" s="53">
        <v>2.6800000000000001E-2</v>
      </c>
      <c r="BU25" s="53">
        <v>0.1421</v>
      </c>
      <c r="BV25" s="53">
        <v>5.4699999999999999E-2</v>
      </c>
      <c r="BW25" s="53">
        <v>0.27589999999999998</v>
      </c>
      <c r="BX25" s="773">
        <v>0.1051</v>
      </c>
      <c r="BY25" s="53">
        <f t="shared" si="22"/>
        <v>2.0000000000000002E-5</v>
      </c>
      <c r="BZ25" s="53">
        <f t="shared" si="23"/>
        <v>4.5000000000000003E-5</v>
      </c>
      <c r="CA25" s="53">
        <f t="shared" si="24"/>
        <v>1.246258792417223E-4</v>
      </c>
      <c r="CB25" s="53">
        <f t="shared" si="25"/>
        <v>2.6000000000000003E-4</v>
      </c>
      <c r="CC25" s="53">
        <f t="shared" si="26"/>
        <v>6.9999999999999999E-4</v>
      </c>
      <c r="CD25" s="53">
        <f t="shared" si="27"/>
        <v>2.8999999999999998E-3</v>
      </c>
      <c r="CE25" s="53">
        <f t="shared" si="28"/>
        <v>1.12E-2</v>
      </c>
      <c r="CF25" s="53">
        <f t="shared" si="29"/>
        <v>4.3950000000000003E-2</v>
      </c>
      <c r="CG25" s="53">
        <f t="shared" si="30"/>
        <v>9.8400000000000001E-2</v>
      </c>
      <c r="CH25" s="773">
        <f t="shared" si="138"/>
        <v>0.1905</v>
      </c>
      <c r="CI25" s="64">
        <f>+Fall_Hoy!B25</f>
        <v>1</v>
      </c>
      <c r="CJ25" s="61">
        <f>+Fall_Hoy!C25</f>
        <v>2</v>
      </c>
      <c r="CK25" s="61">
        <f>+Fall_Hoy!D25</f>
        <v>0</v>
      </c>
      <c r="CL25" s="61">
        <f>+Fall_Hoy!E25</f>
        <v>2</v>
      </c>
      <c r="CM25" s="61">
        <f>+Fall_Hoy!F25</f>
        <v>1</v>
      </c>
      <c r="CN25" s="61">
        <f>+Fall_Hoy!G25</f>
        <v>4</v>
      </c>
      <c r="CO25" s="61">
        <f>+Fall_Hoy!H25</f>
        <v>15</v>
      </c>
      <c r="CP25" s="61">
        <f>+Fall_Hoy!I25</f>
        <v>13</v>
      </c>
      <c r="CQ25" s="61">
        <f>+Fall_Hoy!J25</f>
        <v>25</v>
      </c>
      <c r="CR25" s="61">
        <f>+Fall_Hoy!K25</f>
        <v>16</v>
      </c>
      <c r="CS25" s="61">
        <f>+Fall_Hoy!L25</f>
        <v>88</v>
      </c>
      <c r="CT25" s="61">
        <f>+Fall_Hoy!M25</f>
        <v>66</v>
      </c>
      <c r="CU25" s="61">
        <f>+Fall_Hoy!N25</f>
        <v>212</v>
      </c>
      <c r="CV25" s="61">
        <f>+Fall_Hoy!O25</f>
        <v>100</v>
      </c>
      <c r="CW25" s="61">
        <f>+Fall_Hoy!P25</f>
        <v>258</v>
      </c>
      <c r="CX25" s="61">
        <f>+Fall_Hoy!Q25</f>
        <v>154</v>
      </c>
      <c r="CY25" s="61">
        <f>+Fall_Hoy!R25</f>
        <v>172</v>
      </c>
      <c r="CZ25" s="61">
        <f>+Fall_Hoy!S25</f>
        <v>141</v>
      </c>
      <c r="DA25" s="61">
        <f>+Fall_Hoy!T25</f>
        <v>29</v>
      </c>
      <c r="DB25" s="253">
        <f>+Fall_Hoy!U25</f>
        <v>51</v>
      </c>
      <c r="DC25" s="61">
        <f>+Fall_Hoy!W25</f>
        <v>0</v>
      </c>
      <c r="DD25" s="61">
        <f>+Fall_Hoy!X25</f>
        <v>0</v>
      </c>
      <c r="DE25" s="61">
        <f>+Fall_Hoy!Y25</f>
        <v>0</v>
      </c>
      <c r="DF25" s="61">
        <f>+Fall_Hoy!Z25</f>
        <v>0</v>
      </c>
      <c r="DG25" s="61">
        <f>+Fall_Hoy!AA25</f>
        <v>1</v>
      </c>
      <c r="DH25" s="61">
        <f>+Fall_Hoy!AB25</f>
        <v>2</v>
      </c>
      <c r="DI25" s="61">
        <f>+Fall_Hoy!AC25</f>
        <v>1</v>
      </c>
      <c r="DJ25" s="61">
        <f>+Fall_Hoy!AD25</f>
        <v>3</v>
      </c>
      <c r="DK25" s="61">
        <f>+Fall_Hoy!AE25</f>
        <v>3</v>
      </c>
      <c r="DL25" s="270">
        <f>+Fall_Hoy!AF25</f>
        <v>4</v>
      </c>
      <c r="DM25" s="75">
        <f t="shared" si="139"/>
        <v>0.25902256929907891</v>
      </c>
      <c r="DN25" s="76">
        <f t="shared" si="140"/>
        <v>0.29986268625561852</v>
      </c>
      <c r="DO25" s="76">
        <f t="shared" si="141"/>
        <v>0.46901368192554016</v>
      </c>
      <c r="DP25" s="76">
        <f t="shared" si="142"/>
        <v>0.53781367982876016</v>
      </c>
      <c r="DQ25" s="76">
        <f t="shared" si="31"/>
        <v>0.1351908893627744</v>
      </c>
      <c r="DR25" s="76">
        <f t="shared" si="32"/>
        <v>0.56922217352743865</v>
      </c>
      <c r="DS25" s="76">
        <f t="shared" si="33"/>
        <v>0.7</v>
      </c>
      <c r="DT25" s="76">
        <f t="shared" si="34"/>
        <v>0.7</v>
      </c>
      <c r="DU25" s="76">
        <f t="shared" si="35"/>
        <v>0.5699174759494825</v>
      </c>
      <c r="DV25" s="76">
        <f t="shared" si="36"/>
        <v>0.64102564102564097</v>
      </c>
      <c r="DW25" s="76">
        <f t="shared" si="37"/>
        <v>0.63678320281689726</v>
      </c>
      <c r="DX25" s="76">
        <f t="shared" si="38"/>
        <v>0.7</v>
      </c>
      <c r="DY25" s="76">
        <f t="shared" si="39"/>
        <v>0.46901368192554016</v>
      </c>
      <c r="DZ25" s="76">
        <f t="shared" si="40"/>
        <v>0.53781367982876016</v>
      </c>
      <c r="EA25" s="76">
        <f t="shared" si="41"/>
        <v>0.25902256929907891</v>
      </c>
      <c r="EB25" s="76">
        <f t="shared" si="42"/>
        <v>0.29986268625561852</v>
      </c>
      <c r="EC25" s="76">
        <f t="shared" si="43"/>
        <v>0.21419486826455209</v>
      </c>
      <c r="ED25" s="76">
        <f t="shared" si="44"/>
        <v>0.30290205951918059</v>
      </c>
      <c r="EE25" s="76">
        <f t="shared" si="45"/>
        <v>0.10406984881162999</v>
      </c>
      <c r="EF25" s="76">
        <f t="shared" si="46"/>
        <v>0.22654161569480313</v>
      </c>
      <c r="EG25" s="85">
        <f>+'Cas_-14'!B24</f>
        <v>961</v>
      </c>
      <c r="EH25" s="62">
        <f>+'Cas_-14'!C24</f>
        <v>812</v>
      </c>
      <c r="EI25" s="62">
        <f>+'Cas_-14'!D24</f>
        <v>1764</v>
      </c>
      <c r="EJ25" s="62">
        <f>+'Cas_-14'!E24</f>
        <v>2071</v>
      </c>
      <c r="EK25" s="62">
        <f>+'Cas_-14'!F24</f>
        <v>5215</v>
      </c>
      <c r="EL25" s="62">
        <f>+'Cas_-14'!G24</f>
        <v>5853</v>
      </c>
      <c r="EM25" s="62">
        <f>+'Cas_-14'!H24</f>
        <v>6481</v>
      </c>
      <c r="EN25" s="62">
        <f>+'Cas_-14'!I24</f>
        <v>7170</v>
      </c>
      <c r="EO25" s="62">
        <f>+'Cas_-14'!J24</f>
        <v>5176</v>
      </c>
      <c r="EP25" s="62">
        <f>+'Cas_-14'!K24</f>
        <v>5785</v>
      </c>
      <c r="EQ25" s="62">
        <f>+'Cas_-14'!L24</f>
        <v>3448</v>
      </c>
      <c r="ER25" s="62">
        <f>+'Cas_-14'!M24</f>
        <v>3818</v>
      </c>
      <c r="ES25" s="62">
        <f>+'Cas_-14'!N24</f>
        <v>2413</v>
      </c>
      <c r="ET25" s="62">
        <f>+'Cas_-14'!O24</f>
        <v>2261</v>
      </c>
      <c r="EU25" s="62">
        <f>+'Cas_-14'!P24</f>
        <v>1462</v>
      </c>
      <c r="EV25" s="62">
        <f>+'Cas_-14'!Q24</f>
        <v>1334</v>
      </c>
      <c r="EW25" s="62">
        <f>+'Cas_-14'!R24</f>
        <v>584</v>
      </c>
      <c r="EX25" s="62">
        <f>+'Cas_-14'!S24</f>
        <v>671</v>
      </c>
      <c r="EY25" s="62">
        <f>+'Cas_-14'!T24</f>
        <v>93</v>
      </c>
      <c r="EZ25" s="86">
        <f>+'Cas_-14'!U24</f>
        <v>207</v>
      </c>
      <c r="FA25" s="201">
        <f t="shared" si="47"/>
        <v>1.5352173426841541E-2</v>
      </c>
      <c r="FB25" s="91">
        <f t="shared" si="48"/>
        <v>1.3769012938124226E-2</v>
      </c>
      <c r="FC25" s="91">
        <f t="shared" si="49"/>
        <v>2.9073887890824584E-2</v>
      </c>
      <c r="FD25" s="91">
        <f t="shared" si="50"/>
        <v>3.6291311814390353E-2</v>
      </c>
      <c r="FE25" s="91">
        <f t="shared" si="51"/>
        <v>8.8261178620993128E-2</v>
      </c>
      <c r="FF25" s="91">
        <f t="shared" si="52"/>
        <v>0.10333321563504114</v>
      </c>
      <c r="FG25" s="91">
        <f t="shared" si="53"/>
        <v>0.11904412034826053</v>
      </c>
      <c r="FH25" s="91">
        <f t="shared" si="54"/>
        <v>0.13164417515835858</v>
      </c>
      <c r="FI25" s="91">
        <f t="shared" si="55"/>
        <v>0.10619614279852277</v>
      </c>
      <c r="FJ25" s="91">
        <f t="shared" si="56"/>
        <v>0.11588541666666667</v>
      </c>
      <c r="FK25" s="91">
        <f t="shared" si="57"/>
        <v>9.481122996122858E-2</v>
      </c>
      <c r="FL25" s="91">
        <f t="shared" si="58"/>
        <v>0.10055571650557034</v>
      </c>
      <c r="FM25" s="91">
        <f t="shared" si="59"/>
        <v>8.6481255823955272E-2</v>
      </c>
      <c r="FN25" s="91">
        <f t="shared" si="60"/>
        <v>7.5391797265755248E-2</v>
      </c>
      <c r="FO25" s="91">
        <f t="shared" si="61"/>
        <v>8.9682247576984425E-2</v>
      </c>
      <c r="FP25" s="91">
        <f t="shared" si="62"/>
        <v>6.9613317330271873E-2</v>
      </c>
      <c r="FQ25" s="91">
        <f t="shared" si="63"/>
        <v>0.10334454078924084</v>
      </c>
      <c r="FR25" s="91">
        <f t="shared" si="64"/>
        <v>7.8848413631022324E-2</v>
      </c>
      <c r="FS25" s="91">
        <f t="shared" si="65"/>
        <v>9.2079207920792078E-2</v>
      </c>
      <c r="FT25" s="100">
        <f t="shared" si="66"/>
        <v>9.6638655462184878E-2</v>
      </c>
      <c r="FU25" s="119">
        <f t="shared" si="143"/>
        <v>2.8882256666987578</v>
      </c>
      <c r="FV25" s="120">
        <f t="shared" si="144"/>
        <v>4.3075477186779745</v>
      </c>
      <c r="FW25" s="120">
        <f t="shared" si="145"/>
        <v>5.4232986958501543</v>
      </c>
      <c r="FX25" s="120">
        <f t="shared" si="176"/>
        <v>7.1335834843275183</v>
      </c>
      <c r="FY25" s="120">
        <f t="shared" si="146"/>
        <v>1.53171407265367</v>
      </c>
      <c r="FZ25" s="120">
        <f t="shared" si="146"/>
        <v>5.5086079536889079</v>
      </c>
      <c r="GA25" s="120">
        <f t="shared" si="146"/>
        <v>5.8801728128375244</v>
      </c>
      <c r="GB25" s="120">
        <f t="shared" si="146"/>
        <v>5.3173640167364011</v>
      </c>
      <c r="GC25" s="120">
        <f t="shared" si="146"/>
        <v>5.3666494933882882</v>
      </c>
      <c r="GD25" s="120">
        <f t="shared" si="146"/>
        <v>5.5315471045808113</v>
      </c>
      <c r="GE25" s="120">
        <f t="shared" si="146"/>
        <v>6.7163267798265966</v>
      </c>
      <c r="GF25" s="120">
        <f t="shared" si="146"/>
        <v>6.9613148245154521</v>
      </c>
      <c r="GG25" s="120">
        <f t="shared" si="146"/>
        <v>5.4232986958501543</v>
      </c>
      <c r="GH25" s="120">
        <f t="shared" si="146"/>
        <v>7.1335834843275183</v>
      </c>
      <c r="GI25" s="120">
        <f t="shared" si="146"/>
        <v>2.8882256666987578</v>
      </c>
      <c r="GJ25" s="120">
        <f t="shared" si="146"/>
        <v>4.3075477186779745</v>
      </c>
      <c r="GK25" s="120">
        <f t="shared" si="147"/>
        <v>2.0726287680873012</v>
      </c>
      <c r="GL25" s="120">
        <f t="shared" si="148"/>
        <v>3.8415745551538403</v>
      </c>
      <c r="GM25" s="120">
        <f t="shared" si="149"/>
        <v>1.1302209387069493</v>
      </c>
      <c r="GN25" s="121">
        <f t="shared" si="150"/>
        <v>2.3442132406679628</v>
      </c>
      <c r="GO25" s="85">
        <f>+Cas_Hoy!B24</f>
        <v>1026</v>
      </c>
      <c r="GP25" s="62">
        <f>+Cas_Hoy!C24</f>
        <v>859</v>
      </c>
      <c r="GQ25" s="62">
        <f>+Cas_Hoy!D24</f>
        <v>1894</v>
      </c>
      <c r="GR25" s="62">
        <f>+Cas_Hoy!E24</f>
        <v>2206</v>
      </c>
      <c r="GS25" s="62">
        <f>+Cas_Hoy!F24</f>
        <v>5500</v>
      </c>
      <c r="GT25" s="62">
        <f>+Cas_Hoy!G24</f>
        <v>6173</v>
      </c>
      <c r="GU25" s="62">
        <f>+Cas_Hoy!H24</f>
        <v>6836</v>
      </c>
      <c r="GV25" s="62">
        <f>+Cas_Hoy!I24</f>
        <v>7601</v>
      </c>
      <c r="GW25" s="62">
        <f>+Cas_Hoy!J24</f>
        <v>5513</v>
      </c>
      <c r="GX25" s="62">
        <f>+Cas_Hoy!K24</f>
        <v>6183</v>
      </c>
      <c r="GY25" s="62">
        <f>+Cas_Hoy!L24</f>
        <v>3667</v>
      </c>
      <c r="GZ25" s="62">
        <f>+Cas_Hoy!M24</f>
        <v>4071</v>
      </c>
      <c r="HA25" s="62">
        <f>+Cas_Hoy!N24</f>
        <v>2564</v>
      </c>
      <c r="HB25" s="62">
        <f>+Cas_Hoy!O24</f>
        <v>2433</v>
      </c>
      <c r="HC25" s="62">
        <f>+Cas_Hoy!P24</f>
        <v>1512</v>
      </c>
      <c r="HD25" s="62">
        <f>+Cas_Hoy!Q24</f>
        <v>1391</v>
      </c>
      <c r="HE25" s="62">
        <f>+Cas_Hoy!R24</f>
        <v>597</v>
      </c>
      <c r="HF25" s="62">
        <f>+Cas_Hoy!S24</f>
        <v>701</v>
      </c>
      <c r="HG25" s="62">
        <f>+Cas_Hoy!T24</f>
        <v>96</v>
      </c>
      <c r="HH25" s="590">
        <f>+Cas_Hoy!U24</f>
        <v>211</v>
      </c>
      <c r="HI25" s="543">
        <f t="shared" si="151"/>
        <v>0.26788107030109937</v>
      </c>
      <c r="HJ25" s="112">
        <f t="shared" si="152"/>
        <v>0.31267540973130836</v>
      </c>
      <c r="HK25" s="112">
        <f t="shared" si="153"/>
        <v>0.49836348133323044</v>
      </c>
      <c r="HL25" s="112">
        <f t="shared" si="154"/>
        <v>0.57872652942210234</v>
      </c>
      <c r="HM25" s="323">
        <f t="shared" si="68"/>
        <v>0.1425790779473172</v>
      </c>
      <c r="HN25" s="323">
        <f t="shared" si="69"/>
        <v>0.6003431534571807</v>
      </c>
      <c r="HO25" s="323">
        <f t="shared" si="70"/>
        <v>0.7</v>
      </c>
      <c r="HP25" s="323">
        <f t="shared" si="71"/>
        <v>0.7</v>
      </c>
      <c r="HQ25" s="323">
        <f t="shared" si="72"/>
        <v>0.6070237722004439</v>
      </c>
      <c r="HR25" s="323">
        <f t="shared" si="73"/>
        <v>0.68512731866232279</v>
      </c>
      <c r="HS25" s="323">
        <f t="shared" si="74"/>
        <v>0.6772285396547455</v>
      </c>
      <c r="HT25" s="323">
        <f t="shared" si="75"/>
        <v>0.7</v>
      </c>
      <c r="HU25" s="323">
        <f t="shared" si="76"/>
        <v>0.49836348133323044</v>
      </c>
      <c r="HV25" s="323">
        <f t="shared" si="77"/>
        <v>0.57872652942210234</v>
      </c>
      <c r="HW25" s="323">
        <f t="shared" si="78"/>
        <v>0.26788107030109937</v>
      </c>
      <c r="HX25" s="323">
        <f t="shared" si="79"/>
        <v>0.31267540973130836</v>
      </c>
      <c r="HY25" s="323">
        <f t="shared" si="80"/>
        <v>0.21896290471564658</v>
      </c>
      <c r="HZ25" s="323">
        <f t="shared" si="81"/>
        <v>0.31644462551854785</v>
      </c>
      <c r="IA25" s="323">
        <f t="shared" si="82"/>
        <v>0.10742694070877934</v>
      </c>
      <c r="IB25" s="327">
        <f t="shared" si="83"/>
        <v>0.23091923145702156</v>
      </c>
      <c r="IC25" s="331">
        <f>+CyF_Tot!B24</f>
        <v>0</v>
      </c>
      <c r="ID25" s="149">
        <f>+CyF_Tot!C24</f>
        <v>57967</v>
      </c>
      <c r="IE25" s="149">
        <f>+CyF_Tot!D24</f>
        <v>59666</v>
      </c>
      <c r="IF25" s="149">
        <f>+CyF_Tot!E24</f>
        <v>61453</v>
      </c>
      <c r="IG25" s="149">
        <f>+CyF_Tot!F24</f>
        <v>0</v>
      </c>
      <c r="IH25" s="149">
        <f>+CyF_Tot!G24</f>
        <v>1323</v>
      </c>
      <c r="II25" s="149">
        <f>+CyF_Tot!H24</f>
        <v>1339</v>
      </c>
      <c r="IJ25" s="149">
        <f>+CyF_Tot!I24</f>
        <v>1364</v>
      </c>
      <c r="IK25" s="204">
        <f t="shared" si="84"/>
        <v>8.3729484624336215E-2</v>
      </c>
      <c r="IL25" s="198">
        <f t="shared" si="85"/>
        <v>7.8882037425930626E-2</v>
      </c>
      <c r="IM25" s="198">
        <f t="shared" si="86"/>
        <v>8.1155950294939869E-2</v>
      </c>
      <c r="IN25" s="198">
        <f t="shared" si="87"/>
        <v>7.6331242225224388E-2</v>
      </c>
      <c r="IO25" s="198">
        <f t="shared" si="88"/>
        <v>7.9033185751929483E-2</v>
      </c>
      <c r="IP25" s="198">
        <f t="shared" si="89"/>
        <v>7.5764101603777376E-2</v>
      </c>
      <c r="IQ25" s="198">
        <f t="shared" si="90"/>
        <v>7.2821390832118346E-2</v>
      </c>
      <c r="IR25" s="198">
        <f t="shared" si="91"/>
        <v>7.2852155535640242E-2</v>
      </c>
      <c r="IS25" s="198">
        <f t="shared" si="92"/>
        <v>6.5194419550300295E-2</v>
      </c>
      <c r="IT25" s="198">
        <f t="shared" si="93"/>
        <v>6.6772782600553762E-2</v>
      </c>
      <c r="IU25" s="198">
        <f t="shared" si="94"/>
        <v>4.8644346651328899E-2</v>
      </c>
      <c r="IV25" s="198">
        <f t="shared" si="95"/>
        <v>5.0787175131418789E-2</v>
      </c>
      <c r="IW25" s="198">
        <f t="shared" si="96"/>
        <v>3.7321598159468172E-2</v>
      </c>
      <c r="IX25" s="198">
        <f t="shared" si="97"/>
        <v>4.0114498200933643E-2</v>
      </c>
      <c r="IY25" s="198">
        <f t="shared" si="98"/>
        <v>2.1805486817993339E-2</v>
      </c>
      <c r="IZ25" s="198">
        <f t="shared" si="99"/>
        <v>2.5632348416955365E-2</v>
      </c>
      <c r="JA25" s="198">
        <f t="shared" si="100"/>
        <v>7.5587538957477829E-3</v>
      </c>
      <c r="JB25" s="198">
        <f t="shared" si="101"/>
        <v>1.138294030309921E-2</v>
      </c>
      <c r="JC25" s="198">
        <f t="shared" si="102"/>
        <v>1.3509717633525501E-3</v>
      </c>
      <c r="JD25" s="99">
        <f t="shared" si="103"/>
        <v>2.8651302149516459E-3</v>
      </c>
      <c r="JE25" s="543"/>
      <c r="JF25" s="112"/>
      <c r="JG25" s="112"/>
      <c r="JH25" s="112"/>
      <c r="JI25" s="112"/>
      <c r="JJ25" s="112"/>
      <c r="JK25" s="112"/>
      <c r="JL25" s="112"/>
      <c r="JM25" s="112"/>
      <c r="JN25" s="112"/>
      <c r="JO25" s="112"/>
      <c r="JP25" s="112"/>
      <c r="JQ25" s="112"/>
      <c r="JR25" s="112"/>
      <c r="JS25" s="112"/>
      <c r="JT25" s="112"/>
      <c r="JU25" s="112"/>
      <c r="JV25" s="112"/>
      <c r="JW25" s="112"/>
      <c r="JX25" s="416"/>
      <c r="JZ25" s="701">
        <f t="shared" si="177"/>
        <v>61.446810550026363</v>
      </c>
      <c r="KA25" s="291">
        <f t="shared" si="155"/>
        <v>123.10745595441981</v>
      </c>
      <c r="KB25" s="291">
        <f t="shared" si="156"/>
        <v>0</v>
      </c>
      <c r="KC25" s="291">
        <f t="shared" si="157"/>
        <v>120.81743945606841</v>
      </c>
      <c r="KD25" s="291">
        <f t="shared" si="158"/>
        <v>60.554632230985341</v>
      </c>
      <c r="KE25" s="291">
        <f t="shared" si="159"/>
        <v>247.59535327142402</v>
      </c>
      <c r="KF25" s="291">
        <f t="shared" si="160"/>
        <v>887.83567833657833</v>
      </c>
      <c r="KG25" s="291">
        <f t="shared" si="161"/>
        <v>778.1843202056366</v>
      </c>
      <c r="KH25" s="291">
        <f t="shared" si="162"/>
        <v>1447.5543701272056</v>
      </c>
      <c r="KI25" s="291">
        <f t="shared" si="163"/>
        <v>936.36987179487176</v>
      </c>
      <c r="KJ25" s="291">
        <f t="shared" si="164"/>
        <v>5114.1146643935444</v>
      </c>
      <c r="KK25" s="291">
        <f t="shared" si="165"/>
        <v>3943.1232321104058</v>
      </c>
      <c r="KL25" s="291">
        <f t="shared" si="166"/>
        <v>12562.789334097914</v>
      </c>
      <c r="KM25" s="291">
        <f t="shared" si="167"/>
        <v>6359.1497165721912</v>
      </c>
      <c r="KN25" s="291">
        <f t="shared" si="168"/>
        <v>15667.43062200957</v>
      </c>
      <c r="KO25" s="291">
        <f t="shared" si="169"/>
        <v>10715.87016646663</v>
      </c>
      <c r="KP25" s="291">
        <f t="shared" si="170"/>
        <v>10852.588214475314</v>
      </c>
      <c r="KQ25" s="291">
        <f t="shared" si="171"/>
        <v>10880.991539365452</v>
      </c>
      <c r="KR25" s="291">
        <f t="shared" si="172"/>
        <v>1733.2524752475247</v>
      </c>
      <c r="KS25" s="702">
        <f t="shared" si="173"/>
        <v>4114.5238095238092</v>
      </c>
      <c r="KT25" s="705">
        <f>(SUM(JZ25:KS25)/SUM(JZ$4:KS24))*100000</f>
        <v>186.44136685252093</v>
      </c>
      <c r="KU25" s="616">
        <f t="shared" si="106"/>
        <v>15.975206479543749</v>
      </c>
      <c r="KV25" s="291">
        <f t="shared" si="107"/>
        <v>33.913824970749324</v>
      </c>
      <c r="KW25" s="291">
        <f t="shared" si="108"/>
        <v>0</v>
      </c>
      <c r="KX25" s="291">
        <f t="shared" si="109"/>
        <v>35.047138401149546</v>
      </c>
      <c r="KY25" s="291">
        <f t="shared" si="110"/>
        <v>16.924482957045662</v>
      </c>
      <c r="KZ25" s="291">
        <f t="shared" si="111"/>
        <v>70.61897531866812</v>
      </c>
      <c r="LA25" s="291">
        <f t="shared" si="112"/>
        <v>275.52257448293597</v>
      </c>
      <c r="LB25" s="291">
        <f t="shared" si="113"/>
        <v>238.68539428991096</v>
      </c>
      <c r="LC25" s="291">
        <f t="shared" si="114"/>
        <v>512.92572835453427</v>
      </c>
      <c r="LD25" s="291">
        <f t="shared" si="115"/>
        <v>320.5128205128205</v>
      </c>
      <c r="LE25" s="291">
        <f t="shared" si="116"/>
        <v>2419.77617070421</v>
      </c>
      <c r="LF25" s="291">
        <f t="shared" si="117"/>
        <v>1738.2601596038874</v>
      </c>
      <c r="LG25" s="291">
        <f t="shared" si="118"/>
        <v>7598.0216471937492</v>
      </c>
      <c r="LH25" s="291">
        <f t="shared" si="119"/>
        <v>3334.4448149383129</v>
      </c>
      <c r="LI25" s="291">
        <f t="shared" si="120"/>
        <v>15826.278984173721</v>
      </c>
      <c r="LJ25" s="291">
        <f t="shared" si="121"/>
        <v>8036.3199916505764</v>
      </c>
      <c r="LK25" s="291">
        <f t="shared" si="122"/>
        <v>30437.090780392849</v>
      </c>
      <c r="LL25" s="291">
        <f t="shared" si="123"/>
        <v>16568.742655699178</v>
      </c>
      <c r="LM25" s="291">
        <f t="shared" si="124"/>
        <v>28712.871287128713</v>
      </c>
      <c r="LN25" s="617">
        <f t="shared" si="125"/>
        <v>23809.523809523809</v>
      </c>
      <c r="LO25" s="614">
        <f t="shared" si="126"/>
        <v>10.967557963543838</v>
      </c>
      <c r="LP25" s="291">
        <f t="shared" si="127"/>
        <v>46.328200554780203</v>
      </c>
      <c r="LQ25" s="291">
        <f t="shared" si="128"/>
        <v>917.24053916545438</v>
      </c>
      <c r="LR25" s="291">
        <f t="shared" si="129"/>
        <v>667.35040813746014</v>
      </c>
      <c r="LS25" s="291">
        <f t="shared" si="130"/>
        <v>13191.782168485206</v>
      </c>
      <c r="LT25" s="617">
        <f t="shared" si="131"/>
        <v>7457.5704372544105</v>
      </c>
      <c r="LU25" s="614">
        <f t="shared" si="132"/>
        <v>28.166078465061389</v>
      </c>
      <c r="LV25" s="291">
        <f t="shared" si="133"/>
        <v>791.05224137380583</v>
      </c>
      <c r="LW25" s="617">
        <f t="shared" si="134"/>
        <v>10093.069485858859</v>
      </c>
      <c r="LY25" s="734"/>
      <c r="LZ25" s="738"/>
      <c r="MA25" s="721"/>
      <c r="MB25" s="743"/>
      <c r="MC25" s="472"/>
    </row>
    <row r="26" spans="1:341" ht="14.4">
      <c r="A26" s="501" t="s">
        <v>38</v>
      </c>
      <c r="B26" s="532">
        <v>1424397</v>
      </c>
      <c r="C26" s="522">
        <f t="shared" si="238"/>
        <v>34785</v>
      </c>
      <c r="D26" s="505">
        <f t="shared" si="239"/>
        <v>1272</v>
      </c>
      <c r="E26" s="492">
        <f t="shared" si="0"/>
        <v>4.5322207255872431E-3</v>
      </c>
      <c r="F26" s="206">
        <f t="shared" si="1"/>
        <v>2.2830011576828652E-2</v>
      </c>
      <c r="G26" s="26">
        <f t="shared" si="178"/>
        <v>8.6305580263603883</v>
      </c>
      <c r="H26" s="25">
        <f t="shared" si="2"/>
        <v>0.19703573965629911</v>
      </c>
      <c r="I26" s="32">
        <f t="shared" si="3"/>
        <v>0.2107656509715663</v>
      </c>
      <c r="J26" s="343">
        <f t="shared" si="4"/>
        <v>0.39796041344923261</v>
      </c>
      <c r="K26" s="344">
        <f t="shared" si="5"/>
        <v>2.2439655623325244E-3</v>
      </c>
      <c r="L26" s="345">
        <f t="shared" si="6"/>
        <v>17.431459117311313</v>
      </c>
      <c r="M26" s="346">
        <f t="shared" si="7"/>
        <v>0.42540975713651163</v>
      </c>
      <c r="N26" s="826"/>
      <c r="O26" s="161"/>
      <c r="P26" s="161"/>
      <c r="Q26" s="161"/>
      <c r="R26" s="161"/>
      <c r="S26" s="162">
        <f t="shared" si="8"/>
        <v>34785</v>
      </c>
      <c r="T26" s="163">
        <f t="shared" si="9"/>
        <v>2442.0860195577498</v>
      </c>
      <c r="U26" s="162">
        <f t="shared" si="10"/>
        <v>1032</v>
      </c>
      <c r="V26" s="164">
        <f t="shared" si="11"/>
        <v>3.0575059994667142E-2</v>
      </c>
      <c r="W26" s="163">
        <f t="shared" si="12"/>
        <v>72.45171114513721</v>
      </c>
      <c r="X26" s="162">
        <f t="shared" si="135"/>
        <v>2266</v>
      </c>
      <c r="Y26" s="164">
        <f t="shared" si="13"/>
        <v>6.9682339555336884E-2</v>
      </c>
      <c r="Z26" s="163">
        <f t="shared" si="136"/>
        <v>159.08486187488461</v>
      </c>
      <c r="AA26" s="162">
        <f t="shared" si="14"/>
        <v>1272</v>
      </c>
      <c r="AB26" s="163">
        <f t="shared" si="15"/>
        <v>893.00946295169115</v>
      </c>
      <c r="AC26" s="165">
        <f t="shared" si="137"/>
        <v>3.6567485985338509E-2</v>
      </c>
      <c r="AD26" s="162">
        <f t="shared" si="16"/>
        <v>12</v>
      </c>
      <c r="AE26" s="164">
        <f t="shared" si="17"/>
        <v>9.5238095238095247E-3</v>
      </c>
      <c r="AF26" s="163">
        <f t="shared" si="18"/>
        <v>8.4246175750159544</v>
      </c>
      <c r="AG26" s="162">
        <f t="shared" si="19"/>
        <v>24</v>
      </c>
      <c r="AH26" s="164">
        <f t="shared" si="20"/>
        <v>1.9230769230769232E-2</v>
      </c>
      <c r="AI26" s="163">
        <f t="shared" si="21"/>
        <v>16.849235150031909</v>
      </c>
      <c r="AJ26" s="830"/>
      <c r="AK26" s="81">
        <v>140531</v>
      </c>
      <c r="AL26" s="39">
        <v>132757</v>
      </c>
      <c r="AM26" s="39">
        <v>131426</v>
      </c>
      <c r="AN26" s="39">
        <v>125820</v>
      </c>
      <c r="AO26" s="39">
        <v>124984</v>
      </c>
      <c r="AP26" s="39">
        <v>122784</v>
      </c>
      <c r="AQ26" s="39">
        <v>93813</v>
      </c>
      <c r="AR26" s="39">
        <v>98256</v>
      </c>
      <c r="AS26" s="39">
        <v>80062</v>
      </c>
      <c r="AT26" s="39">
        <v>85026</v>
      </c>
      <c r="AU26" s="39">
        <v>57732</v>
      </c>
      <c r="AV26" s="39">
        <v>61720</v>
      </c>
      <c r="AW26" s="39">
        <v>42124</v>
      </c>
      <c r="AX26" s="39">
        <v>47173</v>
      </c>
      <c r="AY26" s="39">
        <v>24074</v>
      </c>
      <c r="AZ26" s="39">
        <v>29740</v>
      </c>
      <c r="BA26" s="39">
        <v>8658</v>
      </c>
      <c r="BB26" s="39">
        <v>13232</v>
      </c>
      <c r="BC26" s="39">
        <v>1361</v>
      </c>
      <c r="BD26" s="46">
        <v>3124</v>
      </c>
      <c r="BE26" s="258">
        <v>2.0000000000000002E-5</v>
      </c>
      <c r="BF26" s="43">
        <v>2.0000000000000002E-5</v>
      </c>
      <c r="BG26" s="53">
        <v>5.0000000000000002E-5</v>
      </c>
      <c r="BH26" s="53">
        <v>4.0000000000000003E-5</v>
      </c>
      <c r="BI26" s="53">
        <v>1.2518952302791728E-4</v>
      </c>
      <c r="BJ26" s="53">
        <v>1.2406223545552731E-4</v>
      </c>
      <c r="BK26" s="53">
        <v>3.4000000000000002E-4</v>
      </c>
      <c r="BL26" s="53">
        <v>1.8000000000000001E-4</v>
      </c>
      <c r="BM26" s="53">
        <v>8.9999999999999998E-4</v>
      </c>
      <c r="BN26" s="53">
        <v>5.0000000000000001E-4</v>
      </c>
      <c r="BO26" s="53">
        <v>3.8E-3</v>
      </c>
      <c r="BP26" s="53">
        <v>2E-3</v>
      </c>
      <c r="BQ26" s="53">
        <v>1.6199999999999999E-2</v>
      </c>
      <c r="BR26" s="53">
        <v>6.1999999999999998E-3</v>
      </c>
      <c r="BS26" s="53">
        <v>6.1100000000000002E-2</v>
      </c>
      <c r="BT26" s="53">
        <v>2.6800000000000001E-2</v>
      </c>
      <c r="BU26" s="53">
        <v>0.1421</v>
      </c>
      <c r="BV26" s="53">
        <v>5.4699999999999999E-2</v>
      </c>
      <c r="BW26" s="53">
        <v>0.27589999999999998</v>
      </c>
      <c r="BX26" s="773">
        <v>0.1051</v>
      </c>
      <c r="BY26" s="53">
        <f t="shared" si="22"/>
        <v>2.0000000000000002E-5</v>
      </c>
      <c r="BZ26" s="53">
        <f t="shared" si="23"/>
        <v>4.5000000000000003E-5</v>
      </c>
      <c r="CA26" s="53">
        <f t="shared" si="24"/>
        <v>1.246258792417223E-4</v>
      </c>
      <c r="CB26" s="53">
        <f t="shared" si="25"/>
        <v>2.6000000000000003E-4</v>
      </c>
      <c r="CC26" s="53">
        <f t="shared" si="26"/>
        <v>6.9999999999999999E-4</v>
      </c>
      <c r="CD26" s="53">
        <f t="shared" si="27"/>
        <v>2.8999999999999998E-3</v>
      </c>
      <c r="CE26" s="53">
        <f t="shared" si="28"/>
        <v>1.12E-2</v>
      </c>
      <c r="CF26" s="53">
        <f t="shared" si="29"/>
        <v>4.3950000000000003E-2</v>
      </c>
      <c r="CG26" s="53">
        <f t="shared" si="30"/>
        <v>9.8400000000000001E-2</v>
      </c>
      <c r="CH26" s="773">
        <f t="shared" si="138"/>
        <v>0.1905</v>
      </c>
      <c r="CI26" s="64">
        <f>+Fall_Hoy!B26</f>
        <v>4</v>
      </c>
      <c r="CJ26" s="61">
        <f>+Fall_Hoy!C26</f>
        <v>1</v>
      </c>
      <c r="CK26" s="61">
        <f>+Fall_Hoy!D26</f>
        <v>1</v>
      </c>
      <c r="CL26" s="61">
        <f>+Fall_Hoy!E26</f>
        <v>2</v>
      </c>
      <c r="CM26" s="61">
        <f>+Fall_Hoy!F26</f>
        <v>7</v>
      </c>
      <c r="CN26" s="61">
        <f>+Fall_Hoy!G26</f>
        <v>8</v>
      </c>
      <c r="CO26" s="61">
        <f>+Fall_Hoy!H26</f>
        <v>18</v>
      </c>
      <c r="CP26" s="61">
        <f>+Fall_Hoy!I26</f>
        <v>10</v>
      </c>
      <c r="CQ26" s="61">
        <f>+Fall_Hoy!J26</f>
        <v>57</v>
      </c>
      <c r="CR26" s="61">
        <f>+Fall_Hoy!K26</f>
        <v>23</v>
      </c>
      <c r="CS26" s="61">
        <f>+Fall_Hoy!L26</f>
        <v>122</v>
      </c>
      <c r="CT26" s="61">
        <f>+Fall_Hoy!M26</f>
        <v>52</v>
      </c>
      <c r="CU26" s="61">
        <f>+Fall_Hoy!N26</f>
        <v>221</v>
      </c>
      <c r="CV26" s="61">
        <f>+Fall_Hoy!O26</f>
        <v>120</v>
      </c>
      <c r="CW26" s="61">
        <f>+Fall_Hoy!P26</f>
        <v>226</v>
      </c>
      <c r="CX26" s="61">
        <f>+Fall_Hoy!Q26</f>
        <v>110</v>
      </c>
      <c r="CY26" s="61">
        <f>+Fall_Hoy!R26</f>
        <v>131</v>
      </c>
      <c r="CZ26" s="61">
        <f>+Fall_Hoy!S26</f>
        <v>89</v>
      </c>
      <c r="DA26" s="61">
        <f>+Fall_Hoy!T26</f>
        <v>18</v>
      </c>
      <c r="DB26" s="253">
        <f>+Fall_Hoy!U26</f>
        <v>31</v>
      </c>
      <c r="DC26" s="61">
        <f>+Fall_Hoy!W26</f>
        <v>3</v>
      </c>
      <c r="DD26" s="61">
        <f>+Fall_Hoy!X26</f>
        <v>0</v>
      </c>
      <c r="DE26" s="61">
        <f>+Fall_Hoy!Y26</f>
        <v>0</v>
      </c>
      <c r="DF26" s="61">
        <f>+Fall_Hoy!Z26</f>
        <v>1</v>
      </c>
      <c r="DG26" s="61">
        <f>+Fall_Hoy!AA26</f>
        <v>1</v>
      </c>
      <c r="DH26" s="61">
        <f>+Fall_Hoy!AB26</f>
        <v>3</v>
      </c>
      <c r="DI26" s="61">
        <f>+Fall_Hoy!AC26</f>
        <v>5</v>
      </c>
      <c r="DJ26" s="61">
        <f>+Fall_Hoy!AD26</f>
        <v>3</v>
      </c>
      <c r="DK26" s="61">
        <f>+Fall_Hoy!AE26</f>
        <v>1</v>
      </c>
      <c r="DL26" s="270">
        <f>+Fall_Hoy!AF26</f>
        <v>4</v>
      </c>
      <c r="DM26" s="75">
        <f t="shared" si="139"/>
        <v>0.1536451913746037</v>
      </c>
      <c r="DN26" s="76">
        <f t="shared" si="140"/>
        <v>0.13801202461130793</v>
      </c>
      <c r="DO26" s="76">
        <f t="shared" si="141"/>
        <v>0.32385279908465425</v>
      </c>
      <c r="DP26" s="76">
        <f t="shared" si="142"/>
        <v>0.41029484471365862</v>
      </c>
      <c r="DQ26" s="76">
        <f t="shared" si="31"/>
        <v>0.44737904229519149</v>
      </c>
      <c r="DR26" s="76">
        <f t="shared" si="32"/>
        <v>0.52518051786781961</v>
      </c>
      <c r="DS26" s="76">
        <f t="shared" si="33"/>
        <v>0.56432665484088806</v>
      </c>
      <c r="DT26" s="76">
        <f t="shared" si="34"/>
        <v>0.56541641788344277</v>
      </c>
      <c r="DU26" s="76">
        <f t="shared" si="35"/>
        <v>0.7</v>
      </c>
      <c r="DV26" s="76">
        <f t="shared" si="36"/>
        <v>0.54101098487521471</v>
      </c>
      <c r="DW26" s="76">
        <f t="shared" si="37"/>
        <v>0.5561086253359443</v>
      </c>
      <c r="DX26" s="76">
        <f t="shared" si="38"/>
        <v>0.42125729099157488</v>
      </c>
      <c r="DY26" s="76">
        <f t="shared" si="39"/>
        <v>0.32385279908465425</v>
      </c>
      <c r="DZ26" s="76">
        <f t="shared" si="40"/>
        <v>0.41029484471365862</v>
      </c>
      <c r="EA26" s="76">
        <f t="shared" si="41"/>
        <v>0.1536451913746037</v>
      </c>
      <c r="EB26" s="76">
        <f t="shared" si="42"/>
        <v>0.13801202461130793</v>
      </c>
      <c r="EC26" s="76">
        <f t="shared" si="43"/>
        <v>0.10647793899025426</v>
      </c>
      <c r="ED26" s="76">
        <f t="shared" si="44"/>
        <v>0.12296377514816445</v>
      </c>
      <c r="EE26" s="76">
        <f t="shared" si="45"/>
        <v>4.7936097985645271E-2</v>
      </c>
      <c r="EF26" s="76">
        <f t="shared" si="46"/>
        <v>9.4416512046937795E-2</v>
      </c>
      <c r="EG26" s="85">
        <f>+'Cas_-14'!B25</f>
        <v>200</v>
      </c>
      <c r="EH26" s="62">
        <f>+'Cas_-14'!C25</f>
        <v>186</v>
      </c>
      <c r="EI26" s="62">
        <f>+'Cas_-14'!D25</f>
        <v>639</v>
      </c>
      <c r="EJ26" s="62">
        <f>+'Cas_-14'!E25</f>
        <v>739</v>
      </c>
      <c r="EK26" s="62">
        <f>+'Cas_-14'!F25</f>
        <v>2736</v>
      </c>
      <c r="EL26" s="62">
        <f>+'Cas_-14'!G25</f>
        <v>2565</v>
      </c>
      <c r="EM26" s="62">
        <f>+'Cas_-14'!H25</f>
        <v>4344</v>
      </c>
      <c r="EN26" s="62">
        <f>+'Cas_-14'!I25</f>
        <v>3712</v>
      </c>
      <c r="EO26" s="62">
        <f>+'Cas_-14'!J25</f>
        <v>3872</v>
      </c>
      <c r="EP26" s="62">
        <f>+'Cas_-14'!K25</f>
        <v>3288</v>
      </c>
      <c r="EQ26" s="62">
        <f>+'Cas_-14'!L25</f>
        <v>2413</v>
      </c>
      <c r="ER26" s="62">
        <f>+'Cas_-14'!M25</f>
        <v>2256</v>
      </c>
      <c r="ES26" s="62">
        <f>+'Cas_-14'!N25</f>
        <v>1587</v>
      </c>
      <c r="ET26" s="62">
        <f>+'Cas_-14'!O25</f>
        <v>1344</v>
      </c>
      <c r="EU26" s="62">
        <f>+'Cas_-14'!P25</f>
        <v>852</v>
      </c>
      <c r="EV26" s="62">
        <f>+'Cas_-14'!Q25</f>
        <v>655</v>
      </c>
      <c r="EW26" s="62">
        <f>+'Cas_-14'!R25</f>
        <v>356</v>
      </c>
      <c r="EX26" s="62">
        <f>+'Cas_-14'!S25</f>
        <v>310</v>
      </c>
      <c r="EY26" s="62">
        <f>+'Cas_-14'!T25</f>
        <v>47</v>
      </c>
      <c r="EZ26" s="86">
        <f>+'Cas_-14'!U25</f>
        <v>73</v>
      </c>
      <c r="FA26" s="201">
        <f t="shared" si="47"/>
        <v>1.4231735346649493E-3</v>
      </c>
      <c r="FB26" s="90">
        <f t="shared" si="48"/>
        <v>1.4010560648402722E-3</v>
      </c>
      <c r="FC26" s="90">
        <f t="shared" si="49"/>
        <v>4.8620516488366078E-3</v>
      </c>
      <c r="FD26" s="90">
        <f t="shared" si="50"/>
        <v>5.873470036560165E-3</v>
      </c>
      <c r="FE26" s="90">
        <f t="shared" si="51"/>
        <v>2.18908020226589E-2</v>
      </c>
      <c r="FF26" s="90">
        <f t="shared" si="52"/>
        <v>2.0890344018764658E-2</v>
      </c>
      <c r="FG26" s="90">
        <f t="shared" si="53"/>
        <v>4.6304883118544339E-2</v>
      </c>
      <c r="FH26" s="90">
        <f t="shared" si="54"/>
        <v>3.7778863377300111E-2</v>
      </c>
      <c r="FI26" s="90">
        <f t="shared" si="55"/>
        <v>4.8362519047738001E-2</v>
      </c>
      <c r="FJ26" s="90">
        <f t="shared" si="56"/>
        <v>3.8670524310210994E-2</v>
      </c>
      <c r="FK26" s="90">
        <f t="shared" si="57"/>
        <v>4.1796577288159081E-2</v>
      </c>
      <c r="FL26" s="90">
        <f t="shared" si="58"/>
        <v>3.6552171095268954E-2</v>
      </c>
      <c r="FM26" s="90">
        <f t="shared" si="59"/>
        <v>3.7674484854239861E-2</v>
      </c>
      <c r="FN26" s="90">
        <f t="shared" si="60"/>
        <v>2.8490874016916457E-2</v>
      </c>
      <c r="FO26" s="90">
        <f t="shared" si="61"/>
        <v>3.5390878125778846E-2</v>
      </c>
      <c r="FP26" s="90">
        <f t="shared" si="62"/>
        <v>2.2024209818426361E-2</v>
      </c>
      <c r="FQ26" s="90">
        <f t="shared" si="63"/>
        <v>4.111804111804112E-2</v>
      </c>
      <c r="FR26" s="90">
        <f t="shared" si="64"/>
        <v>2.3428053204353084E-2</v>
      </c>
      <c r="FS26" s="90">
        <f t="shared" si="65"/>
        <v>3.4533431300514325E-2</v>
      </c>
      <c r="FT26" s="99">
        <f t="shared" si="66"/>
        <v>2.3367477592829707E-2</v>
      </c>
      <c r="FU26" s="119">
        <f t="shared" si="143"/>
        <v>4.3413783299908566</v>
      </c>
      <c r="FV26" s="120">
        <f t="shared" si="144"/>
        <v>6.2663780334966379</v>
      </c>
      <c r="FW26" s="120">
        <f t="shared" si="145"/>
        <v>8.596077699207294</v>
      </c>
      <c r="FX26" s="120">
        <f t="shared" si="176"/>
        <v>14.400921658986174</v>
      </c>
      <c r="FY26" s="120">
        <f t="shared" si="146"/>
        <v>20.4368502274204</v>
      </c>
      <c r="FZ26" s="120">
        <f t="shared" si="146"/>
        <v>25.139869281045758</v>
      </c>
      <c r="GA26" s="120">
        <f t="shared" si="146"/>
        <v>12.187195320116997</v>
      </c>
      <c r="GB26" s="120">
        <f t="shared" si="146"/>
        <v>14.966475095785441</v>
      </c>
      <c r="GC26" s="120">
        <f t="shared" si="146"/>
        <v>14.474018595041322</v>
      </c>
      <c r="GD26" s="120">
        <f t="shared" si="146"/>
        <v>13.990267639902678</v>
      </c>
      <c r="GE26" s="120">
        <f t="shared" si="146"/>
        <v>13.305123563155712</v>
      </c>
      <c r="GF26" s="120">
        <f t="shared" si="146"/>
        <v>11.524822695035462</v>
      </c>
      <c r="GG26" s="120">
        <f t="shared" si="146"/>
        <v>8.596077699207294</v>
      </c>
      <c r="GH26" s="120">
        <f t="shared" si="146"/>
        <v>14.400921658986174</v>
      </c>
      <c r="GI26" s="120">
        <f t="shared" si="146"/>
        <v>4.3413783299908566</v>
      </c>
      <c r="GJ26" s="120">
        <f t="shared" si="146"/>
        <v>6.2663780334966379</v>
      </c>
      <c r="GK26" s="120">
        <f t="shared" si="147"/>
        <v>2.5895674038697227</v>
      </c>
      <c r="GL26" s="120">
        <f t="shared" si="148"/>
        <v>5.2485699121306837</v>
      </c>
      <c r="GM26" s="120">
        <f t="shared" si="149"/>
        <v>1.3881070076268769</v>
      </c>
      <c r="GN26" s="121">
        <f t="shared" si="150"/>
        <v>4.0405093648579955</v>
      </c>
      <c r="GO26" s="85">
        <f>+Cas_Hoy!B25</f>
        <v>206</v>
      </c>
      <c r="GP26" s="62">
        <f>+Cas_Hoy!C25</f>
        <v>195</v>
      </c>
      <c r="GQ26" s="62">
        <f>+Cas_Hoy!D25</f>
        <v>719</v>
      </c>
      <c r="GR26" s="62">
        <f>+Cas_Hoy!E25</f>
        <v>823</v>
      </c>
      <c r="GS26" s="62">
        <f>+Cas_Hoy!F25</f>
        <v>2963</v>
      </c>
      <c r="GT26" s="62">
        <f>+Cas_Hoy!G25</f>
        <v>2783</v>
      </c>
      <c r="GU26" s="62">
        <f>+Cas_Hoy!H25</f>
        <v>4587</v>
      </c>
      <c r="GV26" s="62">
        <f>+Cas_Hoy!I25</f>
        <v>3971</v>
      </c>
      <c r="GW26" s="62">
        <f>+Cas_Hoy!J25</f>
        <v>4122</v>
      </c>
      <c r="GX26" s="62">
        <f>+Cas_Hoy!K25</f>
        <v>3545</v>
      </c>
      <c r="GY26" s="62">
        <f>+Cas_Hoy!L25</f>
        <v>2567</v>
      </c>
      <c r="GZ26" s="62">
        <f>+Cas_Hoy!M25</f>
        <v>2428</v>
      </c>
      <c r="HA26" s="62">
        <f>+Cas_Hoy!N25</f>
        <v>1677</v>
      </c>
      <c r="HB26" s="62">
        <f>+Cas_Hoy!O25</f>
        <v>1436</v>
      </c>
      <c r="HC26" s="62">
        <f>+Cas_Hoy!P25</f>
        <v>883</v>
      </c>
      <c r="HD26" s="62">
        <f>+Cas_Hoy!Q25</f>
        <v>689</v>
      </c>
      <c r="HE26" s="62">
        <f>+Cas_Hoy!R25</f>
        <v>370</v>
      </c>
      <c r="HF26" s="62">
        <f>+Cas_Hoy!S25</f>
        <v>328</v>
      </c>
      <c r="HG26" s="62">
        <f>+Cas_Hoy!T25</f>
        <v>50</v>
      </c>
      <c r="HH26" s="590">
        <f>+Cas_Hoy!U25</f>
        <v>75</v>
      </c>
      <c r="HI26" s="543">
        <f t="shared" si="151"/>
        <v>0.15923556805607403</v>
      </c>
      <c r="HJ26" s="112">
        <f t="shared" si="152"/>
        <v>0.14517600756823079</v>
      </c>
      <c r="HK26" s="112">
        <f t="shared" si="153"/>
        <v>0.34221874232196925</v>
      </c>
      <c r="HL26" s="112">
        <f t="shared" si="154"/>
        <v>0.43838050372679599</v>
      </c>
      <c r="HM26" s="323">
        <f t="shared" si="68"/>
        <v>0.48449711342129115</v>
      </c>
      <c r="HN26" s="323">
        <f t="shared" si="69"/>
        <v>0.56981574316808659</v>
      </c>
      <c r="HO26" s="323">
        <f t="shared" si="70"/>
        <v>0.59589465141693221</v>
      </c>
      <c r="HP26" s="323">
        <f t="shared" si="71"/>
        <v>0.60486761729934035</v>
      </c>
      <c r="HQ26" s="323">
        <f t="shared" si="72"/>
        <v>0.7</v>
      </c>
      <c r="HR26" s="323">
        <f t="shared" si="73"/>
        <v>0.58329803570031513</v>
      </c>
      <c r="HS26" s="323">
        <f t="shared" si="74"/>
        <v>0.59160001708966803</v>
      </c>
      <c r="HT26" s="323">
        <f t="shared" si="75"/>
        <v>0.45337442487923046</v>
      </c>
      <c r="HU26" s="323">
        <f t="shared" si="76"/>
        <v>0.34221874232196925</v>
      </c>
      <c r="HV26" s="323">
        <f t="shared" si="77"/>
        <v>0.43838050372679599</v>
      </c>
      <c r="HW26" s="323">
        <f t="shared" si="78"/>
        <v>0.15923556805607403</v>
      </c>
      <c r="HX26" s="323">
        <f t="shared" si="79"/>
        <v>0.14517600756823079</v>
      </c>
      <c r="HY26" s="323">
        <f t="shared" si="80"/>
        <v>0.11066527366964628</v>
      </c>
      <c r="HZ26" s="323">
        <f t="shared" si="81"/>
        <v>0.13010360725354173</v>
      </c>
      <c r="IA26" s="323">
        <f t="shared" si="82"/>
        <v>5.0995848920899228E-2</v>
      </c>
      <c r="IB26" s="327">
        <f t="shared" si="83"/>
        <v>9.7003265801648419E-2</v>
      </c>
      <c r="IC26" s="331">
        <f>+CyF_Tot!B25</f>
        <v>0</v>
      </c>
      <c r="ID26" s="149">
        <f>+CyF_Tot!C25</f>
        <v>32519</v>
      </c>
      <c r="IE26" s="149">
        <f>+CyF_Tot!D25</f>
        <v>33753</v>
      </c>
      <c r="IF26" s="149">
        <f>+CyF_Tot!E25</f>
        <v>34785</v>
      </c>
      <c r="IG26" s="149">
        <f>+CyF_Tot!F25</f>
        <v>0</v>
      </c>
      <c r="IH26" s="149">
        <f>+CyF_Tot!G25</f>
        <v>1248</v>
      </c>
      <c r="II26" s="149">
        <f>+CyF_Tot!H25</f>
        <v>1260</v>
      </c>
      <c r="IJ26" s="149">
        <f>+CyF_Tot!I25</f>
        <v>1272</v>
      </c>
      <c r="IK26" s="204">
        <f t="shared" si="84"/>
        <v>9.8659994369547255E-2</v>
      </c>
      <c r="IL26" s="198">
        <f t="shared" si="85"/>
        <v>9.3202246283866086E-2</v>
      </c>
      <c r="IM26" s="198">
        <f t="shared" si="86"/>
        <v>9.2267815784503895E-2</v>
      </c>
      <c r="IN26" s="198">
        <f t="shared" si="87"/>
        <v>8.8332115274042278E-2</v>
      </c>
      <c r="IO26" s="198">
        <f t="shared" si="88"/>
        <v>8.7745200249649505E-2</v>
      </c>
      <c r="IP26" s="198">
        <f t="shared" si="89"/>
        <v>8.6200687027563241E-2</v>
      </c>
      <c r="IQ26" s="198">
        <f t="shared" si="90"/>
        <v>6.5861554047080981E-2</v>
      </c>
      <c r="IR26" s="198">
        <f t="shared" si="91"/>
        <v>6.898076870423063E-2</v>
      </c>
      <c r="IS26" s="198">
        <f t="shared" si="92"/>
        <v>5.6207644357577274E-2</v>
      </c>
      <c r="IT26" s="198">
        <f t="shared" si="93"/>
        <v>5.9692627827775541E-2</v>
      </c>
      <c r="IU26" s="198">
        <f t="shared" si="94"/>
        <v>4.0530835153401758E-2</v>
      </c>
      <c r="IV26" s="198">
        <f t="shared" si="95"/>
        <v>4.333061639416539E-2</v>
      </c>
      <c r="IW26" s="198">
        <f t="shared" si="96"/>
        <v>2.9573215894164336E-2</v>
      </c>
      <c r="IX26" s="198">
        <f t="shared" si="97"/>
        <v>3.3117873738852298E-2</v>
      </c>
      <c r="IY26" s="198">
        <f t="shared" si="98"/>
        <v>1.6901186958411172E-2</v>
      </c>
      <c r="IZ26" s="198">
        <f t="shared" si="99"/>
        <v>2.0879010556747873E-2</v>
      </c>
      <c r="JA26" s="198">
        <f t="shared" si="100"/>
        <v>6.078361580374011E-3</v>
      </c>
      <c r="JB26" s="198">
        <f t="shared" si="101"/>
        <v>9.289544979384258E-3</v>
      </c>
      <c r="JC26" s="198">
        <f t="shared" si="102"/>
        <v>9.5549204329972617E-4</v>
      </c>
      <c r="JD26" s="99">
        <f t="shared" si="103"/>
        <v>2.1932087753624868E-3</v>
      </c>
      <c r="JE26" s="543"/>
      <c r="JF26" s="112"/>
      <c r="JG26" s="112"/>
      <c r="JH26" s="112"/>
      <c r="JI26" s="112"/>
      <c r="JJ26" s="112"/>
      <c r="JK26" s="112"/>
      <c r="JL26" s="112"/>
      <c r="JM26" s="112"/>
      <c r="JN26" s="112"/>
      <c r="JO26" s="112"/>
      <c r="JP26" s="112"/>
      <c r="JQ26" s="112"/>
      <c r="JR26" s="112"/>
      <c r="JS26" s="112"/>
      <c r="JT26" s="112"/>
      <c r="JU26" s="112"/>
      <c r="JV26" s="112"/>
      <c r="JW26" s="112"/>
      <c r="JX26" s="416"/>
      <c r="JZ26" s="701">
        <f t="shared" si="177"/>
        <v>109.48149518611552</v>
      </c>
      <c r="KA26" s="291">
        <f t="shared" si="155"/>
        <v>27.343251203326378</v>
      </c>
      <c r="KB26" s="291">
        <f t="shared" si="156"/>
        <v>27.624001339156635</v>
      </c>
      <c r="KC26" s="291">
        <f t="shared" si="157"/>
        <v>54.797075186774755</v>
      </c>
      <c r="KD26" s="291">
        <f t="shared" si="158"/>
        <v>200.38978589259426</v>
      </c>
      <c r="KE26" s="291">
        <f t="shared" si="159"/>
        <v>228.43849361480324</v>
      </c>
      <c r="KF26" s="291">
        <f t="shared" si="160"/>
        <v>618.2795561382751</v>
      </c>
      <c r="KG26" s="291">
        <f t="shared" si="161"/>
        <v>331.8161740758834</v>
      </c>
      <c r="KH26" s="291">
        <f t="shared" si="162"/>
        <v>2009.2261497339564</v>
      </c>
      <c r="KI26" s="291">
        <f t="shared" si="163"/>
        <v>790.27476301366642</v>
      </c>
      <c r="KJ26" s="291">
        <f t="shared" si="164"/>
        <v>4466.2033534261764</v>
      </c>
      <c r="KK26" s="291">
        <f t="shared" si="165"/>
        <v>1911.1861957226183</v>
      </c>
      <c r="KL26" s="291">
        <f t="shared" si="166"/>
        <v>8674.5752777514026</v>
      </c>
      <c r="KM26" s="291">
        <f t="shared" si="167"/>
        <v>4851.357344243529</v>
      </c>
      <c r="KN26" s="291">
        <f t="shared" si="168"/>
        <v>9293.4966353742639</v>
      </c>
      <c r="KO26" s="291">
        <f t="shared" si="169"/>
        <v>4931.9872225958306</v>
      </c>
      <c r="KP26" s="291">
        <f t="shared" si="170"/>
        <v>5394.9062139062135</v>
      </c>
      <c r="KQ26" s="291">
        <f t="shared" si="171"/>
        <v>4417.1630894800483</v>
      </c>
      <c r="KR26" s="291">
        <f t="shared" si="172"/>
        <v>798.36149889786918</v>
      </c>
      <c r="KS26" s="702">
        <f t="shared" si="173"/>
        <v>1714.8239436619717</v>
      </c>
      <c r="KT26" s="705">
        <f>(SUM(JZ26:KS26)/SUM(JZ$4:KS25))*100000</f>
        <v>109.26588175985627</v>
      </c>
      <c r="KU26" s="616">
        <f t="shared" si="106"/>
        <v>28.463470693298987</v>
      </c>
      <c r="KV26" s="291">
        <f t="shared" si="107"/>
        <v>7.5325594883885598</v>
      </c>
      <c r="KW26" s="291">
        <f t="shared" si="108"/>
        <v>7.6088445208710604</v>
      </c>
      <c r="KX26" s="291">
        <f t="shared" si="109"/>
        <v>15.895724050230488</v>
      </c>
      <c r="KY26" s="291">
        <f t="shared" si="110"/>
        <v>56.007168917621456</v>
      </c>
      <c r="KZ26" s="291">
        <f t="shared" si="111"/>
        <v>65.155069064373208</v>
      </c>
      <c r="LA26" s="291">
        <f t="shared" si="112"/>
        <v>191.87106264590196</v>
      </c>
      <c r="LB26" s="291">
        <f t="shared" si="113"/>
        <v>101.7749552190197</v>
      </c>
      <c r="LC26" s="291">
        <f t="shared" si="114"/>
        <v>711.94824011391177</v>
      </c>
      <c r="LD26" s="291">
        <f t="shared" si="115"/>
        <v>270.5054924376073</v>
      </c>
      <c r="LE26" s="291">
        <f t="shared" si="116"/>
        <v>2113.2127762765886</v>
      </c>
      <c r="LF26" s="291">
        <f t="shared" si="117"/>
        <v>842.5145819831497</v>
      </c>
      <c r="LG26" s="291">
        <f t="shared" si="118"/>
        <v>5246.4153451713992</v>
      </c>
      <c r="LH26" s="291">
        <f t="shared" si="119"/>
        <v>2543.8280372246836</v>
      </c>
      <c r="LI26" s="291">
        <f t="shared" si="120"/>
        <v>9387.7211929882869</v>
      </c>
      <c r="LJ26" s="291">
        <f t="shared" si="121"/>
        <v>3698.7222595830531</v>
      </c>
      <c r="LK26" s="291">
        <f t="shared" si="122"/>
        <v>15130.51513051513</v>
      </c>
      <c r="LL26" s="291">
        <f t="shared" si="123"/>
        <v>6726.1185006045953</v>
      </c>
      <c r="LM26" s="291">
        <f t="shared" si="124"/>
        <v>13225.569434239529</v>
      </c>
      <c r="LN26" s="617">
        <f t="shared" si="125"/>
        <v>9923.1754161331628</v>
      </c>
      <c r="LO26" s="614">
        <f t="shared" si="126"/>
        <v>30.231193048841011</v>
      </c>
      <c r="LP26" s="291">
        <f t="shared" si="127"/>
        <v>28.844061138920864</v>
      </c>
      <c r="LQ26" s="291">
        <f t="shared" si="128"/>
        <v>850.57878216116092</v>
      </c>
      <c r="LR26" s="291">
        <f t="shared" si="129"/>
        <v>346.93594338005403</v>
      </c>
      <c r="LS26" s="291">
        <f t="shared" si="130"/>
        <v>7819.7777398743065</v>
      </c>
      <c r="LT26" s="617">
        <f t="shared" si="131"/>
        <v>3752.5866043379901</v>
      </c>
      <c r="LU26" s="614">
        <f t="shared" si="132"/>
        <v>29.551510853113573</v>
      </c>
      <c r="LV26" s="291">
        <f t="shared" si="133"/>
        <v>591.67997247219421</v>
      </c>
      <c r="LW26" s="617">
        <f t="shared" si="134"/>
        <v>5581.5819595718822</v>
      </c>
      <c r="LY26" s="734"/>
      <c r="LZ26" s="738"/>
      <c r="MA26" s="721"/>
      <c r="MB26" s="743"/>
      <c r="MC26" s="472"/>
    </row>
    <row r="27" spans="1:341" ht="14.4">
      <c r="A27" s="501" t="s">
        <v>39</v>
      </c>
      <c r="B27" s="532">
        <v>781217</v>
      </c>
      <c r="C27" s="522">
        <f t="shared" si="238"/>
        <v>23624</v>
      </c>
      <c r="D27" s="505">
        <f t="shared" si="239"/>
        <v>279</v>
      </c>
      <c r="E27" s="492">
        <f t="shared" si="0"/>
        <v>5.3753067376561157E-3</v>
      </c>
      <c r="F27" s="206">
        <f t="shared" si="1"/>
        <v>2.5901894096006614E-2</v>
      </c>
      <c r="G27" s="26">
        <f t="shared" si="178"/>
        <v>2.5650612657937497</v>
      </c>
      <c r="H27" s="25">
        <f t="shared" si="2"/>
        <v>6.6439945256358379E-2</v>
      </c>
      <c r="I27" s="32">
        <f t="shared" si="3"/>
        <v>7.7567445848095398E-2</v>
      </c>
      <c r="J27" s="343">
        <f t="shared" si="4"/>
        <v>9.1759153813019009E-2</v>
      </c>
      <c r="K27" s="344">
        <f t="shared" si="5"/>
        <v>3.8920921842168898E-3</v>
      </c>
      <c r="L27" s="345">
        <f t="shared" si="6"/>
        <v>3.5425653997699666</v>
      </c>
      <c r="M27" s="346">
        <f t="shared" si="7"/>
        <v>0.10698659332397122</v>
      </c>
      <c r="N27" s="826"/>
      <c r="O27" s="161"/>
      <c r="P27" s="161"/>
      <c r="Q27" s="161"/>
      <c r="R27" s="161"/>
      <c r="S27" s="162">
        <f t="shared" si="8"/>
        <v>23624</v>
      </c>
      <c r="T27" s="163">
        <f t="shared" si="9"/>
        <v>3023.9997337487534</v>
      </c>
      <c r="U27" s="162">
        <f t="shared" si="10"/>
        <v>1671</v>
      </c>
      <c r="V27" s="164">
        <f t="shared" si="11"/>
        <v>7.611715938596092E-2</v>
      </c>
      <c r="W27" s="163">
        <f t="shared" si="12"/>
        <v>213.89703501075886</v>
      </c>
      <c r="X27" s="162">
        <f t="shared" si="135"/>
        <v>3389</v>
      </c>
      <c r="Y27" s="164">
        <f t="shared" si="13"/>
        <v>0.1674820854954287</v>
      </c>
      <c r="Z27" s="163">
        <f t="shared" si="136"/>
        <v>433.81032414809204</v>
      </c>
      <c r="AA27" s="162">
        <f t="shared" si="14"/>
        <v>279</v>
      </c>
      <c r="AB27" s="163">
        <f t="shared" si="15"/>
        <v>357.13508538600672</v>
      </c>
      <c r="AC27" s="165">
        <f t="shared" si="137"/>
        <v>1.1810023704707077E-2</v>
      </c>
      <c r="AD27" s="162">
        <f t="shared" si="16"/>
        <v>20</v>
      </c>
      <c r="AE27" s="164">
        <f t="shared" si="17"/>
        <v>7.7220077220077218E-2</v>
      </c>
      <c r="AF27" s="163">
        <f t="shared" si="18"/>
        <v>25.601081389677901</v>
      </c>
      <c r="AG27" s="162">
        <f t="shared" si="19"/>
        <v>35</v>
      </c>
      <c r="AH27" s="164">
        <f t="shared" si="20"/>
        <v>0.14344262295081966</v>
      </c>
      <c r="AI27" s="163">
        <f t="shared" si="21"/>
        <v>44.801892431936324</v>
      </c>
      <c r="AJ27" s="830"/>
      <c r="AK27" s="81">
        <v>68498</v>
      </c>
      <c r="AL27" s="39">
        <v>64343</v>
      </c>
      <c r="AM27" s="39">
        <v>69463</v>
      </c>
      <c r="AN27" s="39">
        <v>64570</v>
      </c>
      <c r="AO27" s="39">
        <v>65195</v>
      </c>
      <c r="AP27" s="39">
        <v>62966</v>
      </c>
      <c r="AQ27" s="39">
        <v>53757</v>
      </c>
      <c r="AR27" s="39">
        <v>53189</v>
      </c>
      <c r="AS27" s="39">
        <v>47511</v>
      </c>
      <c r="AT27" s="39">
        <v>48299</v>
      </c>
      <c r="AU27" s="39">
        <v>33907</v>
      </c>
      <c r="AV27" s="39">
        <v>36749</v>
      </c>
      <c r="AW27" s="39">
        <v>26466</v>
      </c>
      <c r="AX27" s="39">
        <v>31263</v>
      </c>
      <c r="AY27" s="39">
        <v>16371</v>
      </c>
      <c r="AZ27" s="39">
        <v>21621</v>
      </c>
      <c r="BA27" s="39">
        <v>5352</v>
      </c>
      <c r="BB27" s="39">
        <v>8975</v>
      </c>
      <c r="BC27" s="39">
        <v>806</v>
      </c>
      <c r="BD27" s="46">
        <v>1916</v>
      </c>
      <c r="BE27" s="258">
        <v>2.0000000000000002E-5</v>
      </c>
      <c r="BF27" s="43">
        <v>2.0000000000000002E-5</v>
      </c>
      <c r="BG27" s="53">
        <v>5.0000000000000002E-5</v>
      </c>
      <c r="BH27" s="53">
        <v>4.0000000000000003E-5</v>
      </c>
      <c r="BI27" s="53">
        <v>1.2518952302791728E-4</v>
      </c>
      <c r="BJ27" s="53">
        <v>1.2406223545552731E-4</v>
      </c>
      <c r="BK27" s="53">
        <v>3.4000000000000002E-4</v>
      </c>
      <c r="BL27" s="53">
        <v>1.8000000000000001E-4</v>
      </c>
      <c r="BM27" s="53">
        <v>8.9999999999999998E-4</v>
      </c>
      <c r="BN27" s="53">
        <v>5.0000000000000001E-4</v>
      </c>
      <c r="BO27" s="53">
        <v>3.8E-3</v>
      </c>
      <c r="BP27" s="53">
        <v>2E-3</v>
      </c>
      <c r="BQ27" s="53">
        <v>1.6199999999999999E-2</v>
      </c>
      <c r="BR27" s="53">
        <v>6.1999999999999998E-3</v>
      </c>
      <c r="BS27" s="53">
        <v>6.1100000000000002E-2</v>
      </c>
      <c r="BT27" s="53">
        <v>2.6800000000000001E-2</v>
      </c>
      <c r="BU27" s="53">
        <v>0.1421</v>
      </c>
      <c r="BV27" s="53">
        <v>5.4699999999999999E-2</v>
      </c>
      <c r="BW27" s="53">
        <v>0.27589999999999998</v>
      </c>
      <c r="BX27" s="773">
        <v>0.1051</v>
      </c>
      <c r="BY27" s="53">
        <f t="shared" si="22"/>
        <v>2.0000000000000002E-5</v>
      </c>
      <c r="BZ27" s="53">
        <f t="shared" si="23"/>
        <v>4.5000000000000003E-5</v>
      </c>
      <c r="CA27" s="53">
        <f t="shared" si="24"/>
        <v>1.246258792417223E-4</v>
      </c>
      <c r="CB27" s="53">
        <f t="shared" si="25"/>
        <v>2.6000000000000003E-4</v>
      </c>
      <c r="CC27" s="53">
        <f t="shared" si="26"/>
        <v>6.9999999999999999E-4</v>
      </c>
      <c r="CD27" s="53">
        <f t="shared" si="27"/>
        <v>2.8999999999999998E-3</v>
      </c>
      <c r="CE27" s="53">
        <f t="shared" si="28"/>
        <v>1.12E-2</v>
      </c>
      <c r="CF27" s="53">
        <f t="shared" si="29"/>
        <v>4.3950000000000003E-2</v>
      </c>
      <c r="CG27" s="53">
        <f t="shared" si="30"/>
        <v>9.8400000000000001E-2</v>
      </c>
      <c r="CH27" s="773">
        <f t="shared" si="138"/>
        <v>0.1905</v>
      </c>
      <c r="CI27" s="64">
        <f>+Fall_Hoy!B27</f>
        <v>0</v>
      </c>
      <c r="CJ27" s="61">
        <f>+Fall_Hoy!C27</f>
        <v>0</v>
      </c>
      <c r="CK27" s="61">
        <f>+Fall_Hoy!D27</f>
        <v>0</v>
      </c>
      <c r="CL27" s="61">
        <f>+Fall_Hoy!E27</f>
        <v>0</v>
      </c>
      <c r="CM27" s="61">
        <f>+Fall_Hoy!F27</f>
        <v>1</v>
      </c>
      <c r="CN27" s="61">
        <f>+Fall_Hoy!G27</f>
        <v>0</v>
      </c>
      <c r="CO27" s="61">
        <f>+Fall_Hoy!H27</f>
        <v>2</v>
      </c>
      <c r="CP27" s="61">
        <f>+Fall_Hoy!I27</f>
        <v>1</v>
      </c>
      <c r="CQ27" s="61">
        <f>+Fall_Hoy!J27</f>
        <v>7</v>
      </c>
      <c r="CR27" s="61">
        <f>+Fall_Hoy!K27</f>
        <v>2</v>
      </c>
      <c r="CS27" s="61">
        <f>+Fall_Hoy!L27</f>
        <v>22</v>
      </c>
      <c r="CT27" s="61">
        <f>+Fall_Hoy!M27</f>
        <v>12</v>
      </c>
      <c r="CU27" s="61">
        <f>+Fall_Hoy!N27</f>
        <v>37</v>
      </c>
      <c r="CV27" s="61">
        <f>+Fall_Hoy!O27</f>
        <v>14</v>
      </c>
      <c r="CW27" s="61">
        <f>+Fall_Hoy!P27</f>
        <v>51</v>
      </c>
      <c r="CX27" s="61">
        <f>+Fall_Hoy!Q27</f>
        <v>40</v>
      </c>
      <c r="CY27" s="61">
        <f>+Fall_Hoy!R27</f>
        <v>33</v>
      </c>
      <c r="CZ27" s="61">
        <f>+Fall_Hoy!S27</f>
        <v>37</v>
      </c>
      <c r="DA27" s="61">
        <f>+Fall_Hoy!T27</f>
        <v>6</v>
      </c>
      <c r="DB27" s="253">
        <f>+Fall_Hoy!U27</f>
        <v>13</v>
      </c>
      <c r="DC27" s="61">
        <f>+Fall_Hoy!W27</f>
        <v>0</v>
      </c>
      <c r="DD27" s="61">
        <f>+Fall_Hoy!X27</f>
        <v>0</v>
      </c>
      <c r="DE27" s="61">
        <f>+Fall_Hoy!Y27</f>
        <v>0</v>
      </c>
      <c r="DF27" s="61">
        <f>+Fall_Hoy!Z27</f>
        <v>0</v>
      </c>
      <c r="DG27" s="61">
        <f>+Fall_Hoy!AA27</f>
        <v>0</v>
      </c>
      <c r="DH27" s="61">
        <f>+Fall_Hoy!AB27</f>
        <v>0</v>
      </c>
      <c r="DI27" s="61">
        <f>+Fall_Hoy!AC27</f>
        <v>0</v>
      </c>
      <c r="DJ27" s="61">
        <f>+Fall_Hoy!AD27</f>
        <v>1</v>
      </c>
      <c r="DK27" s="61">
        <f>+Fall_Hoy!AE27</f>
        <v>0</v>
      </c>
      <c r="DL27" s="270">
        <f>+Fall_Hoy!AF27</f>
        <v>0</v>
      </c>
      <c r="DM27" s="75">
        <f t="shared" si="139"/>
        <v>5.0986330564775584E-2</v>
      </c>
      <c r="DN27" s="76">
        <f t="shared" si="140"/>
        <v>6.9031835411536735E-2</v>
      </c>
      <c r="DO27" s="76">
        <f t="shared" si="141"/>
        <v>8.6297537114938067E-2</v>
      </c>
      <c r="DP27" s="76">
        <f t="shared" si="142"/>
        <v>7.2228017660782143E-2</v>
      </c>
      <c r="DQ27" s="76">
        <f t="shared" si="31"/>
        <v>0.1225230292029893</v>
      </c>
      <c r="DR27" s="76">
        <f t="shared" si="32"/>
        <v>3.4542451481752057E-2</v>
      </c>
      <c r="DS27" s="76">
        <f t="shared" si="33"/>
        <v>0.10942487380576428</v>
      </c>
      <c r="DT27" s="76">
        <f t="shared" si="34"/>
        <v>0.10444933267321355</v>
      </c>
      <c r="DU27" s="76">
        <f t="shared" si="35"/>
        <v>0.16370477947796883</v>
      </c>
      <c r="DV27" s="76">
        <f t="shared" si="36"/>
        <v>8.2817449636638438E-2</v>
      </c>
      <c r="DW27" s="76">
        <f t="shared" si="37"/>
        <v>0.17074567741795282</v>
      </c>
      <c r="DX27" s="76">
        <f t="shared" si="38"/>
        <v>0.16326974883670303</v>
      </c>
      <c r="DY27" s="76">
        <f t="shared" si="39"/>
        <v>8.6297537114938067E-2</v>
      </c>
      <c r="DZ27" s="76">
        <f t="shared" si="40"/>
        <v>7.2228017660782143E-2</v>
      </c>
      <c r="EA27" s="76">
        <f t="shared" si="41"/>
        <v>5.0986330564775584E-2</v>
      </c>
      <c r="EB27" s="76">
        <f t="shared" si="42"/>
        <v>6.9031835411536735E-2</v>
      </c>
      <c r="EC27" s="76">
        <f t="shared" si="43"/>
        <v>4.3391409447651019E-2</v>
      </c>
      <c r="ED27" s="76">
        <f t="shared" si="44"/>
        <v>7.5366776491676557E-2</v>
      </c>
      <c r="EE27" s="76">
        <f t="shared" si="45"/>
        <v>2.6981401719794549E-2</v>
      </c>
      <c r="EF27" s="76">
        <f t="shared" si="46"/>
        <v>6.455726626793451E-2</v>
      </c>
      <c r="EG27" s="85">
        <f>+'Cas_-14'!B26</f>
        <v>20</v>
      </c>
      <c r="EH27" s="62">
        <f>+'Cas_-14'!C26</f>
        <v>18</v>
      </c>
      <c r="EI27" s="62">
        <f>+'Cas_-14'!D26</f>
        <v>459</v>
      </c>
      <c r="EJ27" s="62">
        <f>+'Cas_-14'!E26</f>
        <v>461</v>
      </c>
      <c r="EK27" s="62">
        <f>+'Cas_-14'!F26</f>
        <v>2619</v>
      </c>
      <c r="EL27" s="62">
        <f>+'Cas_-14'!G26</f>
        <v>2175</v>
      </c>
      <c r="EM27" s="62">
        <f>+'Cas_-14'!H26</f>
        <v>2745</v>
      </c>
      <c r="EN27" s="62">
        <f>+'Cas_-14'!I26</f>
        <v>2147</v>
      </c>
      <c r="EO27" s="62">
        <f>+'Cas_-14'!J26</f>
        <v>2183</v>
      </c>
      <c r="EP27" s="62">
        <f>+'Cas_-14'!K26</f>
        <v>1864</v>
      </c>
      <c r="EQ27" s="62">
        <f>+'Cas_-14'!L26</f>
        <v>1375</v>
      </c>
      <c r="ER27" s="62">
        <f>+'Cas_-14'!M26</f>
        <v>1321</v>
      </c>
      <c r="ES27" s="62">
        <f>+'Cas_-14'!N26</f>
        <v>761</v>
      </c>
      <c r="ET27" s="62">
        <f>+'Cas_-14'!O26</f>
        <v>817</v>
      </c>
      <c r="EU27" s="62">
        <f>+'Cas_-14'!P26</f>
        <v>410</v>
      </c>
      <c r="EV27" s="62">
        <f>+'Cas_-14'!Q26</f>
        <v>423</v>
      </c>
      <c r="EW27" s="62">
        <f>+'Cas_-14'!R26</f>
        <v>94</v>
      </c>
      <c r="EX27" s="62">
        <f>+'Cas_-14'!S26</f>
        <v>167</v>
      </c>
      <c r="EY27" s="62">
        <f>+'Cas_-14'!T26</f>
        <v>15</v>
      </c>
      <c r="EZ27" s="86">
        <f>+'Cas_-14'!U26</f>
        <v>36</v>
      </c>
      <c r="FA27" s="201">
        <f t="shared" si="47"/>
        <v>2.9197932786358724E-4</v>
      </c>
      <c r="FB27" s="91">
        <f t="shared" si="48"/>
        <v>2.7975071103305719E-4</v>
      </c>
      <c r="FC27" s="91">
        <f t="shared" si="49"/>
        <v>6.6078343866518867E-3</v>
      </c>
      <c r="FD27" s="91">
        <f t="shared" si="50"/>
        <v>7.1395384853647206E-3</v>
      </c>
      <c r="FE27" s="91">
        <f t="shared" si="51"/>
        <v>4.017179231536161E-2</v>
      </c>
      <c r="FF27" s="91">
        <f t="shared" si="52"/>
        <v>3.4542451481752057E-2</v>
      </c>
      <c r="FG27" s="91">
        <f t="shared" si="53"/>
        <v>5.1063117361459902E-2</v>
      </c>
      <c r="FH27" s="91">
        <f t="shared" si="54"/>
        <v>4.0365489104890108E-2</v>
      </c>
      <c r="FI27" s="91">
        <f t="shared" si="55"/>
        <v>4.59472543200522E-2</v>
      </c>
      <c r="FJ27" s="91">
        <f t="shared" si="56"/>
        <v>3.8592931530673516E-2</v>
      </c>
      <c r="FK27" s="91">
        <f t="shared" si="57"/>
        <v>4.0552098386763796E-2</v>
      </c>
      <c r="FL27" s="91">
        <f t="shared" si="58"/>
        <v>3.5946556368880785E-2</v>
      </c>
      <c r="FM27" s="91">
        <f t="shared" si="59"/>
        <v>2.8753872893523765E-2</v>
      </c>
      <c r="FN27" s="91">
        <f t="shared" si="60"/>
        <v>2.6133128618494705E-2</v>
      </c>
      <c r="FO27" s="91">
        <f t="shared" si="61"/>
        <v>2.5044285627023394E-2</v>
      </c>
      <c r="FP27" s="91">
        <f t="shared" si="62"/>
        <v>1.9564312473983627E-2</v>
      </c>
      <c r="FQ27" s="91">
        <f t="shared" si="63"/>
        <v>1.7563527653213753E-2</v>
      </c>
      <c r="FR27" s="91">
        <f t="shared" si="64"/>
        <v>1.860724233983287E-2</v>
      </c>
      <c r="FS27" s="91">
        <f t="shared" si="65"/>
        <v>1.8610421836228287E-2</v>
      </c>
      <c r="FT27" s="100">
        <f t="shared" si="66"/>
        <v>1.8789144050104383E-2</v>
      </c>
      <c r="FU27" s="119">
        <f t="shared" si="143"/>
        <v>2.0358468723803442</v>
      </c>
      <c r="FV27" s="120">
        <f t="shared" si="144"/>
        <v>3.5284570057513847</v>
      </c>
      <c r="FW27" s="120">
        <f t="shared" si="145"/>
        <v>3.0012491685728659</v>
      </c>
      <c r="FX27" s="120">
        <f t="shared" si="176"/>
        <v>2.7638488569510797</v>
      </c>
      <c r="FY27" s="120">
        <f t="shared" si="146"/>
        <v>3.0499766662424159</v>
      </c>
      <c r="FZ27" s="120">
        <f t="shared" si="146"/>
        <v>1</v>
      </c>
      <c r="GA27" s="120">
        <f t="shared" si="146"/>
        <v>2.1429336762027216</v>
      </c>
      <c r="GB27" s="120">
        <f t="shared" ref="FY27:GJ48" si="240">+DT27/FH27</f>
        <v>2.5875899187496767</v>
      </c>
      <c r="GC27" s="120">
        <f t="shared" si="240"/>
        <v>3.5628849188171219</v>
      </c>
      <c r="GD27" s="120">
        <f t="shared" si="240"/>
        <v>2.1459227467811157</v>
      </c>
      <c r="GE27" s="120">
        <f t="shared" si="240"/>
        <v>4.2105263157894735</v>
      </c>
      <c r="GF27" s="120">
        <f t="shared" si="240"/>
        <v>4.5420136260408777</v>
      </c>
      <c r="GG27" s="120">
        <f t="shared" si="240"/>
        <v>3.0012491685728659</v>
      </c>
      <c r="GH27" s="120">
        <f t="shared" si="240"/>
        <v>2.7638488569510797</v>
      </c>
      <c r="GI27" s="120">
        <f t="shared" si="240"/>
        <v>2.0358468723803442</v>
      </c>
      <c r="GJ27" s="120">
        <f t="shared" si="240"/>
        <v>3.5284570057513847</v>
      </c>
      <c r="GK27" s="120">
        <f t="shared" si="147"/>
        <v>2.4705406740832792</v>
      </c>
      <c r="GL27" s="120">
        <f t="shared" si="148"/>
        <v>4.0504001138490846</v>
      </c>
      <c r="GM27" s="120">
        <f t="shared" si="149"/>
        <v>1.4498006524102938</v>
      </c>
      <c r="GN27" s="121">
        <f t="shared" si="150"/>
        <v>3.4358811713711814</v>
      </c>
      <c r="GO27" s="85">
        <f>+Cas_Hoy!B26</f>
        <v>22</v>
      </c>
      <c r="GP27" s="62">
        <f>+Cas_Hoy!C26</f>
        <v>21</v>
      </c>
      <c r="GQ27" s="62">
        <f>+Cas_Hoy!D26</f>
        <v>577</v>
      </c>
      <c r="GR27" s="62">
        <f>+Cas_Hoy!E26</f>
        <v>577</v>
      </c>
      <c r="GS27" s="62">
        <f>+Cas_Hoy!F26</f>
        <v>3036</v>
      </c>
      <c r="GT27" s="62">
        <f>+Cas_Hoy!G26</f>
        <v>2551</v>
      </c>
      <c r="GU27" s="62">
        <f>+Cas_Hoy!H26</f>
        <v>3170</v>
      </c>
      <c r="GV27" s="62">
        <f>+Cas_Hoy!I26</f>
        <v>2514</v>
      </c>
      <c r="GW27" s="62">
        <f>+Cas_Hoy!J26</f>
        <v>2510</v>
      </c>
      <c r="GX27" s="62">
        <f>+Cas_Hoy!K26</f>
        <v>2173</v>
      </c>
      <c r="GY27" s="62">
        <f>+Cas_Hoy!L26</f>
        <v>1594</v>
      </c>
      <c r="GZ27" s="62">
        <f>+Cas_Hoy!M26</f>
        <v>1555</v>
      </c>
      <c r="HA27" s="62">
        <f>+Cas_Hoy!N26</f>
        <v>909</v>
      </c>
      <c r="HB27" s="62">
        <f>+Cas_Hoy!O26</f>
        <v>962</v>
      </c>
      <c r="HC27" s="62">
        <f>+Cas_Hoy!P26</f>
        <v>461</v>
      </c>
      <c r="HD27" s="62">
        <f>+Cas_Hoy!Q26</f>
        <v>482</v>
      </c>
      <c r="HE27" s="62">
        <f>+Cas_Hoy!R26</f>
        <v>111</v>
      </c>
      <c r="HF27" s="62">
        <f>+Cas_Hoy!S26</f>
        <v>190</v>
      </c>
      <c r="HG27" s="62">
        <f>+Cas_Hoy!T26</f>
        <v>16</v>
      </c>
      <c r="HH27" s="590">
        <f>+Cas_Hoy!U26</f>
        <v>37</v>
      </c>
      <c r="HI27" s="543">
        <f t="shared" si="151"/>
        <v>5.7328532659418403E-2</v>
      </c>
      <c r="HJ27" s="112">
        <f t="shared" si="152"/>
        <v>7.8660389286904747E-2</v>
      </c>
      <c r="HK27" s="112">
        <f t="shared" si="153"/>
        <v>0.10308076378118096</v>
      </c>
      <c r="HL27" s="112">
        <f t="shared" si="154"/>
        <v>8.5046943683809564E-2</v>
      </c>
      <c r="HM27" s="323">
        <f t="shared" si="68"/>
        <v>0.14203127783897498</v>
      </c>
      <c r="HN27" s="323">
        <f t="shared" si="69"/>
        <v>4.051392815170092E-2</v>
      </c>
      <c r="HO27" s="323">
        <f t="shared" si="70"/>
        <v>0.12636679415820504</v>
      </c>
      <c r="HP27" s="323">
        <f t="shared" si="71"/>
        <v>0.12230350365182063</v>
      </c>
      <c r="HQ27" s="323">
        <f t="shared" si="72"/>
        <v>0.18822675056788904</v>
      </c>
      <c r="HR27" s="323">
        <f t="shared" si="73"/>
        <v>9.6546307972325815E-2</v>
      </c>
      <c r="HS27" s="323">
        <f t="shared" si="74"/>
        <v>0.19794080713033949</v>
      </c>
      <c r="HT27" s="323">
        <f t="shared" si="75"/>
        <v>0.19219111237022951</v>
      </c>
      <c r="HU27" s="323">
        <f t="shared" si="76"/>
        <v>0.10308076378118096</v>
      </c>
      <c r="HV27" s="323">
        <f t="shared" si="77"/>
        <v>8.5046943683809564E-2</v>
      </c>
      <c r="HW27" s="323">
        <f t="shared" si="78"/>
        <v>5.7328532659418403E-2</v>
      </c>
      <c r="HX27" s="323">
        <f t="shared" si="79"/>
        <v>7.8660389286904747E-2</v>
      </c>
      <c r="HY27" s="323">
        <f t="shared" si="80"/>
        <v>5.1238792007332584E-2</v>
      </c>
      <c r="HZ27" s="323">
        <f t="shared" si="81"/>
        <v>8.5746631936638007E-2</v>
      </c>
      <c r="IA27" s="323">
        <f t="shared" si="82"/>
        <v>2.878016183444752E-2</v>
      </c>
      <c r="IB27" s="327">
        <f t="shared" si="83"/>
        <v>6.6350523664266026E-2</v>
      </c>
      <c r="IC27" s="331">
        <f>+CyF_Tot!B26</f>
        <v>0</v>
      </c>
      <c r="ID27" s="149">
        <f>+CyF_Tot!C26</f>
        <v>20235</v>
      </c>
      <c r="IE27" s="149">
        <f>+CyF_Tot!D26</f>
        <v>21953</v>
      </c>
      <c r="IF27" s="149">
        <f>+CyF_Tot!E26</f>
        <v>23624</v>
      </c>
      <c r="IG27" s="149">
        <f>+CyF_Tot!F26</f>
        <v>0</v>
      </c>
      <c r="IH27" s="149">
        <f>+CyF_Tot!G26</f>
        <v>244</v>
      </c>
      <c r="II27" s="149">
        <f>+CyF_Tot!H26</f>
        <v>259</v>
      </c>
      <c r="IJ27" s="149">
        <f>+CyF_Tot!I26</f>
        <v>279</v>
      </c>
      <c r="IK27" s="204">
        <f t="shared" si="84"/>
        <v>8.7681143651507837E-2</v>
      </c>
      <c r="IL27" s="198">
        <f t="shared" si="85"/>
        <v>8.2362518992802253E-2</v>
      </c>
      <c r="IM27" s="198">
        <f t="shared" si="86"/>
        <v>8.8916395828559799E-2</v>
      </c>
      <c r="IN27" s="198">
        <f t="shared" si="87"/>
        <v>8.2653091266575093E-2</v>
      </c>
      <c r="IO27" s="198">
        <f t="shared" si="88"/>
        <v>8.3453125060002534E-2</v>
      </c>
      <c r="IP27" s="198">
        <f t="shared" si="89"/>
        <v>8.0599884539122937E-2</v>
      </c>
      <c r="IQ27" s="198">
        <f t="shared" si="90"/>
        <v>6.8811866613245745E-2</v>
      </c>
      <c r="IR27" s="198">
        <f t="shared" si="91"/>
        <v>6.8084795901778891E-2</v>
      </c>
      <c r="IS27" s="198">
        <f t="shared" si="92"/>
        <v>6.0816648895249334E-2</v>
      </c>
      <c r="IT27" s="198">
        <f t="shared" si="93"/>
        <v>6.1825331502002645E-2</v>
      </c>
      <c r="IU27" s="198">
        <f t="shared" si="94"/>
        <v>4.3402793333990428E-2</v>
      </c>
      <c r="IV27" s="198">
        <f t="shared" si="95"/>
        <v>4.7040706999463659E-2</v>
      </c>
      <c r="IW27" s="198">
        <f t="shared" si="96"/>
        <v>3.3877911002960767E-2</v>
      </c>
      <c r="IX27" s="198">
        <f t="shared" si="97"/>
        <v>4.0018330374275012E-2</v>
      </c>
      <c r="IY27" s="198">
        <f t="shared" si="98"/>
        <v>2.0955765171520844E-2</v>
      </c>
      <c r="IZ27" s="198">
        <f t="shared" si="99"/>
        <v>2.7676049036311295E-2</v>
      </c>
      <c r="JA27" s="198">
        <f t="shared" si="100"/>
        <v>6.8508493798778063E-3</v>
      </c>
      <c r="JB27" s="198">
        <f t="shared" si="101"/>
        <v>1.1488485273617958E-2</v>
      </c>
      <c r="JC27" s="198">
        <f t="shared" si="102"/>
        <v>1.0317235800040194E-3</v>
      </c>
      <c r="JD27" s="99">
        <f t="shared" si="103"/>
        <v>2.4525835971311426E-3</v>
      </c>
      <c r="JE27" s="543"/>
      <c r="JF27" s="112"/>
      <c r="JG27" s="112"/>
      <c r="JH27" s="112"/>
      <c r="JI27" s="112"/>
      <c r="JJ27" s="112"/>
      <c r="JK27" s="112"/>
      <c r="JL27" s="112"/>
      <c r="JM27" s="112"/>
      <c r="JN27" s="112"/>
      <c r="JO27" s="112"/>
      <c r="JP27" s="112"/>
      <c r="JQ27" s="112"/>
      <c r="JR27" s="112"/>
      <c r="JS27" s="112"/>
      <c r="JT27" s="112"/>
      <c r="JU27" s="112"/>
      <c r="JV27" s="112"/>
      <c r="JW27" s="112"/>
      <c r="JX27" s="416"/>
      <c r="JZ27" s="701">
        <f t="shared" si="177"/>
        <v>0</v>
      </c>
      <c r="KA27" s="291">
        <f t="shared" si="155"/>
        <v>0</v>
      </c>
      <c r="KB27" s="291">
        <f t="shared" si="156"/>
        <v>0</v>
      </c>
      <c r="KC27" s="291">
        <f t="shared" si="157"/>
        <v>0</v>
      </c>
      <c r="KD27" s="291">
        <f t="shared" si="158"/>
        <v>54.880450954827822</v>
      </c>
      <c r="KE27" s="291">
        <f t="shared" si="159"/>
        <v>0</v>
      </c>
      <c r="KF27" s="291">
        <f t="shared" si="160"/>
        <v>119.88652640586341</v>
      </c>
      <c r="KG27" s="291">
        <f t="shared" si="161"/>
        <v>61.296377070446894</v>
      </c>
      <c r="KH27" s="291">
        <f t="shared" si="162"/>
        <v>415.79979373197784</v>
      </c>
      <c r="KI27" s="291">
        <f t="shared" si="163"/>
        <v>120.97451292987434</v>
      </c>
      <c r="KJ27" s="291">
        <f t="shared" si="164"/>
        <v>1371.2876987052823</v>
      </c>
      <c r="KK27" s="291">
        <f t="shared" si="165"/>
        <v>740.73231924678214</v>
      </c>
      <c r="KL27" s="291">
        <f t="shared" si="166"/>
        <v>2311.5269780095218</v>
      </c>
      <c r="KM27" s="291">
        <f t="shared" si="167"/>
        <v>854.02955570482675</v>
      </c>
      <c r="KN27" s="291">
        <f t="shared" si="168"/>
        <v>3083.9968847352025</v>
      </c>
      <c r="KO27" s="291">
        <f t="shared" si="169"/>
        <v>2466.9164238471858</v>
      </c>
      <c r="KP27" s="291">
        <f t="shared" si="170"/>
        <v>2198.5078475336322</v>
      </c>
      <c r="KQ27" s="291">
        <f t="shared" si="171"/>
        <v>2707.3611142061281</v>
      </c>
      <c r="KR27" s="291">
        <f t="shared" si="172"/>
        <v>449.36724565756822</v>
      </c>
      <c r="KS27" s="702">
        <f t="shared" si="173"/>
        <v>1172.5104384133613</v>
      </c>
      <c r="KT27" s="705">
        <f>(SUM(JZ27:KS27)/SUM(JZ$4:KS26))*100000</f>
        <v>38.911697625179521</v>
      </c>
      <c r="KU27" s="616">
        <f t="shared" si="106"/>
        <v>0</v>
      </c>
      <c r="KV27" s="291">
        <f t="shared" si="107"/>
        <v>0</v>
      </c>
      <c r="KW27" s="291">
        <f t="shared" si="108"/>
        <v>0</v>
      </c>
      <c r="KX27" s="291">
        <f t="shared" si="109"/>
        <v>0</v>
      </c>
      <c r="KY27" s="291">
        <f t="shared" si="110"/>
        <v>15.338599585857811</v>
      </c>
      <c r="KZ27" s="291">
        <f t="shared" si="111"/>
        <v>0</v>
      </c>
      <c r="LA27" s="291">
        <f t="shared" si="112"/>
        <v>37.204457093959853</v>
      </c>
      <c r="LB27" s="291">
        <f t="shared" si="113"/>
        <v>18.800879881178439</v>
      </c>
      <c r="LC27" s="291">
        <f t="shared" si="114"/>
        <v>147.33430153017196</v>
      </c>
      <c r="LD27" s="291">
        <f t="shared" si="115"/>
        <v>41.408724818319222</v>
      </c>
      <c r="LE27" s="291">
        <f t="shared" si="116"/>
        <v>648.83357418822072</v>
      </c>
      <c r="LF27" s="291">
        <f t="shared" si="117"/>
        <v>326.53949767340606</v>
      </c>
      <c r="LG27" s="291">
        <f t="shared" si="118"/>
        <v>1398.0201012619966</v>
      </c>
      <c r="LH27" s="291">
        <f t="shared" si="119"/>
        <v>447.8137094968493</v>
      </c>
      <c r="LI27" s="291">
        <f t="shared" si="120"/>
        <v>3115.264797507788</v>
      </c>
      <c r="LJ27" s="291">
        <f t="shared" si="121"/>
        <v>1850.0531890291845</v>
      </c>
      <c r="LK27" s="291">
        <f t="shared" si="122"/>
        <v>6165.9192825112104</v>
      </c>
      <c r="LL27" s="291">
        <f t="shared" si="123"/>
        <v>4122.5626740947073</v>
      </c>
      <c r="LM27" s="291">
        <f t="shared" si="124"/>
        <v>7444.1687344913153</v>
      </c>
      <c r="LN27" s="617">
        <f t="shared" si="125"/>
        <v>6784.9686847599169</v>
      </c>
      <c r="LO27" s="614">
        <f t="shared" si="126"/>
        <v>4.9223257004469474</v>
      </c>
      <c r="LP27" s="291">
        <f t="shared" si="127"/>
        <v>0</v>
      </c>
      <c r="LQ27" s="291">
        <f t="shared" si="128"/>
        <v>229.3323469576475</v>
      </c>
      <c r="LR27" s="291">
        <f t="shared" si="129"/>
        <v>108.50929924694546</v>
      </c>
      <c r="LS27" s="291">
        <f t="shared" si="130"/>
        <v>2592.1012348198797</v>
      </c>
      <c r="LT27" s="617">
        <f t="shared" si="131"/>
        <v>1630.7330458643669</v>
      </c>
      <c r="LU27" s="614">
        <f t="shared" si="132"/>
        <v>2.5314212664700597</v>
      </c>
      <c r="LV27" s="291">
        <f t="shared" si="133"/>
        <v>168.24426140769242</v>
      </c>
      <c r="LW27" s="617">
        <f t="shared" si="134"/>
        <v>2048.417132216015</v>
      </c>
      <c r="LY27" s="734"/>
      <c r="LZ27" s="738"/>
      <c r="MA27" s="721"/>
      <c r="MB27" s="743"/>
      <c r="MC27" s="472"/>
    </row>
    <row r="28" spans="1:341" ht="14.4">
      <c r="A28" s="501" t="s">
        <v>40</v>
      </c>
      <c r="B28" s="532">
        <v>508328</v>
      </c>
      <c r="C28" s="522">
        <f t="shared" si="238"/>
        <v>37474</v>
      </c>
      <c r="D28" s="505">
        <f t="shared" si="239"/>
        <v>483</v>
      </c>
      <c r="E28" s="492">
        <f t="shared" si="0"/>
        <v>5.7279657907137989E-3</v>
      </c>
      <c r="F28" s="206">
        <f t="shared" si="1"/>
        <v>6.4965927511370605E-2</v>
      </c>
      <c r="G28" s="26">
        <f t="shared" si="178"/>
        <v>2.5533893320203367</v>
      </c>
      <c r="H28" s="25">
        <f t="shared" si="2"/>
        <v>0.16588330625234021</v>
      </c>
      <c r="I28" s="32">
        <f t="shared" si="3"/>
        <v>0.18823616213966199</v>
      </c>
      <c r="J28" s="343">
        <f t="shared" si="4"/>
        <v>0.28455987733834165</v>
      </c>
      <c r="K28" s="344">
        <f t="shared" si="5"/>
        <v>3.3391000598940674E-3</v>
      </c>
      <c r="L28" s="345">
        <f t="shared" si="6"/>
        <v>4.3801403018303215</v>
      </c>
      <c r="M28" s="346">
        <f t="shared" si="7"/>
        <v>0.32290445867784084</v>
      </c>
      <c r="N28" s="826"/>
      <c r="O28" s="161"/>
      <c r="P28" s="161"/>
      <c r="Q28" s="161"/>
      <c r="R28" s="161"/>
      <c r="S28" s="162">
        <f t="shared" si="8"/>
        <v>37474</v>
      </c>
      <c r="T28" s="163">
        <f t="shared" si="9"/>
        <v>7372.0117719267873</v>
      </c>
      <c r="U28" s="162">
        <f t="shared" si="10"/>
        <v>1494</v>
      </c>
      <c r="V28" s="164">
        <f t="shared" si="11"/>
        <v>4.1523068371317397E-2</v>
      </c>
      <c r="W28" s="163">
        <f t="shared" si="12"/>
        <v>293.90472293479803</v>
      </c>
      <c r="X28" s="162">
        <f t="shared" si="135"/>
        <v>4450</v>
      </c>
      <c r="Y28" s="164">
        <f t="shared" si="13"/>
        <v>0.13475048449612403</v>
      </c>
      <c r="Z28" s="163">
        <f t="shared" si="136"/>
        <v>875.41902078972635</v>
      </c>
      <c r="AA28" s="162">
        <f t="shared" si="14"/>
        <v>483</v>
      </c>
      <c r="AB28" s="163">
        <f t="shared" si="15"/>
        <v>950.17390346390516</v>
      </c>
      <c r="AC28" s="165">
        <f t="shared" si="137"/>
        <v>1.2888936329188238E-2</v>
      </c>
      <c r="AD28" s="162">
        <f t="shared" si="16"/>
        <v>13</v>
      </c>
      <c r="AE28" s="164">
        <f t="shared" si="17"/>
        <v>2.7659574468085105E-2</v>
      </c>
      <c r="AF28" s="163">
        <f t="shared" si="18"/>
        <v>25.57403880958751</v>
      </c>
      <c r="AG28" s="162">
        <f t="shared" si="19"/>
        <v>28</v>
      </c>
      <c r="AH28" s="164">
        <f t="shared" si="20"/>
        <v>6.1538461538461542E-2</v>
      </c>
      <c r="AI28" s="163">
        <f t="shared" si="21"/>
        <v>55.082545128342332</v>
      </c>
      <c r="AJ28" s="830"/>
      <c r="AK28" s="81">
        <v>42019</v>
      </c>
      <c r="AL28" s="39">
        <v>39699</v>
      </c>
      <c r="AM28" s="39">
        <v>41863</v>
      </c>
      <c r="AN28" s="39">
        <v>40415</v>
      </c>
      <c r="AO28" s="39">
        <v>42200</v>
      </c>
      <c r="AP28" s="39">
        <v>41240</v>
      </c>
      <c r="AQ28" s="39">
        <v>35090</v>
      </c>
      <c r="AR28" s="39">
        <v>35482</v>
      </c>
      <c r="AS28" s="39">
        <v>32227</v>
      </c>
      <c r="AT28" s="39">
        <v>32453</v>
      </c>
      <c r="AU28" s="39">
        <v>24417</v>
      </c>
      <c r="AV28" s="39">
        <v>24668</v>
      </c>
      <c r="AW28" s="39">
        <v>18767</v>
      </c>
      <c r="AX28" s="39">
        <v>20526</v>
      </c>
      <c r="AY28" s="39">
        <v>11287</v>
      </c>
      <c r="AZ28" s="39">
        <v>13846</v>
      </c>
      <c r="BA28" s="39">
        <v>3723</v>
      </c>
      <c r="BB28" s="39">
        <v>6206</v>
      </c>
      <c r="BC28" s="39">
        <v>577</v>
      </c>
      <c r="BD28" s="46">
        <v>1623</v>
      </c>
      <c r="BE28" s="258">
        <v>2.0000000000000002E-5</v>
      </c>
      <c r="BF28" s="43">
        <v>2.0000000000000002E-5</v>
      </c>
      <c r="BG28" s="53">
        <v>5.0000000000000002E-5</v>
      </c>
      <c r="BH28" s="53">
        <v>4.0000000000000003E-5</v>
      </c>
      <c r="BI28" s="53">
        <v>1.2518952302791728E-4</v>
      </c>
      <c r="BJ28" s="53">
        <v>1.2406223545552731E-4</v>
      </c>
      <c r="BK28" s="53">
        <v>3.4000000000000002E-4</v>
      </c>
      <c r="BL28" s="53">
        <v>1.8000000000000001E-4</v>
      </c>
      <c r="BM28" s="53">
        <v>8.9999999999999998E-4</v>
      </c>
      <c r="BN28" s="53">
        <v>5.0000000000000001E-4</v>
      </c>
      <c r="BO28" s="53">
        <v>3.8E-3</v>
      </c>
      <c r="BP28" s="53">
        <v>2E-3</v>
      </c>
      <c r="BQ28" s="53">
        <v>1.6199999999999999E-2</v>
      </c>
      <c r="BR28" s="53">
        <v>6.1999999999999998E-3</v>
      </c>
      <c r="BS28" s="53">
        <v>6.1100000000000002E-2</v>
      </c>
      <c r="BT28" s="53">
        <v>2.6800000000000001E-2</v>
      </c>
      <c r="BU28" s="53">
        <v>0.1421</v>
      </c>
      <c r="BV28" s="53">
        <v>5.4699999999999999E-2</v>
      </c>
      <c r="BW28" s="53">
        <v>0.27589999999999998</v>
      </c>
      <c r="BX28" s="773">
        <v>0.1051</v>
      </c>
      <c r="BY28" s="53">
        <f t="shared" si="22"/>
        <v>2.0000000000000002E-5</v>
      </c>
      <c r="BZ28" s="53">
        <f t="shared" si="23"/>
        <v>4.5000000000000003E-5</v>
      </c>
      <c r="CA28" s="53">
        <f t="shared" si="24"/>
        <v>1.246258792417223E-4</v>
      </c>
      <c r="CB28" s="53">
        <f t="shared" si="25"/>
        <v>2.6000000000000003E-4</v>
      </c>
      <c r="CC28" s="53">
        <f t="shared" si="26"/>
        <v>6.9999999999999999E-4</v>
      </c>
      <c r="CD28" s="53">
        <f t="shared" si="27"/>
        <v>2.8999999999999998E-3</v>
      </c>
      <c r="CE28" s="53">
        <f t="shared" si="28"/>
        <v>1.12E-2</v>
      </c>
      <c r="CF28" s="53">
        <f t="shared" si="29"/>
        <v>4.3950000000000003E-2</v>
      </c>
      <c r="CG28" s="53">
        <f t="shared" si="30"/>
        <v>9.8400000000000001E-2</v>
      </c>
      <c r="CH28" s="773">
        <f t="shared" si="138"/>
        <v>0.1905</v>
      </c>
      <c r="CI28" s="64">
        <f>+Fall_Hoy!B28</f>
        <v>0</v>
      </c>
      <c r="CJ28" s="61">
        <f>+Fall_Hoy!C28</f>
        <v>0</v>
      </c>
      <c r="CK28" s="61">
        <f>+Fall_Hoy!D28</f>
        <v>0</v>
      </c>
      <c r="CL28" s="61">
        <f>+Fall_Hoy!E28</f>
        <v>0</v>
      </c>
      <c r="CM28" s="61">
        <f>+Fall_Hoy!F28</f>
        <v>4</v>
      </c>
      <c r="CN28" s="61">
        <f>+Fall_Hoy!G28</f>
        <v>0</v>
      </c>
      <c r="CO28" s="61">
        <f>+Fall_Hoy!H28</f>
        <v>4</v>
      </c>
      <c r="CP28" s="61">
        <f>+Fall_Hoy!I28</f>
        <v>0</v>
      </c>
      <c r="CQ28" s="61">
        <f>+Fall_Hoy!J28</f>
        <v>11</v>
      </c>
      <c r="CR28" s="61">
        <f>+Fall_Hoy!K28</f>
        <v>7</v>
      </c>
      <c r="CS28" s="61">
        <f>+Fall_Hoy!L28</f>
        <v>40</v>
      </c>
      <c r="CT28" s="61">
        <f>+Fall_Hoy!M28</f>
        <v>16</v>
      </c>
      <c r="CU28" s="61">
        <f>+Fall_Hoy!N28</f>
        <v>92</v>
      </c>
      <c r="CV28" s="61">
        <f>+Fall_Hoy!O28</f>
        <v>35</v>
      </c>
      <c r="CW28" s="61">
        <f>+Fall_Hoy!P28</f>
        <v>90</v>
      </c>
      <c r="CX28" s="61">
        <f>+Fall_Hoy!Q28</f>
        <v>53</v>
      </c>
      <c r="CY28" s="61">
        <f>+Fall_Hoy!R28</f>
        <v>47</v>
      </c>
      <c r="CZ28" s="61">
        <f>+Fall_Hoy!S28</f>
        <v>51</v>
      </c>
      <c r="DA28" s="61">
        <f>+Fall_Hoy!T28</f>
        <v>12</v>
      </c>
      <c r="DB28" s="253">
        <f>+Fall_Hoy!U28</f>
        <v>12</v>
      </c>
      <c r="DC28" s="61">
        <f>+Fall_Hoy!W28</f>
        <v>0</v>
      </c>
      <c r="DD28" s="61">
        <f>+Fall_Hoy!X28</f>
        <v>0</v>
      </c>
      <c r="DE28" s="61">
        <f>+Fall_Hoy!Y28</f>
        <v>0</v>
      </c>
      <c r="DF28" s="61">
        <f>+Fall_Hoy!Z28</f>
        <v>0</v>
      </c>
      <c r="DG28" s="61">
        <f>+Fall_Hoy!AA28</f>
        <v>0</v>
      </c>
      <c r="DH28" s="61">
        <f>+Fall_Hoy!AB28</f>
        <v>1</v>
      </c>
      <c r="DI28" s="61">
        <f>+Fall_Hoy!AC28</f>
        <v>0</v>
      </c>
      <c r="DJ28" s="61">
        <f>+Fall_Hoy!AD28</f>
        <v>1</v>
      </c>
      <c r="DK28" s="61">
        <f>+Fall_Hoy!AE28</f>
        <v>3</v>
      </c>
      <c r="DL28" s="270">
        <f>+Fall_Hoy!AF28</f>
        <v>4</v>
      </c>
      <c r="DM28" s="75">
        <f t="shared" si="139"/>
        <v>0.13050368477153951</v>
      </c>
      <c r="DN28" s="76">
        <f t="shared" si="140"/>
        <v>0.14282911601173676</v>
      </c>
      <c r="DO28" s="76">
        <f t="shared" si="141"/>
        <v>0.30260629539505579</v>
      </c>
      <c r="DP28" s="76">
        <f t="shared" si="142"/>
        <v>0.27502490939893698</v>
      </c>
      <c r="DQ28" s="76">
        <f t="shared" si="31"/>
        <v>0.7</v>
      </c>
      <c r="DR28" s="76">
        <f t="shared" si="32"/>
        <v>9.0155189136760433E-2</v>
      </c>
      <c r="DS28" s="76">
        <f t="shared" si="33"/>
        <v>0.33527232494593734</v>
      </c>
      <c r="DT28" s="76">
        <f t="shared" si="34"/>
        <v>0.10557465757285384</v>
      </c>
      <c r="DU28" s="76">
        <f t="shared" si="35"/>
        <v>0.37925411059739417</v>
      </c>
      <c r="DV28" s="76">
        <f t="shared" si="36"/>
        <v>0.43139309154777672</v>
      </c>
      <c r="DW28" s="76">
        <f t="shared" si="37"/>
        <v>0.43110602406002724</v>
      </c>
      <c r="DX28" s="76">
        <f t="shared" si="38"/>
        <v>0.32430679422733905</v>
      </c>
      <c r="DY28" s="76">
        <f t="shared" si="39"/>
        <v>0.30260629539505579</v>
      </c>
      <c r="DZ28" s="76">
        <f t="shared" si="40"/>
        <v>0.27502490939893698</v>
      </c>
      <c r="EA28" s="76">
        <f t="shared" si="41"/>
        <v>0.13050368477153951</v>
      </c>
      <c r="EB28" s="76">
        <f t="shared" si="42"/>
        <v>0.14282911601173676</v>
      </c>
      <c r="EC28" s="76">
        <f t="shared" si="43"/>
        <v>8.8840448791703733E-2</v>
      </c>
      <c r="ED28" s="76">
        <f t="shared" si="44"/>
        <v>0.15023498519154374</v>
      </c>
      <c r="EE28" s="76">
        <f t="shared" si="45"/>
        <v>7.53795833142267E-2</v>
      </c>
      <c r="EF28" s="76">
        <f t="shared" si="46"/>
        <v>7.0349337221306707E-2</v>
      </c>
      <c r="EG28" s="85">
        <f>+'Cas_-14'!B27</f>
        <v>206</v>
      </c>
      <c r="EH28" s="62">
        <f>+'Cas_-14'!C27</f>
        <v>185</v>
      </c>
      <c r="EI28" s="62">
        <f>+'Cas_-14'!D27</f>
        <v>1383</v>
      </c>
      <c r="EJ28" s="62">
        <f>+'Cas_-14'!E27</f>
        <v>1665</v>
      </c>
      <c r="EK28" s="62">
        <f>+'Cas_-14'!F27</f>
        <v>3535</v>
      </c>
      <c r="EL28" s="62">
        <f>+'Cas_-14'!G27</f>
        <v>3718</v>
      </c>
      <c r="EM28" s="62">
        <f>+'Cas_-14'!H27</f>
        <v>3713</v>
      </c>
      <c r="EN28" s="62">
        <f>+'Cas_-14'!I27</f>
        <v>3746</v>
      </c>
      <c r="EO28" s="62">
        <f>+'Cas_-14'!J27</f>
        <v>3096</v>
      </c>
      <c r="EP28" s="62">
        <f>+'Cas_-14'!K27</f>
        <v>3304</v>
      </c>
      <c r="EQ28" s="62">
        <f>+'Cas_-14'!L27</f>
        <v>2164</v>
      </c>
      <c r="ER28" s="62">
        <f>+'Cas_-14'!M27</f>
        <v>2148</v>
      </c>
      <c r="ES28" s="62">
        <f>+'Cas_-14'!N27</f>
        <v>1244</v>
      </c>
      <c r="ET28" s="62">
        <f>+'Cas_-14'!O27</f>
        <v>1225</v>
      </c>
      <c r="EU28" s="62">
        <f>+'Cas_-14'!P27</f>
        <v>575</v>
      </c>
      <c r="EV28" s="62">
        <f>+'Cas_-14'!Q27</f>
        <v>545</v>
      </c>
      <c r="EW28" s="62">
        <f>+'Cas_-14'!R27</f>
        <v>163</v>
      </c>
      <c r="EX28" s="62">
        <f>+'Cas_-14'!S27</f>
        <v>222</v>
      </c>
      <c r="EY28" s="62">
        <f>+'Cas_-14'!T27</f>
        <v>30</v>
      </c>
      <c r="EZ28" s="86">
        <f>+'Cas_-14'!U27</f>
        <v>45</v>
      </c>
      <c r="FA28" s="201">
        <f t="shared" si="47"/>
        <v>4.9025440871986485E-3</v>
      </c>
      <c r="FB28" s="90">
        <f t="shared" si="48"/>
        <v>4.6600670042066554E-3</v>
      </c>
      <c r="FC28" s="90">
        <f t="shared" si="49"/>
        <v>3.3036332799847121E-2</v>
      </c>
      <c r="FD28" s="90">
        <f t="shared" si="50"/>
        <v>4.1197575157738461E-2</v>
      </c>
      <c r="FE28" s="90">
        <f t="shared" si="51"/>
        <v>8.3767772511848346E-2</v>
      </c>
      <c r="FF28" s="90">
        <f t="shared" si="52"/>
        <v>9.0155189136760433E-2</v>
      </c>
      <c r="FG28" s="90">
        <f t="shared" si="53"/>
        <v>0.10581362211456255</v>
      </c>
      <c r="FH28" s="90">
        <f t="shared" si="54"/>
        <v>0.10557465757285384</v>
      </c>
      <c r="FI28" s="90">
        <f t="shared" si="55"/>
        <v>9.6068513978961739E-2</v>
      </c>
      <c r="FJ28" s="90">
        <f t="shared" si="56"/>
        <v>0.10180876960527532</v>
      </c>
      <c r="FK28" s="90">
        <f t="shared" si="57"/>
        <v>8.8626776426260392E-2</v>
      </c>
      <c r="FL28" s="90">
        <f t="shared" si="58"/>
        <v>8.7076374250040542E-2</v>
      </c>
      <c r="FM28" s="90">
        <f t="shared" si="59"/>
        <v>6.6286566846059575E-2</v>
      </c>
      <c r="FN28" s="90">
        <f t="shared" si="60"/>
        <v>5.968040533956933E-2</v>
      </c>
      <c r="FO28" s="90">
        <f t="shared" si="61"/>
        <v>5.0943563391512361E-2</v>
      </c>
      <c r="FP28" s="90">
        <f t="shared" si="62"/>
        <v>3.9361548461649576E-2</v>
      </c>
      <c r="FQ28" s="90">
        <f t="shared" si="63"/>
        <v>4.3781896320171904E-2</v>
      </c>
      <c r="FR28" s="90">
        <f t="shared" si="64"/>
        <v>3.5771833709313569E-2</v>
      </c>
      <c r="FS28" s="90">
        <f t="shared" si="65"/>
        <v>5.1993067590987867E-2</v>
      </c>
      <c r="FT28" s="99">
        <f t="shared" si="66"/>
        <v>2.7726432532347505E-2</v>
      </c>
      <c r="FU28" s="119">
        <f t="shared" si="143"/>
        <v>2.561730591332811</v>
      </c>
      <c r="FV28" s="120">
        <f t="shared" si="144"/>
        <v>3.6286457620156094</v>
      </c>
      <c r="FW28" s="120">
        <f t="shared" si="145"/>
        <v>4.5651224643721964</v>
      </c>
      <c r="FX28" s="120">
        <f t="shared" si="176"/>
        <v>4.6082949308755756</v>
      </c>
      <c r="FY28" s="120">
        <f t="shared" si="240"/>
        <v>8.356435643564355</v>
      </c>
      <c r="FZ28" s="120">
        <f t="shared" si="240"/>
        <v>1</v>
      </c>
      <c r="GA28" s="120">
        <f t="shared" si="240"/>
        <v>3.1685176090366123</v>
      </c>
      <c r="GB28" s="120">
        <f t="shared" si="240"/>
        <v>1</v>
      </c>
      <c r="GC28" s="120">
        <f t="shared" si="240"/>
        <v>3.9477461958082114</v>
      </c>
      <c r="GD28" s="120">
        <f t="shared" si="240"/>
        <v>4.2372881355932197</v>
      </c>
      <c r="GE28" s="120">
        <f t="shared" si="240"/>
        <v>4.864286409183773</v>
      </c>
      <c r="GF28" s="120">
        <f t="shared" si="240"/>
        <v>3.7243947858472994</v>
      </c>
      <c r="GG28" s="120">
        <f t="shared" si="240"/>
        <v>4.5651224643721964</v>
      </c>
      <c r="GH28" s="120">
        <f t="shared" si="240"/>
        <v>4.6082949308755756</v>
      </c>
      <c r="GI28" s="120">
        <f t="shared" si="240"/>
        <v>2.561730591332811</v>
      </c>
      <c r="GJ28" s="120">
        <f t="shared" si="240"/>
        <v>3.6286457620156094</v>
      </c>
      <c r="GK28" s="120">
        <f t="shared" si="147"/>
        <v>2.0291594530767667</v>
      </c>
      <c r="GL28" s="120">
        <f t="shared" si="148"/>
        <v>4.1998122436879299</v>
      </c>
      <c r="GM28" s="120">
        <f t="shared" si="149"/>
        <v>1.4498006524102935</v>
      </c>
      <c r="GN28" s="121">
        <f t="shared" si="150"/>
        <v>2.5372660957817952</v>
      </c>
      <c r="GO28" s="85">
        <f>+Cas_Hoy!B27</f>
        <v>251</v>
      </c>
      <c r="GP28" s="62">
        <f>+Cas_Hoy!C27</f>
        <v>223</v>
      </c>
      <c r="GQ28" s="62">
        <f>+Cas_Hoy!D27</f>
        <v>1711</v>
      </c>
      <c r="GR28" s="62">
        <f>+Cas_Hoy!E27</f>
        <v>1996</v>
      </c>
      <c r="GS28" s="62">
        <f>+Cas_Hoy!F27</f>
        <v>3953</v>
      </c>
      <c r="GT28" s="62">
        <f>+Cas_Hoy!G27</f>
        <v>4204</v>
      </c>
      <c r="GU28" s="62">
        <f>+Cas_Hoy!H27</f>
        <v>4133</v>
      </c>
      <c r="GV28" s="62">
        <f>+Cas_Hoy!I27</f>
        <v>4173</v>
      </c>
      <c r="GW28" s="62">
        <f>+Cas_Hoy!J27</f>
        <v>3489</v>
      </c>
      <c r="GX28" s="62">
        <f>+Cas_Hoy!K27</f>
        <v>3674</v>
      </c>
      <c r="GY28" s="62">
        <f>+Cas_Hoy!L27</f>
        <v>2460</v>
      </c>
      <c r="GZ28" s="62">
        <f>+Cas_Hoy!M27</f>
        <v>2422</v>
      </c>
      <c r="HA28" s="62">
        <f>+Cas_Hoy!N27</f>
        <v>1421</v>
      </c>
      <c r="HB28" s="62">
        <f>+Cas_Hoy!O27</f>
        <v>1412</v>
      </c>
      <c r="HC28" s="62">
        <f>+Cas_Hoy!P27</f>
        <v>660</v>
      </c>
      <c r="HD28" s="62">
        <f>+Cas_Hoy!Q27</f>
        <v>641</v>
      </c>
      <c r="HE28" s="62">
        <f>+Cas_Hoy!R27</f>
        <v>183</v>
      </c>
      <c r="HF28" s="62">
        <f>+Cas_Hoy!S27</f>
        <v>263</v>
      </c>
      <c r="HG28" s="62">
        <f>+Cas_Hoy!T27</f>
        <v>34</v>
      </c>
      <c r="HH28" s="590">
        <f>+Cas_Hoy!U27</f>
        <v>59</v>
      </c>
      <c r="HI28" s="543">
        <f t="shared" si="151"/>
        <v>0.1497955338247236</v>
      </c>
      <c r="HJ28" s="112">
        <f t="shared" si="152"/>
        <v>0.16798800617160231</v>
      </c>
      <c r="HK28" s="112">
        <f t="shared" si="153"/>
        <v>0.34566201427361276</v>
      </c>
      <c r="HL28" s="112">
        <f t="shared" si="154"/>
        <v>0.31700830373167266</v>
      </c>
      <c r="HM28" s="323">
        <f t="shared" si="68"/>
        <v>0.7</v>
      </c>
      <c r="HN28" s="323">
        <f t="shared" si="69"/>
        <v>0.10193986420950533</v>
      </c>
      <c r="HO28" s="323">
        <f t="shared" si="70"/>
        <v>0.37319701562121171</v>
      </c>
      <c r="HP28" s="323">
        <f t="shared" si="71"/>
        <v>0.11760892847077391</v>
      </c>
      <c r="HQ28" s="323">
        <f t="shared" si="72"/>
        <v>0.42739586300849752</v>
      </c>
      <c r="HR28" s="323">
        <f t="shared" si="73"/>
        <v>0.47970285058914397</v>
      </c>
      <c r="HS28" s="323">
        <f t="shared" si="74"/>
        <v>0.49007431570594595</v>
      </c>
      <c r="HT28" s="323">
        <f t="shared" si="75"/>
        <v>0.36567553799749308</v>
      </c>
      <c r="HU28" s="323">
        <f t="shared" si="76"/>
        <v>0.34566201427361276</v>
      </c>
      <c r="HV28" s="323">
        <f t="shared" si="77"/>
        <v>0.31700830373167266</v>
      </c>
      <c r="HW28" s="323">
        <f t="shared" si="78"/>
        <v>0.1497955338247236</v>
      </c>
      <c r="HX28" s="323">
        <f t="shared" si="79"/>
        <v>0.16798800617160231</v>
      </c>
      <c r="HY28" s="323">
        <f t="shared" si="80"/>
        <v>9.9741117355102951E-2</v>
      </c>
      <c r="HZ28" s="323">
        <f t="shared" si="81"/>
        <v>0.17798108606025226</v>
      </c>
      <c r="IA28" s="323">
        <f t="shared" si="82"/>
        <v>8.5430194422790262E-2</v>
      </c>
      <c r="IB28" s="327">
        <f t="shared" si="83"/>
        <v>9.2235797690157675E-2</v>
      </c>
      <c r="IC28" s="331">
        <f>+CyF_Tot!B27</f>
        <v>0</v>
      </c>
      <c r="ID28" s="149">
        <f>+CyF_Tot!C27</f>
        <v>33024</v>
      </c>
      <c r="IE28" s="149">
        <f>+CyF_Tot!D27</f>
        <v>35980</v>
      </c>
      <c r="IF28" s="149">
        <f>+CyF_Tot!E27</f>
        <v>37474</v>
      </c>
      <c r="IG28" s="149">
        <f>+CyF_Tot!F27</f>
        <v>0</v>
      </c>
      <c r="IH28" s="149">
        <f>+CyF_Tot!G27</f>
        <v>455</v>
      </c>
      <c r="II28" s="149">
        <f>+CyF_Tot!H27</f>
        <v>470</v>
      </c>
      <c r="IJ28" s="149">
        <f>+CyF_Tot!I27</f>
        <v>483</v>
      </c>
      <c r="IK28" s="204">
        <f t="shared" si="84"/>
        <v>8.266119513385059E-2</v>
      </c>
      <c r="IL28" s="198">
        <f t="shared" si="85"/>
        <v>7.8097212823216508E-2</v>
      </c>
      <c r="IM28" s="198">
        <f t="shared" si="86"/>
        <v>8.2354306668135535E-2</v>
      </c>
      <c r="IN28" s="198">
        <f t="shared" si="87"/>
        <v>7.9505752191498399E-2</v>
      </c>
      <c r="IO28" s="198">
        <f t="shared" si="88"/>
        <v>8.301726444343023E-2</v>
      </c>
      <c r="IP28" s="198">
        <f t="shared" si="89"/>
        <v>8.112872003902992E-2</v>
      </c>
      <c r="IQ28" s="198">
        <f t="shared" si="90"/>
        <v>6.9030232448340445E-2</v>
      </c>
      <c r="IR28" s="198">
        <f t="shared" si="91"/>
        <v>6.9801388080137236E-2</v>
      </c>
      <c r="IS28" s="198">
        <f t="shared" si="92"/>
        <v>6.3398042208967442E-2</v>
      </c>
      <c r="IT28" s="198">
        <f t="shared" si="93"/>
        <v>6.3842637037503341E-2</v>
      </c>
      <c r="IU28" s="198">
        <f t="shared" si="94"/>
        <v>4.8033946585669098E-2</v>
      </c>
      <c r="IV28" s="198">
        <f t="shared" si="95"/>
        <v>4.8527722258069596E-2</v>
      </c>
      <c r="IW28" s="198">
        <f t="shared" si="96"/>
        <v>3.6919075872271445E-2</v>
      </c>
      <c r="IX28" s="198">
        <f t="shared" si="97"/>
        <v>4.0379440046584093E-2</v>
      </c>
      <c r="IY28" s="198">
        <f t="shared" si="98"/>
        <v>2.220416738798571E-2</v>
      </c>
      <c r="IZ28" s="198">
        <f t="shared" si="99"/>
        <v>2.7238318565965283E-2</v>
      </c>
      <c r="JA28" s="198">
        <f t="shared" si="100"/>
        <v>7.3240112683149458E-3</v>
      </c>
      <c r="JB28" s="198">
        <f t="shared" si="101"/>
        <v>1.2208652680946161E-2</v>
      </c>
      <c r="JC28" s="198">
        <f t="shared" si="102"/>
        <v>1.1350938763947688E-3</v>
      </c>
      <c r="JD28" s="99">
        <f t="shared" si="103"/>
        <v>3.1928203836892716E-3</v>
      </c>
      <c r="JE28" s="543"/>
      <c r="JF28" s="112"/>
      <c r="JG28" s="112"/>
      <c r="JH28" s="112"/>
      <c r="JI28" s="112"/>
      <c r="JJ28" s="112"/>
      <c r="JK28" s="112"/>
      <c r="JL28" s="112"/>
      <c r="JM28" s="112"/>
      <c r="JN28" s="112"/>
      <c r="JO28" s="112"/>
      <c r="JP28" s="112"/>
      <c r="JQ28" s="112"/>
      <c r="JR28" s="112"/>
      <c r="JS28" s="112"/>
      <c r="JT28" s="112"/>
      <c r="JU28" s="112"/>
      <c r="JV28" s="112"/>
      <c r="JW28" s="112"/>
      <c r="JX28" s="416"/>
      <c r="JZ28" s="701">
        <f t="shared" si="177"/>
        <v>0</v>
      </c>
      <c r="KA28" s="291">
        <f t="shared" si="155"/>
        <v>0</v>
      </c>
      <c r="KB28" s="291">
        <f t="shared" si="156"/>
        <v>0</v>
      </c>
      <c r="KC28" s="291">
        <f t="shared" si="157"/>
        <v>0</v>
      </c>
      <c r="KD28" s="291">
        <f t="shared" si="158"/>
        <v>339.14037914691943</v>
      </c>
      <c r="KE28" s="291">
        <f t="shared" si="159"/>
        <v>0</v>
      </c>
      <c r="KF28" s="291">
        <f t="shared" si="160"/>
        <v>367.32630379025363</v>
      </c>
      <c r="KG28" s="291">
        <f t="shared" si="161"/>
        <v>0</v>
      </c>
      <c r="KH28" s="291">
        <f t="shared" si="162"/>
        <v>963.28147205759149</v>
      </c>
      <c r="KI28" s="291">
        <f t="shared" si="163"/>
        <v>630.15185036822481</v>
      </c>
      <c r="KJ28" s="291">
        <f t="shared" si="164"/>
        <v>3462.2861121349879</v>
      </c>
      <c r="KK28" s="291">
        <f t="shared" si="165"/>
        <v>1471.3351710718341</v>
      </c>
      <c r="KL28" s="291">
        <f t="shared" si="166"/>
        <v>8105.4759950977787</v>
      </c>
      <c r="KM28" s="291">
        <f t="shared" si="167"/>
        <v>3251.9153756211635</v>
      </c>
      <c r="KN28" s="291">
        <f t="shared" si="168"/>
        <v>7893.7423584654916</v>
      </c>
      <c r="KO28" s="291">
        <f t="shared" si="169"/>
        <v>5104.130434782609</v>
      </c>
      <c r="KP28" s="291">
        <f t="shared" si="170"/>
        <v>4501.2694063926947</v>
      </c>
      <c r="KQ28" s="291">
        <f t="shared" si="171"/>
        <v>5396.8124395746054</v>
      </c>
      <c r="KR28" s="291">
        <f t="shared" si="172"/>
        <v>1255.4246100519931</v>
      </c>
      <c r="KS28" s="702">
        <f t="shared" si="173"/>
        <v>1277.7079482439926</v>
      </c>
      <c r="KT28" s="705">
        <f>(SUM(JZ28:KS28)/SUM(JZ$4:KS27))*100000</f>
        <v>94.446448375565595</v>
      </c>
      <c r="KU28" s="616">
        <f t="shared" si="106"/>
        <v>0</v>
      </c>
      <c r="KV28" s="291">
        <f t="shared" si="107"/>
        <v>0</v>
      </c>
      <c r="KW28" s="291">
        <f t="shared" si="108"/>
        <v>0</v>
      </c>
      <c r="KX28" s="291">
        <f t="shared" si="109"/>
        <v>0</v>
      </c>
      <c r="KY28" s="291">
        <f t="shared" si="110"/>
        <v>94.786729857819907</v>
      </c>
      <c r="KZ28" s="291">
        <f t="shared" si="111"/>
        <v>0</v>
      </c>
      <c r="LA28" s="291">
        <f t="shared" si="112"/>
        <v>113.99259048161869</v>
      </c>
      <c r="LB28" s="291">
        <f t="shared" si="113"/>
        <v>0</v>
      </c>
      <c r="LC28" s="291">
        <f t="shared" si="114"/>
        <v>341.32869953765476</v>
      </c>
      <c r="LD28" s="291">
        <f t="shared" si="115"/>
        <v>215.6965457738884</v>
      </c>
      <c r="LE28" s="291">
        <f t="shared" si="116"/>
        <v>1638.2028914281034</v>
      </c>
      <c r="LF28" s="291">
        <f t="shared" si="117"/>
        <v>648.61358845467817</v>
      </c>
      <c r="LG28" s="291">
        <f t="shared" si="118"/>
        <v>4902.221985399904</v>
      </c>
      <c r="LH28" s="291">
        <f t="shared" si="119"/>
        <v>1705.1544382734094</v>
      </c>
      <c r="LI28" s="291">
        <f t="shared" si="120"/>
        <v>7973.7751395410651</v>
      </c>
      <c r="LJ28" s="291">
        <f t="shared" si="121"/>
        <v>3827.8203091145456</v>
      </c>
      <c r="LK28" s="291">
        <f t="shared" si="122"/>
        <v>12624.227773301101</v>
      </c>
      <c r="LL28" s="291">
        <f t="shared" si="123"/>
        <v>8217.8536899774408</v>
      </c>
      <c r="LM28" s="291">
        <f t="shared" si="124"/>
        <v>20797.227036395147</v>
      </c>
      <c r="LN28" s="617">
        <f t="shared" si="125"/>
        <v>7393.7153419593342</v>
      </c>
      <c r="LO28" s="614">
        <f t="shared" si="126"/>
        <v>31.72538506686125</v>
      </c>
      <c r="LP28" s="291">
        <f t="shared" si="127"/>
        <v>0</v>
      </c>
      <c r="LQ28" s="291">
        <f t="shared" si="128"/>
        <v>599.55959622386467</v>
      </c>
      <c r="LR28" s="291">
        <f t="shared" si="129"/>
        <v>248.37208297787328</v>
      </c>
      <c r="LS28" s="291">
        <f t="shared" si="130"/>
        <v>7015.1947371485121</v>
      </c>
      <c r="LT28" s="617">
        <f t="shared" si="131"/>
        <v>3578.1142626951969</v>
      </c>
      <c r="LU28" s="614">
        <f t="shared" si="132"/>
        <v>16.165796407960038</v>
      </c>
      <c r="LV28" s="291">
        <f t="shared" si="133"/>
        <v>423.13805692834319</v>
      </c>
      <c r="LW28" s="617">
        <f t="shared" si="134"/>
        <v>5120.5016001567501</v>
      </c>
      <c r="LY28" s="734"/>
      <c r="LZ28" s="738"/>
      <c r="MA28" s="721"/>
      <c r="MB28" s="743"/>
      <c r="MC28" s="472"/>
    </row>
    <row r="29" spans="1:341" ht="14.4">
      <c r="A29" s="501" t="s">
        <v>41</v>
      </c>
      <c r="B29" s="532">
        <v>365698</v>
      </c>
      <c r="C29" s="522">
        <f t="shared" si="238"/>
        <v>44762</v>
      </c>
      <c r="D29" s="505">
        <f t="shared" si="239"/>
        <v>706</v>
      </c>
      <c r="E29" s="492">
        <f t="shared" si="0"/>
        <v>3.427673466749459E-3</v>
      </c>
      <c r="F29" s="206">
        <f t="shared" si="1"/>
        <v>0.1154121706982264</v>
      </c>
      <c r="G29" s="26">
        <f t="shared" si="178"/>
        <v>4.8801263211185226</v>
      </c>
      <c r="H29" s="25">
        <f t="shared" si="2"/>
        <v>0.56322597200183855</v>
      </c>
      <c r="I29" s="32">
        <f t="shared" si="3"/>
        <v>0.59733499878563001</v>
      </c>
      <c r="J29" s="343">
        <f t="shared" si="4"/>
        <v>0.6384582259606767</v>
      </c>
      <c r="K29" s="344">
        <f t="shared" si="5"/>
        <v>3.0237760929620796E-3</v>
      </c>
      <c r="L29" s="345">
        <f t="shared" si="6"/>
        <v>5.5319835169731215</v>
      </c>
      <c r="M29" s="346">
        <f t="shared" si="7"/>
        <v>0.67691154564015454</v>
      </c>
      <c r="N29" s="826"/>
      <c r="O29" s="161"/>
      <c r="P29" s="161"/>
      <c r="Q29" s="161"/>
      <c r="R29" s="161"/>
      <c r="S29" s="162">
        <f t="shared" si="8"/>
        <v>44762</v>
      </c>
      <c r="T29" s="163">
        <f t="shared" si="9"/>
        <v>12240.154444377602</v>
      </c>
      <c r="U29" s="162">
        <f t="shared" si="10"/>
        <v>1162</v>
      </c>
      <c r="V29" s="164">
        <f t="shared" si="11"/>
        <v>2.6651376146788992E-2</v>
      </c>
      <c r="W29" s="163">
        <f t="shared" si="12"/>
        <v>317.74852473899227</v>
      </c>
      <c r="X29" s="162">
        <f t="shared" si="135"/>
        <v>2556</v>
      </c>
      <c r="Y29" s="164">
        <f t="shared" si="13"/>
        <v>6.0560109936975783E-2</v>
      </c>
      <c r="Z29" s="163">
        <f t="shared" si="136"/>
        <v>698.93737455496068</v>
      </c>
      <c r="AA29" s="162">
        <f t="shared" si="14"/>
        <v>706</v>
      </c>
      <c r="AB29" s="163">
        <f t="shared" si="15"/>
        <v>1930.5547200148756</v>
      </c>
      <c r="AC29" s="165">
        <f t="shared" si="137"/>
        <v>1.5772306867432195E-2</v>
      </c>
      <c r="AD29" s="162">
        <f t="shared" si="16"/>
        <v>14</v>
      </c>
      <c r="AE29" s="164">
        <f t="shared" si="17"/>
        <v>2.023121387283237E-2</v>
      </c>
      <c r="AF29" s="163">
        <f t="shared" si="18"/>
        <v>38.282954787830398</v>
      </c>
      <c r="AG29" s="162">
        <f t="shared" si="19"/>
        <v>22</v>
      </c>
      <c r="AH29" s="164">
        <f t="shared" si="20"/>
        <v>3.2163742690058478E-2</v>
      </c>
      <c r="AI29" s="163">
        <f t="shared" si="21"/>
        <v>60.158928952304905</v>
      </c>
      <c r="AJ29" s="830"/>
      <c r="AK29" s="81">
        <v>34315</v>
      </c>
      <c r="AL29" s="39">
        <v>32278</v>
      </c>
      <c r="AM29" s="39">
        <v>32702</v>
      </c>
      <c r="AN29" s="39">
        <v>30458</v>
      </c>
      <c r="AO29" s="39">
        <v>28588</v>
      </c>
      <c r="AP29" s="39">
        <v>27466</v>
      </c>
      <c r="AQ29" s="39">
        <v>32230</v>
      </c>
      <c r="AR29" s="39">
        <v>29743</v>
      </c>
      <c r="AS29" s="39">
        <v>26438</v>
      </c>
      <c r="AT29" s="39">
        <v>23946</v>
      </c>
      <c r="AU29" s="39">
        <v>16706</v>
      </c>
      <c r="AV29" s="39">
        <v>15357</v>
      </c>
      <c r="AW29" s="39">
        <v>10687</v>
      </c>
      <c r="AX29" s="39">
        <v>10336</v>
      </c>
      <c r="AY29" s="39">
        <v>4547</v>
      </c>
      <c r="AZ29" s="39">
        <v>5549</v>
      </c>
      <c r="BA29" s="39">
        <v>1427</v>
      </c>
      <c r="BB29" s="39">
        <v>2264</v>
      </c>
      <c r="BC29" s="39">
        <v>212</v>
      </c>
      <c r="BD29" s="46">
        <v>449</v>
      </c>
      <c r="BE29" s="258">
        <v>2.0000000000000002E-5</v>
      </c>
      <c r="BF29" s="43">
        <v>2.0000000000000002E-5</v>
      </c>
      <c r="BG29" s="53">
        <v>5.0000000000000002E-5</v>
      </c>
      <c r="BH29" s="53">
        <v>4.0000000000000003E-5</v>
      </c>
      <c r="BI29" s="53">
        <v>1.2518952302791728E-4</v>
      </c>
      <c r="BJ29" s="53">
        <v>1.2406223545552731E-4</v>
      </c>
      <c r="BK29" s="53">
        <v>3.4000000000000002E-4</v>
      </c>
      <c r="BL29" s="53">
        <v>1.8000000000000001E-4</v>
      </c>
      <c r="BM29" s="53">
        <v>8.9999999999999998E-4</v>
      </c>
      <c r="BN29" s="53">
        <v>5.0000000000000001E-4</v>
      </c>
      <c r="BO29" s="53">
        <v>3.8E-3</v>
      </c>
      <c r="BP29" s="53">
        <v>2E-3</v>
      </c>
      <c r="BQ29" s="53">
        <v>1.6199999999999999E-2</v>
      </c>
      <c r="BR29" s="53">
        <v>6.1999999999999998E-3</v>
      </c>
      <c r="BS29" s="53">
        <v>6.1100000000000002E-2</v>
      </c>
      <c r="BT29" s="53">
        <v>2.6800000000000001E-2</v>
      </c>
      <c r="BU29" s="53">
        <v>0.1421</v>
      </c>
      <c r="BV29" s="53">
        <v>5.4699999999999999E-2</v>
      </c>
      <c r="BW29" s="53">
        <v>0.27589999999999998</v>
      </c>
      <c r="BX29" s="773">
        <v>0.1051</v>
      </c>
      <c r="BY29" s="53">
        <f t="shared" si="22"/>
        <v>2.0000000000000002E-5</v>
      </c>
      <c r="BZ29" s="53">
        <f t="shared" si="23"/>
        <v>4.5000000000000003E-5</v>
      </c>
      <c r="CA29" s="53">
        <f t="shared" si="24"/>
        <v>1.246258792417223E-4</v>
      </c>
      <c r="CB29" s="53">
        <f t="shared" si="25"/>
        <v>2.6000000000000003E-4</v>
      </c>
      <c r="CC29" s="53">
        <f t="shared" si="26"/>
        <v>6.9999999999999999E-4</v>
      </c>
      <c r="CD29" s="53">
        <f t="shared" si="27"/>
        <v>2.8999999999999998E-3</v>
      </c>
      <c r="CE29" s="53">
        <f t="shared" si="28"/>
        <v>1.12E-2</v>
      </c>
      <c r="CF29" s="53">
        <f t="shared" si="29"/>
        <v>4.3950000000000003E-2</v>
      </c>
      <c r="CG29" s="53">
        <f t="shared" si="30"/>
        <v>9.8400000000000001E-2</v>
      </c>
      <c r="CH29" s="773">
        <f t="shared" si="138"/>
        <v>0.1905</v>
      </c>
      <c r="CI29" s="64">
        <f>+Fall_Hoy!B29</f>
        <v>0</v>
      </c>
      <c r="CJ29" s="61">
        <f>+Fall_Hoy!C29</f>
        <v>0</v>
      </c>
      <c r="CK29" s="61">
        <f>+Fall_Hoy!D29</f>
        <v>1</v>
      </c>
      <c r="CL29" s="61">
        <f>+Fall_Hoy!E29</f>
        <v>2</v>
      </c>
      <c r="CM29" s="61">
        <f>+Fall_Hoy!F29</f>
        <v>4</v>
      </c>
      <c r="CN29" s="61">
        <f>+Fall_Hoy!G29</f>
        <v>3</v>
      </c>
      <c r="CO29" s="61">
        <f>+Fall_Hoy!H29</f>
        <v>10</v>
      </c>
      <c r="CP29" s="61">
        <f>+Fall_Hoy!I29</f>
        <v>7</v>
      </c>
      <c r="CQ29" s="61">
        <f>+Fall_Hoy!J29</f>
        <v>30</v>
      </c>
      <c r="CR29" s="61">
        <f>+Fall_Hoy!K29</f>
        <v>12</v>
      </c>
      <c r="CS29" s="61">
        <f>+Fall_Hoy!L29</f>
        <v>92</v>
      </c>
      <c r="CT29" s="61">
        <f>+Fall_Hoy!M29</f>
        <v>30</v>
      </c>
      <c r="CU29" s="61">
        <f>+Fall_Hoy!N29</f>
        <v>119</v>
      </c>
      <c r="CV29" s="61">
        <f>+Fall_Hoy!O29</f>
        <v>60</v>
      </c>
      <c r="CW29" s="61">
        <f>+Fall_Hoy!P29</f>
        <v>125</v>
      </c>
      <c r="CX29" s="61">
        <f>+Fall_Hoy!Q29</f>
        <v>62</v>
      </c>
      <c r="CY29" s="61">
        <f>+Fall_Hoy!R29</f>
        <v>61</v>
      </c>
      <c r="CZ29" s="61">
        <f>+Fall_Hoy!S29</f>
        <v>47</v>
      </c>
      <c r="DA29" s="61">
        <f>+Fall_Hoy!T29</f>
        <v>13</v>
      </c>
      <c r="DB29" s="253">
        <f>+Fall_Hoy!U29</f>
        <v>19</v>
      </c>
      <c r="DC29" s="61">
        <f>+Fall_Hoy!W29</f>
        <v>0</v>
      </c>
      <c r="DD29" s="61">
        <f>+Fall_Hoy!X29</f>
        <v>0</v>
      </c>
      <c r="DE29" s="61">
        <f>+Fall_Hoy!Y29</f>
        <v>0</v>
      </c>
      <c r="DF29" s="61">
        <f>+Fall_Hoy!Z29</f>
        <v>1</v>
      </c>
      <c r="DG29" s="61">
        <f>+Fall_Hoy!AA29</f>
        <v>0</v>
      </c>
      <c r="DH29" s="61">
        <f>+Fall_Hoy!AB29</f>
        <v>1</v>
      </c>
      <c r="DI29" s="61">
        <f>+Fall_Hoy!AC29</f>
        <v>1</v>
      </c>
      <c r="DJ29" s="61">
        <f>+Fall_Hoy!AD29</f>
        <v>3</v>
      </c>
      <c r="DK29" s="61">
        <f>+Fall_Hoy!AE29</f>
        <v>3</v>
      </c>
      <c r="DL29" s="270">
        <f>+Fall_Hoy!AF29</f>
        <v>0</v>
      </c>
      <c r="DM29" s="75">
        <f t="shared" si="139"/>
        <v>0.44992885724909176</v>
      </c>
      <c r="DN29" s="76">
        <f t="shared" si="140"/>
        <v>0.41690986408738429</v>
      </c>
      <c r="DO29" s="76">
        <f t="shared" si="141"/>
        <v>0.68734715189909978</v>
      </c>
      <c r="DP29" s="76">
        <f t="shared" si="142"/>
        <v>0.7</v>
      </c>
      <c r="DQ29" s="76">
        <f t="shared" si="31"/>
        <v>0.7</v>
      </c>
      <c r="DR29" s="76">
        <f t="shared" si="32"/>
        <v>0.7</v>
      </c>
      <c r="DS29" s="76">
        <f t="shared" si="33"/>
        <v>0.7</v>
      </c>
      <c r="DT29" s="76">
        <f t="shared" si="34"/>
        <v>0.7</v>
      </c>
      <c r="DU29" s="76">
        <f t="shared" si="35"/>
        <v>0.7</v>
      </c>
      <c r="DV29" s="76">
        <f t="shared" si="36"/>
        <v>0.7</v>
      </c>
      <c r="DW29" s="76">
        <f t="shared" si="37"/>
        <v>0.7</v>
      </c>
      <c r="DX29" s="76">
        <f t="shared" si="38"/>
        <v>0.7</v>
      </c>
      <c r="DY29" s="76">
        <f t="shared" si="39"/>
        <v>0.68734715189909978</v>
      </c>
      <c r="DZ29" s="76">
        <f t="shared" si="40"/>
        <v>0.7</v>
      </c>
      <c r="EA29" s="76">
        <f t="shared" si="41"/>
        <v>0.44992885724909176</v>
      </c>
      <c r="EB29" s="76">
        <f t="shared" si="42"/>
        <v>0.41690986408738429</v>
      </c>
      <c r="EC29" s="76">
        <f t="shared" si="43"/>
        <v>0.30082351670581481</v>
      </c>
      <c r="ED29" s="76">
        <f t="shared" si="44"/>
        <v>0.37951951214785434</v>
      </c>
      <c r="EE29" s="76">
        <f t="shared" si="45"/>
        <v>0.2222571754874271</v>
      </c>
      <c r="EF29" s="76">
        <f t="shared" si="46"/>
        <v>0.40262852856225589</v>
      </c>
      <c r="EG29" s="85">
        <f>+'Cas_-14'!B28</f>
        <v>373</v>
      </c>
      <c r="EH29" s="62">
        <f>+'Cas_-14'!C28</f>
        <v>344</v>
      </c>
      <c r="EI29" s="62">
        <f>+'Cas_-14'!D28</f>
        <v>1323</v>
      </c>
      <c r="EJ29" s="62">
        <f>+'Cas_-14'!E28</f>
        <v>1555</v>
      </c>
      <c r="EK29" s="62">
        <f>+'Cas_-14'!F28</f>
        <v>4700</v>
      </c>
      <c r="EL29" s="62">
        <f>+'Cas_-14'!G28</f>
        <v>4536</v>
      </c>
      <c r="EM29" s="62">
        <f>+'Cas_-14'!H28</f>
        <v>6017</v>
      </c>
      <c r="EN29" s="62">
        <f>+'Cas_-14'!I28</f>
        <v>5280</v>
      </c>
      <c r="EO29" s="62">
        <f>+'Cas_-14'!J28</f>
        <v>4568</v>
      </c>
      <c r="EP29" s="62">
        <f>+'Cas_-14'!K28</f>
        <v>3839</v>
      </c>
      <c r="EQ29" s="62">
        <f>+'Cas_-14'!L28</f>
        <v>2556</v>
      </c>
      <c r="ER29" s="62">
        <f>+'Cas_-14'!M28</f>
        <v>2440</v>
      </c>
      <c r="ES29" s="62">
        <f>+'Cas_-14'!N28</f>
        <v>1372</v>
      </c>
      <c r="ET29" s="62">
        <f>+'Cas_-14'!O28</f>
        <v>1326</v>
      </c>
      <c r="EU29" s="62">
        <f>+'Cas_-14'!P28</f>
        <v>584</v>
      </c>
      <c r="EV29" s="62">
        <f>+'Cas_-14'!Q28</f>
        <v>603</v>
      </c>
      <c r="EW29" s="62">
        <f>+'Cas_-14'!R28</f>
        <v>220</v>
      </c>
      <c r="EX29" s="62">
        <f>+'Cas_-14'!S28</f>
        <v>247</v>
      </c>
      <c r="EY29" s="62">
        <f>+'Cas_-14'!T28</f>
        <v>32</v>
      </c>
      <c r="EZ29" s="86">
        <f>+'Cas_-14'!U28</f>
        <v>48</v>
      </c>
      <c r="FA29" s="201">
        <f t="shared" si="47"/>
        <v>1.0869881975812326E-2</v>
      </c>
      <c r="FB29" s="91">
        <f t="shared" si="48"/>
        <v>1.0657413718322076E-2</v>
      </c>
      <c r="FC29" s="91">
        <f t="shared" si="49"/>
        <v>4.0456241208488779E-2</v>
      </c>
      <c r="FD29" s="91">
        <f t="shared" si="50"/>
        <v>5.1053910302711933E-2</v>
      </c>
      <c r="FE29" s="91">
        <f t="shared" si="51"/>
        <v>0.16440464530572269</v>
      </c>
      <c r="FF29" s="91">
        <f t="shared" si="52"/>
        <v>0.1651496395543581</v>
      </c>
      <c r="FG29" s="91">
        <f t="shared" si="53"/>
        <v>0.18668941979522186</v>
      </c>
      <c r="FH29" s="91">
        <f t="shared" si="54"/>
        <v>0.17752076118750632</v>
      </c>
      <c r="FI29" s="91">
        <f t="shared" si="55"/>
        <v>0.17278160223920114</v>
      </c>
      <c r="FJ29" s="91">
        <f t="shared" si="56"/>
        <v>0.16031905119853002</v>
      </c>
      <c r="FK29" s="91">
        <f t="shared" si="57"/>
        <v>0.15299892254279898</v>
      </c>
      <c r="FL29" s="91">
        <f t="shared" si="58"/>
        <v>0.15888519893208308</v>
      </c>
      <c r="FM29" s="91">
        <f t="shared" si="59"/>
        <v>0.1283802751005895</v>
      </c>
      <c r="FN29" s="91">
        <f t="shared" si="60"/>
        <v>0.12828947368421054</v>
      </c>
      <c r="FO29" s="91">
        <f t="shared" si="61"/>
        <v>0.12843633164723994</v>
      </c>
      <c r="FP29" s="91">
        <f t="shared" si="62"/>
        <v>0.10866822850964138</v>
      </c>
      <c r="FQ29" s="91">
        <f t="shared" si="63"/>
        <v>0.15416958654519972</v>
      </c>
      <c r="FR29" s="91">
        <f t="shared" si="64"/>
        <v>0.10909893992932862</v>
      </c>
      <c r="FS29" s="91">
        <f t="shared" si="65"/>
        <v>0.15094339622641509</v>
      </c>
      <c r="FT29" s="100">
        <f t="shared" si="66"/>
        <v>0.10690423162583519</v>
      </c>
      <c r="FU29" s="119">
        <f t="shared" si="143"/>
        <v>3.5031275923144181</v>
      </c>
      <c r="FV29" s="120">
        <f t="shared" si="144"/>
        <v>3.8365386995371398</v>
      </c>
      <c r="FW29" s="120">
        <f t="shared" si="145"/>
        <v>5.3539934492315453</v>
      </c>
      <c r="FX29" s="120">
        <f t="shared" si="176"/>
        <v>5.4564102564102557</v>
      </c>
      <c r="FY29" s="120">
        <f t="shared" si="240"/>
        <v>4.2577872340425529</v>
      </c>
      <c r="FZ29" s="120">
        <f t="shared" si="240"/>
        <v>4.23858024691358</v>
      </c>
      <c r="GA29" s="120">
        <f t="shared" si="240"/>
        <v>3.7495429616087748</v>
      </c>
      <c r="GB29" s="120">
        <f t="shared" si="240"/>
        <v>3.9432007575757573</v>
      </c>
      <c r="GC29" s="120">
        <f t="shared" si="240"/>
        <v>4.0513572679509631</v>
      </c>
      <c r="GD29" s="120">
        <f t="shared" si="240"/>
        <v>4.3662933055483197</v>
      </c>
      <c r="GE29" s="120">
        <f t="shared" si="240"/>
        <v>4.5751956181533648</v>
      </c>
      <c r="GF29" s="120">
        <f t="shared" si="240"/>
        <v>4.4056967213114753</v>
      </c>
      <c r="GG29" s="120">
        <f t="shared" si="240"/>
        <v>5.3539934492315453</v>
      </c>
      <c r="GH29" s="120">
        <f t="shared" si="240"/>
        <v>5.4564102564102557</v>
      </c>
      <c r="GI29" s="120">
        <f t="shared" si="240"/>
        <v>3.5031275923144181</v>
      </c>
      <c r="GJ29" s="120">
        <f t="shared" si="240"/>
        <v>3.8365386995371398</v>
      </c>
      <c r="GK29" s="120">
        <f t="shared" si="147"/>
        <v>1.9512507197236262</v>
      </c>
      <c r="GL29" s="120">
        <f t="shared" si="148"/>
        <v>3.4786727753147457</v>
      </c>
      <c r="GM29" s="120">
        <f t="shared" si="149"/>
        <v>1.4724537876042045</v>
      </c>
      <c r="GN29" s="121">
        <f t="shared" si="150"/>
        <v>3.7662543609261019</v>
      </c>
      <c r="GO29" s="85">
        <f>+Cas_Hoy!B28</f>
        <v>399</v>
      </c>
      <c r="GP29" s="62">
        <f>+Cas_Hoy!C28</f>
        <v>366</v>
      </c>
      <c r="GQ29" s="62">
        <f>+Cas_Hoy!D28</f>
        <v>1415</v>
      </c>
      <c r="GR29" s="62">
        <f>+Cas_Hoy!E28</f>
        <v>1645</v>
      </c>
      <c r="GS29" s="62">
        <f>+Cas_Hoy!F28</f>
        <v>4949</v>
      </c>
      <c r="GT29" s="62">
        <f>+Cas_Hoy!G28</f>
        <v>4809</v>
      </c>
      <c r="GU29" s="62">
        <f>+Cas_Hoy!H28</f>
        <v>6347</v>
      </c>
      <c r="GV29" s="62">
        <f>+Cas_Hoy!I28</f>
        <v>5642</v>
      </c>
      <c r="GW29" s="62">
        <f>+Cas_Hoy!J28</f>
        <v>4827</v>
      </c>
      <c r="GX29" s="62">
        <f>+Cas_Hoy!K28</f>
        <v>4108</v>
      </c>
      <c r="GY29" s="62">
        <f>+Cas_Hoy!L28</f>
        <v>2723</v>
      </c>
      <c r="GZ29" s="62">
        <f>+Cas_Hoy!M28</f>
        <v>2588</v>
      </c>
      <c r="HA29" s="62">
        <f>+Cas_Hoy!N28</f>
        <v>1467</v>
      </c>
      <c r="HB29" s="62">
        <f>+Cas_Hoy!O28</f>
        <v>1421</v>
      </c>
      <c r="HC29" s="62">
        <f>+Cas_Hoy!P28</f>
        <v>611</v>
      </c>
      <c r="HD29" s="62">
        <f>+Cas_Hoy!Q28</f>
        <v>627</v>
      </c>
      <c r="HE29" s="62">
        <f>+Cas_Hoy!R28</f>
        <v>225</v>
      </c>
      <c r="HF29" s="62">
        <f>+Cas_Hoy!S28</f>
        <v>255</v>
      </c>
      <c r="HG29" s="62">
        <f>+Cas_Hoy!T28</f>
        <v>33</v>
      </c>
      <c r="HH29" s="590">
        <f>+Cas_Hoy!U28</f>
        <v>48</v>
      </c>
      <c r="HI29" s="543">
        <f t="shared" si="151"/>
        <v>0.47073036263560797</v>
      </c>
      <c r="HJ29" s="112">
        <f t="shared" si="152"/>
        <v>0.43350329151374778</v>
      </c>
      <c r="HK29" s="112">
        <f t="shared" si="153"/>
        <v>0.7</v>
      </c>
      <c r="HL29" s="112">
        <f t="shared" si="154"/>
        <v>0.7</v>
      </c>
      <c r="HM29" s="323">
        <f t="shared" si="68"/>
        <v>0.7</v>
      </c>
      <c r="HN29" s="323">
        <f t="shared" si="69"/>
        <v>0.7</v>
      </c>
      <c r="HO29" s="323">
        <f t="shared" si="70"/>
        <v>0.7</v>
      </c>
      <c r="HP29" s="323">
        <f t="shared" si="71"/>
        <v>0.7</v>
      </c>
      <c r="HQ29" s="323">
        <f t="shared" si="72"/>
        <v>0.7</v>
      </c>
      <c r="HR29" s="323">
        <f t="shared" si="73"/>
        <v>0.7</v>
      </c>
      <c r="HS29" s="323">
        <f t="shared" si="74"/>
        <v>0.7</v>
      </c>
      <c r="HT29" s="323">
        <f t="shared" si="75"/>
        <v>0.7</v>
      </c>
      <c r="HU29" s="323">
        <f t="shared" si="76"/>
        <v>0.7</v>
      </c>
      <c r="HV29" s="323">
        <f t="shared" si="77"/>
        <v>0.7</v>
      </c>
      <c r="HW29" s="323">
        <f t="shared" si="78"/>
        <v>0.47073036263560797</v>
      </c>
      <c r="HX29" s="323">
        <f t="shared" si="79"/>
        <v>0.43350329151374778</v>
      </c>
      <c r="HY29" s="323">
        <f t="shared" si="80"/>
        <v>0.30766041481276518</v>
      </c>
      <c r="HZ29" s="323">
        <f t="shared" si="81"/>
        <v>0.39181164209596298</v>
      </c>
      <c r="IA29" s="323">
        <f t="shared" si="82"/>
        <v>0.22920271222140917</v>
      </c>
      <c r="IB29" s="327">
        <f t="shared" si="83"/>
        <v>0.40262852856225589</v>
      </c>
      <c r="IC29" s="331">
        <f>+CyF_Tot!B28</f>
        <v>0</v>
      </c>
      <c r="ID29" s="149">
        <f>+CyF_Tot!C28</f>
        <v>42206</v>
      </c>
      <c r="IE29" s="149">
        <f>+CyF_Tot!D28</f>
        <v>43600</v>
      </c>
      <c r="IF29" s="149">
        <f>+CyF_Tot!E28</f>
        <v>44762</v>
      </c>
      <c r="IG29" s="149">
        <f>+CyF_Tot!F28</f>
        <v>0</v>
      </c>
      <c r="IH29" s="149">
        <f>+CyF_Tot!G28</f>
        <v>684</v>
      </c>
      <c r="II29" s="149">
        <f>+CyF_Tot!H28</f>
        <v>692</v>
      </c>
      <c r="IJ29" s="149">
        <f>+CyF_Tot!I28</f>
        <v>706</v>
      </c>
      <c r="IK29" s="204">
        <f t="shared" si="84"/>
        <v>9.3834256681742861E-2</v>
      </c>
      <c r="IL29" s="198">
        <f t="shared" si="85"/>
        <v>8.8264086760113533E-2</v>
      </c>
      <c r="IM29" s="198">
        <f t="shared" si="86"/>
        <v>8.9423513390830683E-2</v>
      </c>
      <c r="IN29" s="198">
        <f t="shared" si="87"/>
        <v>8.3287302637695584E-2</v>
      </c>
      <c r="IO29" s="198">
        <f t="shared" si="88"/>
        <v>7.8173793676749662E-2</v>
      </c>
      <c r="IP29" s="198">
        <f t="shared" si="89"/>
        <v>7.5105688300182119E-2</v>
      </c>
      <c r="IQ29" s="198">
        <f t="shared" si="90"/>
        <v>8.8132830915126692E-2</v>
      </c>
      <c r="IR29" s="198">
        <f t="shared" si="91"/>
        <v>8.1332137446745681E-2</v>
      </c>
      <c r="IS29" s="198">
        <f t="shared" si="92"/>
        <v>7.229462562004714E-2</v>
      </c>
      <c r="IT29" s="198">
        <f t="shared" si="93"/>
        <v>6.5480259667813331E-2</v>
      </c>
      <c r="IU29" s="198">
        <f t="shared" si="94"/>
        <v>4.5682503048963902E-2</v>
      </c>
      <c r="IV29" s="198">
        <f t="shared" si="95"/>
        <v>4.1993666905479385E-2</v>
      </c>
      <c r="IW29" s="198">
        <f t="shared" si="96"/>
        <v>2.9223566986967389E-2</v>
      </c>
      <c r="IX29" s="198">
        <f t="shared" si="97"/>
        <v>2.8263758620501071E-2</v>
      </c>
      <c r="IY29" s="198">
        <f t="shared" si="98"/>
        <v>1.24337568157332E-2</v>
      </c>
      <c r="IZ29" s="198">
        <f t="shared" si="99"/>
        <v>1.5173722579833633E-2</v>
      </c>
      <c r="JA29" s="198">
        <f t="shared" si="100"/>
        <v>3.9021268915881411E-3</v>
      </c>
      <c r="JB29" s="198">
        <f t="shared" si="101"/>
        <v>6.1909006885462869E-3</v>
      </c>
      <c r="JC29" s="198">
        <f t="shared" si="102"/>
        <v>5.7971331535857458E-4</v>
      </c>
      <c r="JD29" s="99">
        <f t="shared" si="103"/>
        <v>1.227789049981132E-3</v>
      </c>
      <c r="JE29" s="543"/>
      <c r="JF29" s="112"/>
      <c r="JG29" s="112"/>
      <c r="JH29" s="112"/>
      <c r="JI29" s="112"/>
      <c r="JJ29" s="112"/>
      <c r="JK29" s="112"/>
      <c r="JL29" s="112"/>
      <c r="JM29" s="112"/>
      <c r="JN29" s="112"/>
      <c r="JO29" s="112"/>
      <c r="JP29" s="112"/>
      <c r="JQ29" s="112"/>
      <c r="JR29" s="112"/>
      <c r="JS29" s="112"/>
      <c r="JT29" s="112"/>
      <c r="JU29" s="112"/>
      <c r="JV29" s="112"/>
      <c r="JW29" s="112"/>
      <c r="JX29" s="416"/>
      <c r="JZ29" s="701">
        <f t="shared" si="177"/>
        <v>0</v>
      </c>
      <c r="KA29" s="291">
        <f t="shared" si="155"/>
        <v>0</v>
      </c>
      <c r="KB29" s="291">
        <f t="shared" si="156"/>
        <v>111.01804170998714</v>
      </c>
      <c r="KC29" s="291">
        <f t="shared" si="157"/>
        <v>226.36312298903408</v>
      </c>
      <c r="KD29" s="291">
        <f t="shared" si="158"/>
        <v>500.61998041136144</v>
      </c>
      <c r="KE29" s="291">
        <f t="shared" si="159"/>
        <v>382.95427073472655</v>
      </c>
      <c r="KF29" s="291">
        <f t="shared" si="160"/>
        <v>999.80452994104871</v>
      </c>
      <c r="KG29" s="291">
        <f t="shared" si="161"/>
        <v>767.30830783713816</v>
      </c>
      <c r="KH29" s="291">
        <f t="shared" si="162"/>
        <v>3202.3814206823513</v>
      </c>
      <c r="KI29" s="291">
        <f t="shared" si="163"/>
        <v>1464.0310699072913</v>
      </c>
      <c r="KJ29" s="291">
        <f t="shared" si="164"/>
        <v>11638.864599545073</v>
      </c>
      <c r="KK29" s="291">
        <f t="shared" si="165"/>
        <v>4431.3948036725924</v>
      </c>
      <c r="KL29" s="291">
        <f t="shared" si="166"/>
        <v>18410.9713670815</v>
      </c>
      <c r="KM29" s="291">
        <f t="shared" si="167"/>
        <v>11070.679179566563</v>
      </c>
      <c r="KN29" s="291">
        <f t="shared" si="168"/>
        <v>27214.729491972728</v>
      </c>
      <c r="KO29" s="291">
        <f t="shared" si="169"/>
        <v>14898.659217877093</v>
      </c>
      <c r="KP29" s="291">
        <f t="shared" si="170"/>
        <v>15241.792571829012</v>
      </c>
      <c r="KQ29" s="291">
        <f t="shared" si="171"/>
        <v>13633.280035335689</v>
      </c>
      <c r="KR29" s="291">
        <f t="shared" si="172"/>
        <v>3701.6273584905657</v>
      </c>
      <c r="KS29" s="702">
        <f t="shared" si="173"/>
        <v>7312.6726057906462</v>
      </c>
      <c r="KT29" s="705">
        <f>(SUM(JZ29:KS29)/SUM(JZ$4:KS28))*100000</f>
        <v>289.82223488014733</v>
      </c>
      <c r="KU29" s="616">
        <f t="shared" si="106"/>
        <v>0</v>
      </c>
      <c r="KV29" s="291">
        <f t="shared" si="107"/>
        <v>0</v>
      </c>
      <c r="KW29" s="291">
        <f t="shared" si="108"/>
        <v>30.579169469757201</v>
      </c>
      <c r="KX29" s="291">
        <f t="shared" si="109"/>
        <v>65.66419331538512</v>
      </c>
      <c r="KY29" s="291">
        <f t="shared" si="110"/>
        <v>139.91884706870016</v>
      </c>
      <c r="KZ29" s="291">
        <f t="shared" si="111"/>
        <v>109.22595208621568</v>
      </c>
      <c r="LA29" s="291">
        <f t="shared" si="112"/>
        <v>310.26993484331371</v>
      </c>
      <c r="LB29" s="291">
        <f t="shared" si="113"/>
        <v>235.34949399858792</v>
      </c>
      <c r="LC29" s="291">
        <f t="shared" si="114"/>
        <v>1134.7303124290793</v>
      </c>
      <c r="LD29" s="291">
        <f t="shared" si="115"/>
        <v>501.12753695815587</v>
      </c>
      <c r="LE29" s="291">
        <f t="shared" si="116"/>
        <v>5507.0034718065363</v>
      </c>
      <c r="LF29" s="291">
        <f t="shared" si="117"/>
        <v>1953.5065442469233</v>
      </c>
      <c r="LG29" s="291">
        <f t="shared" si="118"/>
        <v>11135.023860765416</v>
      </c>
      <c r="LH29" s="291">
        <f t="shared" si="119"/>
        <v>5804.9535603715167</v>
      </c>
      <c r="LI29" s="291">
        <f t="shared" si="120"/>
        <v>27490.653177919507</v>
      </c>
      <c r="LJ29" s="291">
        <f t="shared" si="121"/>
        <v>11173.184357541899</v>
      </c>
      <c r="LK29" s="291">
        <f t="shared" si="122"/>
        <v>42747.021723896287</v>
      </c>
      <c r="LL29" s="291">
        <f t="shared" si="123"/>
        <v>20759.717314487632</v>
      </c>
      <c r="LM29" s="291">
        <f t="shared" si="124"/>
        <v>61320.75471698113</v>
      </c>
      <c r="LN29" s="617">
        <f t="shared" si="125"/>
        <v>42316.258351893099</v>
      </c>
      <c r="LO29" s="614">
        <f t="shared" si="126"/>
        <v>52.298519951885361</v>
      </c>
      <c r="LP29" s="291">
        <f t="shared" si="127"/>
        <v>55.431143433626751</v>
      </c>
      <c r="LQ29" s="291">
        <f t="shared" si="128"/>
        <v>1751.2670151511131</v>
      </c>
      <c r="LR29" s="291">
        <f t="shared" si="129"/>
        <v>709.67181299423578</v>
      </c>
      <c r="LS29" s="291">
        <f t="shared" si="130"/>
        <v>18846.678124814793</v>
      </c>
      <c r="LT29" s="617">
        <f t="shared" si="131"/>
        <v>10108.613829444026</v>
      </c>
      <c r="LU29" s="614">
        <f t="shared" si="132"/>
        <v>53.819285602802907</v>
      </c>
      <c r="LV29" s="291">
        <f t="shared" si="133"/>
        <v>1253.2890181415316</v>
      </c>
      <c r="LW29" s="617">
        <f t="shared" si="134"/>
        <v>14265.174367793408</v>
      </c>
      <c r="LY29" s="734"/>
      <c r="LZ29" s="738"/>
      <c r="MA29" s="721"/>
      <c r="MB29" s="743"/>
      <c r="MC29" s="472"/>
    </row>
    <row r="30" spans="1:341" ht="14.4">
      <c r="A30" s="501" t="s">
        <v>42</v>
      </c>
      <c r="B30" s="532">
        <v>3536418</v>
      </c>
      <c r="C30" s="522">
        <f t="shared" si="238"/>
        <v>274370</v>
      </c>
      <c r="D30" s="505">
        <f t="shared" si="239"/>
        <v>4623</v>
      </c>
      <c r="E30" s="492">
        <f t="shared" si="0"/>
        <v>6.8171487678352939E-3</v>
      </c>
      <c r="F30" s="206">
        <f t="shared" si="1"/>
        <v>7.1230550234729045E-2</v>
      </c>
      <c r="G30" s="26">
        <f t="shared" si="178"/>
        <v>2.692100262225277</v>
      </c>
      <c r="H30" s="25">
        <f t="shared" si="2"/>
        <v>0.19175978296536483</v>
      </c>
      <c r="I30" s="32">
        <f t="shared" si="3"/>
        <v>0.20886432230204385</v>
      </c>
      <c r="J30" s="343">
        <f t="shared" si="4"/>
        <v>0.33177800238599581</v>
      </c>
      <c r="K30" s="344">
        <f t="shared" si="5"/>
        <v>3.9401496143852809E-3</v>
      </c>
      <c r="L30" s="345">
        <f t="shared" si="6"/>
        <v>4.65780485048443</v>
      </c>
      <c r="M30" s="346">
        <f t="shared" si="7"/>
        <v>0.36128492211816626</v>
      </c>
      <c r="N30" s="826"/>
      <c r="O30" s="161"/>
      <c r="P30" s="161"/>
      <c r="Q30" s="161"/>
      <c r="R30" s="161"/>
      <c r="S30" s="162">
        <f t="shared" si="8"/>
        <v>274370</v>
      </c>
      <c r="T30" s="163">
        <f t="shared" si="9"/>
        <v>7758.4154361842975</v>
      </c>
      <c r="U30" s="162">
        <f t="shared" si="10"/>
        <v>10529</v>
      </c>
      <c r="V30" s="164">
        <f t="shared" si="11"/>
        <v>3.9906610420670022E-2</v>
      </c>
      <c r="W30" s="163">
        <f t="shared" si="12"/>
        <v>297.73064157008588</v>
      </c>
      <c r="X30" s="162">
        <f t="shared" si="135"/>
        <v>22469</v>
      </c>
      <c r="Y30" s="164">
        <f t="shared" si="13"/>
        <v>8.9197740382134252E-2</v>
      </c>
      <c r="Z30" s="163">
        <f t="shared" si="136"/>
        <v>635.36041271139322</v>
      </c>
      <c r="AA30" s="162">
        <f t="shared" si="14"/>
        <v>4623</v>
      </c>
      <c r="AB30" s="163">
        <f t="shared" si="15"/>
        <v>1307.2549681627002</v>
      </c>
      <c r="AC30" s="165">
        <f t="shared" si="137"/>
        <v>1.6849509786055327E-2</v>
      </c>
      <c r="AD30" s="162">
        <f t="shared" si="16"/>
        <v>48</v>
      </c>
      <c r="AE30" s="164">
        <f t="shared" si="17"/>
        <v>1.0491803278688525E-2</v>
      </c>
      <c r="AF30" s="163">
        <f t="shared" si="18"/>
        <v>13.573056126283713</v>
      </c>
      <c r="AG30" s="162">
        <f t="shared" si="19"/>
        <v>140</v>
      </c>
      <c r="AH30" s="164">
        <f t="shared" si="20"/>
        <v>3.1229087664510373E-2</v>
      </c>
      <c r="AI30" s="163">
        <f t="shared" si="21"/>
        <v>39.588080368327496</v>
      </c>
      <c r="AJ30" s="830"/>
      <c r="AK30" s="81">
        <v>276259</v>
      </c>
      <c r="AL30" s="39">
        <v>260554</v>
      </c>
      <c r="AM30" s="39">
        <v>258392</v>
      </c>
      <c r="AN30" s="39">
        <v>248783</v>
      </c>
      <c r="AO30" s="39">
        <v>272745</v>
      </c>
      <c r="AP30" s="39">
        <v>270116</v>
      </c>
      <c r="AQ30" s="39">
        <v>265055</v>
      </c>
      <c r="AR30" s="39">
        <v>265324</v>
      </c>
      <c r="AS30" s="39">
        <v>224824</v>
      </c>
      <c r="AT30" s="39">
        <v>231362</v>
      </c>
      <c r="AU30" s="39">
        <v>169315</v>
      </c>
      <c r="AV30" s="39">
        <v>182064</v>
      </c>
      <c r="AW30" s="39">
        <v>136905</v>
      </c>
      <c r="AX30" s="39">
        <v>159352</v>
      </c>
      <c r="AY30" s="39">
        <v>82931</v>
      </c>
      <c r="AZ30" s="39">
        <v>116286</v>
      </c>
      <c r="BA30" s="39">
        <v>31373</v>
      </c>
      <c r="BB30" s="39">
        <v>62240</v>
      </c>
      <c r="BC30" s="39">
        <v>5403</v>
      </c>
      <c r="BD30" s="46">
        <v>17135</v>
      </c>
      <c r="BE30" s="258">
        <v>2.0000000000000002E-5</v>
      </c>
      <c r="BF30" s="43">
        <v>2.0000000000000002E-5</v>
      </c>
      <c r="BG30" s="53">
        <v>5.0000000000000002E-5</v>
      </c>
      <c r="BH30" s="53">
        <v>4.0000000000000003E-5</v>
      </c>
      <c r="BI30" s="53">
        <v>1.2518952302791728E-4</v>
      </c>
      <c r="BJ30" s="53">
        <v>1.2406223545552731E-4</v>
      </c>
      <c r="BK30" s="53">
        <v>3.4000000000000002E-4</v>
      </c>
      <c r="BL30" s="53">
        <v>1.8000000000000001E-4</v>
      </c>
      <c r="BM30" s="53">
        <v>8.9999999999999998E-4</v>
      </c>
      <c r="BN30" s="53">
        <v>5.0000000000000001E-4</v>
      </c>
      <c r="BO30" s="53">
        <v>3.8E-3</v>
      </c>
      <c r="BP30" s="53">
        <v>2E-3</v>
      </c>
      <c r="BQ30" s="53">
        <v>1.6199999999999999E-2</v>
      </c>
      <c r="BR30" s="53">
        <v>6.1999999999999998E-3</v>
      </c>
      <c r="BS30" s="53">
        <v>6.1100000000000002E-2</v>
      </c>
      <c r="BT30" s="53">
        <v>2.6800000000000001E-2</v>
      </c>
      <c r="BU30" s="53">
        <v>0.1421</v>
      </c>
      <c r="BV30" s="53">
        <v>5.4699999999999999E-2</v>
      </c>
      <c r="BW30" s="53">
        <v>0.27589999999999998</v>
      </c>
      <c r="BX30" s="773">
        <v>0.1051</v>
      </c>
      <c r="BY30" s="53">
        <f t="shared" si="22"/>
        <v>2.0000000000000002E-5</v>
      </c>
      <c r="BZ30" s="53">
        <f t="shared" si="23"/>
        <v>4.5000000000000003E-5</v>
      </c>
      <c r="CA30" s="53">
        <f t="shared" si="24"/>
        <v>1.246258792417223E-4</v>
      </c>
      <c r="CB30" s="53">
        <f t="shared" si="25"/>
        <v>2.6000000000000003E-4</v>
      </c>
      <c r="CC30" s="53">
        <f t="shared" si="26"/>
        <v>6.9999999999999999E-4</v>
      </c>
      <c r="CD30" s="53">
        <f t="shared" si="27"/>
        <v>2.8999999999999998E-3</v>
      </c>
      <c r="CE30" s="53">
        <f t="shared" si="28"/>
        <v>1.12E-2</v>
      </c>
      <c r="CF30" s="53">
        <f t="shared" si="29"/>
        <v>4.3950000000000003E-2</v>
      </c>
      <c r="CG30" s="53">
        <f t="shared" si="30"/>
        <v>9.8400000000000001E-2</v>
      </c>
      <c r="CH30" s="773">
        <f t="shared" si="138"/>
        <v>0.1905</v>
      </c>
      <c r="CI30" s="64">
        <f>+Fall_Hoy!B30</f>
        <v>1</v>
      </c>
      <c r="CJ30" s="61">
        <f>+Fall_Hoy!C30</f>
        <v>2</v>
      </c>
      <c r="CK30" s="61">
        <f>+Fall_Hoy!D30</f>
        <v>1</v>
      </c>
      <c r="CL30" s="61">
        <f>+Fall_Hoy!E30</f>
        <v>5</v>
      </c>
      <c r="CM30" s="61">
        <f>+Fall_Hoy!F30</f>
        <v>11</v>
      </c>
      <c r="CN30" s="61">
        <f>+Fall_Hoy!G30</f>
        <v>14</v>
      </c>
      <c r="CO30" s="61">
        <f>+Fall_Hoy!H30</f>
        <v>33</v>
      </c>
      <c r="CP30" s="61">
        <f>+Fall_Hoy!I30</f>
        <v>19</v>
      </c>
      <c r="CQ30" s="61">
        <f>+Fall_Hoy!J30</f>
        <v>95</v>
      </c>
      <c r="CR30" s="61">
        <f>+Fall_Hoy!K30</f>
        <v>70</v>
      </c>
      <c r="CS30" s="61">
        <f>+Fall_Hoy!L30</f>
        <v>286</v>
      </c>
      <c r="CT30" s="61">
        <f>+Fall_Hoy!M30</f>
        <v>125</v>
      </c>
      <c r="CU30" s="61">
        <f>+Fall_Hoy!N30</f>
        <v>609</v>
      </c>
      <c r="CV30" s="61">
        <f>+Fall_Hoy!O30</f>
        <v>334</v>
      </c>
      <c r="CW30" s="61">
        <f>+Fall_Hoy!P30</f>
        <v>789</v>
      </c>
      <c r="CX30" s="61">
        <f>+Fall_Hoy!Q30</f>
        <v>544</v>
      </c>
      <c r="CY30" s="61">
        <f>+Fall_Hoy!R30</f>
        <v>566</v>
      </c>
      <c r="CZ30" s="61">
        <f>+Fall_Hoy!S30</f>
        <v>610</v>
      </c>
      <c r="DA30" s="61">
        <f>+Fall_Hoy!T30</f>
        <v>119</v>
      </c>
      <c r="DB30" s="253">
        <f>+Fall_Hoy!U30</f>
        <v>301</v>
      </c>
      <c r="DC30" s="61">
        <f>+Fall_Hoy!W30</f>
        <v>2</v>
      </c>
      <c r="DD30" s="61">
        <f>+Fall_Hoy!X30</f>
        <v>0</v>
      </c>
      <c r="DE30" s="61">
        <f>+Fall_Hoy!Y30</f>
        <v>0</v>
      </c>
      <c r="DF30" s="61">
        <f>+Fall_Hoy!Z30</f>
        <v>0</v>
      </c>
      <c r="DG30" s="61">
        <f>+Fall_Hoy!AA30</f>
        <v>1</v>
      </c>
      <c r="DH30" s="61">
        <f>+Fall_Hoy!AB30</f>
        <v>1</v>
      </c>
      <c r="DI30" s="61">
        <f>+Fall_Hoy!AC30</f>
        <v>3</v>
      </c>
      <c r="DJ30" s="61">
        <f>+Fall_Hoy!AD30</f>
        <v>11</v>
      </c>
      <c r="DK30" s="61">
        <f>+Fall_Hoy!AE30</f>
        <v>41</v>
      </c>
      <c r="DL30" s="270">
        <f>+Fall_Hoy!AF30</f>
        <v>30</v>
      </c>
      <c r="DM30" s="75">
        <f t="shared" si="139"/>
        <v>0.15571085547997909</v>
      </c>
      <c r="DN30" s="76">
        <f t="shared" si="140"/>
        <v>0.17455676059617292</v>
      </c>
      <c r="DO30" s="76">
        <f t="shared" si="141"/>
        <v>0.27458889443477297</v>
      </c>
      <c r="DP30" s="76">
        <f t="shared" si="142"/>
        <v>0.33806270233153951</v>
      </c>
      <c r="DQ30" s="76">
        <f t="shared" si="31"/>
        <v>0.32215724496426251</v>
      </c>
      <c r="DR30" s="76">
        <f t="shared" si="32"/>
        <v>0.41777084006609799</v>
      </c>
      <c r="DS30" s="76">
        <f t="shared" si="33"/>
        <v>0.36618371103888536</v>
      </c>
      <c r="DT30" s="76">
        <f t="shared" si="34"/>
        <v>0.3978364398077654</v>
      </c>
      <c r="DU30" s="76">
        <f t="shared" si="35"/>
        <v>0.46950305819465693</v>
      </c>
      <c r="DV30" s="76">
        <f t="shared" si="36"/>
        <v>0.60511233478272142</v>
      </c>
      <c r="DW30" s="76">
        <f t="shared" si="37"/>
        <v>0.44451559457069273</v>
      </c>
      <c r="DX30" s="76">
        <f t="shared" si="38"/>
        <v>0.34328587749362865</v>
      </c>
      <c r="DY30" s="76">
        <f t="shared" si="39"/>
        <v>0.27458889443477297</v>
      </c>
      <c r="DZ30" s="76">
        <f t="shared" si="40"/>
        <v>0.33806270233153951</v>
      </c>
      <c r="EA30" s="76">
        <f t="shared" si="41"/>
        <v>0.15571085547997909</v>
      </c>
      <c r="EB30" s="76">
        <f t="shared" si="42"/>
        <v>0.17455676059617292</v>
      </c>
      <c r="EC30" s="76">
        <f t="shared" si="43"/>
        <v>0.12695982168021994</v>
      </c>
      <c r="ED30" s="76">
        <f t="shared" si="44"/>
        <v>0.17917314823082672</v>
      </c>
      <c r="EE30" s="76">
        <f t="shared" si="45"/>
        <v>7.9828927279670989E-2</v>
      </c>
      <c r="EF30" s="76">
        <f t="shared" si="46"/>
        <v>0.16713972019922388</v>
      </c>
      <c r="EG30" s="85">
        <f>+'Cas_-14'!B29</f>
        <v>1558</v>
      </c>
      <c r="EH30" s="62">
        <f>+'Cas_-14'!C29</f>
        <v>1562</v>
      </c>
      <c r="EI30" s="62">
        <f>+'Cas_-14'!D29</f>
        <v>6786</v>
      </c>
      <c r="EJ30" s="62">
        <f>+'Cas_-14'!E29</f>
        <v>7885</v>
      </c>
      <c r="EK30" s="62">
        <f>+'Cas_-14'!F29</f>
        <v>23685</v>
      </c>
      <c r="EL30" s="62">
        <f>+'Cas_-14'!G29</f>
        <v>25737</v>
      </c>
      <c r="EM30" s="62">
        <f>+'Cas_-14'!H29</f>
        <v>28934</v>
      </c>
      <c r="EN30" s="62">
        <f>+'Cas_-14'!I29</f>
        <v>30285</v>
      </c>
      <c r="EO30" s="62">
        <f>+'Cas_-14'!J29</f>
        <v>23239</v>
      </c>
      <c r="EP30" s="62">
        <f>+'Cas_-14'!K29</f>
        <v>24819</v>
      </c>
      <c r="EQ30" s="62">
        <f>+'Cas_-14'!L29</f>
        <v>16411</v>
      </c>
      <c r="ER30" s="62">
        <f>+'Cas_-14'!M29</f>
        <v>17751</v>
      </c>
      <c r="ES30" s="62">
        <f>+'Cas_-14'!N29</f>
        <v>11154</v>
      </c>
      <c r="ET30" s="62">
        <f>+'Cas_-14'!O29</f>
        <v>10973</v>
      </c>
      <c r="EU30" s="62">
        <f>+'Cas_-14'!P29</f>
        <v>5939</v>
      </c>
      <c r="EV30" s="62">
        <f>+'Cas_-14'!Q29</f>
        <v>6179</v>
      </c>
      <c r="EW30" s="62">
        <f>+'Cas_-14'!R29</f>
        <v>2356</v>
      </c>
      <c r="EX30" s="62">
        <f>+'Cas_-14'!S29</f>
        <v>3430</v>
      </c>
      <c r="EY30" s="62">
        <f>+'Cas_-14'!T29</f>
        <v>421</v>
      </c>
      <c r="EZ30" s="86">
        <f>+'Cas_-14'!U29</f>
        <v>1220</v>
      </c>
      <c r="FA30" s="201">
        <f t="shared" si="47"/>
        <v>5.6396352698011645E-3</v>
      </c>
      <c r="FB30" s="90">
        <f t="shared" si="48"/>
        <v>5.9949185197694143E-3</v>
      </c>
      <c r="FC30" s="90">
        <f t="shared" si="49"/>
        <v>2.626242298523174E-2</v>
      </c>
      <c r="FD30" s="90">
        <f t="shared" si="50"/>
        <v>3.1694287792976207E-2</v>
      </c>
      <c r="FE30" s="90">
        <f t="shared" si="51"/>
        <v>8.6839355441896277E-2</v>
      </c>
      <c r="FF30" s="90">
        <f t="shared" si="52"/>
        <v>9.5281286558367512E-2</v>
      </c>
      <c r="FG30" s="90">
        <f t="shared" si="53"/>
        <v>0.10916224934447567</v>
      </c>
      <c r="FH30" s="90">
        <f t="shared" si="54"/>
        <v>0.11414346233284588</v>
      </c>
      <c r="FI30" s="90">
        <f t="shared" si="55"/>
        <v>0.1033652990783902</v>
      </c>
      <c r="FJ30" s="90">
        <f t="shared" si="56"/>
        <v>0.10727345026408831</v>
      </c>
      <c r="FK30" s="90">
        <f t="shared" si="57"/>
        <v>9.6925848270974224E-2</v>
      </c>
      <c r="FL30" s="90">
        <f t="shared" si="58"/>
        <v>9.7498681782230423E-2</v>
      </c>
      <c r="FM30" s="90">
        <f t="shared" si="59"/>
        <v>8.1472553960775726E-2</v>
      </c>
      <c r="FN30" s="90">
        <f t="shared" si="60"/>
        <v>6.8860133540840404E-2</v>
      </c>
      <c r="FO30" s="90">
        <f t="shared" si="61"/>
        <v>7.1613751190748934E-2</v>
      </c>
      <c r="FP30" s="90">
        <f t="shared" si="62"/>
        <v>5.3136233080508403E-2</v>
      </c>
      <c r="FQ30" s="90">
        <f t="shared" si="63"/>
        <v>7.509642048895547E-2</v>
      </c>
      <c r="FR30" s="90">
        <f t="shared" si="64"/>
        <v>5.5109254498714656E-2</v>
      </c>
      <c r="FS30" s="90">
        <f t="shared" si="65"/>
        <v>7.7919674255043495E-2</v>
      </c>
      <c r="FT30" s="99">
        <f t="shared" si="66"/>
        <v>7.1199299679019556E-2</v>
      </c>
      <c r="FU30" s="119">
        <f t="shared" si="143"/>
        <v>2.1743150287607587</v>
      </c>
      <c r="FV30" s="120">
        <f t="shared" si="144"/>
        <v>3.2850796994152067</v>
      </c>
      <c r="FW30" s="120">
        <f t="shared" si="145"/>
        <v>3.3703238831443958</v>
      </c>
      <c r="FX30" s="120">
        <f t="shared" si="176"/>
        <v>4.9094110764545231</v>
      </c>
      <c r="FY30" s="120">
        <f t="shared" si="240"/>
        <v>3.7098069570520491</v>
      </c>
      <c r="FZ30" s="120">
        <f t="shared" si="240"/>
        <v>4.3846053633016329</v>
      </c>
      <c r="GA30" s="120">
        <f t="shared" si="240"/>
        <v>3.354490341100842</v>
      </c>
      <c r="GB30" s="120">
        <f t="shared" si="240"/>
        <v>3.4854071505879327</v>
      </c>
      <c r="GC30" s="120">
        <f t="shared" si="240"/>
        <v>4.5421728798810426</v>
      </c>
      <c r="GD30" s="120">
        <f t="shared" si="240"/>
        <v>5.6408396792779723</v>
      </c>
      <c r="GE30" s="120">
        <f t="shared" si="240"/>
        <v>4.5861408747021413</v>
      </c>
      <c r="GF30" s="120">
        <f t="shared" si="240"/>
        <v>3.5209283984000908</v>
      </c>
      <c r="GG30" s="120">
        <f t="shared" si="240"/>
        <v>3.3703238831443958</v>
      </c>
      <c r="GH30" s="120">
        <f t="shared" si="240"/>
        <v>4.9094110764545231</v>
      </c>
      <c r="GI30" s="120">
        <f t="shared" si="240"/>
        <v>2.1743150287607587</v>
      </c>
      <c r="GJ30" s="120">
        <f t="shared" si="240"/>
        <v>3.2850796994152067</v>
      </c>
      <c r="GK30" s="120">
        <f t="shared" si="147"/>
        <v>1.6906241449802801</v>
      </c>
      <c r="GL30" s="120">
        <f t="shared" si="148"/>
        <v>3.2512352028824067</v>
      </c>
      <c r="GM30" s="120">
        <f t="shared" si="149"/>
        <v>1.0245028363231885</v>
      </c>
      <c r="GN30" s="121">
        <f t="shared" si="150"/>
        <v>2.3474910701751646</v>
      </c>
      <c r="GO30" s="85">
        <f>+Cas_Hoy!B29</f>
        <v>1712</v>
      </c>
      <c r="GP30" s="62">
        <f>+Cas_Hoy!C29</f>
        <v>1707</v>
      </c>
      <c r="GQ30" s="62">
        <f>+Cas_Hoy!D29</f>
        <v>7589</v>
      </c>
      <c r="GR30" s="62">
        <f>+Cas_Hoy!E29</f>
        <v>8788</v>
      </c>
      <c r="GS30" s="62">
        <f>+Cas_Hoy!F29</f>
        <v>25594</v>
      </c>
      <c r="GT30" s="62">
        <f>+Cas_Hoy!G29</f>
        <v>27894</v>
      </c>
      <c r="GU30" s="62">
        <f>+Cas_Hoy!H29</f>
        <v>31444</v>
      </c>
      <c r="GV30" s="62">
        <f>+Cas_Hoy!I29</f>
        <v>32961</v>
      </c>
      <c r="GW30" s="62">
        <f>+Cas_Hoy!J29</f>
        <v>25438</v>
      </c>
      <c r="GX30" s="62">
        <f>+Cas_Hoy!K29</f>
        <v>27090</v>
      </c>
      <c r="GY30" s="62">
        <f>+Cas_Hoy!L29</f>
        <v>17953</v>
      </c>
      <c r="GZ30" s="62">
        <f>+Cas_Hoy!M29</f>
        <v>19329</v>
      </c>
      <c r="HA30" s="62">
        <f>+Cas_Hoy!N29</f>
        <v>12209</v>
      </c>
      <c r="HB30" s="62">
        <f>+Cas_Hoy!O29</f>
        <v>12060</v>
      </c>
      <c r="HC30" s="62">
        <f>+Cas_Hoy!P29</f>
        <v>6421</v>
      </c>
      <c r="HD30" s="62">
        <f>+Cas_Hoy!Q29</f>
        <v>6720</v>
      </c>
      <c r="HE30" s="62">
        <f>+Cas_Hoy!R29</f>
        <v>2492</v>
      </c>
      <c r="HF30" s="62">
        <f>+Cas_Hoy!S29</f>
        <v>3630</v>
      </c>
      <c r="HG30" s="62">
        <f>+Cas_Hoy!T29</f>
        <v>437</v>
      </c>
      <c r="HH30" s="590">
        <f>+Cas_Hoy!U29</f>
        <v>1259</v>
      </c>
      <c r="HI30" s="543">
        <f t="shared" si="151"/>
        <v>0.16834810625306376</v>
      </c>
      <c r="HJ30" s="112">
        <f t="shared" si="152"/>
        <v>0.1898400115239168</v>
      </c>
      <c r="HK30" s="112">
        <f t="shared" si="153"/>
        <v>0.30056085818129308</v>
      </c>
      <c r="HL30" s="112">
        <f t="shared" si="154"/>
        <v>0.3715516440461466</v>
      </c>
      <c r="HM30" s="323">
        <f t="shared" si="68"/>
        <v>0.3481229692892267</v>
      </c>
      <c r="HN30" s="323">
        <f t="shared" si="69"/>
        <v>0.45278392247751242</v>
      </c>
      <c r="HO30" s="323">
        <f t="shared" si="70"/>
        <v>0.3979498379037365</v>
      </c>
      <c r="HP30" s="323">
        <f t="shared" si="71"/>
        <v>0.43298949620286464</v>
      </c>
      <c r="HQ30" s="323">
        <f t="shared" si="72"/>
        <v>0.51392997953249631</v>
      </c>
      <c r="HR30" s="323">
        <f t="shared" si="73"/>
        <v>0.66048161284757334</v>
      </c>
      <c r="HS30" s="323">
        <f t="shared" si="74"/>
        <v>0.48628288765630651</v>
      </c>
      <c r="HT30" s="323">
        <f t="shared" si="75"/>
        <v>0.37380275624327353</v>
      </c>
      <c r="HU30" s="323">
        <f t="shared" si="76"/>
        <v>0.30056085818129308</v>
      </c>
      <c r="HV30" s="323">
        <f t="shared" si="77"/>
        <v>0.3715516440461466</v>
      </c>
      <c r="HW30" s="323">
        <f t="shared" si="78"/>
        <v>0.16834810625306376</v>
      </c>
      <c r="HX30" s="323">
        <f t="shared" si="79"/>
        <v>0.1898400115239168</v>
      </c>
      <c r="HY30" s="323">
        <f t="shared" si="80"/>
        <v>0.13428857199792363</v>
      </c>
      <c r="HZ30" s="323">
        <f t="shared" si="81"/>
        <v>0.18962056212183703</v>
      </c>
      <c r="IA30" s="323">
        <f t="shared" si="82"/>
        <v>8.2862805751107424E-2</v>
      </c>
      <c r="IB30" s="327">
        <f t="shared" si="83"/>
        <v>0.17248271125477282</v>
      </c>
      <c r="IC30" s="331">
        <f>+CyF_Tot!B29</f>
        <v>0</v>
      </c>
      <c r="ID30" s="149">
        <f>+CyF_Tot!C29</f>
        <v>251901</v>
      </c>
      <c r="IE30" s="149">
        <f>+CyF_Tot!D29</f>
        <v>263841</v>
      </c>
      <c r="IF30" s="149">
        <f>+CyF_Tot!E29</f>
        <v>274370</v>
      </c>
      <c r="IG30" s="149">
        <f>+CyF_Tot!F29</f>
        <v>0</v>
      </c>
      <c r="IH30" s="149">
        <f>+CyF_Tot!G29</f>
        <v>4483</v>
      </c>
      <c r="II30" s="149">
        <f>+CyF_Tot!H29</f>
        <v>4575</v>
      </c>
      <c r="IJ30" s="149">
        <f>+CyF_Tot!I29</f>
        <v>4623</v>
      </c>
      <c r="IK30" s="204">
        <f t="shared" si="84"/>
        <v>7.8118310674812758E-2</v>
      </c>
      <c r="IL30" s="198">
        <f t="shared" si="85"/>
        <v>7.3677376373494308E-2</v>
      </c>
      <c r="IM30" s="198">
        <f t="shared" si="86"/>
        <v>7.306602330380628E-2</v>
      </c>
      <c r="IN30" s="198">
        <f t="shared" si="87"/>
        <v>7.0348867130525863E-2</v>
      </c>
      <c r="IO30" s="198">
        <f t="shared" si="88"/>
        <v>7.7124649857567742E-2</v>
      </c>
      <c r="IP30" s="198">
        <f t="shared" si="89"/>
        <v>7.6381242262651083E-2</v>
      </c>
      <c r="IQ30" s="198">
        <f t="shared" si="90"/>
        <v>7.4950133157336035E-2</v>
      </c>
      <c r="IR30" s="198">
        <f t="shared" si="91"/>
        <v>7.502619882604375E-2</v>
      </c>
      <c r="IS30" s="198">
        <f t="shared" si="92"/>
        <v>6.3573932719491869E-2</v>
      </c>
      <c r="IT30" s="198">
        <f t="shared" si="93"/>
        <v>6.5422696072692771E-2</v>
      </c>
      <c r="IU30" s="198">
        <f t="shared" si="94"/>
        <v>4.7877541625452651E-2</v>
      </c>
      <c r="IV30" s="198">
        <f t="shared" si="95"/>
        <v>5.1482601886994127E-2</v>
      </c>
      <c r="IW30" s="198">
        <f t="shared" si="96"/>
        <v>3.8712901020184834E-2</v>
      </c>
      <c r="IX30" s="198">
        <f t="shared" si="97"/>
        <v>4.5060284163240885E-2</v>
      </c>
      <c r="IY30" s="198">
        <f t="shared" si="98"/>
        <v>2.3450564950184057E-2</v>
      </c>
      <c r="IZ30" s="198">
        <f t="shared" si="99"/>
        <v>3.2882425097938081E-2</v>
      </c>
      <c r="JA30" s="198">
        <f t="shared" si="100"/>
        <v>8.8714060385395622E-3</v>
      </c>
      <c r="JB30" s="198">
        <f t="shared" si="101"/>
        <v>1.7599729443747884E-2</v>
      </c>
      <c r="JC30" s="198">
        <f t="shared" si="102"/>
        <v>1.5278171302148106E-3</v>
      </c>
      <c r="JD30" s="99">
        <f t="shared" si="103"/>
        <v>4.845298265080655E-3</v>
      </c>
      <c r="JE30" s="543"/>
      <c r="JF30" s="112"/>
      <c r="JG30" s="112"/>
      <c r="JH30" s="112"/>
      <c r="JI30" s="112"/>
      <c r="JJ30" s="112"/>
      <c r="JK30" s="112"/>
      <c r="JL30" s="112"/>
      <c r="JM30" s="112"/>
      <c r="JN30" s="112"/>
      <c r="JO30" s="112"/>
      <c r="JP30" s="112"/>
      <c r="JQ30" s="112"/>
      <c r="JR30" s="112"/>
      <c r="JS30" s="112"/>
      <c r="JT30" s="112"/>
      <c r="JU30" s="112"/>
      <c r="JV30" s="112"/>
      <c r="JW30" s="112"/>
      <c r="JX30" s="416"/>
      <c r="JZ30" s="701">
        <f t="shared" si="177"/>
        <v>13.923115627002199</v>
      </c>
      <c r="KA30" s="291">
        <f t="shared" si="155"/>
        <v>27.863767203727441</v>
      </c>
      <c r="KB30" s="291">
        <f t="shared" si="156"/>
        <v>14.050404037276696</v>
      </c>
      <c r="KC30" s="291">
        <f t="shared" si="157"/>
        <v>69.282949397667835</v>
      </c>
      <c r="KD30" s="291">
        <f t="shared" si="158"/>
        <v>144.30050413389796</v>
      </c>
      <c r="KE30" s="291">
        <f t="shared" si="159"/>
        <v>181.71835803876854</v>
      </c>
      <c r="KF30" s="291">
        <f t="shared" si="160"/>
        <v>401.19299767972683</v>
      </c>
      <c r="KG30" s="291">
        <f t="shared" si="161"/>
        <v>233.47140477303222</v>
      </c>
      <c r="KH30" s="291">
        <f t="shared" si="162"/>
        <v>1192.5080952211506</v>
      </c>
      <c r="KI30" s="291">
        <f t="shared" si="163"/>
        <v>883.90997657350817</v>
      </c>
      <c r="KJ30" s="291">
        <f t="shared" si="164"/>
        <v>3569.9806632607861</v>
      </c>
      <c r="KK30" s="291">
        <f t="shared" si="165"/>
        <v>1557.440652737499</v>
      </c>
      <c r="KL30" s="291">
        <f t="shared" si="166"/>
        <v>7355.0145064095532</v>
      </c>
      <c r="KM30" s="291">
        <f t="shared" si="167"/>
        <v>3997.2790175209598</v>
      </c>
      <c r="KN30" s="291">
        <f t="shared" si="168"/>
        <v>9418.4419215974704</v>
      </c>
      <c r="KO30" s="291">
        <f t="shared" si="169"/>
        <v>6237.9471303510309</v>
      </c>
      <c r="KP30" s="291">
        <f t="shared" si="170"/>
        <v>6432.6595480189981</v>
      </c>
      <c r="KQ30" s="291">
        <f t="shared" si="171"/>
        <v>6436.3428663239065</v>
      </c>
      <c r="KR30" s="291">
        <f t="shared" si="172"/>
        <v>1329.5271145659819</v>
      </c>
      <c r="KS30" s="702">
        <f t="shared" si="173"/>
        <v>3035.64692150569</v>
      </c>
      <c r="KT30" s="705">
        <f>(SUM(JZ30:KS30)/SUM(JZ$4:KS29))*100000</f>
        <v>112.27856040670423</v>
      </c>
      <c r="KU30" s="616">
        <f t="shared" si="106"/>
        <v>3.6197915724012613</v>
      </c>
      <c r="KV30" s="291">
        <f t="shared" si="107"/>
        <v>7.6759520099480341</v>
      </c>
      <c r="KW30" s="291">
        <f t="shared" si="108"/>
        <v>3.8700888572401624</v>
      </c>
      <c r="KX30" s="291">
        <f t="shared" si="109"/>
        <v>20.0978362669475</v>
      </c>
      <c r="KY30" s="291">
        <f t="shared" si="110"/>
        <v>40.330711837063923</v>
      </c>
      <c r="KZ30" s="291">
        <f t="shared" si="111"/>
        <v>51.829584326733702</v>
      </c>
      <c r="LA30" s="291">
        <f t="shared" si="112"/>
        <v>124.50246175322103</v>
      </c>
      <c r="LB30" s="291">
        <f t="shared" si="113"/>
        <v>71.610559165397774</v>
      </c>
      <c r="LC30" s="291">
        <f t="shared" si="114"/>
        <v>422.55275237519123</v>
      </c>
      <c r="LD30" s="291">
        <f t="shared" si="115"/>
        <v>302.5561673913607</v>
      </c>
      <c r="LE30" s="291">
        <f t="shared" si="116"/>
        <v>1689.1592593686323</v>
      </c>
      <c r="LF30" s="291">
        <f t="shared" si="117"/>
        <v>686.57175498725724</v>
      </c>
      <c r="LG30" s="291">
        <f t="shared" si="118"/>
        <v>4448.3400898433219</v>
      </c>
      <c r="LH30" s="291">
        <f t="shared" si="119"/>
        <v>2095.9887544555449</v>
      </c>
      <c r="LI30" s="291">
        <f t="shared" si="120"/>
        <v>9513.9332698267226</v>
      </c>
      <c r="LJ30" s="291">
        <f t="shared" si="121"/>
        <v>4678.1211839774351</v>
      </c>
      <c r="LK30" s="291">
        <f t="shared" si="122"/>
        <v>18040.990660759253</v>
      </c>
      <c r="LL30" s="291">
        <f t="shared" si="123"/>
        <v>9800.7712082262206</v>
      </c>
      <c r="LM30" s="291">
        <f t="shared" si="124"/>
        <v>22024.801036461224</v>
      </c>
      <c r="LN30" s="617">
        <f t="shared" si="125"/>
        <v>17566.38459293843</v>
      </c>
      <c r="LO30" s="614">
        <f t="shared" si="126"/>
        <v>16.101144915258434</v>
      </c>
      <c r="LP30" s="291">
        <f t="shared" si="127"/>
        <v>26.941970843655742</v>
      </c>
      <c r="LQ30" s="291">
        <f t="shared" si="128"/>
        <v>628.03969696326124</v>
      </c>
      <c r="LR30" s="291">
        <f t="shared" si="129"/>
        <v>315.28545119705342</v>
      </c>
      <c r="LS30" s="291">
        <f t="shared" si="130"/>
        <v>8117.3132978972144</v>
      </c>
      <c r="LT30" s="617">
        <f t="shared" si="131"/>
        <v>5039.252083726511</v>
      </c>
      <c r="LU30" s="614">
        <f t="shared" si="132"/>
        <v>21.42610922652376</v>
      </c>
      <c r="LV30" s="291">
        <f t="shared" si="133"/>
        <v>469.37689469813387</v>
      </c>
      <c r="LW30" s="617">
        <f t="shared" si="134"/>
        <v>6330.676476599223</v>
      </c>
      <c r="LY30" s="734"/>
      <c r="LZ30" s="738"/>
      <c r="MA30" s="721"/>
      <c r="MB30" s="743"/>
      <c r="MC30" s="472"/>
    </row>
    <row r="31" spans="1:341" ht="14.4">
      <c r="A31" s="501" t="s">
        <v>43</v>
      </c>
      <c r="B31" s="532">
        <v>978313</v>
      </c>
      <c r="C31" s="522">
        <f t="shared" si="238"/>
        <v>30643</v>
      </c>
      <c r="D31" s="505">
        <f t="shared" si="239"/>
        <v>347</v>
      </c>
      <c r="E31" s="492">
        <f t="shared" si="0"/>
        <v>4.8453092275101669E-3</v>
      </c>
      <c r="F31" s="206">
        <f t="shared" si="1"/>
        <v>2.8614564050564593E-2</v>
      </c>
      <c r="G31" s="26">
        <f t="shared" si="178"/>
        <v>2.5582502049416957</v>
      </c>
      <c r="H31" s="25">
        <f t="shared" si="2"/>
        <v>7.320321434667415E-2</v>
      </c>
      <c r="I31" s="32">
        <f t="shared" si="3"/>
        <v>8.0130245667826533E-2</v>
      </c>
      <c r="J31" s="343">
        <f t="shared" si="4"/>
        <v>0.14050504857565446</v>
      </c>
      <c r="K31" s="344">
        <f t="shared" si="5"/>
        <v>2.5244090056049636E-3</v>
      </c>
      <c r="L31" s="345">
        <f t="shared" si="6"/>
        <v>4.9102634702862842</v>
      </c>
      <c r="M31" s="346">
        <f t="shared" si="7"/>
        <v>0.15365512456580285</v>
      </c>
      <c r="N31" s="826"/>
      <c r="O31" s="161"/>
      <c r="P31" s="161"/>
      <c r="Q31" s="161"/>
      <c r="R31" s="161"/>
      <c r="S31" s="162">
        <f t="shared" si="8"/>
        <v>30643</v>
      </c>
      <c r="T31" s="163">
        <f t="shared" si="9"/>
        <v>3132.2286425714469</v>
      </c>
      <c r="U31" s="162">
        <f t="shared" si="10"/>
        <v>1105</v>
      </c>
      <c r="V31" s="164">
        <f t="shared" si="11"/>
        <v>3.7409438689146188E-2</v>
      </c>
      <c r="W31" s="163">
        <f t="shared" si="12"/>
        <v>112.94953660024962</v>
      </c>
      <c r="X31" s="162">
        <f t="shared" si="135"/>
        <v>2649</v>
      </c>
      <c r="Y31" s="164">
        <f t="shared" si="13"/>
        <v>9.4627420161463166E-2</v>
      </c>
      <c r="Z31" s="163">
        <f t="shared" si="136"/>
        <v>270.77223751498752</v>
      </c>
      <c r="AA31" s="162">
        <f t="shared" si="14"/>
        <v>347</v>
      </c>
      <c r="AB31" s="163">
        <f t="shared" si="15"/>
        <v>354.69220995734491</v>
      </c>
      <c r="AC31" s="165">
        <f t="shared" si="137"/>
        <v>1.1323956531671181E-2</v>
      </c>
      <c r="AD31" s="162">
        <f t="shared" si="16"/>
        <v>18</v>
      </c>
      <c r="AE31" s="164">
        <f t="shared" si="17"/>
        <v>5.4711246200607903E-2</v>
      </c>
      <c r="AF31" s="163">
        <f t="shared" si="18"/>
        <v>18.399019536692244</v>
      </c>
      <c r="AG31" s="162">
        <f t="shared" si="19"/>
        <v>25</v>
      </c>
      <c r="AH31" s="164">
        <f t="shared" si="20"/>
        <v>7.7639751552795025E-2</v>
      </c>
      <c r="AI31" s="163">
        <f t="shared" si="21"/>
        <v>25.55419380096145</v>
      </c>
      <c r="AJ31" s="830"/>
      <c r="AK31" s="81">
        <v>91242</v>
      </c>
      <c r="AL31" s="39">
        <v>86040</v>
      </c>
      <c r="AM31" s="39">
        <v>90217</v>
      </c>
      <c r="AN31" s="39">
        <v>85519</v>
      </c>
      <c r="AO31" s="39">
        <v>88804</v>
      </c>
      <c r="AP31" s="39">
        <v>86412</v>
      </c>
      <c r="AQ31" s="39">
        <v>62570</v>
      </c>
      <c r="AR31" s="39">
        <v>66532</v>
      </c>
      <c r="AS31" s="39">
        <v>56541</v>
      </c>
      <c r="AT31" s="39">
        <v>58942</v>
      </c>
      <c r="AU31" s="39">
        <v>40568</v>
      </c>
      <c r="AV31" s="39">
        <v>40723</v>
      </c>
      <c r="AW31" s="39">
        <v>31820</v>
      </c>
      <c r="AX31" s="39">
        <v>33306</v>
      </c>
      <c r="AY31" s="39">
        <v>17942</v>
      </c>
      <c r="AZ31" s="39">
        <v>21330</v>
      </c>
      <c r="BA31" s="39">
        <v>6222</v>
      </c>
      <c r="BB31" s="39">
        <v>10114</v>
      </c>
      <c r="BC31" s="39">
        <v>971</v>
      </c>
      <c r="BD31" s="46">
        <v>2498</v>
      </c>
      <c r="BE31" s="258">
        <v>2.0000000000000002E-5</v>
      </c>
      <c r="BF31" s="43">
        <v>2.0000000000000002E-5</v>
      </c>
      <c r="BG31" s="53">
        <v>5.0000000000000002E-5</v>
      </c>
      <c r="BH31" s="53">
        <v>4.0000000000000003E-5</v>
      </c>
      <c r="BI31" s="53">
        <v>1.2518952302791728E-4</v>
      </c>
      <c r="BJ31" s="53">
        <v>1.2406223545552731E-4</v>
      </c>
      <c r="BK31" s="53">
        <v>3.4000000000000002E-4</v>
      </c>
      <c r="BL31" s="53">
        <v>1.8000000000000001E-4</v>
      </c>
      <c r="BM31" s="53">
        <v>8.9999999999999998E-4</v>
      </c>
      <c r="BN31" s="53">
        <v>5.0000000000000001E-4</v>
      </c>
      <c r="BO31" s="53">
        <v>3.8E-3</v>
      </c>
      <c r="BP31" s="53">
        <v>2E-3</v>
      </c>
      <c r="BQ31" s="53">
        <v>1.6199999999999999E-2</v>
      </c>
      <c r="BR31" s="53">
        <v>6.1999999999999998E-3</v>
      </c>
      <c r="BS31" s="53">
        <v>6.1100000000000002E-2</v>
      </c>
      <c r="BT31" s="53">
        <v>2.6800000000000001E-2</v>
      </c>
      <c r="BU31" s="53">
        <v>0.1421</v>
      </c>
      <c r="BV31" s="53">
        <v>5.4699999999999999E-2</v>
      </c>
      <c r="BW31" s="53">
        <v>0.27589999999999998</v>
      </c>
      <c r="BX31" s="773">
        <v>0.1051</v>
      </c>
      <c r="BY31" s="53">
        <f t="shared" si="22"/>
        <v>2.0000000000000002E-5</v>
      </c>
      <c r="BZ31" s="53">
        <f t="shared" si="23"/>
        <v>4.5000000000000003E-5</v>
      </c>
      <c r="CA31" s="53">
        <f t="shared" si="24"/>
        <v>1.246258792417223E-4</v>
      </c>
      <c r="CB31" s="53">
        <f t="shared" si="25"/>
        <v>2.6000000000000003E-4</v>
      </c>
      <c r="CC31" s="53">
        <f t="shared" si="26"/>
        <v>6.9999999999999999E-4</v>
      </c>
      <c r="CD31" s="53">
        <f t="shared" si="27"/>
        <v>2.8999999999999998E-3</v>
      </c>
      <c r="CE31" s="53">
        <f t="shared" si="28"/>
        <v>1.12E-2</v>
      </c>
      <c r="CF31" s="53">
        <f t="shared" si="29"/>
        <v>4.3950000000000003E-2</v>
      </c>
      <c r="CG31" s="53">
        <f t="shared" si="30"/>
        <v>9.8400000000000001E-2</v>
      </c>
      <c r="CH31" s="773">
        <f t="shared" si="138"/>
        <v>0.1905</v>
      </c>
      <c r="CI31" s="64">
        <f>+Fall_Hoy!B31</f>
        <v>1</v>
      </c>
      <c r="CJ31" s="61">
        <f>+Fall_Hoy!C31</f>
        <v>1</v>
      </c>
      <c r="CK31" s="61">
        <f>+Fall_Hoy!D31</f>
        <v>0</v>
      </c>
      <c r="CL31" s="61">
        <f>+Fall_Hoy!E31</f>
        <v>0</v>
      </c>
      <c r="CM31" s="61">
        <f>+Fall_Hoy!F31</f>
        <v>0</v>
      </c>
      <c r="CN31" s="61">
        <f>+Fall_Hoy!G31</f>
        <v>1</v>
      </c>
      <c r="CO31" s="61">
        <f>+Fall_Hoy!H31</f>
        <v>4</v>
      </c>
      <c r="CP31" s="61">
        <f>+Fall_Hoy!I31</f>
        <v>2</v>
      </c>
      <c r="CQ31" s="61">
        <f>+Fall_Hoy!J31</f>
        <v>13</v>
      </c>
      <c r="CR31" s="61">
        <f>+Fall_Hoy!K31</f>
        <v>17</v>
      </c>
      <c r="CS31" s="61">
        <f>+Fall_Hoy!L31</f>
        <v>29</v>
      </c>
      <c r="CT31" s="61">
        <f>+Fall_Hoy!M31</f>
        <v>17</v>
      </c>
      <c r="CU31" s="61">
        <f>+Fall_Hoy!N31</f>
        <v>67</v>
      </c>
      <c r="CV31" s="61">
        <f>+Fall_Hoy!O31</f>
        <v>19</v>
      </c>
      <c r="CW31" s="61">
        <f>+Fall_Hoy!P31</f>
        <v>67</v>
      </c>
      <c r="CX31" s="61">
        <f>+Fall_Hoy!Q31</f>
        <v>23</v>
      </c>
      <c r="CY31" s="61">
        <f>+Fall_Hoy!R31</f>
        <v>31</v>
      </c>
      <c r="CZ31" s="61">
        <f>+Fall_Hoy!S31</f>
        <v>27</v>
      </c>
      <c r="DA31" s="61">
        <f>+Fall_Hoy!T31</f>
        <v>5</v>
      </c>
      <c r="DB31" s="253">
        <f>+Fall_Hoy!U31</f>
        <v>17</v>
      </c>
      <c r="DC31" s="61">
        <f>+Fall_Hoy!W31</f>
        <v>0</v>
      </c>
      <c r="DD31" s="61">
        <f>+Fall_Hoy!X31</f>
        <v>0</v>
      </c>
      <c r="DE31" s="61">
        <f>+Fall_Hoy!Y31</f>
        <v>0</v>
      </c>
      <c r="DF31" s="61">
        <f>+Fall_Hoy!Z31</f>
        <v>1</v>
      </c>
      <c r="DG31" s="61">
        <f>+Fall_Hoy!AA31</f>
        <v>0</v>
      </c>
      <c r="DH31" s="61">
        <f>+Fall_Hoy!AB31</f>
        <v>0</v>
      </c>
      <c r="DI31" s="61">
        <f>+Fall_Hoy!AC31</f>
        <v>0</v>
      </c>
      <c r="DJ31" s="61">
        <f>+Fall_Hoy!AD31</f>
        <v>0</v>
      </c>
      <c r="DK31" s="61">
        <f>+Fall_Hoy!AE31</f>
        <v>3</v>
      </c>
      <c r="DL31" s="270">
        <f>+Fall_Hoy!AF31</f>
        <v>2</v>
      </c>
      <c r="DM31" s="75">
        <f t="shared" si="139"/>
        <v>6.1117100181508663E-2</v>
      </c>
      <c r="DN31" s="76">
        <f t="shared" si="140"/>
        <v>4.0234831468536361E-2</v>
      </c>
      <c r="DO31" s="76">
        <f t="shared" si="141"/>
        <v>0.12997493617648659</v>
      </c>
      <c r="DP31" s="76">
        <f t="shared" si="142"/>
        <v>9.2010932835893178E-2</v>
      </c>
      <c r="DQ31" s="76">
        <f t="shared" si="31"/>
        <v>3.6777622629611276E-2</v>
      </c>
      <c r="DR31" s="76">
        <f t="shared" si="32"/>
        <v>9.3279528170107109E-2</v>
      </c>
      <c r="DS31" s="76">
        <f t="shared" si="33"/>
        <v>0.18802470644642705</v>
      </c>
      <c r="DT31" s="76">
        <f t="shared" si="34"/>
        <v>0.16700401477651522</v>
      </c>
      <c r="DU31" s="76">
        <f t="shared" si="35"/>
        <v>0.25546849975140951</v>
      </c>
      <c r="DV31" s="76">
        <f t="shared" si="36"/>
        <v>0.57683824776899328</v>
      </c>
      <c r="DW31" s="76">
        <f t="shared" si="37"/>
        <v>0.18811819531079721</v>
      </c>
      <c r="DX31" s="76">
        <f t="shared" si="38"/>
        <v>0.20872725486825627</v>
      </c>
      <c r="DY31" s="76">
        <f t="shared" si="39"/>
        <v>0.12997493617648659</v>
      </c>
      <c r="DZ31" s="76">
        <f t="shared" si="40"/>
        <v>9.2010932835893178E-2</v>
      </c>
      <c r="EA31" s="76">
        <f t="shared" si="41"/>
        <v>6.1117100181508663E-2</v>
      </c>
      <c r="EB31" s="76">
        <f t="shared" si="42"/>
        <v>4.0234831468536361E-2</v>
      </c>
      <c r="EC31" s="76">
        <f t="shared" si="43"/>
        <v>3.5062074575449173E-2</v>
      </c>
      <c r="ED31" s="76">
        <f t="shared" si="44"/>
        <v>4.8803783124664019E-2</v>
      </c>
      <c r="EE31" s="76">
        <f t="shared" si="45"/>
        <v>1.8663757111358054E-2</v>
      </c>
      <c r="EF31" s="76">
        <f t="shared" si="46"/>
        <v>6.4752087112125475E-2</v>
      </c>
      <c r="EG31" s="85">
        <f>+'Cas_-14'!B30</f>
        <v>215</v>
      </c>
      <c r="EH31" s="62">
        <f>+'Cas_-14'!C30</f>
        <v>170</v>
      </c>
      <c r="EI31" s="62">
        <f>+'Cas_-14'!D30</f>
        <v>673</v>
      </c>
      <c r="EJ31" s="62">
        <f>+'Cas_-14'!E30</f>
        <v>784</v>
      </c>
      <c r="EK31" s="62">
        <f>+'Cas_-14'!F30</f>
        <v>3266</v>
      </c>
      <c r="EL31" s="62">
        <f>+'Cas_-14'!G30</f>
        <v>2808</v>
      </c>
      <c r="EM31" s="62">
        <f>+'Cas_-14'!H30</f>
        <v>3623</v>
      </c>
      <c r="EN31" s="62">
        <f>+'Cas_-14'!I30</f>
        <v>3183</v>
      </c>
      <c r="EO31" s="62">
        <f>+'Cas_-14'!J30</f>
        <v>2871</v>
      </c>
      <c r="EP31" s="62">
        <f>+'Cas_-14'!K30</f>
        <v>2715</v>
      </c>
      <c r="EQ31" s="62">
        <f>+'Cas_-14'!L30</f>
        <v>1742</v>
      </c>
      <c r="ER31" s="62">
        <f>+'Cas_-14'!M30</f>
        <v>1788</v>
      </c>
      <c r="ES31" s="62">
        <f>+'Cas_-14'!N30</f>
        <v>1147</v>
      </c>
      <c r="ET31" s="62">
        <f>+'Cas_-14'!O30</f>
        <v>1132</v>
      </c>
      <c r="EU31" s="62">
        <f>+'Cas_-14'!P30</f>
        <v>592</v>
      </c>
      <c r="EV31" s="62">
        <f>+'Cas_-14'!Q30</f>
        <v>560</v>
      </c>
      <c r="EW31" s="62">
        <f>+'Cas_-14'!R30</f>
        <v>193</v>
      </c>
      <c r="EX31" s="62">
        <f>+'Cas_-14'!S30</f>
        <v>262</v>
      </c>
      <c r="EY31" s="62">
        <f>+'Cas_-14'!T30</f>
        <v>25</v>
      </c>
      <c r="EZ31" s="86">
        <f>+'Cas_-14'!U30</f>
        <v>72</v>
      </c>
      <c r="FA31" s="201">
        <f t="shared" si="47"/>
        <v>2.3563709695096557E-3</v>
      </c>
      <c r="FB31" s="91">
        <f t="shared" si="48"/>
        <v>1.9758251975825199E-3</v>
      </c>
      <c r="FC31" s="91">
        <f t="shared" si="49"/>
        <v>7.4597913918662776E-3</v>
      </c>
      <c r="FD31" s="91">
        <f t="shared" si="50"/>
        <v>9.1675534091839248E-3</v>
      </c>
      <c r="FE31" s="91">
        <f t="shared" si="51"/>
        <v>3.6777622629611276E-2</v>
      </c>
      <c r="FF31" s="91">
        <f t="shared" si="52"/>
        <v>3.2495486737953064E-2</v>
      </c>
      <c r="FG31" s="91">
        <f t="shared" si="53"/>
        <v>5.7903148473709448E-2</v>
      </c>
      <c r="FH31" s="91">
        <f t="shared" si="54"/>
        <v>4.7841640113028321E-2</v>
      </c>
      <c r="FI31" s="91">
        <f t="shared" si="55"/>
        <v>5.0777312039051309E-2</v>
      </c>
      <c r="FJ31" s="91">
        <f t="shared" si="56"/>
        <v>4.6062230667435783E-2</v>
      </c>
      <c r="FK31" s="91">
        <f t="shared" si="57"/>
        <v>4.2940248471701831E-2</v>
      </c>
      <c r="FL31" s="91">
        <f t="shared" si="58"/>
        <v>4.3906391965228497E-2</v>
      </c>
      <c r="FM31" s="91">
        <f t="shared" si="59"/>
        <v>3.604651162790698E-2</v>
      </c>
      <c r="FN31" s="91">
        <f t="shared" si="60"/>
        <v>3.3987870053443822E-2</v>
      </c>
      <c r="FO31" s="91">
        <f t="shared" si="61"/>
        <v>3.2995206777393822E-2</v>
      </c>
      <c r="FP31" s="91">
        <f t="shared" si="62"/>
        <v>2.6254102203469291E-2</v>
      </c>
      <c r="FQ31" s="91">
        <f t="shared" si="63"/>
        <v>3.1018964963034395E-2</v>
      </c>
      <c r="FR31" s="91">
        <f t="shared" si="64"/>
        <v>2.5904686573067034E-2</v>
      </c>
      <c r="FS31" s="91">
        <f t="shared" si="65"/>
        <v>2.5746652935118436E-2</v>
      </c>
      <c r="FT31" s="100">
        <f t="shared" si="66"/>
        <v>2.8823058446757407E-2</v>
      </c>
      <c r="FU31" s="119">
        <f t="shared" si="143"/>
        <v>1.8523023842172779</v>
      </c>
      <c r="FV31" s="120">
        <f t="shared" si="144"/>
        <v>1.5325159914712154</v>
      </c>
      <c r="FW31" s="120">
        <f t="shared" si="145"/>
        <v>3.6057562939283372</v>
      </c>
      <c r="FX31" s="120">
        <f t="shared" si="176"/>
        <v>2.7071697252935145</v>
      </c>
      <c r="FY31" s="120">
        <f t="shared" si="240"/>
        <v>1</v>
      </c>
      <c r="FZ31" s="120">
        <f t="shared" si="240"/>
        <v>2.8705379587732534</v>
      </c>
      <c r="GA31" s="120">
        <f t="shared" si="240"/>
        <v>3.2472276793687387</v>
      </c>
      <c r="GB31" s="120">
        <f t="shared" si="240"/>
        <v>3.4907669214926513</v>
      </c>
      <c r="GC31" s="120">
        <f t="shared" si="240"/>
        <v>5.0311544564418131</v>
      </c>
      <c r="GD31" s="120">
        <f t="shared" si="240"/>
        <v>12.523020257826889</v>
      </c>
      <c r="GE31" s="120">
        <f t="shared" si="240"/>
        <v>4.380929361290713</v>
      </c>
      <c r="GF31" s="120">
        <f t="shared" si="240"/>
        <v>4.7539149888143175</v>
      </c>
      <c r="GG31" s="120">
        <f t="shared" si="240"/>
        <v>3.6057562939283372</v>
      </c>
      <c r="GH31" s="120">
        <f t="shared" si="240"/>
        <v>2.7071697252935145</v>
      </c>
      <c r="GI31" s="120">
        <f t="shared" si="240"/>
        <v>1.8523023842172779</v>
      </c>
      <c r="GJ31" s="120">
        <f t="shared" si="240"/>
        <v>1.5325159914712154</v>
      </c>
      <c r="GK31" s="120">
        <f t="shared" si="147"/>
        <v>1.1303431503028225</v>
      </c>
      <c r="GL31" s="120">
        <f t="shared" si="148"/>
        <v>1.8839750477971446</v>
      </c>
      <c r="GM31" s="120">
        <f t="shared" si="149"/>
        <v>0.72490032620514677</v>
      </c>
      <c r="GN31" s="121">
        <f t="shared" si="150"/>
        <v>2.2465376889734645</v>
      </c>
      <c r="GO31" s="85">
        <f>+Cas_Hoy!B30</f>
        <v>235</v>
      </c>
      <c r="GP31" s="62">
        <f>+Cas_Hoy!C30</f>
        <v>178</v>
      </c>
      <c r="GQ31" s="62">
        <f>+Cas_Hoy!D30</f>
        <v>759</v>
      </c>
      <c r="GR31" s="62">
        <f>+Cas_Hoy!E30</f>
        <v>869</v>
      </c>
      <c r="GS31" s="62">
        <f>+Cas_Hoy!F30</f>
        <v>3590</v>
      </c>
      <c r="GT31" s="62">
        <f>+Cas_Hoy!G30</f>
        <v>3109</v>
      </c>
      <c r="GU31" s="62">
        <f>+Cas_Hoy!H30</f>
        <v>3961</v>
      </c>
      <c r="GV31" s="62">
        <f>+Cas_Hoy!I30</f>
        <v>3470</v>
      </c>
      <c r="GW31" s="62">
        <f>+Cas_Hoy!J30</f>
        <v>3150</v>
      </c>
      <c r="GX31" s="62">
        <f>+Cas_Hoy!K30</f>
        <v>2984</v>
      </c>
      <c r="GY31" s="62">
        <f>+Cas_Hoy!L30</f>
        <v>1906</v>
      </c>
      <c r="GZ31" s="62">
        <f>+Cas_Hoy!M30</f>
        <v>1966</v>
      </c>
      <c r="HA31" s="62">
        <f>+Cas_Hoy!N30</f>
        <v>1234</v>
      </c>
      <c r="HB31" s="62">
        <f>+Cas_Hoy!O30</f>
        <v>1220</v>
      </c>
      <c r="HC31" s="62">
        <f>+Cas_Hoy!P30</f>
        <v>621</v>
      </c>
      <c r="HD31" s="62">
        <f>+Cas_Hoy!Q30</f>
        <v>607</v>
      </c>
      <c r="HE31" s="62">
        <f>+Cas_Hoy!R30</f>
        <v>205</v>
      </c>
      <c r="HF31" s="62">
        <f>+Cas_Hoy!S30</f>
        <v>275</v>
      </c>
      <c r="HG31" s="62">
        <f>+Cas_Hoy!T30</f>
        <v>27</v>
      </c>
      <c r="HH31" s="590">
        <f>+Cas_Hoy!U30</f>
        <v>75</v>
      </c>
      <c r="HI31" s="543">
        <f t="shared" si="151"/>
        <v>6.4111012183643387E-2</v>
      </c>
      <c r="HJ31" s="112">
        <f t="shared" si="152"/>
        <v>4.3611683395359951E-2</v>
      </c>
      <c r="HK31" s="112">
        <f t="shared" si="153"/>
        <v>0.13983354075133778</v>
      </c>
      <c r="HL31" s="112">
        <f t="shared" si="154"/>
        <v>9.9163726201227639E-2</v>
      </c>
      <c r="HM31" s="323">
        <f t="shared" si="68"/>
        <v>4.0426106932120176E-2</v>
      </c>
      <c r="HN31" s="323">
        <f t="shared" si="69"/>
        <v>0.10327850893193126</v>
      </c>
      <c r="HO31" s="323">
        <f t="shared" si="70"/>
        <v>0.20556606741217157</v>
      </c>
      <c r="HP31" s="323">
        <f t="shared" si="71"/>
        <v>0.18206218387512027</v>
      </c>
      <c r="HQ31" s="323">
        <f t="shared" si="72"/>
        <v>0.28029459220374087</v>
      </c>
      <c r="HR31" s="323">
        <f t="shared" si="73"/>
        <v>0.63399091393837059</v>
      </c>
      <c r="HS31" s="323">
        <f t="shared" si="74"/>
        <v>0.20582851909436253</v>
      </c>
      <c r="HT31" s="323">
        <f t="shared" si="75"/>
        <v>0.22950659008444732</v>
      </c>
      <c r="HU31" s="323">
        <f t="shared" si="76"/>
        <v>0.13983354075133778</v>
      </c>
      <c r="HV31" s="323">
        <f t="shared" si="77"/>
        <v>9.9163726201227639E-2</v>
      </c>
      <c r="HW31" s="323">
        <f t="shared" si="78"/>
        <v>6.4111012183643387E-2</v>
      </c>
      <c r="HX31" s="323">
        <f t="shared" si="79"/>
        <v>4.3611683395359951E-2</v>
      </c>
      <c r="HY31" s="323">
        <f t="shared" si="80"/>
        <v>3.7242099937653268E-2</v>
      </c>
      <c r="HZ31" s="323">
        <f t="shared" si="81"/>
        <v>5.1225344882758039E-2</v>
      </c>
      <c r="IA31" s="323">
        <f t="shared" si="82"/>
        <v>2.0156857680266697E-2</v>
      </c>
      <c r="IB31" s="327">
        <f t="shared" si="83"/>
        <v>6.7450090741797378E-2</v>
      </c>
      <c r="IC31" s="331">
        <f>+CyF_Tot!B30</f>
        <v>0</v>
      </c>
      <c r="ID31" s="149">
        <f>+CyF_Tot!C30</f>
        <v>27994</v>
      </c>
      <c r="IE31" s="149">
        <f>+CyF_Tot!D30</f>
        <v>29538</v>
      </c>
      <c r="IF31" s="149">
        <f>+CyF_Tot!E30</f>
        <v>30643</v>
      </c>
      <c r="IG31" s="149">
        <f>+CyF_Tot!F30</f>
        <v>0</v>
      </c>
      <c r="IH31" s="149">
        <f>+CyF_Tot!G30</f>
        <v>322</v>
      </c>
      <c r="II31" s="149">
        <f>+CyF_Tot!H30</f>
        <v>329</v>
      </c>
      <c r="IJ31" s="149">
        <f>+CyF_Tot!I30</f>
        <v>347</v>
      </c>
      <c r="IK31" s="204">
        <f t="shared" si="84"/>
        <v>9.326463003149299E-2</v>
      </c>
      <c r="IL31" s="198">
        <f t="shared" si="85"/>
        <v>8.7947313385388928E-2</v>
      </c>
      <c r="IM31" s="198">
        <f t="shared" si="86"/>
        <v>9.2216908085653568E-2</v>
      </c>
      <c r="IN31" s="198">
        <f t="shared" si="87"/>
        <v>8.7414763986576896E-2</v>
      </c>
      <c r="IO31" s="198">
        <f t="shared" si="88"/>
        <v>9.0772585052023222E-2</v>
      </c>
      <c r="IP31" s="198">
        <f t="shared" si="89"/>
        <v>8.8327559789147234E-2</v>
      </c>
      <c r="IQ31" s="198">
        <f t="shared" si="90"/>
        <v>6.3957036245046325E-2</v>
      </c>
      <c r="IR31" s="198">
        <f t="shared" si="91"/>
        <v>6.8006864878622689E-2</v>
      </c>
      <c r="IS31" s="198">
        <f t="shared" si="92"/>
        <v>5.7794386868006455E-2</v>
      </c>
      <c r="IT31" s="198">
        <f t="shared" si="93"/>
        <v>6.0248611640650797E-2</v>
      </c>
      <c r="IU31" s="198">
        <f t="shared" si="94"/>
        <v>4.1467301364696167E-2</v>
      </c>
      <c r="IV31" s="198">
        <f t="shared" si="95"/>
        <v>4.1625737366262128E-2</v>
      </c>
      <c r="IW31" s="198">
        <f t="shared" si="96"/>
        <v>3.2525377869863738E-2</v>
      </c>
      <c r="IX31" s="198">
        <f t="shared" si="97"/>
        <v>3.4044319149392883E-2</v>
      </c>
      <c r="IY31" s="198">
        <f t="shared" si="98"/>
        <v>1.8339733807074016E-2</v>
      </c>
      <c r="IZ31" s="198">
        <f t="shared" si="99"/>
        <v>2.180283815098031E-2</v>
      </c>
      <c r="JA31" s="198">
        <f t="shared" si="100"/>
        <v>6.3599277531832862E-3</v>
      </c>
      <c r="JB31" s="198">
        <f t="shared" si="101"/>
        <v>1.0338204644116965E-2</v>
      </c>
      <c r="JC31" s="198">
        <f t="shared" si="102"/>
        <v>9.9252488722934278E-4</v>
      </c>
      <c r="JD31" s="99">
        <f t="shared" si="103"/>
        <v>2.553375044592068E-3</v>
      </c>
      <c r="JE31" s="543"/>
      <c r="JF31" s="112"/>
      <c r="JG31" s="112"/>
      <c r="JH31" s="112"/>
      <c r="JI31" s="112"/>
      <c r="JJ31" s="112"/>
      <c r="JK31" s="112"/>
      <c r="JL31" s="112"/>
      <c r="JM31" s="112"/>
      <c r="JN31" s="112"/>
      <c r="JO31" s="112"/>
      <c r="JP31" s="112"/>
      <c r="JQ31" s="112"/>
      <c r="JR31" s="112"/>
      <c r="JS31" s="112"/>
      <c r="JT31" s="112"/>
      <c r="JU31" s="112"/>
      <c r="JV31" s="112"/>
      <c r="JW31" s="112"/>
      <c r="JX31" s="416"/>
      <c r="JZ31" s="701">
        <f t="shared" si="177"/>
        <v>42.155871199666819</v>
      </c>
      <c r="KA31" s="291">
        <f t="shared" si="155"/>
        <v>42.189772198977224</v>
      </c>
      <c r="KB31" s="291">
        <f t="shared" si="156"/>
        <v>0</v>
      </c>
      <c r="KC31" s="291">
        <f t="shared" si="157"/>
        <v>0</v>
      </c>
      <c r="KD31" s="291">
        <f t="shared" si="158"/>
        <v>0</v>
      </c>
      <c r="KE31" s="291">
        <f t="shared" si="159"/>
        <v>40.573924917835491</v>
      </c>
      <c r="KF31" s="291">
        <f t="shared" si="160"/>
        <v>206.00095892600288</v>
      </c>
      <c r="KG31" s="291">
        <f t="shared" si="161"/>
        <v>98.006763662598445</v>
      </c>
      <c r="KH31" s="291">
        <f t="shared" si="162"/>
        <v>648.87384375939587</v>
      </c>
      <c r="KI31" s="291">
        <f t="shared" si="163"/>
        <v>842.6089715313359</v>
      </c>
      <c r="KJ31" s="291">
        <f t="shared" si="164"/>
        <v>1510.8093571287716</v>
      </c>
      <c r="KK31" s="291">
        <f t="shared" si="165"/>
        <v>946.96675097610694</v>
      </c>
      <c r="KL31" s="291">
        <f t="shared" si="166"/>
        <v>3481.4501257071029</v>
      </c>
      <c r="KM31" s="291">
        <f t="shared" si="167"/>
        <v>1087.9442442803099</v>
      </c>
      <c r="KN31" s="291">
        <f t="shared" si="168"/>
        <v>3696.7741054508974</v>
      </c>
      <c r="KO31" s="291">
        <f t="shared" si="169"/>
        <v>1437.8288795124238</v>
      </c>
      <c r="KP31" s="291">
        <f t="shared" si="170"/>
        <v>1776.4863387978141</v>
      </c>
      <c r="KQ31" s="291">
        <f t="shared" si="171"/>
        <v>1753.1526596796521</v>
      </c>
      <c r="KR31" s="291">
        <f t="shared" si="172"/>
        <v>310.83934088568492</v>
      </c>
      <c r="KS31" s="702">
        <f t="shared" si="173"/>
        <v>1176.0488390712569</v>
      </c>
      <c r="KT31" s="705">
        <f>(SUM(JZ31:KS31)/SUM(JZ$4:KS30))*100000</f>
        <v>40.774200663259442</v>
      </c>
      <c r="KU31" s="616">
        <f t="shared" si="106"/>
        <v>10.959864974463514</v>
      </c>
      <c r="KV31" s="291">
        <f t="shared" si="107"/>
        <v>11.622501162250117</v>
      </c>
      <c r="KW31" s="291">
        <f t="shared" si="108"/>
        <v>0</v>
      </c>
      <c r="KX31" s="291">
        <f t="shared" si="109"/>
        <v>0</v>
      </c>
      <c r="KY31" s="291">
        <f t="shared" si="110"/>
        <v>0</v>
      </c>
      <c r="KZ31" s="291">
        <f t="shared" si="111"/>
        <v>11.572466787020321</v>
      </c>
      <c r="LA31" s="291">
        <f t="shared" si="112"/>
        <v>63.928400191785201</v>
      </c>
      <c r="LB31" s="291">
        <f t="shared" si="113"/>
        <v>30.06072265977274</v>
      </c>
      <c r="LC31" s="291">
        <f t="shared" si="114"/>
        <v>229.92164977626854</v>
      </c>
      <c r="LD31" s="291">
        <f t="shared" si="115"/>
        <v>288.41912388449663</v>
      </c>
      <c r="LE31" s="291">
        <f t="shared" si="116"/>
        <v>714.84914218102938</v>
      </c>
      <c r="LF31" s="291">
        <f t="shared" si="117"/>
        <v>417.45450973651253</v>
      </c>
      <c r="LG31" s="291">
        <f t="shared" si="118"/>
        <v>2105.5939660590825</v>
      </c>
      <c r="LH31" s="291">
        <f t="shared" si="119"/>
        <v>570.46778358253766</v>
      </c>
      <c r="LI31" s="291">
        <f t="shared" si="120"/>
        <v>3734.2548210901796</v>
      </c>
      <c r="LJ31" s="291">
        <f t="shared" si="121"/>
        <v>1078.2934833567745</v>
      </c>
      <c r="LK31" s="291">
        <f t="shared" si="122"/>
        <v>4982.3207971713273</v>
      </c>
      <c r="LL31" s="291">
        <f t="shared" si="123"/>
        <v>2669.5669369191219</v>
      </c>
      <c r="LM31" s="291">
        <f t="shared" si="124"/>
        <v>5149.3305870236873</v>
      </c>
      <c r="LN31" s="617">
        <f t="shared" si="125"/>
        <v>6805.4443554843874</v>
      </c>
      <c r="LO31" s="614">
        <f t="shared" si="126"/>
        <v>3.7000995326774291</v>
      </c>
      <c r="LP31" s="291">
        <f t="shared" si="127"/>
        <v>7.752809424315136</v>
      </c>
      <c r="LQ31" s="291">
        <f t="shared" si="128"/>
        <v>288.07795640002757</v>
      </c>
      <c r="LR31" s="291">
        <f t="shared" si="129"/>
        <v>216.61040813011064</v>
      </c>
      <c r="LS31" s="291">
        <f t="shared" si="130"/>
        <v>2984.8125713282416</v>
      </c>
      <c r="LT31" s="617">
        <f t="shared" si="131"/>
        <v>1278.8484415893408</v>
      </c>
      <c r="LU31" s="614">
        <f t="shared" si="132"/>
        <v>5.6793012187780416</v>
      </c>
      <c r="LV31" s="291">
        <f t="shared" si="133"/>
        <v>251.62945414820362</v>
      </c>
      <c r="LW31" s="617">
        <f t="shared" si="134"/>
        <v>2061.1418403742259</v>
      </c>
      <c r="LY31" s="734"/>
      <c r="LZ31" s="738"/>
      <c r="MA31" s="721"/>
      <c r="MB31" s="743"/>
      <c r="MC31" s="472"/>
    </row>
    <row r="32" spans="1:341" ht="14.4">
      <c r="A32" s="501" t="s">
        <v>44</v>
      </c>
      <c r="B32" s="532">
        <v>173432</v>
      </c>
      <c r="C32" s="522">
        <f t="shared" si="238"/>
        <v>26435</v>
      </c>
      <c r="D32" s="505">
        <f t="shared" si="239"/>
        <v>387</v>
      </c>
      <c r="E32" s="492">
        <f t="shared" si="0"/>
        <v>3.1395996892789493E-3</v>
      </c>
      <c r="F32" s="206">
        <f t="shared" si="1"/>
        <v>0.14640320125467041</v>
      </c>
      <c r="G32" s="26">
        <f t="shared" si="178"/>
        <v>4.8546383473263939</v>
      </c>
      <c r="H32" s="25">
        <f t="shared" si="2"/>
        <v>0.71073459498226654</v>
      </c>
      <c r="I32" s="32">
        <f t="shared" si="3"/>
        <v>0.73995782042283553</v>
      </c>
      <c r="J32" s="343">
        <f t="shared" si="4"/>
        <v>0.61997709595580386</v>
      </c>
      <c r="K32" s="344">
        <f t="shared" si="5"/>
        <v>3.5992008868101712E-3</v>
      </c>
      <c r="L32" s="345">
        <f t="shared" si="6"/>
        <v>4.2347236306489293</v>
      </c>
      <c r="M32" s="346">
        <f t="shared" si="7"/>
        <v>0.64527331396258625</v>
      </c>
      <c r="N32" s="826"/>
      <c r="O32" s="161"/>
      <c r="P32" s="161"/>
      <c r="Q32" s="161"/>
      <c r="R32" s="161"/>
      <c r="S32" s="162">
        <f t="shared" si="8"/>
        <v>26435</v>
      </c>
      <c r="T32" s="163">
        <f t="shared" si="9"/>
        <v>15242.285160754647</v>
      </c>
      <c r="U32" s="162">
        <f t="shared" si="10"/>
        <v>444</v>
      </c>
      <c r="V32" s="164">
        <f t="shared" si="11"/>
        <v>1.7082836366434536E-2</v>
      </c>
      <c r="W32" s="163">
        <f t="shared" si="12"/>
        <v>256.00811845564834</v>
      </c>
      <c r="X32" s="162">
        <f t="shared" si="135"/>
        <v>1044</v>
      </c>
      <c r="Y32" s="164">
        <f t="shared" si="13"/>
        <v>4.1116931196093102E-2</v>
      </c>
      <c r="Z32" s="163">
        <f t="shared" si="136"/>
        <v>601.96503528760547</v>
      </c>
      <c r="AA32" s="162">
        <f t="shared" si="14"/>
        <v>387</v>
      </c>
      <c r="AB32" s="163">
        <f t="shared" si="15"/>
        <v>2231.4221135661237</v>
      </c>
      <c r="AC32" s="165">
        <f t="shared" si="137"/>
        <v>1.4639682239455267E-2</v>
      </c>
      <c r="AD32" s="162">
        <f t="shared" si="16"/>
        <v>7</v>
      </c>
      <c r="AE32" s="164">
        <f t="shared" si="17"/>
        <v>1.8421052631578946E-2</v>
      </c>
      <c r="AF32" s="163">
        <f t="shared" si="18"/>
        <v>40.361640297061676</v>
      </c>
      <c r="AG32" s="162">
        <f t="shared" si="19"/>
        <v>11</v>
      </c>
      <c r="AH32" s="164">
        <f t="shared" si="20"/>
        <v>2.9255319148936171E-2</v>
      </c>
      <c r="AI32" s="163">
        <f t="shared" si="21"/>
        <v>63.425434752525483</v>
      </c>
      <c r="AJ32" s="830"/>
      <c r="AK32" s="81">
        <v>14565</v>
      </c>
      <c r="AL32" s="39">
        <v>13832</v>
      </c>
      <c r="AM32" s="39">
        <v>14816</v>
      </c>
      <c r="AN32" s="39">
        <v>14075</v>
      </c>
      <c r="AO32" s="39">
        <v>14187</v>
      </c>
      <c r="AP32" s="39">
        <v>13522</v>
      </c>
      <c r="AQ32" s="39">
        <v>15219</v>
      </c>
      <c r="AR32" s="39">
        <v>14204</v>
      </c>
      <c r="AS32" s="39">
        <v>12343</v>
      </c>
      <c r="AT32" s="39">
        <v>11978</v>
      </c>
      <c r="AU32" s="39">
        <v>8751</v>
      </c>
      <c r="AV32" s="39">
        <v>8714</v>
      </c>
      <c r="AW32" s="39">
        <v>5896</v>
      </c>
      <c r="AX32" s="39">
        <v>5499</v>
      </c>
      <c r="AY32" s="39">
        <v>2083</v>
      </c>
      <c r="AZ32" s="39">
        <v>2255</v>
      </c>
      <c r="BA32" s="39">
        <v>492</v>
      </c>
      <c r="BB32" s="39">
        <v>774</v>
      </c>
      <c r="BC32" s="39">
        <v>60</v>
      </c>
      <c r="BD32" s="46">
        <v>167</v>
      </c>
      <c r="BE32" s="258">
        <v>2.0000000000000002E-5</v>
      </c>
      <c r="BF32" s="43">
        <v>2.0000000000000002E-5</v>
      </c>
      <c r="BG32" s="53">
        <v>5.0000000000000002E-5</v>
      </c>
      <c r="BH32" s="53">
        <v>4.0000000000000003E-5</v>
      </c>
      <c r="BI32" s="53">
        <v>1.2518952302791728E-4</v>
      </c>
      <c r="BJ32" s="53">
        <v>1.2406223545552731E-4</v>
      </c>
      <c r="BK32" s="53">
        <v>3.4000000000000002E-4</v>
      </c>
      <c r="BL32" s="53">
        <v>1.8000000000000001E-4</v>
      </c>
      <c r="BM32" s="53">
        <v>8.9999999999999998E-4</v>
      </c>
      <c r="BN32" s="53">
        <v>5.0000000000000001E-4</v>
      </c>
      <c r="BO32" s="53">
        <v>3.8E-3</v>
      </c>
      <c r="BP32" s="53">
        <v>2E-3</v>
      </c>
      <c r="BQ32" s="53">
        <v>1.6199999999999999E-2</v>
      </c>
      <c r="BR32" s="53">
        <v>6.1999999999999998E-3</v>
      </c>
      <c r="BS32" s="53">
        <v>6.1100000000000002E-2</v>
      </c>
      <c r="BT32" s="53">
        <v>2.6800000000000001E-2</v>
      </c>
      <c r="BU32" s="53">
        <v>0.1421</v>
      </c>
      <c r="BV32" s="53">
        <v>5.4699999999999999E-2</v>
      </c>
      <c r="BW32" s="53">
        <v>0.27589999999999998</v>
      </c>
      <c r="BX32" s="773">
        <v>0.1051</v>
      </c>
      <c r="BY32" s="53">
        <f t="shared" si="22"/>
        <v>2.0000000000000002E-5</v>
      </c>
      <c r="BZ32" s="53">
        <f t="shared" si="23"/>
        <v>4.5000000000000003E-5</v>
      </c>
      <c r="CA32" s="53">
        <f t="shared" si="24"/>
        <v>1.246258792417223E-4</v>
      </c>
      <c r="CB32" s="53">
        <f t="shared" si="25"/>
        <v>2.6000000000000003E-4</v>
      </c>
      <c r="CC32" s="53">
        <f t="shared" si="26"/>
        <v>6.9999999999999999E-4</v>
      </c>
      <c r="CD32" s="53">
        <f t="shared" si="27"/>
        <v>2.8999999999999998E-3</v>
      </c>
      <c r="CE32" s="53">
        <f t="shared" si="28"/>
        <v>1.12E-2</v>
      </c>
      <c r="CF32" s="53">
        <f t="shared" si="29"/>
        <v>4.3950000000000003E-2</v>
      </c>
      <c r="CG32" s="53">
        <f t="shared" si="30"/>
        <v>9.8400000000000001E-2</v>
      </c>
      <c r="CH32" s="773">
        <f t="shared" si="138"/>
        <v>0.1905</v>
      </c>
      <c r="CI32" s="64">
        <f>+Fall_Hoy!B32</f>
        <v>0</v>
      </c>
      <c r="CJ32" s="61">
        <f>+Fall_Hoy!C32</f>
        <v>0</v>
      </c>
      <c r="CK32" s="61">
        <f>+Fall_Hoy!D32</f>
        <v>0</v>
      </c>
      <c r="CL32" s="61">
        <f>+Fall_Hoy!E32</f>
        <v>1</v>
      </c>
      <c r="CM32" s="61">
        <f>+Fall_Hoy!F32</f>
        <v>2</v>
      </c>
      <c r="CN32" s="61">
        <f>+Fall_Hoy!G32</f>
        <v>0</v>
      </c>
      <c r="CO32" s="61">
        <f>+Fall_Hoy!H32</f>
        <v>3</v>
      </c>
      <c r="CP32" s="61">
        <f>+Fall_Hoy!I32</f>
        <v>3</v>
      </c>
      <c r="CQ32" s="61">
        <f>+Fall_Hoy!J32</f>
        <v>13</v>
      </c>
      <c r="CR32" s="61">
        <f>+Fall_Hoy!K32</f>
        <v>3</v>
      </c>
      <c r="CS32" s="61">
        <f>+Fall_Hoy!L32</f>
        <v>45</v>
      </c>
      <c r="CT32" s="61">
        <f>+Fall_Hoy!M32</f>
        <v>13</v>
      </c>
      <c r="CU32" s="61">
        <f>+Fall_Hoy!N32</f>
        <v>71</v>
      </c>
      <c r="CV32" s="61">
        <f>+Fall_Hoy!O32</f>
        <v>34</v>
      </c>
      <c r="CW32" s="61">
        <f>+Fall_Hoy!P32</f>
        <v>76</v>
      </c>
      <c r="CX32" s="61">
        <f>+Fall_Hoy!Q32</f>
        <v>39</v>
      </c>
      <c r="CY32" s="61">
        <f>+Fall_Hoy!R32</f>
        <v>33</v>
      </c>
      <c r="CZ32" s="61">
        <f>+Fall_Hoy!S32</f>
        <v>32</v>
      </c>
      <c r="DA32" s="61">
        <f>+Fall_Hoy!T32</f>
        <v>7</v>
      </c>
      <c r="DB32" s="253">
        <f>+Fall_Hoy!U32</f>
        <v>9</v>
      </c>
      <c r="DC32" s="61">
        <f>+Fall_Hoy!W32</f>
        <v>0</v>
      </c>
      <c r="DD32" s="61">
        <f>+Fall_Hoy!X32</f>
        <v>0</v>
      </c>
      <c r="DE32" s="61">
        <f>+Fall_Hoy!Y32</f>
        <v>0</v>
      </c>
      <c r="DF32" s="61">
        <f>+Fall_Hoy!Z32</f>
        <v>0</v>
      </c>
      <c r="DG32" s="61">
        <f>+Fall_Hoy!AA32</f>
        <v>0</v>
      </c>
      <c r="DH32" s="61">
        <f>+Fall_Hoy!AB32</f>
        <v>1</v>
      </c>
      <c r="DI32" s="61">
        <f>+Fall_Hoy!AC32</f>
        <v>0</v>
      </c>
      <c r="DJ32" s="61">
        <f>+Fall_Hoy!AD32</f>
        <v>0</v>
      </c>
      <c r="DK32" s="61">
        <f>+Fall_Hoy!AE32</f>
        <v>2</v>
      </c>
      <c r="DL32" s="270">
        <f>+Fall_Hoy!AF32</f>
        <v>0</v>
      </c>
      <c r="DM32" s="75">
        <f t="shared" si="139"/>
        <v>0.59714955374856704</v>
      </c>
      <c r="DN32" s="76">
        <f t="shared" si="140"/>
        <v>0.6453320978257272</v>
      </c>
      <c r="DO32" s="76">
        <f t="shared" si="141"/>
        <v>0.7</v>
      </c>
      <c r="DP32" s="76">
        <f t="shared" si="142"/>
        <v>0.7</v>
      </c>
      <c r="DQ32" s="76">
        <f t="shared" si="31"/>
        <v>0.7</v>
      </c>
      <c r="DR32" s="76">
        <f t="shared" si="32"/>
        <v>0.18880343144505252</v>
      </c>
      <c r="DS32" s="76">
        <f t="shared" si="33"/>
        <v>0.57977064273373446</v>
      </c>
      <c r="DT32" s="76">
        <f t="shared" si="34"/>
        <v>0.7</v>
      </c>
      <c r="DU32" s="76">
        <f t="shared" si="35"/>
        <v>0.7</v>
      </c>
      <c r="DV32" s="76">
        <f t="shared" si="36"/>
        <v>0.50091835030889964</v>
      </c>
      <c r="DW32" s="76">
        <f t="shared" si="37"/>
        <v>0.7</v>
      </c>
      <c r="DX32" s="76">
        <f t="shared" si="38"/>
        <v>0.7</v>
      </c>
      <c r="DY32" s="76">
        <f t="shared" si="39"/>
        <v>0.7</v>
      </c>
      <c r="DZ32" s="76">
        <f t="shared" si="40"/>
        <v>0.7</v>
      </c>
      <c r="EA32" s="76">
        <f t="shared" si="41"/>
        <v>0.59714955374856704</v>
      </c>
      <c r="EB32" s="76">
        <f t="shared" si="42"/>
        <v>0.6453320978257272</v>
      </c>
      <c r="EC32" s="76">
        <f t="shared" si="43"/>
        <v>0.47201386862566724</v>
      </c>
      <c r="ED32" s="76">
        <f t="shared" si="44"/>
        <v>0.7</v>
      </c>
      <c r="EE32" s="76">
        <f t="shared" si="45"/>
        <v>0.42285852361966902</v>
      </c>
      <c r="EF32" s="76">
        <f t="shared" si="46"/>
        <v>0.51277084271039275</v>
      </c>
      <c r="EG32" s="85">
        <f>+'Cas_-14'!B31</f>
        <v>426</v>
      </c>
      <c r="EH32" s="62">
        <f>+'Cas_-14'!C31</f>
        <v>379</v>
      </c>
      <c r="EI32" s="62">
        <f>+'Cas_-14'!D31</f>
        <v>844</v>
      </c>
      <c r="EJ32" s="62">
        <f>+'Cas_-14'!E31</f>
        <v>798</v>
      </c>
      <c r="EK32" s="62">
        <f>+'Cas_-14'!F31</f>
        <v>2358</v>
      </c>
      <c r="EL32" s="62">
        <f>+'Cas_-14'!G31</f>
        <v>2553</v>
      </c>
      <c r="EM32" s="62">
        <f>+'Cas_-14'!H31</f>
        <v>3549</v>
      </c>
      <c r="EN32" s="62">
        <f>+'Cas_-14'!I31</f>
        <v>3464</v>
      </c>
      <c r="EO32" s="62">
        <f>+'Cas_-14'!J31</f>
        <v>2544</v>
      </c>
      <c r="EP32" s="62">
        <f>+'Cas_-14'!K31</f>
        <v>2369</v>
      </c>
      <c r="EQ32" s="62">
        <f>+'Cas_-14'!L31</f>
        <v>1685</v>
      </c>
      <c r="ER32" s="62">
        <f>+'Cas_-14'!M31</f>
        <v>1648</v>
      </c>
      <c r="ES32" s="62">
        <f>+'Cas_-14'!N31</f>
        <v>927</v>
      </c>
      <c r="ET32" s="62">
        <f>+'Cas_-14'!O31</f>
        <v>829</v>
      </c>
      <c r="EU32" s="62">
        <f>+'Cas_-14'!P31</f>
        <v>328</v>
      </c>
      <c r="EV32" s="62">
        <f>+'Cas_-14'!Q31</f>
        <v>305</v>
      </c>
      <c r="EW32" s="62">
        <f>+'Cas_-14'!R31</f>
        <v>101</v>
      </c>
      <c r="EX32" s="62">
        <f>+'Cas_-14'!S31</f>
        <v>120</v>
      </c>
      <c r="EY32" s="62">
        <f>+'Cas_-14'!T31</f>
        <v>14</v>
      </c>
      <c r="EZ32" s="86">
        <f>+'Cas_-14'!U31</f>
        <v>25</v>
      </c>
      <c r="FA32" s="201">
        <f t="shared" si="47"/>
        <v>2.9248197734294542E-2</v>
      </c>
      <c r="FB32" s="90">
        <f t="shared" si="48"/>
        <v>2.7400231347599769E-2</v>
      </c>
      <c r="FC32" s="90">
        <f t="shared" si="49"/>
        <v>5.6965442764578836E-2</v>
      </c>
      <c r="FD32" s="90">
        <f t="shared" si="50"/>
        <v>5.6696269982238014E-2</v>
      </c>
      <c r="FE32" s="90">
        <f t="shared" si="51"/>
        <v>0.1662085007401142</v>
      </c>
      <c r="FF32" s="90">
        <f t="shared" si="52"/>
        <v>0.18880343144505252</v>
      </c>
      <c r="FG32" s="90">
        <f t="shared" si="53"/>
        <v>0.2331953479203627</v>
      </c>
      <c r="FH32" s="90">
        <f t="shared" si="54"/>
        <v>0.24387496479864826</v>
      </c>
      <c r="FI32" s="90">
        <f t="shared" si="55"/>
        <v>0.20610872559345378</v>
      </c>
      <c r="FJ32" s="90">
        <f t="shared" si="56"/>
        <v>0.19777926198029722</v>
      </c>
      <c r="FK32" s="90">
        <f t="shared" si="57"/>
        <v>0.19254942292309452</v>
      </c>
      <c r="FL32" s="90">
        <f t="shared" si="58"/>
        <v>0.18912095478540281</v>
      </c>
      <c r="FM32" s="90">
        <f t="shared" si="59"/>
        <v>0.15722523744911804</v>
      </c>
      <c r="FN32" s="90">
        <f t="shared" si="60"/>
        <v>0.15075468266957628</v>
      </c>
      <c r="FO32" s="90">
        <f t="shared" si="61"/>
        <v>0.15746519443110898</v>
      </c>
      <c r="FP32" s="90">
        <f t="shared" si="62"/>
        <v>0.1352549889135255</v>
      </c>
      <c r="FQ32" s="90">
        <f t="shared" si="63"/>
        <v>0.20528455284552846</v>
      </c>
      <c r="FR32" s="90">
        <f t="shared" si="64"/>
        <v>0.15503875968992248</v>
      </c>
      <c r="FS32" s="90">
        <f t="shared" si="65"/>
        <v>0.23333333333333334</v>
      </c>
      <c r="FT32" s="99">
        <f t="shared" si="66"/>
        <v>0.1497005988023952</v>
      </c>
      <c r="FU32" s="119">
        <f t="shared" si="143"/>
        <v>3.7922637818849547</v>
      </c>
      <c r="FV32" s="120">
        <f t="shared" si="144"/>
        <v>4.7712258380229997</v>
      </c>
      <c r="FW32" s="120">
        <f t="shared" si="145"/>
        <v>4.4522114347357062</v>
      </c>
      <c r="FX32" s="120">
        <f t="shared" si="176"/>
        <v>4.6433051869722552</v>
      </c>
      <c r="FY32" s="120">
        <f t="shared" si="240"/>
        <v>4.2115776081424929</v>
      </c>
      <c r="FZ32" s="120">
        <f t="shared" si="240"/>
        <v>1</v>
      </c>
      <c r="GA32" s="120">
        <f t="shared" si="240"/>
        <v>2.4862015812242055</v>
      </c>
      <c r="GB32" s="120">
        <f t="shared" si="240"/>
        <v>2.8703233256351037</v>
      </c>
      <c r="GC32" s="120">
        <f t="shared" si="240"/>
        <v>3.3962657232704401</v>
      </c>
      <c r="GD32" s="120">
        <f t="shared" si="240"/>
        <v>2.5327142254115658</v>
      </c>
      <c r="GE32" s="120">
        <f t="shared" si="240"/>
        <v>3.635430267062314</v>
      </c>
      <c r="GF32" s="120">
        <f t="shared" si="240"/>
        <v>3.7013349514563103</v>
      </c>
      <c r="GG32" s="120">
        <f t="shared" si="240"/>
        <v>4.4522114347357062</v>
      </c>
      <c r="GH32" s="120">
        <f t="shared" si="240"/>
        <v>4.6433051869722552</v>
      </c>
      <c r="GI32" s="120">
        <f t="shared" si="240"/>
        <v>3.7922637818849547</v>
      </c>
      <c r="GJ32" s="120">
        <f t="shared" si="240"/>
        <v>4.7712258380229997</v>
      </c>
      <c r="GK32" s="120">
        <f t="shared" si="147"/>
        <v>2.2993150828101809</v>
      </c>
      <c r="GL32" s="120">
        <f t="shared" si="148"/>
        <v>4.5149999999999997</v>
      </c>
      <c r="GM32" s="120">
        <f t="shared" si="149"/>
        <v>1.8122508155128672</v>
      </c>
      <c r="GN32" s="121">
        <f t="shared" si="150"/>
        <v>3.4253092293054239</v>
      </c>
      <c r="GO32" s="85">
        <f>+Cas_Hoy!B31</f>
        <v>438</v>
      </c>
      <c r="GP32" s="62">
        <f>+Cas_Hoy!C31</f>
        <v>391</v>
      </c>
      <c r="GQ32" s="62">
        <f>+Cas_Hoy!D31</f>
        <v>878</v>
      </c>
      <c r="GR32" s="62">
        <f>+Cas_Hoy!E31</f>
        <v>833</v>
      </c>
      <c r="GS32" s="62">
        <f>+Cas_Hoy!F31</f>
        <v>2442</v>
      </c>
      <c r="GT32" s="62">
        <f>+Cas_Hoy!G31</f>
        <v>2654</v>
      </c>
      <c r="GU32" s="62">
        <f>+Cas_Hoy!H31</f>
        <v>3684</v>
      </c>
      <c r="GV32" s="62">
        <f>+Cas_Hoy!I31</f>
        <v>3603</v>
      </c>
      <c r="GW32" s="62">
        <f>+Cas_Hoy!J31</f>
        <v>2652</v>
      </c>
      <c r="GX32" s="62">
        <f>+Cas_Hoy!K31</f>
        <v>2473</v>
      </c>
      <c r="GY32" s="62">
        <f>+Cas_Hoy!L31</f>
        <v>1761</v>
      </c>
      <c r="GZ32" s="62">
        <f>+Cas_Hoy!M31</f>
        <v>1732</v>
      </c>
      <c r="HA32" s="62">
        <f>+Cas_Hoy!N31</f>
        <v>976</v>
      </c>
      <c r="HB32" s="62">
        <f>+Cas_Hoy!O31</f>
        <v>864</v>
      </c>
      <c r="HC32" s="62">
        <f>+Cas_Hoy!P31</f>
        <v>340</v>
      </c>
      <c r="HD32" s="62">
        <f>+Cas_Hoy!Q31</f>
        <v>312</v>
      </c>
      <c r="HE32" s="62">
        <f>+Cas_Hoy!R31</f>
        <v>104</v>
      </c>
      <c r="HF32" s="62">
        <f>+Cas_Hoy!S31</f>
        <v>122</v>
      </c>
      <c r="HG32" s="62">
        <f>+Cas_Hoy!T31</f>
        <v>15</v>
      </c>
      <c r="HH32" s="590">
        <f>+Cas_Hoy!U31</f>
        <v>28</v>
      </c>
      <c r="HI32" s="543">
        <f t="shared" si="151"/>
        <v>0.61899648864180734</v>
      </c>
      <c r="HJ32" s="112">
        <f t="shared" si="152"/>
        <v>0.66014299843156365</v>
      </c>
      <c r="HK32" s="112">
        <f t="shared" si="153"/>
        <v>0.7</v>
      </c>
      <c r="HL32" s="112">
        <f t="shared" si="154"/>
        <v>0.7</v>
      </c>
      <c r="HM32" s="323">
        <f t="shared" si="68"/>
        <v>0.7</v>
      </c>
      <c r="HN32" s="323">
        <f t="shared" si="69"/>
        <v>0.19627274071882858</v>
      </c>
      <c r="HO32" s="323">
        <f t="shared" si="70"/>
        <v>0.60182447107102788</v>
      </c>
      <c r="HP32" s="323">
        <f t="shared" si="71"/>
        <v>0.7</v>
      </c>
      <c r="HQ32" s="323">
        <f t="shared" si="72"/>
        <v>0.7</v>
      </c>
      <c r="HR32" s="323">
        <f t="shared" si="73"/>
        <v>0.52290885618991501</v>
      </c>
      <c r="HS32" s="323">
        <f t="shared" si="74"/>
        <v>0.7</v>
      </c>
      <c r="HT32" s="323">
        <f t="shared" si="75"/>
        <v>0.7</v>
      </c>
      <c r="HU32" s="323">
        <f t="shared" si="76"/>
        <v>0.7</v>
      </c>
      <c r="HV32" s="323">
        <f t="shared" si="77"/>
        <v>0.7</v>
      </c>
      <c r="HW32" s="323">
        <f t="shared" si="78"/>
        <v>0.61899648864180734</v>
      </c>
      <c r="HX32" s="323">
        <f t="shared" si="79"/>
        <v>0.66014299843156365</v>
      </c>
      <c r="HY32" s="323">
        <f t="shared" si="80"/>
        <v>0.4860340825452415</v>
      </c>
      <c r="HZ32" s="323">
        <f t="shared" si="81"/>
        <v>0.7</v>
      </c>
      <c r="IA32" s="323">
        <f t="shared" si="82"/>
        <v>0.45306270387821679</v>
      </c>
      <c r="IB32" s="327">
        <f t="shared" si="83"/>
        <v>0.57430334383563997</v>
      </c>
      <c r="IC32" s="331">
        <f>+CyF_Tot!B31</f>
        <v>0</v>
      </c>
      <c r="ID32" s="149">
        <f>+CyF_Tot!C31</f>
        <v>25391</v>
      </c>
      <c r="IE32" s="149">
        <f>+CyF_Tot!D31</f>
        <v>25991</v>
      </c>
      <c r="IF32" s="149">
        <f>+CyF_Tot!E31</f>
        <v>26435</v>
      </c>
      <c r="IG32" s="149">
        <f>+CyF_Tot!F31</f>
        <v>0</v>
      </c>
      <c r="IH32" s="149">
        <f>+CyF_Tot!G31</f>
        <v>376</v>
      </c>
      <c r="II32" s="149">
        <f>+CyF_Tot!H31</f>
        <v>380</v>
      </c>
      <c r="IJ32" s="149">
        <f>+CyF_Tot!I31</f>
        <v>387</v>
      </c>
      <c r="IK32" s="204">
        <f t="shared" si="84"/>
        <v>8.3981041560957606E-2</v>
      </c>
      <c r="IL32" s="198">
        <f t="shared" si="85"/>
        <v>7.9754601226993863E-2</v>
      </c>
      <c r="IM32" s="198">
        <f t="shared" si="86"/>
        <v>8.542829466303796E-2</v>
      </c>
      <c r="IN32" s="198">
        <f t="shared" si="87"/>
        <v>8.1155726740163289E-2</v>
      </c>
      <c r="IO32" s="198">
        <f t="shared" si="88"/>
        <v>8.180151298491628E-2</v>
      </c>
      <c r="IP32" s="198">
        <f t="shared" si="89"/>
        <v>7.7967157156695416E-2</v>
      </c>
      <c r="IQ32" s="198">
        <f t="shared" si="90"/>
        <v>8.7751971954425939E-2</v>
      </c>
      <c r="IR32" s="198">
        <f t="shared" si="91"/>
        <v>8.1899534111351993E-2</v>
      </c>
      <c r="IS32" s="198">
        <f t="shared" si="92"/>
        <v>7.1169103740947467E-2</v>
      </c>
      <c r="IT32" s="198">
        <f t="shared" si="93"/>
        <v>6.9064532496886391E-2</v>
      </c>
      <c r="IU32" s="198">
        <f t="shared" si="94"/>
        <v>5.0457816319940958E-2</v>
      </c>
      <c r="IV32" s="198">
        <f t="shared" si="95"/>
        <v>5.0244476221227914E-2</v>
      </c>
      <c r="IW32" s="198">
        <f t="shared" si="96"/>
        <v>3.3996033027353663E-2</v>
      </c>
      <c r="IX32" s="198">
        <f t="shared" si="97"/>
        <v>3.1706951427648879E-2</v>
      </c>
      <c r="IY32" s="198">
        <f t="shared" si="98"/>
        <v>1.2010470962682781E-2</v>
      </c>
      <c r="IZ32" s="198">
        <f t="shared" si="99"/>
        <v>1.3002214124267724E-2</v>
      </c>
      <c r="JA32" s="198">
        <f t="shared" si="100"/>
        <v>2.836846718022049E-3</v>
      </c>
      <c r="JB32" s="198">
        <f t="shared" si="101"/>
        <v>4.4628442271322476E-3</v>
      </c>
      <c r="JC32" s="198">
        <f t="shared" si="102"/>
        <v>3.4595691683195722E-4</v>
      </c>
      <c r="JD32" s="99">
        <f t="shared" si="103"/>
        <v>9.6291341851561423E-4</v>
      </c>
      <c r="JE32" s="543"/>
      <c r="JF32" s="112"/>
      <c r="JG32" s="112"/>
      <c r="JH32" s="112"/>
      <c r="JI32" s="112"/>
      <c r="JJ32" s="112"/>
      <c r="JK32" s="112"/>
      <c r="JL32" s="112"/>
      <c r="JM32" s="112"/>
      <c r="JN32" s="112"/>
      <c r="JO32" s="112"/>
      <c r="JP32" s="112"/>
      <c r="JQ32" s="112"/>
      <c r="JR32" s="112"/>
      <c r="JS32" s="112"/>
      <c r="JT32" s="112"/>
      <c r="JU32" s="112"/>
      <c r="JV32" s="112"/>
      <c r="JW32" s="112"/>
      <c r="JX32" s="416"/>
      <c r="JZ32" s="701">
        <f t="shared" si="177"/>
        <v>0</v>
      </c>
      <c r="KA32" s="291">
        <f t="shared" si="155"/>
        <v>0</v>
      </c>
      <c r="KB32" s="291">
        <f t="shared" si="156"/>
        <v>0</v>
      </c>
      <c r="KC32" s="291">
        <f t="shared" si="157"/>
        <v>244.92248667850799</v>
      </c>
      <c r="KD32" s="291">
        <f t="shared" si="158"/>
        <v>504.39571438641008</v>
      </c>
      <c r="KE32" s="291">
        <f t="shared" si="159"/>
        <v>0</v>
      </c>
      <c r="KF32" s="291">
        <f t="shared" si="160"/>
        <v>635.20007884880749</v>
      </c>
      <c r="KG32" s="291">
        <f t="shared" si="161"/>
        <v>688.60032385243596</v>
      </c>
      <c r="KH32" s="291">
        <f t="shared" si="162"/>
        <v>2972.3710605201331</v>
      </c>
      <c r="KI32" s="291">
        <f t="shared" si="163"/>
        <v>731.70996827517115</v>
      </c>
      <c r="KJ32" s="291">
        <f t="shared" si="164"/>
        <v>10868.011655810764</v>
      </c>
      <c r="KK32" s="291">
        <f t="shared" si="165"/>
        <v>3384.1637594675235</v>
      </c>
      <c r="KL32" s="291">
        <f t="shared" si="166"/>
        <v>19910.695217096338</v>
      </c>
      <c r="KM32" s="291">
        <f t="shared" si="167"/>
        <v>11791.545008183306</v>
      </c>
      <c r="KN32" s="291">
        <f t="shared" si="168"/>
        <v>36119.629380700913</v>
      </c>
      <c r="KO32" s="291">
        <f t="shared" si="169"/>
        <v>23061.538802660754</v>
      </c>
      <c r="KP32" s="291">
        <f t="shared" si="170"/>
        <v>23915.475609756097</v>
      </c>
      <c r="KQ32" s="291">
        <f t="shared" si="171"/>
        <v>27151.131782945737</v>
      </c>
      <c r="KR32" s="291">
        <f t="shared" si="172"/>
        <v>7042.5833333333339</v>
      </c>
      <c r="KS32" s="702">
        <f t="shared" si="173"/>
        <v>9313.1137724550899</v>
      </c>
      <c r="KT32" s="705">
        <f>(SUM(JZ32:KS32)/SUM(JZ$4:KS31))*100000</f>
        <v>380.57579288869346</v>
      </c>
      <c r="KU32" s="616">
        <f t="shared" si="106"/>
        <v>0</v>
      </c>
      <c r="KV32" s="291">
        <f t="shared" si="107"/>
        <v>0</v>
      </c>
      <c r="KW32" s="291">
        <f t="shared" si="108"/>
        <v>0</v>
      </c>
      <c r="KX32" s="291">
        <f t="shared" si="109"/>
        <v>71.047957371225579</v>
      </c>
      <c r="KY32" s="291">
        <f t="shared" si="110"/>
        <v>140.97413124691619</v>
      </c>
      <c r="KZ32" s="291">
        <f t="shared" si="111"/>
        <v>0</v>
      </c>
      <c r="LA32" s="291">
        <f t="shared" si="112"/>
        <v>197.12201852946976</v>
      </c>
      <c r="LB32" s="291">
        <f t="shared" si="113"/>
        <v>211.20811039143902</v>
      </c>
      <c r="LC32" s="291">
        <f t="shared" si="114"/>
        <v>1053.2285505954792</v>
      </c>
      <c r="LD32" s="291">
        <f t="shared" si="115"/>
        <v>250.45917515444984</v>
      </c>
      <c r="LE32" s="291">
        <f t="shared" si="116"/>
        <v>5142.2694549194375</v>
      </c>
      <c r="LF32" s="291">
        <f t="shared" si="117"/>
        <v>1491.8521918751435</v>
      </c>
      <c r="LG32" s="291">
        <f t="shared" si="118"/>
        <v>12042.062415196744</v>
      </c>
      <c r="LH32" s="291">
        <f t="shared" si="119"/>
        <v>6182.9423531551192</v>
      </c>
      <c r="LI32" s="291">
        <f t="shared" si="120"/>
        <v>36485.837734037443</v>
      </c>
      <c r="LJ32" s="291">
        <f t="shared" si="121"/>
        <v>17294.900221729491</v>
      </c>
      <c r="LK32" s="291">
        <f t="shared" si="122"/>
        <v>67073.170731707316</v>
      </c>
      <c r="LL32" s="291">
        <f t="shared" si="123"/>
        <v>41343.669250645995</v>
      </c>
      <c r="LM32" s="291">
        <f t="shared" si="124"/>
        <v>116666.66666666667</v>
      </c>
      <c r="LN32" s="617">
        <f t="shared" si="125"/>
        <v>53892.215568862273</v>
      </c>
      <c r="LO32" s="614">
        <f t="shared" si="126"/>
        <v>45.905251560778552</v>
      </c>
      <c r="LP32" s="291">
        <f t="shared" si="127"/>
        <v>24.137681334331024</v>
      </c>
      <c r="LQ32" s="291">
        <f t="shared" si="128"/>
        <v>1679.8391760526533</v>
      </c>
      <c r="LR32" s="291">
        <f t="shared" si="129"/>
        <v>544.47501146263187</v>
      </c>
      <c r="LS32" s="291">
        <f t="shared" si="130"/>
        <v>21920.056265385065</v>
      </c>
      <c r="LT32" s="617">
        <f t="shared" si="131"/>
        <v>13110.98332374928</v>
      </c>
      <c r="LU32" s="614">
        <f t="shared" si="132"/>
        <v>35.295363365765851</v>
      </c>
      <c r="LV32" s="291">
        <f t="shared" si="133"/>
        <v>1123.4534960468479</v>
      </c>
      <c r="LW32" s="617">
        <f t="shared" si="134"/>
        <v>17473.586439103681</v>
      </c>
      <c r="LY32" s="734"/>
      <c r="LZ32" s="738"/>
      <c r="MA32" s="721"/>
      <c r="MB32" s="743"/>
      <c r="MC32" s="472"/>
    </row>
    <row r="33" spans="1:341" ht="15" thickBot="1">
      <c r="A33" s="501" t="s">
        <v>45</v>
      </c>
      <c r="B33" s="533">
        <v>1694656</v>
      </c>
      <c r="C33" s="523">
        <f t="shared" si="238"/>
        <v>106300</v>
      </c>
      <c r="D33" s="506">
        <f t="shared" si="239"/>
        <v>1640</v>
      </c>
      <c r="E33" s="492">
        <f t="shared" si="0"/>
        <v>5.0727977508655065E-3</v>
      </c>
      <c r="F33" s="206">
        <f t="shared" si="1"/>
        <v>5.7640016616941729E-2</v>
      </c>
      <c r="G33" s="26">
        <f t="shared" si="178"/>
        <v>3.309715390615013</v>
      </c>
      <c r="H33" s="25">
        <f t="shared" si="2"/>
        <v>0.19077205011239715</v>
      </c>
      <c r="I33" s="32">
        <f t="shared" si="3"/>
        <v>0.20760717574680401</v>
      </c>
      <c r="J33" s="347">
        <f t="shared" si="4"/>
        <v>0.44297562136236329</v>
      </c>
      <c r="K33" s="555">
        <f t="shared" si="5"/>
        <v>2.1846530149037973E-3</v>
      </c>
      <c r="L33" s="348">
        <f t="shared" si="6"/>
        <v>7.6852098136308058</v>
      </c>
      <c r="M33" s="349">
        <f t="shared" si="7"/>
        <v>0.48192645686483399</v>
      </c>
      <c r="N33" s="826"/>
      <c r="O33" s="161"/>
      <c r="P33" s="161"/>
      <c r="Q33" s="161"/>
      <c r="R33" s="161"/>
      <c r="S33" s="162">
        <f t="shared" si="8"/>
        <v>106300</v>
      </c>
      <c r="T33" s="163">
        <f t="shared" si="9"/>
        <v>6272.6594659919183</v>
      </c>
      <c r="U33" s="162">
        <f t="shared" si="10"/>
        <v>3785</v>
      </c>
      <c r="V33" s="164">
        <f t="shared" si="11"/>
        <v>3.6921426132761059E-2</v>
      </c>
      <c r="W33" s="163">
        <f t="shared" si="12"/>
        <v>223.34916348804714</v>
      </c>
      <c r="X33" s="162">
        <f t="shared" si="135"/>
        <v>8620</v>
      </c>
      <c r="Y33" s="164">
        <f t="shared" si="13"/>
        <v>8.8247338247338242E-2</v>
      </c>
      <c r="Z33" s="163">
        <f t="shared" si="136"/>
        <v>508.65780429774537</v>
      </c>
      <c r="AA33" s="162">
        <f t="shared" si="14"/>
        <v>1640</v>
      </c>
      <c r="AB33" s="163">
        <f t="shared" si="15"/>
        <v>967.74802673816987</v>
      </c>
      <c r="AC33" s="165">
        <f t="shared" si="137"/>
        <v>1.5428033866415804E-2</v>
      </c>
      <c r="AD33" s="162">
        <f t="shared" si="16"/>
        <v>21</v>
      </c>
      <c r="AE33" s="164">
        <f t="shared" si="17"/>
        <v>1.2970969734403953E-2</v>
      </c>
      <c r="AF33" s="163">
        <f t="shared" si="18"/>
        <v>12.391895464330224</v>
      </c>
      <c r="AG33" s="162">
        <f t="shared" si="19"/>
        <v>31</v>
      </c>
      <c r="AH33" s="164">
        <f t="shared" si="20"/>
        <v>1.9266625233064015E-2</v>
      </c>
      <c r="AI33" s="163">
        <f t="shared" si="21"/>
        <v>18.292798066392237</v>
      </c>
      <c r="AJ33" s="830"/>
      <c r="AK33" s="81">
        <v>154386</v>
      </c>
      <c r="AL33" s="39">
        <v>145530</v>
      </c>
      <c r="AM33" s="39">
        <v>144629</v>
      </c>
      <c r="AN33" s="39">
        <v>136863</v>
      </c>
      <c r="AO33" s="39">
        <v>145107</v>
      </c>
      <c r="AP33" s="39">
        <v>143699</v>
      </c>
      <c r="AQ33" s="39">
        <v>118791</v>
      </c>
      <c r="AR33" s="39">
        <v>121334</v>
      </c>
      <c r="AS33" s="39">
        <v>100409</v>
      </c>
      <c r="AT33" s="39">
        <v>104683</v>
      </c>
      <c r="AU33" s="39">
        <v>69951</v>
      </c>
      <c r="AV33" s="39">
        <v>75368</v>
      </c>
      <c r="AW33" s="39">
        <v>58955</v>
      </c>
      <c r="AX33" s="39">
        <v>66532</v>
      </c>
      <c r="AY33" s="39">
        <v>32309</v>
      </c>
      <c r="AZ33" s="39">
        <v>40792</v>
      </c>
      <c r="BA33" s="39">
        <v>10499</v>
      </c>
      <c r="BB33" s="39">
        <v>18417</v>
      </c>
      <c r="BC33" s="39">
        <v>1835</v>
      </c>
      <c r="BD33" s="46">
        <v>4567</v>
      </c>
      <c r="BE33" s="258">
        <v>2.0000000000000002E-5</v>
      </c>
      <c r="BF33" s="43">
        <v>2.0000000000000002E-5</v>
      </c>
      <c r="BG33" s="53">
        <v>5.0000000000000002E-5</v>
      </c>
      <c r="BH33" s="53">
        <v>4.0000000000000003E-5</v>
      </c>
      <c r="BI33" s="53">
        <v>1.2518952302791728E-4</v>
      </c>
      <c r="BJ33" s="53">
        <v>1.2406223545552731E-4</v>
      </c>
      <c r="BK33" s="53">
        <v>3.4000000000000002E-4</v>
      </c>
      <c r="BL33" s="53">
        <v>1.8000000000000001E-4</v>
      </c>
      <c r="BM33" s="53">
        <v>8.9999999999999998E-4</v>
      </c>
      <c r="BN33" s="53">
        <v>5.0000000000000001E-4</v>
      </c>
      <c r="BO33" s="53">
        <v>3.8E-3</v>
      </c>
      <c r="BP33" s="53">
        <v>2E-3</v>
      </c>
      <c r="BQ33" s="53">
        <v>1.6199999999999999E-2</v>
      </c>
      <c r="BR33" s="53">
        <v>6.1999999999999998E-3</v>
      </c>
      <c r="BS33" s="53">
        <v>6.1100000000000002E-2</v>
      </c>
      <c r="BT33" s="53">
        <v>2.6800000000000001E-2</v>
      </c>
      <c r="BU33" s="53">
        <v>0.1421</v>
      </c>
      <c r="BV33" s="53">
        <v>5.4699999999999999E-2</v>
      </c>
      <c r="BW33" s="53">
        <v>0.27589999999999998</v>
      </c>
      <c r="BX33" s="773">
        <v>0.1051</v>
      </c>
      <c r="BY33" s="53">
        <f t="shared" si="22"/>
        <v>2.0000000000000002E-5</v>
      </c>
      <c r="BZ33" s="53">
        <f t="shared" si="23"/>
        <v>4.5000000000000003E-5</v>
      </c>
      <c r="CA33" s="53">
        <f t="shared" si="24"/>
        <v>1.246258792417223E-4</v>
      </c>
      <c r="CB33" s="53">
        <f t="shared" si="25"/>
        <v>2.6000000000000003E-4</v>
      </c>
      <c r="CC33" s="53">
        <f t="shared" si="26"/>
        <v>6.9999999999999999E-4</v>
      </c>
      <c r="CD33" s="53">
        <f t="shared" si="27"/>
        <v>2.8999999999999998E-3</v>
      </c>
      <c r="CE33" s="53">
        <f t="shared" si="28"/>
        <v>1.12E-2</v>
      </c>
      <c r="CF33" s="53">
        <f t="shared" si="29"/>
        <v>4.3950000000000003E-2</v>
      </c>
      <c r="CG33" s="53">
        <f t="shared" si="30"/>
        <v>9.8400000000000001E-2</v>
      </c>
      <c r="CH33" s="773">
        <f t="shared" si="138"/>
        <v>0.1905</v>
      </c>
      <c r="CI33" s="67">
        <f>+Fall_Hoy!B33</f>
        <v>0</v>
      </c>
      <c r="CJ33" s="257">
        <f>+Fall_Hoy!C33</f>
        <v>3</v>
      </c>
      <c r="CK33" s="257">
        <f>+Fall_Hoy!D33</f>
        <v>1</v>
      </c>
      <c r="CL33" s="257">
        <f>+Fall_Hoy!E33</f>
        <v>2</v>
      </c>
      <c r="CM33" s="257">
        <f>+Fall_Hoy!F33</f>
        <v>10</v>
      </c>
      <c r="CN33" s="257">
        <f>+Fall_Hoy!G33</f>
        <v>13</v>
      </c>
      <c r="CO33" s="257">
        <f>+Fall_Hoy!H33</f>
        <v>26</v>
      </c>
      <c r="CP33" s="257">
        <f>+Fall_Hoy!I33</f>
        <v>12</v>
      </c>
      <c r="CQ33" s="257">
        <f>+Fall_Hoy!J33</f>
        <v>74</v>
      </c>
      <c r="CR33" s="257">
        <f>+Fall_Hoy!K33</f>
        <v>34</v>
      </c>
      <c r="CS33" s="257">
        <f>+Fall_Hoy!L33</f>
        <v>163</v>
      </c>
      <c r="CT33" s="257">
        <f>+Fall_Hoy!M33</f>
        <v>79</v>
      </c>
      <c r="CU33" s="257">
        <f>+Fall_Hoy!N33</f>
        <v>323</v>
      </c>
      <c r="CV33" s="257">
        <f>+Fall_Hoy!O33</f>
        <v>164</v>
      </c>
      <c r="CW33" s="257">
        <f>+Fall_Hoy!P33</f>
        <v>290</v>
      </c>
      <c r="CX33" s="257">
        <f>+Fall_Hoy!Q33</f>
        <v>153</v>
      </c>
      <c r="CY33" s="257">
        <f>+Fall_Hoy!R33</f>
        <v>123</v>
      </c>
      <c r="CZ33" s="257">
        <f>+Fall_Hoy!S33</f>
        <v>113</v>
      </c>
      <c r="DA33" s="257">
        <f>+Fall_Hoy!T33</f>
        <v>23</v>
      </c>
      <c r="DB33" s="780">
        <f>+Fall_Hoy!U33</f>
        <v>18</v>
      </c>
      <c r="DC33" s="257">
        <f>+Fall_Hoy!W33</f>
        <v>4</v>
      </c>
      <c r="DD33" s="257">
        <f>+Fall_Hoy!X33</f>
        <v>0</v>
      </c>
      <c r="DE33" s="257">
        <f>+Fall_Hoy!Y33</f>
        <v>0</v>
      </c>
      <c r="DF33" s="257">
        <f>+Fall_Hoy!Z33</f>
        <v>0</v>
      </c>
      <c r="DG33" s="257">
        <f>+Fall_Hoy!AA33</f>
        <v>0</v>
      </c>
      <c r="DH33" s="257">
        <f>+Fall_Hoy!AB33</f>
        <v>0</v>
      </c>
      <c r="DI33" s="257">
        <f>+Fall_Hoy!AC33</f>
        <v>1</v>
      </c>
      <c r="DJ33" s="257">
        <f>+Fall_Hoy!AD33</f>
        <v>0</v>
      </c>
      <c r="DK33" s="257">
        <f>+Fall_Hoy!AE33</f>
        <v>10</v>
      </c>
      <c r="DL33" s="296">
        <f>+Fall_Hoy!AF33</f>
        <v>1</v>
      </c>
      <c r="DM33" s="75">
        <f t="shared" si="139"/>
        <v>0.14690388165139617</v>
      </c>
      <c r="DN33" s="76">
        <f t="shared" si="140"/>
        <v>0.13995281486273281</v>
      </c>
      <c r="DO33" s="76">
        <f t="shared" si="141"/>
        <v>0.33819475201320115</v>
      </c>
      <c r="DP33" s="76">
        <f t="shared" si="142"/>
        <v>0.39757729969376848</v>
      </c>
      <c r="DQ33" s="76">
        <f t="shared" si="31"/>
        <v>0.55048267064227685</v>
      </c>
      <c r="DR33" s="76">
        <f t="shared" si="32"/>
        <v>0.7</v>
      </c>
      <c r="DS33" s="76">
        <f t="shared" si="33"/>
        <v>0.64374058838880144</v>
      </c>
      <c r="DT33" s="76">
        <f t="shared" si="34"/>
        <v>0.54944753050807404</v>
      </c>
      <c r="DU33" s="76">
        <f t="shared" si="35"/>
        <v>0.7</v>
      </c>
      <c r="DV33" s="76">
        <f t="shared" si="36"/>
        <v>0.64958016105766925</v>
      </c>
      <c r="DW33" s="76">
        <f t="shared" si="37"/>
        <v>0.61321120272912844</v>
      </c>
      <c r="DX33" s="76">
        <f t="shared" si="38"/>
        <v>0.52409510667657366</v>
      </c>
      <c r="DY33" s="76">
        <f t="shared" si="39"/>
        <v>0.33819475201320115</v>
      </c>
      <c r="DZ33" s="76">
        <f t="shared" si="40"/>
        <v>0.39757729969376848</v>
      </c>
      <c r="EA33" s="76">
        <f t="shared" si="41"/>
        <v>0.14690388165139617</v>
      </c>
      <c r="EB33" s="76">
        <f t="shared" si="42"/>
        <v>0.13995281486273281</v>
      </c>
      <c r="EC33" s="76">
        <f t="shared" si="43"/>
        <v>8.2444767535583122E-2</v>
      </c>
      <c r="ED33" s="76">
        <f t="shared" si="44"/>
        <v>0.11216884011165663</v>
      </c>
      <c r="EE33" s="76">
        <f t="shared" si="45"/>
        <v>4.542972071585389E-2</v>
      </c>
      <c r="EF33" s="76">
        <f t="shared" si="46"/>
        <v>3.7500648448712759E-2</v>
      </c>
      <c r="EG33" s="85">
        <f>+'Cas_-14'!B32</f>
        <v>689</v>
      </c>
      <c r="EH33" s="62">
        <f>+'Cas_-14'!C32</f>
        <v>633</v>
      </c>
      <c r="EI33" s="62">
        <f>+'Cas_-14'!D32</f>
        <v>2667</v>
      </c>
      <c r="EJ33" s="62">
        <f>+'Cas_-14'!E32</f>
        <v>2889</v>
      </c>
      <c r="EK33" s="62">
        <f>+'Cas_-14'!F32</f>
        <v>10494</v>
      </c>
      <c r="EL33" s="62">
        <f>+'Cas_-14'!G32</f>
        <v>10906</v>
      </c>
      <c r="EM33" s="62">
        <f>+'Cas_-14'!H32</f>
        <v>11430</v>
      </c>
      <c r="EN33" s="62">
        <f>+'Cas_-14'!I32</f>
        <v>11176</v>
      </c>
      <c r="EO33" s="62">
        <f>+'Cas_-14'!J32</f>
        <v>9766</v>
      </c>
      <c r="EP33" s="62">
        <f>+'Cas_-14'!K32</f>
        <v>9826</v>
      </c>
      <c r="EQ33" s="62">
        <f>+'Cas_-14'!L32</f>
        <v>6240</v>
      </c>
      <c r="ER33" s="62">
        <f>+'Cas_-14'!M32</f>
        <v>6343</v>
      </c>
      <c r="ES33" s="62">
        <f>+'Cas_-14'!N32</f>
        <v>4358</v>
      </c>
      <c r="ET33" s="62">
        <f>+'Cas_-14'!O32</f>
        <v>4326</v>
      </c>
      <c r="EU33" s="62">
        <f>+'Cas_-14'!P32</f>
        <v>2072</v>
      </c>
      <c r="EV33" s="62">
        <f>+'Cas_-14'!Q32</f>
        <v>1912</v>
      </c>
      <c r="EW33" s="62">
        <f>+'Cas_-14'!R32</f>
        <v>576</v>
      </c>
      <c r="EX33" s="62">
        <f>+'Cas_-14'!S32</f>
        <v>760</v>
      </c>
      <c r="EY33" s="62">
        <f>+'Cas_-14'!T32</f>
        <v>63</v>
      </c>
      <c r="EZ33" s="86">
        <f>+'Cas_-14'!U32</f>
        <v>149</v>
      </c>
      <c r="FA33" s="201">
        <f t="shared" si="47"/>
        <v>4.4628398948091145E-3</v>
      </c>
      <c r="FB33" s="91">
        <f t="shared" si="48"/>
        <v>4.3496186353329212E-3</v>
      </c>
      <c r="FC33" s="91">
        <f t="shared" si="49"/>
        <v>1.8440285143366823E-2</v>
      </c>
      <c r="FD33" s="91">
        <f t="shared" si="50"/>
        <v>2.1108699940816728E-2</v>
      </c>
      <c r="FE33" s="91">
        <f t="shared" si="51"/>
        <v>7.2319047323699065E-2</v>
      </c>
      <c r="FF33" s="91">
        <f t="shared" si="52"/>
        <v>7.5894752225137266E-2</v>
      </c>
      <c r="FG33" s="91">
        <f t="shared" si="53"/>
        <v>9.6219410561406163E-2</v>
      </c>
      <c r="FH33" s="91">
        <f t="shared" si="54"/>
        <v>9.2109384014373547E-2</v>
      </c>
      <c r="FI33" s="91">
        <f t="shared" si="55"/>
        <v>9.7262197611767867E-2</v>
      </c>
      <c r="FJ33" s="91">
        <f t="shared" si="56"/>
        <v>9.3864333272833222E-2</v>
      </c>
      <c r="FK33" s="91">
        <f t="shared" si="57"/>
        <v>8.9205300853454558E-2</v>
      </c>
      <c r="FL33" s="91">
        <f t="shared" si="58"/>
        <v>8.4160386370873586E-2</v>
      </c>
      <c r="FM33" s="91">
        <f t="shared" si="59"/>
        <v>7.3920787040963443E-2</v>
      </c>
      <c r="FN33" s="91">
        <f t="shared" si="60"/>
        <v>6.5021343113088437E-2</v>
      </c>
      <c r="FO33" s="91">
        <f t="shared" si="61"/>
        <v>6.413073756538426E-2</v>
      </c>
      <c r="FP33" s="91">
        <f t="shared" si="62"/>
        <v>4.6871935673661505E-2</v>
      </c>
      <c r="FQ33" s="91">
        <f t="shared" si="63"/>
        <v>5.4862367844556621E-2</v>
      </c>
      <c r="FR33" s="91">
        <f t="shared" si="64"/>
        <v>4.1266221425856543E-2</v>
      </c>
      <c r="FS33" s="91">
        <f t="shared" si="65"/>
        <v>3.4332425068119891E-2</v>
      </c>
      <c r="FT33" s="100">
        <f t="shared" si="66"/>
        <v>3.2625355813444272E-2</v>
      </c>
      <c r="FU33" s="119">
        <f t="shared" si="143"/>
        <v>2.2906937800554821</v>
      </c>
      <c r="FV33" s="120">
        <f t="shared" si="144"/>
        <v>2.9858552426153748</v>
      </c>
      <c r="FW33" s="120">
        <f t="shared" si="145"/>
        <v>4.5750967427577498</v>
      </c>
      <c r="FX33" s="120">
        <f t="shared" si="176"/>
        <v>6.1145660895112819</v>
      </c>
      <c r="FY33" s="120">
        <f t="shared" si="240"/>
        <v>7.6118628634351886</v>
      </c>
      <c r="FZ33" s="120">
        <f t="shared" si="240"/>
        <v>9.2232991014120653</v>
      </c>
      <c r="GA33" s="120">
        <f t="shared" si="240"/>
        <v>6.690340178065977</v>
      </c>
      <c r="GB33" s="120">
        <f t="shared" si="240"/>
        <v>5.9651634454784048</v>
      </c>
      <c r="GC33" s="120">
        <f t="shared" si="240"/>
        <v>7.1970407536350605</v>
      </c>
      <c r="GD33" s="120">
        <f t="shared" si="240"/>
        <v>6.9204152249134934</v>
      </c>
      <c r="GE33" s="120">
        <f t="shared" si="240"/>
        <v>6.8741565452091766</v>
      </c>
      <c r="GF33" s="120">
        <f t="shared" si="240"/>
        <v>6.2273372221346373</v>
      </c>
      <c r="GG33" s="120">
        <f t="shared" si="240"/>
        <v>4.5750967427577498</v>
      </c>
      <c r="GH33" s="120">
        <f t="shared" si="240"/>
        <v>6.1145660895112819</v>
      </c>
      <c r="GI33" s="120">
        <f t="shared" si="240"/>
        <v>2.2906937800554821</v>
      </c>
      <c r="GJ33" s="120">
        <f t="shared" si="240"/>
        <v>2.9858552426153748</v>
      </c>
      <c r="GK33" s="120">
        <f t="shared" si="147"/>
        <v>1.5027562749237626</v>
      </c>
      <c r="GL33" s="120">
        <f t="shared" si="148"/>
        <v>2.7181756951794478</v>
      </c>
      <c r="GM33" s="120">
        <f t="shared" si="149"/>
        <v>1.3232307541839983</v>
      </c>
      <c r="GN33" s="121">
        <f t="shared" si="150"/>
        <v>1.1494326272836992</v>
      </c>
      <c r="GO33" s="85">
        <f>+Cas_Hoy!B32</f>
        <v>744</v>
      </c>
      <c r="GP33" s="62">
        <f>+Cas_Hoy!C32</f>
        <v>673</v>
      </c>
      <c r="GQ33" s="62">
        <f>+Cas_Hoy!D32</f>
        <v>2989</v>
      </c>
      <c r="GR33" s="62">
        <f>+Cas_Hoy!E32</f>
        <v>3259</v>
      </c>
      <c r="GS33" s="62">
        <f>+Cas_Hoy!F32</f>
        <v>11441</v>
      </c>
      <c r="GT33" s="62">
        <f>+Cas_Hoy!G32</f>
        <v>11895</v>
      </c>
      <c r="GU33" s="62">
        <f>+Cas_Hoy!H32</f>
        <v>12309</v>
      </c>
      <c r="GV33" s="62">
        <f>+Cas_Hoy!I32</f>
        <v>12154</v>
      </c>
      <c r="GW33" s="62">
        <f>+Cas_Hoy!J32</f>
        <v>10610</v>
      </c>
      <c r="GX33" s="62">
        <f>+Cas_Hoy!K32</f>
        <v>10690</v>
      </c>
      <c r="GY33" s="62">
        <f>+Cas_Hoy!L32</f>
        <v>6716</v>
      </c>
      <c r="GZ33" s="62">
        <f>+Cas_Hoy!M32</f>
        <v>6906</v>
      </c>
      <c r="HA33" s="62">
        <f>+Cas_Hoy!N32</f>
        <v>4796</v>
      </c>
      <c r="HB33" s="62">
        <f>+Cas_Hoy!O32</f>
        <v>4744</v>
      </c>
      <c r="HC33" s="62">
        <f>+Cas_Hoy!P32</f>
        <v>2205</v>
      </c>
      <c r="HD33" s="62">
        <f>+Cas_Hoy!Q32</f>
        <v>2077</v>
      </c>
      <c r="HE33" s="62">
        <f>+Cas_Hoy!R32</f>
        <v>608</v>
      </c>
      <c r="HF33" s="62">
        <f>+Cas_Hoy!S32</f>
        <v>821</v>
      </c>
      <c r="HG33" s="62">
        <f>+Cas_Hoy!T32</f>
        <v>68</v>
      </c>
      <c r="HH33" s="590">
        <f>+Cas_Hoy!U32</f>
        <v>159</v>
      </c>
      <c r="HI33" s="544">
        <f t="shared" si="151"/>
        <v>0.15633352270334389</v>
      </c>
      <c r="HJ33" s="115">
        <f t="shared" si="152"/>
        <v>0.15203033288174478</v>
      </c>
      <c r="HK33" s="115">
        <f t="shared" si="153"/>
        <v>0.37218495425775877</v>
      </c>
      <c r="HL33" s="115">
        <f t="shared" si="154"/>
        <v>0.43599322925271333</v>
      </c>
      <c r="HM33" s="300">
        <f t="shared" si="68"/>
        <v>0.60015935151689437</v>
      </c>
      <c r="HN33" s="300">
        <f t="shared" si="69"/>
        <v>0.7</v>
      </c>
      <c r="HO33" s="300">
        <f t="shared" si="70"/>
        <v>0.6932460982045282</v>
      </c>
      <c r="HP33" s="300">
        <f t="shared" si="71"/>
        <v>0.59752910574401685</v>
      </c>
      <c r="HQ33" s="300">
        <f t="shared" si="72"/>
        <v>0.7</v>
      </c>
      <c r="HR33" s="300">
        <f t="shared" si="73"/>
        <v>0.7</v>
      </c>
      <c r="HS33" s="300">
        <f t="shared" si="74"/>
        <v>0.65998821114244022</v>
      </c>
      <c r="HT33" s="300">
        <f t="shared" si="75"/>
        <v>0.57061340165669527</v>
      </c>
      <c r="HU33" s="300">
        <f t="shared" si="76"/>
        <v>0.37218495425775877</v>
      </c>
      <c r="HV33" s="300">
        <f t="shared" si="77"/>
        <v>0.43599322925271333</v>
      </c>
      <c r="HW33" s="300">
        <f t="shared" si="78"/>
        <v>0.15633352270334389</v>
      </c>
      <c r="HX33" s="300">
        <f t="shared" si="79"/>
        <v>0.15203033288174478</v>
      </c>
      <c r="HY33" s="300">
        <f t="shared" si="80"/>
        <v>8.7025032398671084E-2</v>
      </c>
      <c r="HZ33" s="300">
        <f t="shared" si="81"/>
        <v>0.12117186543640801</v>
      </c>
      <c r="IA33" s="300">
        <f t="shared" si="82"/>
        <v>4.9035254106001028E-2</v>
      </c>
      <c r="IB33" s="329">
        <f t="shared" si="83"/>
        <v>4.0017470492250531E-2</v>
      </c>
      <c r="IC33" s="331">
        <f>+CyF_Tot!B32</f>
        <v>0</v>
      </c>
      <c r="ID33" s="149">
        <f>+CyF_Tot!C32</f>
        <v>97680</v>
      </c>
      <c r="IE33" s="149">
        <f>+CyF_Tot!D32</f>
        <v>102515</v>
      </c>
      <c r="IF33" s="149">
        <f>+CyF_Tot!E32</f>
        <v>106300</v>
      </c>
      <c r="IG33" s="149">
        <f>+CyF_Tot!F32</f>
        <v>0</v>
      </c>
      <c r="IH33" s="149">
        <f>+CyF_Tot!G32</f>
        <v>1609</v>
      </c>
      <c r="II33" s="149">
        <f>+CyF_Tot!H32</f>
        <v>1619</v>
      </c>
      <c r="IJ33" s="149">
        <f>+CyF_Tot!I32</f>
        <v>1640</v>
      </c>
      <c r="IK33" s="93">
        <f t="shared" si="84"/>
        <v>9.1101674912194563E-2</v>
      </c>
      <c r="IL33" s="201">
        <f t="shared" si="85"/>
        <v>8.5875835567808451E-2</v>
      </c>
      <c r="IM33" s="201">
        <f t="shared" si="86"/>
        <v>8.5344164243362663E-2</v>
      </c>
      <c r="IN33" s="201">
        <f t="shared" si="87"/>
        <v>8.0761523282601305E-2</v>
      </c>
      <c r="IO33" s="201">
        <f t="shared" si="88"/>
        <v>8.5626227387741227E-2</v>
      </c>
      <c r="IP33" s="201">
        <f t="shared" si="89"/>
        <v>8.4795380301370904E-2</v>
      </c>
      <c r="IQ33" s="201">
        <f t="shared" si="90"/>
        <v>7.0097412100154841E-2</v>
      </c>
      <c r="IR33" s="201">
        <f t="shared" si="91"/>
        <v>7.1598011631859207E-2</v>
      </c>
      <c r="IS33" s="201">
        <f t="shared" si="92"/>
        <v>5.9250372937044452E-2</v>
      </c>
      <c r="IT33" s="201">
        <f t="shared" si="93"/>
        <v>6.1772418709165756E-2</v>
      </c>
      <c r="IU33" s="201">
        <f t="shared" si="94"/>
        <v>4.1277403791683973E-2</v>
      </c>
      <c r="IV33" s="201">
        <f t="shared" si="95"/>
        <v>4.4473922731220965E-2</v>
      </c>
      <c r="IW33" s="201">
        <f t="shared" si="96"/>
        <v>3.4788771290456585E-2</v>
      </c>
      <c r="IX33" s="201">
        <f t="shared" si="97"/>
        <v>3.9259885192038976E-2</v>
      </c>
      <c r="IY33" s="201">
        <f t="shared" si="98"/>
        <v>1.9065226217002153E-2</v>
      </c>
      <c r="IZ33" s="201">
        <f t="shared" si="99"/>
        <v>2.4070961894331357E-2</v>
      </c>
      <c r="JA33" s="201">
        <f t="shared" si="100"/>
        <v>6.1953576419049054E-3</v>
      </c>
      <c r="JB33" s="201">
        <f t="shared" si="101"/>
        <v>1.0867692322217607E-2</v>
      </c>
      <c r="JC33" s="201">
        <f t="shared" si="102"/>
        <v>1.0828156274783791E-3</v>
      </c>
      <c r="JD33" s="565">
        <f t="shared" si="103"/>
        <v>2.6949422183617207E-3</v>
      </c>
      <c r="JE33" s="543"/>
      <c r="JF33" s="112"/>
      <c r="JG33" s="112"/>
      <c r="JH33" s="112"/>
      <c r="JI33" s="112"/>
      <c r="JJ33" s="112"/>
      <c r="JK33" s="112"/>
      <c r="JL33" s="112"/>
      <c r="JM33" s="112"/>
      <c r="JN33" s="112"/>
      <c r="JO33" s="112"/>
      <c r="JP33" s="112"/>
      <c r="JQ33" s="112"/>
      <c r="JR33" s="112"/>
      <c r="JS33" s="112"/>
      <c r="JT33" s="112"/>
      <c r="JU33" s="112"/>
      <c r="JV33" s="112"/>
      <c r="JW33" s="112"/>
      <c r="JX33" s="416"/>
      <c r="JZ33" s="701">
        <f t="shared" si="177"/>
        <v>0</v>
      </c>
      <c r="KA33" s="291">
        <f t="shared" si="155"/>
        <v>74.830096887239733</v>
      </c>
      <c r="KB33" s="291">
        <f t="shared" si="156"/>
        <v>25.102240906042358</v>
      </c>
      <c r="KC33" s="291">
        <f t="shared" si="157"/>
        <v>50.37568955817131</v>
      </c>
      <c r="KD33" s="291">
        <f t="shared" si="158"/>
        <v>246.57190900507899</v>
      </c>
      <c r="KE33" s="291">
        <f t="shared" si="159"/>
        <v>317.18357121483098</v>
      </c>
      <c r="KF33" s="291">
        <f t="shared" si="160"/>
        <v>705.28592233418362</v>
      </c>
      <c r="KG33" s="291">
        <f t="shared" si="161"/>
        <v>322.44478876489694</v>
      </c>
      <c r="KH33" s="291">
        <f t="shared" si="162"/>
        <v>2079.8857472935692</v>
      </c>
      <c r="KI33" s="291">
        <f t="shared" si="163"/>
        <v>948.86577572289673</v>
      </c>
      <c r="KJ33" s="291">
        <f t="shared" si="164"/>
        <v>4924.8039055910567</v>
      </c>
      <c r="KK33" s="291">
        <f t="shared" si="165"/>
        <v>2377.7471738668933</v>
      </c>
      <c r="KL33" s="291">
        <f t="shared" si="166"/>
        <v>9058.732372148248</v>
      </c>
      <c r="KM33" s="291">
        <f t="shared" si="167"/>
        <v>4700.9841279384354</v>
      </c>
      <c r="KN33" s="291">
        <f t="shared" si="168"/>
        <v>8885.7367916060539</v>
      </c>
      <c r="KO33" s="291">
        <f t="shared" si="169"/>
        <v>5001.3431555206907</v>
      </c>
      <c r="KP33" s="291">
        <f t="shared" si="170"/>
        <v>4177.2201162015435</v>
      </c>
      <c r="KQ33" s="291">
        <f t="shared" si="171"/>
        <v>4029.382309822447</v>
      </c>
      <c r="KR33" s="291">
        <f t="shared" si="172"/>
        <v>756.61852861035413</v>
      </c>
      <c r="KS33" s="702">
        <f t="shared" si="173"/>
        <v>681.09918984015758</v>
      </c>
      <c r="KT33" s="705">
        <f>(SUM(JZ33:KS33)/SUM(JZ$4:KS32))*100000</f>
        <v>104.94624384059877</v>
      </c>
      <c r="KU33" s="616">
        <f t="shared" si="106"/>
        <v>0</v>
      </c>
      <c r="KV33" s="291">
        <f t="shared" si="107"/>
        <v>20.614306328592043</v>
      </c>
      <c r="KW33" s="291">
        <f t="shared" si="108"/>
        <v>6.9142426484315038</v>
      </c>
      <c r="KX33" s="291">
        <f t="shared" si="109"/>
        <v>14.613153299284686</v>
      </c>
      <c r="KY33" s="291">
        <f t="shared" si="110"/>
        <v>68.914662972840731</v>
      </c>
      <c r="KZ33" s="291">
        <f t="shared" si="111"/>
        <v>90.466878683915681</v>
      </c>
      <c r="LA33" s="291">
        <f t="shared" si="112"/>
        <v>218.8718000521925</v>
      </c>
      <c r="LB33" s="291">
        <f t="shared" si="113"/>
        <v>98.900555491453346</v>
      </c>
      <c r="LC33" s="291">
        <f t="shared" si="114"/>
        <v>736.98572837096276</v>
      </c>
      <c r="LD33" s="291">
        <f t="shared" si="115"/>
        <v>324.79008052883466</v>
      </c>
      <c r="LE33" s="291">
        <f t="shared" si="116"/>
        <v>2330.2025703706881</v>
      </c>
      <c r="LF33" s="291">
        <f t="shared" si="117"/>
        <v>1048.1902133531473</v>
      </c>
      <c r="LG33" s="291">
        <f t="shared" si="118"/>
        <v>5478.7549826138584</v>
      </c>
      <c r="LH33" s="291">
        <f t="shared" si="119"/>
        <v>2464.9792581013648</v>
      </c>
      <c r="LI33" s="291">
        <f t="shared" si="120"/>
        <v>8975.8271689003068</v>
      </c>
      <c r="LJ33" s="291">
        <f t="shared" si="121"/>
        <v>3750.7354383212396</v>
      </c>
      <c r="LK33" s="291">
        <f t="shared" si="122"/>
        <v>11715.401466806363</v>
      </c>
      <c r="LL33" s="291">
        <f t="shared" si="123"/>
        <v>6135.6355541076182</v>
      </c>
      <c r="LM33" s="291">
        <f t="shared" si="124"/>
        <v>12534.059945504086</v>
      </c>
      <c r="LN33" s="617">
        <f t="shared" si="125"/>
        <v>3941.318151959711</v>
      </c>
      <c r="LO33" s="614">
        <f t="shared" si="126"/>
        <v>24.767969161626759</v>
      </c>
      <c r="LP33" s="291">
        <f t="shared" si="127"/>
        <v>42.24439792345315</v>
      </c>
      <c r="LQ33" s="291">
        <f t="shared" si="128"/>
        <v>909.5593651759807</v>
      </c>
      <c r="LR33" s="291">
        <f t="shared" si="129"/>
        <v>414.75189541616203</v>
      </c>
      <c r="LS33" s="291">
        <f t="shared" si="130"/>
        <v>7326.3962624761098</v>
      </c>
      <c r="LT33" s="617">
        <f t="shared" si="131"/>
        <v>3438.0084108420051</v>
      </c>
      <c r="LU33" s="614">
        <f t="shared" si="132"/>
        <v>33.325136115943891</v>
      </c>
      <c r="LV33" s="291">
        <f t="shared" si="133"/>
        <v>657.03022339027598</v>
      </c>
      <c r="LW33" s="617">
        <f t="shared" si="134"/>
        <v>5160.1925559840274</v>
      </c>
      <c r="LY33" s="734"/>
      <c r="LZ33" s="739"/>
      <c r="MA33" s="740"/>
      <c r="MB33" s="746"/>
      <c r="MC33" s="741"/>
    </row>
    <row r="34" spans="1:341" ht="15.75" hidden="1" customHeight="1" thickBot="1">
      <c r="A34" s="502" t="s">
        <v>46</v>
      </c>
      <c r="B34" s="534"/>
      <c r="C34" s="524">
        <f>+S34</f>
        <v>0</v>
      </c>
      <c r="D34" s="507">
        <f>+AA34</f>
        <v>0</v>
      </c>
      <c r="E34" s="493">
        <f t="shared" si="0"/>
        <v>0</v>
      </c>
      <c r="F34" s="473"/>
      <c r="G34" s="474"/>
      <c r="H34" s="475"/>
      <c r="I34" s="476"/>
      <c r="J34" s="577"/>
      <c r="K34" s="578"/>
      <c r="L34" s="576" t="e">
        <f t="shared" si="6"/>
        <v>#DIV/0!</v>
      </c>
      <c r="M34" s="579"/>
      <c r="N34" s="826"/>
      <c r="O34" s="477"/>
      <c r="P34" s="477"/>
      <c r="Q34" s="477"/>
      <c r="R34" s="477"/>
      <c r="S34" s="478"/>
      <c r="T34" s="479"/>
      <c r="U34" s="478"/>
      <c r="V34" s="480"/>
      <c r="W34" s="479"/>
      <c r="X34" s="478"/>
      <c r="Y34" s="480"/>
      <c r="Z34" s="479"/>
      <c r="AA34" s="478"/>
      <c r="AB34" s="479"/>
      <c r="AC34" s="481"/>
      <c r="AD34" s="478"/>
      <c r="AE34" s="480"/>
      <c r="AF34" s="479"/>
      <c r="AG34" s="478"/>
      <c r="AH34" s="480"/>
      <c r="AI34" s="479"/>
      <c r="AJ34" s="830"/>
      <c r="AK34" s="130"/>
      <c r="AL34" s="73"/>
      <c r="AM34" s="73"/>
      <c r="AN34" s="73"/>
      <c r="AO34" s="73"/>
      <c r="AP34" s="73"/>
      <c r="AQ34" s="73"/>
      <c r="AR34" s="73"/>
      <c r="AS34" s="73"/>
      <c r="AT34" s="73"/>
      <c r="AU34" s="73"/>
      <c r="AV34" s="73"/>
      <c r="AW34" s="73"/>
      <c r="AX34" s="73"/>
      <c r="AY34" s="73"/>
      <c r="AZ34" s="73"/>
      <c r="BA34" s="73"/>
      <c r="BB34" s="73"/>
      <c r="BC34" s="73"/>
      <c r="BD34" s="74"/>
      <c r="BE34" s="259"/>
      <c r="BF34" s="69"/>
      <c r="BG34" s="69"/>
      <c r="BH34" s="69"/>
      <c r="BI34" s="69"/>
      <c r="BJ34" s="69"/>
      <c r="BK34" s="69"/>
      <c r="BL34" s="69"/>
      <c r="BM34" s="69"/>
      <c r="BN34" s="69"/>
      <c r="BO34" s="69"/>
      <c r="BP34" s="69"/>
      <c r="BQ34" s="69"/>
      <c r="BR34" s="69"/>
      <c r="BS34" s="69"/>
      <c r="BT34" s="69"/>
      <c r="BU34" s="69"/>
      <c r="BV34" s="69"/>
      <c r="BW34" s="69"/>
      <c r="BX34" s="774"/>
      <c r="BY34" s="778" t="e">
        <f t="shared" si="22"/>
        <v>#DIV/0!</v>
      </c>
      <c r="BZ34" s="778" t="e">
        <f t="shared" si="23"/>
        <v>#DIV/0!</v>
      </c>
      <c r="CA34" s="778" t="e">
        <f t="shared" si="24"/>
        <v>#DIV/0!</v>
      </c>
      <c r="CB34" s="778" t="e">
        <f t="shared" si="25"/>
        <v>#DIV/0!</v>
      </c>
      <c r="CC34" s="778" t="e">
        <f t="shared" si="26"/>
        <v>#DIV/0!</v>
      </c>
      <c r="CD34" s="778" t="e">
        <f t="shared" si="27"/>
        <v>#DIV/0!</v>
      </c>
      <c r="CE34" s="778" t="e">
        <f t="shared" si="28"/>
        <v>#DIV/0!</v>
      </c>
      <c r="CF34" s="778" t="e">
        <f t="shared" si="29"/>
        <v>#DIV/0!</v>
      </c>
      <c r="CG34" s="778" t="e">
        <f t="shared" si="30"/>
        <v>#DIV/0!</v>
      </c>
      <c r="CH34" s="778" t="e">
        <f t="shared" si="138"/>
        <v>#DIV/0!</v>
      </c>
      <c r="CI34" s="254">
        <f>+Fall_Hoy!B34</f>
        <v>0</v>
      </c>
      <c r="CJ34" s="255">
        <f>+Fall_Hoy!C34</f>
        <v>0</v>
      </c>
      <c r="CK34" s="255">
        <f>+Fall_Hoy!D34</f>
        <v>0</v>
      </c>
      <c r="CL34" s="255">
        <f>+Fall_Hoy!E34</f>
        <v>0</v>
      </c>
      <c r="CM34" s="255">
        <f>+Fall_Hoy!F34</f>
        <v>0</v>
      </c>
      <c r="CN34" s="255">
        <f>+Fall_Hoy!G34</f>
        <v>0</v>
      </c>
      <c r="CO34" s="255">
        <f>+Fall_Hoy!H34</f>
        <v>0</v>
      </c>
      <c r="CP34" s="255">
        <f>+Fall_Hoy!I34</f>
        <v>0</v>
      </c>
      <c r="CQ34" s="255">
        <f>+Fall_Hoy!J34</f>
        <v>0</v>
      </c>
      <c r="CR34" s="255">
        <f>+Fall_Hoy!K34</f>
        <v>0</v>
      </c>
      <c r="CS34" s="255">
        <f>+Fall_Hoy!L34</f>
        <v>0</v>
      </c>
      <c r="CT34" s="255">
        <f>+Fall_Hoy!M34</f>
        <v>0</v>
      </c>
      <c r="CU34" s="255">
        <f>+Fall_Hoy!N34</f>
        <v>0</v>
      </c>
      <c r="CV34" s="255">
        <f>+Fall_Hoy!O34</f>
        <v>0</v>
      </c>
      <c r="CW34" s="255">
        <f>+Fall_Hoy!P34</f>
        <v>0</v>
      </c>
      <c r="CX34" s="255">
        <f>+Fall_Hoy!Q34</f>
        <v>0</v>
      </c>
      <c r="CY34" s="255">
        <f>+Fall_Hoy!R34</f>
        <v>0</v>
      </c>
      <c r="CZ34" s="255">
        <f>+Fall_Hoy!S34</f>
        <v>0</v>
      </c>
      <c r="DA34" s="255">
        <f>+Fall_Hoy!T34</f>
        <v>0</v>
      </c>
      <c r="DB34" s="256">
        <f>+Fall_Hoy!U34</f>
        <v>0</v>
      </c>
      <c r="DC34" s="255">
        <f>+Fall_Hoy!W34</f>
        <v>0</v>
      </c>
      <c r="DD34" s="255">
        <f>+Fall_Hoy!X34</f>
        <v>0</v>
      </c>
      <c r="DE34" s="255">
        <f>+Fall_Hoy!Y34</f>
        <v>0</v>
      </c>
      <c r="DF34" s="255">
        <f>+Fall_Hoy!Z34</f>
        <v>0</v>
      </c>
      <c r="DG34" s="255">
        <f>+Fall_Hoy!AA34</f>
        <v>0</v>
      </c>
      <c r="DH34" s="255">
        <f>+Fall_Hoy!AB34</f>
        <v>0</v>
      </c>
      <c r="DI34" s="255">
        <f>+Fall_Hoy!AC34</f>
        <v>0</v>
      </c>
      <c r="DJ34" s="255">
        <f>+Fall_Hoy!AD34</f>
        <v>0</v>
      </c>
      <c r="DK34" s="255">
        <f>+Fall_Hoy!AE34</f>
        <v>0</v>
      </c>
      <c r="DL34" s="255">
        <f>+Fall_Hoy!AF34</f>
        <v>0</v>
      </c>
      <c r="DM34" s="313" t="e">
        <f t="shared" si="139"/>
        <v>#DIV/0!</v>
      </c>
      <c r="DN34" s="314" t="e">
        <f t="shared" si="140"/>
        <v>#DIV/0!</v>
      </c>
      <c r="DO34" s="314" t="e">
        <f t="shared" si="141"/>
        <v>#DIV/0!</v>
      </c>
      <c r="DP34" s="314" t="e">
        <f t="shared" si="142"/>
        <v>#DIV/0!</v>
      </c>
      <c r="DQ34" s="314" t="e">
        <f t="shared" si="31"/>
        <v>#DIV/0!</v>
      </c>
      <c r="DR34" s="314" t="e">
        <f t="shared" si="32"/>
        <v>#DIV/0!</v>
      </c>
      <c r="DS34" s="314" t="e">
        <f t="shared" si="33"/>
        <v>#DIV/0!</v>
      </c>
      <c r="DT34" s="314" t="e">
        <f t="shared" si="34"/>
        <v>#DIV/0!</v>
      </c>
      <c r="DU34" s="314" t="e">
        <f t="shared" si="35"/>
        <v>#DIV/0!</v>
      </c>
      <c r="DV34" s="314" t="e">
        <f t="shared" si="36"/>
        <v>#DIV/0!</v>
      </c>
      <c r="DW34" s="314" t="e">
        <f t="shared" si="37"/>
        <v>#DIV/0!</v>
      </c>
      <c r="DX34" s="314" t="e">
        <f t="shared" si="38"/>
        <v>#DIV/0!</v>
      </c>
      <c r="DY34" s="314" t="e">
        <f t="shared" si="39"/>
        <v>#DIV/0!</v>
      </c>
      <c r="DZ34" s="314" t="e">
        <f t="shared" si="40"/>
        <v>#DIV/0!</v>
      </c>
      <c r="EA34" s="314" t="e">
        <f t="shared" si="41"/>
        <v>#DIV/0!</v>
      </c>
      <c r="EB34" s="314" t="e">
        <f t="shared" si="42"/>
        <v>#DIV/0!</v>
      </c>
      <c r="EC34" s="314" t="e">
        <f t="shared" si="43"/>
        <v>#DIV/0!</v>
      </c>
      <c r="ED34" s="314" t="e">
        <f t="shared" si="44"/>
        <v>#DIV/0!</v>
      </c>
      <c r="EE34" s="314" t="e">
        <f t="shared" si="45"/>
        <v>#DIV/0!</v>
      </c>
      <c r="EF34" s="314" t="e">
        <f t="shared" si="46"/>
        <v>#DIV/0!</v>
      </c>
      <c r="EG34" s="87">
        <f>+'Cas_-14'!B33</f>
        <v>0</v>
      </c>
      <c r="EH34" s="63">
        <f>+'Cas_-14'!C33</f>
        <v>0</v>
      </c>
      <c r="EI34" s="63">
        <f>+'Cas_-14'!D33</f>
        <v>0</v>
      </c>
      <c r="EJ34" s="63">
        <f>+'Cas_-14'!E33</f>
        <v>0</v>
      </c>
      <c r="EK34" s="63">
        <f>+'Cas_-14'!F33</f>
        <v>0</v>
      </c>
      <c r="EL34" s="63">
        <f>+'Cas_-14'!G33</f>
        <v>0</v>
      </c>
      <c r="EM34" s="63">
        <f>+'Cas_-14'!H33</f>
        <v>0</v>
      </c>
      <c r="EN34" s="63">
        <f>+'Cas_-14'!I33</f>
        <v>0</v>
      </c>
      <c r="EO34" s="63">
        <f>+'Cas_-14'!J33</f>
        <v>0</v>
      </c>
      <c r="EP34" s="63">
        <f>+'Cas_-14'!K33</f>
        <v>0</v>
      </c>
      <c r="EQ34" s="63">
        <f>+'Cas_-14'!L33</f>
        <v>0</v>
      </c>
      <c r="ER34" s="63">
        <f>+'Cas_-14'!M33</f>
        <v>0</v>
      </c>
      <c r="ES34" s="63">
        <f>+'Cas_-14'!N33</f>
        <v>0</v>
      </c>
      <c r="ET34" s="63">
        <f>+'Cas_-14'!O33</f>
        <v>0</v>
      </c>
      <c r="EU34" s="63">
        <f>+'Cas_-14'!P33</f>
        <v>0</v>
      </c>
      <c r="EV34" s="63">
        <f>+'Cas_-14'!Q33</f>
        <v>0</v>
      </c>
      <c r="EW34" s="63">
        <f>+'Cas_-14'!R33</f>
        <v>0</v>
      </c>
      <c r="EX34" s="63">
        <f>+'Cas_-14'!S33</f>
        <v>0</v>
      </c>
      <c r="EY34" s="63">
        <f>+'Cas_-14'!T33</f>
        <v>0</v>
      </c>
      <c r="EZ34" s="88">
        <f>+'Cas_-14'!U33</f>
        <v>0</v>
      </c>
      <c r="FA34" s="203"/>
      <c r="FB34" s="94"/>
      <c r="FC34" s="94"/>
      <c r="FD34" s="94"/>
      <c r="FE34" s="94"/>
      <c r="FF34" s="94"/>
      <c r="FG34" s="94"/>
      <c r="FH34" s="94"/>
      <c r="FI34" s="94"/>
      <c r="FJ34" s="94"/>
      <c r="FK34" s="94"/>
      <c r="FL34" s="94"/>
      <c r="FM34" s="94"/>
      <c r="FN34" s="94"/>
      <c r="FO34" s="94"/>
      <c r="FP34" s="94"/>
      <c r="FQ34" s="94"/>
      <c r="FR34" s="94"/>
      <c r="FS34" s="94"/>
      <c r="FT34" s="101"/>
      <c r="FU34" s="317" t="e">
        <f t="shared" si="143"/>
        <v>#DIV/0!</v>
      </c>
      <c r="FV34" s="318" t="e">
        <f t="shared" si="144"/>
        <v>#DIV/0!</v>
      </c>
      <c r="FW34" s="318" t="e">
        <f t="shared" si="145"/>
        <v>#DIV/0!</v>
      </c>
      <c r="FX34" s="318" t="e">
        <f t="shared" si="176"/>
        <v>#DIV/0!</v>
      </c>
      <c r="FY34" s="318" t="e">
        <f t="shared" si="240"/>
        <v>#DIV/0!</v>
      </c>
      <c r="FZ34" s="318" t="e">
        <f t="shared" si="240"/>
        <v>#DIV/0!</v>
      </c>
      <c r="GA34" s="318" t="e">
        <f t="shared" si="240"/>
        <v>#DIV/0!</v>
      </c>
      <c r="GB34" s="318" t="e">
        <f t="shared" si="240"/>
        <v>#DIV/0!</v>
      </c>
      <c r="GC34" s="318" t="e">
        <f t="shared" si="240"/>
        <v>#DIV/0!</v>
      </c>
      <c r="GD34" s="318" t="e">
        <f t="shared" si="240"/>
        <v>#DIV/0!</v>
      </c>
      <c r="GE34" s="318" t="e">
        <f t="shared" si="240"/>
        <v>#DIV/0!</v>
      </c>
      <c r="GF34" s="318" t="e">
        <f t="shared" si="240"/>
        <v>#DIV/0!</v>
      </c>
      <c r="GG34" s="318" t="e">
        <f t="shared" si="240"/>
        <v>#DIV/0!</v>
      </c>
      <c r="GH34" s="318" t="e">
        <f t="shared" si="240"/>
        <v>#DIV/0!</v>
      </c>
      <c r="GI34" s="318" t="e">
        <f t="shared" si="240"/>
        <v>#DIV/0!</v>
      </c>
      <c r="GJ34" s="318" t="e">
        <f t="shared" si="240"/>
        <v>#DIV/0!</v>
      </c>
      <c r="GK34" s="318" t="e">
        <f t="shared" si="147"/>
        <v>#DIV/0!</v>
      </c>
      <c r="GL34" s="318" t="e">
        <f t="shared" si="148"/>
        <v>#DIV/0!</v>
      </c>
      <c r="GM34" s="318" t="e">
        <f t="shared" si="149"/>
        <v>#DIV/0!</v>
      </c>
      <c r="GN34" s="319" t="e">
        <f t="shared" si="150"/>
        <v>#DIV/0!</v>
      </c>
      <c r="GO34" s="87">
        <f>+Cas_Hoy!B33</f>
        <v>0</v>
      </c>
      <c r="GP34" s="63">
        <f>+Cas_Hoy!C33</f>
        <v>0</v>
      </c>
      <c r="GQ34" s="63">
        <f>+Cas_Hoy!D33</f>
        <v>0</v>
      </c>
      <c r="GR34" s="63">
        <f>+Cas_Hoy!E33</f>
        <v>0</v>
      </c>
      <c r="GS34" s="63">
        <f>+Cas_Hoy!F33</f>
        <v>0</v>
      </c>
      <c r="GT34" s="63">
        <f>+Cas_Hoy!G33</f>
        <v>0</v>
      </c>
      <c r="GU34" s="63">
        <f>+Cas_Hoy!H33</f>
        <v>0</v>
      </c>
      <c r="GV34" s="63">
        <f>+Cas_Hoy!I33</f>
        <v>0</v>
      </c>
      <c r="GW34" s="63">
        <f>+Cas_Hoy!J33</f>
        <v>0</v>
      </c>
      <c r="GX34" s="63">
        <f>+Cas_Hoy!K33</f>
        <v>0</v>
      </c>
      <c r="GY34" s="63">
        <f>+Cas_Hoy!L33</f>
        <v>0</v>
      </c>
      <c r="GZ34" s="63">
        <f>+Cas_Hoy!M33</f>
        <v>0</v>
      </c>
      <c r="HA34" s="63">
        <f>+Cas_Hoy!N33</f>
        <v>0</v>
      </c>
      <c r="HB34" s="63">
        <f>+Cas_Hoy!O33</f>
        <v>0</v>
      </c>
      <c r="HC34" s="63">
        <f>+Cas_Hoy!P33</f>
        <v>0</v>
      </c>
      <c r="HD34" s="63">
        <f>+Cas_Hoy!Q33</f>
        <v>0</v>
      </c>
      <c r="HE34" s="63">
        <f>+Cas_Hoy!R33</f>
        <v>0</v>
      </c>
      <c r="HF34" s="63">
        <f>+Cas_Hoy!S33</f>
        <v>0</v>
      </c>
      <c r="HG34" s="63">
        <f>+Cas_Hoy!T33</f>
        <v>0</v>
      </c>
      <c r="HH34" s="591">
        <f>+Cas_Hoy!U33</f>
        <v>0</v>
      </c>
      <c r="HI34" s="314" t="e">
        <f t="shared" si="151"/>
        <v>#DIV/0!</v>
      </c>
      <c r="HJ34" s="314" t="e">
        <f t="shared" si="152"/>
        <v>#DIV/0!</v>
      </c>
      <c r="HK34" s="314" t="e">
        <f t="shared" si="153"/>
        <v>#DIV/0!</v>
      </c>
      <c r="HL34" s="314" t="e">
        <f t="shared" si="154"/>
        <v>#DIV/0!</v>
      </c>
      <c r="HM34" s="595" t="e">
        <f t="shared" si="68"/>
        <v>#DIV/0!</v>
      </c>
      <c r="HN34" s="595" t="e">
        <f t="shared" si="69"/>
        <v>#DIV/0!</v>
      </c>
      <c r="HO34" s="595" t="e">
        <f t="shared" si="70"/>
        <v>#DIV/0!</v>
      </c>
      <c r="HP34" s="595" t="e">
        <f t="shared" si="71"/>
        <v>#DIV/0!</v>
      </c>
      <c r="HQ34" s="595" t="e">
        <f t="shared" si="72"/>
        <v>#DIV/0!</v>
      </c>
      <c r="HR34" s="595" t="e">
        <f t="shared" si="73"/>
        <v>#DIV/0!</v>
      </c>
      <c r="HS34" s="595" t="e">
        <f t="shared" si="74"/>
        <v>#DIV/0!</v>
      </c>
      <c r="HT34" s="595" t="e">
        <f t="shared" si="75"/>
        <v>#DIV/0!</v>
      </c>
      <c r="HU34" s="595" t="e">
        <f t="shared" si="76"/>
        <v>#DIV/0!</v>
      </c>
      <c r="HV34" s="595" t="e">
        <f t="shared" si="77"/>
        <v>#DIV/0!</v>
      </c>
      <c r="HW34" s="595" t="e">
        <f t="shared" si="78"/>
        <v>#DIV/0!</v>
      </c>
      <c r="HX34" s="595" t="e">
        <f t="shared" si="79"/>
        <v>#DIV/0!</v>
      </c>
      <c r="HY34" s="595" t="e">
        <f t="shared" si="80"/>
        <v>#DIV/0!</v>
      </c>
      <c r="HZ34" s="595" t="e">
        <f t="shared" si="81"/>
        <v>#DIV/0!</v>
      </c>
      <c r="IA34" s="595" t="e">
        <f t="shared" si="82"/>
        <v>#DIV/0!</v>
      </c>
      <c r="IB34" s="596" t="e">
        <f t="shared" si="83"/>
        <v>#DIV/0!</v>
      </c>
      <c r="IC34" s="332">
        <f>+CyF_Tot!B33</f>
        <v>0</v>
      </c>
      <c r="ID34" s="237">
        <f>+CyF_Tot!C33</f>
        <v>0</v>
      </c>
      <c r="IE34" s="237">
        <f>+CyF_Tot!D33</f>
        <v>0</v>
      </c>
      <c r="IF34" s="237">
        <f>+CyF_Tot!E33</f>
        <v>0</v>
      </c>
      <c r="IG34" s="237">
        <f>+CyF_Tot!F33</f>
        <v>0</v>
      </c>
      <c r="IH34" s="237">
        <f>+CyF_Tot!G33</f>
        <v>0</v>
      </c>
      <c r="II34" s="237">
        <f>+CyF_Tot!H33</f>
        <v>0</v>
      </c>
      <c r="IJ34" s="237">
        <f>+CyF_Tot!I33</f>
        <v>0</v>
      </c>
      <c r="IK34" s="560"/>
      <c r="IL34" s="561"/>
      <c r="IM34" s="561"/>
      <c r="IN34" s="561"/>
      <c r="IO34" s="561"/>
      <c r="IP34" s="561"/>
      <c r="IQ34" s="561"/>
      <c r="IR34" s="561"/>
      <c r="IS34" s="561"/>
      <c r="IT34" s="561"/>
      <c r="IU34" s="561"/>
      <c r="IV34" s="561"/>
      <c r="IW34" s="561"/>
      <c r="IX34" s="561"/>
      <c r="IY34" s="561"/>
      <c r="IZ34" s="561"/>
      <c r="JA34" s="561"/>
      <c r="JB34" s="561"/>
      <c r="JC34" s="561"/>
      <c r="JD34" s="562"/>
      <c r="JE34" s="328"/>
      <c r="JF34" s="300"/>
      <c r="JG34" s="300"/>
      <c r="JH34" s="300"/>
      <c r="JI34" s="300"/>
      <c r="JJ34" s="300"/>
      <c r="JK34" s="300"/>
      <c r="JL34" s="300"/>
      <c r="JM34" s="300"/>
      <c r="JN34" s="300"/>
      <c r="JO34" s="300"/>
      <c r="JP34" s="300"/>
      <c r="JQ34" s="300"/>
      <c r="JR34" s="300"/>
      <c r="JS34" s="300"/>
      <c r="JT34" s="300"/>
      <c r="JU34" s="300"/>
      <c r="JV34" s="300"/>
      <c r="JW34" s="300"/>
      <c r="JX34" s="615"/>
      <c r="JZ34" s="701">
        <f t="shared" ref="JZ34:JZ97" si="241">+KU34*JZ$4/1000000</f>
        <v>0</v>
      </c>
      <c r="KA34" s="291">
        <f t="shared" ref="KA34:KA97" si="242">+KV34*KA$4/1000000</f>
        <v>0</v>
      </c>
      <c r="KB34" s="291">
        <f t="shared" ref="KB34:KB97" si="243">+KW34*KB$4/1000000</f>
        <v>0</v>
      </c>
      <c r="KC34" s="291">
        <f t="shared" ref="KC34:KC97" si="244">+KX34*KC$4/1000000</f>
        <v>0</v>
      </c>
      <c r="KD34" s="291">
        <f t="shared" ref="KD34:KD97" si="245">+KY34*KD$4/1000000</f>
        <v>0</v>
      </c>
      <c r="KE34" s="291">
        <f t="shared" ref="KE34:KE97" si="246">+KZ34*KE$4/1000000</f>
        <v>0</v>
      </c>
      <c r="KF34" s="291">
        <f t="shared" ref="KF34:KF97" si="247">+LA34*KF$4/1000000</f>
        <v>0</v>
      </c>
      <c r="KG34" s="291">
        <f t="shared" ref="KG34:KG97" si="248">+LB34*KG$4/1000000</f>
        <v>0</v>
      </c>
      <c r="KH34" s="291">
        <f t="shared" ref="KH34:KH97" si="249">+LC34*KH$4/1000000</f>
        <v>0</v>
      </c>
      <c r="KI34" s="291">
        <f t="shared" ref="KI34:KI97" si="250">+LD34*KI$4/1000000</f>
        <v>0</v>
      </c>
      <c r="KJ34" s="291">
        <f t="shared" ref="KJ34:KJ97" si="251">+LE34*KJ$4/1000000</f>
        <v>0</v>
      </c>
      <c r="KK34" s="291">
        <f t="shared" ref="KK34:KK97" si="252">+LF34*KK$4/1000000</f>
        <v>0</v>
      </c>
      <c r="KL34" s="291">
        <f t="shared" ref="KL34:KL97" si="253">+LG34*KL$4/1000000</f>
        <v>0</v>
      </c>
      <c r="KM34" s="291">
        <f t="shared" ref="KM34:KM97" si="254">+LH34*KM$4/1000000</f>
        <v>0</v>
      </c>
      <c r="KN34" s="291">
        <f t="shared" ref="KN34:KN97" si="255">+LI34*KN$4/1000000</f>
        <v>0</v>
      </c>
      <c r="KO34" s="291">
        <f t="shared" ref="KO34:KO97" si="256">+LJ34*KO$4/1000000</f>
        <v>0</v>
      </c>
      <c r="KP34" s="291">
        <f t="shared" ref="KP34:KP97" si="257">+LK34*KP$4/1000000</f>
        <v>0</v>
      </c>
      <c r="KQ34" s="291">
        <f t="shared" ref="KQ34:KQ97" si="258">+LL34*KQ$4/1000000</f>
        <v>0</v>
      </c>
      <c r="KR34" s="291">
        <f t="shared" ref="KR34:KR97" si="259">+LM34*KR$4/1000000</f>
        <v>0</v>
      </c>
      <c r="KS34" s="702">
        <f t="shared" ref="KS34:KS97" si="260">+LN34*KS$4/1000000</f>
        <v>0</v>
      </c>
      <c r="KT34" s="705">
        <f>(SUM(JZ34:KS34)/SUM(JZ$4:KS33))*100000</f>
        <v>0</v>
      </c>
      <c r="KU34" s="604"/>
      <c r="KV34" s="605"/>
      <c r="KW34" s="605"/>
      <c r="KX34" s="605"/>
      <c r="KY34" s="605"/>
      <c r="KZ34" s="605"/>
      <c r="LA34" s="605"/>
      <c r="LB34" s="605"/>
      <c r="LC34" s="605"/>
      <c r="LD34" s="605"/>
      <c r="LE34" s="605"/>
      <c r="LF34" s="605"/>
      <c r="LG34" s="605"/>
      <c r="LH34" s="605"/>
      <c r="LI34" s="605"/>
      <c r="LJ34" s="605"/>
      <c r="LK34" s="605"/>
      <c r="LL34" s="605"/>
      <c r="LM34" s="605"/>
      <c r="LN34" s="634"/>
      <c r="LO34" s="605"/>
      <c r="LP34" s="605"/>
      <c r="LQ34" s="605"/>
      <c r="LR34" s="605"/>
      <c r="LS34" s="605"/>
      <c r="LT34" s="634"/>
      <c r="LU34" s="605"/>
      <c r="LV34" s="605"/>
      <c r="LW34" s="634"/>
      <c r="LY34" s="668"/>
      <c r="LZ34" s="735"/>
      <c r="MA34" s="736"/>
      <c r="MB34" s="747" t="e">
        <f t="shared" ref="MB34:MB65" si="261">+LZ34/B34</f>
        <v>#DIV/0!</v>
      </c>
      <c r="MC34" s="748" t="e">
        <f t="shared" ref="MC34:MC65" si="262">+MA34/B34</f>
        <v>#DIV/0!</v>
      </c>
    </row>
    <row r="35" spans="1:341" ht="14.4">
      <c r="A35" s="508">
        <v>43976</v>
      </c>
      <c r="B35" s="535">
        <v>37071</v>
      </c>
      <c r="C35" s="525">
        <f>+S35</f>
        <v>2223</v>
      </c>
      <c r="D35" s="516">
        <f>+AA35</f>
        <v>69</v>
      </c>
      <c r="E35" s="494">
        <f t="shared" si="0"/>
        <v>9.9306960987253379E-3</v>
      </c>
      <c r="F35" s="227">
        <f t="shared" ref="F35:F66" si="263">ID35/B35</f>
        <v>5.5002562650049908E-2</v>
      </c>
      <c r="G35" s="180">
        <f t="shared" ref="G35:G154" si="264">H35/F35</f>
        <v>3.4076279616592844</v>
      </c>
      <c r="H35" s="179">
        <f t="shared" ref="H35:H66" si="265">IJ35/(E35*B35)</f>
        <v>0.18742827044922666</v>
      </c>
      <c r="I35" s="228">
        <f t="shared" ref="I35:I66" si="266">(G35*IF35)/B35</f>
        <v>0.20434185640442903</v>
      </c>
      <c r="J35" s="350">
        <f t="shared" ref="J35:J66" si="267">+((DM35*AK35)+(DN35*AL35)+(DO35*AM35)+(DP35*AN35)+(DQ35*AO35)+(DR35*AP35)+(DS35*AQ35)+(DT35*AR35)+(DU35*AS35)+(DV35*AT35)+(DW35*AU35)+(DX35*AV35)+(DY35*AW35)+(DZ35*AX35)+(EA35*AY35)+(EB35*AZ35)+(EC35*BA35)+(ED35*BB35)+(EE35*BC35)+(EF35*BD35))/B35</f>
        <v>0.28929548098528524</v>
      </c>
      <c r="K35" s="580">
        <f t="shared" ref="K35:K66" si="268">IJ35/(B35*J35)</f>
        <v>6.4338827132790427E-3</v>
      </c>
      <c r="L35" s="351">
        <f t="shared" si="6"/>
        <v>5.2596727688109413</v>
      </c>
      <c r="M35" s="352">
        <f t="shared" ref="M35:M66" si="269">((J35*B35)+((GO35+GP35+GQ35+GR35+GS35+GT35+GU35+GV35+GW35+GX35+GY35+GZ35+HA35+HB35+HC35+HD35+HE35+HF35+HG35+HH35)-(EG35+EH35+EI35+EJ35+EK35+EL35+EM35+EN35+EO35+EP35+EQ35+ER35+ES35+ET35+EU35+EV35+EW35+EX35+EY35+EZ35))*L35)/B35</f>
        <v>0.31525971493344962</v>
      </c>
      <c r="N35" s="827"/>
      <c r="O35" s="362" t="s">
        <v>226</v>
      </c>
      <c r="P35" s="181" t="s">
        <v>227</v>
      </c>
      <c r="Q35" s="181"/>
      <c r="R35" s="181"/>
      <c r="S35" s="182">
        <f t="shared" ref="S35:S98" si="270">+IF35</f>
        <v>2223</v>
      </c>
      <c r="T35" s="183">
        <f t="shared" ref="T35:T98" si="271">+(S35*100000)/B35</f>
        <v>5996.6011167759161</v>
      </c>
      <c r="U35" s="182">
        <f t="shared" ref="U35:U98" si="272">+IF35-IE35</f>
        <v>99</v>
      </c>
      <c r="V35" s="184">
        <f t="shared" ref="V35:V98" si="273">+(IF35-IE35)/IE35</f>
        <v>4.6610169491525424E-2</v>
      </c>
      <c r="W35" s="183">
        <f t="shared" ref="W35:W98" si="274">+(U35*100000)/B35</f>
        <v>267.05511046370481</v>
      </c>
      <c r="X35" s="182">
        <f t="shared" ref="X35:X98" si="275">+IF35-ID35</f>
        <v>184</v>
      </c>
      <c r="Y35" s="184">
        <f t="shared" ref="Y35:Y98" si="276">+(IF35-ID35)/ID35</f>
        <v>9.0240313879352621E-2</v>
      </c>
      <c r="Z35" s="183">
        <f t="shared" ref="Z35:Z98" si="277">+(X35*100000)/B35</f>
        <v>496.34485177092608</v>
      </c>
      <c r="AA35" s="182">
        <f t="shared" ref="AA35:AA98" si="278">+IJ35</f>
        <v>69</v>
      </c>
      <c r="AB35" s="183">
        <f t="shared" ref="AB35:AB98" si="279">+(AA35*1000000)/B35</f>
        <v>1861.2931941409727</v>
      </c>
      <c r="AC35" s="185">
        <f t="shared" ref="AC35:AC98" si="280">+AA35/S35</f>
        <v>3.1039136302294199E-2</v>
      </c>
      <c r="AD35" s="182">
        <f t="shared" ref="AD35:AD98" si="281">+IJ35-II35</f>
        <v>0</v>
      </c>
      <c r="AE35" s="184">
        <f t="shared" ref="AE35:AE98" si="282">+(IJ35-II35)/II35</f>
        <v>0</v>
      </c>
      <c r="AF35" s="183">
        <f t="shared" ref="AF35:AF98" si="283">+(AD35*1000000)/B35</f>
        <v>0</v>
      </c>
      <c r="AG35" s="182">
        <f t="shared" ref="AG35:AG98" si="284">+IJ35-IH35</f>
        <v>3</v>
      </c>
      <c r="AH35" s="184">
        <f t="shared" ref="AH35:AH98" si="285">+(IJ35-IH35)/IH35</f>
        <v>4.5454545454545456E-2</v>
      </c>
      <c r="AI35" s="363">
        <f t="shared" ref="AI35:AI98" si="286">+(AG35*1000000)/B35</f>
        <v>80.925791049607511</v>
      </c>
      <c r="AJ35" s="831"/>
      <c r="AK35" s="83">
        <v>2816.1216559758263</v>
      </c>
      <c r="AL35" s="65">
        <v>2805.4425727736907</v>
      </c>
      <c r="AM35" s="65">
        <v>2713.037842524117</v>
      </c>
      <c r="AN35" s="65">
        <v>2624.2280185677823</v>
      </c>
      <c r="AO35" s="65">
        <v>2094.8895288986159</v>
      </c>
      <c r="AP35" s="65">
        <v>2168.0815730838895</v>
      </c>
      <c r="AQ35" s="65">
        <v>2284.0995133422693</v>
      </c>
      <c r="AR35" s="65">
        <v>2353.4846371668036</v>
      </c>
      <c r="AS35" s="65">
        <v>2297.9332772655466</v>
      </c>
      <c r="AT35" s="65">
        <v>2373.8794290987189</v>
      </c>
      <c r="AU35" s="65">
        <v>1893.7177801045741</v>
      </c>
      <c r="AV35" s="65">
        <v>2025.1858966575032</v>
      </c>
      <c r="AW35" s="65">
        <v>1780.7177532921378</v>
      </c>
      <c r="AX35" s="65">
        <v>2037.8557172921414</v>
      </c>
      <c r="AY35" s="65">
        <v>1293.9582679193568</v>
      </c>
      <c r="AZ35" s="65">
        <v>1620.9775408551836</v>
      </c>
      <c r="BA35" s="65">
        <v>580.74430048913416</v>
      </c>
      <c r="BB35" s="65">
        <v>927.8425851919917</v>
      </c>
      <c r="BC35" s="65">
        <v>84.780189852428322</v>
      </c>
      <c r="BD35" s="84">
        <v>294.02242830372865</v>
      </c>
      <c r="BE35" s="260">
        <v>2.0000000000000002E-5</v>
      </c>
      <c r="BF35" s="261">
        <v>2.0000000000000002E-5</v>
      </c>
      <c r="BG35" s="261">
        <v>5.0000000000000002E-5</v>
      </c>
      <c r="BH35" s="261">
        <v>4.0000000000000003E-5</v>
      </c>
      <c r="BI35" s="261">
        <v>1.2518952302791728E-4</v>
      </c>
      <c r="BJ35" s="261">
        <v>1.2406223545552731E-4</v>
      </c>
      <c r="BK35" s="261">
        <v>3.4000000000000002E-4</v>
      </c>
      <c r="BL35" s="261">
        <v>1.8000000000000001E-4</v>
      </c>
      <c r="BM35" s="261">
        <v>8.9999999999999998E-4</v>
      </c>
      <c r="BN35" s="261">
        <v>5.0000000000000001E-4</v>
      </c>
      <c r="BO35" s="261">
        <v>3.8E-3</v>
      </c>
      <c r="BP35" s="261">
        <v>2E-3</v>
      </c>
      <c r="BQ35" s="261">
        <v>1.6199999999999999E-2</v>
      </c>
      <c r="BR35" s="261">
        <v>6.1999999999999998E-3</v>
      </c>
      <c r="BS35" s="261">
        <v>6.1100000000000002E-2</v>
      </c>
      <c r="BT35" s="261">
        <v>2.6800000000000001E-2</v>
      </c>
      <c r="BU35" s="261">
        <v>0.1421</v>
      </c>
      <c r="BV35" s="261">
        <v>5.4699999999999999E-2</v>
      </c>
      <c r="BW35" s="261">
        <v>0.27589999999999998</v>
      </c>
      <c r="BX35" s="375">
        <v>0.1051</v>
      </c>
      <c r="BY35" s="261">
        <f t="shared" si="22"/>
        <v>2.0000000000000002E-5</v>
      </c>
      <c r="BZ35" s="261">
        <f t="shared" si="23"/>
        <v>4.5000000000000003E-5</v>
      </c>
      <c r="CA35" s="261">
        <f t="shared" si="24"/>
        <v>1.246258792417223E-4</v>
      </c>
      <c r="CB35" s="261">
        <f t="shared" si="25"/>
        <v>2.6000000000000003E-4</v>
      </c>
      <c r="CC35" s="261">
        <f t="shared" si="26"/>
        <v>6.9999999999999999E-4</v>
      </c>
      <c r="CD35" s="261">
        <f t="shared" si="27"/>
        <v>2.8999999999999998E-3</v>
      </c>
      <c r="CE35" s="261">
        <f t="shared" si="28"/>
        <v>1.12E-2</v>
      </c>
      <c r="CF35" s="261">
        <f t="shared" si="29"/>
        <v>4.3950000000000003E-2</v>
      </c>
      <c r="CG35" s="261">
        <f t="shared" si="30"/>
        <v>9.8400000000000001E-2</v>
      </c>
      <c r="CH35" s="262">
        <f t="shared" si="138"/>
        <v>0.1905</v>
      </c>
      <c r="CI35" s="71">
        <f>+Fall_Hoy!B35</f>
        <v>0</v>
      </c>
      <c r="CJ35" s="65">
        <f>+Fall_Hoy!C35</f>
        <v>0</v>
      </c>
      <c r="CK35" s="65">
        <f>+Fall_Hoy!D35</f>
        <v>0</v>
      </c>
      <c r="CL35" s="65">
        <f>+Fall_Hoy!E35</f>
        <v>0</v>
      </c>
      <c r="CM35" s="65">
        <f>+Fall_Hoy!F35</f>
        <v>1</v>
      </c>
      <c r="CN35" s="65">
        <f>+Fall_Hoy!G35</f>
        <v>0</v>
      </c>
      <c r="CO35" s="65">
        <f>+Fall_Hoy!H35</f>
        <v>0</v>
      </c>
      <c r="CP35" s="65">
        <f>+Fall_Hoy!I35</f>
        <v>0</v>
      </c>
      <c r="CQ35" s="65">
        <f>+Fall_Hoy!J35</f>
        <v>1</v>
      </c>
      <c r="CR35" s="65">
        <f>+Fall_Hoy!K35</f>
        <v>1</v>
      </c>
      <c r="CS35" s="65">
        <f>+Fall_Hoy!L35</f>
        <v>1</v>
      </c>
      <c r="CT35" s="65">
        <f>+Fall_Hoy!M35</f>
        <v>2</v>
      </c>
      <c r="CU35" s="65">
        <f>+Fall_Hoy!N35</f>
        <v>8</v>
      </c>
      <c r="CV35" s="65">
        <f>+Fall_Hoy!O35</f>
        <v>6</v>
      </c>
      <c r="CW35" s="65">
        <f>+Fall_Hoy!P35</f>
        <v>10</v>
      </c>
      <c r="CX35" s="65">
        <f>+Fall_Hoy!Q35</f>
        <v>3</v>
      </c>
      <c r="CY35" s="65">
        <f>+Fall_Hoy!R35</f>
        <v>14</v>
      </c>
      <c r="CZ35" s="65">
        <f>+Fall_Hoy!S35</f>
        <v>10</v>
      </c>
      <c r="DA35" s="65">
        <f>+Fall_Hoy!T35</f>
        <v>4</v>
      </c>
      <c r="DB35" s="779">
        <f>+Fall_Hoy!U35</f>
        <v>3</v>
      </c>
      <c r="DC35" s="65">
        <f>+Fall_Hoy!W35</f>
        <v>0</v>
      </c>
      <c r="DD35" s="65">
        <f>+Fall_Hoy!X35</f>
        <v>0</v>
      </c>
      <c r="DE35" s="65">
        <f>+Fall_Hoy!Y35</f>
        <v>0</v>
      </c>
      <c r="DF35" s="65">
        <f>+Fall_Hoy!Z35</f>
        <v>0</v>
      </c>
      <c r="DG35" s="65">
        <f>+Fall_Hoy!AA35</f>
        <v>0</v>
      </c>
      <c r="DH35" s="65">
        <f>+Fall_Hoy!AB35</f>
        <v>0</v>
      </c>
      <c r="DI35" s="65">
        <f>+Fall_Hoy!AC35</f>
        <v>0</v>
      </c>
      <c r="DJ35" s="65">
        <f>+Fall_Hoy!AD35</f>
        <v>0</v>
      </c>
      <c r="DK35" s="65">
        <f>+Fall_Hoy!AE35</f>
        <v>2</v>
      </c>
      <c r="DL35" s="84">
        <f>+Fall_Hoy!AF35</f>
        <v>3</v>
      </c>
      <c r="DM35" s="315">
        <f t="shared" ref="DM35:DM98" si="287">+EA35</f>
        <v>0.12648485285085698</v>
      </c>
      <c r="DN35" s="113">
        <f t="shared" ref="DN35:DN98" si="288">+EB35</f>
        <v>6.905727913318653E-2</v>
      </c>
      <c r="DO35" s="113">
        <f t="shared" ref="DO35:DO98" si="289">+DY35</f>
        <v>0.27731916502817716</v>
      </c>
      <c r="DP35" s="113">
        <f t="shared" ref="DP35:DP98" si="290">+DZ35</f>
        <v>0.47488245967176984</v>
      </c>
      <c r="DQ35" s="113">
        <f t="shared" si="31"/>
        <v>0.7</v>
      </c>
      <c r="DR35" s="113">
        <f t="shared" si="32"/>
        <v>9.2708688868240616E-2</v>
      </c>
      <c r="DS35" s="113">
        <f t="shared" si="33"/>
        <v>8.7999668502131687E-2</v>
      </c>
      <c r="DT35" s="113">
        <f t="shared" si="34"/>
        <v>8.9229390616632362E-2</v>
      </c>
      <c r="DU35" s="113">
        <f t="shared" si="35"/>
        <v>0.48352627210886262</v>
      </c>
      <c r="DV35" s="113">
        <f t="shared" si="36"/>
        <v>0.7</v>
      </c>
      <c r="DW35" s="113">
        <f t="shared" si="37"/>
        <v>0.13896362884775265</v>
      </c>
      <c r="DX35" s="113">
        <f t="shared" si="38"/>
        <v>0.49378183091757855</v>
      </c>
      <c r="DY35" s="113">
        <f t="shared" si="39"/>
        <v>0.27731916502817716</v>
      </c>
      <c r="DZ35" s="113">
        <f t="shared" si="40"/>
        <v>0.47488245967176984</v>
      </c>
      <c r="EA35" s="113">
        <f t="shared" si="41"/>
        <v>0.12648485285085698</v>
      </c>
      <c r="EB35" s="113">
        <f t="shared" si="42"/>
        <v>6.905727913318653E-2</v>
      </c>
      <c r="EC35" s="113">
        <f t="shared" si="43"/>
        <v>0.16964810055768786</v>
      </c>
      <c r="ED35" s="113">
        <f t="shared" si="44"/>
        <v>0.19703272883526521</v>
      </c>
      <c r="EE35" s="113">
        <f t="shared" si="45"/>
        <v>0.17100700705363753</v>
      </c>
      <c r="EF35" s="114">
        <f t="shared" si="46"/>
        <v>9.7081857810039765E-2</v>
      </c>
      <c r="EG35" s="83">
        <f>+'Cas_-14'!B34</f>
        <v>23</v>
      </c>
      <c r="EH35" s="65">
        <f>+'Cas_-14'!C34</f>
        <v>21</v>
      </c>
      <c r="EI35" s="65">
        <f>+'Cas_-14'!D34</f>
        <v>61</v>
      </c>
      <c r="EJ35" s="65">
        <f>+'Cas_-14'!E34</f>
        <v>50</v>
      </c>
      <c r="EK35" s="65">
        <f>+'Cas_-14'!F34</f>
        <v>183</v>
      </c>
      <c r="EL35" s="65">
        <f>+'Cas_-14'!G34</f>
        <v>201</v>
      </c>
      <c r="EM35" s="65">
        <f>+'Cas_-14'!H34</f>
        <v>201</v>
      </c>
      <c r="EN35" s="65">
        <f>+'Cas_-14'!I34</f>
        <v>210</v>
      </c>
      <c r="EO35" s="65">
        <f>+'Cas_-14'!J34</f>
        <v>176</v>
      </c>
      <c r="EP35" s="65">
        <f>+'Cas_-14'!K34</f>
        <v>156</v>
      </c>
      <c r="EQ35" s="65">
        <f>+'Cas_-14'!L34</f>
        <v>132</v>
      </c>
      <c r="ER35" s="65">
        <f>+'Cas_-14'!M34</f>
        <v>138</v>
      </c>
      <c r="ES35" s="65">
        <f>+'Cas_-14'!N34</f>
        <v>97</v>
      </c>
      <c r="ET35" s="65">
        <f>+'Cas_-14'!O34</f>
        <v>121</v>
      </c>
      <c r="EU35" s="65">
        <f>+'Cas_-14'!P34</f>
        <v>60</v>
      </c>
      <c r="EV35" s="65">
        <f>+'Cas_-14'!Q34</f>
        <v>54</v>
      </c>
      <c r="EW35" s="65">
        <f>+'Cas_-14'!R34</f>
        <v>38</v>
      </c>
      <c r="EX35" s="65">
        <f>+'Cas_-14'!S34</f>
        <v>49</v>
      </c>
      <c r="EY35" s="65">
        <f>+'Cas_-14'!T34</f>
        <v>8</v>
      </c>
      <c r="EZ35" s="84">
        <f>+'Cas_-14'!U34</f>
        <v>13</v>
      </c>
      <c r="FA35" s="199">
        <f t="shared" ref="FA35:FA66" si="291">+EG35/AK35</f>
        <v>8.1672607968458558E-3</v>
      </c>
      <c r="FB35" s="92">
        <f t="shared" ref="FB35:FB66" si="292">+EH35/AL35</f>
        <v>7.4854499620848336E-3</v>
      </c>
      <c r="FC35" s="92">
        <f t="shared" ref="FC35:FC66" si="293">+EI35/AM35</f>
        <v>2.2484021064463924E-2</v>
      </c>
      <c r="FD35" s="92">
        <f t="shared" ref="FD35:FD66" si="294">+EJ35/AN35</f>
        <v>1.9053222374818008E-2</v>
      </c>
      <c r="FE35" s="92">
        <f t="shared" ref="FE35:FE66" si="295">+EK35/AO35</f>
        <v>8.735544164766143E-2</v>
      </c>
      <c r="FF35" s="92">
        <f t="shared" ref="FF35:FF66" si="296">+EL35/AP35</f>
        <v>9.2708688868240616E-2</v>
      </c>
      <c r="FG35" s="92">
        <f t="shared" ref="FG35:FG66" si="297">+EM35/AQ35</f>
        <v>8.7999668502131687E-2</v>
      </c>
      <c r="FH35" s="92">
        <f t="shared" ref="FH35:FH66" si="298">+EN35/AR35</f>
        <v>8.9229390616632362E-2</v>
      </c>
      <c r="FI35" s="92">
        <f t="shared" ref="FI35:FI66" si="299">+EO35/AS35</f>
        <v>7.6590561502043839E-2</v>
      </c>
      <c r="FJ35" s="92">
        <f t="shared" ref="FJ35:FJ66" si="300">+EP35/AT35</f>
        <v>6.571521623540412E-2</v>
      </c>
      <c r="FK35" s="92">
        <f t="shared" ref="FK35:FK66" si="301">+EQ35/AU35</f>
        <v>6.9704156230032732E-2</v>
      </c>
      <c r="FL35" s="92">
        <f t="shared" ref="FL35:FL66" si="302">+ER35/AV35</f>
        <v>6.8141892666625847E-2</v>
      </c>
      <c r="FM35" s="92">
        <f t="shared" ref="FM35:FM66" si="303">+ES35/AW35</f>
        <v>5.4472416990659689E-2</v>
      </c>
      <c r="FN35" s="92">
        <f t="shared" ref="FN35:FN66" si="304">+ET35/AX35</f>
        <v>5.937613687429362E-2</v>
      </c>
      <c r="FO35" s="92">
        <f t="shared" ref="FO35:FO66" si="305">+EU35/AY35</f>
        <v>4.6369347055124174E-2</v>
      </c>
      <c r="FP35" s="92">
        <f t="shared" ref="FP35:FP66" si="306">+EV35/AZ35</f>
        <v>3.3313231453849179E-2</v>
      </c>
      <c r="FQ35" s="92">
        <f t="shared" ref="FQ35:FQ66" si="307">+EW35/BA35</f>
        <v>6.5433272385100202E-2</v>
      </c>
      <c r="FR35" s="92">
        <f t="shared" ref="FR35:FR66" si="308">+EX35/BB35</f>
        <v>5.2810682309716132E-2</v>
      </c>
      <c r="FS35" s="92">
        <f t="shared" ref="FS35:FS66" si="309">+EY35/BC35</f>
        <v>9.4361666492197169E-2</v>
      </c>
      <c r="FT35" s="97">
        <f t="shared" ref="FT35:FT66" si="310">+EZ35/BD35</f>
        <v>4.4214314108619111E-2</v>
      </c>
      <c r="FU35" s="96">
        <f>+GI35</f>
        <v>2.7277686852154934</v>
      </c>
      <c r="FV35" s="102">
        <f t="shared" si="144"/>
        <v>2.0729684908789388</v>
      </c>
      <c r="FW35" s="102">
        <f t="shared" si="145"/>
        <v>5.091001654575539</v>
      </c>
      <c r="FX35" s="102">
        <f t="shared" si="176"/>
        <v>7.9978672354038931</v>
      </c>
      <c r="FY35" s="102">
        <f t="shared" si="240"/>
        <v>8.0132386351313176</v>
      </c>
      <c r="FZ35" s="102">
        <f t="shared" si="240"/>
        <v>1</v>
      </c>
      <c r="GA35" s="102">
        <f t="shared" si="240"/>
        <v>1</v>
      </c>
      <c r="GB35" s="102">
        <f t="shared" si="240"/>
        <v>1</v>
      </c>
      <c r="GC35" s="102">
        <f t="shared" si="240"/>
        <v>6.3131313131313131</v>
      </c>
      <c r="GD35" s="102">
        <f t="shared" si="240"/>
        <v>10.652023079289123</v>
      </c>
      <c r="GE35" s="102">
        <f t="shared" si="240"/>
        <v>1.9936204146730463</v>
      </c>
      <c r="GF35" s="102">
        <f t="shared" si="240"/>
        <v>7.2463768115942022</v>
      </c>
      <c r="GG35" s="102">
        <f t="shared" si="240"/>
        <v>5.091001654575539</v>
      </c>
      <c r="GH35" s="102">
        <f t="shared" si="240"/>
        <v>7.9978672354038931</v>
      </c>
      <c r="GI35" s="102">
        <f t="shared" si="240"/>
        <v>2.7277686852154934</v>
      </c>
      <c r="GJ35" s="102">
        <f t="shared" si="240"/>
        <v>2.0729684908789388</v>
      </c>
      <c r="GK35" s="102">
        <f t="shared" si="147"/>
        <v>2.5926886180969668</v>
      </c>
      <c r="GL35" s="102">
        <f t="shared" si="148"/>
        <v>3.7309256426519419</v>
      </c>
      <c r="GM35" s="102">
        <f t="shared" si="149"/>
        <v>1.8122508155128674</v>
      </c>
      <c r="GN35" s="320">
        <f t="shared" si="150"/>
        <v>2.1957110444265533</v>
      </c>
      <c r="GO35" s="83">
        <f>+Cas_Hoy!B34</f>
        <v>24</v>
      </c>
      <c r="GP35" s="65">
        <f>+Cas_Hoy!C34</f>
        <v>24</v>
      </c>
      <c r="GQ35" s="65">
        <f>+Cas_Hoy!D34</f>
        <v>70</v>
      </c>
      <c r="GR35" s="65">
        <f>+Cas_Hoy!E34</f>
        <v>59</v>
      </c>
      <c r="GS35" s="65">
        <f>+Cas_Hoy!F34</f>
        <v>194</v>
      </c>
      <c r="GT35" s="65">
        <f>+Cas_Hoy!G34</f>
        <v>222</v>
      </c>
      <c r="GU35" s="65">
        <f>+Cas_Hoy!H34</f>
        <v>220</v>
      </c>
      <c r="GV35" s="65">
        <f>+Cas_Hoy!I34</f>
        <v>230</v>
      </c>
      <c r="GW35" s="65">
        <f>+Cas_Hoy!J34</f>
        <v>196</v>
      </c>
      <c r="GX35" s="65">
        <f>+Cas_Hoy!K34</f>
        <v>171</v>
      </c>
      <c r="GY35" s="65">
        <f>+Cas_Hoy!L34</f>
        <v>142</v>
      </c>
      <c r="GZ35" s="65">
        <f>+Cas_Hoy!M34</f>
        <v>150</v>
      </c>
      <c r="HA35" s="65">
        <f>+Cas_Hoy!N34</f>
        <v>106</v>
      </c>
      <c r="HB35" s="65">
        <f>+Cas_Hoy!O34</f>
        <v>128</v>
      </c>
      <c r="HC35" s="65">
        <f>+Cas_Hoy!P34</f>
        <v>65</v>
      </c>
      <c r="HD35" s="65">
        <f>+Cas_Hoy!Q34</f>
        <v>60</v>
      </c>
      <c r="HE35" s="65">
        <f>+Cas_Hoy!R34</f>
        <v>41</v>
      </c>
      <c r="HF35" s="65">
        <f>+Cas_Hoy!S34</f>
        <v>50</v>
      </c>
      <c r="HG35" s="65">
        <f>+Cas_Hoy!T34</f>
        <v>9</v>
      </c>
      <c r="HH35" s="589">
        <f>+Cas_Hoy!U34</f>
        <v>14</v>
      </c>
      <c r="HI35" s="324">
        <f t="shared" si="151"/>
        <v>0.13702525725509507</v>
      </c>
      <c r="HJ35" s="113">
        <f t="shared" si="152"/>
        <v>7.6730310147985037E-2</v>
      </c>
      <c r="HK35" s="113">
        <f t="shared" si="153"/>
        <v>0.30304980920604929</v>
      </c>
      <c r="HL35" s="113">
        <f t="shared" si="154"/>
        <v>0.50235499866104583</v>
      </c>
      <c r="HM35" s="271">
        <f t="shared" si="68"/>
        <v>0.7</v>
      </c>
      <c r="HN35" s="271">
        <f t="shared" si="69"/>
        <v>0.10239467128731054</v>
      </c>
      <c r="HO35" s="271">
        <f t="shared" si="70"/>
        <v>9.6318045126711285E-2</v>
      </c>
      <c r="HP35" s="271">
        <f t="shared" si="71"/>
        <v>9.7727427818216389E-2</v>
      </c>
      <c r="HQ35" s="271">
        <f t="shared" si="72"/>
        <v>0.53847243939396061</v>
      </c>
      <c r="HR35" s="271">
        <f t="shared" si="73"/>
        <v>0.7</v>
      </c>
      <c r="HS35" s="271">
        <f t="shared" si="74"/>
        <v>0.14949117648773394</v>
      </c>
      <c r="HT35" s="271">
        <f t="shared" si="75"/>
        <v>0.53671938143215048</v>
      </c>
      <c r="HU35" s="271">
        <f t="shared" si="76"/>
        <v>0.30304980920604929</v>
      </c>
      <c r="HV35" s="271">
        <f t="shared" si="77"/>
        <v>0.50235499866104583</v>
      </c>
      <c r="HW35" s="271">
        <f t="shared" si="78"/>
        <v>0.13702525725509507</v>
      </c>
      <c r="HX35" s="271">
        <f t="shared" si="79"/>
        <v>7.6730310147985037E-2</v>
      </c>
      <c r="HY35" s="271">
        <f t="shared" si="80"/>
        <v>0.18304137165434745</v>
      </c>
      <c r="HZ35" s="271">
        <f t="shared" si="81"/>
        <v>0.20105380493394409</v>
      </c>
      <c r="IA35" s="271">
        <f t="shared" si="82"/>
        <v>0.19238288293534223</v>
      </c>
      <c r="IB35" s="325">
        <f t="shared" si="83"/>
        <v>0.10454969302619667</v>
      </c>
      <c r="IC35" s="238">
        <f>+CyF_Tot!B34</f>
        <v>0</v>
      </c>
      <c r="ID35" s="239">
        <f>+CyF_Tot!C34</f>
        <v>2039</v>
      </c>
      <c r="IE35" s="239">
        <f>+CyF_Tot!D34</f>
        <v>2124</v>
      </c>
      <c r="IF35" s="239">
        <f>+CyF_Tot!E34</f>
        <v>2223</v>
      </c>
      <c r="IG35" s="239">
        <f>+CyF_Tot!F34</f>
        <v>0</v>
      </c>
      <c r="IH35" s="239">
        <f>+CyF_Tot!G34</f>
        <v>66</v>
      </c>
      <c r="II35" s="239">
        <f>+CyF_Tot!H34</f>
        <v>69</v>
      </c>
      <c r="IJ35" s="558">
        <f>+CyF_Tot!I34</f>
        <v>69</v>
      </c>
      <c r="IK35" s="89">
        <f>+AK35/$B35</f>
        <v>7.5965624233924806E-2</v>
      </c>
      <c r="IL35" s="92">
        <f t="shared" ref="IL35:JD35" si="311">+AL35/$B35</f>
        <v>7.5677553148652335E-2</v>
      </c>
      <c r="IM35" s="92">
        <f t="shared" si="311"/>
        <v>7.3184911184594886E-2</v>
      </c>
      <c r="IN35" s="92">
        <f t="shared" si="311"/>
        <v>7.0789242765713967E-2</v>
      </c>
      <c r="IO35" s="92">
        <f t="shared" si="311"/>
        <v>5.6510197429220033E-2</v>
      </c>
      <c r="IP35" s="92">
        <f t="shared" si="311"/>
        <v>5.84845721206304E-2</v>
      </c>
      <c r="IQ35" s="92">
        <f t="shared" si="311"/>
        <v>6.1614186651082231E-2</v>
      </c>
      <c r="IR35" s="92">
        <f t="shared" si="311"/>
        <v>6.3485868661940698E-2</v>
      </c>
      <c r="IS35" s="92">
        <f t="shared" si="311"/>
        <v>6.1987356080643811E-2</v>
      </c>
      <c r="IT35" s="92">
        <f t="shared" si="311"/>
        <v>6.4036023552068166E-2</v>
      </c>
      <c r="IU35" s="92">
        <f t="shared" si="311"/>
        <v>5.1083536459889785E-2</v>
      </c>
      <c r="IV35" s="92">
        <f t="shared" si="311"/>
        <v>5.4629923569839048E-2</v>
      </c>
      <c r="IW35" s="92">
        <f t="shared" si="311"/>
        <v>4.8035330940415358E-2</v>
      </c>
      <c r="IX35" s="92">
        <f t="shared" si="311"/>
        <v>5.4971695322277289E-2</v>
      </c>
      <c r="IY35" s="92">
        <f t="shared" si="311"/>
        <v>3.4904865472184639E-2</v>
      </c>
      <c r="IZ35" s="92">
        <f t="shared" si="311"/>
        <v>4.3726296589117739E-2</v>
      </c>
      <c r="JA35" s="92">
        <f t="shared" si="311"/>
        <v>1.5665730638211382E-2</v>
      </c>
      <c r="JB35" s="92">
        <f t="shared" si="311"/>
        <v>2.5028798392058259E-2</v>
      </c>
      <c r="JC35" s="92">
        <f t="shared" si="311"/>
        <v>2.2869679763812233E-3</v>
      </c>
      <c r="JD35" s="200">
        <f t="shared" si="311"/>
        <v>7.9313325322685826E-3</v>
      </c>
      <c r="JE35" s="324"/>
      <c r="JF35" s="271"/>
      <c r="JG35" s="271"/>
      <c r="JH35" s="271"/>
      <c r="JI35" s="271"/>
      <c r="JJ35" s="271"/>
      <c r="JK35" s="271"/>
      <c r="JL35" s="271"/>
      <c r="JM35" s="271"/>
      <c r="JN35" s="271"/>
      <c r="JO35" s="271"/>
      <c r="JP35" s="271"/>
      <c r="JQ35" s="271"/>
      <c r="JR35" s="271"/>
      <c r="JS35" s="271"/>
      <c r="JT35" s="271"/>
      <c r="JU35" s="271"/>
      <c r="JV35" s="271"/>
      <c r="JW35" s="271"/>
      <c r="JX35" s="325"/>
      <c r="JZ35" s="701">
        <f t="shared" si="241"/>
        <v>0</v>
      </c>
      <c r="KA35" s="291">
        <f t="shared" si="242"/>
        <v>0</v>
      </c>
      <c r="KB35" s="291">
        <f t="shared" si="243"/>
        <v>0</v>
      </c>
      <c r="KC35" s="291">
        <f t="shared" si="244"/>
        <v>0</v>
      </c>
      <c r="KD35" s="291">
        <f t="shared" si="245"/>
        <v>1707.9330201631635</v>
      </c>
      <c r="KE35" s="291">
        <f t="shared" si="246"/>
        <v>0</v>
      </c>
      <c r="KF35" s="291">
        <f t="shared" si="247"/>
        <v>0</v>
      </c>
      <c r="KG35" s="291">
        <f t="shared" si="248"/>
        <v>0</v>
      </c>
      <c r="KH35" s="291">
        <f t="shared" si="249"/>
        <v>1228.1261722961137</v>
      </c>
      <c r="KI35" s="291">
        <f t="shared" si="250"/>
        <v>1230.6749720263529</v>
      </c>
      <c r="KJ35" s="291">
        <f t="shared" si="251"/>
        <v>1116.0406382641088</v>
      </c>
      <c r="KK35" s="291">
        <f t="shared" si="252"/>
        <v>2240.2200249803873</v>
      </c>
      <c r="KL35" s="291">
        <f t="shared" si="253"/>
        <v>7428.1463053566567</v>
      </c>
      <c r="KM35" s="291">
        <f t="shared" si="254"/>
        <v>5615.0461992494502</v>
      </c>
      <c r="KN35" s="291">
        <f t="shared" si="255"/>
        <v>7650.6563197886489</v>
      </c>
      <c r="KO35" s="291">
        <f t="shared" si="256"/>
        <v>2467.8256787503396</v>
      </c>
      <c r="KP35" s="291">
        <f t="shared" si="257"/>
        <v>8595.5419550318911</v>
      </c>
      <c r="KQ35" s="291">
        <f t="shared" si="258"/>
        <v>7077.9031969535017</v>
      </c>
      <c r="KR35" s="291">
        <f t="shared" si="259"/>
        <v>2848.070998900741</v>
      </c>
      <c r="KS35" s="702">
        <f t="shared" si="260"/>
        <v>1763.2328356408773</v>
      </c>
      <c r="KT35" s="705">
        <f>(SUM(JZ35:KS35)/SUM(JZ$4:KS34))*100000</f>
        <v>108.24524271394392</v>
      </c>
      <c r="KU35" s="635">
        <f t="shared" ref="KU35:KU66" si="312">+(CI35*1000000)/AK35</f>
        <v>0</v>
      </c>
      <c r="KV35" s="636">
        <f t="shared" ref="KV35:KV66" si="313">+(CJ35*1000000)/AL35</f>
        <v>0</v>
      </c>
      <c r="KW35" s="636">
        <f t="shared" ref="KW35:KW66" si="314">+(CK35*1000000)/AM35</f>
        <v>0</v>
      </c>
      <c r="KX35" s="636">
        <f t="shared" ref="KX35:KX66" si="315">+(CL35*1000000)/AN35</f>
        <v>0</v>
      </c>
      <c r="KY35" s="636">
        <f t="shared" ref="KY35:KY66" si="316">+(CM35*1000000)/AO35</f>
        <v>477.35214015115537</v>
      </c>
      <c r="KZ35" s="636">
        <f t="shared" ref="KZ35:KZ66" si="317">+(CN35*1000000)/AP35</f>
        <v>0</v>
      </c>
      <c r="LA35" s="636">
        <f t="shared" ref="LA35:LA66" si="318">+(CO35*1000000)/AQ35</f>
        <v>0</v>
      </c>
      <c r="LB35" s="636">
        <f t="shared" ref="LB35:LB66" si="319">+(CP35*1000000)/AR35</f>
        <v>0</v>
      </c>
      <c r="LC35" s="636">
        <f t="shared" ref="LC35:LC66" si="320">+(CQ35*1000000)/AS35</f>
        <v>435.17364489797632</v>
      </c>
      <c r="LD35" s="636">
        <f t="shared" ref="LD35:LD66" si="321">+(CR35*1000000)/AT35</f>
        <v>421.25138612438542</v>
      </c>
      <c r="LE35" s="636">
        <f t="shared" ref="LE35:LE66" si="322">+(CS35*1000000)/AU35</f>
        <v>528.06178962146009</v>
      </c>
      <c r="LF35" s="636">
        <f t="shared" ref="LF35:LF66" si="323">+(CT35*1000000)/AV35</f>
        <v>987.56366183515718</v>
      </c>
      <c r="LG35" s="636">
        <f t="shared" ref="LG35:LG66" si="324">+(CU35*1000000)/AW35</f>
        <v>4492.5704734564697</v>
      </c>
      <c r="LH35" s="636">
        <f t="shared" ref="LH35:LH66" si="325">+(CV35*1000000)/AX35</f>
        <v>2944.2712499649729</v>
      </c>
      <c r="LI35" s="636">
        <f t="shared" ref="LI35:LI66" si="326">+(CW35*1000000)/AY35</f>
        <v>7728.2245091873619</v>
      </c>
      <c r="LJ35" s="636">
        <f t="shared" ref="LJ35:LJ66" si="327">+(CX35*1000000)/AZ35</f>
        <v>1850.735080769399</v>
      </c>
      <c r="LK35" s="636">
        <f t="shared" ref="LK35:LK66" si="328">+(CY35*1000000)/BA35</f>
        <v>24106.995089247444</v>
      </c>
      <c r="LL35" s="636">
        <f t="shared" ref="LL35:LL66" si="329">+(CZ35*1000000)/BB35</f>
        <v>10777.690267289006</v>
      </c>
      <c r="LM35" s="636">
        <f t="shared" ref="LM35:LM66" si="330">+(DA35*1000000)/BC35</f>
        <v>47180.833246098584</v>
      </c>
      <c r="LN35" s="637">
        <f t="shared" ref="LN35:LN66" si="331">+(DB35*1000000)/BD35</f>
        <v>10203.303255835179</v>
      </c>
      <c r="LO35" s="641">
        <f t="shared" ref="LO35:LO66" si="332">((+CI35+CK35+CM35)*1000000)/(AK35+AM35+AO35)</f>
        <v>131.1638994458585</v>
      </c>
      <c r="LP35" s="636">
        <f t="shared" ref="LP35:LP66" si="333">((+CJ35+CL35+CN35)*1000000)/(AL35+AN35+AP35)</f>
        <v>0</v>
      </c>
      <c r="LQ35" s="636">
        <f t="shared" ref="LQ35:LQ66" si="334">((+CO35+CQ35+CS35)*1000000)/(AQ35+AS35+AU35)</f>
        <v>308.84450816331889</v>
      </c>
      <c r="LR35" s="636">
        <f t="shared" ref="LR35:LR66" si="335">((+CP35+CR35+CT35)*1000000)/(AR35+AT35+AV35)</f>
        <v>444.27660905471748</v>
      </c>
      <c r="LS35" s="636">
        <f t="shared" ref="LS35:LS66" si="336">((+CU35+CW35+CY35+DA35)*1000000)/(AW35+AY35+BA35+BC35)</f>
        <v>9625.1524186470924</v>
      </c>
      <c r="LT35" s="644">
        <f t="shared" ref="LT35:LT66" si="337">((+CV35+CX35+CZ35+DB35)*1000000)/(AX35+AZ35+BB35+BD35)</f>
        <v>4507.5517427128079</v>
      </c>
      <c r="LU35" s="635">
        <f t="shared" ref="LU35:LU66" si="338">+(SUM(CI35:CN35)*1000000)/SUM(AK35:AP35)</f>
        <v>65.695247717276018</v>
      </c>
      <c r="LV35" s="636">
        <f t="shared" ref="LV35:LV66" si="339">+(SUM(CO35:CT35)*1000000)/SUM(AQ35:AV35)</f>
        <v>377.97750264945745</v>
      </c>
      <c r="LW35" s="637">
        <f t="shared" ref="LW35:LW66" si="340">+(SUM(CU35:DB35)*1000000)/SUM(AW35:BD35)</f>
        <v>6727.8367904114466</v>
      </c>
      <c r="LY35" s="725">
        <f>VLOOKUP(A35,Vac!A:C,2,FALSE)</f>
        <v>3904.0292365923729</v>
      </c>
      <c r="LZ35" s="727">
        <f>VLOOKUP(A35,Vac!A:D,3,FALSE)</f>
        <v>2746</v>
      </c>
      <c r="MA35" s="728">
        <f>VLOOKUP(A35,Vac!A:D,4,FALSE)</f>
        <v>1063</v>
      </c>
      <c r="MB35" s="745">
        <f t="shared" si="261"/>
        <v>7.407407407407407E-2</v>
      </c>
      <c r="MC35" s="729">
        <f t="shared" si="262"/>
        <v>2.8674705295244261E-2</v>
      </c>
    </row>
    <row r="36" spans="1:341" ht="14.4">
      <c r="A36" s="509">
        <v>44021</v>
      </c>
      <c r="B36" s="536">
        <v>48780</v>
      </c>
      <c r="C36" s="526">
        <f t="shared" ref="C36:C99" si="341">+S36</f>
        <v>3624</v>
      </c>
      <c r="D36" s="517">
        <f t="shared" ref="D36:D99" si="342">+AA36</f>
        <v>133</v>
      </c>
      <c r="E36" s="495">
        <f t="shared" ref="E36:E67" si="343">(IK36*BE36)+(IL36*BF36)+(IM36*BG36)+(IN36*BH36)+(IO36*BI36)+(IP36*BJ36)+(IQ36*BK36)+(IR36*BL36)+(IS36*BM36)+(IT36*BN36)+(IU36*BO36)+(IV36*BP36)+(IW36*BQ36)+(IX36*BR36)+(IY36*BS36)+(IZ36*BT36)+(JA36*BU36)+(JB36*BV36)+(JC36*BW36)+(JD36*BX36)</f>
        <v>9.4639685743833687E-3</v>
      </c>
      <c r="F36" s="208">
        <f t="shared" si="263"/>
        <v>6.8388683886838872E-2</v>
      </c>
      <c r="G36" s="30">
        <f t="shared" si="264"/>
        <v>4.2126202345494539</v>
      </c>
      <c r="H36" s="29">
        <f t="shared" si="265"/>
        <v>0.28809555355590361</v>
      </c>
      <c r="I36" s="33">
        <f t="shared" si="266"/>
        <v>0.31296711213626938</v>
      </c>
      <c r="J36" s="353">
        <f t="shared" si="267"/>
        <v>0.37076452106657593</v>
      </c>
      <c r="K36" s="581">
        <f t="shared" si="268"/>
        <v>7.3537976541802573E-3</v>
      </c>
      <c r="L36" s="354">
        <f t="shared" ref="L36:L67" si="344">+(J36*B36)/ID36</f>
        <v>5.4214308566029903</v>
      </c>
      <c r="M36" s="355">
        <f t="shared" si="269"/>
        <v>0.40255068804050903</v>
      </c>
      <c r="N36" s="827"/>
      <c r="O36" s="364" t="s">
        <v>226</v>
      </c>
      <c r="P36" s="20" t="s">
        <v>228</v>
      </c>
      <c r="Q36" s="20"/>
      <c r="R36" s="20"/>
      <c r="S36" s="166">
        <f t="shared" si="270"/>
        <v>3624</v>
      </c>
      <c r="T36" s="167">
        <f t="shared" si="271"/>
        <v>7429.2742927429272</v>
      </c>
      <c r="U36" s="166">
        <f t="shared" si="272"/>
        <v>132</v>
      </c>
      <c r="V36" s="168">
        <f t="shared" si="273"/>
        <v>3.7800687285223365E-2</v>
      </c>
      <c r="W36" s="167">
        <f t="shared" si="274"/>
        <v>270.60270602706026</v>
      </c>
      <c r="X36" s="166">
        <f t="shared" si="275"/>
        <v>288</v>
      </c>
      <c r="Y36" s="168">
        <f t="shared" si="276"/>
        <v>8.6330935251798566E-2</v>
      </c>
      <c r="Z36" s="167">
        <f t="shared" si="277"/>
        <v>590.40590405904061</v>
      </c>
      <c r="AA36" s="166">
        <f t="shared" si="278"/>
        <v>133</v>
      </c>
      <c r="AB36" s="167">
        <f t="shared" si="279"/>
        <v>2726.5272652726526</v>
      </c>
      <c r="AC36" s="169">
        <f t="shared" si="280"/>
        <v>3.6699779249448124E-2</v>
      </c>
      <c r="AD36" s="166">
        <f t="shared" si="281"/>
        <v>0</v>
      </c>
      <c r="AE36" s="168">
        <f t="shared" si="282"/>
        <v>0</v>
      </c>
      <c r="AF36" s="167">
        <f t="shared" si="283"/>
        <v>0</v>
      </c>
      <c r="AG36" s="166">
        <f t="shared" si="284"/>
        <v>3</v>
      </c>
      <c r="AH36" s="168">
        <f t="shared" si="285"/>
        <v>2.3076923076923078E-2</v>
      </c>
      <c r="AI36" s="365">
        <f t="shared" si="286"/>
        <v>61.500615006150063</v>
      </c>
      <c r="AJ36" s="831"/>
      <c r="AK36" s="85">
        <v>3868.7127439296883</v>
      </c>
      <c r="AL36" s="62">
        <v>3639.3915403746278</v>
      </c>
      <c r="AM36" s="62">
        <v>3616.6320374684778</v>
      </c>
      <c r="AN36" s="62">
        <v>3465.0197016554844</v>
      </c>
      <c r="AO36" s="62">
        <v>2660.2198148001735</v>
      </c>
      <c r="AP36" s="62">
        <v>2652.1661397060243</v>
      </c>
      <c r="AQ36" s="62">
        <v>3160.1511940604601</v>
      </c>
      <c r="AR36" s="62">
        <v>3200.6483425246602</v>
      </c>
      <c r="AS36" s="62">
        <v>3109.369001253147</v>
      </c>
      <c r="AT36" s="62">
        <v>3263.3208427816689</v>
      </c>
      <c r="AU36" s="62">
        <v>2517.0811748807441</v>
      </c>
      <c r="AV36" s="62">
        <v>2620.4320652750785</v>
      </c>
      <c r="AW36" s="62">
        <v>2335.549451461291</v>
      </c>
      <c r="AX36" s="62">
        <v>2556.413918931662</v>
      </c>
      <c r="AY36" s="62">
        <v>1687.9152539743482</v>
      </c>
      <c r="AZ36" s="62">
        <v>2165.2129736333504</v>
      </c>
      <c r="BA36" s="62">
        <v>713.81889983457631</v>
      </c>
      <c r="BB36" s="62">
        <v>1104.2356851664226</v>
      </c>
      <c r="BC36" s="62">
        <v>95.550561395179514</v>
      </c>
      <c r="BD36" s="86">
        <v>348.15927108854839</v>
      </c>
      <c r="BE36" s="258">
        <v>2.0000000000000002E-5</v>
      </c>
      <c r="BF36" s="43">
        <v>2.0000000000000002E-5</v>
      </c>
      <c r="BG36" s="53">
        <v>5.0000000000000002E-5</v>
      </c>
      <c r="BH36" s="53">
        <v>4.0000000000000003E-5</v>
      </c>
      <c r="BI36" s="53">
        <v>1.2518952302791728E-4</v>
      </c>
      <c r="BJ36" s="53">
        <v>1.2406223545552731E-4</v>
      </c>
      <c r="BK36" s="53">
        <v>3.4000000000000002E-4</v>
      </c>
      <c r="BL36" s="53">
        <v>1.8000000000000001E-4</v>
      </c>
      <c r="BM36" s="53">
        <v>8.9999999999999998E-4</v>
      </c>
      <c r="BN36" s="53">
        <v>5.0000000000000001E-4</v>
      </c>
      <c r="BO36" s="53">
        <v>3.8E-3</v>
      </c>
      <c r="BP36" s="53">
        <v>2E-3</v>
      </c>
      <c r="BQ36" s="53">
        <v>1.6199999999999999E-2</v>
      </c>
      <c r="BR36" s="53">
        <v>6.1999999999999998E-3</v>
      </c>
      <c r="BS36" s="53">
        <v>6.1100000000000002E-2</v>
      </c>
      <c r="BT36" s="53">
        <v>2.6800000000000001E-2</v>
      </c>
      <c r="BU36" s="53">
        <v>0.1421</v>
      </c>
      <c r="BV36" s="53">
        <v>5.4699999999999999E-2</v>
      </c>
      <c r="BW36" s="53">
        <v>0.27589999999999998</v>
      </c>
      <c r="BX36" s="773">
        <v>0.1051</v>
      </c>
      <c r="BY36" s="53">
        <f t="shared" ref="BY36:BY67" si="345">AVERAGE(BE36:BF36)</f>
        <v>2.0000000000000002E-5</v>
      </c>
      <c r="BZ36" s="53">
        <f t="shared" ref="BZ36:BZ67" si="346">AVERAGE(BG36:BH36)</f>
        <v>4.5000000000000003E-5</v>
      </c>
      <c r="CA36" s="53">
        <f t="shared" ref="CA36:CA67" si="347">AVERAGE(BI36:BJ36)</f>
        <v>1.246258792417223E-4</v>
      </c>
      <c r="CB36" s="53">
        <f t="shared" ref="CB36:CB67" si="348">AVERAGE(BK36:BL36)</f>
        <v>2.6000000000000003E-4</v>
      </c>
      <c r="CC36" s="53">
        <f t="shared" ref="CC36:CC67" si="349">AVERAGE(BM36:BN36)</f>
        <v>6.9999999999999999E-4</v>
      </c>
      <c r="CD36" s="53">
        <f t="shared" ref="CD36:CD67" si="350">AVERAGE(BO36:BP36)</f>
        <v>2.8999999999999998E-3</v>
      </c>
      <c r="CE36" s="53">
        <f t="shared" ref="CE36:CE67" si="351">AVERAGE(BQ36:BR36)</f>
        <v>1.12E-2</v>
      </c>
      <c r="CF36" s="53">
        <f t="shared" ref="CF36:CF67" si="352">AVERAGE(BS36:BT36)</f>
        <v>4.3950000000000003E-2</v>
      </c>
      <c r="CG36" s="53">
        <f t="shared" ref="CG36:CG67" si="353">AVERAGE(BU36:BV36)</f>
        <v>9.8400000000000001E-2</v>
      </c>
      <c r="CH36" s="54">
        <f t="shared" si="138"/>
        <v>0.1905</v>
      </c>
      <c r="CI36" s="64">
        <f>+Fall_Hoy!B36</f>
        <v>0</v>
      </c>
      <c r="CJ36" s="61">
        <f>+Fall_Hoy!C36</f>
        <v>0</v>
      </c>
      <c r="CK36" s="61">
        <f>+Fall_Hoy!D36</f>
        <v>0</v>
      </c>
      <c r="CL36" s="61">
        <f>+Fall_Hoy!E36</f>
        <v>0</v>
      </c>
      <c r="CM36" s="61">
        <f>+Fall_Hoy!F36</f>
        <v>0</v>
      </c>
      <c r="CN36" s="61">
        <f>+Fall_Hoy!G36</f>
        <v>0</v>
      </c>
      <c r="CO36" s="61">
        <f>+Fall_Hoy!H36</f>
        <v>0</v>
      </c>
      <c r="CP36" s="61">
        <f>+Fall_Hoy!I36</f>
        <v>1</v>
      </c>
      <c r="CQ36" s="61">
        <f>+Fall_Hoy!J36</f>
        <v>0</v>
      </c>
      <c r="CR36" s="61">
        <f>+Fall_Hoy!K36</f>
        <v>1</v>
      </c>
      <c r="CS36" s="61">
        <f>+Fall_Hoy!L36</f>
        <v>6</v>
      </c>
      <c r="CT36" s="61">
        <f>+Fall_Hoy!M36</f>
        <v>4</v>
      </c>
      <c r="CU36" s="61">
        <f>+Fall_Hoy!N36</f>
        <v>14</v>
      </c>
      <c r="CV36" s="61">
        <f>+Fall_Hoy!O36</f>
        <v>10</v>
      </c>
      <c r="CW36" s="61">
        <f>+Fall_Hoy!P36</f>
        <v>24</v>
      </c>
      <c r="CX36" s="61">
        <f>+Fall_Hoy!Q36</f>
        <v>15</v>
      </c>
      <c r="CY36" s="61">
        <f>+Fall_Hoy!R36</f>
        <v>30</v>
      </c>
      <c r="CZ36" s="61">
        <f>+Fall_Hoy!S36</f>
        <v>14</v>
      </c>
      <c r="DA36" s="61">
        <f>+Fall_Hoy!T36</f>
        <v>4</v>
      </c>
      <c r="DB36" s="253">
        <f>+Fall_Hoy!U36</f>
        <v>5</v>
      </c>
      <c r="DC36" s="61">
        <f>+Fall_Hoy!W36</f>
        <v>0</v>
      </c>
      <c r="DD36" s="61">
        <f>+Fall_Hoy!X36</f>
        <v>0</v>
      </c>
      <c r="DE36" s="61">
        <f>+Fall_Hoy!Y36</f>
        <v>0</v>
      </c>
      <c r="DF36" s="61">
        <f>+Fall_Hoy!Z36</f>
        <v>0</v>
      </c>
      <c r="DG36" s="61">
        <f>+Fall_Hoy!AA36</f>
        <v>1</v>
      </c>
      <c r="DH36" s="61">
        <f>+Fall_Hoy!AB36</f>
        <v>0</v>
      </c>
      <c r="DI36" s="61">
        <f>+Fall_Hoy!AC36</f>
        <v>0</v>
      </c>
      <c r="DJ36" s="61">
        <f>+Fall_Hoy!AD36</f>
        <v>1</v>
      </c>
      <c r="DK36" s="61">
        <f>+Fall_Hoy!AE36</f>
        <v>2</v>
      </c>
      <c r="DL36" s="270">
        <f>+Fall_Hoy!AF36</f>
        <v>1</v>
      </c>
      <c r="DM36" s="75">
        <f t="shared" si="287"/>
        <v>0.23271232945264952</v>
      </c>
      <c r="DN36" s="76">
        <f t="shared" si="288"/>
        <v>0.25849720066941151</v>
      </c>
      <c r="DO36" s="76">
        <f t="shared" si="289"/>
        <v>0.3700189393649928</v>
      </c>
      <c r="DP36" s="76">
        <f t="shared" si="290"/>
        <v>0.63092412925074826</v>
      </c>
      <c r="DQ36" s="76">
        <f t="shared" ref="DQ36:DQ61" si="354">IF(MIN(+CM36/(AO36*BI36),0.7)&gt;0,MIN(+CM36/(AO36*BI36),0.7),EK36/AO36)</f>
        <v>9.6232649112580879E-2</v>
      </c>
      <c r="DR36" s="76">
        <f t="shared" ref="DR36:DR61" si="355">IF(MIN(+CN36/(AP36*BJ36),0.7)&gt;0,MIN(+CN36/(AP36*BJ36),0.7),EL36/AP36)</f>
        <v>0.1251806947647707</v>
      </c>
      <c r="DS36" s="76">
        <f t="shared" ref="DS36:DS61" si="356">IF(MIN(+CO36/(AQ36*BK36),0.7)&gt;0,MIN(+CO36/(AQ36*BK36),0.7),EM36/AQ36)</f>
        <v>8.3223866153718046E-2</v>
      </c>
      <c r="DT36" s="76">
        <f t="shared" ref="DT36:DT61" si="357">IF(MIN(+CP36/(AR36*BL36),0.7)&gt;0,MIN(+CP36/(AR36*BL36),0.7),EN36/AR36)</f>
        <v>0.7</v>
      </c>
      <c r="DU36" s="76">
        <f t="shared" ref="DU36:DU61" si="358">IF(MIN(+CQ36/(AS36*BM36),0.7)&gt;0,MIN(+CQ36/(AS36*BM36),0.7),EO36/AS36)</f>
        <v>8.2653425790384843E-2</v>
      </c>
      <c r="DV36" s="76">
        <f t="shared" ref="DV36:DV61" si="359">IF(MIN(+CR36/(AT36*BN36),0.7)&gt;0,MIN(+CR36/(AT36*BN36),0.7),EP36/AT36)</f>
        <v>0.61287262158850164</v>
      </c>
      <c r="DW36" s="76">
        <f t="shared" ref="DW36:DW61" si="360">IF(MIN(+CS36/(AU36*BO36),0.7)&gt;0,MIN(+CS36/(AU36*BO36),0.7),EQ36/AU36)</f>
        <v>0.62729298688424728</v>
      </c>
      <c r="DX36" s="76">
        <f t="shared" ref="DX36:DX61" si="361">IF(MIN(+CT36/(AV36*BP36),0.7)&gt;0,MIN(+CT36/(AV36*BP36),0.7),ER36/AV36)</f>
        <v>0.7</v>
      </c>
      <c r="DY36" s="76">
        <f t="shared" ref="DY36:DY61" si="362">IF(MIN(+CU36/(AW36*BQ36),0.7)&gt;0,MIN(+CU36/(AW36*BQ36),0.7),ES36/AW36)</f>
        <v>0.3700189393649928</v>
      </c>
      <c r="DZ36" s="76">
        <f t="shared" ref="DZ36:DZ61" si="363">IF(MIN(+CV36/(AX36*BR36),0.7)&gt;0,MIN(+CV36/(AX36*BR36),0.7),ET36/AX36)</f>
        <v>0.63092412925074826</v>
      </c>
      <c r="EA36" s="76">
        <f t="shared" ref="EA36:EA61" si="364">IF(MIN(+CW36/(AY36*BS36),0.7)&gt;0,MIN(+CW36/(AY36*BS36),0.7),EU36/AY36)</f>
        <v>0.23271232945264952</v>
      </c>
      <c r="EB36" s="76">
        <f t="shared" ref="EB36:EB61" si="365">IF(MIN(+CX36/(AZ36*BT36),0.7)&gt;0,MIN(+CX36/(AZ36*BT36),0.7),EV36/AZ36)</f>
        <v>0.25849720066941151</v>
      </c>
      <c r="EC36" s="76">
        <f t="shared" ref="EC36:EC61" si="366">IF(MIN(+CY36/(BA36*BU36),0.7)&gt;0,MIN(+CY36/(BA36*BU36),0.7),EW36/BA36)</f>
        <v>0.29575979338692021</v>
      </c>
      <c r="ED36" s="76">
        <f t="shared" ref="ED36:ED61" si="367">IF(MIN(+CZ36/(BB36*BV36),0.7)&gt;0,MIN(+CZ36/(BB36*BV36),0.7),EX36/BB36)</f>
        <v>0.23178158659792772</v>
      </c>
      <c r="EE36" s="76">
        <f t="shared" ref="EE36:EE61" si="368">IF(MIN(+DA36/(BC36*BW36),0.7)&gt;0,MIN(+DA36/(BC36*BW36),0.7),EY36/BC36)</f>
        <v>0.15173125424289088</v>
      </c>
      <c r="EF36" s="316">
        <f t="shared" ref="EF36:EF61" si="369">IF(MIN(+DB36/(BD36*BX36),0.7)&gt;0,MIN(+DB36/(BD36*BX36),0.7),EZ36/BD36)</f>
        <v>0.13664360896426936</v>
      </c>
      <c r="EG36" s="85">
        <f>+'Cas_-14'!B35</f>
        <v>64</v>
      </c>
      <c r="EH36" s="62">
        <f>+'Cas_-14'!C35</f>
        <v>57</v>
      </c>
      <c r="EI36" s="62">
        <f>+'Cas_-14'!D35</f>
        <v>132</v>
      </c>
      <c r="EJ36" s="62">
        <f>+'Cas_-14'!E35</f>
        <v>166</v>
      </c>
      <c r="EK36" s="62">
        <f>+'Cas_-14'!F35</f>
        <v>256</v>
      </c>
      <c r="EL36" s="62">
        <f>+'Cas_-14'!G35</f>
        <v>332</v>
      </c>
      <c r="EM36" s="62">
        <f>+'Cas_-14'!H35</f>
        <v>263</v>
      </c>
      <c r="EN36" s="62">
        <f>+'Cas_-14'!I35</f>
        <v>318</v>
      </c>
      <c r="EO36" s="62">
        <f>+'Cas_-14'!J35</f>
        <v>257</v>
      </c>
      <c r="EP36" s="62">
        <f>+'Cas_-14'!K35</f>
        <v>328</v>
      </c>
      <c r="EQ36" s="62">
        <f>+'Cas_-14'!L35</f>
        <v>207</v>
      </c>
      <c r="ER36" s="62">
        <f>+'Cas_-14'!M35</f>
        <v>258</v>
      </c>
      <c r="ES36" s="62">
        <f>+'Cas_-14'!N35</f>
        <v>175</v>
      </c>
      <c r="ET36" s="62">
        <f>+'Cas_-14'!O35</f>
        <v>147</v>
      </c>
      <c r="EU36" s="62">
        <f>+'Cas_-14'!P35</f>
        <v>114</v>
      </c>
      <c r="EV36" s="62">
        <f>+'Cas_-14'!Q35</f>
        <v>91</v>
      </c>
      <c r="EW36" s="62">
        <f>+'Cas_-14'!R35</f>
        <v>55</v>
      </c>
      <c r="EX36" s="62">
        <f>+'Cas_-14'!S35</f>
        <v>52</v>
      </c>
      <c r="EY36" s="62">
        <f>+'Cas_-14'!T35</f>
        <v>7</v>
      </c>
      <c r="EZ36" s="86">
        <f>+'Cas_-14'!U35</f>
        <v>17</v>
      </c>
      <c r="FA36" s="201">
        <f t="shared" si="291"/>
        <v>1.6542970294297757E-2</v>
      </c>
      <c r="FB36" s="90">
        <f t="shared" si="292"/>
        <v>1.5661958700418532E-2</v>
      </c>
      <c r="FC36" s="90">
        <f t="shared" si="293"/>
        <v>3.649804531743174E-2</v>
      </c>
      <c r="FD36" s="90">
        <f t="shared" si="294"/>
        <v>4.7907375510935796E-2</v>
      </c>
      <c r="FE36" s="90">
        <f t="shared" si="295"/>
        <v>9.6232649112580879E-2</v>
      </c>
      <c r="FF36" s="90">
        <f t="shared" si="296"/>
        <v>0.1251806947647707</v>
      </c>
      <c r="FG36" s="90">
        <f t="shared" si="297"/>
        <v>8.3223866153718046E-2</v>
      </c>
      <c r="FH36" s="90">
        <f t="shared" si="298"/>
        <v>9.9354870003982604E-2</v>
      </c>
      <c r="FI36" s="90">
        <f t="shared" si="299"/>
        <v>8.2653425790384843E-2</v>
      </c>
      <c r="FJ36" s="90">
        <f t="shared" si="300"/>
        <v>0.10051110994051426</v>
      </c>
      <c r="FK36" s="90">
        <f t="shared" si="301"/>
        <v>8.2238110580524826E-2</v>
      </c>
      <c r="FL36" s="90">
        <f t="shared" si="302"/>
        <v>9.8457045850916414E-2</v>
      </c>
      <c r="FM36" s="90">
        <f t="shared" si="303"/>
        <v>7.4928835221411028E-2</v>
      </c>
      <c r="FN36" s="90">
        <f t="shared" si="304"/>
        <v>5.7502425139913188E-2</v>
      </c>
      <c r="FO36" s="90">
        <f t="shared" si="305"/>
        <v>6.7538935815395204E-2</v>
      </c>
      <c r="FP36" s="90">
        <f t="shared" si="306"/>
        <v>4.2028198199504055E-2</v>
      </c>
      <c r="FQ36" s="90">
        <f t="shared" si="307"/>
        <v>7.7050355507182505E-2</v>
      </c>
      <c r="FR36" s="90">
        <f t="shared" si="308"/>
        <v>4.7091396065653254E-2</v>
      </c>
      <c r="FS36" s="90">
        <f t="shared" si="309"/>
        <v>7.3259642829823779E-2</v>
      </c>
      <c r="FT36" s="99">
        <f t="shared" si="310"/>
        <v>4.8828227227292013E-2</v>
      </c>
      <c r="FU36" s="119">
        <f t="shared" si="143"/>
        <v>3.4456025497458871</v>
      </c>
      <c r="FV36" s="120">
        <f t="shared" si="144"/>
        <v>6.1505658520583895</v>
      </c>
      <c r="FW36" s="120">
        <f t="shared" si="145"/>
        <v>4.9382716049382722</v>
      </c>
      <c r="FX36" s="120">
        <f t="shared" si="176"/>
        <v>10.972130787798992</v>
      </c>
      <c r="FY36" s="120">
        <f t="shared" si="240"/>
        <v>1</v>
      </c>
      <c r="FZ36" s="120">
        <f t="shared" si="240"/>
        <v>1</v>
      </c>
      <c r="GA36" s="120">
        <f t="shared" si="240"/>
        <v>1</v>
      </c>
      <c r="GB36" s="120">
        <f t="shared" si="240"/>
        <v>7.0454523263121445</v>
      </c>
      <c r="GC36" s="120">
        <f t="shared" si="240"/>
        <v>1</v>
      </c>
      <c r="GD36" s="120">
        <f t="shared" si="240"/>
        <v>6.0975609756097562</v>
      </c>
      <c r="GE36" s="120">
        <f t="shared" si="240"/>
        <v>7.6277650648360025</v>
      </c>
      <c r="GF36" s="120">
        <f t="shared" si="240"/>
        <v>7.1096994019091273</v>
      </c>
      <c r="GG36" s="120">
        <f t="shared" si="240"/>
        <v>4.9382716049382722</v>
      </c>
      <c r="GH36" s="120">
        <f t="shared" si="240"/>
        <v>10.972130787798992</v>
      </c>
      <c r="GI36" s="120">
        <f t="shared" si="240"/>
        <v>3.4456025497458871</v>
      </c>
      <c r="GJ36" s="120">
        <f t="shared" si="240"/>
        <v>6.1505658520583895</v>
      </c>
      <c r="GK36" s="120">
        <f t="shared" si="147"/>
        <v>3.8385260060136903</v>
      </c>
      <c r="GL36" s="120">
        <f t="shared" si="148"/>
        <v>4.9219519054985241</v>
      </c>
      <c r="GM36" s="120">
        <f t="shared" si="149"/>
        <v>2.0711437891575626</v>
      </c>
      <c r="GN36" s="321">
        <f t="shared" si="150"/>
        <v>2.7984552527005091</v>
      </c>
      <c r="GO36" s="85">
        <f>+Cas_Hoy!B35</f>
        <v>68</v>
      </c>
      <c r="GP36" s="62">
        <f>+Cas_Hoy!C35</f>
        <v>61</v>
      </c>
      <c r="GQ36" s="62">
        <f>+Cas_Hoy!D35</f>
        <v>148</v>
      </c>
      <c r="GR36" s="62">
        <f>+Cas_Hoy!E35</f>
        <v>178</v>
      </c>
      <c r="GS36" s="62">
        <f>+Cas_Hoy!F35</f>
        <v>274</v>
      </c>
      <c r="GT36" s="62">
        <f>+Cas_Hoy!G35</f>
        <v>359</v>
      </c>
      <c r="GU36" s="62">
        <f>+Cas_Hoy!H35</f>
        <v>288</v>
      </c>
      <c r="GV36" s="62">
        <f>+Cas_Hoy!I35</f>
        <v>337</v>
      </c>
      <c r="GW36" s="62">
        <f>+Cas_Hoy!J35</f>
        <v>279</v>
      </c>
      <c r="GX36" s="62">
        <f>+Cas_Hoy!K35</f>
        <v>353</v>
      </c>
      <c r="GY36" s="62">
        <f>+Cas_Hoy!L35</f>
        <v>226</v>
      </c>
      <c r="GZ36" s="62">
        <f>+Cas_Hoy!M35</f>
        <v>285</v>
      </c>
      <c r="HA36" s="62">
        <f>+Cas_Hoy!N35</f>
        <v>192</v>
      </c>
      <c r="HB36" s="62">
        <f>+Cas_Hoy!O35</f>
        <v>158</v>
      </c>
      <c r="HC36" s="62">
        <f>+Cas_Hoy!P35</f>
        <v>122</v>
      </c>
      <c r="HD36" s="62">
        <f>+Cas_Hoy!Q35</f>
        <v>101</v>
      </c>
      <c r="HE36" s="62">
        <f>+Cas_Hoy!R35</f>
        <v>62</v>
      </c>
      <c r="HF36" s="62">
        <f>+Cas_Hoy!S35</f>
        <v>60</v>
      </c>
      <c r="HG36" s="62">
        <f>+Cas_Hoy!T35</f>
        <v>8</v>
      </c>
      <c r="HH36" s="590">
        <f>+Cas_Hoy!U35</f>
        <v>23</v>
      </c>
      <c r="HI36" s="543">
        <f t="shared" si="151"/>
        <v>0.24904301923880037</v>
      </c>
      <c r="HJ36" s="112">
        <f t="shared" si="152"/>
        <v>0.28690348645725894</v>
      </c>
      <c r="HK36" s="112">
        <f t="shared" si="153"/>
        <v>0.40596363633187782</v>
      </c>
      <c r="HL36" s="112">
        <f t="shared" si="154"/>
        <v>0.67813613892257296</v>
      </c>
      <c r="HM36" s="323">
        <f t="shared" ref="HM36:HM67" si="370">MIN(+(GS36*FY36)/AO36,0.7)</f>
        <v>0.10299900725330922</v>
      </c>
      <c r="HN36" s="323">
        <f t="shared" ref="HN36:HN67" si="371">MIN(+(GT36*FZ36)/AP36,0.7)</f>
        <v>0.1353610524715442</v>
      </c>
      <c r="HO36" s="323">
        <f t="shared" ref="HO36:HO67" si="372">MIN(+(GU36*GA36)/AQ36,0.7)</f>
        <v>9.1134880046657027E-2</v>
      </c>
      <c r="HP36" s="323">
        <f t="shared" ref="HP36:HP67" si="373">MIN(+(GV36*GB36)/AR36,0.7)</f>
        <v>0.7</v>
      </c>
      <c r="HQ36" s="323">
        <f t="shared" ref="HQ36:HQ67" si="374">MIN(+(GW36*GC36)/AS36,0.7)</f>
        <v>8.9728816324970304E-2</v>
      </c>
      <c r="HR36" s="323">
        <f t="shared" ref="HR36:HR67" si="375">MIN(+(GX36*GD36)/AT36,0.7)</f>
        <v>0.65958547384372279</v>
      </c>
      <c r="HS36" s="323">
        <f t="shared" ref="HS36:HS67" si="376">MIN(+(GY36*GE36)/AU36,0.7)</f>
        <v>0.68487060403787392</v>
      </c>
      <c r="HT36" s="323">
        <f t="shared" ref="HT36:HT67" si="377">MIN(+(GZ36*GF36)/AV36,0.7)</f>
        <v>0.7</v>
      </c>
      <c r="HU36" s="323">
        <f t="shared" ref="HU36:HU67" si="378">MIN(+(HA36*GG36)/AW36,0.7)</f>
        <v>0.40596363633187782</v>
      </c>
      <c r="HV36" s="323">
        <f t="shared" ref="HV36:HV67" si="379">MIN(+(HB36*GH36)/AX36,0.7)</f>
        <v>0.67813613892257296</v>
      </c>
      <c r="HW36" s="323">
        <f t="shared" ref="HW36:HW67" si="380">MIN(+(HC36*GI36)/AY36,0.7)</f>
        <v>0.24904301923880037</v>
      </c>
      <c r="HX36" s="323">
        <f t="shared" ref="HX36:HX67" si="381">MIN(+(HD36*GJ36)/AZ36,0.7)</f>
        <v>0.28690348645725894</v>
      </c>
      <c r="HY36" s="323">
        <f t="shared" ref="HY36:HY67" si="382">MIN(+(HE36*GK36)/BA36,0.7)</f>
        <v>0.33340194890889185</v>
      </c>
      <c r="HZ36" s="323">
        <f t="shared" ref="HZ36:HZ67" si="383">MIN(+(HF36*GL36)/BB36,0.7)</f>
        <v>0.26744029222837812</v>
      </c>
      <c r="IA36" s="323">
        <f t="shared" ref="IA36:IA67" si="384">MIN(+(HG36*GM36)/BC36,0.7)</f>
        <v>0.17340714770616103</v>
      </c>
      <c r="IB36" s="327">
        <f t="shared" ref="IB36:IB67" si="385">MIN(+(HH36*GN36)/BD36,0.7)</f>
        <v>0.18487076506930558</v>
      </c>
      <c r="IC36" s="241">
        <f>+CyF_Tot!B35</f>
        <v>0</v>
      </c>
      <c r="ID36" s="149">
        <f>+CyF_Tot!C35</f>
        <v>3336</v>
      </c>
      <c r="IE36" s="149">
        <f>+CyF_Tot!D35</f>
        <v>3492</v>
      </c>
      <c r="IF36" s="149">
        <f>+CyF_Tot!E35</f>
        <v>3624</v>
      </c>
      <c r="IG36" s="149">
        <f>+CyF_Tot!F35</f>
        <v>0</v>
      </c>
      <c r="IH36" s="149">
        <f>+CyF_Tot!G35</f>
        <v>130</v>
      </c>
      <c r="II36" s="149">
        <f>+CyF_Tot!H35</f>
        <v>133</v>
      </c>
      <c r="IJ36" s="557">
        <f>+CyF_Tot!I35</f>
        <v>133</v>
      </c>
      <c r="IK36" s="93">
        <f>+AK36/$B36</f>
        <v>7.9309404344602055E-2</v>
      </c>
      <c r="IL36" s="90">
        <f t="shared" ref="IL36:IU37" si="386">+AL36/$B36</f>
        <v>7.4608272660406469E-2</v>
      </c>
      <c r="IM36" s="90">
        <f t="shared" si="386"/>
        <v>7.4141698185085647E-2</v>
      </c>
      <c r="IN36" s="90">
        <f t="shared" si="386"/>
        <v>7.103361422007963E-2</v>
      </c>
      <c r="IO36" s="90">
        <f t="shared" si="386"/>
        <v>5.4535051553919092E-2</v>
      </c>
      <c r="IP36" s="90">
        <f t="shared" si="386"/>
        <v>5.4369949563469133E-2</v>
      </c>
      <c r="IQ36" s="90">
        <f t="shared" si="386"/>
        <v>6.4783747315712584E-2</v>
      </c>
      <c r="IR36" s="90">
        <f t="shared" si="386"/>
        <v>6.5613947161227149E-2</v>
      </c>
      <c r="IS36" s="90">
        <f t="shared" si="386"/>
        <v>6.3742701952709035E-2</v>
      </c>
      <c r="IT36" s="90">
        <f t="shared" si="386"/>
        <v>6.6898746264486858E-2</v>
      </c>
      <c r="IU36" s="90">
        <f t="shared" si="386"/>
        <v>5.1600680091856171E-2</v>
      </c>
      <c r="IV36" s="90">
        <f t="shared" ref="IV36:JD37" si="387">+AV36/$B36</f>
        <v>5.3719394532084429E-2</v>
      </c>
      <c r="IW36" s="90">
        <f t="shared" si="387"/>
        <v>4.7879242547381941E-2</v>
      </c>
      <c r="IX36" s="90">
        <f t="shared" si="387"/>
        <v>5.240700940819315E-2</v>
      </c>
      <c r="IY36" s="90">
        <f t="shared" si="387"/>
        <v>3.4602608732561463E-2</v>
      </c>
      <c r="IZ36" s="90">
        <f t="shared" si="387"/>
        <v>4.438730983258201E-2</v>
      </c>
      <c r="JA36" s="90">
        <f t="shared" si="387"/>
        <v>1.4633433780946625E-2</v>
      </c>
      <c r="JB36" s="90">
        <f t="shared" si="387"/>
        <v>2.263705791649083E-2</v>
      </c>
      <c r="JC36" s="90">
        <f t="shared" si="387"/>
        <v>1.9588060966621466E-3</v>
      </c>
      <c r="JD36" s="202">
        <f t="shared" si="387"/>
        <v>7.1373364306795486E-3</v>
      </c>
      <c r="JE36" s="326"/>
      <c r="JF36" s="323"/>
      <c r="JG36" s="323"/>
      <c r="JH36" s="323"/>
      <c r="JI36" s="323"/>
      <c r="JJ36" s="323"/>
      <c r="JK36" s="323"/>
      <c r="JL36" s="323"/>
      <c r="JM36" s="323"/>
      <c r="JN36" s="323"/>
      <c r="JO36" s="323"/>
      <c r="JP36" s="323"/>
      <c r="JQ36" s="323"/>
      <c r="JR36" s="323"/>
      <c r="JS36" s="323"/>
      <c r="JT36" s="323"/>
      <c r="JU36" s="323"/>
      <c r="JV36" s="323"/>
      <c r="JW36" s="323"/>
      <c r="JX36" s="327"/>
      <c r="JZ36" s="701">
        <f t="shared" si="241"/>
        <v>0</v>
      </c>
      <c r="KA36" s="291">
        <f t="shared" si="242"/>
        <v>0</v>
      </c>
      <c r="KB36" s="291">
        <f t="shared" si="243"/>
        <v>0</v>
      </c>
      <c r="KC36" s="291">
        <f t="shared" si="244"/>
        <v>0</v>
      </c>
      <c r="KD36" s="291">
        <f t="shared" si="245"/>
        <v>0</v>
      </c>
      <c r="KE36" s="291">
        <f t="shared" si="246"/>
        <v>0</v>
      </c>
      <c r="KF36" s="291">
        <f t="shared" si="247"/>
        <v>0</v>
      </c>
      <c r="KG36" s="291">
        <f t="shared" si="248"/>
        <v>1018.6351798424355</v>
      </c>
      <c r="KH36" s="291">
        <f t="shared" si="249"/>
        <v>0</v>
      </c>
      <c r="KI36" s="291">
        <f t="shared" si="250"/>
        <v>895.24571464132305</v>
      </c>
      <c r="KJ36" s="291">
        <f t="shared" si="251"/>
        <v>5037.8971193095513</v>
      </c>
      <c r="KK36" s="291">
        <f t="shared" si="252"/>
        <v>3462.6824027386074</v>
      </c>
      <c r="KL36" s="291">
        <f t="shared" si="253"/>
        <v>9911.1607273041936</v>
      </c>
      <c r="KM36" s="291">
        <f t="shared" si="254"/>
        <v>7460.094728309844</v>
      </c>
      <c r="KN36" s="291">
        <f t="shared" si="255"/>
        <v>14076.010003498122</v>
      </c>
      <c r="KO36" s="291">
        <f t="shared" si="256"/>
        <v>9237.6363173348382</v>
      </c>
      <c r="KP36" s="291">
        <f t="shared" si="257"/>
        <v>14985.229450325442</v>
      </c>
      <c r="KQ36" s="291">
        <f t="shared" si="258"/>
        <v>8326.1681573117585</v>
      </c>
      <c r="KR36" s="291">
        <f t="shared" si="259"/>
        <v>2527.0390510984639</v>
      </c>
      <c r="KS36" s="702">
        <f t="shared" si="260"/>
        <v>2481.766455043627</v>
      </c>
      <c r="KT36" s="705">
        <f>(SUM(JZ36:KS36)/SUM(JZ$4:KS35))*100000</f>
        <v>168.48327589399287</v>
      </c>
      <c r="KU36" s="624">
        <f t="shared" si="312"/>
        <v>0</v>
      </c>
      <c r="KV36" s="625">
        <f t="shared" si="313"/>
        <v>0</v>
      </c>
      <c r="KW36" s="625">
        <f t="shared" si="314"/>
        <v>0</v>
      </c>
      <c r="KX36" s="625">
        <f t="shared" si="315"/>
        <v>0</v>
      </c>
      <c r="KY36" s="625">
        <f t="shared" si="316"/>
        <v>0</v>
      </c>
      <c r="KZ36" s="625">
        <f t="shared" si="317"/>
        <v>0</v>
      </c>
      <c r="LA36" s="625">
        <f t="shared" si="318"/>
        <v>0</v>
      </c>
      <c r="LB36" s="625">
        <f t="shared" si="319"/>
        <v>312.43669812573148</v>
      </c>
      <c r="LC36" s="625">
        <f t="shared" si="320"/>
        <v>0</v>
      </c>
      <c r="LD36" s="625">
        <f t="shared" si="321"/>
        <v>306.4363107942508</v>
      </c>
      <c r="LE36" s="625">
        <f t="shared" si="322"/>
        <v>2383.7133501601402</v>
      </c>
      <c r="LF36" s="625">
        <f t="shared" si="323"/>
        <v>1526.4658271459909</v>
      </c>
      <c r="LG36" s="625">
        <f t="shared" si="324"/>
        <v>5994.3068177128825</v>
      </c>
      <c r="LH36" s="625">
        <f t="shared" si="325"/>
        <v>3911.7296013546388</v>
      </c>
      <c r="LI36" s="625">
        <f t="shared" si="326"/>
        <v>14218.723329556886</v>
      </c>
      <c r="LJ36" s="625">
        <f t="shared" si="327"/>
        <v>6927.7249779402291</v>
      </c>
      <c r="LK36" s="625">
        <f t="shared" si="328"/>
        <v>42027.46664028136</v>
      </c>
      <c r="LL36" s="625">
        <f t="shared" si="329"/>
        <v>12678.452786906646</v>
      </c>
      <c r="LM36" s="625">
        <f t="shared" si="330"/>
        <v>41862.653045613588</v>
      </c>
      <c r="LN36" s="626">
        <f t="shared" si="331"/>
        <v>14361.24330214471</v>
      </c>
      <c r="LO36" s="642">
        <f t="shared" si="332"/>
        <v>0</v>
      </c>
      <c r="LP36" s="625">
        <f t="shared" si="333"/>
        <v>0</v>
      </c>
      <c r="LQ36" s="625">
        <f t="shared" si="334"/>
        <v>682.85788181457986</v>
      </c>
      <c r="LR36" s="625">
        <f t="shared" si="335"/>
        <v>660.47280767304255</v>
      </c>
      <c r="LS36" s="625">
        <f t="shared" si="336"/>
        <v>14898.090337264615</v>
      </c>
      <c r="LT36" s="645">
        <f t="shared" si="337"/>
        <v>7126.6349678385959</v>
      </c>
      <c r="LU36" s="624">
        <f t="shared" si="338"/>
        <v>0</v>
      </c>
      <c r="LV36" s="625">
        <f t="shared" si="339"/>
        <v>671.47883387636671</v>
      </c>
      <c r="LW36" s="626">
        <f t="shared" si="340"/>
        <v>10538.885930442022</v>
      </c>
      <c r="LY36" s="725">
        <f>VLOOKUP(A36,Vac!A:C,2,FALSE)</f>
        <v>21861.278567692691</v>
      </c>
      <c r="LZ36" s="730">
        <f>VLOOKUP(A36,Vac!A:D,3,FALSE)</f>
        <v>3787</v>
      </c>
      <c r="MA36" s="722">
        <f>VLOOKUP(A36,Vac!A:D,4,FALSE)</f>
        <v>1470</v>
      </c>
      <c r="MB36" s="742">
        <f t="shared" si="261"/>
        <v>7.7634276342763431E-2</v>
      </c>
      <c r="MC36" s="666">
        <f t="shared" si="262"/>
        <v>3.0135301353013531E-2</v>
      </c>
    </row>
    <row r="37" spans="1:341" ht="14.4">
      <c r="A37" s="510" t="s">
        <v>47</v>
      </c>
      <c r="B37" s="536">
        <v>17483</v>
      </c>
      <c r="C37" s="526">
        <f t="shared" si="341"/>
        <v>361</v>
      </c>
      <c r="D37" s="517">
        <f t="shared" si="342"/>
        <v>11</v>
      </c>
      <c r="E37" s="495">
        <f t="shared" si="343"/>
        <v>9.3335631173975114E-3</v>
      </c>
      <c r="F37" s="208">
        <f t="shared" si="263"/>
        <v>1.9619058513985013E-2</v>
      </c>
      <c r="G37" s="30">
        <f t="shared" si="264"/>
        <v>3.4359837119120655</v>
      </c>
      <c r="H37" s="29">
        <f t="shared" si="265"/>
        <v>6.7410765497102232E-2</v>
      </c>
      <c r="I37" s="33">
        <f t="shared" si="266"/>
        <v>7.0948356689369996E-2</v>
      </c>
      <c r="J37" s="353">
        <f t="shared" si="267"/>
        <v>0.10291882448978254</v>
      </c>
      <c r="K37" s="581">
        <f t="shared" si="268"/>
        <v>6.1133872999273274E-3</v>
      </c>
      <c r="L37" s="354">
        <f t="shared" si="344"/>
        <v>5.2458595001599653</v>
      </c>
      <c r="M37" s="355">
        <f t="shared" si="269"/>
        <v>0.1077197026000931</v>
      </c>
      <c r="N37" s="827"/>
      <c r="O37" s="364" t="s">
        <v>226</v>
      </c>
      <c r="P37" s="20" t="s">
        <v>229</v>
      </c>
      <c r="Q37" s="20"/>
      <c r="R37" s="20"/>
      <c r="S37" s="166">
        <f t="shared" si="270"/>
        <v>361</v>
      </c>
      <c r="T37" s="167">
        <f t="shared" si="271"/>
        <v>2064.86300978093</v>
      </c>
      <c r="U37" s="166">
        <f t="shared" si="272"/>
        <v>4</v>
      </c>
      <c r="V37" s="168">
        <f t="shared" si="273"/>
        <v>1.1204481792717087E-2</v>
      </c>
      <c r="W37" s="167">
        <f t="shared" si="274"/>
        <v>22.879368529428589</v>
      </c>
      <c r="X37" s="166">
        <f t="shared" si="275"/>
        <v>18</v>
      </c>
      <c r="Y37" s="168">
        <f t="shared" si="276"/>
        <v>5.2478134110787174E-2</v>
      </c>
      <c r="Z37" s="167">
        <f t="shared" si="277"/>
        <v>102.95715838242864</v>
      </c>
      <c r="AA37" s="166">
        <f t="shared" si="278"/>
        <v>11</v>
      </c>
      <c r="AB37" s="167">
        <f t="shared" si="279"/>
        <v>629.18263455928616</v>
      </c>
      <c r="AC37" s="169">
        <f t="shared" si="280"/>
        <v>3.0470914127423823E-2</v>
      </c>
      <c r="AD37" s="166">
        <f t="shared" si="281"/>
        <v>0</v>
      </c>
      <c r="AE37" s="168">
        <f t="shared" si="282"/>
        <v>0</v>
      </c>
      <c r="AF37" s="167">
        <f t="shared" si="283"/>
        <v>0</v>
      </c>
      <c r="AG37" s="166">
        <f t="shared" si="284"/>
        <v>1</v>
      </c>
      <c r="AH37" s="168">
        <f t="shared" si="285"/>
        <v>0.1</v>
      </c>
      <c r="AI37" s="365">
        <f t="shared" si="286"/>
        <v>57.198421323571466</v>
      </c>
      <c r="AJ37" s="831"/>
      <c r="AK37" s="85">
        <v>1152.6965085292672</v>
      </c>
      <c r="AL37" s="62">
        <v>1095.0118110831058</v>
      </c>
      <c r="AM37" s="62">
        <v>1289.5376031307512</v>
      </c>
      <c r="AN37" s="62">
        <v>1270.5452300652119</v>
      </c>
      <c r="AO37" s="62">
        <v>930.19972992615158</v>
      </c>
      <c r="AP37" s="62">
        <v>938.53001319040413</v>
      </c>
      <c r="AQ37" s="62">
        <v>1100.0260954317741</v>
      </c>
      <c r="AR37" s="62">
        <v>1143.2654131593831</v>
      </c>
      <c r="AS37" s="62">
        <v>1225.1138060989399</v>
      </c>
      <c r="AT37" s="62">
        <v>1264.1572800524627</v>
      </c>
      <c r="AU37" s="62">
        <v>1028.3323428506305</v>
      </c>
      <c r="AV37" s="62">
        <v>977.34881762083955</v>
      </c>
      <c r="AW37" s="62">
        <v>899.11063403901517</v>
      </c>
      <c r="AX37" s="62">
        <v>995.92666319674686</v>
      </c>
      <c r="AY37" s="62">
        <v>666.40984797237638</v>
      </c>
      <c r="AZ37" s="62">
        <v>782.41977884031826</v>
      </c>
      <c r="BA37" s="62">
        <v>212.49024420627188</v>
      </c>
      <c r="BB37" s="62">
        <v>356.63552017866016</v>
      </c>
      <c r="BC37" s="62">
        <v>36.083249016159371</v>
      </c>
      <c r="BD37" s="86">
        <v>119.15966752605972</v>
      </c>
      <c r="BE37" s="258">
        <v>2.0000000000000002E-5</v>
      </c>
      <c r="BF37" s="43">
        <v>2.0000000000000002E-5</v>
      </c>
      <c r="BG37" s="53">
        <v>5.0000000000000002E-5</v>
      </c>
      <c r="BH37" s="53">
        <v>4.0000000000000003E-5</v>
      </c>
      <c r="BI37" s="53">
        <v>1.2518952302791728E-4</v>
      </c>
      <c r="BJ37" s="53">
        <v>1.2406223545552731E-4</v>
      </c>
      <c r="BK37" s="53">
        <v>3.4000000000000002E-4</v>
      </c>
      <c r="BL37" s="53">
        <v>1.8000000000000001E-4</v>
      </c>
      <c r="BM37" s="53">
        <v>8.9999999999999998E-4</v>
      </c>
      <c r="BN37" s="53">
        <v>5.0000000000000001E-4</v>
      </c>
      <c r="BO37" s="53">
        <v>3.8E-3</v>
      </c>
      <c r="BP37" s="53">
        <v>2E-3</v>
      </c>
      <c r="BQ37" s="53">
        <v>1.6199999999999999E-2</v>
      </c>
      <c r="BR37" s="53">
        <v>6.1999999999999998E-3</v>
      </c>
      <c r="BS37" s="53">
        <v>6.1100000000000002E-2</v>
      </c>
      <c r="BT37" s="53">
        <v>2.6800000000000001E-2</v>
      </c>
      <c r="BU37" s="53">
        <v>0.1421</v>
      </c>
      <c r="BV37" s="53">
        <v>5.4699999999999999E-2</v>
      </c>
      <c r="BW37" s="53">
        <v>0.27589999999999998</v>
      </c>
      <c r="BX37" s="773">
        <v>0.1051</v>
      </c>
      <c r="BY37" s="53">
        <f t="shared" si="345"/>
        <v>2.0000000000000002E-5</v>
      </c>
      <c r="BZ37" s="53">
        <f t="shared" si="346"/>
        <v>4.5000000000000003E-5</v>
      </c>
      <c r="CA37" s="53">
        <f t="shared" si="347"/>
        <v>1.246258792417223E-4</v>
      </c>
      <c r="CB37" s="53">
        <f t="shared" si="348"/>
        <v>2.6000000000000003E-4</v>
      </c>
      <c r="CC37" s="53">
        <f t="shared" si="349"/>
        <v>6.9999999999999999E-4</v>
      </c>
      <c r="CD37" s="53">
        <f t="shared" si="350"/>
        <v>2.8999999999999998E-3</v>
      </c>
      <c r="CE37" s="53">
        <f t="shared" si="351"/>
        <v>1.12E-2</v>
      </c>
      <c r="CF37" s="53">
        <f t="shared" si="352"/>
        <v>4.3950000000000003E-2</v>
      </c>
      <c r="CG37" s="53">
        <f t="shared" si="353"/>
        <v>9.8400000000000001E-2</v>
      </c>
      <c r="CH37" s="54">
        <f t="shared" si="138"/>
        <v>0.1905</v>
      </c>
      <c r="CI37" s="64">
        <f>+Fall_Hoy!B37</f>
        <v>0</v>
      </c>
      <c r="CJ37" s="61">
        <f>+Fall_Hoy!C37</f>
        <v>0</v>
      </c>
      <c r="CK37" s="61">
        <f>+Fall_Hoy!D37</f>
        <v>0</v>
      </c>
      <c r="CL37" s="61">
        <f>+Fall_Hoy!E37</f>
        <v>0</v>
      </c>
      <c r="CM37" s="61">
        <f>+Fall_Hoy!F37</f>
        <v>0</v>
      </c>
      <c r="CN37" s="61">
        <f>+Fall_Hoy!G37</f>
        <v>0</v>
      </c>
      <c r="CO37" s="61">
        <f>+Fall_Hoy!H37</f>
        <v>0</v>
      </c>
      <c r="CP37" s="61">
        <f>+Fall_Hoy!I37</f>
        <v>0</v>
      </c>
      <c r="CQ37" s="61">
        <f>+Fall_Hoy!J37</f>
        <v>1</v>
      </c>
      <c r="CR37" s="61">
        <f>+Fall_Hoy!K37</f>
        <v>0</v>
      </c>
      <c r="CS37" s="61">
        <f>+Fall_Hoy!L37</f>
        <v>0</v>
      </c>
      <c r="CT37" s="61">
        <f>+Fall_Hoy!M37</f>
        <v>0</v>
      </c>
      <c r="CU37" s="61">
        <f>+Fall_Hoy!N37</f>
        <v>2</v>
      </c>
      <c r="CV37" s="61">
        <f>+Fall_Hoy!O37</f>
        <v>0</v>
      </c>
      <c r="CW37" s="61">
        <f>+Fall_Hoy!P37</f>
        <v>0</v>
      </c>
      <c r="CX37" s="61">
        <f>+Fall_Hoy!Q37</f>
        <v>4</v>
      </c>
      <c r="CY37" s="61">
        <f>+Fall_Hoy!R37</f>
        <v>1</v>
      </c>
      <c r="CZ37" s="61">
        <f>+Fall_Hoy!S37</f>
        <v>2</v>
      </c>
      <c r="DA37" s="61">
        <f>+Fall_Hoy!T37</f>
        <v>1</v>
      </c>
      <c r="DB37" s="253">
        <f>+Fall_Hoy!U37</f>
        <v>0</v>
      </c>
      <c r="DC37" s="61">
        <f>+Fall_Hoy!W37</f>
        <v>0</v>
      </c>
      <c r="DD37" s="61">
        <f>+Fall_Hoy!X37</f>
        <v>0</v>
      </c>
      <c r="DE37" s="61">
        <f>+Fall_Hoy!Y37</f>
        <v>0</v>
      </c>
      <c r="DF37" s="61">
        <f>+Fall_Hoy!Z37</f>
        <v>0</v>
      </c>
      <c r="DG37" s="61">
        <f>+Fall_Hoy!AA37</f>
        <v>0</v>
      </c>
      <c r="DH37" s="61">
        <f>+Fall_Hoy!AB37</f>
        <v>0</v>
      </c>
      <c r="DI37" s="61">
        <f>+Fall_Hoy!AC37</f>
        <v>0</v>
      </c>
      <c r="DJ37" s="61">
        <f>+Fall_Hoy!AD37</f>
        <v>0</v>
      </c>
      <c r="DK37" s="61">
        <f>+Fall_Hoy!AE37</f>
        <v>0</v>
      </c>
      <c r="DL37" s="270">
        <f>+Fall_Hoy!AF37</f>
        <v>0</v>
      </c>
      <c r="DM37" s="75">
        <f t="shared" si="287"/>
        <v>1.9507514841735754E-2</v>
      </c>
      <c r="DN37" s="76">
        <f t="shared" si="288"/>
        <v>0.19075914921847129</v>
      </c>
      <c r="DO37" s="76">
        <f t="shared" si="289"/>
        <v>0.13730989874834426</v>
      </c>
      <c r="DP37" s="76">
        <f t="shared" si="290"/>
        <v>5.0204499836874455E-3</v>
      </c>
      <c r="DQ37" s="76">
        <f t="shared" si="354"/>
        <v>3.9776403722389199E-2</v>
      </c>
      <c r="DR37" s="76">
        <f t="shared" si="355"/>
        <v>2.6637400667684486E-2</v>
      </c>
      <c r="DS37" s="76">
        <f t="shared" si="356"/>
        <v>2.545394160763945E-2</v>
      </c>
      <c r="DT37" s="76">
        <f t="shared" si="357"/>
        <v>2.9739376008972331E-2</v>
      </c>
      <c r="DU37" s="76">
        <f t="shared" si="358"/>
        <v>0.7</v>
      </c>
      <c r="DV37" s="76">
        <f t="shared" si="359"/>
        <v>1.9776020274124829E-2</v>
      </c>
      <c r="DW37" s="76">
        <f t="shared" si="360"/>
        <v>1.2641827411518362E-2</v>
      </c>
      <c r="DX37" s="76">
        <f t="shared" si="361"/>
        <v>2.4556227589677966E-2</v>
      </c>
      <c r="DY37" s="76">
        <f t="shared" si="362"/>
        <v>0.13730989874834426</v>
      </c>
      <c r="DZ37" s="76">
        <f t="shared" si="363"/>
        <v>5.0204499836874455E-3</v>
      </c>
      <c r="EA37" s="76">
        <f t="shared" si="364"/>
        <v>1.9507514841735754E-2</v>
      </c>
      <c r="EB37" s="76">
        <f t="shared" si="365"/>
        <v>0.19075914921847129</v>
      </c>
      <c r="EC37" s="76">
        <f t="shared" si="366"/>
        <v>3.3118215398446289E-2</v>
      </c>
      <c r="ED37" s="76">
        <f t="shared" si="367"/>
        <v>0.10252223693162249</v>
      </c>
      <c r="EE37" s="76">
        <f t="shared" si="368"/>
        <v>0.10044831687419703</v>
      </c>
      <c r="EF37" s="316">
        <f t="shared" si="369"/>
        <v>2.5176303881041903E-2</v>
      </c>
      <c r="EG37" s="85">
        <f>+'Cas_-14'!B36</f>
        <v>1</v>
      </c>
      <c r="EH37" s="62">
        <f>+'Cas_-14'!C36</f>
        <v>3</v>
      </c>
      <c r="EI37" s="62">
        <f>+'Cas_-14'!D36</f>
        <v>23</v>
      </c>
      <c r="EJ37" s="62">
        <f>+'Cas_-14'!E36</f>
        <v>13</v>
      </c>
      <c r="EK37" s="62">
        <f>+'Cas_-14'!F36</f>
        <v>37</v>
      </c>
      <c r="EL37" s="62">
        <f>+'Cas_-14'!G36</f>
        <v>25</v>
      </c>
      <c r="EM37" s="62">
        <f>+'Cas_-14'!H36</f>
        <v>28</v>
      </c>
      <c r="EN37" s="62">
        <f>+'Cas_-14'!I36</f>
        <v>34</v>
      </c>
      <c r="EO37" s="62">
        <f>+'Cas_-14'!J36</f>
        <v>29</v>
      </c>
      <c r="EP37" s="62">
        <f>+'Cas_-14'!K36</f>
        <v>25</v>
      </c>
      <c r="EQ37" s="62">
        <f>+'Cas_-14'!L36</f>
        <v>13</v>
      </c>
      <c r="ER37" s="62">
        <f>+'Cas_-14'!M36</f>
        <v>24</v>
      </c>
      <c r="ES37" s="62">
        <f>+'Cas_-14'!N36</f>
        <v>17</v>
      </c>
      <c r="ET37" s="62">
        <f>+'Cas_-14'!O36</f>
        <v>5</v>
      </c>
      <c r="EU37" s="62">
        <f>+'Cas_-14'!P36</f>
        <v>13</v>
      </c>
      <c r="EV37" s="62">
        <f>+'Cas_-14'!Q36</f>
        <v>15</v>
      </c>
      <c r="EW37" s="62">
        <f>+'Cas_-14'!R36</f>
        <v>3</v>
      </c>
      <c r="EX37" s="62">
        <f>+'Cas_-14'!S36</f>
        <v>16</v>
      </c>
      <c r="EY37" s="62">
        <f>+'Cas_-14'!T36</f>
        <v>2</v>
      </c>
      <c r="EZ37" s="86">
        <f>+'Cas_-14'!U36</f>
        <v>3</v>
      </c>
      <c r="FA37" s="201">
        <f t="shared" si="291"/>
        <v>8.6753103926367082E-4</v>
      </c>
      <c r="FB37" s="91">
        <f t="shared" si="292"/>
        <v>2.7396964759974769E-3</v>
      </c>
      <c r="FC37" s="91">
        <f t="shared" si="293"/>
        <v>1.7835850574779974E-2</v>
      </c>
      <c r="FD37" s="91">
        <f t="shared" si="294"/>
        <v>1.0231827795168506E-2</v>
      </c>
      <c r="FE37" s="91">
        <f t="shared" si="295"/>
        <v>3.9776403722389199E-2</v>
      </c>
      <c r="FF37" s="91">
        <f t="shared" si="296"/>
        <v>2.6637400667684486E-2</v>
      </c>
      <c r="FG37" s="91">
        <f t="shared" si="297"/>
        <v>2.545394160763945E-2</v>
      </c>
      <c r="FH37" s="91">
        <f t="shared" si="298"/>
        <v>2.9739376008972331E-2</v>
      </c>
      <c r="FI37" s="91">
        <f t="shared" si="299"/>
        <v>2.3671270257204145E-2</v>
      </c>
      <c r="FJ37" s="91">
        <f t="shared" si="300"/>
        <v>1.9776020274124829E-2</v>
      </c>
      <c r="FK37" s="91">
        <f t="shared" si="301"/>
        <v>1.2641827411518362E-2</v>
      </c>
      <c r="FL37" s="91">
        <f t="shared" si="302"/>
        <v>2.4556227589677966E-2</v>
      </c>
      <c r="FM37" s="91">
        <f t="shared" si="303"/>
        <v>1.8907573057647006E-2</v>
      </c>
      <c r="FN37" s="91">
        <f t="shared" si="304"/>
        <v>5.0204499836874455E-3</v>
      </c>
      <c r="FO37" s="91">
        <f t="shared" si="305"/>
        <v>1.9507514841735754E-2</v>
      </c>
      <c r="FP37" s="91">
        <f t="shared" si="306"/>
        <v>1.9171294496456364E-2</v>
      </c>
      <c r="FQ37" s="91">
        <f t="shared" si="307"/>
        <v>1.4118295224357653E-2</v>
      </c>
      <c r="FR37" s="91">
        <f t="shared" si="308"/>
        <v>4.4863730881277999E-2</v>
      </c>
      <c r="FS37" s="91">
        <f t="shared" si="309"/>
        <v>5.5427381251181906E-2</v>
      </c>
      <c r="FT37" s="100">
        <f t="shared" si="310"/>
        <v>2.5176303881041903E-2</v>
      </c>
      <c r="FU37" s="119">
        <f t="shared" si="143"/>
        <v>1</v>
      </c>
      <c r="FV37" s="120">
        <f>+GJ37</f>
        <v>9.9502487562189064</v>
      </c>
      <c r="FW37" s="120">
        <f t="shared" si="145"/>
        <v>7.2621641249092228</v>
      </c>
      <c r="FX37" s="120">
        <f t="shared" si="176"/>
        <v>1</v>
      </c>
      <c r="FY37" s="120">
        <f t="shared" si="240"/>
        <v>1</v>
      </c>
      <c r="FZ37" s="120">
        <f t="shared" si="240"/>
        <v>1</v>
      </c>
      <c r="GA37" s="120">
        <f t="shared" si="240"/>
        <v>1</v>
      </c>
      <c r="GB37" s="120">
        <f t="shared" si="240"/>
        <v>1</v>
      </c>
      <c r="GC37" s="120">
        <f t="shared" si="240"/>
        <v>29.571712561008891</v>
      </c>
      <c r="GD37" s="120">
        <f t="shared" si="240"/>
        <v>1</v>
      </c>
      <c r="GE37" s="120">
        <f t="shared" si="240"/>
        <v>1</v>
      </c>
      <c r="GF37" s="120">
        <f t="shared" si="240"/>
        <v>1</v>
      </c>
      <c r="GG37" s="120">
        <f t="shared" si="240"/>
        <v>7.2621641249092228</v>
      </c>
      <c r="GH37" s="120">
        <f t="shared" si="240"/>
        <v>1</v>
      </c>
      <c r="GI37" s="120">
        <f t="shared" si="240"/>
        <v>1</v>
      </c>
      <c r="GJ37" s="120">
        <f t="shared" si="240"/>
        <v>9.9502487562189064</v>
      </c>
      <c r="GK37" s="120">
        <f t="shared" si="147"/>
        <v>2.345765892563922</v>
      </c>
      <c r="GL37" s="120">
        <f t="shared" si="148"/>
        <v>2.2851919561243146</v>
      </c>
      <c r="GM37" s="120">
        <f t="shared" si="149"/>
        <v>1.8122508155128674</v>
      </c>
      <c r="GN37" s="321">
        <f t="shared" si="150"/>
        <v>1</v>
      </c>
      <c r="GO37" s="85">
        <f>+Cas_Hoy!B36</f>
        <v>2</v>
      </c>
      <c r="GP37" s="62">
        <f>+Cas_Hoy!C36</f>
        <v>3</v>
      </c>
      <c r="GQ37" s="62">
        <f>+Cas_Hoy!D36</f>
        <v>24</v>
      </c>
      <c r="GR37" s="62">
        <f>+Cas_Hoy!E36</f>
        <v>13</v>
      </c>
      <c r="GS37" s="62">
        <f>+Cas_Hoy!F36</f>
        <v>38</v>
      </c>
      <c r="GT37" s="62">
        <f>+Cas_Hoy!G36</f>
        <v>27</v>
      </c>
      <c r="GU37" s="62">
        <f>+Cas_Hoy!H36</f>
        <v>29</v>
      </c>
      <c r="GV37" s="62">
        <f>+Cas_Hoy!I36</f>
        <v>37</v>
      </c>
      <c r="GW37" s="62">
        <f>+Cas_Hoy!J36</f>
        <v>31</v>
      </c>
      <c r="GX37" s="62">
        <f>+Cas_Hoy!K36</f>
        <v>26</v>
      </c>
      <c r="GY37" s="62">
        <f>+Cas_Hoy!L36</f>
        <v>15</v>
      </c>
      <c r="GZ37" s="62">
        <f>+Cas_Hoy!M36</f>
        <v>25</v>
      </c>
      <c r="HA37" s="62">
        <f>+Cas_Hoy!N36</f>
        <v>18</v>
      </c>
      <c r="HB37" s="62">
        <f>+Cas_Hoy!O36</f>
        <v>5</v>
      </c>
      <c r="HC37" s="62">
        <f>+Cas_Hoy!P36</f>
        <v>13</v>
      </c>
      <c r="HD37" s="62">
        <f>+Cas_Hoy!Q36</f>
        <v>15</v>
      </c>
      <c r="HE37" s="62">
        <f>+Cas_Hoy!R36</f>
        <v>3</v>
      </c>
      <c r="HF37" s="62">
        <f>+Cas_Hoy!S36</f>
        <v>16</v>
      </c>
      <c r="HG37" s="62">
        <f>+Cas_Hoy!T36</f>
        <v>2</v>
      </c>
      <c r="HH37" s="590">
        <f>+Cas_Hoy!U36</f>
        <v>3</v>
      </c>
      <c r="HI37" s="543">
        <f t="shared" si="151"/>
        <v>1.9507514841735754E-2</v>
      </c>
      <c r="HJ37" s="112">
        <f t="shared" si="152"/>
        <v>0.19075914921847131</v>
      </c>
      <c r="HK37" s="112">
        <f t="shared" si="153"/>
        <v>0.14538695161589393</v>
      </c>
      <c r="HL37" s="112">
        <f t="shared" si="154"/>
        <v>5.0204499836874455E-3</v>
      </c>
      <c r="HM37" s="323">
        <f t="shared" si="370"/>
        <v>4.0851441660832148E-2</v>
      </c>
      <c r="HN37" s="323">
        <f t="shared" si="371"/>
        <v>2.8768392721099243E-2</v>
      </c>
      <c r="HO37" s="323">
        <f t="shared" si="372"/>
        <v>2.6363010950769431E-2</v>
      </c>
      <c r="HP37" s="323">
        <f t="shared" si="373"/>
        <v>3.2363438597999304E-2</v>
      </c>
      <c r="HQ37" s="323">
        <f t="shared" si="374"/>
        <v>0.7</v>
      </c>
      <c r="HR37" s="323">
        <f t="shared" si="375"/>
        <v>2.0567061085089822E-2</v>
      </c>
      <c r="HS37" s="323">
        <f t="shared" si="376"/>
        <v>1.4586723936367341E-2</v>
      </c>
      <c r="HT37" s="323">
        <f t="shared" si="377"/>
        <v>2.5579403739247882E-2</v>
      </c>
      <c r="HU37" s="323">
        <f t="shared" si="378"/>
        <v>0.14538695161589393</v>
      </c>
      <c r="HV37" s="323">
        <f t="shared" si="379"/>
        <v>5.0204499836874455E-3</v>
      </c>
      <c r="HW37" s="323">
        <f t="shared" si="380"/>
        <v>1.9507514841735754E-2</v>
      </c>
      <c r="HX37" s="323">
        <f t="shared" si="381"/>
        <v>0.19075914921847131</v>
      </c>
      <c r="HY37" s="323">
        <f t="shared" si="382"/>
        <v>3.3118215398446289E-2</v>
      </c>
      <c r="HZ37" s="323">
        <f t="shared" si="383"/>
        <v>0.1025222369316225</v>
      </c>
      <c r="IA37" s="323">
        <f t="shared" si="384"/>
        <v>0.10044831687419703</v>
      </c>
      <c r="IB37" s="327">
        <f t="shared" si="385"/>
        <v>2.5176303881041903E-2</v>
      </c>
      <c r="IC37" s="241">
        <f>+CyF_Tot!B36</f>
        <v>0</v>
      </c>
      <c r="ID37" s="149">
        <f>+CyF_Tot!C36</f>
        <v>343</v>
      </c>
      <c r="IE37" s="149">
        <f>+CyF_Tot!D36</f>
        <v>357</v>
      </c>
      <c r="IF37" s="149">
        <f>+CyF_Tot!E36</f>
        <v>361</v>
      </c>
      <c r="IG37" s="149">
        <f>+CyF_Tot!F36</f>
        <v>0</v>
      </c>
      <c r="IH37" s="149">
        <f>+CyF_Tot!G36</f>
        <v>10</v>
      </c>
      <c r="II37" s="149">
        <f>+CyF_Tot!H36</f>
        <v>11</v>
      </c>
      <c r="IJ37" s="557">
        <f>+CyF_Tot!I36</f>
        <v>11</v>
      </c>
      <c r="IK37" s="93">
        <f t="shared" ref="IK37:IK100" si="388">+AK37/$B37</f>
        <v>6.593242055306682E-2</v>
      </c>
      <c r="IL37" s="90">
        <f t="shared" si="386"/>
        <v>6.2632946924618529E-2</v>
      </c>
      <c r="IM37" s="90">
        <f t="shared" si="386"/>
        <v>7.3759515136461201E-2</v>
      </c>
      <c r="IN37" s="90">
        <f t="shared" si="386"/>
        <v>7.2673181379924026E-2</v>
      </c>
      <c r="IO37" s="90">
        <f t="shared" si="386"/>
        <v>5.3205956067388413E-2</v>
      </c>
      <c r="IP37" s="90">
        <f t="shared" si="386"/>
        <v>5.3682435119281821E-2</v>
      </c>
      <c r="IQ37" s="90">
        <f t="shared" si="386"/>
        <v>6.2919756073429853E-2</v>
      </c>
      <c r="IR37" s="90">
        <f t="shared" si="386"/>
        <v>6.5392976786557408E-2</v>
      </c>
      <c r="IS37" s="90">
        <f t="shared" si="386"/>
        <v>7.0074575650571402E-2</v>
      </c>
      <c r="IT37" s="90">
        <f t="shared" si="386"/>
        <v>7.2307800723700896E-2</v>
      </c>
      <c r="IU37" s="90">
        <f t="shared" si="386"/>
        <v>5.8818986607025711E-2</v>
      </c>
      <c r="IV37" s="90">
        <f t="shared" si="387"/>
        <v>5.5902809450371189E-2</v>
      </c>
      <c r="IW37" s="90">
        <f t="shared" si="387"/>
        <v>5.1427708862267066E-2</v>
      </c>
      <c r="IX37" s="90">
        <f t="shared" si="387"/>
        <v>5.6965432888906188E-2</v>
      </c>
      <c r="IY37" s="90">
        <f t="shared" si="387"/>
        <v>3.8117591258501192E-2</v>
      </c>
      <c r="IZ37" s="90">
        <f t="shared" si="387"/>
        <v>4.4753176162004131E-2</v>
      </c>
      <c r="JA37" s="90">
        <f t="shared" si="387"/>
        <v>1.2154106515258931E-2</v>
      </c>
      <c r="JB37" s="90">
        <f t="shared" si="387"/>
        <v>2.0398988742130079E-2</v>
      </c>
      <c r="JC37" s="90">
        <f t="shared" si="387"/>
        <v>2.0639048799496293E-3</v>
      </c>
      <c r="JD37" s="202">
        <f t="shared" si="387"/>
        <v>6.8157448679322611E-3</v>
      </c>
      <c r="JE37" s="326"/>
      <c r="JF37" s="323"/>
      <c r="JG37" s="323"/>
      <c r="JH37" s="323"/>
      <c r="JI37" s="323"/>
      <c r="JJ37" s="323"/>
      <c r="JK37" s="323"/>
      <c r="JL37" s="323"/>
      <c r="JM37" s="323"/>
      <c r="JN37" s="323"/>
      <c r="JO37" s="323"/>
      <c r="JP37" s="323"/>
      <c r="JQ37" s="323"/>
      <c r="JR37" s="323"/>
      <c r="JS37" s="323"/>
      <c r="JT37" s="323"/>
      <c r="JU37" s="323"/>
      <c r="JV37" s="323"/>
      <c r="JW37" s="323"/>
      <c r="JX37" s="327"/>
      <c r="JZ37" s="701">
        <f t="shared" si="241"/>
        <v>0</v>
      </c>
      <c r="KA37" s="291">
        <f t="shared" si="242"/>
        <v>0</v>
      </c>
      <c r="KB37" s="291">
        <f t="shared" si="243"/>
        <v>0</v>
      </c>
      <c r="KC37" s="291">
        <f t="shared" si="244"/>
        <v>0</v>
      </c>
      <c r="KD37" s="291">
        <f t="shared" si="245"/>
        <v>0</v>
      </c>
      <c r="KE37" s="291">
        <f t="shared" si="246"/>
        <v>0</v>
      </c>
      <c r="KF37" s="291">
        <f t="shared" si="247"/>
        <v>0</v>
      </c>
      <c r="KG37" s="291">
        <f t="shared" si="248"/>
        <v>0</v>
      </c>
      <c r="KH37" s="291">
        <f t="shared" si="249"/>
        <v>2303.5835413416962</v>
      </c>
      <c r="KI37" s="291">
        <f t="shared" si="250"/>
        <v>0</v>
      </c>
      <c r="KJ37" s="291">
        <f t="shared" si="251"/>
        <v>0</v>
      </c>
      <c r="KK37" s="291">
        <f t="shared" si="252"/>
        <v>0</v>
      </c>
      <c r="KL37" s="291">
        <f t="shared" si="253"/>
        <v>3677.9211309567331</v>
      </c>
      <c r="KM37" s="291">
        <f t="shared" si="254"/>
        <v>0</v>
      </c>
      <c r="KN37" s="291">
        <f t="shared" si="255"/>
        <v>0</v>
      </c>
      <c r="KO37" s="291">
        <f t="shared" si="256"/>
        <v>6816.9544587759501</v>
      </c>
      <c r="KP37" s="291">
        <f t="shared" si="257"/>
        <v>1677.9970362021722</v>
      </c>
      <c r="KQ37" s="291">
        <f t="shared" si="258"/>
        <v>3682.8524521113909</v>
      </c>
      <c r="KR37" s="291">
        <f t="shared" si="259"/>
        <v>1672.936934613798</v>
      </c>
      <c r="KS37" s="702">
        <f t="shared" si="260"/>
        <v>0</v>
      </c>
      <c r="KT37" s="705">
        <f>(SUM(JZ37:KS37)/SUM(JZ$4:KS36))*100000</f>
        <v>42.002011122804383</v>
      </c>
      <c r="KU37" s="624">
        <f t="shared" si="312"/>
        <v>0</v>
      </c>
      <c r="KV37" s="625">
        <f t="shared" si="313"/>
        <v>0</v>
      </c>
      <c r="KW37" s="625">
        <f t="shared" si="314"/>
        <v>0</v>
      </c>
      <c r="KX37" s="625">
        <f t="shared" si="315"/>
        <v>0</v>
      </c>
      <c r="KY37" s="625">
        <f t="shared" si="316"/>
        <v>0</v>
      </c>
      <c r="KZ37" s="625">
        <f t="shared" si="317"/>
        <v>0</v>
      </c>
      <c r="LA37" s="625">
        <f t="shared" si="318"/>
        <v>0</v>
      </c>
      <c r="LB37" s="625">
        <f t="shared" si="319"/>
        <v>0</v>
      </c>
      <c r="LC37" s="625">
        <f t="shared" si="320"/>
        <v>816.25069852428078</v>
      </c>
      <c r="LD37" s="625">
        <f t="shared" si="321"/>
        <v>0</v>
      </c>
      <c r="LE37" s="625">
        <f t="shared" si="322"/>
        <v>0</v>
      </c>
      <c r="LF37" s="625">
        <f t="shared" si="323"/>
        <v>0</v>
      </c>
      <c r="LG37" s="625">
        <f t="shared" si="324"/>
        <v>2224.4203597231772</v>
      </c>
      <c r="LH37" s="625">
        <f t="shared" si="325"/>
        <v>0</v>
      </c>
      <c r="LI37" s="625">
        <f t="shared" si="326"/>
        <v>0</v>
      </c>
      <c r="LJ37" s="625">
        <f t="shared" si="327"/>
        <v>5112.3451990550311</v>
      </c>
      <c r="LK37" s="625">
        <f t="shared" si="328"/>
        <v>4706.0984081192182</v>
      </c>
      <c r="LL37" s="625">
        <f t="shared" si="329"/>
        <v>5607.9663601597504</v>
      </c>
      <c r="LM37" s="625">
        <f t="shared" si="330"/>
        <v>27713.690625590956</v>
      </c>
      <c r="LN37" s="626">
        <f t="shared" si="331"/>
        <v>0</v>
      </c>
      <c r="LO37" s="642">
        <f t="shared" si="332"/>
        <v>0</v>
      </c>
      <c r="LP37" s="625">
        <f t="shared" si="333"/>
        <v>0</v>
      </c>
      <c r="LQ37" s="625">
        <f t="shared" si="334"/>
        <v>298.19838278830963</v>
      </c>
      <c r="LR37" s="625">
        <f t="shared" si="335"/>
        <v>0</v>
      </c>
      <c r="LS37" s="625">
        <f t="shared" si="336"/>
        <v>2204.9574358375953</v>
      </c>
      <c r="LT37" s="645">
        <f t="shared" si="337"/>
        <v>2661.7670872292565</v>
      </c>
      <c r="LU37" s="624">
        <f t="shared" si="338"/>
        <v>0</v>
      </c>
      <c r="LV37" s="625">
        <f t="shared" si="339"/>
        <v>148.40662290173216</v>
      </c>
      <c r="LW37" s="626">
        <f t="shared" si="340"/>
        <v>2458.0680597184728</v>
      </c>
      <c r="LY37" s="725">
        <f>VLOOKUP(A37,Vac!A:C,2,FALSE)</f>
        <v>33990.008435077529</v>
      </c>
      <c r="LZ37" s="730">
        <f>VLOOKUP(A37,Vac!A:D,3,FALSE)</f>
        <v>2443</v>
      </c>
      <c r="MA37" s="722">
        <f>VLOOKUP(A37,Vac!A:D,4,FALSE)</f>
        <v>957</v>
      </c>
      <c r="MB37" s="742">
        <f t="shared" si="261"/>
        <v>0.13973574329348509</v>
      </c>
      <c r="MC37" s="666">
        <f t="shared" si="262"/>
        <v>5.4738889206657898E-2</v>
      </c>
    </row>
    <row r="38" spans="1:341" ht="14.4">
      <c r="A38" s="510" t="s">
        <v>48</v>
      </c>
      <c r="B38" s="536">
        <v>11922</v>
      </c>
      <c r="C38" s="526">
        <f t="shared" si="341"/>
        <v>435</v>
      </c>
      <c r="D38" s="517">
        <f t="shared" si="342"/>
        <v>11</v>
      </c>
      <c r="E38" s="495">
        <f t="shared" si="343"/>
        <v>9.3543496787537768E-3</v>
      </c>
      <c r="F38" s="208">
        <f t="shared" si="263"/>
        <v>3.1118939775205502E-2</v>
      </c>
      <c r="G38" s="30">
        <f t="shared" si="264"/>
        <v>3.1696052323844248</v>
      </c>
      <c r="H38" s="29">
        <f t="shared" si="265"/>
        <v>9.8634754337747155E-2</v>
      </c>
      <c r="I38" s="33">
        <f t="shared" si="266"/>
        <v>0.11564991411568737</v>
      </c>
      <c r="J38" s="353">
        <f t="shared" si="267"/>
        <v>9.3389347138614021E-2</v>
      </c>
      <c r="K38" s="581">
        <f t="shared" si="268"/>
        <v>9.8797562122775115E-3</v>
      </c>
      <c r="L38" s="354">
        <f t="shared" si="344"/>
        <v>3.0010452738182112</v>
      </c>
      <c r="M38" s="355">
        <f t="shared" si="269"/>
        <v>0.10899619221299157</v>
      </c>
      <c r="N38" s="827"/>
      <c r="O38" s="364" t="s">
        <v>226</v>
      </c>
      <c r="P38" s="20" t="s">
        <v>229</v>
      </c>
      <c r="Q38" s="20"/>
      <c r="R38" s="20"/>
      <c r="S38" s="166">
        <f t="shared" si="270"/>
        <v>435</v>
      </c>
      <c r="T38" s="167">
        <f t="shared" si="271"/>
        <v>3648.7166582788122</v>
      </c>
      <c r="U38" s="166">
        <f t="shared" si="272"/>
        <v>23</v>
      </c>
      <c r="V38" s="168">
        <f t="shared" si="273"/>
        <v>5.5825242718446605E-2</v>
      </c>
      <c r="W38" s="167">
        <f t="shared" si="274"/>
        <v>192.92065089750042</v>
      </c>
      <c r="X38" s="166">
        <f t="shared" si="275"/>
        <v>64</v>
      </c>
      <c r="Y38" s="168">
        <f t="shared" si="276"/>
        <v>0.1725067385444744</v>
      </c>
      <c r="Z38" s="167">
        <f t="shared" si="277"/>
        <v>536.82268075826198</v>
      </c>
      <c r="AA38" s="166">
        <f t="shared" si="278"/>
        <v>11</v>
      </c>
      <c r="AB38" s="167">
        <f t="shared" si="279"/>
        <v>922.66398255326283</v>
      </c>
      <c r="AC38" s="169">
        <f t="shared" si="280"/>
        <v>2.528735632183908E-2</v>
      </c>
      <c r="AD38" s="166">
        <f t="shared" si="281"/>
        <v>0</v>
      </c>
      <c r="AE38" s="168">
        <f t="shared" si="282"/>
        <v>0</v>
      </c>
      <c r="AF38" s="167">
        <f t="shared" si="283"/>
        <v>0</v>
      </c>
      <c r="AG38" s="166">
        <f t="shared" si="284"/>
        <v>0</v>
      </c>
      <c r="AH38" s="168">
        <f t="shared" si="285"/>
        <v>0</v>
      </c>
      <c r="AI38" s="365">
        <f t="shared" si="286"/>
        <v>0</v>
      </c>
      <c r="AJ38" s="831"/>
      <c r="AK38" s="85">
        <v>851.19666013552762</v>
      </c>
      <c r="AL38" s="62">
        <v>867.72444400544646</v>
      </c>
      <c r="AM38" s="62">
        <v>976.28035979429524</v>
      </c>
      <c r="AN38" s="62">
        <v>835.55396331079305</v>
      </c>
      <c r="AO38" s="62">
        <v>671.25919373360784</v>
      </c>
      <c r="AP38" s="62">
        <v>649.57360232099677</v>
      </c>
      <c r="AQ38" s="62">
        <v>742.95703156510945</v>
      </c>
      <c r="AR38" s="62">
        <v>744.87844852063313</v>
      </c>
      <c r="AS38" s="62">
        <v>761.61847223230302</v>
      </c>
      <c r="AT38" s="62">
        <v>797.7954747936966</v>
      </c>
      <c r="AU38" s="62">
        <v>648.46413458036727</v>
      </c>
      <c r="AV38" s="62">
        <v>679.42044725979349</v>
      </c>
      <c r="AW38" s="62">
        <v>570.49139133010885</v>
      </c>
      <c r="AX38" s="62">
        <v>643.48741799259005</v>
      </c>
      <c r="AY38" s="62">
        <v>419.35053611660067</v>
      </c>
      <c r="AZ38" s="62">
        <v>497.55951875548396</v>
      </c>
      <c r="BA38" s="62">
        <v>169.98247226205902</v>
      </c>
      <c r="BB38" s="62">
        <v>294.04250489278627</v>
      </c>
      <c r="BC38" s="62">
        <v>17.399780625250134</v>
      </c>
      <c r="BD38" s="86">
        <v>82.964304749369546</v>
      </c>
      <c r="BE38" s="258">
        <v>2.0000000000000002E-5</v>
      </c>
      <c r="BF38" s="43">
        <v>2.0000000000000002E-5</v>
      </c>
      <c r="BG38" s="53">
        <v>5.0000000000000002E-5</v>
      </c>
      <c r="BH38" s="53">
        <v>4.0000000000000003E-5</v>
      </c>
      <c r="BI38" s="53">
        <v>1.2518952302791728E-4</v>
      </c>
      <c r="BJ38" s="53">
        <v>1.2406223545552731E-4</v>
      </c>
      <c r="BK38" s="53">
        <v>3.4000000000000002E-4</v>
      </c>
      <c r="BL38" s="53">
        <v>1.8000000000000001E-4</v>
      </c>
      <c r="BM38" s="53">
        <v>8.9999999999999998E-4</v>
      </c>
      <c r="BN38" s="53">
        <v>5.0000000000000001E-4</v>
      </c>
      <c r="BO38" s="53">
        <v>3.8E-3</v>
      </c>
      <c r="BP38" s="53">
        <v>2E-3</v>
      </c>
      <c r="BQ38" s="53">
        <v>1.6199999999999999E-2</v>
      </c>
      <c r="BR38" s="53">
        <v>6.1999999999999998E-3</v>
      </c>
      <c r="BS38" s="53">
        <v>6.1100000000000002E-2</v>
      </c>
      <c r="BT38" s="53">
        <v>2.6800000000000001E-2</v>
      </c>
      <c r="BU38" s="53">
        <v>0.1421</v>
      </c>
      <c r="BV38" s="53">
        <v>5.4699999999999999E-2</v>
      </c>
      <c r="BW38" s="53">
        <v>0.27589999999999998</v>
      </c>
      <c r="BX38" s="773">
        <v>0.1051</v>
      </c>
      <c r="BY38" s="53">
        <f t="shared" si="345"/>
        <v>2.0000000000000002E-5</v>
      </c>
      <c r="BZ38" s="53">
        <f t="shared" si="346"/>
        <v>4.5000000000000003E-5</v>
      </c>
      <c r="CA38" s="53">
        <f t="shared" si="347"/>
        <v>1.246258792417223E-4</v>
      </c>
      <c r="CB38" s="53">
        <f t="shared" si="348"/>
        <v>2.6000000000000003E-4</v>
      </c>
      <c r="CC38" s="53">
        <f t="shared" si="349"/>
        <v>6.9999999999999999E-4</v>
      </c>
      <c r="CD38" s="53">
        <f t="shared" si="350"/>
        <v>2.8999999999999998E-3</v>
      </c>
      <c r="CE38" s="53">
        <f t="shared" si="351"/>
        <v>1.12E-2</v>
      </c>
      <c r="CF38" s="53">
        <f t="shared" si="352"/>
        <v>4.3950000000000003E-2</v>
      </c>
      <c r="CG38" s="53">
        <f t="shared" si="353"/>
        <v>9.8400000000000001E-2</v>
      </c>
      <c r="CH38" s="54">
        <f t="shared" si="138"/>
        <v>0.1905</v>
      </c>
      <c r="CI38" s="64">
        <f>+Fall_Hoy!B38</f>
        <v>0</v>
      </c>
      <c r="CJ38" s="61">
        <f>+Fall_Hoy!C38</f>
        <v>0</v>
      </c>
      <c r="CK38" s="61">
        <f>+Fall_Hoy!D38</f>
        <v>0</v>
      </c>
      <c r="CL38" s="61">
        <f>+Fall_Hoy!E38</f>
        <v>0</v>
      </c>
      <c r="CM38" s="61">
        <f>+Fall_Hoy!F38</f>
        <v>0</v>
      </c>
      <c r="CN38" s="61">
        <f>+Fall_Hoy!G38</f>
        <v>0</v>
      </c>
      <c r="CO38" s="61">
        <f>+Fall_Hoy!H38</f>
        <v>0</v>
      </c>
      <c r="CP38" s="61">
        <f>+Fall_Hoy!I38</f>
        <v>0</v>
      </c>
      <c r="CQ38" s="61">
        <f>+Fall_Hoy!J38</f>
        <v>0</v>
      </c>
      <c r="CR38" s="61">
        <f>+Fall_Hoy!K38</f>
        <v>0</v>
      </c>
      <c r="CS38" s="61">
        <f>+Fall_Hoy!L38</f>
        <v>0</v>
      </c>
      <c r="CT38" s="61">
        <f>+Fall_Hoy!M38</f>
        <v>0</v>
      </c>
      <c r="CU38" s="61">
        <f>+Fall_Hoy!N38</f>
        <v>1</v>
      </c>
      <c r="CV38" s="61">
        <f>+Fall_Hoy!O38</f>
        <v>1</v>
      </c>
      <c r="CW38" s="61">
        <f>+Fall_Hoy!P38</f>
        <v>3</v>
      </c>
      <c r="CX38" s="61">
        <f>+Fall_Hoy!Q38</f>
        <v>1</v>
      </c>
      <c r="CY38" s="61">
        <f>+Fall_Hoy!R38</f>
        <v>2</v>
      </c>
      <c r="CZ38" s="61">
        <f>+Fall_Hoy!S38</f>
        <v>2</v>
      </c>
      <c r="DA38" s="61">
        <f>+Fall_Hoy!T38</f>
        <v>0</v>
      </c>
      <c r="DB38" s="253">
        <f>+Fall_Hoy!U38</f>
        <v>1</v>
      </c>
      <c r="DC38" s="61">
        <f>+Fall_Hoy!W38</f>
        <v>0</v>
      </c>
      <c r="DD38" s="61">
        <f>+Fall_Hoy!X38</f>
        <v>0</v>
      </c>
      <c r="DE38" s="61">
        <f>+Fall_Hoy!Y38</f>
        <v>0</v>
      </c>
      <c r="DF38" s="61">
        <f>+Fall_Hoy!Z38</f>
        <v>0</v>
      </c>
      <c r="DG38" s="61">
        <f>+Fall_Hoy!AA38</f>
        <v>0</v>
      </c>
      <c r="DH38" s="61">
        <f>+Fall_Hoy!AB38</f>
        <v>0</v>
      </c>
      <c r="DI38" s="61">
        <f>+Fall_Hoy!AC38</f>
        <v>0</v>
      </c>
      <c r="DJ38" s="61">
        <f>+Fall_Hoy!AD38</f>
        <v>0</v>
      </c>
      <c r="DK38" s="61">
        <f>+Fall_Hoy!AE38</f>
        <v>0</v>
      </c>
      <c r="DL38" s="270">
        <f>+Fall_Hoy!AF38</f>
        <v>0</v>
      </c>
      <c r="DM38" s="75">
        <f t="shared" si="287"/>
        <v>0.11708542640381089</v>
      </c>
      <c r="DN38" s="76">
        <f t="shared" si="288"/>
        <v>7.4992903219198312E-2</v>
      </c>
      <c r="DO38" s="76">
        <f t="shared" si="289"/>
        <v>0.10820214993570325</v>
      </c>
      <c r="DP38" s="76">
        <f t="shared" si="290"/>
        <v>0.25065031276571514</v>
      </c>
      <c r="DQ38" s="76">
        <f t="shared" si="354"/>
        <v>5.9589500409694462E-2</v>
      </c>
      <c r="DR38" s="76">
        <f t="shared" si="355"/>
        <v>5.3881499917701726E-2</v>
      </c>
      <c r="DS38" s="76">
        <f t="shared" si="356"/>
        <v>4.9800995788485895E-2</v>
      </c>
      <c r="DT38" s="76">
        <f t="shared" si="357"/>
        <v>4.5645031169213909E-2</v>
      </c>
      <c r="DU38" s="76">
        <f t="shared" si="358"/>
        <v>5.1206741199029793E-2</v>
      </c>
      <c r="DV38" s="76">
        <f t="shared" si="359"/>
        <v>3.1336352222936334E-2</v>
      </c>
      <c r="DW38" s="76">
        <f t="shared" si="360"/>
        <v>4.3178949315553591E-2</v>
      </c>
      <c r="DX38" s="76">
        <f t="shared" si="361"/>
        <v>3.6796066560594136E-2</v>
      </c>
      <c r="DY38" s="76">
        <f t="shared" si="362"/>
        <v>0.10820214993570325</v>
      </c>
      <c r="DZ38" s="76">
        <f t="shared" si="363"/>
        <v>0.25065031276571514</v>
      </c>
      <c r="EA38" s="76">
        <f t="shared" si="364"/>
        <v>0.11708542640381089</v>
      </c>
      <c r="EB38" s="76">
        <f t="shared" si="365"/>
        <v>7.4992903219198312E-2</v>
      </c>
      <c r="EC38" s="76">
        <f t="shared" si="366"/>
        <v>8.2800274452326905E-2</v>
      </c>
      <c r="ED38" s="76">
        <f t="shared" si="367"/>
        <v>0.12434621080146442</v>
      </c>
      <c r="EE38" s="76">
        <f t="shared" si="368"/>
        <v>5.7471988959954159E-2</v>
      </c>
      <c r="EF38" s="316">
        <f t="shared" si="369"/>
        <v>0.11468483811110387</v>
      </c>
      <c r="EG38" s="85">
        <f>+'Cas_-14'!B37</f>
        <v>1</v>
      </c>
      <c r="EH38" s="62">
        <f>+'Cas_-14'!C37</f>
        <v>0</v>
      </c>
      <c r="EI38" s="62">
        <f>+'Cas_-14'!D37</f>
        <v>17</v>
      </c>
      <c r="EJ38" s="62">
        <f>+'Cas_-14'!E37</f>
        <v>12</v>
      </c>
      <c r="EK38" s="62">
        <f>+'Cas_-14'!F37</f>
        <v>40</v>
      </c>
      <c r="EL38" s="62">
        <f>+'Cas_-14'!G37</f>
        <v>35</v>
      </c>
      <c r="EM38" s="62">
        <f>+'Cas_-14'!H37</f>
        <v>37</v>
      </c>
      <c r="EN38" s="62">
        <f>+'Cas_-14'!I37</f>
        <v>34</v>
      </c>
      <c r="EO38" s="62">
        <f>+'Cas_-14'!J37</f>
        <v>39</v>
      </c>
      <c r="EP38" s="62">
        <f>+'Cas_-14'!K37</f>
        <v>25</v>
      </c>
      <c r="EQ38" s="62">
        <f>+'Cas_-14'!L37</f>
        <v>28</v>
      </c>
      <c r="ER38" s="62">
        <f>+'Cas_-14'!M37</f>
        <v>25</v>
      </c>
      <c r="ES38" s="62">
        <f>+'Cas_-14'!N37</f>
        <v>17</v>
      </c>
      <c r="ET38" s="62">
        <f>+'Cas_-14'!O37</f>
        <v>22</v>
      </c>
      <c r="EU38" s="62">
        <f>+'Cas_-14'!P37</f>
        <v>9</v>
      </c>
      <c r="EV38" s="62">
        <f>+'Cas_-14'!Q37</f>
        <v>14</v>
      </c>
      <c r="EW38" s="62">
        <f>+'Cas_-14'!R37</f>
        <v>3</v>
      </c>
      <c r="EX38" s="62">
        <f>+'Cas_-14'!S37</f>
        <v>8</v>
      </c>
      <c r="EY38" s="62">
        <f>+'Cas_-14'!T37</f>
        <v>1</v>
      </c>
      <c r="EZ38" s="86">
        <f>+'Cas_-14'!U37</f>
        <v>1</v>
      </c>
      <c r="FA38" s="201">
        <f t="shared" si="291"/>
        <v>1.1748166397184639E-3</v>
      </c>
      <c r="FB38" s="90">
        <f t="shared" si="292"/>
        <v>0</v>
      </c>
      <c r="FC38" s="90">
        <f t="shared" si="293"/>
        <v>1.7413030826085595E-2</v>
      </c>
      <c r="FD38" s="90">
        <f t="shared" si="294"/>
        <v>1.4361729495544831E-2</v>
      </c>
      <c r="FE38" s="90">
        <f t="shared" si="295"/>
        <v>5.9589500409694462E-2</v>
      </c>
      <c r="FF38" s="90">
        <f t="shared" si="296"/>
        <v>5.3881499917701726E-2</v>
      </c>
      <c r="FG38" s="90">
        <f t="shared" si="297"/>
        <v>4.9800995788485895E-2</v>
      </c>
      <c r="FH38" s="90">
        <f t="shared" si="298"/>
        <v>4.5645031169213909E-2</v>
      </c>
      <c r="FI38" s="90">
        <f t="shared" si="299"/>
        <v>5.1206741199029793E-2</v>
      </c>
      <c r="FJ38" s="90">
        <f t="shared" si="300"/>
        <v>3.1336352222936334E-2</v>
      </c>
      <c r="FK38" s="90">
        <f t="shared" si="301"/>
        <v>4.3178949315553591E-2</v>
      </c>
      <c r="FL38" s="90">
        <f t="shared" si="302"/>
        <v>3.6796066560594136E-2</v>
      </c>
      <c r="FM38" s="90">
        <f t="shared" si="303"/>
        <v>2.9798872092292674E-2</v>
      </c>
      <c r="FN38" s="90">
        <f t="shared" si="304"/>
        <v>3.418870266124354E-2</v>
      </c>
      <c r="FO38" s="90">
        <f t="shared" si="305"/>
        <v>2.1461758659818538E-2</v>
      </c>
      <c r="FP38" s="90">
        <f t="shared" si="306"/>
        <v>2.8137337287843206E-2</v>
      </c>
      <c r="FQ38" s="90">
        <f t="shared" si="307"/>
        <v>1.7648878499513479E-2</v>
      </c>
      <c r="FR38" s="90">
        <f t="shared" si="308"/>
        <v>2.7206950923360413E-2</v>
      </c>
      <c r="FS38" s="90">
        <f t="shared" si="309"/>
        <v>5.7471988959954159E-2</v>
      </c>
      <c r="FT38" s="99">
        <f t="shared" si="310"/>
        <v>1.2053376485477016E-2</v>
      </c>
      <c r="FU38" s="119">
        <f t="shared" si="143"/>
        <v>5.4555373704309869</v>
      </c>
      <c r="FV38" s="120">
        <f t="shared" si="144"/>
        <v>2.6652452025586353</v>
      </c>
      <c r="FW38" s="120">
        <f t="shared" si="145"/>
        <v>3.6310820624546114</v>
      </c>
      <c r="FX38" s="120">
        <f t="shared" si="176"/>
        <v>7.3313782991202361</v>
      </c>
      <c r="FY38" s="120">
        <f t="shared" si="240"/>
        <v>1</v>
      </c>
      <c r="FZ38" s="120">
        <f t="shared" si="240"/>
        <v>1</v>
      </c>
      <c r="GA38" s="120">
        <f t="shared" si="240"/>
        <v>1</v>
      </c>
      <c r="GB38" s="120">
        <f t="shared" si="240"/>
        <v>1</v>
      </c>
      <c r="GC38" s="120">
        <f t="shared" si="240"/>
        <v>1</v>
      </c>
      <c r="GD38" s="120">
        <f t="shared" si="240"/>
        <v>1</v>
      </c>
      <c r="GE38" s="120">
        <f t="shared" si="240"/>
        <v>1</v>
      </c>
      <c r="GF38" s="120">
        <f t="shared" si="240"/>
        <v>1</v>
      </c>
      <c r="GG38" s="120">
        <f t="shared" si="240"/>
        <v>3.6310820624546114</v>
      </c>
      <c r="GH38" s="120">
        <f t="shared" si="240"/>
        <v>7.3313782991202361</v>
      </c>
      <c r="GI38" s="120">
        <f t="shared" si="240"/>
        <v>5.4555373704309869</v>
      </c>
      <c r="GJ38" s="120">
        <f t="shared" si="240"/>
        <v>2.6652452025586353</v>
      </c>
      <c r="GK38" s="120">
        <f t="shared" si="147"/>
        <v>4.6915317851278449</v>
      </c>
      <c r="GL38" s="120">
        <f t="shared" si="148"/>
        <v>4.5703839122486292</v>
      </c>
      <c r="GM38" s="120">
        <f t="shared" si="149"/>
        <v>1</v>
      </c>
      <c r="GN38" s="321">
        <f t="shared" si="150"/>
        <v>9.5147478591817336</v>
      </c>
      <c r="GO38" s="85">
        <f>+Cas_Hoy!B37</f>
        <v>1</v>
      </c>
      <c r="GP38" s="62">
        <f>+Cas_Hoy!C37</f>
        <v>0</v>
      </c>
      <c r="GQ38" s="62">
        <f>+Cas_Hoy!D37</f>
        <v>18</v>
      </c>
      <c r="GR38" s="62">
        <f>+Cas_Hoy!E37</f>
        <v>18</v>
      </c>
      <c r="GS38" s="62">
        <f>+Cas_Hoy!F37</f>
        <v>48</v>
      </c>
      <c r="GT38" s="62">
        <f>+Cas_Hoy!G37</f>
        <v>48</v>
      </c>
      <c r="GU38" s="62">
        <f>+Cas_Hoy!H37</f>
        <v>44</v>
      </c>
      <c r="GV38" s="62">
        <f>+Cas_Hoy!I37</f>
        <v>39</v>
      </c>
      <c r="GW38" s="62">
        <f>+Cas_Hoy!J37</f>
        <v>41</v>
      </c>
      <c r="GX38" s="62">
        <f>+Cas_Hoy!K37</f>
        <v>30</v>
      </c>
      <c r="GY38" s="62">
        <f>+Cas_Hoy!L37</f>
        <v>33</v>
      </c>
      <c r="GZ38" s="62">
        <f>+Cas_Hoy!M37</f>
        <v>28</v>
      </c>
      <c r="HA38" s="62">
        <f>+Cas_Hoy!N37</f>
        <v>19</v>
      </c>
      <c r="HB38" s="62">
        <f>+Cas_Hoy!O37</f>
        <v>24</v>
      </c>
      <c r="HC38" s="62">
        <f>+Cas_Hoy!P37</f>
        <v>10</v>
      </c>
      <c r="HD38" s="62">
        <f>+Cas_Hoy!Q37</f>
        <v>15</v>
      </c>
      <c r="HE38" s="62">
        <f>+Cas_Hoy!R37</f>
        <v>3</v>
      </c>
      <c r="HF38" s="62">
        <f>+Cas_Hoy!S37</f>
        <v>8</v>
      </c>
      <c r="HG38" s="62">
        <f>+Cas_Hoy!T37</f>
        <v>1</v>
      </c>
      <c r="HH38" s="590">
        <f>+Cas_Hoy!U37</f>
        <v>2</v>
      </c>
      <c r="HI38" s="543">
        <f t="shared" si="151"/>
        <v>0.13009491822645652</v>
      </c>
      <c r="HJ38" s="112">
        <f t="shared" si="152"/>
        <v>8.0349539163426756E-2</v>
      </c>
      <c r="HK38" s="112">
        <f t="shared" si="153"/>
        <v>0.12093181463402126</v>
      </c>
      <c r="HL38" s="112">
        <f t="shared" si="154"/>
        <v>0.27343670483532567</v>
      </c>
      <c r="HM38" s="323">
        <f t="shared" si="370"/>
        <v>7.1507400491633358E-2</v>
      </c>
      <c r="HN38" s="323">
        <f t="shared" si="371"/>
        <v>7.3894628458562359E-2</v>
      </c>
      <c r="HO38" s="323">
        <f t="shared" si="372"/>
        <v>5.9222805802523773E-2</v>
      </c>
      <c r="HP38" s="323">
        <f t="shared" si="373"/>
        <v>5.235753575292184E-2</v>
      </c>
      <c r="HQ38" s="323">
        <f t="shared" si="374"/>
        <v>5.3832727927185166E-2</v>
      </c>
      <c r="HR38" s="323">
        <f t="shared" si="375"/>
        <v>3.7603622667523595E-2</v>
      </c>
      <c r="HS38" s="323">
        <f t="shared" si="376"/>
        <v>5.08894759790453E-2</v>
      </c>
      <c r="HT38" s="323">
        <f t="shared" si="377"/>
        <v>4.1211594547865431E-2</v>
      </c>
      <c r="HU38" s="323">
        <f t="shared" si="378"/>
        <v>0.12093181463402126</v>
      </c>
      <c r="HV38" s="323">
        <f t="shared" si="379"/>
        <v>0.27343670483532567</v>
      </c>
      <c r="HW38" s="323">
        <f t="shared" si="380"/>
        <v>0.13009491822645652</v>
      </c>
      <c r="HX38" s="323">
        <f t="shared" si="381"/>
        <v>8.0349539163426756E-2</v>
      </c>
      <c r="HY38" s="323">
        <f t="shared" si="382"/>
        <v>8.2800274452326919E-2</v>
      </c>
      <c r="HZ38" s="323">
        <f t="shared" si="383"/>
        <v>0.12434621080146442</v>
      </c>
      <c r="IA38" s="323">
        <f t="shared" si="384"/>
        <v>5.7471988959954159E-2</v>
      </c>
      <c r="IB38" s="327">
        <f t="shared" si="385"/>
        <v>0.22936967622220777</v>
      </c>
      <c r="IC38" s="241">
        <f>+CyF_Tot!B37</f>
        <v>0</v>
      </c>
      <c r="ID38" s="149">
        <f>+CyF_Tot!C37</f>
        <v>371</v>
      </c>
      <c r="IE38" s="149">
        <f>+CyF_Tot!D37</f>
        <v>412</v>
      </c>
      <c r="IF38" s="149">
        <f>+CyF_Tot!E37</f>
        <v>435</v>
      </c>
      <c r="IG38" s="149">
        <f>+CyF_Tot!F37</f>
        <v>0</v>
      </c>
      <c r="IH38" s="149">
        <f>+CyF_Tot!G37</f>
        <v>11</v>
      </c>
      <c r="II38" s="149">
        <f>+CyF_Tot!H37</f>
        <v>11</v>
      </c>
      <c r="IJ38" s="557">
        <f>+CyF_Tot!I37</f>
        <v>11</v>
      </c>
      <c r="IK38" s="93">
        <f t="shared" si="388"/>
        <v>7.1397136397880187E-2</v>
      </c>
      <c r="IL38" s="90">
        <f t="shared" ref="IL38:IL101" si="389">+AL38/$B38</f>
        <v>7.2783462842261906E-2</v>
      </c>
      <c r="IM38" s="90">
        <f t="shared" ref="IM38:IM101" si="390">+AM38/$B38</f>
        <v>8.1888974986939714E-2</v>
      </c>
      <c r="IN38" s="90">
        <f t="shared" ref="IN38:IN101" si="391">+AN38/$B38</f>
        <v>7.0085049766045376E-2</v>
      </c>
      <c r="IO38" s="90">
        <f t="shared" ref="IO38:IO101" si="392">+AO38/$B38</f>
        <v>5.6304243728703893E-2</v>
      </c>
      <c r="IP38" s="90">
        <f t="shared" ref="IP38:IP101" si="393">+AP38/$B38</f>
        <v>5.4485287898087299E-2</v>
      </c>
      <c r="IQ38" s="90">
        <f t="shared" ref="IQ38:IQ101" si="394">+AQ38/$B38</f>
        <v>6.2318153964528555E-2</v>
      </c>
      <c r="IR38" s="90">
        <f t="shared" ref="IR38:IR101" si="395">+AR38/$B38</f>
        <v>6.247931962092209E-2</v>
      </c>
      <c r="IS38" s="90">
        <f t="shared" ref="IS38:IS101" si="396">+AS38/$B38</f>
        <v>6.3883448434180756E-2</v>
      </c>
      <c r="IT38" s="90">
        <f t="shared" ref="IT38:IT101" si="397">+AT38/$B38</f>
        <v>6.6917922730556662E-2</v>
      </c>
      <c r="IU38" s="90">
        <f t="shared" ref="IU38:IU101" si="398">+AU38/$B38</f>
        <v>5.4392227359534244E-2</v>
      </c>
      <c r="IV38" s="90">
        <f t="shared" ref="IV38:IV101" si="399">+AV38/$B38</f>
        <v>5.6988797790621833E-2</v>
      </c>
      <c r="IW38" s="90">
        <f t="shared" ref="IW38:IW101" si="400">+AW38/$B38</f>
        <v>4.785198719427184E-2</v>
      </c>
      <c r="IX38" s="90">
        <f t="shared" ref="IX38:IX101" si="401">+AX38/$B38</f>
        <v>5.3974787618905389E-2</v>
      </c>
      <c r="IY38" s="90">
        <f t="shared" ref="IY38:IY101" si="402">+AY38/$B38</f>
        <v>3.5174512339926245E-2</v>
      </c>
      <c r="IZ38" s="90">
        <f t="shared" ref="IZ38:IZ101" si="403">+AZ38/$B38</f>
        <v>4.1734567921110882E-2</v>
      </c>
      <c r="JA38" s="90">
        <f t="shared" ref="JA38:JA101" si="404">+BA38/$B38</f>
        <v>1.4257882256505537E-2</v>
      </c>
      <c r="JB38" s="90">
        <f t="shared" ref="JB38:JB101" si="405">+BB38/$B38</f>
        <v>2.466385714584686E-2</v>
      </c>
      <c r="JC38" s="90">
        <f t="shared" ref="JC38:JC101" si="406">+BC38/$B38</f>
        <v>1.4594682624769447E-3</v>
      </c>
      <c r="JD38" s="202">
        <f t="shared" ref="JD38:JD101" si="407">+BD38/$B38</f>
        <v>6.9589250754378083E-3</v>
      </c>
      <c r="JE38" s="326"/>
      <c r="JF38" s="323"/>
      <c r="JG38" s="323"/>
      <c r="JH38" s="323"/>
      <c r="JI38" s="323"/>
      <c r="JJ38" s="323"/>
      <c r="JK38" s="323"/>
      <c r="JL38" s="323"/>
      <c r="JM38" s="323"/>
      <c r="JN38" s="323"/>
      <c r="JO38" s="323"/>
      <c r="JP38" s="323"/>
      <c r="JQ38" s="323"/>
      <c r="JR38" s="323"/>
      <c r="JS38" s="323"/>
      <c r="JT38" s="323"/>
      <c r="JU38" s="323"/>
      <c r="JV38" s="323"/>
      <c r="JW38" s="323"/>
      <c r="JX38" s="327"/>
      <c r="JZ38" s="701">
        <f t="shared" si="241"/>
        <v>0</v>
      </c>
      <c r="KA38" s="291">
        <f t="shared" si="242"/>
        <v>0</v>
      </c>
      <c r="KB38" s="291">
        <f t="shared" si="243"/>
        <v>0</v>
      </c>
      <c r="KC38" s="291">
        <f t="shared" si="244"/>
        <v>0</v>
      </c>
      <c r="KD38" s="291">
        <f t="shared" si="245"/>
        <v>0</v>
      </c>
      <c r="KE38" s="291">
        <f t="shared" si="246"/>
        <v>0</v>
      </c>
      <c r="KF38" s="291">
        <f t="shared" si="247"/>
        <v>0</v>
      </c>
      <c r="KG38" s="291">
        <f t="shared" si="248"/>
        <v>0</v>
      </c>
      <c r="KH38" s="291">
        <f t="shared" si="249"/>
        <v>0</v>
      </c>
      <c r="KI38" s="291">
        <f t="shared" si="250"/>
        <v>0</v>
      </c>
      <c r="KJ38" s="291">
        <f t="shared" si="251"/>
        <v>0</v>
      </c>
      <c r="KK38" s="291">
        <f t="shared" si="252"/>
        <v>0</v>
      </c>
      <c r="KL38" s="291">
        <f t="shared" si="253"/>
        <v>2898.254075569846</v>
      </c>
      <c r="KM38" s="291">
        <f t="shared" si="254"/>
        <v>2963.7082974355235</v>
      </c>
      <c r="KN38" s="291">
        <f t="shared" si="255"/>
        <v>7082.1156627166465</v>
      </c>
      <c r="KO38" s="291">
        <f t="shared" si="256"/>
        <v>2679.9406899806263</v>
      </c>
      <c r="KP38" s="291">
        <f t="shared" si="257"/>
        <v>4195.2325466863522</v>
      </c>
      <c r="KQ38" s="291">
        <f t="shared" si="258"/>
        <v>4466.8235991218507</v>
      </c>
      <c r="KR38" s="291">
        <f t="shared" si="259"/>
        <v>0</v>
      </c>
      <c r="KS38" s="702">
        <f t="shared" si="260"/>
        <v>2082.9439904552833</v>
      </c>
      <c r="KT38" s="705">
        <f>(SUM(JZ38:KS38)/SUM(JZ$4:KS37))*100000</f>
        <v>55.822565417109729</v>
      </c>
      <c r="KU38" s="624">
        <f t="shared" si="312"/>
        <v>0</v>
      </c>
      <c r="KV38" s="625">
        <f t="shared" si="313"/>
        <v>0</v>
      </c>
      <c r="KW38" s="625">
        <f t="shared" si="314"/>
        <v>0</v>
      </c>
      <c r="KX38" s="625">
        <f t="shared" si="315"/>
        <v>0</v>
      </c>
      <c r="KY38" s="625">
        <f t="shared" si="316"/>
        <v>0</v>
      </c>
      <c r="KZ38" s="625">
        <f t="shared" si="317"/>
        <v>0</v>
      </c>
      <c r="LA38" s="625">
        <f t="shared" si="318"/>
        <v>0</v>
      </c>
      <c r="LB38" s="625">
        <f t="shared" si="319"/>
        <v>0</v>
      </c>
      <c r="LC38" s="625">
        <f t="shared" si="320"/>
        <v>0</v>
      </c>
      <c r="LD38" s="625">
        <f t="shared" si="321"/>
        <v>0</v>
      </c>
      <c r="LE38" s="625">
        <f t="shared" si="322"/>
        <v>0</v>
      </c>
      <c r="LF38" s="625">
        <f t="shared" si="323"/>
        <v>0</v>
      </c>
      <c r="LG38" s="625">
        <f t="shared" si="324"/>
        <v>1752.8748289583928</v>
      </c>
      <c r="LH38" s="625">
        <f t="shared" si="325"/>
        <v>1554.0319391474338</v>
      </c>
      <c r="LI38" s="625">
        <f t="shared" si="326"/>
        <v>7153.9195532728454</v>
      </c>
      <c r="LJ38" s="625">
        <f t="shared" si="327"/>
        <v>2009.8098062745148</v>
      </c>
      <c r="LK38" s="625">
        <f t="shared" si="328"/>
        <v>11765.918999675654</v>
      </c>
      <c r="LL38" s="625">
        <f t="shared" si="329"/>
        <v>6801.7377308401028</v>
      </c>
      <c r="LM38" s="625">
        <f t="shared" si="330"/>
        <v>0</v>
      </c>
      <c r="LN38" s="626">
        <f t="shared" si="331"/>
        <v>12053.376485477016</v>
      </c>
      <c r="LO38" s="642">
        <f t="shared" si="332"/>
        <v>0</v>
      </c>
      <c r="LP38" s="625">
        <f t="shared" si="333"/>
        <v>0</v>
      </c>
      <c r="LQ38" s="625">
        <f t="shared" si="334"/>
        <v>0</v>
      </c>
      <c r="LR38" s="625">
        <f t="shared" si="335"/>
        <v>0</v>
      </c>
      <c r="LS38" s="625">
        <f t="shared" si="336"/>
        <v>5096.735269485881</v>
      </c>
      <c r="LT38" s="645">
        <f t="shared" si="337"/>
        <v>3293.691025030877</v>
      </c>
      <c r="LU38" s="624">
        <f t="shared" si="338"/>
        <v>0</v>
      </c>
      <c r="LV38" s="625">
        <f t="shared" si="339"/>
        <v>0</v>
      </c>
      <c r="LW38" s="626">
        <f t="shared" si="340"/>
        <v>4081.2117707538359</v>
      </c>
      <c r="LY38" s="725">
        <f>VLOOKUP(A38,Vac!A:C,2,FALSE)</f>
        <v>65807.031216693911</v>
      </c>
      <c r="LZ38" s="730">
        <f>VLOOKUP(A38,Vac!A:D,3,FALSE)</f>
        <v>2108</v>
      </c>
      <c r="MA38" s="722">
        <f>VLOOKUP(A38,Vac!A:D,4,FALSE)</f>
        <v>1018</v>
      </c>
      <c r="MB38" s="742">
        <f t="shared" si="261"/>
        <v>0.17681597047475256</v>
      </c>
      <c r="MC38" s="666">
        <f t="shared" si="262"/>
        <v>8.538835765811105E-2</v>
      </c>
    </row>
    <row r="39" spans="1:341" ht="14.4">
      <c r="A39" s="510" t="s">
        <v>49</v>
      </c>
      <c r="B39" s="536">
        <v>10995</v>
      </c>
      <c r="C39" s="526">
        <f t="shared" si="341"/>
        <v>627</v>
      </c>
      <c r="D39" s="517">
        <f t="shared" si="342"/>
        <v>13</v>
      </c>
      <c r="E39" s="495">
        <f t="shared" si="343"/>
        <v>1.0754831456585895E-2</v>
      </c>
      <c r="F39" s="208">
        <f t="shared" si="263"/>
        <v>4.7839927239654391E-2</v>
      </c>
      <c r="G39" s="30">
        <f t="shared" si="264"/>
        <v>2.2980210333471915</v>
      </c>
      <c r="H39" s="29">
        <f t="shared" si="265"/>
        <v>0.10993715903052505</v>
      </c>
      <c r="I39" s="33">
        <f t="shared" si="266"/>
        <v>0.13104676561243195</v>
      </c>
      <c r="J39" s="353">
        <f t="shared" si="267"/>
        <v>0.17084159442650523</v>
      </c>
      <c r="K39" s="581">
        <f t="shared" si="268"/>
        <v>6.9207713739631331E-3</v>
      </c>
      <c r="L39" s="354">
        <f t="shared" si="344"/>
        <v>3.5711089937631653</v>
      </c>
      <c r="M39" s="355">
        <f t="shared" si="269"/>
        <v>0.20332098500188645</v>
      </c>
      <c r="N39" s="827"/>
      <c r="O39" s="364" t="s">
        <v>226</v>
      </c>
      <c r="P39" s="20" t="s">
        <v>227</v>
      </c>
      <c r="Q39" s="20"/>
      <c r="R39" s="20"/>
      <c r="S39" s="166">
        <f t="shared" si="270"/>
        <v>627</v>
      </c>
      <c r="T39" s="167">
        <f t="shared" si="271"/>
        <v>5702.5920873124151</v>
      </c>
      <c r="U39" s="166">
        <f t="shared" si="272"/>
        <v>56</v>
      </c>
      <c r="V39" s="168">
        <f t="shared" si="273"/>
        <v>9.8073555166374782E-2</v>
      </c>
      <c r="W39" s="167">
        <f t="shared" si="274"/>
        <v>509.32241928149159</v>
      </c>
      <c r="X39" s="166">
        <f t="shared" si="275"/>
        <v>101</v>
      </c>
      <c r="Y39" s="168">
        <f t="shared" si="276"/>
        <v>0.19201520912547529</v>
      </c>
      <c r="Z39" s="167">
        <f t="shared" si="277"/>
        <v>918.59936334697591</v>
      </c>
      <c r="AA39" s="166">
        <f t="shared" si="278"/>
        <v>13</v>
      </c>
      <c r="AB39" s="167">
        <f t="shared" si="279"/>
        <v>1182.355616189177</v>
      </c>
      <c r="AC39" s="169">
        <f t="shared" si="280"/>
        <v>2.0733652312599681E-2</v>
      </c>
      <c r="AD39" s="166">
        <f t="shared" si="281"/>
        <v>1</v>
      </c>
      <c r="AE39" s="168">
        <f t="shared" si="282"/>
        <v>8.3333333333333329E-2</v>
      </c>
      <c r="AF39" s="167">
        <f t="shared" si="283"/>
        <v>90.950432014552064</v>
      </c>
      <c r="AG39" s="166">
        <f t="shared" si="284"/>
        <v>1</v>
      </c>
      <c r="AH39" s="168">
        <f t="shared" si="285"/>
        <v>8.3333333333333329E-2</v>
      </c>
      <c r="AI39" s="365">
        <f t="shared" si="286"/>
        <v>90.950432014552064</v>
      </c>
      <c r="AJ39" s="831"/>
      <c r="AK39" s="85">
        <v>814.66813277059453</v>
      </c>
      <c r="AL39" s="62">
        <v>740.53376700074637</v>
      </c>
      <c r="AM39" s="62">
        <v>737.51137702597453</v>
      </c>
      <c r="AN39" s="62">
        <v>647.27134017021103</v>
      </c>
      <c r="AO39" s="62">
        <v>626.52073433254191</v>
      </c>
      <c r="AP39" s="62">
        <v>588.99463391894506</v>
      </c>
      <c r="AQ39" s="62">
        <v>691.65688324736186</v>
      </c>
      <c r="AR39" s="62">
        <v>673.68770985275273</v>
      </c>
      <c r="AS39" s="62">
        <v>640.05957963106539</v>
      </c>
      <c r="AT39" s="62">
        <v>703.42145288885172</v>
      </c>
      <c r="AU39" s="62">
        <v>668.68462337841606</v>
      </c>
      <c r="AV39" s="62">
        <v>688.78070126312173</v>
      </c>
      <c r="AW39" s="62">
        <v>553.1138996516554</v>
      </c>
      <c r="AX39" s="62">
        <v>611.43916889638422</v>
      </c>
      <c r="AY39" s="62">
        <v>451.06086995647684</v>
      </c>
      <c r="AZ39" s="62">
        <v>547.35757900389115</v>
      </c>
      <c r="BA39" s="62">
        <v>179.62593540839239</v>
      </c>
      <c r="BB39" s="62">
        <v>325.27812937642193</v>
      </c>
      <c r="BC39" s="62">
        <v>20.098006758980969</v>
      </c>
      <c r="BD39" s="86">
        <v>85.235696269415442</v>
      </c>
      <c r="BE39" s="258">
        <v>2.0000000000000002E-5</v>
      </c>
      <c r="BF39" s="43">
        <v>2.0000000000000002E-5</v>
      </c>
      <c r="BG39" s="53">
        <v>5.0000000000000002E-5</v>
      </c>
      <c r="BH39" s="53">
        <v>4.0000000000000003E-5</v>
      </c>
      <c r="BI39" s="53">
        <v>1.2518952302791728E-4</v>
      </c>
      <c r="BJ39" s="53">
        <v>1.2406223545552731E-4</v>
      </c>
      <c r="BK39" s="53">
        <v>3.4000000000000002E-4</v>
      </c>
      <c r="BL39" s="53">
        <v>1.8000000000000001E-4</v>
      </c>
      <c r="BM39" s="53">
        <v>8.9999999999999998E-4</v>
      </c>
      <c r="BN39" s="53">
        <v>5.0000000000000001E-4</v>
      </c>
      <c r="BO39" s="53">
        <v>3.8E-3</v>
      </c>
      <c r="BP39" s="53">
        <v>2E-3</v>
      </c>
      <c r="BQ39" s="53">
        <v>1.6199999999999999E-2</v>
      </c>
      <c r="BR39" s="53">
        <v>6.1999999999999998E-3</v>
      </c>
      <c r="BS39" s="53">
        <v>6.1100000000000002E-2</v>
      </c>
      <c r="BT39" s="53">
        <v>2.6800000000000001E-2</v>
      </c>
      <c r="BU39" s="53">
        <v>0.1421</v>
      </c>
      <c r="BV39" s="53">
        <v>5.4699999999999999E-2</v>
      </c>
      <c r="BW39" s="53">
        <v>0.27589999999999998</v>
      </c>
      <c r="BX39" s="773">
        <v>0.1051</v>
      </c>
      <c r="BY39" s="53">
        <f t="shared" si="345"/>
        <v>2.0000000000000002E-5</v>
      </c>
      <c r="BZ39" s="53">
        <f t="shared" si="346"/>
        <v>4.5000000000000003E-5</v>
      </c>
      <c r="CA39" s="53">
        <f t="shared" si="347"/>
        <v>1.246258792417223E-4</v>
      </c>
      <c r="CB39" s="53">
        <f t="shared" si="348"/>
        <v>2.6000000000000003E-4</v>
      </c>
      <c r="CC39" s="53">
        <f t="shared" si="349"/>
        <v>6.9999999999999999E-4</v>
      </c>
      <c r="CD39" s="53">
        <f t="shared" si="350"/>
        <v>2.8999999999999998E-3</v>
      </c>
      <c r="CE39" s="53">
        <f t="shared" si="351"/>
        <v>1.12E-2</v>
      </c>
      <c r="CF39" s="53">
        <f t="shared" si="352"/>
        <v>4.3950000000000003E-2</v>
      </c>
      <c r="CG39" s="53">
        <f t="shared" si="353"/>
        <v>9.8400000000000001E-2</v>
      </c>
      <c r="CH39" s="54">
        <f t="shared" si="138"/>
        <v>0.1905</v>
      </c>
      <c r="CI39" s="64">
        <f>+Fall_Hoy!B39</f>
        <v>0</v>
      </c>
      <c r="CJ39" s="61">
        <f>+Fall_Hoy!C39</f>
        <v>0</v>
      </c>
      <c r="CK39" s="61">
        <f>+Fall_Hoy!D39</f>
        <v>0</v>
      </c>
      <c r="CL39" s="61">
        <f>+Fall_Hoy!E39</f>
        <v>0</v>
      </c>
      <c r="CM39" s="61">
        <f>+Fall_Hoy!F39</f>
        <v>0</v>
      </c>
      <c r="CN39" s="61">
        <f>+Fall_Hoy!G39</f>
        <v>0</v>
      </c>
      <c r="CO39" s="61">
        <f>+Fall_Hoy!H39</f>
        <v>0</v>
      </c>
      <c r="CP39" s="61">
        <f>+Fall_Hoy!I39</f>
        <v>1</v>
      </c>
      <c r="CQ39" s="61">
        <f>+Fall_Hoy!J39</f>
        <v>1</v>
      </c>
      <c r="CR39" s="61">
        <f>+Fall_Hoy!K39</f>
        <v>0</v>
      </c>
      <c r="CS39" s="61">
        <f>+Fall_Hoy!L39</f>
        <v>1</v>
      </c>
      <c r="CT39" s="61">
        <f>+Fall_Hoy!M39</f>
        <v>0</v>
      </c>
      <c r="CU39" s="61">
        <f>+Fall_Hoy!N39</f>
        <v>2</v>
      </c>
      <c r="CV39" s="61">
        <f>+Fall_Hoy!O39</f>
        <v>0</v>
      </c>
      <c r="CW39" s="61">
        <f>+Fall_Hoy!P39</f>
        <v>1</v>
      </c>
      <c r="CX39" s="61">
        <f>+Fall_Hoy!Q39</f>
        <v>0</v>
      </c>
      <c r="CY39" s="61">
        <f>+Fall_Hoy!R39</f>
        <v>4</v>
      </c>
      <c r="CZ39" s="61">
        <f>+Fall_Hoy!S39</f>
        <v>1</v>
      </c>
      <c r="DA39" s="61">
        <f>+Fall_Hoy!T39</f>
        <v>1</v>
      </c>
      <c r="DB39" s="253">
        <f>+Fall_Hoy!U39</f>
        <v>1</v>
      </c>
      <c r="DC39" s="61">
        <f>+Fall_Hoy!W39</f>
        <v>0</v>
      </c>
      <c r="DD39" s="61">
        <f>+Fall_Hoy!X39</f>
        <v>0</v>
      </c>
      <c r="DE39" s="61">
        <f>+Fall_Hoy!Y39</f>
        <v>0</v>
      </c>
      <c r="DF39" s="61">
        <f>+Fall_Hoy!Z39</f>
        <v>0</v>
      </c>
      <c r="DG39" s="61">
        <f>+Fall_Hoy!AA39</f>
        <v>0</v>
      </c>
      <c r="DH39" s="61">
        <f>+Fall_Hoy!AB39</f>
        <v>0</v>
      </c>
      <c r="DI39" s="61">
        <f>+Fall_Hoy!AC39</f>
        <v>0</v>
      </c>
      <c r="DJ39" s="61">
        <f>+Fall_Hoy!AD39</f>
        <v>0</v>
      </c>
      <c r="DK39" s="61">
        <f>+Fall_Hoy!AE39</f>
        <v>0</v>
      </c>
      <c r="DL39" s="270">
        <f>+Fall_Hoy!AF39</f>
        <v>0</v>
      </c>
      <c r="DM39" s="75">
        <f t="shared" si="287"/>
        <v>3.6284708342960867E-2</v>
      </c>
      <c r="DN39" s="76">
        <f t="shared" si="288"/>
        <v>1.4615674116651134E-2</v>
      </c>
      <c r="DO39" s="76">
        <f t="shared" si="289"/>
        <v>0.22320319594428639</v>
      </c>
      <c r="DP39" s="76">
        <f t="shared" si="290"/>
        <v>3.4345199110982542E-2</v>
      </c>
      <c r="DQ39" s="76">
        <f t="shared" si="354"/>
        <v>0.10055533128862283</v>
      </c>
      <c r="DR39" s="76">
        <f t="shared" si="355"/>
        <v>7.4703566834286458E-2</v>
      </c>
      <c r="DS39" s="76">
        <f t="shared" si="356"/>
        <v>7.0844375566599838E-2</v>
      </c>
      <c r="DT39" s="76">
        <f t="shared" si="357"/>
        <v>0.7</v>
      </c>
      <c r="DU39" s="76">
        <f t="shared" si="358"/>
        <v>0.7</v>
      </c>
      <c r="DV39" s="76">
        <f t="shared" si="359"/>
        <v>7.6767633085726469E-2</v>
      </c>
      <c r="DW39" s="76">
        <f t="shared" si="360"/>
        <v>0.39354560511243897</v>
      </c>
      <c r="DX39" s="76">
        <f t="shared" si="361"/>
        <v>4.3555227295109238E-2</v>
      </c>
      <c r="DY39" s="76">
        <f t="shared" si="362"/>
        <v>0.22320319594428639</v>
      </c>
      <c r="DZ39" s="76">
        <f t="shared" si="363"/>
        <v>3.4345199110982542E-2</v>
      </c>
      <c r="EA39" s="76">
        <f t="shared" si="364"/>
        <v>3.6284708342960867E-2</v>
      </c>
      <c r="EB39" s="76">
        <f t="shared" si="365"/>
        <v>1.4615674116651134E-2</v>
      </c>
      <c r="EC39" s="76">
        <f t="shared" si="366"/>
        <v>0.15671005774732846</v>
      </c>
      <c r="ED39" s="76">
        <f t="shared" si="367"/>
        <v>5.6202781552025453E-2</v>
      </c>
      <c r="EE39" s="76">
        <f t="shared" si="368"/>
        <v>0.18034134799990026</v>
      </c>
      <c r="EF39" s="316">
        <f t="shared" si="369"/>
        <v>0.11162867525722137</v>
      </c>
      <c r="EG39" s="85">
        <f>+'Cas_-14'!B38</f>
        <v>5</v>
      </c>
      <c r="EH39" s="62">
        <f>+'Cas_-14'!C38</f>
        <v>1</v>
      </c>
      <c r="EI39" s="62">
        <f>+'Cas_-14'!D38</f>
        <v>21</v>
      </c>
      <c r="EJ39" s="62">
        <f>+'Cas_-14'!E38</f>
        <v>25</v>
      </c>
      <c r="EK39" s="62">
        <f>+'Cas_-14'!F38</f>
        <v>63</v>
      </c>
      <c r="EL39" s="62">
        <f>+'Cas_-14'!G38</f>
        <v>44</v>
      </c>
      <c r="EM39" s="62">
        <f>+'Cas_-14'!H38</f>
        <v>49</v>
      </c>
      <c r="EN39" s="62">
        <f>+'Cas_-14'!I38</f>
        <v>55</v>
      </c>
      <c r="EO39" s="62">
        <f>+'Cas_-14'!J38</f>
        <v>53</v>
      </c>
      <c r="EP39" s="62">
        <f>+'Cas_-14'!K38</f>
        <v>54</v>
      </c>
      <c r="EQ39" s="62">
        <f>+'Cas_-14'!L38</f>
        <v>31</v>
      </c>
      <c r="ER39" s="62">
        <f>+'Cas_-14'!M38</f>
        <v>30</v>
      </c>
      <c r="ES39" s="62">
        <f>+'Cas_-14'!N38</f>
        <v>29</v>
      </c>
      <c r="ET39" s="62">
        <f>+'Cas_-14'!O38</f>
        <v>21</v>
      </c>
      <c r="EU39" s="62">
        <f>+'Cas_-14'!P38</f>
        <v>12</v>
      </c>
      <c r="EV39" s="62">
        <f>+'Cas_-14'!Q38</f>
        <v>8</v>
      </c>
      <c r="EW39" s="62">
        <f>+'Cas_-14'!R38</f>
        <v>5</v>
      </c>
      <c r="EX39" s="62">
        <f>+'Cas_-14'!S38</f>
        <v>8</v>
      </c>
      <c r="EY39" s="62">
        <f>+'Cas_-14'!T38</f>
        <v>4</v>
      </c>
      <c r="EZ39" s="86">
        <f>+'Cas_-14'!U38</f>
        <v>4</v>
      </c>
      <c r="FA39" s="201">
        <f t="shared" si="291"/>
        <v>6.1374684965220909E-3</v>
      </c>
      <c r="FB39" s="91">
        <f t="shared" si="292"/>
        <v>1.3503773150684594E-3</v>
      </c>
      <c r="FC39" s="91">
        <f t="shared" si="293"/>
        <v>2.8474137015598065E-2</v>
      </c>
      <c r="FD39" s="91">
        <f t="shared" si="294"/>
        <v>3.8623678275985188E-2</v>
      </c>
      <c r="FE39" s="91">
        <f t="shared" si="295"/>
        <v>0.10055533128862283</v>
      </c>
      <c r="FF39" s="91">
        <f t="shared" si="296"/>
        <v>7.4703566834286458E-2</v>
      </c>
      <c r="FG39" s="91">
        <f t="shared" si="297"/>
        <v>7.0844375566599838E-2</v>
      </c>
      <c r="FH39" s="91">
        <f t="shared" si="298"/>
        <v>8.1640200935269094E-2</v>
      </c>
      <c r="FI39" s="91">
        <f t="shared" si="299"/>
        <v>8.2804791439180639E-2</v>
      </c>
      <c r="FJ39" s="91">
        <f t="shared" si="300"/>
        <v>7.6767633085726469E-2</v>
      </c>
      <c r="FK39" s="91">
        <f t="shared" si="301"/>
        <v>4.6359672282245308E-2</v>
      </c>
      <c r="FL39" s="91">
        <f t="shared" si="302"/>
        <v>4.3555227295109238E-2</v>
      </c>
      <c r="FM39" s="91">
        <f t="shared" si="303"/>
        <v>5.243043072731287E-2</v>
      </c>
      <c r="FN39" s="91">
        <f t="shared" si="304"/>
        <v>3.4345199110982542E-2</v>
      </c>
      <c r="FO39" s="91">
        <f t="shared" si="305"/>
        <v>2.660394815705891E-2</v>
      </c>
      <c r="FP39" s="91">
        <f t="shared" si="306"/>
        <v>1.4615674116651134E-2</v>
      </c>
      <c r="FQ39" s="91">
        <f t="shared" si="307"/>
        <v>2.783562400736922E-2</v>
      </c>
      <c r="FR39" s="91">
        <f t="shared" si="308"/>
        <v>2.459433720716634E-2</v>
      </c>
      <c r="FS39" s="91">
        <f t="shared" si="309"/>
        <v>0.1990247116526899</v>
      </c>
      <c r="FT39" s="100">
        <f t="shared" si="310"/>
        <v>4.6928695078135865E-2</v>
      </c>
      <c r="FU39" s="119">
        <f t="shared" si="143"/>
        <v>1.3638843426077467</v>
      </c>
      <c r="FV39" s="120">
        <f t="shared" si="144"/>
        <v>1</v>
      </c>
      <c r="FW39" s="120">
        <f t="shared" si="145"/>
        <v>4.2571306939123037</v>
      </c>
      <c r="FX39" s="120">
        <f t="shared" si="176"/>
        <v>1</v>
      </c>
      <c r="FY39" s="120">
        <f t="shared" si="240"/>
        <v>1</v>
      </c>
      <c r="FZ39" s="120">
        <f t="shared" si="240"/>
        <v>1</v>
      </c>
      <c r="GA39" s="120">
        <f t="shared" si="240"/>
        <v>1</v>
      </c>
      <c r="GB39" s="120">
        <f t="shared" si="240"/>
        <v>8.5742072163077623</v>
      </c>
      <c r="GC39" s="120">
        <f t="shared" si="240"/>
        <v>8.4536170894669009</v>
      </c>
      <c r="GD39" s="120">
        <f t="shared" si="240"/>
        <v>1</v>
      </c>
      <c r="GE39" s="120">
        <f t="shared" si="240"/>
        <v>8.4889643463497464</v>
      </c>
      <c r="GF39" s="120">
        <f t="shared" si="240"/>
        <v>1</v>
      </c>
      <c r="GG39" s="120">
        <f t="shared" si="240"/>
        <v>4.2571306939123037</v>
      </c>
      <c r="GH39" s="120">
        <f t="shared" si="240"/>
        <v>1</v>
      </c>
      <c r="GI39" s="120">
        <f t="shared" si="240"/>
        <v>1.3638843426077467</v>
      </c>
      <c r="GJ39" s="120">
        <f t="shared" si="240"/>
        <v>1</v>
      </c>
      <c r="GK39" s="120">
        <f t="shared" si="147"/>
        <v>5.6298381421534129</v>
      </c>
      <c r="GL39" s="120">
        <f t="shared" si="148"/>
        <v>2.2851919561243141</v>
      </c>
      <c r="GM39" s="120">
        <f t="shared" si="149"/>
        <v>0.90612540775643358</v>
      </c>
      <c r="GN39" s="321">
        <f t="shared" si="150"/>
        <v>2.378686964795433</v>
      </c>
      <c r="GO39" s="85">
        <f>+Cas_Hoy!B38</f>
        <v>6</v>
      </c>
      <c r="GP39" s="62">
        <f>+Cas_Hoy!C38</f>
        <v>1</v>
      </c>
      <c r="GQ39" s="62">
        <f>+Cas_Hoy!D38</f>
        <v>27</v>
      </c>
      <c r="GR39" s="62">
        <f>+Cas_Hoy!E38</f>
        <v>35</v>
      </c>
      <c r="GS39" s="62">
        <f>+Cas_Hoy!F38</f>
        <v>68</v>
      </c>
      <c r="GT39" s="62">
        <f>+Cas_Hoy!G38</f>
        <v>51</v>
      </c>
      <c r="GU39" s="62">
        <f>+Cas_Hoy!H38</f>
        <v>57</v>
      </c>
      <c r="GV39" s="62">
        <f>+Cas_Hoy!I38</f>
        <v>64</v>
      </c>
      <c r="GW39" s="62">
        <f>+Cas_Hoy!J38</f>
        <v>63</v>
      </c>
      <c r="GX39" s="62">
        <f>+Cas_Hoy!K38</f>
        <v>66</v>
      </c>
      <c r="GY39" s="62">
        <f>+Cas_Hoy!L38</f>
        <v>36</v>
      </c>
      <c r="GZ39" s="62">
        <f>+Cas_Hoy!M38</f>
        <v>36</v>
      </c>
      <c r="HA39" s="62">
        <f>+Cas_Hoy!N38</f>
        <v>34</v>
      </c>
      <c r="HB39" s="62">
        <f>+Cas_Hoy!O38</f>
        <v>25</v>
      </c>
      <c r="HC39" s="62">
        <f>+Cas_Hoy!P38</f>
        <v>16</v>
      </c>
      <c r="HD39" s="62">
        <f>+Cas_Hoy!Q38</f>
        <v>10</v>
      </c>
      <c r="HE39" s="62">
        <f>+Cas_Hoy!R38</f>
        <v>7</v>
      </c>
      <c r="HF39" s="62">
        <f>+Cas_Hoy!S38</f>
        <v>11</v>
      </c>
      <c r="HG39" s="62">
        <f>+Cas_Hoy!T38</f>
        <v>4</v>
      </c>
      <c r="HH39" s="590">
        <f>+Cas_Hoy!U38</f>
        <v>5</v>
      </c>
      <c r="HI39" s="543">
        <f t="shared" si="151"/>
        <v>4.837961112394782E-2</v>
      </c>
      <c r="HJ39" s="112">
        <f t="shared" si="152"/>
        <v>1.8269592645813917E-2</v>
      </c>
      <c r="HK39" s="112">
        <f t="shared" si="153"/>
        <v>0.26168650558985301</v>
      </c>
      <c r="HL39" s="112">
        <f t="shared" si="154"/>
        <v>4.0887141798788738E-2</v>
      </c>
      <c r="HM39" s="323">
        <f t="shared" si="370"/>
        <v>0.10853591313692622</v>
      </c>
      <c r="HN39" s="323">
        <f t="shared" si="371"/>
        <v>8.6588225194286578E-2</v>
      </c>
      <c r="HO39" s="323">
        <f t="shared" si="372"/>
        <v>8.2410804230534512E-2</v>
      </c>
      <c r="HP39" s="323">
        <f t="shared" si="373"/>
        <v>0.7</v>
      </c>
      <c r="HQ39" s="323">
        <f t="shared" si="374"/>
        <v>0.7</v>
      </c>
      <c r="HR39" s="323">
        <f t="shared" si="375"/>
        <v>9.3827107104776805E-2</v>
      </c>
      <c r="HS39" s="323">
        <f t="shared" si="376"/>
        <v>0.45702070271121953</v>
      </c>
      <c r="HT39" s="323">
        <f t="shared" si="377"/>
        <v>5.2266272754131086E-2</v>
      </c>
      <c r="HU39" s="323">
        <f t="shared" si="378"/>
        <v>0.26168650558985301</v>
      </c>
      <c r="HV39" s="323">
        <f t="shared" si="379"/>
        <v>4.0887141798788738E-2</v>
      </c>
      <c r="HW39" s="323">
        <f t="shared" si="380"/>
        <v>4.837961112394782E-2</v>
      </c>
      <c r="HX39" s="323">
        <f t="shared" si="381"/>
        <v>1.8269592645813917E-2</v>
      </c>
      <c r="HY39" s="323">
        <f t="shared" si="382"/>
        <v>0.21939408084625986</v>
      </c>
      <c r="HZ39" s="323">
        <f t="shared" si="383"/>
        <v>7.7278824634034987E-2</v>
      </c>
      <c r="IA39" s="323">
        <f t="shared" si="384"/>
        <v>0.18034134799990026</v>
      </c>
      <c r="IB39" s="327">
        <f t="shared" si="385"/>
        <v>0.13953584407152672</v>
      </c>
      <c r="IC39" s="241">
        <f>+CyF_Tot!B38</f>
        <v>0</v>
      </c>
      <c r="ID39" s="149">
        <f>+CyF_Tot!C38</f>
        <v>526</v>
      </c>
      <c r="IE39" s="149">
        <f>+CyF_Tot!D38</f>
        <v>571</v>
      </c>
      <c r="IF39" s="149">
        <f>+CyF_Tot!E38</f>
        <v>627</v>
      </c>
      <c r="IG39" s="149">
        <f>+CyF_Tot!F38</f>
        <v>0</v>
      </c>
      <c r="IH39" s="149">
        <f>+CyF_Tot!G38</f>
        <v>12</v>
      </c>
      <c r="II39" s="149">
        <f>+CyF_Tot!H38</f>
        <v>12</v>
      </c>
      <c r="IJ39" s="557">
        <f>+CyF_Tot!I38</f>
        <v>13</v>
      </c>
      <c r="IK39" s="93">
        <f t="shared" si="388"/>
        <v>7.4094418623974034E-2</v>
      </c>
      <c r="IL39" s="90">
        <f t="shared" si="389"/>
        <v>6.7351866030081531E-2</v>
      </c>
      <c r="IM39" s="90">
        <f t="shared" si="390"/>
        <v>6.7076978356159569E-2</v>
      </c>
      <c r="IN39" s="90">
        <f t="shared" si="391"/>
        <v>5.8869608019118787E-2</v>
      </c>
      <c r="IO39" s="90">
        <f t="shared" si="392"/>
        <v>5.6982331453619091E-2</v>
      </c>
      <c r="IP39" s="90">
        <f t="shared" si="393"/>
        <v>5.3569316409180993E-2</v>
      </c>
      <c r="IQ39" s="90">
        <f t="shared" si="394"/>
        <v>6.2906492337186162E-2</v>
      </c>
      <c r="IR39" s="90">
        <f t="shared" si="395"/>
        <v>6.1272188254002068E-2</v>
      </c>
      <c r="IS39" s="90">
        <f t="shared" si="396"/>
        <v>5.8213695282497986E-2</v>
      </c>
      <c r="IT39" s="90">
        <f t="shared" si="397"/>
        <v>6.3976485028544944E-2</v>
      </c>
      <c r="IU39" s="90">
        <f t="shared" si="398"/>
        <v>6.0817155377754985E-2</v>
      </c>
      <c r="IV39" s="90">
        <f t="shared" si="399"/>
        <v>6.2644902343167053E-2</v>
      </c>
      <c r="IW39" s="90">
        <f t="shared" si="400"/>
        <v>5.0305948126571659E-2</v>
      </c>
      <c r="IX39" s="90">
        <f t="shared" si="401"/>
        <v>5.5610656561744812E-2</v>
      </c>
      <c r="IY39" s="90">
        <f t="shared" si="402"/>
        <v>4.1024180987401258E-2</v>
      </c>
      <c r="IZ39" s="90">
        <f t="shared" si="403"/>
        <v>4.9782408276843215E-2</v>
      </c>
      <c r="JA39" s="90">
        <f t="shared" si="404"/>
        <v>1.6337056426411315E-2</v>
      </c>
      <c r="JB39" s="90">
        <f t="shared" si="405"/>
        <v>2.9584186391670934E-2</v>
      </c>
      <c r="JC39" s="90">
        <f t="shared" si="406"/>
        <v>1.8279223973607065E-3</v>
      </c>
      <c r="JD39" s="202">
        <f t="shared" si="407"/>
        <v>7.7522233987644788E-3</v>
      </c>
      <c r="JE39" s="326"/>
      <c r="JF39" s="323"/>
      <c r="JG39" s="323"/>
      <c r="JH39" s="323"/>
      <c r="JI39" s="323"/>
      <c r="JJ39" s="323"/>
      <c r="JK39" s="323"/>
      <c r="JL39" s="323"/>
      <c r="JM39" s="323"/>
      <c r="JN39" s="323"/>
      <c r="JO39" s="323"/>
      <c r="JP39" s="323"/>
      <c r="JQ39" s="323"/>
      <c r="JR39" s="323"/>
      <c r="JS39" s="323"/>
      <c r="JT39" s="323"/>
      <c r="JU39" s="323"/>
      <c r="JV39" s="323"/>
      <c r="JW39" s="323"/>
      <c r="JX39" s="327"/>
      <c r="JZ39" s="701">
        <f t="shared" si="241"/>
        <v>0</v>
      </c>
      <c r="KA39" s="291">
        <f t="shared" si="242"/>
        <v>0</v>
      </c>
      <c r="KB39" s="291">
        <f t="shared" si="243"/>
        <v>0</v>
      </c>
      <c r="KC39" s="291">
        <f t="shared" si="244"/>
        <v>0</v>
      </c>
      <c r="KD39" s="291">
        <f t="shared" si="245"/>
        <v>0</v>
      </c>
      <c r="KE39" s="291">
        <f t="shared" si="246"/>
        <v>0</v>
      </c>
      <c r="KF39" s="291">
        <f t="shared" si="247"/>
        <v>0</v>
      </c>
      <c r="KG39" s="291">
        <f t="shared" si="248"/>
        <v>4839.4722841427511</v>
      </c>
      <c r="KH39" s="291">
        <f t="shared" si="249"/>
        <v>4409.2020333899336</v>
      </c>
      <c r="KI39" s="291">
        <f t="shared" si="250"/>
        <v>0</v>
      </c>
      <c r="KJ39" s="291">
        <f t="shared" si="251"/>
        <v>3160.6319722473509</v>
      </c>
      <c r="KK39" s="291">
        <f t="shared" si="252"/>
        <v>0</v>
      </c>
      <c r="KL39" s="291">
        <f t="shared" si="253"/>
        <v>5978.6203204848407</v>
      </c>
      <c r="KM39" s="291">
        <f t="shared" si="254"/>
        <v>0</v>
      </c>
      <c r="KN39" s="291">
        <f t="shared" si="255"/>
        <v>2194.7436941172091</v>
      </c>
      <c r="KO39" s="291">
        <f t="shared" si="256"/>
        <v>0</v>
      </c>
      <c r="KP39" s="291">
        <f t="shared" si="257"/>
        <v>7940.0115398556436</v>
      </c>
      <c r="KQ39" s="291">
        <f t="shared" si="258"/>
        <v>2018.942992751983</v>
      </c>
      <c r="KR39" s="291">
        <f t="shared" si="259"/>
        <v>3003.5316797286564</v>
      </c>
      <c r="KS39" s="702">
        <f t="shared" si="260"/>
        <v>2027.4369491131649</v>
      </c>
      <c r="KT39" s="705">
        <f>(SUM(JZ39:KS39)/SUM(JZ$4:KS38))*100000</f>
        <v>75.264292393038247</v>
      </c>
      <c r="KU39" s="624">
        <f t="shared" si="312"/>
        <v>0</v>
      </c>
      <c r="KV39" s="625">
        <f t="shared" si="313"/>
        <v>0</v>
      </c>
      <c r="KW39" s="625">
        <f t="shared" si="314"/>
        <v>0</v>
      </c>
      <c r="KX39" s="625">
        <f t="shared" si="315"/>
        <v>0</v>
      </c>
      <c r="KY39" s="625">
        <f t="shared" si="316"/>
        <v>0</v>
      </c>
      <c r="KZ39" s="625">
        <f t="shared" si="317"/>
        <v>0</v>
      </c>
      <c r="LA39" s="625">
        <f t="shared" si="318"/>
        <v>0</v>
      </c>
      <c r="LB39" s="625">
        <f t="shared" si="319"/>
        <v>1484.3672897321653</v>
      </c>
      <c r="LC39" s="625">
        <f t="shared" si="320"/>
        <v>1562.3545554562384</v>
      </c>
      <c r="LD39" s="625">
        <f t="shared" si="321"/>
        <v>0</v>
      </c>
      <c r="LE39" s="625">
        <f t="shared" si="322"/>
        <v>1495.4732994272681</v>
      </c>
      <c r="LF39" s="625">
        <f t="shared" si="323"/>
        <v>0</v>
      </c>
      <c r="LG39" s="625">
        <f t="shared" si="324"/>
        <v>3615.891774297439</v>
      </c>
      <c r="LH39" s="625">
        <f t="shared" si="325"/>
        <v>0</v>
      </c>
      <c r="LI39" s="625">
        <f t="shared" si="326"/>
        <v>2216.9956797549089</v>
      </c>
      <c r="LJ39" s="625">
        <f t="shared" si="327"/>
        <v>0</v>
      </c>
      <c r="LK39" s="625">
        <f t="shared" si="328"/>
        <v>22268.499205895376</v>
      </c>
      <c r="LL39" s="625">
        <f t="shared" si="329"/>
        <v>3074.2921508957925</v>
      </c>
      <c r="LM39" s="625">
        <f t="shared" si="330"/>
        <v>49756.177913172476</v>
      </c>
      <c r="LN39" s="626">
        <f t="shared" si="331"/>
        <v>11732.173769533967</v>
      </c>
      <c r="LO39" s="642">
        <f t="shared" si="332"/>
        <v>0</v>
      </c>
      <c r="LP39" s="625">
        <f t="shared" si="333"/>
        <v>0</v>
      </c>
      <c r="LQ39" s="625">
        <f t="shared" si="334"/>
        <v>999.79949708106108</v>
      </c>
      <c r="LR39" s="625">
        <f t="shared" si="335"/>
        <v>484.05290980105809</v>
      </c>
      <c r="LS39" s="625">
        <f t="shared" si="336"/>
        <v>6645.0772990708056</v>
      </c>
      <c r="LT39" s="645">
        <f t="shared" si="337"/>
        <v>1274.444991140711</v>
      </c>
      <c r="LU39" s="624">
        <f t="shared" si="338"/>
        <v>0</v>
      </c>
      <c r="LV39" s="625">
        <f t="shared" si="339"/>
        <v>737.77308035644137</v>
      </c>
      <c r="LW39" s="626">
        <f t="shared" si="340"/>
        <v>3605.9305198959296</v>
      </c>
      <c r="LY39" s="725">
        <f>VLOOKUP(A39,Vac!A:C,2,FALSE)</f>
        <v>208359.27892920637</v>
      </c>
      <c r="LZ39" s="730">
        <f>VLOOKUP(A39,Vac!A:D,3,FALSE)</f>
        <v>1973</v>
      </c>
      <c r="MA39" s="722">
        <f>VLOOKUP(A39,Vac!A:D,4,FALSE)</f>
        <v>871</v>
      </c>
      <c r="MB39" s="742">
        <f t="shared" si="261"/>
        <v>0.17944520236471123</v>
      </c>
      <c r="MC39" s="666">
        <f t="shared" si="262"/>
        <v>7.9217826284674858E-2</v>
      </c>
    </row>
    <row r="40" spans="1:341" ht="14.4">
      <c r="A40" s="511" t="s">
        <v>50</v>
      </c>
      <c r="B40" s="537">
        <v>597969</v>
      </c>
      <c r="C40" s="527">
        <f t="shared" si="341"/>
        <v>47506</v>
      </c>
      <c r="D40" s="518">
        <f t="shared" si="342"/>
        <v>1463</v>
      </c>
      <c r="E40" s="496">
        <f t="shared" si="343"/>
        <v>5.0995932714178599E-3</v>
      </c>
      <c r="F40" s="209">
        <f t="shared" si="263"/>
        <v>7.0724402101112263E-2</v>
      </c>
      <c r="G40" s="28">
        <f t="shared" si="264"/>
        <v>6.78360938327517</v>
      </c>
      <c r="H40" s="27">
        <f t="shared" si="265"/>
        <v>0.47976671771963131</v>
      </c>
      <c r="I40" s="34">
        <f t="shared" si="266"/>
        <v>0.5389278497077109</v>
      </c>
      <c r="J40" s="340">
        <f t="shared" si="267"/>
        <v>0.6207054747549452</v>
      </c>
      <c r="K40" s="582">
        <f t="shared" si="268"/>
        <v>3.9416683516432464E-3</v>
      </c>
      <c r="L40" s="341">
        <f t="shared" si="344"/>
        <v>8.7763976267702297</v>
      </c>
      <c r="M40" s="342">
        <f t="shared" si="269"/>
        <v>0.69643885182655663</v>
      </c>
      <c r="N40" s="827"/>
      <c r="O40" s="366" t="s">
        <v>230</v>
      </c>
      <c r="P40" s="21" t="s">
        <v>231</v>
      </c>
      <c r="Q40" s="21" t="s">
        <v>232</v>
      </c>
      <c r="R40" s="21" t="s">
        <v>233</v>
      </c>
      <c r="S40" s="170">
        <f t="shared" si="270"/>
        <v>47506</v>
      </c>
      <c r="T40" s="171">
        <f t="shared" si="271"/>
        <v>7944.5589988778684</v>
      </c>
      <c r="U40" s="170">
        <f t="shared" si="272"/>
        <v>2144</v>
      </c>
      <c r="V40" s="172">
        <f t="shared" si="273"/>
        <v>4.7264229972223445E-2</v>
      </c>
      <c r="W40" s="171">
        <f t="shared" si="274"/>
        <v>358.54701497903739</v>
      </c>
      <c r="X40" s="170">
        <f t="shared" si="275"/>
        <v>5215</v>
      </c>
      <c r="Y40" s="172">
        <f t="shared" si="276"/>
        <v>0.12331228866661938</v>
      </c>
      <c r="Z40" s="171">
        <f t="shared" si="277"/>
        <v>872.11878876664173</v>
      </c>
      <c r="AA40" s="170">
        <f t="shared" si="278"/>
        <v>1463</v>
      </c>
      <c r="AB40" s="171">
        <f t="shared" si="279"/>
        <v>2446.6151255332634</v>
      </c>
      <c r="AC40" s="173">
        <f t="shared" si="280"/>
        <v>3.0796109965057047E-2</v>
      </c>
      <c r="AD40" s="170">
        <f t="shared" si="281"/>
        <v>24</v>
      </c>
      <c r="AE40" s="172">
        <f t="shared" si="282"/>
        <v>1.6678248783877692E-2</v>
      </c>
      <c r="AF40" s="171">
        <f t="shared" si="283"/>
        <v>40.135859885713138</v>
      </c>
      <c r="AG40" s="170">
        <f t="shared" si="284"/>
        <v>66</v>
      </c>
      <c r="AH40" s="172">
        <f t="shared" si="285"/>
        <v>4.7244094488188976E-2</v>
      </c>
      <c r="AI40" s="367">
        <f t="shared" si="286"/>
        <v>110.37361468571113</v>
      </c>
      <c r="AJ40" s="831"/>
      <c r="AK40" s="85">
        <v>53084.920565729451</v>
      </c>
      <c r="AL40" s="62">
        <v>50463.645206309928</v>
      </c>
      <c r="AM40" s="62">
        <v>51345.742146871547</v>
      </c>
      <c r="AN40" s="62">
        <v>48634.272199497551</v>
      </c>
      <c r="AO40" s="62">
        <v>47078.022130502388</v>
      </c>
      <c r="AP40" s="62">
        <v>45743.331224152731</v>
      </c>
      <c r="AQ40" s="62">
        <v>41824.809249617349</v>
      </c>
      <c r="AR40" s="62">
        <v>42029.276756427644</v>
      </c>
      <c r="AS40" s="62">
        <v>37250.020283740887</v>
      </c>
      <c r="AT40" s="62">
        <v>38977.805870943863</v>
      </c>
      <c r="AU40" s="62">
        <v>28172.336296352172</v>
      </c>
      <c r="AV40" s="62">
        <v>30456.437636787552</v>
      </c>
      <c r="AW40" s="62">
        <v>19635.121680809258</v>
      </c>
      <c r="AX40" s="62">
        <v>23740.665815059165</v>
      </c>
      <c r="AY40" s="62">
        <v>11350.818222552805</v>
      </c>
      <c r="AZ40" s="62">
        <v>15497.430376138353</v>
      </c>
      <c r="BA40" s="62">
        <v>3638.2141153069506</v>
      </c>
      <c r="BB40" s="62">
        <v>6854.4981663076924</v>
      </c>
      <c r="BC40" s="62">
        <v>538.99468374917785</v>
      </c>
      <c r="BD40" s="86">
        <v>1652.6341550918075</v>
      </c>
      <c r="BE40" s="258">
        <v>2.0000000000000002E-5</v>
      </c>
      <c r="BF40" s="43">
        <v>2.0000000000000002E-5</v>
      </c>
      <c r="BG40" s="53">
        <v>5.0000000000000002E-5</v>
      </c>
      <c r="BH40" s="53">
        <v>4.0000000000000003E-5</v>
      </c>
      <c r="BI40" s="53">
        <v>1.2518952302791728E-4</v>
      </c>
      <c r="BJ40" s="53">
        <v>1.2406223545552731E-4</v>
      </c>
      <c r="BK40" s="53">
        <v>3.4000000000000002E-4</v>
      </c>
      <c r="BL40" s="53">
        <v>1.8000000000000001E-4</v>
      </c>
      <c r="BM40" s="53">
        <v>8.9999999999999998E-4</v>
      </c>
      <c r="BN40" s="53">
        <v>5.0000000000000001E-4</v>
      </c>
      <c r="BO40" s="53">
        <v>3.8E-3</v>
      </c>
      <c r="BP40" s="53">
        <v>2E-3</v>
      </c>
      <c r="BQ40" s="53">
        <v>1.6199999999999999E-2</v>
      </c>
      <c r="BR40" s="53">
        <v>6.1999999999999998E-3</v>
      </c>
      <c r="BS40" s="53">
        <v>6.1100000000000002E-2</v>
      </c>
      <c r="BT40" s="53">
        <v>2.6800000000000001E-2</v>
      </c>
      <c r="BU40" s="53">
        <v>0.1421</v>
      </c>
      <c r="BV40" s="53">
        <v>5.4699999999999999E-2</v>
      </c>
      <c r="BW40" s="53">
        <v>0.27589999999999998</v>
      </c>
      <c r="BX40" s="773">
        <v>0.1051</v>
      </c>
      <c r="BY40" s="53">
        <f t="shared" si="345"/>
        <v>2.0000000000000002E-5</v>
      </c>
      <c r="BZ40" s="53">
        <f t="shared" si="346"/>
        <v>4.5000000000000003E-5</v>
      </c>
      <c r="CA40" s="53">
        <f t="shared" si="347"/>
        <v>1.246258792417223E-4</v>
      </c>
      <c r="CB40" s="53">
        <f t="shared" si="348"/>
        <v>2.6000000000000003E-4</v>
      </c>
      <c r="CC40" s="53">
        <f t="shared" si="349"/>
        <v>6.9999999999999999E-4</v>
      </c>
      <c r="CD40" s="53">
        <f t="shared" si="350"/>
        <v>2.8999999999999998E-3</v>
      </c>
      <c r="CE40" s="53">
        <f t="shared" si="351"/>
        <v>1.12E-2</v>
      </c>
      <c r="CF40" s="53">
        <f t="shared" si="352"/>
        <v>4.3950000000000003E-2</v>
      </c>
      <c r="CG40" s="53">
        <f t="shared" si="353"/>
        <v>9.8400000000000001E-2</v>
      </c>
      <c r="CH40" s="54">
        <f t="shared" si="138"/>
        <v>0.1905</v>
      </c>
      <c r="CI40" s="64">
        <f>+Fall_Hoy!B40</f>
        <v>1</v>
      </c>
      <c r="CJ40" s="61">
        <f>+Fall_Hoy!C40</f>
        <v>0</v>
      </c>
      <c r="CK40" s="61">
        <f>+Fall_Hoy!D40</f>
        <v>3</v>
      </c>
      <c r="CL40" s="61">
        <f>+Fall_Hoy!E40</f>
        <v>1</v>
      </c>
      <c r="CM40" s="61">
        <f>+Fall_Hoy!F40</f>
        <v>5</v>
      </c>
      <c r="CN40" s="61">
        <f>+Fall_Hoy!G40</f>
        <v>8</v>
      </c>
      <c r="CO40" s="61">
        <f>+Fall_Hoy!H40</f>
        <v>11</v>
      </c>
      <c r="CP40" s="61">
        <f>+Fall_Hoy!I40</f>
        <v>7</v>
      </c>
      <c r="CQ40" s="61">
        <f>+Fall_Hoy!J40</f>
        <v>52</v>
      </c>
      <c r="CR40" s="61">
        <f>+Fall_Hoy!K40</f>
        <v>28</v>
      </c>
      <c r="CS40" s="61">
        <f>+Fall_Hoy!L40</f>
        <v>112</v>
      </c>
      <c r="CT40" s="61">
        <f>+Fall_Hoy!M40</f>
        <v>55</v>
      </c>
      <c r="CU40" s="61">
        <f>+Fall_Hoy!N40</f>
        <v>258</v>
      </c>
      <c r="CV40" s="61">
        <f>+Fall_Hoy!O40</f>
        <v>114</v>
      </c>
      <c r="CW40" s="61">
        <f>+Fall_Hoy!P40</f>
        <v>221</v>
      </c>
      <c r="CX40" s="61">
        <f>+Fall_Hoy!Q40</f>
        <v>176</v>
      </c>
      <c r="CY40" s="61">
        <f>+Fall_Hoy!R40</f>
        <v>129</v>
      </c>
      <c r="CZ40" s="61">
        <f>+Fall_Hoy!S40</f>
        <v>144</v>
      </c>
      <c r="DA40" s="61">
        <f>+Fall_Hoy!T40</f>
        <v>27</v>
      </c>
      <c r="DB40" s="253">
        <f>+Fall_Hoy!U40</f>
        <v>65</v>
      </c>
      <c r="DC40" s="61">
        <f>+Fall_Hoy!W40</f>
        <v>5</v>
      </c>
      <c r="DD40" s="61">
        <f>+Fall_Hoy!X40</f>
        <v>0</v>
      </c>
      <c r="DE40" s="61">
        <f>+Fall_Hoy!Y40</f>
        <v>1</v>
      </c>
      <c r="DF40" s="61">
        <f>+Fall_Hoy!Z40</f>
        <v>0</v>
      </c>
      <c r="DG40" s="61">
        <f>+Fall_Hoy!AA40</f>
        <v>2</v>
      </c>
      <c r="DH40" s="61">
        <f>+Fall_Hoy!AB40</f>
        <v>0</v>
      </c>
      <c r="DI40" s="61">
        <f>+Fall_Hoy!AC40</f>
        <v>4</v>
      </c>
      <c r="DJ40" s="61">
        <f>+Fall_Hoy!AD40</f>
        <v>9</v>
      </c>
      <c r="DK40" s="61">
        <f>+Fall_Hoy!AE40</f>
        <v>13</v>
      </c>
      <c r="DL40" s="270">
        <f>+Fall_Hoy!AF40</f>
        <v>12</v>
      </c>
      <c r="DM40" s="75">
        <f t="shared" si="287"/>
        <v>0.31865731665133429</v>
      </c>
      <c r="DN40" s="76">
        <f t="shared" si="288"/>
        <v>0.42375826312574033</v>
      </c>
      <c r="DO40" s="76">
        <f t="shared" si="289"/>
        <v>0.7</v>
      </c>
      <c r="DP40" s="76">
        <f t="shared" si="290"/>
        <v>0.7</v>
      </c>
      <c r="DQ40" s="76">
        <f t="shared" si="354"/>
        <v>0.7</v>
      </c>
      <c r="DR40" s="76">
        <f t="shared" si="355"/>
        <v>0.7</v>
      </c>
      <c r="DS40" s="76">
        <f t="shared" si="356"/>
        <v>0.7</v>
      </c>
      <c r="DT40" s="76">
        <f t="shared" si="357"/>
        <v>0.7</v>
      </c>
      <c r="DU40" s="76">
        <f t="shared" si="358"/>
        <v>0.7</v>
      </c>
      <c r="DV40" s="76">
        <f t="shared" si="359"/>
        <v>0.7</v>
      </c>
      <c r="DW40" s="76">
        <f t="shared" si="360"/>
        <v>0.7</v>
      </c>
      <c r="DX40" s="76">
        <f t="shared" si="361"/>
        <v>0.7</v>
      </c>
      <c r="DY40" s="76">
        <f t="shared" si="362"/>
        <v>0.7</v>
      </c>
      <c r="DZ40" s="76">
        <f t="shared" si="363"/>
        <v>0.7</v>
      </c>
      <c r="EA40" s="76">
        <f t="shared" si="364"/>
        <v>0.31865731665133429</v>
      </c>
      <c r="EB40" s="76">
        <f t="shared" si="365"/>
        <v>0.42375826312574033</v>
      </c>
      <c r="EC40" s="76">
        <f t="shared" si="366"/>
        <v>0.2495211583625136</v>
      </c>
      <c r="ED40" s="76">
        <f t="shared" si="367"/>
        <v>0.38406037460117659</v>
      </c>
      <c r="EE40" s="76">
        <f t="shared" si="368"/>
        <v>0.18156309698081338</v>
      </c>
      <c r="EF40" s="316">
        <f t="shared" si="369"/>
        <v>0.37422596461614083</v>
      </c>
      <c r="EG40" s="85">
        <f>+'Cas_-14'!B39</f>
        <v>482</v>
      </c>
      <c r="EH40" s="62">
        <f>+'Cas_-14'!C39</f>
        <v>460</v>
      </c>
      <c r="EI40" s="62">
        <f>+'Cas_-14'!D39</f>
        <v>1144</v>
      </c>
      <c r="EJ40" s="62">
        <f>+'Cas_-14'!E39</f>
        <v>1250</v>
      </c>
      <c r="EK40" s="62">
        <f>+'Cas_-14'!F39</f>
        <v>4706</v>
      </c>
      <c r="EL40" s="62">
        <f>+'Cas_-14'!G39</f>
        <v>4246</v>
      </c>
      <c r="EM40" s="62">
        <f>+'Cas_-14'!H39</f>
        <v>5200</v>
      </c>
      <c r="EN40" s="62">
        <f>+'Cas_-14'!I39</f>
        <v>4698</v>
      </c>
      <c r="EO40" s="62">
        <f>+'Cas_-14'!J39</f>
        <v>4173</v>
      </c>
      <c r="EP40" s="62">
        <f>+'Cas_-14'!K39</f>
        <v>4027</v>
      </c>
      <c r="EQ40" s="62">
        <f>+'Cas_-14'!L39</f>
        <v>2984</v>
      </c>
      <c r="ER40" s="62">
        <f>+'Cas_-14'!M39</f>
        <v>2947</v>
      </c>
      <c r="ES40" s="62">
        <f>+'Cas_-14'!N39</f>
        <v>1661</v>
      </c>
      <c r="ET40" s="62">
        <f>+'Cas_-14'!O39</f>
        <v>1430</v>
      </c>
      <c r="EU40" s="62">
        <f>+'Cas_-14'!P39</f>
        <v>692</v>
      </c>
      <c r="EV40" s="62">
        <f>+'Cas_-14'!Q39</f>
        <v>744</v>
      </c>
      <c r="EW40" s="62">
        <f>+'Cas_-14'!R39</f>
        <v>272</v>
      </c>
      <c r="EX40" s="62">
        <f>+'Cas_-14'!S39</f>
        <v>357</v>
      </c>
      <c r="EY40" s="62">
        <f>+'Cas_-14'!T39</f>
        <v>43</v>
      </c>
      <c r="EZ40" s="86">
        <f>+'Cas_-14'!U39</f>
        <v>136</v>
      </c>
      <c r="FA40" s="201">
        <f t="shared" si="291"/>
        <v>9.0797913016219048E-3</v>
      </c>
      <c r="FB40" s="90">
        <f t="shared" si="292"/>
        <v>9.1154730919533744E-3</v>
      </c>
      <c r="FC40" s="90">
        <f t="shared" si="293"/>
        <v>2.2280328458933435E-2</v>
      </c>
      <c r="FD40" s="90">
        <f t="shared" si="294"/>
        <v>2.570203980584938E-2</v>
      </c>
      <c r="FE40" s="90">
        <f t="shared" si="295"/>
        <v>9.9961718590359572E-2</v>
      </c>
      <c r="FF40" s="90">
        <f t="shared" si="296"/>
        <v>9.2822273463067956E-2</v>
      </c>
      <c r="FG40" s="90">
        <f t="shared" si="297"/>
        <v>0.1243281223105058</v>
      </c>
      <c r="FH40" s="90">
        <f t="shared" si="298"/>
        <v>0.11177922540105387</v>
      </c>
      <c r="FI40" s="90">
        <f t="shared" si="299"/>
        <v>0.11202678463564371</v>
      </c>
      <c r="FJ40" s="90">
        <f t="shared" si="300"/>
        <v>0.10331520489720385</v>
      </c>
      <c r="FK40" s="90">
        <f t="shared" si="301"/>
        <v>0.10591950800993299</v>
      </c>
      <c r="FL40" s="90">
        <f t="shared" si="302"/>
        <v>9.6761152277388934E-2</v>
      </c>
      <c r="FM40" s="90">
        <f t="shared" si="303"/>
        <v>8.4593313298557682E-2</v>
      </c>
      <c r="FN40" s="90">
        <f t="shared" si="304"/>
        <v>6.0234199459263831E-2</v>
      </c>
      <c r="FO40" s="90">
        <f t="shared" si="305"/>
        <v>6.096476803981174E-2</v>
      </c>
      <c r="FP40" s="90">
        <f t="shared" si="306"/>
        <v>4.8007958864299788E-2</v>
      </c>
      <c r="FQ40" s="90">
        <f t="shared" si="307"/>
        <v>7.4761955008536315E-2</v>
      </c>
      <c r="FR40" s="90">
        <f t="shared" si="308"/>
        <v>5.2082587424821636E-2</v>
      </c>
      <c r="FS40" s="90">
        <f t="shared" si="309"/>
        <v>7.9778152357454654E-2</v>
      </c>
      <c r="FT40" s="99">
        <f t="shared" si="310"/>
        <v>8.2292865351342628E-2</v>
      </c>
      <c r="FU40" s="119">
        <f t="shared" si="143"/>
        <v>5.2269093592424056</v>
      </c>
      <c r="FV40" s="120">
        <f t="shared" si="144"/>
        <v>8.8268335740651569</v>
      </c>
      <c r="FW40" s="120">
        <f t="shared" si="145"/>
        <v>8.2748857173789752</v>
      </c>
      <c r="FX40" s="120">
        <f t="shared" si="176"/>
        <v>11.621304944434556</v>
      </c>
      <c r="FY40" s="120">
        <f t="shared" si="240"/>
        <v>7.0026807248941072</v>
      </c>
      <c r="FZ40" s="120">
        <f t="shared" si="240"/>
        <v>7.541293418960648</v>
      </c>
      <c r="GA40" s="120">
        <f t="shared" si="240"/>
        <v>5.6302627836023351</v>
      </c>
      <c r="GB40" s="120">
        <f t="shared" si="240"/>
        <v>6.2623443442953066</v>
      </c>
      <c r="GC40" s="120">
        <f t="shared" si="240"/>
        <v>6.2485056790363336</v>
      </c>
      <c r="GD40" s="120">
        <f t="shared" si="240"/>
        <v>6.7753821975815001</v>
      </c>
      <c r="GE40" s="120">
        <f t="shared" si="240"/>
        <v>6.6087920266241689</v>
      </c>
      <c r="GF40" s="120">
        <f t="shared" si="240"/>
        <v>7.2343082272654513</v>
      </c>
      <c r="GG40" s="120">
        <f t="shared" si="240"/>
        <v>8.2748857173789752</v>
      </c>
      <c r="GH40" s="120">
        <f t="shared" si="240"/>
        <v>11.621304944434556</v>
      </c>
      <c r="GI40" s="120">
        <f t="shared" si="240"/>
        <v>5.2269093592424056</v>
      </c>
      <c r="GJ40" s="120">
        <f t="shared" si="240"/>
        <v>8.8268335740651569</v>
      </c>
      <c r="GK40" s="120">
        <f t="shared" si="147"/>
        <v>3.3375419133170512</v>
      </c>
      <c r="GL40" s="120">
        <f t="shared" si="148"/>
        <v>7.3740647995944268</v>
      </c>
      <c r="GM40" s="120">
        <f t="shared" si="149"/>
        <v>2.2758498613417402</v>
      </c>
      <c r="GN40" s="321">
        <f t="shared" si="150"/>
        <v>4.5474897856383274</v>
      </c>
      <c r="GO40" s="85">
        <f>+Cas_Hoy!B39</f>
        <v>527</v>
      </c>
      <c r="GP40" s="62">
        <f>+Cas_Hoy!C39</f>
        <v>513</v>
      </c>
      <c r="GQ40" s="62">
        <f>+Cas_Hoy!D39</f>
        <v>1332</v>
      </c>
      <c r="GR40" s="62">
        <f>+Cas_Hoy!E39</f>
        <v>1404</v>
      </c>
      <c r="GS40" s="62">
        <f>+Cas_Hoy!F39</f>
        <v>5251</v>
      </c>
      <c r="GT40" s="62">
        <f>+Cas_Hoy!G39</f>
        <v>4778</v>
      </c>
      <c r="GU40" s="62">
        <f>+Cas_Hoy!H39</f>
        <v>5871</v>
      </c>
      <c r="GV40" s="62">
        <f>+Cas_Hoy!I39</f>
        <v>5226</v>
      </c>
      <c r="GW40" s="62">
        <f>+Cas_Hoy!J39</f>
        <v>4735</v>
      </c>
      <c r="GX40" s="62">
        <f>+Cas_Hoy!K39</f>
        <v>4532</v>
      </c>
      <c r="GY40" s="62">
        <f>+Cas_Hoy!L39</f>
        <v>3383</v>
      </c>
      <c r="GZ40" s="62">
        <f>+Cas_Hoy!M39</f>
        <v>3279</v>
      </c>
      <c r="HA40" s="62">
        <f>+Cas_Hoy!N39</f>
        <v>1903</v>
      </c>
      <c r="HB40" s="62">
        <f>+Cas_Hoy!O39</f>
        <v>1655</v>
      </c>
      <c r="HC40" s="62">
        <f>+Cas_Hoy!P39</f>
        <v>758</v>
      </c>
      <c r="HD40" s="62">
        <f>+Cas_Hoy!Q39</f>
        <v>821</v>
      </c>
      <c r="HE40" s="62">
        <f>+Cas_Hoy!R39</f>
        <v>287</v>
      </c>
      <c r="HF40" s="62">
        <f>+Cas_Hoy!S39</f>
        <v>373</v>
      </c>
      <c r="HG40" s="62">
        <f>+Cas_Hoy!T39</f>
        <v>43</v>
      </c>
      <c r="HH40" s="590">
        <f>+Cas_Hoy!U39</f>
        <v>141</v>
      </c>
      <c r="HI40" s="543">
        <f t="shared" si="151"/>
        <v>0.34904948847068118</v>
      </c>
      <c r="HJ40" s="112">
        <f t="shared" si="152"/>
        <v>0.46761496508902262</v>
      </c>
      <c r="HK40" s="112">
        <f t="shared" si="153"/>
        <v>0.7</v>
      </c>
      <c r="HL40" s="112">
        <f t="shared" si="154"/>
        <v>0.7</v>
      </c>
      <c r="HM40" s="323">
        <f t="shared" si="370"/>
        <v>0.7</v>
      </c>
      <c r="HN40" s="323">
        <f t="shared" si="371"/>
        <v>0.7</v>
      </c>
      <c r="HO40" s="323">
        <f t="shared" si="372"/>
        <v>0.7</v>
      </c>
      <c r="HP40" s="323">
        <f t="shared" si="373"/>
        <v>0.7</v>
      </c>
      <c r="HQ40" s="323">
        <f t="shared" si="374"/>
        <v>0.7</v>
      </c>
      <c r="HR40" s="323">
        <f t="shared" si="375"/>
        <v>0.7</v>
      </c>
      <c r="HS40" s="323">
        <f t="shared" si="376"/>
        <v>0.7</v>
      </c>
      <c r="HT40" s="323">
        <f t="shared" si="377"/>
        <v>0.7</v>
      </c>
      <c r="HU40" s="323">
        <f t="shared" si="378"/>
        <v>0.7</v>
      </c>
      <c r="HV40" s="323">
        <f t="shared" si="379"/>
        <v>0.7</v>
      </c>
      <c r="HW40" s="323">
        <f t="shared" si="380"/>
        <v>0.34904948847068118</v>
      </c>
      <c r="HX40" s="323">
        <f t="shared" si="381"/>
        <v>0.46761496508902262</v>
      </c>
      <c r="HY40" s="323">
        <f t="shared" si="382"/>
        <v>0.26328151636044633</v>
      </c>
      <c r="HZ40" s="323">
        <f t="shared" si="383"/>
        <v>0.40127316449926859</v>
      </c>
      <c r="IA40" s="323">
        <f t="shared" si="384"/>
        <v>0.18156309698081341</v>
      </c>
      <c r="IB40" s="327">
        <f t="shared" si="385"/>
        <v>0.38798427213879305</v>
      </c>
      <c r="IC40" s="241">
        <f>+CyF_Tot!B39</f>
        <v>0</v>
      </c>
      <c r="ID40" s="149">
        <f>+CyF_Tot!C39</f>
        <v>42291</v>
      </c>
      <c r="IE40" s="149">
        <f>+CyF_Tot!D39</f>
        <v>45362</v>
      </c>
      <c r="IF40" s="149">
        <f>+CyF_Tot!E39</f>
        <v>47506</v>
      </c>
      <c r="IG40" s="149">
        <f>+CyF_Tot!F39</f>
        <v>0</v>
      </c>
      <c r="IH40" s="149">
        <f>+CyF_Tot!G39</f>
        <v>1397</v>
      </c>
      <c r="II40" s="149">
        <f>+CyF_Tot!H39</f>
        <v>1439</v>
      </c>
      <c r="IJ40" s="557">
        <f>+CyF_Tot!I39</f>
        <v>1463</v>
      </c>
      <c r="IK40" s="93">
        <f t="shared" si="388"/>
        <v>8.8775372244597042E-2</v>
      </c>
      <c r="IL40" s="90">
        <f t="shared" si="389"/>
        <v>8.4391741388449779E-2</v>
      </c>
      <c r="IM40" s="90">
        <f t="shared" si="390"/>
        <v>8.586689635561634E-2</v>
      </c>
      <c r="IN40" s="90">
        <f t="shared" si="391"/>
        <v>8.1332430610111139E-2</v>
      </c>
      <c r="IO40" s="90">
        <f t="shared" si="392"/>
        <v>7.872987083026442E-2</v>
      </c>
      <c r="IP40" s="90">
        <f t="shared" si="393"/>
        <v>7.6497830529931699E-2</v>
      </c>
      <c r="IQ40" s="90">
        <f t="shared" si="394"/>
        <v>6.9944778491221701E-2</v>
      </c>
      <c r="IR40" s="90">
        <f t="shared" si="395"/>
        <v>7.0286715124743326E-2</v>
      </c>
      <c r="IS40" s="90">
        <f t="shared" si="396"/>
        <v>6.2294233118674859E-2</v>
      </c>
      <c r="IT40" s="90">
        <f t="shared" si="397"/>
        <v>6.5183656462030407E-2</v>
      </c>
      <c r="IU40" s="90">
        <f t="shared" si="398"/>
        <v>4.7113372593482555E-2</v>
      </c>
      <c r="IV40" s="90">
        <f t="shared" si="399"/>
        <v>5.0933138067002726E-2</v>
      </c>
      <c r="IW40" s="90">
        <f t="shared" si="400"/>
        <v>3.2836353859162025E-2</v>
      </c>
      <c r="IX40" s="90">
        <f t="shared" si="401"/>
        <v>3.9702168197781433E-2</v>
      </c>
      <c r="IY40" s="90">
        <f t="shared" si="402"/>
        <v>1.8982285407024117E-2</v>
      </c>
      <c r="IZ40" s="90">
        <f t="shared" si="403"/>
        <v>2.5916778923553482E-2</v>
      </c>
      <c r="JA40" s="90">
        <f t="shared" si="404"/>
        <v>6.084285498590981E-3</v>
      </c>
      <c r="JB40" s="90">
        <f t="shared" si="405"/>
        <v>1.1462965749575133E-2</v>
      </c>
      <c r="JC40" s="90">
        <f t="shared" si="406"/>
        <v>9.0137562942088612E-4</v>
      </c>
      <c r="JD40" s="202">
        <f t="shared" si="407"/>
        <v>2.7637455371295294E-3</v>
      </c>
      <c r="JE40" s="326"/>
      <c r="JF40" s="323"/>
      <c r="JG40" s="323"/>
      <c r="JH40" s="323"/>
      <c r="JI40" s="323"/>
      <c r="JJ40" s="323"/>
      <c r="JK40" s="323"/>
      <c r="JL40" s="323"/>
      <c r="JM40" s="323"/>
      <c r="JN40" s="323"/>
      <c r="JO40" s="323"/>
      <c r="JP40" s="323"/>
      <c r="JQ40" s="323"/>
      <c r="JR40" s="323"/>
      <c r="JS40" s="323"/>
      <c r="JT40" s="323"/>
      <c r="JU40" s="323"/>
      <c r="JV40" s="323"/>
      <c r="JW40" s="323"/>
      <c r="JX40" s="327"/>
      <c r="JZ40" s="701">
        <f t="shared" si="241"/>
        <v>72.457224368216316</v>
      </c>
      <c r="KA40" s="291">
        <f t="shared" si="242"/>
        <v>0</v>
      </c>
      <c r="KB40" s="291">
        <f t="shared" si="243"/>
        <v>212.12150306144932</v>
      </c>
      <c r="KC40" s="291">
        <f t="shared" si="244"/>
        <v>70.881784472054136</v>
      </c>
      <c r="KD40" s="291">
        <f t="shared" si="245"/>
        <v>380.00013998908184</v>
      </c>
      <c r="KE40" s="291">
        <f t="shared" si="246"/>
        <v>613.17335771974103</v>
      </c>
      <c r="KF40" s="291">
        <f t="shared" si="247"/>
        <v>847.48910122822133</v>
      </c>
      <c r="KG40" s="291">
        <f t="shared" si="248"/>
        <v>543.00365748049103</v>
      </c>
      <c r="KH40" s="291">
        <f t="shared" si="249"/>
        <v>3939.646284274781</v>
      </c>
      <c r="KI40" s="291">
        <f t="shared" si="250"/>
        <v>2098.6628203456426</v>
      </c>
      <c r="KJ40" s="291">
        <f t="shared" si="251"/>
        <v>8402.1498788742483</v>
      </c>
      <c r="KK40" s="291">
        <f t="shared" si="252"/>
        <v>4096.4641527642452</v>
      </c>
      <c r="KL40" s="291">
        <f t="shared" si="253"/>
        <v>21725.594011313427</v>
      </c>
      <c r="KM40" s="291">
        <f t="shared" si="254"/>
        <v>9157.7223525926711</v>
      </c>
      <c r="KN40" s="291">
        <f t="shared" si="255"/>
        <v>19274.54203832681</v>
      </c>
      <c r="KO40" s="291">
        <f t="shared" si="256"/>
        <v>15143.393085433459</v>
      </c>
      <c r="KP40" s="291">
        <f t="shared" si="257"/>
        <v>12642.461532564141</v>
      </c>
      <c r="KQ40" s="291">
        <f t="shared" si="258"/>
        <v>13796.39905147725</v>
      </c>
      <c r="KR40" s="291">
        <f t="shared" si="259"/>
        <v>3023.8795467571922</v>
      </c>
      <c r="KS40" s="702">
        <f t="shared" si="260"/>
        <v>6796.8158381526373</v>
      </c>
      <c r="KT40" s="705">
        <f>(SUM(JZ40:KS40)/SUM(JZ$4:KS39))*100000</f>
        <v>259.70206627943253</v>
      </c>
      <c r="KU40" s="624">
        <f t="shared" si="312"/>
        <v>18.837741289672</v>
      </c>
      <c r="KV40" s="625">
        <f t="shared" si="313"/>
        <v>0</v>
      </c>
      <c r="KW40" s="625">
        <f t="shared" si="314"/>
        <v>58.427434769930336</v>
      </c>
      <c r="KX40" s="625">
        <f t="shared" si="315"/>
        <v>20.561631844679503</v>
      </c>
      <c r="KY40" s="625">
        <f t="shared" si="316"/>
        <v>106.20667083548616</v>
      </c>
      <c r="KZ40" s="625">
        <f t="shared" si="317"/>
        <v>174.88888075943092</v>
      </c>
      <c r="LA40" s="625">
        <f t="shared" si="318"/>
        <v>263.00179719530075</v>
      </c>
      <c r="LB40" s="625">
        <f t="shared" si="319"/>
        <v>166.55056998879888</v>
      </c>
      <c r="LC40" s="625">
        <f t="shared" si="320"/>
        <v>1395.9723942136288</v>
      </c>
      <c r="LD40" s="625">
        <f t="shared" si="321"/>
        <v>718.35752101358514</v>
      </c>
      <c r="LE40" s="625">
        <f t="shared" si="322"/>
        <v>3975.5311317401124</v>
      </c>
      <c r="LF40" s="625">
        <f t="shared" si="323"/>
        <v>1805.8579488484531</v>
      </c>
      <c r="LG40" s="625">
        <f t="shared" si="324"/>
        <v>13139.719946434607</v>
      </c>
      <c r="LH40" s="625">
        <f t="shared" si="325"/>
        <v>4801.8872296196341</v>
      </c>
      <c r="LI40" s="625">
        <f t="shared" si="326"/>
        <v>19469.962047396526</v>
      </c>
      <c r="LJ40" s="625">
        <f t="shared" si="327"/>
        <v>11356.721451769841</v>
      </c>
      <c r="LK40" s="625">
        <f t="shared" si="328"/>
        <v>35456.956603313178</v>
      </c>
      <c r="LL40" s="625">
        <f t="shared" si="329"/>
        <v>21008.10249068436</v>
      </c>
      <c r="LM40" s="625">
        <f t="shared" si="330"/>
        <v>50093.258457006414</v>
      </c>
      <c r="LN40" s="626">
        <f t="shared" si="331"/>
        <v>39331.148881156398</v>
      </c>
      <c r="LO40" s="642">
        <f t="shared" si="332"/>
        <v>59.402535302316537</v>
      </c>
      <c r="LP40" s="625">
        <f t="shared" si="333"/>
        <v>62.136995401034973</v>
      </c>
      <c r="LQ40" s="625">
        <f t="shared" si="334"/>
        <v>1631.7447519113853</v>
      </c>
      <c r="LR40" s="625">
        <f t="shared" si="335"/>
        <v>807.43905976329881</v>
      </c>
      <c r="LS40" s="625">
        <f t="shared" si="336"/>
        <v>18058.678572102119</v>
      </c>
      <c r="LT40" s="645">
        <f t="shared" si="337"/>
        <v>10451.306141897399</v>
      </c>
      <c r="LU40" s="624">
        <f t="shared" si="338"/>
        <v>60.739004693031553</v>
      </c>
      <c r="LV40" s="625">
        <f t="shared" si="339"/>
        <v>1211.6463293716859</v>
      </c>
      <c r="LW40" s="626">
        <f t="shared" si="340"/>
        <v>13677.749319095656</v>
      </c>
      <c r="LY40" s="725">
        <f>VLOOKUP(A40,Vac!A:C,2,FALSE)</f>
        <v>973.59266502685841</v>
      </c>
      <c r="LZ40" s="730">
        <f>VLOOKUP(A40,Vac!A:D,3,FALSE)</f>
        <v>39964</v>
      </c>
      <c r="MA40" s="722">
        <f>VLOOKUP(A40,Vac!A:D,4,FALSE)</f>
        <v>6275</v>
      </c>
      <c r="MB40" s="742">
        <f t="shared" si="261"/>
        <v>6.6832896019693333E-2</v>
      </c>
      <c r="MC40" s="666">
        <f t="shared" si="262"/>
        <v>1.0493855032618748E-2</v>
      </c>
    </row>
    <row r="41" spans="1:341" ht="14.4">
      <c r="A41" s="510" t="s">
        <v>51</v>
      </c>
      <c r="B41" s="536">
        <v>31328</v>
      </c>
      <c r="C41" s="526">
        <f t="shared" si="341"/>
        <v>2429</v>
      </c>
      <c r="D41" s="517">
        <f t="shared" si="342"/>
        <v>45</v>
      </c>
      <c r="E41" s="495">
        <f t="shared" si="343"/>
        <v>7.9012333779200205E-3</v>
      </c>
      <c r="F41" s="208">
        <f t="shared" si="263"/>
        <v>7.514044943820225E-2</v>
      </c>
      <c r="G41" s="30">
        <f t="shared" si="264"/>
        <v>2.4194194382982341</v>
      </c>
      <c r="H41" s="29">
        <f t="shared" si="265"/>
        <v>0.18179626397325216</v>
      </c>
      <c r="I41" s="33">
        <f t="shared" si="266"/>
        <v>0.18758841342014845</v>
      </c>
      <c r="J41" s="353">
        <f t="shared" si="267"/>
        <v>0.29078598977255316</v>
      </c>
      <c r="K41" s="581">
        <f t="shared" si="268"/>
        <v>4.9397658738997473E-3</v>
      </c>
      <c r="L41" s="354">
        <f t="shared" si="344"/>
        <v>3.8698995274403338</v>
      </c>
      <c r="M41" s="355">
        <f t="shared" si="269"/>
        <v>0.30005062411110095</v>
      </c>
      <c r="N41" s="827"/>
      <c r="O41" s="364" t="s">
        <v>226</v>
      </c>
      <c r="P41" s="20" t="s">
        <v>234</v>
      </c>
      <c r="Q41" s="20"/>
      <c r="R41" s="20"/>
      <c r="S41" s="166">
        <f t="shared" si="270"/>
        <v>2429</v>
      </c>
      <c r="T41" s="167">
        <f t="shared" si="271"/>
        <v>7753.4473953013276</v>
      </c>
      <c r="U41" s="166">
        <f t="shared" si="272"/>
        <v>35</v>
      </c>
      <c r="V41" s="168">
        <f t="shared" si="273"/>
        <v>1.4619883040935672E-2</v>
      </c>
      <c r="W41" s="167">
        <f t="shared" si="274"/>
        <v>111.72114402451481</v>
      </c>
      <c r="X41" s="166">
        <f t="shared" si="275"/>
        <v>75</v>
      </c>
      <c r="Y41" s="168">
        <f t="shared" si="276"/>
        <v>3.1860662701784198E-2</v>
      </c>
      <c r="Z41" s="167">
        <f t="shared" si="277"/>
        <v>239.40245148110316</v>
      </c>
      <c r="AA41" s="166">
        <f t="shared" si="278"/>
        <v>45</v>
      </c>
      <c r="AB41" s="167">
        <f t="shared" si="279"/>
        <v>1436.4147088866191</v>
      </c>
      <c r="AC41" s="169">
        <f t="shared" si="280"/>
        <v>1.8526142445450804E-2</v>
      </c>
      <c r="AD41" s="166">
        <f t="shared" si="281"/>
        <v>0</v>
      </c>
      <c r="AE41" s="168">
        <f t="shared" si="282"/>
        <v>0</v>
      </c>
      <c r="AF41" s="167">
        <f t="shared" si="283"/>
        <v>0</v>
      </c>
      <c r="AG41" s="166">
        <f t="shared" si="284"/>
        <v>0</v>
      </c>
      <c r="AH41" s="168">
        <f t="shared" si="285"/>
        <v>0</v>
      </c>
      <c r="AI41" s="365">
        <f t="shared" si="286"/>
        <v>0</v>
      </c>
      <c r="AJ41" s="831"/>
      <c r="AK41" s="85">
        <v>2485.9522663931853</v>
      </c>
      <c r="AL41" s="62">
        <v>2429.3193009999472</v>
      </c>
      <c r="AM41" s="62">
        <v>2432.6112724357558</v>
      </c>
      <c r="AN41" s="62">
        <v>2359.4472104293127</v>
      </c>
      <c r="AO41" s="62">
        <v>2063.4329862899726</v>
      </c>
      <c r="AP41" s="62">
        <v>2083.2375033174803</v>
      </c>
      <c r="AQ41" s="62">
        <v>2008.1417491674952</v>
      </c>
      <c r="AR41" s="62">
        <v>2095.9068121298733</v>
      </c>
      <c r="AS41" s="62">
        <v>1976.9707422009037</v>
      </c>
      <c r="AT41" s="62">
        <v>2118.7342087239685</v>
      </c>
      <c r="AU41" s="62">
        <v>1566.2140372167755</v>
      </c>
      <c r="AV41" s="62">
        <v>1637.0243012093683</v>
      </c>
      <c r="AW41" s="62">
        <v>1329.6910855654169</v>
      </c>
      <c r="AX41" s="62">
        <v>1485.6472614249813</v>
      </c>
      <c r="AY41" s="62">
        <v>850.00398956620609</v>
      </c>
      <c r="AZ41" s="62">
        <v>1155.6900173224603</v>
      </c>
      <c r="BA41" s="62">
        <v>373.31725636484197</v>
      </c>
      <c r="BB41" s="62">
        <v>659.53981533204046</v>
      </c>
      <c r="BC41" s="62">
        <v>46.664657045605246</v>
      </c>
      <c r="BD41" s="86">
        <v>170.4537222577068</v>
      </c>
      <c r="BE41" s="258">
        <v>2.0000000000000002E-5</v>
      </c>
      <c r="BF41" s="43">
        <v>2.0000000000000002E-5</v>
      </c>
      <c r="BG41" s="53">
        <v>5.0000000000000002E-5</v>
      </c>
      <c r="BH41" s="53">
        <v>4.0000000000000003E-5</v>
      </c>
      <c r="BI41" s="53">
        <v>1.2518952302791728E-4</v>
      </c>
      <c r="BJ41" s="53">
        <v>1.2406223545552731E-4</v>
      </c>
      <c r="BK41" s="53">
        <v>3.4000000000000002E-4</v>
      </c>
      <c r="BL41" s="53">
        <v>1.8000000000000001E-4</v>
      </c>
      <c r="BM41" s="53">
        <v>8.9999999999999998E-4</v>
      </c>
      <c r="BN41" s="53">
        <v>5.0000000000000001E-4</v>
      </c>
      <c r="BO41" s="53">
        <v>3.8E-3</v>
      </c>
      <c r="BP41" s="53">
        <v>2E-3</v>
      </c>
      <c r="BQ41" s="53">
        <v>1.6199999999999999E-2</v>
      </c>
      <c r="BR41" s="53">
        <v>6.1999999999999998E-3</v>
      </c>
      <c r="BS41" s="53">
        <v>6.1100000000000002E-2</v>
      </c>
      <c r="BT41" s="53">
        <v>2.6800000000000001E-2</v>
      </c>
      <c r="BU41" s="53">
        <v>0.1421</v>
      </c>
      <c r="BV41" s="53">
        <v>5.4699999999999999E-2</v>
      </c>
      <c r="BW41" s="53">
        <v>0.27589999999999998</v>
      </c>
      <c r="BX41" s="773">
        <v>0.1051</v>
      </c>
      <c r="BY41" s="53">
        <f t="shared" si="345"/>
        <v>2.0000000000000002E-5</v>
      </c>
      <c r="BZ41" s="53">
        <f t="shared" si="346"/>
        <v>4.5000000000000003E-5</v>
      </c>
      <c r="CA41" s="53">
        <f t="shared" si="347"/>
        <v>1.246258792417223E-4</v>
      </c>
      <c r="CB41" s="53">
        <f t="shared" si="348"/>
        <v>2.6000000000000003E-4</v>
      </c>
      <c r="CC41" s="53">
        <f t="shared" si="349"/>
        <v>6.9999999999999999E-4</v>
      </c>
      <c r="CD41" s="53">
        <f t="shared" si="350"/>
        <v>2.8999999999999998E-3</v>
      </c>
      <c r="CE41" s="53">
        <f t="shared" si="351"/>
        <v>1.12E-2</v>
      </c>
      <c r="CF41" s="53">
        <f t="shared" si="352"/>
        <v>4.3950000000000003E-2</v>
      </c>
      <c r="CG41" s="53">
        <f t="shared" si="353"/>
        <v>9.8400000000000001E-2</v>
      </c>
      <c r="CH41" s="54">
        <f t="shared" si="138"/>
        <v>0.1905</v>
      </c>
      <c r="CI41" s="64">
        <f>+Fall_Hoy!B41</f>
        <v>0</v>
      </c>
      <c r="CJ41" s="61">
        <f>+Fall_Hoy!C41</f>
        <v>0</v>
      </c>
      <c r="CK41" s="61">
        <f>+Fall_Hoy!D41</f>
        <v>0</v>
      </c>
      <c r="CL41" s="61">
        <f>+Fall_Hoy!E41</f>
        <v>0</v>
      </c>
      <c r="CM41" s="61">
        <f>+Fall_Hoy!F41</f>
        <v>0</v>
      </c>
      <c r="CN41" s="61">
        <f>+Fall_Hoy!G41</f>
        <v>0</v>
      </c>
      <c r="CO41" s="61">
        <f>+Fall_Hoy!H41</f>
        <v>0</v>
      </c>
      <c r="CP41" s="61">
        <f>+Fall_Hoy!I41</f>
        <v>1</v>
      </c>
      <c r="CQ41" s="61">
        <f>+Fall_Hoy!J41</f>
        <v>0</v>
      </c>
      <c r="CR41" s="61">
        <f>+Fall_Hoy!K41</f>
        <v>1</v>
      </c>
      <c r="CS41" s="61">
        <f>+Fall_Hoy!L41</f>
        <v>3</v>
      </c>
      <c r="CT41" s="61">
        <f>+Fall_Hoy!M41</f>
        <v>0</v>
      </c>
      <c r="CU41" s="61">
        <f>+Fall_Hoy!N41</f>
        <v>6</v>
      </c>
      <c r="CV41" s="61">
        <f>+Fall_Hoy!O41</f>
        <v>4</v>
      </c>
      <c r="CW41" s="61">
        <f>+Fall_Hoy!P41</f>
        <v>7</v>
      </c>
      <c r="CX41" s="61">
        <f>+Fall_Hoy!Q41</f>
        <v>8</v>
      </c>
      <c r="CY41" s="61">
        <f>+Fall_Hoy!R41</f>
        <v>6</v>
      </c>
      <c r="CZ41" s="61">
        <f>+Fall_Hoy!S41</f>
        <v>6</v>
      </c>
      <c r="DA41" s="61">
        <f>+Fall_Hoy!T41</f>
        <v>2</v>
      </c>
      <c r="DB41" s="253">
        <f>+Fall_Hoy!U41</f>
        <v>1</v>
      </c>
      <c r="DC41" s="61">
        <f>+Fall_Hoy!W41</f>
        <v>0</v>
      </c>
      <c r="DD41" s="61">
        <f>+Fall_Hoy!X41</f>
        <v>0</v>
      </c>
      <c r="DE41" s="61">
        <f>+Fall_Hoy!Y41</f>
        <v>0</v>
      </c>
      <c r="DF41" s="61">
        <f>+Fall_Hoy!Z41</f>
        <v>0</v>
      </c>
      <c r="DG41" s="61">
        <f>+Fall_Hoy!AA41</f>
        <v>0</v>
      </c>
      <c r="DH41" s="61">
        <f>+Fall_Hoy!AB41</f>
        <v>0</v>
      </c>
      <c r="DI41" s="61">
        <f>+Fall_Hoy!AC41</f>
        <v>0</v>
      </c>
      <c r="DJ41" s="61">
        <f>+Fall_Hoy!AD41</f>
        <v>0</v>
      </c>
      <c r="DK41" s="61">
        <f>+Fall_Hoy!AE41</f>
        <v>0</v>
      </c>
      <c r="DL41" s="270">
        <f>+Fall_Hoy!AF41</f>
        <v>0</v>
      </c>
      <c r="DM41" s="75">
        <f t="shared" si="287"/>
        <v>0.13478323182638105</v>
      </c>
      <c r="DN41" s="76">
        <f t="shared" si="288"/>
        <v>0.25829371043470534</v>
      </c>
      <c r="DO41" s="76">
        <f t="shared" si="289"/>
        <v>0.27853865788148824</v>
      </c>
      <c r="DP41" s="76">
        <f t="shared" si="290"/>
        <v>0.43426276685877935</v>
      </c>
      <c r="DQ41" s="76">
        <f t="shared" si="354"/>
        <v>9.9833627439670572E-2</v>
      </c>
      <c r="DR41" s="76">
        <f t="shared" si="355"/>
        <v>0.11088510053805237</v>
      </c>
      <c r="DS41" s="76">
        <f t="shared" si="356"/>
        <v>0.14142427949507866</v>
      </c>
      <c r="DT41" s="76">
        <f t="shared" si="357"/>
        <v>0.7</v>
      </c>
      <c r="DU41" s="76">
        <f t="shared" si="358"/>
        <v>0.10925806608525401</v>
      </c>
      <c r="DV41" s="76">
        <f t="shared" si="359"/>
        <v>0.7</v>
      </c>
      <c r="DW41" s="76">
        <f t="shared" si="360"/>
        <v>0.50406500353773631</v>
      </c>
      <c r="DX41" s="76">
        <f t="shared" si="361"/>
        <v>0.10445782623609925</v>
      </c>
      <c r="DY41" s="76">
        <f t="shared" si="362"/>
        <v>0.27853865788148824</v>
      </c>
      <c r="DZ41" s="76">
        <f t="shared" si="363"/>
        <v>0.43426276685877935</v>
      </c>
      <c r="EA41" s="76">
        <f t="shared" si="364"/>
        <v>0.13478323182638105</v>
      </c>
      <c r="EB41" s="76">
        <f t="shared" si="365"/>
        <v>0.25829371043470534</v>
      </c>
      <c r="EC41" s="76">
        <f t="shared" si="366"/>
        <v>0.11310429760815933</v>
      </c>
      <c r="ED41" s="76">
        <f t="shared" si="367"/>
        <v>0.16631173940385216</v>
      </c>
      <c r="EE41" s="76">
        <f t="shared" si="368"/>
        <v>0.15534247374768098</v>
      </c>
      <c r="EF41" s="316">
        <f t="shared" si="369"/>
        <v>5.5820123686102362E-2</v>
      </c>
      <c r="EG41" s="85">
        <f>+'Cas_-14'!B40</f>
        <v>23</v>
      </c>
      <c r="EH41" s="62">
        <f>+'Cas_-14'!C40</f>
        <v>21</v>
      </c>
      <c r="EI41" s="62">
        <f>+'Cas_-14'!D40</f>
        <v>63</v>
      </c>
      <c r="EJ41" s="62">
        <f>+'Cas_-14'!E40</f>
        <v>99</v>
      </c>
      <c r="EK41" s="62">
        <f>+'Cas_-14'!F40</f>
        <v>206</v>
      </c>
      <c r="EL41" s="62">
        <f>+'Cas_-14'!G40</f>
        <v>231</v>
      </c>
      <c r="EM41" s="62">
        <f>+'Cas_-14'!H40</f>
        <v>284</v>
      </c>
      <c r="EN41" s="62">
        <f>+'Cas_-14'!I40</f>
        <v>249</v>
      </c>
      <c r="EO41" s="62">
        <f>+'Cas_-14'!J40</f>
        <v>216</v>
      </c>
      <c r="EP41" s="62">
        <f>+'Cas_-14'!K40</f>
        <v>216</v>
      </c>
      <c r="EQ41" s="62">
        <f>+'Cas_-14'!L40</f>
        <v>149</v>
      </c>
      <c r="ER41" s="62">
        <f>+'Cas_-14'!M40</f>
        <v>171</v>
      </c>
      <c r="ES41" s="62">
        <f>+'Cas_-14'!N40</f>
        <v>105</v>
      </c>
      <c r="ET41" s="62">
        <f>+'Cas_-14'!O40</f>
        <v>108</v>
      </c>
      <c r="EU41" s="62">
        <f>+'Cas_-14'!P40</f>
        <v>57</v>
      </c>
      <c r="EV41" s="62">
        <f>+'Cas_-14'!Q40</f>
        <v>69</v>
      </c>
      <c r="EW41" s="62">
        <f>+'Cas_-14'!R40</f>
        <v>22</v>
      </c>
      <c r="EX41" s="62">
        <f>+'Cas_-14'!S40</f>
        <v>37</v>
      </c>
      <c r="EY41" s="62">
        <f>+'Cas_-14'!T40</f>
        <v>6</v>
      </c>
      <c r="EZ41" s="86">
        <f>+'Cas_-14'!U40</f>
        <v>6</v>
      </c>
      <c r="FA41" s="201">
        <f t="shared" si="291"/>
        <v>9.2519877838886291E-3</v>
      </c>
      <c r="FB41" s="91">
        <f t="shared" si="292"/>
        <v>8.6443968033992312E-3</v>
      </c>
      <c r="FC41" s="91">
        <f t="shared" si="293"/>
        <v>2.5898095891382828E-2</v>
      </c>
      <c r="FD41" s="91">
        <f t="shared" si="294"/>
        <v>4.1958980714803314E-2</v>
      </c>
      <c r="FE41" s="91">
        <f t="shared" si="295"/>
        <v>9.9833627439670572E-2</v>
      </c>
      <c r="FF41" s="91">
        <f t="shared" si="296"/>
        <v>0.11088510053805237</v>
      </c>
      <c r="FG41" s="91">
        <f t="shared" si="297"/>
        <v>0.14142427949507866</v>
      </c>
      <c r="FH41" s="91">
        <f t="shared" si="298"/>
        <v>0.11880299188825322</v>
      </c>
      <c r="FI41" s="91">
        <f t="shared" si="299"/>
        <v>0.10925806608525401</v>
      </c>
      <c r="FJ41" s="91">
        <f t="shared" si="300"/>
        <v>0.1019476624819724</v>
      </c>
      <c r="FK41" s="91">
        <f t="shared" si="301"/>
        <v>9.5133868334355443E-2</v>
      </c>
      <c r="FL41" s="91">
        <f t="shared" si="302"/>
        <v>0.10445782623609925</v>
      </c>
      <c r="FM41" s="91">
        <f t="shared" si="303"/>
        <v>7.8965709509401918E-2</v>
      </c>
      <c r="FN41" s="91">
        <f t="shared" si="304"/>
        <v>7.2695587172159667E-2</v>
      </c>
      <c r="FO41" s="91">
        <f t="shared" si="305"/>
        <v>6.7058508783105333E-2</v>
      </c>
      <c r="FP41" s="91">
        <f t="shared" si="306"/>
        <v>5.9704591166982138E-2</v>
      </c>
      <c r="FQ41" s="91">
        <f t="shared" si="307"/>
        <v>5.8931109197104613E-2</v>
      </c>
      <c r="FR41" s="91">
        <f t="shared" si="308"/>
        <v>5.6099721563242735E-2</v>
      </c>
      <c r="FS41" s="91">
        <f t="shared" si="309"/>
        <v>0.12857696552095552</v>
      </c>
      <c r="FT41" s="100">
        <f t="shared" si="310"/>
        <v>3.5200169996456143E-2</v>
      </c>
      <c r="FU41" s="119">
        <f t="shared" si="143"/>
        <v>2.0099348206851002</v>
      </c>
      <c r="FV41" s="120">
        <f t="shared" si="144"/>
        <v>4.3261951113995245</v>
      </c>
      <c r="FW41" s="120">
        <f t="shared" si="145"/>
        <v>3.5273368606701938</v>
      </c>
      <c r="FX41" s="120">
        <f t="shared" si="176"/>
        <v>5.9737156511350058</v>
      </c>
      <c r="FY41" s="120">
        <f t="shared" si="240"/>
        <v>1</v>
      </c>
      <c r="FZ41" s="120">
        <f t="shared" si="240"/>
        <v>1</v>
      </c>
      <c r="GA41" s="120">
        <f t="shared" si="240"/>
        <v>1</v>
      </c>
      <c r="GB41" s="120">
        <f t="shared" si="240"/>
        <v>5.8921075039795632</v>
      </c>
      <c r="GC41" s="120">
        <f t="shared" si="240"/>
        <v>1</v>
      </c>
      <c r="GD41" s="120">
        <f t="shared" si="240"/>
        <v>6.8662682690128607</v>
      </c>
      <c r="GE41" s="120">
        <f t="shared" si="240"/>
        <v>5.298481102084069</v>
      </c>
      <c r="GF41" s="120">
        <f t="shared" si="240"/>
        <v>1</v>
      </c>
      <c r="GG41" s="120">
        <f t="shared" si="240"/>
        <v>3.5273368606701938</v>
      </c>
      <c r="GH41" s="120">
        <f t="shared" si="240"/>
        <v>5.9737156511350058</v>
      </c>
      <c r="GI41" s="120">
        <f t="shared" si="240"/>
        <v>2.0099348206851002</v>
      </c>
      <c r="GJ41" s="120">
        <f t="shared" si="240"/>
        <v>4.3261951113995245</v>
      </c>
      <c r="GK41" s="120">
        <f t="shared" si="147"/>
        <v>1.9192630030068456</v>
      </c>
      <c r="GL41" s="120">
        <f t="shared" si="148"/>
        <v>2.9645733484855969</v>
      </c>
      <c r="GM41" s="120">
        <f t="shared" si="149"/>
        <v>1.2081672103419117</v>
      </c>
      <c r="GN41" s="321">
        <f t="shared" si="150"/>
        <v>1.5857913098636223</v>
      </c>
      <c r="GO41" s="85">
        <f>+Cas_Hoy!B40</f>
        <v>24</v>
      </c>
      <c r="GP41" s="62">
        <f>+Cas_Hoy!C40</f>
        <v>23</v>
      </c>
      <c r="GQ41" s="62">
        <f>+Cas_Hoy!D40</f>
        <v>65</v>
      </c>
      <c r="GR41" s="62">
        <f>+Cas_Hoy!E40</f>
        <v>104</v>
      </c>
      <c r="GS41" s="62">
        <f>+Cas_Hoy!F40</f>
        <v>214</v>
      </c>
      <c r="GT41" s="62">
        <f>+Cas_Hoy!G40</f>
        <v>238</v>
      </c>
      <c r="GU41" s="62">
        <f>+Cas_Hoy!H40</f>
        <v>297</v>
      </c>
      <c r="GV41" s="62">
        <f>+Cas_Hoy!I40</f>
        <v>259</v>
      </c>
      <c r="GW41" s="62">
        <f>+Cas_Hoy!J40</f>
        <v>220</v>
      </c>
      <c r="GX41" s="62">
        <f>+Cas_Hoy!K40</f>
        <v>217</v>
      </c>
      <c r="GY41" s="62">
        <f>+Cas_Hoy!L40</f>
        <v>154</v>
      </c>
      <c r="GZ41" s="62">
        <f>+Cas_Hoy!M40</f>
        <v>179</v>
      </c>
      <c r="HA41" s="62">
        <f>+Cas_Hoy!N40</f>
        <v>107</v>
      </c>
      <c r="HB41" s="62">
        <f>+Cas_Hoy!O40</f>
        <v>112</v>
      </c>
      <c r="HC41" s="62">
        <f>+Cas_Hoy!P40</f>
        <v>57</v>
      </c>
      <c r="HD41" s="62">
        <f>+Cas_Hoy!Q40</f>
        <v>70</v>
      </c>
      <c r="HE41" s="62">
        <f>+Cas_Hoy!R40</f>
        <v>22</v>
      </c>
      <c r="HF41" s="62">
        <f>+Cas_Hoy!S40</f>
        <v>38</v>
      </c>
      <c r="HG41" s="62">
        <f>+Cas_Hoy!T40</f>
        <v>6</v>
      </c>
      <c r="HH41" s="590">
        <f>+Cas_Hoy!U40</f>
        <v>7</v>
      </c>
      <c r="HI41" s="543">
        <f t="shared" si="151"/>
        <v>0.13478323182638102</v>
      </c>
      <c r="HJ41" s="112">
        <f t="shared" si="152"/>
        <v>0.26203709754245474</v>
      </c>
      <c r="HK41" s="112">
        <f t="shared" si="153"/>
        <v>0.28384415612684993</v>
      </c>
      <c r="HL41" s="112">
        <f t="shared" si="154"/>
        <v>0.4503465730387341</v>
      </c>
      <c r="HM41" s="323">
        <f t="shared" si="370"/>
        <v>0.10371066151499758</v>
      </c>
      <c r="HN41" s="323">
        <f t="shared" si="371"/>
        <v>0.11424525509981152</v>
      </c>
      <c r="HO41" s="323">
        <f t="shared" si="372"/>
        <v>0.1478979260916844</v>
      </c>
      <c r="HP41" s="323">
        <f t="shared" si="373"/>
        <v>0.7</v>
      </c>
      <c r="HQ41" s="323">
        <f t="shared" si="374"/>
        <v>0.11128136360535131</v>
      </c>
      <c r="HR41" s="323">
        <f t="shared" si="375"/>
        <v>0.7</v>
      </c>
      <c r="HS41" s="323">
        <f t="shared" si="376"/>
        <v>0.5209799365423583</v>
      </c>
      <c r="HT41" s="323">
        <f t="shared" si="377"/>
        <v>0.10934474208340214</v>
      </c>
      <c r="HU41" s="323">
        <f t="shared" si="378"/>
        <v>0.28384415612684993</v>
      </c>
      <c r="HV41" s="323">
        <f t="shared" si="379"/>
        <v>0.4503465730387341</v>
      </c>
      <c r="HW41" s="323">
        <f t="shared" si="380"/>
        <v>0.13478323182638102</v>
      </c>
      <c r="HX41" s="323">
        <f t="shared" si="381"/>
        <v>0.26203709754245474</v>
      </c>
      <c r="HY41" s="323">
        <f t="shared" si="382"/>
        <v>0.11310429760815933</v>
      </c>
      <c r="HZ41" s="323">
        <f t="shared" si="383"/>
        <v>0.17080665127963193</v>
      </c>
      <c r="IA41" s="323">
        <f t="shared" si="384"/>
        <v>0.15534247374768101</v>
      </c>
      <c r="IB41" s="327">
        <f t="shared" si="385"/>
        <v>6.5123477633786092E-2</v>
      </c>
      <c r="IC41" s="241">
        <f>+CyF_Tot!B40</f>
        <v>0</v>
      </c>
      <c r="ID41" s="149">
        <f>+CyF_Tot!C40</f>
        <v>2354</v>
      </c>
      <c r="IE41" s="149">
        <f>+CyF_Tot!D40</f>
        <v>2394</v>
      </c>
      <c r="IF41" s="149">
        <f>+CyF_Tot!E40</f>
        <v>2429</v>
      </c>
      <c r="IG41" s="149">
        <f>+CyF_Tot!F40</f>
        <v>0</v>
      </c>
      <c r="IH41" s="149">
        <f>+CyF_Tot!G40</f>
        <v>45</v>
      </c>
      <c r="II41" s="149">
        <f>+CyF_Tot!H40</f>
        <v>45</v>
      </c>
      <c r="IJ41" s="557">
        <f>+CyF_Tot!I40</f>
        <v>45</v>
      </c>
      <c r="IK41" s="93">
        <f t="shared" si="388"/>
        <v>7.9352408911937733E-2</v>
      </c>
      <c r="IL41" s="90">
        <f t="shared" si="389"/>
        <v>7.7544666145299646E-2</v>
      </c>
      <c r="IM41" s="90">
        <f t="shared" si="390"/>
        <v>7.7649746949558091E-2</v>
      </c>
      <c r="IN41" s="90">
        <f t="shared" si="391"/>
        <v>7.5314326175603699E-2</v>
      </c>
      <c r="IO41" s="90">
        <f t="shared" si="392"/>
        <v>6.586545538463906E-2</v>
      </c>
      <c r="IP41" s="90">
        <f t="shared" si="393"/>
        <v>6.6497622041543678E-2</v>
      </c>
      <c r="IQ41" s="90">
        <f t="shared" si="394"/>
        <v>6.4100541022966515E-2</v>
      </c>
      <c r="IR41" s="90">
        <f t="shared" si="395"/>
        <v>6.6902030519978076E-2</v>
      </c>
      <c r="IS41" s="90">
        <f t="shared" si="396"/>
        <v>6.3105552291908312E-2</v>
      </c>
      <c r="IT41" s="90">
        <f t="shared" si="397"/>
        <v>6.7630688480719126E-2</v>
      </c>
      <c r="IU41" s="90">
        <f t="shared" si="398"/>
        <v>4.9994064007174911E-2</v>
      </c>
      <c r="IV41" s="90">
        <f t="shared" si="399"/>
        <v>5.2254350779155016E-2</v>
      </c>
      <c r="IW41" s="90">
        <f t="shared" si="400"/>
        <v>4.2444174079590682E-2</v>
      </c>
      <c r="IX41" s="90">
        <f t="shared" si="401"/>
        <v>4.7422346189510384E-2</v>
      </c>
      <c r="IY41" s="90">
        <f t="shared" si="402"/>
        <v>2.7132405182782371E-2</v>
      </c>
      <c r="IZ41" s="90">
        <f t="shared" si="403"/>
        <v>3.6890003106564748E-2</v>
      </c>
      <c r="JA41" s="90">
        <f t="shared" si="404"/>
        <v>1.1916408847192351E-2</v>
      </c>
      <c r="JB41" s="90">
        <f t="shared" si="405"/>
        <v>2.1052726485317943E-2</v>
      </c>
      <c r="JC41" s="90">
        <f t="shared" si="406"/>
        <v>1.4895511058990439E-3</v>
      </c>
      <c r="JD41" s="202">
        <f t="shared" si="407"/>
        <v>5.440938529676545E-3</v>
      </c>
      <c r="JE41" s="326"/>
      <c r="JF41" s="323"/>
      <c r="JG41" s="323"/>
      <c r="JH41" s="323"/>
      <c r="JI41" s="323"/>
      <c r="JJ41" s="323"/>
      <c r="JK41" s="323"/>
      <c r="JL41" s="323"/>
      <c r="JM41" s="323"/>
      <c r="JN41" s="323"/>
      <c r="JO41" s="323"/>
      <c r="JP41" s="323"/>
      <c r="JQ41" s="323"/>
      <c r="JR41" s="323"/>
      <c r="JS41" s="323"/>
      <c r="JT41" s="323"/>
      <c r="JU41" s="323"/>
      <c r="JV41" s="323"/>
      <c r="JW41" s="323"/>
      <c r="JX41" s="327"/>
      <c r="JZ41" s="701">
        <f t="shared" si="241"/>
        <v>0</v>
      </c>
      <c r="KA41" s="291">
        <f t="shared" si="242"/>
        <v>0</v>
      </c>
      <c r="KB41" s="291">
        <f t="shared" si="243"/>
        <v>0</v>
      </c>
      <c r="KC41" s="291">
        <f t="shared" si="244"/>
        <v>0</v>
      </c>
      <c r="KD41" s="291">
        <f t="shared" si="245"/>
        <v>0</v>
      </c>
      <c r="KE41" s="291">
        <f t="shared" si="246"/>
        <v>0</v>
      </c>
      <c r="KF41" s="291">
        <f t="shared" si="247"/>
        <v>0</v>
      </c>
      <c r="KG41" s="291">
        <f t="shared" si="248"/>
        <v>1555.5524611740113</v>
      </c>
      <c r="KH41" s="291">
        <f t="shared" si="249"/>
        <v>0</v>
      </c>
      <c r="KI41" s="291">
        <f t="shared" si="250"/>
        <v>1378.877061582675</v>
      </c>
      <c r="KJ41" s="291">
        <f t="shared" si="251"/>
        <v>4048.2321377141652</v>
      </c>
      <c r="KK41" s="291">
        <f t="shared" si="252"/>
        <v>0</v>
      </c>
      <c r="KL41" s="291">
        <f t="shared" si="253"/>
        <v>7460.8110919097662</v>
      </c>
      <c r="KM41" s="291">
        <f t="shared" si="254"/>
        <v>5134.7558724559349</v>
      </c>
      <c r="KN41" s="291">
        <f t="shared" si="255"/>
        <v>8152.5982054937731</v>
      </c>
      <c r="KO41" s="291">
        <f t="shared" si="256"/>
        <v>9230.364405772636</v>
      </c>
      <c r="KP41" s="291">
        <f t="shared" si="257"/>
        <v>5730.6432090276066</v>
      </c>
      <c r="KQ41" s="291">
        <f t="shared" si="258"/>
        <v>5974.3292344166985</v>
      </c>
      <c r="KR41" s="291">
        <f t="shared" si="259"/>
        <v>2587.1828412241603</v>
      </c>
      <c r="KS41" s="702">
        <f t="shared" si="260"/>
        <v>1013.823562847931</v>
      </c>
      <c r="KT41" s="705">
        <f>(SUM(JZ41:KS41)/SUM(JZ$4:KS40))*100000</f>
        <v>110.21717743480671</v>
      </c>
      <c r="KU41" s="624">
        <f t="shared" si="312"/>
        <v>0</v>
      </c>
      <c r="KV41" s="625">
        <f t="shared" si="313"/>
        <v>0</v>
      </c>
      <c r="KW41" s="625">
        <f t="shared" si="314"/>
        <v>0</v>
      </c>
      <c r="KX41" s="625">
        <f t="shared" si="315"/>
        <v>0</v>
      </c>
      <c r="KY41" s="625">
        <f t="shared" si="316"/>
        <v>0</v>
      </c>
      <c r="KZ41" s="625">
        <f t="shared" si="317"/>
        <v>0</v>
      </c>
      <c r="LA41" s="625">
        <f t="shared" si="318"/>
        <v>0</v>
      </c>
      <c r="LB41" s="625">
        <f t="shared" si="319"/>
        <v>477.12044935041456</v>
      </c>
      <c r="LC41" s="625">
        <f t="shared" si="320"/>
        <v>0</v>
      </c>
      <c r="LD41" s="625">
        <f t="shared" si="321"/>
        <v>471.97991889802034</v>
      </c>
      <c r="LE41" s="625">
        <f t="shared" si="322"/>
        <v>1915.4470134433982</v>
      </c>
      <c r="LF41" s="625">
        <f t="shared" si="323"/>
        <v>0</v>
      </c>
      <c r="LG41" s="625">
        <f t="shared" si="324"/>
        <v>4512.3262576801098</v>
      </c>
      <c r="LH41" s="625">
        <f t="shared" si="325"/>
        <v>2692.4291545244319</v>
      </c>
      <c r="LI41" s="625">
        <f t="shared" si="326"/>
        <v>8235.2554645918826</v>
      </c>
      <c r="LJ41" s="625">
        <f t="shared" si="327"/>
        <v>6922.2714396501033</v>
      </c>
      <c r="LK41" s="625">
        <f t="shared" si="328"/>
        <v>16072.12069011944</v>
      </c>
      <c r="LL41" s="625">
        <f t="shared" si="329"/>
        <v>9097.2521453907138</v>
      </c>
      <c r="LM41" s="625">
        <f t="shared" si="330"/>
        <v>42858.988506985173</v>
      </c>
      <c r="LN41" s="626">
        <f t="shared" si="331"/>
        <v>5866.6949994093575</v>
      </c>
      <c r="LO41" s="642">
        <f t="shared" si="332"/>
        <v>0</v>
      </c>
      <c r="LP41" s="625">
        <f t="shared" si="333"/>
        <v>0</v>
      </c>
      <c r="LQ41" s="625">
        <f t="shared" si="334"/>
        <v>540.41137457006846</v>
      </c>
      <c r="LR41" s="625">
        <f t="shared" si="335"/>
        <v>341.78304635078302</v>
      </c>
      <c r="LS41" s="625">
        <f t="shared" si="336"/>
        <v>8077.9266395618833</v>
      </c>
      <c r="LT41" s="645">
        <f t="shared" si="337"/>
        <v>5473.4051593642262</v>
      </c>
      <c r="LU41" s="624">
        <f t="shared" si="338"/>
        <v>0</v>
      </c>
      <c r="LV41" s="625">
        <f t="shared" si="339"/>
        <v>438.48141483287083</v>
      </c>
      <c r="LW41" s="626">
        <f t="shared" si="340"/>
        <v>6588.6919084261535</v>
      </c>
      <c r="LY41" s="725">
        <f>VLOOKUP(A41,Vac!A:C,2,FALSE)</f>
        <v>7620.3917202824405</v>
      </c>
      <c r="LZ41" s="730">
        <f>VLOOKUP(A41,Vac!A:D,3,FALSE)</f>
        <v>3195</v>
      </c>
      <c r="MA41" s="722">
        <f>VLOOKUP(A41,Vac!A:D,4,FALSE)</f>
        <v>967</v>
      </c>
      <c r="MB41" s="742">
        <f t="shared" si="261"/>
        <v>0.10198544433094994</v>
      </c>
      <c r="MC41" s="666">
        <f t="shared" si="262"/>
        <v>3.0866956077630237E-2</v>
      </c>
    </row>
    <row r="42" spans="1:341" ht="14.4">
      <c r="A42" s="511" t="s">
        <v>52</v>
      </c>
      <c r="B42" s="537">
        <v>356392</v>
      </c>
      <c r="C42" s="527">
        <f t="shared" si="341"/>
        <v>33963</v>
      </c>
      <c r="D42" s="518">
        <f t="shared" si="342"/>
        <v>1025</v>
      </c>
      <c r="E42" s="496">
        <f t="shared" si="343"/>
        <v>7.9912325498625938E-3</v>
      </c>
      <c r="F42" s="209">
        <f t="shared" si="263"/>
        <v>8.6180385642775373E-2</v>
      </c>
      <c r="G42" s="28">
        <f t="shared" si="264"/>
        <v>4.1761271813810623</v>
      </c>
      <c r="H42" s="27">
        <f t="shared" si="265"/>
        <v>0.35990025098469647</v>
      </c>
      <c r="I42" s="34">
        <f t="shared" si="266"/>
        <v>0.39797135587006727</v>
      </c>
      <c r="J42" s="340">
        <f t="shared" si="267"/>
        <v>0.54066815412999358</v>
      </c>
      <c r="K42" s="582">
        <f t="shared" si="268"/>
        <v>5.3194303722226104E-3</v>
      </c>
      <c r="L42" s="341">
        <f t="shared" si="344"/>
        <v>6.2736799110079016</v>
      </c>
      <c r="M42" s="342">
        <f t="shared" si="269"/>
        <v>0.59724520197051578</v>
      </c>
      <c r="N42" s="827"/>
      <c r="O42" s="366" t="s">
        <v>230</v>
      </c>
      <c r="P42" s="21" t="s">
        <v>231</v>
      </c>
      <c r="Q42" s="21" t="s">
        <v>235</v>
      </c>
      <c r="R42" s="21" t="s">
        <v>233</v>
      </c>
      <c r="S42" s="170">
        <f t="shared" si="270"/>
        <v>33963</v>
      </c>
      <c r="T42" s="171">
        <f t="shared" si="271"/>
        <v>9529.6751891176009</v>
      </c>
      <c r="U42" s="170">
        <f t="shared" si="272"/>
        <v>1312</v>
      </c>
      <c r="V42" s="172">
        <f t="shared" si="273"/>
        <v>4.0182536522617988E-2</v>
      </c>
      <c r="W42" s="171">
        <f t="shared" si="274"/>
        <v>368.13396484769578</v>
      </c>
      <c r="X42" s="170">
        <f t="shared" si="275"/>
        <v>3249</v>
      </c>
      <c r="Y42" s="172">
        <f t="shared" si="276"/>
        <v>0.10578237937097089</v>
      </c>
      <c r="Z42" s="171">
        <f t="shared" si="277"/>
        <v>911.63662484006375</v>
      </c>
      <c r="AA42" s="170">
        <f t="shared" si="278"/>
        <v>1025</v>
      </c>
      <c r="AB42" s="171">
        <f t="shared" si="279"/>
        <v>2876.0466003726233</v>
      </c>
      <c r="AC42" s="173">
        <f t="shared" si="280"/>
        <v>3.0179901657686307E-2</v>
      </c>
      <c r="AD42" s="170">
        <f t="shared" si="281"/>
        <v>8</v>
      </c>
      <c r="AE42" s="172">
        <f t="shared" si="282"/>
        <v>7.8662733529990172E-3</v>
      </c>
      <c r="AF42" s="171">
        <f t="shared" si="283"/>
        <v>22.447192978518036</v>
      </c>
      <c r="AG42" s="170">
        <f t="shared" si="284"/>
        <v>41</v>
      </c>
      <c r="AH42" s="172">
        <f t="shared" si="285"/>
        <v>4.1666666666666664E-2</v>
      </c>
      <c r="AI42" s="367">
        <f t="shared" si="286"/>
        <v>115.04186401490493</v>
      </c>
      <c r="AJ42" s="831"/>
      <c r="AK42" s="85">
        <v>25312.375344930573</v>
      </c>
      <c r="AL42" s="62">
        <v>24601.768390661884</v>
      </c>
      <c r="AM42" s="62">
        <v>23789.917913623656</v>
      </c>
      <c r="AN42" s="62">
        <v>22803.493260848583</v>
      </c>
      <c r="AO42" s="62">
        <v>24999.410871942651</v>
      </c>
      <c r="AP42" s="62">
        <v>24939.828553113126</v>
      </c>
      <c r="AQ42" s="62">
        <v>25570.792075642585</v>
      </c>
      <c r="AR42" s="62">
        <v>25889.628534433716</v>
      </c>
      <c r="AS42" s="62">
        <v>22389.398434937313</v>
      </c>
      <c r="AT42" s="62">
        <v>24183.613356271781</v>
      </c>
      <c r="AU42" s="62">
        <v>18576.352877961341</v>
      </c>
      <c r="AV42" s="62">
        <v>20925.717191020063</v>
      </c>
      <c r="AW42" s="62">
        <v>14752.103681194276</v>
      </c>
      <c r="AX42" s="62">
        <v>18696.612349561736</v>
      </c>
      <c r="AY42" s="62">
        <v>9744.642719715197</v>
      </c>
      <c r="AZ42" s="62">
        <v>14855.440290751847</v>
      </c>
      <c r="BA42" s="62">
        <v>4058.8127293391881</v>
      </c>
      <c r="BB42" s="62">
        <v>8036.3400500514399</v>
      </c>
      <c r="BC42" s="62">
        <v>455.19395095392764</v>
      </c>
      <c r="BD42" s="86">
        <v>1810.5612498603273</v>
      </c>
      <c r="BE42" s="258">
        <v>2.0000000000000002E-5</v>
      </c>
      <c r="BF42" s="43">
        <v>2.0000000000000002E-5</v>
      </c>
      <c r="BG42" s="53">
        <v>5.0000000000000002E-5</v>
      </c>
      <c r="BH42" s="53">
        <v>4.0000000000000003E-5</v>
      </c>
      <c r="BI42" s="53">
        <v>1.2518952302791728E-4</v>
      </c>
      <c r="BJ42" s="53">
        <v>1.2406223545552731E-4</v>
      </c>
      <c r="BK42" s="53">
        <v>3.4000000000000002E-4</v>
      </c>
      <c r="BL42" s="53">
        <v>1.8000000000000001E-4</v>
      </c>
      <c r="BM42" s="53">
        <v>8.9999999999999998E-4</v>
      </c>
      <c r="BN42" s="53">
        <v>5.0000000000000001E-4</v>
      </c>
      <c r="BO42" s="53">
        <v>3.8E-3</v>
      </c>
      <c r="BP42" s="53">
        <v>2E-3</v>
      </c>
      <c r="BQ42" s="53">
        <v>1.6199999999999999E-2</v>
      </c>
      <c r="BR42" s="53">
        <v>6.1999999999999998E-3</v>
      </c>
      <c r="BS42" s="53">
        <v>6.1100000000000002E-2</v>
      </c>
      <c r="BT42" s="53">
        <v>2.6800000000000001E-2</v>
      </c>
      <c r="BU42" s="53">
        <v>0.1421</v>
      </c>
      <c r="BV42" s="53">
        <v>5.4699999999999999E-2</v>
      </c>
      <c r="BW42" s="53">
        <v>0.27589999999999998</v>
      </c>
      <c r="BX42" s="773">
        <v>0.1051</v>
      </c>
      <c r="BY42" s="53">
        <f t="shared" si="345"/>
        <v>2.0000000000000002E-5</v>
      </c>
      <c r="BZ42" s="53">
        <f t="shared" si="346"/>
        <v>4.5000000000000003E-5</v>
      </c>
      <c r="CA42" s="53">
        <f t="shared" si="347"/>
        <v>1.246258792417223E-4</v>
      </c>
      <c r="CB42" s="53">
        <f t="shared" si="348"/>
        <v>2.6000000000000003E-4</v>
      </c>
      <c r="CC42" s="53">
        <f t="shared" si="349"/>
        <v>6.9999999999999999E-4</v>
      </c>
      <c r="CD42" s="53">
        <f t="shared" si="350"/>
        <v>2.8999999999999998E-3</v>
      </c>
      <c r="CE42" s="53">
        <f t="shared" si="351"/>
        <v>1.12E-2</v>
      </c>
      <c r="CF42" s="53">
        <f t="shared" si="352"/>
        <v>4.3950000000000003E-2</v>
      </c>
      <c r="CG42" s="53">
        <f t="shared" si="353"/>
        <v>9.8400000000000001E-2</v>
      </c>
      <c r="CH42" s="54">
        <f t="shared" si="138"/>
        <v>0.1905</v>
      </c>
      <c r="CI42" s="64">
        <f>+Fall_Hoy!B42</f>
        <v>0</v>
      </c>
      <c r="CJ42" s="61">
        <f>+Fall_Hoy!C42</f>
        <v>0</v>
      </c>
      <c r="CK42" s="61">
        <f>+Fall_Hoy!D42</f>
        <v>0</v>
      </c>
      <c r="CL42" s="61">
        <f>+Fall_Hoy!E42</f>
        <v>1</v>
      </c>
      <c r="CM42" s="61">
        <f>+Fall_Hoy!F42</f>
        <v>1</v>
      </c>
      <c r="CN42" s="61">
        <f>+Fall_Hoy!G42</f>
        <v>2</v>
      </c>
      <c r="CO42" s="61">
        <f>+Fall_Hoy!H42</f>
        <v>10</v>
      </c>
      <c r="CP42" s="61">
        <f>+Fall_Hoy!I42</f>
        <v>6</v>
      </c>
      <c r="CQ42" s="61">
        <f>+Fall_Hoy!J42</f>
        <v>28</v>
      </c>
      <c r="CR42" s="61">
        <f>+Fall_Hoy!K42</f>
        <v>15</v>
      </c>
      <c r="CS42" s="61">
        <f>+Fall_Hoy!L42</f>
        <v>66</v>
      </c>
      <c r="CT42" s="61">
        <f>+Fall_Hoy!M42</f>
        <v>27</v>
      </c>
      <c r="CU42" s="61">
        <f>+Fall_Hoy!N42</f>
        <v>125</v>
      </c>
      <c r="CV42" s="61">
        <f>+Fall_Hoy!O42</f>
        <v>76</v>
      </c>
      <c r="CW42" s="61">
        <f>+Fall_Hoy!P42</f>
        <v>154</v>
      </c>
      <c r="CX42" s="61">
        <f>+Fall_Hoy!Q42</f>
        <v>131</v>
      </c>
      <c r="CY42" s="61">
        <f>+Fall_Hoy!R42</f>
        <v>109</v>
      </c>
      <c r="CZ42" s="61">
        <f>+Fall_Hoy!S42</f>
        <v>134</v>
      </c>
      <c r="DA42" s="61">
        <f>+Fall_Hoy!T42</f>
        <v>29</v>
      </c>
      <c r="DB42" s="253">
        <f>+Fall_Hoy!U42</f>
        <v>75</v>
      </c>
      <c r="DC42" s="61">
        <f>+Fall_Hoy!W42</f>
        <v>1</v>
      </c>
      <c r="DD42" s="61">
        <f>+Fall_Hoy!X42</f>
        <v>0</v>
      </c>
      <c r="DE42" s="61">
        <f>+Fall_Hoy!Y42</f>
        <v>0</v>
      </c>
      <c r="DF42" s="61">
        <f>+Fall_Hoy!Z42</f>
        <v>0</v>
      </c>
      <c r="DG42" s="61">
        <f>+Fall_Hoy!AA42</f>
        <v>1</v>
      </c>
      <c r="DH42" s="61">
        <f>+Fall_Hoy!AB42</f>
        <v>2</v>
      </c>
      <c r="DI42" s="61">
        <f>+Fall_Hoy!AC42</f>
        <v>2</v>
      </c>
      <c r="DJ42" s="61">
        <f>+Fall_Hoy!AD42</f>
        <v>5</v>
      </c>
      <c r="DK42" s="61">
        <f>+Fall_Hoy!AE42</f>
        <v>13</v>
      </c>
      <c r="DL42" s="270">
        <f>+Fall_Hoy!AF42</f>
        <v>12</v>
      </c>
      <c r="DM42" s="75">
        <f t="shared" si="287"/>
        <v>0.25865065940691362</v>
      </c>
      <c r="DN42" s="76">
        <f t="shared" si="288"/>
        <v>0.32904172517428282</v>
      </c>
      <c r="DO42" s="76">
        <f t="shared" si="289"/>
        <v>0.52304739374577025</v>
      </c>
      <c r="DP42" s="76">
        <f t="shared" si="290"/>
        <v>0.65563024396857494</v>
      </c>
      <c r="DQ42" s="76">
        <f t="shared" si="354"/>
        <v>0.31952308515613298</v>
      </c>
      <c r="DR42" s="76">
        <f t="shared" si="355"/>
        <v>0.64639342416242418</v>
      </c>
      <c r="DS42" s="76">
        <f t="shared" si="356"/>
        <v>0.7</v>
      </c>
      <c r="DT42" s="76">
        <f t="shared" si="357"/>
        <v>0.7</v>
      </c>
      <c r="DU42" s="76">
        <f t="shared" si="358"/>
        <v>0.7</v>
      </c>
      <c r="DV42" s="76">
        <f t="shared" si="359"/>
        <v>0.7</v>
      </c>
      <c r="DW42" s="76">
        <f t="shared" si="360"/>
        <v>0.7</v>
      </c>
      <c r="DX42" s="76">
        <f t="shared" si="361"/>
        <v>0.64513917858898095</v>
      </c>
      <c r="DY42" s="76">
        <f t="shared" si="362"/>
        <v>0.52304739374577025</v>
      </c>
      <c r="DZ42" s="76">
        <f t="shared" si="363"/>
        <v>0.65563024396857494</v>
      </c>
      <c r="EA42" s="76">
        <f t="shared" si="364"/>
        <v>0.25865065940691362</v>
      </c>
      <c r="EB42" s="76">
        <f t="shared" si="365"/>
        <v>0.32904172517428282</v>
      </c>
      <c r="EC42" s="76">
        <f t="shared" si="366"/>
        <v>0.18898764195836346</v>
      </c>
      <c r="ED42" s="76">
        <f t="shared" si="367"/>
        <v>0.30483102528116446</v>
      </c>
      <c r="EE42" s="76">
        <f t="shared" si="368"/>
        <v>0.23091376122084065</v>
      </c>
      <c r="EF42" s="316">
        <f t="shared" si="369"/>
        <v>0.39413529340345699</v>
      </c>
      <c r="EG42" s="85">
        <f>+'Cas_-14'!B41</f>
        <v>400</v>
      </c>
      <c r="EH42" s="62">
        <f>+'Cas_-14'!C41</f>
        <v>343</v>
      </c>
      <c r="EI42" s="62">
        <f>+'Cas_-14'!D41</f>
        <v>1034</v>
      </c>
      <c r="EJ42" s="62">
        <f>+'Cas_-14'!E41</f>
        <v>1097</v>
      </c>
      <c r="EK42" s="62">
        <f>+'Cas_-14'!F41</f>
        <v>3331</v>
      </c>
      <c r="EL42" s="62">
        <f>+'Cas_-14'!G41</f>
        <v>3325</v>
      </c>
      <c r="EM42" s="62">
        <f>+'Cas_-14'!H41</f>
        <v>3306</v>
      </c>
      <c r="EN42" s="62">
        <f>+'Cas_-14'!I41</f>
        <v>3302</v>
      </c>
      <c r="EO42" s="62">
        <f>+'Cas_-14'!J41</f>
        <v>2754</v>
      </c>
      <c r="EP42" s="62">
        <f>+'Cas_-14'!K41</f>
        <v>2875</v>
      </c>
      <c r="EQ42" s="62">
        <f>+'Cas_-14'!L41</f>
        <v>2017</v>
      </c>
      <c r="ER42" s="62">
        <f>+'Cas_-14'!M41</f>
        <v>2088</v>
      </c>
      <c r="ES42" s="62">
        <f>+'Cas_-14'!N41</f>
        <v>1231</v>
      </c>
      <c r="ET42" s="62">
        <f>+'Cas_-14'!O41</f>
        <v>1089</v>
      </c>
      <c r="EU42" s="62">
        <f>+'Cas_-14'!P41</f>
        <v>599</v>
      </c>
      <c r="EV42" s="62">
        <f>+'Cas_-14'!Q41</f>
        <v>599</v>
      </c>
      <c r="EW42" s="62">
        <f>+'Cas_-14'!R41</f>
        <v>234</v>
      </c>
      <c r="EX42" s="62">
        <f>+'Cas_-14'!S41</f>
        <v>421</v>
      </c>
      <c r="EY42" s="62">
        <f>+'Cas_-14'!T41</f>
        <v>53</v>
      </c>
      <c r="EZ42" s="86">
        <f>+'Cas_-14'!U41</f>
        <v>173</v>
      </c>
      <c r="FA42" s="201">
        <f t="shared" si="291"/>
        <v>1.5802546957731877E-2</v>
      </c>
      <c r="FB42" s="90">
        <f t="shared" si="292"/>
        <v>1.3942087192813051E-2</v>
      </c>
      <c r="FC42" s="90">
        <f t="shared" si="293"/>
        <v>4.3463790154898527E-2</v>
      </c>
      <c r="FD42" s="90">
        <f t="shared" si="294"/>
        <v>4.8106664511943183E-2</v>
      </c>
      <c r="FE42" s="90">
        <f t="shared" si="295"/>
        <v>0.13324313989088635</v>
      </c>
      <c r="FF42" s="90">
        <f t="shared" si="296"/>
        <v>0.13332088442063308</v>
      </c>
      <c r="FG42" s="90">
        <f t="shared" si="297"/>
        <v>0.12928813429870734</v>
      </c>
      <c r="FH42" s="90">
        <f t="shared" si="298"/>
        <v>0.12754142051935102</v>
      </c>
      <c r="FI42" s="90">
        <f t="shared" si="299"/>
        <v>0.12300464472071515</v>
      </c>
      <c r="FJ42" s="90">
        <f t="shared" si="300"/>
        <v>0.11888215204426419</v>
      </c>
      <c r="FK42" s="90">
        <f t="shared" si="301"/>
        <v>0.10857890207248019</v>
      </c>
      <c r="FL42" s="90">
        <f t="shared" si="302"/>
        <v>9.978152628842904E-2</v>
      </c>
      <c r="FM42" s="90">
        <f t="shared" si="303"/>
        <v>8.3445725884455202E-2</v>
      </c>
      <c r="FN42" s="90">
        <f t="shared" si="304"/>
        <v>5.8245845805618743E-2</v>
      </c>
      <c r="FO42" s="90">
        <f t="shared" si="305"/>
        <v>6.1469672847842161E-2</v>
      </c>
      <c r="FP42" s="90">
        <f t="shared" si="306"/>
        <v>4.0321928416548067E-2</v>
      </c>
      <c r="FQ42" s="90">
        <f t="shared" si="307"/>
        <v>5.7652327319397498E-2</v>
      </c>
      <c r="FR42" s="90">
        <f t="shared" si="308"/>
        <v>5.2387031581286214E-2</v>
      </c>
      <c r="FS42" s="90">
        <f t="shared" si="309"/>
        <v>0.11643388469668918</v>
      </c>
      <c r="FT42" s="99">
        <f t="shared" si="310"/>
        <v>9.5550481936662351E-2</v>
      </c>
      <c r="FU42" s="119">
        <f t="shared" si="143"/>
        <v>4.2077767364592917</v>
      </c>
      <c r="FV42" s="120">
        <f t="shared" si="144"/>
        <v>8.1603667804549875</v>
      </c>
      <c r="FW42" s="120">
        <f t="shared" si="145"/>
        <v>6.2681148519220544</v>
      </c>
      <c r="FX42" s="120">
        <f t="shared" si="176"/>
        <v>11.25625759056844</v>
      </c>
      <c r="FY42" s="120">
        <f t="shared" si="240"/>
        <v>2.3980452983755294</v>
      </c>
      <c r="FZ42" s="120">
        <f t="shared" si="240"/>
        <v>4.8484033613445385</v>
      </c>
      <c r="GA42" s="120">
        <f t="shared" si="240"/>
        <v>5.4142632949031482</v>
      </c>
      <c r="GB42" s="120">
        <f t="shared" si="240"/>
        <v>5.4884130751373714</v>
      </c>
      <c r="GC42" s="120">
        <f t="shared" si="240"/>
        <v>5.6908420132375159</v>
      </c>
      <c r="GD42" s="120">
        <f t="shared" si="240"/>
        <v>5.8881841215270416</v>
      </c>
      <c r="GE42" s="120">
        <f t="shared" si="240"/>
        <v>6.4469246477803361</v>
      </c>
      <c r="GF42" s="120">
        <f t="shared" si="240"/>
        <v>6.4655172413793114</v>
      </c>
      <c r="GG42" s="120">
        <f t="shared" si="240"/>
        <v>6.2681148519220544</v>
      </c>
      <c r="GH42" s="120">
        <f t="shared" si="240"/>
        <v>11.25625759056844</v>
      </c>
      <c r="GI42" s="120">
        <f t="shared" si="240"/>
        <v>4.2077767364592917</v>
      </c>
      <c r="GJ42" s="120">
        <f t="shared" si="240"/>
        <v>8.1603667804549875</v>
      </c>
      <c r="GK42" s="120">
        <f t="shared" si="147"/>
        <v>3.2780574652495833</v>
      </c>
      <c r="GL42" s="120">
        <f t="shared" si="148"/>
        <v>5.8188260735516977</v>
      </c>
      <c r="GM42" s="120">
        <f t="shared" si="149"/>
        <v>1.9832178735801187</v>
      </c>
      <c r="GN42" s="321">
        <f t="shared" si="150"/>
        <v>4.124890690396704</v>
      </c>
      <c r="GO42" s="85">
        <f>+Cas_Hoy!B41</f>
        <v>423</v>
      </c>
      <c r="GP42" s="62">
        <f>+Cas_Hoy!C41</f>
        <v>375</v>
      </c>
      <c r="GQ42" s="62">
        <f>+Cas_Hoy!D41</f>
        <v>1150</v>
      </c>
      <c r="GR42" s="62">
        <f>+Cas_Hoy!E41</f>
        <v>1209</v>
      </c>
      <c r="GS42" s="62">
        <f>+Cas_Hoy!F41</f>
        <v>3694</v>
      </c>
      <c r="GT42" s="62">
        <f>+Cas_Hoy!G41</f>
        <v>3659</v>
      </c>
      <c r="GU42" s="62">
        <f>+Cas_Hoy!H41</f>
        <v>3689</v>
      </c>
      <c r="GV42" s="62">
        <f>+Cas_Hoy!I41</f>
        <v>3674</v>
      </c>
      <c r="GW42" s="62">
        <f>+Cas_Hoy!J41</f>
        <v>3071</v>
      </c>
      <c r="GX42" s="62">
        <f>+Cas_Hoy!K41</f>
        <v>3164</v>
      </c>
      <c r="GY42" s="62">
        <f>+Cas_Hoy!L41</f>
        <v>2235</v>
      </c>
      <c r="GZ42" s="62">
        <f>+Cas_Hoy!M41</f>
        <v>2321</v>
      </c>
      <c r="HA42" s="62">
        <f>+Cas_Hoy!N41</f>
        <v>1360</v>
      </c>
      <c r="HB42" s="62">
        <f>+Cas_Hoy!O41</f>
        <v>1211</v>
      </c>
      <c r="HC42" s="62">
        <f>+Cas_Hoy!P41</f>
        <v>669</v>
      </c>
      <c r="HD42" s="62">
        <f>+Cas_Hoy!Q41</f>
        <v>655</v>
      </c>
      <c r="HE42" s="62">
        <f>+Cas_Hoy!R41</f>
        <v>250</v>
      </c>
      <c r="HF42" s="62">
        <f>+Cas_Hoy!S41</f>
        <v>438</v>
      </c>
      <c r="HG42" s="62">
        <f>+Cas_Hoy!T41</f>
        <v>58</v>
      </c>
      <c r="HH42" s="590">
        <f>+Cas_Hoy!U41</f>
        <v>180</v>
      </c>
      <c r="HI42" s="543">
        <f t="shared" si="151"/>
        <v>0.28887694681673659</v>
      </c>
      <c r="HJ42" s="112">
        <f t="shared" si="152"/>
        <v>0.35980355590843949</v>
      </c>
      <c r="HK42" s="112">
        <f t="shared" si="153"/>
        <v>0.57785902152254065</v>
      </c>
      <c r="HL42" s="112">
        <f t="shared" si="154"/>
        <v>0.7</v>
      </c>
      <c r="HM42" s="323">
        <f t="shared" si="370"/>
        <v>0.35434352343643205</v>
      </c>
      <c r="HN42" s="323">
        <f t="shared" si="371"/>
        <v>0.7</v>
      </c>
      <c r="HO42" s="323">
        <f t="shared" si="372"/>
        <v>0.7</v>
      </c>
      <c r="HP42" s="323">
        <f t="shared" si="373"/>
        <v>0.7</v>
      </c>
      <c r="HQ42" s="323">
        <f t="shared" si="374"/>
        <v>0.7</v>
      </c>
      <c r="HR42" s="323">
        <f t="shared" si="375"/>
        <v>0.7</v>
      </c>
      <c r="HS42" s="323">
        <f t="shared" si="376"/>
        <v>0.7</v>
      </c>
      <c r="HT42" s="323">
        <f t="shared" si="377"/>
        <v>0.7</v>
      </c>
      <c r="HU42" s="323">
        <f t="shared" si="378"/>
        <v>0.57785902152254065</v>
      </c>
      <c r="HV42" s="323">
        <f t="shared" si="379"/>
        <v>0.7</v>
      </c>
      <c r="HW42" s="323">
        <f t="shared" si="380"/>
        <v>0.28887694681673659</v>
      </c>
      <c r="HX42" s="323">
        <f t="shared" si="381"/>
        <v>0.35980355590843949</v>
      </c>
      <c r="HY42" s="323">
        <f t="shared" si="382"/>
        <v>0.20190987388714046</v>
      </c>
      <c r="HZ42" s="323">
        <f t="shared" si="383"/>
        <v>0.31714011656330171</v>
      </c>
      <c r="IA42" s="323">
        <f t="shared" si="384"/>
        <v>0.25269807831714636</v>
      </c>
      <c r="IB42" s="327">
        <f t="shared" si="385"/>
        <v>0.41008296423481072</v>
      </c>
      <c r="IC42" s="241">
        <f>+CyF_Tot!B41</f>
        <v>0</v>
      </c>
      <c r="ID42" s="149">
        <f>+CyF_Tot!C41</f>
        <v>30714</v>
      </c>
      <c r="IE42" s="149">
        <f>+CyF_Tot!D41</f>
        <v>32651</v>
      </c>
      <c r="IF42" s="149">
        <f>+CyF_Tot!E41</f>
        <v>33963</v>
      </c>
      <c r="IG42" s="149">
        <f>+CyF_Tot!F41</f>
        <v>0</v>
      </c>
      <c r="IH42" s="149">
        <f>+CyF_Tot!G41</f>
        <v>984</v>
      </c>
      <c r="II42" s="149">
        <f>+CyF_Tot!H41</f>
        <v>1017</v>
      </c>
      <c r="IJ42" s="557">
        <f>+CyF_Tot!I41</f>
        <v>1025</v>
      </c>
      <c r="IK42" s="93">
        <f t="shared" si="388"/>
        <v>7.1023971764042321E-2</v>
      </c>
      <c r="IL42" s="90">
        <f t="shared" si="389"/>
        <v>6.9030080334749055E-2</v>
      </c>
      <c r="IM42" s="90">
        <f t="shared" si="390"/>
        <v>6.6752109793776673E-2</v>
      </c>
      <c r="IN42" s="90">
        <f t="shared" si="391"/>
        <v>6.3984301726325465E-2</v>
      </c>
      <c r="IO42" s="90">
        <f t="shared" si="392"/>
        <v>7.0145825023969821E-2</v>
      </c>
      <c r="IP42" s="90">
        <f t="shared" si="393"/>
        <v>6.997864304786057E-2</v>
      </c>
      <c r="IQ42" s="90">
        <f t="shared" si="394"/>
        <v>7.1749063041938607E-2</v>
      </c>
      <c r="IR42" s="90">
        <f t="shared" si="395"/>
        <v>7.2643685981822581E-2</v>
      </c>
      <c r="IS42" s="90">
        <f t="shared" si="396"/>
        <v>6.2822393417745939E-2</v>
      </c>
      <c r="IT42" s="90">
        <f t="shared" si="397"/>
        <v>6.7856779490762367E-2</v>
      </c>
      <c r="IU42" s="90">
        <f t="shared" si="398"/>
        <v>5.2123372236080892E-2</v>
      </c>
      <c r="IV42" s="90">
        <f t="shared" si="399"/>
        <v>5.8715451500089964E-2</v>
      </c>
      <c r="IW42" s="90">
        <f t="shared" si="400"/>
        <v>4.1392914771359278E-2</v>
      </c>
      <c r="IX42" s="90">
        <f t="shared" si="401"/>
        <v>5.2460808181894476E-2</v>
      </c>
      <c r="IY42" s="90">
        <f t="shared" si="402"/>
        <v>2.7342484454519735E-2</v>
      </c>
      <c r="IZ42" s="90">
        <f t="shared" si="403"/>
        <v>4.1682866873419849E-2</v>
      </c>
      <c r="JA42" s="90">
        <f t="shared" si="404"/>
        <v>1.138861907489278E-2</v>
      </c>
      <c r="JB42" s="90">
        <f t="shared" si="405"/>
        <v>2.2549159493062246E-2</v>
      </c>
      <c r="JC42" s="90">
        <f t="shared" si="406"/>
        <v>1.2772283074646109E-3</v>
      </c>
      <c r="JD42" s="202">
        <f t="shared" si="407"/>
        <v>5.0802522218801969E-3</v>
      </c>
      <c r="JE42" s="326"/>
      <c r="JF42" s="323"/>
      <c r="JG42" s="323"/>
      <c r="JH42" s="323"/>
      <c r="JI42" s="323"/>
      <c r="JJ42" s="323"/>
      <c r="JK42" s="323"/>
      <c r="JL42" s="323"/>
      <c r="JM42" s="323"/>
      <c r="JN42" s="323"/>
      <c r="JO42" s="323"/>
      <c r="JP42" s="323"/>
      <c r="JQ42" s="323"/>
      <c r="JR42" s="323"/>
      <c r="JS42" s="323"/>
      <c r="JT42" s="323"/>
      <c r="JU42" s="323"/>
      <c r="JV42" s="323"/>
      <c r="JW42" s="323"/>
      <c r="JX42" s="327"/>
      <c r="JZ42" s="701">
        <f t="shared" si="241"/>
        <v>0</v>
      </c>
      <c r="KA42" s="291">
        <f t="shared" si="242"/>
        <v>0</v>
      </c>
      <c r="KB42" s="291">
        <f t="shared" si="243"/>
        <v>0</v>
      </c>
      <c r="KC42" s="291">
        <f t="shared" si="244"/>
        <v>151.17350489096586</v>
      </c>
      <c r="KD42" s="291">
        <f t="shared" si="245"/>
        <v>143.12061265474</v>
      </c>
      <c r="KE42" s="291">
        <f t="shared" si="246"/>
        <v>281.16263851078895</v>
      </c>
      <c r="KF42" s="291">
        <f t="shared" si="247"/>
        <v>1260.1760596495028</v>
      </c>
      <c r="KG42" s="291">
        <f t="shared" si="248"/>
        <v>755.58279926583259</v>
      </c>
      <c r="KH42" s="291">
        <f t="shared" si="249"/>
        <v>3529.3603903485696</v>
      </c>
      <c r="KI42" s="291">
        <f t="shared" si="250"/>
        <v>1812.0579978853809</v>
      </c>
      <c r="KJ42" s="291">
        <f t="shared" si="251"/>
        <v>7508.9419821200217</v>
      </c>
      <c r="KK42" s="291">
        <f t="shared" si="252"/>
        <v>2926.9074240515615</v>
      </c>
      <c r="KL42" s="291">
        <f t="shared" si="253"/>
        <v>14010.112012937538</v>
      </c>
      <c r="KM42" s="291">
        <f t="shared" si="254"/>
        <v>7752.2217014569233</v>
      </c>
      <c r="KN42" s="291">
        <f t="shared" si="255"/>
        <v>15644.935005319079</v>
      </c>
      <c r="KO42" s="291">
        <f t="shared" si="256"/>
        <v>11758.610083657059</v>
      </c>
      <c r="KP42" s="291">
        <f t="shared" si="257"/>
        <v>9575.4164066415433</v>
      </c>
      <c r="KQ42" s="291">
        <f t="shared" si="258"/>
        <v>10950.284762954589</v>
      </c>
      <c r="KR42" s="291">
        <f t="shared" si="259"/>
        <v>3845.8002272028984</v>
      </c>
      <c r="KS42" s="702">
        <f t="shared" si="260"/>
        <v>7158.4156575757015</v>
      </c>
      <c r="KT42" s="705">
        <f>(SUM(JZ42:KS42)/SUM(JZ$4:KS41))*100000</f>
        <v>208.66950172772633</v>
      </c>
      <c r="KU42" s="624">
        <f t="shared" si="312"/>
        <v>0</v>
      </c>
      <c r="KV42" s="625">
        <f t="shared" si="313"/>
        <v>0</v>
      </c>
      <c r="KW42" s="625">
        <f t="shared" si="314"/>
        <v>0</v>
      </c>
      <c r="KX42" s="625">
        <f t="shared" si="315"/>
        <v>43.852930275244468</v>
      </c>
      <c r="KY42" s="625">
        <f t="shared" si="316"/>
        <v>40.000942627104884</v>
      </c>
      <c r="KZ42" s="625">
        <f t="shared" si="317"/>
        <v>80.193013185343204</v>
      </c>
      <c r="LA42" s="625">
        <f t="shared" si="318"/>
        <v>391.071186626459</v>
      </c>
      <c r="LB42" s="625">
        <f t="shared" si="319"/>
        <v>231.75303546823324</v>
      </c>
      <c r="LC42" s="625">
        <f t="shared" si="320"/>
        <v>1250.5918853231751</v>
      </c>
      <c r="LD42" s="625">
        <f t="shared" si="321"/>
        <v>620.25470631790017</v>
      </c>
      <c r="LE42" s="625">
        <f t="shared" si="322"/>
        <v>3552.9040836805616</v>
      </c>
      <c r="LF42" s="625">
        <f t="shared" si="323"/>
        <v>1290.2783571779619</v>
      </c>
      <c r="LG42" s="625">
        <f t="shared" si="324"/>
        <v>8473.3677786814787</v>
      </c>
      <c r="LH42" s="625">
        <f t="shared" si="325"/>
        <v>4064.9075126051648</v>
      </c>
      <c r="LI42" s="625">
        <f t="shared" si="326"/>
        <v>15803.555289762424</v>
      </c>
      <c r="LJ42" s="625">
        <f t="shared" si="327"/>
        <v>8818.3182346707799</v>
      </c>
      <c r="LK42" s="625">
        <f t="shared" si="328"/>
        <v>26855.143922283449</v>
      </c>
      <c r="LL42" s="625">
        <f t="shared" si="329"/>
        <v>16674.257082879696</v>
      </c>
      <c r="LM42" s="625">
        <f t="shared" si="330"/>
        <v>63709.106720829928</v>
      </c>
      <c r="LN42" s="626">
        <f t="shared" si="331"/>
        <v>41423.619336703327</v>
      </c>
      <c r="LO42" s="642">
        <f t="shared" si="332"/>
        <v>13.494966299816113</v>
      </c>
      <c r="LP42" s="625">
        <f t="shared" si="333"/>
        <v>41.467914291276529</v>
      </c>
      <c r="LQ42" s="625">
        <f t="shared" si="334"/>
        <v>1563.0508394866606</v>
      </c>
      <c r="LR42" s="625">
        <f t="shared" si="335"/>
        <v>676.06624971428243</v>
      </c>
      <c r="LS42" s="625">
        <f t="shared" si="336"/>
        <v>14373.980531728894</v>
      </c>
      <c r="LT42" s="645">
        <f t="shared" si="337"/>
        <v>9585.4844928513485</v>
      </c>
      <c r="LU42" s="624">
        <f t="shared" si="338"/>
        <v>27.313674008094903</v>
      </c>
      <c r="LV42" s="625">
        <f t="shared" si="339"/>
        <v>1105.1691910084105</v>
      </c>
      <c r="LW42" s="626">
        <f t="shared" si="340"/>
        <v>11503.982466791276</v>
      </c>
      <c r="LY42" s="725">
        <f>VLOOKUP(A42,Vac!A:C,2,FALSE)</f>
        <v>20605.652570285183</v>
      </c>
      <c r="LZ42" s="730">
        <f>VLOOKUP(A42,Vac!A:D,3,FALSE)</f>
        <v>34447</v>
      </c>
      <c r="MA42" s="722">
        <f>VLOOKUP(A42,Vac!A:D,4,FALSE)</f>
        <v>5711</v>
      </c>
      <c r="MB42" s="742">
        <f t="shared" si="261"/>
        <v>9.6654807066376344E-2</v>
      </c>
      <c r="MC42" s="666">
        <f t="shared" si="262"/>
        <v>1.6024489887539562E-2</v>
      </c>
    </row>
    <row r="43" spans="1:341" ht="14.4">
      <c r="A43" s="510" t="s">
        <v>53</v>
      </c>
      <c r="B43" s="536">
        <v>21291</v>
      </c>
      <c r="C43" s="526">
        <f t="shared" si="341"/>
        <v>1041</v>
      </c>
      <c r="D43" s="517">
        <f t="shared" si="342"/>
        <v>22</v>
      </c>
      <c r="E43" s="495">
        <f t="shared" si="343"/>
        <v>8.7655336314580411E-3</v>
      </c>
      <c r="F43" s="208">
        <f t="shared" si="263"/>
        <v>4.6498520501620406E-2</v>
      </c>
      <c r="G43" s="30">
        <f t="shared" si="264"/>
        <v>2.5351819018148953</v>
      </c>
      <c r="H43" s="29">
        <f t="shared" si="265"/>
        <v>0.11788220763687692</v>
      </c>
      <c r="I43" s="33">
        <f t="shared" si="266"/>
        <v>0.12395492742423118</v>
      </c>
      <c r="J43" s="353">
        <f t="shared" si="267"/>
        <v>0.17601553340971271</v>
      </c>
      <c r="K43" s="581">
        <f t="shared" si="268"/>
        <v>5.8705071965798787E-3</v>
      </c>
      <c r="L43" s="354">
        <f t="shared" si="344"/>
        <v>3.785400729117367</v>
      </c>
      <c r="M43" s="355">
        <f t="shared" si="269"/>
        <v>0.18508300028233426</v>
      </c>
      <c r="N43" s="827"/>
      <c r="O43" s="364" t="s">
        <v>226</v>
      </c>
      <c r="P43" s="20" t="s">
        <v>236</v>
      </c>
      <c r="Q43" s="20"/>
      <c r="R43" s="20"/>
      <c r="S43" s="166">
        <f t="shared" si="270"/>
        <v>1041</v>
      </c>
      <c r="T43" s="167">
        <f t="shared" si="271"/>
        <v>4889.3898830491753</v>
      </c>
      <c r="U43" s="166">
        <f t="shared" si="272"/>
        <v>21</v>
      </c>
      <c r="V43" s="168">
        <f t="shared" si="273"/>
        <v>2.0588235294117647E-2</v>
      </c>
      <c r="W43" s="167">
        <f t="shared" si="274"/>
        <v>98.633225306467523</v>
      </c>
      <c r="X43" s="166">
        <f t="shared" si="275"/>
        <v>51</v>
      </c>
      <c r="Y43" s="168">
        <f t="shared" si="276"/>
        <v>5.1515151515151514E-2</v>
      </c>
      <c r="Z43" s="167">
        <f t="shared" si="277"/>
        <v>239.53783288713541</v>
      </c>
      <c r="AA43" s="166">
        <f t="shared" si="278"/>
        <v>22</v>
      </c>
      <c r="AB43" s="167">
        <f t="shared" si="279"/>
        <v>1033.3004555915645</v>
      </c>
      <c r="AC43" s="169">
        <f t="shared" si="280"/>
        <v>2.1133525456292025E-2</v>
      </c>
      <c r="AD43" s="166">
        <f t="shared" si="281"/>
        <v>0</v>
      </c>
      <c r="AE43" s="168">
        <f t="shared" si="282"/>
        <v>0</v>
      </c>
      <c r="AF43" s="167">
        <f t="shared" si="283"/>
        <v>0</v>
      </c>
      <c r="AG43" s="166">
        <f t="shared" si="284"/>
        <v>1</v>
      </c>
      <c r="AH43" s="168">
        <f t="shared" si="285"/>
        <v>4.7619047619047616E-2</v>
      </c>
      <c r="AI43" s="365">
        <f t="shared" si="286"/>
        <v>46.968202526889293</v>
      </c>
      <c r="AJ43" s="831"/>
      <c r="AK43" s="85">
        <v>1771.0566858190971</v>
      </c>
      <c r="AL43" s="62">
        <v>1663.6602925920774</v>
      </c>
      <c r="AM43" s="62">
        <v>1707.5511270736533</v>
      </c>
      <c r="AN43" s="62">
        <v>1497.4331916120859</v>
      </c>
      <c r="AO43" s="62">
        <v>1385.3276112304798</v>
      </c>
      <c r="AP43" s="62">
        <v>1300.5963720760444</v>
      </c>
      <c r="AQ43" s="62">
        <v>1285.4829635817509</v>
      </c>
      <c r="AR43" s="62">
        <v>1325.7223769696243</v>
      </c>
      <c r="AS43" s="62">
        <v>1345.4246834161399</v>
      </c>
      <c r="AT43" s="62">
        <v>1344.5158065996891</v>
      </c>
      <c r="AU43" s="62">
        <v>1059.4699864601926</v>
      </c>
      <c r="AV43" s="62">
        <v>1093.9743791238097</v>
      </c>
      <c r="AW43" s="62">
        <v>1017.2283877638046</v>
      </c>
      <c r="AX43" s="62">
        <v>1060.6459751449302</v>
      </c>
      <c r="AY43" s="62">
        <v>644.60284945513831</v>
      </c>
      <c r="AZ43" s="62">
        <v>816.46603837807424</v>
      </c>
      <c r="BA43" s="62">
        <v>268.1636720386395</v>
      </c>
      <c r="BB43" s="62">
        <v>485.94791487942342</v>
      </c>
      <c r="BC43" s="62">
        <v>31.692070331839215</v>
      </c>
      <c r="BD43" s="86">
        <v>186.03782173023902</v>
      </c>
      <c r="BE43" s="258">
        <v>2.0000000000000002E-5</v>
      </c>
      <c r="BF43" s="43">
        <v>2.0000000000000002E-5</v>
      </c>
      <c r="BG43" s="53">
        <v>5.0000000000000002E-5</v>
      </c>
      <c r="BH43" s="53">
        <v>4.0000000000000003E-5</v>
      </c>
      <c r="BI43" s="53">
        <v>1.2518952302791728E-4</v>
      </c>
      <c r="BJ43" s="53">
        <v>1.2406223545552731E-4</v>
      </c>
      <c r="BK43" s="53">
        <v>3.4000000000000002E-4</v>
      </c>
      <c r="BL43" s="53">
        <v>1.8000000000000001E-4</v>
      </c>
      <c r="BM43" s="53">
        <v>8.9999999999999998E-4</v>
      </c>
      <c r="BN43" s="53">
        <v>5.0000000000000001E-4</v>
      </c>
      <c r="BO43" s="53">
        <v>3.8E-3</v>
      </c>
      <c r="BP43" s="53">
        <v>2E-3</v>
      </c>
      <c r="BQ43" s="53">
        <v>1.6199999999999999E-2</v>
      </c>
      <c r="BR43" s="53">
        <v>6.1999999999999998E-3</v>
      </c>
      <c r="BS43" s="53">
        <v>6.1100000000000002E-2</v>
      </c>
      <c r="BT43" s="53">
        <v>2.6800000000000001E-2</v>
      </c>
      <c r="BU43" s="53">
        <v>0.1421</v>
      </c>
      <c r="BV43" s="53">
        <v>5.4699999999999999E-2</v>
      </c>
      <c r="BW43" s="53">
        <v>0.27589999999999998</v>
      </c>
      <c r="BX43" s="773">
        <v>0.1051</v>
      </c>
      <c r="BY43" s="53">
        <f t="shared" si="345"/>
        <v>2.0000000000000002E-5</v>
      </c>
      <c r="BZ43" s="53">
        <f t="shared" si="346"/>
        <v>4.5000000000000003E-5</v>
      </c>
      <c r="CA43" s="53">
        <f t="shared" si="347"/>
        <v>1.246258792417223E-4</v>
      </c>
      <c r="CB43" s="53">
        <f t="shared" si="348"/>
        <v>2.6000000000000003E-4</v>
      </c>
      <c r="CC43" s="53">
        <f t="shared" si="349"/>
        <v>6.9999999999999999E-4</v>
      </c>
      <c r="CD43" s="53">
        <f t="shared" si="350"/>
        <v>2.8999999999999998E-3</v>
      </c>
      <c r="CE43" s="53">
        <f t="shared" si="351"/>
        <v>1.12E-2</v>
      </c>
      <c r="CF43" s="53">
        <f t="shared" si="352"/>
        <v>4.3950000000000003E-2</v>
      </c>
      <c r="CG43" s="53">
        <f t="shared" si="353"/>
        <v>9.8400000000000001E-2</v>
      </c>
      <c r="CH43" s="54">
        <f t="shared" si="138"/>
        <v>0.1905</v>
      </c>
      <c r="CI43" s="64">
        <f>+Fall_Hoy!B43</f>
        <v>0</v>
      </c>
      <c r="CJ43" s="61">
        <f>+Fall_Hoy!C43</f>
        <v>0</v>
      </c>
      <c r="CK43" s="61">
        <f>+Fall_Hoy!D43</f>
        <v>0</v>
      </c>
      <c r="CL43" s="61">
        <f>+Fall_Hoy!E43</f>
        <v>0</v>
      </c>
      <c r="CM43" s="61">
        <f>+Fall_Hoy!F43</f>
        <v>0</v>
      </c>
      <c r="CN43" s="61">
        <f>+Fall_Hoy!G43</f>
        <v>0</v>
      </c>
      <c r="CO43" s="61">
        <f>+Fall_Hoy!H43</f>
        <v>0</v>
      </c>
      <c r="CP43" s="61">
        <f>+Fall_Hoy!I43</f>
        <v>0</v>
      </c>
      <c r="CQ43" s="61">
        <f>+Fall_Hoy!J43</f>
        <v>1</v>
      </c>
      <c r="CR43" s="61">
        <f>+Fall_Hoy!K43</f>
        <v>0</v>
      </c>
      <c r="CS43" s="61">
        <f>+Fall_Hoy!L43</f>
        <v>2</v>
      </c>
      <c r="CT43" s="61">
        <f>+Fall_Hoy!M43</f>
        <v>1</v>
      </c>
      <c r="CU43" s="61">
        <f>+Fall_Hoy!N43</f>
        <v>3</v>
      </c>
      <c r="CV43" s="61">
        <f>+Fall_Hoy!O43</f>
        <v>1</v>
      </c>
      <c r="CW43" s="61">
        <f>+Fall_Hoy!P43</f>
        <v>4</v>
      </c>
      <c r="CX43" s="61">
        <f>+Fall_Hoy!Q43</f>
        <v>1</v>
      </c>
      <c r="CY43" s="61">
        <f>+Fall_Hoy!R43</f>
        <v>1</v>
      </c>
      <c r="CZ43" s="61">
        <f>+Fall_Hoy!S43</f>
        <v>4</v>
      </c>
      <c r="DA43" s="61">
        <f>+Fall_Hoy!T43</f>
        <v>0</v>
      </c>
      <c r="DB43" s="253">
        <f>+Fall_Hoy!U43</f>
        <v>3</v>
      </c>
      <c r="DC43" s="61">
        <f>+Fall_Hoy!W43</f>
        <v>0</v>
      </c>
      <c r="DD43" s="61">
        <f>+Fall_Hoy!X43</f>
        <v>0</v>
      </c>
      <c r="DE43" s="61">
        <f>+Fall_Hoy!Y43</f>
        <v>0</v>
      </c>
      <c r="DF43" s="61">
        <f>+Fall_Hoy!Z43</f>
        <v>0</v>
      </c>
      <c r="DG43" s="61">
        <f>+Fall_Hoy!AA43</f>
        <v>0</v>
      </c>
      <c r="DH43" s="61">
        <f>+Fall_Hoy!AB43</f>
        <v>0</v>
      </c>
      <c r="DI43" s="61">
        <f>+Fall_Hoy!AC43</f>
        <v>0</v>
      </c>
      <c r="DJ43" s="61">
        <f>+Fall_Hoy!AD43</f>
        <v>0</v>
      </c>
      <c r="DK43" s="61">
        <f>+Fall_Hoy!AE43</f>
        <v>1</v>
      </c>
      <c r="DL43" s="270">
        <f>+Fall_Hoy!AF43</f>
        <v>0</v>
      </c>
      <c r="DM43" s="75">
        <f t="shared" si="287"/>
        <v>0.10156090451742261</v>
      </c>
      <c r="DN43" s="76">
        <f t="shared" si="288"/>
        <v>4.5701145034697042E-2</v>
      </c>
      <c r="DO43" s="76">
        <f t="shared" si="289"/>
        <v>0.18204877824171017</v>
      </c>
      <c r="DP43" s="76">
        <f t="shared" si="290"/>
        <v>0.15206800983580399</v>
      </c>
      <c r="DQ43" s="76">
        <f t="shared" si="354"/>
        <v>5.7026222071637184E-2</v>
      </c>
      <c r="DR43" s="76">
        <f t="shared" si="355"/>
        <v>7.9963317008175716E-2</v>
      </c>
      <c r="DS43" s="76">
        <f t="shared" si="356"/>
        <v>5.9121748131333161E-2</v>
      </c>
      <c r="DT43" s="76">
        <f t="shared" si="357"/>
        <v>6.5624599472226749E-2</v>
      </c>
      <c r="DU43" s="76">
        <f t="shared" si="358"/>
        <v>0.7</v>
      </c>
      <c r="DV43" s="76">
        <f t="shared" si="359"/>
        <v>5.8757211787485629E-2</v>
      </c>
      <c r="DW43" s="76">
        <f t="shared" si="360"/>
        <v>0.49677272239883269</v>
      </c>
      <c r="DX43" s="76">
        <f t="shared" si="361"/>
        <v>0.45704909506241087</v>
      </c>
      <c r="DY43" s="76">
        <f t="shared" si="362"/>
        <v>0.18204877824171017</v>
      </c>
      <c r="DZ43" s="76">
        <f t="shared" si="363"/>
        <v>0.15206800983580399</v>
      </c>
      <c r="EA43" s="76">
        <f t="shared" si="364"/>
        <v>0.10156090451742261</v>
      </c>
      <c r="EB43" s="76">
        <f t="shared" si="365"/>
        <v>4.5701145034697042E-2</v>
      </c>
      <c r="EC43" s="76">
        <f t="shared" si="366"/>
        <v>2.6242546666342511E-2</v>
      </c>
      <c r="ED43" s="76">
        <f t="shared" si="367"/>
        <v>0.15048144123454588</v>
      </c>
      <c r="EE43" s="76">
        <f t="shared" si="368"/>
        <v>6.3107268760246124E-2</v>
      </c>
      <c r="EF43" s="316">
        <f t="shared" si="369"/>
        <v>0.15343247578406552</v>
      </c>
      <c r="EG43" s="85">
        <f>+'Cas_-14'!B42</f>
        <v>42</v>
      </c>
      <c r="EH43" s="62">
        <f>+'Cas_-14'!C42</f>
        <v>47</v>
      </c>
      <c r="EI43" s="62">
        <f>+'Cas_-14'!D42</f>
        <v>49</v>
      </c>
      <c r="EJ43" s="62">
        <f>+'Cas_-14'!E42</f>
        <v>66</v>
      </c>
      <c r="EK43" s="62">
        <f>+'Cas_-14'!F42</f>
        <v>79</v>
      </c>
      <c r="EL43" s="62">
        <f>+'Cas_-14'!G42</f>
        <v>104</v>
      </c>
      <c r="EM43" s="62">
        <f>+'Cas_-14'!H42</f>
        <v>76</v>
      </c>
      <c r="EN43" s="62">
        <f>+'Cas_-14'!I42</f>
        <v>87</v>
      </c>
      <c r="EO43" s="62">
        <f>+'Cas_-14'!J42</f>
        <v>61</v>
      </c>
      <c r="EP43" s="62">
        <f>+'Cas_-14'!K42</f>
        <v>79</v>
      </c>
      <c r="EQ43" s="62">
        <f>+'Cas_-14'!L42</f>
        <v>47</v>
      </c>
      <c r="ER43" s="62">
        <f>+'Cas_-14'!M42</f>
        <v>59</v>
      </c>
      <c r="ES43" s="62">
        <f>+'Cas_-14'!N42</f>
        <v>41</v>
      </c>
      <c r="ET43" s="62">
        <f>+'Cas_-14'!O42</f>
        <v>37</v>
      </c>
      <c r="EU43" s="62">
        <f>+'Cas_-14'!P42</f>
        <v>32</v>
      </c>
      <c r="EV43" s="62">
        <f>+'Cas_-14'!Q42</f>
        <v>32</v>
      </c>
      <c r="EW43" s="62">
        <f>+'Cas_-14'!R42</f>
        <v>8</v>
      </c>
      <c r="EX43" s="62">
        <f>+'Cas_-14'!S42</f>
        <v>22</v>
      </c>
      <c r="EY43" s="62">
        <f>+'Cas_-14'!T42</f>
        <v>2</v>
      </c>
      <c r="EZ43" s="86">
        <f>+'Cas_-14'!U42</f>
        <v>3</v>
      </c>
      <c r="FA43" s="201">
        <f t="shared" si="291"/>
        <v>2.3714655965726694E-2</v>
      </c>
      <c r="FB43" s="91">
        <f t="shared" si="292"/>
        <v>2.8250959771824166E-2</v>
      </c>
      <c r="FC43" s="91">
        <f t="shared" si="293"/>
        <v>2.8696066093186114E-2</v>
      </c>
      <c r="FD43" s="91">
        <f t="shared" si="294"/>
        <v>4.407542210877978E-2</v>
      </c>
      <c r="FE43" s="91">
        <f t="shared" si="295"/>
        <v>5.7026222071637184E-2</v>
      </c>
      <c r="FF43" s="91">
        <f t="shared" si="296"/>
        <v>7.9963317008175716E-2</v>
      </c>
      <c r="FG43" s="91">
        <f t="shared" si="297"/>
        <v>5.9121748131333161E-2</v>
      </c>
      <c r="FH43" s="91">
        <f t="shared" si="298"/>
        <v>6.5624599472226749E-2</v>
      </c>
      <c r="FI43" s="91">
        <f t="shared" si="299"/>
        <v>4.5338844122523578E-2</v>
      </c>
      <c r="FJ43" s="91">
        <f t="shared" si="300"/>
        <v>5.8757211787485629E-2</v>
      </c>
      <c r="FK43" s="91">
        <f t="shared" si="301"/>
        <v>4.4361804110215758E-2</v>
      </c>
      <c r="FL43" s="91">
        <f t="shared" si="302"/>
        <v>5.3931793217364479E-2</v>
      </c>
      <c r="FM43" s="91">
        <f t="shared" si="303"/>
        <v>4.0305599502714624E-2</v>
      </c>
      <c r="FN43" s="91">
        <f t="shared" si="304"/>
        <v>3.4884401456333439E-2</v>
      </c>
      <c r="FO43" s="91">
        <f t="shared" si="305"/>
        <v>4.9642970128116179E-2</v>
      </c>
      <c r="FP43" s="91">
        <f t="shared" si="306"/>
        <v>3.9193301981756183E-2</v>
      </c>
      <c r="FQ43" s="91">
        <f t="shared" si="307"/>
        <v>2.9832527050298169E-2</v>
      </c>
      <c r="FR43" s="91">
        <f t="shared" si="308"/>
        <v>4.5272341595413129E-2</v>
      </c>
      <c r="FS43" s="91">
        <f t="shared" si="309"/>
        <v>6.3107268760246124E-2</v>
      </c>
      <c r="FT43" s="100">
        <f t="shared" si="310"/>
        <v>1.6125753204905287E-2</v>
      </c>
      <c r="FU43" s="119">
        <f t="shared" si="143"/>
        <v>2.0458265139116198</v>
      </c>
      <c r="FV43" s="120">
        <f t="shared" si="144"/>
        <v>1.166044776119403</v>
      </c>
      <c r="FW43" s="120">
        <f t="shared" si="145"/>
        <v>4.5167118337850054</v>
      </c>
      <c r="FX43" s="120">
        <f t="shared" si="176"/>
        <v>4.3591979075850036</v>
      </c>
      <c r="FY43" s="120">
        <f t="shared" si="240"/>
        <v>1</v>
      </c>
      <c r="FZ43" s="120">
        <f t="shared" si="240"/>
        <v>1</v>
      </c>
      <c r="GA43" s="120">
        <f t="shared" si="240"/>
        <v>1</v>
      </c>
      <c r="GB43" s="120">
        <f t="shared" si="240"/>
        <v>1</v>
      </c>
      <c r="GC43" s="120">
        <f t="shared" si="240"/>
        <v>15.439299645758982</v>
      </c>
      <c r="GD43" s="120">
        <f t="shared" si="240"/>
        <v>1</v>
      </c>
      <c r="GE43" s="120">
        <f t="shared" si="240"/>
        <v>11.198208286674133</v>
      </c>
      <c r="GF43" s="120">
        <f t="shared" si="240"/>
        <v>8.4745762711864412</v>
      </c>
      <c r="GG43" s="120">
        <f t="shared" si="240"/>
        <v>4.5167118337850054</v>
      </c>
      <c r="GH43" s="120">
        <f t="shared" si="240"/>
        <v>4.3591979075850036</v>
      </c>
      <c r="GI43" s="120">
        <f t="shared" si="240"/>
        <v>2.0458265139116198</v>
      </c>
      <c r="GJ43" s="120">
        <f t="shared" si="240"/>
        <v>1.166044776119403</v>
      </c>
      <c r="GK43" s="120">
        <f t="shared" si="147"/>
        <v>0.87966220971147069</v>
      </c>
      <c r="GL43" s="120">
        <f t="shared" si="148"/>
        <v>3.3239155725444571</v>
      </c>
      <c r="GM43" s="120">
        <f t="shared" si="149"/>
        <v>1</v>
      </c>
      <c r="GN43" s="321">
        <f t="shared" si="150"/>
        <v>9.5147478591817318</v>
      </c>
      <c r="GO43" s="85">
        <f>+Cas_Hoy!B42</f>
        <v>47</v>
      </c>
      <c r="GP43" s="62">
        <f>+Cas_Hoy!C42</f>
        <v>48</v>
      </c>
      <c r="GQ43" s="62">
        <f>+Cas_Hoy!D42</f>
        <v>50</v>
      </c>
      <c r="GR43" s="62">
        <f>+Cas_Hoy!E42</f>
        <v>69</v>
      </c>
      <c r="GS43" s="62">
        <f>+Cas_Hoy!F42</f>
        <v>81</v>
      </c>
      <c r="GT43" s="62">
        <f>+Cas_Hoy!G42</f>
        <v>112</v>
      </c>
      <c r="GU43" s="62">
        <f>+Cas_Hoy!H42</f>
        <v>81</v>
      </c>
      <c r="GV43" s="62">
        <f>+Cas_Hoy!I42</f>
        <v>92</v>
      </c>
      <c r="GW43" s="62">
        <f>+Cas_Hoy!J42</f>
        <v>64</v>
      </c>
      <c r="GX43" s="62">
        <f>+Cas_Hoy!K42</f>
        <v>86</v>
      </c>
      <c r="GY43" s="62">
        <f>+Cas_Hoy!L42</f>
        <v>53</v>
      </c>
      <c r="GZ43" s="62">
        <f>+Cas_Hoy!M42</f>
        <v>60</v>
      </c>
      <c r="HA43" s="62">
        <f>+Cas_Hoy!N42</f>
        <v>42</v>
      </c>
      <c r="HB43" s="62">
        <f>+Cas_Hoy!O42</f>
        <v>39</v>
      </c>
      <c r="HC43" s="62">
        <f>+Cas_Hoy!P42</f>
        <v>32</v>
      </c>
      <c r="HD43" s="62">
        <f>+Cas_Hoy!Q42</f>
        <v>32</v>
      </c>
      <c r="HE43" s="62">
        <f>+Cas_Hoy!R42</f>
        <v>8</v>
      </c>
      <c r="HF43" s="62">
        <f>+Cas_Hoy!S42</f>
        <v>23</v>
      </c>
      <c r="HG43" s="62">
        <f>+Cas_Hoy!T42</f>
        <v>2</v>
      </c>
      <c r="HH43" s="590">
        <f>+Cas_Hoy!U42</f>
        <v>3</v>
      </c>
      <c r="HI43" s="543">
        <f t="shared" si="151"/>
        <v>0.1015609045174226</v>
      </c>
      <c r="HJ43" s="112">
        <f t="shared" si="152"/>
        <v>4.5701145034697049E-2</v>
      </c>
      <c r="HK43" s="112">
        <f t="shared" si="153"/>
        <v>0.1864889923451665</v>
      </c>
      <c r="HL43" s="112">
        <f t="shared" si="154"/>
        <v>0.16028790225936096</v>
      </c>
      <c r="HM43" s="323">
        <f t="shared" si="370"/>
        <v>5.8469923896235593E-2</v>
      </c>
      <c r="HN43" s="323">
        <f t="shared" si="371"/>
        <v>8.6114341393420002E-2</v>
      </c>
      <c r="HO43" s="323">
        <f t="shared" si="372"/>
        <v>6.3011336824184028E-2</v>
      </c>
      <c r="HP43" s="323">
        <f t="shared" si="373"/>
        <v>6.9396128177527133E-2</v>
      </c>
      <c r="HQ43" s="323">
        <f t="shared" si="374"/>
        <v>0.7</v>
      </c>
      <c r="HR43" s="323">
        <f t="shared" si="375"/>
        <v>6.396354700916157E-2</v>
      </c>
      <c r="HS43" s="323">
        <f t="shared" si="376"/>
        <v>0.56019051674761977</v>
      </c>
      <c r="HT43" s="323">
        <f t="shared" si="377"/>
        <v>0.46479568989397718</v>
      </c>
      <c r="HU43" s="323">
        <f t="shared" si="378"/>
        <v>0.1864889923451665</v>
      </c>
      <c r="HV43" s="323">
        <f t="shared" si="379"/>
        <v>0.16028790225936096</v>
      </c>
      <c r="HW43" s="323">
        <f t="shared" si="380"/>
        <v>0.1015609045174226</v>
      </c>
      <c r="HX43" s="323">
        <f t="shared" si="381"/>
        <v>4.5701145034697049E-2</v>
      </c>
      <c r="HY43" s="323">
        <f t="shared" si="382"/>
        <v>2.6242546666342511E-2</v>
      </c>
      <c r="HZ43" s="323">
        <f t="shared" si="383"/>
        <v>0.15732150674520706</v>
      </c>
      <c r="IA43" s="323">
        <f t="shared" si="384"/>
        <v>6.3107268760246124E-2</v>
      </c>
      <c r="IB43" s="327">
        <f t="shared" si="385"/>
        <v>0.15343247578406552</v>
      </c>
      <c r="IC43" s="241">
        <f>+CyF_Tot!B42</f>
        <v>0</v>
      </c>
      <c r="ID43" s="149">
        <f>+CyF_Tot!C42</f>
        <v>990</v>
      </c>
      <c r="IE43" s="149">
        <f>+CyF_Tot!D42</f>
        <v>1020</v>
      </c>
      <c r="IF43" s="149">
        <f>+CyF_Tot!E42</f>
        <v>1041</v>
      </c>
      <c r="IG43" s="149">
        <f>+CyF_Tot!F42</f>
        <v>0</v>
      </c>
      <c r="IH43" s="149">
        <f>+CyF_Tot!G42</f>
        <v>21</v>
      </c>
      <c r="II43" s="149">
        <f>+CyF_Tot!H42</f>
        <v>22</v>
      </c>
      <c r="IJ43" s="557">
        <f>+CyF_Tot!I42</f>
        <v>22</v>
      </c>
      <c r="IK43" s="93">
        <f t="shared" si="388"/>
        <v>8.3183349106152701E-2</v>
      </c>
      <c r="IL43" s="90">
        <f t="shared" si="389"/>
        <v>7.8139133558408597E-2</v>
      </c>
      <c r="IM43" s="90">
        <f t="shared" si="390"/>
        <v>8.0200607161413431E-2</v>
      </c>
      <c r="IN43" s="90">
        <f t="shared" si="391"/>
        <v>7.0331745414122682E-2</v>
      </c>
      <c r="IO43" s="90">
        <f t="shared" si="392"/>
        <v>6.5066347810364938E-2</v>
      </c>
      <c r="IP43" s="90">
        <f t="shared" si="393"/>
        <v>6.108667380940512E-2</v>
      </c>
      <c r="IQ43" s="90">
        <f t="shared" si="394"/>
        <v>6.0376824178373534E-2</v>
      </c>
      <c r="IR43" s="90">
        <f t="shared" si="395"/>
        <v>6.2266797095938395E-2</v>
      </c>
      <c r="IS43" s="90">
        <f t="shared" si="396"/>
        <v>6.3192179015365169E-2</v>
      </c>
      <c r="IT43" s="90">
        <f t="shared" si="397"/>
        <v>6.314949070497812E-2</v>
      </c>
      <c r="IU43" s="90">
        <f t="shared" si="398"/>
        <v>4.9761400895222983E-2</v>
      </c>
      <c r="IV43" s="90">
        <f t="shared" si="399"/>
        <v>5.1382010197915072E-2</v>
      </c>
      <c r="IW43" s="90">
        <f t="shared" si="400"/>
        <v>4.7777388932591452E-2</v>
      </c>
      <c r="IX43" s="90">
        <f t="shared" si="401"/>
        <v>4.9816634969937074E-2</v>
      </c>
      <c r="IY43" s="90">
        <f t="shared" si="402"/>
        <v>3.0275837182618868E-2</v>
      </c>
      <c r="IZ43" s="90">
        <f t="shared" si="403"/>
        <v>3.8347942246868362E-2</v>
      </c>
      <c r="JA43" s="90">
        <f t="shared" si="404"/>
        <v>1.259516565866514E-2</v>
      </c>
      <c r="JB43" s="90">
        <f t="shared" si="405"/>
        <v>2.2824100083576319E-2</v>
      </c>
      <c r="JC43" s="90">
        <f t="shared" si="406"/>
        <v>1.4885195778422439E-3</v>
      </c>
      <c r="JD43" s="202">
        <f t="shared" si="407"/>
        <v>8.737862088687192E-3</v>
      </c>
      <c r="JE43" s="326"/>
      <c r="JF43" s="323"/>
      <c r="JG43" s="323"/>
      <c r="JH43" s="323"/>
      <c r="JI43" s="323"/>
      <c r="JJ43" s="323"/>
      <c r="JK43" s="323"/>
      <c r="JL43" s="323"/>
      <c r="JM43" s="323"/>
      <c r="JN43" s="323"/>
      <c r="JO43" s="323"/>
      <c r="JP43" s="323"/>
      <c r="JQ43" s="323"/>
      <c r="JR43" s="323"/>
      <c r="JS43" s="323"/>
      <c r="JT43" s="323"/>
      <c r="JU43" s="323"/>
      <c r="JV43" s="323"/>
      <c r="JW43" s="323"/>
      <c r="JX43" s="327"/>
      <c r="JZ43" s="701">
        <f t="shared" si="241"/>
        <v>0</v>
      </c>
      <c r="KA43" s="291">
        <f t="shared" si="242"/>
        <v>0</v>
      </c>
      <c r="KB43" s="291">
        <f t="shared" si="243"/>
        <v>0</v>
      </c>
      <c r="KC43" s="291">
        <f t="shared" si="244"/>
        <v>0</v>
      </c>
      <c r="KD43" s="291">
        <f t="shared" si="245"/>
        <v>0</v>
      </c>
      <c r="KE43" s="291">
        <f t="shared" si="246"/>
        <v>0</v>
      </c>
      <c r="KF43" s="291">
        <f t="shared" si="247"/>
        <v>0</v>
      </c>
      <c r="KG43" s="291">
        <f t="shared" si="248"/>
        <v>0</v>
      </c>
      <c r="KH43" s="291">
        <f t="shared" si="249"/>
        <v>2097.5919609519374</v>
      </c>
      <c r="KI43" s="291">
        <f t="shared" si="250"/>
        <v>0</v>
      </c>
      <c r="KJ43" s="291">
        <f t="shared" si="251"/>
        <v>3989.6665823660105</v>
      </c>
      <c r="KK43" s="291">
        <f t="shared" si="252"/>
        <v>2073.5686715230395</v>
      </c>
      <c r="KL43" s="291">
        <f t="shared" si="253"/>
        <v>4876.2766156224834</v>
      </c>
      <c r="KM43" s="291">
        <f t="shared" si="254"/>
        <v>1798.0636750536921</v>
      </c>
      <c r="KN43" s="291">
        <f t="shared" si="255"/>
        <v>6143.0879546175347</v>
      </c>
      <c r="KO43" s="291">
        <f t="shared" si="256"/>
        <v>1633.1726456729109</v>
      </c>
      <c r="KP43" s="291">
        <f t="shared" si="257"/>
        <v>1329.6282725000269</v>
      </c>
      <c r="KQ43" s="291">
        <f t="shared" si="258"/>
        <v>5405.6657505193671</v>
      </c>
      <c r="KR43" s="291">
        <f t="shared" si="259"/>
        <v>0</v>
      </c>
      <c r="KS43" s="702">
        <f t="shared" si="260"/>
        <v>2786.6914113396824</v>
      </c>
      <c r="KT43" s="705">
        <f>(SUM(JZ43:KS43)/SUM(JZ$4:KS42))*100000</f>
        <v>67.545039826001187</v>
      </c>
      <c r="KU43" s="624">
        <f t="shared" si="312"/>
        <v>0</v>
      </c>
      <c r="KV43" s="625">
        <f t="shared" si="313"/>
        <v>0</v>
      </c>
      <c r="KW43" s="625">
        <f t="shared" si="314"/>
        <v>0</v>
      </c>
      <c r="KX43" s="625">
        <f t="shared" si="315"/>
        <v>0</v>
      </c>
      <c r="KY43" s="625">
        <f t="shared" si="316"/>
        <v>0</v>
      </c>
      <c r="KZ43" s="625">
        <f t="shared" si="317"/>
        <v>0</v>
      </c>
      <c r="LA43" s="625">
        <f t="shared" si="318"/>
        <v>0</v>
      </c>
      <c r="LB43" s="625">
        <f t="shared" si="319"/>
        <v>0</v>
      </c>
      <c r="LC43" s="625">
        <f t="shared" si="320"/>
        <v>743.25973971350129</v>
      </c>
      <c r="LD43" s="625">
        <f t="shared" si="321"/>
        <v>0</v>
      </c>
      <c r="LE43" s="625">
        <f t="shared" si="322"/>
        <v>1887.7363451155641</v>
      </c>
      <c r="LF43" s="625">
        <f t="shared" si="323"/>
        <v>914.09819012482171</v>
      </c>
      <c r="LG43" s="625">
        <f t="shared" si="324"/>
        <v>2949.1902075157041</v>
      </c>
      <c r="LH43" s="625">
        <f t="shared" si="325"/>
        <v>942.82166098198479</v>
      </c>
      <c r="LI43" s="625">
        <f t="shared" si="326"/>
        <v>6205.371266014522</v>
      </c>
      <c r="LJ43" s="625">
        <f t="shared" si="327"/>
        <v>1224.7906869298808</v>
      </c>
      <c r="LK43" s="625">
        <f t="shared" si="328"/>
        <v>3729.0658812872712</v>
      </c>
      <c r="LL43" s="625">
        <f t="shared" si="329"/>
        <v>8231.3348355296603</v>
      </c>
      <c r="LM43" s="625">
        <f t="shared" si="330"/>
        <v>0</v>
      </c>
      <c r="LN43" s="626">
        <f t="shared" si="331"/>
        <v>16125.753204905286</v>
      </c>
      <c r="LO43" s="642">
        <f t="shared" si="332"/>
        <v>0</v>
      </c>
      <c r="LP43" s="625">
        <f t="shared" si="333"/>
        <v>0</v>
      </c>
      <c r="LQ43" s="625">
        <f t="shared" si="334"/>
        <v>812.92493559496177</v>
      </c>
      <c r="LR43" s="625">
        <f t="shared" si="335"/>
        <v>265.65981153958677</v>
      </c>
      <c r="LS43" s="625">
        <f t="shared" si="336"/>
        <v>4078.1225971507383</v>
      </c>
      <c r="LT43" s="645">
        <f t="shared" si="337"/>
        <v>3530.6609954567643</v>
      </c>
      <c r="LU43" s="624">
        <f t="shared" si="338"/>
        <v>0</v>
      </c>
      <c r="LV43" s="625">
        <f t="shared" si="339"/>
        <v>536.58214532908789</v>
      </c>
      <c r="LW43" s="626">
        <f t="shared" si="340"/>
        <v>3768.7455772351568</v>
      </c>
      <c r="LY43" s="725">
        <f>VLOOKUP(A43,Vac!A:C,2,FALSE)</f>
        <v>21488.578418822242</v>
      </c>
      <c r="LZ43" s="730">
        <f>VLOOKUP(A43,Vac!A:D,3,FALSE)</f>
        <v>2134</v>
      </c>
      <c r="MA43" s="722">
        <f>VLOOKUP(A43,Vac!A:D,4,FALSE)</f>
        <v>975</v>
      </c>
      <c r="MB43" s="742">
        <f t="shared" si="261"/>
        <v>0.10023014419238176</v>
      </c>
      <c r="MC43" s="666">
        <f t="shared" si="262"/>
        <v>4.5793997463717061E-2</v>
      </c>
    </row>
    <row r="44" spans="1:341" ht="14.4">
      <c r="A44" s="510" t="s">
        <v>54</v>
      </c>
      <c r="B44" s="536">
        <v>67667</v>
      </c>
      <c r="C44" s="526">
        <f t="shared" si="341"/>
        <v>4710</v>
      </c>
      <c r="D44" s="517">
        <f t="shared" si="342"/>
        <v>145</v>
      </c>
      <c r="E44" s="495">
        <f t="shared" si="343"/>
        <v>8.4046768893408768E-3</v>
      </c>
      <c r="F44" s="208">
        <f t="shared" si="263"/>
        <v>6.3117915675292235E-2</v>
      </c>
      <c r="G44" s="30">
        <f t="shared" si="264"/>
        <v>4.039405093765656</v>
      </c>
      <c r="H44" s="29">
        <f t="shared" si="265"/>
        <v>0.2549588300866466</v>
      </c>
      <c r="I44" s="33">
        <f t="shared" si="266"/>
        <v>0.28116508773310833</v>
      </c>
      <c r="J44" s="353">
        <f t="shared" si="267"/>
        <v>0.36709108677774044</v>
      </c>
      <c r="K44" s="581">
        <f t="shared" si="268"/>
        <v>5.8373702444593457E-3</v>
      </c>
      <c r="L44" s="354">
        <f t="shared" si="344"/>
        <v>5.8159570519759693</v>
      </c>
      <c r="M44" s="355">
        <f t="shared" si="269"/>
        <v>0.40439324825316525</v>
      </c>
      <c r="N44" s="827"/>
      <c r="O44" s="364" t="s">
        <v>226</v>
      </c>
      <c r="P44" s="20" t="s">
        <v>237</v>
      </c>
      <c r="Q44" s="20"/>
      <c r="R44" s="20"/>
      <c r="S44" s="166">
        <f t="shared" si="270"/>
        <v>4710</v>
      </c>
      <c r="T44" s="167">
        <f t="shared" si="271"/>
        <v>6960.5568445475637</v>
      </c>
      <c r="U44" s="166">
        <f t="shared" si="272"/>
        <v>197</v>
      </c>
      <c r="V44" s="168">
        <f t="shared" si="273"/>
        <v>4.365167294482606E-2</v>
      </c>
      <c r="W44" s="167">
        <f t="shared" si="274"/>
        <v>291.13157078043952</v>
      </c>
      <c r="X44" s="166">
        <f t="shared" si="275"/>
        <v>439</v>
      </c>
      <c r="Y44" s="168">
        <f t="shared" si="276"/>
        <v>0.10278623273238117</v>
      </c>
      <c r="Z44" s="167">
        <f t="shared" si="277"/>
        <v>648.76527701833982</v>
      </c>
      <c r="AA44" s="166">
        <f t="shared" si="278"/>
        <v>145</v>
      </c>
      <c r="AB44" s="167">
        <f t="shared" si="279"/>
        <v>2142.8465869626257</v>
      </c>
      <c r="AC44" s="169">
        <f t="shared" si="280"/>
        <v>3.0785562632696391E-2</v>
      </c>
      <c r="AD44" s="166">
        <f t="shared" si="281"/>
        <v>0</v>
      </c>
      <c r="AE44" s="168">
        <f t="shared" si="282"/>
        <v>0</v>
      </c>
      <c r="AF44" s="167">
        <f t="shared" si="283"/>
        <v>0</v>
      </c>
      <c r="AG44" s="166">
        <f t="shared" si="284"/>
        <v>7</v>
      </c>
      <c r="AH44" s="168">
        <f t="shared" si="285"/>
        <v>5.0724637681159424E-2</v>
      </c>
      <c r="AI44" s="365">
        <f t="shared" si="286"/>
        <v>103.44776626716124</v>
      </c>
      <c r="AJ44" s="831"/>
      <c r="AK44" s="85">
        <v>5348.5022075403804</v>
      </c>
      <c r="AL44" s="62">
        <v>4915.5963990956625</v>
      </c>
      <c r="AM44" s="62">
        <v>4976.918898413177</v>
      </c>
      <c r="AN44" s="62">
        <v>4827.9039794132477</v>
      </c>
      <c r="AO44" s="62">
        <v>4105.2524150405479</v>
      </c>
      <c r="AP44" s="62">
        <v>4056.5410237208648</v>
      </c>
      <c r="AQ44" s="62">
        <v>4516.6721043314519</v>
      </c>
      <c r="AR44" s="62">
        <v>4429.3682528688687</v>
      </c>
      <c r="AS44" s="62">
        <v>4252.9490927271581</v>
      </c>
      <c r="AT44" s="62">
        <v>4469.302157055301</v>
      </c>
      <c r="AU44" s="62">
        <v>3491.4276634391999</v>
      </c>
      <c r="AV44" s="62">
        <v>3783.5691997455096</v>
      </c>
      <c r="AW44" s="62">
        <v>3261.5816909604127</v>
      </c>
      <c r="AX44" s="62">
        <v>3653.0008334050599</v>
      </c>
      <c r="AY44" s="62">
        <v>1997.2168214010394</v>
      </c>
      <c r="AZ44" s="62">
        <v>2668.763026682519</v>
      </c>
      <c r="BA44" s="62">
        <v>878.16195318384678</v>
      </c>
      <c r="BB44" s="62">
        <v>1572.4428648413623</v>
      </c>
      <c r="BC44" s="62">
        <v>55.317288389533651</v>
      </c>
      <c r="BD44" s="86">
        <v>406.51286096684589</v>
      </c>
      <c r="BE44" s="258">
        <v>2.0000000000000002E-5</v>
      </c>
      <c r="BF44" s="43">
        <v>2.0000000000000002E-5</v>
      </c>
      <c r="BG44" s="53">
        <v>5.0000000000000002E-5</v>
      </c>
      <c r="BH44" s="53">
        <v>4.0000000000000003E-5</v>
      </c>
      <c r="BI44" s="53">
        <v>1.2518952302791728E-4</v>
      </c>
      <c r="BJ44" s="53">
        <v>1.2406223545552731E-4</v>
      </c>
      <c r="BK44" s="53">
        <v>3.4000000000000002E-4</v>
      </c>
      <c r="BL44" s="53">
        <v>1.8000000000000001E-4</v>
      </c>
      <c r="BM44" s="53">
        <v>8.9999999999999998E-4</v>
      </c>
      <c r="BN44" s="53">
        <v>5.0000000000000001E-4</v>
      </c>
      <c r="BO44" s="53">
        <v>3.8E-3</v>
      </c>
      <c r="BP44" s="53">
        <v>2E-3</v>
      </c>
      <c r="BQ44" s="53">
        <v>1.6199999999999999E-2</v>
      </c>
      <c r="BR44" s="53">
        <v>6.1999999999999998E-3</v>
      </c>
      <c r="BS44" s="53">
        <v>6.1100000000000002E-2</v>
      </c>
      <c r="BT44" s="53">
        <v>2.6800000000000001E-2</v>
      </c>
      <c r="BU44" s="53">
        <v>0.1421</v>
      </c>
      <c r="BV44" s="53">
        <v>5.4699999999999999E-2</v>
      </c>
      <c r="BW44" s="53">
        <v>0.27589999999999998</v>
      </c>
      <c r="BX44" s="773">
        <v>0.1051</v>
      </c>
      <c r="BY44" s="53">
        <f t="shared" si="345"/>
        <v>2.0000000000000002E-5</v>
      </c>
      <c r="BZ44" s="53">
        <f t="shared" si="346"/>
        <v>4.5000000000000003E-5</v>
      </c>
      <c r="CA44" s="53">
        <f t="shared" si="347"/>
        <v>1.246258792417223E-4</v>
      </c>
      <c r="CB44" s="53">
        <f t="shared" si="348"/>
        <v>2.6000000000000003E-4</v>
      </c>
      <c r="CC44" s="53">
        <f t="shared" si="349"/>
        <v>6.9999999999999999E-4</v>
      </c>
      <c r="CD44" s="53">
        <f t="shared" si="350"/>
        <v>2.8999999999999998E-3</v>
      </c>
      <c r="CE44" s="53">
        <f t="shared" si="351"/>
        <v>1.12E-2</v>
      </c>
      <c r="CF44" s="53">
        <f t="shared" si="352"/>
        <v>4.3950000000000003E-2</v>
      </c>
      <c r="CG44" s="53">
        <f t="shared" si="353"/>
        <v>9.8400000000000001E-2</v>
      </c>
      <c r="CH44" s="54">
        <f t="shared" si="138"/>
        <v>0.1905</v>
      </c>
      <c r="CI44" s="64">
        <f>+Fall_Hoy!B44</f>
        <v>0</v>
      </c>
      <c r="CJ44" s="61">
        <f>+Fall_Hoy!C44</f>
        <v>0</v>
      </c>
      <c r="CK44" s="61">
        <f>+Fall_Hoy!D44</f>
        <v>0</v>
      </c>
      <c r="CL44" s="61">
        <f>+Fall_Hoy!E44</f>
        <v>0</v>
      </c>
      <c r="CM44" s="61">
        <f>+Fall_Hoy!F44</f>
        <v>0</v>
      </c>
      <c r="CN44" s="61">
        <f>+Fall_Hoy!G44</f>
        <v>1</v>
      </c>
      <c r="CO44" s="61">
        <f>+Fall_Hoy!H44</f>
        <v>2</v>
      </c>
      <c r="CP44" s="61">
        <f>+Fall_Hoy!I44</f>
        <v>0</v>
      </c>
      <c r="CQ44" s="61">
        <f>+Fall_Hoy!J44</f>
        <v>3</v>
      </c>
      <c r="CR44" s="61">
        <f>+Fall_Hoy!K44</f>
        <v>3</v>
      </c>
      <c r="CS44" s="61">
        <f>+Fall_Hoy!L44</f>
        <v>7</v>
      </c>
      <c r="CT44" s="61">
        <f>+Fall_Hoy!M44</f>
        <v>2</v>
      </c>
      <c r="CU44" s="61">
        <f>+Fall_Hoy!N44</f>
        <v>19</v>
      </c>
      <c r="CV44" s="61">
        <f>+Fall_Hoy!O44</f>
        <v>6</v>
      </c>
      <c r="CW44" s="61">
        <f>+Fall_Hoy!P44</f>
        <v>25</v>
      </c>
      <c r="CX44" s="61">
        <f>+Fall_Hoy!Q44</f>
        <v>17</v>
      </c>
      <c r="CY44" s="61">
        <f>+Fall_Hoy!R44</f>
        <v>24</v>
      </c>
      <c r="CZ44" s="61">
        <f>+Fall_Hoy!S44</f>
        <v>18</v>
      </c>
      <c r="DA44" s="61">
        <f>+Fall_Hoy!T44</f>
        <v>9</v>
      </c>
      <c r="DB44" s="253">
        <f>+Fall_Hoy!U44</f>
        <v>7</v>
      </c>
      <c r="DC44" s="61">
        <f>+Fall_Hoy!W44</f>
        <v>0</v>
      </c>
      <c r="DD44" s="61">
        <f>+Fall_Hoy!X44</f>
        <v>0</v>
      </c>
      <c r="DE44" s="61">
        <f>+Fall_Hoy!Y44</f>
        <v>0</v>
      </c>
      <c r="DF44" s="61">
        <f>+Fall_Hoy!Z44</f>
        <v>0</v>
      </c>
      <c r="DG44" s="61">
        <f>+Fall_Hoy!AA44</f>
        <v>0</v>
      </c>
      <c r="DH44" s="61">
        <f>+Fall_Hoy!AB44</f>
        <v>0</v>
      </c>
      <c r="DI44" s="61">
        <f>+Fall_Hoy!AC44</f>
        <v>0</v>
      </c>
      <c r="DJ44" s="61">
        <f>+Fall_Hoy!AD44</f>
        <v>0</v>
      </c>
      <c r="DK44" s="61">
        <f>+Fall_Hoy!AE44</f>
        <v>1</v>
      </c>
      <c r="DL44" s="270">
        <f>+Fall_Hoy!AF44</f>
        <v>1</v>
      </c>
      <c r="DM44" s="75">
        <f t="shared" si="287"/>
        <v>0.20486774315033873</v>
      </c>
      <c r="DN44" s="76">
        <f t="shared" si="288"/>
        <v>0.23768628082257076</v>
      </c>
      <c r="DO44" s="76">
        <f t="shared" si="289"/>
        <v>0.35959225225705832</v>
      </c>
      <c r="DP44" s="76">
        <f t="shared" si="290"/>
        <v>0.26491697637577949</v>
      </c>
      <c r="DQ44" s="76">
        <f t="shared" si="354"/>
        <v>9.0615621742792571E-2</v>
      </c>
      <c r="DR44" s="76">
        <f t="shared" si="355"/>
        <v>0.7</v>
      </c>
      <c r="DS44" s="76">
        <f t="shared" si="356"/>
        <v>0.7</v>
      </c>
      <c r="DT44" s="76">
        <f t="shared" si="357"/>
        <v>9.1435161151409011E-2</v>
      </c>
      <c r="DU44" s="76">
        <f t="shared" si="358"/>
        <v>0.7</v>
      </c>
      <c r="DV44" s="76">
        <f t="shared" si="359"/>
        <v>0.7</v>
      </c>
      <c r="DW44" s="76">
        <f t="shared" si="360"/>
        <v>0.52760802764086057</v>
      </c>
      <c r="DX44" s="76">
        <f t="shared" si="361"/>
        <v>0.26430070317394005</v>
      </c>
      <c r="DY44" s="76">
        <f t="shared" si="362"/>
        <v>0.35959225225705832</v>
      </c>
      <c r="DZ44" s="76">
        <f t="shared" si="363"/>
        <v>0.26491697637577949</v>
      </c>
      <c r="EA44" s="76">
        <f t="shared" si="364"/>
        <v>0.20486774315033873</v>
      </c>
      <c r="EB44" s="76">
        <f t="shared" si="365"/>
        <v>0.23768628082257076</v>
      </c>
      <c r="EC44" s="76">
        <f t="shared" si="366"/>
        <v>0.19232801381597034</v>
      </c>
      <c r="ED44" s="76">
        <f t="shared" si="367"/>
        <v>0.20927160473655723</v>
      </c>
      <c r="EE44" s="76">
        <f t="shared" si="368"/>
        <v>0.5896983678868033</v>
      </c>
      <c r="EF44" s="316">
        <f t="shared" si="369"/>
        <v>0.16384041295978605</v>
      </c>
      <c r="EG44" s="85">
        <f>+'Cas_-14'!B43</f>
        <v>66</v>
      </c>
      <c r="EH44" s="62">
        <f>+'Cas_-14'!C43</f>
        <v>60</v>
      </c>
      <c r="EI44" s="62">
        <f>+'Cas_-14'!D43</f>
        <v>146</v>
      </c>
      <c r="EJ44" s="62">
        <f>+'Cas_-14'!E43</f>
        <v>166</v>
      </c>
      <c r="EK44" s="62">
        <f>+'Cas_-14'!F43</f>
        <v>372</v>
      </c>
      <c r="EL44" s="62">
        <f>+'Cas_-14'!G43</f>
        <v>397</v>
      </c>
      <c r="EM44" s="62">
        <f>+'Cas_-14'!H43</f>
        <v>389</v>
      </c>
      <c r="EN44" s="62">
        <f>+'Cas_-14'!I43</f>
        <v>405</v>
      </c>
      <c r="EO44" s="62">
        <f>+'Cas_-14'!J43</f>
        <v>376</v>
      </c>
      <c r="EP44" s="62">
        <f>+'Cas_-14'!K43</f>
        <v>393</v>
      </c>
      <c r="EQ44" s="62">
        <f>+'Cas_-14'!L43</f>
        <v>306</v>
      </c>
      <c r="ER44" s="62">
        <f>+'Cas_-14'!M43</f>
        <v>324</v>
      </c>
      <c r="ES44" s="62">
        <f>+'Cas_-14'!N43</f>
        <v>173</v>
      </c>
      <c r="ET44" s="62">
        <f>+'Cas_-14'!O43</f>
        <v>179</v>
      </c>
      <c r="EU44" s="62">
        <f>+'Cas_-14'!P43</f>
        <v>140</v>
      </c>
      <c r="EV44" s="62">
        <f>+'Cas_-14'!Q43</f>
        <v>143</v>
      </c>
      <c r="EW44" s="62">
        <f>+'Cas_-14'!R43</f>
        <v>62</v>
      </c>
      <c r="EX44" s="62">
        <f>+'Cas_-14'!S43</f>
        <v>85</v>
      </c>
      <c r="EY44" s="62">
        <f>+'Cas_-14'!T43</f>
        <v>12</v>
      </c>
      <c r="EZ44" s="86">
        <f>+'Cas_-14'!U43</f>
        <v>36</v>
      </c>
      <c r="FA44" s="201">
        <f t="shared" si="291"/>
        <v>1.2339903292355837E-2</v>
      </c>
      <c r="FB44" s="90">
        <f t="shared" si="292"/>
        <v>1.2206046861584972E-2</v>
      </c>
      <c r="FC44" s="90">
        <f t="shared" si="293"/>
        <v>2.9335418756080218E-2</v>
      </c>
      <c r="FD44" s="90">
        <f t="shared" si="294"/>
        <v>3.4383451018877673E-2</v>
      </c>
      <c r="FE44" s="90">
        <f t="shared" si="295"/>
        <v>9.0615621742792571E-2</v>
      </c>
      <c r="FF44" s="90">
        <f t="shared" si="296"/>
        <v>9.7866630135999833E-2</v>
      </c>
      <c r="FG44" s="90">
        <f t="shared" si="297"/>
        <v>8.6125357567345254E-2</v>
      </c>
      <c r="FH44" s="90">
        <f t="shared" si="298"/>
        <v>9.1435161151409011E-2</v>
      </c>
      <c r="FI44" s="90">
        <f t="shared" si="299"/>
        <v>8.8409240694412833E-2</v>
      </c>
      <c r="FJ44" s="90">
        <f t="shared" si="300"/>
        <v>8.7933190952329071E-2</v>
      </c>
      <c r="FK44" s="90">
        <f t="shared" si="301"/>
        <v>8.7643230648684678E-2</v>
      </c>
      <c r="FL44" s="90">
        <f t="shared" si="302"/>
        <v>8.563342782835659E-2</v>
      </c>
      <c r="FM44" s="90">
        <f t="shared" si="303"/>
        <v>5.3041749798717452E-2</v>
      </c>
      <c r="FN44" s="90">
        <f t="shared" si="304"/>
        <v>4.9000810063640009E-2</v>
      </c>
      <c r="FO44" s="90">
        <f t="shared" si="305"/>
        <v>7.0097546996319898E-2</v>
      </c>
      <c r="FP44" s="90">
        <f t="shared" si="306"/>
        <v>5.35828766249659E-2</v>
      </c>
      <c r="FQ44" s="90">
        <f t="shared" si="307"/>
        <v>7.0602011138394247E-2</v>
      </c>
      <c r="FR44" s="90">
        <f t="shared" si="308"/>
        <v>5.4056018123479051E-2</v>
      </c>
      <c r="FS44" s="90">
        <f t="shared" si="309"/>
        <v>0.21693037293329204</v>
      </c>
      <c r="FT44" s="99">
        <f t="shared" si="310"/>
        <v>8.8558083782092359E-2</v>
      </c>
      <c r="FU44" s="119">
        <f t="shared" si="143"/>
        <v>2.9226093055880291</v>
      </c>
      <c r="FV44" s="120">
        <f t="shared" si="144"/>
        <v>4.4358626448178677</v>
      </c>
      <c r="FW44" s="120">
        <f t="shared" si="145"/>
        <v>6.7794191108256623</v>
      </c>
      <c r="FX44" s="120">
        <f t="shared" si="176"/>
        <v>5.406379527842855</v>
      </c>
      <c r="FY44" s="120">
        <f t="shared" si="240"/>
        <v>1</v>
      </c>
      <c r="FZ44" s="120">
        <f t="shared" si="240"/>
        <v>7.1525912257042954</v>
      </c>
      <c r="GA44" s="120">
        <f t="shared" si="240"/>
        <v>8.1276875913419442</v>
      </c>
      <c r="GB44" s="120">
        <f t="shared" si="240"/>
        <v>1</v>
      </c>
      <c r="GC44" s="120">
        <f t="shared" si="240"/>
        <v>7.9177243747580066</v>
      </c>
      <c r="GD44" s="120">
        <f t="shared" si="240"/>
        <v>7.9605890838135132</v>
      </c>
      <c r="GE44" s="120">
        <f t="shared" si="240"/>
        <v>6.0199518403852759</v>
      </c>
      <c r="GF44" s="120">
        <f t="shared" si="240"/>
        <v>3.0864197530864192</v>
      </c>
      <c r="GG44" s="120">
        <f t="shared" si="240"/>
        <v>6.7794191108256623</v>
      </c>
      <c r="GH44" s="120">
        <f t="shared" si="240"/>
        <v>5.406379527842855</v>
      </c>
      <c r="GI44" s="120">
        <f t="shared" si="240"/>
        <v>2.9226093055880291</v>
      </c>
      <c r="GJ44" s="120">
        <f t="shared" si="240"/>
        <v>4.4358626448178677</v>
      </c>
      <c r="GK44" s="120">
        <f t="shared" si="147"/>
        <v>2.724115230074232</v>
      </c>
      <c r="GL44" s="120">
        <f t="shared" si="148"/>
        <v>3.8713840197870737</v>
      </c>
      <c r="GM44" s="120">
        <f t="shared" si="149"/>
        <v>2.7183762232693005</v>
      </c>
      <c r="GN44" s="321">
        <f t="shared" si="150"/>
        <v>1.8500898615075589</v>
      </c>
      <c r="GO44" s="85">
        <f>+Cas_Hoy!B43</f>
        <v>71</v>
      </c>
      <c r="GP44" s="62">
        <f>+Cas_Hoy!C43</f>
        <v>63</v>
      </c>
      <c r="GQ44" s="62">
        <f>+Cas_Hoy!D43</f>
        <v>169</v>
      </c>
      <c r="GR44" s="62">
        <f>+Cas_Hoy!E43</f>
        <v>184</v>
      </c>
      <c r="GS44" s="62">
        <f>+Cas_Hoy!F43</f>
        <v>401</v>
      </c>
      <c r="GT44" s="62">
        <f>+Cas_Hoy!G43</f>
        <v>452</v>
      </c>
      <c r="GU44" s="62">
        <f>+Cas_Hoy!H43</f>
        <v>433</v>
      </c>
      <c r="GV44" s="62">
        <f>+Cas_Hoy!I43</f>
        <v>447</v>
      </c>
      <c r="GW44" s="62">
        <f>+Cas_Hoy!J43</f>
        <v>419</v>
      </c>
      <c r="GX44" s="62">
        <f>+Cas_Hoy!K43</f>
        <v>431</v>
      </c>
      <c r="GY44" s="62">
        <f>+Cas_Hoy!L43</f>
        <v>336</v>
      </c>
      <c r="GZ44" s="62">
        <f>+Cas_Hoy!M43</f>
        <v>342</v>
      </c>
      <c r="HA44" s="62">
        <f>+Cas_Hoy!N43</f>
        <v>199</v>
      </c>
      <c r="HB44" s="62">
        <f>+Cas_Hoy!O43</f>
        <v>201</v>
      </c>
      <c r="HC44" s="62">
        <f>+Cas_Hoy!P43</f>
        <v>154</v>
      </c>
      <c r="HD44" s="62">
        <f>+Cas_Hoy!Q43</f>
        <v>154</v>
      </c>
      <c r="HE44" s="62">
        <f>+Cas_Hoy!R43</f>
        <v>66</v>
      </c>
      <c r="HF44" s="62">
        <f>+Cas_Hoy!S43</f>
        <v>92</v>
      </c>
      <c r="HG44" s="62">
        <f>+Cas_Hoy!T43</f>
        <v>13</v>
      </c>
      <c r="HH44" s="590">
        <f>+Cas_Hoy!U43</f>
        <v>37</v>
      </c>
      <c r="HI44" s="543">
        <f t="shared" si="151"/>
        <v>0.22535451746537261</v>
      </c>
      <c r="HJ44" s="112">
        <f t="shared" si="152"/>
        <v>0.25596984088584546</v>
      </c>
      <c r="HK44" s="112">
        <f t="shared" si="153"/>
        <v>0.41363501849222317</v>
      </c>
      <c r="HL44" s="112">
        <f t="shared" si="154"/>
        <v>0.2974766047571602</v>
      </c>
      <c r="HM44" s="323">
        <f t="shared" si="370"/>
        <v>9.7679742792633931E-2</v>
      </c>
      <c r="HN44" s="323">
        <f t="shared" si="371"/>
        <v>0.7</v>
      </c>
      <c r="HO44" s="323">
        <f t="shared" si="372"/>
        <v>0.7</v>
      </c>
      <c r="HP44" s="323">
        <f t="shared" si="373"/>
        <v>0.10091732601155513</v>
      </c>
      <c r="HQ44" s="323">
        <f t="shared" si="374"/>
        <v>0.7</v>
      </c>
      <c r="HR44" s="323">
        <f t="shared" si="375"/>
        <v>0.7</v>
      </c>
      <c r="HS44" s="323">
        <f t="shared" si="376"/>
        <v>0.57933430486055271</v>
      </c>
      <c r="HT44" s="323">
        <f t="shared" si="377"/>
        <v>0.27898407557249227</v>
      </c>
      <c r="HU44" s="323">
        <f t="shared" si="378"/>
        <v>0.41363501849222317</v>
      </c>
      <c r="HV44" s="323">
        <f t="shared" si="379"/>
        <v>0.2974766047571602</v>
      </c>
      <c r="HW44" s="323">
        <f t="shared" si="380"/>
        <v>0.22535451746537261</v>
      </c>
      <c r="HX44" s="323">
        <f t="shared" si="381"/>
        <v>0.25596984088584546</v>
      </c>
      <c r="HY44" s="323">
        <f t="shared" si="382"/>
        <v>0.20473627277183939</v>
      </c>
      <c r="HZ44" s="323">
        <f t="shared" si="383"/>
        <v>0.22650573689133255</v>
      </c>
      <c r="IA44" s="323">
        <f t="shared" si="384"/>
        <v>0.63883989854403689</v>
      </c>
      <c r="IB44" s="327">
        <f t="shared" si="385"/>
        <v>0.16839153554200234</v>
      </c>
      <c r="IC44" s="241">
        <f>+CyF_Tot!B43</f>
        <v>0</v>
      </c>
      <c r="ID44" s="149">
        <f>+CyF_Tot!C43</f>
        <v>4271</v>
      </c>
      <c r="IE44" s="149">
        <f>+CyF_Tot!D43</f>
        <v>4513</v>
      </c>
      <c r="IF44" s="149">
        <f>+CyF_Tot!E43</f>
        <v>4710</v>
      </c>
      <c r="IG44" s="149">
        <f>+CyF_Tot!F43</f>
        <v>0</v>
      </c>
      <c r="IH44" s="149">
        <f>+CyF_Tot!G43</f>
        <v>138</v>
      </c>
      <c r="II44" s="149">
        <f>+CyF_Tot!H43</f>
        <v>145</v>
      </c>
      <c r="IJ44" s="557">
        <f>+CyF_Tot!I43</f>
        <v>145</v>
      </c>
      <c r="IK44" s="93">
        <f t="shared" si="388"/>
        <v>7.9041515177861885E-2</v>
      </c>
      <c r="IL44" s="90">
        <f t="shared" si="389"/>
        <v>7.2643923908192506E-2</v>
      </c>
      <c r="IM44" s="90">
        <f t="shared" si="390"/>
        <v>7.3550163276237701E-2</v>
      </c>
      <c r="IN44" s="90">
        <f t="shared" si="391"/>
        <v>7.1347983203234183E-2</v>
      </c>
      <c r="IO44" s="90">
        <f t="shared" si="392"/>
        <v>6.0668456042687689E-2</v>
      </c>
      <c r="IP44" s="90">
        <f t="shared" si="393"/>
        <v>5.9948586810718144E-2</v>
      </c>
      <c r="IQ44" s="90">
        <f t="shared" si="394"/>
        <v>6.6748520022041055E-2</v>
      </c>
      <c r="IR44" s="90">
        <f t="shared" si="395"/>
        <v>6.5458321676280448E-2</v>
      </c>
      <c r="IS44" s="90">
        <f t="shared" si="396"/>
        <v>6.2851154812939222E-2</v>
      </c>
      <c r="IT44" s="90">
        <f t="shared" si="397"/>
        <v>6.6048474988625192E-2</v>
      </c>
      <c r="IU44" s="90">
        <f t="shared" si="398"/>
        <v>5.1597198980879895E-2</v>
      </c>
      <c r="IV44" s="90">
        <f t="shared" si="399"/>
        <v>5.5914540318700544E-2</v>
      </c>
      <c r="IW44" s="90">
        <f t="shared" si="400"/>
        <v>4.8200477203960757E-2</v>
      </c>
      <c r="IX44" s="90">
        <f t="shared" si="401"/>
        <v>5.398496805540455E-2</v>
      </c>
      <c r="IY44" s="90">
        <f t="shared" si="402"/>
        <v>2.9515374132162493E-2</v>
      </c>
      <c r="IZ44" s="90">
        <f t="shared" si="403"/>
        <v>3.9439653400956433E-2</v>
      </c>
      <c r="JA44" s="90">
        <f t="shared" si="404"/>
        <v>1.297769892538234E-2</v>
      </c>
      <c r="JB44" s="90">
        <f t="shared" si="405"/>
        <v>2.3237957421510667E-2</v>
      </c>
      <c r="JC44" s="90">
        <f t="shared" si="406"/>
        <v>8.1749284569337564E-4</v>
      </c>
      <c r="JD44" s="202">
        <f t="shared" si="407"/>
        <v>6.0075496322704704E-3</v>
      </c>
      <c r="JE44" s="326"/>
      <c r="JF44" s="323"/>
      <c r="JG44" s="323"/>
      <c r="JH44" s="323"/>
      <c r="JI44" s="323"/>
      <c r="JJ44" s="323"/>
      <c r="JK44" s="323"/>
      <c r="JL44" s="323"/>
      <c r="JM44" s="323"/>
      <c r="JN44" s="323"/>
      <c r="JO44" s="323"/>
      <c r="JP44" s="323"/>
      <c r="JQ44" s="323"/>
      <c r="JR44" s="323"/>
      <c r="JS44" s="323"/>
      <c r="JT44" s="323"/>
      <c r="JU44" s="323"/>
      <c r="JV44" s="323"/>
      <c r="JW44" s="323"/>
      <c r="JX44" s="327"/>
      <c r="JZ44" s="701">
        <f t="shared" si="241"/>
        <v>0</v>
      </c>
      <c r="KA44" s="291">
        <f t="shared" si="242"/>
        <v>0</v>
      </c>
      <c r="KB44" s="291">
        <f t="shared" si="243"/>
        <v>0</v>
      </c>
      <c r="KC44" s="291">
        <f t="shared" si="244"/>
        <v>0</v>
      </c>
      <c r="KD44" s="291">
        <f t="shared" si="245"/>
        <v>0</v>
      </c>
      <c r="KE44" s="291">
        <f t="shared" si="246"/>
        <v>864.30137880968641</v>
      </c>
      <c r="KF44" s="291">
        <f t="shared" si="247"/>
        <v>1426.8779869629116</v>
      </c>
      <c r="KG44" s="291">
        <f t="shared" si="248"/>
        <v>0</v>
      </c>
      <c r="KH44" s="291">
        <f t="shared" si="249"/>
        <v>1990.7259210974885</v>
      </c>
      <c r="KI44" s="291">
        <f t="shared" si="250"/>
        <v>1961.0269549943864</v>
      </c>
      <c r="KJ44" s="291">
        <f t="shared" si="251"/>
        <v>4237.3101854348724</v>
      </c>
      <c r="KK44" s="291">
        <f t="shared" si="252"/>
        <v>1199.0958168031282</v>
      </c>
      <c r="KL44" s="291">
        <f t="shared" si="253"/>
        <v>9631.8761805255963</v>
      </c>
      <c r="KM44" s="291">
        <f t="shared" si="254"/>
        <v>3132.398409374026</v>
      </c>
      <c r="KN44" s="291">
        <f t="shared" si="255"/>
        <v>12391.781770913898</v>
      </c>
      <c r="KO44" s="291">
        <f t="shared" si="256"/>
        <v>8493.9388673180474</v>
      </c>
      <c r="KP44" s="291">
        <f t="shared" si="257"/>
        <v>9744.6626661226746</v>
      </c>
      <c r="KQ44" s="291">
        <f t="shared" si="258"/>
        <v>7517.5539056502166</v>
      </c>
      <c r="KR44" s="291">
        <f t="shared" si="259"/>
        <v>9821.25147158863</v>
      </c>
      <c r="KS44" s="702">
        <f t="shared" si="260"/>
        <v>2975.723811352324</v>
      </c>
      <c r="KT44" s="705">
        <f>(SUM(JZ44:KS44)/SUM(JZ$4:KS43))*100000</f>
        <v>158.36113352157037</v>
      </c>
      <c r="KU44" s="624">
        <f t="shared" si="312"/>
        <v>0</v>
      </c>
      <c r="KV44" s="625">
        <f t="shared" si="313"/>
        <v>0</v>
      </c>
      <c r="KW44" s="625">
        <f t="shared" si="314"/>
        <v>0</v>
      </c>
      <c r="KX44" s="625">
        <f t="shared" si="315"/>
        <v>0</v>
      </c>
      <c r="KY44" s="625">
        <f t="shared" si="316"/>
        <v>0</v>
      </c>
      <c r="KZ44" s="625">
        <f t="shared" si="317"/>
        <v>246.5154411486142</v>
      </c>
      <c r="LA44" s="625">
        <f t="shared" si="318"/>
        <v>442.80389494779047</v>
      </c>
      <c r="LB44" s="625">
        <f t="shared" si="319"/>
        <v>0</v>
      </c>
      <c r="LC44" s="625">
        <f t="shared" si="320"/>
        <v>705.39287788095339</v>
      </c>
      <c r="LD44" s="625">
        <f t="shared" si="321"/>
        <v>671.24573246052728</v>
      </c>
      <c r="LE44" s="625">
        <f t="shared" si="322"/>
        <v>2004.9105050352703</v>
      </c>
      <c r="LF44" s="625">
        <f t="shared" si="323"/>
        <v>528.60140634788024</v>
      </c>
      <c r="LG44" s="625">
        <f t="shared" si="324"/>
        <v>5825.3944865643443</v>
      </c>
      <c r="LH44" s="625">
        <f t="shared" si="325"/>
        <v>1642.4852535298328</v>
      </c>
      <c r="LI44" s="625">
        <f t="shared" si="326"/>
        <v>12517.419106485695</v>
      </c>
      <c r="LJ44" s="625">
        <f t="shared" si="327"/>
        <v>6369.9923260448977</v>
      </c>
      <c r="LK44" s="625">
        <f t="shared" si="328"/>
        <v>27329.810763249388</v>
      </c>
      <c r="LL44" s="625">
        <f t="shared" si="329"/>
        <v>11447.156779089681</v>
      </c>
      <c r="LM44" s="625">
        <f t="shared" si="330"/>
        <v>162697.77969996902</v>
      </c>
      <c r="LN44" s="626">
        <f t="shared" si="331"/>
        <v>17219.627402073515</v>
      </c>
      <c r="LO44" s="642">
        <f t="shared" si="332"/>
        <v>0</v>
      </c>
      <c r="LP44" s="625">
        <f t="shared" si="333"/>
        <v>72.463550713581384</v>
      </c>
      <c r="LQ44" s="625">
        <f t="shared" si="334"/>
        <v>978.70909222629018</v>
      </c>
      <c r="LR44" s="625">
        <f t="shared" si="335"/>
        <v>394.25213163357267</v>
      </c>
      <c r="LS44" s="625">
        <f t="shared" si="336"/>
        <v>12434.842728278938</v>
      </c>
      <c r="LT44" s="645">
        <f t="shared" si="337"/>
        <v>5782.6311927895331</v>
      </c>
      <c r="LU44" s="624">
        <f t="shared" si="338"/>
        <v>35.422411466361922</v>
      </c>
      <c r="LV44" s="625">
        <f t="shared" si="339"/>
        <v>681.54606079034966</v>
      </c>
      <c r="LW44" s="626">
        <f t="shared" si="340"/>
        <v>8624.854960572351</v>
      </c>
      <c r="LY44" s="725">
        <f>VLOOKUP(A44,Vac!A:C,2,FALSE)</f>
        <v>9367.884822656215</v>
      </c>
      <c r="LZ44" s="730">
        <f>VLOOKUP(A44,Vac!A:D,3,FALSE)</f>
        <v>6401</v>
      </c>
      <c r="MA44" s="722">
        <f>VLOOKUP(A44,Vac!A:D,4,FALSE)</f>
        <v>1621</v>
      </c>
      <c r="MB44" s="742">
        <f t="shared" si="261"/>
        <v>9.4595593125157015E-2</v>
      </c>
      <c r="MC44" s="666">
        <f t="shared" si="262"/>
        <v>2.3955547017009769E-2</v>
      </c>
    </row>
    <row r="45" spans="1:341" ht="14.4">
      <c r="A45" s="512" t="s">
        <v>55</v>
      </c>
      <c r="B45" s="536">
        <v>310095</v>
      </c>
      <c r="C45" s="526">
        <f t="shared" si="341"/>
        <v>19673</v>
      </c>
      <c r="D45" s="517">
        <f t="shared" si="342"/>
        <v>364</v>
      </c>
      <c r="E45" s="495">
        <f t="shared" si="343"/>
        <v>8.0166308149993357E-3</v>
      </c>
      <c r="F45" s="208">
        <f t="shared" si="263"/>
        <v>5.7143778519485967E-2</v>
      </c>
      <c r="G45" s="30">
        <f t="shared" si="264"/>
        <v>2.5623932542725347</v>
      </c>
      <c r="H45" s="29">
        <f t="shared" si="265"/>
        <v>0.14642483260197461</v>
      </c>
      <c r="I45" s="33">
        <f t="shared" si="266"/>
        <v>0.16256296454732766</v>
      </c>
      <c r="J45" s="353">
        <f t="shared" si="267"/>
        <v>0.24432016163451523</v>
      </c>
      <c r="K45" s="581">
        <f t="shared" si="268"/>
        <v>4.8044902117987173E-3</v>
      </c>
      <c r="L45" s="354">
        <f t="shared" si="344"/>
        <v>4.27553388950649</v>
      </c>
      <c r="M45" s="355">
        <f t="shared" si="269"/>
        <v>0.27006202065097346</v>
      </c>
      <c r="N45" s="827"/>
      <c r="O45" s="364" t="s">
        <v>226</v>
      </c>
      <c r="P45" s="20" t="s">
        <v>229</v>
      </c>
      <c r="Q45" s="20"/>
      <c r="R45" s="20"/>
      <c r="S45" s="166">
        <f t="shared" si="270"/>
        <v>19673</v>
      </c>
      <c r="T45" s="167">
        <f t="shared" si="271"/>
        <v>6344.1848465792737</v>
      </c>
      <c r="U45" s="166">
        <f t="shared" si="272"/>
        <v>819</v>
      </c>
      <c r="V45" s="168">
        <f t="shared" si="273"/>
        <v>4.343905802482232E-2</v>
      </c>
      <c r="W45" s="167">
        <f t="shared" si="274"/>
        <v>264.11261065157453</v>
      </c>
      <c r="X45" s="166">
        <f t="shared" si="275"/>
        <v>1953</v>
      </c>
      <c r="Y45" s="168">
        <f t="shared" si="276"/>
        <v>0.11021444695259594</v>
      </c>
      <c r="Z45" s="167">
        <f t="shared" si="277"/>
        <v>629.80699463067765</v>
      </c>
      <c r="AA45" s="166">
        <f t="shared" si="278"/>
        <v>364</v>
      </c>
      <c r="AB45" s="167">
        <f t="shared" si="279"/>
        <v>1173.833825118109</v>
      </c>
      <c r="AC45" s="169">
        <f t="shared" si="280"/>
        <v>1.8502516138870533E-2</v>
      </c>
      <c r="AD45" s="166">
        <f t="shared" si="281"/>
        <v>5</v>
      </c>
      <c r="AE45" s="168">
        <f t="shared" si="282"/>
        <v>1.3927576601671309E-2</v>
      </c>
      <c r="AF45" s="167">
        <f t="shared" si="283"/>
        <v>16.124091004369628</v>
      </c>
      <c r="AG45" s="166">
        <f t="shared" si="284"/>
        <v>14</v>
      </c>
      <c r="AH45" s="168">
        <f t="shared" si="285"/>
        <v>0.04</v>
      </c>
      <c r="AI45" s="365">
        <f t="shared" si="286"/>
        <v>45.147454812234962</v>
      </c>
      <c r="AJ45" s="831"/>
      <c r="AK45" s="85">
        <v>21952.928940281003</v>
      </c>
      <c r="AL45" s="62">
        <v>20725.022179889944</v>
      </c>
      <c r="AM45" s="62">
        <v>21422.48627072588</v>
      </c>
      <c r="AN45" s="62">
        <v>20247.287718401643</v>
      </c>
      <c r="AO45" s="62">
        <v>24944.684842590563</v>
      </c>
      <c r="AP45" s="62">
        <v>24667.399157060256</v>
      </c>
      <c r="AQ45" s="62">
        <v>21375.704833006996</v>
      </c>
      <c r="AR45" s="62">
        <v>21317.752791181236</v>
      </c>
      <c r="AS45" s="62">
        <v>19255.634337722688</v>
      </c>
      <c r="AT45" s="62">
        <v>20815.349741431412</v>
      </c>
      <c r="AU45" s="62">
        <v>15112.118248640458</v>
      </c>
      <c r="AV45" s="62">
        <v>17134.903706678691</v>
      </c>
      <c r="AW45" s="62">
        <v>12659.470401874321</v>
      </c>
      <c r="AX45" s="62">
        <v>15630.653914934701</v>
      </c>
      <c r="AY45" s="62">
        <v>8427.7550031138653</v>
      </c>
      <c r="AZ45" s="62">
        <v>11793.202376832383</v>
      </c>
      <c r="BA45" s="62">
        <v>3437.1059941508493</v>
      </c>
      <c r="BB45" s="62">
        <v>6666.2764383618824</v>
      </c>
      <c r="BC45" s="62">
        <v>566.11157550719849</v>
      </c>
      <c r="BD45" s="86">
        <v>1943.1543137225087</v>
      </c>
      <c r="BE45" s="258">
        <v>2.0000000000000002E-5</v>
      </c>
      <c r="BF45" s="43">
        <v>2.0000000000000002E-5</v>
      </c>
      <c r="BG45" s="53">
        <v>5.0000000000000002E-5</v>
      </c>
      <c r="BH45" s="53">
        <v>4.0000000000000003E-5</v>
      </c>
      <c r="BI45" s="53">
        <v>1.2518952302791728E-4</v>
      </c>
      <c r="BJ45" s="53">
        <v>1.2406223545552731E-4</v>
      </c>
      <c r="BK45" s="53">
        <v>3.4000000000000002E-4</v>
      </c>
      <c r="BL45" s="53">
        <v>1.8000000000000001E-4</v>
      </c>
      <c r="BM45" s="53">
        <v>8.9999999999999998E-4</v>
      </c>
      <c r="BN45" s="53">
        <v>5.0000000000000001E-4</v>
      </c>
      <c r="BO45" s="53">
        <v>3.8E-3</v>
      </c>
      <c r="BP45" s="53">
        <v>2E-3</v>
      </c>
      <c r="BQ45" s="53">
        <v>1.6199999999999999E-2</v>
      </c>
      <c r="BR45" s="53">
        <v>6.1999999999999998E-3</v>
      </c>
      <c r="BS45" s="53">
        <v>6.1100000000000002E-2</v>
      </c>
      <c r="BT45" s="53">
        <v>2.6800000000000001E-2</v>
      </c>
      <c r="BU45" s="53">
        <v>0.1421</v>
      </c>
      <c r="BV45" s="53">
        <v>5.4699999999999999E-2</v>
      </c>
      <c r="BW45" s="53">
        <v>0.27589999999999998</v>
      </c>
      <c r="BX45" s="773">
        <v>0.1051</v>
      </c>
      <c r="BY45" s="53">
        <f t="shared" si="345"/>
        <v>2.0000000000000002E-5</v>
      </c>
      <c r="BZ45" s="53">
        <f t="shared" si="346"/>
        <v>4.5000000000000003E-5</v>
      </c>
      <c r="CA45" s="53">
        <f t="shared" si="347"/>
        <v>1.246258792417223E-4</v>
      </c>
      <c r="CB45" s="53">
        <f t="shared" si="348"/>
        <v>2.6000000000000003E-4</v>
      </c>
      <c r="CC45" s="53">
        <f t="shared" si="349"/>
        <v>6.9999999999999999E-4</v>
      </c>
      <c r="CD45" s="53">
        <f t="shared" si="350"/>
        <v>2.8999999999999998E-3</v>
      </c>
      <c r="CE45" s="53">
        <f t="shared" si="351"/>
        <v>1.12E-2</v>
      </c>
      <c r="CF45" s="53">
        <f t="shared" si="352"/>
        <v>4.3950000000000003E-2</v>
      </c>
      <c r="CG45" s="53">
        <f t="shared" si="353"/>
        <v>9.8400000000000001E-2</v>
      </c>
      <c r="CH45" s="54">
        <f t="shared" si="138"/>
        <v>0.1905</v>
      </c>
      <c r="CI45" s="64">
        <f>+Fall_Hoy!B45</f>
        <v>0</v>
      </c>
      <c r="CJ45" s="61">
        <f>+Fall_Hoy!C45</f>
        <v>0</v>
      </c>
      <c r="CK45" s="61">
        <f>+Fall_Hoy!D45</f>
        <v>0</v>
      </c>
      <c r="CL45" s="61">
        <f>+Fall_Hoy!E45</f>
        <v>0</v>
      </c>
      <c r="CM45" s="61">
        <f>+Fall_Hoy!F45</f>
        <v>1</v>
      </c>
      <c r="CN45" s="61">
        <f>+Fall_Hoy!G45</f>
        <v>0</v>
      </c>
      <c r="CO45" s="61">
        <f>+Fall_Hoy!H45</f>
        <v>1</v>
      </c>
      <c r="CP45" s="61">
        <f>+Fall_Hoy!I45</f>
        <v>2</v>
      </c>
      <c r="CQ45" s="61">
        <f>+Fall_Hoy!J45</f>
        <v>6</v>
      </c>
      <c r="CR45" s="61">
        <f>+Fall_Hoy!K45</f>
        <v>5</v>
      </c>
      <c r="CS45" s="61">
        <f>+Fall_Hoy!L45</f>
        <v>25</v>
      </c>
      <c r="CT45" s="61">
        <f>+Fall_Hoy!M45</f>
        <v>8</v>
      </c>
      <c r="CU45" s="61">
        <f>+Fall_Hoy!N45</f>
        <v>39</v>
      </c>
      <c r="CV45" s="61">
        <f>+Fall_Hoy!O45</f>
        <v>25</v>
      </c>
      <c r="CW45" s="61">
        <f>+Fall_Hoy!P45</f>
        <v>59</v>
      </c>
      <c r="CX45" s="61">
        <f>+Fall_Hoy!Q45</f>
        <v>37</v>
      </c>
      <c r="CY45" s="61">
        <f>+Fall_Hoy!R45</f>
        <v>48</v>
      </c>
      <c r="CZ45" s="61">
        <f>+Fall_Hoy!S45</f>
        <v>46</v>
      </c>
      <c r="DA45" s="61">
        <f>+Fall_Hoy!T45</f>
        <v>12</v>
      </c>
      <c r="DB45" s="253">
        <f>+Fall_Hoy!U45</f>
        <v>31</v>
      </c>
      <c r="DC45" s="61">
        <f>+Fall_Hoy!W45</f>
        <v>0</v>
      </c>
      <c r="DD45" s="61">
        <f>+Fall_Hoy!X45</f>
        <v>0</v>
      </c>
      <c r="DE45" s="61">
        <f>+Fall_Hoy!Y45</f>
        <v>0</v>
      </c>
      <c r="DF45" s="61">
        <f>+Fall_Hoy!Z45</f>
        <v>2</v>
      </c>
      <c r="DG45" s="61">
        <f>+Fall_Hoy!AA45</f>
        <v>0</v>
      </c>
      <c r="DH45" s="61">
        <f>+Fall_Hoy!AB45</f>
        <v>3</v>
      </c>
      <c r="DI45" s="61">
        <f>+Fall_Hoy!AC45</f>
        <v>0</v>
      </c>
      <c r="DJ45" s="61">
        <f>+Fall_Hoy!AD45</f>
        <v>7</v>
      </c>
      <c r="DK45" s="61">
        <f>+Fall_Hoy!AE45</f>
        <v>4</v>
      </c>
      <c r="DL45" s="270">
        <f>+Fall_Hoy!AF45</f>
        <v>3</v>
      </c>
      <c r="DM45" s="75">
        <f t="shared" si="287"/>
        <v>0.11457738320697579</v>
      </c>
      <c r="DN45" s="76">
        <f t="shared" si="288"/>
        <v>0.11706718589325159</v>
      </c>
      <c r="DO45" s="76">
        <f t="shared" si="289"/>
        <v>0.19016651810734314</v>
      </c>
      <c r="DP45" s="76">
        <f t="shared" si="290"/>
        <v>0.25797116911810114</v>
      </c>
      <c r="DQ45" s="76">
        <f t="shared" si="354"/>
        <v>0.32022408538312597</v>
      </c>
      <c r="DR45" s="76">
        <f t="shared" si="355"/>
        <v>7.8443616519099785E-2</v>
      </c>
      <c r="DS45" s="76">
        <f t="shared" si="356"/>
        <v>0.13759436208375495</v>
      </c>
      <c r="DT45" s="76">
        <f t="shared" si="357"/>
        <v>0.52121399567535909</v>
      </c>
      <c r="DU45" s="76">
        <f t="shared" si="358"/>
        <v>0.34621901048496517</v>
      </c>
      <c r="DV45" s="76">
        <f t="shared" si="359"/>
        <v>0.48041469993154817</v>
      </c>
      <c r="DW45" s="76">
        <f t="shared" si="360"/>
        <v>0.43534250196943231</v>
      </c>
      <c r="DX45" s="76">
        <f t="shared" si="361"/>
        <v>0.23344163868518941</v>
      </c>
      <c r="DY45" s="76">
        <f t="shared" si="362"/>
        <v>0.19016651810734314</v>
      </c>
      <c r="DZ45" s="76">
        <f t="shared" si="363"/>
        <v>0.25797116911810114</v>
      </c>
      <c r="EA45" s="76">
        <f t="shared" si="364"/>
        <v>0.11457738320697579</v>
      </c>
      <c r="EB45" s="76">
        <f t="shared" si="365"/>
        <v>0.11706718589325159</v>
      </c>
      <c r="EC45" s="76">
        <f t="shared" si="366"/>
        <v>9.8277530313014741E-2</v>
      </c>
      <c r="ED45" s="76">
        <f t="shared" si="367"/>
        <v>0.12614998007199296</v>
      </c>
      <c r="EE45" s="76">
        <f t="shared" si="368"/>
        <v>7.6829412176108655E-2</v>
      </c>
      <c r="EF45" s="316">
        <f t="shared" si="369"/>
        <v>0.15179297987383358</v>
      </c>
      <c r="EG45" s="85">
        <f>+'Cas_-14'!B44</f>
        <v>217</v>
      </c>
      <c r="EH45" s="62">
        <f>+'Cas_-14'!C44</f>
        <v>202</v>
      </c>
      <c r="EI45" s="62">
        <f>+'Cas_-14'!D44</f>
        <v>554</v>
      </c>
      <c r="EJ45" s="62">
        <f>+'Cas_-14'!E44</f>
        <v>670</v>
      </c>
      <c r="EK45" s="62">
        <f>+'Cas_-14'!F44</f>
        <v>1806</v>
      </c>
      <c r="EL45" s="62">
        <f>+'Cas_-14'!G44</f>
        <v>1935</v>
      </c>
      <c r="EM45" s="62">
        <f>+'Cas_-14'!H44</f>
        <v>2112</v>
      </c>
      <c r="EN45" s="62">
        <f>+'Cas_-14'!I44</f>
        <v>2081</v>
      </c>
      <c r="EO45" s="62">
        <f>+'Cas_-14'!J44</f>
        <v>1536</v>
      </c>
      <c r="EP45" s="62">
        <f>+'Cas_-14'!K44</f>
        <v>1561</v>
      </c>
      <c r="EQ45" s="62">
        <f>+'Cas_-14'!L44</f>
        <v>981</v>
      </c>
      <c r="ER45" s="62">
        <f>+'Cas_-14'!M44</f>
        <v>1030</v>
      </c>
      <c r="ES45" s="62">
        <f>+'Cas_-14'!N44</f>
        <v>620</v>
      </c>
      <c r="ET45" s="62">
        <f>+'Cas_-14'!O44</f>
        <v>573</v>
      </c>
      <c r="EU45" s="62">
        <f>+'Cas_-14'!P44</f>
        <v>304</v>
      </c>
      <c r="EV45" s="62">
        <f>+'Cas_-14'!Q44</f>
        <v>291</v>
      </c>
      <c r="EW45" s="62">
        <f>+'Cas_-14'!R44</f>
        <v>134</v>
      </c>
      <c r="EX45" s="62">
        <f>+'Cas_-14'!S44</f>
        <v>195</v>
      </c>
      <c r="EY45" s="62">
        <f>+'Cas_-14'!T44</f>
        <v>31</v>
      </c>
      <c r="EZ45" s="86">
        <f>+'Cas_-14'!U44</f>
        <v>88</v>
      </c>
      <c r="FA45" s="201">
        <f t="shared" si="291"/>
        <v>9.8847857882795268E-3</v>
      </c>
      <c r="FB45" s="91">
        <f t="shared" si="292"/>
        <v>9.74667231941523E-3</v>
      </c>
      <c r="FC45" s="91">
        <f t="shared" si="293"/>
        <v>2.5860677094098485E-2</v>
      </c>
      <c r="FD45" s="91">
        <f t="shared" si="294"/>
        <v>3.3090851936236079E-2</v>
      </c>
      <c r="FE45" s="91">
        <f t="shared" si="295"/>
        <v>7.2400193123163259E-2</v>
      </c>
      <c r="FF45" s="91">
        <f t="shared" si="296"/>
        <v>7.8443616519099785E-2</v>
      </c>
      <c r="FG45" s="91">
        <f t="shared" si="297"/>
        <v>9.8803759525102758E-2</v>
      </c>
      <c r="FH45" s="91">
        <f t="shared" si="298"/>
        <v>9.7618169250038009E-2</v>
      </c>
      <c r="FI45" s="91">
        <f t="shared" si="299"/>
        <v>7.9768860015735979E-2</v>
      </c>
      <c r="FJ45" s="91">
        <f t="shared" si="300"/>
        <v>7.4992734659314664E-2</v>
      </c>
      <c r="FK45" s="91">
        <f t="shared" si="301"/>
        <v>6.4914791153665996E-2</v>
      </c>
      <c r="FL45" s="91">
        <f t="shared" si="302"/>
        <v>6.0111221961436277E-2</v>
      </c>
      <c r="FM45" s="91">
        <f t="shared" si="303"/>
        <v>4.8975192509491138E-2</v>
      </c>
      <c r="FN45" s="91">
        <f t="shared" si="304"/>
        <v>3.6658735016358641E-2</v>
      </c>
      <c r="FO45" s="91">
        <f t="shared" si="305"/>
        <v>3.6071290621011033E-2</v>
      </c>
      <c r="FP45" s="91">
        <f t="shared" si="306"/>
        <v>2.4675231603899745E-2</v>
      </c>
      <c r="FQ45" s="91">
        <f t="shared" si="307"/>
        <v>3.8986286785463314E-2</v>
      </c>
      <c r="FR45" s="91">
        <f t="shared" si="308"/>
        <v>2.9251712226911152E-2</v>
      </c>
      <c r="FS45" s="91">
        <f t="shared" si="309"/>
        <v>5.4759523283419972E-2</v>
      </c>
      <c r="FT45" s="100">
        <f t="shared" si="310"/>
        <v>4.5287190717971354E-2</v>
      </c>
      <c r="FU45" s="119">
        <f t="shared" si="143"/>
        <v>3.1764148505469896</v>
      </c>
      <c r="FV45" s="120">
        <f t="shared" si="144"/>
        <v>4.7443196389188076</v>
      </c>
      <c r="FW45" s="120">
        <f t="shared" si="145"/>
        <v>3.882915173237754</v>
      </c>
      <c r="FX45" s="120">
        <f t="shared" si="176"/>
        <v>7.0370995890333843</v>
      </c>
      <c r="FY45" s="120">
        <f t="shared" si="240"/>
        <v>4.4229728066937364</v>
      </c>
      <c r="FZ45" s="120">
        <f t="shared" si="240"/>
        <v>1</v>
      </c>
      <c r="GA45" s="120">
        <f t="shared" si="240"/>
        <v>1.392602495543672</v>
      </c>
      <c r="GB45" s="120">
        <f t="shared" si="240"/>
        <v>5.3393133643013506</v>
      </c>
      <c r="GC45" s="120">
        <f t="shared" si="240"/>
        <v>4.3402777777777777</v>
      </c>
      <c r="GD45" s="120">
        <f t="shared" si="240"/>
        <v>6.4061499039077523</v>
      </c>
      <c r="GE45" s="120">
        <f t="shared" si="240"/>
        <v>6.7063683674016836</v>
      </c>
      <c r="GF45" s="120">
        <f t="shared" si="240"/>
        <v>3.8834951456310676</v>
      </c>
      <c r="GG45" s="120">
        <f t="shared" si="240"/>
        <v>3.882915173237754</v>
      </c>
      <c r="GH45" s="120">
        <f t="shared" si="240"/>
        <v>7.0370995890333843</v>
      </c>
      <c r="GI45" s="120">
        <f t="shared" si="240"/>
        <v>3.1764148505469896</v>
      </c>
      <c r="GJ45" s="120">
        <f t="shared" si="240"/>
        <v>4.7443196389188076</v>
      </c>
      <c r="GK45" s="120">
        <f t="shared" si="147"/>
        <v>2.5208230487254086</v>
      </c>
      <c r="GL45" s="120">
        <f t="shared" si="148"/>
        <v>4.3125673838653729</v>
      </c>
      <c r="GM45" s="120">
        <f t="shared" si="149"/>
        <v>1.4030328894293165</v>
      </c>
      <c r="GN45" s="321">
        <f t="shared" si="150"/>
        <v>3.3517861776662921</v>
      </c>
      <c r="GO45" s="85">
        <f>+Cas_Hoy!B44</f>
        <v>246</v>
      </c>
      <c r="GP45" s="62">
        <f>+Cas_Hoy!C44</f>
        <v>245</v>
      </c>
      <c r="GQ45" s="62">
        <f>+Cas_Hoy!D44</f>
        <v>625</v>
      </c>
      <c r="GR45" s="62">
        <f>+Cas_Hoy!E44</f>
        <v>778</v>
      </c>
      <c r="GS45" s="62">
        <f>+Cas_Hoy!F44</f>
        <v>1987</v>
      </c>
      <c r="GT45" s="62">
        <f>+Cas_Hoy!G44</f>
        <v>2166</v>
      </c>
      <c r="GU45" s="62">
        <f>+Cas_Hoy!H44</f>
        <v>2318</v>
      </c>
      <c r="GV45" s="62">
        <f>+Cas_Hoy!I44</f>
        <v>2327</v>
      </c>
      <c r="GW45" s="62">
        <f>+Cas_Hoy!J44</f>
        <v>1709</v>
      </c>
      <c r="GX45" s="62">
        <f>+Cas_Hoy!K44</f>
        <v>1730</v>
      </c>
      <c r="GY45" s="62">
        <f>+Cas_Hoy!L44</f>
        <v>1059</v>
      </c>
      <c r="GZ45" s="62">
        <f>+Cas_Hoy!M44</f>
        <v>1147</v>
      </c>
      <c r="HA45" s="62">
        <f>+Cas_Hoy!N44</f>
        <v>677</v>
      </c>
      <c r="HB45" s="62">
        <f>+Cas_Hoy!O44</f>
        <v>638</v>
      </c>
      <c r="HC45" s="62">
        <f>+Cas_Hoy!P44</f>
        <v>344</v>
      </c>
      <c r="HD45" s="62">
        <f>+Cas_Hoy!Q44</f>
        <v>324</v>
      </c>
      <c r="HE45" s="62">
        <f>+Cas_Hoy!R44</f>
        <v>137</v>
      </c>
      <c r="HF45" s="62">
        <f>+Cas_Hoy!S44</f>
        <v>205</v>
      </c>
      <c r="HG45" s="62">
        <f>+Cas_Hoy!T44</f>
        <v>34</v>
      </c>
      <c r="HH45" s="590">
        <f>+Cas_Hoy!U44</f>
        <v>92</v>
      </c>
      <c r="HI45" s="543">
        <f t="shared" si="151"/>
        <v>0.12965335468157788</v>
      </c>
      <c r="HJ45" s="112">
        <f t="shared" si="152"/>
        <v>0.13034284614918731</v>
      </c>
      <c r="HK45" s="112">
        <f t="shared" si="153"/>
        <v>0.20764956896559886</v>
      </c>
      <c r="HL45" s="112">
        <f t="shared" si="154"/>
        <v>0.28723491430601833</v>
      </c>
      <c r="HM45" s="323">
        <f t="shared" si="370"/>
        <v>0.35231741841432518</v>
      </c>
      <c r="HN45" s="323">
        <f t="shared" si="371"/>
        <v>8.7808203297348911E-2</v>
      </c>
      <c r="HO45" s="323">
        <f t="shared" si="372"/>
        <v>0.15101502429457575</v>
      </c>
      <c r="HP45" s="323">
        <f t="shared" si="373"/>
        <v>0.58282795191569459</v>
      </c>
      <c r="HQ45" s="323">
        <f t="shared" si="374"/>
        <v>0.3852137297648473</v>
      </c>
      <c r="HR45" s="323">
        <f t="shared" si="375"/>
        <v>0.53242628499780809</v>
      </c>
      <c r="HS45" s="323">
        <f t="shared" si="376"/>
        <v>0.4699568905052281</v>
      </c>
      <c r="HT45" s="323">
        <f t="shared" si="377"/>
        <v>0.2599587957008857</v>
      </c>
      <c r="HU45" s="323">
        <f t="shared" si="378"/>
        <v>0.20764956896559886</v>
      </c>
      <c r="HV45" s="323">
        <f t="shared" si="379"/>
        <v>0.28723491430601833</v>
      </c>
      <c r="HW45" s="323">
        <f t="shared" si="380"/>
        <v>0.12965335468157788</v>
      </c>
      <c r="HX45" s="323">
        <f t="shared" si="381"/>
        <v>0.13034284614918731</v>
      </c>
      <c r="HY45" s="323">
        <f t="shared" si="382"/>
        <v>0.10047777352897776</v>
      </c>
      <c r="HZ45" s="323">
        <f t="shared" si="383"/>
        <v>0.13261920981927466</v>
      </c>
      <c r="IA45" s="323">
        <f t="shared" si="384"/>
        <v>8.4264516580248194E-2</v>
      </c>
      <c r="IB45" s="327">
        <f t="shared" si="385"/>
        <v>0.15869266077718966</v>
      </c>
      <c r="IC45" s="241">
        <f>+CyF_Tot!B44</f>
        <v>0</v>
      </c>
      <c r="ID45" s="149">
        <f>+CyF_Tot!C44</f>
        <v>17720</v>
      </c>
      <c r="IE45" s="149">
        <f>+CyF_Tot!D44</f>
        <v>18854</v>
      </c>
      <c r="IF45" s="149">
        <f>+CyF_Tot!E44</f>
        <v>19673</v>
      </c>
      <c r="IG45" s="149">
        <f>+CyF_Tot!F44</f>
        <v>0</v>
      </c>
      <c r="IH45" s="149">
        <f>+CyF_Tot!G44</f>
        <v>350</v>
      </c>
      <c r="II45" s="149">
        <f>+CyF_Tot!H44</f>
        <v>359</v>
      </c>
      <c r="IJ45" s="557">
        <f>+CyF_Tot!I44</f>
        <v>364</v>
      </c>
      <c r="IK45" s="93">
        <f t="shared" si="388"/>
        <v>7.0794204809110126E-2</v>
      </c>
      <c r="IL45" s="90">
        <f t="shared" si="389"/>
        <v>6.6834428739224891E-2</v>
      </c>
      <c r="IM45" s="90">
        <f t="shared" si="390"/>
        <v>6.9083623633808613E-2</v>
      </c>
      <c r="IN45" s="90">
        <f t="shared" si="391"/>
        <v>6.5293821952632725E-2</v>
      </c>
      <c r="IO45" s="90">
        <f t="shared" si="392"/>
        <v>8.0442073695449978E-2</v>
      </c>
      <c r="IP45" s="90">
        <f t="shared" si="393"/>
        <v>7.9547877769910041E-2</v>
      </c>
      <c r="IQ45" s="90">
        <f t="shared" si="394"/>
        <v>6.8932762001989695E-2</v>
      </c>
      <c r="IR45" s="90">
        <f t="shared" si="395"/>
        <v>6.8745877202732175E-2</v>
      </c>
      <c r="IS45" s="90">
        <f t="shared" si="396"/>
        <v>6.2095920081661066E-2</v>
      </c>
      <c r="IT45" s="90">
        <f t="shared" si="397"/>
        <v>6.7125718703724385E-2</v>
      </c>
      <c r="IU45" s="90">
        <f t="shared" si="398"/>
        <v>4.8733833981974742E-2</v>
      </c>
      <c r="IV45" s="90">
        <f t="shared" si="399"/>
        <v>5.5256949343519539E-2</v>
      </c>
      <c r="IW45" s="90">
        <f t="shared" si="400"/>
        <v>4.082449056538906E-2</v>
      </c>
      <c r="IX45" s="90">
        <f t="shared" si="401"/>
        <v>5.0406017236442703E-2</v>
      </c>
      <c r="IY45" s="90">
        <f t="shared" si="402"/>
        <v>2.717797772654788E-2</v>
      </c>
      <c r="IZ45" s="90">
        <f t="shared" si="403"/>
        <v>3.803093367139871E-2</v>
      </c>
      <c r="JA45" s="90">
        <f t="shared" si="404"/>
        <v>1.1084041968270527E-2</v>
      </c>
      <c r="JB45" s="90">
        <f t="shared" si="405"/>
        <v>2.1497529590486408E-2</v>
      </c>
      <c r="JC45" s="90">
        <f t="shared" si="406"/>
        <v>1.8256069124210274E-3</v>
      </c>
      <c r="JD45" s="202">
        <f t="shared" si="407"/>
        <v>6.2663193979990281E-3</v>
      </c>
      <c r="JE45" s="326"/>
      <c r="JF45" s="323"/>
      <c r="JG45" s="323"/>
      <c r="JH45" s="323"/>
      <c r="JI45" s="323"/>
      <c r="JJ45" s="323"/>
      <c r="JK45" s="323"/>
      <c r="JL45" s="323"/>
      <c r="JM45" s="323"/>
      <c r="JN45" s="323"/>
      <c r="JO45" s="323"/>
      <c r="JP45" s="323"/>
      <c r="JQ45" s="323"/>
      <c r="JR45" s="323"/>
      <c r="JS45" s="323"/>
      <c r="JT45" s="323"/>
      <c r="JU45" s="323"/>
      <c r="JV45" s="323"/>
      <c r="JW45" s="323"/>
      <c r="JX45" s="327"/>
      <c r="JZ45" s="701">
        <f t="shared" si="241"/>
        <v>0</v>
      </c>
      <c r="KA45" s="291">
        <f t="shared" si="242"/>
        <v>0</v>
      </c>
      <c r="KB45" s="291">
        <f t="shared" si="243"/>
        <v>0</v>
      </c>
      <c r="KC45" s="291">
        <f t="shared" si="244"/>
        <v>0</v>
      </c>
      <c r="KD45" s="291">
        <f t="shared" si="245"/>
        <v>143.43460430861165</v>
      </c>
      <c r="KE45" s="291">
        <f t="shared" si="246"/>
        <v>0</v>
      </c>
      <c r="KF45" s="291">
        <f t="shared" si="247"/>
        <v>150.74918114626203</v>
      </c>
      <c r="KG45" s="291">
        <f t="shared" si="248"/>
        <v>305.87586148843263</v>
      </c>
      <c r="KH45" s="291">
        <f t="shared" si="249"/>
        <v>879.37440559034883</v>
      </c>
      <c r="KI45" s="291">
        <f t="shared" si="250"/>
        <v>701.75952753390993</v>
      </c>
      <c r="KJ45" s="291">
        <f t="shared" si="251"/>
        <v>3496.3099898158475</v>
      </c>
      <c r="KK45" s="291">
        <f t="shared" si="252"/>
        <v>1059.0924997685659</v>
      </c>
      <c r="KL45" s="291">
        <f t="shared" si="253"/>
        <v>5093.7147410568405</v>
      </c>
      <c r="KM45" s="291">
        <f t="shared" si="254"/>
        <v>3050.2706578670468</v>
      </c>
      <c r="KN45" s="291">
        <f t="shared" si="255"/>
        <v>6930.4123077165432</v>
      </c>
      <c r="KO45" s="291">
        <f t="shared" si="256"/>
        <v>4183.5040579751112</v>
      </c>
      <c r="KP45" s="291">
        <f t="shared" si="257"/>
        <v>4979.416994740739</v>
      </c>
      <c r="KQ45" s="291">
        <f t="shared" si="258"/>
        <v>4531.6194549266738</v>
      </c>
      <c r="KR45" s="291">
        <f t="shared" si="259"/>
        <v>1279.5710798723794</v>
      </c>
      <c r="KS45" s="702">
        <f t="shared" si="260"/>
        <v>2756.914343944904</v>
      </c>
      <c r="KT45" s="705">
        <f>(SUM(JZ45:KS45)/SUM(JZ$4:KS44))*100000</f>
        <v>82.930635245841671</v>
      </c>
      <c r="KU45" s="624">
        <f t="shared" si="312"/>
        <v>0</v>
      </c>
      <c r="KV45" s="625">
        <f t="shared" si="313"/>
        <v>0</v>
      </c>
      <c r="KW45" s="625">
        <f t="shared" si="314"/>
        <v>0</v>
      </c>
      <c r="KX45" s="625">
        <f t="shared" si="315"/>
        <v>0</v>
      </c>
      <c r="KY45" s="625">
        <f t="shared" si="316"/>
        <v>40.088700511164596</v>
      </c>
      <c r="KZ45" s="625">
        <f t="shared" si="317"/>
        <v>0</v>
      </c>
      <c r="LA45" s="625">
        <f t="shared" si="318"/>
        <v>46.782083108476684</v>
      </c>
      <c r="LB45" s="625">
        <f t="shared" si="319"/>
        <v>93.818519221564642</v>
      </c>
      <c r="LC45" s="625">
        <f t="shared" si="320"/>
        <v>311.59710943646866</v>
      </c>
      <c r="LD45" s="625">
        <f t="shared" si="321"/>
        <v>240.20734996577409</v>
      </c>
      <c r="LE45" s="625">
        <f t="shared" si="322"/>
        <v>1654.3015074838429</v>
      </c>
      <c r="LF45" s="625">
        <f t="shared" si="323"/>
        <v>466.88327737037883</v>
      </c>
      <c r="LG45" s="625">
        <f t="shared" si="324"/>
        <v>3080.6975933389585</v>
      </c>
      <c r="LH45" s="625">
        <f t="shared" si="325"/>
        <v>1599.4212485322269</v>
      </c>
      <c r="LI45" s="625">
        <f t="shared" si="326"/>
        <v>7000.6781139462209</v>
      </c>
      <c r="LJ45" s="625">
        <f t="shared" si="327"/>
        <v>3137.4005819391427</v>
      </c>
      <c r="LK45" s="625">
        <f t="shared" si="328"/>
        <v>13965.237057479397</v>
      </c>
      <c r="LL45" s="625">
        <f t="shared" si="329"/>
        <v>6900.4039099380152</v>
      </c>
      <c r="LM45" s="625">
        <f t="shared" si="330"/>
        <v>21197.234819388377</v>
      </c>
      <c r="LN45" s="626">
        <f t="shared" si="331"/>
        <v>15953.44218473991</v>
      </c>
      <c r="LO45" s="642">
        <f t="shared" si="332"/>
        <v>14.636980906285196</v>
      </c>
      <c r="LP45" s="625">
        <f t="shared" si="333"/>
        <v>0</v>
      </c>
      <c r="LQ45" s="625">
        <f t="shared" si="334"/>
        <v>574.05840041921056</v>
      </c>
      <c r="LR45" s="625">
        <f t="shared" si="335"/>
        <v>253.08764292556626</v>
      </c>
      <c r="LS45" s="625">
        <f t="shared" si="336"/>
        <v>6297.218433315752</v>
      </c>
      <c r="LT45" s="645">
        <f t="shared" si="337"/>
        <v>3857.5442709637059</v>
      </c>
      <c r="LU45" s="624">
        <f t="shared" si="338"/>
        <v>7.4649255373804069</v>
      </c>
      <c r="LV45" s="625">
        <f t="shared" si="339"/>
        <v>408.65491582204066</v>
      </c>
      <c r="LW45" s="626">
        <f t="shared" si="340"/>
        <v>4858.9966598916599</v>
      </c>
      <c r="LY45" s="725">
        <f>VLOOKUP(A45,Vac!A:C,2,FALSE)</f>
        <v>8987.5115966565972</v>
      </c>
      <c r="LZ45" s="730">
        <f>VLOOKUP(A45,Vac!A:D,3,FALSE)</f>
        <v>25374</v>
      </c>
      <c r="MA45" s="722">
        <f>VLOOKUP(A45,Vac!A:D,4,FALSE)</f>
        <v>4114</v>
      </c>
      <c r="MB45" s="742">
        <f t="shared" si="261"/>
        <v>8.1826537028974994E-2</v>
      </c>
      <c r="MC45" s="666">
        <f t="shared" si="262"/>
        <v>1.3266902078395331E-2</v>
      </c>
    </row>
    <row r="46" spans="1:341" ht="14.4">
      <c r="A46" s="510" t="s">
        <v>56</v>
      </c>
      <c r="B46" s="538">
        <v>45691</v>
      </c>
      <c r="C46" s="526">
        <f t="shared" si="341"/>
        <v>6043</v>
      </c>
      <c r="D46" s="517">
        <f t="shared" si="342"/>
        <v>130</v>
      </c>
      <c r="E46" s="495">
        <f t="shared" si="343"/>
        <v>8.5880749383009103E-3</v>
      </c>
      <c r="F46" s="208">
        <f t="shared" si="263"/>
        <v>0.1265238230723775</v>
      </c>
      <c r="G46" s="30">
        <f t="shared" si="264"/>
        <v>2.6184516412232597</v>
      </c>
      <c r="H46" s="29">
        <f t="shared" si="265"/>
        <v>0.33129651217770817</v>
      </c>
      <c r="I46" s="33">
        <f t="shared" si="266"/>
        <v>0.34631116123333172</v>
      </c>
      <c r="J46" s="353">
        <f t="shared" si="267"/>
        <v>0.447508902616229</v>
      </c>
      <c r="K46" s="581">
        <f t="shared" si="268"/>
        <v>6.3578607190745446E-3</v>
      </c>
      <c r="L46" s="354">
        <f t="shared" si="344"/>
        <v>3.5369536878460681</v>
      </c>
      <c r="M46" s="355">
        <f t="shared" si="269"/>
        <v>0.4676355787415048</v>
      </c>
      <c r="N46" s="827"/>
      <c r="O46" s="364" t="s">
        <v>226</v>
      </c>
      <c r="P46" s="20" t="s">
        <v>236</v>
      </c>
      <c r="Q46" s="20"/>
      <c r="R46" s="20"/>
      <c r="S46" s="166">
        <f t="shared" si="270"/>
        <v>6043</v>
      </c>
      <c r="T46" s="167">
        <f t="shared" si="271"/>
        <v>13225.799391565079</v>
      </c>
      <c r="U46" s="166">
        <f t="shared" si="272"/>
        <v>145</v>
      </c>
      <c r="V46" s="168">
        <f t="shared" si="273"/>
        <v>2.4584604950830789E-2</v>
      </c>
      <c r="W46" s="167">
        <f t="shared" si="274"/>
        <v>317.34914972314021</v>
      </c>
      <c r="X46" s="166">
        <f t="shared" si="275"/>
        <v>262</v>
      </c>
      <c r="Y46" s="168">
        <f t="shared" si="276"/>
        <v>4.53208787407023E-2</v>
      </c>
      <c r="Z46" s="167">
        <f t="shared" si="277"/>
        <v>573.41708432732923</v>
      </c>
      <c r="AA46" s="166">
        <f t="shared" si="278"/>
        <v>130</v>
      </c>
      <c r="AB46" s="167">
        <f t="shared" si="279"/>
        <v>2845.1992733798779</v>
      </c>
      <c r="AC46" s="169">
        <f t="shared" si="280"/>
        <v>2.1512493794472943E-2</v>
      </c>
      <c r="AD46" s="166">
        <f t="shared" si="281"/>
        <v>0</v>
      </c>
      <c r="AE46" s="168">
        <f t="shared" si="282"/>
        <v>0</v>
      </c>
      <c r="AF46" s="167">
        <f t="shared" si="283"/>
        <v>0</v>
      </c>
      <c r="AG46" s="166">
        <f t="shared" si="284"/>
        <v>1</v>
      </c>
      <c r="AH46" s="168">
        <f t="shared" si="285"/>
        <v>7.7519379844961239E-3</v>
      </c>
      <c r="AI46" s="365">
        <f t="shared" si="286"/>
        <v>21.886148256768291</v>
      </c>
      <c r="AJ46" s="831"/>
      <c r="AK46" s="85">
        <v>3353.5534316491808</v>
      </c>
      <c r="AL46" s="62">
        <v>3146.6554797217841</v>
      </c>
      <c r="AM46" s="62">
        <v>3368.0069996350926</v>
      </c>
      <c r="AN46" s="62">
        <v>3111.0428810254098</v>
      </c>
      <c r="AO46" s="62">
        <v>3076.0044857978046</v>
      </c>
      <c r="AP46" s="62">
        <v>2951.2874095998568</v>
      </c>
      <c r="AQ46" s="62">
        <v>3016.779668274824</v>
      </c>
      <c r="AR46" s="62">
        <v>3047.0837286733617</v>
      </c>
      <c r="AS46" s="62">
        <v>2972.0629104584923</v>
      </c>
      <c r="AT46" s="62">
        <v>3059.7357823843922</v>
      </c>
      <c r="AU46" s="62">
        <v>2491.8669637970547</v>
      </c>
      <c r="AV46" s="62">
        <v>2540.9670996263008</v>
      </c>
      <c r="AW46" s="62">
        <v>2078.211347812261</v>
      </c>
      <c r="AX46" s="62">
        <v>2296.5770251785452</v>
      </c>
      <c r="AY46" s="62">
        <v>1521.4834061775009</v>
      </c>
      <c r="AZ46" s="62">
        <v>1769.0275964401258</v>
      </c>
      <c r="BA46" s="62">
        <v>615.01279867512744</v>
      </c>
      <c r="BB46" s="62">
        <v>980.96383812113459</v>
      </c>
      <c r="BC46" s="62">
        <v>62.01809734539102</v>
      </c>
      <c r="BD46" s="86">
        <v>232.65951281274036</v>
      </c>
      <c r="BE46" s="258">
        <v>2.0000000000000002E-5</v>
      </c>
      <c r="BF46" s="43">
        <v>2.0000000000000002E-5</v>
      </c>
      <c r="BG46" s="53">
        <v>5.0000000000000002E-5</v>
      </c>
      <c r="BH46" s="53">
        <v>4.0000000000000003E-5</v>
      </c>
      <c r="BI46" s="53">
        <v>1.2518952302791728E-4</v>
      </c>
      <c r="BJ46" s="53">
        <v>1.2406223545552731E-4</v>
      </c>
      <c r="BK46" s="53">
        <v>3.4000000000000002E-4</v>
      </c>
      <c r="BL46" s="53">
        <v>1.8000000000000001E-4</v>
      </c>
      <c r="BM46" s="53">
        <v>8.9999999999999998E-4</v>
      </c>
      <c r="BN46" s="53">
        <v>5.0000000000000001E-4</v>
      </c>
      <c r="BO46" s="53">
        <v>3.8E-3</v>
      </c>
      <c r="BP46" s="53">
        <v>2E-3</v>
      </c>
      <c r="BQ46" s="53">
        <v>1.6199999999999999E-2</v>
      </c>
      <c r="BR46" s="53">
        <v>6.1999999999999998E-3</v>
      </c>
      <c r="BS46" s="53">
        <v>6.1100000000000002E-2</v>
      </c>
      <c r="BT46" s="53">
        <v>2.6800000000000001E-2</v>
      </c>
      <c r="BU46" s="53">
        <v>0.1421</v>
      </c>
      <c r="BV46" s="53">
        <v>5.4699999999999999E-2</v>
      </c>
      <c r="BW46" s="53">
        <v>0.27589999999999998</v>
      </c>
      <c r="BX46" s="773">
        <v>0.1051</v>
      </c>
      <c r="BY46" s="53">
        <f t="shared" si="345"/>
        <v>2.0000000000000002E-5</v>
      </c>
      <c r="BZ46" s="53">
        <f t="shared" si="346"/>
        <v>4.5000000000000003E-5</v>
      </c>
      <c r="CA46" s="53">
        <f t="shared" si="347"/>
        <v>1.246258792417223E-4</v>
      </c>
      <c r="CB46" s="53">
        <f t="shared" si="348"/>
        <v>2.6000000000000003E-4</v>
      </c>
      <c r="CC46" s="53">
        <f t="shared" si="349"/>
        <v>6.9999999999999999E-4</v>
      </c>
      <c r="CD46" s="53">
        <f t="shared" si="350"/>
        <v>2.8999999999999998E-3</v>
      </c>
      <c r="CE46" s="53">
        <f t="shared" si="351"/>
        <v>1.12E-2</v>
      </c>
      <c r="CF46" s="53">
        <f t="shared" si="352"/>
        <v>4.3950000000000003E-2</v>
      </c>
      <c r="CG46" s="53">
        <f t="shared" si="353"/>
        <v>9.8400000000000001E-2</v>
      </c>
      <c r="CH46" s="54">
        <f t="shared" si="138"/>
        <v>0.1905</v>
      </c>
      <c r="CI46" s="64">
        <f>+Fall_Hoy!B46</f>
        <v>0</v>
      </c>
      <c r="CJ46" s="61">
        <f>+Fall_Hoy!C46</f>
        <v>0</v>
      </c>
      <c r="CK46" s="61">
        <f>+Fall_Hoy!D46</f>
        <v>0</v>
      </c>
      <c r="CL46" s="61">
        <f>+Fall_Hoy!E46</f>
        <v>0</v>
      </c>
      <c r="CM46" s="61">
        <f>+Fall_Hoy!F46</f>
        <v>1</v>
      </c>
      <c r="CN46" s="61">
        <f>+Fall_Hoy!G46</f>
        <v>1</v>
      </c>
      <c r="CO46" s="61">
        <f>+Fall_Hoy!H46</f>
        <v>2</v>
      </c>
      <c r="CP46" s="61">
        <f>+Fall_Hoy!I46</f>
        <v>1</v>
      </c>
      <c r="CQ46" s="61">
        <f>+Fall_Hoy!J46</f>
        <v>0</v>
      </c>
      <c r="CR46" s="61">
        <f>+Fall_Hoy!K46</f>
        <v>1</v>
      </c>
      <c r="CS46" s="61">
        <f>+Fall_Hoy!L46</f>
        <v>4</v>
      </c>
      <c r="CT46" s="61">
        <f>+Fall_Hoy!M46</f>
        <v>3</v>
      </c>
      <c r="CU46" s="61">
        <f>+Fall_Hoy!N46</f>
        <v>6</v>
      </c>
      <c r="CV46" s="61">
        <f>+Fall_Hoy!O46</f>
        <v>6</v>
      </c>
      <c r="CW46" s="61">
        <f>+Fall_Hoy!P46</f>
        <v>30</v>
      </c>
      <c r="CX46" s="61">
        <f>+Fall_Hoy!Q46</f>
        <v>15</v>
      </c>
      <c r="CY46" s="61">
        <f>+Fall_Hoy!R46</f>
        <v>19</v>
      </c>
      <c r="CZ46" s="61">
        <f>+Fall_Hoy!S46</f>
        <v>20</v>
      </c>
      <c r="DA46" s="61">
        <f>+Fall_Hoy!T46</f>
        <v>3</v>
      </c>
      <c r="DB46" s="253">
        <f>+Fall_Hoy!U46</f>
        <v>13</v>
      </c>
      <c r="DC46" s="61">
        <f>+Fall_Hoy!W46</f>
        <v>0</v>
      </c>
      <c r="DD46" s="61">
        <f>+Fall_Hoy!X46</f>
        <v>0</v>
      </c>
      <c r="DE46" s="61">
        <f>+Fall_Hoy!Y46</f>
        <v>0</v>
      </c>
      <c r="DF46" s="61">
        <f>+Fall_Hoy!Z46</f>
        <v>0</v>
      </c>
      <c r="DG46" s="61">
        <f>+Fall_Hoy!AA46</f>
        <v>1</v>
      </c>
      <c r="DH46" s="61">
        <f>+Fall_Hoy!AB46</f>
        <v>0</v>
      </c>
      <c r="DI46" s="61">
        <f>+Fall_Hoy!AC46</f>
        <v>0</v>
      </c>
      <c r="DJ46" s="61">
        <f>+Fall_Hoy!AD46</f>
        <v>0</v>
      </c>
      <c r="DK46" s="61">
        <f>+Fall_Hoy!AE46</f>
        <v>3</v>
      </c>
      <c r="DL46" s="270">
        <f>+Fall_Hoy!AF46</f>
        <v>1</v>
      </c>
      <c r="DM46" s="75">
        <f t="shared" si="287"/>
        <v>0.32271029795346151</v>
      </c>
      <c r="DN46" s="76">
        <f t="shared" si="288"/>
        <v>0.31638935066000085</v>
      </c>
      <c r="DO46" s="76">
        <f t="shared" si="289"/>
        <v>0.17821593109875966</v>
      </c>
      <c r="DP46" s="76">
        <f t="shared" si="290"/>
        <v>0.42138448868643313</v>
      </c>
      <c r="DQ46" s="76">
        <f t="shared" si="354"/>
        <v>0.7</v>
      </c>
      <c r="DR46" s="76">
        <f t="shared" si="355"/>
        <v>0.7</v>
      </c>
      <c r="DS46" s="76">
        <f t="shared" si="356"/>
        <v>0.7</v>
      </c>
      <c r="DT46" s="76">
        <f t="shared" si="357"/>
        <v>0.7</v>
      </c>
      <c r="DU46" s="76">
        <f t="shared" si="358"/>
        <v>0.14097951915000412</v>
      </c>
      <c r="DV46" s="76">
        <f t="shared" si="359"/>
        <v>0.65365121116485392</v>
      </c>
      <c r="DW46" s="76">
        <f t="shared" si="360"/>
        <v>0.42242687681183044</v>
      </c>
      <c r="DX46" s="76">
        <f t="shared" si="361"/>
        <v>0.59032641556854659</v>
      </c>
      <c r="DY46" s="76">
        <f t="shared" si="362"/>
        <v>0.17821593109875966</v>
      </c>
      <c r="DZ46" s="76">
        <f t="shared" si="363"/>
        <v>0.42138448868643313</v>
      </c>
      <c r="EA46" s="76">
        <f t="shared" si="364"/>
        <v>0.32271029795346151</v>
      </c>
      <c r="EB46" s="76">
        <f t="shared" si="365"/>
        <v>0.31638935066000085</v>
      </c>
      <c r="EC46" s="76">
        <f t="shared" si="366"/>
        <v>0.21740792413455678</v>
      </c>
      <c r="ED46" s="76">
        <f t="shared" si="367"/>
        <v>0.3727259851700469</v>
      </c>
      <c r="EE46" s="76">
        <f t="shared" si="368"/>
        <v>0.17532793424023491</v>
      </c>
      <c r="EF46" s="316">
        <f t="shared" si="369"/>
        <v>0.53164265958434165</v>
      </c>
      <c r="EG46" s="85">
        <f>+'Cas_-14'!B45</f>
        <v>239</v>
      </c>
      <c r="EH46" s="62">
        <f>+'Cas_-14'!C45</f>
        <v>207</v>
      </c>
      <c r="EI46" s="62">
        <f>+'Cas_-14'!D45</f>
        <v>233</v>
      </c>
      <c r="EJ46" s="62">
        <f>+'Cas_-14'!E45</f>
        <v>279</v>
      </c>
      <c r="EK46" s="62">
        <f>+'Cas_-14'!F45</f>
        <v>417</v>
      </c>
      <c r="EL46" s="62">
        <f>+'Cas_-14'!G45</f>
        <v>536</v>
      </c>
      <c r="EM46" s="62">
        <f>+'Cas_-14'!H45</f>
        <v>499</v>
      </c>
      <c r="EN46" s="62">
        <f>+'Cas_-14'!I45</f>
        <v>600</v>
      </c>
      <c r="EO46" s="62">
        <f>+'Cas_-14'!J45</f>
        <v>419</v>
      </c>
      <c r="EP46" s="62">
        <f>+'Cas_-14'!K45</f>
        <v>529</v>
      </c>
      <c r="EQ46" s="62">
        <f>+'Cas_-14'!L45</f>
        <v>336</v>
      </c>
      <c r="ER46" s="62">
        <f>+'Cas_-14'!M45</f>
        <v>387</v>
      </c>
      <c r="ES46" s="62">
        <f>+'Cas_-14'!N45</f>
        <v>242</v>
      </c>
      <c r="ET46" s="62">
        <f>+'Cas_-14'!O45</f>
        <v>248</v>
      </c>
      <c r="EU46" s="62">
        <f>+'Cas_-14'!P45</f>
        <v>175</v>
      </c>
      <c r="EV46" s="62">
        <f>+'Cas_-14'!Q45</f>
        <v>166</v>
      </c>
      <c r="EW46" s="62">
        <f>+'Cas_-14'!R45</f>
        <v>76</v>
      </c>
      <c r="EX46" s="62">
        <f>+'Cas_-14'!S45</f>
        <v>79</v>
      </c>
      <c r="EY46" s="62">
        <f>+'Cas_-14'!T45</f>
        <v>15</v>
      </c>
      <c r="EZ46" s="86">
        <f>+'Cas_-14'!U45</f>
        <v>32</v>
      </c>
      <c r="FA46" s="201">
        <f t="shared" si="291"/>
        <v>7.1267688101950624E-2</v>
      </c>
      <c r="FB46" s="90">
        <f t="shared" si="292"/>
        <v>6.5784132179065938E-2</v>
      </c>
      <c r="FC46" s="90">
        <f t="shared" si="293"/>
        <v>6.9180378789368446E-2</v>
      </c>
      <c r="FD46" s="90">
        <f t="shared" si="294"/>
        <v>8.9680538221331332E-2</v>
      </c>
      <c r="FE46" s="90">
        <f t="shared" si="295"/>
        <v>0.13556547200282942</v>
      </c>
      <c r="FF46" s="90">
        <f t="shared" si="296"/>
        <v>0.18161565635949778</v>
      </c>
      <c r="FG46" s="90">
        <f t="shared" si="297"/>
        <v>0.16540816860031352</v>
      </c>
      <c r="FH46" s="90">
        <f t="shared" si="298"/>
        <v>0.19690958747012435</v>
      </c>
      <c r="FI46" s="90">
        <f t="shared" si="299"/>
        <v>0.14097951915000412</v>
      </c>
      <c r="FJ46" s="90">
        <f t="shared" si="300"/>
        <v>0.17289074535310386</v>
      </c>
      <c r="FK46" s="90">
        <f t="shared" si="301"/>
        <v>0.13483865907833628</v>
      </c>
      <c r="FL46" s="90">
        <f t="shared" si="302"/>
        <v>0.152304215216685</v>
      </c>
      <c r="FM46" s="90">
        <f t="shared" si="303"/>
        <v>0.11644628937992957</v>
      </c>
      <c r="FN46" s="90">
        <f t="shared" si="304"/>
        <v>0.10798679830070994</v>
      </c>
      <c r="FO46" s="90">
        <f t="shared" si="305"/>
        <v>0.11501932869557958</v>
      </c>
      <c r="FP46" s="90">
        <f t="shared" si="306"/>
        <v>9.3836862881080785E-2</v>
      </c>
      <c r="FQ46" s="90">
        <f t="shared" si="307"/>
        <v>0.12357466407808208</v>
      </c>
      <c r="FR46" s="90">
        <f t="shared" si="308"/>
        <v>8.0533039985766192E-2</v>
      </c>
      <c r="FS46" s="90">
        <f t="shared" si="309"/>
        <v>0.241864885284404</v>
      </c>
      <c r="FT46" s="99">
        <f t="shared" si="310"/>
        <v>0.13754004559338909</v>
      </c>
      <c r="FU46" s="119">
        <f t="shared" si="143"/>
        <v>2.8057049333645074</v>
      </c>
      <c r="FV46" s="120">
        <f t="shared" si="144"/>
        <v>3.3716957381765869</v>
      </c>
      <c r="FW46" s="120">
        <f t="shared" si="145"/>
        <v>1.5304560759106214</v>
      </c>
      <c r="FX46" s="120">
        <f t="shared" si="176"/>
        <v>3.9021852237252861</v>
      </c>
      <c r="FY46" s="120">
        <f t="shared" si="240"/>
        <v>5.1635566907876811</v>
      </c>
      <c r="FZ46" s="120">
        <f t="shared" si="240"/>
        <v>3.8542932588057832</v>
      </c>
      <c r="GA46" s="120">
        <f t="shared" si="240"/>
        <v>4.2319554464777092</v>
      </c>
      <c r="GB46" s="120">
        <f t="shared" si="240"/>
        <v>3.5549310167855888</v>
      </c>
      <c r="GC46" s="120">
        <f t="shared" si="240"/>
        <v>1</v>
      </c>
      <c r="GD46" s="120">
        <f t="shared" si="240"/>
        <v>3.7807183364839321</v>
      </c>
      <c r="GE46" s="120">
        <f t="shared" si="240"/>
        <v>3.132832080200501</v>
      </c>
      <c r="GF46" s="120">
        <f t="shared" si="240"/>
        <v>3.8759689922480627</v>
      </c>
      <c r="GG46" s="120">
        <f t="shared" si="240"/>
        <v>1.5304560759106214</v>
      </c>
      <c r="GH46" s="120">
        <f t="shared" si="240"/>
        <v>3.9021852237252861</v>
      </c>
      <c r="GI46" s="120">
        <f t="shared" si="240"/>
        <v>2.8057049333645074</v>
      </c>
      <c r="GJ46" s="120">
        <f t="shared" si="240"/>
        <v>3.3716957381765869</v>
      </c>
      <c r="GK46" s="120">
        <f t="shared" si="147"/>
        <v>1.7593244194229416</v>
      </c>
      <c r="GL46" s="120">
        <f t="shared" si="148"/>
        <v>4.6282368731631678</v>
      </c>
      <c r="GM46" s="120">
        <f t="shared" si="149"/>
        <v>0.72490032620514699</v>
      </c>
      <c r="GN46" s="321">
        <f t="shared" si="150"/>
        <v>3.8653663177925779</v>
      </c>
      <c r="GO46" s="85">
        <f>+Cas_Hoy!B45</f>
        <v>252</v>
      </c>
      <c r="GP46" s="62">
        <f>+Cas_Hoy!C45</f>
        <v>214</v>
      </c>
      <c r="GQ46" s="62">
        <f>+Cas_Hoy!D45</f>
        <v>247</v>
      </c>
      <c r="GR46" s="62">
        <f>+Cas_Hoy!E45</f>
        <v>288</v>
      </c>
      <c r="GS46" s="62">
        <f>+Cas_Hoy!F45</f>
        <v>440</v>
      </c>
      <c r="GT46" s="62">
        <f>+Cas_Hoy!G45</f>
        <v>553</v>
      </c>
      <c r="GU46" s="62">
        <f>+Cas_Hoy!H45</f>
        <v>521</v>
      </c>
      <c r="GV46" s="62">
        <f>+Cas_Hoy!I45</f>
        <v>626</v>
      </c>
      <c r="GW46" s="62">
        <f>+Cas_Hoy!J45</f>
        <v>442</v>
      </c>
      <c r="GX46" s="62">
        <f>+Cas_Hoy!K45</f>
        <v>561</v>
      </c>
      <c r="GY46" s="62">
        <f>+Cas_Hoy!L45</f>
        <v>349</v>
      </c>
      <c r="GZ46" s="62">
        <f>+Cas_Hoy!M45</f>
        <v>399</v>
      </c>
      <c r="HA46" s="62">
        <f>+Cas_Hoy!N45</f>
        <v>252</v>
      </c>
      <c r="HB46" s="62">
        <f>+Cas_Hoy!O45</f>
        <v>263</v>
      </c>
      <c r="HC46" s="62">
        <f>+Cas_Hoy!P45</f>
        <v>184</v>
      </c>
      <c r="HD46" s="62">
        <f>+Cas_Hoy!Q45</f>
        <v>177</v>
      </c>
      <c r="HE46" s="62">
        <f>+Cas_Hoy!R45</f>
        <v>77</v>
      </c>
      <c r="HF46" s="62">
        <f>+Cas_Hoy!S45</f>
        <v>82</v>
      </c>
      <c r="HG46" s="62">
        <f>+Cas_Hoy!T45</f>
        <v>15</v>
      </c>
      <c r="HH46" s="590">
        <f>+Cas_Hoy!U45</f>
        <v>32</v>
      </c>
      <c r="HI46" s="543">
        <f t="shared" si="151"/>
        <v>0.33930682756249664</v>
      </c>
      <c r="HJ46" s="112">
        <f t="shared" si="152"/>
        <v>0.3373549100410852</v>
      </c>
      <c r="HK46" s="112">
        <f t="shared" si="153"/>
        <v>0.18558022577226213</v>
      </c>
      <c r="HL46" s="112">
        <f t="shared" si="154"/>
        <v>0.44687145372795128</v>
      </c>
      <c r="HM46" s="323">
        <f t="shared" si="370"/>
        <v>0.7</v>
      </c>
      <c r="HN46" s="323">
        <f t="shared" si="371"/>
        <v>0.7</v>
      </c>
      <c r="HO46" s="323">
        <f t="shared" si="372"/>
        <v>0.7</v>
      </c>
      <c r="HP46" s="323">
        <f t="shared" si="373"/>
        <v>0.7</v>
      </c>
      <c r="HQ46" s="323">
        <f t="shared" si="374"/>
        <v>0.14871825170477762</v>
      </c>
      <c r="HR46" s="323">
        <f t="shared" si="375"/>
        <v>0.69319154908030822</v>
      </c>
      <c r="HS46" s="323">
        <f t="shared" si="376"/>
        <v>0.43877077383133573</v>
      </c>
      <c r="HT46" s="323">
        <f t="shared" si="377"/>
        <v>0.60863111062493569</v>
      </c>
      <c r="HU46" s="323">
        <f t="shared" si="378"/>
        <v>0.18558022577226213</v>
      </c>
      <c r="HV46" s="323">
        <f t="shared" si="379"/>
        <v>0.44687145372795128</v>
      </c>
      <c r="HW46" s="323">
        <f t="shared" si="380"/>
        <v>0.33930682756249664</v>
      </c>
      <c r="HX46" s="323">
        <f t="shared" si="381"/>
        <v>0.3373549100410852</v>
      </c>
      <c r="HY46" s="323">
        <f t="shared" si="382"/>
        <v>0.22026855471527462</v>
      </c>
      <c r="HZ46" s="323">
        <f t="shared" si="383"/>
        <v>0.38688013650561826</v>
      </c>
      <c r="IA46" s="323">
        <f t="shared" si="384"/>
        <v>0.17532793424023493</v>
      </c>
      <c r="IB46" s="327">
        <f t="shared" si="385"/>
        <v>0.53164265958434165</v>
      </c>
      <c r="IC46" s="241">
        <f>+CyF_Tot!B45</f>
        <v>0</v>
      </c>
      <c r="ID46" s="149">
        <f>+CyF_Tot!C45</f>
        <v>5781</v>
      </c>
      <c r="IE46" s="149">
        <f>+CyF_Tot!D45</f>
        <v>5898</v>
      </c>
      <c r="IF46" s="149">
        <f>+CyF_Tot!E45</f>
        <v>6043</v>
      </c>
      <c r="IG46" s="149">
        <f>+CyF_Tot!F45</f>
        <v>0</v>
      </c>
      <c r="IH46" s="149">
        <f>+CyF_Tot!G45</f>
        <v>129</v>
      </c>
      <c r="II46" s="149">
        <f>+CyF_Tot!H45</f>
        <v>130</v>
      </c>
      <c r="IJ46" s="557">
        <f>+CyF_Tot!I45</f>
        <v>130</v>
      </c>
      <c r="IK46" s="93">
        <f t="shared" si="388"/>
        <v>7.3396367592068038E-2</v>
      </c>
      <c r="IL46" s="90">
        <f t="shared" si="389"/>
        <v>6.8868168342163319E-2</v>
      </c>
      <c r="IM46" s="90">
        <f t="shared" si="390"/>
        <v>7.3712700523846986E-2</v>
      </c>
      <c r="IN46" s="90">
        <f t="shared" si="391"/>
        <v>6.8088745727285668E-2</v>
      </c>
      <c r="IO46" s="90">
        <f t="shared" si="392"/>
        <v>6.7321890214655067E-2</v>
      </c>
      <c r="IP46" s="90">
        <f t="shared" si="393"/>
        <v>6.4592313794836112E-2</v>
      </c>
      <c r="IQ46" s="90">
        <f t="shared" si="394"/>
        <v>6.602568707786706E-2</v>
      </c>
      <c r="IR46" s="90">
        <f t="shared" si="395"/>
        <v>6.6688926236531526E-2</v>
      </c>
      <c r="IS46" s="90">
        <f t="shared" si="396"/>
        <v>6.504700948673682E-2</v>
      </c>
      <c r="IT46" s="90">
        <f t="shared" si="397"/>
        <v>6.6965830959803727E-2</v>
      </c>
      <c r="IU46" s="90">
        <f t="shared" si="398"/>
        <v>5.4537369805805404E-2</v>
      </c>
      <c r="IV46" s="90">
        <f t="shared" si="399"/>
        <v>5.5611982657991742E-2</v>
      </c>
      <c r="IW46" s="90">
        <f t="shared" si="400"/>
        <v>4.5484041667117399E-2</v>
      </c>
      <c r="IX46" s="90">
        <f t="shared" si="401"/>
        <v>5.0263225256145523E-2</v>
      </c>
      <c r="IY46" s="90">
        <f t="shared" si="402"/>
        <v>3.3299411397813596E-2</v>
      </c>
      <c r="IZ46" s="90">
        <f t="shared" si="403"/>
        <v>3.8717200246003058E-2</v>
      </c>
      <c r="JA46" s="90">
        <f t="shared" si="404"/>
        <v>1.3460261291613828E-2</v>
      </c>
      <c r="JB46" s="90">
        <f t="shared" si="405"/>
        <v>2.1469519995647602E-2</v>
      </c>
      <c r="JC46" s="90">
        <f t="shared" si="406"/>
        <v>1.3573372731039159E-3</v>
      </c>
      <c r="JD46" s="202">
        <f t="shared" si="407"/>
        <v>5.0920205907671176E-3</v>
      </c>
      <c r="JE46" s="326"/>
      <c r="JF46" s="323"/>
      <c r="JG46" s="323"/>
      <c r="JH46" s="323"/>
      <c r="JI46" s="323"/>
      <c r="JJ46" s="323"/>
      <c r="JK46" s="323"/>
      <c r="JL46" s="323"/>
      <c r="JM46" s="323"/>
      <c r="JN46" s="323"/>
      <c r="JO46" s="323"/>
      <c r="JP46" s="323"/>
      <c r="JQ46" s="323"/>
      <c r="JR46" s="323"/>
      <c r="JS46" s="323"/>
      <c r="JT46" s="323"/>
      <c r="JU46" s="323"/>
      <c r="JV46" s="323"/>
      <c r="JW46" s="323"/>
      <c r="JX46" s="327"/>
      <c r="JZ46" s="701">
        <f t="shared" si="241"/>
        <v>0</v>
      </c>
      <c r="KA46" s="291">
        <f t="shared" si="242"/>
        <v>0</v>
      </c>
      <c r="KB46" s="291">
        <f t="shared" si="243"/>
        <v>0</v>
      </c>
      <c r="KC46" s="291">
        <f t="shared" si="244"/>
        <v>0</v>
      </c>
      <c r="KD46" s="291">
        <f t="shared" si="245"/>
        <v>1163.1748316751928</v>
      </c>
      <c r="KE46" s="291">
        <f t="shared" si="246"/>
        <v>1187.981214095093</v>
      </c>
      <c r="KF46" s="291">
        <f t="shared" si="247"/>
        <v>2136.297876763897</v>
      </c>
      <c r="KG46" s="291">
        <f t="shared" si="248"/>
        <v>1069.9715827695568</v>
      </c>
      <c r="KH46" s="291">
        <f t="shared" si="249"/>
        <v>0</v>
      </c>
      <c r="KI46" s="291">
        <f t="shared" si="250"/>
        <v>954.81250924331539</v>
      </c>
      <c r="KJ46" s="291">
        <f t="shared" si="251"/>
        <v>3392.58239818637</v>
      </c>
      <c r="KK46" s="291">
        <f t="shared" si="252"/>
        <v>2678.2294823891475</v>
      </c>
      <c r="KL46" s="291">
        <f t="shared" si="253"/>
        <v>4773.6116975991963</v>
      </c>
      <c r="KM46" s="291">
        <f t="shared" si="254"/>
        <v>4982.4821351726287</v>
      </c>
      <c r="KN46" s="291">
        <f t="shared" si="255"/>
        <v>19519.69366173635</v>
      </c>
      <c r="KO46" s="291">
        <f t="shared" si="256"/>
        <v>11306.46578959514</v>
      </c>
      <c r="KP46" s="291">
        <f t="shared" si="257"/>
        <v>11015.383768588197</v>
      </c>
      <c r="KQ46" s="291">
        <f t="shared" si="258"/>
        <v>13389.239735030989</v>
      </c>
      <c r="KR46" s="291">
        <f t="shared" si="259"/>
        <v>2920.0347600386094</v>
      </c>
      <c r="KS46" s="702">
        <f t="shared" si="260"/>
        <v>9655.8699570911376</v>
      </c>
      <c r="KT46" s="705">
        <f>(SUM(JZ46:KS46)/SUM(JZ$4:KS45))*100000</f>
        <v>188.90427156841909</v>
      </c>
      <c r="KU46" s="624">
        <f t="shared" si="312"/>
        <v>0</v>
      </c>
      <c r="KV46" s="625">
        <f t="shared" si="313"/>
        <v>0</v>
      </c>
      <c r="KW46" s="625">
        <f t="shared" si="314"/>
        <v>0</v>
      </c>
      <c r="KX46" s="625">
        <f t="shared" si="315"/>
        <v>0</v>
      </c>
      <c r="KY46" s="625">
        <f t="shared" si="316"/>
        <v>325.09705516266047</v>
      </c>
      <c r="KZ46" s="625">
        <f t="shared" si="317"/>
        <v>338.83517977518244</v>
      </c>
      <c r="LA46" s="625">
        <f t="shared" si="318"/>
        <v>662.95859158442295</v>
      </c>
      <c r="LB46" s="625">
        <f t="shared" si="319"/>
        <v>328.18264578354058</v>
      </c>
      <c r="LC46" s="625">
        <f t="shared" si="320"/>
        <v>0</v>
      </c>
      <c r="LD46" s="625">
        <f t="shared" si="321"/>
        <v>326.82560558242699</v>
      </c>
      <c r="LE46" s="625">
        <f t="shared" si="322"/>
        <v>1605.2221318849558</v>
      </c>
      <c r="LF46" s="625">
        <f t="shared" si="323"/>
        <v>1180.652831137093</v>
      </c>
      <c r="LG46" s="625">
        <f t="shared" si="324"/>
        <v>2887.0980837999068</v>
      </c>
      <c r="LH46" s="625">
        <f t="shared" si="325"/>
        <v>2612.5838298558856</v>
      </c>
      <c r="LI46" s="625">
        <f t="shared" si="326"/>
        <v>19717.599204956499</v>
      </c>
      <c r="LJ46" s="625">
        <f t="shared" si="327"/>
        <v>8479.2345976880224</v>
      </c>
      <c r="LK46" s="625">
        <f t="shared" si="328"/>
        <v>30893.666019520522</v>
      </c>
      <c r="LL46" s="625">
        <f t="shared" si="329"/>
        <v>20388.111388801568</v>
      </c>
      <c r="LM46" s="625">
        <f t="shared" si="330"/>
        <v>48372.977056880802</v>
      </c>
      <c r="LN46" s="626">
        <f t="shared" si="331"/>
        <v>55875.643522314313</v>
      </c>
      <c r="LO46" s="642">
        <f t="shared" si="332"/>
        <v>102.06617751075041</v>
      </c>
      <c r="LP46" s="625">
        <f t="shared" si="333"/>
        <v>108.58959118169142</v>
      </c>
      <c r="LQ46" s="625">
        <f t="shared" si="334"/>
        <v>707.48797254643307</v>
      </c>
      <c r="LR46" s="625">
        <f t="shared" si="335"/>
        <v>578.18262927795479</v>
      </c>
      <c r="LS46" s="625">
        <f t="shared" si="336"/>
        <v>13561.777103906719</v>
      </c>
      <c r="LT46" s="645">
        <f t="shared" si="337"/>
        <v>10228.768350363662</v>
      </c>
      <c r="LU46" s="624">
        <f t="shared" si="338"/>
        <v>105.22687850577715</v>
      </c>
      <c r="LV46" s="625">
        <f t="shared" si="339"/>
        <v>642.20465717509489</v>
      </c>
      <c r="LW46" s="626">
        <f t="shared" si="340"/>
        <v>11720.44198033294</v>
      </c>
      <c r="LY46" s="725">
        <f>VLOOKUP(A46,Vac!A:C,2,FALSE)</f>
        <v>12335.407257921048</v>
      </c>
      <c r="LZ46" s="730">
        <f>VLOOKUP(A46,Vac!A:D,3,FALSE)</f>
        <v>3301</v>
      </c>
      <c r="MA46" s="722">
        <f>VLOOKUP(A46,Vac!A:D,4,FALSE)</f>
        <v>983</v>
      </c>
      <c r="MB46" s="742">
        <f t="shared" si="261"/>
        <v>7.2246175395592124E-2</v>
      </c>
      <c r="MC46" s="666">
        <f t="shared" si="262"/>
        <v>2.151408373640323E-2</v>
      </c>
    </row>
    <row r="47" spans="1:341" ht="14.4">
      <c r="A47" s="510" t="s">
        <v>57</v>
      </c>
      <c r="B47" s="538">
        <v>36338</v>
      </c>
      <c r="C47" s="526">
        <f t="shared" si="341"/>
        <v>2327</v>
      </c>
      <c r="D47" s="517">
        <f t="shared" si="342"/>
        <v>58</v>
      </c>
      <c r="E47" s="495">
        <f t="shared" si="343"/>
        <v>7.8266438147688508E-3</v>
      </c>
      <c r="F47" s="208">
        <f t="shared" si="263"/>
        <v>5.9056634927623974E-2</v>
      </c>
      <c r="G47" s="30">
        <f t="shared" si="264"/>
        <v>3.453207743532051</v>
      </c>
      <c r="H47" s="29">
        <f t="shared" si="265"/>
        <v>0.2039348290390165</v>
      </c>
      <c r="I47" s="33">
        <f t="shared" si="266"/>
        <v>0.22113529691229794</v>
      </c>
      <c r="J47" s="353">
        <f t="shared" si="267"/>
        <v>0.26950326794585477</v>
      </c>
      <c r="K47" s="581">
        <f t="shared" si="268"/>
        <v>5.9224709239326743E-3</v>
      </c>
      <c r="L47" s="354">
        <f t="shared" si="344"/>
        <v>4.5634714588147576</v>
      </c>
      <c r="M47" s="355">
        <f t="shared" si="269"/>
        <v>0.2918572202731437</v>
      </c>
      <c r="N47" s="827"/>
      <c r="O47" s="364" t="s">
        <v>226</v>
      </c>
      <c r="P47" s="20" t="s">
        <v>234</v>
      </c>
      <c r="Q47" s="20"/>
      <c r="R47" s="20"/>
      <c r="S47" s="166">
        <f t="shared" si="270"/>
        <v>2327</v>
      </c>
      <c r="T47" s="167">
        <f t="shared" si="271"/>
        <v>6403.7646540811274</v>
      </c>
      <c r="U47" s="166">
        <f t="shared" si="272"/>
        <v>69</v>
      </c>
      <c r="V47" s="168">
        <f t="shared" si="273"/>
        <v>3.0558015943312665E-2</v>
      </c>
      <c r="W47" s="167">
        <f t="shared" si="274"/>
        <v>189.88386812702956</v>
      </c>
      <c r="X47" s="166">
        <f t="shared" si="275"/>
        <v>181</v>
      </c>
      <c r="Y47" s="168">
        <f t="shared" si="276"/>
        <v>8.4342963653308484E-2</v>
      </c>
      <c r="Z47" s="167">
        <f t="shared" si="277"/>
        <v>498.10116131872968</v>
      </c>
      <c r="AA47" s="166">
        <f t="shared" si="278"/>
        <v>58</v>
      </c>
      <c r="AB47" s="167">
        <f t="shared" si="279"/>
        <v>1596.1252683141615</v>
      </c>
      <c r="AC47" s="169">
        <f t="shared" si="280"/>
        <v>2.4924795874516546E-2</v>
      </c>
      <c r="AD47" s="166">
        <f t="shared" si="281"/>
        <v>0</v>
      </c>
      <c r="AE47" s="168">
        <f t="shared" si="282"/>
        <v>0</v>
      </c>
      <c r="AF47" s="167">
        <f t="shared" si="283"/>
        <v>0</v>
      </c>
      <c r="AG47" s="166">
        <f t="shared" si="284"/>
        <v>5</v>
      </c>
      <c r="AH47" s="168">
        <f t="shared" si="285"/>
        <v>9.4339622641509441E-2</v>
      </c>
      <c r="AI47" s="365">
        <f t="shared" si="286"/>
        <v>137.59700588915186</v>
      </c>
      <c r="AJ47" s="831"/>
      <c r="AK47" s="85">
        <v>3017.3205163545804</v>
      </c>
      <c r="AL47" s="62">
        <v>2855.6112671937481</v>
      </c>
      <c r="AM47" s="62">
        <v>2869.4930620183359</v>
      </c>
      <c r="AN47" s="62">
        <v>2573.1138596844949</v>
      </c>
      <c r="AO47" s="62">
        <v>2490.3826752836103</v>
      </c>
      <c r="AP47" s="62">
        <v>2317.1723276924495</v>
      </c>
      <c r="AQ47" s="62">
        <v>2409.4250802639408</v>
      </c>
      <c r="AR47" s="62">
        <v>2502.3464479822214</v>
      </c>
      <c r="AS47" s="62">
        <v>2372.0252273932338</v>
      </c>
      <c r="AT47" s="62">
        <v>2281.2029407082509</v>
      </c>
      <c r="AU47" s="62">
        <v>1879.1877535019496</v>
      </c>
      <c r="AV47" s="62">
        <v>1932.2136320308732</v>
      </c>
      <c r="AW47" s="62">
        <v>1595.400848517233</v>
      </c>
      <c r="AX47" s="62">
        <v>1567.6262608035879</v>
      </c>
      <c r="AY47" s="62">
        <v>1019.8587483350034</v>
      </c>
      <c r="AZ47" s="62">
        <v>1269.1571079370401</v>
      </c>
      <c r="BA47" s="62">
        <v>453.05322590811761</v>
      </c>
      <c r="BB47" s="62">
        <v>697.744348357234</v>
      </c>
      <c r="BC47" s="62">
        <v>50.85291311213566</v>
      </c>
      <c r="BD47" s="86">
        <v>184.81194430216317</v>
      </c>
      <c r="BE47" s="258">
        <v>2.0000000000000002E-5</v>
      </c>
      <c r="BF47" s="43">
        <v>2.0000000000000002E-5</v>
      </c>
      <c r="BG47" s="53">
        <v>5.0000000000000002E-5</v>
      </c>
      <c r="BH47" s="53">
        <v>4.0000000000000003E-5</v>
      </c>
      <c r="BI47" s="53">
        <v>1.2518952302791728E-4</v>
      </c>
      <c r="BJ47" s="53">
        <v>1.2406223545552731E-4</v>
      </c>
      <c r="BK47" s="53">
        <v>3.4000000000000002E-4</v>
      </c>
      <c r="BL47" s="53">
        <v>1.8000000000000001E-4</v>
      </c>
      <c r="BM47" s="53">
        <v>8.9999999999999998E-4</v>
      </c>
      <c r="BN47" s="53">
        <v>5.0000000000000001E-4</v>
      </c>
      <c r="BO47" s="53">
        <v>3.8E-3</v>
      </c>
      <c r="BP47" s="53">
        <v>2E-3</v>
      </c>
      <c r="BQ47" s="53">
        <v>1.6199999999999999E-2</v>
      </c>
      <c r="BR47" s="53">
        <v>6.1999999999999998E-3</v>
      </c>
      <c r="BS47" s="53">
        <v>6.1100000000000002E-2</v>
      </c>
      <c r="BT47" s="53">
        <v>2.6800000000000001E-2</v>
      </c>
      <c r="BU47" s="53">
        <v>0.1421</v>
      </c>
      <c r="BV47" s="53">
        <v>5.4699999999999999E-2</v>
      </c>
      <c r="BW47" s="53">
        <v>0.27589999999999998</v>
      </c>
      <c r="BX47" s="773">
        <v>0.1051</v>
      </c>
      <c r="BY47" s="53">
        <f t="shared" si="345"/>
        <v>2.0000000000000002E-5</v>
      </c>
      <c r="BZ47" s="53">
        <f t="shared" si="346"/>
        <v>4.5000000000000003E-5</v>
      </c>
      <c r="CA47" s="53">
        <f t="shared" si="347"/>
        <v>1.246258792417223E-4</v>
      </c>
      <c r="CB47" s="53">
        <f t="shared" si="348"/>
        <v>2.6000000000000003E-4</v>
      </c>
      <c r="CC47" s="53">
        <f t="shared" si="349"/>
        <v>6.9999999999999999E-4</v>
      </c>
      <c r="CD47" s="53">
        <f t="shared" si="350"/>
        <v>2.8999999999999998E-3</v>
      </c>
      <c r="CE47" s="53">
        <f t="shared" si="351"/>
        <v>1.12E-2</v>
      </c>
      <c r="CF47" s="53">
        <f t="shared" si="352"/>
        <v>4.3950000000000003E-2</v>
      </c>
      <c r="CG47" s="53">
        <f t="shared" si="353"/>
        <v>9.8400000000000001E-2</v>
      </c>
      <c r="CH47" s="54">
        <f t="shared" si="138"/>
        <v>0.1905</v>
      </c>
      <c r="CI47" s="64">
        <f>+Fall_Hoy!B47</f>
        <v>0</v>
      </c>
      <c r="CJ47" s="61">
        <f>+Fall_Hoy!C47</f>
        <v>0</v>
      </c>
      <c r="CK47" s="61">
        <f>+Fall_Hoy!D47</f>
        <v>0</v>
      </c>
      <c r="CL47" s="61">
        <f>+Fall_Hoy!E47</f>
        <v>0</v>
      </c>
      <c r="CM47" s="61">
        <f>+Fall_Hoy!F47</f>
        <v>0</v>
      </c>
      <c r="CN47" s="61">
        <f>+Fall_Hoy!G47</f>
        <v>0</v>
      </c>
      <c r="CO47" s="61">
        <f>+Fall_Hoy!H47</f>
        <v>1</v>
      </c>
      <c r="CP47" s="61">
        <f>+Fall_Hoy!I47</f>
        <v>0</v>
      </c>
      <c r="CQ47" s="61">
        <f>+Fall_Hoy!J47</f>
        <v>1</v>
      </c>
      <c r="CR47" s="61">
        <f>+Fall_Hoy!K47</f>
        <v>0</v>
      </c>
      <c r="CS47" s="61">
        <f>+Fall_Hoy!L47</f>
        <v>1</v>
      </c>
      <c r="CT47" s="61">
        <f>+Fall_Hoy!M47</f>
        <v>4</v>
      </c>
      <c r="CU47" s="61">
        <f>+Fall_Hoy!N47</f>
        <v>8</v>
      </c>
      <c r="CV47" s="61">
        <f>+Fall_Hoy!O47</f>
        <v>4</v>
      </c>
      <c r="CW47" s="61">
        <f>+Fall_Hoy!P47</f>
        <v>10</v>
      </c>
      <c r="CX47" s="61">
        <f>+Fall_Hoy!Q47</f>
        <v>4</v>
      </c>
      <c r="CY47" s="61">
        <f>+Fall_Hoy!R47</f>
        <v>4</v>
      </c>
      <c r="CZ47" s="61">
        <f>+Fall_Hoy!S47</f>
        <v>9</v>
      </c>
      <c r="DA47" s="61">
        <f>+Fall_Hoy!T47</f>
        <v>3</v>
      </c>
      <c r="DB47" s="253">
        <f>+Fall_Hoy!U47</f>
        <v>8</v>
      </c>
      <c r="DC47" s="61">
        <f>+Fall_Hoy!W47</f>
        <v>0</v>
      </c>
      <c r="DD47" s="61">
        <f>+Fall_Hoy!X47</f>
        <v>0</v>
      </c>
      <c r="DE47" s="61">
        <f>+Fall_Hoy!Y47</f>
        <v>0</v>
      </c>
      <c r="DF47" s="61">
        <f>+Fall_Hoy!Z47</f>
        <v>0</v>
      </c>
      <c r="DG47" s="61">
        <f>+Fall_Hoy!AA47</f>
        <v>0</v>
      </c>
      <c r="DH47" s="61">
        <f>+Fall_Hoy!AB47</f>
        <v>0</v>
      </c>
      <c r="DI47" s="61">
        <f>+Fall_Hoy!AC47</f>
        <v>0</v>
      </c>
      <c r="DJ47" s="61">
        <f>+Fall_Hoy!AD47</f>
        <v>0</v>
      </c>
      <c r="DK47" s="61">
        <f>+Fall_Hoy!AE47</f>
        <v>1</v>
      </c>
      <c r="DL47" s="270">
        <f>+Fall_Hoy!AF47</f>
        <v>0</v>
      </c>
      <c r="DM47" s="75">
        <f t="shared" si="287"/>
        <v>0.16047920496845955</v>
      </c>
      <c r="DN47" s="76">
        <f t="shared" si="288"/>
        <v>0.11760067402993871</v>
      </c>
      <c r="DO47" s="76">
        <f t="shared" si="289"/>
        <v>0.30953171483692676</v>
      </c>
      <c r="DP47" s="76">
        <f t="shared" si="290"/>
        <v>0.41155299987884969</v>
      </c>
      <c r="DQ47" s="76">
        <f t="shared" si="354"/>
        <v>8.4725934730481067E-2</v>
      </c>
      <c r="DR47" s="76">
        <f t="shared" si="355"/>
        <v>0.1001220311615911</v>
      </c>
      <c r="DS47" s="76">
        <f t="shared" si="356"/>
        <v>0.7</v>
      </c>
      <c r="DT47" s="76">
        <f t="shared" si="357"/>
        <v>9.0315232002441598E-2</v>
      </c>
      <c r="DU47" s="76">
        <f t="shared" si="358"/>
        <v>0.46842297387038351</v>
      </c>
      <c r="DV47" s="76">
        <f t="shared" si="359"/>
        <v>9.2933423947884189E-2</v>
      </c>
      <c r="DW47" s="76">
        <f t="shared" si="360"/>
        <v>0.14003810648852713</v>
      </c>
      <c r="DX47" s="76">
        <f t="shared" si="361"/>
        <v>0.7</v>
      </c>
      <c r="DY47" s="76">
        <f t="shared" si="362"/>
        <v>0.30953171483692676</v>
      </c>
      <c r="DZ47" s="76">
        <f t="shared" si="363"/>
        <v>0.41155299987884969</v>
      </c>
      <c r="EA47" s="76">
        <f t="shared" si="364"/>
        <v>0.16047920496845955</v>
      </c>
      <c r="EB47" s="76">
        <f t="shared" si="365"/>
        <v>0.11760067402993871</v>
      </c>
      <c r="EC47" s="76">
        <f t="shared" si="366"/>
        <v>6.2132193528351393E-2</v>
      </c>
      <c r="ED47" s="76">
        <f t="shared" si="367"/>
        <v>0.23580817419493014</v>
      </c>
      <c r="EE47" s="76">
        <f t="shared" si="368"/>
        <v>0.21382265494014194</v>
      </c>
      <c r="EF47" s="316">
        <f t="shared" si="369"/>
        <v>0.41186722622755778</v>
      </c>
      <c r="EG47" s="85">
        <f>+'Cas_-14'!B46</f>
        <v>35</v>
      </c>
      <c r="EH47" s="62">
        <f>+'Cas_-14'!C46</f>
        <v>23</v>
      </c>
      <c r="EI47" s="62">
        <f>+'Cas_-14'!D46</f>
        <v>65</v>
      </c>
      <c r="EJ47" s="62">
        <f>+'Cas_-14'!E46</f>
        <v>98</v>
      </c>
      <c r="EK47" s="62">
        <f>+'Cas_-14'!F46</f>
        <v>211</v>
      </c>
      <c r="EL47" s="62">
        <f>+'Cas_-14'!G46</f>
        <v>232</v>
      </c>
      <c r="EM47" s="62">
        <f>+'Cas_-14'!H46</f>
        <v>236</v>
      </c>
      <c r="EN47" s="62">
        <f>+'Cas_-14'!I46</f>
        <v>226</v>
      </c>
      <c r="EO47" s="62">
        <f>+'Cas_-14'!J46</f>
        <v>200</v>
      </c>
      <c r="EP47" s="62">
        <f>+'Cas_-14'!K46</f>
        <v>212</v>
      </c>
      <c r="EQ47" s="62">
        <f>+'Cas_-14'!L46</f>
        <v>114</v>
      </c>
      <c r="ER47" s="62">
        <f>+'Cas_-14'!M46</f>
        <v>130</v>
      </c>
      <c r="ES47" s="62">
        <f>+'Cas_-14'!N46</f>
        <v>77</v>
      </c>
      <c r="ET47" s="62">
        <f>+'Cas_-14'!O46</f>
        <v>77</v>
      </c>
      <c r="EU47" s="62">
        <f>+'Cas_-14'!P46</f>
        <v>50</v>
      </c>
      <c r="EV47" s="62">
        <f>+'Cas_-14'!Q46</f>
        <v>37</v>
      </c>
      <c r="EW47" s="62">
        <f>+'Cas_-14'!R46</f>
        <v>20</v>
      </c>
      <c r="EX47" s="62">
        <f>+'Cas_-14'!S46</f>
        <v>42</v>
      </c>
      <c r="EY47" s="62">
        <f>+'Cas_-14'!T46</f>
        <v>7</v>
      </c>
      <c r="EZ47" s="86">
        <f>+'Cas_-14'!U46</f>
        <v>24</v>
      </c>
      <c r="FA47" s="201">
        <f t="shared" si="291"/>
        <v>1.1599695759960482E-2</v>
      </c>
      <c r="FB47" s="91">
        <f t="shared" si="292"/>
        <v>8.0543175691425405E-3</v>
      </c>
      <c r="FC47" s="91">
        <f t="shared" si="293"/>
        <v>2.2652084739414036E-2</v>
      </c>
      <c r="FD47" s="91">
        <f t="shared" si="294"/>
        <v>3.808614983404441E-2</v>
      </c>
      <c r="FE47" s="91">
        <f t="shared" si="295"/>
        <v>8.4725934730481067E-2</v>
      </c>
      <c r="FF47" s="91">
        <f t="shared" si="296"/>
        <v>0.1001220311615911</v>
      </c>
      <c r="FG47" s="91">
        <f t="shared" si="297"/>
        <v>9.7948677438913084E-2</v>
      </c>
      <c r="FH47" s="91">
        <f t="shared" si="298"/>
        <v>9.0315232002441598E-2</v>
      </c>
      <c r="FI47" s="91">
        <f t="shared" si="299"/>
        <v>8.4316135296669023E-2</v>
      </c>
      <c r="FJ47" s="91">
        <f t="shared" si="300"/>
        <v>9.2933423947884189E-2</v>
      </c>
      <c r="FK47" s="91">
        <f t="shared" si="301"/>
        <v>6.0664507730829959E-2</v>
      </c>
      <c r="FL47" s="91">
        <f t="shared" si="302"/>
        <v>6.728034511554612E-2</v>
      </c>
      <c r="FM47" s="91">
        <f t="shared" si="303"/>
        <v>4.8263732635947805E-2</v>
      </c>
      <c r="FN47" s="91">
        <f t="shared" si="304"/>
        <v>4.9118850535540715E-2</v>
      </c>
      <c r="FO47" s="91">
        <f t="shared" si="305"/>
        <v>4.9026397117864398E-2</v>
      </c>
      <c r="FP47" s="91">
        <f t="shared" si="306"/>
        <v>2.9153207092021804E-2</v>
      </c>
      <c r="FQ47" s="91">
        <f t="shared" si="307"/>
        <v>4.4144923501893661E-2</v>
      </c>
      <c r="FR47" s="91">
        <f t="shared" si="308"/>
        <v>6.0193966599492499E-2</v>
      </c>
      <c r="FS47" s="91">
        <f t="shared" si="309"/>
        <v>0.13765189782863202</v>
      </c>
      <c r="FT47" s="100">
        <f t="shared" si="310"/>
        <v>0.12986173642954899</v>
      </c>
      <c r="FU47" s="119">
        <f t="shared" si="143"/>
        <v>3.2733224222585919</v>
      </c>
      <c r="FV47" s="120">
        <f t="shared" si="144"/>
        <v>4.0338846308995562</v>
      </c>
      <c r="FW47" s="120">
        <f t="shared" si="145"/>
        <v>6.4133397466730804</v>
      </c>
      <c r="FX47" s="120">
        <f t="shared" si="176"/>
        <v>8.3787180561374104</v>
      </c>
      <c r="FY47" s="120">
        <f t="shared" si="240"/>
        <v>1</v>
      </c>
      <c r="FZ47" s="120">
        <f t="shared" si="240"/>
        <v>1</v>
      </c>
      <c r="GA47" s="120">
        <f t="shared" si="240"/>
        <v>7.1465998143421965</v>
      </c>
      <c r="GB47" s="120">
        <f t="shared" si="240"/>
        <v>1</v>
      </c>
      <c r="GC47" s="120">
        <f t="shared" si="240"/>
        <v>5.5555555555555562</v>
      </c>
      <c r="GD47" s="120">
        <f t="shared" si="240"/>
        <v>1</v>
      </c>
      <c r="GE47" s="120">
        <f t="shared" si="240"/>
        <v>2.3084025854108954</v>
      </c>
      <c r="GF47" s="120">
        <f t="shared" si="240"/>
        <v>10.40422724939701</v>
      </c>
      <c r="GG47" s="120">
        <f t="shared" si="240"/>
        <v>6.4133397466730804</v>
      </c>
      <c r="GH47" s="120">
        <f t="shared" si="240"/>
        <v>8.3787180561374104</v>
      </c>
      <c r="GI47" s="120">
        <f t="shared" si="240"/>
        <v>3.2733224222585919</v>
      </c>
      <c r="GJ47" s="120">
        <f t="shared" si="240"/>
        <v>4.0338846308995562</v>
      </c>
      <c r="GK47" s="120">
        <f t="shared" si="147"/>
        <v>1.4074595355383535</v>
      </c>
      <c r="GL47" s="120">
        <f t="shared" si="148"/>
        <v>3.9174719247845391</v>
      </c>
      <c r="GM47" s="120">
        <f t="shared" si="149"/>
        <v>1.5533578418681719</v>
      </c>
      <c r="GN47" s="321">
        <f t="shared" si="150"/>
        <v>3.1715826197272436</v>
      </c>
      <c r="GO47" s="85">
        <f>+Cas_Hoy!B46</f>
        <v>46</v>
      </c>
      <c r="GP47" s="62">
        <f>+Cas_Hoy!C46</f>
        <v>28</v>
      </c>
      <c r="GQ47" s="62">
        <f>+Cas_Hoy!D46</f>
        <v>70</v>
      </c>
      <c r="GR47" s="62">
        <f>+Cas_Hoy!E46</f>
        <v>110</v>
      </c>
      <c r="GS47" s="62">
        <f>+Cas_Hoy!F46</f>
        <v>223</v>
      </c>
      <c r="GT47" s="62">
        <f>+Cas_Hoy!G46</f>
        <v>250</v>
      </c>
      <c r="GU47" s="62">
        <f>+Cas_Hoy!H46</f>
        <v>251</v>
      </c>
      <c r="GV47" s="62">
        <f>+Cas_Hoy!I46</f>
        <v>241</v>
      </c>
      <c r="GW47" s="62">
        <f>+Cas_Hoy!J46</f>
        <v>219</v>
      </c>
      <c r="GX47" s="62">
        <f>+Cas_Hoy!K46</f>
        <v>229</v>
      </c>
      <c r="GY47" s="62">
        <f>+Cas_Hoy!L46</f>
        <v>125</v>
      </c>
      <c r="GZ47" s="62">
        <f>+Cas_Hoy!M46</f>
        <v>139</v>
      </c>
      <c r="HA47" s="62">
        <f>+Cas_Hoy!N46</f>
        <v>87</v>
      </c>
      <c r="HB47" s="62">
        <f>+Cas_Hoy!O46</f>
        <v>86</v>
      </c>
      <c r="HC47" s="62">
        <f>+Cas_Hoy!P46</f>
        <v>53</v>
      </c>
      <c r="HD47" s="62">
        <f>+Cas_Hoy!Q46</f>
        <v>43</v>
      </c>
      <c r="HE47" s="62">
        <f>+Cas_Hoy!R46</f>
        <v>21</v>
      </c>
      <c r="HF47" s="62">
        <f>+Cas_Hoy!S46</f>
        <v>42</v>
      </c>
      <c r="HG47" s="62">
        <f>+Cas_Hoy!T46</f>
        <v>7</v>
      </c>
      <c r="HH47" s="590">
        <f>+Cas_Hoy!U46</f>
        <v>24</v>
      </c>
      <c r="HI47" s="543">
        <f t="shared" si="151"/>
        <v>0.17010795726656711</v>
      </c>
      <c r="HJ47" s="112">
        <f t="shared" si="152"/>
        <v>0.1366710536023612</v>
      </c>
      <c r="HK47" s="112">
        <f t="shared" si="153"/>
        <v>0.34973063884172251</v>
      </c>
      <c r="HL47" s="112">
        <f t="shared" si="154"/>
        <v>0.45965659726728664</v>
      </c>
      <c r="HM47" s="323">
        <f t="shared" si="370"/>
        <v>8.9544471302830705E-2</v>
      </c>
      <c r="HN47" s="323">
        <f t="shared" si="371"/>
        <v>0.10789011978619731</v>
      </c>
      <c r="HO47" s="323">
        <f t="shared" si="372"/>
        <v>0.7</v>
      </c>
      <c r="HP47" s="323">
        <f t="shared" si="373"/>
        <v>9.6309605807913395E-2</v>
      </c>
      <c r="HQ47" s="323">
        <f t="shared" si="374"/>
        <v>0.51292315638806996</v>
      </c>
      <c r="HR47" s="323">
        <f t="shared" si="375"/>
        <v>0.10038563247200698</v>
      </c>
      <c r="HS47" s="323">
        <f t="shared" si="376"/>
        <v>0.1535505553602271</v>
      </c>
      <c r="HT47" s="323">
        <f t="shared" si="377"/>
        <v>0.7</v>
      </c>
      <c r="HU47" s="323">
        <f t="shared" si="378"/>
        <v>0.34973063884172251</v>
      </c>
      <c r="HV47" s="323">
        <f t="shared" si="379"/>
        <v>0.45965659726728664</v>
      </c>
      <c r="HW47" s="323">
        <f t="shared" si="380"/>
        <v>0.17010795726656711</v>
      </c>
      <c r="HX47" s="323">
        <f t="shared" si="381"/>
        <v>0.1366710536023612</v>
      </c>
      <c r="HY47" s="323">
        <f t="shared" si="382"/>
        <v>6.5238803204768964E-2</v>
      </c>
      <c r="HZ47" s="323">
        <f t="shared" si="383"/>
        <v>0.23580817419493014</v>
      </c>
      <c r="IA47" s="323">
        <f t="shared" si="384"/>
        <v>0.21382265494014197</v>
      </c>
      <c r="IB47" s="327">
        <f t="shared" si="385"/>
        <v>0.41186722622755784</v>
      </c>
      <c r="IC47" s="241">
        <f>+CyF_Tot!B46</f>
        <v>0</v>
      </c>
      <c r="ID47" s="149">
        <f>+CyF_Tot!C46</f>
        <v>2146</v>
      </c>
      <c r="IE47" s="149">
        <f>+CyF_Tot!D46</f>
        <v>2258</v>
      </c>
      <c r="IF47" s="149">
        <f>+CyF_Tot!E46</f>
        <v>2327</v>
      </c>
      <c r="IG47" s="149">
        <f>+CyF_Tot!F46</f>
        <v>0</v>
      </c>
      <c r="IH47" s="149">
        <f>+CyF_Tot!G46</f>
        <v>53</v>
      </c>
      <c r="II47" s="149">
        <f>+CyF_Tot!H46</f>
        <v>58</v>
      </c>
      <c r="IJ47" s="557">
        <f>+CyF_Tot!I46</f>
        <v>58</v>
      </c>
      <c r="IK47" s="93">
        <f t="shared" si="388"/>
        <v>8.3034853771659978E-2</v>
      </c>
      <c r="IL47" s="90">
        <f t="shared" si="389"/>
        <v>7.8584712069837304E-2</v>
      </c>
      <c r="IM47" s="90">
        <f t="shared" si="390"/>
        <v>7.8966730750683473E-2</v>
      </c>
      <c r="IN47" s="90">
        <f t="shared" si="391"/>
        <v>7.0810552580893138E-2</v>
      </c>
      <c r="IO47" s="90">
        <f t="shared" si="392"/>
        <v>6.8533839927448131E-2</v>
      </c>
      <c r="IP47" s="90">
        <f t="shared" si="393"/>
        <v>6.3767194883935535E-2</v>
      </c>
      <c r="IQ47" s="90">
        <f t="shared" si="394"/>
        <v>6.6305935391709522E-2</v>
      </c>
      <c r="IR47" s="90">
        <f t="shared" si="395"/>
        <v>6.8863075787941583E-2</v>
      </c>
      <c r="IS47" s="90">
        <f t="shared" si="396"/>
        <v>6.5276713836568703E-2</v>
      </c>
      <c r="IT47" s="90">
        <f t="shared" si="397"/>
        <v>6.2777338893396747E-2</v>
      </c>
      <c r="IU47" s="90">
        <f t="shared" si="398"/>
        <v>5.1714121677085959E-2</v>
      </c>
      <c r="IV47" s="90">
        <f t="shared" si="399"/>
        <v>5.3173362101130307E-2</v>
      </c>
      <c r="IW47" s="90">
        <f t="shared" si="400"/>
        <v>4.3904475989796715E-2</v>
      </c>
      <c r="IX47" s="90">
        <f t="shared" si="401"/>
        <v>4.3140135967956079E-2</v>
      </c>
      <c r="IY47" s="90">
        <f t="shared" si="402"/>
        <v>2.80659020401509E-2</v>
      </c>
      <c r="IZ47" s="90">
        <f t="shared" si="403"/>
        <v>3.4926443611014366E-2</v>
      </c>
      <c r="JA47" s="90">
        <f t="shared" si="404"/>
        <v>1.2467753478675701E-2</v>
      </c>
      <c r="JB47" s="90">
        <f t="shared" si="405"/>
        <v>1.9201506642006549E-2</v>
      </c>
      <c r="JC47" s="90">
        <f t="shared" si="406"/>
        <v>1.3994417169942116E-3</v>
      </c>
      <c r="JD47" s="202">
        <f t="shared" si="407"/>
        <v>5.0859140377060696E-3</v>
      </c>
      <c r="JE47" s="326"/>
      <c r="JF47" s="323"/>
      <c r="JG47" s="323"/>
      <c r="JH47" s="323"/>
      <c r="JI47" s="323"/>
      <c r="JJ47" s="323"/>
      <c r="JK47" s="323"/>
      <c r="JL47" s="323"/>
      <c r="JM47" s="323"/>
      <c r="JN47" s="323"/>
      <c r="JO47" s="323"/>
      <c r="JP47" s="323"/>
      <c r="JQ47" s="323"/>
      <c r="JR47" s="323"/>
      <c r="JS47" s="323"/>
      <c r="JT47" s="323"/>
      <c r="JU47" s="323"/>
      <c r="JV47" s="323"/>
      <c r="JW47" s="323"/>
      <c r="JX47" s="327"/>
      <c r="JZ47" s="701">
        <f t="shared" si="241"/>
        <v>0</v>
      </c>
      <c r="KA47" s="291">
        <f t="shared" si="242"/>
        <v>0</v>
      </c>
      <c r="KB47" s="291">
        <f t="shared" si="243"/>
        <v>0</v>
      </c>
      <c r="KC47" s="291">
        <f t="shared" si="244"/>
        <v>0</v>
      </c>
      <c r="KD47" s="291">
        <f t="shared" si="245"/>
        <v>0</v>
      </c>
      <c r="KE47" s="291">
        <f t="shared" si="246"/>
        <v>0</v>
      </c>
      <c r="KF47" s="291">
        <f t="shared" si="247"/>
        <v>1337.4020327069081</v>
      </c>
      <c r="KG47" s="291">
        <f t="shared" si="248"/>
        <v>0</v>
      </c>
      <c r="KH47" s="291">
        <f t="shared" si="249"/>
        <v>1189.7647492988253</v>
      </c>
      <c r="KI47" s="291">
        <f t="shared" si="250"/>
        <v>0</v>
      </c>
      <c r="KJ47" s="291">
        <f t="shared" si="251"/>
        <v>1124.6699517179495</v>
      </c>
      <c r="KK47" s="291">
        <f t="shared" si="252"/>
        <v>4696.0252477170279</v>
      </c>
      <c r="KL47" s="291">
        <f t="shared" si="253"/>
        <v>8290.9771624438999</v>
      </c>
      <c r="KM47" s="291">
        <f t="shared" si="254"/>
        <v>4866.2338662849106</v>
      </c>
      <c r="KN47" s="291">
        <f t="shared" si="255"/>
        <v>9706.8638339984773</v>
      </c>
      <c r="KO47" s="291">
        <f t="shared" si="256"/>
        <v>4202.5687494826634</v>
      </c>
      <c r="KP47" s="291">
        <f t="shared" si="257"/>
        <v>3148.0451267976405</v>
      </c>
      <c r="KQ47" s="291">
        <f t="shared" si="258"/>
        <v>8470.8131479897529</v>
      </c>
      <c r="KR47" s="291">
        <f t="shared" si="259"/>
        <v>3561.1529196108741</v>
      </c>
      <c r="KS47" s="702">
        <f t="shared" si="260"/>
        <v>7480.4688907967866</v>
      </c>
      <c r="KT47" s="705">
        <f>(SUM(JZ47:KS47)/SUM(JZ$4:KS46))*100000</f>
        <v>121.46904426149372</v>
      </c>
      <c r="KU47" s="624">
        <f t="shared" si="312"/>
        <v>0</v>
      </c>
      <c r="KV47" s="625">
        <f t="shared" si="313"/>
        <v>0</v>
      </c>
      <c r="KW47" s="625">
        <f t="shared" si="314"/>
        <v>0</v>
      </c>
      <c r="KX47" s="625">
        <f t="shared" si="315"/>
        <v>0</v>
      </c>
      <c r="KY47" s="625">
        <f t="shared" si="316"/>
        <v>0</v>
      </c>
      <c r="KZ47" s="625">
        <f t="shared" si="317"/>
        <v>0</v>
      </c>
      <c r="LA47" s="625">
        <f t="shared" si="318"/>
        <v>415.03676880895375</v>
      </c>
      <c r="LB47" s="625">
        <f t="shared" si="319"/>
        <v>0</v>
      </c>
      <c r="LC47" s="625">
        <f t="shared" si="320"/>
        <v>421.58067648334509</v>
      </c>
      <c r="LD47" s="625">
        <f t="shared" si="321"/>
        <v>0</v>
      </c>
      <c r="LE47" s="625">
        <f t="shared" si="322"/>
        <v>532.14480465640315</v>
      </c>
      <c r="LF47" s="625">
        <f t="shared" si="323"/>
        <v>2070.1644650937269</v>
      </c>
      <c r="LG47" s="625">
        <f t="shared" si="324"/>
        <v>5014.4137803582134</v>
      </c>
      <c r="LH47" s="625">
        <f t="shared" si="325"/>
        <v>2551.6285992488683</v>
      </c>
      <c r="LI47" s="625">
        <f t="shared" si="326"/>
        <v>9805.2794235728798</v>
      </c>
      <c r="LJ47" s="625">
        <f t="shared" si="327"/>
        <v>3151.6980640023571</v>
      </c>
      <c r="LK47" s="625">
        <f t="shared" si="328"/>
        <v>8828.9847003787327</v>
      </c>
      <c r="LL47" s="625">
        <f t="shared" si="329"/>
        <v>12898.707128462678</v>
      </c>
      <c r="LM47" s="625">
        <f t="shared" si="330"/>
        <v>58993.670497985157</v>
      </c>
      <c r="LN47" s="626">
        <f t="shared" si="331"/>
        <v>43287.245476516327</v>
      </c>
      <c r="LO47" s="642">
        <f t="shared" si="332"/>
        <v>0</v>
      </c>
      <c r="LP47" s="625">
        <f t="shared" si="333"/>
        <v>0</v>
      </c>
      <c r="LQ47" s="625">
        <f t="shared" si="334"/>
        <v>450.40729918867896</v>
      </c>
      <c r="LR47" s="625">
        <f t="shared" si="335"/>
        <v>595.6136313413806</v>
      </c>
      <c r="LS47" s="625">
        <f t="shared" si="336"/>
        <v>8014.9636527752591</v>
      </c>
      <c r="LT47" s="645">
        <f t="shared" si="337"/>
        <v>6721.6232654023197</v>
      </c>
      <c r="LU47" s="624">
        <f t="shared" si="338"/>
        <v>0</v>
      </c>
      <c r="LV47" s="625">
        <f t="shared" si="339"/>
        <v>523.30966731269177</v>
      </c>
      <c r="LW47" s="626">
        <f t="shared" si="340"/>
        <v>7311.5391588258599</v>
      </c>
      <c r="LY47" s="725">
        <f>VLOOKUP(A47,Vac!A:C,2,FALSE)</f>
        <v>1499.8301578762939</v>
      </c>
      <c r="LZ47" s="730">
        <f>VLOOKUP(A47,Vac!A:D,3,FALSE)</f>
        <v>3209</v>
      </c>
      <c r="MA47" s="722">
        <f>VLOOKUP(A47,Vac!A:D,4,FALSE)</f>
        <v>961</v>
      </c>
      <c r="MB47" s="742">
        <f t="shared" si="261"/>
        <v>8.8309758379657655E-2</v>
      </c>
      <c r="MC47" s="666">
        <f t="shared" si="262"/>
        <v>2.6446144531894988E-2</v>
      </c>
    </row>
    <row r="48" spans="1:341" ht="14.4">
      <c r="A48" s="510" t="s">
        <v>58</v>
      </c>
      <c r="B48" s="538">
        <v>20532</v>
      </c>
      <c r="C48" s="526">
        <f t="shared" si="341"/>
        <v>1066</v>
      </c>
      <c r="D48" s="517">
        <f t="shared" si="342"/>
        <v>25</v>
      </c>
      <c r="E48" s="495">
        <f t="shared" si="343"/>
        <v>8.4283377127632488E-3</v>
      </c>
      <c r="F48" s="208">
        <f t="shared" si="263"/>
        <v>4.9678550555230856E-2</v>
      </c>
      <c r="G48" s="30">
        <f t="shared" si="264"/>
        <v>2.908023474718247</v>
      </c>
      <c r="H48" s="29">
        <f t="shared" si="265"/>
        <v>0.14446639120458854</v>
      </c>
      <c r="I48" s="33">
        <f t="shared" si="266"/>
        <v>0.15098154218048174</v>
      </c>
      <c r="J48" s="353">
        <f t="shared" si="267"/>
        <v>0.18399829953153352</v>
      </c>
      <c r="K48" s="581">
        <f t="shared" si="268"/>
        <v>6.6175151418058032E-3</v>
      </c>
      <c r="L48" s="354">
        <f t="shared" si="344"/>
        <v>3.7037775352759272</v>
      </c>
      <c r="M48" s="355">
        <f t="shared" si="269"/>
        <v>0.19193548107995262</v>
      </c>
      <c r="N48" s="827"/>
      <c r="O48" s="364" t="s">
        <v>226</v>
      </c>
      <c r="P48" s="20" t="s">
        <v>237</v>
      </c>
      <c r="Q48" s="20"/>
      <c r="R48" s="20"/>
      <c r="S48" s="166">
        <f t="shared" si="270"/>
        <v>1066</v>
      </c>
      <c r="T48" s="167">
        <f t="shared" si="271"/>
        <v>5191.8955776349112</v>
      </c>
      <c r="U48" s="166">
        <f t="shared" si="272"/>
        <v>18</v>
      </c>
      <c r="V48" s="168">
        <f t="shared" si="273"/>
        <v>1.717557251908397E-2</v>
      </c>
      <c r="W48" s="167">
        <f t="shared" si="274"/>
        <v>87.668030391583869</v>
      </c>
      <c r="X48" s="166">
        <f t="shared" si="275"/>
        <v>46</v>
      </c>
      <c r="Y48" s="168">
        <f t="shared" si="276"/>
        <v>4.5098039215686274E-2</v>
      </c>
      <c r="Z48" s="167">
        <f t="shared" si="277"/>
        <v>224.04052211182545</v>
      </c>
      <c r="AA48" s="166">
        <f t="shared" si="278"/>
        <v>25</v>
      </c>
      <c r="AB48" s="167">
        <f t="shared" si="279"/>
        <v>1217.6115332164427</v>
      </c>
      <c r="AC48" s="169">
        <f t="shared" si="280"/>
        <v>2.3452157598499061E-2</v>
      </c>
      <c r="AD48" s="166">
        <f t="shared" si="281"/>
        <v>0</v>
      </c>
      <c r="AE48" s="168">
        <f t="shared" si="282"/>
        <v>0</v>
      </c>
      <c r="AF48" s="167">
        <f t="shared" si="283"/>
        <v>0</v>
      </c>
      <c r="AG48" s="166">
        <f t="shared" si="284"/>
        <v>2</v>
      </c>
      <c r="AH48" s="168">
        <f t="shared" si="285"/>
        <v>8.6956521739130432E-2</v>
      </c>
      <c r="AI48" s="365">
        <f t="shared" si="286"/>
        <v>97.408922657315415</v>
      </c>
      <c r="AJ48" s="831"/>
      <c r="AK48" s="85">
        <v>1611.5271130210922</v>
      </c>
      <c r="AL48" s="62">
        <v>1542.6715630677813</v>
      </c>
      <c r="AM48" s="62">
        <v>1557.750781430364</v>
      </c>
      <c r="AN48" s="62">
        <v>1415.9049971045388</v>
      </c>
      <c r="AO48" s="62">
        <v>1431.7534248290508</v>
      </c>
      <c r="AP48" s="62">
        <v>1100.0785583844861</v>
      </c>
      <c r="AQ48" s="62">
        <v>1401.1752604401345</v>
      </c>
      <c r="AR48" s="62">
        <v>1286.5383058837838</v>
      </c>
      <c r="AS48" s="62">
        <v>1429.5446837587861</v>
      </c>
      <c r="AT48" s="62">
        <v>1322.8944513630147</v>
      </c>
      <c r="AU48" s="62">
        <v>1006.1564226597585</v>
      </c>
      <c r="AV48" s="62">
        <v>1125.5696173581857</v>
      </c>
      <c r="AW48" s="62">
        <v>1014.4984116111727</v>
      </c>
      <c r="AX48" s="62">
        <v>1010.4874904531099</v>
      </c>
      <c r="AY48" s="62">
        <v>696.35851652514611</v>
      </c>
      <c r="AZ48" s="62">
        <v>759.86273825256603</v>
      </c>
      <c r="BA48" s="62">
        <v>225.6752387869027</v>
      </c>
      <c r="BB48" s="62">
        <v>426.10078638312973</v>
      </c>
      <c r="BC48" s="62">
        <v>30.560188585726408</v>
      </c>
      <c r="BD48" s="86">
        <v>136.8916458197877</v>
      </c>
      <c r="BE48" s="258">
        <v>2.0000000000000002E-5</v>
      </c>
      <c r="BF48" s="43">
        <v>2.0000000000000002E-5</v>
      </c>
      <c r="BG48" s="53">
        <v>5.0000000000000002E-5</v>
      </c>
      <c r="BH48" s="53">
        <v>4.0000000000000003E-5</v>
      </c>
      <c r="BI48" s="53">
        <v>1.2518952302791728E-4</v>
      </c>
      <c r="BJ48" s="53">
        <v>1.2406223545552731E-4</v>
      </c>
      <c r="BK48" s="53">
        <v>3.4000000000000002E-4</v>
      </c>
      <c r="BL48" s="53">
        <v>1.8000000000000001E-4</v>
      </c>
      <c r="BM48" s="53">
        <v>8.9999999999999998E-4</v>
      </c>
      <c r="BN48" s="53">
        <v>5.0000000000000001E-4</v>
      </c>
      <c r="BO48" s="53">
        <v>3.8E-3</v>
      </c>
      <c r="BP48" s="53">
        <v>2E-3</v>
      </c>
      <c r="BQ48" s="53">
        <v>1.6199999999999999E-2</v>
      </c>
      <c r="BR48" s="53">
        <v>6.1999999999999998E-3</v>
      </c>
      <c r="BS48" s="53">
        <v>6.1100000000000002E-2</v>
      </c>
      <c r="BT48" s="53">
        <v>2.6800000000000001E-2</v>
      </c>
      <c r="BU48" s="53">
        <v>0.1421</v>
      </c>
      <c r="BV48" s="53">
        <v>5.4699999999999999E-2</v>
      </c>
      <c r="BW48" s="53">
        <v>0.27589999999999998</v>
      </c>
      <c r="BX48" s="773">
        <v>0.1051</v>
      </c>
      <c r="BY48" s="53">
        <f t="shared" si="345"/>
        <v>2.0000000000000002E-5</v>
      </c>
      <c r="BZ48" s="53">
        <f t="shared" si="346"/>
        <v>4.5000000000000003E-5</v>
      </c>
      <c r="CA48" s="53">
        <f t="shared" si="347"/>
        <v>1.246258792417223E-4</v>
      </c>
      <c r="CB48" s="53">
        <f t="shared" si="348"/>
        <v>2.6000000000000003E-4</v>
      </c>
      <c r="CC48" s="53">
        <f t="shared" si="349"/>
        <v>6.9999999999999999E-4</v>
      </c>
      <c r="CD48" s="53">
        <f t="shared" si="350"/>
        <v>2.8999999999999998E-3</v>
      </c>
      <c r="CE48" s="53">
        <f t="shared" si="351"/>
        <v>1.12E-2</v>
      </c>
      <c r="CF48" s="53">
        <f t="shared" si="352"/>
        <v>4.3950000000000003E-2</v>
      </c>
      <c r="CG48" s="53">
        <f t="shared" si="353"/>
        <v>9.8400000000000001E-2</v>
      </c>
      <c r="CH48" s="54">
        <f t="shared" si="138"/>
        <v>0.1905</v>
      </c>
      <c r="CI48" s="64">
        <f>+Fall_Hoy!B48</f>
        <v>0</v>
      </c>
      <c r="CJ48" s="61">
        <f>+Fall_Hoy!C48</f>
        <v>0</v>
      </c>
      <c r="CK48" s="61">
        <f>+Fall_Hoy!D48</f>
        <v>0</v>
      </c>
      <c r="CL48" s="61">
        <f>+Fall_Hoy!E48</f>
        <v>0</v>
      </c>
      <c r="CM48" s="61">
        <f>+Fall_Hoy!F48</f>
        <v>0</v>
      </c>
      <c r="CN48" s="61">
        <f>+Fall_Hoy!G48</f>
        <v>0</v>
      </c>
      <c r="CO48" s="61">
        <f>+Fall_Hoy!H48</f>
        <v>0</v>
      </c>
      <c r="CP48" s="61">
        <f>+Fall_Hoy!I48</f>
        <v>0</v>
      </c>
      <c r="CQ48" s="61">
        <f>+Fall_Hoy!J48</f>
        <v>1</v>
      </c>
      <c r="CR48" s="61">
        <f>+Fall_Hoy!K48</f>
        <v>0</v>
      </c>
      <c r="CS48" s="61">
        <f>+Fall_Hoy!L48</f>
        <v>0</v>
      </c>
      <c r="CT48" s="61">
        <f>+Fall_Hoy!M48</f>
        <v>0</v>
      </c>
      <c r="CU48" s="61">
        <f>+Fall_Hoy!N48</f>
        <v>8</v>
      </c>
      <c r="CV48" s="61">
        <f>+Fall_Hoy!O48</f>
        <v>1</v>
      </c>
      <c r="CW48" s="61">
        <f>+Fall_Hoy!P48</f>
        <v>6</v>
      </c>
      <c r="CX48" s="61">
        <f>+Fall_Hoy!Q48</f>
        <v>1</v>
      </c>
      <c r="CY48" s="61">
        <f>+Fall_Hoy!R48</f>
        <v>5</v>
      </c>
      <c r="CZ48" s="61">
        <f>+Fall_Hoy!S48</f>
        <v>2</v>
      </c>
      <c r="DA48" s="61">
        <f>+Fall_Hoy!T48</f>
        <v>0</v>
      </c>
      <c r="DB48" s="253">
        <f>+Fall_Hoy!U48</f>
        <v>1</v>
      </c>
      <c r="DC48" s="61">
        <f>+Fall_Hoy!W48</f>
        <v>0</v>
      </c>
      <c r="DD48" s="61">
        <f>+Fall_Hoy!X48</f>
        <v>0</v>
      </c>
      <c r="DE48" s="61">
        <f>+Fall_Hoy!Y48</f>
        <v>0</v>
      </c>
      <c r="DF48" s="61">
        <f>+Fall_Hoy!Z48</f>
        <v>0</v>
      </c>
      <c r="DG48" s="61">
        <f>+Fall_Hoy!AA48</f>
        <v>0</v>
      </c>
      <c r="DH48" s="61">
        <f>+Fall_Hoy!AB48</f>
        <v>0</v>
      </c>
      <c r="DI48" s="61">
        <f>+Fall_Hoy!AC48</f>
        <v>0</v>
      </c>
      <c r="DJ48" s="61">
        <f>+Fall_Hoy!AD48</f>
        <v>0</v>
      </c>
      <c r="DK48" s="61">
        <f>+Fall_Hoy!AE48</f>
        <v>0</v>
      </c>
      <c r="DL48" s="270">
        <f>+Fall_Hoy!AF48</f>
        <v>0</v>
      </c>
      <c r="DM48" s="75">
        <f t="shared" si="287"/>
        <v>0.14101884350862492</v>
      </c>
      <c r="DN48" s="76">
        <f t="shared" si="288"/>
        <v>4.9105490975422078E-2</v>
      </c>
      <c r="DO48" s="76">
        <f t="shared" si="289"/>
        <v>0.48676977197978749</v>
      </c>
      <c r="DP48" s="76">
        <f t="shared" si="290"/>
        <v>0.15961634765841726</v>
      </c>
      <c r="DQ48" s="76">
        <f t="shared" si="354"/>
        <v>5.9367764397105512E-2</v>
      </c>
      <c r="DR48" s="76">
        <f t="shared" si="355"/>
        <v>6.7267923218749276E-2</v>
      </c>
      <c r="DS48" s="76">
        <f t="shared" si="356"/>
        <v>6.8513913077400942E-2</v>
      </c>
      <c r="DT48" s="76">
        <f t="shared" si="357"/>
        <v>7.617340234007193E-2</v>
      </c>
      <c r="DU48" s="76">
        <f t="shared" si="358"/>
        <v>0.7</v>
      </c>
      <c r="DV48" s="76">
        <f t="shared" si="359"/>
        <v>7.2568147746850512E-2</v>
      </c>
      <c r="DW48" s="76">
        <f t="shared" si="360"/>
        <v>7.35472122757833E-2</v>
      </c>
      <c r="DX48" s="76">
        <f t="shared" si="361"/>
        <v>8.2624831521553907E-2</v>
      </c>
      <c r="DY48" s="76">
        <f t="shared" si="362"/>
        <v>0.48676977197978749</v>
      </c>
      <c r="DZ48" s="76">
        <f t="shared" si="363"/>
        <v>0.15961634765841726</v>
      </c>
      <c r="EA48" s="76">
        <f t="shared" si="364"/>
        <v>0.14101884350862492</v>
      </c>
      <c r="EB48" s="76">
        <f t="shared" si="365"/>
        <v>4.9105490975422078E-2</v>
      </c>
      <c r="EC48" s="76">
        <f t="shared" si="366"/>
        <v>0.15591647793351493</v>
      </c>
      <c r="ED48" s="76">
        <f t="shared" si="367"/>
        <v>8.5808504622456261E-2</v>
      </c>
      <c r="EE48" s="76">
        <f t="shared" si="368"/>
        <v>6.544462231931808E-2</v>
      </c>
      <c r="EF48" s="316">
        <f t="shared" si="369"/>
        <v>6.9505686794850224E-2</v>
      </c>
      <c r="EG48" s="85">
        <f>+'Cas_-14'!B47</f>
        <v>3</v>
      </c>
      <c r="EH48" s="62">
        <f>+'Cas_-14'!C47</f>
        <v>3</v>
      </c>
      <c r="EI48" s="62">
        <f>+'Cas_-14'!D47</f>
        <v>31</v>
      </c>
      <c r="EJ48" s="62">
        <f>+'Cas_-14'!E47</f>
        <v>34</v>
      </c>
      <c r="EK48" s="62">
        <f>+'Cas_-14'!F47</f>
        <v>85</v>
      </c>
      <c r="EL48" s="62">
        <f>+'Cas_-14'!G47</f>
        <v>74</v>
      </c>
      <c r="EM48" s="62">
        <f>+'Cas_-14'!H47</f>
        <v>96</v>
      </c>
      <c r="EN48" s="62">
        <f>+'Cas_-14'!I47</f>
        <v>98</v>
      </c>
      <c r="EO48" s="62">
        <f>+'Cas_-14'!J47</f>
        <v>89</v>
      </c>
      <c r="EP48" s="62">
        <f>+'Cas_-14'!K47</f>
        <v>96</v>
      </c>
      <c r="EQ48" s="62">
        <f>+'Cas_-14'!L47</f>
        <v>74</v>
      </c>
      <c r="ER48" s="62">
        <f>+'Cas_-14'!M47</f>
        <v>93</v>
      </c>
      <c r="ES48" s="62">
        <f>+'Cas_-14'!N47</f>
        <v>64</v>
      </c>
      <c r="ET48" s="62">
        <f>+'Cas_-14'!O47</f>
        <v>59</v>
      </c>
      <c r="EU48" s="62">
        <f>+'Cas_-14'!P47</f>
        <v>32</v>
      </c>
      <c r="EV48" s="62">
        <f>+'Cas_-14'!Q47</f>
        <v>38</v>
      </c>
      <c r="EW48" s="62">
        <f>+'Cas_-14'!R47</f>
        <v>18</v>
      </c>
      <c r="EX48" s="62">
        <f>+'Cas_-14'!S47</f>
        <v>15</v>
      </c>
      <c r="EY48" s="62">
        <f>+'Cas_-14'!T47</f>
        <v>2</v>
      </c>
      <c r="EZ48" s="86">
        <f>+'Cas_-14'!U47</f>
        <v>3</v>
      </c>
      <c r="FA48" s="201">
        <f t="shared" si="291"/>
        <v>1.8615882883757197E-3</v>
      </c>
      <c r="FB48" s="90">
        <f t="shared" si="292"/>
        <v>1.9446783565739373E-3</v>
      </c>
      <c r="FC48" s="90">
        <f t="shared" si="293"/>
        <v>1.9900487529548892E-2</v>
      </c>
      <c r="FD48" s="90">
        <f t="shared" si="294"/>
        <v>2.4012910519793665E-2</v>
      </c>
      <c r="FE48" s="90">
        <f t="shared" si="295"/>
        <v>5.9367764397105512E-2</v>
      </c>
      <c r="FF48" s="90">
        <f t="shared" si="296"/>
        <v>6.7267923218749276E-2</v>
      </c>
      <c r="FG48" s="90">
        <f t="shared" si="297"/>
        <v>6.8513913077400942E-2</v>
      </c>
      <c r="FH48" s="90">
        <f t="shared" si="298"/>
        <v>7.617340234007193E-2</v>
      </c>
      <c r="FI48" s="90">
        <f t="shared" si="299"/>
        <v>6.2257585237550643E-2</v>
      </c>
      <c r="FJ48" s="90">
        <f t="shared" si="300"/>
        <v>7.2568147746850512E-2</v>
      </c>
      <c r="FK48" s="90">
        <f t="shared" si="301"/>
        <v>7.35472122757833E-2</v>
      </c>
      <c r="FL48" s="90">
        <f t="shared" si="302"/>
        <v>8.2624831521553907E-2</v>
      </c>
      <c r="FM48" s="90">
        <f t="shared" si="303"/>
        <v>6.3085362448580456E-2</v>
      </c>
      <c r="FN48" s="90">
        <f t="shared" si="304"/>
        <v>5.8387659973449024E-2</v>
      </c>
      <c r="FO48" s="90">
        <f t="shared" si="305"/>
        <v>4.5953340471343904E-2</v>
      </c>
      <c r="FP48" s="90">
        <f t="shared" si="306"/>
        <v>5.0009032009369854E-2</v>
      </c>
      <c r="FQ48" s="90">
        <f t="shared" si="307"/>
        <v>7.9760633451668908E-2</v>
      </c>
      <c r="FR48" s="90">
        <f t="shared" si="308"/>
        <v>3.5202939021362678E-2</v>
      </c>
      <c r="FS48" s="90">
        <f t="shared" si="309"/>
        <v>6.544462231931808E-2</v>
      </c>
      <c r="FT48" s="99">
        <f t="shared" si="310"/>
        <v>2.1915143046416275E-2</v>
      </c>
      <c r="FU48" s="119">
        <f t="shared" si="143"/>
        <v>3.0687397708674307</v>
      </c>
      <c r="FV48" s="120">
        <f t="shared" si="144"/>
        <v>0.98193244304791816</v>
      </c>
      <c r="FW48" s="120">
        <f t="shared" si="145"/>
        <v>7.7160493827160499</v>
      </c>
      <c r="FX48" s="120">
        <f t="shared" si="176"/>
        <v>2.7337342810278846</v>
      </c>
      <c r="FY48" s="120">
        <f t="shared" si="240"/>
        <v>1</v>
      </c>
      <c r="FZ48" s="120">
        <f t="shared" si="240"/>
        <v>1</v>
      </c>
      <c r="GA48" s="120">
        <f t="shared" si="240"/>
        <v>1</v>
      </c>
      <c r="GB48" s="120">
        <f t="shared" si="240"/>
        <v>1</v>
      </c>
      <c r="GC48" s="120">
        <f t="shared" si="240"/>
        <v>11.243609872260114</v>
      </c>
      <c r="GD48" s="120">
        <f t="shared" si="240"/>
        <v>1</v>
      </c>
      <c r="GE48" s="120">
        <f t="shared" ref="FY48:GJ69" si="408">+DW48/FK48</f>
        <v>1</v>
      </c>
      <c r="GF48" s="120">
        <f t="shared" si="408"/>
        <v>1</v>
      </c>
      <c r="GG48" s="120">
        <f t="shared" si="408"/>
        <v>7.7160493827160499</v>
      </c>
      <c r="GH48" s="120">
        <f t="shared" si="408"/>
        <v>2.7337342810278846</v>
      </c>
      <c r="GI48" s="120">
        <f t="shared" si="408"/>
        <v>3.0687397708674307</v>
      </c>
      <c r="GJ48" s="120">
        <f t="shared" si="408"/>
        <v>0.98193244304791816</v>
      </c>
      <c r="GK48" s="120">
        <f t="shared" si="147"/>
        <v>1.9548049104699348</v>
      </c>
      <c r="GL48" s="120">
        <f t="shared" si="148"/>
        <v>2.4375380865326024</v>
      </c>
      <c r="GM48" s="120">
        <f t="shared" si="149"/>
        <v>1</v>
      </c>
      <c r="GN48" s="321">
        <f t="shared" si="150"/>
        <v>3.1715826197272441</v>
      </c>
      <c r="GO48" s="85">
        <f>+Cas_Hoy!B47</f>
        <v>3</v>
      </c>
      <c r="GP48" s="62">
        <f>+Cas_Hoy!C47</f>
        <v>4</v>
      </c>
      <c r="GQ48" s="62">
        <f>+Cas_Hoy!D47</f>
        <v>31</v>
      </c>
      <c r="GR48" s="62">
        <f>+Cas_Hoy!E47</f>
        <v>34</v>
      </c>
      <c r="GS48" s="62">
        <f>+Cas_Hoy!F47</f>
        <v>92</v>
      </c>
      <c r="GT48" s="62">
        <f>+Cas_Hoy!G47</f>
        <v>77</v>
      </c>
      <c r="GU48" s="62">
        <f>+Cas_Hoy!H47</f>
        <v>99</v>
      </c>
      <c r="GV48" s="62">
        <f>+Cas_Hoy!I47</f>
        <v>104</v>
      </c>
      <c r="GW48" s="62">
        <f>+Cas_Hoy!J47</f>
        <v>96</v>
      </c>
      <c r="GX48" s="62">
        <f>+Cas_Hoy!K47</f>
        <v>101</v>
      </c>
      <c r="GY48" s="62">
        <f>+Cas_Hoy!L47</f>
        <v>75</v>
      </c>
      <c r="GZ48" s="62">
        <f>+Cas_Hoy!M47</f>
        <v>95</v>
      </c>
      <c r="HA48" s="62">
        <f>+Cas_Hoy!N47</f>
        <v>65</v>
      </c>
      <c r="HB48" s="62">
        <f>+Cas_Hoy!O47</f>
        <v>63</v>
      </c>
      <c r="HC48" s="62">
        <f>+Cas_Hoy!P47</f>
        <v>34</v>
      </c>
      <c r="HD48" s="62">
        <f>+Cas_Hoy!Q47</f>
        <v>39</v>
      </c>
      <c r="HE48" s="62">
        <f>+Cas_Hoy!R47</f>
        <v>19</v>
      </c>
      <c r="HF48" s="62">
        <f>+Cas_Hoy!S47</f>
        <v>15</v>
      </c>
      <c r="HG48" s="62">
        <f>+Cas_Hoy!T47</f>
        <v>2</v>
      </c>
      <c r="HH48" s="590">
        <f>+Cas_Hoy!U47</f>
        <v>3</v>
      </c>
      <c r="HI48" s="543">
        <f t="shared" si="151"/>
        <v>0.14983252122791399</v>
      </c>
      <c r="HJ48" s="112">
        <f t="shared" si="152"/>
        <v>5.0397740737933183E-2</v>
      </c>
      <c r="HK48" s="112">
        <f t="shared" si="153"/>
        <v>0.49437554966697173</v>
      </c>
      <c r="HL48" s="112">
        <f t="shared" si="154"/>
        <v>0.170437794957293</v>
      </c>
      <c r="HM48" s="323">
        <f t="shared" si="370"/>
        <v>6.4256874406278905E-2</v>
      </c>
      <c r="HN48" s="323">
        <f t="shared" si="371"/>
        <v>6.9995001187076952E-2</v>
      </c>
      <c r="HO48" s="323">
        <f t="shared" si="372"/>
        <v>7.0654972861069726E-2</v>
      </c>
      <c r="HP48" s="323">
        <f t="shared" si="373"/>
        <v>8.083708003436206E-2</v>
      </c>
      <c r="HQ48" s="323">
        <f t="shared" si="374"/>
        <v>0.7</v>
      </c>
      <c r="HR48" s="323">
        <f t="shared" si="375"/>
        <v>7.6347738775332311E-2</v>
      </c>
      <c r="HS48" s="323">
        <f t="shared" si="376"/>
        <v>7.4541093522753343E-2</v>
      </c>
      <c r="HT48" s="323">
        <f t="shared" si="377"/>
        <v>8.4401709618791634E-2</v>
      </c>
      <c r="HU48" s="323">
        <f t="shared" si="378"/>
        <v>0.49437554966697173</v>
      </c>
      <c r="HV48" s="323">
        <f t="shared" si="379"/>
        <v>0.170437794957293</v>
      </c>
      <c r="HW48" s="323">
        <f t="shared" si="380"/>
        <v>0.14983252122791399</v>
      </c>
      <c r="HX48" s="323">
        <f t="shared" si="381"/>
        <v>5.0397740737933183E-2</v>
      </c>
      <c r="HY48" s="323">
        <f t="shared" si="382"/>
        <v>0.16457850448537686</v>
      </c>
      <c r="HZ48" s="323">
        <f t="shared" si="383"/>
        <v>8.5808504622456261E-2</v>
      </c>
      <c r="IA48" s="323">
        <f t="shared" si="384"/>
        <v>6.544462231931808E-2</v>
      </c>
      <c r="IB48" s="327">
        <f t="shared" si="385"/>
        <v>6.9505686794850224E-2</v>
      </c>
      <c r="IC48" s="241">
        <f>+CyF_Tot!B47</f>
        <v>0</v>
      </c>
      <c r="ID48" s="149">
        <f>+CyF_Tot!C47</f>
        <v>1020</v>
      </c>
      <c r="IE48" s="149">
        <f>+CyF_Tot!D47</f>
        <v>1048</v>
      </c>
      <c r="IF48" s="149">
        <f>+CyF_Tot!E47</f>
        <v>1066</v>
      </c>
      <c r="IG48" s="149">
        <f>+CyF_Tot!F47</f>
        <v>0</v>
      </c>
      <c r="IH48" s="149">
        <f>+CyF_Tot!G47</f>
        <v>23</v>
      </c>
      <c r="II48" s="149">
        <f>+CyF_Tot!H47</f>
        <v>25</v>
      </c>
      <c r="IJ48" s="557">
        <f>+CyF_Tot!I47</f>
        <v>25</v>
      </c>
      <c r="IK48" s="93">
        <f t="shared" si="388"/>
        <v>7.8488559956219173E-2</v>
      </c>
      <c r="IL48" s="90">
        <f t="shared" si="389"/>
        <v>7.513498748625469E-2</v>
      </c>
      <c r="IM48" s="90">
        <f t="shared" si="390"/>
        <v>7.5869412693861479E-2</v>
      </c>
      <c r="IN48" s="90">
        <f t="shared" si="391"/>
        <v>6.8960890176531203E-2</v>
      </c>
      <c r="IO48" s="90">
        <f t="shared" si="392"/>
        <v>6.9732779311759738E-2</v>
      </c>
      <c r="IP48" s="90">
        <f t="shared" si="393"/>
        <v>5.3578733605322719E-2</v>
      </c>
      <c r="IQ48" s="90">
        <f t="shared" si="394"/>
        <v>6.8243486286778413E-2</v>
      </c>
      <c r="IR48" s="90">
        <f t="shared" si="395"/>
        <v>6.2660155166753551E-2</v>
      </c>
      <c r="IS48" s="90">
        <f t="shared" si="396"/>
        <v>6.9625203767717997E-2</v>
      </c>
      <c r="IT48" s="90">
        <f t="shared" si="397"/>
        <v>6.4430861648305804E-2</v>
      </c>
      <c r="IU48" s="90">
        <f t="shared" si="398"/>
        <v>4.9004306578012788E-2</v>
      </c>
      <c r="IV48" s="90">
        <f t="shared" si="399"/>
        <v>5.4820261901333808E-2</v>
      </c>
      <c r="IW48" s="90">
        <f t="shared" si="400"/>
        <v>4.9410598656301027E-2</v>
      </c>
      <c r="IX48" s="90">
        <f t="shared" si="401"/>
        <v>4.9215248901865863E-2</v>
      </c>
      <c r="IY48" s="90">
        <f t="shared" si="402"/>
        <v>3.3915766438980428E-2</v>
      </c>
      <c r="IZ48" s="90">
        <f t="shared" si="403"/>
        <v>3.7008705350310055E-2</v>
      </c>
      <c r="JA48" s="90">
        <f t="shared" si="404"/>
        <v>1.0991390940332297E-2</v>
      </c>
      <c r="JB48" s="90">
        <f t="shared" si="405"/>
        <v>2.075300927250778E-2</v>
      </c>
      <c r="JC48" s="90">
        <f t="shared" si="406"/>
        <v>1.4884175231699983E-3</v>
      </c>
      <c r="JD48" s="202">
        <f t="shared" si="407"/>
        <v>6.6672338700461574E-3</v>
      </c>
      <c r="JE48" s="326"/>
      <c r="JF48" s="323"/>
      <c r="JG48" s="323"/>
      <c r="JH48" s="323"/>
      <c r="JI48" s="323"/>
      <c r="JJ48" s="323"/>
      <c r="JK48" s="323"/>
      <c r="JL48" s="323"/>
      <c r="JM48" s="323"/>
      <c r="JN48" s="323"/>
      <c r="JO48" s="323"/>
      <c r="JP48" s="323"/>
      <c r="JQ48" s="323"/>
      <c r="JR48" s="323"/>
      <c r="JS48" s="323"/>
      <c r="JT48" s="323"/>
      <c r="JU48" s="323"/>
      <c r="JV48" s="323"/>
      <c r="JW48" s="323"/>
      <c r="JX48" s="327"/>
      <c r="JZ48" s="701">
        <f t="shared" si="241"/>
        <v>0</v>
      </c>
      <c r="KA48" s="291">
        <f t="shared" si="242"/>
        <v>0</v>
      </c>
      <c r="KB48" s="291">
        <f t="shared" si="243"/>
        <v>0</v>
      </c>
      <c r="KC48" s="291">
        <f t="shared" si="244"/>
        <v>0</v>
      </c>
      <c r="KD48" s="291">
        <f t="shared" si="245"/>
        <v>0</v>
      </c>
      <c r="KE48" s="291">
        <f t="shared" si="246"/>
        <v>0</v>
      </c>
      <c r="KF48" s="291">
        <f t="shared" si="247"/>
        <v>0</v>
      </c>
      <c r="KG48" s="291">
        <f t="shared" si="248"/>
        <v>0</v>
      </c>
      <c r="KH48" s="291">
        <f t="shared" si="249"/>
        <v>1974.1614459924047</v>
      </c>
      <c r="KI48" s="291">
        <f t="shared" si="250"/>
        <v>0</v>
      </c>
      <c r="KJ48" s="291">
        <f t="shared" si="251"/>
        <v>0</v>
      </c>
      <c r="KK48" s="291">
        <f t="shared" si="252"/>
        <v>0</v>
      </c>
      <c r="KL48" s="291">
        <f t="shared" si="253"/>
        <v>13038.395968499242</v>
      </c>
      <c r="KM48" s="291">
        <f t="shared" si="254"/>
        <v>1887.315793632278</v>
      </c>
      <c r="KN48" s="291">
        <f t="shared" si="255"/>
        <v>8529.7700236936926</v>
      </c>
      <c r="KO48" s="291">
        <f t="shared" si="256"/>
        <v>1754.8300934803697</v>
      </c>
      <c r="KP48" s="291">
        <f t="shared" si="257"/>
        <v>7899.8033172944897</v>
      </c>
      <c r="KQ48" s="291">
        <f t="shared" si="258"/>
        <v>3082.4538277641673</v>
      </c>
      <c r="KR48" s="291">
        <f t="shared" si="259"/>
        <v>0</v>
      </c>
      <c r="KS48" s="702">
        <f t="shared" si="260"/>
        <v>1262.3852899503988</v>
      </c>
      <c r="KT48" s="705">
        <f>(SUM(JZ48:KS48)/SUM(JZ$4:KS47))*100000</f>
        <v>82.369480604789203</v>
      </c>
      <c r="KU48" s="624">
        <f t="shared" si="312"/>
        <v>0</v>
      </c>
      <c r="KV48" s="625">
        <f t="shared" si="313"/>
        <v>0</v>
      </c>
      <c r="KW48" s="625">
        <f t="shared" si="314"/>
        <v>0</v>
      </c>
      <c r="KX48" s="625">
        <f t="shared" si="315"/>
        <v>0</v>
      </c>
      <c r="KY48" s="625">
        <f t="shared" si="316"/>
        <v>0</v>
      </c>
      <c r="KZ48" s="625">
        <f t="shared" si="317"/>
        <v>0</v>
      </c>
      <c r="LA48" s="625">
        <f t="shared" si="318"/>
        <v>0</v>
      </c>
      <c r="LB48" s="625">
        <f t="shared" si="319"/>
        <v>0</v>
      </c>
      <c r="LC48" s="625">
        <f t="shared" si="320"/>
        <v>699.52342963540048</v>
      </c>
      <c r="LD48" s="625">
        <f t="shared" si="321"/>
        <v>0</v>
      </c>
      <c r="LE48" s="625">
        <f t="shared" si="322"/>
        <v>0</v>
      </c>
      <c r="LF48" s="625">
        <f t="shared" si="323"/>
        <v>0</v>
      </c>
      <c r="LG48" s="625">
        <f t="shared" si="324"/>
        <v>7885.6703060725577</v>
      </c>
      <c r="LH48" s="625">
        <f t="shared" si="325"/>
        <v>989.62135548218691</v>
      </c>
      <c r="LI48" s="625">
        <f t="shared" si="326"/>
        <v>8616.2513383769819</v>
      </c>
      <c r="LJ48" s="625">
        <f t="shared" si="327"/>
        <v>1316.0271581413119</v>
      </c>
      <c r="LK48" s="625">
        <f t="shared" si="328"/>
        <v>22155.731514352476</v>
      </c>
      <c r="LL48" s="625">
        <f t="shared" si="329"/>
        <v>4693.7252028483572</v>
      </c>
      <c r="LM48" s="625">
        <f t="shared" si="330"/>
        <v>0</v>
      </c>
      <c r="LN48" s="626">
        <f t="shared" si="331"/>
        <v>7305.0476821387583</v>
      </c>
      <c r="LO48" s="642">
        <f t="shared" si="332"/>
        <v>0</v>
      </c>
      <c r="LP48" s="625">
        <f t="shared" si="333"/>
        <v>0</v>
      </c>
      <c r="LQ48" s="625">
        <f t="shared" si="334"/>
        <v>260.62867405308612</v>
      </c>
      <c r="LR48" s="625">
        <f t="shared" si="335"/>
        <v>0</v>
      </c>
      <c r="LS48" s="625">
        <f t="shared" si="336"/>
        <v>9658.9262556938302</v>
      </c>
      <c r="LT48" s="645">
        <f t="shared" si="337"/>
        <v>2142.8485767508414</v>
      </c>
      <c r="LU48" s="624">
        <f t="shared" si="338"/>
        <v>0</v>
      </c>
      <c r="LV48" s="625">
        <f t="shared" si="339"/>
        <v>132.06761943029974</v>
      </c>
      <c r="LW48" s="626">
        <f t="shared" si="340"/>
        <v>5580.830755115815</v>
      </c>
      <c r="LY48" s="725">
        <f>VLOOKUP(A48,Vac!A:C,2,FALSE)</f>
        <v>9047.1106610215174</v>
      </c>
      <c r="LZ48" s="730">
        <f>VLOOKUP(A48,Vac!A:D,3,FALSE)</f>
        <v>2672</v>
      </c>
      <c r="MA48" s="722">
        <f>VLOOKUP(A48,Vac!A:D,4,FALSE)</f>
        <v>963</v>
      </c>
      <c r="MB48" s="742">
        <f t="shared" si="261"/>
        <v>0.13013832067017339</v>
      </c>
      <c r="MC48" s="666">
        <f t="shared" si="262"/>
        <v>4.6902396259497367E-2</v>
      </c>
    </row>
    <row r="49" spans="1:341" ht="14.4">
      <c r="A49" s="511" t="s">
        <v>59</v>
      </c>
      <c r="B49" s="539">
        <v>365771</v>
      </c>
      <c r="C49" s="527">
        <f t="shared" si="341"/>
        <v>28798</v>
      </c>
      <c r="D49" s="518">
        <f t="shared" si="342"/>
        <v>771</v>
      </c>
      <c r="E49" s="496">
        <f t="shared" si="343"/>
        <v>4.9929356522905944E-3</v>
      </c>
      <c r="F49" s="209">
        <f t="shared" si="263"/>
        <v>6.9215438074642324E-2</v>
      </c>
      <c r="G49" s="28">
        <f t="shared" si="264"/>
        <v>6.0993866861384589</v>
      </c>
      <c r="H49" s="27">
        <f t="shared" si="265"/>
        <v>0.42217172146771437</v>
      </c>
      <c r="I49" s="34">
        <f t="shared" si="266"/>
        <v>0.48021887406988339</v>
      </c>
      <c r="J49" s="340">
        <f t="shared" si="267"/>
        <v>0.54534349220676681</v>
      </c>
      <c r="K49" s="582">
        <f t="shared" si="268"/>
        <v>3.8652267233911445E-3</v>
      </c>
      <c r="L49" s="341">
        <f t="shared" si="344"/>
        <v>7.8789285653103178</v>
      </c>
      <c r="M49" s="342">
        <f t="shared" si="269"/>
        <v>0.61866771101119999</v>
      </c>
      <c r="N49" s="827"/>
      <c r="O49" s="366" t="s">
        <v>230</v>
      </c>
      <c r="P49" s="21" t="s">
        <v>231</v>
      </c>
      <c r="Q49" s="21" t="s">
        <v>232</v>
      </c>
      <c r="R49" s="21" t="s">
        <v>233</v>
      </c>
      <c r="S49" s="170">
        <f t="shared" si="270"/>
        <v>28798</v>
      </c>
      <c r="T49" s="171">
        <f t="shared" si="271"/>
        <v>7873.2321589191051</v>
      </c>
      <c r="U49" s="170">
        <f t="shared" si="272"/>
        <v>1471</v>
      </c>
      <c r="V49" s="172">
        <f t="shared" si="273"/>
        <v>5.3829545870384604E-2</v>
      </c>
      <c r="W49" s="171">
        <f t="shared" si="274"/>
        <v>402.16419563059947</v>
      </c>
      <c r="X49" s="170">
        <f t="shared" si="275"/>
        <v>3481</v>
      </c>
      <c r="Y49" s="172">
        <f t="shared" si="276"/>
        <v>0.13749654382430779</v>
      </c>
      <c r="Z49" s="171">
        <f t="shared" si="277"/>
        <v>951.68835145487208</v>
      </c>
      <c r="AA49" s="170">
        <f t="shared" si="278"/>
        <v>771</v>
      </c>
      <c r="AB49" s="171">
        <f t="shared" si="279"/>
        <v>2107.8762395050453</v>
      </c>
      <c r="AC49" s="173">
        <f t="shared" si="280"/>
        <v>2.6772692548093616E-2</v>
      </c>
      <c r="AD49" s="170">
        <f t="shared" si="281"/>
        <v>23</v>
      </c>
      <c r="AE49" s="172">
        <f t="shared" si="282"/>
        <v>3.074866310160428E-2</v>
      </c>
      <c r="AF49" s="171">
        <f t="shared" si="283"/>
        <v>62.88087355203119</v>
      </c>
      <c r="AG49" s="170">
        <f t="shared" si="284"/>
        <v>63</v>
      </c>
      <c r="AH49" s="172">
        <f t="shared" si="285"/>
        <v>8.8983050847457626E-2</v>
      </c>
      <c r="AI49" s="367">
        <f t="shared" si="286"/>
        <v>172.23891451208544</v>
      </c>
      <c r="AJ49" s="831"/>
      <c r="AK49" s="85">
        <v>32428.639031772687</v>
      </c>
      <c r="AL49" s="62">
        <v>30420.154953172794</v>
      </c>
      <c r="AM49" s="62">
        <v>29674.391658410666</v>
      </c>
      <c r="AN49" s="62">
        <v>28699.441735476528</v>
      </c>
      <c r="AO49" s="62">
        <v>28205.800150167579</v>
      </c>
      <c r="AP49" s="62">
        <v>27691.984248670466</v>
      </c>
      <c r="AQ49" s="62">
        <v>26636.484372223706</v>
      </c>
      <c r="AR49" s="62">
        <v>27192.311186742951</v>
      </c>
      <c r="AS49" s="62">
        <v>23297.353182256375</v>
      </c>
      <c r="AT49" s="62">
        <v>24050.948955012544</v>
      </c>
      <c r="AU49" s="62">
        <v>17282.002151075867</v>
      </c>
      <c r="AV49" s="62">
        <v>18325.497394953229</v>
      </c>
      <c r="AW49" s="62">
        <v>12872.904261465523</v>
      </c>
      <c r="AX49" s="62">
        <v>15095.698580075579</v>
      </c>
      <c r="AY49" s="62">
        <v>7300.9867447858478</v>
      </c>
      <c r="AZ49" s="62">
        <v>9464.8932768067425</v>
      </c>
      <c r="BA49" s="62">
        <v>2145.756952263836</v>
      </c>
      <c r="BB49" s="62">
        <v>3940.1547587263813</v>
      </c>
      <c r="BC49" s="62">
        <v>198.6811992836885</v>
      </c>
      <c r="BD49" s="86">
        <v>846.91337716739872</v>
      </c>
      <c r="BE49" s="258">
        <v>2.0000000000000002E-5</v>
      </c>
      <c r="BF49" s="43">
        <v>2.0000000000000002E-5</v>
      </c>
      <c r="BG49" s="53">
        <v>5.0000000000000002E-5</v>
      </c>
      <c r="BH49" s="53">
        <v>4.0000000000000003E-5</v>
      </c>
      <c r="BI49" s="53">
        <v>1.2518952302791728E-4</v>
      </c>
      <c r="BJ49" s="53">
        <v>1.2406223545552731E-4</v>
      </c>
      <c r="BK49" s="53">
        <v>3.4000000000000002E-4</v>
      </c>
      <c r="BL49" s="53">
        <v>1.8000000000000001E-4</v>
      </c>
      <c r="BM49" s="53">
        <v>8.9999999999999998E-4</v>
      </c>
      <c r="BN49" s="53">
        <v>5.0000000000000001E-4</v>
      </c>
      <c r="BO49" s="53">
        <v>3.8E-3</v>
      </c>
      <c r="BP49" s="53">
        <v>2E-3</v>
      </c>
      <c r="BQ49" s="53">
        <v>1.6199999999999999E-2</v>
      </c>
      <c r="BR49" s="53">
        <v>6.1999999999999998E-3</v>
      </c>
      <c r="BS49" s="53">
        <v>6.1100000000000002E-2</v>
      </c>
      <c r="BT49" s="53">
        <v>2.6800000000000001E-2</v>
      </c>
      <c r="BU49" s="53">
        <v>0.1421</v>
      </c>
      <c r="BV49" s="53">
        <v>5.4699999999999999E-2</v>
      </c>
      <c r="BW49" s="53">
        <v>0.27589999999999998</v>
      </c>
      <c r="BX49" s="773">
        <v>0.1051</v>
      </c>
      <c r="BY49" s="53">
        <f t="shared" si="345"/>
        <v>2.0000000000000002E-5</v>
      </c>
      <c r="BZ49" s="53">
        <f t="shared" si="346"/>
        <v>4.5000000000000003E-5</v>
      </c>
      <c r="CA49" s="53">
        <f t="shared" si="347"/>
        <v>1.246258792417223E-4</v>
      </c>
      <c r="CB49" s="53">
        <f t="shared" si="348"/>
        <v>2.6000000000000003E-4</v>
      </c>
      <c r="CC49" s="53">
        <f t="shared" si="349"/>
        <v>6.9999999999999999E-4</v>
      </c>
      <c r="CD49" s="53">
        <f t="shared" si="350"/>
        <v>2.8999999999999998E-3</v>
      </c>
      <c r="CE49" s="53">
        <f t="shared" si="351"/>
        <v>1.12E-2</v>
      </c>
      <c r="CF49" s="53">
        <f t="shared" si="352"/>
        <v>4.3950000000000003E-2</v>
      </c>
      <c r="CG49" s="53">
        <f t="shared" si="353"/>
        <v>9.8400000000000001E-2</v>
      </c>
      <c r="CH49" s="54">
        <f t="shared" si="138"/>
        <v>0.1905</v>
      </c>
      <c r="CI49" s="64">
        <f>+Fall_Hoy!B49</f>
        <v>0</v>
      </c>
      <c r="CJ49" s="61">
        <f>+Fall_Hoy!C49</f>
        <v>1</v>
      </c>
      <c r="CK49" s="61">
        <f>+Fall_Hoy!D49</f>
        <v>1</v>
      </c>
      <c r="CL49" s="61">
        <f>+Fall_Hoy!E49</f>
        <v>1</v>
      </c>
      <c r="CM49" s="61">
        <f>+Fall_Hoy!F49</f>
        <v>0</v>
      </c>
      <c r="CN49" s="61">
        <f>+Fall_Hoy!G49</f>
        <v>3</v>
      </c>
      <c r="CO49" s="61">
        <f>+Fall_Hoy!H49</f>
        <v>7</v>
      </c>
      <c r="CP49" s="61">
        <f>+Fall_Hoy!I49</f>
        <v>4</v>
      </c>
      <c r="CQ49" s="61">
        <f>+Fall_Hoy!J49</f>
        <v>24</v>
      </c>
      <c r="CR49" s="61">
        <f>+Fall_Hoy!K49</f>
        <v>11</v>
      </c>
      <c r="CS49" s="61">
        <f>+Fall_Hoy!L49</f>
        <v>56</v>
      </c>
      <c r="CT49" s="61">
        <f>+Fall_Hoy!M49</f>
        <v>33</v>
      </c>
      <c r="CU49" s="61">
        <f>+Fall_Hoy!N49</f>
        <v>104</v>
      </c>
      <c r="CV49" s="61">
        <f>+Fall_Hoy!O49</f>
        <v>74</v>
      </c>
      <c r="CW49" s="61">
        <f>+Fall_Hoy!P49</f>
        <v>139</v>
      </c>
      <c r="CX49" s="61">
        <f>+Fall_Hoy!Q49</f>
        <v>97</v>
      </c>
      <c r="CY49" s="61">
        <f>+Fall_Hoy!R49</f>
        <v>80</v>
      </c>
      <c r="CZ49" s="61">
        <f>+Fall_Hoy!S49</f>
        <v>80</v>
      </c>
      <c r="DA49" s="61">
        <f>+Fall_Hoy!T49</f>
        <v>17</v>
      </c>
      <c r="DB49" s="253">
        <f>+Fall_Hoy!U49</f>
        <v>20</v>
      </c>
      <c r="DC49" s="61">
        <f>+Fall_Hoy!W49</f>
        <v>0</v>
      </c>
      <c r="DD49" s="61">
        <f>+Fall_Hoy!X49</f>
        <v>0</v>
      </c>
      <c r="DE49" s="61">
        <f>+Fall_Hoy!Y49</f>
        <v>0</v>
      </c>
      <c r="DF49" s="61">
        <f>+Fall_Hoy!Z49</f>
        <v>0</v>
      </c>
      <c r="DG49" s="61">
        <f>+Fall_Hoy!AA49</f>
        <v>1</v>
      </c>
      <c r="DH49" s="61">
        <f>+Fall_Hoy!AB49</f>
        <v>1</v>
      </c>
      <c r="DI49" s="61">
        <f>+Fall_Hoy!AC49</f>
        <v>2</v>
      </c>
      <c r="DJ49" s="61">
        <f>+Fall_Hoy!AD49</f>
        <v>2</v>
      </c>
      <c r="DK49" s="61">
        <f>+Fall_Hoy!AE49</f>
        <v>8</v>
      </c>
      <c r="DL49" s="270">
        <f>+Fall_Hoy!AF49</f>
        <v>5</v>
      </c>
      <c r="DM49" s="75">
        <f t="shared" si="287"/>
        <v>0.31159611200423443</v>
      </c>
      <c r="DN49" s="76">
        <f t="shared" si="288"/>
        <v>0.38240293674983072</v>
      </c>
      <c r="DO49" s="76">
        <f t="shared" si="289"/>
        <v>0.49870277569273969</v>
      </c>
      <c r="DP49" s="76">
        <f t="shared" si="290"/>
        <v>0.7</v>
      </c>
      <c r="DQ49" s="76">
        <f t="shared" si="354"/>
        <v>9.0513298201357062E-2</v>
      </c>
      <c r="DR49" s="76">
        <f t="shared" si="355"/>
        <v>0.7</v>
      </c>
      <c r="DS49" s="76">
        <f t="shared" si="356"/>
        <v>0.7</v>
      </c>
      <c r="DT49" s="76">
        <f t="shared" si="357"/>
        <v>0.7</v>
      </c>
      <c r="DU49" s="76">
        <f t="shared" si="358"/>
        <v>0.7</v>
      </c>
      <c r="DV49" s="76">
        <f t="shared" si="359"/>
        <v>0.7</v>
      </c>
      <c r="DW49" s="76">
        <f t="shared" si="360"/>
        <v>0.7</v>
      </c>
      <c r="DX49" s="76">
        <f t="shared" si="361"/>
        <v>0.7</v>
      </c>
      <c r="DY49" s="76">
        <f t="shared" si="362"/>
        <v>0.49870277569273969</v>
      </c>
      <c r="DZ49" s="76">
        <f t="shared" si="363"/>
        <v>0.7</v>
      </c>
      <c r="EA49" s="76">
        <f t="shared" si="364"/>
        <v>0.31159611200423443</v>
      </c>
      <c r="EB49" s="76">
        <f t="shared" si="365"/>
        <v>0.38240293674983072</v>
      </c>
      <c r="EC49" s="76">
        <f t="shared" si="366"/>
        <v>0.26237072825110835</v>
      </c>
      <c r="ED49" s="76">
        <f t="shared" si="367"/>
        <v>0.37118411369006948</v>
      </c>
      <c r="EE49" s="76">
        <f t="shared" si="368"/>
        <v>0.31012762128266519</v>
      </c>
      <c r="EF49" s="316">
        <f t="shared" si="369"/>
        <v>0.2246923502614854</v>
      </c>
      <c r="EG49" s="85">
        <f>+'Cas_-14'!B48</f>
        <v>309</v>
      </c>
      <c r="EH49" s="62">
        <f>+'Cas_-14'!C48</f>
        <v>314</v>
      </c>
      <c r="EI49" s="62">
        <f>+'Cas_-14'!D48</f>
        <v>865</v>
      </c>
      <c r="EJ49" s="62">
        <f>+'Cas_-14'!E48</f>
        <v>888</v>
      </c>
      <c r="EK49" s="62">
        <f>+'Cas_-14'!F48</f>
        <v>2553</v>
      </c>
      <c r="EL49" s="62">
        <f>+'Cas_-14'!G48</f>
        <v>2653</v>
      </c>
      <c r="EM49" s="62">
        <f>+'Cas_-14'!H48</f>
        <v>2909</v>
      </c>
      <c r="EN49" s="62">
        <f>+'Cas_-14'!I48</f>
        <v>2815</v>
      </c>
      <c r="EO49" s="62">
        <f>+'Cas_-14'!J48</f>
        <v>2606</v>
      </c>
      <c r="EP49" s="62">
        <f>+'Cas_-14'!K48</f>
        <v>2455</v>
      </c>
      <c r="EQ49" s="62">
        <f>+'Cas_-14'!L48</f>
        <v>1832</v>
      </c>
      <c r="ER49" s="62">
        <f>+'Cas_-14'!M48</f>
        <v>1720</v>
      </c>
      <c r="ES49" s="62">
        <f>+'Cas_-14'!N48</f>
        <v>921</v>
      </c>
      <c r="ET49" s="62">
        <f>+'Cas_-14'!O48</f>
        <v>829</v>
      </c>
      <c r="EU49" s="62">
        <f>+'Cas_-14'!P48</f>
        <v>441</v>
      </c>
      <c r="EV49" s="62">
        <f>+'Cas_-14'!Q48</f>
        <v>414</v>
      </c>
      <c r="EW49" s="62">
        <f>+'Cas_-14'!R48</f>
        <v>142</v>
      </c>
      <c r="EX49" s="62">
        <f>+'Cas_-14'!S48</f>
        <v>179</v>
      </c>
      <c r="EY49" s="62">
        <f>+'Cas_-14'!T48</f>
        <v>24</v>
      </c>
      <c r="EZ49" s="86">
        <f>+'Cas_-14'!U48</f>
        <v>53</v>
      </c>
      <c r="FA49" s="201">
        <f t="shared" si="291"/>
        <v>9.5286144971193608E-3</v>
      </c>
      <c r="FB49" s="91">
        <f t="shared" si="292"/>
        <v>1.0322103897345536E-2</v>
      </c>
      <c r="FC49" s="91">
        <f t="shared" si="293"/>
        <v>2.9149712990150938E-2</v>
      </c>
      <c r="FD49" s="91">
        <f t="shared" si="294"/>
        <v>3.0941368413529371E-2</v>
      </c>
      <c r="FE49" s="91">
        <f t="shared" si="295"/>
        <v>9.0513298201357062E-2</v>
      </c>
      <c r="FF49" s="91">
        <f t="shared" si="296"/>
        <v>9.5803896758585458E-2</v>
      </c>
      <c r="FG49" s="91">
        <f t="shared" si="297"/>
        <v>0.10921110906938905</v>
      </c>
      <c r="FH49" s="91">
        <f t="shared" si="298"/>
        <v>0.10352191031751634</v>
      </c>
      <c r="FI49" s="91">
        <f t="shared" si="299"/>
        <v>0.11185820035491285</v>
      </c>
      <c r="FJ49" s="91">
        <f t="shared" si="300"/>
        <v>0.10207497444662551</v>
      </c>
      <c r="FK49" s="91">
        <f t="shared" si="301"/>
        <v>0.10600623608219788</v>
      </c>
      <c r="FL49" s="91">
        <f t="shared" si="302"/>
        <v>9.385829824590089E-2</v>
      </c>
      <c r="FM49" s="91">
        <f t="shared" si="303"/>
        <v>7.1545626479719363E-2</v>
      </c>
      <c r="FN49" s="91">
        <f t="shared" si="304"/>
        <v>5.4916305833913215E-2</v>
      </c>
      <c r="FO49" s="91">
        <f t="shared" si="305"/>
        <v>6.0402794227088462E-2</v>
      </c>
      <c r="FP49" s="91">
        <f t="shared" si="306"/>
        <v>4.3740588286873425E-2</v>
      </c>
      <c r="FQ49" s="91">
        <f t="shared" si="307"/>
        <v>6.6177112859956422E-2</v>
      </c>
      <c r="FR49" s="91">
        <f t="shared" si="308"/>
        <v>4.5429687654669711E-2</v>
      </c>
      <c r="FS49" s="91">
        <f t="shared" si="309"/>
        <v>0.12079653276972328</v>
      </c>
      <c r="FT49" s="100">
        <f t="shared" si="310"/>
        <v>6.2580189933077596E-2</v>
      </c>
      <c r="FU49" s="119">
        <f t="shared" si="143"/>
        <v>5.1586373774823624</v>
      </c>
      <c r="FV49" s="120">
        <f t="shared" si="144"/>
        <v>8.7425192876198707</v>
      </c>
      <c r="FW49" s="120">
        <f t="shared" si="145"/>
        <v>6.9704159461669422</v>
      </c>
      <c r="FX49" s="120">
        <f t="shared" si="176"/>
        <v>12.746669488604228</v>
      </c>
      <c r="FY49" s="120">
        <f t="shared" si="408"/>
        <v>1</v>
      </c>
      <c r="FZ49" s="120">
        <f t="shared" si="408"/>
        <v>7.3065921500449775</v>
      </c>
      <c r="GA49" s="120">
        <f t="shared" si="408"/>
        <v>6.4096043522023347</v>
      </c>
      <c r="GB49" s="120">
        <f t="shared" si="408"/>
        <v>6.7618535810728471</v>
      </c>
      <c r="GC49" s="120">
        <f t="shared" si="408"/>
        <v>6.2579229576283426</v>
      </c>
      <c r="GD49" s="120">
        <f t="shared" si="408"/>
        <v>6.8577043863579554</v>
      </c>
      <c r="GE49" s="120">
        <f t="shared" si="408"/>
        <v>6.6033851013936173</v>
      </c>
      <c r="GF49" s="120">
        <f t="shared" si="408"/>
        <v>7.4580512653879421</v>
      </c>
      <c r="GG49" s="120">
        <f t="shared" si="408"/>
        <v>6.9704159461669422</v>
      </c>
      <c r="GH49" s="120">
        <f t="shared" si="408"/>
        <v>12.746669488604228</v>
      </c>
      <c r="GI49" s="120">
        <f t="shared" si="408"/>
        <v>5.1586373774823624</v>
      </c>
      <c r="GJ49" s="120">
        <f t="shared" si="408"/>
        <v>8.7425192876198707</v>
      </c>
      <c r="GK49" s="120">
        <f t="shared" si="147"/>
        <v>3.9646747479953621</v>
      </c>
      <c r="GL49" s="120">
        <f t="shared" si="148"/>
        <v>8.1705187258076055</v>
      </c>
      <c r="GM49" s="120">
        <f t="shared" si="149"/>
        <v>2.5673553219765615</v>
      </c>
      <c r="GN49" s="321">
        <f t="shared" si="150"/>
        <v>3.590470890257258</v>
      </c>
      <c r="GO49" s="85">
        <f>+Cas_Hoy!B48</f>
        <v>332</v>
      </c>
      <c r="GP49" s="62">
        <f>+Cas_Hoy!C48</f>
        <v>337</v>
      </c>
      <c r="GQ49" s="62">
        <f>+Cas_Hoy!D48</f>
        <v>992</v>
      </c>
      <c r="GR49" s="62">
        <f>+Cas_Hoy!E48</f>
        <v>1017</v>
      </c>
      <c r="GS49" s="62">
        <f>+Cas_Hoy!F48</f>
        <v>2940</v>
      </c>
      <c r="GT49" s="62">
        <f>+Cas_Hoy!G48</f>
        <v>3014</v>
      </c>
      <c r="GU49" s="62">
        <f>+Cas_Hoy!H48</f>
        <v>3305</v>
      </c>
      <c r="GV49" s="62">
        <f>+Cas_Hoy!I48</f>
        <v>3220</v>
      </c>
      <c r="GW49" s="62">
        <f>+Cas_Hoy!J48</f>
        <v>2934</v>
      </c>
      <c r="GX49" s="62">
        <f>+Cas_Hoy!K48</f>
        <v>2817</v>
      </c>
      <c r="GY49" s="62">
        <f>+Cas_Hoy!L48</f>
        <v>2036</v>
      </c>
      <c r="GZ49" s="62">
        <f>+Cas_Hoy!M48</f>
        <v>1986</v>
      </c>
      <c r="HA49" s="62">
        <f>+Cas_Hoy!N48</f>
        <v>1055</v>
      </c>
      <c r="HB49" s="62">
        <f>+Cas_Hoy!O48</f>
        <v>951</v>
      </c>
      <c r="HC49" s="62">
        <f>+Cas_Hoy!P48</f>
        <v>495</v>
      </c>
      <c r="HD49" s="62">
        <f>+Cas_Hoy!Q48</f>
        <v>460</v>
      </c>
      <c r="HE49" s="62">
        <f>+Cas_Hoy!R48</f>
        <v>151</v>
      </c>
      <c r="HF49" s="62">
        <f>+Cas_Hoy!S48</f>
        <v>202</v>
      </c>
      <c r="HG49" s="62">
        <f>+Cas_Hoy!T48</f>
        <v>25</v>
      </c>
      <c r="HH49" s="590">
        <f>+Cas_Hoy!U48</f>
        <v>57</v>
      </c>
      <c r="HI49" s="543">
        <f t="shared" si="151"/>
        <v>0.34975073796393663</v>
      </c>
      <c r="HJ49" s="112">
        <f t="shared" si="152"/>
        <v>0.42489215194425634</v>
      </c>
      <c r="HK49" s="112">
        <f t="shared" si="153"/>
        <v>0.57126105141785055</v>
      </c>
      <c r="HL49" s="112">
        <f t="shared" si="154"/>
        <v>0.7</v>
      </c>
      <c r="HM49" s="323">
        <f t="shared" si="370"/>
        <v>0.10423388041989415</v>
      </c>
      <c r="HN49" s="323">
        <f t="shared" si="371"/>
        <v>0.7</v>
      </c>
      <c r="HO49" s="323">
        <f t="shared" si="372"/>
        <v>0.7</v>
      </c>
      <c r="HP49" s="323">
        <f t="shared" si="373"/>
        <v>0.7</v>
      </c>
      <c r="HQ49" s="323">
        <f t="shared" si="374"/>
        <v>0.7</v>
      </c>
      <c r="HR49" s="323">
        <f t="shared" si="375"/>
        <v>0.7</v>
      </c>
      <c r="HS49" s="323">
        <f t="shared" si="376"/>
        <v>0.7</v>
      </c>
      <c r="HT49" s="323">
        <f t="shared" si="377"/>
        <v>0.7</v>
      </c>
      <c r="HU49" s="323">
        <f t="shared" si="378"/>
        <v>0.57126105141785055</v>
      </c>
      <c r="HV49" s="323">
        <f t="shared" si="379"/>
        <v>0.7</v>
      </c>
      <c r="HW49" s="323">
        <f t="shared" si="380"/>
        <v>0.34975073796393663</v>
      </c>
      <c r="HX49" s="323">
        <f t="shared" si="381"/>
        <v>0.42489215194425634</v>
      </c>
      <c r="HY49" s="323">
        <f t="shared" si="382"/>
        <v>0.27899985891491103</v>
      </c>
      <c r="HZ49" s="323">
        <f t="shared" si="383"/>
        <v>0.41887816181784376</v>
      </c>
      <c r="IA49" s="323">
        <f t="shared" si="384"/>
        <v>0.32304960550277623</v>
      </c>
      <c r="IB49" s="327">
        <f t="shared" si="385"/>
        <v>0.24165026348876734</v>
      </c>
      <c r="IC49" s="241">
        <f>+CyF_Tot!B48</f>
        <v>0</v>
      </c>
      <c r="ID49" s="149">
        <f>+CyF_Tot!C48</f>
        <v>25317</v>
      </c>
      <c r="IE49" s="149">
        <f>+CyF_Tot!D48</f>
        <v>27327</v>
      </c>
      <c r="IF49" s="149">
        <f>+CyF_Tot!E48</f>
        <v>28798</v>
      </c>
      <c r="IG49" s="149">
        <f>+CyF_Tot!F48</f>
        <v>0</v>
      </c>
      <c r="IH49" s="149">
        <f>+CyF_Tot!G48</f>
        <v>708</v>
      </c>
      <c r="II49" s="149">
        <f>+CyF_Tot!H48</f>
        <v>748</v>
      </c>
      <c r="IJ49" s="557">
        <f>+CyF_Tot!I48</f>
        <v>771</v>
      </c>
      <c r="IK49" s="93">
        <f t="shared" si="388"/>
        <v>8.8658310887885283E-2</v>
      </c>
      <c r="IL49" s="90">
        <f t="shared" si="389"/>
        <v>8.3167213784506686E-2</v>
      </c>
      <c r="IM49" s="90">
        <f t="shared" si="390"/>
        <v>8.1128333461129146E-2</v>
      </c>
      <c r="IN49" s="90">
        <f t="shared" si="391"/>
        <v>7.8462868120973306E-2</v>
      </c>
      <c r="IO49" s="90">
        <f t="shared" si="392"/>
        <v>7.7113276203328252E-2</v>
      </c>
      <c r="IP49" s="90">
        <f t="shared" si="393"/>
        <v>7.570852869328204E-2</v>
      </c>
      <c r="IQ49" s="90">
        <f t="shared" si="394"/>
        <v>7.2822843725237119E-2</v>
      </c>
      <c r="IR49" s="90">
        <f t="shared" si="395"/>
        <v>7.4342447013959423E-2</v>
      </c>
      <c r="IS49" s="90">
        <f t="shared" si="396"/>
        <v>6.3693822589151072E-2</v>
      </c>
      <c r="IT49" s="90">
        <f t="shared" si="397"/>
        <v>6.5754116523760883E-2</v>
      </c>
      <c r="IU49" s="90">
        <f t="shared" si="398"/>
        <v>4.7248147477727508E-2</v>
      </c>
      <c r="IV49" s="90">
        <f t="shared" si="399"/>
        <v>5.0101012368266563E-2</v>
      </c>
      <c r="IW49" s="90">
        <f t="shared" si="400"/>
        <v>3.5193889787505088E-2</v>
      </c>
      <c r="IX49" s="90">
        <f t="shared" si="401"/>
        <v>4.1270900591013446E-2</v>
      </c>
      <c r="IY49" s="90">
        <f t="shared" si="402"/>
        <v>1.9960540187127597E-2</v>
      </c>
      <c r="IZ49" s="90">
        <f t="shared" si="403"/>
        <v>2.5876554666189343E-2</v>
      </c>
      <c r="JA49" s="90">
        <f t="shared" si="404"/>
        <v>5.8663944168997435E-3</v>
      </c>
      <c r="JB49" s="90">
        <f t="shared" si="405"/>
        <v>1.0772190137343806E-2</v>
      </c>
      <c r="JC49" s="90">
        <f t="shared" si="406"/>
        <v>5.4318466823145763E-4</v>
      </c>
      <c r="JD49" s="202">
        <f t="shared" si="407"/>
        <v>2.3154196947472562E-3</v>
      </c>
      <c r="JE49" s="326"/>
      <c r="JF49" s="323"/>
      <c r="JG49" s="323"/>
      <c r="JH49" s="323"/>
      <c r="JI49" s="323"/>
      <c r="JJ49" s="323"/>
      <c r="JK49" s="323"/>
      <c r="JL49" s="323"/>
      <c r="JM49" s="323"/>
      <c r="JN49" s="323"/>
      <c r="JO49" s="323"/>
      <c r="JP49" s="323"/>
      <c r="JQ49" s="323"/>
      <c r="JR49" s="323"/>
      <c r="JS49" s="323"/>
      <c r="JT49" s="323"/>
      <c r="JU49" s="323"/>
      <c r="JV49" s="323"/>
      <c r="JW49" s="323"/>
      <c r="JX49" s="327"/>
      <c r="JZ49" s="701">
        <f t="shared" si="241"/>
        <v>0</v>
      </c>
      <c r="KA49" s="291">
        <f t="shared" si="242"/>
        <v>119.32904370762888</v>
      </c>
      <c r="KB49" s="291">
        <f t="shared" si="243"/>
        <v>122.34495122231083</v>
      </c>
      <c r="KC49" s="291">
        <f t="shared" si="244"/>
        <v>120.11676156538871</v>
      </c>
      <c r="KD49" s="291">
        <f t="shared" si="245"/>
        <v>0</v>
      </c>
      <c r="KE49" s="291">
        <f t="shared" si="246"/>
        <v>379.82911970293338</v>
      </c>
      <c r="KF49" s="291">
        <f t="shared" si="247"/>
        <v>846.83059839239957</v>
      </c>
      <c r="KG49" s="291">
        <f t="shared" si="248"/>
        <v>479.59042210277272</v>
      </c>
      <c r="KH49" s="291">
        <f t="shared" si="249"/>
        <v>2907.2679402733811</v>
      </c>
      <c r="KI49" s="291">
        <f t="shared" si="250"/>
        <v>1336.1723922041913</v>
      </c>
      <c r="KJ49" s="291">
        <f t="shared" si="251"/>
        <v>6848.4018787506066</v>
      </c>
      <c r="KK49" s="291">
        <f t="shared" si="252"/>
        <v>4084.9217561000914</v>
      </c>
      <c r="KL49" s="291">
        <f t="shared" si="253"/>
        <v>13358.028033716108</v>
      </c>
      <c r="KM49" s="291">
        <f t="shared" si="254"/>
        <v>9348.7601949252366</v>
      </c>
      <c r="KN49" s="291">
        <f t="shared" si="255"/>
        <v>18847.432793693726</v>
      </c>
      <c r="KO49" s="291">
        <f t="shared" si="256"/>
        <v>13665.522285068759</v>
      </c>
      <c r="KP49" s="291">
        <f t="shared" si="257"/>
        <v>13293.509299786108</v>
      </c>
      <c r="KQ49" s="291">
        <f t="shared" si="258"/>
        <v>13333.851895955031</v>
      </c>
      <c r="KR49" s="291">
        <f t="shared" si="259"/>
        <v>5165.0835796230785</v>
      </c>
      <c r="KS49" s="702">
        <f t="shared" si="260"/>
        <v>4080.936838617034</v>
      </c>
      <c r="KT49" s="705">
        <f>(SUM(JZ49:KS49)/SUM(JZ$4:KS48))*100000</f>
        <v>226.1373212752182</v>
      </c>
      <c r="KU49" s="624">
        <f t="shared" si="312"/>
        <v>0</v>
      </c>
      <c r="KV49" s="625">
        <f t="shared" si="313"/>
        <v>32.87294234823419</v>
      </c>
      <c r="KW49" s="625">
        <f t="shared" si="314"/>
        <v>33.699090162024206</v>
      </c>
      <c r="KX49" s="625">
        <f t="shared" si="315"/>
        <v>34.843883348569108</v>
      </c>
      <c r="KY49" s="625">
        <f t="shared" si="316"/>
        <v>0</v>
      </c>
      <c r="KZ49" s="625">
        <f t="shared" si="317"/>
        <v>108.33459867160059</v>
      </c>
      <c r="LA49" s="625">
        <f t="shared" si="318"/>
        <v>262.79744361833048</v>
      </c>
      <c r="LB49" s="625">
        <f t="shared" si="319"/>
        <v>147.10040542453476</v>
      </c>
      <c r="LC49" s="625">
        <f t="shared" si="320"/>
        <v>1030.159941871799</v>
      </c>
      <c r="LD49" s="625">
        <f t="shared" si="321"/>
        <v>457.36241096247687</v>
      </c>
      <c r="LE49" s="625">
        <f t="shared" si="322"/>
        <v>3240.3652950890182</v>
      </c>
      <c r="LF49" s="625">
        <f t="shared" si="323"/>
        <v>1800.7696756480984</v>
      </c>
      <c r="LG49" s="625">
        <f t="shared" si="324"/>
        <v>8078.9849662223824</v>
      </c>
      <c r="LH49" s="625">
        <f t="shared" si="325"/>
        <v>4902.0586630996113</v>
      </c>
      <c r="LI49" s="625">
        <f t="shared" si="326"/>
        <v>19038.522443458722</v>
      </c>
      <c r="LJ49" s="625">
        <f t="shared" si="327"/>
        <v>10248.398704895464</v>
      </c>
      <c r="LK49" s="625">
        <f t="shared" si="328"/>
        <v>37282.880484482492</v>
      </c>
      <c r="LL49" s="625">
        <f t="shared" si="329"/>
        <v>20303.771018846797</v>
      </c>
      <c r="LM49" s="625">
        <f t="shared" si="330"/>
        <v>85564.210711887325</v>
      </c>
      <c r="LN49" s="626">
        <f t="shared" si="331"/>
        <v>23615.166012482114</v>
      </c>
      <c r="LO49" s="642">
        <f t="shared" si="332"/>
        <v>11.073114231406809</v>
      </c>
      <c r="LP49" s="625">
        <f t="shared" si="333"/>
        <v>57.596002123381787</v>
      </c>
      <c r="LQ49" s="625">
        <f t="shared" si="334"/>
        <v>1294.3377689114657</v>
      </c>
      <c r="LR49" s="625">
        <f t="shared" si="335"/>
        <v>689.96488796960716</v>
      </c>
      <c r="LS49" s="625">
        <f t="shared" si="336"/>
        <v>15098.811178104035</v>
      </c>
      <c r="LT49" s="645">
        <f t="shared" si="337"/>
        <v>9234.1263346619926</v>
      </c>
      <c r="LU49" s="624">
        <f t="shared" si="338"/>
        <v>33.875259998443667</v>
      </c>
      <c r="LV49" s="625">
        <f t="shared" si="339"/>
        <v>986.95322954306118</v>
      </c>
      <c r="LW49" s="626">
        <f t="shared" si="340"/>
        <v>11780.359538235596</v>
      </c>
      <c r="LY49" s="725">
        <f>VLOOKUP(A49,Vac!A:C,2,FALSE)</f>
        <v>8154.0448582954568</v>
      </c>
      <c r="LZ49" s="730">
        <f>VLOOKUP(A49,Vac!A:D,3,FALSE)</f>
        <v>29478</v>
      </c>
      <c r="MA49" s="722">
        <f>VLOOKUP(A49,Vac!A:D,4,FALSE)</f>
        <v>4361</v>
      </c>
      <c r="MB49" s="742">
        <f t="shared" si="261"/>
        <v>8.0591408285511978E-2</v>
      </c>
      <c r="MC49" s="666">
        <f t="shared" si="262"/>
        <v>1.1922760415669914E-2</v>
      </c>
    </row>
    <row r="50" spans="1:341" ht="14.4">
      <c r="A50" s="511" t="s">
        <v>60</v>
      </c>
      <c r="B50" s="539">
        <v>96701</v>
      </c>
      <c r="C50" s="527">
        <f t="shared" si="341"/>
        <v>8088</v>
      </c>
      <c r="D50" s="518">
        <f t="shared" si="342"/>
        <v>213</v>
      </c>
      <c r="E50" s="496">
        <f t="shared" si="343"/>
        <v>6.2574625351723111E-3</v>
      </c>
      <c r="F50" s="209">
        <f t="shared" si="263"/>
        <v>7.2470812090878065E-2</v>
      </c>
      <c r="G50" s="28">
        <f t="shared" si="264"/>
        <v>4.8572141575916614</v>
      </c>
      <c r="H50" s="27">
        <f t="shared" si="265"/>
        <v>0.35200625449997791</v>
      </c>
      <c r="I50" s="34">
        <f t="shared" si="266"/>
        <v>0.4062537937208649</v>
      </c>
      <c r="J50" s="340">
        <f t="shared" si="267"/>
        <v>0.47847646473529787</v>
      </c>
      <c r="K50" s="582">
        <f t="shared" si="268"/>
        <v>4.6034990475414444E-3</v>
      </c>
      <c r="L50" s="341">
        <f t="shared" si="344"/>
        <v>6.6023334212853939</v>
      </c>
      <c r="M50" s="342">
        <f t="shared" si="269"/>
        <v>0.55180462157401222</v>
      </c>
      <c r="N50" s="827"/>
      <c r="O50" s="366" t="s">
        <v>230</v>
      </c>
      <c r="P50" s="21" t="s">
        <v>238</v>
      </c>
      <c r="Q50" s="21"/>
      <c r="R50" s="21" t="s">
        <v>239</v>
      </c>
      <c r="S50" s="170">
        <f t="shared" si="270"/>
        <v>8088</v>
      </c>
      <c r="T50" s="171">
        <f t="shared" si="271"/>
        <v>8363.9259159677767</v>
      </c>
      <c r="U50" s="170">
        <f t="shared" si="272"/>
        <v>360</v>
      </c>
      <c r="V50" s="172">
        <f t="shared" si="273"/>
        <v>4.6583850931677016E-2</v>
      </c>
      <c r="W50" s="171">
        <f t="shared" si="274"/>
        <v>372.28156895999007</v>
      </c>
      <c r="X50" s="170">
        <f t="shared" si="275"/>
        <v>1080</v>
      </c>
      <c r="Y50" s="172">
        <f t="shared" si="276"/>
        <v>0.1541095890410959</v>
      </c>
      <c r="Z50" s="171">
        <f t="shared" si="277"/>
        <v>1116.8447068799703</v>
      </c>
      <c r="AA50" s="170">
        <f t="shared" si="278"/>
        <v>213</v>
      </c>
      <c r="AB50" s="171">
        <f t="shared" si="279"/>
        <v>2202.6659496799411</v>
      </c>
      <c r="AC50" s="173">
        <f t="shared" si="280"/>
        <v>2.6335311572700297E-2</v>
      </c>
      <c r="AD50" s="170">
        <f t="shared" si="281"/>
        <v>0</v>
      </c>
      <c r="AE50" s="172">
        <f t="shared" si="282"/>
        <v>0</v>
      </c>
      <c r="AF50" s="171">
        <f t="shared" si="283"/>
        <v>0</v>
      </c>
      <c r="AG50" s="170">
        <f t="shared" si="284"/>
        <v>26</v>
      </c>
      <c r="AH50" s="172">
        <f t="shared" si="285"/>
        <v>0.13903743315508021</v>
      </c>
      <c r="AI50" s="367">
        <f t="shared" si="286"/>
        <v>268.87002202665951</v>
      </c>
      <c r="AJ50" s="831"/>
      <c r="AK50" s="85">
        <v>8004.4785881809812</v>
      </c>
      <c r="AL50" s="62">
        <v>7601.1057659046846</v>
      </c>
      <c r="AM50" s="62">
        <v>7520.3420919580876</v>
      </c>
      <c r="AN50" s="62">
        <v>7101.0788234789616</v>
      </c>
      <c r="AO50" s="62">
        <v>7241.3980979362568</v>
      </c>
      <c r="AP50" s="62">
        <v>7169.3876928261743</v>
      </c>
      <c r="AQ50" s="62">
        <v>6868.4184756521281</v>
      </c>
      <c r="AR50" s="62">
        <v>6842.248050909333</v>
      </c>
      <c r="AS50" s="62">
        <v>6187.6032302608592</v>
      </c>
      <c r="AT50" s="62">
        <v>6479.0239647010312</v>
      </c>
      <c r="AU50" s="62">
        <v>4734.536825606092</v>
      </c>
      <c r="AV50" s="62">
        <v>4954.8296338530299</v>
      </c>
      <c r="AW50" s="62">
        <v>3605.9684270460252</v>
      </c>
      <c r="AX50" s="62">
        <v>4245.6104783436422</v>
      </c>
      <c r="AY50" s="62">
        <v>2233.7784953129094</v>
      </c>
      <c r="AZ50" s="62">
        <v>3205.9555930818915</v>
      </c>
      <c r="BA50" s="62">
        <v>797.73103904333641</v>
      </c>
      <c r="BB50" s="62">
        <v>1473.196295324874</v>
      </c>
      <c r="BC50" s="62">
        <v>89.74474189237533</v>
      </c>
      <c r="BD50" s="86">
        <v>344.56377234176</v>
      </c>
      <c r="BE50" s="258">
        <v>2.0000000000000002E-5</v>
      </c>
      <c r="BF50" s="43">
        <v>2.0000000000000002E-5</v>
      </c>
      <c r="BG50" s="53">
        <v>5.0000000000000002E-5</v>
      </c>
      <c r="BH50" s="53">
        <v>4.0000000000000003E-5</v>
      </c>
      <c r="BI50" s="53">
        <v>1.2518952302791728E-4</v>
      </c>
      <c r="BJ50" s="53">
        <v>1.2406223545552731E-4</v>
      </c>
      <c r="BK50" s="53">
        <v>3.4000000000000002E-4</v>
      </c>
      <c r="BL50" s="53">
        <v>1.8000000000000001E-4</v>
      </c>
      <c r="BM50" s="53">
        <v>8.9999999999999998E-4</v>
      </c>
      <c r="BN50" s="53">
        <v>5.0000000000000001E-4</v>
      </c>
      <c r="BO50" s="53">
        <v>3.8E-3</v>
      </c>
      <c r="BP50" s="53">
        <v>2E-3</v>
      </c>
      <c r="BQ50" s="53">
        <v>1.6199999999999999E-2</v>
      </c>
      <c r="BR50" s="53">
        <v>6.1999999999999998E-3</v>
      </c>
      <c r="BS50" s="53">
        <v>6.1100000000000002E-2</v>
      </c>
      <c r="BT50" s="53">
        <v>2.6800000000000001E-2</v>
      </c>
      <c r="BU50" s="53">
        <v>0.1421</v>
      </c>
      <c r="BV50" s="53">
        <v>5.4699999999999999E-2</v>
      </c>
      <c r="BW50" s="53">
        <v>0.27589999999999998</v>
      </c>
      <c r="BX50" s="773">
        <v>0.1051</v>
      </c>
      <c r="BY50" s="53">
        <f t="shared" si="345"/>
        <v>2.0000000000000002E-5</v>
      </c>
      <c r="BZ50" s="53">
        <f t="shared" si="346"/>
        <v>4.5000000000000003E-5</v>
      </c>
      <c r="CA50" s="53">
        <f t="shared" si="347"/>
        <v>1.246258792417223E-4</v>
      </c>
      <c r="CB50" s="53">
        <f t="shared" si="348"/>
        <v>2.6000000000000003E-4</v>
      </c>
      <c r="CC50" s="53">
        <f t="shared" si="349"/>
        <v>6.9999999999999999E-4</v>
      </c>
      <c r="CD50" s="53">
        <f t="shared" si="350"/>
        <v>2.8999999999999998E-3</v>
      </c>
      <c r="CE50" s="53">
        <f t="shared" si="351"/>
        <v>1.12E-2</v>
      </c>
      <c r="CF50" s="53">
        <f t="shared" si="352"/>
        <v>4.3950000000000003E-2</v>
      </c>
      <c r="CG50" s="53">
        <f t="shared" si="353"/>
        <v>9.8400000000000001E-2</v>
      </c>
      <c r="CH50" s="54">
        <f t="shared" si="138"/>
        <v>0.1905</v>
      </c>
      <c r="CI50" s="64">
        <f>+Fall_Hoy!B50</f>
        <v>0</v>
      </c>
      <c r="CJ50" s="61">
        <f>+Fall_Hoy!C50</f>
        <v>0</v>
      </c>
      <c r="CK50" s="61">
        <f>+Fall_Hoy!D50</f>
        <v>0</v>
      </c>
      <c r="CL50" s="61">
        <f>+Fall_Hoy!E50</f>
        <v>1</v>
      </c>
      <c r="CM50" s="61">
        <f>+Fall_Hoy!F50</f>
        <v>2</v>
      </c>
      <c r="CN50" s="61">
        <f>+Fall_Hoy!G50</f>
        <v>0</v>
      </c>
      <c r="CO50" s="61">
        <f>+Fall_Hoy!H50</f>
        <v>3</v>
      </c>
      <c r="CP50" s="61">
        <f>+Fall_Hoy!I50</f>
        <v>2</v>
      </c>
      <c r="CQ50" s="61">
        <f>+Fall_Hoy!J50</f>
        <v>11</v>
      </c>
      <c r="CR50" s="61">
        <f>+Fall_Hoy!K50</f>
        <v>7</v>
      </c>
      <c r="CS50" s="61">
        <f>+Fall_Hoy!L50</f>
        <v>18</v>
      </c>
      <c r="CT50" s="61">
        <f>+Fall_Hoy!M50</f>
        <v>5</v>
      </c>
      <c r="CU50" s="61">
        <f>+Fall_Hoy!N50</f>
        <v>27</v>
      </c>
      <c r="CV50" s="61">
        <f>+Fall_Hoy!O50</f>
        <v>12</v>
      </c>
      <c r="CW50" s="61">
        <f>+Fall_Hoy!P50</f>
        <v>30</v>
      </c>
      <c r="CX50" s="61">
        <f>+Fall_Hoy!Q50</f>
        <v>23</v>
      </c>
      <c r="CY50" s="61">
        <f>+Fall_Hoy!R50</f>
        <v>20</v>
      </c>
      <c r="CZ50" s="61">
        <f>+Fall_Hoy!S50</f>
        <v>21</v>
      </c>
      <c r="DA50" s="61">
        <f>+Fall_Hoy!T50</f>
        <v>7</v>
      </c>
      <c r="DB50" s="253">
        <f>+Fall_Hoy!U50</f>
        <v>14</v>
      </c>
      <c r="DC50" s="61">
        <f>+Fall_Hoy!W50</f>
        <v>0</v>
      </c>
      <c r="DD50" s="61">
        <f>+Fall_Hoy!X50</f>
        <v>0</v>
      </c>
      <c r="DE50" s="61">
        <f>+Fall_Hoy!Y50</f>
        <v>0</v>
      </c>
      <c r="DF50" s="61">
        <f>+Fall_Hoy!Z50</f>
        <v>0</v>
      </c>
      <c r="DG50" s="61">
        <f>+Fall_Hoy!AA50</f>
        <v>0</v>
      </c>
      <c r="DH50" s="61">
        <f>+Fall_Hoy!AB50</f>
        <v>0</v>
      </c>
      <c r="DI50" s="61">
        <f>+Fall_Hoy!AC50</f>
        <v>0</v>
      </c>
      <c r="DJ50" s="61">
        <f>+Fall_Hoy!AD50</f>
        <v>2</v>
      </c>
      <c r="DK50" s="61">
        <f>+Fall_Hoy!AE50</f>
        <v>5</v>
      </c>
      <c r="DL50" s="270">
        <f>+Fall_Hoy!AF50</f>
        <v>3</v>
      </c>
      <c r="DM50" s="75">
        <f t="shared" si="287"/>
        <v>0.21980620028755782</v>
      </c>
      <c r="DN50" s="76">
        <f t="shared" si="288"/>
        <v>0.2676920906439888</v>
      </c>
      <c r="DO50" s="76">
        <f t="shared" si="289"/>
        <v>0.46219668873584235</v>
      </c>
      <c r="DP50" s="76">
        <f t="shared" si="290"/>
        <v>0.45587881432844973</v>
      </c>
      <c r="DQ50" s="76">
        <f t="shared" si="354"/>
        <v>0.7</v>
      </c>
      <c r="DR50" s="76">
        <f t="shared" si="355"/>
        <v>0.10879590188440819</v>
      </c>
      <c r="DS50" s="76">
        <f t="shared" si="356"/>
        <v>0.7</v>
      </c>
      <c r="DT50" s="76">
        <f t="shared" si="357"/>
        <v>0.7</v>
      </c>
      <c r="DU50" s="76">
        <f t="shared" si="358"/>
        <v>0.7</v>
      </c>
      <c r="DV50" s="76">
        <f t="shared" si="359"/>
        <v>0.7</v>
      </c>
      <c r="DW50" s="76">
        <f t="shared" si="360"/>
        <v>0.7</v>
      </c>
      <c r="DX50" s="76">
        <f t="shared" si="361"/>
        <v>0.50455821587066807</v>
      </c>
      <c r="DY50" s="76">
        <f t="shared" si="362"/>
        <v>0.46219668873584235</v>
      </c>
      <c r="DZ50" s="76">
        <f t="shared" si="363"/>
        <v>0.45587881432844973</v>
      </c>
      <c r="EA50" s="76">
        <f t="shared" si="364"/>
        <v>0.21980620028755782</v>
      </c>
      <c r="EB50" s="76">
        <f t="shared" si="365"/>
        <v>0.2676920906439888</v>
      </c>
      <c r="EC50" s="76">
        <f t="shared" si="366"/>
        <v>0.17643284097685633</v>
      </c>
      <c r="ED50" s="76">
        <f t="shared" si="367"/>
        <v>0.26059816322319984</v>
      </c>
      <c r="EE50" s="76">
        <f t="shared" si="368"/>
        <v>0.28270749775631915</v>
      </c>
      <c r="EF50" s="316">
        <f t="shared" si="369"/>
        <v>0.38659453117555753</v>
      </c>
      <c r="EG50" s="85">
        <f>+'Cas_-14'!B49</f>
        <v>62</v>
      </c>
      <c r="EH50" s="62">
        <f>+'Cas_-14'!C49</f>
        <v>51</v>
      </c>
      <c r="EI50" s="62">
        <f>+'Cas_-14'!D49</f>
        <v>210</v>
      </c>
      <c r="EJ50" s="62">
        <f>+'Cas_-14'!E49</f>
        <v>227</v>
      </c>
      <c r="EK50" s="62">
        <f>+'Cas_-14'!F49</f>
        <v>759</v>
      </c>
      <c r="EL50" s="62">
        <f>+'Cas_-14'!G49</f>
        <v>780</v>
      </c>
      <c r="EM50" s="62">
        <f>+'Cas_-14'!H49</f>
        <v>816</v>
      </c>
      <c r="EN50" s="62">
        <f>+'Cas_-14'!I49</f>
        <v>802</v>
      </c>
      <c r="EO50" s="62">
        <f>+'Cas_-14'!J49</f>
        <v>702</v>
      </c>
      <c r="EP50" s="62">
        <f>+'Cas_-14'!K49</f>
        <v>708</v>
      </c>
      <c r="EQ50" s="62">
        <f>+'Cas_-14'!L49</f>
        <v>467</v>
      </c>
      <c r="ER50" s="62">
        <f>+'Cas_-14'!M49</f>
        <v>476</v>
      </c>
      <c r="ES50" s="62">
        <f>+'Cas_-14'!N49</f>
        <v>238</v>
      </c>
      <c r="ET50" s="62">
        <f>+'Cas_-14'!O49</f>
        <v>219</v>
      </c>
      <c r="EU50" s="62">
        <f>+'Cas_-14'!P49</f>
        <v>127</v>
      </c>
      <c r="EV50" s="62">
        <f>+'Cas_-14'!Q49</f>
        <v>126</v>
      </c>
      <c r="EW50" s="62">
        <f>+'Cas_-14'!R49</f>
        <v>39</v>
      </c>
      <c r="EX50" s="62">
        <f>+'Cas_-14'!S49</f>
        <v>62</v>
      </c>
      <c r="EY50" s="62">
        <f>+'Cas_-14'!T49</f>
        <v>12</v>
      </c>
      <c r="EZ50" s="86">
        <f>+'Cas_-14'!U49</f>
        <v>27</v>
      </c>
      <c r="FA50" s="201">
        <f t="shared" si="291"/>
        <v>7.7456637952091154E-3</v>
      </c>
      <c r="FB50" s="90">
        <f t="shared" si="292"/>
        <v>6.7095501063495558E-3</v>
      </c>
      <c r="FC50" s="90">
        <f t="shared" si="293"/>
        <v>2.7924261613652451E-2</v>
      </c>
      <c r="FD50" s="90">
        <f t="shared" si="294"/>
        <v>3.1966973701157725E-2</v>
      </c>
      <c r="FE50" s="90">
        <f t="shared" si="295"/>
        <v>0.10481401377674696</v>
      </c>
      <c r="FF50" s="90">
        <f t="shared" si="296"/>
        <v>0.10879590188440819</v>
      </c>
      <c r="FG50" s="90">
        <f t="shared" si="297"/>
        <v>0.11880464227574954</v>
      </c>
      <c r="FH50" s="90">
        <f t="shared" si="298"/>
        <v>0.1172129385010259</v>
      </c>
      <c r="FI50" s="90">
        <f t="shared" si="299"/>
        <v>0.11345265264696115</v>
      </c>
      <c r="FJ50" s="90">
        <f t="shared" si="300"/>
        <v>0.10927571866647201</v>
      </c>
      <c r="FK50" s="90">
        <f t="shared" si="301"/>
        <v>9.8636892520149941E-2</v>
      </c>
      <c r="FL50" s="90">
        <f t="shared" si="302"/>
        <v>9.6067884301775194E-2</v>
      </c>
      <c r="FM50" s="90">
        <f t="shared" si="303"/>
        <v>6.6001687151478278E-2</v>
      </c>
      <c r="FN50" s="90">
        <f t="shared" si="304"/>
        <v>5.1582687841264088E-2</v>
      </c>
      <c r="FO50" s="90">
        <f t="shared" si="305"/>
        <v>5.6854339079045413E-2</v>
      </c>
      <c r="FP50" s="90">
        <f t="shared" si="306"/>
        <v>3.9301854421157453E-2</v>
      </c>
      <c r="FQ50" s="90">
        <f t="shared" si="307"/>
        <v>4.8888658070481997E-2</v>
      </c>
      <c r="FR50" s="90">
        <f t="shared" si="308"/>
        <v>4.2085362416912381E-2</v>
      </c>
      <c r="FS50" s="90">
        <f t="shared" si="309"/>
        <v>0.13371256908166018</v>
      </c>
      <c r="FT50" s="99">
        <f t="shared" si="310"/>
        <v>7.8359950079777113E-2</v>
      </c>
      <c r="FU50" s="119">
        <f t="shared" si="143"/>
        <v>3.8661288451873141</v>
      </c>
      <c r="FV50" s="120">
        <f t="shared" si="144"/>
        <v>6.8111821843165119</v>
      </c>
      <c r="FW50" s="120">
        <f t="shared" si="145"/>
        <v>7.0028011204481801</v>
      </c>
      <c r="FX50" s="120">
        <f t="shared" si="176"/>
        <v>8.8378258948298711</v>
      </c>
      <c r="FY50" s="120">
        <f t="shared" si="408"/>
        <v>6.6784962695064287</v>
      </c>
      <c r="FZ50" s="120">
        <f t="shared" si="408"/>
        <v>1</v>
      </c>
      <c r="GA50" s="120">
        <f t="shared" si="408"/>
        <v>5.8920256531329525</v>
      </c>
      <c r="GB50" s="120">
        <f t="shared" si="408"/>
        <v>5.9720369521652525</v>
      </c>
      <c r="GC50" s="120">
        <f t="shared" si="408"/>
        <v>6.1699747310293462</v>
      </c>
      <c r="GD50" s="120">
        <f t="shared" si="408"/>
        <v>6.4058146543654262</v>
      </c>
      <c r="GE50" s="120">
        <f t="shared" si="408"/>
        <v>7.0967361411654482</v>
      </c>
      <c r="GF50" s="120">
        <f t="shared" si="408"/>
        <v>5.2521008403361344</v>
      </c>
      <c r="GG50" s="120">
        <f t="shared" si="408"/>
        <v>7.0028011204481801</v>
      </c>
      <c r="GH50" s="120">
        <f t="shared" si="408"/>
        <v>8.8378258948298711</v>
      </c>
      <c r="GI50" s="120">
        <f t="shared" si="408"/>
        <v>3.8661288451873141</v>
      </c>
      <c r="GJ50" s="120">
        <f t="shared" si="408"/>
        <v>6.8111821843165119</v>
      </c>
      <c r="GK50" s="120">
        <f t="shared" si="147"/>
        <v>3.6088706039444962</v>
      </c>
      <c r="GL50" s="120">
        <f t="shared" si="148"/>
        <v>6.1921330424013679</v>
      </c>
      <c r="GM50" s="120">
        <f t="shared" si="149"/>
        <v>2.1142926180983452</v>
      </c>
      <c r="GN50" s="321">
        <f t="shared" si="150"/>
        <v>4.9335729640201569</v>
      </c>
      <c r="GO50" s="85">
        <f>+Cas_Hoy!B49</f>
        <v>66</v>
      </c>
      <c r="GP50" s="62">
        <f>+Cas_Hoy!C49</f>
        <v>57</v>
      </c>
      <c r="GQ50" s="62">
        <f>+Cas_Hoy!D49</f>
        <v>235</v>
      </c>
      <c r="GR50" s="62">
        <f>+Cas_Hoy!E49</f>
        <v>265</v>
      </c>
      <c r="GS50" s="62">
        <f>+Cas_Hoy!F49</f>
        <v>882</v>
      </c>
      <c r="GT50" s="62">
        <f>+Cas_Hoy!G49</f>
        <v>878</v>
      </c>
      <c r="GU50" s="62">
        <f>+Cas_Hoy!H49</f>
        <v>951</v>
      </c>
      <c r="GV50" s="62">
        <f>+Cas_Hoy!I49</f>
        <v>922</v>
      </c>
      <c r="GW50" s="62">
        <f>+Cas_Hoy!J49</f>
        <v>804</v>
      </c>
      <c r="GX50" s="62">
        <f>+Cas_Hoy!K49</f>
        <v>824</v>
      </c>
      <c r="GY50" s="62">
        <f>+Cas_Hoy!L49</f>
        <v>562</v>
      </c>
      <c r="GZ50" s="62">
        <f>+Cas_Hoy!M49</f>
        <v>557</v>
      </c>
      <c r="HA50" s="62">
        <f>+Cas_Hoy!N49</f>
        <v>300</v>
      </c>
      <c r="HB50" s="62">
        <f>+Cas_Hoy!O49</f>
        <v>249</v>
      </c>
      <c r="HC50" s="62">
        <f>+Cas_Hoy!P49</f>
        <v>143</v>
      </c>
      <c r="HD50" s="62">
        <f>+Cas_Hoy!Q49</f>
        <v>142</v>
      </c>
      <c r="HE50" s="62">
        <f>+Cas_Hoy!R49</f>
        <v>40</v>
      </c>
      <c r="HF50" s="62">
        <f>+Cas_Hoy!S49</f>
        <v>66</v>
      </c>
      <c r="HG50" s="62">
        <f>+Cas_Hoy!T49</f>
        <v>14</v>
      </c>
      <c r="HH50" s="590">
        <f>+Cas_Hoy!U49</f>
        <v>27</v>
      </c>
      <c r="HI50" s="543">
        <f t="shared" si="151"/>
        <v>0.24749832000882496</v>
      </c>
      <c r="HJ50" s="112">
        <f t="shared" si="152"/>
        <v>0.30168473707497151</v>
      </c>
      <c r="HK50" s="112">
        <f t="shared" si="153"/>
        <v>0.58260086815442313</v>
      </c>
      <c r="HL50" s="112">
        <f t="shared" si="154"/>
        <v>0.51832796697618255</v>
      </c>
      <c r="HM50" s="323">
        <f t="shared" si="370"/>
        <v>0.7</v>
      </c>
      <c r="HN50" s="323">
        <f t="shared" si="371"/>
        <v>0.12246513058270563</v>
      </c>
      <c r="HO50" s="323">
        <f t="shared" si="372"/>
        <v>0.7</v>
      </c>
      <c r="HP50" s="323">
        <f t="shared" si="373"/>
        <v>0.7</v>
      </c>
      <c r="HQ50" s="323">
        <f t="shared" si="374"/>
        <v>0.7</v>
      </c>
      <c r="HR50" s="323">
        <f t="shared" si="375"/>
        <v>0.7</v>
      </c>
      <c r="HS50" s="323">
        <f t="shared" si="376"/>
        <v>0.7</v>
      </c>
      <c r="HT50" s="323">
        <f t="shared" si="377"/>
        <v>0.59041791226882789</v>
      </c>
      <c r="HU50" s="323">
        <f t="shared" si="378"/>
        <v>0.58260086815442313</v>
      </c>
      <c r="HV50" s="323">
        <f t="shared" si="379"/>
        <v>0.51832796697618255</v>
      </c>
      <c r="HW50" s="323">
        <f t="shared" si="380"/>
        <v>0.24749832000882496</v>
      </c>
      <c r="HX50" s="323">
        <f t="shared" si="381"/>
        <v>0.30168473707497151</v>
      </c>
      <c r="HY50" s="323">
        <f t="shared" si="382"/>
        <v>0.18095675997626293</v>
      </c>
      <c r="HZ50" s="323">
        <f t="shared" si="383"/>
        <v>0.27741094794727722</v>
      </c>
      <c r="IA50" s="323">
        <f t="shared" si="384"/>
        <v>0.32982541404903903</v>
      </c>
      <c r="IB50" s="327">
        <f t="shared" si="385"/>
        <v>0.38659453117555748</v>
      </c>
      <c r="IC50" s="241">
        <f>+CyF_Tot!B49</f>
        <v>0</v>
      </c>
      <c r="ID50" s="149">
        <f>+CyF_Tot!C49</f>
        <v>7008</v>
      </c>
      <c r="IE50" s="149">
        <f>+CyF_Tot!D49</f>
        <v>7728</v>
      </c>
      <c r="IF50" s="149">
        <f>+CyF_Tot!E49</f>
        <v>8088</v>
      </c>
      <c r="IG50" s="149">
        <f>+CyF_Tot!F49</f>
        <v>0</v>
      </c>
      <c r="IH50" s="149">
        <f>+CyF_Tot!G49</f>
        <v>187</v>
      </c>
      <c r="II50" s="149">
        <f>+CyF_Tot!H49</f>
        <v>213</v>
      </c>
      <c r="IJ50" s="557">
        <f>+CyF_Tot!I49</f>
        <v>213</v>
      </c>
      <c r="IK50" s="93">
        <f t="shared" si="388"/>
        <v>8.2775551319851717E-2</v>
      </c>
      <c r="IL50" s="90">
        <f t="shared" si="389"/>
        <v>7.8604210565606195E-2</v>
      </c>
      <c r="IM50" s="90">
        <f t="shared" si="390"/>
        <v>7.7769020919722529E-2</v>
      </c>
      <c r="IN50" s="90">
        <f t="shared" si="391"/>
        <v>7.3433354603147455E-2</v>
      </c>
      <c r="IO50" s="90">
        <f t="shared" si="392"/>
        <v>7.4884417926766603E-2</v>
      </c>
      <c r="IP50" s="90">
        <f t="shared" si="393"/>
        <v>7.4139747187993654E-2</v>
      </c>
      <c r="IQ50" s="90">
        <f t="shared" si="394"/>
        <v>7.1027377955265494E-2</v>
      </c>
      <c r="IR50" s="90">
        <f t="shared" si="395"/>
        <v>7.075674554461002E-2</v>
      </c>
      <c r="IS50" s="90">
        <f t="shared" si="396"/>
        <v>6.3986962185094878E-2</v>
      </c>
      <c r="IT50" s="90">
        <f t="shared" si="397"/>
        <v>6.7000589080785419E-2</v>
      </c>
      <c r="IU50" s="90">
        <f t="shared" si="398"/>
        <v>4.8960577714874637E-2</v>
      </c>
      <c r="IV50" s="90">
        <f t="shared" si="399"/>
        <v>5.1238659722784977E-2</v>
      </c>
      <c r="IW50" s="90">
        <f t="shared" si="400"/>
        <v>3.7289877323357826E-2</v>
      </c>
      <c r="IX50" s="90">
        <f t="shared" si="401"/>
        <v>4.3904514724187362E-2</v>
      </c>
      <c r="IY50" s="90">
        <f t="shared" si="402"/>
        <v>2.3099848970671549E-2</v>
      </c>
      <c r="IZ50" s="90">
        <f t="shared" si="403"/>
        <v>3.3153282728016167E-2</v>
      </c>
      <c r="JA50" s="90">
        <f t="shared" si="404"/>
        <v>8.2494600784204543E-3</v>
      </c>
      <c r="JB50" s="90">
        <f t="shared" si="405"/>
        <v>1.5234550783599693E-2</v>
      </c>
      <c r="JC50" s="90">
        <f t="shared" si="406"/>
        <v>9.2806425882230098E-4</v>
      </c>
      <c r="JD50" s="202">
        <f t="shared" si="407"/>
        <v>3.5631872715045348E-3</v>
      </c>
      <c r="JE50" s="326"/>
      <c r="JF50" s="323"/>
      <c r="JG50" s="323"/>
      <c r="JH50" s="323"/>
      <c r="JI50" s="323"/>
      <c r="JJ50" s="323"/>
      <c r="JK50" s="323"/>
      <c r="JL50" s="323"/>
      <c r="JM50" s="323"/>
      <c r="JN50" s="323"/>
      <c r="JO50" s="323"/>
      <c r="JP50" s="323"/>
      <c r="JQ50" s="323"/>
      <c r="JR50" s="323"/>
      <c r="JS50" s="323"/>
      <c r="JT50" s="323"/>
      <c r="JU50" s="323"/>
      <c r="JV50" s="323"/>
      <c r="JW50" s="323"/>
      <c r="JX50" s="327"/>
      <c r="JZ50" s="701">
        <f t="shared" si="241"/>
        <v>0</v>
      </c>
      <c r="KA50" s="291">
        <f t="shared" si="242"/>
        <v>0</v>
      </c>
      <c r="KB50" s="291">
        <f t="shared" si="243"/>
        <v>0</v>
      </c>
      <c r="KC50" s="291">
        <f t="shared" si="244"/>
        <v>485.45919369348815</v>
      </c>
      <c r="KD50" s="291">
        <f t="shared" si="245"/>
        <v>988.1879028359682</v>
      </c>
      <c r="KE50" s="291">
        <f t="shared" si="246"/>
        <v>0</v>
      </c>
      <c r="KF50" s="291">
        <f t="shared" si="247"/>
        <v>1407.4724820959818</v>
      </c>
      <c r="KG50" s="291">
        <f t="shared" si="248"/>
        <v>952.98883517288084</v>
      </c>
      <c r="KH50" s="291">
        <f t="shared" si="249"/>
        <v>5017.0754078378832</v>
      </c>
      <c r="KI50" s="291">
        <f t="shared" si="250"/>
        <v>3156.3886954913683</v>
      </c>
      <c r="KJ50" s="291">
        <f t="shared" si="251"/>
        <v>8035.0812341880992</v>
      </c>
      <c r="KK50" s="291">
        <f t="shared" si="252"/>
        <v>2289.1109963714302</v>
      </c>
      <c r="KL50" s="291">
        <f t="shared" si="253"/>
        <v>12380.192423529003</v>
      </c>
      <c r="KM50" s="291">
        <f t="shared" si="254"/>
        <v>5390.3456562337151</v>
      </c>
      <c r="KN50" s="291">
        <f t="shared" si="255"/>
        <v>13295.360333317092</v>
      </c>
      <c r="KO50" s="291">
        <f t="shared" si="256"/>
        <v>9566.2242066546951</v>
      </c>
      <c r="KP50" s="291">
        <f t="shared" si="257"/>
        <v>8939.3036637409841</v>
      </c>
      <c r="KQ50" s="291">
        <f t="shared" si="258"/>
        <v>9361.3308991920512</v>
      </c>
      <c r="KR50" s="291">
        <f t="shared" si="259"/>
        <v>4708.4095523584101</v>
      </c>
      <c r="KS50" s="702">
        <f t="shared" si="260"/>
        <v>7021.4578380002959</v>
      </c>
      <c r="KT50" s="705">
        <f>(SUM(JZ50:KS50)/SUM(JZ$4:KS49))*100000</f>
        <v>193.67227970544647</v>
      </c>
      <c r="KU50" s="624">
        <f t="shared" si="312"/>
        <v>0</v>
      </c>
      <c r="KV50" s="625">
        <f t="shared" si="313"/>
        <v>0</v>
      </c>
      <c r="KW50" s="625">
        <f t="shared" si="314"/>
        <v>0</v>
      </c>
      <c r="KX50" s="625">
        <f t="shared" si="315"/>
        <v>140.82367269232478</v>
      </c>
      <c r="KY50" s="625">
        <f t="shared" si="316"/>
        <v>276.18975962252159</v>
      </c>
      <c r="KZ50" s="625">
        <f t="shared" si="317"/>
        <v>0</v>
      </c>
      <c r="LA50" s="625">
        <f t="shared" si="318"/>
        <v>436.78177307260859</v>
      </c>
      <c r="LB50" s="625">
        <f t="shared" si="319"/>
        <v>292.30159227188506</v>
      </c>
      <c r="LC50" s="625">
        <f t="shared" si="320"/>
        <v>1777.7481183996761</v>
      </c>
      <c r="LD50" s="625">
        <f t="shared" si="321"/>
        <v>1080.4096478323504</v>
      </c>
      <c r="LE50" s="625">
        <f t="shared" si="322"/>
        <v>3801.8502470293342</v>
      </c>
      <c r="LF50" s="625">
        <f t="shared" si="323"/>
        <v>1009.116431741336</v>
      </c>
      <c r="LG50" s="625">
        <f t="shared" si="324"/>
        <v>7487.5863575206458</v>
      </c>
      <c r="LH50" s="625">
        <f t="shared" si="325"/>
        <v>2826.4486488363882</v>
      </c>
      <c r="LI50" s="625">
        <f t="shared" si="326"/>
        <v>13430.158837569781</v>
      </c>
      <c r="LJ50" s="625">
        <f t="shared" si="327"/>
        <v>7174.1480292589004</v>
      </c>
      <c r="LK50" s="625">
        <f t="shared" si="328"/>
        <v>25071.106702811281</v>
      </c>
      <c r="LL50" s="625">
        <f t="shared" si="329"/>
        <v>14254.719528309031</v>
      </c>
      <c r="LM50" s="625">
        <f t="shared" si="330"/>
        <v>77998.998630968446</v>
      </c>
      <c r="LN50" s="626">
        <f t="shared" si="331"/>
        <v>40631.085226551098</v>
      </c>
      <c r="LO50" s="642">
        <f t="shared" si="332"/>
        <v>87.849458862534988</v>
      </c>
      <c r="LP50" s="625">
        <f t="shared" si="333"/>
        <v>45.721450067556084</v>
      </c>
      <c r="LQ50" s="625">
        <f t="shared" si="334"/>
        <v>1798.7068783313587</v>
      </c>
      <c r="LR50" s="625">
        <f t="shared" si="335"/>
        <v>766.02769389888215</v>
      </c>
      <c r="LS50" s="625">
        <f t="shared" si="336"/>
        <v>12486.579336649749</v>
      </c>
      <c r="LT50" s="645">
        <f t="shared" si="337"/>
        <v>7551.789520576277</v>
      </c>
      <c r="LU50" s="624">
        <f t="shared" si="338"/>
        <v>67.207626738258128</v>
      </c>
      <c r="LV50" s="625">
        <f t="shared" si="339"/>
        <v>1275.4161258395436</v>
      </c>
      <c r="LW50" s="626">
        <f t="shared" si="340"/>
        <v>9627.0765349047597</v>
      </c>
      <c r="LY50" s="725">
        <f>VLOOKUP(A50,Vac!A:C,2,FALSE)</f>
        <v>8322.8493264311855</v>
      </c>
      <c r="LZ50" s="730">
        <f>VLOOKUP(A50,Vac!A:D,3,FALSE)</f>
        <v>16537</v>
      </c>
      <c r="MA50" s="722">
        <f>VLOOKUP(A50,Vac!A:D,4,FALSE)</f>
        <v>2208</v>
      </c>
      <c r="MB50" s="742">
        <f t="shared" si="261"/>
        <v>0.17101167516364876</v>
      </c>
      <c r="MC50" s="666">
        <f t="shared" si="262"/>
        <v>2.2833269562879392E-2</v>
      </c>
    </row>
    <row r="51" spans="1:341" ht="14.4">
      <c r="A51" s="510" t="s">
        <v>61</v>
      </c>
      <c r="B51" s="538">
        <v>35969</v>
      </c>
      <c r="C51" s="526">
        <f t="shared" si="341"/>
        <v>3980</v>
      </c>
      <c r="D51" s="517">
        <f t="shared" si="342"/>
        <v>36</v>
      </c>
      <c r="E51" s="495">
        <f t="shared" si="343"/>
        <v>1.0770668058815333E-2</v>
      </c>
      <c r="F51" s="208">
        <f t="shared" si="263"/>
        <v>8.8353860268564594E-2</v>
      </c>
      <c r="G51" s="30">
        <f t="shared" si="264"/>
        <v>1.0517341271154925</v>
      </c>
      <c r="H51" s="29">
        <f t="shared" si="265"/>
        <v>9.2924770106842983E-2</v>
      </c>
      <c r="I51" s="33">
        <f t="shared" si="266"/>
        <v>0.11637526275180461</v>
      </c>
      <c r="J51" s="353">
        <f t="shared" si="267"/>
        <v>0.19376617851291963</v>
      </c>
      <c r="K51" s="581">
        <f t="shared" si="268"/>
        <v>5.1653072839840195E-3</v>
      </c>
      <c r="L51" s="354">
        <f t="shared" si="344"/>
        <v>2.1930697529676548</v>
      </c>
      <c r="M51" s="355">
        <f t="shared" si="269"/>
        <v>0.24242112201616378</v>
      </c>
      <c r="N51" s="827"/>
      <c r="O51" s="364" t="s">
        <v>226</v>
      </c>
      <c r="P51" s="20" t="s">
        <v>237</v>
      </c>
      <c r="Q51" s="20"/>
      <c r="R51" s="20"/>
      <c r="S51" s="166">
        <f t="shared" si="270"/>
        <v>3980</v>
      </c>
      <c r="T51" s="167">
        <f t="shared" si="271"/>
        <v>11065.083822180211</v>
      </c>
      <c r="U51" s="166">
        <f t="shared" si="272"/>
        <v>334</v>
      </c>
      <c r="V51" s="168">
        <f t="shared" si="273"/>
        <v>9.1607240811848595E-2</v>
      </c>
      <c r="W51" s="167">
        <f t="shared" si="274"/>
        <v>928.57738608245995</v>
      </c>
      <c r="X51" s="166">
        <f t="shared" si="275"/>
        <v>802</v>
      </c>
      <c r="Y51" s="168">
        <f t="shared" si="276"/>
        <v>0.25235997482693517</v>
      </c>
      <c r="Z51" s="167">
        <f t="shared" si="277"/>
        <v>2229.6977953237511</v>
      </c>
      <c r="AA51" s="166">
        <f t="shared" si="278"/>
        <v>36</v>
      </c>
      <c r="AB51" s="167">
        <f t="shared" si="279"/>
        <v>1000.8618532625317</v>
      </c>
      <c r="AC51" s="169">
        <f t="shared" si="280"/>
        <v>9.0452261306532659E-3</v>
      </c>
      <c r="AD51" s="166">
        <f t="shared" si="281"/>
        <v>0</v>
      </c>
      <c r="AE51" s="168">
        <f t="shared" si="282"/>
        <v>0</v>
      </c>
      <c r="AF51" s="167">
        <f t="shared" si="283"/>
        <v>0</v>
      </c>
      <c r="AG51" s="166">
        <f t="shared" si="284"/>
        <v>3</v>
      </c>
      <c r="AH51" s="168">
        <f t="shared" si="285"/>
        <v>9.0909090909090912E-2</v>
      </c>
      <c r="AI51" s="365">
        <f t="shared" si="286"/>
        <v>83.405154438544301</v>
      </c>
      <c r="AJ51" s="831"/>
      <c r="AK51" s="85">
        <v>2453.2436247947139</v>
      </c>
      <c r="AL51" s="62">
        <v>2376.9955780838714</v>
      </c>
      <c r="AM51" s="62">
        <v>2564.5788074453535</v>
      </c>
      <c r="AN51" s="62">
        <v>2331.7311431627472</v>
      </c>
      <c r="AO51" s="62">
        <v>2265.9087684252022</v>
      </c>
      <c r="AP51" s="62">
        <v>1952.1392178573183</v>
      </c>
      <c r="AQ51" s="62">
        <v>2278.978420202689</v>
      </c>
      <c r="AR51" s="62">
        <v>2195.7172063837511</v>
      </c>
      <c r="AS51" s="62">
        <v>2319.3757028912669</v>
      </c>
      <c r="AT51" s="62">
        <v>2186.9514949630411</v>
      </c>
      <c r="AU51" s="62">
        <v>1902.9695789216339</v>
      </c>
      <c r="AV51" s="62">
        <v>2030.8922616416967</v>
      </c>
      <c r="AW51" s="62">
        <v>1919.1327203955527</v>
      </c>
      <c r="AX51" s="62">
        <v>2074.0206358225541</v>
      </c>
      <c r="AY51" s="62">
        <v>1380.684642738081</v>
      </c>
      <c r="AZ51" s="62">
        <v>1766.9967319169916</v>
      </c>
      <c r="BA51" s="62">
        <v>595.79929671380614</v>
      </c>
      <c r="BB51" s="62">
        <v>950.95006126043586</v>
      </c>
      <c r="BC51" s="62">
        <v>83.328572966965893</v>
      </c>
      <c r="BD51" s="86">
        <v>338.60621585261509</v>
      </c>
      <c r="BE51" s="258">
        <v>2.0000000000000002E-5</v>
      </c>
      <c r="BF51" s="43">
        <v>2.0000000000000002E-5</v>
      </c>
      <c r="BG51" s="53">
        <v>5.0000000000000002E-5</v>
      </c>
      <c r="BH51" s="53">
        <v>4.0000000000000003E-5</v>
      </c>
      <c r="BI51" s="53">
        <v>1.2518952302791728E-4</v>
      </c>
      <c r="BJ51" s="53">
        <v>1.2406223545552731E-4</v>
      </c>
      <c r="BK51" s="53">
        <v>3.4000000000000002E-4</v>
      </c>
      <c r="BL51" s="53">
        <v>1.8000000000000001E-4</v>
      </c>
      <c r="BM51" s="53">
        <v>8.9999999999999998E-4</v>
      </c>
      <c r="BN51" s="53">
        <v>5.0000000000000001E-4</v>
      </c>
      <c r="BO51" s="53">
        <v>3.8E-3</v>
      </c>
      <c r="BP51" s="53">
        <v>2E-3</v>
      </c>
      <c r="BQ51" s="53">
        <v>1.6199999999999999E-2</v>
      </c>
      <c r="BR51" s="53">
        <v>6.1999999999999998E-3</v>
      </c>
      <c r="BS51" s="53">
        <v>6.1100000000000002E-2</v>
      </c>
      <c r="BT51" s="53">
        <v>2.6800000000000001E-2</v>
      </c>
      <c r="BU51" s="53">
        <v>0.1421</v>
      </c>
      <c r="BV51" s="53">
        <v>5.4699999999999999E-2</v>
      </c>
      <c r="BW51" s="53">
        <v>0.27589999999999998</v>
      </c>
      <c r="BX51" s="773">
        <v>0.1051</v>
      </c>
      <c r="BY51" s="53">
        <f t="shared" si="345"/>
        <v>2.0000000000000002E-5</v>
      </c>
      <c r="BZ51" s="53">
        <f t="shared" si="346"/>
        <v>4.5000000000000003E-5</v>
      </c>
      <c r="CA51" s="53">
        <f t="shared" si="347"/>
        <v>1.246258792417223E-4</v>
      </c>
      <c r="CB51" s="53">
        <f t="shared" si="348"/>
        <v>2.6000000000000003E-4</v>
      </c>
      <c r="CC51" s="53">
        <f t="shared" si="349"/>
        <v>6.9999999999999999E-4</v>
      </c>
      <c r="CD51" s="53">
        <f t="shared" si="350"/>
        <v>2.8999999999999998E-3</v>
      </c>
      <c r="CE51" s="53">
        <f t="shared" si="351"/>
        <v>1.12E-2</v>
      </c>
      <c r="CF51" s="53">
        <f t="shared" si="352"/>
        <v>4.3950000000000003E-2</v>
      </c>
      <c r="CG51" s="53">
        <f t="shared" si="353"/>
        <v>9.8400000000000001E-2</v>
      </c>
      <c r="CH51" s="54">
        <f t="shared" si="138"/>
        <v>0.1905</v>
      </c>
      <c r="CI51" s="64">
        <f>+Fall_Hoy!B51</f>
        <v>0</v>
      </c>
      <c r="CJ51" s="61">
        <f>+Fall_Hoy!C51</f>
        <v>0</v>
      </c>
      <c r="CK51" s="61">
        <f>+Fall_Hoy!D51</f>
        <v>0</v>
      </c>
      <c r="CL51" s="61">
        <f>+Fall_Hoy!E51</f>
        <v>0</v>
      </c>
      <c r="CM51" s="61">
        <f>+Fall_Hoy!F51</f>
        <v>0</v>
      </c>
      <c r="CN51" s="61">
        <f>+Fall_Hoy!G51</f>
        <v>0</v>
      </c>
      <c r="CO51" s="61">
        <f>+Fall_Hoy!H51</f>
        <v>0</v>
      </c>
      <c r="CP51" s="61">
        <f>+Fall_Hoy!I51</f>
        <v>0</v>
      </c>
      <c r="CQ51" s="61">
        <f>+Fall_Hoy!J51</f>
        <v>1</v>
      </c>
      <c r="CR51" s="61">
        <f>+Fall_Hoy!K51</f>
        <v>1</v>
      </c>
      <c r="CS51" s="61">
        <f>+Fall_Hoy!L51</f>
        <v>0</v>
      </c>
      <c r="CT51" s="61">
        <f>+Fall_Hoy!M51</f>
        <v>0</v>
      </c>
      <c r="CU51" s="61">
        <f>+Fall_Hoy!N51</f>
        <v>4</v>
      </c>
      <c r="CV51" s="61">
        <f>+Fall_Hoy!O51</f>
        <v>4</v>
      </c>
      <c r="CW51" s="61">
        <f>+Fall_Hoy!P51</f>
        <v>9</v>
      </c>
      <c r="CX51" s="61">
        <f>+Fall_Hoy!Q51</f>
        <v>2</v>
      </c>
      <c r="CY51" s="61">
        <f>+Fall_Hoy!R51</f>
        <v>10</v>
      </c>
      <c r="CZ51" s="61">
        <f>+Fall_Hoy!S51</f>
        <v>1</v>
      </c>
      <c r="DA51" s="61">
        <f>+Fall_Hoy!T51</f>
        <v>0</v>
      </c>
      <c r="DB51" s="253">
        <f>+Fall_Hoy!U51</f>
        <v>3</v>
      </c>
      <c r="DC51" s="61">
        <f>+Fall_Hoy!W51</f>
        <v>0</v>
      </c>
      <c r="DD51" s="61">
        <f>+Fall_Hoy!X51</f>
        <v>0</v>
      </c>
      <c r="DE51" s="61">
        <f>+Fall_Hoy!Y51</f>
        <v>0</v>
      </c>
      <c r="DF51" s="61">
        <f>+Fall_Hoy!Z51</f>
        <v>0</v>
      </c>
      <c r="DG51" s="61">
        <f>+Fall_Hoy!AA51</f>
        <v>0</v>
      </c>
      <c r="DH51" s="61">
        <f>+Fall_Hoy!AB51</f>
        <v>0</v>
      </c>
      <c r="DI51" s="61">
        <f>+Fall_Hoy!AC51</f>
        <v>0</v>
      </c>
      <c r="DJ51" s="61">
        <f>+Fall_Hoy!AD51</f>
        <v>0</v>
      </c>
      <c r="DK51" s="61">
        <f>+Fall_Hoy!AE51</f>
        <v>0</v>
      </c>
      <c r="DL51" s="270">
        <f>+Fall_Hoy!AF51</f>
        <v>1</v>
      </c>
      <c r="DM51" s="75">
        <f t="shared" si="287"/>
        <v>0.10668584587826091</v>
      </c>
      <c r="DN51" s="76">
        <f t="shared" si="288"/>
        <v>4.2233731576107714E-2</v>
      </c>
      <c r="DO51" s="76">
        <f t="shared" si="289"/>
        <v>0.12865893933381647</v>
      </c>
      <c r="DP51" s="76">
        <f t="shared" si="290"/>
        <v>0.31106792245907933</v>
      </c>
      <c r="DQ51" s="76">
        <f t="shared" si="354"/>
        <v>0.15093281987592497</v>
      </c>
      <c r="DR51" s="76">
        <f t="shared" si="355"/>
        <v>0.19004792107358623</v>
      </c>
      <c r="DS51" s="76">
        <f t="shared" si="356"/>
        <v>0.12593361896532335</v>
      </c>
      <c r="DT51" s="76">
        <f t="shared" si="357"/>
        <v>0.12706554340825185</v>
      </c>
      <c r="DU51" s="76">
        <f t="shared" si="358"/>
        <v>0.47905611399051568</v>
      </c>
      <c r="DV51" s="76">
        <f t="shared" si="359"/>
        <v>0.7</v>
      </c>
      <c r="DW51" s="76">
        <f t="shared" si="360"/>
        <v>0.10036944474342832</v>
      </c>
      <c r="DX51" s="76">
        <f t="shared" si="361"/>
        <v>0.10044845994690732</v>
      </c>
      <c r="DY51" s="76">
        <f t="shared" si="362"/>
        <v>0.12865893933381647</v>
      </c>
      <c r="DZ51" s="76">
        <f t="shared" si="363"/>
        <v>0.31106792245907933</v>
      </c>
      <c r="EA51" s="76">
        <f t="shared" si="364"/>
        <v>0.10668584587826091</v>
      </c>
      <c r="EB51" s="76">
        <f t="shared" si="365"/>
        <v>4.2233731576107714E-2</v>
      </c>
      <c r="EC51" s="76">
        <f t="shared" si="366"/>
        <v>0.11811523975450665</v>
      </c>
      <c r="ED51" s="76">
        <f t="shared" si="367"/>
        <v>1.9224496000098335E-2</v>
      </c>
      <c r="EE51" s="76">
        <f t="shared" si="368"/>
        <v>6.0003427659587542E-2</v>
      </c>
      <c r="EF51" s="316">
        <f t="shared" si="369"/>
        <v>8.429923090948109E-2</v>
      </c>
      <c r="EG51" s="85">
        <f>+'Cas_-14'!B50</f>
        <v>16</v>
      </c>
      <c r="EH51" s="62">
        <f>+'Cas_-14'!C50</f>
        <v>10</v>
      </c>
      <c r="EI51" s="62">
        <f>+'Cas_-14'!D50</f>
        <v>170</v>
      </c>
      <c r="EJ51" s="62">
        <f>+'Cas_-14'!E50</f>
        <v>203</v>
      </c>
      <c r="EK51" s="62">
        <f>+'Cas_-14'!F50</f>
        <v>342</v>
      </c>
      <c r="EL51" s="62">
        <f>+'Cas_-14'!G50</f>
        <v>371</v>
      </c>
      <c r="EM51" s="62">
        <f>+'Cas_-14'!H50</f>
        <v>287</v>
      </c>
      <c r="EN51" s="62">
        <f>+'Cas_-14'!I50</f>
        <v>279</v>
      </c>
      <c r="EO51" s="62">
        <f>+'Cas_-14'!J50</f>
        <v>255</v>
      </c>
      <c r="EP51" s="62">
        <f>+'Cas_-14'!K50</f>
        <v>297</v>
      </c>
      <c r="EQ51" s="62">
        <f>+'Cas_-14'!L50</f>
        <v>191</v>
      </c>
      <c r="ER51" s="62">
        <f>+'Cas_-14'!M50</f>
        <v>204</v>
      </c>
      <c r="ES51" s="62">
        <f>+'Cas_-14'!N50</f>
        <v>134</v>
      </c>
      <c r="ET51" s="62">
        <f>+'Cas_-14'!O50</f>
        <v>133</v>
      </c>
      <c r="EU51" s="62">
        <f>+'Cas_-14'!P50</f>
        <v>87</v>
      </c>
      <c r="EV51" s="62">
        <f>+'Cas_-14'!Q50</f>
        <v>92</v>
      </c>
      <c r="EW51" s="62">
        <f>+'Cas_-14'!R50</f>
        <v>36</v>
      </c>
      <c r="EX51" s="62">
        <f>+'Cas_-14'!S50</f>
        <v>39</v>
      </c>
      <c r="EY51" s="62">
        <f>+'Cas_-14'!T50</f>
        <v>5</v>
      </c>
      <c r="EZ51" s="86">
        <f>+'Cas_-14'!U50</f>
        <v>10</v>
      </c>
      <c r="FA51" s="201">
        <f t="shared" si="291"/>
        <v>6.5219776129404475E-3</v>
      </c>
      <c r="FB51" s="91">
        <f t="shared" si="292"/>
        <v>4.2069914190000874E-3</v>
      </c>
      <c r="FC51" s="91">
        <f t="shared" si="293"/>
        <v>6.6287688062642E-2</v>
      </c>
      <c r="FD51" s="91">
        <f t="shared" si="294"/>
        <v>8.7059779852943053E-2</v>
      </c>
      <c r="FE51" s="91">
        <f t="shared" si="295"/>
        <v>0.15093281987592497</v>
      </c>
      <c r="FF51" s="91">
        <f t="shared" si="296"/>
        <v>0.19004792107358623</v>
      </c>
      <c r="FG51" s="91">
        <f t="shared" si="297"/>
        <v>0.12593361896532335</v>
      </c>
      <c r="FH51" s="91">
        <f t="shared" si="298"/>
        <v>0.12706554340825185</v>
      </c>
      <c r="FI51" s="91">
        <f t="shared" si="299"/>
        <v>0.10994337816082335</v>
      </c>
      <c r="FJ51" s="91">
        <f t="shared" si="300"/>
        <v>0.13580548113849192</v>
      </c>
      <c r="FK51" s="91">
        <f t="shared" si="301"/>
        <v>0.10036944474342832</v>
      </c>
      <c r="FL51" s="91">
        <f t="shared" si="302"/>
        <v>0.10044845994690732</v>
      </c>
      <c r="FM51" s="91">
        <f t="shared" si="303"/>
        <v>6.9823206376462194E-2</v>
      </c>
      <c r="FN51" s="91">
        <f t="shared" si="304"/>
        <v>6.4126652214939198E-2</v>
      </c>
      <c r="FO51" s="91">
        <f t="shared" si="305"/>
        <v>6.3012216770563512E-2</v>
      </c>
      <c r="FP51" s="91">
        <f t="shared" si="306"/>
        <v>5.2065744287025595E-2</v>
      </c>
      <c r="FQ51" s="91">
        <f t="shared" si="307"/>
        <v>6.0423032048815425E-2</v>
      </c>
      <c r="FR51" s="91">
        <f t="shared" si="308"/>
        <v>4.101161731700978E-2</v>
      </c>
      <c r="FS51" s="91">
        <f t="shared" si="309"/>
        <v>6.0003427659587542E-2</v>
      </c>
      <c r="FT51" s="100">
        <f t="shared" si="310"/>
        <v>2.9532830561954874E-2</v>
      </c>
      <c r="FU51" s="119">
        <f t="shared" si="143"/>
        <v>1.693097804616513</v>
      </c>
      <c r="FV51" s="120">
        <f t="shared" si="144"/>
        <v>0.81116158338741073</v>
      </c>
      <c r="FW51" s="120">
        <f t="shared" si="145"/>
        <v>1.8426386585590568</v>
      </c>
      <c r="FX51" s="120">
        <f t="shared" si="176"/>
        <v>4.8508367693427124</v>
      </c>
      <c r="FY51" s="120">
        <f t="shared" si="408"/>
        <v>1</v>
      </c>
      <c r="FZ51" s="120">
        <f t="shared" si="408"/>
        <v>1</v>
      </c>
      <c r="GA51" s="120">
        <f t="shared" si="408"/>
        <v>1</v>
      </c>
      <c r="GB51" s="120">
        <f t="shared" si="408"/>
        <v>1</v>
      </c>
      <c r="GC51" s="120">
        <f t="shared" si="408"/>
        <v>4.3572984749455337</v>
      </c>
      <c r="GD51" s="120">
        <f t="shared" si="408"/>
        <v>5.154431132909524</v>
      </c>
      <c r="GE51" s="120">
        <f t="shared" si="408"/>
        <v>1</v>
      </c>
      <c r="GF51" s="120">
        <f t="shared" si="408"/>
        <v>1</v>
      </c>
      <c r="GG51" s="120">
        <f t="shared" si="408"/>
        <v>1.8426386585590568</v>
      </c>
      <c r="GH51" s="120">
        <f t="shared" si="408"/>
        <v>4.8508367693427124</v>
      </c>
      <c r="GI51" s="120">
        <f t="shared" si="408"/>
        <v>1.693097804616513</v>
      </c>
      <c r="GJ51" s="120">
        <f t="shared" si="408"/>
        <v>0.81116158338741073</v>
      </c>
      <c r="GK51" s="120">
        <f t="shared" si="147"/>
        <v>1.954804910469935</v>
      </c>
      <c r="GL51" s="120">
        <f t="shared" si="148"/>
        <v>0.46875732433319267</v>
      </c>
      <c r="GM51" s="120">
        <f t="shared" si="149"/>
        <v>1</v>
      </c>
      <c r="GN51" s="321">
        <f t="shared" si="150"/>
        <v>2.8544243577545196</v>
      </c>
      <c r="GO51" s="85">
        <f>+Cas_Hoy!B50</f>
        <v>19</v>
      </c>
      <c r="GP51" s="62">
        <f>+Cas_Hoy!C50</f>
        <v>15</v>
      </c>
      <c r="GQ51" s="62">
        <f>+Cas_Hoy!D50</f>
        <v>206</v>
      </c>
      <c r="GR51" s="62">
        <f>+Cas_Hoy!E50</f>
        <v>235</v>
      </c>
      <c r="GS51" s="62">
        <f>+Cas_Hoy!F50</f>
        <v>411</v>
      </c>
      <c r="GT51" s="62">
        <f>+Cas_Hoy!G50</f>
        <v>445</v>
      </c>
      <c r="GU51" s="62">
        <f>+Cas_Hoy!H50</f>
        <v>349</v>
      </c>
      <c r="GV51" s="62">
        <f>+Cas_Hoy!I50</f>
        <v>353</v>
      </c>
      <c r="GW51" s="62">
        <f>+Cas_Hoy!J50</f>
        <v>340</v>
      </c>
      <c r="GX51" s="62">
        <f>+Cas_Hoy!K50</f>
        <v>383</v>
      </c>
      <c r="GY51" s="62">
        <f>+Cas_Hoy!L50</f>
        <v>246</v>
      </c>
      <c r="GZ51" s="62">
        <f>+Cas_Hoy!M50</f>
        <v>254</v>
      </c>
      <c r="HA51" s="62">
        <f>+Cas_Hoy!N50</f>
        <v>179</v>
      </c>
      <c r="HB51" s="62">
        <f>+Cas_Hoy!O50</f>
        <v>172</v>
      </c>
      <c r="HC51" s="62">
        <f>+Cas_Hoy!P50</f>
        <v>123</v>
      </c>
      <c r="HD51" s="62">
        <f>+Cas_Hoy!Q50</f>
        <v>113</v>
      </c>
      <c r="HE51" s="62">
        <f>+Cas_Hoy!R50</f>
        <v>45</v>
      </c>
      <c r="HF51" s="62">
        <f>+Cas_Hoy!S50</f>
        <v>53</v>
      </c>
      <c r="HG51" s="62">
        <f>+Cas_Hoy!T50</f>
        <v>6</v>
      </c>
      <c r="HH51" s="590">
        <f>+Cas_Hoy!U50</f>
        <v>12</v>
      </c>
      <c r="HI51" s="543">
        <f t="shared" si="151"/>
        <v>0.15083171313823093</v>
      </c>
      <c r="HJ51" s="112">
        <f t="shared" si="152"/>
        <v>5.1874039870654039E-2</v>
      </c>
      <c r="HK51" s="112">
        <f t="shared" si="153"/>
        <v>0.17186529955785931</v>
      </c>
      <c r="HL51" s="112">
        <f t="shared" si="154"/>
        <v>0.40228332829294472</v>
      </c>
      <c r="HM51" s="323">
        <f t="shared" si="370"/>
        <v>0.18138417827194492</v>
      </c>
      <c r="HN51" s="323">
        <f t="shared" si="371"/>
        <v>0.22795505357882986</v>
      </c>
      <c r="HO51" s="323">
        <f t="shared" si="372"/>
        <v>0.15313879100661271</v>
      </c>
      <c r="HP51" s="323">
        <f t="shared" si="373"/>
        <v>0.16076751549502832</v>
      </c>
      <c r="HQ51" s="323">
        <f t="shared" si="374"/>
        <v>0.63874148532068753</v>
      </c>
      <c r="HR51" s="323">
        <f t="shared" si="375"/>
        <v>0.7</v>
      </c>
      <c r="HS51" s="323">
        <f t="shared" si="376"/>
        <v>0.12927164087373491</v>
      </c>
      <c r="HT51" s="323">
        <f t="shared" si="377"/>
        <v>0.1250681805221297</v>
      </c>
      <c r="HU51" s="323">
        <f t="shared" si="378"/>
        <v>0.17186529955785931</v>
      </c>
      <c r="HV51" s="323">
        <f t="shared" si="379"/>
        <v>0.40228332829294472</v>
      </c>
      <c r="HW51" s="323">
        <f t="shared" si="380"/>
        <v>0.15083171313823093</v>
      </c>
      <c r="HX51" s="323">
        <f t="shared" si="381"/>
        <v>5.1874039870654039E-2</v>
      </c>
      <c r="HY51" s="323">
        <f t="shared" si="382"/>
        <v>0.14764404969313333</v>
      </c>
      <c r="HZ51" s="323">
        <f t="shared" si="383"/>
        <v>2.612559712833876E-2</v>
      </c>
      <c r="IA51" s="323">
        <f t="shared" si="384"/>
        <v>7.2004113191505056E-2</v>
      </c>
      <c r="IB51" s="327">
        <f t="shared" si="385"/>
        <v>0.10115907709137731</v>
      </c>
      <c r="IC51" s="241">
        <f>+CyF_Tot!B50</f>
        <v>0</v>
      </c>
      <c r="ID51" s="149">
        <f>+CyF_Tot!C50</f>
        <v>3178</v>
      </c>
      <c r="IE51" s="149">
        <f>+CyF_Tot!D50</f>
        <v>3646</v>
      </c>
      <c r="IF51" s="149">
        <f>+CyF_Tot!E50</f>
        <v>3980</v>
      </c>
      <c r="IG51" s="149">
        <f>+CyF_Tot!F50</f>
        <v>0</v>
      </c>
      <c r="IH51" s="149">
        <f>+CyF_Tot!G50</f>
        <v>33</v>
      </c>
      <c r="II51" s="149">
        <f>+CyF_Tot!H50</f>
        <v>36</v>
      </c>
      <c r="IJ51" s="557">
        <f>+CyF_Tot!I50</f>
        <v>36</v>
      </c>
      <c r="IK51" s="93">
        <f t="shared" si="388"/>
        <v>6.8204387800459121E-2</v>
      </c>
      <c r="IL51" s="90">
        <f t="shared" si="389"/>
        <v>6.6084561096607389E-2</v>
      </c>
      <c r="IM51" s="90">
        <f t="shared" si="390"/>
        <v>7.1299697168265827E-2</v>
      </c>
      <c r="IN51" s="90">
        <f t="shared" si="391"/>
        <v>6.4826132034884132E-2</v>
      </c>
      <c r="IO51" s="90">
        <f t="shared" si="392"/>
        <v>6.2996156924718563E-2</v>
      </c>
      <c r="IP51" s="90">
        <f t="shared" si="393"/>
        <v>5.4272824316976234E-2</v>
      </c>
      <c r="IQ51" s="90">
        <f t="shared" si="394"/>
        <v>6.3359515699704994E-2</v>
      </c>
      <c r="IR51" s="90">
        <f t="shared" si="395"/>
        <v>6.1044710900601935E-2</v>
      </c>
      <c r="IS51" s="90">
        <f t="shared" si="396"/>
        <v>6.4482629566884456E-2</v>
      </c>
      <c r="IT51" s="90">
        <f t="shared" si="397"/>
        <v>6.0801009062332594E-2</v>
      </c>
      <c r="IU51" s="90">
        <f t="shared" si="398"/>
        <v>5.290582387393683E-2</v>
      </c>
      <c r="IV51" s="90">
        <f t="shared" si="399"/>
        <v>5.646229424342341E-2</v>
      </c>
      <c r="IW51" s="90">
        <f t="shared" si="400"/>
        <v>5.335518697755158E-2</v>
      </c>
      <c r="IX51" s="90">
        <f t="shared" si="401"/>
        <v>5.7661337146502657E-2</v>
      </c>
      <c r="IY51" s="90">
        <f t="shared" si="402"/>
        <v>3.8385405286165339E-2</v>
      </c>
      <c r="IZ51" s="90">
        <f t="shared" si="403"/>
        <v>4.9125545105979919E-2</v>
      </c>
      <c r="JA51" s="90">
        <f t="shared" si="404"/>
        <v>1.6564244118930361E-2</v>
      </c>
      <c r="JB51" s="90">
        <f t="shared" si="405"/>
        <v>2.6438045574256604E-2</v>
      </c>
      <c r="JC51" s="90">
        <f t="shared" si="406"/>
        <v>2.3166774991510994E-3</v>
      </c>
      <c r="JD51" s="202">
        <f t="shared" si="407"/>
        <v>9.4138345756794774E-3</v>
      </c>
      <c r="JE51" s="326"/>
      <c r="JF51" s="323"/>
      <c r="JG51" s="323"/>
      <c r="JH51" s="323"/>
      <c r="JI51" s="323"/>
      <c r="JJ51" s="323"/>
      <c r="JK51" s="323"/>
      <c r="JL51" s="323"/>
      <c r="JM51" s="323"/>
      <c r="JN51" s="323"/>
      <c r="JO51" s="323"/>
      <c r="JP51" s="323"/>
      <c r="JQ51" s="323"/>
      <c r="JR51" s="323"/>
      <c r="JS51" s="323"/>
      <c r="JT51" s="323"/>
      <c r="JU51" s="323"/>
      <c r="JV51" s="323"/>
      <c r="JW51" s="323"/>
      <c r="JX51" s="327"/>
      <c r="JZ51" s="701">
        <f t="shared" si="241"/>
        <v>0</v>
      </c>
      <c r="KA51" s="291">
        <f t="shared" si="242"/>
        <v>0</v>
      </c>
      <c r="KB51" s="291">
        <f t="shared" si="243"/>
        <v>0</v>
      </c>
      <c r="KC51" s="291">
        <f t="shared" si="244"/>
        <v>0</v>
      </c>
      <c r="KD51" s="291">
        <f t="shared" si="245"/>
        <v>0</v>
      </c>
      <c r="KE51" s="291">
        <f t="shared" si="246"/>
        <v>0</v>
      </c>
      <c r="KF51" s="291">
        <f t="shared" si="247"/>
        <v>0</v>
      </c>
      <c r="KG51" s="291">
        <f t="shared" si="248"/>
        <v>0</v>
      </c>
      <c r="KH51" s="291">
        <f t="shared" si="249"/>
        <v>1216.7722531895056</v>
      </c>
      <c r="KI51" s="291">
        <f t="shared" si="250"/>
        <v>1335.8659333454361</v>
      </c>
      <c r="KJ51" s="291">
        <f t="shared" si="251"/>
        <v>0</v>
      </c>
      <c r="KK51" s="291">
        <f t="shared" si="252"/>
        <v>0</v>
      </c>
      <c r="KL51" s="291">
        <f t="shared" si="253"/>
        <v>3446.2004267411198</v>
      </c>
      <c r="KM51" s="291">
        <f t="shared" si="254"/>
        <v>3678.0906941046765</v>
      </c>
      <c r="KN51" s="291">
        <f t="shared" si="255"/>
        <v>6453.0789466383485</v>
      </c>
      <c r="KO51" s="291">
        <f t="shared" si="256"/>
        <v>1509.2614218401857</v>
      </c>
      <c r="KP51" s="291">
        <f t="shared" si="257"/>
        <v>5984.5320725726469</v>
      </c>
      <c r="KQ51" s="291">
        <f t="shared" si="258"/>
        <v>690.59146926133405</v>
      </c>
      <c r="KR51" s="291">
        <f t="shared" si="259"/>
        <v>0</v>
      </c>
      <c r="KS51" s="702">
        <f t="shared" si="260"/>
        <v>1531.0705348234267</v>
      </c>
      <c r="KT51" s="705">
        <f>(SUM(JZ51:KS51)/SUM(JZ$4:KS50))*100000</f>
        <v>53.722319141121652</v>
      </c>
      <c r="KU51" s="624">
        <f t="shared" si="312"/>
        <v>0</v>
      </c>
      <c r="KV51" s="625">
        <f t="shared" si="313"/>
        <v>0</v>
      </c>
      <c r="KW51" s="625">
        <f t="shared" si="314"/>
        <v>0</v>
      </c>
      <c r="KX51" s="625">
        <f t="shared" si="315"/>
        <v>0</v>
      </c>
      <c r="KY51" s="625">
        <f t="shared" si="316"/>
        <v>0</v>
      </c>
      <c r="KZ51" s="625">
        <f t="shared" si="317"/>
        <v>0</v>
      </c>
      <c r="LA51" s="625">
        <f t="shared" si="318"/>
        <v>0</v>
      </c>
      <c r="LB51" s="625">
        <f t="shared" si="319"/>
        <v>0</v>
      </c>
      <c r="LC51" s="625">
        <f t="shared" si="320"/>
        <v>431.15050259146409</v>
      </c>
      <c r="LD51" s="625">
        <f t="shared" si="321"/>
        <v>457.25751225081456</v>
      </c>
      <c r="LE51" s="625">
        <f t="shared" si="322"/>
        <v>0</v>
      </c>
      <c r="LF51" s="625">
        <f t="shared" si="323"/>
        <v>0</v>
      </c>
      <c r="LG51" s="625">
        <f t="shared" si="324"/>
        <v>2084.2748172078268</v>
      </c>
      <c r="LH51" s="625">
        <f t="shared" si="325"/>
        <v>1928.6211192462918</v>
      </c>
      <c r="LI51" s="625">
        <f t="shared" si="326"/>
        <v>6518.5051831617429</v>
      </c>
      <c r="LJ51" s="625">
        <f t="shared" si="327"/>
        <v>1131.8640062396869</v>
      </c>
      <c r="LK51" s="625">
        <f t="shared" si="328"/>
        <v>16784.175569115396</v>
      </c>
      <c r="LL51" s="625">
        <f t="shared" si="329"/>
        <v>1051.5799312053789</v>
      </c>
      <c r="LM51" s="625">
        <f t="shared" si="330"/>
        <v>0</v>
      </c>
      <c r="LN51" s="626">
        <f t="shared" si="331"/>
        <v>8859.8491685864628</v>
      </c>
      <c r="LO51" s="642">
        <f t="shared" si="332"/>
        <v>0</v>
      </c>
      <c r="LP51" s="625">
        <f t="shared" si="333"/>
        <v>0</v>
      </c>
      <c r="LQ51" s="625">
        <f t="shared" si="334"/>
        <v>153.81482999992332</v>
      </c>
      <c r="LR51" s="625">
        <f t="shared" si="335"/>
        <v>155.91962184047532</v>
      </c>
      <c r="LS51" s="625">
        <f t="shared" si="336"/>
        <v>5780.4263829315223</v>
      </c>
      <c r="LT51" s="645">
        <f t="shared" si="337"/>
        <v>1949.0997873177014</v>
      </c>
      <c r="LU51" s="624">
        <f t="shared" si="338"/>
        <v>0</v>
      </c>
      <c r="LV51" s="625">
        <f t="shared" si="339"/>
        <v>154.86007439303509</v>
      </c>
      <c r="LW51" s="626">
        <f t="shared" si="340"/>
        <v>3622.5842926680975</v>
      </c>
      <c r="LY51" s="725">
        <f>VLOOKUP(A51,Vac!A:C,2,FALSE)</f>
        <v>14836.669371003836</v>
      </c>
      <c r="LZ51" s="730">
        <f>VLOOKUP(A51,Vac!A:D,3,FALSE)</f>
        <v>3750</v>
      </c>
      <c r="MA51" s="722">
        <f>VLOOKUP(A51,Vac!A:D,4,FALSE)</f>
        <v>1364</v>
      </c>
      <c r="MB51" s="742">
        <f t="shared" si="261"/>
        <v>0.10425644304818038</v>
      </c>
      <c r="MC51" s="666">
        <f t="shared" si="262"/>
        <v>3.7921543551391476E-2</v>
      </c>
    </row>
    <row r="52" spans="1:341" ht="14.4">
      <c r="A52" s="510" t="s">
        <v>62</v>
      </c>
      <c r="B52" s="538">
        <v>42144</v>
      </c>
      <c r="C52" s="526">
        <f t="shared" si="341"/>
        <v>2935</v>
      </c>
      <c r="D52" s="517">
        <f t="shared" si="342"/>
        <v>94</v>
      </c>
      <c r="E52" s="495">
        <f t="shared" si="343"/>
        <v>9.7574550917082885E-3</v>
      </c>
      <c r="F52" s="208">
        <f t="shared" si="263"/>
        <v>6.2523728170083517E-2</v>
      </c>
      <c r="G52" s="30">
        <f t="shared" si="264"/>
        <v>3.6560377632421659</v>
      </c>
      <c r="H52" s="29">
        <f t="shared" si="265"/>
        <v>0.22858911128851334</v>
      </c>
      <c r="I52" s="33">
        <f t="shared" si="266"/>
        <v>0.25461443705191145</v>
      </c>
      <c r="J52" s="353">
        <f t="shared" si="267"/>
        <v>0.35328843648980318</v>
      </c>
      <c r="K52" s="581">
        <f t="shared" si="268"/>
        <v>6.3133908655840006E-3</v>
      </c>
      <c r="L52" s="354">
        <f t="shared" si="344"/>
        <v>5.6504697789093985</v>
      </c>
      <c r="M52" s="355">
        <f t="shared" si="269"/>
        <v>0.39284065233970528</v>
      </c>
      <c r="N52" s="827"/>
      <c r="O52" s="364" t="s">
        <v>226</v>
      </c>
      <c r="P52" s="20" t="s">
        <v>227</v>
      </c>
      <c r="Q52" s="20"/>
      <c r="R52" s="20"/>
      <c r="S52" s="166">
        <f t="shared" si="270"/>
        <v>2935</v>
      </c>
      <c r="T52" s="167">
        <f t="shared" si="271"/>
        <v>6964.217919514047</v>
      </c>
      <c r="U52" s="166">
        <f t="shared" si="272"/>
        <v>143</v>
      </c>
      <c r="V52" s="168">
        <f t="shared" si="273"/>
        <v>5.1217765042979944E-2</v>
      </c>
      <c r="W52" s="167">
        <f t="shared" si="274"/>
        <v>339.31283219438114</v>
      </c>
      <c r="X52" s="166">
        <f t="shared" si="275"/>
        <v>300</v>
      </c>
      <c r="Y52" s="168">
        <f t="shared" si="276"/>
        <v>0.11385199240986717</v>
      </c>
      <c r="Z52" s="167">
        <f t="shared" si="277"/>
        <v>711.84510250569474</v>
      </c>
      <c r="AA52" s="166">
        <f t="shared" si="278"/>
        <v>94</v>
      </c>
      <c r="AB52" s="167">
        <f t="shared" si="279"/>
        <v>2230.447987851177</v>
      </c>
      <c r="AC52" s="169">
        <f t="shared" si="280"/>
        <v>3.2027257240204429E-2</v>
      </c>
      <c r="AD52" s="166">
        <f t="shared" si="281"/>
        <v>0</v>
      </c>
      <c r="AE52" s="168">
        <f t="shared" si="282"/>
        <v>0</v>
      </c>
      <c r="AF52" s="167">
        <f t="shared" si="283"/>
        <v>0</v>
      </c>
      <c r="AG52" s="166">
        <f t="shared" si="284"/>
        <v>4</v>
      </c>
      <c r="AH52" s="168">
        <f t="shared" si="285"/>
        <v>4.4444444444444446E-2</v>
      </c>
      <c r="AI52" s="365">
        <f t="shared" si="286"/>
        <v>94.912680334092641</v>
      </c>
      <c r="AJ52" s="831"/>
      <c r="AK52" s="85">
        <v>3106.3996075050654</v>
      </c>
      <c r="AL52" s="62">
        <v>3029.5269950660922</v>
      </c>
      <c r="AM52" s="62">
        <v>3112.4829877022721</v>
      </c>
      <c r="AN52" s="62">
        <v>2814.58092337773</v>
      </c>
      <c r="AO52" s="62">
        <v>2408.2049878099647</v>
      </c>
      <c r="AP52" s="62">
        <v>2369.1785122027923</v>
      </c>
      <c r="AQ52" s="62">
        <v>2577.7523225022524</v>
      </c>
      <c r="AR52" s="62">
        <v>2715.9395413007314</v>
      </c>
      <c r="AS52" s="62">
        <v>2650.6285320773441</v>
      </c>
      <c r="AT52" s="62">
        <v>2807.1936739856114</v>
      </c>
      <c r="AU52" s="62">
        <v>2267.2142904851926</v>
      </c>
      <c r="AV52" s="62">
        <v>2542.6433100146005</v>
      </c>
      <c r="AW52" s="62">
        <v>2035.4754956408019</v>
      </c>
      <c r="AX52" s="62">
        <v>2217.2600380434742</v>
      </c>
      <c r="AY52" s="62">
        <v>1458.1721372903799</v>
      </c>
      <c r="AZ52" s="62">
        <v>1914.4606538385551</v>
      </c>
      <c r="BA52" s="62">
        <v>645.90278751931874</v>
      </c>
      <c r="BB52" s="62">
        <v>1079.1246084667223</v>
      </c>
      <c r="BC52" s="62">
        <v>71.766976391035413</v>
      </c>
      <c r="BD52" s="86">
        <v>320.0922564328273</v>
      </c>
      <c r="BE52" s="258">
        <v>2.0000000000000002E-5</v>
      </c>
      <c r="BF52" s="43">
        <v>2.0000000000000002E-5</v>
      </c>
      <c r="BG52" s="53">
        <v>5.0000000000000002E-5</v>
      </c>
      <c r="BH52" s="53">
        <v>4.0000000000000003E-5</v>
      </c>
      <c r="BI52" s="53">
        <v>1.2518952302791728E-4</v>
      </c>
      <c r="BJ52" s="53">
        <v>1.2406223545552731E-4</v>
      </c>
      <c r="BK52" s="53">
        <v>3.4000000000000002E-4</v>
      </c>
      <c r="BL52" s="53">
        <v>1.8000000000000001E-4</v>
      </c>
      <c r="BM52" s="53">
        <v>8.9999999999999998E-4</v>
      </c>
      <c r="BN52" s="53">
        <v>5.0000000000000001E-4</v>
      </c>
      <c r="BO52" s="53">
        <v>3.8E-3</v>
      </c>
      <c r="BP52" s="53">
        <v>2E-3</v>
      </c>
      <c r="BQ52" s="53">
        <v>1.6199999999999999E-2</v>
      </c>
      <c r="BR52" s="53">
        <v>6.1999999999999998E-3</v>
      </c>
      <c r="BS52" s="53">
        <v>6.1100000000000002E-2</v>
      </c>
      <c r="BT52" s="53">
        <v>2.6800000000000001E-2</v>
      </c>
      <c r="BU52" s="53">
        <v>0.1421</v>
      </c>
      <c r="BV52" s="53">
        <v>5.4699999999999999E-2</v>
      </c>
      <c r="BW52" s="53">
        <v>0.27589999999999998</v>
      </c>
      <c r="BX52" s="773">
        <v>0.1051</v>
      </c>
      <c r="BY52" s="53">
        <f t="shared" si="345"/>
        <v>2.0000000000000002E-5</v>
      </c>
      <c r="BZ52" s="53">
        <f t="shared" si="346"/>
        <v>4.5000000000000003E-5</v>
      </c>
      <c r="CA52" s="53">
        <f t="shared" si="347"/>
        <v>1.246258792417223E-4</v>
      </c>
      <c r="CB52" s="53">
        <f t="shared" si="348"/>
        <v>2.6000000000000003E-4</v>
      </c>
      <c r="CC52" s="53">
        <f t="shared" si="349"/>
        <v>6.9999999999999999E-4</v>
      </c>
      <c r="CD52" s="53">
        <f t="shared" si="350"/>
        <v>2.8999999999999998E-3</v>
      </c>
      <c r="CE52" s="53">
        <f t="shared" si="351"/>
        <v>1.12E-2</v>
      </c>
      <c r="CF52" s="53">
        <f t="shared" si="352"/>
        <v>4.3950000000000003E-2</v>
      </c>
      <c r="CG52" s="53">
        <f t="shared" si="353"/>
        <v>9.8400000000000001E-2</v>
      </c>
      <c r="CH52" s="54">
        <f t="shared" si="138"/>
        <v>0.1905</v>
      </c>
      <c r="CI52" s="64">
        <f>+Fall_Hoy!B52</f>
        <v>0</v>
      </c>
      <c r="CJ52" s="61">
        <f>+Fall_Hoy!C52</f>
        <v>0</v>
      </c>
      <c r="CK52" s="61">
        <f>+Fall_Hoy!D52</f>
        <v>0</v>
      </c>
      <c r="CL52" s="61">
        <f>+Fall_Hoy!E52</f>
        <v>0</v>
      </c>
      <c r="CM52" s="61">
        <f>+Fall_Hoy!F52</f>
        <v>0</v>
      </c>
      <c r="CN52" s="61">
        <f>+Fall_Hoy!G52</f>
        <v>0</v>
      </c>
      <c r="CO52" s="61">
        <f>+Fall_Hoy!H52</f>
        <v>0</v>
      </c>
      <c r="CP52" s="61">
        <f>+Fall_Hoy!I52</f>
        <v>1</v>
      </c>
      <c r="CQ52" s="61">
        <f>+Fall_Hoy!J52</f>
        <v>2</v>
      </c>
      <c r="CR52" s="61">
        <f>+Fall_Hoy!K52</f>
        <v>3</v>
      </c>
      <c r="CS52" s="61">
        <f>+Fall_Hoy!L52</f>
        <v>4</v>
      </c>
      <c r="CT52" s="61">
        <f>+Fall_Hoy!M52</f>
        <v>1</v>
      </c>
      <c r="CU52" s="61">
        <f>+Fall_Hoy!N52</f>
        <v>10</v>
      </c>
      <c r="CV52" s="61">
        <f>+Fall_Hoy!O52</f>
        <v>8</v>
      </c>
      <c r="CW52" s="61">
        <f>+Fall_Hoy!P52</f>
        <v>15</v>
      </c>
      <c r="CX52" s="61">
        <f>+Fall_Hoy!Q52</f>
        <v>13</v>
      </c>
      <c r="CY52" s="61">
        <f>+Fall_Hoy!R52</f>
        <v>11</v>
      </c>
      <c r="CZ52" s="61">
        <f>+Fall_Hoy!S52</f>
        <v>13</v>
      </c>
      <c r="DA52" s="61">
        <f>+Fall_Hoy!T52</f>
        <v>4</v>
      </c>
      <c r="DB52" s="253">
        <f>+Fall_Hoy!U52</f>
        <v>3</v>
      </c>
      <c r="DC52" s="61">
        <f>+Fall_Hoy!W52</f>
        <v>0</v>
      </c>
      <c r="DD52" s="61">
        <f>+Fall_Hoy!X52</f>
        <v>0</v>
      </c>
      <c r="DE52" s="61">
        <f>+Fall_Hoy!Y52</f>
        <v>0</v>
      </c>
      <c r="DF52" s="61">
        <f>+Fall_Hoy!Z52</f>
        <v>0</v>
      </c>
      <c r="DG52" s="61">
        <f>+Fall_Hoy!AA52</f>
        <v>0</v>
      </c>
      <c r="DH52" s="61">
        <f>+Fall_Hoy!AB52</f>
        <v>0</v>
      </c>
      <c r="DI52" s="61">
        <f>+Fall_Hoy!AC52</f>
        <v>0</v>
      </c>
      <c r="DJ52" s="61">
        <f>+Fall_Hoy!AD52</f>
        <v>0</v>
      </c>
      <c r="DK52" s="61">
        <f>+Fall_Hoy!AE52</f>
        <v>4</v>
      </c>
      <c r="DL52" s="270">
        <f>+Fall_Hoy!AF52</f>
        <v>2</v>
      </c>
      <c r="DM52" s="75">
        <f t="shared" si="287"/>
        <v>0.16836090567852197</v>
      </c>
      <c r="DN52" s="76">
        <f t="shared" si="288"/>
        <v>0.25337403821440857</v>
      </c>
      <c r="DO52" s="76">
        <f t="shared" si="289"/>
        <v>0.30326277665305551</v>
      </c>
      <c r="DP52" s="76">
        <f t="shared" si="290"/>
        <v>0.58194463369472493</v>
      </c>
      <c r="DQ52" s="76">
        <f t="shared" si="354"/>
        <v>0.11585392498240948</v>
      </c>
      <c r="DR52" s="76">
        <f t="shared" si="355"/>
        <v>0.10467763350150298</v>
      </c>
      <c r="DS52" s="76">
        <f t="shared" si="356"/>
        <v>8.4957735500133039E-2</v>
      </c>
      <c r="DT52" s="76">
        <f t="shared" si="357"/>
        <v>0.7</v>
      </c>
      <c r="DU52" s="76">
        <f t="shared" si="358"/>
        <v>0.7</v>
      </c>
      <c r="DV52" s="76">
        <f t="shared" si="359"/>
        <v>0.7</v>
      </c>
      <c r="DW52" s="76">
        <f t="shared" si="360"/>
        <v>0.46428411437107747</v>
      </c>
      <c r="DX52" s="76">
        <f t="shared" si="361"/>
        <v>0.19664574973244237</v>
      </c>
      <c r="DY52" s="76">
        <f t="shared" si="362"/>
        <v>0.30326277665305551</v>
      </c>
      <c r="DZ52" s="76">
        <f t="shared" si="363"/>
        <v>0.58194463369472493</v>
      </c>
      <c r="EA52" s="76">
        <f t="shared" si="364"/>
        <v>0.16836090567852197</v>
      </c>
      <c r="EB52" s="76">
        <f t="shared" si="365"/>
        <v>0.25337403821440857</v>
      </c>
      <c r="EC52" s="76">
        <f t="shared" si="366"/>
        <v>0.11984818141428769</v>
      </c>
      <c r="ED52" s="76">
        <f t="shared" si="367"/>
        <v>0.22023403189239529</v>
      </c>
      <c r="EE52" s="76">
        <f t="shared" si="368"/>
        <v>0.20201501098650043</v>
      </c>
      <c r="EF52" s="316">
        <f t="shared" si="369"/>
        <v>8.917505189175147E-2</v>
      </c>
      <c r="EG52" s="85">
        <f>+'Cas_-14'!B51</f>
        <v>34</v>
      </c>
      <c r="EH52" s="62">
        <f>+'Cas_-14'!C51</f>
        <v>27</v>
      </c>
      <c r="EI52" s="62">
        <f>+'Cas_-14'!D51</f>
        <v>92</v>
      </c>
      <c r="EJ52" s="62">
        <f>+'Cas_-14'!E51</f>
        <v>118</v>
      </c>
      <c r="EK52" s="62">
        <f>+'Cas_-14'!F51</f>
        <v>279</v>
      </c>
      <c r="EL52" s="62">
        <f>+'Cas_-14'!G51</f>
        <v>248</v>
      </c>
      <c r="EM52" s="62">
        <f>+'Cas_-14'!H51</f>
        <v>219</v>
      </c>
      <c r="EN52" s="62">
        <f>+'Cas_-14'!I51</f>
        <v>225</v>
      </c>
      <c r="EO52" s="62">
        <f>+'Cas_-14'!J51</f>
        <v>230</v>
      </c>
      <c r="EP52" s="62">
        <f>+'Cas_-14'!K51</f>
        <v>251</v>
      </c>
      <c r="EQ52" s="62">
        <f>+'Cas_-14'!L51</f>
        <v>176</v>
      </c>
      <c r="ER52" s="62">
        <f>+'Cas_-14'!M51</f>
        <v>198</v>
      </c>
      <c r="ES52" s="62">
        <f>+'Cas_-14'!N51</f>
        <v>132</v>
      </c>
      <c r="ET52" s="62">
        <f>+'Cas_-14'!O51</f>
        <v>130</v>
      </c>
      <c r="EU52" s="62">
        <f>+'Cas_-14'!P51</f>
        <v>86</v>
      </c>
      <c r="EV52" s="62">
        <f>+'Cas_-14'!Q51</f>
        <v>84</v>
      </c>
      <c r="EW52" s="62">
        <f>+'Cas_-14'!R51</f>
        <v>31</v>
      </c>
      <c r="EX52" s="62">
        <f>+'Cas_-14'!S51</f>
        <v>39</v>
      </c>
      <c r="EY52" s="62">
        <f>+'Cas_-14'!T51</f>
        <v>5</v>
      </c>
      <c r="EZ52" s="86">
        <f>+'Cas_-14'!U51</f>
        <v>9</v>
      </c>
      <c r="FA52" s="201">
        <f t="shared" si="291"/>
        <v>1.0945146888975892E-2</v>
      </c>
      <c r="FB52" s="90">
        <f t="shared" si="292"/>
        <v>8.9122823609006883E-3</v>
      </c>
      <c r="FC52" s="90">
        <f t="shared" si="293"/>
        <v>2.9558394491954201E-2</v>
      </c>
      <c r="FD52" s="90">
        <f t="shared" si="294"/>
        <v>4.1924536267513045E-2</v>
      </c>
      <c r="FE52" s="90">
        <f t="shared" si="295"/>
        <v>0.11585392498240948</v>
      </c>
      <c r="FF52" s="90">
        <f t="shared" si="296"/>
        <v>0.10467763350150298</v>
      </c>
      <c r="FG52" s="90">
        <f t="shared" si="297"/>
        <v>8.4957735500133039E-2</v>
      </c>
      <c r="FH52" s="90">
        <f t="shared" si="298"/>
        <v>8.2844259446306329E-2</v>
      </c>
      <c r="FI52" s="90">
        <f t="shared" si="299"/>
        <v>8.677187211130824E-2</v>
      </c>
      <c r="FJ52" s="90">
        <f t="shared" si="300"/>
        <v>8.9413139651185511E-2</v>
      </c>
      <c r="FK52" s="90">
        <f t="shared" si="301"/>
        <v>7.7628303922844158E-2</v>
      </c>
      <c r="FL52" s="90">
        <f t="shared" si="302"/>
        <v>7.7871716894047177E-2</v>
      </c>
      <c r="FM52" s="90">
        <f t="shared" si="303"/>
        <v>6.4849712159489384E-2</v>
      </c>
      <c r="FN52" s="90">
        <f t="shared" si="304"/>
        <v>5.8630921844743528E-2</v>
      </c>
      <c r="FO52" s="90">
        <f t="shared" si="305"/>
        <v>5.8977947665224101E-2</v>
      </c>
      <c r="FP52" s="90">
        <f t="shared" si="306"/>
        <v>4.3876587294482808E-2</v>
      </c>
      <c r="FQ52" s="90">
        <f t="shared" si="307"/>
        <v>4.7994838540734427E-2</v>
      </c>
      <c r="FR52" s="90">
        <f t="shared" si="308"/>
        <v>3.6140404633542067E-2</v>
      </c>
      <c r="FS52" s="90">
        <f t="shared" si="309"/>
        <v>6.9669926913969338E-2</v>
      </c>
      <c r="FT52" s="99">
        <f t="shared" si="310"/>
        <v>2.811689386146924E-2</v>
      </c>
      <c r="FU52" s="119">
        <f t="shared" si="143"/>
        <v>2.8546416473185401</v>
      </c>
      <c r="FV52" s="120">
        <f t="shared" si="144"/>
        <v>5.7746979388770443</v>
      </c>
      <c r="FW52" s="120">
        <f t="shared" si="145"/>
        <v>4.6763935652824546</v>
      </c>
      <c r="FX52" s="120">
        <f t="shared" si="176"/>
        <v>9.9255583126550881</v>
      </c>
      <c r="FY52" s="120">
        <f t="shared" si="408"/>
        <v>1</v>
      </c>
      <c r="FZ52" s="120">
        <f t="shared" si="408"/>
        <v>1</v>
      </c>
      <c r="GA52" s="120">
        <f t="shared" si="408"/>
        <v>1</v>
      </c>
      <c r="GB52" s="120">
        <f t="shared" si="408"/>
        <v>8.4495896840467193</v>
      </c>
      <c r="GC52" s="120">
        <f t="shared" si="408"/>
        <v>8.0671303150180034</v>
      </c>
      <c r="GD52" s="120">
        <f t="shared" si="408"/>
        <v>7.8288269792427405</v>
      </c>
      <c r="GE52" s="120">
        <f t="shared" si="408"/>
        <v>5.9808612440191382</v>
      </c>
      <c r="GF52" s="120">
        <f t="shared" si="408"/>
        <v>2.5252525252525251</v>
      </c>
      <c r="GG52" s="120">
        <f t="shared" si="408"/>
        <v>4.6763935652824546</v>
      </c>
      <c r="GH52" s="120">
        <f t="shared" si="408"/>
        <v>9.9255583126550881</v>
      </c>
      <c r="GI52" s="120">
        <f t="shared" si="408"/>
        <v>2.8546416473185401</v>
      </c>
      <c r="GJ52" s="120">
        <f t="shared" si="408"/>
        <v>5.7746979388770443</v>
      </c>
      <c r="GK52" s="120">
        <f t="shared" si="147"/>
        <v>2.4971056275680459</v>
      </c>
      <c r="GL52" s="120">
        <f t="shared" si="148"/>
        <v>6.0938452163315056</v>
      </c>
      <c r="GM52" s="120">
        <f t="shared" si="149"/>
        <v>2.8996013048205871</v>
      </c>
      <c r="GN52" s="321">
        <f t="shared" si="150"/>
        <v>3.1715826197272436</v>
      </c>
      <c r="GO52" s="85">
        <f>+Cas_Hoy!B51</f>
        <v>34</v>
      </c>
      <c r="GP52" s="62">
        <f>+Cas_Hoy!C51</f>
        <v>29</v>
      </c>
      <c r="GQ52" s="62">
        <f>+Cas_Hoy!D51</f>
        <v>93</v>
      </c>
      <c r="GR52" s="62">
        <f>+Cas_Hoy!E51</f>
        <v>130</v>
      </c>
      <c r="GS52" s="62">
        <f>+Cas_Hoy!F51</f>
        <v>314</v>
      </c>
      <c r="GT52" s="62">
        <f>+Cas_Hoy!G51</f>
        <v>276</v>
      </c>
      <c r="GU52" s="62">
        <f>+Cas_Hoy!H51</f>
        <v>254</v>
      </c>
      <c r="GV52" s="62">
        <f>+Cas_Hoy!I51</f>
        <v>250</v>
      </c>
      <c r="GW52" s="62">
        <f>+Cas_Hoy!J51</f>
        <v>256</v>
      </c>
      <c r="GX52" s="62">
        <f>+Cas_Hoy!K51</f>
        <v>277</v>
      </c>
      <c r="GY52" s="62">
        <f>+Cas_Hoy!L51</f>
        <v>196</v>
      </c>
      <c r="GZ52" s="62">
        <f>+Cas_Hoy!M51</f>
        <v>221</v>
      </c>
      <c r="HA52" s="62">
        <f>+Cas_Hoy!N51</f>
        <v>144</v>
      </c>
      <c r="HB52" s="62">
        <f>+Cas_Hoy!O51</f>
        <v>138</v>
      </c>
      <c r="HC52" s="62">
        <f>+Cas_Hoy!P51</f>
        <v>90</v>
      </c>
      <c r="HD52" s="62">
        <f>+Cas_Hoy!Q51</f>
        <v>97</v>
      </c>
      <c r="HE52" s="62">
        <f>+Cas_Hoy!R51</f>
        <v>37</v>
      </c>
      <c r="HF52" s="62">
        <f>+Cas_Hoy!S51</f>
        <v>50</v>
      </c>
      <c r="HG52" s="62">
        <f>+Cas_Hoy!T51</f>
        <v>7</v>
      </c>
      <c r="HH52" s="590">
        <f>+Cas_Hoy!U51</f>
        <v>15</v>
      </c>
      <c r="HI52" s="543">
        <f t="shared" si="151"/>
        <v>0.176191645477523</v>
      </c>
      <c r="HJ52" s="112">
        <f t="shared" si="152"/>
        <v>0.29258668698568613</v>
      </c>
      <c r="HK52" s="112">
        <f t="shared" si="153"/>
        <v>0.3308321199851515</v>
      </c>
      <c r="HL52" s="112">
        <f t="shared" si="154"/>
        <v>0.61775661115286185</v>
      </c>
      <c r="HM52" s="323">
        <f t="shared" si="370"/>
        <v>0.13038757148557914</v>
      </c>
      <c r="HN52" s="323">
        <f t="shared" si="371"/>
        <v>0.11649607599360816</v>
      </c>
      <c r="HO52" s="323">
        <f t="shared" si="372"/>
        <v>9.8535455785542431E-2</v>
      </c>
      <c r="HP52" s="323">
        <f t="shared" si="373"/>
        <v>0.7</v>
      </c>
      <c r="HQ52" s="323">
        <f t="shared" si="374"/>
        <v>0.7</v>
      </c>
      <c r="HR52" s="323">
        <f t="shared" si="375"/>
        <v>0.7</v>
      </c>
      <c r="HS52" s="323">
        <f t="shared" si="376"/>
        <v>0.51704367282233621</v>
      </c>
      <c r="HT52" s="323">
        <f t="shared" si="377"/>
        <v>0.21948843783267558</v>
      </c>
      <c r="HU52" s="323">
        <f t="shared" si="378"/>
        <v>0.3308321199851515</v>
      </c>
      <c r="HV52" s="323">
        <f t="shared" si="379"/>
        <v>0.61775661115286185</v>
      </c>
      <c r="HW52" s="323">
        <f t="shared" si="380"/>
        <v>0.176191645477523</v>
      </c>
      <c r="HX52" s="323">
        <f t="shared" si="381"/>
        <v>0.29258668698568613</v>
      </c>
      <c r="HY52" s="323">
        <f t="shared" si="382"/>
        <v>0.14304460362350466</v>
      </c>
      <c r="HZ52" s="323">
        <f t="shared" si="383"/>
        <v>0.28235132293896836</v>
      </c>
      <c r="IA52" s="323">
        <f t="shared" si="384"/>
        <v>0.2828210153811006</v>
      </c>
      <c r="IB52" s="327">
        <f t="shared" si="385"/>
        <v>0.14862508648625244</v>
      </c>
      <c r="IC52" s="241">
        <f>+CyF_Tot!B51</f>
        <v>0</v>
      </c>
      <c r="ID52" s="149">
        <f>+CyF_Tot!C51</f>
        <v>2635</v>
      </c>
      <c r="IE52" s="149">
        <f>+CyF_Tot!D51</f>
        <v>2792</v>
      </c>
      <c r="IF52" s="149">
        <f>+CyF_Tot!E51</f>
        <v>2935</v>
      </c>
      <c r="IG52" s="149">
        <f>+CyF_Tot!F51</f>
        <v>0</v>
      </c>
      <c r="IH52" s="149">
        <f>+CyF_Tot!G51</f>
        <v>90</v>
      </c>
      <c r="II52" s="149">
        <f>+CyF_Tot!H51</f>
        <v>94</v>
      </c>
      <c r="IJ52" s="557">
        <f>+CyF_Tot!I51</f>
        <v>94</v>
      </c>
      <c r="IK52" s="93">
        <f t="shared" si="388"/>
        <v>7.370917823426977E-2</v>
      </c>
      <c r="IL52" s="90">
        <f t="shared" si="389"/>
        <v>7.1885131811553066E-2</v>
      </c>
      <c r="IM52" s="90">
        <f t="shared" si="390"/>
        <v>7.3853525714271839E-2</v>
      </c>
      <c r="IN52" s="90">
        <f t="shared" si="391"/>
        <v>6.678485486374644E-2</v>
      </c>
      <c r="IO52" s="90">
        <f t="shared" si="392"/>
        <v>5.7142297546743659E-2</v>
      </c>
      <c r="IP52" s="90">
        <f t="shared" si="393"/>
        <v>5.6216270695776199E-2</v>
      </c>
      <c r="IQ52" s="90">
        <f t="shared" si="394"/>
        <v>6.1165345541530289E-2</v>
      </c>
      <c r="IR52" s="90">
        <f t="shared" si="395"/>
        <v>6.4444275372549625E-2</v>
      </c>
      <c r="IS52" s="90">
        <f t="shared" si="396"/>
        <v>6.2894564637370545E-2</v>
      </c>
      <c r="IT52" s="90">
        <f t="shared" si="397"/>
        <v>6.6609568953720846E-2</v>
      </c>
      <c r="IU52" s="90">
        <f t="shared" si="398"/>
        <v>5.3796846300426929E-2</v>
      </c>
      <c r="IV52" s="90">
        <f t="shared" si="399"/>
        <v>6.0332272921758745E-2</v>
      </c>
      <c r="IW52" s="90">
        <f t="shared" si="400"/>
        <v>4.8298108761408547E-2</v>
      </c>
      <c r="IX52" s="90">
        <f t="shared" si="401"/>
        <v>5.2611523302094586E-2</v>
      </c>
      <c r="IY52" s="90">
        <f t="shared" si="402"/>
        <v>3.4599756484680617E-2</v>
      </c>
      <c r="IZ52" s="90">
        <f t="shared" si="403"/>
        <v>4.5426648012494186E-2</v>
      </c>
      <c r="JA52" s="90">
        <f t="shared" si="404"/>
        <v>1.5326091199680114E-2</v>
      </c>
      <c r="JB52" s="90">
        <f t="shared" si="405"/>
        <v>2.5605652251013723E-2</v>
      </c>
      <c r="JC52" s="90">
        <f t="shared" si="406"/>
        <v>1.7028990221866793E-3</v>
      </c>
      <c r="JD52" s="202">
        <f t="shared" si="407"/>
        <v>7.5952035030568358E-3</v>
      </c>
      <c r="JE52" s="326"/>
      <c r="JF52" s="323"/>
      <c r="JG52" s="323"/>
      <c r="JH52" s="323"/>
      <c r="JI52" s="323"/>
      <c r="JJ52" s="323"/>
      <c r="JK52" s="323"/>
      <c r="JL52" s="323"/>
      <c r="JM52" s="323"/>
      <c r="JN52" s="323"/>
      <c r="JO52" s="323"/>
      <c r="JP52" s="323"/>
      <c r="JQ52" s="323"/>
      <c r="JR52" s="323"/>
      <c r="JS52" s="323"/>
      <c r="JT52" s="323"/>
      <c r="JU52" s="323"/>
      <c r="JV52" s="323"/>
      <c r="JW52" s="323"/>
      <c r="JX52" s="327"/>
      <c r="JZ52" s="701">
        <f t="shared" si="241"/>
        <v>0</v>
      </c>
      <c r="KA52" s="291">
        <f t="shared" si="242"/>
        <v>0</v>
      </c>
      <c r="KB52" s="291">
        <f t="shared" si="243"/>
        <v>0</v>
      </c>
      <c r="KC52" s="291">
        <f t="shared" si="244"/>
        <v>0</v>
      </c>
      <c r="KD52" s="291">
        <f t="shared" si="245"/>
        <v>0</v>
      </c>
      <c r="KE52" s="291">
        <f t="shared" si="246"/>
        <v>0</v>
      </c>
      <c r="KF52" s="291">
        <f t="shared" si="247"/>
        <v>0</v>
      </c>
      <c r="KG52" s="291">
        <f t="shared" si="248"/>
        <v>1200.4291518354507</v>
      </c>
      <c r="KH52" s="291">
        <f t="shared" si="249"/>
        <v>2129.4209775884592</v>
      </c>
      <c r="KI52" s="291">
        <f t="shared" si="250"/>
        <v>3122.1294352506875</v>
      </c>
      <c r="KJ52" s="291">
        <f t="shared" si="251"/>
        <v>3728.7450222408579</v>
      </c>
      <c r="KK52" s="291">
        <f t="shared" si="252"/>
        <v>892.15462942262798</v>
      </c>
      <c r="KL52" s="291">
        <f t="shared" si="253"/>
        <v>8123.0602065266939</v>
      </c>
      <c r="KM52" s="291">
        <f t="shared" si="254"/>
        <v>6880.9574602096609</v>
      </c>
      <c r="KN52" s="291">
        <f t="shared" si="255"/>
        <v>10183.602210088648</v>
      </c>
      <c r="KO52" s="291">
        <f t="shared" si="256"/>
        <v>9054.5553732031985</v>
      </c>
      <c r="KP52" s="291">
        <f t="shared" si="257"/>
        <v>6072.3348401444855</v>
      </c>
      <c r="KQ52" s="291">
        <f t="shared" si="258"/>
        <v>7911.3514167101603</v>
      </c>
      <c r="KR52" s="291">
        <f t="shared" si="259"/>
        <v>3364.5001105294077</v>
      </c>
      <c r="KS52" s="702">
        <f t="shared" si="260"/>
        <v>1619.6268094001668</v>
      </c>
      <c r="KT52" s="705">
        <f>(SUM(JZ52:KS52)/SUM(JZ$4:KS51))*100000</f>
        <v>133.5464706758836</v>
      </c>
      <c r="KU52" s="624">
        <f t="shared" si="312"/>
        <v>0</v>
      </c>
      <c r="KV52" s="625">
        <f t="shared" si="313"/>
        <v>0</v>
      </c>
      <c r="KW52" s="625">
        <f t="shared" si="314"/>
        <v>0</v>
      </c>
      <c r="KX52" s="625">
        <f t="shared" si="315"/>
        <v>0</v>
      </c>
      <c r="KY52" s="625">
        <f t="shared" si="316"/>
        <v>0</v>
      </c>
      <c r="KZ52" s="625">
        <f t="shared" si="317"/>
        <v>0</v>
      </c>
      <c r="LA52" s="625">
        <f t="shared" si="318"/>
        <v>0</v>
      </c>
      <c r="LB52" s="625">
        <f t="shared" si="319"/>
        <v>368.19670865025034</v>
      </c>
      <c r="LC52" s="625">
        <f t="shared" si="320"/>
        <v>754.53801835920217</v>
      </c>
      <c r="LD52" s="625">
        <f t="shared" si="321"/>
        <v>1068.6829440380739</v>
      </c>
      <c r="LE52" s="625">
        <f t="shared" si="322"/>
        <v>1764.2796346100945</v>
      </c>
      <c r="LF52" s="625">
        <f t="shared" si="323"/>
        <v>393.29149946488474</v>
      </c>
      <c r="LG52" s="625">
        <f t="shared" si="324"/>
        <v>4912.8569817794987</v>
      </c>
      <c r="LH52" s="625">
        <f t="shared" si="325"/>
        <v>3608.0567289072942</v>
      </c>
      <c r="LI52" s="625">
        <f t="shared" si="326"/>
        <v>10286.851336957692</v>
      </c>
      <c r="LJ52" s="625">
        <f t="shared" si="327"/>
        <v>6790.4242241461488</v>
      </c>
      <c r="LK52" s="625">
        <f t="shared" si="328"/>
        <v>17030.42657897028</v>
      </c>
      <c r="LL52" s="625">
        <f t="shared" si="329"/>
        <v>12046.801544514023</v>
      </c>
      <c r="LM52" s="625">
        <f t="shared" si="330"/>
        <v>55735.941531175471</v>
      </c>
      <c r="LN52" s="626">
        <f t="shared" si="331"/>
        <v>9372.2979538230811</v>
      </c>
      <c r="LO52" s="642">
        <f t="shared" si="332"/>
        <v>0</v>
      </c>
      <c r="LP52" s="625">
        <f t="shared" si="333"/>
        <v>0</v>
      </c>
      <c r="LQ52" s="625">
        <f t="shared" si="334"/>
        <v>800.47012730543338</v>
      </c>
      <c r="LR52" s="625">
        <f t="shared" si="335"/>
        <v>619.90311587679946</v>
      </c>
      <c r="LS52" s="625">
        <f t="shared" si="336"/>
        <v>9498.215458659035</v>
      </c>
      <c r="LT52" s="645">
        <f t="shared" si="337"/>
        <v>6689.643414005579</v>
      </c>
      <c r="LU52" s="624">
        <f t="shared" si="338"/>
        <v>0</v>
      </c>
      <c r="LV52" s="625">
        <f t="shared" si="339"/>
        <v>706.87856013026339</v>
      </c>
      <c r="LW52" s="626">
        <f t="shared" si="340"/>
        <v>7903.7143214327352</v>
      </c>
      <c r="LY52" s="725">
        <f>VLOOKUP(A52,Vac!A:C,2,FALSE)</f>
        <v>2163.0584391647103</v>
      </c>
      <c r="LZ52" s="730">
        <f>VLOOKUP(A52,Vac!A:D,3,FALSE)</f>
        <v>2379</v>
      </c>
      <c r="MA52" s="722">
        <f>VLOOKUP(A52,Vac!A:D,4,FALSE)</f>
        <v>1089</v>
      </c>
      <c r="MB52" s="742">
        <f t="shared" si="261"/>
        <v>5.6449316628701597E-2</v>
      </c>
      <c r="MC52" s="666">
        <f t="shared" si="262"/>
        <v>2.5839977220956718E-2</v>
      </c>
    </row>
    <row r="53" spans="1:341" ht="14.4">
      <c r="A53" s="511" t="s">
        <v>63</v>
      </c>
      <c r="B53" s="539">
        <v>31023</v>
      </c>
      <c r="C53" s="527">
        <f t="shared" si="341"/>
        <v>2294</v>
      </c>
      <c r="D53" s="518">
        <f t="shared" si="342"/>
        <v>27</v>
      </c>
      <c r="E53" s="496">
        <f t="shared" si="343"/>
        <v>5.9558432894594292E-3</v>
      </c>
      <c r="F53" s="209">
        <f t="shared" si="263"/>
        <v>6.491957579860104E-2</v>
      </c>
      <c r="G53" s="28">
        <f t="shared" si="264"/>
        <v>2.2509250579870388</v>
      </c>
      <c r="H53" s="27">
        <f t="shared" si="265"/>
        <v>0.14612909991896</v>
      </c>
      <c r="I53" s="34">
        <f t="shared" si="266"/>
        <v>0.1664449628669783</v>
      </c>
      <c r="J53" s="340">
        <f t="shared" si="267"/>
        <v>0.16992203677232656</v>
      </c>
      <c r="K53" s="582">
        <f t="shared" si="268"/>
        <v>5.1218902249459426E-3</v>
      </c>
      <c r="L53" s="341">
        <f t="shared" si="344"/>
        <v>2.6174237074418505</v>
      </c>
      <c r="M53" s="342">
        <f t="shared" si="269"/>
        <v>0.19354575588665202</v>
      </c>
      <c r="N53" s="827"/>
      <c r="O53" s="366" t="s">
        <v>230</v>
      </c>
      <c r="P53" s="21" t="s">
        <v>238</v>
      </c>
      <c r="Q53" s="21"/>
      <c r="R53" s="21"/>
      <c r="S53" s="170">
        <f t="shared" si="270"/>
        <v>2294</v>
      </c>
      <c r="T53" s="171">
        <f t="shared" si="271"/>
        <v>7394.5137478644874</v>
      </c>
      <c r="U53" s="170">
        <f t="shared" si="272"/>
        <v>98</v>
      </c>
      <c r="V53" s="172">
        <f t="shared" si="273"/>
        <v>4.4626593806921674E-2</v>
      </c>
      <c r="W53" s="171">
        <f t="shared" si="274"/>
        <v>315.89465880153432</v>
      </c>
      <c r="X53" s="170">
        <f t="shared" si="275"/>
        <v>280</v>
      </c>
      <c r="Y53" s="172">
        <f t="shared" si="276"/>
        <v>0.13902681231380337</v>
      </c>
      <c r="Z53" s="171">
        <f t="shared" si="277"/>
        <v>902.55616800438384</v>
      </c>
      <c r="AA53" s="170">
        <f t="shared" si="278"/>
        <v>27</v>
      </c>
      <c r="AB53" s="171">
        <f t="shared" si="279"/>
        <v>870.32201914708446</v>
      </c>
      <c r="AC53" s="173">
        <f t="shared" si="280"/>
        <v>1.1769834350479512E-2</v>
      </c>
      <c r="AD53" s="170">
        <f t="shared" si="281"/>
        <v>0</v>
      </c>
      <c r="AE53" s="172">
        <f t="shared" si="282"/>
        <v>0</v>
      </c>
      <c r="AF53" s="171">
        <f t="shared" si="283"/>
        <v>0</v>
      </c>
      <c r="AG53" s="170">
        <f t="shared" si="284"/>
        <v>3</v>
      </c>
      <c r="AH53" s="172">
        <f t="shared" si="285"/>
        <v>0.125</v>
      </c>
      <c r="AI53" s="367">
        <f t="shared" si="286"/>
        <v>96.702446571898264</v>
      </c>
      <c r="AJ53" s="831"/>
      <c r="AK53" s="85">
        <v>3023.1380278042302</v>
      </c>
      <c r="AL53" s="62">
        <v>2830.0139416399325</v>
      </c>
      <c r="AM53" s="62">
        <v>2548.2957072581694</v>
      </c>
      <c r="AN53" s="62">
        <v>2294.5476529358593</v>
      </c>
      <c r="AO53" s="62">
        <v>2215.9987589005427</v>
      </c>
      <c r="AP53" s="62">
        <v>2196.7545730869065</v>
      </c>
      <c r="AQ53" s="62">
        <v>2211.4045097532739</v>
      </c>
      <c r="AR53" s="62">
        <v>2185.6525770204908</v>
      </c>
      <c r="AS53" s="62">
        <v>1930.7556601600813</v>
      </c>
      <c r="AT53" s="62">
        <v>1851.4743570531577</v>
      </c>
      <c r="AU53" s="62">
        <v>1401.8723898312928</v>
      </c>
      <c r="AV53" s="62">
        <v>1505.5114080301464</v>
      </c>
      <c r="AW53" s="62">
        <v>1194.8255465061511</v>
      </c>
      <c r="AX53" s="62">
        <v>1239.8556975646857</v>
      </c>
      <c r="AY53" s="62">
        <v>696.62290361747364</v>
      </c>
      <c r="AZ53" s="62">
        <v>862.26804911165732</v>
      </c>
      <c r="BA53" s="62">
        <v>239.490589573938</v>
      </c>
      <c r="BB53" s="62">
        <v>444.05250172366271</v>
      </c>
      <c r="BC53" s="62">
        <v>28.595891292410506</v>
      </c>
      <c r="BD53" s="86">
        <v>121.86916293227149</v>
      </c>
      <c r="BE53" s="258">
        <v>2.0000000000000002E-5</v>
      </c>
      <c r="BF53" s="43">
        <v>2.0000000000000002E-5</v>
      </c>
      <c r="BG53" s="53">
        <v>5.0000000000000002E-5</v>
      </c>
      <c r="BH53" s="53">
        <v>4.0000000000000003E-5</v>
      </c>
      <c r="BI53" s="53">
        <v>1.2518952302791728E-4</v>
      </c>
      <c r="BJ53" s="53">
        <v>1.2406223545552731E-4</v>
      </c>
      <c r="BK53" s="53">
        <v>3.4000000000000002E-4</v>
      </c>
      <c r="BL53" s="53">
        <v>1.8000000000000001E-4</v>
      </c>
      <c r="BM53" s="53">
        <v>8.9999999999999998E-4</v>
      </c>
      <c r="BN53" s="53">
        <v>5.0000000000000001E-4</v>
      </c>
      <c r="BO53" s="53">
        <v>3.8E-3</v>
      </c>
      <c r="BP53" s="53">
        <v>2E-3</v>
      </c>
      <c r="BQ53" s="53">
        <v>1.6199999999999999E-2</v>
      </c>
      <c r="BR53" s="53">
        <v>6.1999999999999998E-3</v>
      </c>
      <c r="BS53" s="53">
        <v>6.1100000000000002E-2</v>
      </c>
      <c r="BT53" s="53">
        <v>2.6800000000000001E-2</v>
      </c>
      <c r="BU53" s="53">
        <v>0.1421</v>
      </c>
      <c r="BV53" s="53">
        <v>5.4699999999999999E-2</v>
      </c>
      <c r="BW53" s="53">
        <v>0.27589999999999998</v>
      </c>
      <c r="BX53" s="773">
        <v>0.1051</v>
      </c>
      <c r="BY53" s="53">
        <f t="shared" si="345"/>
        <v>2.0000000000000002E-5</v>
      </c>
      <c r="BZ53" s="53">
        <f t="shared" si="346"/>
        <v>4.5000000000000003E-5</v>
      </c>
      <c r="CA53" s="53">
        <f t="shared" si="347"/>
        <v>1.246258792417223E-4</v>
      </c>
      <c r="CB53" s="53">
        <f t="shared" si="348"/>
        <v>2.6000000000000003E-4</v>
      </c>
      <c r="CC53" s="53">
        <f t="shared" si="349"/>
        <v>6.9999999999999999E-4</v>
      </c>
      <c r="CD53" s="53">
        <f t="shared" si="350"/>
        <v>2.8999999999999998E-3</v>
      </c>
      <c r="CE53" s="53">
        <f t="shared" si="351"/>
        <v>1.12E-2</v>
      </c>
      <c r="CF53" s="53">
        <f t="shared" si="352"/>
        <v>4.3950000000000003E-2</v>
      </c>
      <c r="CG53" s="53">
        <f t="shared" si="353"/>
        <v>9.8400000000000001E-2</v>
      </c>
      <c r="CH53" s="54">
        <f t="shared" si="138"/>
        <v>0.1905</v>
      </c>
      <c r="CI53" s="64">
        <f>+Fall_Hoy!B53</f>
        <v>0</v>
      </c>
      <c r="CJ53" s="61">
        <f>+Fall_Hoy!C53</f>
        <v>0</v>
      </c>
      <c r="CK53" s="61">
        <f>+Fall_Hoy!D53</f>
        <v>0</v>
      </c>
      <c r="CL53" s="61">
        <f>+Fall_Hoy!E53</f>
        <v>0</v>
      </c>
      <c r="CM53" s="61">
        <f>+Fall_Hoy!F53</f>
        <v>0</v>
      </c>
      <c r="CN53" s="61">
        <f>+Fall_Hoy!G53</f>
        <v>0</v>
      </c>
      <c r="CO53" s="61">
        <f>+Fall_Hoy!H53</f>
        <v>0</v>
      </c>
      <c r="CP53" s="61">
        <f>+Fall_Hoy!I53</f>
        <v>0</v>
      </c>
      <c r="CQ53" s="61">
        <f>+Fall_Hoy!J53</f>
        <v>2</v>
      </c>
      <c r="CR53" s="61">
        <f>+Fall_Hoy!K53</f>
        <v>0</v>
      </c>
      <c r="CS53" s="61">
        <f>+Fall_Hoy!L53</f>
        <v>0</v>
      </c>
      <c r="CT53" s="61">
        <f>+Fall_Hoy!M53</f>
        <v>3</v>
      </c>
      <c r="CU53" s="61">
        <f>+Fall_Hoy!N53</f>
        <v>2</v>
      </c>
      <c r="CV53" s="61">
        <f>+Fall_Hoy!O53</f>
        <v>1</v>
      </c>
      <c r="CW53" s="61">
        <f>+Fall_Hoy!P53</f>
        <v>4</v>
      </c>
      <c r="CX53" s="61">
        <f>+Fall_Hoy!Q53</f>
        <v>2</v>
      </c>
      <c r="CY53" s="61">
        <f>+Fall_Hoy!R53</f>
        <v>4</v>
      </c>
      <c r="CZ53" s="61">
        <f>+Fall_Hoy!S53</f>
        <v>5</v>
      </c>
      <c r="DA53" s="61">
        <f>+Fall_Hoy!T53</f>
        <v>3</v>
      </c>
      <c r="DB53" s="253">
        <f>+Fall_Hoy!U53</f>
        <v>0</v>
      </c>
      <c r="DC53" s="61">
        <f>+Fall_Hoy!W53</f>
        <v>0</v>
      </c>
      <c r="DD53" s="61">
        <f>+Fall_Hoy!X53</f>
        <v>0</v>
      </c>
      <c r="DE53" s="61">
        <f>+Fall_Hoy!Y53</f>
        <v>0</v>
      </c>
      <c r="DF53" s="61">
        <f>+Fall_Hoy!Z53</f>
        <v>0</v>
      </c>
      <c r="DG53" s="61">
        <f>+Fall_Hoy!AA53</f>
        <v>0</v>
      </c>
      <c r="DH53" s="61">
        <f>+Fall_Hoy!AB53</f>
        <v>0</v>
      </c>
      <c r="DI53" s="61">
        <f>+Fall_Hoy!AC53</f>
        <v>0</v>
      </c>
      <c r="DJ53" s="61">
        <f>+Fall_Hoy!AD53</f>
        <v>1</v>
      </c>
      <c r="DK53" s="61">
        <f>+Fall_Hoy!AE53</f>
        <v>0</v>
      </c>
      <c r="DL53" s="270">
        <f>+Fall_Hoy!AF53</f>
        <v>0</v>
      </c>
      <c r="DM53" s="75">
        <f t="shared" si="287"/>
        <v>9.397688204796735E-2</v>
      </c>
      <c r="DN53" s="76">
        <f t="shared" si="288"/>
        <v>8.654717723627281E-2</v>
      </c>
      <c r="DO53" s="76">
        <f t="shared" si="289"/>
        <v>0.10332620564103517</v>
      </c>
      <c r="DP53" s="76">
        <f t="shared" si="290"/>
        <v>0.13008797951039811</v>
      </c>
      <c r="DQ53" s="76">
        <f t="shared" si="354"/>
        <v>0.10694951838221535</v>
      </c>
      <c r="DR53" s="76">
        <f t="shared" si="355"/>
        <v>9.6961218430828069E-2</v>
      </c>
      <c r="DS53" s="76">
        <f t="shared" si="356"/>
        <v>0.10671950742577191</v>
      </c>
      <c r="DT53" s="76">
        <f t="shared" si="357"/>
        <v>9.7911261034783259E-2</v>
      </c>
      <c r="DU53" s="76">
        <f t="shared" si="358"/>
        <v>0.7</v>
      </c>
      <c r="DV53" s="76">
        <f t="shared" si="359"/>
        <v>0.10910224018522573</v>
      </c>
      <c r="DW53" s="76">
        <f t="shared" si="360"/>
        <v>8.0606480889176296E-2</v>
      </c>
      <c r="DX53" s="76">
        <f t="shared" si="361"/>
        <v>0.7</v>
      </c>
      <c r="DY53" s="76">
        <f t="shared" si="362"/>
        <v>0.10332620564103517</v>
      </c>
      <c r="DZ53" s="76">
        <f t="shared" si="363"/>
        <v>0.13008797951039811</v>
      </c>
      <c r="EA53" s="76">
        <f t="shared" si="364"/>
        <v>9.397688204796735E-2</v>
      </c>
      <c r="EB53" s="76">
        <f t="shared" si="365"/>
        <v>8.654717723627281E-2</v>
      </c>
      <c r="EC53" s="76">
        <f t="shared" si="366"/>
        <v>0.11753777365885416</v>
      </c>
      <c r="ED53" s="76">
        <f t="shared" si="367"/>
        <v>0.20584880817056242</v>
      </c>
      <c r="EE53" s="76">
        <f t="shared" si="368"/>
        <v>0.38024710549809254</v>
      </c>
      <c r="EF53" s="316">
        <f t="shared" si="369"/>
        <v>4.1027605997250825E-2</v>
      </c>
      <c r="EG53" s="85">
        <f>+'Cas_-14'!B52</f>
        <v>51</v>
      </c>
      <c r="EH53" s="62">
        <f>+'Cas_-14'!C52</f>
        <v>26</v>
      </c>
      <c r="EI53" s="62">
        <f>+'Cas_-14'!D52</f>
        <v>102</v>
      </c>
      <c r="EJ53" s="62">
        <f>+'Cas_-14'!E52</f>
        <v>105</v>
      </c>
      <c r="EK53" s="62">
        <f>+'Cas_-14'!F52</f>
        <v>237</v>
      </c>
      <c r="EL53" s="62">
        <f>+'Cas_-14'!G52</f>
        <v>213</v>
      </c>
      <c r="EM53" s="62">
        <f>+'Cas_-14'!H52</f>
        <v>236</v>
      </c>
      <c r="EN53" s="62">
        <f>+'Cas_-14'!I52</f>
        <v>214</v>
      </c>
      <c r="EO53" s="62">
        <f>+'Cas_-14'!J52</f>
        <v>172</v>
      </c>
      <c r="EP53" s="62">
        <f>+'Cas_-14'!K52</f>
        <v>202</v>
      </c>
      <c r="EQ53" s="62">
        <f>+'Cas_-14'!L52</f>
        <v>113</v>
      </c>
      <c r="ER53" s="62">
        <f>+'Cas_-14'!M52</f>
        <v>97</v>
      </c>
      <c r="ES53" s="62">
        <f>+'Cas_-14'!N52</f>
        <v>70</v>
      </c>
      <c r="ET53" s="62">
        <f>+'Cas_-14'!O52</f>
        <v>66</v>
      </c>
      <c r="EU53" s="62">
        <f>+'Cas_-14'!P52</f>
        <v>37</v>
      </c>
      <c r="EV53" s="62">
        <f>+'Cas_-14'!Q52</f>
        <v>29</v>
      </c>
      <c r="EW53" s="62">
        <f>+'Cas_-14'!R52</f>
        <v>10</v>
      </c>
      <c r="EX53" s="62">
        <f>+'Cas_-14'!S52</f>
        <v>14</v>
      </c>
      <c r="EY53" s="62">
        <f>+'Cas_-14'!T52</f>
        <v>4</v>
      </c>
      <c r="EZ53" s="86">
        <f>+'Cas_-14'!U52</f>
        <v>5</v>
      </c>
      <c r="FA53" s="201">
        <f t="shared" si="291"/>
        <v>1.6869888020641384E-2</v>
      </c>
      <c r="FB53" s="91">
        <f t="shared" si="292"/>
        <v>9.1872338921883748E-3</v>
      </c>
      <c r="FC53" s="91">
        <f t="shared" si="293"/>
        <v>4.0026751883417241E-2</v>
      </c>
      <c r="FD53" s="91">
        <f t="shared" si="294"/>
        <v>4.5760653462852761E-2</v>
      </c>
      <c r="FE53" s="91">
        <f t="shared" si="295"/>
        <v>0.10694951838221535</v>
      </c>
      <c r="FF53" s="91">
        <f t="shared" si="296"/>
        <v>9.6961218430828069E-2</v>
      </c>
      <c r="FG53" s="91">
        <f t="shared" si="297"/>
        <v>0.10671950742577191</v>
      </c>
      <c r="FH53" s="91">
        <f t="shared" si="298"/>
        <v>9.7911261034783259E-2</v>
      </c>
      <c r="FI53" s="91">
        <f t="shared" si="299"/>
        <v>8.9084291476705685E-2</v>
      </c>
      <c r="FJ53" s="91">
        <f t="shared" si="300"/>
        <v>0.10910224018522573</v>
      </c>
      <c r="FK53" s="91">
        <f t="shared" si="301"/>
        <v>8.0606480889176296E-2</v>
      </c>
      <c r="FL53" s="91">
        <f t="shared" si="302"/>
        <v>6.4429933564513819E-2</v>
      </c>
      <c r="FM53" s="91">
        <f t="shared" si="303"/>
        <v>5.8585958598466936E-2</v>
      </c>
      <c r="FN53" s="91">
        <f t="shared" si="304"/>
        <v>5.3232001215654898E-2</v>
      </c>
      <c r="FO53" s="91">
        <f t="shared" si="305"/>
        <v>5.3113384311459948E-2</v>
      </c>
      <c r="FP53" s="91">
        <f t="shared" si="306"/>
        <v>3.3632233074015611E-2</v>
      </c>
      <c r="FQ53" s="91">
        <f t="shared" si="307"/>
        <v>4.1755294092307944E-2</v>
      </c>
      <c r="FR53" s="91">
        <f t="shared" si="308"/>
        <v>3.1527803459403335E-2</v>
      </c>
      <c r="FS53" s="91">
        <f t="shared" si="309"/>
        <v>0.13988023520923162</v>
      </c>
      <c r="FT53" s="100">
        <f t="shared" si="310"/>
        <v>4.1027605997250825E-2</v>
      </c>
      <c r="FU53" s="119">
        <f t="shared" si="143"/>
        <v>1.769363471491131</v>
      </c>
      <c r="FV53" s="120">
        <f t="shared" si="144"/>
        <v>2.5733401955738553</v>
      </c>
      <c r="FW53" s="120">
        <f t="shared" si="145"/>
        <v>1.7636684303350971</v>
      </c>
      <c r="FX53" s="120">
        <f t="shared" si="176"/>
        <v>2.443792766373412</v>
      </c>
      <c r="FY53" s="120">
        <f t="shared" si="408"/>
        <v>1</v>
      </c>
      <c r="FZ53" s="120">
        <f t="shared" si="408"/>
        <v>1</v>
      </c>
      <c r="GA53" s="120">
        <f t="shared" si="408"/>
        <v>1</v>
      </c>
      <c r="GB53" s="120">
        <f t="shared" si="408"/>
        <v>1</v>
      </c>
      <c r="GC53" s="120">
        <f t="shared" si="408"/>
        <v>7.8577265239073073</v>
      </c>
      <c r="GD53" s="120">
        <f t="shared" si="408"/>
        <v>1</v>
      </c>
      <c r="GE53" s="120">
        <f t="shared" si="408"/>
        <v>1</v>
      </c>
      <c r="GF53" s="120">
        <f t="shared" si="408"/>
        <v>10.864515315681469</v>
      </c>
      <c r="GG53" s="120">
        <f t="shared" si="408"/>
        <v>1.7636684303350971</v>
      </c>
      <c r="GH53" s="120">
        <f t="shared" si="408"/>
        <v>2.443792766373412</v>
      </c>
      <c r="GI53" s="120">
        <f t="shared" si="408"/>
        <v>1.769363471491131</v>
      </c>
      <c r="GJ53" s="120">
        <f t="shared" si="408"/>
        <v>2.5733401955738553</v>
      </c>
      <c r="GK53" s="120">
        <f t="shared" si="147"/>
        <v>2.8149190710767065</v>
      </c>
      <c r="GL53" s="120">
        <f t="shared" si="148"/>
        <v>6.5291198746408998</v>
      </c>
      <c r="GM53" s="120">
        <f t="shared" si="149"/>
        <v>2.718376223269301</v>
      </c>
      <c r="GN53" s="321">
        <f t="shared" si="150"/>
        <v>1</v>
      </c>
      <c r="GO53" s="85">
        <f>+Cas_Hoy!B52</f>
        <v>52</v>
      </c>
      <c r="GP53" s="62">
        <f>+Cas_Hoy!C52</f>
        <v>32</v>
      </c>
      <c r="GQ53" s="62">
        <f>+Cas_Hoy!D52</f>
        <v>119</v>
      </c>
      <c r="GR53" s="62">
        <f>+Cas_Hoy!E52</f>
        <v>118</v>
      </c>
      <c r="GS53" s="62">
        <f>+Cas_Hoy!F52</f>
        <v>270</v>
      </c>
      <c r="GT53" s="62">
        <f>+Cas_Hoy!G52</f>
        <v>233</v>
      </c>
      <c r="GU53" s="62">
        <f>+Cas_Hoy!H52</f>
        <v>272</v>
      </c>
      <c r="GV53" s="62">
        <f>+Cas_Hoy!I52</f>
        <v>246</v>
      </c>
      <c r="GW53" s="62">
        <f>+Cas_Hoy!J52</f>
        <v>194</v>
      </c>
      <c r="GX53" s="62">
        <f>+Cas_Hoy!K52</f>
        <v>230</v>
      </c>
      <c r="GY53" s="62">
        <f>+Cas_Hoy!L52</f>
        <v>132</v>
      </c>
      <c r="GZ53" s="62">
        <f>+Cas_Hoy!M52</f>
        <v>113</v>
      </c>
      <c r="HA53" s="62">
        <f>+Cas_Hoy!N52</f>
        <v>80</v>
      </c>
      <c r="HB53" s="62">
        <f>+Cas_Hoy!O52</f>
        <v>77</v>
      </c>
      <c r="HC53" s="62">
        <f>+Cas_Hoy!P52</f>
        <v>41</v>
      </c>
      <c r="HD53" s="62">
        <f>+Cas_Hoy!Q52</f>
        <v>33</v>
      </c>
      <c r="HE53" s="62">
        <f>+Cas_Hoy!R52</f>
        <v>14</v>
      </c>
      <c r="HF53" s="62">
        <f>+Cas_Hoy!S52</f>
        <v>18</v>
      </c>
      <c r="HG53" s="62">
        <f>+Cas_Hoy!T52</f>
        <v>4</v>
      </c>
      <c r="HH53" s="590">
        <f>+Cas_Hoy!U52</f>
        <v>5</v>
      </c>
      <c r="HI53" s="543">
        <f t="shared" si="151"/>
        <v>0.10413654497207193</v>
      </c>
      <c r="HJ53" s="112">
        <f t="shared" si="152"/>
        <v>9.8484718924034584E-2</v>
      </c>
      <c r="HK53" s="112">
        <f t="shared" si="153"/>
        <v>0.11808709216118306</v>
      </c>
      <c r="HL53" s="112">
        <f t="shared" si="154"/>
        <v>0.15176930942879779</v>
      </c>
      <c r="HM53" s="323">
        <f t="shared" si="370"/>
        <v>0.12184122347340989</v>
      </c>
      <c r="HN53" s="323">
        <f t="shared" si="371"/>
        <v>0.10606555818959126</v>
      </c>
      <c r="HO53" s="323">
        <f t="shared" si="372"/>
        <v>0.12299875432122864</v>
      </c>
      <c r="HP53" s="323">
        <f t="shared" si="373"/>
        <v>0.11255219726428356</v>
      </c>
      <c r="HQ53" s="323">
        <f t="shared" si="374"/>
        <v>0.7</v>
      </c>
      <c r="HR53" s="323">
        <f t="shared" si="375"/>
        <v>0.12422532298317782</v>
      </c>
      <c r="HS53" s="323">
        <f t="shared" si="376"/>
        <v>9.4159782985586457E-2</v>
      </c>
      <c r="HT53" s="323">
        <f t="shared" si="377"/>
        <v>0.7</v>
      </c>
      <c r="HU53" s="323">
        <f t="shared" si="378"/>
        <v>0.11808709216118306</v>
      </c>
      <c r="HV53" s="323">
        <f t="shared" si="379"/>
        <v>0.15176930942879779</v>
      </c>
      <c r="HW53" s="323">
        <f t="shared" si="380"/>
        <v>0.10413654497207193</v>
      </c>
      <c r="HX53" s="323">
        <f t="shared" si="381"/>
        <v>9.8484718924034584E-2</v>
      </c>
      <c r="HY53" s="323">
        <f t="shared" si="382"/>
        <v>0.16455288312239585</v>
      </c>
      <c r="HZ53" s="323">
        <f t="shared" si="383"/>
        <v>0.26466275336215173</v>
      </c>
      <c r="IA53" s="323">
        <f t="shared" si="384"/>
        <v>0.38024710549809254</v>
      </c>
      <c r="IB53" s="327">
        <f t="shared" si="385"/>
        <v>4.1027605997250825E-2</v>
      </c>
      <c r="IC53" s="241">
        <f>+CyF_Tot!B52</f>
        <v>0</v>
      </c>
      <c r="ID53" s="149">
        <f>+CyF_Tot!C52</f>
        <v>2014</v>
      </c>
      <c r="IE53" s="149">
        <f>+CyF_Tot!D52</f>
        <v>2196</v>
      </c>
      <c r="IF53" s="149">
        <f>+CyF_Tot!E52</f>
        <v>2294</v>
      </c>
      <c r="IG53" s="149">
        <f>+CyF_Tot!F52</f>
        <v>0</v>
      </c>
      <c r="IH53" s="149">
        <f>+CyF_Tot!G52</f>
        <v>24</v>
      </c>
      <c r="II53" s="149">
        <f>+CyF_Tot!H52</f>
        <v>27</v>
      </c>
      <c r="IJ53" s="557">
        <f>+CyF_Tot!I52</f>
        <v>27</v>
      </c>
      <c r="IK53" s="93">
        <f t="shared" si="388"/>
        <v>9.7448281204404158E-2</v>
      </c>
      <c r="IL53" s="90">
        <f t="shared" si="389"/>
        <v>9.1223090663054271E-2</v>
      </c>
      <c r="IM53" s="90">
        <f t="shared" si="390"/>
        <v>8.2142143160176942E-2</v>
      </c>
      <c r="IN53" s="90">
        <f t="shared" si="391"/>
        <v>7.3962790604901504E-2</v>
      </c>
      <c r="IO53" s="90">
        <f t="shared" si="392"/>
        <v>7.1430833861990867E-2</v>
      </c>
      <c r="IP53" s="90">
        <f t="shared" si="393"/>
        <v>7.0810513911836584E-2</v>
      </c>
      <c r="IQ53" s="90">
        <f t="shared" si="394"/>
        <v>7.1282742151090289E-2</v>
      </c>
      <c r="IR53" s="90">
        <f t="shared" si="395"/>
        <v>7.0452650518018592E-2</v>
      </c>
      <c r="IS53" s="90">
        <f t="shared" si="396"/>
        <v>6.2236265356673481E-2</v>
      </c>
      <c r="IT53" s="90">
        <f t="shared" si="397"/>
        <v>5.9680700030724232E-2</v>
      </c>
      <c r="IU53" s="90">
        <f t="shared" si="398"/>
        <v>4.5188163292759979E-2</v>
      </c>
      <c r="IV53" s="90">
        <f t="shared" si="399"/>
        <v>4.852887883280619E-2</v>
      </c>
      <c r="IW53" s="90">
        <f t="shared" si="400"/>
        <v>3.8514184524583411E-2</v>
      </c>
      <c r="IX53" s="90">
        <f t="shared" si="401"/>
        <v>3.9965693116870891E-2</v>
      </c>
      <c r="IY53" s="90">
        <f t="shared" si="402"/>
        <v>2.2455046372609793E-2</v>
      </c>
      <c r="IZ53" s="90">
        <f t="shared" si="403"/>
        <v>2.7794476649958332E-2</v>
      </c>
      <c r="JA53" s="90">
        <f t="shared" si="404"/>
        <v>7.719775314248719E-3</v>
      </c>
      <c r="JB53" s="90">
        <f t="shared" si="405"/>
        <v>1.4313654441016753E-2</v>
      </c>
      <c r="JC53" s="90">
        <f t="shared" si="406"/>
        <v>9.217642166267126E-4</v>
      </c>
      <c r="JD53" s="202">
        <f t="shared" si="407"/>
        <v>3.9283487390733163E-3</v>
      </c>
      <c r="JE53" s="326"/>
      <c r="JF53" s="323"/>
      <c r="JG53" s="323"/>
      <c r="JH53" s="323"/>
      <c r="JI53" s="323"/>
      <c r="JJ53" s="323"/>
      <c r="JK53" s="323"/>
      <c r="JL53" s="323"/>
      <c r="JM53" s="323"/>
      <c r="JN53" s="323"/>
      <c r="JO53" s="323"/>
      <c r="JP53" s="323"/>
      <c r="JQ53" s="323"/>
      <c r="JR53" s="323"/>
      <c r="JS53" s="323"/>
      <c r="JT53" s="323"/>
      <c r="JU53" s="323"/>
      <c r="JV53" s="323"/>
      <c r="JW53" s="323"/>
      <c r="JX53" s="327"/>
      <c r="JZ53" s="701">
        <f t="shared" si="241"/>
        <v>0</v>
      </c>
      <c r="KA53" s="291">
        <f t="shared" si="242"/>
        <v>0</v>
      </c>
      <c r="KB53" s="291">
        <f t="shared" si="243"/>
        <v>0</v>
      </c>
      <c r="KC53" s="291">
        <f t="shared" si="244"/>
        <v>0</v>
      </c>
      <c r="KD53" s="291">
        <f t="shared" si="245"/>
        <v>0</v>
      </c>
      <c r="KE53" s="291">
        <f t="shared" si="246"/>
        <v>0</v>
      </c>
      <c r="KF53" s="291">
        <f t="shared" si="247"/>
        <v>0</v>
      </c>
      <c r="KG53" s="291">
        <f t="shared" si="248"/>
        <v>0</v>
      </c>
      <c r="KH53" s="291">
        <f t="shared" si="249"/>
        <v>2923.3652483670689</v>
      </c>
      <c r="KI53" s="291">
        <f t="shared" si="250"/>
        <v>0</v>
      </c>
      <c r="KJ53" s="291">
        <f t="shared" si="251"/>
        <v>0</v>
      </c>
      <c r="KK53" s="291">
        <f t="shared" si="252"/>
        <v>4520.2533595572268</v>
      </c>
      <c r="KL53" s="291">
        <f t="shared" si="253"/>
        <v>2767.6492268429879</v>
      </c>
      <c r="KM53" s="291">
        <f t="shared" si="254"/>
        <v>1538.1701303997941</v>
      </c>
      <c r="KN53" s="291">
        <f t="shared" si="255"/>
        <v>5684.3551646622518</v>
      </c>
      <c r="KO53" s="291">
        <f t="shared" si="256"/>
        <v>3092.8433481299753</v>
      </c>
      <c r="KP53" s="291">
        <f t="shared" si="257"/>
        <v>5955.2736603860549</v>
      </c>
      <c r="KQ53" s="291">
        <f t="shared" si="258"/>
        <v>7394.5985829473011</v>
      </c>
      <c r="KR53" s="291">
        <f t="shared" si="259"/>
        <v>6332.9027988039497</v>
      </c>
      <c r="KS53" s="702">
        <f t="shared" si="260"/>
        <v>0</v>
      </c>
      <c r="KT53" s="705">
        <f>(SUM(JZ53:KS53)/SUM(JZ$4:KS52))*100000</f>
        <v>83.422901706811729</v>
      </c>
      <c r="KU53" s="624">
        <f t="shared" si="312"/>
        <v>0</v>
      </c>
      <c r="KV53" s="625">
        <f t="shared" si="313"/>
        <v>0</v>
      </c>
      <c r="KW53" s="625">
        <f t="shared" si="314"/>
        <v>0</v>
      </c>
      <c r="KX53" s="625">
        <f t="shared" si="315"/>
        <v>0</v>
      </c>
      <c r="KY53" s="625">
        <f t="shared" si="316"/>
        <v>0</v>
      </c>
      <c r="KZ53" s="625">
        <f t="shared" si="317"/>
        <v>0</v>
      </c>
      <c r="LA53" s="625">
        <f t="shared" si="318"/>
        <v>0</v>
      </c>
      <c r="LB53" s="625">
        <f t="shared" si="319"/>
        <v>0</v>
      </c>
      <c r="LC53" s="625">
        <f t="shared" si="320"/>
        <v>1035.8638543802988</v>
      </c>
      <c r="LD53" s="625">
        <f t="shared" si="321"/>
        <v>0</v>
      </c>
      <c r="LE53" s="625">
        <f t="shared" si="322"/>
        <v>0</v>
      </c>
      <c r="LF53" s="625">
        <f t="shared" si="323"/>
        <v>1992.6783576653761</v>
      </c>
      <c r="LG53" s="625">
        <f t="shared" si="324"/>
        <v>1673.8845313847696</v>
      </c>
      <c r="LH53" s="625">
        <f t="shared" si="325"/>
        <v>806.54547296446822</v>
      </c>
      <c r="LI53" s="625">
        <f t="shared" si="326"/>
        <v>5741.987493130805</v>
      </c>
      <c r="LJ53" s="625">
        <f t="shared" si="327"/>
        <v>2319.4643499321114</v>
      </c>
      <c r="LK53" s="625">
        <f t="shared" si="328"/>
        <v>16702.11763692318</v>
      </c>
      <c r="LL53" s="625">
        <f t="shared" si="329"/>
        <v>11259.929806929764</v>
      </c>
      <c r="LM53" s="625">
        <f t="shared" si="330"/>
        <v>104910.17640692371</v>
      </c>
      <c r="LN53" s="626">
        <f t="shared" si="331"/>
        <v>0</v>
      </c>
      <c r="LO53" s="642">
        <f t="shared" si="332"/>
        <v>0</v>
      </c>
      <c r="LP53" s="625">
        <f t="shared" si="333"/>
        <v>0</v>
      </c>
      <c r="LQ53" s="625">
        <f t="shared" si="334"/>
        <v>360.74824208682458</v>
      </c>
      <c r="LR53" s="625">
        <f t="shared" si="335"/>
        <v>541.25847923559502</v>
      </c>
      <c r="LS53" s="625">
        <f t="shared" si="336"/>
        <v>6019.8146431651112</v>
      </c>
      <c r="LT53" s="645">
        <f t="shared" si="337"/>
        <v>2998.4497137945013</v>
      </c>
      <c r="LU53" s="624">
        <f t="shared" si="338"/>
        <v>0</v>
      </c>
      <c r="LV53" s="625">
        <f t="shared" si="339"/>
        <v>450.99201052016144</v>
      </c>
      <c r="LW53" s="626">
        <f t="shared" si="340"/>
        <v>4350.0052844067632</v>
      </c>
      <c r="LY53" s="725">
        <f>VLOOKUP(A53,Vac!A:C,2,FALSE)</f>
        <v>18510.513255992279</v>
      </c>
      <c r="LZ53" s="730">
        <f>VLOOKUP(A53,Vac!A:D,3,FALSE)</f>
        <v>5223</v>
      </c>
      <c r="MA53" s="722">
        <f>VLOOKUP(A53,Vac!A:D,4,FALSE)</f>
        <v>916</v>
      </c>
      <c r="MB53" s="742">
        <f t="shared" si="261"/>
        <v>0.1683589594816749</v>
      </c>
      <c r="MC53" s="666">
        <f t="shared" si="262"/>
        <v>2.9526480353286273E-2</v>
      </c>
    </row>
    <row r="54" spans="1:341" ht="14.4">
      <c r="A54" s="511" t="s">
        <v>64</v>
      </c>
      <c r="B54" s="539">
        <v>62921</v>
      </c>
      <c r="C54" s="527">
        <f t="shared" si="341"/>
        <v>4400</v>
      </c>
      <c r="D54" s="518">
        <f t="shared" si="342"/>
        <v>86</v>
      </c>
      <c r="E54" s="496">
        <f t="shared" si="343"/>
        <v>4.8218222867237879E-3</v>
      </c>
      <c r="F54" s="209">
        <f t="shared" si="263"/>
        <v>6.4271070071995035E-2</v>
      </c>
      <c r="G54" s="28">
        <f t="shared" si="264"/>
        <v>4.4103809577158692</v>
      </c>
      <c r="H54" s="27">
        <f t="shared" si="265"/>
        <v>0.28345990357754919</v>
      </c>
      <c r="I54" s="34">
        <f t="shared" si="266"/>
        <v>0.30841334711701696</v>
      </c>
      <c r="J54" s="340">
        <f t="shared" si="267"/>
        <v>0.36460383213892755</v>
      </c>
      <c r="K54" s="582">
        <f t="shared" si="268"/>
        <v>3.7487079399154632E-3</v>
      </c>
      <c r="L54" s="341">
        <f t="shared" si="344"/>
        <v>5.6729074485691058</v>
      </c>
      <c r="M54" s="342">
        <f t="shared" si="269"/>
        <v>0.39652019133209782</v>
      </c>
      <c r="N54" s="827"/>
      <c r="O54" s="366" t="s">
        <v>230</v>
      </c>
      <c r="P54" s="21" t="s">
        <v>238</v>
      </c>
      <c r="Q54" s="21"/>
      <c r="R54" s="21"/>
      <c r="S54" s="170">
        <f t="shared" si="270"/>
        <v>4400</v>
      </c>
      <c r="T54" s="171">
        <f t="shared" si="271"/>
        <v>6992.8958535306174</v>
      </c>
      <c r="U54" s="170">
        <f t="shared" si="272"/>
        <v>137</v>
      </c>
      <c r="V54" s="172">
        <f t="shared" si="273"/>
        <v>3.2136992728125736E-2</v>
      </c>
      <c r="W54" s="171">
        <f t="shared" si="274"/>
        <v>217.73334816674878</v>
      </c>
      <c r="X54" s="170">
        <f t="shared" si="275"/>
        <v>356</v>
      </c>
      <c r="Y54" s="172">
        <f t="shared" si="276"/>
        <v>8.803165182987141E-2</v>
      </c>
      <c r="Z54" s="171">
        <f t="shared" si="277"/>
        <v>565.78884633111363</v>
      </c>
      <c r="AA54" s="170">
        <f t="shared" si="278"/>
        <v>86</v>
      </c>
      <c r="AB54" s="171">
        <f t="shared" si="279"/>
        <v>1366.7932804628026</v>
      </c>
      <c r="AC54" s="173">
        <f t="shared" si="280"/>
        <v>1.9545454545454546E-2</v>
      </c>
      <c r="AD54" s="170">
        <f t="shared" si="281"/>
        <v>1</v>
      </c>
      <c r="AE54" s="172">
        <f t="shared" si="282"/>
        <v>1.1764705882352941E-2</v>
      </c>
      <c r="AF54" s="171">
        <f t="shared" si="283"/>
        <v>15.892945121660494</v>
      </c>
      <c r="AG54" s="170">
        <f t="shared" si="284"/>
        <v>4</v>
      </c>
      <c r="AH54" s="172">
        <f t="shared" si="285"/>
        <v>4.878048780487805E-2</v>
      </c>
      <c r="AI54" s="367">
        <f t="shared" si="286"/>
        <v>63.571780486641977</v>
      </c>
      <c r="AJ54" s="831"/>
      <c r="AK54" s="85">
        <v>6262.706099159439</v>
      </c>
      <c r="AL54" s="62">
        <v>5814.2478533174753</v>
      </c>
      <c r="AM54" s="62">
        <v>5610.3274897443398</v>
      </c>
      <c r="AN54" s="62">
        <v>5031.8927334150521</v>
      </c>
      <c r="AO54" s="62">
        <v>4672.1738982767538</v>
      </c>
      <c r="AP54" s="62">
        <v>4558.4679544552127</v>
      </c>
      <c r="AQ54" s="62">
        <v>4539.2519808414963</v>
      </c>
      <c r="AR54" s="62">
        <v>4567.4537026379321</v>
      </c>
      <c r="AS54" s="62">
        <v>3945.9066969654741</v>
      </c>
      <c r="AT54" s="62">
        <v>3826.8970035447587</v>
      </c>
      <c r="AU54" s="62">
        <v>2975.0674410466863</v>
      </c>
      <c r="AV54" s="62">
        <v>2905.638515962617</v>
      </c>
      <c r="AW54" s="62">
        <v>2197.8932166599025</v>
      </c>
      <c r="AX54" s="62">
        <v>2217.5586182747238</v>
      </c>
      <c r="AY54" s="62">
        <v>1167.4752523327254</v>
      </c>
      <c r="AZ54" s="62">
        <v>1379.1693498245002</v>
      </c>
      <c r="BA54" s="62">
        <v>396.18135455943184</v>
      </c>
      <c r="BB54" s="62">
        <v>657.59177267034931</v>
      </c>
      <c r="BC54" s="62">
        <v>36.016486778130158</v>
      </c>
      <c r="BD54" s="86">
        <v>159.08205167068473</v>
      </c>
      <c r="BE54" s="258">
        <v>2.0000000000000002E-5</v>
      </c>
      <c r="BF54" s="43">
        <v>2.0000000000000002E-5</v>
      </c>
      <c r="BG54" s="53">
        <v>5.0000000000000002E-5</v>
      </c>
      <c r="BH54" s="53">
        <v>4.0000000000000003E-5</v>
      </c>
      <c r="BI54" s="53">
        <v>1.2518952302791728E-4</v>
      </c>
      <c r="BJ54" s="53">
        <v>1.2406223545552731E-4</v>
      </c>
      <c r="BK54" s="53">
        <v>3.4000000000000002E-4</v>
      </c>
      <c r="BL54" s="53">
        <v>1.8000000000000001E-4</v>
      </c>
      <c r="BM54" s="53">
        <v>8.9999999999999998E-4</v>
      </c>
      <c r="BN54" s="53">
        <v>5.0000000000000001E-4</v>
      </c>
      <c r="BO54" s="53">
        <v>3.8E-3</v>
      </c>
      <c r="BP54" s="53">
        <v>2E-3</v>
      </c>
      <c r="BQ54" s="53">
        <v>1.6199999999999999E-2</v>
      </c>
      <c r="BR54" s="53">
        <v>6.1999999999999998E-3</v>
      </c>
      <c r="BS54" s="53">
        <v>6.1100000000000002E-2</v>
      </c>
      <c r="BT54" s="53">
        <v>2.6800000000000001E-2</v>
      </c>
      <c r="BU54" s="53">
        <v>0.1421</v>
      </c>
      <c r="BV54" s="53">
        <v>5.4699999999999999E-2</v>
      </c>
      <c r="BW54" s="53">
        <v>0.27589999999999998</v>
      </c>
      <c r="BX54" s="773">
        <v>0.1051</v>
      </c>
      <c r="BY54" s="53">
        <f t="shared" si="345"/>
        <v>2.0000000000000002E-5</v>
      </c>
      <c r="BZ54" s="53">
        <f t="shared" si="346"/>
        <v>4.5000000000000003E-5</v>
      </c>
      <c r="CA54" s="53">
        <f t="shared" si="347"/>
        <v>1.246258792417223E-4</v>
      </c>
      <c r="CB54" s="53">
        <f t="shared" si="348"/>
        <v>2.6000000000000003E-4</v>
      </c>
      <c r="CC54" s="53">
        <f t="shared" si="349"/>
        <v>6.9999999999999999E-4</v>
      </c>
      <c r="CD54" s="53">
        <f t="shared" si="350"/>
        <v>2.8999999999999998E-3</v>
      </c>
      <c r="CE54" s="53">
        <f t="shared" si="351"/>
        <v>1.12E-2</v>
      </c>
      <c r="CF54" s="53">
        <f t="shared" si="352"/>
        <v>4.3950000000000003E-2</v>
      </c>
      <c r="CG54" s="53">
        <f t="shared" si="353"/>
        <v>9.8400000000000001E-2</v>
      </c>
      <c r="CH54" s="54">
        <f t="shared" si="138"/>
        <v>0.1905</v>
      </c>
      <c r="CI54" s="64">
        <f>+Fall_Hoy!B54</f>
        <v>0</v>
      </c>
      <c r="CJ54" s="61">
        <f>+Fall_Hoy!C54</f>
        <v>0</v>
      </c>
      <c r="CK54" s="61">
        <f>+Fall_Hoy!D54</f>
        <v>1</v>
      </c>
      <c r="CL54" s="61">
        <f>+Fall_Hoy!E54</f>
        <v>0</v>
      </c>
      <c r="CM54" s="61">
        <f>+Fall_Hoy!F54</f>
        <v>0</v>
      </c>
      <c r="CN54" s="61">
        <f>+Fall_Hoy!G54</f>
        <v>1</v>
      </c>
      <c r="CO54" s="61">
        <f>+Fall_Hoy!H54</f>
        <v>1</v>
      </c>
      <c r="CP54" s="61">
        <f>+Fall_Hoy!I54</f>
        <v>0</v>
      </c>
      <c r="CQ54" s="61">
        <f>+Fall_Hoy!J54</f>
        <v>3</v>
      </c>
      <c r="CR54" s="61">
        <f>+Fall_Hoy!K54</f>
        <v>2</v>
      </c>
      <c r="CS54" s="61">
        <f>+Fall_Hoy!L54</f>
        <v>8</v>
      </c>
      <c r="CT54" s="61">
        <f>+Fall_Hoy!M54</f>
        <v>1</v>
      </c>
      <c r="CU54" s="61">
        <f>+Fall_Hoy!N54</f>
        <v>12</v>
      </c>
      <c r="CV54" s="61">
        <f>+Fall_Hoy!O54</f>
        <v>3</v>
      </c>
      <c r="CW54" s="61">
        <f>+Fall_Hoy!P54</f>
        <v>13</v>
      </c>
      <c r="CX54" s="61">
        <f>+Fall_Hoy!Q54</f>
        <v>10</v>
      </c>
      <c r="CY54" s="61">
        <f>+Fall_Hoy!R54</f>
        <v>9</v>
      </c>
      <c r="CZ54" s="61">
        <f>+Fall_Hoy!S54</f>
        <v>8</v>
      </c>
      <c r="DA54" s="61">
        <f>+Fall_Hoy!T54</f>
        <v>2</v>
      </c>
      <c r="DB54" s="253">
        <f>+Fall_Hoy!U54</f>
        <v>8</v>
      </c>
      <c r="DC54" s="61">
        <f>+Fall_Hoy!W54</f>
        <v>0</v>
      </c>
      <c r="DD54" s="61">
        <f>+Fall_Hoy!X54</f>
        <v>0</v>
      </c>
      <c r="DE54" s="61">
        <f>+Fall_Hoy!Y54</f>
        <v>0</v>
      </c>
      <c r="DF54" s="61">
        <f>+Fall_Hoy!Z54</f>
        <v>0</v>
      </c>
      <c r="DG54" s="61">
        <f>+Fall_Hoy!AA54</f>
        <v>0</v>
      </c>
      <c r="DH54" s="61">
        <f>+Fall_Hoy!AB54</f>
        <v>0</v>
      </c>
      <c r="DI54" s="61">
        <f>+Fall_Hoy!AC54</f>
        <v>0</v>
      </c>
      <c r="DJ54" s="61">
        <f>+Fall_Hoy!AD54</f>
        <v>0</v>
      </c>
      <c r="DK54" s="61">
        <f>+Fall_Hoy!AE54</f>
        <v>1</v>
      </c>
      <c r="DL54" s="270">
        <f>+Fall_Hoy!AF54</f>
        <v>3</v>
      </c>
      <c r="DM54" s="75">
        <f t="shared" si="287"/>
        <v>0.1822445118401286</v>
      </c>
      <c r="DN54" s="76">
        <f t="shared" si="288"/>
        <v>0.27055004405781669</v>
      </c>
      <c r="DO54" s="76">
        <f t="shared" si="289"/>
        <v>0.33702307970467771</v>
      </c>
      <c r="DP54" s="76">
        <f t="shared" si="290"/>
        <v>0.21819985445002149</v>
      </c>
      <c r="DQ54" s="76">
        <f t="shared" si="354"/>
        <v>0.10616043212409979</v>
      </c>
      <c r="DR54" s="76">
        <f t="shared" si="355"/>
        <v>0.7</v>
      </c>
      <c r="DS54" s="76">
        <f t="shared" si="356"/>
        <v>0.64794298333775102</v>
      </c>
      <c r="DT54" s="76">
        <f t="shared" si="357"/>
        <v>0.10574819832788747</v>
      </c>
      <c r="DU54" s="76">
        <f t="shared" si="358"/>
        <v>0.7</v>
      </c>
      <c r="DV54" s="76">
        <f t="shared" si="359"/>
        <v>0.7</v>
      </c>
      <c r="DW54" s="76">
        <f t="shared" si="360"/>
        <v>0.7</v>
      </c>
      <c r="DX54" s="76">
        <f t="shared" si="361"/>
        <v>0.17207921675499735</v>
      </c>
      <c r="DY54" s="76">
        <f t="shared" si="362"/>
        <v>0.33702307970467771</v>
      </c>
      <c r="DZ54" s="76">
        <f t="shared" si="363"/>
        <v>0.21819985445002149</v>
      </c>
      <c r="EA54" s="76">
        <f t="shared" si="364"/>
        <v>0.1822445118401286</v>
      </c>
      <c r="EB54" s="76">
        <f t="shared" si="365"/>
        <v>0.27055004405781669</v>
      </c>
      <c r="EC54" s="76">
        <f t="shared" si="366"/>
        <v>0.15986537067010004</v>
      </c>
      <c r="ED54" s="76">
        <f t="shared" si="367"/>
        <v>0.22240589263769939</v>
      </c>
      <c r="EE54" s="76">
        <f t="shared" si="368"/>
        <v>0.20126902734036764</v>
      </c>
      <c r="EF54" s="316">
        <f t="shared" si="369"/>
        <v>0.47848253196423096</v>
      </c>
      <c r="EG54" s="85">
        <f>+'Cas_-14'!B53</f>
        <v>38</v>
      </c>
      <c r="EH54" s="62">
        <f>+'Cas_-14'!C53</f>
        <v>22</v>
      </c>
      <c r="EI54" s="62">
        <f>+'Cas_-14'!D53</f>
        <v>119</v>
      </c>
      <c r="EJ54" s="62">
        <f>+'Cas_-14'!E53</f>
        <v>120</v>
      </c>
      <c r="EK54" s="62">
        <f>+'Cas_-14'!F53</f>
        <v>496</v>
      </c>
      <c r="EL54" s="62">
        <f>+'Cas_-14'!G53</f>
        <v>440</v>
      </c>
      <c r="EM54" s="62">
        <f>+'Cas_-14'!H53</f>
        <v>526</v>
      </c>
      <c r="EN54" s="62">
        <f>+'Cas_-14'!I53</f>
        <v>483</v>
      </c>
      <c r="EO54" s="62">
        <f>+'Cas_-14'!J53</f>
        <v>400</v>
      </c>
      <c r="EP54" s="62">
        <f>+'Cas_-14'!K53</f>
        <v>370</v>
      </c>
      <c r="EQ54" s="62">
        <f>+'Cas_-14'!L53</f>
        <v>281</v>
      </c>
      <c r="ER54" s="62">
        <f>+'Cas_-14'!M53</f>
        <v>256</v>
      </c>
      <c r="ES54" s="62">
        <f>+'Cas_-14'!N53</f>
        <v>135</v>
      </c>
      <c r="ET54" s="62">
        <f>+'Cas_-14'!O53</f>
        <v>106</v>
      </c>
      <c r="EU54" s="62">
        <f>+'Cas_-14'!P53</f>
        <v>60</v>
      </c>
      <c r="EV54" s="62">
        <f>+'Cas_-14'!Q53</f>
        <v>63</v>
      </c>
      <c r="EW54" s="62">
        <f>+'Cas_-14'!R53</f>
        <v>22</v>
      </c>
      <c r="EX54" s="62">
        <f>+'Cas_-14'!S53</f>
        <v>36</v>
      </c>
      <c r="EY54" s="62">
        <f>+'Cas_-14'!T53</f>
        <v>5</v>
      </c>
      <c r="EZ54" s="86">
        <f>+'Cas_-14'!U53</f>
        <v>21</v>
      </c>
      <c r="FA54" s="201">
        <f t="shared" si="291"/>
        <v>6.0676645843400255E-3</v>
      </c>
      <c r="FB54" s="90">
        <f t="shared" si="292"/>
        <v>3.7838084228637259E-3</v>
      </c>
      <c r="FC54" s="90">
        <f t="shared" si="293"/>
        <v>2.121088300416181E-2</v>
      </c>
      <c r="FD54" s="90">
        <f t="shared" si="294"/>
        <v>2.3847885151271543E-2</v>
      </c>
      <c r="FE54" s="90">
        <f t="shared" si="295"/>
        <v>0.10616043212409979</v>
      </c>
      <c r="FF54" s="90">
        <f t="shared" si="296"/>
        <v>9.6523657596400692E-2</v>
      </c>
      <c r="FG54" s="90">
        <f t="shared" si="297"/>
        <v>0.1158781231401234</v>
      </c>
      <c r="FH54" s="90">
        <f t="shared" si="298"/>
        <v>0.10574819832788747</v>
      </c>
      <c r="FI54" s="90">
        <f t="shared" si="299"/>
        <v>0.10137087131523219</v>
      </c>
      <c r="FJ54" s="90">
        <f t="shared" si="300"/>
        <v>9.6684075807966161E-2</v>
      </c>
      <c r="FK54" s="90">
        <f t="shared" si="301"/>
        <v>9.4451640363869785E-2</v>
      </c>
      <c r="FL54" s="90">
        <f t="shared" si="302"/>
        <v>8.8104558978558636E-2</v>
      </c>
      <c r="FM54" s="90">
        <f t="shared" si="303"/>
        <v>6.1422456276177512E-2</v>
      </c>
      <c r="FN54" s="90">
        <f t="shared" si="304"/>
        <v>4.7800314781518041E-2</v>
      </c>
      <c r="FO54" s="90">
        <f t="shared" si="305"/>
        <v>5.1392952338916269E-2</v>
      </c>
      <c r="FP54" s="90">
        <f t="shared" si="306"/>
        <v>4.5679669438721773E-2</v>
      </c>
      <c r="FQ54" s="90">
        <f t="shared" si="307"/>
        <v>5.5530124643207411E-2</v>
      </c>
      <c r="FR54" s="90">
        <f t="shared" si="308"/>
        <v>5.4745210472769701E-2</v>
      </c>
      <c r="FS54" s="90">
        <f t="shared" si="309"/>
        <v>0.13882531160801856</v>
      </c>
      <c r="FT54" s="99">
        <f t="shared" si="310"/>
        <v>0.13200734953728177</v>
      </c>
      <c r="FU54" s="119">
        <f t="shared" si="143"/>
        <v>3.5460992907801416</v>
      </c>
      <c r="FV54" s="120">
        <f t="shared" si="144"/>
        <v>5.9227671167969671</v>
      </c>
      <c r="FW54" s="120">
        <f t="shared" si="145"/>
        <v>5.4869684499314131</v>
      </c>
      <c r="FX54" s="120">
        <f t="shared" si="176"/>
        <v>4.5648204503956178</v>
      </c>
      <c r="FY54" s="120">
        <f t="shared" si="408"/>
        <v>1</v>
      </c>
      <c r="FZ54" s="120">
        <f t="shared" si="408"/>
        <v>7.2521081093605648</v>
      </c>
      <c r="GA54" s="120">
        <f t="shared" si="408"/>
        <v>5.5915902482666064</v>
      </c>
      <c r="GB54" s="120">
        <f t="shared" si="408"/>
        <v>1</v>
      </c>
      <c r="GC54" s="120">
        <f t="shared" si="408"/>
        <v>6.9053367196895801</v>
      </c>
      <c r="GD54" s="120">
        <f t="shared" si="408"/>
        <v>7.2400754121117057</v>
      </c>
      <c r="GE54" s="120">
        <f t="shared" si="408"/>
        <v>7.4112000310771542</v>
      </c>
      <c r="GF54" s="120">
        <f t="shared" si="408"/>
        <v>1.9531250000000002</v>
      </c>
      <c r="GG54" s="120">
        <f t="shared" si="408"/>
        <v>5.4869684499314131</v>
      </c>
      <c r="GH54" s="120">
        <f t="shared" si="408"/>
        <v>4.5648204503956178</v>
      </c>
      <c r="GI54" s="120">
        <f t="shared" si="408"/>
        <v>3.5460992907801416</v>
      </c>
      <c r="GJ54" s="120">
        <f t="shared" si="408"/>
        <v>5.9227671167969671</v>
      </c>
      <c r="GK54" s="120">
        <f t="shared" si="147"/>
        <v>2.8788945045102681</v>
      </c>
      <c r="GL54" s="120">
        <f t="shared" si="148"/>
        <v>4.0625634775543373</v>
      </c>
      <c r="GM54" s="120">
        <f t="shared" si="149"/>
        <v>1.4498006524102938</v>
      </c>
      <c r="GN54" s="321">
        <f t="shared" si="150"/>
        <v>3.6246658511168501</v>
      </c>
      <c r="GO54" s="85">
        <f>+Cas_Hoy!B53</f>
        <v>40</v>
      </c>
      <c r="GP54" s="62">
        <f>+Cas_Hoy!C53</f>
        <v>23</v>
      </c>
      <c r="GQ54" s="62">
        <f>+Cas_Hoy!D53</f>
        <v>132</v>
      </c>
      <c r="GR54" s="62">
        <f>+Cas_Hoy!E53</f>
        <v>136</v>
      </c>
      <c r="GS54" s="62">
        <f>+Cas_Hoy!F53</f>
        <v>534</v>
      </c>
      <c r="GT54" s="62">
        <f>+Cas_Hoy!G53</f>
        <v>479</v>
      </c>
      <c r="GU54" s="62">
        <f>+Cas_Hoy!H53</f>
        <v>579</v>
      </c>
      <c r="GV54" s="62">
        <f>+Cas_Hoy!I53</f>
        <v>525</v>
      </c>
      <c r="GW54" s="62">
        <f>+Cas_Hoy!J53</f>
        <v>439</v>
      </c>
      <c r="GX54" s="62">
        <f>+Cas_Hoy!K53</f>
        <v>396</v>
      </c>
      <c r="GY54" s="62">
        <f>+Cas_Hoy!L53</f>
        <v>305</v>
      </c>
      <c r="GZ54" s="62">
        <f>+Cas_Hoy!M53</f>
        <v>277</v>
      </c>
      <c r="HA54" s="62">
        <f>+Cas_Hoy!N53</f>
        <v>149</v>
      </c>
      <c r="HB54" s="62">
        <f>+Cas_Hoy!O53</f>
        <v>118</v>
      </c>
      <c r="HC54" s="62">
        <f>+Cas_Hoy!P53</f>
        <v>67</v>
      </c>
      <c r="HD54" s="62">
        <f>+Cas_Hoy!Q53</f>
        <v>65</v>
      </c>
      <c r="HE54" s="62">
        <f>+Cas_Hoy!R53</f>
        <v>24</v>
      </c>
      <c r="HF54" s="62">
        <f>+Cas_Hoy!S53</f>
        <v>38</v>
      </c>
      <c r="HG54" s="62">
        <f>+Cas_Hoy!T53</f>
        <v>5</v>
      </c>
      <c r="HH54" s="590">
        <f>+Cas_Hoy!U53</f>
        <v>22</v>
      </c>
      <c r="HI54" s="543">
        <f t="shared" si="151"/>
        <v>0.20350637155481027</v>
      </c>
      <c r="HJ54" s="112">
        <f t="shared" si="152"/>
        <v>0.27913893434536646</v>
      </c>
      <c r="HK54" s="112">
        <f t="shared" si="153"/>
        <v>0.37197362130368133</v>
      </c>
      <c r="HL54" s="112">
        <f t="shared" si="154"/>
        <v>0.24290172476511823</v>
      </c>
      <c r="HM54" s="323">
        <f t="shared" si="370"/>
        <v>0.11429369103683323</v>
      </c>
      <c r="HN54" s="323">
        <f t="shared" si="371"/>
        <v>0.7</v>
      </c>
      <c r="HO54" s="323">
        <f t="shared" si="372"/>
        <v>0.7</v>
      </c>
      <c r="HP54" s="323">
        <f t="shared" si="373"/>
        <v>0.1149436938346603</v>
      </c>
      <c r="HQ54" s="323">
        <f t="shared" si="374"/>
        <v>0.7</v>
      </c>
      <c r="HR54" s="323">
        <f t="shared" si="375"/>
        <v>0.7</v>
      </c>
      <c r="HS54" s="323">
        <f t="shared" si="376"/>
        <v>0.7</v>
      </c>
      <c r="HT54" s="323">
        <f t="shared" si="377"/>
        <v>0.18619509000443077</v>
      </c>
      <c r="HU54" s="323">
        <f t="shared" si="378"/>
        <v>0.37197362130368133</v>
      </c>
      <c r="HV54" s="323">
        <f t="shared" si="379"/>
        <v>0.24290172476511823</v>
      </c>
      <c r="HW54" s="323">
        <f t="shared" si="380"/>
        <v>0.20350637155481027</v>
      </c>
      <c r="HX54" s="323">
        <f t="shared" si="381"/>
        <v>0.27913893434536646</v>
      </c>
      <c r="HY54" s="323">
        <f t="shared" si="382"/>
        <v>0.1743985861855637</v>
      </c>
      <c r="HZ54" s="323">
        <f t="shared" si="383"/>
        <v>0.23476177556201605</v>
      </c>
      <c r="IA54" s="323">
        <f t="shared" si="384"/>
        <v>0.20126902734036764</v>
      </c>
      <c r="IB54" s="327">
        <f t="shared" si="385"/>
        <v>0.50126741443871814</v>
      </c>
      <c r="IC54" s="241">
        <f>+CyF_Tot!B53</f>
        <v>0</v>
      </c>
      <c r="ID54" s="149">
        <f>+CyF_Tot!C53</f>
        <v>4044</v>
      </c>
      <c r="IE54" s="149">
        <f>+CyF_Tot!D53</f>
        <v>4263</v>
      </c>
      <c r="IF54" s="149">
        <f>+CyF_Tot!E53</f>
        <v>4400</v>
      </c>
      <c r="IG54" s="149">
        <f>+CyF_Tot!F53</f>
        <v>0</v>
      </c>
      <c r="IH54" s="149">
        <f>+CyF_Tot!G53</f>
        <v>82</v>
      </c>
      <c r="II54" s="149">
        <f>+CyF_Tot!H53</f>
        <v>85</v>
      </c>
      <c r="IJ54" s="557">
        <f>+CyF_Tot!I53</f>
        <v>86</v>
      </c>
      <c r="IK54" s="93">
        <f t="shared" si="388"/>
        <v>9.9532844347029428E-2</v>
      </c>
      <c r="IL54" s="90">
        <f t="shared" si="389"/>
        <v>9.240552205650697E-2</v>
      </c>
      <c r="IM54" s="90">
        <f t="shared" si="390"/>
        <v>8.9164626909050082E-2</v>
      </c>
      <c r="IN54" s="90">
        <f t="shared" si="391"/>
        <v>7.9971595070247647E-2</v>
      </c>
      <c r="IO54" s="90">
        <f t="shared" si="392"/>
        <v>7.4254603364167032E-2</v>
      </c>
      <c r="IP54" s="90">
        <f t="shared" si="393"/>
        <v>7.2447481039004669E-2</v>
      </c>
      <c r="IQ54" s="90">
        <f t="shared" si="394"/>
        <v>7.2142082624902598E-2</v>
      </c>
      <c r="IR54" s="90">
        <f t="shared" si="395"/>
        <v>7.2590291041749688E-2</v>
      </c>
      <c r="IS54" s="90">
        <f t="shared" si="396"/>
        <v>6.2712078590064904E-2</v>
      </c>
      <c r="IT54" s="90">
        <f t="shared" si="397"/>
        <v>6.0820664063583836E-2</v>
      </c>
      <c r="IU54" s="90">
        <f t="shared" si="398"/>
        <v>4.7282583573793904E-2</v>
      </c>
      <c r="IV54" s="90">
        <f t="shared" si="399"/>
        <v>4.6179153477576916E-2</v>
      </c>
      <c r="IW54" s="90">
        <f t="shared" si="400"/>
        <v>3.4930996275645693E-2</v>
      </c>
      <c r="IX54" s="90">
        <f t="shared" si="401"/>
        <v>3.5243537424305457E-2</v>
      </c>
      <c r="IY54" s="90">
        <f t="shared" si="402"/>
        <v>1.8554620116220742E-2</v>
      </c>
      <c r="IZ54" s="90">
        <f t="shared" si="403"/>
        <v>2.1919062790236966E-2</v>
      </c>
      <c r="JA54" s="90">
        <f t="shared" si="404"/>
        <v>6.2964885262381688E-3</v>
      </c>
      <c r="JB54" s="90">
        <f t="shared" si="405"/>
        <v>1.0451069955505305E-2</v>
      </c>
      <c r="JC54" s="90">
        <f t="shared" si="406"/>
        <v>5.7240804783983338E-4</v>
      </c>
      <c r="JD54" s="202">
        <f t="shared" si="407"/>
        <v>2.5282823170433518E-3</v>
      </c>
      <c r="JE54" s="326"/>
      <c r="JF54" s="323"/>
      <c r="JG54" s="323"/>
      <c r="JH54" s="323"/>
      <c r="JI54" s="323"/>
      <c r="JJ54" s="323"/>
      <c r="JK54" s="323"/>
      <c r="JL54" s="323"/>
      <c r="JM54" s="323"/>
      <c r="JN54" s="323"/>
      <c r="JO54" s="323"/>
      <c r="JP54" s="323"/>
      <c r="JQ54" s="323"/>
      <c r="JR54" s="323"/>
      <c r="JS54" s="323"/>
      <c r="JT54" s="323"/>
      <c r="JU54" s="323"/>
      <c r="JV54" s="323"/>
      <c r="JW54" s="323"/>
      <c r="JX54" s="327"/>
      <c r="JZ54" s="701">
        <f t="shared" si="241"/>
        <v>0</v>
      </c>
      <c r="KA54" s="291">
        <f t="shared" si="242"/>
        <v>0</v>
      </c>
      <c r="KB54" s="291">
        <f t="shared" si="243"/>
        <v>647.11231325382766</v>
      </c>
      <c r="KC54" s="291">
        <f t="shared" si="244"/>
        <v>0</v>
      </c>
      <c r="KD54" s="291">
        <f t="shared" si="245"/>
        <v>0</v>
      </c>
      <c r="KE54" s="291">
        <f t="shared" si="246"/>
        <v>769.13428700827944</v>
      </c>
      <c r="KF54" s="291">
        <f t="shared" si="247"/>
        <v>709.89009061414333</v>
      </c>
      <c r="KG54" s="291">
        <f t="shared" si="248"/>
        <v>0</v>
      </c>
      <c r="KH54" s="291">
        <f t="shared" si="249"/>
        <v>2145.6300541801888</v>
      </c>
      <c r="KI54" s="291">
        <f t="shared" si="250"/>
        <v>1526.810884794606</v>
      </c>
      <c r="KJ54" s="291">
        <f t="shared" si="251"/>
        <v>5683.1410833670161</v>
      </c>
      <c r="KK54" s="291">
        <f t="shared" si="252"/>
        <v>780.69965948551078</v>
      </c>
      <c r="KL54" s="291">
        <f t="shared" si="253"/>
        <v>9027.3484851790126</v>
      </c>
      <c r="KM54" s="291">
        <f t="shared" si="254"/>
        <v>2580.0116185660213</v>
      </c>
      <c r="KN54" s="291">
        <f t="shared" si="255"/>
        <v>11023.376276529623</v>
      </c>
      <c r="KO54" s="291">
        <f t="shared" si="256"/>
        <v>9668.3558126467888</v>
      </c>
      <c r="KP54" s="291">
        <f t="shared" si="257"/>
        <v>8099.8814383088511</v>
      </c>
      <c r="KQ54" s="291">
        <f t="shared" si="258"/>
        <v>7989.3700291680834</v>
      </c>
      <c r="KR54" s="291">
        <f t="shared" si="259"/>
        <v>3352.0759740872163</v>
      </c>
      <c r="KS54" s="702">
        <f t="shared" si="260"/>
        <v>8690.358123252443</v>
      </c>
      <c r="KT54" s="705">
        <f>(SUM(JZ54:KS54)/SUM(JZ$4:KS53))*100000</f>
        <v>150.69165021779654</v>
      </c>
      <c r="KU54" s="624">
        <f t="shared" si="312"/>
        <v>0</v>
      </c>
      <c r="KV54" s="625">
        <f t="shared" si="313"/>
        <v>0</v>
      </c>
      <c r="KW54" s="625">
        <f t="shared" si="314"/>
        <v>178.24271432068747</v>
      </c>
      <c r="KX54" s="625">
        <f t="shared" si="315"/>
        <v>0</v>
      </c>
      <c r="KY54" s="625">
        <f t="shared" si="316"/>
        <v>0</v>
      </c>
      <c r="KZ54" s="625">
        <f t="shared" si="317"/>
        <v>219.37194908272883</v>
      </c>
      <c r="LA54" s="625">
        <f t="shared" si="318"/>
        <v>220.30061433483536</v>
      </c>
      <c r="LB54" s="625">
        <f t="shared" si="319"/>
        <v>0</v>
      </c>
      <c r="LC54" s="625">
        <f t="shared" si="320"/>
        <v>760.28153486424151</v>
      </c>
      <c r="LD54" s="625">
        <f t="shared" si="321"/>
        <v>522.61662598900625</v>
      </c>
      <c r="LE54" s="625">
        <f t="shared" si="322"/>
        <v>2689.0146722809905</v>
      </c>
      <c r="LF54" s="625">
        <f t="shared" si="323"/>
        <v>344.15843350999472</v>
      </c>
      <c r="LG54" s="625">
        <f t="shared" si="324"/>
        <v>5459.7738912157783</v>
      </c>
      <c r="LH54" s="625">
        <f t="shared" si="325"/>
        <v>1352.8390975901332</v>
      </c>
      <c r="LI54" s="625">
        <f t="shared" si="326"/>
        <v>11135.139673431859</v>
      </c>
      <c r="LJ54" s="625">
        <f t="shared" si="327"/>
        <v>7250.7411807494882</v>
      </c>
      <c r="LK54" s="625">
        <f t="shared" si="328"/>
        <v>22716.869172221213</v>
      </c>
      <c r="LL54" s="625">
        <f t="shared" si="329"/>
        <v>12165.602327282157</v>
      </c>
      <c r="LM54" s="625">
        <f t="shared" si="330"/>
        <v>55530.124643207426</v>
      </c>
      <c r="LN54" s="626">
        <f t="shared" si="331"/>
        <v>50288.514109440679</v>
      </c>
      <c r="LO54" s="642">
        <f t="shared" si="332"/>
        <v>60.440462942203332</v>
      </c>
      <c r="LP54" s="625">
        <f t="shared" si="333"/>
        <v>64.915638545846306</v>
      </c>
      <c r="LQ54" s="625">
        <f t="shared" si="334"/>
        <v>1047.0997583772225</v>
      </c>
      <c r="LR54" s="625">
        <f t="shared" si="335"/>
        <v>265.48697888319299</v>
      </c>
      <c r="LS54" s="625">
        <f t="shared" si="336"/>
        <v>9479.755469199401</v>
      </c>
      <c r="LT54" s="645">
        <f t="shared" si="337"/>
        <v>6570.895051901749</v>
      </c>
      <c r="LU54" s="624">
        <f t="shared" si="338"/>
        <v>62.598169523861991</v>
      </c>
      <c r="LV54" s="625">
        <f t="shared" si="339"/>
        <v>659.0447311357309</v>
      </c>
      <c r="LW54" s="626">
        <f t="shared" si="340"/>
        <v>7916.2407144254357</v>
      </c>
      <c r="LY54" s="725">
        <f>VLOOKUP(A54,Vac!A:C,2,FALSE)</f>
        <v>6494.8744183878453</v>
      </c>
      <c r="LZ54" s="730">
        <f>VLOOKUP(A54,Vac!A:D,3,FALSE)</f>
        <v>6702</v>
      </c>
      <c r="MA54" s="722">
        <f>VLOOKUP(A54,Vac!A:D,4,FALSE)</f>
        <v>961</v>
      </c>
      <c r="MB54" s="742">
        <f t="shared" si="261"/>
        <v>0.10651451820536864</v>
      </c>
      <c r="MC54" s="666">
        <f t="shared" si="262"/>
        <v>1.5273120261915735E-2</v>
      </c>
    </row>
    <row r="55" spans="1:341" ht="14.4">
      <c r="A55" s="511" t="s">
        <v>65</v>
      </c>
      <c r="B55" s="539">
        <v>105552</v>
      </c>
      <c r="C55" s="527">
        <f t="shared" si="341"/>
        <v>9836</v>
      </c>
      <c r="D55" s="518">
        <f t="shared" si="342"/>
        <v>157</v>
      </c>
      <c r="E55" s="496">
        <f t="shared" si="343"/>
        <v>5.2669053663759952E-3</v>
      </c>
      <c r="F55" s="209">
        <f t="shared" si="263"/>
        <v>8.1902758829771105E-2</v>
      </c>
      <c r="G55" s="28">
        <f t="shared" si="264"/>
        <v>3.4480943397574513</v>
      </c>
      <c r="H55" s="27">
        <f t="shared" si="265"/>
        <v>0.28240843913145336</v>
      </c>
      <c r="I55" s="34">
        <f t="shared" si="266"/>
        <v>0.32131514254447374</v>
      </c>
      <c r="J55" s="340">
        <f t="shared" si="267"/>
        <v>0.40122325286833094</v>
      </c>
      <c r="K55" s="582">
        <f t="shared" si="268"/>
        <v>3.7072091732914718E-3</v>
      </c>
      <c r="L55" s="341">
        <f t="shared" si="344"/>
        <v>4.8987757995093197</v>
      </c>
      <c r="M55" s="342">
        <f t="shared" si="269"/>
        <v>0.45598825441658203</v>
      </c>
      <c r="N55" s="827"/>
      <c r="O55" s="366" t="s">
        <v>230</v>
      </c>
      <c r="P55" s="21" t="s">
        <v>240</v>
      </c>
      <c r="Q55" s="21"/>
      <c r="R55" s="21"/>
      <c r="S55" s="170">
        <f t="shared" si="270"/>
        <v>9836</v>
      </c>
      <c r="T55" s="171">
        <f t="shared" si="271"/>
        <v>9318.6296801576482</v>
      </c>
      <c r="U55" s="170">
        <f t="shared" si="272"/>
        <v>524</v>
      </c>
      <c r="V55" s="172">
        <f t="shared" si="273"/>
        <v>5.6271477663230242E-2</v>
      </c>
      <c r="W55" s="171">
        <f t="shared" si="274"/>
        <v>496.43777474609669</v>
      </c>
      <c r="X55" s="170">
        <f t="shared" si="275"/>
        <v>1191</v>
      </c>
      <c r="Y55" s="172">
        <f t="shared" si="276"/>
        <v>0.13776749566223251</v>
      </c>
      <c r="Z55" s="171">
        <f t="shared" si="277"/>
        <v>1128.3537971805365</v>
      </c>
      <c r="AA55" s="170">
        <f t="shared" si="278"/>
        <v>157</v>
      </c>
      <c r="AB55" s="171">
        <f t="shared" si="279"/>
        <v>1487.4185235713203</v>
      </c>
      <c r="AC55" s="173">
        <f t="shared" si="280"/>
        <v>1.5961773078487191E-2</v>
      </c>
      <c r="AD55" s="170">
        <f t="shared" si="281"/>
        <v>2</v>
      </c>
      <c r="AE55" s="172">
        <f t="shared" si="282"/>
        <v>1.2903225806451613E-2</v>
      </c>
      <c r="AF55" s="171">
        <f t="shared" si="283"/>
        <v>18.948006669698348</v>
      </c>
      <c r="AG55" s="170">
        <f t="shared" si="284"/>
        <v>9</v>
      </c>
      <c r="AH55" s="172">
        <f t="shared" si="285"/>
        <v>6.0810810810810814E-2</v>
      </c>
      <c r="AI55" s="367">
        <f t="shared" si="286"/>
        <v>85.266030013642563</v>
      </c>
      <c r="AJ55" s="831"/>
      <c r="AK55" s="85">
        <v>9670.6206989237908</v>
      </c>
      <c r="AL55" s="62">
        <v>8911.1031009574526</v>
      </c>
      <c r="AM55" s="62">
        <v>8601.0319852843859</v>
      </c>
      <c r="AN55" s="62">
        <v>8018.5597999521269</v>
      </c>
      <c r="AO55" s="62">
        <v>8540.9428335683697</v>
      </c>
      <c r="AP55" s="62">
        <v>7407.6542908867123</v>
      </c>
      <c r="AQ55" s="62">
        <v>7920.5731647926896</v>
      </c>
      <c r="AR55" s="62">
        <v>7419.1592343337234</v>
      </c>
      <c r="AS55" s="62">
        <v>7050.3604252738605</v>
      </c>
      <c r="AT55" s="62">
        <v>6855.8740082716586</v>
      </c>
      <c r="AU55" s="62">
        <v>5225.2059712851988</v>
      </c>
      <c r="AV55" s="62">
        <v>5077.6133312215843</v>
      </c>
      <c r="AW55" s="62">
        <v>3676.595168586136</v>
      </c>
      <c r="AX55" s="62">
        <v>4077.0137748428015</v>
      </c>
      <c r="AY55" s="62">
        <v>2066.535528739128</v>
      </c>
      <c r="AZ55" s="62">
        <v>2667.6129436669116</v>
      </c>
      <c r="BA55" s="62">
        <v>724.85331017397573</v>
      </c>
      <c r="BB55" s="62">
        <v>1241.3889744319001</v>
      </c>
      <c r="BC55" s="62">
        <v>79.280830800278594</v>
      </c>
      <c r="BD55" s="86">
        <v>320.02014699704682</v>
      </c>
      <c r="BE55" s="258">
        <v>2.0000000000000002E-5</v>
      </c>
      <c r="BF55" s="43">
        <v>2.0000000000000002E-5</v>
      </c>
      <c r="BG55" s="53">
        <v>5.0000000000000002E-5</v>
      </c>
      <c r="BH55" s="53">
        <v>4.0000000000000003E-5</v>
      </c>
      <c r="BI55" s="53">
        <v>1.2518952302791728E-4</v>
      </c>
      <c r="BJ55" s="53">
        <v>1.2406223545552731E-4</v>
      </c>
      <c r="BK55" s="53">
        <v>3.4000000000000002E-4</v>
      </c>
      <c r="BL55" s="53">
        <v>1.8000000000000001E-4</v>
      </c>
      <c r="BM55" s="53">
        <v>8.9999999999999998E-4</v>
      </c>
      <c r="BN55" s="53">
        <v>5.0000000000000001E-4</v>
      </c>
      <c r="BO55" s="53">
        <v>3.8E-3</v>
      </c>
      <c r="BP55" s="53">
        <v>2E-3</v>
      </c>
      <c r="BQ55" s="53">
        <v>1.6199999999999999E-2</v>
      </c>
      <c r="BR55" s="53">
        <v>6.1999999999999998E-3</v>
      </c>
      <c r="BS55" s="53">
        <v>6.1100000000000002E-2</v>
      </c>
      <c r="BT55" s="53">
        <v>2.6800000000000001E-2</v>
      </c>
      <c r="BU55" s="53">
        <v>0.1421</v>
      </c>
      <c r="BV55" s="53">
        <v>5.4699999999999999E-2</v>
      </c>
      <c r="BW55" s="53">
        <v>0.27589999999999998</v>
      </c>
      <c r="BX55" s="773">
        <v>0.1051</v>
      </c>
      <c r="BY55" s="53">
        <f t="shared" si="345"/>
        <v>2.0000000000000002E-5</v>
      </c>
      <c r="BZ55" s="53">
        <f t="shared" si="346"/>
        <v>4.5000000000000003E-5</v>
      </c>
      <c r="CA55" s="53">
        <f t="shared" si="347"/>
        <v>1.246258792417223E-4</v>
      </c>
      <c r="CB55" s="53">
        <f t="shared" si="348"/>
        <v>2.6000000000000003E-4</v>
      </c>
      <c r="CC55" s="53">
        <f t="shared" si="349"/>
        <v>6.9999999999999999E-4</v>
      </c>
      <c r="CD55" s="53">
        <f t="shared" si="350"/>
        <v>2.8999999999999998E-3</v>
      </c>
      <c r="CE55" s="53">
        <f t="shared" si="351"/>
        <v>1.12E-2</v>
      </c>
      <c r="CF55" s="53">
        <f t="shared" si="352"/>
        <v>4.3950000000000003E-2</v>
      </c>
      <c r="CG55" s="53">
        <f t="shared" si="353"/>
        <v>9.8400000000000001E-2</v>
      </c>
      <c r="CH55" s="54">
        <f t="shared" si="138"/>
        <v>0.1905</v>
      </c>
      <c r="CI55" s="64">
        <f>+Fall_Hoy!B55</f>
        <v>0</v>
      </c>
      <c r="CJ55" s="61">
        <f>+Fall_Hoy!C55</f>
        <v>0</v>
      </c>
      <c r="CK55" s="61">
        <f>+Fall_Hoy!D55</f>
        <v>1</v>
      </c>
      <c r="CL55" s="61">
        <f>+Fall_Hoy!E55</f>
        <v>0</v>
      </c>
      <c r="CM55" s="61">
        <f>+Fall_Hoy!F55</f>
        <v>0</v>
      </c>
      <c r="CN55" s="61">
        <f>+Fall_Hoy!G55</f>
        <v>1</v>
      </c>
      <c r="CO55" s="61">
        <f>+Fall_Hoy!H55</f>
        <v>0</v>
      </c>
      <c r="CP55" s="61">
        <f>+Fall_Hoy!I55</f>
        <v>1</v>
      </c>
      <c r="CQ55" s="61">
        <f>+Fall_Hoy!J55</f>
        <v>3</v>
      </c>
      <c r="CR55" s="61">
        <f>+Fall_Hoy!K55</f>
        <v>3</v>
      </c>
      <c r="CS55" s="61">
        <f>+Fall_Hoy!L55</f>
        <v>12</v>
      </c>
      <c r="CT55" s="61">
        <f>+Fall_Hoy!M55</f>
        <v>4</v>
      </c>
      <c r="CU55" s="61">
        <f>+Fall_Hoy!N55</f>
        <v>23</v>
      </c>
      <c r="CV55" s="61">
        <f>+Fall_Hoy!O55</f>
        <v>14</v>
      </c>
      <c r="CW55" s="61">
        <f>+Fall_Hoy!P55</f>
        <v>27</v>
      </c>
      <c r="CX55" s="61">
        <f>+Fall_Hoy!Q55</f>
        <v>14</v>
      </c>
      <c r="CY55" s="61">
        <f>+Fall_Hoy!R55</f>
        <v>14</v>
      </c>
      <c r="CZ55" s="61">
        <f>+Fall_Hoy!S55</f>
        <v>20</v>
      </c>
      <c r="DA55" s="61">
        <f>+Fall_Hoy!T55</f>
        <v>4</v>
      </c>
      <c r="DB55" s="253">
        <f>+Fall_Hoy!U55</f>
        <v>9</v>
      </c>
      <c r="DC55" s="61">
        <f>+Fall_Hoy!W55</f>
        <v>0</v>
      </c>
      <c r="DD55" s="61">
        <f>+Fall_Hoy!X55</f>
        <v>0</v>
      </c>
      <c r="DE55" s="61">
        <f>+Fall_Hoy!Y55</f>
        <v>0</v>
      </c>
      <c r="DF55" s="61">
        <f>+Fall_Hoy!Z55</f>
        <v>0</v>
      </c>
      <c r="DG55" s="61">
        <f>+Fall_Hoy!AA55</f>
        <v>0</v>
      </c>
      <c r="DH55" s="61">
        <f>+Fall_Hoy!AB55</f>
        <v>1</v>
      </c>
      <c r="DI55" s="61">
        <f>+Fall_Hoy!AC55</f>
        <v>0</v>
      </c>
      <c r="DJ55" s="61">
        <f>+Fall_Hoy!AD55</f>
        <v>0</v>
      </c>
      <c r="DK55" s="61">
        <f>+Fall_Hoy!AE55</f>
        <v>1</v>
      </c>
      <c r="DL55" s="270">
        <f>+Fall_Hoy!AF55</f>
        <v>5</v>
      </c>
      <c r="DM55" s="75">
        <f t="shared" si="287"/>
        <v>0.21383543658430545</v>
      </c>
      <c r="DN55" s="76">
        <f t="shared" si="288"/>
        <v>0.19582603276149041</v>
      </c>
      <c r="DO55" s="76">
        <f t="shared" si="289"/>
        <v>0.38615975415257114</v>
      </c>
      <c r="DP55" s="76">
        <f t="shared" si="290"/>
        <v>0.55385255994532356</v>
      </c>
      <c r="DQ55" s="76">
        <f t="shared" si="354"/>
        <v>0.10631144800914695</v>
      </c>
      <c r="DR55" s="76">
        <f t="shared" si="355"/>
        <v>0.7</v>
      </c>
      <c r="DS55" s="76">
        <f t="shared" si="356"/>
        <v>0.12511720798250314</v>
      </c>
      <c r="DT55" s="76">
        <f t="shared" si="357"/>
        <v>0.7</v>
      </c>
      <c r="DU55" s="76">
        <f t="shared" si="358"/>
        <v>0.47278906783036628</v>
      </c>
      <c r="DV55" s="76">
        <f t="shared" si="359"/>
        <v>0.7</v>
      </c>
      <c r="DW55" s="76">
        <f t="shared" si="360"/>
        <v>0.6043579438200376</v>
      </c>
      <c r="DX55" s="76">
        <f t="shared" si="361"/>
        <v>0.39388584154336048</v>
      </c>
      <c r="DY55" s="76">
        <f t="shared" si="362"/>
        <v>0.38615975415257114</v>
      </c>
      <c r="DZ55" s="76">
        <f t="shared" si="363"/>
        <v>0.55385255994532356</v>
      </c>
      <c r="EA55" s="76">
        <f t="shared" si="364"/>
        <v>0.21383543658430545</v>
      </c>
      <c r="EB55" s="76">
        <f t="shared" si="365"/>
        <v>0.19582603276149041</v>
      </c>
      <c r="EC55" s="76">
        <f t="shared" si="366"/>
        <v>0.13592014564165805</v>
      </c>
      <c r="ED55" s="76">
        <f t="shared" si="367"/>
        <v>0.29453355919099794</v>
      </c>
      <c r="EE55" s="76">
        <f t="shared" si="368"/>
        <v>0.18286900348743559</v>
      </c>
      <c r="EF55" s="316">
        <f t="shared" si="369"/>
        <v>0.26758543653011263</v>
      </c>
      <c r="EG55" s="85">
        <f>+'Cas_-14'!B54</f>
        <v>157</v>
      </c>
      <c r="EH55" s="62">
        <f>+'Cas_-14'!C54</f>
        <v>155</v>
      </c>
      <c r="EI55" s="62">
        <f>+'Cas_-14'!D54</f>
        <v>380</v>
      </c>
      <c r="EJ55" s="62">
        <f>+'Cas_-14'!E54</f>
        <v>449</v>
      </c>
      <c r="EK55" s="62">
        <f>+'Cas_-14'!F54</f>
        <v>908</v>
      </c>
      <c r="EL55" s="62">
        <f>+'Cas_-14'!G54</f>
        <v>913</v>
      </c>
      <c r="EM55" s="62">
        <f>+'Cas_-14'!H54</f>
        <v>991</v>
      </c>
      <c r="EN55" s="62">
        <f>+'Cas_-14'!I54</f>
        <v>919</v>
      </c>
      <c r="EO55" s="62">
        <f>+'Cas_-14'!J54</f>
        <v>791</v>
      </c>
      <c r="EP55" s="62">
        <f>+'Cas_-14'!K54</f>
        <v>869</v>
      </c>
      <c r="EQ55" s="62">
        <f>+'Cas_-14'!L54</f>
        <v>527</v>
      </c>
      <c r="ER55" s="62">
        <f>+'Cas_-14'!M54</f>
        <v>551</v>
      </c>
      <c r="ES55" s="62">
        <f>+'Cas_-14'!N54</f>
        <v>294</v>
      </c>
      <c r="ET55" s="62">
        <f>+'Cas_-14'!O54</f>
        <v>266</v>
      </c>
      <c r="EU55" s="62">
        <f>+'Cas_-14'!P54</f>
        <v>129</v>
      </c>
      <c r="EV55" s="62">
        <f>+'Cas_-14'!Q54</f>
        <v>119</v>
      </c>
      <c r="EW55" s="62">
        <f>+'Cas_-14'!R54</f>
        <v>41</v>
      </c>
      <c r="EX55" s="62">
        <f>+'Cas_-14'!S54</f>
        <v>76</v>
      </c>
      <c r="EY55" s="62">
        <f>+'Cas_-14'!T54</f>
        <v>5</v>
      </c>
      <c r="EZ55" s="86">
        <f>+'Cas_-14'!U54</f>
        <v>23</v>
      </c>
      <c r="FA55" s="201">
        <f t="shared" si="291"/>
        <v>1.6234738688228355E-2</v>
      </c>
      <c r="FB55" s="91">
        <f t="shared" si="292"/>
        <v>1.7394030598001504E-2</v>
      </c>
      <c r="FC55" s="91">
        <f t="shared" si="293"/>
        <v>4.4180744897838631E-2</v>
      </c>
      <c r="FD55" s="91">
        <f t="shared" si="294"/>
        <v>5.5995092784951316E-2</v>
      </c>
      <c r="FE55" s="91">
        <f t="shared" si="295"/>
        <v>0.10631144800914695</v>
      </c>
      <c r="FF55" s="91">
        <f t="shared" si="296"/>
        <v>0.12325089213777442</v>
      </c>
      <c r="FG55" s="91">
        <f t="shared" si="297"/>
        <v>0.12511720798250314</v>
      </c>
      <c r="FH55" s="91">
        <f t="shared" si="298"/>
        <v>0.12386848306842287</v>
      </c>
      <c r="FI55" s="91">
        <f t="shared" si="299"/>
        <v>0.11219284579614593</v>
      </c>
      <c r="FJ55" s="91">
        <f t="shared" si="300"/>
        <v>0.12675262103001683</v>
      </c>
      <c r="FK55" s="91">
        <f t="shared" si="301"/>
        <v>0.10085726819116728</v>
      </c>
      <c r="FL55" s="91">
        <f t="shared" si="302"/>
        <v>0.10851554934519583</v>
      </c>
      <c r="FM55" s="91">
        <f t="shared" si="303"/>
        <v>7.9965290307733292E-2</v>
      </c>
      <c r="FN55" s="91">
        <f t="shared" si="304"/>
        <v>6.5243831561559107E-2</v>
      </c>
      <c r="FO55" s="91">
        <f t="shared" si="305"/>
        <v>6.242331583754953E-2</v>
      </c>
      <c r="FP55" s="91">
        <f t="shared" si="306"/>
        <v>4.4609170263067516E-2</v>
      </c>
      <c r="FQ55" s="91">
        <f t="shared" si="307"/>
        <v>5.6563168608776006E-2</v>
      </c>
      <c r="FR55" s="91">
        <f t="shared" si="308"/>
        <v>6.1221745613440834E-2</v>
      </c>
      <c r="FS55" s="91">
        <f t="shared" si="309"/>
        <v>6.3066947577729349E-2</v>
      </c>
      <c r="FT55" s="100">
        <f t="shared" si="310"/>
        <v>7.1870475080471244E-2</v>
      </c>
      <c r="FU55" s="119">
        <f t="shared" si="143"/>
        <v>3.4255699767822478</v>
      </c>
      <c r="FV55" s="120">
        <f t="shared" si="144"/>
        <v>4.3898156277436344</v>
      </c>
      <c r="FW55" s="120">
        <f t="shared" si="145"/>
        <v>4.8290921306794328</v>
      </c>
      <c r="FX55" s="120">
        <f t="shared" si="176"/>
        <v>8.4889643463497464</v>
      </c>
      <c r="FY55" s="120">
        <f t="shared" si="408"/>
        <v>1</v>
      </c>
      <c r="FZ55" s="120">
        <f t="shared" si="408"/>
        <v>5.6794720740642912</v>
      </c>
      <c r="GA55" s="120">
        <f t="shared" si="408"/>
        <v>1</v>
      </c>
      <c r="GB55" s="120">
        <f t="shared" si="408"/>
        <v>5.6511550207112142</v>
      </c>
      <c r="GC55" s="120">
        <f t="shared" si="408"/>
        <v>4.2140750105351872</v>
      </c>
      <c r="GD55" s="120">
        <f t="shared" si="408"/>
        <v>5.5225682460185963</v>
      </c>
      <c r="GE55" s="120">
        <f t="shared" si="408"/>
        <v>5.992210126835114</v>
      </c>
      <c r="GF55" s="120">
        <f t="shared" si="408"/>
        <v>3.6297640653357526</v>
      </c>
      <c r="GG55" s="120">
        <f t="shared" si="408"/>
        <v>4.8290921306794328</v>
      </c>
      <c r="GH55" s="120">
        <f t="shared" si="408"/>
        <v>8.4889643463497464</v>
      </c>
      <c r="GI55" s="120">
        <f t="shared" si="408"/>
        <v>3.4255699767822478</v>
      </c>
      <c r="GJ55" s="120">
        <f t="shared" si="408"/>
        <v>4.3898156277436344</v>
      </c>
      <c r="GK55" s="120">
        <f t="shared" si="147"/>
        <v>2.4029796948215782</v>
      </c>
      <c r="GL55" s="120">
        <f t="shared" si="148"/>
        <v>4.8109304339459253</v>
      </c>
      <c r="GM55" s="120">
        <f t="shared" si="149"/>
        <v>2.8996013048205871</v>
      </c>
      <c r="GN55" s="321">
        <f t="shared" si="150"/>
        <v>3.7231622057667648</v>
      </c>
      <c r="GO55" s="85">
        <f>+Cas_Hoy!B54</f>
        <v>173</v>
      </c>
      <c r="GP55" s="62">
        <f>+Cas_Hoy!C54</f>
        <v>166</v>
      </c>
      <c r="GQ55" s="62">
        <f>+Cas_Hoy!D54</f>
        <v>422</v>
      </c>
      <c r="GR55" s="62">
        <f>+Cas_Hoy!E54</f>
        <v>503</v>
      </c>
      <c r="GS55" s="62">
        <f>+Cas_Hoy!F54</f>
        <v>1036</v>
      </c>
      <c r="GT55" s="62">
        <f>+Cas_Hoy!G54</f>
        <v>1026</v>
      </c>
      <c r="GU55" s="62">
        <f>+Cas_Hoy!H54</f>
        <v>1131</v>
      </c>
      <c r="GV55" s="62">
        <f>+Cas_Hoy!I54</f>
        <v>1057</v>
      </c>
      <c r="GW55" s="62">
        <f>+Cas_Hoy!J54</f>
        <v>914</v>
      </c>
      <c r="GX55" s="62">
        <f>+Cas_Hoy!K54</f>
        <v>979</v>
      </c>
      <c r="GY55" s="62">
        <f>+Cas_Hoy!L54</f>
        <v>605</v>
      </c>
      <c r="GZ55" s="62">
        <f>+Cas_Hoy!M54</f>
        <v>630</v>
      </c>
      <c r="HA55" s="62">
        <f>+Cas_Hoy!N54</f>
        <v>347</v>
      </c>
      <c r="HB55" s="62">
        <f>+Cas_Hoy!O54</f>
        <v>318</v>
      </c>
      <c r="HC55" s="62">
        <f>+Cas_Hoy!P54</f>
        <v>146</v>
      </c>
      <c r="HD55" s="62">
        <f>+Cas_Hoy!Q54</f>
        <v>134</v>
      </c>
      <c r="HE55" s="62">
        <f>+Cas_Hoy!R54</f>
        <v>44</v>
      </c>
      <c r="HF55" s="62">
        <f>+Cas_Hoy!S54</f>
        <v>82</v>
      </c>
      <c r="HG55" s="62">
        <f>+Cas_Hoy!T54</f>
        <v>6</v>
      </c>
      <c r="HH55" s="590">
        <f>+Cas_Hoy!U54</f>
        <v>24</v>
      </c>
      <c r="HI55" s="543">
        <f t="shared" si="151"/>
        <v>0.2420153003202217</v>
      </c>
      <c r="HJ55" s="112">
        <f t="shared" si="152"/>
        <v>0.22050998647092196</v>
      </c>
      <c r="HK55" s="112">
        <f t="shared" si="153"/>
        <v>0.45577358738415713</v>
      </c>
      <c r="HL55" s="112">
        <f t="shared" si="154"/>
        <v>0.66212448895719123</v>
      </c>
      <c r="HM55" s="323">
        <f t="shared" si="370"/>
        <v>0.12129808385184608</v>
      </c>
      <c r="HN55" s="323">
        <f t="shared" si="371"/>
        <v>0.7</v>
      </c>
      <c r="HO55" s="323">
        <f t="shared" si="372"/>
        <v>0.14279269649668117</v>
      </c>
      <c r="HP55" s="323">
        <f t="shared" si="373"/>
        <v>0.7</v>
      </c>
      <c r="HQ55" s="323">
        <f t="shared" si="374"/>
        <v>0.54630746902269878</v>
      </c>
      <c r="HR55" s="323">
        <f t="shared" si="375"/>
        <v>0.7</v>
      </c>
      <c r="HS55" s="323">
        <f t="shared" si="376"/>
        <v>0.69380750666247193</v>
      </c>
      <c r="HT55" s="323">
        <f t="shared" si="377"/>
        <v>0.45035949214576604</v>
      </c>
      <c r="HU55" s="323">
        <f t="shared" si="378"/>
        <v>0.45577358738415713</v>
      </c>
      <c r="HV55" s="323">
        <f t="shared" si="379"/>
        <v>0.66212448895719123</v>
      </c>
      <c r="HW55" s="323">
        <f t="shared" si="380"/>
        <v>0.2420153003202217</v>
      </c>
      <c r="HX55" s="323">
        <f t="shared" si="381"/>
        <v>0.22050998647092196</v>
      </c>
      <c r="HY55" s="323">
        <f t="shared" si="382"/>
        <v>0.14586552215202325</v>
      </c>
      <c r="HZ55" s="323">
        <f t="shared" si="383"/>
        <v>0.31778620860081358</v>
      </c>
      <c r="IA55" s="323">
        <f t="shared" si="384"/>
        <v>0.21944280418492268</v>
      </c>
      <c r="IB55" s="327">
        <f t="shared" si="385"/>
        <v>0.27921958594446533</v>
      </c>
      <c r="IC55" s="241">
        <f>+CyF_Tot!B54</f>
        <v>0</v>
      </c>
      <c r="ID55" s="149">
        <f>+CyF_Tot!C54</f>
        <v>8645</v>
      </c>
      <c r="IE55" s="149">
        <f>+CyF_Tot!D54</f>
        <v>9312</v>
      </c>
      <c r="IF55" s="149">
        <f>+CyF_Tot!E54</f>
        <v>9836</v>
      </c>
      <c r="IG55" s="149">
        <f>+CyF_Tot!F54</f>
        <v>0</v>
      </c>
      <c r="IH55" s="149">
        <f>+CyF_Tot!G54</f>
        <v>148</v>
      </c>
      <c r="II55" s="149">
        <f>+CyF_Tot!H54</f>
        <v>155</v>
      </c>
      <c r="IJ55" s="557">
        <f>+CyF_Tot!I54</f>
        <v>157</v>
      </c>
      <c r="IK55" s="93">
        <f t="shared" si="388"/>
        <v>9.1619492751665449E-2</v>
      </c>
      <c r="IL55" s="90">
        <f t="shared" si="389"/>
        <v>8.4423820495655721E-2</v>
      </c>
      <c r="IM55" s="90">
        <f t="shared" si="390"/>
        <v>8.1486205711728682E-2</v>
      </c>
      <c r="IN55" s="90">
        <f t="shared" si="391"/>
        <v>7.5967862285433979E-2</v>
      </c>
      <c r="IO55" s="90">
        <f t="shared" si="392"/>
        <v>8.0916920887982885E-2</v>
      </c>
      <c r="IP55" s="90">
        <f t="shared" si="393"/>
        <v>7.0180141455270503E-2</v>
      </c>
      <c r="IQ55" s="90">
        <f t="shared" si="394"/>
        <v>7.5039536577162821E-2</v>
      </c>
      <c r="IR55" s="90">
        <f t="shared" si="395"/>
        <v>7.0289139327854744E-2</v>
      </c>
      <c r="IS55" s="90">
        <f t="shared" si="396"/>
        <v>6.6795138180933189E-2</v>
      </c>
      <c r="IT55" s="90">
        <f t="shared" si="397"/>
        <v>6.4952573217671464E-2</v>
      </c>
      <c r="IU55" s="90">
        <f t="shared" si="398"/>
        <v>4.9503618797229788E-2</v>
      </c>
      <c r="IV55" s="90">
        <f t="shared" si="399"/>
        <v>4.8105325633067915E-2</v>
      </c>
      <c r="IW55" s="90">
        <f t="shared" si="400"/>
        <v>3.4832074888075409E-2</v>
      </c>
      <c r="IX55" s="90">
        <f t="shared" si="401"/>
        <v>3.862564209908672E-2</v>
      </c>
      <c r="IY55" s="90">
        <f t="shared" si="402"/>
        <v>1.9578364490858799E-2</v>
      </c>
      <c r="IZ55" s="90">
        <f t="shared" si="403"/>
        <v>2.5272973924387144E-2</v>
      </c>
      <c r="JA55" s="90">
        <f t="shared" si="404"/>
        <v>6.8672626778647087E-3</v>
      </c>
      <c r="JB55" s="90">
        <f t="shared" si="405"/>
        <v>1.1760923283612817E-2</v>
      </c>
      <c r="JC55" s="90">
        <f t="shared" si="406"/>
        <v>7.5110685539145252E-4</v>
      </c>
      <c r="JD55" s="202">
        <f t="shared" si="407"/>
        <v>3.0318719398689446E-3</v>
      </c>
      <c r="JE55" s="326"/>
      <c r="JF55" s="323"/>
      <c r="JG55" s="323"/>
      <c r="JH55" s="323"/>
      <c r="JI55" s="323"/>
      <c r="JJ55" s="323"/>
      <c r="JK55" s="323"/>
      <c r="JL55" s="323"/>
      <c r="JM55" s="323"/>
      <c r="JN55" s="323"/>
      <c r="JO55" s="323"/>
      <c r="JP55" s="323"/>
      <c r="JQ55" s="323"/>
      <c r="JR55" s="323"/>
      <c r="JS55" s="323"/>
      <c r="JT55" s="323"/>
      <c r="JU55" s="323"/>
      <c r="JV55" s="323"/>
      <c r="JW55" s="323"/>
      <c r="JX55" s="327"/>
      <c r="JZ55" s="701">
        <f t="shared" si="241"/>
        <v>0</v>
      </c>
      <c r="KA55" s="291">
        <f t="shared" si="242"/>
        <v>0</v>
      </c>
      <c r="KB55" s="291">
        <f t="shared" si="243"/>
        <v>422.10190663300506</v>
      </c>
      <c r="KC55" s="291">
        <f t="shared" si="244"/>
        <v>0</v>
      </c>
      <c r="KD55" s="291">
        <f t="shared" si="245"/>
        <v>0</v>
      </c>
      <c r="KE55" s="291">
        <f t="shared" si="246"/>
        <v>473.3042151161614</v>
      </c>
      <c r="KF55" s="291">
        <f t="shared" si="247"/>
        <v>0</v>
      </c>
      <c r="KG55" s="291">
        <f t="shared" si="248"/>
        <v>439.44238114102029</v>
      </c>
      <c r="KH55" s="291">
        <f t="shared" si="249"/>
        <v>1200.8543520200433</v>
      </c>
      <c r="KI55" s="291">
        <f t="shared" si="250"/>
        <v>1278.3814272878506</v>
      </c>
      <c r="KJ55" s="291">
        <f t="shared" si="251"/>
        <v>4853.7018711555265</v>
      </c>
      <c r="KK55" s="291">
        <f t="shared" si="252"/>
        <v>1787.0057068360936</v>
      </c>
      <c r="KL55" s="291">
        <f t="shared" si="253"/>
        <v>10343.501325609452</v>
      </c>
      <c r="KM55" s="291">
        <f t="shared" si="254"/>
        <v>6548.7946508175492</v>
      </c>
      <c r="KN55" s="291">
        <f t="shared" si="255"/>
        <v>12934.208305776567</v>
      </c>
      <c r="KO55" s="291">
        <f t="shared" si="256"/>
        <v>6998.0242239861327</v>
      </c>
      <c r="KP55" s="291">
        <f t="shared" si="257"/>
        <v>6886.6513126661303</v>
      </c>
      <c r="KQ55" s="291">
        <f t="shared" si="258"/>
        <v>10580.374298886221</v>
      </c>
      <c r="KR55" s="291">
        <f t="shared" si="259"/>
        <v>3045.6290324237057</v>
      </c>
      <c r="KS55" s="702">
        <f t="shared" si="260"/>
        <v>4859.9752690393971</v>
      </c>
      <c r="KT55" s="705">
        <f>(SUM(JZ55:KS55)/SUM(JZ$4:KS54))*100000</f>
        <v>150.37953892313601</v>
      </c>
      <c r="KU55" s="624">
        <f t="shared" si="312"/>
        <v>0</v>
      </c>
      <c r="KV55" s="625">
        <f t="shared" si="313"/>
        <v>0</v>
      </c>
      <c r="KW55" s="625">
        <f t="shared" si="314"/>
        <v>116.26511815220692</v>
      </c>
      <c r="KX55" s="625">
        <f t="shared" si="315"/>
        <v>0</v>
      </c>
      <c r="KY55" s="625">
        <f t="shared" si="316"/>
        <v>0</v>
      </c>
      <c r="KZ55" s="625">
        <f t="shared" si="317"/>
        <v>134.99550069854811</v>
      </c>
      <c r="LA55" s="625">
        <f t="shared" si="318"/>
        <v>0</v>
      </c>
      <c r="LB55" s="625">
        <f t="shared" si="319"/>
        <v>134.78616220720662</v>
      </c>
      <c r="LC55" s="625">
        <f t="shared" si="320"/>
        <v>425.51016104732963</v>
      </c>
      <c r="LD55" s="625">
        <f t="shared" si="321"/>
        <v>437.58097018417777</v>
      </c>
      <c r="LE55" s="625">
        <f t="shared" si="322"/>
        <v>2296.5601865161429</v>
      </c>
      <c r="LF55" s="625">
        <f t="shared" si="323"/>
        <v>787.77168308672105</v>
      </c>
      <c r="LG55" s="625">
        <f t="shared" si="324"/>
        <v>6255.7880172716523</v>
      </c>
      <c r="LH55" s="625">
        <f t="shared" si="325"/>
        <v>3433.8858716610057</v>
      </c>
      <c r="LI55" s="625">
        <f t="shared" si="326"/>
        <v>13065.345175301065</v>
      </c>
      <c r="LJ55" s="625">
        <f t="shared" si="327"/>
        <v>5248.1376780079436</v>
      </c>
      <c r="LK55" s="625">
        <f t="shared" si="328"/>
        <v>19314.25269567961</v>
      </c>
      <c r="LL55" s="625">
        <f t="shared" si="329"/>
        <v>16110.985687747589</v>
      </c>
      <c r="LM55" s="625">
        <f t="shared" si="330"/>
        <v>50453.558062183474</v>
      </c>
      <c r="LN55" s="626">
        <f t="shared" si="331"/>
        <v>28123.229379314838</v>
      </c>
      <c r="LO55" s="642">
        <f t="shared" si="332"/>
        <v>37.295904431818535</v>
      </c>
      <c r="LP55" s="625">
        <f t="shared" si="333"/>
        <v>41.089163284484108</v>
      </c>
      <c r="LQ55" s="625">
        <f t="shared" si="334"/>
        <v>742.71619853056882</v>
      </c>
      <c r="LR55" s="625">
        <f t="shared" si="335"/>
        <v>413.38015291507526</v>
      </c>
      <c r="LS55" s="625">
        <f t="shared" si="336"/>
        <v>10386.016402180736</v>
      </c>
      <c r="LT55" s="645">
        <f t="shared" si="337"/>
        <v>6862.4794183913536</v>
      </c>
      <c r="LU55" s="624">
        <f t="shared" si="338"/>
        <v>39.100750989662878</v>
      </c>
      <c r="LV55" s="625">
        <f t="shared" si="339"/>
        <v>581.56020064397023</v>
      </c>
      <c r="LW55" s="626">
        <f t="shared" si="340"/>
        <v>8415.6378913906719</v>
      </c>
      <c r="LY55" s="725">
        <f>VLOOKUP(A55,Vac!A:C,2,FALSE)</f>
        <v>5078.182884964026</v>
      </c>
      <c r="LZ55" s="730">
        <f>VLOOKUP(A55,Vac!A:D,3,FALSE)</f>
        <v>11254</v>
      </c>
      <c r="MA55" s="722">
        <f>VLOOKUP(A55,Vac!A:D,4,FALSE)</f>
        <v>1808</v>
      </c>
      <c r="MB55" s="742">
        <f t="shared" si="261"/>
        <v>0.10662043353039261</v>
      </c>
      <c r="MC55" s="666">
        <f t="shared" si="262"/>
        <v>1.7128998029407306E-2</v>
      </c>
    </row>
    <row r="56" spans="1:341" ht="14.4">
      <c r="A56" s="510" t="s">
        <v>66</v>
      </c>
      <c r="B56" s="538">
        <v>16387</v>
      </c>
      <c r="C56" s="526">
        <f t="shared" si="341"/>
        <v>1029</v>
      </c>
      <c r="D56" s="517">
        <f t="shared" si="342"/>
        <v>21</v>
      </c>
      <c r="E56" s="495">
        <f t="shared" si="343"/>
        <v>7.6326599303017228E-3</v>
      </c>
      <c r="F56" s="208">
        <f t="shared" si="263"/>
        <v>6.0291694635991946E-2</v>
      </c>
      <c r="G56" s="30">
        <f t="shared" si="264"/>
        <v>2.7847514395816551</v>
      </c>
      <c r="H56" s="29">
        <f t="shared" si="265"/>
        <v>0.16789738343239613</v>
      </c>
      <c r="I56" s="33">
        <f t="shared" si="266"/>
        <v>0.17486478497159474</v>
      </c>
      <c r="J56" s="353">
        <f t="shared" si="267"/>
        <v>0.266029183809039</v>
      </c>
      <c r="K56" s="581">
        <f t="shared" si="268"/>
        <v>4.8171543158469525E-3</v>
      </c>
      <c r="L56" s="354">
        <f t="shared" si="344"/>
        <v>4.4123686589865603</v>
      </c>
      <c r="M56" s="355">
        <f t="shared" si="269"/>
        <v>0.27679959610900007</v>
      </c>
      <c r="N56" s="827"/>
      <c r="O56" s="364" t="s">
        <v>226</v>
      </c>
      <c r="P56" s="20" t="s">
        <v>234</v>
      </c>
      <c r="Q56" s="20"/>
      <c r="R56" s="20"/>
      <c r="S56" s="166">
        <f t="shared" si="270"/>
        <v>1029</v>
      </c>
      <c r="T56" s="167">
        <f t="shared" si="271"/>
        <v>6279.3677915420758</v>
      </c>
      <c r="U56" s="166">
        <f t="shared" si="272"/>
        <v>17</v>
      </c>
      <c r="V56" s="168">
        <f t="shared" si="273"/>
        <v>1.6798418972332016E-2</v>
      </c>
      <c r="W56" s="167">
        <f t="shared" si="274"/>
        <v>103.7407701226582</v>
      </c>
      <c r="X56" s="166">
        <f t="shared" si="275"/>
        <v>41</v>
      </c>
      <c r="Y56" s="168">
        <f t="shared" si="276"/>
        <v>4.1497975708502027E-2</v>
      </c>
      <c r="Z56" s="167">
        <f t="shared" si="277"/>
        <v>250.19832794288155</v>
      </c>
      <c r="AA56" s="166">
        <f t="shared" si="278"/>
        <v>21</v>
      </c>
      <c r="AB56" s="167">
        <f t="shared" si="279"/>
        <v>1281.5036309269542</v>
      </c>
      <c r="AC56" s="169">
        <f t="shared" si="280"/>
        <v>2.0408163265306121E-2</v>
      </c>
      <c r="AD56" s="166">
        <f t="shared" si="281"/>
        <v>0</v>
      </c>
      <c r="AE56" s="168">
        <f t="shared" si="282"/>
        <v>0</v>
      </c>
      <c r="AF56" s="167">
        <f t="shared" si="283"/>
        <v>0</v>
      </c>
      <c r="AG56" s="166">
        <f t="shared" si="284"/>
        <v>0</v>
      </c>
      <c r="AH56" s="168">
        <f t="shared" si="285"/>
        <v>0</v>
      </c>
      <c r="AI56" s="365">
        <f t="shared" si="286"/>
        <v>0</v>
      </c>
      <c r="AJ56" s="831"/>
      <c r="AK56" s="85">
        <v>1295.3847074799444</v>
      </c>
      <c r="AL56" s="62">
        <v>1278.7384059950591</v>
      </c>
      <c r="AM56" s="62">
        <v>1243.8075846637869</v>
      </c>
      <c r="AN56" s="62">
        <v>1260.6680055010545</v>
      </c>
      <c r="AO56" s="62">
        <v>1216.4675943106354</v>
      </c>
      <c r="AP56" s="62">
        <v>1134.9571143235391</v>
      </c>
      <c r="AQ56" s="62">
        <v>1094.9990680087624</v>
      </c>
      <c r="AR56" s="62">
        <v>1083.9549891559413</v>
      </c>
      <c r="AS56" s="62">
        <v>1039.2547370480784</v>
      </c>
      <c r="AT56" s="62">
        <v>1052.5434789565966</v>
      </c>
      <c r="AU56" s="62">
        <v>862.78948599773526</v>
      </c>
      <c r="AV56" s="62">
        <v>792.5140380012258</v>
      </c>
      <c r="AW56" s="62">
        <v>621.34715461930284</v>
      </c>
      <c r="AX56" s="62">
        <v>754.3126873090273</v>
      </c>
      <c r="AY56" s="62">
        <v>434.7297900533822</v>
      </c>
      <c r="AZ56" s="62">
        <v>601.23033300958753</v>
      </c>
      <c r="BA56" s="62">
        <v>199.56862260655799</v>
      </c>
      <c r="BB56" s="62">
        <v>304.54688598039013</v>
      </c>
      <c r="BC56" s="62">
        <v>18.651273140799816</v>
      </c>
      <c r="BD56" s="86">
        <v>96.534118330658103</v>
      </c>
      <c r="BE56" s="258">
        <v>2.0000000000000002E-5</v>
      </c>
      <c r="BF56" s="43">
        <v>2.0000000000000002E-5</v>
      </c>
      <c r="BG56" s="53">
        <v>5.0000000000000002E-5</v>
      </c>
      <c r="BH56" s="53">
        <v>4.0000000000000003E-5</v>
      </c>
      <c r="BI56" s="53">
        <v>1.2518952302791728E-4</v>
      </c>
      <c r="BJ56" s="53">
        <v>1.2406223545552731E-4</v>
      </c>
      <c r="BK56" s="53">
        <v>3.4000000000000002E-4</v>
      </c>
      <c r="BL56" s="53">
        <v>1.8000000000000001E-4</v>
      </c>
      <c r="BM56" s="53">
        <v>8.9999999999999998E-4</v>
      </c>
      <c r="BN56" s="53">
        <v>5.0000000000000001E-4</v>
      </c>
      <c r="BO56" s="53">
        <v>3.8E-3</v>
      </c>
      <c r="BP56" s="53">
        <v>2E-3</v>
      </c>
      <c r="BQ56" s="53">
        <v>1.6199999999999999E-2</v>
      </c>
      <c r="BR56" s="53">
        <v>6.1999999999999998E-3</v>
      </c>
      <c r="BS56" s="53">
        <v>6.1100000000000002E-2</v>
      </c>
      <c r="BT56" s="53">
        <v>2.6800000000000001E-2</v>
      </c>
      <c r="BU56" s="53">
        <v>0.1421</v>
      </c>
      <c r="BV56" s="53">
        <v>5.4699999999999999E-2</v>
      </c>
      <c r="BW56" s="53">
        <v>0.27589999999999998</v>
      </c>
      <c r="BX56" s="773">
        <v>0.1051</v>
      </c>
      <c r="BY56" s="53">
        <f t="shared" si="345"/>
        <v>2.0000000000000002E-5</v>
      </c>
      <c r="BZ56" s="53">
        <f t="shared" si="346"/>
        <v>4.5000000000000003E-5</v>
      </c>
      <c r="CA56" s="53">
        <f t="shared" si="347"/>
        <v>1.246258792417223E-4</v>
      </c>
      <c r="CB56" s="53">
        <f t="shared" si="348"/>
        <v>2.6000000000000003E-4</v>
      </c>
      <c r="CC56" s="53">
        <f t="shared" si="349"/>
        <v>6.9999999999999999E-4</v>
      </c>
      <c r="CD56" s="53">
        <f t="shared" si="350"/>
        <v>2.8999999999999998E-3</v>
      </c>
      <c r="CE56" s="53">
        <f t="shared" si="351"/>
        <v>1.12E-2</v>
      </c>
      <c r="CF56" s="53">
        <f t="shared" si="352"/>
        <v>4.3950000000000003E-2</v>
      </c>
      <c r="CG56" s="53">
        <f t="shared" si="353"/>
        <v>9.8400000000000001E-2</v>
      </c>
      <c r="CH56" s="54">
        <f t="shared" si="138"/>
        <v>0.1905</v>
      </c>
      <c r="CI56" s="64">
        <f>+Fall_Hoy!B56</f>
        <v>0</v>
      </c>
      <c r="CJ56" s="61">
        <f>+Fall_Hoy!C56</f>
        <v>0</v>
      </c>
      <c r="CK56" s="61">
        <f>+Fall_Hoy!D56</f>
        <v>0</v>
      </c>
      <c r="CL56" s="61">
        <f>+Fall_Hoy!E56</f>
        <v>0</v>
      </c>
      <c r="CM56" s="61">
        <f>+Fall_Hoy!F56</f>
        <v>0</v>
      </c>
      <c r="CN56" s="61">
        <f>+Fall_Hoy!G56</f>
        <v>0</v>
      </c>
      <c r="CO56" s="61">
        <f>+Fall_Hoy!H56</f>
        <v>0</v>
      </c>
      <c r="CP56" s="61">
        <f>+Fall_Hoy!I56</f>
        <v>0</v>
      </c>
      <c r="CQ56" s="61">
        <f>+Fall_Hoy!J56</f>
        <v>1</v>
      </c>
      <c r="CR56" s="61">
        <f>+Fall_Hoy!K56</f>
        <v>0</v>
      </c>
      <c r="CS56" s="61">
        <f>+Fall_Hoy!L56</f>
        <v>0</v>
      </c>
      <c r="CT56" s="61">
        <f>+Fall_Hoy!M56</f>
        <v>0</v>
      </c>
      <c r="CU56" s="61">
        <f>+Fall_Hoy!N56</f>
        <v>7</v>
      </c>
      <c r="CV56" s="61">
        <f>+Fall_Hoy!O56</f>
        <v>2</v>
      </c>
      <c r="CW56" s="61">
        <f>+Fall_Hoy!P56</f>
        <v>5</v>
      </c>
      <c r="CX56" s="61">
        <f>+Fall_Hoy!Q56</f>
        <v>4</v>
      </c>
      <c r="CY56" s="61">
        <f>+Fall_Hoy!R56</f>
        <v>0</v>
      </c>
      <c r="CZ56" s="61">
        <f>+Fall_Hoy!S56</f>
        <v>1</v>
      </c>
      <c r="DA56" s="61">
        <f>+Fall_Hoy!T56</f>
        <v>0</v>
      </c>
      <c r="DB56" s="253">
        <f>+Fall_Hoy!U56</f>
        <v>1</v>
      </c>
      <c r="DC56" s="61">
        <f>+Fall_Hoy!W56</f>
        <v>0</v>
      </c>
      <c r="DD56" s="61">
        <f>+Fall_Hoy!X56</f>
        <v>0</v>
      </c>
      <c r="DE56" s="61">
        <f>+Fall_Hoy!Y56</f>
        <v>0</v>
      </c>
      <c r="DF56" s="61">
        <f>+Fall_Hoy!Z56</f>
        <v>0</v>
      </c>
      <c r="DG56" s="61">
        <f>+Fall_Hoy!AA56</f>
        <v>0</v>
      </c>
      <c r="DH56" s="61">
        <f>+Fall_Hoy!AB56</f>
        <v>0</v>
      </c>
      <c r="DI56" s="61">
        <f>+Fall_Hoy!AC56</f>
        <v>0</v>
      </c>
      <c r="DJ56" s="61">
        <f>+Fall_Hoy!AD56</f>
        <v>0</v>
      </c>
      <c r="DK56" s="61">
        <f>+Fall_Hoy!AE56</f>
        <v>0</v>
      </c>
      <c r="DL56" s="270">
        <f>+Fall_Hoy!AF56</f>
        <v>0</v>
      </c>
      <c r="DM56" s="75">
        <f t="shared" si="287"/>
        <v>0.18823890708390656</v>
      </c>
      <c r="DN56" s="76">
        <f t="shared" si="288"/>
        <v>0.24824717441676963</v>
      </c>
      <c r="DO56" s="76">
        <f t="shared" si="289"/>
        <v>0.69542245783171597</v>
      </c>
      <c r="DP56" s="76">
        <f t="shared" si="290"/>
        <v>0.42764844153964926</v>
      </c>
      <c r="DQ56" s="76">
        <f t="shared" si="354"/>
        <v>8.3027283646825031E-2</v>
      </c>
      <c r="DR56" s="76">
        <f t="shared" si="355"/>
        <v>8.194142212627141E-2</v>
      </c>
      <c r="DS56" s="76">
        <f t="shared" si="356"/>
        <v>0.15159830254638321</v>
      </c>
      <c r="DT56" s="76">
        <f t="shared" si="357"/>
        <v>7.1958707492769017E-2</v>
      </c>
      <c r="DU56" s="76">
        <f t="shared" si="358"/>
        <v>0.7</v>
      </c>
      <c r="DV56" s="76">
        <f t="shared" si="359"/>
        <v>8.0756758936231188E-2</v>
      </c>
      <c r="DW56" s="76">
        <f t="shared" si="360"/>
        <v>7.4178001747425087E-2</v>
      </c>
      <c r="DX56" s="76">
        <f t="shared" si="361"/>
        <v>7.0661208905820519E-2</v>
      </c>
      <c r="DY56" s="76">
        <f t="shared" si="362"/>
        <v>0.69542245783171597</v>
      </c>
      <c r="DZ56" s="76">
        <f t="shared" si="363"/>
        <v>0.42764844153964926</v>
      </c>
      <c r="EA56" s="76">
        <f t="shared" si="364"/>
        <v>0.18823890708390656</v>
      </c>
      <c r="EB56" s="76">
        <f t="shared" si="365"/>
        <v>0.24824717441676963</v>
      </c>
      <c r="EC56" s="76">
        <f t="shared" si="366"/>
        <v>4.0086461967379E-2</v>
      </c>
      <c r="ED56" s="76">
        <f t="shared" si="367"/>
        <v>6.0028640877883309E-2</v>
      </c>
      <c r="EE56" s="76">
        <f t="shared" si="368"/>
        <v>0.10723128576273881</v>
      </c>
      <c r="EF56" s="316">
        <f t="shared" si="369"/>
        <v>9.8563575487278884E-2</v>
      </c>
      <c r="EG56" s="85">
        <f>+'Cas_-14'!B55</f>
        <v>3</v>
      </c>
      <c r="EH56" s="62">
        <f>+'Cas_-14'!C55</f>
        <v>3</v>
      </c>
      <c r="EI56" s="62">
        <f>+'Cas_-14'!D55</f>
        <v>22</v>
      </c>
      <c r="EJ56" s="62">
        <f>+'Cas_-14'!E55</f>
        <v>24</v>
      </c>
      <c r="EK56" s="62">
        <f>+'Cas_-14'!F55</f>
        <v>101</v>
      </c>
      <c r="EL56" s="62">
        <f>+'Cas_-14'!G55</f>
        <v>93</v>
      </c>
      <c r="EM56" s="62">
        <f>+'Cas_-14'!H55</f>
        <v>166</v>
      </c>
      <c r="EN56" s="62">
        <f>+'Cas_-14'!I55</f>
        <v>78</v>
      </c>
      <c r="EO56" s="62">
        <f>+'Cas_-14'!J55</f>
        <v>127</v>
      </c>
      <c r="EP56" s="62">
        <f>+'Cas_-14'!K55</f>
        <v>85</v>
      </c>
      <c r="EQ56" s="62">
        <f>+'Cas_-14'!L55</f>
        <v>64</v>
      </c>
      <c r="ER56" s="62">
        <f>+'Cas_-14'!M55</f>
        <v>56</v>
      </c>
      <c r="ES56" s="62">
        <f>+'Cas_-14'!N55</f>
        <v>55</v>
      </c>
      <c r="ET56" s="62">
        <f>+'Cas_-14'!O55</f>
        <v>35</v>
      </c>
      <c r="EU56" s="62">
        <f>+'Cas_-14'!P55</f>
        <v>22</v>
      </c>
      <c r="EV56" s="62">
        <f>+'Cas_-14'!Q55</f>
        <v>20</v>
      </c>
      <c r="EW56" s="62">
        <f>+'Cas_-14'!R55</f>
        <v>8</v>
      </c>
      <c r="EX56" s="62">
        <f>+'Cas_-14'!S55</f>
        <v>13</v>
      </c>
      <c r="EY56" s="62">
        <f>+'Cas_-14'!T55</f>
        <v>2</v>
      </c>
      <c r="EZ56" s="86">
        <f>+'Cas_-14'!U55</f>
        <v>3</v>
      </c>
      <c r="FA56" s="201">
        <f t="shared" si="291"/>
        <v>2.315914324661307E-3</v>
      </c>
      <c r="FB56" s="90">
        <f t="shared" si="292"/>
        <v>2.3460623266926351E-3</v>
      </c>
      <c r="FC56" s="90">
        <f t="shared" si="293"/>
        <v>1.7687623287766661E-2</v>
      </c>
      <c r="FD56" s="90">
        <f t="shared" si="294"/>
        <v>1.9037526053864721E-2</v>
      </c>
      <c r="FE56" s="90">
        <f t="shared" si="295"/>
        <v>8.3027283646825031E-2</v>
      </c>
      <c r="FF56" s="90">
        <f t="shared" si="296"/>
        <v>8.194142212627141E-2</v>
      </c>
      <c r="FG56" s="90">
        <f t="shared" si="297"/>
        <v>0.15159830254638321</v>
      </c>
      <c r="FH56" s="90">
        <f t="shared" si="298"/>
        <v>7.1958707492769017E-2</v>
      </c>
      <c r="FI56" s="90">
        <f t="shared" si="299"/>
        <v>0.1222029551298785</v>
      </c>
      <c r="FJ56" s="90">
        <f t="shared" si="300"/>
        <v>8.0756758936231188E-2</v>
      </c>
      <c r="FK56" s="90">
        <f t="shared" si="301"/>
        <v>7.4178001747425087E-2</v>
      </c>
      <c r="FL56" s="90">
        <f t="shared" si="302"/>
        <v>7.0661208905820519E-2</v>
      </c>
      <c r="FM56" s="90">
        <f t="shared" si="303"/>
        <v>8.8517344275436977E-2</v>
      </c>
      <c r="FN56" s="90">
        <f t="shared" si="304"/>
        <v>4.6399855907051951E-2</v>
      </c>
      <c r="FO56" s="90">
        <f t="shared" si="305"/>
        <v>5.0606147780437434E-2</v>
      </c>
      <c r="FP56" s="90">
        <f t="shared" si="306"/>
        <v>3.3265121371847138E-2</v>
      </c>
      <c r="FQ56" s="90">
        <f t="shared" si="307"/>
        <v>4.0086461967379E-2</v>
      </c>
      <c r="FR56" s="90">
        <f t="shared" si="308"/>
        <v>4.2686366528262826E-2</v>
      </c>
      <c r="FS56" s="90">
        <f t="shared" si="309"/>
        <v>0.10723128576273881</v>
      </c>
      <c r="FT56" s="99">
        <f t="shared" si="310"/>
        <v>3.107709535113903E-2</v>
      </c>
      <c r="FU56" s="119">
        <f t="shared" si="143"/>
        <v>3.719684570748401</v>
      </c>
      <c r="FV56" s="120">
        <f t="shared" si="144"/>
        <v>7.4626865671641776</v>
      </c>
      <c r="FW56" s="120">
        <f t="shared" si="145"/>
        <v>7.8563411896745245</v>
      </c>
      <c r="FX56" s="120">
        <f t="shared" si="176"/>
        <v>9.2165898617511512</v>
      </c>
      <c r="FY56" s="120">
        <f t="shared" si="408"/>
        <v>1</v>
      </c>
      <c r="FZ56" s="120">
        <f t="shared" si="408"/>
        <v>1</v>
      </c>
      <c r="GA56" s="120">
        <f t="shared" si="408"/>
        <v>1</v>
      </c>
      <c r="GB56" s="120">
        <f t="shared" si="408"/>
        <v>1</v>
      </c>
      <c r="GC56" s="120">
        <f t="shared" si="408"/>
        <v>5.7281757160130304</v>
      </c>
      <c r="GD56" s="120">
        <f t="shared" si="408"/>
        <v>1</v>
      </c>
      <c r="GE56" s="120">
        <f t="shared" si="408"/>
        <v>1</v>
      </c>
      <c r="GF56" s="120">
        <f t="shared" si="408"/>
        <v>1</v>
      </c>
      <c r="GG56" s="120">
        <f t="shared" si="408"/>
        <v>7.8563411896745245</v>
      </c>
      <c r="GH56" s="120">
        <f t="shared" si="408"/>
        <v>9.2165898617511512</v>
      </c>
      <c r="GI56" s="120">
        <f t="shared" si="408"/>
        <v>3.719684570748401</v>
      </c>
      <c r="GJ56" s="120">
        <f t="shared" si="408"/>
        <v>7.4626865671641776</v>
      </c>
      <c r="GK56" s="120">
        <f t="shared" si="147"/>
        <v>1</v>
      </c>
      <c r="GL56" s="120">
        <f t="shared" si="148"/>
        <v>1.4062719729995781</v>
      </c>
      <c r="GM56" s="120">
        <f t="shared" si="149"/>
        <v>1</v>
      </c>
      <c r="GN56" s="321">
        <f t="shared" si="150"/>
        <v>3.1715826197272441</v>
      </c>
      <c r="GO56" s="85">
        <f>+Cas_Hoy!B55</f>
        <v>3</v>
      </c>
      <c r="GP56" s="62">
        <f>+Cas_Hoy!C55</f>
        <v>4</v>
      </c>
      <c r="GQ56" s="62">
        <f>+Cas_Hoy!D55</f>
        <v>24</v>
      </c>
      <c r="GR56" s="62">
        <f>+Cas_Hoy!E55</f>
        <v>25</v>
      </c>
      <c r="GS56" s="62">
        <f>+Cas_Hoy!F55</f>
        <v>103</v>
      </c>
      <c r="GT56" s="62">
        <f>+Cas_Hoy!G55</f>
        <v>97</v>
      </c>
      <c r="GU56" s="62">
        <f>+Cas_Hoy!H55</f>
        <v>172</v>
      </c>
      <c r="GV56" s="62">
        <f>+Cas_Hoy!I55</f>
        <v>82</v>
      </c>
      <c r="GW56" s="62">
        <f>+Cas_Hoy!J55</f>
        <v>130</v>
      </c>
      <c r="GX56" s="62">
        <f>+Cas_Hoy!K55</f>
        <v>87</v>
      </c>
      <c r="GY56" s="62">
        <f>+Cas_Hoy!L55</f>
        <v>69</v>
      </c>
      <c r="GZ56" s="62">
        <f>+Cas_Hoy!M55</f>
        <v>63</v>
      </c>
      <c r="HA56" s="62">
        <f>+Cas_Hoy!N55</f>
        <v>55</v>
      </c>
      <c r="HB56" s="62">
        <f>+Cas_Hoy!O55</f>
        <v>37</v>
      </c>
      <c r="HC56" s="62">
        <f>+Cas_Hoy!P55</f>
        <v>22</v>
      </c>
      <c r="HD56" s="62">
        <f>+Cas_Hoy!Q55</f>
        <v>20</v>
      </c>
      <c r="HE56" s="62">
        <f>+Cas_Hoy!R55</f>
        <v>9</v>
      </c>
      <c r="HF56" s="62">
        <f>+Cas_Hoy!S55</f>
        <v>13</v>
      </c>
      <c r="HG56" s="62">
        <f>+Cas_Hoy!T55</f>
        <v>2</v>
      </c>
      <c r="HH56" s="590">
        <f>+Cas_Hoy!U55</f>
        <v>3</v>
      </c>
      <c r="HI56" s="543">
        <f t="shared" si="151"/>
        <v>0.18823890708390656</v>
      </c>
      <c r="HJ56" s="112">
        <f t="shared" si="152"/>
        <v>0.24824717441676963</v>
      </c>
      <c r="HK56" s="112">
        <f t="shared" si="153"/>
        <v>0.69542245783171597</v>
      </c>
      <c r="HL56" s="112">
        <f t="shared" si="154"/>
        <v>0.45208549534191494</v>
      </c>
      <c r="HM56" s="323">
        <f t="shared" si="370"/>
        <v>8.4671388273494838E-2</v>
      </c>
      <c r="HN56" s="323">
        <f t="shared" si="371"/>
        <v>8.5465784368261577E-2</v>
      </c>
      <c r="HO56" s="323">
        <f t="shared" si="372"/>
        <v>0.15707775926492717</v>
      </c>
      <c r="HP56" s="323">
        <f t="shared" si="373"/>
        <v>7.5648897620603325E-2</v>
      </c>
      <c r="HQ56" s="323">
        <f t="shared" si="374"/>
        <v>0.7</v>
      </c>
      <c r="HR56" s="323">
        <f t="shared" si="375"/>
        <v>8.2656917970024862E-2</v>
      </c>
      <c r="HS56" s="323">
        <f t="shared" si="376"/>
        <v>7.9973158133942679E-2</v>
      </c>
      <c r="HT56" s="323">
        <f t="shared" si="377"/>
        <v>7.9493860019048082E-2</v>
      </c>
      <c r="HU56" s="323">
        <f t="shared" si="378"/>
        <v>0.69542245783171597</v>
      </c>
      <c r="HV56" s="323">
        <f t="shared" si="379"/>
        <v>0.45208549534191494</v>
      </c>
      <c r="HW56" s="323">
        <f t="shared" si="380"/>
        <v>0.18823890708390656</v>
      </c>
      <c r="HX56" s="323">
        <f t="shared" si="381"/>
        <v>0.24824717441676963</v>
      </c>
      <c r="HY56" s="323">
        <f t="shared" si="382"/>
        <v>4.5097269713301379E-2</v>
      </c>
      <c r="HZ56" s="323">
        <f t="shared" si="383"/>
        <v>6.0028640877883309E-2</v>
      </c>
      <c r="IA56" s="323">
        <f t="shared" si="384"/>
        <v>0.10723128576273881</v>
      </c>
      <c r="IB56" s="327">
        <f t="shared" si="385"/>
        <v>9.8563575487278884E-2</v>
      </c>
      <c r="IC56" s="241">
        <f>+CyF_Tot!B55</f>
        <v>0</v>
      </c>
      <c r="ID56" s="149">
        <f>+CyF_Tot!C55</f>
        <v>988</v>
      </c>
      <c r="IE56" s="149">
        <f>+CyF_Tot!D55</f>
        <v>1012</v>
      </c>
      <c r="IF56" s="149">
        <f>+CyF_Tot!E55</f>
        <v>1029</v>
      </c>
      <c r="IG56" s="149">
        <f>+CyF_Tot!F55</f>
        <v>0</v>
      </c>
      <c r="IH56" s="149">
        <f>+CyF_Tot!G55</f>
        <v>21</v>
      </c>
      <c r="II56" s="149">
        <f>+CyF_Tot!H55</f>
        <v>21</v>
      </c>
      <c r="IJ56" s="557">
        <f>+CyF_Tot!I55</f>
        <v>21</v>
      </c>
      <c r="IK56" s="93">
        <f t="shared" si="388"/>
        <v>7.9049533622990442E-2</v>
      </c>
      <c r="IL56" s="90">
        <f t="shared" si="389"/>
        <v>7.8033710013734006E-2</v>
      </c>
      <c r="IM56" s="90">
        <f t="shared" si="390"/>
        <v>7.590209218672038E-2</v>
      </c>
      <c r="IN56" s="90">
        <f t="shared" si="391"/>
        <v>7.6930982211573476E-2</v>
      </c>
      <c r="IO56" s="90">
        <f t="shared" si="392"/>
        <v>7.423369709590745E-2</v>
      </c>
      <c r="IP56" s="90">
        <f t="shared" si="393"/>
        <v>6.9259602997713984E-2</v>
      </c>
      <c r="IQ56" s="90">
        <f t="shared" si="394"/>
        <v>6.6821203881659991E-2</v>
      </c>
      <c r="IR56" s="90">
        <f t="shared" si="395"/>
        <v>6.6147250207844108E-2</v>
      </c>
      <c r="IS56" s="90">
        <f t="shared" si="396"/>
        <v>6.3419462808816648E-2</v>
      </c>
      <c r="IT56" s="90">
        <f t="shared" si="397"/>
        <v>6.4230394761493656E-2</v>
      </c>
      <c r="IU56" s="90">
        <f t="shared" si="398"/>
        <v>5.2650850430080873E-2</v>
      </c>
      <c r="IV56" s="90">
        <f t="shared" si="399"/>
        <v>4.8362362726626335E-2</v>
      </c>
      <c r="IW56" s="90">
        <f t="shared" si="400"/>
        <v>3.7917077843369916E-2</v>
      </c>
      <c r="IX56" s="90">
        <f t="shared" si="401"/>
        <v>4.6031164173370803E-2</v>
      </c>
      <c r="IY56" s="90">
        <f t="shared" si="402"/>
        <v>2.6528943067881991E-2</v>
      </c>
      <c r="IZ56" s="90">
        <f t="shared" si="403"/>
        <v>3.668946927500992E-2</v>
      </c>
      <c r="JA56" s="90">
        <f t="shared" si="404"/>
        <v>1.2178472118542625E-2</v>
      </c>
      <c r="JB56" s="90">
        <f t="shared" si="405"/>
        <v>1.8584663817684147E-2</v>
      </c>
      <c r="JC56" s="90">
        <f t="shared" si="406"/>
        <v>1.1381749643497782E-3</v>
      </c>
      <c r="JD56" s="202">
        <f t="shared" si="407"/>
        <v>5.890896340431934E-3</v>
      </c>
      <c r="JE56" s="326"/>
      <c r="JF56" s="323"/>
      <c r="JG56" s="323"/>
      <c r="JH56" s="323"/>
      <c r="JI56" s="323"/>
      <c r="JJ56" s="323"/>
      <c r="JK56" s="323"/>
      <c r="JL56" s="323"/>
      <c r="JM56" s="323"/>
      <c r="JN56" s="323"/>
      <c r="JO56" s="323"/>
      <c r="JP56" s="323"/>
      <c r="JQ56" s="323"/>
      <c r="JR56" s="323"/>
      <c r="JS56" s="323"/>
      <c r="JT56" s="323"/>
      <c r="JU56" s="323"/>
      <c r="JV56" s="323"/>
      <c r="JW56" s="323"/>
      <c r="JX56" s="327"/>
      <c r="JZ56" s="701">
        <f t="shared" si="241"/>
        <v>0</v>
      </c>
      <c r="KA56" s="291">
        <f t="shared" si="242"/>
        <v>0</v>
      </c>
      <c r="KB56" s="291">
        <f t="shared" si="243"/>
        <v>0</v>
      </c>
      <c r="KC56" s="291">
        <f t="shared" si="244"/>
        <v>0</v>
      </c>
      <c r="KD56" s="291">
        <f t="shared" si="245"/>
        <v>0</v>
      </c>
      <c r="KE56" s="291">
        <f t="shared" si="246"/>
        <v>0</v>
      </c>
      <c r="KF56" s="291">
        <f t="shared" si="247"/>
        <v>0</v>
      </c>
      <c r="KG56" s="291">
        <f t="shared" si="248"/>
        <v>0</v>
      </c>
      <c r="KH56" s="291">
        <f t="shared" si="249"/>
        <v>2715.5536553204479</v>
      </c>
      <c r="KI56" s="291">
        <f t="shared" si="250"/>
        <v>0</v>
      </c>
      <c r="KJ56" s="291">
        <f t="shared" si="251"/>
        <v>0</v>
      </c>
      <c r="KK56" s="291">
        <f t="shared" si="252"/>
        <v>0</v>
      </c>
      <c r="KL56" s="291">
        <f t="shared" si="253"/>
        <v>18627.272876289826</v>
      </c>
      <c r="KM56" s="291">
        <f t="shared" si="254"/>
        <v>5056.5475885166816</v>
      </c>
      <c r="KN56" s="291">
        <f t="shared" si="255"/>
        <v>11385.957698901178</v>
      </c>
      <c r="KO56" s="291">
        <f t="shared" si="256"/>
        <v>8871.3421581724251</v>
      </c>
      <c r="KP56" s="291">
        <f t="shared" si="257"/>
        <v>0</v>
      </c>
      <c r="KQ56" s="291">
        <f t="shared" si="258"/>
        <v>2156.3773272082849</v>
      </c>
      <c r="KR56" s="291">
        <f t="shared" si="259"/>
        <v>0</v>
      </c>
      <c r="KS56" s="702">
        <f t="shared" si="260"/>
        <v>1790.1442825434451</v>
      </c>
      <c r="KT56" s="705">
        <f>(SUM(JZ56:KS56)/SUM(JZ$4:KS55))*100000</f>
        <v>104.58437749216799</v>
      </c>
      <c r="KU56" s="624">
        <f t="shared" si="312"/>
        <v>0</v>
      </c>
      <c r="KV56" s="625">
        <f t="shared" si="313"/>
        <v>0</v>
      </c>
      <c r="KW56" s="625">
        <f t="shared" si="314"/>
        <v>0</v>
      </c>
      <c r="KX56" s="625">
        <f t="shared" si="315"/>
        <v>0</v>
      </c>
      <c r="KY56" s="625">
        <f t="shared" si="316"/>
        <v>0</v>
      </c>
      <c r="KZ56" s="625">
        <f t="shared" si="317"/>
        <v>0</v>
      </c>
      <c r="LA56" s="625">
        <f t="shared" si="318"/>
        <v>0</v>
      </c>
      <c r="LB56" s="625">
        <f t="shared" si="319"/>
        <v>0</v>
      </c>
      <c r="LC56" s="625">
        <f t="shared" si="320"/>
        <v>962.2279931486496</v>
      </c>
      <c r="LD56" s="625">
        <f t="shared" si="321"/>
        <v>0</v>
      </c>
      <c r="LE56" s="625">
        <f t="shared" si="322"/>
        <v>0</v>
      </c>
      <c r="LF56" s="625">
        <f t="shared" si="323"/>
        <v>0</v>
      </c>
      <c r="LG56" s="625">
        <f t="shared" si="324"/>
        <v>11265.843816873798</v>
      </c>
      <c r="LH56" s="625">
        <f t="shared" si="325"/>
        <v>2651.4203375458255</v>
      </c>
      <c r="LI56" s="625">
        <f t="shared" si="326"/>
        <v>11501.39722282669</v>
      </c>
      <c r="LJ56" s="625">
        <f t="shared" si="327"/>
        <v>6653.0242743694271</v>
      </c>
      <c r="LK56" s="625">
        <f t="shared" si="328"/>
        <v>0</v>
      </c>
      <c r="LL56" s="625">
        <f t="shared" si="329"/>
        <v>3283.5666560202171</v>
      </c>
      <c r="LM56" s="625">
        <f t="shared" si="330"/>
        <v>0</v>
      </c>
      <c r="LN56" s="626">
        <f t="shared" si="331"/>
        <v>10359.03178371301</v>
      </c>
      <c r="LO56" s="642">
        <f t="shared" si="332"/>
        <v>0</v>
      </c>
      <c r="LP56" s="625">
        <f t="shared" si="333"/>
        <v>0</v>
      </c>
      <c r="LQ56" s="625">
        <f t="shared" si="334"/>
        <v>333.66218065142726</v>
      </c>
      <c r="LR56" s="625">
        <f t="shared" si="335"/>
        <v>0</v>
      </c>
      <c r="LS56" s="625">
        <f t="shared" si="336"/>
        <v>9416.9581367277624</v>
      </c>
      <c r="LT56" s="645">
        <f t="shared" si="337"/>
        <v>4554.1902466502961</v>
      </c>
      <c r="LU56" s="624">
        <f t="shared" si="338"/>
        <v>0</v>
      </c>
      <c r="LV56" s="625">
        <f t="shared" si="339"/>
        <v>168.7463017944975</v>
      </c>
      <c r="LW56" s="626">
        <f t="shared" si="340"/>
        <v>6598.6546302230854</v>
      </c>
      <c r="LY56" s="725">
        <f>VLOOKUP(A56,Vac!A:C,2,FALSE)</f>
        <v>24430.390898962865</v>
      </c>
      <c r="LZ56" s="730">
        <f>VLOOKUP(A56,Vac!A:D,3,FALSE)</f>
        <v>2084</v>
      </c>
      <c r="MA56" s="722">
        <f>VLOOKUP(A56,Vac!A:D,4,FALSE)</f>
        <v>970</v>
      </c>
      <c r="MB56" s="742">
        <f t="shared" si="261"/>
        <v>0.12717397937389394</v>
      </c>
      <c r="MC56" s="666">
        <f t="shared" si="262"/>
        <v>5.9193262952340273E-2</v>
      </c>
    </row>
    <row r="57" spans="1:341" ht="14.4">
      <c r="A57" s="510" t="s">
        <v>67</v>
      </c>
      <c r="B57" s="538">
        <v>23704</v>
      </c>
      <c r="C57" s="526">
        <f t="shared" si="341"/>
        <v>1446</v>
      </c>
      <c r="D57" s="517">
        <f t="shared" si="342"/>
        <v>53</v>
      </c>
      <c r="E57" s="495">
        <f t="shared" si="343"/>
        <v>8.909555404343978E-3</v>
      </c>
      <c r="F57" s="208">
        <f t="shared" si="263"/>
        <v>5.7964900438744513E-2</v>
      </c>
      <c r="G57" s="30">
        <f t="shared" si="264"/>
        <v>4.3294537443490579</v>
      </c>
      <c r="H57" s="29">
        <f t="shared" si="265"/>
        <v>0.25095635524534277</v>
      </c>
      <c r="I57" s="33">
        <f t="shared" si="266"/>
        <v>0.26410690661191094</v>
      </c>
      <c r="J57" s="353">
        <f t="shared" si="267"/>
        <v>0.31237652656940268</v>
      </c>
      <c r="K57" s="581">
        <f t="shared" si="268"/>
        <v>7.1577386933836867E-3</v>
      </c>
      <c r="L57" s="354">
        <f t="shared" si="344"/>
        <v>5.3890634540037272</v>
      </c>
      <c r="M57" s="355">
        <f t="shared" si="269"/>
        <v>0.32851825392488126</v>
      </c>
      <c r="N57" s="827"/>
      <c r="O57" s="364" t="s">
        <v>226</v>
      </c>
      <c r="P57" s="20" t="s">
        <v>228</v>
      </c>
      <c r="Q57" s="20"/>
      <c r="R57" s="20"/>
      <c r="S57" s="166">
        <f t="shared" si="270"/>
        <v>1446</v>
      </c>
      <c r="T57" s="167">
        <f t="shared" si="271"/>
        <v>6100.2362470469116</v>
      </c>
      <c r="U57" s="166">
        <f t="shared" si="272"/>
        <v>39</v>
      </c>
      <c r="V57" s="168">
        <f t="shared" si="273"/>
        <v>2.7718550106609809E-2</v>
      </c>
      <c r="W57" s="167">
        <f t="shared" si="274"/>
        <v>164.52919338508269</v>
      </c>
      <c r="X57" s="166">
        <f t="shared" si="275"/>
        <v>72</v>
      </c>
      <c r="Y57" s="168">
        <f t="shared" si="276"/>
        <v>5.2401746724890827E-2</v>
      </c>
      <c r="Z57" s="167">
        <f t="shared" si="277"/>
        <v>303.74620317246035</v>
      </c>
      <c r="AA57" s="166">
        <f t="shared" si="278"/>
        <v>53</v>
      </c>
      <c r="AB57" s="167">
        <f t="shared" si="279"/>
        <v>2235.9095511306109</v>
      </c>
      <c r="AC57" s="169">
        <f t="shared" si="280"/>
        <v>3.6652835408022132E-2</v>
      </c>
      <c r="AD57" s="166">
        <f t="shared" si="281"/>
        <v>0</v>
      </c>
      <c r="AE57" s="168">
        <f t="shared" si="282"/>
        <v>0</v>
      </c>
      <c r="AF57" s="167">
        <f t="shared" si="283"/>
        <v>0</v>
      </c>
      <c r="AG57" s="166">
        <f t="shared" si="284"/>
        <v>1</v>
      </c>
      <c r="AH57" s="168">
        <f t="shared" si="285"/>
        <v>1.9230769230769232E-2</v>
      </c>
      <c r="AI57" s="365">
        <f t="shared" si="286"/>
        <v>42.186972662841711</v>
      </c>
      <c r="AJ57" s="831"/>
      <c r="AK57" s="85">
        <v>1858.0137567883833</v>
      </c>
      <c r="AL57" s="62">
        <v>1808.5119949392067</v>
      </c>
      <c r="AM57" s="62">
        <v>1776.7581868838902</v>
      </c>
      <c r="AN57" s="62">
        <v>1715.5905137469649</v>
      </c>
      <c r="AO57" s="62">
        <v>1382.1189113185035</v>
      </c>
      <c r="AP57" s="62">
        <v>1367.3454377042908</v>
      </c>
      <c r="AQ57" s="62">
        <v>1522.8496789069827</v>
      </c>
      <c r="AR57" s="62">
        <v>1552.9990510166854</v>
      </c>
      <c r="AS57" s="62">
        <v>1574.0821539364006</v>
      </c>
      <c r="AT57" s="62">
        <v>1650.88691742732</v>
      </c>
      <c r="AU57" s="62">
        <v>1218.6055659433619</v>
      </c>
      <c r="AV57" s="62">
        <v>1195.2604304307617</v>
      </c>
      <c r="AW57" s="62">
        <v>1103.9673218602613</v>
      </c>
      <c r="AX57" s="62">
        <v>1186.3079726991632</v>
      </c>
      <c r="AY57" s="62">
        <v>744.22765214683545</v>
      </c>
      <c r="AZ57" s="62">
        <v>961.28900587200906</v>
      </c>
      <c r="BA57" s="62">
        <v>319.18963502879183</v>
      </c>
      <c r="BB57" s="62">
        <v>541.2071800153999</v>
      </c>
      <c r="BC57" s="62">
        <v>32.187190086936994</v>
      </c>
      <c r="BD57" s="86">
        <v>192.60169185706397</v>
      </c>
      <c r="BE57" s="258">
        <v>2.0000000000000002E-5</v>
      </c>
      <c r="BF57" s="43">
        <v>2.0000000000000002E-5</v>
      </c>
      <c r="BG57" s="53">
        <v>5.0000000000000002E-5</v>
      </c>
      <c r="BH57" s="53">
        <v>4.0000000000000003E-5</v>
      </c>
      <c r="BI57" s="53">
        <v>1.2518952302791728E-4</v>
      </c>
      <c r="BJ57" s="53">
        <v>1.2406223545552731E-4</v>
      </c>
      <c r="BK57" s="53">
        <v>3.4000000000000002E-4</v>
      </c>
      <c r="BL57" s="53">
        <v>1.8000000000000001E-4</v>
      </c>
      <c r="BM57" s="53">
        <v>8.9999999999999998E-4</v>
      </c>
      <c r="BN57" s="53">
        <v>5.0000000000000001E-4</v>
      </c>
      <c r="BO57" s="53">
        <v>3.8E-3</v>
      </c>
      <c r="BP57" s="53">
        <v>2E-3</v>
      </c>
      <c r="BQ57" s="53">
        <v>1.6199999999999999E-2</v>
      </c>
      <c r="BR57" s="53">
        <v>6.1999999999999998E-3</v>
      </c>
      <c r="BS57" s="53">
        <v>6.1100000000000002E-2</v>
      </c>
      <c r="BT57" s="53">
        <v>2.6800000000000001E-2</v>
      </c>
      <c r="BU57" s="53">
        <v>0.1421</v>
      </c>
      <c r="BV57" s="53">
        <v>5.4699999999999999E-2</v>
      </c>
      <c r="BW57" s="53">
        <v>0.27589999999999998</v>
      </c>
      <c r="BX57" s="773">
        <v>0.1051</v>
      </c>
      <c r="BY57" s="53">
        <f t="shared" si="345"/>
        <v>2.0000000000000002E-5</v>
      </c>
      <c r="BZ57" s="53">
        <f t="shared" si="346"/>
        <v>4.5000000000000003E-5</v>
      </c>
      <c r="CA57" s="53">
        <f t="shared" si="347"/>
        <v>1.246258792417223E-4</v>
      </c>
      <c r="CB57" s="53">
        <f t="shared" si="348"/>
        <v>2.6000000000000003E-4</v>
      </c>
      <c r="CC57" s="53">
        <f t="shared" si="349"/>
        <v>6.9999999999999999E-4</v>
      </c>
      <c r="CD57" s="53">
        <f t="shared" si="350"/>
        <v>2.8999999999999998E-3</v>
      </c>
      <c r="CE57" s="53">
        <f t="shared" si="351"/>
        <v>1.12E-2</v>
      </c>
      <c r="CF57" s="53">
        <f t="shared" si="352"/>
        <v>4.3950000000000003E-2</v>
      </c>
      <c r="CG57" s="53">
        <f t="shared" si="353"/>
        <v>9.8400000000000001E-2</v>
      </c>
      <c r="CH57" s="54">
        <f t="shared" si="138"/>
        <v>0.1905</v>
      </c>
      <c r="CI57" s="64">
        <f>+Fall_Hoy!B57</f>
        <v>0</v>
      </c>
      <c r="CJ57" s="61">
        <f>+Fall_Hoy!C57</f>
        <v>0</v>
      </c>
      <c r="CK57" s="61">
        <f>+Fall_Hoy!D57</f>
        <v>0</v>
      </c>
      <c r="CL57" s="61">
        <f>+Fall_Hoy!E57</f>
        <v>0</v>
      </c>
      <c r="CM57" s="61">
        <f>+Fall_Hoy!F57</f>
        <v>0</v>
      </c>
      <c r="CN57" s="61">
        <f>+Fall_Hoy!G57</f>
        <v>0</v>
      </c>
      <c r="CO57" s="61">
        <f>+Fall_Hoy!H57</f>
        <v>0</v>
      </c>
      <c r="CP57" s="61">
        <f>+Fall_Hoy!I57</f>
        <v>0</v>
      </c>
      <c r="CQ57" s="61">
        <f>+Fall_Hoy!J57</f>
        <v>3</v>
      </c>
      <c r="CR57" s="61">
        <f>+Fall_Hoy!K57</f>
        <v>0</v>
      </c>
      <c r="CS57" s="61">
        <f>+Fall_Hoy!L57</f>
        <v>4</v>
      </c>
      <c r="CT57" s="61">
        <f>+Fall_Hoy!M57</f>
        <v>2</v>
      </c>
      <c r="CU57" s="61">
        <f>+Fall_Hoy!N57</f>
        <v>6</v>
      </c>
      <c r="CV57" s="61">
        <f>+Fall_Hoy!O57</f>
        <v>4</v>
      </c>
      <c r="CW57" s="61">
        <f>+Fall_Hoy!P57</f>
        <v>13</v>
      </c>
      <c r="CX57" s="61">
        <f>+Fall_Hoy!Q57</f>
        <v>5</v>
      </c>
      <c r="CY57" s="61">
        <f>+Fall_Hoy!R57</f>
        <v>5</v>
      </c>
      <c r="CZ57" s="61">
        <f>+Fall_Hoy!S57</f>
        <v>5</v>
      </c>
      <c r="DA57" s="61">
        <f>+Fall_Hoy!T57</f>
        <v>2</v>
      </c>
      <c r="DB57" s="253">
        <f>+Fall_Hoy!U57</f>
        <v>2</v>
      </c>
      <c r="DC57" s="61">
        <f>+Fall_Hoy!W57</f>
        <v>0</v>
      </c>
      <c r="DD57" s="61">
        <f>+Fall_Hoy!X57</f>
        <v>0</v>
      </c>
      <c r="DE57" s="61">
        <f>+Fall_Hoy!Y57</f>
        <v>0</v>
      </c>
      <c r="DF57" s="61">
        <f>+Fall_Hoy!Z57</f>
        <v>0</v>
      </c>
      <c r="DG57" s="61">
        <f>+Fall_Hoy!AA57</f>
        <v>0</v>
      </c>
      <c r="DH57" s="61">
        <f>+Fall_Hoy!AB57</f>
        <v>0</v>
      </c>
      <c r="DI57" s="61">
        <f>+Fall_Hoy!AC57</f>
        <v>0</v>
      </c>
      <c r="DJ57" s="61">
        <f>+Fall_Hoy!AD57</f>
        <v>0</v>
      </c>
      <c r="DK57" s="61">
        <f>+Fall_Hoy!AE57</f>
        <v>0</v>
      </c>
      <c r="DL57" s="270">
        <f>+Fall_Hoy!AF57</f>
        <v>2</v>
      </c>
      <c r="DM57" s="75">
        <f t="shared" si="287"/>
        <v>0.28588827199990952</v>
      </c>
      <c r="DN57" s="76">
        <f t="shared" si="288"/>
        <v>0.19408020172857876</v>
      </c>
      <c r="DO57" s="76">
        <f t="shared" si="289"/>
        <v>0.33549033837910225</v>
      </c>
      <c r="DP57" s="76">
        <f t="shared" si="290"/>
        <v>0.54383963116649103</v>
      </c>
      <c r="DQ57" s="76">
        <f t="shared" si="354"/>
        <v>8.0311468927162746E-2</v>
      </c>
      <c r="DR57" s="76">
        <f t="shared" si="355"/>
        <v>0.10897026888111321</v>
      </c>
      <c r="DS57" s="76">
        <f t="shared" si="356"/>
        <v>8.0769626643834344E-2</v>
      </c>
      <c r="DT57" s="76">
        <f t="shared" si="357"/>
        <v>7.7269847603217062E-2</v>
      </c>
      <c r="DU57" s="76">
        <f t="shared" si="358"/>
        <v>0.7</v>
      </c>
      <c r="DV57" s="76">
        <f t="shared" si="359"/>
        <v>7.9351286037292898E-2</v>
      </c>
      <c r="DW57" s="76">
        <f t="shared" si="360"/>
        <v>0.7</v>
      </c>
      <c r="DX57" s="76">
        <f t="shared" si="361"/>
        <v>0.7</v>
      </c>
      <c r="DY57" s="76">
        <f t="shared" si="362"/>
        <v>0.33549033837910225</v>
      </c>
      <c r="DZ57" s="76">
        <f t="shared" si="363"/>
        <v>0.54383963116649103</v>
      </c>
      <c r="EA57" s="76">
        <f t="shared" si="364"/>
        <v>0.28588827199990952</v>
      </c>
      <c r="EB57" s="76">
        <f t="shared" si="365"/>
        <v>0.19408020172857876</v>
      </c>
      <c r="EC57" s="76">
        <f t="shared" si="366"/>
        <v>0.11023693919536236</v>
      </c>
      <c r="ED57" s="76">
        <f t="shared" si="367"/>
        <v>0.16889590829591655</v>
      </c>
      <c r="EE57" s="76">
        <f t="shared" si="368"/>
        <v>0.22521392027300446</v>
      </c>
      <c r="EF57" s="316">
        <f t="shared" si="369"/>
        <v>9.880232896648633E-2</v>
      </c>
      <c r="EG57" s="85">
        <f>+'Cas_-14'!B56</f>
        <v>4</v>
      </c>
      <c r="EH57" s="62">
        <f>+'Cas_-14'!C56</f>
        <v>2</v>
      </c>
      <c r="EI57" s="62">
        <f>+'Cas_-14'!D56</f>
        <v>27</v>
      </c>
      <c r="EJ57" s="62">
        <f>+'Cas_-14'!E56</f>
        <v>39</v>
      </c>
      <c r="EK57" s="62">
        <f>+'Cas_-14'!F56</f>
        <v>111</v>
      </c>
      <c r="EL57" s="62">
        <f>+'Cas_-14'!G56</f>
        <v>149</v>
      </c>
      <c r="EM57" s="62">
        <f>+'Cas_-14'!H56</f>
        <v>123</v>
      </c>
      <c r="EN57" s="62">
        <f>+'Cas_-14'!I56</f>
        <v>120</v>
      </c>
      <c r="EO57" s="62">
        <f>+'Cas_-14'!J56</f>
        <v>122</v>
      </c>
      <c r="EP57" s="62">
        <f>+'Cas_-14'!K56</f>
        <v>131</v>
      </c>
      <c r="EQ57" s="62">
        <f>+'Cas_-14'!L56</f>
        <v>101</v>
      </c>
      <c r="ER57" s="62">
        <f>+'Cas_-14'!M56</f>
        <v>142</v>
      </c>
      <c r="ES57" s="62">
        <f>+'Cas_-14'!N56</f>
        <v>68</v>
      </c>
      <c r="ET57" s="62">
        <f>+'Cas_-14'!O56</f>
        <v>58</v>
      </c>
      <c r="EU57" s="62">
        <f>+'Cas_-14'!P56</f>
        <v>60</v>
      </c>
      <c r="EV57" s="62">
        <f>+'Cas_-14'!Q56</f>
        <v>50</v>
      </c>
      <c r="EW57" s="62">
        <f>+'Cas_-14'!R56</f>
        <v>15</v>
      </c>
      <c r="EX57" s="62">
        <f>+'Cas_-14'!S56</f>
        <v>26</v>
      </c>
      <c r="EY57" s="62">
        <f>+'Cas_-14'!T56</f>
        <v>4</v>
      </c>
      <c r="EZ57" s="86">
        <f>+'Cas_-14'!U56</f>
        <v>7</v>
      </c>
      <c r="FA57" s="201">
        <f t="shared" si="291"/>
        <v>2.1528365898184124E-3</v>
      </c>
      <c r="FB57" s="91">
        <f t="shared" si="292"/>
        <v>1.1058815233720527E-3</v>
      </c>
      <c r="FC57" s="91">
        <f t="shared" si="293"/>
        <v>1.5196215331560159E-2</v>
      </c>
      <c r="FD57" s="91">
        <f t="shared" si="294"/>
        <v>2.2732697393401519E-2</v>
      </c>
      <c r="FE57" s="91">
        <f t="shared" si="295"/>
        <v>8.0311468927162746E-2</v>
      </c>
      <c r="FF57" s="91">
        <f t="shared" si="296"/>
        <v>0.10897026888111321</v>
      </c>
      <c r="FG57" s="91">
        <f t="shared" si="297"/>
        <v>8.0769626643834344E-2</v>
      </c>
      <c r="FH57" s="91">
        <f t="shared" si="298"/>
        <v>7.7269847603217062E-2</v>
      </c>
      <c r="FI57" s="91">
        <f t="shared" si="299"/>
        <v>7.7505484510390618E-2</v>
      </c>
      <c r="FJ57" s="91">
        <f t="shared" si="300"/>
        <v>7.9351286037292898E-2</v>
      </c>
      <c r="FK57" s="91">
        <f t="shared" si="301"/>
        <v>8.2881617171847263E-2</v>
      </c>
      <c r="FL57" s="91">
        <f t="shared" si="302"/>
        <v>0.11880256083506789</v>
      </c>
      <c r="FM57" s="91">
        <f t="shared" si="303"/>
        <v>6.1596026126403178E-2</v>
      </c>
      <c r="FN57" s="91">
        <f t="shared" si="304"/>
        <v>4.8891182841867546E-2</v>
      </c>
      <c r="FO57" s="91">
        <f t="shared" si="305"/>
        <v>8.0620492703974478E-2</v>
      </c>
      <c r="FP57" s="91">
        <f t="shared" si="306"/>
        <v>5.2013494063259114E-2</v>
      </c>
      <c r="FQ57" s="91">
        <f t="shared" si="307"/>
        <v>4.6994007178982979E-2</v>
      </c>
      <c r="FR57" s="91">
        <f t="shared" si="308"/>
        <v>4.8040752155690501E-2</v>
      </c>
      <c r="FS57" s="91">
        <f t="shared" si="309"/>
        <v>0.12427304120664387</v>
      </c>
      <c r="FT57" s="100">
        <f t="shared" si="310"/>
        <v>3.634443671032199E-2</v>
      </c>
      <c r="FU57" s="119">
        <f t="shared" si="143"/>
        <v>3.5460992907801421</v>
      </c>
      <c r="FV57" s="120">
        <f t="shared" si="144"/>
        <v>3.7313432835820892</v>
      </c>
      <c r="FW57" s="120">
        <f t="shared" si="145"/>
        <v>5.4466230936819171</v>
      </c>
      <c r="FX57" s="120">
        <f t="shared" si="176"/>
        <v>11.123470522803114</v>
      </c>
      <c r="FY57" s="120">
        <f t="shared" si="408"/>
        <v>1</v>
      </c>
      <c r="FZ57" s="120">
        <f t="shared" si="408"/>
        <v>1</v>
      </c>
      <c r="GA57" s="120">
        <f t="shared" si="408"/>
        <v>1</v>
      </c>
      <c r="GB57" s="120">
        <f t="shared" si="408"/>
        <v>1</v>
      </c>
      <c r="GC57" s="120">
        <f t="shared" si="408"/>
        <v>9.0316189160285276</v>
      </c>
      <c r="GD57" s="120">
        <f t="shared" si="408"/>
        <v>1</v>
      </c>
      <c r="GE57" s="120">
        <f t="shared" si="408"/>
        <v>8.4457811501025084</v>
      </c>
      <c r="GF57" s="120">
        <f t="shared" si="408"/>
        <v>5.8921288824051627</v>
      </c>
      <c r="GG57" s="120">
        <f t="shared" si="408"/>
        <v>5.4466230936819171</v>
      </c>
      <c r="GH57" s="120">
        <f t="shared" si="408"/>
        <v>11.123470522803114</v>
      </c>
      <c r="GI57" s="120">
        <f t="shared" si="408"/>
        <v>3.5460992907801421</v>
      </c>
      <c r="GJ57" s="120">
        <f t="shared" si="408"/>
        <v>3.7313432835820892</v>
      </c>
      <c r="GK57" s="120">
        <f t="shared" si="147"/>
        <v>2.345765892563922</v>
      </c>
      <c r="GL57" s="120">
        <f t="shared" si="148"/>
        <v>3.5156799324989456</v>
      </c>
      <c r="GM57" s="120">
        <f t="shared" si="149"/>
        <v>1.8122508155128669</v>
      </c>
      <c r="GN57" s="321">
        <f t="shared" si="150"/>
        <v>2.718499388337638</v>
      </c>
      <c r="GO57" s="85">
        <f>+Cas_Hoy!B56</f>
        <v>5</v>
      </c>
      <c r="GP57" s="62">
        <f>+Cas_Hoy!C56</f>
        <v>2</v>
      </c>
      <c r="GQ57" s="62">
        <f>+Cas_Hoy!D56</f>
        <v>28</v>
      </c>
      <c r="GR57" s="62">
        <f>+Cas_Hoy!E56</f>
        <v>40</v>
      </c>
      <c r="GS57" s="62">
        <f>+Cas_Hoy!F56</f>
        <v>118</v>
      </c>
      <c r="GT57" s="62">
        <f>+Cas_Hoy!G56</f>
        <v>155</v>
      </c>
      <c r="GU57" s="62">
        <f>+Cas_Hoy!H56</f>
        <v>127</v>
      </c>
      <c r="GV57" s="62">
        <f>+Cas_Hoy!I56</f>
        <v>127</v>
      </c>
      <c r="GW57" s="62">
        <f>+Cas_Hoy!J56</f>
        <v>132</v>
      </c>
      <c r="GX57" s="62">
        <f>+Cas_Hoy!K56</f>
        <v>137</v>
      </c>
      <c r="GY57" s="62">
        <f>+Cas_Hoy!L56</f>
        <v>105</v>
      </c>
      <c r="GZ57" s="62">
        <f>+Cas_Hoy!M56</f>
        <v>148</v>
      </c>
      <c r="HA57" s="62">
        <f>+Cas_Hoy!N56</f>
        <v>76</v>
      </c>
      <c r="HB57" s="62">
        <f>+Cas_Hoy!O56</f>
        <v>63</v>
      </c>
      <c r="HC57" s="62">
        <f>+Cas_Hoy!P56</f>
        <v>64</v>
      </c>
      <c r="HD57" s="62">
        <f>+Cas_Hoy!Q56</f>
        <v>51</v>
      </c>
      <c r="HE57" s="62">
        <f>+Cas_Hoy!R56</f>
        <v>15</v>
      </c>
      <c r="HF57" s="62">
        <f>+Cas_Hoy!S56</f>
        <v>26</v>
      </c>
      <c r="HG57" s="62">
        <f>+Cas_Hoy!T56</f>
        <v>4</v>
      </c>
      <c r="HH57" s="590">
        <f>+Cas_Hoy!U56</f>
        <v>7</v>
      </c>
      <c r="HI57" s="543">
        <f t="shared" si="151"/>
        <v>0.3049474901332368</v>
      </c>
      <c r="HJ57" s="112">
        <f t="shared" si="152"/>
        <v>0.19796180576315037</v>
      </c>
      <c r="HK57" s="112">
        <f t="shared" si="153"/>
        <v>0.3749597899531143</v>
      </c>
      <c r="HL57" s="112">
        <f t="shared" si="154"/>
        <v>0.59072235799118855</v>
      </c>
      <c r="HM57" s="323">
        <f t="shared" si="370"/>
        <v>8.5376156156803648E-2</v>
      </c>
      <c r="HN57" s="323">
        <f t="shared" si="371"/>
        <v>0.11335833339981576</v>
      </c>
      <c r="HO57" s="323">
        <f t="shared" si="372"/>
        <v>8.3396281168837086E-2</v>
      </c>
      <c r="HP57" s="323">
        <f t="shared" si="373"/>
        <v>8.1777255380071398E-2</v>
      </c>
      <c r="HQ57" s="323">
        <f t="shared" si="374"/>
        <v>0.7</v>
      </c>
      <c r="HR57" s="323">
        <f t="shared" si="375"/>
        <v>8.2985696084802496E-2</v>
      </c>
      <c r="HS57" s="323">
        <f t="shared" si="376"/>
        <v>0.7</v>
      </c>
      <c r="HT57" s="323">
        <f t="shared" si="377"/>
        <v>0.7</v>
      </c>
      <c r="HU57" s="323">
        <f t="shared" si="378"/>
        <v>0.3749597899531143</v>
      </c>
      <c r="HV57" s="323">
        <f t="shared" si="379"/>
        <v>0.59072235799118855</v>
      </c>
      <c r="HW57" s="323">
        <f t="shared" si="380"/>
        <v>0.3049474901332368</v>
      </c>
      <c r="HX57" s="323">
        <f t="shared" si="381"/>
        <v>0.19796180576315037</v>
      </c>
      <c r="HY57" s="323">
        <f t="shared" si="382"/>
        <v>0.11023693919536236</v>
      </c>
      <c r="HZ57" s="323">
        <f t="shared" si="383"/>
        <v>0.16889590829591655</v>
      </c>
      <c r="IA57" s="323">
        <f t="shared" si="384"/>
        <v>0.22521392027300446</v>
      </c>
      <c r="IB57" s="327">
        <f t="shared" si="385"/>
        <v>9.8802328966486344E-2</v>
      </c>
      <c r="IC57" s="241">
        <f>+CyF_Tot!B56</f>
        <v>0</v>
      </c>
      <c r="ID57" s="149">
        <f>+CyF_Tot!C56</f>
        <v>1374</v>
      </c>
      <c r="IE57" s="149">
        <f>+CyF_Tot!D56</f>
        <v>1407</v>
      </c>
      <c r="IF57" s="149">
        <f>+CyF_Tot!E56</f>
        <v>1446</v>
      </c>
      <c r="IG57" s="149">
        <f>+CyF_Tot!F56</f>
        <v>0</v>
      </c>
      <c r="IH57" s="149">
        <f>+CyF_Tot!G56</f>
        <v>52</v>
      </c>
      <c r="II57" s="149">
        <f>+CyF_Tot!H56</f>
        <v>53</v>
      </c>
      <c r="IJ57" s="557">
        <f>+CyF_Tot!I56</f>
        <v>53</v>
      </c>
      <c r="IK57" s="93">
        <f t="shared" si="388"/>
        <v>7.8383975564815356E-2</v>
      </c>
      <c r="IL57" s="90">
        <f t="shared" si="389"/>
        <v>7.629564609092164E-2</v>
      </c>
      <c r="IM57" s="90">
        <f t="shared" si="390"/>
        <v>7.4956049058550883E-2</v>
      </c>
      <c r="IN57" s="90">
        <f t="shared" si="391"/>
        <v>7.2375570104073778E-2</v>
      </c>
      <c r="IO57" s="90">
        <f t="shared" si="392"/>
        <v>5.830741272859026E-2</v>
      </c>
      <c r="IP57" s="90">
        <f t="shared" si="393"/>
        <v>5.7684164601092255E-2</v>
      </c>
      <c r="IQ57" s="90">
        <f t="shared" si="394"/>
        <v>6.4244417773666157E-2</v>
      </c>
      <c r="IR57" s="90">
        <f t="shared" si="395"/>
        <v>6.5516328510660027E-2</v>
      </c>
      <c r="IS57" s="90">
        <f t="shared" si="396"/>
        <v>6.640576079718194E-2</v>
      </c>
      <c r="IT57" s="90">
        <f t="shared" si="397"/>
        <v>6.9645921254949381E-2</v>
      </c>
      <c r="IU57" s="90">
        <f t="shared" si="398"/>
        <v>5.1409279697239366E-2</v>
      </c>
      <c r="IV57" s="90">
        <f t="shared" si="399"/>
        <v>5.0424419103558965E-2</v>
      </c>
      <c r="IW57" s="90">
        <f t="shared" si="400"/>
        <v>4.6573039227989423E-2</v>
      </c>
      <c r="IX57" s="90">
        <f t="shared" si="401"/>
        <v>5.0046742013970774E-2</v>
      </c>
      <c r="IY57" s="90">
        <f t="shared" si="402"/>
        <v>3.1396711616049421E-2</v>
      </c>
      <c r="IZ57" s="90">
        <f t="shared" si="403"/>
        <v>4.0553873011812736E-2</v>
      </c>
      <c r="JA57" s="90">
        <f t="shared" si="404"/>
        <v>1.3465644407222066E-2</v>
      </c>
      <c r="JB57" s="90">
        <f t="shared" si="405"/>
        <v>2.2831892508243329E-2</v>
      </c>
      <c r="JC57" s="90">
        <f t="shared" si="406"/>
        <v>1.3578801082913007E-3</v>
      </c>
      <c r="JD57" s="202">
        <f t="shared" si="407"/>
        <v>8.125282309191021E-3</v>
      </c>
      <c r="JE57" s="326"/>
      <c r="JF57" s="323"/>
      <c r="JG57" s="323"/>
      <c r="JH57" s="323"/>
      <c r="JI57" s="323"/>
      <c r="JJ57" s="323"/>
      <c r="JK57" s="323"/>
      <c r="JL57" s="323"/>
      <c r="JM57" s="323"/>
      <c r="JN57" s="323"/>
      <c r="JO57" s="323"/>
      <c r="JP57" s="323"/>
      <c r="JQ57" s="323"/>
      <c r="JR57" s="323"/>
      <c r="JS57" s="323"/>
      <c r="JT57" s="323"/>
      <c r="JU57" s="323"/>
      <c r="JV57" s="323"/>
      <c r="JW57" s="323"/>
      <c r="JX57" s="327"/>
      <c r="JZ57" s="701">
        <f t="shared" si="241"/>
        <v>0</v>
      </c>
      <c r="KA57" s="291">
        <f t="shared" si="242"/>
        <v>0</v>
      </c>
      <c r="KB57" s="291">
        <f t="shared" si="243"/>
        <v>0</v>
      </c>
      <c r="KC57" s="291">
        <f t="shared" si="244"/>
        <v>0</v>
      </c>
      <c r="KD57" s="291">
        <f t="shared" si="245"/>
        <v>0</v>
      </c>
      <c r="KE57" s="291">
        <f t="shared" si="246"/>
        <v>0</v>
      </c>
      <c r="KF57" s="291">
        <f t="shared" si="247"/>
        <v>0</v>
      </c>
      <c r="KG57" s="291">
        <f t="shared" si="248"/>
        <v>0</v>
      </c>
      <c r="KH57" s="291">
        <f t="shared" si="249"/>
        <v>5378.6620849664241</v>
      </c>
      <c r="KI57" s="291">
        <f t="shared" si="250"/>
        <v>0</v>
      </c>
      <c r="KJ57" s="291">
        <f t="shared" si="251"/>
        <v>6937.3259373352612</v>
      </c>
      <c r="KK57" s="291">
        <f t="shared" si="252"/>
        <v>3795.7100264458295</v>
      </c>
      <c r="KL57" s="291">
        <f t="shared" si="253"/>
        <v>8986.2931660722934</v>
      </c>
      <c r="KM57" s="291">
        <f t="shared" si="254"/>
        <v>6430.4010219566326</v>
      </c>
      <c r="KN57" s="291">
        <f t="shared" si="255"/>
        <v>17292.449377386012</v>
      </c>
      <c r="KO57" s="291">
        <f t="shared" si="256"/>
        <v>6935.6353388771604</v>
      </c>
      <c r="KP57" s="291">
        <f t="shared" si="257"/>
        <v>5585.3630705746036</v>
      </c>
      <c r="KQ57" s="291">
        <f t="shared" si="258"/>
        <v>6067.1589758039909</v>
      </c>
      <c r="KR57" s="291">
        <f t="shared" si="259"/>
        <v>3750.8710662195285</v>
      </c>
      <c r="KS57" s="702">
        <f t="shared" si="260"/>
        <v>1794.4806022602122</v>
      </c>
      <c r="KT57" s="705">
        <f>(SUM(JZ57:KS57)/SUM(JZ$4:KS56))*100000</f>
        <v>150.62119951537875</v>
      </c>
      <c r="KU57" s="624">
        <f t="shared" si="312"/>
        <v>0</v>
      </c>
      <c r="KV57" s="625">
        <f t="shared" si="313"/>
        <v>0</v>
      </c>
      <c r="KW57" s="625">
        <f t="shared" si="314"/>
        <v>0</v>
      </c>
      <c r="KX57" s="625">
        <f t="shared" si="315"/>
        <v>0</v>
      </c>
      <c r="KY57" s="625">
        <f t="shared" si="316"/>
        <v>0</v>
      </c>
      <c r="KZ57" s="625">
        <f t="shared" si="317"/>
        <v>0</v>
      </c>
      <c r="LA57" s="625">
        <f t="shared" si="318"/>
        <v>0</v>
      </c>
      <c r="LB57" s="625">
        <f t="shared" si="319"/>
        <v>0</v>
      </c>
      <c r="LC57" s="625">
        <f t="shared" si="320"/>
        <v>1905.8725699276383</v>
      </c>
      <c r="LD57" s="625">
        <f t="shared" si="321"/>
        <v>0</v>
      </c>
      <c r="LE57" s="625">
        <f t="shared" si="322"/>
        <v>3282.4402840335551</v>
      </c>
      <c r="LF57" s="625">
        <f t="shared" si="323"/>
        <v>1673.2755047192661</v>
      </c>
      <c r="LG57" s="625">
        <f t="shared" si="324"/>
        <v>5434.9434817414567</v>
      </c>
      <c r="LH57" s="625">
        <f t="shared" si="325"/>
        <v>3371.8057132322447</v>
      </c>
      <c r="LI57" s="625">
        <f t="shared" si="326"/>
        <v>17467.773419194469</v>
      </c>
      <c r="LJ57" s="625">
        <f t="shared" si="327"/>
        <v>5201.3494063259113</v>
      </c>
      <c r="LK57" s="625">
        <f t="shared" si="328"/>
        <v>15664.669059660993</v>
      </c>
      <c r="LL57" s="625">
        <f t="shared" si="329"/>
        <v>9238.6061837866346</v>
      </c>
      <c r="LM57" s="625">
        <f t="shared" si="330"/>
        <v>62136.520603321937</v>
      </c>
      <c r="LN57" s="626">
        <f t="shared" si="331"/>
        <v>10384.124774377711</v>
      </c>
      <c r="LO57" s="642">
        <f t="shared" si="332"/>
        <v>0</v>
      </c>
      <c r="LP57" s="625">
        <f t="shared" si="333"/>
        <v>0</v>
      </c>
      <c r="LQ57" s="625">
        <f t="shared" si="334"/>
        <v>1622.0459593208379</v>
      </c>
      <c r="LR57" s="625">
        <f t="shared" si="335"/>
        <v>454.6336535905167</v>
      </c>
      <c r="LS57" s="625">
        <f t="shared" si="336"/>
        <v>11820.482518628683</v>
      </c>
      <c r="LT57" s="645">
        <f t="shared" si="337"/>
        <v>5552.8449758428014</v>
      </c>
      <c r="LU57" s="624">
        <f t="shared" si="338"/>
        <v>0</v>
      </c>
      <c r="LV57" s="625">
        <f t="shared" si="339"/>
        <v>1032.7397079415605</v>
      </c>
      <c r="LW57" s="626">
        <f t="shared" si="340"/>
        <v>8266.1257137361499</v>
      </c>
      <c r="LY57" s="725">
        <f>VLOOKUP(A57,Vac!A:C,2,FALSE)</f>
        <v>24410.608622105134</v>
      </c>
      <c r="LZ57" s="730">
        <f>VLOOKUP(A57,Vac!A:D,3,FALSE)</f>
        <v>2734</v>
      </c>
      <c r="MA57" s="722">
        <f>VLOOKUP(A57,Vac!A:D,4,FALSE)</f>
        <v>962</v>
      </c>
      <c r="MB57" s="742">
        <f t="shared" si="261"/>
        <v>0.11533918326020924</v>
      </c>
      <c r="MC57" s="666">
        <f t="shared" si="262"/>
        <v>4.0583867701653731E-2</v>
      </c>
    </row>
    <row r="58" spans="1:341" ht="14.4">
      <c r="A58" s="510" t="s">
        <v>68</v>
      </c>
      <c r="B58" s="538">
        <v>11671</v>
      </c>
      <c r="C58" s="526">
        <f t="shared" si="341"/>
        <v>432</v>
      </c>
      <c r="D58" s="517">
        <f t="shared" si="342"/>
        <v>6</v>
      </c>
      <c r="E58" s="495">
        <f t="shared" si="343"/>
        <v>9.5942410132049284E-3</v>
      </c>
      <c r="F58" s="208">
        <f t="shared" si="263"/>
        <v>2.9817496358495416E-2</v>
      </c>
      <c r="G58" s="30">
        <f t="shared" si="264"/>
        <v>1.7970550548620619</v>
      </c>
      <c r="H58" s="29">
        <f t="shared" si="265"/>
        <v>5.3583682554365311E-2</v>
      </c>
      <c r="I58" s="33">
        <f t="shared" si="266"/>
        <v>6.651767489507418E-2</v>
      </c>
      <c r="J58" s="353">
        <f t="shared" si="267"/>
        <v>9.1782075249861303E-2</v>
      </c>
      <c r="K58" s="581">
        <f t="shared" si="268"/>
        <v>5.601254530387424E-3</v>
      </c>
      <c r="L58" s="354">
        <f t="shared" si="344"/>
        <v>3.0781281616124465</v>
      </c>
      <c r="M58" s="355">
        <f t="shared" si="269"/>
        <v>0.11314514448905318</v>
      </c>
      <c r="N58" s="827"/>
      <c r="O58" s="364" t="s">
        <v>226</v>
      </c>
      <c r="P58" s="20" t="s">
        <v>228</v>
      </c>
      <c r="Q58" s="20"/>
      <c r="R58" s="20"/>
      <c r="S58" s="166">
        <f t="shared" si="270"/>
        <v>432</v>
      </c>
      <c r="T58" s="167">
        <f t="shared" si="271"/>
        <v>3701.4823065718447</v>
      </c>
      <c r="U58" s="166">
        <f t="shared" si="272"/>
        <v>48</v>
      </c>
      <c r="V58" s="168">
        <f t="shared" si="273"/>
        <v>0.125</v>
      </c>
      <c r="W58" s="167">
        <f t="shared" si="274"/>
        <v>411.27581184131606</v>
      </c>
      <c r="X58" s="166">
        <f t="shared" si="275"/>
        <v>84</v>
      </c>
      <c r="Y58" s="168">
        <f t="shared" si="276"/>
        <v>0.2413793103448276</v>
      </c>
      <c r="Z58" s="167">
        <f t="shared" si="277"/>
        <v>719.73267072230317</v>
      </c>
      <c r="AA58" s="166">
        <f t="shared" si="278"/>
        <v>6</v>
      </c>
      <c r="AB58" s="167">
        <f t="shared" si="279"/>
        <v>514.09476480164506</v>
      </c>
      <c r="AC58" s="169">
        <f t="shared" si="280"/>
        <v>1.3888888888888888E-2</v>
      </c>
      <c r="AD58" s="166">
        <f t="shared" si="281"/>
        <v>1</v>
      </c>
      <c r="AE58" s="168">
        <f t="shared" si="282"/>
        <v>0.2</v>
      </c>
      <c r="AF58" s="167">
        <f t="shared" si="283"/>
        <v>85.682460800274185</v>
      </c>
      <c r="AG58" s="166">
        <f t="shared" si="284"/>
        <v>1</v>
      </c>
      <c r="AH58" s="168">
        <f t="shared" si="285"/>
        <v>0.2</v>
      </c>
      <c r="AI58" s="365">
        <f t="shared" si="286"/>
        <v>85.682460800274185</v>
      </c>
      <c r="AJ58" s="831"/>
      <c r="AK58" s="85">
        <v>916.95843207136124</v>
      </c>
      <c r="AL58" s="62">
        <v>836.93186861647473</v>
      </c>
      <c r="AM58" s="62">
        <v>867.66971781894495</v>
      </c>
      <c r="AN58" s="62">
        <v>819.72659258172882</v>
      </c>
      <c r="AO58" s="62">
        <v>637.87861510416201</v>
      </c>
      <c r="AP58" s="62">
        <v>637.30873627592041</v>
      </c>
      <c r="AQ58" s="62">
        <v>823.41169477439075</v>
      </c>
      <c r="AR58" s="62">
        <v>767.08363295163554</v>
      </c>
      <c r="AS58" s="62">
        <v>744.77055837015689</v>
      </c>
      <c r="AT58" s="62">
        <v>730.74239389905301</v>
      </c>
      <c r="AU58" s="62">
        <v>605.92114752058887</v>
      </c>
      <c r="AV58" s="62">
        <v>601.04198961287966</v>
      </c>
      <c r="AW58" s="62">
        <v>626.26382179570624</v>
      </c>
      <c r="AX58" s="62">
        <v>624.2980931147988</v>
      </c>
      <c r="AY58" s="62">
        <v>414.38706205412473</v>
      </c>
      <c r="AZ58" s="62">
        <v>497.19588318916567</v>
      </c>
      <c r="BA58" s="62">
        <v>173.39643100856895</v>
      </c>
      <c r="BB58" s="62">
        <v>223.17951562322165</v>
      </c>
      <c r="BC58" s="62">
        <v>25.342555301252389</v>
      </c>
      <c r="BD58" s="86">
        <v>97.49140022921911</v>
      </c>
      <c r="BE58" s="258">
        <v>2.0000000000000002E-5</v>
      </c>
      <c r="BF58" s="43">
        <v>2.0000000000000002E-5</v>
      </c>
      <c r="BG58" s="53">
        <v>5.0000000000000002E-5</v>
      </c>
      <c r="BH58" s="53">
        <v>4.0000000000000003E-5</v>
      </c>
      <c r="BI58" s="53">
        <v>1.2518952302791728E-4</v>
      </c>
      <c r="BJ58" s="53">
        <v>1.2406223545552731E-4</v>
      </c>
      <c r="BK58" s="53">
        <v>3.4000000000000002E-4</v>
      </c>
      <c r="BL58" s="53">
        <v>1.8000000000000001E-4</v>
      </c>
      <c r="BM58" s="53">
        <v>8.9999999999999998E-4</v>
      </c>
      <c r="BN58" s="53">
        <v>5.0000000000000001E-4</v>
      </c>
      <c r="BO58" s="53">
        <v>3.8E-3</v>
      </c>
      <c r="BP58" s="53">
        <v>2E-3</v>
      </c>
      <c r="BQ58" s="53">
        <v>1.6199999999999999E-2</v>
      </c>
      <c r="BR58" s="53">
        <v>6.1999999999999998E-3</v>
      </c>
      <c r="BS58" s="53">
        <v>6.1100000000000002E-2</v>
      </c>
      <c r="BT58" s="53">
        <v>2.6800000000000001E-2</v>
      </c>
      <c r="BU58" s="53">
        <v>0.1421</v>
      </c>
      <c r="BV58" s="53">
        <v>5.4699999999999999E-2</v>
      </c>
      <c r="BW58" s="53">
        <v>0.27589999999999998</v>
      </c>
      <c r="BX58" s="773">
        <v>0.1051</v>
      </c>
      <c r="BY58" s="53">
        <f t="shared" si="345"/>
        <v>2.0000000000000002E-5</v>
      </c>
      <c r="BZ58" s="53">
        <f t="shared" si="346"/>
        <v>4.5000000000000003E-5</v>
      </c>
      <c r="CA58" s="53">
        <f t="shared" si="347"/>
        <v>1.246258792417223E-4</v>
      </c>
      <c r="CB58" s="53">
        <f t="shared" si="348"/>
        <v>2.6000000000000003E-4</v>
      </c>
      <c r="CC58" s="53">
        <f t="shared" si="349"/>
        <v>6.9999999999999999E-4</v>
      </c>
      <c r="CD58" s="53">
        <f t="shared" si="350"/>
        <v>2.8999999999999998E-3</v>
      </c>
      <c r="CE58" s="53">
        <f t="shared" si="351"/>
        <v>1.12E-2</v>
      </c>
      <c r="CF58" s="53">
        <f t="shared" si="352"/>
        <v>4.3950000000000003E-2</v>
      </c>
      <c r="CG58" s="53">
        <f t="shared" si="353"/>
        <v>9.8400000000000001E-2</v>
      </c>
      <c r="CH58" s="54">
        <f t="shared" si="138"/>
        <v>0.1905</v>
      </c>
      <c r="CI58" s="64">
        <f>+Fall_Hoy!B58</f>
        <v>0</v>
      </c>
      <c r="CJ58" s="61">
        <f>+Fall_Hoy!C58</f>
        <v>0</v>
      </c>
      <c r="CK58" s="61">
        <f>+Fall_Hoy!D58</f>
        <v>0</v>
      </c>
      <c r="CL58" s="61">
        <f>+Fall_Hoy!E58</f>
        <v>0</v>
      </c>
      <c r="CM58" s="61">
        <f>+Fall_Hoy!F58</f>
        <v>0</v>
      </c>
      <c r="CN58" s="61">
        <f>+Fall_Hoy!G58</f>
        <v>0</v>
      </c>
      <c r="CO58" s="61">
        <f>+Fall_Hoy!H58</f>
        <v>0</v>
      </c>
      <c r="CP58" s="61">
        <f>+Fall_Hoy!I58</f>
        <v>0</v>
      </c>
      <c r="CQ58" s="61">
        <f>+Fall_Hoy!J58</f>
        <v>1</v>
      </c>
      <c r="CR58" s="61">
        <f>+Fall_Hoy!K58</f>
        <v>0</v>
      </c>
      <c r="CS58" s="61">
        <f>+Fall_Hoy!L58</f>
        <v>0</v>
      </c>
      <c r="CT58" s="61">
        <f>+Fall_Hoy!M58</f>
        <v>0</v>
      </c>
      <c r="CU58" s="61">
        <f>+Fall_Hoy!N58</f>
        <v>1</v>
      </c>
      <c r="CV58" s="61">
        <f>+Fall_Hoy!O58</f>
        <v>0</v>
      </c>
      <c r="CW58" s="61">
        <f>+Fall_Hoy!P58</f>
        <v>1</v>
      </c>
      <c r="CX58" s="61">
        <f>+Fall_Hoy!Q58</f>
        <v>1</v>
      </c>
      <c r="CY58" s="61">
        <f>+Fall_Hoy!R58</f>
        <v>2</v>
      </c>
      <c r="CZ58" s="61">
        <f>+Fall_Hoy!S58</f>
        <v>0</v>
      </c>
      <c r="DA58" s="61">
        <f>+Fall_Hoy!T58</f>
        <v>0</v>
      </c>
      <c r="DB58" s="253">
        <f>+Fall_Hoy!U58</f>
        <v>0</v>
      </c>
      <c r="DC58" s="61">
        <f>+Fall_Hoy!W58</f>
        <v>0</v>
      </c>
      <c r="DD58" s="61">
        <f>+Fall_Hoy!X58</f>
        <v>0</v>
      </c>
      <c r="DE58" s="61">
        <f>+Fall_Hoy!Y58</f>
        <v>0</v>
      </c>
      <c r="DF58" s="61">
        <f>+Fall_Hoy!Z58</f>
        <v>0</v>
      </c>
      <c r="DG58" s="61">
        <f>+Fall_Hoy!AA58</f>
        <v>0</v>
      </c>
      <c r="DH58" s="61">
        <f>+Fall_Hoy!AB58</f>
        <v>0</v>
      </c>
      <c r="DI58" s="61">
        <f>+Fall_Hoy!AC58</f>
        <v>0</v>
      </c>
      <c r="DJ58" s="61">
        <f>+Fall_Hoy!AD58</f>
        <v>0</v>
      </c>
      <c r="DK58" s="61">
        <f>+Fall_Hoy!AE58</f>
        <v>0</v>
      </c>
      <c r="DL58" s="270">
        <f>+Fall_Hoy!AF58</f>
        <v>0</v>
      </c>
      <c r="DM58" s="75">
        <f t="shared" si="287"/>
        <v>3.9495953445465574E-2</v>
      </c>
      <c r="DN58" s="76">
        <f t="shared" si="288"/>
        <v>7.5047750991985657E-2</v>
      </c>
      <c r="DO58" s="76">
        <f t="shared" si="289"/>
        <v>9.8566120081362202E-2</v>
      </c>
      <c r="DP58" s="76">
        <f t="shared" si="290"/>
        <v>1.4416190116962345E-2</v>
      </c>
      <c r="DQ58" s="76">
        <f t="shared" si="354"/>
        <v>6.4275551851357998E-2</v>
      </c>
      <c r="DR58" s="76">
        <f t="shared" si="355"/>
        <v>5.1780241069397132E-2</v>
      </c>
      <c r="DS58" s="76">
        <f t="shared" si="356"/>
        <v>3.7648238659634035E-2</v>
      </c>
      <c r="DT58" s="76">
        <f t="shared" si="357"/>
        <v>4.4323719786814555E-2</v>
      </c>
      <c r="DU58" s="76">
        <f t="shared" si="358"/>
        <v>0.7</v>
      </c>
      <c r="DV58" s="76">
        <f t="shared" si="359"/>
        <v>4.5159553182511428E-2</v>
      </c>
      <c r="DW58" s="76">
        <f t="shared" si="360"/>
        <v>3.3007595265224524E-2</v>
      </c>
      <c r="DX58" s="76">
        <f t="shared" si="361"/>
        <v>3.161176810997441E-2</v>
      </c>
      <c r="DY58" s="76">
        <f t="shared" si="362"/>
        <v>9.8566120081362202E-2</v>
      </c>
      <c r="DZ58" s="76">
        <f t="shared" si="363"/>
        <v>1.4416190116962345E-2</v>
      </c>
      <c r="EA58" s="76">
        <f t="shared" si="364"/>
        <v>3.9495953445465574E-2</v>
      </c>
      <c r="EB58" s="76">
        <f t="shared" si="365"/>
        <v>7.5047750991985657E-2</v>
      </c>
      <c r="EC58" s="76">
        <f t="shared" si="366"/>
        <v>8.1170040660686893E-2</v>
      </c>
      <c r="ED58" s="76">
        <f t="shared" si="367"/>
        <v>1.3442093875070013E-2</v>
      </c>
      <c r="EE58" s="76">
        <f t="shared" si="368"/>
        <v>0</v>
      </c>
      <c r="EF58" s="316">
        <f t="shared" si="369"/>
        <v>1.0257314980078524E-2</v>
      </c>
      <c r="EG58" s="85">
        <f>+'Cas_-14'!B57</f>
        <v>9</v>
      </c>
      <c r="EH58" s="62">
        <f>+'Cas_-14'!C57</f>
        <v>5</v>
      </c>
      <c r="EI58" s="62">
        <f>+'Cas_-14'!D57</f>
        <v>23</v>
      </c>
      <c r="EJ58" s="62">
        <f>+'Cas_-14'!E57</f>
        <v>24</v>
      </c>
      <c r="EK58" s="62">
        <f>+'Cas_-14'!F57</f>
        <v>41</v>
      </c>
      <c r="EL58" s="62">
        <f>+'Cas_-14'!G57</f>
        <v>33</v>
      </c>
      <c r="EM58" s="62">
        <f>+'Cas_-14'!H57</f>
        <v>31</v>
      </c>
      <c r="EN58" s="62">
        <f>+'Cas_-14'!I57</f>
        <v>34</v>
      </c>
      <c r="EO58" s="62">
        <f>+'Cas_-14'!J57</f>
        <v>30</v>
      </c>
      <c r="EP58" s="62">
        <f>+'Cas_-14'!K57</f>
        <v>33</v>
      </c>
      <c r="EQ58" s="62">
        <f>+'Cas_-14'!L57</f>
        <v>20</v>
      </c>
      <c r="ER58" s="62">
        <f>+'Cas_-14'!M57</f>
        <v>19</v>
      </c>
      <c r="ES58" s="62">
        <f>+'Cas_-14'!N57</f>
        <v>9</v>
      </c>
      <c r="ET58" s="62">
        <f>+'Cas_-14'!O57</f>
        <v>9</v>
      </c>
      <c r="EU58" s="62">
        <f>+'Cas_-14'!P57</f>
        <v>5</v>
      </c>
      <c r="EV58" s="62">
        <f>+'Cas_-14'!Q57</f>
        <v>7</v>
      </c>
      <c r="EW58" s="62">
        <f>+'Cas_-14'!R57</f>
        <v>2</v>
      </c>
      <c r="EX58" s="62">
        <f>+'Cas_-14'!S57</f>
        <v>3</v>
      </c>
      <c r="EY58" s="62">
        <f>+'Cas_-14'!T57</f>
        <v>0</v>
      </c>
      <c r="EZ58" s="86">
        <f>+'Cas_-14'!U57</f>
        <v>1</v>
      </c>
      <c r="FA58" s="201">
        <f t="shared" si="291"/>
        <v>9.8150577880280459E-3</v>
      </c>
      <c r="FB58" s="90">
        <f t="shared" si="292"/>
        <v>5.9742019482009441E-3</v>
      </c>
      <c r="FC58" s="90">
        <f t="shared" si="293"/>
        <v>2.6507782313545451E-2</v>
      </c>
      <c r="FD58" s="90">
        <f t="shared" si="294"/>
        <v>2.9278054679685337E-2</v>
      </c>
      <c r="FE58" s="90">
        <f t="shared" si="295"/>
        <v>6.4275551851357998E-2</v>
      </c>
      <c r="FF58" s="90">
        <f t="shared" si="296"/>
        <v>5.1780241069397132E-2</v>
      </c>
      <c r="FG58" s="90">
        <f t="shared" si="297"/>
        <v>3.7648238659634035E-2</v>
      </c>
      <c r="FH58" s="90">
        <f t="shared" si="298"/>
        <v>4.4323719786814555E-2</v>
      </c>
      <c r="FI58" s="90">
        <f t="shared" si="299"/>
        <v>4.028086188805783E-2</v>
      </c>
      <c r="FJ58" s="90">
        <f t="shared" si="300"/>
        <v>4.5159553182511428E-2</v>
      </c>
      <c r="FK58" s="90">
        <f t="shared" si="301"/>
        <v>3.3007595265224524E-2</v>
      </c>
      <c r="FL58" s="90">
        <f t="shared" si="302"/>
        <v>3.161176810997441E-2</v>
      </c>
      <c r="FM58" s="90">
        <f t="shared" si="303"/>
        <v>1.4370940307862607E-2</v>
      </c>
      <c r="FN58" s="90">
        <f t="shared" si="304"/>
        <v>1.4416190116962345E-2</v>
      </c>
      <c r="FO58" s="90">
        <f t="shared" si="305"/>
        <v>1.2066013777589731E-2</v>
      </c>
      <c r="FP58" s="90">
        <f t="shared" si="306"/>
        <v>1.4078958086096511E-2</v>
      </c>
      <c r="FQ58" s="90">
        <f t="shared" si="307"/>
        <v>1.1534262777883608E-2</v>
      </c>
      <c r="FR58" s="90">
        <f t="shared" si="308"/>
        <v>1.3442093875070013E-2</v>
      </c>
      <c r="FS58" s="90">
        <f t="shared" si="309"/>
        <v>0</v>
      </c>
      <c r="FT58" s="99">
        <f t="shared" si="310"/>
        <v>1.0257314980078524E-2</v>
      </c>
      <c r="FU58" s="119">
        <f t="shared" si="143"/>
        <v>3.2733224222585928</v>
      </c>
      <c r="FV58" s="120">
        <f t="shared" si="144"/>
        <v>5.3304904051172706</v>
      </c>
      <c r="FW58" s="120">
        <f t="shared" si="145"/>
        <v>6.8587105624142666</v>
      </c>
      <c r="FX58" s="120">
        <f t="shared" si="176"/>
        <v>1</v>
      </c>
      <c r="FY58" s="120">
        <f t="shared" si="408"/>
        <v>1</v>
      </c>
      <c r="FZ58" s="120">
        <f t="shared" si="408"/>
        <v>1</v>
      </c>
      <c r="GA58" s="120">
        <f t="shared" si="408"/>
        <v>1</v>
      </c>
      <c r="GB58" s="120">
        <f t="shared" si="408"/>
        <v>1</v>
      </c>
      <c r="GC58" s="120">
        <f t="shared" si="408"/>
        <v>17.377979695303658</v>
      </c>
      <c r="GD58" s="120">
        <f t="shared" si="408"/>
        <v>1</v>
      </c>
      <c r="GE58" s="120">
        <f t="shared" si="408"/>
        <v>1</v>
      </c>
      <c r="GF58" s="120">
        <f t="shared" si="408"/>
        <v>1</v>
      </c>
      <c r="GG58" s="120">
        <f t="shared" si="408"/>
        <v>6.8587105624142666</v>
      </c>
      <c r="GH58" s="120">
        <f t="shared" si="408"/>
        <v>1</v>
      </c>
      <c r="GI58" s="120">
        <f t="shared" si="408"/>
        <v>3.2733224222585928</v>
      </c>
      <c r="GJ58" s="120">
        <f t="shared" si="408"/>
        <v>5.3304904051172706</v>
      </c>
      <c r="GK58" s="120">
        <f t="shared" si="147"/>
        <v>7.0372976776917655</v>
      </c>
      <c r="GL58" s="120">
        <f t="shared" si="148"/>
        <v>1</v>
      </c>
      <c r="GM58" s="120" t="e">
        <f t="shared" si="149"/>
        <v>#DIV/0!</v>
      </c>
      <c r="GN58" s="321">
        <f t="shared" si="150"/>
        <v>1</v>
      </c>
      <c r="GO58" s="85">
        <f>+Cas_Hoy!B57</f>
        <v>11</v>
      </c>
      <c r="GP58" s="62">
        <f>+Cas_Hoy!C57</f>
        <v>9</v>
      </c>
      <c r="GQ58" s="62">
        <f>+Cas_Hoy!D57</f>
        <v>28</v>
      </c>
      <c r="GR58" s="62">
        <f>+Cas_Hoy!E57</f>
        <v>32</v>
      </c>
      <c r="GS58" s="62">
        <f>+Cas_Hoy!F57</f>
        <v>52</v>
      </c>
      <c r="GT58" s="62">
        <f>+Cas_Hoy!G57</f>
        <v>39</v>
      </c>
      <c r="GU58" s="62">
        <f>+Cas_Hoy!H57</f>
        <v>43</v>
      </c>
      <c r="GV58" s="62">
        <f>+Cas_Hoy!I57</f>
        <v>41</v>
      </c>
      <c r="GW58" s="62">
        <f>+Cas_Hoy!J57</f>
        <v>41</v>
      </c>
      <c r="GX58" s="62">
        <f>+Cas_Hoy!K57</f>
        <v>38</v>
      </c>
      <c r="GY58" s="62">
        <f>+Cas_Hoy!L57</f>
        <v>25</v>
      </c>
      <c r="GZ58" s="62">
        <f>+Cas_Hoy!M57</f>
        <v>20</v>
      </c>
      <c r="HA58" s="62">
        <f>+Cas_Hoy!N57</f>
        <v>9</v>
      </c>
      <c r="HB58" s="62">
        <f>+Cas_Hoy!O57</f>
        <v>12</v>
      </c>
      <c r="HC58" s="62">
        <f>+Cas_Hoy!P57</f>
        <v>6</v>
      </c>
      <c r="HD58" s="62">
        <f>+Cas_Hoy!Q57</f>
        <v>7</v>
      </c>
      <c r="HE58" s="62">
        <f>+Cas_Hoy!R57</f>
        <v>2</v>
      </c>
      <c r="HF58" s="62">
        <f>+Cas_Hoy!S57</f>
        <v>3</v>
      </c>
      <c r="HG58" s="62">
        <f>+Cas_Hoy!T57</f>
        <v>0</v>
      </c>
      <c r="HH58" s="590">
        <f>+Cas_Hoy!U57</f>
        <v>1</v>
      </c>
      <c r="HI58" s="543">
        <f t="shared" si="151"/>
        <v>4.7395144134558691E-2</v>
      </c>
      <c r="HJ58" s="112">
        <f t="shared" si="152"/>
        <v>7.5047750991985657E-2</v>
      </c>
      <c r="HK58" s="112">
        <f t="shared" si="153"/>
        <v>9.8566120081362202E-2</v>
      </c>
      <c r="HL58" s="112">
        <f t="shared" si="154"/>
        <v>1.922158682261646E-2</v>
      </c>
      <c r="HM58" s="323">
        <f t="shared" si="370"/>
        <v>8.1520212104161369E-2</v>
      </c>
      <c r="HN58" s="323">
        <f t="shared" si="371"/>
        <v>6.1194830354742068E-2</v>
      </c>
      <c r="HO58" s="323">
        <f t="shared" si="372"/>
        <v>5.2221750398847216E-2</v>
      </c>
      <c r="HP58" s="323">
        <f t="shared" si="373"/>
        <v>5.3449191507629314E-2</v>
      </c>
      <c r="HQ58" s="323">
        <f t="shared" si="374"/>
        <v>0.7</v>
      </c>
      <c r="HR58" s="323">
        <f t="shared" si="375"/>
        <v>5.2001909725316188E-2</v>
      </c>
      <c r="HS58" s="323">
        <f t="shared" si="376"/>
        <v>4.1259494081530658E-2</v>
      </c>
      <c r="HT58" s="323">
        <f t="shared" si="377"/>
        <v>3.3275545378920433E-2</v>
      </c>
      <c r="HU58" s="323">
        <f t="shared" si="378"/>
        <v>9.8566120081362202E-2</v>
      </c>
      <c r="HV58" s="323">
        <f t="shared" si="379"/>
        <v>1.922158682261646E-2</v>
      </c>
      <c r="HW58" s="323">
        <f t="shared" si="380"/>
        <v>4.7395144134558691E-2</v>
      </c>
      <c r="HX58" s="323">
        <f t="shared" si="381"/>
        <v>7.5047750991985657E-2</v>
      </c>
      <c r="HY58" s="323">
        <f t="shared" si="382"/>
        <v>8.1170040660686893E-2</v>
      </c>
      <c r="HZ58" s="323">
        <f t="shared" si="383"/>
        <v>1.3442093875070013E-2</v>
      </c>
      <c r="IA58" s="323" t="e">
        <f t="shared" si="384"/>
        <v>#DIV/0!</v>
      </c>
      <c r="IB58" s="327">
        <f t="shared" si="385"/>
        <v>1.0257314980078524E-2</v>
      </c>
      <c r="IC58" s="241">
        <f>+CyF_Tot!B57</f>
        <v>0</v>
      </c>
      <c r="ID58" s="149">
        <f>+CyF_Tot!C57</f>
        <v>348</v>
      </c>
      <c r="IE58" s="149">
        <f>+CyF_Tot!D57</f>
        <v>384</v>
      </c>
      <c r="IF58" s="149">
        <f>+CyF_Tot!E57</f>
        <v>432</v>
      </c>
      <c r="IG58" s="149">
        <f>+CyF_Tot!F57</f>
        <v>0</v>
      </c>
      <c r="IH58" s="149">
        <f>+CyF_Tot!G57</f>
        <v>5</v>
      </c>
      <c r="II58" s="149">
        <f>+CyF_Tot!H57</f>
        <v>5</v>
      </c>
      <c r="IJ58" s="557">
        <f>+CyF_Tot!I57</f>
        <v>6</v>
      </c>
      <c r="IK58" s="93">
        <f t="shared" si="388"/>
        <v>7.8567254911435291E-2</v>
      </c>
      <c r="IL58" s="90">
        <f t="shared" si="389"/>
        <v>7.171038202523132E-2</v>
      </c>
      <c r="IM58" s="90">
        <f t="shared" si="390"/>
        <v>7.4344076584606719E-2</v>
      </c>
      <c r="IN58" s="90">
        <f t="shared" si="391"/>
        <v>7.0236191635826312E-2</v>
      </c>
      <c r="IO58" s="90">
        <f t="shared" si="392"/>
        <v>5.4655009433995545E-2</v>
      </c>
      <c r="IP58" s="90">
        <f t="shared" si="393"/>
        <v>5.4606180813633831E-2</v>
      </c>
      <c r="IQ58" s="90">
        <f t="shared" si="394"/>
        <v>7.0551940259994061E-2</v>
      </c>
      <c r="IR58" s="90">
        <f t="shared" si="395"/>
        <v>6.5725613310910425E-2</v>
      </c>
      <c r="IS58" s="90">
        <f t="shared" si="396"/>
        <v>6.3813774172749277E-2</v>
      </c>
      <c r="IT58" s="90">
        <f t="shared" si="397"/>
        <v>6.2611806520354127E-2</v>
      </c>
      <c r="IU58" s="90">
        <f t="shared" si="398"/>
        <v>5.1916814970490006E-2</v>
      </c>
      <c r="IV58" s="90">
        <f t="shared" si="399"/>
        <v>5.1498756714324363E-2</v>
      </c>
      <c r="IW58" s="90">
        <f t="shared" si="400"/>
        <v>5.3659825361640497E-2</v>
      </c>
      <c r="IX58" s="90">
        <f t="shared" si="401"/>
        <v>5.349139689099467E-2</v>
      </c>
      <c r="IY58" s="90">
        <f t="shared" si="402"/>
        <v>3.5505703200593326E-2</v>
      </c>
      <c r="IZ58" s="90">
        <f t="shared" si="403"/>
        <v>4.2600966771413389E-2</v>
      </c>
      <c r="JA58" s="90">
        <f t="shared" si="404"/>
        <v>1.4857032902799156E-2</v>
      </c>
      <c r="JB58" s="90">
        <f t="shared" si="405"/>
        <v>1.9122570098810868E-2</v>
      </c>
      <c r="JC58" s="90">
        <f t="shared" si="406"/>
        <v>2.1714125011783386E-3</v>
      </c>
      <c r="JD58" s="202">
        <f t="shared" si="407"/>
        <v>8.3533030785039077E-3</v>
      </c>
      <c r="JE58" s="326"/>
      <c r="JF58" s="323"/>
      <c r="JG58" s="323"/>
      <c r="JH58" s="323"/>
      <c r="JI58" s="323"/>
      <c r="JJ58" s="323"/>
      <c r="JK58" s="323"/>
      <c r="JL58" s="323"/>
      <c r="JM58" s="323"/>
      <c r="JN58" s="323"/>
      <c r="JO58" s="323"/>
      <c r="JP58" s="323"/>
      <c r="JQ58" s="323"/>
      <c r="JR58" s="323"/>
      <c r="JS58" s="323"/>
      <c r="JT58" s="323"/>
      <c r="JU58" s="323"/>
      <c r="JV58" s="323"/>
      <c r="JW58" s="323"/>
      <c r="JX58" s="327"/>
      <c r="JZ58" s="701">
        <f t="shared" si="241"/>
        <v>0</v>
      </c>
      <c r="KA58" s="291">
        <f t="shared" si="242"/>
        <v>0</v>
      </c>
      <c r="KB58" s="291">
        <f t="shared" si="243"/>
        <v>0</v>
      </c>
      <c r="KC58" s="291">
        <f t="shared" si="244"/>
        <v>0</v>
      </c>
      <c r="KD58" s="291">
        <f t="shared" si="245"/>
        <v>0</v>
      </c>
      <c r="KE58" s="291">
        <f t="shared" si="246"/>
        <v>0</v>
      </c>
      <c r="KF58" s="291">
        <f t="shared" si="247"/>
        <v>0</v>
      </c>
      <c r="KG58" s="291">
        <f t="shared" si="248"/>
        <v>0</v>
      </c>
      <c r="KH58" s="291">
        <f t="shared" si="249"/>
        <v>3789.2904979702057</v>
      </c>
      <c r="KI58" s="291">
        <f t="shared" si="250"/>
        <v>0</v>
      </c>
      <c r="KJ58" s="291">
        <f t="shared" si="251"/>
        <v>0</v>
      </c>
      <c r="KK58" s="291">
        <f t="shared" si="252"/>
        <v>0</v>
      </c>
      <c r="KL58" s="291">
        <f t="shared" si="253"/>
        <v>2640.1477180321067</v>
      </c>
      <c r="KM58" s="291">
        <f t="shared" si="254"/>
        <v>0</v>
      </c>
      <c r="KN58" s="291">
        <f t="shared" si="255"/>
        <v>2388.9814394608125</v>
      </c>
      <c r="KO58" s="291">
        <f t="shared" si="256"/>
        <v>2681.9007258205243</v>
      </c>
      <c r="KP58" s="291">
        <f t="shared" si="257"/>
        <v>4112.6336675566235</v>
      </c>
      <c r="KQ58" s="291">
        <f t="shared" si="258"/>
        <v>0</v>
      </c>
      <c r="KR58" s="291">
        <f t="shared" si="259"/>
        <v>0</v>
      </c>
      <c r="KS58" s="702">
        <f t="shared" si="260"/>
        <v>0</v>
      </c>
      <c r="KT58" s="705">
        <f>(SUM(JZ58:KS58)/SUM(JZ$4:KS57))*100000</f>
        <v>32.185950546008129</v>
      </c>
      <c r="KU58" s="624">
        <f t="shared" si="312"/>
        <v>0</v>
      </c>
      <c r="KV58" s="625">
        <f t="shared" si="313"/>
        <v>0</v>
      </c>
      <c r="KW58" s="625">
        <f t="shared" si="314"/>
        <v>0</v>
      </c>
      <c r="KX58" s="625">
        <f t="shared" si="315"/>
        <v>0</v>
      </c>
      <c r="KY58" s="625">
        <f t="shared" si="316"/>
        <v>0</v>
      </c>
      <c r="KZ58" s="625">
        <f t="shared" si="317"/>
        <v>0</v>
      </c>
      <c r="LA58" s="625">
        <f t="shared" si="318"/>
        <v>0</v>
      </c>
      <c r="LB58" s="625">
        <f t="shared" si="319"/>
        <v>0</v>
      </c>
      <c r="LC58" s="625">
        <f t="shared" si="320"/>
        <v>1342.6953962685943</v>
      </c>
      <c r="LD58" s="625">
        <f t="shared" si="321"/>
        <v>0</v>
      </c>
      <c r="LE58" s="625">
        <f t="shared" si="322"/>
        <v>0</v>
      </c>
      <c r="LF58" s="625">
        <f t="shared" si="323"/>
        <v>0</v>
      </c>
      <c r="LG58" s="625">
        <f t="shared" si="324"/>
        <v>1596.7711453180675</v>
      </c>
      <c r="LH58" s="625">
        <f t="shared" si="325"/>
        <v>0</v>
      </c>
      <c r="LI58" s="625">
        <f t="shared" si="326"/>
        <v>2413.2027555179461</v>
      </c>
      <c r="LJ58" s="625">
        <f t="shared" si="327"/>
        <v>2011.2797265852157</v>
      </c>
      <c r="LK58" s="625">
        <f t="shared" si="328"/>
        <v>11534.262777883609</v>
      </c>
      <c r="LL58" s="625">
        <f t="shared" si="329"/>
        <v>0</v>
      </c>
      <c r="LM58" s="625">
        <f t="shared" si="330"/>
        <v>0</v>
      </c>
      <c r="LN58" s="626">
        <f t="shared" si="331"/>
        <v>0</v>
      </c>
      <c r="LO58" s="642">
        <f t="shared" si="332"/>
        <v>0</v>
      </c>
      <c r="LP58" s="625">
        <f t="shared" si="333"/>
        <v>0</v>
      </c>
      <c r="LQ58" s="625">
        <f t="shared" si="334"/>
        <v>459.95972394600182</v>
      </c>
      <c r="LR58" s="625">
        <f t="shared" si="335"/>
        <v>0</v>
      </c>
      <c r="LS58" s="625">
        <f t="shared" si="336"/>
        <v>3227.3944594082727</v>
      </c>
      <c r="LT58" s="645">
        <f t="shared" si="337"/>
        <v>693.40198574987096</v>
      </c>
      <c r="LU58" s="624">
        <f t="shared" si="338"/>
        <v>0</v>
      </c>
      <c r="LV58" s="625">
        <f t="shared" si="339"/>
        <v>234.02918072219796</v>
      </c>
      <c r="LW58" s="626">
        <f t="shared" si="340"/>
        <v>1864.58992755438</v>
      </c>
      <c r="LY58" s="725">
        <f>VLOOKUP(A58,Vac!A:C,2,FALSE)</f>
        <v>299233.1518051374</v>
      </c>
      <c r="LZ58" s="730">
        <f>VLOOKUP(A58,Vac!A:D,3,FALSE)</f>
        <v>1916</v>
      </c>
      <c r="MA58" s="722">
        <f>VLOOKUP(A58,Vac!A:D,4,FALSE)</f>
        <v>971</v>
      </c>
      <c r="MB58" s="742">
        <f t="shared" si="261"/>
        <v>0.16416759489332533</v>
      </c>
      <c r="MC58" s="666">
        <f t="shared" si="262"/>
        <v>8.3197669437066232E-2</v>
      </c>
    </row>
    <row r="59" spans="1:341" ht="14.4">
      <c r="A59" s="510" t="s">
        <v>69</v>
      </c>
      <c r="B59" s="538">
        <v>15560</v>
      </c>
      <c r="C59" s="526">
        <f t="shared" si="341"/>
        <v>913</v>
      </c>
      <c r="D59" s="517">
        <f t="shared" si="342"/>
        <v>19</v>
      </c>
      <c r="E59" s="495">
        <f t="shared" si="343"/>
        <v>7.3806352799957427E-3</v>
      </c>
      <c r="F59" s="208">
        <f t="shared" si="263"/>
        <v>5.0964010282776348E-2</v>
      </c>
      <c r="G59" s="30">
        <f t="shared" si="264"/>
        <v>3.24628517756542</v>
      </c>
      <c r="H59" s="29">
        <f t="shared" si="265"/>
        <v>0.16544371117026851</v>
      </c>
      <c r="I59" s="33">
        <f t="shared" si="266"/>
        <v>0.19047932950624863</v>
      </c>
      <c r="J59" s="353">
        <f t="shared" si="267"/>
        <v>0.1876271417411958</v>
      </c>
      <c r="K59" s="581">
        <f t="shared" si="268"/>
        <v>6.5080120082040708E-3</v>
      </c>
      <c r="L59" s="354">
        <f t="shared" si="344"/>
        <v>3.6815615706090878</v>
      </c>
      <c r="M59" s="355">
        <f t="shared" si="269"/>
        <v>0.21554643899902823</v>
      </c>
      <c r="N59" s="827"/>
      <c r="O59" s="364" t="s">
        <v>226</v>
      </c>
      <c r="P59" s="20" t="s">
        <v>234</v>
      </c>
      <c r="Q59" s="20"/>
      <c r="R59" s="20"/>
      <c r="S59" s="166">
        <f t="shared" si="270"/>
        <v>913</v>
      </c>
      <c r="T59" s="167">
        <f t="shared" si="271"/>
        <v>5867.609254498715</v>
      </c>
      <c r="U59" s="166">
        <f t="shared" si="272"/>
        <v>54</v>
      </c>
      <c r="V59" s="168">
        <f t="shared" si="273"/>
        <v>6.2863795110593715E-2</v>
      </c>
      <c r="W59" s="167">
        <f t="shared" si="274"/>
        <v>347.04370179948586</v>
      </c>
      <c r="X59" s="166">
        <f t="shared" si="275"/>
        <v>120</v>
      </c>
      <c r="Y59" s="168">
        <f t="shared" si="276"/>
        <v>0.15132408575031525</v>
      </c>
      <c r="Z59" s="167">
        <f t="shared" si="277"/>
        <v>771.20822622107971</v>
      </c>
      <c r="AA59" s="166">
        <f t="shared" si="278"/>
        <v>19</v>
      </c>
      <c r="AB59" s="167">
        <f t="shared" si="279"/>
        <v>1221.0796915167095</v>
      </c>
      <c r="AC59" s="169">
        <f t="shared" si="280"/>
        <v>2.0810514786418401E-2</v>
      </c>
      <c r="AD59" s="166">
        <f t="shared" si="281"/>
        <v>0</v>
      </c>
      <c r="AE59" s="168">
        <f t="shared" si="282"/>
        <v>0</v>
      </c>
      <c r="AF59" s="167">
        <f t="shared" si="283"/>
        <v>0</v>
      </c>
      <c r="AG59" s="166">
        <f t="shared" si="284"/>
        <v>0</v>
      </c>
      <c r="AH59" s="168">
        <f t="shared" si="285"/>
        <v>0</v>
      </c>
      <c r="AI59" s="365">
        <f t="shared" si="286"/>
        <v>0</v>
      </c>
      <c r="AJ59" s="831"/>
      <c r="AK59" s="85">
        <v>1333.2816106211842</v>
      </c>
      <c r="AL59" s="62">
        <v>1197.7630865446456</v>
      </c>
      <c r="AM59" s="62">
        <v>1193.632078329912</v>
      </c>
      <c r="AN59" s="62">
        <v>1065.8397816235806</v>
      </c>
      <c r="AO59" s="62">
        <v>1090.6858290958712</v>
      </c>
      <c r="AP59" s="62">
        <v>1024.5300470878019</v>
      </c>
      <c r="AQ59" s="62">
        <v>1051.4329232457064</v>
      </c>
      <c r="AR59" s="62">
        <v>1014.3719151823468</v>
      </c>
      <c r="AS59" s="62">
        <v>1029.595882826859</v>
      </c>
      <c r="AT59" s="62">
        <v>1034.9236162287643</v>
      </c>
      <c r="AU59" s="62">
        <v>861.82576257732376</v>
      </c>
      <c r="AV59" s="62">
        <v>806.59432227652235</v>
      </c>
      <c r="AW59" s="62">
        <v>673.63900853367738</v>
      </c>
      <c r="AX59" s="62">
        <v>717.88409728083286</v>
      </c>
      <c r="AY59" s="62">
        <v>410.7724571467059</v>
      </c>
      <c r="AZ59" s="62">
        <v>503.84936915883304</v>
      </c>
      <c r="BA59" s="62">
        <v>158.45698406681211</v>
      </c>
      <c r="BB59" s="62">
        <v>278.92998580960295</v>
      </c>
      <c r="BC59" s="62">
        <v>23.677480377799515</v>
      </c>
      <c r="BD59" s="86">
        <v>88.313835346288883</v>
      </c>
      <c r="BE59" s="258">
        <v>2.0000000000000002E-5</v>
      </c>
      <c r="BF59" s="43">
        <v>2.0000000000000002E-5</v>
      </c>
      <c r="BG59" s="53">
        <v>5.0000000000000002E-5</v>
      </c>
      <c r="BH59" s="53">
        <v>4.0000000000000003E-5</v>
      </c>
      <c r="BI59" s="53">
        <v>1.2518952302791728E-4</v>
      </c>
      <c r="BJ59" s="53">
        <v>1.2406223545552731E-4</v>
      </c>
      <c r="BK59" s="53">
        <v>3.4000000000000002E-4</v>
      </c>
      <c r="BL59" s="53">
        <v>1.8000000000000001E-4</v>
      </c>
      <c r="BM59" s="53">
        <v>8.9999999999999998E-4</v>
      </c>
      <c r="BN59" s="53">
        <v>5.0000000000000001E-4</v>
      </c>
      <c r="BO59" s="53">
        <v>3.8E-3</v>
      </c>
      <c r="BP59" s="53">
        <v>2E-3</v>
      </c>
      <c r="BQ59" s="53">
        <v>1.6199999999999999E-2</v>
      </c>
      <c r="BR59" s="53">
        <v>6.1999999999999998E-3</v>
      </c>
      <c r="BS59" s="53">
        <v>6.1100000000000002E-2</v>
      </c>
      <c r="BT59" s="53">
        <v>2.6800000000000001E-2</v>
      </c>
      <c r="BU59" s="53">
        <v>0.1421</v>
      </c>
      <c r="BV59" s="53">
        <v>5.4699999999999999E-2</v>
      </c>
      <c r="BW59" s="53">
        <v>0.27589999999999998</v>
      </c>
      <c r="BX59" s="773">
        <v>0.1051</v>
      </c>
      <c r="BY59" s="53">
        <f t="shared" si="345"/>
        <v>2.0000000000000002E-5</v>
      </c>
      <c r="BZ59" s="53">
        <f t="shared" si="346"/>
        <v>4.5000000000000003E-5</v>
      </c>
      <c r="CA59" s="53">
        <f t="shared" si="347"/>
        <v>1.246258792417223E-4</v>
      </c>
      <c r="CB59" s="53">
        <f t="shared" si="348"/>
        <v>2.6000000000000003E-4</v>
      </c>
      <c r="CC59" s="53">
        <f t="shared" si="349"/>
        <v>6.9999999999999999E-4</v>
      </c>
      <c r="CD59" s="53">
        <f t="shared" si="350"/>
        <v>2.8999999999999998E-3</v>
      </c>
      <c r="CE59" s="53">
        <f t="shared" si="351"/>
        <v>1.12E-2</v>
      </c>
      <c r="CF59" s="53">
        <f t="shared" si="352"/>
        <v>4.3950000000000003E-2</v>
      </c>
      <c r="CG59" s="53">
        <f t="shared" si="353"/>
        <v>9.8400000000000001E-2</v>
      </c>
      <c r="CH59" s="54">
        <f t="shared" si="138"/>
        <v>0.1905</v>
      </c>
      <c r="CI59" s="64">
        <f>+Fall_Hoy!B59</f>
        <v>0</v>
      </c>
      <c r="CJ59" s="61">
        <f>+Fall_Hoy!C59</f>
        <v>0</v>
      </c>
      <c r="CK59" s="61">
        <f>+Fall_Hoy!D59</f>
        <v>0</v>
      </c>
      <c r="CL59" s="61">
        <f>+Fall_Hoy!E59</f>
        <v>0</v>
      </c>
      <c r="CM59" s="61">
        <f>+Fall_Hoy!F59</f>
        <v>0</v>
      </c>
      <c r="CN59" s="61">
        <f>+Fall_Hoy!G59</f>
        <v>0</v>
      </c>
      <c r="CO59" s="61">
        <f>+Fall_Hoy!H59</f>
        <v>0</v>
      </c>
      <c r="CP59" s="61">
        <f>+Fall_Hoy!I59</f>
        <v>0</v>
      </c>
      <c r="CQ59" s="61">
        <f>+Fall_Hoy!J59</f>
        <v>0</v>
      </c>
      <c r="CR59" s="61">
        <f>+Fall_Hoy!K59</f>
        <v>0</v>
      </c>
      <c r="CS59" s="61">
        <f>+Fall_Hoy!L59</f>
        <v>1</v>
      </c>
      <c r="CT59" s="61">
        <f>+Fall_Hoy!M59</f>
        <v>0</v>
      </c>
      <c r="CU59" s="61">
        <f>+Fall_Hoy!N59</f>
        <v>7</v>
      </c>
      <c r="CV59" s="61">
        <f>+Fall_Hoy!O59</f>
        <v>1</v>
      </c>
      <c r="CW59" s="61">
        <f>+Fall_Hoy!P59</f>
        <v>5</v>
      </c>
      <c r="CX59" s="61">
        <f>+Fall_Hoy!Q59</f>
        <v>1</v>
      </c>
      <c r="CY59" s="61">
        <f>+Fall_Hoy!R59</f>
        <v>0</v>
      </c>
      <c r="CZ59" s="61">
        <f>+Fall_Hoy!S59</f>
        <v>3</v>
      </c>
      <c r="DA59" s="61">
        <f>+Fall_Hoy!T59</f>
        <v>0</v>
      </c>
      <c r="DB59" s="253">
        <f>+Fall_Hoy!U59</f>
        <v>1</v>
      </c>
      <c r="DC59" s="61">
        <f>+Fall_Hoy!W59</f>
        <v>0</v>
      </c>
      <c r="DD59" s="61">
        <f>+Fall_Hoy!X59</f>
        <v>0</v>
      </c>
      <c r="DE59" s="61">
        <f>+Fall_Hoy!Y59</f>
        <v>0</v>
      </c>
      <c r="DF59" s="61">
        <f>+Fall_Hoy!Z59</f>
        <v>0</v>
      </c>
      <c r="DG59" s="61">
        <f>+Fall_Hoy!AA59</f>
        <v>0</v>
      </c>
      <c r="DH59" s="61">
        <f>+Fall_Hoy!AB59</f>
        <v>0</v>
      </c>
      <c r="DI59" s="61">
        <f>+Fall_Hoy!AC59</f>
        <v>0</v>
      </c>
      <c r="DJ59" s="61">
        <f>+Fall_Hoy!AD59</f>
        <v>0</v>
      </c>
      <c r="DK59" s="61">
        <f>+Fall_Hoy!AE59</f>
        <v>0</v>
      </c>
      <c r="DL59" s="270">
        <f>+Fall_Hoy!AF59</f>
        <v>0</v>
      </c>
      <c r="DM59" s="75">
        <f t="shared" si="287"/>
        <v>0.19921749653053886</v>
      </c>
      <c r="DN59" s="76">
        <f t="shared" si="288"/>
        <v>7.4056722345638662E-2</v>
      </c>
      <c r="DO59" s="76">
        <f t="shared" si="289"/>
        <v>0.64143964342661253</v>
      </c>
      <c r="DP59" s="76">
        <f t="shared" si="290"/>
        <v>0.22467460024755104</v>
      </c>
      <c r="DQ59" s="76">
        <f t="shared" si="354"/>
        <v>6.5096655797623929E-2</v>
      </c>
      <c r="DR59" s="76">
        <f t="shared" si="355"/>
        <v>7.6132466999589546E-2</v>
      </c>
      <c r="DS59" s="76">
        <f t="shared" si="356"/>
        <v>6.1820396301981058E-2</v>
      </c>
      <c r="DT59" s="76">
        <f t="shared" si="357"/>
        <v>9.266818076592967E-2</v>
      </c>
      <c r="DU59" s="76">
        <f t="shared" si="358"/>
        <v>6.7016585002800874E-2</v>
      </c>
      <c r="DV59" s="76">
        <f t="shared" si="359"/>
        <v>7.3435371275942171E-2</v>
      </c>
      <c r="DW59" s="76">
        <f t="shared" si="360"/>
        <v>0.30534930163825469</v>
      </c>
      <c r="DX59" s="76">
        <f t="shared" si="361"/>
        <v>7.8106178360132186E-2</v>
      </c>
      <c r="DY59" s="76">
        <f t="shared" si="362"/>
        <v>0.64143964342661253</v>
      </c>
      <c r="DZ59" s="76">
        <f t="shared" si="363"/>
        <v>0.22467460024755104</v>
      </c>
      <c r="EA59" s="76">
        <f t="shared" si="364"/>
        <v>0.19921749653053886</v>
      </c>
      <c r="EB59" s="76">
        <f t="shared" si="365"/>
        <v>7.4056722345638662E-2</v>
      </c>
      <c r="EC59" s="76">
        <f t="shared" si="366"/>
        <v>2.5243443976653197E-2</v>
      </c>
      <c r="ED59" s="76">
        <f t="shared" si="367"/>
        <v>0.1966249945763105</v>
      </c>
      <c r="EE59" s="76">
        <f t="shared" si="368"/>
        <v>0</v>
      </c>
      <c r="EF59" s="316">
        <f t="shared" si="369"/>
        <v>0.10773790790393478</v>
      </c>
      <c r="EG59" s="85">
        <f>+'Cas_-14'!B58</f>
        <v>5</v>
      </c>
      <c r="EH59" s="62">
        <f>+'Cas_-14'!C58</f>
        <v>4</v>
      </c>
      <c r="EI59" s="62">
        <f>+'Cas_-14'!D58</f>
        <v>34</v>
      </c>
      <c r="EJ59" s="62">
        <f>+'Cas_-14'!E58</f>
        <v>20</v>
      </c>
      <c r="EK59" s="62">
        <f>+'Cas_-14'!F58</f>
        <v>71</v>
      </c>
      <c r="EL59" s="62">
        <f>+'Cas_-14'!G58</f>
        <v>78</v>
      </c>
      <c r="EM59" s="62">
        <f>+'Cas_-14'!H58</f>
        <v>65</v>
      </c>
      <c r="EN59" s="62">
        <f>+'Cas_-14'!I58</f>
        <v>94</v>
      </c>
      <c r="EO59" s="62">
        <f>+'Cas_-14'!J58</f>
        <v>69</v>
      </c>
      <c r="EP59" s="62">
        <f>+'Cas_-14'!K58</f>
        <v>76</v>
      </c>
      <c r="EQ59" s="62">
        <f>+'Cas_-14'!L58</f>
        <v>55</v>
      </c>
      <c r="ER59" s="62">
        <f>+'Cas_-14'!M58</f>
        <v>63</v>
      </c>
      <c r="ES59" s="62">
        <f>+'Cas_-14'!N58</f>
        <v>41</v>
      </c>
      <c r="ET59" s="62">
        <f>+'Cas_-14'!O58</f>
        <v>37</v>
      </c>
      <c r="EU59" s="62">
        <f>+'Cas_-14'!P58</f>
        <v>25</v>
      </c>
      <c r="EV59" s="62">
        <f>+'Cas_-14'!Q58</f>
        <v>24</v>
      </c>
      <c r="EW59" s="62">
        <f>+'Cas_-14'!R58</f>
        <v>4</v>
      </c>
      <c r="EX59" s="62">
        <f>+'Cas_-14'!S58</f>
        <v>22</v>
      </c>
      <c r="EY59" s="62">
        <f>+'Cas_-14'!T58</f>
        <v>0</v>
      </c>
      <c r="EZ59" s="86">
        <f>+'Cas_-14'!U58</f>
        <v>3</v>
      </c>
      <c r="FA59" s="201">
        <f t="shared" si="291"/>
        <v>3.7501454757712205E-3</v>
      </c>
      <c r="FB59" s="91">
        <f t="shared" si="292"/>
        <v>3.3395585862804958E-3</v>
      </c>
      <c r="FC59" s="91">
        <f t="shared" si="293"/>
        <v>2.8484489163169611E-2</v>
      </c>
      <c r="FD59" s="91">
        <f t="shared" si="294"/>
        <v>1.8764546365058966E-2</v>
      </c>
      <c r="FE59" s="91">
        <f t="shared" si="295"/>
        <v>6.5096655797623929E-2</v>
      </c>
      <c r="FF59" s="91">
        <f t="shared" si="296"/>
        <v>7.6132466999589546E-2</v>
      </c>
      <c r="FG59" s="91">
        <f t="shared" si="297"/>
        <v>6.1820396301981058E-2</v>
      </c>
      <c r="FH59" s="91">
        <f t="shared" si="298"/>
        <v>9.266818076592967E-2</v>
      </c>
      <c r="FI59" s="91">
        <f t="shared" si="299"/>
        <v>6.7016585002800874E-2</v>
      </c>
      <c r="FJ59" s="91">
        <f t="shared" si="300"/>
        <v>7.3435371275942171E-2</v>
      </c>
      <c r="FK59" s="91">
        <f t="shared" si="301"/>
        <v>6.3818004042395238E-2</v>
      </c>
      <c r="FL59" s="91">
        <f t="shared" si="302"/>
        <v>7.8106178360132186E-2</v>
      </c>
      <c r="FM59" s="91">
        <f t="shared" si="303"/>
        <v>6.0863458737708001E-2</v>
      </c>
      <c r="FN59" s="91">
        <f t="shared" si="304"/>
        <v>5.1540353296788209E-2</v>
      </c>
      <c r="FO59" s="91">
        <f t="shared" si="305"/>
        <v>6.0860945190079625E-2</v>
      </c>
      <c r="FP59" s="91">
        <f t="shared" si="306"/>
        <v>4.763328381271479E-2</v>
      </c>
      <c r="FQ59" s="91">
        <f t="shared" si="307"/>
        <v>2.5243443976653197E-2</v>
      </c>
      <c r="FR59" s="91">
        <f t="shared" si="308"/>
        <v>7.8872839491044025E-2</v>
      </c>
      <c r="FS59" s="91">
        <f t="shared" si="309"/>
        <v>0</v>
      </c>
      <c r="FT59" s="100">
        <f t="shared" si="310"/>
        <v>3.3969762362110634E-2</v>
      </c>
      <c r="FU59" s="119">
        <f t="shared" si="143"/>
        <v>3.2733224222585924</v>
      </c>
      <c r="FV59" s="120">
        <f t="shared" si="144"/>
        <v>1.5547263681592038</v>
      </c>
      <c r="FW59" s="120">
        <f t="shared" si="145"/>
        <v>10.538994278831678</v>
      </c>
      <c r="FX59" s="120">
        <f t="shared" si="176"/>
        <v>4.3591979075850045</v>
      </c>
      <c r="FY59" s="120">
        <f t="shared" si="408"/>
        <v>1</v>
      </c>
      <c r="FZ59" s="120">
        <f t="shared" si="408"/>
        <v>1</v>
      </c>
      <c r="GA59" s="120">
        <f t="shared" si="408"/>
        <v>1</v>
      </c>
      <c r="GB59" s="120">
        <f t="shared" si="408"/>
        <v>1</v>
      </c>
      <c r="GC59" s="120">
        <f t="shared" si="408"/>
        <v>1</v>
      </c>
      <c r="GD59" s="120">
        <f t="shared" si="408"/>
        <v>1</v>
      </c>
      <c r="GE59" s="120">
        <f t="shared" si="408"/>
        <v>4.7846889952153102</v>
      </c>
      <c r="GF59" s="120">
        <f t="shared" si="408"/>
        <v>1</v>
      </c>
      <c r="GG59" s="120">
        <f t="shared" si="408"/>
        <v>10.538994278831678</v>
      </c>
      <c r="GH59" s="120">
        <f t="shared" si="408"/>
        <v>4.3591979075850045</v>
      </c>
      <c r="GI59" s="120">
        <f t="shared" si="408"/>
        <v>3.2733224222585924</v>
      </c>
      <c r="GJ59" s="120">
        <f t="shared" si="408"/>
        <v>1.5547263681592038</v>
      </c>
      <c r="GK59" s="120">
        <f t="shared" si="147"/>
        <v>1</v>
      </c>
      <c r="GL59" s="120">
        <f t="shared" si="148"/>
        <v>2.4929366794083427</v>
      </c>
      <c r="GM59" s="120" t="e">
        <f t="shared" si="149"/>
        <v>#DIV/0!</v>
      </c>
      <c r="GN59" s="321">
        <f t="shared" si="150"/>
        <v>3.1715826197272441</v>
      </c>
      <c r="GO59" s="85">
        <f>+Cas_Hoy!B58</f>
        <v>6</v>
      </c>
      <c r="GP59" s="62">
        <f>+Cas_Hoy!C58</f>
        <v>6</v>
      </c>
      <c r="GQ59" s="62">
        <f>+Cas_Hoy!D58</f>
        <v>40</v>
      </c>
      <c r="GR59" s="62">
        <f>+Cas_Hoy!E58</f>
        <v>26</v>
      </c>
      <c r="GS59" s="62">
        <f>+Cas_Hoy!F58</f>
        <v>86</v>
      </c>
      <c r="GT59" s="62">
        <f>+Cas_Hoy!G58</f>
        <v>81</v>
      </c>
      <c r="GU59" s="62">
        <f>+Cas_Hoy!H58</f>
        <v>76</v>
      </c>
      <c r="GV59" s="62">
        <f>+Cas_Hoy!I58</f>
        <v>107</v>
      </c>
      <c r="GW59" s="62">
        <f>+Cas_Hoy!J58</f>
        <v>84</v>
      </c>
      <c r="GX59" s="62">
        <f>+Cas_Hoy!K58</f>
        <v>86</v>
      </c>
      <c r="GY59" s="62">
        <f>+Cas_Hoy!L58</f>
        <v>65</v>
      </c>
      <c r="GZ59" s="62">
        <f>+Cas_Hoy!M58</f>
        <v>77</v>
      </c>
      <c r="HA59" s="62">
        <f>+Cas_Hoy!N58</f>
        <v>44</v>
      </c>
      <c r="HB59" s="62">
        <f>+Cas_Hoy!O58</f>
        <v>39</v>
      </c>
      <c r="HC59" s="62">
        <f>+Cas_Hoy!P58</f>
        <v>27</v>
      </c>
      <c r="HD59" s="62">
        <f>+Cas_Hoy!Q58</f>
        <v>28</v>
      </c>
      <c r="HE59" s="62">
        <f>+Cas_Hoy!R58</f>
        <v>4</v>
      </c>
      <c r="HF59" s="62">
        <f>+Cas_Hoy!S58</f>
        <v>23</v>
      </c>
      <c r="HG59" s="62">
        <f>+Cas_Hoy!T58</f>
        <v>0</v>
      </c>
      <c r="HH59" s="590">
        <f>+Cas_Hoy!U58</f>
        <v>3</v>
      </c>
      <c r="HI59" s="543">
        <f t="shared" si="151"/>
        <v>0.21515489625298198</v>
      </c>
      <c r="HJ59" s="112">
        <f t="shared" si="152"/>
        <v>8.6399509403245103E-2</v>
      </c>
      <c r="HK59" s="112">
        <f t="shared" si="153"/>
        <v>0.68837425148221831</v>
      </c>
      <c r="HL59" s="112">
        <f t="shared" si="154"/>
        <v>0.23681917323390517</v>
      </c>
      <c r="HM59" s="323">
        <f t="shared" si="370"/>
        <v>7.8849470402755736E-2</v>
      </c>
      <c r="HN59" s="323">
        <f t="shared" si="371"/>
        <v>7.9060638807266062E-2</v>
      </c>
      <c r="HO59" s="323">
        <f t="shared" si="372"/>
        <v>7.2282309522316304E-2</v>
      </c>
      <c r="HP59" s="323">
        <f t="shared" si="373"/>
        <v>0.10548399299951569</v>
      </c>
      <c r="HQ59" s="323">
        <f t="shared" si="374"/>
        <v>8.1585407829496706E-2</v>
      </c>
      <c r="HR59" s="323">
        <f t="shared" si="375"/>
        <v>8.3097920128039821E-2</v>
      </c>
      <c r="HS59" s="323">
        <f t="shared" si="376"/>
        <v>0.3608673564815737</v>
      </c>
      <c r="HT59" s="323">
        <f t="shared" si="377"/>
        <v>9.5463106884606005E-2</v>
      </c>
      <c r="HU59" s="323">
        <f t="shared" si="378"/>
        <v>0.68837425148221831</v>
      </c>
      <c r="HV59" s="323">
        <f t="shared" si="379"/>
        <v>0.23681917323390517</v>
      </c>
      <c r="HW59" s="323">
        <f t="shared" si="380"/>
        <v>0.21515489625298198</v>
      </c>
      <c r="HX59" s="323">
        <f t="shared" si="381"/>
        <v>8.6399509403245103E-2</v>
      </c>
      <c r="HY59" s="323">
        <f t="shared" si="382"/>
        <v>2.5243443976653197E-2</v>
      </c>
      <c r="HZ59" s="323">
        <f t="shared" si="383"/>
        <v>0.20556249432977913</v>
      </c>
      <c r="IA59" s="323" t="e">
        <f t="shared" si="384"/>
        <v>#DIV/0!</v>
      </c>
      <c r="IB59" s="327">
        <f t="shared" si="385"/>
        <v>0.10773790790393478</v>
      </c>
      <c r="IC59" s="241">
        <f>+CyF_Tot!B58</f>
        <v>0</v>
      </c>
      <c r="ID59" s="149">
        <f>+CyF_Tot!C58</f>
        <v>793</v>
      </c>
      <c r="IE59" s="149">
        <f>+CyF_Tot!D58</f>
        <v>859</v>
      </c>
      <c r="IF59" s="149">
        <f>+CyF_Tot!E58</f>
        <v>913</v>
      </c>
      <c r="IG59" s="149">
        <f>+CyF_Tot!F58</f>
        <v>0</v>
      </c>
      <c r="IH59" s="149">
        <f>+CyF_Tot!G58</f>
        <v>19</v>
      </c>
      <c r="II59" s="149">
        <f>+CyF_Tot!H58</f>
        <v>19</v>
      </c>
      <c r="IJ59" s="557">
        <f>+CyF_Tot!I58</f>
        <v>19</v>
      </c>
      <c r="IK59" s="93">
        <f t="shared" si="388"/>
        <v>8.5686478831695639E-2</v>
      </c>
      <c r="IL59" s="90">
        <f t="shared" si="389"/>
        <v>7.6977062117265141E-2</v>
      </c>
      <c r="IM59" s="90">
        <f t="shared" si="390"/>
        <v>7.6711573157449364E-2</v>
      </c>
      <c r="IN59" s="90">
        <f t="shared" si="391"/>
        <v>6.8498700618482039E-2</v>
      </c>
      <c r="IO59" s="90">
        <f t="shared" si="392"/>
        <v>7.0095490301791213E-2</v>
      </c>
      <c r="IP59" s="90">
        <f t="shared" si="393"/>
        <v>6.5843833360398576E-2</v>
      </c>
      <c r="IQ59" s="90">
        <f t="shared" si="394"/>
        <v>6.7572809977230489E-2</v>
      </c>
      <c r="IR59" s="90">
        <f t="shared" si="395"/>
        <v>6.5190997119688093E-2</v>
      </c>
      <c r="IS59" s="90">
        <f t="shared" si="396"/>
        <v>6.6169401209952378E-2</v>
      </c>
      <c r="IT59" s="90">
        <f t="shared" si="397"/>
        <v>6.6511800528840898E-2</v>
      </c>
      <c r="IU59" s="90">
        <f t="shared" si="398"/>
        <v>5.53872598057406E-2</v>
      </c>
      <c r="IV59" s="90">
        <f t="shared" si="399"/>
        <v>5.1837681380239226E-2</v>
      </c>
      <c r="IW59" s="90">
        <f t="shared" si="400"/>
        <v>4.3292995407048673E-2</v>
      </c>
      <c r="IX59" s="90">
        <f t="shared" si="401"/>
        <v>4.613651010802268E-2</v>
      </c>
      <c r="IY59" s="90">
        <f t="shared" si="402"/>
        <v>2.6399258171382129E-2</v>
      </c>
      <c r="IZ59" s="90">
        <f t="shared" si="403"/>
        <v>3.2381064855966132E-2</v>
      </c>
      <c r="JA59" s="90">
        <f t="shared" si="404"/>
        <v>1.0183610801209005E-2</v>
      </c>
      <c r="JB59" s="90">
        <f t="shared" si="405"/>
        <v>1.7926091633007901E-2</v>
      </c>
      <c r="JC59" s="90">
        <f t="shared" si="406"/>
        <v>1.5216889702955986E-3</v>
      </c>
      <c r="JD59" s="202">
        <f t="shared" si="407"/>
        <v>5.6756963590159949E-3</v>
      </c>
      <c r="JE59" s="326"/>
      <c r="JF59" s="323"/>
      <c r="JG59" s="323"/>
      <c r="JH59" s="323"/>
      <c r="JI59" s="323"/>
      <c r="JJ59" s="323"/>
      <c r="JK59" s="323"/>
      <c r="JL59" s="323"/>
      <c r="JM59" s="323"/>
      <c r="JN59" s="323"/>
      <c r="JO59" s="323"/>
      <c r="JP59" s="323"/>
      <c r="JQ59" s="323"/>
      <c r="JR59" s="323"/>
      <c r="JS59" s="323"/>
      <c r="JT59" s="323"/>
      <c r="JU59" s="323"/>
      <c r="JV59" s="323"/>
      <c r="JW59" s="323"/>
      <c r="JX59" s="327"/>
      <c r="JZ59" s="701">
        <f t="shared" si="241"/>
        <v>0</v>
      </c>
      <c r="KA59" s="291">
        <f t="shared" si="242"/>
        <v>0</v>
      </c>
      <c r="KB59" s="291">
        <f t="shared" si="243"/>
        <v>0</v>
      </c>
      <c r="KC59" s="291">
        <f t="shared" si="244"/>
        <v>0</v>
      </c>
      <c r="KD59" s="291">
        <f t="shared" si="245"/>
        <v>0</v>
      </c>
      <c r="KE59" s="291">
        <f t="shared" si="246"/>
        <v>0</v>
      </c>
      <c r="KF59" s="291">
        <f t="shared" si="247"/>
        <v>0</v>
      </c>
      <c r="KG59" s="291">
        <f t="shared" si="248"/>
        <v>0</v>
      </c>
      <c r="KH59" s="291">
        <f t="shared" si="249"/>
        <v>0</v>
      </c>
      <c r="KI59" s="291">
        <f t="shared" si="250"/>
        <v>0</v>
      </c>
      <c r="KJ59" s="291">
        <f t="shared" si="251"/>
        <v>2452.312395117543</v>
      </c>
      <c r="KK59" s="291">
        <f t="shared" si="252"/>
        <v>0</v>
      </c>
      <c r="KL59" s="291">
        <f t="shared" si="253"/>
        <v>17181.313512697772</v>
      </c>
      <c r="KM59" s="291">
        <f t="shared" si="254"/>
        <v>2656.5695036617421</v>
      </c>
      <c r="KN59" s="291">
        <f t="shared" si="255"/>
        <v>12050.01677664136</v>
      </c>
      <c r="KO59" s="291">
        <f t="shared" si="256"/>
        <v>2646.4854014328453</v>
      </c>
      <c r="KP59" s="291">
        <f t="shared" si="257"/>
        <v>0</v>
      </c>
      <c r="KQ59" s="291">
        <f t="shared" si="258"/>
        <v>7063.2563733926518</v>
      </c>
      <c r="KR59" s="291">
        <f t="shared" si="259"/>
        <v>0</v>
      </c>
      <c r="KS59" s="702">
        <f t="shared" si="260"/>
        <v>1956.7715445987794</v>
      </c>
      <c r="KT59" s="705">
        <f>(SUM(JZ59:KS59)/SUM(JZ$4:KS58))*100000</f>
        <v>94.811894067329263</v>
      </c>
      <c r="KU59" s="624">
        <f t="shared" si="312"/>
        <v>0</v>
      </c>
      <c r="KV59" s="625">
        <f t="shared" si="313"/>
        <v>0</v>
      </c>
      <c r="KW59" s="625">
        <f t="shared" si="314"/>
        <v>0</v>
      </c>
      <c r="KX59" s="625">
        <f t="shared" si="315"/>
        <v>0</v>
      </c>
      <c r="KY59" s="625">
        <f t="shared" si="316"/>
        <v>0</v>
      </c>
      <c r="KZ59" s="625">
        <f t="shared" si="317"/>
        <v>0</v>
      </c>
      <c r="LA59" s="625">
        <f t="shared" si="318"/>
        <v>0</v>
      </c>
      <c r="LB59" s="625">
        <f t="shared" si="319"/>
        <v>0</v>
      </c>
      <c r="LC59" s="625">
        <f t="shared" si="320"/>
        <v>0</v>
      </c>
      <c r="LD59" s="625">
        <f t="shared" si="321"/>
        <v>0</v>
      </c>
      <c r="LE59" s="625">
        <f t="shared" si="322"/>
        <v>1160.3273462253678</v>
      </c>
      <c r="LF59" s="625">
        <f t="shared" si="323"/>
        <v>0</v>
      </c>
      <c r="LG59" s="625">
        <f t="shared" si="324"/>
        <v>10391.322223511123</v>
      </c>
      <c r="LH59" s="625">
        <f t="shared" si="325"/>
        <v>1392.9825215348164</v>
      </c>
      <c r="LI59" s="625">
        <f t="shared" si="326"/>
        <v>12172.189038015926</v>
      </c>
      <c r="LJ59" s="625">
        <f t="shared" si="327"/>
        <v>1984.7201588631162</v>
      </c>
      <c r="LK59" s="625">
        <f t="shared" si="328"/>
        <v>0</v>
      </c>
      <c r="LL59" s="625">
        <f t="shared" si="329"/>
        <v>10755.387203324184</v>
      </c>
      <c r="LM59" s="625">
        <f t="shared" si="330"/>
        <v>0</v>
      </c>
      <c r="LN59" s="626">
        <f t="shared" si="331"/>
        <v>11323.254120703545</v>
      </c>
      <c r="LO59" s="642">
        <f t="shared" si="332"/>
        <v>0</v>
      </c>
      <c r="LP59" s="625">
        <f t="shared" si="333"/>
        <v>0</v>
      </c>
      <c r="LQ59" s="625">
        <f t="shared" si="334"/>
        <v>339.80612248153869</v>
      </c>
      <c r="LR59" s="625">
        <f t="shared" si="335"/>
        <v>0</v>
      </c>
      <c r="LS59" s="625">
        <f t="shared" si="336"/>
        <v>9474.5873122940939</v>
      </c>
      <c r="LT59" s="645">
        <f t="shared" si="337"/>
        <v>3776.0136956263282</v>
      </c>
      <c r="LU59" s="624">
        <f t="shared" si="338"/>
        <v>0</v>
      </c>
      <c r="LV59" s="625">
        <f t="shared" si="339"/>
        <v>172.45112513458415</v>
      </c>
      <c r="LW59" s="626">
        <f t="shared" si="340"/>
        <v>6303.5733305536442</v>
      </c>
      <c r="LY59" s="725">
        <f>VLOOKUP(A59,Vac!A:C,2,FALSE)</f>
        <v>334989.15459683555</v>
      </c>
      <c r="LZ59" s="730">
        <f>VLOOKUP(A59,Vac!A:D,3,FALSE)</f>
        <v>2587</v>
      </c>
      <c r="MA59" s="722">
        <f>VLOOKUP(A59,Vac!A:D,4,FALSE)</f>
        <v>925</v>
      </c>
      <c r="MB59" s="742">
        <f t="shared" si="261"/>
        <v>0.16625964010282776</v>
      </c>
      <c r="MC59" s="666">
        <f t="shared" si="262"/>
        <v>5.9447300771208224E-2</v>
      </c>
    </row>
    <row r="60" spans="1:341" ht="14.4">
      <c r="A60" s="510" t="s">
        <v>70</v>
      </c>
      <c r="B60" s="538">
        <v>8671</v>
      </c>
      <c r="C60" s="526">
        <f t="shared" si="341"/>
        <v>753</v>
      </c>
      <c r="D60" s="517">
        <f t="shared" si="342"/>
        <v>18</v>
      </c>
      <c r="E60" s="495">
        <f t="shared" si="343"/>
        <v>8.243794691738273E-3</v>
      </c>
      <c r="F60" s="208">
        <f t="shared" si="263"/>
        <v>7.5769807403990308E-2</v>
      </c>
      <c r="G60" s="30">
        <f t="shared" si="264"/>
        <v>3.3233797417868085</v>
      </c>
      <c r="H60" s="29">
        <f t="shared" si="265"/>
        <v>0.25181184296550951</v>
      </c>
      <c r="I60" s="33">
        <f t="shared" si="266"/>
        <v>0.288606267508415</v>
      </c>
      <c r="J60" s="353">
        <f t="shared" si="267"/>
        <v>0.17268493065847199</v>
      </c>
      <c r="K60" s="581">
        <f t="shared" si="268"/>
        <v>1.2021229220408847E-2</v>
      </c>
      <c r="L60" s="354">
        <f t="shared" si="344"/>
        <v>2.2790731107147804</v>
      </c>
      <c r="M60" s="355">
        <f t="shared" si="269"/>
        <v>0.19765459338686597</v>
      </c>
      <c r="N60" s="827"/>
      <c r="O60" s="364" t="s">
        <v>226</v>
      </c>
      <c r="P60" s="20" t="s">
        <v>238</v>
      </c>
      <c r="Q60" s="20"/>
      <c r="R60" s="20"/>
      <c r="S60" s="166">
        <f t="shared" si="270"/>
        <v>753</v>
      </c>
      <c r="T60" s="167">
        <f t="shared" si="271"/>
        <v>8684.1194787221775</v>
      </c>
      <c r="U60" s="166">
        <f t="shared" si="272"/>
        <v>27</v>
      </c>
      <c r="V60" s="168">
        <f t="shared" si="273"/>
        <v>3.71900826446281E-2</v>
      </c>
      <c r="W60" s="167">
        <f t="shared" si="274"/>
        <v>311.38277015338485</v>
      </c>
      <c r="X60" s="166">
        <f t="shared" si="275"/>
        <v>96</v>
      </c>
      <c r="Y60" s="168">
        <f t="shared" si="276"/>
        <v>0.14611872146118721</v>
      </c>
      <c r="Z60" s="167">
        <f t="shared" si="277"/>
        <v>1107.1387383231461</v>
      </c>
      <c r="AA60" s="166">
        <f t="shared" si="278"/>
        <v>18</v>
      </c>
      <c r="AB60" s="167">
        <f t="shared" si="279"/>
        <v>2075.885134355899</v>
      </c>
      <c r="AC60" s="169">
        <f t="shared" si="280"/>
        <v>2.3904382470119521E-2</v>
      </c>
      <c r="AD60" s="166">
        <f t="shared" si="281"/>
        <v>1</v>
      </c>
      <c r="AE60" s="168">
        <f t="shared" si="282"/>
        <v>5.8823529411764705E-2</v>
      </c>
      <c r="AF60" s="167">
        <f t="shared" si="283"/>
        <v>115.32695190866106</v>
      </c>
      <c r="AG60" s="166">
        <f t="shared" si="284"/>
        <v>2</v>
      </c>
      <c r="AH60" s="168">
        <f t="shared" si="285"/>
        <v>0.125</v>
      </c>
      <c r="AI60" s="365">
        <f t="shared" si="286"/>
        <v>230.65390381732212</v>
      </c>
      <c r="AJ60" s="831"/>
      <c r="AK60" s="85">
        <v>643.61298390749744</v>
      </c>
      <c r="AL60" s="62">
        <v>644.64001839150365</v>
      </c>
      <c r="AM60" s="62">
        <v>647.15783716060889</v>
      </c>
      <c r="AN60" s="62">
        <v>677.73698715566718</v>
      </c>
      <c r="AO60" s="62">
        <v>515.06225805067936</v>
      </c>
      <c r="AP60" s="62">
        <v>553.92077882513877</v>
      </c>
      <c r="AQ60" s="62">
        <v>546.55899032106367</v>
      </c>
      <c r="AR60" s="62">
        <v>624.67910353178672</v>
      </c>
      <c r="AS60" s="62">
        <v>577.59104442442549</v>
      </c>
      <c r="AT60" s="62">
        <v>574.25367786278298</v>
      </c>
      <c r="AU60" s="62">
        <v>452.55463621613058</v>
      </c>
      <c r="AV60" s="62">
        <v>433.8043546142319</v>
      </c>
      <c r="AW60" s="62">
        <v>384.70604299925589</v>
      </c>
      <c r="AX60" s="62">
        <v>421.76486207014329</v>
      </c>
      <c r="AY60" s="62">
        <v>271.5847790992118</v>
      </c>
      <c r="AZ60" s="62">
        <v>347.32794753193923</v>
      </c>
      <c r="BA60" s="62">
        <v>105.49880564623832</v>
      </c>
      <c r="BB60" s="62">
        <v>190.52339302024225</v>
      </c>
      <c r="BC60" s="62">
        <v>7.6726404106355153</v>
      </c>
      <c r="BD60" s="86">
        <v>50.348929429022405</v>
      </c>
      <c r="BE60" s="258">
        <v>2.0000000000000002E-5</v>
      </c>
      <c r="BF60" s="43">
        <v>2.0000000000000002E-5</v>
      </c>
      <c r="BG60" s="53">
        <v>5.0000000000000002E-5</v>
      </c>
      <c r="BH60" s="53">
        <v>4.0000000000000003E-5</v>
      </c>
      <c r="BI60" s="53">
        <v>1.2518952302791728E-4</v>
      </c>
      <c r="BJ60" s="53">
        <v>1.2406223545552731E-4</v>
      </c>
      <c r="BK60" s="53">
        <v>3.4000000000000002E-4</v>
      </c>
      <c r="BL60" s="53">
        <v>1.8000000000000001E-4</v>
      </c>
      <c r="BM60" s="53">
        <v>8.9999999999999998E-4</v>
      </c>
      <c r="BN60" s="53">
        <v>5.0000000000000001E-4</v>
      </c>
      <c r="BO60" s="53">
        <v>3.8E-3</v>
      </c>
      <c r="BP60" s="53">
        <v>2E-3</v>
      </c>
      <c r="BQ60" s="53">
        <v>1.6199999999999999E-2</v>
      </c>
      <c r="BR60" s="53">
        <v>6.1999999999999998E-3</v>
      </c>
      <c r="BS60" s="53">
        <v>6.1100000000000002E-2</v>
      </c>
      <c r="BT60" s="53">
        <v>2.6800000000000001E-2</v>
      </c>
      <c r="BU60" s="53">
        <v>0.1421</v>
      </c>
      <c r="BV60" s="53">
        <v>5.4699999999999999E-2</v>
      </c>
      <c r="BW60" s="53">
        <v>0.27589999999999998</v>
      </c>
      <c r="BX60" s="773">
        <v>0.1051</v>
      </c>
      <c r="BY60" s="53">
        <f t="shared" si="345"/>
        <v>2.0000000000000002E-5</v>
      </c>
      <c r="BZ60" s="53">
        <f t="shared" si="346"/>
        <v>4.5000000000000003E-5</v>
      </c>
      <c r="CA60" s="53">
        <f t="shared" si="347"/>
        <v>1.246258792417223E-4</v>
      </c>
      <c r="CB60" s="53">
        <f t="shared" si="348"/>
        <v>2.6000000000000003E-4</v>
      </c>
      <c r="CC60" s="53">
        <f t="shared" si="349"/>
        <v>6.9999999999999999E-4</v>
      </c>
      <c r="CD60" s="53">
        <f t="shared" si="350"/>
        <v>2.8999999999999998E-3</v>
      </c>
      <c r="CE60" s="53">
        <f t="shared" si="351"/>
        <v>1.12E-2</v>
      </c>
      <c r="CF60" s="53">
        <f t="shared" si="352"/>
        <v>4.3950000000000003E-2</v>
      </c>
      <c r="CG60" s="53">
        <f t="shared" si="353"/>
        <v>9.8400000000000001E-2</v>
      </c>
      <c r="CH60" s="54">
        <f t="shared" si="138"/>
        <v>0.1905</v>
      </c>
      <c r="CI60" s="64">
        <f>+Fall_Hoy!B60</f>
        <v>0</v>
      </c>
      <c r="CJ60" s="61">
        <f>+Fall_Hoy!C60</f>
        <v>0</v>
      </c>
      <c r="CK60" s="61">
        <f>+Fall_Hoy!D60</f>
        <v>0</v>
      </c>
      <c r="CL60" s="61">
        <f>+Fall_Hoy!E60</f>
        <v>0</v>
      </c>
      <c r="CM60" s="61">
        <f>+Fall_Hoy!F60</f>
        <v>0</v>
      </c>
      <c r="CN60" s="61">
        <f>+Fall_Hoy!G60</f>
        <v>0</v>
      </c>
      <c r="CO60" s="61">
        <f>+Fall_Hoy!H60</f>
        <v>0</v>
      </c>
      <c r="CP60" s="61">
        <f>+Fall_Hoy!I60</f>
        <v>0</v>
      </c>
      <c r="CQ60" s="61">
        <f>+Fall_Hoy!J60</f>
        <v>0</v>
      </c>
      <c r="CR60" s="61">
        <f>+Fall_Hoy!K60</f>
        <v>0</v>
      </c>
      <c r="CS60" s="61">
        <f>+Fall_Hoy!L60</f>
        <v>0</v>
      </c>
      <c r="CT60" s="61">
        <f>+Fall_Hoy!M60</f>
        <v>2</v>
      </c>
      <c r="CU60" s="61">
        <f>+Fall_Hoy!N60</f>
        <v>2</v>
      </c>
      <c r="CV60" s="61">
        <f>+Fall_Hoy!O60</f>
        <v>0</v>
      </c>
      <c r="CW60" s="61">
        <f>+Fall_Hoy!P60</f>
        <v>1</v>
      </c>
      <c r="CX60" s="61">
        <f>+Fall_Hoy!Q60</f>
        <v>2</v>
      </c>
      <c r="CY60" s="61">
        <f>+Fall_Hoy!R60</f>
        <v>3</v>
      </c>
      <c r="CZ60" s="61">
        <f>+Fall_Hoy!S60</f>
        <v>3</v>
      </c>
      <c r="DA60" s="61">
        <f>+Fall_Hoy!T60</f>
        <v>1</v>
      </c>
      <c r="DB60" s="253">
        <f>+Fall_Hoy!U60</f>
        <v>3</v>
      </c>
      <c r="DC60" s="61">
        <f>+Fall_Hoy!W60</f>
        <v>0</v>
      </c>
      <c r="DD60" s="61">
        <f>+Fall_Hoy!X60</f>
        <v>0</v>
      </c>
      <c r="DE60" s="61">
        <f>+Fall_Hoy!Y60</f>
        <v>0</v>
      </c>
      <c r="DF60" s="61">
        <f>+Fall_Hoy!Z60</f>
        <v>0</v>
      </c>
      <c r="DG60" s="61">
        <f>+Fall_Hoy!AA60</f>
        <v>0</v>
      </c>
      <c r="DH60" s="61">
        <f>+Fall_Hoy!AB60</f>
        <v>0</v>
      </c>
      <c r="DI60" s="61">
        <f>+Fall_Hoy!AC60</f>
        <v>0</v>
      </c>
      <c r="DJ60" s="61">
        <f>+Fall_Hoy!AD60</f>
        <v>0</v>
      </c>
      <c r="DK60" s="61">
        <f>+Fall_Hoy!AE60</f>
        <v>1</v>
      </c>
      <c r="DL60" s="270">
        <f>+Fall_Hoy!AF60</f>
        <v>0</v>
      </c>
      <c r="DM60" s="75">
        <f t="shared" si="287"/>
        <v>6.0263362938002225E-2</v>
      </c>
      <c r="DN60" s="76">
        <f t="shared" si="288"/>
        <v>0.2148599506660181</v>
      </c>
      <c r="DO60" s="76">
        <f t="shared" si="289"/>
        <v>0.3209120115737189</v>
      </c>
      <c r="DP60" s="76">
        <f t="shared" si="290"/>
        <v>4.7419787181497877E-2</v>
      </c>
      <c r="DQ60" s="76">
        <f t="shared" si="354"/>
        <v>0.1436719519695788</v>
      </c>
      <c r="DR60" s="76">
        <f t="shared" si="355"/>
        <v>0.14623029699626056</v>
      </c>
      <c r="DS60" s="76">
        <f t="shared" si="356"/>
        <v>0.11160734903320671</v>
      </c>
      <c r="DT60" s="76">
        <f t="shared" si="357"/>
        <v>0.10885589035321369</v>
      </c>
      <c r="DU60" s="76">
        <f t="shared" si="358"/>
        <v>0.10734238454438562</v>
      </c>
      <c r="DV60" s="76">
        <f t="shared" si="359"/>
        <v>0.1062248312053055</v>
      </c>
      <c r="DW60" s="76">
        <f t="shared" si="360"/>
        <v>5.966130460125342E-2</v>
      </c>
      <c r="DX60" s="76">
        <f t="shared" si="361"/>
        <v>0.7</v>
      </c>
      <c r="DY60" s="76">
        <f t="shared" si="362"/>
        <v>0.3209120115737189</v>
      </c>
      <c r="DZ60" s="76">
        <f t="shared" si="363"/>
        <v>4.7419787181497877E-2</v>
      </c>
      <c r="EA60" s="76">
        <f t="shared" si="364"/>
        <v>6.0263362938002225E-2</v>
      </c>
      <c r="EB60" s="76">
        <f t="shared" si="365"/>
        <v>0.2148599506660181</v>
      </c>
      <c r="EC60" s="76">
        <f t="shared" si="366"/>
        <v>0.20011499565093008</v>
      </c>
      <c r="ED60" s="76">
        <f t="shared" si="367"/>
        <v>0.28786285021260649</v>
      </c>
      <c r="EE60" s="76">
        <f t="shared" si="368"/>
        <v>0.47239300124134465</v>
      </c>
      <c r="EF60" s="316">
        <f t="shared" si="369"/>
        <v>0.56692851072006234</v>
      </c>
      <c r="EG60" s="85">
        <f>+'Cas_-14'!B59</f>
        <v>7</v>
      </c>
      <c r="EH60" s="62">
        <f>+'Cas_-14'!C59</f>
        <v>7</v>
      </c>
      <c r="EI60" s="62">
        <f>+'Cas_-14'!D59</f>
        <v>21</v>
      </c>
      <c r="EJ60" s="62">
        <f>+'Cas_-14'!E59</f>
        <v>42</v>
      </c>
      <c r="EK60" s="62">
        <f>+'Cas_-14'!F59</f>
        <v>74</v>
      </c>
      <c r="EL60" s="62">
        <f>+'Cas_-14'!G59</f>
        <v>81</v>
      </c>
      <c r="EM60" s="62">
        <f>+'Cas_-14'!H59</f>
        <v>61</v>
      </c>
      <c r="EN60" s="62">
        <f>+'Cas_-14'!I59</f>
        <v>68</v>
      </c>
      <c r="EO60" s="62">
        <f>+'Cas_-14'!J59</f>
        <v>62</v>
      </c>
      <c r="EP60" s="62">
        <f>+'Cas_-14'!K59</f>
        <v>61</v>
      </c>
      <c r="EQ60" s="62">
        <f>+'Cas_-14'!L59</f>
        <v>27</v>
      </c>
      <c r="ER60" s="62">
        <f>+'Cas_-14'!M59</f>
        <v>45</v>
      </c>
      <c r="ES60" s="62">
        <f>+'Cas_-14'!N59</f>
        <v>24</v>
      </c>
      <c r="ET60" s="62">
        <f>+'Cas_-14'!O59</f>
        <v>20</v>
      </c>
      <c r="EU60" s="62">
        <f>+'Cas_-14'!P59</f>
        <v>12</v>
      </c>
      <c r="EV60" s="62">
        <f>+'Cas_-14'!Q59</f>
        <v>17</v>
      </c>
      <c r="EW60" s="62">
        <f>+'Cas_-14'!R59</f>
        <v>6</v>
      </c>
      <c r="EX60" s="62">
        <f>+'Cas_-14'!S59</f>
        <v>10</v>
      </c>
      <c r="EY60" s="62">
        <f>+'Cas_-14'!T59</f>
        <v>1</v>
      </c>
      <c r="EZ60" s="86">
        <f>+'Cas_-14'!U59</f>
        <v>2</v>
      </c>
      <c r="FA60" s="201">
        <f t="shared" si="291"/>
        <v>1.0876101282950605E-2</v>
      </c>
      <c r="FB60" s="90">
        <f t="shared" si="292"/>
        <v>1.0858773579503019E-2</v>
      </c>
      <c r="FC60" s="90">
        <f t="shared" si="293"/>
        <v>3.2449579985212029E-2</v>
      </c>
      <c r="FD60" s="90">
        <f t="shared" si="294"/>
        <v>6.1970942704877283E-2</v>
      </c>
      <c r="FE60" s="90">
        <f t="shared" si="295"/>
        <v>0.1436719519695788</v>
      </c>
      <c r="FF60" s="90">
        <f t="shared" si="296"/>
        <v>0.14623029699626056</v>
      </c>
      <c r="FG60" s="90">
        <f t="shared" si="297"/>
        <v>0.11160734903320671</v>
      </c>
      <c r="FH60" s="90">
        <f t="shared" si="298"/>
        <v>0.10885589035321369</v>
      </c>
      <c r="FI60" s="90">
        <f t="shared" si="299"/>
        <v>0.10734238454438562</v>
      </c>
      <c r="FJ60" s="90">
        <f t="shared" si="300"/>
        <v>0.1062248312053055</v>
      </c>
      <c r="FK60" s="90">
        <f t="shared" si="301"/>
        <v>5.966130460125342E-2</v>
      </c>
      <c r="FL60" s="90">
        <f t="shared" si="302"/>
        <v>0.10373339852712414</v>
      </c>
      <c r="FM60" s="90">
        <f t="shared" si="303"/>
        <v>6.2385295049930949E-2</v>
      </c>
      <c r="FN60" s="90">
        <f t="shared" si="304"/>
        <v>4.7419787181497877E-2</v>
      </c>
      <c r="FO60" s="90">
        <f t="shared" si="305"/>
        <v>4.4185097706143234E-2</v>
      </c>
      <c r="FP60" s="90">
        <f t="shared" si="306"/>
        <v>4.8945096761718924E-2</v>
      </c>
      <c r="FQ60" s="90">
        <f t="shared" si="307"/>
        <v>5.6872681763994327E-2</v>
      </c>
      <c r="FR60" s="90">
        <f t="shared" si="308"/>
        <v>5.2486993022098576E-2</v>
      </c>
      <c r="FS60" s="90">
        <f t="shared" si="309"/>
        <v>0.13033322904248698</v>
      </c>
      <c r="FT60" s="99">
        <f t="shared" si="310"/>
        <v>3.9722790984452375E-2</v>
      </c>
      <c r="FU60" s="119">
        <f t="shared" si="143"/>
        <v>1.3638843426077467</v>
      </c>
      <c r="FV60" s="120">
        <f t="shared" si="144"/>
        <v>4.3898156277436344</v>
      </c>
      <c r="FW60" s="120">
        <f t="shared" si="145"/>
        <v>5.1440329218106999</v>
      </c>
      <c r="FX60" s="120">
        <f t="shared" si="176"/>
        <v>1</v>
      </c>
      <c r="FY60" s="120">
        <f t="shared" si="408"/>
        <v>1</v>
      </c>
      <c r="FZ60" s="120">
        <f t="shared" si="408"/>
        <v>1</v>
      </c>
      <c r="GA60" s="120">
        <f t="shared" si="408"/>
        <v>1</v>
      </c>
      <c r="GB60" s="120">
        <f t="shared" si="408"/>
        <v>1</v>
      </c>
      <c r="GC60" s="120">
        <f t="shared" si="408"/>
        <v>1</v>
      </c>
      <c r="GD60" s="120">
        <f t="shared" si="408"/>
        <v>1</v>
      </c>
      <c r="GE60" s="120">
        <f t="shared" si="408"/>
        <v>1</v>
      </c>
      <c r="GF60" s="120">
        <f t="shared" si="408"/>
        <v>6.7480677384436065</v>
      </c>
      <c r="GG60" s="120">
        <f t="shared" si="408"/>
        <v>5.1440329218106999</v>
      </c>
      <c r="GH60" s="120">
        <f t="shared" si="408"/>
        <v>1</v>
      </c>
      <c r="GI60" s="120">
        <f t="shared" si="408"/>
        <v>1.3638843426077467</v>
      </c>
      <c r="GJ60" s="120">
        <f t="shared" si="408"/>
        <v>4.3898156277436344</v>
      </c>
      <c r="GK60" s="120">
        <f t="shared" si="147"/>
        <v>3.5186488388458832</v>
      </c>
      <c r="GL60" s="120">
        <f t="shared" si="148"/>
        <v>5.4844606946983552</v>
      </c>
      <c r="GM60" s="120">
        <f t="shared" si="149"/>
        <v>3.6245016310257343</v>
      </c>
      <c r="GN60" s="321">
        <f t="shared" si="150"/>
        <v>14.272121788772596</v>
      </c>
      <c r="GO60" s="85">
        <f>+Cas_Hoy!B59</f>
        <v>8</v>
      </c>
      <c r="GP60" s="62">
        <f>+Cas_Hoy!C59</f>
        <v>7</v>
      </c>
      <c r="GQ60" s="62">
        <f>+Cas_Hoy!D59</f>
        <v>25</v>
      </c>
      <c r="GR60" s="62">
        <f>+Cas_Hoy!E59</f>
        <v>48</v>
      </c>
      <c r="GS60" s="62">
        <f>+Cas_Hoy!F59</f>
        <v>84</v>
      </c>
      <c r="GT60" s="62">
        <f>+Cas_Hoy!G59</f>
        <v>92</v>
      </c>
      <c r="GU60" s="62">
        <f>+Cas_Hoy!H59</f>
        <v>72</v>
      </c>
      <c r="GV60" s="62">
        <f>+Cas_Hoy!I59</f>
        <v>77</v>
      </c>
      <c r="GW60" s="62">
        <f>+Cas_Hoy!J59</f>
        <v>73</v>
      </c>
      <c r="GX60" s="62">
        <f>+Cas_Hoy!K59</f>
        <v>75</v>
      </c>
      <c r="GY60" s="62">
        <f>+Cas_Hoy!L59</f>
        <v>32</v>
      </c>
      <c r="GZ60" s="62">
        <f>+Cas_Hoy!M59</f>
        <v>49</v>
      </c>
      <c r="HA60" s="62">
        <f>+Cas_Hoy!N59</f>
        <v>28</v>
      </c>
      <c r="HB60" s="62">
        <f>+Cas_Hoy!O59</f>
        <v>21</v>
      </c>
      <c r="HC60" s="62">
        <f>+Cas_Hoy!P59</f>
        <v>13</v>
      </c>
      <c r="HD60" s="62">
        <f>+Cas_Hoy!Q59</f>
        <v>19</v>
      </c>
      <c r="HE60" s="62">
        <f>+Cas_Hoy!R59</f>
        <v>6</v>
      </c>
      <c r="HF60" s="62">
        <f>+Cas_Hoy!S59</f>
        <v>10</v>
      </c>
      <c r="HG60" s="62">
        <f>+Cas_Hoy!T59</f>
        <v>1</v>
      </c>
      <c r="HH60" s="590">
        <f>+Cas_Hoy!U59</f>
        <v>3</v>
      </c>
      <c r="HI60" s="543">
        <f t="shared" si="151"/>
        <v>6.5285309849502399E-2</v>
      </c>
      <c r="HJ60" s="112">
        <f t="shared" si="152"/>
        <v>0.24013759192084375</v>
      </c>
      <c r="HK60" s="112">
        <f t="shared" si="153"/>
        <v>0.3743973468360054</v>
      </c>
      <c r="HL60" s="112">
        <f t="shared" si="154"/>
        <v>4.9790776540572769E-2</v>
      </c>
      <c r="HM60" s="323">
        <f t="shared" si="370"/>
        <v>0.16308708061411645</v>
      </c>
      <c r="HN60" s="323">
        <f t="shared" si="371"/>
        <v>0.16608873239081445</v>
      </c>
      <c r="HO60" s="323">
        <f t="shared" si="372"/>
        <v>0.13173326443263741</v>
      </c>
      <c r="HP60" s="323">
        <f t="shared" si="373"/>
        <v>0.12326328760584492</v>
      </c>
      <c r="HQ60" s="323">
        <f t="shared" si="374"/>
        <v>0.12638700115709919</v>
      </c>
      <c r="HR60" s="323">
        <f t="shared" si="375"/>
        <v>0.13060430066226086</v>
      </c>
      <c r="HS60" s="323">
        <f t="shared" si="376"/>
        <v>7.0709694342226279E-2</v>
      </c>
      <c r="HT60" s="323">
        <f t="shared" si="377"/>
        <v>0.7</v>
      </c>
      <c r="HU60" s="323">
        <f t="shared" si="378"/>
        <v>0.3743973468360054</v>
      </c>
      <c r="HV60" s="323">
        <f t="shared" si="379"/>
        <v>4.9790776540572769E-2</v>
      </c>
      <c r="HW60" s="323">
        <f t="shared" si="380"/>
        <v>6.5285309849502399E-2</v>
      </c>
      <c r="HX60" s="323">
        <f t="shared" si="381"/>
        <v>0.24013759192084375</v>
      </c>
      <c r="HY60" s="323">
        <f t="shared" si="382"/>
        <v>0.20011499565093005</v>
      </c>
      <c r="HZ60" s="323">
        <f t="shared" si="383"/>
        <v>0.28786285021260649</v>
      </c>
      <c r="IA60" s="323">
        <f t="shared" si="384"/>
        <v>0.4723930012413447</v>
      </c>
      <c r="IB60" s="327">
        <f t="shared" si="385"/>
        <v>0.7</v>
      </c>
      <c r="IC60" s="241">
        <f>+CyF_Tot!B59</f>
        <v>0</v>
      </c>
      <c r="ID60" s="149">
        <f>+CyF_Tot!C59</f>
        <v>657</v>
      </c>
      <c r="IE60" s="149">
        <f>+CyF_Tot!D59</f>
        <v>726</v>
      </c>
      <c r="IF60" s="149">
        <f>+CyF_Tot!E59</f>
        <v>753</v>
      </c>
      <c r="IG60" s="149">
        <f>+CyF_Tot!F59</f>
        <v>0</v>
      </c>
      <c r="IH60" s="149">
        <f>+CyF_Tot!G59</f>
        <v>16</v>
      </c>
      <c r="II60" s="149">
        <f>+CyF_Tot!H59</f>
        <v>17</v>
      </c>
      <c r="IJ60" s="557">
        <f>+CyF_Tot!I59</f>
        <v>18</v>
      </c>
      <c r="IK60" s="93">
        <f t="shared" si="388"/>
        <v>7.4225923642889796E-2</v>
      </c>
      <c r="IL60" s="90">
        <f t="shared" si="389"/>
        <v>7.4344368399435312E-2</v>
      </c>
      <c r="IM60" s="90">
        <f t="shared" si="390"/>
        <v>7.4634740763534643E-2</v>
      </c>
      <c r="IN60" s="90">
        <f t="shared" si="391"/>
        <v>7.8161340924422465E-2</v>
      </c>
      <c r="IO60" s="90">
        <f t="shared" si="392"/>
        <v>5.9400560264177067E-2</v>
      </c>
      <c r="IP60" s="90">
        <f t="shared" si="393"/>
        <v>6.3881995020774851E-2</v>
      </c>
      <c r="IQ60" s="90">
        <f t="shared" si="394"/>
        <v>6.3032982392003653E-2</v>
      </c>
      <c r="IR60" s="90">
        <f t="shared" si="395"/>
        <v>7.2042336931355866E-2</v>
      </c>
      <c r="IS60" s="90">
        <f t="shared" si="396"/>
        <v>6.661181460320903E-2</v>
      </c>
      <c r="IT60" s="90">
        <f t="shared" si="397"/>
        <v>6.622692629025291E-2</v>
      </c>
      <c r="IU60" s="90">
        <f t="shared" si="398"/>
        <v>5.2191746766939287E-2</v>
      </c>
      <c r="IV60" s="90">
        <f t="shared" si="399"/>
        <v>5.0029333942363266E-2</v>
      </c>
      <c r="IW60" s="90">
        <f t="shared" si="400"/>
        <v>4.4366975319946475E-2</v>
      </c>
      <c r="IX60" s="90">
        <f t="shared" si="401"/>
        <v>4.8640855964726476E-2</v>
      </c>
      <c r="IY60" s="90">
        <f t="shared" si="402"/>
        <v>3.1321044758299138E-2</v>
      </c>
      <c r="IZ60" s="90">
        <f t="shared" si="403"/>
        <v>4.0056273501549902E-2</v>
      </c>
      <c r="JA60" s="90">
        <f t="shared" si="404"/>
        <v>1.2166855685184906E-2</v>
      </c>
      <c r="JB60" s="90">
        <f t="shared" si="405"/>
        <v>2.1972482184320408E-2</v>
      </c>
      <c r="JC60" s="90">
        <f t="shared" si="406"/>
        <v>8.8486223164981146E-4</v>
      </c>
      <c r="JD60" s="202">
        <f t="shared" si="407"/>
        <v>5.806588562913436E-3</v>
      </c>
      <c r="JE60" s="326"/>
      <c r="JF60" s="323"/>
      <c r="JG60" s="323"/>
      <c r="JH60" s="323"/>
      <c r="JI60" s="323"/>
      <c r="JJ60" s="323"/>
      <c r="JK60" s="323"/>
      <c r="JL60" s="323"/>
      <c r="JM60" s="323"/>
      <c r="JN60" s="323"/>
      <c r="JO60" s="323"/>
      <c r="JP60" s="323"/>
      <c r="JQ60" s="323"/>
      <c r="JR60" s="323"/>
      <c r="JS60" s="323"/>
      <c r="JT60" s="323"/>
      <c r="JU60" s="323"/>
      <c r="JV60" s="323"/>
      <c r="JW60" s="323"/>
      <c r="JX60" s="327"/>
      <c r="JZ60" s="701">
        <f t="shared" si="241"/>
        <v>0</v>
      </c>
      <c r="KA60" s="291">
        <f t="shared" si="242"/>
        <v>0</v>
      </c>
      <c r="KB60" s="291">
        <f t="shared" si="243"/>
        <v>0</v>
      </c>
      <c r="KC60" s="291">
        <f t="shared" si="244"/>
        <v>0</v>
      </c>
      <c r="KD60" s="291">
        <f t="shared" si="245"/>
        <v>0</v>
      </c>
      <c r="KE60" s="291">
        <f t="shared" si="246"/>
        <v>0</v>
      </c>
      <c r="KF60" s="291">
        <f t="shared" si="247"/>
        <v>0</v>
      </c>
      <c r="KG60" s="291">
        <f t="shared" si="248"/>
        <v>0</v>
      </c>
      <c r="KH60" s="291">
        <f t="shared" si="249"/>
        <v>0</v>
      </c>
      <c r="KI60" s="291">
        <f t="shared" si="250"/>
        <v>0</v>
      </c>
      <c r="KJ60" s="291">
        <f t="shared" si="251"/>
        <v>0</v>
      </c>
      <c r="KK60" s="291">
        <f t="shared" si="252"/>
        <v>10458.313642412566</v>
      </c>
      <c r="KL60" s="291">
        <f t="shared" si="253"/>
        <v>8595.804667426024</v>
      </c>
      <c r="KM60" s="291">
        <f t="shared" si="254"/>
        <v>0</v>
      </c>
      <c r="KN60" s="291">
        <f t="shared" si="255"/>
        <v>3645.1343233722228</v>
      </c>
      <c r="KO60" s="291">
        <f t="shared" si="256"/>
        <v>7678.2188676445721</v>
      </c>
      <c r="KP60" s="291">
        <f t="shared" si="257"/>
        <v>10139.204832203144</v>
      </c>
      <c r="KQ60" s="291">
        <f t="shared" si="258"/>
        <v>10340.74592504596</v>
      </c>
      <c r="KR60" s="291">
        <f t="shared" si="259"/>
        <v>7867.5653711497271</v>
      </c>
      <c r="KS60" s="702">
        <f t="shared" si="260"/>
        <v>10296.743265034822</v>
      </c>
      <c r="KT60" s="705">
        <f>(SUM(JZ60:KS60)/SUM(JZ$4:KS59))*100000</f>
        <v>142.10710011811904</v>
      </c>
      <c r="KU60" s="624">
        <f t="shared" si="312"/>
        <v>0</v>
      </c>
      <c r="KV60" s="625">
        <f t="shared" si="313"/>
        <v>0</v>
      </c>
      <c r="KW60" s="625">
        <f t="shared" si="314"/>
        <v>0</v>
      </c>
      <c r="KX60" s="625">
        <f t="shared" si="315"/>
        <v>0</v>
      </c>
      <c r="KY60" s="625">
        <f t="shared" si="316"/>
        <v>0</v>
      </c>
      <c r="KZ60" s="625">
        <f t="shared" si="317"/>
        <v>0</v>
      </c>
      <c r="LA60" s="625">
        <f t="shared" si="318"/>
        <v>0</v>
      </c>
      <c r="LB60" s="625">
        <f t="shared" si="319"/>
        <v>0</v>
      </c>
      <c r="LC60" s="625">
        <f t="shared" si="320"/>
        <v>0</v>
      </c>
      <c r="LD60" s="625">
        <f t="shared" si="321"/>
        <v>0</v>
      </c>
      <c r="LE60" s="625">
        <f t="shared" si="322"/>
        <v>0</v>
      </c>
      <c r="LF60" s="625">
        <f t="shared" si="323"/>
        <v>4610.3732678721835</v>
      </c>
      <c r="LG60" s="625">
        <f t="shared" si="324"/>
        <v>5198.7745874942457</v>
      </c>
      <c r="LH60" s="625">
        <f t="shared" si="325"/>
        <v>0</v>
      </c>
      <c r="LI60" s="625">
        <f t="shared" si="326"/>
        <v>3682.0914755119361</v>
      </c>
      <c r="LJ60" s="625">
        <f t="shared" si="327"/>
        <v>5758.2466778492853</v>
      </c>
      <c r="LK60" s="625">
        <f t="shared" si="328"/>
        <v>28436.340881997163</v>
      </c>
      <c r="LL60" s="625">
        <f t="shared" si="329"/>
        <v>15746.097906629573</v>
      </c>
      <c r="LM60" s="625">
        <f t="shared" si="330"/>
        <v>130333.22904248699</v>
      </c>
      <c r="LN60" s="626">
        <f t="shared" si="331"/>
        <v>59584.186476678558</v>
      </c>
      <c r="LO60" s="642">
        <f t="shared" si="332"/>
        <v>0</v>
      </c>
      <c r="LP60" s="625">
        <f t="shared" si="333"/>
        <v>0</v>
      </c>
      <c r="LQ60" s="625">
        <f t="shared" si="334"/>
        <v>0</v>
      </c>
      <c r="LR60" s="625">
        <f t="shared" si="335"/>
        <v>1224.9369208867058</v>
      </c>
      <c r="LS60" s="625">
        <f t="shared" si="336"/>
        <v>9097.2621916619009</v>
      </c>
      <c r="LT60" s="645">
        <f t="shared" si="337"/>
        <v>7921.0655359469138</v>
      </c>
      <c r="LU60" s="624">
        <f t="shared" si="338"/>
        <v>0</v>
      </c>
      <c r="LV60" s="625">
        <f t="shared" si="339"/>
        <v>623.16132221382031</v>
      </c>
      <c r="LW60" s="626">
        <f t="shared" si="340"/>
        <v>8429.6779954370049</v>
      </c>
      <c r="LY60" s="725">
        <f>VLOOKUP(A60,Vac!A:C,2,FALSE)</f>
        <v>235910.55068928481</v>
      </c>
      <c r="LZ60" s="730">
        <f>VLOOKUP(A60,Vac!A:D,3,FALSE)</f>
        <v>1842</v>
      </c>
      <c r="MA60" s="722">
        <f>VLOOKUP(A60,Vac!A:D,4,FALSE)</f>
        <v>929</v>
      </c>
      <c r="MB60" s="742">
        <f t="shared" si="261"/>
        <v>0.21243224541575367</v>
      </c>
      <c r="MC60" s="666">
        <f t="shared" si="262"/>
        <v>0.10713873832314612</v>
      </c>
    </row>
    <row r="61" spans="1:341" ht="14.4">
      <c r="A61" s="510" t="s">
        <v>71</v>
      </c>
      <c r="B61" s="538">
        <v>52640</v>
      </c>
      <c r="C61" s="526">
        <f t="shared" si="341"/>
        <v>4698</v>
      </c>
      <c r="D61" s="517">
        <f t="shared" si="342"/>
        <v>71</v>
      </c>
      <c r="E61" s="495">
        <f t="shared" si="343"/>
        <v>8.8993912832182123E-3</v>
      </c>
      <c r="F61" s="208">
        <f t="shared" si="263"/>
        <v>7.2910334346504554E-2</v>
      </c>
      <c r="G61" s="30">
        <f t="shared" si="264"/>
        <v>2.0787060321497859</v>
      </c>
      <c r="H61" s="29">
        <f t="shared" si="265"/>
        <v>0.15155915181213672</v>
      </c>
      <c r="I61" s="33">
        <f t="shared" si="266"/>
        <v>0.18551977467780573</v>
      </c>
      <c r="J61" s="353">
        <f t="shared" si="267"/>
        <v>0.18674577467791539</v>
      </c>
      <c r="K61" s="581">
        <f t="shared" si="268"/>
        <v>7.222568740070043E-3</v>
      </c>
      <c r="L61" s="354">
        <f t="shared" si="344"/>
        <v>2.5613073421171095</v>
      </c>
      <c r="M61" s="355">
        <f t="shared" si="269"/>
        <v>0.2281529279480837</v>
      </c>
      <c r="N61" s="827"/>
      <c r="O61" s="364" t="s">
        <v>226</v>
      </c>
      <c r="P61" s="20" t="s">
        <v>241</v>
      </c>
      <c r="Q61" s="20"/>
      <c r="R61" s="20"/>
      <c r="S61" s="166">
        <f t="shared" si="270"/>
        <v>4698</v>
      </c>
      <c r="T61" s="167">
        <f t="shared" si="271"/>
        <v>8924.7720364741635</v>
      </c>
      <c r="U61" s="166">
        <f t="shared" si="272"/>
        <v>374</v>
      </c>
      <c r="V61" s="168">
        <f t="shared" si="273"/>
        <v>8.6493987049028678E-2</v>
      </c>
      <c r="W61" s="167">
        <f t="shared" si="274"/>
        <v>710.48632218844989</v>
      </c>
      <c r="X61" s="166">
        <f t="shared" si="275"/>
        <v>860</v>
      </c>
      <c r="Y61" s="168">
        <f t="shared" si="276"/>
        <v>0.22407503908285564</v>
      </c>
      <c r="Z61" s="167">
        <f t="shared" si="277"/>
        <v>1633.7386018237082</v>
      </c>
      <c r="AA61" s="166">
        <f t="shared" si="278"/>
        <v>71</v>
      </c>
      <c r="AB61" s="167">
        <f t="shared" si="279"/>
        <v>1348.7841945288753</v>
      </c>
      <c r="AC61" s="169">
        <f t="shared" si="280"/>
        <v>1.5112813963388675E-2</v>
      </c>
      <c r="AD61" s="166">
        <f t="shared" si="281"/>
        <v>0</v>
      </c>
      <c r="AE61" s="168">
        <f t="shared" si="282"/>
        <v>0</v>
      </c>
      <c r="AF61" s="167">
        <f t="shared" si="283"/>
        <v>0</v>
      </c>
      <c r="AG61" s="166">
        <f t="shared" si="284"/>
        <v>6</v>
      </c>
      <c r="AH61" s="168">
        <f t="shared" si="285"/>
        <v>9.2307692307692313E-2</v>
      </c>
      <c r="AI61" s="365">
        <f t="shared" si="286"/>
        <v>113.98176291793312</v>
      </c>
      <c r="AJ61" s="831"/>
      <c r="AK61" s="85">
        <v>3961.7425334054146</v>
      </c>
      <c r="AL61" s="62">
        <v>3791.9369904526739</v>
      </c>
      <c r="AM61" s="62">
        <v>3681.4639158892614</v>
      </c>
      <c r="AN61" s="62">
        <v>3609.5325975179703</v>
      </c>
      <c r="AO61" s="62">
        <v>3216.6671752221719</v>
      </c>
      <c r="AP61" s="62">
        <v>3116.2181653311081</v>
      </c>
      <c r="AQ61" s="62">
        <v>3685.5446544881288</v>
      </c>
      <c r="AR61" s="62">
        <v>3638.8799247306797</v>
      </c>
      <c r="AS61" s="62">
        <v>3321.0227284816028</v>
      </c>
      <c r="AT61" s="62">
        <v>3330.9733003643105</v>
      </c>
      <c r="AU61" s="62">
        <v>2771.8992096127249</v>
      </c>
      <c r="AV61" s="62">
        <v>2866.0741406283946</v>
      </c>
      <c r="AW61" s="62">
        <v>2563.1019286296582</v>
      </c>
      <c r="AX61" s="62">
        <v>2781.2282161701696</v>
      </c>
      <c r="AY61" s="62">
        <v>1724.1217969537515</v>
      </c>
      <c r="AZ61" s="62">
        <v>2272.4710268457775</v>
      </c>
      <c r="BA61" s="62">
        <v>702.0875603505026</v>
      </c>
      <c r="BB61" s="62">
        <v>1236.420612784171</v>
      </c>
      <c r="BC61" s="62">
        <v>77.34862953014013</v>
      </c>
      <c r="BD61" s="86">
        <v>291.26552668724554</v>
      </c>
      <c r="BE61" s="258">
        <v>2.0000000000000002E-5</v>
      </c>
      <c r="BF61" s="43">
        <v>2.0000000000000002E-5</v>
      </c>
      <c r="BG61" s="53">
        <v>5.0000000000000002E-5</v>
      </c>
      <c r="BH61" s="53">
        <v>4.0000000000000003E-5</v>
      </c>
      <c r="BI61" s="53">
        <v>1.2518952302791728E-4</v>
      </c>
      <c r="BJ61" s="53">
        <v>1.2406223545552731E-4</v>
      </c>
      <c r="BK61" s="53">
        <v>3.4000000000000002E-4</v>
      </c>
      <c r="BL61" s="53">
        <v>1.8000000000000001E-4</v>
      </c>
      <c r="BM61" s="53">
        <v>8.9999999999999998E-4</v>
      </c>
      <c r="BN61" s="53">
        <v>5.0000000000000001E-4</v>
      </c>
      <c r="BO61" s="53">
        <v>3.8E-3</v>
      </c>
      <c r="BP61" s="53">
        <v>2E-3</v>
      </c>
      <c r="BQ61" s="53">
        <v>1.6199999999999999E-2</v>
      </c>
      <c r="BR61" s="53">
        <v>6.1999999999999998E-3</v>
      </c>
      <c r="BS61" s="53">
        <v>6.1100000000000002E-2</v>
      </c>
      <c r="BT61" s="53">
        <v>2.6800000000000001E-2</v>
      </c>
      <c r="BU61" s="53">
        <v>0.1421</v>
      </c>
      <c r="BV61" s="53">
        <v>5.4699999999999999E-2</v>
      </c>
      <c r="BW61" s="53">
        <v>0.27589999999999998</v>
      </c>
      <c r="BX61" s="773">
        <v>0.1051</v>
      </c>
      <c r="BY61" s="53">
        <f t="shared" si="345"/>
        <v>2.0000000000000002E-5</v>
      </c>
      <c r="BZ61" s="53">
        <f t="shared" si="346"/>
        <v>4.5000000000000003E-5</v>
      </c>
      <c r="CA61" s="53">
        <f t="shared" si="347"/>
        <v>1.246258792417223E-4</v>
      </c>
      <c r="CB61" s="53">
        <f t="shared" si="348"/>
        <v>2.6000000000000003E-4</v>
      </c>
      <c r="CC61" s="53">
        <f t="shared" si="349"/>
        <v>6.9999999999999999E-4</v>
      </c>
      <c r="CD61" s="53">
        <f t="shared" si="350"/>
        <v>2.8999999999999998E-3</v>
      </c>
      <c r="CE61" s="53">
        <f t="shared" si="351"/>
        <v>1.12E-2</v>
      </c>
      <c r="CF61" s="53">
        <f t="shared" si="352"/>
        <v>4.3950000000000003E-2</v>
      </c>
      <c r="CG61" s="53">
        <f t="shared" si="353"/>
        <v>9.8400000000000001E-2</v>
      </c>
      <c r="CH61" s="54">
        <f t="shared" si="138"/>
        <v>0.1905</v>
      </c>
      <c r="CI61" s="64">
        <f>+Fall_Hoy!B61</f>
        <v>0</v>
      </c>
      <c r="CJ61" s="61">
        <f>+Fall_Hoy!C61</f>
        <v>0</v>
      </c>
      <c r="CK61" s="61">
        <f>+Fall_Hoy!D61</f>
        <v>0</v>
      </c>
      <c r="CL61" s="61">
        <f>+Fall_Hoy!E61</f>
        <v>0</v>
      </c>
      <c r="CM61" s="61">
        <f>+Fall_Hoy!F61</f>
        <v>0</v>
      </c>
      <c r="CN61" s="61">
        <f>+Fall_Hoy!G61</f>
        <v>0</v>
      </c>
      <c r="CO61" s="61">
        <f>+Fall_Hoy!H61</f>
        <v>0</v>
      </c>
      <c r="CP61" s="61">
        <f>+Fall_Hoy!I61</f>
        <v>0</v>
      </c>
      <c r="CQ61" s="61">
        <f>+Fall_Hoy!J61</f>
        <v>0</v>
      </c>
      <c r="CR61" s="61">
        <f>+Fall_Hoy!K61</f>
        <v>1</v>
      </c>
      <c r="CS61" s="61">
        <f>+Fall_Hoy!L61</f>
        <v>2</v>
      </c>
      <c r="CT61" s="61">
        <f>+Fall_Hoy!M61</f>
        <v>3</v>
      </c>
      <c r="CU61" s="61">
        <f>+Fall_Hoy!N61</f>
        <v>5</v>
      </c>
      <c r="CV61" s="61">
        <f>+Fall_Hoy!O61</f>
        <v>5</v>
      </c>
      <c r="CW61" s="61">
        <f>+Fall_Hoy!P61</f>
        <v>10</v>
      </c>
      <c r="CX61" s="61">
        <f>+Fall_Hoy!Q61</f>
        <v>4</v>
      </c>
      <c r="CY61" s="61">
        <f>+Fall_Hoy!R61</f>
        <v>17</v>
      </c>
      <c r="CZ61" s="61">
        <f>+Fall_Hoy!S61</f>
        <v>15</v>
      </c>
      <c r="DA61" s="61">
        <f>+Fall_Hoy!T61</f>
        <v>4</v>
      </c>
      <c r="DB61" s="253">
        <f>+Fall_Hoy!U61</f>
        <v>3</v>
      </c>
      <c r="DC61" s="61">
        <f>+Fall_Hoy!W61</f>
        <v>0</v>
      </c>
      <c r="DD61" s="61">
        <f>+Fall_Hoy!X61</f>
        <v>0</v>
      </c>
      <c r="DE61" s="61">
        <f>+Fall_Hoy!Y61</f>
        <v>0</v>
      </c>
      <c r="DF61" s="61">
        <f>+Fall_Hoy!Z61</f>
        <v>0</v>
      </c>
      <c r="DG61" s="61">
        <f>+Fall_Hoy!AA61</f>
        <v>0</v>
      </c>
      <c r="DH61" s="61">
        <f>+Fall_Hoy!AB61</f>
        <v>0</v>
      </c>
      <c r="DI61" s="61">
        <f>+Fall_Hoy!AC61</f>
        <v>0</v>
      </c>
      <c r="DJ61" s="61">
        <f>+Fall_Hoy!AD61</f>
        <v>0</v>
      </c>
      <c r="DK61" s="61">
        <f>+Fall_Hoy!AE61</f>
        <v>1</v>
      </c>
      <c r="DL61" s="270">
        <f>+Fall_Hoy!AF61</f>
        <v>1</v>
      </c>
      <c r="DM61" s="75">
        <f t="shared" si="287"/>
        <v>9.4927238552462809E-2</v>
      </c>
      <c r="DN61" s="76">
        <f t="shared" si="288"/>
        <v>6.5679046984572526E-2</v>
      </c>
      <c r="DO61" s="76">
        <f t="shared" si="289"/>
        <v>0.12041736298550364</v>
      </c>
      <c r="DP61" s="76">
        <f t="shared" si="290"/>
        <v>0.2899624015801669</v>
      </c>
      <c r="DQ61" s="76">
        <f t="shared" si="354"/>
        <v>0.11658029244946647</v>
      </c>
      <c r="DR61" s="76">
        <f t="shared" si="355"/>
        <v>0.13477875351367566</v>
      </c>
      <c r="DS61" s="76">
        <f t="shared" si="356"/>
        <v>9.4694280687930316E-2</v>
      </c>
      <c r="DT61" s="76">
        <f t="shared" si="357"/>
        <v>9.2610915163665916E-2</v>
      </c>
      <c r="DU61" s="76">
        <f t="shared" si="358"/>
        <v>0.10328143708815334</v>
      </c>
      <c r="DV61" s="76">
        <f t="shared" si="359"/>
        <v>0.60042510691432405</v>
      </c>
      <c r="DW61" s="76">
        <f t="shared" si="360"/>
        <v>0.18987551482696885</v>
      </c>
      <c r="DX61" s="76">
        <f t="shared" si="361"/>
        <v>0.52336399074139828</v>
      </c>
      <c r="DY61" s="76">
        <f t="shared" si="362"/>
        <v>0.12041736298550364</v>
      </c>
      <c r="DZ61" s="76">
        <f t="shared" si="363"/>
        <v>0.2899624015801669</v>
      </c>
      <c r="EA61" s="76">
        <f t="shared" si="364"/>
        <v>9.4927238552462809E-2</v>
      </c>
      <c r="EB61" s="76">
        <f t="shared" si="365"/>
        <v>6.5679046984572526E-2</v>
      </c>
      <c r="EC61" s="76">
        <f t="shared" si="366"/>
        <v>0.17039763596015747</v>
      </c>
      <c r="ED61" s="76">
        <f t="shared" si="367"/>
        <v>0.22178782195924615</v>
      </c>
      <c r="EE61" s="76">
        <f t="shared" si="368"/>
        <v>0.18743714804221007</v>
      </c>
      <c r="EF61" s="316">
        <f t="shared" si="369"/>
        <v>9.8000762061331653E-2</v>
      </c>
      <c r="EG61" s="85">
        <f>+'Cas_-14'!B60</f>
        <v>50</v>
      </c>
      <c r="EH61" s="62">
        <f>+'Cas_-14'!C60</f>
        <v>54</v>
      </c>
      <c r="EI61" s="62">
        <f>+'Cas_-14'!D60</f>
        <v>166</v>
      </c>
      <c r="EJ61" s="62">
        <f>+'Cas_-14'!E60</f>
        <v>189</v>
      </c>
      <c r="EK61" s="62">
        <f>+'Cas_-14'!F60</f>
        <v>375</v>
      </c>
      <c r="EL61" s="62">
        <f>+'Cas_-14'!G60</f>
        <v>420</v>
      </c>
      <c r="EM61" s="62">
        <f>+'Cas_-14'!H60</f>
        <v>349</v>
      </c>
      <c r="EN61" s="62">
        <f>+'Cas_-14'!I60</f>
        <v>337</v>
      </c>
      <c r="EO61" s="62">
        <f>+'Cas_-14'!J60</f>
        <v>343</v>
      </c>
      <c r="EP61" s="62">
        <f>+'Cas_-14'!K60</f>
        <v>383</v>
      </c>
      <c r="EQ61" s="62">
        <f>+'Cas_-14'!L60</f>
        <v>217</v>
      </c>
      <c r="ER61" s="62">
        <f>+'Cas_-14'!M60</f>
        <v>246</v>
      </c>
      <c r="ES61" s="62">
        <f>+'Cas_-14'!N60</f>
        <v>167</v>
      </c>
      <c r="ET61" s="62">
        <f>+'Cas_-14'!O60</f>
        <v>161</v>
      </c>
      <c r="EU61" s="62">
        <f>+'Cas_-14'!P60</f>
        <v>87</v>
      </c>
      <c r="EV61" s="62">
        <f>+'Cas_-14'!Q60</f>
        <v>100</v>
      </c>
      <c r="EW61" s="62">
        <f>+'Cas_-14'!R60</f>
        <v>53</v>
      </c>
      <c r="EX61" s="62">
        <f>+'Cas_-14'!S60</f>
        <v>65</v>
      </c>
      <c r="EY61" s="62">
        <f>+'Cas_-14'!T60</f>
        <v>11</v>
      </c>
      <c r="EZ61" s="86">
        <f>+'Cas_-14'!U60</f>
        <v>13</v>
      </c>
      <c r="FA61" s="201">
        <f t="shared" si="291"/>
        <v>1.2620709089093999E-2</v>
      </c>
      <c r="FB61" s="91">
        <f t="shared" si="292"/>
        <v>1.4240742959590578E-2</v>
      </c>
      <c r="FC61" s="91">
        <f t="shared" si="293"/>
        <v>4.509075840280307E-2</v>
      </c>
      <c r="FD61" s="91">
        <f t="shared" si="294"/>
        <v>5.2361350090026175E-2</v>
      </c>
      <c r="FE61" s="91">
        <f t="shared" si="295"/>
        <v>0.11658029244946647</v>
      </c>
      <c r="FF61" s="91">
        <f t="shared" si="296"/>
        <v>0.13477875351367566</v>
      </c>
      <c r="FG61" s="91">
        <f t="shared" si="297"/>
        <v>9.4694280687930316E-2</v>
      </c>
      <c r="FH61" s="91">
        <f t="shared" si="298"/>
        <v>9.2610915163665916E-2</v>
      </c>
      <c r="FI61" s="91">
        <f t="shared" si="299"/>
        <v>0.10328143708815334</v>
      </c>
      <c r="FJ61" s="91">
        <f t="shared" si="300"/>
        <v>0.11498140797409306</v>
      </c>
      <c r="FK61" s="91">
        <f t="shared" si="301"/>
        <v>7.8285674763159258E-2</v>
      </c>
      <c r="FL61" s="91">
        <f t="shared" si="302"/>
        <v>8.583169448158931E-2</v>
      </c>
      <c r="FM61" s="91">
        <f t="shared" si="303"/>
        <v>6.5155426764196306E-2</v>
      </c>
      <c r="FN61" s="91">
        <f t="shared" si="304"/>
        <v>5.7888093851464512E-2</v>
      </c>
      <c r="FO61" s="91">
        <f t="shared" si="305"/>
        <v>5.0460472197332656E-2</v>
      </c>
      <c r="FP61" s="91">
        <f t="shared" si="306"/>
        <v>4.4004961479663589E-2</v>
      </c>
      <c r="FQ61" s="91">
        <f t="shared" si="307"/>
        <v>7.5489159747454931E-2</v>
      </c>
      <c r="FR61" s="91">
        <f t="shared" si="308"/>
        <v>5.257110673173998E-2</v>
      </c>
      <c r="FS61" s="91">
        <f t="shared" si="309"/>
        <v>0.14221325014832584</v>
      </c>
      <c r="FT61" s="100">
        <f t="shared" si="310"/>
        <v>4.4632813734799145E-2</v>
      </c>
      <c r="FU61" s="119">
        <f t="shared" si="143"/>
        <v>1.881219782907237</v>
      </c>
      <c r="FV61" s="120">
        <f t="shared" si="144"/>
        <v>1.4925373134328359</v>
      </c>
      <c r="FW61" s="120">
        <f t="shared" si="145"/>
        <v>1.8481555407703112</v>
      </c>
      <c r="FX61" s="120">
        <f t="shared" si="176"/>
        <v>5.009016229212583</v>
      </c>
      <c r="FY61" s="120">
        <f t="shared" si="408"/>
        <v>1</v>
      </c>
      <c r="FZ61" s="120">
        <f t="shared" si="408"/>
        <v>1</v>
      </c>
      <c r="GA61" s="120">
        <f t="shared" si="408"/>
        <v>1</v>
      </c>
      <c r="GB61" s="120">
        <f t="shared" si="408"/>
        <v>1</v>
      </c>
      <c r="GC61" s="120">
        <f t="shared" si="408"/>
        <v>1</v>
      </c>
      <c r="GD61" s="120">
        <f t="shared" si="408"/>
        <v>5.221932114882506</v>
      </c>
      <c r="GE61" s="120">
        <f t="shared" si="408"/>
        <v>2.4254183846713557</v>
      </c>
      <c r="GF61" s="120">
        <f t="shared" si="408"/>
        <v>6.0975609756097562</v>
      </c>
      <c r="GG61" s="120">
        <f t="shared" si="408"/>
        <v>1.8481555407703112</v>
      </c>
      <c r="GH61" s="120">
        <f t="shared" si="408"/>
        <v>5.009016229212583</v>
      </c>
      <c r="GI61" s="120">
        <f t="shared" si="408"/>
        <v>1.881219782907237</v>
      </c>
      <c r="GJ61" s="120">
        <f t="shared" si="408"/>
        <v>1.4925373134328359</v>
      </c>
      <c r="GK61" s="120">
        <f t="shared" si="147"/>
        <v>2.2572464249200008</v>
      </c>
      <c r="GL61" s="120">
        <f t="shared" si="148"/>
        <v>4.2188159189987342</v>
      </c>
      <c r="GM61" s="120">
        <f t="shared" si="149"/>
        <v>1.318000593100267</v>
      </c>
      <c r="GN61" s="321">
        <f t="shared" si="150"/>
        <v>2.1957110444265533</v>
      </c>
      <c r="GO61" s="85">
        <f>+Cas_Hoy!B60</f>
        <v>57</v>
      </c>
      <c r="GP61" s="62">
        <f>+Cas_Hoy!C60</f>
        <v>59</v>
      </c>
      <c r="GQ61" s="62">
        <f>+Cas_Hoy!D60</f>
        <v>199</v>
      </c>
      <c r="GR61" s="62">
        <f>+Cas_Hoy!E60</f>
        <v>226</v>
      </c>
      <c r="GS61" s="62">
        <f>+Cas_Hoy!F60</f>
        <v>449</v>
      </c>
      <c r="GT61" s="62">
        <f>+Cas_Hoy!G60</f>
        <v>499</v>
      </c>
      <c r="GU61" s="62">
        <f>+Cas_Hoy!H60</f>
        <v>432</v>
      </c>
      <c r="GV61" s="62">
        <f>+Cas_Hoy!I60</f>
        <v>420</v>
      </c>
      <c r="GW61" s="62">
        <f>+Cas_Hoy!J60</f>
        <v>440</v>
      </c>
      <c r="GX61" s="62">
        <f>+Cas_Hoy!K60</f>
        <v>481</v>
      </c>
      <c r="GY61" s="62">
        <f>+Cas_Hoy!L60</f>
        <v>274</v>
      </c>
      <c r="GZ61" s="62">
        <f>+Cas_Hoy!M60</f>
        <v>297</v>
      </c>
      <c r="HA61" s="62">
        <f>+Cas_Hoy!N60</f>
        <v>198</v>
      </c>
      <c r="HB61" s="62">
        <f>+Cas_Hoy!O60</f>
        <v>197</v>
      </c>
      <c r="HC61" s="62">
        <f>+Cas_Hoy!P60</f>
        <v>113</v>
      </c>
      <c r="HD61" s="62">
        <f>+Cas_Hoy!Q60</f>
        <v>125</v>
      </c>
      <c r="HE61" s="62">
        <f>+Cas_Hoy!R60</f>
        <v>63</v>
      </c>
      <c r="HF61" s="62">
        <f>+Cas_Hoy!S60</f>
        <v>80</v>
      </c>
      <c r="HG61" s="62">
        <f>+Cas_Hoy!T60</f>
        <v>12</v>
      </c>
      <c r="HH61" s="590">
        <f>+Cas_Hoy!U60</f>
        <v>16</v>
      </c>
      <c r="HI61" s="543">
        <f t="shared" si="151"/>
        <v>0.12329629834975055</v>
      </c>
      <c r="HJ61" s="112">
        <f t="shared" si="152"/>
        <v>8.209880873071565E-2</v>
      </c>
      <c r="HK61" s="112">
        <f t="shared" si="153"/>
        <v>0.14277028665347138</v>
      </c>
      <c r="HL61" s="112">
        <f t="shared" si="154"/>
        <v>0.35479871497697441</v>
      </c>
      <c r="HM61" s="323">
        <f t="shared" si="370"/>
        <v>0.13958547015949452</v>
      </c>
      <c r="HN61" s="323">
        <f t="shared" si="371"/>
        <v>0.16012999524600988</v>
      </c>
      <c r="HO61" s="323">
        <f t="shared" si="372"/>
        <v>0.11721469701199397</v>
      </c>
      <c r="HP61" s="323">
        <f t="shared" si="373"/>
        <v>0.11542013165798126</v>
      </c>
      <c r="HQ61" s="323">
        <f t="shared" si="374"/>
        <v>0.13248930705185852</v>
      </c>
      <c r="HR61" s="323">
        <f t="shared" si="375"/>
        <v>0.7</v>
      </c>
      <c r="HS61" s="323">
        <f t="shared" si="376"/>
        <v>0.23975065005801599</v>
      </c>
      <c r="HT61" s="323">
        <f t="shared" si="377"/>
        <v>0.6318662815048588</v>
      </c>
      <c r="HU61" s="323">
        <f t="shared" si="378"/>
        <v>0.14277028665347138</v>
      </c>
      <c r="HV61" s="323">
        <f t="shared" si="379"/>
        <v>0.35479871497697441</v>
      </c>
      <c r="HW61" s="323">
        <f t="shared" si="380"/>
        <v>0.12329629834975055</v>
      </c>
      <c r="HX61" s="323">
        <f t="shared" si="381"/>
        <v>8.209880873071565E-2</v>
      </c>
      <c r="HY61" s="323">
        <f t="shared" si="382"/>
        <v>0.20254813331113061</v>
      </c>
      <c r="HZ61" s="323">
        <f t="shared" si="383"/>
        <v>0.27296962702676447</v>
      </c>
      <c r="IA61" s="323">
        <f t="shared" si="384"/>
        <v>0.20447688877332007</v>
      </c>
      <c r="IB61" s="327">
        <f t="shared" si="385"/>
        <v>0.12061632253702356</v>
      </c>
      <c r="IC61" s="241">
        <f>+CyF_Tot!B60</f>
        <v>0</v>
      </c>
      <c r="ID61" s="149">
        <f>+CyF_Tot!C60</f>
        <v>3838</v>
      </c>
      <c r="IE61" s="149">
        <f>+CyF_Tot!D60</f>
        <v>4324</v>
      </c>
      <c r="IF61" s="149">
        <f>+CyF_Tot!E60</f>
        <v>4698</v>
      </c>
      <c r="IG61" s="149">
        <f>+CyF_Tot!F60</f>
        <v>0</v>
      </c>
      <c r="IH61" s="149">
        <f>+CyF_Tot!G60</f>
        <v>65</v>
      </c>
      <c r="II61" s="149">
        <f>+CyF_Tot!H60</f>
        <v>71</v>
      </c>
      <c r="IJ61" s="557">
        <f>+CyF_Tot!I60</f>
        <v>71</v>
      </c>
      <c r="IK61" s="93">
        <f t="shared" si="388"/>
        <v>7.5261066364084625E-2</v>
      </c>
      <c r="IL61" s="90">
        <f t="shared" si="389"/>
        <v>7.2035277174252926E-2</v>
      </c>
      <c r="IM61" s="90">
        <f t="shared" si="390"/>
        <v>6.993662454196925E-2</v>
      </c>
      <c r="IN61" s="90">
        <f t="shared" si="391"/>
        <v>6.8570148129140779E-2</v>
      </c>
      <c r="IO61" s="90">
        <f t="shared" si="392"/>
        <v>6.1106899225345207E-2</v>
      </c>
      <c r="IP61" s="90">
        <f t="shared" si="393"/>
        <v>5.9198673353554485E-2</v>
      </c>
      <c r="IQ61" s="90">
        <f t="shared" si="394"/>
        <v>7.0014146171886948E-2</v>
      </c>
      <c r="IR61" s="90">
        <f t="shared" si="395"/>
        <v>6.9127658144579787E-2</v>
      </c>
      <c r="IS61" s="90">
        <f t="shared" si="396"/>
        <v>6.308933754714291E-2</v>
      </c>
      <c r="IT61" s="90">
        <f t="shared" si="397"/>
        <v>6.327836816801502E-2</v>
      </c>
      <c r="IU61" s="90">
        <f t="shared" si="398"/>
        <v>5.2657659757080644E-2</v>
      </c>
      <c r="IV61" s="90">
        <f t="shared" si="399"/>
        <v>5.4446697200387438E-2</v>
      </c>
      <c r="IW61" s="90">
        <f t="shared" si="400"/>
        <v>4.8691146060593812E-2</v>
      </c>
      <c r="IX61" s="90">
        <f t="shared" si="401"/>
        <v>5.283488252602906E-2</v>
      </c>
      <c r="IY61" s="90">
        <f t="shared" si="402"/>
        <v>3.2753073650337222E-2</v>
      </c>
      <c r="IZ61" s="90">
        <f t="shared" si="403"/>
        <v>4.3170042303301244E-2</v>
      </c>
      <c r="JA61" s="90">
        <f t="shared" si="404"/>
        <v>1.3337529641916843E-2</v>
      </c>
      <c r="JB61" s="90">
        <f t="shared" si="405"/>
        <v>2.3488233525535165E-2</v>
      </c>
      <c r="JC61" s="90">
        <f t="shared" si="406"/>
        <v>1.4693888588552457E-3</v>
      </c>
      <c r="JD61" s="202">
        <f t="shared" si="407"/>
        <v>5.5331597015054242E-3</v>
      </c>
      <c r="JE61" s="326"/>
      <c r="JF61" s="323"/>
      <c r="JG61" s="323"/>
      <c r="JH61" s="323"/>
      <c r="JI61" s="323"/>
      <c r="JJ61" s="323"/>
      <c r="JK61" s="323"/>
      <c r="JL61" s="323"/>
      <c r="JM61" s="323"/>
      <c r="JN61" s="323"/>
      <c r="JO61" s="323"/>
      <c r="JP61" s="323"/>
      <c r="JQ61" s="323"/>
      <c r="JR61" s="323"/>
      <c r="JS61" s="323"/>
      <c r="JT61" s="323"/>
      <c r="JU61" s="323"/>
      <c r="JV61" s="323"/>
      <c r="JW61" s="323"/>
      <c r="JX61" s="327"/>
      <c r="JZ61" s="701">
        <f t="shared" si="241"/>
        <v>0</v>
      </c>
      <c r="KA61" s="291">
        <f t="shared" si="242"/>
        <v>0</v>
      </c>
      <c r="KB61" s="291">
        <f t="shared" si="243"/>
        <v>0</v>
      </c>
      <c r="KC61" s="291">
        <f t="shared" si="244"/>
        <v>0</v>
      </c>
      <c r="KD61" s="291">
        <f t="shared" si="245"/>
        <v>0</v>
      </c>
      <c r="KE61" s="291">
        <f t="shared" si="246"/>
        <v>0</v>
      </c>
      <c r="KF61" s="291">
        <f t="shared" si="247"/>
        <v>0</v>
      </c>
      <c r="KG61" s="291">
        <f t="shared" si="248"/>
        <v>0</v>
      </c>
      <c r="KH61" s="291">
        <f t="shared" si="249"/>
        <v>0</v>
      </c>
      <c r="KI61" s="291">
        <f t="shared" si="250"/>
        <v>877.06316939870896</v>
      </c>
      <c r="KJ61" s="291">
        <f t="shared" si="251"/>
        <v>1524.9226903133192</v>
      </c>
      <c r="KK61" s="291">
        <f t="shared" si="252"/>
        <v>2374.4302017630016</v>
      </c>
      <c r="KL61" s="291">
        <f t="shared" si="253"/>
        <v>3225.445273032884</v>
      </c>
      <c r="KM61" s="291">
        <f t="shared" si="254"/>
        <v>3428.5374154339329</v>
      </c>
      <c r="KN61" s="291">
        <f t="shared" si="255"/>
        <v>5741.8391307917282</v>
      </c>
      <c r="KO61" s="291">
        <f t="shared" si="256"/>
        <v>2347.1014314331128</v>
      </c>
      <c r="KP61" s="291">
        <f t="shared" si="257"/>
        <v>8633.5185841690873</v>
      </c>
      <c r="KQ61" s="291">
        <f t="shared" si="258"/>
        <v>7967.1674009203416</v>
      </c>
      <c r="KR61" s="291">
        <f t="shared" si="259"/>
        <v>3121.7101255286138</v>
      </c>
      <c r="KS61" s="702">
        <f t="shared" si="260"/>
        <v>1779.9222788101479</v>
      </c>
      <c r="KT61" s="705">
        <f>(SUM(JZ61:KS61)/SUM(JZ$4:KS60))*100000</f>
        <v>84.338604799856029</v>
      </c>
      <c r="KU61" s="624">
        <f t="shared" si="312"/>
        <v>0</v>
      </c>
      <c r="KV61" s="625">
        <f t="shared" si="313"/>
        <v>0</v>
      </c>
      <c r="KW61" s="625">
        <f t="shared" si="314"/>
        <v>0</v>
      </c>
      <c r="KX61" s="625">
        <f t="shared" si="315"/>
        <v>0</v>
      </c>
      <c r="KY61" s="625">
        <f t="shared" si="316"/>
        <v>0</v>
      </c>
      <c r="KZ61" s="625">
        <f t="shared" si="317"/>
        <v>0</v>
      </c>
      <c r="LA61" s="625">
        <f t="shared" si="318"/>
        <v>0</v>
      </c>
      <c r="LB61" s="625">
        <f t="shared" si="319"/>
        <v>0</v>
      </c>
      <c r="LC61" s="625">
        <f t="shared" si="320"/>
        <v>0</v>
      </c>
      <c r="LD61" s="625">
        <f t="shared" si="321"/>
        <v>300.21255345716202</v>
      </c>
      <c r="LE61" s="625">
        <f t="shared" si="322"/>
        <v>721.52695634248164</v>
      </c>
      <c r="LF61" s="625">
        <f t="shared" si="323"/>
        <v>1046.7279814827964</v>
      </c>
      <c r="LG61" s="625">
        <f t="shared" si="324"/>
        <v>1950.7612803651589</v>
      </c>
      <c r="LH61" s="625">
        <f t="shared" si="325"/>
        <v>1797.7668897970345</v>
      </c>
      <c r="LI61" s="625">
        <f t="shared" si="326"/>
        <v>5800.0542755554779</v>
      </c>
      <c r="LJ61" s="625">
        <f t="shared" si="327"/>
        <v>1760.1984591865435</v>
      </c>
      <c r="LK61" s="625">
        <f t="shared" si="328"/>
        <v>24213.504069938375</v>
      </c>
      <c r="LL61" s="625">
        <f t="shared" si="329"/>
        <v>12131.793861170763</v>
      </c>
      <c r="LM61" s="625">
        <f t="shared" si="330"/>
        <v>51713.909144845755</v>
      </c>
      <c r="LN61" s="626">
        <f t="shared" si="331"/>
        <v>10299.880092645957</v>
      </c>
      <c r="LO61" s="642">
        <f t="shared" si="332"/>
        <v>0</v>
      </c>
      <c r="LP61" s="625">
        <f t="shared" si="333"/>
        <v>0</v>
      </c>
      <c r="LQ61" s="625">
        <f t="shared" si="334"/>
        <v>204.53104595327022</v>
      </c>
      <c r="LR61" s="625">
        <f t="shared" si="335"/>
        <v>406.67238088188338</v>
      </c>
      <c r="LS61" s="625">
        <f t="shared" si="336"/>
        <v>7105.272625487195</v>
      </c>
      <c r="LT61" s="645">
        <f t="shared" si="337"/>
        <v>4102.4797107072982</v>
      </c>
      <c r="LU61" s="624">
        <f t="shared" si="338"/>
        <v>0</v>
      </c>
      <c r="LV61" s="625">
        <f t="shared" si="339"/>
        <v>305.89780203019023</v>
      </c>
      <c r="LW61" s="626">
        <f t="shared" si="340"/>
        <v>5408.6328125011696</v>
      </c>
      <c r="LY61" s="725">
        <f>VLOOKUP(A61,Vac!A:C,2,FALSE)</f>
        <v>17344.167443980074</v>
      </c>
      <c r="LZ61" s="730">
        <f>VLOOKUP(A61,Vac!A:D,3,FALSE)</f>
        <v>4063</v>
      </c>
      <c r="MA61" s="722">
        <f>VLOOKUP(A61,Vac!A:D,4,FALSE)</f>
        <v>1140</v>
      </c>
      <c r="MB61" s="742">
        <f t="shared" si="261"/>
        <v>7.7184650455927054E-2</v>
      </c>
      <c r="MC61" s="666">
        <f t="shared" si="262"/>
        <v>2.1656534954407294E-2</v>
      </c>
    </row>
    <row r="62" spans="1:341" ht="14.4">
      <c r="A62" s="510" t="s">
        <v>72</v>
      </c>
      <c r="B62" s="538">
        <v>40434</v>
      </c>
      <c r="C62" s="526">
        <f t="shared" si="341"/>
        <v>2404</v>
      </c>
      <c r="D62" s="517">
        <f t="shared" si="342"/>
        <v>41</v>
      </c>
      <c r="E62" s="495">
        <f t="shared" si="343"/>
        <v>7.0654564305928143E-3</v>
      </c>
      <c r="F62" s="208">
        <f t="shared" si="263"/>
        <v>5.1342929217984862E-2</v>
      </c>
      <c r="G62" s="30">
        <f t="shared" si="264"/>
        <v>2.7952218654859862</v>
      </c>
      <c r="H62" s="29">
        <f t="shared" si="265"/>
        <v>0.14351487838821059</v>
      </c>
      <c r="I62" s="33">
        <f t="shared" si="266"/>
        <v>0.16618967612970054</v>
      </c>
      <c r="J62" s="353">
        <f t="shared" si="267"/>
        <v>0.18707539348446905</v>
      </c>
      <c r="K62" s="581">
        <f t="shared" si="268"/>
        <v>5.4202645334962768E-3</v>
      </c>
      <c r="L62" s="354">
        <f t="shared" si="344"/>
        <v>3.6436447303232282</v>
      </c>
      <c r="M62" s="355">
        <f t="shared" si="269"/>
        <v>0.2160919044199214</v>
      </c>
      <c r="N62" s="827"/>
      <c r="O62" s="364" t="s">
        <v>226</v>
      </c>
      <c r="P62" s="20" t="s">
        <v>238</v>
      </c>
      <c r="Q62" s="20"/>
      <c r="R62" s="20"/>
      <c r="S62" s="166">
        <f t="shared" si="270"/>
        <v>2404</v>
      </c>
      <c r="T62" s="167">
        <f t="shared" si="271"/>
        <v>5945.4914181134691</v>
      </c>
      <c r="U62" s="166">
        <f t="shared" si="272"/>
        <v>149</v>
      </c>
      <c r="V62" s="168">
        <f t="shared" si="273"/>
        <v>6.6075388026607534E-2</v>
      </c>
      <c r="W62" s="167">
        <f t="shared" si="274"/>
        <v>368.50175594796457</v>
      </c>
      <c r="X62" s="166">
        <f t="shared" si="275"/>
        <v>328</v>
      </c>
      <c r="Y62" s="168">
        <f t="shared" si="276"/>
        <v>0.15799614643545279</v>
      </c>
      <c r="Z62" s="167">
        <f t="shared" si="277"/>
        <v>811.19849631498244</v>
      </c>
      <c r="AA62" s="166">
        <f t="shared" si="278"/>
        <v>41</v>
      </c>
      <c r="AB62" s="167">
        <f t="shared" si="279"/>
        <v>1013.9981203937281</v>
      </c>
      <c r="AC62" s="169">
        <f t="shared" si="280"/>
        <v>1.7054908485856904E-2</v>
      </c>
      <c r="AD62" s="166">
        <f t="shared" si="281"/>
        <v>1</v>
      </c>
      <c r="AE62" s="168">
        <f t="shared" si="282"/>
        <v>2.5000000000000001E-2</v>
      </c>
      <c r="AF62" s="167">
        <f t="shared" si="283"/>
        <v>24.731661473017759</v>
      </c>
      <c r="AG62" s="166">
        <f t="shared" si="284"/>
        <v>3</v>
      </c>
      <c r="AH62" s="168">
        <f t="shared" si="285"/>
        <v>7.8947368421052627E-2</v>
      </c>
      <c r="AI62" s="365">
        <f t="shared" si="286"/>
        <v>74.19498441905327</v>
      </c>
      <c r="AJ62" s="831"/>
      <c r="AK62" s="85">
        <v>3604.5801427036054</v>
      </c>
      <c r="AL62" s="62">
        <v>3324.6658907919054</v>
      </c>
      <c r="AM62" s="62">
        <v>3039.7503033853041</v>
      </c>
      <c r="AN62" s="62">
        <v>2892.269644215231</v>
      </c>
      <c r="AO62" s="62">
        <v>2710.7406233218062</v>
      </c>
      <c r="AP62" s="62">
        <v>2758.7056871686682</v>
      </c>
      <c r="AQ62" s="62">
        <v>2856.6596550047534</v>
      </c>
      <c r="AR62" s="62">
        <v>2780.8146541619394</v>
      </c>
      <c r="AS62" s="62">
        <v>2452.9963427136831</v>
      </c>
      <c r="AT62" s="62">
        <v>2402.0348510650729</v>
      </c>
      <c r="AU62" s="62">
        <v>2075.2808540949254</v>
      </c>
      <c r="AV62" s="62">
        <v>2147.1698749338702</v>
      </c>
      <c r="AW62" s="62">
        <v>1698.0933190064288</v>
      </c>
      <c r="AX62" s="62">
        <v>1844.9880278514011</v>
      </c>
      <c r="AY62" s="62">
        <v>1005.7269628715085</v>
      </c>
      <c r="AZ62" s="62">
        <v>1345.4437204379021</v>
      </c>
      <c r="BA62" s="62">
        <v>364.71399690069984</v>
      </c>
      <c r="BB62" s="62">
        <v>918.42585694668708</v>
      </c>
      <c r="BC62" s="62">
        <v>40.029585025686572</v>
      </c>
      <c r="BD62" s="86">
        <v>171</v>
      </c>
      <c r="BE62" s="258">
        <v>2.0000000000000002E-5</v>
      </c>
      <c r="BF62" s="43">
        <v>2.0000000000000002E-5</v>
      </c>
      <c r="BG62" s="53">
        <v>5.0000000000000002E-5</v>
      </c>
      <c r="BH62" s="53">
        <v>4.0000000000000003E-5</v>
      </c>
      <c r="BI62" s="53">
        <v>1.2518952302791728E-4</v>
      </c>
      <c r="BJ62" s="53">
        <v>1.2406223545552731E-4</v>
      </c>
      <c r="BK62" s="53">
        <v>3.4000000000000002E-4</v>
      </c>
      <c r="BL62" s="53">
        <v>1.8000000000000001E-4</v>
      </c>
      <c r="BM62" s="53">
        <v>8.9999999999999998E-4</v>
      </c>
      <c r="BN62" s="53">
        <v>5.0000000000000001E-4</v>
      </c>
      <c r="BO62" s="53">
        <v>3.8E-3</v>
      </c>
      <c r="BP62" s="53">
        <v>2E-3</v>
      </c>
      <c r="BQ62" s="53">
        <v>1.6199999999999999E-2</v>
      </c>
      <c r="BR62" s="53">
        <v>6.1999999999999998E-3</v>
      </c>
      <c r="BS62" s="53">
        <v>6.1100000000000002E-2</v>
      </c>
      <c r="BT62" s="53">
        <v>2.6800000000000001E-2</v>
      </c>
      <c r="BU62" s="53">
        <v>0.1421</v>
      </c>
      <c r="BV62" s="53">
        <v>5.4699999999999999E-2</v>
      </c>
      <c r="BW62" s="53">
        <v>0.27589999999999998</v>
      </c>
      <c r="BX62" s="773">
        <v>0.1051</v>
      </c>
      <c r="BY62" s="53">
        <f t="shared" si="345"/>
        <v>2.0000000000000002E-5</v>
      </c>
      <c r="BZ62" s="53">
        <f t="shared" si="346"/>
        <v>4.5000000000000003E-5</v>
      </c>
      <c r="CA62" s="53">
        <f t="shared" si="347"/>
        <v>1.246258792417223E-4</v>
      </c>
      <c r="CB62" s="53">
        <f t="shared" si="348"/>
        <v>2.6000000000000003E-4</v>
      </c>
      <c r="CC62" s="53">
        <f t="shared" si="349"/>
        <v>6.9999999999999999E-4</v>
      </c>
      <c r="CD62" s="53">
        <f t="shared" si="350"/>
        <v>2.8999999999999998E-3</v>
      </c>
      <c r="CE62" s="53">
        <f t="shared" si="351"/>
        <v>1.12E-2</v>
      </c>
      <c r="CF62" s="53">
        <f t="shared" si="352"/>
        <v>4.3950000000000003E-2</v>
      </c>
      <c r="CG62" s="53">
        <f t="shared" si="353"/>
        <v>9.8400000000000001E-2</v>
      </c>
      <c r="CH62" s="54">
        <f t="shared" si="138"/>
        <v>0.1905</v>
      </c>
      <c r="CI62" s="64">
        <f>+Fall_Hoy!B62</f>
        <v>0</v>
      </c>
      <c r="CJ62" s="61">
        <f>+Fall_Hoy!C62</f>
        <v>0</v>
      </c>
      <c r="CK62" s="61">
        <f>+Fall_Hoy!D62</f>
        <v>0</v>
      </c>
      <c r="CL62" s="61">
        <f>+Fall_Hoy!E62</f>
        <v>0</v>
      </c>
      <c r="CM62" s="61">
        <f>+Fall_Hoy!F62</f>
        <v>0</v>
      </c>
      <c r="CN62" s="61">
        <f>+Fall_Hoy!G62</f>
        <v>0</v>
      </c>
      <c r="CO62" s="61">
        <f>+Fall_Hoy!H62</f>
        <v>0</v>
      </c>
      <c r="CP62" s="61">
        <f>+Fall_Hoy!I62</f>
        <v>0</v>
      </c>
      <c r="CQ62" s="61">
        <f>+Fall_Hoy!J62</f>
        <v>0</v>
      </c>
      <c r="CR62" s="61">
        <f>+Fall_Hoy!K62</f>
        <v>1</v>
      </c>
      <c r="CS62" s="61">
        <f>+Fall_Hoy!L62</f>
        <v>4</v>
      </c>
      <c r="CT62" s="61">
        <f>+Fall_Hoy!M62</f>
        <v>1</v>
      </c>
      <c r="CU62" s="61">
        <f>+Fall_Hoy!N62</f>
        <v>3</v>
      </c>
      <c r="CV62" s="61">
        <f>+Fall_Hoy!O62</f>
        <v>4</v>
      </c>
      <c r="CW62" s="61">
        <f>+Fall_Hoy!P62</f>
        <v>6</v>
      </c>
      <c r="CX62" s="61">
        <f>+Fall_Hoy!Q62</f>
        <v>4</v>
      </c>
      <c r="CY62" s="61">
        <f>+Fall_Hoy!R62</f>
        <v>8</v>
      </c>
      <c r="CZ62" s="61">
        <f>+Fall_Hoy!S62</f>
        <v>5</v>
      </c>
      <c r="DA62" s="61">
        <f>+Fall_Hoy!T62</f>
        <v>0</v>
      </c>
      <c r="DB62" s="253">
        <f>+Fall_Hoy!U62</f>
        <v>3</v>
      </c>
      <c r="DC62" s="61">
        <f>+Fall_Hoy!W62</f>
        <v>0</v>
      </c>
      <c r="DD62" s="61">
        <f>+Fall_Hoy!X62</f>
        <v>0</v>
      </c>
      <c r="DE62" s="61">
        <f>+Fall_Hoy!Y62</f>
        <v>0</v>
      </c>
      <c r="DF62" s="61">
        <f>+Fall_Hoy!Z62</f>
        <v>0</v>
      </c>
      <c r="DG62" s="61">
        <f>+Fall_Hoy!AA62</f>
        <v>0</v>
      </c>
      <c r="DH62" s="61">
        <f>+Fall_Hoy!AB62</f>
        <v>0</v>
      </c>
      <c r="DI62" s="61">
        <f>+Fall_Hoy!AC62</f>
        <v>0</v>
      </c>
      <c r="DJ62" s="61">
        <f>+Fall_Hoy!AD62</f>
        <v>0</v>
      </c>
      <c r="DK62" s="61">
        <f>+Fall_Hoy!AE62</f>
        <v>2</v>
      </c>
      <c r="DL62" s="270">
        <f>+Fall_Hoy!AF62</f>
        <v>0</v>
      </c>
      <c r="DM62" s="75">
        <f t="shared" si="287"/>
        <v>9.7640489211288789E-2</v>
      </c>
      <c r="DN62" s="76">
        <f t="shared" si="288"/>
        <v>0.11093271987230049</v>
      </c>
      <c r="DO62" s="76">
        <f t="shared" si="289"/>
        <v>0.10905477520725355</v>
      </c>
      <c r="DP62" s="76">
        <f t="shared" si="290"/>
        <v>0.34968318524749969</v>
      </c>
      <c r="DQ62" s="76">
        <f t="shared" ref="DQ62:DQ93" si="409">IF(MIN(+CM62/(AO62*BI62),0.7)&gt;0,MIN(+CM62/(AO62*BI62),0.7),EK62/AO62)</f>
        <v>6.4558002523144697E-2</v>
      </c>
      <c r="DR62" s="76">
        <f t="shared" ref="DR62:DR93" si="410">IF(MIN(+CN62/(AP62*BJ62),0.7)&gt;0,MIN(+CN62/(AP62*BJ62),0.7),EL62/AP62)</f>
        <v>7.793509869501887E-2</v>
      </c>
      <c r="DS62" s="76">
        <f t="shared" ref="DS62:DS93" si="411">IF(MIN(+CO62/(AQ62*BK62),0.7)&gt;0,MIN(+CO62/(AQ62*BK62),0.7),EM62/AQ62)</f>
        <v>7.7363083702609386E-2</v>
      </c>
      <c r="DT62" s="76">
        <f t="shared" ref="DT62:DT93" si="412">IF(MIN(+CP62/(AR62*BL62),0.7)&gt;0,MIN(+CP62/(AR62*BL62),0.7),EN62/AR62)</f>
        <v>9.0980533212216982E-2</v>
      </c>
      <c r="DU62" s="76">
        <f t="shared" ref="DU62:DU93" si="413">IF(MIN(+CQ62/(AS62*BM62),0.7)&gt;0,MIN(+CQ62/(AS62*BM62),0.7),EO62/AS62)</f>
        <v>7.1748985897506876E-2</v>
      </c>
      <c r="DV62" s="76">
        <f t="shared" ref="DV62:DV93" si="414">IF(MIN(+CR62/(AT62*BN62),0.7)&gt;0,MIN(+CR62/(AT62*BN62),0.7),EP62/AT62)</f>
        <v>0.7</v>
      </c>
      <c r="DW62" s="76">
        <f t="shared" ref="DW62:DW93" si="415">IF(MIN(+CS62/(AU62*BO62),0.7)&gt;0,MIN(+CS62/(AU62*BO62),0.7),EQ62/AU62)</f>
        <v>0.50722367378387623</v>
      </c>
      <c r="DX62" s="76">
        <f t="shared" ref="DX62:DX93" si="416">IF(MIN(+CT62/(AV62*BP62),0.7)&gt;0,MIN(+CT62/(AV62*BP62),0.7),ER62/AV62)</f>
        <v>0.23286466796922592</v>
      </c>
      <c r="DY62" s="76">
        <f t="shared" ref="DY62:DY93" si="417">IF(MIN(+CU62/(AW62*BQ62),0.7)&gt;0,MIN(+CU62/(AW62*BQ62),0.7),ES62/AW62)</f>
        <v>0.10905477520725355</v>
      </c>
      <c r="DZ62" s="76">
        <f t="shared" ref="DZ62:DZ93" si="418">IF(MIN(+CV62/(AX62*BR62),0.7)&gt;0,MIN(+CV62/(AX62*BR62),0.7),ET62/AX62)</f>
        <v>0.34968318524749969</v>
      </c>
      <c r="EA62" s="76">
        <f t="shared" ref="EA62:EA93" si="419">IF(MIN(+CW62/(AY62*BS62),0.7)&gt;0,MIN(+CW62/(AY62*BS62),0.7),EU62/AY62)</f>
        <v>9.7640489211288789E-2</v>
      </c>
      <c r="EB62" s="76">
        <f t="shared" ref="EB62:EB93" si="420">IF(MIN(+CX62/(AZ62*BT62),0.7)&gt;0,MIN(+CX62/(AZ62*BT62),0.7),EV62/AZ62)</f>
        <v>0.11093271987230049</v>
      </c>
      <c r="EC62" s="76">
        <f t="shared" ref="EC62:EC93" si="421">IF(MIN(+CY62/(BA62*BU62),0.7)&gt;0,MIN(+CY62/(BA62*BU62),0.7),EW62/BA62)</f>
        <v>0.1543630951922649</v>
      </c>
      <c r="ED62" s="76">
        <f t="shared" ref="ED62:ED93" si="422">IF(MIN(+CZ62/(BB62*BV62),0.7)&gt;0,MIN(+CZ62/(BB62*BV62),0.7),EX62/BB62)</f>
        <v>9.952646427971662E-2</v>
      </c>
      <c r="EE62" s="76">
        <f t="shared" ref="EE62:EE93" si="423">IF(MIN(+DA62/(BC62*BW62),0.7)&gt;0,MIN(+DA62/(BC62*BW62),0.7),EY62/BC62)</f>
        <v>2.4981523024990401E-2</v>
      </c>
      <c r="EF62" s="316"/>
      <c r="EG62" s="85">
        <f>+'Cas_-14'!B61</f>
        <v>41</v>
      </c>
      <c r="EH62" s="62">
        <f>+'Cas_-14'!C61</f>
        <v>33</v>
      </c>
      <c r="EI62" s="62">
        <f>+'Cas_-14'!D61</f>
        <v>74</v>
      </c>
      <c r="EJ62" s="62">
        <f>+'Cas_-14'!E61</f>
        <v>97</v>
      </c>
      <c r="EK62" s="62">
        <f>+'Cas_-14'!F61</f>
        <v>175</v>
      </c>
      <c r="EL62" s="62">
        <f>+'Cas_-14'!G61</f>
        <v>215</v>
      </c>
      <c r="EM62" s="62">
        <f>+'Cas_-14'!H61</f>
        <v>221</v>
      </c>
      <c r="EN62" s="62">
        <f>+'Cas_-14'!I61</f>
        <v>253</v>
      </c>
      <c r="EO62" s="62">
        <f>+'Cas_-14'!J61</f>
        <v>176</v>
      </c>
      <c r="EP62" s="62">
        <f>+'Cas_-14'!K61</f>
        <v>198</v>
      </c>
      <c r="EQ62" s="62">
        <f>+'Cas_-14'!L61</f>
        <v>141</v>
      </c>
      <c r="ER62" s="62">
        <f>+'Cas_-14'!M61</f>
        <v>129</v>
      </c>
      <c r="ES62" s="62">
        <f>+'Cas_-14'!N61</f>
        <v>76</v>
      </c>
      <c r="ET62" s="62">
        <f>+'Cas_-14'!O61</f>
        <v>78</v>
      </c>
      <c r="EU62" s="62">
        <f>+'Cas_-14'!P61</f>
        <v>39</v>
      </c>
      <c r="EV62" s="62">
        <f>+'Cas_-14'!Q61</f>
        <v>36</v>
      </c>
      <c r="EW62" s="62">
        <f>+'Cas_-14'!R61</f>
        <v>23</v>
      </c>
      <c r="EX62" s="62">
        <f>+'Cas_-14'!S61</f>
        <v>29</v>
      </c>
      <c r="EY62" s="62">
        <f>+'Cas_-14'!T61</f>
        <v>1</v>
      </c>
      <c r="EZ62" s="86">
        <f>+'Cas_-14'!U61</f>
        <v>11</v>
      </c>
      <c r="FA62" s="201">
        <f t="shared" si="291"/>
        <v>1.1374417651107645E-2</v>
      </c>
      <c r="FB62" s="90">
        <f t="shared" si="292"/>
        <v>9.9258094148340723E-3</v>
      </c>
      <c r="FC62" s="90">
        <f t="shared" si="293"/>
        <v>2.4344104815973801E-2</v>
      </c>
      <c r="FD62" s="90">
        <f t="shared" si="294"/>
        <v>3.3537675228175114E-2</v>
      </c>
      <c r="FE62" s="90">
        <f t="shared" si="295"/>
        <v>6.4558002523144697E-2</v>
      </c>
      <c r="FF62" s="90">
        <f t="shared" si="296"/>
        <v>7.793509869501887E-2</v>
      </c>
      <c r="FG62" s="90">
        <f t="shared" si="297"/>
        <v>7.7363083702609386E-2</v>
      </c>
      <c r="FH62" s="90">
        <f t="shared" si="298"/>
        <v>9.0980533212216982E-2</v>
      </c>
      <c r="FI62" s="90">
        <f t="shared" si="299"/>
        <v>7.1748985897506876E-2</v>
      </c>
      <c r="FJ62" s="90">
        <f t="shared" si="300"/>
        <v>8.2430111250136912E-2</v>
      </c>
      <c r="FK62" s="90">
        <f t="shared" si="301"/>
        <v>6.7942611103350217E-2</v>
      </c>
      <c r="FL62" s="90">
        <f t="shared" si="302"/>
        <v>6.0079084336060282E-2</v>
      </c>
      <c r="FM62" s="90">
        <f t="shared" si="303"/>
        <v>4.4756079745056854E-2</v>
      </c>
      <c r="FN62" s="90">
        <f t="shared" si="304"/>
        <v>4.2276697096422719E-2</v>
      </c>
      <c r="FO62" s="90">
        <f t="shared" si="305"/>
        <v>3.8777920290263349E-2</v>
      </c>
      <c r="FP62" s="90">
        <f t="shared" si="306"/>
        <v>2.6756972033198882E-2</v>
      </c>
      <c r="FQ62" s="90">
        <f t="shared" si="307"/>
        <v>6.3063113002109913E-2</v>
      </c>
      <c r="FR62" s="90">
        <f t="shared" si="308"/>
        <v>3.1575766057382895E-2</v>
      </c>
      <c r="FS62" s="90">
        <f t="shared" si="309"/>
        <v>2.4981523024990401E-2</v>
      </c>
      <c r="FT62" s="99">
        <f t="shared" si="310"/>
        <v>6.4327485380116955E-2</v>
      </c>
      <c r="FU62" s="119">
        <f t="shared" si="143"/>
        <v>2.5179403248143015</v>
      </c>
      <c r="FV62" s="120">
        <f t="shared" si="144"/>
        <v>4.1459369817578766</v>
      </c>
      <c r="FW62" s="120">
        <f t="shared" si="145"/>
        <v>2.4366471734892792</v>
      </c>
      <c r="FX62" s="120">
        <f t="shared" si="176"/>
        <v>8.2712985938792372</v>
      </c>
      <c r="FY62" s="120">
        <f t="shared" si="408"/>
        <v>1</v>
      </c>
      <c r="FZ62" s="120">
        <f t="shared" si="408"/>
        <v>1</v>
      </c>
      <c r="GA62" s="120">
        <f t="shared" si="408"/>
        <v>1</v>
      </c>
      <c r="GB62" s="120">
        <f t="shared" si="408"/>
        <v>1</v>
      </c>
      <c r="GC62" s="120">
        <f t="shared" si="408"/>
        <v>1</v>
      </c>
      <c r="GD62" s="120">
        <f t="shared" si="408"/>
        <v>8.4920424027553079</v>
      </c>
      <c r="GE62" s="120">
        <f t="shared" si="408"/>
        <v>7.4654721911160884</v>
      </c>
      <c r="GF62" s="120">
        <f t="shared" si="408"/>
        <v>3.8759689922480622</v>
      </c>
      <c r="GG62" s="120">
        <f t="shared" si="408"/>
        <v>2.4366471734892792</v>
      </c>
      <c r="GH62" s="120">
        <f t="shared" si="408"/>
        <v>8.2712985938792372</v>
      </c>
      <c r="GI62" s="120">
        <f t="shared" si="408"/>
        <v>2.5179403248143015</v>
      </c>
      <c r="GJ62" s="120">
        <f t="shared" si="408"/>
        <v>4.1459369817578766</v>
      </c>
      <c r="GK62" s="120">
        <f t="shared" si="147"/>
        <v>2.447755713979745</v>
      </c>
      <c r="GL62" s="120">
        <f t="shared" si="148"/>
        <v>3.1519889049990542</v>
      </c>
      <c r="GM62" s="120">
        <f t="shared" si="149"/>
        <v>1</v>
      </c>
      <c r="GN62" s="321">
        <f t="shared" si="150"/>
        <v>0</v>
      </c>
      <c r="GO62" s="85">
        <f>+Cas_Hoy!B61</f>
        <v>45</v>
      </c>
      <c r="GP62" s="62">
        <f>+Cas_Hoy!C61</f>
        <v>38</v>
      </c>
      <c r="GQ62" s="62">
        <f>+Cas_Hoy!D61</f>
        <v>85</v>
      </c>
      <c r="GR62" s="62">
        <f>+Cas_Hoy!E61</f>
        <v>109</v>
      </c>
      <c r="GS62" s="62">
        <f>+Cas_Hoy!F61</f>
        <v>202</v>
      </c>
      <c r="GT62" s="62">
        <f>+Cas_Hoy!G61</f>
        <v>242</v>
      </c>
      <c r="GU62" s="62">
        <f>+Cas_Hoy!H61</f>
        <v>252</v>
      </c>
      <c r="GV62" s="62">
        <f>+Cas_Hoy!I61</f>
        <v>296</v>
      </c>
      <c r="GW62" s="62">
        <f>+Cas_Hoy!J61</f>
        <v>211</v>
      </c>
      <c r="GX62" s="62">
        <f>+Cas_Hoy!K61</f>
        <v>222</v>
      </c>
      <c r="GY62" s="62">
        <f>+Cas_Hoy!L61</f>
        <v>163</v>
      </c>
      <c r="GZ62" s="62">
        <f>+Cas_Hoy!M61</f>
        <v>152</v>
      </c>
      <c r="HA62" s="62">
        <f>+Cas_Hoy!N61</f>
        <v>95</v>
      </c>
      <c r="HB62" s="62">
        <f>+Cas_Hoy!O61</f>
        <v>100</v>
      </c>
      <c r="HC62" s="62">
        <f>+Cas_Hoy!P61</f>
        <v>48</v>
      </c>
      <c r="HD62" s="62">
        <f>+Cas_Hoy!Q61</f>
        <v>41</v>
      </c>
      <c r="HE62" s="62">
        <f>+Cas_Hoy!R61</f>
        <v>23</v>
      </c>
      <c r="HF62" s="62">
        <f>+Cas_Hoy!S61</f>
        <v>31</v>
      </c>
      <c r="HG62" s="62">
        <f>+Cas_Hoy!T61</f>
        <v>1</v>
      </c>
      <c r="HH62" s="590">
        <f>+Cas_Hoy!U61</f>
        <v>12</v>
      </c>
      <c r="HI62" s="543">
        <f t="shared" si="151"/>
        <v>0.12017290979850928</v>
      </c>
      <c r="HJ62" s="112">
        <f t="shared" si="152"/>
        <v>0.12634004207678665</v>
      </c>
      <c r="HK62" s="112">
        <f t="shared" si="153"/>
        <v>0.13631846900906697</v>
      </c>
      <c r="HL62" s="112">
        <f t="shared" si="154"/>
        <v>0.44831177595833288</v>
      </c>
      <c r="HM62" s="323">
        <f t="shared" si="370"/>
        <v>7.451838005528702E-2</v>
      </c>
      <c r="HN62" s="323">
        <f t="shared" si="371"/>
        <v>8.7722297135788677E-2</v>
      </c>
      <c r="HO62" s="323">
        <f t="shared" si="372"/>
        <v>8.8214918973111164E-2</v>
      </c>
      <c r="HP62" s="323">
        <f t="shared" si="373"/>
        <v>0.10644362778978746</v>
      </c>
      <c r="HQ62" s="323">
        <f t="shared" si="374"/>
        <v>8.6017250138488363E-2</v>
      </c>
      <c r="HR62" s="323">
        <f t="shared" si="375"/>
        <v>0.7</v>
      </c>
      <c r="HS62" s="323">
        <f t="shared" si="376"/>
        <v>0.58636495621823992</v>
      </c>
      <c r="HT62" s="323">
        <f t="shared" si="377"/>
        <v>0.27438317466141349</v>
      </c>
      <c r="HU62" s="323">
        <f t="shared" si="378"/>
        <v>0.13631846900906697</v>
      </c>
      <c r="HV62" s="323">
        <f t="shared" si="379"/>
        <v>0.44831177595833288</v>
      </c>
      <c r="HW62" s="323">
        <f t="shared" si="380"/>
        <v>0.12017290979850928</v>
      </c>
      <c r="HX62" s="323">
        <f t="shared" si="381"/>
        <v>0.12634004207678665</v>
      </c>
      <c r="HY62" s="323">
        <f t="shared" si="382"/>
        <v>0.1543630951922649</v>
      </c>
      <c r="HZ62" s="323">
        <f t="shared" si="383"/>
        <v>0.10639035836797292</v>
      </c>
      <c r="IA62" s="323">
        <f t="shared" si="384"/>
        <v>2.4981523024990401E-2</v>
      </c>
      <c r="IB62" s="327">
        <f t="shared" si="385"/>
        <v>0</v>
      </c>
      <c r="IC62" s="241">
        <f>+CyF_Tot!B61</f>
        <v>0</v>
      </c>
      <c r="ID62" s="149">
        <f>+CyF_Tot!C61</f>
        <v>2076</v>
      </c>
      <c r="IE62" s="149">
        <f>+CyF_Tot!D61</f>
        <v>2255</v>
      </c>
      <c r="IF62" s="149">
        <f>+CyF_Tot!E61</f>
        <v>2404</v>
      </c>
      <c r="IG62" s="149">
        <f>+CyF_Tot!F61</f>
        <v>0</v>
      </c>
      <c r="IH62" s="149">
        <f>+CyF_Tot!G61</f>
        <v>38</v>
      </c>
      <c r="II62" s="149">
        <f>+CyF_Tot!H61</f>
        <v>40</v>
      </c>
      <c r="IJ62" s="557">
        <f>+CyF_Tot!I61</f>
        <v>41</v>
      </c>
      <c r="IK62" s="93">
        <f t="shared" si="388"/>
        <v>8.9147255841707601E-2</v>
      </c>
      <c r="IL62" s="90">
        <f t="shared" si="389"/>
        <v>8.2224511321954435E-2</v>
      </c>
      <c r="IM62" s="90">
        <f t="shared" si="390"/>
        <v>7.5178075465828359E-2</v>
      </c>
      <c r="IN62" s="90">
        <f t="shared" si="391"/>
        <v>7.1530633729416607E-2</v>
      </c>
      <c r="IO62" s="90">
        <f t="shared" si="392"/>
        <v>6.7041119437152061E-2</v>
      </c>
      <c r="IP62" s="90">
        <f t="shared" si="393"/>
        <v>6.822737515874433E-2</v>
      </c>
      <c r="IQ62" s="90">
        <f t="shared" si="394"/>
        <v>7.0649939531205255E-2</v>
      </c>
      <c r="IR62" s="90">
        <f t="shared" si="395"/>
        <v>6.8774166645940035E-2</v>
      </c>
      <c r="IS62" s="90">
        <f t="shared" si="396"/>
        <v>6.0666675142545458E-2</v>
      </c>
      <c r="IT62" s="90">
        <f t="shared" si="397"/>
        <v>5.9406312782932007E-2</v>
      </c>
      <c r="IU62" s="90">
        <f t="shared" si="398"/>
        <v>5.1325143544910849E-2</v>
      </c>
      <c r="IV62" s="90">
        <f t="shared" si="399"/>
        <v>5.3103078471926357E-2</v>
      </c>
      <c r="IW62" s="90">
        <f t="shared" si="400"/>
        <v>4.1996669115260149E-2</v>
      </c>
      <c r="IX62" s="90">
        <f t="shared" si="401"/>
        <v>4.5629619326591507E-2</v>
      </c>
      <c r="IY62" s="90">
        <f t="shared" si="402"/>
        <v>2.4873298780024446E-2</v>
      </c>
      <c r="IZ62" s="90">
        <f t="shared" si="403"/>
        <v>3.3275058624867737E-2</v>
      </c>
      <c r="JA62" s="90">
        <f t="shared" si="404"/>
        <v>9.0199831058193555E-3</v>
      </c>
      <c r="JB62" s="90">
        <f t="shared" si="405"/>
        <v>2.2714197382071699E-2</v>
      </c>
      <c r="JC62" s="90">
        <f t="shared" si="406"/>
        <v>9.899981457606611E-4</v>
      </c>
      <c r="JD62" s="202">
        <f t="shared" si="407"/>
        <v>4.2291141118860369E-3</v>
      </c>
      <c r="JE62" s="326"/>
      <c r="JF62" s="323"/>
      <c r="JG62" s="323"/>
      <c r="JH62" s="323"/>
      <c r="JI62" s="323"/>
      <c r="JJ62" s="323"/>
      <c r="JK62" s="323"/>
      <c r="JL62" s="323"/>
      <c r="JM62" s="323"/>
      <c r="JN62" s="323"/>
      <c r="JO62" s="323"/>
      <c r="JP62" s="323"/>
      <c r="JQ62" s="323"/>
      <c r="JR62" s="323"/>
      <c r="JS62" s="323"/>
      <c r="JT62" s="323"/>
      <c r="JU62" s="323"/>
      <c r="JV62" s="323"/>
      <c r="JW62" s="323"/>
      <c r="JX62" s="327"/>
      <c r="JZ62" s="701">
        <f t="shared" si="241"/>
        <v>0</v>
      </c>
      <c r="KA62" s="291">
        <f t="shared" si="242"/>
        <v>0</v>
      </c>
      <c r="KB62" s="291">
        <f t="shared" si="243"/>
        <v>0</v>
      </c>
      <c r="KC62" s="291">
        <f t="shared" si="244"/>
        <v>0</v>
      </c>
      <c r="KD62" s="291">
        <f t="shared" si="245"/>
        <v>0</v>
      </c>
      <c r="KE62" s="291">
        <f t="shared" si="246"/>
        <v>0</v>
      </c>
      <c r="KF62" s="291">
        <f t="shared" si="247"/>
        <v>0</v>
      </c>
      <c r="KG62" s="291">
        <f t="shared" si="248"/>
        <v>0</v>
      </c>
      <c r="KH62" s="291">
        <f t="shared" si="249"/>
        <v>0</v>
      </c>
      <c r="KI62" s="291">
        <f t="shared" si="250"/>
        <v>1216.2496304766794</v>
      </c>
      <c r="KJ62" s="291">
        <f t="shared" si="251"/>
        <v>4073.5999579617924</v>
      </c>
      <c r="KK62" s="291">
        <f t="shared" si="252"/>
        <v>1056.4748632521982</v>
      </c>
      <c r="KL62" s="291">
        <f t="shared" si="253"/>
        <v>2921.0921122416953</v>
      </c>
      <c r="KM62" s="291">
        <f t="shared" si="254"/>
        <v>4134.6804883518789</v>
      </c>
      <c r="KN62" s="291">
        <f t="shared" si="255"/>
        <v>5905.9548160476888</v>
      </c>
      <c r="KO62" s="291">
        <f t="shared" si="256"/>
        <v>3964.2832464698204</v>
      </c>
      <c r="KP62" s="291">
        <f t="shared" si="257"/>
        <v>7821.0982420195851</v>
      </c>
      <c r="KQ62" s="291">
        <f t="shared" si="258"/>
        <v>3575.2368851159272</v>
      </c>
      <c r="KR62" s="291">
        <f t="shared" si="259"/>
        <v>0</v>
      </c>
      <c r="KS62" s="702">
        <f t="shared" si="260"/>
        <v>3031.7543859649118</v>
      </c>
      <c r="KT62" s="705">
        <f>(SUM(JZ62:KS62)/SUM(JZ$4:KS61))*100000</f>
        <v>77.44498930375569</v>
      </c>
      <c r="KU62" s="624">
        <f t="shared" si="312"/>
        <v>0</v>
      </c>
      <c r="KV62" s="625">
        <f t="shared" si="313"/>
        <v>0</v>
      </c>
      <c r="KW62" s="625">
        <f t="shared" si="314"/>
        <v>0</v>
      </c>
      <c r="KX62" s="625">
        <f t="shared" si="315"/>
        <v>0</v>
      </c>
      <c r="KY62" s="625">
        <f t="shared" si="316"/>
        <v>0</v>
      </c>
      <c r="KZ62" s="625">
        <f t="shared" si="317"/>
        <v>0</v>
      </c>
      <c r="LA62" s="625">
        <f t="shared" si="318"/>
        <v>0</v>
      </c>
      <c r="LB62" s="625">
        <f t="shared" si="319"/>
        <v>0</v>
      </c>
      <c r="LC62" s="625">
        <f t="shared" si="320"/>
        <v>0</v>
      </c>
      <c r="LD62" s="625">
        <f t="shared" si="321"/>
        <v>416.31369318250967</v>
      </c>
      <c r="LE62" s="625">
        <f t="shared" si="322"/>
        <v>1927.4499603787297</v>
      </c>
      <c r="LF62" s="625">
        <f t="shared" si="323"/>
        <v>465.72933593845181</v>
      </c>
      <c r="LG62" s="625">
        <f t="shared" si="324"/>
        <v>1766.6873583575075</v>
      </c>
      <c r="LH62" s="625">
        <f t="shared" si="325"/>
        <v>2168.0357485344985</v>
      </c>
      <c r="LI62" s="625">
        <f t="shared" si="326"/>
        <v>5965.8338908097458</v>
      </c>
      <c r="LJ62" s="625">
        <f t="shared" si="327"/>
        <v>2972.9968925776534</v>
      </c>
      <c r="LK62" s="625">
        <f t="shared" si="328"/>
        <v>21934.995826820839</v>
      </c>
      <c r="LL62" s="625">
        <f t="shared" si="329"/>
        <v>5444.0975961004988</v>
      </c>
      <c r="LM62" s="625">
        <f t="shared" si="330"/>
        <v>0</v>
      </c>
      <c r="LN62" s="626">
        <f t="shared" si="331"/>
        <v>17543.859649122805</v>
      </c>
      <c r="LO62" s="642">
        <f t="shared" si="332"/>
        <v>0</v>
      </c>
      <c r="LP62" s="625">
        <f t="shared" si="333"/>
        <v>0</v>
      </c>
      <c r="LQ62" s="625">
        <f t="shared" si="334"/>
        <v>541.64308785088724</v>
      </c>
      <c r="LR62" s="625">
        <f t="shared" si="335"/>
        <v>272.85057464010458</v>
      </c>
      <c r="LS62" s="625">
        <f t="shared" si="336"/>
        <v>5468.7633083384862</v>
      </c>
      <c r="LT62" s="645">
        <f t="shared" si="337"/>
        <v>3738.4421342489418</v>
      </c>
      <c r="LU62" s="624">
        <f t="shared" si="338"/>
        <v>0</v>
      </c>
      <c r="LV62" s="625">
        <f t="shared" si="339"/>
        <v>407.74840953740335</v>
      </c>
      <c r="LW62" s="626">
        <f t="shared" si="340"/>
        <v>4466.4479602686215</v>
      </c>
      <c r="LY62" s="725">
        <f>VLOOKUP(A62,Vac!A:C,2,FALSE)</f>
        <v>4506.7109950251142</v>
      </c>
      <c r="LZ62" s="730">
        <f>VLOOKUP(A62,Vac!A:D,3,FALSE)</f>
        <v>5655</v>
      </c>
      <c r="MA62" s="722">
        <f>VLOOKUP(A62,Vac!A:D,4,FALSE)</f>
        <v>1619</v>
      </c>
      <c r="MB62" s="742">
        <f t="shared" si="261"/>
        <v>0.13985754562991543</v>
      </c>
      <c r="MC62" s="666">
        <f t="shared" si="262"/>
        <v>4.0040559924815748E-2</v>
      </c>
    </row>
    <row r="63" spans="1:341" ht="14.4">
      <c r="A63" s="510" t="s">
        <v>73</v>
      </c>
      <c r="B63" s="538">
        <v>68412</v>
      </c>
      <c r="C63" s="526">
        <f t="shared" si="341"/>
        <v>4523</v>
      </c>
      <c r="D63" s="517">
        <f t="shared" si="342"/>
        <v>110</v>
      </c>
      <c r="E63" s="495">
        <f t="shared" si="343"/>
        <v>9.5331201766250678E-3</v>
      </c>
      <c r="F63" s="208">
        <f t="shared" si="263"/>
        <v>5.9156288370461323E-2</v>
      </c>
      <c r="G63" s="30">
        <f t="shared" si="264"/>
        <v>2.8511785356537978</v>
      </c>
      <c r="H63" s="29">
        <f t="shared" si="265"/>
        <v>0.16866513965080571</v>
      </c>
      <c r="I63" s="33">
        <f t="shared" si="266"/>
        <v>0.18850319412913125</v>
      </c>
      <c r="J63" s="353">
        <f t="shared" si="267"/>
        <v>0.26582554861738739</v>
      </c>
      <c r="K63" s="581">
        <f t="shared" si="268"/>
        <v>6.0487227591983564E-3</v>
      </c>
      <c r="L63" s="354">
        <f t="shared" si="344"/>
        <v>4.4936143889332119</v>
      </c>
      <c r="M63" s="355">
        <f t="shared" si="269"/>
        <v>0.29696004578680713</v>
      </c>
      <c r="N63" s="827"/>
      <c r="O63" s="364" t="s">
        <v>226</v>
      </c>
      <c r="P63" s="20" t="s">
        <v>227</v>
      </c>
      <c r="Q63" s="20"/>
      <c r="R63" s="20"/>
      <c r="S63" s="166">
        <f t="shared" si="270"/>
        <v>4523</v>
      </c>
      <c r="T63" s="167">
        <f t="shared" si="271"/>
        <v>6611.4132023621587</v>
      </c>
      <c r="U63" s="166">
        <f t="shared" si="272"/>
        <v>201</v>
      </c>
      <c r="V63" s="168">
        <f t="shared" si="273"/>
        <v>4.6506247107820455E-2</v>
      </c>
      <c r="W63" s="167">
        <f t="shared" si="274"/>
        <v>293.80810384143132</v>
      </c>
      <c r="X63" s="166">
        <f t="shared" si="275"/>
        <v>476</v>
      </c>
      <c r="Y63" s="168">
        <f t="shared" si="276"/>
        <v>0.11761798863355571</v>
      </c>
      <c r="Z63" s="167">
        <f t="shared" si="277"/>
        <v>695.78436531602642</v>
      </c>
      <c r="AA63" s="166">
        <f t="shared" si="278"/>
        <v>110</v>
      </c>
      <c r="AB63" s="167">
        <f t="shared" si="279"/>
        <v>1607.9050458983804</v>
      </c>
      <c r="AC63" s="169">
        <f t="shared" si="280"/>
        <v>2.4320141499005084E-2</v>
      </c>
      <c r="AD63" s="166">
        <f t="shared" si="281"/>
        <v>4</v>
      </c>
      <c r="AE63" s="168">
        <f t="shared" si="282"/>
        <v>3.7735849056603772E-2</v>
      </c>
      <c r="AF63" s="167">
        <f t="shared" si="283"/>
        <v>58.469274396304741</v>
      </c>
      <c r="AG63" s="166">
        <f t="shared" si="284"/>
        <v>8</v>
      </c>
      <c r="AH63" s="168">
        <f t="shared" si="285"/>
        <v>7.8431372549019607E-2</v>
      </c>
      <c r="AI63" s="365">
        <f t="shared" si="286"/>
        <v>116.93854879260948</v>
      </c>
      <c r="AJ63" s="831"/>
      <c r="AK63" s="85">
        <v>5184.388550122826</v>
      </c>
      <c r="AL63" s="62">
        <v>4792.1014526669042</v>
      </c>
      <c r="AM63" s="62">
        <v>4583.7567616220958</v>
      </c>
      <c r="AN63" s="62">
        <v>4440.1353709160385</v>
      </c>
      <c r="AO63" s="62">
        <v>4064.2586259585028</v>
      </c>
      <c r="AP63" s="62">
        <v>3931.1361492110286</v>
      </c>
      <c r="AQ63" s="62">
        <v>4465.4047493515445</v>
      </c>
      <c r="AR63" s="62">
        <v>4486.7030429383813</v>
      </c>
      <c r="AS63" s="62">
        <v>4370.9282858240276</v>
      </c>
      <c r="AT63" s="62">
        <v>4503.1018061742579</v>
      </c>
      <c r="AU63" s="62">
        <v>3692.948201168876</v>
      </c>
      <c r="AV63" s="62">
        <v>3980.9907713957818</v>
      </c>
      <c r="AW63" s="62">
        <v>3278.3709563728712</v>
      </c>
      <c r="AX63" s="62">
        <v>3870.5730390227327</v>
      </c>
      <c r="AY63" s="62">
        <v>2312.0496828210989</v>
      </c>
      <c r="AZ63" s="62">
        <v>3111.3769919013898</v>
      </c>
      <c r="BA63" s="62">
        <v>966.22128691367186</v>
      </c>
      <c r="BB63" s="62">
        <v>1751.6707471787713</v>
      </c>
      <c r="BC63" s="62">
        <v>113.67309257807906</v>
      </c>
      <c r="BD63" s="86">
        <v>512.21150124568726</v>
      </c>
      <c r="BE63" s="258">
        <v>2.0000000000000002E-5</v>
      </c>
      <c r="BF63" s="43">
        <v>2.0000000000000002E-5</v>
      </c>
      <c r="BG63" s="53">
        <v>5.0000000000000002E-5</v>
      </c>
      <c r="BH63" s="53">
        <v>4.0000000000000003E-5</v>
      </c>
      <c r="BI63" s="53">
        <v>1.2518952302791728E-4</v>
      </c>
      <c r="BJ63" s="53">
        <v>1.2406223545552731E-4</v>
      </c>
      <c r="BK63" s="53">
        <v>3.4000000000000002E-4</v>
      </c>
      <c r="BL63" s="53">
        <v>1.8000000000000001E-4</v>
      </c>
      <c r="BM63" s="53">
        <v>8.9999999999999998E-4</v>
      </c>
      <c r="BN63" s="53">
        <v>5.0000000000000001E-4</v>
      </c>
      <c r="BO63" s="53">
        <v>3.8E-3</v>
      </c>
      <c r="BP63" s="53">
        <v>2E-3</v>
      </c>
      <c r="BQ63" s="53">
        <v>1.6199999999999999E-2</v>
      </c>
      <c r="BR63" s="53">
        <v>6.1999999999999998E-3</v>
      </c>
      <c r="BS63" s="53">
        <v>6.1100000000000002E-2</v>
      </c>
      <c r="BT63" s="53">
        <v>2.6800000000000001E-2</v>
      </c>
      <c r="BU63" s="53">
        <v>0.1421</v>
      </c>
      <c r="BV63" s="53">
        <v>5.4699999999999999E-2</v>
      </c>
      <c r="BW63" s="53">
        <v>0.27589999999999998</v>
      </c>
      <c r="BX63" s="773">
        <v>0.1051</v>
      </c>
      <c r="BY63" s="53">
        <f t="shared" si="345"/>
        <v>2.0000000000000002E-5</v>
      </c>
      <c r="BZ63" s="53">
        <f t="shared" si="346"/>
        <v>4.5000000000000003E-5</v>
      </c>
      <c r="CA63" s="53">
        <f t="shared" si="347"/>
        <v>1.246258792417223E-4</v>
      </c>
      <c r="CB63" s="53">
        <f t="shared" si="348"/>
        <v>2.6000000000000003E-4</v>
      </c>
      <c r="CC63" s="53">
        <f t="shared" si="349"/>
        <v>6.9999999999999999E-4</v>
      </c>
      <c r="CD63" s="53">
        <f t="shared" si="350"/>
        <v>2.8999999999999998E-3</v>
      </c>
      <c r="CE63" s="53">
        <f t="shared" si="351"/>
        <v>1.12E-2</v>
      </c>
      <c r="CF63" s="53">
        <f t="shared" si="352"/>
        <v>4.3950000000000003E-2</v>
      </c>
      <c r="CG63" s="53">
        <f t="shared" si="353"/>
        <v>9.8400000000000001E-2</v>
      </c>
      <c r="CH63" s="54">
        <f t="shared" si="138"/>
        <v>0.1905</v>
      </c>
      <c r="CI63" s="64">
        <f>+Fall_Hoy!B63</f>
        <v>0</v>
      </c>
      <c r="CJ63" s="61">
        <f>+Fall_Hoy!C63</f>
        <v>0</v>
      </c>
      <c r="CK63" s="61">
        <f>+Fall_Hoy!D63</f>
        <v>0</v>
      </c>
      <c r="CL63" s="61">
        <f>+Fall_Hoy!E63</f>
        <v>0</v>
      </c>
      <c r="CM63" s="61">
        <f>+Fall_Hoy!F63</f>
        <v>0</v>
      </c>
      <c r="CN63" s="61">
        <f>+Fall_Hoy!G63</f>
        <v>0</v>
      </c>
      <c r="CO63" s="61">
        <f>+Fall_Hoy!H63</f>
        <v>1</v>
      </c>
      <c r="CP63" s="61">
        <f>+Fall_Hoy!I63</f>
        <v>0</v>
      </c>
      <c r="CQ63" s="61">
        <f>+Fall_Hoy!J63</f>
        <v>2</v>
      </c>
      <c r="CR63" s="61">
        <f>+Fall_Hoy!K63</f>
        <v>3</v>
      </c>
      <c r="CS63" s="61">
        <f>+Fall_Hoy!L63</f>
        <v>5</v>
      </c>
      <c r="CT63" s="61">
        <f>+Fall_Hoy!M63</f>
        <v>2</v>
      </c>
      <c r="CU63" s="61">
        <f>+Fall_Hoy!N63</f>
        <v>9</v>
      </c>
      <c r="CV63" s="61">
        <f>+Fall_Hoy!O63</f>
        <v>8</v>
      </c>
      <c r="CW63" s="61">
        <f>+Fall_Hoy!P63</f>
        <v>20</v>
      </c>
      <c r="CX63" s="61">
        <f>+Fall_Hoy!Q63</f>
        <v>7</v>
      </c>
      <c r="CY63" s="61">
        <f>+Fall_Hoy!R63</f>
        <v>23</v>
      </c>
      <c r="CZ63" s="61">
        <f>+Fall_Hoy!S63</f>
        <v>19</v>
      </c>
      <c r="DA63" s="61">
        <f>+Fall_Hoy!T63</f>
        <v>3</v>
      </c>
      <c r="DB63" s="253">
        <f>+Fall_Hoy!U63</f>
        <v>5</v>
      </c>
      <c r="DC63" s="61">
        <f>+Fall_Hoy!W63</f>
        <v>0</v>
      </c>
      <c r="DD63" s="61">
        <f>+Fall_Hoy!X63</f>
        <v>0</v>
      </c>
      <c r="DE63" s="61">
        <f>+Fall_Hoy!Y63</f>
        <v>0</v>
      </c>
      <c r="DF63" s="61">
        <f>+Fall_Hoy!Z63</f>
        <v>0</v>
      </c>
      <c r="DG63" s="61">
        <f>+Fall_Hoy!AA63</f>
        <v>0</v>
      </c>
      <c r="DH63" s="61">
        <f>+Fall_Hoy!AB63</f>
        <v>0</v>
      </c>
      <c r="DI63" s="61">
        <f>+Fall_Hoy!AC63</f>
        <v>0</v>
      </c>
      <c r="DJ63" s="61">
        <f>+Fall_Hoy!AD63</f>
        <v>0</v>
      </c>
      <c r="DK63" s="61">
        <f>+Fall_Hoy!AE63</f>
        <v>0</v>
      </c>
      <c r="DL63" s="270">
        <f>+Fall_Hoy!AF63</f>
        <v>3</v>
      </c>
      <c r="DM63" s="75">
        <f t="shared" si="287"/>
        <v>0.14157664718798668</v>
      </c>
      <c r="DN63" s="76">
        <f t="shared" si="288"/>
        <v>8.3948049539033301E-2</v>
      </c>
      <c r="DO63" s="76">
        <f t="shared" si="289"/>
        <v>0.16946085813614331</v>
      </c>
      <c r="DP63" s="76">
        <f t="shared" si="290"/>
        <v>0.33336732510567746</v>
      </c>
      <c r="DQ63" s="76">
        <f t="shared" si="409"/>
        <v>7.9965383581698857E-2</v>
      </c>
      <c r="DR63" s="76">
        <f t="shared" si="410"/>
        <v>0.11396196493726445</v>
      </c>
      <c r="DS63" s="76">
        <f t="shared" si="411"/>
        <v>0.65865842755135362</v>
      </c>
      <c r="DT63" s="76">
        <f t="shared" si="412"/>
        <v>8.6031991933926882E-2</v>
      </c>
      <c r="DU63" s="76">
        <f t="shared" si="413"/>
        <v>0.50840967339350407</v>
      </c>
      <c r="DV63" s="76">
        <f t="shared" si="414"/>
        <v>0.7</v>
      </c>
      <c r="DW63" s="76">
        <f t="shared" si="415"/>
        <v>0.35629784172649448</v>
      </c>
      <c r="DX63" s="76">
        <f t="shared" si="416"/>
        <v>0.25119374985373011</v>
      </c>
      <c r="DY63" s="76">
        <f t="shared" si="417"/>
        <v>0.16946085813614331</v>
      </c>
      <c r="DZ63" s="76">
        <f t="shared" si="418"/>
        <v>0.33336732510567746</v>
      </c>
      <c r="EA63" s="76">
        <f t="shared" si="419"/>
        <v>0.14157664718798668</v>
      </c>
      <c r="EB63" s="76">
        <f t="shared" si="420"/>
        <v>8.3948049539033301E-2</v>
      </c>
      <c r="EC63" s="76">
        <f t="shared" si="421"/>
        <v>0.16751633272738278</v>
      </c>
      <c r="ED63" s="76">
        <f t="shared" si="422"/>
        <v>0.19829592855297376</v>
      </c>
      <c r="EE63" s="76">
        <f t="shared" si="423"/>
        <v>9.5655925658998664E-2</v>
      </c>
      <c r="EF63" s="316">
        <f t="shared" ref="EF63:EF94" si="424">IF(MIN(+DB63/(BD63*BX63),0.7)&gt;0,MIN(+DB63/(BD63*BX63),0.7),EZ63/BD63)</f>
        <v>9.2879092289435819E-2</v>
      </c>
      <c r="EG63" s="85">
        <f>+'Cas_-14'!B62</f>
        <v>87</v>
      </c>
      <c r="EH63" s="62">
        <f>+'Cas_-14'!C62</f>
        <v>72</v>
      </c>
      <c r="EI63" s="62">
        <f>+'Cas_-14'!D62</f>
        <v>159</v>
      </c>
      <c r="EJ63" s="62">
        <f>+'Cas_-14'!E62</f>
        <v>227</v>
      </c>
      <c r="EK63" s="62">
        <f>+'Cas_-14'!F62</f>
        <v>325</v>
      </c>
      <c r="EL63" s="62">
        <f>+'Cas_-14'!G62</f>
        <v>448</v>
      </c>
      <c r="EM63" s="62">
        <f>+'Cas_-14'!H62</f>
        <v>311</v>
      </c>
      <c r="EN63" s="62">
        <f>+'Cas_-14'!I62</f>
        <v>386</v>
      </c>
      <c r="EO63" s="62">
        <f>+'Cas_-14'!J62</f>
        <v>307</v>
      </c>
      <c r="EP63" s="62">
        <f>+'Cas_-14'!K62</f>
        <v>366</v>
      </c>
      <c r="EQ63" s="62">
        <f>+'Cas_-14'!L62</f>
        <v>283</v>
      </c>
      <c r="ER63" s="62">
        <f>+'Cas_-14'!M62</f>
        <v>296</v>
      </c>
      <c r="ES63" s="62">
        <f>+'Cas_-14'!N62</f>
        <v>197</v>
      </c>
      <c r="ET63" s="62">
        <f>+'Cas_-14'!O62</f>
        <v>159</v>
      </c>
      <c r="EU63" s="62">
        <f>+'Cas_-14'!P62</f>
        <v>111</v>
      </c>
      <c r="EV63" s="62">
        <f>+'Cas_-14'!Q62</f>
        <v>121</v>
      </c>
      <c r="EW63" s="62">
        <f>+'Cas_-14'!R62</f>
        <v>54</v>
      </c>
      <c r="EX63" s="62">
        <f>+'Cas_-14'!S62</f>
        <v>75</v>
      </c>
      <c r="EY63" s="62">
        <f>+'Cas_-14'!T62</f>
        <v>5</v>
      </c>
      <c r="EZ63" s="86">
        <f>+'Cas_-14'!U62</f>
        <v>22</v>
      </c>
      <c r="FA63" s="201">
        <f t="shared" si="291"/>
        <v>1.6781149630063674E-2</v>
      </c>
      <c r="FB63" s="91">
        <f t="shared" si="292"/>
        <v>1.502472364393089E-2</v>
      </c>
      <c r="FC63" s="91">
        <f t="shared" si="293"/>
        <v>3.4687704489741122E-2</v>
      </c>
      <c r="FD63" s="91">
        <f t="shared" si="294"/>
        <v>5.1124567392000018E-2</v>
      </c>
      <c r="FE63" s="91">
        <f t="shared" si="295"/>
        <v>7.9965383581698857E-2</v>
      </c>
      <c r="FF63" s="91">
        <f t="shared" si="296"/>
        <v>0.11396196493726445</v>
      </c>
      <c r="FG63" s="91">
        <f t="shared" si="297"/>
        <v>6.9646542129280148E-2</v>
      </c>
      <c r="FH63" s="91">
        <f t="shared" si="298"/>
        <v>8.6031991933926882E-2</v>
      </c>
      <c r="FI63" s="91">
        <f t="shared" si="299"/>
        <v>7.0236796379312585E-2</v>
      </c>
      <c r="FJ63" s="91">
        <f t="shared" si="300"/>
        <v>8.1277309675338208E-2</v>
      </c>
      <c r="FK63" s="91">
        <f t="shared" si="301"/>
        <v>7.6632539798534419E-2</v>
      </c>
      <c r="FL63" s="91">
        <f t="shared" si="302"/>
        <v>7.4353349956704104E-2</v>
      </c>
      <c r="FM63" s="91">
        <f t="shared" si="303"/>
        <v>6.0090820295076411E-2</v>
      </c>
      <c r="FN63" s="91">
        <f t="shared" si="304"/>
        <v>4.1079188636147103E-2</v>
      </c>
      <c r="FO63" s="91">
        <f t="shared" si="305"/>
        <v>4.8009348944682229E-2</v>
      </c>
      <c r="FP63" s="91">
        <f t="shared" si="306"/>
        <v>3.8889533577882454E-2</v>
      </c>
      <c r="FQ63" s="91">
        <f t="shared" si="307"/>
        <v>5.5887818589143434E-2</v>
      </c>
      <c r="FR63" s="91">
        <f t="shared" si="308"/>
        <v>4.2816265625714466E-2</v>
      </c>
      <c r="FS63" s="91">
        <f t="shared" si="309"/>
        <v>4.3985783148862881E-2</v>
      </c>
      <c r="FT63" s="100">
        <f t="shared" si="310"/>
        <v>4.2951007438326701E-2</v>
      </c>
      <c r="FU63" s="119">
        <f t="shared" si="143"/>
        <v>2.948939119151885</v>
      </c>
      <c r="FV63" s="120">
        <f t="shared" si="144"/>
        <v>2.1586283458739364</v>
      </c>
      <c r="FW63" s="120">
        <f t="shared" si="145"/>
        <v>2.8200789622109421</v>
      </c>
      <c r="FX63" s="120">
        <f t="shared" si="176"/>
        <v>8.1152363562588761</v>
      </c>
      <c r="FY63" s="120">
        <f t="shared" si="408"/>
        <v>1</v>
      </c>
      <c r="FZ63" s="120">
        <f t="shared" si="408"/>
        <v>1</v>
      </c>
      <c r="GA63" s="120">
        <f t="shared" si="408"/>
        <v>9.4571590694155461</v>
      </c>
      <c r="GB63" s="120">
        <f t="shared" si="408"/>
        <v>1</v>
      </c>
      <c r="GC63" s="120">
        <f t="shared" si="408"/>
        <v>7.2385088671733628</v>
      </c>
      <c r="GD63" s="120">
        <f t="shared" si="408"/>
        <v>8.6124897932294555</v>
      </c>
      <c r="GE63" s="120">
        <f t="shared" si="408"/>
        <v>4.649432769202158</v>
      </c>
      <c r="GF63" s="120">
        <f t="shared" si="408"/>
        <v>3.378378378378379</v>
      </c>
      <c r="GG63" s="120">
        <f t="shared" si="408"/>
        <v>2.8200789622109421</v>
      </c>
      <c r="GH63" s="120">
        <f t="shared" si="408"/>
        <v>8.1152363562588761</v>
      </c>
      <c r="GI63" s="120">
        <f t="shared" si="408"/>
        <v>2.948939119151885</v>
      </c>
      <c r="GJ63" s="120">
        <f t="shared" si="408"/>
        <v>2.1586283458739364</v>
      </c>
      <c r="GK63" s="120">
        <f t="shared" si="147"/>
        <v>2.9973675293872342</v>
      </c>
      <c r="GL63" s="120">
        <f t="shared" si="148"/>
        <v>4.6313223644119441</v>
      </c>
      <c r="GM63" s="120">
        <f t="shared" si="149"/>
        <v>2.1747009786154408</v>
      </c>
      <c r="GN63" s="321">
        <f t="shared" si="150"/>
        <v>2.1624426952685751</v>
      </c>
      <c r="GO63" s="85">
        <f>+Cas_Hoy!B62</f>
        <v>97</v>
      </c>
      <c r="GP63" s="62">
        <f>+Cas_Hoy!C62</f>
        <v>78</v>
      </c>
      <c r="GQ63" s="62">
        <f>+Cas_Hoy!D62</f>
        <v>190</v>
      </c>
      <c r="GR63" s="62">
        <f>+Cas_Hoy!E62</f>
        <v>252</v>
      </c>
      <c r="GS63" s="62">
        <f>+Cas_Hoy!F62</f>
        <v>362</v>
      </c>
      <c r="GT63" s="62">
        <f>+Cas_Hoy!G62</f>
        <v>493</v>
      </c>
      <c r="GU63" s="62">
        <f>+Cas_Hoy!H62</f>
        <v>371</v>
      </c>
      <c r="GV63" s="62">
        <f>+Cas_Hoy!I62</f>
        <v>435</v>
      </c>
      <c r="GW63" s="62">
        <f>+Cas_Hoy!J62</f>
        <v>336</v>
      </c>
      <c r="GX63" s="62">
        <f>+Cas_Hoy!K62</f>
        <v>411</v>
      </c>
      <c r="GY63" s="62">
        <f>+Cas_Hoy!L62</f>
        <v>314</v>
      </c>
      <c r="GZ63" s="62">
        <f>+Cas_Hoy!M62</f>
        <v>327</v>
      </c>
      <c r="HA63" s="62">
        <f>+Cas_Hoy!N62</f>
        <v>213</v>
      </c>
      <c r="HB63" s="62">
        <f>+Cas_Hoy!O62</f>
        <v>178</v>
      </c>
      <c r="HC63" s="62">
        <f>+Cas_Hoy!P62</f>
        <v>126</v>
      </c>
      <c r="HD63" s="62">
        <f>+Cas_Hoy!Q62</f>
        <v>132</v>
      </c>
      <c r="HE63" s="62">
        <f>+Cas_Hoy!R62</f>
        <v>62</v>
      </c>
      <c r="HF63" s="62">
        <f>+Cas_Hoy!S62</f>
        <v>78</v>
      </c>
      <c r="HG63" s="62">
        <f>+Cas_Hoy!T62</f>
        <v>6</v>
      </c>
      <c r="HH63" s="590">
        <f>+Cas_Hoy!U62</f>
        <v>24</v>
      </c>
      <c r="HI63" s="543">
        <f t="shared" si="151"/>
        <v>0.16070862653771462</v>
      </c>
      <c r="HJ63" s="112">
        <f t="shared" si="152"/>
        <v>9.1579690406218148E-2</v>
      </c>
      <c r="HK63" s="112">
        <f t="shared" si="153"/>
        <v>0.18322417656344428</v>
      </c>
      <c r="HL63" s="112">
        <f t="shared" si="154"/>
        <v>0.37320367213088418</v>
      </c>
      <c r="HM63" s="323">
        <f t="shared" si="370"/>
        <v>8.9069134943307648E-2</v>
      </c>
      <c r="HN63" s="323">
        <f t="shared" si="371"/>
        <v>0.12540903730819503</v>
      </c>
      <c r="HO63" s="323">
        <f t="shared" si="372"/>
        <v>0.7</v>
      </c>
      <c r="HP63" s="323">
        <f t="shared" si="373"/>
        <v>9.6953151531756973E-2</v>
      </c>
      <c r="HQ63" s="323">
        <f t="shared" si="374"/>
        <v>0.55643534286715757</v>
      </c>
      <c r="HR63" s="323">
        <f t="shared" si="375"/>
        <v>0.7</v>
      </c>
      <c r="HS63" s="323">
        <f t="shared" si="376"/>
        <v>0.39532693392975005</v>
      </c>
      <c r="HT63" s="323">
        <f t="shared" si="377"/>
        <v>0.27750120338570866</v>
      </c>
      <c r="HU63" s="323">
        <f t="shared" si="378"/>
        <v>0.18322417656344428</v>
      </c>
      <c r="HV63" s="323">
        <f t="shared" si="379"/>
        <v>0.37320367213088418</v>
      </c>
      <c r="HW63" s="323">
        <f t="shared" si="380"/>
        <v>0.16070862653771462</v>
      </c>
      <c r="HX63" s="323">
        <f t="shared" si="381"/>
        <v>9.1579690406218148E-2</v>
      </c>
      <c r="HY63" s="323">
        <f t="shared" si="382"/>
        <v>0.19233356720551356</v>
      </c>
      <c r="HZ63" s="323">
        <f t="shared" si="383"/>
        <v>0.20622776569509271</v>
      </c>
      <c r="IA63" s="323">
        <f t="shared" si="384"/>
        <v>0.1147871107907984</v>
      </c>
      <c r="IB63" s="327">
        <f t="shared" si="385"/>
        <v>0.10132264613392997</v>
      </c>
      <c r="IC63" s="241">
        <f>+CyF_Tot!B62</f>
        <v>0</v>
      </c>
      <c r="ID63" s="149">
        <f>+CyF_Tot!C62</f>
        <v>4047</v>
      </c>
      <c r="IE63" s="149">
        <f>+CyF_Tot!D62</f>
        <v>4322</v>
      </c>
      <c r="IF63" s="149">
        <f>+CyF_Tot!E62</f>
        <v>4523</v>
      </c>
      <c r="IG63" s="149">
        <f>+CyF_Tot!F62</f>
        <v>0</v>
      </c>
      <c r="IH63" s="149">
        <f>+CyF_Tot!G62</f>
        <v>102</v>
      </c>
      <c r="II63" s="149">
        <f>+CyF_Tot!H62</f>
        <v>106</v>
      </c>
      <c r="IJ63" s="557">
        <f>+CyF_Tot!I62</f>
        <v>110</v>
      </c>
      <c r="IK63" s="93">
        <f t="shared" si="388"/>
        <v>7.5781859178548003E-2</v>
      </c>
      <c r="IL63" s="90">
        <f t="shared" si="389"/>
        <v>7.0047673692727949E-2</v>
      </c>
      <c r="IM63" s="90">
        <f t="shared" si="390"/>
        <v>6.700223296529989E-2</v>
      </c>
      <c r="IN63" s="90">
        <f t="shared" si="391"/>
        <v>6.490287333970704E-2</v>
      </c>
      <c r="IO63" s="90">
        <f t="shared" si="392"/>
        <v>5.9408563204679042E-2</v>
      </c>
      <c r="IP63" s="90">
        <f t="shared" si="393"/>
        <v>5.7462669549363105E-2</v>
      </c>
      <c r="IQ63" s="90">
        <f t="shared" si="394"/>
        <v>6.527224389509946E-2</v>
      </c>
      <c r="IR63" s="90">
        <f t="shared" si="395"/>
        <v>6.5583567838074924E-2</v>
      </c>
      <c r="IS63" s="90">
        <f t="shared" si="396"/>
        <v>6.3891251327603746E-2</v>
      </c>
      <c r="IT63" s="90">
        <f t="shared" si="397"/>
        <v>6.5823273784924544E-2</v>
      </c>
      <c r="IU63" s="90">
        <f t="shared" si="398"/>
        <v>5.3981000426370752E-2</v>
      </c>
      <c r="IV63" s="90">
        <f t="shared" si="399"/>
        <v>5.8191410445474212E-2</v>
      </c>
      <c r="IW63" s="90">
        <f t="shared" si="400"/>
        <v>4.792099275526035E-2</v>
      </c>
      <c r="IX63" s="90">
        <f t="shared" si="401"/>
        <v>5.6577399272389826E-2</v>
      </c>
      <c r="IY63" s="90">
        <f t="shared" si="402"/>
        <v>3.3795966830689042E-2</v>
      </c>
      <c r="IZ63" s="90">
        <f t="shared" si="403"/>
        <v>4.5479988772457902E-2</v>
      </c>
      <c r="JA63" s="90">
        <f t="shared" si="404"/>
        <v>1.4123564388026543E-2</v>
      </c>
      <c r="JB63" s="90">
        <f t="shared" si="405"/>
        <v>2.5604729392193933E-2</v>
      </c>
      <c r="JC63" s="90">
        <f t="shared" si="406"/>
        <v>1.6615958103560642E-3</v>
      </c>
      <c r="JD63" s="202">
        <f t="shared" si="407"/>
        <v>7.4871587038193195E-3</v>
      </c>
      <c r="JE63" s="326"/>
      <c r="JF63" s="323"/>
      <c r="JG63" s="323"/>
      <c r="JH63" s="323"/>
      <c r="JI63" s="323"/>
      <c r="JJ63" s="323"/>
      <c r="JK63" s="323"/>
      <c r="JL63" s="323"/>
      <c r="JM63" s="323"/>
      <c r="JN63" s="323"/>
      <c r="JO63" s="323"/>
      <c r="JP63" s="323"/>
      <c r="JQ63" s="323"/>
      <c r="JR63" s="323"/>
      <c r="JS63" s="323"/>
      <c r="JT63" s="323"/>
      <c r="JU63" s="323"/>
      <c r="JV63" s="323"/>
      <c r="JW63" s="323"/>
      <c r="JX63" s="327"/>
      <c r="JZ63" s="701">
        <f t="shared" si="241"/>
        <v>0</v>
      </c>
      <c r="KA63" s="291">
        <f t="shared" si="242"/>
        <v>0</v>
      </c>
      <c r="KB63" s="291">
        <f t="shared" si="243"/>
        <v>0</v>
      </c>
      <c r="KC63" s="291">
        <f t="shared" si="244"/>
        <v>0</v>
      </c>
      <c r="KD63" s="291">
        <f t="shared" si="245"/>
        <v>0</v>
      </c>
      <c r="KE63" s="291">
        <f t="shared" si="246"/>
        <v>0</v>
      </c>
      <c r="KF63" s="291">
        <f t="shared" si="247"/>
        <v>721.62999344414311</v>
      </c>
      <c r="KG63" s="291">
        <f t="shared" si="248"/>
        <v>0</v>
      </c>
      <c r="KH63" s="291">
        <f t="shared" si="249"/>
        <v>1291.3284389281418</v>
      </c>
      <c r="KI63" s="291">
        <f t="shared" si="250"/>
        <v>1946.3077623479428</v>
      </c>
      <c r="KJ63" s="291">
        <f t="shared" si="251"/>
        <v>2861.4888225768436</v>
      </c>
      <c r="KK63" s="291">
        <f t="shared" si="252"/>
        <v>1139.6313783488936</v>
      </c>
      <c r="KL63" s="291">
        <f t="shared" si="253"/>
        <v>4539.1022547564016</v>
      </c>
      <c r="KM63" s="291">
        <f t="shared" si="254"/>
        <v>3941.7605212927738</v>
      </c>
      <c r="KN63" s="291">
        <f t="shared" si="255"/>
        <v>8563.509749427827</v>
      </c>
      <c r="KO63" s="291">
        <f t="shared" si="256"/>
        <v>2999.9611182751287</v>
      </c>
      <c r="KP63" s="291">
        <f t="shared" si="257"/>
        <v>8487.5319050311027</v>
      </c>
      <c r="KQ63" s="291">
        <f t="shared" si="258"/>
        <v>7123.2804567276144</v>
      </c>
      <c r="KR63" s="291">
        <f t="shared" si="259"/>
        <v>1593.1210798686645</v>
      </c>
      <c r="KS63" s="702">
        <f t="shared" si="260"/>
        <v>1686.9008171402813</v>
      </c>
      <c r="KT63" s="705">
        <f>(SUM(JZ63:KS63)/SUM(JZ$4:KS62))*100000</f>
        <v>96.259266212286576</v>
      </c>
      <c r="KU63" s="624">
        <f t="shared" si="312"/>
        <v>0</v>
      </c>
      <c r="KV63" s="625">
        <f t="shared" si="313"/>
        <v>0</v>
      </c>
      <c r="KW63" s="625">
        <f t="shared" si="314"/>
        <v>0</v>
      </c>
      <c r="KX63" s="625">
        <f t="shared" si="315"/>
        <v>0</v>
      </c>
      <c r="KY63" s="625">
        <f t="shared" si="316"/>
        <v>0</v>
      </c>
      <c r="KZ63" s="625">
        <f t="shared" si="317"/>
        <v>0</v>
      </c>
      <c r="LA63" s="625">
        <f t="shared" si="318"/>
        <v>223.94386536746029</v>
      </c>
      <c r="LB63" s="625">
        <f t="shared" si="319"/>
        <v>0</v>
      </c>
      <c r="LC63" s="625">
        <f t="shared" si="320"/>
        <v>457.56870605415361</v>
      </c>
      <c r="LD63" s="625">
        <f t="shared" si="321"/>
        <v>666.20745635523122</v>
      </c>
      <c r="LE63" s="625">
        <f t="shared" si="322"/>
        <v>1353.9317985606788</v>
      </c>
      <c r="LF63" s="625">
        <f t="shared" si="323"/>
        <v>502.38749970746017</v>
      </c>
      <c r="LG63" s="625">
        <f t="shared" si="324"/>
        <v>2745.2659018055215</v>
      </c>
      <c r="LH63" s="625">
        <f t="shared" si="325"/>
        <v>2066.8774156552004</v>
      </c>
      <c r="LI63" s="625">
        <f t="shared" si="326"/>
        <v>8650.333143185986</v>
      </c>
      <c r="LJ63" s="625">
        <f t="shared" si="327"/>
        <v>2249.8077276460922</v>
      </c>
      <c r="LK63" s="625">
        <f t="shared" si="328"/>
        <v>23804.070880561092</v>
      </c>
      <c r="LL63" s="625">
        <f t="shared" si="329"/>
        <v>10846.787291847664</v>
      </c>
      <c r="LM63" s="625">
        <f t="shared" si="330"/>
        <v>26391.469889317726</v>
      </c>
      <c r="LN63" s="626">
        <f t="shared" si="331"/>
        <v>9761.5925996197057</v>
      </c>
      <c r="LO63" s="642">
        <f t="shared" si="332"/>
        <v>0</v>
      </c>
      <c r="LP63" s="625">
        <f t="shared" si="333"/>
        <v>0</v>
      </c>
      <c r="LQ63" s="625">
        <f t="shared" si="334"/>
        <v>638.50430436455633</v>
      </c>
      <c r="LR63" s="625">
        <f t="shared" si="335"/>
        <v>385.48136492833066</v>
      </c>
      <c r="LS63" s="625">
        <f t="shared" si="336"/>
        <v>8245.4876337814803</v>
      </c>
      <c r="LT63" s="645">
        <f t="shared" si="337"/>
        <v>4218.1167494364026</v>
      </c>
      <c r="LU63" s="624">
        <f t="shared" si="338"/>
        <v>0</v>
      </c>
      <c r="LV63" s="625">
        <f t="shared" si="339"/>
        <v>509.80238502718055</v>
      </c>
      <c r="LW63" s="626">
        <f t="shared" si="340"/>
        <v>5905.9518764072591</v>
      </c>
      <c r="LY63" s="725">
        <f>VLOOKUP(A63,Vac!A:C,2,FALSE)</f>
        <v>9711.31305499265</v>
      </c>
      <c r="LZ63" s="730">
        <f>VLOOKUP(A63,Vac!A:D,3,FALSE)</f>
        <v>5752</v>
      </c>
      <c r="MA63" s="722">
        <f>VLOOKUP(A63,Vac!A:D,4,FALSE)</f>
        <v>1869</v>
      </c>
      <c r="MB63" s="742">
        <f t="shared" si="261"/>
        <v>8.407881658188622E-2</v>
      </c>
      <c r="MC63" s="666">
        <f t="shared" si="262"/>
        <v>2.7319768461673392E-2</v>
      </c>
    </row>
    <row r="64" spans="1:341" ht="14.4">
      <c r="A64" s="510" t="s">
        <v>74</v>
      </c>
      <c r="B64" s="538">
        <v>27078</v>
      </c>
      <c r="C64" s="526">
        <f t="shared" si="341"/>
        <v>2645</v>
      </c>
      <c r="D64" s="517">
        <f t="shared" si="342"/>
        <v>69</v>
      </c>
      <c r="E64" s="495">
        <f t="shared" si="343"/>
        <v>8.2634659763742811E-3</v>
      </c>
      <c r="F64" s="208">
        <f t="shared" si="263"/>
        <v>9.2658246547012338E-2</v>
      </c>
      <c r="G64" s="30">
        <f t="shared" si="264"/>
        <v>3.3280219815196697</v>
      </c>
      <c r="H64" s="29">
        <f t="shared" si="265"/>
        <v>0.30836868127752609</v>
      </c>
      <c r="I64" s="33">
        <f t="shared" si="266"/>
        <v>0.32508376324394439</v>
      </c>
      <c r="J64" s="353">
        <f t="shared" si="267"/>
        <v>0.43372764180402046</v>
      </c>
      <c r="K64" s="581">
        <f t="shared" si="268"/>
        <v>5.8751019310584818E-3</v>
      </c>
      <c r="L64" s="354">
        <f t="shared" si="344"/>
        <v>4.6809394518809349</v>
      </c>
      <c r="M64" s="355">
        <f t="shared" si="269"/>
        <v>0.45671918280040735</v>
      </c>
      <c r="N64" s="827"/>
      <c r="O64" s="364" t="s">
        <v>226</v>
      </c>
      <c r="P64" s="20" t="s">
        <v>234</v>
      </c>
      <c r="Q64" s="20"/>
      <c r="R64" s="20"/>
      <c r="S64" s="166">
        <f t="shared" si="270"/>
        <v>2645</v>
      </c>
      <c r="T64" s="167">
        <f t="shared" si="271"/>
        <v>9768.0774060122603</v>
      </c>
      <c r="U64" s="166">
        <f t="shared" si="272"/>
        <v>58</v>
      </c>
      <c r="V64" s="168">
        <f t="shared" si="273"/>
        <v>2.2419791264012369E-2</v>
      </c>
      <c r="W64" s="167">
        <f t="shared" si="274"/>
        <v>214.19602629440874</v>
      </c>
      <c r="X64" s="166">
        <f t="shared" si="275"/>
        <v>136</v>
      </c>
      <c r="Y64" s="168">
        <f t="shared" si="276"/>
        <v>5.4204862495017936E-2</v>
      </c>
      <c r="Z64" s="167">
        <f t="shared" si="277"/>
        <v>502.2527513110274</v>
      </c>
      <c r="AA64" s="166">
        <f t="shared" si="278"/>
        <v>69</v>
      </c>
      <c r="AB64" s="167">
        <f t="shared" si="279"/>
        <v>2548.1941059162418</v>
      </c>
      <c r="AC64" s="169">
        <f t="shared" si="280"/>
        <v>2.6086956521739129E-2</v>
      </c>
      <c r="AD64" s="166">
        <f t="shared" si="281"/>
        <v>0</v>
      </c>
      <c r="AE64" s="168">
        <f t="shared" si="282"/>
        <v>0</v>
      </c>
      <c r="AF64" s="167">
        <f t="shared" si="283"/>
        <v>0</v>
      </c>
      <c r="AG64" s="166">
        <f t="shared" si="284"/>
        <v>2</v>
      </c>
      <c r="AH64" s="168">
        <f t="shared" si="285"/>
        <v>2.9850746268656716E-2</v>
      </c>
      <c r="AI64" s="365">
        <f t="shared" si="286"/>
        <v>73.860698722209918</v>
      </c>
      <c r="AJ64" s="831"/>
      <c r="AK64" s="85">
        <v>2096.9645111510531</v>
      </c>
      <c r="AL64" s="62">
        <v>2014.1431332090294</v>
      </c>
      <c r="AM64" s="62">
        <v>2041.3275104647207</v>
      </c>
      <c r="AN64" s="62">
        <v>1987.4104020474533</v>
      </c>
      <c r="AO64" s="62">
        <v>1790.3685753296186</v>
      </c>
      <c r="AP64" s="62">
        <v>1773.9996685366636</v>
      </c>
      <c r="AQ64" s="62">
        <v>1722.8099956710541</v>
      </c>
      <c r="AR64" s="62">
        <v>1664.6680183173748</v>
      </c>
      <c r="AS64" s="62">
        <v>1805.6036704940566</v>
      </c>
      <c r="AT64" s="62">
        <v>1858.6162177573005</v>
      </c>
      <c r="AU64" s="62">
        <v>1490.9050395158142</v>
      </c>
      <c r="AV64" s="62">
        <v>1452.3525583333121</v>
      </c>
      <c r="AW64" s="62">
        <v>1119.2029176757337</v>
      </c>
      <c r="AX64" s="62">
        <v>1311.1771614483096</v>
      </c>
      <c r="AY64" s="62">
        <v>796.54100071249923</v>
      </c>
      <c r="AZ64" s="62">
        <v>1049.7455549940539</v>
      </c>
      <c r="BA64" s="62">
        <v>331.12661154050841</v>
      </c>
      <c r="BB64" s="62">
        <v>548.65071666572908</v>
      </c>
      <c r="BC64" s="62">
        <v>44.150214872067778</v>
      </c>
      <c r="BD64" s="86">
        <v>178.23674615417249</v>
      </c>
      <c r="BE64" s="258">
        <v>2.0000000000000002E-5</v>
      </c>
      <c r="BF64" s="43">
        <v>2.0000000000000002E-5</v>
      </c>
      <c r="BG64" s="53">
        <v>5.0000000000000002E-5</v>
      </c>
      <c r="BH64" s="53">
        <v>4.0000000000000003E-5</v>
      </c>
      <c r="BI64" s="53">
        <v>1.2518952302791728E-4</v>
      </c>
      <c r="BJ64" s="53">
        <v>1.2406223545552731E-4</v>
      </c>
      <c r="BK64" s="53">
        <v>3.4000000000000002E-4</v>
      </c>
      <c r="BL64" s="53">
        <v>1.8000000000000001E-4</v>
      </c>
      <c r="BM64" s="53">
        <v>8.9999999999999998E-4</v>
      </c>
      <c r="BN64" s="53">
        <v>5.0000000000000001E-4</v>
      </c>
      <c r="BO64" s="53">
        <v>3.8E-3</v>
      </c>
      <c r="BP64" s="53">
        <v>2E-3</v>
      </c>
      <c r="BQ64" s="53">
        <v>1.6199999999999999E-2</v>
      </c>
      <c r="BR64" s="53">
        <v>6.1999999999999998E-3</v>
      </c>
      <c r="BS64" s="53">
        <v>6.1100000000000002E-2</v>
      </c>
      <c r="BT64" s="53">
        <v>2.6800000000000001E-2</v>
      </c>
      <c r="BU64" s="53">
        <v>0.1421</v>
      </c>
      <c r="BV64" s="53">
        <v>5.4699999999999999E-2</v>
      </c>
      <c r="BW64" s="53">
        <v>0.27589999999999998</v>
      </c>
      <c r="BX64" s="773">
        <v>0.1051</v>
      </c>
      <c r="BY64" s="53">
        <f t="shared" si="345"/>
        <v>2.0000000000000002E-5</v>
      </c>
      <c r="BZ64" s="53">
        <f t="shared" si="346"/>
        <v>4.5000000000000003E-5</v>
      </c>
      <c r="CA64" s="53">
        <f t="shared" si="347"/>
        <v>1.246258792417223E-4</v>
      </c>
      <c r="CB64" s="53">
        <f t="shared" si="348"/>
        <v>2.6000000000000003E-4</v>
      </c>
      <c r="CC64" s="53">
        <f t="shared" si="349"/>
        <v>6.9999999999999999E-4</v>
      </c>
      <c r="CD64" s="53">
        <f t="shared" si="350"/>
        <v>2.8999999999999998E-3</v>
      </c>
      <c r="CE64" s="53">
        <f t="shared" si="351"/>
        <v>1.12E-2</v>
      </c>
      <c r="CF64" s="53">
        <f t="shared" si="352"/>
        <v>4.3950000000000003E-2</v>
      </c>
      <c r="CG64" s="53">
        <f t="shared" si="353"/>
        <v>9.8400000000000001E-2</v>
      </c>
      <c r="CH64" s="54">
        <f t="shared" si="138"/>
        <v>0.1905</v>
      </c>
      <c r="CI64" s="64">
        <f>+Fall_Hoy!B64</f>
        <v>0</v>
      </c>
      <c r="CJ64" s="61">
        <f>+Fall_Hoy!C64</f>
        <v>0</v>
      </c>
      <c r="CK64" s="61">
        <f>+Fall_Hoy!D64</f>
        <v>0</v>
      </c>
      <c r="CL64" s="61">
        <f>+Fall_Hoy!E64</f>
        <v>0</v>
      </c>
      <c r="CM64" s="61">
        <f>+Fall_Hoy!F64</f>
        <v>1</v>
      </c>
      <c r="CN64" s="61">
        <f>+Fall_Hoy!G64</f>
        <v>0</v>
      </c>
      <c r="CO64" s="61">
        <f>+Fall_Hoy!H64</f>
        <v>1</v>
      </c>
      <c r="CP64" s="61">
        <f>+Fall_Hoy!I64</f>
        <v>0</v>
      </c>
      <c r="CQ64" s="61">
        <f>+Fall_Hoy!J64</f>
        <v>2</v>
      </c>
      <c r="CR64" s="61">
        <f>+Fall_Hoy!K64</f>
        <v>0</v>
      </c>
      <c r="CS64" s="61">
        <f>+Fall_Hoy!L64</f>
        <v>4</v>
      </c>
      <c r="CT64" s="61">
        <f>+Fall_Hoy!M64</f>
        <v>2</v>
      </c>
      <c r="CU64" s="61">
        <f>+Fall_Hoy!N64</f>
        <v>8</v>
      </c>
      <c r="CV64" s="61">
        <f>+Fall_Hoy!O64</f>
        <v>5</v>
      </c>
      <c r="CW64" s="61">
        <f>+Fall_Hoy!P64</f>
        <v>9</v>
      </c>
      <c r="CX64" s="61">
        <f>+Fall_Hoy!Q64</f>
        <v>10</v>
      </c>
      <c r="CY64" s="61">
        <f>+Fall_Hoy!R64</f>
        <v>13</v>
      </c>
      <c r="CZ64" s="61">
        <f>+Fall_Hoy!S64</f>
        <v>5</v>
      </c>
      <c r="DA64" s="61">
        <f>+Fall_Hoy!T64</f>
        <v>2</v>
      </c>
      <c r="DB64" s="253">
        <f>+Fall_Hoy!U64</f>
        <v>4</v>
      </c>
      <c r="DC64" s="61">
        <f>+Fall_Hoy!W64</f>
        <v>0</v>
      </c>
      <c r="DD64" s="61">
        <f>+Fall_Hoy!X64</f>
        <v>0</v>
      </c>
      <c r="DE64" s="61">
        <f>+Fall_Hoy!Y64</f>
        <v>0</v>
      </c>
      <c r="DF64" s="61">
        <f>+Fall_Hoy!Z64</f>
        <v>0</v>
      </c>
      <c r="DG64" s="61">
        <f>+Fall_Hoy!AA64</f>
        <v>0</v>
      </c>
      <c r="DH64" s="61">
        <f>+Fall_Hoy!AB64</f>
        <v>0</v>
      </c>
      <c r="DI64" s="61">
        <f>+Fall_Hoy!AC64</f>
        <v>0</v>
      </c>
      <c r="DJ64" s="61">
        <f>+Fall_Hoy!AD64</f>
        <v>0</v>
      </c>
      <c r="DK64" s="61">
        <f>+Fall_Hoy!AE64</f>
        <v>2</v>
      </c>
      <c r="DL64" s="270">
        <f>+Fall_Hoy!AF64</f>
        <v>1</v>
      </c>
      <c r="DM64" s="75">
        <f t="shared" si="287"/>
        <v>0.1849239510205733</v>
      </c>
      <c r="DN64" s="76">
        <f t="shared" si="288"/>
        <v>0.35545216322475637</v>
      </c>
      <c r="DO64" s="76">
        <f t="shared" si="289"/>
        <v>0.44123112323488739</v>
      </c>
      <c r="DP64" s="76">
        <f t="shared" si="290"/>
        <v>0.61505922816137959</v>
      </c>
      <c r="DQ64" s="76">
        <f t="shared" si="409"/>
        <v>0.7</v>
      </c>
      <c r="DR64" s="76">
        <f t="shared" si="410"/>
        <v>0.11894027025047284</v>
      </c>
      <c r="DS64" s="76">
        <f t="shared" si="411"/>
        <v>0.7</v>
      </c>
      <c r="DT64" s="76">
        <f t="shared" si="412"/>
        <v>0.16219450186404888</v>
      </c>
      <c r="DU64" s="76">
        <f t="shared" si="413"/>
        <v>0.7</v>
      </c>
      <c r="DV64" s="76">
        <f t="shared" si="414"/>
        <v>0.11890566642459931</v>
      </c>
      <c r="DW64" s="76">
        <f t="shared" si="415"/>
        <v>0.7</v>
      </c>
      <c r="DX64" s="76">
        <f t="shared" si="416"/>
        <v>0.68853805108284316</v>
      </c>
      <c r="DY64" s="76">
        <f t="shared" si="417"/>
        <v>0.44123112323488739</v>
      </c>
      <c r="DZ64" s="76">
        <f t="shared" si="418"/>
        <v>0.61505922816137959</v>
      </c>
      <c r="EA64" s="76">
        <f t="shared" si="419"/>
        <v>0.1849239510205733</v>
      </c>
      <c r="EB64" s="76">
        <f t="shared" si="420"/>
        <v>0.35545216322475637</v>
      </c>
      <c r="EC64" s="76">
        <f t="shared" si="421"/>
        <v>0.27628365290356965</v>
      </c>
      <c r="ED64" s="76">
        <f t="shared" si="422"/>
        <v>0.16660449985461995</v>
      </c>
      <c r="EE64" s="76">
        <f t="shared" si="423"/>
        <v>0.16418953527308078</v>
      </c>
      <c r="EF64" s="316">
        <f t="shared" si="424"/>
        <v>0.21353055561172771</v>
      </c>
      <c r="EG64" s="85">
        <f>+'Cas_-14'!B63</f>
        <v>18</v>
      </c>
      <c r="EH64" s="62">
        <f>+'Cas_-14'!C63</f>
        <v>14</v>
      </c>
      <c r="EI64" s="62">
        <f>+'Cas_-14'!D63</f>
        <v>73</v>
      </c>
      <c r="EJ64" s="62">
        <f>+'Cas_-14'!E63</f>
        <v>89</v>
      </c>
      <c r="EK64" s="62">
        <f>+'Cas_-14'!F63</f>
        <v>212</v>
      </c>
      <c r="EL64" s="62">
        <f>+'Cas_-14'!G63</f>
        <v>211</v>
      </c>
      <c r="EM64" s="62">
        <f>+'Cas_-14'!H63</f>
        <v>285</v>
      </c>
      <c r="EN64" s="62">
        <f>+'Cas_-14'!I63</f>
        <v>270</v>
      </c>
      <c r="EO64" s="62">
        <f>+'Cas_-14'!J63</f>
        <v>219</v>
      </c>
      <c r="EP64" s="62">
        <f>+'Cas_-14'!K63</f>
        <v>221</v>
      </c>
      <c r="EQ64" s="62">
        <f>+'Cas_-14'!L63</f>
        <v>176</v>
      </c>
      <c r="ER64" s="62">
        <f>+'Cas_-14'!M63</f>
        <v>192</v>
      </c>
      <c r="ES64" s="62">
        <f>+'Cas_-14'!N63</f>
        <v>147</v>
      </c>
      <c r="ET64" s="62">
        <f>+'Cas_-14'!O63</f>
        <v>116</v>
      </c>
      <c r="EU64" s="62">
        <f>+'Cas_-14'!P63</f>
        <v>74</v>
      </c>
      <c r="EV64" s="62">
        <f>+'Cas_-14'!Q63</f>
        <v>88</v>
      </c>
      <c r="EW64" s="62">
        <f>+'Cas_-14'!R63</f>
        <v>33</v>
      </c>
      <c r="EX64" s="62">
        <f>+'Cas_-14'!S63</f>
        <v>34</v>
      </c>
      <c r="EY64" s="62">
        <f>+'Cas_-14'!T63</f>
        <v>4</v>
      </c>
      <c r="EZ64" s="86">
        <f>+'Cas_-14'!U63</f>
        <v>10</v>
      </c>
      <c r="FA64" s="201">
        <f t="shared" si="291"/>
        <v>8.5838362567803063E-3</v>
      </c>
      <c r="FB64" s="90">
        <f t="shared" si="292"/>
        <v>6.9508466251326081E-3</v>
      </c>
      <c r="FC64" s="90">
        <f t="shared" si="293"/>
        <v>3.5761042569490038E-2</v>
      </c>
      <c r="FD64" s="90">
        <f t="shared" si="294"/>
        <v>4.4781893014302007E-2</v>
      </c>
      <c r="FE64" s="90">
        <f t="shared" si="295"/>
        <v>0.11841137234045197</v>
      </c>
      <c r="FF64" s="90">
        <f t="shared" si="296"/>
        <v>0.11894027025047284</v>
      </c>
      <c r="FG64" s="90">
        <f t="shared" si="297"/>
        <v>0.16542741260854435</v>
      </c>
      <c r="FH64" s="90">
        <f t="shared" si="298"/>
        <v>0.16219450186404888</v>
      </c>
      <c r="FI64" s="90">
        <f t="shared" si="299"/>
        <v>0.121289075547834</v>
      </c>
      <c r="FJ64" s="90">
        <f t="shared" si="300"/>
        <v>0.11890566642459931</v>
      </c>
      <c r="FK64" s="90">
        <f t="shared" si="301"/>
        <v>0.11804910127418826</v>
      </c>
      <c r="FL64" s="90">
        <f t="shared" si="302"/>
        <v>0.1321993058079059</v>
      </c>
      <c r="FM64" s="90">
        <f t="shared" si="303"/>
        <v>0.1313434746089451</v>
      </c>
      <c r="FN64" s="90">
        <f t="shared" si="304"/>
        <v>8.8470119378732837E-2</v>
      </c>
      <c r="FO64" s="90">
        <f t="shared" si="305"/>
        <v>9.2901683571602237E-2</v>
      </c>
      <c r="FP64" s="90">
        <f t="shared" si="306"/>
        <v>8.3829838174926549E-2</v>
      </c>
      <c r="FQ64" s="90">
        <f t="shared" si="307"/>
        <v>9.9659764120054548E-2</v>
      </c>
      <c r="FR64" s="90">
        <f t="shared" si="308"/>
        <v>6.1970209765924426E-2</v>
      </c>
      <c r="FS64" s="90">
        <f t="shared" si="309"/>
        <v>9.0599785563685975E-2</v>
      </c>
      <c r="FT64" s="99">
        <f t="shared" si="310"/>
        <v>5.610515348698146E-2</v>
      </c>
      <c r="FU64" s="119">
        <f t="shared" si="143"/>
        <v>1.9905339054275224</v>
      </c>
      <c r="FV64" s="120">
        <f t="shared" si="144"/>
        <v>4.2401628222523744</v>
      </c>
      <c r="FW64" s="120">
        <f t="shared" si="145"/>
        <v>3.3593684387335179</v>
      </c>
      <c r="FX64" s="120">
        <f t="shared" si="176"/>
        <v>6.9521690767519466</v>
      </c>
      <c r="FY64" s="120">
        <f t="shared" si="408"/>
        <v>5.9115943525034576</v>
      </c>
      <c r="FZ64" s="120">
        <f t="shared" si="408"/>
        <v>1</v>
      </c>
      <c r="GA64" s="120">
        <f t="shared" si="408"/>
        <v>4.2314631472622386</v>
      </c>
      <c r="GB64" s="120">
        <f t="shared" si="408"/>
        <v>1</v>
      </c>
      <c r="GC64" s="120">
        <f t="shared" si="408"/>
        <v>5.7713359330860259</v>
      </c>
      <c r="GD64" s="120">
        <f t="shared" si="408"/>
        <v>1</v>
      </c>
      <c r="GE64" s="120">
        <f t="shared" si="408"/>
        <v>5.9297359526197155</v>
      </c>
      <c r="GF64" s="120">
        <f t="shared" si="408"/>
        <v>5.208333333333333</v>
      </c>
      <c r="GG64" s="120">
        <f t="shared" si="408"/>
        <v>3.3593684387335179</v>
      </c>
      <c r="GH64" s="120">
        <f t="shared" si="408"/>
        <v>6.9521690767519466</v>
      </c>
      <c r="GI64" s="120">
        <f t="shared" si="408"/>
        <v>1.9905339054275224</v>
      </c>
      <c r="GJ64" s="120">
        <f t="shared" si="408"/>
        <v>4.2401628222523744</v>
      </c>
      <c r="GK64" s="120">
        <f t="shared" si="147"/>
        <v>2.772268782120999</v>
      </c>
      <c r="GL64" s="120">
        <f t="shared" si="148"/>
        <v>2.6884611248521351</v>
      </c>
      <c r="GM64" s="120">
        <f t="shared" si="149"/>
        <v>1.8122508155128669</v>
      </c>
      <c r="GN64" s="321">
        <f t="shared" si="150"/>
        <v>3.8058991436726926</v>
      </c>
      <c r="GO64" s="85">
        <f>+Cas_Hoy!B63</f>
        <v>21</v>
      </c>
      <c r="GP64" s="62">
        <f>+Cas_Hoy!C63</f>
        <v>15</v>
      </c>
      <c r="GQ64" s="62">
        <f>+Cas_Hoy!D63</f>
        <v>79</v>
      </c>
      <c r="GR64" s="62">
        <f>+Cas_Hoy!E63</f>
        <v>95</v>
      </c>
      <c r="GS64" s="62">
        <f>+Cas_Hoy!F63</f>
        <v>223</v>
      </c>
      <c r="GT64" s="62">
        <f>+Cas_Hoy!G63</f>
        <v>224</v>
      </c>
      <c r="GU64" s="62">
        <f>+Cas_Hoy!H63</f>
        <v>303</v>
      </c>
      <c r="GV64" s="62">
        <f>+Cas_Hoy!I63</f>
        <v>290</v>
      </c>
      <c r="GW64" s="62">
        <f>+Cas_Hoy!J63</f>
        <v>230</v>
      </c>
      <c r="GX64" s="62">
        <f>+Cas_Hoy!K63</f>
        <v>234</v>
      </c>
      <c r="GY64" s="62">
        <f>+Cas_Hoy!L63</f>
        <v>185</v>
      </c>
      <c r="GZ64" s="62">
        <f>+Cas_Hoy!M63</f>
        <v>194</v>
      </c>
      <c r="HA64" s="62">
        <f>+Cas_Hoy!N63</f>
        <v>154</v>
      </c>
      <c r="HB64" s="62">
        <f>+Cas_Hoy!O63</f>
        <v>124</v>
      </c>
      <c r="HC64" s="62">
        <f>+Cas_Hoy!P63</f>
        <v>74</v>
      </c>
      <c r="HD64" s="62">
        <f>+Cas_Hoy!Q63</f>
        <v>91</v>
      </c>
      <c r="HE64" s="62">
        <f>+Cas_Hoy!R63</f>
        <v>34</v>
      </c>
      <c r="HF64" s="62">
        <f>+Cas_Hoy!S63</f>
        <v>34</v>
      </c>
      <c r="HG64" s="62">
        <f>+Cas_Hoy!T63</f>
        <v>4</v>
      </c>
      <c r="HH64" s="590">
        <f>+Cas_Hoy!U63</f>
        <v>11</v>
      </c>
      <c r="HI64" s="543">
        <f t="shared" si="151"/>
        <v>0.18492395102057332</v>
      </c>
      <c r="HJ64" s="112">
        <f t="shared" si="152"/>
        <v>0.36756985060741854</v>
      </c>
      <c r="HK64" s="112">
        <f t="shared" si="153"/>
        <v>0.46224212910321533</v>
      </c>
      <c r="HL64" s="112">
        <f t="shared" si="154"/>
        <v>0.6574771059656126</v>
      </c>
      <c r="HM64" s="323">
        <f t="shared" si="370"/>
        <v>0.7</v>
      </c>
      <c r="HN64" s="323">
        <f t="shared" si="371"/>
        <v>0.12626834377301382</v>
      </c>
      <c r="HO64" s="323">
        <f t="shared" si="372"/>
        <v>0.7</v>
      </c>
      <c r="HP64" s="323">
        <f t="shared" si="373"/>
        <v>0.17420890940953399</v>
      </c>
      <c r="HQ64" s="323">
        <f t="shared" si="374"/>
        <v>0.7</v>
      </c>
      <c r="HR64" s="323">
        <f t="shared" si="375"/>
        <v>0.12590011739075221</v>
      </c>
      <c r="HS64" s="323">
        <f t="shared" si="376"/>
        <v>0.7</v>
      </c>
      <c r="HT64" s="323">
        <f t="shared" si="377"/>
        <v>0.69571032244828945</v>
      </c>
      <c r="HU64" s="323">
        <f t="shared" si="378"/>
        <v>0.46224212910321533</v>
      </c>
      <c r="HV64" s="323">
        <f t="shared" si="379"/>
        <v>0.6574771059656126</v>
      </c>
      <c r="HW64" s="323">
        <f t="shared" si="380"/>
        <v>0.18492395102057332</v>
      </c>
      <c r="HX64" s="323">
        <f t="shared" si="381"/>
        <v>0.36756985060741854</v>
      </c>
      <c r="HY64" s="323">
        <f t="shared" si="382"/>
        <v>0.28465588480973841</v>
      </c>
      <c r="HZ64" s="323">
        <f t="shared" si="383"/>
        <v>0.16660449985461995</v>
      </c>
      <c r="IA64" s="323">
        <f t="shared" si="384"/>
        <v>0.16418953527308078</v>
      </c>
      <c r="IB64" s="327">
        <f t="shared" si="385"/>
        <v>0.23488361117290049</v>
      </c>
      <c r="IC64" s="241">
        <f>+CyF_Tot!B63</f>
        <v>0</v>
      </c>
      <c r="ID64" s="149">
        <f>+CyF_Tot!C63</f>
        <v>2509</v>
      </c>
      <c r="IE64" s="149">
        <f>+CyF_Tot!D63</f>
        <v>2587</v>
      </c>
      <c r="IF64" s="149">
        <f>+CyF_Tot!E63</f>
        <v>2645</v>
      </c>
      <c r="IG64" s="149">
        <f>+CyF_Tot!F63</f>
        <v>0</v>
      </c>
      <c r="IH64" s="149">
        <f>+CyF_Tot!G63</f>
        <v>67</v>
      </c>
      <c r="II64" s="149">
        <f>+CyF_Tot!H63</f>
        <v>69</v>
      </c>
      <c r="IJ64" s="557">
        <f>+CyF_Tot!I63</f>
        <v>69</v>
      </c>
      <c r="IK64" s="93">
        <f t="shared" si="388"/>
        <v>7.7441631994647056E-2</v>
      </c>
      <c r="IL64" s="90">
        <f t="shared" si="389"/>
        <v>7.4383009572680014E-2</v>
      </c>
      <c r="IM64" s="90">
        <f t="shared" si="390"/>
        <v>7.5386938121896771E-2</v>
      </c>
      <c r="IN64" s="90">
        <f t="shared" si="391"/>
        <v>7.3395760471506505E-2</v>
      </c>
      <c r="IO64" s="90">
        <f t="shared" si="392"/>
        <v>6.6118936972066569E-2</v>
      </c>
      <c r="IP64" s="90">
        <f t="shared" si="393"/>
        <v>6.5514427525543387E-2</v>
      </c>
      <c r="IQ64" s="90">
        <f t="shared" si="394"/>
        <v>6.362397502293575E-2</v>
      </c>
      <c r="IR64" s="90">
        <f t="shared" si="395"/>
        <v>6.1476771486718915E-2</v>
      </c>
      <c r="IS64" s="90">
        <f t="shared" si="396"/>
        <v>6.6681574359038945E-2</v>
      </c>
      <c r="IT64" s="90">
        <f t="shared" si="397"/>
        <v>6.8639346249992628E-2</v>
      </c>
      <c r="IU64" s="90">
        <f t="shared" si="398"/>
        <v>5.5059643973551009E-2</v>
      </c>
      <c r="IV64" s="90">
        <f t="shared" si="399"/>
        <v>5.3635887374743785E-2</v>
      </c>
      <c r="IW64" s="90">
        <f t="shared" si="400"/>
        <v>4.1332554755732838E-2</v>
      </c>
      <c r="IX64" s="90">
        <f t="shared" si="401"/>
        <v>4.8422230646587988E-2</v>
      </c>
      <c r="IY64" s="90">
        <f t="shared" si="402"/>
        <v>2.9416537436756748E-2</v>
      </c>
      <c r="IZ64" s="90">
        <f t="shared" si="403"/>
        <v>3.8767470086197429E-2</v>
      </c>
      <c r="JA64" s="90">
        <f t="shared" si="404"/>
        <v>1.2228621446949863E-2</v>
      </c>
      <c r="JB64" s="90">
        <f t="shared" si="405"/>
        <v>2.0261862643685985E-2</v>
      </c>
      <c r="JC64" s="90">
        <f t="shared" si="406"/>
        <v>1.6304828595933149E-3</v>
      </c>
      <c r="JD64" s="202">
        <f t="shared" si="407"/>
        <v>6.5823453044601705E-3</v>
      </c>
      <c r="JE64" s="326"/>
      <c r="JF64" s="323"/>
      <c r="JG64" s="323"/>
      <c r="JH64" s="323"/>
      <c r="JI64" s="323"/>
      <c r="JJ64" s="323"/>
      <c r="JK64" s="323"/>
      <c r="JL64" s="323"/>
      <c r="JM64" s="323"/>
      <c r="JN64" s="323"/>
      <c r="JO64" s="323"/>
      <c r="JP64" s="323"/>
      <c r="JQ64" s="323"/>
      <c r="JR64" s="323"/>
      <c r="JS64" s="323"/>
      <c r="JT64" s="323"/>
      <c r="JU64" s="323"/>
      <c r="JV64" s="323"/>
      <c r="JW64" s="323"/>
      <c r="JX64" s="327"/>
      <c r="JZ64" s="701">
        <f t="shared" si="241"/>
        <v>0</v>
      </c>
      <c r="KA64" s="291">
        <f t="shared" si="242"/>
        <v>0</v>
      </c>
      <c r="KB64" s="291">
        <f t="shared" si="243"/>
        <v>0</v>
      </c>
      <c r="KC64" s="291">
        <f t="shared" si="244"/>
        <v>0</v>
      </c>
      <c r="KD64" s="291">
        <f t="shared" si="245"/>
        <v>1998.4326407992721</v>
      </c>
      <c r="KE64" s="291">
        <f t="shared" si="246"/>
        <v>0</v>
      </c>
      <c r="KF64" s="291">
        <f t="shared" si="247"/>
        <v>1870.4151984820878</v>
      </c>
      <c r="KG64" s="291">
        <f t="shared" si="248"/>
        <v>0</v>
      </c>
      <c r="KH64" s="291">
        <f t="shared" si="249"/>
        <v>3125.9927592280442</v>
      </c>
      <c r="KI64" s="291">
        <f t="shared" si="250"/>
        <v>0</v>
      </c>
      <c r="KJ64" s="291">
        <f t="shared" si="251"/>
        <v>5670.2900425807629</v>
      </c>
      <c r="KK64" s="291">
        <f t="shared" si="252"/>
        <v>3123.8021195118099</v>
      </c>
      <c r="KL64" s="291">
        <f t="shared" si="253"/>
        <v>11818.618224718013</v>
      </c>
      <c r="KM64" s="291">
        <f t="shared" si="254"/>
        <v>7272.5069352696464</v>
      </c>
      <c r="KN64" s="291">
        <f t="shared" si="255"/>
        <v>11185.446815707388</v>
      </c>
      <c r="KO64" s="291">
        <f t="shared" si="256"/>
        <v>12702.41149063549</v>
      </c>
      <c r="KP64" s="291">
        <f t="shared" si="257"/>
        <v>13998.433947773918</v>
      </c>
      <c r="KQ64" s="291">
        <f t="shared" si="258"/>
        <v>5984.8459142732891</v>
      </c>
      <c r="KR64" s="291">
        <f t="shared" si="259"/>
        <v>2734.5280277759521</v>
      </c>
      <c r="KS64" s="702">
        <f t="shared" si="260"/>
        <v>3878.2126296341066</v>
      </c>
      <c r="KT64" s="705">
        <f>(SUM(JZ64:KS64)/SUM(JZ$4:KS63))*100000</f>
        <v>175.05215473714401</v>
      </c>
      <c r="KU64" s="624">
        <f t="shared" si="312"/>
        <v>0</v>
      </c>
      <c r="KV64" s="625">
        <f t="shared" si="313"/>
        <v>0</v>
      </c>
      <c r="KW64" s="625">
        <f t="shared" si="314"/>
        <v>0</v>
      </c>
      <c r="KX64" s="625">
        <f t="shared" si="315"/>
        <v>0</v>
      </c>
      <c r="KY64" s="625">
        <f t="shared" si="316"/>
        <v>558.54420915307537</v>
      </c>
      <c r="KZ64" s="625">
        <f t="shared" si="317"/>
        <v>0</v>
      </c>
      <c r="LA64" s="625">
        <f t="shared" si="318"/>
        <v>580.44706178436616</v>
      </c>
      <c r="LB64" s="625">
        <f t="shared" si="319"/>
        <v>0</v>
      </c>
      <c r="LC64" s="625">
        <f t="shared" si="320"/>
        <v>1107.6627903911781</v>
      </c>
      <c r="LD64" s="625">
        <f t="shared" si="321"/>
        <v>0</v>
      </c>
      <c r="LE64" s="625">
        <f t="shared" si="322"/>
        <v>2682.9341198679149</v>
      </c>
      <c r="LF64" s="625">
        <f t="shared" si="323"/>
        <v>1377.0761021656863</v>
      </c>
      <c r="LG64" s="625">
        <f t="shared" si="324"/>
        <v>7147.9441964051757</v>
      </c>
      <c r="LH64" s="625">
        <f t="shared" si="325"/>
        <v>3813.3672146005533</v>
      </c>
      <c r="LI64" s="625">
        <f t="shared" si="326"/>
        <v>11298.85340735703</v>
      </c>
      <c r="LJ64" s="625">
        <f t="shared" si="327"/>
        <v>9526.1179744234723</v>
      </c>
      <c r="LK64" s="625">
        <f t="shared" si="328"/>
        <v>39259.907077597243</v>
      </c>
      <c r="LL64" s="625">
        <f t="shared" si="329"/>
        <v>9113.2661420477107</v>
      </c>
      <c r="LM64" s="625">
        <f t="shared" si="330"/>
        <v>45299.892781842987</v>
      </c>
      <c r="LN64" s="626">
        <f t="shared" si="331"/>
        <v>22442.061394792585</v>
      </c>
      <c r="LO64" s="642">
        <f t="shared" si="332"/>
        <v>168.67216189019612</v>
      </c>
      <c r="LP64" s="625">
        <f t="shared" si="333"/>
        <v>0</v>
      </c>
      <c r="LQ64" s="625">
        <f t="shared" si="334"/>
        <v>1394.611581862159</v>
      </c>
      <c r="LR64" s="625">
        <f t="shared" si="335"/>
        <v>401.95860000226656</v>
      </c>
      <c r="LS64" s="625">
        <f t="shared" si="336"/>
        <v>13967.573219325961</v>
      </c>
      <c r="LT64" s="645">
        <f t="shared" si="337"/>
        <v>7772.4985043394217</v>
      </c>
      <c r="LU64" s="624">
        <f t="shared" si="338"/>
        <v>85.439314167082259</v>
      </c>
      <c r="LV64" s="625">
        <f t="shared" si="339"/>
        <v>900.45423413040089</v>
      </c>
      <c r="LW64" s="626">
        <f t="shared" si="340"/>
        <v>10411.184287179376</v>
      </c>
      <c r="LY64" s="725">
        <f>VLOOKUP(A64,Vac!A:C,2,FALSE)</f>
        <v>11301.547113380942</v>
      </c>
      <c r="LZ64" s="730">
        <f>VLOOKUP(A64,Vac!A:D,3,FALSE)</f>
        <v>2582</v>
      </c>
      <c r="MA64" s="722">
        <f>VLOOKUP(A64,Vac!A:D,4,FALSE)</f>
        <v>939</v>
      </c>
      <c r="MB64" s="742">
        <f t="shared" si="261"/>
        <v>9.535416205037299E-2</v>
      </c>
      <c r="MC64" s="666">
        <f t="shared" si="262"/>
        <v>3.4677598050077557E-2</v>
      </c>
    </row>
    <row r="65" spans="1:341" ht="14.4">
      <c r="A65" s="510" t="s">
        <v>75</v>
      </c>
      <c r="B65" s="538">
        <v>63508</v>
      </c>
      <c r="C65" s="526">
        <f t="shared" si="341"/>
        <v>2696</v>
      </c>
      <c r="D65" s="517">
        <f t="shared" si="342"/>
        <v>73</v>
      </c>
      <c r="E65" s="495">
        <f t="shared" si="343"/>
        <v>6.4837730505573014E-3</v>
      </c>
      <c r="F65" s="208">
        <f t="shared" si="263"/>
        <v>3.9947723121496505E-2</v>
      </c>
      <c r="G65" s="30">
        <f t="shared" si="264"/>
        <v>4.4378701203524074</v>
      </c>
      <c r="H65" s="29">
        <f t="shared" si="265"/>
        <v>0.17728280681700034</v>
      </c>
      <c r="I65" s="33">
        <f t="shared" si="266"/>
        <v>0.18839355426828258</v>
      </c>
      <c r="J65" s="353">
        <f t="shared" si="267"/>
        <v>0.29942396351097345</v>
      </c>
      <c r="K65" s="581">
        <f t="shared" si="268"/>
        <v>3.8389094569750326E-3</v>
      </c>
      <c r="L65" s="354">
        <f t="shared" si="344"/>
        <v>7.4953949840973202</v>
      </c>
      <c r="M65" s="355">
        <f t="shared" si="269"/>
        <v>0.31795355053155794</v>
      </c>
      <c r="N65" s="827"/>
      <c r="O65" s="364" t="s">
        <v>226</v>
      </c>
      <c r="P65" s="20" t="s">
        <v>229</v>
      </c>
      <c r="Q65" s="20"/>
      <c r="R65" s="20"/>
      <c r="S65" s="166">
        <f t="shared" si="270"/>
        <v>2696</v>
      </c>
      <c r="T65" s="167">
        <f t="shared" si="271"/>
        <v>4245.1344712477166</v>
      </c>
      <c r="U65" s="166">
        <f t="shared" si="272"/>
        <v>50</v>
      </c>
      <c r="V65" s="168">
        <f t="shared" si="273"/>
        <v>1.889644746787604E-2</v>
      </c>
      <c r="W65" s="167">
        <f t="shared" si="274"/>
        <v>78.730238710083768</v>
      </c>
      <c r="X65" s="166">
        <f t="shared" si="275"/>
        <v>159</v>
      </c>
      <c r="Y65" s="168">
        <f t="shared" si="276"/>
        <v>6.2672447772960188E-2</v>
      </c>
      <c r="Z65" s="167">
        <f t="shared" si="277"/>
        <v>250.36215909806637</v>
      </c>
      <c r="AA65" s="166">
        <f t="shared" si="278"/>
        <v>73</v>
      </c>
      <c r="AB65" s="167">
        <f t="shared" si="279"/>
        <v>1149.4614851672229</v>
      </c>
      <c r="AC65" s="169">
        <f t="shared" si="280"/>
        <v>2.7077151335311574E-2</v>
      </c>
      <c r="AD65" s="166">
        <f t="shared" si="281"/>
        <v>2</v>
      </c>
      <c r="AE65" s="168">
        <f t="shared" si="282"/>
        <v>2.8169014084507043E-2</v>
      </c>
      <c r="AF65" s="167">
        <f t="shared" si="283"/>
        <v>31.492095484033509</v>
      </c>
      <c r="AG65" s="166">
        <f t="shared" si="284"/>
        <v>3</v>
      </c>
      <c r="AH65" s="168">
        <f t="shared" si="285"/>
        <v>4.2857142857142858E-2</v>
      </c>
      <c r="AI65" s="365">
        <f t="shared" si="286"/>
        <v>47.238143226050262</v>
      </c>
      <c r="AJ65" s="831"/>
      <c r="AK65" s="85">
        <v>5106.3782627647452</v>
      </c>
      <c r="AL65" s="62">
        <v>5220.4586521683486</v>
      </c>
      <c r="AM65" s="62">
        <v>4824.4432691854581</v>
      </c>
      <c r="AN65" s="62">
        <v>4639.6640221868292</v>
      </c>
      <c r="AO65" s="62">
        <v>4514.9656963261441</v>
      </c>
      <c r="AP65" s="62">
        <v>4644.8215804987376</v>
      </c>
      <c r="AQ65" s="62">
        <v>4764.1053655548167</v>
      </c>
      <c r="AR65" s="62">
        <v>4712.2217638956681</v>
      </c>
      <c r="AS65" s="62">
        <v>3930.061980270596</v>
      </c>
      <c r="AT65" s="62">
        <v>3943.9890990396689</v>
      </c>
      <c r="AU65" s="62">
        <v>2902.887472863526</v>
      </c>
      <c r="AV65" s="62">
        <v>3312.4371350407623</v>
      </c>
      <c r="AW65" s="62">
        <v>2469.7789992861499</v>
      </c>
      <c r="AX65" s="62">
        <v>2995.9306653709623</v>
      </c>
      <c r="AY65" s="62">
        <v>1514.4601387318155</v>
      </c>
      <c r="AZ65" s="62">
        <v>2052.6458959811971</v>
      </c>
      <c r="BA65" s="62">
        <v>587.54175221465198</v>
      </c>
      <c r="BB65" s="62">
        <v>1079.1102183825267</v>
      </c>
      <c r="BC65" s="62">
        <v>29.377087610732598</v>
      </c>
      <c r="BD65" s="86">
        <v>262.72105167915612</v>
      </c>
      <c r="BE65" s="258">
        <v>2.0000000000000002E-5</v>
      </c>
      <c r="BF65" s="43">
        <v>2.0000000000000002E-5</v>
      </c>
      <c r="BG65" s="53">
        <v>5.0000000000000002E-5</v>
      </c>
      <c r="BH65" s="53">
        <v>4.0000000000000003E-5</v>
      </c>
      <c r="BI65" s="53">
        <v>1.2518952302791728E-4</v>
      </c>
      <c r="BJ65" s="53">
        <v>1.2406223545552731E-4</v>
      </c>
      <c r="BK65" s="53">
        <v>3.4000000000000002E-4</v>
      </c>
      <c r="BL65" s="53">
        <v>1.8000000000000001E-4</v>
      </c>
      <c r="BM65" s="53">
        <v>8.9999999999999998E-4</v>
      </c>
      <c r="BN65" s="53">
        <v>5.0000000000000001E-4</v>
      </c>
      <c r="BO65" s="53">
        <v>3.8E-3</v>
      </c>
      <c r="BP65" s="53">
        <v>2E-3</v>
      </c>
      <c r="BQ65" s="53">
        <v>1.6199999999999999E-2</v>
      </c>
      <c r="BR65" s="53">
        <v>6.1999999999999998E-3</v>
      </c>
      <c r="BS65" s="53">
        <v>6.1100000000000002E-2</v>
      </c>
      <c r="BT65" s="53">
        <v>2.6800000000000001E-2</v>
      </c>
      <c r="BU65" s="53">
        <v>0.1421</v>
      </c>
      <c r="BV65" s="53">
        <v>5.4699999999999999E-2</v>
      </c>
      <c r="BW65" s="53">
        <v>0.27589999999999998</v>
      </c>
      <c r="BX65" s="773">
        <v>0.1051</v>
      </c>
      <c r="BY65" s="53">
        <f t="shared" si="345"/>
        <v>2.0000000000000002E-5</v>
      </c>
      <c r="BZ65" s="53">
        <f t="shared" si="346"/>
        <v>4.5000000000000003E-5</v>
      </c>
      <c r="CA65" s="53">
        <f t="shared" si="347"/>
        <v>1.246258792417223E-4</v>
      </c>
      <c r="CB65" s="53">
        <f t="shared" si="348"/>
        <v>2.6000000000000003E-4</v>
      </c>
      <c r="CC65" s="53">
        <f t="shared" si="349"/>
        <v>6.9999999999999999E-4</v>
      </c>
      <c r="CD65" s="53">
        <f t="shared" si="350"/>
        <v>2.8999999999999998E-3</v>
      </c>
      <c r="CE65" s="53">
        <f t="shared" si="351"/>
        <v>1.12E-2</v>
      </c>
      <c r="CF65" s="53">
        <f t="shared" si="352"/>
        <v>4.3950000000000003E-2</v>
      </c>
      <c r="CG65" s="53">
        <f t="shared" si="353"/>
        <v>9.8400000000000001E-2</v>
      </c>
      <c r="CH65" s="54">
        <f t="shared" si="138"/>
        <v>0.1905</v>
      </c>
      <c r="CI65" s="64">
        <f>+Fall_Hoy!B65</f>
        <v>0</v>
      </c>
      <c r="CJ65" s="61">
        <f>+Fall_Hoy!C65</f>
        <v>0</v>
      </c>
      <c r="CK65" s="61">
        <f>+Fall_Hoy!D65</f>
        <v>0</v>
      </c>
      <c r="CL65" s="61">
        <f>+Fall_Hoy!E65</f>
        <v>0</v>
      </c>
      <c r="CM65" s="61">
        <f>+Fall_Hoy!F65</f>
        <v>0</v>
      </c>
      <c r="CN65" s="61">
        <f>+Fall_Hoy!G65</f>
        <v>1</v>
      </c>
      <c r="CO65" s="61">
        <f>+Fall_Hoy!H65</f>
        <v>1</v>
      </c>
      <c r="CP65" s="61">
        <f>+Fall_Hoy!I65</f>
        <v>1</v>
      </c>
      <c r="CQ65" s="61">
        <f>+Fall_Hoy!J65</f>
        <v>0</v>
      </c>
      <c r="CR65" s="61">
        <f>+Fall_Hoy!K65</f>
        <v>0</v>
      </c>
      <c r="CS65" s="61">
        <f>+Fall_Hoy!L65</f>
        <v>4</v>
      </c>
      <c r="CT65" s="61">
        <f>+Fall_Hoy!M65</f>
        <v>5</v>
      </c>
      <c r="CU65" s="61">
        <f>+Fall_Hoy!N65</f>
        <v>9</v>
      </c>
      <c r="CV65" s="61">
        <f>+Fall_Hoy!O65</f>
        <v>5</v>
      </c>
      <c r="CW65" s="61">
        <f>+Fall_Hoy!P65</f>
        <v>10</v>
      </c>
      <c r="CX65" s="61">
        <f>+Fall_Hoy!Q65</f>
        <v>5</v>
      </c>
      <c r="CY65" s="61">
        <f>+Fall_Hoy!R65</f>
        <v>7</v>
      </c>
      <c r="CZ65" s="61">
        <f>+Fall_Hoy!S65</f>
        <v>15</v>
      </c>
      <c r="DA65" s="61">
        <f>+Fall_Hoy!T65</f>
        <v>5</v>
      </c>
      <c r="DB65" s="253">
        <f>+Fall_Hoy!U65</f>
        <v>4</v>
      </c>
      <c r="DC65" s="61">
        <f>+Fall_Hoy!W65</f>
        <v>0</v>
      </c>
      <c r="DD65" s="61">
        <f>+Fall_Hoy!X65</f>
        <v>0</v>
      </c>
      <c r="DE65" s="61">
        <f>+Fall_Hoy!Y65</f>
        <v>0</v>
      </c>
      <c r="DF65" s="61">
        <f>+Fall_Hoy!Z65</f>
        <v>0</v>
      </c>
      <c r="DG65" s="61">
        <f>+Fall_Hoy!AA65</f>
        <v>0</v>
      </c>
      <c r="DH65" s="61">
        <f>+Fall_Hoy!AB65</f>
        <v>0</v>
      </c>
      <c r="DI65" s="61">
        <f>+Fall_Hoy!AC65</f>
        <v>0</v>
      </c>
      <c r="DJ65" s="61">
        <f>+Fall_Hoy!AD65</f>
        <v>1</v>
      </c>
      <c r="DK65" s="61">
        <f>+Fall_Hoy!AE65</f>
        <v>0</v>
      </c>
      <c r="DL65" s="270">
        <f>+Fall_Hoy!AF65</f>
        <v>0</v>
      </c>
      <c r="DM65" s="75">
        <f t="shared" si="287"/>
        <v>0.10806895270943281</v>
      </c>
      <c r="DN65" s="76">
        <f t="shared" si="288"/>
        <v>9.089106140731712E-2</v>
      </c>
      <c r="DO65" s="76">
        <f t="shared" si="289"/>
        <v>0.22494140395400966</v>
      </c>
      <c r="DP65" s="76">
        <f t="shared" si="290"/>
        <v>0.2691823353005966</v>
      </c>
      <c r="DQ65" s="76">
        <f t="shared" si="409"/>
        <v>4.5183067540467935E-2</v>
      </c>
      <c r="DR65" s="76">
        <f t="shared" si="410"/>
        <v>0.7</v>
      </c>
      <c r="DS65" s="76">
        <f t="shared" si="411"/>
        <v>0.61736175942987614</v>
      </c>
      <c r="DT65" s="76">
        <f t="shared" si="412"/>
        <v>0.7</v>
      </c>
      <c r="DU65" s="76">
        <f t="shared" si="413"/>
        <v>7.0991246804914268E-2</v>
      </c>
      <c r="DV65" s="76">
        <f t="shared" si="414"/>
        <v>5.5273986445115005E-2</v>
      </c>
      <c r="DW65" s="76">
        <f t="shared" si="415"/>
        <v>0.36261535756637853</v>
      </c>
      <c r="DX65" s="76">
        <f t="shared" si="416"/>
        <v>0.7</v>
      </c>
      <c r="DY65" s="76">
        <f t="shared" si="417"/>
        <v>0.22494140395400966</v>
      </c>
      <c r="DZ65" s="76">
        <f t="shared" si="418"/>
        <v>0.2691823353005966</v>
      </c>
      <c r="EA65" s="76">
        <f t="shared" si="419"/>
        <v>0.10806895270943281</v>
      </c>
      <c r="EB65" s="76">
        <f t="shared" si="420"/>
        <v>9.089106140731712E-2</v>
      </c>
      <c r="EC65" s="76">
        <f t="shared" si="421"/>
        <v>8.3842694681969365E-2</v>
      </c>
      <c r="ED65" s="76">
        <f t="shared" si="422"/>
        <v>0.25411957931966334</v>
      </c>
      <c r="EE65" s="76">
        <f t="shared" si="423"/>
        <v>0.61689260675751301</v>
      </c>
      <c r="EF65" s="316">
        <f t="shared" si="424"/>
        <v>0.14486464329172169</v>
      </c>
      <c r="EG65" s="85">
        <f>+'Cas_-14'!B64</f>
        <v>36</v>
      </c>
      <c r="EH65" s="62">
        <f>+'Cas_-14'!C64</f>
        <v>26</v>
      </c>
      <c r="EI65" s="62">
        <f>+'Cas_-14'!D64</f>
        <v>69</v>
      </c>
      <c r="EJ65" s="62">
        <f>+'Cas_-14'!E64</f>
        <v>78</v>
      </c>
      <c r="EK65" s="62">
        <f>+'Cas_-14'!F64</f>
        <v>204</v>
      </c>
      <c r="EL65" s="62">
        <f>+'Cas_-14'!G64</f>
        <v>243</v>
      </c>
      <c r="EM65" s="62">
        <f>+'Cas_-14'!H64</f>
        <v>313</v>
      </c>
      <c r="EN65" s="62">
        <f>+'Cas_-14'!I64</f>
        <v>309</v>
      </c>
      <c r="EO65" s="62">
        <f>+'Cas_-14'!J64</f>
        <v>279</v>
      </c>
      <c r="EP65" s="62">
        <f>+'Cas_-14'!K64</f>
        <v>218</v>
      </c>
      <c r="EQ65" s="62">
        <f>+'Cas_-14'!L64</f>
        <v>141</v>
      </c>
      <c r="ER65" s="62">
        <f>+'Cas_-14'!M64</f>
        <v>139</v>
      </c>
      <c r="ES65" s="62">
        <f>+'Cas_-14'!N64</f>
        <v>112</v>
      </c>
      <c r="ET65" s="62">
        <f>+'Cas_-14'!O64</f>
        <v>96</v>
      </c>
      <c r="EU65" s="62">
        <f>+'Cas_-14'!P64</f>
        <v>49</v>
      </c>
      <c r="EV65" s="62">
        <f>+'Cas_-14'!Q64</f>
        <v>58</v>
      </c>
      <c r="EW65" s="62">
        <f>+'Cas_-14'!R64</f>
        <v>23</v>
      </c>
      <c r="EX65" s="62">
        <f>+'Cas_-14'!S64</f>
        <v>42</v>
      </c>
      <c r="EY65" s="62">
        <f>+'Cas_-14'!T64</f>
        <v>8</v>
      </c>
      <c r="EZ65" s="86">
        <f>+'Cas_-14'!U64</f>
        <v>10</v>
      </c>
      <c r="FA65" s="201">
        <f t="shared" si="291"/>
        <v>7.0500065109764367E-3</v>
      </c>
      <c r="FB65" s="91">
        <f t="shared" si="292"/>
        <v>4.980405311552606E-3</v>
      </c>
      <c r="FC65" s="91">
        <f t="shared" si="293"/>
        <v>1.4302168385047611E-2</v>
      </c>
      <c r="FD65" s="91">
        <f t="shared" si="294"/>
        <v>1.6811562136181572E-2</v>
      </c>
      <c r="FE65" s="91">
        <f t="shared" si="295"/>
        <v>4.5183067540467935E-2</v>
      </c>
      <c r="FF65" s="91">
        <f t="shared" si="296"/>
        <v>5.2316325996295404E-2</v>
      </c>
      <c r="FG65" s="91">
        <f t="shared" si="297"/>
        <v>6.5699638438527427E-2</v>
      </c>
      <c r="FH65" s="91">
        <f t="shared" si="298"/>
        <v>6.5574163416397629E-2</v>
      </c>
      <c r="FI65" s="91">
        <f t="shared" si="299"/>
        <v>7.0991246804914268E-2</v>
      </c>
      <c r="FJ65" s="91">
        <f t="shared" si="300"/>
        <v>5.5273986445115005E-2</v>
      </c>
      <c r="FK65" s="91">
        <f t="shared" si="301"/>
        <v>4.8572327146016406E-2</v>
      </c>
      <c r="FL65" s="91">
        <f t="shared" si="302"/>
        <v>4.1963060530140289E-2</v>
      </c>
      <c r="FM65" s="91">
        <f t="shared" si="303"/>
        <v>4.5348187037128347E-2</v>
      </c>
      <c r="FN65" s="91">
        <f t="shared" si="304"/>
        <v>3.2043465194183017E-2</v>
      </c>
      <c r="FO65" s="91">
        <f t="shared" si="305"/>
        <v>3.235476375167709E-2</v>
      </c>
      <c r="FP65" s="91">
        <f t="shared" si="306"/>
        <v>2.825621317030675E-2</v>
      </c>
      <c r="FQ65" s="91">
        <f t="shared" si="307"/>
        <v>3.9146154147011496E-2</v>
      </c>
      <c r="FR65" s="91">
        <f t="shared" si="308"/>
        <v>3.8920954768599636E-2</v>
      </c>
      <c r="FS65" s="91">
        <f t="shared" si="309"/>
        <v>0.27232107232703651</v>
      </c>
      <c r="FT65" s="100">
        <f t="shared" si="310"/>
        <v>3.8063185024899873E-2</v>
      </c>
      <c r="FU65" s="119">
        <f t="shared" si="143"/>
        <v>3.3401249206720331</v>
      </c>
      <c r="FV65" s="120">
        <f t="shared" si="144"/>
        <v>3.2166752444673183</v>
      </c>
      <c r="FW65" s="120">
        <f t="shared" si="145"/>
        <v>4.9603174603174605</v>
      </c>
      <c r="FX65" s="120">
        <f t="shared" si="176"/>
        <v>8.400537634408602</v>
      </c>
      <c r="FY65" s="120">
        <f t="shared" si="408"/>
        <v>1</v>
      </c>
      <c r="FZ65" s="120">
        <f t="shared" si="408"/>
        <v>13.380144470572494</v>
      </c>
      <c r="GA65" s="120">
        <f t="shared" si="408"/>
        <v>9.396729937981581</v>
      </c>
      <c r="GB65" s="120">
        <f t="shared" si="408"/>
        <v>10.674936034715104</v>
      </c>
      <c r="GC65" s="120">
        <f t="shared" si="408"/>
        <v>1</v>
      </c>
      <c r="GD65" s="120">
        <f t="shared" si="408"/>
        <v>1</v>
      </c>
      <c r="GE65" s="120">
        <f t="shared" si="408"/>
        <v>7.4654721911160875</v>
      </c>
      <c r="GF65" s="120">
        <f t="shared" si="408"/>
        <v>16.681338090133334</v>
      </c>
      <c r="GG65" s="120">
        <f t="shared" si="408"/>
        <v>4.9603174603174605</v>
      </c>
      <c r="GH65" s="120">
        <f t="shared" si="408"/>
        <v>8.400537634408602</v>
      </c>
      <c r="GI65" s="120">
        <f t="shared" si="408"/>
        <v>3.3401249206720331</v>
      </c>
      <c r="GJ65" s="120">
        <f t="shared" si="408"/>
        <v>3.2166752444673183</v>
      </c>
      <c r="GK65" s="120">
        <f t="shared" si="147"/>
        <v>2.1417862497322768</v>
      </c>
      <c r="GL65" s="120">
        <f t="shared" si="148"/>
        <v>6.5291198746408989</v>
      </c>
      <c r="GM65" s="120">
        <f t="shared" si="149"/>
        <v>2.2653135193910838</v>
      </c>
      <c r="GN65" s="321">
        <f t="shared" si="150"/>
        <v>3.8058991436726926</v>
      </c>
      <c r="GO65" s="85">
        <f>+Cas_Hoy!B64</f>
        <v>38</v>
      </c>
      <c r="GP65" s="62">
        <f>+Cas_Hoy!C64</f>
        <v>30</v>
      </c>
      <c r="GQ65" s="62">
        <f>+Cas_Hoy!D64</f>
        <v>75</v>
      </c>
      <c r="GR65" s="62">
        <f>+Cas_Hoy!E64</f>
        <v>87</v>
      </c>
      <c r="GS65" s="62">
        <f>+Cas_Hoy!F64</f>
        <v>220</v>
      </c>
      <c r="GT65" s="62">
        <f>+Cas_Hoy!G64</f>
        <v>255</v>
      </c>
      <c r="GU65" s="62">
        <f>+Cas_Hoy!H64</f>
        <v>330</v>
      </c>
      <c r="GV65" s="62">
        <f>+Cas_Hoy!I64</f>
        <v>333</v>
      </c>
      <c r="GW65" s="62">
        <f>+Cas_Hoy!J64</f>
        <v>292</v>
      </c>
      <c r="GX65" s="62">
        <f>+Cas_Hoy!K64</f>
        <v>231</v>
      </c>
      <c r="GY65" s="62">
        <f>+Cas_Hoy!L64</f>
        <v>151</v>
      </c>
      <c r="GZ65" s="62">
        <f>+Cas_Hoy!M64</f>
        <v>149</v>
      </c>
      <c r="HA65" s="62">
        <f>+Cas_Hoy!N64</f>
        <v>119</v>
      </c>
      <c r="HB65" s="62">
        <f>+Cas_Hoy!O64</f>
        <v>105</v>
      </c>
      <c r="HC65" s="62">
        <f>+Cas_Hoy!P64</f>
        <v>50</v>
      </c>
      <c r="HD65" s="62">
        <f>+Cas_Hoy!Q64</f>
        <v>60</v>
      </c>
      <c r="HE65" s="62">
        <f>+Cas_Hoy!R64</f>
        <v>24</v>
      </c>
      <c r="HF65" s="62">
        <f>+Cas_Hoy!S64</f>
        <v>43</v>
      </c>
      <c r="HG65" s="62">
        <f>+Cas_Hoy!T64</f>
        <v>8</v>
      </c>
      <c r="HH65" s="590">
        <f>+Cas_Hoy!U64</f>
        <v>10</v>
      </c>
      <c r="HI65" s="543">
        <f t="shared" si="151"/>
        <v>0.11027444154023756</v>
      </c>
      <c r="HJ65" s="112">
        <f t="shared" si="152"/>
        <v>9.4025235938603915E-2</v>
      </c>
      <c r="HK65" s="112">
        <f t="shared" si="153"/>
        <v>0.23900024170113526</v>
      </c>
      <c r="HL65" s="112">
        <f t="shared" si="154"/>
        <v>0.2944181792350275</v>
      </c>
      <c r="HM65" s="323">
        <f t="shared" si="370"/>
        <v>4.872683754364189E-2</v>
      </c>
      <c r="HN65" s="323">
        <f t="shared" si="371"/>
        <v>0.7</v>
      </c>
      <c r="HO65" s="323">
        <f t="shared" si="372"/>
        <v>0.65089258981424647</v>
      </c>
      <c r="HP65" s="323">
        <f t="shared" si="373"/>
        <v>0.7</v>
      </c>
      <c r="HQ65" s="323">
        <f t="shared" si="374"/>
        <v>7.4299082677544689E-2</v>
      </c>
      <c r="HR65" s="323">
        <f t="shared" si="375"/>
        <v>5.8570141600098928E-2</v>
      </c>
      <c r="HS65" s="323">
        <f t="shared" si="376"/>
        <v>0.3883327588122209</v>
      </c>
      <c r="HT65" s="323">
        <f t="shared" si="377"/>
        <v>0.7</v>
      </c>
      <c r="HU65" s="323">
        <f t="shared" si="378"/>
        <v>0.23900024170113526</v>
      </c>
      <c r="HV65" s="323">
        <f t="shared" si="379"/>
        <v>0.2944181792350275</v>
      </c>
      <c r="HW65" s="323">
        <f t="shared" si="380"/>
        <v>0.11027444154023756</v>
      </c>
      <c r="HX65" s="323">
        <f t="shared" si="381"/>
        <v>9.4025235938603915E-2</v>
      </c>
      <c r="HY65" s="323">
        <f t="shared" si="382"/>
        <v>8.7488029233359341E-2</v>
      </c>
      <c r="HZ65" s="323">
        <f t="shared" si="383"/>
        <v>0.26017004549394107</v>
      </c>
      <c r="IA65" s="323">
        <f t="shared" si="384"/>
        <v>0.61689260675751301</v>
      </c>
      <c r="IB65" s="327">
        <f t="shared" si="385"/>
        <v>0.14486464329172169</v>
      </c>
      <c r="IC65" s="241">
        <f>+CyF_Tot!B64</f>
        <v>0</v>
      </c>
      <c r="ID65" s="149">
        <f>+CyF_Tot!C64</f>
        <v>2537</v>
      </c>
      <c r="IE65" s="149">
        <f>+CyF_Tot!D64</f>
        <v>2646</v>
      </c>
      <c r="IF65" s="149">
        <f>+CyF_Tot!E64</f>
        <v>2696</v>
      </c>
      <c r="IG65" s="149">
        <f>+CyF_Tot!F64</f>
        <v>0</v>
      </c>
      <c r="IH65" s="149">
        <f>+CyF_Tot!G64</f>
        <v>70</v>
      </c>
      <c r="II65" s="149">
        <f>+CyF_Tot!H64</f>
        <v>71</v>
      </c>
      <c r="IJ65" s="557">
        <f>+CyF_Tot!I64</f>
        <v>73</v>
      </c>
      <c r="IK65" s="93">
        <f t="shared" si="388"/>
        <v>8.0405275914290253E-2</v>
      </c>
      <c r="IL65" s="90">
        <f t="shared" si="389"/>
        <v>8.2201591172267247E-2</v>
      </c>
      <c r="IM65" s="90">
        <f t="shared" si="390"/>
        <v>7.5965914045245608E-2</v>
      </c>
      <c r="IN65" s="90">
        <f t="shared" si="391"/>
        <v>7.3056371200271294E-2</v>
      </c>
      <c r="IO65" s="90">
        <f t="shared" si="392"/>
        <v>7.1092865407919384E-2</v>
      </c>
      <c r="IP65" s="90">
        <f t="shared" si="393"/>
        <v>7.3137582359682832E-2</v>
      </c>
      <c r="IQ65" s="90">
        <f t="shared" si="394"/>
        <v>7.5015830534024316E-2</v>
      </c>
      <c r="IR65" s="90">
        <f t="shared" si="395"/>
        <v>7.4198868865271592E-2</v>
      </c>
      <c r="IS65" s="90">
        <f t="shared" si="396"/>
        <v>6.1882943570425709E-2</v>
      </c>
      <c r="IT65" s="90">
        <f t="shared" si="397"/>
        <v>6.2102240647472266E-2</v>
      </c>
      <c r="IU65" s="90">
        <f t="shared" si="398"/>
        <v>4.5709004737411442E-2</v>
      </c>
      <c r="IV65" s="90">
        <f t="shared" si="399"/>
        <v>5.2157793270781037E-2</v>
      </c>
      <c r="IW65" s="90">
        <f t="shared" si="400"/>
        <v>3.8889258034990076E-2</v>
      </c>
      <c r="IX65" s="90">
        <f t="shared" si="401"/>
        <v>4.7174067288703193E-2</v>
      </c>
      <c r="IY65" s="90">
        <f t="shared" si="402"/>
        <v>2.3846761647852485E-2</v>
      </c>
      <c r="IZ65" s="90">
        <f t="shared" si="403"/>
        <v>3.2321060275574687E-2</v>
      </c>
      <c r="JA65" s="90">
        <f t="shared" si="404"/>
        <v>9.2514604808000885E-3</v>
      </c>
      <c r="JB65" s="90">
        <f t="shared" si="405"/>
        <v>1.699172101754939E-2</v>
      </c>
      <c r="JC65" s="90">
        <f t="shared" si="406"/>
        <v>4.6257302404000439E-4</v>
      </c>
      <c r="JD65" s="202">
        <f t="shared" si="407"/>
        <v>4.1368182225728434E-3</v>
      </c>
      <c r="JE65" s="326"/>
      <c r="JF65" s="323"/>
      <c r="JG65" s="323"/>
      <c r="JH65" s="323"/>
      <c r="JI65" s="323"/>
      <c r="JJ65" s="323"/>
      <c r="JK65" s="323"/>
      <c r="JL65" s="323"/>
      <c r="JM65" s="323"/>
      <c r="JN65" s="323"/>
      <c r="JO65" s="323"/>
      <c r="JP65" s="323"/>
      <c r="JQ65" s="323"/>
      <c r="JR65" s="323"/>
      <c r="JS65" s="323"/>
      <c r="JT65" s="323"/>
      <c r="JU65" s="323"/>
      <c r="JV65" s="323"/>
      <c r="JW65" s="323"/>
      <c r="JX65" s="327"/>
      <c r="JZ65" s="701">
        <f t="shared" si="241"/>
        <v>0</v>
      </c>
      <c r="KA65" s="291">
        <f t="shared" si="242"/>
        <v>0</v>
      </c>
      <c r="KB65" s="291">
        <f t="shared" si="243"/>
        <v>0</v>
      </c>
      <c r="KC65" s="291">
        <f t="shared" si="244"/>
        <v>0</v>
      </c>
      <c r="KD65" s="291">
        <f t="shared" si="245"/>
        <v>0</v>
      </c>
      <c r="KE65" s="291">
        <f t="shared" si="246"/>
        <v>754.83502202113334</v>
      </c>
      <c r="KF65" s="291">
        <f t="shared" si="247"/>
        <v>676.38512432957714</v>
      </c>
      <c r="KG65" s="291">
        <f t="shared" si="248"/>
        <v>691.88021348652842</v>
      </c>
      <c r="KH65" s="291">
        <f t="shared" si="249"/>
        <v>0</v>
      </c>
      <c r="KI65" s="291">
        <f t="shared" si="250"/>
        <v>0</v>
      </c>
      <c r="KJ65" s="291">
        <f t="shared" si="251"/>
        <v>2912.2258713186584</v>
      </c>
      <c r="KK65" s="291">
        <f t="shared" si="252"/>
        <v>3424.1117755916066</v>
      </c>
      <c r="KL65" s="291">
        <f t="shared" si="253"/>
        <v>6025.1791776920427</v>
      </c>
      <c r="KM65" s="291">
        <f t="shared" si="254"/>
        <v>3182.8323366152699</v>
      </c>
      <c r="KN65" s="291">
        <f t="shared" si="255"/>
        <v>6536.7385689594921</v>
      </c>
      <c r="KO65" s="291">
        <f t="shared" si="256"/>
        <v>3248.0760627312179</v>
      </c>
      <c r="KP65" s="291">
        <f t="shared" si="257"/>
        <v>4248.0487396717772</v>
      </c>
      <c r="KQ65" s="291">
        <f t="shared" si="258"/>
        <v>9128.6041334732909</v>
      </c>
      <c r="KR65" s="291">
        <f t="shared" si="259"/>
        <v>10274.163456888473</v>
      </c>
      <c r="KS65" s="702">
        <f t="shared" si="260"/>
        <v>2631.0796016611785</v>
      </c>
      <c r="KT65" s="705">
        <f>(SUM(JZ65:KS65)/SUM(JZ$4:KS64))*100000</f>
        <v>109.9977782245537</v>
      </c>
      <c r="KU65" s="624">
        <f t="shared" si="312"/>
        <v>0</v>
      </c>
      <c r="KV65" s="625">
        <f t="shared" si="313"/>
        <v>0</v>
      </c>
      <c r="KW65" s="625">
        <f t="shared" si="314"/>
        <v>0</v>
      </c>
      <c r="KX65" s="625">
        <f t="shared" si="315"/>
        <v>0</v>
      </c>
      <c r="KY65" s="625">
        <f t="shared" si="316"/>
        <v>0</v>
      </c>
      <c r="KZ65" s="625">
        <f t="shared" si="317"/>
        <v>215.29352261849959</v>
      </c>
      <c r="LA65" s="625">
        <f t="shared" si="318"/>
        <v>209.90299820615792</v>
      </c>
      <c r="LB65" s="625">
        <f t="shared" si="319"/>
        <v>212.21412108866545</v>
      </c>
      <c r="LC65" s="625">
        <f t="shared" si="320"/>
        <v>0</v>
      </c>
      <c r="LD65" s="625">
        <f t="shared" si="321"/>
        <v>0</v>
      </c>
      <c r="LE65" s="625">
        <f t="shared" si="322"/>
        <v>1377.9383587522384</v>
      </c>
      <c r="LF65" s="625">
        <f t="shared" si="323"/>
        <v>1509.4626089978522</v>
      </c>
      <c r="LG65" s="625">
        <f t="shared" si="324"/>
        <v>3644.0507440549563</v>
      </c>
      <c r="LH65" s="625">
        <f t="shared" si="325"/>
        <v>1668.9304788636989</v>
      </c>
      <c r="LI65" s="625">
        <f t="shared" si="326"/>
        <v>6603.013010546345</v>
      </c>
      <c r="LJ65" s="625">
        <f t="shared" si="327"/>
        <v>2435.8804457160991</v>
      </c>
      <c r="LK65" s="625">
        <f t="shared" si="328"/>
        <v>11914.046914307846</v>
      </c>
      <c r="LL65" s="625">
        <f t="shared" si="329"/>
        <v>13900.340988785585</v>
      </c>
      <c r="LM65" s="625">
        <f t="shared" si="330"/>
        <v>170200.67020439781</v>
      </c>
      <c r="LN65" s="626">
        <f t="shared" si="331"/>
        <v>15225.274009959949</v>
      </c>
      <c r="LO65" s="642">
        <f t="shared" si="332"/>
        <v>0</v>
      </c>
      <c r="LP65" s="625">
        <f t="shared" si="333"/>
        <v>68.942009181825114</v>
      </c>
      <c r="LQ65" s="625">
        <f t="shared" si="334"/>
        <v>431.14394802569853</v>
      </c>
      <c r="LR65" s="625">
        <f t="shared" si="335"/>
        <v>501.30975537208559</v>
      </c>
      <c r="LS65" s="625">
        <f t="shared" si="336"/>
        <v>6737.4343913595185</v>
      </c>
      <c r="LT65" s="645">
        <f t="shared" si="337"/>
        <v>4538.0515242614656</v>
      </c>
      <c r="LU65" s="624">
        <f t="shared" si="338"/>
        <v>34.541441572303796</v>
      </c>
      <c r="LV65" s="625">
        <f t="shared" si="339"/>
        <v>466.78005258646868</v>
      </c>
      <c r="LW65" s="626">
        <f t="shared" si="340"/>
        <v>5458.7309070621668</v>
      </c>
      <c r="LY65" s="725">
        <f>VLOOKUP(A65,Vac!A:C,2,FALSE)</f>
        <v>17879.057327782546</v>
      </c>
      <c r="LZ65" s="730">
        <f>VLOOKUP(A65,Vac!A:D,3,FALSE)</f>
        <v>3534</v>
      </c>
      <c r="MA65" s="722">
        <f>VLOOKUP(A65,Vac!A:D,4,FALSE)</f>
        <v>1118</v>
      </c>
      <c r="MB65" s="742">
        <f t="shared" si="261"/>
        <v>5.564653272028721E-2</v>
      </c>
      <c r="MC65" s="666">
        <f t="shared" si="262"/>
        <v>1.7604081375574732E-2</v>
      </c>
    </row>
    <row r="66" spans="1:341" ht="14.4">
      <c r="A66" s="510" t="s">
        <v>76</v>
      </c>
      <c r="B66" s="538">
        <v>15212</v>
      </c>
      <c r="C66" s="526">
        <f t="shared" si="341"/>
        <v>613</v>
      </c>
      <c r="D66" s="517">
        <f t="shared" si="342"/>
        <v>11</v>
      </c>
      <c r="E66" s="495">
        <f t="shared" si="343"/>
        <v>1.056039993840854E-2</v>
      </c>
      <c r="F66" s="208">
        <f t="shared" si="263"/>
        <v>3.7141730212989742E-2</v>
      </c>
      <c r="G66" s="30">
        <f t="shared" si="264"/>
        <v>1.8435879949833192</v>
      </c>
      <c r="H66" s="29">
        <f t="shared" si="265"/>
        <v>6.8474047933577128E-2</v>
      </c>
      <c r="I66" s="33">
        <f t="shared" si="266"/>
        <v>7.4291312182801383E-2</v>
      </c>
      <c r="J66" s="353">
        <f t="shared" si="267"/>
        <v>0.13193905163221342</v>
      </c>
      <c r="K66" s="581">
        <f t="shared" si="268"/>
        <v>5.4806618861870035E-3</v>
      </c>
      <c r="L66" s="354">
        <f t="shared" si="344"/>
        <v>3.5523130149189921</v>
      </c>
      <c r="M66" s="355">
        <f t="shared" si="269"/>
        <v>0.14244747167371716</v>
      </c>
      <c r="N66" s="827"/>
      <c r="O66" s="364" t="s">
        <v>226</v>
      </c>
      <c r="P66" s="20" t="s">
        <v>229</v>
      </c>
      <c r="Q66" s="20"/>
      <c r="R66" s="20"/>
      <c r="S66" s="166">
        <f t="shared" si="270"/>
        <v>613</v>
      </c>
      <c r="T66" s="167">
        <f t="shared" si="271"/>
        <v>4029.7133841703917</v>
      </c>
      <c r="U66" s="166">
        <f t="shared" si="272"/>
        <v>17</v>
      </c>
      <c r="V66" s="168">
        <f t="shared" si="273"/>
        <v>2.8523489932885907E-2</v>
      </c>
      <c r="W66" s="167">
        <f t="shared" si="274"/>
        <v>111.7538785169603</v>
      </c>
      <c r="X66" s="166">
        <f t="shared" si="275"/>
        <v>48</v>
      </c>
      <c r="Y66" s="168">
        <f t="shared" si="276"/>
        <v>8.4955752212389379E-2</v>
      </c>
      <c r="Z66" s="167">
        <f t="shared" si="277"/>
        <v>315.5403628714173</v>
      </c>
      <c r="AA66" s="166">
        <f t="shared" si="278"/>
        <v>11</v>
      </c>
      <c r="AB66" s="167">
        <f t="shared" si="279"/>
        <v>723.11333158033131</v>
      </c>
      <c r="AC66" s="169">
        <f t="shared" si="280"/>
        <v>1.794453507340946E-2</v>
      </c>
      <c r="AD66" s="166">
        <f t="shared" si="281"/>
        <v>0</v>
      </c>
      <c r="AE66" s="168">
        <f t="shared" si="282"/>
        <v>0</v>
      </c>
      <c r="AF66" s="167">
        <f t="shared" si="283"/>
        <v>0</v>
      </c>
      <c r="AG66" s="166">
        <f t="shared" si="284"/>
        <v>0</v>
      </c>
      <c r="AH66" s="168">
        <f t="shared" si="285"/>
        <v>0</v>
      </c>
      <c r="AI66" s="365">
        <f t="shared" si="286"/>
        <v>0</v>
      </c>
      <c r="AJ66" s="831"/>
      <c r="AK66" s="85">
        <v>1011.00756023388</v>
      </c>
      <c r="AL66" s="62">
        <v>1031.5329709809682</v>
      </c>
      <c r="AM66" s="62">
        <v>1072.0396536734488</v>
      </c>
      <c r="AN66" s="62">
        <v>986.60361468045789</v>
      </c>
      <c r="AO66" s="62">
        <v>867.28836131750256</v>
      </c>
      <c r="AP66" s="62">
        <v>836.06830144114565</v>
      </c>
      <c r="AQ66" s="62">
        <v>889.05549004514</v>
      </c>
      <c r="AR66" s="62">
        <v>898.12048244201605</v>
      </c>
      <c r="AS66" s="62">
        <v>997.86206088353583</v>
      </c>
      <c r="AT66" s="62">
        <v>1041.0387584739362</v>
      </c>
      <c r="AU66" s="62">
        <v>861.52925273002256</v>
      </c>
      <c r="AV66" s="62">
        <v>841.07962008096206</v>
      </c>
      <c r="AW66" s="62">
        <v>813.01604427965833</v>
      </c>
      <c r="AX66" s="62">
        <v>893.2068194184103</v>
      </c>
      <c r="AY66" s="62">
        <v>600.03173304455231</v>
      </c>
      <c r="AZ66" s="62">
        <v>749.31342845409154</v>
      </c>
      <c r="BA66" s="62">
        <v>242.92984687479463</v>
      </c>
      <c r="BB66" s="62">
        <v>422.58276924998086</v>
      </c>
      <c r="BC66" s="62">
        <v>22.240056404030497</v>
      </c>
      <c r="BD66" s="86">
        <v>135.45346877574167</v>
      </c>
      <c r="BE66" s="258">
        <v>2.0000000000000002E-5</v>
      </c>
      <c r="BF66" s="43">
        <v>2.0000000000000002E-5</v>
      </c>
      <c r="BG66" s="53">
        <v>5.0000000000000002E-5</v>
      </c>
      <c r="BH66" s="53">
        <v>4.0000000000000003E-5</v>
      </c>
      <c r="BI66" s="53">
        <v>1.2518952302791728E-4</v>
      </c>
      <c r="BJ66" s="53">
        <v>1.2406223545552731E-4</v>
      </c>
      <c r="BK66" s="53">
        <v>3.4000000000000002E-4</v>
      </c>
      <c r="BL66" s="53">
        <v>1.8000000000000001E-4</v>
      </c>
      <c r="BM66" s="53">
        <v>8.9999999999999998E-4</v>
      </c>
      <c r="BN66" s="53">
        <v>5.0000000000000001E-4</v>
      </c>
      <c r="BO66" s="53">
        <v>3.8E-3</v>
      </c>
      <c r="BP66" s="53">
        <v>2E-3</v>
      </c>
      <c r="BQ66" s="53">
        <v>1.6199999999999999E-2</v>
      </c>
      <c r="BR66" s="53">
        <v>6.1999999999999998E-3</v>
      </c>
      <c r="BS66" s="53">
        <v>6.1100000000000002E-2</v>
      </c>
      <c r="BT66" s="53">
        <v>2.6800000000000001E-2</v>
      </c>
      <c r="BU66" s="53">
        <v>0.1421</v>
      </c>
      <c r="BV66" s="53">
        <v>5.4699999999999999E-2</v>
      </c>
      <c r="BW66" s="53">
        <v>0.27589999999999998</v>
      </c>
      <c r="BX66" s="773">
        <v>0.1051</v>
      </c>
      <c r="BY66" s="53">
        <f t="shared" si="345"/>
        <v>2.0000000000000002E-5</v>
      </c>
      <c r="BZ66" s="53">
        <f t="shared" si="346"/>
        <v>4.5000000000000003E-5</v>
      </c>
      <c r="CA66" s="53">
        <f t="shared" si="347"/>
        <v>1.246258792417223E-4</v>
      </c>
      <c r="CB66" s="53">
        <f t="shared" si="348"/>
        <v>2.6000000000000003E-4</v>
      </c>
      <c r="CC66" s="53">
        <f t="shared" si="349"/>
        <v>6.9999999999999999E-4</v>
      </c>
      <c r="CD66" s="53">
        <f t="shared" si="350"/>
        <v>2.8999999999999998E-3</v>
      </c>
      <c r="CE66" s="53">
        <f t="shared" si="351"/>
        <v>1.12E-2</v>
      </c>
      <c r="CF66" s="53">
        <f t="shared" si="352"/>
        <v>4.3950000000000003E-2</v>
      </c>
      <c r="CG66" s="53">
        <f t="shared" si="353"/>
        <v>9.8400000000000001E-2</v>
      </c>
      <c r="CH66" s="54">
        <f t="shared" si="138"/>
        <v>0.1905</v>
      </c>
      <c r="CI66" s="64">
        <f>+Fall_Hoy!B66</f>
        <v>0</v>
      </c>
      <c r="CJ66" s="61">
        <f>+Fall_Hoy!C66</f>
        <v>0</v>
      </c>
      <c r="CK66" s="61">
        <f>+Fall_Hoy!D66</f>
        <v>0</v>
      </c>
      <c r="CL66" s="61">
        <f>+Fall_Hoy!E66</f>
        <v>0</v>
      </c>
      <c r="CM66" s="61">
        <f>+Fall_Hoy!F66</f>
        <v>0</v>
      </c>
      <c r="CN66" s="61">
        <f>+Fall_Hoy!G66</f>
        <v>0</v>
      </c>
      <c r="CO66" s="61">
        <f>+Fall_Hoy!H66</f>
        <v>1</v>
      </c>
      <c r="CP66" s="61">
        <f>+Fall_Hoy!I66</f>
        <v>0</v>
      </c>
      <c r="CQ66" s="61">
        <f>+Fall_Hoy!J66</f>
        <v>0</v>
      </c>
      <c r="CR66" s="61">
        <f>+Fall_Hoy!K66</f>
        <v>0</v>
      </c>
      <c r="CS66" s="61">
        <f>+Fall_Hoy!L66</f>
        <v>1</v>
      </c>
      <c r="CT66" s="61">
        <f>+Fall_Hoy!M66</f>
        <v>0</v>
      </c>
      <c r="CU66" s="61">
        <f>+Fall_Hoy!N66</f>
        <v>3</v>
      </c>
      <c r="CV66" s="61">
        <f>+Fall_Hoy!O66</f>
        <v>0</v>
      </c>
      <c r="CW66" s="61">
        <f>+Fall_Hoy!P66</f>
        <v>3</v>
      </c>
      <c r="CX66" s="61">
        <f>+Fall_Hoy!Q66</f>
        <v>2</v>
      </c>
      <c r="CY66" s="61">
        <f>+Fall_Hoy!R66</f>
        <v>0</v>
      </c>
      <c r="CZ66" s="61">
        <f>+Fall_Hoy!S66</f>
        <v>1</v>
      </c>
      <c r="DA66" s="61">
        <f>+Fall_Hoy!T66</f>
        <v>0</v>
      </c>
      <c r="DB66" s="253">
        <f>+Fall_Hoy!U66</f>
        <v>0</v>
      </c>
      <c r="DC66" s="61">
        <f>+Fall_Hoy!W66</f>
        <v>0</v>
      </c>
      <c r="DD66" s="61">
        <f>+Fall_Hoy!X66</f>
        <v>0</v>
      </c>
      <c r="DE66" s="61">
        <f>+Fall_Hoy!Y66</f>
        <v>0</v>
      </c>
      <c r="DF66" s="61">
        <f>+Fall_Hoy!Z66</f>
        <v>0</v>
      </c>
      <c r="DG66" s="61">
        <f>+Fall_Hoy!AA66</f>
        <v>0</v>
      </c>
      <c r="DH66" s="61">
        <f>+Fall_Hoy!AB66</f>
        <v>0</v>
      </c>
      <c r="DI66" s="61">
        <f>+Fall_Hoy!AC66</f>
        <v>0</v>
      </c>
      <c r="DJ66" s="61">
        <f>+Fall_Hoy!AD66</f>
        <v>0</v>
      </c>
      <c r="DK66" s="61">
        <f>+Fall_Hoy!AE66</f>
        <v>0</v>
      </c>
      <c r="DL66" s="270">
        <f>+Fall_Hoy!AF66</f>
        <v>0</v>
      </c>
      <c r="DM66" s="75">
        <f t="shared" si="287"/>
        <v>8.1828732765093989E-2</v>
      </c>
      <c r="DN66" s="76">
        <f t="shared" si="288"/>
        <v>9.9593658458256198E-2</v>
      </c>
      <c r="DO66" s="76">
        <f t="shared" si="289"/>
        <v>0.22777556050478859</v>
      </c>
      <c r="DP66" s="76">
        <f t="shared" si="290"/>
        <v>2.9108599973440934E-2</v>
      </c>
      <c r="DQ66" s="76">
        <f t="shared" si="409"/>
        <v>5.0732838076091968E-2</v>
      </c>
      <c r="DR66" s="76">
        <f t="shared" si="410"/>
        <v>7.6548769866866234E-2</v>
      </c>
      <c r="DS66" s="76">
        <f t="shared" si="411"/>
        <v>0.7</v>
      </c>
      <c r="DT66" s="76">
        <f t="shared" si="412"/>
        <v>5.9012127032100903E-2</v>
      </c>
      <c r="DU66" s="76">
        <f t="shared" si="413"/>
        <v>5.1109268504349319E-2</v>
      </c>
      <c r="DV66" s="76">
        <f t="shared" si="414"/>
        <v>4.5147214373552749E-2</v>
      </c>
      <c r="DW66" s="76">
        <f t="shared" si="415"/>
        <v>0.30545439275909053</v>
      </c>
      <c r="DX66" s="76">
        <f t="shared" si="416"/>
        <v>4.9935819388843464E-2</v>
      </c>
      <c r="DY66" s="76">
        <f t="shared" si="417"/>
        <v>0.22777556050478859</v>
      </c>
      <c r="DZ66" s="76">
        <f t="shared" si="418"/>
        <v>2.9108599973440934E-2</v>
      </c>
      <c r="EA66" s="76">
        <f t="shared" si="419"/>
        <v>8.1828732765093989E-2</v>
      </c>
      <c r="EB66" s="76">
        <f t="shared" si="420"/>
        <v>9.9593658458256198E-2</v>
      </c>
      <c r="EC66" s="76">
        <f t="shared" si="421"/>
        <v>2.0582073649340362E-2</v>
      </c>
      <c r="ED66" s="76">
        <f t="shared" si="422"/>
        <v>4.3261431793448227E-2</v>
      </c>
      <c r="EE66" s="76">
        <f t="shared" si="423"/>
        <v>4.4963914741635864E-2</v>
      </c>
      <c r="EF66" s="316">
        <f t="shared" si="424"/>
        <v>2.2147827051714968E-2</v>
      </c>
      <c r="EG66" s="85">
        <f>+'Cas_-14'!B65</f>
        <v>11</v>
      </c>
      <c r="EH66" s="62">
        <f>+'Cas_-14'!C65</f>
        <v>7</v>
      </c>
      <c r="EI66" s="62">
        <f>+'Cas_-14'!D65</f>
        <v>19</v>
      </c>
      <c r="EJ66" s="62">
        <f>+'Cas_-14'!E65</f>
        <v>21</v>
      </c>
      <c r="EK66" s="62">
        <f>+'Cas_-14'!F65</f>
        <v>44</v>
      </c>
      <c r="EL66" s="62">
        <f>+'Cas_-14'!G65</f>
        <v>64</v>
      </c>
      <c r="EM66" s="62">
        <f>+'Cas_-14'!H65</f>
        <v>52</v>
      </c>
      <c r="EN66" s="62">
        <f>+'Cas_-14'!I65</f>
        <v>53</v>
      </c>
      <c r="EO66" s="62">
        <f>+'Cas_-14'!J65</f>
        <v>51</v>
      </c>
      <c r="EP66" s="62">
        <f>+'Cas_-14'!K65</f>
        <v>47</v>
      </c>
      <c r="EQ66" s="62">
        <f>+'Cas_-14'!L65</f>
        <v>34</v>
      </c>
      <c r="ER66" s="62">
        <f>+'Cas_-14'!M65</f>
        <v>42</v>
      </c>
      <c r="ES66" s="62">
        <f>+'Cas_-14'!N65</f>
        <v>38</v>
      </c>
      <c r="ET66" s="62">
        <f>+'Cas_-14'!O65</f>
        <v>26</v>
      </c>
      <c r="EU66" s="62">
        <f>+'Cas_-14'!P65</f>
        <v>18</v>
      </c>
      <c r="EV66" s="62">
        <f>+'Cas_-14'!Q65</f>
        <v>10</v>
      </c>
      <c r="EW66" s="62">
        <f>+'Cas_-14'!R65</f>
        <v>5</v>
      </c>
      <c r="EX66" s="62">
        <f>+'Cas_-14'!S65</f>
        <v>6</v>
      </c>
      <c r="EY66" s="62">
        <f>+'Cas_-14'!T65</f>
        <v>1</v>
      </c>
      <c r="EZ66" s="86">
        <f>+'Cas_-14'!U65</f>
        <v>3</v>
      </c>
      <c r="FA66" s="201">
        <f t="shared" si="291"/>
        <v>1.0880235156159792E-2</v>
      </c>
      <c r="FB66" s="90">
        <f t="shared" si="292"/>
        <v>6.7860167313344658E-3</v>
      </c>
      <c r="FC66" s="90">
        <f t="shared" si="293"/>
        <v>1.772322500841703E-2</v>
      </c>
      <c r="FD66" s="90">
        <f t="shared" si="294"/>
        <v>2.1285143990478383E-2</v>
      </c>
      <c r="FE66" s="90">
        <f t="shared" si="295"/>
        <v>5.0732838076091968E-2</v>
      </c>
      <c r="FF66" s="90">
        <f t="shared" si="296"/>
        <v>7.6548769866866234E-2</v>
      </c>
      <c r="FG66" s="90">
        <f t="shared" si="297"/>
        <v>5.8489037616043293E-2</v>
      </c>
      <c r="FH66" s="90">
        <f t="shared" si="298"/>
        <v>5.9012127032100903E-2</v>
      </c>
      <c r="FI66" s="90">
        <f t="shared" si="299"/>
        <v>5.1109268504349319E-2</v>
      </c>
      <c r="FJ66" s="90">
        <f t="shared" si="300"/>
        <v>4.5147214373552749E-2</v>
      </c>
      <c r="FK66" s="90">
        <f t="shared" si="301"/>
        <v>3.9464707544474502E-2</v>
      </c>
      <c r="FL66" s="90">
        <f t="shared" si="302"/>
        <v>4.9935819388843464E-2</v>
      </c>
      <c r="FM66" s="90">
        <f t="shared" si="303"/>
        <v>4.6739545015582619E-2</v>
      </c>
      <c r="FN66" s="90">
        <f t="shared" si="304"/>
        <v>2.9108599973440934E-2</v>
      </c>
      <c r="FO66" s="90">
        <f t="shared" si="305"/>
        <v>2.9998413431683458E-2</v>
      </c>
      <c r="FP66" s="90">
        <f t="shared" si="306"/>
        <v>1.3345550233406332E-2</v>
      </c>
      <c r="FQ66" s="90">
        <f t="shared" si="307"/>
        <v>2.0582073649340362E-2</v>
      </c>
      <c r="FR66" s="90">
        <f t="shared" si="308"/>
        <v>1.4198401914609707E-2</v>
      </c>
      <c r="FS66" s="90">
        <f t="shared" si="309"/>
        <v>4.4963914741635864E-2</v>
      </c>
      <c r="FT66" s="99">
        <f t="shared" si="310"/>
        <v>2.2147827051714968E-2</v>
      </c>
      <c r="FU66" s="119">
        <f t="shared" si="143"/>
        <v>2.7277686852154934</v>
      </c>
      <c r="FV66" s="120">
        <f t="shared" si="144"/>
        <v>7.4626865671641784</v>
      </c>
      <c r="FW66" s="120">
        <f t="shared" si="145"/>
        <v>4.8732943469785575</v>
      </c>
      <c r="FX66" s="120">
        <f t="shared" si="176"/>
        <v>1</v>
      </c>
      <c r="FY66" s="120">
        <f t="shared" si="408"/>
        <v>1</v>
      </c>
      <c r="FZ66" s="120">
        <f t="shared" si="408"/>
        <v>1</v>
      </c>
      <c r="GA66" s="120">
        <f t="shared" si="408"/>
        <v>11.968054673684577</v>
      </c>
      <c r="GB66" s="120">
        <f t="shared" si="408"/>
        <v>1</v>
      </c>
      <c r="GC66" s="120">
        <f t="shared" si="408"/>
        <v>1</v>
      </c>
      <c r="GD66" s="120">
        <f t="shared" si="408"/>
        <v>1</v>
      </c>
      <c r="GE66" s="120">
        <f t="shared" si="408"/>
        <v>7.7399380804953548</v>
      </c>
      <c r="GF66" s="120">
        <f t="shared" si="408"/>
        <v>1</v>
      </c>
      <c r="GG66" s="120">
        <f t="shared" si="408"/>
        <v>4.8732943469785575</v>
      </c>
      <c r="GH66" s="120">
        <f t="shared" si="408"/>
        <v>1</v>
      </c>
      <c r="GI66" s="120">
        <f t="shared" si="408"/>
        <v>2.7277686852154934</v>
      </c>
      <c r="GJ66" s="120">
        <f t="shared" si="408"/>
        <v>7.4626865671641784</v>
      </c>
      <c r="GK66" s="120">
        <f t="shared" si="147"/>
        <v>1</v>
      </c>
      <c r="GL66" s="120">
        <f t="shared" si="148"/>
        <v>3.0469226081657528</v>
      </c>
      <c r="GM66" s="120">
        <f t="shared" si="149"/>
        <v>1</v>
      </c>
      <c r="GN66" s="321">
        <f t="shared" si="150"/>
        <v>1</v>
      </c>
      <c r="GO66" s="85">
        <f>+Cas_Hoy!B65</f>
        <v>12</v>
      </c>
      <c r="GP66" s="62">
        <f>+Cas_Hoy!C65</f>
        <v>9</v>
      </c>
      <c r="GQ66" s="62">
        <f>+Cas_Hoy!D65</f>
        <v>20</v>
      </c>
      <c r="GR66" s="62">
        <f>+Cas_Hoy!E65</f>
        <v>25</v>
      </c>
      <c r="GS66" s="62">
        <f>+Cas_Hoy!F65</f>
        <v>48</v>
      </c>
      <c r="GT66" s="62">
        <f>+Cas_Hoy!G65</f>
        <v>69</v>
      </c>
      <c r="GU66" s="62">
        <f>+Cas_Hoy!H65</f>
        <v>55</v>
      </c>
      <c r="GV66" s="62">
        <f>+Cas_Hoy!I65</f>
        <v>56</v>
      </c>
      <c r="GW66" s="62">
        <f>+Cas_Hoy!J65</f>
        <v>58</v>
      </c>
      <c r="GX66" s="62">
        <f>+Cas_Hoy!K65</f>
        <v>51</v>
      </c>
      <c r="GY66" s="62">
        <f>+Cas_Hoy!L65</f>
        <v>37</v>
      </c>
      <c r="GZ66" s="62">
        <f>+Cas_Hoy!M65</f>
        <v>45</v>
      </c>
      <c r="HA66" s="62">
        <f>+Cas_Hoy!N65</f>
        <v>39</v>
      </c>
      <c r="HB66" s="62">
        <f>+Cas_Hoy!O65</f>
        <v>30</v>
      </c>
      <c r="HC66" s="62">
        <f>+Cas_Hoy!P65</f>
        <v>18</v>
      </c>
      <c r="HD66" s="62">
        <f>+Cas_Hoy!Q65</f>
        <v>10</v>
      </c>
      <c r="HE66" s="62">
        <f>+Cas_Hoy!R65</f>
        <v>5</v>
      </c>
      <c r="HF66" s="62">
        <f>+Cas_Hoy!S65</f>
        <v>6</v>
      </c>
      <c r="HG66" s="62">
        <f>+Cas_Hoy!T65</f>
        <v>1</v>
      </c>
      <c r="HH66" s="590">
        <f>+Cas_Hoy!U65</f>
        <v>3</v>
      </c>
      <c r="HI66" s="543">
        <f t="shared" si="151"/>
        <v>8.1828732765093989E-2</v>
      </c>
      <c r="HJ66" s="112">
        <f t="shared" si="152"/>
        <v>9.9593658458256198E-2</v>
      </c>
      <c r="HK66" s="112">
        <f t="shared" si="153"/>
        <v>0.23376965420228302</v>
      </c>
      <c r="HL66" s="112">
        <f t="shared" si="154"/>
        <v>3.3586846123201078E-2</v>
      </c>
      <c r="HM66" s="323">
        <f t="shared" si="370"/>
        <v>5.5344914264827599E-2</v>
      </c>
      <c r="HN66" s="323">
        <f t="shared" si="371"/>
        <v>8.2529142512715148E-2</v>
      </c>
      <c r="HO66" s="323">
        <f t="shared" si="372"/>
        <v>0.7</v>
      </c>
      <c r="HP66" s="323">
        <f t="shared" si="373"/>
        <v>6.2352436109389633E-2</v>
      </c>
      <c r="HQ66" s="323">
        <f t="shared" si="374"/>
        <v>5.8124266142201189E-2</v>
      </c>
      <c r="HR66" s="323">
        <f t="shared" si="375"/>
        <v>4.898953049045085E-2</v>
      </c>
      <c r="HS66" s="323">
        <f t="shared" si="376"/>
        <v>0.33240625094371617</v>
      </c>
      <c r="HT66" s="323">
        <f t="shared" si="377"/>
        <v>5.350266363090371E-2</v>
      </c>
      <c r="HU66" s="323">
        <f t="shared" si="378"/>
        <v>0.23376965420228302</v>
      </c>
      <c r="HV66" s="323">
        <f t="shared" si="379"/>
        <v>3.3586846123201078E-2</v>
      </c>
      <c r="HW66" s="323">
        <f t="shared" si="380"/>
        <v>8.1828732765093989E-2</v>
      </c>
      <c r="HX66" s="323">
        <f t="shared" si="381"/>
        <v>9.9593658458256198E-2</v>
      </c>
      <c r="HY66" s="323">
        <f t="shared" si="382"/>
        <v>2.0582073649340362E-2</v>
      </c>
      <c r="HZ66" s="323">
        <f t="shared" si="383"/>
        <v>4.3261431793448227E-2</v>
      </c>
      <c r="IA66" s="323">
        <f t="shared" si="384"/>
        <v>4.4963914741635864E-2</v>
      </c>
      <c r="IB66" s="327">
        <f t="shared" si="385"/>
        <v>2.2147827051714968E-2</v>
      </c>
      <c r="IC66" s="241">
        <f>+CyF_Tot!B65</f>
        <v>0</v>
      </c>
      <c r="ID66" s="149">
        <f>+CyF_Tot!C65</f>
        <v>565</v>
      </c>
      <c r="IE66" s="149">
        <f>+CyF_Tot!D65</f>
        <v>596</v>
      </c>
      <c r="IF66" s="149">
        <f>+CyF_Tot!E65</f>
        <v>613</v>
      </c>
      <c r="IG66" s="149">
        <f>+CyF_Tot!F65</f>
        <v>0</v>
      </c>
      <c r="IH66" s="149">
        <f>+CyF_Tot!G65</f>
        <v>11</v>
      </c>
      <c r="II66" s="149">
        <f>+CyF_Tot!H65</f>
        <v>11</v>
      </c>
      <c r="IJ66" s="557">
        <f>+CyF_Tot!I65</f>
        <v>11</v>
      </c>
      <c r="IK66" s="93">
        <f t="shared" si="388"/>
        <v>6.6461185921238494E-2</v>
      </c>
      <c r="IL66" s="90">
        <f t="shared" si="389"/>
        <v>6.7810476661909563E-2</v>
      </c>
      <c r="IM66" s="90">
        <f t="shared" si="390"/>
        <v>7.0473287777639282E-2</v>
      </c>
      <c r="IN66" s="90">
        <f t="shared" si="391"/>
        <v>6.4856929705525757E-2</v>
      </c>
      <c r="IO66" s="90">
        <f t="shared" si="392"/>
        <v>5.7013434217558674E-2</v>
      </c>
      <c r="IP66" s="90">
        <f t="shared" si="393"/>
        <v>5.4961103171255958E-2</v>
      </c>
      <c r="IQ66" s="90">
        <f t="shared" si="394"/>
        <v>5.8444352487847753E-2</v>
      </c>
      <c r="IR66" s="90">
        <f t="shared" si="395"/>
        <v>5.9040263110834608E-2</v>
      </c>
      <c r="IS66" s="90">
        <f t="shared" si="396"/>
        <v>6.5597032663919003E-2</v>
      </c>
      <c r="IT66" s="90">
        <f t="shared" si="397"/>
        <v>6.8435364085849076E-2</v>
      </c>
      <c r="IU66" s="90">
        <f t="shared" si="398"/>
        <v>5.66348443814109E-2</v>
      </c>
      <c r="IV66" s="90">
        <f t="shared" si="399"/>
        <v>5.5290535109187619E-2</v>
      </c>
      <c r="IW66" s="90">
        <f t="shared" si="400"/>
        <v>5.3445703673393262E-2</v>
      </c>
      <c r="IX66" s="90">
        <f t="shared" si="401"/>
        <v>5.871725081635619E-2</v>
      </c>
      <c r="IY66" s="90">
        <f t="shared" si="402"/>
        <v>3.9444631412342383E-2</v>
      </c>
      <c r="IZ66" s="90">
        <f t="shared" si="403"/>
        <v>4.9258048149756213E-2</v>
      </c>
      <c r="JA66" s="90">
        <f t="shared" si="404"/>
        <v>1.5969619173993862E-2</v>
      </c>
      <c r="JB66" s="90">
        <f t="shared" si="405"/>
        <v>2.7779566740072367E-2</v>
      </c>
      <c r="JC66" s="90">
        <f t="shared" si="406"/>
        <v>1.4620073891684524E-3</v>
      </c>
      <c r="JD66" s="202">
        <f t="shared" si="407"/>
        <v>8.9043826436853574E-3</v>
      </c>
      <c r="JE66" s="326"/>
      <c r="JF66" s="323"/>
      <c r="JG66" s="323"/>
      <c r="JH66" s="323"/>
      <c r="JI66" s="323"/>
      <c r="JJ66" s="323"/>
      <c r="JK66" s="323"/>
      <c r="JL66" s="323"/>
      <c r="JM66" s="323"/>
      <c r="JN66" s="323"/>
      <c r="JO66" s="323"/>
      <c r="JP66" s="323"/>
      <c r="JQ66" s="323"/>
      <c r="JR66" s="323"/>
      <c r="JS66" s="323"/>
      <c r="JT66" s="323"/>
      <c r="JU66" s="323"/>
      <c r="JV66" s="323"/>
      <c r="JW66" s="323"/>
      <c r="JX66" s="327"/>
      <c r="JZ66" s="701">
        <f t="shared" si="241"/>
        <v>0</v>
      </c>
      <c r="KA66" s="291">
        <f t="shared" si="242"/>
        <v>0</v>
      </c>
      <c r="KB66" s="291">
        <f t="shared" si="243"/>
        <v>0</v>
      </c>
      <c r="KC66" s="291">
        <f t="shared" si="244"/>
        <v>0</v>
      </c>
      <c r="KD66" s="291">
        <f t="shared" si="245"/>
        <v>0</v>
      </c>
      <c r="KE66" s="291">
        <f t="shared" si="246"/>
        <v>0</v>
      </c>
      <c r="KF66" s="291">
        <f t="shared" si="247"/>
        <v>3624.4869258232584</v>
      </c>
      <c r="KG66" s="291">
        <f t="shared" si="248"/>
        <v>0</v>
      </c>
      <c r="KH66" s="291">
        <f t="shared" si="249"/>
        <v>0</v>
      </c>
      <c r="KI66" s="291">
        <f t="shared" si="250"/>
        <v>0</v>
      </c>
      <c r="KJ66" s="291">
        <f t="shared" si="251"/>
        <v>2453.1563998585398</v>
      </c>
      <c r="KK66" s="291">
        <f t="shared" si="252"/>
        <v>0</v>
      </c>
      <c r="KL66" s="291">
        <f t="shared" si="253"/>
        <v>6101.0936191239271</v>
      </c>
      <c r="KM66" s="291">
        <f t="shared" si="254"/>
        <v>0</v>
      </c>
      <c r="KN66" s="291">
        <f t="shared" si="255"/>
        <v>4949.5532260116079</v>
      </c>
      <c r="KO66" s="291">
        <f t="shared" si="256"/>
        <v>3559.0714095462008</v>
      </c>
      <c r="KP66" s="291">
        <f t="shared" si="257"/>
        <v>0</v>
      </c>
      <c r="KQ66" s="291">
        <f t="shared" si="258"/>
        <v>1554.0576847597761</v>
      </c>
      <c r="KR66" s="291">
        <f t="shared" si="259"/>
        <v>0</v>
      </c>
      <c r="KS66" s="702">
        <f t="shared" si="260"/>
        <v>0</v>
      </c>
      <c r="KT66" s="705">
        <f>(SUM(JZ66:KS66)/SUM(JZ$4:KS65))*100000</f>
        <v>45.479794487655852</v>
      </c>
      <c r="KU66" s="624">
        <f t="shared" si="312"/>
        <v>0</v>
      </c>
      <c r="KV66" s="625">
        <f t="shared" si="313"/>
        <v>0</v>
      </c>
      <c r="KW66" s="625">
        <f t="shared" si="314"/>
        <v>0</v>
      </c>
      <c r="KX66" s="625">
        <f t="shared" si="315"/>
        <v>0</v>
      </c>
      <c r="KY66" s="625">
        <f t="shared" si="316"/>
        <v>0</v>
      </c>
      <c r="KZ66" s="625">
        <f t="shared" si="317"/>
        <v>0</v>
      </c>
      <c r="LA66" s="625">
        <f t="shared" si="318"/>
        <v>1124.7891849239095</v>
      </c>
      <c r="LB66" s="625">
        <f t="shared" si="319"/>
        <v>0</v>
      </c>
      <c r="LC66" s="625">
        <f t="shared" si="320"/>
        <v>0</v>
      </c>
      <c r="LD66" s="625">
        <f t="shared" si="321"/>
        <v>0</v>
      </c>
      <c r="LE66" s="625">
        <f t="shared" si="322"/>
        <v>1160.7266924845442</v>
      </c>
      <c r="LF66" s="625">
        <f t="shared" si="323"/>
        <v>0</v>
      </c>
      <c r="LG66" s="625">
        <f t="shared" si="324"/>
        <v>3689.9640801775749</v>
      </c>
      <c r="LH66" s="625">
        <f t="shared" si="325"/>
        <v>0</v>
      </c>
      <c r="LI66" s="625">
        <f t="shared" si="326"/>
        <v>4999.7355719472425</v>
      </c>
      <c r="LJ66" s="625">
        <f t="shared" si="327"/>
        <v>2669.1100466812663</v>
      </c>
      <c r="LK66" s="625">
        <f t="shared" si="328"/>
        <v>0</v>
      </c>
      <c r="LL66" s="625">
        <f t="shared" si="329"/>
        <v>2366.4003191016177</v>
      </c>
      <c r="LM66" s="625">
        <f t="shared" si="330"/>
        <v>0</v>
      </c>
      <c r="LN66" s="626">
        <f t="shared" si="331"/>
        <v>0</v>
      </c>
      <c r="LO66" s="642">
        <f t="shared" si="332"/>
        <v>0</v>
      </c>
      <c r="LP66" s="625">
        <f t="shared" si="333"/>
        <v>0</v>
      </c>
      <c r="LQ66" s="625">
        <f t="shared" si="334"/>
        <v>727.68372207081632</v>
      </c>
      <c r="LR66" s="625">
        <f t="shared" si="335"/>
        <v>0</v>
      </c>
      <c r="LS66" s="625">
        <f t="shared" si="336"/>
        <v>3575.2215397015802</v>
      </c>
      <c r="LT66" s="645">
        <f t="shared" si="337"/>
        <v>1363.2915215877576</v>
      </c>
      <c r="LU66" s="624">
        <f t="shared" si="338"/>
        <v>0</v>
      </c>
      <c r="LV66" s="625">
        <f t="shared" si="339"/>
        <v>361.74963116203531</v>
      </c>
      <c r="LW66" s="626">
        <f t="shared" si="340"/>
        <v>2320.3207027951821</v>
      </c>
      <c r="LY66" s="725">
        <f>VLOOKUP(A66,Vac!A:C,2,FALSE)</f>
        <v>5547.5538107043103</v>
      </c>
      <c r="LZ66" s="730">
        <f>VLOOKUP(A66,Vac!A:D,3,FALSE)</f>
        <v>1924</v>
      </c>
      <c r="MA66" s="722">
        <f>VLOOKUP(A66,Vac!A:D,4,FALSE)</f>
        <v>885</v>
      </c>
      <c r="MB66" s="742">
        <f t="shared" ref="MB66:MB97" si="425">+LZ66/B66</f>
        <v>0.12647909545095976</v>
      </c>
      <c r="MC66" s="666">
        <f t="shared" ref="MC66:MC97" si="426">+MA66/B66</f>
        <v>5.8177754404417567E-2</v>
      </c>
    </row>
    <row r="67" spans="1:341" ht="14.4">
      <c r="A67" s="510" t="s">
        <v>77</v>
      </c>
      <c r="B67" s="538">
        <v>22180</v>
      </c>
      <c r="C67" s="526">
        <f t="shared" si="341"/>
        <v>776</v>
      </c>
      <c r="D67" s="517">
        <f t="shared" si="342"/>
        <v>31</v>
      </c>
      <c r="E67" s="495">
        <f t="shared" si="343"/>
        <v>9.2432319032737659E-3</v>
      </c>
      <c r="F67" s="208">
        <f t="shared" ref="F67:F98" si="427">ID67/B67</f>
        <v>3.3678990081154193E-2</v>
      </c>
      <c r="G67" s="30">
        <f t="shared" si="264"/>
        <v>4.4896991755945166</v>
      </c>
      <c r="H67" s="29">
        <f t="shared" ref="H67:H98" si="428">IJ67/(E67*B67)</f>
        <v>0.15120853400221387</v>
      </c>
      <c r="I67" s="33">
        <f t="shared" ref="I67:I98" si="429">(G67*IF67)/B67</f>
        <v>0.15707874482693168</v>
      </c>
      <c r="J67" s="353">
        <f t="shared" ref="J67:J98" si="430">+((DM67*AK67)+(DN67*AL67)+(DO67*AM67)+(DP67*AN67)+(DQ67*AO67)+(DR67*AP67)+(DS67*AQ67)+(DT67*AR67)+(DU67*AS67)+(DV67*AT67)+(DW67*AU67)+(DX67*AV67)+(DY67*AW67)+(DZ67*AX67)+(EA67*AY67)+(EB67*AZ67)+(EC67*BA67)+(ED67*BB67)+(EE67*BC67)+(EF67*BD67))/B67</f>
        <v>0.26360988296700094</v>
      </c>
      <c r="K67" s="581">
        <f t="shared" ref="K67:K98" si="431">IJ67/(B67*J67)</f>
        <v>5.3019846213864441E-3</v>
      </c>
      <c r="L67" s="354">
        <f t="shared" si="344"/>
        <v>7.8271314648033208</v>
      </c>
      <c r="M67" s="355">
        <f t="shared" ref="M67:M98" si="432">((J67*B67)+((GO67+GP67+GQ67+GR67+GS67+GT67+GU67+GV67+GW67+GX67+GY67+GZ67+HA67+HB67+HC67+HD67+HE67+HF67+HG67+HH67)-(EG67+EH67+EI67+EJ67+EK67+EL67+EM67+EN67+EO67+EP67+EQ67+ER67+ES67+ET67+EU67+EV67+EW67+EX67+EY67+EZ67))*L67)/B67</f>
        <v>0.27313795102604915</v>
      </c>
      <c r="N67" s="827"/>
      <c r="O67" s="364" t="s">
        <v>226</v>
      </c>
      <c r="P67" s="20" t="s">
        <v>229</v>
      </c>
      <c r="Q67" s="20"/>
      <c r="R67" s="20"/>
      <c r="S67" s="166">
        <f t="shared" si="270"/>
        <v>776</v>
      </c>
      <c r="T67" s="167">
        <f t="shared" si="271"/>
        <v>3498.6474301172229</v>
      </c>
      <c r="U67" s="166">
        <f t="shared" si="272"/>
        <v>9</v>
      </c>
      <c r="V67" s="168">
        <f t="shared" si="273"/>
        <v>1.1734028683181226E-2</v>
      </c>
      <c r="W67" s="167">
        <f t="shared" si="274"/>
        <v>40.577096483318307</v>
      </c>
      <c r="X67" s="166">
        <f t="shared" si="275"/>
        <v>29</v>
      </c>
      <c r="Y67" s="168">
        <f t="shared" si="276"/>
        <v>3.8821954484605084E-2</v>
      </c>
      <c r="Z67" s="167">
        <f t="shared" si="277"/>
        <v>130.74842200180342</v>
      </c>
      <c r="AA67" s="166">
        <f t="shared" si="278"/>
        <v>31</v>
      </c>
      <c r="AB67" s="167">
        <f t="shared" si="279"/>
        <v>1397.6555455365194</v>
      </c>
      <c r="AC67" s="169">
        <f t="shared" si="280"/>
        <v>3.994845360824742E-2</v>
      </c>
      <c r="AD67" s="166">
        <f t="shared" si="281"/>
        <v>0</v>
      </c>
      <c r="AE67" s="168">
        <f t="shared" si="282"/>
        <v>0</v>
      </c>
      <c r="AF67" s="167">
        <f t="shared" si="283"/>
        <v>0</v>
      </c>
      <c r="AG67" s="166">
        <f t="shared" si="284"/>
        <v>1</v>
      </c>
      <c r="AH67" s="168">
        <f t="shared" si="285"/>
        <v>3.3333333333333333E-2</v>
      </c>
      <c r="AI67" s="365">
        <f t="shared" si="286"/>
        <v>45.08566275924256</v>
      </c>
      <c r="AJ67" s="831"/>
      <c r="AK67" s="85">
        <v>1595.6123199940378</v>
      </c>
      <c r="AL67" s="62">
        <v>1584.5816199072246</v>
      </c>
      <c r="AM67" s="62">
        <v>1750.7267241067868</v>
      </c>
      <c r="AN67" s="62">
        <v>1645.6125938442151</v>
      </c>
      <c r="AO67" s="62">
        <v>1236.9567555096855</v>
      </c>
      <c r="AP67" s="62">
        <v>1259.0862417212127</v>
      </c>
      <c r="AQ67" s="62">
        <v>1279.886545707117</v>
      </c>
      <c r="AR67" s="62">
        <v>1396.388887476021</v>
      </c>
      <c r="AS67" s="62">
        <v>1470.6340018522178</v>
      </c>
      <c r="AT67" s="62">
        <v>1594.5231188845548</v>
      </c>
      <c r="AU67" s="62">
        <v>1137.4534486723085</v>
      </c>
      <c r="AV67" s="62">
        <v>1303.9467051660133</v>
      </c>
      <c r="AW67" s="62">
        <v>1060.8479343172385</v>
      </c>
      <c r="AX67" s="62">
        <v>1188.5370487385671</v>
      </c>
      <c r="AY67" s="62">
        <v>723.89178390512188</v>
      </c>
      <c r="AZ67" s="62">
        <v>901.40521377571804</v>
      </c>
      <c r="BA67" s="62">
        <v>295.57062755086355</v>
      </c>
      <c r="BB67" s="62">
        <v>523.3754131482865</v>
      </c>
      <c r="BC67" s="62">
        <v>40.419914878750568</v>
      </c>
      <c r="BD67" s="86">
        <v>190.54338687933719</v>
      </c>
      <c r="BE67" s="258">
        <v>2.0000000000000002E-5</v>
      </c>
      <c r="BF67" s="43">
        <v>2.0000000000000002E-5</v>
      </c>
      <c r="BG67" s="53">
        <v>5.0000000000000002E-5</v>
      </c>
      <c r="BH67" s="53">
        <v>4.0000000000000003E-5</v>
      </c>
      <c r="BI67" s="53">
        <v>1.2518952302791728E-4</v>
      </c>
      <c r="BJ67" s="53">
        <v>1.2406223545552731E-4</v>
      </c>
      <c r="BK67" s="53">
        <v>3.4000000000000002E-4</v>
      </c>
      <c r="BL67" s="53">
        <v>1.8000000000000001E-4</v>
      </c>
      <c r="BM67" s="53">
        <v>8.9999999999999998E-4</v>
      </c>
      <c r="BN67" s="53">
        <v>5.0000000000000001E-4</v>
      </c>
      <c r="BO67" s="53">
        <v>3.8E-3</v>
      </c>
      <c r="BP67" s="53">
        <v>2E-3</v>
      </c>
      <c r="BQ67" s="53">
        <v>1.6199999999999999E-2</v>
      </c>
      <c r="BR67" s="53">
        <v>6.1999999999999998E-3</v>
      </c>
      <c r="BS67" s="53">
        <v>6.1100000000000002E-2</v>
      </c>
      <c r="BT67" s="53">
        <v>2.6800000000000001E-2</v>
      </c>
      <c r="BU67" s="53">
        <v>0.1421</v>
      </c>
      <c r="BV67" s="53">
        <v>5.4699999999999999E-2</v>
      </c>
      <c r="BW67" s="53">
        <v>0.27589999999999998</v>
      </c>
      <c r="BX67" s="773">
        <v>0.1051</v>
      </c>
      <c r="BY67" s="53">
        <f t="shared" si="345"/>
        <v>2.0000000000000002E-5</v>
      </c>
      <c r="BZ67" s="53">
        <f t="shared" si="346"/>
        <v>4.5000000000000003E-5</v>
      </c>
      <c r="CA67" s="53">
        <f t="shared" si="347"/>
        <v>1.246258792417223E-4</v>
      </c>
      <c r="CB67" s="53">
        <f t="shared" si="348"/>
        <v>2.6000000000000003E-4</v>
      </c>
      <c r="CC67" s="53">
        <f t="shared" si="349"/>
        <v>6.9999999999999999E-4</v>
      </c>
      <c r="CD67" s="53">
        <f t="shared" si="350"/>
        <v>2.8999999999999998E-3</v>
      </c>
      <c r="CE67" s="53">
        <f t="shared" si="351"/>
        <v>1.12E-2</v>
      </c>
      <c r="CF67" s="53">
        <f t="shared" si="352"/>
        <v>4.3950000000000003E-2</v>
      </c>
      <c r="CG67" s="53">
        <f t="shared" si="353"/>
        <v>9.8400000000000001E-2</v>
      </c>
      <c r="CH67" s="54">
        <f t="shared" si="138"/>
        <v>0.1905</v>
      </c>
      <c r="CI67" s="64">
        <f>+Fall_Hoy!B67</f>
        <v>0</v>
      </c>
      <c r="CJ67" s="61">
        <f>+Fall_Hoy!C67</f>
        <v>0</v>
      </c>
      <c r="CK67" s="61">
        <f>+Fall_Hoy!D67</f>
        <v>0</v>
      </c>
      <c r="CL67" s="61">
        <f>+Fall_Hoy!E67</f>
        <v>0</v>
      </c>
      <c r="CM67" s="61">
        <f>+Fall_Hoy!F67</f>
        <v>0</v>
      </c>
      <c r="CN67" s="61">
        <f>+Fall_Hoy!G67</f>
        <v>1</v>
      </c>
      <c r="CO67" s="61">
        <f>+Fall_Hoy!H67</f>
        <v>0</v>
      </c>
      <c r="CP67" s="61">
        <f>+Fall_Hoy!I67</f>
        <v>0</v>
      </c>
      <c r="CQ67" s="61">
        <f>+Fall_Hoy!J67</f>
        <v>1</v>
      </c>
      <c r="CR67" s="61">
        <f>+Fall_Hoy!K67</f>
        <v>1</v>
      </c>
      <c r="CS67" s="61">
        <f>+Fall_Hoy!L67</f>
        <v>3</v>
      </c>
      <c r="CT67" s="61">
        <f>+Fall_Hoy!M67</f>
        <v>0</v>
      </c>
      <c r="CU67" s="61">
        <f>+Fall_Hoy!N67</f>
        <v>2</v>
      </c>
      <c r="CV67" s="61">
        <f>+Fall_Hoy!O67</f>
        <v>1</v>
      </c>
      <c r="CW67" s="61">
        <f>+Fall_Hoy!P67</f>
        <v>5</v>
      </c>
      <c r="CX67" s="61">
        <f>+Fall_Hoy!Q67</f>
        <v>7</v>
      </c>
      <c r="CY67" s="61">
        <f>+Fall_Hoy!R67</f>
        <v>2</v>
      </c>
      <c r="CZ67" s="61">
        <f>+Fall_Hoy!S67</f>
        <v>3</v>
      </c>
      <c r="DA67" s="61">
        <f>+Fall_Hoy!T67</f>
        <v>1</v>
      </c>
      <c r="DB67" s="253">
        <f>+Fall_Hoy!U67</f>
        <v>1</v>
      </c>
      <c r="DC67" s="61">
        <f>+Fall_Hoy!W67</f>
        <v>0</v>
      </c>
      <c r="DD67" s="61">
        <f>+Fall_Hoy!X67</f>
        <v>0</v>
      </c>
      <c r="DE67" s="61">
        <f>+Fall_Hoy!Y67</f>
        <v>0</v>
      </c>
      <c r="DF67" s="61">
        <f>+Fall_Hoy!Z67</f>
        <v>0</v>
      </c>
      <c r="DG67" s="61">
        <f>+Fall_Hoy!AA67</f>
        <v>0</v>
      </c>
      <c r="DH67" s="61">
        <f>+Fall_Hoy!AB67</f>
        <v>0</v>
      </c>
      <c r="DI67" s="61">
        <f>+Fall_Hoy!AC67</f>
        <v>0</v>
      </c>
      <c r="DJ67" s="61">
        <f>+Fall_Hoy!AD67</f>
        <v>1</v>
      </c>
      <c r="DK67" s="61">
        <f>+Fall_Hoy!AE67</f>
        <v>1</v>
      </c>
      <c r="DL67" s="270">
        <f>+Fall_Hoy!AF67</f>
        <v>1</v>
      </c>
      <c r="DM67" s="75">
        <f t="shared" si="287"/>
        <v>0.11304598612102827</v>
      </c>
      <c r="DN67" s="76">
        <f t="shared" si="288"/>
        <v>0.28976316739580665</v>
      </c>
      <c r="DO67" s="76">
        <f t="shared" si="289"/>
        <v>0.11637557667764471</v>
      </c>
      <c r="DP67" s="76">
        <f t="shared" si="290"/>
        <v>0.1357049178667403</v>
      </c>
      <c r="DQ67" s="76">
        <f t="shared" si="409"/>
        <v>4.3655527777726882E-2</v>
      </c>
      <c r="DR67" s="76">
        <f t="shared" si="410"/>
        <v>0.7</v>
      </c>
      <c r="DS67" s="76">
        <f t="shared" si="411"/>
        <v>4.5316516682309467E-2</v>
      </c>
      <c r="DT67" s="76">
        <f t="shared" si="412"/>
        <v>5.8006763535914309E-2</v>
      </c>
      <c r="DU67" s="76">
        <f t="shared" si="413"/>
        <v>0.7</v>
      </c>
      <c r="DV67" s="76">
        <f t="shared" si="414"/>
        <v>0.7</v>
      </c>
      <c r="DW67" s="76">
        <f t="shared" si="415"/>
        <v>0.69407120364533492</v>
      </c>
      <c r="DX67" s="76">
        <f t="shared" si="416"/>
        <v>4.6781053058632269E-2</v>
      </c>
      <c r="DY67" s="76">
        <f t="shared" si="417"/>
        <v>0.11637557667764471</v>
      </c>
      <c r="DZ67" s="76">
        <f t="shared" si="418"/>
        <v>0.1357049178667403</v>
      </c>
      <c r="EA67" s="76">
        <f t="shared" si="419"/>
        <v>0.11304598612102827</v>
      </c>
      <c r="EB67" s="76">
        <f t="shared" si="420"/>
        <v>0.28976316739580665</v>
      </c>
      <c r="EC67" s="76">
        <f t="shared" si="421"/>
        <v>4.7618383030842579E-2</v>
      </c>
      <c r="ED67" s="76">
        <f t="shared" si="422"/>
        <v>0.10479018610575155</v>
      </c>
      <c r="EE67" s="76">
        <f t="shared" si="423"/>
        <v>8.9671184164991785E-2</v>
      </c>
      <c r="EF67" s="316">
        <f t="shared" si="424"/>
        <v>4.9934810202607587E-2</v>
      </c>
      <c r="EG67" s="85">
        <f>+'Cas_-14'!B66</f>
        <v>0</v>
      </c>
      <c r="EH67" s="62">
        <f>+'Cas_-14'!C66</f>
        <v>2</v>
      </c>
      <c r="EI67" s="62">
        <f>+'Cas_-14'!D66</f>
        <v>4</v>
      </c>
      <c r="EJ67" s="62">
        <f>+'Cas_-14'!E66</f>
        <v>22</v>
      </c>
      <c r="EK67" s="62">
        <f>+'Cas_-14'!F66</f>
        <v>54</v>
      </c>
      <c r="EL67" s="62">
        <f>+'Cas_-14'!G66</f>
        <v>70</v>
      </c>
      <c r="EM67" s="62">
        <f>+'Cas_-14'!H66</f>
        <v>58</v>
      </c>
      <c r="EN67" s="62">
        <f>+'Cas_-14'!I66</f>
        <v>81</v>
      </c>
      <c r="EO67" s="62">
        <f>+'Cas_-14'!J66</f>
        <v>63</v>
      </c>
      <c r="EP67" s="62">
        <f>+'Cas_-14'!K66</f>
        <v>67</v>
      </c>
      <c r="EQ67" s="62">
        <f>+'Cas_-14'!L66</f>
        <v>64</v>
      </c>
      <c r="ER67" s="62">
        <f>+'Cas_-14'!M66</f>
        <v>61</v>
      </c>
      <c r="ES67" s="62">
        <f>+'Cas_-14'!N66</f>
        <v>51</v>
      </c>
      <c r="ET67" s="62">
        <f>+'Cas_-14'!O66</f>
        <v>40</v>
      </c>
      <c r="EU67" s="62">
        <f>+'Cas_-14'!P66</f>
        <v>22</v>
      </c>
      <c r="EV67" s="62">
        <f>+'Cas_-14'!Q66</f>
        <v>24</v>
      </c>
      <c r="EW67" s="62">
        <f>+'Cas_-14'!R66</f>
        <v>13</v>
      </c>
      <c r="EX67" s="62">
        <f>+'Cas_-14'!S66</f>
        <v>14</v>
      </c>
      <c r="EY67" s="62">
        <f>+'Cas_-14'!T66</f>
        <v>4</v>
      </c>
      <c r="EZ67" s="86">
        <f>+'Cas_-14'!U66</f>
        <v>7</v>
      </c>
      <c r="FA67" s="201">
        <f t="shared" ref="FA67:FA98" si="433">+EG67/AK67</f>
        <v>0</v>
      </c>
      <c r="FB67" s="91">
        <f t="shared" ref="FB67:FB98" si="434">+EH67/AL67</f>
        <v>1.2621628162751866E-3</v>
      </c>
      <c r="FC67" s="91">
        <f t="shared" ref="FC67:FC98" si="435">+EI67/AM67</f>
        <v>2.2847654890518578E-3</v>
      </c>
      <c r="FD67" s="91">
        <f t="shared" ref="FD67:FD98" si="436">+EJ67/AN67</f>
        <v>1.3368881644620344E-2</v>
      </c>
      <c r="FE67" s="91">
        <f t="shared" ref="FE67:FE98" si="437">+EK67/AO67</f>
        <v>4.3655527777726882E-2</v>
      </c>
      <c r="FF67" s="91">
        <f t="shared" ref="FF67:FF98" si="438">+EL67/AP67</f>
        <v>5.5595873960395024E-2</v>
      </c>
      <c r="FG67" s="91">
        <f t="shared" ref="FG67:FG98" si="439">+EM67/AQ67</f>
        <v>4.5316516682309467E-2</v>
      </c>
      <c r="FH67" s="91">
        <f t="shared" ref="FH67:FH98" si="440">+EN67/AR67</f>
        <v>5.8006763535914309E-2</v>
      </c>
      <c r="FI67" s="91">
        <f t="shared" ref="FI67:FI98" si="441">+EO67/AS67</f>
        <v>4.2838666806733323E-2</v>
      </c>
      <c r="FJ67" s="91">
        <f t="shared" ref="FJ67:FJ98" si="442">+EP67/AT67</f>
        <v>4.2018832594205156E-2</v>
      </c>
      <c r="FK67" s="91">
        <f t="shared" ref="FK67:FK98" si="443">+EQ67/AU67</f>
        <v>5.6266038908848487E-2</v>
      </c>
      <c r="FL67" s="91">
        <f t="shared" ref="FL67:FL98" si="444">+ER67/AV67</f>
        <v>4.6781053058632269E-2</v>
      </c>
      <c r="FM67" s="91">
        <f t="shared" ref="FM67:FM98" si="445">+ES67/AW67</f>
        <v>4.8074750725535034E-2</v>
      </c>
      <c r="FN67" s="91">
        <f t="shared" ref="FN67:FN98" si="446">+ET67/AX67</f>
        <v>3.3654819630951592E-2</v>
      </c>
      <c r="FO67" s="91">
        <f t="shared" ref="FO67:FO98" si="447">+EU67/AY67</f>
        <v>3.0391282908777243E-2</v>
      </c>
      <c r="FP67" s="91">
        <f t="shared" ref="FP67:FP98" si="448">+EV67/AZ67</f>
        <v>2.6625095609854692E-2</v>
      </c>
      <c r="FQ67" s="91">
        <f t="shared" ref="FQ67:FQ98" si="449">+EW67/BA67</f>
        <v>4.3982719486437748E-2</v>
      </c>
      <c r="FR67" s="91">
        <f t="shared" ref="FR67:FR98" si="450">+EX67/BB67</f>
        <v>2.6749441506594845E-2</v>
      </c>
      <c r="FS67" s="91">
        <f t="shared" ref="FS67:FS98" si="451">+EY67/BC67</f>
        <v>9.8961118844484941E-2</v>
      </c>
      <c r="FT67" s="100">
        <f t="shared" ref="FT67:FT98" si="452">+EZ67/BD67</f>
        <v>3.6737039866058405E-2</v>
      </c>
      <c r="FU67" s="119">
        <f t="shared" si="143"/>
        <v>3.7196845707484001</v>
      </c>
      <c r="FV67" s="120">
        <f t="shared" si="144"/>
        <v>10.883084577114428</v>
      </c>
      <c r="FW67" s="120">
        <f t="shared" si="145"/>
        <v>2.4207213749697409</v>
      </c>
      <c r="FX67" s="120">
        <f t="shared" si="176"/>
        <v>4.032258064516129</v>
      </c>
      <c r="FY67" s="120">
        <f t="shared" si="408"/>
        <v>1</v>
      </c>
      <c r="FZ67" s="120">
        <f t="shared" si="408"/>
        <v>12.590862417212126</v>
      </c>
      <c r="GA67" s="120">
        <f t="shared" si="408"/>
        <v>1</v>
      </c>
      <c r="GB67" s="120">
        <f t="shared" si="408"/>
        <v>1</v>
      </c>
      <c r="GC67" s="120">
        <f t="shared" si="408"/>
        <v>16.340377798357977</v>
      </c>
      <c r="GD67" s="120">
        <f t="shared" si="408"/>
        <v>16.659196764465499</v>
      </c>
      <c r="GE67" s="120">
        <f t="shared" si="408"/>
        <v>12.335526315789473</v>
      </c>
      <c r="GF67" s="120">
        <f t="shared" si="408"/>
        <v>1</v>
      </c>
      <c r="GG67" s="120">
        <f t="shared" si="408"/>
        <v>2.4207213749697409</v>
      </c>
      <c r="GH67" s="120">
        <f t="shared" si="408"/>
        <v>4.032258064516129</v>
      </c>
      <c r="GI67" s="120">
        <f t="shared" si="408"/>
        <v>3.7196845707484001</v>
      </c>
      <c r="GJ67" s="120">
        <f t="shared" si="408"/>
        <v>10.883084577114428</v>
      </c>
      <c r="GK67" s="120">
        <f t="shared" si="147"/>
        <v>1.0826611811833486</v>
      </c>
      <c r="GL67" s="120">
        <f t="shared" si="148"/>
        <v>3.9174719247845395</v>
      </c>
      <c r="GM67" s="120">
        <f t="shared" si="149"/>
        <v>0.90612540775643347</v>
      </c>
      <c r="GN67" s="321">
        <f t="shared" si="150"/>
        <v>1.3592496941688188</v>
      </c>
      <c r="GO67" s="85">
        <f>+Cas_Hoy!B66</f>
        <v>0</v>
      </c>
      <c r="GP67" s="62">
        <f>+Cas_Hoy!C66</f>
        <v>2</v>
      </c>
      <c r="GQ67" s="62">
        <f>+Cas_Hoy!D66</f>
        <v>4</v>
      </c>
      <c r="GR67" s="62">
        <f>+Cas_Hoy!E66</f>
        <v>22</v>
      </c>
      <c r="GS67" s="62">
        <f>+Cas_Hoy!F66</f>
        <v>57</v>
      </c>
      <c r="GT67" s="62">
        <f>+Cas_Hoy!G66</f>
        <v>70</v>
      </c>
      <c r="GU67" s="62">
        <f>+Cas_Hoy!H66</f>
        <v>62</v>
      </c>
      <c r="GV67" s="62">
        <f>+Cas_Hoy!I66</f>
        <v>84</v>
      </c>
      <c r="GW67" s="62">
        <f>+Cas_Hoy!J66</f>
        <v>66</v>
      </c>
      <c r="GX67" s="62">
        <f>+Cas_Hoy!K66</f>
        <v>69</v>
      </c>
      <c r="GY67" s="62">
        <f>+Cas_Hoy!L66</f>
        <v>66</v>
      </c>
      <c r="GZ67" s="62">
        <f>+Cas_Hoy!M66</f>
        <v>61</v>
      </c>
      <c r="HA67" s="62">
        <f>+Cas_Hoy!N66</f>
        <v>54</v>
      </c>
      <c r="HB67" s="62">
        <f>+Cas_Hoy!O66</f>
        <v>41</v>
      </c>
      <c r="HC67" s="62">
        <f>+Cas_Hoy!P66</f>
        <v>22</v>
      </c>
      <c r="HD67" s="62">
        <f>+Cas_Hoy!Q66</f>
        <v>26</v>
      </c>
      <c r="HE67" s="62">
        <f>+Cas_Hoy!R66</f>
        <v>16</v>
      </c>
      <c r="HF67" s="62">
        <f>+Cas_Hoy!S66</f>
        <v>15</v>
      </c>
      <c r="HG67" s="62">
        <f>+Cas_Hoy!T66</f>
        <v>4</v>
      </c>
      <c r="HH67" s="590">
        <f>+Cas_Hoy!U66</f>
        <v>7</v>
      </c>
      <c r="HI67" s="543">
        <f t="shared" si="151"/>
        <v>0.11304598612102827</v>
      </c>
      <c r="HJ67" s="112">
        <f t="shared" si="152"/>
        <v>0.31391009801212383</v>
      </c>
      <c r="HK67" s="112">
        <f t="shared" si="153"/>
        <v>0.12322119883515321</v>
      </c>
      <c r="HL67" s="112">
        <f t="shared" si="154"/>
        <v>0.1390975408134088</v>
      </c>
      <c r="HM67" s="323">
        <f t="shared" si="370"/>
        <v>4.6080834876489493E-2</v>
      </c>
      <c r="HN67" s="323">
        <f t="shared" si="371"/>
        <v>0.7</v>
      </c>
      <c r="HO67" s="323">
        <f t="shared" si="372"/>
        <v>4.844179369488253E-2</v>
      </c>
      <c r="HP67" s="323">
        <f t="shared" si="373"/>
        <v>6.0155162185392616E-2</v>
      </c>
      <c r="HQ67" s="323">
        <f t="shared" si="374"/>
        <v>0.7</v>
      </c>
      <c r="HR67" s="323">
        <f t="shared" si="375"/>
        <v>0.7</v>
      </c>
      <c r="HS67" s="323">
        <f t="shared" si="376"/>
        <v>0.7</v>
      </c>
      <c r="HT67" s="323">
        <f t="shared" si="377"/>
        <v>4.6781053058632269E-2</v>
      </c>
      <c r="HU67" s="323">
        <f t="shared" si="378"/>
        <v>0.12322119883515321</v>
      </c>
      <c r="HV67" s="323">
        <f t="shared" si="379"/>
        <v>0.1390975408134088</v>
      </c>
      <c r="HW67" s="323">
        <f t="shared" si="380"/>
        <v>0.11304598612102827</v>
      </c>
      <c r="HX67" s="323">
        <f t="shared" si="381"/>
        <v>0.31391009801212383</v>
      </c>
      <c r="HY67" s="323">
        <f t="shared" si="382"/>
        <v>5.860724065334471E-2</v>
      </c>
      <c r="HZ67" s="323">
        <f t="shared" si="383"/>
        <v>0.11227519939901953</v>
      </c>
      <c r="IA67" s="323">
        <f t="shared" si="384"/>
        <v>8.9671184164991785E-2</v>
      </c>
      <c r="IB67" s="327">
        <f t="shared" si="385"/>
        <v>4.9934810202607587E-2</v>
      </c>
      <c r="IC67" s="241">
        <f>+CyF_Tot!B66</f>
        <v>0</v>
      </c>
      <c r="ID67" s="149">
        <f>+CyF_Tot!C66</f>
        <v>747</v>
      </c>
      <c r="IE67" s="149">
        <f>+CyF_Tot!D66</f>
        <v>767</v>
      </c>
      <c r="IF67" s="149">
        <f>+CyF_Tot!E66</f>
        <v>776</v>
      </c>
      <c r="IG67" s="149">
        <f>+CyF_Tot!F66</f>
        <v>0</v>
      </c>
      <c r="IH67" s="149">
        <f>+CyF_Tot!G66</f>
        <v>30</v>
      </c>
      <c r="II67" s="149">
        <f>+CyF_Tot!H66</f>
        <v>31</v>
      </c>
      <c r="IJ67" s="557">
        <f>+CyF_Tot!I66</f>
        <v>31</v>
      </c>
      <c r="IK67" s="93">
        <f t="shared" si="388"/>
        <v>7.1939238953743809E-2</v>
      </c>
      <c r="IL67" s="90">
        <f t="shared" si="389"/>
        <v>7.1441912529631404E-2</v>
      </c>
      <c r="IM67" s="90">
        <f t="shared" si="390"/>
        <v>7.8932674666672087E-2</v>
      </c>
      <c r="IN67" s="90">
        <f t="shared" si="391"/>
        <v>7.4193534438422679E-2</v>
      </c>
      <c r="IO67" s="90">
        <f t="shared" si="392"/>
        <v>5.5769015126676535E-2</v>
      </c>
      <c r="IP67" s="90">
        <f t="shared" si="393"/>
        <v>5.6766737679044756E-2</v>
      </c>
      <c r="IQ67" s="90">
        <f t="shared" si="394"/>
        <v>5.7704533169842968E-2</v>
      </c>
      <c r="IR67" s="90">
        <f t="shared" si="395"/>
        <v>6.2957118461497791E-2</v>
      </c>
      <c r="IS67" s="90">
        <f t="shared" si="396"/>
        <v>6.6304508649784391E-2</v>
      </c>
      <c r="IT67" s="90">
        <f t="shared" si="397"/>
        <v>7.189013159984467E-2</v>
      </c>
      <c r="IU67" s="90">
        <f t="shared" si="398"/>
        <v>5.1282842591177116E-2</v>
      </c>
      <c r="IV67" s="90">
        <f t="shared" si="399"/>
        <v>5.8789301405140368E-2</v>
      </c>
      <c r="IW67" s="90">
        <f t="shared" si="400"/>
        <v>4.7829032205466117E-2</v>
      </c>
      <c r="IX67" s="90">
        <f t="shared" si="401"/>
        <v>5.3585980556292476E-2</v>
      </c>
      <c r="IY67" s="90">
        <f t="shared" si="402"/>
        <v>3.2637140843332815E-2</v>
      </c>
      <c r="IZ67" s="90">
        <f t="shared" si="403"/>
        <v>4.0640451477714973E-2</v>
      </c>
      <c r="JA67" s="90">
        <f t="shared" si="404"/>
        <v>1.3325997635295923E-2</v>
      </c>
      <c r="JB67" s="90">
        <f t="shared" si="405"/>
        <v>2.3596727373682892E-2</v>
      </c>
      <c r="JC67" s="90">
        <f t="shared" si="406"/>
        <v>1.8223586509806388E-3</v>
      </c>
      <c r="JD67" s="202">
        <f t="shared" si="407"/>
        <v>8.5907748818456805E-3</v>
      </c>
      <c r="JE67" s="326"/>
      <c r="JF67" s="323"/>
      <c r="JG67" s="323"/>
      <c r="JH67" s="323"/>
      <c r="JI67" s="323"/>
      <c r="JJ67" s="323"/>
      <c r="JK67" s="323"/>
      <c r="JL67" s="323"/>
      <c r="JM67" s="323"/>
      <c r="JN67" s="323"/>
      <c r="JO67" s="323"/>
      <c r="JP67" s="323"/>
      <c r="JQ67" s="323"/>
      <c r="JR67" s="323"/>
      <c r="JS67" s="323"/>
      <c r="JT67" s="323"/>
      <c r="JU67" s="323"/>
      <c r="JV67" s="323"/>
      <c r="JW67" s="323"/>
      <c r="JX67" s="327"/>
      <c r="JZ67" s="701">
        <f t="shared" si="241"/>
        <v>0</v>
      </c>
      <c r="KA67" s="291">
        <f t="shared" si="242"/>
        <v>0</v>
      </c>
      <c r="KB67" s="291">
        <f t="shared" si="243"/>
        <v>0</v>
      </c>
      <c r="KC67" s="291">
        <f t="shared" si="244"/>
        <v>0</v>
      </c>
      <c r="KD67" s="291">
        <f t="shared" si="245"/>
        <v>0</v>
      </c>
      <c r="KE67" s="291">
        <f t="shared" si="246"/>
        <v>2784.6178314259714</v>
      </c>
      <c r="KF67" s="291">
        <f t="shared" si="247"/>
        <v>0</v>
      </c>
      <c r="KG67" s="291">
        <f t="shared" si="248"/>
        <v>0</v>
      </c>
      <c r="KH67" s="291">
        <f t="shared" si="249"/>
        <v>1919.0036381897789</v>
      </c>
      <c r="KI67" s="291">
        <f t="shared" si="250"/>
        <v>1832.1929393182525</v>
      </c>
      <c r="KJ67" s="291">
        <f t="shared" si="251"/>
        <v>5574.2043838372665</v>
      </c>
      <c r="KK67" s="291">
        <f t="shared" si="252"/>
        <v>0</v>
      </c>
      <c r="KL67" s="291">
        <f t="shared" si="253"/>
        <v>3117.1838046027706</v>
      </c>
      <c r="KM67" s="291">
        <f t="shared" si="254"/>
        <v>1604.5852352891116</v>
      </c>
      <c r="KN67" s="291">
        <f t="shared" si="255"/>
        <v>6837.7830914140559</v>
      </c>
      <c r="KO67" s="291">
        <f t="shared" si="256"/>
        <v>10354.954528055825</v>
      </c>
      <c r="KP67" s="291">
        <f t="shared" si="257"/>
        <v>2412.6754607146568</v>
      </c>
      <c r="KQ67" s="291">
        <f t="shared" si="258"/>
        <v>3764.3227987131327</v>
      </c>
      <c r="KR67" s="291">
        <f t="shared" si="259"/>
        <v>1493.4469847618334</v>
      </c>
      <c r="KS67" s="702">
        <f t="shared" si="260"/>
        <v>906.9325513219361</v>
      </c>
      <c r="KT67" s="705">
        <f>(SUM(JZ67:KS67)/SUM(JZ$4:KS66))*100000</f>
        <v>87.073805822572595</v>
      </c>
      <c r="KU67" s="624">
        <f t="shared" ref="KU67:KU98" si="453">+(CI67*1000000)/AK67</f>
        <v>0</v>
      </c>
      <c r="KV67" s="625">
        <f t="shared" ref="KV67:KV98" si="454">+(CJ67*1000000)/AL67</f>
        <v>0</v>
      </c>
      <c r="KW67" s="625">
        <f t="shared" ref="KW67:KW98" si="455">+(CK67*1000000)/AM67</f>
        <v>0</v>
      </c>
      <c r="KX67" s="625">
        <f t="shared" ref="KX67:KX98" si="456">+(CL67*1000000)/AN67</f>
        <v>0</v>
      </c>
      <c r="KY67" s="625">
        <f t="shared" ref="KY67:KY98" si="457">+(CM67*1000000)/AO67</f>
        <v>0</v>
      </c>
      <c r="KZ67" s="625">
        <f t="shared" ref="KZ67:KZ98" si="458">+(CN67*1000000)/AP67</f>
        <v>794.226770862786</v>
      </c>
      <c r="LA67" s="625">
        <f t="shared" ref="LA67:LA98" si="459">+(CO67*1000000)/AQ67</f>
        <v>0</v>
      </c>
      <c r="LB67" s="625">
        <f t="shared" ref="LB67:LB98" si="460">+(CP67*1000000)/AR67</f>
        <v>0</v>
      </c>
      <c r="LC67" s="625">
        <f t="shared" ref="LC67:LC98" si="461">+(CQ67*1000000)/AS67</f>
        <v>679.97883820211632</v>
      </c>
      <c r="LD67" s="625">
        <f t="shared" ref="LD67:LD98" si="462">+(CR67*1000000)/AT67</f>
        <v>627.14675513739041</v>
      </c>
      <c r="LE67" s="625">
        <f t="shared" ref="LE67:LE98" si="463">+(CS67*1000000)/AU67</f>
        <v>2637.4705738522725</v>
      </c>
      <c r="LF67" s="625">
        <f t="shared" ref="LF67:LF98" si="464">+(CT67*1000000)/AV67</f>
        <v>0</v>
      </c>
      <c r="LG67" s="625">
        <f t="shared" ref="LG67:LG98" si="465">+(CU67*1000000)/AW67</f>
        <v>1885.2843421778443</v>
      </c>
      <c r="LH67" s="625">
        <f t="shared" ref="LH67:LH98" si="466">+(CV67*1000000)/AX67</f>
        <v>841.37049077378981</v>
      </c>
      <c r="LI67" s="625">
        <f t="shared" ref="LI67:LI98" si="467">+(CW67*1000000)/AY67</f>
        <v>6907.109751994828</v>
      </c>
      <c r="LJ67" s="625">
        <f t="shared" ref="LJ67:LJ98" si="468">+(CX67*1000000)/AZ67</f>
        <v>7765.6528862076184</v>
      </c>
      <c r="LK67" s="625">
        <f t="shared" ref="LK67:LK98" si="469">+(CY67*1000000)/BA67</f>
        <v>6766.5722286827304</v>
      </c>
      <c r="LL67" s="625">
        <f t="shared" ref="LL67:LL98" si="470">+(CZ67*1000000)/BB67</f>
        <v>5732.0231799846097</v>
      </c>
      <c r="LM67" s="625">
        <f t="shared" ref="LM67:LM98" si="471">+(DA67*1000000)/BC67</f>
        <v>24740.279711121235</v>
      </c>
      <c r="LN67" s="626">
        <f t="shared" ref="LN67:LN98" si="472">+(DB67*1000000)/BD67</f>
        <v>5248.1485522940575</v>
      </c>
      <c r="LO67" s="642">
        <f t="shared" ref="LO67:LO98" si="473">((+CI67+CK67+CM67)*1000000)/(AK67+AM67+AO67)</f>
        <v>0</v>
      </c>
      <c r="LP67" s="625">
        <f t="shared" ref="LP67:LP98" si="474">((+CJ67+CL67+CN67)*1000000)/(AL67+AN67+AP67)</f>
        <v>222.75284645693077</v>
      </c>
      <c r="LQ67" s="625">
        <f t="shared" ref="LQ67:LQ98" si="475">((+CO67+CQ67+CS67)*1000000)/(AQ67+AS67+AU67)</f>
        <v>1028.8134652847309</v>
      </c>
      <c r="LR67" s="625">
        <f t="shared" ref="LR67:LR98" si="476">((+CP67+CR67+CT67)*1000000)/(AR67+AT67+AV67)</f>
        <v>232.83653017879004</v>
      </c>
      <c r="LS67" s="625">
        <f t="shared" ref="LS67:LS98" si="477">((+CU67+CW67+CY67+DA67)*1000000)/(AW67+AY67+BA67+BC67)</f>
        <v>4715.3568681222605</v>
      </c>
      <c r="LT67" s="645">
        <f t="shared" ref="LT67:LT98" si="478">((+CV67+CX67+CZ67+DB67)*1000000)/(AX67+AZ67+BB67+BD67)</f>
        <v>4279.812634197041</v>
      </c>
      <c r="LU67" s="624">
        <f t="shared" ref="LU67:LU98" si="479">+(SUM(CI67:CN67)*1000000)/SUM(AK67:AP67)</f>
        <v>110.22227555703621</v>
      </c>
      <c r="LV67" s="625">
        <f t="shared" ref="LV67:LV98" si="480">+(SUM(CO67:CT67)*1000000)/SUM(AQ67:AV67)</f>
        <v>611.03534418581557</v>
      </c>
      <c r="LW67" s="626">
        <f t="shared" ref="LW67:LW98" si="481">+(SUM(CU67:DB67)*1000000)/SUM(AW67:BD67)</f>
        <v>4467.3757792619681</v>
      </c>
      <c r="LY67" s="725">
        <f>VLOOKUP(A67,Vac!A:C,2,FALSE)</f>
        <v>5817.9349593114584</v>
      </c>
      <c r="LZ67" s="730">
        <f>VLOOKUP(A67,Vac!A:D,3,FALSE)</f>
        <v>2523</v>
      </c>
      <c r="MA67" s="722">
        <f>VLOOKUP(A67,Vac!A:D,4,FALSE)</f>
        <v>946</v>
      </c>
      <c r="MB67" s="742">
        <f t="shared" si="425"/>
        <v>0.11375112714156899</v>
      </c>
      <c r="MC67" s="666">
        <f t="shared" si="426"/>
        <v>4.2651036970243465E-2</v>
      </c>
    </row>
    <row r="68" spans="1:341" ht="14.4">
      <c r="A68" s="510" t="s">
        <v>78</v>
      </c>
      <c r="B68" s="538">
        <v>40320</v>
      </c>
      <c r="C68" s="526">
        <f t="shared" si="341"/>
        <v>2126</v>
      </c>
      <c r="D68" s="517">
        <f t="shared" si="342"/>
        <v>34</v>
      </c>
      <c r="E68" s="495">
        <f t="shared" ref="E68:E99" si="482">(IK68*BE68)+(IL68*BF68)+(IM68*BG68)+(IN68*BH68)+(IO68*BI68)+(IP68*BJ68)+(IQ68*BK68)+(IR68*BL68)+(IS68*BM68)+(IT68*BN68)+(IU68*BO68)+(IV68*BP68)+(IW68*BQ68)+(IX68*BR68)+(IY68*BS68)+(IZ68*BT68)+(JA68*BU68)+(JB68*BV68)+(JC68*BW68)+(JD68*BX68)</f>
        <v>8.5147597783533143E-3</v>
      </c>
      <c r="F68" s="208">
        <f t="shared" si="427"/>
        <v>4.7073412698412698E-2</v>
      </c>
      <c r="G68" s="30">
        <f t="shared" si="264"/>
        <v>2.1038283782943497</v>
      </c>
      <c r="H68" s="29">
        <f t="shared" si="428"/>
        <v>9.9034381498082233E-2</v>
      </c>
      <c r="I68" s="33">
        <f t="shared" si="429"/>
        <v>0.11093103006581813</v>
      </c>
      <c r="J68" s="353">
        <f t="shared" si="430"/>
        <v>0.13032635317742131</v>
      </c>
      <c r="K68" s="581">
        <f t="shared" si="431"/>
        <v>6.4703258220230762E-3</v>
      </c>
      <c r="L68" s="354">
        <f t="shared" ref="L68:L99" si="483">+(J68*B68)/ID68</f>
        <v>2.7685766913138181</v>
      </c>
      <c r="M68" s="355">
        <f t="shared" si="432"/>
        <v>0.14584466498885293</v>
      </c>
      <c r="N68" s="827"/>
      <c r="O68" s="364" t="s">
        <v>226</v>
      </c>
      <c r="P68" s="20" t="s">
        <v>229</v>
      </c>
      <c r="Q68" s="20"/>
      <c r="R68" s="20"/>
      <c r="S68" s="166">
        <f t="shared" si="270"/>
        <v>2126</v>
      </c>
      <c r="T68" s="167">
        <f t="shared" si="271"/>
        <v>5272.8174603174602</v>
      </c>
      <c r="U68" s="166">
        <f t="shared" si="272"/>
        <v>124</v>
      </c>
      <c r="V68" s="168">
        <f t="shared" si="273"/>
        <v>6.1938061938061936E-2</v>
      </c>
      <c r="W68" s="167">
        <f t="shared" si="274"/>
        <v>307.53968253968253</v>
      </c>
      <c r="X68" s="166">
        <f t="shared" si="275"/>
        <v>228</v>
      </c>
      <c r="Y68" s="168">
        <f t="shared" si="276"/>
        <v>0.12012644889357219</v>
      </c>
      <c r="Z68" s="167">
        <f t="shared" si="277"/>
        <v>565.47619047619048</v>
      </c>
      <c r="AA68" s="166">
        <f t="shared" si="278"/>
        <v>34</v>
      </c>
      <c r="AB68" s="167">
        <f t="shared" si="279"/>
        <v>843.25396825396831</v>
      </c>
      <c r="AC68" s="169">
        <f t="shared" si="280"/>
        <v>1.5992474129821261E-2</v>
      </c>
      <c r="AD68" s="166">
        <f t="shared" si="281"/>
        <v>0</v>
      </c>
      <c r="AE68" s="168">
        <f t="shared" si="282"/>
        <v>0</v>
      </c>
      <c r="AF68" s="167">
        <f t="shared" si="283"/>
        <v>0</v>
      </c>
      <c r="AG68" s="166">
        <f t="shared" si="284"/>
        <v>4</v>
      </c>
      <c r="AH68" s="168">
        <f t="shared" si="285"/>
        <v>0.13333333333333333</v>
      </c>
      <c r="AI68" s="365">
        <f t="shared" si="286"/>
        <v>99.206349206349202</v>
      </c>
      <c r="AJ68" s="831"/>
      <c r="AK68" s="85">
        <v>2823.6433665278787</v>
      </c>
      <c r="AL68" s="62">
        <v>2713.7252803768379</v>
      </c>
      <c r="AM68" s="62">
        <v>2871.2521216175805</v>
      </c>
      <c r="AN68" s="62">
        <v>2761.4607148082714</v>
      </c>
      <c r="AO68" s="62">
        <v>2522.7588038144131</v>
      </c>
      <c r="AP68" s="62">
        <v>2469.7425931951789</v>
      </c>
      <c r="AQ68" s="62">
        <v>2629.4414027629546</v>
      </c>
      <c r="AR68" s="62">
        <v>2681.1806828101726</v>
      </c>
      <c r="AS68" s="62">
        <v>2811.7859024833906</v>
      </c>
      <c r="AT68" s="62">
        <v>2827.967781953811</v>
      </c>
      <c r="AU68" s="62">
        <v>2205.1895447269935</v>
      </c>
      <c r="AV68" s="62">
        <v>2306.9456470244645</v>
      </c>
      <c r="AW68" s="62">
        <v>1909.796163454947</v>
      </c>
      <c r="AX68" s="62">
        <v>2167.00199269727</v>
      </c>
      <c r="AY68" s="62">
        <v>1318.9307344436802</v>
      </c>
      <c r="AZ68" s="62">
        <v>1679.9793906095438</v>
      </c>
      <c r="BA68" s="62">
        <v>510.98238488727435</v>
      </c>
      <c r="BB68" s="62">
        <v>848.78068544528082</v>
      </c>
      <c r="BC68" s="62">
        <v>45.21968007851985</v>
      </c>
      <c r="BD68" s="86">
        <v>214.21560289733702</v>
      </c>
      <c r="BE68" s="258">
        <v>2.0000000000000002E-5</v>
      </c>
      <c r="BF68" s="43">
        <v>2.0000000000000002E-5</v>
      </c>
      <c r="BG68" s="53">
        <v>5.0000000000000002E-5</v>
      </c>
      <c r="BH68" s="53">
        <v>4.0000000000000003E-5</v>
      </c>
      <c r="BI68" s="53">
        <v>1.2518952302791728E-4</v>
      </c>
      <c r="BJ68" s="53">
        <v>1.2406223545552731E-4</v>
      </c>
      <c r="BK68" s="53">
        <v>3.4000000000000002E-4</v>
      </c>
      <c r="BL68" s="53">
        <v>1.8000000000000001E-4</v>
      </c>
      <c r="BM68" s="53">
        <v>8.9999999999999998E-4</v>
      </c>
      <c r="BN68" s="53">
        <v>5.0000000000000001E-4</v>
      </c>
      <c r="BO68" s="53">
        <v>3.8E-3</v>
      </c>
      <c r="BP68" s="53">
        <v>2E-3</v>
      </c>
      <c r="BQ68" s="53">
        <v>1.6199999999999999E-2</v>
      </c>
      <c r="BR68" s="53">
        <v>6.1999999999999998E-3</v>
      </c>
      <c r="BS68" s="53">
        <v>6.1100000000000002E-2</v>
      </c>
      <c r="BT68" s="53">
        <v>2.6800000000000001E-2</v>
      </c>
      <c r="BU68" s="53">
        <v>0.1421</v>
      </c>
      <c r="BV68" s="53">
        <v>5.4699999999999999E-2</v>
      </c>
      <c r="BW68" s="53">
        <v>0.27589999999999998</v>
      </c>
      <c r="BX68" s="773">
        <v>0.1051</v>
      </c>
      <c r="BY68" s="53">
        <f t="shared" ref="BY68:BY99" si="484">AVERAGE(BE68:BF68)</f>
        <v>2.0000000000000002E-5</v>
      </c>
      <c r="BZ68" s="53">
        <f t="shared" ref="BZ68:BZ99" si="485">AVERAGE(BG68:BH68)</f>
        <v>4.5000000000000003E-5</v>
      </c>
      <c r="CA68" s="53">
        <f t="shared" ref="CA68:CA99" si="486">AVERAGE(BI68:BJ68)</f>
        <v>1.246258792417223E-4</v>
      </c>
      <c r="CB68" s="53">
        <f t="shared" ref="CB68:CB99" si="487">AVERAGE(BK68:BL68)</f>
        <v>2.6000000000000003E-4</v>
      </c>
      <c r="CC68" s="53">
        <f t="shared" ref="CC68:CC99" si="488">AVERAGE(BM68:BN68)</f>
        <v>6.9999999999999999E-4</v>
      </c>
      <c r="CD68" s="53">
        <f t="shared" ref="CD68:CD99" si="489">AVERAGE(BO68:BP68)</f>
        <v>2.8999999999999998E-3</v>
      </c>
      <c r="CE68" s="53">
        <f t="shared" ref="CE68:CE99" si="490">AVERAGE(BQ68:BR68)</f>
        <v>1.12E-2</v>
      </c>
      <c r="CF68" s="53">
        <f t="shared" ref="CF68:CF99" si="491">AVERAGE(BS68:BT68)</f>
        <v>4.3950000000000003E-2</v>
      </c>
      <c r="CG68" s="53">
        <f t="shared" ref="CG68:CG99" si="492">AVERAGE(BU68:BV68)</f>
        <v>9.8400000000000001E-2</v>
      </c>
      <c r="CH68" s="54">
        <f t="shared" si="138"/>
        <v>0.1905</v>
      </c>
      <c r="CI68" s="64">
        <f>+Fall_Hoy!B68</f>
        <v>0</v>
      </c>
      <c r="CJ68" s="61">
        <f>+Fall_Hoy!C68</f>
        <v>0</v>
      </c>
      <c r="CK68" s="61">
        <f>+Fall_Hoy!D68</f>
        <v>0</v>
      </c>
      <c r="CL68" s="61">
        <f>+Fall_Hoy!E68</f>
        <v>0</v>
      </c>
      <c r="CM68" s="61">
        <f>+Fall_Hoy!F68</f>
        <v>1</v>
      </c>
      <c r="CN68" s="61">
        <f>+Fall_Hoy!G68</f>
        <v>0</v>
      </c>
      <c r="CO68" s="61">
        <f>+Fall_Hoy!H68</f>
        <v>0</v>
      </c>
      <c r="CP68" s="61">
        <f>+Fall_Hoy!I68</f>
        <v>0</v>
      </c>
      <c r="CQ68" s="61">
        <f>+Fall_Hoy!J68</f>
        <v>0</v>
      </c>
      <c r="CR68" s="61">
        <f>+Fall_Hoy!K68</f>
        <v>0</v>
      </c>
      <c r="CS68" s="61">
        <f>+Fall_Hoy!L68</f>
        <v>1</v>
      </c>
      <c r="CT68" s="61">
        <f>+Fall_Hoy!M68</f>
        <v>1</v>
      </c>
      <c r="CU68" s="61">
        <f>+Fall_Hoy!N68</f>
        <v>1</v>
      </c>
      <c r="CV68" s="61">
        <f>+Fall_Hoy!O68</f>
        <v>2</v>
      </c>
      <c r="CW68" s="61">
        <f>+Fall_Hoy!P68</f>
        <v>8</v>
      </c>
      <c r="CX68" s="61">
        <f>+Fall_Hoy!Q68</f>
        <v>4</v>
      </c>
      <c r="CY68" s="61">
        <f>+Fall_Hoy!R68</f>
        <v>6</v>
      </c>
      <c r="CZ68" s="61">
        <f>+Fall_Hoy!S68</f>
        <v>4</v>
      </c>
      <c r="DA68" s="61">
        <f>+Fall_Hoy!T68</f>
        <v>0</v>
      </c>
      <c r="DB68" s="253">
        <f>+Fall_Hoy!U68</f>
        <v>3</v>
      </c>
      <c r="DC68" s="61">
        <f>+Fall_Hoy!W68</f>
        <v>0</v>
      </c>
      <c r="DD68" s="61">
        <f>+Fall_Hoy!X68</f>
        <v>0</v>
      </c>
      <c r="DE68" s="61">
        <f>+Fall_Hoy!Y68</f>
        <v>0</v>
      </c>
      <c r="DF68" s="61">
        <f>+Fall_Hoy!Z68</f>
        <v>0</v>
      </c>
      <c r="DG68" s="61">
        <f>+Fall_Hoy!AA68</f>
        <v>0</v>
      </c>
      <c r="DH68" s="61">
        <f>+Fall_Hoy!AB68</f>
        <v>0</v>
      </c>
      <c r="DI68" s="61">
        <f>+Fall_Hoy!AC68</f>
        <v>0</v>
      </c>
      <c r="DJ68" s="61">
        <f>+Fall_Hoy!AD68</f>
        <v>0</v>
      </c>
      <c r="DK68" s="61">
        <f>+Fall_Hoy!AE68</f>
        <v>1</v>
      </c>
      <c r="DL68" s="270">
        <f>+Fall_Hoy!AF68</f>
        <v>2</v>
      </c>
      <c r="DM68" s="75">
        <f t="shared" si="287"/>
        <v>9.9272003806606779E-2</v>
      </c>
      <c r="DN68" s="76">
        <f t="shared" si="288"/>
        <v>8.8842596628003936E-2</v>
      </c>
      <c r="DO68" s="76">
        <f t="shared" si="289"/>
        <v>3.2321980870491263E-2</v>
      </c>
      <c r="DP68" s="76">
        <f t="shared" si="290"/>
        <v>0.14886033619183422</v>
      </c>
      <c r="DQ68" s="76">
        <f t="shared" si="409"/>
        <v>0.7</v>
      </c>
      <c r="DR68" s="76">
        <f t="shared" si="410"/>
        <v>7.4096790695603418E-2</v>
      </c>
      <c r="DS68" s="76">
        <f t="shared" si="411"/>
        <v>6.275097053945447E-2</v>
      </c>
      <c r="DT68" s="76">
        <f t="shared" si="412"/>
        <v>7.7577763159919946E-2</v>
      </c>
      <c r="DU68" s="76">
        <f t="shared" si="413"/>
        <v>4.9790419632003612E-2</v>
      </c>
      <c r="DV68" s="76">
        <f t="shared" si="414"/>
        <v>6.8600498647112443E-2</v>
      </c>
      <c r="DW68" s="76">
        <f t="shared" si="415"/>
        <v>0.11933572575024226</v>
      </c>
      <c r="DX68" s="76">
        <f t="shared" si="416"/>
        <v>0.21673679249656708</v>
      </c>
      <c r="DY68" s="76">
        <f t="shared" si="417"/>
        <v>3.2321980870491263E-2</v>
      </c>
      <c r="DZ68" s="76">
        <f t="shared" si="418"/>
        <v>0.14886033619183422</v>
      </c>
      <c r="EA68" s="76">
        <f t="shared" si="419"/>
        <v>9.9272003806606779E-2</v>
      </c>
      <c r="EB68" s="76">
        <f t="shared" si="420"/>
        <v>8.8842596628003936E-2</v>
      </c>
      <c r="EC68" s="76">
        <f t="shared" si="421"/>
        <v>8.2632566826086204E-2</v>
      </c>
      <c r="ED68" s="76">
        <f t="shared" si="422"/>
        <v>8.615434334207922E-2</v>
      </c>
      <c r="EE68" s="76">
        <f t="shared" si="423"/>
        <v>4.4228530509883804E-2</v>
      </c>
      <c r="EF68" s="316">
        <f t="shared" si="424"/>
        <v>0.13325006764901737</v>
      </c>
      <c r="EG68" s="85">
        <f>+'Cas_-14'!B67</f>
        <v>19</v>
      </c>
      <c r="EH68" s="62">
        <f>+'Cas_-14'!C67</f>
        <v>17</v>
      </c>
      <c r="EI68" s="62">
        <f>+'Cas_-14'!D67</f>
        <v>63</v>
      </c>
      <c r="EJ68" s="62">
        <f>+'Cas_-14'!E67</f>
        <v>84</v>
      </c>
      <c r="EK68" s="62">
        <f>+'Cas_-14'!F67</f>
        <v>171</v>
      </c>
      <c r="EL68" s="62">
        <f>+'Cas_-14'!G67</f>
        <v>183</v>
      </c>
      <c r="EM68" s="62">
        <f>+'Cas_-14'!H67</f>
        <v>165</v>
      </c>
      <c r="EN68" s="62">
        <f>+'Cas_-14'!I67</f>
        <v>208</v>
      </c>
      <c r="EO68" s="62">
        <f>+'Cas_-14'!J67</f>
        <v>140</v>
      </c>
      <c r="EP68" s="62">
        <f>+'Cas_-14'!K67</f>
        <v>194</v>
      </c>
      <c r="EQ68" s="62">
        <f>+'Cas_-14'!L67</f>
        <v>117</v>
      </c>
      <c r="ER68" s="62">
        <f>+'Cas_-14'!M67</f>
        <v>164</v>
      </c>
      <c r="ES68" s="62">
        <f>+'Cas_-14'!N67</f>
        <v>74</v>
      </c>
      <c r="ET68" s="62">
        <f>+'Cas_-14'!O67</f>
        <v>87</v>
      </c>
      <c r="EU68" s="62">
        <f>+'Cas_-14'!P67</f>
        <v>56</v>
      </c>
      <c r="EV68" s="62">
        <f>+'Cas_-14'!Q67</f>
        <v>57</v>
      </c>
      <c r="EW68" s="62">
        <f>+'Cas_-14'!R67</f>
        <v>31</v>
      </c>
      <c r="EX68" s="62">
        <f>+'Cas_-14'!S67</f>
        <v>27</v>
      </c>
      <c r="EY68" s="62">
        <f>+'Cas_-14'!T67</f>
        <v>2</v>
      </c>
      <c r="EZ68" s="86">
        <f>+'Cas_-14'!U67</f>
        <v>11</v>
      </c>
      <c r="FA68" s="201">
        <f t="shared" si="433"/>
        <v>6.7288950953333527E-3</v>
      </c>
      <c r="FB68" s="90">
        <f t="shared" si="434"/>
        <v>6.2644513514055183E-3</v>
      </c>
      <c r="FC68" s="90">
        <f t="shared" si="435"/>
        <v>2.1941646825673958E-2</v>
      </c>
      <c r="FD68" s="90">
        <f t="shared" si="436"/>
        <v>3.0418683687785917E-2</v>
      </c>
      <c r="FE68" s="90">
        <f t="shared" si="437"/>
        <v>6.7782936577784558E-2</v>
      </c>
      <c r="FF68" s="90">
        <f t="shared" si="438"/>
        <v>7.4096790695603418E-2</v>
      </c>
      <c r="FG68" s="90">
        <f t="shared" si="439"/>
        <v>6.275097053945447E-2</v>
      </c>
      <c r="FH68" s="90">
        <f t="shared" si="440"/>
        <v>7.7577763159919946E-2</v>
      </c>
      <c r="FI68" s="90">
        <f t="shared" si="441"/>
        <v>4.9790419632003612E-2</v>
      </c>
      <c r="FJ68" s="90">
        <f t="shared" si="442"/>
        <v>6.8600498647112443E-2</v>
      </c>
      <c r="FK68" s="90">
        <f t="shared" si="443"/>
        <v>5.3056663668557713E-2</v>
      </c>
      <c r="FL68" s="90">
        <f t="shared" si="444"/>
        <v>7.1089667938874002E-2</v>
      </c>
      <c r="FM68" s="90">
        <f t="shared" si="445"/>
        <v>3.8747590667544921E-2</v>
      </c>
      <c r="FN68" s="90">
        <f t="shared" si="446"/>
        <v>4.014763267093769E-2</v>
      </c>
      <c r="FO68" s="90">
        <f t="shared" si="447"/>
        <v>4.2458636028085722E-2</v>
      </c>
      <c r="FP68" s="90">
        <f t="shared" si="448"/>
        <v>3.3928987652234711E-2</v>
      </c>
      <c r="FQ68" s="90">
        <f t="shared" si="449"/>
        <v>6.0667453354265391E-2</v>
      </c>
      <c r="FR68" s="90">
        <f t="shared" si="450"/>
        <v>3.1810337420479201E-2</v>
      </c>
      <c r="FS68" s="90">
        <f t="shared" si="451"/>
        <v>4.4228530509883804E-2</v>
      </c>
      <c r="FT68" s="99">
        <f t="shared" si="452"/>
        <v>5.1350134403009652E-2</v>
      </c>
      <c r="FU68" s="119">
        <f t="shared" si="143"/>
        <v>2.3380874444704229</v>
      </c>
      <c r="FV68" s="120">
        <f t="shared" si="144"/>
        <v>2.6184865147944483</v>
      </c>
      <c r="FW68" s="120">
        <f t="shared" si="145"/>
        <v>0.83416750083416757</v>
      </c>
      <c r="FX68" s="120">
        <f t="shared" si="176"/>
        <v>3.7078235076010384</v>
      </c>
      <c r="FY68" s="120">
        <f t="shared" si="408"/>
        <v>10.3270828226321</v>
      </c>
      <c r="FZ68" s="120">
        <f t="shared" si="408"/>
        <v>1</v>
      </c>
      <c r="GA68" s="120">
        <f t="shared" si="408"/>
        <v>1</v>
      </c>
      <c r="GB68" s="120">
        <f t="shared" si="408"/>
        <v>1</v>
      </c>
      <c r="GC68" s="120">
        <f t="shared" si="408"/>
        <v>1</v>
      </c>
      <c r="GD68" s="120">
        <f t="shared" si="408"/>
        <v>1</v>
      </c>
      <c r="GE68" s="120">
        <f t="shared" si="408"/>
        <v>2.2492127755285649</v>
      </c>
      <c r="GF68" s="120">
        <f t="shared" si="408"/>
        <v>3.0487804878048781</v>
      </c>
      <c r="GG68" s="120">
        <f t="shared" si="408"/>
        <v>0.83416750083416757</v>
      </c>
      <c r="GH68" s="120">
        <f t="shared" si="408"/>
        <v>3.7078235076010384</v>
      </c>
      <c r="GI68" s="120">
        <f t="shared" si="408"/>
        <v>2.3380874444704229</v>
      </c>
      <c r="GJ68" s="120">
        <f t="shared" si="408"/>
        <v>2.6184865147944483</v>
      </c>
      <c r="GK68" s="120">
        <f t="shared" si="147"/>
        <v>1.362057615037116</v>
      </c>
      <c r="GL68" s="120">
        <f t="shared" si="148"/>
        <v>2.708375651702891</v>
      </c>
      <c r="GM68" s="120">
        <f t="shared" si="149"/>
        <v>1</v>
      </c>
      <c r="GN68" s="321">
        <f t="shared" si="150"/>
        <v>2.5949312343222908</v>
      </c>
      <c r="GO68" s="85">
        <f>+Cas_Hoy!B67</f>
        <v>20</v>
      </c>
      <c r="GP68" s="62">
        <f>+Cas_Hoy!C67</f>
        <v>18</v>
      </c>
      <c r="GQ68" s="62">
        <f>+Cas_Hoy!D67</f>
        <v>74</v>
      </c>
      <c r="GR68" s="62">
        <f>+Cas_Hoy!E67</f>
        <v>100</v>
      </c>
      <c r="GS68" s="62">
        <f>+Cas_Hoy!F67</f>
        <v>183</v>
      </c>
      <c r="GT68" s="62">
        <f>+Cas_Hoy!G67</f>
        <v>203</v>
      </c>
      <c r="GU68" s="62">
        <f>+Cas_Hoy!H67</f>
        <v>179</v>
      </c>
      <c r="GV68" s="62">
        <f>+Cas_Hoy!I67</f>
        <v>231</v>
      </c>
      <c r="GW68" s="62">
        <f>+Cas_Hoy!J67</f>
        <v>161</v>
      </c>
      <c r="GX68" s="62">
        <f>+Cas_Hoy!K67</f>
        <v>214</v>
      </c>
      <c r="GY68" s="62">
        <f>+Cas_Hoy!L67</f>
        <v>138</v>
      </c>
      <c r="GZ68" s="62">
        <f>+Cas_Hoy!M67</f>
        <v>178</v>
      </c>
      <c r="HA68" s="62">
        <f>+Cas_Hoy!N67</f>
        <v>90</v>
      </c>
      <c r="HB68" s="62">
        <f>+Cas_Hoy!O67</f>
        <v>102</v>
      </c>
      <c r="HC68" s="62">
        <f>+Cas_Hoy!P67</f>
        <v>64</v>
      </c>
      <c r="HD68" s="62">
        <f>+Cas_Hoy!Q67</f>
        <v>61</v>
      </c>
      <c r="HE68" s="62">
        <f>+Cas_Hoy!R67</f>
        <v>34</v>
      </c>
      <c r="HF68" s="62">
        <f>+Cas_Hoy!S67</f>
        <v>31</v>
      </c>
      <c r="HG68" s="62">
        <f>+Cas_Hoy!T67</f>
        <v>4</v>
      </c>
      <c r="HH68" s="590">
        <f>+Cas_Hoy!U67</f>
        <v>11</v>
      </c>
      <c r="HI68" s="543">
        <f t="shared" si="151"/>
        <v>0.11345371863612203</v>
      </c>
      <c r="HJ68" s="112">
        <f t="shared" si="152"/>
        <v>9.5077164812425258E-2</v>
      </c>
      <c r="HK68" s="112">
        <f t="shared" si="153"/>
        <v>3.9310517274921804E-2</v>
      </c>
      <c r="HL68" s="112">
        <f t="shared" si="154"/>
        <v>0.1745259113973229</v>
      </c>
      <c r="HM68" s="323">
        <f t="shared" ref="HM68:HM99" si="493">MIN(+(GS68*FY68)/AO68,0.7)</f>
        <v>0.7</v>
      </c>
      <c r="HN68" s="323">
        <f t="shared" ref="HN68:HN99" si="494">MIN(+(GT68*FZ68)/AP68,0.7)</f>
        <v>8.2194800607691229E-2</v>
      </c>
      <c r="HO68" s="323">
        <f t="shared" ref="HO68:HO99" si="495">MIN(+(GU68*GA68)/AQ68,0.7)</f>
        <v>6.807529531249909E-2</v>
      </c>
      <c r="HP68" s="323">
        <f t="shared" ref="HP68:HP99" si="496">MIN(+(GV68*GB68)/AR68,0.7)</f>
        <v>8.6156073509334172E-2</v>
      </c>
      <c r="HQ68" s="323">
        <f t="shared" ref="HQ68:HQ99" si="497">MIN(+(GW68*GC68)/AS68,0.7)</f>
        <v>5.7258982576804153E-2</v>
      </c>
      <c r="HR68" s="323">
        <f t="shared" ref="HR68:HR99" si="498">MIN(+(GX68*GD68)/AT68,0.7)</f>
        <v>7.5672715002484861E-2</v>
      </c>
      <c r="HS68" s="323">
        <f t="shared" ref="HS68:HS99" si="499">MIN(+(GY68*GE68)/AU68,0.7)</f>
        <v>0.14075495857720882</v>
      </c>
      <c r="HT68" s="323">
        <f t="shared" ref="HT68:HT99" si="500">MIN(+(GZ68*GF68)/AV68,0.7)</f>
        <v>0.23523871380724964</v>
      </c>
      <c r="HU68" s="323">
        <f t="shared" ref="HU68:HU99" si="501">MIN(+(HA68*GG68)/AW68,0.7)</f>
        <v>3.9310517274921804E-2</v>
      </c>
      <c r="HV68" s="323">
        <f t="shared" ref="HV68:HV99" si="502">MIN(+(HB68*GH68)/AX68,0.7)</f>
        <v>0.1745259113973229</v>
      </c>
      <c r="HW68" s="323">
        <f t="shared" ref="HW68:HW99" si="503">MIN(+(HC68*GI68)/AY68,0.7)</f>
        <v>0.11345371863612203</v>
      </c>
      <c r="HX68" s="323">
        <f t="shared" ref="HX68:HX99" si="504">MIN(+(HD68*GJ68)/AZ68,0.7)</f>
        <v>9.5077164812425258E-2</v>
      </c>
      <c r="HY68" s="323">
        <f t="shared" ref="HY68:HY99" si="505">MIN(+(HE68*GK68)/BA68,0.7)</f>
        <v>9.06292668415139E-2</v>
      </c>
      <c r="HZ68" s="323">
        <f t="shared" ref="HZ68:HZ99" si="506">MIN(+(HF68*GL68)/BB68,0.7)</f>
        <v>9.8917949763127969E-2</v>
      </c>
      <c r="IA68" s="323">
        <f t="shared" ref="IA68:IA99" si="507">MIN(+(HG68*GM68)/BC68,0.7)</f>
        <v>8.8457061019767608E-2</v>
      </c>
      <c r="IB68" s="327">
        <f t="shared" ref="IB68:IB99" si="508">MIN(+(HH68*GN68)/BD68,0.7)</f>
        <v>0.13325006764901737</v>
      </c>
      <c r="IC68" s="241">
        <f>+CyF_Tot!B67</f>
        <v>0</v>
      </c>
      <c r="ID68" s="149">
        <f>+CyF_Tot!C67</f>
        <v>1898</v>
      </c>
      <c r="IE68" s="149">
        <f>+CyF_Tot!D67</f>
        <v>2002</v>
      </c>
      <c r="IF68" s="149">
        <f>+CyF_Tot!E67</f>
        <v>2126</v>
      </c>
      <c r="IG68" s="149">
        <f>+CyF_Tot!F67</f>
        <v>0</v>
      </c>
      <c r="IH68" s="149">
        <f>+CyF_Tot!G67</f>
        <v>30</v>
      </c>
      <c r="II68" s="149">
        <f>+CyF_Tot!H67</f>
        <v>34</v>
      </c>
      <c r="IJ68" s="557">
        <f>+CyF_Tot!I67</f>
        <v>34</v>
      </c>
      <c r="IK68" s="93">
        <f t="shared" si="388"/>
        <v>7.0030837463489051E-2</v>
      </c>
      <c r="IL68" s="90">
        <f t="shared" si="389"/>
        <v>6.7304694453790628E-2</v>
      </c>
      <c r="IM68" s="90">
        <f t="shared" si="390"/>
        <v>7.1211610159166189E-2</v>
      </c>
      <c r="IN68" s="90">
        <f t="shared" si="391"/>
        <v>6.8488608998221012E-2</v>
      </c>
      <c r="IO68" s="90">
        <f t="shared" si="392"/>
        <v>6.2568422713651123E-2</v>
      </c>
      <c r="IP68" s="90">
        <f t="shared" si="393"/>
        <v>6.125353653757884E-2</v>
      </c>
      <c r="IQ68" s="90">
        <f t="shared" si="394"/>
        <v>6.5214320505033591E-2</v>
      </c>
      <c r="IR68" s="90">
        <f t="shared" si="395"/>
        <v>6.6497536776045946E-2</v>
      </c>
      <c r="IS68" s="90">
        <f t="shared" si="396"/>
        <v>6.9736753533814255E-2</v>
      </c>
      <c r="IT68" s="90">
        <f t="shared" si="397"/>
        <v>7.0138089830203643E-2</v>
      </c>
      <c r="IU68" s="90">
        <f t="shared" si="398"/>
        <v>5.4692201010094088E-2</v>
      </c>
      <c r="IV68" s="90">
        <f t="shared" si="399"/>
        <v>5.721591386469406E-2</v>
      </c>
      <c r="IW68" s="90">
        <f t="shared" si="400"/>
        <v>4.7365976276164359E-2</v>
      </c>
      <c r="IX68" s="90">
        <f t="shared" si="401"/>
        <v>5.3745089104594988E-2</v>
      </c>
      <c r="IY68" s="90">
        <f t="shared" si="402"/>
        <v>3.271157575505159E-2</v>
      </c>
      <c r="IZ68" s="90">
        <f t="shared" si="403"/>
        <v>4.1666155521070031E-2</v>
      </c>
      <c r="JA68" s="90">
        <f t="shared" si="404"/>
        <v>1.2673174228355018E-2</v>
      </c>
      <c r="JB68" s="90">
        <f t="shared" si="405"/>
        <v>2.1051108269972241E-2</v>
      </c>
      <c r="JC68" s="90">
        <f t="shared" si="406"/>
        <v>1.1215198432172582E-3</v>
      </c>
      <c r="JD68" s="202">
        <f t="shared" si="407"/>
        <v>5.3128869766204618E-3</v>
      </c>
      <c r="JE68" s="326"/>
      <c r="JF68" s="323"/>
      <c r="JG68" s="323"/>
      <c r="JH68" s="323"/>
      <c r="JI68" s="323"/>
      <c r="JJ68" s="323"/>
      <c r="JK68" s="323"/>
      <c r="JL68" s="323"/>
      <c r="JM68" s="323"/>
      <c r="JN68" s="323"/>
      <c r="JO68" s="323"/>
      <c r="JP68" s="323"/>
      <c r="JQ68" s="323"/>
      <c r="JR68" s="323"/>
      <c r="JS68" s="323"/>
      <c r="JT68" s="323"/>
      <c r="JU68" s="323"/>
      <c r="JV68" s="323"/>
      <c r="JW68" s="323"/>
      <c r="JX68" s="327"/>
      <c r="JZ68" s="701">
        <f t="shared" si="241"/>
        <v>0</v>
      </c>
      <c r="KA68" s="291">
        <f t="shared" si="242"/>
        <v>0</v>
      </c>
      <c r="KB68" s="291">
        <f t="shared" si="243"/>
        <v>0</v>
      </c>
      <c r="KC68" s="291">
        <f t="shared" si="244"/>
        <v>0</v>
      </c>
      <c r="KD68" s="291">
        <f t="shared" si="245"/>
        <v>1418.2612283782998</v>
      </c>
      <c r="KE68" s="291">
        <f t="shared" si="246"/>
        <v>0</v>
      </c>
      <c r="KF68" s="291">
        <f t="shared" si="247"/>
        <v>0</v>
      </c>
      <c r="KG68" s="291">
        <f t="shared" si="248"/>
        <v>0</v>
      </c>
      <c r="KH68" s="291">
        <f t="shared" si="249"/>
        <v>0</v>
      </c>
      <c r="KI68" s="291">
        <f t="shared" si="250"/>
        <v>0</v>
      </c>
      <c r="KJ68" s="291">
        <f t="shared" si="251"/>
        <v>958.40559604215389</v>
      </c>
      <c r="KK68" s="291">
        <f t="shared" si="252"/>
        <v>983.30491787956021</v>
      </c>
      <c r="KL68" s="291">
        <f t="shared" si="253"/>
        <v>865.76202824119105</v>
      </c>
      <c r="KM68" s="291">
        <f t="shared" si="254"/>
        <v>1760.1358987457313</v>
      </c>
      <c r="KN68" s="291">
        <f t="shared" si="255"/>
        <v>6004.6398140388328</v>
      </c>
      <c r="KO68" s="291">
        <f t="shared" si="256"/>
        <v>3174.8722810610057</v>
      </c>
      <c r="KP68" s="291">
        <f t="shared" si="257"/>
        <v>4186.7353225335792</v>
      </c>
      <c r="KQ68" s="291">
        <f t="shared" si="258"/>
        <v>3094.8772103855194</v>
      </c>
      <c r="KR68" s="291">
        <f t="shared" si="259"/>
        <v>0</v>
      </c>
      <c r="KS68" s="702">
        <f t="shared" si="260"/>
        <v>2420.1318344138449</v>
      </c>
      <c r="KT68" s="705">
        <f>(SUM(JZ68:KS68)/SUM(JZ$4:KS67))*100000</f>
        <v>50.781570771913557</v>
      </c>
      <c r="KU68" s="624">
        <f t="shared" si="453"/>
        <v>0</v>
      </c>
      <c r="KV68" s="625">
        <f t="shared" si="454"/>
        <v>0</v>
      </c>
      <c r="KW68" s="625">
        <f t="shared" si="455"/>
        <v>0</v>
      </c>
      <c r="KX68" s="625">
        <f t="shared" si="456"/>
        <v>0</v>
      </c>
      <c r="KY68" s="625">
        <f t="shared" si="457"/>
        <v>396.3914419753483</v>
      </c>
      <c r="KZ68" s="625">
        <f t="shared" si="458"/>
        <v>0</v>
      </c>
      <c r="LA68" s="625">
        <f t="shared" si="459"/>
        <v>0</v>
      </c>
      <c r="LB68" s="625">
        <f t="shared" si="460"/>
        <v>0</v>
      </c>
      <c r="LC68" s="625">
        <f t="shared" si="461"/>
        <v>0</v>
      </c>
      <c r="LD68" s="625">
        <f t="shared" si="462"/>
        <v>0</v>
      </c>
      <c r="LE68" s="625">
        <f t="shared" si="463"/>
        <v>453.47575785092062</v>
      </c>
      <c r="LF68" s="625">
        <f t="shared" si="464"/>
        <v>433.47358499313412</v>
      </c>
      <c r="LG68" s="625">
        <f t="shared" si="465"/>
        <v>523.61609010195843</v>
      </c>
      <c r="LH68" s="625">
        <f t="shared" si="466"/>
        <v>922.93408438937229</v>
      </c>
      <c r="LI68" s="625">
        <f t="shared" si="467"/>
        <v>6065.5194325836746</v>
      </c>
      <c r="LJ68" s="625">
        <f t="shared" si="468"/>
        <v>2380.9815896305058</v>
      </c>
      <c r="LK68" s="625">
        <f t="shared" si="469"/>
        <v>11742.08774598685</v>
      </c>
      <c r="LL68" s="625">
        <f t="shared" si="470"/>
        <v>4712.6425808117328</v>
      </c>
      <c r="LM68" s="625">
        <f t="shared" si="471"/>
        <v>0</v>
      </c>
      <c r="LN68" s="626">
        <f t="shared" si="472"/>
        <v>14004.582109911724</v>
      </c>
      <c r="LO68" s="642">
        <f t="shared" si="473"/>
        <v>121.68922717744368</v>
      </c>
      <c r="LP68" s="625">
        <f t="shared" si="474"/>
        <v>0</v>
      </c>
      <c r="LQ68" s="625">
        <f t="shared" si="475"/>
        <v>130.78020981860109</v>
      </c>
      <c r="LR68" s="625">
        <f t="shared" si="476"/>
        <v>127.94114115025464</v>
      </c>
      <c r="LS68" s="625">
        <f t="shared" si="477"/>
        <v>3963.086268506358</v>
      </c>
      <c r="LT68" s="645">
        <f t="shared" si="478"/>
        <v>2647.6698814870269</v>
      </c>
      <c r="LU68" s="624">
        <f t="shared" si="479"/>
        <v>61.87129912363077</v>
      </c>
      <c r="LV68" s="625">
        <f t="shared" si="480"/>
        <v>129.3450982796989</v>
      </c>
      <c r="LW68" s="626">
        <f t="shared" si="481"/>
        <v>3220.2760969112492</v>
      </c>
      <c r="LY68" s="725">
        <f>VLOOKUP(A68,Vac!A:C,2,FALSE)</f>
        <v>5881.4067183202142</v>
      </c>
      <c r="LZ68" s="730">
        <f>VLOOKUP(A68,Vac!A:D,3,FALSE)</f>
        <v>3506</v>
      </c>
      <c r="MA68" s="722">
        <f>VLOOKUP(A68,Vac!A:D,4,FALSE)</f>
        <v>1137</v>
      </c>
      <c r="MB68" s="742">
        <f t="shared" si="425"/>
        <v>8.6954365079365076E-2</v>
      </c>
      <c r="MC68" s="666">
        <f t="shared" si="426"/>
        <v>2.8199404761904762E-2</v>
      </c>
    </row>
    <row r="69" spans="1:341" ht="14.4">
      <c r="A69" s="510" t="s">
        <v>79</v>
      </c>
      <c r="B69" s="538">
        <v>18204</v>
      </c>
      <c r="C69" s="526">
        <f t="shared" si="341"/>
        <v>1193</v>
      </c>
      <c r="D69" s="517">
        <f t="shared" si="342"/>
        <v>23</v>
      </c>
      <c r="E69" s="495">
        <f t="shared" si="482"/>
        <v>7.6613631921693334E-3</v>
      </c>
      <c r="F69" s="208">
        <f t="shared" si="427"/>
        <v>5.4713249835201053E-2</v>
      </c>
      <c r="G69" s="30">
        <f t="shared" si="264"/>
        <v>3.014133242177361</v>
      </c>
      <c r="H69" s="29">
        <f t="shared" si="428"/>
        <v>0.1649130251158345</v>
      </c>
      <c r="I69" s="33">
        <f t="shared" si="429"/>
        <v>0.19753136442087407</v>
      </c>
      <c r="J69" s="353">
        <f t="shared" si="430"/>
        <v>0.2254657751180445</v>
      </c>
      <c r="K69" s="581">
        <f t="shared" si="431"/>
        <v>5.6037710374013837E-3</v>
      </c>
      <c r="L69" s="354">
        <f t="shared" si="483"/>
        <v>4.1208624199285966</v>
      </c>
      <c r="M69" s="355">
        <f t="shared" si="432"/>
        <v>0.27006091336930432</v>
      </c>
      <c r="N69" s="827"/>
      <c r="O69" s="364" t="s">
        <v>226</v>
      </c>
      <c r="P69" s="20" t="s">
        <v>228</v>
      </c>
      <c r="Q69" s="20"/>
      <c r="R69" s="20"/>
      <c r="S69" s="166">
        <f t="shared" si="270"/>
        <v>1193</v>
      </c>
      <c r="T69" s="167">
        <f t="shared" si="271"/>
        <v>6553.5047242364317</v>
      </c>
      <c r="U69" s="166">
        <f t="shared" si="272"/>
        <v>67</v>
      </c>
      <c r="V69" s="168">
        <f t="shared" si="273"/>
        <v>5.9502664298401418E-2</v>
      </c>
      <c r="W69" s="167">
        <f t="shared" si="274"/>
        <v>368.05097780707536</v>
      </c>
      <c r="X69" s="166">
        <f t="shared" si="275"/>
        <v>197</v>
      </c>
      <c r="Y69" s="168">
        <f t="shared" si="276"/>
        <v>0.19779116465863453</v>
      </c>
      <c r="Z69" s="167">
        <f t="shared" si="277"/>
        <v>1082.179740716326</v>
      </c>
      <c r="AA69" s="166">
        <f t="shared" si="278"/>
        <v>23</v>
      </c>
      <c r="AB69" s="167">
        <f t="shared" si="279"/>
        <v>1263.4585805317513</v>
      </c>
      <c r="AC69" s="169">
        <f t="shared" si="280"/>
        <v>1.9279128248113998E-2</v>
      </c>
      <c r="AD69" s="166">
        <f t="shared" si="281"/>
        <v>0</v>
      </c>
      <c r="AE69" s="168">
        <f t="shared" si="282"/>
        <v>0</v>
      </c>
      <c r="AF69" s="167">
        <f t="shared" si="283"/>
        <v>0</v>
      </c>
      <c r="AG69" s="166">
        <f t="shared" si="284"/>
        <v>5</v>
      </c>
      <c r="AH69" s="168">
        <f t="shared" si="285"/>
        <v>0.27777777777777779</v>
      </c>
      <c r="AI69" s="365">
        <f t="shared" si="286"/>
        <v>274.66490881125026</v>
      </c>
      <c r="AJ69" s="831"/>
      <c r="AK69" s="85">
        <v>1551.9067843357398</v>
      </c>
      <c r="AL69" s="62">
        <v>1415.6969390557999</v>
      </c>
      <c r="AM69" s="62">
        <v>1535.6606150718869</v>
      </c>
      <c r="AN69" s="62">
        <v>1354.8824499271257</v>
      </c>
      <c r="AO69" s="62">
        <v>1133.8542260934009</v>
      </c>
      <c r="AP69" s="62">
        <v>1114.3441205270678</v>
      </c>
      <c r="AQ69" s="62">
        <v>1154.746676568705</v>
      </c>
      <c r="AR69" s="62">
        <v>1191.2021538251884</v>
      </c>
      <c r="AS69" s="62">
        <v>1136.8015595822112</v>
      </c>
      <c r="AT69" s="62">
        <v>1185.0671153947055</v>
      </c>
      <c r="AU69" s="62">
        <v>1011.3327390231043</v>
      </c>
      <c r="AV69" s="62">
        <v>927.01600364795627</v>
      </c>
      <c r="AW69" s="62">
        <v>893.38279012453813</v>
      </c>
      <c r="AX69" s="62">
        <v>843.37541175203933</v>
      </c>
      <c r="AY69" s="62">
        <v>493.04722910131056</v>
      </c>
      <c r="AZ69" s="62">
        <v>619.48412786328004</v>
      </c>
      <c r="BA69" s="62">
        <v>197.85741961939536</v>
      </c>
      <c r="BB69" s="62">
        <v>318.35357829785437</v>
      </c>
      <c r="BC69" s="62">
        <v>34.409986020764414</v>
      </c>
      <c r="BD69" s="86">
        <v>91.578159261219966</v>
      </c>
      <c r="BE69" s="258">
        <v>2.0000000000000002E-5</v>
      </c>
      <c r="BF69" s="43">
        <v>2.0000000000000002E-5</v>
      </c>
      <c r="BG69" s="53">
        <v>5.0000000000000002E-5</v>
      </c>
      <c r="BH69" s="53">
        <v>4.0000000000000003E-5</v>
      </c>
      <c r="BI69" s="53">
        <v>1.2518952302791728E-4</v>
      </c>
      <c r="BJ69" s="53">
        <v>1.2406223545552731E-4</v>
      </c>
      <c r="BK69" s="53">
        <v>3.4000000000000002E-4</v>
      </c>
      <c r="BL69" s="53">
        <v>1.8000000000000001E-4</v>
      </c>
      <c r="BM69" s="53">
        <v>8.9999999999999998E-4</v>
      </c>
      <c r="BN69" s="53">
        <v>5.0000000000000001E-4</v>
      </c>
      <c r="BO69" s="53">
        <v>3.8E-3</v>
      </c>
      <c r="BP69" s="53">
        <v>2E-3</v>
      </c>
      <c r="BQ69" s="53">
        <v>1.6199999999999999E-2</v>
      </c>
      <c r="BR69" s="53">
        <v>6.1999999999999998E-3</v>
      </c>
      <c r="BS69" s="53">
        <v>6.1100000000000002E-2</v>
      </c>
      <c r="BT69" s="53">
        <v>2.6800000000000001E-2</v>
      </c>
      <c r="BU69" s="53">
        <v>0.1421</v>
      </c>
      <c r="BV69" s="53">
        <v>5.4699999999999999E-2</v>
      </c>
      <c r="BW69" s="53">
        <v>0.27589999999999998</v>
      </c>
      <c r="BX69" s="773">
        <v>0.1051</v>
      </c>
      <c r="BY69" s="53">
        <f t="shared" si="484"/>
        <v>2.0000000000000002E-5</v>
      </c>
      <c r="BZ69" s="53">
        <f t="shared" si="485"/>
        <v>4.5000000000000003E-5</v>
      </c>
      <c r="CA69" s="53">
        <f t="shared" si="486"/>
        <v>1.246258792417223E-4</v>
      </c>
      <c r="CB69" s="53">
        <f t="shared" si="487"/>
        <v>2.6000000000000003E-4</v>
      </c>
      <c r="CC69" s="53">
        <f t="shared" si="488"/>
        <v>6.9999999999999999E-4</v>
      </c>
      <c r="CD69" s="53">
        <f t="shared" si="489"/>
        <v>2.8999999999999998E-3</v>
      </c>
      <c r="CE69" s="53">
        <f t="shared" si="490"/>
        <v>1.12E-2</v>
      </c>
      <c r="CF69" s="53">
        <f t="shared" si="491"/>
        <v>4.3950000000000003E-2</v>
      </c>
      <c r="CG69" s="53">
        <f t="shared" si="492"/>
        <v>9.8400000000000001E-2</v>
      </c>
      <c r="CH69" s="54">
        <f t="shared" ref="CH69:CH132" si="509">AVERAGE(BW69:BX69)</f>
        <v>0.1905</v>
      </c>
      <c r="CI69" s="64">
        <f>+Fall_Hoy!B69</f>
        <v>0</v>
      </c>
      <c r="CJ69" s="61">
        <f>+Fall_Hoy!C69</f>
        <v>0</v>
      </c>
      <c r="CK69" s="61">
        <f>+Fall_Hoy!D69</f>
        <v>0</v>
      </c>
      <c r="CL69" s="61">
        <f>+Fall_Hoy!E69</f>
        <v>0</v>
      </c>
      <c r="CM69" s="61">
        <f>+Fall_Hoy!F69</f>
        <v>0</v>
      </c>
      <c r="CN69" s="61">
        <f>+Fall_Hoy!G69</f>
        <v>0</v>
      </c>
      <c r="CO69" s="61">
        <f>+Fall_Hoy!H69</f>
        <v>0</v>
      </c>
      <c r="CP69" s="61">
        <f>+Fall_Hoy!I69</f>
        <v>1</v>
      </c>
      <c r="CQ69" s="61">
        <f>+Fall_Hoy!J69</f>
        <v>0</v>
      </c>
      <c r="CR69" s="61">
        <f>+Fall_Hoy!K69</f>
        <v>0</v>
      </c>
      <c r="CS69" s="61">
        <f>+Fall_Hoy!L69</f>
        <v>2</v>
      </c>
      <c r="CT69" s="61">
        <f>+Fall_Hoy!M69</f>
        <v>1</v>
      </c>
      <c r="CU69" s="61">
        <f>+Fall_Hoy!N69</f>
        <v>3</v>
      </c>
      <c r="CV69" s="61">
        <f>+Fall_Hoy!O69</f>
        <v>1</v>
      </c>
      <c r="CW69" s="61">
        <f>+Fall_Hoy!P69</f>
        <v>4</v>
      </c>
      <c r="CX69" s="61">
        <f>+Fall_Hoy!Q69</f>
        <v>4</v>
      </c>
      <c r="CY69" s="61">
        <f>+Fall_Hoy!R69</f>
        <v>1</v>
      </c>
      <c r="CZ69" s="61">
        <f>+Fall_Hoy!S69</f>
        <v>5</v>
      </c>
      <c r="DA69" s="61">
        <f>+Fall_Hoy!T69</f>
        <v>0</v>
      </c>
      <c r="DB69" s="253">
        <f>+Fall_Hoy!U69</f>
        <v>0</v>
      </c>
      <c r="DC69" s="61">
        <f>+Fall_Hoy!W69</f>
        <v>0</v>
      </c>
      <c r="DD69" s="61">
        <f>+Fall_Hoy!X69</f>
        <v>0</v>
      </c>
      <c r="DE69" s="61">
        <f>+Fall_Hoy!Y69</f>
        <v>0</v>
      </c>
      <c r="DF69" s="61">
        <f>+Fall_Hoy!Z69</f>
        <v>0</v>
      </c>
      <c r="DG69" s="61">
        <f>+Fall_Hoy!AA69</f>
        <v>0</v>
      </c>
      <c r="DH69" s="61">
        <f>+Fall_Hoy!AB69</f>
        <v>0</v>
      </c>
      <c r="DI69" s="61">
        <f>+Fall_Hoy!AC69</f>
        <v>0</v>
      </c>
      <c r="DJ69" s="61">
        <f>+Fall_Hoy!AD69</f>
        <v>0</v>
      </c>
      <c r="DK69" s="61">
        <f>+Fall_Hoy!AE69</f>
        <v>1</v>
      </c>
      <c r="DL69" s="270">
        <f>+Fall_Hoy!AF69</f>
        <v>0</v>
      </c>
      <c r="DM69" s="75">
        <f t="shared" si="287"/>
        <v>0.13277926450271138</v>
      </c>
      <c r="DN69" s="76">
        <f t="shared" si="288"/>
        <v>0.24093229290327164</v>
      </c>
      <c r="DO69" s="76">
        <f t="shared" si="289"/>
        <v>0.20728537333853303</v>
      </c>
      <c r="DP69" s="76">
        <f t="shared" si="290"/>
        <v>0.19124380475543923</v>
      </c>
      <c r="DQ69" s="76">
        <f t="shared" si="409"/>
        <v>9.0840601577927532E-2</v>
      </c>
      <c r="DR69" s="76">
        <f t="shared" si="410"/>
        <v>9.6020608023121817E-2</v>
      </c>
      <c r="DS69" s="76">
        <f t="shared" si="411"/>
        <v>4.7629494083872008E-2</v>
      </c>
      <c r="DT69" s="76">
        <f t="shared" si="412"/>
        <v>0.7</v>
      </c>
      <c r="DU69" s="76">
        <f t="shared" si="413"/>
        <v>7.565084624937185E-2</v>
      </c>
      <c r="DV69" s="76">
        <f t="shared" si="414"/>
        <v>8.5227240455795064E-2</v>
      </c>
      <c r="DW69" s="76">
        <f t="shared" si="415"/>
        <v>0.52041802778191315</v>
      </c>
      <c r="DX69" s="76">
        <f t="shared" si="416"/>
        <v>0.53936501423105965</v>
      </c>
      <c r="DY69" s="76">
        <f t="shared" si="417"/>
        <v>0.20728537333853303</v>
      </c>
      <c r="DZ69" s="76">
        <f t="shared" si="418"/>
        <v>0.19124380475543923</v>
      </c>
      <c r="EA69" s="76">
        <f t="shared" si="419"/>
        <v>0.13277926450271138</v>
      </c>
      <c r="EB69" s="76">
        <f t="shared" si="420"/>
        <v>0.24093229290327164</v>
      </c>
      <c r="EC69" s="76">
        <f t="shared" si="421"/>
        <v>3.5567519738349609E-2</v>
      </c>
      <c r="ED69" s="76">
        <f t="shared" si="422"/>
        <v>0.28712627869208607</v>
      </c>
      <c r="EE69" s="76">
        <f t="shared" si="423"/>
        <v>2.9061331190212005E-2</v>
      </c>
      <c r="EF69" s="316">
        <f t="shared" si="424"/>
        <v>7.6437439412087485E-2</v>
      </c>
      <c r="EG69" s="85">
        <f>+'Cas_-14'!B68</f>
        <v>7</v>
      </c>
      <c r="EH69" s="62">
        <f>+'Cas_-14'!C68</f>
        <v>7</v>
      </c>
      <c r="EI69" s="62">
        <f>+'Cas_-14'!D68</f>
        <v>61</v>
      </c>
      <c r="EJ69" s="62">
        <f>+'Cas_-14'!E68</f>
        <v>54</v>
      </c>
      <c r="EK69" s="62">
        <f>+'Cas_-14'!F68</f>
        <v>103</v>
      </c>
      <c r="EL69" s="62">
        <f>+'Cas_-14'!G68</f>
        <v>107</v>
      </c>
      <c r="EM69" s="62">
        <f>+'Cas_-14'!H68</f>
        <v>55</v>
      </c>
      <c r="EN69" s="62">
        <f>+'Cas_-14'!I68</f>
        <v>80</v>
      </c>
      <c r="EO69" s="62">
        <f>+'Cas_-14'!J68</f>
        <v>86</v>
      </c>
      <c r="EP69" s="62">
        <f>+'Cas_-14'!K68</f>
        <v>101</v>
      </c>
      <c r="EQ69" s="62">
        <f>+'Cas_-14'!L68</f>
        <v>60</v>
      </c>
      <c r="ER69" s="62">
        <f>+'Cas_-14'!M68</f>
        <v>61</v>
      </c>
      <c r="ES69" s="62">
        <f>+'Cas_-14'!N68</f>
        <v>57</v>
      </c>
      <c r="ET69" s="62">
        <f>+'Cas_-14'!O68</f>
        <v>51</v>
      </c>
      <c r="EU69" s="62">
        <f>+'Cas_-14'!P68</f>
        <v>21</v>
      </c>
      <c r="EV69" s="62">
        <f>+'Cas_-14'!Q68</f>
        <v>39</v>
      </c>
      <c r="EW69" s="62">
        <f>+'Cas_-14'!R68</f>
        <v>8</v>
      </c>
      <c r="EX69" s="62">
        <f>+'Cas_-14'!S68</f>
        <v>20</v>
      </c>
      <c r="EY69" s="62">
        <f>+'Cas_-14'!T68</f>
        <v>1</v>
      </c>
      <c r="EZ69" s="86">
        <f>+'Cas_-14'!U68</f>
        <v>7</v>
      </c>
      <c r="FA69" s="201">
        <f t="shared" si="433"/>
        <v>4.5105801911911863E-3</v>
      </c>
      <c r="FB69" s="91">
        <f t="shared" si="434"/>
        <v>4.9445610899382566E-3</v>
      </c>
      <c r="FC69" s="91">
        <f t="shared" si="435"/>
        <v>3.9722318461064707E-2</v>
      </c>
      <c r="FD69" s="91">
        <f t="shared" si="436"/>
        <v>3.985585613195039E-2</v>
      </c>
      <c r="FE69" s="91">
        <f t="shared" si="437"/>
        <v>9.0840601577927532E-2</v>
      </c>
      <c r="FF69" s="91">
        <f t="shared" si="438"/>
        <v>9.6020608023121817E-2</v>
      </c>
      <c r="FG69" s="91">
        <f t="shared" si="439"/>
        <v>4.7629494083872008E-2</v>
      </c>
      <c r="FH69" s="91">
        <f t="shared" si="440"/>
        <v>6.7159045795127215E-2</v>
      </c>
      <c r="FI69" s="91">
        <f t="shared" si="441"/>
        <v>7.565084624937185E-2</v>
      </c>
      <c r="FJ69" s="91">
        <f t="shared" si="442"/>
        <v>8.5227240455795064E-2</v>
      </c>
      <c r="FK69" s="91">
        <f t="shared" si="443"/>
        <v>5.9327655167138102E-2</v>
      </c>
      <c r="FL69" s="91">
        <f t="shared" si="444"/>
        <v>6.5802531736189274E-2</v>
      </c>
      <c r="FM69" s="91">
        <f t="shared" si="445"/>
        <v>6.3802437913600463E-2</v>
      </c>
      <c r="FN69" s="91">
        <f t="shared" si="446"/>
        <v>6.0471291063669878E-2</v>
      </c>
      <c r="FO69" s="91">
        <f t="shared" si="447"/>
        <v>4.2592268570857239E-2</v>
      </c>
      <c r="FP69" s="91">
        <f t="shared" si="448"/>
        <v>6.2955608135624883E-2</v>
      </c>
      <c r="FQ69" s="91">
        <f t="shared" si="449"/>
        <v>4.0433156438555842E-2</v>
      </c>
      <c r="FR69" s="91">
        <f t="shared" si="450"/>
        <v>6.2823229777828435E-2</v>
      </c>
      <c r="FS69" s="91">
        <f t="shared" si="451"/>
        <v>2.9061331190212005E-2</v>
      </c>
      <c r="FT69" s="100">
        <f t="shared" si="452"/>
        <v>7.6437439412087485E-2</v>
      </c>
      <c r="FU69" s="119">
        <f t="shared" si="143"/>
        <v>3.1174499259605644</v>
      </c>
      <c r="FV69" s="120">
        <f t="shared" si="144"/>
        <v>3.8270187523918868</v>
      </c>
      <c r="FW69" s="120">
        <f t="shared" si="145"/>
        <v>3.2488628979857053</v>
      </c>
      <c r="FX69" s="120">
        <f t="shared" si="176"/>
        <v>3.1625553447185331</v>
      </c>
      <c r="FY69" s="120">
        <f t="shared" si="408"/>
        <v>1</v>
      </c>
      <c r="FZ69" s="120">
        <f t="shared" si="408"/>
        <v>1</v>
      </c>
      <c r="GA69" s="120">
        <f t="shared" si="408"/>
        <v>1</v>
      </c>
      <c r="GB69" s="120">
        <f t="shared" si="408"/>
        <v>10.423018845970399</v>
      </c>
      <c r="GC69" s="120">
        <f t="shared" si="408"/>
        <v>1</v>
      </c>
      <c r="GD69" s="120">
        <f t="shared" si="408"/>
        <v>1</v>
      </c>
      <c r="GE69" s="120">
        <f t="shared" si="408"/>
        <v>8.7719298245614024</v>
      </c>
      <c r="GF69" s="120">
        <f t="shared" si="408"/>
        <v>8.1967213114754109</v>
      </c>
      <c r="GG69" s="120">
        <f t="shared" si="408"/>
        <v>3.2488628979857053</v>
      </c>
      <c r="GH69" s="120">
        <f t="shared" ref="FY69:GJ90" si="510">+DZ69/FN69</f>
        <v>3.1625553447185331</v>
      </c>
      <c r="GI69" s="120">
        <f t="shared" si="510"/>
        <v>3.1174499259605644</v>
      </c>
      <c r="GJ69" s="120">
        <f t="shared" si="510"/>
        <v>3.8270187523918868</v>
      </c>
      <c r="GK69" s="120">
        <f t="shared" si="147"/>
        <v>0.87966220971147069</v>
      </c>
      <c r="GL69" s="120">
        <f t="shared" si="148"/>
        <v>4.5703839122486283</v>
      </c>
      <c r="GM69" s="120">
        <f t="shared" si="149"/>
        <v>1</v>
      </c>
      <c r="GN69" s="321">
        <f t="shared" si="150"/>
        <v>1</v>
      </c>
      <c r="GO69" s="85">
        <f>+Cas_Hoy!B68</f>
        <v>7</v>
      </c>
      <c r="GP69" s="62">
        <f>+Cas_Hoy!C68</f>
        <v>7</v>
      </c>
      <c r="GQ69" s="62">
        <f>+Cas_Hoy!D68</f>
        <v>65</v>
      </c>
      <c r="GR69" s="62">
        <f>+Cas_Hoy!E68</f>
        <v>68</v>
      </c>
      <c r="GS69" s="62">
        <f>+Cas_Hoy!F68</f>
        <v>118</v>
      </c>
      <c r="GT69" s="62">
        <f>+Cas_Hoy!G68</f>
        <v>131</v>
      </c>
      <c r="GU69" s="62">
        <f>+Cas_Hoy!H68</f>
        <v>74</v>
      </c>
      <c r="GV69" s="62">
        <f>+Cas_Hoy!I68</f>
        <v>98</v>
      </c>
      <c r="GW69" s="62">
        <f>+Cas_Hoy!J68</f>
        <v>103</v>
      </c>
      <c r="GX69" s="62">
        <f>+Cas_Hoy!K68</f>
        <v>118</v>
      </c>
      <c r="GY69" s="62">
        <f>+Cas_Hoy!L68</f>
        <v>74</v>
      </c>
      <c r="GZ69" s="62">
        <f>+Cas_Hoy!M68</f>
        <v>81</v>
      </c>
      <c r="HA69" s="62">
        <f>+Cas_Hoy!N68</f>
        <v>67</v>
      </c>
      <c r="HB69" s="62">
        <f>+Cas_Hoy!O68</f>
        <v>63</v>
      </c>
      <c r="HC69" s="62">
        <f>+Cas_Hoy!P68</f>
        <v>28</v>
      </c>
      <c r="HD69" s="62">
        <f>+Cas_Hoy!Q68</f>
        <v>43</v>
      </c>
      <c r="HE69" s="62">
        <f>+Cas_Hoy!R68</f>
        <v>8</v>
      </c>
      <c r="HF69" s="62">
        <f>+Cas_Hoy!S68</f>
        <v>21</v>
      </c>
      <c r="HG69" s="62">
        <f>+Cas_Hoy!T68</f>
        <v>2</v>
      </c>
      <c r="HH69" s="590">
        <f>+Cas_Hoy!U68</f>
        <v>7</v>
      </c>
      <c r="HI69" s="543">
        <f t="shared" si="151"/>
        <v>0.17703901933694852</v>
      </c>
      <c r="HJ69" s="112">
        <f t="shared" si="152"/>
        <v>0.26564329730360725</v>
      </c>
      <c r="HK69" s="112">
        <f t="shared" si="153"/>
        <v>0.2436512283102055</v>
      </c>
      <c r="HL69" s="112">
        <f t="shared" si="154"/>
        <v>0.23624234705083672</v>
      </c>
      <c r="HM69" s="323">
        <f t="shared" si="493"/>
        <v>0.10406981539995581</v>
      </c>
      <c r="HN69" s="323">
        <f t="shared" si="494"/>
        <v>0.11755794066382204</v>
      </c>
      <c r="HO69" s="323">
        <f t="shared" si="495"/>
        <v>6.4083319312845985E-2</v>
      </c>
      <c r="HP69" s="323">
        <f t="shared" si="496"/>
        <v>0.7</v>
      </c>
      <c r="HQ69" s="323">
        <f t="shared" si="497"/>
        <v>9.0605083298666289E-2</v>
      </c>
      <c r="HR69" s="323">
        <f t="shared" si="498"/>
        <v>9.9572419542414026E-2</v>
      </c>
      <c r="HS69" s="323">
        <f t="shared" si="499"/>
        <v>0.64184890093102609</v>
      </c>
      <c r="HT69" s="323">
        <f t="shared" si="500"/>
        <v>0.7</v>
      </c>
      <c r="HU69" s="323">
        <f t="shared" si="501"/>
        <v>0.2436512283102055</v>
      </c>
      <c r="HV69" s="323">
        <f t="shared" si="502"/>
        <v>0.23624234705083672</v>
      </c>
      <c r="HW69" s="323">
        <f t="shared" si="503"/>
        <v>0.17703901933694852</v>
      </c>
      <c r="HX69" s="323">
        <f t="shared" si="504"/>
        <v>0.26564329730360725</v>
      </c>
      <c r="HY69" s="323">
        <f t="shared" si="505"/>
        <v>3.5567519738349609E-2</v>
      </c>
      <c r="HZ69" s="323">
        <f t="shared" si="506"/>
        <v>0.3014825926266903</v>
      </c>
      <c r="IA69" s="323">
        <f t="shared" si="507"/>
        <v>5.812266238042401E-2</v>
      </c>
      <c r="IB69" s="327">
        <f t="shared" si="508"/>
        <v>7.6437439412087485E-2</v>
      </c>
      <c r="IC69" s="241">
        <f>+CyF_Tot!B68</f>
        <v>0</v>
      </c>
      <c r="ID69" s="149">
        <f>+CyF_Tot!C68</f>
        <v>996</v>
      </c>
      <c r="IE69" s="149">
        <f>+CyF_Tot!D68</f>
        <v>1126</v>
      </c>
      <c r="IF69" s="149">
        <f>+CyF_Tot!E68</f>
        <v>1193</v>
      </c>
      <c r="IG69" s="149">
        <f>+CyF_Tot!F68</f>
        <v>0</v>
      </c>
      <c r="IH69" s="149">
        <f>+CyF_Tot!G68</f>
        <v>18</v>
      </c>
      <c r="II69" s="149">
        <f>+CyF_Tot!H68</f>
        <v>23</v>
      </c>
      <c r="IJ69" s="557">
        <f>+CyF_Tot!I68</f>
        <v>23</v>
      </c>
      <c r="IK69" s="93">
        <f t="shared" si="388"/>
        <v>8.5250867080627318E-2</v>
      </c>
      <c r="IL69" s="90">
        <f t="shared" si="389"/>
        <v>7.7768454134025486E-2</v>
      </c>
      <c r="IM69" s="90">
        <f t="shared" si="390"/>
        <v>8.4358416560749661E-2</v>
      </c>
      <c r="IN69" s="90">
        <f t="shared" si="391"/>
        <v>7.4427732911839461E-2</v>
      </c>
      <c r="IO69" s="90">
        <f t="shared" si="392"/>
        <v>6.2285993523038943E-2</v>
      </c>
      <c r="IP69" s="90">
        <f t="shared" si="393"/>
        <v>6.1214245249783993E-2</v>
      </c>
      <c r="IQ69" s="90">
        <f t="shared" si="394"/>
        <v>6.3433678123967538E-2</v>
      </c>
      <c r="IR69" s="90">
        <f t="shared" si="395"/>
        <v>6.5436286191232054E-2</v>
      </c>
      <c r="IS69" s="90">
        <f t="shared" si="396"/>
        <v>6.2447899339827029E-2</v>
      </c>
      <c r="IT69" s="90">
        <f t="shared" si="397"/>
        <v>6.5099270237019641E-2</v>
      </c>
      <c r="IU69" s="90">
        <f t="shared" si="398"/>
        <v>5.555552290832258E-2</v>
      </c>
      <c r="IV69" s="90">
        <f t="shared" si="399"/>
        <v>5.0923753221707113E-2</v>
      </c>
      <c r="IW69" s="90">
        <f t="shared" si="400"/>
        <v>4.9076180516619321E-2</v>
      </c>
      <c r="IX69" s="90">
        <f t="shared" si="401"/>
        <v>4.6329126112504906E-2</v>
      </c>
      <c r="IY69" s="90">
        <f t="shared" si="402"/>
        <v>2.7084554444150217E-2</v>
      </c>
      <c r="IZ69" s="90">
        <f t="shared" si="403"/>
        <v>3.4030110297916943E-2</v>
      </c>
      <c r="JA69" s="90">
        <f t="shared" si="404"/>
        <v>1.0868898023478102E-2</v>
      </c>
      <c r="JB69" s="90">
        <f t="shared" si="405"/>
        <v>1.7488111310583077E-2</v>
      </c>
      <c r="JC69" s="90">
        <f t="shared" si="406"/>
        <v>1.8902431345179309E-3</v>
      </c>
      <c r="JD69" s="202">
        <f t="shared" si="407"/>
        <v>5.0306613525170274E-3</v>
      </c>
      <c r="JE69" s="326"/>
      <c r="JF69" s="323"/>
      <c r="JG69" s="323"/>
      <c r="JH69" s="323"/>
      <c r="JI69" s="323"/>
      <c r="JJ69" s="323"/>
      <c r="JK69" s="323"/>
      <c r="JL69" s="323"/>
      <c r="JM69" s="323"/>
      <c r="JN69" s="323"/>
      <c r="JO69" s="323"/>
      <c r="JP69" s="323"/>
      <c r="JQ69" s="323"/>
      <c r="JR69" s="323"/>
      <c r="JS69" s="323"/>
      <c r="JT69" s="323"/>
      <c r="JU69" s="323"/>
      <c r="JV69" s="323"/>
      <c r="JW69" s="323"/>
      <c r="JX69" s="327"/>
      <c r="JZ69" s="701">
        <f t="shared" si="241"/>
        <v>0</v>
      </c>
      <c r="KA69" s="291">
        <f t="shared" si="242"/>
        <v>0</v>
      </c>
      <c r="KB69" s="291">
        <f t="shared" si="243"/>
        <v>0</v>
      </c>
      <c r="KC69" s="291">
        <f t="shared" si="244"/>
        <v>0</v>
      </c>
      <c r="KD69" s="291">
        <f t="shared" si="245"/>
        <v>0</v>
      </c>
      <c r="KE69" s="291">
        <f t="shared" si="246"/>
        <v>0</v>
      </c>
      <c r="KF69" s="291">
        <f t="shared" si="247"/>
        <v>0</v>
      </c>
      <c r="KG69" s="291">
        <f t="shared" si="248"/>
        <v>2736.9770861566585</v>
      </c>
      <c r="KH69" s="291">
        <f t="shared" si="249"/>
        <v>0</v>
      </c>
      <c r="KI69" s="291">
        <f t="shared" si="250"/>
        <v>0</v>
      </c>
      <c r="KJ69" s="291">
        <f t="shared" si="251"/>
        <v>4179.566068515689</v>
      </c>
      <c r="KK69" s="291">
        <f t="shared" si="252"/>
        <v>2447.024637194354</v>
      </c>
      <c r="KL69" s="291">
        <f t="shared" si="253"/>
        <v>5552.2526903708685</v>
      </c>
      <c r="KM69" s="291">
        <f t="shared" si="254"/>
        <v>2261.2812437087141</v>
      </c>
      <c r="KN69" s="291">
        <f t="shared" si="255"/>
        <v>8031.3847564212465</v>
      </c>
      <c r="KO69" s="291">
        <f t="shared" si="256"/>
        <v>8609.9381083370554</v>
      </c>
      <c r="KP69" s="291">
        <f t="shared" si="257"/>
        <v>1802.0956741773241</v>
      </c>
      <c r="KQ69" s="291">
        <f t="shared" si="258"/>
        <v>10314.286453308983</v>
      </c>
      <c r="KR69" s="291">
        <f t="shared" si="259"/>
        <v>0</v>
      </c>
      <c r="KS69" s="702">
        <f t="shared" si="260"/>
        <v>0</v>
      </c>
      <c r="KT69" s="705">
        <f>(SUM(JZ69:KS69)/SUM(JZ$4:KS68))*100000</f>
        <v>93.756619686120246</v>
      </c>
      <c r="KU69" s="624">
        <f t="shared" si="453"/>
        <v>0</v>
      </c>
      <c r="KV69" s="625">
        <f t="shared" si="454"/>
        <v>0</v>
      </c>
      <c r="KW69" s="625">
        <f t="shared" si="455"/>
        <v>0</v>
      </c>
      <c r="KX69" s="625">
        <f t="shared" si="456"/>
        <v>0</v>
      </c>
      <c r="KY69" s="625">
        <f t="shared" si="457"/>
        <v>0</v>
      </c>
      <c r="KZ69" s="625">
        <f t="shared" si="458"/>
        <v>0</v>
      </c>
      <c r="LA69" s="625">
        <f t="shared" si="459"/>
        <v>0</v>
      </c>
      <c r="LB69" s="625">
        <f t="shared" si="460"/>
        <v>839.48807243909016</v>
      </c>
      <c r="LC69" s="625">
        <f t="shared" si="461"/>
        <v>0</v>
      </c>
      <c r="LD69" s="625">
        <f t="shared" si="462"/>
        <v>0</v>
      </c>
      <c r="LE69" s="625">
        <f t="shared" si="463"/>
        <v>1977.5885055712699</v>
      </c>
      <c r="LF69" s="625">
        <f t="shared" si="464"/>
        <v>1078.7300284621194</v>
      </c>
      <c r="LG69" s="625">
        <f t="shared" si="465"/>
        <v>3358.0230480842351</v>
      </c>
      <c r="LH69" s="625">
        <f t="shared" si="466"/>
        <v>1185.7115894837232</v>
      </c>
      <c r="LI69" s="625">
        <f t="shared" si="467"/>
        <v>8112.8130611156648</v>
      </c>
      <c r="LJ69" s="625">
        <f t="shared" si="468"/>
        <v>6456.9854498076802</v>
      </c>
      <c r="LK69" s="625">
        <f t="shared" si="469"/>
        <v>5054.1445548194797</v>
      </c>
      <c r="LL69" s="625">
        <f t="shared" si="470"/>
        <v>15705.807444457108</v>
      </c>
      <c r="LM69" s="625">
        <f t="shared" si="471"/>
        <v>0</v>
      </c>
      <c r="LN69" s="626">
        <f t="shared" si="472"/>
        <v>0</v>
      </c>
      <c r="LO69" s="642">
        <f t="shared" si="473"/>
        <v>0</v>
      </c>
      <c r="LP69" s="625">
        <f t="shared" si="474"/>
        <v>0</v>
      </c>
      <c r="LQ69" s="625">
        <f t="shared" si="475"/>
        <v>605.53196286300476</v>
      </c>
      <c r="LR69" s="625">
        <f t="shared" si="476"/>
        <v>605.45785022788471</v>
      </c>
      <c r="LS69" s="625">
        <f t="shared" si="477"/>
        <v>4942.2454605203429</v>
      </c>
      <c r="LT69" s="645">
        <f t="shared" si="478"/>
        <v>5339.6233322314874</v>
      </c>
      <c r="LU69" s="624">
        <f t="shared" si="479"/>
        <v>0</v>
      </c>
      <c r="LV69" s="625">
        <f t="shared" si="480"/>
        <v>605.49490427759633</v>
      </c>
      <c r="LW69" s="626">
        <f t="shared" si="481"/>
        <v>5155.3940270466646</v>
      </c>
      <c r="LY69" s="725">
        <f>VLOOKUP(A69,Vac!A:C,2,FALSE)</f>
        <v>171621.51039867476</v>
      </c>
      <c r="LZ69" s="730">
        <f>VLOOKUP(A69,Vac!A:D,3,FALSE)</f>
        <v>2519</v>
      </c>
      <c r="MA69" s="722">
        <f>VLOOKUP(A69,Vac!A:D,4,FALSE)</f>
        <v>936</v>
      </c>
      <c r="MB69" s="742">
        <f t="shared" si="425"/>
        <v>0.1383761810591079</v>
      </c>
      <c r="MC69" s="666">
        <f t="shared" si="426"/>
        <v>5.1417270929466054E-2</v>
      </c>
    </row>
    <row r="70" spans="1:341" ht="14.4">
      <c r="A70" s="510" t="s">
        <v>80</v>
      </c>
      <c r="B70" s="538">
        <v>28714</v>
      </c>
      <c r="C70" s="526">
        <f t="shared" si="341"/>
        <v>1987</v>
      </c>
      <c r="D70" s="517">
        <f t="shared" si="342"/>
        <v>44</v>
      </c>
      <c r="E70" s="495">
        <f t="shared" si="482"/>
        <v>8.0269536615898435E-3</v>
      </c>
      <c r="F70" s="208">
        <f t="shared" si="427"/>
        <v>6.1816535487915304E-2</v>
      </c>
      <c r="G70" s="30">
        <f t="shared" si="264"/>
        <v>3.088186806532089</v>
      </c>
      <c r="H70" s="29">
        <f t="shared" si="428"/>
        <v>0.19090100931930271</v>
      </c>
      <c r="I70" s="33">
        <f t="shared" si="429"/>
        <v>0.21370158057321381</v>
      </c>
      <c r="J70" s="353">
        <f t="shared" si="430"/>
        <v>0.32698957539444068</v>
      </c>
      <c r="K70" s="581">
        <f t="shared" si="431"/>
        <v>4.6862458960911148E-3</v>
      </c>
      <c r="L70" s="354">
        <f t="shared" si="483"/>
        <v>5.2896781227470244</v>
      </c>
      <c r="M70" s="355">
        <f t="shared" si="432"/>
        <v>0.36549144652539173</v>
      </c>
      <c r="N70" s="827"/>
      <c r="O70" s="364" t="s">
        <v>226</v>
      </c>
      <c r="P70" s="20" t="s">
        <v>238</v>
      </c>
      <c r="Q70" s="20"/>
      <c r="R70" s="20"/>
      <c r="S70" s="166">
        <f t="shared" si="270"/>
        <v>1987</v>
      </c>
      <c r="T70" s="167">
        <f t="shared" si="271"/>
        <v>6919.9693529288852</v>
      </c>
      <c r="U70" s="166">
        <f t="shared" si="272"/>
        <v>66</v>
      </c>
      <c r="V70" s="168">
        <f t="shared" si="273"/>
        <v>3.4357105674128058E-2</v>
      </c>
      <c r="W70" s="167">
        <f t="shared" si="274"/>
        <v>229.85303336351606</v>
      </c>
      <c r="X70" s="166">
        <f t="shared" si="275"/>
        <v>212</v>
      </c>
      <c r="Y70" s="168">
        <f t="shared" si="276"/>
        <v>0.11943661971830986</v>
      </c>
      <c r="Z70" s="167">
        <f t="shared" si="277"/>
        <v>738.31580413735458</v>
      </c>
      <c r="AA70" s="166">
        <f t="shared" si="278"/>
        <v>44</v>
      </c>
      <c r="AB70" s="167">
        <f t="shared" si="279"/>
        <v>1532.3535557567736</v>
      </c>
      <c r="AC70" s="169">
        <f t="shared" si="280"/>
        <v>2.214393558127831E-2</v>
      </c>
      <c r="AD70" s="166">
        <f t="shared" si="281"/>
        <v>0</v>
      </c>
      <c r="AE70" s="168">
        <f t="shared" si="282"/>
        <v>0</v>
      </c>
      <c r="AF70" s="167">
        <f t="shared" si="283"/>
        <v>0</v>
      </c>
      <c r="AG70" s="166">
        <f t="shared" si="284"/>
        <v>1</v>
      </c>
      <c r="AH70" s="168">
        <f t="shared" si="285"/>
        <v>2.3255813953488372E-2</v>
      </c>
      <c r="AI70" s="365">
        <f t="shared" si="286"/>
        <v>34.826217176290314</v>
      </c>
      <c r="AJ70" s="831"/>
      <c r="AK70" s="85">
        <v>2219.0285446562289</v>
      </c>
      <c r="AL70" s="62">
        <v>2144.1855638884881</v>
      </c>
      <c r="AM70" s="62">
        <v>2242.0093717622199</v>
      </c>
      <c r="AN70" s="62">
        <v>2149.9991940945874</v>
      </c>
      <c r="AO70" s="62">
        <v>1809.3708460169371</v>
      </c>
      <c r="AP70" s="62">
        <v>1713.4726172205787</v>
      </c>
      <c r="AQ70" s="62">
        <v>1875.8262799858153</v>
      </c>
      <c r="AR70" s="62">
        <v>1895.687558349302</v>
      </c>
      <c r="AS70" s="62">
        <v>1905.4846639185985</v>
      </c>
      <c r="AT70" s="62">
        <v>1943.6226755996836</v>
      </c>
      <c r="AU70" s="62">
        <v>1381.8427510888794</v>
      </c>
      <c r="AV70" s="62">
        <v>1558.1549491547476</v>
      </c>
      <c r="AW70" s="62">
        <v>1262.2207587992184</v>
      </c>
      <c r="AX70" s="62">
        <v>1482.9489057687515</v>
      </c>
      <c r="AY70" s="62">
        <v>892.40584247158085</v>
      </c>
      <c r="AZ70" s="62">
        <v>1121.7270000216615</v>
      </c>
      <c r="BA70" s="62">
        <v>290.49865349265889</v>
      </c>
      <c r="BB70" s="62">
        <v>610.03269064713879</v>
      </c>
      <c r="BC70" s="62">
        <v>36.312331686582361</v>
      </c>
      <c r="BD70" s="86">
        <v>179.16905218341876</v>
      </c>
      <c r="BE70" s="258">
        <v>2.0000000000000002E-5</v>
      </c>
      <c r="BF70" s="43">
        <v>2.0000000000000002E-5</v>
      </c>
      <c r="BG70" s="53">
        <v>5.0000000000000002E-5</v>
      </c>
      <c r="BH70" s="53">
        <v>4.0000000000000003E-5</v>
      </c>
      <c r="BI70" s="53">
        <v>1.2518952302791728E-4</v>
      </c>
      <c r="BJ70" s="53">
        <v>1.2406223545552731E-4</v>
      </c>
      <c r="BK70" s="53">
        <v>3.4000000000000002E-4</v>
      </c>
      <c r="BL70" s="53">
        <v>1.8000000000000001E-4</v>
      </c>
      <c r="BM70" s="53">
        <v>8.9999999999999998E-4</v>
      </c>
      <c r="BN70" s="53">
        <v>5.0000000000000001E-4</v>
      </c>
      <c r="BO70" s="53">
        <v>3.8E-3</v>
      </c>
      <c r="BP70" s="53">
        <v>2E-3</v>
      </c>
      <c r="BQ70" s="53">
        <v>1.6199999999999999E-2</v>
      </c>
      <c r="BR70" s="53">
        <v>6.1999999999999998E-3</v>
      </c>
      <c r="BS70" s="53">
        <v>6.1100000000000002E-2</v>
      </c>
      <c r="BT70" s="53">
        <v>2.6800000000000001E-2</v>
      </c>
      <c r="BU70" s="53">
        <v>0.1421</v>
      </c>
      <c r="BV70" s="53">
        <v>5.4699999999999999E-2</v>
      </c>
      <c r="BW70" s="53">
        <v>0.27589999999999998</v>
      </c>
      <c r="BX70" s="773">
        <v>0.1051</v>
      </c>
      <c r="BY70" s="53">
        <f t="shared" si="484"/>
        <v>2.0000000000000002E-5</v>
      </c>
      <c r="BZ70" s="53">
        <f t="shared" si="485"/>
        <v>4.5000000000000003E-5</v>
      </c>
      <c r="CA70" s="53">
        <f t="shared" si="486"/>
        <v>1.246258792417223E-4</v>
      </c>
      <c r="CB70" s="53">
        <f t="shared" si="487"/>
        <v>2.6000000000000003E-4</v>
      </c>
      <c r="CC70" s="53">
        <f t="shared" si="488"/>
        <v>6.9999999999999999E-4</v>
      </c>
      <c r="CD70" s="53">
        <f t="shared" si="489"/>
        <v>2.8999999999999998E-3</v>
      </c>
      <c r="CE70" s="53">
        <f t="shared" si="490"/>
        <v>1.12E-2</v>
      </c>
      <c r="CF70" s="53">
        <f t="shared" si="491"/>
        <v>4.3950000000000003E-2</v>
      </c>
      <c r="CG70" s="53">
        <f t="shared" si="492"/>
        <v>9.8400000000000001E-2</v>
      </c>
      <c r="CH70" s="54">
        <f t="shared" si="509"/>
        <v>0.1905</v>
      </c>
      <c r="CI70" s="64">
        <f>+Fall_Hoy!B70</f>
        <v>0</v>
      </c>
      <c r="CJ70" s="61">
        <f>+Fall_Hoy!C70</f>
        <v>0</v>
      </c>
      <c r="CK70" s="61">
        <f>+Fall_Hoy!D70</f>
        <v>0</v>
      </c>
      <c r="CL70" s="61">
        <f>+Fall_Hoy!E70</f>
        <v>0</v>
      </c>
      <c r="CM70" s="61">
        <f>+Fall_Hoy!F70</f>
        <v>0</v>
      </c>
      <c r="CN70" s="61">
        <f>+Fall_Hoy!G70</f>
        <v>0</v>
      </c>
      <c r="CO70" s="61">
        <f>+Fall_Hoy!H70</f>
        <v>2</v>
      </c>
      <c r="CP70" s="61">
        <f>+Fall_Hoy!I70</f>
        <v>0</v>
      </c>
      <c r="CQ70" s="61">
        <f>+Fall_Hoy!J70</f>
        <v>0</v>
      </c>
      <c r="CR70" s="61">
        <f>+Fall_Hoy!K70</f>
        <v>1</v>
      </c>
      <c r="CS70" s="61">
        <f>+Fall_Hoy!L70</f>
        <v>0</v>
      </c>
      <c r="CT70" s="61">
        <f>+Fall_Hoy!M70</f>
        <v>2</v>
      </c>
      <c r="CU70" s="61">
        <f>+Fall_Hoy!N70</f>
        <v>9</v>
      </c>
      <c r="CV70" s="61">
        <f>+Fall_Hoy!O70</f>
        <v>7</v>
      </c>
      <c r="CW70" s="61">
        <f>+Fall_Hoy!P70</f>
        <v>9</v>
      </c>
      <c r="CX70" s="61">
        <f>+Fall_Hoy!Q70</f>
        <v>1</v>
      </c>
      <c r="CY70" s="61">
        <f>+Fall_Hoy!R70</f>
        <v>10</v>
      </c>
      <c r="CZ70" s="61">
        <f>+Fall_Hoy!S70</f>
        <v>2</v>
      </c>
      <c r="DA70" s="61">
        <f>+Fall_Hoy!T70</f>
        <v>0</v>
      </c>
      <c r="DB70" s="253">
        <f>+Fall_Hoy!U70</f>
        <v>0</v>
      </c>
      <c r="DC70" s="61">
        <f>+Fall_Hoy!W70</f>
        <v>0</v>
      </c>
      <c r="DD70" s="61">
        <f>+Fall_Hoy!X70</f>
        <v>0</v>
      </c>
      <c r="DE70" s="61">
        <f>+Fall_Hoy!Y70</f>
        <v>0</v>
      </c>
      <c r="DF70" s="61">
        <f>+Fall_Hoy!Z70</f>
        <v>0</v>
      </c>
      <c r="DG70" s="61">
        <f>+Fall_Hoy!AA70</f>
        <v>0</v>
      </c>
      <c r="DH70" s="61">
        <f>+Fall_Hoy!AB70</f>
        <v>0</v>
      </c>
      <c r="DI70" s="61">
        <f>+Fall_Hoy!AC70</f>
        <v>0</v>
      </c>
      <c r="DJ70" s="61">
        <f>+Fall_Hoy!AD70</f>
        <v>0</v>
      </c>
      <c r="DK70" s="61">
        <f>+Fall_Hoy!AE70</f>
        <v>0</v>
      </c>
      <c r="DL70" s="270">
        <f>+Fall_Hoy!AF70</f>
        <v>1</v>
      </c>
      <c r="DM70" s="75">
        <f t="shared" si="287"/>
        <v>0.16505888015443768</v>
      </c>
      <c r="DN70" s="76">
        <f t="shared" si="288"/>
        <v>3.3264272710829233E-2</v>
      </c>
      <c r="DO70" s="76">
        <f t="shared" si="289"/>
        <v>0.44014135537120241</v>
      </c>
      <c r="DP70" s="76">
        <f t="shared" si="290"/>
        <v>0.7</v>
      </c>
      <c r="DQ70" s="76">
        <f t="shared" si="409"/>
        <v>9.5060667291413811E-2</v>
      </c>
      <c r="DR70" s="76">
        <f t="shared" si="410"/>
        <v>0.11263675769331231</v>
      </c>
      <c r="DS70" s="76">
        <f t="shared" si="411"/>
        <v>0.7</v>
      </c>
      <c r="DT70" s="76">
        <f t="shared" si="412"/>
        <v>0.10444759165503593</v>
      </c>
      <c r="DU70" s="76">
        <f t="shared" si="413"/>
        <v>9.7088160037746243E-2</v>
      </c>
      <c r="DV70" s="76">
        <f t="shared" si="414"/>
        <v>0.7</v>
      </c>
      <c r="DW70" s="76">
        <f t="shared" si="415"/>
        <v>0.10348500210122846</v>
      </c>
      <c r="DX70" s="76">
        <f t="shared" si="416"/>
        <v>0.64178469576627806</v>
      </c>
      <c r="DY70" s="76">
        <f t="shared" si="417"/>
        <v>0.44014135537120241</v>
      </c>
      <c r="DZ70" s="76">
        <f t="shared" si="418"/>
        <v>0.7</v>
      </c>
      <c r="EA70" s="76">
        <f t="shared" si="419"/>
        <v>0.16505888015443768</v>
      </c>
      <c r="EB70" s="76">
        <f t="shared" si="420"/>
        <v>3.3264272710829233E-2</v>
      </c>
      <c r="EC70" s="76">
        <f t="shared" si="421"/>
        <v>0.24224889145207701</v>
      </c>
      <c r="ED70" s="76">
        <f t="shared" si="422"/>
        <v>5.9936249087244757E-2</v>
      </c>
      <c r="EE70" s="76">
        <f t="shared" si="423"/>
        <v>0.11015541592108848</v>
      </c>
      <c r="EF70" s="316">
        <f t="shared" si="424"/>
        <v>3.3487926217624267E-2</v>
      </c>
      <c r="EG70" s="85">
        <f>+'Cas_-14'!B69</f>
        <v>3</v>
      </c>
      <c r="EH70" s="62">
        <f>+'Cas_-14'!C69</f>
        <v>5</v>
      </c>
      <c r="EI70" s="62">
        <f>+'Cas_-14'!D69</f>
        <v>41</v>
      </c>
      <c r="EJ70" s="62">
        <f>+'Cas_-14'!E69</f>
        <v>64</v>
      </c>
      <c r="EK70" s="62">
        <f>+'Cas_-14'!F69</f>
        <v>172</v>
      </c>
      <c r="EL70" s="62">
        <f>+'Cas_-14'!G69</f>
        <v>193</v>
      </c>
      <c r="EM70" s="62">
        <f>+'Cas_-14'!H69</f>
        <v>196</v>
      </c>
      <c r="EN70" s="62">
        <f>+'Cas_-14'!I69</f>
        <v>198</v>
      </c>
      <c r="EO70" s="62">
        <f>+'Cas_-14'!J69</f>
        <v>185</v>
      </c>
      <c r="EP70" s="62">
        <f>+'Cas_-14'!K69</f>
        <v>167</v>
      </c>
      <c r="EQ70" s="62">
        <f>+'Cas_-14'!L69</f>
        <v>143</v>
      </c>
      <c r="ER70" s="62">
        <f>+'Cas_-14'!M69</f>
        <v>106</v>
      </c>
      <c r="ES70" s="62">
        <f>+'Cas_-14'!N69</f>
        <v>76</v>
      </c>
      <c r="ET70" s="62">
        <f>+'Cas_-14'!O69</f>
        <v>72</v>
      </c>
      <c r="EU70" s="62">
        <f>+'Cas_-14'!P69</f>
        <v>46</v>
      </c>
      <c r="EV70" s="62">
        <f>+'Cas_-14'!Q69</f>
        <v>45</v>
      </c>
      <c r="EW70" s="62">
        <f>+'Cas_-14'!R69</f>
        <v>20</v>
      </c>
      <c r="EX70" s="62">
        <f>+'Cas_-14'!S69</f>
        <v>22</v>
      </c>
      <c r="EY70" s="62">
        <f>+'Cas_-14'!T69</f>
        <v>4</v>
      </c>
      <c r="EZ70" s="86">
        <f>+'Cas_-14'!U69</f>
        <v>6</v>
      </c>
      <c r="FA70" s="201">
        <f t="shared" si="433"/>
        <v>1.3519429514435375E-3</v>
      </c>
      <c r="FB70" s="90">
        <f t="shared" si="434"/>
        <v>2.3318877266072448E-3</v>
      </c>
      <c r="FC70" s="90">
        <f t="shared" si="435"/>
        <v>1.8287167090552343E-2</v>
      </c>
      <c r="FD70" s="90">
        <f t="shared" si="436"/>
        <v>2.9767453018489074E-2</v>
      </c>
      <c r="FE70" s="90">
        <f t="shared" si="437"/>
        <v>9.5060667291413811E-2</v>
      </c>
      <c r="FF70" s="90">
        <f t="shared" si="438"/>
        <v>0.11263675769331231</v>
      </c>
      <c r="FG70" s="90">
        <f t="shared" si="439"/>
        <v>0.10448728759759253</v>
      </c>
      <c r="FH70" s="90">
        <f t="shared" si="440"/>
        <v>0.10444759165503593</v>
      </c>
      <c r="FI70" s="90">
        <f t="shared" si="441"/>
        <v>9.7088160037746243E-2</v>
      </c>
      <c r="FJ70" s="90">
        <f t="shared" si="442"/>
        <v>8.5922026994500855E-2</v>
      </c>
      <c r="FK70" s="90">
        <f t="shared" si="443"/>
        <v>0.10348500210122846</v>
      </c>
      <c r="FL70" s="90">
        <f t="shared" si="444"/>
        <v>6.8029177751225467E-2</v>
      </c>
      <c r="FM70" s="90">
        <f t="shared" si="445"/>
        <v>6.0211337414780491E-2</v>
      </c>
      <c r="FN70" s="90">
        <f t="shared" si="446"/>
        <v>4.8551908781156318E-2</v>
      </c>
      <c r="FO70" s="90">
        <f t="shared" si="447"/>
        <v>5.1546054284673619E-2</v>
      </c>
      <c r="FP70" s="90">
        <f t="shared" si="448"/>
        <v>4.0116712889260053E-2</v>
      </c>
      <c r="FQ70" s="90">
        <f t="shared" si="449"/>
        <v>6.8847134950680289E-2</v>
      </c>
      <c r="FR70" s="90">
        <f t="shared" si="450"/>
        <v>3.6063641075795169E-2</v>
      </c>
      <c r="FS70" s="90">
        <f t="shared" si="451"/>
        <v>0.11015541592108848</v>
      </c>
      <c r="FT70" s="99">
        <f t="shared" si="452"/>
        <v>3.3487926217624267E-2</v>
      </c>
      <c r="FU70" s="119">
        <f t="shared" ref="FU70:FU133" si="511">+GI70</f>
        <v>3.2021632391660142</v>
      </c>
      <c r="FV70" s="120">
        <f t="shared" ref="FV70:FV133" si="512">+GJ70</f>
        <v>0.82918739635157546</v>
      </c>
      <c r="FW70" s="120">
        <f t="shared" ref="FW70:FW133" si="513">+GG70</f>
        <v>7.3099415204678362</v>
      </c>
      <c r="FX70" s="120">
        <f t="shared" ref="FX70:FX133" si="514">+GH70</f>
        <v>14.417558806085083</v>
      </c>
      <c r="FY70" s="120">
        <f t="shared" si="510"/>
        <v>1</v>
      </c>
      <c r="FZ70" s="120">
        <f t="shared" si="510"/>
        <v>1</v>
      </c>
      <c r="GA70" s="120">
        <f t="shared" si="510"/>
        <v>6.6993795713779107</v>
      </c>
      <c r="GB70" s="120">
        <f t="shared" si="510"/>
        <v>1</v>
      </c>
      <c r="GC70" s="120">
        <f t="shared" si="510"/>
        <v>1</v>
      </c>
      <c r="GD70" s="120">
        <f t="shared" si="510"/>
        <v>8.1469213947292118</v>
      </c>
      <c r="GE70" s="120">
        <f t="shared" si="510"/>
        <v>1</v>
      </c>
      <c r="GF70" s="120">
        <f t="shared" si="510"/>
        <v>9.433962264150944</v>
      </c>
      <c r="GG70" s="120">
        <f t="shared" si="510"/>
        <v>7.3099415204678362</v>
      </c>
      <c r="GH70" s="120">
        <f t="shared" si="510"/>
        <v>14.417558806085083</v>
      </c>
      <c r="GI70" s="120">
        <f t="shared" si="510"/>
        <v>3.2021632391660142</v>
      </c>
      <c r="GJ70" s="120">
        <f t="shared" si="510"/>
        <v>0.82918739635157546</v>
      </c>
      <c r="GK70" s="120">
        <f t="shared" ref="GK70:GK133" si="515">+EC70/FQ70</f>
        <v>3.5186488388458832</v>
      </c>
      <c r="GL70" s="120">
        <f t="shared" ref="GL70:GL133" si="516">+ED70/FR70</f>
        <v>1.6619577862722288</v>
      </c>
      <c r="GM70" s="120">
        <f t="shared" ref="GM70:GM133" si="517">+EE70/FS70</f>
        <v>1</v>
      </c>
      <c r="GN70" s="321">
        <f t="shared" ref="GN70:GN133" si="518">+EF70/FT70</f>
        <v>1</v>
      </c>
      <c r="GO70" s="85">
        <f>+Cas_Hoy!B69</f>
        <v>4</v>
      </c>
      <c r="GP70" s="62">
        <f>+Cas_Hoy!C69</f>
        <v>5</v>
      </c>
      <c r="GQ70" s="62">
        <f>+Cas_Hoy!D69</f>
        <v>48</v>
      </c>
      <c r="GR70" s="62">
        <f>+Cas_Hoy!E69</f>
        <v>71</v>
      </c>
      <c r="GS70" s="62">
        <f>+Cas_Hoy!F69</f>
        <v>191</v>
      </c>
      <c r="GT70" s="62">
        <f>+Cas_Hoy!G69</f>
        <v>209</v>
      </c>
      <c r="GU70" s="62">
        <f>+Cas_Hoy!H69</f>
        <v>218</v>
      </c>
      <c r="GV70" s="62">
        <f>+Cas_Hoy!I69</f>
        <v>219</v>
      </c>
      <c r="GW70" s="62">
        <f>+Cas_Hoy!J69</f>
        <v>204</v>
      </c>
      <c r="GX70" s="62">
        <f>+Cas_Hoy!K69</f>
        <v>188</v>
      </c>
      <c r="GY70" s="62">
        <f>+Cas_Hoy!L69</f>
        <v>162</v>
      </c>
      <c r="GZ70" s="62">
        <f>+Cas_Hoy!M69</f>
        <v>124</v>
      </c>
      <c r="HA70" s="62">
        <f>+Cas_Hoy!N69</f>
        <v>86</v>
      </c>
      <c r="HB70" s="62">
        <f>+Cas_Hoy!O69</f>
        <v>84</v>
      </c>
      <c r="HC70" s="62">
        <f>+Cas_Hoy!P69</f>
        <v>50</v>
      </c>
      <c r="HD70" s="62">
        <f>+Cas_Hoy!Q69</f>
        <v>51</v>
      </c>
      <c r="HE70" s="62">
        <f>+Cas_Hoy!R69</f>
        <v>23</v>
      </c>
      <c r="HF70" s="62">
        <f>+Cas_Hoy!S69</f>
        <v>24</v>
      </c>
      <c r="HG70" s="62">
        <f>+Cas_Hoy!T69</f>
        <v>6</v>
      </c>
      <c r="HH70" s="590">
        <f>+Cas_Hoy!U69</f>
        <v>6</v>
      </c>
      <c r="HI70" s="543">
        <f t="shared" ref="HI70:HI133" si="519">+HW70</f>
        <v>0.17941182625482358</v>
      </c>
      <c r="HJ70" s="112">
        <f t="shared" ref="HJ70:HJ133" si="520">+HX70</f>
        <v>3.7699509072273124E-2</v>
      </c>
      <c r="HK70" s="112">
        <f t="shared" ref="HK70:HK133" si="521">+HU70</f>
        <v>0.49805469160425536</v>
      </c>
      <c r="HL70" s="112">
        <f t="shared" ref="HL70:HL133" si="522">+HV70</f>
        <v>0.7</v>
      </c>
      <c r="HM70" s="323">
        <f t="shared" si="493"/>
        <v>0.1055615549573258</v>
      </c>
      <c r="HN70" s="323">
        <f t="shared" si="494"/>
        <v>0.12197451998913095</v>
      </c>
      <c r="HO70" s="323">
        <f t="shared" si="495"/>
        <v>0.7</v>
      </c>
      <c r="HP70" s="323">
        <f t="shared" si="496"/>
        <v>0.11552536652753975</v>
      </c>
      <c r="HQ70" s="323">
        <f t="shared" si="497"/>
        <v>0.10705937647405532</v>
      </c>
      <c r="HR70" s="323">
        <f t="shared" si="498"/>
        <v>0.7</v>
      </c>
      <c r="HS70" s="323">
        <f t="shared" si="499"/>
        <v>0.11723475762516791</v>
      </c>
      <c r="HT70" s="323">
        <f t="shared" si="500"/>
        <v>0.7</v>
      </c>
      <c r="HU70" s="323">
        <f t="shared" si="501"/>
        <v>0.49805469160425536</v>
      </c>
      <c r="HV70" s="323">
        <f t="shared" si="502"/>
        <v>0.7</v>
      </c>
      <c r="HW70" s="323">
        <f t="shared" si="503"/>
        <v>0.17941182625482358</v>
      </c>
      <c r="HX70" s="323">
        <f t="shared" si="504"/>
        <v>3.7699509072273124E-2</v>
      </c>
      <c r="HY70" s="323">
        <f t="shared" si="505"/>
        <v>0.27858622516988857</v>
      </c>
      <c r="HZ70" s="323">
        <f t="shared" si="506"/>
        <v>6.5384999004267003E-2</v>
      </c>
      <c r="IA70" s="323">
        <f t="shared" si="507"/>
        <v>0.16523312388163269</v>
      </c>
      <c r="IB70" s="327">
        <f t="shared" si="508"/>
        <v>3.3487926217624267E-2</v>
      </c>
      <c r="IC70" s="241">
        <f>+CyF_Tot!B69</f>
        <v>0</v>
      </c>
      <c r="ID70" s="149">
        <f>+CyF_Tot!C69</f>
        <v>1775</v>
      </c>
      <c r="IE70" s="149">
        <f>+CyF_Tot!D69</f>
        <v>1921</v>
      </c>
      <c r="IF70" s="149">
        <f>+CyF_Tot!E69</f>
        <v>1987</v>
      </c>
      <c r="IG70" s="149">
        <f>+CyF_Tot!F69</f>
        <v>0</v>
      </c>
      <c r="IH70" s="149">
        <f>+CyF_Tot!G69</f>
        <v>43</v>
      </c>
      <c r="II70" s="149">
        <f>+CyF_Tot!H69</f>
        <v>44</v>
      </c>
      <c r="IJ70" s="557">
        <f>+CyF_Tot!I69</f>
        <v>44</v>
      </c>
      <c r="IK70" s="93">
        <f t="shared" si="388"/>
        <v>7.7280370016585248E-2</v>
      </c>
      <c r="IL70" s="90">
        <f t="shared" si="389"/>
        <v>7.4673872114246989E-2</v>
      </c>
      <c r="IM70" s="90">
        <f t="shared" si="390"/>
        <v>7.8080705292269278E-2</v>
      </c>
      <c r="IN70" s="90">
        <f t="shared" si="391"/>
        <v>7.4876338862387246E-2</v>
      </c>
      <c r="IO70" s="90">
        <f t="shared" si="392"/>
        <v>6.301354203583398E-2</v>
      </c>
      <c r="IP70" s="90">
        <f t="shared" si="393"/>
        <v>5.9673769492950432E-2</v>
      </c>
      <c r="IQ70" s="90">
        <f t="shared" si="394"/>
        <v>6.5327933411778755E-2</v>
      </c>
      <c r="IR70" s="90">
        <f t="shared" si="395"/>
        <v>6.6019626605464302E-2</v>
      </c>
      <c r="IS70" s="90">
        <f t="shared" si="396"/>
        <v>6.6360822731719671E-2</v>
      </c>
      <c r="IT70" s="90">
        <f t="shared" si="397"/>
        <v>6.7689025409197037E-2</v>
      </c>
      <c r="IU70" s="90">
        <f t="shared" si="398"/>
        <v>4.8124355752903789E-2</v>
      </c>
      <c r="IV70" s="90">
        <f t="shared" si="399"/>
        <v>5.4264642653574828E-2</v>
      </c>
      <c r="IW70" s="90">
        <f t="shared" si="400"/>
        <v>4.3958374270363532E-2</v>
      </c>
      <c r="IX70" s="90">
        <f t="shared" si="401"/>
        <v>5.1645500653644615E-2</v>
      </c>
      <c r="IY70" s="90">
        <f t="shared" si="402"/>
        <v>3.1079119679305597E-2</v>
      </c>
      <c r="IZ70" s="90">
        <f t="shared" si="403"/>
        <v>3.9065508115262992E-2</v>
      </c>
      <c r="JA70" s="90">
        <f t="shared" si="404"/>
        <v>1.0116969195955245E-2</v>
      </c>
      <c r="JB70" s="90">
        <f t="shared" si="405"/>
        <v>2.1245130969113978E-2</v>
      </c>
      <c r="JC70" s="90">
        <f t="shared" si="406"/>
        <v>1.2646211494944056E-3</v>
      </c>
      <c r="JD70" s="202">
        <f t="shared" si="407"/>
        <v>6.2397803226098333E-3</v>
      </c>
      <c r="JE70" s="326"/>
      <c r="JF70" s="323"/>
      <c r="JG70" s="323"/>
      <c r="JH70" s="323"/>
      <c r="JI70" s="323"/>
      <c r="JJ70" s="323"/>
      <c r="JK70" s="323"/>
      <c r="JL70" s="323"/>
      <c r="JM70" s="323"/>
      <c r="JN70" s="323"/>
      <c r="JO70" s="323"/>
      <c r="JP70" s="323"/>
      <c r="JQ70" s="323"/>
      <c r="JR70" s="323"/>
      <c r="JS70" s="323"/>
      <c r="JT70" s="323"/>
      <c r="JU70" s="323"/>
      <c r="JV70" s="323"/>
      <c r="JW70" s="323"/>
      <c r="JX70" s="327"/>
      <c r="JZ70" s="701">
        <f t="shared" si="241"/>
        <v>0</v>
      </c>
      <c r="KA70" s="291">
        <f t="shared" si="242"/>
        <v>0</v>
      </c>
      <c r="KB70" s="291">
        <f t="shared" si="243"/>
        <v>0</v>
      </c>
      <c r="KC70" s="291">
        <f t="shared" si="244"/>
        <v>0</v>
      </c>
      <c r="KD70" s="291">
        <f t="shared" si="245"/>
        <v>0</v>
      </c>
      <c r="KE70" s="291">
        <f t="shared" si="246"/>
        <v>0</v>
      </c>
      <c r="KF70" s="291">
        <f t="shared" si="247"/>
        <v>3435.6806217944309</v>
      </c>
      <c r="KG70" s="291">
        <f t="shared" si="248"/>
        <v>0</v>
      </c>
      <c r="KH70" s="291">
        <f t="shared" si="249"/>
        <v>0</v>
      </c>
      <c r="KI70" s="291">
        <f t="shared" si="250"/>
        <v>1503.1075921660622</v>
      </c>
      <c r="KJ70" s="291">
        <f t="shared" si="251"/>
        <v>0</v>
      </c>
      <c r="KK70" s="291">
        <f t="shared" si="252"/>
        <v>2911.6885984035875</v>
      </c>
      <c r="KL70" s="291">
        <f t="shared" si="253"/>
        <v>11789.428193334841</v>
      </c>
      <c r="KM70" s="291">
        <f t="shared" si="254"/>
        <v>9002.1732698063279</v>
      </c>
      <c r="KN70" s="291">
        <f t="shared" si="255"/>
        <v>9983.8734530514157</v>
      </c>
      <c r="KO70" s="291">
        <f t="shared" si="256"/>
        <v>1188.7295215094673</v>
      </c>
      <c r="KP70" s="291">
        <f t="shared" si="257"/>
        <v>12273.998371872332</v>
      </c>
      <c r="KQ70" s="291">
        <f t="shared" si="258"/>
        <v>2153.0583854558226</v>
      </c>
      <c r="KR70" s="291">
        <f t="shared" si="259"/>
        <v>0</v>
      </c>
      <c r="KS70" s="702">
        <f t="shared" si="260"/>
        <v>0</v>
      </c>
      <c r="KT70" s="705">
        <f>(SUM(JZ70:KS70)/SUM(JZ$4:KS69))*100000</f>
        <v>110.60802944622834</v>
      </c>
      <c r="KU70" s="624">
        <f t="shared" si="453"/>
        <v>0</v>
      </c>
      <c r="KV70" s="625">
        <f t="shared" si="454"/>
        <v>0</v>
      </c>
      <c r="KW70" s="625">
        <f t="shared" si="455"/>
        <v>0</v>
      </c>
      <c r="KX70" s="625">
        <f t="shared" si="456"/>
        <v>0</v>
      </c>
      <c r="KY70" s="625">
        <f t="shared" si="457"/>
        <v>0</v>
      </c>
      <c r="KZ70" s="625">
        <f t="shared" si="458"/>
        <v>0</v>
      </c>
      <c r="LA70" s="625">
        <f t="shared" si="459"/>
        <v>1066.1968122203318</v>
      </c>
      <c r="LB70" s="625">
        <f t="shared" si="460"/>
        <v>0</v>
      </c>
      <c r="LC70" s="625">
        <f t="shared" si="461"/>
        <v>0</v>
      </c>
      <c r="LD70" s="625">
        <f t="shared" si="462"/>
        <v>514.50315565569372</v>
      </c>
      <c r="LE70" s="625">
        <f t="shared" si="463"/>
        <v>0</v>
      </c>
      <c r="LF70" s="625">
        <f t="shared" si="464"/>
        <v>1283.569391532556</v>
      </c>
      <c r="LG70" s="625">
        <f t="shared" si="465"/>
        <v>7130.2899570134796</v>
      </c>
      <c r="LH70" s="625">
        <f t="shared" si="466"/>
        <v>4720.3244648346417</v>
      </c>
      <c r="LI70" s="625">
        <f t="shared" si="467"/>
        <v>10085.097577436143</v>
      </c>
      <c r="LJ70" s="625">
        <f t="shared" si="468"/>
        <v>891.48250865022339</v>
      </c>
      <c r="LK70" s="625">
        <f t="shared" si="469"/>
        <v>34423.567475340147</v>
      </c>
      <c r="LL70" s="625">
        <f t="shared" si="470"/>
        <v>3278.5128250722878</v>
      </c>
      <c r="LM70" s="625">
        <f t="shared" si="471"/>
        <v>0</v>
      </c>
      <c r="LN70" s="626">
        <f t="shared" si="472"/>
        <v>0</v>
      </c>
      <c r="LO70" s="642">
        <f t="shared" si="473"/>
        <v>0</v>
      </c>
      <c r="LP70" s="625">
        <f t="shared" si="474"/>
        <v>0</v>
      </c>
      <c r="LQ70" s="625">
        <f t="shared" si="475"/>
        <v>387.36015198218843</v>
      </c>
      <c r="LR70" s="625">
        <f t="shared" si="476"/>
        <v>555.81646165893255</v>
      </c>
      <c r="LS70" s="625">
        <f t="shared" si="477"/>
        <v>11283.781688846331</v>
      </c>
      <c r="LT70" s="645">
        <f t="shared" si="478"/>
        <v>2946.4821762397023</v>
      </c>
      <c r="LU70" s="624">
        <f t="shared" si="479"/>
        <v>0</v>
      </c>
      <c r="LV70" s="625">
        <f t="shared" si="480"/>
        <v>473.45710111460596</v>
      </c>
      <c r="LW70" s="626">
        <f t="shared" si="481"/>
        <v>6467.7380667457437</v>
      </c>
      <c r="LY70" s="725">
        <f>VLOOKUP(A70,Vac!A:C,2,FALSE)</f>
        <v>21411.593486393456</v>
      </c>
      <c r="LZ70" s="730">
        <f>VLOOKUP(A70,Vac!A:D,3,FALSE)</f>
        <v>4417</v>
      </c>
      <c r="MA70" s="722">
        <f>VLOOKUP(A70,Vac!A:D,4,FALSE)</f>
        <v>1036</v>
      </c>
      <c r="MB70" s="742">
        <f t="shared" si="425"/>
        <v>0.1538274012676743</v>
      </c>
      <c r="MC70" s="666">
        <f t="shared" si="426"/>
        <v>3.6079960994636763E-2</v>
      </c>
    </row>
    <row r="71" spans="1:341" ht="14.4">
      <c r="A71" s="511" t="s">
        <v>81</v>
      </c>
      <c r="B71" s="539">
        <v>61783</v>
      </c>
      <c r="C71" s="527">
        <f t="shared" si="341"/>
        <v>6147</v>
      </c>
      <c r="D71" s="518">
        <f t="shared" si="342"/>
        <v>102</v>
      </c>
      <c r="E71" s="496">
        <f t="shared" si="482"/>
        <v>6.2301836266157882E-3</v>
      </c>
      <c r="F71" s="209">
        <f t="shared" si="427"/>
        <v>8.5638444232232172E-2</v>
      </c>
      <c r="G71" s="28">
        <f t="shared" si="264"/>
        <v>3.0942939138522667</v>
      </c>
      <c r="H71" s="27">
        <f t="shared" si="428"/>
        <v>0.26499051677957275</v>
      </c>
      <c r="I71" s="34">
        <f t="shared" si="429"/>
        <v>0.30786178541750781</v>
      </c>
      <c r="J71" s="340">
        <f t="shared" si="430"/>
        <v>0.41069750045037767</v>
      </c>
      <c r="K71" s="582">
        <f t="shared" si="431"/>
        <v>4.0198432594259837E-3</v>
      </c>
      <c r="L71" s="341">
        <f t="shared" si="483"/>
        <v>4.7957141694057235</v>
      </c>
      <c r="M71" s="342">
        <f t="shared" si="432"/>
        <v>0.47574465701386592</v>
      </c>
      <c r="N71" s="827"/>
      <c r="O71" s="366" t="s">
        <v>230</v>
      </c>
      <c r="P71" s="21" t="s">
        <v>238</v>
      </c>
      <c r="Q71" s="21"/>
      <c r="R71" s="21" t="s">
        <v>239</v>
      </c>
      <c r="S71" s="170">
        <f t="shared" si="270"/>
        <v>6147</v>
      </c>
      <c r="T71" s="171">
        <f t="shared" si="271"/>
        <v>9949.3388148843533</v>
      </c>
      <c r="U71" s="170">
        <f t="shared" si="272"/>
        <v>329</v>
      </c>
      <c r="V71" s="172">
        <f t="shared" si="273"/>
        <v>5.6548642145067031E-2</v>
      </c>
      <c r="W71" s="171">
        <f t="shared" si="274"/>
        <v>532.50894258938547</v>
      </c>
      <c r="X71" s="170">
        <f t="shared" si="275"/>
        <v>856</v>
      </c>
      <c r="Y71" s="172">
        <f t="shared" si="276"/>
        <v>0.16178416178416177</v>
      </c>
      <c r="Z71" s="171">
        <f t="shared" si="277"/>
        <v>1385.4943916611367</v>
      </c>
      <c r="AA71" s="170">
        <f t="shared" si="278"/>
        <v>102</v>
      </c>
      <c r="AB71" s="171">
        <f t="shared" si="279"/>
        <v>1650.9395788485506</v>
      </c>
      <c r="AC71" s="173">
        <f t="shared" si="280"/>
        <v>1.6593460224499756E-2</v>
      </c>
      <c r="AD71" s="170">
        <f t="shared" si="281"/>
        <v>1</v>
      </c>
      <c r="AE71" s="172">
        <f t="shared" si="282"/>
        <v>9.9009900990099011E-3</v>
      </c>
      <c r="AF71" s="171">
        <f t="shared" si="283"/>
        <v>16.185682145574024</v>
      </c>
      <c r="AG71" s="170">
        <f t="shared" si="284"/>
        <v>13</v>
      </c>
      <c r="AH71" s="172">
        <f t="shared" si="285"/>
        <v>0.14606741573033707</v>
      </c>
      <c r="AI71" s="367">
        <f t="shared" si="286"/>
        <v>210.41386789246232</v>
      </c>
      <c r="AJ71" s="831"/>
      <c r="AK71" s="85">
        <v>5516.879461414379</v>
      </c>
      <c r="AL71" s="62">
        <v>5070.9689893685463</v>
      </c>
      <c r="AM71" s="62">
        <v>4878.4898056421061</v>
      </c>
      <c r="AN71" s="62">
        <v>4530.0186785456472</v>
      </c>
      <c r="AO71" s="62">
        <v>4538.9673309134723</v>
      </c>
      <c r="AP71" s="62">
        <v>4629.0642757122623</v>
      </c>
      <c r="AQ71" s="62">
        <v>4368.731541972963</v>
      </c>
      <c r="AR71" s="62">
        <v>4188.1567389317825</v>
      </c>
      <c r="AS71" s="62">
        <v>3729.5604597783395</v>
      </c>
      <c r="AT71" s="62">
        <v>3906.8785709336266</v>
      </c>
      <c r="AU71" s="62">
        <v>3177.1661957327583</v>
      </c>
      <c r="AV71" s="62">
        <v>3255.6518642855581</v>
      </c>
      <c r="AW71" s="62">
        <v>2363.8073307621275</v>
      </c>
      <c r="AX71" s="62">
        <v>2534.3038918663451</v>
      </c>
      <c r="AY71" s="62">
        <v>1401.1338088264347</v>
      </c>
      <c r="AZ71" s="62">
        <v>1960.4395599781978</v>
      </c>
      <c r="BA71" s="62">
        <v>464.22522855055144</v>
      </c>
      <c r="BB71" s="62">
        <v>954.59336125903792</v>
      </c>
      <c r="BC71" s="62">
        <v>80.038832508715757</v>
      </c>
      <c r="BD71" s="86">
        <v>233.92406402347842</v>
      </c>
      <c r="BE71" s="258">
        <v>2.0000000000000002E-5</v>
      </c>
      <c r="BF71" s="43">
        <v>2.0000000000000002E-5</v>
      </c>
      <c r="BG71" s="53">
        <v>5.0000000000000002E-5</v>
      </c>
      <c r="BH71" s="53">
        <v>4.0000000000000003E-5</v>
      </c>
      <c r="BI71" s="53">
        <v>1.2518952302791728E-4</v>
      </c>
      <c r="BJ71" s="53">
        <v>1.2406223545552731E-4</v>
      </c>
      <c r="BK71" s="53">
        <v>3.4000000000000002E-4</v>
      </c>
      <c r="BL71" s="53">
        <v>1.8000000000000001E-4</v>
      </c>
      <c r="BM71" s="53">
        <v>8.9999999999999998E-4</v>
      </c>
      <c r="BN71" s="53">
        <v>5.0000000000000001E-4</v>
      </c>
      <c r="BO71" s="53">
        <v>3.8E-3</v>
      </c>
      <c r="BP71" s="53">
        <v>2E-3</v>
      </c>
      <c r="BQ71" s="53">
        <v>1.6199999999999999E-2</v>
      </c>
      <c r="BR71" s="53">
        <v>6.1999999999999998E-3</v>
      </c>
      <c r="BS71" s="53">
        <v>6.1100000000000002E-2</v>
      </c>
      <c r="BT71" s="53">
        <v>2.6800000000000001E-2</v>
      </c>
      <c r="BU71" s="53">
        <v>0.1421</v>
      </c>
      <c r="BV71" s="53">
        <v>5.4699999999999999E-2</v>
      </c>
      <c r="BW71" s="53">
        <v>0.27589999999999998</v>
      </c>
      <c r="BX71" s="773">
        <v>0.1051</v>
      </c>
      <c r="BY71" s="53">
        <f t="shared" si="484"/>
        <v>2.0000000000000002E-5</v>
      </c>
      <c r="BZ71" s="53">
        <f t="shared" si="485"/>
        <v>4.5000000000000003E-5</v>
      </c>
      <c r="CA71" s="53">
        <f t="shared" si="486"/>
        <v>1.246258792417223E-4</v>
      </c>
      <c r="CB71" s="53">
        <f t="shared" si="487"/>
        <v>2.6000000000000003E-4</v>
      </c>
      <c r="CC71" s="53">
        <f t="shared" si="488"/>
        <v>6.9999999999999999E-4</v>
      </c>
      <c r="CD71" s="53">
        <f t="shared" si="489"/>
        <v>2.8999999999999998E-3</v>
      </c>
      <c r="CE71" s="53">
        <f t="shared" si="490"/>
        <v>1.12E-2</v>
      </c>
      <c r="CF71" s="53">
        <f t="shared" si="491"/>
        <v>4.3950000000000003E-2</v>
      </c>
      <c r="CG71" s="53">
        <f t="shared" si="492"/>
        <v>9.8400000000000001E-2</v>
      </c>
      <c r="CH71" s="54">
        <f t="shared" si="509"/>
        <v>0.1905</v>
      </c>
      <c r="CI71" s="64">
        <f>+Fall_Hoy!B71</f>
        <v>0</v>
      </c>
      <c r="CJ71" s="61">
        <f>+Fall_Hoy!C71</f>
        <v>0</v>
      </c>
      <c r="CK71" s="61">
        <f>+Fall_Hoy!D71</f>
        <v>0</v>
      </c>
      <c r="CL71" s="61">
        <f>+Fall_Hoy!E71</f>
        <v>0</v>
      </c>
      <c r="CM71" s="61">
        <f>+Fall_Hoy!F71</f>
        <v>0</v>
      </c>
      <c r="CN71" s="61">
        <f>+Fall_Hoy!G71</f>
        <v>1</v>
      </c>
      <c r="CO71" s="61">
        <f>+Fall_Hoy!H71</f>
        <v>2</v>
      </c>
      <c r="CP71" s="61">
        <f>+Fall_Hoy!I71</f>
        <v>0</v>
      </c>
      <c r="CQ71" s="61">
        <f>+Fall_Hoy!J71</f>
        <v>5</v>
      </c>
      <c r="CR71" s="61">
        <f>+Fall_Hoy!K71</f>
        <v>3</v>
      </c>
      <c r="CS71" s="61">
        <f>+Fall_Hoy!L71</f>
        <v>8</v>
      </c>
      <c r="CT71" s="61">
        <f>+Fall_Hoy!M71</f>
        <v>3</v>
      </c>
      <c r="CU71" s="61">
        <f>+Fall_Hoy!N71</f>
        <v>5</v>
      </c>
      <c r="CV71" s="61">
        <f>+Fall_Hoy!O71</f>
        <v>15</v>
      </c>
      <c r="CW71" s="61">
        <f>+Fall_Hoy!P71</f>
        <v>16</v>
      </c>
      <c r="CX71" s="61">
        <f>+Fall_Hoy!Q71</f>
        <v>11</v>
      </c>
      <c r="CY71" s="61">
        <f>+Fall_Hoy!R71</f>
        <v>10</v>
      </c>
      <c r="CZ71" s="61">
        <f>+Fall_Hoy!S71</f>
        <v>11</v>
      </c>
      <c r="DA71" s="61">
        <f>+Fall_Hoy!T71</f>
        <v>5</v>
      </c>
      <c r="DB71" s="253">
        <f>+Fall_Hoy!U71</f>
        <v>5</v>
      </c>
      <c r="DC71" s="61">
        <f>+Fall_Hoy!W71</f>
        <v>0</v>
      </c>
      <c r="DD71" s="61">
        <f>+Fall_Hoy!X71</f>
        <v>0</v>
      </c>
      <c r="DE71" s="61">
        <f>+Fall_Hoy!Y71</f>
        <v>0</v>
      </c>
      <c r="DF71" s="61">
        <f>+Fall_Hoy!Z71</f>
        <v>0</v>
      </c>
      <c r="DG71" s="61">
        <f>+Fall_Hoy!AA71</f>
        <v>0</v>
      </c>
      <c r="DH71" s="61">
        <f>+Fall_Hoy!AB71</f>
        <v>0</v>
      </c>
      <c r="DI71" s="61">
        <f>+Fall_Hoy!AC71</f>
        <v>0</v>
      </c>
      <c r="DJ71" s="61">
        <f>+Fall_Hoy!AD71</f>
        <v>0</v>
      </c>
      <c r="DK71" s="61">
        <f>+Fall_Hoy!AE71</f>
        <v>0</v>
      </c>
      <c r="DL71" s="270">
        <f>+Fall_Hoy!AF71</f>
        <v>2</v>
      </c>
      <c r="DM71" s="75">
        <f t="shared" si="287"/>
        <v>0.18689563561386163</v>
      </c>
      <c r="DN71" s="76">
        <f t="shared" si="288"/>
        <v>0.2093651697166295</v>
      </c>
      <c r="DO71" s="76">
        <f t="shared" si="289"/>
        <v>0.13056985283531169</v>
      </c>
      <c r="DP71" s="76">
        <f t="shared" si="290"/>
        <v>0.7</v>
      </c>
      <c r="DQ71" s="76">
        <f t="shared" si="409"/>
        <v>0.12073230760392241</v>
      </c>
      <c r="DR71" s="76">
        <f t="shared" si="410"/>
        <v>0.7</v>
      </c>
      <c r="DS71" s="76">
        <f t="shared" si="411"/>
        <v>0.7</v>
      </c>
      <c r="DT71" s="76">
        <f t="shared" si="412"/>
        <v>0.13944081762063021</v>
      </c>
      <c r="DU71" s="76">
        <f t="shared" si="413"/>
        <v>0.7</v>
      </c>
      <c r="DV71" s="76">
        <f t="shared" si="414"/>
        <v>0.7</v>
      </c>
      <c r="DW71" s="76">
        <f t="shared" si="415"/>
        <v>0.66262292502114273</v>
      </c>
      <c r="DX71" s="76">
        <f t="shared" si="416"/>
        <v>0.46073722330540706</v>
      </c>
      <c r="DY71" s="76">
        <f t="shared" si="417"/>
        <v>0.13056985283531169</v>
      </c>
      <c r="DZ71" s="76">
        <f t="shared" si="418"/>
        <v>0.7</v>
      </c>
      <c r="EA71" s="76">
        <f t="shared" si="419"/>
        <v>0.18689563561386163</v>
      </c>
      <c r="EB71" s="76">
        <f t="shared" si="420"/>
        <v>0.2093651697166295</v>
      </c>
      <c r="EC71" s="76">
        <f t="shared" si="421"/>
        <v>0.15159231435276133</v>
      </c>
      <c r="ED71" s="76">
        <f t="shared" si="422"/>
        <v>0.21066236190214835</v>
      </c>
      <c r="EE71" s="76">
        <f t="shared" si="423"/>
        <v>0.22642144552964635</v>
      </c>
      <c r="EF71" s="316">
        <f t="shared" si="424"/>
        <v>0.2033725751752235</v>
      </c>
      <c r="EG71" s="85">
        <f>+'Cas_-14'!B70</f>
        <v>102</v>
      </c>
      <c r="EH71" s="62">
        <f>+'Cas_-14'!C70</f>
        <v>97</v>
      </c>
      <c r="EI71" s="62">
        <f>+'Cas_-14'!D70</f>
        <v>253</v>
      </c>
      <c r="EJ71" s="62">
        <f>+'Cas_-14'!E70</f>
        <v>243</v>
      </c>
      <c r="EK71" s="62">
        <f>+'Cas_-14'!F70</f>
        <v>548</v>
      </c>
      <c r="EL71" s="62">
        <f>+'Cas_-14'!G70</f>
        <v>620</v>
      </c>
      <c r="EM71" s="62">
        <f>+'Cas_-14'!H70</f>
        <v>522</v>
      </c>
      <c r="EN71" s="62">
        <f>+'Cas_-14'!I70</f>
        <v>584</v>
      </c>
      <c r="EO71" s="62">
        <f>+'Cas_-14'!J70</f>
        <v>479</v>
      </c>
      <c r="EP71" s="62">
        <f>+'Cas_-14'!K70</f>
        <v>507</v>
      </c>
      <c r="EQ71" s="62">
        <f>+'Cas_-14'!L70</f>
        <v>311</v>
      </c>
      <c r="ER71" s="62">
        <f>+'Cas_-14'!M70</f>
        <v>344</v>
      </c>
      <c r="ES71" s="62">
        <f>+'Cas_-14'!N70</f>
        <v>187</v>
      </c>
      <c r="ET71" s="62">
        <f>+'Cas_-14'!O70</f>
        <v>165</v>
      </c>
      <c r="EU71" s="62">
        <f>+'Cas_-14'!P70</f>
        <v>74</v>
      </c>
      <c r="EV71" s="62">
        <f>+'Cas_-14'!Q70</f>
        <v>82</v>
      </c>
      <c r="EW71" s="62">
        <f>+'Cas_-14'!R70</f>
        <v>31</v>
      </c>
      <c r="EX71" s="62">
        <f>+'Cas_-14'!S70</f>
        <v>43</v>
      </c>
      <c r="EY71" s="62">
        <f>+'Cas_-14'!T70</f>
        <v>7</v>
      </c>
      <c r="EZ71" s="86">
        <f>+'Cas_-14'!U70</f>
        <v>12</v>
      </c>
      <c r="FA71" s="201">
        <f t="shared" si="433"/>
        <v>1.848871281553249E-2</v>
      </c>
      <c r="FB71" s="91">
        <f t="shared" si="434"/>
        <v>1.9128494022220152E-2</v>
      </c>
      <c r="FC71" s="91">
        <f t="shared" si="435"/>
        <v>5.1860311301132292E-2</v>
      </c>
      <c r="FD71" s="91">
        <f t="shared" si="436"/>
        <v>5.3642162923269586E-2</v>
      </c>
      <c r="FE71" s="91">
        <f t="shared" si="437"/>
        <v>0.12073230760392241</v>
      </c>
      <c r="FF71" s="91">
        <f t="shared" si="438"/>
        <v>0.13393635583178465</v>
      </c>
      <c r="FG71" s="91">
        <f t="shared" si="439"/>
        <v>0.11948548336853392</v>
      </c>
      <c r="FH71" s="91">
        <f t="shared" si="440"/>
        <v>0.13944081762063021</v>
      </c>
      <c r="FI71" s="91">
        <f t="shared" si="441"/>
        <v>0.12843336504818817</v>
      </c>
      <c r="FJ71" s="91">
        <f t="shared" si="442"/>
        <v>0.1297711179896851</v>
      </c>
      <c r="FK71" s="91">
        <f t="shared" si="443"/>
        <v>9.7885971598748317E-2</v>
      </c>
      <c r="FL71" s="91">
        <f t="shared" si="444"/>
        <v>0.10566240321137335</v>
      </c>
      <c r="FM71" s="91">
        <f t="shared" si="445"/>
        <v>7.9109662435858652E-2</v>
      </c>
      <c r="FN71" s="91">
        <f t="shared" si="446"/>
        <v>6.5106635604970223E-2</v>
      </c>
      <c r="FO71" s="91">
        <f t="shared" si="447"/>
        <v>5.2814370429032122E-2</v>
      </c>
      <c r="FP71" s="91">
        <f t="shared" si="448"/>
        <v>4.1827354269933184E-2</v>
      </c>
      <c r="FQ71" s="91">
        <f t="shared" si="449"/>
        <v>6.6777930395534896E-2</v>
      </c>
      <c r="FR71" s="91">
        <f t="shared" si="450"/>
        <v>4.5045358311822097E-2</v>
      </c>
      <c r="FS71" s="91">
        <f t="shared" si="451"/>
        <v>8.7457547550281192E-2</v>
      </c>
      <c r="FT71" s="100">
        <f t="shared" si="452"/>
        <v>5.1298698362198372E-2</v>
      </c>
      <c r="FU71" s="119">
        <f t="shared" si="511"/>
        <v>3.5387269429822621</v>
      </c>
      <c r="FV71" s="120">
        <f t="shared" si="512"/>
        <v>5.0054605023662173</v>
      </c>
      <c r="FW71" s="120">
        <f t="shared" si="513"/>
        <v>1.6504918465702778</v>
      </c>
      <c r="FX71" s="120">
        <f t="shared" si="514"/>
        <v>10.751592268523888</v>
      </c>
      <c r="FY71" s="120">
        <f t="shared" si="510"/>
        <v>1</v>
      </c>
      <c r="FZ71" s="120">
        <f t="shared" si="510"/>
        <v>5.2263628919331984</v>
      </c>
      <c r="GA71" s="120">
        <f t="shared" si="510"/>
        <v>5.8584522593507167</v>
      </c>
      <c r="GB71" s="120">
        <f t="shared" si="510"/>
        <v>1</v>
      </c>
      <c r="GC71" s="120">
        <f t="shared" si="510"/>
        <v>5.4502971228493475</v>
      </c>
      <c r="GD71" s="120">
        <f t="shared" si="510"/>
        <v>5.3941124253521471</v>
      </c>
      <c r="GE71" s="120">
        <f t="shared" si="510"/>
        <v>6.7693349128448128</v>
      </c>
      <c r="GF71" s="120">
        <f t="shared" si="510"/>
        <v>4.3604651162790695</v>
      </c>
      <c r="GG71" s="120">
        <f t="shared" si="510"/>
        <v>1.6504918465702778</v>
      </c>
      <c r="GH71" s="120">
        <f t="shared" si="510"/>
        <v>10.751592268523888</v>
      </c>
      <c r="GI71" s="120">
        <f t="shared" si="510"/>
        <v>3.5387269429822621</v>
      </c>
      <c r="GJ71" s="120">
        <f t="shared" si="510"/>
        <v>5.0054605023662173</v>
      </c>
      <c r="GK71" s="120">
        <f t="shared" si="515"/>
        <v>2.2700960250618598</v>
      </c>
      <c r="GL71" s="120">
        <f t="shared" si="516"/>
        <v>4.6766719102079</v>
      </c>
      <c r="GM71" s="120">
        <f t="shared" si="517"/>
        <v>2.588929736446953</v>
      </c>
      <c r="GN71" s="321">
        <f t="shared" si="518"/>
        <v>3.9644782746590552</v>
      </c>
      <c r="GO71" s="85">
        <f>+Cas_Hoy!B70</f>
        <v>122</v>
      </c>
      <c r="GP71" s="62">
        <f>+Cas_Hoy!C70</f>
        <v>111</v>
      </c>
      <c r="GQ71" s="62">
        <f>+Cas_Hoy!D70</f>
        <v>285</v>
      </c>
      <c r="GR71" s="62">
        <f>+Cas_Hoy!E70</f>
        <v>273</v>
      </c>
      <c r="GS71" s="62">
        <f>+Cas_Hoy!F70</f>
        <v>632</v>
      </c>
      <c r="GT71" s="62">
        <f>+Cas_Hoy!G70</f>
        <v>700</v>
      </c>
      <c r="GU71" s="62">
        <f>+Cas_Hoy!H70</f>
        <v>617</v>
      </c>
      <c r="GV71" s="62">
        <f>+Cas_Hoy!I70</f>
        <v>689</v>
      </c>
      <c r="GW71" s="62">
        <f>+Cas_Hoy!J70</f>
        <v>577</v>
      </c>
      <c r="GX71" s="62">
        <f>+Cas_Hoy!K70</f>
        <v>578</v>
      </c>
      <c r="GY71" s="62">
        <f>+Cas_Hoy!L70</f>
        <v>386</v>
      </c>
      <c r="GZ71" s="62">
        <f>+Cas_Hoy!M70</f>
        <v>390</v>
      </c>
      <c r="HA71" s="62">
        <f>+Cas_Hoy!N70</f>
        <v>218</v>
      </c>
      <c r="HB71" s="62">
        <f>+Cas_Hoy!O70</f>
        <v>189</v>
      </c>
      <c r="HC71" s="62">
        <f>+Cas_Hoy!P70</f>
        <v>91</v>
      </c>
      <c r="HD71" s="62">
        <f>+Cas_Hoy!Q70</f>
        <v>92</v>
      </c>
      <c r="HE71" s="62">
        <f>+Cas_Hoy!R70</f>
        <v>32</v>
      </c>
      <c r="HF71" s="62">
        <f>+Cas_Hoy!S70</f>
        <v>47</v>
      </c>
      <c r="HG71" s="62">
        <f>+Cas_Hoy!T70</f>
        <v>7</v>
      </c>
      <c r="HH71" s="590">
        <f>+Cas_Hoy!U70</f>
        <v>13</v>
      </c>
      <c r="HI71" s="543">
        <f t="shared" si="519"/>
        <v>0.22983111947110013</v>
      </c>
      <c r="HJ71" s="112">
        <f t="shared" si="520"/>
        <v>0.23489750748695015</v>
      </c>
      <c r="HK71" s="112">
        <f t="shared" si="521"/>
        <v>0.15221512255667355</v>
      </c>
      <c r="HL71" s="112">
        <f t="shared" si="522"/>
        <v>0.7</v>
      </c>
      <c r="HM71" s="323">
        <f t="shared" si="493"/>
        <v>0.13923871971839227</v>
      </c>
      <c r="HN71" s="323">
        <f t="shared" si="494"/>
        <v>0.7</v>
      </c>
      <c r="HO71" s="323">
        <f t="shared" si="495"/>
        <v>0.7</v>
      </c>
      <c r="HP71" s="323">
        <f t="shared" si="496"/>
        <v>0.16451151256954488</v>
      </c>
      <c r="HQ71" s="323">
        <f t="shared" si="497"/>
        <v>0.7</v>
      </c>
      <c r="HR71" s="323">
        <f t="shared" si="498"/>
        <v>0.7</v>
      </c>
      <c r="HS71" s="323">
        <f t="shared" si="499"/>
        <v>0.7</v>
      </c>
      <c r="HT71" s="323">
        <f t="shared" si="500"/>
        <v>0.52234743339857193</v>
      </c>
      <c r="HU71" s="323">
        <f t="shared" si="501"/>
        <v>0.15221512255667355</v>
      </c>
      <c r="HV71" s="323">
        <f t="shared" si="502"/>
        <v>0.7</v>
      </c>
      <c r="HW71" s="323">
        <f t="shared" si="503"/>
        <v>0.22983111947110013</v>
      </c>
      <c r="HX71" s="323">
        <f t="shared" si="504"/>
        <v>0.23489750748695015</v>
      </c>
      <c r="HY71" s="323">
        <f t="shared" si="505"/>
        <v>0.156482389009302</v>
      </c>
      <c r="HZ71" s="323">
        <f t="shared" si="506"/>
        <v>0.23025886068374357</v>
      </c>
      <c r="IA71" s="323">
        <f t="shared" si="507"/>
        <v>0.22642144552964633</v>
      </c>
      <c r="IB71" s="327">
        <f t="shared" si="508"/>
        <v>0.22032028977315879</v>
      </c>
      <c r="IC71" s="241">
        <f>+CyF_Tot!B70</f>
        <v>0</v>
      </c>
      <c r="ID71" s="149">
        <f>+CyF_Tot!C70</f>
        <v>5291</v>
      </c>
      <c r="IE71" s="149">
        <f>+CyF_Tot!D70</f>
        <v>5818</v>
      </c>
      <c r="IF71" s="149">
        <f>+CyF_Tot!E70</f>
        <v>6147</v>
      </c>
      <c r="IG71" s="149">
        <f>+CyF_Tot!F70</f>
        <v>0</v>
      </c>
      <c r="IH71" s="149">
        <f>+CyF_Tot!G70</f>
        <v>89</v>
      </c>
      <c r="II71" s="149">
        <f>+CyF_Tot!H70</f>
        <v>101</v>
      </c>
      <c r="IJ71" s="557">
        <f>+CyF_Tot!I70</f>
        <v>102</v>
      </c>
      <c r="IK71" s="93">
        <f t="shared" si="388"/>
        <v>8.9294457397898763E-2</v>
      </c>
      <c r="IL71" s="90">
        <f t="shared" si="389"/>
        <v>8.2077092231982035E-2</v>
      </c>
      <c r="IM71" s="90">
        <f t="shared" si="390"/>
        <v>7.896168534454634E-2</v>
      </c>
      <c r="IN71" s="90">
        <f t="shared" si="391"/>
        <v>7.3321442444453128E-2</v>
      </c>
      <c r="IO71" s="90">
        <f t="shared" si="392"/>
        <v>7.3466282487309978E-2</v>
      </c>
      <c r="IP71" s="90">
        <f t="shared" si="393"/>
        <v>7.4924562998110525E-2</v>
      </c>
      <c r="IQ71" s="90">
        <f t="shared" si="394"/>
        <v>7.071090011771787E-2</v>
      </c>
      <c r="IR71" s="90">
        <f t="shared" si="395"/>
        <v>6.7788173752193689E-2</v>
      </c>
      <c r="IS71" s="90">
        <f t="shared" si="396"/>
        <v>6.036548014467312E-2</v>
      </c>
      <c r="IT71" s="90">
        <f t="shared" si="397"/>
        <v>6.3235494730486161E-2</v>
      </c>
      <c r="IU71" s="90">
        <f t="shared" si="398"/>
        <v>5.1424602167793057E-2</v>
      </c>
      <c r="IV71" s="90">
        <f t="shared" si="399"/>
        <v>5.2694946251971547E-2</v>
      </c>
      <c r="IW71" s="90">
        <f t="shared" si="400"/>
        <v>3.825983410909356E-2</v>
      </c>
      <c r="IX71" s="90">
        <f t="shared" si="401"/>
        <v>4.1019437254039864E-2</v>
      </c>
      <c r="IY71" s="90">
        <f t="shared" si="402"/>
        <v>2.2678306473082152E-2</v>
      </c>
      <c r="IZ71" s="90">
        <f t="shared" si="403"/>
        <v>3.1731051583416117E-2</v>
      </c>
      <c r="JA71" s="90">
        <f t="shared" si="404"/>
        <v>7.5138019932756818E-3</v>
      </c>
      <c r="JB71" s="90">
        <f t="shared" si="405"/>
        <v>1.5450744723613906E-2</v>
      </c>
      <c r="JC71" s="90">
        <f t="shared" si="406"/>
        <v>1.2954831022889105E-3</v>
      </c>
      <c r="JD71" s="202">
        <f t="shared" si="407"/>
        <v>3.7862205464849301E-3</v>
      </c>
      <c r="JE71" s="326"/>
      <c r="JF71" s="323"/>
      <c r="JG71" s="323"/>
      <c r="JH71" s="323"/>
      <c r="JI71" s="323"/>
      <c r="JJ71" s="323"/>
      <c r="JK71" s="323"/>
      <c r="JL71" s="323"/>
      <c r="JM71" s="323"/>
      <c r="JN71" s="323"/>
      <c r="JO71" s="323"/>
      <c r="JP71" s="323"/>
      <c r="JQ71" s="323"/>
      <c r="JR71" s="323"/>
      <c r="JS71" s="323"/>
      <c r="JT71" s="323"/>
      <c r="JU71" s="323"/>
      <c r="JV71" s="323"/>
      <c r="JW71" s="323"/>
      <c r="JX71" s="327"/>
      <c r="JZ71" s="701">
        <f t="shared" si="241"/>
        <v>0</v>
      </c>
      <c r="KA71" s="291">
        <f t="shared" si="242"/>
        <v>0</v>
      </c>
      <c r="KB71" s="291">
        <f t="shared" si="243"/>
        <v>0</v>
      </c>
      <c r="KC71" s="291">
        <f t="shared" si="244"/>
        <v>0</v>
      </c>
      <c r="KD71" s="291">
        <f t="shared" si="245"/>
        <v>0</v>
      </c>
      <c r="KE71" s="291">
        <f t="shared" si="246"/>
        <v>757.40447554285242</v>
      </c>
      <c r="KF71" s="291">
        <f t="shared" si="247"/>
        <v>1475.1970767902783</v>
      </c>
      <c r="KG71" s="291">
        <f t="shared" si="248"/>
        <v>0</v>
      </c>
      <c r="KH71" s="291">
        <f t="shared" si="249"/>
        <v>3783.4914200153898</v>
      </c>
      <c r="KI71" s="291">
        <f t="shared" si="250"/>
        <v>2243.3310482709899</v>
      </c>
      <c r="KJ71" s="291">
        <f t="shared" si="251"/>
        <v>5321.6378868403908</v>
      </c>
      <c r="KK71" s="291">
        <f t="shared" si="252"/>
        <v>2090.3012003998156</v>
      </c>
      <c r="KL71" s="291">
        <f t="shared" si="253"/>
        <v>3497.3852954989134</v>
      </c>
      <c r="KM71" s="291">
        <f t="shared" si="254"/>
        <v>11287.768247450835</v>
      </c>
      <c r="KN71" s="291">
        <f t="shared" si="255"/>
        <v>11304.707587683444</v>
      </c>
      <c r="KO71" s="291">
        <f t="shared" si="256"/>
        <v>7481.8577932405742</v>
      </c>
      <c r="KP71" s="291">
        <f t="shared" si="257"/>
        <v>7680.7113890229448</v>
      </c>
      <c r="KQ71" s="291">
        <f t="shared" si="258"/>
        <v>7567.5133446059317</v>
      </c>
      <c r="KR71" s="291">
        <f t="shared" si="259"/>
        <v>3770.9820413376597</v>
      </c>
      <c r="KS71" s="702">
        <f t="shared" si="260"/>
        <v>3693.720026654792</v>
      </c>
      <c r="KT71" s="705">
        <f>(SUM(JZ71:KS71)/SUM(JZ$4:KS70))*100000</f>
        <v>146.56829161638939</v>
      </c>
      <c r="KU71" s="624">
        <f t="shared" si="453"/>
        <v>0</v>
      </c>
      <c r="KV71" s="625">
        <f t="shared" si="454"/>
        <v>0</v>
      </c>
      <c r="KW71" s="625">
        <f t="shared" si="455"/>
        <v>0</v>
      </c>
      <c r="KX71" s="625">
        <f t="shared" si="456"/>
        <v>0</v>
      </c>
      <c r="KY71" s="625">
        <f t="shared" si="457"/>
        <v>0</v>
      </c>
      <c r="KZ71" s="625">
        <f t="shared" si="458"/>
        <v>216.02638037384619</v>
      </c>
      <c r="LA71" s="625">
        <f t="shared" si="459"/>
        <v>457.79878685262037</v>
      </c>
      <c r="LB71" s="625">
        <f t="shared" si="460"/>
        <v>0</v>
      </c>
      <c r="LC71" s="625">
        <f t="shared" si="461"/>
        <v>1340.6405537389162</v>
      </c>
      <c r="LD71" s="625">
        <f t="shared" si="462"/>
        <v>767.87643780878761</v>
      </c>
      <c r="LE71" s="625">
        <f t="shared" si="463"/>
        <v>2517.9671150803424</v>
      </c>
      <c r="LF71" s="625">
        <f t="shared" si="464"/>
        <v>921.47444661081408</v>
      </c>
      <c r="LG71" s="625">
        <f t="shared" si="465"/>
        <v>2115.2316159320499</v>
      </c>
      <c r="LH71" s="625">
        <f t="shared" si="466"/>
        <v>5918.7850549972936</v>
      </c>
      <c r="LI71" s="625">
        <f t="shared" si="467"/>
        <v>11419.323336006946</v>
      </c>
      <c r="LJ71" s="625">
        <f t="shared" si="468"/>
        <v>5610.9865484056709</v>
      </c>
      <c r="LK71" s="625">
        <f t="shared" si="469"/>
        <v>21541.267869527383</v>
      </c>
      <c r="LL71" s="625">
        <f t="shared" si="470"/>
        <v>11523.231196047514</v>
      </c>
      <c r="LM71" s="625">
        <f t="shared" si="471"/>
        <v>62469.676821629422</v>
      </c>
      <c r="LN71" s="626">
        <f t="shared" si="472"/>
        <v>21374.457650915989</v>
      </c>
      <c r="LO71" s="642">
        <f t="shared" si="473"/>
        <v>0</v>
      </c>
      <c r="LP71" s="625">
        <f t="shared" si="474"/>
        <v>70.273812348794223</v>
      </c>
      <c r="LQ71" s="625">
        <f t="shared" si="475"/>
        <v>1330.3228779959481</v>
      </c>
      <c r="LR71" s="625">
        <f t="shared" si="476"/>
        <v>528.60235754394319</v>
      </c>
      <c r="LS71" s="625">
        <f t="shared" si="477"/>
        <v>8354.2087980836677</v>
      </c>
      <c r="LT71" s="645">
        <f t="shared" si="478"/>
        <v>7390.1235414045241</v>
      </c>
      <c r="LU71" s="624">
        <f t="shared" si="479"/>
        <v>34.288392454164637</v>
      </c>
      <c r="LV71" s="625">
        <f t="shared" si="480"/>
        <v>928.1298097875025</v>
      </c>
      <c r="LW71" s="626">
        <f t="shared" si="481"/>
        <v>7805.8808899523383</v>
      </c>
      <c r="LY71" s="725">
        <f>VLOOKUP(A71,Vac!A:C,2,FALSE)</f>
        <v>18035.951469488307</v>
      </c>
      <c r="LZ71" s="730">
        <f>VLOOKUP(A71,Vac!A:D,3,FALSE)</f>
        <v>9908</v>
      </c>
      <c r="MA71" s="722">
        <f>VLOOKUP(A71,Vac!A:D,4,FALSE)</f>
        <v>1663</v>
      </c>
      <c r="MB71" s="742">
        <f t="shared" si="425"/>
        <v>0.16036773869834745</v>
      </c>
      <c r="MC71" s="666">
        <f t="shared" si="426"/>
        <v>2.6916789408089604E-2</v>
      </c>
    </row>
    <row r="72" spans="1:341" ht="14.4">
      <c r="A72" s="511" t="s">
        <v>82</v>
      </c>
      <c r="B72" s="539">
        <v>255073</v>
      </c>
      <c r="C72" s="527">
        <f t="shared" si="341"/>
        <v>20741</v>
      </c>
      <c r="D72" s="518">
        <f t="shared" si="342"/>
        <v>579</v>
      </c>
      <c r="E72" s="496">
        <f t="shared" si="482"/>
        <v>3.9076425728802114E-3</v>
      </c>
      <c r="F72" s="209">
        <f t="shared" si="427"/>
        <v>7.0697408192948688E-2</v>
      </c>
      <c r="G72" s="28">
        <f t="shared" si="264"/>
        <v>8.2166681735862994</v>
      </c>
      <c r="H72" s="27">
        <f t="shared" si="428"/>
        <v>0.58089714385404079</v>
      </c>
      <c r="I72" s="34">
        <f t="shared" si="429"/>
        <v>0.66812996510157263</v>
      </c>
      <c r="J72" s="340">
        <f t="shared" si="430"/>
        <v>0.64616445274708567</v>
      </c>
      <c r="K72" s="582">
        <f t="shared" si="431"/>
        <v>3.5129422550841619E-3</v>
      </c>
      <c r="L72" s="341">
        <f t="shared" si="483"/>
        <v>9.1398605587288522</v>
      </c>
      <c r="M72" s="342">
        <f t="shared" si="432"/>
        <v>0.7424459302900025</v>
      </c>
      <c r="N72" s="827"/>
      <c r="O72" s="366" t="s">
        <v>230</v>
      </c>
      <c r="P72" s="21" t="s">
        <v>240</v>
      </c>
      <c r="Q72" s="21" t="s">
        <v>242</v>
      </c>
      <c r="R72" s="21" t="s">
        <v>243</v>
      </c>
      <c r="S72" s="170">
        <f t="shared" si="270"/>
        <v>20741</v>
      </c>
      <c r="T72" s="171">
        <f t="shared" si="271"/>
        <v>8131.3976783116987</v>
      </c>
      <c r="U72" s="170">
        <f t="shared" si="272"/>
        <v>1140</v>
      </c>
      <c r="V72" s="172">
        <f t="shared" si="273"/>
        <v>5.8160297943982447E-2</v>
      </c>
      <c r="W72" s="171">
        <f t="shared" si="274"/>
        <v>446.93087861122109</v>
      </c>
      <c r="X72" s="170">
        <f t="shared" si="275"/>
        <v>2708</v>
      </c>
      <c r="Y72" s="172">
        <f t="shared" si="276"/>
        <v>0.15016913436477569</v>
      </c>
      <c r="Z72" s="171">
        <f t="shared" si="277"/>
        <v>1061.6568590168304</v>
      </c>
      <c r="AA72" s="170">
        <f t="shared" si="278"/>
        <v>579</v>
      </c>
      <c r="AB72" s="171">
        <f t="shared" si="279"/>
        <v>2269.9384097885704</v>
      </c>
      <c r="AC72" s="173">
        <f t="shared" si="280"/>
        <v>2.7915722482040405E-2</v>
      </c>
      <c r="AD72" s="170">
        <f t="shared" si="281"/>
        <v>7</v>
      </c>
      <c r="AE72" s="172">
        <f t="shared" si="282"/>
        <v>1.2237762237762238E-2</v>
      </c>
      <c r="AF72" s="171">
        <f t="shared" si="283"/>
        <v>27.443124125250417</v>
      </c>
      <c r="AG72" s="170">
        <f t="shared" si="284"/>
        <v>39</v>
      </c>
      <c r="AH72" s="172">
        <f t="shared" si="285"/>
        <v>7.2222222222222215E-2</v>
      </c>
      <c r="AI72" s="367">
        <f t="shared" si="286"/>
        <v>152.8974058406809</v>
      </c>
      <c r="AJ72" s="831"/>
      <c r="AK72" s="85">
        <v>24844.065200190526</v>
      </c>
      <c r="AL72" s="62">
        <v>23425.209627659253</v>
      </c>
      <c r="AM72" s="62">
        <v>22936.95162953961</v>
      </c>
      <c r="AN72" s="62">
        <v>21365.515747620193</v>
      </c>
      <c r="AO72" s="62">
        <v>20100.823722044715</v>
      </c>
      <c r="AP72" s="62">
        <v>19374.148337529841</v>
      </c>
      <c r="AQ72" s="62">
        <v>19039.911929521528</v>
      </c>
      <c r="AR72" s="62">
        <v>19009.730092478603</v>
      </c>
      <c r="AS72" s="62">
        <v>16576.103393844554</v>
      </c>
      <c r="AT72" s="62">
        <v>16891.944141600037</v>
      </c>
      <c r="AU72" s="62">
        <v>11657.354493346393</v>
      </c>
      <c r="AV72" s="62">
        <v>11613.705549860262</v>
      </c>
      <c r="AW72" s="62">
        <v>7954.9403169840825</v>
      </c>
      <c r="AX72" s="62">
        <v>8333.683134439967</v>
      </c>
      <c r="AY72" s="62">
        <v>3774.6744346108808</v>
      </c>
      <c r="AZ72" s="62">
        <v>4545.4978256955073</v>
      </c>
      <c r="BA72" s="62">
        <v>1056.6982084339529</v>
      </c>
      <c r="BB72" s="62">
        <v>1929.7018375345192</v>
      </c>
      <c r="BC72" s="62">
        <v>186.47615442952107</v>
      </c>
      <c r="BD72" s="86">
        <v>455.86115731856216</v>
      </c>
      <c r="BE72" s="258">
        <v>2.0000000000000002E-5</v>
      </c>
      <c r="BF72" s="43">
        <v>2.0000000000000002E-5</v>
      </c>
      <c r="BG72" s="53">
        <v>5.0000000000000002E-5</v>
      </c>
      <c r="BH72" s="53">
        <v>4.0000000000000003E-5</v>
      </c>
      <c r="BI72" s="53">
        <v>1.2518952302791728E-4</v>
      </c>
      <c r="BJ72" s="53">
        <v>1.2406223545552731E-4</v>
      </c>
      <c r="BK72" s="53">
        <v>3.4000000000000002E-4</v>
      </c>
      <c r="BL72" s="53">
        <v>1.8000000000000001E-4</v>
      </c>
      <c r="BM72" s="53">
        <v>8.9999999999999998E-4</v>
      </c>
      <c r="BN72" s="53">
        <v>5.0000000000000001E-4</v>
      </c>
      <c r="BO72" s="53">
        <v>3.8E-3</v>
      </c>
      <c r="BP72" s="53">
        <v>2E-3</v>
      </c>
      <c r="BQ72" s="53">
        <v>1.6199999999999999E-2</v>
      </c>
      <c r="BR72" s="53">
        <v>6.1999999999999998E-3</v>
      </c>
      <c r="BS72" s="53">
        <v>6.1100000000000002E-2</v>
      </c>
      <c r="BT72" s="53">
        <v>2.6800000000000001E-2</v>
      </c>
      <c r="BU72" s="53">
        <v>0.1421</v>
      </c>
      <c r="BV72" s="53">
        <v>5.4699999999999999E-2</v>
      </c>
      <c r="BW72" s="53">
        <v>0.27589999999999998</v>
      </c>
      <c r="BX72" s="773">
        <v>0.1051</v>
      </c>
      <c r="BY72" s="53">
        <f t="shared" si="484"/>
        <v>2.0000000000000002E-5</v>
      </c>
      <c r="BZ72" s="53">
        <f t="shared" si="485"/>
        <v>4.5000000000000003E-5</v>
      </c>
      <c r="CA72" s="53">
        <f t="shared" si="486"/>
        <v>1.246258792417223E-4</v>
      </c>
      <c r="CB72" s="53">
        <f t="shared" si="487"/>
        <v>2.6000000000000003E-4</v>
      </c>
      <c r="CC72" s="53">
        <f t="shared" si="488"/>
        <v>6.9999999999999999E-4</v>
      </c>
      <c r="CD72" s="53">
        <f t="shared" si="489"/>
        <v>2.8999999999999998E-3</v>
      </c>
      <c r="CE72" s="53">
        <f t="shared" si="490"/>
        <v>1.12E-2</v>
      </c>
      <c r="CF72" s="53">
        <f t="shared" si="491"/>
        <v>4.3950000000000003E-2</v>
      </c>
      <c r="CG72" s="53">
        <f t="shared" si="492"/>
        <v>9.8400000000000001E-2</v>
      </c>
      <c r="CH72" s="54">
        <f t="shared" si="509"/>
        <v>0.1905</v>
      </c>
      <c r="CI72" s="64">
        <f>+Fall_Hoy!B72</f>
        <v>0</v>
      </c>
      <c r="CJ72" s="61">
        <f>+Fall_Hoy!C72</f>
        <v>0</v>
      </c>
      <c r="CK72" s="61">
        <f>+Fall_Hoy!D72</f>
        <v>1</v>
      </c>
      <c r="CL72" s="61">
        <f>+Fall_Hoy!E72</f>
        <v>0</v>
      </c>
      <c r="CM72" s="61">
        <f>+Fall_Hoy!F72</f>
        <v>3</v>
      </c>
      <c r="CN72" s="61">
        <f>+Fall_Hoy!G72</f>
        <v>3</v>
      </c>
      <c r="CO72" s="61">
        <f>+Fall_Hoy!H72</f>
        <v>4</v>
      </c>
      <c r="CP72" s="61">
        <f>+Fall_Hoy!I72</f>
        <v>3</v>
      </c>
      <c r="CQ72" s="61">
        <f>+Fall_Hoy!J72</f>
        <v>18</v>
      </c>
      <c r="CR72" s="61">
        <f>+Fall_Hoy!K72</f>
        <v>7</v>
      </c>
      <c r="CS72" s="61">
        <f>+Fall_Hoy!L72</f>
        <v>31</v>
      </c>
      <c r="CT72" s="61">
        <f>+Fall_Hoy!M72</f>
        <v>15</v>
      </c>
      <c r="CU72" s="61">
        <f>+Fall_Hoy!N72</f>
        <v>84</v>
      </c>
      <c r="CV72" s="61">
        <f>+Fall_Hoy!O72</f>
        <v>58</v>
      </c>
      <c r="CW72" s="61">
        <f>+Fall_Hoy!P72</f>
        <v>115</v>
      </c>
      <c r="CX72" s="61">
        <f>+Fall_Hoy!Q72</f>
        <v>70</v>
      </c>
      <c r="CY72" s="61">
        <f>+Fall_Hoy!R72</f>
        <v>53</v>
      </c>
      <c r="CZ72" s="61">
        <f>+Fall_Hoy!S72</f>
        <v>62</v>
      </c>
      <c r="DA72" s="61">
        <f>+Fall_Hoy!T72</f>
        <v>10</v>
      </c>
      <c r="DB72" s="253">
        <f>+Fall_Hoy!U72</f>
        <v>23</v>
      </c>
      <c r="DC72" s="61">
        <f>+Fall_Hoy!W72</f>
        <v>0</v>
      </c>
      <c r="DD72" s="61">
        <f>+Fall_Hoy!X72</f>
        <v>0</v>
      </c>
      <c r="DE72" s="61">
        <f>+Fall_Hoy!Y72</f>
        <v>0</v>
      </c>
      <c r="DF72" s="61">
        <f>+Fall_Hoy!Z72</f>
        <v>0</v>
      </c>
      <c r="DG72" s="61">
        <f>+Fall_Hoy!AA72</f>
        <v>0</v>
      </c>
      <c r="DH72" s="61">
        <f>+Fall_Hoy!AB72</f>
        <v>0</v>
      </c>
      <c r="DI72" s="61">
        <f>+Fall_Hoy!AC72</f>
        <v>2</v>
      </c>
      <c r="DJ72" s="61">
        <f>+Fall_Hoy!AD72</f>
        <v>2</v>
      </c>
      <c r="DK72" s="61">
        <f>+Fall_Hoy!AE72</f>
        <v>10</v>
      </c>
      <c r="DL72" s="270">
        <f>+Fall_Hoy!AF72</f>
        <v>5</v>
      </c>
      <c r="DM72" s="75">
        <f t="shared" si="287"/>
        <v>0.49862853748146274</v>
      </c>
      <c r="DN72" s="76">
        <f t="shared" si="288"/>
        <v>0.57462139432611192</v>
      </c>
      <c r="DO72" s="76">
        <f t="shared" si="289"/>
        <v>0.65181949563023489</v>
      </c>
      <c r="DP72" s="76">
        <f t="shared" si="290"/>
        <v>0.7</v>
      </c>
      <c r="DQ72" s="76">
        <f t="shared" si="409"/>
        <v>0.7</v>
      </c>
      <c r="DR72" s="76">
        <f t="shared" si="410"/>
        <v>0.7</v>
      </c>
      <c r="DS72" s="76">
        <f t="shared" si="411"/>
        <v>0.61789707462415699</v>
      </c>
      <c r="DT72" s="76">
        <f t="shared" si="412"/>
        <v>0.7</v>
      </c>
      <c r="DU72" s="76">
        <f t="shared" si="413"/>
        <v>0.7</v>
      </c>
      <c r="DV72" s="76">
        <f t="shared" si="414"/>
        <v>0.7</v>
      </c>
      <c r="DW72" s="76">
        <f t="shared" si="415"/>
        <v>0.69980669640769222</v>
      </c>
      <c r="DX72" s="76">
        <f t="shared" si="416"/>
        <v>0.64578871642653635</v>
      </c>
      <c r="DY72" s="76">
        <f t="shared" si="417"/>
        <v>0.65181949563023489</v>
      </c>
      <c r="DZ72" s="76">
        <f t="shared" si="418"/>
        <v>0.7</v>
      </c>
      <c r="EA72" s="76">
        <f t="shared" si="419"/>
        <v>0.49862853748146274</v>
      </c>
      <c r="EB72" s="76">
        <f t="shared" si="420"/>
        <v>0.57462139432611192</v>
      </c>
      <c r="EC72" s="76">
        <f t="shared" si="421"/>
        <v>0.35296433167083952</v>
      </c>
      <c r="ED72" s="76">
        <f t="shared" si="422"/>
        <v>0.58737323465775282</v>
      </c>
      <c r="EE72" s="76">
        <f t="shared" si="423"/>
        <v>0.19436810256592993</v>
      </c>
      <c r="EF72" s="316">
        <f t="shared" si="424"/>
        <v>0.48005669543863316</v>
      </c>
      <c r="EG72" s="85">
        <f>+'Cas_-14'!B71</f>
        <v>188</v>
      </c>
      <c r="EH72" s="62">
        <f>+'Cas_-14'!C71</f>
        <v>188</v>
      </c>
      <c r="EI72" s="62">
        <f>+'Cas_-14'!D71</f>
        <v>596</v>
      </c>
      <c r="EJ72" s="62">
        <f>+'Cas_-14'!E71</f>
        <v>672</v>
      </c>
      <c r="EK72" s="62">
        <f>+'Cas_-14'!F71</f>
        <v>2085</v>
      </c>
      <c r="EL72" s="62">
        <f>+'Cas_-14'!G71</f>
        <v>1933</v>
      </c>
      <c r="EM72" s="62">
        <f>+'Cas_-14'!H71</f>
        <v>2175</v>
      </c>
      <c r="EN72" s="62">
        <f>+'Cas_-14'!I71</f>
        <v>2026</v>
      </c>
      <c r="EO72" s="62">
        <f>+'Cas_-14'!J71</f>
        <v>1783</v>
      </c>
      <c r="EP72" s="62">
        <f>+'Cas_-14'!K71</f>
        <v>1740</v>
      </c>
      <c r="EQ72" s="62">
        <f>+'Cas_-14'!L71</f>
        <v>1138</v>
      </c>
      <c r="ER72" s="62">
        <f>+'Cas_-14'!M71</f>
        <v>1059</v>
      </c>
      <c r="ES72" s="62">
        <f>+'Cas_-14'!N71</f>
        <v>633</v>
      </c>
      <c r="ET72" s="62">
        <f>+'Cas_-14'!O71</f>
        <v>600</v>
      </c>
      <c r="EU72" s="62">
        <f>+'Cas_-14'!P71</f>
        <v>366</v>
      </c>
      <c r="EV72" s="62">
        <f>+'Cas_-14'!Q71</f>
        <v>306</v>
      </c>
      <c r="EW72" s="62">
        <f>+'Cas_-14'!R71</f>
        <v>110</v>
      </c>
      <c r="EX72" s="62">
        <f>+'Cas_-14'!S71</f>
        <v>149</v>
      </c>
      <c r="EY72" s="62">
        <f>+'Cas_-14'!T71</f>
        <v>17</v>
      </c>
      <c r="EZ72" s="86">
        <f>+'Cas_-14'!U71</f>
        <v>39</v>
      </c>
      <c r="FA72" s="201">
        <f t="shared" si="433"/>
        <v>7.5671995901281991E-3</v>
      </c>
      <c r="FB72" s="90">
        <f t="shared" si="434"/>
        <v>8.0255418409583626E-3</v>
      </c>
      <c r="FC72" s="90">
        <f t="shared" si="435"/>
        <v>2.598427243629161E-2</v>
      </c>
      <c r="FD72" s="90">
        <f t="shared" si="436"/>
        <v>3.1452552231267854E-2</v>
      </c>
      <c r="FE72" s="90">
        <f t="shared" si="437"/>
        <v>0.10372709242325058</v>
      </c>
      <c r="FF72" s="90">
        <f t="shared" si="438"/>
        <v>9.9772127596213761E-2</v>
      </c>
      <c r="FG72" s="90">
        <f t="shared" si="439"/>
        <v>0.11423372167114103</v>
      </c>
      <c r="FH72" s="90">
        <f t="shared" si="440"/>
        <v>0.10657699978610469</v>
      </c>
      <c r="FI72" s="90">
        <f t="shared" si="441"/>
        <v>0.10756448349991032</v>
      </c>
      <c r="FJ72" s="90">
        <f t="shared" si="442"/>
        <v>0.1030076813784197</v>
      </c>
      <c r="FK72" s="90">
        <f t="shared" si="443"/>
        <v>9.7620776707916898E-2</v>
      </c>
      <c r="FL72" s="90">
        <f t="shared" si="444"/>
        <v>9.1185366759426928E-2</v>
      </c>
      <c r="FM72" s="90">
        <f t="shared" si="445"/>
        <v>7.9573192855831032E-2</v>
      </c>
      <c r="FN72" s="90">
        <f t="shared" si="446"/>
        <v>7.1996977845297058E-2</v>
      </c>
      <c r="FO72" s="90">
        <f t="shared" si="447"/>
        <v>9.6962004628547468E-2</v>
      </c>
      <c r="FP72" s="90">
        <f t="shared" si="448"/>
        <v>6.7319359008422563E-2</v>
      </c>
      <c r="FQ72" s="90">
        <f t="shared" si="449"/>
        <v>0.10409783902541306</v>
      </c>
      <c r="FR72" s="90">
        <f t="shared" si="450"/>
        <v>7.7214001200501342E-2</v>
      </c>
      <c r="FS72" s="90">
        <f t="shared" si="451"/>
        <v>9.1164471146498116E-2</v>
      </c>
      <c r="FT72" s="99">
        <f t="shared" si="452"/>
        <v>8.555236473623537E-2</v>
      </c>
      <c r="FU72" s="119">
        <f t="shared" si="511"/>
        <v>5.1425147344226518</v>
      </c>
      <c r="FV72" s="120">
        <f t="shared" si="512"/>
        <v>8.535752609501511</v>
      </c>
      <c r="FW72" s="120">
        <f t="shared" si="513"/>
        <v>8.1914457901819677</v>
      </c>
      <c r="FX72" s="120">
        <f t="shared" si="514"/>
        <v>9.7226303235132931</v>
      </c>
      <c r="FY72" s="120">
        <f t="shared" si="510"/>
        <v>6.7484779882164512</v>
      </c>
      <c r="FZ72" s="120">
        <f t="shared" si="510"/>
        <v>7.0159874993641429</v>
      </c>
      <c r="GA72" s="120">
        <f t="shared" si="510"/>
        <v>5.4090601757944556</v>
      </c>
      <c r="GB72" s="120">
        <f t="shared" si="510"/>
        <v>6.5680212560390041</v>
      </c>
      <c r="GC72" s="120">
        <f t="shared" si="510"/>
        <v>6.5077242712794092</v>
      </c>
      <c r="GD72" s="120">
        <f t="shared" si="510"/>
        <v>6.7956097121379457</v>
      </c>
      <c r="GE72" s="120">
        <f t="shared" si="510"/>
        <v>7.1686245490703921</v>
      </c>
      <c r="GF72" s="120">
        <f t="shared" si="510"/>
        <v>7.0821529745042495</v>
      </c>
      <c r="GG72" s="120">
        <f t="shared" si="510"/>
        <v>8.1914457901819677</v>
      </c>
      <c r="GH72" s="120">
        <f t="shared" si="510"/>
        <v>9.7226303235132931</v>
      </c>
      <c r="GI72" s="120">
        <f t="shared" si="510"/>
        <v>5.1425147344226518</v>
      </c>
      <c r="GJ72" s="120">
        <f t="shared" si="510"/>
        <v>8.535752609501511</v>
      </c>
      <c r="GK72" s="120">
        <f t="shared" si="515"/>
        <v>3.3906979719787604</v>
      </c>
      <c r="GL72" s="120">
        <f t="shared" si="516"/>
        <v>7.6070819479037572</v>
      </c>
      <c r="GM72" s="120">
        <f t="shared" si="517"/>
        <v>2.1320597829563139</v>
      </c>
      <c r="GN72" s="321">
        <f t="shared" si="518"/>
        <v>5.6112615579789695</v>
      </c>
      <c r="GO72" s="85">
        <f>+Cas_Hoy!B71</f>
        <v>214</v>
      </c>
      <c r="GP72" s="62">
        <f>+Cas_Hoy!C71</f>
        <v>210</v>
      </c>
      <c r="GQ72" s="62">
        <f>+Cas_Hoy!D71</f>
        <v>698</v>
      </c>
      <c r="GR72" s="62">
        <f>+Cas_Hoy!E71</f>
        <v>776</v>
      </c>
      <c r="GS72" s="62">
        <f>+Cas_Hoy!F71</f>
        <v>2401</v>
      </c>
      <c r="GT72" s="62">
        <f>+Cas_Hoy!G71</f>
        <v>2238</v>
      </c>
      <c r="GU72" s="62">
        <f>+Cas_Hoy!H71</f>
        <v>2505</v>
      </c>
      <c r="GV72" s="62">
        <f>+Cas_Hoy!I71</f>
        <v>2357</v>
      </c>
      <c r="GW72" s="62">
        <f>+Cas_Hoy!J71</f>
        <v>2079</v>
      </c>
      <c r="GX72" s="62">
        <f>+Cas_Hoy!K71</f>
        <v>1987</v>
      </c>
      <c r="GY72" s="62">
        <f>+Cas_Hoy!L71</f>
        <v>1310</v>
      </c>
      <c r="GZ72" s="62">
        <f>+Cas_Hoy!M71</f>
        <v>1231</v>
      </c>
      <c r="HA72" s="62">
        <f>+Cas_Hoy!N71</f>
        <v>735</v>
      </c>
      <c r="HB72" s="62">
        <f>+Cas_Hoy!O71</f>
        <v>681</v>
      </c>
      <c r="HC72" s="62">
        <f>+Cas_Hoy!P71</f>
        <v>398</v>
      </c>
      <c r="HD72" s="62">
        <f>+Cas_Hoy!Q71</f>
        <v>339</v>
      </c>
      <c r="HE72" s="62">
        <f>+Cas_Hoy!R71</f>
        <v>116</v>
      </c>
      <c r="HF72" s="62">
        <f>+Cas_Hoy!S71</f>
        <v>156</v>
      </c>
      <c r="HG72" s="62">
        <f>+Cas_Hoy!T71</f>
        <v>18</v>
      </c>
      <c r="HH72" s="590">
        <f>+Cas_Hoy!U71</f>
        <v>41</v>
      </c>
      <c r="HI72" s="543">
        <f t="shared" si="519"/>
        <v>0.54222447518476002</v>
      </c>
      <c r="HJ72" s="112">
        <f t="shared" si="520"/>
        <v>0.63659036822402593</v>
      </c>
      <c r="HK72" s="112">
        <f t="shared" si="521"/>
        <v>0.7</v>
      </c>
      <c r="HL72" s="112">
        <f t="shared" si="522"/>
        <v>0.7</v>
      </c>
      <c r="HM72" s="323">
        <f t="shared" si="493"/>
        <v>0.7</v>
      </c>
      <c r="HN72" s="323">
        <f t="shared" si="494"/>
        <v>0.7</v>
      </c>
      <c r="HO72" s="323">
        <f t="shared" si="495"/>
        <v>0.7</v>
      </c>
      <c r="HP72" s="323">
        <f t="shared" si="496"/>
        <v>0.7</v>
      </c>
      <c r="HQ72" s="323">
        <f t="shared" si="497"/>
        <v>0.7</v>
      </c>
      <c r="HR72" s="323">
        <f t="shared" si="498"/>
        <v>0.7</v>
      </c>
      <c r="HS72" s="323">
        <f t="shared" si="499"/>
        <v>0.7</v>
      </c>
      <c r="HT72" s="323">
        <f t="shared" si="500"/>
        <v>0.7</v>
      </c>
      <c r="HU72" s="323">
        <f t="shared" si="501"/>
        <v>0.7</v>
      </c>
      <c r="HV72" s="323">
        <f t="shared" si="502"/>
        <v>0.7</v>
      </c>
      <c r="HW72" s="323">
        <f t="shared" si="503"/>
        <v>0.54222447518476002</v>
      </c>
      <c r="HX72" s="323">
        <f t="shared" si="504"/>
        <v>0.63659036822402593</v>
      </c>
      <c r="HY72" s="323">
        <f t="shared" si="505"/>
        <v>0.37221693158015801</v>
      </c>
      <c r="HZ72" s="323">
        <f t="shared" si="506"/>
        <v>0.61496795037992902</v>
      </c>
      <c r="IA72" s="323">
        <f t="shared" si="507"/>
        <v>0.20580152036392579</v>
      </c>
      <c r="IB72" s="327">
        <f t="shared" si="508"/>
        <v>0.50467498751240913</v>
      </c>
      <c r="IC72" s="241">
        <f>+CyF_Tot!B71</f>
        <v>0</v>
      </c>
      <c r="ID72" s="149">
        <f>+CyF_Tot!C71</f>
        <v>18033</v>
      </c>
      <c r="IE72" s="149">
        <f>+CyF_Tot!D71</f>
        <v>19601</v>
      </c>
      <c r="IF72" s="149">
        <f>+CyF_Tot!E71</f>
        <v>20741</v>
      </c>
      <c r="IG72" s="149">
        <f>+CyF_Tot!F71</f>
        <v>0</v>
      </c>
      <c r="IH72" s="149">
        <f>+CyF_Tot!G71</f>
        <v>540</v>
      </c>
      <c r="II72" s="149">
        <f>+CyF_Tot!H71</f>
        <v>572</v>
      </c>
      <c r="IJ72" s="557">
        <f>+CyF_Tot!I71</f>
        <v>579</v>
      </c>
      <c r="IK72" s="93">
        <f t="shared" si="388"/>
        <v>9.7399823580663278E-2</v>
      </c>
      <c r="IL72" s="90">
        <f t="shared" si="389"/>
        <v>9.1837276495980572E-2</v>
      </c>
      <c r="IM72" s="90">
        <f t="shared" si="390"/>
        <v>8.992308723204577E-2</v>
      </c>
      <c r="IN72" s="90">
        <f t="shared" si="391"/>
        <v>8.3762357237419066E-2</v>
      </c>
      <c r="IO72" s="90">
        <f t="shared" si="392"/>
        <v>7.8804200060550181E-2</v>
      </c>
      <c r="IP72" s="90">
        <f t="shared" si="393"/>
        <v>7.5955308235406499E-2</v>
      </c>
      <c r="IQ72" s="90">
        <f t="shared" si="394"/>
        <v>7.4644952345099352E-2</v>
      </c>
      <c r="IR72" s="90">
        <f t="shared" si="395"/>
        <v>7.4526626073628352E-2</v>
      </c>
      <c r="IS72" s="90">
        <f t="shared" si="396"/>
        <v>6.4985723278608687E-2</v>
      </c>
      <c r="IT72" s="90">
        <f t="shared" si="397"/>
        <v>6.6223959970675206E-2</v>
      </c>
      <c r="IU72" s="90">
        <f t="shared" si="398"/>
        <v>4.5702032333278679E-2</v>
      </c>
      <c r="IV72" s="90">
        <f t="shared" si="399"/>
        <v>4.5530908994132119E-2</v>
      </c>
      <c r="IW72" s="90">
        <f t="shared" si="400"/>
        <v>3.1186916361136154E-2</v>
      </c>
      <c r="IX72" s="90">
        <f t="shared" si="401"/>
        <v>3.2671757239848852E-2</v>
      </c>
      <c r="IY72" s="90">
        <f t="shared" si="402"/>
        <v>1.4798408434490835E-2</v>
      </c>
      <c r="IZ72" s="90">
        <f t="shared" si="403"/>
        <v>1.782038014880253E-2</v>
      </c>
      <c r="JA72" s="90">
        <f t="shared" si="404"/>
        <v>4.1427285852832438E-3</v>
      </c>
      <c r="JB72" s="90">
        <f t="shared" si="405"/>
        <v>7.5652924360262329E-3</v>
      </c>
      <c r="JC72" s="90">
        <f t="shared" si="406"/>
        <v>7.3106975034410173E-4</v>
      </c>
      <c r="JD72" s="202">
        <f t="shared" si="407"/>
        <v>1.7871791891676586E-3</v>
      </c>
      <c r="JE72" s="326"/>
      <c r="JF72" s="323"/>
      <c r="JG72" s="323"/>
      <c r="JH72" s="323"/>
      <c r="JI72" s="323"/>
      <c r="JJ72" s="323"/>
      <c r="JK72" s="323"/>
      <c r="JL72" s="323"/>
      <c r="JM72" s="323"/>
      <c r="JN72" s="323"/>
      <c r="JO72" s="323"/>
      <c r="JP72" s="323"/>
      <c r="JQ72" s="323"/>
      <c r="JR72" s="323"/>
      <c r="JS72" s="323"/>
      <c r="JT72" s="323"/>
      <c r="JU72" s="323"/>
      <c r="JV72" s="323"/>
      <c r="JW72" s="323"/>
      <c r="JX72" s="327"/>
      <c r="JZ72" s="701">
        <f t="shared" si="241"/>
        <v>0</v>
      </c>
      <c r="KA72" s="291">
        <f t="shared" si="242"/>
        <v>0</v>
      </c>
      <c r="KB72" s="291">
        <f t="shared" si="243"/>
        <v>158.28223639467436</v>
      </c>
      <c r="KC72" s="291">
        <f t="shared" si="244"/>
        <v>0</v>
      </c>
      <c r="KD72" s="291">
        <f t="shared" si="245"/>
        <v>533.99766837555887</v>
      </c>
      <c r="KE72" s="291">
        <f t="shared" si="246"/>
        <v>542.89983831831489</v>
      </c>
      <c r="KF72" s="291">
        <f t="shared" si="247"/>
        <v>676.97161876125926</v>
      </c>
      <c r="KG72" s="291">
        <f t="shared" si="248"/>
        <v>514.519614556227</v>
      </c>
      <c r="KH72" s="291">
        <f t="shared" si="249"/>
        <v>3064.5764443568705</v>
      </c>
      <c r="KI72" s="291">
        <f t="shared" si="250"/>
        <v>1210.6550808226216</v>
      </c>
      <c r="KJ72" s="291">
        <f t="shared" si="251"/>
        <v>5620.267105833922</v>
      </c>
      <c r="KK72" s="291">
        <f t="shared" si="252"/>
        <v>2929.8542875843286</v>
      </c>
      <c r="KL72" s="291">
        <f t="shared" si="253"/>
        <v>17459.343560814537</v>
      </c>
      <c r="KM72" s="291">
        <f t="shared" si="254"/>
        <v>13272.921494084774</v>
      </c>
      <c r="KN72" s="291">
        <f t="shared" si="255"/>
        <v>30160.414354181514</v>
      </c>
      <c r="KO72" s="291">
        <f t="shared" si="256"/>
        <v>20534.62647641197</v>
      </c>
      <c r="KP72" s="291">
        <f t="shared" si="257"/>
        <v>17883.605602025738</v>
      </c>
      <c r="KQ72" s="291">
        <f t="shared" si="258"/>
        <v>21099.900102712967</v>
      </c>
      <c r="KR72" s="291">
        <f t="shared" si="259"/>
        <v>3237.1431180931522</v>
      </c>
      <c r="KS72" s="702">
        <f t="shared" si="260"/>
        <v>8718.9486013226451</v>
      </c>
      <c r="KT72" s="705">
        <f>(SUM(JZ72:KS72)/SUM(JZ$4:KS71))*100000</f>
        <v>300.24717663812726</v>
      </c>
      <c r="KU72" s="624">
        <f t="shared" si="453"/>
        <v>0</v>
      </c>
      <c r="KV72" s="625">
        <f t="shared" si="454"/>
        <v>0</v>
      </c>
      <c r="KW72" s="625">
        <f t="shared" si="455"/>
        <v>43.59777254411344</v>
      </c>
      <c r="KX72" s="625">
        <f t="shared" si="456"/>
        <v>0</v>
      </c>
      <c r="KY72" s="625">
        <f t="shared" si="457"/>
        <v>149.24761499748286</v>
      </c>
      <c r="KZ72" s="625">
        <f t="shared" si="458"/>
        <v>154.84551618657076</v>
      </c>
      <c r="LA72" s="625">
        <f t="shared" si="459"/>
        <v>210.0850053722134</v>
      </c>
      <c r="LB72" s="625">
        <f t="shared" si="460"/>
        <v>157.81391873559431</v>
      </c>
      <c r="LC72" s="625">
        <f t="shared" si="461"/>
        <v>1085.9005625341479</v>
      </c>
      <c r="LD72" s="625">
        <f t="shared" si="462"/>
        <v>414.39871818904481</v>
      </c>
      <c r="LE72" s="625">
        <f t="shared" si="463"/>
        <v>2659.2654463492304</v>
      </c>
      <c r="LF72" s="625">
        <f t="shared" si="464"/>
        <v>1291.5774328530727</v>
      </c>
      <c r="LG72" s="625">
        <f t="shared" si="465"/>
        <v>10559.475829209805</v>
      </c>
      <c r="LH72" s="625">
        <f t="shared" si="466"/>
        <v>6959.7078583787152</v>
      </c>
      <c r="LI72" s="625">
        <f t="shared" si="467"/>
        <v>30466.203640117372</v>
      </c>
      <c r="LJ72" s="625">
        <f t="shared" si="468"/>
        <v>15399.853367939801</v>
      </c>
      <c r="LK72" s="625">
        <f t="shared" si="469"/>
        <v>50156.231530426288</v>
      </c>
      <c r="LL72" s="625">
        <f t="shared" si="470"/>
        <v>32129.315935779079</v>
      </c>
      <c r="LM72" s="625">
        <f t="shared" si="471"/>
        <v>53626.159497940069</v>
      </c>
      <c r="LN72" s="626">
        <f t="shared" si="472"/>
        <v>50453.958690600346</v>
      </c>
      <c r="LO72" s="642">
        <f t="shared" si="473"/>
        <v>58.925921387607623</v>
      </c>
      <c r="LP72" s="625">
        <f t="shared" si="474"/>
        <v>46.754553175425443</v>
      </c>
      <c r="LQ72" s="625">
        <f t="shared" si="475"/>
        <v>1121.1386073277772</v>
      </c>
      <c r="LR72" s="625">
        <f t="shared" si="476"/>
        <v>526.14543151458656</v>
      </c>
      <c r="LS72" s="625">
        <f t="shared" si="477"/>
        <v>20196.119561366773</v>
      </c>
      <c r="LT72" s="645">
        <f t="shared" si="478"/>
        <v>13953.722422601859</v>
      </c>
      <c r="LU72" s="624">
        <f t="shared" si="479"/>
        <v>53.01154246045067</v>
      </c>
      <c r="LV72" s="625">
        <f t="shared" si="480"/>
        <v>822.88246578435701</v>
      </c>
      <c r="LW72" s="626">
        <f t="shared" si="481"/>
        <v>16821.582778913144</v>
      </c>
      <c r="LY72" s="725">
        <f>VLOOKUP(A72,Vac!A:C,2,FALSE)</f>
        <v>4374.4233026296943</v>
      </c>
      <c r="LZ72" s="730">
        <f>VLOOKUP(A72,Vac!A:D,3,FALSE)</f>
        <v>13505</v>
      </c>
      <c r="MA72" s="722">
        <f>VLOOKUP(A72,Vac!A:D,4,FALSE)</f>
        <v>2059</v>
      </c>
      <c r="MB72" s="742">
        <f t="shared" si="425"/>
        <v>5.2945627330215274E-2</v>
      </c>
      <c r="MC72" s="666">
        <f t="shared" si="426"/>
        <v>8.07219893912723E-3</v>
      </c>
    </row>
    <row r="73" spans="1:341" ht="14.4">
      <c r="A73" s="511" t="s">
        <v>83</v>
      </c>
      <c r="B73" s="539">
        <v>370900</v>
      </c>
      <c r="C73" s="527">
        <f t="shared" si="341"/>
        <v>30728</v>
      </c>
      <c r="D73" s="518">
        <f t="shared" si="342"/>
        <v>681</v>
      </c>
      <c r="E73" s="496">
        <f t="shared" si="482"/>
        <v>4.0694292016452849E-3</v>
      </c>
      <c r="F73" s="209">
        <f t="shared" si="427"/>
        <v>7.2895659207333513E-2</v>
      </c>
      <c r="G73" s="28">
        <f t="shared" si="264"/>
        <v>6.1894935354569434</v>
      </c>
      <c r="H73" s="27">
        <f t="shared" si="428"/>
        <v>0.45118721142666318</v>
      </c>
      <c r="I73" s="34">
        <f t="shared" si="429"/>
        <v>0.51278176693858435</v>
      </c>
      <c r="J73" s="340">
        <f t="shared" si="430"/>
        <v>0.60217181791939489</v>
      </c>
      <c r="K73" s="582">
        <f t="shared" si="431"/>
        <v>3.0490872520944519E-3</v>
      </c>
      <c r="L73" s="341">
        <f t="shared" si="483"/>
        <v>8.2607362971595801</v>
      </c>
      <c r="M73" s="342">
        <f t="shared" si="432"/>
        <v>0.68395511175377066</v>
      </c>
      <c r="N73" s="827"/>
      <c r="O73" s="366" t="s">
        <v>230</v>
      </c>
      <c r="P73" s="21" t="s">
        <v>231</v>
      </c>
      <c r="Q73" s="21" t="s">
        <v>232</v>
      </c>
      <c r="R73" s="21" t="s">
        <v>233</v>
      </c>
      <c r="S73" s="170">
        <f t="shared" si="270"/>
        <v>30728</v>
      </c>
      <c r="T73" s="171">
        <f t="shared" si="271"/>
        <v>8284.7128606093283</v>
      </c>
      <c r="U73" s="170">
        <f t="shared" si="272"/>
        <v>1647</v>
      </c>
      <c r="V73" s="172">
        <f t="shared" si="273"/>
        <v>5.6634916268353909E-2</v>
      </c>
      <c r="W73" s="171">
        <f t="shared" si="274"/>
        <v>444.05500134807227</v>
      </c>
      <c r="X73" s="170">
        <f t="shared" si="275"/>
        <v>3691</v>
      </c>
      <c r="Y73" s="172">
        <f t="shared" si="276"/>
        <v>0.13651662536524023</v>
      </c>
      <c r="Z73" s="171">
        <f t="shared" si="277"/>
        <v>995.1469398759773</v>
      </c>
      <c r="AA73" s="170">
        <f t="shared" si="278"/>
        <v>681</v>
      </c>
      <c r="AB73" s="171">
        <f t="shared" si="279"/>
        <v>1836.0744135885684</v>
      </c>
      <c r="AC73" s="173">
        <f t="shared" si="280"/>
        <v>2.2162197344441553E-2</v>
      </c>
      <c r="AD73" s="170">
        <f t="shared" si="281"/>
        <v>7</v>
      </c>
      <c r="AE73" s="172">
        <f t="shared" si="282"/>
        <v>1.0385756676557863E-2</v>
      </c>
      <c r="AF73" s="171">
        <f t="shared" si="283"/>
        <v>18.873011593421406</v>
      </c>
      <c r="AG73" s="170">
        <f t="shared" si="284"/>
        <v>38</v>
      </c>
      <c r="AH73" s="172">
        <f t="shared" si="285"/>
        <v>5.909797822706065E-2</v>
      </c>
      <c r="AI73" s="367">
        <f t="shared" si="286"/>
        <v>102.45349150714479</v>
      </c>
      <c r="AJ73" s="831"/>
      <c r="AK73" s="85">
        <v>35214.234444815709</v>
      </c>
      <c r="AL73" s="62">
        <v>32961.419227906998</v>
      </c>
      <c r="AM73" s="62">
        <v>32577.041051229353</v>
      </c>
      <c r="AN73" s="62">
        <v>30593.933194533889</v>
      </c>
      <c r="AO73" s="62">
        <v>30188.487195307025</v>
      </c>
      <c r="AP73" s="62">
        <v>29644.630512862466</v>
      </c>
      <c r="AQ73" s="62">
        <v>27583.101242959325</v>
      </c>
      <c r="AR73" s="62">
        <v>27745.639754304964</v>
      </c>
      <c r="AS73" s="62">
        <v>23254.459641270812</v>
      </c>
      <c r="AT73" s="62">
        <v>24022.660517748704</v>
      </c>
      <c r="AU73" s="62">
        <v>16863.04732969153</v>
      </c>
      <c r="AV73" s="62">
        <v>17251.626583824895</v>
      </c>
      <c r="AW73" s="62">
        <v>11503.315809487272</v>
      </c>
      <c r="AX73" s="62">
        <v>12562.781912062745</v>
      </c>
      <c r="AY73" s="62">
        <v>5513.6690215223389</v>
      </c>
      <c r="AZ73" s="62">
        <v>7452.8677688327625</v>
      </c>
      <c r="BA73" s="62">
        <v>1738.9863481060399</v>
      </c>
      <c r="BB73" s="62">
        <v>3363.9421482209955</v>
      </c>
      <c r="BC73" s="62">
        <v>169.65720469327221</v>
      </c>
      <c r="BD73" s="86">
        <v>694.49519240078075</v>
      </c>
      <c r="BE73" s="258">
        <v>2.0000000000000002E-5</v>
      </c>
      <c r="BF73" s="43">
        <v>2.0000000000000002E-5</v>
      </c>
      <c r="BG73" s="53">
        <v>5.0000000000000002E-5</v>
      </c>
      <c r="BH73" s="53">
        <v>4.0000000000000003E-5</v>
      </c>
      <c r="BI73" s="53">
        <v>1.2518952302791728E-4</v>
      </c>
      <c r="BJ73" s="53">
        <v>1.2406223545552731E-4</v>
      </c>
      <c r="BK73" s="53">
        <v>3.4000000000000002E-4</v>
      </c>
      <c r="BL73" s="53">
        <v>1.8000000000000001E-4</v>
      </c>
      <c r="BM73" s="53">
        <v>8.9999999999999998E-4</v>
      </c>
      <c r="BN73" s="53">
        <v>5.0000000000000001E-4</v>
      </c>
      <c r="BO73" s="53">
        <v>3.8E-3</v>
      </c>
      <c r="BP73" s="53">
        <v>2E-3</v>
      </c>
      <c r="BQ73" s="53">
        <v>1.6199999999999999E-2</v>
      </c>
      <c r="BR73" s="53">
        <v>6.1999999999999998E-3</v>
      </c>
      <c r="BS73" s="53">
        <v>6.1100000000000002E-2</v>
      </c>
      <c r="BT73" s="53">
        <v>2.6800000000000001E-2</v>
      </c>
      <c r="BU73" s="53">
        <v>0.1421</v>
      </c>
      <c r="BV73" s="53">
        <v>5.4699999999999999E-2</v>
      </c>
      <c r="BW73" s="53">
        <v>0.27589999999999998</v>
      </c>
      <c r="BX73" s="773">
        <v>0.1051</v>
      </c>
      <c r="BY73" s="53">
        <f t="shared" si="484"/>
        <v>2.0000000000000002E-5</v>
      </c>
      <c r="BZ73" s="53">
        <f t="shared" si="485"/>
        <v>4.5000000000000003E-5</v>
      </c>
      <c r="CA73" s="53">
        <f t="shared" si="486"/>
        <v>1.246258792417223E-4</v>
      </c>
      <c r="CB73" s="53">
        <f t="shared" si="487"/>
        <v>2.6000000000000003E-4</v>
      </c>
      <c r="CC73" s="53">
        <f t="shared" si="488"/>
        <v>6.9999999999999999E-4</v>
      </c>
      <c r="CD73" s="53">
        <f t="shared" si="489"/>
        <v>2.8999999999999998E-3</v>
      </c>
      <c r="CE73" s="53">
        <f t="shared" si="490"/>
        <v>1.12E-2</v>
      </c>
      <c r="CF73" s="53">
        <f t="shared" si="491"/>
        <v>4.3950000000000003E-2</v>
      </c>
      <c r="CG73" s="53">
        <f t="shared" si="492"/>
        <v>9.8400000000000001E-2</v>
      </c>
      <c r="CH73" s="54">
        <f t="shared" si="509"/>
        <v>0.1905</v>
      </c>
      <c r="CI73" s="64">
        <f>+Fall_Hoy!B73</f>
        <v>0</v>
      </c>
      <c r="CJ73" s="61">
        <f>+Fall_Hoy!C73</f>
        <v>0</v>
      </c>
      <c r="CK73" s="61">
        <f>+Fall_Hoy!D73</f>
        <v>0</v>
      </c>
      <c r="CL73" s="61">
        <f>+Fall_Hoy!E73</f>
        <v>0</v>
      </c>
      <c r="CM73" s="61">
        <f>+Fall_Hoy!F73</f>
        <v>3</v>
      </c>
      <c r="CN73" s="61">
        <f>+Fall_Hoy!G73</f>
        <v>2</v>
      </c>
      <c r="CO73" s="61">
        <f>+Fall_Hoy!H73</f>
        <v>10</v>
      </c>
      <c r="CP73" s="61">
        <f>+Fall_Hoy!I73</f>
        <v>5</v>
      </c>
      <c r="CQ73" s="61">
        <f>+Fall_Hoy!J73</f>
        <v>24</v>
      </c>
      <c r="CR73" s="61">
        <f>+Fall_Hoy!K73</f>
        <v>10</v>
      </c>
      <c r="CS73" s="61">
        <f>+Fall_Hoy!L73</f>
        <v>55</v>
      </c>
      <c r="CT73" s="61">
        <f>+Fall_Hoy!M73</f>
        <v>29</v>
      </c>
      <c r="CU73" s="61">
        <f>+Fall_Hoy!N73</f>
        <v>117</v>
      </c>
      <c r="CV73" s="61">
        <f>+Fall_Hoy!O73</f>
        <v>59</v>
      </c>
      <c r="CW73" s="61">
        <f>+Fall_Hoy!P73</f>
        <v>129</v>
      </c>
      <c r="CX73" s="61">
        <f>+Fall_Hoy!Q73</f>
        <v>75</v>
      </c>
      <c r="CY73" s="61">
        <f>+Fall_Hoy!R73</f>
        <v>55</v>
      </c>
      <c r="CZ73" s="61">
        <f>+Fall_Hoy!S73</f>
        <v>61</v>
      </c>
      <c r="DA73" s="61">
        <f>+Fall_Hoy!T73</f>
        <v>11</v>
      </c>
      <c r="DB73" s="253">
        <f>+Fall_Hoy!U73</f>
        <v>20</v>
      </c>
      <c r="DC73" s="61">
        <f>+Fall_Hoy!W73</f>
        <v>0</v>
      </c>
      <c r="DD73" s="61">
        <f>+Fall_Hoy!X73</f>
        <v>0</v>
      </c>
      <c r="DE73" s="61">
        <f>+Fall_Hoy!Y73</f>
        <v>0</v>
      </c>
      <c r="DF73" s="61">
        <f>+Fall_Hoy!Z73</f>
        <v>0</v>
      </c>
      <c r="DG73" s="61">
        <f>+Fall_Hoy!AA73</f>
        <v>1</v>
      </c>
      <c r="DH73" s="61">
        <f>+Fall_Hoy!AB73</f>
        <v>2</v>
      </c>
      <c r="DI73" s="61">
        <f>+Fall_Hoy!AC73</f>
        <v>0</v>
      </c>
      <c r="DJ73" s="61">
        <f>+Fall_Hoy!AD73</f>
        <v>2</v>
      </c>
      <c r="DK73" s="61">
        <f>+Fall_Hoy!AE73</f>
        <v>6</v>
      </c>
      <c r="DL73" s="270">
        <f>+Fall_Hoy!AF73</f>
        <v>5</v>
      </c>
      <c r="DM73" s="75">
        <f t="shared" si="287"/>
        <v>0.38291978610167982</v>
      </c>
      <c r="DN73" s="76">
        <f t="shared" si="288"/>
        <v>0.37549404464006181</v>
      </c>
      <c r="DO73" s="76">
        <f t="shared" si="289"/>
        <v>0.62783829826403181</v>
      </c>
      <c r="DP73" s="76">
        <f t="shared" si="290"/>
        <v>0.7</v>
      </c>
      <c r="DQ73" s="76">
        <f t="shared" si="409"/>
        <v>0.7</v>
      </c>
      <c r="DR73" s="76">
        <f t="shared" si="410"/>
        <v>0.54380644648196574</v>
      </c>
      <c r="DS73" s="76">
        <f t="shared" si="411"/>
        <v>0.7</v>
      </c>
      <c r="DT73" s="76">
        <f t="shared" si="412"/>
        <v>0.7</v>
      </c>
      <c r="DU73" s="76">
        <f t="shared" si="413"/>
        <v>0.7</v>
      </c>
      <c r="DV73" s="76">
        <f t="shared" si="414"/>
        <v>0.7</v>
      </c>
      <c r="DW73" s="76">
        <f t="shared" si="415"/>
        <v>0.7</v>
      </c>
      <c r="DX73" s="76">
        <f t="shared" si="416"/>
        <v>0.7</v>
      </c>
      <c r="DY73" s="76">
        <f t="shared" si="417"/>
        <v>0.62783829826403181</v>
      </c>
      <c r="DZ73" s="76">
        <f t="shared" si="418"/>
        <v>0.7</v>
      </c>
      <c r="EA73" s="76">
        <f t="shared" si="419"/>
        <v>0.38291978610167982</v>
      </c>
      <c r="EB73" s="76">
        <f t="shared" si="420"/>
        <v>0.37549404464006181</v>
      </c>
      <c r="EC73" s="76">
        <f t="shared" si="421"/>
        <v>0.22257297919249996</v>
      </c>
      <c r="ED73" s="76">
        <f t="shared" si="422"/>
        <v>0.33150798243614854</v>
      </c>
      <c r="EE73" s="76">
        <f t="shared" si="423"/>
        <v>0.23500044111515478</v>
      </c>
      <c r="EF73" s="316">
        <f t="shared" si="424"/>
        <v>0.27400471488623179</v>
      </c>
      <c r="EG73" s="85">
        <f>+'Cas_-14'!B72</f>
        <v>574</v>
      </c>
      <c r="EH73" s="62">
        <f>+'Cas_-14'!C72</f>
        <v>560</v>
      </c>
      <c r="EI73" s="62">
        <f>+'Cas_-14'!D72</f>
        <v>1174</v>
      </c>
      <c r="EJ73" s="62">
        <f>+'Cas_-14'!E72</f>
        <v>1214</v>
      </c>
      <c r="EK73" s="62">
        <f>+'Cas_-14'!F72</f>
        <v>2862</v>
      </c>
      <c r="EL73" s="62">
        <f>+'Cas_-14'!G72</f>
        <v>2961</v>
      </c>
      <c r="EM73" s="62">
        <f>+'Cas_-14'!H72</f>
        <v>3027</v>
      </c>
      <c r="EN73" s="62">
        <f>+'Cas_-14'!I72</f>
        <v>2951</v>
      </c>
      <c r="EO73" s="62">
        <f>+'Cas_-14'!J72</f>
        <v>2516</v>
      </c>
      <c r="EP73" s="62">
        <f>+'Cas_-14'!K72</f>
        <v>2535</v>
      </c>
      <c r="EQ73" s="62">
        <f>+'Cas_-14'!L72</f>
        <v>1642</v>
      </c>
      <c r="ER73" s="62">
        <f>+'Cas_-14'!M72</f>
        <v>1693</v>
      </c>
      <c r="ES73" s="62">
        <f>+'Cas_-14'!N72</f>
        <v>949</v>
      </c>
      <c r="ET73" s="62">
        <f>+'Cas_-14'!O72</f>
        <v>857</v>
      </c>
      <c r="EU73" s="62">
        <f>+'Cas_-14'!P72</f>
        <v>432</v>
      </c>
      <c r="EV73" s="62">
        <f>+'Cas_-14'!Q72</f>
        <v>404</v>
      </c>
      <c r="EW73" s="62">
        <f>+'Cas_-14'!R72</f>
        <v>141</v>
      </c>
      <c r="EX73" s="62">
        <f>+'Cas_-14'!S72</f>
        <v>195</v>
      </c>
      <c r="EY73" s="62">
        <f>+'Cas_-14'!T72</f>
        <v>20</v>
      </c>
      <c r="EZ73" s="86">
        <f>+'Cas_-14'!U72</f>
        <v>49</v>
      </c>
      <c r="FA73" s="201">
        <f t="shared" si="433"/>
        <v>1.6300226571715381E-2</v>
      </c>
      <c r="FB73" s="91">
        <f t="shared" si="434"/>
        <v>1.6989559707000491E-2</v>
      </c>
      <c r="FC73" s="91">
        <f t="shared" si="435"/>
        <v>3.6037649894409211E-2</v>
      </c>
      <c r="FD73" s="91">
        <f t="shared" si="436"/>
        <v>3.9681069847433054E-2</v>
      </c>
      <c r="FE73" s="91">
        <f t="shared" si="437"/>
        <v>9.4804353112630121E-2</v>
      </c>
      <c r="FF73" s="91">
        <f t="shared" si="438"/>
        <v>9.988318116210812E-2</v>
      </c>
      <c r="FG73" s="91">
        <f t="shared" si="439"/>
        <v>0.10974110464727571</v>
      </c>
      <c r="FH73" s="91">
        <f t="shared" si="440"/>
        <v>0.10635905411199351</v>
      </c>
      <c r="FI73" s="91">
        <f t="shared" si="441"/>
        <v>0.10819430074112465</v>
      </c>
      <c r="FJ73" s="91">
        <f t="shared" si="442"/>
        <v>0.10552536419215772</v>
      </c>
      <c r="FK73" s="91">
        <f t="shared" si="443"/>
        <v>9.7372673390346026E-2</v>
      </c>
      <c r="FL73" s="91">
        <f t="shared" si="444"/>
        <v>9.8135673860884218E-2</v>
      </c>
      <c r="FM73" s="91">
        <f t="shared" si="445"/>
        <v>8.2497952391893781E-2</v>
      </c>
      <c r="FN73" s="91">
        <f t="shared" si="446"/>
        <v>6.8217374622822291E-2</v>
      </c>
      <c r="FO73" s="91">
        <f t="shared" si="447"/>
        <v>7.8350731303186497E-2</v>
      </c>
      <c r="FP73" s="91">
        <f t="shared" si="448"/>
        <v>5.4207321601691699E-2</v>
      </c>
      <c r="FQ73" s="91">
        <f t="shared" si="449"/>
        <v>8.1081717607251802E-2</v>
      </c>
      <c r="FR73" s="91">
        <f t="shared" si="450"/>
        <v>5.796770319106849E-2</v>
      </c>
      <c r="FS73" s="91">
        <f t="shared" si="451"/>
        <v>0.11788476673394764</v>
      </c>
      <c r="FT73" s="100">
        <f t="shared" si="452"/>
        <v>7.0554844059630265E-2</v>
      </c>
      <c r="FU73" s="119">
        <f t="shared" si="511"/>
        <v>4.8872522276777604</v>
      </c>
      <c r="FV73" s="120">
        <f t="shared" si="512"/>
        <v>6.9269986700162551</v>
      </c>
      <c r="FW73" s="120">
        <f t="shared" si="513"/>
        <v>7.6103500761035008</v>
      </c>
      <c r="FX73" s="120">
        <f t="shared" si="514"/>
        <v>10.261315447425812</v>
      </c>
      <c r="FY73" s="120">
        <f t="shared" si="510"/>
        <v>7.383627196615973</v>
      </c>
      <c r="FZ73" s="120">
        <f t="shared" si="510"/>
        <v>5.4444245783419767</v>
      </c>
      <c r="GA73" s="120">
        <f t="shared" si="510"/>
        <v>6.3786491146585815</v>
      </c>
      <c r="GB73" s="120">
        <f t="shared" si="510"/>
        <v>6.5814801179306928</v>
      </c>
      <c r="GC73" s="120">
        <f t="shared" si="510"/>
        <v>6.4698417125952172</v>
      </c>
      <c r="GD73" s="120">
        <f t="shared" si="510"/>
        <v>6.633476277090371</v>
      </c>
      <c r="GE73" s="120">
        <f t="shared" si="510"/>
        <v>7.1888752319026006</v>
      </c>
      <c r="GF73" s="120">
        <f t="shared" si="510"/>
        <v>7.1329820488348643</v>
      </c>
      <c r="GG73" s="120">
        <f t="shared" si="510"/>
        <v>7.6103500761035008</v>
      </c>
      <c r="GH73" s="120">
        <f t="shared" si="510"/>
        <v>10.261315447425812</v>
      </c>
      <c r="GI73" s="120">
        <f t="shared" si="510"/>
        <v>4.8872522276777604</v>
      </c>
      <c r="GJ73" s="120">
        <f t="shared" si="510"/>
        <v>6.9269986700162551</v>
      </c>
      <c r="GK73" s="120">
        <f t="shared" si="515"/>
        <v>2.7450451934258662</v>
      </c>
      <c r="GL73" s="120">
        <f t="shared" si="516"/>
        <v>5.7188393568649518</v>
      </c>
      <c r="GM73" s="120">
        <f t="shared" si="517"/>
        <v>1.9934758970641537</v>
      </c>
      <c r="GN73" s="321">
        <f t="shared" si="518"/>
        <v>3.8835705547680535</v>
      </c>
      <c r="GO73" s="85">
        <f>+Cas_Hoy!B72</f>
        <v>604</v>
      </c>
      <c r="GP73" s="62">
        <f>+Cas_Hoy!C72</f>
        <v>601</v>
      </c>
      <c r="GQ73" s="62">
        <f>+Cas_Hoy!D72</f>
        <v>1330</v>
      </c>
      <c r="GR73" s="62">
        <f>+Cas_Hoy!E72</f>
        <v>1355</v>
      </c>
      <c r="GS73" s="62">
        <f>+Cas_Hoy!F72</f>
        <v>3279</v>
      </c>
      <c r="GT73" s="62">
        <f>+Cas_Hoy!G72</f>
        <v>3388</v>
      </c>
      <c r="GU73" s="62">
        <f>+Cas_Hoy!H72</f>
        <v>3508</v>
      </c>
      <c r="GV73" s="62">
        <f>+Cas_Hoy!I72</f>
        <v>3395</v>
      </c>
      <c r="GW73" s="62">
        <f>+Cas_Hoy!J72</f>
        <v>2898</v>
      </c>
      <c r="GX73" s="62">
        <f>+Cas_Hoy!K72</f>
        <v>2887</v>
      </c>
      <c r="GY73" s="62">
        <f>+Cas_Hoy!L72</f>
        <v>1869</v>
      </c>
      <c r="GZ73" s="62">
        <f>+Cas_Hoy!M72</f>
        <v>1930</v>
      </c>
      <c r="HA73" s="62">
        <f>+Cas_Hoy!N72</f>
        <v>1068</v>
      </c>
      <c r="HB73" s="62">
        <f>+Cas_Hoy!O72</f>
        <v>965</v>
      </c>
      <c r="HC73" s="62">
        <f>+Cas_Hoy!P72</f>
        <v>467</v>
      </c>
      <c r="HD73" s="62">
        <f>+Cas_Hoy!Q72</f>
        <v>442</v>
      </c>
      <c r="HE73" s="62">
        <f>+Cas_Hoy!R72</f>
        <v>159</v>
      </c>
      <c r="HF73" s="62">
        <f>+Cas_Hoy!S72</f>
        <v>211</v>
      </c>
      <c r="HG73" s="62">
        <f>+Cas_Hoy!T72</f>
        <v>21</v>
      </c>
      <c r="HH73" s="590">
        <f>+Cas_Hoy!U72</f>
        <v>51</v>
      </c>
      <c r="HI73" s="543">
        <f t="shared" si="519"/>
        <v>0.41394337988306595</v>
      </c>
      <c r="HJ73" s="112">
        <f t="shared" si="520"/>
        <v>0.41081279141313692</v>
      </c>
      <c r="HK73" s="112">
        <f t="shared" si="521"/>
        <v>0.7</v>
      </c>
      <c r="HL73" s="112">
        <f t="shared" si="522"/>
        <v>0.7</v>
      </c>
      <c r="HM73" s="323">
        <f t="shared" si="493"/>
        <v>0.7</v>
      </c>
      <c r="HN73" s="323">
        <f t="shared" si="494"/>
        <v>0.62222770708574804</v>
      </c>
      <c r="HO73" s="323">
        <f t="shared" si="495"/>
        <v>0.7</v>
      </c>
      <c r="HP73" s="323">
        <f t="shared" si="496"/>
        <v>0.7</v>
      </c>
      <c r="HQ73" s="323">
        <f t="shared" si="497"/>
        <v>0.7</v>
      </c>
      <c r="HR73" s="323">
        <f t="shared" si="498"/>
        <v>0.7</v>
      </c>
      <c r="HS73" s="323">
        <f t="shared" si="499"/>
        <v>0.7</v>
      </c>
      <c r="HT73" s="323">
        <f t="shared" si="500"/>
        <v>0.7</v>
      </c>
      <c r="HU73" s="323">
        <f t="shared" si="501"/>
        <v>0.7</v>
      </c>
      <c r="HV73" s="323">
        <f t="shared" si="502"/>
        <v>0.7</v>
      </c>
      <c r="HW73" s="323">
        <f t="shared" si="503"/>
        <v>0.41394337988306595</v>
      </c>
      <c r="HX73" s="323">
        <f t="shared" si="504"/>
        <v>0.41081279141313692</v>
      </c>
      <c r="HY73" s="323">
        <f t="shared" si="505"/>
        <v>0.25098655100430844</v>
      </c>
      <c r="HZ73" s="323">
        <f t="shared" si="506"/>
        <v>0.35870863740526843</v>
      </c>
      <c r="IA73" s="323">
        <f t="shared" si="507"/>
        <v>0.24675046317091251</v>
      </c>
      <c r="IB73" s="327">
        <f t="shared" si="508"/>
        <v>0.28518858079995552</v>
      </c>
      <c r="IC73" s="241">
        <f>+CyF_Tot!B72</f>
        <v>0</v>
      </c>
      <c r="ID73" s="149">
        <f>+CyF_Tot!C72</f>
        <v>27037</v>
      </c>
      <c r="IE73" s="149">
        <f>+CyF_Tot!D72</f>
        <v>29081</v>
      </c>
      <c r="IF73" s="149">
        <f>+CyF_Tot!E72</f>
        <v>30728</v>
      </c>
      <c r="IG73" s="149">
        <f>+CyF_Tot!F72</f>
        <v>0</v>
      </c>
      <c r="IH73" s="149">
        <f>+CyF_Tot!G72</f>
        <v>643</v>
      </c>
      <c r="II73" s="149">
        <f>+CyF_Tot!H72</f>
        <v>674</v>
      </c>
      <c r="IJ73" s="557">
        <f>+CyF_Tot!I72</f>
        <v>681</v>
      </c>
      <c r="IK73" s="93">
        <f t="shared" si="388"/>
        <v>9.4942664990066622E-2</v>
      </c>
      <c r="IL73" s="90">
        <f t="shared" si="389"/>
        <v>8.8868749603416008E-2</v>
      </c>
      <c r="IM73" s="90">
        <f t="shared" si="390"/>
        <v>8.7832410491316668E-2</v>
      </c>
      <c r="IN73" s="90">
        <f t="shared" si="391"/>
        <v>8.248566512411401E-2</v>
      </c>
      <c r="IO73" s="90">
        <f t="shared" si="392"/>
        <v>8.1392524117840453E-2</v>
      </c>
      <c r="IP73" s="90">
        <f t="shared" si="393"/>
        <v>7.992620790742104E-2</v>
      </c>
      <c r="IQ73" s="90">
        <f t="shared" si="394"/>
        <v>7.436802707726968E-2</v>
      </c>
      <c r="IR73" s="90">
        <f t="shared" si="395"/>
        <v>7.4806254392841637E-2</v>
      </c>
      <c r="IS73" s="90">
        <f t="shared" si="396"/>
        <v>6.2697383772636325E-2</v>
      </c>
      <c r="IT73" s="90">
        <f t="shared" si="397"/>
        <v>6.4768564350899713E-2</v>
      </c>
      <c r="IU73" s="90">
        <f t="shared" si="398"/>
        <v>4.5465212536240307E-2</v>
      </c>
      <c r="IV73" s="90">
        <f t="shared" si="399"/>
        <v>4.6512878360272028E-2</v>
      </c>
      <c r="IW73" s="90">
        <f t="shared" si="400"/>
        <v>3.1014601805034438E-2</v>
      </c>
      <c r="IX73" s="90">
        <f t="shared" si="401"/>
        <v>3.3871075524569277E-2</v>
      </c>
      <c r="IY73" s="90">
        <f t="shared" si="402"/>
        <v>1.4865648480782796E-2</v>
      </c>
      <c r="IZ73" s="90">
        <f t="shared" si="403"/>
        <v>2.0094008543631067E-2</v>
      </c>
      <c r="JA73" s="90">
        <f t="shared" si="404"/>
        <v>4.6885585012295498E-3</v>
      </c>
      <c r="JB73" s="90">
        <f t="shared" si="405"/>
        <v>9.0696741661391092E-3</v>
      </c>
      <c r="JC73" s="90">
        <f t="shared" si="406"/>
        <v>4.5742034158337074E-4</v>
      </c>
      <c r="JD73" s="202">
        <f t="shared" si="407"/>
        <v>1.8724594025364809E-3</v>
      </c>
      <c r="JE73" s="326"/>
      <c r="JF73" s="323"/>
      <c r="JG73" s="323"/>
      <c r="JH73" s="323"/>
      <c r="JI73" s="323"/>
      <c r="JJ73" s="323"/>
      <c r="JK73" s="323"/>
      <c r="JL73" s="323"/>
      <c r="JM73" s="323"/>
      <c r="JN73" s="323"/>
      <c r="JO73" s="323"/>
      <c r="JP73" s="323"/>
      <c r="JQ73" s="323"/>
      <c r="JR73" s="323"/>
      <c r="JS73" s="323"/>
      <c r="JT73" s="323"/>
      <c r="JU73" s="323"/>
      <c r="JV73" s="323"/>
      <c r="JW73" s="323"/>
      <c r="JX73" s="327"/>
      <c r="JZ73" s="701">
        <f t="shared" si="241"/>
        <v>0</v>
      </c>
      <c r="KA73" s="291">
        <f t="shared" si="242"/>
        <v>0</v>
      </c>
      <c r="KB73" s="291">
        <f t="shared" si="243"/>
        <v>0</v>
      </c>
      <c r="KC73" s="291">
        <f t="shared" si="244"/>
        <v>0</v>
      </c>
      <c r="KD73" s="291">
        <f t="shared" si="245"/>
        <v>355.55915506983843</v>
      </c>
      <c r="KE73" s="291">
        <f t="shared" si="246"/>
        <v>236.54023945272348</v>
      </c>
      <c r="KF73" s="291">
        <f t="shared" si="247"/>
        <v>1168.2406454649549</v>
      </c>
      <c r="KG73" s="291">
        <f t="shared" si="248"/>
        <v>587.53249679422856</v>
      </c>
      <c r="KH73" s="291">
        <f t="shared" si="249"/>
        <v>2912.6304822750371</v>
      </c>
      <c r="KI73" s="291">
        <f t="shared" si="250"/>
        <v>1216.1325752580663</v>
      </c>
      <c r="KJ73" s="291">
        <f t="shared" si="251"/>
        <v>6893.2161386589878</v>
      </c>
      <c r="KK73" s="291">
        <f t="shared" si="252"/>
        <v>3813.2345770618213</v>
      </c>
      <c r="KL73" s="291">
        <f t="shared" si="253"/>
        <v>16816.994004498476</v>
      </c>
      <c r="KM73" s="291">
        <f t="shared" si="254"/>
        <v>8956.569634625208</v>
      </c>
      <c r="KN73" s="291">
        <f t="shared" si="255"/>
        <v>23161.569274744073</v>
      </c>
      <c r="KO73" s="291">
        <f t="shared" si="256"/>
        <v>13418.626641709856</v>
      </c>
      <c r="KP73" s="291">
        <f t="shared" si="257"/>
        <v>11277.081054350048</v>
      </c>
      <c r="KQ73" s="291">
        <f t="shared" si="258"/>
        <v>11908.587078759791</v>
      </c>
      <c r="KR73" s="291">
        <f t="shared" si="259"/>
        <v>3913.8626691421118</v>
      </c>
      <c r="KS73" s="702">
        <f t="shared" si="260"/>
        <v>4976.5643273243695</v>
      </c>
      <c r="KT73" s="705">
        <f>(SUM(JZ73:KS73)/SUM(JZ$4:KS72))*100000</f>
        <v>226.33381094897607</v>
      </c>
      <c r="KU73" s="624">
        <f t="shared" si="453"/>
        <v>0</v>
      </c>
      <c r="KV73" s="625">
        <f t="shared" si="454"/>
        <v>0</v>
      </c>
      <c r="KW73" s="625">
        <f t="shared" si="455"/>
        <v>0</v>
      </c>
      <c r="KX73" s="625">
        <f t="shared" si="456"/>
        <v>0</v>
      </c>
      <c r="KY73" s="625">
        <f t="shared" si="457"/>
        <v>99.375632193532624</v>
      </c>
      <c r="KZ73" s="625">
        <f t="shared" si="458"/>
        <v>67.465843405679252</v>
      </c>
      <c r="LA73" s="625">
        <f t="shared" si="459"/>
        <v>362.54081482416819</v>
      </c>
      <c r="LB73" s="625">
        <f t="shared" si="460"/>
        <v>180.20849561503476</v>
      </c>
      <c r="LC73" s="625">
        <f t="shared" si="461"/>
        <v>1032.0601024590587</v>
      </c>
      <c r="LD73" s="625">
        <f t="shared" si="462"/>
        <v>416.27362600456695</v>
      </c>
      <c r="LE73" s="625">
        <f t="shared" si="463"/>
        <v>3261.5694497375343</v>
      </c>
      <c r="LF73" s="625">
        <f t="shared" si="464"/>
        <v>1681.0009107889205</v>
      </c>
      <c r="LG73" s="625">
        <f t="shared" si="465"/>
        <v>10170.980431877315</v>
      </c>
      <c r="LH73" s="625">
        <f t="shared" si="466"/>
        <v>4696.4120218745802</v>
      </c>
      <c r="LI73" s="625">
        <f t="shared" si="467"/>
        <v>23396.398930812637</v>
      </c>
      <c r="LJ73" s="625">
        <f t="shared" si="468"/>
        <v>10063.240396353656</v>
      </c>
      <c r="LK73" s="625">
        <f t="shared" si="469"/>
        <v>31627.620343254246</v>
      </c>
      <c r="LL73" s="625">
        <f t="shared" si="470"/>
        <v>18133.486639257324</v>
      </c>
      <c r="LM73" s="625">
        <f t="shared" si="471"/>
        <v>64836.621703671197</v>
      </c>
      <c r="LN73" s="626">
        <f t="shared" si="472"/>
        <v>28797.895534542964</v>
      </c>
      <c r="LO73" s="642">
        <f t="shared" si="473"/>
        <v>30.618567728627358</v>
      </c>
      <c r="LP73" s="625">
        <f t="shared" si="474"/>
        <v>21.459231396945</v>
      </c>
      <c r="LQ73" s="625">
        <f t="shared" si="475"/>
        <v>1314.6115278429422</v>
      </c>
      <c r="LR73" s="625">
        <f t="shared" si="476"/>
        <v>637.49705345062148</v>
      </c>
      <c r="LS73" s="625">
        <f t="shared" si="477"/>
        <v>16485.58207276855</v>
      </c>
      <c r="LT73" s="645">
        <f t="shared" si="478"/>
        <v>8930.7644276534447</v>
      </c>
      <c r="LU73" s="624">
        <f t="shared" si="479"/>
        <v>26.153398120762375</v>
      </c>
      <c r="LV73" s="625">
        <f t="shared" si="480"/>
        <v>972.78729879238119</v>
      </c>
      <c r="LW73" s="626">
        <f t="shared" si="481"/>
        <v>12255.895068894401</v>
      </c>
      <c r="LY73" s="725">
        <f>VLOOKUP(A73,Vac!A:C,2,FALSE)</f>
        <v>13721.910304504907</v>
      </c>
      <c r="LZ73" s="730">
        <f>VLOOKUP(A73,Vac!A:D,3,FALSE)</f>
        <v>23623</v>
      </c>
      <c r="MA73" s="722">
        <f>VLOOKUP(A73,Vac!A:D,4,FALSE)</f>
        <v>3136</v>
      </c>
      <c r="MB73" s="742">
        <f t="shared" si="425"/>
        <v>6.3691021838770553E-2</v>
      </c>
      <c r="MC73" s="666">
        <f t="shared" si="426"/>
        <v>8.4551091938527903E-3</v>
      </c>
    </row>
    <row r="74" spans="1:341" ht="14.4">
      <c r="A74" s="511" t="s">
        <v>84</v>
      </c>
      <c r="B74" s="539">
        <v>36545</v>
      </c>
      <c r="C74" s="527">
        <f t="shared" si="341"/>
        <v>2369</v>
      </c>
      <c r="D74" s="518">
        <f t="shared" si="342"/>
        <v>41</v>
      </c>
      <c r="E74" s="496">
        <f t="shared" si="482"/>
        <v>5.3257073972695834E-3</v>
      </c>
      <c r="F74" s="209">
        <f t="shared" si="427"/>
        <v>5.7518128334929537E-2</v>
      </c>
      <c r="G74" s="28">
        <f t="shared" si="264"/>
        <v>3.6624680359500439</v>
      </c>
      <c r="H74" s="27">
        <f t="shared" si="428"/>
        <v>0.21065830651435194</v>
      </c>
      <c r="I74" s="34">
        <f t="shared" si="429"/>
        <v>0.23741652147121778</v>
      </c>
      <c r="J74" s="340">
        <f t="shared" si="430"/>
        <v>0.27509574223661309</v>
      </c>
      <c r="K74" s="582">
        <f t="shared" si="431"/>
        <v>4.0782328805903656E-3</v>
      </c>
      <c r="L74" s="341">
        <f t="shared" si="483"/>
        <v>4.7827658896465399</v>
      </c>
      <c r="M74" s="342">
        <f t="shared" si="432"/>
        <v>0.3097771750114478</v>
      </c>
      <c r="N74" s="827"/>
      <c r="O74" s="366" t="s">
        <v>230</v>
      </c>
      <c r="P74" s="21" t="s">
        <v>240</v>
      </c>
      <c r="Q74" s="21"/>
      <c r="R74" s="21"/>
      <c r="S74" s="170">
        <f t="shared" si="270"/>
        <v>2369</v>
      </c>
      <c r="T74" s="171">
        <f t="shared" si="271"/>
        <v>6482.4189355588996</v>
      </c>
      <c r="U74" s="170">
        <f t="shared" si="272"/>
        <v>119</v>
      </c>
      <c r="V74" s="172">
        <f t="shared" si="273"/>
        <v>5.2888888888888888E-2</v>
      </c>
      <c r="W74" s="171">
        <f t="shared" si="274"/>
        <v>325.62594062115198</v>
      </c>
      <c r="X74" s="170">
        <f t="shared" si="275"/>
        <v>267</v>
      </c>
      <c r="Y74" s="172">
        <f t="shared" si="276"/>
        <v>0.12702188392007613</v>
      </c>
      <c r="Z74" s="171">
        <f t="shared" si="277"/>
        <v>730.60610206594606</v>
      </c>
      <c r="AA74" s="170">
        <f t="shared" si="278"/>
        <v>41</v>
      </c>
      <c r="AB74" s="171">
        <f t="shared" si="279"/>
        <v>1121.9045012997674</v>
      </c>
      <c r="AC74" s="173">
        <f t="shared" si="280"/>
        <v>1.7306880540312368E-2</v>
      </c>
      <c r="AD74" s="170">
        <f t="shared" si="281"/>
        <v>4</v>
      </c>
      <c r="AE74" s="172">
        <f t="shared" si="282"/>
        <v>0.10810810810810811</v>
      </c>
      <c r="AF74" s="171">
        <f t="shared" si="283"/>
        <v>109.45409768778218</v>
      </c>
      <c r="AG74" s="170">
        <f t="shared" si="284"/>
        <v>7</v>
      </c>
      <c r="AH74" s="172">
        <f t="shared" si="285"/>
        <v>0.20588235294117646</v>
      </c>
      <c r="AI74" s="367">
        <f t="shared" si="286"/>
        <v>191.54467095361883</v>
      </c>
      <c r="AJ74" s="831"/>
      <c r="AK74" s="85">
        <v>3281.9589374488592</v>
      </c>
      <c r="AL74" s="62">
        <v>3229.7511365922069</v>
      </c>
      <c r="AM74" s="62">
        <v>3088.2827967153908</v>
      </c>
      <c r="AN74" s="62">
        <v>2874.5184618916046</v>
      </c>
      <c r="AO74" s="62">
        <v>2662.8685390801666</v>
      </c>
      <c r="AP74" s="62">
        <v>2632.8349315461642</v>
      </c>
      <c r="AQ74" s="62">
        <v>2712.0446225723372</v>
      </c>
      <c r="AR74" s="62">
        <v>2653.7699971762586</v>
      </c>
      <c r="AS74" s="62">
        <v>2526.6659292376717</v>
      </c>
      <c r="AT74" s="62">
        <v>2308.4908579551816</v>
      </c>
      <c r="AU74" s="62">
        <v>1762.3568299916624</v>
      </c>
      <c r="AV74" s="62">
        <v>1611.5385515911994</v>
      </c>
      <c r="AW74" s="62">
        <v>1411.1765009183023</v>
      </c>
      <c r="AX74" s="62">
        <v>1352.3043095369801</v>
      </c>
      <c r="AY74" s="62">
        <v>738.51324802180841</v>
      </c>
      <c r="AZ74" s="62">
        <v>864.18219583499911</v>
      </c>
      <c r="BA74" s="62">
        <v>266.32586920789191</v>
      </c>
      <c r="BB74" s="62">
        <v>431.39705055119714</v>
      </c>
      <c r="BC74" s="62">
        <v>20.806708531866555</v>
      </c>
      <c r="BD74" s="86">
        <v>115.21230856593249</v>
      </c>
      <c r="BE74" s="258">
        <v>2.0000000000000002E-5</v>
      </c>
      <c r="BF74" s="43">
        <v>2.0000000000000002E-5</v>
      </c>
      <c r="BG74" s="53">
        <v>5.0000000000000002E-5</v>
      </c>
      <c r="BH74" s="53">
        <v>4.0000000000000003E-5</v>
      </c>
      <c r="BI74" s="53">
        <v>1.2518952302791728E-4</v>
      </c>
      <c r="BJ74" s="53">
        <v>1.2406223545552731E-4</v>
      </c>
      <c r="BK74" s="53">
        <v>3.4000000000000002E-4</v>
      </c>
      <c r="BL74" s="53">
        <v>1.8000000000000001E-4</v>
      </c>
      <c r="BM74" s="53">
        <v>8.9999999999999998E-4</v>
      </c>
      <c r="BN74" s="53">
        <v>5.0000000000000001E-4</v>
      </c>
      <c r="BO74" s="53">
        <v>3.8E-3</v>
      </c>
      <c r="BP74" s="53">
        <v>2E-3</v>
      </c>
      <c r="BQ74" s="53">
        <v>1.6199999999999999E-2</v>
      </c>
      <c r="BR74" s="53">
        <v>6.1999999999999998E-3</v>
      </c>
      <c r="BS74" s="53">
        <v>6.1100000000000002E-2</v>
      </c>
      <c r="BT74" s="53">
        <v>2.6800000000000001E-2</v>
      </c>
      <c r="BU74" s="53">
        <v>0.1421</v>
      </c>
      <c r="BV74" s="53">
        <v>5.4699999999999999E-2</v>
      </c>
      <c r="BW74" s="53">
        <v>0.27589999999999998</v>
      </c>
      <c r="BX74" s="773">
        <v>0.1051</v>
      </c>
      <c r="BY74" s="53">
        <f t="shared" si="484"/>
        <v>2.0000000000000002E-5</v>
      </c>
      <c r="BZ74" s="53">
        <f t="shared" si="485"/>
        <v>4.5000000000000003E-5</v>
      </c>
      <c r="CA74" s="53">
        <f t="shared" si="486"/>
        <v>1.246258792417223E-4</v>
      </c>
      <c r="CB74" s="53">
        <f t="shared" si="487"/>
        <v>2.6000000000000003E-4</v>
      </c>
      <c r="CC74" s="53">
        <f t="shared" si="488"/>
        <v>6.9999999999999999E-4</v>
      </c>
      <c r="CD74" s="53">
        <f t="shared" si="489"/>
        <v>2.8999999999999998E-3</v>
      </c>
      <c r="CE74" s="53">
        <f t="shared" si="490"/>
        <v>1.12E-2</v>
      </c>
      <c r="CF74" s="53">
        <f t="shared" si="491"/>
        <v>4.3950000000000003E-2</v>
      </c>
      <c r="CG74" s="53">
        <f t="shared" si="492"/>
        <v>9.8400000000000001E-2</v>
      </c>
      <c r="CH74" s="54">
        <f t="shared" si="509"/>
        <v>0.1905</v>
      </c>
      <c r="CI74" s="64">
        <f>+Fall_Hoy!B74</f>
        <v>1</v>
      </c>
      <c r="CJ74" s="61">
        <f>+Fall_Hoy!C74</f>
        <v>0</v>
      </c>
      <c r="CK74" s="61">
        <f>+Fall_Hoy!D74</f>
        <v>0</v>
      </c>
      <c r="CL74" s="61">
        <f>+Fall_Hoy!E74</f>
        <v>0</v>
      </c>
      <c r="CM74" s="61">
        <f>+Fall_Hoy!F74</f>
        <v>0</v>
      </c>
      <c r="CN74" s="61">
        <f>+Fall_Hoy!G74</f>
        <v>0</v>
      </c>
      <c r="CO74" s="61">
        <f>+Fall_Hoy!H74</f>
        <v>0</v>
      </c>
      <c r="CP74" s="61">
        <f>+Fall_Hoy!I74</f>
        <v>1</v>
      </c>
      <c r="CQ74" s="61">
        <f>+Fall_Hoy!J74</f>
        <v>0</v>
      </c>
      <c r="CR74" s="61">
        <f>+Fall_Hoy!K74</f>
        <v>3</v>
      </c>
      <c r="CS74" s="61">
        <f>+Fall_Hoy!L74</f>
        <v>3</v>
      </c>
      <c r="CT74" s="61">
        <f>+Fall_Hoy!M74</f>
        <v>2</v>
      </c>
      <c r="CU74" s="61">
        <f>+Fall_Hoy!N74</f>
        <v>6</v>
      </c>
      <c r="CV74" s="61">
        <f>+Fall_Hoy!O74</f>
        <v>3</v>
      </c>
      <c r="CW74" s="61">
        <f>+Fall_Hoy!P74</f>
        <v>8</v>
      </c>
      <c r="CX74" s="61">
        <f>+Fall_Hoy!Q74</f>
        <v>2</v>
      </c>
      <c r="CY74" s="61">
        <f>+Fall_Hoy!R74</f>
        <v>2</v>
      </c>
      <c r="CZ74" s="61">
        <f>+Fall_Hoy!S74</f>
        <v>7</v>
      </c>
      <c r="DA74" s="61">
        <f>+Fall_Hoy!T74</f>
        <v>1</v>
      </c>
      <c r="DB74" s="253">
        <f>+Fall_Hoy!U74</f>
        <v>0</v>
      </c>
      <c r="DC74" s="61">
        <f>+Fall_Hoy!W74</f>
        <v>0</v>
      </c>
      <c r="DD74" s="61">
        <f>+Fall_Hoy!X74</f>
        <v>0</v>
      </c>
      <c r="DE74" s="61">
        <f>+Fall_Hoy!Y74</f>
        <v>0</v>
      </c>
      <c r="DF74" s="61">
        <f>+Fall_Hoy!Z74</f>
        <v>0</v>
      </c>
      <c r="DG74" s="61">
        <f>+Fall_Hoy!AA74</f>
        <v>0</v>
      </c>
      <c r="DH74" s="61">
        <f>+Fall_Hoy!AB74</f>
        <v>0</v>
      </c>
      <c r="DI74" s="61">
        <f>+Fall_Hoy!AC74</f>
        <v>0</v>
      </c>
      <c r="DJ74" s="61">
        <f>+Fall_Hoy!AD74</f>
        <v>2</v>
      </c>
      <c r="DK74" s="61">
        <f>+Fall_Hoy!AE74</f>
        <v>0</v>
      </c>
      <c r="DL74" s="270">
        <f>+Fall_Hoy!AF74</f>
        <v>0</v>
      </c>
      <c r="DM74" s="75">
        <f t="shared" si="287"/>
        <v>0.17729254991845078</v>
      </c>
      <c r="DN74" s="76">
        <f t="shared" si="288"/>
        <v>8.6355476925250738E-2</v>
      </c>
      <c r="DO74" s="76">
        <f t="shared" si="289"/>
        <v>0.26245502963616341</v>
      </c>
      <c r="DP74" s="76">
        <f t="shared" si="290"/>
        <v>0.35781219088742655</v>
      </c>
      <c r="DQ74" s="76">
        <f t="shared" si="409"/>
        <v>7.6984649069763336E-2</v>
      </c>
      <c r="DR74" s="76">
        <f t="shared" si="410"/>
        <v>9.0017037209704179E-2</v>
      </c>
      <c r="DS74" s="76">
        <f t="shared" si="411"/>
        <v>8.1857060223970809E-2</v>
      </c>
      <c r="DT74" s="76">
        <f t="shared" si="412"/>
        <v>0.7</v>
      </c>
      <c r="DU74" s="76">
        <f t="shared" si="413"/>
        <v>8.5883930079142579E-2</v>
      </c>
      <c r="DV74" s="76">
        <f t="shared" si="414"/>
        <v>0.7</v>
      </c>
      <c r="DW74" s="76">
        <f t="shared" si="415"/>
        <v>0.44796472018340422</v>
      </c>
      <c r="DX74" s="76">
        <f t="shared" si="416"/>
        <v>0.62052502499094475</v>
      </c>
      <c r="DY74" s="76">
        <f t="shared" si="417"/>
        <v>0.26245502963616341</v>
      </c>
      <c r="DZ74" s="76">
        <f t="shared" si="418"/>
        <v>0.35781219088742655</v>
      </c>
      <c r="EA74" s="76">
        <f t="shared" si="419"/>
        <v>0.17729254991845078</v>
      </c>
      <c r="EB74" s="76">
        <f t="shared" si="420"/>
        <v>8.6355476925250738E-2</v>
      </c>
      <c r="EC74" s="76">
        <f t="shared" si="421"/>
        <v>5.2847270891274223E-2</v>
      </c>
      <c r="ED74" s="76">
        <f t="shared" si="422"/>
        <v>0.29664261584415808</v>
      </c>
      <c r="EE74" s="76">
        <f t="shared" si="423"/>
        <v>0.17419870257107806</v>
      </c>
      <c r="EF74" s="316">
        <f t="shared" si="424"/>
        <v>3.4718512716121142E-2</v>
      </c>
      <c r="EG74" s="85">
        <f>+'Cas_-14'!B73</f>
        <v>28</v>
      </c>
      <c r="EH74" s="62">
        <f>+'Cas_-14'!C73</f>
        <v>25</v>
      </c>
      <c r="EI74" s="62">
        <f>+'Cas_-14'!D73</f>
        <v>87</v>
      </c>
      <c r="EJ74" s="62">
        <f>+'Cas_-14'!E73</f>
        <v>86</v>
      </c>
      <c r="EK74" s="62">
        <f>+'Cas_-14'!F73</f>
        <v>205</v>
      </c>
      <c r="EL74" s="62">
        <f>+'Cas_-14'!G73</f>
        <v>237</v>
      </c>
      <c r="EM74" s="62">
        <f>+'Cas_-14'!H73</f>
        <v>222</v>
      </c>
      <c r="EN74" s="62">
        <f>+'Cas_-14'!I73</f>
        <v>213</v>
      </c>
      <c r="EO74" s="62">
        <f>+'Cas_-14'!J73</f>
        <v>217</v>
      </c>
      <c r="EP74" s="62">
        <f>+'Cas_-14'!K73</f>
        <v>221</v>
      </c>
      <c r="EQ74" s="62">
        <f>+'Cas_-14'!L73</f>
        <v>153</v>
      </c>
      <c r="ER74" s="62">
        <f>+'Cas_-14'!M73</f>
        <v>147</v>
      </c>
      <c r="ES74" s="62">
        <f>+'Cas_-14'!N73</f>
        <v>75</v>
      </c>
      <c r="ET74" s="62">
        <f>+'Cas_-14'!O73</f>
        <v>60</v>
      </c>
      <c r="EU74" s="62">
        <f>+'Cas_-14'!P73</f>
        <v>42</v>
      </c>
      <c r="EV74" s="62">
        <f>+'Cas_-14'!Q73</f>
        <v>29</v>
      </c>
      <c r="EW74" s="62">
        <f>+'Cas_-14'!R73</f>
        <v>10</v>
      </c>
      <c r="EX74" s="62">
        <f>+'Cas_-14'!S73</f>
        <v>18</v>
      </c>
      <c r="EY74" s="62">
        <f>+'Cas_-14'!T73</f>
        <v>3</v>
      </c>
      <c r="EZ74" s="86">
        <f>+'Cas_-14'!U73</f>
        <v>4</v>
      </c>
      <c r="FA74" s="201">
        <f t="shared" si="433"/>
        <v>8.5314900441030607E-3</v>
      </c>
      <c r="FB74" s="90">
        <f t="shared" si="434"/>
        <v>7.7405344692836426E-3</v>
      </c>
      <c r="FC74" s="90">
        <f t="shared" si="435"/>
        <v>2.8170995250995378E-2</v>
      </c>
      <c r="FD74" s="90">
        <f t="shared" si="436"/>
        <v>2.9918054498563516E-2</v>
      </c>
      <c r="FE74" s="90">
        <f t="shared" si="437"/>
        <v>7.6984649069763336E-2</v>
      </c>
      <c r="FF74" s="90">
        <f t="shared" si="438"/>
        <v>9.0017037209704179E-2</v>
      </c>
      <c r="FG74" s="90">
        <f t="shared" si="439"/>
        <v>8.1857060223970809E-2</v>
      </c>
      <c r="FH74" s="90">
        <f t="shared" si="440"/>
        <v>8.0263172854709505E-2</v>
      </c>
      <c r="FI74" s="90">
        <f t="shared" si="441"/>
        <v>8.5883930079142579E-2</v>
      </c>
      <c r="FJ74" s="90">
        <f t="shared" si="442"/>
        <v>9.5733539181419025E-2</v>
      </c>
      <c r="FK74" s="90">
        <f t="shared" si="443"/>
        <v>8.6815562771543731E-2</v>
      </c>
      <c r="FL74" s="90">
        <f t="shared" si="444"/>
        <v>9.1217178673668881E-2</v>
      </c>
      <c r="FM74" s="90">
        <f t="shared" si="445"/>
        <v>5.3147143501323088E-2</v>
      </c>
      <c r="FN74" s="90">
        <f t="shared" si="446"/>
        <v>4.4368711670040889E-2</v>
      </c>
      <c r="FO74" s="90">
        <f t="shared" si="447"/>
        <v>5.6871017700091051E-2</v>
      </c>
      <c r="FP74" s="90">
        <f t="shared" si="448"/>
        <v>3.355773833315244E-2</v>
      </c>
      <c r="FQ74" s="90">
        <f t="shared" si="449"/>
        <v>3.754798596825034E-2</v>
      </c>
      <c r="FR74" s="90">
        <f t="shared" si="450"/>
        <v>4.1724902794308287E-2</v>
      </c>
      <c r="FS74" s="90">
        <f t="shared" si="451"/>
        <v>0.1441842661180813</v>
      </c>
      <c r="FT74" s="99">
        <f t="shared" si="452"/>
        <v>3.4718512716121142E-2</v>
      </c>
      <c r="FU74" s="119">
        <f t="shared" si="511"/>
        <v>3.1174499259605644</v>
      </c>
      <c r="FV74" s="120">
        <f t="shared" si="512"/>
        <v>2.5733401955738544</v>
      </c>
      <c r="FW74" s="120">
        <f t="shared" si="513"/>
        <v>4.9382716049382713</v>
      </c>
      <c r="FX74" s="120">
        <f t="shared" si="514"/>
        <v>8.064516129032258</v>
      </c>
      <c r="FY74" s="120">
        <f t="shared" si="510"/>
        <v>1</v>
      </c>
      <c r="FZ74" s="120">
        <f t="shared" si="510"/>
        <v>1</v>
      </c>
      <c r="GA74" s="120">
        <f t="shared" si="510"/>
        <v>1</v>
      </c>
      <c r="GB74" s="120">
        <f t="shared" si="510"/>
        <v>8.721309849875027</v>
      </c>
      <c r="GC74" s="120">
        <f t="shared" si="510"/>
        <v>1</v>
      </c>
      <c r="GD74" s="120">
        <f t="shared" si="510"/>
        <v>7.311961993523199</v>
      </c>
      <c r="GE74" s="120">
        <f t="shared" si="510"/>
        <v>5.1599587203302377</v>
      </c>
      <c r="GF74" s="120">
        <f t="shared" si="510"/>
        <v>6.8027210884353737</v>
      </c>
      <c r="GG74" s="120">
        <f t="shared" si="510"/>
        <v>4.9382716049382713</v>
      </c>
      <c r="GH74" s="120">
        <f t="shared" si="510"/>
        <v>8.064516129032258</v>
      </c>
      <c r="GI74" s="120">
        <f t="shared" si="510"/>
        <v>3.1174499259605644</v>
      </c>
      <c r="GJ74" s="120">
        <f t="shared" si="510"/>
        <v>2.5733401955738544</v>
      </c>
      <c r="GK74" s="120">
        <f t="shared" si="515"/>
        <v>1.407459535538353</v>
      </c>
      <c r="GL74" s="120">
        <f t="shared" si="516"/>
        <v>7.1094860857200901</v>
      </c>
      <c r="GM74" s="120">
        <f t="shared" si="517"/>
        <v>1.2081672103419114</v>
      </c>
      <c r="GN74" s="321">
        <f t="shared" si="518"/>
        <v>1</v>
      </c>
      <c r="GO74" s="85">
        <f>+Cas_Hoy!B73</f>
        <v>30</v>
      </c>
      <c r="GP74" s="62">
        <f>+Cas_Hoy!C73</f>
        <v>30</v>
      </c>
      <c r="GQ74" s="62">
        <f>+Cas_Hoy!D73</f>
        <v>97</v>
      </c>
      <c r="GR74" s="62">
        <f>+Cas_Hoy!E73</f>
        <v>97</v>
      </c>
      <c r="GS74" s="62">
        <f>+Cas_Hoy!F73</f>
        <v>237</v>
      </c>
      <c r="GT74" s="62">
        <f>+Cas_Hoy!G73</f>
        <v>263</v>
      </c>
      <c r="GU74" s="62">
        <f>+Cas_Hoy!H73</f>
        <v>255</v>
      </c>
      <c r="GV74" s="62">
        <f>+Cas_Hoy!I73</f>
        <v>237</v>
      </c>
      <c r="GW74" s="62">
        <f>+Cas_Hoy!J73</f>
        <v>246</v>
      </c>
      <c r="GX74" s="62">
        <f>+Cas_Hoy!K73</f>
        <v>250</v>
      </c>
      <c r="GY74" s="62">
        <f>+Cas_Hoy!L73</f>
        <v>175</v>
      </c>
      <c r="GZ74" s="62">
        <f>+Cas_Hoy!M73</f>
        <v>159</v>
      </c>
      <c r="HA74" s="62">
        <f>+Cas_Hoy!N73</f>
        <v>93</v>
      </c>
      <c r="HB74" s="62">
        <f>+Cas_Hoy!O73</f>
        <v>65</v>
      </c>
      <c r="HC74" s="62">
        <f>+Cas_Hoy!P73</f>
        <v>45</v>
      </c>
      <c r="HD74" s="62">
        <f>+Cas_Hoy!Q73</f>
        <v>31</v>
      </c>
      <c r="HE74" s="62">
        <f>+Cas_Hoy!R73</f>
        <v>10</v>
      </c>
      <c r="HF74" s="62">
        <f>+Cas_Hoy!S73</f>
        <v>20</v>
      </c>
      <c r="HG74" s="62">
        <f>+Cas_Hoy!T73</f>
        <v>3</v>
      </c>
      <c r="HH74" s="590">
        <f>+Cas_Hoy!U73</f>
        <v>4</v>
      </c>
      <c r="HI74" s="543">
        <f t="shared" si="519"/>
        <v>0.18995630348405443</v>
      </c>
      <c r="HJ74" s="112">
        <f t="shared" si="520"/>
        <v>9.2311027058026657E-2</v>
      </c>
      <c r="HK74" s="112">
        <f t="shared" si="521"/>
        <v>0.3254442367488426</v>
      </c>
      <c r="HL74" s="112">
        <f t="shared" si="522"/>
        <v>0.38762987346137878</v>
      </c>
      <c r="HM74" s="323">
        <f t="shared" si="493"/>
        <v>8.9001765022116638E-2</v>
      </c>
      <c r="HN74" s="323">
        <f t="shared" si="494"/>
        <v>9.9892323992203366E-2</v>
      </c>
      <c r="HO74" s="323">
        <f t="shared" si="495"/>
        <v>9.4025001608615127E-2</v>
      </c>
      <c r="HP74" s="323">
        <f t="shared" si="496"/>
        <v>0.7</v>
      </c>
      <c r="HQ74" s="323">
        <f t="shared" si="497"/>
        <v>9.7361505988336747E-2</v>
      </c>
      <c r="HR74" s="323">
        <f t="shared" si="498"/>
        <v>0.7</v>
      </c>
      <c r="HS74" s="323">
        <f t="shared" si="499"/>
        <v>0.51237794792219438</v>
      </c>
      <c r="HT74" s="323">
        <f t="shared" si="500"/>
        <v>0.67118012907183822</v>
      </c>
      <c r="HU74" s="323">
        <f t="shared" si="501"/>
        <v>0.3254442367488426</v>
      </c>
      <c r="HV74" s="323">
        <f t="shared" si="502"/>
        <v>0.38762987346137878</v>
      </c>
      <c r="HW74" s="323">
        <f t="shared" si="503"/>
        <v>0.18995630348405443</v>
      </c>
      <c r="HX74" s="323">
        <f t="shared" si="504"/>
        <v>9.2311027058026657E-2</v>
      </c>
      <c r="HY74" s="323">
        <f t="shared" si="505"/>
        <v>5.2847270891274209E-2</v>
      </c>
      <c r="HZ74" s="323">
        <f t="shared" si="506"/>
        <v>0.32960290649350898</v>
      </c>
      <c r="IA74" s="323">
        <f t="shared" si="507"/>
        <v>0.17419870257107806</v>
      </c>
      <c r="IB74" s="327">
        <f t="shared" si="508"/>
        <v>3.4718512716121142E-2</v>
      </c>
      <c r="IC74" s="241">
        <f>+CyF_Tot!B73</f>
        <v>0</v>
      </c>
      <c r="ID74" s="149">
        <f>+CyF_Tot!C73</f>
        <v>2102</v>
      </c>
      <c r="IE74" s="149">
        <f>+CyF_Tot!D73</f>
        <v>2250</v>
      </c>
      <c r="IF74" s="149">
        <f>+CyF_Tot!E73</f>
        <v>2369</v>
      </c>
      <c r="IG74" s="149">
        <f>+CyF_Tot!F73</f>
        <v>0</v>
      </c>
      <c r="IH74" s="149">
        <f>+CyF_Tot!G73</f>
        <v>34</v>
      </c>
      <c r="II74" s="149">
        <f>+CyF_Tot!H73</f>
        <v>37</v>
      </c>
      <c r="IJ74" s="557">
        <f>+CyF_Tot!I73</f>
        <v>41</v>
      </c>
      <c r="IK74" s="93">
        <f t="shared" si="388"/>
        <v>8.9805963536704309E-2</v>
      </c>
      <c r="IL74" s="90">
        <f t="shared" si="389"/>
        <v>8.8377374102947243E-2</v>
      </c>
      <c r="IM74" s="90">
        <f t="shared" si="390"/>
        <v>8.4506301729795882E-2</v>
      </c>
      <c r="IN74" s="90">
        <f t="shared" si="391"/>
        <v>7.865695613330427E-2</v>
      </c>
      <c r="IO74" s="90">
        <f t="shared" si="392"/>
        <v>7.2865468301550593E-2</v>
      </c>
      <c r="IP74" s="90">
        <f t="shared" si="393"/>
        <v>7.2043642948314793E-2</v>
      </c>
      <c r="IQ74" s="90">
        <f t="shared" si="394"/>
        <v>7.4211099263164243E-2</v>
      </c>
      <c r="IR74" s="90">
        <f t="shared" si="395"/>
        <v>7.2616500127958922E-2</v>
      </c>
      <c r="IS74" s="90">
        <f t="shared" si="396"/>
        <v>6.913848486079277E-2</v>
      </c>
      <c r="IT74" s="90">
        <f t="shared" si="397"/>
        <v>6.3168445969494641E-2</v>
      </c>
      <c r="IU74" s="90">
        <f t="shared" si="398"/>
        <v>4.8224294157659386E-2</v>
      </c>
      <c r="IV74" s="90">
        <f t="shared" si="399"/>
        <v>4.4097374513372541E-2</v>
      </c>
      <c r="IW74" s="90">
        <f t="shared" si="400"/>
        <v>3.8614762646553627E-2</v>
      </c>
      <c r="IX74" s="90">
        <f t="shared" si="401"/>
        <v>3.7003811999917362E-2</v>
      </c>
      <c r="IY74" s="90">
        <f t="shared" si="402"/>
        <v>2.0208325298175085E-2</v>
      </c>
      <c r="IZ74" s="90">
        <f t="shared" si="403"/>
        <v>2.3647070620741527E-2</v>
      </c>
      <c r="JA74" s="90">
        <f t="shared" si="404"/>
        <v>7.2876144262660255E-3</v>
      </c>
      <c r="JB74" s="90">
        <f t="shared" si="405"/>
        <v>1.1804543728312961E-2</v>
      </c>
      <c r="JC74" s="90">
        <f t="shared" si="406"/>
        <v>5.6934487705203327E-4</v>
      </c>
      <c r="JD74" s="202">
        <f t="shared" si="407"/>
        <v>3.1526148191526196E-3</v>
      </c>
      <c r="JE74" s="326"/>
      <c r="JF74" s="323"/>
      <c r="JG74" s="323"/>
      <c r="JH74" s="323"/>
      <c r="JI74" s="323"/>
      <c r="JJ74" s="323"/>
      <c r="JK74" s="323"/>
      <c r="JL74" s="323"/>
      <c r="JM74" s="323"/>
      <c r="JN74" s="323"/>
      <c r="JO74" s="323"/>
      <c r="JP74" s="323"/>
      <c r="JQ74" s="323"/>
      <c r="JR74" s="323"/>
      <c r="JS74" s="323"/>
      <c r="JT74" s="323"/>
      <c r="JU74" s="323"/>
      <c r="JV74" s="323"/>
      <c r="JW74" s="323"/>
      <c r="JX74" s="327"/>
      <c r="JZ74" s="701">
        <f t="shared" si="241"/>
        <v>1171.9787094563355</v>
      </c>
      <c r="KA74" s="291">
        <f t="shared" si="242"/>
        <v>0</v>
      </c>
      <c r="KB74" s="291">
        <f t="shared" si="243"/>
        <v>0</v>
      </c>
      <c r="KC74" s="291">
        <f t="shared" si="244"/>
        <v>0</v>
      </c>
      <c r="KD74" s="291">
        <f t="shared" si="245"/>
        <v>0</v>
      </c>
      <c r="KE74" s="291">
        <f t="shared" si="246"/>
        <v>0</v>
      </c>
      <c r="KF74" s="291">
        <f t="shared" si="247"/>
        <v>0</v>
      </c>
      <c r="KG74" s="291">
        <f t="shared" si="248"/>
        <v>1228.5514582910771</v>
      </c>
      <c r="KH74" s="291">
        <f t="shared" si="249"/>
        <v>0</v>
      </c>
      <c r="KI74" s="291">
        <f t="shared" si="250"/>
        <v>3796.6024295904563</v>
      </c>
      <c r="KJ74" s="291">
        <f t="shared" si="251"/>
        <v>3597.6811801671265</v>
      </c>
      <c r="KK74" s="291">
        <f t="shared" si="252"/>
        <v>2815.2364059304678</v>
      </c>
      <c r="KL74" s="291">
        <f t="shared" si="253"/>
        <v>7030.0022665799297</v>
      </c>
      <c r="KM74" s="291">
        <f t="shared" si="254"/>
        <v>4230.7984672170005</v>
      </c>
      <c r="KN74" s="291">
        <f t="shared" si="255"/>
        <v>10723.848246749569</v>
      </c>
      <c r="KO74" s="291">
        <f t="shared" si="256"/>
        <v>3085.9927603845144</v>
      </c>
      <c r="KP74" s="291">
        <f t="shared" si="257"/>
        <v>2677.6069561734803</v>
      </c>
      <c r="KQ74" s="291">
        <f t="shared" si="258"/>
        <v>10656.136832939324</v>
      </c>
      <c r="KR74" s="291">
        <f t="shared" si="259"/>
        <v>2901.2277414059927</v>
      </c>
      <c r="KS74" s="702">
        <f t="shared" si="260"/>
        <v>0</v>
      </c>
      <c r="KT74" s="705">
        <f>(SUM(JZ74:KS74)/SUM(JZ$4:KS73))*100000</f>
        <v>109.08574281950436</v>
      </c>
      <c r="KU74" s="624">
        <f t="shared" si="453"/>
        <v>304.69607300368074</v>
      </c>
      <c r="KV74" s="625">
        <f t="shared" si="454"/>
        <v>0</v>
      </c>
      <c r="KW74" s="625">
        <f t="shared" si="455"/>
        <v>0</v>
      </c>
      <c r="KX74" s="625">
        <f t="shared" si="456"/>
        <v>0</v>
      </c>
      <c r="KY74" s="625">
        <f t="shared" si="457"/>
        <v>0</v>
      </c>
      <c r="KZ74" s="625">
        <f t="shared" si="458"/>
        <v>0</v>
      </c>
      <c r="LA74" s="625">
        <f t="shared" si="459"/>
        <v>0</v>
      </c>
      <c r="LB74" s="625">
        <f t="shared" si="460"/>
        <v>376.82240776858924</v>
      </c>
      <c r="LC74" s="625">
        <f t="shared" si="461"/>
        <v>0</v>
      </c>
      <c r="LD74" s="625">
        <f t="shared" si="462"/>
        <v>1299.5503056301225</v>
      </c>
      <c r="LE74" s="625">
        <f t="shared" si="463"/>
        <v>1702.265936696936</v>
      </c>
      <c r="LF74" s="625">
        <f t="shared" si="464"/>
        <v>1241.0500499818895</v>
      </c>
      <c r="LG74" s="625">
        <f t="shared" si="465"/>
        <v>4251.7714801058464</v>
      </c>
      <c r="LH74" s="625">
        <f t="shared" si="466"/>
        <v>2218.4355835020447</v>
      </c>
      <c r="LI74" s="625">
        <f t="shared" si="467"/>
        <v>10832.574800017343</v>
      </c>
      <c r="LJ74" s="625">
        <f t="shared" si="468"/>
        <v>2314.3267815967201</v>
      </c>
      <c r="LK74" s="625">
        <f t="shared" si="469"/>
        <v>7509.5971936500673</v>
      </c>
      <c r="LL74" s="625">
        <f t="shared" si="470"/>
        <v>16226.351086675446</v>
      </c>
      <c r="LM74" s="625">
        <f t="shared" si="471"/>
        <v>48061.422039360434</v>
      </c>
      <c r="LN74" s="626">
        <f t="shared" si="472"/>
        <v>0</v>
      </c>
      <c r="LO74" s="642">
        <f t="shared" si="473"/>
        <v>110.70384062087075</v>
      </c>
      <c r="LP74" s="625">
        <f t="shared" si="474"/>
        <v>0</v>
      </c>
      <c r="LQ74" s="625">
        <f t="shared" si="475"/>
        <v>428.50608862844183</v>
      </c>
      <c r="LR74" s="625">
        <f t="shared" si="476"/>
        <v>912.7141898890543</v>
      </c>
      <c r="LS74" s="625">
        <f t="shared" si="477"/>
        <v>6976.2985236442009</v>
      </c>
      <c r="LT74" s="645">
        <f t="shared" si="478"/>
        <v>4342.9546380283764</v>
      </c>
      <c r="LU74" s="624">
        <f t="shared" si="479"/>
        <v>56.273939908466218</v>
      </c>
      <c r="LV74" s="625">
        <f t="shared" si="480"/>
        <v>662.98993133459442</v>
      </c>
      <c r="LW74" s="626">
        <f t="shared" si="481"/>
        <v>5577.010817064529</v>
      </c>
      <c r="LY74" s="725">
        <f>VLOOKUP(A74,Vac!A:C,2,FALSE)</f>
        <v>174087.60829800172</v>
      </c>
      <c r="LZ74" s="730">
        <f>VLOOKUP(A74,Vac!A:D,3,FALSE)</f>
        <v>4375</v>
      </c>
      <c r="MA74" s="722">
        <f>VLOOKUP(A74,Vac!A:D,4,FALSE)</f>
        <v>961</v>
      </c>
      <c r="MB74" s="742">
        <f t="shared" si="425"/>
        <v>0.11971541934601176</v>
      </c>
      <c r="MC74" s="666">
        <f t="shared" si="426"/>
        <v>2.6296346969489671E-2</v>
      </c>
    </row>
    <row r="75" spans="1:341" ht="14.4">
      <c r="A75" s="511" t="s">
        <v>85</v>
      </c>
      <c r="B75" s="539">
        <v>219031</v>
      </c>
      <c r="C75" s="527">
        <f t="shared" si="341"/>
        <v>14997</v>
      </c>
      <c r="D75" s="518">
        <f t="shared" si="342"/>
        <v>319</v>
      </c>
      <c r="E75" s="496">
        <f t="shared" si="482"/>
        <v>3.4147776444093912E-3</v>
      </c>
      <c r="F75" s="209">
        <f t="shared" si="427"/>
        <v>6.1352046057407399E-2</v>
      </c>
      <c r="G75" s="28">
        <f t="shared" si="264"/>
        <v>6.9517415354764811</v>
      </c>
      <c r="H75" s="27">
        <f t="shared" si="428"/>
        <v>0.42650356686374508</v>
      </c>
      <c r="I75" s="34">
        <f t="shared" si="429"/>
        <v>0.4759840744348553</v>
      </c>
      <c r="J75" s="340">
        <f t="shared" si="430"/>
        <v>0.56608661940508953</v>
      </c>
      <c r="K75" s="582">
        <f t="shared" si="431"/>
        <v>2.5727773726885732E-3</v>
      </c>
      <c r="L75" s="341">
        <f t="shared" si="483"/>
        <v>9.2268580395085706</v>
      </c>
      <c r="M75" s="342">
        <f t="shared" si="432"/>
        <v>0.63087611342540717</v>
      </c>
      <c r="N75" s="827"/>
      <c r="O75" s="366" t="s">
        <v>230</v>
      </c>
      <c r="P75" s="21" t="s">
        <v>231</v>
      </c>
      <c r="Q75" s="21" t="s">
        <v>232</v>
      </c>
      <c r="R75" s="21" t="s">
        <v>233</v>
      </c>
      <c r="S75" s="170">
        <f t="shared" si="270"/>
        <v>14997</v>
      </c>
      <c r="T75" s="171">
        <f t="shared" si="271"/>
        <v>6846.9759988312153</v>
      </c>
      <c r="U75" s="170">
        <f t="shared" si="272"/>
        <v>630</v>
      </c>
      <c r="V75" s="172">
        <f t="shared" si="273"/>
        <v>4.3850490707872204E-2</v>
      </c>
      <c r="W75" s="171">
        <f t="shared" si="274"/>
        <v>287.63051805452199</v>
      </c>
      <c r="X75" s="170">
        <f t="shared" si="275"/>
        <v>1559</v>
      </c>
      <c r="Y75" s="172">
        <f t="shared" si="276"/>
        <v>0.11601428784045245</v>
      </c>
      <c r="Z75" s="171">
        <f t="shared" si="277"/>
        <v>711.77139309047573</v>
      </c>
      <c r="AA75" s="170">
        <f t="shared" si="278"/>
        <v>319</v>
      </c>
      <c r="AB75" s="171">
        <f t="shared" si="279"/>
        <v>1456.4148453871826</v>
      </c>
      <c r="AC75" s="173">
        <f t="shared" si="280"/>
        <v>2.1270920850836834E-2</v>
      </c>
      <c r="AD75" s="170">
        <f t="shared" si="281"/>
        <v>1</v>
      </c>
      <c r="AE75" s="172">
        <f t="shared" si="282"/>
        <v>3.1446540880503146E-3</v>
      </c>
      <c r="AF75" s="171">
        <f t="shared" si="283"/>
        <v>4.5655637786432059</v>
      </c>
      <c r="AG75" s="170">
        <f t="shared" si="284"/>
        <v>12</v>
      </c>
      <c r="AH75" s="172">
        <f t="shared" si="285"/>
        <v>3.9087947882736153E-2</v>
      </c>
      <c r="AI75" s="367">
        <f t="shared" si="286"/>
        <v>54.786765343718471</v>
      </c>
      <c r="AJ75" s="831"/>
      <c r="AK75" s="85">
        <v>22406.121998620882</v>
      </c>
      <c r="AL75" s="62">
        <v>21132.368643009388</v>
      </c>
      <c r="AM75" s="62">
        <v>20333.963632344727</v>
      </c>
      <c r="AN75" s="62">
        <v>19182.527821232306</v>
      </c>
      <c r="AO75" s="62">
        <v>18839.199669500635</v>
      </c>
      <c r="AP75" s="62">
        <v>17848.490516221158</v>
      </c>
      <c r="AQ75" s="62">
        <v>17369.832044338622</v>
      </c>
      <c r="AR75" s="62">
        <v>16440.792551086866</v>
      </c>
      <c r="AS75" s="62">
        <v>13508.29704488983</v>
      </c>
      <c r="AT75" s="62">
        <v>13028.329656232836</v>
      </c>
      <c r="AU75" s="62">
        <v>9100.4509348603679</v>
      </c>
      <c r="AV75" s="62">
        <v>9048.3981625189444</v>
      </c>
      <c r="AW75" s="62">
        <v>5731.8947213627271</v>
      </c>
      <c r="AX75" s="62">
        <v>6021.822885480181</v>
      </c>
      <c r="AY75" s="62">
        <v>2783.6636976151713</v>
      </c>
      <c r="AZ75" s="62">
        <v>3489.2406746292991</v>
      </c>
      <c r="BA75" s="62">
        <v>847.62278267156717</v>
      </c>
      <c r="BB75" s="62">
        <v>1456.541162705395</v>
      </c>
      <c r="BC75" s="62">
        <v>105.9528478339459</v>
      </c>
      <c r="BD75" s="86">
        <v>355.48509377574936</v>
      </c>
      <c r="BE75" s="258">
        <v>2.0000000000000002E-5</v>
      </c>
      <c r="BF75" s="43">
        <v>2.0000000000000002E-5</v>
      </c>
      <c r="BG75" s="53">
        <v>5.0000000000000002E-5</v>
      </c>
      <c r="BH75" s="53">
        <v>4.0000000000000003E-5</v>
      </c>
      <c r="BI75" s="53">
        <v>1.2518952302791728E-4</v>
      </c>
      <c r="BJ75" s="53">
        <v>1.2406223545552731E-4</v>
      </c>
      <c r="BK75" s="53">
        <v>3.4000000000000002E-4</v>
      </c>
      <c r="BL75" s="53">
        <v>1.8000000000000001E-4</v>
      </c>
      <c r="BM75" s="53">
        <v>8.9999999999999998E-4</v>
      </c>
      <c r="BN75" s="53">
        <v>5.0000000000000001E-4</v>
      </c>
      <c r="BO75" s="53">
        <v>3.8E-3</v>
      </c>
      <c r="BP75" s="53">
        <v>2E-3</v>
      </c>
      <c r="BQ75" s="53">
        <v>1.6199999999999999E-2</v>
      </c>
      <c r="BR75" s="53">
        <v>6.1999999999999998E-3</v>
      </c>
      <c r="BS75" s="53">
        <v>6.1100000000000002E-2</v>
      </c>
      <c r="BT75" s="53">
        <v>2.6800000000000001E-2</v>
      </c>
      <c r="BU75" s="53">
        <v>0.1421</v>
      </c>
      <c r="BV75" s="53">
        <v>5.4699999999999999E-2</v>
      </c>
      <c r="BW75" s="53">
        <v>0.27589999999999998</v>
      </c>
      <c r="BX75" s="773">
        <v>0.1051</v>
      </c>
      <c r="BY75" s="53">
        <f t="shared" si="484"/>
        <v>2.0000000000000002E-5</v>
      </c>
      <c r="BZ75" s="53">
        <f t="shared" si="485"/>
        <v>4.5000000000000003E-5</v>
      </c>
      <c r="CA75" s="53">
        <f t="shared" si="486"/>
        <v>1.246258792417223E-4</v>
      </c>
      <c r="CB75" s="53">
        <f t="shared" si="487"/>
        <v>2.6000000000000003E-4</v>
      </c>
      <c r="CC75" s="53">
        <f t="shared" si="488"/>
        <v>6.9999999999999999E-4</v>
      </c>
      <c r="CD75" s="53">
        <f t="shared" si="489"/>
        <v>2.8999999999999998E-3</v>
      </c>
      <c r="CE75" s="53">
        <f t="shared" si="490"/>
        <v>1.12E-2</v>
      </c>
      <c r="CF75" s="53">
        <f t="shared" si="491"/>
        <v>4.3950000000000003E-2</v>
      </c>
      <c r="CG75" s="53">
        <f t="shared" si="492"/>
        <v>9.8400000000000001E-2</v>
      </c>
      <c r="CH75" s="54">
        <f t="shared" si="509"/>
        <v>0.1905</v>
      </c>
      <c r="CI75" s="64">
        <f>+Fall_Hoy!B75</f>
        <v>1</v>
      </c>
      <c r="CJ75" s="61">
        <f>+Fall_Hoy!C75</f>
        <v>0</v>
      </c>
      <c r="CK75" s="61">
        <f>+Fall_Hoy!D75</f>
        <v>0</v>
      </c>
      <c r="CL75" s="61">
        <f>+Fall_Hoy!E75</f>
        <v>1</v>
      </c>
      <c r="CM75" s="61">
        <f>+Fall_Hoy!F75</f>
        <v>5</v>
      </c>
      <c r="CN75" s="61">
        <f>+Fall_Hoy!G75</f>
        <v>1</v>
      </c>
      <c r="CO75" s="61">
        <f>+Fall_Hoy!H75</f>
        <v>4</v>
      </c>
      <c r="CP75" s="61">
        <f>+Fall_Hoy!I75</f>
        <v>4</v>
      </c>
      <c r="CQ75" s="61">
        <f>+Fall_Hoy!J75</f>
        <v>11</v>
      </c>
      <c r="CR75" s="61">
        <f>+Fall_Hoy!K75</f>
        <v>7</v>
      </c>
      <c r="CS75" s="61">
        <f>+Fall_Hoy!L75</f>
        <v>24</v>
      </c>
      <c r="CT75" s="61">
        <f>+Fall_Hoy!M75</f>
        <v>18</v>
      </c>
      <c r="CU75" s="61">
        <f>+Fall_Hoy!N75</f>
        <v>45</v>
      </c>
      <c r="CV75" s="61">
        <f>+Fall_Hoy!O75</f>
        <v>25</v>
      </c>
      <c r="CW75" s="61">
        <f>+Fall_Hoy!P75</f>
        <v>51</v>
      </c>
      <c r="CX75" s="61">
        <f>+Fall_Hoy!Q75</f>
        <v>39</v>
      </c>
      <c r="CY75" s="61">
        <f>+Fall_Hoy!R75</f>
        <v>30</v>
      </c>
      <c r="CZ75" s="61">
        <f>+Fall_Hoy!S75</f>
        <v>35</v>
      </c>
      <c r="DA75" s="61">
        <f>+Fall_Hoy!T75</f>
        <v>4</v>
      </c>
      <c r="DB75" s="253">
        <f>+Fall_Hoy!U75</f>
        <v>5</v>
      </c>
      <c r="DC75" s="61">
        <f>+Fall_Hoy!W75</f>
        <v>1</v>
      </c>
      <c r="DD75" s="61">
        <f>+Fall_Hoy!X75</f>
        <v>0</v>
      </c>
      <c r="DE75" s="61">
        <f>+Fall_Hoy!Y75</f>
        <v>0</v>
      </c>
      <c r="DF75" s="61">
        <f>+Fall_Hoy!Z75</f>
        <v>0</v>
      </c>
      <c r="DG75" s="61">
        <f>+Fall_Hoy!AA75</f>
        <v>0</v>
      </c>
      <c r="DH75" s="61">
        <f>+Fall_Hoy!AB75</f>
        <v>2</v>
      </c>
      <c r="DI75" s="61">
        <f>+Fall_Hoy!AC75</f>
        <v>0</v>
      </c>
      <c r="DJ75" s="61">
        <f>+Fall_Hoy!AD75</f>
        <v>1</v>
      </c>
      <c r="DK75" s="61">
        <f>+Fall_Hoy!AE75</f>
        <v>4</v>
      </c>
      <c r="DL75" s="270">
        <f>+Fall_Hoy!AF75</f>
        <v>1</v>
      </c>
      <c r="DM75" s="75">
        <f t="shared" si="287"/>
        <v>0.29985562494170731</v>
      </c>
      <c r="DN75" s="76">
        <f t="shared" si="288"/>
        <v>0.41706033383656443</v>
      </c>
      <c r="DO75" s="76">
        <f t="shared" si="289"/>
        <v>0.48461772464609681</v>
      </c>
      <c r="DP75" s="76">
        <f t="shared" si="290"/>
        <v>0.66960754927527177</v>
      </c>
      <c r="DQ75" s="76">
        <f t="shared" si="409"/>
        <v>0.7</v>
      </c>
      <c r="DR75" s="76">
        <f t="shared" si="410"/>
        <v>0.45160516968702408</v>
      </c>
      <c r="DS75" s="76">
        <f t="shared" si="411"/>
        <v>0.67730683015944471</v>
      </c>
      <c r="DT75" s="76">
        <f t="shared" si="412"/>
        <v>0.7</v>
      </c>
      <c r="DU75" s="76">
        <f t="shared" si="413"/>
        <v>0.7</v>
      </c>
      <c r="DV75" s="76">
        <f t="shared" si="414"/>
        <v>0.7</v>
      </c>
      <c r="DW75" s="76">
        <f t="shared" si="415"/>
        <v>0.69400840891200488</v>
      </c>
      <c r="DX75" s="76">
        <f t="shared" si="416"/>
        <v>0.7</v>
      </c>
      <c r="DY75" s="76">
        <f t="shared" si="417"/>
        <v>0.48461772464609681</v>
      </c>
      <c r="DZ75" s="76">
        <f t="shared" si="418"/>
        <v>0.66960754927527177</v>
      </c>
      <c r="EA75" s="76">
        <f t="shared" si="419"/>
        <v>0.29985562494170731</v>
      </c>
      <c r="EB75" s="76">
        <f t="shared" si="420"/>
        <v>0.41706033383656443</v>
      </c>
      <c r="EC75" s="76">
        <f t="shared" si="421"/>
        <v>0.24907179779351959</v>
      </c>
      <c r="ED75" s="76">
        <f t="shared" si="422"/>
        <v>0.4392967147775878</v>
      </c>
      <c r="EE75" s="76">
        <f t="shared" si="423"/>
        <v>0.13683451479119155</v>
      </c>
      <c r="EF75" s="316">
        <f t="shared" si="424"/>
        <v>0.13382766290031725</v>
      </c>
      <c r="EG75" s="85">
        <f>+'Cas_-14'!B74</f>
        <v>209</v>
      </c>
      <c r="EH75" s="62">
        <f>+'Cas_-14'!C74</f>
        <v>184</v>
      </c>
      <c r="EI75" s="62">
        <f>+'Cas_-14'!D74</f>
        <v>374</v>
      </c>
      <c r="EJ75" s="62">
        <f>+'Cas_-14'!E74</f>
        <v>428</v>
      </c>
      <c r="EK75" s="62">
        <f>+'Cas_-14'!F74</f>
        <v>1656</v>
      </c>
      <c r="EL75" s="62">
        <f>+'Cas_-14'!G74</f>
        <v>1496</v>
      </c>
      <c r="EM75" s="62">
        <f>+'Cas_-14'!H74</f>
        <v>1779</v>
      </c>
      <c r="EN75" s="62">
        <f>+'Cas_-14'!I74</f>
        <v>1625</v>
      </c>
      <c r="EO75" s="62">
        <f>+'Cas_-14'!J74</f>
        <v>1353</v>
      </c>
      <c r="EP75" s="62">
        <f>+'Cas_-14'!K74</f>
        <v>1321</v>
      </c>
      <c r="EQ75" s="62">
        <f>+'Cas_-14'!L74</f>
        <v>793</v>
      </c>
      <c r="ER75" s="62">
        <f>+'Cas_-14'!M74</f>
        <v>726</v>
      </c>
      <c r="ES75" s="62">
        <f>+'Cas_-14'!N74</f>
        <v>428</v>
      </c>
      <c r="ET75" s="62">
        <f>+'Cas_-14'!O74</f>
        <v>356</v>
      </c>
      <c r="EU75" s="62">
        <f>+'Cas_-14'!P74</f>
        <v>192</v>
      </c>
      <c r="EV75" s="62">
        <f>+'Cas_-14'!Q74</f>
        <v>184</v>
      </c>
      <c r="EW75" s="62">
        <f>+'Cas_-14'!R74</f>
        <v>66</v>
      </c>
      <c r="EX75" s="62">
        <f>+'Cas_-14'!S74</f>
        <v>80</v>
      </c>
      <c r="EY75" s="62">
        <f>+'Cas_-14'!T74</f>
        <v>5</v>
      </c>
      <c r="EZ75" s="86">
        <f>+'Cas_-14'!U74</f>
        <v>15</v>
      </c>
      <c r="FA75" s="201">
        <f t="shared" si="433"/>
        <v>9.3278078202405634E-3</v>
      </c>
      <c r="FB75" s="91">
        <f t="shared" si="434"/>
        <v>8.7070220621419739E-3</v>
      </c>
      <c r="FC75" s="91">
        <f t="shared" si="435"/>
        <v>1.8392872474950608E-2</v>
      </c>
      <c r="FD75" s="91">
        <f t="shared" si="436"/>
        <v>2.2311970767808057E-2</v>
      </c>
      <c r="FE75" s="91">
        <f t="shared" si="437"/>
        <v>8.7901823275483931E-2</v>
      </c>
      <c r="FF75" s="91">
        <f t="shared" si="438"/>
        <v>8.3816611754388842E-2</v>
      </c>
      <c r="FG75" s="91">
        <f t="shared" si="439"/>
        <v>0.10241895232256044</v>
      </c>
      <c r="FH75" s="91">
        <f t="shared" si="440"/>
        <v>9.8839517313450601E-2</v>
      </c>
      <c r="FI75" s="91">
        <f t="shared" si="441"/>
        <v>0.10016066388707658</v>
      </c>
      <c r="FJ75" s="91">
        <f t="shared" si="442"/>
        <v>0.10139442544486316</v>
      </c>
      <c r="FK75" s="91">
        <f t="shared" si="443"/>
        <v>8.7138539142309804E-2</v>
      </c>
      <c r="FL75" s="91">
        <f t="shared" si="444"/>
        <v>8.0235195993838979E-2</v>
      </c>
      <c r="FM75" s="91">
        <f t="shared" si="445"/>
        <v>7.4669899013470598E-2</v>
      </c>
      <c r="FN75" s="91">
        <f t="shared" si="446"/>
        <v>5.9118311310415186E-2</v>
      </c>
      <c r="FO75" s="91">
        <f t="shared" si="447"/>
        <v>6.8973849163061915E-2</v>
      </c>
      <c r="FP75" s="91">
        <f t="shared" si="448"/>
        <v>5.273353636448376E-2</v>
      </c>
      <c r="FQ75" s="91">
        <f t="shared" si="449"/>
        <v>7.7864825426210094E-2</v>
      </c>
      <c r="FR75" s="91">
        <f t="shared" si="450"/>
        <v>5.492464068190641E-2</v>
      </c>
      <c r="FS75" s="91">
        <f t="shared" si="451"/>
        <v>4.7190803288612179E-2</v>
      </c>
      <c r="FT75" s="100">
        <f t="shared" si="452"/>
        <v>4.2195862112470034E-2</v>
      </c>
      <c r="FU75" s="119">
        <f t="shared" si="511"/>
        <v>4.3473813420621923</v>
      </c>
      <c r="FV75" s="120">
        <f t="shared" si="512"/>
        <v>7.9088254380272547</v>
      </c>
      <c r="FW75" s="120">
        <f t="shared" si="513"/>
        <v>6.4901349948078924</v>
      </c>
      <c r="FX75" s="120">
        <f t="shared" si="514"/>
        <v>11.326567596955421</v>
      </c>
      <c r="FY75" s="120">
        <f t="shared" si="510"/>
        <v>7.9634298119869822</v>
      </c>
      <c r="FZ75" s="120">
        <f t="shared" si="510"/>
        <v>5.388015099087764</v>
      </c>
      <c r="GA75" s="120">
        <f t="shared" si="510"/>
        <v>6.6131005521938953</v>
      </c>
      <c r="GB75" s="120">
        <f t="shared" si="510"/>
        <v>7.0821875604681885</v>
      </c>
      <c r="GC75" s="120">
        <f t="shared" si="510"/>
        <v>6.9887715679400442</v>
      </c>
      <c r="GD75" s="120">
        <f t="shared" si="510"/>
        <v>6.9037325960355682</v>
      </c>
      <c r="GE75" s="120">
        <f t="shared" si="510"/>
        <v>7.9644255658060672</v>
      </c>
      <c r="GF75" s="120">
        <f t="shared" si="510"/>
        <v>8.72435084540394</v>
      </c>
      <c r="GG75" s="120">
        <f t="shared" si="510"/>
        <v>6.4901349948078924</v>
      </c>
      <c r="GH75" s="120">
        <f t="shared" si="510"/>
        <v>11.326567596955421</v>
      </c>
      <c r="GI75" s="120">
        <f t="shared" si="510"/>
        <v>4.3473813420621923</v>
      </c>
      <c r="GJ75" s="120">
        <f t="shared" si="510"/>
        <v>7.9088254380272547</v>
      </c>
      <c r="GK75" s="120">
        <f t="shared" si="515"/>
        <v>3.1987716716780756</v>
      </c>
      <c r="GL75" s="120">
        <f t="shared" si="516"/>
        <v>7.9981718464350999</v>
      </c>
      <c r="GM75" s="120">
        <f t="shared" si="517"/>
        <v>2.8996013048205875</v>
      </c>
      <c r="GN75" s="321">
        <f t="shared" si="518"/>
        <v>3.1715826197272436</v>
      </c>
      <c r="GO75" s="85">
        <f>+Cas_Hoy!B74</f>
        <v>227</v>
      </c>
      <c r="GP75" s="62">
        <f>+Cas_Hoy!C74</f>
        <v>198</v>
      </c>
      <c r="GQ75" s="62">
        <f>+Cas_Hoy!D74</f>
        <v>413</v>
      </c>
      <c r="GR75" s="62">
        <f>+Cas_Hoy!E74</f>
        <v>481</v>
      </c>
      <c r="GS75" s="62">
        <f>+Cas_Hoy!F74</f>
        <v>1874</v>
      </c>
      <c r="GT75" s="62">
        <f>+Cas_Hoy!G74</f>
        <v>1687</v>
      </c>
      <c r="GU75" s="62">
        <f>+Cas_Hoy!H74</f>
        <v>1983</v>
      </c>
      <c r="GV75" s="62">
        <f>+Cas_Hoy!I74</f>
        <v>1820</v>
      </c>
      <c r="GW75" s="62">
        <f>+Cas_Hoy!J74</f>
        <v>1517</v>
      </c>
      <c r="GX75" s="62">
        <f>+Cas_Hoy!K74</f>
        <v>1466</v>
      </c>
      <c r="GY75" s="62">
        <f>+Cas_Hoy!L74</f>
        <v>892</v>
      </c>
      <c r="GZ75" s="62">
        <f>+Cas_Hoy!M74</f>
        <v>822</v>
      </c>
      <c r="HA75" s="62">
        <f>+Cas_Hoy!N74</f>
        <v>471</v>
      </c>
      <c r="HB75" s="62">
        <f>+Cas_Hoy!O74</f>
        <v>386</v>
      </c>
      <c r="HC75" s="62">
        <f>+Cas_Hoy!P74</f>
        <v>204</v>
      </c>
      <c r="HD75" s="62">
        <f>+Cas_Hoy!Q74</f>
        <v>200</v>
      </c>
      <c r="HE75" s="62">
        <f>+Cas_Hoy!R74</f>
        <v>66</v>
      </c>
      <c r="HF75" s="62">
        <f>+Cas_Hoy!S74</f>
        <v>81</v>
      </c>
      <c r="HG75" s="62">
        <f>+Cas_Hoy!T74</f>
        <v>5</v>
      </c>
      <c r="HH75" s="590">
        <f>+Cas_Hoy!U74</f>
        <v>15</v>
      </c>
      <c r="HI75" s="543">
        <f t="shared" si="519"/>
        <v>0.31859660150056401</v>
      </c>
      <c r="HJ75" s="112">
        <f t="shared" si="520"/>
        <v>0.45332644982235265</v>
      </c>
      <c r="HK75" s="112">
        <f t="shared" si="521"/>
        <v>0.53330595399138225</v>
      </c>
      <c r="HL75" s="112">
        <f t="shared" si="522"/>
        <v>0.7</v>
      </c>
      <c r="HM75" s="323">
        <f t="shared" si="493"/>
        <v>0.7</v>
      </c>
      <c r="HN75" s="323">
        <f t="shared" si="494"/>
        <v>0.50926331635161071</v>
      </c>
      <c r="HO75" s="323">
        <f t="shared" si="495"/>
        <v>0.7</v>
      </c>
      <c r="HP75" s="323">
        <f t="shared" si="496"/>
        <v>0.7</v>
      </c>
      <c r="HQ75" s="323">
        <f t="shared" si="497"/>
        <v>0.7</v>
      </c>
      <c r="HR75" s="323">
        <f t="shared" si="498"/>
        <v>0.7</v>
      </c>
      <c r="HS75" s="323">
        <f t="shared" si="499"/>
        <v>0.7</v>
      </c>
      <c r="HT75" s="323">
        <f t="shared" si="500"/>
        <v>0.7</v>
      </c>
      <c r="HU75" s="323">
        <f t="shared" si="501"/>
        <v>0.53330595399138225</v>
      </c>
      <c r="HV75" s="323">
        <f t="shared" si="502"/>
        <v>0.7</v>
      </c>
      <c r="HW75" s="323">
        <f t="shared" si="503"/>
        <v>0.31859660150056401</v>
      </c>
      <c r="HX75" s="323">
        <f t="shared" si="504"/>
        <v>0.45332644982235265</v>
      </c>
      <c r="HY75" s="323">
        <f t="shared" si="505"/>
        <v>0.24907179779351959</v>
      </c>
      <c r="HZ75" s="323">
        <f t="shared" si="506"/>
        <v>0.44478792371230763</v>
      </c>
      <c r="IA75" s="323">
        <f t="shared" si="507"/>
        <v>0.13683451479119155</v>
      </c>
      <c r="IB75" s="327">
        <f t="shared" si="508"/>
        <v>0.13382766290031725</v>
      </c>
      <c r="IC75" s="241">
        <f>+CyF_Tot!B74</f>
        <v>0</v>
      </c>
      <c r="ID75" s="149">
        <f>+CyF_Tot!C74</f>
        <v>13438</v>
      </c>
      <c r="IE75" s="149">
        <f>+CyF_Tot!D74</f>
        <v>14367</v>
      </c>
      <c r="IF75" s="149">
        <f>+CyF_Tot!E74</f>
        <v>14997</v>
      </c>
      <c r="IG75" s="149">
        <f>+CyF_Tot!F74</f>
        <v>0</v>
      </c>
      <c r="IH75" s="149">
        <f>+CyF_Tot!G74</f>
        <v>307</v>
      </c>
      <c r="II75" s="149">
        <f>+CyF_Tot!H74</f>
        <v>318</v>
      </c>
      <c r="IJ75" s="557">
        <f>+CyF_Tot!I74</f>
        <v>319</v>
      </c>
      <c r="IK75" s="93">
        <f t="shared" si="388"/>
        <v>0.10229657901676421</v>
      </c>
      <c r="IL75" s="90">
        <f t="shared" si="389"/>
        <v>9.6481176833459137E-2</v>
      </c>
      <c r="IM75" s="90">
        <f t="shared" si="390"/>
        <v>9.2836007836081313E-2</v>
      </c>
      <c r="IN75" s="90">
        <f t="shared" si="391"/>
        <v>8.7579054203433787E-2</v>
      </c>
      <c r="IO75" s="90">
        <f t="shared" si="392"/>
        <v>8.6011567629699151E-2</v>
      </c>
      <c r="IP75" s="90">
        <f t="shared" si="393"/>
        <v>8.1488421804316091E-2</v>
      </c>
      <c r="IQ75" s="90">
        <f t="shared" si="394"/>
        <v>7.9303076022748484E-2</v>
      </c>
      <c r="IR75" s="90">
        <f t="shared" si="395"/>
        <v>7.5061486963429222E-2</v>
      </c>
      <c r="IS75" s="90">
        <f t="shared" si="396"/>
        <v>6.1672991699302064E-2</v>
      </c>
      <c r="IT75" s="90">
        <f t="shared" si="397"/>
        <v>5.9481669974719723E-2</v>
      </c>
      <c r="IU75" s="90">
        <f t="shared" si="398"/>
        <v>4.1548689157518193E-2</v>
      </c>
      <c r="IV75" s="90">
        <f t="shared" si="399"/>
        <v>4.1311038905538229E-2</v>
      </c>
      <c r="IW75" s="90">
        <f t="shared" si="400"/>
        <v>2.6169330922849857E-2</v>
      </c>
      <c r="IX75" s="90">
        <f t="shared" si="401"/>
        <v>2.7493016447353028E-2</v>
      </c>
      <c r="IY75" s="90">
        <f t="shared" si="402"/>
        <v>1.2708994149755839E-2</v>
      </c>
      <c r="IZ75" s="90">
        <f t="shared" si="403"/>
        <v>1.5930350839056112E-2</v>
      </c>
      <c r="JA75" s="90">
        <f t="shared" si="404"/>
        <v>3.8698758745180691E-3</v>
      </c>
      <c r="JB75" s="90">
        <f t="shared" si="405"/>
        <v>6.6499315745506115E-3</v>
      </c>
      <c r="JC75" s="90">
        <f t="shared" si="406"/>
        <v>4.8373448431475864E-4</v>
      </c>
      <c r="JD75" s="202">
        <f t="shared" si="407"/>
        <v>1.6229898679901446E-3</v>
      </c>
      <c r="JE75" s="326"/>
      <c r="JF75" s="323"/>
      <c r="JG75" s="323"/>
      <c r="JH75" s="323"/>
      <c r="JI75" s="323"/>
      <c r="JJ75" s="323"/>
      <c r="JK75" s="323"/>
      <c r="JL75" s="323"/>
      <c r="JM75" s="323"/>
      <c r="JN75" s="323"/>
      <c r="JO75" s="323"/>
      <c r="JP75" s="323"/>
      <c r="JQ75" s="323"/>
      <c r="JR75" s="323"/>
      <c r="JS75" s="323"/>
      <c r="JT75" s="323"/>
      <c r="JU75" s="323"/>
      <c r="JV75" s="323"/>
      <c r="JW75" s="323"/>
      <c r="JX75" s="327"/>
      <c r="JZ75" s="701">
        <f t="shared" si="241"/>
        <v>171.66674359073599</v>
      </c>
      <c r="KA75" s="291">
        <f t="shared" si="242"/>
        <v>0</v>
      </c>
      <c r="KB75" s="291">
        <f t="shared" si="243"/>
        <v>0</v>
      </c>
      <c r="KC75" s="291">
        <f t="shared" si="244"/>
        <v>179.70957905685148</v>
      </c>
      <c r="KD75" s="291">
        <f t="shared" si="245"/>
        <v>949.59739871339229</v>
      </c>
      <c r="KE75" s="291">
        <f t="shared" si="246"/>
        <v>196.43532302149538</v>
      </c>
      <c r="KF75" s="291">
        <f t="shared" si="247"/>
        <v>742.06129150230265</v>
      </c>
      <c r="KG75" s="291">
        <f t="shared" si="248"/>
        <v>793.22039734257669</v>
      </c>
      <c r="KH75" s="291">
        <f t="shared" si="249"/>
        <v>2298.1188447987065</v>
      </c>
      <c r="KI75" s="291">
        <f t="shared" si="250"/>
        <v>1569.6807295796693</v>
      </c>
      <c r="KJ75" s="291">
        <f t="shared" si="251"/>
        <v>5573.700068608553</v>
      </c>
      <c r="KK75" s="291">
        <f t="shared" si="252"/>
        <v>4512.5951871942189</v>
      </c>
      <c r="KL75" s="291">
        <f t="shared" si="253"/>
        <v>12980.752197470712</v>
      </c>
      <c r="KM75" s="291">
        <f t="shared" si="254"/>
        <v>7917.4904188830469</v>
      </c>
      <c r="KN75" s="291">
        <f t="shared" si="255"/>
        <v>18137.289013487632</v>
      </c>
      <c r="KO75" s="291">
        <f t="shared" si="256"/>
        <v>14904.036393398095</v>
      </c>
      <c r="KP75" s="291">
        <f t="shared" si="257"/>
        <v>12619.693829235737</v>
      </c>
      <c r="KQ75" s="291">
        <f t="shared" si="258"/>
        <v>15780.625078461344</v>
      </c>
      <c r="KR75" s="291">
        <f t="shared" si="259"/>
        <v>2278.938272413659</v>
      </c>
      <c r="KS75" s="702">
        <f t="shared" si="260"/>
        <v>2430.6223105519825</v>
      </c>
      <c r="KT75" s="705">
        <f>(SUM(JZ75:KS75)/SUM(JZ$4:KS74))*100000</f>
        <v>210.26363268404003</v>
      </c>
      <c r="KU75" s="624">
        <f t="shared" si="453"/>
        <v>44.630659426988345</v>
      </c>
      <c r="KV75" s="625">
        <f t="shared" si="454"/>
        <v>0</v>
      </c>
      <c r="KW75" s="625">
        <f t="shared" si="455"/>
        <v>0</v>
      </c>
      <c r="KX75" s="625">
        <f t="shared" si="456"/>
        <v>52.130772821981445</v>
      </c>
      <c r="KY75" s="625">
        <f t="shared" si="457"/>
        <v>265.40405578346599</v>
      </c>
      <c r="KZ75" s="625">
        <f t="shared" si="458"/>
        <v>56.027146894644943</v>
      </c>
      <c r="LA75" s="625">
        <f t="shared" si="459"/>
        <v>230.28432225421125</v>
      </c>
      <c r="LB75" s="625">
        <f t="shared" si="460"/>
        <v>243.29727338695534</v>
      </c>
      <c r="LC75" s="625">
        <f t="shared" si="461"/>
        <v>814.31434054533793</v>
      </c>
      <c r="LD75" s="625">
        <f t="shared" si="462"/>
        <v>537.2906723043468</v>
      </c>
      <c r="LE75" s="625">
        <f t="shared" si="463"/>
        <v>2637.2319538656184</v>
      </c>
      <c r="LF75" s="625">
        <f t="shared" si="464"/>
        <v>1989.3023800125368</v>
      </c>
      <c r="LG75" s="625">
        <f t="shared" si="465"/>
        <v>7850.807139266768</v>
      </c>
      <c r="LH75" s="625">
        <f t="shared" si="466"/>
        <v>4151.5668055066844</v>
      </c>
      <c r="LI75" s="625">
        <f t="shared" si="467"/>
        <v>18321.17868393832</v>
      </c>
      <c r="LJ75" s="625">
        <f t="shared" si="468"/>
        <v>11177.216946819928</v>
      </c>
      <c r="LK75" s="625">
        <f t="shared" si="469"/>
        <v>35393.102466459139</v>
      </c>
      <c r="LL75" s="625">
        <f t="shared" si="470"/>
        <v>24029.530298334055</v>
      </c>
      <c r="LM75" s="625">
        <f t="shared" si="471"/>
        <v>37752.642630889743</v>
      </c>
      <c r="LN75" s="626">
        <f t="shared" si="472"/>
        <v>14065.287370823346</v>
      </c>
      <c r="LO75" s="642">
        <f t="shared" si="473"/>
        <v>97.435362731541332</v>
      </c>
      <c r="LP75" s="625">
        <f t="shared" si="474"/>
        <v>34.385892978890695</v>
      </c>
      <c r="LQ75" s="625">
        <f t="shared" si="475"/>
        <v>975.52239165325068</v>
      </c>
      <c r="LR75" s="625">
        <f t="shared" si="476"/>
        <v>752.90412574711343</v>
      </c>
      <c r="LS75" s="625">
        <f t="shared" si="477"/>
        <v>13728.816100886454</v>
      </c>
      <c r="LT75" s="645">
        <f t="shared" si="478"/>
        <v>9184.7721500556236</v>
      </c>
      <c r="LU75" s="624">
        <f t="shared" si="479"/>
        <v>66.809933732154775</v>
      </c>
      <c r="LV75" s="625">
        <f t="shared" si="480"/>
        <v>866.28507223602867</v>
      </c>
      <c r="LW75" s="626">
        <f t="shared" si="481"/>
        <v>11254.207414619552</v>
      </c>
      <c r="LY75" s="725">
        <f>VLOOKUP(A75,Vac!A:C,2,FALSE)</f>
        <v>13065.037041634221</v>
      </c>
      <c r="LZ75" s="730">
        <f>VLOOKUP(A75,Vac!A:D,3,FALSE)</f>
        <v>17366</v>
      </c>
      <c r="MA75" s="722">
        <f>VLOOKUP(A75,Vac!A:D,4,FALSE)</f>
        <v>2036</v>
      </c>
      <c r="MB75" s="742">
        <f t="shared" si="425"/>
        <v>7.9285580579917914E-2</v>
      </c>
      <c r="MC75" s="666">
        <f t="shared" si="426"/>
        <v>9.2954878533175675E-3</v>
      </c>
    </row>
    <row r="76" spans="1:341" ht="14.4">
      <c r="A76" s="511" t="s">
        <v>86</v>
      </c>
      <c r="B76" s="539">
        <v>517082</v>
      </c>
      <c r="C76" s="527">
        <f t="shared" si="341"/>
        <v>32345</v>
      </c>
      <c r="D76" s="518">
        <f t="shared" si="342"/>
        <v>759</v>
      </c>
      <c r="E76" s="496">
        <f t="shared" si="482"/>
        <v>3.404882692512397E-3</v>
      </c>
      <c r="F76" s="209">
        <f t="shared" si="427"/>
        <v>5.5026088705466443E-2</v>
      </c>
      <c r="G76" s="28">
        <f t="shared" si="264"/>
        <v>7.8345049294358429</v>
      </c>
      <c r="H76" s="27">
        <f t="shared" si="428"/>
        <v>0.43110216321055078</v>
      </c>
      <c r="I76" s="34">
        <f t="shared" si="429"/>
        <v>0.49007132706727818</v>
      </c>
      <c r="J76" s="340">
        <f t="shared" si="430"/>
        <v>0.5440210339517848</v>
      </c>
      <c r="K76" s="582">
        <f t="shared" si="431"/>
        <v>2.6981535687282841E-3</v>
      </c>
      <c r="L76" s="341">
        <f t="shared" si="483"/>
        <v>9.8866019146612576</v>
      </c>
      <c r="M76" s="342">
        <f t="shared" si="432"/>
        <v>0.61726971005164377</v>
      </c>
      <c r="N76" s="827"/>
      <c r="O76" s="366" t="s">
        <v>230</v>
      </c>
      <c r="P76" s="21" t="s">
        <v>231</v>
      </c>
      <c r="Q76" s="21" t="s">
        <v>232</v>
      </c>
      <c r="R76" s="21" t="s">
        <v>233</v>
      </c>
      <c r="S76" s="170">
        <f t="shared" si="270"/>
        <v>32345</v>
      </c>
      <c r="T76" s="171">
        <f t="shared" si="271"/>
        <v>6255.2941312983239</v>
      </c>
      <c r="U76" s="170">
        <f t="shared" si="272"/>
        <v>1571</v>
      </c>
      <c r="V76" s="172">
        <f t="shared" si="273"/>
        <v>5.1049587313966333E-2</v>
      </c>
      <c r="W76" s="171">
        <f t="shared" si="274"/>
        <v>303.82028382345544</v>
      </c>
      <c r="X76" s="170">
        <f t="shared" si="275"/>
        <v>3892</v>
      </c>
      <c r="Y76" s="172">
        <f t="shared" si="276"/>
        <v>0.13678698204055811</v>
      </c>
      <c r="Z76" s="171">
        <f t="shared" si="277"/>
        <v>752.68526075167961</v>
      </c>
      <c r="AA76" s="170">
        <f t="shared" si="278"/>
        <v>759</v>
      </c>
      <c r="AB76" s="171">
        <f t="shared" si="279"/>
        <v>1467.8522942202592</v>
      </c>
      <c r="AC76" s="173">
        <f t="shared" si="280"/>
        <v>2.3465759777399908E-2</v>
      </c>
      <c r="AD76" s="170">
        <f t="shared" si="281"/>
        <v>16</v>
      </c>
      <c r="AE76" s="172">
        <f t="shared" si="282"/>
        <v>2.1534320323014805E-2</v>
      </c>
      <c r="AF76" s="171">
        <f t="shared" si="283"/>
        <v>30.942867862350653</v>
      </c>
      <c r="AG76" s="170">
        <f t="shared" si="284"/>
        <v>48</v>
      </c>
      <c r="AH76" s="172">
        <f t="shared" si="285"/>
        <v>6.7510548523206745E-2</v>
      </c>
      <c r="AI76" s="367">
        <f t="shared" si="286"/>
        <v>92.828603587051958</v>
      </c>
      <c r="AJ76" s="831"/>
      <c r="AK76" s="85">
        <v>53486.392747940139</v>
      </c>
      <c r="AL76" s="62">
        <v>49855.029183324878</v>
      </c>
      <c r="AM76" s="62">
        <v>50013.842375852517</v>
      </c>
      <c r="AN76" s="62">
        <v>47325.238114322849</v>
      </c>
      <c r="AO76" s="62">
        <v>43528.389172541283</v>
      </c>
      <c r="AP76" s="62">
        <v>40600.562622879137</v>
      </c>
      <c r="AQ76" s="62">
        <v>38557.279193500392</v>
      </c>
      <c r="AR76" s="62">
        <v>37173.716855878141</v>
      </c>
      <c r="AS76" s="62">
        <v>31425.780237232611</v>
      </c>
      <c r="AT76" s="62">
        <v>30556.178236571868</v>
      </c>
      <c r="AU76" s="62">
        <v>20858.212224921102</v>
      </c>
      <c r="AV76" s="62">
        <v>21511.682844592237</v>
      </c>
      <c r="AW76" s="62">
        <v>14408.889814801842</v>
      </c>
      <c r="AX76" s="62">
        <v>15747.375510134319</v>
      </c>
      <c r="AY76" s="62">
        <v>7272.551206628259</v>
      </c>
      <c r="AZ76" s="62">
        <v>9002.6852392464043</v>
      </c>
      <c r="BA76" s="62">
        <v>1848.4326983088554</v>
      </c>
      <c r="BB76" s="62">
        <v>3041.6141507445536</v>
      </c>
      <c r="BC76" s="62">
        <v>123.22884655392369</v>
      </c>
      <c r="BD76" s="86">
        <v>744.91069947374012</v>
      </c>
      <c r="BE76" s="258">
        <v>2.0000000000000002E-5</v>
      </c>
      <c r="BF76" s="43">
        <v>2.0000000000000002E-5</v>
      </c>
      <c r="BG76" s="53">
        <v>5.0000000000000002E-5</v>
      </c>
      <c r="BH76" s="53">
        <v>4.0000000000000003E-5</v>
      </c>
      <c r="BI76" s="53">
        <v>1.2518952302791728E-4</v>
      </c>
      <c r="BJ76" s="53">
        <v>1.2406223545552731E-4</v>
      </c>
      <c r="BK76" s="53">
        <v>3.4000000000000002E-4</v>
      </c>
      <c r="BL76" s="53">
        <v>1.8000000000000001E-4</v>
      </c>
      <c r="BM76" s="53">
        <v>8.9999999999999998E-4</v>
      </c>
      <c r="BN76" s="53">
        <v>5.0000000000000001E-4</v>
      </c>
      <c r="BO76" s="53">
        <v>3.8E-3</v>
      </c>
      <c r="BP76" s="53">
        <v>2E-3</v>
      </c>
      <c r="BQ76" s="53">
        <v>1.6199999999999999E-2</v>
      </c>
      <c r="BR76" s="53">
        <v>6.1999999999999998E-3</v>
      </c>
      <c r="BS76" s="53">
        <v>6.1100000000000002E-2</v>
      </c>
      <c r="BT76" s="53">
        <v>2.6800000000000001E-2</v>
      </c>
      <c r="BU76" s="53">
        <v>0.1421</v>
      </c>
      <c r="BV76" s="53">
        <v>5.4699999999999999E-2</v>
      </c>
      <c r="BW76" s="53">
        <v>0.27589999999999998</v>
      </c>
      <c r="BX76" s="773">
        <v>0.1051</v>
      </c>
      <c r="BY76" s="53">
        <f t="shared" si="484"/>
        <v>2.0000000000000002E-5</v>
      </c>
      <c r="BZ76" s="53">
        <f t="shared" si="485"/>
        <v>4.5000000000000003E-5</v>
      </c>
      <c r="CA76" s="53">
        <f t="shared" si="486"/>
        <v>1.246258792417223E-4</v>
      </c>
      <c r="CB76" s="53">
        <f t="shared" si="487"/>
        <v>2.6000000000000003E-4</v>
      </c>
      <c r="CC76" s="53">
        <f t="shared" si="488"/>
        <v>6.9999999999999999E-4</v>
      </c>
      <c r="CD76" s="53">
        <f t="shared" si="489"/>
        <v>2.8999999999999998E-3</v>
      </c>
      <c r="CE76" s="53">
        <f t="shared" si="490"/>
        <v>1.12E-2</v>
      </c>
      <c r="CF76" s="53">
        <f t="shared" si="491"/>
        <v>4.3950000000000003E-2</v>
      </c>
      <c r="CG76" s="53">
        <f t="shared" si="492"/>
        <v>9.8400000000000001E-2</v>
      </c>
      <c r="CH76" s="54">
        <f t="shared" si="509"/>
        <v>0.1905</v>
      </c>
      <c r="CI76" s="64">
        <f>+Fall_Hoy!B76</f>
        <v>1</v>
      </c>
      <c r="CJ76" s="61">
        <f>+Fall_Hoy!C76</f>
        <v>0</v>
      </c>
      <c r="CK76" s="61">
        <f>+Fall_Hoy!D76</f>
        <v>1</v>
      </c>
      <c r="CL76" s="61">
        <f>+Fall_Hoy!E76</f>
        <v>1</v>
      </c>
      <c r="CM76" s="61">
        <f>+Fall_Hoy!F76</f>
        <v>3</v>
      </c>
      <c r="CN76" s="61">
        <f>+Fall_Hoy!G76</f>
        <v>2</v>
      </c>
      <c r="CO76" s="61">
        <f>+Fall_Hoy!H76</f>
        <v>11</v>
      </c>
      <c r="CP76" s="61">
        <f>+Fall_Hoy!I76</f>
        <v>9</v>
      </c>
      <c r="CQ76" s="61">
        <f>+Fall_Hoy!J76</f>
        <v>30</v>
      </c>
      <c r="CR76" s="61">
        <f>+Fall_Hoy!K76</f>
        <v>30</v>
      </c>
      <c r="CS76" s="61">
        <f>+Fall_Hoy!L76</f>
        <v>75</v>
      </c>
      <c r="CT76" s="61">
        <f>+Fall_Hoy!M76</f>
        <v>43</v>
      </c>
      <c r="CU76" s="61">
        <f>+Fall_Hoy!N76</f>
        <v>114</v>
      </c>
      <c r="CV76" s="61">
        <f>+Fall_Hoy!O76</f>
        <v>66</v>
      </c>
      <c r="CW76" s="61">
        <f>+Fall_Hoy!P76</f>
        <v>136</v>
      </c>
      <c r="CX76" s="61">
        <f>+Fall_Hoy!Q76</f>
        <v>86</v>
      </c>
      <c r="CY76" s="61">
        <f>+Fall_Hoy!R76</f>
        <v>56</v>
      </c>
      <c r="CZ76" s="61">
        <f>+Fall_Hoy!S76</f>
        <v>49</v>
      </c>
      <c r="DA76" s="61">
        <f>+Fall_Hoy!T76</f>
        <v>12</v>
      </c>
      <c r="DB76" s="253">
        <f>+Fall_Hoy!U76</f>
        <v>16</v>
      </c>
      <c r="DC76" s="61">
        <f>+Fall_Hoy!W76</f>
        <v>0</v>
      </c>
      <c r="DD76" s="61">
        <f>+Fall_Hoy!X76</f>
        <v>0</v>
      </c>
      <c r="DE76" s="61">
        <f>+Fall_Hoy!Y76</f>
        <v>0</v>
      </c>
      <c r="DF76" s="61">
        <f>+Fall_Hoy!Z76</f>
        <v>0</v>
      </c>
      <c r="DG76" s="61">
        <f>+Fall_Hoy!AA76</f>
        <v>0</v>
      </c>
      <c r="DH76" s="61">
        <f>+Fall_Hoy!AB76</f>
        <v>2</v>
      </c>
      <c r="DI76" s="61">
        <f>+Fall_Hoy!AC76</f>
        <v>4</v>
      </c>
      <c r="DJ76" s="61">
        <f>+Fall_Hoy!AD76</f>
        <v>1</v>
      </c>
      <c r="DK76" s="61">
        <f>+Fall_Hoy!AE76</f>
        <v>9</v>
      </c>
      <c r="DL76" s="270">
        <f>+Fall_Hoy!AF76</f>
        <v>2</v>
      </c>
      <c r="DM76" s="75">
        <f t="shared" si="287"/>
        <v>0.30606305598882244</v>
      </c>
      <c r="DN76" s="76">
        <f t="shared" si="288"/>
        <v>0.35644423176003559</v>
      </c>
      <c r="DO76" s="76">
        <f t="shared" si="289"/>
        <v>0.4883816260297924</v>
      </c>
      <c r="DP76" s="76">
        <f t="shared" si="290"/>
        <v>0.67599590061669779</v>
      </c>
      <c r="DQ76" s="76">
        <f t="shared" si="409"/>
        <v>0.55052959969820114</v>
      </c>
      <c r="DR76" s="76">
        <f t="shared" si="410"/>
        <v>0.3970620142930274</v>
      </c>
      <c r="DS76" s="76">
        <f t="shared" si="411"/>
        <v>0.7</v>
      </c>
      <c r="DT76" s="76">
        <f t="shared" si="412"/>
        <v>0.7</v>
      </c>
      <c r="DU76" s="76">
        <f t="shared" si="413"/>
        <v>0.7</v>
      </c>
      <c r="DV76" s="76">
        <f t="shared" si="414"/>
        <v>0.7</v>
      </c>
      <c r="DW76" s="76">
        <f t="shared" si="415"/>
        <v>0.7</v>
      </c>
      <c r="DX76" s="76">
        <f t="shared" si="416"/>
        <v>0.7</v>
      </c>
      <c r="DY76" s="76">
        <f t="shared" si="417"/>
        <v>0.4883816260297924</v>
      </c>
      <c r="DZ76" s="76">
        <f t="shared" si="418"/>
        <v>0.67599590061669779</v>
      </c>
      <c r="EA76" s="76">
        <f t="shared" si="419"/>
        <v>0.30606305598882244</v>
      </c>
      <c r="EB76" s="76">
        <f t="shared" si="420"/>
        <v>0.35644423176003559</v>
      </c>
      <c r="EC76" s="76">
        <f t="shared" si="421"/>
        <v>0.21320152489798166</v>
      </c>
      <c r="ED76" s="76">
        <f t="shared" si="422"/>
        <v>0.29451311126411295</v>
      </c>
      <c r="EE76" s="76">
        <f t="shared" si="423"/>
        <v>0.35295323123288563</v>
      </c>
      <c r="EF76" s="316">
        <f t="shared" si="424"/>
        <v>0.20436807506518354</v>
      </c>
      <c r="EG76" s="85">
        <f>+'Cas_-14'!B75</f>
        <v>240</v>
      </c>
      <c r="EH76" s="62">
        <f>+'Cas_-14'!C75</f>
        <v>228</v>
      </c>
      <c r="EI76" s="62">
        <f>+'Cas_-14'!D75</f>
        <v>630</v>
      </c>
      <c r="EJ76" s="62">
        <f>+'Cas_-14'!E75</f>
        <v>752</v>
      </c>
      <c r="EK76" s="62">
        <f>+'Cas_-14'!F75</f>
        <v>3439</v>
      </c>
      <c r="EL76" s="62">
        <f>+'Cas_-14'!G75</f>
        <v>3097</v>
      </c>
      <c r="EM76" s="62">
        <f>+'Cas_-14'!H75</f>
        <v>3932</v>
      </c>
      <c r="EN76" s="62">
        <f>+'Cas_-14'!I75</f>
        <v>3404</v>
      </c>
      <c r="EO76" s="62">
        <f>+'Cas_-14'!J75</f>
        <v>2951</v>
      </c>
      <c r="EP76" s="62">
        <f>+'Cas_-14'!K75</f>
        <v>2769</v>
      </c>
      <c r="EQ76" s="62">
        <f>+'Cas_-14'!L75</f>
        <v>1944</v>
      </c>
      <c r="ER76" s="62">
        <f>+'Cas_-14'!M75</f>
        <v>1775</v>
      </c>
      <c r="ES76" s="62">
        <f>+'Cas_-14'!N75</f>
        <v>952</v>
      </c>
      <c r="ET76" s="62">
        <f>+'Cas_-14'!O75</f>
        <v>844</v>
      </c>
      <c r="EU76" s="62">
        <f>+'Cas_-14'!P75</f>
        <v>397</v>
      </c>
      <c r="EV76" s="62">
        <f>+'Cas_-14'!Q75</f>
        <v>365</v>
      </c>
      <c r="EW76" s="62">
        <f>+'Cas_-14'!R75</f>
        <v>108</v>
      </c>
      <c r="EX76" s="62">
        <f>+'Cas_-14'!S75</f>
        <v>137</v>
      </c>
      <c r="EY76" s="62">
        <f>+'Cas_-14'!T75</f>
        <v>13</v>
      </c>
      <c r="EZ76" s="86">
        <f>+'Cas_-14'!U75</f>
        <v>36</v>
      </c>
      <c r="FA76" s="201">
        <f t="shared" si="433"/>
        <v>4.4871225683703045E-3</v>
      </c>
      <c r="FB76" s="90">
        <f t="shared" si="434"/>
        <v>4.5732597841154137E-3</v>
      </c>
      <c r="FC76" s="90">
        <f t="shared" si="435"/>
        <v>1.2596512686739184E-2</v>
      </c>
      <c r="FD76" s="90">
        <f t="shared" si="436"/>
        <v>1.589004154999506E-2</v>
      </c>
      <c r="FE76" s="90">
        <f t="shared" si="437"/>
        <v>7.9005910059483681E-2</v>
      </c>
      <c r="FF76" s="90">
        <f t="shared" si="438"/>
        <v>7.6279731115223154E-2</v>
      </c>
      <c r="FG76" s="90">
        <f t="shared" si="439"/>
        <v>0.1019781499692234</v>
      </c>
      <c r="FH76" s="90">
        <f t="shared" si="440"/>
        <v>9.1570073909941513E-2</v>
      </c>
      <c r="FI76" s="90">
        <f t="shared" si="441"/>
        <v>9.3903794200906318E-2</v>
      </c>
      <c r="FJ76" s="90">
        <f t="shared" si="442"/>
        <v>9.0619971469005842E-2</v>
      </c>
      <c r="FK76" s="90">
        <f t="shared" si="443"/>
        <v>9.3200700953523508E-2</v>
      </c>
      <c r="FL76" s="90">
        <f t="shared" si="444"/>
        <v>8.2513302786360682E-2</v>
      </c>
      <c r="FM76" s="90">
        <f t="shared" si="445"/>
        <v>6.6070322712998855E-2</v>
      </c>
      <c r="FN76" s="90">
        <f t="shared" si="446"/>
        <v>5.3596232556773579E-2</v>
      </c>
      <c r="FO76" s="90">
        <f t="shared" si="447"/>
        <v>5.4588821545618151E-2</v>
      </c>
      <c r="FP76" s="90">
        <f t="shared" si="448"/>
        <v>4.0543459012519399E-2</v>
      </c>
      <c r="FQ76" s="90">
        <f t="shared" si="449"/>
        <v>5.8427877898291881E-2</v>
      </c>
      <c r="FR76" s="90">
        <f t="shared" si="450"/>
        <v>4.5041873561268091E-2</v>
      </c>
      <c r="FS76" s="90">
        <f t="shared" si="451"/>
        <v>0.10549477953858256</v>
      </c>
      <c r="FT76" s="99">
        <f t="shared" si="452"/>
        <v>4.8327940551039283E-2</v>
      </c>
      <c r="FU76" s="119">
        <f t="shared" si="511"/>
        <v>5.6066983555059018</v>
      </c>
      <c r="FV76" s="120">
        <f t="shared" si="512"/>
        <v>8.7916581476180742</v>
      </c>
      <c r="FW76" s="120">
        <f t="shared" si="513"/>
        <v>7.3918456271397455</v>
      </c>
      <c r="FX76" s="120">
        <f t="shared" si="514"/>
        <v>12.6127503439841</v>
      </c>
      <c r="FY76" s="120">
        <f t="shared" si="510"/>
        <v>6.9682078123485507</v>
      </c>
      <c r="FZ76" s="120">
        <f t="shared" si="510"/>
        <v>5.20534103211837</v>
      </c>
      <c r="GA76" s="120">
        <f t="shared" si="510"/>
        <v>6.8642155227493067</v>
      </c>
      <c r="GB76" s="120">
        <f t="shared" si="510"/>
        <v>7.6444188599044347</v>
      </c>
      <c r="GC76" s="120">
        <f t="shared" si="510"/>
        <v>7.4544378739623269</v>
      </c>
      <c r="GD76" s="120">
        <f t="shared" si="510"/>
        <v>7.7245665459011583</v>
      </c>
      <c r="GE76" s="120">
        <f t="shared" si="510"/>
        <v>7.5106731262575988</v>
      </c>
      <c r="GF76" s="120">
        <f t="shared" si="510"/>
        <v>8.4834805584307418</v>
      </c>
      <c r="GG76" s="120">
        <f t="shared" si="510"/>
        <v>7.3918456271397455</v>
      </c>
      <c r="GH76" s="120">
        <f t="shared" si="510"/>
        <v>12.6127503439841</v>
      </c>
      <c r="GI76" s="120">
        <f t="shared" si="510"/>
        <v>5.6066983555059018</v>
      </c>
      <c r="GJ76" s="120">
        <f t="shared" si="510"/>
        <v>8.7916581476180742</v>
      </c>
      <c r="GK76" s="120">
        <f t="shared" si="515"/>
        <v>3.648969166210545</v>
      </c>
      <c r="GL76" s="120">
        <f t="shared" si="516"/>
        <v>6.538651436501687</v>
      </c>
      <c r="GM76" s="120">
        <f t="shared" si="517"/>
        <v>3.345693813254524</v>
      </c>
      <c r="GN76" s="321">
        <f t="shared" si="518"/>
        <v>4.2287768263029912</v>
      </c>
      <c r="GO76" s="85">
        <f>+Cas_Hoy!B75</f>
        <v>254</v>
      </c>
      <c r="GP76" s="62">
        <f>+Cas_Hoy!C75</f>
        <v>240</v>
      </c>
      <c r="GQ76" s="62">
        <f>+Cas_Hoy!D75</f>
        <v>710</v>
      </c>
      <c r="GR76" s="62">
        <f>+Cas_Hoy!E75</f>
        <v>880</v>
      </c>
      <c r="GS76" s="62">
        <f>+Cas_Hoy!F75</f>
        <v>3969</v>
      </c>
      <c r="GT76" s="62">
        <f>+Cas_Hoy!G75</f>
        <v>3558</v>
      </c>
      <c r="GU76" s="62">
        <f>+Cas_Hoy!H75</f>
        <v>4508</v>
      </c>
      <c r="GV76" s="62">
        <f>+Cas_Hoy!I75</f>
        <v>3851</v>
      </c>
      <c r="GW76" s="62">
        <f>+Cas_Hoy!J75</f>
        <v>3378</v>
      </c>
      <c r="GX76" s="62">
        <f>+Cas_Hoy!K75</f>
        <v>3158</v>
      </c>
      <c r="GY76" s="62">
        <f>+Cas_Hoy!L75</f>
        <v>2181</v>
      </c>
      <c r="GZ76" s="62">
        <f>+Cas_Hoy!M75</f>
        <v>2005</v>
      </c>
      <c r="HA76" s="62">
        <f>+Cas_Hoy!N75</f>
        <v>1070</v>
      </c>
      <c r="HB76" s="62">
        <f>+Cas_Hoy!O75</f>
        <v>941</v>
      </c>
      <c r="HC76" s="62">
        <f>+Cas_Hoy!P75</f>
        <v>425</v>
      </c>
      <c r="HD76" s="62">
        <f>+Cas_Hoy!Q75</f>
        <v>403</v>
      </c>
      <c r="HE76" s="62">
        <f>+Cas_Hoy!R75</f>
        <v>113</v>
      </c>
      <c r="HF76" s="62">
        <f>+Cas_Hoy!S75</f>
        <v>149</v>
      </c>
      <c r="HG76" s="62">
        <f>+Cas_Hoy!T75</f>
        <v>15</v>
      </c>
      <c r="HH76" s="590">
        <f>+Cas_Hoy!U75</f>
        <v>36</v>
      </c>
      <c r="HI76" s="543">
        <f t="shared" si="519"/>
        <v>0.32764936724244215</v>
      </c>
      <c r="HJ76" s="112">
        <f t="shared" si="520"/>
        <v>0.39355349424464203</v>
      </c>
      <c r="HK76" s="112">
        <f t="shared" si="521"/>
        <v>0.54891632337382124</v>
      </c>
      <c r="HL76" s="112">
        <f t="shared" si="522"/>
        <v>0.7</v>
      </c>
      <c r="HM76" s="323">
        <f t="shared" si="493"/>
        <v>0.63537423123063697</v>
      </c>
      <c r="HN76" s="323">
        <f t="shared" si="494"/>
        <v>0.45616617592980035</v>
      </c>
      <c r="HO76" s="323">
        <f t="shared" si="495"/>
        <v>0.7</v>
      </c>
      <c r="HP76" s="323">
        <f t="shared" si="496"/>
        <v>0.7</v>
      </c>
      <c r="HQ76" s="323">
        <f t="shared" si="497"/>
        <v>0.7</v>
      </c>
      <c r="HR76" s="323">
        <f t="shared" si="498"/>
        <v>0.7</v>
      </c>
      <c r="HS76" s="323">
        <f t="shared" si="499"/>
        <v>0.7</v>
      </c>
      <c r="HT76" s="323">
        <f t="shared" si="500"/>
        <v>0.7</v>
      </c>
      <c r="HU76" s="323">
        <f t="shared" si="501"/>
        <v>0.54891632337382124</v>
      </c>
      <c r="HV76" s="323">
        <f t="shared" si="502"/>
        <v>0.7</v>
      </c>
      <c r="HW76" s="323">
        <f t="shared" si="503"/>
        <v>0.32764936724244215</v>
      </c>
      <c r="HX76" s="323">
        <f t="shared" si="504"/>
        <v>0.39355349424464203</v>
      </c>
      <c r="HY76" s="323">
        <f t="shared" si="505"/>
        <v>0.22307196586548081</v>
      </c>
      <c r="HZ76" s="323">
        <f t="shared" si="506"/>
        <v>0.32030988013396228</v>
      </c>
      <c r="IA76" s="323">
        <f t="shared" si="507"/>
        <v>0.40725372834563728</v>
      </c>
      <c r="IB76" s="327">
        <f t="shared" si="508"/>
        <v>0.20436807506518351</v>
      </c>
      <c r="IC76" s="241">
        <f>+CyF_Tot!B75</f>
        <v>0</v>
      </c>
      <c r="ID76" s="149">
        <f>+CyF_Tot!C75</f>
        <v>28453</v>
      </c>
      <c r="IE76" s="149">
        <f>+CyF_Tot!D75</f>
        <v>30774</v>
      </c>
      <c r="IF76" s="149">
        <f>+CyF_Tot!E75</f>
        <v>32345</v>
      </c>
      <c r="IG76" s="149">
        <f>+CyF_Tot!F75</f>
        <v>0</v>
      </c>
      <c r="IH76" s="149">
        <f>+CyF_Tot!G75</f>
        <v>711</v>
      </c>
      <c r="II76" s="149">
        <f>+CyF_Tot!H75</f>
        <v>743</v>
      </c>
      <c r="IJ76" s="557">
        <f>+CyF_Tot!I75</f>
        <v>759</v>
      </c>
      <c r="IK76" s="93">
        <f t="shared" si="388"/>
        <v>0.10343889895208137</v>
      </c>
      <c r="IL76" s="90">
        <f t="shared" si="389"/>
        <v>9.6416098768328573E-2</v>
      </c>
      <c r="IM76" s="90">
        <f t="shared" si="390"/>
        <v>9.6723232245277374E-2</v>
      </c>
      <c r="IN76" s="90">
        <f t="shared" si="391"/>
        <v>9.1523661845360788E-2</v>
      </c>
      <c r="IO76" s="90">
        <f t="shared" si="392"/>
        <v>8.4180824651682487E-2</v>
      </c>
      <c r="IP76" s="90">
        <f t="shared" si="393"/>
        <v>7.8518615273552625E-2</v>
      </c>
      <c r="IQ76" s="90">
        <f t="shared" si="394"/>
        <v>7.4567049701015298E-2</v>
      </c>
      <c r="IR76" s="90">
        <f t="shared" si="395"/>
        <v>7.1891338038992156E-2</v>
      </c>
      <c r="IS76" s="90">
        <f t="shared" si="396"/>
        <v>6.0775235334497454E-2</v>
      </c>
      <c r="IT76" s="90">
        <f t="shared" si="397"/>
        <v>5.9093486597042381E-2</v>
      </c>
      <c r="IU76" s="90">
        <f t="shared" si="398"/>
        <v>4.033830654503754E-2</v>
      </c>
      <c r="IV76" s="90">
        <f t="shared" si="399"/>
        <v>4.1602072484813311E-2</v>
      </c>
      <c r="IW76" s="90">
        <f t="shared" si="400"/>
        <v>2.7865773348911473E-2</v>
      </c>
      <c r="IX76" s="90">
        <f t="shared" si="401"/>
        <v>3.0454309974306433E-2</v>
      </c>
      <c r="IY76" s="90">
        <f t="shared" si="402"/>
        <v>1.4064599438054813E-2</v>
      </c>
      <c r="IZ76" s="90">
        <f t="shared" si="403"/>
        <v>1.7410556235271008E-2</v>
      </c>
      <c r="JA76" s="90">
        <f t="shared" si="404"/>
        <v>3.5747380460136985E-3</v>
      </c>
      <c r="JB76" s="90">
        <f t="shared" si="405"/>
        <v>5.8822665471715387E-3</v>
      </c>
      <c r="JC76" s="90">
        <f t="shared" si="406"/>
        <v>2.3831586973424657E-4</v>
      </c>
      <c r="JD76" s="202">
        <f t="shared" si="407"/>
        <v>1.4406045839416961E-3</v>
      </c>
      <c r="JE76" s="326"/>
      <c r="JF76" s="323"/>
      <c r="JG76" s="323"/>
      <c r="JH76" s="323"/>
      <c r="JI76" s="323"/>
      <c r="JJ76" s="323"/>
      <c r="JK76" s="323"/>
      <c r="JL76" s="323"/>
      <c r="JM76" s="323"/>
      <c r="JN76" s="323"/>
      <c r="JO76" s="323"/>
      <c r="JP76" s="323"/>
      <c r="JQ76" s="323"/>
      <c r="JR76" s="323"/>
      <c r="JS76" s="323"/>
      <c r="JT76" s="323"/>
      <c r="JU76" s="323"/>
      <c r="JV76" s="323"/>
      <c r="JW76" s="323"/>
      <c r="JX76" s="327"/>
      <c r="JZ76" s="701">
        <f t="shared" si="241"/>
        <v>71.913355946931588</v>
      </c>
      <c r="KA76" s="291">
        <f t="shared" si="242"/>
        <v>0</v>
      </c>
      <c r="KB76" s="291">
        <f t="shared" si="243"/>
        <v>72.590143598982294</v>
      </c>
      <c r="KC76" s="291">
        <f t="shared" si="244"/>
        <v>72.842401588607942</v>
      </c>
      <c r="KD76" s="291">
        <f t="shared" si="245"/>
        <v>246.59292944318568</v>
      </c>
      <c r="KE76" s="291">
        <f t="shared" si="246"/>
        <v>172.71061155316431</v>
      </c>
      <c r="KF76" s="291">
        <f t="shared" si="247"/>
        <v>919.30942072217454</v>
      </c>
      <c r="KG76" s="291">
        <f t="shared" si="248"/>
        <v>789.33826051779795</v>
      </c>
      <c r="KH76" s="291">
        <f t="shared" si="249"/>
        <v>2694.1116293969112</v>
      </c>
      <c r="KI76" s="291">
        <f t="shared" si="250"/>
        <v>2868.2978388671982</v>
      </c>
      <c r="KJ76" s="291">
        <f t="shared" si="251"/>
        <v>7599.4024938826979</v>
      </c>
      <c r="KK76" s="291">
        <f t="shared" si="252"/>
        <v>4534.3980619592003</v>
      </c>
      <c r="KL76" s="291">
        <f t="shared" si="253"/>
        <v>13081.57036542598</v>
      </c>
      <c r="KM76" s="291">
        <f t="shared" si="254"/>
        <v>7993.026769381102</v>
      </c>
      <c r="KN76" s="291">
        <f t="shared" si="255"/>
        <v>18512.756276957203</v>
      </c>
      <c r="KO76" s="291">
        <f t="shared" si="256"/>
        <v>12737.863976415018</v>
      </c>
      <c r="KP76" s="291">
        <f t="shared" si="257"/>
        <v>10802.258593601046</v>
      </c>
      <c r="KQ76" s="291">
        <f t="shared" si="258"/>
        <v>10579.639758752073</v>
      </c>
      <c r="KR76" s="291">
        <f t="shared" si="259"/>
        <v>5878.3314155506496</v>
      </c>
      <c r="KS76" s="702">
        <f t="shared" si="260"/>
        <v>3711.8006251667102</v>
      </c>
      <c r="KT76" s="705">
        <f>(SUM(JZ76:KS76)/SUM(JZ$4:KS75))*100000</f>
        <v>208.41576384504435</v>
      </c>
      <c r="KU76" s="624">
        <f t="shared" si="453"/>
        <v>18.696344034876269</v>
      </c>
      <c r="KV76" s="625">
        <f t="shared" si="454"/>
        <v>0</v>
      </c>
      <c r="KW76" s="625">
        <f t="shared" si="455"/>
        <v>19.994464582125687</v>
      </c>
      <c r="KX76" s="625">
        <f t="shared" si="456"/>
        <v>21.130374401589176</v>
      </c>
      <c r="KY76" s="625">
        <f t="shared" si="457"/>
        <v>68.92053799896803</v>
      </c>
      <c r="KZ76" s="625">
        <f t="shared" si="458"/>
        <v>49.260401107667519</v>
      </c>
      <c r="LA76" s="625">
        <f t="shared" si="459"/>
        <v>285.28983969009596</v>
      </c>
      <c r="LB76" s="625">
        <f t="shared" si="460"/>
        <v>242.10654088997461</v>
      </c>
      <c r="LC76" s="625">
        <f t="shared" si="461"/>
        <v>954.6302358614671</v>
      </c>
      <c r="LD76" s="625">
        <f t="shared" si="462"/>
        <v>981.79817409540465</v>
      </c>
      <c r="LE76" s="625">
        <f t="shared" si="463"/>
        <v>3595.7060553056913</v>
      </c>
      <c r="LF76" s="625">
        <f t="shared" si="464"/>
        <v>1998.913813979442</v>
      </c>
      <c r="LG76" s="625">
        <f t="shared" si="465"/>
        <v>7911.7823416826359</v>
      </c>
      <c r="LH76" s="625">
        <f t="shared" si="466"/>
        <v>4191.1745838235265</v>
      </c>
      <c r="LI76" s="625">
        <f t="shared" si="467"/>
        <v>18700.452720917048</v>
      </c>
      <c r="LJ76" s="625">
        <f t="shared" si="468"/>
        <v>9552.705411168954</v>
      </c>
      <c r="LK76" s="625">
        <f t="shared" si="469"/>
        <v>30295.936688003199</v>
      </c>
      <c r="LL76" s="625">
        <f t="shared" si="470"/>
        <v>16109.867186146981</v>
      </c>
      <c r="LM76" s="625">
        <f t="shared" si="471"/>
        <v>97379.796497153147</v>
      </c>
      <c r="LN76" s="626">
        <f t="shared" si="472"/>
        <v>21479.084689350791</v>
      </c>
      <c r="LO76" s="642">
        <f t="shared" si="473"/>
        <v>34.006983496782077</v>
      </c>
      <c r="LP76" s="625">
        <f t="shared" si="474"/>
        <v>21.773711203005711</v>
      </c>
      <c r="LQ76" s="625">
        <f t="shared" si="475"/>
        <v>1276.9526217082628</v>
      </c>
      <c r="LR76" s="625">
        <f t="shared" si="476"/>
        <v>918.85421454390905</v>
      </c>
      <c r="LS76" s="625">
        <f t="shared" si="477"/>
        <v>13444.32507780901</v>
      </c>
      <c r="LT76" s="645">
        <f t="shared" si="478"/>
        <v>7604.2734419863164</v>
      </c>
      <c r="LU76" s="624">
        <f t="shared" si="479"/>
        <v>28.088955199881134</v>
      </c>
      <c r="LV76" s="625">
        <f t="shared" si="480"/>
        <v>1099.4939298652143</v>
      </c>
      <c r="LW76" s="626">
        <f t="shared" si="481"/>
        <v>10251.067189737387</v>
      </c>
      <c r="LY76" s="725">
        <f>VLOOKUP(A76,Vac!A:C,2,FALSE)</f>
        <v>19174.534209012967</v>
      </c>
      <c r="LZ76" s="730">
        <f>VLOOKUP(A76,Vac!A:D,3,FALSE)</f>
        <v>34700</v>
      </c>
      <c r="MA76" s="722">
        <f>VLOOKUP(A76,Vac!A:D,4,FALSE)</f>
        <v>4805</v>
      </c>
      <c r="MB76" s="742">
        <f t="shared" si="425"/>
        <v>6.7107344676472974E-2</v>
      </c>
      <c r="MC76" s="666">
        <f t="shared" si="426"/>
        <v>9.2925300049121803E-3</v>
      </c>
    </row>
    <row r="77" spans="1:341" ht="14.4">
      <c r="A77" s="510" t="s">
        <v>87</v>
      </c>
      <c r="B77" s="538">
        <v>9645</v>
      </c>
      <c r="C77" s="526">
        <f t="shared" si="341"/>
        <v>276</v>
      </c>
      <c r="D77" s="517">
        <f t="shared" si="342"/>
        <v>4</v>
      </c>
      <c r="E77" s="495">
        <f t="shared" si="482"/>
        <v>7.3694710025304531E-3</v>
      </c>
      <c r="F77" s="208">
        <f t="shared" si="427"/>
        <v>2.3224468636599275E-2</v>
      </c>
      <c r="G77" s="30">
        <f t="shared" si="264"/>
        <v>2.4231241090454465</v>
      </c>
      <c r="H77" s="29">
        <f t="shared" si="428"/>
        <v>5.6275769873113529E-2</v>
      </c>
      <c r="I77" s="33">
        <f t="shared" si="429"/>
        <v>6.9339787879372033E-2</v>
      </c>
      <c r="J77" s="353">
        <f t="shared" si="430"/>
        <v>6.8837830268708863E-2</v>
      </c>
      <c r="K77" s="581">
        <f t="shared" si="431"/>
        <v>6.0246328596661866E-3</v>
      </c>
      <c r="L77" s="354">
        <f t="shared" si="483"/>
        <v>2.9640217542040044</v>
      </c>
      <c r="M77" s="355">
        <f t="shared" si="432"/>
        <v>8.4818040866801989E-2</v>
      </c>
      <c r="N77" s="827"/>
      <c r="O77" s="364" t="s">
        <v>226</v>
      </c>
      <c r="P77" s="20" t="s">
        <v>241</v>
      </c>
      <c r="Q77" s="20"/>
      <c r="R77" s="20"/>
      <c r="S77" s="166">
        <f t="shared" si="270"/>
        <v>276</v>
      </c>
      <c r="T77" s="167">
        <f t="shared" si="271"/>
        <v>2861.5863141524105</v>
      </c>
      <c r="U77" s="166">
        <f t="shared" si="272"/>
        <v>11</v>
      </c>
      <c r="V77" s="168">
        <f t="shared" si="273"/>
        <v>4.1509433962264149E-2</v>
      </c>
      <c r="W77" s="167">
        <f t="shared" si="274"/>
        <v>114.04872991187143</v>
      </c>
      <c r="X77" s="166">
        <f t="shared" si="275"/>
        <v>52</v>
      </c>
      <c r="Y77" s="168">
        <f t="shared" si="276"/>
        <v>0.23214285714285715</v>
      </c>
      <c r="Z77" s="167">
        <f t="shared" si="277"/>
        <v>539.13945049248321</v>
      </c>
      <c r="AA77" s="166">
        <f t="shared" si="278"/>
        <v>4</v>
      </c>
      <c r="AB77" s="167">
        <f t="shared" si="279"/>
        <v>414.72265422498702</v>
      </c>
      <c r="AC77" s="169">
        <f t="shared" si="280"/>
        <v>1.4492753623188406E-2</v>
      </c>
      <c r="AD77" s="166">
        <f t="shared" si="281"/>
        <v>0</v>
      </c>
      <c r="AE77" s="168">
        <f t="shared" si="282"/>
        <v>0</v>
      </c>
      <c r="AF77" s="167">
        <f t="shared" si="283"/>
        <v>0</v>
      </c>
      <c r="AG77" s="166">
        <f t="shared" si="284"/>
        <v>0</v>
      </c>
      <c r="AH77" s="168">
        <f t="shared" si="285"/>
        <v>0</v>
      </c>
      <c r="AI77" s="365">
        <f t="shared" si="286"/>
        <v>0</v>
      </c>
      <c r="AJ77" s="831"/>
      <c r="AK77" s="85">
        <v>821.03696539663247</v>
      </c>
      <c r="AL77" s="62">
        <v>794.28286448843517</v>
      </c>
      <c r="AM77" s="62">
        <v>822.53471345809783</v>
      </c>
      <c r="AN77" s="62">
        <v>754.45525085830104</v>
      </c>
      <c r="AO77" s="62">
        <v>612.17945375792374</v>
      </c>
      <c r="AP77" s="62">
        <v>584.19491541909497</v>
      </c>
      <c r="AQ77" s="62">
        <v>570.11733019222697</v>
      </c>
      <c r="AR77" s="62">
        <v>631.95646698841824</v>
      </c>
      <c r="AS77" s="62">
        <v>646.25877009069654</v>
      </c>
      <c r="AT77" s="62">
        <v>641.51215522541281</v>
      </c>
      <c r="AU77" s="62">
        <v>502.33312986414927</v>
      </c>
      <c r="AV77" s="62">
        <v>496.14632454217366</v>
      </c>
      <c r="AW77" s="62">
        <v>426.43802001971392</v>
      </c>
      <c r="AX77" s="62">
        <v>437.11983853489232</v>
      </c>
      <c r="AY77" s="62">
        <v>263.00764115557547</v>
      </c>
      <c r="AZ77" s="62">
        <v>294.16950727394561</v>
      </c>
      <c r="BA77" s="62">
        <v>107.18458783562636</v>
      </c>
      <c r="BB77" s="62">
        <v>185.59323488373471</v>
      </c>
      <c r="BC77" s="62">
        <v>11.909398648402931</v>
      </c>
      <c r="BD77" s="86">
        <v>42.569461152076066</v>
      </c>
      <c r="BE77" s="258">
        <v>2.0000000000000002E-5</v>
      </c>
      <c r="BF77" s="43">
        <v>2.0000000000000002E-5</v>
      </c>
      <c r="BG77" s="53">
        <v>5.0000000000000002E-5</v>
      </c>
      <c r="BH77" s="53">
        <v>4.0000000000000003E-5</v>
      </c>
      <c r="BI77" s="53">
        <v>1.2518952302791728E-4</v>
      </c>
      <c r="BJ77" s="53">
        <v>1.2406223545552731E-4</v>
      </c>
      <c r="BK77" s="53">
        <v>3.4000000000000002E-4</v>
      </c>
      <c r="BL77" s="53">
        <v>1.8000000000000001E-4</v>
      </c>
      <c r="BM77" s="53">
        <v>8.9999999999999998E-4</v>
      </c>
      <c r="BN77" s="53">
        <v>5.0000000000000001E-4</v>
      </c>
      <c r="BO77" s="53">
        <v>3.8E-3</v>
      </c>
      <c r="BP77" s="53">
        <v>2E-3</v>
      </c>
      <c r="BQ77" s="53">
        <v>1.6199999999999999E-2</v>
      </c>
      <c r="BR77" s="53">
        <v>6.1999999999999998E-3</v>
      </c>
      <c r="BS77" s="53">
        <v>6.1100000000000002E-2</v>
      </c>
      <c r="BT77" s="53">
        <v>2.6800000000000001E-2</v>
      </c>
      <c r="BU77" s="53">
        <v>0.1421</v>
      </c>
      <c r="BV77" s="53">
        <v>5.4699999999999999E-2</v>
      </c>
      <c r="BW77" s="53">
        <v>0.27589999999999998</v>
      </c>
      <c r="BX77" s="773">
        <v>0.1051</v>
      </c>
      <c r="BY77" s="53">
        <f t="shared" si="484"/>
        <v>2.0000000000000002E-5</v>
      </c>
      <c r="BZ77" s="53">
        <f t="shared" si="485"/>
        <v>4.5000000000000003E-5</v>
      </c>
      <c r="CA77" s="53">
        <f t="shared" si="486"/>
        <v>1.246258792417223E-4</v>
      </c>
      <c r="CB77" s="53">
        <f t="shared" si="487"/>
        <v>2.6000000000000003E-4</v>
      </c>
      <c r="CC77" s="53">
        <f t="shared" si="488"/>
        <v>6.9999999999999999E-4</v>
      </c>
      <c r="CD77" s="53">
        <f t="shared" si="489"/>
        <v>2.8999999999999998E-3</v>
      </c>
      <c r="CE77" s="53">
        <f t="shared" si="490"/>
        <v>1.12E-2</v>
      </c>
      <c r="CF77" s="53">
        <f t="shared" si="491"/>
        <v>4.3950000000000003E-2</v>
      </c>
      <c r="CG77" s="53">
        <f t="shared" si="492"/>
        <v>9.8400000000000001E-2</v>
      </c>
      <c r="CH77" s="54">
        <f t="shared" si="509"/>
        <v>0.1905</v>
      </c>
      <c r="CI77" s="64">
        <f>+Fall_Hoy!B77</f>
        <v>0</v>
      </c>
      <c r="CJ77" s="61">
        <f>+Fall_Hoy!C77</f>
        <v>0</v>
      </c>
      <c r="CK77" s="61">
        <f>+Fall_Hoy!D77</f>
        <v>0</v>
      </c>
      <c r="CL77" s="61">
        <f>+Fall_Hoy!E77</f>
        <v>0</v>
      </c>
      <c r="CM77" s="61">
        <f>+Fall_Hoy!F77</f>
        <v>0</v>
      </c>
      <c r="CN77" s="61">
        <f>+Fall_Hoy!G77</f>
        <v>0</v>
      </c>
      <c r="CO77" s="61">
        <f>+Fall_Hoy!H77</f>
        <v>0</v>
      </c>
      <c r="CP77" s="61">
        <f>+Fall_Hoy!I77</f>
        <v>0</v>
      </c>
      <c r="CQ77" s="61">
        <f>+Fall_Hoy!J77</f>
        <v>0</v>
      </c>
      <c r="CR77" s="61">
        <f>+Fall_Hoy!K77</f>
        <v>0</v>
      </c>
      <c r="CS77" s="61">
        <f>+Fall_Hoy!L77</f>
        <v>1</v>
      </c>
      <c r="CT77" s="61">
        <f>+Fall_Hoy!M77</f>
        <v>0</v>
      </c>
      <c r="CU77" s="61">
        <f>+Fall_Hoy!N77</f>
        <v>0</v>
      </c>
      <c r="CV77" s="61">
        <f>+Fall_Hoy!O77</f>
        <v>0</v>
      </c>
      <c r="CW77" s="61">
        <f>+Fall_Hoy!P77</f>
        <v>1</v>
      </c>
      <c r="CX77" s="61">
        <f>+Fall_Hoy!Q77</f>
        <v>1</v>
      </c>
      <c r="CY77" s="61">
        <f>+Fall_Hoy!R77</f>
        <v>1</v>
      </c>
      <c r="CZ77" s="61">
        <f>+Fall_Hoy!S77</f>
        <v>0</v>
      </c>
      <c r="DA77" s="61">
        <f>+Fall_Hoy!T77</f>
        <v>0</v>
      </c>
      <c r="DB77" s="253">
        <f>+Fall_Hoy!U77</f>
        <v>0</v>
      </c>
      <c r="DC77" s="61">
        <f>+Fall_Hoy!W77</f>
        <v>0</v>
      </c>
      <c r="DD77" s="61">
        <f>+Fall_Hoy!X77</f>
        <v>0</v>
      </c>
      <c r="DE77" s="61">
        <f>+Fall_Hoy!Y77</f>
        <v>0</v>
      </c>
      <c r="DF77" s="61">
        <f>+Fall_Hoy!Z77</f>
        <v>0</v>
      </c>
      <c r="DG77" s="61">
        <f>+Fall_Hoy!AA77</f>
        <v>0</v>
      </c>
      <c r="DH77" s="61">
        <f>+Fall_Hoy!AB77</f>
        <v>0</v>
      </c>
      <c r="DI77" s="61">
        <f>+Fall_Hoy!AC77</f>
        <v>0</v>
      </c>
      <c r="DJ77" s="61">
        <f>+Fall_Hoy!AD77</f>
        <v>0</v>
      </c>
      <c r="DK77" s="61">
        <f>+Fall_Hoy!AE77</f>
        <v>0</v>
      </c>
      <c r="DL77" s="270">
        <f>+Fall_Hoy!AF77</f>
        <v>0</v>
      </c>
      <c r="DM77" s="75">
        <f t="shared" si="287"/>
        <v>6.2228656321097947E-2</v>
      </c>
      <c r="DN77" s="76">
        <f t="shared" si="288"/>
        <v>0.12684330602992352</v>
      </c>
      <c r="DO77" s="76">
        <f t="shared" si="289"/>
        <v>7.0350200009401415E-3</v>
      </c>
      <c r="DP77" s="76">
        <f t="shared" si="290"/>
        <v>2.9740128115833153E-2</v>
      </c>
      <c r="DQ77" s="76">
        <f t="shared" si="409"/>
        <v>3.1036650909086597E-2</v>
      </c>
      <c r="DR77" s="76">
        <f t="shared" si="410"/>
        <v>4.1082178852554142E-2</v>
      </c>
      <c r="DS77" s="76">
        <f t="shared" si="411"/>
        <v>4.3850622803503846E-2</v>
      </c>
      <c r="DT77" s="76">
        <f t="shared" si="412"/>
        <v>3.3230137037880594E-2</v>
      </c>
      <c r="DU77" s="76">
        <f t="shared" si="413"/>
        <v>1.8568413390066502E-2</v>
      </c>
      <c r="DV77" s="76">
        <f t="shared" si="414"/>
        <v>3.5852789090049776E-2</v>
      </c>
      <c r="DW77" s="76">
        <f t="shared" si="415"/>
        <v>0.52387127006337486</v>
      </c>
      <c r="DX77" s="76">
        <f t="shared" si="416"/>
        <v>2.8217482036007636E-2</v>
      </c>
      <c r="DY77" s="76">
        <f t="shared" si="417"/>
        <v>7.0350200009401415E-3</v>
      </c>
      <c r="DZ77" s="76">
        <f t="shared" si="418"/>
        <v>2.9740128115833153E-2</v>
      </c>
      <c r="EA77" s="76">
        <f t="shared" si="419"/>
        <v>6.2228656321097947E-2</v>
      </c>
      <c r="EB77" s="76">
        <f t="shared" si="420"/>
        <v>0.12684330602992352</v>
      </c>
      <c r="EC77" s="76">
        <f t="shared" si="421"/>
        <v>6.5655872917884994E-2</v>
      </c>
      <c r="ED77" s="76">
        <f t="shared" si="422"/>
        <v>1.6164382294857657E-2</v>
      </c>
      <c r="EE77" s="76">
        <f t="shared" si="423"/>
        <v>0.16793459174936623</v>
      </c>
      <c r="EF77" s="316">
        <f t="shared" si="424"/>
        <v>2.3491018512721559E-2</v>
      </c>
      <c r="EG77" s="85">
        <f>+'Cas_-14'!B76</f>
        <v>7</v>
      </c>
      <c r="EH77" s="62">
        <f>+'Cas_-14'!C76</f>
        <v>9</v>
      </c>
      <c r="EI77" s="62">
        <f>+'Cas_-14'!D76</f>
        <v>8</v>
      </c>
      <c r="EJ77" s="62">
        <f>+'Cas_-14'!E76</f>
        <v>7</v>
      </c>
      <c r="EK77" s="62">
        <f>+'Cas_-14'!F76</f>
        <v>19</v>
      </c>
      <c r="EL77" s="62">
        <f>+'Cas_-14'!G76</f>
        <v>24</v>
      </c>
      <c r="EM77" s="62">
        <f>+'Cas_-14'!H76</f>
        <v>25</v>
      </c>
      <c r="EN77" s="62">
        <f>+'Cas_-14'!I76</f>
        <v>21</v>
      </c>
      <c r="EO77" s="62">
        <f>+'Cas_-14'!J76</f>
        <v>12</v>
      </c>
      <c r="EP77" s="62">
        <f>+'Cas_-14'!K76</f>
        <v>23</v>
      </c>
      <c r="EQ77" s="62">
        <f>+'Cas_-14'!L76</f>
        <v>14</v>
      </c>
      <c r="ER77" s="62">
        <f>+'Cas_-14'!M76</f>
        <v>14</v>
      </c>
      <c r="ES77" s="62">
        <f>+'Cas_-14'!N76</f>
        <v>3</v>
      </c>
      <c r="ET77" s="62">
        <f>+'Cas_-14'!O76</f>
        <v>13</v>
      </c>
      <c r="EU77" s="62">
        <f>+'Cas_-14'!P76</f>
        <v>5</v>
      </c>
      <c r="EV77" s="62">
        <f>+'Cas_-14'!Q76</f>
        <v>8</v>
      </c>
      <c r="EW77" s="62">
        <f>+'Cas_-14'!R76</f>
        <v>4</v>
      </c>
      <c r="EX77" s="62">
        <f>+'Cas_-14'!S76</f>
        <v>3</v>
      </c>
      <c r="EY77" s="62">
        <f>+'Cas_-14'!T76</f>
        <v>2</v>
      </c>
      <c r="EZ77" s="86">
        <f>+'Cas_-14'!U76</f>
        <v>1</v>
      </c>
      <c r="FA77" s="201">
        <f t="shared" si="433"/>
        <v>8.5258037031479932E-3</v>
      </c>
      <c r="FB77" s="91">
        <f t="shared" si="434"/>
        <v>1.1330975905915494E-2</v>
      </c>
      <c r="FC77" s="91">
        <f t="shared" si="435"/>
        <v>9.7260332835880266E-3</v>
      </c>
      <c r="FD77" s="91">
        <f t="shared" si="436"/>
        <v>9.2782176173291878E-3</v>
      </c>
      <c r="FE77" s="91">
        <f t="shared" si="437"/>
        <v>3.1036650909086597E-2</v>
      </c>
      <c r="FF77" s="91">
        <f t="shared" si="438"/>
        <v>4.1082178852554142E-2</v>
      </c>
      <c r="FG77" s="91">
        <f t="shared" si="439"/>
        <v>4.3850622803503846E-2</v>
      </c>
      <c r="FH77" s="91">
        <f t="shared" si="440"/>
        <v>3.3230137037880594E-2</v>
      </c>
      <c r="FI77" s="91">
        <f t="shared" si="441"/>
        <v>1.8568413390066502E-2</v>
      </c>
      <c r="FJ77" s="91">
        <f t="shared" si="442"/>
        <v>3.5852789090049776E-2</v>
      </c>
      <c r="FK77" s="91">
        <f t="shared" si="443"/>
        <v>2.7869951567371543E-2</v>
      </c>
      <c r="FL77" s="91">
        <f t="shared" si="444"/>
        <v>2.8217482036007636E-2</v>
      </c>
      <c r="FM77" s="91">
        <f t="shared" si="445"/>
        <v>7.0350200009401415E-3</v>
      </c>
      <c r="FN77" s="91">
        <f t="shared" si="446"/>
        <v>2.9740128115833153E-2</v>
      </c>
      <c r="FO77" s="91">
        <f t="shared" si="447"/>
        <v>1.9010854506095423E-2</v>
      </c>
      <c r="FP77" s="91">
        <f t="shared" si="448"/>
        <v>2.7195204812815604E-2</v>
      </c>
      <c r="FQ77" s="91">
        <f t="shared" si="449"/>
        <v>3.7318798166525835E-2</v>
      </c>
      <c r="FR77" s="91">
        <f t="shared" si="450"/>
        <v>1.6164382294857657E-2</v>
      </c>
      <c r="FS77" s="91">
        <f t="shared" si="451"/>
        <v>0.16793459174936623</v>
      </c>
      <c r="FT77" s="100">
        <f t="shared" si="452"/>
        <v>2.3491018512721559E-2</v>
      </c>
      <c r="FU77" s="119">
        <f t="shared" si="511"/>
        <v>3.2733224222585924</v>
      </c>
      <c r="FV77" s="120">
        <f t="shared" si="512"/>
        <v>4.6641791044776122</v>
      </c>
      <c r="FW77" s="120">
        <f t="shared" si="513"/>
        <v>1</v>
      </c>
      <c r="FX77" s="120">
        <f t="shared" si="514"/>
        <v>1</v>
      </c>
      <c r="FY77" s="120">
        <f t="shared" si="510"/>
        <v>1</v>
      </c>
      <c r="FZ77" s="120">
        <f t="shared" si="510"/>
        <v>1</v>
      </c>
      <c r="GA77" s="120">
        <f t="shared" si="510"/>
        <v>1</v>
      </c>
      <c r="GB77" s="120">
        <f t="shared" si="510"/>
        <v>1</v>
      </c>
      <c r="GC77" s="120">
        <f t="shared" si="510"/>
        <v>1</v>
      </c>
      <c r="GD77" s="120">
        <f t="shared" si="510"/>
        <v>1</v>
      </c>
      <c r="GE77" s="120">
        <f t="shared" si="510"/>
        <v>18.796992481203006</v>
      </c>
      <c r="GF77" s="120">
        <f t="shared" si="510"/>
        <v>1</v>
      </c>
      <c r="GG77" s="120">
        <f t="shared" si="510"/>
        <v>1</v>
      </c>
      <c r="GH77" s="120">
        <f t="shared" si="510"/>
        <v>1</v>
      </c>
      <c r="GI77" s="120">
        <f t="shared" si="510"/>
        <v>3.2733224222585924</v>
      </c>
      <c r="GJ77" s="120">
        <f t="shared" si="510"/>
        <v>4.6641791044776122</v>
      </c>
      <c r="GK77" s="120">
        <f t="shared" si="515"/>
        <v>1.7593244194229414</v>
      </c>
      <c r="GL77" s="120">
        <f t="shared" si="516"/>
        <v>1</v>
      </c>
      <c r="GM77" s="120">
        <f t="shared" si="517"/>
        <v>1</v>
      </c>
      <c r="GN77" s="321">
        <f t="shared" si="518"/>
        <v>1</v>
      </c>
      <c r="GO77" s="85">
        <f>+Cas_Hoy!B76</f>
        <v>10</v>
      </c>
      <c r="GP77" s="62">
        <f>+Cas_Hoy!C76</f>
        <v>12</v>
      </c>
      <c r="GQ77" s="62">
        <f>+Cas_Hoy!D76</f>
        <v>12</v>
      </c>
      <c r="GR77" s="62">
        <f>+Cas_Hoy!E76</f>
        <v>11</v>
      </c>
      <c r="GS77" s="62">
        <f>+Cas_Hoy!F76</f>
        <v>23</v>
      </c>
      <c r="GT77" s="62">
        <f>+Cas_Hoy!G76</f>
        <v>36</v>
      </c>
      <c r="GU77" s="62">
        <f>+Cas_Hoy!H76</f>
        <v>30</v>
      </c>
      <c r="GV77" s="62">
        <f>+Cas_Hoy!I76</f>
        <v>25</v>
      </c>
      <c r="GW77" s="62">
        <f>+Cas_Hoy!J76</f>
        <v>15</v>
      </c>
      <c r="GX77" s="62">
        <f>+Cas_Hoy!K76</f>
        <v>24</v>
      </c>
      <c r="GY77" s="62">
        <f>+Cas_Hoy!L76</f>
        <v>17</v>
      </c>
      <c r="GZ77" s="62">
        <f>+Cas_Hoy!M76</f>
        <v>16</v>
      </c>
      <c r="HA77" s="62">
        <f>+Cas_Hoy!N76</f>
        <v>3</v>
      </c>
      <c r="HB77" s="62">
        <f>+Cas_Hoy!O76</f>
        <v>15</v>
      </c>
      <c r="HC77" s="62">
        <f>+Cas_Hoy!P76</f>
        <v>6</v>
      </c>
      <c r="HD77" s="62">
        <f>+Cas_Hoy!Q76</f>
        <v>9</v>
      </c>
      <c r="HE77" s="62">
        <f>+Cas_Hoy!R76</f>
        <v>4</v>
      </c>
      <c r="HF77" s="62">
        <f>+Cas_Hoy!S76</f>
        <v>3</v>
      </c>
      <c r="HG77" s="62">
        <f>+Cas_Hoy!T76</f>
        <v>2</v>
      </c>
      <c r="HH77" s="590">
        <f>+Cas_Hoy!U76</f>
        <v>1</v>
      </c>
      <c r="HI77" s="543">
        <f t="shared" si="519"/>
        <v>7.4674387585317525E-2</v>
      </c>
      <c r="HJ77" s="112">
        <f t="shared" si="520"/>
        <v>0.14269871928366396</v>
      </c>
      <c r="HK77" s="112">
        <f t="shared" si="521"/>
        <v>7.0350200009401415E-3</v>
      </c>
      <c r="HL77" s="112">
        <f t="shared" si="522"/>
        <v>3.4315532441345949E-2</v>
      </c>
      <c r="HM77" s="323">
        <f t="shared" si="493"/>
        <v>3.7570682679420618E-2</v>
      </c>
      <c r="HN77" s="323">
        <f t="shared" si="494"/>
        <v>6.1623268278831217E-2</v>
      </c>
      <c r="HO77" s="323">
        <f t="shared" si="495"/>
        <v>5.2620747364204613E-2</v>
      </c>
      <c r="HP77" s="323">
        <f t="shared" si="496"/>
        <v>3.9559686949857849E-2</v>
      </c>
      <c r="HQ77" s="323">
        <f t="shared" si="497"/>
        <v>2.321051673758313E-2</v>
      </c>
      <c r="HR77" s="323">
        <f t="shared" si="498"/>
        <v>3.7411606007008463E-2</v>
      </c>
      <c r="HS77" s="323">
        <f t="shared" si="499"/>
        <v>0.63612939936266943</v>
      </c>
      <c r="HT77" s="323">
        <f t="shared" si="500"/>
        <v>3.224855089829444E-2</v>
      </c>
      <c r="HU77" s="323">
        <f t="shared" si="501"/>
        <v>7.0350200009401415E-3</v>
      </c>
      <c r="HV77" s="323">
        <f t="shared" si="502"/>
        <v>3.4315532441345949E-2</v>
      </c>
      <c r="HW77" s="323">
        <f t="shared" si="503"/>
        <v>7.4674387585317525E-2</v>
      </c>
      <c r="HX77" s="323">
        <f t="shared" si="504"/>
        <v>0.14269871928366396</v>
      </c>
      <c r="HY77" s="323">
        <f t="shared" si="505"/>
        <v>6.5655872917884994E-2</v>
      </c>
      <c r="HZ77" s="323">
        <f t="shared" si="506"/>
        <v>1.6164382294857657E-2</v>
      </c>
      <c r="IA77" s="323">
        <f t="shared" si="507"/>
        <v>0.16793459174936623</v>
      </c>
      <c r="IB77" s="327">
        <f t="shared" si="508"/>
        <v>2.3491018512721559E-2</v>
      </c>
      <c r="IC77" s="241">
        <f>+CyF_Tot!B76</f>
        <v>0</v>
      </c>
      <c r="ID77" s="149">
        <f>+CyF_Tot!C76</f>
        <v>224</v>
      </c>
      <c r="IE77" s="149">
        <f>+CyF_Tot!D76</f>
        <v>265</v>
      </c>
      <c r="IF77" s="149">
        <f>+CyF_Tot!E76</f>
        <v>276</v>
      </c>
      <c r="IG77" s="149">
        <f>+CyF_Tot!F76</f>
        <v>0</v>
      </c>
      <c r="IH77" s="149">
        <f>+CyF_Tot!G76</f>
        <v>4</v>
      </c>
      <c r="II77" s="149">
        <f>+CyF_Tot!H76</f>
        <v>4</v>
      </c>
      <c r="IJ77" s="557">
        <f>+CyF_Tot!I76</f>
        <v>4</v>
      </c>
      <c r="IK77" s="93">
        <f t="shared" si="388"/>
        <v>8.5125657376530064E-2</v>
      </c>
      <c r="IL77" s="90">
        <f t="shared" si="389"/>
        <v>8.2351774441517381E-2</v>
      </c>
      <c r="IM77" s="90">
        <f t="shared" si="390"/>
        <v>8.528094488938287E-2</v>
      </c>
      <c r="IN77" s="90">
        <f t="shared" si="391"/>
        <v>7.8222421032483266E-2</v>
      </c>
      <c r="IO77" s="90">
        <f t="shared" si="392"/>
        <v>6.3471171981122218E-2</v>
      </c>
      <c r="IP77" s="90">
        <f t="shared" si="393"/>
        <v>6.0569716476837218E-2</v>
      </c>
      <c r="IQ77" s="90">
        <f t="shared" si="394"/>
        <v>5.9110143099245928E-2</v>
      </c>
      <c r="IR77" s="90">
        <f t="shared" si="395"/>
        <v>6.5521665836020551E-2</v>
      </c>
      <c r="IS77" s="90">
        <f t="shared" si="396"/>
        <v>6.7004538112047332E-2</v>
      </c>
      <c r="IT77" s="90">
        <f t="shared" si="397"/>
        <v>6.6512405933168775E-2</v>
      </c>
      <c r="IU77" s="90">
        <f t="shared" si="398"/>
        <v>5.2082232230601273E-2</v>
      </c>
      <c r="IV77" s="90">
        <f t="shared" si="399"/>
        <v>5.1440780149525522E-2</v>
      </c>
      <c r="IW77" s="90">
        <f t="shared" si="400"/>
        <v>4.4213376881255977E-2</v>
      </c>
      <c r="IX77" s="90">
        <f t="shared" si="401"/>
        <v>4.5320874912897081E-2</v>
      </c>
      <c r="IY77" s="90">
        <f t="shared" si="402"/>
        <v>2.7268806755373298E-2</v>
      </c>
      <c r="IZ77" s="90">
        <f t="shared" si="403"/>
        <v>3.0499689712176838E-2</v>
      </c>
      <c r="JA77" s="90">
        <f t="shared" si="404"/>
        <v>1.1112969189800556E-2</v>
      </c>
      <c r="JB77" s="90">
        <f t="shared" si="405"/>
        <v>1.9242429744295977E-2</v>
      </c>
      <c r="JC77" s="90">
        <f t="shared" si="406"/>
        <v>1.2347743544222842E-3</v>
      </c>
      <c r="JD77" s="202">
        <f t="shared" si="407"/>
        <v>4.4136299794791155E-3</v>
      </c>
      <c r="JE77" s="326"/>
      <c r="JF77" s="323"/>
      <c r="JG77" s="323"/>
      <c r="JH77" s="323"/>
      <c r="JI77" s="323"/>
      <c r="JJ77" s="323"/>
      <c r="JK77" s="323"/>
      <c r="JL77" s="323"/>
      <c r="JM77" s="323"/>
      <c r="JN77" s="323"/>
      <c r="JO77" s="323"/>
      <c r="JP77" s="323"/>
      <c r="JQ77" s="323"/>
      <c r="JR77" s="323"/>
      <c r="JS77" s="323"/>
      <c r="JT77" s="323"/>
      <c r="JU77" s="323"/>
      <c r="JV77" s="323"/>
      <c r="JW77" s="323"/>
      <c r="JX77" s="327"/>
      <c r="JZ77" s="701">
        <f t="shared" si="241"/>
        <v>0</v>
      </c>
      <c r="KA77" s="291">
        <f t="shared" si="242"/>
        <v>0</v>
      </c>
      <c r="KB77" s="291">
        <f t="shared" si="243"/>
        <v>0</v>
      </c>
      <c r="KC77" s="291">
        <f t="shared" si="244"/>
        <v>0</v>
      </c>
      <c r="KD77" s="291">
        <f t="shared" si="245"/>
        <v>0</v>
      </c>
      <c r="KE77" s="291">
        <f t="shared" si="246"/>
        <v>0</v>
      </c>
      <c r="KF77" s="291">
        <f t="shared" si="247"/>
        <v>0</v>
      </c>
      <c r="KG77" s="291">
        <f t="shared" si="248"/>
        <v>0</v>
      </c>
      <c r="KH77" s="291">
        <f t="shared" si="249"/>
        <v>0</v>
      </c>
      <c r="KI77" s="291">
        <f t="shared" si="250"/>
        <v>0</v>
      </c>
      <c r="KJ77" s="291">
        <f t="shared" si="251"/>
        <v>4207.2996470918906</v>
      </c>
      <c r="KK77" s="291">
        <f t="shared" si="252"/>
        <v>0</v>
      </c>
      <c r="KL77" s="291">
        <f t="shared" si="253"/>
        <v>0</v>
      </c>
      <c r="KM77" s="291">
        <f t="shared" si="254"/>
        <v>0</v>
      </c>
      <c r="KN77" s="291">
        <f t="shared" si="255"/>
        <v>3764.0085118835486</v>
      </c>
      <c r="KO77" s="291">
        <f t="shared" si="256"/>
        <v>4532.8627441940889</v>
      </c>
      <c r="KP77" s="291">
        <f t="shared" si="257"/>
        <v>3326.5790091650297</v>
      </c>
      <c r="KQ77" s="291">
        <f t="shared" si="258"/>
        <v>0</v>
      </c>
      <c r="KR77" s="291">
        <f t="shared" si="259"/>
        <v>0</v>
      </c>
      <c r="KS77" s="702">
        <f t="shared" si="260"/>
        <v>0</v>
      </c>
      <c r="KT77" s="705">
        <f>(SUM(JZ77:KS77)/SUM(JZ$4:KS76))*100000</f>
        <v>31.861383618527714</v>
      </c>
      <c r="KU77" s="624">
        <f t="shared" si="453"/>
        <v>0</v>
      </c>
      <c r="KV77" s="625">
        <f t="shared" si="454"/>
        <v>0</v>
      </c>
      <c r="KW77" s="625">
        <f t="shared" si="455"/>
        <v>0</v>
      </c>
      <c r="KX77" s="625">
        <f t="shared" si="456"/>
        <v>0</v>
      </c>
      <c r="KY77" s="625">
        <f t="shared" si="457"/>
        <v>0</v>
      </c>
      <c r="KZ77" s="625">
        <f t="shared" si="458"/>
        <v>0</v>
      </c>
      <c r="LA77" s="625">
        <f t="shared" si="459"/>
        <v>0</v>
      </c>
      <c r="LB77" s="625">
        <f t="shared" si="460"/>
        <v>0</v>
      </c>
      <c r="LC77" s="625">
        <f t="shared" si="461"/>
        <v>0</v>
      </c>
      <c r="LD77" s="625">
        <f t="shared" si="462"/>
        <v>0</v>
      </c>
      <c r="LE77" s="625">
        <f t="shared" si="463"/>
        <v>1990.7108262408244</v>
      </c>
      <c r="LF77" s="625">
        <f t="shared" si="464"/>
        <v>0</v>
      </c>
      <c r="LG77" s="625">
        <f t="shared" si="465"/>
        <v>0</v>
      </c>
      <c r="LH77" s="625">
        <f t="shared" si="466"/>
        <v>0</v>
      </c>
      <c r="LI77" s="625">
        <f t="shared" si="467"/>
        <v>3802.1709012190845</v>
      </c>
      <c r="LJ77" s="625">
        <f t="shared" si="468"/>
        <v>3399.4006016019503</v>
      </c>
      <c r="LK77" s="625">
        <f t="shared" si="469"/>
        <v>9329.6995416314585</v>
      </c>
      <c r="LL77" s="625">
        <f t="shared" si="470"/>
        <v>0</v>
      </c>
      <c r="LM77" s="625">
        <f t="shared" si="471"/>
        <v>0</v>
      </c>
      <c r="LN77" s="626">
        <f t="shared" si="472"/>
        <v>0</v>
      </c>
      <c r="LO77" s="642">
        <f t="shared" si="473"/>
        <v>0</v>
      </c>
      <c r="LP77" s="625">
        <f t="shared" si="474"/>
        <v>0</v>
      </c>
      <c r="LQ77" s="625">
        <f t="shared" si="475"/>
        <v>581.83198324618786</v>
      </c>
      <c r="LR77" s="625">
        <f t="shared" si="476"/>
        <v>0</v>
      </c>
      <c r="LS77" s="625">
        <f t="shared" si="477"/>
        <v>2473.5954579220679</v>
      </c>
      <c r="LT77" s="645">
        <f t="shared" si="478"/>
        <v>1042.2615788876676</v>
      </c>
      <c r="LU77" s="624">
        <f t="shared" si="479"/>
        <v>0</v>
      </c>
      <c r="LV77" s="625">
        <f t="shared" si="480"/>
        <v>286.67060436103066</v>
      </c>
      <c r="LW77" s="626">
        <f t="shared" si="481"/>
        <v>1696.8405551960984</v>
      </c>
      <c r="LY77" s="725">
        <f>VLOOKUP(A77,Vac!A:C,2,FALSE)</f>
        <v>107811.39280398286</v>
      </c>
      <c r="LZ77" s="730">
        <f>VLOOKUP(A77,Vac!A:D,3,FALSE)</f>
        <v>1851</v>
      </c>
      <c r="MA77" s="722">
        <f>VLOOKUP(A77,Vac!A:D,4,FALSE)</f>
        <v>861</v>
      </c>
      <c r="MB77" s="742">
        <f t="shared" si="425"/>
        <v>0.19191290824261276</v>
      </c>
      <c r="MC77" s="666">
        <f t="shared" si="426"/>
        <v>8.9269051321928458E-2</v>
      </c>
    </row>
    <row r="78" spans="1:341" ht="14.4">
      <c r="A78" s="510" t="s">
        <v>88</v>
      </c>
      <c r="B78" s="538">
        <v>44149</v>
      </c>
      <c r="C78" s="526">
        <f t="shared" si="341"/>
        <v>2648</v>
      </c>
      <c r="D78" s="517">
        <f t="shared" si="342"/>
        <v>65</v>
      </c>
      <c r="E78" s="495">
        <f t="shared" si="482"/>
        <v>7.7215585952847311E-3</v>
      </c>
      <c r="F78" s="208">
        <f t="shared" si="427"/>
        <v>5.5425943962490655E-2</v>
      </c>
      <c r="G78" s="30">
        <f t="shared" si="264"/>
        <v>3.4401265248709225</v>
      </c>
      <c r="H78" s="29">
        <f t="shared" si="428"/>
        <v>0.19067225999137347</v>
      </c>
      <c r="I78" s="33">
        <f t="shared" si="429"/>
        <v>0.20633434591628808</v>
      </c>
      <c r="J78" s="353">
        <f t="shared" si="430"/>
        <v>0.29474328910697228</v>
      </c>
      <c r="K78" s="581">
        <f t="shared" si="431"/>
        <v>4.9951502966515795E-3</v>
      </c>
      <c r="L78" s="354">
        <f t="shared" si="483"/>
        <v>5.3177856439655571</v>
      </c>
      <c r="M78" s="355">
        <f t="shared" si="432"/>
        <v>0.31895391481620866</v>
      </c>
      <c r="N78" s="827"/>
      <c r="O78" s="364" t="s">
        <v>226</v>
      </c>
      <c r="P78" s="20" t="s">
        <v>236</v>
      </c>
      <c r="Q78" s="20"/>
      <c r="R78" s="20"/>
      <c r="S78" s="166">
        <f t="shared" si="270"/>
        <v>2648</v>
      </c>
      <c r="T78" s="167">
        <f t="shared" si="271"/>
        <v>5997.8708464517886</v>
      </c>
      <c r="U78" s="166">
        <f t="shared" si="272"/>
        <v>84</v>
      </c>
      <c r="V78" s="168">
        <f t="shared" si="273"/>
        <v>3.2761310452418098E-2</v>
      </c>
      <c r="W78" s="167">
        <f t="shared" si="274"/>
        <v>190.26478515934676</v>
      </c>
      <c r="X78" s="166">
        <f t="shared" si="275"/>
        <v>201</v>
      </c>
      <c r="Y78" s="168">
        <f t="shared" si="276"/>
        <v>8.2141397629750715E-2</v>
      </c>
      <c r="Z78" s="167">
        <f t="shared" si="277"/>
        <v>455.27645020272257</v>
      </c>
      <c r="AA78" s="166">
        <f t="shared" si="278"/>
        <v>65</v>
      </c>
      <c r="AB78" s="167">
        <f t="shared" si="279"/>
        <v>1472.2870280187547</v>
      </c>
      <c r="AC78" s="169">
        <f t="shared" si="280"/>
        <v>2.4546827794561934E-2</v>
      </c>
      <c r="AD78" s="166">
        <f t="shared" si="281"/>
        <v>0</v>
      </c>
      <c r="AE78" s="168">
        <f t="shared" si="282"/>
        <v>0</v>
      </c>
      <c r="AF78" s="167">
        <f t="shared" si="283"/>
        <v>0</v>
      </c>
      <c r="AG78" s="166">
        <f t="shared" si="284"/>
        <v>0</v>
      </c>
      <c r="AH78" s="168">
        <f t="shared" si="285"/>
        <v>0</v>
      </c>
      <c r="AI78" s="365">
        <f t="shared" si="286"/>
        <v>0</v>
      </c>
      <c r="AJ78" s="831"/>
      <c r="AK78" s="85">
        <v>3707.5794702811554</v>
      </c>
      <c r="AL78" s="62">
        <v>3572.2001035308986</v>
      </c>
      <c r="AM78" s="62">
        <v>3456.5647785351612</v>
      </c>
      <c r="AN78" s="62">
        <v>3221.4408487793839</v>
      </c>
      <c r="AO78" s="62">
        <v>2776.4138463388854</v>
      </c>
      <c r="AP78" s="62">
        <v>2805.648882938819</v>
      </c>
      <c r="AQ78" s="62">
        <v>2922.600563021233</v>
      </c>
      <c r="AR78" s="62">
        <v>3005.9820600247594</v>
      </c>
      <c r="AS78" s="62">
        <v>2853.8491653031965</v>
      </c>
      <c r="AT78" s="62">
        <v>2849.2187324599145</v>
      </c>
      <c r="AU78" s="62">
        <v>2187.8462667604313</v>
      </c>
      <c r="AV78" s="62">
        <v>2272.6239846353237</v>
      </c>
      <c r="AW78" s="62">
        <v>1954.5526455346221</v>
      </c>
      <c r="AX78" s="62">
        <v>2148.9951523932832</v>
      </c>
      <c r="AY78" s="62">
        <v>1265.8223438210737</v>
      </c>
      <c r="AZ78" s="62">
        <v>1519.7019493449473</v>
      </c>
      <c r="BA78" s="62">
        <v>559.41316059826465</v>
      </c>
      <c r="BB78" s="62">
        <v>818.09446907585868</v>
      </c>
      <c r="BC78" s="62">
        <v>45.357823832291736</v>
      </c>
      <c r="BD78" s="86">
        <v>205.09396930543366</v>
      </c>
      <c r="BE78" s="258">
        <v>2.0000000000000002E-5</v>
      </c>
      <c r="BF78" s="43">
        <v>2.0000000000000002E-5</v>
      </c>
      <c r="BG78" s="53">
        <v>5.0000000000000002E-5</v>
      </c>
      <c r="BH78" s="53">
        <v>4.0000000000000003E-5</v>
      </c>
      <c r="BI78" s="53">
        <v>1.2518952302791728E-4</v>
      </c>
      <c r="BJ78" s="53">
        <v>1.2406223545552731E-4</v>
      </c>
      <c r="BK78" s="53">
        <v>3.4000000000000002E-4</v>
      </c>
      <c r="BL78" s="53">
        <v>1.8000000000000001E-4</v>
      </c>
      <c r="BM78" s="53">
        <v>8.9999999999999998E-4</v>
      </c>
      <c r="BN78" s="53">
        <v>5.0000000000000001E-4</v>
      </c>
      <c r="BO78" s="53">
        <v>3.8E-3</v>
      </c>
      <c r="BP78" s="53">
        <v>2E-3</v>
      </c>
      <c r="BQ78" s="53">
        <v>1.6199999999999999E-2</v>
      </c>
      <c r="BR78" s="53">
        <v>6.1999999999999998E-3</v>
      </c>
      <c r="BS78" s="53">
        <v>6.1100000000000002E-2</v>
      </c>
      <c r="BT78" s="53">
        <v>2.6800000000000001E-2</v>
      </c>
      <c r="BU78" s="53">
        <v>0.1421</v>
      </c>
      <c r="BV78" s="53">
        <v>5.4699999999999999E-2</v>
      </c>
      <c r="BW78" s="53">
        <v>0.27589999999999998</v>
      </c>
      <c r="BX78" s="773">
        <v>0.1051</v>
      </c>
      <c r="BY78" s="53">
        <f t="shared" si="484"/>
        <v>2.0000000000000002E-5</v>
      </c>
      <c r="BZ78" s="53">
        <f t="shared" si="485"/>
        <v>4.5000000000000003E-5</v>
      </c>
      <c r="CA78" s="53">
        <f t="shared" si="486"/>
        <v>1.246258792417223E-4</v>
      </c>
      <c r="CB78" s="53">
        <f t="shared" si="487"/>
        <v>2.6000000000000003E-4</v>
      </c>
      <c r="CC78" s="53">
        <f t="shared" si="488"/>
        <v>6.9999999999999999E-4</v>
      </c>
      <c r="CD78" s="53">
        <f t="shared" si="489"/>
        <v>2.8999999999999998E-3</v>
      </c>
      <c r="CE78" s="53">
        <f t="shared" si="490"/>
        <v>1.12E-2</v>
      </c>
      <c r="CF78" s="53">
        <f t="shared" si="491"/>
        <v>4.3950000000000003E-2</v>
      </c>
      <c r="CG78" s="53">
        <f t="shared" si="492"/>
        <v>9.8400000000000001E-2</v>
      </c>
      <c r="CH78" s="54">
        <f t="shared" si="509"/>
        <v>0.1905</v>
      </c>
      <c r="CI78" s="64">
        <f>+Fall_Hoy!B78</f>
        <v>0</v>
      </c>
      <c r="CJ78" s="61">
        <f>+Fall_Hoy!C78</f>
        <v>0</v>
      </c>
      <c r="CK78" s="61">
        <f>+Fall_Hoy!D78</f>
        <v>0</v>
      </c>
      <c r="CL78" s="61">
        <f>+Fall_Hoy!E78</f>
        <v>0</v>
      </c>
      <c r="CM78" s="61">
        <f>+Fall_Hoy!F78</f>
        <v>0</v>
      </c>
      <c r="CN78" s="61">
        <f>+Fall_Hoy!G78</f>
        <v>0</v>
      </c>
      <c r="CO78" s="61">
        <f>+Fall_Hoy!H78</f>
        <v>1</v>
      </c>
      <c r="CP78" s="61">
        <f>+Fall_Hoy!I78</f>
        <v>0</v>
      </c>
      <c r="CQ78" s="61">
        <f>+Fall_Hoy!J78</f>
        <v>3</v>
      </c>
      <c r="CR78" s="61">
        <f>+Fall_Hoy!K78</f>
        <v>1</v>
      </c>
      <c r="CS78" s="61">
        <f>+Fall_Hoy!L78</f>
        <v>1</v>
      </c>
      <c r="CT78" s="61">
        <f>+Fall_Hoy!M78</f>
        <v>2</v>
      </c>
      <c r="CU78" s="61">
        <f>+Fall_Hoy!N78</f>
        <v>5</v>
      </c>
      <c r="CV78" s="61">
        <f>+Fall_Hoy!O78</f>
        <v>5</v>
      </c>
      <c r="CW78" s="61">
        <f>+Fall_Hoy!P78</f>
        <v>16</v>
      </c>
      <c r="CX78" s="61">
        <f>+Fall_Hoy!Q78</f>
        <v>7</v>
      </c>
      <c r="CY78" s="61">
        <f>+Fall_Hoy!R78</f>
        <v>12</v>
      </c>
      <c r="CZ78" s="61">
        <f>+Fall_Hoy!S78</f>
        <v>5</v>
      </c>
      <c r="DA78" s="61">
        <f>+Fall_Hoy!T78</f>
        <v>2</v>
      </c>
      <c r="DB78" s="253">
        <f>+Fall_Hoy!U78</f>
        <v>3</v>
      </c>
      <c r="DC78" s="61">
        <f>+Fall_Hoy!W78</f>
        <v>0</v>
      </c>
      <c r="DD78" s="61">
        <f>+Fall_Hoy!X78</f>
        <v>0</v>
      </c>
      <c r="DE78" s="61">
        <f>+Fall_Hoy!Y78</f>
        <v>0</v>
      </c>
      <c r="DF78" s="61">
        <f>+Fall_Hoy!Z78</f>
        <v>0</v>
      </c>
      <c r="DG78" s="61">
        <f>+Fall_Hoy!AA78</f>
        <v>0</v>
      </c>
      <c r="DH78" s="61">
        <f>+Fall_Hoy!AB78</f>
        <v>0</v>
      </c>
      <c r="DI78" s="61">
        <f>+Fall_Hoy!AC78</f>
        <v>0</v>
      </c>
      <c r="DJ78" s="61">
        <f>+Fall_Hoy!AD78</f>
        <v>0</v>
      </c>
      <c r="DK78" s="61">
        <f>+Fall_Hoy!AE78</f>
        <v>0</v>
      </c>
      <c r="DL78" s="270">
        <f>+Fall_Hoy!AF78</f>
        <v>2</v>
      </c>
      <c r="DM78" s="75">
        <f t="shared" si="287"/>
        <v>0.20687404915780397</v>
      </c>
      <c r="DN78" s="76">
        <f t="shared" si="288"/>
        <v>0.1718718791953458</v>
      </c>
      <c r="DO78" s="76">
        <f t="shared" si="289"/>
        <v>0.15790926686664927</v>
      </c>
      <c r="DP78" s="76">
        <f t="shared" si="290"/>
        <v>0.37526916335995475</v>
      </c>
      <c r="DQ78" s="76">
        <f t="shared" si="409"/>
        <v>7.5997315846207475E-2</v>
      </c>
      <c r="DR78" s="76">
        <f t="shared" si="410"/>
        <v>9.2313760846904888E-2</v>
      </c>
      <c r="DS78" s="76">
        <f t="shared" si="411"/>
        <v>0.7</v>
      </c>
      <c r="DT78" s="76">
        <f t="shared" si="412"/>
        <v>8.5163515579295038E-2</v>
      </c>
      <c r="DU78" s="76">
        <f t="shared" si="413"/>
        <v>0.7</v>
      </c>
      <c r="DV78" s="76">
        <f t="shared" si="414"/>
        <v>0.7</v>
      </c>
      <c r="DW78" s="76">
        <f t="shared" si="415"/>
        <v>0.12028171208139912</v>
      </c>
      <c r="DX78" s="76">
        <f t="shared" si="416"/>
        <v>0.44001999748342213</v>
      </c>
      <c r="DY78" s="76">
        <f t="shared" si="417"/>
        <v>0.15790926686664927</v>
      </c>
      <c r="DZ78" s="76">
        <f t="shared" si="418"/>
        <v>0.37526916335995475</v>
      </c>
      <c r="EA78" s="76">
        <f t="shared" si="419"/>
        <v>0.20687404915780397</v>
      </c>
      <c r="EB78" s="76">
        <f t="shared" si="420"/>
        <v>0.1718718791953458</v>
      </c>
      <c r="EC78" s="76">
        <f t="shared" si="421"/>
        <v>0.15095742839154641</v>
      </c>
      <c r="ED78" s="76">
        <f t="shared" si="422"/>
        <v>0.11173242418840593</v>
      </c>
      <c r="EE78" s="76">
        <f t="shared" si="423"/>
        <v>0.1598181449104413</v>
      </c>
      <c r="EF78" s="316">
        <f t="shared" si="424"/>
        <v>0.13917641593369345</v>
      </c>
      <c r="EG78" s="85">
        <f>+'Cas_-14'!B77</f>
        <v>19</v>
      </c>
      <c r="EH78" s="62">
        <f>+'Cas_-14'!C77</f>
        <v>13</v>
      </c>
      <c r="EI78" s="62">
        <f>+'Cas_-14'!D77</f>
        <v>65</v>
      </c>
      <c r="EJ78" s="62">
        <f>+'Cas_-14'!E77</f>
        <v>69</v>
      </c>
      <c r="EK78" s="62">
        <f>+'Cas_-14'!F77</f>
        <v>211</v>
      </c>
      <c r="EL78" s="62">
        <f>+'Cas_-14'!G77</f>
        <v>259</v>
      </c>
      <c r="EM78" s="62">
        <f>+'Cas_-14'!H77</f>
        <v>240</v>
      </c>
      <c r="EN78" s="62">
        <f>+'Cas_-14'!I77</f>
        <v>256</v>
      </c>
      <c r="EO78" s="62">
        <f>+'Cas_-14'!J77</f>
        <v>213</v>
      </c>
      <c r="EP78" s="62">
        <f>+'Cas_-14'!K77</f>
        <v>238</v>
      </c>
      <c r="EQ78" s="62">
        <f>+'Cas_-14'!L77</f>
        <v>167</v>
      </c>
      <c r="ER78" s="62">
        <f>+'Cas_-14'!M77</f>
        <v>182</v>
      </c>
      <c r="ES78" s="62">
        <f>+'Cas_-14'!N77</f>
        <v>134</v>
      </c>
      <c r="ET78" s="62">
        <f>+'Cas_-14'!O77</f>
        <v>126</v>
      </c>
      <c r="EU78" s="62">
        <f>+'Cas_-14'!P77</f>
        <v>86</v>
      </c>
      <c r="EV78" s="62">
        <f>+'Cas_-14'!Q77</f>
        <v>62</v>
      </c>
      <c r="EW78" s="62">
        <f>+'Cas_-14'!R77</f>
        <v>31</v>
      </c>
      <c r="EX78" s="62">
        <f>+'Cas_-14'!S77</f>
        <v>37</v>
      </c>
      <c r="EY78" s="62">
        <f>+'Cas_-14'!T77</f>
        <v>3</v>
      </c>
      <c r="EZ78" s="86">
        <f>+'Cas_-14'!U77</f>
        <v>16</v>
      </c>
      <c r="FA78" s="201">
        <f t="shared" si="433"/>
        <v>5.1246372875614126E-3</v>
      </c>
      <c r="FB78" s="90">
        <f t="shared" si="434"/>
        <v>3.6392138243180458E-3</v>
      </c>
      <c r="FC78" s="90">
        <f t="shared" si="435"/>
        <v>1.8804797295755005E-2</v>
      </c>
      <c r="FD78" s="90">
        <f t="shared" si="436"/>
        <v>2.1418987105147176E-2</v>
      </c>
      <c r="FE78" s="90">
        <f t="shared" si="437"/>
        <v>7.5997315846207475E-2</v>
      </c>
      <c r="FF78" s="90">
        <f t="shared" si="438"/>
        <v>9.2313760846904888E-2</v>
      </c>
      <c r="FG78" s="90">
        <f t="shared" si="439"/>
        <v>8.2118645646157146E-2</v>
      </c>
      <c r="FH78" s="90">
        <f t="shared" si="440"/>
        <v>8.5163515579295038E-2</v>
      </c>
      <c r="FI78" s="90">
        <f t="shared" si="441"/>
        <v>7.4636039840378393E-2</v>
      </c>
      <c r="FJ78" s="90">
        <f t="shared" si="442"/>
        <v>8.3531670379872608E-2</v>
      </c>
      <c r="FK78" s="90">
        <f t="shared" si="443"/>
        <v>7.6330774486855879E-2</v>
      </c>
      <c r="FL78" s="90">
        <f t="shared" si="444"/>
        <v>8.0083639541982832E-2</v>
      </c>
      <c r="FM78" s="90">
        <f t="shared" si="445"/>
        <v>6.8557887302824444E-2</v>
      </c>
      <c r="FN78" s="90">
        <f t="shared" si="446"/>
        <v>5.8632054083359329E-2</v>
      </c>
      <c r="FO78" s="90">
        <f t="shared" si="447"/>
        <v>6.7940023669037286E-2</v>
      </c>
      <c r="FP78" s="90">
        <f t="shared" si="448"/>
        <v>4.0797473495855219E-2</v>
      </c>
      <c r="FQ78" s="90">
        <f t="shared" si="449"/>
        <v>5.541521398396676E-2</v>
      </c>
      <c r="FR78" s="90">
        <f t="shared" si="450"/>
        <v>4.5227050662982951E-2</v>
      </c>
      <c r="FS78" s="90">
        <f t="shared" si="451"/>
        <v>6.6140739271186119E-2</v>
      </c>
      <c r="FT78" s="99">
        <f t="shared" si="452"/>
        <v>7.8013020344699646E-2</v>
      </c>
      <c r="FU78" s="119">
        <f t="shared" si="511"/>
        <v>3.0449510904731096</v>
      </c>
      <c r="FV78" s="120">
        <f t="shared" si="512"/>
        <v>4.2128069330765534</v>
      </c>
      <c r="FW78" s="120">
        <f t="shared" si="513"/>
        <v>2.3032983231988209</v>
      </c>
      <c r="FX78" s="120">
        <f t="shared" si="514"/>
        <v>6.4004096262160779</v>
      </c>
      <c r="FY78" s="120">
        <f t="shared" si="510"/>
        <v>1</v>
      </c>
      <c r="FZ78" s="120">
        <f t="shared" si="510"/>
        <v>1</v>
      </c>
      <c r="GA78" s="120">
        <f t="shared" si="510"/>
        <v>8.5242516421452628</v>
      </c>
      <c r="GB78" s="120">
        <f t="shared" si="510"/>
        <v>1</v>
      </c>
      <c r="GC78" s="120">
        <f t="shared" si="510"/>
        <v>9.3788470221231801</v>
      </c>
      <c r="GD78" s="120">
        <f t="shared" si="510"/>
        <v>8.3800550954703361</v>
      </c>
      <c r="GE78" s="120">
        <f t="shared" si="510"/>
        <v>1.5757957768673181</v>
      </c>
      <c r="GF78" s="120">
        <f t="shared" si="510"/>
        <v>5.4945054945054945</v>
      </c>
      <c r="GG78" s="120">
        <f t="shared" si="510"/>
        <v>2.3032983231988209</v>
      </c>
      <c r="GH78" s="120">
        <f t="shared" si="510"/>
        <v>6.4004096262160779</v>
      </c>
      <c r="GI78" s="120">
        <f t="shared" si="510"/>
        <v>3.0449510904731096</v>
      </c>
      <c r="GJ78" s="120">
        <f t="shared" si="510"/>
        <v>4.2128069330765534</v>
      </c>
      <c r="GK78" s="120">
        <f t="shared" si="515"/>
        <v>2.724115230074232</v>
      </c>
      <c r="GL78" s="120">
        <f t="shared" si="516"/>
        <v>2.4704777904046642</v>
      </c>
      <c r="GM78" s="120">
        <f t="shared" si="517"/>
        <v>2.4163344206838233</v>
      </c>
      <c r="GN78" s="321">
        <f t="shared" si="518"/>
        <v>1.7840152235965745</v>
      </c>
      <c r="GO78" s="85">
        <f>+Cas_Hoy!B77</f>
        <v>21</v>
      </c>
      <c r="GP78" s="62">
        <f>+Cas_Hoy!C77</f>
        <v>15</v>
      </c>
      <c r="GQ78" s="62">
        <f>+Cas_Hoy!D77</f>
        <v>73</v>
      </c>
      <c r="GR78" s="62">
        <f>+Cas_Hoy!E77</f>
        <v>76</v>
      </c>
      <c r="GS78" s="62">
        <f>+Cas_Hoy!F77</f>
        <v>230</v>
      </c>
      <c r="GT78" s="62">
        <f>+Cas_Hoy!G77</f>
        <v>271</v>
      </c>
      <c r="GU78" s="62">
        <f>+Cas_Hoy!H77</f>
        <v>260</v>
      </c>
      <c r="GV78" s="62">
        <f>+Cas_Hoy!I77</f>
        <v>279</v>
      </c>
      <c r="GW78" s="62">
        <f>+Cas_Hoy!J77</f>
        <v>237</v>
      </c>
      <c r="GX78" s="62">
        <f>+Cas_Hoy!K77</f>
        <v>257</v>
      </c>
      <c r="GY78" s="62">
        <f>+Cas_Hoy!L77</f>
        <v>185</v>
      </c>
      <c r="GZ78" s="62">
        <f>+Cas_Hoy!M77</f>
        <v>195</v>
      </c>
      <c r="HA78" s="62">
        <f>+Cas_Hoy!N77</f>
        <v>149</v>
      </c>
      <c r="HB78" s="62">
        <f>+Cas_Hoy!O77</f>
        <v>135</v>
      </c>
      <c r="HC78" s="62">
        <f>+Cas_Hoy!P77</f>
        <v>88</v>
      </c>
      <c r="HD78" s="62">
        <f>+Cas_Hoy!Q77</f>
        <v>68</v>
      </c>
      <c r="HE78" s="62">
        <f>+Cas_Hoy!R77</f>
        <v>33</v>
      </c>
      <c r="HF78" s="62">
        <f>+Cas_Hoy!S77</f>
        <v>37</v>
      </c>
      <c r="HG78" s="62">
        <f>+Cas_Hoy!T77</f>
        <v>3</v>
      </c>
      <c r="HH78" s="590">
        <f>+Cas_Hoy!U77</f>
        <v>16</v>
      </c>
      <c r="HI78" s="543">
        <f t="shared" si="519"/>
        <v>0.21168507355682264</v>
      </c>
      <c r="HJ78" s="112">
        <f t="shared" si="520"/>
        <v>0.1885046416981212</v>
      </c>
      <c r="HK78" s="112">
        <f t="shared" si="521"/>
        <v>0.17558567733679659</v>
      </c>
      <c r="HL78" s="112">
        <f t="shared" si="522"/>
        <v>0.40207410359995149</v>
      </c>
      <c r="HM78" s="323">
        <f t="shared" si="493"/>
        <v>8.2840676040889655E-2</v>
      </c>
      <c r="HN78" s="323">
        <f t="shared" si="494"/>
        <v>9.659084629154914E-2</v>
      </c>
      <c r="HO78" s="323">
        <f t="shared" si="495"/>
        <v>0.7</v>
      </c>
      <c r="HP78" s="323">
        <f t="shared" si="496"/>
        <v>9.2814925182122324E-2</v>
      </c>
      <c r="HQ78" s="323">
        <f t="shared" si="497"/>
        <v>0.7</v>
      </c>
      <c r="HR78" s="323">
        <f t="shared" si="498"/>
        <v>0.7</v>
      </c>
      <c r="HS78" s="323">
        <f t="shared" si="499"/>
        <v>0.13324620799436429</v>
      </c>
      <c r="HT78" s="323">
        <f t="shared" si="500"/>
        <v>0.47144999730366655</v>
      </c>
      <c r="HU78" s="323">
        <f t="shared" si="501"/>
        <v>0.17558567733679659</v>
      </c>
      <c r="HV78" s="323">
        <f t="shared" si="502"/>
        <v>0.40207410359995149</v>
      </c>
      <c r="HW78" s="323">
        <f t="shared" si="503"/>
        <v>0.21168507355682264</v>
      </c>
      <c r="HX78" s="323">
        <f t="shared" si="504"/>
        <v>0.1885046416981212</v>
      </c>
      <c r="HY78" s="323">
        <f t="shared" si="505"/>
        <v>0.16069661732003329</v>
      </c>
      <c r="HZ78" s="323">
        <f t="shared" si="506"/>
        <v>0.11173242418840593</v>
      </c>
      <c r="IA78" s="323">
        <f t="shared" si="507"/>
        <v>0.15981814491044133</v>
      </c>
      <c r="IB78" s="327">
        <f t="shared" si="508"/>
        <v>0.13917641593369345</v>
      </c>
      <c r="IC78" s="241">
        <f>+CyF_Tot!B77</f>
        <v>0</v>
      </c>
      <c r="ID78" s="149">
        <f>+CyF_Tot!C77</f>
        <v>2447</v>
      </c>
      <c r="IE78" s="149">
        <f>+CyF_Tot!D77</f>
        <v>2564</v>
      </c>
      <c r="IF78" s="149">
        <f>+CyF_Tot!E77</f>
        <v>2648</v>
      </c>
      <c r="IG78" s="149">
        <f>+CyF_Tot!F77</f>
        <v>0</v>
      </c>
      <c r="IH78" s="149">
        <f>+CyF_Tot!G77</f>
        <v>65</v>
      </c>
      <c r="II78" s="149">
        <f>+CyF_Tot!H77</f>
        <v>65</v>
      </c>
      <c r="IJ78" s="557">
        <f>+CyF_Tot!I77</f>
        <v>65</v>
      </c>
      <c r="IK78" s="93">
        <f t="shared" si="388"/>
        <v>8.3978787068362939E-2</v>
      </c>
      <c r="IL78" s="90">
        <f t="shared" si="389"/>
        <v>8.0912367291012227E-2</v>
      </c>
      <c r="IM78" s="90">
        <f t="shared" si="390"/>
        <v>7.8293161306828271E-2</v>
      </c>
      <c r="IN78" s="90">
        <f t="shared" si="391"/>
        <v>7.2967470356732525E-2</v>
      </c>
      <c r="IO78" s="90">
        <f t="shared" si="392"/>
        <v>6.2887355236559958E-2</v>
      </c>
      <c r="IP78" s="90">
        <f t="shared" si="393"/>
        <v>6.3549545469632818E-2</v>
      </c>
      <c r="IQ78" s="90">
        <f t="shared" si="394"/>
        <v>6.6198567646407233E-2</v>
      </c>
      <c r="IR78" s="90">
        <f t="shared" si="395"/>
        <v>6.8087206052793031E-2</v>
      </c>
      <c r="IS78" s="90">
        <f t="shared" si="396"/>
        <v>6.4641309323046875E-2</v>
      </c>
      <c r="IT78" s="90">
        <f t="shared" si="397"/>
        <v>6.453642738136571E-2</v>
      </c>
      <c r="IU78" s="90">
        <f t="shared" si="398"/>
        <v>4.9555964274625275E-2</v>
      </c>
      <c r="IV78" s="90">
        <f t="shared" si="399"/>
        <v>5.147622787912124E-2</v>
      </c>
      <c r="IW78" s="90">
        <f t="shared" si="400"/>
        <v>4.4271730855390205E-2</v>
      </c>
      <c r="IX78" s="90">
        <f t="shared" si="401"/>
        <v>4.8675964402212578E-2</v>
      </c>
      <c r="IY78" s="90">
        <f t="shared" si="402"/>
        <v>2.8671597178216351E-2</v>
      </c>
      <c r="IZ78" s="90">
        <f t="shared" si="403"/>
        <v>3.4422114868852008E-2</v>
      </c>
      <c r="JA78" s="90">
        <f t="shared" si="404"/>
        <v>1.2671026763873806E-2</v>
      </c>
      <c r="JB78" s="90">
        <f t="shared" si="405"/>
        <v>1.8530305761758108E-2</v>
      </c>
      <c r="JC78" s="90">
        <f t="shared" si="406"/>
        <v>1.0273805484222007E-3</v>
      </c>
      <c r="JD78" s="202">
        <f t="shared" si="407"/>
        <v>4.6454952389733328E-3</v>
      </c>
      <c r="JE78" s="326"/>
      <c r="JF78" s="323"/>
      <c r="JG78" s="323"/>
      <c r="JH78" s="323"/>
      <c r="JI78" s="323"/>
      <c r="JJ78" s="323"/>
      <c r="JK78" s="323"/>
      <c r="JL78" s="323"/>
      <c r="JM78" s="323"/>
      <c r="JN78" s="323"/>
      <c r="JO78" s="323"/>
      <c r="JP78" s="323"/>
      <c r="JQ78" s="323"/>
      <c r="JR78" s="323"/>
      <c r="JS78" s="323"/>
      <c r="JT78" s="323"/>
      <c r="JU78" s="323"/>
      <c r="JV78" s="323"/>
      <c r="JW78" s="323"/>
      <c r="JX78" s="327"/>
      <c r="JZ78" s="701">
        <f t="shared" si="241"/>
        <v>0</v>
      </c>
      <c r="KA78" s="291">
        <f t="shared" si="242"/>
        <v>0</v>
      </c>
      <c r="KB78" s="291">
        <f t="shared" si="243"/>
        <v>0</v>
      </c>
      <c r="KC78" s="291">
        <f t="shared" si="244"/>
        <v>0</v>
      </c>
      <c r="KD78" s="291">
        <f t="shared" si="245"/>
        <v>0</v>
      </c>
      <c r="KE78" s="291">
        <f t="shared" si="246"/>
        <v>0</v>
      </c>
      <c r="KF78" s="291">
        <f t="shared" si="247"/>
        <v>1102.5694173783643</v>
      </c>
      <c r="KG78" s="291">
        <f t="shared" si="248"/>
        <v>0</v>
      </c>
      <c r="KH78" s="291">
        <f t="shared" si="249"/>
        <v>2966.679564895825</v>
      </c>
      <c r="KI78" s="291">
        <f t="shared" si="250"/>
        <v>1025.3596772746553</v>
      </c>
      <c r="KJ78" s="291">
        <f t="shared" si="251"/>
        <v>966.0029738421398</v>
      </c>
      <c r="KK78" s="291">
        <f t="shared" si="252"/>
        <v>1996.3100058226337</v>
      </c>
      <c r="KL78" s="291">
        <f t="shared" si="253"/>
        <v>4229.6865315381237</v>
      </c>
      <c r="KM78" s="291">
        <f t="shared" si="254"/>
        <v>4437.2110329706866</v>
      </c>
      <c r="KN78" s="291">
        <f t="shared" si="255"/>
        <v>12513.136679343472</v>
      </c>
      <c r="KO78" s="291">
        <f t="shared" si="256"/>
        <v>6142.0004126620579</v>
      </c>
      <c r="KP78" s="291">
        <f t="shared" si="257"/>
        <v>7648.5436907207304</v>
      </c>
      <c r="KQ78" s="291">
        <f t="shared" si="258"/>
        <v>4013.7051699044378</v>
      </c>
      <c r="KR78" s="291">
        <f t="shared" si="259"/>
        <v>2661.7238174034333</v>
      </c>
      <c r="KS78" s="702">
        <f t="shared" si="260"/>
        <v>2527.7681335814145</v>
      </c>
      <c r="KT78" s="705">
        <f>(SUM(JZ78:KS78)/SUM(JZ$4:KS77))*100000</f>
        <v>105.08739235594525</v>
      </c>
      <c r="KU78" s="624">
        <f t="shared" si="453"/>
        <v>0</v>
      </c>
      <c r="KV78" s="625">
        <f t="shared" si="454"/>
        <v>0</v>
      </c>
      <c r="KW78" s="625">
        <f t="shared" si="455"/>
        <v>0</v>
      </c>
      <c r="KX78" s="625">
        <f t="shared" si="456"/>
        <v>0</v>
      </c>
      <c r="KY78" s="625">
        <f t="shared" si="457"/>
        <v>0</v>
      </c>
      <c r="KZ78" s="625">
        <f t="shared" si="458"/>
        <v>0</v>
      </c>
      <c r="LA78" s="625">
        <f t="shared" si="459"/>
        <v>342.1610235256548</v>
      </c>
      <c r="LB78" s="625">
        <f t="shared" si="460"/>
        <v>0</v>
      </c>
      <c r="LC78" s="625">
        <f t="shared" si="461"/>
        <v>1051.2118287377239</v>
      </c>
      <c r="LD78" s="625">
        <f t="shared" si="462"/>
        <v>350.97340495744794</v>
      </c>
      <c r="LE78" s="625">
        <f t="shared" si="463"/>
        <v>457.07050590931664</v>
      </c>
      <c r="LF78" s="625">
        <f t="shared" si="464"/>
        <v>880.03999496684435</v>
      </c>
      <c r="LG78" s="625">
        <f t="shared" si="465"/>
        <v>2558.1301232397182</v>
      </c>
      <c r="LH78" s="625">
        <f t="shared" si="466"/>
        <v>2326.6688128317192</v>
      </c>
      <c r="LI78" s="625">
        <f t="shared" si="467"/>
        <v>12640.004403541821</v>
      </c>
      <c r="LJ78" s="625">
        <f t="shared" si="468"/>
        <v>4606.1663624352668</v>
      </c>
      <c r="LK78" s="625">
        <f t="shared" si="469"/>
        <v>21451.050574438748</v>
      </c>
      <c r="LL78" s="625">
        <f t="shared" si="470"/>
        <v>6111.7636031058046</v>
      </c>
      <c r="LM78" s="625">
        <f t="shared" si="471"/>
        <v>44093.826180790747</v>
      </c>
      <c r="LN78" s="626">
        <f t="shared" si="472"/>
        <v>14627.441314631184</v>
      </c>
      <c r="LO78" s="642">
        <f t="shared" si="473"/>
        <v>0</v>
      </c>
      <c r="LP78" s="625">
        <f t="shared" si="474"/>
        <v>0</v>
      </c>
      <c r="LQ78" s="625">
        <f t="shared" si="475"/>
        <v>627.8018801769465</v>
      </c>
      <c r="LR78" s="625">
        <f t="shared" si="476"/>
        <v>369.10244527478801</v>
      </c>
      <c r="LS78" s="625">
        <f t="shared" si="477"/>
        <v>9149.9776060456788</v>
      </c>
      <c r="LT78" s="645">
        <f t="shared" si="478"/>
        <v>4262.6785817734408</v>
      </c>
      <c r="LU78" s="624">
        <f t="shared" si="479"/>
        <v>0</v>
      </c>
      <c r="LV78" s="625">
        <f t="shared" si="480"/>
        <v>497.1377056663664</v>
      </c>
      <c r="LW78" s="626">
        <f t="shared" si="481"/>
        <v>6457.648995451219</v>
      </c>
      <c r="LY78" s="725">
        <f>VLOOKUP(A78,Vac!A:C,2,FALSE)</f>
        <v>17846.645959271358</v>
      </c>
      <c r="LZ78" s="730">
        <f>VLOOKUP(A78,Vac!A:D,3,FALSE)</f>
        <v>2592</v>
      </c>
      <c r="MA78" s="722">
        <f>VLOOKUP(A78,Vac!A:D,4,FALSE)</f>
        <v>866</v>
      </c>
      <c r="MB78" s="742">
        <f t="shared" si="425"/>
        <v>5.8710276563455573E-2</v>
      </c>
      <c r="MC78" s="666">
        <f t="shared" si="426"/>
        <v>1.9615393327142176E-2</v>
      </c>
    </row>
    <row r="79" spans="1:341" ht="14.4">
      <c r="A79" s="510" t="s">
        <v>89</v>
      </c>
      <c r="B79" s="538">
        <v>11480</v>
      </c>
      <c r="C79" s="526">
        <f t="shared" si="341"/>
        <v>738</v>
      </c>
      <c r="D79" s="517">
        <f t="shared" si="342"/>
        <v>18</v>
      </c>
      <c r="E79" s="495">
        <f t="shared" si="482"/>
        <v>7.0906250656036299E-3</v>
      </c>
      <c r="F79" s="208">
        <f t="shared" si="427"/>
        <v>5.7055749128919864E-2</v>
      </c>
      <c r="G79" s="30">
        <f t="shared" si="264"/>
        <v>3.8756690385228936</v>
      </c>
      <c r="H79" s="29">
        <f t="shared" si="428"/>
        <v>0.22112920036868428</v>
      </c>
      <c r="I79" s="33">
        <f t="shared" si="429"/>
        <v>0.24915015247647174</v>
      </c>
      <c r="J79" s="353">
        <f t="shared" si="430"/>
        <v>0.27803758337358014</v>
      </c>
      <c r="K79" s="581">
        <f t="shared" si="431"/>
        <v>5.6393248417942847E-3</v>
      </c>
      <c r="L79" s="354">
        <f t="shared" si="483"/>
        <v>4.8730861940896189</v>
      </c>
      <c r="M79" s="355">
        <f t="shared" si="432"/>
        <v>0.31326982676290405</v>
      </c>
      <c r="N79" s="827"/>
      <c r="O79" s="364" t="s">
        <v>226</v>
      </c>
      <c r="P79" s="20" t="s">
        <v>237</v>
      </c>
      <c r="Q79" s="20"/>
      <c r="R79" s="20"/>
      <c r="S79" s="166">
        <f t="shared" si="270"/>
        <v>738</v>
      </c>
      <c r="T79" s="167">
        <f t="shared" si="271"/>
        <v>6428.5714285714284</v>
      </c>
      <c r="U79" s="166">
        <f t="shared" si="272"/>
        <v>31</v>
      </c>
      <c r="V79" s="168">
        <f t="shared" si="273"/>
        <v>4.3847241867043849E-2</v>
      </c>
      <c r="W79" s="167">
        <f t="shared" si="274"/>
        <v>270.03484320557493</v>
      </c>
      <c r="X79" s="166">
        <f t="shared" si="275"/>
        <v>83</v>
      </c>
      <c r="Y79" s="168">
        <f t="shared" si="276"/>
        <v>0.12671755725190839</v>
      </c>
      <c r="Z79" s="167">
        <f t="shared" si="277"/>
        <v>722.9965156794425</v>
      </c>
      <c r="AA79" s="166">
        <f t="shared" si="278"/>
        <v>18</v>
      </c>
      <c r="AB79" s="167">
        <f t="shared" si="279"/>
        <v>1567.9442508710802</v>
      </c>
      <c r="AC79" s="169">
        <f t="shared" si="280"/>
        <v>2.4390243902439025E-2</v>
      </c>
      <c r="AD79" s="166">
        <f t="shared" si="281"/>
        <v>0</v>
      </c>
      <c r="AE79" s="168">
        <f t="shared" si="282"/>
        <v>0</v>
      </c>
      <c r="AF79" s="167">
        <f t="shared" si="283"/>
        <v>0</v>
      </c>
      <c r="AG79" s="166">
        <f t="shared" si="284"/>
        <v>1</v>
      </c>
      <c r="AH79" s="168">
        <f t="shared" si="285"/>
        <v>5.8823529411764705E-2</v>
      </c>
      <c r="AI79" s="365">
        <f t="shared" si="286"/>
        <v>87.108013937282223</v>
      </c>
      <c r="AJ79" s="831"/>
      <c r="AK79" s="85">
        <v>809.77068046590705</v>
      </c>
      <c r="AL79" s="62">
        <v>761.7027300015335</v>
      </c>
      <c r="AM79" s="62">
        <v>866.80097427593535</v>
      </c>
      <c r="AN79" s="62">
        <v>788.65676712559571</v>
      </c>
      <c r="AO79" s="62">
        <v>1289.0859001719527</v>
      </c>
      <c r="AP79" s="62">
        <v>587.25169283337709</v>
      </c>
      <c r="AQ79" s="62">
        <v>1068.3111930151022</v>
      </c>
      <c r="AR79" s="62">
        <v>735.04523240913738</v>
      </c>
      <c r="AS79" s="62">
        <v>793.15820306771559</v>
      </c>
      <c r="AT79" s="62">
        <v>659.42228066991584</v>
      </c>
      <c r="AU79" s="62">
        <v>538.19124312817553</v>
      </c>
      <c r="AV79" s="62">
        <v>509.57926807996199</v>
      </c>
      <c r="AW79" s="62">
        <v>511.21567363677053</v>
      </c>
      <c r="AX79" s="62">
        <v>500.656999617873</v>
      </c>
      <c r="AY79" s="62">
        <v>304.53188540177172</v>
      </c>
      <c r="AZ79" s="62">
        <v>379.95792406056279</v>
      </c>
      <c r="BA79" s="62">
        <v>116.67694079274187</v>
      </c>
      <c r="BB79" s="62">
        <v>186.01580603406157</v>
      </c>
      <c r="BC79" s="62">
        <v>10.257313476285002</v>
      </c>
      <c r="BD79" s="86">
        <v>63.711350046723879</v>
      </c>
      <c r="BE79" s="258">
        <v>2.0000000000000002E-5</v>
      </c>
      <c r="BF79" s="43">
        <v>2.0000000000000002E-5</v>
      </c>
      <c r="BG79" s="53">
        <v>5.0000000000000002E-5</v>
      </c>
      <c r="BH79" s="53">
        <v>4.0000000000000003E-5</v>
      </c>
      <c r="BI79" s="53">
        <v>1.2518952302791728E-4</v>
      </c>
      <c r="BJ79" s="53">
        <v>1.2406223545552731E-4</v>
      </c>
      <c r="BK79" s="53">
        <v>3.4000000000000002E-4</v>
      </c>
      <c r="BL79" s="53">
        <v>1.8000000000000001E-4</v>
      </c>
      <c r="BM79" s="53">
        <v>8.9999999999999998E-4</v>
      </c>
      <c r="BN79" s="53">
        <v>5.0000000000000001E-4</v>
      </c>
      <c r="BO79" s="53">
        <v>3.8E-3</v>
      </c>
      <c r="BP79" s="53">
        <v>2E-3</v>
      </c>
      <c r="BQ79" s="53">
        <v>1.6199999999999999E-2</v>
      </c>
      <c r="BR79" s="53">
        <v>6.1999999999999998E-3</v>
      </c>
      <c r="BS79" s="53">
        <v>6.1100000000000002E-2</v>
      </c>
      <c r="BT79" s="53">
        <v>2.6800000000000001E-2</v>
      </c>
      <c r="BU79" s="53">
        <v>0.1421</v>
      </c>
      <c r="BV79" s="53">
        <v>5.4699999999999999E-2</v>
      </c>
      <c r="BW79" s="53">
        <v>0.27589999999999998</v>
      </c>
      <c r="BX79" s="773">
        <v>0.1051</v>
      </c>
      <c r="BY79" s="53">
        <f t="shared" si="484"/>
        <v>2.0000000000000002E-5</v>
      </c>
      <c r="BZ79" s="53">
        <f t="shared" si="485"/>
        <v>4.5000000000000003E-5</v>
      </c>
      <c r="CA79" s="53">
        <f t="shared" si="486"/>
        <v>1.246258792417223E-4</v>
      </c>
      <c r="CB79" s="53">
        <f t="shared" si="487"/>
        <v>2.6000000000000003E-4</v>
      </c>
      <c r="CC79" s="53">
        <f t="shared" si="488"/>
        <v>6.9999999999999999E-4</v>
      </c>
      <c r="CD79" s="53">
        <f t="shared" si="489"/>
        <v>2.8999999999999998E-3</v>
      </c>
      <c r="CE79" s="53">
        <f t="shared" si="490"/>
        <v>1.12E-2</v>
      </c>
      <c r="CF79" s="53">
        <f t="shared" si="491"/>
        <v>4.3950000000000003E-2</v>
      </c>
      <c r="CG79" s="53">
        <f t="shared" si="492"/>
        <v>9.8400000000000001E-2</v>
      </c>
      <c r="CH79" s="54">
        <f t="shared" si="509"/>
        <v>0.1905</v>
      </c>
      <c r="CI79" s="64">
        <f>+Fall_Hoy!B79</f>
        <v>0</v>
      </c>
      <c r="CJ79" s="61">
        <f>+Fall_Hoy!C79</f>
        <v>0</v>
      </c>
      <c r="CK79" s="61">
        <f>+Fall_Hoy!D79</f>
        <v>0</v>
      </c>
      <c r="CL79" s="61">
        <f>+Fall_Hoy!E79</f>
        <v>0</v>
      </c>
      <c r="CM79" s="61">
        <f>+Fall_Hoy!F79</f>
        <v>0</v>
      </c>
      <c r="CN79" s="61">
        <f>+Fall_Hoy!G79</f>
        <v>0</v>
      </c>
      <c r="CO79" s="61">
        <f>+Fall_Hoy!H79</f>
        <v>0</v>
      </c>
      <c r="CP79" s="61">
        <f>+Fall_Hoy!I79</f>
        <v>0</v>
      </c>
      <c r="CQ79" s="61">
        <f>+Fall_Hoy!J79</f>
        <v>1</v>
      </c>
      <c r="CR79" s="61">
        <f>+Fall_Hoy!K79</f>
        <v>0</v>
      </c>
      <c r="CS79" s="61">
        <f>+Fall_Hoy!L79</f>
        <v>1</v>
      </c>
      <c r="CT79" s="61">
        <f>+Fall_Hoy!M79</f>
        <v>2</v>
      </c>
      <c r="CU79" s="61">
        <f>+Fall_Hoy!N79</f>
        <v>2</v>
      </c>
      <c r="CV79" s="61">
        <f>+Fall_Hoy!O79</f>
        <v>3</v>
      </c>
      <c r="CW79" s="61">
        <f>+Fall_Hoy!P79</f>
        <v>3</v>
      </c>
      <c r="CX79" s="61">
        <f>+Fall_Hoy!Q79</f>
        <v>2</v>
      </c>
      <c r="CY79" s="61">
        <f>+Fall_Hoy!R79</f>
        <v>1</v>
      </c>
      <c r="CZ79" s="61">
        <f>+Fall_Hoy!S79</f>
        <v>2</v>
      </c>
      <c r="DA79" s="61">
        <f>+Fall_Hoy!T79</f>
        <v>0</v>
      </c>
      <c r="DB79" s="253">
        <f>+Fall_Hoy!U79</f>
        <v>0</v>
      </c>
      <c r="DC79" s="61">
        <f>+Fall_Hoy!W79</f>
        <v>0</v>
      </c>
      <c r="DD79" s="61">
        <f>+Fall_Hoy!X79</f>
        <v>0</v>
      </c>
      <c r="DE79" s="61">
        <f>+Fall_Hoy!Y79</f>
        <v>0</v>
      </c>
      <c r="DF79" s="61">
        <f>+Fall_Hoy!Z79</f>
        <v>0</v>
      </c>
      <c r="DG79" s="61">
        <f>+Fall_Hoy!AA79</f>
        <v>0</v>
      </c>
      <c r="DH79" s="61">
        <f>+Fall_Hoy!AB79</f>
        <v>0</v>
      </c>
      <c r="DI79" s="61">
        <f>+Fall_Hoy!AC79</f>
        <v>0</v>
      </c>
      <c r="DJ79" s="61">
        <f>+Fall_Hoy!AD79</f>
        <v>0</v>
      </c>
      <c r="DK79" s="61">
        <f>+Fall_Hoy!AE79</f>
        <v>0</v>
      </c>
      <c r="DL79" s="270">
        <f>+Fall_Hoy!AF79</f>
        <v>1</v>
      </c>
      <c r="DM79" s="75">
        <f t="shared" si="287"/>
        <v>0.16123052687603145</v>
      </c>
      <c r="DN79" s="76">
        <f t="shared" si="288"/>
        <v>0.19640823613865926</v>
      </c>
      <c r="DO79" s="76">
        <f t="shared" si="289"/>
        <v>0.24149648864478174</v>
      </c>
      <c r="DP79" s="76">
        <f t="shared" si="290"/>
        <v>0.7</v>
      </c>
      <c r="DQ79" s="76">
        <f t="shared" si="409"/>
        <v>4.0338661677289042E-2</v>
      </c>
      <c r="DR79" s="76">
        <f t="shared" si="410"/>
        <v>0.11579362108249192</v>
      </c>
      <c r="DS79" s="76">
        <f t="shared" si="411"/>
        <v>6.0843694632226067E-2</v>
      </c>
      <c r="DT79" s="76">
        <f t="shared" si="412"/>
        <v>0.11019730001447607</v>
      </c>
      <c r="DU79" s="76">
        <f t="shared" si="413"/>
        <v>0.7</v>
      </c>
      <c r="DV79" s="76">
        <f t="shared" si="414"/>
        <v>0.10008760991962498</v>
      </c>
      <c r="DW79" s="76">
        <f t="shared" si="415"/>
        <v>0.4889672548502772</v>
      </c>
      <c r="DX79" s="76">
        <f t="shared" si="416"/>
        <v>0.7</v>
      </c>
      <c r="DY79" s="76">
        <f t="shared" si="417"/>
        <v>0.24149648864478174</v>
      </c>
      <c r="DZ79" s="76">
        <f t="shared" si="418"/>
        <v>0.7</v>
      </c>
      <c r="EA79" s="76">
        <f t="shared" si="419"/>
        <v>0.16123052687603145</v>
      </c>
      <c r="EB79" s="76">
        <f t="shared" si="420"/>
        <v>0.19640823613865926</v>
      </c>
      <c r="EC79" s="76">
        <f t="shared" si="421"/>
        <v>6.0314382858155428E-2</v>
      </c>
      <c r="ED79" s="76">
        <f t="shared" si="422"/>
        <v>0.19655894882015526</v>
      </c>
      <c r="EE79" s="76">
        <f t="shared" si="423"/>
        <v>9.749141452213668E-2</v>
      </c>
      <c r="EF79" s="316">
        <f t="shared" si="424"/>
        <v>1.5695790455964781E-2</v>
      </c>
      <c r="EG79" s="85">
        <f>+'Cas_-14'!B78</f>
        <v>5</v>
      </c>
      <c r="EH79" s="62">
        <f>+'Cas_-14'!C78</f>
        <v>4</v>
      </c>
      <c r="EI79" s="62">
        <f>+'Cas_-14'!D78</f>
        <v>5</v>
      </c>
      <c r="EJ79" s="62">
        <f>+'Cas_-14'!E78</f>
        <v>16</v>
      </c>
      <c r="EK79" s="62">
        <f>+'Cas_-14'!F78</f>
        <v>52</v>
      </c>
      <c r="EL79" s="62">
        <f>+'Cas_-14'!G78</f>
        <v>68</v>
      </c>
      <c r="EM79" s="62">
        <f>+'Cas_-14'!H78</f>
        <v>65</v>
      </c>
      <c r="EN79" s="62">
        <f>+'Cas_-14'!I78</f>
        <v>81</v>
      </c>
      <c r="EO79" s="62">
        <f>+'Cas_-14'!J78</f>
        <v>78</v>
      </c>
      <c r="EP79" s="62">
        <f>+'Cas_-14'!K78</f>
        <v>66</v>
      </c>
      <c r="EQ79" s="62">
        <f>+'Cas_-14'!L78</f>
        <v>53</v>
      </c>
      <c r="ER79" s="62">
        <f>+'Cas_-14'!M78</f>
        <v>49</v>
      </c>
      <c r="ES79" s="62">
        <f>+'Cas_-14'!N78</f>
        <v>21</v>
      </c>
      <c r="ET79" s="62">
        <f>+'Cas_-14'!O78</f>
        <v>30</v>
      </c>
      <c r="EU79" s="62">
        <f>+'Cas_-14'!P78</f>
        <v>27</v>
      </c>
      <c r="EV79" s="62">
        <f>+'Cas_-14'!Q78</f>
        <v>17</v>
      </c>
      <c r="EW79" s="62">
        <f>+'Cas_-14'!R78</f>
        <v>4</v>
      </c>
      <c r="EX79" s="62">
        <f>+'Cas_-14'!S78</f>
        <v>10</v>
      </c>
      <c r="EY79" s="62">
        <f>+'Cas_-14'!T78</f>
        <v>1</v>
      </c>
      <c r="EZ79" s="86">
        <f>+'Cas_-14'!U78</f>
        <v>1</v>
      </c>
      <c r="FA79" s="201">
        <f t="shared" si="433"/>
        <v>6.174587596976487E-3</v>
      </c>
      <c r="FB79" s="91">
        <f t="shared" si="434"/>
        <v>5.2513924953268148E-3</v>
      </c>
      <c r="FC79" s="91">
        <f t="shared" si="435"/>
        <v>5.7683368482328353E-3</v>
      </c>
      <c r="FD79" s="91">
        <f t="shared" si="436"/>
        <v>2.0287659558561748E-2</v>
      </c>
      <c r="FE79" s="91">
        <f t="shared" si="437"/>
        <v>4.0338661677289042E-2</v>
      </c>
      <c r="FF79" s="91">
        <f t="shared" si="438"/>
        <v>0.11579362108249192</v>
      </c>
      <c r="FG79" s="91">
        <f t="shared" si="439"/>
        <v>6.0843694632226067E-2</v>
      </c>
      <c r="FH79" s="91">
        <f t="shared" si="440"/>
        <v>0.11019730001447607</v>
      </c>
      <c r="FI79" s="91">
        <f t="shared" si="441"/>
        <v>9.8341036754480596E-2</v>
      </c>
      <c r="FJ79" s="91">
        <f t="shared" si="442"/>
        <v>0.10008760991962498</v>
      </c>
      <c r="FK79" s="91">
        <f t="shared" si="443"/>
        <v>9.8478005126845833E-2</v>
      </c>
      <c r="FL79" s="91">
        <f t="shared" si="444"/>
        <v>9.6157758114113534E-2</v>
      </c>
      <c r="FM79" s="91">
        <f t="shared" si="445"/>
        <v>4.1078552718477372E-2</v>
      </c>
      <c r="FN79" s="91">
        <f t="shared" si="446"/>
        <v>5.9921263505548772E-2</v>
      </c>
      <c r="FO79" s="91">
        <f t="shared" si="447"/>
        <v>8.86606667291297E-2</v>
      </c>
      <c r="FP79" s="91">
        <f t="shared" si="448"/>
        <v>4.4741796192386586E-2</v>
      </c>
      <c r="FQ79" s="91">
        <f t="shared" si="449"/>
        <v>3.4282695216575544E-2</v>
      </c>
      <c r="FR79" s="91">
        <f t="shared" si="450"/>
        <v>5.3758872502312455E-2</v>
      </c>
      <c r="FS79" s="91">
        <f t="shared" si="451"/>
        <v>9.749141452213668E-2</v>
      </c>
      <c r="FT79" s="100">
        <f t="shared" si="452"/>
        <v>1.5695790455964781E-2</v>
      </c>
      <c r="FU79" s="119">
        <f t="shared" si="511"/>
        <v>1.818512456810329</v>
      </c>
      <c r="FV79" s="120">
        <f t="shared" si="512"/>
        <v>4.3898156277436344</v>
      </c>
      <c r="FW79" s="120">
        <f t="shared" si="513"/>
        <v>5.8788947677836569</v>
      </c>
      <c r="FX79" s="120">
        <f t="shared" si="514"/>
        <v>11.68199665775037</v>
      </c>
      <c r="FY79" s="120">
        <f t="shared" si="510"/>
        <v>1</v>
      </c>
      <c r="FZ79" s="120">
        <f t="shared" si="510"/>
        <v>1</v>
      </c>
      <c r="GA79" s="120">
        <f t="shared" si="510"/>
        <v>1</v>
      </c>
      <c r="GB79" s="120">
        <f t="shared" si="510"/>
        <v>1</v>
      </c>
      <c r="GC79" s="120">
        <f t="shared" si="510"/>
        <v>7.1180864377871904</v>
      </c>
      <c r="GD79" s="120">
        <f t="shared" si="510"/>
        <v>1</v>
      </c>
      <c r="GE79" s="120">
        <f t="shared" si="510"/>
        <v>4.9652432969215488</v>
      </c>
      <c r="GF79" s="120">
        <f t="shared" si="510"/>
        <v>7.2797038297137417</v>
      </c>
      <c r="GG79" s="120">
        <f t="shared" si="510"/>
        <v>5.8788947677836569</v>
      </c>
      <c r="GH79" s="120">
        <f t="shared" si="510"/>
        <v>11.68199665775037</v>
      </c>
      <c r="GI79" s="120">
        <f t="shared" si="510"/>
        <v>1.818512456810329</v>
      </c>
      <c r="GJ79" s="120">
        <f t="shared" si="510"/>
        <v>4.3898156277436344</v>
      </c>
      <c r="GK79" s="120">
        <f t="shared" si="515"/>
        <v>1.7593244194229416</v>
      </c>
      <c r="GL79" s="120">
        <f t="shared" si="516"/>
        <v>3.6563071297989036</v>
      </c>
      <c r="GM79" s="120">
        <f t="shared" si="517"/>
        <v>1</v>
      </c>
      <c r="GN79" s="321">
        <f t="shared" si="518"/>
        <v>1</v>
      </c>
      <c r="GO79" s="85">
        <f>+Cas_Hoy!B78</f>
        <v>5</v>
      </c>
      <c r="GP79" s="62">
        <f>+Cas_Hoy!C78</f>
        <v>5</v>
      </c>
      <c r="GQ79" s="62">
        <f>+Cas_Hoy!D78</f>
        <v>8</v>
      </c>
      <c r="GR79" s="62">
        <f>+Cas_Hoy!E78</f>
        <v>20</v>
      </c>
      <c r="GS79" s="62">
        <f>+Cas_Hoy!F78</f>
        <v>59</v>
      </c>
      <c r="GT79" s="62">
        <f>+Cas_Hoy!G78</f>
        <v>77</v>
      </c>
      <c r="GU79" s="62">
        <f>+Cas_Hoy!H78</f>
        <v>78</v>
      </c>
      <c r="GV79" s="62">
        <f>+Cas_Hoy!I78</f>
        <v>91</v>
      </c>
      <c r="GW79" s="62">
        <f>+Cas_Hoy!J78</f>
        <v>89</v>
      </c>
      <c r="GX79" s="62">
        <f>+Cas_Hoy!K78</f>
        <v>70</v>
      </c>
      <c r="GY79" s="62">
        <f>+Cas_Hoy!L78</f>
        <v>63</v>
      </c>
      <c r="GZ79" s="62">
        <f>+Cas_Hoy!M78</f>
        <v>56</v>
      </c>
      <c r="HA79" s="62">
        <f>+Cas_Hoy!N78</f>
        <v>21</v>
      </c>
      <c r="HB79" s="62">
        <f>+Cas_Hoy!O78</f>
        <v>31</v>
      </c>
      <c r="HC79" s="62">
        <f>+Cas_Hoy!P78</f>
        <v>28</v>
      </c>
      <c r="HD79" s="62">
        <f>+Cas_Hoy!Q78</f>
        <v>19</v>
      </c>
      <c r="HE79" s="62">
        <f>+Cas_Hoy!R78</f>
        <v>4</v>
      </c>
      <c r="HF79" s="62">
        <f>+Cas_Hoy!S78</f>
        <v>10</v>
      </c>
      <c r="HG79" s="62">
        <f>+Cas_Hoy!T78</f>
        <v>1</v>
      </c>
      <c r="HH79" s="590">
        <f>+Cas_Hoy!U78</f>
        <v>1</v>
      </c>
      <c r="HI79" s="543">
        <f t="shared" si="519"/>
        <v>0.16720202787144003</v>
      </c>
      <c r="HJ79" s="112">
        <f t="shared" si="520"/>
        <v>0.21951508744908979</v>
      </c>
      <c r="HK79" s="112">
        <f t="shared" si="521"/>
        <v>0.24149648864478174</v>
      </c>
      <c r="HL79" s="112">
        <f t="shared" si="522"/>
        <v>0.7</v>
      </c>
      <c r="HM79" s="323">
        <f t="shared" si="493"/>
        <v>4.5768866133847182E-2</v>
      </c>
      <c r="HN79" s="323">
        <f t="shared" si="494"/>
        <v>0.13111924740223349</v>
      </c>
      <c r="HO79" s="323">
        <f t="shared" si="495"/>
        <v>7.3012433558671277E-2</v>
      </c>
      <c r="HP79" s="323">
        <f t="shared" si="496"/>
        <v>0.12380190495453484</v>
      </c>
      <c r="HQ79" s="323">
        <f t="shared" si="497"/>
        <v>0.7</v>
      </c>
      <c r="HR79" s="323">
        <f t="shared" si="498"/>
        <v>0.10615352567232952</v>
      </c>
      <c r="HS79" s="323">
        <f t="shared" si="499"/>
        <v>0.581225227463537</v>
      </c>
      <c r="HT79" s="323">
        <f t="shared" si="500"/>
        <v>0.7</v>
      </c>
      <c r="HU79" s="323">
        <f t="shared" si="501"/>
        <v>0.24149648864478174</v>
      </c>
      <c r="HV79" s="323">
        <f t="shared" si="502"/>
        <v>0.7</v>
      </c>
      <c r="HW79" s="323">
        <f t="shared" si="503"/>
        <v>0.16720202787144003</v>
      </c>
      <c r="HX79" s="323">
        <f t="shared" si="504"/>
        <v>0.21951508744908979</v>
      </c>
      <c r="HY79" s="323">
        <f t="shared" si="505"/>
        <v>6.0314382858155428E-2</v>
      </c>
      <c r="HZ79" s="323">
        <f t="shared" si="506"/>
        <v>0.19655894882015523</v>
      </c>
      <c r="IA79" s="323">
        <f t="shared" si="507"/>
        <v>9.749141452213668E-2</v>
      </c>
      <c r="IB79" s="327">
        <f t="shared" si="508"/>
        <v>1.5695790455964781E-2</v>
      </c>
      <c r="IC79" s="241">
        <f>+CyF_Tot!B78</f>
        <v>0</v>
      </c>
      <c r="ID79" s="149">
        <f>+CyF_Tot!C78</f>
        <v>655</v>
      </c>
      <c r="IE79" s="149">
        <f>+CyF_Tot!D78</f>
        <v>707</v>
      </c>
      <c r="IF79" s="149">
        <f>+CyF_Tot!E78</f>
        <v>738</v>
      </c>
      <c r="IG79" s="149">
        <f>+CyF_Tot!F78</f>
        <v>0</v>
      </c>
      <c r="IH79" s="149">
        <f>+CyF_Tot!G78</f>
        <v>17</v>
      </c>
      <c r="II79" s="149">
        <f>+CyF_Tot!H78</f>
        <v>18</v>
      </c>
      <c r="IJ79" s="557">
        <f>+CyF_Tot!I78</f>
        <v>18</v>
      </c>
      <c r="IK79" s="93">
        <f t="shared" si="388"/>
        <v>7.0537515720026742E-2</v>
      </c>
      <c r="IL79" s="90">
        <f t="shared" si="389"/>
        <v>6.6350412021039501E-2</v>
      </c>
      <c r="IM79" s="90">
        <f t="shared" si="390"/>
        <v>7.5505311348077989E-2</v>
      </c>
      <c r="IN79" s="90">
        <f t="shared" si="391"/>
        <v>6.8698324662508331E-2</v>
      </c>
      <c r="IO79" s="90">
        <f t="shared" si="392"/>
        <v>0.11228971255853247</v>
      </c>
      <c r="IP79" s="90">
        <f t="shared" si="393"/>
        <v>5.1154328644022397E-2</v>
      </c>
      <c r="IQ79" s="90">
        <f t="shared" si="394"/>
        <v>9.3058466290514119E-2</v>
      </c>
      <c r="IR79" s="90">
        <f t="shared" si="395"/>
        <v>6.4028330349228002E-2</v>
      </c>
      <c r="IS79" s="90">
        <f t="shared" si="396"/>
        <v>6.9090435807292294E-2</v>
      </c>
      <c r="IT79" s="90">
        <f t="shared" si="397"/>
        <v>5.7440965215149464E-2</v>
      </c>
      <c r="IU79" s="90">
        <f t="shared" si="398"/>
        <v>4.6880770307332363E-2</v>
      </c>
      <c r="IV79" s="90">
        <f t="shared" si="399"/>
        <v>4.4388437986059404E-2</v>
      </c>
      <c r="IW79" s="90">
        <f t="shared" si="400"/>
        <v>4.4530982024108934E-2</v>
      </c>
      <c r="IX79" s="90">
        <f t="shared" si="401"/>
        <v>4.3611236900511587E-2</v>
      </c>
      <c r="IY79" s="90">
        <f t="shared" si="402"/>
        <v>2.6527167717924367E-2</v>
      </c>
      <c r="IZ79" s="90">
        <f t="shared" si="403"/>
        <v>3.3097380144648324E-2</v>
      </c>
      <c r="JA79" s="90">
        <f t="shared" si="404"/>
        <v>1.0163496584733613E-2</v>
      </c>
      <c r="JB79" s="90">
        <f t="shared" si="405"/>
        <v>1.6203467424569823E-2</v>
      </c>
      <c r="JC79" s="90">
        <f t="shared" si="406"/>
        <v>8.9349420525130683E-4</v>
      </c>
      <c r="JD79" s="202">
        <f t="shared" si="407"/>
        <v>5.5497691678330907E-3</v>
      </c>
      <c r="JE79" s="326"/>
      <c r="JF79" s="323"/>
      <c r="JG79" s="323"/>
      <c r="JH79" s="323"/>
      <c r="JI79" s="323"/>
      <c r="JJ79" s="323"/>
      <c r="JK79" s="323"/>
      <c r="JL79" s="323"/>
      <c r="JM79" s="323"/>
      <c r="JN79" s="323"/>
      <c r="JO79" s="323"/>
      <c r="JP79" s="323"/>
      <c r="JQ79" s="323"/>
      <c r="JR79" s="323"/>
      <c r="JS79" s="323"/>
      <c r="JT79" s="323"/>
      <c r="JU79" s="323"/>
      <c r="JV79" s="323"/>
      <c r="JW79" s="323"/>
      <c r="JX79" s="327"/>
      <c r="JZ79" s="701">
        <f t="shared" si="241"/>
        <v>0</v>
      </c>
      <c r="KA79" s="291">
        <f t="shared" si="242"/>
        <v>0</v>
      </c>
      <c r="KB79" s="291">
        <f t="shared" si="243"/>
        <v>0</v>
      </c>
      <c r="KC79" s="291">
        <f t="shared" si="244"/>
        <v>0</v>
      </c>
      <c r="KD79" s="291">
        <f t="shared" si="245"/>
        <v>0</v>
      </c>
      <c r="KE79" s="291">
        <f t="shared" si="246"/>
        <v>0</v>
      </c>
      <c r="KF79" s="291">
        <f t="shared" si="247"/>
        <v>0</v>
      </c>
      <c r="KG79" s="291">
        <f t="shared" si="248"/>
        <v>0</v>
      </c>
      <c r="KH79" s="291">
        <f t="shared" si="249"/>
        <v>3558.1199174196267</v>
      </c>
      <c r="KI79" s="291">
        <f t="shared" si="250"/>
        <v>0</v>
      </c>
      <c r="KJ79" s="291">
        <f t="shared" si="251"/>
        <v>3926.9795393097047</v>
      </c>
      <c r="KK79" s="291">
        <f t="shared" si="252"/>
        <v>8903.1526284308857</v>
      </c>
      <c r="KL79" s="291">
        <f t="shared" si="253"/>
        <v>6468.6162231199351</v>
      </c>
      <c r="KM79" s="291">
        <f t="shared" si="254"/>
        <v>11427.638092280364</v>
      </c>
      <c r="KN79" s="291">
        <f t="shared" si="255"/>
        <v>9752.3088463521581</v>
      </c>
      <c r="KO79" s="291">
        <f t="shared" si="256"/>
        <v>7018.8297996251822</v>
      </c>
      <c r="KP79" s="291">
        <f t="shared" si="257"/>
        <v>3055.9423102579353</v>
      </c>
      <c r="KQ79" s="291">
        <f t="shared" si="258"/>
        <v>7060.8838463947268</v>
      </c>
      <c r="KR79" s="291">
        <f t="shared" si="259"/>
        <v>0</v>
      </c>
      <c r="KS79" s="702">
        <f t="shared" si="260"/>
        <v>0</v>
      </c>
      <c r="KT79" s="705">
        <f>(SUM(JZ79:KS79)/SUM(JZ$4:KS78))*100000</f>
        <v>122.94890617680524</v>
      </c>
      <c r="KU79" s="624">
        <f t="shared" si="453"/>
        <v>0</v>
      </c>
      <c r="KV79" s="625">
        <f t="shared" si="454"/>
        <v>0</v>
      </c>
      <c r="KW79" s="625">
        <f t="shared" si="455"/>
        <v>0</v>
      </c>
      <c r="KX79" s="625">
        <f t="shared" si="456"/>
        <v>0</v>
      </c>
      <c r="KY79" s="625">
        <f t="shared" si="457"/>
        <v>0</v>
      </c>
      <c r="KZ79" s="625">
        <f t="shared" si="458"/>
        <v>0</v>
      </c>
      <c r="LA79" s="625">
        <f t="shared" si="459"/>
        <v>0</v>
      </c>
      <c r="LB79" s="625">
        <f t="shared" si="460"/>
        <v>0</v>
      </c>
      <c r="LC79" s="625">
        <f t="shared" si="461"/>
        <v>1260.7825224933408</v>
      </c>
      <c r="LD79" s="625">
        <f t="shared" si="462"/>
        <v>0</v>
      </c>
      <c r="LE79" s="625">
        <f t="shared" si="463"/>
        <v>1858.0755684310534</v>
      </c>
      <c r="LF79" s="625">
        <f t="shared" si="464"/>
        <v>3924.8064536372872</v>
      </c>
      <c r="LG79" s="625">
        <f t="shared" si="465"/>
        <v>3912.2431160454639</v>
      </c>
      <c r="LH79" s="625">
        <f t="shared" si="466"/>
        <v>5992.1263505548777</v>
      </c>
      <c r="LI79" s="625">
        <f t="shared" si="467"/>
        <v>9851.185192125522</v>
      </c>
      <c r="LJ79" s="625">
        <f t="shared" si="468"/>
        <v>5263.7407285160689</v>
      </c>
      <c r="LK79" s="625">
        <f t="shared" si="469"/>
        <v>8570.6738041438857</v>
      </c>
      <c r="LL79" s="625">
        <f t="shared" si="470"/>
        <v>10751.774500462492</v>
      </c>
      <c r="LM79" s="625">
        <f t="shared" si="471"/>
        <v>0</v>
      </c>
      <c r="LN79" s="626">
        <f t="shared" si="472"/>
        <v>0</v>
      </c>
      <c r="LO79" s="642">
        <f t="shared" si="473"/>
        <v>0</v>
      </c>
      <c r="LP79" s="625">
        <f t="shared" si="474"/>
        <v>0</v>
      </c>
      <c r="LQ79" s="625">
        <f t="shared" si="475"/>
        <v>833.45118360469439</v>
      </c>
      <c r="LR79" s="625">
        <f t="shared" si="476"/>
        <v>1050.3943599445477</v>
      </c>
      <c r="LS79" s="625">
        <f t="shared" si="477"/>
        <v>6364.8199374377637</v>
      </c>
      <c r="LT79" s="645">
        <f t="shared" si="478"/>
        <v>6192.8155426108679</v>
      </c>
      <c r="LU79" s="624">
        <f t="shared" si="479"/>
        <v>0</v>
      </c>
      <c r="LV79" s="625">
        <f t="shared" si="480"/>
        <v>929.43121111520691</v>
      </c>
      <c r="LW79" s="626">
        <f t="shared" si="481"/>
        <v>6271.0324002913731</v>
      </c>
      <c r="LY79" s="725">
        <f>VLOOKUP(A79,Vac!A:C,2,FALSE)</f>
        <v>161633.20679139323</v>
      </c>
      <c r="LZ79" s="730">
        <f>VLOOKUP(A79,Vac!A:D,3,FALSE)</f>
        <v>1926</v>
      </c>
      <c r="MA79" s="722">
        <f>VLOOKUP(A79,Vac!A:D,4,FALSE)</f>
        <v>924</v>
      </c>
      <c r="MB79" s="742">
        <f t="shared" si="425"/>
        <v>0.16777003484320557</v>
      </c>
      <c r="MC79" s="666">
        <f t="shared" si="426"/>
        <v>8.0487804878048783E-2</v>
      </c>
    </row>
    <row r="80" spans="1:341" ht="14.4">
      <c r="A80" s="510" t="s">
        <v>90</v>
      </c>
      <c r="B80" s="538">
        <v>15061</v>
      </c>
      <c r="C80" s="526">
        <f t="shared" si="341"/>
        <v>1405</v>
      </c>
      <c r="D80" s="517">
        <f t="shared" si="342"/>
        <v>24</v>
      </c>
      <c r="E80" s="495">
        <f t="shared" si="482"/>
        <v>1.0616194011420891E-2</v>
      </c>
      <c r="F80" s="208">
        <f t="shared" si="427"/>
        <v>9.0299448907775054E-2</v>
      </c>
      <c r="G80" s="30">
        <f t="shared" si="264"/>
        <v>1.6622773476581836</v>
      </c>
      <c r="H80" s="29">
        <f t="shared" si="428"/>
        <v>0.15010272842541197</v>
      </c>
      <c r="I80" s="33">
        <f t="shared" si="429"/>
        <v>0.15506936282184106</v>
      </c>
      <c r="J80" s="353">
        <f t="shared" si="430"/>
        <v>0.21494169889722084</v>
      </c>
      <c r="K80" s="581">
        <f t="shared" si="431"/>
        <v>7.4137298382933687E-3</v>
      </c>
      <c r="L80" s="354">
        <f t="shared" si="483"/>
        <v>2.3803212699198846</v>
      </c>
      <c r="M80" s="355">
        <f t="shared" si="432"/>
        <v>0.22205374040484946</v>
      </c>
      <c r="N80" s="827"/>
      <c r="O80" s="364" t="s">
        <v>226</v>
      </c>
      <c r="P80" s="20" t="s">
        <v>241</v>
      </c>
      <c r="Q80" s="20"/>
      <c r="R80" s="20"/>
      <c r="S80" s="166">
        <f t="shared" si="270"/>
        <v>1405</v>
      </c>
      <c r="T80" s="167">
        <f t="shared" si="271"/>
        <v>9328.7298320164664</v>
      </c>
      <c r="U80" s="166">
        <f t="shared" si="272"/>
        <v>14</v>
      </c>
      <c r="V80" s="168">
        <f t="shared" si="273"/>
        <v>1.0064701653486701E-2</v>
      </c>
      <c r="W80" s="167">
        <f t="shared" si="274"/>
        <v>92.955315052121378</v>
      </c>
      <c r="X80" s="166">
        <f t="shared" si="275"/>
        <v>45</v>
      </c>
      <c r="Y80" s="168">
        <f t="shared" si="276"/>
        <v>3.3088235294117647E-2</v>
      </c>
      <c r="Z80" s="167">
        <f t="shared" si="277"/>
        <v>298.78494123896155</v>
      </c>
      <c r="AA80" s="166">
        <f t="shared" si="278"/>
        <v>24</v>
      </c>
      <c r="AB80" s="167">
        <f t="shared" si="279"/>
        <v>1593.5196866077949</v>
      </c>
      <c r="AC80" s="169">
        <f t="shared" si="280"/>
        <v>1.708185053380783E-2</v>
      </c>
      <c r="AD80" s="166">
        <f t="shared" si="281"/>
        <v>0</v>
      </c>
      <c r="AE80" s="168">
        <f t="shared" si="282"/>
        <v>0</v>
      </c>
      <c r="AF80" s="167">
        <f t="shared" si="283"/>
        <v>0</v>
      </c>
      <c r="AG80" s="166">
        <f t="shared" si="284"/>
        <v>0</v>
      </c>
      <c r="AH80" s="168">
        <f t="shared" si="285"/>
        <v>0</v>
      </c>
      <c r="AI80" s="365">
        <f t="shared" si="286"/>
        <v>0</v>
      </c>
      <c r="AJ80" s="831"/>
      <c r="AK80" s="85">
        <v>969.9406786663227</v>
      </c>
      <c r="AL80" s="62">
        <v>950.05080662799242</v>
      </c>
      <c r="AM80" s="62">
        <v>1006.4278246462924</v>
      </c>
      <c r="AN80" s="62">
        <v>1013.1608306317884</v>
      </c>
      <c r="AO80" s="62">
        <v>928.69142699797476</v>
      </c>
      <c r="AP80" s="62">
        <v>867.45824263580789</v>
      </c>
      <c r="AQ80" s="62">
        <v>916.53483388218888</v>
      </c>
      <c r="AR80" s="62">
        <v>961.90114726676518</v>
      </c>
      <c r="AS80" s="62">
        <v>952.20345477952219</v>
      </c>
      <c r="AT80" s="62">
        <v>993.88689567875497</v>
      </c>
      <c r="AU80" s="62">
        <v>848.56211919480063</v>
      </c>
      <c r="AV80" s="62">
        <v>891.06839612900717</v>
      </c>
      <c r="AW80" s="62">
        <v>762.59635158594813</v>
      </c>
      <c r="AX80" s="62">
        <v>850.39030893777385</v>
      </c>
      <c r="AY80" s="62">
        <v>600.57879644420768</v>
      </c>
      <c r="AZ80" s="62">
        <v>744.99694493558127</v>
      </c>
      <c r="BA80" s="62">
        <v>256.30629254156003</v>
      </c>
      <c r="BB80" s="62">
        <v>398.13212436553107</v>
      </c>
      <c r="BC80" s="62">
        <v>27.158282653410332</v>
      </c>
      <c r="BD80" s="86">
        <v>120.95452615414185</v>
      </c>
      <c r="BE80" s="258">
        <v>2.0000000000000002E-5</v>
      </c>
      <c r="BF80" s="43">
        <v>2.0000000000000002E-5</v>
      </c>
      <c r="BG80" s="53">
        <v>5.0000000000000002E-5</v>
      </c>
      <c r="BH80" s="53">
        <v>4.0000000000000003E-5</v>
      </c>
      <c r="BI80" s="53">
        <v>1.2518952302791728E-4</v>
      </c>
      <c r="BJ80" s="53">
        <v>1.2406223545552731E-4</v>
      </c>
      <c r="BK80" s="53">
        <v>3.4000000000000002E-4</v>
      </c>
      <c r="BL80" s="53">
        <v>1.8000000000000001E-4</v>
      </c>
      <c r="BM80" s="53">
        <v>8.9999999999999998E-4</v>
      </c>
      <c r="BN80" s="53">
        <v>5.0000000000000001E-4</v>
      </c>
      <c r="BO80" s="53">
        <v>3.8E-3</v>
      </c>
      <c r="BP80" s="53">
        <v>2E-3</v>
      </c>
      <c r="BQ80" s="53">
        <v>1.6199999999999999E-2</v>
      </c>
      <c r="BR80" s="53">
        <v>6.1999999999999998E-3</v>
      </c>
      <c r="BS80" s="53">
        <v>6.1100000000000002E-2</v>
      </c>
      <c r="BT80" s="53">
        <v>2.6800000000000001E-2</v>
      </c>
      <c r="BU80" s="53">
        <v>0.1421</v>
      </c>
      <c r="BV80" s="53">
        <v>5.4699999999999999E-2</v>
      </c>
      <c r="BW80" s="53">
        <v>0.27589999999999998</v>
      </c>
      <c r="BX80" s="773">
        <v>0.1051</v>
      </c>
      <c r="BY80" s="53">
        <f t="shared" si="484"/>
        <v>2.0000000000000002E-5</v>
      </c>
      <c r="BZ80" s="53">
        <f t="shared" si="485"/>
        <v>4.5000000000000003E-5</v>
      </c>
      <c r="CA80" s="53">
        <f t="shared" si="486"/>
        <v>1.246258792417223E-4</v>
      </c>
      <c r="CB80" s="53">
        <f t="shared" si="487"/>
        <v>2.6000000000000003E-4</v>
      </c>
      <c r="CC80" s="53">
        <f t="shared" si="488"/>
        <v>6.9999999999999999E-4</v>
      </c>
      <c r="CD80" s="53">
        <f t="shared" si="489"/>
        <v>2.8999999999999998E-3</v>
      </c>
      <c r="CE80" s="53">
        <f t="shared" si="490"/>
        <v>1.12E-2</v>
      </c>
      <c r="CF80" s="53">
        <f t="shared" si="491"/>
        <v>4.3950000000000003E-2</v>
      </c>
      <c r="CG80" s="53">
        <f t="shared" si="492"/>
        <v>9.8400000000000001E-2</v>
      </c>
      <c r="CH80" s="54">
        <f t="shared" si="509"/>
        <v>0.1905</v>
      </c>
      <c r="CI80" s="64">
        <f>+Fall_Hoy!B80</f>
        <v>0</v>
      </c>
      <c r="CJ80" s="61">
        <f>+Fall_Hoy!C80</f>
        <v>0</v>
      </c>
      <c r="CK80" s="61">
        <f>+Fall_Hoy!D80</f>
        <v>0</v>
      </c>
      <c r="CL80" s="61">
        <f>+Fall_Hoy!E80</f>
        <v>0</v>
      </c>
      <c r="CM80" s="61">
        <f>+Fall_Hoy!F80</f>
        <v>0</v>
      </c>
      <c r="CN80" s="61">
        <f>+Fall_Hoy!G80</f>
        <v>0</v>
      </c>
      <c r="CO80" s="61">
        <f>+Fall_Hoy!H80</f>
        <v>0</v>
      </c>
      <c r="CP80" s="61">
        <f>+Fall_Hoy!I80</f>
        <v>0</v>
      </c>
      <c r="CQ80" s="61">
        <f>+Fall_Hoy!J80</f>
        <v>0</v>
      </c>
      <c r="CR80" s="61">
        <f>+Fall_Hoy!K80</f>
        <v>1</v>
      </c>
      <c r="CS80" s="61">
        <f>+Fall_Hoy!L80</f>
        <v>1</v>
      </c>
      <c r="CT80" s="61">
        <f>+Fall_Hoy!M80</f>
        <v>0</v>
      </c>
      <c r="CU80" s="61">
        <f>+Fall_Hoy!N80</f>
        <v>2</v>
      </c>
      <c r="CV80" s="61">
        <f>+Fall_Hoy!O80</f>
        <v>2</v>
      </c>
      <c r="CW80" s="61">
        <f>+Fall_Hoy!P80</f>
        <v>6</v>
      </c>
      <c r="CX80" s="61">
        <f>+Fall_Hoy!Q80</f>
        <v>3</v>
      </c>
      <c r="CY80" s="61">
        <f>+Fall_Hoy!R80</f>
        <v>3</v>
      </c>
      <c r="CZ80" s="61">
        <f>+Fall_Hoy!S80</f>
        <v>3</v>
      </c>
      <c r="DA80" s="61">
        <f>+Fall_Hoy!T80</f>
        <v>1</v>
      </c>
      <c r="DB80" s="253">
        <f>+Fall_Hoy!U80</f>
        <v>0</v>
      </c>
      <c r="DC80" s="61">
        <f>+Fall_Hoy!W80</f>
        <v>0</v>
      </c>
      <c r="DD80" s="61">
        <f>+Fall_Hoy!X80</f>
        <v>0</v>
      </c>
      <c r="DE80" s="61">
        <f>+Fall_Hoy!Y80</f>
        <v>0</v>
      </c>
      <c r="DF80" s="61">
        <f>+Fall_Hoy!Z80</f>
        <v>0</v>
      </c>
      <c r="DG80" s="61">
        <f>+Fall_Hoy!AA80</f>
        <v>0</v>
      </c>
      <c r="DH80" s="61">
        <f>+Fall_Hoy!AB80</f>
        <v>0</v>
      </c>
      <c r="DI80" s="61">
        <f>+Fall_Hoy!AC80</f>
        <v>0</v>
      </c>
      <c r="DJ80" s="61">
        <f>+Fall_Hoy!AD80</f>
        <v>0</v>
      </c>
      <c r="DK80" s="61">
        <f>+Fall_Hoy!AE80</f>
        <v>1</v>
      </c>
      <c r="DL80" s="270">
        <f>+Fall_Hoy!AF80</f>
        <v>1</v>
      </c>
      <c r="DM80" s="75">
        <f t="shared" si="287"/>
        <v>0.16350839098742689</v>
      </c>
      <c r="DN80" s="76">
        <f t="shared" si="288"/>
        <v>0.15025605040184695</v>
      </c>
      <c r="DO80" s="76">
        <f t="shared" si="289"/>
        <v>0.16189008754986503</v>
      </c>
      <c r="DP80" s="76">
        <f t="shared" si="290"/>
        <v>0.37933245683882166</v>
      </c>
      <c r="DQ80" s="76">
        <f t="shared" si="409"/>
        <v>0.11521587998920263</v>
      </c>
      <c r="DR80" s="76">
        <f t="shared" si="410"/>
        <v>0.1521687079702102</v>
      </c>
      <c r="DS80" s="76">
        <f t="shared" si="411"/>
        <v>0.13529218466773399</v>
      </c>
      <c r="DT80" s="76">
        <f t="shared" si="412"/>
        <v>0.11851529684098011</v>
      </c>
      <c r="DU80" s="76">
        <f t="shared" si="413"/>
        <v>0.11657172576180316</v>
      </c>
      <c r="DV80" s="76">
        <f t="shared" si="414"/>
        <v>0.7</v>
      </c>
      <c r="DW80" s="76">
        <f t="shared" si="415"/>
        <v>0.31012213341146105</v>
      </c>
      <c r="DX80" s="76">
        <f t="shared" si="416"/>
        <v>0.11671382404740015</v>
      </c>
      <c r="DY80" s="76">
        <f t="shared" si="417"/>
        <v>0.16189008754986503</v>
      </c>
      <c r="DZ80" s="76">
        <f t="shared" si="418"/>
        <v>0.37933245683882166</v>
      </c>
      <c r="EA80" s="76">
        <f t="shared" si="419"/>
        <v>0.16350839098742689</v>
      </c>
      <c r="EB80" s="76">
        <f t="shared" si="420"/>
        <v>0.15025605040184695</v>
      </c>
      <c r="EC80" s="76">
        <f t="shared" si="421"/>
        <v>8.2369780405028528E-2</v>
      </c>
      <c r="ED80" s="76">
        <f t="shared" si="422"/>
        <v>0.13775478940410721</v>
      </c>
      <c r="EE80" s="76">
        <f t="shared" si="423"/>
        <v>0.13345842508825193</v>
      </c>
      <c r="EF80" s="316">
        <f t="shared" si="424"/>
        <v>1.653513980494821E-2</v>
      </c>
      <c r="EG80" s="85">
        <f>+'Cas_-14'!B79</f>
        <v>17</v>
      </c>
      <c r="EH80" s="62">
        <f>+'Cas_-14'!C79</f>
        <v>20</v>
      </c>
      <c r="EI80" s="62">
        <f>+'Cas_-14'!D79</f>
        <v>62</v>
      </c>
      <c r="EJ80" s="62">
        <f>+'Cas_-14'!E79</f>
        <v>60</v>
      </c>
      <c r="EK80" s="62">
        <f>+'Cas_-14'!F79</f>
        <v>107</v>
      </c>
      <c r="EL80" s="62">
        <f>+'Cas_-14'!G79</f>
        <v>132</v>
      </c>
      <c r="EM80" s="62">
        <f>+'Cas_-14'!H79</f>
        <v>124</v>
      </c>
      <c r="EN80" s="62">
        <f>+'Cas_-14'!I79</f>
        <v>114</v>
      </c>
      <c r="EO80" s="62">
        <f>+'Cas_-14'!J79</f>
        <v>111</v>
      </c>
      <c r="EP80" s="62">
        <f>+'Cas_-14'!K79</f>
        <v>129</v>
      </c>
      <c r="EQ80" s="62">
        <f>+'Cas_-14'!L79</f>
        <v>93</v>
      </c>
      <c r="ER80" s="62">
        <f>+'Cas_-14'!M79</f>
        <v>104</v>
      </c>
      <c r="ES80" s="62">
        <f>+'Cas_-14'!N79</f>
        <v>70</v>
      </c>
      <c r="ET80" s="62">
        <f>+'Cas_-14'!O79</f>
        <v>74</v>
      </c>
      <c r="EU80" s="62">
        <f>+'Cas_-14'!P79</f>
        <v>53</v>
      </c>
      <c r="EV80" s="62">
        <f>+'Cas_-14'!Q79</f>
        <v>40</v>
      </c>
      <c r="EW80" s="62">
        <f>+'Cas_-14'!R79</f>
        <v>14</v>
      </c>
      <c r="EX80" s="62">
        <f>+'Cas_-14'!S79</f>
        <v>20</v>
      </c>
      <c r="EY80" s="62">
        <f>+'Cas_-14'!T79</f>
        <v>4</v>
      </c>
      <c r="EZ80" s="86">
        <f>+'Cas_-14'!U79</f>
        <v>2</v>
      </c>
      <c r="FA80" s="201">
        <f t="shared" si="433"/>
        <v>1.7526845067860394E-2</v>
      </c>
      <c r="FB80" s="90">
        <f t="shared" si="434"/>
        <v>2.1051505730504915E-2</v>
      </c>
      <c r="FC80" s="90">
        <f t="shared" si="435"/>
        <v>6.1604020160899081E-2</v>
      </c>
      <c r="FD80" s="90">
        <f t="shared" si="436"/>
        <v>5.9220607613289893E-2</v>
      </c>
      <c r="FE80" s="90">
        <f t="shared" si="437"/>
        <v>0.11521587998920263</v>
      </c>
      <c r="FF80" s="90">
        <f t="shared" si="438"/>
        <v>0.1521687079702102</v>
      </c>
      <c r="FG80" s="90">
        <f t="shared" si="439"/>
        <v>0.13529218466773399</v>
      </c>
      <c r="FH80" s="90">
        <f t="shared" si="440"/>
        <v>0.11851529684098011</v>
      </c>
      <c r="FI80" s="90">
        <f t="shared" si="441"/>
        <v>0.11657172576180316</v>
      </c>
      <c r="FJ80" s="90">
        <f t="shared" si="442"/>
        <v>0.12979344084409328</v>
      </c>
      <c r="FK80" s="90">
        <f t="shared" si="443"/>
        <v>0.10959716194761035</v>
      </c>
      <c r="FL80" s="90">
        <f t="shared" si="444"/>
        <v>0.11671382404740015</v>
      </c>
      <c r="FM80" s="90">
        <f t="shared" si="445"/>
        <v>9.1791679640773463E-2</v>
      </c>
      <c r="FN80" s="90">
        <f t="shared" si="446"/>
        <v>8.7018865598825684E-2</v>
      </c>
      <c r="FO80" s="90">
        <f t="shared" si="447"/>
        <v>8.8248203755764087E-2</v>
      </c>
      <c r="FP80" s="90">
        <f t="shared" si="448"/>
        <v>5.3691495343593305E-2</v>
      </c>
      <c r="FQ80" s="90">
        <f t="shared" si="449"/>
        <v>5.4622147045921249E-2</v>
      </c>
      <c r="FR80" s="90">
        <f t="shared" si="450"/>
        <v>5.0234579869364422E-2</v>
      </c>
      <c r="FS80" s="90">
        <f t="shared" si="451"/>
        <v>0.14728471792739481</v>
      </c>
      <c r="FT80" s="99">
        <f t="shared" si="452"/>
        <v>1.653513980494821E-2</v>
      </c>
      <c r="FU80" s="119">
        <f t="shared" si="511"/>
        <v>1.8528240125992033</v>
      </c>
      <c r="FV80" s="120">
        <f t="shared" si="512"/>
        <v>2.7985074626865671</v>
      </c>
      <c r="FW80" s="120">
        <f t="shared" si="513"/>
        <v>1.7636684303350971</v>
      </c>
      <c r="FX80" s="120">
        <f t="shared" si="514"/>
        <v>4.3591979075850045</v>
      </c>
      <c r="FY80" s="120">
        <f t="shared" si="510"/>
        <v>1</v>
      </c>
      <c r="FZ80" s="120">
        <f t="shared" si="510"/>
        <v>1</v>
      </c>
      <c r="GA80" s="120">
        <f t="shared" si="510"/>
        <v>1</v>
      </c>
      <c r="GB80" s="120">
        <f t="shared" si="510"/>
        <v>1</v>
      </c>
      <c r="GC80" s="120">
        <f t="shared" si="510"/>
        <v>1</v>
      </c>
      <c r="GD80" s="120">
        <f t="shared" si="510"/>
        <v>5.393184705233554</v>
      </c>
      <c r="GE80" s="120">
        <f t="shared" si="510"/>
        <v>2.8296547821165814</v>
      </c>
      <c r="GF80" s="120">
        <f t="shared" si="510"/>
        <v>1</v>
      </c>
      <c r="GG80" s="120">
        <f t="shared" si="510"/>
        <v>1.7636684303350971</v>
      </c>
      <c r="GH80" s="120">
        <f t="shared" si="510"/>
        <v>4.3591979075850045</v>
      </c>
      <c r="GI80" s="120">
        <f t="shared" si="510"/>
        <v>1.8528240125992033</v>
      </c>
      <c r="GJ80" s="120">
        <f t="shared" si="510"/>
        <v>2.7985074626865671</v>
      </c>
      <c r="GK80" s="120">
        <f t="shared" si="515"/>
        <v>1.5079923595053786</v>
      </c>
      <c r="GL80" s="120">
        <f t="shared" si="516"/>
        <v>2.7422303473491776</v>
      </c>
      <c r="GM80" s="120">
        <f t="shared" si="517"/>
        <v>0.90612540775643358</v>
      </c>
      <c r="GN80" s="321">
        <f t="shared" si="518"/>
        <v>1</v>
      </c>
      <c r="GO80" s="85">
        <f>+Cas_Hoy!B79</f>
        <v>18</v>
      </c>
      <c r="GP80" s="62">
        <f>+Cas_Hoy!C79</f>
        <v>20</v>
      </c>
      <c r="GQ80" s="62">
        <f>+Cas_Hoy!D79</f>
        <v>64</v>
      </c>
      <c r="GR80" s="62">
        <f>+Cas_Hoy!E79</f>
        <v>62</v>
      </c>
      <c r="GS80" s="62">
        <f>+Cas_Hoy!F79</f>
        <v>111</v>
      </c>
      <c r="GT80" s="62">
        <f>+Cas_Hoy!G79</f>
        <v>136</v>
      </c>
      <c r="GU80" s="62">
        <f>+Cas_Hoy!H79</f>
        <v>130</v>
      </c>
      <c r="GV80" s="62">
        <f>+Cas_Hoy!I79</f>
        <v>122</v>
      </c>
      <c r="GW80" s="62">
        <f>+Cas_Hoy!J79</f>
        <v>113</v>
      </c>
      <c r="GX80" s="62">
        <f>+Cas_Hoy!K79</f>
        <v>134</v>
      </c>
      <c r="GY80" s="62">
        <f>+Cas_Hoy!L79</f>
        <v>96</v>
      </c>
      <c r="GZ80" s="62">
        <f>+Cas_Hoy!M79</f>
        <v>107</v>
      </c>
      <c r="HA80" s="62">
        <f>+Cas_Hoy!N79</f>
        <v>71</v>
      </c>
      <c r="HB80" s="62">
        <f>+Cas_Hoy!O79</f>
        <v>75</v>
      </c>
      <c r="HC80" s="62">
        <f>+Cas_Hoy!P79</f>
        <v>53</v>
      </c>
      <c r="HD80" s="62">
        <f>+Cas_Hoy!Q79</f>
        <v>42</v>
      </c>
      <c r="HE80" s="62">
        <f>+Cas_Hoy!R79</f>
        <v>15</v>
      </c>
      <c r="HF80" s="62">
        <f>+Cas_Hoy!S79</f>
        <v>20</v>
      </c>
      <c r="HG80" s="62">
        <f>+Cas_Hoy!T79</f>
        <v>4</v>
      </c>
      <c r="HH80" s="590">
        <f>+Cas_Hoy!U79</f>
        <v>2</v>
      </c>
      <c r="HI80" s="543">
        <f t="shared" si="519"/>
        <v>0.16350839098742687</v>
      </c>
      <c r="HJ80" s="112">
        <f t="shared" si="520"/>
        <v>0.15776885292193929</v>
      </c>
      <c r="HK80" s="112">
        <f t="shared" si="521"/>
        <v>0.16420280308629168</v>
      </c>
      <c r="HL80" s="112">
        <f t="shared" si="522"/>
        <v>0.38445857112042736</v>
      </c>
      <c r="HM80" s="323">
        <f t="shared" si="493"/>
        <v>0.11952301568973357</v>
      </c>
      <c r="HN80" s="323">
        <f t="shared" si="494"/>
        <v>0.15677988093900447</v>
      </c>
      <c r="HO80" s="323">
        <f t="shared" si="495"/>
        <v>0.14183858070004371</v>
      </c>
      <c r="HP80" s="323">
        <f t="shared" si="496"/>
        <v>0.12683215977718923</v>
      </c>
      <c r="HQ80" s="323">
        <f t="shared" si="497"/>
        <v>0.11867211721697078</v>
      </c>
      <c r="HR80" s="323">
        <f t="shared" si="498"/>
        <v>0.7</v>
      </c>
      <c r="HS80" s="323">
        <f t="shared" si="499"/>
        <v>0.32012607319892755</v>
      </c>
      <c r="HT80" s="323">
        <f t="shared" si="500"/>
        <v>0.12008056897184438</v>
      </c>
      <c r="HU80" s="323">
        <f t="shared" si="501"/>
        <v>0.16420280308629168</v>
      </c>
      <c r="HV80" s="323">
        <f t="shared" si="502"/>
        <v>0.38445857112042736</v>
      </c>
      <c r="HW80" s="323">
        <f t="shared" si="503"/>
        <v>0.16350839098742687</v>
      </c>
      <c r="HX80" s="323">
        <f t="shared" si="504"/>
        <v>0.15776885292193929</v>
      </c>
      <c r="HY80" s="323">
        <f t="shared" si="505"/>
        <v>8.8253336148244849E-2</v>
      </c>
      <c r="HZ80" s="323">
        <f t="shared" si="506"/>
        <v>0.13775478940410721</v>
      </c>
      <c r="IA80" s="323">
        <f t="shared" si="507"/>
        <v>0.13345842508825193</v>
      </c>
      <c r="IB80" s="327">
        <f t="shared" si="508"/>
        <v>1.653513980494821E-2</v>
      </c>
      <c r="IC80" s="241">
        <f>+CyF_Tot!B79</f>
        <v>0</v>
      </c>
      <c r="ID80" s="149">
        <f>+CyF_Tot!C79</f>
        <v>1360</v>
      </c>
      <c r="IE80" s="149">
        <f>+CyF_Tot!D79</f>
        <v>1391</v>
      </c>
      <c r="IF80" s="149">
        <f>+CyF_Tot!E79</f>
        <v>1405</v>
      </c>
      <c r="IG80" s="149">
        <f>+CyF_Tot!F79</f>
        <v>0</v>
      </c>
      <c r="IH80" s="149">
        <f>+CyF_Tot!G79</f>
        <v>24</v>
      </c>
      <c r="II80" s="149">
        <f>+CyF_Tot!H79</f>
        <v>24</v>
      </c>
      <c r="IJ80" s="557">
        <f>+CyF_Tot!I79</f>
        <v>24</v>
      </c>
      <c r="IK80" s="93">
        <f t="shared" si="388"/>
        <v>6.440081526235461E-2</v>
      </c>
      <c r="IL80" s="90">
        <f t="shared" si="389"/>
        <v>6.3080194318305055E-2</v>
      </c>
      <c r="IM80" s="90">
        <f t="shared" si="390"/>
        <v>6.6823439655155192E-2</v>
      </c>
      <c r="IN80" s="90">
        <f t="shared" si="391"/>
        <v>6.7270488721319188E-2</v>
      </c>
      <c r="IO80" s="90">
        <f t="shared" si="392"/>
        <v>6.1662002987714945E-2</v>
      </c>
      <c r="IP80" s="90">
        <f t="shared" si="393"/>
        <v>5.7596324456265051E-2</v>
      </c>
      <c r="IQ80" s="90">
        <f t="shared" si="394"/>
        <v>6.0854845885544712E-2</v>
      </c>
      <c r="IR80" s="90">
        <f t="shared" si="395"/>
        <v>6.386701728084225E-2</v>
      </c>
      <c r="IS80" s="90">
        <f t="shared" si="396"/>
        <v>6.3223122951963501E-2</v>
      </c>
      <c r="IT80" s="90">
        <f t="shared" si="397"/>
        <v>6.5990763938566829E-2</v>
      </c>
      <c r="IU80" s="90">
        <f t="shared" si="398"/>
        <v>5.6341685093606042E-2</v>
      </c>
      <c r="IV80" s="90">
        <f t="shared" si="399"/>
        <v>5.916395963940025E-2</v>
      </c>
      <c r="IW80" s="90">
        <f t="shared" si="400"/>
        <v>5.0633845799478661E-2</v>
      </c>
      <c r="IX80" s="90">
        <f t="shared" si="401"/>
        <v>5.6463070774701141E-2</v>
      </c>
      <c r="IY80" s="90">
        <f t="shared" si="402"/>
        <v>3.9876422312210856E-2</v>
      </c>
      <c r="IZ80" s="90">
        <f t="shared" si="403"/>
        <v>4.9465304092396342E-2</v>
      </c>
      <c r="JA80" s="90">
        <f t="shared" si="404"/>
        <v>1.7017880123601357E-2</v>
      </c>
      <c r="JB80" s="90">
        <f t="shared" si="405"/>
        <v>2.6434640751977365E-2</v>
      </c>
      <c r="JC80" s="90">
        <f t="shared" si="406"/>
        <v>1.8032190859445145E-3</v>
      </c>
      <c r="JD80" s="202">
        <f t="shared" si="407"/>
        <v>8.0309757754559348E-3</v>
      </c>
      <c r="JE80" s="326"/>
      <c r="JF80" s="323"/>
      <c r="JG80" s="323"/>
      <c r="JH80" s="323"/>
      <c r="JI80" s="323"/>
      <c r="JJ80" s="323"/>
      <c r="JK80" s="323"/>
      <c r="JL80" s="323"/>
      <c r="JM80" s="323"/>
      <c r="JN80" s="323"/>
      <c r="JO80" s="323"/>
      <c r="JP80" s="323"/>
      <c r="JQ80" s="323"/>
      <c r="JR80" s="323"/>
      <c r="JS80" s="323"/>
      <c r="JT80" s="323"/>
      <c r="JU80" s="323"/>
      <c r="JV80" s="323"/>
      <c r="JW80" s="323"/>
      <c r="JX80" s="327"/>
      <c r="JZ80" s="701">
        <f t="shared" si="241"/>
        <v>0</v>
      </c>
      <c r="KA80" s="291">
        <f t="shared" si="242"/>
        <v>0</v>
      </c>
      <c r="KB80" s="291">
        <f t="shared" si="243"/>
        <v>0</v>
      </c>
      <c r="KC80" s="291">
        <f t="shared" si="244"/>
        <v>0</v>
      </c>
      <c r="KD80" s="291">
        <f t="shared" si="245"/>
        <v>0</v>
      </c>
      <c r="KE80" s="291">
        <f t="shared" si="246"/>
        <v>0</v>
      </c>
      <c r="KF80" s="291">
        <f t="shared" si="247"/>
        <v>0</v>
      </c>
      <c r="KG80" s="291">
        <f t="shared" si="248"/>
        <v>0</v>
      </c>
      <c r="KH80" s="291">
        <f t="shared" si="249"/>
        <v>0</v>
      </c>
      <c r="KI80" s="291">
        <f t="shared" si="250"/>
        <v>2939.4431224539271</v>
      </c>
      <c r="KJ80" s="291">
        <f t="shared" si="251"/>
        <v>2490.643822287831</v>
      </c>
      <c r="KK80" s="291">
        <f t="shared" si="252"/>
        <v>0</v>
      </c>
      <c r="KL80" s="291">
        <f t="shared" si="253"/>
        <v>4336.3150021932697</v>
      </c>
      <c r="KM80" s="291">
        <f t="shared" si="254"/>
        <v>4485.2557230624561</v>
      </c>
      <c r="KN80" s="291">
        <f t="shared" si="255"/>
        <v>9890.0894190189611</v>
      </c>
      <c r="KO80" s="291">
        <f t="shared" si="256"/>
        <v>5369.5387977005721</v>
      </c>
      <c r="KP80" s="291">
        <f t="shared" si="257"/>
        <v>4173.42075137134</v>
      </c>
      <c r="KQ80" s="291">
        <f t="shared" si="258"/>
        <v>4948.4929233973908</v>
      </c>
      <c r="KR80" s="291">
        <f t="shared" si="259"/>
        <v>2222.7104994217966</v>
      </c>
      <c r="KS80" s="702">
        <f t="shared" si="260"/>
        <v>0</v>
      </c>
      <c r="KT80" s="705">
        <f>(SUM(JZ80:KS80)/SUM(JZ$4:KS79))*100000</f>
        <v>82.01436008104163</v>
      </c>
      <c r="KU80" s="624">
        <f t="shared" si="453"/>
        <v>0</v>
      </c>
      <c r="KV80" s="625">
        <f t="shared" si="454"/>
        <v>0</v>
      </c>
      <c r="KW80" s="625">
        <f t="shared" si="455"/>
        <v>0</v>
      </c>
      <c r="KX80" s="625">
        <f t="shared" si="456"/>
        <v>0</v>
      </c>
      <c r="KY80" s="625">
        <f t="shared" si="457"/>
        <v>0</v>
      </c>
      <c r="KZ80" s="625">
        <f t="shared" si="458"/>
        <v>0</v>
      </c>
      <c r="LA80" s="625">
        <f t="shared" si="459"/>
        <v>0</v>
      </c>
      <c r="LB80" s="625">
        <f t="shared" si="460"/>
        <v>0</v>
      </c>
      <c r="LC80" s="625">
        <f t="shared" si="461"/>
        <v>0</v>
      </c>
      <c r="LD80" s="625">
        <f t="shared" si="462"/>
        <v>1006.1507042177774</v>
      </c>
      <c r="LE80" s="625">
        <f t="shared" si="463"/>
        <v>1178.4641069635522</v>
      </c>
      <c r="LF80" s="625">
        <f t="shared" si="464"/>
        <v>0</v>
      </c>
      <c r="LG80" s="625">
        <f t="shared" si="465"/>
        <v>2622.6194183078132</v>
      </c>
      <c r="LH80" s="625">
        <f t="shared" si="466"/>
        <v>2351.8612324006945</v>
      </c>
      <c r="LI80" s="625">
        <f t="shared" si="467"/>
        <v>9990.3626893317833</v>
      </c>
      <c r="LJ80" s="625">
        <f t="shared" si="468"/>
        <v>4026.8621507694979</v>
      </c>
      <c r="LK80" s="625">
        <f t="shared" si="469"/>
        <v>11704.745795554552</v>
      </c>
      <c r="LL80" s="625">
        <f t="shared" si="470"/>
        <v>7535.1869804046637</v>
      </c>
      <c r="LM80" s="625">
        <f t="shared" si="471"/>
        <v>36821.179481848703</v>
      </c>
      <c r="LN80" s="626">
        <f t="shared" si="472"/>
        <v>0</v>
      </c>
      <c r="LO80" s="642">
        <f t="shared" si="473"/>
        <v>0</v>
      </c>
      <c r="LP80" s="625">
        <f t="shared" si="474"/>
        <v>0</v>
      </c>
      <c r="LQ80" s="625">
        <f t="shared" si="475"/>
        <v>368.01230997820738</v>
      </c>
      <c r="LR80" s="625">
        <f t="shared" si="476"/>
        <v>351.26463922609526</v>
      </c>
      <c r="LS80" s="625">
        <f t="shared" si="477"/>
        <v>7287.5686349268135</v>
      </c>
      <c r="LT80" s="645">
        <f t="shared" si="478"/>
        <v>3783.4470235736703</v>
      </c>
      <c r="LU80" s="624">
        <f t="shared" si="479"/>
        <v>0</v>
      </c>
      <c r="LV80" s="625">
        <f t="shared" si="480"/>
        <v>359.44349791345621</v>
      </c>
      <c r="LW80" s="626">
        <f t="shared" si="481"/>
        <v>5317.5739900912367</v>
      </c>
      <c r="LY80" s="725">
        <f>VLOOKUP(A80,Vac!A:C,2,FALSE)</f>
        <v>176760.14828426542</v>
      </c>
      <c r="LZ80" s="730">
        <f>VLOOKUP(A80,Vac!A:D,3,FALSE)</f>
        <v>2448</v>
      </c>
      <c r="MA80" s="722">
        <f>VLOOKUP(A80,Vac!A:D,4,FALSE)</f>
        <v>879</v>
      </c>
      <c r="MB80" s="742">
        <f t="shared" si="425"/>
        <v>0.1625390080339951</v>
      </c>
      <c r="MC80" s="666">
        <f t="shared" si="426"/>
        <v>5.8362658522010488E-2</v>
      </c>
    </row>
    <row r="81" spans="1:341" ht="14.4">
      <c r="A81" s="510" t="s">
        <v>91</v>
      </c>
      <c r="B81" s="538">
        <v>19293</v>
      </c>
      <c r="C81" s="526">
        <f t="shared" si="341"/>
        <v>1365</v>
      </c>
      <c r="D81" s="517">
        <f t="shared" si="342"/>
        <v>22</v>
      </c>
      <c r="E81" s="495">
        <f t="shared" si="482"/>
        <v>9.3212337234971406E-3</v>
      </c>
      <c r="F81" s="208">
        <f t="shared" si="427"/>
        <v>6.4064686673923191E-2</v>
      </c>
      <c r="G81" s="30">
        <f t="shared" si="264"/>
        <v>1.9095490231019654</v>
      </c>
      <c r="H81" s="29">
        <f t="shared" si="428"/>
        <v>0.12233465985352353</v>
      </c>
      <c r="I81" s="33">
        <f t="shared" si="429"/>
        <v>0.13510259765376989</v>
      </c>
      <c r="J81" s="353">
        <f t="shared" si="430"/>
        <v>0.20365578751591595</v>
      </c>
      <c r="K81" s="581">
        <f t="shared" si="431"/>
        <v>5.5992023152796411E-3</v>
      </c>
      <c r="L81" s="354">
        <f t="shared" si="483"/>
        <v>3.1789086638710082</v>
      </c>
      <c r="M81" s="355">
        <f t="shared" si="432"/>
        <v>0.22491112456248</v>
      </c>
      <c r="N81" s="827"/>
      <c r="O81" s="364" t="s">
        <v>226</v>
      </c>
      <c r="P81" s="20" t="s">
        <v>238</v>
      </c>
      <c r="Q81" s="20"/>
      <c r="R81" s="20"/>
      <c r="S81" s="166">
        <f t="shared" si="270"/>
        <v>1365</v>
      </c>
      <c r="T81" s="167">
        <f t="shared" si="271"/>
        <v>7075.1049603483125</v>
      </c>
      <c r="U81" s="166">
        <f t="shared" si="272"/>
        <v>50</v>
      </c>
      <c r="V81" s="168">
        <f t="shared" si="273"/>
        <v>3.8022813688212927E-2</v>
      </c>
      <c r="W81" s="167">
        <f t="shared" si="274"/>
        <v>259.16135385891255</v>
      </c>
      <c r="X81" s="166">
        <f t="shared" si="275"/>
        <v>129</v>
      </c>
      <c r="Y81" s="168">
        <f t="shared" si="276"/>
        <v>0.10436893203883495</v>
      </c>
      <c r="Z81" s="167">
        <f t="shared" si="277"/>
        <v>668.63629295599435</v>
      </c>
      <c r="AA81" s="166">
        <f t="shared" si="278"/>
        <v>22</v>
      </c>
      <c r="AB81" s="167">
        <f t="shared" si="279"/>
        <v>1140.3099569792153</v>
      </c>
      <c r="AC81" s="169">
        <f t="shared" si="280"/>
        <v>1.6117216117216119E-2</v>
      </c>
      <c r="AD81" s="166">
        <f t="shared" si="281"/>
        <v>0</v>
      </c>
      <c r="AE81" s="168">
        <f t="shared" si="282"/>
        <v>0</v>
      </c>
      <c r="AF81" s="167">
        <f t="shared" si="283"/>
        <v>0</v>
      </c>
      <c r="AG81" s="166">
        <f t="shared" si="284"/>
        <v>0</v>
      </c>
      <c r="AH81" s="168">
        <f t="shared" si="285"/>
        <v>0</v>
      </c>
      <c r="AI81" s="365">
        <f t="shared" si="286"/>
        <v>0</v>
      </c>
      <c r="AJ81" s="831"/>
      <c r="AK81" s="85">
        <v>1507.2996471219474</v>
      </c>
      <c r="AL81" s="62">
        <v>1321.8456370910485</v>
      </c>
      <c r="AM81" s="62">
        <v>1500.7863306395288</v>
      </c>
      <c r="AN81" s="62">
        <v>1300.5737186083823</v>
      </c>
      <c r="AO81" s="62">
        <v>1180.9192466562845</v>
      </c>
      <c r="AP81" s="62">
        <v>1137.8675738522693</v>
      </c>
      <c r="AQ81" s="62">
        <v>1376.3805379627229</v>
      </c>
      <c r="AR81" s="62">
        <v>1273.3002123427696</v>
      </c>
      <c r="AS81" s="62">
        <v>1146.6129352142657</v>
      </c>
      <c r="AT81" s="62">
        <v>1089.3711847346724</v>
      </c>
      <c r="AU81" s="62">
        <v>983.90472791392654</v>
      </c>
      <c r="AV81" s="62">
        <v>1005.5586411194759</v>
      </c>
      <c r="AW81" s="62">
        <v>1026.7963603683661</v>
      </c>
      <c r="AX81" s="62">
        <v>1131.4260209528729</v>
      </c>
      <c r="AY81" s="62">
        <v>661.44967852487673</v>
      </c>
      <c r="AZ81" s="62">
        <v>742.55070056750003</v>
      </c>
      <c r="BA81" s="62">
        <v>262.10467712880023</v>
      </c>
      <c r="BB81" s="62">
        <v>480.14931900528495</v>
      </c>
      <c r="BC81" s="62">
        <v>38.745908792953074</v>
      </c>
      <c r="BD81" s="86">
        <v>125.35719252482593</v>
      </c>
      <c r="BE81" s="258">
        <v>2.0000000000000002E-5</v>
      </c>
      <c r="BF81" s="43">
        <v>2.0000000000000002E-5</v>
      </c>
      <c r="BG81" s="53">
        <v>5.0000000000000002E-5</v>
      </c>
      <c r="BH81" s="53">
        <v>4.0000000000000003E-5</v>
      </c>
      <c r="BI81" s="53">
        <v>1.2518952302791728E-4</v>
      </c>
      <c r="BJ81" s="53">
        <v>1.2406223545552731E-4</v>
      </c>
      <c r="BK81" s="53">
        <v>3.4000000000000002E-4</v>
      </c>
      <c r="BL81" s="53">
        <v>1.8000000000000001E-4</v>
      </c>
      <c r="BM81" s="53">
        <v>8.9999999999999998E-4</v>
      </c>
      <c r="BN81" s="53">
        <v>5.0000000000000001E-4</v>
      </c>
      <c r="BO81" s="53">
        <v>3.8E-3</v>
      </c>
      <c r="BP81" s="53">
        <v>2E-3</v>
      </c>
      <c r="BQ81" s="53">
        <v>1.6199999999999999E-2</v>
      </c>
      <c r="BR81" s="53">
        <v>6.1999999999999998E-3</v>
      </c>
      <c r="BS81" s="53">
        <v>6.1100000000000002E-2</v>
      </c>
      <c r="BT81" s="53">
        <v>2.6800000000000001E-2</v>
      </c>
      <c r="BU81" s="53">
        <v>0.1421</v>
      </c>
      <c r="BV81" s="53">
        <v>5.4699999999999999E-2</v>
      </c>
      <c r="BW81" s="53">
        <v>0.27589999999999998</v>
      </c>
      <c r="BX81" s="773">
        <v>0.1051</v>
      </c>
      <c r="BY81" s="53">
        <f t="shared" si="484"/>
        <v>2.0000000000000002E-5</v>
      </c>
      <c r="BZ81" s="53">
        <f t="shared" si="485"/>
        <v>4.5000000000000003E-5</v>
      </c>
      <c r="CA81" s="53">
        <f t="shared" si="486"/>
        <v>1.246258792417223E-4</v>
      </c>
      <c r="CB81" s="53">
        <f t="shared" si="487"/>
        <v>2.6000000000000003E-4</v>
      </c>
      <c r="CC81" s="53">
        <f t="shared" si="488"/>
        <v>6.9999999999999999E-4</v>
      </c>
      <c r="CD81" s="53">
        <f t="shared" si="489"/>
        <v>2.8999999999999998E-3</v>
      </c>
      <c r="CE81" s="53">
        <f t="shared" si="490"/>
        <v>1.12E-2</v>
      </c>
      <c r="CF81" s="53">
        <f t="shared" si="491"/>
        <v>4.3950000000000003E-2</v>
      </c>
      <c r="CG81" s="53">
        <f t="shared" si="492"/>
        <v>9.8400000000000001E-2</v>
      </c>
      <c r="CH81" s="54">
        <f t="shared" si="509"/>
        <v>0.1905</v>
      </c>
      <c r="CI81" s="64">
        <f>+Fall_Hoy!B81</f>
        <v>0</v>
      </c>
      <c r="CJ81" s="61">
        <f>+Fall_Hoy!C81</f>
        <v>0</v>
      </c>
      <c r="CK81" s="61">
        <f>+Fall_Hoy!D81</f>
        <v>0</v>
      </c>
      <c r="CL81" s="61">
        <f>+Fall_Hoy!E81</f>
        <v>0</v>
      </c>
      <c r="CM81" s="61">
        <f>+Fall_Hoy!F81</f>
        <v>0</v>
      </c>
      <c r="CN81" s="61">
        <f>+Fall_Hoy!G81</f>
        <v>0</v>
      </c>
      <c r="CO81" s="61">
        <f>+Fall_Hoy!H81</f>
        <v>0</v>
      </c>
      <c r="CP81" s="61">
        <f>+Fall_Hoy!I81</f>
        <v>0</v>
      </c>
      <c r="CQ81" s="61">
        <f>+Fall_Hoy!J81</f>
        <v>1</v>
      </c>
      <c r="CR81" s="61">
        <f>+Fall_Hoy!K81</f>
        <v>0</v>
      </c>
      <c r="CS81" s="61">
        <f>+Fall_Hoy!L81</f>
        <v>0</v>
      </c>
      <c r="CT81" s="61">
        <f>+Fall_Hoy!M81</f>
        <v>0</v>
      </c>
      <c r="CU81" s="61">
        <f>+Fall_Hoy!N81</f>
        <v>3</v>
      </c>
      <c r="CV81" s="61">
        <f>+Fall_Hoy!O81</f>
        <v>4</v>
      </c>
      <c r="CW81" s="61">
        <f>+Fall_Hoy!P81</f>
        <v>3</v>
      </c>
      <c r="CX81" s="61">
        <f>+Fall_Hoy!Q81</f>
        <v>3</v>
      </c>
      <c r="CY81" s="61">
        <f>+Fall_Hoy!R81</f>
        <v>3</v>
      </c>
      <c r="CZ81" s="61">
        <f>+Fall_Hoy!S81</f>
        <v>2</v>
      </c>
      <c r="DA81" s="61">
        <f>+Fall_Hoy!T81</f>
        <v>0</v>
      </c>
      <c r="DB81" s="253">
        <f>+Fall_Hoy!U81</f>
        <v>0</v>
      </c>
      <c r="DC81" s="61">
        <f>+Fall_Hoy!W81</f>
        <v>0</v>
      </c>
      <c r="DD81" s="61">
        <f>+Fall_Hoy!X81</f>
        <v>0</v>
      </c>
      <c r="DE81" s="61">
        <f>+Fall_Hoy!Y81</f>
        <v>0</v>
      </c>
      <c r="DF81" s="61">
        <f>+Fall_Hoy!Z81</f>
        <v>0</v>
      </c>
      <c r="DG81" s="61">
        <f>+Fall_Hoy!AA81</f>
        <v>0</v>
      </c>
      <c r="DH81" s="61">
        <f>+Fall_Hoy!AB81</f>
        <v>1</v>
      </c>
      <c r="DI81" s="61">
        <f>+Fall_Hoy!AC81</f>
        <v>0</v>
      </c>
      <c r="DJ81" s="61">
        <f>+Fall_Hoy!AD81</f>
        <v>1</v>
      </c>
      <c r="DK81" s="61">
        <f>+Fall_Hoy!AE81</f>
        <v>0</v>
      </c>
      <c r="DL81" s="270">
        <f>+Fall_Hoy!AF81</f>
        <v>1</v>
      </c>
      <c r="DM81" s="75">
        <f t="shared" si="287"/>
        <v>7.4230645093634695E-2</v>
      </c>
      <c r="DN81" s="76">
        <f t="shared" si="288"/>
        <v>0.15075105096784835</v>
      </c>
      <c r="DO81" s="76">
        <f t="shared" si="289"/>
        <v>0.18035239735243072</v>
      </c>
      <c r="DP81" s="76">
        <f t="shared" si="290"/>
        <v>0.57021959754755669</v>
      </c>
      <c r="DQ81" s="76">
        <f t="shared" si="409"/>
        <v>9.3994572714680633E-2</v>
      </c>
      <c r="DR81" s="76">
        <f t="shared" si="410"/>
        <v>0.13270437041174046</v>
      </c>
      <c r="DS81" s="76">
        <f t="shared" si="411"/>
        <v>7.7740128582737877E-2</v>
      </c>
      <c r="DT81" s="76">
        <f t="shared" si="412"/>
        <v>0.10366761799020724</v>
      </c>
      <c r="DU81" s="76">
        <f t="shared" si="413"/>
        <v>0.7</v>
      </c>
      <c r="DV81" s="76">
        <f t="shared" si="414"/>
        <v>0.1147450949241374</v>
      </c>
      <c r="DW81" s="76">
        <f t="shared" si="415"/>
        <v>6.1997872628716928E-2</v>
      </c>
      <c r="DX81" s="76">
        <f t="shared" si="416"/>
        <v>5.9668325194046121E-2</v>
      </c>
      <c r="DY81" s="76">
        <f t="shared" si="417"/>
        <v>0.18035239735243072</v>
      </c>
      <c r="DZ81" s="76">
        <f t="shared" si="418"/>
        <v>0.57021959754755669</v>
      </c>
      <c r="EA81" s="76">
        <f t="shared" si="419"/>
        <v>7.4230645093634695E-2</v>
      </c>
      <c r="EB81" s="76">
        <f t="shared" si="420"/>
        <v>0.15075105096784835</v>
      </c>
      <c r="EC81" s="76">
        <f t="shared" si="421"/>
        <v>8.0547563150507054E-2</v>
      </c>
      <c r="ED81" s="76">
        <f t="shared" si="422"/>
        <v>7.6149376560058366E-2</v>
      </c>
      <c r="EE81" s="76">
        <f t="shared" si="423"/>
        <v>5.1618353067608279E-2</v>
      </c>
      <c r="EF81" s="316">
        <f t="shared" si="424"/>
        <v>3.9886024082820715E-2</v>
      </c>
      <c r="EG81" s="85">
        <f>+'Cas_-14'!B80</f>
        <v>28</v>
      </c>
      <c r="EH81" s="62">
        <f>+'Cas_-14'!C80</f>
        <v>25</v>
      </c>
      <c r="EI81" s="62">
        <f>+'Cas_-14'!D80</f>
        <v>58</v>
      </c>
      <c r="EJ81" s="62">
        <f>+'Cas_-14'!E80</f>
        <v>71</v>
      </c>
      <c r="EK81" s="62">
        <f>+'Cas_-14'!F80</f>
        <v>111</v>
      </c>
      <c r="EL81" s="62">
        <f>+'Cas_-14'!G80</f>
        <v>151</v>
      </c>
      <c r="EM81" s="62">
        <f>+'Cas_-14'!H80</f>
        <v>107</v>
      </c>
      <c r="EN81" s="62">
        <f>+'Cas_-14'!I80</f>
        <v>132</v>
      </c>
      <c r="EO81" s="62">
        <f>+'Cas_-14'!J80</f>
        <v>107</v>
      </c>
      <c r="EP81" s="62">
        <f>+'Cas_-14'!K80</f>
        <v>125</v>
      </c>
      <c r="EQ81" s="62">
        <f>+'Cas_-14'!L80</f>
        <v>61</v>
      </c>
      <c r="ER81" s="62">
        <f>+'Cas_-14'!M80</f>
        <v>60</v>
      </c>
      <c r="ES81" s="62">
        <f>+'Cas_-14'!N80</f>
        <v>37</v>
      </c>
      <c r="ET81" s="62">
        <f>+'Cas_-14'!O80</f>
        <v>50</v>
      </c>
      <c r="EU81" s="62">
        <f>+'Cas_-14'!P80</f>
        <v>27</v>
      </c>
      <c r="EV81" s="62">
        <f>+'Cas_-14'!Q80</f>
        <v>37</v>
      </c>
      <c r="EW81" s="62">
        <f>+'Cas_-14'!R80</f>
        <v>8</v>
      </c>
      <c r="EX81" s="62">
        <f>+'Cas_-14'!S80</f>
        <v>16</v>
      </c>
      <c r="EY81" s="62">
        <f>+'Cas_-14'!T80</f>
        <v>2</v>
      </c>
      <c r="EZ81" s="86">
        <f>+'Cas_-14'!U80</f>
        <v>5</v>
      </c>
      <c r="FA81" s="201">
        <f t="shared" si="433"/>
        <v>1.8576266539611731E-2</v>
      </c>
      <c r="FB81" s="91">
        <f t="shared" si="434"/>
        <v>1.8912949665603054E-2</v>
      </c>
      <c r="FC81" s="91">
        <f t="shared" si="435"/>
        <v>3.864640743048646E-2</v>
      </c>
      <c r="FD81" s="91">
        <f t="shared" si="436"/>
        <v>5.4591292276742462E-2</v>
      </c>
      <c r="FE81" s="91">
        <f t="shared" si="437"/>
        <v>9.3994572714680633E-2</v>
      </c>
      <c r="FF81" s="91">
        <f t="shared" si="438"/>
        <v>0.13270437041174046</v>
      </c>
      <c r="FG81" s="91">
        <f t="shared" si="439"/>
        <v>7.7740128582737877E-2</v>
      </c>
      <c r="FH81" s="91">
        <f t="shared" si="440"/>
        <v>0.10366761799020724</v>
      </c>
      <c r="FI81" s="91">
        <f t="shared" si="441"/>
        <v>9.3318326275470709E-2</v>
      </c>
      <c r="FJ81" s="91">
        <f t="shared" si="442"/>
        <v>0.1147450949241374</v>
      </c>
      <c r="FK81" s="91">
        <f t="shared" si="443"/>
        <v>6.1997872628716928E-2</v>
      </c>
      <c r="FL81" s="91">
        <f t="shared" si="444"/>
        <v>5.9668325194046121E-2</v>
      </c>
      <c r="FM81" s="91">
        <f t="shared" si="445"/>
        <v>3.6034408991015655E-2</v>
      </c>
      <c r="FN81" s="91">
        <f t="shared" si="446"/>
        <v>4.4192018809935646E-2</v>
      </c>
      <c r="FO81" s="91">
        <f t="shared" si="447"/>
        <v>4.0819431736989716E-2</v>
      </c>
      <c r="FP81" s="91">
        <f t="shared" si="448"/>
        <v>4.982824737990614E-2</v>
      </c>
      <c r="FQ81" s="91">
        <f t="shared" si="449"/>
        <v>3.0522156596498807E-2</v>
      </c>
      <c r="FR81" s="91">
        <f t="shared" si="450"/>
        <v>3.3322967182681539E-2</v>
      </c>
      <c r="FS81" s="91">
        <f t="shared" si="451"/>
        <v>5.1618353067608279E-2</v>
      </c>
      <c r="FT81" s="100">
        <f t="shared" si="452"/>
        <v>3.9886024082820715E-2</v>
      </c>
      <c r="FU81" s="119">
        <f t="shared" si="511"/>
        <v>1.8185124568103292</v>
      </c>
      <c r="FV81" s="120">
        <f t="shared" si="512"/>
        <v>3.0254134731746674</v>
      </c>
      <c r="FW81" s="120">
        <f t="shared" si="513"/>
        <v>5.005005005005005</v>
      </c>
      <c r="FX81" s="120">
        <f t="shared" si="514"/>
        <v>12.903225806451612</v>
      </c>
      <c r="FY81" s="120">
        <f t="shared" si="510"/>
        <v>1</v>
      </c>
      <c r="FZ81" s="120">
        <f t="shared" si="510"/>
        <v>1</v>
      </c>
      <c r="GA81" s="120">
        <f t="shared" si="510"/>
        <v>1</v>
      </c>
      <c r="GB81" s="120">
        <f t="shared" si="510"/>
        <v>1</v>
      </c>
      <c r="GC81" s="120">
        <f t="shared" si="510"/>
        <v>7.5012061182241672</v>
      </c>
      <c r="GD81" s="120">
        <f t="shared" si="510"/>
        <v>1</v>
      </c>
      <c r="GE81" s="120">
        <f t="shared" si="510"/>
        <v>1</v>
      </c>
      <c r="GF81" s="120">
        <f t="shared" si="510"/>
        <v>1</v>
      </c>
      <c r="GG81" s="120">
        <f t="shared" si="510"/>
        <v>5.005005005005005</v>
      </c>
      <c r="GH81" s="120">
        <f t="shared" si="510"/>
        <v>12.903225806451612</v>
      </c>
      <c r="GI81" s="120">
        <f t="shared" si="510"/>
        <v>1.8185124568103292</v>
      </c>
      <c r="GJ81" s="120">
        <f t="shared" si="510"/>
        <v>3.0254134731746674</v>
      </c>
      <c r="GK81" s="120">
        <f t="shared" si="515"/>
        <v>2.6389866291344122</v>
      </c>
      <c r="GL81" s="120">
        <f t="shared" si="516"/>
        <v>2.2851919561243146</v>
      </c>
      <c r="GM81" s="120">
        <f t="shared" si="517"/>
        <v>1</v>
      </c>
      <c r="GN81" s="321">
        <f t="shared" si="518"/>
        <v>1</v>
      </c>
      <c r="GO81" s="85">
        <f>+Cas_Hoy!B80</f>
        <v>29</v>
      </c>
      <c r="GP81" s="62">
        <f>+Cas_Hoy!C80</f>
        <v>27</v>
      </c>
      <c r="GQ81" s="62">
        <f>+Cas_Hoy!D80</f>
        <v>66</v>
      </c>
      <c r="GR81" s="62">
        <f>+Cas_Hoy!E80</f>
        <v>83</v>
      </c>
      <c r="GS81" s="62">
        <f>+Cas_Hoy!F80</f>
        <v>122</v>
      </c>
      <c r="GT81" s="62">
        <f>+Cas_Hoy!G80</f>
        <v>163</v>
      </c>
      <c r="GU81" s="62">
        <f>+Cas_Hoy!H80</f>
        <v>114</v>
      </c>
      <c r="GV81" s="62">
        <f>+Cas_Hoy!I80</f>
        <v>146</v>
      </c>
      <c r="GW81" s="62">
        <f>+Cas_Hoy!J80</f>
        <v>119</v>
      </c>
      <c r="GX81" s="62">
        <f>+Cas_Hoy!K80</f>
        <v>149</v>
      </c>
      <c r="GY81" s="62">
        <f>+Cas_Hoy!L80</f>
        <v>73</v>
      </c>
      <c r="GZ81" s="62">
        <f>+Cas_Hoy!M80</f>
        <v>64</v>
      </c>
      <c r="HA81" s="62">
        <f>+Cas_Hoy!N80</f>
        <v>40</v>
      </c>
      <c r="HB81" s="62">
        <f>+Cas_Hoy!O80</f>
        <v>54</v>
      </c>
      <c r="HC81" s="62">
        <f>+Cas_Hoy!P80</f>
        <v>29</v>
      </c>
      <c r="HD81" s="62">
        <f>+Cas_Hoy!Q80</f>
        <v>37</v>
      </c>
      <c r="HE81" s="62">
        <f>+Cas_Hoy!R80</f>
        <v>8</v>
      </c>
      <c r="HF81" s="62">
        <f>+Cas_Hoy!S80</f>
        <v>17</v>
      </c>
      <c r="HG81" s="62">
        <f>+Cas_Hoy!T80</f>
        <v>2</v>
      </c>
      <c r="HH81" s="590">
        <f>+Cas_Hoy!U80</f>
        <v>5</v>
      </c>
      <c r="HI81" s="543">
        <f t="shared" si="519"/>
        <v>7.9729211396866895E-2</v>
      </c>
      <c r="HJ81" s="112">
        <f t="shared" si="520"/>
        <v>0.15075105096784833</v>
      </c>
      <c r="HK81" s="112">
        <f t="shared" si="521"/>
        <v>0.19497556470533048</v>
      </c>
      <c r="HL81" s="112">
        <f t="shared" si="522"/>
        <v>0.61583716535136124</v>
      </c>
      <c r="HM81" s="323">
        <f t="shared" si="493"/>
        <v>0.10330935019091024</v>
      </c>
      <c r="HN81" s="323">
        <f t="shared" si="494"/>
        <v>0.1432504130934682</v>
      </c>
      <c r="HO81" s="323">
        <f t="shared" si="495"/>
        <v>8.2825931387216042E-2</v>
      </c>
      <c r="HP81" s="323">
        <f t="shared" si="496"/>
        <v>0.11466266838310801</v>
      </c>
      <c r="HQ81" s="323">
        <f t="shared" si="497"/>
        <v>0.7</v>
      </c>
      <c r="HR81" s="323">
        <f t="shared" si="498"/>
        <v>0.13677615314957178</v>
      </c>
      <c r="HS81" s="323">
        <f t="shared" si="499"/>
        <v>7.4194175440923535E-2</v>
      </c>
      <c r="HT81" s="323">
        <f t="shared" si="500"/>
        <v>6.3646213540315855E-2</v>
      </c>
      <c r="HU81" s="323">
        <f t="shared" si="501"/>
        <v>0.19497556470533048</v>
      </c>
      <c r="HV81" s="323">
        <f t="shared" si="502"/>
        <v>0.61583716535136124</v>
      </c>
      <c r="HW81" s="323">
        <f t="shared" si="503"/>
        <v>7.9729211396866895E-2</v>
      </c>
      <c r="HX81" s="323">
        <f t="shared" si="504"/>
        <v>0.15075105096784833</v>
      </c>
      <c r="HY81" s="323">
        <f t="shared" si="505"/>
        <v>8.0547563150507054E-2</v>
      </c>
      <c r="HZ81" s="323">
        <f t="shared" si="506"/>
        <v>8.0908712595062021E-2</v>
      </c>
      <c r="IA81" s="323">
        <f t="shared" si="507"/>
        <v>5.1618353067608279E-2</v>
      </c>
      <c r="IB81" s="327">
        <f t="shared" si="508"/>
        <v>3.9886024082820715E-2</v>
      </c>
      <c r="IC81" s="241">
        <f>+CyF_Tot!B80</f>
        <v>0</v>
      </c>
      <c r="ID81" s="149">
        <f>+CyF_Tot!C80</f>
        <v>1236</v>
      </c>
      <c r="IE81" s="149">
        <f>+CyF_Tot!D80</f>
        <v>1315</v>
      </c>
      <c r="IF81" s="149">
        <f>+CyF_Tot!E80</f>
        <v>1365</v>
      </c>
      <c r="IG81" s="149">
        <f>+CyF_Tot!F80</f>
        <v>0</v>
      </c>
      <c r="IH81" s="149">
        <f>+CyF_Tot!G80</f>
        <v>22</v>
      </c>
      <c r="II81" s="149">
        <f>+CyF_Tot!H80</f>
        <v>22</v>
      </c>
      <c r="IJ81" s="557">
        <f>+CyF_Tot!I80</f>
        <v>22</v>
      </c>
      <c r="IK81" s="93">
        <f t="shared" si="388"/>
        <v>7.8126763443837011E-2</v>
      </c>
      <c r="IL81" s="90">
        <f t="shared" si="389"/>
        <v>6.8514260980202593E-2</v>
      </c>
      <c r="IM81" s="90">
        <f t="shared" si="390"/>
        <v>7.7789163460297975E-2</v>
      </c>
      <c r="IN81" s="90">
        <f t="shared" si="391"/>
        <v>6.741168914157375E-2</v>
      </c>
      <c r="IO81" s="90">
        <f t="shared" si="392"/>
        <v>6.1209726152297958E-2</v>
      </c>
      <c r="IP81" s="90">
        <f t="shared" si="393"/>
        <v>5.8978260190342059E-2</v>
      </c>
      <c r="IQ81" s="90">
        <f t="shared" si="394"/>
        <v>7.1340928728695532E-2</v>
      </c>
      <c r="IR81" s="90">
        <f t="shared" si="395"/>
        <v>6.5998041379918604E-2</v>
      </c>
      <c r="IS81" s="90">
        <f t="shared" si="396"/>
        <v>5.9431552128454135E-2</v>
      </c>
      <c r="IT81" s="90">
        <f t="shared" si="397"/>
        <v>5.646458221814505E-2</v>
      </c>
      <c r="IU81" s="90">
        <f t="shared" si="398"/>
        <v>5.0998016270871638E-2</v>
      </c>
      <c r="IV81" s="90">
        <f t="shared" si="399"/>
        <v>5.2120387763410346E-2</v>
      </c>
      <c r="IW81" s="90">
        <f t="shared" si="400"/>
        <v>5.3221186978093922E-2</v>
      </c>
      <c r="IX81" s="90">
        <f t="shared" si="401"/>
        <v>5.8644379876269782E-2</v>
      </c>
      <c r="IY81" s="90">
        <f t="shared" si="402"/>
        <v>3.4284438839209903E-2</v>
      </c>
      <c r="IZ81" s="90">
        <f t="shared" si="403"/>
        <v>3.8488088973591461E-2</v>
      </c>
      <c r="JA81" s="90">
        <f t="shared" si="404"/>
        <v>1.3585480595490605E-2</v>
      </c>
      <c r="JB81" s="90">
        <f t="shared" si="405"/>
        <v>2.488722951356891E-2</v>
      </c>
      <c r="JC81" s="90">
        <f t="shared" si="406"/>
        <v>2.0082884358551328E-3</v>
      </c>
      <c r="JD81" s="202">
        <f t="shared" si="407"/>
        <v>6.4975479461372486E-3</v>
      </c>
      <c r="JE81" s="326"/>
      <c r="JF81" s="323"/>
      <c r="JG81" s="323"/>
      <c r="JH81" s="323"/>
      <c r="JI81" s="323"/>
      <c r="JJ81" s="323"/>
      <c r="JK81" s="323"/>
      <c r="JL81" s="323"/>
      <c r="JM81" s="323"/>
      <c r="JN81" s="323"/>
      <c r="JO81" s="323"/>
      <c r="JP81" s="323"/>
      <c r="JQ81" s="323"/>
      <c r="JR81" s="323"/>
      <c r="JS81" s="323"/>
      <c r="JT81" s="323"/>
      <c r="JU81" s="323"/>
      <c r="JV81" s="323"/>
      <c r="JW81" s="323"/>
      <c r="JX81" s="327"/>
      <c r="JZ81" s="701">
        <f t="shared" si="241"/>
        <v>0</v>
      </c>
      <c r="KA81" s="291">
        <f t="shared" si="242"/>
        <v>0</v>
      </c>
      <c r="KB81" s="291">
        <f t="shared" si="243"/>
        <v>0</v>
      </c>
      <c r="KC81" s="291">
        <f t="shared" si="244"/>
        <v>0</v>
      </c>
      <c r="KD81" s="291">
        <f t="shared" si="245"/>
        <v>0</v>
      </c>
      <c r="KE81" s="291">
        <f t="shared" si="246"/>
        <v>0</v>
      </c>
      <c r="KF81" s="291">
        <f t="shared" si="247"/>
        <v>0</v>
      </c>
      <c r="KG81" s="291">
        <f t="shared" si="248"/>
        <v>0</v>
      </c>
      <c r="KH81" s="291">
        <f t="shared" si="249"/>
        <v>2461.2944031305815</v>
      </c>
      <c r="KI81" s="291">
        <f t="shared" si="250"/>
        <v>0</v>
      </c>
      <c r="KJ81" s="291">
        <f t="shared" si="251"/>
        <v>0</v>
      </c>
      <c r="KK81" s="291">
        <f t="shared" si="252"/>
        <v>0</v>
      </c>
      <c r="KL81" s="291">
        <f t="shared" si="253"/>
        <v>4830.838120832921</v>
      </c>
      <c r="KM81" s="291">
        <f t="shared" si="254"/>
        <v>6742.3197440478052</v>
      </c>
      <c r="KN81" s="291">
        <f t="shared" si="255"/>
        <v>4489.9696778495054</v>
      </c>
      <c r="KO81" s="291">
        <f t="shared" si="256"/>
        <v>5387.2281003071548</v>
      </c>
      <c r="KP81" s="291">
        <f t="shared" si="257"/>
        <v>4081.0946669004084</v>
      </c>
      <c r="KQ81" s="291">
        <f t="shared" si="258"/>
        <v>2735.4740452845322</v>
      </c>
      <c r="KR81" s="291">
        <f t="shared" si="259"/>
        <v>0</v>
      </c>
      <c r="KS81" s="702">
        <f t="shared" si="260"/>
        <v>0</v>
      </c>
      <c r="KT81" s="705">
        <f>(SUM(JZ81:KS81)/SUM(JZ$4:KS80))*100000</f>
        <v>61.633433173825338</v>
      </c>
      <c r="KU81" s="624">
        <f t="shared" si="453"/>
        <v>0</v>
      </c>
      <c r="KV81" s="625">
        <f t="shared" si="454"/>
        <v>0</v>
      </c>
      <c r="KW81" s="625">
        <f t="shared" si="455"/>
        <v>0</v>
      </c>
      <c r="KX81" s="625">
        <f t="shared" si="456"/>
        <v>0</v>
      </c>
      <c r="KY81" s="625">
        <f t="shared" si="457"/>
        <v>0</v>
      </c>
      <c r="KZ81" s="625">
        <f t="shared" si="458"/>
        <v>0</v>
      </c>
      <c r="LA81" s="625">
        <f t="shared" si="459"/>
        <v>0</v>
      </c>
      <c r="LB81" s="625">
        <f t="shared" si="460"/>
        <v>0</v>
      </c>
      <c r="LC81" s="625">
        <f t="shared" si="461"/>
        <v>872.13389042495987</v>
      </c>
      <c r="LD81" s="625">
        <f t="shared" si="462"/>
        <v>0</v>
      </c>
      <c r="LE81" s="625">
        <f t="shared" si="463"/>
        <v>0</v>
      </c>
      <c r="LF81" s="625">
        <f t="shared" si="464"/>
        <v>0</v>
      </c>
      <c r="LG81" s="625">
        <f t="shared" si="465"/>
        <v>2921.7088371093773</v>
      </c>
      <c r="LH81" s="625">
        <f t="shared" si="466"/>
        <v>3535.3615047948515</v>
      </c>
      <c r="LI81" s="625">
        <f t="shared" si="467"/>
        <v>4535.4924152210797</v>
      </c>
      <c r="LJ81" s="625">
        <f t="shared" si="468"/>
        <v>4040.1281659383353</v>
      </c>
      <c r="LK81" s="625">
        <f t="shared" si="469"/>
        <v>11445.808723687052</v>
      </c>
      <c r="LL81" s="625">
        <f t="shared" si="470"/>
        <v>4165.3708978351924</v>
      </c>
      <c r="LM81" s="625">
        <f t="shared" si="471"/>
        <v>0</v>
      </c>
      <c r="LN81" s="626">
        <f t="shared" si="472"/>
        <v>0</v>
      </c>
      <c r="LO81" s="642">
        <f t="shared" si="473"/>
        <v>0</v>
      </c>
      <c r="LP81" s="625">
        <f t="shared" si="474"/>
        <v>0</v>
      </c>
      <c r="LQ81" s="625">
        <f t="shared" si="475"/>
        <v>285.15227493313694</v>
      </c>
      <c r="LR81" s="625">
        <f t="shared" si="476"/>
        <v>0</v>
      </c>
      <c r="LS81" s="625">
        <f t="shared" si="477"/>
        <v>4524.6670713329886</v>
      </c>
      <c r="LT81" s="645">
        <f t="shared" si="478"/>
        <v>3629.7886108015286</v>
      </c>
      <c r="LU81" s="624">
        <f t="shared" si="479"/>
        <v>0</v>
      </c>
      <c r="LV81" s="625">
        <f t="shared" si="480"/>
        <v>145.45183234336091</v>
      </c>
      <c r="LW81" s="626">
        <f t="shared" si="481"/>
        <v>4028.1253938691198</v>
      </c>
      <c r="LY81" s="725">
        <f>VLOOKUP(A81,Vac!A:C,2,FALSE)</f>
        <v>360531.24654543871</v>
      </c>
      <c r="LZ81" s="730">
        <f>VLOOKUP(A81,Vac!A:D,3,FALSE)</f>
        <v>3775</v>
      </c>
      <c r="MA81" s="722">
        <f>VLOOKUP(A81,Vac!A:D,4,FALSE)</f>
        <v>749</v>
      </c>
      <c r="MB81" s="742">
        <f t="shared" si="425"/>
        <v>0.19566682216347897</v>
      </c>
      <c r="MC81" s="666">
        <f t="shared" si="426"/>
        <v>3.8822370808065103E-2</v>
      </c>
    </row>
    <row r="82" spans="1:341" ht="14.4">
      <c r="A82" s="510" t="s">
        <v>92</v>
      </c>
      <c r="B82" s="538">
        <v>2892</v>
      </c>
      <c r="C82" s="526">
        <f t="shared" si="341"/>
        <v>121</v>
      </c>
      <c r="D82" s="517">
        <f t="shared" si="342"/>
        <v>1</v>
      </c>
      <c r="E82" s="495">
        <f t="shared" si="482"/>
        <v>8.93142188389579E-3</v>
      </c>
      <c r="F82" s="208">
        <f t="shared" si="427"/>
        <v>3.6652835408022132E-2</v>
      </c>
      <c r="G82" s="30">
        <f t="shared" si="264"/>
        <v>1.056266559433418</v>
      </c>
      <c r="H82" s="29">
        <f t="shared" si="428"/>
        <v>3.8715164349910895E-2</v>
      </c>
      <c r="I82" s="33">
        <f t="shared" si="429"/>
        <v>4.4193725342822808E-2</v>
      </c>
      <c r="J82" s="353">
        <f t="shared" si="430"/>
        <v>4.0926475990395866E-2</v>
      </c>
      <c r="K82" s="581">
        <f t="shared" si="431"/>
        <v>8.4488453438932819E-3</v>
      </c>
      <c r="L82" s="354">
        <f t="shared" si="483"/>
        <v>1.1165978166436308</v>
      </c>
      <c r="M82" s="355">
        <f t="shared" si="432"/>
        <v>4.6331859611768902E-2</v>
      </c>
      <c r="N82" s="827"/>
      <c r="O82" s="364" t="s">
        <v>226</v>
      </c>
      <c r="P82" s="20" t="s">
        <v>236</v>
      </c>
      <c r="Q82" s="20"/>
      <c r="R82" s="20"/>
      <c r="S82" s="166">
        <f t="shared" si="270"/>
        <v>121</v>
      </c>
      <c r="T82" s="167">
        <f t="shared" si="271"/>
        <v>4183.9557399723371</v>
      </c>
      <c r="U82" s="166">
        <f t="shared" si="272"/>
        <v>6</v>
      </c>
      <c r="V82" s="168">
        <f t="shared" si="273"/>
        <v>5.2173913043478258E-2</v>
      </c>
      <c r="W82" s="167">
        <f t="shared" si="274"/>
        <v>207.46887966804979</v>
      </c>
      <c r="X82" s="166">
        <f t="shared" si="275"/>
        <v>15</v>
      </c>
      <c r="Y82" s="168">
        <f t="shared" si="276"/>
        <v>0.14150943396226415</v>
      </c>
      <c r="Z82" s="167">
        <f t="shared" si="277"/>
        <v>518.67219917012449</v>
      </c>
      <c r="AA82" s="166">
        <f t="shared" si="278"/>
        <v>1</v>
      </c>
      <c r="AB82" s="167">
        <f t="shared" si="279"/>
        <v>345.78146611341634</v>
      </c>
      <c r="AC82" s="169">
        <f t="shared" si="280"/>
        <v>8.2644628099173556E-3</v>
      </c>
      <c r="AD82" s="166">
        <f t="shared" si="281"/>
        <v>0</v>
      </c>
      <c r="AE82" s="168">
        <f t="shared" si="282"/>
        <v>0</v>
      </c>
      <c r="AF82" s="167">
        <f t="shared" si="283"/>
        <v>0</v>
      </c>
      <c r="AG82" s="166">
        <f t="shared" si="284"/>
        <v>0</v>
      </c>
      <c r="AH82" s="168">
        <f t="shared" si="285"/>
        <v>0</v>
      </c>
      <c r="AI82" s="365">
        <f t="shared" si="286"/>
        <v>0</v>
      </c>
      <c r="AJ82" s="831"/>
      <c r="AK82" s="85">
        <v>221.66268660301532</v>
      </c>
      <c r="AL82" s="62">
        <v>192.29403044576389</v>
      </c>
      <c r="AM82" s="62">
        <v>211.3330613140638</v>
      </c>
      <c r="AN82" s="62">
        <v>206.97367807723487</v>
      </c>
      <c r="AO82" s="62">
        <v>201.4742575514064</v>
      </c>
      <c r="AP82" s="62">
        <v>190.74507969067213</v>
      </c>
      <c r="AQ82" s="62">
        <v>173.81106222014</v>
      </c>
      <c r="AR82" s="62">
        <v>168.45842338063485</v>
      </c>
      <c r="AS82" s="62">
        <v>191.36909692472898</v>
      </c>
      <c r="AT82" s="62">
        <v>193.23662709931978</v>
      </c>
      <c r="AU82" s="62">
        <v>175.83301848350669</v>
      </c>
      <c r="AV82" s="62">
        <v>128.18433415069191</v>
      </c>
      <c r="AW82" s="62">
        <v>159.03561882592993</v>
      </c>
      <c r="AX82" s="62">
        <v>145.97865313244131</v>
      </c>
      <c r="AY82" s="62">
        <v>97.42356914469957</v>
      </c>
      <c r="AZ82" s="62">
        <v>119.10282363858961</v>
      </c>
      <c r="BA82" s="62">
        <v>36.422097764276863</v>
      </c>
      <c r="BB82" s="62">
        <v>47.417061192083565</v>
      </c>
      <c r="BC82" s="62">
        <v>4.6355397154534197</v>
      </c>
      <c r="BD82" s="86">
        <v>26.609310562875155</v>
      </c>
      <c r="BE82" s="258">
        <v>2.0000000000000002E-5</v>
      </c>
      <c r="BF82" s="43">
        <v>2.0000000000000002E-5</v>
      </c>
      <c r="BG82" s="53">
        <v>5.0000000000000002E-5</v>
      </c>
      <c r="BH82" s="53">
        <v>4.0000000000000003E-5</v>
      </c>
      <c r="BI82" s="53">
        <v>1.2518952302791728E-4</v>
      </c>
      <c r="BJ82" s="53">
        <v>1.2406223545552731E-4</v>
      </c>
      <c r="BK82" s="53">
        <v>3.4000000000000002E-4</v>
      </c>
      <c r="BL82" s="53">
        <v>1.8000000000000001E-4</v>
      </c>
      <c r="BM82" s="53">
        <v>8.9999999999999998E-4</v>
      </c>
      <c r="BN82" s="53">
        <v>5.0000000000000001E-4</v>
      </c>
      <c r="BO82" s="53">
        <v>3.8E-3</v>
      </c>
      <c r="BP82" s="53">
        <v>2E-3</v>
      </c>
      <c r="BQ82" s="53">
        <v>1.6199999999999999E-2</v>
      </c>
      <c r="BR82" s="53">
        <v>6.1999999999999998E-3</v>
      </c>
      <c r="BS82" s="53">
        <v>6.1100000000000002E-2</v>
      </c>
      <c r="BT82" s="53">
        <v>2.6800000000000001E-2</v>
      </c>
      <c r="BU82" s="53">
        <v>0.1421</v>
      </c>
      <c r="BV82" s="53">
        <v>5.4699999999999999E-2</v>
      </c>
      <c r="BW82" s="53">
        <v>0.27589999999999998</v>
      </c>
      <c r="BX82" s="773">
        <v>0.1051</v>
      </c>
      <c r="BY82" s="53">
        <f t="shared" si="484"/>
        <v>2.0000000000000002E-5</v>
      </c>
      <c r="BZ82" s="53">
        <f t="shared" si="485"/>
        <v>4.5000000000000003E-5</v>
      </c>
      <c r="CA82" s="53">
        <f t="shared" si="486"/>
        <v>1.246258792417223E-4</v>
      </c>
      <c r="CB82" s="53">
        <f t="shared" si="487"/>
        <v>2.6000000000000003E-4</v>
      </c>
      <c r="CC82" s="53">
        <f t="shared" si="488"/>
        <v>6.9999999999999999E-4</v>
      </c>
      <c r="CD82" s="53">
        <f t="shared" si="489"/>
        <v>2.8999999999999998E-3</v>
      </c>
      <c r="CE82" s="53">
        <f t="shared" si="490"/>
        <v>1.12E-2</v>
      </c>
      <c r="CF82" s="53">
        <f t="shared" si="491"/>
        <v>4.3950000000000003E-2</v>
      </c>
      <c r="CG82" s="53">
        <f t="shared" si="492"/>
        <v>9.8400000000000001E-2</v>
      </c>
      <c r="CH82" s="54">
        <f t="shared" si="509"/>
        <v>0.1905</v>
      </c>
      <c r="CI82" s="64">
        <f>+Fall_Hoy!B82</f>
        <v>0</v>
      </c>
      <c r="CJ82" s="61">
        <f>+Fall_Hoy!C82</f>
        <v>0</v>
      </c>
      <c r="CK82" s="61">
        <f>+Fall_Hoy!D82</f>
        <v>0</v>
      </c>
      <c r="CL82" s="61">
        <f>+Fall_Hoy!E82</f>
        <v>0</v>
      </c>
      <c r="CM82" s="61">
        <f>+Fall_Hoy!F82</f>
        <v>0</v>
      </c>
      <c r="CN82" s="61">
        <f>+Fall_Hoy!G82</f>
        <v>0</v>
      </c>
      <c r="CO82" s="61">
        <f>+Fall_Hoy!H82</f>
        <v>0</v>
      </c>
      <c r="CP82" s="61">
        <f>+Fall_Hoy!I82</f>
        <v>0</v>
      </c>
      <c r="CQ82" s="61">
        <f>+Fall_Hoy!J82</f>
        <v>0</v>
      </c>
      <c r="CR82" s="61">
        <f>+Fall_Hoy!K82</f>
        <v>0</v>
      </c>
      <c r="CS82" s="61">
        <f>+Fall_Hoy!L82</f>
        <v>0</v>
      </c>
      <c r="CT82" s="61">
        <f>+Fall_Hoy!M82</f>
        <v>0</v>
      </c>
      <c r="CU82" s="61">
        <f>+Fall_Hoy!N82</f>
        <v>0</v>
      </c>
      <c r="CV82" s="61">
        <f>+Fall_Hoy!O82</f>
        <v>0</v>
      </c>
      <c r="CW82" s="61">
        <f>+Fall_Hoy!P82</f>
        <v>0</v>
      </c>
      <c r="CX82" s="61">
        <f>+Fall_Hoy!Q82</f>
        <v>0</v>
      </c>
      <c r="CY82" s="61">
        <f>+Fall_Hoy!R82</f>
        <v>0</v>
      </c>
      <c r="CZ82" s="61">
        <f>+Fall_Hoy!S82</f>
        <v>0</v>
      </c>
      <c r="DA82" s="61">
        <f>+Fall_Hoy!T82</f>
        <v>0</v>
      </c>
      <c r="DB82" s="253">
        <f>+Fall_Hoy!U82</f>
        <v>1</v>
      </c>
      <c r="DC82" s="61">
        <f>+Fall_Hoy!W82</f>
        <v>0</v>
      </c>
      <c r="DD82" s="61">
        <f>+Fall_Hoy!X82</f>
        <v>0</v>
      </c>
      <c r="DE82" s="61">
        <f>+Fall_Hoy!Y82</f>
        <v>0</v>
      </c>
      <c r="DF82" s="61">
        <f>+Fall_Hoy!Z82</f>
        <v>0</v>
      </c>
      <c r="DG82" s="61">
        <f>+Fall_Hoy!AA82</f>
        <v>0</v>
      </c>
      <c r="DH82" s="61">
        <f>+Fall_Hoy!AB82</f>
        <v>0</v>
      </c>
      <c r="DI82" s="61">
        <f>+Fall_Hoy!AC82</f>
        <v>0</v>
      </c>
      <c r="DJ82" s="61">
        <f>+Fall_Hoy!AD82</f>
        <v>0</v>
      </c>
      <c r="DK82" s="61">
        <f>+Fall_Hoy!AE82</f>
        <v>0</v>
      </c>
      <c r="DL82" s="270">
        <f>+Fall_Hoy!AF82</f>
        <v>0</v>
      </c>
      <c r="DM82" s="75">
        <f t="shared" si="287"/>
        <v>3.0793369883053787E-2</v>
      </c>
      <c r="DN82" s="76">
        <f t="shared" si="288"/>
        <v>8.396106569517111E-3</v>
      </c>
      <c r="DO82" s="76">
        <f t="shared" si="289"/>
        <v>1.8863698724520355E-2</v>
      </c>
      <c r="DP82" s="76">
        <f t="shared" si="290"/>
        <v>6.8503166630311018E-3</v>
      </c>
      <c r="DQ82" s="76">
        <f t="shared" si="409"/>
        <v>4.4670719273918351E-2</v>
      </c>
      <c r="DR82" s="76">
        <f t="shared" si="410"/>
        <v>7.3396388639243276E-2</v>
      </c>
      <c r="DS82" s="76">
        <f t="shared" si="411"/>
        <v>9.2053979738845604E-2</v>
      </c>
      <c r="DT82" s="76">
        <f t="shared" si="412"/>
        <v>7.123419392858607E-2</v>
      </c>
      <c r="DU82" s="76">
        <f t="shared" si="413"/>
        <v>5.7480545065887095E-2</v>
      </c>
      <c r="DV82" s="76">
        <f t="shared" si="414"/>
        <v>4.6575021180504148E-2</v>
      </c>
      <c r="DW82" s="76">
        <f t="shared" si="415"/>
        <v>2.8436069875402866E-2</v>
      </c>
      <c r="DX82" s="76">
        <f t="shared" si="416"/>
        <v>7.0211387839482095E-2</v>
      </c>
      <c r="DY82" s="76">
        <f t="shared" si="417"/>
        <v>1.8863698724520355E-2</v>
      </c>
      <c r="DZ82" s="76">
        <f t="shared" si="418"/>
        <v>6.8503166630311018E-3</v>
      </c>
      <c r="EA82" s="76">
        <f t="shared" si="419"/>
        <v>3.0793369883053787E-2</v>
      </c>
      <c r="EB82" s="76">
        <f t="shared" si="420"/>
        <v>8.396106569517111E-3</v>
      </c>
      <c r="EC82" s="76">
        <f t="shared" si="421"/>
        <v>2.7455859529892577E-2</v>
      </c>
      <c r="ED82" s="76">
        <f t="shared" si="422"/>
        <v>2.1089455458849764E-2</v>
      </c>
      <c r="EE82" s="76">
        <f t="shared" si="423"/>
        <v>0</v>
      </c>
      <c r="EF82" s="316">
        <f t="shared" si="424"/>
        <v>0.35757213012713457</v>
      </c>
      <c r="EG82" s="85">
        <f>+'Cas_-14'!B81</f>
        <v>1</v>
      </c>
      <c r="EH82" s="62">
        <f>+'Cas_-14'!C81</f>
        <v>1</v>
      </c>
      <c r="EI82" s="62">
        <f>+'Cas_-14'!D81</f>
        <v>1</v>
      </c>
      <c r="EJ82" s="62">
        <f>+'Cas_-14'!E81</f>
        <v>3</v>
      </c>
      <c r="EK82" s="62">
        <f>+'Cas_-14'!F81</f>
        <v>9</v>
      </c>
      <c r="EL82" s="62">
        <f>+'Cas_-14'!G81</f>
        <v>14</v>
      </c>
      <c r="EM82" s="62">
        <f>+'Cas_-14'!H81</f>
        <v>16</v>
      </c>
      <c r="EN82" s="62">
        <f>+'Cas_-14'!I81</f>
        <v>12</v>
      </c>
      <c r="EO82" s="62">
        <f>+'Cas_-14'!J81</f>
        <v>11</v>
      </c>
      <c r="EP82" s="62">
        <f>+'Cas_-14'!K81</f>
        <v>9</v>
      </c>
      <c r="EQ82" s="62">
        <f>+'Cas_-14'!L81</f>
        <v>5</v>
      </c>
      <c r="ER82" s="62">
        <f>+'Cas_-14'!M81</f>
        <v>9</v>
      </c>
      <c r="ES82" s="62">
        <f>+'Cas_-14'!N81</f>
        <v>3</v>
      </c>
      <c r="ET82" s="62">
        <f>+'Cas_-14'!O81</f>
        <v>1</v>
      </c>
      <c r="EU82" s="62">
        <f>+'Cas_-14'!P81</f>
        <v>3</v>
      </c>
      <c r="EV82" s="62">
        <f>+'Cas_-14'!Q81</f>
        <v>1</v>
      </c>
      <c r="EW82" s="62">
        <f>+'Cas_-14'!R81</f>
        <v>1</v>
      </c>
      <c r="EX82" s="62">
        <f>+'Cas_-14'!S81</f>
        <v>1</v>
      </c>
      <c r="EY82" s="62">
        <f>+'Cas_-14'!T81</f>
        <v>0</v>
      </c>
      <c r="EZ82" s="86">
        <f>+'Cas_-14'!U81</f>
        <v>2</v>
      </c>
      <c r="FA82" s="201">
        <f t="shared" si="433"/>
        <v>4.5113591977297487E-3</v>
      </c>
      <c r="FB82" s="90">
        <f t="shared" si="434"/>
        <v>5.2003694429923961E-3</v>
      </c>
      <c r="FC82" s="90">
        <f t="shared" si="435"/>
        <v>4.731867289396295E-3</v>
      </c>
      <c r="FD82" s="90">
        <f t="shared" si="436"/>
        <v>1.4494596742299337E-2</v>
      </c>
      <c r="FE82" s="90">
        <f t="shared" si="437"/>
        <v>4.4670719273918351E-2</v>
      </c>
      <c r="FF82" s="90">
        <f t="shared" si="438"/>
        <v>7.3396388639243276E-2</v>
      </c>
      <c r="FG82" s="90">
        <f t="shared" si="439"/>
        <v>9.2053979738845604E-2</v>
      </c>
      <c r="FH82" s="90">
        <f t="shared" si="440"/>
        <v>7.123419392858607E-2</v>
      </c>
      <c r="FI82" s="90">
        <f t="shared" si="441"/>
        <v>5.7480545065887095E-2</v>
      </c>
      <c r="FJ82" s="90">
        <f t="shared" si="442"/>
        <v>4.6575021180504148E-2</v>
      </c>
      <c r="FK82" s="90">
        <f t="shared" si="443"/>
        <v>2.8436069875402866E-2</v>
      </c>
      <c r="FL82" s="90">
        <f t="shared" si="444"/>
        <v>7.0211387839482095E-2</v>
      </c>
      <c r="FM82" s="90">
        <f t="shared" si="445"/>
        <v>1.8863698724520355E-2</v>
      </c>
      <c r="FN82" s="90">
        <f t="shared" si="446"/>
        <v>6.8503166630311018E-3</v>
      </c>
      <c r="FO82" s="90">
        <f t="shared" si="447"/>
        <v>3.0793369883053787E-2</v>
      </c>
      <c r="FP82" s="90">
        <f t="shared" si="448"/>
        <v>8.396106569517111E-3</v>
      </c>
      <c r="FQ82" s="90">
        <f t="shared" si="449"/>
        <v>2.7455859529892577E-2</v>
      </c>
      <c r="FR82" s="90">
        <f t="shared" si="450"/>
        <v>2.1089455458849764E-2</v>
      </c>
      <c r="FS82" s="90">
        <f t="shared" si="451"/>
        <v>0</v>
      </c>
      <c r="FT82" s="99">
        <f t="shared" si="452"/>
        <v>7.5161661752723694E-2</v>
      </c>
      <c r="FU82" s="119">
        <f t="shared" si="511"/>
        <v>1</v>
      </c>
      <c r="FV82" s="120">
        <f t="shared" si="512"/>
        <v>1</v>
      </c>
      <c r="FW82" s="120">
        <f t="shared" si="513"/>
        <v>1</v>
      </c>
      <c r="FX82" s="120">
        <f t="shared" si="514"/>
        <v>1</v>
      </c>
      <c r="FY82" s="120">
        <f t="shared" si="510"/>
        <v>1</v>
      </c>
      <c r="FZ82" s="120">
        <f t="shared" si="510"/>
        <v>1</v>
      </c>
      <c r="GA82" s="120">
        <f t="shared" si="510"/>
        <v>1</v>
      </c>
      <c r="GB82" s="120">
        <f t="shared" si="510"/>
        <v>1</v>
      </c>
      <c r="GC82" s="120">
        <f t="shared" si="510"/>
        <v>1</v>
      </c>
      <c r="GD82" s="120">
        <f t="shared" si="510"/>
        <v>1</v>
      </c>
      <c r="GE82" s="120">
        <f t="shared" si="510"/>
        <v>1</v>
      </c>
      <c r="GF82" s="120">
        <f t="shared" si="510"/>
        <v>1</v>
      </c>
      <c r="GG82" s="120">
        <f t="shared" si="510"/>
        <v>1</v>
      </c>
      <c r="GH82" s="120">
        <f t="shared" si="510"/>
        <v>1</v>
      </c>
      <c r="GI82" s="120">
        <f t="shared" si="510"/>
        <v>1</v>
      </c>
      <c r="GJ82" s="120">
        <f t="shared" si="510"/>
        <v>1</v>
      </c>
      <c r="GK82" s="120">
        <f t="shared" si="515"/>
        <v>1</v>
      </c>
      <c r="GL82" s="120">
        <f t="shared" si="516"/>
        <v>1</v>
      </c>
      <c r="GM82" s="120" t="e">
        <f t="shared" si="517"/>
        <v>#DIV/0!</v>
      </c>
      <c r="GN82" s="321">
        <f t="shared" si="518"/>
        <v>4.757373929590865</v>
      </c>
      <c r="GO82" s="85">
        <f>+Cas_Hoy!B81</f>
        <v>2</v>
      </c>
      <c r="GP82" s="62">
        <f>+Cas_Hoy!C81</f>
        <v>1</v>
      </c>
      <c r="GQ82" s="62">
        <f>+Cas_Hoy!D81</f>
        <v>1</v>
      </c>
      <c r="GR82" s="62">
        <f>+Cas_Hoy!E81</f>
        <v>4</v>
      </c>
      <c r="GS82" s="62">
        <f>+Cas_Hoy!F81</f>
        <v>11</v>
      </c>
      <c r="GT82" s="62">
        <f>+Cas_Hoy!G81</f>
        <v>17</v>
      </c>
      <c r="GU82" s="62">
        <f>+Cas_Hoy!H81</f>
        <v>18</v>
      </c>
      <c r="GV82" s="62">
        <f>+Cas_Hoy!I81</f>
        <v>13</v>
      </c>
      <c r="GW82" s="62">
        <f>+Cas_Hoy!J81</f>
        <v>12</v>
      </c>
      <c r="GX82" s="62">
        <f>+Cas_Hoy!K81</f>
        <v>9</v>
      </c>
      <c r="GY82" s="62">
        <f>+Cas_Hoy!L81</f>
        <v>5</v>
      </c>
      <c r="GZ82" s="62">
        <f>+Cas_Hoy!M81</f>
        <v>11</v>
      </c>
      <c r="HA82" s="62">
        <f>+Cas_Hoy!N81</f>
        <v>4</v>
      </c>
      <c r="HB82" s="62">
        <f>+Cas_Hoy!O81</f>
        <v>1</v>
      </c>
      <c r="HC82" s="62">
        <f>+Cas_Hoy!P81</f>
        <v>3</v>
      </c>
      <c r="HD82" s="62">
        <f>+Cas_Hoy!Q81</f>
        <v>1</v>
      </c>
      <c r="HE82" s="62">
        <f>+Cas_Hoy!R81</f>
        <v>1</v>
      </c>
      <c r="HF82" s="62">
        <f>+Cas_Hoy!S81</f>
        <v>1</v>
      </c>
      <c r="HG82" s="62">
        <f>+Cas_Hoy!T81</f>
        <v>0</v>
      </c>
      <c r="HH82" s="590">
        <f>+Cas_Hoy!U81</f>
        <v>2</v>
      </c>
      <c r="HI82" s="543">
        <f t="shared" si="519"/>
        <v>3.0793369883053787E-2</v>
      </c>
      <c r="HJ82" s="112">
        <f t="shared" si="520"/>
        <v>8.396106569517111E-3</v>
      </c>
      <c r="HK82" s="112">
        <f t="shared" si="521"/>
        <v>2.5151598299360475E-2</v>
      </c>
      <c r="HL82" s="112">
        <f t="shared" si="522"/>
        <v>6.8503166630311018E-3</v>
      </c>
      <c r="HM82" s="323">
        <f t="shared" si="493"/>
        <v>5.4597545779233543E-2</v>
      </c>
      <c r="HN82" s="323">
        <f t="shared" si="494"/>
        <v>8.9124186204795397E-2</v>
      </c>
      <c r="HO82" s="323">
        <f t="shared" si="495"/>
        <v>0.1035607272062013</v>
      </c>
      <c r="HP82" s="323">
        <f t="shared" si="496"/>
        <v>7.7170376755968231E-2</v>
      </c>
      <c r="HQ82" s="323">
        <f t="shared" si="497"/>
        <v>6.2706049162785923E-2</v>
      </c>
      <c r="HR82" s="323">
        <f t="shared" si="498"/>
        <v>4.6575021180504148E-2</v>
      </c>
      <c r="HS82" s="323">
        <f t="shared" si="499"/>
        <v>2.8436069875402866E-2</v>
      </c>
      <c r="HT82" s="323">
        <f t="shared" si="500"/>
        <v>8.5813918470478118E-2</v>
      </c>
      <c r="HU82" s="323">
        <f t="shared" si="501"/>
        <v>2.5151598299360475E-2</v>
      </c>
      <c r="HV82" s="323">
        <f t="shared" si="502"/>
        <v>6.8503166630311018E-3</v>
      </c>
      <c r="HW82" s="323">
        <f t="shared" si="503"/>
        <v>3.0793369883053787E-2</v>
      </c>
      <c r="HX82" s="323">
        <f t="shared" si="504"/>
        <v>8.396106569517111E-3</v>
      </c>
      <c r="HY82" s="323">
        <f t="shared" si="505"/>
        <v>2.7455859529892577E-2</v>
      </c>
      <c r="HZ82" s="323">
        <f t="shared" si="506"/>
        <v>2.1089455458849764E-2</v>
      </c>
      <c r="IA82" s="323" t="e">
        <f t="shared" si="507"/>
        <v>#DIV/0!</v>
      </c>
      <c r="IB82" s="327">
        <f t="shared" si="508"/>
        <v>0.35757213012713451</v>
      </c>
      <c r="IC82" s="241">
        <f>+CyF_Tot!B81</f>
        <v>0</v>
      </c>
      <c r="ID82" s="149">
        <f>+CyF_Tot!C81</f>
        <v>106</v>
      </c>
      <c r="IE82" s="149">
        <f>+CyF_Tot!D81</f>
        <v>115</v>
      </c>
      <c r="IF82" s="149">
        <f>+CyF_Tot!E81</f>
        <v>121</v>
      </c>
      <c r="IG82" s="149">
        <f>+CyF_Tot!F81</f>
        <v>0</v>
      </c>
      <c r="IH82" s="149">
        <f>+CyF_Tot!G81</f>
        <v>1</v>
      </c>
      <c r="II82" s="149">
        <f>+CyF_Tot!H81</f>
        <v>1</v>
      </c>
      <c r="IJ82" s="557">
        <f>+CyF_Tot!I81</f>
        <v>1</v>
      </c>
      <c r="IK82" s="93">
        <f t="shared" si="388"/>
        <v>7.664684875622936E-2</v>
      </c>
      <c r="IL82" s="90">
        <f t="shared" si="389"/>
        <v>6.6491711772394158E-2</v>
      </c>
      <c r="IM82" s="90">
        <f t="shared" si="390"/>
        <v>7.3075055779413478E-2</v>
      </c>
      <c r="IN82" s="90">
        <f t="shared" si="391"/>
        <v>7.1567661852432532E-2</v>
      </c>
      <c r="IO82" s="90">
        <f t="shared" si="392"/>
        <v>6.9666064160237337E-2</v>
      </c>
      <c r="IP82" s="90">
        <f t="shared" si="393"/>
        <v>6.5956113309361034E-2</v>
      </c>
      <c r="IQ82" s="90">
        <f t="shared" si="394"/>
        <v>6.0100643921210235E-2</v>
      </c>
      <c r="IR82" s="90">
        <f t="shared" si="395"/>
        <v>5.8249800615710529E-2</v>
      </c>
      <c r="IS82" s="90">
        <f t="shared" si="396"/>
        <v>6.6171886903433258E-2</v>
      </c>
      <c r="IT82" s="90">
        <f t="shared" si="397"/>
        <v>6.6817644225214301E-2</v>
      </c>
      <c r="IU82" s="90">
        <f t="shared" si="398"/>
        <v>6.0799798922374373E-2</v>
      </c>
      <c r="IV82" s="90">
        <f t="shared" si="399"/>
        <v>4.4323766995398306E-2</v>
      </c>
      <c r="IW82" s="90">
        <f t="shared" si="400"/>
        <v>5.4991569441884484E-2</v>
      </c>
      <c r="IX82" s="90">
        <f t="shared" si="401"/>
        <v>5.0476712701397412E-2</v>
      </c>
      <c r="IY82" s="90">
        <f t="shared" si="402"/>
        <v>3.3687264572856007E-2</v>
      </c>
      <c r="IZ82" s="90">
        <f t="shared" si="403"/>
        <v>4.1183548975999178E-2</v>
      </c>
      <c r="JA82" s="90">
        <f t="shared" si="404"/>
        <v>1.2594086363857837E-2</v>
      </c>
      <c r="JB82" s="90">
        <f t="shared" si="405"/>
        <v>1.639594093778823E-2</v>
      </c>
      <c r="JC82" s="90">
        <f t="shared" si="406"/>
        <v>1.6028837190364522E-3</v>
      </c>
      <c r="JD82" s="202">
        <f t="shared" si="407"/>
        <v>9.2010064186981867E-3</v>
      </c>
      <c r="JE82" s="326"/>
      <c r="JF82" s="323"/>
      <c r="JG82" s="323"/>
      <c r="JH82" s="323"/>
      <c r="JI82" s="323"/>
      <c r="JJ82" s="323"/>
      <c r="JK82" s="323"/>
      <c r="JL82" s="323"/>
      <c r="JM82" s="323"/>
      <c r="JN82" s="323"/>
      <c r="JO82" s="323"/>
      <c r="JP82" s="323"/>
      <c r="JQ82" s="323"/>
      <c r="JR82" s="323"/>
      <c r="JS82" s="323"/>
      <c r="JT82" s="323"/>
      <c r="JU82" s="323"/>
      <c r="JV82" s="323"/>
      <c r="JW82" s="323"/>
      <c r="JX82" s="327"/>
      <c r="JZ82" s="701">
        <f t="shared" si="241"/>
        <v>0</v>
      </c>
      <c r="KA82" s="291">
        <f t="shared" si="242"/>
        <v>0</v>
      </c>
      <c r="KB82" s="291">
        <f t="shared" si="243"/>
        <v>0</v>
      </c>
      <c r="KC82" s="291">
        <f t="shared" si="244"/>
        <v>0</v>
      </c>
      <c r="KD82" s="291">
        <f t="shared" si="245"/>
        <v>0</v>
      </c>
      <c r="KE82" s="291">
        <f t="shared" si="246"/>
        <v>0</v>
      </c>
      <c r="KF82" s="291">
        <f t="shared" si="247"/>
        <v>0</v>
      </c>
      <c r="KG82" s="291">
        <f t="shared" si="248"/>
        <v>0</v>
      </c>
      <c r="KH82" s="291">
        <f t="shared" si="249"/>
        <v>0</v>
      </c>
      <c r="KI82" s="291">
        <f t="shared" si="250"/>
        <v>0</v>
      </c>
      <c r="KJ82" s="291">
        <f t="shared" si="251"/>
        <v>0</v>
      </c>
      <c r="KK82" s="291">
        <f t="shared" si="252"/>
        <v>0</v>
      </c>
      <c r="KL82" s="291">
        <f t="shared" si="253"/>
        <v>0</v>
      </c>
      <c r="KM82" s="291">
        <f t="shared" si="254"/>
        <v>0</v>
      </c>
      <c r="KN82" s="291">
        <f t="shared" si="255"/>
        <v>0</v>
      </c>
      <c r="KO82" s="291">
        <f t="shared" si="256"/>
        <v>0</v>
      </c>
      <c r="KP82" s="291">
        <f t="shared" si="257"/>
        <v>0</v>
      </c>
      <c r="KQ82" s="291">
        <f t="shared" si="258"/>
        <v>0</v>
      </c>
      <c r="KR82" s="291">
        <f t="shared" si="259"/>
        <v>0</v>
      </c>
      <c r="KS82" s="702">
        <f t="shared" si="260"/>
        <v>6494.3433837440907</v>
      </c>
      <c r="KT82" s="705">
        <f>(SUM(JZ82:KS82)/SUM(JZ$4:KS81))*100000</f>
        <v>13.01807093741747</v>
      </c>
      <c r="KU82" s="624">
        <f t="shared" si="453"/>
        <v>0</v>
      </c>
      <c r="KV82" s="625">
        <f t="shared" si="454"/>
        <v>0</v>
      </c>
      <c r="KW82" s="625">
        <f t="shared" si="455"/>
        <v>0</v>
      </c>
      <c r="KX82" s="625">
        <f t="shared" si="456"/>
        <v>0</v>
      </c>
      <c r="KY82" s="625">
        <f t="shared" si="457"/>
        <v>0</v>
      </c>
      <c r="KZ82" s="625">
        <f t="shared" si="458"/>
        <v>0</v>
      </c>
      <c r="LA82" s="625">
        <f t="shared" si="459"/>
        <v>0</v>
      </c>
      <c r="LB82" s="625">
        <f t="shared" si="460"/>
        <v>0</v>
      </c>
      <c r="LC82" s="625">
        <f t="shared" si="461"/>
        <v>0</v>
      </c>
      <c r="LD82" s="625">
        <f t="shared" si="462"/>
        <v>0</v>
      </c>
      <c r="LE82" s="625">
        <f t="shared" si="463"/>
        <v>0</v>
      </c>
      <c r="LF82" s="625">
        <f t="shared" si="464"/>
        <v>0</v>
      </c>
      <c r="LG82" s="625">
        <f t="shared" si="465"/>
        <v>0</v>
      </c>
      <c r="LH82" s="625">
        <f t="shared" si="466"/>
        <v>0</v>
      </c>
      <c r="LI82" s="625">
        <f t="shared" si="467"/>
        <v>0</v>
      </c>
      <c r="LJ82" s="625">
        <f t="shared" si="468"/>
        <v>0</v>
      </c>
      <c r="LK82" s="625">
        <f t="shared" si="469"/>
        <v>0</v>
      </c>
      <c r="LL82" s="625">
        <f t="shared" si="470"/>
        <v>0</v>
      </c>
      <c r="LM82" s="625">
        <f t="shared" si="471"/>
        <v>0</v>
      </c>
      <c r="LN82" s="626">
        <f t="shared" si="472"/>
        <v>37580.830876361848</v>
      </c>
      <c r="LO82" s="642">
        <f t="shared" si="473"/>
        <v>0</v>
      </c>
      <c r="LP82" s="625">
        <f t="shared" si="474"/>
        <v>0</v>
      </c>
      <c r="LQ82" s="625">
        <f t="shared" si="475"/>
        <v>0</v>
      </c>
      <c r="LR82" s="625">
        <f t="shared" si="476"/>
        <v>0</v>
      </c>
      <c r="LS82" s="625">
        <f t="shared" si="477"/>
        <v>0</v>
      </c>
      <c r="LT82" s="645">
        <f t="shared" si="478"/>
        <v>2948.9143478888213</v>
      </c>
      <c r="LU82" s="624">
        <f t="shared" si="479"/>
        <v>0</v>
      </c>
      <c r="LV82" s="625">
        <f t="shared" si="480"/>
        <v>0</v>
      </c>
      <c r="LW82" s="626">
        <f t="shared" si="481"/>
        <v>1570.7842326531472</v>
      </c>
      <c r="LY82" s="725">
        <f>VLOOKUP(A82,Vac!A:C,2,FALSE)</f>
        <v>330661.4231749723</v>
      </c>
      <c r="LZ82" s="730">
        <f>VLOOKUP(A82,Vac!A:D,3,FALSE)</f>
        <v>931</v>
      </c>
      <c r="MA82" s="722">
        <f>VLOOKUP(A82,Vac!A:D,4,FALSE)</f>
        <v>71</v>
      </c>
      <c r="MB82" s="742">
        <f t="shared" si="425"/>
        <v>0.32192254495159062</v>
      </c>
      <c r="MC82" s="666">
        <f t="shared" si="426"/>
        <v>2.4550484094052558E-2</v>
      </c>
    </row>
    <row r="83" spans="1:341" ht="14.4">
      <c r="A83" s="510" t="s">
        <v>93</v>
      </c>
      <c r="B83" s="538">
        <v>21596</v>
      </c>
      <c r="C83" s="526">
        <f t="shared" si="341"/>
        <v>1740</v>
      </c>
      <c r="D83" s="517">
        <f t="shared" si="342"/>
        <v>53</v>
      </c>
      <c r="E83" s="495">
        <f t="shared" si="482"/>
        <v>7.3584615157670655E-3</v>
      </c>
      <c r="F83" s="208">
        <f t="shared" si="427"/>
        <v>7.6634561955917765E-2</v>
      </c>
      <c r="G83" s="30">
        <f t="shared" si="264"/>
        <v>4.3520196600432648</v>
      </c>
      <c r="H83" s="29">
        <f t="shared" si="428"/>
        <v>0.33351512027095775</v>
      </c>
      <c r="I83" s="33">
        <f t="shared" si="429"/>
        <v>0.35064429563230604</v>
      </c>
      <c r="J83" s="353">
        <f t="shared" si="430"/>
        <v>0.37288590686109196</v>
      </c>
      <c r="K83" s="581">
        <f t="shared" si="431"/>
        <v>6.5815256953502769E-3</v>
      </c>
      <c r="L83" s="354">
        <f t="shared" si="483"/>
        <v>4.8657667943034086</v>
      </c>
      <c r="M83" s="355">
        <f t="shared" si="432"/>
        <v>0.3920371467905136</v>
      </c>
      <c r="N83" s="827"/>
      <c r="O83" s="364" t="s">
        <v>226</v>
      </c>
      <c r="P83" s="20" t="s">
        <v>236</v>
      </c>
      <c r="Q83" s="20"/>
      <c r="R83" s="20"/>
      <c r="S83" s="166">
        <f t="shared" si="270"/>
        <v>1740</v>
      </c>
      <c r="T83" s="167">
        <f t="shared" si="271"/>
        <v>8057.0476014076685</v>
      </c>
      <c r="U83" s="166">
        <f t="shared" si="272"/>
        <v>33</v>
      </c>
      <c r="V83" s="168">
        <f t="shared" si="273"/>
        <v>1.9332161687170474E-2</v>
      </c>
      <c r="W83" s="167">
        <f t="shared" si="274"/>
        <v>152.80607519911095</v>
      </c>
      <c r="X83" s="166">
        <f t="shared" si="275"/>
        <v>85</v>
      </c>
      <c r="Y83" s="168">
        <f t="shared" si="276"/>
        <v>5.1359516616314202E-2</v>
      </c>
      <c r="Z83" s="167">
        <f t="shared" si="277"/>
        <v>393.59140581589185</v>
      </c>
      <c r="AA83" s="166">
        <f t="shared" si="278"/>
        <v>53</v>
      </c>
      <c r="AB83" s="167">
        <f t="shared" si="279"/>
        <v>2454.1581774402666</v>
      </c>
      <c r="AC83" s="169">
        <f t="shared" si="280"/>
        <v>3.0459770114942528E-2</v>
      </c>
      <c r="AD83" s="166">
        <f t="shared" si="281"/>
        <v>0</v>
      </c>
      <c r="AE83" s="168">
        <f t="shared" si="282"/>
        <v>0</v>
      </c>
      <c r="AF83" s="167">
        <f t="shared" si="283"/>
        <v>0</v>
      </c>
      <c r="AG83" s="166">
        <f t="shared" si="284"/>
        <v>1</v>
      </c>
      <c r="AH83" s="168">
        <f t="shared" si="285"/>
        <v>1.9230769230769232E-2</v>
      </c>
      <c r="AI83" s="365">
        <f t="shared" si="286"/>
        <v>46.304871272457859</v>
      </c>
      <c r="AJ83" s="831"/>
      <c r="AK83" s="85">
        <v>1899.6091172747724</v>
      </c>
      <c r="AL83" s="62">
        <v>1833.9289162701559</v>
      </c>
      <c r="AM83" s="62">
        <v>1783.1719444923297</v>
      </c>
      <c r="AN83" s="62">
        <v>1711.1973972532041</v>
      </c>
      <c r="AO83" s="62">
        <v>1337.4148606909325</v>
      </c>
      <c r="AP83" s="62">
        <v>1387.396028840596</v>
      </c>
      <c r="AQ83" s="62">
        <v>1348.4831418434374</v>
      </c>
      <c r="AR83" s="62">
        <v>1361.3255707669186</v>
      </c>
      <c r="AS83" s="62">
        <v>1347.58957200844</v>
      </c>
      <c r="AT83" s="62">
        <v>1441.0133291550117</v>
      </c>
      <c r="AU83" s="62">
        <v>1038.2980519472503</v>
      </c>
      <c r="AV83" s="62">
        <v>1101.6247130497036</v>
      </c>
      <c r="AW83" s="62">
        <v>886.53233384232976</v>
      </c>
      <c r="AX83" s="62">
        <v>1011.7460541649031</v>
      </c>
      <c r="AY83" s="62">
        <v>561.75306918865545</v>
      </c>
      <c r="AZ83" s="62">
        <v>787.62976670456328</v>
      </c>
      <c r="BA83" s="62">
        <v>220.42737788390755</v>
      </c>
      <c r="BB83" s="62">
        <v>383.59604529010278</v>
      </c>
      <c r="BC83" s="62">
        <v>29.720545332661693</v>
      </c>
      <c r="BD83" s="86">
        <v>123.54224105080934</v>
      </c>
      <c r="BE83" s="258">
        <v>2.0000000000000002E-5</v>
      </c>
      <c r="BF83" s="43">
        <v>2.0000000000000002E-5</v>
      </c>
      <c r="BG83" s="53">
        <v>5.0000000000000002E-5</v>
      </c>
      <c r="BH83" s="53">
        <v>4.0000000000000003E-5</v>
      </c>
      <c r="BI83" s="53">
        <v>1.2518952302791728E-4</v>
      </c>
      <c r="BJ83" s="53">
        <v>1.2406223545552731E-4</v>
      </c>
      <c r="BK83" s="53">
        <v>3.4000000000000002E-4</v>
      </c>
      <c r="BL83" s="53">
        <v>1.8000000000000001E-4</v>
      </c>
      <c r="BM83" s="53">
        <v>8.9999999999999998E-4</v>
      </c>
      <c r="BN83" s="53">
        <v>5.0000000000000001E-4</v>
      </c>
      <c r="BO83" s="53">
        <v>3.8E-3</v>
      </c>
      <c r="BP83" s="53">
        <v>2E-3</v>
      </c>
      <c r="BQ83" s="53">
        <v>1.6199999999999999E-2</v>
      </c>
      <c r="BR83" s="53">
        <v>6.1999999999999998E-3</v>
      </c>
      <c r="BS83" s="53">
        <v>6.1100000000000002E-2</v>
      </c>
      <c r="BT83" s="53">
        <v>2.6800000000000001E-2</v>
      </c>
      <c r="BU83" s="53">
        <v>0.1421</v>
      </c>
      <c r="BV83" s="53">
        <v>5.4699999999999999E-2</v>
      </c>
      <c r="BW83" s="53">
        <v>0.27589999999999998</v>
      </c>
      <c r="BX83" s="773">
        <v>0.1051</v>
      </c>
      <c r="BY83" s="53">
        <f t="shared" si="484"/>
        <v>2.0000000000000002E-5</v>
      </c>
      <c r="BZ83" s="53">
        <f t="shared" si="485"/>
        <v>4.5000000000000003E-5</v>
      </c>
      <c r="CA83" s="53">
        <f t="shared" si="486"/>
        <v>1.246258792417223E-4</v>
      </c>
      <c r="CB83" s="53">
        <f t="shared" si="487"/>
        <v>2.6000000000000003E-4</v>
      </c>
      <c r="CC83" s="53">
        <f t="shared" si="488"/>
        <v>6.9999999999999999E-4</v>
      </c>
      <c r="CD83" s="53">
        <f t="shared" si="489"/>
        <v>2.8999999999999998E-3</v>
      </c>
      <c r="CE83" s="53">
        <f t="shared" si="490"/>
        <v>1.12E-2</v>
      </c>
      <c r="CF83" s="53">
        <f t="shared" si="491"/>
        <v>4.3950000000000003E-2</v>
      </c>
      <c r="CG83" s="53">
        <f t="shared" si="492"/>
        <v>9.8400000000000001E-2</v>
      </c>
      <c r="CH83" s="54">
        <f t="shared" si="509"/>
        <v>0.1905</v>
      </c>
      <c r="CI83" s="64">
        <f>+Fall_Hoy!B83</f>
        <v>0</v>
      </c>
      <c r="CJ83" s="61">
        <f>+Fall_Hoy!C83</f>
        <v>0</v>
      </c>
      <c r="CK83" s="61">
        <f>+Fall_Hoy!D83</f>
        <v>0</v>
      </c>
      <c r="CL83" s="61">
        <f>+Fall_Hoy!E83</f>
        <v>0</v>
      </c>
      <c r="CM83" s="61">
        <f>+Fall_Hoy!F83</f>
        <v>0</v>
      </c>
      <c r="CN83" s="61">
        <f>+Fall_Hoy!G83</f>
        <v>0</v>
      </c>
      <c r="CO83" s="61">
        <f>+Fall_Hoy!H83</f>
        <v>0</v>
      </c>
      <c r="CP83" s="61">
        <f>+Fall_Hoy!I83</f>
        <v>1</v>
      </c>
      <c r="CQ83" s="61">
        <f>+Fall_Hoy!J83</f>
        <v>2</v>
      </c>
      <c r="CR83" s="61">
        <f>+Fall_Hoy!K83</f>
        <v>1</v>
      </c>
      <c r="CS83" s="61">
        <f>+Fall_Hoy!L83</f>
        <v>1</v>
      </c>
      <c r="CT83" s="61">
        <f>+Fall_Hoy!M83</f>
        <v>1</v>
      </c>
      <c r="CU83" s="61">
        <f>+Fall_Hoy!N83</f>
        <v>11</v>
      </c>
      <c r="CV83" s="61">
        <f>+Fall_Hoy!O83</f>
        <v>0</v>
      </c>
      <c r="CW83" s="61">
        <f>+Fall_Hoy!P83</f>
        <v>10</v>
      </c>
      <c r="CX83" s="61">
        <f>+Fall_Hoy!Q83</f>
        <v>8</v>
      </c>
      <c r="CY83" s="61">
        <f>+Fall_Hoy!R83</f>
        <v>6</v>
      </c>
      <c r="CZ83" s="61">
        <f>+Fall_Hoy!S83</f>
        <v>4</v>
      </c>
      <c r="DA83" s="61">
        <f>+Fall_Hoy!T83</f>
        <v>0</v>
      </c>
      <c r="DB83" s="253">
        <f>+Fall_Hoy!U83</f>
        <v>4</v>
      </c>
      <c r="DC83" s="61">
        <f>+Fall_Hoy!W83</f>
        <v>0</v>
      </c>
      <c r="DD83" s="61">
        <f>+Fall_Hoy!X83</f>
        <v>0</v>
      </c>
      <c r="DE83" s="61">
        <f>+Fall_Hoy!Y83</f>
        <v>0</v>
      </c>
      <c r="DF83" s="61">
        <f>+Fall_Hoy!Z83</f>
        <v>0</v>
      </c>
      <c r="DG83" s="61">
        <f>+Fall_Hoy!AA83</f>
        <v>0</v>
      </c>
      <c r="DH83" s="61">
        <f>+Fall_Hoy!AB83</f>
        <v>0</v>
      </c>
      <c r="DI83" s="61">
        <f>+Fall_Hoy!AC83</f>
        <v>0</v>
      </c>
      <c r="DJ83" s="61">
        <f>+Fall_Hoy!AD83</f>
        <v>0</v>
      </c>
      <c r="DK83" s="61">
        <f>+Fall_Hoy!AE83</f>
        <v>1</v>
      </c>
      <c r="DL83" s="270">
        <f>+Fall_Hoy!AF83</f>
        <v>3</v>
      </c>
      <c r="DM83" s="75">
        <f t="shared" si="287"/>
        <v>0.29134886855057851</v>
      </c>
      <c r="DN83" s="76">
        <f t="shared" si="288"/>
        <v>0.3789946435563501</v>
      </c>
      <c r="DO83" s="76">
        <f t="shared" si="289"/>
        <v>0.7</v>
      </c>
      <c r="DP83" s="76">
        <f t="shared" si="290"/>
        <v>6.1280199457931075E-2</v>
      </c>
      <c r="DQ83" s="76">
        <f t="shared" si="409"/>
        <v>0.11739065013745323</v>
      </c>
      <c r="DR83" s="76">
        <f t="shared" si="410"/>
        <v>0.13190177584184629</v>
      </c>
      <c r="DS83" s="76">
        <f t="shared" si="411"/>
        <v>0.10530350405855247</v>
      </c>
      <c r="DT83" s="76">
        <f t="shared" si="412"/>
        <v>0.7</v>
      </c>
      <c r="DU83" s="76">
        <f t="shared" si="413"/>
        <v>0.7</v>
      </c>
      <c r="DV83" s="76">
        <f t="shared" si="414"/>
        <v>0.7</v>
      </c>
      <c r="DW83" s="76">
        <f t="shared" si="415"/>
        <v>0.25345120723602355</v>
      </c>
      <c r="DX83" s="76">
        <f t="shared" si="416"/>
        <v>0.45387507567419716</v>
      </c>
      <c r="DY83" s="76">
        <f t="shared" si="417"/>
        <v>0.7</v>
      </c>
      <c r="DZ83" s="76">
        <f t="shared" si="418"/>
        <v>6.1280199457931075E-2</v>
      </c>
      <c r="EA83" s="76">
        <f t="shared" si="419"/>
        <v>0.29134886855057851</v>
      </c>
      <c r="EB83" s="76">
        <f t="shared" si="420"/>
        <v>0.3789946435563501</v>
      </c>
      <c r="EC83" s="76">
        <f t="shared" si="421"/>
        <v>0.19155418202356239</v>
      </c>
      <c r="ED83" s="76">
        <f t="shared" si="422"/>
        <v>0.19063320254168636</v>
      </c>
      <c r="EE83" s="76">
        <f t="shared" si="423"/>
        <v>0.1009402743597413</v>
      </c>
      <c r="EF83" s="316">
        <f t="shared" si="424"/>
        <v>0.3080646029488357</v>
      </c>
      <c r="EG83" s="85">
        <f>+'Cas_-14'!B82</f>
        <v>9</v>
      </c>
      <c r="EH83" s="62">
        <f>+'Cas_-14'!C82</f>
        <v>10</v>
      </c>
      <c r="EI83" s="62">
        <f>+'Cas_-14'!D82</f>
        <v>62</v>
      </c>
      <c r="EJ83" s="62">
        <f>+'Cas_-14'!E82</f>
        <v>82</v>
      </c>
      <c r="EK83" s="62">
        <f>+'Cas_-14'!F82</f>
        <v>157</v>
      </c>
      <c r="EL83" s="62">
        <f>+'Cas_-14'!G82</f>
        <v>183</v>
      </c>
      <c r="EM83" s="62">
        <f>+'Cas_-14'!H82</f>
        <v>142</v>
      </c>
      <c r="EN83" s="62">
        <f>+'Cas_-14'!I82</f>
        <v>203</v>
      </c>
      <c r="EO83" s="62">
        <f>+'Cas_-14'!J82</f>
        <v>126</v>
      </c>
      <c r="EP83" s="62">
        <f>+'Cas_-14'!K82</f>
        <v>146</v>
      </c>
      <c r="EQ83" s="62">
        <f>+'Cas_-14'!L82</f>
        <v>109</v>
      </c>
      <c r="ER83" s="62">
        <f>+'Cas_-14'!M82</f>
        <v>113</v>
      </c>
      <c r="ES83" s="62">
        <f>+'Cas_-14'!N82</f>
        <v>82</v>
      </c>
      <c r="ET83" s="62">
        <f>+'Cas_-14'!O82</f>
        <v>62</v>
      </c>
      <c r="EU83" s="62">
        <f>+'Cas_-14'!P82</f>
        <v>48</v>
      </c>
      <c r="EV83" s="62">
        <f>+'Cas_-14'!Q82</f>
        <v>47</v>
      </c>
      <c r="EW83" s="62">
        <f>+'Cas_-14'!R82</f>
        <v>16</v>
      </c>
      <c r="EX83" s="62">
        <f>+'Cas_-14'!S82</f>
        <v>24</v>
      </c>
      <c r="EY83" s="62">
        <f>+'Cas_-14'!T82</f>
        <v>3</v>
      </c>
      <c r="EZ83" s="86">
        <f>+'Cas_-14'!U82</f>
        <v>13</v>
      </c>
      <c r="FA83" s="201">
        <f t="shared" si="433"/>
        <v>4.737816805655065E-3</v>
      </c>
      <c r="FB83" s="91">
        <f t="shared" si="434"/>
        <v>5.4527740477193611E-3</v>
      </c>
      <c r="FC83" s="91">
        <f t="shared" si="435"/>
        <v>3.476950172500131E-2</v>
      </c>
      <c r="FD83" s="91">
        <f t="shared" si="436"/>
        <v>4.791966147893021E-2</v>
      </c>
      <c r="FE83" s="91">
        <f t="shared" si="437"/>
        <v>0.11739065013745323</v>
      </c>
      <c r="FF83" s="91">
        <f t="shared" si="438"/>
        <v>0.13190177584184629</v>
      </c>
      <c r="FG83" s="91">
        <f t="shared" si="439"/>
        <v>0.10530350405855247</v>
      </c>
      <c r="FH83" s="91">
        <f t="shared" si="440"/>
        <v>0.14911936156876682</v>
      </c>
      <c r="FI83" s="91">
        <f t="shared" si="441"/>
        <v>9.3500278287409352E-2</v>
      </c>
      <c r="FJ83" s="91">
        <f t="shared" si="442"/>
        <v>0.10131759161840105</v>
      </c>
      <c r="FK83" s="91">
        <f t="shared" si="443"/>
        <v>0.10497949003716096</v>
      </c>
      <c r="FL83" s="91">
        <f t="shared" si="444"/>
        <v>0.10257576710236857</v>
      </c>
      <c r="FM83" s="91">
        <f t="shared" si="445"/>
        <v>9.2495216327421331E-2</v>
      </c>
      <c r="FN83" s="91">
        <f t="shared" si="446"/>
        <v>6.1280199457931075E-2</v>
      </c>
      <c r="FO83" s="91">
        <f t="shared" si="447"/>
        <v>8.5446796168513667E-2</v>
      </c>
      <c r="FP83" s="91">
        <f t="shared" si="448"/>
        <v>5.9672706627947325E-2</v>
      </c>
      <c r="FQ83" s="91">
        <f t="shared" si="449"/>
        <v>7.2586264708128581E-2</v>
      </c>
      <c r="FR83" s="91">
        <f t="shared" si="450"/>
        <v>6.2565817074181462E-2</v>
      </c>
      <c r="FS83" s="91">
        <f t="shared" si="451"/>
        <v>0.1009402743597413</v>
      </c>
      <c r="FT83" s="100">
        <f t="shared" si="452"/>
        <v>0.10522716675224855</v>
      </c>
      <c r="FU83" s="119">
        <f t="shared" si="511"/>
        <v>3.409710856519367</v>
      </c>
      <c r="FV83" s="120">
        <f t="shared" si="512"/>
        <v>6.3512226103524929</v>
      </c>
      <c r="FW83" s="120">
        <f t="shared" si="513"/>
        <v>7.5679589474345219</v>
      </c>
      <c r="FX83" s="120">
        <f t="shared" si="514"/>
        <v>1</v>
      </c>
      <c r="FY83" s="120">
        <f t="shared" si="510"/>
        <v>1</v>
      </c>
      <c r="FZ83" s="120">
        <f t="shared" si="510"/>
        <v>1</v>
      </c>
      <c r="GA83" s="120">
        <f t="shared" si="510"/>
        <v>1</v>
      </c>
      <c r="GB83" s="120">
        <f t="shared" si="510"/>
        <v>4.694226106092823</v>
      </c>
      <c r="GC83" s="120">
        <f t="shared" si="510"/>
        <v>7.4866087333802218</v>
      </c>
      <c r="GD83" s="120">
        <f t="shared" si="510"/>
        <v>6.9089680164966305</v>
      </c>
      <c r="GE83" s="120">
        <f t="shared" si="510"/>
        <v>2.4142926122646062</v>
      </c>
      <c r="GF83" s="120">
        <f t="shared" si="510"/>
        <v>4.4247787610619467</v>
      </c>
      <c r="GG83" s="120">
        <f t="shared" si="510"/>
        <v>7.5679589474345219</v>
      </c>
      <c r="GH83" s="120">
        <f t="shared" si="510"/>
        <v>1</v>
      </c>
      <c r="GI83" s="120">
        <f t="shared" si="510"/>
        <v>3.409710856519367</v>
      </c>
      <c r="GJ83" s="120">
        <f t="shared" si="510"/>
        <v>6.3512226103524929</v>
      </c>
      <c r="GK83" s="120">
        <f t="shared" si="515"/>
        <v>2.6389866291344122</v>
      </c>
      <c r="GL83" s="120">
        <f t="shared" si="516"/>
        <v>3.0469226081657528</v>
      </c>
      <c r="GM83" s="120">
        <f t="shared" si="517"/>
        <v>1</v>
      </c>
      <c r="GN83" s="321">
        <f t="shared" si="518"/>
        <v>2.9276147259020715</v>
      </c>
      <c r="GO83" s="85">
        <f>+Cas_Hoy!B82</f>
        <v>11</v>
      </c>
      <c r="GP83" s="62">
        <f>+Cas_Hoy!C82</f>
        <v>11</v>
      </c>
      <c r="GQ83" s="62">
        <f>+Cas_Hoy!D82</f>
        <v>65</v>
      </c>
      <c r="GR83" s="62">
        <f>+Cas_Hoy!E82</f>
        <v>83</v>
      </c>
      <c r="GS83" s="62">
        <f>+Cas_Hoy!F82</f>
        <v>162</v>
      </c>
      <c r="GT83" s="62">
        <f>+Cas_Hoy!G82</f>
        <v>191</v>
      </c>
      <c r="GU83" s="62">
        <f>+Cas_Hoy!H82</f>
        <v>152</v>
      </c>
      <c r="GV83" s="62">
        <f>+Cas_Hoy!I82</f>
        <v>215</v>
      </c>
      <c r="GW83" s="62">
        <f>+Cas_Hoy!J82</f>
        <v>135</v>
      </c>
      <c r="GX83" s="62">
        <f>+Cas_Hoy!K82</f>
        <v>155</v>
      </c>
      <c r="GY83" s="62">
        <f>+Cas_Hoy!L82</f>
        <v>111</v>
      </c>
      <c r="GZ83" s="62">
        <f>+Cas_Hoy!M82</f>
        <v>120</v>
      </c>
      <c r="HA83" s="62">
        <f>+Cas_Hoy!N82</f>
        <v>87</v>
      </c>
      <c r="HB83" s="62">
        <f>+Cas_Hoy!O82</f>
        <v>67</v>
      </c>
      <c r="HC83" s="62">
        <f>+Cas_Hoy!P82</f>
        <v>49</v>
      </c>
      <c r="HD83" s="62">
        <f>+Cas_Hoy!Q82</f>
        <v>49</v>
      </c>
      <c r="HE83" s="62">
        <f>+Cas_Hoy!R82</f>
        <v>17</v>
      </c>
      <c r="HF83" s="62">
        <f>+Cas_Hoy!S82</f>
        <v>25</v>
      </c>
      <c r="HG83" s="62">
        <f>+Cas_Hoy!T82</f>
        <v>4</v>
      </c>
      <c r="HH83" s="590">
        <f>+Cas_Hoy!U82</f>
        <v>13</v>
      </c>
      <c r="HI83" s="543">
        <f t="shared" si="519"/>
        <v>0.29741863664538226</v>
      </c>
      <c r="HJ83" s="112">
        <f t="shared" si="520"/>
        <v>0.3951220751970459</v>
      </c>
      <c r="HK83" s="112">
        <f t="shared" si="521"/>
        <v>0.7</v>
      </c>
      <c r="HL83" s="112">
        <f t="shared" si="522"/>
        <v>6.6222151027119064E-2</v>
      </c>
      <c r="HM83" s="323">
        <f t="shared" si="493"/>
        <v>0.12112920587431479</v>
      </c>
      <c r="HN83" s="323">
        <f t="shared" si="494"/>
        <v>0.13766797369285597</v>
      </c>
      <c r="HO83" s="323">
        <f t="shared" si="495"/>
        <v>0.11271924378098575</v>
      </c>
      <c r="HP83" s="323">
        <f t="shared" si="496"/>
        <v>0.7</v>
      </c>
      <c r="HQ83" s="323">
        <f t="shared" si="497"/>
        <v>0.7</v>
      </c>
      <c r="HR83" s="323">
        <f t="shared" si="498"/>
        <v>0.7</v>
      </c>
      <c r="HS83" s="323">
        <f t="shared" si="499"/>
        <v>0.25810168810273959</v>
      </c>
      <c r="HT83" s="323">
        <f t="shared" si="500"/>
        <v>0.48199123080445722</v>
      </c>
      <c r="HU83" s="323">
        <f t="shared" si="501"/>
        <v>0.7</v>
      </c>
      <c r="HV83" s="323">
        <f t="shared" si="502"/>
        <v>6.6222151027119064E-2</v>
      </c>
      <c r="HW83" s="323">
        <f t="shared" si="503"/>
        <v>0.29741863664538226</v>
      </c>
      <c r="HX83" s="323">
        <f t="shared" si="504"/>
        <v>0.3951220751970459</v>
      </c>
      <c r="HY83" s="323">
        <f t="shared" si="505"/>
        <v>0.20352631840003504</v>
      </c>
      <c r="HZ83" s="323">
        <f t="shared" si="506"/>
        <v>0.19857625264758999</v>
      </c>
      <c r="IA83" s="323">
        <f t="shared" si="507"/>
        <v>0.13458703247965506</v>
      </c>
      <c r="IB83" s="327">
        <f t="shared" si="508"/>
        <v>0.3080646029488357</v>
      </c>
      <c r="IC83" s="241">
        <f>+CyF_Tot!B82</f>
        <v>0</v>
      </c>
      <c r="ID83" s="149">
        <f>+CyF_Tot!C82</f>
        <v>1655</v>
      </c>
      <c r="IE83" s="149">
        <f>+CyF_Tot!D82</f>
        <v>1707</v>
      </c>
      <c r="IF83" s="149">
        <f>+CyF_Tot!E82</f>
        <v>1740</v>
      </c>
      <c r="IG83" s="149">
        <f>+CyF_Tot!F82</f>
        <v>0</v>
      </c>
      <c r="IH83" s="149">
        <f>+CyF_Tot!G82</f>
        <v>52</v>
      </c>
      <c r="II83" s="149">
        <f>+CyF_Tot!H82</f>
        <v>53</v>
      </c>
      <c r="IJ83" s="557">
        <f>+CyF_Tot!I82</f>
        <v>53</v>
      </c>
      <c r="IK83" s="93">
        <f t="shared" si="388"/>
        <v>8.7961155643395642E-2</v>
      </c>
      <c r="IL83" s="90">
        <f t="shared" si="389"/>
        <v>8.4919842390727723E-2</v>
      </c>
      <c r="IM83" s="90">
        <f t="shared" si="390"/>
        <v>8.2569547346375699E-2</v>
      </c>
      <c r="IN83" s="90">
        <f t="shared" si="391"/>
        <v>7.9236775201574558E-2</v>
      </c>
      <c r="IO83" s="90">
        <f t="shared" si="392"/>
        <v>6.1928822962165793E-2</v>
      </c>
      <c r="IP83" s="90">
        <f t="shared" si="393"/>
        <v>6.424319451938304E-2</v>
      </c>
      <c r="IQ83" s="90">
        <f t="shared" si="394"/>
        <v>6.2441338296139903E-2</v>
      </c>
      <c r="IR83" s="90">
        <f t="shared" si="395"/>
        <v>6.3036005314267396E-2</v>
      </c>
      <c r="IS83" s="90">
        <f t="shared" si="396"/>
        <v>6.2399961659957398E-2</v>
      </c>
      <c r="IT83" s="90">
        <f t="shared" si="397"/>
        <v>6.6725936708418768E-2</v>
      </c>
      <c r="IU83" s="90">
        <f t="shared" si="398"/>
        <v>4.8078257637861194E-2</v>
      </c>
      <c r="IV83" s="90">
        <f t="shared" si="399"/>
        <v>5.1010590528324858E-2</v>
      </c>
      <c r="IW83" s="90">
        <f t="shared" si="400"/>
        <v>4.1050765597440718E-2</v>
      </c>
      <c r="IX83" s="90">
        <f t="shared" si="401"/>
        <v>4.6848770798523016E-2</v>
      </c>
      <c r="IY83" s="90">
        <f t="shared" si="402"/>
        <v>2.6011903555688807E-2</v>
      </c>
      <c r="IZ83" s="90">
        <f t="shared" si="403"/>
        <v>3.647109495761082E-2</v>
      </c>
      <c r="JA83" s="90">
        <f t="shared" si="404"/>
        <v>1.0206861357839764E-2</v>
      </c>
      <c r="JB83" s="90">
        <f t="shared" si="405"/>
        <v>1.7762365497782127E-2</v>
      </c>
      <c r="JC83" s="90">
        <f t="shared" si="406"/>
        <v>1.376206025776148E-3</v>
      </c>
      <c r="JD83" s="202">
        <f t="shared" si="407"/>
        <v>5.720607568568686E-3</v>
      </c>
      <c r="JE83" s="326"/>
      <c r="JF83" s="323"/>
      <c r="JG83" s="323"/>
      <c r="JH83" s="323"/>
      <c r="JI83" s="323"/>
      <c r="JJ83" s="323"/>
      <c r="JK83" s="323"/>
      <c r="JL83" s="323"/>
      <c r="JM83" s="323"/>
      <c r="JN83" s="323"/>
      <c r="JO83" s="323"/>
      <c r="JP83" s="323"/>
      <c r="JQ83" s="323"/>
      <c r="JR83" s="323"/>
      <c r="JS83" s="323"/>
      <c r="JT83" s="323"/>
      <c r="JU83" s="323"/>
      <c r="JV83" s="323"/>
      <c r="JW83" s="323"/>
      <c r="JX83" s="327"/>
      <c r="JZ83" s="701">
        <f t="shared" si="241"/>
        <v>0</v>
      </c>
      <c r="KA83" s="291">
        <f t="shared" si="242"/>
        <v>0</v>
      </c>
      <c r="KB83" s="291">
        <f t="shared" si="243"/>
        <v>0</v>
      </c>
      <c r="KC83" s="291">
        <f t="shared" si="244"/>
        <v>0</v>
      </c>
      <c r="KD83" s="291">
        <f t="shared" si="245"/>
        <v>0</v>
      </c>
      <c r="KE83" s="291">
        <f t="shared" si="246"/>
        <v>0</v>
      </c>
      <c r="KF83" s="291">
        <f t="shared" si="247"/>
        <v>0</v>
      </c>
      <c r="KG83" s="291">
        <f t="shared" si="248"/>
        <v>2394.9399541237417</v>
      </c>
      <c r="KH83" s="291">
        <f t="shared" si="249"/>
        <v>4188.4444026883948</v>
      </c>
      <c r="KI83" s="291">
        <f t="shared" si="250"/>
        <v>2027.3747236697025</v>
      </c>
      <c r="KJ83" s="291">
        <f t="shared" si="251"/>
        <v>2035.5099347787013</v>
      </c>
      <c r="KK83" s="291">
        <f t="shared" si="252"/>
        <v>2059.1685835733897</v>
      </c>
      <c r="KL83" s="291">
        <f t="shared" si="253"/>
        <v>20515.573212284769</v>
      </c>
      <c r="KM83" s="291">
        <f t="shared" si="254"/>
        <v>0</v>
      </c>
      <c r="KN83" s="291">
        <f t="shared" si="255"/>
        <v>17622.743057368814</v>
      </c>
      <c r="KO83" s="291">
        <f t="shared" si="256"/>
        <v>13543.72377853682</v>
      </c>
      <c r="KP83" s="291">
        <f t="shared" si="257"/>
        <v>9705.4550144253408</v>
      </c>
      <c r="KQ83" s="291">
        <f t="shared" si="258"/>
        <v>6848.0163762203847</v>
      </c>
      <c r="KR83" s="291">
        <f t="shared" si="259"/>
        <v>0</v>
      </c>
      <c r="KS83" s="702">
        <f t="shared" si="260"/>
        <v>5595.1712881403291</v>
      </c>
      <c r="KT83" s="705">
        <f>(SUM(JZ83:KS83)/SUM(JZ$4:KS82))*100000</f>
        <v>173.44120146889659</v>
      </c>
      <c r="KU83" s="624">
        <f t="shared" si="453"/>
        <v>0</v>
      </c>
      <c r="KV83" s="625">
        <f t="shared" si="454"/>
        <v>0</v>
      </c>
      <c r="KW83" s="625">
        <f t="shared" si="455"/>
        <v>0</v>
      </c>
      <c r="KX83" s="625">
        <f t="shared" si="456"/>
        <v>0</v>
      </c>
      <c r="KY83" s="625">
        <f t="shared" si="457"/>
        <v>0</v>
      </c>
      <c r="KZ83" s="625">
        <f t="shared" si="458"/>
        <v>0</v>
      </c>
      <c r="LA83" s="625">
        <f t="shared" si="459"/>
        <v>0</v>
      </c>
      <c r="LB83" s="625">
        <f t="shared" si="460"/>
        <v>734.57813580673314</v>
      </c>
      <c r="LC83" s="625">
        <f t="shared" si="461"/>
        <v>1484.1314013874501</v>
      </c>
      <c r="LD83" s="625">
        <f t="shared" si="462"/>
        <v>693.9561069753496</v>
      </c>
      <c r="LE83" s="625">
        <f t="shared" si="463"/>
        <v>963.11458749688961</v>
      </c>
      <c r="LF83" s="625">
        <f t="shared" si="464"/>
        <v>907.75015134839441</v>
      </c>
      <c r="LG83" s="625">
        <f t="shared" si="465"/>
        <v>12407.894873190666</v>
      </c>
      <c r="LH83" s="625">
        <f t="shared" si="466"/>
        <v>0</v>
      </c>
      <c r="LI83" s="625">
        <f t="shared" si="467"/>
        <v>17801.415868440348</v>
      </c>
      <c r="LJ83" s="625">
        <f t="shared" si="468"/>
        <v>10157.056447310184</v>
      </c>
      <c r="LK83" s="625">
        <f t="shared" si="469"/>
        <v>27219.849265548215</v>
      </c>
      <c r="LL83" s="625">
        <f t="shared" si="470"/>
        <v>10427.636179030245</v>
      </c>
      <c r="LM83" s="625">
        <f t="shared" si="471"/>
        <v>0</v>
      </c>
      <c r="LN83" s="626">
        <f t="shared" si="472"/>
        <v>32377.58976992263</v>
      </c>
      <c r="LO83" s="642">
        <f t="shared" si="473"/>
        <v>0</v>
      </c>
      <c r="LP83" s="625">
        <f t="shared" si="474"/>
        <v>0</v>
      </c>
      <c r="LQ83" s="625">
        <f t="shared" si="475"/>
        <v>803.34819120672455</v>
      </c>
      <c r="LR83" s="625">
        <f t="shared" si="476"/>
        <v>768.44978524696046</v>
      </c>
      <c r="LS83" s="625">
        <f t="shared" si="477"/>
        <v>15897.003186844337</v>
      </c>
      <c r="LT83" s="645">
        <f t="shared" si="478"/>
        <v>6936.8749794256655</v>
      </c>
      <c r="LU83" s="624">
        <f t="shared" si="479"/>
        <v>0</v>
      </c>
      <c r="LV83" s="625">
        <f t="shared" si="480"/>
        <v>785.51156606547784</v>
      </c>
      <c r="LW83" s="626">
        <f t="shared" si="481"/>
        <v>10736.720197816214</v>
      </c>
      <c r="LY83" s="725">
        <f>VLOOKUP(A83,Vac!A:C,2,FALSE)</f>
        <v>16431.071250360317</v>
      </c>
      <c r="LZ83" s="730">
        <f>VLOOKUP(A83,Vac!A:D,3,FALSE)</f>
        <v>2509</v>
      </c>
      <c r="MA83" s="722">
        <f>VLOOKUP(A83,Vac!A:D,4,FALSE)</f>
        <v>923</v>
      </c>
      <c r="MB83" s="742">
        <f t="shared" si="425"/>
        <v>0.11617892202259678</v>
      </c>
      <c r="MC83" s="666">
        <f t="shared" si="426"/>
        <v>4.2739396184478605E-2</v>
      </c>
    </row>
    <row r="84" spans="1:341" ht="14.4">
      <c r="A84" s="510" t="s">
        <v>94</v>
      </c>
      <c r="B84" s="538">
        <v>10642</v>
      </c>
      <c r="C84" s="526">
        <f t="shared" si="341"/>
        <v>568</v>
      </c>
      <c r="D84" s="517">
        <f t="shared" si="342"/>
        <v>9</v>
      </c>
      <c r="E84" s="495">
        <f t="shared" si="482"/>
        <v>7.5215350093664713E-3</v>
      </c>
      <c r="F84" s="208">
        <f t="shared" si="427"/>
        <v>4.360082691223454E-2</v>
      </c>
      <c r="G84" s="30">
        <f t="shared" si="264"/>
        <v>2.5788022923490557</v>
      </c>
      <c r="H84" s="29">
        <f t="shared" si="428"/>
        <v>0.11243791238958482</v>
      </c>
      <c r="I84" s="33">
        <f t="shared" si="429"/>
        <v>0.13763951344242281</v>
      </c>
      <c r="J84" s="353">
        <f t="shared" si="430"/>
        <v>0.17241710341000022</v>
      </c>
      <c r="K84" s="581">
        <f t="shared" si="431"/>
        <v>4.9049988527373172E-3</v>
      </c>
      <c r="L84" s="354">
        <f t="shared" si="483"/>
        <v>3.9544457208819446</v>
      </c>
      <c r="M84" s="355">
        <f t="shared" si="432"/>
        <v>0.21031913907340544</v>
      </c>
      <c r="N84" s="827"/>
      <c r="O84" s="364" t="s">
        <v>226</v>
      </c>
      <c r="P84" s="20" t="s">
        <v>237</v>
      </c>
      <c r="Q84" s="20"/>
      <c r="R84" s="20"/>
      <c r="S84" s="166">
        <f t="shared" si="270"/>
        <v>568</v>
      </c>
      <c r="T84" s="167">
        <f t="shared" si="271"/>
        <v>5337.3426047735384</v>
      </c>
      <c r="U84" s="166">
        <f t="shared" si="272"/>
        <v>50</v>
      </c>
      <c r="V84" s="168">
        <f t="shared" si="273"/>
        <v>9.6525096525096526E-2</v>
      </c>
      <c r="W84" s="167">
        <f t="shared" si="274"/>
        <v>469.83649689907912</v>
      </c>
      <c r="X84" s="166">
        <f t="shared" si="275"/>
        <v>104</v>
      </c>
      <c r="Y84" s="168">
        <f t="shared" si="276"/>
        <v>0.22413793103448276</v>
      </c>
      <c r="Z84" s="167">
        <f t="shared" si="277"/>
        <v>977.25991355008455</v>
      </c>
      <c r="AA84" s="166">
        <f t="shared" si="278"/>
        <v>9</v>
      </c>
      <c r="AB84" s="167">
        <f t="shared" si="279"/>
        <v>845.70569441834243</v>
      </c>
      <c r="AC84" s="169">
        <f t="shared" si="280"/>
        <v>1.5845070422535211E-2</v>
      </c>
      <c r="AD84" s="166">
        <f t="shared" si="281"/>
        <v>0</v>
      </c>
      <c r="AE84" s="168">
        <f t="shared" si="282"/>
        <v>0</v>
      </c>
      <c r="AF84" s="167">
        <f t="shared" si="283"/>
        <v>0</v>
      </c>
      <c r="AG84" s="166">
        <f t="shared" si="284"/>
        <v>0</v>
      </c>
      <c r="AH84" s="168">
        <f t="shared" si="285"/>
        <v>0</v>
      </c>
      <c r="AI84" s="365">
        <f t="shared" si="286"/>
        <v>0</v>
      </c>
      <c r="AJ84" s="831"/>
      <c r="AK84" s="85">
        <v>775.43058918296833</v>
      </c>
      <c r="AL84" s="62">
        <v>771.01768820943153</v>
      </c>
      <c r="AM84" s="62">
        <v>871.33873565161173</v>
      </c>
      <c r="AN84" s="62">
        <v>839.77566470605802</v>
      </c>
      <c r="AO84" s="62">
        <v>595.63152297896988</v>
      </c>
      <c r="AP84" s="62">
        <v>642.47969384903286</v>
      </c>
      <c r="AQ84" s="62">
        <v>707.54994538384153</v>
      </c>
      <c r="AR84" s="62">
        <v>755.98094352124428</v>
      </c>
      <c r="AS84" s="62">
        <v>680.85765126663239</v>
      </c>
      <c r="AT84" s="62">
        <v>701.21819321884493</v>
      </c>
      <c r="AU84" s="62">
        <v>625.75967333125163</v>
      </c>
      <c r="AV84" s="62">
        <v>609.43561787776002</v>
      </c>
      <c r="AW84" s="62">
        <v>513.42029284656508</v>
      </c>
      <c r="AX84" s="62">
        <v>548.99850938809766</v>
      </c>
      <c r="AY84" s="62">
        <v>290.3152468453161</v>
      </c>
      <c r="AZ84" s="62">
        <v>339.81522922551267</v>
      </c>
      <c r="BA84" s="62">
        <v>106.99669225945048</v>
      </c>
      <c r="BB84" s="62">
        <v>172.76820494611087</v>
      </c>
      <c r="BC84" s="62">
        <v>10.699669225945048</v>
      </c>
      <c r="BD84" s="86">
        <v>82.510305148848346</v>
      </c>
      <c r="BE84" s="258">
        <v>2.0000000000000002E-5</v>
      </c>
      <c r="BF84" s="43">
        <v>2.0000000000000002E-5</v>
      </c>
      <c r="BG84" s="53">
        <v>5.0000000000000002E-5</v>
      </c>
      <c r="BH84" s="53">
        <v>4.0000000000000003E-5</v>
      </c>
      <c r="BI84" s="53">
        <v>1.2518952302791728E-4</v>
      </c>
      <c r="BJ84" s="53">
        <v>1.2406223545552731E-4</v>
      </c>
      <c r="BK84" s="53">
        <v>3.4000000000000002E-4</v>
      </c>
      <c r="BL84" s="53">
        <v>1.8000000000000001E-4</v>
      </c>
      <c r="BM84" s="53">
        <v>8.9999999999999998E-4</v>
      </c>
      <c r="BN84" s="53">
        <v>5.0000000000000001E-4</v>
      </c>
      <c r="BO84" s="53">
        <v>3.8E-3</v>
      </c>
      <c r="BP84" s="53">
        <v>2E-3</v>
      </c>
      <c r="BQ84" s="53">
        <v>1.6199999999999999E-2</v>
      </c>
      <c r="BR84" s="53">
        <v>6.1999999999999998E-3</v>
      </c>
      <c r="BS84" s="53">
        <v>6.1100000000000002E-2</v>
      </c>
      <c r="BT84" s="53">
        <v>2.6800000000000001E-2</v>
      </c>
      <c r="BU84" s="53">
        <v>0.1421</v>
      </c>
      <c r="BV84" s="53">
        <v>5.4699999999999999E-2</v>
      </c>
      <c r="BW84" s="53">
        <v>0.27589999999999998</v>
      </c>
      <c r="BX84" s="773">
        <v>0.1051</v>
      </c>
      <c r="BY84" s="53">
        <f t="shared" si="484"/>
        <v>2.0000000000000002E-5</v>
      </c>
      <c r="BZ84" s="53">
        <f t="shared" si="485"/>
        <v>4.5000000000000003E-5</v>
      </c>
      <c r="CA84" s="53">
        <f t="shared" si="486"/>
        <v>1.246258792417223E-4</v>
      </c>
      <c r="CB84" s="53">
        <f t="shared" si="487"/>
        <v>2.6000000000000003E-4</v>
      </c>
      <c r="CC84" s="53">
        <f t="shared" si="488"/>
        <v>6.9999999999999999E-4</v>
      </c>
      <c r="CD84" s="53">
        <f t="shared" si="489"/>
        <v>2.8999999999999998E-3</v>
      </c>
      <c r="CE84" s="53">
        <f t="shared" si="490"/>
        <v>1.12E-2</v>
      </c>
      <c r="CF84" s="53">
        <f t="shared" si="491"/>
        <v>4.3950000000000003E-2</v>
      </c>
      <c r="CG84" s="53">
        <f t="shared" si="492"/>
        <v>9.8400000000000001E-2</v>
      </c>
      <c r="CH84" s="54">
        <f t="shared" si="509"/>
        <v>0.1905</v>
      </c>
      <c r="CI84" s="64">
        <f>+Fall_Hoy!B84</f>
        <v>0</v>
      </c>
      <c r="CJ84" s="61">
        <f>+Fall_Hoy!C84</f>
        <v>0</v>
      </c>
      <c r="CK84" s="61">
        <f>+Fall_Hoy!D84</f>
        <v>0</v>
      </c>
      <c r="CL84" s="61">
        <f>+Fall_Hoy!E84</f>
        <v>0</v>
      </c>
      <c r="CM84" s="61">
        <f>+Fall_Hoy!F84</f>
        <v>0</v>
      </c>
      <c r="CN84" s="61">
        <f>+Fall_Hoy!G84</f>
        <v>0</v>
      </c>
      <c r="CO84" s="61">
        <f>+Fall_Hoy!H84</f>
        <v>0</v>
      </c>
      <c r="CP84" s="61">
        <f>+Fall_Hoy!I84</f>
        <v>0</v>
      </c>
      <c r="CQ84" s="61">
        <f>+Fall_Hoy!J84</f>
        <v>0</v>
      </c>
      <c r="CR84" s="61">
        <f>+Fall_Hoy!K84</f>
        <v>0</v>
      </c>
      <c r="CS84" s="61">
        <f>+Fall_Hoy!L84</f>
        <v>1</v>
      </c>
      <c r="CT84" s="61">
        <f>+Fall_Hoy!M84</f>
        <v>0</v>
      </c>
      <c r="CU84" s="61">
        <f>+Fall_Hoy!N84</f>
        <v>2</v>
      </c>
      <c r="CV84" s="61">
        <f>+Fall_Hoy!O84</f>
        <v>2</v>
      </c>
      <c r="CW84" s="61">
        <f>+Fall_Hoy!P84</f>
        <v>0</v>
      </c>
      <c r="CX84" s="61">
        <f>+Fall_Hoy!Q84</f>
        <v>0</v>
      </c>
      <c r="CY84" s="61">
        <f>+Fall_Hoy!R84</f>
        <v>1</v>
      </c>
      <c r="CZ84" s="61">
        <f>+Fall_Hoy!S84</f>
        <v>2</v>
      </c>
      <c r="DA84" s="61">
        <f>+Fall_Hoy!T84</f>
        <v>0</v>
      </c>
      <c r="DB84" s="253">
        <f>+Fall_Hoy!U84</f>
        <v>1</v>
      </c>
      <c r="DC84" s="61">
        <f>+Fall_Hoy!W84</f>
        <v>0</v>
      </c>
      <c r="DD84" s="61">
        <f>+Fall_Hoy!X84</f>
        <v>0</v>
      </c>
      <c r="DE84" s="61">
        <f>+Fall_Hoy!Y84</f>
        <v>0</v>
      </c>
      <c r="DF84" s="61">
        <f>+Fall_Hoy!Z84</f>
        <v>0</v>
      </c>
      <c r="DG84" s="61">
        <f>+Fall_Hoy!AA84</f>
        <v>0</v>
      </c>
      <c r="DH84" s="61">
        <f>+Fall_Hoy!AB84</f>
        <v>0</v>
      </c>
      <c r="DI84" s="61">
        <f>+Fall_Hoy!AC84</f>
        <v>0</v>
      </c>
      <c r="DJ84" s="61">
        <f>+Fall_Hoy!AD84</f>
        <v>0</v>
      </c>
      <c r="DK84" s="61">
        <f>+Fall_Hoy!AE84</f>
        <v>0</v>
      </c>
      <c r="DL84" s="270">
        <f>+Fall_Hoy!AF84</f>
        <v>0</v>
      </c>
      <c r="DM84" s="75">
        <f t="shared" si="287"/>
        <v>2.7556251650339633E-2</v>
      </c>
      <c r="DN84" s="76">
        <f t="shared" si="288"/>
        <v>3.5313308433379251E-2</v>
      </c>
      <c r="DO84" s="76">
        <f t="shared" si="289"/>
        <v>0.24045950626332502</v>
      </c>
      <c r="DP84" s="76">
        <f t="shared" si="290"/>
        <v>0.58758018399873624</v>
      </c>
      <c r="DQ84" s="76">
        <f t="shared" si="409"/>
        <v>0.10744898067166211</v>
      </c>
      <c r="DR84" s="76">
        <f t="shared" si="410"/>
        <v>7.3154062999917724E-2</v>
      </c>
      <c r="DS84" s="76">
        <f t="shared" si="411"/>
        <v>4.946647261913463E-2</v>
      </c>
      <c r="DT84" s="76">
        <f t="shared" si="412"/>
        <v>5.6879740644932848E-2</v>
      </c>
      <c r="DU84" s="76">
        <f t="shared" si="413"/>
        <v>3.9655866317681226E-2</v>
      </c>
      <c r="DV84" s="76">
        <f t="shared" si="414"/>
        <v>6.5600123392183213E-2</v>
      </c>
      <c r="DW84" s="76">
        <f t="shared" si="415"/>
        <v>0.42054147295224803</v>
      </c>
      <c r="DX84" s="76">
        <f t="shared" si="416"/>
        <v>6.2352771786341507E-2</v>
      </c>
      <c r="DY84" s="76">
        <f t="shared" si="417"/>
        <v>0.24045950626332502</v>
      </c>
      <c r="DZ84" s="76">
        <f t="shared" si="418"/>
        <v>0.58758018399873624</v>
      </c>
      <c r="EA84" s="76">
        <f t="shared" si="419"/>
        <v>2.7556251650339633E-2</v>
      </c>
      <c r="EB84" s="76">
        <f t="shared" si="420"/>
        <v>3.5313308433379251E-2</v>
      </c>
      <c r="EC84" s="76">
        <f t="shared" si="421"/>
        <v>6.5771170389336941E-2</v>
      </c>
      <c r="ED84" s="76">
        <f t="shared" si="422"/>
        <v>0.21163078767527641</v>
      </c>
      <c r="EE84" s="76">
        <f t="shared" si="423"/>
        <v>9.3460833123247794E-2</v>
      </c>
      <c r="EF84" s="316">
        <f t="shared" si="424"/>
        <v>0.11531587287208736</v>
      </c>
      <c r="EG84" s="85">
        <f>+'Cas_-14'!B83</f>
        <v>4</v>
      </c>
      <c r="EH84" s="62">
        <f>+'Cas_-14'!C83</f>
        <v>4</v>
      </c>
      <c r="EI84" s="62">
        <f>+'Cas_-14'!D83</f>
        <v>14</v>
      </c>
      <c r="EJ84" s="62">
        <f>+'Cas_-14'!E83</f>
        <v>26</v>
      </c>
      <c r="EK84" s="62">
        <f>+'Cas_-14'!F83</f>
        <v>64</v>
      </c>
      <c r="EL84" s="62">
        <f>+'Cas_-14'!G83</f>
        <v>47</v>
      </c>
      <c r="EM84" s="62">
        <f>+'Cas_-14'!H83</f>
        <v>35</v>
      </c>
      <c r="EN84" s="62">
        <f>+'Cas_-14'!I83</f>
        <v>43</v>
      </c>
      <c r="EO84" s="62">
        <f>+'Cas_-14'!J83</f>
        <v>27</v>
      </c>
      <c r="EP84" s="62">
        <f>+'Cas_-14'!K83</f>
        <v>46</v>
      </c>
      <c r="EQ84" s="62">
        <f>+'Cas_-14'!L83</f>
        <v>36</v>
      </c>
      <c r="ER84" s="62">
        <f>+'Cas_-14'!M83</f>
        <v>38</v>
      </c>
      <c r="ES84" s="62">
        <f>+'Cas_-14'!N83</f>
        <v>25</v>
      </c>
      <c r="ET84" s="62">
        <f>+'Cas_-14'!O83</f>
        <v>22</v>
      </c>
      <c r="EU84" s="62">
        <f>+'Cas_-14'!P83</f>
        <v>8</v>
      </c>
      <c r="EV84" s="62">
        <f>+'Cas_-14'!Q83</f>
        <v>12</v>
      </c>
      <c r="EW84" s="62">
        <f>+'Cas_-14'!R83</f>
        <v>3</v>
      </c>
      <c r="EX84" s="62">
        <f>+'Cas_-14'!S83</f>
        <v>3</v>
      </c>
      <c r="EY84" s="62">
        <f>+'Cas_-14'!T83</f>
        <v>1</v>
      </c>
      <c r="EZ84" s="86">
        <f>+'Cas_-14'!U83</f>
        <v>3</v>
      </c>
      <c r="FA84" s="201">
        <f t="shared" si="433"/>
        <v>5.1584243074736013E-3</v>
      </c>
      <c r="FB84" s="90">
        <f t="shared" si="434"/>
        <v>5.1879484234523552E-3</v>
      </c>
      <c r="FC84" s="90">
        <f t="shared" si="435"/>
        <v>1.6067230145036998E-2</v>
      </c>
      <c r="FD84" s="90">
        <f t="shared" si="436"/>
        <v>3.0960649483812601E-2</v>
      </c>
      <c r="FE84" s="90">
        <f t="shared" si="437"/>
        <v>0.10744898067166211</v>
      </c>
      <c r="FF84" s="90">
        <f t="shared" si="438"/>
        <v>7.3154062999917724E-2</v>
      </c>
      <c r="FG84" s="90">
        <f t="shared" si="439"/>
        <v>4.946647261913463E-2</v>
      </c>
      <c r="FH84" s="90">
        <f t="shared" si="440"/>
        <v>5.6879740644932848E-2</v>
      </c>
      <c r="FI84" s="90">
        <f t="shared" si="441"/>
        <v>3.9655866317681226E-2</v>
      </c>
      <c r="FJ84" s="90">
        <f t="shared" si="442"/>
        <v>6.5600123392183213E-2</v>
      </c>
      <c r="FK84" s="90">
        <f t="shared" si="443"/>
        <v>5.753007349986753E-2</v>
      </c>
      <c r="FL84" s="90">
        <f t="shared" si="444"/>
        <v>6.2352771786341507E-2</v>
      </c>
      <c r="FM84" s="90">
        <f t="shared" si="445"/>
        <v>4.8693050018323324E-2</v>
      </c>
      <c r="FN84" s="90">
        <f t="shared" si="446"/>
        <v>4.0072968548713811E-2</v>
      </c>
      <c r="FO84" s="90">
        <f t="shared" si="447"/>
        <v>2.7556251650339633E-2</v>
      </c>
      <c r="FP84" s="90">
        <f t="shared" si="448"/>
        <v>3.5313308433379251E-2</v>
      </c>
      <c r="FQ84" s="90">
        <f t="shared" si="449"/>
        <v>2.8038249936974336E-2</v>
      </c>
      <c r="FR84" s="90">
        <f t="shared" si="450"/>
        <v>1.7364306128756429E-2</v>
      </c>
      <c r="FS84" s="90">
        <f t="shared" si="451"/>
        <v>9.3460833123247794E-2</v>
      </c>
      <c r="FT84" s="99">
        <f t="shared" si="452"/>
        <v>3.6359094716569146E-2</v>
      </c>
      <c r="FU84" s="119">
        <f t="shared" si="511"/>
        <v>1</v>
      </c>
      <c r="FV84" s="120">
        <f t="shared" si="512"/>
        <v>1</v>
      </c>
      <c r="FW84" s="120">
        <f t="shared" si="513"/>
        <v>4.9382716049382704</v>
      </c>
      <c r="FX84" s="120">
        <f t="shared" si="514"/>
        <v>14.662756598240469</v>
      </c>
      <c r="FY84" s="120">
        <f t="shared" si="510"/>
        <v>1</v>
      </c>
      <c r="FZ84" s="120">
        <f t="shared" si="510"/>
        <v>1</v>
      </c>
      <c r="GA84" s="120">
        <f t="shared" si="510"/>
        <v>1</v>
      </c>
      <c r="GB84" s="120">
        <f t="shared" si="510"/>
        <v>1</v>
      </c>
      <c r="GC84" s="120">
        <f t="shared" si="510"/>
        <v>1</v>
      </c>
      <c r="GD84" s="120">
        <f t="shared" si="510"/>
        <v>1</v>
      </c>
      <c r="GE84" s="120">
        <f t="shared" si="510"/>
        <v>7.3099415204678362</v>
      </c>
      <c r="GF84" s="120">
        <f t="shared" si="510"/>
        <v>1</v>
      </c>
      <c r="GG84" s="120">
        <f t="shared" si="510"/>
        <v>4.9382716049382704</v>
      </c>
      <c r="GH84" s="120">
        <f t="shared" si="510"/>
        <v>14.662756598240469</v>
      </c>
      <c r="GI84" s="120">
        <f t="shared" si="510"/>
        <v>1</v>
      </c>
      <c r="GJ84" s="120">
        <f t="shared" si="510"/>
        <v>1</v>
      </c>
      <c r="GK84" s="120">
        <f t="shared" si="515"/>
        <v>2.3457658925639224</v>
      </c>
      <c r="GL84" s="120">
        <f t="shared" si="516"/>
        <v>12.187690432663011</v>
      </c>
      <c r="GM84" s="120">
        <f t="shared" si="517"/>
        <v>1</v>
      </c>
      <c r="GN84" s="321">
        <f t="shared" si="518"/>
        <v>3.1715826197272436</v>
      </c>
      <c r="GO84" s="85">
        <f>+Cas_Hoy!B83</f>
        <v>5</v>
      </c>
      <c r="GP84" s="62">
        <f>+Cas_Hoy!C83</f>
        <v>4</v>
      </c>
      <c r="GQ84" s="62">
        <f>+Cas_Hoy!D83</f>
        <v>23</v>
      </c>
      <c r="GR84" s="62">
        <f>+Cas_Hoy!E83</f>
        <v>36</v>
      </c>
      <c r="GS84" s="62">
        <f>+Cas_Hoy!F83</f>
        <v>69</v>
      </c>
      <c r="GT84" s="62">
        <f>+Cas_Hoy!G83</f>
        <v>53</v>
      </c>
      <c r="GU84" s="62">
        <f>+Cas_Hoy!H83</f>
        <v>43</v>
      </c>
      <c r="GV84" s="62">
        <f>+Cas_Hoy!I83</f>
        <v>56</v>
      </c>
      <c r="GW84" s="62">
        <f>+Cas_Hoy!J83</f>
        <v>38</v>
      </c>
      <c r="GX84" s="62">
        <f>+Cas_Hoy!K83</f>
        <v>55</v>
      </c>
      <c r="GY84" s="62">
        <f>+Cas_Hoy!L83</f>
        <v>40</v>
      </c>
      <c r="GZ84" s="62">
        <f>+Cas_Hoy!M83</f>
        <v>43</v>
      </c>
      <c r="HA84" s="62">
        <f>+Cas_Hoy!N83</f>
        <v>31</v>
      </c>
      <c r="HB84" s="62">
        <f>+Cas_Hoy!O83</f>
        <v>32</v>
      </c>
      <c r="HC84" s="62">
        <f>+Cas_Hoy!P83</f>
        <v>9</v>
      </c>
      <c r="HD84" s="62">
        <f>+Cas_Hoy!Q83</f>
        <v>14</v>
      </c>
      <c r="HE84" s="62">
        <f>+Cas_Hoy!R83</f>
        <v>4</v>
      </c>
      <c r="HF84" s="62">
        <f>+Cas_Hoy!S83</f>
        <v>3</v>
      </c>
      <c r="HG84" s="62">
        <f>+Cas_Hoy!T83</f>
        <v>1</v>
      </c>
      <c r="HH84" s="590">
        <f>+Cas_Hoy!U83</f>
        <v>4</v>
      </c>
      <c r="HI84" s="543">
        <f t="shared" si="519"/>
        <v>3.1000783106632089E-2</v>
      </c>
      <c r="HJ84" s="112">
        <f t="shared" si="520"/>
        <v>4.1198859838942462E-2</v>
      </c>
      <c r="HK84" s="112">
        <f t="shared" si="521"/>
        <v>0.29816978776652298</v>
      </c>
      <c r="HL84" s="112">
        <f t="shared" si="522"/>
        <v>0.7</v>
      </c>
      <c r="HM84" s="323">
        <f t="shared" si="493"/>
        <v>0.11584343228663571</v>
      </c>
      <c r="HN84" s="323">
        <f t="shared" si="494"/>
        <v>8.2492879553098711E-2</v>
      </c>
      <c r="HO84" s="323">
        <f t="shared" si="495"/>
        <v>6.0773094932079691E-2</v>
      </c>
      <c r="HP84" s="323">
        <f t="shared" si="496"/>
        <v>7.4075941305028828E-2</v>
      </c>
      <c r="HQ84" s="323">
        <f t="shared" si="497"/>
        <v>5.5811960002662468E-2</v>
      </c>
      <c r="HR84" s="323">
        <f t="shared" si="498"/>
        <v>7.8434930142827763E-2</v>
      </c>
      <c r="HS84" s="323">
        <f t="shared" si="499"/>
        <v>0.46726830328027558</v>
      </c>
      <c r="HT84" s="323">
        <f t="shared" si="500"/>
        <v>7.0557083863491701E-2</v>
      </c>
      <c r="HU84" s="323">
        <f t="shared" si="501"/>
        <v>0.29816978776652298</v>
      </c>
      <c r="HV84" s="323">
        <f t="shared" si="502"/>
        <v>0.7</v>
      </c>
      <c r="HW84" s="323">
        <f t="shared" si="503"/>
        <v>3.1000783106632089E-2</v>
      </c>
      <c r="HX84" s="323">
        <f t="shared" si="504"/>
        <v>4.1198859838942462E-2</v>
      </c>
      <c r="HY84" s="323">
        <f t="shared" si="505"/>
        <v>8.769489385244926E-2</v>
      </c>
      <c r="HZ84" s="323">
        <f t="shared" si="506"/>
        <v>0.21163078767527643</v>
      </c>
      <c r="IA84" s="323">
        <f t="shared" si="507"/>
        <v>9.3460833123247794E-2</v>
      </c>
      <c r="IB84" s="327">
        <f t="shared" si="508"/>
        <v>0.15375449716278314</v>
      </c>
      <c r="IC84" s="241">
        <f>+CyF_Tot!B83</f>
        <v>0</v>
      </c>
      <c r="ID84" s="149">
        <f>+CyF_Tot!C83</f>
        <v>464</v>
      </c>
      <c r="IE84" s="149">
        <f>+CyF_Tot!D83</f>
        <v>518</v>
      </c>
      <c r="IF84" s="149">
        <f>+CyF_Tot!E83</f>
        <v>568</v>
      </c>
      <c r="IG84" s="149">
        <f>+CyF_Tot!F83</f>
        <v>0</v>
      </c>
      <c r="IH84" s="149">
        <f>+CyF_Tot!G83</f>
        <v>9</v>
      </c>
      <c r="II84" s="149">
        <f>+CyF_Tot!H83</f>
        <v>9</v>
      </c>
      <c r="IJ84" s="557">
        <f>+CyF_Tot!I83</f>
        <v>9</v>
      </c>
      <c r="IK84" s="93">
        <f t="shared" si="388"/>
        <v>7.2865118322022956E-2</v>
      </c>
      <c r="IL84" s="90">
        <f t="shared" si="389"/>
        <v>7.2450449935109143E-2</v>
      </c>
      <c r="IM84" s="90">
        <f t="shared" si="390"/>
        <v>8.1877347834205194E-2</v>
      </c>
      <c r="IN84" s="90">
        <f t="shared" si="391"/>
        <v>7.8911451297317983E-2</v>
      </c>
      <c r="IO84" s="90">
        <f t="shared" si="392"/>
        <v>5.5969885639820513E-2</v>
      </c>
      <c r="IP84" s="90">
        <f t="shared" si="393"/>
        <v>6.0372081737364483E-2</v>
      </c>
      <c r="IQ84" s="90">
        <f t="shared" si="394"/>
        <v>6.6486557544055774E-2</v>
      </c>
      <c r="IR84" s="90">
        <f t="shared" si="395"/>
        <v>7.1037487645296396E-2</v>
      </c>
      <c r="IS84" s="90">
        <f t="shared" si="396"/>
        <v>6.3978354751609887E-2</v>
      </c>
      <c r="IT84" s="90">
        <f t="shared" si="397"/>
        <v>6.589157989276874E-2</v>
      </c>
      <c r="IU84" s="90">
        <f t="shared" si="398"/>
        <v>5.8800946563733476E-2</v>
      </c>
      <c r="IV84" s="90">
        <f t="shared" si="399"/>
        <v>5.7267019157842512E-2</v>
      </c>
      <c r="IW84" s="90">
        <f t="shared" si="400"/>
        <v>4.8244718365585894E-2</v>
      </c>
      <c r="IX84" s="90">
        <f t="shared" si="401"/>
        <v>5.1587907290744001E-2</v>
      </c>
      <c r="IY84" s="90">
        <f t="shared" si="402"/>
        <v>2.728013971483895E-2</v>
      </c>
      <c r="IZ84" s="90">
        <f t="shared" si="403"/>
        <v>3.1931519378454488E-2</v>
      </c>
      <c r="JA84" s="90">
        <f t="shared" si="404"/>
        <v>1.0054190214193806E-2</v>
      </c>
      <c r="JB84" s="90">
        <f t="shared" si="405"/>
        <v>1.6234561637484577E-2</v>
      </c>
      <c r="JC84" s="90">
        <f t="shared" si="406"/>
        <v>1.0054190214193806E-3</v>
      </c>
      <c r="JD84" s="202">
        <f t="shared" si="407"/>
        <v>7.7532705458417915E-3</v>
      </c>
      <c r="JE84" s="326"/>
      <c r="JF84" s="323"/>
      <c r="JG84" s="323"/>
      <c r="JH84" s="323"/>
      <c r="JI84" s="323"/>
      <c r="JJ84" s="323"/>
      <c r="JK84" s="323"/>
      <c r="JL84" s="323"/>
      <c r="JM84" s="323"/>
      <c r="JN84" s="323"/>
      <c r="JO84" s="323"/>
      <c r="JP84" s="323"/>
      <c r="JQ84" s="323"/>
      <c r="JR84" s="323"/>
      <c r="JS84" s="323"/>
      <c r="JT84" s="323"/>
      <c r="JU84" s="323"/>
      <c r="JV84" s="323"/>
      <c r="JW84" s="323"/>
      <c r="JX84" s="327"/>
      <c r="JZ84" s="701">
        <f t="shared" si="241"/>
        <v>0</v>
      </c>
      <c r="KA84" s="291">
        <f t="shared" si="242"/>
        <v>0</v>
      </c>
      <c r="KB84" s="291">
        <f t="shared" si="243"/>
        <v>0</v>
      </c>
      <c r="KC84" s="291">
        <f t="shared" si="244"/>
        <v>0</v>
      </c>
      <c r="KD84" s="291">
        <f t="shared" si="245"/>
        <v>0</v>
      </c>
      <c r="KE84" s="291">
        <f t="shared" si="246"/>
        <v>0</v>
      </c>
      <c r="KF84" s="291">
        <f t="shared" si="247"/>
        <v>0</v>
      </c>
      <c r="KG84" s="291">
        <f t="shared" si="248"/>
        <v>0</v>
      </c>
      <c r="KH84" s="291">
        <f t="shared" si="249"/>
        <v>0</v>
      </c>
      <c r="KI84" s="291">
        <f t="shared" si="250"/>
        <v>0</v>
      </c>
      <c r="KJ84" s="291">
        <f t="shared" si="251"/>
        <v>3377.4403977630841</v>
      </c>
      <c r="KK84" s="291">
        <f t="shared" si="252"/>
        <v>0</v>
      </c>
      <c r="KL84" s="291">
        <f t="shared" si="253"/>
        <v>6440.8400798997045</v>
      </c>
      <c r="KM84" s="291">
        <f t="shared" si="254"/>
        <v>6947.5926341790037</v>
      </c>
      <c r="KN84" s="291">
        <f t="shared" si="255"/>
        <v>0</v>
      </c>
      <c r="KO84" s="291">
        <f t="shared" si="256"/>
        <v>0</v>
      </c>
      <c r="KP84" s="291">
        <f t="shared" si="257"/>
        <v>3332.4207736758985</v>
      </c>
      <c r="KQ84" s="291">
        <f t="shared" si="258"/>
        <v>7602.3015948431103</v>
      </c>
      <c r="KR84" s="291">
        <f t="shared" si="259"/>
        <v>0</v>
      </c>
      <c r="KS84" s="702">
        <f t="shared" si="260"/>
        <v>2094.4050526567712</v>
      </c>
      <c r="KT84" s="705">
        <f>(SUM(JZ84:KS84)/SUM(JZ$4:KS83))*100000</f>
        <v>59.613642277206807</v>
      </c>
      <c r="KU84" s="624">
        <f t="shared" si="453"/>
        <v>0</v>
      </c>
      <c r="KV84" s="625">
        <f t="shared" si="454"/>
        <v>0</v>
      </c>
      <c r="KW84" s="625">
        <f t="shared" si="455"/>
        <v>0</v>
      </c>
      <c r="KX84" s="625">
        <f t="shared" si="456"/>
        <v>0</v>
      </c>
      <c r="KY84" s="625">
        <f t="shared" si="457"/>
        <v>0</v>
      </c>
      <c r="KZ84" s="625">
        <f t="shared" si="458"/>
        <v>0</v>
      </c>
      <c r="LA84" s="625">
        <f t="shared" si="459"/>
        <v>0</v>
      </c>
      <c r="LB84" s="625">
        <f t="shared" si="460"/>
        <v>0</v>
      </c>
      <c r="LC84" s="625">
        <f t="shared" si="461"/>
        <v>0</v>
      </c>
      <c r="LD84" s="625">
        <f t="shared" si="462"/>
        <v>0</v>
      </c>
      <c r="LE84" s="625">
        <f t="shared" si="463"/>
        <v>1598.0575972185425</v>
      </c>
      <c r="LF84" s="625">
        <f t="shared" si="464"/>
        <v>0</v>
      </c>
      <c r="LG84" s="625">
        <f t="shared" si="465"/>
        <v>3895.4440014658658</v>
      </c>
      <c r="LH84" s="625">
        <f t="shared" si="466"/>
        <v>3642.9971407921644</v>
      </c>
      <c r="LI84" s="625">
        <f t="shared" si="467"/>
        <v>0</v>
      </c>
      <c r="LJ84" s="625">
        <f t="shared" si="468"/>
        <v>0</v>
      </c>
      <c r="LK84" s="625">
        <f t="shared" si="469"/>
        <v>9346.0833123247794</v>
      </c>
      <c r="LL84" s="625">
        <f t="shared" si="470"/>
        <v>11576.20408583762</v>
      </c>
      <c r="LM84" s="625">
        <f t="shared" si="471"/>
        <v>0</v>
      </c>
      <c r="LN84" s="626">
        <f t="shared" si="472"/>
        <v>12119.698238856383</v>
      </c>
      <c r="LO84" s="642">
        <f t="shared" si="473"/>
        <v>0</v>
      </c>
      <c r="LP84" s="625">
        <f t="shared" si="474"/>
        <v>0</v>
      </c>
      <c r="LQ84" s="625">
        <f t="shared" si="475"/>
        <v>496.48309497605578</v>
      </c>
      <c r="LR84" s="625">
        <f t="shared" si="476"/>
        <v>0</v>
      </c>
      <c r="LS84" s="625">
        <f t="shared" si="477"/>
        <v>3255.8021880586293</v>
      </c>
      <c r="LT84" s="645">
        <f t="shared" si="478"/>
        <v>4370.2769646799979</v>
      </c>
      <c r="LU84" s="624">
        <f t="shared" si="479"/>
        <v>0</v>
      </c>
      <c r="LV84" s="625">
        <f t="shared" si="480"/>
        <v>245.0498686218732</v>
      </c>
      <c r="LW84" s="626">
        <f t="shared" si="481"/>
        <v>3873.1089154499255</v>
      </c>
      <c r="LY84" s="725">
        <f>VLOOKUP(A84,Vac!A:C,2,FALSE)</f>
        <v>409980.30453582399</v>
      </c>
      <c r="LZ84" s="730">
        <f>VLOOKUP(A84,Vac!A:D,3,FALSE)</f>
        <v>2028</v>
      </c>
      <c r="MA84" s="722">
        <f>VLOOKUP(A84,Vac!A:D,4,FALSE)</f>
        <v>959</v>
      </c>
      <c r="MB84" s="742">
        <f t="shared" si="425"/>
        <v>0.19056568314226649</v>
      </c>
      <c r="MC84" s="666">
        <f t="shared" si="426"/>
        <v>9.0114640105243379E-2</v>
      </c>
    </row>
    <row r="85" spans="1:341" ht="14.4">
      <c r="A85" s="511" t="s">
        <v>95</v>
      </c>
      <c r="B85" s="539">
        <v>17412</v>
      </c>
      <c r="C85" s="527">
        <f t="shared" si="341"/>
        <v>1189</v>
      </c>
      <c r="D85" s="518">
        <f t="shared" si="342"/>
        <v>34</v>
      </c>
      <c r="E85" s="496">
        <f t="shared" si="482"/>
        <v>6.2649131636165643E-3</v>
      </c>
      <c r="F85" s="209">
        <f t="shared" si="427"/>
        <v>6.1624167240983227E-2</v>
      </c>
      <c r="G85" s="28">
        <f t="shared" si="264"/>
        <v>5.0578289667424867</v>
      </c>
      <c r="H85" s="27">
        <f t="shared" si="428"/>
        <v>0.31168449812282839</v>
      </c>
      <c r="I85" s="34">
        <f t="shared" si="429"/>
        <v>0.34538011954151254</v>
      </c>
      <c r="J85" s="340">
        <f t="shared" si="430"/>
        <v>0.29522287259114127</v>
      </c>
      <c r="K85" s="582">
        <f t="shared" si="431"/>
        <v>6.6142446824884798E-3</v>
      </c>
      <c r="L85" s="341">
        <f t="shared" si="483"/>
        <v>4.7906995876579233</v>
      </c>
      <c r="M85" s="342">
        <f t="shared" si="432"/>
        <v>0.3268637210049169</v>
      </c>
      <c r="N85" s="827"/>
      <c r="O85" s="366" t="s">
        <v>230</v>
      </c>
      <c r="P85" s="21" t="s">
        <v>244</v>
      </c>
      <c r="Q85" s="21"/>
      <c r="R85" s="21"/>
      <c r="S85" s="170">
        <f t="shared" si="270"/>
        <v>1189</v>
      </c>
      <c r="T85" s="171">
        <f t="shared" si="271"/>
        <v>6828.6239375143577</v>
      </c>
      <c r="U85" s="170">
        <f t="shared" si="272"/>
        <v>54</v>
      </c>
      <c r="V85" s="172">
        <f t="shared" si="273"/>
        <v>4.7577092511013219E-2</v>
      </c>
      <c r="W85" s="171">
        <f t="shared" si="274"/>
        <v>310.13094417643003</v>
      </c>
      <c r="X85" s="170">
        <f t="shared" si="275"/>
        <v>116</v>
      </c>
      <c r="Y85" s="172">
        <f t="shared" si="276"/>
        <v>0.10810810810810811</v>
      </c>
      <c r="Z85" s="171">
        <f t="shared" si="277"/>
        <v>666.20721341603496</v>
      </c>
      <c r="AA85" s="170">
        <f t="shared" si="278"/>
        <v>34</v>
      </c>
      <c r="AB85" s="171">
        <f t="shared" si="279"/>
        <v>1952.67631518493</v>
      </c>
      <c r="AC85" s="173">
        <f t="shared" si="280"/>
        <v>2.8595458368376788E-2</v>
      </c>
      <c r="AD85" s="170">
        <f t="shared" si="281"/>
        <v>0</v>
      </c>
      <c r="AE85" s="172">
        <f t="shared" si="282"/>
        <v>0</v>
      </c>
      <c r="AF85" s="171">
        <f t="shared" si="283"/>
        <v>0</v>
      </c>
      <c r="AG85" s="170">
        <f t="shared" si="284"/>
        <v>2</v>
      </c>
      <c r="AH85" s="172">
        <f t="shared" si="285"/>
        <v>6.25E-2</v>
      </c>
      <c r="AI85" s="367">
        <f t="shared" si="286"/>
        <v>114.86331265793706</v>
      </c>
      <c r="AJ85" s="831"/>
      <c r="AK85" s="85">
        <v>1555.2763697230823</v>
      </c>
      <c r="AL85" s="62">
        <v>1537.2949650362427</v>
      </c>
      <c r="AM85" s="62">
        <v>1371.0630663604702</v>
      </c>
      <c r="AN85" s="62">
        <v>1330.253925749998</v>
      </c>
      <c r="AO85" s="62">
        <v>1332.1030608067895</v>
      </c>
      <c r="AP85" s="62">
        <v>1270.4808235765975</v>
      </c>
      <c r="AQ85" s="62">
        <v>1170.3385648061287</v>
      </c>
      <c r="AR85" s="62">
        <v>1163.277127598099</v>
      </c>
      <c r="AS85" s="62">
        <v>1051.4611210069645</v>
      </c>
      <c r="AT85" s="62">
        <v>1103.2237997801503</v>
      </c>
      <c r="AU85" s="62">
        <v>841.07938130025002</v>
      </c>
      <c r="AV85" s="62">
        <v>866.09080084154766</v>
      </c>
      <c r="AW85" s="62">
        <v>644.01425793130068</v>
      </c>
      <c r="AX85" s="62">
        <v>701.79435607336495</v>
      </c>
      <c r="AY85" s="62">
        <v>398.1150706823596</v>
      </c>
      <c r="AZ85" s="62">
        <v>548.72666795725763</v>
      </c>
      <c r="BA85" s="62">
        <v>147.73065253572057</v>
      </c>
      <c r="BB85" s="62">
        <v>301.32479008982739</v>
      </c>
      <c r="BC85" s="62">
        <v>11.818452202857642</v>
      </c>
      <c r="BD85" s="86">
        <v>66.532729433368971</v>
      </c>
      <c r="BE85" s="258">
        <v>2.0000000000000002E-5</v>
      </c>
      <c r="BF85" s="43">
        <v>2.0000000000000002E-5</v>
      </c>
      <c r="BG85" s="53">
        <v>5.0000000000000002E-5</v>
      </c>
      <c r="BH85" s="53">
        <v>4.0000000000000003E-5</v>
      </c>
      <c r="BI85" s="53">
        <v>1.2518952302791728E-4</v>
      </c>
      <c r="BJ85" s="53">
        <v>1.2406223545552731E-4</v>
      </c>
      <c r="BK85" s="53">
        <v>3.4000000000000002E-4</v>
      </c>
      <c r="BL85" s="53">
        <v>1.8000000000000001E-4</v>
      </c>
      <c r="BM85" s="53">
        <v>8.9999999999999998E-4</v>
      </c>
      <c r="BN85" s="53">
        <v>5.0000000000000001E-4</v>
      </c>
      <c r="BO85" s="53">
        <v>3.8E-3</v>
      </c>
      <c r="BP85" s="53">
        <v>2E-3</v>
      </c>
      <c r="BQ85" s="53">
        <v>1.6199999999999999E-2</v>
      </c>
      <c r="BR85" s="53">
        <v>6.1999999999999998E-3</v>
      </c>
      <c r="BS85" s="53">
        <v>6.1100000000000002E-2</v>
      </c>
      <c r="BT85" s="53">
        <v>2.6800000000000001E-2</v>
      </c>
      <c r="BU85" s="53">
        <v>0.1421</v>
      </c>
      <c r="BV85" s="53">
        <v>5.4699999999999999E-2</v>
      </c>
      <c r="BW85" s="53">
        <v>0.27589999999999998</v>
      </c>
      <c r="BX85" s="773">
        <v>0.1051</v>
      </c>
      <c r="BY85" s="53">
        <f t="shared" si="484"/>
        <v>2.0000000000000002E-5</v>
      </c>
      <c r="BZ85" s="53">
        <f t="shared" si="485"/>
        <v>4.5000000000000003E-5</v>
      </c>
      <c r="CA85" s="53">
        <f t="shared" si="486"/>
        <v>1.246258792417223E-4</v>
      </c>
      <c r="CB85" s="53">
        <f t="shared" si="487"/>
        <v>2.6000000000000003E-4</v>
      </c>
      <c r="CC85" s="53">
        <f t="shared" si="488"/>
        <v>6.9999999999999999E-4</v>
      </c>
      <c r="CD85" s="53">
        <f t="shared" si="489"/>
        <v>2.8999999999999998E-3</v>
      </c>
      <c r="CE85" s="53">
        <f t="shared" si="490"/>
        <v>1.12E-2</v>
      </c>
      <c r="CF85" s="53">
        <f t="shared" si="491"/>
        <v>4.3950000000000003E-2</v>
      </c>
      <c r="CG85" s="53">
        <f t="shared" si="492"/>
        <v>9.8400000000000001E-2</v>
      </c>
      <c r="CH85" s="54">
        <f t="shared" si="509"/>
        <v>0.1905</v>
      </c>
      <c r="CI85" s="64">
        <f>+Fall_Hoy!B85</f>
        <v>0</v>
      </c>
      <c r="CJ85" s="61">
        <f>+Fall_Hoy!C85</f>
        <v>0</v>
      </c>
      <c r="CK85" s="61">
        <f>+Fall_Hoy!D85</f>
        <v>0</v>
      </c>
      <c r="CL85" s="61">
        <f>+Fall_Hoy!E85</f>
        <v>0</v>
      </c>
      <c r="CM85" s="61">
        <f>+Fall_Hoy!F85</f>
        <v>0</v>
      </c>
      <c r="CN85" s="61">
        <f>+Fall_Hoy!G85</f>
        <v>0</v>
      </c>
      <c r="CO85" s="61">
        <f>+Fall_Hoy!H85</f>
        <v>0</v>
      </c>
      <c r="CP85" s="61">
        <f>+Fall_Hoy!I85</f>
        <v>0</v>
      </c>
      <c r="CQ85" s="61">
        <f>+Fall_Hoy!J85</f>
        <v>1</v>
      </c>
      <c r="CR85" s="61">
        <f>+Fall_Hoy!K85</f>
        <v>0</v>
      </c>
      <c r="CS85" s="61">
        <f>+Fall_Hoy!L85</f>
        <v>0</v>
      </c>
      <c r="CT85" s="61">
        <f>+Fall_Hoy!M85</f>
        <v>0</v>
      </c>
      <c r="CU85" s="61">
        <f>+Fall_Hoy!N85</f>
        <v>6</v>
      </c>
      <c r="CV85" s="61">
        <f>+Fall_Hoy!O85</f>
        <v>3</v>
      </c>
      <c r="CW85" s="61">
        <f>+Fall_Hoy!P85</f>
        <v>6</v>
      </c>
      <c r="CX85" s="61">
        <f>+Fall_Hoy!Q85</f>
        <v>4</v>
      </c>
      <c r="CY85" s="61">
        <f>+Fall_Hoy!R85</f>
        <v>3</v>
      </c>
      <c r="CZ85" s="61">
        <f>+Fall_Hoy!S85</f>
        <v>3</v>
      </c>
      <c r="DA85" s="61">
        <f>+Fall_Hoy!T85</f>
        <v>5</v>
      </c>
      <c r="DB85" s="253">
        <f>+Fall_Hoy!U85</f>
        <v>2</v>
      </c>
      <c r="DC85" s="61">
        <f>+Fall_Hoy!W85</f>
        <v>0</v>
      </c>
      <c r="DD85" s="61">
        <f>+Fall_Hoy!X85</f>
        <v>0</v>
      </c>
      <c r="DE85" s="61">
        <f>+Fall_Hoy!Y85</f>
        <v>0</v>
      </c>
      <c r="DF85" s="61">
        <f>+Fall_Hoy!Z85</f>
        <v>0</v>
      </c>
      <c r="DG85" s="61">
        <f>+Fall_Hoy!AA85</f>
        <v>0</v>
      </c>
      <c r="DH85" s="61">
        <f>+Fall_Hoy!AB85</f>
        <v>0</v>
      </c>
      <c r="DI85" s="61">
        <f>+Fall_Hoy!AC85</f>
        <v>0</v>
      </c>
      <c r="DJ85" s="61">
        <f>+Fall_Hoy!AD85</f>
        <v>0</v>
      </c>
      <c r="DK85" s="61">
        <f>+Fall_Hoy!AE85</f>
        <v>0</v>
      </c>
      <c r="DL85" s="270">
        <f>+Fall_Hoy!AF85</f>
        <v>1</v>
      </c>
      <c r="DM85" s="75">
        <f t="shared" si="287"/>
        <v>0.24666153054554277</v>
      </c>
      <c r="DN85" s="76">
        <f t="shared" si="288"/>
        <v>0.27200014152567031</v>
      </c>
      <c r="DO85" s="76">
        <f t="shared" si="289"/>
        <v>0.57509653832831631</v>
      </c>
      <c r="DP85" s="76">
        <f t="shared" si="290"/>
        <v>0.68947685821992011</v>
      </c>
      <c r="DQ85" s="76">
        <f t="shared" si="409"/>
        <v>8.7080349421120987E-2</v>
      </c>
      <c r="DR85" s="76">
        <f t="shared" si="410"/>
        <v>8.579428982890773E-2</v>
      </c>
      <c r="DS85" s="76">
        <f t="shared" si="411"/>
        <v>0.10937006080903068</v>
      </c>
      <c r="DT85" s="76">
        <f t="shared" si="412"/>
        <v>9.3700802168319122E-2</v>
      </c>
      <c r="DU85" s="76">
        <f t="shared" si="413"/>
        <v>0.7</v>
      </c>
      <c r="DV85" s="76">
        <f t="shared" si="414"/>
        <v>8.9737005329044439E-2</v>
      </c>
      <c r="DW85" s="76">
        <f t="shared" si="415"/>
        <v>7.7281647184733668E-2</v>
      </c>
      <c r="DX85" s="76">
        <f t="shared" si="416"/>
        <v>7.6204481026550905E-2</v>
      </c>
      <c r="DY85" s="76">
        <f t="shared" si="417"/>
        <v>0.57509653832831631</v>
      </c>
      <c r="DZ85" s="76">
        <f t="shared" si="418"/>
        <v>0.68947685821992011</v>
      </c>
      <c r="EA85" s="76">
        <f t="shared" si="419"/>
        <v>0.24666153054554277</v>
      </c>
      <c r="EB85" s="76">
        <f t="shared" si="420"/>
        <v>0.27200014152567031</v>
      </c>
      <c r="EC85" s="76">
        <f t="shared" si="421"/>
        <v>0.14290800636631956</v>
      </c>
      <c r="ED85" s="76">
        <f t="shared" si="422"/>
        <v>0.18201159928007887</v>
      </c>
      <c r="EE85" s="76">
        <f t="shared" si="423"/>
        <v>0.7</v>
      </c>
      <c r="EF85" s="316">
        <f t="shared" si="424"/>
        <v>0.28601706078240896</v>
      </c>
      <c r="EG85" s="85">
        <f>+'Cas_-14'!B84</f>
        <v>10</v>
      </c>
      <c r="EH85" s="62">
        <f>+'Cas_-14'!C84</f>
        <v>5</v>
      </c>
      <c r="EI85" s="62">
        <f>+'Cas_-14'!D84</f>
        <v>35</v>
      </c>
      <c r="EJ85" s="62">
        <f>+'Cas_-14'!E84</f>
        <v>32</v>
      </c>
      <c r="EK85" s="62">
        <f>+'Cas_-14'!F84</f>
        <v>116</v>
      </c>
      <c r="EL85" s="62">
        <f>+'Cas_-14'!G84</f>
        <v>109</v>
      </c>
      <c r="EM85" s="62">
        <f>+'Cas_-14'!H84</f>
        <v>128</v>
      </c>
      <c r="EN85" s="62">
        <f>+'Cas_-14'!I84</f>
        <v>109</v>
      </c>
      <c r="EO85" s="62">
        <f>+'Cas_-14'!J84</f>
        <v>110</v>
      </c>
      <c r="EP85" s="62">
        <f>+'Cas_-14'!K84</f>
        <v>99</v>
      </c>
      <c r="EQ85" s="62">
        <f>+'Cas_-14'!L84</f>
        <v>65</v>
      </c>
      <c r="ER85" s="62">
        <f>+'Cas_-14'!M84</f>
        <v>66</v>
      </c>
      <c r="ES85" s="62">
        <f>+'Cas_-14'!N84</f>
        <v>48</v>
      </c>
      <c r="ET85" s="62">
        <f>+'Cas_-14'!O84</f>
        <v>48</v>
      </c>
      <c r="EU85" s="62">
        <f>+'Cas_-14'!P84</f>
        <v>23</v>
      </c>
      <c r="EV85" s="62">
        <f>+'Cas_-14'!Q84</f>
        <v>19</v>
      </c>
      <c r="EW85" s="62">
        <f>+'Cas_-14'!R84</f>
        <v>15</v>
      </c>
      <c r="EX85" s="62">
        <f>+'Cas_-14'!S84</f>
        <v>13</v>
      </c>
      <c r="EY85" s="62">
        <f>+'Cas_-14'!T84</f>
        <v>5</v>
      </c>
      <c r="EZ85" s="86">
        <f>+'Cas_-14'!U84</f>
        <v>5</v>
      </c>
      <c r="FA85" s="201">
        <f t="shared" si="433"/>
        <v>6.4297254138700154E-3</v>
      </c>
      <c r="FB85" s="91">
        <f t="shared" si="434"/>
        <v>3.252466256455944E-3</v>
      </c>
      <c r="FC85" s="91">
        <f t="shared" si="435"/>
        <v>2.55276368087929E-2</v>
      </c>
      <c r="FD85" s="91">
        <f t="shared" si="436"/>
        <v>2.4055557649986549E-2</v>
      </c>
      <c r="FE85" s="91">
        <f t="shared" si="437"/>
        <v>8.7080349421120987E-2</v>
      </c>
      <c r="FF85" s="91">
        <f t="shared" si="438"/>
        <v>8.579428982890773E-2</v>
      </c>
      <c r="FG85" s="91">
        <f t="shared" si="439"/>
        <v>0.10937006080903068</v>
      </c>
      <c r="FH85" s="91">
        <f t="shared" si="440"/>
        <v>9.3700802168319122E-2</v>
      </c>
      <c r="FI85" s="91">
        <f t="shared" si="441"/>
        <v>0.10461632655961171</v>
      </c>
      <c r="FJ85" s="91">
        <f t="shared" si="442"/>
        <v>8.9737005329044439E-2</v>
      </c>
      <c r="FK85" s="91">
        <f t="shared" si="443"/>
        <v>7.7281647184733668E-2</v>
      </c>
      <c r="FL85" s="91">
        <f t="shared" si="444"/>
        <v>7.6204481026550905E-2</v>
      </c>
      <c r="FM85" s="91">
        <f t="shared" si="445"/>
        <v>7.4532511367349785E-2</v>
      </c>
      <c r="FN85" s="91">
        <f t="shared" si="446"/>
        <v>6.8396104335416055E-2</v>
      </c>
      <c r="FO85" s="91">
        <f t="shared" si="447"/>
        <v>5.7772241479275219E-2</v>
      </c>
      <c r="FP85" s="91">
        <f t="shared" si="448"/>
        <v>3.462561801621783E-2</v>
      </c>
      <c r="FQ85" s="91">
        <f t="shared" si="449"/>
        <v>0.10153613852327005</v>
      </c>
      <c r="FR85" s="91">
        <f t="shared" si="450"/>
        <v>4.3142816082688031E-2</v>
      </c>
      <c r="FS85" s="91">
        <f t="shared" si="451"/>
        <v>0.42306724384695865</v>
      </c>
      <c r="FT85" s="100">
        <f t="shared" si="452"/>
        <v>7.5150982720577963E-2</v>
      </c>
      <c r="FU85" s="119">
        <f t="shared" si="511"/>
        <v>4.2695509855546847</v>
      </c>
      <c r="FV85" s="120">
        <f t="shared" si="512"/>
        <v>7.855459544383347</v>
      </c>
      <c r="FW85" s="120">
        <f t="shared" si="513"/>
        <v>7.7160493827160499</v>
      </c>
      <c r="FX85" s="120">
        <f t="shared" si="514"/>
        <v>10.080645161290326</v>
      </c>
      <c r="FY85" s="120">
        <f t="shared" si="510"/>
        <v>1</v>
      </c>
      <c r="FZ85" s="120">
        <f t="shared" si="510"/>
        <v>1</v>
      </c>
      <c r="GA85" s="120">
        <f t="shared" si="510"/>
        <v>1</v>
      </c>
      <c r="GB85" s="120">
        <f t="shared" si="510"/>
        <v>1</v>
      </c>
      <c r="GC85" s="120">
        <f t="shared" si="510"/>
        <v>6.6911162245897735</v>
      </c>
      <c r="GD85" s="120">
        <f t="shared" si="510"/>
        <v>1</v>
      </c>
      <c r="GE85" s="120">
        <f t="shared" si="510"/>
        <v>1</v>
      </c>
      <c r="GF85" s="120">
        <f t="shared" si="510"/>
        <v>1</v>
      </c>
      <c r="GG85" s="120">
        <f t="shared" si="510"/>
        <v>7.7160493827160499</v>
      </c>
      <c r="GH85" s="120">
        <f t="shared" si="510"/>
        <v>10.080645161290326</v>
      </c>
      <c r="GI85" s="120">
        <f t="shared" si="510"/>
        <v>4.2695509855546847</v>
      </c>
      <c r="GJ85" s="120">
        <f t="shared" si="510"/>
        <v>7.855459544383347</v>
      </c>
      <c r="GK85" s="120">
        <f t="shared" si="515"/>
        <v>1.4074595355383532</v>
      </c>
      <c r="GL85" s="120">
        <f t="shared" si="516"/>
        <v>4.2188159189987342</v>
      </c>
      <c r="GM85" s="120">
        <f t="shared" si="517"/>
        <v>1.6545833084000698</v>
      </c>
      <c r="GN85" s="321">
        <f t="shared" si="518"/>
        <v>3.8058991436726921</v>
      </c>
      <c r="GO85" s="85">
        <f>+Cas_Hoy!B84</f>
        <v>10</v>
      </c>
      <c r="GP85" s="62">
        <f>+Cas_Hoy!C84</f>
        <v>5</v>
      </c>
      <c r="GQ85" s="62">
        <f>+Cas_Hoy!D84</f>
        <v>39</v>
      </c>
      <c r="GR85" s="62">
        <f>+Cas_Hoy!E84</f>
        <v>37</v>
      </c>
      <c r="GS85" s="62">
        <f>+Cas_Hoy!F84</f>
        <v>135</v>
      </c>
      <c r="GT85" s="62">
        <f>+Cas_Hoy!G84</f>
        <v>117</v>
      </c>
      <c r="GU85" s="62">
        <f>+Cas_Hoy!H84</f>
        <v>142</v>
      </c>
      <c r="GV85" s="62">
        <f>+Cas_Hoy!I84</f>
        <v>121</v>
      </c>
      <c r="GW85" s="62">
        <f>+Cas_Hoy!J84</f>
        <v>123</v>
      </c>
      <c r="GX85" s="62">
        <f>+Cas_Hoy!K84</f>
        <v>111</v>
      </c>
      <c r="GY85" s="62">
        <f>+Cas_Hoy!L84</f>
        <v>76</v>
      </c>
      <c r="GZ85" s="62">
        <f>+Cas_Hoy!M84</f>
        <v>72</v>
      </c>
      <c r="HA85" s="62">
        <f>+Cas_Hoy!N84</f>
        <v>52</v>
      </c>
      <c r="HB85" s="62">
        <f>+Cas_Hoy!O84</f>
        <v>51</v>
      </c>
      <c r="HC85" s="62">
        <f>+Cas_Hoy!P84</f>
        <v>25</v>
      </c>
      <c r="HD85" s="62">
        <f>+Cas_Hoy!Q84</f>
        <v>20</v>
      </c>
      <c r="HE85" s="62">
        <f>+Cas_Hoy!R84</f>
        <v>15</v>
      </c>
      <c r="HF85" s="62">
        <f>+Cas_Hoy!S84</f>
        <v>14</v>
      </c>
      <c r="HG85" s="62">
        <f>+Cas_Hoy!T84</f>
        <v>5</v>
      </c>
      <c r="HH85" s="590">
        <f>+Cas_Hoy!U84</f>
        <v>5</v>
      </c>
      <c r="HI85" s="543">
        <f t="shared" si="519"/>
        <v>0.26811035928863342</v>
      </c>
      <c r="HJ85" s="112">
        <f t="shared" si="520"/>
        <v>0.28631593844807407</v>
      </c>
      <c r="HK85" s="112">
        <f t="shared" si="521"/>
        <v>0.62302124985567586</v>
      </c>
      <c r="HL85" s="112">
        <f t="shared" si="522"/>
        <v>0.7</v>
      </c>
      <c r="HM85" s="323">
        <f t="shared" si="493"/>
        <v>0.10134351010216666</v>
      </c>
      <c r="HN85" s="323">
        <f t="shared" si="494"/>
        <v>9.209111844020372E-2</v>
      </c>
      <c r="HO85" s="323">
        <f t="shared" si="495"/>
        <v>0.12133241121001842</v>
      </c>
      <c r="HP85" s="323">
        <f t="shared" si="496"/>
        <v>0.10401648681070289</v>
      </c>
      <c r="HQ85" s="323">
        <f t="shared" si="497"/>
        <v>0.7</v>
      </c>
      <c r="HR85" s="323">
        <f t="shared" si="498"/>
        <v>0.10061421809620133</v>
      </c>
      <c r="HS85" s="323">
        <f t="shared" si="499"/>
        <v>9.036007978522706E-2</v>
      </c>
      <c r="HT85" s="323">
        <f t="shared" si="500"/>
        <v>8.3132161119873718E-2</v>
      </c>
      <c r="HU85" s="323">
        <f t="shared" si="501"/>
        <v>0.62302124985567586</v>
      </c>
      <c r="HV85" s="323">
        <f t="shared" si="502"/>
        <v>0.7</v>
      </c>
      <c r="HW85" s="323">
        <f t="shared" si="503"/>
        <v>0.26811035928863342</v>
      </c>
      <c r="HX85" s="323">
        <f t="shared" si="504"/>
        <v>0.28631593844807407</v>
      </c>
      <c r="HY85" s="323">
        <f t="shared" si="505"/>
        <v>0.14290800636631956</v>
      </c>
      <c r="HZ85" s="323">
        <f t="shared" si="506"/>
        <v>0.19601249153239261</v>
      </c>
      <c r="IA85" s="323">
        <f t="shared" si="507"/>
        <v>0.7</v>
      </c>
      <c r="IB85" s="327">
        <f t="shared" si="508"/>
        <v>0.28601706078240891</v>
      </c>
      <c r="IC85" s="241">
        <f>+CyF_Tot!B84</f>
        <v>0</v>
      </c>
      <c r="ID85" s="149">
        <f>+CyF_Tot!C84</f>
        <v>1073</v>
      </c>
      <c r="IE85" s="149">
        <f>+CyF_Tot!D84</f>
        <v>1135</v>
      </c>
      <c r="IF85" s="149">
        <f>+CyF_Tot!E84</f>
        <v>1189</v>
      </c>
      <c r="IG85" s="149">
        <f>+CyF_Tot!F84</f>
        <v>0</v>
      </c>
      <c r="IH85" s="149">
        <f>+CyF_Tot!G84</f>
        <v>32</v>
      </c>
      <c r="II85" s="149">
        <f>+CyF_Tot!H84</f>
        <v>34</v>
      </c>
      <c r="IJ85" s="557">
        <f>+CyF_Tot!I84</f>
        <v>34</v>
      </c>
      <c r="IK85" s="93">
        <f t="shared" si="388"/>
        <v>8.9322097962501859E-2</v>
      </c>
      <c r="IL85" s="90">
        <f t="shared" si="389"/>
        <v>8.8289396108215179E-2</v>
      </c>
      <c r="IM85" s="90">
        <f t="shared" si="390"/>
        <v>7.8742422832556294E-2</v>
      </c>
      <c r="IN85" s="90">
        <f t="shared" si="391"/>
        <v>7.6398686293935106E-2</v>
      </c>
      <c r="IO85" s="90">
        <f t="shared" si="392"/>
        <v>7.6504885183022592E-2</v>
      </c>
      <c r="IP85" s="90">
        <f t="shared" si="393"/>
        <v>7.2965818032196039E-2</v>
      </c>
      <c r="IQ85" s="90">
        <f t="shared" si="394"/>
        <v>6.7214482242483845E-2</v>
      </c>
      <c r="IR85" s="90">
        <f t="shared" si="395"/>
        <v>6.680893220756369E-2</v>
      </c>
      <c r="IS85" s="90">
        <f t="shared" si="396"/>
        <v>6.0387153744943974E-2</v>
      </c>
      <c r="IT85" s="90">
        <f t="shared" si="397"/>
        <v>6.3359970122912376E-2</v>
      </c>
      <c r="IU85" s="90">
        <f t="shared" si="398"/>
        <v>4.8304581972217438E-2</v>
      </c>
      <c r="IV85" s="90">
        <f t="shared" si="399"/>
        <v>4.9741029223612891E-2</v>
      </c>
      <c r="IW85" s="90">
        <f t="shared" si="400"/>
        <v>3.6986805532466152E-2</v>
      </c>
      <c r="IX85" s="90">
        <f t="shared" si="401"/>
        <v>4.0305212271615265E-2</v>
      </c>
      <c r="IY85" s="90">
        <f t="shared" si="402"/>
        <v>2.286440791881229E-2</v>
      </c>
      <c r="IZ85" s="90">
        <f t="shared" si="403"/>
        <v>3.1514281412661244E-2</v>
      </c>
      <c r="JA85" s="90">
        <f t="shared" si="404"/>
        <v>8.4844160656857657E-3</v>
      </c>
      <c r="JB85" s="90">
        <f t="shared" si="405"/>
        <v>1.7305581787837549E-2</v>
      </c>
      <c r="JC85" s="90">
        <f t="shared" si="406"/>
        <v>6.7875328525486111E-4</v>
      </c>
      <c r="JD85" s="202">
        <f t="shared" si="407"/>
        <v>3.8210848514454955E-3</v>
      </c>
      <c r="JE85" s="326"/>
      <c r="JF85" s="323"/>
      <c r="JG85" s="323"/>
      <c r="JH85" s="323"/>
      <c r="JI85" s="323"/>
      <c r="JJ85" s="323"/>
      <c r="JK85" s="323"/>
      <c r="JL85" s="323"/>
      <c r="JM85" s="323"/>
      <c r="JN85" s="323"/>
      <c r="JO85" s="323"/>
      <c r="JP85" s="323"/>
      <c r="JQ85" s="323"/>
      <c r="JR85" s="323"/>
      <c r="JS85" s="323"/>
      <c r="JT85" s="323"/>
      <c r="JU85" s="323"/>
      <c r="JV85" s="323"/>
      <c r="JW85" s="323"/>
      <c r="JX85" s="327"/>
      <c r="JZ85" s="701">
        <f t="shared" si="241"/>
        <v>0</v>
      </c>
      <c r="KA85" s="291">
        <f t="shared" si="242"/>
        <v>0</v>
      </c>
      <c r="KB85" s="291">
        <f t="shared" si="243"/>
        <v>0</v>
      </c>
      <c r="KC85" s="291">
        <f t="shared" si="244"/>
        <v>0</v>
      </c>
      <c r="KD85" s="291">
        <f t="shared" si="245"/>
        <v>0</v>
      </c>
      <c r="KE85" s="291">
        <f t="shared" si="246"/>
        <v>0</v>
      </c>
      <c r="KF85" s="291">
        <f t="shared" si="247"/>
        <v>0</v>
      </c>
      <c r="KG85" s="291">
        <f t="shared" si="248"/>
        <v>0</v>
      </c>
      <c r="KH85" s="291">
        <f t="shared" si="249"/>
        <v>2684.0288657532847</v>
      </c>
      <c r="KI85" s="291">
        <f t="shared" si="250"/>
        <v>0</v>
      </c>
      <c r="KJ85" s="291">
        <f t="shared" si="251"/>
        <v>0</v>
      </c>
      <c r="KK85" s="291">
        <f t="shared" si="252"/>
        <v>0</v>
      </c>
      <c r="KL85" s="291">
        <f t="shared" si="253"/>
        <v>15404.276967200723</v>
      </c>
      <c r="KM85" s="291">
        <f t="shared" si="254"/>
        <v>8152.4266339381875</v>
      </c>
      <c r="KN85" s="291">
        <f t="shared" si="255"/>
        <v>14919.751693447233</v>
      </c>
      <c r="KO85" s="291">
        <f t="shared" si="256"/>
        <v>9720.1763855505997</v>
      </c>
      <c r="KP85" s="291">
        <f t="shared" si="257"/>
        <v>7240.7044959160248</v>
      </c>
      <c r="KQ85" s="291">
        <f t="shared" si="258"/>
        <v>6538.3070520440124</v>
      </c>
      <c r="KR85" s="291">
        <f t="shared" si="259"/>
        <v>25538.454174821658</v>
      </c>
      <c r="KS85" s="702">
        <f t="shared" si="260"/>
        <v>5194.7365295772306</v>
      </c>
      <c r="KT85" s="705">
        <f>(SUM(JZ85:KS85)/SUM(JZ$4:KS84))*100000</f>
        <v>190.74770458741992</v>
      </c>
      <c r="KU85" s="624">
        <f t="shared" si="453"/>
        <v>0</v>
      </c>
      <c r="KV85" s="625">
        <f t="shared" si="454"/>
        <v>0</v>
      </c>
      <c r="KW85" s="625">
        <f t="shared" si="455"/>
        <v>0</v>
      </c>
      <c r="KX85" s="625">
        <f t="shared" si="456"/>
        <v>0</v>
      </c>
      <c r="KY85" s="625">
        <f t="shared" si="457"/>
        <v>0</v>
      </c>
      <c r="KZ85" s="625">
        <f t="shared" si="458"/>
        <v>0</v>
      </c>
      <c r="LA85" s="625">
        <f t="shared" si="459"/>
        <v>0</v>
      </c>
      <c r="LB85" s="625">
        <f t="shared" si="460"/>
        <v>0</v>
      </c>
      <c r="LC85" s="625">
        <f t="shared" si="461"/>
        <v>951.05751417828822</v>
      </c>
      <c r="LD85" s="625">
        <f t="shared" si="462"/>
        <v>0</v>
      </c>
      <c r="LE85" s="625">
        <f t="shared" si="463"/>
        <v>0</v>
      </c>
      <c r="LF85" s="625">
        <f t="shared" si="464"/>
        <v>0</v>
      </c>
      <c r="LG85" s="625">
        <f t="shared" si="465"/>
        <v>9316.5639209187229</v>
      </c>
      <c r="LH85" s="625">
        <f t="shared" si="466"/>
        <v>4274.756520963504</v>
      </c>
      <c r="LI85" s="625">
        <f t="shared" si="467"/>
        <v>15071.019516332664</v>
      </c>
      <c r="LJ85" s="625">
        <f t="shared" si="468"/>
        <v>7289.603792887965</v>
      </c>
      <c r="LK85" s="625">
        <f t="shared" si="469"/>
        <v>20307.227704654011</v>
      </c>
      <c r="LL85" s="625">
        <f t="shared" si="470"/>
        <v>9956.0344806203157</v>
      </c>
      <c r="LM85" s="625">
        <f t="shared" si="471"/>
        <v>423067.24384695868</v>
      </c>
      <c r="LN85" s="626">
        <f t="shared" si="472"/>
        <v>30060.393088231183</v>
      </c>
      <c r="LO85" s="642">
        <f t="shared" si="473"/>
        <v>0</v>
      </c>
      <c r="LP85" s="625">
        <f t="shared" si="474"/>
        <v>0</v>
      </c>
      <c r="LQ85" s="625">
        <f t="shared" si="475"/>
        <v>326.49020026195979</v>
      </c>
      <c r="LR85" s="625">
        <f t="shared" si="476"/>
        <v>0</v>
      </c>
      <c r="LS85" s="625">
        <f t="shared" si="477"/>
        <v>16643.387652558096</v>
      </c>
      <c r="LT85" s="645">
        <f t="shared" si="478"/>
        <v>7414.8289025440481</v>
      </c>
      <c r="LU85" s="624">
        <f t="shared" si="479"/>
        <v>0</v>
      </c>
      <c r="LV85" s="625">
        <f t="shared" si="480"/>
        <v>161.40823402045081</v>
      </c>
      <c r="LW85" s="626">
        <f t="shared" si="481"/>
        <v>11347.288463337311</v>
      </c>
      <c r="LY85" s="725">
        <f>VLOOKUP(A85,Vac!A:C,2,FALSE)</f>
        <v>101579.3300509088</v>
      </c>
      <c r="LZ85" s="730">
        <f>VLOOKUP(A85,Vac!A:D,3,FALSE)</f>
        <v>3805</v>
      </c>
      <c r="MA85" s="722">
        <f>VLOOKUP(A85,Vac!A:D,4,FALSE)</f>
        <v>927</v>
      </c>
      <c r="MB85" s="742">
        <f t="shared" si="425"/>
        <v>0.21852745233172524</v>
      </c>
      <c r="MC85" s="666">
        <f t="shared" si="426"/>
        <v>5.3239145416953827E-2</v>
      </c>
    </row>
    <row r="86" spans="1:341" ht="14.4">
      <c r="A86" s="510" t="s">
        <v>96</v>
      </c>
      <c r="B86" s="538">
        <v>4459</v>
      </c>
      <c r="C86" s="526">
        <f t="shared" si="341"/>
        <v>129</v>
      </c>
      <c r="D86" s="517">
        <f t="shared" si="342"/>
        <v>1</v>
      </c>
      <c r="E86" s="495">
        <f t="shared" si="482"/>
        <v>6.4349231684386254E-3</v>
      </c>
      <c r="F86" s="208">
        <f t="shared" si="427"/>
        <v>2.5117739403453691E-2</v>
      </c>
      <c r="G86" s="30">
        <f t="shared" si="264"/>
        <v>1.3875179539615019</v>
      </c>
      <c r="H86" s="29">
        <f t="shared" si="428"/>
        <v>3.4851314385218261E-2</v>
      </c>
      <c r="I86" s="33">
        <f t="shared" si="429"/>
        <v>4.0141246032974601E-2</v>
      </c>
      <c r="J86" s="353">
        <f t="shared" si="430"/>
        <v>6.1897521073086291E-2</v>
      </c>
      <c r="K86" s="581">
        <f t="shared" si="431"/>
        <v>3.6231746683873653E-3</v>
      </c>
      <c r="L86" s="354">
        <f t="shared" si="483"/>
        <v>2.4642950577222478</v>
      </c>
      <c r="M86" s="355">
        <f t="shared" si="432"/>
        <v>7.1292680521679738E-2</v>
      </c>
      <c r="N86" s="827"/>
      <c r="O86" s="364" t="s">
        <v>226</v>
      </c>
      <c r="P86" s="20" t="s">
        <v>236</v>
      </c>
      <c r="Q86" s="20"/>
      <c r="R86" s="20"/>
      <c r="S86" s="166">
        <f t="shared" si="270"/>
        <v>129</v>
      </c>
      <c r="T86" s="167">
        <f t="shared" si="271"/>
        <v>2893.0253420049339</v>
      </c>
      <c r="U86" s="166">
        <f t="shared" si="272"/>
        <v>6</v>
      </c>
      <c r="V86" s="168">
        <f t="shared" si="273"/>
        <v>4.878048780487805E-2</v>
      </c>
      <c r="W86" s="167">
        <f t="shared" si="274"/>
        <v>134.55931823278763</v>
      </c>
      <c r="X86" s="166">
        <f t="shared" si="275"/>
        <v>17</v>
      </c>
      <c r="Y86" s="168">
        <f t="shared" si="276"/>
        <v>0.15178571428571427</v>
      </c>
      <c r="Z86" s="167">
        <f t="shared" si="277"/>
        <v>381.25140165956492</v>
      </c>
      <c r="AA86" s="166">
        <f t="shared" si="278"/>
        <v>1</v>
      </c>
      <c r="AB86" s="167">
        <f t="shared" si="279"/>
        <v>224.26553038797937</v>
      </c>
      <c r="AC86" s="169">
        <f t="shared" si="280"/>
        <v>7.7519379844961239E-3</v>
      </c>
      <c r="AD86" s="166">
        <f t="shared" si="281"/>
        <v>0</v>
      </c>
      <c r="AE86" s="168">
        <f t="shared" si="282"/>
        <v>0</v>
      </c>
      <c r="AF86" s="167">
        <f t="shared" si="283"/>
        <v>0</v>
      </c>
      <c r="AG86" s="166">
        <f t="shared" si="284"/>
        <v>0</v>
      </c>
      <c r="AH86" s="168">
        <f t="shared" si="285"/>
        <v>0</v>
      </c>
      <c r="AI86" s="365">
        <f t="shared" si="286"/>
        <v>0</v>
      </c>
      <c r="AJ86" s="831"/>
      <c r="AK86" s="85">
        <v>394.92417799014913</v>
      </c>
      <c r="AL86" s="62">
        <v>408.37535997446923</v>
      </c>
      <c r="AM86" s="62">
        <v>346.34108514703161</v>
      </c>
      <c r="AN86" s="62">
        <v>354.63978383684696</v>
      </c>
      <c r="AO86" s="62">
        <v>300.15813336492795</v>
      </c>
      <c r="AP86" s="62">
        <v>284.31909067802872</v>
      </c>
      <c r="AQ86" s="62">
        <v>290.44814645884065</v>
      </c>
      <c r="AR86" s="62">
        <v>310.76247523035147</v>
      </c>
      <c r="AS86" s="62">
        <v>294.84637665570528</v>
      </c>
      <c r="AT86" s="62">
        <v>289.03004290771611</v>
      </c>
      <c r="AU86" s="62">
        <v>216.4914390493804</v>
      </c>
      <c r="AV86" s="62">
        <v>208.11592582588673</v>
      </c>
      <c r="AW86" s="62">
        <v>240.35219541138821</v>
      </c>
      <c r="AX86" s="62">
        <v>179.61783345050736</v>
      </c>
      <c r="AY86" s="62">
        <v>126.93685694913725</v>
      </c>
      <c r="AZ86" s="62">
        <v>110.23834797482331</v>
      </c>
      <c r="BA86" s="62">
        <v>33.690288024321795</v>
      </c>
      <c r="BB86" s="62">
        <v>50.93778866079284</v>
      </c>
      <c r="BC86" s="62">
        <v>8.8113060986687763</v>
      </c>
      <c r="BD86" s="86">
        <v>9.9633303649508012</v>
      </c>
      <c r="BE86" s="258">
        <v>2.0000000000000002E-5</v>
      </c>
      <c r="BF86" s="43">
        <v>2.0000000000000002E-5</v>
      </c>
      <c r="BG86" s="53">
        <v>5.0000000000000002E-5</v>
      </c>
      <c r="BH86" s="53">
        <v>4.0000000000000003E-5</v>
      </c>
      <c r="BI86" s="53">
        <v>1.2518952302791728E-4</v>
      </c>
      <c r="BJ86" s="53">
        <v>1.2406223545552731E-4</v>
      </c>
      <c r="BK86" s="53">
        <v>3.4000000000000002E-4</v>
      </c>
      <c r="BL86" s="53">
        <v>1.8000000000000001E-4</v>
      </c>
      <c r="BM86" s="53">
        <v>8.9999999999999998E-4</v>
      </c>
      <c r="BN86" s="53">
        <v>5.0000000000000001E-4</v>
      </c>
      <c r="BO86" s="53">
        <v>3.8E-3</v>
      </c>
      <c r="BP86" s="53">
        <v>2E-3</v>
      </c>
      <c r="BQ86" s="53">
        <v>1.6199999999999999E-2</v>
      </c>
      <c r="BR86" s="53">
        <v>6.1999999999999998E-3</v>
      </c>
      <c r="BS86" s="53">
        <v>6.1100000000000002E-2</v>
      </c>
      <c r="BT86" s="53">
        <v>2.6800000000000001E-2</v>
      </c>
      <c r="BU86" s="53">
        <v>0.1421</v>
      </c>
      <c r="BV86" s="53">
        <v>5.4699999999999999E-2</v>
      </c>
      <c r="BW86" s="53">
        <v>0.27589999999999998</v>
      </c>
      <c r="BX86" s="773">
        <v>0.1051</v>
      </c>
      <c r="BY86" s="53">
        <f t="shared" si="484"/>
        <v>2.0000000000000002E-5</v>
      </c>
      <c r="BZ86" s="53">
        <f t="shared" si="485"/>
        <v>4.5000000000000003E-5</v>
      </c>
      <c r="CA86" s="53">
        <f t="shared" si="486"/>
        <v>1.246258792417223E-4</v>
      </c>
      <c r="CB86" s="53">
        <f t="shared" si="487"/>
        <v>2.6000000000000003E-4</v>
      </c>
      <c r="CC86" s="53">
        <f t="shared" si="488"/>
        <v>6.9999999999999999E-4</v>
      </c>
      <c r="CD86" s="53">
        <f t="shared" si="489"/>
        <v>2.8999999999999998E-3</v>
      </c>
      <c r="CE86" s="53">
        <f t="shared" si="490"/>
        <v>1.12E-2</v>
      </c>
      <c r="CF86" s="53">
        <f t="shared" si="491"/>
        <v>4.3950000000000003E-2</v>
      </c>
      <c r="CG86" s="53">
        <f t="shared" si="492"/>
        <v>9.8400000000000001E-2</v>
      </c>
      <c r="CH86" s="54">
        <f t="shared" si="509"/>
        <v>0.1905</v>
      </c>
      <c r="CI86" s="64">
        <f>+Fall_Hoy!B86</f>
        <v>0</v>
      </c>
      <c r="CJ86" s="61">
        <f>+Fall_Hoy!C86</f>
        <v>0</v>
      </c>
      <c r="CK86" s="61">
        <f>+Fall_Hoy!D86</f>
        <v>0</v>
      </c>
      <c r="CL86" s="61">
        <f>+Fall_Hoy!E86</f>
        <v>0</v>
      </c>
      <c r="CM86" s="61">
        <f>+Fall_Hoy!F86</f>
        <v>0</v>
      </c>
      <c r="CN86" s="61">
        <f>+Fall_Hoy!G86</f>
        <v>0</v>
      </c>
      <c r="CO86" s="61">
        <f>+Fall_Hoy!H86</f>
        <v>0</v>
      </c>
      <c r="CP86" s="61">
        <f>+Fall_Hoy!I86</f>
        <v>0</v>
      </c>
      <c r="CQ86" s="61">
        <f>+Fall_Hoy!J86</f>
        <v>0</v>
      </c>
      <c r="CR86" s="61">
        <f>+Fall_Hoy!K86</f>
        <v>0</v>
      </c>
      <c r="CS86" s="61">
        <f>+Fall_Hoy!L86</f>
        <v>1</v>
      </c>
      <c r="CT86" s="61">
        <f>+Fall_Hoy!M86</f>
        <v>0</v>
      </c>
      <c r="CU86" s="61">
        <f>+Fall_Hoy!N86</f>
        <v>0</v>
      </c>
      <c r="CV86" s="61">
        <f>+Fall_Hoy!O86</f>
        <v>0</v>
      </c>
      <c r="CW86" s="61">
        <f>+Fall_Hoy!P86</f>
        <v>0</v>
      </c>
      <c r="CX86" s="61">
        <f>+Fall_Hoy!Q86</f>
        <v>0</v>
      </c>
      <c r="CY86" s="61">
        <f>+Fall_Hoy!R86</f>
        <v>0</v>
      </c>
      <c r="CZ86" s="61">
        <f>+Fall_Hoy!S86</f>
        <v>0</v>
      </c>
      <c r="DA86" s="61">
        <f>+Fall_Hoy!T86</f>
        <v>0</v>
      </c>
      <c r="DB86" s="253">
        <f>+Fall_Hoy!U86</f>
        <v>0</v>
      </c>
      <c r="DC86" s="61">
        <f>+Fall_Hoy!W86</f>
        <v>0</v>
      </c>
      <c r="DD86" s="61">
        <f>+Fall_Hoy!X86</f>
        <v>0</v>
      </c>
      <c r="DE86" s="61">
        <f>+Fall_Hoy!Y86</f>
        <v>0</v>
      </c>
      <c r="DF86" s="61">
        <f>+Fall_Hoy!Z86</f>
        <v>0</v>
      </c>
      <c r="DG86" s="61">
        <f>+Fall_Hoy!AA86</f>
        <v>0</v>
      </c>
      <c r="DH86" s="61">
        <f>+Fall_Hoy!AB86</f>
        <v>0</v>
      </c>
      <c r="DI86" s="61">
        <f>+Fall_Hoy!AC86</f>
        <v>0</v>
      </c>
      <c r="DJ86" s="61">
        <f>+Fall_Hoy!AD86</f>
        <v>0</v>
      </c>
      <c r="DK86" s="61">
        <f>+Fall_Hoy!AE86</f>
        <v>0</v>
      </c>
      <c r="DL86" s="270">
        <f>+Fall_Hoy!AF86</f>
        <v>0</v>
      </c>
      <c r="DM86" s="75">
        <f t="shared" si="287"/>
        <v>2.363379771725465E-2</v>
      </c>
      <c r="DN86" s="76">
        <f t="shared" si="288"/>
        <v>2.7213760502698681E-2</v>
      </c>
      <c r="DO86" s="76">
        <f t="shared" si="289"/>
        <v>2.9123927859359716E-2</v>
      </c>
      <c r="DP86" s="76">
        <f t="shared" si="290"/>
        <v>1.6702127747391143E-2</v>
      </c>
      <c r="DQ86" s="76">
        <f t="shared" si="409"/>
        <v>2.3321040551280016E-2</v>
      </c>
      <c r="DR86" s="76">
        <f t="shared" si="410"/>
        <v>5.6274800126309032E-2</v>
      </c>
      <c r="DS86" s="76">
        <f t="shared" si="411"/>
        <v>2.7543642806939647E-2</v>
      </c>
      <c r="DT86" s="76">
        <f t="shared" si="412"/>
        <v>5.1486267729525782E-2</v>
      </c>
      <c r="DU86" s="76">
        <f t="shared" si="413"/>
        <v>3.3915967065374822E-2</v>
      </c>
      <c r="DV86" s="76">
        <f t="shared" si="414"/>
        <v>4.4978023285111392E-2</v>
      </c>
      <c r="DW86" s="76">
        <f t="shared" si="415"/>
        <v>0.7</v>
      </c>
      <c r="DX86" s="76">
        <f t="shared" si="416"/>
        <v>4.8050143016763486E-3</v>
      </c>
      <c r="DY86" s="76">
        <f t="shared" si="417"/>
        <v>2.9123927859359716E-2</v>
      </c>
      <c r="DZ86" s="76">
        <f t="shared" si="418"/>
        <v>1.6702127747391143E-2</v>
      </c>
      <c r="EA86" s="76">
        <f t="shared" si="419"/>
        <v>2.363379771725465E-2</v>
      </c>
      <c r="EB86" s="76">
        <f t="shared" si="420"/>
        <v>2.7213760502698681E-2</v>
      </c>
      <c r="EC86" s="76">
        <f t="shared" si="421"/>
        <v>2.9682144577632491E-2</v>
      </c>
      <c r="ED86" s="76">
        <f t="shared" si="422"/>
        <v>0</v>
      </c>
      <c r="EE86" s="76">
        <f t="shared" si="423"/>
        <v>0</v>
      </c>
      <c r="EF86" s="316">
        <f t="shared" si="424"/>
        <v>0</v>
      </c>
      <c r="EG86" s="85">
        <f>+'Cas_-14'!B85</f>
        <v>2</v>
      </c>
      <c r="EH86" s="62">
        <f>+'Cas_-14'!C85</f>
        <v>1</v>
      </c>
      <c r="EI86" s="62">
        <f>+'Cas_-14'!D85</f>
        <v>3</v>
      </c>
      <c r="EJ86" s="62">
        <f>+'Cas_-14'!E85</f>
        <v>3</v>
      </c>
      <c r="EK86" s="62">
        <f>+'Cas_-14'!F85</f>
        <v>7</v>
      </c>
      <c r="EL86" s="62">
        <f>+'Cas_-14'!G85</f>
        <v>16</v>
      </c>
      <c r="EM86" s="62">
        <f>+'Cas_-14'!H85</f>
        <v>8</v>
      </c>
      <c r="EN86" s="62">
        <f>+'Cas_-14'!I85</f>
        <v>16</v>
      </c>
      <c r="EO86" s="62">
        <f>+'Cas_-14'!J85</f>
        <v>10</v>
      </c>
      <c r="EP86" s="62">
        <f>+'Cas_-14'!K85</f>
        <v>13</v>
      </c>
      <c r="EQ86" s="62">
        <f>+'Cas_-14'!L85</f>
        <v>12</v>
      </c>
      <c r="ER86" s="62">
        <f>+'Cas_-14'!M85</f>
        <v>1</v>
      </c>
      <c r="ES86" s="62">
        <f>+'Cas_-14'!N85</f>
        <v>7</v>
      </c>
      <c r="ET86" s="62">
        <f>+'Cas_-14'!O85</f>
        <v>3</v>
      </c>
      <c r="EU86" s="62">
        <f>+'Cas_-14'!P85</f>
        <v>3</v>
      </c>
      <c r="EV86" s="62">
        <f>+'Cas_-14'!Q85</f>
        <v>3</v>
      </c>
      <c r="EW86" s="62">
        <f>+'Cas_-14'!R85</f>
        <v>1</v>
      </c>
      <c r="EX86" s="62">
        <f>+'Cas_-14'!S85</f>
        <v>0</v>
      </c>
      <c r="EY86" s="62">
        <f>+'Cas_-14'!T85</f>
        <v>0</v>
      </c>
      <c r="EZ86" s="86">
        <f>+'Cas_-14'!U85</f>
        <v>0</v>
      </c>
      <c r="FA86" s="201">
        <f t="shared" si="433"/>
        <v>5.0642632471337001E-3</v>
      </c>
      <c r="FB86" s="90">
        <f t="shared" si="434"/>
        <v>2.448727562952177E-3</v>
      </c>
      <c r="FC86" s="90">
        <f t="shared" si="435"/>
        <v>8.6619812914382217E-3</v>
      </c>
      <c r="FD86" s="90">
        <f t="shared" si="436"/>
        <v>8.4592878090072338E-3</v>
      </c>
      <c r="FE86" s="90">
        <f t="shared" si="437"/>
        <v>2.3321040551280016E-2</v>
      </c>
      <c r="FF86" s="90">
        <f t="shared" si="438"/>
        <v>5.6274800126309032E-2</v>
      </c>
      <c r="FG86" s="90">
        <f t="shared" si="439"/>
        <v>2.7543642806939647E-2</v>
      </c>
      <c r="FH86" s="90">
        <f t="shared" si="440"/>
        <v>5.1486267729525782E-2</v>
      </c>
      <c r="FI86" s="90">
        <f t="shared" si="441"/>
        <v>3.3915967065374822E-2</v>
      </c>
      <c r="FJ86" s="90">
        <f t="shared" si="442"/>
        <v>4.4978023285111392E-2</v>
      </c>
      <c r="FK86" s="90">
        <f t="shared" si="443"/>
        <v>5.5429443550711818E-2</v>
      </c>
      <c r="FL86" s="90">
        <f t="shared" si="444"/>
        <v>4.8050143016763486E-3</v>
      </c>
      <c r="FM86" s="90">
        <f t="shared" si="445"/>
        <v>2.9123927859359716E-2</v>
      </c>
      <c r="FN86" s="90">
        <f t="shared" si="446"/>
        <v>1.6702127747391143E-2</v>
      </c>
      <c r="FO86" s="90">
        <f t="shared" si="447"/>
        <v>2.363379771725465E-2</v>
      </c>
      <c r="FP86" s="90">
        <f t="shared" si="448"/>
        <v>2.7213760502698681E-2</v>
      </c>
      <c r="FQ86" s="90">
        <f t="shared" si="449"/>
        <v>2.9682144577632491E-2</v>
      </c>
      <c r="FR86" s="90">
        <f t="shared" si="450"/>
        <v>0</v>
      </c>
      <c r="FS86" s="90">
        <f t="shared" si="451"/>
        <v>0</v>
      </c>
      <c r="FT86" s="99">
        <f t="shared" si="452"/>
        <v>0</v>
      </c>
      <c r="FU86" s="119">
        <f t="shared" si="511"/>
        <v>1</v>
      </c>
      <c r="FV86" s="120">
        <f t="shared" si="512"/>
        <v>1</v>
      </c>
      <c r="FW86" s="120">
        <f t="shared" si="513"/>
        <v>1</v>
      </c>
      <c r="FX86" s="120">
        <f t="shared" si="514"/>
        <v>1</v>
      </c>
      <c r="FY86" s="120">
        <f t="shared" si="510"/>
        <v>1</v>
      </c>
      <c r="FZ86" s="120">
        <f t="shared" si="510"/>
        <v>1</v>
      </c>
      <c r="GA86" s="120">
        <f t="shared" si="510"/>
        <v>1</v>
      </c>
      <c r="GB86" s="120">
        <f t="shared" si="510"/>
        <v>1</v>
      </c>
      <c r="GC86" s="120">
        <f t="shared" si="510"/>
        <v>1</v>
      </c>
      <c r="GD86" s="120">
        <f t="shared" si="510"/>
        <v>1</v>
      </c>
      <c r="GE86" s="120">
        <f t="shared" si="510"/>
        <v>12.628667277880524</v>
      </c>
      <c r="GF86" s="120">
        <f t="shared" si="510"/>
        <v>1</v>
      </c>
      <c r="GG86" s="120">
        <f t="shared" si="510"/>
        <v>1</v>
      </c>
      <c r="GH86" s="120">
        <f t="shared" si="510"/>
        <v>1</v>
      </c>
      <c r="GI86" s="120">
        <f t="shared" si="510"/>
        <v>1</v>
      </c>
      <c r="GJ86" s="120">
        <f t="shared" si="510"/>
        <v>1</v>
      </c>
      <c r="GK86" s="120">
        <f t="shared" si="515"/>
        <v>1</v>
      </c>
      <c r="GL86" s="120" t="e">
        <f t="shared" si="516"/>
        <v>#DIV/0!</v>
      </c>
      <c r="GM86" s="120" t="e">
        <f t="shared" si="517"/>
        <v>#DIV/0!</v>
      </c>
      <c r="GN86" s="321" t="e">
        <f t="shared" si="518"/>
        <v>#DIV/0!</v>
      </c>
      <c r="GO86" s="85">
        <f>+Cas_Hoy!B85</f>
        <v>2</v>
      </c>
      <c r="GP86" s="62">
        <f>+Cas_Hoy!C85</f>
        <v>1</v>
      </c>
      <c r="GQ86" s="62">
        <f>+Cas_Hoy!D85</f>
        <v>3</v>
      </c>
      <c r="GR86" s="62">
        <f>+Cas_Hoy!E85</f>
        <v>4</v>
      </c>
      <c r="GS86" s="62">
        <f>+Cas_Hoy!F85</f>
        <v>8</v>
      </c>
      <c r="GT86" s="62">
        <f>+Cas_Hoy!G85</f>
        <v>18</v>
      </c>
      <c r="GU86" s="62">
        <f>+Cas_Hoy!H85</f>
        <v>8</v>
      </c>
      <c r="GV86" s="62">
        <f>+Cas_Hoy!I85</f>
        <v>17</v>
      </c>
      <c r="GW86" s="62">
        <f>+Cas_Hoy!J85</f>
        <v>12</v>
      </c>
      <c r="GX86" s="62">
        <f>+Cas_Hoy!K85</f>
        <v>17</v>
      </c>
      <c r="GY86" s="62">
        <f>+Cas_Hoy!L85</f>
        <v>13</v>
      </c>
      <c r="GZ86" s="62">
        <f>+Cas_Hoy!M85</f>
        <v>4</v>
      </c>
      <c r="HA86" s="62">
        <f>+Cas_Hoy!N85</f>
        <v>8</v>
      </c>
      <c r="HB86" s="62">
        <f>+Cas_Hoy!O85</f>
        <v>3</v>
      </c>
      <c r="HC86" s="62">
        <f>+Cas_Hoy!P85</f>
        <v>3</v>
      </c>
      <c r="HD86" s="62">
        <f>+Cas_Hoy!Q85</f>
        <v>3</v>
      </c>
      <c r="HE86" s="62">
        <f>+Cas_Hoy!R85</f>
        <v>2</v>
      </c>
      <c r="HF86" s="62">
        <f>+Cas_Hoy!S85</f>
        <v>0</v>
      </c>
      <c r="HG86" s="62">
        <f>+Cas_Hoy!T85</f>
        <v>0</v>
      </c>
      <c r="HH86" s="590">
        <f>+Cas_Hoy!U85</f>
        <v>0</v>
      </c>
      <c r="HI86" s="543">
        <f t="shared" si="519"/>
        <v>2.363379771725465E-2</v>
      </c>
      <c r="HJ86" s="112">
        <f t="shared" si="520"/>
        <v>2.7213760502698681E-2</v>
      </c>
      <c r="HK86" s="112">
        <f t="shared" si="521"/>
        <v>3.3284488982125389E-2</v>
      </c>
      <c r="HL86" s="112">
        <f t="shared" si="522"/>
        <v>1.6702127747391143E-2</v>
      </c>
      <c r="HM86" s="323">
        <f t="shared" si="493"/>
        <v>2.6652617772891449E-2</v>
      </c>
      <c r="HN86" s="323">
        <f t="shared" si="494"/>
        <v>6.3309150142097662E-2</v>
      </c>
      <c r="HO86" s="323">
        <f t="shared" si="495"/>
        <v>2.7543642806939647E-2</v>
      </c>
      <c r="HP86" s="323">
        <f t="shared" si="496"/>
        <v>5.4704159462621145E-2</v>
      </c>
      <c r="HQ86" s="323">
        <f t="shared" si="497"/>
        <v>4.0699160478449785E-2</v>
      </c>
      <c r="HR86" s="323">
        <f t="shared" si="498"/>
        <v>5.8817415065145665E-2</v>
      </c>
      <c r="HS86" s="323">
        <f t="shared" si="499"/>
        <v>0.7</v>
      </c>
      <c r="HT86" s="323">
        <f t="shared" si="500"/>
        <v>1.9220057206705395E-2</v>
      </c>
      <c r="HU86" s="323">
        <f t="shared" si="501"/>
        <v>3.3284488982125389E-2</v>
      </c>
      <c r="HV86" s="323">
        <f t="shared" si="502"/>
        <v>1.6702127747391143E-2</v>
      </c>
      <c r="HW86" s="323">
        <f t="shared" si="503"/>
        <v>2.363379771725465E-2</v>
      </c>
      <c r="HX86" s="323">
        <f t="shared" si="504"/>
        <v>2.7213760502698681E-2</v>
      </c>
      <c r="HY86" s="323">
        <f t="shared" si="505"/>
        <v>5.9364289155264982E-2</v>
      </c>
      <c r="HZ86" s="323" t="e">
        <f t="shared" si="506"/>
        <v>#DIV/0!</v>
      </c>
      <c r="IA86" s="323" t="e">
        <f t="shared" si="507"/>
        <v>#DIV/0!</v>
      </c>
      <c r="IB86" s="327" t="e">
        <f t="shared" si="508"/>
        <v>#DIV/0!</v>
      </c>
      <c r="IC86" s="241">
        <f>+CyF_Tot!B85</f>
        <v>0</v>
      </c>
      <c r="ID86" s="149">
        <f>+CyF_Tot!C85</f>
        <v>112</v>
      </c>
      <c r="IE86" s="149">
        <f>+CyF_Tot!D85</f>
        <v>123</v>
      </c>
      <c r="IF86" s="149">
        <f>+CyF_Tot!E85</f>
        <v>129</v>
      </c>
      <c r="IG86" s="149">
        <f>+CyF_Tot!F85</f>
        <v>0</v>
      </c>
      <c r="IH86" s="149">
        <f>+CyF_Tot!G85</f>
        <v>1</v>
      </c>
      <c r="II86" s="149">
        <f>+CyF_Tot!H85</f>
        <v>1</v>
      </c>
      <c r="IJ86" s="557">
        <f>+CyF_Tot!I85</f>
        <v>1</v>
      </c>
      <c r="IK86" s="93">
        <f t="shared" si="388"/>
        <v>8.8567880239997565E-2</v>
      </c>
      <c r="IL86" s="90">
        <f t="shared" si="389"/>
        <v>9.1584516702056348E-2</v>
      </c>
      <c r="IM86" s="90">
        <f t="shared" si="390"/>
        <v>7.7672367155647362E-2</v>
      </c>
      <c r="IN86" s="90">
        <f t="shared" si="391"/>
        <v>7.9533479218848832E-2</v>
      </c>
      <c r="IO86" s="90">
        <f t="shared" si="392"/>
        <v>6.7315122979351411E-2</v>
      </c>
      <c r="IP86" s="90">
        <f t="shared" si="393"/>
        <v>6.3762971670336108E-2</v>
      </c>
      <c r="IQ86" s="90">
        <f t="shared" si="394"/>
        <v>6.513750761579741E-2</v>
      </c>
      <c r="IR86" s="90">
        <f t="shared" si="395"/>
        <v>6.9693311332216068E-2</v>
      </c>
      <c r="IS86" s="90">
        <f t="shared" si="396"/>
        <v>6.6123879043665679E-2</v>
      </c>
      <c r="IT86" s="90">
        <f t="shared" si="397"/>
        <v>6.4819475870759383E-2</v>
      </c>
      <c r="IU86" s="90">
        <f t="shared" si="398"/>
        <v>4.8551567402866203E-2</v>
      </c>
      <c r="IV86" s="90">
        <f t="shared" si="399"/>
        <v>4.6673228487527862E-2</v>
      </c>
      <c r="IW86" s="90">
        <f t="shared" si="400"/>
        <v>5.3902712583850237E-2</v>
      </c>
      <c r="IX86" s="90">
        <f t="shared" si="401"/>
        <v>4.0282088685917775E-2</v>
      </c>
      <c r="IY86" s="90">
        <f t="shared" si="402"/>
        <v>2.8467561549481331E-2</v>
      </c>
      <c r="IZ86" s="90">
        <f t="shared" si="403"/>
        <v>2.4722661577668382E-2</v>
      </c>
      <c r="JA86" s="90">
        <f t="shared" si="404"/>
        <v>7.5555703126983171E-3</v>
      </c>
      <c r="JB86" s="90">
        <f t="shared" si="405"/>
        <v>1.1423590190803508E-2</v>
      </c>
      <c r="JC86" s="90">
        <f t="shared" si="406"/>
        <v>1.9760722356287905E-3</v>
      </c>
      <c r="JD86" s="202">
        <f t="shared" si="407"/>
        <v>2.2344315687263514E-3</v>
      </c>
      <c r="JE86" s="326"/>
      <c r="JF86" s="323"/>
      <c r="JG86" s="323"/>
      <c r="JH86" s="323"/>
      <c r="JI86" s="323"/>
      <c r="JJ86" s="323"/>
      <c r="JK86" s="323"/>
      <c r="JL86" s="323"/>
      <c r="JM86" s="323"/>
      <c r="JN86" s="323"/>
      <c r="JO86" s="323"/>
      <c r="JP86" s="323"/>
      <c r="JQ86" s="323"/>
      <c r="JR86" s="323"/>
      <c r="JS86" s="323"/>
      <c r="JT86" s="323"/>
      <c r="JU86" s="323"/>
      <c r="JV86" s="323"/>
      <c r="JW86" s="323"/>
      <c r="JX86" s="327"/>
      <c r="JZ86" s="701">
        <f t="shared" si="241"/>
        <v>0</v>
      </c>
      <c r="KA86" s="291">
        <f t="shared" si="242"/>
        <v>0</v>
      </c>
      <c r="KB86" s="291">
        <f t="shared" si="243"/>
        <v>0</v>
      </c>
      <c r="KC86" s="291">
        <f t="shared" si="244"/>
        <v>0</v>
      </c>
      <c r="KD86" s="291">
        <f t="shared" si="245"/>
        <v>0</v>
      </c>
      <c r="KE86" s="291">
        <f t="shared" si="246"/>
        <v>0</v>
      </c>
      <c r="KF86" s="291">
        <f t="shared" si="247"/>
        <v>0</v>
      </c>
      <c r="KG86" s="291">
        <f t="shared" si="248"/>
        <v>0</v>
      </c>
      <c r="KH86" s="291">
        <f t="shared" si="249"/>
        <v>0</v>
      </c>
      <c r="KI86" s="291">
        <f t="shared" si="250"/>
        <v>0</v>
      </c>
      <c r="KJ86" s="291">
        <f t="shared" si="251"/>
        <v>9762.3536952790582</v>
      </c>
      <c r="KK86" s="291">
        <f t="shared" si="252"/>
        <v>0</v>
      </c>
      <c r="KL86" s="291">
        <f t="shared" si="253"/>
        <v>0</v>
      </c>
      <c r="KM86" s="291">
        <f t="shared" si="254"/>
        <v>0</v>
      </c>
      <c r="KN86" s="291">
        <f t="shared" si="255"/>
        <v>0</v>
      </c>
      <c r="KO86" s="291">
        <f t="shared" si="256"/>
        <v>0</v>
      </c>
      <c r="KP86" s="291">
        <f t="shared" si="257"/>
        <v>0</v>
      </c>
      <c r="KQ86" s="291">
        <f t="shared" si="258"/>
        <v>0</v>
      </c>
      <c r="KR86" s="291">
        <f t="shared" si="259"/>
        <v>0</v>
      </c>
      <c r="KS86" s="702">
        <f t="shared" si="260"/>
        <v>0</v>
      </c>
      <c r="KT86" s="705">
        <f>(SUM(JZ86:KS86)/SUM(JZ$4:KS85))*100000</f>
        <v>19.483651762518907</v>
      </c>
      <c r="KU86" s="624">
        <f t="shared" si="453"/>
        <v>0</v>
      </c>
      <c r="KV86" s="625">
        <f t="shared" si="454"/>
        <v>0</v>
      </c>
      <c r="KW86" s="625">
        <f t="shared" si="455"/>
        <v>0</v>
      </c>
      <c r="KX86" s="625">
        <f t="shared" si="456"/>
        <v>0</v>
      </c>
      <c r="KY86" s="625">
        <f t="shared" si="457"/>
        <v>0</v>
      </c>
      <c r="KZ86" s="625">
        <f t="shared" si="458"/>
        <v>0</v>
      </c>
      <c r="LA86" s="625">
        <f t="shared" si="459"/>
        <v>0</v>
      </c>
      <c r="LB86" s="625">
        <f t="shared" si="460"/>
        <v>0</v>
      </c>
      <c r="LC86" s="625">
        <f t="shared" si="461"/>
        <v>0</v>
      </c>
      <c r="LD86" s="625">
        <f t="shared" si="462"/>
        <v>0</v>
      </c>
      <c r="LE86" s="625">
        <f t="shared" si="463"/>
        <v>4619.1202958926515</v>
      </c>
      <c r="LF86" s="625">
        <f t="shared" si="464"/>
        <v>0</v>
      </c>
      <c r="LG86" s="625">
        <f t="shared" si="465"/>
        <v>0</v>
      </c>
      <c r="LH86" s="625">
        <f t="shared" si="466"/>
        <v>0</v>
      </c>
      <c r="LI86" s="625">
        <f t="shared" si="467"/>
        <v>0</v>
      </c>
      <c r="LJ86" s="625">
        <f t="shared" si="468"/>
        <v>0</v>
      </c>
      <c r="LK86" s="625">
        <f t="shared" si="469"/>
        <v>0</v>
      </c>
      <c r="LL86" s="625">
        <f t="shared" si="470"/>
        <v>0</v>
      </c>
      <c r="LM86" s="625">
        <f t="shared" si="471"/>
        <v>0</v>
      </c>
      <c r="LN86" s="626">
        <f t="shared" si="472"/>
        <v>0</v>
      </c>
      <c r="LO86" s="642">
        <f t="shared" si="473"/>
        <v>0</v>
      </c>
      <c r="LP86" s="625">
        <f t="shared" si="474"/>
        <v>0</v>
      </c>
      <c r="LQ86" s="625">
        <f t="shared" si="475"/>
        <v>1247.2156500484459</v>
      </c>
      <c r="LR86" s="625">
        <f t="shared" si="476"/>
        <v>0</v>
      </c>
      <c r="LS86" s="625">
        <f t="shared" si="477"/>
        <v>0</v>
      </c>
      <c r="LT86" s="645">
        <f t="shared" si="478"/>
        <v>0</v>
      </c>
      <c r="LU86" s="624">
        <f t="shared" si="479"/>
        <v>0</v>
      </c>
      <c r="LV86" s="625">
        <f t="shared" si="480"/>
        <v>621.23592912613742</v>
      </c>
      <c r="LW86" s="626">
        <f t="shared" si="481"/>
        <v>0</v>
      </c>
      <c r="LY86" s="725">
        <f>VLOOKUP(A86,Vac!A:C,2,FALSE)</f>
        <v>208627.63793538595</v>
      </c>
      <c r="LZ86" s="730">
        <f>VLOOKUP(A86,Vac!A:D,3,FALSE)</f>
        <v>1022</v>
      </c>
      <c r="MA86" s="722">
        <f>VLOOKUP(A86,Vac!A:D,4,FALSE)</f>
        <v>556</v>
      </c>
      <c r="MB86" s="742">
        <f t="shared" si="425"/>
        <v>0.22919937205651492</v>
      </c>
      <c r="MC86" s="666">
        <f t="shared" si="426"/>
        <v>0.12469163489571652</v>
      </c>
    </row>
    <row r="87" spans="1:341" ht="14.4">
      <c r="A87" s="510" t="s">
        <v>97</v>
      </c>
      <c r="B87" s="538">
        <v>11763</v>
      </c>
      <c r="C87" s="526">
        <f t="shared" si="341"/>
        <v>776</v>
      </c>
      <c r="D87" s="517">
        <f t="shared" si="342"/>
        <v>11</v>
      </c>
      <c r="E87" s="495">
        <f t="shared" si="482"/>
        <v>8.5724402153747881E-3</v>
      </c>
      <c r="F87" s="208">
        <f t="shared" si="427"/>
        <v>5.8573493156507693E-2</v>
      </c>
      <c r="G87" s="30">
        <f t="shared" si="264"/>
        <v>1.8623829980090607</v>
      </c>
      <c r="H87" s="29">
        <f t="shared" si="428"/>
        <v>0.10908627778867999</v>
      </c>
      <c r="I87" s="33">
        <f t="shared" si="429"/>
        <v>0.12286059733529126</v>
      </c>
      <c r="J87" s="353">
        <f t="shared" si="430"/>
        <v>0.12110828481338679</v>
      </c>
      <c r="K87" s="581">
        <f t="shared" si="431"/>
        <v>7.7214832668314705E-3</v>
      </c>
      <c r="L87" s="354">
        <f t="shared" si="483"/>
        <v>2.0676295417414639</v>
      </c>
      <c r="M87" s="355">
        <f t="shared" si="432"/>
        <v>0.13640062266355318</v>
      </c>
      <c r="N87" s="827"/>
      <c r="O87" s="364" t="s">
        <v>226</v>
      </c>
      <c r="P87" s="20" t="s">
        <v>238</v>
      </c>
      <c r="Q87" s="20"/>
      <c r="R87" s="20"/>
      <c r="S87" s="166">
        <f t="shared" si="270"/>
        <v>776</v>
      </c>
      <c r="T87" s="167">
        <f t="shared" si="271"/>
        <v>6596.956558701012</v>
      </c>
      <c r="U87" s="166">
        <f t="shared" si="272"/>
        <v>34</v>
      </c>
      <c r="V87" s="168">
        <f t="shared" si="273"/>
        <v>4.5822102425876012E-2</v>
      </c>
      <c r="W87" s="167">
        <f t="shared" si="274"/>
        <v>289.04191107710619</v>
      </c>
      <c r="X87" s="166">
        <f t="shared" si="275"/>
        <v>87</v>
      </c>
      <c r="Y87" s="168">
        <f t="shared" si="276"/>
        <v>0.1262699564586357</v>
      </c>
      <c r="Z87" s="167">
        <f t="shared" si="277"/>
        <v>739.60724305024223</v>
      </c>
      <c r="AA87" s="166">
        <f t="shared" si="278"/>
        <v>11</v>
      </c>
      <c r="AB87" s="167">
        <f t="shared" si="279"/>
        <v>935.13559466122592</v>
      </c>
      <c r="AC87" s="169">
        <f t="shared" si="280"/>
        <v>1.4175257731958763E-2</v>
      </c>
      <c r="AD87" s="166">
        <f t="shared" si="281"/>
        <v>0</v>
      </c>
      <c r="AE87" s="168">
        <f t="shared" si="282"/>
        <v>0</v>
      </c>
      <c r="AF87" s="167">
        <f t="shared" si="283"/>
        <v>0</v>
      </c>
      <c r="AG87" s="166">
        <f t="shared" si="284"/>
        <v>0</v>
      </c>
      <c r="AH87" s="168">
        <f t="shared" si="285"/>
        <v>0</v>
      </c>
      <c r="AI87" s="365">
        <f t="shared" si="286"/>
        <v>0</v>
      </c>
      <c r="AJ87" s="831"/>
      <c r="AK87" s="85">
        <v>967.8382393251793</v>
      </c>
      <c r="AL87" s="62">
        <v>935.82965331905882</v>
      </c>
      <c r="AM87" s="62">
        <v>912.19070013059832</v>
      </c>
      <c r="AN87" s="62">
        <v>832.2002320445331</v>
      </c>
      <c r="AO87" s="62">
        <v>758.49362848278963</v>
      </c>
      <c r="AP87" s="62">
        <v>732.3271791027438</v>
      </c>
      <c r="AQ87" s="62">
        <v>790.44846355921413</v>
      </c>
      <c r="AR87" s="62">
        <v>797.62624955330011</v>
      </c>
      <c r="AS87" s="62">
        <v>681.61657732818117</v>
      </c>
      <c r="AT87" s="62">
        <v>667.17246140858629</v>
      </c>
      <c r="AU87" s="62">
        <v>629.14303580941692</v>
      </c>
      <c r="AV87" s="62">
        <v>596.13402638803814</v>
      </c>
      <c r="AW87" s="62">
        <v>594.07843271461638</v>
      </c>
      <c r="AX87" s="62">
        <v>577.48879740723646</v>
      </c>
      <c r="AY87" s="62">
        <v>357.3094316544047</v>
      </c>
      <c r="AZ87" s="62">
        <v>426.78585260447329</v>
      </c>
      <c r="BA87" s="62">
        <v>150.56040597822272</v>
      </c>
      <c r="BB87" s="62">
        <v>250.4885666763879</v>
      </c>
      <c r="BC87" s="62">
        <v>17.321108652361904</v>
      </c>
      <c r="BD87" s="86">
        <v>87.947053905434956</v>
      </c>
      <c r="BE87" s="258">
        <v>2.0000000000000002E-5</v>
      </c>
      <c r="BF87" s="43">
        <v>2.0000000000000002E-5</v>
      </c>
      <c r="BG87" s="53">
        <v>5.0000000000000002E-5</v>
      </c>
      <c r="BH87" s="53">
        <v>4.0000000000000003E-5</v>
      </c>
      <c r="BI87" s="53">
        <v>1.2518952302791728E-4</v>
      </c>
      <c r="BJ87" s="53">
        <v>1.2406223545552731E-4</v>
      </c>
      <c r="BK87" s="53">
        <v>3.4000000000000002E-4</v>
      </c>
      <c r="BL87" s="53">
        <v>1.8000000000000001E-4</v>
      </c>
      <c r="BM87" s="53">
        <v>8.9999999999999998E-4</v>
      </c>
      <c r="BN87" s="53">
        <v>5.0000000000000001E-4</v>
      </c>
      <c r="BO87" s="53">
        <v>3.8E-3</v>
      </c>
      <c r="BP87" s="53">
        <v>2E-3</v>
      </c>
      <c r="BQ87" s="53">
        <v>1.6199999999999999E-2</v>
      </c>
      <c r="BR87" s="53">
        <v>6.1999999999999998E-3</v>
      </c>
      <c r="BS87" s="53">
        <v>6.1100000000000002E-2</v>
      </c>
      <c r="BT87" s="53">
        <v>2.6800000000000001E-2</v>
      </c>
      <c r="BU87" s="53">
        <v>0.1421</v>
      </c>
      <c r="BV87" s="53">
        <v>5.4699999999999999E-2</v>
      </c>
      <c r="BW87" s="53">
        <v>0.27589999999999998</v>
      </c>
      <c r="BX87" s="773">
        <v>0.1051</v>
      </c>
      <c r="BY87" s="53">
        <f t="shared" si="484"/>
        <v>2.0000000000000002E-5</v>
      </c>
      <c r="BZ87" s="53">
        <f t="shared" si="485"/>
        <v>4.5000000000000003E-5</v>
      </c>
      <c r="CA87" s="53">
        <f t="shared" si="486"/>
        <v>1.246258792417223E-4</v>
      </c>
      <c r="CB87" s="53">
        <f t="shared" si="487"/>
        <v>2.6000000000000003E-4</v>
      </c>
      <c r="CC87" s="53">
        <f t="shared" si="488"/>
        <v>6.9999999999999999E-4</v>
      </c>
      <c r="CD87" s="53">
        <f t="shared" si="489"/>
        <v>2.8999999999999998E-3</v>
      </c>
      <c r="CE87" s="53">
        <f t="shared" si="490"/>
        <v>1.12E-2</v>
      </c>
      <c r="CF87" s="53">
        <f t="shared" si="491"/>
        <v>4.3950000000000003E-2</v>
      </c>
      <c r="CG87" s="53">
        <f t="shared" si="492"/>
        <v>9.8400000000000001E-2</v>
      </c>
      <c r="CH87" s="54">
        <f t="shared" si="509"/>
        <v>0.1905</v>
      </c>
      <c r="CI87" s="64">
        <f>+Fall_Hoy!B87</f>
        <v>0</v>
      </c>
      <c r="CJ87" s="61">
        <f>+Fall_Hoy!C87</f>
        <v>0</v>
      </c>
      <c r="CK87" s="61">
        <f>+Fall_Hoy!D87</f>
        <v>0</v>
      </c>
      <c r="CL87" s="61">
        <f>+Fall_Hoy!E87</f>
        <v>0</v>
      </c>
      <c r="CM87" s="61">
        <f>+Fall_Hoy!F87</f>
        <v>0</v>
      </c>
      <c r="CN87" s="61">
        <f>+Fall_Hoy!G87</f>
        <v>0</v>
      </c>
      <c r="CO87" s="61">
        <f>+Fall_Hoy!H87</f>
        <v>0</v>
      </c>
      <c r="CP87" s="61">
        <f>+Fall_Hoy!I87</f>
        <v>0</v>
      </c>
      <c r="CQ87" s="61">
        <f>+Fall_Hoy!J87</f>
        <v>0</v>
      </c>
      <c r="CR87" s="61">
        <f>+Fall_Hoy!K87</f>
        <v>0</v>
      </c>
      <c r="CS87" s="61">
        <f>+Fall_Hoy!L87</f>
        <v>1</v>
      </c>
      <c r="CT87" s="61">
        <f>+Fall_Hoy!M87</f>
        <v>0</v>
      </c>
      <c r="CU87" s="61">
        <f>+Fall_Hoy!N87</f>
        <v>3</v>
      </c>
      <c r="CV87" s="61">
        <f>+Fall_Hoy!O87</f>
        <v>0</v>
      </c>
      <c r="CW87" s="61">
        <f>+Fall_Hoy!P87</f>
        <v>0</v>
      </c>
      <c r="CX87" s="61">
        <f>+Fall_Hoy!Q87</f>
        <v>1</v>
      </c>
      <c r="CY87" s="61">
        <f>+Fall_Hoy!R87</f>
        <v>2</v>
      </c>
      <c r="CZ87" s="61">
        <f>+Fall_Hoy!S87</f>
        <v>3</v>
      </c>
      <c r="DA87" s="61">
        <f>+Fall_Hoy!T87</f>
        <v>0</v>
      </c>
      <c r="DB87" s="253">
        <f>+Fall_Hoy!U87</f>
        <v>1</v>
      </c>
      <c r="DC87" s="61">
        <f>+Fall_Hoy!W87</f>
        <v>0</v>
      </c>
      <c r="DD87" s="61">
        <f>+Fall_Hoy!X87</f>
        <v>0</v>
      </c>
      <c r="DE87" s="61">
        <f>+Fall_Hoy!Y87</f>
        <v>0</v>
      </c>
      <c r="DF87" s="61">
        <f>+Fall_Hoy!Z87</f>
        <v>0</v>
      </c>
      <c r="DG87" s="61">
        <f>+Fall_Hoy!AA87</f>
        <v>0</v>
      </c>
      <c r="DH87" s="61">
        <f>+Fall_Hoy!AB87</f>
        <v>0</v>
      </c>
      <c r="DI87" s="61">
        <f>+Fall_Hoy!AC87</f>
        <v>0</v>
      </c>
      <c r="DJ87" s="61">
        <f>+Fall_Hoy!AD87</f>
        <v>0</v>
      </c>
      <c r="DK87" s="61">
        <f>+Fall_Hoy!AE87</f>
        <v>0</v>
      </c>
      <c r="DL87" s="270">
        <f>+Fall_Hoy!AF87</f>
        <v>0</v>
      </c>
      <c r="DM87" s="75">
        <f t="shared" si="287"/>
        <v>1.9590862652543999E-2</v>
      </c>
      <c r="DN87" s="76">
        <f t="shared" si="288"/>
        <v>8.7428935631569241E-2</v>
      </c>
      <c r="DO87" s="76">
        <f t="shared" si="289"/>
        <v>0.3117184112188508</v>
      </c>
      <c r="DP87" s="76">
        <f t="shared" si="290"/>
        <v>3.2901071129526144E-2</v>
      </c>
      <c r="DQ87" s="76">
        <f t="shared" si="409"/>
        <v>0.10415380832931087</v>
      </c>
      <c r="DR87" s="76">
        <f t="shared" si="410"/>
        <v>9.4220181865351013E-2</v>
      </c>
      <c r="DS87" s="76">
        <f t="shared" si="411"/>
        <v>7.5906276963122063E-2</v>
      </c>
      <c r="DT87" s="76">
        <f t="shared" si="412"/>
        <v>8.5252961569510136E-2</v>
      </c>
      <c r="DU87" s="76">
        <f t="shared" si="413"/>
        <v>7.0420822492539253E-2</v>
      </c>
      <c r="DV87" s="76">
        <f t="shared" si="414"/>
        <v>9.2929495124994793E-2</v>
      </c>
      <c r="DW87" s="76">
        <f t="shared" si="415"/>
        <v>0.41827991372149464</v>
      </c>
      <c r="DX87" s="76">
        <f t="shared" si="416"/>
        <v>6.0389104473910243E-2</v>
      </c>
      <c r="DY87" s="76">
        <f t="shared" si="417"/>
        <v>0.3117184112188508</v>
      </c>
      <c r="DZ87" s="76">
        <f t="shared" si="418"/>
        <v>3.2901071129526144E-2</v>
      </c>
      <c r="EA87" s="76">
        <f t="shared" si="419"/>
        <v>1.9590862652543999E-2</v>
      </c>
      <c r="EB87" s="76">
        <f t="shared" si="420"/>
        <v>8.7428935631569241E-2</v>
      </c>
      <c r="EC87" s="76">
        <f t="shared" si="421"/>
        <v>9.3481385520568422E-2</v>
      </c>
      <c r="ED87" s="76">
        <f t="shared" si="422"/>
        <v>0.2189505400373766</v>
      </c>
      <c r="EE87" s="76">
        <f t="shared" si="423"/>
        <v>0</v>
      </c>
      <c r="EF87" s="316">
        <f t="shared" si="424"/>
        <v>0.10818722670815627</v>
      </c>
      <c r="EG87" s="85">
        <f>+'Cas_-14'!B86</f>
        <v>20</v>
      </c>
      <c r="EH87" s="62">
        <f>+'Cas_-14'!C86</f>
        <v>26</v>
      </c>
      <c r="EI87" s="62">
        <f>+'Cas_-14'!D86</f>
        <v>39</v>
      </c>
      <c r="EJ87" s="62">
        <f>+'Cas_-14'!E86</f>
        <v>50</v>
      </c>
      <c r="EK87" s="62">
        <f>+'Cas_-14'!F86</f>
        <v>79</v>
      </c>
      <c r="EL87" s="62">
        <f>+'Cas_-14'!G86</f>
        <v>69</v>
      </c>
      <c r="EM87" s="62">
        <f>+'Cas_-14'!H86</f>
        <v>60</v>
      </c>
      <c r="EN87" s="62">
        <f>+'Cas_-14'!I86</f>
        <v>68</v>
      </c>
      <c r="EO87" s="62">
        <f>+'Cas_-14'!J86</f>
        <v>48</v>
      </c>
      <c r="EP87" s="62">
        <f>+'Cas_-14'!K86</f>
        <v>62</v>
      </c>
      <c r="EQ87" s="62">
        <f>+'Cas_-14'!L86</f>
        <v>53</v>
      </c>
      <c r="ER87" s="62">
        <f>+'Cas_-14'!M86</f>
        <v>36</v>
      </c>
      <c r="ES87" s="62">
        <f>+'Cas_-14'!N86</f>
        <v>21</v>
      </c>
      <c r="ET87" s="62">
        <f>+'Cas_-14'!O86</f>
        <v>19</v>
      </c>
      <c r="EU87" s="62">
        <f>+'Cas_-14'!P86</f>
        <v>7</v>
      </c>
      <c r="EV87" s="62">
        <f>+'Cas_-14'!Q86</f>
        <v>12</v>
      </c>
      <c r="EW87" s="62">
        <f>+'Cas_-14'!R86</f>
        <v>6</v>
      </c>
      <c r="EX87" s="62">
        <f>+'Cas_-14'!S86</f>
        <v>9</v>
      </c>
      <c r="EY87" s="62">
        <f>+'Cas_-14'!T86</f>
        <v>0</v>
      </c>
      <c r="EZ87" s="86">
        <f>+'Cas_-14'!U86</f>
        <v>1</v>
      </c>
      <c r="FA87" s="201">
        <f t="shared" si="433"/>
        <v>2.0664610249275649E-2</v>
      </c>
      <c r="FB87" s="91">
        <f t="shared" si="434"/>
        <v>2.7782834095700152E-2</v>
      </c>
      <c r="FC87" s="91">
        <f t="shared" si="435"/>
        <v>4.2754217944138626E-2</v>
      </c>
      <c r="FD87" s="91">
        <f t="shared" si="436"/>
        <v>6.0081694374394715E-2</v>
      </c>
      <c r="FE87" s="91">
        <f t="shared" si="437"/>
        <v>0.10415380832931087</v>
      </c>
      <c r="FF87" s="91">
        <f t="shared" si="438"/>
        <v>9.4220181865351013E-2</v>
      </c>
      <c r="FG87" s="91">
        <f t="shared" si="439"/>
        <v>7.5906276963122063E-2</v>
      </c>
      <c r="FH87" s="91">
        <f t="shared" si="440"/>
        <v>8.5252961569510136E-2</v>
      </c>
      <c r="FI87" s="91">
        <f t="shared" si="441"/>
        <v>7.0420822492539253E-2</v>
      </c>
      <c r="FJ87" s="91">
        <f t="shared" si="442"/>
        <v>9.2929495124994793E-2</v>
      </c>
      <c r="FK87" s="91">
        <f t="shared" si="443"/>
        <v>8.4241574623509022E-2</v>
      </c>
      <c r="FL87" s="91">
        <f t="shared" si="444"/>
        <v>6.0389104473910243E-2</v>
      </c>
      <c r="FM87" s="91">
        <f t="shared" si="445"/>
        <v>3.5348867832217683E-2</v>
      </c>
      <c r="FN87" s="91">
        <f t="shared" si="446"/>
        <v>3.2901071129526144E-2</v>
      </c>
      <c r="FO87" s="91">
        <f t="shared" si="447"/>
        <v>1.9590862652543999E-2</v>
      </c>
      <c r="FP87" s="91">
        <f t="shared" si="448"/>
        <v>2.811714569911267E-2</v>
      </c>
      <c r="FQ87" s="91">
        <f t="shared" si="449"/>
        <v>3.985111464741832E-2</v>
      </c>
      <c r="FR87" s="91">
        <f t="shared" si="450"/>
        <v>3.59297836201335E-2</v>
      </c>
      <c r="FS87" s="91">
        <f t="shared" si="451"/>
        <v>0</v>
      </c>
      <c r="FT87" s="100">
        <f t="shared" si="452"/>
        <v>1.1370477527027224E-2</v>
      </c>
      <c r="FU87" s="119">
        <f t="shared" si="511"/>
        <v>1</v>
      </c>
      <c r="FV87" s="120">
        <f t="shared" si="512"/>
        <v>3.1094527363184077</v>
      </c>
      <c r="FW87" s="120">
        <f t="shared" si="513"/>
        <v>8.8183421516754841</v>
      </c>
      <c r="FX87" s="120">
        <f t="shared" si="514"/>
        <v>1</v>
      </c>
      <c r="FY87" s="120">
        <f t="shared" si="510"/>
        <v>1</v>
      </c>
      <c r="FZ87" s="120">
        <f t="shared" si="510"/>
        <v>1</v>
      </c>
      <c r="GA87" s="120">
        <f t="shared" si="510"/>
        <v>1</v>
      </c>
      <c r="GB87" s="120">
        <f t="shared" si="510"/>
        <v>1</v>
      </c>
      <c r="GC87" s="120">
        <f t="shared" si="510"/>
        <v>1</v>
      </c>
      <c r="GD87" s="120">
        <f t="shared" si="510"/>
        <v>1</v>
      </c>
      <c r="GE87" s="120">
        <f t="shared" si="510"/>
        <v>4.9652432969215488</v>
      </c>
      <c r="GF87" s="120">
        <f t="shared" si="510"/>
        <v>1</v>
      </c>
      <c r="GG87" s="120">
        <f t="shared" si="510"/>
        <v>8.8183421516754841</v>
      </c>
      <c r="GH87" s="120">
        <f t="shared" si="510"/>
        <v>1</v>
      </c>
      <c r="GI87" s="120">
        <f t="shared" si="510"/>
        <v>1</v>
      </c>
      <c r="GJ87" s="120">
        <f t="shared" si="510"/>
        <v>3.1094527363184077</v>
      </c>
      <c r="GK87" s="120">
        <f t="shared" si="515"/>
        <v>2.345765892563922</v>
      </c>
      <c r="GL87" s="120">
        <f t="shared" si="516"/>
        <v>6.0938452163315056</v>
      </c>
      <c r="GM87" s="120" t="e">
        <f t="shared" si="517"/>
        <v>#DIV/0!</v>
      </c>
      <c r="GN87" s="321">
        <f t="shared" si="518"/>
        <v>9.5147478591817318</v>
      </c>
      <c r="GO87" s="85">
        <f>+Cas_Hoy!B86</f>
        <v>20</v>
      </c>
      <c r="GP87" s="62">
        <f>+Cas_Hoy!C86</f>
        <v>28</v>
      </c>
      <c r="GQ87" s="62">
        <f>+Cas_Hoy!D86</f>
        <v>42</v>
      </c>
      <c r="GR87" s="62">
        <f>+Cas_Hoy!E86</f>
        <v>58</v>
      </c>
      <c r="GS87" s="62">
        <f>+Cas_Hoy!F86</f>
        <v>93</v>
      </c>
      <c r="GT87" s="62">
        <f>+Cas_Hoy!G86</f>
        <v>78</v>
      </c>
      <c r="GU87" s="62">
        <f>+Cas_Hoy!H86</f>
        <v>68</v>
      </c>
      <c r="GV87" s="62">
        <f>+Cas_Hoy!I86</f>
        <v>80</v>
      </c>
      <c r="GW87" s="62">
        <f>+Cas_Hoy!J86</f>
        <v>56</v>
      </c>
      <c r="GX87" s="62">
        <f>+Cas_Hoy!K86</f>
        <v>67</v>
      </c>
      <c r="GY87" s="62">
        <f>+Cas_Hoy!L86</f>
        <v>60</v>
      </c>
      <c r="GZ87" s="62">
        <f>+Cas_Hoy!M86</f>
        <v>40</v>
      </c>
      <c r="HA87" s="62">
        <f>+Cas_Hoy!N86</f>
        <v>24</v>
      </c>
      <c r="HB87" s="62">
        <f>+Cas_Hoy!O86</f>
        <v>19</v>
      </c>
      <c r="HC87" s="62">
        <f>+Cas_Hoy!P86</f>
        <v>7</v>
      </c>
      <c r="HD87" s="62">
        <f>+Cas_Hoy!Q86</f>
        <v>14</v>
      </c>
      <c r="HE87" s="62">
        <f>+Cas_Hoy!R86</f>
        <v>6</v>
      </c>
      <c r="HF87" s="62">
        <f>+Cas_Hoy!S86</f>
        <v>11</v>
      </c>
      <c r="HG87" s="62">
        <f>+Cas_Hoy!T86</f>
        <v>0</v>
      </c>
      <c r="HH87" s="590">
        <f>+Cas_Hoy!U86</f>
        <v>1</v>
      </c>
      <c r="HI87" s="543">
        <f t="shared" si="519"/>
        <v>1.9590862652543999E-2</v>
      </c>
      <c r="HJ87" s="112">
        <f t="shared" si="520"/>
        <v>0.10200042490349745</v>
      </c>
      <c r="HK87" s="112">
        <f t="shared" si="521"/>
        <v>0.35624961282154377</v>
      </c>
      <c r="HL87" s="112">
        <f t="shared" si="522"/>
        <v>3.2901071129526144E-2</v>
      </c>
      <c r="HM87" s="323">
        <f t="shared" si="493"/>
        <v>0.12261144524842925</v>
      </c>
      <c r="HN87" s="323">
        <f t="shared" si="494"/>
        <v>0.10650977080430983</v>
      </c>
      <c r="HO87" s="323">
        <f t="shared" si="495"/>
        <v>8.6027113891538332E-2</v>
      </c>
      <c r="HP87" s="323">
        <f t="shared" si="496"/>
        <v>0.10029760184648252</v>
      </c>
      <c r="HQ87" s="323">
        <f t="shared" si="497"/>
        <v>8.2157626241295786E-2</v>
      </c>
      <c r="HR87" s="323">
        <f t="shared" si="498"/>
        <v>0.10042380924797825</v>
      </c>
      <c r="HS87" s="323">
        <f t="shared" si="499"/>
        <v>0.47352443062810712</v>
      </c>
      <c r="HT87" s="323">
        <f t="shared" si="500"/>
        <v>6.7099004971011386E-2</v>
      </c>
      <c r="HU87" s="323">
        <f t="shared" si="501"/>
        <v>0.35624961282154377</v>
      </c>
      <c r="HV87" s="323">
        <f t="shared" si="502"/>
        <v>3.2901071129526144E-2</v>
      </c>
      <c r="HW87" s="323">
        <f t="shared" si="503"/>
        <v>1.9590862652543999E-2</v>
      </c>
      <c r="HX87" s="323">
        <f t="shared" si="504"/>
        <v>0.10200042490349745</v>
      </c>
      <c r="HY87" s="323">
        <f t="shared" si="505"/>
        <v>9.3481385520568422E-2</v>
      </c>
      <c r="HZ87" s="323">
        <f t="shared" si="506"/>
        <v>0.2676062156012381</v>
      </c>
      <c r="IA87" s="323" t="e">
        <f t="shared" si="507"/>
        <v>#DIV/0!</v>
      </c>
      <c r="IB87" s="327">
        <f t="shared" si="508"/>
        <v>0.10818722670815627</v>
      </c>
      <c r="IC87" s="241">
        <f>+CyF_Tot!B86</f>
        <v>0</v>
      </c>
      <c r="ID87" s="149">
        <f>+CyF_Tot!C86</f>
        <v>689</v>
      </c>
      <c r="IE87" s="149">
        <f>+CyF_Tot!D86</f>
        <v>742</v>
      </c>
      <c r="IF87" s="149">
        <f>+CyF_Tot!E86</f>
        <v>776</v>
      </c>
      <c r="IG87" s="149">
        <f>+CyF_Tot!F86</f>
        <v>0</v>
      </c>
      <c r="IH87" s="149">
        <f>+CyF_Tot!G86</f>
        <v>11</v>
      </c>
      <c r="II87" s="149">
        <f>+CyF_Tot!H86</f>
        <v>11</v>
      </c>
      <c r="IJ87" s="557">
        <f>+CyF_Tot!I86</f>
        <v>11</v>
      </c>
      <c r="IK87" s="93">
        <f t="shared" si="388"/>
        <v>8.2278180678838672E-2</v>
      </c>
      <c r="IL87" s="90">
        <f t="shared" si="389"/>
        <v>7.9557056305284271E-2</v>
      </c>
      <c r="IM87" s="90">
        <f t="shared" si="390"/>
        <v>7.7547453891915183E-2</v>
      </c>
      <c r="IN87" s="90">
        <f t="shared" si="391"/>
        <v>7.0747278079106787E-2</v>
      </c>
      <c r="IO87" s="90">
        <f t="shared" si="392"/>
        <v>6.4481308210727672E-2</v>
      </c>
      <c r="IP87" s="90">
        <f t="shared" si="393"/>
        <v>6.2256837465165672E-2</v>
      </c>
      <c r="IQ87" s="90">
        <f t="shared" si="394"/>
        <v>6.7197863092681637E-2</v>
      </c>
      <c r="IR87" s="90">
        <f t="shared" si="395"/>
        <v>6.7808063381220793E-2</v>
      </c>
      <c r="IS87" s="90">
        <f t="shared" si="396"/>
        <v>5.7945811215521649E-2</v>
      </c>
      <c r="IT87" s="90">
        <f t="shared" si="397"/>
        <v>5.6717883312810191E-2</v>
      </c>
      <c r="IU87" s="90">
        <f t="shared" si="398"/>
        <v>5.348491335623709E-2</v>
      </c>
      <c r="IV87" s="90">
        <f t="shared" si="399"/>
        <v>5.0678740660378994E-2</v>
      </c>
      <c r="IW87" s="90">
        <f t="shared" si="400"/>
        <v>5.0503989859271986E-2</v>
      </c>
      <c r="IX87" s="90">
        <f t="shared" si="401"/>
        <v>4.9093666361237479E-2</v>
      </c>
      <c r="IY87" s="90">
        <f t="shared" si="402"/>
        <v>3.0375706168018761E-2</v>
      </c>
      <c r="IZ87" s="90">
        <f t="shared" si="403"/>
        <v>3.6282058369843856E-2</v>
      </c>
      <c r="JA87" s="90">
        <f t="shared" si="404"/>
        <v>1.2799490434261899E-2</v>
      </c>
      <c r="JB87" s="90">
        <f t="shared" si="405"/>
        <v>2.1294615886796556E-2</v>
      </c>
      <c r="JC87" s="90">
        <f t="shared" si="406"/>
        <v>1.4725077490743777E-3</v>
      </c>
      <c r="JD87" s="202">
        <f t="shared" si="407"/>
        <v>7.4765836865965281E-3</v>
      </c>
      <c r="JE87" s="326"/>
      <c r="JF87" s="323"/>
      <c r="JG87" s="323"/>
      <c r="JH87" s="323"/>
      <c r="JI87" s="323"/>
      <c r="JJ87" s="323"/>
      <c r="JK87" s="323"/>
      <c r="JL87" s="323"/>
      <c r="JM87" s="323"/>
      <c r="JN87" s="323"/>
      <c r="JO87" s="323"/>
      <c r="JP87" s="323"/>
      <c r="JQ87" s="323"/>
      <c r="JR87" s="323"/>
      <c r="JS87" s="323"/>
      <c r="JT87" s="323"/>
      <c r="JU87" s="323"/>
      <c r="JV87" s="323"/>
      <c r="JW87" s="323"/>
      <c r="JX87" s="327"/>
      <c r="JZ87" s="701">
        <f t="shared" si="241"/>
        <v>0</v>
      </c>
      <c r="KA87" s="291">
        <f t="shared" si="242"/>
        <v>0</v>
      </c>
      <c r="KB87" s="291">
        <f t="shared" si="243"/>
        <v>0</v>
      </c>
      <c r="KC87" s="291">
        <f t="shared" si="244"/>
        <v>0</v>
      </c>
      <c r="KD87" s="291">
        <f t="shared" si="245"/>
        <v>0</v>
      </c>
      <c r="KE87" s="291">
        <f t="shared" si="246"/>
        <v>0</v>
      </c>
      <c r="KF87" s="291">
        <f t="shared" si="247"/>
        <v>0</v>
      </c>
      <c r="KG87" s="291">
        <f t="shared" si="248"/>
        <v>0</v>
      </c>
      <c r="KH87" s="291">
        <f t="shared" si="249"/>
        <v>0</v>
      </c>
      <c r="KI87" s="291">
        <f t="shared" si="250"/>
        <v>0</v>
      </c>
      <c r="KJ87" s="291">
        <f t="shared" si="251"/>
        <v>3359.2774293065868</v>
      </c>
      <c r="KK87" s="291">
        <f t="shared" si="252"/>
        <v>0</v>
      </c>
      <c r="KL87" s="291">
        <f t="shared" si="253"/>
        <v>8349.5490272794068</v>
      </c>
      <c r="KM87" s="291">
        <f t="shared" si="254"/>
        <v>0</v>
      </c>
      <c r="KN87" s="291">
        <f t="shared" si="255"/>
        <v>0</v>
      </c>
      <c r="KO87" s="291">
        <f t="shared" si="256"/>
        <v>3124.3537991306507</v>
      </c>
      <c r="KP87" s="291">
        <f t="shared" si="257"/>
        <v>4736.4112454847273</v>
      </c>
      <c r="KQ87" s="291">
        <f t="shared" si="258"/>
        <v>7865.2452131489435</v>
      </c>
      <c r="KR87" s="291">
        <f t="shared" si="259"/>
        <v>0</v>
      </c>
      <c r="KS87" s="702">
        <f t="shared" si="260"/>
        <v>1964.9322214455744</v>
      </c>
      <c r="KT87" s="705">
        <f>(SUM(JZ87:KS87)/SUM(JZ$4:KS86))*100000</f>
        <v>58.66446701357755</v>
      </c>
      <c r="KU87" s="624">
        <f t="shared" si="453"/>
        <v>0</v>
      </c>
      <c r="KV87" s="625">
        <f t="shared" si="454"/>
        <v>0</v>
      </c>
      <c r="KW87" s="625">
        <f t="shared" si="455"/>
        <v>0</v>
      </c>
      <c r="KX87" s="625">
        <f t="shared" si="456"/>
        <v>0</v>
      </c>
      <c r="KY87" s="625">
        <f t="shared" si="457"/>
        <v>0</v>
      </c>
      <c r="KZ87" s="625">
        <f t="shared" si="458"/>
        <v>0</v>
      </c>
      <c r="LA87" s="625">
        <f t="shared" si="459"/>
        <v>0</v>
      </c>
      <c r="LB87" s="625">
        <f t="shared" si="460"/>
        <v>0</v>
      </c>
      <c r="LC87" s="625">
        <f t="shared" si="461"/>
        <v>0</v>
      </c>
      <c r="LD87" s="625">
        <f t="shared" si="462"/>
        <v>0</v>
      </c>
      <c r="LE87" s="625">
        <f t="shared" si="463"/>
        <v>1589.4636721416796</v>
      </c>
      <c r="LF87" s="625">
        <f t="shared" si="464"/>
        <v>0</v>
      </c>
      <c r="LG87" s="625">
        <f t="shared" si="465"/>
        <v>5049.8382617453835</v>
      </c>
      <c r="LH87" s="625">
        <f t="shared" si="466"/>
        <v>0</v>
      </c>
      <c r="LI87" s="625">
        <f t="shared" si="467"/>
        <v>0</v>
      </c>
      <c r="LJ87" s="625">
        <f t="shared" si="468"/>
        <v>2343.0954749260559</v>
      </c>
      <c r="LK87" s="625">
        <f t="shared" si="469"/>
        <v>13283.704882472774</v>
      </c>
      <c r="LL87" s="625">
        <f t="shared" si="470"/>
        <v>11976.5945400445</v>
      </c>
      <c r="LM87" s="625">
        <f t="shared" si="471"/>
        <v>0</v>
      </c>
      <c r="LN87" s="626">
        <f t="shared" si="472"/>
        <v>11370.477527027224</v>
      </c>
      <c r="LO87" s="642">
        <f t="shared" si="473"/>
        <v>0</v>
      </c>
      <c r="LP87" s="625">
        <f t="shared" si="474"/>
        <v>0</v>
      </c>
      <c r="LQ87" s="625">
        <f t="shared" si="475"/>
        <v>475.91669339670648</v>
      </c>
      <c r="LR87" s="625">
        <f t="shared" si="476"/>
        <v>0</v>
      </c>
      <c r="LS87" s="625">
        <f t="shared" si="477"/>
        <v>4467.1998482339977</v>
      </c>
      <c r="LT87" s="645">
        <f t="shared" si="478"/>
        <v>3723.8115396181456</v>
      </c>
      <c r="LU87" s="624">
        <f t="shared" si="479"/>
        <v>0</v>
      </c>
      <c r="LV87" s="625">
        <f t="shared" si="480"/>
        <v>240.26097258053295</v>
      </c>
      <c r="LW87" s="626">
        <f t="shared" si="481"/>
        <v>4061.771997852451</v>
      </c>
      <c r="LY87" s="725">
        <f>VLOOKUP(A87,Vac!A:C,2,FALSE)</f>
        <v>282411.11497426336</v>
      </c>
      <c r="LZ87" s="730">
        <f>VLOOKUP(A87,Vac!A:D,3,FALSE)</f>
        <v>2934</v>
      </c>
      <c r="MA87" s="722">
        <f>VLOOKUP(A87,Vac!A:D,4,FALSE)</f>
        <v>835</v>
      </c>
      <c r="MB87" s="742">
        <f t="shared" si="425"/>
        <v>0.24942616679418517</v>
      </c>
      <c r="MC87" s="666">
        <f t="shared" si="426"/>
        <v>7.0985292867465785E-2</v>
      </c>
    </row>
    <row r="88" spans="1:341" ht="14.4">
      <c r="A88" s="510" t="s">
        <v>98</v>
      </c>
      <c r="B88" s="538">
        <v>11508</v>
      </c>
      <c r="C88" s="526">
        <f t="shared" si="341"/>
        <v>654</v>
      </c>
      <c r="D88" s="517">
        <f t="shared" si="342"/>
        <v>27</v>
      </c>
      <c r="E88" s="495">
        <f t="shared" si="482"/>
        <v>7.5212503142375667E-3</v>
      </c>
      <c r="F88" s="208">
        <f t="shared" si="427"/>
        <v>5.5005213764337854E-2</v>
      </c>
      <c r="G88" s="585">
        <f>H88/F88</f>
        <v>5.6711353370696607</v>
      </c>
      <c r="H88" s="29">
        <f t="shared" si="428"/>
        <v>0.3119420115020069</v>
      </c>
      <c r="I88" s="33">
        <f t="shared" si="429"/>
        <v>0.32229079861344789</v>
      </c>
      <c r="J88" s="353">
        <f t="shared" si="430"/>
        <v>0.25718598902016332</v>
      </c>
      <c r="K88" s="581">
        <f t="shared" si="431"/>
        <v>9.1225574183569826E-3</v>
      </c>
      <c r="L88" s="354">
        <f t="shared" si="483"/>
        <v>4.6756656582054337</v>
      </c>
      <c r="M88" s="355">
        <f t="shared" si="432"/>
        <v>0.26571822562272801</v>
      </c>
      <c r="N88" s="827"/>
      <c r="O88" s="364" t="s">
        <v>226</v>
      </c>
      <c r="P88" s="20" t="s">
        <v>241</v>
      </c>
      <c r="Q88" s="20"/>
      <c r="R88" s="20"/>
      <c r="S88" s="166">
        <f t="shared" si="270"/>
        <v>654</v>
      </c>
      <c r="T88" s="167">
        <f t="shared" si="271"/>
        <v>5683.0031282586024</v>
      </c>
      <c r="U88" s="166">
        <f t="shared" si="272"/>
        <v>9</v>
      </c>
      <c r="V88" s="168">
        <f t="shared" si="273"/>
        <v>1.3953488372093023E-2</v>
      </c>
      <c r="W88" s="167">
        <f t="shared" si="274"/>
        <v>78.206465067778936</v>
      </c>
      <c r="X88" s="166">
        <f t="shared" si="275"/>
        <v>21</v>
      </c>
      <c r="Y88" s="168">
        <f t="shared" si="276"/>
        <v>3.3175355450236969E-2</v>
      </c>
      <c r="Z88" s="167">
        <f t="shared" si="277"/>
        <v>182.48175182481751</v>
      </c>
      <c r="AA88" s="166">
        <f t="shared" si="278"/>
        <v>27</v>
      </c>
      <c r="AB88" s="167">
        <f t="shared" si="279"/>
        <v>2346.1939520333681</v>
      </c>
      <c r="AC88" s="169">
        <f t="shared" si="280"/>
        <v>4.1284403669724773E-2</v>
      </c>
      <c r="AD88" s="166">
        <f t="shared" si="281"/>
        <v>0</v>
      </c>
      <c r="AE88" s="168">
        <f t="shared" si="282"/>
        <v>0</v>
      </c>
      <c r="AF88" s="167">
        <f t="shared" si="283"/>
        <v>0</v>
      </c>
      <c r="AG88" s="166">
        <f t="shared" si="284"/>
        <v>0</v>
      </c>
      <c r="AH88" s="168">
        <f t="shared" si="285"/>
        <v>0</v>
      </c>
      <c r="AI88" s="365">
        <f t="shared" si="286"/>
        <v>0</v>
      </c>
      <c r="AJ88" s="831"/>
      <c r="AK88" s="85">
        <v>967.18825065904423</v>
      </c>
      <c r="AL88" s="62">
        <v>895.90343962397799</v>
      </c>
      <c r="AM88" s="62">
        <v>940.10512499139782</v>
      </c>
      <c r="AN88" s="62">
        <v>837.79436408570928</v>
      </c>
      <c r="AO88" s="62">
        <v>689.8300090968379</v>
      </c>
      <c r="AP88" s="62">
        <v>703.74097276359635</v>
      </c>
      <c r="AQ88" s="62">
        <v>766.90384685609331</v>
      </c>
      <c r="AR88" s="62">
        <v>765.70719628900952</v>
      </c>
      <c r="AS88" s="62">
        <v>705.97352431291381</v>
      </c>
      <c r="AT88" s="62">
        <v>735.03662164858974</v>
      </c>
      <c r="AU88" s="62">
        <v>597.50370179426386</v>
      </c>
      <c r="AV88" s="62">
        <v>606.66711866022672</v>
      </c>
      <c r="AW88" s="62">
        <v>565.03267851058672</v>
      </c>
      <c r="AX88" s="62">
        <v>578.3885377557275</v>
      </c>
      <c r="AY88" s="62">
        <v>333.66596460737253</v>
      </c>
      <c r="AZ88" s="62">
        <v>440.61560640410414</v>
      </c>
      <c r="BA88" s="62">
        <v>123.2428947283473</v>
      </c>
      <c r="BB88" s="62">
        <v>194.69199619467256</v>
      </c>
      <c r="BC88" s="62">
        <v>11.554021380782556</v>
      </c>
      <c r="BD88" s="86">
        <v>48.454197399101801</v>
      </c>
      <c r="BE88" s="258">
        <v>2.0000000000000002E-5</v>
      </c>
      <c r="BF88" s="43">
        <v>2.0000000000000002E-5</v>
      </c>
      <c r="BG88" s="53">
        <v>5.0000000000000002E-5</v>
      </c>
      <c r="BH88" s="53">
        <v>4.0000000000000003E-5</v>
      </c>
      <c r="BI88" s="53">
        <v>1.2518952302791728E-4</v>
      </c>
      <c r="BJ88" s="53">
        <v>1.2406223545552731E-4</v>
      </c>
      <c r="BK88" s="53">
        <v>3.4000000000000002E-4</v>
      </c>
      <c r="BL88" s="53">
        <v>1.8000000000000001E-4</v>
      </c>
      <c r="BM88" s="53">
        <v>8.9999999999999998E-4</v>
      </c>
      <c r="BN88" s="53">
        <v>5.0000000000000001E-4</v>
      </c>
      <c r="BO88" s="53">
        <v>3.8E-3</v>
      </c>
      <c r="BP88" s="53">
        <v>2E-3</v>
      </c>
      <c r="BQ88" s="53">
        <v>1.6199999999999999E-2</v>
      </c>
      <c r="BR88" s="53">
        <v>6.1999999999999998E-3</v>
      </c>
      <c r="BS88" s="53">
        <v>6.1100000000000002E-2</v>
      </c>
      <c r="BT88" s="53">
        <v>2.6800000000000001E-2</v>
      </c>
      <c r="BU88" s="53">
        <v>0.1421</v>
      </c>
      <c r="BV88" s="53">
        <v>5.4699999999999999E-2</v>
      </c>
      <c r="BW88" s="53">
        <v>0.27589999999999998</v>
      </c>
      <c r="BX88" s="773">
        <v>0.1051</v>
      </c>
      <c r="BY88" s="53">
        <f t="shared" si="484"/>
        <v>2.0000000000000002E-5</v>
      </c>
      <c r="BZ88" s="53">
        <f t="shared" si="485"/>
        <v>4.5000000000000003E-5</v>
      </c>
      <c r="CA88" s="53">
        <f t="shared" si="486"/>
        <v>1.246258792417223E-4</v>
      </c>
      <c r="CB88" s="53">
        <f t="shared" si="487"/>
        <v>2.6000000000000003E-4</v>
      </c>
      <c r="CC88" s="53">
        <f t="shared" si="488"/>
        <v>6.9999999999999999E-4</v>
      </c>
      <c r="CD88" s="53">
        <f t="shared" si="489"/>
        <v>2.8999999999999998E-3</v>
      </c>
      <c r="CE88" s="53">
        <f t="shared" si="490"/>
        <v>1.12E-2</v>
      </c>
      <c r="CF88" s="53">
        <f t="shared" si="491"/>
        <v>4.3950000000000003E-2</v>
      </c>
      <c r="CG88" s="53">
        <f t="shared" si="492"/>
        <v>9.8400000000000001E-2</v>
      </c>
      <c r="CH88" s="54">
        <f t="shared" si="509"/>
        <v>0.1905</v>
      </c>
      <c r="CI88" s="64">
        <f>+Fall_Hoy!B88</f>
        <v>0</v>
      </c>
      <c r="CJ88" s="61">
        <f>+Fall_Hoy!C88</f>
        <v>0</v>
      </c>
      <c r="CK88" s="61">
        <f>+Fall_Hoy!D88</f>
        <v>0</v>
      </c>
      <c r="CL88" s="61">
        <f>+Fall_Hoy!E88</f>
        <v>0</v>
      </c>
      <c r="CM88" s="61">
        <f>+Fall_Hoy!F88</f>
        <v>0</v>
      </c>
      <c r="CN88" s="61">
        <f>+Fall_Hoy!G88</f>
        <v>0</v>
      </c>
      <c r="CO88" s="61">
        <f>+Fall_Hoy!H88</f>
        <v>0</v>
      </c>
      <c r="CP88" s="61">
        <f>+Fall_Hoy!I88</f>
        <v>0</v>
      </c>
      <c r="CQ88" s="61">
        <f>+Fall_Hoy!J88</f>
        <v>1</v>
      </c>
      <c r="CR88" s="61">
        <f>+Fall_Hoy!K88</f>
        <v>0</v>
      </c>
      <c r="CS88" s="61">
        <f>+Fall_Hoy!L88</f>
        <v>1</v>
      </c>
      <c r="CT88" s="61">
        <f>+Fall_Hoy!M88</f>
        <v>0</v>
      </c>
      <c r="CU88" s="61">
        <f>+Fall_Hoy!N88</f>
        <v>2</v>
      </c>
      <c r="CV88" s="61">
        <f>+Fall_Hoy!O88</f>
        <v>2</v>
      </c>
      <c r="CW88" s="61">
        <f>+Fall_Hoy!P88</f>
        <v>5</v>
      </c>
      <c r="CX88" s="61">
        <f>+Fall_Hoy!Q88</f>
        <v>3</v>
      </c>
      <c r="CY88" s="61">
        <f>+Fall_Hoy!R88</f>
        <v>6</v>
      </c>
      <c r="CZ88" s="61">
        <f>+Fall_Hoy!S88</f>
        <v>2</v>
      </c>
      <c r="DA88" s="61">
        <f>+Fall_Hoy!T88</f>
        <v>2</v>
      </c>
      <c r="DB88" s="253">
        <f>+Fall_Hoy!U88</f>
        <v>2</v>
      </c>
      <c r="DC88" s="61">
        <f>+Fall_Hoy!W88</f>
        <v>0</v>
      </c>
      <c r="DD88" s="61">
        <f>+Fall_Hoy!X88</f>
        <v>0</v>
      </c>
      <c r="DE88" s="61">
        <f>+Fall_Hoy!Y88</f>
        <v>0</v>
      </c>
      <c r="DF88" s="61">
        <f>+Fall_Hoy!Z88</f>
        <v>0</v>
      </c>
      <c r="DG88" s="61">
        <f>+Fall_Hoy!AA88</f>
        <v>0</v>
      </c>
      <c r="DH88" s="61">
        <f>+Fall_Hoy!AB88</f>
        <v>0</v>
      </c>
      <c r="DI88" s="61">
        <f>+Fall_Hoy!AC88</f>
        <v>0</v>
      </c>
      <c r="DJ88" s="61">
        <f>+Fall_Hoy!AD88</f>
        <v>1</v>
      </c>
      <c r="DK88" s="61">
        <f>+Fall_Hoy!AE88</f>
        <v>0</v>
      </c>
      <c r="DL88" s="270">
        <f>+Fall_Hoy!AF88</f>
        <v>0</v>
      </c>
      <c r="DM88" s="75">
        <f t="shared" si="287"/>
        <v>0.24525444377510436</v>
      </c>
      <c r="DN88" s="76">
        <f t="shared" si="288"/>
        <v>0.25405432054714439</v>
      </c>
      <c r="DO88" s="76">
        <f t="shared" si="289"/>
        <v>0.21849495581191175</v>
      </c>
      <c r="DP88" s="76">
        <f t="shared" si="290"/>
        <v>0.55772309460518177</v>
      </c>
      <c r="DQ88" s="76">
        <f t="shared" si="409"/>
        <v>7.1031992452971718E-2</v>
      </c>
      <c r="DR88" s="76">
        <f t="shared" si="410"/>
        <v>8.8100597236118725E-2</v>
      </c>
      <c r="DS88" s="76">
        <f t="shared" si="411"/>
        <v>5.6069610520637789E-2</v>
      </c>
      <c r="DT88" s="76">
        <f t="shared" si="412"/>
        <v>8.6194827892265069E-2</v>
      </c>
      <c r="DU88" s="76">
        <f t="shared" si="413"/>
        <v>0.7</v>
      </c>
      <c r="DV88" s="76">
        <f t="shared" si="414"/>
        <v>6.6663345140680869E-2</v>
      </c>
      <c r="DW88" s="76">
        <f t="shared" si="415"/>
        <v>0.44042889432583676</v>
      </c>
      <c r="DX88" s="76">
        <f t="shared" si="416"/>
        <v>8.4065871433133224E-2</v>
      </c>
      <c r="DY88" s="76">
        <f t="shared" si="417"/>
        <v>0.21849495581191175</v>
      </c>
      <c r="DZ88" s="76">
        <f t="shared" si="418"/>
        <v>0.55772309460518177</v>
      </c>
      <c r="EA88" s="76">
        <f t="shared" si="419"/>
        <v>0.24525444377510436</v>
      </c>
      <c r="EB88" s="76">
        <f t="shared" si="420"/>
        <v>0.25405432054714439</v>
      </c>
      <c r="EC88" s="76">
        <f t="shared" si="421"/>
        <v>0.34260625052032828</v>
      </c>
      <c r="ED88" s="76">
        <f t="shared" si="422"/>
        <v>0.18779956039605045</v>
      </c>
      <c r="EE88" s="76">
        <f t="shared" si="423"/>
        <v>0.6274008869421438</v>
      </c>
      <c r="EF88" s="316">
        <f t="shared" si="424"/>
        <v>0.39273162573767478</v>
      </c>
      <c r="EG88" s="85">
        <f>+'Cas_-14'!B87</f>
        <v>2</v>
      </c>
      <c r="EH88" s="62">
        <f>+'Cas_-14'!C87</f>
        <v>3</v>
      </c>
      <c r="EI88" s="62">
        <f>+'Cas_-14'!D87</f>
        <v>26</v>
      </c>
      <c r="EJ88" s="62">
        <f>+'Cas_-14'!E87</f>
        <v>26</v>
      </c>
      <c r="EK88" s="62">
        <f>+'Cas_-14'!F87</f>
        <v>49</v>
      </c>
      <c r="EL88" s="62">
        <f>+'Cas_-14'!G87</f>
        <v>62</v>
      </c>
      <c r="EM88" s="62">
        <f>+'Cas_-14'!H87</f>
        <v>43</v>
      </c>
      <c r="EN88" s="62">
        <f>+'Cas_-14'!I87</f>
        <v>66</v>
      </c>
      <c r="EO88" s="62">
        <f>+'Cas_-14'!J87</f>
        <v>42</v>
      </c>
      <c r="EP88" s="62">
        <f>+'Cas_-14'!K87</f>
        <v>49</v>
      </c>
      <c r="EQ88" s="62">
        <f>+'Cas_-14'!L87</f>
        <v>35</v>
      </c>
      <c r="ER88" s="62">
        <f>+'Cas_-14'!M87</f>
        <v>51</v>
      </c>
      <c r="ES88" s="62">
        <f>+'Cas_-14'!N87</f>
        <v>27</v>
      </c>
      <c r="ET88" s="62">
        <f>+'Cas_-14'!O87</f>
        <v>31</v>
      </c>
      <c r="EU88" s="62">
        <f>+'Cas_-14'!P87</f>
        <v>31</v>
      </c>
      <c r="EV88" s="62">
        <f>+'Cas_-14'!Q87</f>
        <v>26</v>
      </c>
      <c r="EW88" s="62">
        <f>+'Cas_-14'!R87</f>
        <v>18</v>
      </c>
      <c r="EX88" s="62">
        <f>+'Cas_-14'!S87</f>
        <v>27</v>
      </c>
      <c r="EY88" s="62">
        <f>+'Cas_-14'!T87</f>
        <v>4</v>
      </c>
      <c r="EZ88" s="86">
        <f>+'Cas_-14'!U87</f>
        <v>7</v>
      </c>
      <c r="FA88" s="201">
        <f t="shared" si="433"/>
        <v>2.0678497682712705E-3</v>
      </c>
      <c r="FB88" s="90">
        <f t="shared" si="434"/>
        <v>3.3485751558886057E-3</v>
      </c>
      <c r="FC88" s="90">
        <f t="shared" si="435"/>
        <v>2.7656481502787156E-2</v>
      </c>
      <c r="FD88" s="90">
        <f t="shared" si="436"/>
        <v>3.1033868350706772E-2</v>
      </c>
      <c r="FE88" s="90">
        <f t="shared" si="437"/>
        <v>7.1031992452971718E-2</v>
      </c>
      <c r="FF88" s="90">
        <f t="shared" si="438"/>
        <v>8.8100597236118725E-2</v>
      </c>
      <c r="FG88" s="90">
        <f t="shared" si="439"/>
        <v>5.6069610520637789E-2</v>
      </c>
      <c r="FH88" s="90">
        <f t="shared" si="440"/>
        <v>8.6194827892265069E-2</v>
      </c>
      <c r="FI88" s="90">
        <f t="shared" si="441"/>
        <v>5.9492316005584411E-2</v>
      </c>
      <c r="FJ88" s="90">
        <f t="shared" si="442"/>
        <v>6.6663345140680869E-2</v>
      </c>
      <c r="FK88" s="90">
        <f t="shared" si="443"/>
        <v>5.8577042945336284E-2</v>
      </c>
      <c r="FL88" s="90">
        <f t="shared" si="444"/>
        <v>8.4065871433133224E-2</v>
      </c>
      <c r="FM88" s="90">
        <f t="shared" si="445"/>
        <v>4.7784846836065105E-2</v>
      </c>
      <c r="FN88" s="90">
        <f t="shared" si="446"/>
        <v>5.3597189391557963E-2</v>
      </c>
      <c r="FO88" s="90">
        <f t="shared" si="447"/>
        <v>9.2907288390885037E-2</v>
      </c>
      <c r="FP88" s="90">
        <f t="shared" si="448"/>
        <v>5.9008350185750076E-2</v>
      </c>
      <c r="FQ88" s="90">
        <f t="shared" si="449"/>
        <v>0.14605304459681595</v>
      </c>
      <c r="FR88" s="90">
        <f t="shared" si="450"/>
        <v>0.13868058537446346</v>
      </c>
      <c r="FS88" s="90">
        <f t="shared" si="451"/>
        <v>0.34619980941467493</v>
      </c>
      <c r="FT88" s="99">
        <f t="shared" si="452"/>
        <v>0.14446632852760366</v>
      </c>
      <c r="FU88" s="119">
        <f t="shared" si="511"/>
        <v>2.6397761469827357</v>
      </c>
      <c r="FV88" s="120">
        <f t="shared" si="512"/>
        <v>4.3053960964408722</v>
      </c>
      <c r="FW88" s="120">
        <f t="shared" si="513"/>
        <v>4.5724737082761768</v>
      </c>
      <c r="FX88" s="120">
        <f t="shared" si="514"/>
        <v>10.405827263267431</v>
      </c>
      <c r="FY88" s="120">
        <f t="shared" si="510"/>
        <v>1</v>
      </c>
      <c r="FZ88" s="120">
        <f t="shared" si="510"/>
        <v>1</v>
      </c>
      <c r="GA88" s="120">
        <f t="shared" si="510"/>
        <v>1</v>
      </c>
      <c r="GB88" s="120">
        <f t="shared" si="510"/>
        <v>1</v>
      </c>
      <c r="GC88" s="120">
        <f t="shared" si="510"/>
        <v>11.766225405215231</v>
      </c>
      <c r="GD88" s="120">
        <f t="shared" si="510"/>
        <v>1</v>
      </c>
      <c r="GE88" s="120">
        <f t="shared" si="510"/>
        <v>7.5187969924812039</v>
      </c>
      <c r="GF88" s="120">
        <f t="shared" si="510"/>
        <v>1</v>
      </c>
      <c r="GG88" s="120">
        <f t="shared" si="510"/>
        <v>4.5724737082761768</v>
      </c>
      <c r="GH88" s="120">
        <f t="shared" si="510"/>
        <v>10.405827263267431</v>
      </c>
      <c r="GI88" s="120">
        <f t="shared" si="510"/>
        <v>2.6397761469827357</v>
      </c>
      <c r="GJ88" s="120">
        <f t="shared" si="510"/>
        <v>4.3053960964408722</v>
      </c>
      <c r="GK88" s="120">
        <f t="shared" si="515"/>
        <v>2.345765892563922</v>
      </c>
      <c r="GL88" s="120">
        <f t="shared" si="516"/>
        <v>1.3541878258514455</v>
      </c>
      <c r="GM88" s="120">
        <f t="shared" si="517"/>
        <v>1.8122508155128672</v>
      </c>
      <c r="GN88" s="321">
        <f t="shared" si="518"/>
        <v>2.7184993883376376</v>
      </c>
      <c r="GO88" s="85">
        <f>+Cas_Hoy!B87</f>
        <v>2</v>
      </c>
      <c r="GP88" s="62">
        <f>+Cas_Hoy!C87</f>
        <v>3</v>
      </c>
      <c r="GQ88" s="62">
        <f>+Cas_Hoy!D87</f>
        <v>27</v>
      </c>
      <c r="GR88" s="62">
        <f>+Cas_Hoy!E87</f>
        <v>27</v>
      </c>
      <c r="GS88" s="62">
        <f>+Cas_Hoy!F87</f>
        <v>49</v>
      </c>
      <c r="GT88" s="62">
        <f>+Cas_Hoy!G87</f>
        <v>66</v>
      </c>
      <c r="GU88" s="62">
        <f>+Cas_Hoy!H87</f>
        <v>46</v>
      </c>
      <c r="GV88" s="62">
        <f>+Cas_Hoy!I87</f>
        <v>70</v>
      </c>
      <c r="GW88" s="62">
        <f>+Cas_Hoy!J87</f>
        <v>46</v>
      </c>
      <c r="GX88" s="62">
        <f>+Cas_Hoy!K87</f>
        <v>52</v>
      </c>
      <c r="GY88" s="62">
        <f>+Cas_Hoy!L87</f>
        <v>36</v>
      </c>
      <c r="GZ88" s="62">
        <f>+Cas_Hoy!M87</f>
        <v>51</v>
      </c>
      <c r="HA88" s="62">
        <f>+Cas_Hoy!N87</f>
        <v>27</v>
      </c>
      <c r="HB88" s="62">
        <f>+Cas_Hoy!O87</f>
        <v>31</v>
      </c>
      <c r="HC88" s="62">
        <f>+Cas_Hoy!P87</f>
        <v>31</v>
      </c>
      <c r="HD88" s="62">
        <f>+Cas_Hoy!Q87</f>
        <v>26</v>
      </c>
      <c r="HE88" s="62">
        <f>+Cas_Hoy!R87</f>
        <v>18</v>
      </c>
      <c r="HF88" s="62">
        <f>+Cas_Hoy!S87</f>
        <v>27</v>
      </c>
      <c r="HG88" s="62">
        <f>+Cas_Hoy!T87</f>
        <v>4</v>
      </c>
      <c r="HH88" s="590">
        <f>+Cas_Hoy!U87</f>
        <v>7</v>
      </c>
      <c r="HI88" s="543">
        <f t="shared" si="519"/>
        <v>0.24525444377510433</v>
      </c>
      <c r="HJ88" s="112">
        <f t="shared" si="520"/>
        <v>0.25405432054714439</v>
      </c>
      <c r="HK88" s="112">
        <f t="shared" si="521"/>
        <v>0.21849495581191172</v>
      </c>
      <c r="HL88" s="112">
        <f t="shared" si="522"/>
        <v>0.55772309460518177</v>
      </c>
      <c r="HM88" s="323">
        <f t="shared" si="493"/>
        <v>7.1031992452971718E-2</v>
      </c>
      <c r="HN88" s="323">
        <f t="shared" si="494"/>
        <v>9.3784506735223164E-2</v>
      </c>
      <c r="HO88" s="323">
        <f t="shared" si="495"/>
        <v>5.9981443812775308E-2</v>
      </c>
      <c r="HP88" s="323">
        <f t="shared" si="496"/>
        <v>9.1418756855432645E-2</v>
      </c>
      <c r="HQ88" s="323">
        <f t="shared" si="497"/>
        <v>0.7</v>
      </c>
      <c r="HR88" s="323">
        <f t="shared" si="498"/>
        <v>7.0744774435008276E-2</v>
      </c>
      <c r="HS88" s="323">
        <f t="shared" si="499"/>
        <v>0.45301257702086073</v>
      </c>
      <c r="HT88" s="323">
        <f t="shared" si="500"/>
        <v>8.4065871433133224E-2</v>
      </c>
      <c r="HU88" s="323">
        <f t="shared" si="501"/>
        <v>0.21849495581191172</v>
      </c>
      <c r="HV88" s="323">
        <f t="shared" si="502"/>
        <v>0.55772309460518177</v>
      </c>
      <c r="HW88" s="323">
        <f t="shared" si="503"/>
        <v>0.24525444377510433</v>
      </c>
      <c r="HX88" s="323">
        <f t="shared" si="504"/>
        <v>0.25405432054714439</v>
      </c>
      <c r="HY88" s="323">
        <f t="shared" si="505"/>
        <v>0.34260625052032823</v>
      </c>
      <c r="HZ88" s="323">
        <f t="shared" si="506"/>
        <v>0.18779956039605042</v>
      </c>
      <c r="IA88" s="323">
        <f t="shared" si="507"/>
        <v>0.6274008869421438</v>
      </c>
      <c r="IB88" s="327">
        <f t="shared" si="508"/>
        <v>0.39273162573767478</v>
      </c>
      <c r="IC88" s="241">
        <f>+CyF_Tot!B87</f>
        <v>0</v>
      </c>
      <c r="ID88" s="149">
        <f>+CyF_Tot!C87</f>
        <v>633</v>
      </c>
      <c r="IE88" s="149">
        <f>+CyF_Tot!D87</f>
        <v>645</v>
      </c>
      <c r="IF88" s="149">
        <f>+CyF_Tot!E87</f>
        <v>654</v>
      </c>
      <c r="IG88" s="149">
        <f>+CyF_Tot!F87</f>
        <v>0</v>
      </c>
      <c r="IH88" s="149">
        <f>+CyF_Tot!G87</f>
        <v>27</v>
      </c>
      <c r="II88" s="149">
        <f>+CyF_Tot!H87</f>
        <v>27</v>
      </c>
      <c r="IJ88" s="557">
        <f>+CyF_Tot!I87</f>
        <v>27</v>
      </c>
      <c r="IK88" s="93">
        <f t="shared" si="388"/>
        <v>8.4044860154591949E-2</v>
      </c>
      <c r="IL88" s="90">
        <f t="shared" si="389"/>
        <v>7.7850490061172922E-2</v>
      </c>
      <c r="IM88" s="90">
        <f t="shared" si="390"/>
        <v>8.1691442908533002E-2</v>
      </c>
      <c r="IN88" s="90">
        <f t="shared" si="391"/>
        <v>7.2801039632056766E-2</v>
      </c>
      <c r="IO88" s="90">
        <f t="shared" si="392"/>
        <v>5.9943518343486088E-2</v>
      </c>
      <c r="IP88" s="90">
        <f t="shared" si="393"/>
        <v>6.1152326448001074E-2</v>
      </c>
      <c r="IQ88" s="90">
        <f t="shared" si="394"/>
        <v>6.664093212166261E-2</v>
      </c>
      <c r="IR88" s="90">
        <f t="shared" si="395"/>
        <v>6.6536947887470416E-2</v>
      </c>
      <c r="IS88" s="90">
        <f t="shared" si="396"/>
        <v>6.1346326408838532E-2</v>
      </c>
      <c r="IT88" s="90">
        <f t="shared" si="397"/>
        <v>6.3871795416109642E-2</v>
      </c>
      <c r="IU88" s="90">
        <f t="shared" si="398"/>
        <v>5.1920724869157442E-2</v>
      </c>
      <c r="IV88" s="90">
        <f t="shared" si="399"/>
        <v>5.2716989803634574E-2</v>
      </c>
      <c r="IW88" s="90">
        <f t="shared" si="400"/>
        <v>4.9099120482324184E-2</v>
      </c>
      <c r="IX88" s="90">
        <f t="shared" si="401"/>
        <v>5.0259692192885598E-2</v>
      </c>
      <c r="IY88" s="90">
        <f t="shared" si="402"/>
        <v>2.8994261783748046E-2</v>
      </c>
      <c r="IZ88" s="90">
        <f t="shared" si="403"/>
        <v>3.8287765589512003E-2</v>
      </c>
      <c r="JA88" s="90">
        <f t="shared" si="404"/>
        <v>1.0709323490471611E-2</v>
      </c>
      <c r="JB88" s="90">
        <f t="shared" si="405"/>
        <v>1.6917969777083122E-2</v>
      </c>
      <c r="JC88" s="90">
        <f t="shared" si="406"/>
        <v>1.0039990772317132E-3</v>
      </c>
      <c r="JD88" s="202">
        <f t="shared" si="407"/>
        <v>4.2104794403112445E-3</v>
      </c>
      <c r="JE88" s="326"/>
      <c r="JF88" s="323"/>
      <c r="JG88" s="323"/>
      <c r="JH88" s="323"/>
      <c r="JI88" s="323"/>
      <c r="JJ88" s="323"/>
      <c r="JK88" s="323"/>
      <c r="JL88" s="323"/>
      <c r="JM88" s="323"/>
      <c r="JN88" s="323"/>
      <c r="JO88" s="323"/>
      <c r="JP88" s="323"/>
      <c r="JQ88" s="323"/>
      <c r="JR88" s="323"/>
      <c r="JS88" s="323"/>
      <c r="JT88" s="323"/>
      <c r="JU88" s="323"/>
      <c r="JV88" s="323"/>
      <c r="JW88" s="323"/>
      <c r="JX88" s="327"/>
      <c r="JZ88" s="701">
        <f t="shared" si="241"/>
        <v>0</v>
      </c>
      <c r="KA88" s="291">
        <f t="shared" si="242"/>
        <v>0</v>
      </c>
      <c r="KB88" s="291">
        <f t="shared" si="243"/>
        <v>0</v>
      </c>
      <c r="KC88" s="291">
        <f t="shared" si="244"/>
        <v>0</v>
      </c>
      <c r="KD88" s="291">
        <f t="shared" si="245"/>
        <v>0</v>
      </c>
      <c r="KE88" s="291">
        <f t="shared" si="246"/>
        <v>0</v>
      </c>
      <c r="KF88" s="291">
        <f t="shared" si="247"/>
        <v>0</v>
      </c>
      <c r="KG88" s="291">
        <f t="shared" si="248"/>
        <v>0</v>
      </c>
      <c r="KH88" s="291">
        <f t="shared" si="249"/>
        <v>3997.5323476140966</v>
      </c>
      <c r="KI88" s="291">
        <f t="shared" si="250"/>
        <v>0</v>
      </c>
      <c r="KJ88" s="291">
        <f t="shared" si="251"/>
        <v>3537.1596755859459</v>
      </c>
      <c r="KK88" s="291">
        <f t="shared" si="252"/>
        <v>0</v>
      </c>
      <c r="KL88" s="291">
        <f t="shared" si="253"/>
        <v>5852.5075199487619</v>
      </c>
      <c r="KM88" s="291">
        <f t="shared" si="254"/>
        <v>6594.5601460222397</v>
      </c>
      <c r="KN88" s="291">
        <f t="shared" si="255"/>
        <v>14834.641602791246</v>
      </c>
      <c r="KO88" s="291">
        <f t="shared" si="256"/>
        <v>9078.8658909443911</v>
      </c>
      <c r="KP88" s="291">
        <f t="shared" si="257"/>
        <v>17358.793825117169</v>
      </c>
      <c r="KQ88" s="291">
        <f t="shared" si="258"/>
        <v>6746.2249382182881</v>
      </c>
      <c r="KR88" s="291">
        <f t="shared" si="259"/>
        <v>10449.175747658426</v>
      </c>
      <c r="KS88" s="702">
        <f t="shared" si="260"/>
        <v>7132.9217808157691</v>
      </c>
      <c r="KT88" s="705">
        <f>(SUM(JZ88:KS88)/SUM(JZ$4:KS87))*100000</f>
        <v>170.67145376302076</v>
      </c>
      <c r="KU88" s="624">
        <f t="shared" si="453"/>
        <v>0</v>
      </c>
      <c r="KV88" s="625">
        <f t="shared" si="454"/>
        <v>0</v>
      </c>
      <c r="KW88" s="625">
        <f t="shared" si="455"/>
        <v>0</v>
      </c>
      <c r="KX88" s="625">
        <f t="shared" si="456"/>
        <v>0</v>
      </c>
      <c r="KY88" s="625">
        <f t="shared" si="457"/>
        <v>0</v>
      </c>
      <c r="KZ88" s="625">
        <f t="shared" si="458"/>
        <v>0</v>
      </c>
      <c r="LA88" s="625">
        <f t="shared" si="459"/>
        <v>0</v>
      </c>
      <c r="LB88" s="625">
        <f t="shared" si="460"/>
        <v>0</v>
      </c>
      <c r="LC88" s="625">
        <f t="shared" si="461"/>
        <v>1416.4837144186765</v>
      </c>
      <c r="LD88" s="625">
        <f t="shared" si="462"/>
        <v>0</v>
      </c>
      <c r="LE88" s="625">
        <f t="shared" si="463"/>
        <v>1673.6297984381797</v>
      </c>
      <c r="LF88" s="625">
        <f t="shared" si="464"/>
        <v>0</v>
      </c>
      <c r="LG88" s="625">
        <f t="shared" si="465"/>
        <v>3539.6182841529708</v>
      </c>
      <c r="LH88" s="625">
        <f t="shared" si="466"/>
        <v>3457.8831865521265</v>
      </c>
      <c r="LI88" s="625">
        <f t="shared" si="467"/>
        <v>14985.046514658878</v>
      </c>
      <c r="LJ88" s="625">
        <f t="shared" si="468"/>
        <v>6808.6557906634698</v>
      </c>
      <c r="LK88" s="625">
        <f t="shared" si="469"/>
        <v>48684.348198938649</v>
      </c>
      <c r="LL88" s="625">
        <f t="shared" si="470"/>
        <v>10272.635953663959</v>
      </c>
      <c r="LM88" s="625">
        <f t="shared" si="471"/>
        <v>173099.90470733747</v>
      </c>
      <c r="LN88" s="626">
        <f t="shared" si="472"/>
        <v>41276.093865029623</v>
      </c>
      <c r="LO88" s="642">
        <f t="shared" si="473"/>
        <v>0</v>
      </c>
      <c r="LP88" s="625">
        <f t="shared" si="474"/>
        <v>0</v>
      </c>
      <c r="LQ88" s="625">
        <f t="shared" si="475"/>
        <v>966.00573977304725</v>
      </c>
      <c r="LR88" s="625">
        <f t="shared" si="476"/>
        <v>0</v>
      </c>
      <c r="LS88" s="625">
        <f t="shared" si="477"/>
        <v>14513.850462229284</v>
      </c>
      <c r="LT88" s="645">
        <f t="shared" si="478"/>
        <v>7130.6877879685353</v>
      </c>
      <c r="LU88" s="624">
        <f t="shared" si="479"/>
        <v>0</v>
      </c>
      <c r="LV88" s="625">
        <f t="shared" si="480"/>
        <v>478.72177346859161</v>
      </c>
      <c r="LW88" s="626">
        <f t="shared" si="481"/>
        <v>10454.574040171241</v>
      </c>
      <c r="LY88" s="725">
        <f>VLOOKUP(A88,Vac!A:C,2,FALSE)</f>
        <v>256573.30567361842</v>
      </c>
      <c r="LZ88" s="730">
        <f>VLOOKUP(A88,Vac!A:D,3,FALSE)</f>
        <v>1948</v>
      </c>
      <c r="MA88" s="722">
        <f>VLOOKUP(A88,Vac!A:D,4,FALSE)</f>
        <v>820</v>
      </c>
      <c r="MB88" s="742">
        <f t="shared" si="425"/>
        <v>0.16927354883559262</v>
      </c>
      <c r="MC88" s="666">
        <f t="shared" si="426"/>
        <v>7.1254779283976361E-2</v>
      </c>
    </row>
    <row r="89" spans="1:341" ht="14.4">
      <c r="A89" s="512" t="s">
        <v>99</v>
      </c>
      <c r="B89" s="538">
        <v>656456</v>
      </c>
      <c r="C89" s="526">
        <f t="shared" si="341"/>
        <v>55524</v>
      </c>
      <c r="D89" s="517">
        <f t="shared" si="342"/>
        <v>1640</v>
      </c>
      <c r="E89" s="495">
        <f t="shared" si="482"/>
        <v>8.4314310900496948E-3</v>
      </c>
      <c r="F89" s="208">
        <f t="shared" si="427"/>
        <v>7.8125571249253567E-2</v>
      </c>
      <c r="G89" s="30">
        <f t="shared" si="264"/>
        <v>3.7926583741321127</v>
      </c>
      <c r="H89" s="29">
        <f t="shared" si="428"/>
        <v>0.29630360203233658</v>
      </c>
      <c r="I89" s="33">
        <f t="shared" si="429"/>
        <v>0.32078854266746198</v>
      </c>
      <c r="J89" s="353">
        <f t="shared" si="430"/>
        <v>0.41532581320950385</v>
      </c>
      <c r="K89" s="581">
        <f t="shared" si="431"/>
        <v>6.0151893352435315E-3</v>
      </c>
      <c r="L89" s="354">
        <f t="shared" si="483"/>
        <v>5.316131537578638</v>
      </c>
      <c r="M89" s="355">
        <f t="shared" si="432"/>
        <v>0.44933028011405296</v>
      </c>
      <c r="N89" s="827"/>
      <c r="O89" s="364" t="s">
        <v>226</v>
      </c>
      <c r="P89" s="20" t="s">
        <v>236</v>
      </c>
      <c r="Q89" s="20"/>
      <c r="R89" s="20"/>
      <c r="S89" s="166">
        <f t="shared" si="270"/>
        <v>55524</v>
      </c>
      <c r="T89" s="167">
        <f t="shared" si="271"/>
        <v>8458.1449480239353</v>
      </c>
      <c r="U89" s="166">
        <f t="shared" si="272"/>
        <v>1920</v>
      </c>
      <c r="V89" s="168">
        <f t="shared" si="273"/>
        <v>3.5818222520707411E-2</v>
      </c>
      <c r="W89" s="167">
        <f t="shared" si="274"/>
        <v>292.4796178266327</v>
      </c>
      <c r="X89" s="166">
        <f t="shared" si="275"/>
        <v>4238</v>
      </c>
      <c r="Y89" s="168">
        <f t="shared" si="276"/>
        <v>8.2634637132940766E-2</v>
      </c>
      <c r="Z89" s="167">
        <f t="shared" si="277"/>
        <v>645.58782309857781</v>
      </c>
      <c r="AA89" s="166">
        <f t="shared" si="278"/>
        <v>1640</v>
      </c>
      <c r="AB89" s="167">
        <f t="shared" si="279"/>
        <v>2498.2634022691545</v>
      </c>
      <c r="AC89" s="169">
        <f t="shared" si="280"/>
        <v>2.9536776889273107E-2</v>
      </c>
      <c r="AD89" s="166">
        <f t="shared" si="281"/>
        <v>16</v>
      </c>
      <c r="AE89" s="168">
        <f t="shared" si="282"/>
        <v>9.852216748768473E-3</v>
      </c>
      <c r="AF89" s="167">
        <f t="shared" si="283"/>
        <v>24.373301485552727</v>
      </c>
      <c r="AG89" s="166">
        <f t="shared" si="284"/>
        <v>78</v>
      </c>
      <c r="AH89" s="168">
        <f t="shared" si="285"/>
        <v>4.9935979513444299E-2</v>
      </c>
      <c r="AI89" s="365">
        <f t="shared" si="286"/>
        <v>118.81984474206953</v>
      </c>
      <c r="AJ89" s="831"/>
      <c r="AK89" s="85">
        <v>46950.970524442797</v>
      </c>
      <c r="AL89" s="62">
        <v>43681.167051499026</v>
      </c>
      <c r="AM89" s="62">
        <v>46355.615595484509</v>
      </c>
      <c r="AN89" s="62">
        <v>43272.565157032943</v>
      </c>
      <c r="AO89" s="62">
        <v>45586.588992951889</v>
      </c>
      <c r="AP89" s="62">
        <v>44465.602170117229</v>
      </c>
      <c r="AQ89" s="62">
        <v>43516.705928409297</v>
      </c>
      <c r="AR89" s="62">
        <v>44247.786467697719</v>
      </c>
      <c r="AS89" s="62">
        <v>42313.294184329658</v>
      </c>
      <c r="AT89" s="62">
        <v>44634.748128419473</v>
      </c>
      <c r="AU89" s="62">
        <v>34147.027485611899</v>
      </c>
      <c r="AV89" s="62">
        <v>38172.191922721882</v>
      </c>
      <c r="AW89" s="62">
        <v>28276.267699824901</v>
      </c>
      <c r="AX89" s="62">
        <v>35972.868652926343</v>
      </c>
      <c r="AY89" s="62">
        <v>19333.746702614182</v>
      </c>
      <c r="AZ89" s="62">
        <v>27802.111050127794</v>
      </c>
      <c r="BA89" s="62">
        <v>8443.657345157284</v>
      </c>
      <c r="BB89" s="62">
        <v>14687.687073696958</v>
      </c>
      <c r="BC89" s="62">
        <v>789.12685468759673</v>
      </c>
      <c r="BD89" s="86">
        <v>3806.2789203418629</v>
      </c>
      <c r="BE89" s="258">
        <v>2.0000000000000002E-5</v>
      </c>
      <c r="BF89" s="43">
        <v>2.0000000000000002E-5</v>
      </c>
      <c r="BG89" s="53">
        <v>5.0000000000000002E-5</v>
      </c>
      <c r="BH89" s="53">
        <v>4.0000000000000003E-5</v>
      </c>
      <c r="BI89" s="53">
        <v>1.2518952302791728E-4</v>
      </c>
      <c r="BJ89" s="53">
        <v>1.2406223545552731E-4</v>
      </c>
      <c r="BK89" s="53">
        <v>3.4000000000000002E-4</v>
      </c>
      <c r="BL89" s="53">
        <v>1.8000000000000001E-4</v>
      </c>
      <c r="BM89" s="53">
        <v>8.9999999999999998E-4</v>
      </c>
      <c r="BN89" s="53">
        <v>5.0000000000000001E-4</v>
      </c>
      <c r="BO89" s="53">
        <v>3.8E-3</v>
      </c>
      <c r="BP89" s="53">
        <v>2E-3</v>
      </c>
      <c r="BQ89" s="53">
        <v>1.6199999999999999E-2</v>
      </c>
      <c r="BR89" s="53">
        <v>6.1999999999999998E-3</v>
      </c>
      <c r="BS89" s="53">
        <v>6.1100000000000002E-2</v>
      </c>
      <c r="BT89" s="53">
        <v>2.6800000000000001E-2</v>
      </c>
      <c r="BU89" s="53">
        <v>0.1421</v>
      </c>
      <c r="BV89" s="53">
        <v>5.4699999999999999E-2</v>
      </c>
      <c r="BW89" s="53">
        <v>0.27589999999999998</v>
      </c>
      <c r="BX89" s="773">
        <v>0.1051</v>
      </c>
      <c r="BY89" s="53">
        <f t="shared" si="484"/>
        <v>2.0000000000000002E-5</v>
      </c>
      <c r="BZ89" s="53">
        <f t="shared" si="485"/>
        <v>4.5000000000000003E-5</v>
      </c>
      <c r="CA89" s="53">
        <f t="shared" si="486"/>
        <v>1.246258792417223E-4</v>
      </c>
      <c r="CB89" s="53">
        <f t="shared" si="487"/>
        <v>2.6000000000000003E-4</v>
      </c>
      <c r="CC89" s="53">
        <f t="shared" si="488"/>
        <v>6.9999999999999999E-4</v>
      </c>
      <c r="CD89" s="53">
        <f t="shared" si="489"/>
        <v>2.8999999999999998E-3</v>
      </c>
      <c r="CE89" s="53">
        <f t="shared" si="490"/>
        <v>1.12E-2</v>
      </c>
      <c r="CF89" s="53">
        <f t="shared" si="491"/>
        <v>4.3950000000000003E-2</v>
      </c>
      <c r="CG89" s="53">
        <f t="shared" si="492"/>
        <v>9.8400000000000001E-2</v>
      </c>
      <c r="CH89" s="54">
        <f t="shared" si="509"/>
        <v>0.1905</v>
      </c>
      <c r="CI89" s="64">
        <f>+Fall_Hoy!B89</f>
        <v>0</v>
      </c>
      <c r="CJ89" s="61">
        <f>+Fall_Hoy!C89</f>
        <v>1</v>
      </c>
      <c r="CK89" s="61">
        <f>+Fall_Hoy!D89</f>
        <v>0</v>
      </c>
      <c r="CL89" s="61">
        <f>+Fall_Hoy!E89</f>
        <v>0</v>
      </c>
      <c r="CM89" s="61">
        <f>+Fall_Hoy!F89</f>
        <v>3</v>
      </c>
      <c r="CN89" s="61">
        <f>+Fall_Hoy!G89</f>
        <v>1</v>
      </c>
      <c r="CO89" s="61">
        <f>+Fall_Hoy!H89</f>
        <v>6</v>
      </c>
      <c r="CP89" s="61">
        <f>+Fall_Hoy!I89</f>
        <v>4</v>
      </c>
      <c r="CQ89" s="61">
        <f>+Fall_Hoy!J89</f>
        <v>27</v>
      </c>
      <c r="CR89" s="61">
        <f>+Fall_Hoy!K89</f>
        <v>17</v>
      </c>
      <c r="CS89" s="61">
        <f>+Fall_Hoy!L89</f>
        <v>78</v>
      </c>
      <c r="CT89" s="61">
        <f>+Fall_Hoy!M89</f>
        <v>30</v>
      </c>
      <c r="CU89" s="61">
        <f>+Fall_Hoy!N89</f>
        <v>170</v>
      </c>
      <c r="CV89" s="61">
        <f>+Fall_Hoy!O89</f>
        <v>99</v>
      </c>
      <c r="CW89" s="61">
        <f>+Fall_Hoy!P89</f>
        <v>291</v>
      </c>
      <c r="CX89" s="61">
        <f>+Fall_Hoy!Q89</f>
        <v>185</v>
      </c>
      <c r="CY89" s="61">
        <f>+Fall_Hoy!R89</f>
        <v>242</v>
      </c>
      <c r="CZ89" s="61">
        <f>+Fall_Hoy!S89</f>
        <v>218</v>
      </c>
      <c r="DA89" s="61">
        <f>+Fall_Hoy!T89</f>
        <v>68</v>
      </c>
      <c r="DB89" s="253">
        <f>+Fall_Hoy!U89</f>
        <v>155</v>
      </c>
      <c r="DC89" s="61">
        <f>+Fall_Hoy!W89</f>
        <v>0</v>
      </c>
      <c r="DD89" s="61">
        <f>+Fall_Hoy!X89</f>
        <v>1</v>
      </c>
      <c r="DE89" s="61">
        <f>+Fall_Hoy!Y89</f>
        <v>0</v>
      </c>
      <c r="DF89" s="61">
        <f>+Fall_Hoy!Z89</f>
        <v>0</v>
      </c>
      <c r="DG89" s="61">
        <f>+Fall_Hoy!AA89</f>
        <v>2</v>
      </c>
      <c r="DH89" s="61">
        <f>+Fall_Hoy!AB89</f>
        <v>0</v>
      </c>
      <c r="DI89" s="61">
        <f>+Fall_Hoy!AC89</f>
        <v>3</v>
      </c>
      <c r="DJ89" s="61">
        <f>+Fall_Hoy!AD89</f>
        <v>5</v>
      </c>
      <c r="DK89" s="61">
        <f>+Fall_Hoy!AE89</f>
        <v>18</v>
      </c>
      <c r="DL89" s="270">
        <f>+Fall_Hoy!AF89</f>
        <v>16</v>
      </c>
      <c r="DM89" s="75">
        <f t="shared" si="287"/>
        <v>0.24634046352444833</v>
      </c>
      <c r="DN89" s="76">
        <f t="shared" si="288"/>
        <v>0.24828996122562913</v>
      </c>
      <c r="DO89" s="76">
        <f t="shared" si="289"/>
        <v>0.37111783181196895</v>
      </c>
      <c r="DP89" s="76">
        <f t="shared" si="290"/>
        <v>0.44388291880594621</v>
      </c>
      <c r="DQ89" s="76">
        <f t="shared" si="409"/>
        <v>0.5256736069981387</v>
      </c>
      <c r="DR89" s="76">
        <f t="shared" si="410"/>
        <v>0.18127429282071603</v>
      </c>
      <c r="DS89" s="76">
        <f t="shared" si="411"/>
        <v>0.40552377407796314</v>
      </c>
      <c r="DT89" s="76">
        <f t="shared" si="412"/>
        <v>0.50222223519463838</v>
      </c>
      <c r="DU89" s="76">
        <f t="shared" si="413"/>
        <v>0.7</v>
      </c>
      <c r="DV89" s="76">
        <f t="shared" si="414"/>
        <v>0.7</v>
      </c>
      <c r="DW89" s="76">
        <f t="shared" si="415"/>
        <v>0.60111574274283752</v>
      </c>
      <c r="DX89" s="76">
        <f t="shared" si="416"/>
        <v>0.39295621352755733</v>
      </c>
      <c r="DY89" s="76">
        <f t="shared" si="417"/>
        <v>0.37111783181196895</v>
      </c>
      <c r="DZ89" s="76">
        <f t="shared" si="418"/>
        <v>0.44388291880594621</v>
      </c>
      <c r="EA89" s="76">
        <f t="shared" si="419"/>
        <v>0.24634046352444833</v>
      </c>
      <c r="EB89" s="76">
        <f t="shared" si="420"/>
        <v>0.24828996122562913</v>
      </c>
      <c r="EC89" s="76">
        <f t="shared" si="421"/>
        <v>0.20169293570139354</v>
      </c>
      <c r="ED89" s="76">
        <f t="shared" si="422"/>
        <v>0.27134120923762761</v>
      </c>
      <c r="EE89" s="76">
        <f t="shared" si="423"/>
        <v>0.31232761810814574</v>
      </c>
      <c r="EF89" s="316">
        <f t="shared" si="424"/>
        <v>0.38746133665914051</v>
      </c>
      <c r="EG89" s="85">
        <f>+'Cas_-14'!B88</f>
        <v>396</v>
      </c>
      <c r="EH89" s="62">
        <f>+'Cas_-14'!C88</f>
        <v>388</v>
      </c>
      <c r="EI89" s="62">
        <f>+'Cas_-14'!D88</f>
        <v>1164</v>
      </c>
      <c r="EJ89" s="62">
        <f>+'Cas_-14'!E88</f>
        <v>1360</v>
      </c>
      <c r="EK89" s="62">
        <f>+'Cas_-14'!F88</f>
        <v>5027</v>
      </c>
      <c r="EL89" s="62">
        <f>+'Cas_-14'!G88</f>
        <v>5495</v>
      </c>
      <c r="EM89" s="62">
        <f>+'Cas_-14'!H88</f>
        <v>5463</v>
      </c>
      <c r="EN89" s="62">
        <f>+'Cas_-14'!I88</f>
        <v>5838</v>
      </c>
      <c r="EO89" s="62">
        <f>+'Cas_-14'!J88</f>
        <v>4714</v>
      </c>
      <c r="EP89" s="62">
        <f>+'Cas_-14'!K88</f>
        <v>4834</v>
      </c>
      <c r="EQ89" s="62">
        <f>+'Cas_-14'!L88</f>
        <v>3610</v>
      </c>
      <c r="ER89" s="62">
        <f>+'Cas_-14'!M88</f>
        <v>3691</v>
      </c>
      <c r="ES89" s="62">
        <f>+'Cas_-14'!N88</f>
        <v>2245</v>
      </c>
      <c r="ET89" s="62">
        <f>+'Cas_-14'!O88</f>
        <v>2129</v>
      </c>
      <c r="EU89" s="62">
        <f>+'Cas_-14'!P88</f>
        <v>1232</v>
      </c>
      <c r="EV89" s="62">
        <f>+'Cas_-14'!Q88</f>
        <v>1235</v>
      </c>
      <c r="EW89" s="62">
        <f>+'Cas_-14'!R88</f>
        <v>605</v>
      </c>
      <c r="EX89" s="62">
        <f>+'Cas_-14'!S88</f>
        <v>832</v>
      </c>
      <c r="EY89" s="62">
        <f>+'Cas_-14'!T88</f>
        <v>121</v>
      </c>
      <c r="EZ89" s="86">
        <f>+'Cas_-14'!U88</f>
        <v>426</v>
      </c>
      <c r="FA89" s="201">
        <f t="shared" si="433"/>
        <v>8.4343304425164405E-3</v>
      </c>
      <c r="FB89" s="91">
        <f t="shared" si="434"/>
        <v>8.8825465570221036E-3</v>
      </c>
      <c r="FC89" s="91">
        <f t="shared" si="435"/>
        <v>2.5110226345767372E-2</v>
      </c>
      <c r="FD89" s="91">
        <f t="shared" si="436"/>
        <v>3.1428689172103862E-2</v>
      </c>
      <c r="FE89" s="91">
        <f t="shared" si="437"/>
        <v>0.11027365966725917</v>
      </c>
      <c r="FF89" s="91">
        <f t="shared" si="438"/>
        <v>0.12357867051877852</v>
      </c>
      <c r="FG89" s="91">
        <f t="shared" si="439"/>
        <v>0.12553799474131505</v>
      </c>
      <c r="FH89" s="91">
        <f t="shared" si="440"/>
        <v>0.13193880340798345</v>
      </c>
      <c r="FI89" s="91">
        <f t="shared" si="441"/>
        <v>0.11140706699564382</v>
      </c>
      <c r="FJ89" s="91">
        <f t="shared" si="442"/>
        <v>0.10830127205136249</v>
      </c>
      <c r="FK89" s="91">
        <f t="shared" si="443"/>
        <v>0.10571930460187494</v>
      </c>
      <c r="FL89" s="91">
        <f t="shared" si="444"/>
        <v>9.6693425608680952E-2</v>
      </c>
      <c r="FM89" s="91">
        <f t="shared" si="445"/>
        <v>7.9395202500997047E-2</v>
      </c>
      <c r="FN89" s="91">
        <f t="shared" si="446"/>
        <v>5.9183492440956852E-2</v>
      </c>
      <c r="FO89" s="91">
        <f t="shared" si="447"/>
        <v>6.3722775463558604E-2</v>
      </c>
      <c r="FP89" s="91">
        <f t="shared" si="448"/>
        <v>4.4421087225112829E-2</v>
      </c>
      <c r="FQ89" s="91">
        <f t="shared" si="449"/>
        <v>7.1651415407920055E-2</v>
      </c>
      <c r="FR89" s="91">
        <f t="shared" si="450"/>
        <v>5.6646087013248289E-2</v>
      </c>
      <c r="FS89" s="91">
        <f t="shared" si="451"/>
        <v>0.1533340289729489</v>
      </c>
      <c r="FT89" s="100">
        <f t="shared" si="452"/>
        <v>0.11192033188196797</v>
      </c>
      <c r="FU89" s="119">
        <f t="shared" si="511"/>
        <v>3.8658150360278016</v>
      </c>
      <c r="FV89" s="120">
        <f t="shared" si="512"/>
        <v>5.5894615988881498</v>
      </c>
      <c r="FW89" s="120">
        <f t="shared" si="513"/>
        <v>4.6743105391954689</v>
      </c>
      <c r="FX89" s="120">
        <f t="shared" si="514"/>
        <v>7.5001136380854261</v>
      </c>
      <c r="FY89" s="120">
        <f t="shared" si="510"/>
        <v>4.7669915788077715</v>
      </c>
      <c r="FZ89" s="120">
        <f t="shared" si="510"/>
        <v>1.466873628432265</v>
      </c>
      <c r="GA89" s="120">
        <f t="shared" si="510"/>
        <v>3.2302871725296378</v>
      </c>
      <c r="GB89" s="120">
        <f t="shared" si="510"/>
        <v>3.8064786266225115</v>
      </c>
      <c r="GC89" s="120">
        <f t="shared" si="510"/>
        <v>6.2832638797265075</v>
      </c>
      <c r="GD89" s="120">
        <f t="shared" si="510"/>
        <v>6.4634513218646319</v>
      </c>
      <c r="GE89" s="120">
        <f t="shared" si="510"/>
        <v>5.6859600524857852</v>
      </c>
      <c r="GF89" s="120">
        <f t="shared" si="510"/>
        <v>4.0639393118396097</v>
      </c>
      <c r="GG89" s="120">
        <f t="shared" si="510"/>
        <v>4.6743105391954689</v>
      </c>
      <c r="GH89" s="120">
        <f t="shared" si="510"/>
        <v>7.5001136380854261</v>
      </c>
      <c r="GI89" s="120">
        <f t="shared" si="510"/>
        <v>3.8658150360278016</v>
      </c>
      <c r="GJ89" s="120">
        <f t="shared" si="510"/>
        <v>5.5894615988881498</v>
      </c>
      <c r="GK89" s="120">
        <f t="shared" si="515"/>
        <v>2.8149190710767065</v>
      </c>
      <c r="GL89" s="120">
        <f t="shared" si="516"/>
        <v>4.790113908029813</v>
      </c>
      <c r="GM89" s="120">
        <f t="shared" si="517"/>
        <v>2.0369100075185944</v>
      </c>
      <c r="GN89" s="321">
        <f t="shared" si="518"/>
        <v>3.461938775054386</v>
      </c>
      <c r="GO89" s="85">
        <f>+Cas_Hoy!B88</f>
        <v>419</v>
      </c>
      <c r="GP89" s="62">
        <f>+Cas_Hoy!C88</f>
        <v>408</v>
      </c>
      <c r="GQ89" s="62">
        <f>+Cas_Hoy!D88</f>
        <v>1288</v>
      </c>
      <c r="GR89" s="62">
        <f>+Cas_Hoy!E88</f>
        <v>1501</v>
      </c>
      <c r="GS89" s="62">
        <f>+Cas_Hoy!F88</f>
        <v>5438</v>
      </c>
      <c r="GT89" s="62">
        <f>+Cas_Hoy!G88</f>
        <v>5912</v>
      </c>
      <c r="GU89" s="62">
        <f>+Cas_Hoy!H88</f>
        <v>5932</v>
      </c>
      <c r="GV89" s="62">
        <f>+Cas_Hoy!I88</f>
        <v>6288</v>
      </c>
      <c r="GW89" s="62">
        <f>+Cas_Hoy!J88</f>
        <v>5114</v>
      </c>
      <c r="GX89" s="62">
        <f>+Cas_Hoy!K88</f>
        <v>5245</v>
      </c>
      <c r="GY89" s="62">
        <f>+Cas_Hoy!L88</f>
        <v>3913</v>
      </c>
      <c r="GZ89" s="62">
        <f>+Cas_Hoy!M88</f>
        <v>4008</v>
      </c>
      <c r="HA89" s="62">
        <f>+Cas_Hoy!N88</f>
        <v>2477</v>
      </c>
      <c r="HB89" s="62">
        <f>+Cas_Hoy!O88</f>
        <v>2319</v>
      </c>
      <c r="HC89" s="62">
        <f>+Cas_Hoy!P88</f>
        <v>1319</v>
      </c>
      <c r="HD89" s="62">
        <f>+Cas_Hoy!Q88</f>
        <v>1338</v>
      </c>
      <c r="HE89" s="62">
        <f>+Cas_Hoy!R88</f>
        <v>631</v>
      </c>
      <c r="HF89" s="62">
        <f>+Cas_Hoy!S88</f>
        <v>890</v>
      </c>
      <c r="HG89" s="62">
        <f>+Cas_Hoy!T88</f>
        <v>127</v>
      </c>
      <c r="HH89" s="590">
        <f>+Cas_Hoy!U88</f>
        <v>437</v>
      </c>
      <c r="HI89" s="543">
        <f t="shared" si="519"/>
        <v>0.26373625924411309</v>
      </c>
      <c r="HJ89" s="112">
        <f t="shared" si="520"/>
        <v>0.26899754503634959</v>
      </c>
      <c r="HK89" s="112">
        <f t="shared" si="521"/>
        <v>0.40946942957605664</v>
      </c>
      <c r="HL89" s="112">
        <f t="shared" si="522"/>
        <v>0.48349670676890061</v>
      </c>
      <c r="HM89" s="323">
        <f t="shared" si="493"/>
        <v>0.56865189473958189</v>
      </c>
      <c r="HN89" s="323">
        <f t="shared" si="494"/>
        <v>0.19503068592467207</v>
      </c>
      <c r="HO89" s="323">
        <f t="shared" si="495"/>
        <v>0.4403380977174588</v>
      </c>
      <c r="HP89" s="323">
        <f t="shared" si="496"/>
        <v>0.54093412382731865</v>
      </c>
      <c r="HQ89" s="323">
        <f t="shared" si="497"/>
        <v>0.7</v>
      </c>
      <c r="HR89" s="323">
        <f t="shared" si="498"/>
        <v>0.7</v>
      </c>
      <c r="HS89" s="323">
        <f t="shared" si="499"/>
        <v>0.65156950175975714</v>
      </c>
      <c r="HT89" s="323">
        <f t="shared" si="500"/>
        <v>0.42670509450513405</v>
      </c>
      <c r="HU89" s="323">
        <f t="shared" si="501"/>
        <v>0.40946942957605664</v>
      </c>
      <c r="HV89" s="323">
        <f t="shared" si="502"/>
        <v>0.48349670676890061</v>
      </c>
      <c r="HW89" s="323">
        <f t="shared" si="503"/>
        <v>0.26373625924411309</v>
      </c>
      <c r="HX89" s="323">
        <f t="shared" si="504"/>
        <v>0.26899754503634959</v>
      </c>
      <c r="HY89" s="323">
        <f t="shared" si="505"/>
        <v>0.21036073128525509</v>
      </c>
      <c r="HZ89" s="323">
        <f t="shared" si="506"/>
        <v>0.29025682238159684</v>
      </c>
      <c r="IA89" s="323">
        <f t="shared" si="507"/>
        <v>0.32781493801433476</v>
      </c>
      <c r="IB89" s="327">
        <f t="shared" si="508"/>
        <v>0.3974662068545643</v>
      </c>
      <c r="IC89" s="241">
        <f>+CyF_Tot!B88</f>
        <v>0</v>
      </c>
      <c r="ID89" s="149">
        <f>+CyF_Tot!C88</f>
        <v>51286</v>
      </c>
      <c r="IE89" s="149">
        <f>+CyF_Tot!D88</f>
        <v>53604</v>
      </c>
      <c r="IF89" s="149">
        <f>+CyF_Tot!E88</f>
        <v>55524</v>
      </c>
      <c r="IG89" s="149">
        <f>+CyF_Tot!F88</f>
        <v>0</v>
      </c>
      <c r="IH89" s="149">
        <f>+CyF_Tot!G88</f>
        <v>1562</v>
      </c>
      <c r="II89" s="149">
        <f>+CyF_Tot!H88</f>
        <v>1624</v>
      </c>
      <c r="IJ89" s="557">
        <f>+CyF_Tot!I88</f>
        <v>1640</v>
      </c>
      <c r="IK89" s="93">
        <f t="shared" si="388"/>
        <v>7.1521884976971498E-2</v>
      </c>
      <c r="IL89" s="90">
        <f t="shared" si="389"/>
        <v>6.6540890861686117E-2</v>
      </c>
      <c r="IM89" s="90">
        <f t="shared" si="390"/>
        <v>7.0614962153570854E-2</v>
      </c>
      <c r="IN89" s="90">
        <f t="shared" si="391"/>
        <v>6.5918454789099259E-2</v>
      </c>
      <c r="IO89" s="90">
        <f t="shared" si="392"/>
        <v>6.9443479826449744E-2</v>
      </c>
      <c r="IP89" s="90">
        <f t="shared" si="393"/>
        <v>6.7735845464307165E-2</v>
      </c>
      <c r="IQ89" s="90">
        <f t="shared" si="394"/>
        <v>6.6290362078203713E-2</v>
      </c>
      <c r="IR89" s="90">
        <f t="shared" si="395"/>
        <v>6.7404039977847288E-2</v>
      </c>
      <c r="IS89" s="90">
        <f t="shared" si="396"/>
        <v>6.4457167250096967E-2</v>
      </c>
      <c r="IT89" s="90">
        <f t="shared" si="397"/>
        <v>6.7993510804104873E-2</v>
      </c>
      <c r="IU89" s="90">
        <f t="shared" si="398"/>
        <v>5.2017237233892143E-2</v>
      </c>
      <c r="IV89" s="90">
        <f t="shared" si="399"/>
        <v>5.8148896381055061E-2</v>
      </c>
      <c r="IW89" s="90">
        <f t="shared" si="400"/>
        <v>4.3074124845876798E-2</v>
      </c>
      <c r="IX89" s="90">
        <f t="shared" si="401"/>
        <v>5.4798598311122666E-2</v>
      </c>
      <c r="IY89" s="90">
        <f t="shared" si="402"/>
        <v>2.9451702326757898E-2</v>
      </c>
      <c r="IZ89" s="90">
        <f t="shared" si="403"/>
        <v>4.2351827159973848E-2</v>
      </c>
      <c r="JA89" s="90">
        <f t="shared" si="404"/>
        <v>1.2862487882138764E-2</v>
      </c>
      <c r="JB89" s="90">
        <f t="shared" si="405"/>
        <v>2.2374214073291977E-2</v>
      </c>
      <c r="JC89" s="90">
        <f t="shared" si="406"/>
        <v>1.2021016712279219E-3</v>
      </c>
      <c r="JD89" s="202">
        <f t="shared" si="407"/>
        <v>5.7982239789747718E-3</v>
      </c>
      <c r="JE89" s="326"/>
      <c r="JF89" s="323"/>
      <c r="JG89" s="323"/>
      <c r="JH89" s="323"/>
      <c r="JI89" s="323"/>
      <c r="JJ89" s="323"/>
      <c r="JK89" s="323"/>
      <c r="JL89" s="323"/>
      <c r="JM89" s="323"/>
      <c r="JN89" s="323"/>
      <c r="JO89" s="323"/>
      <c r="JP89" s="323"/>
      <c r="JQ89" s="323"/>
      <c r="JR89" s="323"/>
      <c r="JS89" s="323"/>
      <c r="JT89" s="323"/>
      <c r="JU89" s="323"/>
      <c r="JV89" s="323"/>
      <c r="JW89" s="323"/>
      <c r="JX89" s="327"/>
      <c r="JZ89" s="701">
        <f t="shared" si="241"/>
        <v>0</v>
      </c>
      <c r="KA89" s="291">
        <f t="shared" si="242"/>
        <v>83.102358408151261</v>
      </c>
      <c r="KB89" s="291">
        <f t="shared" si="243"/>
        <v>0</v>
      </c>
      <c r="KC89" s="291">
        <f t="shared" si="244"/>
        <v>0</v>
      </c>
      <c r="KD89" s="291">
        <f t="shared" si="245"/>
        <v>235.45944623449549</v>
      </c>
      <c r="KE89" s="291">
        <f t="shared" si="246"/>
        <v>78.849128964596147</v>
      </c>
      <c r="KF89" s="291">
        <f t="shared" si="247"/>
        <v>444.29419891770607</v>
      </c>
      <c r="KG89" s="291">
        <f t="shared" si="248"/>
        <v>294.73049481289797</v>
      </c>
      <c r="KH89" s="291">
        <f t="shared" si="249"/>
        <v>1800.8076532178691</v>
      </c>
      <c r="KI89" s="291">
        <f t="shared" si="250"/>
        <v>1112.699412061377</v>
      </c>
      <c r="KJ89" s="291">
        <f t="shared" si="251"/>
        <v>4827.6632005365891</v>
      </c>
      <c r="KK89" s="291">
        <f t="shared" si="252"/>
        <v>1782.7881128170609</v>
      </c>
      <c r="KL89" s="291">
        <f t="shared" si="253"/>
        <v>9940.5951656675188</v>
      </c>
      <c r="KM89" s="291">
        <f t="shared" si="254"/>
        <v>5248.5052782867524</v>
      </c>
      <c r="KN89" s="291">
        <f t="shared" si="255"/>
        <v>14900.331396244464</v>
      </c>
      <c r="KO89" s="291">
        <f t="shared" si="256"/>
        <v>8872.8711843220299</v>
      </c>
      <c r="KP89" s="291">
        <f t="shared" si="257"/>
        <v>10219.154150006865</v>
      </c>
      <c r="KQ89" s="291">
        <f t="shared" si="258"/>
        <v>9747.2476967719631</v>
      </c>
      <c r="KR89" s="291">
        <f t="shared" si="259"/>
        <v>5201.7238744523984</v>
      </c>
      <c r="KS89" s="702">
        <f t="shared" si="260"/>
        <v>7037.2010461057434</v>
      </c>
      <c r="KT89" s="705">
        <f>(SUM(JZ89:KS89)/SUM(JZ$4:KS88))*100000</f>
        <v>162.90634063487451</v>
      </c>
      <c r="KU89" s="624">
        <f t="shared" si="453"/>
        <v>0</v>
      </c>
      <c r="KV89" s="625">
        <f t="shared" si="454"/>
        <v>22.893161229438409</v>
      </c>
      <c r="KW89" s="625">
        <f t="shared" si="455"/>
        <v>0</v>
      </c>
      <c r="KX89" s="625">
        <f t="shared" si="456"/>
        <v>0</v>
      </c>
      <c r="KY89" s="625">
        <f t="shared" si="457"/>
        <v>65.808828128461812</v>
      </c>
      <c r="KZ89" s="625">
        <f t="shared" si="458"/>
        <v>22.489293997957873</v>
      </c>
      <c r="LA89" s="625">
        <f t="shared" si="459"/>
        <v>137.87808318650747</v>
      </c>
      <c r="LB89" s="625">
        <f t="shared" si="460"/>
        <v>90.400002335034912</v>
      </c>
      <c r="LC89" s="625">
        <f t="shared" si="461"/>
        <v>638.09732899498999</v>
      </c>
      <c r="LD89" s="625">
        <f t="shared" si="462"/>
        <v>380.86918181074935</v>
      </c>
      <c r="LE89" s="625">
        <f t="shared" si="463"/>
        <v>2284.2398224227827</v>
      </c>
      <c r="LF89" s="625">
        <f t="shared" si="464"/>
        <v>785.91242705511468</v>
      </c>
      <c r="LG89" s="625">
        <f t="shared" si="465"/>
        <v>6012.108875353897</v>
      </c>
      <c r="LH89" s="625">
        <f t="shared" si="466"/>
        <v>2752.0740965968662</v>
      </c>
      <c r="LI89" s="625">
        <f t="shared" si="467"/>
        <v>15051.402321343792</v>
      </c>
      <c r="LJ89" s="625">
        <f t="shared" si="468"/>
        <v>6654.1709608468609</v>
      </c>
      <c r="LK89" s="625">
        <f t="shared" si="469"/>
        <v>28660.566163168023</v>
      </c>
      <c r="LL89" s="625">
        <f t="shared" si="470"/>
        <v>14842.36414529823</v>
      </c>
      <c r="LM89" s="625">
        <f t="shared" si="471"/>
        <v>86171.189836037403</v>
      </c>
      <c r="LN89" s="626">
        <f t="shared" si="472"/>
        <v>40722.186482875666</v>
      </c>
      <c r="LO89" s="642">
        <f t="shared" si="473"/>
        <v>21.599333427016013</v>
      </c>
      <c r="LP89" s="625">
        <f t="shared" si="474"/>
        <v>15.2184608867181</v>
      </c>
      <c r="LQ89" s="625">
        <f t="shared" si="475"/>
        <v>925.17711283527206</v>
      </c>
      <c r="LR89" s="625">
        <f t="shared" si="476"/>
        <v>401.40183208719873</v>
      </c>
      <c r="LS89" s="625">
        <f t="shared" si="477"/>
        <v>13563.723443571283</v>
      </c>
      <c r="LT89" s="645">
        <f t="shared" si="478"/>
        <v>7986.0024269548358</v>
      </c>
      <c r="LU89" s="624">
        <f t="shared" si="479"/>
        <v>18.497109177097482</v>
      </c>
      <c r="LV89" s="625">
        <f t="shared" si="480"/>
        <v>655.7861380166878</v>
      </c>
      <c r="LW89" s="626">
        <f t="shared" si="481"/>
        <v>10265.12899534102</v>
      </c>
      <c r="LY89" s="725">
        <f>VLOOKUP(A89,Vac!A:C,2,FALSE)</f>
        <v>7570.9721849293137</v>
      </c>
      <c r="LZ89" s="730">
        <f>VLOOKUP(A89,Vac!A:D,3,FALSE)</f>
        <v>50733</v>
      </c>
      <c r="MA89" s="722">
        <f>VLOOKUP(A89,Vac!A:D,4,FALSE)</f>
        <v>6714</v>
      </c>
      <c r="MB89" s="742">
        <f t="shared" si="425"/>
        <v>7.7283169016659145E-2</v>
      </c>
      <c r="MC89" s="666">
        <f t="shared" si="426"/>
        <v>1.0227646635875063E-2</v>
      </c>
    </row>
    <row r="90" spans="1:341" ht="14.4">
      <c r="A90" s="511" t="s">
        <v>100</v>
      </c>
      <c r="B90" s="539">
        <v>109695</v>
      </c>
      <c r="C90" s="527">
        <f t="shared" si="341"/>
        <v>9379</v>
      </c>
      <c r="D90" s="518">
        <f t="shared" si="342"/>
        <v>129</v>
      </c>
      <c r="E90" s="496">
        <f t="shared" si="482"/>
        <v>4.1713764633849945E-3</v>
      </c>
      <c r="F90" s="209">
        <f t="shared" si="427"/>
        <v>7.6074570399744745E-2</v>
      </c>
      <c r="G90" s="28">
        <f t="shared" si="264"/>
        <v>3.7058171167409077</v>
      </c>
      <c r="H90" s="27">
        <f t="shared" si="428"/>
        <v>0.28191844513608527</v>
      </c>
      <c r="I90" s="34">
        <f t="shared" si="429"/>
        <v>0.31684998165744088</v>
      </c>
      <c r="J90" s="340">
        <f t="shared" si="430"/>
        <v>0.48045385686734321</v>
      </c>
      <c r="K90" s="582">
        <f t="shared" si="431"/>
        <v>2.4476605813978486E-3</v>
      </c>
      <c r="L90" s="341">
        <f t="shared" si="483"/>
        <v>6.3155645091747408</v>
      </c>
      <c r="M90" s="342">
        <f t="shared" si="432"/>
        <v>0.5394094889143366</v>
      </c>
      <c r="N90" s="827"/>
      <c r="O90" s="366" t="s">
        <v>230</v>
      </c>
      <c r="P90" s="21" t="s">
        <v>244</v>
      </c>
      <c r="Q90" s="21" t="s">
        <v>242</v>
      </c>
      <c r="R90" s="21" t="s">
        <v>245</v>
      </c>
      <c r="S90" s="170">
        <f t="shared" si="270"/>
        <v>9379</v>
      </c>
      <c r="T90" s="171">
        <f t="shared" si="271"/>
        <v>8550.0706504398568</v>
      </c>
      <c r="U90" s="170">
        <f t="shared" si="272"/>
        <v>397</v>
      </c>
      <c r="V90" s="172">
        <f t="shared" si="273"/>
        <v>4.4199510131373861E-2</v>
      </c>
      <c r="W90" s="171">
        <f t="shared" si="274"/>
        <v>361.91257577829435</v>
      </c>
      <c r="X90" s="170">
        <f t="shared" si="275"/>
        <v>1034</v>
      </c>
      <c r="Y90" s="172">
        <f t="shared" si="276"/>
        <v>0.12390653085680048</v>
      </c>
      <c r="Z90" s="171">
        <f t="shared" si="277"/>
        <v>942.61361046538127</v>
      </c>
      <c r="AA90" s="170">
        <f t="shared" si="278"/>
        <v>129</v>
      </c>
      <c r="AB90" s="171">
        <f t="shared" si="279"/>
        <v>1175.9879666347599</v>
      </c>
      <c r="AC90" s="173">
        <f t="shared" si="280"/>
        <v>1.3754131570529907E-2</v>
      </c>
      <c r="AD90" s="170">
        <f t="shared" si="281"/>
        <v>0</v>
      </c>
      <c r="AE90" s="172">
        <f t="shared" si="282"/>
        <v>0</v>
      </c>
      <c r="AF90" s="171">
        <f t="shared" si="283"/>
        <v>0</v>
      </c>
      <c r="AG90" s="170">
        <f t="shared" si="284"/>
        <v>1</v>
      </c>
      <c r="AH90" s="172">
        <f t="shared" si="285"/>
        <v>7.8125E-3</v>
      </c>
      <c r="AI90" s="367">
        <f t="shared" si="286"/>
        <v>9.1161857878663568</v>
      </c>
      <c r="AJ90" s="831"/>
      <c r="AK90" s="85">
        <v>11593.838155099878</v>
      </c>
      <c r="AL90" s="62">
        <v>10997.709581920619</v>
      </c>
      <c r="AM90" s="62">
        <v>10013.505856828469</v>
      </c>
      <c r="AN90" s="62">
        <v>9306.8988434461262</v>
      </c>
      <c r="AO90" s="62">
        <v>8583.6209111179924</v>
      </c>
      <c r="AP90" s="62">
        <v>8515.7400345108217</v>
      </c>
      <c r="AQ90" s="62">
        <v>7774.2667663207221</v>
      </c>
      <c r="AR90" s="62">
        <v>7766.4051900168306</v>
      </c>
      <c r="AS90" s="62">
        <v>6649.7183582567322</v>
      </c>
      <c r="AT90" s="62">
        <v>6583.0527579397603</v>
      </c>
      <c r="AU90" s="62">
        <v>4929.510682531225</v>
      </c>
      <c r="AV90" s="62">
        <v>4728.1896649774244</v>
      </c>
      <c r="AW90" s="62">
        <v>3206.809647234787</v>
      </c>
      <c r="AX90" s="62">
        <v>3268.3202413375839</v>
      </c>
      <c r="AY90" s="62">
        <v>1698.4588006344827</v>
      </c>
      <c r="AZ90" s="62">
        <v>2168.2769184969939</v>
      </c>
      <c r="BA90" s="62">
        <v>586.0499281135103</v>
      </c>
      <c r="BB90" s="62">
        <v>1002.10827399034</v>
      </c>
      <c r="BC90" s="62">
        <v>38.220647485663712</v>
      </c>
      <c r="BD90" s="86">
        <v>284.29734926295811</v>
      </c>
      <c r="BE90" s="258">
        <v>2.0000000000000002E-5</v>
      </c>
      <c r="BF90" s="43">
        <v>2.0000000000000002E-5</v>
      </c>
      <c r="BG90" s="53">
        <v>5.0000000000000002E-5</v>
      </c>
      <c r="BH90" s="53">
        <v>4.0000000000000003E-5</v>
      </c>
      <c r="BI90" s="53">
        <v>1.2518952302791728E-4</v>
      </c>
      <c r="BJ90" s="53">
        <v>1.2406223545552731E-4</v>
      </c>
      <c r="BK90" s="53">
        <v>3.4000000000000002E-4</v>
      </c>
      <c r="BL90" s="53">
        <v>1.8000000000000001E-4</v>
      </c>
      <c r="BM90" s="53">
        <v>8.9999999999999998E-4</v>
      </c>
      <c r="BN90" s="53">
        <v>5.0000000000000001E-4</v>
      </c>
      <c r="BO90" s="53">
        <v>3.8E-3</v>
      </c>
      <c r="BP90" s="53">
        <v>2E-3</v>
      </c>
      <c r="BQ90" s="53">
        <v>1.6199999999999999E-2</v>
      </c>
      <c r="BR90" s="53">
        <v>6.1999999999999998E-3</v>
      </c>
      <c r="BS90" s="53">
        <v>6.1100000000000002E-2</v>
      </c>
      <c r="BT90" s="53">
        <v>2.6800000000000001E-2</v>
      </c>
      <c r="BU90" s="53">
        <v>0.1421</v>
      </c>
      <c r="BV90" s="53">
        <v>5.4699999999999999E-2</v>
      </c>
      <c r="BW90" s="53">
        <v>0.27589999999999998</v>
      </c>
      <c r="BX90" s="773">
        <v>0.1051</v>
      </c>
      <c r="BY90" s="53">
        <f t="shared" si="484"/>
        <v>2.0000000000000002E-5</v>
      </c>
      <c r="BZ90" s="53">
        <f t="shared" si="485"/>
        <v>4.5000000000000003E-5</v>
      </c>
      <c r="CA90" s="53">
        <f t="shared" si="486"/>
        <v>1.246258792417223E-4</v>
      </c>
      <c r="CB90" s="53">
        <f t="shared" si="487"/>
        <v>2.6000000000000003E-4</v>
      </c>
      <c r="CC90" s="53">
        <f t="shared" si="488"/>
        <v>6.9999999999999999E-4</v>
      </c>
      <c r="CD90" s="53">
        <f t="shared" si="489"/>
        <v>2.8999999999999998E-3</v>
      </c>
      <c r="CE90" s="53">
        <f t="shared" si="490"/>
        <v>1.12E-2</v>
      </c>
      <c r="CF90" s="53">
        <f t="shared" si="491"/>
        <v>4.3950000000000003E-2</v>
      </c>
      <c r="CG90" s="53">
        <f t="shared" si="492"/>
        <v>9.8400000000000001E-2</v>
      </c>
      <c r="CH90" s="54">
        <f t="shared" si="509"/>
        <v>0.1905</v>
      </c>
      <c r="CI90" s="64">
        <f>+Fall_Hoy!B90</f>
        <v>0</v>
      </c>
      <c r="CJ90" s="61">
        <f>+Fall_Hoy!C90</f>
        <v>0</v>
      </c>
      <c r="CK90" s="61">
        <f>+Fall_Hoy!D90</f>
        <v>0</v>
      </c>
      <c r="CL90" s="61">
        <f>+Fall_Hoy!E90</f>
        <v>0</v>
      </c>
      <c r="CM90" s="61">
        <f>+Fall_Hoy!F90</f>
        <v>1</v>
      </c>
      <c r="CN90" s="61">
        <f>+Fall_Hoy!G90</f>
        <v>1</v>
      </c>
      <c r="CO90" s="61">
        <f>+Fall_Hoy!H90</f>
        <v>3</v>
      </c>
      <c r="CP90" s="61">
        <f>+Fall_Hoy!I90</f>
        <v>0</v>
      </c>
      <c r="CQ90" s="61">
        <f>+Fall_Hoy!J90</f>
        <v>4</v>
      </c>
      <c r="CR90" s="61">
        <f>+Fall_Hoy!K90</f>
        <v>3</v>
      </c>
      <c r="CS90" s="61">
        <f>+Fall_Hoy!L90</f>
        <v>10</v>
      </c>
      <c r="CT90" s="61">
        <f>+Fall_Hoy!M90</f>
        <v>6</v>
      </c>
      <c r="CU90" s="61">
        <f>+Fall_Hoy!N90</f>
        <v>20</v>
      </c>
      <c r="CV90" s="61">
        <f>+Fall_Hoy!O90</f>
        <v>15</v>
      </c>
      <c r="CW90" s="61">
        <f>+Fall_Hoy!P90</f>
        <v>19</v>
      </c>
      <c r="CX90" s="61">
        <f>+Fall_Hoy!Q90</f>
        <v>13</v>
      </c>
      <c r="CY90" s="61">
        <f>+Fall_Hoy!R90</f>
        <v>12</v>
      </c>
      <c r="CZ90" s="61">
        <f>+Fall_Hoy!S90</f>
        <v>11</v>
      </c>
      <c r="DA90" s="61">
        <f>+Fall_Hoy!T90</f>
        <v>2</v>
      </c>
      <c r="DB90" s="253">
        <f>+Fall_Hoy!U90</f>
        <v>5</v>
      </c>
      <c r="DC90" s="61">
        <f>+Fall_Hoy!W90</f>
        <v>0</v>
      </c>
      <c r="DD90" s="61">
        <f>+Fall_Hoy!X90</f>
        <v>0</v>
      </c>
      <c r="DE90" s="61">
        <f>+Fall_Hoy!Y90</f>
        <v>0</v>
      </c>
      <c r="DF90" s="61">
        <f>+Fall_Hoy!Z90</f>
        <v>0</v>
      </c>
      <c r="DG90" s="61">
        <f>+Fall_Hoy!AA90</f>
        <v>1</v>
      </c>
      <c r="DH90" s="61">
        <f>+Fall_Hoy!AB90</f>
        <v>1</v>
      </c>
      <c r="DI90" s="61">
        <f>+Fall_Hoy!AC90</f>
        <v>0</v>
      </c>
      <c r="DJ90" s="61">
        <f>+Fall_Hoy!AD90</f>
        <v>0</v>
      </c>
      <c r="DK90" s="61">
        <f>+Fall_Hoy!AE90</f>
        <v>2</v>
      </c>
      <c r="DL90" s="270">
        <f>+Fall_Hoy!AF90</f>
        <v>0</v>
      </c>
      <c r="DM90" s="75">
        <f t="shared" si="287"/>
        <v>0.18308694329141265</v>
      </c>
      <c r="DN90" s="76">
        <f t="shared" si="288"/>
        <v>0.22371433405374977</v>
      </c>
      <c r="DO90" s="76">
        <f t="shared" si="289"/>
        <v>0.38498321916273653</v>
      </c>
      <c r="DP90" s="76">
        <f t="shared" si="290"/>
        <v>0.7</v>
      </c>
      <c r="DQ90" s="76">
        <f t="shared" si="409"/>
        <v>0.7</v>
      </c>
      <c r="DR90" s="76">
        <f t="shared" si="410"/>
        <v>0.7</v>
      </c>
      <c r="DS90" s="76">
        <f t="shared" si="411"/>
        <v>0.7</v>
      </c>
      <c r="DT90" s="76">
        <f t="shared" si="412"/>
        <v>0.12824466089926498</v>
      </c>
      <c r="DU90" s="76">
        <f t="shared" si="413"/>
        <v>0.66836581716666643</v>
      </c>
      <c r="DV90" s="76">
        <f t="shared" si="414"/>
        <v>0.7</v>
      </c>
      <c r="DW90" s="76">
        <f t="shared" si="415"/>
        <v>0.53384181855898671</v>
      </c>
      <c r="DX90" s="76">
        <f t="shared" si="416"/>
        <v>0.63449231366955405</v>
      </c>
      <c r="DY90" s="76">
        <f t="shared" si="417"/>
        <v>0.38498321916273653</v>
      </c>
      <c r="DZ90" s="76">
        <f t="shared" si="418"/>
        <v>0.7</v>
      </c>
      <c r="EA90" s="76">
        <f t="shared" si="419"/>
        <v>0.18308694329141265</v>
      </c>
      <c r="EB90" s="76">
        <f t="shared" si="420"/>
        <v>0.22371433405374977</v>
      </c>
      <c r="EC90" s="76">
        <f t="shared" si="421"/>
        <v>0.14409620764588643</v>
      </c>
      <c r="ED90" s="76">
        <f t="shared" si="422"/>
        <v>0.20067381675054227</v>
      </c>
      <c r="EE90" s="76">
        <f t="shared" si="423"/>
        <v>0.18966196909067323</v>
      </c>
      <c r="EF90" s="316">
        <f t="shared" si="424"/>
        <v>0.1673379629435299</v>
      </c>
      <c r="EG90" s="85">
        <f>+'Cas_-14'!B89</f>
        <v>123</v>
      </c>
      <c r="EH90" s="62">
        <f>+'Cas_-14'!C89</f>
        <v>97</v>
      </c>
      <c r="EI90" s="62">
        <f>+'Cas_-14'!D89</f>
        <v>265</v>
      </c>
      <c r="EJ90" s="62">
        <f>+'Cas_-14'!E89</f>
        <v>320</v>
      </c>
      <c r="EK90" s="62">
        <f>+'Cas_-14'!F89</f>
        <v>931</v>
      </c>
      <c r="EL90" s="62">
        <f>+'Cas_-14'!G89</f>
        <v>915</v>
      </c>
      <c r="EM90" s="62">
        <f>+'Cas_-14'!H89</f>
        <v>1080</v>
      </c>
      <c r="EN90" s="62">
        <f>+'Cas_-14'!I89</f>
        <v>996</v>
      </c>
      <c r="EO90" s="62">
        <f>+'Cas_-14'!J89</f>
        <v>832</v>
      </c>
      <c r="EP90" s="62">
        <f>+'Cas_-14'!K89</f>
        <v>814</v>
      </c>
      <c r="EQ90" s="62">
        <f>+'Cas_-14'!L89</f>
        <v>482</v>
      </c>
      <c r="ER90" s="62">
        <f>+'Cas_-14'!M89</f>
        <v>520</v>
      </c>
      <c r="ES90" s="62">
        <f>+'Cas_-14'!N89</f>
        <v>280</v>
      </c>
      <c r="ET90" s="62">
        <f>+'Cas_-14'!O89</f>
        <v>252</v>
      </c>
      <c r="EU90" s="62">
        <f>+'Cas_-14'!P89</f>
        <v>102</v>
      </c>
      <c r="EV90" s="62">
        <f>+'Cas_-14'!Q89</f>
        <v>123</v>
      </c>
      <c r="EW90" s="62">
        <f>+'Cas_-14'!R89</f>
        <v>38</v>
      </c>
      <c r="EX90" s="62">
        <f>+'Cas_-14'!S89</f>
        <v>44</v>
      </c>
      <c r="EY90" s="62">
        <f>+'Cas_-14'!T89</f>
        <v>5</v>
      </c>
      <c r="EZ90" s="86">
        <f>+'Cas_-14'!U89</f>
        <v>11</v>
      </c>
      <c r="FA90" s="201">
        <f t="shared" si="433"/>
        <v>1.060908375246682E-2</v>
      </c>
      <c r="FB90" s="90">
        <f t="shared" si="434"/>
        <v>8.8200183208565971E-3</v>
      </c>
      <c r="FC90" s="90">
        <f t="shared" si="435"/>
        <v>2.6464257752372475E-2</v>
      </c>
      <c r="FD90" s="90">
        <f t="shared" si="436"/>
        <v>3.4383096387186209E-2</v>
      </c>
      <c r="FE90" s="90">
        <f t="shared" si="437"/>
        <v>0.10846238547116124</v>
      </c>
      <c r="FF90" s="90">
        <f t="shared" si="438"/>
        <v>0.10744808980686096</v>
      </c>
      <c r="FG90" s="90">
        <f t="shared" si="439"/>
        <v>0.13891985346820362</v>
      </c>
      <c r="FH90" s="90">
        <f t="shared" si="440"/>
        <v>0.12824466089926498</v>
      </c>
      <c r="FI90" s="90">
        <f t="shared" si="441"/>
        <v>0.12511808097359997</v>
      </c>
      <c r="FJ90" s="90">
        <f t="shared" si="442"/>
        <v>0.12365083950120892</v>
      </c>
      <c r="FK90" s="90">
        <f t="shared" si="443"/>
        <v>9.7778467487264015E-2</v>
      </c>
      <c r="FL90" s="90">
        <f t="shared" si="444"/>
        <v>0.10997866770272272</v>
      </c>
      <c r="FM90" s="90">
        <f t="shared" si="445"/>
        <v>8.7314194106108647E-2</v>
      </c>
      <c r="FN90" s="90">
        <f t="shared" si="446"/>
        <v>7.7103827468530797E-2</v>
      </c>
      <c r="FO90" s="90">
        <f t="shared" si="447"/>
        <v>6.0054444630565362E-2</v>
      </c>
      <c r="FP90" s="90">
        <f t="shared" si="448"/>
        <v>5.6727071598060057E-2</v>
      </c>
      <c r="FQ90" s="90">
        <f t="shared" si="449"/>
        <v>6.4840891837188122E-2</v>
      </c>
      <c r="FR90" s="90">
        <f t="shared" si="450"/>
        <v>4.3907431105018643E-2</v>
      </c>
      <c r="FS90" s="90">
        <f t="shared" si="451"/>
        <v>0.13081934318029184</v>
      </c>
      <c r="FT90" s="99">
        <f t="shared" si="452"/>
        <v>3.8691883791802981E-2</v>
      </c>
      <c r="FU90" s="119">
        <f t="shared" si="511"/>
        <v>3.0486826481820226</v>
      </c>
      <c r="FV90" s="120">
        <f t="shared" si="512"/>
        <v>3.9436961533794443</v>
      </c>
      <c r="FW90" s="120">
        <f t="shared" si="513"/>
        <v>4.409171075837742</v>
      </c>
      <c r="FX90" s="120">
        <f t="shared" si="514"/>
        <v>9.0786673370488433</v>
      </c>
      <c r="FY90" s="120">
        <f t="shared" si="510"/>
        <v>6.4538503091112727</v>
      </c>
      <c r="FZ90" s="120">
        <f t="shared" si="510"/>
        <v>6.5147737968935244</v>
      </c>
      <c r="GA90" s="120">
        <f t="shared" si="510"/>
        <v>5.0388766078004679</v>
      </c>
      <c r="GB90" s="120">
        <f t="shared" si="510"/>
        <v>1</v>
      </c>
      <c r="GC90" s="120">
        <f t="shared" si="510"/>
        <v>5.3418803418803416</v>
      </c>
      <c r="GD90" s="120">
        <f t="shared" si="510"/>
        <v>5.6611018802921764</v>
      </c>
      <c r="GE90" s="120">
        <f t="shared" si="510"/>
        <v>5.4597073596855203</v>
      </c>
      <c r="GF90" s="120">
        <f t="shared" si="510"/>
        <v>5.7692307692307683</v>
      </c>
      <c r="GG90" s="120">
        <f t="shared" si="510"/>
        <v>4.409171075837742</v>
      </c>
      <c r="GH90" s="120">
        <f t="shared" si="510"/>
        <v>9.0786673370488433</v>
      </c>
      <c r="GI90" s="120">
        <f t="shared" si="510"/>
        <v>3.0486826481820226</v>
      </c>
      <c r="GJ90" s="120">
        <f t="shared" si="510"/>
        <v>3.9436961533794443</v>
      </c>
      <c r="GK90" s="120">
        <f t="shared" si="515"/>
        <v>2.2223045297974</v>
      </c>
      <c r="GL90" s="120">
        <f t="shared" si="516"/>
        <v>4.5703839122486292</v>
      </c>
      <c r="GM90" s="120">
        <f t="shared" si="517"/>
        <v>1.4498006524102938</v>
      </c>
      <c r="GN90" s="321">
        <f t="shared" si="518"/>
        <v>4.3248853905371512</v>
      </c>
      <c r="GO90" s="85">
        <f>+Cas_Hoy!B89</f>
        <v>135</v>
      </c>
      <c r="GP90" s="62">
        <f>+Cas_Hoy!C89</f>
        <v>108</v>
      </c>
      <c r="GQ90" s="62">
        <f>+Cas_Hoy!D89</f>
        <v>307</v>
      </c>
      <c r="GR90" s="62">
        <f>+Cas_Hoy!E89</f>
        <v>369</v>
      </c>
      <c r="GS90" s="62">
        <f>+Cas_Hoy!F89</f>
        <v>1065</v>
      </c>
      <c r="GT90" s="62">
        <f>+Cas_Hoy!G89</f>
        <v>1045</v>
      </c>
      <c r="GU90" s="62">
        <f>+Cas_Hoy!H89</f>
        <v>1237</v>
      </c>
      <c r="GV90" s="62">
        <f>+Cas_Hoy!I89</f>
        <v>1121</v>
      </c>
      <c r="GW90" s="62">
        <f>+Cas_Hoy!J89</f>
        <v>934</v>
      </c>
      <c r="GX90" s="62">
        <f>+Cas_Hoy!K89</f>
        <v>898</v>
      </c>
      <c r="GY90" s="62">
        <f>+Cas_Hoy!L89</f>
        <v>546</v>
      </c>
      <c r="GZ90" s="62">
        <f>+Cas_Hoy!M89</f>
        <v>577</v>
      </c>
      <c r="HA90" s="62">
        <f>+Cas_Hoy!N89</f>
        <v>302</v>
      </c>
      <c r="HB90" s="62">
        <f>+Cas_Hoy!O89</f>
        <v>275</v>
      </c>
      <c r="HC90" s="62">
        <f>+Cas_Hoy!P89</f>
        <v>108</v>
      </c>
      <c r="HD90" s="62">
        <f>+Cas_Hoy!Q89</f>
        <v>127</v>
      </c>
      <c r="HE90" s="62">
        <f>+Cas_Hoy!R89</f>
        <v>38</v>
      </c>
      <c r="HF90" s="62">
        <f>+Cas_Hoy!S89</f>
        <v>44</v>
      </c>
      <c r="HG90" s="62">
        <f>+Cas_Hoy!T89</f>
        <v>5</v>
      </c>
      <c r="HH90" s="590">
        <f>+Cas_Hoy!U89</f>
        <v>13</v>
      </c>
      <c r="HI90" s="543">
        <f t="shared" si="519"/>
        <v>0.19385676348502517</v>
      </c>
      <c r="HJ90" s="112">
        <f t="shared" si="520"/>
        <v>0.23098959694980667</v>
      </c>
      <c r="HK90" s="112">
        <f t="shared" si="521"/>
        <v>0.41523190066838006</v>
      </c>
      <c r="HL90" s="112">
        <f t="shared" si="522"/>
        <v>0.7</v>
      </c>
      <c r="HM90" s="323">
        <f t="shared" si="493"/>
        <v>0.7</v>
      </c>
      <c r="HN90" s="323">
        <f t="shared" si="494"/>
        <v>0.7</v>
      </c>
      <c r="HO90" s="323">
        <f t="shared" si="495"/>
        <v>0.7</v>
      </c>
      <c r="HP90" s="323">
        <f t="shared" si="496"/>
        <v>0.14433962336152212</v>
      </c>
      <c r="HQ90" s="323">
        <f t="shared" si="497"/>
        <v>0.7</v>
      </c>
      <c r="HR90" s="323">
        <f t="shared" si="498"/>
        <v>0.7</v>
      </c>
      <c r="HS90" s="323">
        <f t="shared" si="499"/>
        <v>0.60472537952947447</v>
      </c>
      <c r="HT90" s="323">
        <f t="shared" si="500"/>
        <v>0.7</v>
      </c>
      <c r="HU90" s="323">
        <f t="shared" si="501"/>
        <v>0.41523190066838006</v>
      </c>
      <c r="HV90" s="323">
        <f t="shared" si="502"/>
        <v>0.7</v>
      </c>
      <c r="HW90" s="323">
        <f t="shared" si="503"/>
        <v>0.19385676348502517</v>
      </c>
      <c r="HX90" s="323">
        <f t="shared" si="504"/>
        <v>0.23098959694980667</v>
      </c>
      <c r="HY90" s="323">
        <f t="shared" si="505"/>
        <v>0.14409620764588643</v>
      </c>
      <c r="HZ90" s="323">
        <f t="shared" si="506"/>
        <v>0.20067381675054227</v>
      </c>
      <c r="IA90" s="323">
        <f t="shared" si="507"/>
        <v>0.18966196909067323</v>
      </c>
      <c r="IB90" s="327">
        <f t="shared" si="508"/>
        <v>0.19776304711508078</v>
      </c>
      <c r="IC90" s="241">
        <f>+CyF_Tot!B89</f>
        <v>0</v>
      </c>
      <c r="ID90" s="149">
        <f>+CyF_Tot!C89</f>
        <v>8345</v>
      </c>
      <c r="IE90" s="149">
        <f>+CyF_Tot!D89</f>
        <v>8982</v>
      </c>
      <c r="IF90" s="149">
        <f>+CyF_Tot!E89</f>
        <v>9379</v>
      </c>
      <c r="IG90" s="149">
        <f>+CyF_Tot!F89</f>
        <v>0</v>
      </c>
      <c r="IH90" s="149">
        <f>+CyF_Tot!G89</f>
        <v>128</v>
      </c>
      <c r="II90" s="149">
        <f>+CyF_Tot!H89</f>
        <v>129</v>
      </c>
      <c r="IJ90" s="557">
        <f>+CyF_Tot!I89</f>
        <v>129</v>
      </c>
      <c r="IK90" s="93">
        <f t="shared" si="388"/>
        <v>0.10569158261634422</v>
      </c>
      <c r="IL90" s="90">
        <f t="shared" si="389"/>
        <v>0.1002571637897864</v>
      </c>
      <c r="IM90" s="90">
        <f t="shared" si="390"/>
        <v>9.1284979778736217E-2</v>
      </c>
      <c r="IN90" s="90">
        <f t="shared" si="391"/>
        <v>8.4843418965733414E-2</v>
      </c>
      <c r="IO90" s="90">
        <f t="shared" si="392"/>
        <v>7.824988295836631E-2</v>
      </c>
      <c r="IP90" s="90">
        <f t="shared" si="393"/>
        <v>7.7631068275772111E-2</v>
      </c>
      <c r="IQ90" s="90">
        <f t="shared" si="394"/>
        <v>7.0871660206214701E-2</v>
      </c>
      <c r="IR90" s="90">
        <f t="shared" si="395"/>
        <v>7.0799992616042945E-2</v>
      </c>
      <c r="IS90" s="90">
        <f t="shared" si="396"/>
        <v>6.0620067990854024E-2</v>
      </c>
      <c r="IT90" s="90">
        <f t="shared" si="397"/>
        <v>6.0012331992704865E-2</v>
      </c>
      <c r="IU90" s="90">
        <f t="shared" si="398"/>
        <v>4.4938335225226535E-2</v>
      </c>
      <c r="IV90" s="90">
        <f t="shared" si="399"/>
        <v>4.3103055426203789E-2</v>
      </c>
      <c r="IW90" s="90">
        <f t="shared" si="400"/>
        <v>2.9233872530514491E-2</v>
      </c>
      <c r="IX90" s="90">
        <f t="shared" si="401"/>
        <v>2.9794614534277623E-2</v>
      </c>
      <c r="IY90" s="90">
        <f t="shared" si="402"/>
        <v>1.5483465979620609E-2</v>
      </c>
      <c r="IZ90" s="90">
        <f t="shared" si="403"/>
        <v>1.9766415228560954E-2</v>
      </c>
      <c r="JA90" s="90">
        <f t="shared" si="404"/>
        <v>5.3425400256484823E-3</v>
      </c>
      <c r="JB90" s="90">
        <f t="shared" si="405"/>
        <v>9.1354052052540231E-3</v>
      </c>
      <c r="JC90" s="90">
        <f t="shared" si="406"/>
        <v>3.4842652341185752E-4</v>
      </c>
      <c r="JD90" s="202">
        <f t="shared" si="407"/>
        <v>2.5917074548790567E-3</v>
      </c>
      <c r="JE90" s="326"/>
      <c r="JF90" s="323"/>
      <c r="JG90" s="323"/>
      <c r="JH90" s="323"/>
      <c r="JI90" s="323"/>
      <c r="JJ90" s="323"/>
      <c r="JK90" s="323"/>
      <c r="JL90" s="323"/>
      <c r="JM90" s="323"/>
      <c r="JN90" s="323"/>
      <c r="JO90" s="323"/>
      <c r="JP90" s="323"/>
      <c r="JQ90" s="323"/>
      <c r="JR90" s="323"/>
      <c r="JS90" s="323"/>
      <c r="JT90" s="323"/>
      <c r="JU90" s="323"/>
      <c r="JV90" s="323"/>
      <c r="JW90" s="323"/>
      <c r="JX90" s="327"/>
      <c r="JZ90" s="701">
        <f t="shared" si="241"/>
        <v>0</v>
      </c>
      <c r="KA90" s="291">
        <f t="shared" si="242"/>
        <v>0</v>
      </c>
      <c r="KB90" s="291">
        <f t="shared" si="243"/>
        <v>0</v>
      </c>
      <c r="KC90" s="291">
        <f t="shared" si="244"/>
        <v>0</v>
      </c>
      <c r="KD90" s="291">
        <f t="shared" si="245"/>
        <v>416.83236445888019</v>
      </c>
      <c r="KE90" s="291">
        <f t="shared" si="246"/>
        <v>411.71688964098382</v>
      </c>
      <c r="KF90" s="291">
        <f t="shared" si="247"/>
        <v>1243.4754672787092</v>
      </c>
      <c r="KG90" s="291">
        <f t="shared" si="248"/>
        <v>0</v>
      </c>
      <c r="KH90" s="291">
        <f t="shared" si="249"/>
        <v>1697.6069348836877</v>
      </c>
      <c r="KI90" s="291">
        <f t="shared" si="250"/>
        <v>1331.3613489470079</v>
      </c>
      <c r="KJ90" s="291">
        <f t="shared" si="251"/>
        <v>4287.3748250298322</v>
      </c>
      <c r="KK90" s="291">
        <f t="shared" si="252"/>
        <v>2878.6040671794808</v>
      </c>
      <c r="KL90" s="291">
        <f t="shared" si="253"/>
        <v>10311.987189047793</v>
      </c>
      <c r="KM90" s="291">
        <f t="shared" si="254"/>
        <v>8752.7025773620408</v>
      </c>
      <c r="KN90" s="291">
        <f t="shared" si="255"/>
        <v>11074.332208101561</v>
      </c>
      <c r="KO90" s="291">
        <f t="shared" si="256"/>
        <v>7994.6384394554134</v>
      </c>
      <c r="KP90" s="291">
        <f t="shared" si="257"/>
        <v>7300.9069615844601</v>
      </c>
      <c r="KQ90" s="291">
        <f t="shared" si="258"/>
        <v>7208.7000851064086</v>
      </c>
      <c r="KR90" s="291">
        <f t="shared" si="259"/>
        <v>3158.763860431327</v>
      </c>
      <c r="KS90" s="702">
        <f t="shared" si="260"/>
        <v>3039.2474718461244</v>
      </c>
      <c r="KT90" s="705">
        <f>(SUM(JZ90:KS90)/SUM(JZ$4:KS89))*100000</f>
        <v>141.33476550408673</v>
      </c>
      <c r="KU90" s="624">
        <f t="shared" si="453"/>
        <v>0</v>
      </c>
      <c r="KV90" s="625">
        <f t="shared" si="454"/>
        <v>0</v>
      </c>
      <c r="KW90" s="625">
        <f t="shared" si="455"/>
        <v>0</v>
      </c>
      <c r="KX90" s="625">
        <f t="shared" si="456"/>
        <v>0</v>
      </c>
      <c r="KY90" s="625">
        <f t="shared" si="457"/>
        <v>116.50095109684345</v>
      </c>
      <c r="KZ90" s="625">
        <f t="shared" si="458"/>
        <v>117.42960634629613</v>
      </c>
      <c r="LA90" s="625">
        <f t="shared" si="459"/>
        <v>385.88848185612119</v>
      </c>
      <c r="LB90" s="625">
        <f t="shared" si="460"/>
        <v>0</v>
      </c>
      <c r="LC90" s="625">
        <f t="shared" si="461"/>
        <v>601.52923544999976</v>
      </c>
      <c r="LD90" s="625">
        <f t="shared" si="462"/>
        <v>455.71562469733016</v>
      </c>
      <c r="LE90" s="625">
        <f t="shared" si="463"/>
        <v>2028.5989105241495</v>
      </c>
      <c r="LF90" s="625">
        <f t="shared" si="464"/>
        <v>1268.9846273391083</v>
      </c>
      <c r="LG90" s="625">
        <f t="shared" si="465"/>
        <v>6236.7281504363318</v>
      </c>
      <c r="LH90" s="625">
        <f t="shared" si="466"/>
        <v>4589.5135397935001</v>
      </c>
      <c r="LI90" s="625">
        <f t="shared" si="467"/>
        <v>11186.612235105313</v>
      </c>
      <c r="LJ90" s="625">
        <f t="shared" si="468"/>
        <v>5995.5441526404938</v>
      </c>
      <c r="LK90" s="625">
        <f t="shared" si="469"/>
        <v>20476.07110648046</v>
      </c>
      <c r="LL90" s="625">
        <f t="shared" si="470"/>
        <v>10976.857776254661</v>
      </c>
      <c r="LM90" s="625">
        <f t="shared" si="471"/>
        <v>52327.737272116741</v>
      </c>
      <c r="LN90" s="626">
        <f t="shared" si="472"/>
        <v>17587.219905364993</v>
      </c>
      <c r="LO90" s="642">
        <f t="shared" si="473"/>
        <v>33.122492194234169</v>
      </c>
      <c r="LP90" s="625">
        <f t="shared" si="474"/>
        <v>34.697706774508866</v>
      </c>
      <c r="LQ90" s="625">
        <f t="shared" si="475"/>
        <v>878.39427922658683</v>
      </c>
      <c r="LR90" s="625">
        <f t="shared" si="476"/>
        <v>471.75627638170113</v>
      </c>
      <c r="LS90" s="625">
        <f t="shared" si="477"/>
        <v>9584.8857879576644</v>
      </c>
      <c r="LT90" s="645">
        <f t="shared" si="478"/>
        <v>6544.6945984738677</v>
      </c>
      <c r="LU90" s="624">
        <f t="shared" si="479"/>
        <v>33.891806254539993</v>
      </c>
      <c r="LV90" s="625">
        <f t="shared" si="480"/>
        <v>676.53464576441479</v>
      </c>
      <c r="LW90" s="626">
        <f t="shared" si="481"/>
        <v>7916.7246708022194</v>
      </c>
      <c r="LY90" s="725">
        <f>VLOOKUP(A90,Vac!A:C,2,FALSE)</f>
        <v>7744.4417023858869</v>
      </c>
      <c r="LZ90" s="730">
        <f>VLOOKUP(A90,Vac!A:D,3,FALSE)</f>
        <v>13105</v>
      </c>
      <c r="MA90" s="722">
        <f>VLOOKUP(A90,Vac!A:D,4,FALSE)</f>
        <v>2275</v>
      </c>
      <c r="MB90" s="742">
        <f t="shared" si="425"/>
        <v>0.1194676147499886</v>
      </c>
      <c r="MC90" s="666">
        <f t="shared" si="426"/>
        <v>2.0739322667395962E-2</v>
      </c>
    </row>
    <row r="91" spans="1:341" ht="14.4">
      <c r="A91" s="511" t="s">
        <v>101</v>
      </c>
      <c r="B91" s="539">
        <v>425265</v>
      </c>
      <c r="C91" s="527">
        <f t="shared" si="341"/>
        <v>38705</v>
      </c>
      <c r="D91" s="518">
        <f t="shared" si="342"/>
        <v>1136</v>
      </c>
      <c r="E91" s="496">
        <f t="shared" si="482"/>
        <v>7.6079101179109985E-3</v>
      </c>
      <c r="F91" s="209">
        <f t="shared" si="427"/>
        <v>8.2268703043984343E-2</v>
      </c>
      <c r="G91" s="28">
        <f t="shared" si="264"/>
        <v>4.267943549052128</v>
      </c>
      <c r="H91" s="27">
        <f t="shared" si="428"/>
        <v>0.35111818044545812</v>
      </c>
      <c r="I91" s="34">
        <f t="shared" si="429"/>
        <v>0.38844192460245403</v>
      </c>
      <c r="J91" s="340">
        <f t="shared" si="430"/>
        <v>0.53391612247435583</v>
      </c>
      <c r="K91" s="582">
        <f t="shared" si="431"/>
        <v>5.0031745533621773E-3</v>
      </c>
      <c r="L91" s="341">
        <f t="shared" si="483"/>
        <v>6.4899056715273797</v>
      </c>
      <c r="M91" s="342">
        <f t="shared" si="432"/>
        <v>0.5903812700521045</v>
      </c>
      <c r="N91" s="827"/>
      <c r="O91" s="366" t="s">
        <v>230</v>
      </c>
      <c r="P91" s="21" t="s">
        <v>240</v>
      </c>
      <c r="Q91" s="21" t="s">
        <v>235</v>
      </c>
      <c r="R91" s="21" t="s">
        <v>243</v>
      </c>
      <c r="S91" s="170">
        <f t="shared" si="270"/>
        <v>38705</v>
      </c>
      <c r="T91" s="171">
        <f t="shared" si="271"/>
        <v>9101.383843015532</v>
      </c>
      <c r="U91" s="170">
        <f t="shared" si="272"/>
        <v>1557</v>
      </c>
      <c r="V91" s="172">
        <f t="shared" si="273"/>
        <v>4.1913427371594703E-2</v>
      </c>
      <c r="W91" s="171">
        <f t="shared" si="274"/>
        <v>366.12465168777118</v>
      </c>
      <c r="X91" s="170">
        <f t="shared" si="275"/>
        <v>3719</v>
      </c>
      <c r="Y91" s="172">
        <f t="shared" si="276"/>
        <v>0.10629966272223175</v>
      </c>
      <c r="Z91" s="171">
        <f t="shared" si="277"/>
        <v>874.51353861709754</v>
      </c>
      <c r="AA91" s="170">
        <f t="shared" si="278"/>
        <v>1136</v>
      </c>
      <c r="AB91" s="171">
        <f t="shared" si="279"/>
        <v>2671.2755575935007</v>
      </c>
      <c r="AC91" s="173">
        <f t="shared" si="280"/>
        <v>2.9350213150755717E-2</v>
      </c>
      <c r="AD91" s="170">
        <f t="shared" si="281"/>
        <v>12</v>
      </c>
      <c r="AE91" s="172">
        <f t="shared" si="282"/>
        <v>1.0676156583629894E-2</v>
      </c>
      <c r="AF91" s="171">
        <f t="shared" si="283"/>
        <v>28.217699552044021</v>
      </c>
      <c r="AG91" s="170">
        <f t="shared" si="284"/>
        <v>51</v>
      </c>
      <c r="AH91" s="172">
        <f t="shared" si="285"/>
        <v>4.7004608294930875E-2</v>
      </c>
      <c r="AI91" s="367">
        <f t="shared" si="286"/>
        <v>119.92522309618708</v>
      </c>
      <c r="AJ91" s="831"/>
      <c r="AK91" s="85">
        <v>31125.837577002138</v>
      </c>
      <c r="AL91" s="62">
        <v>29724.512828530096</v>
      </c>
      <c r="AM91" s="62">
        <v>29014.971632190412</v>
      </c>
      <c r="AN91" s="62">
        <v>28163.871279319374</v>
      </c>
      <c r="AO91" s="62">
        <v>31413.558703270974</v>
      </c>
      <c r="AP91" s="62">
        <v>30919.39343052436</v>
      </c>
      <c r="AQ91" s="62">
        <v>30579.48056614805</v>
      </c>
      <c r="AR91" s="62">
        <v>30625.610427892541</v>
      </c>
      <c r="AS91" s="62">
        <v>26730.047634615912</v>
      </c>
      <c r="AT91" s="62">
        <v>28347.791635863876</v>
      </c>
      <c r="AU91" s="62">
        <v>21695.182918177754</v>
      </c>
      <c r="AV91" s="62">
        <v>24048.180063609514</v>
      </c>
      <c r="AW91" s="62">
        <v>17267.73292478676</v>
      </c>
      <c r="AX91" s="62">
        <v>21241.517765734847</v>
      </c>
      <c r="AY91" s="62">
        <v>11518.195541620928</v>
      </c>
      <c r="AZ91" s="62">
        <v>17023.745391213066</v>
      </c>
      <c r="BA91" s="62">
        <v>4704.8432041241867</v>
      </c>
      <c r="BB91" s="62">
        <v>8713.5625926130051</v>
      </c>
      <c r="BC91" s="62">
        <v>407.1498926645931</v>
      </c>
      <c r="BD91" s="86">
        <v>1999.8175553211699</v>
      </c>
      <c r="BE91" s="258">
        <v>2.0000000000000002E-5</v>
      </c>
      <c r="BF91" s="43">
        <v>2.0000000000000002E-5</v>
      </c>
      <c r="BG91" s="53">
        <v>5.0000000000000002E-5</v>
      </c>
      <c r="BH91" s="53">
        <v>4.0000000000000003E-5</v>
      </c>
      <c r="BI91" s="53">
        <v>1.2518952302791728E-4</v>
      </c>
      <c r="BJ91" s="53">
        <v>1.2406223545552731E-4</v>
      </c>
      <c r="BK91" s="53">
        <v>3.4000000000000002E-4</v>
      </c>
      <c r="BL91" s="53">
        <v>1.8000000000000001E-4</v>
      </c>
      <c r="BM91" s="53">
        <v>8.9999999999999998E-4</v>
      </c>
      <c r="BN91" s="53">
        <v>5.0000000000000001E-4</v>
      </c>
      <c r="BO91" s="53">
        <v>3.8E-3</v>
      </c>
      <c r="BP91" s="53">
        <v>2E-3</v>
      </c>
      <c r="BQ91" s="53">
        <v>1.6199999999999999E-2</v>
      </c>
      <c r="BR91" s="53">
        <v>6.1999999999999998E-3</v>
      </c>
      <c r="BS91" s="53">
        <v>6.1100000000000002E-2</v>
      </c>
      <c r="BT91" s="53">
        <v>2.6800000000000001E-2</v>
      </c>
      <c r="BU91" s="53">
        <v>0.1421</v>
      </c>
      <c r="BV91" s="53">
        <v>5.4699999999999999E-2</v>
      </c>
      <c r="BW91" s="53">
        <v>0.27589999999999998</v>
      </c>
      <c r="BX91" s="773">
        <v>0.1051</v>
      </c>
      <c r="BY91" s="53">
        <f t="shared" si="484"/>
        <v>2.0000000000000002E-5</v>
      </c>
      <c r="BZ91" s="53">
        <f t="shared" si="485"/>
        <v>4.5000000000000003E-5</v>
      </c>
      <c r="CA91" s="53">
        <f t="shared" si="486"/>
        <v>1.246258792417223E-4</v>
      </c>
      <c r="CB91" s="53">
        <f t="shared" si="487"/>
        <v>2.6000000000000003E-4</v>
      </c>
      <c r="CC91" s="53">
        <f t="shared" si="488"/>
        <v>6.9999999999999999E-4</v>
      </c>
      <c r="CD91" s="53">
        <f t="shared" si="489"/>
        <v>2.8999999999999998E-3</v>
      </c>
      <c r="CE91" s="53">
        <f t="shared" si="490"/>
        <v>1.12E-2</v>
      </c>
      <c r="CF91" s="53">
        <f t="shared" si="491"/>
        <v>4.3950000000000003E-2</v>
      </c>
      <c r="CG91" s="53">
        <f t="shared" si="492"/>
        <v>9.8400000000000001E-2</v>
      </c>
      <c r="CH91" s="54">
        <f t="shared" si="509"/>
        <v>0.1905</v>
      </c>
      <c r="CI91" s="64">
        <f>+Fall_Hoy!B91</f>
        <v>1</v>
      </c>
      <c r="CJ91" s="61">
        <f>+Fall_Hoy!C91</f>
        <v>1</v>
      </c>
      <c r="CK91" s="61">
        <f>+Fall_Hoy!D91</f>
        <v>1</v>
      </c>
      <c r="CL91" s="61">
        <f>+Fall_Hoy!E91</f>
        <v>0</v>
      </c>
      <c r="CM91" s="61">
        <f>+Fall_Hoy!F91</f>
        <v>1</v>
      </c>
      <c r="CN91" s="61">
        <f>+Fall_Hoy!G91</f>
        <v>4</v>
      </c>
      <c r="CO91" s="61">
        <f>+Fall_Hoy!H91</f>
        <v>17</v>
      </c>
      <c r="CP91" s="61">
        <f>+Fall_Hoy!I91</f>
        <v>5</v>
      </c>
      <c r="CQ91" s="61">
        <f>+Fall_Hoy!J91</f>
        <v>23</v>
      </c>
      <c r="CR91" s="61">
        <f>+Fall_Hoy!K91</f>
        <v>25</v>
      </c>
      <c r="CS91" s="61">
        <f>+Fall_Hoy!L91</f>
        <v>66</v>
      </c>
      <c r="CT91" s="61">
        <f>+Fall_Hoy!M91</f>
        <v>36</v>
      </c>
      <c r="CU91" s="61">
        <f>+Fall_Hoy!N91</f>
        <v>163</v>
      </c>
      <c r="CV91" s="61">
        <f>+Fall_Hoy!O91</f>
        <v>79</v>
      </c>
      <c r="CW91" s="61">
        <f>+Fall_Hoy!P91</f>
        <v>169</v>
      </c>
      <c r="CX91" s="61">
        <f>+Fall_Hoy!Q91</f>
        <v>120</v>
      </c>
      <c r="CY91" s="61">
        <f>+Fall_Hoy!R91</f>
        <v>132</v>
      </c>
      <c r="CZ91" s="61">
        <f>+Fall_Hoy!S91</f>
        <v>161</v>
      </c>
      <c r="DA91" s="61">
        <f>+Fall_Hoy!T91</f>
        <v>35</v>
      </c>
      <c r="DB91" s="253">
        <f>+Fall_Hoy!U91</f>
        <v>91</v>
      </c>
      <c r="DC91" s="61">
        <f>+Fall_Hoy!W91</f>
        <v>0</v>
      </c>
      <c r="DD91" s="61">
        <f>+Fall_Hoy!X91</f>
        <v>0</v>
      </c>
      <c r="DE91" s="61">
        <f>+Fall_Hoy!Y91</f>
        <v>0</v>
      </c>
      <c r="DF91" s="61">
        <f>+Fall_Hoy!Z91</f>
        <v>0</v>
      </c>
      <c r="DG91" s="61">
        <f>+Fall_Hoy!AA91</f>
        <v>0</v>
      </c>
      <c r="DH91" s="61">
        <f>+Fall_Hoy!AB91</f>
        <v>0</v>
      </c>
      <c r="DI91" s="61">
        <f>+Fall_Hoy!AC91</f>
        <v>0</v>
      </c>
      <c r="DJ91" s="61">
        <f>+Fall_Hoy!AD91</f>
        <v>2</v>
      </c>
      <c r="DK91" s="61">
        <f>+Fall_Hoy!AE91</f>
        <v>3</v>
      </c>
      <c r="DL91" s="270">
        <f>+Fall_Hoy!AF91</f>
        <v>1</v>
      </c>
      <c r="DM91" s="75">
        <f t="shared" si="287"/>
        <v>0.24013808732572223</v>
      </c>
      <c r="DN91" s="76">
        <f t="shared" si="288"/>
        <v>0.26302155239056035</v>
      </c>
      <c r="DO91" s="76">
        <f t="shared" si="289"/>
        <v>0.58268960024385952</v>
      </c>
      <c r="DP91" s="76">
        <f t="shared" si="290"/>
        <v>0.5998599358293154</v>
      </c>
      <c r="DQ91" s="76">
        <f t="shared" si="409"/>
        <v>0.2542815656239909</v>
      </c>
      <c r="DR91" s="76">
        <f t="shared" si="410"/>
        <v>0.7</v>
      </c>
      <c r="DS91" s="76">
        <f t="shared" si="411"/>
        <v>0.7</v>
      </c>
      <c r="DT91" s="76">
        <f t="shared" si="412"/>
        <v>0.7</v>
      </c>
      <c r="DU91" s="76">
        <f t="shared" si="413"/>
        <v>0.7</v>
      </c>
      <c r="DV91" s="76">
        <f t="shared" si="414"/>
        <v>0.7</v>
      </c>
      <c r="DW91" s="76">
        <f t="shared" si="415"/>
        <v>0.7</v>
      </c>
      <c r="DX91" s="76">
        <f t="shared" si="416"/>
        <v>0.7</v>
      </c>
      <c r="DY91" s="76">
        <f t="shared" si="417"/>
        <v>0.58268960024385952</v>
      </c>
      <c r="DZ91" s="76">
        <f t="shared" si="418"/>
        <v>0.5998599358293154</v>
      </c>
      <c r="EA91" s="76">
        <f t="shared" si="419"/>
        <v>0.24013808732572223</v>
      </c>
      <c r="EB91" s="76">
        <f t="shared" si="420"/>
        <v>0.26302155239056035</v>
      </c>
      <c r="EC91" s="76">
        <f t="shared" si="421"/>
        <v>0.19743979834248984</v>
      </c>
      <c r="ED91" s="76">
        <f t="shared" si="422"/>
        <v>0.33778689350132712</v>
      </c>
      <c r="EE91" s="76">
        <f t="shared" si="423"/>
        <v>0.31157458069233723</v>
      </c>
      <c r="EF91" s="316">
        <f t="shared" si="424"/>
        <v>0.43296052326457535</v>
      </c>
      <c r="EG91" s="85">
        <f>+'Cas_-14'!B90</f>
        <v>525</v>
      </c>
      <c r="EH91" s="62">
        <f>+'Cas_-14'!C90</f>
        <v>519</v>
      </c>
      <c r="EI91" s="62">
        <f>+'Cas_-14'!D90</f>
        <v>1042</v>
      </c>
      <c r="EJ91" s="62">
        <f>+'Cas_-14'!E90</f>
        <v>1174</v>
      </c>
      <c r="EK91" s="62">
        <f>+'Cas_-14'!F90</f>
        <v>3533</v>
      </c>
      <c r="EL91" s="62">
        <f>+'Cas_-14'!G90</f>
        <v>3612</v>
      </c>
      <c r="EM91" s="62">
        <f>+'Cas_-14'!H90</f>
        <v>4102</v>
      </c>
      <c r="EN91" s="62">
        <f>+'Cas_-14'!I90</f>
        <v>3697</v>
      </c>
      <c r="EO91" s="62">
        <f>+'Cas_-14'!J90</f>
        <v>3407</v>
      </c>
      <c r="EP91" s="62">
        <f>+'Cas_-14'!K90</f>
        <v>3254</v>
      </c>
      <c r="EQ91" s="62">
        <f>+'Cas_-14'!L90</f>
        <v>2311</v>
      </c>
      <c r="ER91" s="62">
        <f>+'Cas_-14'!M90</f>
        <v>2349</v>
      </c>
      <c r="ES91" s="62">
        <f>+'Cas_-14'!N90</f>
        <v>1472</v>
      </c>
      <c r="ET91" s="62">
        <f>+'Cas_-14'!O90</f>
        <v>1282</v>
      </c>
      <c r="EU91" s="62">
        <f>+'Cas_-14'!P90</f>
        <v>691</v>
      </c>
      <c r="EV91" s="62">
        <f>+'Cas_-14'!Q90</f>
        <v>613</v>
      </c>
      <c r="EW91" s="62">
        <f>+'Cas_-14'!R90</f>
        <v>299</v>
      </c>
      <c r="EX91" s="62">
        <f>+'Cas_-14'!S90</f>
        <v>431</v>
      </c>
      <c r="EY91" s="62">
        <f>+'Cas_-14'!T90</f>
        <v>56</v>
      </c>
      <c r="EZ91" s="86">
        <f>+'Cas_-14'!U90</f>
        <v>178</v>
      </c>
      <c r="FA91" s="201">
        <f t="shared" si="433"/>
        <v>1.6867015986355507E-2</v>
      </c>
      <c r="FB91" s="91">
        <f t="shared" si="434"/>
        <v>1.7460336624991038E-2</v>
      </c>
      <c r="FC91" s="91">
        <f t="shared" si="435"/>
        <v>3.5912494184345917E-2</v>
      </c>
      <c r="FD91" s="91">
        <f t="shared" si="436"/>
        <v>4.1684610341976097E-2</v>
      </c>
      <c r="FE91" s="91">
        <f t="shared" si="437"/>
        <v>0.11246735950461169</v>
      </c>
      <c r="FF91" s="91">
        <f t="shared" si="438"/>
        <v>0.1168198854908372</v>
      </c>
      <c r="FG91" s="91">
        <f t="shared" si="439"/>
        <v>0.13414223930739283</v>
      </c>
      <c r="FH91" s="91">
        <f t="shared" si="440"/>
        <v>0.12071596119543547</v>
      </c>
      <c r="FI91" s="91">
        <f t="shared" si="441"/>
        <v>0.12745955587403709</v>
      </c>
      <c r="FJ91" s="91">
        <f t="shared" si="442"/>
        <v>0.11478848306064307</v>
      </c>
      <c r="FK91" s="91">
        <f t="shared" si="443"/>
        <v>0.10652134202858834</v>
      </c>
      <c r="FL91" s="91">
        <f t="shared" si="444"/>
        <v>9.7678909330630934E-2</v>
      </c>
      <c r="FM91" s="91">
        <f t="shared" si="445"/>
        <v>8.5245701124264855E-2</v>
      </c>
      <c r="FN91" s="91">
        <f t="shared" si="446"/>
        <v>6.0353502708173801E-2</v>
      </c>
      <c r="FO91" s="91">
        <f t="shared" si="447"/>
        <v>5.9992035862134467E-2</v>
      </c>
      <c r="FP91" s="91">
        <f t="shared" si="448"/>
        <v>3.6008527260775677E-2</v>
      </c>
      <c r="FQ91" s="91">
        <f t="shared" si="449"/>
        <v>6.3551533393908136E-2</v>
      </c>
      <c r="FR91" s="91">
        <f t="shared" si="450"/>
        <v>4.9463120901361728E-2</v>
      </c>
      <c r="FS91" s="91">
        <f t="shared" si="451"/>
        <v>0.13754148290082532</v>
      </c>
      <c r="FT91" s="100">
        <f t="shared" si="452"/>
        <v>8.9008119528890359E-2</v>
      </c>
      <c r="FU91" s="119">
        <f t="shared" si="511"/>
        <v>4.002832773963112</v>
      </c>
      <c r="FV91" s="120">
        <f t="shared" si="512"/>
        <v>7.3044240461639607</v>
      </c>
      <c r="FW91" s="120">
        <f t="shared" si="513"/>
        <v>6.8354133118625873</v>
      </c>
      <c r="FX91" s="120">
        <f t="shared" si="514"/>
        <v>9.9391072417090243</v>
      </c>
      <c r="FY91" s="120">
        <f t="shared" ref="FY91:GJ112" si="523">+DQ91/FE91</f>
        <v>2.2609365663427368</v>
      </c>
      <c r="FZ91" s="120">
        <f t="shared" si="523"/>
        <v>5.9921305097915427</v>
      </c>
      <c r="GA91" s="120">
        <f t="shared" si="523"/>
        <v>5.218341393540622</v>
      </c>
      <c r="GB91" s="120">
        <f t="shared" si="523"/>
        <v>5.7987360831822503</v>
      </c>
      <c r="GC91" s="120">
        <f t="shared" si="523"/>
        <v>5.4919381697185612</v>
      </c>
      <c r="GD91" s="120">
        <f t="shared" si="523"/>
        <v>6.0981727551028619</v>
      </c>
      <c r="GE91" s="120">
        <f t="shared" si="523"/>
        <v>6.5714530691148543</v>
      </c>
      <c r="GF91" s="120">
        <f t="shared" si="523"/>
        <v>7.1663371837065375</v>
      </c>
      <c r="GG91" s="120">
        <f t="shared" si="523"/>
        <v>6.8354133118625873</v>
      </c>
      <c r="GH91" s="120">
        <f t="shared" si="523"/>
        <v>9.9391072417090243</v>
      </c>
      <c r="GI91" s="120">
        <f t="shared" si="523"/>
        <v>4.002832773963112</v>
      </c>
      <c r="GJ91" s="120">
        <f t="shared" si="523"/>
        <v>7.3044240461639607</v>
      </c>
      <c r="GK91" s="120">
        <f t="shared" si="515"/>
        <v>3.1067668677435223</v>
      </c>
      <c r="GL91" s="120">
        <f t="shared" si="516"/>
        <v>6.8290655208540993</v>
      </c>
      <c r="GM91" s="120">
        <f t="shared" si="517"/>
        <v>2.2653135193910843</v>
      </c>
      <c r="GN91" s="321">
        <f t="shared" si="518"/>
        <v>4.8642812089075145</v>
      </c>
      <c r="GO91" s="85">
        <f>+Cas_Hoy!B90</f>
        <v>563</v>
      </c>
      <c r="GP91" s="62">
        <f>+Cas_Hoy!C90</f>
        <v>565</v>
      </c>
      <c r="GQ91" s="62">
        <f>+Cas_Hoy!D90</f>
        <v>1184</v>
      </c>
      <c r="GR91" s="62">
        <f>+Cas_Hoy!E90</f>
        <v>1322</v>
      </c>
      <c r="GS91" s="62">
        <f>+Cas_Hoy!F90</f>
        <v>3907</v>
      </c>
      <c r="GT91" s="62">
        <f>+Cas_Hoy!G90</f>
        <v>3977</v>
      </c>
      <c r="GU91" s="62">
        <f>+Cas_Hoy!H90</f>
        <v>4531</v>
      </c>
      <c r="GV91" s="62">
        <f>+Cas_Hoy!I90</f>
        <v>4083</v>
      </c>
      <c r="GW91" s="62">
        <f>+Cas_Hoy!J90</f>
        <v>3768</v>
      </c>
      <c r="GX91" s="62">
        <f>+Cas_Hoy!K90</f>
        <v>3604</v>
      </c>
      <c r="GY91" s="62">
        <f>+Cas_Hoy!L90</f>
        <v>2583</v>
      </c>
      <c r="GZ91" s="62">
        <f>+Cas_Hoy!M90</f>
        <v>2603</v>
      </c>
      <c r="HA91" s="62">
        <f>+Cas_Hoy!N90</f>
        <v>1647</v>
      </c>
      <c r="HB91" s="62">
        <f>+Cas_Hoy!O90</f>
        <v>1435</v>
      </c>
      <c r="HC91" s="62">
        <f>+Cas_Hoy!P90</f>
        <v>763</v>
      </c>
      <c r="HD91" s="62">
        <f>+Cas_Hoy!Q90</f>
        <v>698</v>
      </c>
      <c r="HE91" s="62">
        <f>+Cas_Hoy!R90</f>
        <v>318</v>
      </c>
      <c r="HF91" s="62">
        <f>+Cas_Hoy!S90</f>
        <v>455</v>
      </c>
      <c r="HG91" s="62">
        <f>+Cas_Hoy!T90</f>
        <v>59</v>
      </c>
      <c r="HH91" s="590">
        <f>+Cas_Hoy!U90</f>
        <v>182</v>
      </c>
      <c r="HI91" s="543">
        <f t="shared" si="519"/>
        <v>0.26515971147543566</v>
      </c>
      <c r="HJ91" s="112">
        <f t="shared" si="520"/>
        <v>0.29949273012824001</v>
      </c>
      <c r="HK91" s="112">
        <f t="shared" si="521"/>
        <v>0.65196316005545973</v>
      </c>
      <c r="HL91" s="112">
        <f t="shared" si="522"/>
        <v>0.67145008417711982</v>
      </c>
      <c r="HM91" s="323">
        <f t="shared" si="493"/>
        <v>0.28119956889129144</v>
      </c>
      <c r="HN91" s="323">
        <f t="shared" si="494"/>
        <v>0.7</v>
      </c>
      <c r="HO91" s="323">
        <f t="shared" si="495"/>
        <v>0.7</v>
      </c>
      <c r="HP91" s="323">
        <f t="shared" si="496"/>
        <v>0.7</v>
      </c>
      <c r="HQ91" s="323">
        <f t="shared" si="497"/>
        <v>0.7</v>
      </c>
      <c r="HR91" s="323">
        <f t="shared" si="498"/>
        <v>0.7</v>
      </c>
      <c r="HS91" s="323">
        <f t="shared" si="499"/>
        <v>0.7</v>
      </c>
      <c r="HT91" s="323">
        <f t="shared" si="500"/>
        <v>0.7</v>
      </c>
      <c r="HU91" s="323">
        <f t="shared" si="501"/>
        <v>0.65196316005545973</v>
      </c>
      <c r="HV91" s="323">
        <f t="shared" si="502"/>
        <v>0.67145008417711982</v>
      </c>
      <c r="HW91" s="323">
        <f t="shared" si="503"/>
        <v>0.26515971147543566</v>
      </c>
      <c r="HX91" s="323">
        <f t="shared" si="504"/>
        <v>0.29949273012824001</v>
      </c>
      <c r="HY91" s="323">
        <f t="shared" si="505"/>
        <v>0.20998614004318317</v>
      </c>
      <c r="HZ91" s="323">
        <f t="shared" si="506"/>
        <v>0.35659637248980008</v>
      </c>
      <c r="IA91" s="323">
        <f t="shared" si="507"/>
        <v>0.32826607608656966</v>
      </c>
      <c r="IB91" s="327">
        <f t="shared" si="508"/>
        <v>0.44268997322557707</v>
      </c>
      <c r="IC91" s="241">
        <f>+CyF_Tot!B90</f>
        <v>0</v>
      </c>
      <c r="ID91" s="149">
        <f>+CyF_Tot!C90</f>
        <v>34986</v>
      </c>
      <c r="IE91" s="149">
        <f>+CyF_Tot!D90</f>
        <v>37148</v>
      </c>
      <c r="IF91" s="149">
        <f>+CyF_Tot!E90</f>
        <v>38705</v>
      </c>
      <c r="IG91" s="149">
        <f>+CyF_Tot!F90</f>
        <v>0</v>
      </c>
      <c r="IH91" s="149">
        <f>+CyF_Tot!G90</f>
        <v>1085</v>
      </c>
      <c r="II91" s="149">
        <f>+CyF_Tot!H90</f>
        <v>1124</v>
      </c>
      <c r="IJ91" s="557">
        <f>+CyF_Tot!I90</f>
        <v>1136</v>
      </c>
      <c r="IK91" s="93">
        <f t="shared" si="388"/>
        <v>7.3191627754464014E-2</v>
      </c>
      <c r="IL91" s="90">
        <f t="shared" si="389"/>
        <v>6.9896447693861705E-2</v>
      </c>
      <c r="IM91" s="90">
        <f t="shared" si="390"/>
        <v>6.8227979335685779E-2</v>
      </c>
      <c r="IN91" s="90">
        <f t="shared" si="391"/>
        <v>6.6226638165189644E-2</v>
      </c>
      <c r="IO91" s="90">
        <f t="shared" si="392"/>
        <v>7.3868196779116491E-2</v>
      </c>
      <c r="IP91" s="90">
        <f t="shared" si="393"/>
        <v>7.2706179512831676E-2</v>
      </c>
      <c r="IQ91" s="90">
        <f t="shared" si="394"/>
        <v>7.190688292276122E-2</v>
      </c>
      <c r="IR91" s="90">
        <f t="shared" si="395"/>
        <v>7.2015356137684838E-2</v>
      </c>
      <c r="IS91" s="90">
        <f t="shared" si="396"/>
        <v>6.2855037763784732E-2</v>
      </c>
      <c r="IT91" s="90">
        <f t="shared" si="397"/>
        <v>6.6659122278729444E-2</v>
      </c>
      <c r="IU91" s="90">
        <f t="shared" si="398"/>
        <v>5.1015679442648121E-2</v>
      </c>
      <c r="IV91" s="90">
        <f t="shared" si="399"/>
        <v>5.6548693317365673E-2</v>
      </c>
      <c r="IW91" s="90">
        <f t="shared" si="400"/>
        <v>4.0604641634714264E-2</v>
      </c>
      <c r="IX91" s="90">
        <f t="shared" si="401"/>
        <v>4.9948897195242606E-2</v>
      </c>
      <c r="IY91" s="90">
        <f t="shared" si="402"/>
        <v>2.7084748431262688E-2</v>
      </c>
      <c r="IZ91" s="90">
        <f t="shared" si="403"/>
        <v>4.0030911058312031E-2</v>
      </c>
      <c r="JA91" s="90">
        <f t="shared" si="404"/>
        <v>1.1063320997787701E-2</v>
      </c>
      <c r="JB91" s="90">
        <f t="shared" si="405"/>
        <v>2.0489724272190292E-2</v>
      </c>
      <c r="JC91" s="90">
        <f t="shared" si="406"/>
        <v>9.5740277865470494E-4</v>
      </c>
      <c r="JD91" s="202">
        <f t="shared" si="407"/>
        <v>4.7025209112463284E-3</v>
      </c>
      <c r="JE91" s="326"/>
      <c r="JF91" s="323"/>
      <c r="JG91" s="323"/>
      <c r="JH91" s="323"/>
      <c r="JI91" s="323"/>
      <c r="JJ91" s="323"/>
      <c r="JK91" s="323"/>
      <c r="JL91" s="323"/>
      <c r="JM91" s="323"/>
      <c r="JN91" s="323"/>
      <c r="JO91" s="323"/>
      <c r="JP91" s="323"/>
      <c r="JQ91" s="323"/>
      <c r="JR91" s="323"/>
      <c r="JS91" s="323"/>
      <c r="JT91" s="323"/>
      <c r="JU91" s="323"/>
      <c r="JV91" s="323"/>
      <c r="JW91" s="323"/>
      <c r="JX91" s="327"/>
      <c r="JZ91" s="701">
        <f t="shared" si="241"/>
        <v>123.57534124132191</v>
      </c>
      <c r="KA91" s="291">
        <f t="shared" si="242"/>
        <v>122.12169871177355</v>
      </c>
      <c r="KB91" s="291">
        <f t="shared" si="243"/>
        <v>125.12547129193672</v>
      </c>
      <c r="KC91" s="291">
        <f t="shared" si="244"/>
        <v>0</v>
      </c>
      <c r="KD91" s="291">
        <f t="shared" si="245"/>
        <v>113.89766545703222</v>
      </c>
      <c r="KE91" s="291">
        <f t="shared" si="246"/>
        <v>453.57603898383343</v>
      </c>
      <c r="KF91" s="291">
        <f t="shared" si="247"/>
        <v>1791.406818748995</v>
      </c>
      <c r="KG91" s="291">
        <f t="shared" si="248"/>
        <v>532.28212506593172</v>
      </c>
      <c r="KH91" s="291">
        <f t="shared" si="249"/>
        <v>2428.3344679094766</v>
      </c>
      <c r="KI91" s="291">
        <f t="shared" si="250"/>
        <v>2576.4564287116559</v>
      </c>
      <c r="KJ91" s="291">
        <f t="shared" si="251"/>
        <v>6429.4805222926461</v>
      </c>
      <c r="KK91" s="291">
        <f t="shared" si="252"/>
        <v>3395.8293635523746</v>
      </c>
      <c r="KL91" s="291">
        <f t="shared" si="253"/>
        <v>15607.66130527399</v>
      </c>
      <c r="KM91" s="291">
        <f t="shared" si="254"/>
        <v>7092.7893506289602</v>
      </c>
      <c r="KN91" s="291">
        <f t="shared" si="255"/>
        <v>14525.169884071594</v>
      </c>
      <c r="KO91" s="291">
        <f t="shared" si="256"/>
        <v>9399.3182065910823</v>
      </c>
      <c r="KP91" s="291">
        <f t="shared" si="257"/>
        <v>10003.660899632752</v>
      </c>
      <c r="KQ91" s="291">
        <f t="shared" si="258"/>
        <v>12134.14110201433</v>
      </c>
      <c r="KR91" s="291">
        <f t="shared" si="259"/>
        <v>5189.1822595677004</v>
      </c>
      <c r="KS91" s="702">
        <f t="shared" si="260"/>
        <v>7863.5723334644172</v>
      </c>
      <c r="KT91" s="705">
        <f>(SUM(JZ91:KS91)/SUM(JZ$4:KS90))*100000</f>
        <v>198.29605632921457</v>
      </c>
      <c r="KU91" s="624">
        <f t="shared" si="453"/>
        <v>32.127649497820009</v>
      </c>
      <c r="KV91" s="625">
        <f t="shared" si="454"/>
        <v>33.64226710017541</v>
      </c>
      <c r="KW91" s="625">
        <f t="shared" si="455"/>
        <v>34.464965627971132</v>
      </c>
      <c r="KX91" s="625">
        <f t="shared" si="456"/>
        <v>0</v>
      </c>
      <c r="KY91" s="625">
        <f t="shared" si="457"/>
        <v>31.833387915259465</v>
      </c>
      <c r="KZ91" s="625">
        <f t="shared" si="458"/>
        <v>129.36864395441552</v>
      </c>
      <c r="LA91" s="625">
        <f t="shared" si="459"/>
        <v>555.92834427734715</v>
      </c>
      <c r="LB91" s="625">
        <f t="shared" si="460"/>
        <v>163.26205192782726</v>
      </c>
      <c r="LC91" s="625">
        <f t="shared" si="461"/>
        <v>860.45488262484685</v>
      </c>
      <c r="LD91" s="625">
        <f t="shared" si="462"/>
        <v>881.9029122667722</v>
      </c>
      <c r="LE91" s="625">
        <f t="shared" si="463"/>
        <v>3042.1499670648341</v>
      </c>
      <c r="LF91" s="625">
        <f t="shared" si="464"/>
        <v>1496.9947790135009</v>
      </c>
      <c r="LG91" s="625">
        <f t="shared" si="465"/>
        <v>9439.5715239505244</v>
      </c>
      <c r="LH91" s="625">
        <f t="shared" si="466"/>
        <v>3719.1316021417551</v>
      </c>
      <c r="LI91" s="625">
        <f t="shared" si="467"/>
        <v>14672.437135601627</v>
      </c>
      <c r="LJ91" s="625">
        <f t="shared" si="468"/>
        <v>7048.9776040670167</v>
      </c>
      <c r="LK91" s="625">
        <f t="shared" si="469"/>
        <v>28056.195344467804</v>
      </c>
      <c r="LL91" s="625">
        <f t="shared" si="470"/>
        <v>18476.943074522595</v>
      </c>
      <c r="LM91" s="625">
        <f t="shared" si="471"/>
        <v>85963.426813015831</v>
      </c>
      <c r="LN91" s="626">
        <f t="shared" si="472"/>
        <v>45504.150995106866</v>
      </c>
      <c r="LO91" s="642">
        <f t="shared" si="473"/>
        <v>32.767415344599875</v>
      </c>
      <c r="LP91" s="625">
        <f t="shared" si="474"/>
        <v>56.301375156466456</v>
      </c>
      <c r="LQ91" s="625">
        <f t="shared" si="475"/>
        <v>1341.6921408701417</v>
      </c>
      <c r="LR91" s="625">
        <f t="shared" si="476"/>
        <v>794.97400927324418</v>
      </c>
      <c r="LS91" s="625">
        <f t="shared" si="477"/>
        <v>14720.666547938812</v>
      </c>
      <c r="LT91" s="645">
        <f t="shared" si="478"/>
        <v>9208.0949893327343</v>
      </c>
      <c r="LU91" s="624">
        <f t="shared" si="479"/>
        <v>44.355205356440045</v>
      </c>
      <c r="LV91" s="625">
        <f t="shared" si="480"/>
        <v>1061.5561002715197</v>
      </c>
      <c r="LW91" s="626">
        <f t="shared" si="481"/>
        <v>11462.830312914068</v>
      </c>
      <c r="LY91" s="725">
        <f>VLOOKUP(A91,Vac!A:C,2,FALSE)</f>
        <v>76682.514046954762</v>
      </c>
      <c r="LZ91" s="730">
        <f>VLOOKUP(A91,Vac!A:D,3,FALSE)</f>
        <v>23528</v>
      </c>
      <c r="MA91" s="722">
        <f>VLOOKUP(A91,Vac!A:D,4,FALSE)</f>
        <v>4312</v>
      </c>
      <c r="MB91" s="742">
        <f t="shared" si="425"/>
        <v>5.5325502921707639E-2</v>
      </c>
      <c r="MC91" s="666">
        <f t="shared" si="426"/>
        <v>1.0139560039034485E-2</v>
      </c>
    </row>
    <row r="92" spans="1:341" ht="14.4">
      <c r="A92" s="510" t="s">
        <v>102</v>
      </c>
      <c r="B92" s="538">
        <v>18758</v>
      </c>
      <c r="C92" s="526">
        <f t="shared" si="341"/>
        <v>1386</v>
      </c>
      <c r="D92" s="517">
        <f t="shared" si="342"/>
        <v>43</v>
      </c>
      <c r="E92" s="495">
        <f t="shared" si="482"/>
        <v>9.7318389778521322E-3</v>
      </c>
      <c r="F92" s="208">
        <f t="shared" si="427"/>
        <v>7.1382876639300569E-2</v>
      </c>
      <c r="G92" s="30">
        <f t="shared" si="264"/>
        <v>3.2998406183553985</v>
      </c>
      <c r="H92" s="29">
        <f t="shared" si="428"/>
        <v>0.23555211578941673</v>
      </c>
      <c r="I92" s="33">
        <f t="shared" si="429"/>
        <v>0.24382018856171139</v>
      </c>
      <c r="J92" s="353">
        <f t="shared" si="430"/>
        <v>0.22894136082327277</v>
      </c>
      <c r="K92" s="581">
        <f t="shared" si="431"/>
        <v>1.0012848938748676E-2</v>
      </c>
      <c r="L92" s="354">
        <f t="shared" si="483"/>
        <v>3.2072308038259529</v>
      </c>
      <c r="M92" s="355">
        <f t="shared" si="432"/>
        <v>0.23663543194877484</v>
      </c>
      <c r="N92" s="827"/>
      <c r="O92" s="364" t="s">
        <v>226</v>
      </c>
      <c r="P92" s="20" t="s">
        <v>241</v>
      </c>
      <c r="Q92" s="20"/>
      <c r="R92" s="20"/>
      <c r="S92" s="166">
        <f t="shared" si="270"/>
        <v>1386</v>
      </c>
      <c r="T92" s="167">
        <f t="shared" si="271"/>
        <v>7388.8474250986246</v>
      </c>
      <c r="U92" s="166">
        <f t="shared" si="272"/>
        <v>21</v>
      </c>
      <c r="V92" s="168">
        <f t="shared" si="273"/>
        <v>1.5384615384615385E-2</v>
      </c>
      <c r="W92" s="167">
        <f t="shared" si="274"/>
        <v>111.95223371361553</v>
      </c>
      <c r="X92" s="166">
        <f t="shared" si="275"/>
        <v>47</v>
      </c>
      <c r="Y92" s="168">
        <f t="shared" si="276"/>
        <v>3.5100821508588502E-2</v>
      </c>
      <c r="Z92" s="167">
        <f t="shared" si="277"/>
        <v>250.55976116856809</v>
      </c>
      <c r="AA92" s="166">
        <f t="shared" si="278"/>
        <v>43</v>
      </c>
      <c r="AB92" s="167">
        <f t="shared" si="279"/>
        <v>2292.3552617549844</v>
      </c>
      <c r="AC92" s="169">
        <f t="shared" si="280"/>
        <v>3.1024531024531024E-2</v>
      </c>
      <c r="AD92" s="166">
        <f t="shared" si="281"/>
        <v>0</v>
      </c>
      <c r="AE92" s="168">
        <f t="shared" si="282"/>
        <v>0</v>
      </c>
      <c r="AF92" s="167">
        <f t="shared" si="283"/>
        <v>0</v>
      </c>
      <c r="AG92" s="166">
        <f t="shared" si="284"/>
        <v>0</v>
      </c>
      <c r="AH92" s="168">
        <f t="shared" si="285"/>
        <v>0</v>
      </c>
      <c r="AI92" s="365">
        <f t="shared" si="286"/>
        <v>0</v>
      </c>
      <c r="AJ92" s="831"/>
      <c r="AK92" s="85">
        <v>1412.9027418899327</v>
      </c>
      <c r="AL92" s="62">
        <v>1181.6144085464439</v>
      </c>
      <c r="AM92" s="62">
        <v>1417.9362594254203</v>
      </c>
      <c r="AN92" s="62">
        <v>1288.2733672118857</v>
      </c>
      <c r="AO92" s="62">
        <v>1196.4232002989038</v>
      </c>
      <c r="AP92" s="62">
        <v>1171.091821011616</v>
      </c>
      <c r="AQ92" s="62">
        <v>1253.7440443487435</v>
      </c>
      <c r="AR92" s="62">
        <v>1152.8910102769128</v>
      </c>
      <c r="AS92" s="62">
        <v>1184.5852430510449</v>
      </c>
      <c r="AT92" s="62">
        <v>1179.8615229079726</v>
      </c>
      <c r="AU92" s="62">
        <v>941.20175877365182</v>
      </c>
      <c r="AV92" s="62">
        <v>976.58016925445406</v>
      </c>
      <c r="AW92" s="62">
        <v>949.41643490660044</v>
      </c>
      <c r="AX92" s="62">
        <v>1035.0566045130345</v>
      </c>
      <c r="AY92" s="62">
        <v>695.64196820334007</v>
      </c>
      <c r="AZ92" s="62">
        <v>833.06609521314545</v>
      </c>
      <c r="BA92" s="62">
        <v>286.73691297573208</v>
      </c>
      <c r="BB92" s="62">
        <v>425.97561127308808</v>
      </c>
      <c r="BC92" s="62">
        <v>30.411490770153407</v>
      </c>
      <c r="BD92" s="86">
        <v>144.58960324930993</v>
      </c>
      <c r="BE92" s="258">
        <v>2.0000000000000002E-5</v>
      </c>
      <c r="BF92" s="43">
        <v>2.0000000000000002E-5</v>
      </c>
      <c r="BG92" s="53">
        <v>5.0000000000000002E-5</v>
      </c>
      <c r="BH92" s="53">
        <v>4.0000000000000003E-5</v>
      </c>
      <c r="BI92" s="53">
        <v>1.2518952302791728E-4</v>
      </c>
      <c r="BJ92" s="53">
        <v>1.2406223545552731E-4</v>
      </c>
      <c r="BK92" s="53">
        <v>3.4000000000000002E-4</v>
      </c>
      <c r="BL92" s="53">
        <v>1.8000000000000001E-4</v>
      </c>
      <c r="BM92" s="53">
        <v>8.9999999999999998E-4</v>
      </c>
      <c r="BN92" s="53">
        <v>5.0000000000000001E-4</v>
      </c>
      <c r="BO92" s="53">
        <v>3.8E-3</v>
      </c>
      <c r="BP92" s="53">
        <v>2E-3</v>
      </c>
      <c r="BQ92" s="53">
        <v>1.6199999999999999E-2</v>
      </c>
      <c r="BR92" s="53">
        <v>6.1999999999999998E-3</v>
      </c>
      <c r="BS92" s="53">
        <v>6.1100000000000002E-2</v>
      </c>
      <c r="BT92" s="53">
        <v>2.6800000000000001E-2</v>
      </c>
      <c r="BU92" s="53">
        <v>0.1421</v>
      </c>
      <c r="BV92" s="53">
        <v>5.4699999999999999E-2</v>
      </c>
      <c r="BW92" s="53">
        <v>0.27589999999999998</v>
      </c>
      <c r="BX92" s="773">
        <v>0.1051</v>
      </c>
      <c r="BY92" s="53">
        <f t="shared" si="484"/>
        <v>2.0000000000000002E-5</v>
      </c>
      <c r="BZ92" s="53">
        <f t="shared" si="485"/>
        <v>4.5000000000000003E-5</v>
      </c>
      <c r="CA92" s="53">
        <f t="shared" si="486"/>
        <v>1.246258792417223E-4</v>
      </c>
      <c r="CB92" s="53">
        <f t="shared" si="487"/>
        <v>2.6000000000000003E-4</v>
      </c>
      <c r="CC92" s="53">
        <f t="shared" si="488"/>
        <v>6.9999999999999999E-4</v>
      </c>
      <c r="CD92" s="53">
        <f t="shared" si="489"/>
        <v>2.8999999999999998E-3</v>
      </c>
      <c r="CE92" s="53">
        <f t="shared" si="490"/>
        <v>1.12E-2</v>
      </c>
      <c r="CF92" s="53">
        <f t="shared" si="491"/>
        <v>4.3950000000000003E-2</v>
      </c>
      <c r="CG92" s="53">
        <f t="shared" si="492"/>
        <v>9.8400000000000001E-2</v>
      </c>
      <c r="CH92" s="54">
        <f t="shared" si="509"/>
        <v>0.1905</v>
      </c>
      <c r="CI92" s="64">
        <f>+Fall_Hoy!B92</f>
        <v>0</v>
      </c>
      <c r="CJ92" s="61">
        <f>+Fall_Hoy!C92</f>
        <v>0</v>
      </c>
      <c r="CK92" s="61">
        <f>+Fall_Hoy!D92</f>
        <v>0</v>
      </c>
      <c r="CL92" s="61">
        <f>+Fall_Hoy!E92</f>
        <v>0</v>
      </c>
      <c r="CM92" s="61">
        <f>+Fall_Hoy!F92</f>
        <v>0</v>
      </c>
      <c r="CN92" s="61">
        <f>+Fall_Hoy!G92</f>
        <v>0</v>
      </c>
      <c r="CO92" s="61">
        <f>+Fall_Hoy!H92</f>
        <v>0</v>
      </c>
      <c r="CP92" s="61">
        <f>+Fall_Hoy!I92</f>
        <v>0</v>
      </c>
      <c r="CQ92" s="61">
        <f>+Fall_Hoy!J92</f>
        <v>1</v>
      </c>
      <c r="CR92" s="61">
        <f>+Fall_Hoy!K92</f>
        <v>0</v>
      </c>
      <c r="CS92" s="61">
        <f>+Fall_Hoy!L92</f>
        <v>1</v>
      </c>
      <c r="CT92" s="61">
        <f>+Fall_Hoy!M92</f>
        <v>0</v>
      </c>
      <c r="CU92" s="61">
        <f>+Fall_Hoy!N92</f>
        <v>2</v>
      </c>
      <c r="CV92" s="61">
        <f>+Fall_Hoy!O92</f>
        <v>3</v>
      </c>
      <c r="CW92" s="61">
        <f>+Fall_Hoy!P92</f>
        <v>9</v>
      </c>
      <c r="CX92" s="61">
        <f>+Fall_Hoy!Q92</f>
        <v>5</v>
      </c>
      <c r="CY92" s="61">
        <f>+Fall_Hoy!R92</f>
        <v>4</v>
      </c>
      <c r="CZ92" s="61">
        <f>+Fall_Hoy!S92</f>
        <v>10</v>
      </c>
      <c r="DA92" s="61">
        <f>+Fall_Hoy!T92</f>
        <v>4</v>
      </c>
      <c r="DB92" s="253">
        <f>+Fall_Hoy!U92</f>
        <v>2</v>
      </c>
      <c r="DC92" s="61">
        <f>+Fall_Hoy!W92</f>
        <v>0</v>
      </c>
      <c r="DD92" s="61">
        <f>+Fall_Hoy!X92</f>
        <v>0</v>
      </c>
      <c r="DE92" s="61">
        <f>+Fall_Hoy!Y92</f>
        <v>0</v>
      </c>
      <c r="DF92" s="61">
        <f>+Fall_Hoy!Z92</f>
        <v>0</v>
      </c>
      <c r="DG92" s="61">
        <f>+Fall_Hoy!AA92</f>
        <v>0</v>
      </c>
      <c r="DH92" s="61">
        <f>+Fall_Hoy!AB92</f>
        <v>0</v>
      </c>
      <c r="DI92" s="61">
        <f>+Fall_Hoy!AC92</f>
        <v>0</v>
      </c>
      <c r="DJ92" s="61">
        <f>+Fall_Hoy!AD92</f>
        <v>0</v>
      </c>
      <c r="DK92" s="61">
        <f>+Fall_Hoy!AE92</f>
        <v>2</v>
      </c>
      <c r="DL92" s="270">
        <f>+Fall_Hoy!AF92</f>
        <v>0</v>
      </c>
      <c r="DM92" s="75">
        <f t="shared" si="287"/>
        <v>0.21174615065573529</v>
      </c>
      <c r="DN92" s="76">
        <f t="shared" si="288"/>
        <v>0.22395241536191682</v>
      </c>
      <c r="DO92" s="76">
        <f t="shared" si="289"/>
        <v>0.13003439332246439</v>
      </c>
      <c r="DP92" s="76">
        <f t="shared" si="290"/>
        <v>0.4674826146050084</v>
      </c>
      <c r="DQ92" s="76">
        <f t="shared" si="409"/>
        <v>7.4388393653487345E-2</v>
      </c>
      <c r="DR92" s="76">
        <f t="shared" si="410"/>
        <v>0.10503019301573618</v>
      </c>
      <c r="DS92" s="76">
        <f t="shared" si="411"/>
        <v>8.8534817373875446E-2</v>
      </c>
      <c r="DT92" s="76">
        <f t="shared" si="412"/>
        <v>0.10929046967738613</v>
      </c>
      <c r="DU92" s="76">
        <f t="shared" si="413"/>
        <v>0.7</v>
      </c>
      <c r="DV92" s="76">
        <f t="shared" si="414"/>
        <v>0.10170685090589213</v>
      </c>
      <c r="DW92" s="76">
        <f t="shared" si="415"/>
        <v>0.27959775073064708</v>
      </c>
      <c r="DX92" s="76">
        <f t="shared" si="416"/>
        <v>9.9326202859568863E-2</v>
      </c>
      <c r="DY92" s="76">
        <f t="shared" si="417"/>
        <v>0.13003439332246439</v>
      </c>
      <c r="DZ92" s="76">
        <f t="shared" si="418"/>
        <v>0.4674826146050084</v>
      </c>
      <c r="EA92" s="76">
        <f t="shared" si="419"/>
        <v>0.21174615065573529</v>
      </c>
      <c r="EB92" s="76">
        <f t="shared" si="420"/>
        <v>0.22395241536191682</v>
      </c>
      <c r="EC92" s="76">
        <f t="shared" si="421"/>
        <v>9.8170795028226676E-2</v>
      </c>
      <c r="ED92" s="76">
        <f t="shared" si="422"/>
        <v>0.42916859945003832</v>
      </c>
      <c r="EE92" s="76">
        <f t="shared" si="423"/>
        <v>0.47672791293518701</v>
      </c>
      <c r="EF92" s="316">
        <f t="shared" si="424"/>
        <v>0.13161040137548261</v>
      </c>
      <c r="EG92" s="85">
        <f>+'Cas_-14'!B91</f>
        <v>34</v>
      </c>
      <c r="EH92" s="62">
        <f>+'Cas_-14'!C91</f>
        <v>38</v>
      </c>
      <c r="EI92" s="62">
        <f>+'Cas_-14'!D91</f>
        <v>70</v>
      </c>
      <c r="EJ92" s="62">
        <f>+'Cas_-14'!E91</f>
        <v>60</v>
      </c>
      <c r="EK92" s="62">
        <f>+'Cas_-14'!F91</f>
        <v>89</v>
      </c>
      <c r="EL92" s="62">
        <f>+'Cas_-14'!G91</f>
        <v>123</v>
      </c>
      <c r="EM92" s="62">
        <f>+'Cas_-14'!H91</f>
        <v>111</v>
      </c>
      <c r="EN92" s="62">
        <f>+'Cas_-14'!I91</f>
        <v>126</v>
      </c>
      <c r="EO92" s="62">
        <f>+'Cas_-14'!J91</f>
        <v>93</v>
      </c>
      <c r="EP92" s="62">
        <f>+'Cas_-14'!K91</f>
        <v>120</v>
      </c>
      <c r="EQ92" s="62">
        <f>+'Cas_-14'!L91</f>
        <v>75</v>
      </c>
      <c r="ER92" s="62">
        <f>+'Cas_-14'!M91</f>
        <v>97</v>
      </c>
      <c r="ES92" s="62">
        <f>+'Cas_-14'!N91</f>
        <v>61</v>
      </c>
      <c r="ET92" s="62">
        <f>+'Cas_-14'!O91</f>
        <v>61</v>
      </c>
      <c r="EU92" s="62">
        <f>+'Cas_-14'!P91</f>
        <v>52</v>
      </c>
      <c r="EV92" s="62">
        <f>+'Cas_-14'!Q91</f>
        <v>38</v>
      </c>
      <c r="EW92" s="62">
        <f>+'Cas_-14'!R91</f>
        <v>26</v>
      </c>
      <c r="EX92" s="62">
        <f>+'Cas_-14'!S91</f>
        <v>33</v>
      </c>
      <c r="EY92" s="62">
        <f>+'Cas_-14'!T91</f>
        <v>7</v>
      </c>
      <c r="EZ92" s="86">
        <f>+'Cas_-14'!U91</f>
        <v>7</v>
      </c>
      <c r="FA92" s="201">
        <f t="shared" si="433"/>
        <v>2.4063935182488769E-2</v>
      </c>
      <c r="FB92" s="90">
        <f t="shared" si="434"/>
        <v>3.2159391189842956E-2</v>
      </c>
      <c r="FC92" s="90">
        <f t="shared" si="435"/>
        <v>4.9367522365473308E-2</v>
      </c>
      <c r="FD92" s="90">
        <f t="shared" si="436"/>
        <v>4.6573965997491314E-2</v>
      </c>
      <c r="FE92" s="90">
        <f t="shared" si="437"/>
        <v>7.4388393653487345E-2</v>
      </c>
      <c r="FF92" s="90">
        <f t="shared" si="438"/>
        <v>0.10503019301573618</v>
      </c>
      <c r="FG92" s="90">
        <f t="shared" si="439"/>
        <v>8.8534817373875446E-2</v>
      </c>
      <c r="FH92" s="90">
        <f t="shared" si="440"/>
        <v>0.10929046967738613</v>
      </c>
      <c r="FI92" s="90">
        <f t="shared" si="441"/>
        <v>7.8508491090490934E-2</v>
      </c>
      <c r="FJ92" s="90">
        <f t="shared" si="442"/>
        <v>0.10170685090589213</v>
      </c>
      <c r="FK92" s="90">
        <f t="shared" si="443"/>
        <v>7.9685358958234406E-2</v>
      </c>
      <c r="FL92" s="90">
        <f t="shared" si="444"/>
        <v>9.9326202859568863E-2</v>
      </c>
      <c r="FM92" s="90">
        <f t="shared" si="445"/>
        <v>6.424999374062966E-2</v>
      </c>
      <c r="FN92" s="90">
        <f t="shared" si="446"/>
        <v>5.8933974947871393E-2</v>
      </c>
      <c r="FO92" s="90">
        <f t="shared" si="447"/>
        <v>7.475109665148913E-2</v>
      </c>
      <c r="FP92" s="90">
        <f t="shared" si="448"/>
        <v>4.5614627960915213E-2</v>
      </c>
      <c r="FQ92" s="90">
        <f t="shared" si="449"/>
        <v>9.0675454827821578E-2</v>
      </c>
      <c r="FR92" s="90">
        <f t="shared" si="450"/>
        <v>7.7469223886726418E-2</v>
      </c>
      <c r="FS92" s="90">
        <f t="shared" si="451"/>
        <v>0.23017615456293167</v>
      </c>
      <c r="FT92" s="99">
        <f t="shared" si="452"/>
        <v>4.8412886145971272E-2</v>
      </c>
      <c r="FU92" s="119">
        <f t="shared" si="511"/>
        <v>2.8326828654160896</v>
      </c>
      <c r="FV92" s="120">
        <f t="shared" si="512"/>
        <v>4.9096622152395923</v>
      </c>
      <c r="FW92" s="120">
        <f t="shared" si="513"/>
        <v>2.0238818053025702</v>
      </c>
      <c r="FX92" s="120">
        <f t="shared" si="514"/>
        <v>7.932310946589106</v>
      </c>
      <c r="FY92" s="120">
        <f t="shared" si="523"/>
        <v>1</v>
      </c>
      <c r="FZ92" s="120">
        <f t="shared" si="523"/>
        <v>1</v>
      </c>
      <c r="GA92" s="120">
        <f t="shared" si="523"/>
        <v>1</v>
      </c>
      <c r="GB92" s="120">
        <f t="shared" si="523"/>
        <v>1</v>
      </c>
      <c r="GC92" s="120">
        <f t="shared" si="523"/>
        <v>8.9162330122121656</v>
      </c>
      <c r="GD92" s="120">
        <f t="shared" si="523"/>
        <v>1</v>
      </c>
      <c r="GE92" s="120">
        <f t="shared" si="523"/>
        <v>3.5087719298245617</v>
      </c>
      <c r="GF92" s="120">
        <f t="shared" si="523"/>
        <v>1</v>
      </c>
      <c r="GG92" s="120">
        <f t="shared" si="523"/>
        <v>2.0238818053025702</v>
      </c>
      <c r="GH92" s="120">
        <f t="shared" si="523"/>
        <v>7.932310946589106</v>
      </c>
      <c r="GI92" s="120">
        <f t="shared" si="523"/>
        <v>2.8326828654160896</v>
      </c>
      <c r="GJ92" s="120">
        <f t="shared" si="523"/>
        <v>4.9096622152395923</v>
      </c>
      <c r="GK92" s="120">
        <f t="shared" si="515"/>
        <v>1.0826611811833486</v>
      </c>
      <c r="GL92" s="120">
        <f t="shared" si="516"/>
        <v>5.539859287574096</v>
      </c>
      <c r="GM92" s="120">
        <f t="shared" si="517"/>
        <v>2.0711437891575621</v>
      </c>
      <c r="GN92" s="321">
        <f t="shared" si="518"/>
        <v>2.718499388337638</v>
      </c>
      <c r="GO92" s="85">
        <f>+Cas_Hoy!B91</f>
        <v>35</v>
      </c>
      <c r="GP92" s="62">
        <f>+Cas_Hoy!C91</f>
        <v>40</v>
      </c>
      <c r="GQ92" s="62">
        <f>+Cas_Hoy!D91</f>
        <v>71</v>
      </c>
      <c r="GR92" s="62">
        <f>+Cas_Hoy!E91</f>
        <v>63</v>
      </c>
      <c r="GS92" s="62">
        <f>+Cas_Hoy!F91</f>
        <v>92</v>
      </c>
      <c r="GT92" s="62">
        <f>+Cas_Hoy!G91</f>
        <v>128</v>
      </c>
      <c r="GU92" s="62">
        <f>+Cas_Hoy!H91</f>
        <v>115</v>
      </c>
      <c r="GV92" s="62">
        <f>+Cas_Hoy!I91</f>
        <v>128</v>
      </c>
      <c r="GW92" s="62">
        <f>+Cas_Hoy!J91</f>
        <v>97</v>
      </c>
      <c r="GX92" s="62">
        <f>+Cas_Hoy!K91</f>
        <v>123</v>
      </c>
      <c r="GY92" s="62">
        <f>+Cas_Hoy!L91</f>
        <v>79</v>
      </c>
      <c r="GZ92" s="62">
        <f>+Cas_Hoy!M91</f>
        <v>99</v>
      </c>
      <c r="HA92" s="62">
        <f>+Cas_Hoy!N91</f>
        <v>63</v>
      </c>
      <c r="HB92" s="62">
        <f>+Cas_Hoy!O91</f>
        <v>63</v>
      </c>
      <c r="HC92" s="62">
        <f>+Cas_Hoy!P91</f>
        <v>56</v>
      </c>
      <c r="HD92" s="62">
        <f>+Cas_Hoy!Q91</f>
        <v>39</v>
      </c>
      <c r="HE92" s="62">
        <f>+Cas_Hoy!R91</f>
        <v>26</v>
      </c>
      <c r="HF92" s="62">
        <f>+Cas_Hoy!S91</f>
        <v>35</v>
      </c>
      <c r="HG92" s="62">
        <f>+Cas_Hoy!T91</f>
        <v>7</v>
      </c>
      <c r="HH92" s="590">
        <f>+Cas_Hoy!U91</f>
        <v>7</v>
      </c>
      <c r="HI92" s="543">
        <f t="shared" si="519"/>
        <v>0.22803431609079186</v>
      </c>
      <c r="HJ92" s="112">
        <f t="shared" si="520"/>
        <v>0.22984589997670413</v>
      </c>
      <c r="HK92" s="112">
        <f t="shared" si="521"/>
        <v>0.13429781605434846</v>
      </c>
      <c r="HL92" s="112">
        <f t="shared" si="522"/>
        <v>0.48280991344451685</v>
      </c>
      <c r="HM92" s="323">
        <f t="shared" si="493"/>
        <v>7.6895867596863329E-2</v>
      </c>
      <c r="HN92" s="323">
        <f t="shared" si="494"/>
        <v>0.10929971305702627</v>
      </c>
      <c r="HO92" s="323">
        <f t="shared" si="495"/>
        <v>9.1725261243204292E-2</v>
      </c>
      <c r="HP92" s="323">
        <f t="shared" si="496"/>
        <v>0.11102523903734464</v>
      </c>
      <c r="HQ92" s="323">
        <f t="shared" si="497"/>
        <v>0.7</v>
      </c>
      <c r="HR92" s="323">
        <f t="shared" si="498"/>
        <v>0.10424952217853943</v>
      </c>
      <c r="HS92" s="323">
        <f t="shared" si="499"/>
        <v>0.29450963076961495</v>
      </c>
      <c r="HT92" s="323">
        <f t="shared" si="500"/>
        <v>0.10137416580512698</v>
      </c>
      <c r="HU92" s="323">
        <f t="shared" si="501"/>
        <v>0.13429781605434846</v>
      </c>
      <c r="HV92" s="323">
        <f t="shared" si="502"/>
        <v>0.48280991344451685</v>
      </c>
      <c r="HW92" s="323">
        <f t="shared" si="503"/>
        <v>0.22803431609079186</v>
      </c>
      <c r="HX92" s="323">
        <f t="shared" si="504"/>
        <v>0.22984589997670413</v>
      </c>
      <c r="HY92" s="323">
        <f t="shared" si="505"/>
        <v>9.8170795028226676E-2</v>
      </c>
      <c r="HZ92" s="323">
        <f t="shared" si="506"/>
        <v>0.45517881759852546</v>
      </c>
      <c r="IA92" s="323">
        <f t="shared" si="507"/>
        <v>0.47672791293518696</v>
      </c>
      <c r="IB92" s="327">
        <f t="shared" si="508"/>
        <v>0.13161040137548263</v>
      </c>
      <c r="IC92" s="241">
        <f>+CyF_Tot!B91</f>
        <v>0</v>
      </c>
      <c r="ID92" s="149">
        <f>+CyF_Tot!C91</f>
        <v>1339</v>
      </c>
      <c r="IE92" s="149">
        <f>+CyF_Tot!D91</f>
        <v>1365</v>
      </c>
      <c r="IF92" s="149">
        <f>+CyF_Tot!E91</f>
        <v>1386</v>
      </c>
      <c r="IG92" s="149">
        <f>+CyF_Tot!F91</f>
        <v>0</v>
      </c>
      <c r="IH92" s="149">
        <f>+CyF_Tot!G91</f>
        <v>43</v>
      </c>
      <c r="II92" s="149">
        <f>+CyF_Tot!H91</f>
        <v>43</v>
      </c>
      <c r="IJ92" s="557">
        <f>+CyF_Tot!I91</f>
        <v>43</v>
      </c>
      <c r="IK92" s="93">
        <f t="shared" si="388"/>
        <v>7.5322675226033309E-2</v>
      </c>
      <c r="IL92" s="90">
        <f t="shared" si="389"/>
        <v>6.2992558297603363E-2</v>
      </c>
      <c r="IM92" s="90">
        <f t="shared" si="390"/>
        <v>7.5591015002954495E-2</v>
      </c>
      <c r="IN92" s="90">
        <f t="shared" si="391"/>
        <v>6.8678610044348318E-2</v>
      </c>
      <c r="IO92" s="90">
        <f t="shared" si="392"/>
        <v>6.3782023685835576E-2</v>
      </c>
      <c r="IP92" s="90">
        <f t="shared" si="393"/>
        <v>6.2431592974283828E-2</v>
      </c>
      <c r="IQ92" s="90">
        <f t="shared" si="394"/>
        <v>6.6837831557135269E-2</v>
      </c>
      <c r="IR92" s="90">
        <f t="shared" si="395"/>
        <v>6.1461297061355835E-2</v>
      </c>
      <c r="IS92" s="90">
        <f t="shared" si="396"/>
        <v>6.3150935230357447E-2</v>
      </c>
      <c r="IT92" s="90">
        <f t="shared" si="397"/>
        <v>6.2899110934426516E-2</v>
      </c>
      <c r="IU92" s="90">
        <f t="shared" si="398"/>
        <v>5.0176018699949448E-2</v>
      </c>
      <c r="IV92" s="90">
        <f t="shared" si="399"/>
        <v>5.2062062546884211E-2</v>
      </c>
      <c r="IW92" s="90">
        <f t="shared" si="400"/>
        <v>5.0613947910576843E-2</v>
      </c>
      <c r="IX92" s="90">
        <f t="shared" si="401"/>
        <v>5.5179475664411691E-2</v>
      </c>
      <c r="IY92" s="90">
        <f t="shared" si="402"/>
        <v>3.708508200252373E-2</v>
      </c>
      <c r="IZ92" s="90">
        <f t="shared" si="403"/>
        <v>4.4411242947710067E-2</v>
      </c>
      <c r="JA92" s="90">
        <f t="shared" si="404"/>
        <v>1.5286113283704664E-2</v>
      </c>
      <c r="JB92" s="90">
        <f t="shared" si="405"/>
        <v>2.270901009025952E-2</v>
      </c>
      <c r="JC92" s="90">
        <f t="shared" si="406"/>
        <v>1.6212544391807978E-3</v>
      </c>
      <c r="JD92" s="202">
        <f t="shared" si="407"/>
        <v>7.7081566931074706E-3</v>
      </c>
      <c r="JE92" s="326"/>
      <c r="JF92" s="323"/>
      <c r="JG92" s="323"/>
      <c r="JH92" s="323"/>
      <c r="JI92" s="323"/>
      <c r="JJ92" s="323"/>
      <c r="JK92" s="323"/>
      <c r="JL92" s="323"/>
      <c r="JM92" s="323"/>
      <c r="JN92" s="323"/>
      <c r="JO92" s="323"/>
      <c r="JP92" s="323"/>
      <c r="JQ92" s="323"/>
      <c r="JR92" s="323"/>
      <c r="JS92" s="323"/>
      <c r="JT92" s="323"/>
      <c r="JU92" s="323"/>
      <c r="JV92" s="323"/>
      <c r="JW92" s="323"/>
      <c r="JX92" s="327"/>
      <c r="JZ92" s="701">
        <f t="shared" si="241"/>
        <v>0</v>
      </c>
      <c r="KA92" s="291">
        <f t="shared" si="242"/>
        <v>0</v>
      </c>
      <c r="KB92" s="291">
        <f t="shared" si="243"/>
        <v>0</v>
      </c>
      <c r="KC92" s="291">
        <f t="shared" si="244"/>
        <v>0</v>
      </c>
      <c r="KD92" s="291">
        <f t="shared" si="245"/>
        <v>0</v>
      </c>
      <c r="KE92" s="291">
        <f t="shared" si="246"/>
        <v>0</v>
      </c>
      <c r="KF92" s="291">
        <f t="shared" si="247"/>
        <v>0</v>
      </c>
      <c r="KG92" s="291">
        <f t="shared" si="248"/>
        <v>0</v>
      </c>
      <c r="KH92" s="291">
        <f t="shared" si="249"/>
        <v>2382.3967220216255</v>
      </c>
      <c r="KI92" s="291">
        <f t="shared" si="250"/>
        <v>0</v>
      </c>
      <c r="KJ92" s="291">
        <f t="shared" si="251"/>
        <v>2245.4972914136515</v>
      </c>
      <c r="KK92" s="291">
        <f t="shared" si="252"/>
        <v>0</v>
      </c>
      <c r="KL92" s="291">
        <f t="shared" si="253"/>
        <v>3483.0427180516572</v>
      </c>
      <c r="KM92" s="291">
        <f t="shared" si="254"/>
        <v>5527.549870271806</v>
      </c>
      <c r="KN92" s="291">
        <f t="shared" si="255"/>
        <v>12807.834212491984</v>
      </c>
      <c r="KO92" s="291">
        <f t="shared" si="256"/>
        <v>8003.1464949898918</v>
      </c>
      <c r="KP92" s="291">
        <f t="shared" si="257"/>
        <v>4974.0090496151388</v>
      </c>
      <c r="KQ92" s="291">
        <f t="shared" si="258"/>
        <v>15416.798112861576</v>
      </c>
      <c r="KR92" s="291">
        <f t="shared" si="259"/>
        <v>7939.7620401093536</v>
      </c>
      <c r="KS92" s="702">
        <f t="shared" si="260"/>
        <v>2390.3516728243703</v>
      </c>
      <c r="KT92" s="705">
        <f>(SUM(JZ92:KS92)/SUM(JZ$4:KS91))*100000</f>
        <v>129.09386509559445</v>
      </c>
      <c r="KU92" s="624">
        <f t="shared" si="453"/>
        <v>0</v>
      </c>
      <c r="KV92" s="625">
        <f t="shared" si="454"/>
        <v>0</v>
      </c>
      <c r="KW92" s="625">
        <f t="shared" si="455"/>
        <v>0</v>
      </c>
      <c r="KX92" s="625">
        <f t="shared" si="456"/>
        <v>0</v>
      </c>
      <c r="KY92" s="625">
        <f t="shared" si="457"/>
        <v>0</v>
      </c>
      <c r="KZ92" s="625">
        <f t="shared" si="458"/>
        <v>0</v>
      </c>
      <c r="LA92" s="625">
        <f t="shared" si="459"/>
        <v>0</v>
      </c>
      <c r="LB92" s="625">
        <f t="shared" si="460"/>
        <v>0</v>
      </c>
      <c r="LC92" s="625">
        <f t="shared" si="461"/>
        <v>844.17732355366593</v>
      </c>
      <c r="LD92" s="625">
        <f t="shared" si="462"/>
        <v>0</v>
      </c>
      <c r="LE92" s="625">
        <f t="shared" si="463"/>
        <v>1062.4714527764588</v>
      </c>
      <c r="LF92" s="625">
        <f t="shared" si="464"/>
        <v>0</v>
      </c>
      <c r="LG92" s="625">
        <f t="shared" si="465"/>
        <v>2106.557171823923</v>
      </c>
      <c r="LH92" s="625">
        <f t="shared" si="466"/>
        <v>2898.3922105510519</v>
      </c>
      <c r="LI92" s="625">
        <f t="shared" si="467"/>
        <v>12937.689805065425</v>
      </c>
      <c r="LJ92" s="625">
        <f t="shared" si="468"/>
        <v>6001.9247316993706</v>
      </c>
      <c r="LK92" s="625">
        <f t="shared" si="469"/>
        <v>13950.069973511012</v>
      </c>
      <c r="LL92" s="625">
        <f t="shared" si="470"/>
        <v>23475.522389917096</v>
      </c>
      <c r="LM92" s="625">
        <f t="shared" si="471"/>
        <v>131529.2311788181</v>
      </c>
      <c r="LN92" s="626">
        <f t="shared" si="472"/>
        <v>13832.253184563222</v>
      </c>
      <c r="LO92" s="642">
        <f t="shared" si="473"/>
        <v>0</v>
      </c>
      <c r="LP92" s="625">
        <f t="shared" si="474"/>
        <v>0</v>
      </c>
      <c r="LQ92" s="625">
        <f t="shared" si="475"/>
        <v>591.79808460838103</v>
      </c>
      <c r="LR92" s="625">
        <f t="shared" si="476"/>
        <v>0</v>
      </c>
      <c r="LS92" s="625">
        <f t="shared" si="477"/>
        <v>9682.9752774351837</v>
      </c>
      <c r="LT92" s="645">
        <f t="shared" si="478"/>
        <v>8201.1313883771418</v>
      </c>
      <c r="LU92" s="624">
        <f t="shared" si="479"/>
        <v>0</v>
      </c>
      <c r="LV92" s="625">
        <f t="shared" si="480"/>
        <v>299.0044460712457</v>
      </c>
      <c r="LW92" s="626">
        <f t="shared" si="481"/>
        <v>8861.8343476784994</v>
      </c>
      <c r="LY92" s="725">
        <f>VLOOKUP(A92,Vac!A:C,2,FALSE)</f>
        <v>14299.995930623263</v>
      </c>
      <c r="LZ92" s="730">
        <f>VLOOKUP(A92,Vac!A:D,3,FALSE)</f>
        <v>2073</v>
      </c>
      <c r="MA92" s="722">
        <f>VLOOKUP(A92,Vac!A:D,4,FALSE)</f>
        <v>458</v>
      </c>
      <c r="MB92" s="742">
        <f t="shared" si="425"/>
        <v>0.11051284785158333</v>
      </c>
      <c r="MC92" s="666">
        <f t="shared" si="426"/>
        <v>2.4416249067064719E-2</v>
      </c>
    </row>
    <row r="93" spans="1:341" ht="14.4">
      <c r="A93" s="510" t="s">
        <v>103</v>
      </c>
      <c r="B93" s="538">
        <v>33297</v>
      </c>
      <c r="C93" s="526">
        <f t="shared" si="341"/>
        <v>1930</v>
      </c>
      <c r="D93" s="517">
        <f t="shared" si="342"/>
        <v>39</v>
      </c>
      <c r="E93" s="495">
        <f t="shared" si="482"/>
        <v>7.2487024536745E-3</v>
      </c>
      <c r="F93" s="208">
        <f t="shared" si="427"/>
        <v>4.2706550139652223E-2</v>
      </c>
      <c r="G93" s="30">
        <f t="shared" si="264"/>
        <v>3.7835958246085704</v>
      </c>
      <c r="H93" s="29">
        <f t="shared" si="428"/>
        <v>0.16158432479182472</v>
      </c>
      <c r="I93" s="33">
        <f t="shared" si="429"/>
        <v>0.21930924532223744</v>
      </c>
      <c r="J93" s="353">
        <f t="shared" si="430"/>
        <v>0.23534531788259802</v>
      </c>
      <c r="K93" s="581">
        <f t="shared" si="431"/>
        <v>4.9768429732607996E-3</v>
      </c>
      <c r="L93" s="354">
        <f t="shared" si="483"/>
        <v>5.5107546058627754</v>
      </c>
      <c r="M93" s="355">
        <f t="shared" si="432"/>
        <v>0.31859334523488125</v>
      </c>
      <c r="N93" s="827"/>
      <c r="O93" s="364" t="s">
        <v>226</v>
      </c>
      <c r="P93" s="20" t="s">
        <v>228</v>
      </c>
      <c r="Q93" s="20"/>
      <c r="R93" s="20"/>
      <c r="S93" s="166">
        <f t="shared" si="270"/>
        <v>1930</v>
      </c>
      <c r="T93" s="167">
        <f t="shared" si="271"/>
        <v>5796.3179866053997</v>
      </c>
      <c r="U93" s="166">
        <f t="shared" si="272"/>
        <v>194</v>
      </c>
      <c r="V93" s="168">
        <f t="shared" si="273"/>
        <v>0.11175115207373272</v>
      </c>
      <c r="W93" s="167">
        <f t="shared" si="274"/>
        <v>582.63507222872931</v>
      </c>
      <c r="X93" s="166">
        <f t="shared" si="275"/>
        <v>508</v>
      </c>
      <c r="Y93" s="168">
        <f t="shared" si="276"/>
        <v>0.35724331926863573</v>
      </c>
      <c r="Z93" s="167">
        <f t="shared" si="277"/>
        <v>1525.6629726401777</v>
      </c>
      <c r="AA93" s="166">
        <f t="shared" si="278"/>
        <v>39</v>
      </c>
      <c r="AB93" s="167">
        <f t="shared" si="279"/>
        <v>1171.2766915938373</v>
      </c>
      <c r="AC93" s="169">
        <f t="shared" si="280"/>
        <v>2.0207253886010364E-2</v>
      </c>
      <c r="AD93" s="166">
        <f t="shared" si="281"/>
        <v>0</v>
      </c>
      <c r="AE93" s="168">
        <f t="shared" si="282"/>
        <v>0</v>
      </c>
      <c r="AF93" s="167">
        <f t="shared" si="283"/>
        <v>0</v>
      </c>
      <c r="AG93" s="166">
        <f t="shared" si="284"/>
        <v>6</v>
      </c>
      <c r="AH93" s="168">
        <f t="shared" si="285"/>
        <v>0.18181818181818182</v>
      </c>
      <c r="AI93" s="365">
        <f t="shared" si="286"/>
        <v>180.19641409135957</v>
      </c>
      <c r="AJ93" s="831"/>
      <c r="AK93" s="85">
        <v>2955.1314005289473</v>
      </c>
      <c r="AL93" s="62">
        <v>2617.7997525430037</v>
      </c>
      <c r="AM93" s="62">
        <v>2752.3793725800329</v>
      </c>
      <c r="AN93" s="62">
        <v>2472.4114781499097</v>
      </c>
      <c r="AO93" s="62">
        <v>2159.817777706668</v>
      </c>
      <c r="AP93" s="62">
        <v>2080.9858913172448</v>
      </c>
      <c r="AQ93" s="62">
        <v>2272.70817586884</v>
      </c>
      <c r="AR93" s="62">
        <v>2131.5191294391193</v>
      </c>
      <c r="AS93" s="62">
        <v>2261.0610965318256</v>
      </c>
      <c r="AT93" s="62">
        <v>2074.9607220184139</v>
      </c>
      <c r="AU93" s="62">
        <v>1811.5396619897447</v>
      </c>
      <c r="AV93" s="62">
        <v>1659.8536130972454</v>
      </c>
      <c r="AW93" s="62">
        <v>1453.6556875506585</v>
      </c>
      <c r="AX93" s="62">
        <v>1483.20562756806</v>
      </c>
      <c r="AY93" s="62">
        <v>940.32438317616982</v>
      </c>
      <c r="AZ93" s="62">
        <v>1092.4332338698346</v>
      </c>
      <c r="BA93" s="62">
        <v>368.21793018976717</v>
      </c>
      <c r="BB93" s="62">
        <v>517.84655432316879</v>
      </c>
      <c r="BC93" s="62">
        <v>34.16455022379283</v>
      </c>
      <c r="BD93" s="86">
        <v>156.98405709032508</v>
      </c>
      <c r="BE93" s="258">
        <v>2.0000000000000002E-5</v>
      </c>
      <c r="BF93" s="43">
        <v>2.0000000000000002E-5</v>
      </c>
      <c r="BG93" s="53">
        <v>5.0000000000000002E-5</v>
      </c>
      <c r="BH93" s="53">
        <v>4.0000000000000003E-5</v>
      </c>
      <c r="BI93" s="53">
        <v>1.2518952302791728E-4</v>
      </c>
      <c r="BJ93" s="53">
        <v>1.2406223545552731E-4</v>
      </c>
      <c r="BK93" s="53">
        <v>3.4000000000000002E-4</v>
      </c>
      <c r="BL93" s="53">
        <v>1.8000000000000001E-4</v>
      </c>
      <c r="BM93" s="53">
        <v>8.9999999999999998E-4</v>
      </c>
      <c r="BN93" s="53">
        <v>5.0000000000000001E-4</v>
      </c>
      <c r="BO93" s="53">
        <v>3.8E-3</v>
      </c>
      <c r="BP93" s="53">
        <v>2E-3</v>
      </c>
      <c r="BQ93" s="53">
        <v>1.6199999999999999E-2</v>
      </c>
      <c r="BR93" s="53">
        <v>6.1999999999999998E-3</v>
      </c>
      <c r="BS93" s="53">
        <v>6.1100000000000002E-2</v>
      </c>
      <c r="BT93" s="53">
        <v>2.6800000000000001E-2</v>
      </c>
      <c r="BU93" s="53">
        <v>0.1421</v>
      </c>
      <c r="BV93" s="53">
        <v>5.4699999999999999E-2</v>
      </c>
      <c r="BW93" s="53">
        <v>0.27589999999999998</v>
      </c>
      <c r="BX93" s="773">
        <v>0.1051</v>
      </c>
      <c r="BY93" s="53">
        <f t="shared" si="484"/>
        <v>2.0000000000000002E-5</v>
      </c>
      <c r="BZ93" s="53">
        <f t="shared" si="485"/>
        <v>4.5000000000000003E-5</v>
      </c>
      <c r="CA93" s="53">
        <f t="shared" si="486"/>
        <v>1.246258792417223E-4</v>
      </c>
      <c r="CB93" s="53">
        <f t="shared" si="487"/>
        <v>2.6000000000000003E-4</v>
      </c>
      <c r="CC93" s="53">
        <f t="shared" si="488"/>
        <v>6.9999999999999999E-4</v>
      </c>
      <c r="CD93" s="53">
        <f t="shared" si="489"/>
        <v>2.8999999999999998E-3</v>
      </c>
      <c r="CE93" s="53">
        <f t="shared" si="490"/>
        <v>1.12E-2</v>
      </c>
      <c r="CF93" s="53">
        <f t="shared" si="491"/>
        <v>4.3950000000000003E-2</v>
      </c>
      <c r="CG93" s="53">
        <f t="shared" si="492"/>
        <v>9.8400000000000001E-2</v>
      </c>
      <c r="CH93" s="54">
        <f t="shared" si="509"/>
        <v>0.1905</v>
      </c>
      <c r="CI93" s="64">
        <f>+Fall_Hoy!B93</f>
        <v>0</v>
      </c>
      <c r="CJ93" s="61">
        <f>+Fall_Hoy!C93</f>
        <v>0</v>
      </c>
      <c r="CK93" s="61">
        <f>+Fall_Hoy!D93</f>
        <v>0</v>
      </c>
      <c r="CL93" s="61">
        <f>+Fall_Hoy!E93</f>
        <v>0</v>
      </c>
      <c r="CM93" s="61">
        <f>+Fall_Hoy!F93</f>
        <v>0</v>
      </c>
      <c r="CN93" s="61">
        <f>+Fall_Hoy!G93</f>
        <v>0</v>
      </c>
      <c r="CO93" s="61">
        <f>+Fall_Hoy!H93</f>
        <v>0</v>
      </c>
      <c r="CP93" s="61">
        <f>+Fall_Hoy!I93</f>
        <v>0</v>
      </c>
      <c r="CQ93" s="61">
        <f>+Fall_Hoy!J93</f>
        <v>1</v>
      </c>
      <c r="CR93" s="61">
        <f>+Fall_Hoy!K93</f>
        <v>1</v>
      </c>
      <c r="CS93" s="61">
        <f>+Fall_Hoy!L93</f>
        <v>1</v>
      </c>
      <c r="CT93" s="61">
        <f>+Fall_Hoy!M93</f>
        <v>5</v>
      </c>
      <c r="CU93" s="61">
        <f>+Fall_Hoy!N93</f>
        <v>6</v>
      </c>
      <c r="CV93" s="61">
        <f>+Fall_Hoy!O93</f>
        <v>3</v>
      </c>
      <c r="CW93" s="61">
        <f>+Fall_Hoy!P93</f>
        <v>8</v>
      </c>
      <c r="CX93" s="61">
        <f>+Fall_Hoy!Q93</f>
        <v>2</v>
      </c>
      <c r="CY93" s="61">
        <f>+Fall_Hoy!R93</f>
        <v>4</v>
      </c>
      <c r="CZ93" s="61">
        <f>+Fall_Hoy!S93</f>
        <v>5</v>
      </c>
      <c r="DA93" s="61">
        <f>+Fall_Hoy!T93</f>
        <v>1</v>
      </c>
      <c r="DB93" s="253">
        <f>+Fall_Hoy!U93</f>
        <v>1</v>
      </c>
      <c r="DC93" s="61">
        <f>+Fall_Hoy!W93</f>
        <v>0</v>
      </c>
      <c r="DD93" s="61">
        <f>+Fall_Hoy!X93</f>
        <v>0</v>
      </c>
      <c r="DE93" s="61">
        <f>+Fall_Hoy!Y93</f>
        <v>0</v>
      </c>
      <c r="DF93" s="61">
        <f>+Fall_Hoy!Z93</f>
        <v>0</v>
      </c>
      <c r="DG93" s="61">
        <f>+Fall_Hoy!AA93</f>
        <v>0</v>
      </c>
      <c r="DH93" s="61">
        <f>+Fall_Hoy!AB93</f>
        <v>0</v>
      </c>
      <c r="DI93" s="61">
        <f>+Fall_Hoy!AC93</f>
        <v>0</v>
      </c>
      <c r="DJ93" s="61">
        <f>+Fall_Hoy!AD93</f>
        <v>0</v>
      </c>
      <c r="DK93" s="61">
        <f>+Fall_Hoy!AE93</f>
        <v>1</v>
      </c>
      <c r="DL93" s="270">
        <f>+Fall_Hoy!AF93</f>
        <v>0</v>
      </c>
      <c r="DM93" s="75">
        <f t="shared" si="287"/>
        <v>0.13924226493849562</v>
      </c>
      <c r="DN93" s="76">
        <f t="shared" si="288"/>
        <v>6.8312518658264945E-2</v>
      </c>
      <c r="DO93" s="76">
        <f t="shared" si="289"/>
        <v>0.25478548568432119</v>
      </c>
      <c r="DP93" s="76">
        <f t="shared" si="290"/>
        <v>0.32623323344269883</v>
      </c>
      <c r="DQ93" s="76">
        <f t="shared" si="409"/>
        <v>5.7875252852454602E-2</v>
      </c>
      <c r="DR93" s="76">
        <f t="shared" si="410"/>
        <v>7.7367175179687789E-2</v>
      </c>
      <c r="DS93" s="76">
        <f t="shared" si="411"/>
        <v>5.5880469542223039E-2</v>
      </c>
      <c r="DT93" s="76">
        <f t="shared" si="412"/>
        <v>6.755745140222677E-2</v>
      </c>
      <c r="DU93" s="76">
        <f t="shared" si="413"/>
        <v>0.49141136115932982</v>
      </c>
      <c r="DV93" s="76">
        <f t="shared" si="414"/>
        <v>0.7</v>
      </c>
      <c r="DW93" s="76">
        <f t="shared" si="415"/>
        <v>0.14526753140353371</v>
      </c>
      <c r="DX93" s="76">
        <f t="shared" si="416"/>
        <v>0.7</v>
      </c>
      <c r="DY93" s="76">
        <f t="shared" si="417"/>
        <v>0.25478548568432119</v>
      </c>
      <c r="DZ93" s="76">
        <f t="shared" si="418"/>
        <v>0.32623323344269883</v>
      </c>
      <c r="EA93" s="76">
        <f t="shared" si="419"/>
        <v>0.13924226493849562</v>
      </c>
      <c r="EB93" s="76">
        <f t="shared" si="420"/>
        <v>6.8312518658264945E-2</v>
      </c>
      <c r="EC93" s="76">
        <f t="shared" si="421"/>
        <v>7.6447093970301541E-2</v>
      </c>
      <c r="ED93" s="76">
        <f t="shared" si="422"/>
        <v>0.17651498785087685</v>
      </c>
      <c r="EE93" s="76">
        <f t="shared" si="423"/>
        <v>0.1060895462484843</v>
      </c>
      <c r="EF93" s="316">
        <f t="shared" si="424"/>
        <v>6.060964428831879E-2</v>
      </c>
      <c r="EG93" s="85">
        <f>+'Cas_-14'!B92</f>
        <v>6</v>
      </c>
      <c r="EH93" s="62">
        <f>+'Cas_-14'!C92</f>
        <v>8</v>
      </c>
      <c r="EI93" s="62">
        <f>+'Cas_-14'!D92</f>
        <v>72</v>
      </c>
      <c r="EJ93" s="62">
        <f>+'Cas_-14'!E92</f>
        <v>68</v>
      </c>
      <c r="EK93" s="62">
        <f>+'Cas_-14'!F92</f>
        <v>125</v>
      </c>
      <c r="EL93" s="62">
        <f>+'Cas_-14'!G92</f>
        <v>161</v>
      </c>
      <c r="EM93" s="62">
        <f>+'Cas_-14'!H92</f>
        <v>127</v>
      </c>
      <c r="EN93" s="62">
        <f>+'Cas_-14'!I92</f>
        <v>144</v>
      </c>
      <c r="EO93" s="62">
        <f>+'Cas_-14'!J92</f>
        <v>111</v>
      </c>
      <c r="EP93" s="62">
        <f>+'Cas_-14'!K92</f>
        <v>151</v>
      </c>
      <c r="EQ93" s="62">
        <f>+'Cas_-14'!L92</f>
        <v>107</v>
      </c>
      <c r="ER93" s="62">
        <f>+'Cas_-14'!M92</f>
        <v>84</v>
      </c>
      <c r="ES93" s="62">
        <f>+'Cas_-14'!N92</f>
        <v>64</v>
      </c>
      <c r="ET93" s="62">
        <f>+'Cas_-14'!O92</f>
        <v>63</v>
      </c>
      <c r="EU93" s="62">
        <f>+'Cas_-14'!P92</f>
        <v>43</v>
      </c>
      <c r="EV93" s="62">
        <f>+'Cas_-14'!Q92</f>
        <v>32</v>
      </c>
      <c r="EW93" s="62">
        <f>+'Cas_-14'!R92</f>
        <v>14</v>
      </c>
      <c r="EX93" s="62">
        <f>+'Cas_-14'!S92</f>
        <v>27</v>
      </c>
      <c r="EY93" s="62">
        <f>+'Cas_-14'!T92</f>
        <v>3</v>
      </c>
      <c r="EZ93" s="86">
        <f>+'Cas_-14'!U92</f>
        <v>8</v>
      </c>
      <c r="FA93" s="201">
        <f t="shared" si="433"/>
        <v>2.0303665681079505E-3</v>
      </c>
      <c r="FB93" s="91">
        <f t="shared" si="434"/>
        <v>3.0560015112800652E-3</v>
      </c>
      <c r="FC93" s="91">
        <f t="shared" si="435"/>
        <v>2.6159184564920078E-2</v>
      </c>
      <c r="FD93" s="91">
        <f t="shared" si="436"/>
        <v>2.7503512502249011E-2</v>
      </c>
      <c r="FE93" s="91">
        <f t="shared" si="437"/>
        <v>5.7875252852454602E-2</v>
      </c>
      <c r="FF93" s="91">
        <f t="shared" si="438"/>
        <v>7.7367175179687789E-2</v>
      </c>
      <c r="FG93" s="91">
        <f t="shared" si="439"/>
        <v>5.5880469542223039E-2</v>
      </c>
      <c r="FH93" s="91">
        <f t="shared" si="440"/>
        <v>6.755745140222677E-2</v>
      </c>
      <c r="FI93" s="91">
        <f t="shared" si="441"/>
        <v>4.909199497981704E-2</v>
      </c>
      <c r="FJ93" s="91">
        <f t="shared" si="442"/>
        <v>7.2772461858032211E-2</v>
      </c>
      <c r="FK93" s="91">
        <f t="shared" si="443"/>
        <v>5.9065778268676816E-2</v>
      </c>
      <c r="FL93" s="91">
        <f t="shared" si="444"/>
        <v>5.0606872399583537E-2</v>
      </c>
      <c r="FM93" s="91">
        <f t="shared" si="445"/>
        <v>4.4026931926250699E-2</v>
      </c>
      <c r="FN93" s="91">
        <f t="shared" si="446"/>
        <v>4.2475566994239385E-2</v>
      </c>
      <c r="FO93" s="91">
        <f t="shared" si="447"/>
        <v>4.5728900334113691E-2</v>
      </c>
      <c r="FP93" s="91">
        <f t="shared" si="448"/>
        <v>2.9292408000664009E-2</v>
      </c>
      <c r="FQ93" s="91">
        <f t="shared" si="449"/>
        <v>3.8020962186129471E-2</v>
      </c>
      <c r="FR93" s="91">
        <f t="shared" si="450"/>
        <v>5.2138997111392006E-2</v>
      </c>
      <c r="FS93" s="91">
        <f t="shared" si="451"/>
        <v>8.7810317429870458E-2</v>
      </c>
      <c r="FT93" s="100">
        <f t="shared" si="452"/>
        <v>5.0960588917618434E-2</v>
      </c>
      <c r="FU93" s="119">
        <f t="shared" si="511"/>
        <v>3.0449510904731092</v>
      </c>
      <c r="FV93" s="120">
        <f t="shared" si="512"/>
        <v>2.3320895522388061</v>
      </c>
      <c r="FW93" s="120">
        <f t="shared" si="513"/>
        <v>5.7870370370370372</v>
      </c>
      <c r="FX93" s="120">
        <f t="shared" si="514"/>
        <v>7.6804915514592942</v>
      </c>
      <c r="FY93" s="120">
        <f t="shared" si="523"/>
        <v>1</v>
      </c>
      <c r="FZ93" s="120">
        <f t="shared" si="523"/>
        <v>1</v>
      </c>
      <c r="GA93" s="120">
        <f t="shared" si="523"/>
        <v>1</v>
      </c>
      <c r="GB93" s="120">
        <f t="shared" si="523"/>
        <v>1</v>
      </c>
      <c r="GC93" s="120">
        <f t="shared" si="523"/>
        <v>10.010010010010012</v>
      </c>
      <c r="GD93" s="120">
        <f t="shared" si="523"/>
        <v>9.6190232146548986</v>
      </c>
      <c r="GE93" s="120">
        <f t="shared" si="523"/>
        <v>2.4594195769798324</v>
      </c>
      <c r="GF93" s="120">
        <f t="shared" si="523"/>
        <v>13.832113442477045</v>
      </c>
      <c r="GG93" s="120">
        <f t="shared" si="523"/>
        <v>5.7870370370370372</v>
      </c>
      <c r="GH93" s="120">
        <f t="shared" si="523"/>
        <v>7.6804915514592942</v>
      </c>
      <c r="GI93" s="120">
        <f t="shared" si="523"/>
        <v>3.0449510904731092</v>
      </c>
      <c r="GJ93" s="120">
        <f t="shared" si="523"/>
        <v>2.3320895522388061</v>
      </c>
      <c r="GK93" s="120">
        <f t="shared" si="515"/>
        <v>2.0106564793405046</v>
      </c>
      <c r="GL93" s="120">
        <f t="shared" si="516"/>
        <v>3.3854695646286137</v>
      </c>
      <c r="GM93" s="120">
        <f t="shared" si="517"/>
        <v>1.2081672103419112</v>
      </c>
      <c r="GN93" s="321">
        <f t="shared" si="518"/>
        <v>1.1893434823977165</v>
      </c>
      <c r="GO93" s="85">
        <f>+Cas_Hoy!B92</f>
        <v>12</v>
      </c>
      <c r="GP93" s="62">
        <f>+Cas_Hoy!C92</f>
        <v>23</v>
      </c>
      <c r="GQ93" s="62">
        <f>+Cas_Hoy!D92</f>
        <v>85</v>
      </c>
      <c r="GR93" s="62">
        <f>+Cas_Hoy!E92</f>
        <v>88</v>
      </c>
      <c r="GS93" s="62">
        <f>+Cas_Hoy!F92</f>
        <v>169</v>
      </c>
      <c r="GT93" s="62">
        <f>+Cas_Hoy!G92</f>
        <v>205</v>
      </c>
      <c r="GU93" s="62">
        <f>+Cas_Hoy!H92</f>
        <v>173</v>
      </c>
      <c r="GV93" s="62">
        <f>+Cas_Hoy!I92</f>
        <v>195</v>
      </c>
      <c r="GW93" s="62">
        <f>+Cas_Hoy!J92</f>
        <v>157</v>
      </c>
      <c r="GX93" s="62">
        <f>+Cas_Hoy!K92</f>
        <v>203</v>
      </c>
      <c r="GY93" s="62">
        <f>+Cas_Hoy!L92</f>
        <v>140</v>
      </c>
      <c r="GZ93" s="62">
        <f>+Cas_Hoy!M92</f>
        <v>126</v>
      </c>
      <c r="HA93" s="62">
        <f>+Cas_Hoy!N92</f>
        <v>87</v>
      </c>
      <c r="HB93" s="62">
        <f>+Cas_Hoy!O92</f>
        <v>91</v>
      </c>
      <c r="HC93" s="62">
        <f>+Cas_Hoy!P92</f>
        <v>53</v>
      </c>
      <c r="HD93" s="62">
        <f>+Cas_Hoy!Q92</f>
        <v>51</v>
      </c>
      <c r="HE93" s="62">
        <f>+Cas_Hoy!R92</f>
        <v>21</v>
      </c>
      <c r="HF93" s="62">
        <f>+Cas_Hoy!S92</f>
        <v>30</v>
      </c>
      <c r="HG93" s="62">
        <f>+Cas_Hoy!T92</f>
        <v>4</v>
      </c>
      <c r="HH93" s="590">
        <f>+Cas_Hoy!U92</f>
        <v>8</v>
      </c>
      <c r="HI93" s="543">
        <f t="shared" si="519"/>
        <v>0.17162418701721552</v>
      </c>
      <c r="HJ93" s="112">
        <f t="shared" si="520"/>
        <v>0.10887307661160976</v>
      </c>
      <c r="HK93" s="112">
        <f t="shared" si="521"/>
        <v>0.34634901960212411</v>
      </c>
      <c r="HL93" s="112">
        <f t="shared" si="522"/>
        <v>0.47122578163945389</v>
      </c>
      <c r="HM93" s="323">
        <f t="shared" si="493"/>
        <v>7.8247341856518618E-2</v>
      </c>
      <c r="HN93" s="323">
        <f t="shared" si="494"/>
        <v>9.8510999452397496E-2</v>
      </c>
      <c r="HO93" s="323">
        <f t="shared" si="495"/>
        <v>7.612063961263453E-2</v>
      </c>
      <c r="HP93" s="323">
        <f t="shared" si="496"/>
        <v>9.1484048773848747E-2</v>
      </c>
      <c r="HQ93" s="323">
        <f t="shared" si="497"/>
        <v>0.69505931263076381</v>
      </c>
      <c r="HR93" s="323">
        <f t="shared" si="498"/>
        <v>0.7</v>
      </c>
      <c r="HS93" s="323">
        <f t="shared" si="499"/>
        <v>0.19006966725695998</v>
      </c>
      <c r="HT93" s="323">
        <f t="shared" si="500"/>
        <v>0.7</v>
      </c>
      <c r="HU93" s="323">
        <f t="shared" si="501"/>
        <v>0.34634901960212411</v>
      </c>
      <c r="HV93" s="323">
        <f t="shared" si="502"/>
        <v>0.47122578163945389</v>
      </c>
      <c r="HW93" s="323">
        <f t="shared" si="503"/>
        <v>0.17162418701721552</v>
      </c>
      <c r="HX93" s="323">
        <f t="shared" si="504"/>
        <v>0.10887307661160976</v>
      </c>
      <c r="HY93" s="323">
        <f t="shared" si="505"/>
        <v>0.1146706409554523</v>
      </c>
      <c r="HZ93" s="323">
        <f t="shared" si="506"/>
        <v>0.19612776427875203</v>
      </c>
      <c r="IA93" s="323">
        <f t="shared" si="507"/>
        <v>0.14145272833131239</v>
      </c>
      <c r="IB93" s="327">
        <f t="shared" si="508"/>
        <v>6.060964428831879E-2</v>
      </c>
      <c r="IC93" s="241">
        <f>+CyF_Tot!B92</f>
        <v>0</v>
      </c>
      <c r="ID93" s="149">
        <f>+CyF_Tot!C92</f>
        <v>1422</v>
      </c>
      <c r="IE93" s="149">
        <f>+CyF_Tot!D92</f>
        <v>1736</v>
      </c>
      <c r="IF93" s="149">
        <f>+CyF_Tot!E92</f>
        <v>1930</v>
      </c>
      <c r="IG93" s="149">
        <f>+CyF_Tot!F92</f>
        <v>0</v>
      </c>
      <c r="IH93" s="149">
        <f>+CyF_Tot!G92</f>
        <v>33</v>
      </c>
      <c r="II93" s="149">
        <f>+CyF_Tot!H92</f>
        <v>39</v>
      </c>
      <c r="IJ93" s="557">
        <f>+CyF_Tot!I92</f>
        <v>39</v>
      </c>
      <c r="IK93" s="93">
        <f t="shared" si="388"/>
        <v>8.8750680257348932E-2</v>
      </c>
      <c r="IL93" s="90">
        <f t="shared" si="389"/>
        <v>7.8619688036249621E-2</v>
      </c>
      <c r="IM93" s="90">
        <f t="shared" si="390"/>
        <v>8.266148219299134E-2</v>
      </c>
      <c r="IN93" s="90">
        <f t="shared" si="391"/>
        <v>7.4253280420155263E-2</v>
      </c>
      <c r="IO93" s="90">
        <f t="shared" si="392"/>
        <v>6.4865236438918464E-2</v>
      </c>
      <c r="IP93" s="90">
        <f t="shared" si="393"/>
        <v>6.2497699231679874E-2</v>
      </c>
      <c r="IQ93" s="90">
        <f t="shared" si="394"/>
        <v>6.8255643927946669E-2</v>
      </c>
      <c r="IR93" s="90">
        <f t="shared" si="395"/>
        <v>6.4015350615344302E-2</v>
      </c>
      <c r="IS93" s="90">
        <f t="shared" si="396"/>
        <v>6.7905850272752061E-2</v>
      </c>
      <c r="IT93" s="90">
        <f t="shared" si="397"/>
        <v>6.2316746914689428E-2</v>
      </c>
      <c r="IU93" s="90">
        <f t="shared" si="398"/>
        <v>5.4405491845804267E-2</v>
      </c>
      <c r="IV93" s="90">
        <f t="shared" si="399"/>
        <v>4.9849944832785098E-2</v>
      </c>
      <c r="IW93" s="90">
        <f t="shared" si="400"/>
        <v>4.3657257036689746E-2</v>
      </c>
      <c r="IX93" s="90">
        <f t="shared" si="401"/>
        <v>4.4544722574648164E-2</v>
      </c>
      <c r="IY93" s="90">
        <f t="shared" si="402"/>
        <v>2.824051365516923E-2</v>
      </c>
      <c r="IZ93" s="90">
        <f t="shared" si="403"/>
        <v>3.2808758562928628E-2</v>
      </c>
      <c r="JA93" s="90">
        <f t="shared" si="404"/>
        <v>1.1058591770723103E-2</v>
      </c>
      <c r="JB93" s="90">
        <f t="shared" si="405"/>
        <v>1.5552348689766909E-2</v>
      </c>
      <c r="JC93" s="90">
        <f t="shared" si="406"/>
        <v>1.0260549065619375E-3</v>
      </c>
      <c r="JD93" s="202">
        <f t="shared" si="407"/>
        <v>4.7146606928649753E-3</v>
      </c>
      <c r="JE93" s="326"/>
      <c r="JF93" s="323"/>
      <c r="JG93" s="323"/>
      <c r="JH93" s="323"/>
      <c r="JI93" s="323"/>
      <c r="JJ93" s="323"/>
      <c r="JK93" s="323"/>
      <c r="JL93" s="323"/>
      <c r="JM93" s="323"/>
      <c r="JN93" s="323"/>
      <c r="JO93" s="323"/>
      <c r="JP93" s="323"/>
      <c r="JQ93" s="323"/>
      <c r="JR93" s="323"/>
      <c r="JS93" s="323"/>
      <c r="JT93" s="323"/>
      <c r="JU93" s="323"/>
      <c r="JV93" s="323"/>
      <c r="JW93" s="323"/>
      <c r="JX93" s="327"/>
      <c r="JZ93" s="701">
        <f t="shared" si="241"/>
        <v>0</v>
      </c>
      <c r="KA93" s="291">
        <f t="shared" si="242"/>
        <v>0</v>
      </c>
      <c r="KB93" s="291">
        <f t="shared" si="243"/>
        <v>0</v>
      </c>
      <c r="KC93" s="291">
        <f t="shared" si="244"/>
        <v>0</v>
      </c>
      <c r="KD93" s="291">
        <f t="shared" si="245"/>
        <v>0</v>
      </c>
      <c r="KE93" s="291">
        <f t="shared" si="246"/>
        <v>0</v>
      </c>
      <c r="KF93" s="291">
        <f t="shared" si="247"/>
        <v>0</v>
      </c>
      <c r="KG93" s="291">
        <f t="shared" si="248"/>
        <v>0</v>
      </c>
      <c r="KH93" s="291">
        <f t="shared" si="249"/>
        <v>1248.1538001466724</v>
      </c>
      <c r="KI93" s="291">
        <f t="shared" si="250"/>
        <v>1407.9659287035283</v>
      </c>
      <c r="KJ93" s="291">
        <f t="shared" si="251"/>
        <v>1166.6683563961431</v>
      </c>
      <c r="KK93" s="291">
        <f t="shared" si="252"/>
        <v>6833.226081205934</v>
      </c>
      <c r="KL93" s="291">
        <f t="shared" si="253"/>
        <v>6824.5693151145724</v>
      </c>
      <c r="KM93" s="291">
        <f t="shared" si="254"/>
        <v>3857.4064807055656</v>
      </c>
      <c r="KN93" s="291">
        <f t="shared" si="255"/>
        <v>8422.310578876315</v>
      </c>
      <c r="KO93" s="291">
        <f t="shared" si="256"/>
        <v>2441.2109750203381</v>
      </c>
      <c r="KP93" s="291">
        <f t="shared" si="257"/>
        <v>3873.3366386177008</v>
      </c>
      <c r="KQ93" s="291">
        <f t="shared" si="258"/>
        <v>6340.8551675924318</v>
      </c>
      <c r="KR93" s="291">
        <f t="shared" si="259"/>
        <v>1766.8899372180433</v>
      </c>
      <c r="KS93" s="702">
        <f t="shared" si="260"/>
        <v>1100.8124213567053</v>
      </c>
      <c r="KT93" s="705">
        <f>(SUM(JZ93:KS93)/SUM(JZ$4:KS92))*100000</f>
        <v>89.584751209683006</v>
      </c>
      <c r="KU93" s="624">
        <f t="shared" si="453"/>
        <v>0</v>
      </c>
      <c r="KV93" s="625">
        <f t="shared" si="454"/>
        <v>0</v>
      </c>
      <c r="KW93" s="625">
        <f t="shared" si="455"/>
        <v>0</v>
      </c>
      <c r="KX93" s="625">
        <f t="shared" si="456"/>
        <v>0</v>
      </c>
      <c r="KY93" s="625">
        <f t="shared" si="457"/>
        <v>0</v>
      </c>
      <c r="KZ93" s="625">
        <f t="shared" si="458"/>
        <v>0</v>
      </c>
      <c r="LA93" s="625">
        <f t="shared" si="459"/>
        <v>0</v>
      </c>
      <c r="LB93" s="625">
        <f t="shared" si="460"/>
        <v>0</v>
      </c>
      <c r="LC93" s="625">
        <f t="shared" si="461"/>
        <v>442.27022504339681</v>
      </c>
      <c r="LD93" s="625">
        <f t="shared" si="462"/>
        <v>481.93683349690207</v>
      </c>
      <c r="LE93" s="625">
        <f t="shared" si="463"/>
        <v>552.01661933342814</v>
      </c>
      <c r="LF93" s="625">
        <f t="shared" si="464"/>
        <v>3012.313833308544</v>
      </c>
      <c r="LG93" s="625">
        <f t="shared" si="465"/>
        <v>4127.5248680860032</v>
      </c>
      <c r="LH93" s="625">
        <f t="shared" si="466"/>
        <v>2022.6460473447326</v>
      </c>
      <c r="LI93" s="625">
        <f t="shared" si="467"/>
        <v>8507.7023877420816</v>
      </c>
      <c r="LJ93" s="625">
        <f t="shared" si="468"/>
        <v>1830.7755000415007</v>
      </c>
      <c r="LK93" s="625">
        <f t="shared" si="469"/>
        <v>10863.13205317985</v>
      </c>
      <c r="LL93" s="625">
        <f t="shared" si="470"/>
        <v>9655.3698354429634</v>
      </c>
      <c r="LM93" s="625">
        <f t="shared" si="471"/>
        <v>29270.105809956818</v>
      </c>
      <c r="LN93" s="626">
        <f t="shared" si="472"/>
        <v>6370.0736147023044</v>
      </c>
      <c r="LO93" s="642">
        <f t="shared" si="473"/>
        <v>0</v>
      </c>
      <c r="LP93" s="625">
        <f t="shared" si="474"/>
        <v>0</v>
      </c>
      <c r="LQ93" s="625">
        <f t="shared" si="475"/>
        <v>315.19347925841197</v>
      </c>
      <c r="LR93" s="625">
        <f t="shared" si="476"/>
        <v>1022.7853626550304</v>
      </c>
      <c r="LS93" s="625">
        <f t="shared" si="477"/>
        <v>6794.540998359309</v>
      </c>
      <c r="LT93" s="645">
        <f t="shared" si="478"/>
        <v>3384.1265367585625</v>
      </c>
      <c r="LU93" s="624">
        <f t="shared" si="479"/>
        <v>0</v>
      </c>
      <c r="LV93" s="625">
        <f t="shared" si="480"/>
        <v>655.11253430505133</v>
      </c>
      <c r="LW93" s="626">
        <f t="shared" si="481"/>
        <v>4961.2755705748377</v>
      </c>
      <c r="LY93" s="725">
        <f>VLOOKUP(A93,Vac!A:C,2,FALSE)</f>
        <v>5979.9968031771969</v>
      </c>
      <c r="LZ93" s="730">
        <f>VLOOKUP(A93,Vac!A:D,3,FALSE)</f>
        <v>2662</v>
      </c>
      <c r="MA93" s="722">
        <f>VLOOKUP(A93,Vac!A:D,4,FALSE)</f>
        <v>1013</v>
      </c>
      <c r="MB93" s="742">
        <f t="shared" si="425"/>
        <v>7.9947142385199871E-2</v>
      </c>
      <c r="MC93" s="666">
        <f t="shared" si="426"/>
        <v>3.0423161245757877E-2</v>
      </c>
    </row>
    <row r="94" spans="1:341" ht="14.4">
      <c r="A94" s="510" t="s">
        <v>104</v>
      </c>
      <c r="B94" s="538">
        <v>12584</v>
      </c>
      <c r="C94" s="526">
        <f t="shared" si="341"/>
        <v>211</v>
      </c>
      <c r="D94" s="517">
        <f t="shared" si="342"/>
        <v>4</v>
      </c>
      <c r="E94" s="495">
        <f t="shared" si="482"/>
        <v>9.8347890785195746E-3</v>
      </c>
      <c r="F94" s="208">
        <f t="shared" si="427"/>
        <v>1.5575333757151939E-2</v>
      </c>
      <c r="G94" s="30">
        <f t="shared" si="264"/>
        <v>2.0750992321614845</v>
      </c>
      <c r="H94" s="29">
        <f t="shared" si="428"/>
        <v>3.2320363120124838E-2</v>
      </c>
      <c r="I94" s="33">
        <f t="shared" si="429"/>
        <v>3.4793860297685414E-2</v>
      </c>
      <c r="J94" s="353">
        <f t="shared" si="430"/>
        <v>6.0668765528252962E-2</v>
      </c>
      <c r="K94" s="581">
        <f t="shared" si="431"/>
        <v>5.2393344657649891E-3</v>
      </c>
      <c r="L94" s="354">
        <f t="shared" si="483"/>
        <v>3.895182374528241</v>
      </c>
      <c r="M94" s="355">
        <f t="shared" si="432"/>
        <v>6.5311783298272322E-2</v>
      </c>
      <c r="N94" s="827"/>
      <c r="O94" s="364" t="s">
        <v>226</v>
      </c>
      <c r="P94" s="20" t="s">
        <v>229</v>
      </c>
      <c r="Q94" s="20"/>
      <c r="R94" s="20"/>
      <c r="S94" s="166">
        <f t="shared" si="270"/>
        <v>211</v>
      </c>
      <c r="T94" s="167">
        <f t="shared" si="271"/>
        <v>1676.7323585505403</v>
      </c>
      <c r="U94" s="166">
        <f t="shared" si="272"/>
        <v>8</v>
      </c>
      <c r="V94" s="168">
        <f t="shared" si="273"/>
        <v>3.9408866995073892E-2</v>
      </c>
      <c r="W94" s="167">
        <f t="shared" si="274"/>
        <v>63.572790845518121</v>
      </c>
      <c r="X94" s="166">
        <f t="shared" si="275"/>
        <v>15</v>
      </c>
      <c r="Y94" s="168">
        <f t="shared" si="276"/>
        <v>7.6530612244897961E-2</v>
      </c>
      <c r="Z94" s="167">
        <f t="shared" si="277"/>
        <v>119.19898283534647</v>
      </c>
      <c r="AA94" s="166">
        <f t="shared" si="278"/>
        <v>4</v>
      </c>
      <c r="AB94" s="167">
        <f t="shared" si="279"/>
        <v>317.86395422759057</v>
      </c>
      <c r="AC94" s="169">
        <f t="shared" si="280"/>
        <v>1.8957345971563982E-2</v>
      </c>
      <c r="AD94" s="166">
        <f t="shared" si="281"/>
        <v>0</v>
      </c>
      <c r="AE94" s="168">
        <f t="shared" si="282"/>
        <v>0</v>
      </c>
      <c r="AF94" s="167">
        <f t="shared" si="283"/>
        <v>0</v>
      </c>
      <c r="AG94" s="166">
        <f t="shared" si="284"/>
        <v>1</v>
      </c>
      <c r="AH94" s="168">
        <f t="shared" si="285"/>
        <v>0.33333333333333331</v>
      </c>
      <c r="AI94" s="365">
        <f t="shared" si="286"/>
        <v>79.465988556897642</v>
      </c>
      <c r="AJ94" s="831"/>
      <c r="AK94" s="85">
        <v>934.31866937017276</v>
      </c>
      <c r="AL94" s="62">
        <v>893.87377449915198</v>
      </c>
      <c r="AM94" s="62">
        <v>927.10389557051917</v>
      </c>
      <c r="AN94" s="62">
        <v>796.8445627644744</v>
      </c>
      <c r="AO94" s="62">
        <v>684.36574347668284</v>
      </c>
      <c r="AP94" s="62">
        <v>620.25741207263491</v>
      </c>
      <c r="AQ94" s="62">
        <v>826.46694113442072</v>
      </c>
      <c r="AR94" s="62">
        <v>836.42141138452212</v>
      </c>
      <c r="AS94" s="62">
        <v>831.33761314174092</v>
      </c>
      <c r="AT94" s="62">
        <v>796.14467638802103</v>
      </c>
      <c r="AU94" s="62">
        <v>762.9485447376594</v>
      </c>
      <c r="AV94" s="62">
        <v>714.94576695175783</v>
      </c>
      <c r="AW94" s="62">
        <v>666.22344113841882</v>
      </c>
      <c r="AX94" s="62">
        <v>681.36667952108894</v>
      </c>
      <c r="AY94" s="62">
        <v>471.96356683457577</v>
      </c>
      <c r="AZ94" s="62">
        <v>519.91298542691379</v>
      </c>
      <c r="BA94" s="62">
        <v>170.10207678815843</v>
      </c>
      <c r="BB94" s="62">
        <v>319.14196746660269</v>
      </c>
      <c r="BC94" s="62">
        <v>26.169550275101308</v>
      </c>
      <c r="BD94" s="86">
        <v>104.09091753026337</v>
      </c>
      <c r="BE94" s="258">
        <v>2.0000000000000002E-5</v>
      </c>
      <c r="BF94" s="43">
        <v>2.0000000000000002E-5</v>
      </c>
      <c r="BG94" s="53">
        <v>5.0000000000000002E-5</v>
      </c>
      <c r="BH94" s="53">
        <v>4.0000000000000003E-5</v>
      </c>
      <c r="BI94" s="53">
        <v>1.2518952302791728E-4</v>
      </c>
      <c r="BJ94" s="53">
        <v>1.2406223545552731E-4</v>
      </c>
      <c r="BK94" s="53">
        <v>3.4000000000000002E-4</v>
      </c>
      <c r="BL94" s="53">
        <v>1.8000000000000001E-4</v>
      </c>
      <c r="BM94" s="53">
        <v>8.9999999999999998E-4</v>
      </c>
      <c r="BN94" s="53">
        <v>5.0000000000000001E-4</v>
      </c>
      <c r="BO94" s="53">
        <v>3.8E-3</v>
      </c>
      <c r="BP94" s="53">
        <v>2E-3</v>
      </c>
      <c r="BQ94" s="53">
        <v>1.6199999999999999E-2</v>
      </c>
      <c r="BR94" s="53">
        <v>6.1999999999999998E-3</v>
      </c>
      <c r="BS94" s="53">
        <v>6.1100000000000002E-2</v>
      </c>
      <c r="BT94" s="53">
        <v>2.6800000000000001E-2</v>
      </c>
      <c r="BU94" s="53">
        <v>0.1421</v>
      </c>
      <c r="BV94" s="53">
        <v>5.4699999999999999E-2</v>
      </c>
      <c r="BW94" s="53">
        <v>0.27589999999999998</v>
      </c>
      <c r="BX94" s="773">
        <v>0.1051</v>
      </c>
      <c r="BY94" s="53">
        <f t="shared" si="484"/>
        <v>2.0000000000000002E-5</v>
      </c>
      <c r="BZ94" s="53">
        <f t="shared" si="485"/>
        <v>4.5000000000000003E-5</v>
      </c>
      <c r="CA94" s="53">
        <f t="shared" si="486"/>
        <v>1.246258792417223E-4</v>
      </c>
      <c r="CB94" s="53">
        <f t="shared" si="487"/>
        <v>2.6000000000000003E-4</v>
      </c>
      <c r="CC94" s="53">
        <f t="shared" si="488"/>
        <v>6.9999999999999999E-4</v>
      </c>
      <c r="CD94" s="53">
        <f t="shared" si="489"/>
        <v>2.8999999999999998E-3</v>
      </c>
      <c r="CE94" s="53">
        <f t="shared" si="490"/>
        <v>1.12E-2</v>
      </c>
      <c r="CF94" s="53">
        <f t="shared" si="491"/>
        <v>4.3950000000000003E-2</v>
      </c>
      <c r="CG94" s="53">
        <f t="shared" si="492"/>
        <v>9.8400000000000001E-2</v>
      </c>
      <c r="CH94" s="54">
        <f t="shared" si="509"/>
        <v>0.1905</v>
      </c>
      <c r="CI94" s="64">
        <f>+Fall_Hoy!B94</f>
        <v>0</v>
      </c>
      <c r="CJ94" s="61">
        <f>+Fall_Hoy!C94</f>
        <v>0</v>
      </c>
      <c r="CK94" s="61">
        <f>+Fall_Hoy!D94</f>
        <v>0</v>
      </c>
      <c r="CL94" s="61">
        <f>+Fall_Hoy!E94</f>
        <v>0</v>
      </c>
      <c r="CM94" s="61">
        <f>+Fall_Hoy!F94</f>
        <v>0</v>
      </c>
      <c r="CN94" s="61">
        <f>+Fall_Hoy!G94</f>
        <v>0</v>
      </c>
      <c r="CO94" s="61">
        <f>+Fall_Hoy!H94</f>
        <v>0</v>
      </c>
      <c r="CP94" s="61">
        <f>+Fall_Hoy!I94</f>
        <v>0</v>
      </c>
      <c r="CQ94" s="61">
        <f>+Fall_Hoy!J94</f>
        <v>0</v>
      </c>
      <c r="CR94" s="61">
        <f>+Fall_Hoy!K94</f>
        <v>0</v>
      </c>
      <c r="CS94" s="61">
        <f>+Fall_Hoy!L94</f>
        <v>1</v>
      </c>
      <c r="CT94" s="61">
        <f>+Fall_Hoy!M94</f>
        <v>0</v>
      </c>
      <c r="CU94" s="61">
        <f>+Fall_Hoy!N94</f>
        <v>2</v>
      </c>
      <c r="CV94" s="61">
        <f>+Fall_Hoy!O94</f>
        <v>0</v>
      </c>
      <c r="CW94" s="61">
        <f>+Fall_Hoy!P94</f>
        <v>1</v>
      </c>
      <c r="CX94" s="61">
        <f>+Fall_Hoy!Q94</f>
        <v>0</v>
      </c>
      <c r="CY94" s="61">
        <f>+Fall_Hoy!R94</f>
        <v>0</v>
      </c>
      <c r="CZ94" s="61">
        <f>+Fall_Hoy!S94</f>
        <v>0</v>
      </c>
      <c r="DA94" s="61">
        <f>+Fall_Hoy!T94</f>
        <v>0</v>
      </c>
      <c r="DB94" s="253">
        <f>+Fall_Hoy!U94</f>
        <v>0</v>
      </c>
      <c r="DC94" s="61">
        <f>+Fall_Hoy!W94</f>
        <v>0</v>
      </c>
      <c r="DD94" s="61">
        <f>+Fall_Hoy!X94</f>
        <v>0</v>
      </c>
      <c r="DE94" s="61">
        <f>+Fall_Hoy!Y94</f>
        <v>0</v>
      </c>
      <c r="DF94" s="61">
        <f>+Fall_Hoy!Z94</f>
        <v>0</v>
      </c>
      <c r="DG94" s="61">
        <f>+Fall_Hoy!AA94</f>
        <v>0</v>
      </c>
      <c r="DH94" s="61">
        <f>+Fall_Hoy!AB94</f>
        <v>0</v>
      </c>
      <c r="DI94" s="61">
        <f>+Fall_Hoy!AC94</f>
        <v>0</v>
      </c>
      <c r="DJ94" s="61">
        <f>+Fall_Hoy!AD94</f>
        <v>0</v>
      </c>
      <c r="DK94" s="61">
        <f>+Fall_Hoy!AE94</f>
        <v>0</v>
      </c>
      <c r="DL94" s="270">
        <f>+Fall_Hoy!AF94</f>
        <v>0</v>
      </c>
      <c r="DM94" s="75">
        <f t="shared" si="287"/>
        <v>3.4677702393561015E-2</v>
      </c>
      <c r="DN94" s="76">
        <f t="shared" si="288"/>
        <v>9.6169938819557904E-3</v>
      </c>
      <c r="DO94" s="76">
        <f t="shared" si="289"/>
        <v>0.18530838529562729</v>
      </c>
      <c r="DP94" s="76">
        <f t="shared" si="290"/>
        <v>5.8705541674146343E-3</v>
      </c>
      <c r="DQ94" s="76">
        <f t="shared" ref="DQ94:DQ125" si="524">IF(MIN(+CM94/(AO94*BI94),0.7)&gt;0,MIN(+CM94/(AO94*BI94),0.7),EK94/AO94)</f>
        <v>2.9224139563732304E-2</v>
      </c>
      <c r="DR94" s="76">
        <f t="shared" ref="DR94:DR125" si="525">IF(MIN(+CN94/(AP94*BJ94),0.7)&gt;0,MIN(+CN94/(AP94*BJ94),0.7),EL94/AP94)</f>
        <v>1.7734572430569924E-2</v>
      </c>
      <c r="DS94" s="76">
        <f t="shared" ref="DS94:DS125" si="526">IF(MIN(+CO94/(AQ94*BK94),0.7)&gt;0,MIN(+CO94/(AQ94*BK94),0.7),EM94/AQ94)</f>
        <v>2.6619334549307531E-2</v>
      </c>
      <c r="DT94" s="76">
        <f t="shared" ref="DT94:DT125" si="527">IF(MIN(+CP94/(AR94*BL94),0.7)&gt;0,MIN(+CP94/(AR94*BL94),0.7),EN94/AR94)</f>
        <v>3.1084809219508614E-2</v>
      </c>
      <c r="DU94" s="76">
        <f t="shared" ref="DU94:DU125" si="528">IF(MIN(+CQ94/(AS94*BM94),0.7)&gt;0,MIN(+CQ94/(AS94*BM94),0.7),EO94/AS94)</f>
        <v>1.9246091776761749E-2</v>
      </c>
      <c r="DV94" s="76">
        <f t="shared" ref="DV94:DV125" si="529">IF(MIN(+CR94/(AT94*BN94),0.7)&gt;0,MIN(+CR94/(AT94*BN94),0.7),EP94/AT94)</f>
        <v>2.5121062280711023E-2</v>
      </c>
      <c r="DW94" s="76">
        <f t="shared" ref="DW94:DW125" si="530">IF(MIN(+CS94/(AU94*BO94),0.7)&gt;0,MIN(+CS94/(AU94*BO94),0.7),EQ94/AU94)</f>
        <v>0.34492220550381836</v>
      </c>
      <c r="DX94" s="76">
        <f t="shared" ref="DX94:DX125" si="531">IF(MIN(+CT94/(AV94*BP94),0.7)&gt;0,MIN(+CT94/(AV94*BP94),0.7),ER94/AV94)</f>
        <v>1.6784489893776403E-2</v>
      </c>
      <c r="DY94" s="76">
        <f t="shared" ref="DY94:DY125" si="532">IF(MIN(+CU94/(AW94*BQ94),0.7)&gt;0,MIN(+CU94/(AW94*BQ94),0.7),ES94/AW94)</f>
        <v>0.18530838529562729</v>
      </c>
      <c r="DZ94" s="76">
        <f t="shared" ref="DZ94:DZ125" si="533">IF(MIN(+CV94/(AX94*BR94),0.7)&gt;0,MIN(+CV94/(AX94*BR94),0.7),ET94/AX94)</f>
        <v>5.8705541674146343E-3</v>
      </c>
      <c r="EA94" s="76">
        <f t="shared" ref="EA94:EA125" si="534">IF(MIN(+CW94/(AY94*BS94),0.7)&gt;0,MIN(+CW94/(AY94*BS94),0.7),EU94/AY94)</f>
        <v>3.4677702393561015E-2</v>
      </c>
      <c r="EB94" s="76">
        <f t="shared" ref="EB94:EB125" si="535">IF(MIN(+CX94/(AZ94*BT94),0.7)&gt;0,MIN(+CX94/(AZ94*BT94),0.7),EV94/AZ94)</f>
        <v>9.6169938819557904E-3</v>
      </c>
      <c r="EC94" s="76">
        <f t="shared" ref="EC94:EC125" si="536">IF(MIN(+CY94/(BA94*BU94),0.7)&gt;0,MIN(+CY94/(BA94*BU94),0.7),EW94/BA94)</f>
        <v>1.1757645983892121E-2</v>
      </c>
      <c r="ED94" s="76">
        <f t="shared" ref="ED94:ED125" si="537">IF(MIN(+CZ94/(BB94*BV94),0.7)&gt;0,MIN(+CZ94/(BB94*BV94),0.7),EX94/BB94)</f>
        <v>1.5667008760053582E-2</v>
      </c>
      <c r="EE94" s="76">
        <f t="shared" ref="EE94:EE125" si="538">IF(MIN(+DA94/(BC94*BW94),0.7)&gt;0,MIN(+DA94/(BC94*BW94),0.7),EY94/BC94)</f>
        <v>0</v>
      </c>
      <c r="EF94" s="316">
        <f t="shared" si="424"/>
        <v>0</v>
      </c>
      <c r="EG94" s="85">
        <f>+'Cas_-14'!B93</f>
        <v>4</v>
      </c>
      <c r="EH94" s="62">
        <f>+'Cas_-14'!C93</f>
        <v>3</v>
      </c>
      <c r="EI94" s="62">
        <f>+'Cas_-14'!D93</f>
        <v>5</v>
      </c>
      <c r="EJ94" s="62">
        <f>+'Cas_-14'!E93</f>
        <v>12</v>
      </c>
      <c r="EK94" s="62">
        <f>+'Cas_-14'!F93</f>
        <v>20</v>
      </c>
      <c r="EL94" s="62">
        <f>+'Cas_-14'!G93</f>
        <v>11</v>
      </c>
      <c r="EM94" s="62">
        <f>+'Cas_-14'!H93</f>
        <v>22</v>
      </c>
      <c r="EN94" s="62">
        <f>+'Cas_-14'!I93</f>
        <v>26</v>
      </c>
      <c r="EO94" s="62">
        <f>+'Cas_-14'!J93</f>
        <v>16</v>
      </c>
      <c r="EP94" s="62">
        <f>+'Cas_-14'!K93</f>
        <v>20</v>
      </c>
      <c r="EQ94" s="62">
        <f>+'Cas_-14'!L93</f>
        <v>12</v>
      </c>
      <c r="ER94" s="62">
        <f>+'Cas_-14'!M93</f>
        <v>12</v>
      </c>
      <c r="ES94" s="62">
        <f>+'Cas_-14'!N93</f>
        <v>9</v>
      </c>
      <c r="ET94" s="62">
        <f>+'Cas_-14'!O93</f>
        <v>4</v>
      </c>
      <c r="EU94" s="62">
        <f>+'Cas_-14'!P93</f>
        <v>5</v>
      </c>
      <c r="EV94" s="62">
        <f>+'Cas_-14'!Q93</f>
        <v>5</v>
      </c>
      <c r="EW94" s="62">
        <f>+'Cas_-14'!R93</f>
        <v>2</v>
      </c>
      <c r="EX94" s="62">
        <f>+'Cas_-14'!S93</f>
        <v>5</v>
      </c>
      <c r="EY94" s="62">
        <f>+'Cas_-14'!T93</f>
        <v>0</v>
      </c>
      <c r="EZ94" s="86">
        <f>+'Cas_-14'!U93</f>
        <v>0</v>
      </c>
      <c r="FA94" s="201">
        <f t="shared" si="433"/>
        <v>4.2811945550616185E-3</v>
      </c>
      <c r="FB94" s="90">
        <f t="shared" si="434"/>
        <v>3.3561785629978185E-3</v>
      </c>
      <c r="FC94" s="90">
        <f t="shared" si="435"/>
        <v>5.3931388098883036E-3</v>
      </c>
      <c r="FD94" s="90">
        <f t="shared" si="436"/>
        <v>1.5059398734388897E-2</v>
      </c>
      <c r="FE94" s="90">
        <f t="shared" si="437"/>
        <v>2.9224139563732304E-2</v>
      </c>
      <c r="FF94" s="90">
        <f t="shared" si="438"/>
        <v>1.7734572430569924E-2</v>
      </c>
      <c r="FG94" s="90">
        <f t="shared" si="439"/>
        <v>2.6619334549307531E-2</v>
      </c>
      <c r="FH94" s="90">
        <f t="shared" si="440"/>
        <v>3.1084809219508614E-2</v>
      </c>
      <c r="FI94" s="90">
        <f t="shared" si="441"/>
        <v>1.9246091776761749E-2</v>
      </c>
      <c r="FJ94" s="90">
        <f t="shared" si="442"/>
        <v>2.5121062280711023E-2</v>
      </c>
      <c r="FK94" s="90">
        <f t="shared" si="443"/>
        <v>1.5728452570974116E-2</v>
      </c>
      <c r="FL94" s="90">
        <f t="shared" si="444"/>
        <v>1.6784489893776403E-2</v>
      </c>
      <c r="FM94" s="90">
        <f t="shared" si="445"/>
        <v>1.350898128805123E-2</v>
      </c>
      <c r="FN94" s="90">
        <f t="shared" si="446"/>
        <v>5.8705541674146343E-3</v>
      </c>
      <c r="FO94" s="90">
        <f t="shared" si="447"/>
        <v>1.059403808123289E-2</v>
      </c>
      <c r="FP94" s="90">
        <f t="shared" si="448"/>
        <v>9.6169938819557904E-3</v>
      </c>
      <c r="FQ94" s="90">
        <f t="shared" si="449"/>
        <v>1.1757645983892121E-2</v>
      </c>
      <c r="FR94" s="90">
        <f t="shared" si="450"/>
        <v>1.5667008760053582E-2</v>
      </c>
      <c r="FS94" s="90">
        <f t="shared" si="451"/>
        <v>0</v>
      </c>
      <c r="FT94" s="99">
        <f t="shared" si="452"/>
        <v>0</v>
      </c>
      <c r="FU94" s="119">
        <f t="shared" si="511"/>
        <v>3.2733224222585924</v>
      </c>
      <c r="FV94" s="120">
        <f t="shared" si="512"/>
        <v>1</v>
      </c>
      <c r="FW94" s="120">
        <f t="shared" si="513"/>
        <v>13.717421124828531</v>
      </c>
      <c r="FX94" s="120">
        <f t="shared" si="514"/>
        <v>1</v>
      </c>
      <c r="FY94" s="120">
        <f t="shared" si="523"/>
        <v>1</v>
      </c>
      <c r="FZ94" s="120">
        <f t="shared" si="523"/>
        <v>1</v>
      </c>
      <c r="GA94" s="120">
        <f t="shared" si="523"/>
        <v>1</v>
      </c>
      <c r="GB94" s="120">
        <f t="shared" si="523"/>
        <v>1</v>
      </c>
      <c r="GC94" s="120">
        <f t="shared" si="523"/>
        <v>1</v>
      </c>
      <c r="GD94" s="120">
        <f t="shared" si="523"/>
        <v>1</v>
      </c>
      <c r="GE94" s="120">
        <f t="shared" si="523"/>
        <v>21.92982456140351</v>
      </c>
      <c r="GF94" s="120">
        <f t="shared" si="523"/>
        <v>1</v>
      </c>
      <c r="GG94" s="120">
        <f t="shared" si="523"/>
        <v>13.717421124828531</v>
      </c>
      <c r="GH94" s="120">
        <f t="shared" si="523"/>
        <v>1</v>
      </c>
      <c r="GI94" s="120">
        <f t="shared" si="523"/>
        <v>3.2733224222585924</v>
      </c>
      <c r="GJ94" s="120">
        <f t="shared" si="523"/>
        <v>1</v>
      </c>
      <c r="GK94" s="120">
        <f t="shared" si="515"/>
        <v>1</v>
      </c>
      <c r="GL94" s="120">
        <f t="shared" si="516"/>
        <v>1</v>
      </c>
      <c r="GM94" s="120" t="e">
        <f t="shared" si="517"/>
        <v>#DIV/0!</v>
      </c>
      <c r="GN94" s="321" t="e">
        <f t="shared" si="518"/>
        <v>#DIV/0!</v>
      </c>
      <c r="GO94" s="85">
        <f>+Cas_Hoy!B93</f>
        <v>4</v>
      </c>
      <c r="GP94" s="62">
        <f>+Cas_Hoy!C93</f>
        <v>3</v>
      </c>
      <c r="GQ94" s="62">
        <f>+Cas_Hoy!D93</f>
        <v>5</v>
      </c>
      <c r="GR94" s="62">
        <f>+Cas_Hoy!E93</f>
        <v>13</v>
      </c>
      <c r="GS94" s="62">
        <f>+Cas_Hoy!F93</f>
        <v>20</v>
      </c>
      <c r="GT94" s="62">
        <f>+Cas_Hoy!G93</f>
        <v>12</v>
      </c>
      <c r="GU94" s="62">
        <f>+Cas_Hoy!H93</f>
        <v>23</v>
      </c>
      <c r="GV94" s="62">
        <f>+Cas_Hoy!I93</f>
        <v>30</v>
      </c>
      <c r="GW94" s="62">
        <f>+Cas_Hoy!J93</f>
        <v>19</v>
      </c>
      <c r="GX94" s="62">
        <f>+Cas_Hoy!K93</f>
        <v>21</v>
      </c>
      <c r="GY94" s="62">
        <f>+Cas_Hoy!L93</f>
        <v>13</v>
      </c>
      <c r="GZ94" s="62">
        <f>+Cas_Hoy!M93</f>
        <v>13</v>
      </c>
      <c r="HA94" s="62">
        <f>+Cas_Hoy!N93</f>
        <v>11</v>
      </c>
      <c r="HB94" s="62">
        <f>+Cas_Hoy!O93</f>
        <v>4</v>
      </c>
      <c r="HC94" s="62">
        <f>+Cas_Hoy!P93</f>
        <v>5</v>
      </c>
      <c r="HD94" s="62">
        <f>+Cas_Hoy!Q93</f>
        <v>5</v>
      </c>
      <c r="HE94" s="62">
        <f>+Cas_Hoy!R93</f>
        <v>2</v>
      </c>
      <c r="HF94" s="62">
        <f>+Cas_Hoy!S93</f>
        <v>5</v>
      </c>
      <c r="HG94" s="62">
        <f>+Cas_Hoy!T93</f>
        <v>0</v>
      </c>
      <c r="HH94" s="590">
        <f>+Cas_Hoy!U93</f>
        <v>0</v>
      </c>
      <c r="HI94" s="543">
        <f t="shared" si="519"/>
        <v>3.4677702393561015E-2</v>
      </c>
      <c r="HJ94" s="112">
        <f t="shared" si="520"/>
        <v>9.6169938819557904E-3</v>
      </c>
      <c r="HK94" s="112">
        <f t="shared" si="521"/>
        <v>0.22648802647243335</v>
      </c>
      <c r="HL94" s="112">
        <f t="shared" si="522"/>
        <v>5.8705541674146343E-3</v>
      </c>
      <c r="HM94" s="323">
        <f t="shared" si="493"/>
        <v>2.9224139563732304E-2</v>
      </c>
      <c r="HN94" s="323">
        <f t="shared" si="494"/>
        <v>1.9346806287894463E-2</v>
      </c>
      <c r="HO94" s="323">
        <f t="shared" si="495"/>
        <v>2.7829304301548785E-2</v>
      </c>
      <c r="HP94" s="323">
        <f t="shared" si="496"/>
        <v>3.5867087560971476E-2</v>
      </c>
      <c r="HQ94" s="323">
        <f t="shared" si="497"/>
        <v>2.2854733984904577E-2</v>
      </c>
      <c r="HR94" s="323">
        <f t="shared" si="498"/>
        <v>2.6377115394746575E-2</v>
      </c>
      <c r="HS94" s="323">
        <f t="shared" si="499"/>
        <v>0.37366572262913661</v>
      </c>
      <c r="HT94" s="323">
        <f t="shared" si="500"/>
        <v>1.8183197384924438E-2</v>
      </c>
      <c r="HU94" s="323">
        <f t="shared" si="501"/>
        <v>0.22648802647243335</v>
      </c>
      <c r="HV94" s="323">
        <f t="shared" si="502"/>
        <v>5.8705541674146343E-3</v>
      </c>
      <c r="HW94" s="323">
        <f t="shared" si="503"/>
        <v>3.4677702393561015E-2</v>
      </c>
      <c r="HX94" s="323">
        <f t="shared" si="504"/>
        <v>9.6169938819557904E-3</v>
      </c>
      <c r="HY94" s="323">
        <f t="shared" si="505"/>
        <v>1.1757645983892121E-2</v>
      </c>
      <c r="HZ94" s="323">
        <f t="shared" si="506"/>
        <v>1.5667008760053582E-2</v>
      </c>
      <c r="IA94" s="323" t="e">
        <f t="shared" si="507"/>
        <v>#DIV/0!</v>
      </c>
      <c r="IB94" s="327" t="e">
        <f t="shared" si="508"/>
        <v>#DIV/0!</v>
      </c>
      <c r="IC94" s="241">
        <f>+CyF_Tot!B93</f>
        <v>0</v>
      </c>
      <c r="ID94" s="149">
        <f>+CyF_Tot!C93</f>
        <v>196</v>
      </c>
      <c r="IE94" s="149">
        <f>+CyF_Tot!D93</f>
        <v>203</v>
      </c>
      <c r="IF94" s="149">
        <f>+CyF_Tot!E93</f>
        <v>211</v>
      </c>
      <c r="IG94" s="149">
        <f>+CyF_Tot!F93</f>
        <v>0</v>
      </c>
      <c r="IH94" s="149">
        <f>+CyF_Tot!G93</f>
        <v>3</v>
      </c>
      <c r="II94" s="149">
        <f>+CyF_Tot!H93</f>
        <v>4</v>
      </c>
      <c r="IJ94" s="557">
        <f>+CyF_Tot!I93</f>
        <v>4</v>
      </c>
      <c r="IK94" s="93">
        <f t="shared" si="388"/>
        <v>7.4246556688665991E-2</v>
      </c>
      <c r="IL94" s="90">
        <f t="shared" si="389"/>
        <v>7.1032563135660517E-2</v>
      </c>
      <c r="IM94" s="90">
        <f t="shared" si="390"/>
        <v>7.3673227556462106E-2</v>
      </c>
      <c r="IN94" s="90">
        <f t="shared" si="391"/>
        <v>6.3322040906267835E-2</v>
      </c>
      <c r="IO94" s="90">
        <f t="shared" si="392"/>
        <v>5.4383800339850831E-2</v>
      </c>
      <c r="IP94" s="90">
        <f t="shared" si="393"/>
        <v>4.9289368410094951E-2</v>
      </c>
      <c r="IQ94" s="90">
        <f t="shared" si="394"/>
        <v>6.5676012486842072E-2</v>
      </c>
      <c r="IR94" s="90">
        <f t="shared" si="395"/>
        <v>6.6467054305826612E-2</v>
      </c>
      <c r="IS94" s="90">
        <f t="shared" si="396"/>
        <v>6.6063065252840183E-2</v>
      </c>
      <c r="IT94" s="90">
        <f t="shared" si="397"/>
        <v>6.3266423743485456E-2</v>
      </c>
      <c r="IU94" s="90">
        <f t="shared" si="398"/>
        <v>6.0628460325624557E-2</v>
      </c>
      <c r="IV94" s="90">
        <f t="shared" si="399"/>
        <v>5.6813872135390797E-2</v>
      </c>
      <c r="IW94" s="90">
        <f t="shared" si="400"/>
        <v>5.2942104349842561E-2</v>
      </c>
      <c r="IX94" s="90">
        <f t="shared" si="401"/>
        <v>5.4145476757874199E-2</v>
      </c>
      <c r="IY94" s="90">
        <f t="shared" si="402"/>
        <v>3.7505051401348993E-2</v>
      </c>
      <c r="IZ94" s="90">
        <f t="shared" si="403"/>
        <v>4.1315399350517625E-2</v>
      </c>
      <c r="JA94" s="90">
        <f t="shared" si="404"/>
        <v>1.3517329687552322E-2</v>
      </c>
      <c r="JB94" s="90">
        <f t="shared" si="405"/>
        <v>2.5360931934726851E-2</v>
      </c>
      <c r="JC94" s="90">
        <f t="shared" si="406"/>
        <v>2.0795891827003581E-3</v>
      </c>
      <c r="JD94" s="202">
        <f t="shared" si="407"/>
        <v>8.2716876613368861E-3</v>
      </c>
      <c r="JE94" s="326"/>
      <c r="JF94" s="323"/>
      <c r="JG94" s="323"/>
      <c r="JH94" s="323"/>
      <c r="JI94" s="323"/>
      <c r="JJ94" s="323"/>
      <c r="JK94" s="323"/>
      <c r="JL94" s="323"/>
      <c r="JM94" s="323"/>
      <c r="JN94" s="323"/>
      <c r="JO94" s="323"/>
      <c r="JP94" s="323"/>
      <c r="JQ94" s="323"/>
      <c r="JR94" s="323"/>
      <c r="JS94" s="323"/>
      <c r="JT94" s="323"/>
      <c r="JU94" s="323"/>
      <c r="JV94" s="323"/>
      <c r="JW94" s="323"/>
      <c r="JX94" s="327"/>
      <c r="JZ94" s="701">
        <f t="shared" si="241"/>
        <v>0</v>
      </c>
      <c r="KA94" s="291">
        <f t="shared" si="242"/>
        <v>0</v>
      </c>
      <c r="KB94" s="291">
        <f t="shared" si="243"/>
        <v>0</v>
      </c>
      <c r="KC94" s="291">
        <f t="shared" si="244"/>
        <v>0</v>
      </c>
      <c r="KD94" s="291">
        <f t="shared" si="245"/>
        <v>0</v>
      </c>
      <c r="KE94" s="291">
        <f t="shared" si="246"/>
        <v>0</v>
      </c>
      <c r="KF94" s="291">
        <f t="shared" si="247"/>
        <v>0</v>
      </c>
      <c r="KG94" s="291">
        <f t="shared" si="248"/>
        <v>0</v>
      </c>
      <c r="KH94" s="291">
        <f t="shared" si="249"/>
        <v>0</v>
      </c>
      <c r="KI94" s="291">
        <f t="shared" si="250"/>
        <v>0</v>
      </c>
      <c r="KJ94" s="291">
        <f t="shared" si="251"/>
        <v>2770.1291451138654</v>
      </c>
      <c r="KK94" s="291">
        <f t="shared" si="252"/>
        <v>0</v>
      </c>
      <c r="KL94" s="291">
        <f t="shared" si="253"/>
        <v>4963.5869826936123</v>
      </c>
      <c r="KM94" s="291">
        <f t="shared" si="254"/>
        <v>0</v>
      </c>
      <c r="KN94" s="291">
        <f t="shared" si="255"/>
        <v>2097.5411442023114</v>
      </c>
      <c r="KO94" s="291">
        <f t="shared" si="256"/>
        <v>0</v>
      </c>
      <c r="KP94" s="291">
        <f t="shared" si="257"/>
        <v>0</v>
      </c>
      <c r="KQ94" s="291">
        <f t="shared" si="258"/>
        <v>0</v>
      </c>
      <c r="KR94" s="291">
        <f t="shared" si="259"/>
        <v>0</v>
      </c>
      <c r="KS94" s="702">
        <f t="shared" si="260"/>
        <v>0</v>
      </c>
      <c r="KT94" s="705">
        <f>(SUM(JZ94:KS94)/SUM(JZ$4:KS93))*100000</f>
        <v>19.431896283223761</v>
      </c>
      <c r="KU94" s="624">
        <f t="shared" si="453"/>
        <v>0</v>
      </c>
      <c r="KV94" s="625">
        <f t="shared" si="454"/>
        <v>0</v>
      </c>
      <c r="KW94" s="625">
        <f t="shared" si="455"/>
        <v>0</v>
      </c>
      <c r="KX94" s="625">
        <f t="shared" si="456"/>
        <v>0</v>
      </c>
      <c r="KY94" s="625">
        <f t="shared" si="457"/>
        <v>0</v>
      </c>
      <c r="KZ94" s="625">
        <f t="shared" si="458"/>
        <v>0</v>
      </c>
      <c r="LA94" s="625">
        <f t="shared" si="459"/>
        <v>0</v>
      </c>
      <c r="LB94" s="625">
        <f t="shared" si="460"/>
        <v>0</v>
      </c>
      <c r="LC94" s="625">
        <f t="shared" si="461"/>
        <v>0</v>
      </c>
      <c r="LD94" s="625">
        <f t="shared" si="462"/>
        <v>0</v>
      </c>
      <c r="LE94" s="625">
        <f t="shared" si="463"/>
        <v>1310.7043809145098</v>
      </c>
      <c r="LF94" s="625">
        <f t="shared" si="464"/>
        <v>0</v>
      </c>
      <c r="LG94" s="625">
        <f t="shared" si="465"/>
        <v>3001.9958417891621</v>
      </c>
      <c r="LH94" s="625">
        <f t="shared" si="466"/>
        <v>0</v>
      </c>
      <c r="LI94" s="625">
        <f t="shared" si="467"/>
        <v>2118.8076162465782</v>
      </c>
      <c r="LJ94" s="625">
        <f t="shared" si="468"/>
        <v>0</v>
      </c>
      <c r="LK94" s="625">
        <f t="shared" si="469"/>
        <v>0</v>
      </c>
      <c r="LL94" s="625">
        <f t="shared" si="470"/>
        <v>0</v>
      </c>
      <c r="LM94" s="625">
        <f t="shared" si="471"/>
        <v>0</v>
      </c>
      <c r="LN94" s="626">
        <f t="shared" si="472"/>
        <v>0</v>
      </c>
      <c r="LO94" s="642">
        <f t="shared" si="473"/>
        <v>0</v>
      </c>
      <c r="LP94" s="625">
        <f t="shared" si="474"/>
        <v>0</v>
      </c>
      <c r="LQ94" s="625">
        <f t="shared" si="475"/>
        <v>413.09458631174948</v>
      </c>
      <c r="LR94" s="625">
        <f t="shared" si="476"/>
        <v>0</v>
      </c>
      <c r="LS94" s="625">
        <f t="shared" si="477"/>
        <v>2248.102654690751</v>
      </c>
      <c r="LT94" s="645">
        <f t="shared" si="478"/>
        <v>0</v>
      </c>
      <c r="LU94" s="624">
        <f t="shared" si="479"/>
        <v>0</v>
      </c>
      <c r="LV94" s="625">
        <f t="shared" si="480"/>
        <v>209.7198896667941</v>
      </c>
      <c r="LW94" s="626">
        <f t="shared" si="481"/>
        <v>1013.86590556445</v>
      </c>
      <c r="LY94" s="725">
        <f>VLOOKUP(A94,Vac!A:C,2,FALSE)</f>
        <v>56370.807979828016</v>
      </c>
      <c r="LZ94" s="730">
        <f>VLOOKUP(A94,Vac!A:D,3,FALSE)</f>
        <v>1862</v>
      </c>
      <c r="MA94" s="722">
        <f>VLOOKUP(A94,Vac!A:D,4,FALSE)</f>
        <v>907</v>
      </c>
      <c r="MB94" s="742">
        <f t="shared" si="425"/>
        <v>0.14796567069294342</v>
      </c>
      <c r="MC94" s="666">
        <f t="shared" si="426"/>
        <v>7.2075651621106171E-2</v>
      </c>
    </row>
    <row r="95" spans="1:341" ht="14.4">
      <c r="A95" s="510" t="s">
        <v>105</v>
      </c>
      <c r="B95" s="538">
        <v>10262</v>
      </c>
      <c r="C95" s="526">
        <f t="shared" si="341"/>
        <v>724</v>
      </c>
      <c r="D95" s="517">
        <f t="shared" si="342"/>
        <v>21</v>
      </c>
      <c r="E95" s="495">
        <f t="shared" si="482"/>
        <v>9.2410287049286572E-3</v>
      </c>
      <c r="F95" s="208">
        <f t="shared" si="427"/>
        <v>6.5581757941921656E-2</v>
      </c>
      <c r="G95" s="30">
        <f t="shared" si="264"/>
        <v>3.3766333942021221</v>
      </c>
      <c r="H95" s="29">
        <f t="shared" si="428"/>
        <v>0.22144555391717291</v>
      </c>
      <c r="I95" s="33">
        <f t="shared" si="429"/>
        <v>0.23822671773556192</v>
      </c>
      <c r="J95" s="353">
        <f t="shared" si="430"/>
        <v>0.27213290444722427</v>
      </c>
      <c r="K95" s="581">
        <f t="shared" si="431"/>
        <v>7.5197989176802559E-3</v>
      </c>
      <c r="L95" s="354">
        <f t="shared" si="483"/>
        <v>4.1495213453750601</v>
      </c>
      <c r="M95" s="355">
        <f t="shared" si="432"/>
        <v>0.29275516020771231</v>
      </c>
      <c r="N95" s="827"/>
      <c r="O95" s="364" t="s">
        <v>226</v>
      </c>
      <c r="P95" s="20" t="s">
        <v>228</v>
      </c>
      <c r="Q95" s="20"/>
      <c r="R95" s="20"/>
      <c r="S95" s="166">
        <f t="shared" si="270"/>
        <v>724</v>
      </c>
      <c r="T95" s="167">
        <f t="shared" si="271"/>
        <v>7055.154940557396</v>
      </c>
      <c r="U95" s="166">
        <f t="shared" si="272"/>
        <v>24</v>
      </c>
      <c r="V95" s="168">
        <f t="shared" si="273"/>
        <v>3.4285714285714287E-2</v>
      </c>
      <c r="W95" s="167">
        <f t="shared" si="274"/>
        <v>233.87253946599103</v>
      </c>
      <c r="X95" s="166">
        <f t="shared" si="275"/>
        <v>51</v>
      </c>
      <c r="Y95" s="168">
        <f t="shared" si="276"/>
        <v>7.5780089153046057E-2</v>
      </c>
      <c r="Z95" s="167">
        <f t="shared" si="277"/>
        <v>496.97914636523097</v>
      </c>
      <c r="AA95" s="166">
        <f t="shared" si="278"/>
        <v>21</v>
      </c>
      <c r="AB95" s="167">
        <f t="shared" si="279"/>
        <v>2046.3847203274215</v>
      </c>
      <c r="AC95" s="169">
        <f t="shared" si="280"/>
        <v>2.9005524861878452E-2</v>
      </c>
      <c r="AD95" s="166">
        <f t="shared" si="281"/>
        <v>0</v>
      </c>
      <c r="AE95" s="168">
        <f t="shared" si="282"/>
        <v>0</v>
      </c>
      <c r="AF95" s="167">
        <f t="shared" si="283"/>
        <v>0</v>
      </c>
      <c r="AG95" s="166">
        <f t="shared" si="284"/>
        <v>0</v>
      </c>
      <c r="AH95" s="168">
        <f t="shared" si="285"/>
        <v>0</v>
      </c>
      <c r="AI95" s="365">
        <f t="shared" si="286"/>
        <v>0</v>
      </c>
      <c r="AJ95" s="831"/>
      <c r="AK95" s="85">
        <v>862.34754836741695</v>
      </c>
      <c r="AL95" s="62">
        <v>743.34645511597967</v>
      </c>
      <c r="AM95" s="62">
        <v>801.36168984154131</v>
      </c>
      <c r="AN95" s="62">
        <v>726.41843524234582</v>
      </c>
      <c r="AO95" s="62">
        <v>567.4003749687854</v>
      </c>
      <c r="AP95" s="62">
        <v>550.44525959514567</v>
      </c>
      <c r="AQ95" s="62">
        <v>668.43455955082788</v>
      </c>
      <c r="AR95" s="62">
        <v>691.04488654844602</v>
      </c>
      <c r="AS95" s="62">
        <v>637.07912719117667</v>
      </c>
      <c r="AT95" s="62">
        <v>635.16348626848412</v>
      </c>
      <c r="AU95" s="62">
        <v>517.11562919370897</v>
      </c>
      <c r="AV95" s="62">
        <v>562.20478204428241</v>
      </c>
      <c r="AW95" s="62">
        <v>517.59889703064368</v>
      </c>
      <c r="AX95" s="62">
        <v>538.85192354487253</v>
      </c>
      <c r="AY95" s="62">
        <v>377.871697577585</v>
      </c>
      <c r="AZ95" s="62">
        <v>411.75566261921148</v>
      </c>
      <c r="BA95" s="62">
        <v>133.4071658112195</v>
      </c>
      <c r="BB95" s="62">
        <v>218.12782637993831</v>
      </c>
      <c r="BC95" s="62">
        <v>16.38333615225503</v>
      </c>
      <c r="BD95" s="86">
        <v>85.641377037259502</v>
      </c>
      <c r="BE95" s="258">
        <v>2.0000000000000002E-5</v>
      </c>
      <c r="BF95" s="43">
        <v>2.0000000000000002E-5</v>
      </c>
      <c r="BG95" s="53">
        <v>5.0000000000000002E-5</v>
      </c>
      <c r="BH95" s="53">
        <v>4.0000000000000003E-5</v>
      </c>
      <c r="BI95" s="53">
        <v>1.2518952302791728E-4</v>
      </c>
      <c r="BJ95" s="53">
        <v>1.2406223545552731E-4</v>
      </c>
      <c r="BK95" s="53">
        <v>3.4000000000000002E-4</v>
      </c>
      <c r="BL95" s="53">
        <v>1.8000000000000001E-4</v>
      </c>
      <c r="BM95" s="53">
        <v>8.9999999999999998E-4</v>
      </c>
      <c r="BN95" s="53">
        <v>5.0000000000000001E-4</v>
      </c>
      <c r="BO95" s="53">
        <v>3.8E-3</v>
      </c>
      <c r="BP95" s="53">
        <v>2E-3</v>
      </c>
      <c r="BQ95" s="53">
        <v>1.6199999999999999E-2</v>
      </c>
      <c r="BR95" s="53">
        <v>6.1999999999999998E-3</v>
      </c>
      <c r="BS95" s="53">
        <v>6.1100000000000002E-2</v>
      </c>
      <c r="BT95" s="53">
        <v>2.6800000000000001E-2</v>
      </c>
      <c r="BU95" s="53">
        <v>0.1421</v>
      </c>
      <c r="BV95" s="53">
        <v>5.4699999999999999E-2</v>
      </c>
      <c r="BW95" s="53">
        <v>0.27589999999999998</v>
      </c>
      <c r="BX95" s="773">
        <v>0.1051</v>
      </c>
      <c r="BY95" s="53">
        <f t="shared" si="484"/>
        <v>2.0000000000000002E-5</v>
      </c>
      <c r="BZ95" s="53">
        <f t="shared" si="485"/>
        <v>4.5000000000000003E-5</v>
      </c>
      <c r="CA95" s="53">
        <f t="shared" si="486"/>
        <v>1.246258792417223E-4</v>
      </c>
      <c r="CB95" s="53">
        <f t="shared" si="487"/>
        <v>2.6000000000000003E-4</v>
      </c>
      <c r="CC95" s="53">
        <f t="shared" si="488"/>
        <v>6.9999999999999999E-4</v>
      </c>
      <c r="CD95" s="53">
        <f t="shared" si="489"/>
        <v>2.8999999999999998E-3</v>
      </c>
      <c r="CE95" s="53">
        <f t="shared" si="490"/>
        <v>1.12E-2</v>
      </c>
      <c r="CF95" s="53">
        <f t="shared" si="491"/>
        <v>4.3950000000000003E-2</v>
      </c>
      <c r="CG95" s="53">
        <f t="shared" si="492"/>
        <v>9.8400000000000001E-2</v>
      </c>
      <c r="CH95" s="54">
        <f t="shared" si="509"/>
        <v>0.1905</v>
      </c>
      <c r="CI95" s="64">
        <f>+Fall_Hoy!B95</f>
        <v>0</v>
      </c>
      <c r="CJ95" s="61">
        <f>+Fall_Hoy!C95</f>
        <v>0</v>
      </c>
      <c r="CK95" s="61">
        <f>+Fall_Hoy!D95</f>
        <v>0</v>
      </c>
      <c r="CL95" s="61">
        <f>+Fall_Hoy!E95</f>
        <v>0</v>
      </c>
      <c r="CM95" s="61">
        <f>+Fall_Hoy!F95</f>
        <v>0</v>
      </c>
      <c r="CN95" s="61">
        <f>+Fall_Hoy!G95</f>
        <v>0</v>
      </c>
      <c r="CO95" s="61">
        <f>+Fall_Hoy!H95</f>
        <v>0</v>
      </c>
      <c r="CP95" s="61">
        <f>+Fall_Hoy!I95</f>
        <v>0</v>
      </c>
      <c r="CQ95" s="61">
        <f>+Fall_Hoy!J95</f>
        <v>0</v>
      </c>
      <c r="CR95" s="61">
        <f>+Fall_Hoy!K95</f>
        <v>1</v>
      </c>
      <c r="CS95" s="61">
        <f>+Fall_Hoy!L95</f>
        <v>1</v>
      </c>
      <c r="CT95" s="61">
        <f>+Fall_Hoy!M95</f>
        <v>4</v>
      </c>
      <c r="CU95" s="61">
        <f>+Fall_Hoy!N95</f>
        <v>2</v>
      </c>
      <c r="CV95" s="61">
        <f>+Fall_Hoy!O95</f>
        <v>3</v>
      </c>
      <c r="CW95" s="61">
        <f>+Fall_Hoy!P95</f>
        <v>1</v>
      </c>
      <c r="CX95" s="61">
        <f>+Fall_Hoy!Q95</f>
        <v>0</v>
      </c>
      <c r="CY95" s="61">
        <f>+Fall_Hoy!R95</f>
        <v>4</v>
      </c>
      <c r="CZ95" s="61">
        <f>+Fall_Hoy!S95</f>
        <v>2</v>
      </c>
      <c r="DA95" s="61">
        <f>+Fall_Hoy!T95</f>
        <v>0</v>
      </c>
      <c r="DB95" s="253">
        <f>+Fall_Hoy!U95</f>
        <v>3</v>
      </c>
      <c r="DC95" s="61">
        <f>+Fall_Hoy!W95</f>
        <v>0</v>
      </c>
      <c r="DD95" s="61">
        <f>+Fall_Hoy!X95</f>
        <v>0</v>
      </c>
      <c r="DE95" s="61">
        <f>+Fall_Hoy!Y95</f>
        <v>0</v>
      </c>
      <c r="DF95" s="61">
        <f>+Fall_Hoy!Z95</f>
        <v>0</v>
      </c>
      <c r="DG95" s="61">
        <f>+Fall_Hoy!AA95</f>
        <v>0</v>
      </c>
      <c r="DH95" s="61">
        <f>+Fall_Hoy!AB95</f>
        <v>0</v>
      </c>
      <c r="DI95" s="61">
        <f>+Fall_Hoy!AC95</f>
        <v>0</v>
      </c>
      <c r="DJ95" s="61">
        <f>+Fall_Hoy!AD95</f>
        <v>0</v>
      </c>
      <c r="DK95" s="61">
        <f>+Fall_Hoy!AE95</f>
        <v>0</v>
      </c>
      <c r="DL95" s="270">
        <f>+Fall_Hoy!AF95</f>
        <v>0</v>
      </c>
      <c r="DM95" s="75">
        <f t="shared" si="287"/>
        <v>4.3312616997287952E-2</v>
      </c>
      <c r="DN95" s="76">
        <f t="shared" si="288"/>
        <v>2.4286247665397439E-2</v>
      </c>
      <c r="DO95" s="76">
        <f t="shared" si="289"/>
        <v>0.23851826352741959</v>
      </c>
      <c r="DP95" s="76">
        <f t="shared" si="290"/>
        <v>0.7</v>
      </c>
      <c r="DQ95" s="76">
        <f t="shared" si="524"/>
        <v>0.13570664278153857</v>
      </c>
      <c r="DR95" s="76">
        <f t="shared" si="525"/>
        <v>0.12353635318798863</v>
      </c>
      <c r="DS95" s="76">
        <f t="shared" si="526"/>
        <v>7.9289736358955976E-2</v>
      </c>
      <c r="DT95" s="76">
        <f t="shared" si="527"/>
        <v>9.2613376129096425E-2</v>
      </c>
      <c r="DU95" s="76">
        <f t="shared" si="528"/>
        <v>8.4761841496959783E-2</v>
      </c>
      <c r="DV95" s="76">
        <f t="shared" si="529"/>
        <v>0.7</v>
      </c>
      <c r="DW95" s="76">
        <f t="shared" si="530"/>
        <v>0.5088956509536563</v>
      </c>
      <c r="DX95" s="76">
        <f t="shared" si="531"/>
        <v>0.7</v>
      </c>
      <c r="DY95" s="76">
        <f t="shared" si="532"/>
        <v>0.23851826352741959</v>
      </c>
      <c r="DZ95" s="76">
        <f t="shared" si="533"/>
        <v>0.7</v>
      </c>
      <c r="EA95" s="76">
        <f t="shared" si="534"/>
        <v>4.3312616997287952E-2</v>
      </c>
      <c r="EB95" s="76">
        <f t="shared" si="535"/>
        <v>2.4286247665397439E-2</v>
      </c>
      <c r="EC95" s="76">
        <f t="shared" si="536"/>
        <v>0.21100208927757405</v>
      </c>
      <c r="ED95" s="76">
        <f t="shared" si="537"/>
        <v>0.1676222236511124</v>
      </c>
      <c r="EE95" s="76">
        <f t="shared" si="538"/>
        <v>0</v>
      </c>
      <c r="EF95" s="316">
        <f t="shared" ref="EF95:EF126" si="539">IF(MIN(+DB95/(BD95*BX95),0.7)&gt;0,MIN(+DB95/(BD95*BX95),0.7),EZ95/BD95)</f>
        <v>0.33329968018994621</v>
      </c>
      <c r="EG95" s="85">
        <f>+'Cas_-14'!B94</f>
        <v>9</v>
      </c>
      <c r="EH95" s="62">
        <f>+'Cas_-14'!C94</f>
        <v>10</v>
      </c>
      <c r="EI95" s="62">
        <f>+'Cas_-14'!D94</f>
        <v>26</v>
      </c>
      <c r="EJ95" s="62">
        <f>+'Cas_-14'!E94</f>
        <v>32</v>
      </c>
      <c r="EK95" s="62">
        <f>+'Cas_-14'!F94</f>
        <v>77</v>
      </c>
      <c r="EL95" s="62">
        <f>+'Cas_-14'!G94</f>
        <v>68</v>
      </c>
      <c r="EM95" s="62">
        <f>+'Cas_-14'!H94</f>
        <v>53</v>
      </c>
      <c r="EN95" s="62">
        <f>+'Cas_-14'!I94</f>
        <v>64</v>
      </c>
      <c r="EO95" s="62">
        <f>+'Cas_-14'!J94</f>
        <v>54</v>
      </c>
      <c r="EP95" s="62">
        <f>+'Cas_-14'!K94</f>
        <v>68</v>
      </c>
      <c r="EQ95" s="62">
        <f>+'Cas_-14'!L94</f>
        <v>42</v>
      </c>
      <c r="ER95" s="62">
        <f>+'Cas_-14'!M94</f>
        <v>54</v>
      </c>
      <c r="ES95" s="62">
        <f>+'Cas_-14'!N94</f>
        <v>28</v>
      </c>
      <c r="ET95" s="62">
        <f>+'Cas_-14'!O94</f>
        <v>26</v>
      </c>
      <c r="EU95" s="62">
        <f>+'Cas_-14'!P94</f>
        <v>17</v>
      </c>
      <c r="EV95" s="62">
        <f>+'Cas_-14'!Q94</f>
        <v>10</v>
      </c>
      <c r="EW95" s="62">
        <f>+'Cas_-14'!R94</f>
        <v>10</v>
      </c>
      <c r="EX95" s="62">
        <f>+'Cas_-14'!S94</f>
        <v>11</v>
      </c>
      <c r="EY95" s="62">
        <f>+'Cas_-14'!T94</f>
        <v>0</v>
      </c>
      <c r="EZ95" s="86">
        <f>+'Cas_-14'!U94</f>
        <v>8</v>
      </c>
      <c r="FA95" s="201">
        <f t="shared" si="433"/>
        <v>1.0436627340146859E-2</v>
      </c>
      <c r="FB95" s="91">
        <f t="shared" si="434"/>
        <v>1.3452677323173302E-2</v>
      </c>
      <c r="FC95" s="91">
        <f t="shared" si="435"/>
        <v>3.2444775348745652E-2</v>
      </c>
      <c r="FD95" s="91">
        <f t="shared" si="436"/>
        <v>4.4051745450711534E-2</v>
      </c>
      <c r="FE95" s="91">
        <f t="shared" si="437"/>
        <v>0.13570664278153857</v>
      </c>
      <c r="FF95" s="91">
        <f t="shared" si="438"/>
        <v>0.12353635318798863</v>
      </c>
      <c r="FG95" s="91">
        <f t="shared" si="439"/>
        <v>7.9289736358955976E-2</v>
      </c>
      <c r="FH95" s="91">
        <f t="shared" si="440"/>
        <v>9.2613376129096425E-2</v>
      </c>
      <c r="FI95" s="91">
        <f t="shared" si="441"/>
        <v>8.4761841496959783E-2</v>
      </c>
      <c r="FJ95" s="91">
        <f t="shared" si="442"/>
        <v>0.10705905089017718</v>
      </c>
      <c r="FK95" s="91">
        <f t="shared" si="443"/>
        <v>8.1219745892203557E-2</v>
      </c>
      <c r="FL95" s="91">
        <f t="shared" si="444"/>
        <v>9.6050410321388294E-2</v>
      </c>
      <c r="FM95" s="91">
        <f t="shared" si="445"/>
        <v>5.4095942168018767E-2</v>
      </c>
      <c r="FN95" s="91">
        <f t="shared" si="446"/>
        <v>4.8250732462746547E-2</v>
      </c>
      <c r="FO95" s="91">
        <f t="shared" si="447"/>
        <v>4.4988815275082999E-2</v>
      </c>
      <c r="FP95" s="91">
        <f t="shared" si="448"/>
        <v>2.4286247665397439E-2</v>
      </c>
      <c r="FQ95" s="91">
        <f t="shared" si="449"/>
        <v>7.4958492215858194E-2</v>
      </c>
      <c r="FR95" s="91">
        <f t="shared" si="450"/>
        <v>5.0429145985437157E-2</v>
      </c>
      <c r="FS95" s="91">
        <f t="shared" si="451"/>
        <v>0</v>
      </c>
      <c r="FT95" s="100">
        <f t="shared" si="452"/>
        <v>9.341279036790226E-2</v>
      </c>
      <c r="FU95" s="119">
        <f t="shared" si="511"/>
        <v>0.9627418888995859</v>
      </c>
      <c r="FV95" s="120">
        <f t="shared" si="512"/>
        <v>1</v>
      </c>
      <c r="FW95" s="120">
        <f t="shared" si="513"/>
        <v>4.409171075837742</v>
      </c>
      <c r="FX95" s="120">
        <f t="shared" si="514"/>
        <v>14.507551787746566</v>
      </c>
      <c r="FY95" s="120">
        <f t="shared" si="523"/>
        <v>1</v>
      </c>
      <c r="FZ95" s="120">
        <f t="shared" si="523"/>
        <v>1</v>
      </c>
      <c r="GA95" s="120">
        <f t="shared" si="523"/>
        <v>1</v>
      </c>
      <c r="GB95" s="120">
        <f t="shared" si="523"/>
        <v>1</v>
      </c>
      <c r="GC95" s="120">
        <f t="shared" si="523"/>
        <v>1</v>
      </c>
      <c r="GD95" s="120">
        <f t="shared" si="523"/>
        <v>6.5384476527638071</v>
      </c>
      <c r="GE95" s="120">
        <f t="shared" si="523"/>
        <v>6.2656641604010019</v>
      </c>
      <c r="GF95" s="120">
        <f t="shared" si="523"/>
        <v>7.2878397672406976</v>
      </c>
      <c r="GG95" s="120">
        <f t="shared" si="523"/>
        <v>4.409171075837742</v>
      </c>
      <c r="GH95" s="120">
        <f t="shared" si="523"/>
        <v>14.507551787746566</v>
      </c>
      <c r="GI95" s="120">
        <f t="shared" si="523"/>
        <v>0.9627418888995859</v>
      </c>
      <c r="GJ95" s="120">
        <f t="shared" si="523"/>
        <v>1</v>
      </c>
      <c r="GK95" s="120">
        <f t="shared" si="515"/>
        <v>2.814919071076706</v>
      </c>
      <c r="GL95" s="120">
        <f t="shared" si="516"/>
        <v>3.323915572544458</v>
      </c>
      <c r="GM95" s="120" t="e">
        <f t="shared" si="517"/>
        <v>#DIV/0!</v>
      </c>
      <c r="GN95" s="321">
        <f t="shared" si="518"/>
        <v>3.5680304471931494</v>
      </c>
      <c r="GO95" s="85">
        <f>+Cas_Hoy!B94</f>
        <v>10</v>
      </c>
      <c r="GP95" s="62">
        <f>+Cas_Hoy!C94</f>
        <v>10</v>
      </c>
      <c r="GQ95" s="62">
        <f>+Cas_Hoy!D94</f>
        <v>30</v>
      </c>
      <c r="GR95" s="62">
        <f>+Cas_Hoy!E94</f>
        <v>38</v>
      </c>
      <c r="GS95" s="62">
        <f>+Cas_Hoy!F94</f>
        <v>83</v>
      </c>
      <c r="GT95" s="62">
        <f>+Cas_Hoy!G94</f>
        <v>76</v>
      </c>
      <c r="GU95" s="62">
        <f>+Cas_Hoy!H94</f>
        <v>58</v>
      </c>
      <c r="GV95" s="62">
        <f>+Cas_Hoy!I94</f>
        <v>70</v>
      </c>
      <c r="GW95" s="62">
        <f>+Cas_Hoy!J94</f>
        <v>54</v>
      </c>
      <c r="GX95" s="62">
        <f>+Cas_Hoy!K94</f>
        <v>71</v>
      </c>
      <c r="GY95" s="62">
        <f>+Cas_Hoy!L94</f>
        <v>47</v>
      </c>
      <c r="GZ95" s="62">
        <f>+Cas_Hoy!M94</f>
        <v>58</v>
      </c>
      <c r="HA95" s="62">
        <f>+Cas_Hoy!N94</f>
        <v>29</v>
      </c>
      <c r="HB95" s="62">
        <f>+Cas_Hoy!O94</f>
        <v>27</v>
      </c>
      <c r="HC95" s="62">
        <f>+Cas_Hoy!P94</f>
        <v>18</v>
      </c>
      <c r="HD95" s="62">
        <f>+Cas_Hoy!Q94</f>
        <v>10</v>
      </c>
      <c r="HE95" s="62">
        <f>+Cas_Hoy!R94</f>
        <v>10</v>
      </c>
      <c r="HF95" s="62">
        <f>+Cas_Hoy!S94</f>
        <v>11</v>
      </c>
      <c r="HG95" s="62">
        <f>+Cas_Hoy!T94</f>
        <v>0</v>
      </c>
      <c r="HH95" s="590">
        <f>+Cas_Hoy!U94</f>
        <v>8</v>
      </c>
      <c r="HI95" s="543">
        <f t="shared" si="519"/>
        <v>4.5860417997128415E-2</v>
      </c>
      <c r="HJ95" s="112">
        <f t="shared" si="520"/>
        <v>2.4286247665397439E-2</v>
      </c>
      <c r="HK95" s="112">
        <f t="shared" si="521"/>
        <v>0.24703677293911314</v>
      </c>
      <c r="HL95" s="112">
        <f t="shared" si="522"/>
        <v>0.7</v>
      </c>
      <c r="HM95" s="323">
        <f t="shared" si="493"/>
        <v>0.14628118637490523</v>
      </c>
      <c r="HN95" s="323">
        <f t="shared" si="494"/>
        <v>0.13807004179834023</v>
      </c>
      <c r="HO95" s="323">
        <f t="shared" si="495"/>
        <v>8.6769900166404651E-2</v>
      </c>
      <c r="HP95" s="323">
        <f t="shared" si="496"/>
        <v>0.10129588014119922</v>
      </c>
      <c r="HQ95" s="323">
        <f t="shared" si="497"/>
        <v>8.4761841496959783E-2</v>
      </c>
      <c r="HR95" s="323">
        <f t="shared" si="498"/>
        <v>0.7</v>
      </c>
      <c r="HS95" s="323">
        <f t="shared" si="499"/>
        <v>0.5694784665433773</v>
      </c>
      <c r="HT95" s="323">
        <f t="shared" si="500"/>
        <v>0.7</v>
      </c>
      <c r="HU95" s="323">
        <f t="shared" si="501"/>
        <v>0.24703677293911314</v>
      </c>
      <c r="HV95" s="323">
        <f t="shared" si="502"/>
        <v>0.7</v>
      </c>
      <c r="HW95" s="323">
        <f t="shared" si="503"/>
        <v>4.5860417997128415E-2</v>
      </c>
      <c r="HX95" s="323">
        <f t="shared" si="504"/>
        <v>2.4286247665397439E-2</v>
      </c>
      <c r="HY95" s="323">
        <f t="shared" si="505"/>
        <v>0.21100208927757402</v>
      </c>
      <c r="HZ95" s="323">
        <f t="shared" si="506"/>
        <v>0.16762222365111243</v>
      </c>
      <c r="IA95" s="323" t="e">
        <f t="shared" si="507"/>
        <v>#DIV/0!</v>
      </c>
      <c r="IB95" s="327">
        <f t="shared" si="508"/>
        <v>0.33329968018994621</v>
      </c>
      <c r="IC95" s="241">
        <f>+CyF_Tot!B94</f>
        <v>0</v>
      </c>
      <c r="ID95" s="149">
        <f>+CyF_Tot!C94</f>
        <v>673</v>
      </c>
      <c r="IE95" s="149">
        <f>+CyF_Tot!D94</f>
        <v>700</v>
      </c>
      <c r="IF95" s="149">
        <f>+CyF_Tot!E94</f>
        <v>724</v>
      </c>
      <c r="IG95" s="149">
        <f>+CyF_Tot!F94</f>
        <v>0</v>
      </c>
      <c r="IH95" s="149">
        <f>+CyF_Tot!G94</f>
        <v>21</v>
      </c>
      <c r="II95" s="149">
        <f>+CyF_Tot!H94</f>
        <v>21</v>
      </c>
      <c r="IJ95" s="557">
        <f>+CyF_Tot!I94</f>
        <v>21</v>
      </c>
      <c r="IK95" s="93">
        <f t="shared" si="388"/>
        <v>8.4033087932899722E-2</v>
      </c>
      <c r="IL95" s="90">
        <f t="shared" si="389"/>
        <v>7.2436801317090196E-2</v>
      </c>
      <c r="IM95" s="90">
        <f t="shared" si="390"/>
        <v>7.8090205597499643E-2</v>
      </c>
      <c r="IN95" s="90">
        <f t="shared" si="391"/>
        <v>7.0787218402099575E-2</v>
      </c>
      <c r="IO95" s="90">
        <f t="shared" si="392"/>
        <v>5.5291402744960576E-2</v>
      </c>
      <c r="IP95" s="90">
        <f t="shared" si="393"/>
        <v>5.3639179457722244E-2</v>
      </c>
      <c r="IQ95" s="90">
        <f t="shared" si="394"/>
        <v>6.5136869962076391E-2</v>
      </c>
      <c r="IR95" s="90">
        <f t="shared" si="395"/>
        <v>6.7340176042530314E-2</v>
      </c>
      <c r="IS95" s="90">
        <f t="shared" si="396"/>
        <v>6.2081380548740663E-2</v>
      </c>
      <c r="IT95" s="90">
        <f t="shared" si="397"/>
        <v>6.1894707295701047E-2</v>
      </c>
      <c r="IU95" s="90">
        <f t="shared" si="398"/>
        <v>5.0391310582119368E-2</v>
      </c>
      <c r="IV95" s="90">
        <f t="shared" si="399"/>
        <v>5.4785108365258468E-2</v>
      </c>
      <c r="IW95" s="90">
        <f t="shared" si="400"/>
        <v>5.04384035305636E-2</v>
      </c>
      <c r="IX95" s="90">
        <f t="shared" si="401"/>
        <v>5.250944489815558E-2</v>
      </c>
      <c r="IY95" s="90">
        <f t="shared" si="402"/>
        <v>3.6822422293664489E-2</v>
      </c>
      <c r="IZ95" s="90">
        <f t="shared" si="403"/>
        <v>4.0124309356773677E-2</v>
      </c>
      <c r="JA95" s="90">
        <f t="shared" si="404"/>
        <v>1.3000113604679351E-2</v>
      </c>
      <c r="JB95" s="90">
        <f t="shared" si="405"/>
        <v>2.1255878618197069E-2</v>
      </c>
      <c r="JC95" s="90">
        <f t="shared" si="406"/>
        <v>1.596505179522026E-3</v>
      </c>
      <c r="JD95" s="202">
        <f t="shared" si="407"/>
        <v>8.3454859712784549E-3</v>
      </c>
      <c r="JE95" s="326"/>
      <c r="JF95" s="323"/>
      <c r="JG95" s="323"/>
      <c r="JH95" s="323"/>
      <c r="JI95" s="323"/>
      <c r="JJ95" s="323"/>
      <c r="JK95" s="323"/>
      <c r="JL95" s="323"/>
      <c r="JM95" s="323"/>
      <c r="JN95" s="323"/>
      <c r="JO95" s="323"/>
      <c r="JP95" s="323"/>
      <c r="JQ95" s="323"/>
      <c r="JR95" s="323"/>
      <c r="JS95" s="323"/>
      <c r="JT95" s="323"/>
      <c r="JU95" s="323"/>
      <c r="JV95" s="323"/>
      <c r="JW95" s="323"/>
      <c r="JX95" s="327"/>
      <c r="JZ95" s="701">
        <f t="shared" si="241"/>
        <v>0</v>
      </c>
      <c r="KA95" s="291">
        <f t="shared" si="242"/>
        <v>0</v>
      </c>
      <c r="KB95" s="291">
        <f t="shared" si="243"/>
        <v>0</v>
      </c>
      <c r="KC95" s="291">
        <f t="shared" si="244"/>
        <v>0</v>
      </c>
      <c r="KD95" s="291">
        <f t="shared" si="245"/>
        <v>0</v>
      </c>
      <c r="KE95" s="291">
        <f t="shared" si="246"/>
        <v>0</v>
      </c>
      <c r="KF95" s="291">
        <f t="shared" si="247"/>
        <v>0</v>
      </c>
      <c r="KG95" s="291">
        <f t="shared" si="248"/>
        <v>0</v>
      </c>
      <c r="KH95" s="291">
        <f t="shared" si="249"/>
        <v>0</v>
      </c>
      <c r="KI95" s="291">
        <f t="shared" si="250"/>
        <v>4599.5622594166107</v>
      </c>
      <c r="KJ95" s="291">
        <f t="shared" si="251"/>
        <v>4087.0278921859972</v>
      </c>
      <c r="KK95" s="291">
        <f t="shared" si="252"/>
        <v>16139.53543227831</v>
      </c>
      <c r="KL95" s="291">
        <f t="shared" si="253"/>
        <v>6388.8428259232214</v>
      </c>
      <c r="KM95" s="291">
        <f t="shared" si="254"/>
        <v>10617.623784957241</v>
      </c>
      <c r="KN95" s="291">
        <f t="shared" si="255"/>
        <v>2619.8389727157059</v>
      </c>
      <c r="KO95" s="291">
        <f t="shared" si="256"/>
        <v>0</v>
      </c>
      <c r="KP95" s="291">
        <f t="shared" si="257"/>
        <v>10690.820027000786</v>
      </c>
      <c r="KQ95" s="291">
        <f t="shared" si="258"/>
        <v>6021.4050715026042</v>
      </c>
      <c r="KR95" s="291">
        <f t="shared" si="259"/>
        <v>0</v>
      </c>
      <c r="KS95" s="702">
        <f t="shared" si="260"/>
        <v>6053.4991138039459</v>
      </c>
      <c r="KT95" s="705">
        <f>(SUM(JZ95:KS95)/SUM(JZ$4:KS94))*100000</f>
        <v>132.83371821730458</v>
      </c>
      <c r="KU95" s="624">
        <f t="shared" si="453"/>
        <v>0</v>
      </c>
      <c r="KV95" s="625">
        <f t="shared" si="454"/>
        <v>0</v>
      </c>
      <c r="KW95" s="625">
        <f t="shared" si="455"/>
        <v>0</v>
      </c>
      <c r="KX95" s="625">
        <f t="shared" si="456"/>
        <v>0</v>
      </c>
      <c r="KY95" s="625">
        <f t="shared" si="457"/>
        <v>0</v>
      </c>
      <c r="KZ95" s="625">
        <f t="shared" si="458"/>
        <v>0</v>
      </c>
      <c r="LA95" s="625">
        <f t="shared" si="459"/>
        <v>0</v>
      </c>
      <c r="LB95" s="625">
        <f t="shared" si="460"/>
        <v>0</v>
      </c>
      <c r="LC95" s="625">
        <f t="shared" si="461"/>
        <v>0</v>
      </c>
      <c r="LD95" s="625">
        <f t="shared" si="462"/>
        <v>1574.3978072084881</v>
      </c>
      <c r="LE95" s="625">
        <f t="shared" si="463"/>
        <v>1933.8034736238942</v>
      </c>
      <c r="LF95" s="625">
        <f t="shared" si="464"/>
        <v>7114.8452089917255</v>
      </c>
      <c r="LG95" s="625">
        <f t="shared" si="465"/>
        <v>3863.9958691441975</v>
      </c>
      <c r="LH95" s="625">
        <f t="shared" si="466"/>
        <v>5567.3922072399855</v>
      </c>
      <c r="LI95" s="625">
        <f t="shared" si="467"/>
        <v>2646.4008985342944</v>
      </c>
      <c r="LJ95" s="625">
        <f t="shared" si="468"/>
        <v>0</v>
      </c>
      <c r="LK95" s="625">
        <f t="shared" si="469"/>
        <v>29983.396886343278</v>
      </c>
      <c r="LL95" s="625">
        <f t="shared" si="470"/>
        <v>9168.9356337158479</v>
      </c>
      <c r="LM95" s="625">
        <f t="shared" si="471"/>
        <v>0</v>
      </c>
      <c r="LN95" s="626">
        <f t="shared" si="472"/>
        <v>35029.796387963346</v>
      </c>
      <c r="LO95" s="642">
        <f t="shared" si="473"/>
        <v>0</v>
      </c>
      <c r="LP95" s="625">
        <f t="shared" si="474"/>
        <v>0</v>
      </c>
      <c r="LQ95" s="625">
        <f t="shared" si="475"/>
        <v>548.65791483586077</v>
      </c>
      <c r="LR95" s="625">
        <f t="shared" si="476"/>
        <v>2647.7256775768815</v>
      </c>
      <c r="LS95" s="625">
        <f t="shared" si="477"/>
        <v>6696.8913537095486</v>
      </c>
      <c r="LT95" s="645">
        <f t="shared" si="478"/>
        <v>6377.6690277172984</v>
      </c>
      <c r="LU95" s="624">
        <f t="shared" si="479"/>
        <v>0</v>
      </c>
      <c r="LV95" s="625">
        <f t="shared" si="480"/>
        <v>1616.7963711586231</v>
      </c>
      <c r="LW95" s="626">
        <f t="shared" si="481"/>
        <v>6522.7660799645191</v>
      </c>
      <c r="LY95" s="725">
        <f>VLOOKUP(A95,Vac!A:C,2,FALSE)</f>
        <v>168525.17783413874</v>
      </c>
      <c r="LZ95" s="730">
        <f>VLOOKUP(A95,Vac!A:D,3,FALSE)</f>
        <v>2084</v>
      </c>
      <c r="MA95" s="722">
        <f>VLOOKUP(A95,Vac!A:D,4,FALSE)</f>
        <v>972</v>
      </c>
      <c r="MB95" s="742">
        <f t="shared" si="425"/>
        <v>0.20307932176963556</v>
      </c>
      <c r="MC95" s="666">
        <f t="shared" si="426"/>
        <v>9.471837848372637E-2</v>
      </c>
    </row>
    <row r="96" spans="1:341" ht="14.4">
      <c r="A96" s="511" t="s">
        <v>106</v>
      </c>
      <c r="B96" s="539">
        <v>193583</v>
      </c>
      <c r="C96" s="527">
        <f t="shared" si="341"/>
        <v>15595</v>
      </c>
      <c r="D96" s="518">
        <f t="shared" si="342"/>
        <v>447</v>
      </c>
      <c r="E96" s="496">
        <f t="shared" si="482"/>
        <v>6.7754620189775881E-3</v>
      </c>
      <c r="F96" s="209">
        <f t="shared" si="427"/>
        <v>7.0786174405810434E-2</v>
      </c>
      <c r="G96" s="28">
        <f t="shared" si="264"/>
        <v>4.8145195027492296</v>
      </c>
      <c r="H96" s="27">
        <f t="shared" si="428"/>
        <v>0.3408014172017827</v>
      </c>
      <c r="I96" s="34">
        <f t="shared" si="429"/>
        <v>0.38785653515739626</v>
      </c>
      <c r="J96" s="340">
        <f t="shared" si="430"/>
        <v>0.53557388231024405</v>
      </c>
      <c r="K96" s="582">
        <f t="shared" si="431"/>
        <v>4.3114258079650332E-3</v>
      </c>
      <c r="L96" s="341">
        <f t="shared" si="483"/>
        <v>7.5660803370987351</v>
      </c>
      <c r="M96" s="342">
        <f t="shared" si="432"/>
        <v>0.60913077105780866</v>
      </c>
      <c r="N96" s="827"/>
      <c r="O96" s="366" t="s">
        <v>230</v>
      </c>
      <c r="P96" s="21" t="s">
        <v>244</v>
      </c>
      <c r="Q96" s="21" t="s">
        <v>232</v>
      </c>
      <c r="R96" s="21" t="s">
        <v>245</v>
      </c>
      <c r="S96" s="170">
        <f t="shared" si="270"/>
        <v>15595</v>
      </c>
      <c r="T96" s="171">
        <f t="shared" si="271"/>
        <v>8055.975989627188</v>
      </c>
      <c r="U96" s="170">
        <f t="shared" si="272"/>
        <v>804</v>
      </c>
      <c r="V96" s="172">
        <f t="shared" si="273"/>
        <v>5.4357379487526197E-2</v>
      </c>
      <c r="W96" s="171">
        <f t="shared" si="274"/>
        <v>415.32572591601536</v>
      </c>
      <c r="X96" s="170">
        <f t="shared" si="275"/>
        <v>1892</v>
      </c>
      <c r="Y96" s="172">
        <f t="shared" si="276"/>
        <v>0.13807195504634021</v>
      </c>
      <c r="Z96" s="171">
        <f t="shared" si="277"/>
        <v>977.35854904614553</v>
      </c>
      <c r="AA96" s="170">
        <f t="shared" si="278"/>
        <v>447</v>
      </c>
      <c r="AB96" s="171">
        <f t="shared" si="279"/>
        <v>2309.0870582644138</v>
      </c>
      <c r="AC96" s="173">
        <f t="shared" si="280"/>
        <v>2.8663033023404939E-2</v>
      </c>
      <c r="AD96" s="170">
        <f t="shared" si="281"/>
        <v>4</v>
      </c>
      <c r="AE96" s="172">
        <f t="shared" si="282"/>
        <v>9.0293453724604959E-3</v>
      </c>
      <c r="AF96" s="171">
        <f t="shared" si="283"/>
        <v>20.66297143860773</v>
      </c>
      <c r="AG96" s="170">
        <f t="shared" si="284"/>
        <v>26</v>
      </c>
      <c r="AH96" s="172">
        <f t="shared" si="285"/>
        <v>6.1757719714964368E-2</v>
      </c>
      <c r="AI96" s="367">
        <f t="shared" si="286"/>
        <v>134.30931435095025</v>
      </c>
      <c r="AJ96" s="831"/>
      <c r="AK96" s="85">
        <v>14656.678748751141</v>
      </c>
      <c r="AL96" s="62">
        <v>14178.951733354548</v>
      </c>
      <c r="AM96" s="62">
        <v>13631.164548749548</v>
      </c>
      <c r="AN96" s="62">
        <v>13521.259800535403</v>
      </c>
      <c r="AO96" s="62">
        <v>14500.055210107726</v>
      </c>
      <c r="AP96" s="62">
        <v>14261.05393943279</v>
      </c>
      <c r="AQ96" s="62">
        <v>13691.416765286809</v>
      </c>
      <c r="AR96" s="62">
        <v>13830.497298973167</v>
      </c>
      <c r="AS96" s="62">
        <v>12080.085508597396</v>
      </c>
      <c r="AT96" s="62">
        <v>13003.445514885141</v>
      </c>
      <c r="AU96" s="62">
        <v>9750.9054890796215</v>
      </c>
      <c r="AV96" s="62">
        <v>11265.485894617796</v>
      </c>
      <c r="AW96" s="62">
        <v>7992.0100185943629</v>
      </c>
      <c r="AX96" s="62">
        <v>9564.6272208911359</v>
      </c>
      <c r="AY96" s="62">
        <v>4894.1944244982133</v>
      </c>
      <c r="AZ96" s="62">
        <v>6817.1264711392432</v>
      </c>
      <c r="BA96" s="62">
        <v>1830.5470073192864</v>
      </c>
      <c r="BB96" s="62">
        <v>3248.0979542088671</v>
      </c>
      <c r="BC96" s="62">
        <v>133.94246395019164</v>
      </c>
      <c r="BD96" s="86">
        <v>731.45492400682303</v>
      </c>
      <c r="BE96" s="258">
        <v>2.0000000000000002E-5</v>
      </c>
      <c r="BF96" s="43">
        <v>2.0000000000000002E-5</v>
      </c>
      <c r="BG96" s="53">
        <v>5.0000000000000002E-5</v>
      </c>
      <c r="BH96" s="53">
        <v>4.0000000000000003E-5</v>
      </c>
      <c r="BI96" s="53">
        <v>1.2518952302791728E-4</v>
      </c>
      <c r="BJ96" s="53">
        <v>1.2406223545552731E-4</v>
      </c>
      <c r="BK96" s="53">
        <v>3.4000000000000002E-4</v>
      </c>
      <c r="BL96" s="53">
        <v>1.8000000000000001E-4</v>
      </c>
      <c r="BM96" s="53">
        <v>8.9999999999999998E-4</v>
      </c>
      <c r="BN96" s="53">
        <v>5.0000000000000001E-4</v>
      </c>
      <c r="BO96" s="53">
        <v>3.8E-3</v>
      </c>
      <c r="BP96" s="53">
        <v>2E-3</v>
      </c>
      <c r="BQ96" s="53">
        <v>1.6199999999999999E-2</v>
      </c>
      <c r="BR96" s="53">
        <v>6.1999999999999998E-3</v>
      </c>
      <c r="BS96" s="53">
        <v>6.1100000000000002E-2</v>
      </c>
      <c r="BT96" s="53">
        <v>2.6800000000000001E-2</v>
      </c>
      <c r="BU96" s="53">
        <v>0.1421</v>
      </c>
      <c r="BV96" s="53">
        <v>5.4699999999999999E-2</v>
      </c>
      <c r="BW96" s="53">
        <v>0.27589999999999998</v>
      </c>
      <c r="BX96" s="773">
        <v>0.1051</v>
      </c>
      <c r="BY96" s="53">
        <f t="shared" si="484"/>
        <v>2.0000000000000002E-5</v>
      </c>
      <c r="BZ96" s="53">
        <f t="shared" si="485"/>
        <v>4.5000000000000003E-5</v>
      </c>
      <c r="CA96" s="53">
        <f t="shared" si="486"/>
        <v>1.246258792417223E-4</v>
      </c>
      <c r="CB96" s="53">
        <f t="shared" si="487"/>
        <v>2.6000000000000003E-4</v>
      </c>
      <c r="CC96" s="53">
        <f t="shared" si="488"/>
        <v>6.9999999999999999E-4</v>
      </c>
      <c r="CD96" s="53">
        <f t="shared" si="489"/>
        <v>2.8999999999999998E-3</v>
      </c>
      <c r="CE96" s="53">
        <f t="shared" si="490"/>
        <v>1.12E-2</v>
      </c>
      <c r="CF96" s="53">
        <f t="shared" si="491"/>
        <v>4.3950000000000003E-2</v>
      </c>
      <c r="CG96" s="53">
        <f t="shared" si="492"/>
        <v>9.8400000000000001E-2</v>
      </c>
      <c r="CH96" s="54">
        <f t="shared" si="509"/>
        <v>0.1905</v>
      </c>
      <c r="CI96" s="64">
        <f>+Fall_Hoy!B96</f>
        <v>0</v>
      </c>
      <c r="CJ96" s="61">
        <f>+Fall_Hoy!C96</f>
        <v>0</v>
      </c>
      <c r="CK96" s="61">
        <f>+Fall_Hoy!D96</f>
        <v>0</v>
      </c>
      <c r="CL96" s="61">
        <f>+Fall_Hoy!E96</f>
        <v>0</v>
      </c>
      <c r="CM96" s="61">
        <f>+Fall_Hoy!F96</f>
        <v>2</v>
      </c>
      <c r="CN96" s="61">
        <f>+Fall_Hoy!G96</f>
        <v>1</v>
      </c>
      <c r="CO96" s="61">
        <f>+Fall_Hoy!H96</f>
        <v>3</v>
      </c>
      <c r="CP96" s="61">
        <f>+Fall_Hoy!I96</f>
        <v>3</v>
      </c>
      <c r="CQ96" s="61">
        <f>+Fall_Hoy!J96</f>
        <v>11</v>
      </c>
      <c r="CR96" s="61">
        <f>+Fall_Hoy!K96</f>
        <v>8</v>
      </c>
      <c r="CS96" s="61">
        <f>+Fall_Hoy!L96</f>
        <v>26</v>
      </c>
      <c r="CT96" s="61">
        <f>+Fall_Hoy!M96</f>
        <v>14</v>
      </c>
      <c r="CU96" s="61">
        <f>+Fall_Hoy!N96</f>
        <v>50</v>
      </c>
      <c r="CV96" s="61">
        <f>+Fall_Hoy!O96</f>
        <v>38</v>
      </c>
      <c r="CW96" s="61">
        <f>+Fall_Hoy!P96</f>
        <v>73</v>
      </c>
      <c r="CX96" s="61">
        <f>+Fall_Hoy!Q96</f>
        <v>51</v>
      </c>
      <c r="CY96" s="61">
        <f>+Fall_Hoy!R96</f>
        <v>57</v>
      </c>
      <c r="CZ96" s="61">
        <f>+Fall_Hoy!S96</f>
        <v>60</v>
      </c>
      <c r="DA96" s="61">
        <f>+Fall_Hoy!T96</f>
        <v>10</v>
      </c>
      <c r="DB96" s="253">
        <f>+Fall_Hoy!U96</f>
        <v>28</v>
      </c>
      <c r="DC96" s="61">
        <f>+Fall_Hoy!W96</f>
        <v>1</v>
      </c>
      <c r="DD96" s="61">
        <f>+Fall_Hoy!X96</f>
        <v>0</v>
      </c>
      <c r="DE96" s="61">
        <f>+Fall_Hoy!Y96</f>
        <v>0</v>
      </c>
      <c r="DF96" s="61">
        <f>+Fall_Hoy!Z96</f>
        <v>0</v>
      </c>
      <c r="DG96" s="61">
        <f>+Fall_Hoy!AA96</f>
        <v>0</v>
      </c>
      <c r="DH96" s="61">
        <f>+Fall_Hoy!AB96</f>
        <v>0</v>
      </c>
      <c r="DI96" s="61">
        <f>+Fall_Hoy!AC96</f>
        <v>0</v>
      </c>
      <c r="DJ96" s="61">
        <f>+Fall_Hoy!AD96</f>
        <v>1</v>
      </c>
      <c r="DK96" s="61">
        <f>+Fall_Hoy!AE96</f>
        <v>4</v>
      </c>
      <c r="DL96" s="270">
        <f>+Fall_Hoy!AF96</f>
        <v>6</v>
      </c>
      <c r="DM96" s="75">
        <f t="shared" si="287"/>
        <v>0.24411835339926888</v>
      </c>
      <c r="DN96" s="76">
        <f t="shared" si="288"/>
        <v>0.27914768527227407</v>
      </c>
      <c r="DO96" s="76">
        <f t="shared" si="289"/>
        <v>0.38618817367664665</v>
      </c>
      <c r="DP96" s="76">
        <f t="shared" si="290"/>
        <v>0.64080200059208103</v>
      </c>
      <c r="DQ96" s="76">
        <f t="shared" si="524"/>
        <v>0.7</v>
      </c>
      <c r="DR96" s="76">
        <f t="shared" si="525"/>
        <v>0.56520861799334077</v>
      </c>
      <c r="DS96" s="76">
        <f t="shared" si="526"/>
        <v>0.64445700273589401</v>
      </c>
      <c r="DT96" s="76">
        <f t="shared" si="527"/>
        <v>0.7</v>
      </c>
      <c r="DU96" s="76">
        <f t="shared" si="528"/>
        <v>0.7</v>
      </c>
      <c r="DV96" s="76">
        <f t="shared" si="529"/>
        <v>0.7</v>
      </c>
      <c r="DW96" s="76">
        <f t="shared" si="530"/>
        <v>0.7</v>
      </c>
      <c r="DX96" s="76">
        <f t="shared" si="531"/>
        <v>0.62136689579846027</v>
      </c>
      <c r="DY96" s="76">
        <f t="shared" si="532"/>
        <v>0.38618817367664665</v>
      </c>
      <c r="DZ96" s="76">
        <f t="shared" si="533"/>
        <v>0.64080200059208103</v>
      </c>
      <c r="EA96" s="76">
        <f t="shared" si="534"/>
        <v>0.24411835339926888</v>
      </c>
      <c r="EB96" s="76">
        <f t="shared" si="535"/>
        <v>0.27914768527227407</v>
      </c>
      <c r="EC96" s="76">
        <f t="shared" si="536"/>
        <v>0.21912901773325821</v>
      </c>
      <c r="ED96" s="76">
        <f t="shared" si="537"/>
        <v>0.33770291241319378</v>
      </c>
      <c r="EE96" s="76">
        <f t="shared" si="538"/>
        <v>0.27060138541079515</v>
      </c>
      <c r="EF96" s="316">
        <f t="shared" si="539"/>
        <v>0.3642233189130919</v>
      </c>
      <c r="EG96" s="85">
        <f>+'Cas_-14'!B95</f>
        <v>119</v>
      </c>
      <c r="EH96" s="62">
        <f>+'Cas_-14'!C95</f>
        <v>95</v>
      </c>
      <c r="EI96" s="62">
        <f>+'Cas_-14'!D95</f>
        <v>354</v>
      </c>
      <c r="EJ96" s="62">
        <f>+'Cas_-14'!E95</f>
        <v>398</v>
      </c>
      <c r="EK96" s="62">
        <f>+'Cas_-14'!F95</f>
        <v>1469</v>
      </c>
      <c r="EL96" s="62">
        <f>+'Cas_-14'!G95</f>
        <v>1436</v>
      </c>
      <c r="EM96" s="62">
        <f>+'Cas_-14'!H95</f>
        <v>1715</v>
      </c>
      <c r="EN96" s="62">
        <f>+'Cas_-14'!I95</f>
        <v>1468</v>
      </c>
      <c r="EO96" s="62">
        <f>+'Cas_-14'!J95</f>
        <v>1410</v>
      </c>
      <c r="EP96" s="62">
        <f>+'Cas_-14'!K95</f>
        <v>1270</v>
      </c>
      <c r="EQ96" s="62">
        <f>+'Cas_-14'!L95</f>
        <v>969</v>
      </c>
      <c r="ER96" s="62">
        <f>+'Cas_-14'!M95</f>
        <v>907</v>
      </c>
      <c r="ES96" s="62">
        <f>+'Cas_-14'!N95</f>
        <v>548</v>
      </c>
      <c r="ET96" s="62">
        <f>+'Cas_-14'!O95</f>
        <v>512</v>
      </c>
      <c r="EU96" s="62">
        <f>+'Cas_-14'!P95</f>
        <v>303</v>
      </c>
      <c r="EV96" s="62">
        <f>+'Cas_-14'!Q95</f>
        <v>261</v>
      </c>
      <c r="EW96" s="62">
        <f>+'Cas_-14'!R95</f>
        <v>111</v>
      </c>
      <c r="EX96" s="62">
        <f>+'Cas_-14'!S95</f>
        <v>148</v>
      </c>
      <c r="EY96" s="62">
        <f>+'Cas_-14'!T95</f>
        <v>19</v>
      </c>
      <c r="EZ96" s="86">
        <f>+'Cas_-14'!U95</f>
        <v>59</v>
      </c>
      <c r="FA96" s="201">
        <f t="shared" si="433"/>
        <v>8.1191654698810727E-3</v>
      </c>
      <c r="FB96" s="90">
        <f t="shared" si="434"/>
        <v>6.700072176458724E-3</v>
      </c>
      <c r="FC96" s="90">
        <f t="shared" si="435"/>
        <v>2.596990145148487E-2</v>
      </c>
      <c r="FD96" s="90">
        <f t="shared" si="436"/>
        <v>2.9435127042247967E-2</v>
      </c>
      <c r="FE96" s="90">
        <f t="shared" si="437"/>
        <v>0.10130995908043072</v>
      </c>
      <c r="FF96" s="90">
        <f t="shared" si="438"/>
        <v>0.10069382011306764</v>
      </c>
      <c r="FG96" s="90">
        <f t="shared" si="439"/>
        <v>0.1252609594317666</v>
      </c>
      <c r="FH96" s="90">
        <f t="shared" si="440"/>
        <v>0.10614224262991544</v>
      </c>
      <c r="FI96" s="90">
        <f t="shared" si="441"/>
        <v>0.11672102809177162</v>
      </c>
      <c r="FJ96" s="90">
        <f t="shared" si="442"/>
        <v>9.766642222218884E-2</v>
      </c>
      <c r="FK96" s="90">
        <f t="shared" si="443"/>
        <v>9.9375386325425558E-2</v>
      </c>
      <c r="FL96" s="90">
        <f t="shared" si="444"/>
        <v>8.0511396355600492E-2</v>
      </c>
      <c r="FM96" s="90">
        <f t="shared" si="445"/>
        <v>6.856848261263597E-2</v>
      </c>
      <c r="FN96" s="90">
        <f t="shared" si="446"/>
        <v>5.353057554419742E-2</v>
      </c>
      <c r="FO96" s="90">
        <f t="shared" si="447"/>
        <v>6.1910086465571022E-2</v>
      </c>
      <c r="FP96" s="90">
        <f t="shared" si="448"/>
        <v>3.828592605769613E-2</v>
      </c>
      <c r="FQ96" s="90">
        <f t="shared" si="449"/>
        <v>6.0637612449271142E-2</v>
      </c>
      <c r="FR96" s="90">
        <f t="shared" si="450"/>
        <v>4.5565128295537528E-2</v>
      </c>
      <c r="FS96" s="90">
        <f t="shared" si="451"/>
        <v>0.1418519522461929</v>
      </c>
      <c r="FT96" s="99">
        <f t="shared" si="452"/>
        <v>8.0661156366006834E-2</v>
      </c>
      <c r="FU96" s="119">
        <f t="shared" si="511"/>
        <v>3.9431111687273472</v>
      </c>
      <c r="FV96" s="120">
        <f t="shared" si="512"/>
        <v>7.2911305541259219</v>
      </c>
      <c r="FW96" s="120">
        <f t="shared" si="513"/>
        <v>5.6321528340993057</v>
      </c>
      <c r="FX96" s="120">
        <f t="shared" si="514"/>
        <v>11.970766129032258</v>
      </c>
      <c r="FY96" s="120">
        <f t="shared" si="523"/>
        <v>6.9094885276211082</v>
      </c>
      <c r="FZ96" s="120">
        <f t="shared" si="523"/>
        <v>5.613141078158284</v>
      </c>
      <c r="GA96" s="120">
        <f t="shared" si="523"/>
        <v>5.1449151089007028</v>
      </c>
      <c r="GB96" s="120">
        <f t="shared" si="523"/>
        <v>6.5949237801643159</v>
      </c>
      <c r="GC96" s="120">
        <f t="shared" si="523"/>
        <v>5.9972055716440975</v>
      </c>
      <c r="GD96" s="120">
        <f t="shared" si="523"/>
        <v>7.1672534334012585</v>
      </c>
      <c r="GE96" s="120">
        <f t="shared" si="523"/>
        <v>7.0439977733289316</v>
      </c>
      <c r="GF96" s="120">
        <f t="shared" si="523"/>
        <v>7.7177508269018746</v>
      </c>
      <c r="GG96" s="120">
        <f t="shared" si="523"/>
        <v>5.6321528340993057</v>
      </c>
      <c r="GH96" s="120">
        <f t="shared" si="523"/>
        <v>11.970766129032258</v>
      </c>
      <c r="GI96" s="120">
        <f t="shared" si="523"/>
        <v>3.9431111687273472</v>
      </c>
      <c r="GJ96" s="120">
        <f t="shared" si="523"/>
        <v>7.2911305541259219</v>
      </c>
      <c r="GK96" s="120">
        <f t="shared" si="515"/>
        <v>3.6137474561119882</v>
      </c>
      <c r="GL96" s="120">
        <f t="shared" si="516"/>
        <v>7.4114333712139926</v>
      </c>
      <c r="GM96" s="120">
        <f t="shared" si="517"/>
        <v>1.9076324373819655</v>
      </c>
      <c r="GN96" s="321">
        <f t="shared" si="518"/>
        <v>4.5154735602896361</v>
      </c>
      <c r="GO96" s="85">
        <f>+Cas_Hoy!B95</f>
        <v>127</v>
      </c>
      <c r="GP96" s="62">
        <f>+Cas_Hoy!C95</f>
        <v>101</v>
      </c>
      <c r="GQ96" s="62">
        <f>+Cas_Hoy!D95</f>
        <v>395</v>
      </c>
      <c r="GR96" s="62">
        <f>+Cas_Hoy!E95</f>
        <v>452</v>
      </c>
      <c r="GS96" s="62">
        <f>+Cas_Hoy!F95</f>
        <v>1685</v>
      </c>
      <c r="GT96" s="62">
        <f>+Cas_Hoy!G95</f>
        <v>1622</v>
      </c>
      <c r="GU96" s="62">
        <f>+Cas_Hoy!H95</f>
        <v>1960</v>
      </c>
      <c r="GV96" s="62">
        <f>+Cas_Hoy!I95</f>
        <v>1671</v>
      </c>
      <c r="GW96" s="62">
        <f>+Cas_Hoy!J95</f>
        <v>1598</v>
      </c>
      <c r="GX96" s="62">
        <f>+Cas_Hoy!K95</f>
        <v>1445</v>
      </c>
      <c r="GY96" s="62">
        <f>+Cas_Hoy!L95</f>
        <v>1110</v>
      </c>
      <c r="GZ96" s="62">
        <f>+Cas_Hoy!M95</f>
        <v>1036</v>
      </c>
      <c r="HA96" s="62">
        <f>+Cas_Hoy!N95</f>
        <v>648</v>
      </c>
      <c r="HB96" s="62">
        <f>+Cas_Hoy!O95</f>
        <v>606</v>
      </c>
      <c r="HC96" s="62">
        <f>+Cas_Hoy!P95</f>
        <v>337</v>
      </c>
      <c r="HD96" s="62">
        <f>+Cas_Hoy!Q95</f>
        <v>300</v>
      </c>
      <c r="HE96" s="62">
        <f>+Cas_Hoy!R95</f>
        <v>122</v>
      </c>
      <c r="HF96" s="62">
        <f>+Cas_Hoy!S95</f>
        <v>158</v>
      </c>
      <c r="HG96" s="62">
        <f>+Cas_Hoy!T95</f>
        <v>19</v>
      </c>
      <c r="HH96" s="590">
        <f>+Cas_Hoy!U95</f>
        <v>61</v>
      </c>
      <c r="HI96" s="543">
        <f t="shared" si="519"/>
        <v>0.27151117193252017</v>
      </c>
      <c r="HJ96" s="112">
        <f t="shared" si="520"/>
        <v>0.32085940835893567</v>
      </c>
      <c r="HK96" s="112">
        <f t="shared" si="521"/>
        <v>0.45666046814318795</v>
      </c>
      <c r="HL96" s="112">
        <f t="shared" si="522"/>
        <v>0.7</v>
      </c>
      <c r="HM96" s="323">
        <f t="shared" si="493"/>
        <v>0.7</v>
      </c>
      <c r="HN96" s="323">
        <f t="shared" si="494"/>
        <v>0.63841809079749223</v>
      </c>
      <c r="HO96" s="323">
        <f t="shared" si="495"/>
        <v>0.7</v>
      </c>
      <c r="HP96" s="323">
        <f t="shared" si="496"/>
        <v>0.7</v>
      </c>
      <c r="HQ96" s="323">
        <f t="shared" si="497"/>
        <v>0.7</v>
      </c>
      <c r="HR96" s="323">
        <f t="shared" si="498"/>
        <v>0.7</v>
      </c>
      <c r="HS96" s="323">
        <f t="shared" si="499"/>
        <v>0.7</v>
      </c>
      <c r="HT96" s="323">
        <f t="shared" si="500"/>
        <v>0.7</v>
      </c>
      <c r="HU96" s="323">
        <f t="shared" si="501"/>
        <v>0.45666046814318795</v>
      </c>
      <c r="HV96" s="323">
        <f t="shared" si="502"/>
        <v>0.7</v>
      </c>
      <c r="HW96" s="323">
        <f t="shared" si="503"/>
        <v>0.27151117193252017</v>
      </c>
      <c r="HX96" s="323">
        <f t="shared" si="504"/>
        <v>0.32085940835893567</v>
      </c>
      <c r="HY96" s="323">
        <f t="shared" si="505"/>
        <v>0.24084450597709461</v>
      </c>
      <c r="HZ96" s="323">
        <f t="shared" si="506"/>
        <v>0.36052067676543659</v>
      </c>
      <c r="IA96" s="323">
        <f t="shared" si="507"/>
        <v>0.2706013854107952</v>
      </c>
      <c r="IB96" s="327">
        <f t="shared" si="508"/>
        <v>0.3765698720965866</v>
      </c>
      <c r="IC96" s="241">
        <f>+CyF_Tot!B95</f>
        <v>0</v>
      </c>
      <c r="ID96" s="149">
        <f>+CyF_Tot!C95</f>
        <v>13703</v>
      </c>
      <c r="IE96" s="149">
        <f>+CyF_Tot!D95</f>
        <v>14791</v>
      </c>
      <c r="IF96" s="149">
        <f>+CyF_Tot!E95</f>
        <v>15595</v>
      </c>
      <c r="IG96" s="149">
        <f>+CyF_Tot!F95</f>
        <v>0</v>
      </c>
      <c r="IH96" s="149">
        <f>+CyF_Tot!G95</f>
        <v>421</v>
      </c>
      <c r="II96" s="149">
        <f>+CyF_Tot!H95</f>
        <v>443</v>
      </c>
      <c r="IJ96" s="557">
        <f>+CyF_Tot!I95</f>
        <v>447</v>
      </c>
      <c r="IK96" s="93">
        <f t="shared" si="388"/>
        <v>7.5712633592573422E-2</v>
      </c>
      <c r="IL96" s="90">
        <f t="shared" si="389"/>
        <v>7.3244818673925641E-2</v>
      </c>
      <c r="IM96" s="90">
        <f t="shared" si="390"/>
        <v>7.0415090936443533E-2</v>
      </c>
      <c r="IN96" s="90">
        <f t="shared" si="391"/>
        <v>6.9847351268114463E-2</v>
      </c>
      <c r="IO96" s="90">
        <f t="shared" si="392"/>
        <v>7.490355666617278E-2</v>
      </c>
      <c r="IP96" s="90">
        <f t="shared" si="393"/>
        <v>7.3668937558735992E-2</v>
      </c>
      <c r="IQ96" s="90">
        <f t="shared" si="394"/>
        <v>7.072633839379909E-2</v>
      </c>
      <c r="IR96" s="90">
        <f t="shared" si="395"/>
        <v>7.1444792667605977E-2</v>
      </c>
      <c r="IS96" s="90">
        <f t="shared" si="396"/>
        <v>6.2402615460021779E-2</v>
      </c>
      <c r="IT96" s="90">
        <f t="shared" si="397"/>
        <v>6.7172455819390867E-2</v>
      </c>
      <c r="IU96" s="90">
        <f t="shared" si="398"/>
        <v>5.0370670405353889E-2</v>
      </c>
      <c r="IV96" s="90">
        <f t="shared" si="399"/>
        <v>5.8194603320631436E-2</v>
      </c>
      <c r="IW96" s="90">
        <f t="shared" si="400"/>
        <v>4.1284668687820533E-2</v>
      </c>
      <c r="IX96" s="90">
        <f t="shared" si="401"/>
        <v>4.9408404771550889E-2</v>
      </c>
      <c r="IY96" s="90">
        <f t="shared" si="402"/>
        <v>2.5282149902099944E-2</v>
      </c>
      <c r="IZ96" s="90">
        <f t="shared" si="403"/>
        <v>3.5215522391631719E-2</v>
      </c>
      <c r="JA96" s="90">
        <f t="shared" si="404"/>
        <v>9.4561351323168164E-3</v>
      </c>
      <c r="JB96" s="90">
        <f t="shared" si="405"/>
        <v>1.6778838814404503E-2</v>
      </c>
      <c r="JC96" s="90">
        <f t="shared" si="406"/>
        <v>6.9191232675488881E-4</v>
      </c>
      <c r="JD96" s="202">
        <f t="shared" si="407"/>
        <v>3.7785080508454926E-3</v>
      </c>
      <c r="JE96" s="326"/>
      <c r="JF96" s="323"/>
      <c r="JG96" s="323"/>
      <c r="JH96" s="323"/>
      <c r="JI96" s="323"/>
      <c r="JJ96" s="323"/>
      <c r="JK96" s="323"/>
      <c r="JL96" s="323"/>
      <c r="JM96" s="323"/>
      <c r="JN96" s="323"/>
      <c r="JO96" s="323"/>
      <c r="JP96" s="323"/>
      <c r="JQ96" s="323"/>
      <c r="JR96" s="323"/>
      <c r="JS96" s="323"/>
      <c r="JT96" s="323"/>
      <c r="JU96" s="323"/>
      <c r="JV96" s="323"/>
      <c r="JW96" s="323"/>
      <c r="JX96" s="327"/>
      <c r="JZ96" s="701">
        <f t="shared" si="241"/>
        <v>0</v>
      </c>
      <c r="KA96" s="291">
        <f t="shared" si="242"/>
        <v>0</v>
      </c>
      <c r="KB96" s="291">
        <f t="shared" si="243"/>
        <v>0</v>
      </c>
      <c r="KC96" s="291">
        <f t="shared" si="244"/>
        <v>0</v>
      </c>
      <c r="KD96" s="291">
        <f t="shared" si="245"/>
        <v>493.50584506821593</v>
      </c>
      <c r="KE96" s="291">
        <f t="shared" si="246"/>
        <v>245.84957148962641</v>
      </c>
      <c r="KF96" s="291">
        <f t="shared" si="247"/>
        <v>706.07083004806123</v>
      </c>
      <c r="KG96" s="291">
        <f t="shared" si="248"/>
        <v>707.19647953122933</v>
      </c>
      <c r="KH96" s="291">
        <f t="shared" si="249"/>
        <v>2569.8222067969818</v>
      </c>
      <c r="KI96" s="291">
        <f t="shared" si="250"/>
        <v>1797.3537839064375</v>
      </c>
      <c r="KJ96" s="291">
        <f t="shared" si="251"/>
        <v>5635.3859712352405</v>
      </c>
      <c r="KK96" s="291">
        <f t="shared" si="252"/>
        <v>2819.0558576059943</v>
      </c>
      <c r="KL96" s="291">
        <f t="shared" si="253"/>
        <v>10344.262558186869</v>
      </c>
      <c r="KM96" s="291">
        <f t="shared" si="254"/>
        <v>7576.8914277924114</v>
      </c>
      <c r="KN96" s="291">
        <f t="shared" si="255"/>
        <v>14765.923200406847</v>
      </c>
      <c r="KO96" s="291">
        <f t="shared" si="256"/>
        <v>9975.6004656659043</v>
      </c>
      <c r="KP96" s="291">
        <f t="shared" si="257"/>
        <v>11102.586231731275</v>
      </c>
      <c r="KQ96" s="291">
        <f t="shared" si="258"/>
        <v>12131.124293508978</v>
      </c>
      <c r="KR96" s="291">
        <f t="shared" si="259"/>
        <v>4506.7858407060185</v>
      </c>
      <c r="KS96" s="702">
        <f t="shared" si="260"/>
        <v>6615.1444760181348</v>
      </c>
      <c r="KT96" s="705">
        <f>(SUM(JZ96:KS96)/SUM(JZ$4:KS95))*100000</f>
        <v>181.5507020303352</v>
      </c>
      <c r="KU96" s="624">
        <f t="shared" si="453"/>
        <v>0</v>
      </c>
      <c r="KV96" s="625">
        <f t="shared" si="454"/>
        <v>0</v>
      </c>
      <c r="KW96" s="625">
        <f t="shared" si="455"/>
        <v>0</v>
      </c>
      <c r="KX96" s="625">
        <f t="shared" si="456"/>
        <v>0</v>
      </c>
      <c r="KY96" s="625">
        <f t="shared" si="457"/>
        <v>137.93050929942916</v>
      </c>
      <c r="KZ96" s="625">
        <f t="shared" si="458"/>
        <v>70.121044646983037</v>
      </c>
      <c r="LA96" s="625">
        <f t="shared" si="459"/>
        <v>219.11538093020394</v>
      </c>
      <c r="LB96" s="625">
        <f t="shared" si="460"/>
        <v>216.91193997939124</v>
      </c>
      <c r="LC96" s="625">
        <f t="shared" si="461"/>
        <v>910.58958085779284</v>
      </c>
      <c r="LD96" s="625">
        <f t="shared" si="462"/>
        <v>615.22155730512657</v>
      </c>
      <c r="LE96" s="625">
        <f t="shared" si="463"/>
        <v>2666.4190345315424</v>
      </c>
      <c r="LF96" s="625">
        <f t="shared" si="464"/>
        <v>1242.7337915969206</v>
      </c>
      <c r="LG96" s="625">
        <f t="shared" si="465"/>
        <v>6256.248413561676</v>
      </c>
      <c r="LH96" s="625">
        <f t="shared" si="466"/>
        <v>3972.9724036709026</v>
      </c>
      <c r="LI96" s="625">
        <f t="shared" si="467"/>
        <v>14915.63139269533</v>
      </c>
      <c r="LJ96" s="625">
        <f t="shared" si="468"/>
        <v>7481.1579652969449</v>
      </c>
      <c r="LK96" s="625">
        <f t="shared" si="469"/>
        <v>31138.233419895994</v>
      </c>
      <c r="LL96" s="625">
        <f t="shared" si="470"/>
        <v>18472.3493090017</v>
      </c>
      <c r="LM96" s="625">
        <f t="shared" si="471"/>
        <v>74658.922234838377</v>
      </c>
      <c r="LN96" s="626">
        <f t="shared" si="472"/>
        <v>38279.870817765957</v>
      </c>
      <c r="LO96" s="642">
        <f t="shared" si="473"/>
        <v>46.742188089568508</v>
      </c>
      <c r="LP96" s="625">
        <f t="shared" si="474"/>
        <v>23.83150242777495</v>
      </c>
      <c r="LQ96" s="625">
        <f t="shared" si="475"/>
        <v>1126.0497955801457</v>
      </c>
      <c r="LR96" s="625">
        <f t="shared" si="476"/>
        <v>656.1778180794131</v>
      </c>
      <c r="LS96" s="625">
        <f t="shared" si="477"/>
        <v>12794.014952813191</v>
      </c>
      <c r="LT96" s="645">
        <f t="shared" si="478"/>
        <v>8692.9588427615781</v>
      </c>
      <c r="LU96" s="624">
        <f t="shared" si="479"/>
        <v>35.398579278906041</v>
      </c>
      <c r="LV96" s="625">
        <f t="shared" si="480"/>
        <v>882.89022816233876</v>
      </c>
      <c r="LW96" s="626">
        <f t="shared" si="481"/>
        <v>10422.583066827547</v>
      </c>
      <c r="LY96" s="725">
        <f>VLOOKUP(A96,Vac!A:C,2,FALSE)</f>
        <v>354891.49274508021</v>
      </c>
      <c r="LZ96" s="730">
        <f>VLOOKUP(A96,Vac!A:D,3,FALSE)</f>
        <v>22458</v>
      </c>
      <c r="MA96" s="722">
        <f>VLOOKUP(A96,Vac!A:D,4,FALSE)</f>
        <v>2483</v>
      </c>
      <c r="MB96" s="742">
        <f t="shared" si="425"/>
        <v>0.11601225314206309</v>
      </c>
      <c r="MC96" s="666">
        <f t="shared" si="426"/>
        <v>1.2826539520515748E-2</v>
      </c>
    </row>
    <row r="97" spans="1:341" ht="14.4">
      <c r="A97" s="511" t="s">
        <v>107</v>
      </c>
      <c r="B97" s="539">
        <v>180914</v>
      </c>
      <c r="C97" s="527">
        <f t="shared" si="341"/>
        <v>15515</v>
      </c>
      <c r="D97" s="518">
        <f t="shared" si="342"/>
        <v>488</v>
      </c>
      <c r="E97" s="496">
        <f t="shared" si="482"/>
        <v>7.2488450769703549E-3</v>
      </c>
      <c r="F97" s="209">
        <f t="shared" si="427"/>
        <v>7.6119039985849624E-2</v>
      </c>
      <c r="G97" s="28">
        <f t="shared" si="264"/>
        <v>4.8886115064694442</v>
      </c>
      <c r="H97" s="27">
        <f t="shared" si="428"/>
        <v>0.37211641473623219</v>
      </c>
      <c r="I97" s="34">
        <f t="shared" si="429"/>
        <v>0.41924233350030082</v>
      </c>
      <c r="J97" s="340">
        <f t="shared" si="430"/>
        <v>0.46220656491948742</v>
      </c>
      <c r="K97" s="582">
        <f t="shared" si="431"/>
        <v>5.8359496505430699E-3</v>
      </c>
      <c r="L97" s="341">
        <f t="shared" si="483"/>
        <v>6.0721544176780293</v>
      </c>
      <c r="M97" s="342">
        <f t="shared" si="432"/>
        <v>0.51996979912371644</v>
      </c>
      <c r="N97" s="827"/>
      <c r="O97" s="366" t="s">
        <v>230</v>
      </c>
      <c r="P97" s="21" t="s">
        <v>244</v>
      </c>
      <c r="Q97" s="21" t="s">
        <v>232</v>
      </c>
      <c r="R97" s="21" t="s">
        <v>245</v>
      </c>
      <c r="S97" s="170">
        <f t="shared" si="270"/>
        <v>15515</v>
      </c>
      <c r="T97" s="171">
        <f t="shared" si="271"/>
        <v>8575.8979404578968</v>
      </c>
      <c r="U97" s="170">
        <f t="shared" si="272"/>
        <v>752</v>
      </c>
      <c r="V97" s="172">
        <f t="shared" si="273"/>
        <v>5.0938156201314096E-2</v>
      </c>
      <c r="W97" s="171">
        <f t="shared" si="274"/>
        <v>415.66711255071471</v>
      </c>
      <c r="X97" s="170">
        <f t="shared" si="275"/>
        <v>1744</v>
      </c>
      <c r="Y97" s="172">
        <f t="shared" si="276"/>
        <v>0.12664294531987511</v>
      </c>
      <c r="Z97" s="171">
        <f t="shared" si="277"/>
        <v>963.9939418729341</v>
      </c>
      <c r="AA97" s="170">
        <f t="shared" si="278"/>
        <v>488</v>
      </c>
      <c r="AB97" s="171">
        <f t="shared" si="279"/>
        <v>2697.4142410205955</v>
      </c>
      <c r="AC97" s="173">
        <f t="shared" si="280"/>
        <v>3.145343216242346E-2</v>
      </c>
      <c r="AD97" s="170">
        <f t="shared" si="281"/>
        <v>5</v>
      </c>
      <c r="AE97" s="172">
        <f t="shared" si="282"/>
        <v>1.0351966873706004E-2</v>
      </c>
      <c r="AF97" s="171">
        <f t="shared" si="283"/>
        <v>27.637440994063478</v>
      </c>
      <c r="AG97" s="170">
        <f t="shared" si="284"/>
        <v>18</v>
      </c>
      <c r="AH97" s="172">
        <f t="shared" si="285"/>
        <v>3.8297872340425532E-2</v>
      </c>
      <c r="AI97" s="367">
        <f t="shared" si="286"/>
        <v>99.494787578628518</v>
      </c>
      <c r="AJ97" s="831"/>
      <c r="AK97" s="85">
        <v>13373.81014151686</v>
      </c>
      <c r="AL97" s="62">
        <v>12401.144540003568</v>
      </c>
      <c r="AM97" s="62">
        <v>12559.894369621818</v>
      </c>
      <c r="AN97" s="62">
        <v>12031.379563476132</v>
      </c>
      <c r="AO97" s="62">
        <v>12895.547341211062</v>
      </c>
      <c r="AP97" s="62">
        <v>12082.547934232274</v>
      </c>
      <c r="AQ97" s="62">
        <v>12985.638276363145</v>
      </c>
      <c r="AR97" s="62">
        <v>13225.91879293794</v>
      </c>
      <c r="AS97" s="62">
        <v>12631.225995759512</v>
      </c>
      <c r="AT97" s="62">
        <v>12965.513024428412</v>
      </c>
      <c r="AU97" s="62">
        <v>9371.9446903881253</v>
      </c>
      <c r="AV97" s="62">
        <v>10514.267398484988</v>
      </c>
      <c r="AW97" s="62">
        <v>7663.1474570316777</v>
      </c>
      <c r="AX97" s="62">
        <v>8897.4810850980393</v>
      </c>
      <c r="AY97" s="62">
        <v>4781.0059730581288</v>
      </c>
      <c r="AZ97" s="62">
        <v>6359.713388129343</v>
      </c>
      <c r="BA97" s="62">
        <v>1805.056065934773</v>
      </c>
      <c r="BB97" s="62">
        <v>3254.4734035781457</v>
      </c>
      <c r="BC97" s="62">
        <v>186.7299378553214</v>
      </c>
      <c r="BD97" s="86">
        <v>927.56193835110832</v>
      </c>
      <c r="BE97" s="258">
        <v>2.0000000000000002E-5</v>
      </c>
      <c r="BF97" s="43">
        <v>2.0000000000000002E-5</v>
      </c>
      <c r="BG97" s="53">
        <v>5.0000000000000002E-5</v>
      </c>
      <c r="BH97" s="53">
        <v>4.0000000000000003E-5</v>
      </c>
      <c r="BI97" s="53">
        <v>1.2518952302791728E-4</v>
      </c>
      <c r="BJ97" s="53">
        <v>1.2406223545552731E-4</v>
      </c>
      <c r="BK97" s="53">
        <v>3.4000000000000002E-4</v>
      </c>
      <c r="BL97" s="53">
        <v>1.8000000000000001E-4</v>
      </c>
      <c r="BM97" s="53">
        <v>8.9999999999999998E-4</v>
      </c>
      <c r="BN97" s="53">
        <v>5.0000000000000001E-4</v>
      </c>
      <c r="BO97" s="53">
        <v>3.8E-3</v>
      </c>
      <c r="BP97" s="53">
        <v>2E-3</v>
      </c>
      <c r="BQ97" s="53">
        <v>1.6199999999999999E-2</v>
      </c>
      <c r="BR97" s="53">
        <v>6.1999999999999998E-3</v>
      </c>
      <c r="BS97" s="53">
        <v>6.1100000000000002E-2</v>
      </c>
      <c r="BT97" s="53">
        <v>2.6800000000000001E-2</v>
      </c>
      <c r="BU97" s="53">
        <v>0.1421</v>
      </c>
      <c r="BV97" s="53">
        <v>5.4699999999999999E-2</v>
      </c>
      <c r="BW97" s="53">
        <v>0.27589999999999998</v>
      </c>
      <c r="BX97" s="773">
        <v>0.1051</v>
      </c>
      <c r="BY97" s="53">
        <f t="shared" si="484"/>
        <v>2.0000000000000002E-5</v>
      </c>
      <c r="BZ97" s="53">
        <f t="shared" si="485"/>
        <v>4.5000000000000003E-5</v>
      </c>
      <c r="CA97" s="53">
        <f t="shared" si="486"/>
        <v>1.246258792417223E-4</v>
      </c>
      <c r="CB97" s="53">
        <f t="shared" si="487"/>
        <v>2.6000000000000003E-4</v>
      </c>
      <c r="CC97" s="53">
        <f t="shared" si="488"/>
        <v>6.9999999999999999E-4</v>
      </c>
      <c r="CD97" s="53">
        <f t="shared" si="489"/>
        <v>2.8999999999999998E-3</v>
      </c>
      <c r="CE97" s="53">
        <f t="shared" si="490"/>
        <v>1.12E-2</v>
      </c>
      <c r="CF97" s="53">
        <f t="shared" si="491"/>
        <v>4.3950000000000003E-2</v>
      </c>
      <c r="CG97" s="53">
        <f t="shared" si="492"/>
        <v>9.8400000000000001E-2</v>
      </c>
      <c r="CH97" s="54">
        <f t="shared" si="509"/>
        <v>0.1905</v>
      </c>
      <c r="CI97" s="64">
        <f>+Fall_Hoy!B97</f>
        <v>1</v>
      </c>
      <c r="CJ97" s="61">
        <f>+Fall_Hoy!C97</f>
        <v>0</v>
      </c>
      <c r="CK97" s="61">
        <f>+Fall_Hoy!D97</f>
        <v>0</v>
      </c>
      <c r="CL97" s="61">
        <f>+Fall_Hoy!E97</f>
        <v>2</v>
      </c>
      <c r="CM97" s="61">
        <f>+Fall_Hoy!F97</f>
        <v>1</v>
      </c>
      <c r="CN97" s="61">
        <f>+Fall_Hoy!G97</f>
        <v>0</v>
      </c>
      <c r="CO97" s="61">
        <f>+Fall_Hoy!H97</f>
        <v>2</v>
      </c>
      <c r="CP97" s="61">
        <f>+Fall_Hoy!I97</f>
        <v>1</v>
      </c>
      <c r="CQ97" s="61">
        <f>+Fall_Hoy!J97</f>
        <v>12</v>
      </c>
      <c r="CR97" s="61">
        <f>+Fall_Hoy!K97</f>
        <v>3</v>
      </c>
      <c r="CS97" s="61">
        <f>+Fall_Hoy!L97</f>
        <v>27</v>
      </c>
      <c r="CT97" s="61">
        <f>+Fall_Hoy!M97</f>
        <v>17</v>
      </c>
      <c r="CU97" s="61">
        <f>+Fall_Hoy!N97</f>
        <v>53</v>
      </c>
      <c r="CV97" s="61">
        <f>+Fall_Hoy!O97</f>
        <v>33</v>
      </c>
      <c r="CW97" s="61">
        <f>+Fall_Hoy!P97</f>
        <v>76</v>
      </c>
      <c r="CX97" s="61">
        <f>+Fall_Hoy!Q97</f>
        <v>56</v>
      </c>
      <c r="CY97" s="61">
        <f>+Fall_Hoy!R97</f>
        <v>69</v>
      </c>
      <c r="CZ97" s="61">
        <f>+Fall_Hoy!S97</f>
        <v>58</v>
      </c>
      <c r="DA97" s="61">
        <f>+Fall_Hoy!T97</f>
        <v>9</v>
      </c>
      <c r="DB97" s="253">
        <f>+Fall_Hoy!U97</f>
        <v>39</v>
      </c>
      <c r="DC97" s="61">
        <f>+Fall_Hoy!W97</f>
        <v>1</v>
      </c>
      <c r="DD97" s="61">
        <f>+Fall_Hoy!X97</f>
        <v>0</v>
      </c>
      <c r="DE97" s="61">
        <f>+Fall_Hoy!Y97</f>
        <v>0</v>
      </c>
      <c r="DF97" s="61">
        <f>+Fall_Hoy!Z97</f>
        <v>0</v>
      </c>
      <c r="DG97" s="61">
        <f>+Fall_Hoy!AA97</f>
        <v>0</v>
      </c>
      <c r="DH97" s="61">
        <f>+Fall_Hoy!AB97</f>
        <v>0</v>
      </c>
      <c r="DI97" s="61">
        <f>+Fall_Hoy!AC97</f>
        <v>2</v>
      </c>
      <c r="DJ97" s="61">
        <f>+Fall_Hoy!AD97</f>
        <v>1</v>
      </c>
      <c r="DK97" s="61">
        <f>+Fall_Hoy!AE97</f>
        <v>12</v>
      </c>
      <c r="DL97" s="270">
        <f>+Fall_Hoy!AF97</f>
        <v>13</v>
      </c>
      <c r="DM97" s="75">
        <f t="shared" si="287"/>
        <v>0.26016753115718017</v>
      </c>
      <c r="DN97" s="76">
        <f t="shared" si="288"/>
        <v>0.32856075600925699</v>
      </c>
      <c r="DO97" s="76">
        <f t="shared" si="289"/>
        <v>0.42692705009474818</v>
      </c>
      <c r="DP97" s="76">
        <f t="shared" si="290"/>
        <v>0.59821207758180273</v>
      </c>
      <c r="DQ97" s="76">
        <f t="shared" si="524"/>
        <v>0.61942999994746406</v>
      </c>
      <c r="DR97" s="76">
        <f t="shared" si="525"/>
        <v>0.11926292433050142</v>
      </c>
      <c r="DS97" s="76">
        <f t="shared" si="526"/>
        <v>0.45298912660178653</v>
      </c>
      <c r="DT97" s="76">
        <f t="shared" si="527"/>
        <v>0.42005063258984909</v>
      </c>
      <c r="DU97" s="76">
        <f t="shared" si="528"/>
        <v>0.7</v>
      </c>
      <c r="DV97" s="76">
        <f t="shared" si="529"/>
        <v>0.46276610795850182</v>
      </c>
      <c r="DW97" s="76">
        <f t="shared" si="530"/>
        <v>0.7</v>
      </c>
      <c r="DX97" s="76">
        <f t="shared" si="531"/>
        <v>0.7</v>
      </c>
      <c r="DY97" s="76">
        <f t="shared" si="532"/>
        <v>0.42692705009474818</v>
      </c>
      <c r="DZ97" s="76">
        <f t="shared" si="533"/>
        <v>0.59821207758180273</v>
      </c>
      <c r="EA97" s="76">
        <f t="shared" si="534"/>
        <v>0.26016753115718017</v>
      </c>
      <c r="EB97" s="76">
        <f t="shared" si="535"/>
        <v>0.32856075600925699</v>
      </c>
      <c r="EC97" s="76">
        <f t="shared" si="536"/>
        <v>0.26900745573754298</v>
      </c>
      <c r="ED97" s="76">
        <f t="shared" si="537"/>
        <v>0.32580664708333407</v>
      </c>
      <c r="EE97" s="76">
        <f t="shared" si="538"/>
        <v>0.1746935443448068</v>
      </c>
      <c r="EF97" s="316">
        <f t="shared" si="539"/>
        <v>0.40005432647196992</v>
      </c>
      <c r="EG97" s="85">
        <f>+'Cas_-14'!B96</f>
        <v>146</v>
      </c>
      <c r="EH97" s="62">
        <f>+'Cas_-14'!C96</f>
        <v>106</v>
      </c>
      <c r="EI97" s="62">
        <f>+'Cas_-14'!D96</f>
        <v>407</v>
      </c>
      <c r="EJ97" s="62">
        <f>+'Cas_-14'!E96</f>
        <v>467</v>
      </c>
      <c r="EK97" s="62">
        <f>+'Cas_-14'!F96</f>
        <v>1377</v>
      </c>
      <c r="EL97" s="62">
        <f>+'Cas_-14'!G96</f>
        <v>1441</v>
      </c>
      <c r="EM97" s="62">
        <f>+'Cas_-14'!H96</f>
        <v>1419</v>
      </c>
      <c r="EN97" s="62">
        <f>+'Cas_-14'!I96</f>
        <v>1438</v>
      </c>
      <c r="EO97" s="62">
        <f>+'Cas_-14'!J96</f>
        <v>1340</v>
      </c>
      <c r="EP97" s="62">
        <f>+'Cas_-14'!K96</f>
        <v>1334</v>
      </c>
      <c r="EQ97" s="62">
        <f>+'Cas_-14'!L96</f>
        <v>1036</v>
      </c>
      <c r="ER97" s="62">
        <f>+'Cas_-14'!M96</f>
        <v>981</v>
      </c>
      <c r="ES97" s="62">
        <f>+'Cas_-14'!N96</f>
        <v>589</v>
      </c>
      <c r="ET97" s="62">
        <f>+'Cas_-14'!O96</f>
        <v>535</v>
      </c>
      <c r="EU97" s="62">
        <f>+'Cas_-14'!P96</f>
        <v>317</v>
      </c>
      <c r="EV97" s="62">
        <f>+'Cas_-14'!Q96</f>
        <v>272</v>
      </c>
      <c r="EW97" s="62">
        <f>+'Cas_-14'!R96</f>
        <v>132</v>
      </c>
      <c r="EX97" s="62">
        <f>+'Cas_-14'!S96</f>
        <v>154</v>
      </c>
      <c r="EY97" s="62">
        <f>+'Cas_-14'!T96</f>
        <v>17</v>
      </c>
      <c r="EZ97" s="86">
        <f>+'Cas_-14'!U96</f>
        <v>78</v>
      </c>
      <c r="FA97" s="201">
        <f t="shared" si="433"/>
        <v>1.0916859029332732E-2</v>
      </c>
      <c r="FB97" s="91">
        <f t="shared" si="434"/>
        <v>8.5475981396769939E-3</v>
      </c>
      <c r="FC97" s="91">
        <f t="shared" si="435"/>
        <v>3.2404731124522579E-2</v>
      </c>
      <c r="FD97" s="91">
        <f t="shared" si="436"/>
        <v>3.8815166418461271E-2</v>
      </c>
      <c r="FE97" s="91">
        <f t="shared" si="437"/>
        <v>0.10678104337606825</v>
      </c>
      <c r="FF97" s="91">
        <f t="shared" si="438"/>
        <v>0.11926292433050142</v>
      </c>
      <c r="FG97" s="91">
        <f t="shared" si="439"/>
        <v>0.10927456701014898</v>
      </c>
      <c r="FH97" s="91">
        <f t="shared" si="440"/>
        <v>0.10872590573955655</v>
      </c>
      <c r="FI97" s="91">
        <f t="shared" si="441"/>
        <v>0.10608629759691242</v>
      </c>
      <c r="FJ97" s="91">
        <f t="shared" si="442"/>
        <v>0.10288833133610691</v>
      </c>
      <c r="FK97" s="91">
        <f t="shared" si="443"/>
        <v>0.11054269249609662</v>
      </c>
      <c r="FL97" s="91">
        <f t="shared" si="444"/>
        <v>9.3301792965751792E-2</v>
      </c>
      <c r="FM97" s="91">
        <f t="shared" si="445"/>
        <v>7.6861368426303173E-2</v>
      </c>
      <c r="FN97" s="91">
        <f t="shared" si="446"/>
        <v>6.0129377616328472E-2</v>
      </c>
      <c r="FO97" s="91">
        <f t="shared" si="447"/>
        <v>6.6304037641106248E-2</v>
      </c>
      <c r="FP97" s="91">
        <f t="shared" si="448"/>
        <v>4.2769222982233568E-2</v>
      </c>
      <c r="FQ97" s="91">
        <f t="shared" si="449"/>
        <v>7.3127922445800589E-2</v>
      </c>
      <c r="FR97" s="91">
        <f t="shared" si="450"/>
        <v>4.7319483339665333E-2</v>
      </c>
      <c r="FS97" s="91">
        <f t="shared" si="451"/>
        <v>9.1040570115605263E-2</v>
      </c>
      <c r="FT97" s="100">
        <f t="shared" si="452"/>
        <v>8.4091419424408079E-2</v>
      </c>
      <c r="FU97" s="119">
        <f t="shared" si="511"/>
        <v>3.9238565314140863</v>
      </c>
      <c r="FV97" s="120">
        <f t="shared" si="512"/>
        <v>7.6821773485513605</v>
      </c>
      <c r="FW97" s="120">
        <f t="shared" si="513"/>
        <v>5.5545075352658833</v>
      </c>
      <c r="FX97" s="120">
        <f t="shared" si="514"/>
        <v>9.9487488694603563</v>
      </c>
      <c r="FY97" s="120">
        <f t="shared" si="523"/>
        <v>5.8009360122649882</v>
      </c>
      <c r="FZ97" s="120">
        <f t="shared" si="523"/>
        <v>1</v>
      </c>
      <c r="GA97" s="120">
        <f t="shared" si="523"/>
        <v>4.1454213820834882</v>
      </c>
      <c r="GB97" s="120">
        <f t="shared" si="523"/>
        <v>3.8633905115129035</v>
      </c>
      <c r="GC97" s="120">
        <f t="shared" si="523"/>
        <v>6.5984016395758642</v>
      </c>
      <c r="GD97" s="120">
        <f t="shared" si="523"/>
        <v>4.497751124437781</v>
      </c>
      <c r="GE97" s="120">
        <f t="shared" si="523"/>
        <v>6.3323950610730577</v>
      </c>
      <c r="GF97" s="120">
        <f t="shared" si="523"/>
        <v>7.5025353506009083</v>
      </c>
      <c r="GG97" s="120">
        <f t="shared" si="523"/>
        <v>5.5545075352658833</v>
      </c>
      <c r="GH97" s="120">
        <f t="shared" si="523"/>
        <v>9.9487488694603563</v>
      </c>
      <c r="GI97" s="120">
        <f t="shared" si="523"/>
        <v>3.9238565314140863</v>
      </c>
      <c r="GJ97" s="120">
        <f t="shared" si="523"/>
        <v>7.6821773485513605</v>
      </c>
      <c r="GK97" s="120">
        <f t="shared" si="515"/>
        <v>3.6785874224297874</v>
      </c>
      <c r="GL97" s="120">
        <f t="shared" si="516"/>
        <v>6.8852536859849476</v>
      </c>
      <c r="GM97" s="120">
        <f t="shared" si="517"/>
        <v>1.9188538046606827</v>
      </c>
      <c r="GN97" s="321">
        <f t="shared" si="518"/>
        <v>4.7573739295908659</v>
      </c>
      <c r="GO97" s="85">
        <f>+Cas_Hoy!B96</f>
        <v>157</v>
      </c>
      <c r="GP97" s="62">
        <f>+Cas_Hoy!C96</f>
        <v>116</v>
      </c>
      <c r="GQ97" s="62">
        <f>+Cas_Hoy!D96</f>
        <v>471</v>
      </c>
      <c r="GR97" s="62">
        <f>+Cas_Hoy!E96</f>
        <v>537</v>
      </c>
      <c r="GS97" s="62">
        <f>+Cas_Hoy!F96</f>
        <v>1533</v>
      </c>
      <c r="GT97" s="62">
        <f>+Cas_Hoy!G96</f>
        <v>1612</v>
      </c>
      <c r="GU97" s="62">
        <f>+Cas_Hoy!H96</f>
        <v>1630</v>
      </c>
      <c r="GV97" s="62">
        <f>+Cas_Hoy!I96</f>
        <v>1618</v>
      </c>
      <c r="GW97" s="62">
        <f>+Cas_Hoy!J96</f>
        <v>1525</v>
      </c>
      <c r="GX97" s="62">
        <f>+Cas_Hoy!K96</f>
        <v>1518</v>
      </c>
      <c r="GY97" s="62">
        <f>+Cas_Hoy!L96</f>
        <v>1159</v>
      </c>
      <c r="GZ97" s="62">
        <f>+Cas_Hoy!M96</f>
        <v>1110</v>
      </c>
      <c r="HA97" s="62">
        <f>+Cas_Hoy!N96</f>
        <v>666</v>
      </c>
      <c r="HB97" s="62">
        <f>+Cas_Hoy!O96</f>
        <v>604</v>
      </c>
      <c r="HC97" s="62">
        <f>+Cas_Hoy!P96</f>
        <v>351</v>
      </c>
      <c r="HD97" s="62">
        <f>+Cas_Hoy!Q96</f>
        <v>300</v>
      </c>
      <c r="HE97" s="62">
        <f>+Cas_Hoy!R96</f>
        <v>138</v>
      </c>
      <c r="HF97" s="62">
        <f>+Cas_Hoy!S96</f>
        <v>164</v>
      </c>
      <c r="HG97" s="62">
        <f>+Cas_Hoy!T96</f>
        <v>18</v>
      </c>
      <c r="HH97" s="590">
        <f>+Cas_Hoy!U96</f>
        <v>80</v>
      </c>
      <c r="HI97" s="543">
        <f t="shared" si="519"/>
        <v>0.28807193512987461</v>
      </c>
      <c r="HJ97" s="112">
        <f t="shared" si="520"/>
        <v>0.36238318677491577</v>
      </c>
      <c r="HK97" s="112">
        <f t="shared" si="521"/>
        <v>0.48273924509864569</v>
      </c>
      <c r="HL97" s="112">
        <f t="shared" si="522"/>
        <v>0.67536466328861466</v>
      </c>
      <c r="HM97" s="323">
        <f t="shared" si="493"/>
        <v>0.68960507619423561</v>
      </c>
      <c r="HN97" s="323">
        <f t="shared" si="494"/>
        <v>0.13341556836972124</v>
      </c>
      <c r="HO97" s="323">
        <f t="shared" si="495"/>
        <v>0.52034691780191122</v>
      </c>
      <c r="HP97" s="323">
        <f t="shared" si="496"/>
        <v>0.4726299885468539</v>
      </c>
      <c r="HQ97" s="323">
        <f t="shared" si="497"/>
        <v>0.7</v>
      </c>
      <c r="HR97" s="323">
        <f t="shared" si="498"/>
        <v>0.52659591595277788</v>
      </c>
      <c r="HS97" s="323">
        <f t="shared" si="499"/>
        <v>0.7</v>
      </c>
      <c r="HT97" s="323">
        <f t="shared" si="500"/>
        <v>0.7</v>
      </c>
      <c r="HU97" s="323">
        <f t="shared" si="501"/>
        <v>0.48273924509864569</v>
      </c>
      <c r="HV97" s="323">
        <f t="shared" si="502"/>
        <v>0.67536466328861466</v>
      </c>
      <c r="HW97" s="323">
        <f t="shared" si="503"/>
        <v>0.28807193512987461</v>
      </c>
      <c r="HX97" s="323">
        <f t="shared" si="504"/>
        <v>0.36238318677491577</v>
      </c>
      <c r="HY97" s="323">
        <f t="shared" si="505"/>
        <v>0.28123506736197679</v>
      </c>
      <c r="HZ97" s="323">
        <f t="shared" si="506"/>
        <v>0.34696292286796615</v>
      </c>
      <c r="IA97" s="323">
        <f t="shared" si="507"/>
        <v>0.18496963518861897</v>
      </c>
      <c r="IB97" s="327">
        <f t="shared" si="508"/>
        <v>0.41031212971484093</v>
      </c>
      <c r="IC97" s="241">
        <f>+CyF_Tot!B96</f>
        <v>0</v>
      </c>
      <c r="ID97" s="149">
        <f>+CyF_Tot!C96</f>
        <v>13771</v>
      </c>
      <c r="IE97" s="149">
        <f>+CyF_Tot!D96</f>
        <v>14763</v>
      </c>
      <c r="IF97" s="149">
        <f>+CyF_Tot!E96</f>
        <v>15515</v>
      </c>
      <c r="IG97" s="149">
        <f>+CyF_Tot!F96</f>
        <v>0</v>
      </c>
      <c r="IH97" s="149">
        <f>+CyF_Tot!G96</f>
        <v>470</v>
      </c>
      <c r="II97" s="149">
        <f>+CyF_Tot!H96</f>
        <v>483</v>
      </c>
      <c r="IJ97" s="557">
        <f>+CyF_Tot!I96</f>
        <v>488</v>
      </c>
      <c r="IK97" s="93">
        <f t="shared" si="388"/>
        <v>7.3923577730395998E-2</v>
      </c>
      <c r="IL97" s="90">
        <f t="shared" si="389"/>
        <v>6.8547180096640223E-2</v>
      </c>
      <c r="IM97" s="90">
        <f t="shared" si="390"/>
        <v>6.9424667906418616E-2</v>
      </c>
      <c r="IN97" s="90">
        <f t="shared" si="391"/>
        <v>6.6503308552550558E-2</v>
      </c>
      <c r="IO97" s="90">
        <f t="shared" si="392"/>
        <v>7.1279985745774585E-2</v>
      </c>
      <c r="IP97" s="90">
        <f t="shared" si="393"/>
        <v>6.6786141118057613E-2</v>
      </c>
      <c r="IQ97" s="90">
        <f t="shared" si="394"/>
        <v>7.177796232664771E-2</v>
      </c>
      <c r="IR97" s="90">
        <f t="shared" si="395"/>
        <v>7.3106110046419523E-2</v>
      </c>
      <c r="IS97" s="90">
        <f t="shared" si="396"/>
        <v>6.9818952628096842E-2</v>
      </c>
      <c r="IT97" s="90">
        <f t="shared" si="397"/>
        <v>7.1666720234080342E-2</v>
      </c>
      <c r="IU97" s="90">
        <f t="shared" si="398"/>
        <v>5.1803313676045668E-2</v>
      </c>
      <c r="IV97" s="90">
        <f t="shared" si="399"/>
        <v>5.8117488964286833E-2</v>
      </c>
      <c r="IW97" s="90">
        <f t="shared" si="400"/>
        <v>4.2357957134504118E-2</v>
      </c>
      <c r="IX97" s="90">
        <f t="shared" si="401"/>
        <v>4.918072169703859E-2</v>
      </c>
      <c r="IY97" s="90">
        <f t="shared" si="402"/>
        <v>2.6426954094531815E-2</v>
      </c>
      <c r="IZ97" s="90">
        <f t="shared" si="403"/>
        <v>3.515324070071605E-2</v>
      </c>
      <c r="JA97" s="90">
        <f t="shared" si="404"/>
        <v>9.9774261026497283E-3</v>
      </c>
      <c r="JB97" s="90">
        <f t="shared" si="405"/>
        <v>1.7989063331627989E-2</v>
      </c>
      <c r="JC97" s="90">
        <f t="shared" si="406"/>
        <v>1.0321475278603171E-3</v>
      </c>
      <c r="JD97" s="202">
        <f t="shared" si="407"/>
        <v>5.1270876679035803E-3</v>
      </c>
      <c r="JE97" s="326"/>
      <c r="JF97" s="323"/>
      <c r="JG97" s="323"/>
      <c r="JH97" s="323"/>
      <c r="JI97" s="323"/>
      <c r="JJ97" s="323"/>
      <c r="JK97" s="323"/>
      <c r="JL97" s="323"/>
      <c r="JM97" s="323"/>
      <c r="JN97" s="323"/>
      <c r="JO97" s="323"/>
      <c r="JP97" s="323"/>
      <c r="JQ97" s="323"/>
      <c r="JR97" s="323"/>
      <c r="JS97" s="323"/>
      <c r="JT97" s="323"/>
      <c r="JU97" s="323"/>
      <c r="JV97" s="323"/>
      <c r="JW97" s="323"/>
      <c r="JX97" s="327"/>
      <c r="JZ97" s="701">
        <f t="shared" si="241"/>
        <v>287.60584749588367</v>
      </c>
      <c r="KA97" s="291">
        <f t="shared" si="242"/>
        <v>0</v>
      </c>
      <c r="KB97" s="291">
        <f t="shared" si="243"/>
        <v>0</v>
      </c>
      <c r="KC97" s="291">
        <f t="shared" si="244"/>
        <v>573.04883148479166</v>
      </c>
      <c r="KD97" s="291">
        <f t="shared" si="245"/>
        <v>277.45476057195293</v>
      </c>
      <c r="KE97" s="291">
        <f t="shared" si="246"/>
        <v>0</v>
      </c>
      <c r="KF97" s="291">
        <f t="shared" si="247"/>
        <v>496.29751444185166</v>
      </c>
      <c r="KG97" s="291">
        <f t="shared" si="248"/>
        <v>246.50786467408628</v>
      </c>
      <c r="KH97" s="291">
        <f t="shared" si="249"/>
        <v>2681.119315842283</v>
      </c>
      <c r="KI97" s="291">
        <f t="shared" si="250"/>
        <v>675.97957624097808</v>
      </c>
      <c r="KJ97" s="291">
        <f t="shared" si="251"/>
        <v>6088.7664070963256</v>
      </c>
      <c r="KK97" s="291">
        <f t="shared" si="252"/>
        <v>3667.7141201066111</v>
      </c>
      <c r="KL97" s="291">
        <f t="shared" si="253"/>
        <v>11435.475761279969</v>
      </c>
      <c r="KM97" s="291">
        <f t="shared" si="254"/>
        <v>7073.3049498027149</v>
      </c>
      <c r="KN97" s="291">
        <f t="shared" si="255"/>
        <v>15736.685631428982</v>
      </c>
      <c r="KO97" s="291">
        <f t="shared" si="256"/>
        <v>11741.422206129353</v>
      </c>
      <c r="KP97" s="291">
        <f t="shared" si="257"/>
        <v>13629.771653247377</v>
      </c>
      <c r="KQ97" s="291">
        <f t="shared" si="258"/>
        <v>11703.78100436223</v>
      </c>
      <c r="KR97" s="291">
        <f t="shared" si="259"/>
        <v>2909.4691844268591</v>
      </c>
      <c r="KS97" s="702">
        <f t="shared" si="260"/>
        <v>7265.9190953659809</v>
      </c>
      <c r="KT97" s="705">
        <f>(SUM(JZ97:KS97)/SUM(JZ$4:KS96))*100000</f>
        <v>190.08211081629278</v>
      </c>
      <c r="KU97" s="624">
        <f t="shared" si="453"/>
        <v>74.773007050224194</v>
      </c>
      <c r="KV97" s="625">
        <f t="shared" si="454"/>
        <v>0</v>
      </c>
      <c r="KW97" s="625">
        <f t="shared" si="455"/>
        <v>0</v>
      </c>
      <c r="KX97" s="625">
        <f t="shared" si="456"/>
        <v>166.23197609619388</v>
      </c>
      <c r="KY97" s="625">
        <f t="shared" si="457"/>
        <v>77.546146242605843</v>
      </c>
      <c r="KZ97" s="625">
        <f t="shared" si="458"/>
        <v>0</v>
      </c>
      <c r="LA97" s="625">
        <f t="shared" si="459"/>
        <v>154.01630304460744</v>
      </c>
      <c r="LB97" s="625">
        <f t="shared" si="460"/>
        <v>75.609113866172848</v>
      </c>
      <c r="LC97" s="625">
        <f t="shared" si="461"/>
        <v>950.02654564399177</v>
      </c>
      <c r="LD97" s="625">
        <f t="shared" si="462"/>
        <v>231.38305397925092</v>
      </c>
      <c r="LE97" s="625">
        <f t="shared" si="463"/>
        <v>2880.9388970990431</v>
      </c>
      <c r="LF97" s="625">
        <f t="shared" si="464"/>
        <v>1616.8506426277067</v>
      </c>
      <c r="LG97" s="625">
        <f t="shared" si="465"/>
        <v>6916.2182115349196</v>
      </c>
      <c r="LH97" s="625">
        <f t="shared" si="466"/>
        <v>3708.9148810071765</v>
      </c>
      <c r="LI97" s="625">
        <f t="shared" si="467"/>
        <v>15896.236153703707</v>
      </c>
      <c r="LJ97" s="625">
        <f t="shared" si="468"/>
        <v>8805.4282610480877</v>
      </c>
      <c r="LK97" s="625">
        <f t="shared" si="469"/>
        <v>38225.959460304854</v>
      </c>
      <c r="LL97" s="625">
        <f t="shared" si="470"/>
        <v>17821.623595458372</v>
      </c>
      <c r="LM97" s="625">
        <f t="shared" si="471"/>
        <v>48197.948884732192</v>
      </c>
      <c r="LN97" s="626">
        <f t="shared" si="472"/>
        <v>42045.709712204043</v>
      </c>
      <c r="LO97" s="642">
        <f t="shared" si="473"/>
        <v>51.507559496770746</v>
      </c>
      <c r="LP97" s="625">
        <f t="shared" si="474"/>
        <v>54.771903446731351</v>
      </c>
      <c r="LQ97" s="625">
        <f t="shared" si="475"/>
        <v>1171.8032484023674</v>
      </c>
      <c r="LR97" s="625">
        <f t="shared" si="476"/>
        <v>572.11823909163297</v>
      </c>
      <c r="LS97" s="625">
        <f t="shared" si="477"/>
        <v>14339.212279748759</v>
      </c>
      <c r="LT97" s="645">
        <f t="shared" si="478"/>
        <v>9568.2803160738949</v>
      </c>
      <c r="LU97" s="624">
        <f t="shared" si="479"/>
        <v>53.089599766487773</v>
      </c>
      <c r="LV97" s="625">
        <f t="shared" si="480"/>
        <v>864.78032383953234</v>
      </c>
      <c r="LW97" s="626">
        <f t="shared" si="481"/>
        <v>11601.418050809518</v>
      </c>
      <c r="LY97" s="725">
        <f>VLOOKUP(A97,Vac!A:C,2,FALSE)</f>
        <v>49873.43356475664</v>
      </c>
      <c r="LZ97" s="730">
        <f>VLOOKUP(A97,Vac!A:D,3,FALSE)</f>
        <v>18129</v>
      </c>
      <c r="MA97" s="722">
        <f>VLOOKUP(A97,Vac!A:D,4,FALSE)</f>
        <v>3152</v>
      </c>
      <c r="MB97" s="742">
        <f t="shared" si="425"/>
        <v>0.10020783355627536</v>
      </c>
      <c r="MC97" s="666">
        <f t="shared" si="426"/>
        <v>1.7422642802657616E-2</v>
      </c>
    </row>
    <row r="98" spans="1:341" ht="14.4">
      <c r="A98" s="511" t="s">
        <v>108</v>
      </c>
      <c r="B98" s="539">
        <v>307443</v>
      </c>
      <c r="C98" s="527">
        <f t="shared" si="341"/>
        <v>22214</v>
      </c>
      <c r="D98" s="518">
        <f t="shared" si="342"/>
        <v>567</v>
      </c>
      <c r="E98" s="496">
        <f t="shared" si="482"/>
        <v>3.9393247604254692E-3</v>
      </c>
      <c r="F98" s="209">
        <f t="shared" si="427"/>
        <v>6.3465422858871398E-2</v>
      </c>
      <c r="G98" s="28">
        <f t="shared" si="264"/>
        <v>7.3766552284121314</v>
      </c>
      <c r="H98" s="27">
        <f t="shared" si="428"/>
        <v>0.46816254335528051</v>
      </c>
      <c r="I98" s="34">
        <f t="shared" si="429"/>
        <v>0.53299317025903037</v>
      </c>
      <c r="J98" s="340">
        <f t="shared" si="430"/>
        <v>0.53047669499237682</v>
      </c>
      <c r="K98" s="582">
        <f t="shared" si="431"/>
        <v>3.4765793037707742E-3</v>
      </c>
      <c r="L98" s="341">
        <f t="shared" si="483"/>
        <v>8.3585150952511942</v>
      </c>
      <c r="M98" s="342">
        <f t="shared" si="432"/>
        <v>0.60260434319936618</v>
      </c>
      <c r="N98" s="827"/>
      <c r="O98" s="366" t="s">
        <v>230</v>
      </c>
      <c r="P98" s="21" t="s">
        <v>240</v>
      </c>
      <c r="Q98" s="21" t="s">
        <v>232</v>
      </c>
      <c r="R98" s="21" t="s">
        <v>243</v>
      </c>
      <c r="S98" s="170">
        <f t="shared" si="270"/>
        <v>22214</v>
      </c>
      <c r="T98" s="171">
        <f t="shared" si="271"/>
        <v>7225.4043839020569</v>
      </c>
      <c r="U98" s="170">
        <f t="shared" si="272"/>
        <v>1085</v>
      </c>
      <c r="V98" s="172">
        <f t="shared" si="273"/>
        <v>5.1351223436982348E-2</v>
      </c>
      <c r="W98" s="171">
        <f t="shared" si="274"/>
        <v>352.9109460940727</v>
      </c>
      <c r="X98" s="170">
        <f t="shared" si="275"/>
        <v>2702</v>
      </c>
      <c r="Y98" s="172">
        <f t="shared" si="276"/>
        <v>0.1384788847888479</v>
      </c>
      <c r="Z98" s="171">
        <f t="shared" si="277"/>
        <v>878.86209801491657</v>
      </c>
      <c r="AA98" s="170">
        <f t="shared" si="278"/>
        <v>567</v>
      </c>
      <c r="AB98" s="171">
        <f t="shared" si="279"/>
        <v>1844.2442989432188</v>
      </c>
      <c r="AC98" s="173">
        <f t="shared" si="280"/>
        <v>2.552444404429639E-2</v>
      </c>
      <c r="AD98" s="170">
        <f t="shared" si="281"/>
        <v>2</v>
      </c>
      <c r="AE98" s="172">
        <f t="shared" si="282"/>
        <v>3.5398230088495575E-3</v>
      </c>
      <c r="AF98" s="171">
        <f t="shared" si="283"/>
        <v>6.5052708957432763</v>
      </c>
      <c r="AG98" s="170">
        <f t="shared" si="284"/>
        <v>19</v>
      </c>
      <c r="AH98" s="172">
        <f t="shared" si="285"/>
        <v>3.4671532846715328E-2</v>
      </c>
      <c r="AI98" s="367">
        <f t="shared" si="286"/>
        <v>61.800073509561123</v>
      </c>
      <c r="AJ98" s="831"/>
      <c r="AK98" s="85">
        <v>30298.630437529988</v>
      </c>
      <c r="AL98" s="62">
        <v>29276.225919581011</v>
      </c>
      <c r="AM98" s="62">
        <v>27991.169434081083</v>
      </c>
      <c r="AN98" s="62">
        <v>26811.843630834413</v>
      </c>
      <c r="AO98" s="62">
        <v>24942.779775050894</v>
      </c>
      <c r="AP98" s="62">
        <v>24937.650017516055</v>
      </c>
      <c r="AQ98" s="62">
        <v>22069.914130070763</v>
      </c>
      <c r="AR98" s="62">
        <v>21769.661284450231</v>
      </c>
      <c r="AS98" s="62">
        <v>18039.731796102733</v>
      </c>
      <c r="AT98" s="62">
        <v>18542.044158927034</v>
      </c>
      <c r="AU98" s="62">
        <v>13609.179880212185</v>
      </c>
      <c r="AV98" s="62">
        <v>14265.14347012755</v>
      </c>
      <c r="AW98" s="62">
        <v>9168.4209580293045</v>
      </c>
      <c r="AX98" s="62">
        <v>10289.950105179394</v>
      </c>
      <c r="AY98" s="62">
        <v>4769.2836339133355</v>
      </c>
      <c r="AZ98" s="62">
        <v>6249.6036138836917</v>
      </c>
      <c r="BA98" s="62">
        <v>1404.8747698511063</v>
      </c>
      <c r="BB98" s="62">
        <v>2372.0777343369082</v>
      </c>
      <c r="BC98" s="62">
        <v>98.014518826821373</v>
      </c>
      <c r="BD98" s="86">
        <v>536.7969265745935</v>
      </c>
      <c r="BE98" s="258">
        <v>2.0000000000000002E-5</v>
      </c>
      <c r="BF98" s="43">
        <v>2.0000000000000002E-5</v>
      </c>
      <c r="BG98" s="53">
        <v>5.0000000000000002E-5</v>
      </c>
      <c r="BH98" s="53">
        <v>4.0000000000000003E-5</v>
      </c>
      <c r="BI98" s="53">
        <v>1.2518952302791728E-4</v>
      </c>
      <c r="BJ98" s="53">
        <v>1.2406223545552731E-4</v>
      </c>
      <c r="BK98" s="53">
        <v>3.4000000000000002E-4</v>
      </c>
      <c r="BL98" s="53">
        <v>1.8000000000000001E-4</v>
      </c>
      <c r="BM98" s="53">
        <v>8.9999999999999998E-4</v>
      </c>
      <c r="BN98" s="53">
        <v>5.0000000000000001E-4</v>
      </c>
      <c r="BO98" s="53">
        <v>3.8E-3</v>
      </c>
      <c r="BP98" s="53">
        <v>2E-3</v>
      </c>
      <c r="BQ98" s="53">
        <v>1.6199999999999999E-2</v>
      </c>
      <c r="BR98" s="53">
        <v>6.1999999999999998E-3</v>
      </c>
      <c r="BS98" s="53">
        <v>6.1100000000000002E-2</v>
      </c>
      <c r="BT98" s="53">
        <v>2.6800000000000001E-2</v>
      </c>
      <c r="BU98" s="53">
        <v>0.1421</v>
      </c>
      <c r="BV98" s="53">
        <v>5.4699999999999999E-2</v>
      </c>
      <c r="BW98" s="53">
        <v>0.27589999999999998</v>
      </c>
      <c r="BX98" s="773">
        <v>0.1051</v>
      </c>
      <c r="BY98" s="53">
        <f t="shared" si="484"/>
        <v>2.0000000000000002E-5</v>
      </c>
      <c r="BZ98" s="53">
        <f t="shared" si="485"/>
        <v>4.5000000000000003E-5</v>
      </c>
      <c r="CA98" s="53">
        <f t="shared" si="486"/>
        <v>1.246258792417223E-4</v>
      </c>
      <c r="CB98" s="53">
        <f t="shared" si="487"/>
        <v>2.6000000000000003E-4</v>
      </c>
      <c r="CC98" s="53">
        <f t="shared" si="488"/>
        <v>6.9999999999999999E-4</v>
      </c>
      <c r="CD98" s="53">
        <f t="shared" si="489"/>
        <v>2.8999999999999998E-3</v>
      </c>
      <c r="CE98" s="53">
        <f t="shared" si="490"/>
        <v>1.12E-2</v>
      </c>
      <c r="CF98" s="53">
        <f t="shared" si="491"/>
        <v>4.3950000000000003E-2</v>
      </c>
      <c r="CG98" s="53">
        <f t="shared" si="492"/>
        <v>9.8400000000000001E-2</v>
      </c>
      <c r="CH98" s="54">
        <f t="shared" si="509"/>
        <v>0.1905</v>
      </c>
      <c r="CI98" s="64">
        <f>+Fall_Hoy!B98</f>
        <v>1</v>
      </c>
      <c r="CJ98" s="61">
        <f>+Fall_Hoy!C98</f>
        <v>1</v>
      </c>
      <c r="CK98" s="61">
        <f>+Fall_Hoy!D98</f>
        <v>1</v>
      </c>
      <c r="CL98" s="61">
        <f>+Fall_Hoy!E98</f>
        <v>1</v>
      </c>
      <c r="CM98" s="61">
        <f>+Fall_Hoy!F98</f>
        <v>4</v>
      </c>
      <c r="CN98" s="61">
        <f>+Fall_Hoy!G98</f>
        <v>0</v>
      </c>
      <c r="CO98" s="61">
        <f>+Fall_Hoy!H98</f>
        <v>7</v>
      </c>
      <c r="CP98" s="61">
        <f>+Fall_Hoy!I98</f>
        <v>1</v>
      </c>
      <c r="CQ98" s="61">
        <f>+Fall_Hoy!J98</f>
        <v>12</v>
      </c>
      <c r="CR98" s="61">
        <f>+Fall_Hoy!K98</f>
        <v>9</v>
      </c>
      <c r="CS98" s="61">
        <f>+Fall_Hoy!L98</f>
        <v>40</v>
      </c>
      <c r="CT98" s="61">
        <f>+Fall_Hoy!M98</f>
        <v>21</v>
      </c>
      <c r="CU98" s="61">
        <f>+Fall_Hoy!N98</f>
        <v>90</v>
      </c>
      <c r="CV98" s="61">
        <f>+Fall_Hoy!O98</f>
        <v>46</v>
      </c>
      <c r="CW98" s="61">
        <f>+Fall_Hoy!P98</f>
        <v>102</v>
      </c>
      <c r="CX98" s="61">
        <f>+Fall_Hoy!Q98</f>
        <v>71</v>
      </c>
      <c r="CY98" s="61">
        <f>+Fall_Hoy!R98</f>
        <v>68</v>
      </c>
      <c r="CZ98" s="61">
        <f>+Fall_Hoy!S98</f>
        <v>55</v>
      </c>
      <c r="DA98" s="61">
        <f>+Fall_Hoy!T98</f>
        <v>8</v>
      </c>
      <c r="DB98" s="253">
        <f>+Fall_Hoy!U98</f>
        <v>14</v>
      </c>
      <c r="DC98" s="61">
        <f>+Fall_Hoy!W98</f>
        <v>1</v>
      </c>
      <c r="DD98" s="61">
        <f>+Fall_Hoy!X98</f>
        <v>0</v>
      </c>
      <c r="DE98" s="61">
        <f>+Fall_Hoy!Y98</f>
        <v>0</v>
      </c>
      <c r="DF98" s="61">
        <f>+Fall_Hoy!Z98</f>
        <v>2</v>
      </c>
      <c r="DG98" s="61">
        <f>+Fall_Hoy!AA98</f>
        <v>0</v>
      </c>
      <c r="DH98" s="61">
        <f>+Fall_Hoy!AB98</f>
        <v>0</v>
      </c>
      <c r="DI98" s="61">
        <f>+Fall_Hoy!AC98</f>
        <v>2</v>
      </c>
      <c r="DJ98" s="61">
        <f>+Fall_Hoy!AD98</f>
        <v>3</v>
      </c>
      <c r="DK98" s="61">
        <f>+Fall_Hoy!AE98</f>
        <v>6</v>
      </c>
      <c r="DL98" s="270">
        <f>+Fall_Hoy!AF98</f>
        <v>1</v>
      </c>
      <c r="DM98" s="75">
        <f t="shared" si="287"/>
        <v>0.35003043716695359</v>
      </c>
      <c r="DN98" s="76">
        <f t="shared" si="288"/>
        <v>0.42390748198139838</v>
      </c>
      <c r="DO98" s="76">
        <f t="shared" si="289"/>
        <v>0.6059446420476845</v>
      </c>
      <c r="DP98" s="76">
        <f t="shared" si="290"/>
        <v>0.7</v>
      </c>
      <c r="DQ98" s="76">
        <f t="shared" si="524"/>
        <v>0.7</v>
      </c>
      <c r="DR98" s="76">
        <f t="shared" si="525"/>
        <v>8.1763919157090539E-2</v>
      </c>
      <c r="DS98" s="76">
        <f t="shared" si="526"/>
        <v>0.7</v>
      </c>
      <c r="DT98" s="76">
        <f t="shared" si="527"/>
        <v>0.25519715180519653</v>
      </c>
      <c r="DU98" s="76">
        <f t="shared" si="528"/>
        <v>0.7</v>
      </c>
      <c r="DV98" s="76">
        <f t="shared" si="529"/>
        <v>0.7</v>
      </c>
      <c r="DW98" s="76">
        <f t="shared" si="530"/>
        <v>0.7</v>
      </c>
      <c r="DX98" s="76">
        <f t="shared" si="531"/>
        <v>0.7</v>
      </c>
      <c r="DY98" s="76">
        <f t="shared" si="532"/>
        <v>0.6059446420476845</v>
      </c>
      <c r="DZ98" s="76">
        <f t="shared" si="533"/>
        <v>0.7</v>
      </c>
      <c r="EA98" s="76">
        <f t="shared" si="534"/>
        <v>0.35003043716695359</v>
      </c>
      <c r="EB98" s="76">
        <f t="shared" si="535"/>
        <v>0.42390748198139838</v>
      </c>
      <c r="EC98" s="76">
        <f t="shared" si="536"/>
        <v>0.34062555065584749</v>
      </c>
      <c r="ED98" s="76">
        <f t="shared" si="537"/>
        <v>0.42388343608636919</v>
      </c>
      <c r="EE98" s="76">
        <f t="shared" si="538"/>
        <v>0.29583385599676282</v>
      </c>
      <c r="EF98" s="316">
        <f t="shared" si="539"/>
        <v>0.24815058252766251</v>
      </c>
      <c r="EG98" s="85">
        <f>+'Cas_-14'!B97</f>
        <v>182</v>
      </c>
      <c r="EH98" s="62">
        <f>+'Cas_-14'!C97</f>
        <v>164</v>
      </c>
      <c r="EI98" s="62">
        <f>+'Cas_-14'!D97</f>
        <v>477</v>
      </c>
      <c r="EJ98" s="62">
        <f>+'Cas_-14'!E97</f>
        <v>584</v>
      </c>
      <c r="EK98" s="62">
        <f>+'Cas_-14'!F97</f>
        <v>2228</v>
      </c>
      <c r="EL98" s="62">
        <f>+'Cas_-14'!G97</f>
        <v>2039</v>
      </c>
      <c r="EM98" s="62">
        <f>+'Cas_-14'!H97</f>
        <v>2560</v>
      </c>
      <c r="EN98" s="62">
        <f>+'Cas_-14'!I97</f>
        <v>2254</v>
      </c>
      <c r="EO98" s="62">
        <f>+'Cas_-14'!J97</f>
        <v>2043</v>
      </c>
      <c r="EP98" s="62">
        <f>+'Cas_-14'!K97</f>
        <v>1807</v>
      </c>
      <c r="EQ98" s="62">
        <f>+'Cas_-14'!L97</f>
        <v>1284</v>
      </c>
      <c r="ER98" s="62">
        <f>+'Cas_-14'!M97</f>
        <v>1183</v>
      </c>
      <c r="ES98" s="62">
        <f>+'Cas_-14'!N97</f>
        <v>726</v>
      </c>
      <c r="ET98" s="62">
        <f>+'Cas_-14'!O97</f>
        <v>662</v>
      </c>
      <c r="EU98" s="62">
        <f>+'Cas_-14'!P97</f>
        <v>326</v>
      </c>
      <c r="EV98" s="62">
        <f>+'Cas_-14'!Q97</f>
        <v>296</v>
      </c>
      <c r="EW98" s="62">
        <f>+'Cas_-14'!R97</f>
        <v>123</v>
      </c>
      <c r="EX98" s="62">
        <f>+'Cas_-14'!S97</f>
        <v>137</v>
      </c>
      <c r="EY98" s="62">
        <f>+'Cas_-14'!T97</f>
        <v>12</v>
      </c>
      <c r="EZ98" s="86">
        <f>+'Cas_-14'!U97</f>
        <v>29</v>
      </c>
      <c r="FA98" s="201">
        <f t="shared" si="433"/>
        <v>6.0068721711778158E-3</v>
      </c>
      <c r="FB98" s="90">
        <f t="shared" si="434"/>
        <v>5.6018149487742138E-3</v>
      </c>
      <c r="FC98" s="90">
        <f t="shared" si="435"/>
        <v>1.7041088659169104E-2</v>
      </c>
      <c r="FD98" s="90">
        <f t="shared" si="436"/>
        <v>2.1781418989344794E-2</v>
      </c>
      <c r="FE98" s="90">
        <f t="shared" si="437"/>
        <v>8.9324446597109641E-2</v>
      </c>
      <c r="FF98" s="90">
        <f t="shared" si="438"/>
        <v>8.1763919157090539E-2</v>
      </c>
      <c r="FG98" s="90">
        <f t="shared" si="439"/>
        <v>0.11599501406813094</v>
      </c>
      <c r="FH98" s="90">
        <f t="shared" si="440"/>
        <v>0.10353858843040434</v>
      </c>
      <c r="FI98" s="90">
        <f t="shared" si="441"/>
        <v>0.11325002073708022</v>
      </c>
      <c r="FJ98" s="90">
        <f t="shared" si="442"/>
        <v>9.7454195692335419E-2</v>
      </c>
      <c r="FK98" s="90">
        <f t="shared" si="443"/>
        <v>9.4348080582500229E-2</v>
      </c>
      <c r="FL98" s="90">
        <f t="shared" si="444"/>
        <v>8.292941479889808E-2</v>
      </c>
      <c r="FM98" s="90">
        <f t="shared" si="445"/>
        <v>7.9184845822791408E-2</v>
      </c>
      <c r="FN98" s="90">
        <f t="shared" si="446"/>
        <v>6.4334617100503297E-2</v>
      </c>
      <c r="FO98" s="90">
        <f t="shared" si="447"/>
        <v>6.8354081036800809E-2</v>
      </c>
      <c r="FP98" s="90">
        <f t="shared" si="448"/>
        <v>4.736300384594419E-2</v>
      </c>
      <c r="FQ98" s="90">
        <f t="shared" si="449"/>
        <v>8.7552287676883819E-2</v>
      </c>
      <c r="FR98" s="90">
        <f t="shared" si="450"/>
        <v>5.7755274212502587E-2</v>
      </c>
      <c r="FS98" s="90">
        <f t="shared" si="451"/>
        <v>0.1224308413042603</v>
      </c>
      <c r="FT98" s="99">
        <f t="shared" si="452"/>
        <v>5.4024154320433032E-2</v>
      </c>
      <c r="FU98" s="119">
        <f t="shared" si="511"/>
        <v>5.1208418262327671</v>
      </c>
      <c r="FV98" s="120">
        <f t="shared" si="512"/>
        <v>8.9501815248083894</v>
      </c>
      <c r="FW98" s="120">
        <f t="shared" si="513"/>
        <v>7.6522803795531074</v>
      </c>
      <c r="FX98" s="120">
        <f t="shared" si="514"/>
        <v>10.880611893694224</v>
      </c>
      <c r="FY98" s="120">
        <f t="shared" si="523"/>
        <v>7.8366004679244279</v>
      </c>
      <c r="FZ98" s="120">
        <f t="shared" si="523"/>
        <v>1</v>
      </c>
      <c r="GA98" s="120">
        <f t="shared" si="523"/>
        <v>6.034742144941224</v>
      </c>
      <c r="GB98" s="120">
        <f t="shared" si="523"/>
        <v>2.4647540175490485</v>
      </c>
      <c r="GC98" s="120">
        <f t="shared" si="523"/>
        <v>6.1810143207400454</v>
      </c>
      <c r="GD98" s="120">
        <f t="shared" si="523"/>
        <v>7.1828616000270742</v>
      </c>
      <c r="GE98" s="120">
        <f t="shared" si="523"/>
        <v>7.4193348256608473</v>
      </c>
      <c r="GF98" s="120">
        <f t="shared" si="523"/>
        <v>8.440913295933461</v>
      </c>
      <c r="GG98" s="120">
        <f t="shared" si="523"/>
        <v>7.6522803795531074</v>
      </c>
      <c r="GH98" s="120">
        <f t="shared" si="523"/>
        <v>10.880611893694224</v>
      </c>
      <c r="GI98" s="120">
        <f t="shared" si="523"/>
        <v>5.1208418262327671</v>
      </c>
      <c r="GJ98" s="120">
        <f t="shared" si="523"/>
        <v>8.9501815248083894</v>
      </c>
      <c r="GK98" s="120">
        <f t="shared" si="515"/>
        <v>3.8905385535206509</v>
      </c>
      <c r="GL98" s="120">
        <f t="shared" si="516"/>
        <v>7.3393026328080166</v>
      </c>
      <c r="GM98" s="120">
        <f t="shared" si="517"/>
        <v>2.4163344206838224</v>
      </c>
      <c r="GN98" s="321">
        <f t="shared" si="518"/>
        <v>4.5933265527084224</v>
      </c>
      <c r="GO98" s="85">
        <f>+Cas_Hoy!B97</f>
        <v>198</v>
      </c>
      <c r="GP98" s="62">
        <f>+Cas_Hoy!C97</f>
        <v>176</v>
      </c>
      <c r="GQ98" s="62">
        <f>+Cas_Hoy!D97</f>
        <v>540</v>
      </c>
      <c r="GR98" s="62">
        <f>+Cas_Hoy!E97</f>
        <v>647</v>
      </c>
      <c r="GS98" s="62">
        <f>+Cas_Hoy!F97</f>
        <v>2546</v>
      </c>
      <c r="GT98" s="62">
        <f>+Cas_Hoy!G97</f>
        <v>2342</v>
      </c>
      <c r="GU98" s="62">
        <f>+Cas_Hoy!H97</f>
        <v>2903</v>
      </c>
      <c r="GV98" s="62">
        <f>+Cas_Hoy!I97</f>
        <v>2545</v>
      </c>
      <c r="GW98" s="62">
        <f>+Cas_Hoy!J97</f>
        <v>2348</v>
      </c>
      <c r="GX98" s="62">
        <f>+Cas_Hoy!K97</f>
        <v>2078</v>
      </c>
      <c r="GY98" s="62">
        <f>+Cas_Hoy!L97</f>
        <v>1464</v>
      </c>
      <c r="GZ98" s="62">
        <f>+Cas_Hoy!M97</f>
        <v>1366</v>
      </c>
      <c r="HA98" s="62">
        <f>+Cas_Hoy!N97</f>
        <v>842</v>
      </c>
      <c r="HB98" s="62">
        <f>+Cas_Hoy!O97</f>
        <v>757</v>
      </c>
      <c r="HC98" s="62">
        <f>+Cas_Hoy!P97</f>
        <v>361</v>
      </c>
      <c r="HD98" s="62">
        <f>+Cas_Hoy!Q97</f>
        <v>336</v>
      </c>
      <c r="HE98" s="62">
        <f>+Cas_Hoy!R97</f>
        <v>128</v>
      </c>
      <c r="HF98" s="62">
        <f>+Cas_Hoy!S97</f>
        <v>147</v>
      </c>
      <c r="HG98" s="62">
        <f>+Cas_Hoy!T97</f>
        <v>13</v>
      </c>
      <c r="HH98" s="590">
        <f>+Cas_Hoy!U97</f>
        <v>32</v>
      </c>
      <c r="HI98" s="543">
        <f t="shared" si="519"/>
        <v>0.38761039207751613</v>
      </c>
      <c r="HJ98" s="112">
        <f t="shared" si="520"/>
        <v>0.48119227684374954</v>
      </c>
      <c r="HK98" s="112">
        <f t="shared" si="521"/>
        <v>0.7</v>
      </c>
      <c r="HL98" s="112">
        <f t="shared" si="522"/>
        <v>0.7</v>
      </c>
      <c r="HM98" s="323">
        <f t="shared" si="493"/>
        <v>0.7</v>
      </c>
      <c r="HN98" s="323">
        <f t="shared" si="494"/>
        <v>9.3914222003877404E-2</v>
      </c>
      <c r="HO98" s="323">
        <f t="shared" si="495"/>
        <v>0.7</v>
      </c>
      <c r="HP98" s="323">
        <f t="shared" si="496"/>
        <v>0.28814407779246903</v>
      </c>
      <c r="HQ98" s="323">
        <f t="shared" si="497"/>
        <v>0.7</v>
      </c>
      <c r="HR98" s="323">
        <f t="shared" si="498"/>
        <v>0.7</v>
      </c>
      <c r="HS98" s="323">
        <f t="shared" si="499"/>
        <v>0.7</v>
      </c>
      <c r="HT98" s="323">
        <f t="shared" si="500"/>
        <v>0.7</v>
      </c>
      <c r="HU98" s="323">
        <f t="shared" si="501"/>
        <v>0.7</v>
      </c>
      <c r="HV98" s="323">
        <f t="shared" si="502"/>
        <v>0.7</v>
      </c>
      <c r="HW98" s="323">
        <f t="shared" si="503"/>
        <v>0.38761039207751613</v>
      </c>
      <c r="HX98" s="323">
        <f t="shared" si="504"/>
        <v>0.48119227684374954</v>
      </c>
      <c r="HY98" s="323">
        <f t="shared" si="505"/>
        <v>0.35447211775567866</v>
      </c>
      <c r="HZ98" s="323">
        <f t="shared" si="506"/>
        <v>0.45482383288099471</v>
      </c>
      <c r="IA98" s="323">
        <f t="shared" si="507"/>
        <v>0.32048667732982633</v>
      </c>
      <c r="IB98" s="327">
        <f t="shared" si="508"/>
        <v>0.27382133244431722</v>
      </c>
      <c r="IC98" s="241">
        <f>+CyF_Tot!B97</f>
        <v>0</v>
      </c>
      <c r="ID98" s="149">
        <f>+CyF_Tot!C97</f>
        <v>19512</v>
      </c>
      <c r="IE98" s="149">
        <f>+CyF_Tot!D97</f>
        <v>21129</v>
      </c>
      <c r="IF98" s="149">
        <f>+CyF_Tot!E97</f>
        <v>22214</v>
      </c>
      <c r="IG98" s="149">
        <f>+CyF_Tot!F97</f>
        <v>0</v>
      </c>
      <c r="IH98" s="149">
        <f>+CyF_Tot!G97</f>
        <v>548</v>
      </c>
      <c r="II98" s="149">
        <f>+CyF_Tot!H97</f>
        <v>565</v>
      </c>
      <c r="IJ98" s="557">
        <f>+CyF_Tot!I97</f>
        <v>567</v>
      </c>
      <c r="IK98" s="93">
        <f t="shared" si="388"/>
        <v>9.8550399383072598E-2</v>
      </c>
      <c r="IL98" s="90">
        <f t="shared" si="389"/>
        <v>9.5224890205927643E-2</v>
      </c>
      <c r="IM98" s="90">
        <f t="shared" si="390"/>
        <v>9.1045069928673228E-2</v>
      </c>
      <c r="IN98" s="90">
        <f t="shared" si="391"/>
        <v>8.7209153016443414E-2</v>
      </c>
      <c r="IO98" s="90">
        <f t="shared" si="392"/>
        <v>8.11297696647863E-2</v>
      </c>
      <c r="IP98" s="90">
        <f t="shared" si="393"/>
        <v>8.11130844335895E-2</v>
      </c>
      <c r="IQ98" s="90">
        <f t="shared" si="394"/>
        <v>7.1785385030951304E-2</v>
      </c>
      <c r="IR98" s="90">
        <f t="shared" si="395"/>
        <v>7.080877198196163E-2</v>
      </c>
      <c r="IS98" s="90">
        <f t="shared" si="396"/>
        <v>5.8676671110100838E-2</v>
      </c>
      <c r="IT98" s="90">
        <f t="shared" si="397"/>
        <v>6.0310510107327325E-2</v>
      </c>
      <c r="IU98" s="90">
        <f t="shared" si="398"/>
        <v>4.4265700894839645E-2</v>
      </c>
      <c r="IV98" s="90">
        <f t="shared" si="399"/>
        <v>4.6399311319911499E-2</v>
      </c>
      <c r="IW98" s="90">
        <f t="shared" si="400"/>
        <v>2.9821531009095358E-2</v>
      </c>
      <c r="IX98" s="90">
        <f t="shared" si="401"/>
        <v>3.3469456468936988E-2</v>
      </c>
      <c r="IY98" s="90">
        <f t="shared" si="402"/>
        <v>1.5512741008620575E-2</v>
      </c>
      <c r="IZ98" s="90">
        <f t="shared" si="403"/>
        <v>2.0327682249664789E-2</v>
      </c>
      <c r="JA98" s="90">
        <f t="shared" si="404"/>
        <v>4.5695454762382176E-3</v>
      </c>
      <c r="JB98" s="90">
        <f t="shared" si="405"/>
        <v>7.71550412381127E-3</v>
      </c>
      <c r="JC98" s="90">
        <f t="shared" si="406"/>
        <v>3.1880549834220124E-4</v>
      </c>
      <c r="JD98" s="202">
        <f t="shared" si="407"/>
        <v>1.7460047116850718E-3</v>
      </c>
      <c r="JE98" s="326"/>
      <c r="JF98" s="323"/>
      <c r="JG98" s="323"/>
      <c r="JH98" s="323"/>
      <c r="JI98" s="323"/>
      <c r="JJ98" s="323"/>
      <c r="JK98" s="323"/>
      <c r="JL98" s="323"/>
      <c r="JM98" s="323"/>
      <c r="JN98" s="323"/>
      <c r="JO98" s="323"/>
      <c r="JP98" s="323"/>
      <c r="JQ98" s="323"/>
      <c r="JR98" s="323"/>
      <c r="JS98" s="323"/>
      <c r="JT98" s="323"/>
      <c r="JU98" s="323"/>
      <c r="JV98" s="323"/>
      <c r="JW98" s="323"/>
      <c r="JX98" s="327"/>
      <c r="JZ98" s="701">
        <f t="shared" ref="JZ98:JZ161" si="540">+KU98*JZ$4/1000000</f>
        <v>126.94917045608766</v>
      </c>
      <c r="KA98" s="291">
        <f t="shared" ref="KA98:KA161" si="541">+KV98*KA$4/1000000</f>
        <v>123.99166511323162</v>
      </c>
      <c r="KB98" s="291">
        <f t="shared" ref="KB98:KB161" si="542">+KW98*KB$4/1000000</f>
        <v>129.70204794586445</v>
      </c>
      <c r="KC98" s="291">
        <f t="shared" ref="KC98:KC161" si="543">+KX98*KC$4/1000000</f>
        <v>128.57318010148026</v>
      </c>
      <c r="KD98" s="291">
        <f t="shared" ref="KD98:KD161" si="544">+KY98*KD$4/1000000</f>
        <v>573.7822379490899</v>
      </c>
      <c r="KE98" s="291">
        <f t="shared" ref="KE98:KE161" si="545">+KZ98*KE$4/1000000</f>
        <v>0</v>
      </c>
      <c r="KF98" s="291">
        <f t="shared" ref="KF98:KF161" si="546">+LA98*KF$4/1000000</f>
        <v>1022.0515524918211</v>
      </c>
      <c r="KG98" s="291">
        <f t="shared" ref="KG98:KG161" si="547">+LB98*KG$4/1000000</f>
        <v>149.76314777707555</v>
      </c>
      <c r="KH98" s="291">
        <f t="shared" ref="KH98:KH161" si="548">+LC98*KH$4/1000000</f>
        <v>1877.2908811934947</v>
      </c>
      <c r="KI98" s="291">
        <f t="shared" ref="KI98:KI161" si="549">+LD98*KI$4/1000000</f>
        <v>1418.0349143080407</v>
      </c>
      <c r="KJ98" s="291">
        <f t="shared" ref="KJ98:KJ161" si="550">+LE98*KJ$4/1000000</f>
        <v>6211.8835039368969</v>
      </c>
      <c r="KK98" s="291">
        <f t="shared" ref="KK98:KK161" si="551">+LF98*KK$4/1000000</f>
        <v>3339.4021658286247</v>
      </c>
      <c r="KL98" s="291">
        <f t="shared" ref="KL98:KL161" si="552">+LG98*KL$4/1000000</f>
        <v>16230.560385611425</v>
      </c>
      <c r="KM98" s="291">
        <f t="shared" ref="KM98:KM161" si="553">+LH98*KM$4/1000000</f>
        <v>8525.5043127802001</v>
      </c>
      <c r="KN98" s="291">
        <f t="shared" ref="KN98:KN161" si="554">+LI98*KN$4/1000000</f>
        <v>21172.199799982558</v>
      </c>
      <c r="KO98" s="291">
        <f t="shared" ref="KO98:KO161" si="555">+LJ98*KO$4/1000000</f>
        <v>15148.725559118624</v>
      </c>
      <c r="KP98" s="291">
        <f t="shared" ref="KP98:KP161" si="556">+LK98*KP$4/1000000</f>
        <v>17258.437919395245</v>
      </c>
      <c r="KQ98" s="291">
        <f t="shared" ref="KQ98:KQ161" si="557">+LL98*KQ$4/1000000</f>
        <v>15226.941966173323</v>
      </c>
      <c r="KR98" s="291">
        <f t="shared" ref="KR98:KR161" si="558">+LM98*KR$4/1000000</f>
        <v>4927.025156887782</v>
      </c>
      <c r="KS98" s="702">
        <f t="shared" ref="KS98:KS161" si="559">+LN98*KS$4/1000000</f>
        <v>4506.9930177102233</v>
      </c>
      <c r="KT98" s="705">
        <f>(SUM(JZ98:KS98)/SUM(JZ$4:KS97))*100000</f>
        <v>232.20662364184241</v>
      </c>
      <c r="KU98" s="624">
        <f t="shared" si="453"/>
        <v>33.004792149328658</v>
      </c>
      <c r="KV98" s="625">
        <f t="shared" si="454"/>
        <v>34.157408224233009</v>
      </c>
      <c r="KW98" s="625">
        <f t="shared" si="455"/>
        <v>35.725552744589315</v>
      </c>
      <c r="KX98" s="625">
        <f t="shared" si="456"/>
        <v>37.296950324220539</v>
      </c>
      <c r="KY98" s="625">
        <f t="shared" si="457"/>
        <v>160.36704954597781</v>
      </c>
      <c r="KZ98" s="625">
        <f t="shared" si="458"/>
        <v>0</v>
      </c>
      <c r="LA98" s="625">
        <f t="shared" si="459"/>
        <v>317.17386659254555</v>
      </c>
      <c r="LB98" s="625">
        <f t="shared" si="460"/>
        <v>45.93548732493538</v>
      </c>
      <c r="LC98" s="625">
        <f t="shared" si="461"/>
        <v>665.19835968916436</v>
      </c>
      <c r="LD98" s="625">
        <f t="shared" si="462"/>
        <v>485.38337644217972</v>
      </c>
      <c r="LE98" s="625">
        <f t="shared" si="463"/>
        <v>2939.1925415109104</v>
      </c>
      <c r="LF98" s="625">
        <f t="shared" si="464"/>
        <v>1472.1197893295518</v>
      </c>
      <c r="LG98" s="625">
        <f t="shared" si="465"/>
        <v>9816.3032011724881</v>
      </c>
      <c r="LH98" s="625">
        <f t="shared" si="466"/>
        <v>4470.3812486754559</v>
      </c>
      <c r="LI98" s="625">
        <f t="shared" si="467"/>
        <v>21386.85971090087</v>
      </c>
      <c r="LJ98" s="625">
        <f t="shared" si="468"/>
        <v>11360.720517101478</v>
      </c>
      <c r="LK98" s="625">
        <f t="shared" si="469"/>
        <v>48402.890748195932</v>
      </c>
      <c r="LL98" s="625">
        <f t="shared" si="470"/>
        <v>23186.423953924397</v>
      </c>
      <c r="LM98" s="625">
        <f t="shared" si="471"/>
        <v>81620.560869506866</v>
      </c>
      <c r="LN98" s="626">
        <f t="shared" si="472"/>
        <v>26080.626223657328</v>
      </c>
      <c r="LO98" s="642">
        <f t="shared" si="473"/>
        <v>72.087156561422631</v>
      </c>
      <c r="LP98" s="625">
        <f t="shared" si="474"/>
        <v>24.683520376800995</v>
      </c>
      <c r="LQ98" s="625">
        <f t="shared" si="475"/>
        <v>1098.3114227524036</v>
      </c>
      <c r="LR98" s="625">
        <f t="shared" si="476"/>
        <v>568.00640962489092</v>
      </c>
      <c r="LS98" s="625">
        <f t="shared" si="477"/>
        <v>17356.845343647423</v>
      </c>
      <c r="LT98" s="645">
        <f t="shared" si="478"/>
        <v>9563.7547860431823</v>
      </c>
      <c r="LU98" s="624">
        <f t="shared" si="479"/>
        <v>48.703779585276777</v>
      </c>
      <c r="LV98" s="625">
        <f t="shared" si="480"/>
        <v>831.05812150658164</v>
      </c>
      <c r="LW98" s="626">
        <f t="shared" si="481"/>
        <v>13012.689109168959</v>
      </c>
      <c r="LY98" s="725">
        <f>VLOOKUP(A98,Vac!A:C,2,FALSE)</f>
        <v>13583.167786652568</v>
      </c>
      <c r="LZ98" s="730">
        <f>VLOOKUP(A98,Vac!A:D,3,FALSE)</f>
        <v>17794</v>
      </c>
      <c r="MA98" s="722">
        <f>VLOOKUP(A98,Vac!A:D,4,FALSE)</f>
        <v>2713</v>
      </c>
      <c r="MB98" s="742">
        <f t="shared" ref="MB98:MB129" si="560">+LZ98/B98</f>
        <v>5.7877395159427927E-2</v>
      </c>
      <c r="MC98" s="666">
        <f t="shared" ref="MC98:MC129" si="561">+MA98/B98</f>
        <v>8.8243999700757542E-3</v>
      </c>
    </row>
    <row r="99" spans="1:341" ht="14.4">
      <c r="A99" s="510" t="s">
        <v>109</v>
      </c>
      <c r="B99" s="538">
        <v>93384</v>
      </c>
      <c r="C99" s="526">
        <f t="shared" si="341"/>
        <v>9091</v>
      </c>
      <c r="D99" s="517">
        <f t="shared" si="342"/>
        <v>252</v>
      </c>
      <c r="E99" s="495">
        <f t="shared" si="482"/>
        <v>9.0540826499172899E-3</v>
      </c>
      <c r="F99" s="208">
        <f t="shared" ref="F99:F130" si="562">ID99/B99</f>
        <v>9.0711470915788572E-2</v>
      </c>
      <c r="G99" s="30">
        <f t="shared" si="264"/>
        <v>3.285650798649737</v>
      </c>
      <c r="H99" s="29">
        <f t="shared" ref="H99:H130" si="563">IJ99/(E99*B99)</f>
        <v>0.29804621686115312</v>
      </c>
      <c r="I99" s="33">
        <f t="shared" ref="I99:I130" si="564">(G99*IF99)/B99</f>
        <v>0.31986048370732417</v>
      </c>
      <c r="J99" s="353">
        <f t="shared" ref="J99:J130" si="565">+((DM99*AK99)+(DN99*AL99)+(DO99*AM99)+(DP99*AN99)+(DQ99*AO99)+(DR99*AP99)+(DS99*AQ99)+(DT99*AR99)+(DU99*AS99)+(DV99*AT99)+(DW99*AU99)+(DX99*AV99)+(DY99*AW99)+(DZ99*AX99)+(EA99*AY99)+(EB99*AZ99)+(EC99*BA99)+(ED99*BB99)+(EE99*BC99)+(EF99*BD99))/B99</f>
        <v>0.39401015873521794</v>
      </c>
      <c r="K99" s="581">
        <f t="shared" ref="K99:K130" si="566">IJ99/(B99*J99)</f>
        <v>6.8488972203620711E-3</v>
      </c>
      <c r="L99" s="354">
        <f t="shared" si="483"/>
        <v>4.3435538499975905</v>
      </c>
      <c r="M99" s="355">
        <f t="shared" ref="M99:M130" si="567">((J99*B99)+((GO99+GP99+GQ99+GR99+GS99+GT99+GU99+GV99+GW99+GX99+GY99+GZ99+HA99+HB99+HC99+HD99+HE99+HF99+HG99+HH99)-(EG99+EH99+EI99+EJ99+EK99+EL99+EM99+EN99+EO99+EP99+EQ99+ER99+ES99+ET99+EU99+EV99+EW99+EX99+EY99+EZ99))*L99)/B99</f>
        <v>0.42256903460151746</v>
      </c>
      <c r="N99" s="827"/>
      <c r="O99" s="364" t="s">
        <v>226</v>
      </c>
      <c r="P99" s="20" t="s">
        <v>241</v>
      </c>
      <c r="Q99" s="20"/>
      <c r="R99" s="20"/>
      <c r="S99" s="166">
        <f t="shared" ref="S99:S162" si="568">+IF99</f>
        <v>9091</v>
      </c>
      <c r="T99" s="167">
        <f t="shared" ref="T99:T162" si="569">+(S99*100000)/B99</f>
        <v>9735.0723892743936</v>
      </c>
      <c r="U99" s="166">
        <f t="shared" ref="U99:U162" si="570">+IF99-IE99</f>
        <v>279</v>
      </c>
      <c r="V99" s="168">
        <f t="shared" ref="V99:V162" si="571">+(IF99-IE99)/IE99</f>
        <v>3.166137085792102E-2</v>
      </c>
      <c r="W99" s="167">
        <f t="shared" ref="W99:W162" si="572">+(U99*100000)/B99</f>
        <v>298.76638396299154</v>
      </c>
      <c r="X99" s="166">
        <f t="shared" ref="X99:X162" si="573">+IF99-ID99</f>
        <v>620</v>
      </c>
      <c r="Y99" s="168">
        <f t="shared" ref="Y99:Y162" si="574">+(IF99-ID99)/ID99</f>
        <v>7.3190886554125839E-2</v>
      </c>
      <c r="Z99" s="167">
        <f t="shared" ref="Z99:Z162" si="575">+(X99*100000)/B99</f>
        <v>663.92529769553676</v>
      </c>
      <c r="AA99" s="166">
        <f t="shared" ref="AA99:AA162" si="576">+IJ99</f>
        <v>252</v>
      </c>
      <c r="AB99" s="167">
        <f t="shared" ref="AB99:AB162" si="577">+(AA99*1000000)/B99</f>
        <v>2698.5350809560523</v>
      </c>
      <c r="AC99" s="169">
        <f t="shared" ref="AC99:AC162" si="578">+AA99/S99</f>
        <v>2.7719722802771973E-2</v>
      </c>
      <c r="AD99" s="166">
        <f t="shared" ref="AD99:AD162" si="579">+IJ99-II99</f>
        <v>0</v>
      </c>
      <c r="AE99" s="168">
        <f t="shared" ref="AE99:AE162" si="580">+(IJ99-II99)/II99</f>
        <v>0</v>
      </c>
      <c r="AF99" s="167">
        <f t="shared" ref="AF99:AF162" si="581">+(AD99*1000000)/B99</f>
        <v>0</v>
      </c>
      <c r="AG99" s="166">
        <f t="shared" ref="AG99:AG162" si="582">+IJ99-IH99</f>
        <v>2</v>
      </c>
      <c r="AH99" s="168">
        <f t="shared" ref="AH99:AH162" si="583">+(IJ99-IH99)/IH99</f>
        <v>8.0000000000000002E-3</v>
      </c>
      <c r="AI99" s="365">
        <f t="shared" ref="AI99:AI162" si="584">+(AG99*1000000)/B99</f>
        <v>21.416945086952797</v>
      </c>
      <c r="AJ99" s="831"/>
      <c r="AK99" s="85">
        <v>6742.2598764796458</v>
      </c>
      <c r="AL99" s="62">
        <v>6344.950272639574</v>
      </c>
      <c r="AM99" s="62">
        <v>6299.3637133028433</v>
      </c>
      <c r="AN99" s="62">
        <v>6128.1367463739671</v>
      </c>
      <c r="AO99" s="62">
        <v>6868.0107990612232</v>
      </c>
      <c r="AP99" s="62">
        <v>6105.3963919743337</v>
      </c>
      <c r="AQ99" s="62">
        <v>6417.8475153410564</v>
      </c>
      <c r="AR99" s="62">
        <v>6153.2794572415769</v>
      </c>
      <c r="AS99" s="62">
        <v>5802.8727603549341</v>
      </c>
      <c r="AT99" s="62">
        <v>5963.3014207124006</v>
      </c>
      <c r="AU99" s="62">
        <v>4873.973142278528</v>
      </c>
      <c r="AV99" s="62">
        <v>5294.4842488818867</v>
      </c>
      <c r="AW99" s="62">
        <v>3971.4350435204124</v>
      </c>
      <c r="AX99" s="62">
        <v>4871.1877873005897</v>
      </c>
      <c r="AY99" s="62">
        <v>2821.7758887296072</v>
      </c>
      <c r="AZ99" s="62">
        <v>4180.9236596659612</v>
      </c>
      <c r="BA99" s="62">
        <v>1361.8355964488096</v>
      </c>
      <c r="BB99" s="62">
        <v>2453.3102037359822</v>
      </c>
      <c r="BC99" s="62">
        <v>111.62586856137784</v>
      </c>
      <c r="BD99" s="86">
        <v>618.0308916022999</v>
      </c>
      <c r="BE99" s="258">
        <v>2.0000000000000002E-5</v>
      </c>
      <c r="BF99" s="43">
        <v>2.0000000000000002E-5</v>
      </c>
      <c r="BG99" s="53">
        <v>5.0000000000000002E-5</v>
      </c>
      <c r="BH99" s="53">
        <v>4.0000000000000003E-5</v>
      </c>
      <c r="BI99" s="53">
        <v>1.2518952302791728E-4</v>
      </c>
      <c r="BJ99" s="53">
        <v>1.2406223545552731E-4</v>
      </c>
      <c r="BK99" s="53">
        <v>3.4000000000000002E-4</v>
      </c>
      <c r="BL99" s="53">
        <v>1.8000000000000001E-4</v>
      </c>
      <c r="BM99" s="53">
        <v>8.9999999999999998E-4</v>
      </c>
      <c r="BN99" s="53">
        <v>5.0000000000000001E-4</v>
      </c>
      <c r="BO99" s="53">
        <v>3.8E-3</v>
      </c>
      <c r="BP99" s="53">
        <v>2E-3</v>
      </c>
      <c r="BQ99" s="53">
        <v>1.6199999999999999E-2</v>
      </c>
      <c r="BR99" s="53">
        <v>6.1999999999999998E-3</v>
      </c>
      <c r="BS99" s="53">
        <v>6.1100000000000002E-2</v>
      </c>
      <c r="BT99" s="53">
        <v>2.6800000000000001E-2</v>
      </c>
      <c r="BU99" s="53">
        <v>0.1421</v>
      </c>
      <c r="BV99" s="53">
        <v>5.4699999999999999E-2</v>
      </c>
      <c r="BW99" s="53">
        <v>0.27589999999999998</v>
      </c>
      <c r="BX99" s="773">
        <v>0.1051</v>
      </c>
      <c r="BY99" s="53">
        <f t="shared" si="484"/>
        <v>2.0000000000000002E-5</v>
      </c>
      <c r="BZ99" s="53">
        <f t="shared" si="485"/>
        <v>4.5000000000000003E-5</v>
      </c>
      <c r="CA99" s="53">
        <f t="shared" si="486"/>
        <v>1.246258792417223E-4</v>
      </c>
      <c r="CB99" s="53">
        <f t="shared" si="487"/>
        <v>2.6000000000000003E-4</v>
      </c>
      <c r="CC99" s="53">
        <f t="shared" si="488"/>
        <v>6.9999999999999999E-4</v>
      </c>
      <c r="CD99" s="53">
        <f t="shared" si="489"/>
        <v>2.8999999999999998E-3</v>
      </c>
      <c r="CE99" s="53">
        <f t="shared" si="490"/>
        <v>1.12E-2</v>
      </c>
      <c r="CF99" s="53">
        <f t="shared" si="491"/>
        <v>4.3950000000000003E-2</v>
      </c>
      <c r="CG99" s="53">
        <f t="shared" si="492"/>
        <v>9.8400000000000001E-2</v>
      </c>
      <c r="CH99" s="54">
        <f t="shared" si="509"/>
        <v>0.1905</v>
      </c>
      <c r="CI99" s="64">
        <f>+Fall_Hoy!B99</f>
        <v>0</v>
      </c>
      <c r="CJ99" s="61">
        <f>+Fall_Hoy!C99</f>
        <v>0</v>
      </c>
      <c r="CK99" s="61">
        <f>+Fall_Hoy!D99</f>
        <v>0</v>
      </c>
      <c r="CL99" s="61">
        <f>+Fall_Hoy!E99</f>
        <v>0</v>
      </c>
      <c r="CM99" s="61">
        <f>+Fall_Hoy!F99</f>
        <v>0</v>
      </c>
      <c r="CN99" s="61">
        <f>+Fall_Hoy!G99</f>
        <v>0</v>
      </c>
      <c r="CO99" s="61">
        <f>+Fall_Hoy!H99</f>
        <v>1</v>
      </c>
      <c r="CP99" s="61">
        <f>+Fall_Hoy!I99</f>
        <v>2</v>
      </c>
      <c r="CQ99" s="61">
        <f>+Fall_Hoy!J99</f>
        <v>2</v>
      </c>
      <c r="CR99" s="61">
        <f>+Fall_Hoy!K99</f>
        <v>6</v>
      </c>
      <c r="CS99" s="61">
        <f>+Fall_Hoy!L99</f>
        <v>11</v>
      </c>
      <c r="CT99" s="61">
        <f>+Fall_Hoy!M99</f>
        <v>4</v>
      </c>
      <c r="CU99" s="61">
        <f>+Fall_Hoy!N99</f>
        <v>37</v>
      </c>
      <c r="CV99" s="61">
        <f>+Fall_Hoy!O99</f>
        <v>12</v>
      </c>
      <c r="CW99" s="61">
        <f>+Fall_Hoy!P99</f>
        <v>39</v>
      </c>
      <c r="CX99" s="61">
        <f>+Fall_Hoy!Q99</f>
        <v>34</v>
      </c>
      <c r="CY99" s="61">
        <f>+Fall_Hoy!R99</f>
        <v>34</v>
      </c>
      <c r="CZ99" s="61">
        <f>+Fall_Hoy!S99</f>
        <v>32</v>
      </c>
      <c r="DA99" s="61">
        <f>+Fall_Hoy!T99</f>
        <v>12</v>
      </c>
      <c r="DB99" s="253">
        <f>+Fall_Hoy!U99</f>
        <v>18</v>
      </c>
      <c r="DC99" s="61">
        <f>+Fall_Hoy!W99</f>
        <v>0</v>
      </c>
      <c r="DD99" s="61">
        <f>+Fall_Hoy!X99</f>
        <v>0</v>
      </c>
      <c r="DE99" s="61">
        <f>+Fall_Hoy!Y99</f>
        <v>0</v>
      </c>
      <c r="DF99" s="61">
        <f>+Fall_Hoy!Z99</f>
        <v>0</v>
      </c>
      <c r="DG99" s="61">
        <f>+Fall_Hoy!AA99</f>
        <v>1</v>
      </c>
      <c r="DH99" s="61">
        <f>+Fall_Hoy!AB99</f>
        <v>0</v>
      </c>
      <c r="DI99" s="61">
        <f>+Fall_Hoy!AC99</f>
        <v>0</v>
      </c>
      <c r="DJ99" s="61">
        <f>+Fall_Hoy!AD99</f>
        <v>1</v>
      </c>
      <c r="DK99" s="61">
        <f>+Fall_Hoy!AE99</f>
        <v>4</v>
      </c>
      <c r="DL99" s="270">
        <f>+Fall_Hoy!AF99</f>
        <v>2</v>
      </c>
      <c r="DM99" s="75">
        <f t="shared" ref="DM99:DM162" si="585">+EA99</f>
        <v>0.22620431157904389</v>
      </c>
      <c r="DN99" s="76">
        <f t="shared" ref="DN99:DN162" si="586">+EB99</f>
        <v>0.30343934012879603</v>
      </c>
      <c r="DO99" s="76">
        <f t="shared" ref="DO99:DO162" si="587">+DY99</f>
        <v>0.57509454196168364</v>
      </c>
      <c r="DP99" s="76">
        <f t="shared" ref="DP99:DP162" si="588">+DZ99</f>
        <v>0.39733304390638302</v>
      </c>
      <c r="DQ99" s="76">
        <f t="shared" si="524"/>
        <v>0.10949313010730699</v>
      </c>
      <c r="DR99" s="76">
        <f t="shared" si="525"/>
        <v>0.1357815196224994</v>
      </c>
      <c r="DS99" s="76">
        <f t="shared" si="526"/>
        <v>0.45828082757618083</v>
      </c>
      <c r="DT99" s="76">
        <f t="shared" si="527"/>
        <v>0.7</v>
      </c>
      <c r="DU99" s="76">
        <f t="shared" si="528"/>
        <v>0.38295208494047683</v>
      </c>
      <c r="DV99" s="76">
        <f t="shared" si="529"/>
        <v>0.7</v>
      </c>
      <c r="DW99" s="76">
        <f t="shared" si="530"/>
        <v>0.59391727397824889</v>
      </c>
      <c r="DX99" s="76">
        <f t="shared" si="531"/>
        <v>0.37775161960721082</v>
      </c>
      <c r="DY99" s="76">
        <f t="shared" si="532"/>
        <v>0.57509454196168364</v>
      </c>
      <c r="DZ99" s="76">
        <f t="shared" si="533"/>
        <v>0.39733304390638302</v>
      </c>
      <c r="EA99" s="76">
        <f t="shared" si="534"/>
        <v>0.22620431157904389</v>
      </c>
      <c r="EB99" s="76">
        <f t="shared" si="535"/>
        <v>0.30343934012879603</v>
      </c>
      <c r="EC99" s="76">
        <f t="shared" si="536"/>
        <v>0.17569530541384548</v>
      </c>
      <c r="ED99" s="76">
        <f t="shared" si="537"/>
        <v>0.23845706094441424</v>
      </c>
      <c r="EE99" s="76">
        <f t="shared" si="538"/>
        <v>0.38964104049406328</v>
      </c>
      <c r="EF99" s="316">
        <f t="shared" si="539"/>
        <v>0.2771147264520229</v>
      </c>
      <c r="EG99" s="85">
        <f>+'Cas_-14'!B98</f>
        <v>123</v>
      </c>
      <c r="EH99" s="62">
        <f>+'Cas_-14'!C98</f>
        <v>126</v>
      </c>
      <c r="EI99" s="62">
        <f>+'Cas_-14'!D98</f>
        <v>313</v>
      </c>
      <c r="EJ99" s="62">
        <f>+'Cas_-14'!E98</f>
        <v>315</v>
      </c>
      <c r="EK99" s="62">
        <f>+'Cas_-14'!F98</f>
        <v>752</v>
      </c>
      <c r="EL99" s="62">
        <f>+'Cas_-14'!G98</f>
        <v>829</v>
      </c>
      <c r="EM99" s="62">
        <f>+'Cas_-14'!H98</f>
        <v>917</v>
      </c>
      <c r="EN99" s="62">
        <f>+'Cas_-14'!I98</f>
        <v>899</v>
      </c>
      <c r="EO99" s="62">
        <f>+'Cas_-14'!J98</f>
        <v>784</v>
      </c>
      <c r="EP99" s="62">
        <f>+'Cas_-14'!K98</f>
        <v>778</v>
      </c>
      <c r="EQ99" s="62">
        <f>+'Cas_-14'!L98</f>
        <v>505</v>
      </c>
      <c r="ER99" s="62">
        <f>+'Cas_-14'!M98</f>
        <v>521</v>
      </c>
      <c r="ES99" s="62">
        <f>+'Cas_-14'!N98</f>
        <v>369</v>
      </c>
      <c r="ET99" s="62">
        <f>+'Cas_-14'!O98</f>
        <v>325</v>
      </c>
      <c r="EU99" s="62">
        <f>+'Cas_-14'!P98</f>
        <v>215</v>
      </c>
      <c r="EV99" s="62">
        <f>+'Cas_-14'!Q98</f>
        <v>229</v>
      </c>
      <c r="EW99" s="62">
        <f>+'Cas_-14'!R98</f>
        <v>97</v>
      </c>
      <c r="EX99" s="62">
        <f>+'Cas_-14'!S98</f>
        <v>149</v>
      </c>
      <c r="EY99" s="62">
        <f>+'Cas_-14'!T98</f>
        <v>19</v>
      </c>
      <c r="EZ99" s="86">
        <f>+'Cas_-14'!U98</f>
        <v>55</v>
      </c>
      <c r="FA99" s="201">
        <f t="shared" ref="FA99:FA130" si="589">+EG99/AK99</f>
        <v>1.824314135814983E-2</v>
      </c>
      <c r="FB99" s="91">
        <f t="shared" ref="FB99:FB130" si="590">+EH99/AL99</f>
        <v>1.9858311662950594E-2</v>
      </c>
      <c r="FC99" s="91">
        <f t="shared" ref="FC99:FC130" si="591">+EI99/AM99</f>
        <v>4.9687558020981418E-2</v>
      </c>
      <c r="FD99" s="91">
        <f t="shared" ref="FD99:FD130" si="592">+EJ99/AN99</f>
        <v>5.1402247214275408E-2</v>
      </c>
      <c r="FE99" s="91">
        <f t="shared" ref="FE99:FE130" si="593">+EK99/AO99</f>
        <v>0.10949313010730699</v>
      </c>
      <c r="FF99" s="91">
        <f t="shared" ref="FF99:FF130" si="594">+EL99/AP99</f>
        <v>0.1357815196224994</v>
      </c>
      <c r="FG99" s="91">
        <f t="shared" ref="FG99:FG130" si="595">+EM99/AQ99</f>
        <v>0.14288279642170165</v>
      </c>
      <c r="FH99" s="91">
        <f t="shared" ref="FH99:FH130" si="596">+EN99/AR99</f>
        <v>0.14610095417363153</v>
      </c>
      <c r="FI99" s="91">
        <f t="shared" ref="FI99:FI130" si="597">+EO99/AS99</f>
        <v>0.13510549556700024</v>
      </c>
      <c r="FJ99" s="91">
        <f t="shared" ref="FJ99:FJ130" si="598">+EP99/AT99</f>
        <v>0.13046464451683829</v>
      </c>
      <c r="FK99" s="91">
        <f t="shared" ref="FK99:FK130" si="599">+EQ99/AU99</f>
        <v>0.10361156806947815</v>
      </c>
      <c r="FL99" s="91">
        <f t="shared" ref="FL99:FL130" si="600">+ER99/AV99</f>
        <v>9.8404296907678435E-2</v>
      </c>
      <c r="FM99" s="91">
        <f t="shared" ref="FM99:FM130" si="601">+ES99/AW99</f>
        <v>9.2913517646987909E-2</v>
      </c>
      <c r="FN99" s="91">
        <f t="shared" ref="FN99:FN130" si="602">+ET99/AX99</f>
        <v>6.6718840289280143E-2</v>
      </c>
      <c r="FO99" s="91">
        <f t="shared" ref="FO99:FO130" si="603">+EU99/AY99</f>
        <v>7.6193152283541274E-2</v>
      </c>
      <c r="FP99" s="91">
        <f t="shared" ref="FP99:FP130" si="604">+EV99/AZ99</f>
        <v>5.4772585830542571E-2</v>
      </c>
      <c r="FQ99" s="91">
        <f t="shared" ref="FQ99:FQ130" si="605">+EW99/BA99</f>
        <v>7.1227393565671246E-2</v>
      </c>
      <c r="FR99" s="91">
        <f t="shared" ref="FR99:FR130" si="606">+EX99/BB99</f>
        <v>6.0734268244226862E-2</v>
      </c>
      <c r="FS99" s="91">
        <f t="shared" ref="FS99:FS130" si="607">+EY99/BC99</f>
        <v>0.17021144153116075</v>
      </c>
      <c r="FT99" s="100">
        <f t="shared" ref="FT99:FT130" si="608">+EZ99/BD99</f>
        <v>8.8992315347551032E-2</v>
      </c>
      <c r="FU99" s="119">
        <f t="shared" si="511"/>
        <v>2.9688273132112819</v>
      </c>
      <c r="FV99" s="120">
        <f t="shared" si="512"/>
        <v>5.5399856612135814</v>
      </c>
      <c r="FW99" s="120">
        <f t="shared" si="513"/>
        <v>6.1895680685201908</v>
      </c>
      <c r="FX99" s="120">
        <f t="shared" si="514"/>
        <v>5.9553349875930524</v>
      </c>
      <c r="FY99" s="120">
        <f t="shared" si="523"/>
        <v>1</v>
      </c>
      <c r="FZ99" s="120">
        <f t="shared" si="523"/>
        <v>1</v>
      </c>
      <c r="GA99" s="120">
        <f t="shared" si="523"/>
        <v>3.2073898261594715</v>
      </c>
      <c r="GB99" s="120">
        <f t="shared" si="523"/>
        <v>4.7912075862837638</v>
      </c>
      <c r="GC99" s="120">
        <f t="shared" si="523"/>
        <v>2.8344671201814053</v>
      </c>
      <c r="GD99" s="120">
        <f t="shared" si="523"/>
        <v>5.3654382962707965</v>
      </c>
      <c r="GE99" s="120">
        <f t="shared" si="523"/>
        <v>5.7321521625846792</v>
      </c>
      <c r="GF99" s="120">
        <f t="shared" si="523"/>
        <v>3.8387715930902107</v>
      </c>
      <c r="GG99" s="120">
        <f t="shared" si="523"/>
        <v>6.1895680685201908</v>
      </c>
      <c r="GH99" s="120">
        <f t="shared" si="523"/>
        <v>5.9553349875930524</v>
      </c>
      <c r="GI99" s="120">
        <f t="shared" si="523"/>
        <v>2.9688273132112819</v>
      </c>
      <c r="GJ99" s="120">
        <f t="shared" si="523"/>
        <v>5.5399856612135814</v>
      </c>
      <c r="GK99" s="120">
        <f t="shared" si="515"/>
        <v>2.4666816602218558</v>
      </c>
      <c r="GL99" s="120">
        <f t="shared" si="516"/>
        <v>3.9262358440793586</v>
      </c>
      <c r="GM99" s="120">
        <f t="shared" si="517"/>
        <v>2.2891589248583584</v>
      </c>
      <c r="GN99" s="321">
        <f t="shared" si="518"/>
        <v>3.113917481186748</v>
      </c>
      <c r="GO99" s="85">
        <f>+Cas_Hoy!B98</f>
        <v>136</v>
      </c>
      <c r="GP99" s="62">
        <f>+Cas_Hoy!C98</f>
        <v>136</v>
      </c>
      <c r="GQ99" s="62">
        <f>+Cas_Hoy!D98</f>
        <v>330</v>
      </c>
      <c r="GR99" s="62">
        <f>+Cas_Hoy!E98</f>
        <v>337</v>
      </c>
      <c r="GS99" s="62">
        <f>+Cas_Hoy!F98</f>
        <v>802</v>
      </c>
      <c r="GT99" s="62">
        <f>+Cas_Hoy!G98</f>
        <v>891</v>
      </c>
      <c r="GU99" s="62">
        <f>+Cas_Hoy!H98</f>
        <v>1007</v>
      </c>
      <c r="GV99" s="62">
        <f>+Cas_Hoy!I98</f>
        <v>983</v>
      </c>
      <c r="GW99" s="62">
        <f>+Cas_Hoy!J98</f>
        <v>853</v>
      </c>
      <c r="GX99" s="62">
        <f>+Cas_Hoy!K98</f>
        <v>820</v>
      </c>
      <c r="GY99" s="62">
        <f>+Cas_Hoy!L98</f>
        <v>530</v>
      </c>
      <c r="GZ99" s="62">
        <f>+Cas_Hoy!M98</f>
        <v>563</v>
      </c>
      <c r="HA99" s="62">
        <f>+Cas_Hoy!N98</f>
        <v>399</v>
      </c>
      <c r="HB99" s="62">
        <f>+Cas_Hoy!O98</f>
        <v>348</v>
      </c>
      <c r="HC99" s="62">
        <f>+Cas_Hoy!P98</f>
        <v>226</v>
      </c>
      <c r="HD99" s="62">
        <f>+Cas_Hoy!Q98</f>
        <v>242</v>
      </c>
      <c r="HE99" s="62">
        <f>+Cas_Hoy!R98</f>
        <v>101</v>
      </c>
      <c r="HF99" s="62">
        <f>+Cas_Hoy!S98</f>
        <v>155</v>
      </c>
      <c r="HG99" s="62">
        <f>+Cas_Hoy!T98</f>
        <v>19</v>
      </c>
      <c r="HH99" s="590">
        <f>+Cas_Hoy!U98</f>
        <v>56</v>
      </c>
      <c r="HI99" s="543">
        <f t="shared" si="519"/>
        <v>0.23777755542727408</v>
      </c>
      <c r="HJ99" s="112">
        <f t="shared" si="520"/>
        <v>0.32066515419724295</v>
      </c>
      <c r="HK99" s="112">
        <f t="shared" si="521"/>
        <v>0.62185019577970668</v>
      </c>
      <c r="HL99" s="112">
        <f t="shared" si="522"/>
        <v>0.42545199778283477</v>
      </c>
      <c r="HM99" s="323">
        <f t="shared" si="493"/>
        <v>0.11677325843890986</v>
      </c>
      <c r="HN99" s="323">
        <f t="shared" si="494"/>
        <v>0.14593647042659463</v>
      </c>
      <c r="HO99" s="323">
        <f t="shared" si="495"/>
        <v>0.50325931665126944</v>
      </c>
      <c r="HP99" s="323">
        <f t="shared" si="496"/>
        <v>0.7</v>
      </c>
      <c r="HQ99" s="323">
        <f t="shared" si="497"/>
        <v>0.41665577608957488</v>
      </c>
      <c r="HR99" s="323">
        <f t="shared" si="498"/>
        <v>0.7</v>
      </c>
      <c r="HS99" s="323">
        <f t="shared" si="499"/>
        <v>0.62331911922469685</v>
      </c>
      <c r="HT99" s="323">
        <f t="shared" si="500"/>
        <v>0.40820376552564241</v>
      </c>
      <c r="HU99" s="323">
        <f t="shared" si="501"/>
        <v>0.62185019577970668</v>
      </c>
      <c r="HV99" s="323">
        <f t="shared" si="502"/>
        <v>0.42545199778283477</v>
      </c>
      <c r="HW99" s="323">
        <f t="shared" si="503"/>
        <v>0.23777755542727408</v>
      </c>
      <c r="HX99" s="323">
        <f t="shared" si="504"/>
        <v>0.32066515419724295</v>
      </c>
      <c r="HY99" s="323">
        <f t="shared" si="505"/>
        <v>0.18294047264740612</v>
      </c>
      <c r="HZ99" s="323">
        <f t="shared" si="506"/>
        <v>0.24805935870056514</v>
      </c>
      <c r="IA99" s="323">
        <f t="shared" si="507"/>
        <v>0.38964104049406328</v>
      </c>
      <c r="IB99" s="327">
        <f t="shared" si="508"/>
        <v>0.28215317602387785</v>
      </c>
      <c r="IC99" s="241">
        <f>+CyF_Tot!B98</f>
        <v>0</v>
      </c>
      <c r="ID99" s="149">
        <f>+CyF_Tot!C98</f>
        <v>8471</v>
      </c>
      <c r="IE99" s="149">
        <f>+CyF_Tot!D98</f>
        <v>8812</v>
      </c>
      <c r="IF99" s="149">
        <f>+CyF_Tot!E98</f>
        <v>9091</v>
      </c>
      <c r="IG99" s="149">
        <f>+CyF_Tot!F98</f>
        <v>0</v>
      </c>
      <c r="IH99" s="149">
        <f>+CyF_Tot!G98</f>
        <v>250</v>
      </c>
      <c r="II99" s="149">
        <f>+CyF_Tot!H98</f>
        <v>252</v>
      </c>
      <c r="IJ99" s="557">
        <f>+CyF_Tot!I98</f>
        <v>252</v>
      </c>
      <c r="IK99" s="93">
        <f t="shared" si="388"/>
        <v>7.219930476826486E-2</v>
      </c>
      <c r="IL99" s="90">
        <f t="shared" si="389"/>
        <v>6.7944725784283969E-2</v>
      </c>
      <c r="IM99" s="90">
        <f t="shared" si="390"/>
        <v>6.745656336527503E-2</v>
      </c>
      <c r="IN99" s="90">
        <f t="shared" si="391"/>
        <v>6.562298409121442E-2</v>
      </c>
      <c r="IO99" s="90">
        <f t="shared" si="392"/>
        <v>7.3545905070046505E-2</v>
      </c>
      <c r="IP99" s="90">
        <f t="shared" si="393"/>
        <v>6.5379469630497025E-2</v>
      </c>
      <c r="IQ99" s="90">
        <f t="shared" si="394"/>
        <v>6.8725343906247932E-2</v>
      </c>
      <c r="IR99" s="90">
        <f t="shared" si="395"/>
        <v>6.5892224120208787E-2</v>
      </c>
      <c r="IS99" s="90">
        <f t="shared" si="396"/>
        <v>6.2139903627547913E-2</v>
      </c>
      <c r="IT99" s="90">
        <f t="shared" si="397"/>
        <v>6.3857849532172536E-2</v>
      </c>
      <c r="IU99" s="90">
        <f t="shared" si="398"/>
        <v>5.2192807571731004E-2</v>
      </c>
      <c r="IV99" s="90">
        <f t="shared" si="399"/>
        <v>5.6695839211019949E-2</v>
      </c>
      <c r="IW99" s="90">
        <f t="shared" si="400"/>
        <v>4.2528003121738329E-2</v>
      </c>
      <c r="IX99" s="90">
        <f t="shared" si="401"/>
        <v>5.2162980674425916E-2</v>
      </c>
      <c r="IY99" s="90">
        <f t="shared" si="402"/>
        <v>3.021690962830471E-2</v>
      </c>
      <c r="IZ99" s="90">
        <f t="shared" si="403"/>
        <v>4.4771306215903806E-2</v>
      </c>
      <c r="JA99" s="90">
        <f t="shared" si="404"/>
        <v>1.4583179093300883E-2</v>
      </c>
      <c r="JB99" s="90">
        <f t="shared" si="405"/>
        <v>2.6271204957337254E-2</v>
      </c>
      <c r="JC99" s="90">
        <f t="shared" si="406"/>
        <v>1.1953425486312199E-3</v>
      </c>
      <c r="JD99" s="202">
        <f t="shared" si="407"/>
        <v>6.6181668337434666E-3</v>
      </c>
      <c r="JE99" s="326"/>
      <c r="JF99" s="323"/>
      <c r="JG99" s="323"/>
      <c r="JH99" s="323"/>
      <c r="JI99" s="323"/>
      <c r="JJ99" s="323"/>
      <c r="JK99" s="323"/>
      <c r="JL99" s="323"/>
      <c r="JM99" s="323"/>
      <c r="JN99" s="323"/>
      <c r="JO99" s="323"/>
      <c r="JP99" s="323"/>
      <c r="JQ99" s="323"/>
      <c r="JR99" s="323"/>
      <c r="JS99" s="323"/>
      <c r="JT99" s="323"/>
      <c r="JU99" s="323"/>
      <c r="JV99" s="323"/>
      <c r="JW99" s="323"/>
      <c r="JX99" s="327"/>
      <c r="JZ99" s="701">
        <f t="shared" si="540"/>
        <v>0</v>
      </c>
      <c r="KA99" s="291">
        <f t="shared" si="541"/>
        <v>0</v>
      </c>
      <c r="KB99" s="291">
        <f t="shared" si="542"/>
        <v>0</v>
      </c>
      <c r="KC99" s="291">
        <f t="shared" si="543"/>
        <v>0</v>
      </c>
      <c r="KD99" s="291">
        <f t="shared" si="544"/>
        <v>0</v>
      </c>
      <c r="KE99" s="291">
        <f t="shared" si="545"/>
        <v>0</v>
      </c>
      <c r="KF99" s="291">
        <f t="shared" si="546"/>
        <v>502.09513272126372</v>
      </c>
      <c r="KG99" s="291">
        <f t="shared" si="547"/>
        <v>1059.6928102015834</v>
      </c>
      <c r="KH99" s="291">
        <f t="shared" si="548"/>
        <v>972.67409317704301</v>
      </c>
      <c r="KI99" s="291">
        <f t="shared" si="549"/>
        <v>2939.452957906316</v>
      </c>
      <c r="KJ99" s="291">
        <f t="shared" si="550"/>
        <v>4769.8510683897121</v>
      </c>
      <c r="KK99" s="291">
        <f t="shared" si="551"/>
        <v>1713.8069684344098</v>
      </c>
      <c r="KL99" s="291">
        <f t="shared" si="552"/>
        <v>15404.223493422867</v>
      </c>
      <c r="KM99" s="291">
        <f t="shared" si="553"/>
        <v>4698.0960289938012</v>
      </c>
      <c r="KN99" s="291">
        <f t="shared" si="554"/>
        <v>13682.361223017599</v>
      </c>
      <c r="KO99" s="291">
        <f t="shared" si="555"/>
        <v>10843.685197452807</v>
      </c>
      <c r="KP99" s="291">
        <f t="shared" si="556"/>
        <v>8901.9350291712635</v>
      </c>
      <c r="KQ99" s="291">
        <f t="shared" si="557"/>
        <v>8565.9677149663748</v>
      </c>
      <c r="KR99" s="291">
        <f t="shared" si="558"/>
        <v>6489.3560008601171</v>
      </c>
      <c r="KS99" s="702">
        <f t="shared" si="559"/>
        <v>5033.0493867960959</v>
      </c>
      <c r="KT99" s="705">
        <f>(SUM(JZ99:KS99)/SUM(JZ$4:KS98))*100000</f>
        <v>167.87216653581902</v>
      </c>
      <c r="KU99" s="624">
        <f t="shared" ref="KU99:KU130" si="609">+(CI99*1000000)/AK99</f>
        <v>0</v>
      </c>
      <c r="KV99" s="625">
        <f t="shared" ref="KV99:KV130" si="610">+(CJ99*1000000)/AL99</f>
        <v>0</v>
      </c>
      <c r="KW99" s="625">
        <f t="shared" ref="KW99:KW130" si="611">+(CK99*1000000)/AM99</f>
        <v>0</v>
      </c>
      <c r="KX99" s="625">
        <f t="shared" ref="KX99:KX130" si="612">+(CL99*1000000)/AN99</f>
        <v>0</v>
      </c>
      <c r="KY99" s="625">
        <f t="shared" ref="KY99:KY130" si="613">+(CM99*1000000)/AO99</f>
        <v>0</v>
      </c>
      <c r="KZ99" s="625">
        <f t="shared" ref="KZ99:KZ130" si="614">+(CN99*1000000)/AP99</f>
        <v>0</v>
      </c>
      <c r="LA99" s="625">
        <f t="shared" ref="LA99:LA130" si="615">+(CO99*1000000)/AQ99</f>
        <v>155.8154813759015</v>
      </c>
      <c r="LB99" s="625">
        <f t="shared" ref="LB99:LB130" si="616">+(CP99*1000000)/AR99</f>
        <v>325.02993142075985</v>
      </c>
      <c r="LC99" s="625">
        <f t="shared" ref="LC99:LC130" si="617">+(CQ99*1000000)/AS99</f>
        <v>344.65687644642918</v>
      </c>
      <c r="LD99" s="625">
        <f t="shared" ref="LD99:LD130" si="618">+(CR99*1000000)/AT99</f>
        <v>1006.1540708239456</v>
      </c>
      <c r="LE99" s="625">
        <f t="shared" ref="LE99:LE130" si="619">+(CS99*1000000)/AU99</f>
        <v>2256.8856411173456</v>
      </c>
      <c r="LF99" s="625">
        <f t="shared" ref="LF99:LF130" si="620">+(CT99*1000000)/AV99</f>
        <v>755.50323921442168</v>
      </c>
      <c r="LG99" s="625">
        <f t="shared" ref="LG99:LG130" si="621">+(CU99*1000000)/AW99</f>
        <v>9316.5315797792755</v>
      </c>
      <c r="LH99" s="625">
        <f t="shared" ref="LH99:LH130" si="622">+(CV99*1000000)/AX99</f>
        <v>2463.4648722195748</v>
      </c>
      <c r="LI99" s="625">
        <f t="shared" ref="LI99:LI130" si="623">+(CW99*1000000)/AY99</f>
        <v>13821.083437479581</v>
      </c>
      <c r="LJ99" s="625">
        <f t="shared" ref="LJ99:LJ130" si="624">+(CX99*1000000)/AZ99</f>
        <v>8132.1743154517353</v>
      </c>
      <c r="LK99" s="625">
        <f t="shared" ref="LK99:LK130" si="625">+(CY99*1000000)/BA99</f>
        <v>24966.302899307444</v>
      </c>
      <c r="LL99" s="625">
        <f t="shared" ref="LL99:LL130" si="626">+(CZ99*1000000)/BB99</f>
        <v>13043.601233659461</v>
      </c>
      <c r="LM99" s="625">
        <f t="shared" ref="LM99:LM130" si="627">+(DA99*1000000)/BC99</f>
        <v>107501.96307231205</v>
      </c>
      <c r="LN99" s="626">
        <f t="shared" ref="LN99:LN130" si="628">+(DB99*1000000)/BD99</f>
        <v>29124.757750107608</v>
      </c>
      <c r="LO99" s="642">
        <f t="shared" ref="LO99:LO130" si="629">((+CI99+CK99+CM99)*1000000)/(AK99+AM99+AO99)</f>
        <v>0</v>
      </c>
      <c r="LP99" s="625">
        <f t="shared" ref="LP99:LP130" si="630">((+CJ99+CL99+CN99)*1000000)/(AL99+AN99+AP99)</f>
        <v>0</v>
      </c>
      <c r="LQ99" s="625">
        <f t="shared" ref="LQ99:LQ130" si="631">((+CO99+CQ99+CS99)*1000000)/(AQ99+AS99+AU99)</f>
        <v>818.96759758671374</v>
      </c>
      <c r="LR99" s="625">
        <f t="shared" ref="LR99:LR130" si="632">((+CP99+CR99+CT99)*1000000)/(AR99+AT99+AV99)</f>
        <v>689.21688090777798</v>
      </c>
      <c r="LS99" s="625">
        <f t="shared" ref="LS99:LS130" si="633">((+CU99+CW99+CY99+DA99)*1000000)/(AW99+AY99+BA99+BC99)</f>
        <v>14758.054285595497</v>
      </c>
      <c r="LT99" s="645">
        <f t="shared" ref="LT99:LT130" si="634">((+CV99+CX99+CZ99+DB99)*1000000)/(AX99+AZ99+BB99+BD99)</f>
        <v>7918.5363793859569</v>
      </c>
      <c r="LU99" s="624">
        <f t="shared" ref="LU99:LU130" si="635">+(SUM(CI99:CN99)*1000000)/SUM(AK99:AP99)</f>
        <v>0</v>
      </c>
      <c r="LV99" s="625">
        <f t="shared" ref="LV99:LV130" si="636">+(SUM(CO99:CT99)*1000000)/SUM(AQ99:AV99)</f>
        <v>753.49741887967764</v>
      </c>
      <c r="LW99" s="626">
        <f t="shared" ref="LW99:LW130" si="637">+(SUM(CU99:DB99)*1000000)/SUM(AW99:BD99)</f>
        <v>10691.449936973771</v>
      </c>
      <c r="LY99" s="725">
        <f>VLOOKUP(A99,Vac!A:C,2,FALSE)</f>
        <v>34671.435902058394</v>
      </c>
      <c r="LZ99" s="730">
        <f>VLOOKUP(A99,Vac!A:D,3,FALSE)</f>
        <v>9352</v>
      </c>
      <c r="MA99" s="722">
        <f>VLOOKUP(A99,Vac!A:D,4,FALSE)</f>
        <v>3097</v>
      </c>
      <c r="MB99" s="742">
        <f t="shared" si="560"/>
        <v>0.10014563522659128</v>
      </c>
      <c r="MC99" s="666">
        <f t="shared" si="561"/>
        <v>3.3164139467146407E-2</v>
      </c>
    </row>
    <row r="100" spans="1:341" ht="14.4">
      <c r="A100" s="510" t="s">
        <v>110</v>
      </c>
      <c r="B100" s="538">
        <v>78554</v>
      </c>
      <c r="C100" s="526">
        <f t="shared" ref="C100:C163" si="638">+S100</f>
        <v>4330</v>
      </c>
      <c r="D100" s="517">
        <f t="shared" ref="D100:D163" si="639">+AA100</f>
        <v>115</v>
      </c>
      <c r="E100" s="495">
        <f t="shared" ref="E100:E131" si="640">(IK100*BE100)+(IL100*BF100)+(IM100*BG100)+(IN100*BH100)+(IO100*BI100)+(IP100*BJ100)+(IQ100*BK100)+(IR100*BL100)+(IS100*BM100)+(IT100*BN100)+(IU100*BO100)+(IV100*BP100)+(IW100*BQ100)+(IX100*BR100)+(IY100*BS100)+(IZ100*BT100)+(JA100*BU100)+(JB100*BV100)+(JC100*BW100)+(JD100*BX100)</f>
        <v>7.4163862182559598E-3</v>
      </c>
      <c r="F100" s="208">
        <f t="shared" si="562"/>
        <v>4.7394149247651299E-2</v>
      </c>
      <c r="G100" s="30">
        <f t="shared" si="264"/>
        <v>4.1649756427077484</v>
      </c>
      <c r="H100" s="29">
        <f t="shared" si="563"/>
        <v>0.19739547722332343</v>
      </c>
      <c r="I100" s="33">
        <f t="shared" si="564"/>
        <v>0.22957894611254107</v>
      </c>
      <c r="J100" s="353">
        <f t="shared" si="565"/>
        <v>0.22696637474914497</v>
      </c>
      <c r="K100" s="581">
        <f t="shared" si="566"/>
        <v>6.4501232768208938E-3</v>
      </c>
      <c r="L100" s="354">
        <f t="shared" ref="L100:L131" si="641">+(J100*B100)/ID100</f>
        <v>4.7889112549138693</v>
      </c>
      <c r="M100" s="355">
        <f t="shared" si="567"/>
        <v>0.26391013598953761</v>
      </c>
      <c r="N100" s="827"/>
      <c r="O100" s="364" t="s">
        <v>226</v>
      </c>
      <c r="P100" s="20" t="s">
        <v>236</v>
      </c>
      <c r="Q100" s="20"/>
      <c r="R100" s="20"/>
      <c r="S100" s="166">
        <f t="shared" si="568"/>
        <v>4330</v>
      </c>
      <c r="T100" s="167">
        <f t="shared" si="569"/>
        <v>5512.1317819589076</v>
      </c>
      <c r="U100" s="166">
        <f t="shared" si="570"/>
        <v>251</v>
      </c>
      <c r="V100" s="168">
        <f t="shared" si="571"/>
        <v>6.1534689874969357E-2</v>
      </c>
      <c r="W100" s="167">
        <f t="shared" si="572"/>
        <v>319.5254220026988</v>
      </c>
      <c r="X100" s="166">
        <f t="shared" si="573"/>
        <v>607</v>
      </c>
      <c r="Y100" s="168">
        <f t="shared" si="574"/>
        <v>0.16304055868922912</v>
      </c>
      <c r="Z100" s="167">
        <f t="shared" si="575"/>
        <v>772.71685719377751</v>
      </c>
      <c r="AA100" s="166">
        <f t="shared" si="576"/>
        <v>115</v>
      </c>
      <c r="AB100" s="167">
        <f t="shared" si="577"/>
        <v>1463.9610968251138</v>
      </c>
      <c r="AC100" s="169">
        <f t="shared" si="578"/>
        <v>2.6558891454965358E-2</v>
      </c>
      <c r="AD100" s="166">
        <f t="shared" si="579"/>
        <v>0</v>
      </c>
      <c r="AE100" s="168">
        <f t="shared" si="580"/>
        <v>0</v>
      </c>
      <c r="AF100" s="167">
        <f t="shared" si="581"/>
        <v>0</v>
      </c>
      <c r="AG100" s="166">
        <f t="shared" si="582"/>
        <v>6</v>
      </c>
      <c r="AH100" s="168">
        <f t="shared" si="583"/>
        <v>5.5045871559633031E-2</v>
      </c>
      <c r="AI100" s="365">
        <f t="shared" si="584"/>
        <v>76.380578964788555</v>
      </c>
      <c r="AJ100" s="831"/>
      <c r="AK100" s="85">
        <v>6320.6122895890903</v>
      </c>
      <c r="AL100" s="62">
        <v>5950.0894396950171</v>
      </c>
      <c r="AM100" s="62">
        <v>5948.026633010365</v>
      </c>
      <c r="AN100" s="62">
        <v>5735.6205447620005</v>
      </c>
      <c r="AO100" s="62">
        <v>4781.9784473924501</v>
      </c>
      <c r="AP100" s="62">
        <v>4598.7671676474074</v>
      </c>
      <c r="AQ100" s="62">
        <v>4933.9106001434629</v>
      </c>
      <c r="AR100" s="62">
        <v>5175.0583847217476</v>
      </c>
      <c r="AS100" s="62">
        <v>5016.1175216769379</v>
      </c>
      <c r="AT100" s="62">
        <v>5144.4302644979834</v>
      </c>
      <c r="AU100" s="62">
        <v>4331.6109790484234</v>
      </c>
      <c r="AV100" s="62">
        <v>4539.0314855825854</v>
      </c>
      <c r="AW100" s="62">
        <v>4029.9212012346616</v>
      </c>
      <c r="AX100" s="62">
        <v>4279.78744326997</v>
      </c>
      <c r="AY100" s="62">
        <v>2627.6898261150882</v>
      </c>
      <c r="AZ100" s="62">
        <v>3013.4477215082361</v>
      </c>
      <c r="BA100" s="62">
        <v>843.41898487802348</v>
      </c>
      <c r="BB100" s="62">
        <v>1023.2652727610944</v>
      </c>
      <c r="BC100" s="62">
        <v>52.713686554876467</v>
      </c>
      <c r="BD100" s="86">
        <v>208.50259701343398</v>
      </c>
      <c r="BE100" s="258">
        <v>2.0000000000000002E-5</v>
      </c>
      <c r="BF100" s="43">
        <v>2.0000000000000002E-5</v>
      </c>
      <c r="BG100" s="53">
        <v>5.0000000000000002E-5</v>
      </c>
      <c r="BH100" s="53">
        <v>4.0000000000000003E-5</v>
      </c>
      <c r="BI100" s="53">
        <v>1.2518952302791728E-4</v>
      </c>
      <c r="BJ100" s="53">
        <v>1.2406223545552731E-4</v>
      </c>
      <c r="BK100" s="53">
        <v>3.4000000000000002E-4</v>
      </c>
      <c r="BL100" s="53">
        <v>1.8000000000000001E-4</v>
      </c>
      <c r="BM100" s="53">
        <v>8.9999999999999998E-4</v>
      </c>
      <c r="BN100" s="53">
        <v>5.0000000000000001E-4</v>
      </c>
      <c r="BO100" s="53">
        <v>3.8E-3</v>
      </c>
      <c r="BP100" s="53">
        <v>2E-3</v>
      </c>
      <c r="BQ100" s="53">
        <v>1.6199999999999999E-2</v>
      </c>
      <c r="BR100" s="53">
        <v>6.1999999999999998E-3</v>
      </c>
      <c r="BS100" s="53">
        <v>6.1100000000000002E-2</v>
      </c>
      <c r="BT100" s="53">
        <v>2.6800000000000001E-2</v>
      </c>
      <c r="BU100" s="53">
        <v>0.1421</v>
      </c>
      <c r="BV100" s="53">
        <v>5.4699999999999999E-2</v>
      </c>
      <c r="BW100" s="53">
        <v>0.27589999999999998</v>
      </c>
      <c r="BX100" s="773">
        <v>0.1051</v>
      </c>
      <c r="BY100" s="53">
        <f t="shared" ref="BY100:BY131" si="642">AVERAGE(BE100:BF100)</f>
        <v>2.0000000000000002E-5</v>
      </c>
      <c r="BZ100" s="53">
        <f t="shared" ref="BZ100:BZ131" si="643">AVERAGE(BG100:BH100)</f>
        <v>4.5000000000000003E-5</v>
      </c>
      <c r="CA100" s="53">
        <f t="shared" ref="CA100:CA131" si="644">AVERAGE(BI100:BJ100)</f>
        <v>1.246258792417223E-4</v>
      </c>
      <c r="CB100" s="53">
        <f t="shared" ref="CB100:CB131" si="645">AVERAGE(BK100:BL100)</f>
        <v>2.6000000000000003E-4</v>
      </c>
      <c r="CC100" s="53">
        <f t="shared" ref="CC100:CC131" si="646">AVERAGE(BM100:BN100)</f>
        <v>6.9999999999999999E-4</v>
      </c>
      <c r="CD100" s="53">
        <f t="shared" ref="CD100:CD131" si="647">AVERAGE(BO100:BP100)</f>
        <v>2.8999999999999998E-3</v>
      </c>
      <c r="CE100" s="53">
        <f t="shared" ref="CE100:CE131" si="648">AVERAGE(BQ100:BR100)</f>
        <v>1.12E-2</v>
      </c>
      <c r="CF100" s="53">
        <f t="shared" ref="CF100:CF131" si="649">AVERAGE(BS100:BT100)</f>
        <v>4.3950000000000003E-2</v>
      </c>
      <c r="CG100" s="53">
        <f t="shared" ref="CG100:CG131" si="650">AVERAGE(BU100:BV100)</f>
        <v>9.8400000000000001E-2</v>
      </c>
      <c r="CH100" s="54">
        <f t="shared" si="509"/>
        <v>0.1905</v>
      </c>
      <c r="CI100" s="64">
        <f>+Fall_Hoy!B100</f>
        <v>2</v>
      </c>
      <c r="CJ100" s="61">
        <f>+Fall_Hoy!C100</f>
        <v>0</v>
      </c>
      <c r="CK100" s="61">
        <f>+Fall_Hoy!D100</f>
        <v>0</v>
      </c>
      <c r="CL100" s="61">
        <f>+Fall_Hoy!E100</f>
        <v>0</v>
      </c>
      <c r="CM100" s="61">
        <f>+Fall_Hoy!F100</f>
        <v>0</v>
      </c>
      <c r="CN100" s="61">
        <f>+Fall_Hoy!G100</f>
        <v>0</v>
      </c>
      <c r="CO100" s="61">
        <f>+Fall_Hoy!H100</f>
        <v>0</v>
      </c>
      <c r="CP100" s="61">
        <f>+Fall_Hoy!I100</f>
        <v>0</v>
      </c>
      <c r="CQ100" s="61">
        <f>+Fall_Hoy!J100</f>
        <v>4</v>
      </c>
      <c r="CR100" s="61">
        <f>+Fall_Hoy!K100</f>
        <v>3</v>
      </c>
      <c r="CS100" s="61">
        <f>+Fall_Hoy!L100</f>
        <v>5</v>
      </c>
      <c r="CT100" s="61">
        <f>+Fall_Hoy!M100</f>
        <v>1</v>
      </c>
      <c r="CU100" s="61">
        <f>+Fall_Hoy!N100</f>
        <v>15</v>
      </c>
      <c r="CV100" s="61">
        <f>+Fall_Hoy!O100</f>
        <v>4</v>
      </c>
      <c r="CW100" s="61">
        <f>+Fall_Hoy!P100</f>
        <v>25</v>
      </c>
      <c r="CX100" s="61">
        <f>+Fall_Hoy!Q100</f>
        <v>16</v>
      </c>
      <c r="CY100" s="61">
        <f>+Fall_Hoy!R100</f>
        <v>16</v>
      </c>
      <c r="CZ100" s="61">
        <f>+Fall_Hoy!S100</f>
        <v>13</v>
      </c>
      <c r="DA100" s="61">
        <f>+Fall_Hoy!T100</f>
        <v>0</v>
      </c>
      <c r="DB100" s="253">
        <f>+Fall_Hoy!U100</f>
        <v>10</v>
      </c>
      <c r="DC100" s="61">
        <f>+Fall_Hoy!W100</f>
        <v>0</v>
      </c>
      <c r="DD100" s="61">
        <f>+Fall_Hoy!X100</f>
        <v>0</v>
      </c>
      <c r="DE100" s="61">
        <f>+Fall_Hoy!Y100</f>
        <v>0</v>
      </c>
      <c r="DF100" s="61">
        <f>+Fall_Hoy!Z100</f>
        <v>0</v>
      </c>
      <c r="DG100" s="61">
        <f>+Fall_Hoy!AA100</f>
        <v>0</v>
      </c>
      <c r="DH100" s="61">
        <f>+Fall_Hoy!AB100</f>
        <v>0</v>
      </c>
      <c r="DI100" s="61">
        <f>+Fall_Hoy!AC100</f>
        <v>0</v>
      </c>
      <c r="DJ100" s="61">
        <f>+Fall_Hoy!AD100</f>
        <v>0</v>
      </c>
      <c r="DK100" s="61">
        <f>+Fall_Hoy!AE100</f>
        <v>0</v>
      </c>
      <c r="DL100" s="270">
        <f>+Fall_Hoy!AF100</f>
        <v>1</v>
      </c>
      <c r="DM100" s="75">
        <f t="shared" si="585"/>
        <v>0.15571293792587959</v>
      </c>
      <c r="DN100" s="76">
        <f t="shared" si="586"/>
        <v>0.19811690148529515</v>
      </c>
      <c r="DO100" s="76">
        <f t="shared" si="587"/>
        <v>0.22976278683619092</v>
      </c>
      <c r="DP100" s="76">
        <f t="shared" si="588"/>
        <v>0.15074610570604541</v>
      </c>
      <c r="DQ100" s="76">
        <f t="shared" si="524"/>
        <v>7.2145870960193051E-2</v>
      </c>
      <c r="DR100" s="76">
        <f t="shared" si="525"/>
        <v>9.3068421252331432E-2</v>
      </c>
      <c r="DS100" s="76">
        <f t="shared" si="526"/>
        <v>6.1411732914493769E-2</v>
      </c>
      <c r="DT100" s="76">
        <f t="shared" si="527"/>
        <v>7.8646455700206286E-2</v>
      </c>
      <c r="DU100" s="76">
        <f t="shared" si="528"/>
        <v>0.7</v>
      </c>
      <c r="DV100" s="76">
        <f t="shared" si="529"/>
        <v>0.7</v>
      </c>
      <c r="DW100" s="76">
        <f t="shared" si="530"/>
        <v>0.30376446085499248</v>
      </c>
      <c r="DX100" s="76">
        <f t="shared" si="531"/>
        <v>0.11015565800505235</v>
      </c>
      <c r="DY100" s="76">
        <f t="shared" si="532"/>
        <v>0.22976278683619092</v>
      </c>
      <c r="DZ100" s="76">
        <f t="shared" si="533"/>
        <v>0.15074610570604541</v>
      </c>
      <c r="EA100" s="76">
        <f t="shared" si="534"/>
        <v>0.15571293792587959</v>
      </c>
      <c r="EB100" s="76">
        <f t="shared" si="535"/>
        <v>0.19811690148529515</v>
      </c>
      <c r="EC100" s="76">
        <f t="shared" si="536"/>
        <v>0.13350038932233921</v>
      </c>
      <c r="ED100" s="76">
        <f t="shared" si="537"/>
        <v>0.23225645369127668</v>
      </c>
      <c r="EE100" s="76">
        <f t="shared" si="538"/>
        <v>1.8970405322704401E-2</v>
      </c>
      <c r="EF100" s="316">
        <f t="shared" si="539"/>
        <v>0.45633713898387029</v>
      </c>
      <c r="EG100" s="85">
        <f>+'Cas_-14'!B99</f>
        <v>33</v>
      </c>
      <c r="EH100" s="62">
        <f>+'Cas_-14'!C99</f>
        <v>36</v>
      </c>
      <c r="EI100" s="62">
        <f>+'Cas_-14'!D99</f>
        <v>106</v>
      </c>
      <c r="EJ100" s="62">
        <f>+'Cas_-14'!E99</f>
        <v>159</v>
      </c>
      <c r="EK100" s="62">
        <f>+'Cas_-14'!F99</f>
        <v>345</v>
      </c>
      <c r="EL100" s="62">
        <f>+'Cas_-14'!G99</f>
        <v>428</v>
      </c>
      <c r="EM100" s="62">
        <f>+'Cas_-14'!H99</f>
        <v>303</v>
      </c>
      <c r="EN100" s="62">
        <f>+'Cas_-14'!I99</f>
        <v>407</v>
      </c>
      <c r="EO100" s="62">
        <f>+'Cas_-14'!J99</f>
        <v>306</v>
      </c>
      <c r="EP100" s="62">
        <f>+'Cas_-14'!K99</f>
        <v>364</v>
      </c>
      <c r="EQ100" s="62">
        <f>+'Cas_-14'!L99</f>
        <v>245</v>
      </c>
      <c r="ER100" s="62">
        <f>+'Cas_-14'!M99</f>
        <v>271</v>
      </c>
      <c r="ES100" s="62">
        <f>+'Cas_-14'!N99</f>
        <v>180</v>
      </c>
      <c r="ET100" s="62">
        <f>+'Cas_-14'!O99</f>
        <v>178</v>
      </c>
      <c r="EU100" s="62">
        <f>+'Cas_-14'!P99</f>
        <v>108</v>
      </c>
      <c r="EV100" s="62">
        <f>+'Cas_-14'!Q99</f>
        <v>106</v>
      </c>
      <c r="EW100" s="62">
        <f>+'Cas_-14'!R99</f>
        <v>52</v>
      </c>
      <c r="EX100" s="62">
        <f>+'Cas_-14'!S99</f>
        <v>54</v>
      </c>
      <c r="EY100" s="62">
        <f>+'Cas_-14'!T99</f>
        <v>1</v>
      </c>
      <c r="EZ100" s="86">
        <f>+'Cas_-14'!U99</f>
        <v>19</v>
      </c>
      <c r="FA100" s="201">
        <f t="shared" si="589"/>
        <v>5.221013168986096E-3</v>
      </c>
      <c r="FB100" s="90">
        <f t="shared" si="590"/>
        <v>6.050329220235259E-3</v>
      </c>
      <c r="FC100" s="90">
        <f t="shared" si="591"/>
        <v>1.7821036545418455E-2</v>
      </c>
      <c r="FD100" s="90">
        <f t="shared" si="592"/>
        <v>2.7721499140176766E-2</v>
      </c>
      <c r="FE100" s="90">
        <f t="shared" si="593"/>
        <v>7.2145870960193051E-2</v>
      </c>
      <c r="FF100" s="90">
        <f t="shared" si="594"/>
        <v>9.3068421252331432E-2</v>
      </c>
      <c r="FG100" s="90">
        <f t="shared" si="595"/>
        <v>6.1411732914493769E-2</v>
      </c>
      <c r="FH100" s="90">
        <f t="shared" si="596"/>
        <v>7.8646455700206286E-2</v>
      </c>
      <c r="FI100" s="90">
        <f t="shared" si="597"/>
        <v>6.1003355419332592E-2</v>
      </c>
      <c r="FJ100" s="90">
        <f t="shared" si="598"/>
        <v>7.0756134554293693E-2</v>
      </c>
      <c r="FK100" s="90">
        <f t="shared" si="599"/>
        <v>5.6560942611199601E-2</v>
      </c>
      <c r="FL100" s="90">
        <f t="shared" si="600"/>
        <v>5.9704366638738376E-2</v>
      </c>
      <c r="FM100" s="90">
        <f t="shared" si="601"/>
        <v>4.4665885760955509E-2</v>
      </c>
      <c r="FN100" s="90">
        <f t="shared" si="602"/>
        <v>4.1590850564297926E-2</v>
      </c>
      <c r="FO100" s="90">
        <f t="shared" si="603"/>
        <v>4.1100741391411767E-2</v>
      </c>
      <c r="FP100" s="90">
        <f t="shared" si="604"/>
        <v>3.5175655858714155E-2</v>
      </c>
      <c r="FQ100" s="90">
        <f t="shared" si="605"/>
        <v>6.1653817298789305E-2</v>
      </c>
      <c r="FR100" s="90">
        <f t="shared" si="606"/>
        <v>5.2772239454868697E-2</v>
      </c>
      <c r="FS100" s="90">
        <f t="shared" si="607"/>
        <v>1.8970405322704401E-2</v>
      </c>
      <c r="FT100" s="99">
        <f t="shared" si="608"/>
        <v>9.1125963283689049E-2</v>
      </c>
      <c r="FU100" s="119">
        <f t="shared" si="511"/>
        <v>3.7885676183548527</v>
      </c>
      <c r="FV100" s="120">
        <f t="shared" si="512"/>
        <v>5.6322162771050408</v>
      </c>
      <c r="FW100" s="120">
        <f t="shared" si="513"/>
        <v>5.1440329218106999</v>
      </c>
      <c r="FX100" s="120">
        <f t="shared" si="514"/>
        <v>3.6245016310257343</v>
      </c>
      <c r="FY100" s="120">
        <f t="shared" si="523"/>
        <v>1</v>
      </c>
      <c r="FZ100" s="120">
        <f t="shared" si="523"/>
        <v>1</v>
      </c>
      <c r="GA100" s="120">
        <f t="shared" si="523"/>
        <v>1</v>
      </c>
      <c r="GB100" s="120">
        <f t="shared" si="523"/>
        <v>1</v>
      </c>
      <c r="GC100" s="120">
        <f t="shared" si="523"/>
        <v>11.474778644359008</v>
      </c>
      <c r="GD100" s="120">
        <f t="shared" si="523"/>
        <v>9.8931351240345826</v>
      </c>
      <c r="GE100" s="120">
        <f t="shared" si="523"/>
        <v>5.3705692803437159</v>
      </c>
      <c r="GF100" s="120">
        <f t="shared" si="523"/>
        <v>1.8450184501845017</v>
      </c>
      <c r="GG100" s="120">
        <f t="shared" si="523"/>
        <v>5.1440329218106999</v>
      </c>
      <c r="GH100" s="120">
        <f t="shared" si="523"/>
        <v>3.6245016310257343</v>
      </c>
      <c r="GI100" s="120">
        <f t="shared" si="523"/>
        <v>3.7885676183548527</v>
      </c>
      <c r="GJ100" s="120">
        <f t="shared" si="523"/>
        <v>5.6322162771050408</v>
      </c>
      <c r="GK100" s="120">
        <f t="shared" si="515"/>
        <v>2.1653223623666973</v>
      </c>
      <c r="GL100" s="120">
        <f t="shared" si="516"/>
        <v>4.4011104340171983</v>
      </c>
      <c r="GM100" s="120">
        <f t="shared" si="517"/>
        <v>1</v>
      </c>
      <c r="GN100" s="321">
        <f t="shared" si="518"/>
        <v>5.00776203114828</v>
      </c>
      <c r="GO100" s="85">
        <f>+Cas_Hoy!B99</f>
        <v>37</v>
      </c>
      <c r="GP100" s="62">
        <f>+Cas_Hoy!C99</f>
        <v>41</v>
      </c>
      <c r="GQ100" s="62">
        <f>+Cas_Hoy!D99</f>
        <v>125</v>
      </c>
      <c r="GR100" s="62">
        <f>+Cas_Hoy!E99</f>
        <v>191</v>
      </c>
      <c r="GS100" s="62">
        <f>+Cas_Hoy!F99</f>
        <v>394</v>
      </c>
      <c r="GT100" s="62">
        <f>+Cas_Hoy!G99</f>
        <v>497</v>
      </c>
      <c r="GU100" s="62">
        <f>+Cas_Hoy!H99</f>
        <v>363</v>
      </c>
      <c r="GV100" s="62">
        <f>+Cas_Hoy!I99</f>
        <v>482</v>
      </c>
      <c r="GW100" s="62">
        <f>+Cas_Hoy!J99</f>
        <v>364</v>
      </c>
      <c r="GX100" s="62">
        <f>+Cas_Hoy!K99</f>
        <v>432</v>
      </c>
      <c r="GY100" s="62">
        <f>+Cas_Hoy!L99</f>
        <v>279</v>
      </c>
      <c r="GZ100" s="62">
        <f>+Cas_Hoy!M99</f>
        <v>319</v>
      </c>
      <c r="HA100" s="62">
        <f>+Cas_Hoy!N99</f>
        <v>208</v>
      </c>
      <c r="HB100" s="62">
        <f>+Cas_Hoy!O99</f>
        <v>202</v>
      </c>
      <c r="HC100" s="62">
        <f>+Cas_Hoy!P99</f>
        <v>120</v>
      </c>
      <c r="HD100" s="62">
        <f>+Cas_Hoy!Q99</f>
        <v>119</v>
      </c>
      <c r="HE100" s="62">
        <f>+Cas_Hoy!R99</f>
        <v>55</v>
      </c>
      <c r="HF100" s="62">
        <f>+Cas_Hoy!S99</f>
        <v>59</v>
      </c>
      <c r="HG100" s="62">
        <f>+Cas_Hoy!T99</f>
        <v>1</v>
      </c>
      <c r="HH100" s="590">
        <f>+Cas_Hoy!U99</f>
        <v>19</v>
      </c>
      <c r="HI100" s="543">
        <f t="shared" si="519"/>
        <v>0.17301437547319956</v>
      </c>
      <c r="HJ100" s="112">
        <f t="shared" si="520"/>
        <v>0.22241425732783132</v>
      </c>
      <c r="HK100" s="112">
        <f t="shared" si="521"/>
        <v>0.26550366478848725</v>
      </c>
      <c r="HL100" s="112">
        <f t="shared" si="522"/>
        <v>0.17107142332933242</v>
      </c>
      <c r="HM100" s="323">
        <f t="shared" ref="HM100:HM131" si="651">MIN(+(GS100*FY100)/AO100,0.7)</f>
        <v>8.2392675821205977E-2</v>
      </c>
      <c r="HN100" s="323">
        <f t="shared" ref="HN100:HN131" si="652">MIN(+(GT100*FZ100)/AP100,0.7)</f>
        <v>0.10807244243553439</v>
      </c>
      <c r="HO100" s="323">
        <f t="shared" ref="HO100:HO131" si="653">MIN(+(GU100*GA100)/AQ100,0.7)</f>
        <v>7.3572472105482636E-2</v>
      </c>
      <c r="HP100" s="323">
        <f t="shared" ref="HP100:HP131" si="654">MIN(+(GV100*GB100)/AR100,0.7)</f>
        <v>9.3139045816951913E-2</v>
      </c>
      <c r="HQ100" s="323">
        <f t="shared" ref="HQ100:HQ131" si="655">MIN(+(GW100*GC100)/AS100,0.7)</f>
        <v>0.7</v>
      </c>
      <c r="HR100" s="323">
        <f t="shared" ref="HR100:HR131" si="656">MIN(+(GX100*GD100)/AT100,0.7)</f>
        <v>0.7</v>
      </c>
      <c r="HS100" s="323">
        <f t="shared" ref="HS100:HS131" si="657">MIN(+(GY100*GE100)/AU100,0.7)</f>
        <v>0.34591952889201183</v>
      </c>
      <c r="HT100" s="323">
        <f t="shared" ref="HT100:HT131" si="658">MIN(+(GZ100*GF100)/AV100,0.7)</f>
        <v>0.12966662326055978</v>
      </c>
      <c r="HU100" s="323">
        <f t="shared" ref="HU100:HU131" si="659">MIN(+(HA100*GG100)/AW100,0.7)</f>
        <v>0.26550366478848725</v>
      </c>
      <c r="HV100" s="323">
        <f t="shared" ref="HV100:HV131" si="660">MIN(+(HB100*GH100)/AX100,0.7)</f>
        <v>0.17107142332933242</v>
      </c>
      <c r="HW100" s="323">
        <f t="shared" ref="HW100:HW131" si="661">MIN(+(HC100*GI100)/AY100,0.7)</f>
        <v>0.17301437547319956</v>
      </c>
      <c r="HX100" s="323">
        <f t="shared" ref="HX100:HX131" si="662">MIN(+(HD100*GJ100)/AZ100,0.7)</f>
        <v>0.22241425732783132</v>
      </c>
      <c r="HY100" s="323">
        <f t="shared" ref="HY100:HY131" si="663">MIN(+(HE100*GK100)/BA100,0.7)</f>
        <v>0.14120233486016645</v>
      </c>
      <c r="HZ100" s="323">
        <f t="shared" ref="HZ100:HZ131" si="664">MIN(+(HF100*GL100)/BB100,0.7)</f>
        <v>0.25376168088491341</v>
      </c>
      <c r="IA100" s="323">
        <f t="shared" ref="IA100:IA131" si="665">MIN(+(HG100*GM100)/BC100,0.7)</f>
        <v>1.8970405322704401E-2</v>
      </c>
      <c r="IB100" s="327">
        <f t="shared" ref="IB100:IB131" si="666">MIN(+(HH100*GN100)/BD100,0.7)</f>
        <v>0.45633713898387029</v>
      </c>
      <c r="IC100" s="241">
        <f>+CyF_Tot!B99</f>
        <v>0</v>
      </c>
      <c r="ID100" s="149">
        <f>+CyF_Tot!C99</f>
        <v>3723</v>
      </c>
      <c r="IE100" s="149">
        <f>+CyF_Tot!D99</f>
        <v>4079</v>
      </c>
      <c r="IF100" s="149">
        <f>+CyF_Tot!E99</f>
        <v>4330</v>
      </c>
      <c r="IG100" s="149">
        <f>+CyF_Tot!F99</f>
        <v>0</v>
      </c>
      <c r="IH100" s="149">
        <f>+CyF_Tot!G99</f>
        <v>109</v>
      </c>
      <c r="II100" s="149">
        <f>+CyF_Tot!H99</f>
        <v>115</v>
      </c>
      <c r="IJ100" s="557">
        <f>+CyF_Tot!I99</f>
        <v>115</v>
      </c>
      <c r="IK100" s="93">
        <f t="shared" si="388"/>
        <v>8.0462004348462082E-2</v>
      </c>
      <c r="IL100" s="90">
        <f t="shared" si="389"/>
        <v>7.574521271602995E-2</v>
      </c>
      <c r="IM100" s="90">
        <f t="shared" si="390"/>
        <v>7.5718952987885599E-2</v>
      </c>
      <c r="IN100" s="90">
        <f t="shared" si="391"/>
        <v>7.3015002988542924E-2</v>
      </c>
      <c r="IO100" s="90">
        <f t="shared" si="392"/>
        <v>6.0875047068162665E-2</v>
      </c>
      <c r="IP100" s="90">
        <f t="shared" si="393"/>
        <v>5.8542749798194967E-2</v>
      </c>
      <c r="IQ100" s="90">
        <f t="shared" si="394"/>
        <v>6.2809158033244175E-2</v>
      </c>
      <c r="IR100" s="90">
        <f t="shared" si="395"/>
        <v>6.587899260027176E-2</v>
      </c>
      <c r="IS100" s="90">
        <f t="shared" si="396"/>
        <v>6.3855660076850798E-2</v>
      </c>
      <c r="IT100" s="90">
        <f t="shared" si="397"/>
        <v>6.5489093674389376E-2</v>
      </c>
      <c r="IU100" s="90">
        <f t="shared" si="398"/>
        <v>5.5141825738325524E-2</v>
      </c>
      <c r="IV100" s="90">
        <f t="shared" si="399"/>
        <v>5.7782308801367026E-2</v>
      </c>
      <c r="IW100" s="90">
        <f t="shared" si="400"/>
        <v>5.130128575546327E-2</v>
      </c>
      <c r="IX100" s="90">
        <f t="shared" si="401"/>
        <v>5.4482107127198739E-2</v>
      </c>
      <c r="IY100" s="90">
        <f t="shared" si="402"/>
        <v>3.3450745043092499E-2</v>
      </c>
      <c r="IZ100" s="90">
        <f t="shared" si="403"/>
        <v>3.836148027482033E-2</v>
      </c>
      <c r="JA100" s="90">
        <f t="shared" si="404"/>
        <v>1.0736805062479612E-2</v>
      </c>
      <c r="JB100" s="90">
        <f t="shared" si="405"/>
        <v>1.3026265661342445E-2</v>
      </c>
      <c r="JC100" s="90">
        <f t="shared" si="406"/>
        <v>6.7105031640497575E-4</v>
      </c>
      <c r="JD100" s="202">
        <f t="shared" si="407"/>
        <v>2.6542581792580134E-3</v>
      </c>
      <c r="JE100" s="326"/>
      <c r="JF100" s="323"/>
      <c r="JG100" s="323"/>
      <c r="JH100" s="323"/>
      <c r="JI100" s="323"/>
      <c r="JJ100" s="323"/>
      <c r="JK100" s="323"/>
      <c r="JL100" s="323"/>
      <c r="JM100" s="323"/>
      <c r="JN100" s="323"/>
      <c r="JO100" s="323"/>
      <c r="JP100" s="323"/>
      <c r="JQ100" s="323"/>
      <c r="JR100" s="323"/>
      <c r="JS100" s="323"/>
      <c r="JT100" s="323"/>
      <c r="JU100" s="323"/>
      <c r="JV100" s="323"/>
      <c r="JW100" s="323"/>
      <c r="JX100" s="327"/>
      <c r="JZ100" s="701">
        <f t="shared" si="540"/>
        <v>1217.0928460002274</v>
      </c>
      <c r="KA100" s="291">
        <f t="shared" si="541"/>
        <v>0</v>
      </c>
      <c r="KB100" s="291">
        <f t="shared" si="542"/>
        <v>0</v>
      </c>
      <c r="KC100" s="291">
        <f t="shared" si="543"/>
        <v>0</v>
      </c>
      <c r="KD100" s="291">
        <f t="shared" si="544"/>
        <v>0</v>
      </c>
      <c r="KE100" s="291">
        <f t="shared" si="545"/>
        <v>0</v>
      </c>
      <c r="KF100" s="291">
        <f t="shared" si="546"/>
        <v>0</v>
      </c>
      <c r="KG100" s="291">
        <f t="shared" si="547"/>
        <v>0</v>
      </c>
      <c r="KH100" s="291">
        <f t="shared" si="548"/>
        <v>2250.467209194514</v>
      </c>
      <c r="KI100" s="291">
        <f t="shared" si="549"/>
        <v>1703.6720393478347</v>
      </c>
      <c r="KJ100" s="291">
        <f t="shared" si="550"/>
        <v>2439.5842680963588</v>
      </c>
      <c r="KK100" s="291">
        <f t="shared" si="551"/>
        <v>499.76101888811786</v>
      </c>
      <c r="KL100" s="291">
        <f t="shared" si="552"/>
        <v>6154.3225689875762</v>
      </c>
      <c r="KM100" s="291">
        <f t="shared" si="553"/>
        <v>1782.4333804230932</v>
      </c>
      <c r="KN100" s="291">
        <f t="shared" si="554"/>
        <v>9418.5678819597615</v>
      </c>
      <c r="KO100" s="291">
        <f t="shared" si="555"/>
        <v>7079.8905345939938</v>
      </c>
      <c r="KP100" s="291">
        <f t="shared" si="556"/>
        <v>6764.0497810528368</v>
      </c>
      <c r="KQ100" s="291">
        <f t="shared" si="557"/>
        <v>8343.2265584109628</v>
      </c>
      <c r="KR100" s="291">
        <f t="shared" si="558"/>
        <v>0</v>
      </c>
      <c r="KS100" s="702">
        <f t="shared" si="559"/>
        <v>8288.146165818056</v>
      </c>
      <c r="KT100" s="705">
        <f>(SUM(JZ100:KS100)/SUM(JZ$4:KS99))*100000</f>
        <v>109.55416652648228</v>
      </c>
      <c r="KU100" s="624">
        <f t="shared" si="609"/>
        <v>316.42504054461187</v>
      </c>
      <c r="KV100" s="625">
        <f t="shared" si="610"/>
        <v>0</v>
      </c>
      <c r="KW100" s="625">
        <f t="shared" si="611"/>
        <v>0</v>
      </c>
      <c r="KX100" s="625">
        <f t="shared" si="612"/>
        <v>0</v>
      </c>
      <c r="KY100" s="625">
        <f t="shared" si="613"/>
        <v>0</v>
      </c>
      <c r="KZ100" s="625">
        <f t="shared" si="614"/>
        <v>0</v>
      </c>
      <c r="LA100" s="625">
        <f t="shared" si="615"/>
        <v>0</v>
      </c>
      <c r="LB100" s="625">
        <f t="shared" si="616"/>
        <v>0</v>
      </c>
      <c r="LC100" s="625">
        <f t="shared" si="617"/>
        <v>797.42948260565481</v>
      </c>
      <c r="LD100" s="625">
        <f t="shared" si="618"/>
        <v>583.15495511780512</v>
      </c>
      <c r="LE100" s="625">
        <f t="shared" si="619"/>
        <v>1154.3049512489715</v>
      </c>
      <c r="LF100" s="625">
        <f t="shared" si="620"/>
        <v>220.31131601010472</v>
      </c>
      <c r="LG100" s="625">
        <f t="shared" si="621"/>
        <v>3722.1571467462927</v>
      </c>
      <c r="LH100" s="625">
        <f t="shared" si="622"/>
        <v>934.62585537748146</v>
      </c>
      <c r="LI100" s="625">
        <f t="shared" si="623"/>
        <v>9514.0605072712424</v>
      </c>
      <c r="LJ100" s="625">
        <f t="shared" si="624"/>
        <v>5309.5329598059097</v>
      </c>
      <c r="LK100" s="625">
        <f t="shared" si="625"/>
        <v>18970.405322704402</v>
      </c>
      <c r="LL100" s="625">
        <f t="shared" si="626"/>
        <v>12704.428016912834</v>
      </c>
      <c r="LM100" s="625">
        <f t="shared" si="627"/>
        <v>0</v>
      </c>
      <c r="LN100" s="626">
        <f t="shared" si="628"/>
        <v>47961.033307204765</v>
      </c>
      <c r="LO100" s="642">
        <f t="shared" si="629"/>
        <v>117.29780550467831</v>
      </c>
      <c r="LP100" s="625">
        <f t="shared" si="630"/>
        <v>0</v>
      </c>
      <c r="LQ100" s="625">
        <f t="shared" si="631"/>
        <v>630.17976693252842</v>
      </c>
      <c r="LR100" s="625">
        <f t="shared" si="632"/>
        <v>269.20581348010654</v>
      </c>
      <c r="LS100" s="625">
        <f t="shared" si="633"/>
        <v>7413.5425072768721</v>
      </c>
      <c r="LT100" s="645">
        <f t="shared" si="634"/>
        <v>5043.9864743410035</v>
      </c>
      <c r="LU100" s="624">
        <f t="shared" si="635"/>
        <v>59.996830027714189</v>
      </c>
      <c r="LV100" s="625">
        <f t="shared" si="636"/>
        <v>446.11973101665143</v>
      </c>
      <c r="LW100" s="626">
        <f t="shared" si="637"/>
        <v>6157.1963065222917</v>
      </c>
      <c r="LY100" s="725">
        <f>VLOOKUP(A100,Vac!A:C,2,FALSE)</f>
        <v>20863.988957585483</v>
      </c>
      <c r="LZ100" s="730">
        <f>VLOOKUP(A100,Vac!A:D,3,FALSE)</f>
        <v>4649</v>
      </c>
      <c r="MA100" s="722">
        <f>VLOOKUP(A100,Vac!A:D,4,FALSE)</f>
        <v>1624</v>
      </c>
      <c r="MB100" s="742">
        <f t="shared" si="560"/>
        <v>5.9182218601216995E-2</v>
      </c>
      <c r="MC100" s="666">
        <f t="shared" si="561"/>
        <v>2.0673676706469434E-2</v>
      </c>
    </row>
    <row r="101" spans="1:341" ht="14.4">
      <c r="A101" s="511" t="s">
        <v>111</v>
      </c>
      <c r="B101" s="539">
        <v>2281194</v>
      </c>
      <c r="C101" s="527">
        <f t="shared" si="638"/>
        <v>115162</v>
      </c>
      <c r="D101" s="518">
        <f t="shared" si="639"/>
        <v>3216</v>
      </c>
      <c r="E101" s="496">
        <f t="shared" si="640"/>
        <v>4.850372226225955E-3</v>
      </c>
      <c r="F101" s="209">
        <f t="shared" si="562"/>
        <v>4.5638380602438897E-2</v>
      </c>
      <c r="G101" s="28">
        <f t="shared" si="264"/>
        <v>6.3686667618947554</v>
      </c>
      <c r="H101" s="27">
        <f t="shared" si="563"/>
        <v>0.29065563760945495</v>
      </c>
      <c r="I101" s="34">
        <f t="shared" si="564"/>
        <v>0.32151075341830809</v>
      </c>
      <c r="J101" s="340">
        <f t="shared" si="565"/>
        <v>0.45136288732154217</v>
      </c>
      <c r="K101" s="582">
        <f t="shared" si="566"/>
        <v>3.123402636009351E-3</v>
      </c>
      <c r="L101" s="341">
        <f t="shared" si="641"/>
        <v>9.8899847313474023</v>
      </c>
      <c r="M101" s="342">
        <f t="shared" si="567"/>
        <v>0.49875794143929358</v>
      </c>
      <c r="N101" s="827"/>
      <c r="O101" s="366" t="s">
        <v>230</v>
      </c>
      <c r="P101" s="21" t="s">
        <v>246</v>
      </c>
      <c r="Q101" s="21" t="s">
        <v>247</v>
      </c>
      <c r="R101" s="21" t="s">
        <v>245</v>
      </c>
      <c r="S101" s="170">
        <f t="shared" si="568"/>
        <v>115162</v>
      </c>
      <c r="T101" s="171">
        <f t="shared" si="569"/>
        <v>5048.3211861858308</v>
      </c>
      <c r="U101" s="170">
        <f t="shared" si="570"/>
        <v>4492</v>
      </c>
      <c r="V101" s="172">
        <f t="shared" si="571"/>
        <v>4.0589138881358997E-2</v>
      </c>
      <c r="W101" s="171">
        <f t="shared" si="572"/>
        <v>196.91442288555905</v>
      </c>
      <c r="X101" s="170">
        <f t="shared" si="573"/>
        <v>11052</v>
      </c>
      <c r="Y101" s="172">
        <f t="shared" si="574"/>
        <v>0.10615694938046297</v>
      </c>
      <c r="Z101" s="171">
        <f t="shared" si="575"/>
        <v>484.48312594194095</v>
      </c>
      <c r="AA101" s="170">
        <f t="shared" si="576"/>
        <v>3216</v>
      </c>
      <c r="AB101" s="171">
        <f t="shared" si="577"/>
        <v>1409.7880320568966</v>
      </c>
      <c r="AC101" s="173">
        <f t="shared" si="578"/>
        <v>2.7925878327920668E-2</v>
      </c>
      <c r="AD101" s="170">
        <f t="shared" si="579"/>
        <v>33</v>
      </c>
      <c r="AE101" s="172">
        <f t="shared" si="580"/>
        <v>1.0367577756833177E-2</v>
      </c>
      <c r="AF101" s="171">
        <f t="shared" si="581"/>
        <v>14.466108537897259</v>
      </c>
      <c r="AG101" s="170">
        <f t="shared" si="582"/>
        <v>135</v>
      </c>
      <c r="AH101" s="172">
        <f t="shared" si="583"/>
        <v>4.3816942551119765E-2</v>
      </c>
      <c r="AI101" s="367">
        <f t="shared" si="584"/>
        <v>59.179534927761516</v>
      </c>
      <c r="AJ101" s="831"/>
      <c r="AK101" s="85">
        <v>206791.77237772199</v>
      </c>
      <c r="AL101" s="62">
        <v>195193.93840402534</v>
      </c>
      <c r="AM101" s="62">
        <v>193014.86022216472</v>
      </c>
      <c r="AN101" s="62">
        <v>184819.69010896041</v>
      </c>
      <c r="AO101" s="62">
        <v>177925.9812814797</v>
      </c>
      <c r="AP101" s="62">
        <v>179432.2213196095</v>
      </c>
      <c r="AQ101" s="62">
        <v>166355.89280967228</v>
      </c>
      <c r="AR101" s="62">
        <v>167804.01736359025</v>
      </c>
      <c r="AS101" s="62">
        <v>145295.19239698819</v>
      </c>
      <c r="AT101" s="62">
        <v>147860.50568038775</v>
      </c>
      <c r="AU101" s="62">
        <v>102015.65169693247</v>
      </c>
      <c r="AV101" s="62">
        <v>108375.82442499811</v>
      </c>
      <c r="AW101" s="62">
        <v>75763.353266198828</v>
      </c>
      <c r="AX101" s="62">
        <v>86033.73299717535</v>
      </c>
      <c r="AY101" s="62">
        <v>42300.411120971687</v>
      </c>
      <c r="AZ101" s="62">
        <v>57066.933869590866</v>
      </c>
      <c r="BA101" s="62">
        <v>14321.330844098244</v>
      </c>
      <c r="BB101" s="62">
        <v>24365.015467342295</v>
      </c>
      <c r="BC101" s="62">
        <v>1041.5513341162359</v>
      </c>
      <c r="BD101" s="86">
        <v>5416.1073208477737</v>
      </c>
      <c r="BE101" s="258">
        <v>2.0000000000000002E-5</v>
      </c>
      <c r="BF101" s="43">
        <v>2.0000000000000002E-5</v>
      </c>
      <c r="BG101" s="53">
        <v>5.0000000000000002E-5</v>
      </c>
      <c r="BH101" s="53">
        <v>4.0000000000000003E-5</v>
      </c>
      <c r="BI101" s="53">
        <v>1.2518952302791728E-4</v>
      </c>
      <c r="BJ101" s="53">
        <v>1.2406223545552731E-4</v>
      </c>
      <c r="BK101" s="53">
        <v>3.4000000000000002E-4</v>
      </c>
      <c r="BL101" s="53">
        <v>1.8000000000000001E-4</v>
      </c>
      <c r="BM101" s="53">
        <v>8.9999999999999998E-4</v>
      </c>
      <c r="BN101" s="53">
        <v>5.0000000000000001E-4</v>
      </c>
      <c r="BO101" s="53">
        <v>3.8E-3</v>
      </c>
      <c r="BP101" s="53">
        <v>2E-3</v>
      </c>
      <c r="BQ101" s="53">
        <v>1.6199999999999999E-2</v>
      </c>
      <c r="BR101" s="53">
        <v>6.1999999999999998E-3</v>
      </c>
      <c r="BS101" s="53">
        <v>6.1100000000000002E-2</v>
      </c>
      <c r="BT101" s="53">
        <v>2.6800000000000001E-2</v>
      </c>
      <c r="BU101" s="53">
        <v>0.1421</v>
      </c>
      <c r="BV101" s="53">
        <v>5.4699999999999999E-2</v>
      </c>
      <c r="BW101" s="53">
        <v>0.27589999999999998</v>
      </c>
      <c r="BX101" s="773">
        <v>0.1051</v>
      </c>
      <c r="BY101" s="53">
        <f t="shared" si="642"/>
        <v>2.0000000000000002E-5</v>
      </c>
      <c r="BZ101" s="53">
        <f t="shared" si="643"/>
        <v>4.5000000000000003E-5</v>
      </c>
      <c r="CA101" s="53">
        <f t="shared" si="644"/>
        <v>1.246258792417223E-4</v>
      </c>
      <c r="CB101" s="53">
        <f t="shared" si="645"/>
        <v>2.6000000000000003E-4</v>
      </c>
      <c r="CC101" s="53">
        <f t="shared" si="646"/>
        <v>6.9999999999999999E-4</v>
      </c>
      <c r="CD101" s="53">
        <f t="shared" si="647"/>
        <v>2.8999999999999998E-3</v>
      </c>
      <c r="CE101" s="53">
        <f t="shared" si="648"/>
        <v>1.12E-2</v>
      </c>
      <c r="CF101" s="53">
        <f t="shared" si="649"/>
        <v>4.3950000000000003E-2</v>
      </c>
      <c r="CG101" s="53">
        <f t="shared" si="650"/>
        <v>9.8400000000000001E-2</v>
      </c>
      <c r="CH101" s="54">
        <f t="shared" si="509"/>
        <v>0.1905</v>
      </c>
      <c r="CI101" s="64">
        <f>+Fall_Hoy!B101</f>
        <v>5</v>
      </c>
      <c r="CJ101" s="61">
        <f>+Fall_Hoy!C101</f>
        <v>1</v>
      </c>
      <c r="CK101" s="61">
        <f>+Fall_Hoy!D101</f>
        <v>1</v>
      </c>
      <c r="CL101" s="61">
        <f>+Fall_Hoy!E101</f>
        <v>2</v>
      </c>
      <c r="CM101" s="61">
        <f>+Fall_Hoy!F101</f>
        <v>18</v>
      </c>
      <c r="CN101" s="61">
        <f>+Fall_Hoy!G101</f>
        <v>7</v>
      </c>
      <c r="CO101" s="61">
        <f>+Fall_Hoy!H101</f>
        <v>31</v>
      </c>
      <c r="CP101" s="61">
        <f>+Fall_Hoy!I101</f>
        <v>17</v>
      </c>
      <c r="CQ101" s="61">
        <f>+Fall_Hoy!J101</f>
        <v>111</v>
      </c>
      <c r="CR101" s="61">
        <f>+Fall_Hoy!K101</f>
        <v>50</v>
      </c>
      <c r="CS101" s="61">
        <f>+Fall_Hoy!L101</f>
        <v>248</v>
      </c>
      <c r="CT101" s="61">
        <f>+Fall_Hoy!M101</f>
        <v>101</v>
      </c>
      <c r="CU101" s="61">
        <f>+Fall_Hoy!N101</f>
        <v>451</v>
      </c>
      <c r="CV101" s="61">
        <f>+Fall_Hoy!O101</f>
        <v>241</v>
      </c>
      <c r="CW101" s="61">
        <f>+Fall_Hoy!P101</f>
        <v>532</v>
      </c>
      <c r="CX101" s="61">
        <f>+Fall_Hoy!Q101</f>
        <v>378</v>
      </c>
      <c r="CY101" s="61">
        <f>+Fall_Hoy!R101</f>
        <v>334</v>
      </c>
      <c r="CZ101" s="61">
        <f>+Fall_Hoy!S101</f>
        <v>376</v>
      </c>
      <c r="DA101" s="61">
        <f>+Fall_Hoy!T101</f>
        <v>90</v>
      </c>
      <c r="DB101" s="253">
        <f>+Fall_Hoy!U101</f>
        <v>134</v>
      </c>
      <c r="DC101" s="61">
        <f>+Fall_Hoy!W101</f>
        <v>4</v>
      </c>
      <c r="DD101" s="61">
        <f>+Fall_Hoy!X101</f>
        <v>0</v>
      </c>
      <c r="DE101" s="61">
        <f>+Fall_Hoy!Y101</f>
        <v>0</v>
      </c>
      <c r="DF101" s="61">
        <f>+Fall_Hoy!Z101</f>
        <v>1</v>
      </c>
      <c r="DG101" s="61">
        <f>+Fall_Hoy!AA101</f>
        <v>2</v>
      </c>
      <c r="DH101" s="61">
        <f>+Fall_Hoy!AB101</f>
        <v>5</v>
      </c>
      <c r="DI101" s="61">
        <f>+Fall_Hoy!AC101</f>
        <v>11</v>
      </c>
      <c r="DJ101" s="61">
        <f>+Fall_Hoy!AD101</f>
        <v>16</v>
      </c>
      <c r="DK101" s="61">
        <f>+Fall_Hoy!AE101</f>
        <v>29</v>
      </c>
      <c r="DL101" s="270">
        <f>+Fall_Hoy!AF101</f>
        <v>20</v>
      </c>
      <c r="DM101" s="75">
        <f t="shared" si="585"/>
        <v>0.20583813283297106</v>
      </c>
      <c r="DN101" s="76">
        <f t="shared" si="586"/>
        <v>0.24715674481779232</v>
      </c>
      <c r="DO101" s="76">
        <f t="shared" si="587"/>
        <v>0.36745345833656318</v>
      </c>
      <c r="DP101" s="76">
        <f t="shared" si="588"/>
        <v>0.45181077686367155</v>
      </c>
      <c r="DQ101" s="76">
        <f t="shared" si="524"/>
        <v>0.7</v>
      </c>
      <c r="DR101" s="76">
        <f t="shared" si="525"/>
        <v>0.31445463753772734</v>
      </c>
      <c r="DS101" s="76">
        <f t="shared" si="526"/>
        <v>0.54808079863182402</v>
      </c>
      <c r="DT101" s="76">
        <f t="shared" si="527"/>
        <v>0.56282588419683921</v>
      </c>
      <c r="DU101" s="76">
        <f t="shared" si="528"/>
        <v>0.7</v>
      </c>
      <c r="DV101" s="76">
        <f t="shared" si="529"/>
        <v>0.67631312053103587</v>
      </c>
      <c r="DW101" s="76">
        <f t="shared" si="530"/>
        <v>0.63973671499565832</v>
      </c>
      <c r="DX101" s="76">
        <f t="shared" si="531"/>
        <v>0.46597108043176833</v>
      </c>
      <c r="DY101" s="76">
        <f t="shared" si="532"/>
        <v>0.36745345833656318</v>
      </c>
      <c r="DZ101" s="76">
        <f t="shared" si="533"/>
        <v>0.45181077686367155</v>
      </c>
      <c r="EA101" s="76">
        <f t="shared" si="534"/>
        <v>0.20583813283297106</v>
      </c>
      <c r="EB101" s="76">
        <f t="shared" si="535"/>
        <v>0.24715674481779232</v>
      </c>
      <c r="EC101" s="76">
        <f t="shared" si="536"/>
        <v>0.16412283536607652</v>
      </c>
      <c r="ED101" s="76">
        <f t="shared" si="537"/>
        <v>0.28211996882314022</v>
      </c>
      <c r="EE101" s="76">
        <f t="shared" si="538"/>
        <v>0.31319161726109596</v>
      </c>
      <c r="EF101" s="316">
        <f t="shared" si="539"/>
        <v>0.23540453273935169</v>
      </c>
      <c r="EG101" s="85">
        <f>+'Cas_-14'!B100</f>
        <v>1064</v>
      </c>
      <c r="EH101" s="62">
        <f>+'Cas_-14'!C100</f>
        <v>909</v>
      </c>
      <c r="EI101" s="62">
        <f>+'Cas_-14'!D100</f>
        <v>2686</v>
      </c>
      <c r="EJ101" s="62">
        <f>+'Cas_-14'!E100</f>
        <v>2993</v>
      </c>
      <c r="EK101" s="62">
        <f>+'Cas_-14'!F100</f>
        <v>11398</v>
      </c>
      <c r="EL101" s="62">
        <f>+'Cas_-14'!G100</f>
        <v>10875</v>
      </c>
      <c r="EM101" s="62">
        <f>+'Cas_-14'!H100</f>
        <v>12922</v>
      </c>
      <c r="EN101" s="62">
        <f>+'Cas_-14'!I100</f>
        <v>11760</v>
      </c>
      <c r="EO101" s="62">
        <f>+'Cas_-14'!J100</f>
        <v>10671</v>
      </c>
      <c r="EP101" s="62">
        <f>+'Cas_-14'!K100</f>
        <v>10009</v>
      </c>
      <c r="EQ101" s="62">
        <f>+'Cas_-14'!L100</f>
        <v>7114</v>
      </c>
      <c r="ER101" s="62">
        <f>+'Cas_-14'!M100</f>
        <v>6991</v>
      </c>
      <c r="ES101" s="62">
        <f>+'Cas_-14'!N100</f>
        <v>3955</v>
      </c>
      <c r="ET101" s="62">
        <f>+'Cas_-14'!O100</f>
        <v>3586</v>
      </c>
      <c r="EU101" s="62">
        <f>+'Cas_-14'!P100</f>
        <v>1831</v>
      </c>
      <c r="EV101" s="62">
        <f>+'Cas_-14'!Q100</f>
        <v>1837</v>
      </c>
      <c r="EW101" s="62">
        <f>+'Cas_-14'!R100</f>
        <v>680</v>
      </c>
      <c r="EX101" s="62">
        <f>+'Cas_-14'!S100</f>
        <v>971</v>
      </c>
      <c r="EY101" s="62">
        <f>+'Cas_-14'!T100</f>
        <v>129</v>
      </c>
      <c r="EZ101" s="86">
        <f>+'Cas_-14'!U100</f>
        <v>306</v>
      </c>
      <c r="FA101" s="201">
        <f t="shared" si="589"/>
        <v>5.1452724050186941E-3</v>
      </c>
      <c r="FB101" s="91">
        <f t="shared" si="590"/>
        <v>4.6569069072139504E-3</v>
      </c>
      <c r="FC101" s="91">
        <f t="shared" si="591"/>
        <v>1.3916026967604203E-2</v>
      </c>
      <c r="FD101" s="91">
        <f t="shared" si="592"/>
        <v>1.6194161986936986E-2</v>
      </c>
      <c r="FE101" s="91">
        <f t="shared" si="593"/>
        <v>6.4060346431184287E-2</v>
      </c>
      <c r="FF101" s="91">
        <f t="shared" si="594"/>
        <v>6.0607843563554607E-2</v>
      </c>
      <c r="FG101" s="91">
        <f t="shared" si="595"/>
        <v>7.7676839586224067E-2</v>
      </c>
      <c r="FH101" s="91">
        <f t="shared" si="596"/>
        <v>7.0081754803992313E-2</v>
      </c>
      <c r="FI101" s="91">
        <f t="shared" si="597"/>
        <v>7.344358628772632E-2</v>
      </c>
      <c r="FJ101" s="91">
        <f t="shared" si="598"/>
        <v>6.7692180233951377E-2</v>
      </c>
      <c r="FK101" s="91">
        <f t="shared" si="599"/>
        <v>6.9734397434760606E-2</v>
      </c>
      <c r="FL101" s="91">
        <f t="shared" si="600"/>
        <v>6.4507006401950354E-2</v>
      </c>
      <c r="FM101" s="91">
        <f t="shared" si="601"/>
        <v>5.2202018911489879E-2</v>
      </c>
      <c r="FN101" s="91">
        <f t="shared" si="602"/>
        <v>4.1681325162511954E-2</v>
      </c>
      <c r="FO101" s="91">
        <f t="shared" si="603"/>
        <v>4.3285631308964449E-2</v>
      </c>
      <c r="FP101" s="91">
        <f t="shared" si="604"/>
        <v>3.2190269836432868E-2</v>
      </c>
      <c r="FQ101" s="91">
        <f t="shared" si="605"/>
        <v>4.7481620765728275E-2</v>
      </c>
      <c r="FR101" s="91">
        <f t="shared" si="606"/>
        <v>3.985222177681283E-2</v>
      </c>
      <c r="FS101" s="91">
        <f t="shared" si="607"/>
        <v>0.12385371299001548</v>
      </c>
      <c r="FT101" s="100">
        <f t="shared" si="608"/>
        <v>5.6498141907590997E-2</v>
      </c>
      <c r="FU101" s="119">
        <f t="shared" si="511"/>
        <v>4.7553455178633843</v>
      </c>
      <c r="FV101" s="120">
        <f t="shared" si="512"/>
        <v>7.6779954338270544</v>
      </c>
      <c r="FW101" s="120">
        <f t="shared" si="513"/>
        <v>7.0390660361161848</v>
      </c>
      <c r="FX101" s="120">
        <f t="shared" si="514"/>
        <v>10.839645215263662</v>
      </c>
      <c r="FY101" s="120">
        <f t="shared" si="523"/>
        <v>10.92719660440742</v>
      </c>
      <c r="FZ101" s="120">
        <f t="shared" si="523"/>
        <v>5.1883488843813401</v>
      </c>
      <c r="GA101" s="120">
        <f t="shared" si="523"/>
        <v>7.0559101213616549</v>
      </c>
      <c r="GB101" s="120">
        <f t="shared" si="523"/>
        <v>8.0309901738473162</v>
      </c>
      <c r="GC101" s="120">
        <f t="shared" si="523"/>
        <v>9.5311249815286043</v>
      </c>
      <c r="GD101" s="120">
        <f t="shared" si="523"/>
        <v>9.9910080927165552</v>
      </c>
      <c r="GE101" s="120">
        <f t="shared" si="523"/>
        <v>9.1739046801710487</v>
      </c>
      <c r="GF101" s="120">
        <f t="shared" si="523"/>
        <v>7.2235731654984967</v>
      </c>
      <c r="GG101" s="120">
        <f t="shared" si="523"/>
        <v>7.0390660361161848</v>
      </c>
      <c r="GH101" s="120">
        <f t="shared" si="523"/>
        <v>10.839645215263662</v>
      </c>
      <c r="GI101" s="120">
        <f t="shared" si="523"/>
        <v>4.7553455178633843</v>
      </c>
      <c r="GJ101" s="120">
        <f t="shared" si="523"/>
        <v>7.6779954338270544</v>
      </c>
      <c r="GK101" s="120">
        <f t="shared" si="515"/>
        <v>3.4565550358074262</v>
      </c>
      <c r="GL101" s="120">
        <f t="shared" si="516"/>
        <v>7.07915283627388</v>
      </c>
      <c r="GM101" s="120">
        <f t="shared" si="517"/>
        <v>2.5287220681574887</v>
      </c>
      <c r="GN101" s="321">
        <f t="shared" si="518"/>
        <v>4.1665889317985361</v>
      </c>
      <c r="GO101" s="85">
        <f>+Cas_Hoy!B100</f>
        <v>1137</v>
      </c>
      <c r="GP101" s="62">
        <f>+Cas_Hoy!C100</f>
        <v>973</v>
      </c>
      <c r="GQ101" s="62">
        <f>+Cas_Hoy!D100</f>
        <v>3016</v>
      </c>
      <c r="GR101" s="62">
        <f>+Cas_Hoy!E100</f>
        <v>3351</v>
      </c>
      <c r="GS101" s="62">
        <f>+Cas_Hoy!F100</f>
        <v>12629</v>
      </c>
      <c r="GT101" s="62">
        <f>+Cas_Hoy!G100</f>
        <v>12026</v>
      </c>
      <c r="GU101" s="62">
        <f>+Cas_Hoy!H100</f>
        <v>14330</v>
      </c>
      <c r="GV101" s="62">
        <f>+Cas_Hoy!I100</f>
        <v>12956</v>
      </c>
      <c r="GW101" s="62">
        <f>+Cas_Hoy!J100</f>
        <v>11844</v>
      </c>
      <c r="GX101" s="62">
        <f>+Cas_Hoy!K100</f>
        <v>11119</v>
      </c>
      <c r="GY101" s="62">
        <f>+Cas_Hoy!L100</f>
        <v>7914</v>
      </c>
      <c r="GZ101" s="62">
        <f>+Cas_Hoy!M100</f>
        <v>7745</v>
      </c>
      <c r="HA101" s="62">
        <f>+Cas_Hoy!N100</f>
        <v>4391</v>
      </c>
      <c r="HB101" s="62">
        <f>+Cas_Hoy!O100</f>
        <v>4023</v>
      </c>
      <c r="HC101" s="62">
        <f>+Cas_Hoy!P100</f>
        <v>1991</v>
      </c>
      <c r="HD101" s="62">
        <f>+Cas_Hoy!Q100</f>
        <v>2001</v>
      </c>
      <c r="HE101" s="62">
        <f>+Cas_Hoy!R100</f>
        <v>712</v>
      </c>
      <c r="HF101" s="62">
        <f>+Cas_Hoy!S100</f>
        <v>1013</v>
      </c>
      <c r="HG101" s="62">
        <f>+Cas_Hoy!T100</f>
        <v>136</v>
      </c>
      <c r="HH101" s="590">
        <f>+Cas_Hoy!U100</f>
        <v>312</v>
      </c>
      <c r="HI101" s="543">
        <f t="shared" si="519"/>
        <v>0.22382508054093142</v>
      </c>
      <c r="HJ101" s="112">
        <f t="shared" si="520"/>
        <v>0.26922190875362134</v>
      </c>
      <c r="HK101" s="112">
        <f t="shared" si="521"/>
        <v>0.40796160191045489</v>
      </c>
      <c r="HL101" s="112">
        <f t="shared" si="522"/>
        <v>0.50686970310165946</v>
      </c>
      <c r="HM101" s="323">
        <f t="shared" si="651"/>
        <v>0.7</v>
      </c>
      <c r="HN101" s="323">
        <f t="shared" si="652"/>
        <v>0.3477362272210307</v>
      </c>
      <c r="HO101" s="323">
        <f t="shared" si="653"/>
        <v>0.60780048323742764</v>
      </c>
      <c r="HP101" s="323">
        <f t="shared" si="654"/>
        <v>0.62006565949440884</v>
      </c>
      <c r="HQ101" s="323">
        <f t="shared" si="655"/>
        <v>0.7</v>
      </c>
      <c r="HR101" s="323">
        <f t="shared" si="656"/>
        <v>0.7</v>
      </c>
      <c r="HS101" s="323">
        <f t="shared" si="657"/>
        <v>0.7</v>
      </c>
      <c r="HT101" s="323">
        <f t="shared" si="658"/>
        <v>0.51622743784065883</v>
      </c>
      <c r="HU101" s="323">
        <f t="shared" si="659"/>
        <v>0.40796160191045489</v>
      </c>
      <c r="HV101" s="323">
        <f t="shared" si="660"/>
        <v>0.50686970310165946</v>
      </c>
      <c r="HW101" s="323">
        <f t="shared" si="661"/>
        <v>0.22382508054093142</v>
      </c>
      <c r="HX101" s="323">
        <f t="shared" si="662"/>
        <v>0.26922190875362134</v>
      </c>
      <c r="HY101" s="323">
        <f t="shared" si="663"/>
        <v>0.1718462629127154</v>
      </c>
      <c r="HZ101" s="323">
        <f t="shared" si="664"/>
        <v>0.29432289229437802</v>
      </c>
      <c r="IA101" s="323">
        <f t="shared" si="665"/>
        <v>0.3301865112210004</v>
      </c>
      <c r="IB101" s="327">
        <f t="shared" si="666"/>
        <v>0.24002030789110365</v>
      </c>
      <c r="IC101" s="241">
        <f>+CyF_Tot!B100</f>
        <v>0</v>
      </c>
      <c r="ID101" s="149">
        <f>+CyF_Tot!C100</f>
        <v>104110</v>
      </c>
      <c r="IE101" s="149">
        <f>+CyF_Tot!D100</f>
        <v>110670</v>
      </c>
      <c r="IF101" s="149">
        <f>+CyF_Tot!E100</f>
        <v>115162</v>
      </c>
      <c r="IG101" s="149">
        <f>+CyF_Tot!F100</f>
        <v>0</v>
      </c>
      <c r="IH101" s="149">
        <f>+CyF_Tot!G100</f>
        <v>3081</v>
      </c>
      <c r="II101" s="149">
        <f>+CyF_Tot!H100</f>
        <v>3183</v>
      </c>
      <c r="IJ101" s="557">
        <f>+CyF_Tot!I100</f>
        <v>3216</v>
      </c>
      <c r="IK101" s="93">
        <f t="shared" ref="IK101:IK164" si="667">+AK101/$B101</f>
        <v>9.0650673453341532E-2</v>
      </c>
      <c r="IL101" s="90">
        <f t="shared" si="389"/>
        <v>8.5566566633098862E-2</v>
      </c>
      <c r="IM101" s="90">
        <f t="shared" si="390"/>
        <v>8.46113308303304E-2</v>
      </c>
      <c r="IN101" s="90">
        <f t="shared" si="391"/>
        <v>8.1018839304750234E-2</v>
      </c>
      <c r="IO101" s="90">
        <f t="shared" si="392"/>
        <v>7.7996865361507919E-2</v>
      </c>
      <c r="IP101" s="90">
        <f t="shared" si="393"/>
        <v>7.8657151175923437E-2</v>
      </c>
      <c r="IQ101" s="90">
        <f t="shared" si="394"/>
        <v>7.2924921251621866E-2</v>
      </c>
      <c r="IR101" s="90">
        <f t="shared" si="395"/>
        <v>7.3559731159905842E-2</v>
      </c>
      <c r="IS101" s="90">
        <f t="shared" si="396"/>
        <v>6.3692606765136231E-2</v>
      </c>
      <c r="IT101" s="90">
        <f t="shared" si="397"/>
        <v>6.4817155261844353E-2</v>
      </c>
      <c r="IU101" s="90">
        <f t="shared" si="398"/>
        <v>4.4720287576125693E-2</v>
      </c>
      <c r="IV101" s="90">
        <f t="shared" si="399"/>
        <v>4.7508376939882406E-2</v>
      </c>
      <c r="IW101" s="90">
        <f t="shared" si="400"/>
        <v>3.3212148228602578E-2</v>
      </c>
      <c r="IX101" s="90">
        <f t="shared" si="401"/>
        <v>3.7714343013867016E-2</v>
      </c>
      <c r="IY101" s="90">
        <f t="shared" si="402"/>
        <v>1.8543101165868263E-2</v>
      </c>
      <c r="IZ101" s="90">
        <f t="shared" si="403"/>
        <v>2.5016256341894142E-2</v>
      </c>
      <c r="JA101" s="90">
        <f t="shared" si="404"/>
        <v>6.2779977696321501E-3</v>
      </c>
      <c r="JB101" s="90">
        <f t="shared" si="405"/>
        <v>1.0680816917518762E-2</v>
      </c>
      <c r="JC101" s="90">
        <f t="shared" si="406"/>
        <v>4.565816559732473E-4</v>
      </c>
      <c r="JD101" s="202">
        <f t="shared" si="407"/>
        <v>2.3742423138267826E-3</v>
      </c>
      <c r="JE101" s="326"/>
      <c r="JF101" s="323"/>
      <c r="JG101" s="323"/>
      <c r="JH101" s="323"/>
      <c r="JI101" s="323"/>
      <c r="JJ101" s="323"/>
      <c r="JK101" s="323"/>
      <c r="JL101" s="323"/>
      <c r="JM101" s="323"/>
      <c r="JN101" s="323"/>
      <c r="JO101" s="323"/>
      <c r="JP101" s="323"/>
      <c r="JQ101" s="323"/>
      <c r="JR101" s="323"/>
      <c r="JS101" s="323"/>
      <c r="JT101" s="323"/>
      <c r="JU101" s="323"/>
      <c r="JV101" s="323"/>
      <c r="JW101" s="323"/>
      <c r="JX101" s="327"/>
      <c r="JZ101" s="701">
        <f t="shared" si="540"/>
        <v>93.001427372416515</v>
      </c>
      <c r="KA101" s="291">
        <f t="shared" si="541"/>
        <v>18.596929954281517</v>
      </c>
      <c r="KB101" s="291">
        <f t="shared" si="542"/>
        <v>18.809494749892281</v>
      </c>
      <c r="KC101" s="291">
        <f t="shared" si="543"/>
        <v>37.304293692600126</v>
      </c>
      <c r="KD101" s="291">
        <f t="shared" si="544"/>
        <v>361.96376457305888</v>
      </c>
      <c r="KE101" s="291">
        <f t="shared" si="545"/>
        <v>136.77876704365272</v>
      </c>
      <c r="KF101" s="291">
        <f t="shared" si="546"/>
        <v>600.48050184965848</v>
      </c>
      <c r="KG101" s="291">
        <f t="shared" si="547"/>
        <v>330.29591228383782</v>
      </c>
      <c r="KH101" s="291">
        <f t="shared" si="548"/>
        <v>2156.016774072516</v>
      </c>
      <c r="KI101" s="291">
        <f t="shared" si="549"/>
        <v>987.91559874514382</v>
      </c>
      <c r="KJ101" s="291">
        <f t="shared" si="550"/>
        <v>5137.8348251610532</v>
      </c>
      <c r="KK101" s="291">
        <f t="shared" si="551"/>
        <v>2114.0464879098336</v>
      </c>
      <c r="KL101" s="291">
        <f t="shared" si="552"/>
        <v>9842.4429074562377</v>
      </c>
      <c r="KM101" s="291">
        <f t="shared" si="553"/>
        <v>5342.2448728929385</v>
      </c>
      <c r="KN101" s="291">
        <f t="shared" si="554"/>
        <v>12450.477478666691</v>
      </c>
      <c r="KO101" s="291">
        <f t="shared" si="555"/>
        <v>8832.3746488960205</v>
      </c>
      <c r="KP101" s="291">
        <f t="shared" si="556"/>
        <v>8315.5939414022123</v>
      </c>
      <c r="KQ101" s="291">
        <f t="shared" si="557"/>
        <v>10134.447414202048</v>
      </c>
      <c r="KR101" s="291">
        <f t="shared" si="558"/>
        <v>5216.1135241690354</v>
      </c>
      <c r="KS101" s="702">
        <f t="shared" si="559"/>
        <v>4275.4950425124416</v>
      </c>
      <c r="KT101" s="705">
        <f>(SUM(JZ101:KS101)/SUM(JZ$4:KS100))*100000</f>
        <v>149.46088309856097</v>
      </c>
      <c r="KU101" s="624">
        <f t="shared" si="609"/>
        <v>24.178911677719427</v>
      </c>
      <c r="KV101" s="625">
        <f t="shared" si="610"/>
        <v>5.1231099089262386</v>
      </c>
      <c r="KW101" s="625">
        <f t="shared" si="611"/>
        <v>5.1809482381251684</v>
      </c>
      <c r="KX101" s="625">
        <f t="shared" si="612"/>
        <v>10.821357826219169</v>
      </c>
      <c r="KY101" s="625">
        <f t="shared" si="613"/>
        <v>101.16566377972602</v>
      </c>
      <c r="KZ101" s="625">
        <f t="shared" si="614"/>
        <v>39.011945282288025</v>
      </c>
      <c r="LA101" s="625">
        <f t="shared" si="615"/>
        <v>186.34747153482016</v>
      </c>
      <c r="LB101" s="625">
        <f t="shared" si="616"/>
        <v>101.30865915543106</v>
      </c>
      <c r="LC101" s="625">
        <f t="shared" si="617"/>
        <v>763.96196026029634</v>
      </c>
      <c r="LD101" s="625">
        <f t="shared" si="618"/>
        <v>338.15656026551795</v>
      </c>
      <c r="LE101" s="625">
        <f t="shared" si="619"/>
        <v>2430.999516983502</v>
      </c>
      <c r="LF101" s="625">
        <f t="shared" si="620"/>
        <v>931.94216086353674</v>
      </c>
      <c r="LG101" s="625">
        <f t="shared" si="621"/>
        <v>5952.7460250523227</v>
      </c>
      <c r="LH101" s="625">
        <f t="shared" si="622"/>
        <v>2801.2268165547634</v>
      </c>
      <c r="LI101" s="625">
        <f t="shared" si="623"/>
        <v>12576.709916094531</v>
      </c>
      <c r="LJ101" s="625">
        <f t="shared" si="624"/>
        <v>6623.8007611168341</v>
      </c>
      <c r="LK101" s="625">
        <f t="shared" si="625"/>
        <v>23321.854905519474</v>
      </c>
      <c r="LL101" s="625">
        <f t="shared" si="626"/>
        <v>15431.962294625771</v>
      </c>
      <c r="LM101" s="625">
        <f t="shared" si="627"/>
        <v>86409.567202336373</v>
      </c>
      <c r="LN101" s="626">
        <f t="shared" si="628"/>
        <v>24741.016390905861</v>
      </c>
      <c r="LO101" s="642">
        <f t="shared" si="629"/>
        <v>41.541708782478814</v>
      </c>
      <c r="LP101" s="625">
        <f t="shared" si="630"/>
        <v>17.874830965306707</v>
      </c>
      <c r="LQ101" s="625">
        <f t="shared" si="631"/>
        <v>942.78791405674804</v>
      </c>
      <c r="LR101" s="625">
        <f t="shared" si="632"/>
        <v>396.18871412299109</v>
      </c>
      <c r="LS101" s="625">
        <f t="shared" si="633"/>
        <v>10545.120005774164</v>
      </c>
      <c r="LT101" s="645">
        <f t="shared" si="634"/>
        <v>6530.4738125010099</v>
      </c>
      <c r="LU101" s="624">
        <f t="shared" si="635"/>
        <v>29.898561294379327</v>
      </c>
      <c r="LV101" s="625">
        <f t="shared" si="636"/>
        <v>666.10395257422726</v>
      </c>
      <c r="LW101" s="626">
        <f t="shared" si="637"/>
        <v>8279.2365476207196</v>
      </c>
      <c r="LY101" s="725">
        <f>VLOOKUP(A101,Vac!A:C,2,FALSE)</f>
        <v>7351.8000519862335</v>
      </c>
      <c r="LZ101" s="730">
        <f>VLOOKUP(A101,Vac!A:D,3,FALSE)</f>
        <v>115677</v>
      </c>
      <c r="MA101" s="722">
        <f>VLOOKUP(A101,Vac!A:D,4,FALSE)</f>
        <v>12997</v>
      </c>
      <c r="MB101" s="742">
        <f t="shared" si="560"/>
        <v>5.0708970828434584E-2</v>
      </c>
      <c r="MC101" s="666">
        <f t="shared" si="561"/>
        <v>5.6974549293045658E-3</v>
      </c>
    </row>
    <row r="102" spans="1:341" ht="14.4">
      <c r="A102" s="511" t="s">
        <v>112</v>
      </c>
      <c r="B102" s="539">
        <v>713947</v>
      </c>
      <c r="C102" s="527">
        <f t="shared" si="638"/>
        <v>54868</v>
      </c>
      <c r="D102" s="518">
        <f t="shared" si="639"/>
        <v>1460</v>
      </c>
      <c r="E102" s="496">
        <f t="shared" si="640"/>
        <v>6.7677248381460726E-3</v>
      </c>
      <c r="F102" s="209">
        <f t="shared" si="562"/>
        <v>6.7243086671699717E-2</v>
      </c>
      <c r="G102" s="28">
        <f t="shared" si="264"/>
        <v>4.4936221247611599</v>
      </c>
      <c r="H102" s="27">
        <f t="shared" si="563"/>
        <v>0.30216502200518214</v>
      </c>
      <c r="I102" s="34">
        <f t="shared" si="564"/>
        <v>0.34534224352983534</v>
      </c>
      <c r="J102" s="340">
        <f t="shared" si="565"/>
        <v>0.44098602984847379</v>
      </c>
      <c r="K102" s="582">
        <f t="shared" si="566"/>
        <v>4.6372664579558071E-3</v>
      </c>
      <c r="L102" s="341">
        <f t="shared" si="641"/>
        <v>6.5580872573785269</v>
      </c>
      <c r="M102" s="342">
        <f t="shared" si="567"/>
        <v>0.50344864030859759</v>
      </c>
      <c r="N102" s="827"/>
      <c r="O102" s="366" t="s">
        <v>230</v>
      </c>
      <c r="P102" s="21" t="s">
        <v>238</v>
      </c>
      <c r="Q102" s="21"/>
      <c r="R102" s="21" t="s">
        <v>239</v>
      </c>
      <c r="S102" s="170">
        <f t="shared" si="568"/>
        <v>54868</v>
      </c>
      <c r="T102" s="171">
        <f t="shared" si="569"/>
        <v>7685.16430491339</v>
      </c>
      <c r="U102" s="170">
        <f t="shared" si="570"/>
        <v>2550</v>
      </c>
      <c r="V102" s="172">
        <f t="shared" si="571"/>
        <v>4.874039527504874E-2</v>
      </c>
      <c r="W102" s="171">
        <f t="shared" si="572"/>
        <v>357.16936971511893</v>
      </c>
      <c r="X102" s="170">
        <f t="shared" si="573"/>
        <v>6860</v>
      </c>
      <c r="Y102" s="172">
        <f t="shared" si="574"/>
        <v>0.14289285119146808</v>
      </c>
      <c r="Z102" s="171">
        <f t="shared" si="575"/>
        <v>960.8556377434179</v>
      </c>
      <c r="AA102" s="170">
        <f t="shared" si="576"/>
        <v>1460</v>
      </c>
      <c r="AB102" s="171">
        <f t="shared" si="577"/>
        <v>2044.9697246434259</v>
      </c>
      <c r="AC102" s="173">
        <f t="shared" si="578"/>
        <v>2.6609316906029017E-2</v>
      </c>
      <c r="AD102" s="170">
        <f t="shared" si="579"/>
        <v>74</v>
      </c>
      <c r="AE102" s="172">
        <f t="shared" si="580"/>
        <v>5.3391053391053392E-2</v>
      </c>
      <c r="AF102" s="171">
        <f t="shared" si="581"/>
        <v>103.64915042713254</v>
      </c>
      <c r="AG102" s="170">
        <f t="shared" si="582"/>
        <v>230</v>
      </c>
      <c r="AH102" s="172">
        <f t="shared" si="583"/>
        <v>0.18699186991869918</v>
      </c>
      <c r="AI102" s="367">
        <f t="shared" si="584"/>
        <v>322.15276484108762</v>
      </c>
      <c r="AJ102" s="831"/>
      <c r="AK102" s="85">
        <v>53983.777437082324</v>
      </c>
      <c r="AL102" s="62">
        <v>51018.776196409417</v>
      </c>
      <c r="AM102" s="62">
        <v>49889.086429007053</v>
      </c>
      <c r="AN102" s="62">
        <v>47847.517611816023</v>
      </c>
      <c r="AO102" s="62">
        <v>60093.18698172296</v>
      </c>
      <c r="AP102" s="62">
        <v>59235.024475507584</v>
      </c>
      <c r="AQ102" s="62">
        <v>53457.667975743985</v>
      </c>
      <c r="AR102" s="62">
        <v>54000.541549970083</v>
      </c>
      <c r="AS102" s="62">
        <v>45171.383507366569</v>
      </c>
      <c r="AT102" s="62">
        <v>46200.086856830661</v>
      </c>
      <c r="AU102" s="62">
        <v>32967.550951010693</v>
      </c>
      <c r="AV102" s="62">
        <v>37389.454362074241</v>
      </c>
      <c r="AW102" s="62">
        <v>26090.336316661036</v>
      </c>
      <c r="AX102" s="62">
        <v>32076.045552530675</v>
      </c>
      <c r="AY102" s="62">
        <v>16274.759063169015</v>
      </c>
      <c r="AZ102" s="62">
        <v>23696.614566419412</v>
      </c>
      <c r="BA102" s="62">
        <v>6906.6588019288292</v>
      </c>
      <c r="BB102" s="62">
        <v>13279.376884490557</v>
      </c>
      <c r="BC102" s="62">
        <v>589.59282455489983</v>
      </c>
      <c r="BD102" s="86">
        <v>3779.5642712907038</v>
      </c>
      <c r="BE102" s="258">
        <v>2.0000000000000002E-5</v>
      </c>
      <c r="BF102" s="43">
        <v>2.0000000000000002E-5</v>
      </c>
      <c r="BG102" s="53">
        <v>5.0000000000000002E-5</v>
      </c>
      <c r="BH102" s="53">
        <v>4.0000000000000003E-5</v>
      </c>
      <c r="BI102" s="53">
        <v>1.2518952302791728E-4</v>
      </c>
      <c r="BJ102" s="53">
        <v>1.2406223545552731E-4</v>
      </c>
      <c r="BK102" s="53">
        <v>3.4000000000000002E-4</v>
      </c>
      <c r="BL102" s="53">
        <v>1.8000000000000001E-4</v>
      </c>
      <c r="BM102" s="53">
        <v>8.9999999999999998E-4</v>
      </c>
      <c r="BN102" s="53">
        <v>5.0000000000000001E-4</v>
      </c>
      <c r="BO102" s="53">
        <v>3.8E-3</v>
      </c>
      <c r="BP102" s="53">
        <v>2E-3</v>
      </c>
      <c r="BQ102" s="53">
        <v>1.6199999999999999E-2</v>
      </c>
      <c r="BR102" s="53">
        <v>6.1999999999999998E-3</v>
      </c>
      <c r="BS102" s="53">
        <v>6.1100000000000002E-2</v>
      </c>
      <c r="BT102" s="53">
        <v>2.6800000000000001E-2</v>
      </c>
      <c r="BU102" s="53">
        <v>0.1421</v>
      </c>
      <c r="BV102" s="53">
        <v>5.4699999999999999E-2</v>
      </c>
      <c r="BW102" s="53">
        <v>0.27589999999999998</v>
      </c>
      <c r="BX102" s="773">
        <v>0.1051</v>
      </c>
      <c r="BY102" s="53">
        <f t="shared" si="642"/>
        <v>2.0000000000000002E-5</v>
      </c>
      <c r="BZ102" s="53">
        <f t="shared" si="643"/>
        <v>4.5000000000000003E-5</v>
      </c>
      <c r="CA102" s="53">
        <f t="shared" si="644"/>
        <v>1.246258792417223E-4</v>
      </c>
      <c r="CB102" s="53">
        <f t="shared" si="645"/>
        <v>2.6000000000000003E-4</v>
      </c>
      <c r="CC102" s="53">
        <f t="shared" si="646"/>
        <v>6.9999999999999999E-4</v>
      </c>
      <c r="CD102" s="53">
        <f t="shared" si="647"/>
        <v>2.8999999999999998E-3</v>
      </c>
      <c r="CE102" s="53">
        <f t="shared" si="648"/>
        <v>1.12E-2</v>
      </c>
      <c r="CF102" s="53">
        <f t="shared" si="649"/>
        <v>4.3950000000000003E-2</v>
      </c>
      <c r="CG102" s="53">
        <f t="shared" si="650"/>
        <v>9.8400000000000001E-2</v>
      </c>
      <c r="CH102" s="54">
        <f t="shared" si="509"/>
        <v>0.1905</v>
      </c>
      <c r="CI102" s="64">
        <f>+Fall_Hoy!B102</f>
        <v>0</v>
      </c>
      <c r="CJ102" s="61">
        <f>+Fall_Hoy!C102</f>
        <v>0</v>
      </c>
      <c r="CK102" s="61">
        <f>+Fall_Hoy!D102</f>
        <v>5</v>
      </c>
      <c r="CL102" s="61">
        <f>+Fall_Hoy!E102</f>
        <v>0</v>
      </c>
      <c r="CM102" s="61">
        <f>+Fall_Hoy!F102</f>
        <v>4</v>
      </c>
      <c r="CN102" s="61">
        <f>+Fall_Hoy!G102</f>
        <v>0</v>
      </c>
      <c r="CO102" s="61">
        <f>+Fall_Hoy!H102</f>
        <v>12</v>
      </c>
      <c r="CP102" s="61">
        <f>+Fall_Hoy!I102</f>
        <v>4</v>
      </c>
      <c r="CQ102" s="61">
        <f>+Fall_Hoy!J102</f>
        <v>28</v>
      </c>
      <c r="CR102" s="61">
        <f>+Fall_Hoy!K102</f>
        <v>15</v>
      </c>
      <c r="CS102" s="61">
        <f>+Fall_Hoy!L102</f>
        <v>83</v>
      </c>
      <c r="CT102" s="61">
        <f>+Fall_Hoy!M102</f>
        <v>41</v>
      </c>
      <c r="CU102" s="61">
        <f>+Fall_Hoy!N102</f>
        <v>176</v>
      </c>
      <c r="CV102" s="61">
        <f>+Fall_Hoy!O102</f>
        <v>105</v>
      </c>
      <c r="CW102" s="61">
        <f>+Fall_Hoy!P102</f>
        <v>241</v>
      </c>
      <c r="CX102" s="61">
        <f>+Fall_Hoy!Q102</f>
        <v>162</v>
      </c>
      <c r="CY102" s="61">
        <f>+Fall_Hoy!R102</f>
        <v>166</v>
      </c>
      <c r="CZ102" s="61">
        <f>+Fall_Hoy!S102</f>
        <v>190</v>
      </c>
      <c r="DA102" s="61">
        <f>+Fall_Hoy!T102</f>
        <v>52</v>
      </c>
      <c r="DB102" s="253">
        <f>+Fall_Hoy!U102</f>
        <v>136</v>
      </c>
      <c r="DC102" s="61">
        <f>+Fall_Hoy!W102</f>
        <v>2</v>
      </c>
      <c r="DD102" s="61">
        <f>+Fall_Hoy!X102</f>
        <v>0</v>
      </c>
      <c r="DE102" s="61">
        <f>+Fall_Hoy!Y102</f>
        <v>0</v>
      </c>
      <c r="DF102" s="61">
        <f>+Fall_Hoy!Z102</f>
        <v>0</v>
      </c>
      <c r="DG102" s="61">
        <f>+Fall_Hoy!AA102</f>
        <v>0</v>
      </c>
      <c r="DH102" s="61">
        <f>+Fall_Hoy!AB102</f>
        <v>2</v>
      </c>
      <c r="DI102" s="61">
        <f>+Fall_Hoy!AC102</f>
        <v>0</v>
      </c>
      <c r="DJ102" s="61">
        <f>+Fall_Hoy!AD102</f>
        <v>4</v>
      </c>
      <c r="DK102" s="61">
        <f>+Fall_Hoy!AE102</f>
        <v>17</v>
      </c>
      <c r="DL102" s="270">
        <f>+Fall_Hoy!AF102</f>
        <v>15</v>
      </c>
      <c r="DM102" s="75">
        <f t="shared" si="585"/>
        <v>0.24236017894409068</v>
      </c>
      <c r="DN102" s="76">
        <f t="shared" si="586"/>
        <v>0.25509028314825472</v>
      </c>
      <c r="DO102" s="76">
        <f t="shared" si="587"/>
        <v>0.41640695616201878</v>
      </c>
      <c r="DP102" s="76">
        <f t="shared" si="588"/>
        <v>0.5279791688546096</v>
      </c>
      <c r="DQ102" s="76">
        <f t="shared" si="524"/>
        <v>0.53170013374849723</v>
      </c>
      <c r="DR102" s="76">
        <f t="shared" si="525"/>
        <v>9.9130540621755733E-2</v>
      </c>
      <c r="DS102" s="76">
        <f t="shared" si="526"/>
        <v>0.66022553888944913</v>
      </c>
      <c r="DT102" s="76">
        <f t="shared" si="527"/>
        <v>0.41151850674791118</v>
      </c>
      <c r="DU102" s="76">
        <f t="shared" si="528"/>
        <v>0.68873496216996533</v>
      </c>
      <c r="DV102" s="76">
        <f t="shared" si="529"/>
        <v>0.64934942856204847</v>
      </c>
      <c r="DW102" s="76">
        <f t="shared" si="530"/>
        <v>0.66253344980386775</v>
      </c>
      <c r="DX102" s="76">
        <f t="shared" si="531"/>
        <v>0.54828294099937569</v>
      </c>
      <c r="DY102" s="76">
        <f t="shared" si="532"/>
        <v>0.41640695616201878</v>
      </c>
      <c r="DZ102" s="76">
        <f t="shared" si="533"/>
        <v>0.5279791688546096</v>
      </c>
      <c r="EA102" s="76">
        <f t="shared" si="534"/>
        <v>0.24236017894409068</v>
      </c>
      <c r="EB102" s="76">
        <f t="shared" si="535"/>
        <v>0.25509028314825472</v>
      </c>
      <c r="EC102" s="76">
        <f t="shared" si="536"/>
        <v>0.1691398761685739</v>
      </c>
      <c r="ED102" s="76">
        <f t="shared" si="537"/>
        <v>0.261570388695404</v>
      </c>
      <c r="EE102" s="76">
        <f t="shared" si="538"/>
        <v>0.31966821332268175</v>
      </c>
      <c r="EF102" s="316">
        <f t="shared" si="539"/>
        <v>0.34236901821670002</v>
      </c>
      <c r="EG102" s="85">
        <f>+'Cas_-14'!B101</f>
        <v>268</v>
      </c>
      <c r="EH102" s="62">
        <f>+'Cas_-14'!C101</f>
        <v>213</v>
      </c>
      <c r="EI102" s="62">
        <f>+'Cas_-14'!D101</f>
        <v>1261</v>
      </c>
      <c r="EJ102" s="62">
        <f>+'Cas_-14'!E101</f>
        <v>1415</v>
      </c>
      <c r="EK102" s="62">
        <f>+'Cas_-14'!F101</f>
        <v>5730</v>
      </c>
      <c r="EL102" s="62">
        <f>+'Cas_-14'!G101</f>
        <v>5872</v>
      </c>
      <c r="EM102" s="62">
        <f>+'Cas_-14'!H101</f>
        <v>5797</v>
      </c>
      <c r="EN102" s="62">
        <f>+'Cas_-14'!I101</f>
        <v>5717</v>
      </c>
      <c r="EO102" s="62">
        <f>+'Cas_-14'!J101</f>
        <v>4354</v>
      </c>
      <c r="EP102" s="62">
        <f>+'Cas_-14'!K101</f>
        <v>4593</v>
      </c>
      <c r="EQ102" s="62">
        <f>+'Cas_-14'!L101</f>
        <v>2877</v>
      </c>
      <c r="ER102" s="62">
        <f>+'Cas_-14'!M101</f>
        <v>2921</v>
      </c>
      <c r="ES102" s="62">
        <f>+'Cas_-14'!N101</f>
        <v>1671</v>
      </c>
      <c r="ET102" s="62">
        <f>+'Cas_-14'!O101</f>
        <v>1589</v>
      </c>
      <c r="EU102" s="62">
        <f>+'Cas_-14'!P101</f>
        <v>927</v>
      </c>
      <c r="EV102" s="62">
        <f>+'Cas_-14'!Q101</f>
        <v>899</v>
      </c>
      <c r="EW102" s="62">
        <f>+'Cas_-14'!R101</f>
        <v>368</v>
      </c>
      <c r="EX102" s="62">
        <f>+'Cas_-14'!S101</f>
        <v>581</v>
      </c>
      <c r="EY102" s="62">
        <f>+'Cas_-14'!T101</f>
        <v>78</v>
      </c>
      <c r="EZ102" s="86">
        <f>+'Cas_-14'!U101</f>
        <v>291</v>
      </c>
      <c r="FA102" s="201">
        <f t="shared" si="589"/>
        <v>4.9644543735819884E-3</v>
      </c>
      <c r="FB102" s="90">
        <f t="shared" si="590"/>
        <v>4.1749335417220462E-3</v>
      </c>
      <c r="FC102" s="90">
        <f t="shared" si="591"/>
        <v>2.5276069181872526E-2</v>
      </c>
      <c r="FD102" s="90">
        <f t="shared" si="592"/>
        <v>2.9573112057344506E-2</v>
      </c>
      <c r="FE102" s="90">
        <f t="shared" si="593"/>
        <v>9.5351907392476135E-2</v>
      </c>
      <c r="FF102" s="90">
        <f t="shared" si="594"/>
        <v>9.9130540621755733E-2</v>
      </c>
      <c r="FG102" s="90">
        <f t="shared" si="595"/>
        <v>0.10844094438669388</v>
      </c>
      <c r="FH102" s="90">
        <f t="shared" si="596"/>
        <v>0.10586930863850137</v>
      </c>
      <c r="FI102" s="90">
        <f t="shared" si="597"/>
        <v>9.6388457955686652E-2</v>
      </c>
      <c r="FJ102" s="90">
        <f t="shared" si="598"/>
        <v>9.941539751284964E-2</v>
      </c>
      <c r="FK102" s="90">
        <f t="shared" si="599"/>
        <v>8.7267628835250174E-2</v>
      </c>
      <c r="FL102" s="90">
        <f t="shared" si="600"/>
        <v>7.812363271508177E-2</v>
      </c>
      <c r="FM102" s="90">
        <f t="shared" si="601"/>
        <v>6.4046702185778862E-2</v>
      </c>
      <c r="FN102" s="90">
        <f t="shared" si="602"/>
        <v>4.9538525483065171E-2</v>
      </c>
      <c r="FO102" s="90">
        <f t="shared" si="603"/>
        <v>5.6959368578172666E-2</v>
      </c>
      <c r="FP102" s="90">
        <f t="shared" si="604"/>
        <v>3.7937908703379819E-2</v>
      </c>
      <c r="FQ102" s="90">
        <f t="shared" si="605"/>
        <v>5.3281913954867484E-2</v>
      </c>
      <c r="FR102" s="90">
        <f t="shared" si="606"/>
        <v>4.3752052905326452E-2</v>
      </c>
      <c r="FS102" s="90">
        <f t="shared" si="607"/>
        <v>0.13229469008359182</v>
      </c>
      <c r="FT102" s="99">
        <f t="shared" si="608"/>
        <v>7.6993002132657168E-2</v>
      </c>
      <c r="FU102" s="119">
        <f t="shared" si="511"/>
        <v>4.2549660397212561</v>
      </c>
      <c r="FV102" s="120">
        <f t="shared" si="512"/>
        <v>6.7238888981123299</v>
      </c>
      <c r="FW102" s="120">
        <f t="shared" si="513"/>
        <v>6.5016143212831832</v>
      </c>
      <c r="FX102" s="120">
        <f t="shared" si="514"/>
        <v>10.657950831320164</v>
      </c>
      <c r="FY102" s="120">
        <f t="shared" si="523"/>
        <v>5.5761877060306366</v>
      </c>
      <c r="FZ102" s="120">
        <f t="shared" si="523"/>
        <v>1</v>
      </c>
      <c r="GA102" s="120">
        <f t="shared" si="523"/>
        <v>6.0883418400998481</v>
      </c>
      <c r="GB102" s="120">
        <f t="shared" si="523"/>
        <v>3.8870425436806406</v>
      </c>
      <c r="GC102" s="120">
        <f t="shared" si="523"/>
        <v>7.1454090746695247</v>
      </c>
      <c r="GD102" s="120">
        <f t="shared" si="523"/>
        <v>6.5316786414108412</v>
      </c>
      <c r="GE102" s="120">
        <f t="shared" si="523"/>
        <v>7.5919726323107035</v>
      </c>
      <c r="GF102" s="120">
        <f t="shared" si="523"/>
        <v>7.018144471071551</v>
      </c>
      <c r="GG102" s="120">
        <f t="shared" si="523"/>
        <v>6.5016143212831832</v>
      </c>
      <c r="GH102" s="120">
        <f t="shared" si="523"/>
        <v>10.657950831320164</v>
      </c>
      <c r="GI102" s="120">
        <f t="shared" si="523"/>
        <v>4.2549660397212561</v>
      </c>
      <c r="GJ102" s="120">
        <f t="shared" si="523"/>
        <v>6.7238888981123299</v>
      </c>
      <c r="GK102" s="120">
        <f t="shared" si="515"/>
        <v>3.174433191567481</v>
      </c>
      <c r="GL102" s="120">
        <f t="shared" si="516"/>
        <v>5.9784712105145577</v>
      </c>
      <c r="GM102" s="120">
        <f t="shared" si="517"/>
        <v>2.4163344206838229</v>
      </c>
      <c r="GN102" s="321">
        <f t="shared" si="518"/>
        <v>4.4467550132258262</v>
      </c>
      <c r="GO102" s="85">
        <f>+Cas_Hoy!B101</f>
        <v>313</v>
      </c>
      <c r="GP102" s="62">
        <f>+Cas_Hoy!C101</f>
        <v>245</v>
      </c>
      <c r="GQ102" s="62">
        <f>+Cas_Hoy!D101</f>
        <v>1431</v>
      </c>
      <c r="GR102" s="62">
        <f>+Cas_Hoy!E101</f>
        <v>1587</v>
      </c>
      <c r="GS102" s="62">
        <f>+Cas_Hoy!F101</f>
        <v>6330</v>
      </c>
      <c r="GT102" s="62">
        <f>+Cas_Hoy!G101</f>
        <v>6595</v>
      </c>
      <c r="GU102" s="62">
        <f>+Cas_Hoy!H101</f>
        <v>6596</v>
      </c>
      <c r="GV102" s="62">
        <f>+Cas_Hoy!I101</f>
        <v>6497</v>
      </c>
      <c r="GW102" s="62">
        <f>+Cas_Hoy!J101</f>
        <v>5053</v>
      </c>
      <c r="GX102" s="62">
        <f>+Cas_Hoy!K101</f>
        <v>5327</v>
      </c>
      <c r="GY102" s="62">
        <f>+Cas_Hoy!L101</f>
        <v>3340</v>
      </c>
      <c r="GZ102" s="62">
        <f>+Cas_Hoy!M101</f>
        <v>3409</v>
      </c>
      <c r="HA102" s="62">
        <f>+Cas_Hoy!N101</f>
        <v>1958</v>
      </c>
      <c r="HB102" s="62">
        <f>+Cas_Hoy!O101</f>
        <v>1875</v>
      </c>
      <c r="HC102" s="62">
        <f>+Cas_Hoy!P101</f>
        <v>1090</v>
      </c>
      <c r="HD102" s="62">
        <f>+Cas_Hoy!Q101</f>
        <v>1073</v>
      </c>
      <c r="HE102" s="62">
        <f>+Cas_Hoy!R101</f>
        <v>424</v>
      </c>
      <c r="HF102" s="62">
        <f>+Cas_Hoy!S101</f>
        <v>654</v>
      </c>
      <c r="HG102" s="62">
        <f>+Cas_Hoy!T101</f>
        <v>88</v>
      </c>
      <c r="HH102" s="590">
        <f>+Cas_Hoy!U101</f>
        <v>337</v>
      </c>
      <c r="HI102" s="543">
        <f t="shared" si="519"/>
        <v>0.28497583068938387</v>
      </c>
      <c r="HJ102" s="112">
        <f t="shared" si="520"/>
        <v>0.30446259601565884</v>
      </c>
      <c r="HK102" s="112">
        <f t="shared" si="521"/>
        <v>0.48792628376136016</v>
      </c>
      <c r="HL102" s="112">
        <f t="shared" si="522"/>
        <v>0.62300877382151854</v>
      </c>
      <c r="HM102" s="323">
        <f t="shared" si="651"/>
        <v>0.58737554042373252</v>
      </c>
      <c r="HN102" s="323">
        <f t="shared" si="652"/>
        <v>0.11133615725484998</v>
      </c>
      <c r="HO102" s="323">
        <f t="shared" si="653"/>
        <v>0.7</v>
      </c>
      <c r="HP102" s="323">
        <f t="shared" si="654"/>
        <v>0.46766411375567241</v>
      </c>
      <c r="HQ102" s="323">
        <f t="shared" si="655"/>
        <v>0.7</v>
      </c>
      <c r="HR102" s="323">
        <f t="shared" si="656"/>
        <v>0.7</v>
      </c>
      <c r="HS102" s="323">
        <f t="shared" si="657"/>
        <v>0.7</v>
      </c>
      <c r="HT102" s="323">
        <f t="shared" si="658"/>
        <v>0.63988241898900089</v>
      </c>
      <c r="HU102" s="323">
        <f t="shared" si="659"/>
        <v>0.48792628376136016</v>
      </c>
      <c r="HV102" s="323">
        <f t="shared" si="660"/>
        <v>0.62300877382151854</v>
      </c>
      <c r="HW102" s="323">
        <f t="shared" si="661"/>
        <v>0.28497583068938387</v>
      </c>
      <c r="HX102" s="323">
        <f t="shared" si="662"/>
        <v>0.30446259601565884</v>
      </c>
      <c r="HY102" s="323">
        <f t="shared" si="663"/>
        <v>0.19487855297683515</v>
      </c>
      <c r="HZ102" s="323">
        <f t="shared" si="664"/>
        <v>0.29443551498587645</v>
      </c>
      <c r="IA102" s="323">
        <f t="shared" si="665"/>
        <v>0.36065131759482039</v>
      </c>
      <c r="IB102" s="327">
        <f t="shared" si="666"/>
        <v>0.3964892066633261</v>
      </c>
      <c r="IC102" s="241">
        <f>+CyF_Tot!B101</f>
        <v>0</v>
      </c>
      <c r="ID102" s="149">
        <f>+CyF_Tot!C101</f>
        <v>48008</v>
      </c>
      <c r="IE102" s="149">
        <f>+CyF_Tot!D101</f>
        <v>52318</v>
      </c>
      <c r="IF102" s="149">
        <f>+CyF_Tot!E101</f>
        <v>54868</v>
      </c>
      <c r="IG102" s="149">
        <f>+CyF_Tot!F101</f>
        <v>0</v>
      </c>
      <c r="IH102" s="149">
        <f>+CyF_Tot!G101</f>
        <v>1230</v>
      </c>
      <c r="II102" s="149">
        <f>+CyF_Tot!H101</f>
        <v>1386</v>
      </c>
      <c r="IJ102" s="557">
        <f>+CyF_Tot!I101</f>
        <v>1460</v>
      </c>
      <c r="IK102" s="93">
        <f t="shared" si="667"/>
        <v>7.5613144164878243E-2</v>
      </c>
      <c r="IL102" s="90">
        <f t="shared" ref="IL102:IL165" si="668">+AL102/$B102</f>
        <v>7.1460173089052018E-2</v>
      </c>
      <c r="IM102" s="90">
        <f t="shared" ref="IM102:IM165" si="669">+AM102/$B102</f>
        <v>6.9877857080437422E-2</v>
      </c>
      <c r="IN102" s="90">
        <f t="shared" ref="IN102:IN165" si="670">+AN102/$B102</f>
        <v>6.7018304736648548E-2</v>
      </c>
      <c r="IO102" s="90">
        <f t="shared" ref="IO102:IO165" si="671">+AO102/$B102</f>
        <v>8.4170375366410893E-2</v>
      </c>
      <c r="IP102" s="90">
        <f t="shared" ref="IP102:IP165" si="672">+AP102/$B102</f>
        <v>8.2968377870496809E-2</v>
      </c>
      <c r="IQ102" s="90">
        <f t="shared" ref="IQ102:IQ165" si="673">+AQ102/$B102</f>
        <v>7.4876241479751277E-2</v>
      </c>
      <c r="IR102" s="90">
        <f t="shared" ref="IR102:IR165" si="674">+AR102/$B102</f>
        <v>7.5636625057560414E-2</v>
      </c>
      <c r="IS102" s="90">
        <f t="shared" ref="IS102:IS165" si="675">+AS102/$B102</f>
        <v>6.3269939515631507E-2</v>
      </c>
      <c r="IT102" s="90">
        <f t="shared" ref="IT102:IT165" si="676">+AT102/$B102</f>
        <v>6.4710807464462575E-2</v>
      </c>
      <c r="IU102" s="90">
        <f t="shared" ref="IU102:IU165" si="677">+AU102/$B102</f>
        <v>4.6176468212641403E-2</v>
      </c>
      <c r="IV102" s="90">
        <f t="shared" ref="IV102:IV165" si="678">+AV102/$B102</f>
        <v>5.2370069994095138E-2</v>
      </c>
      <c r="IW102" s="90">
        <f t="shared" ref="IW102:IW165" si="679">+AW102/$B102</f>
        <v>3.6543799913244308E-2</v>
      </c>
      <c r="IX102" s="90">
        <f t="shared" ref="IX102:IX165" si="680">+AX102/$B102</f>
        <v>4.4927768521375783E-2</v>
      </c>
      <c r="IY102" s="90">
        <f t="shared" ref="IY102:IY165" si="681">+AY102/$B102</f>
        <v>2.2795472301401946E-2</v>
      </c>
      <c r="IZ102" s="90">
        <f t="shared" ref="IZ102:IZ165" si="682">+AZ102/$B102</f>
        <v>3.3190999564980887E-2</v>
      </c>
      <c r="JA102" s="90">
        <f t="shared" ref="JA102:JA165" si="683">+BA102/$B102</f>
        <v>9.6739096906756795E-3</v>
      </c>
      <c r="JB102" s="90">
        <f t="shared" ref="JB102:JB165" si="684">+BB102/$B102</f>
        <v>1.8599947733502008E-2</v>
      </c>
      <c r="JC102" s="90">
        <f t="shared" ref="JC102:JC165" si="685">+BC102/$B102</f>
        <v>8.2582155896011866E-4</v>
      </c>
      <c r="JD102" s="202">
        <f t="shared" ref="JD102:JD165" si="686">+BD102/$B102</f>
        <v>5.2939003473516993E-3</v>
      </c>
      <c r="JE102" s="326"/>
      <c r="JF102" s="323"/>
      <c r="JG102" s="323"/>
      <c r="JH102" s="323"/>
      <c r="JI102" s="323"/>
      <c r="JJ102" s="323"/>
      <c r="JK102" s="323"/>
      <c r="JL102" s="323"/>
      <c r="JM102" s="323"/>
      <c r="JN102" s="323"/>
      <c r="JO102" s="323"/>
      <c r="JP102" s="323"/>
      <c r="JQ102" s="323"/>
      <c r="JR102" s="323"/>
      <c r="JS102" s="323"/>
      <c r="JT102" s="323"/>
      <c r="JU102" s="323"/>
      <c r="JV102" s="323"/>
      <c r="JW102" s="323"/>
      <c r="JX102" s="327"/>
      <c r="JZ102" s="701">
        <f t="shared" si="540"/>
        <v>0</v>
      </c>
      <c r="KA102" s="291">
        <f t="shared" si="541"/>
        <v>0</v>
      </c>
      <c r="KB102" s="291">
        <f t="shared" si="542"/>
        <v>363.85833654884368</v>
      </c>
      <c r="KC102" s="291">
        <f t="shared" si="543"/>
        <v>0</v>
      </c>
      <c r="KD102" s="291">
        <f t="shared" si="544"/>
        <v>238.15884493449877</v>
      </c>
      <c r="KE102" s="291">
        <f t="shared" si="545"/>
        <v>0</v>
      </c>
      <c r="KF102" s="291">
        <f t="shared" si="546"/>
        <v>723.34692971540608</v>
      </c>
      <c r="KG102" s="291">
        <f t="shared" si="547"/>
        <v>241.50076324572018</v>
      </c>
      <c r="KH102" s="291">
        <f t="shared" si="548"/>
        <v>1749.3432758621029</v>
      </c>
      <c r="KI102" s="291">
        <f t="shared" si="549"/>
        <v>948.52873622944105</v>
      </c>
      <c r="KJ102" s="291">
        <f t="shared" si="550"/>
        <v>5320.9192960880882</v>
      </c>
      <c r="KK102" s="291">
        <f t="shared" si="551"/>
        <v>2487.4840402683094</v>
      </c>
      <c r="KL102" s="291">
        <f t="shared" si="552"/>
        <v>11153.689261344171</v>
      </c>
      <c r="KM102" s="291">
        <f t="shared" si="553"/>
        <v>6242.8657133579036</v>
      </c>
      <c r="KN102" s="291">
        <f t="shared" si="554"/>
        <v>14659.576960492561</v>
      </c>
      <c r="KO102" s="291">
        <f t="shared" si="555"/>
        <v>9115.8869717245125</v>
      </c>
      <c r="KP102" s="291">
        <f t="shared" si="556"/>
        <v>8569.7918048985321</v>
      </c>
      <c r="KQ102" s="291">
        <f t="shared" si="557"/>
        <v>9396.2556440227781</v>
      </c>
      <c r="KR102" s="291">
        <f t="shared" si="558"/>
        <v>5323.9793112640136</v>
      </c>
      <c r="KS102" s="702">
        <f t="shared" si="559"/>
        <v>6218.2194329967351</v>
      </c>
      <c r="KT102" s="705">
        <f>(SUM(JZ102:KS102)/SUM(JZ$4:KS101))*100000</f>
        <v>161.6436845722574</v>
      </c>
      <c r="KU102" s="624">
        <f t="shared" si="609"/>
        <v>0</v>
      </c>
      <c r="KV102" s="625">
        <f t="shared" si="610"/>
        <v>0</v>
      </c>
      <c r="KW102" s="625">
        <f t="shared" si="611"/>
        <v>100.22232030877289</v>
      </c>
      <c r="KX102" s="625">
        <f t="shared" si="612"/>
        <v>0</v>
      </c>
      <c r="KY102" s="625">
        <f t="shared" si="613"/>
        <v>66.563286137854192</v>
      </c>
      <c r="KZ102" s="625">
        <f t="shared" si="614"/>
        <v>0</v>
      </c>
      <c r="LA102" s="625">
        <f t="shared" si="615"/>
        <v>224.47668322241273</v>
      </c>
      <c r="LB102" s="625">
        <f t="shared" si="616"/>
        <v>74.073331214624019</v>
      </c>
      <c r="LC102" s="625">
        <f t="shared" si="617"/>
        <v>619.86146595296884</v>
      </c>
      <c r="LD102" s="625">
        <f t="shared" si="618"/>
        <v>324.67471428102425</v>
      </c>
      <c r="LE102" s="625">
        <f t="shared" si="619"/>
        <v>2517.6271092546972</v>
      </c>
      <c r="LF102" s="625">
        <f t="shared" si="620"/>
        <v>1096.5658819987514</v>
      </c>
      <c r="LG102" s="625">
        <f t="shared" si="621"/>
        <v>6745.7926898247033</v>
      </c>
      <c r="LH102" s="625">
        <f t="shared" si="622"/>
        <v>3273.4708468985796</v>
      </c>
      <c r="LI102" s="625">
        <f t="shared" si="623"/>
        <v>14808.20693348394</v>
      </c>
      <c r="LJ102" s="625">
        <f t="shared" si="624"/>
        <v>6836.4195883732264</v>
      </c>
      <c r="LK102" s="625">
        <f t="shared" si="625"/>
        <v>24034.776403554351</v>
      </c>
      <c r="LL102" s="625">
        <f t="shared" si="626"/>
        <v>14307.900261638599</v>
      </c>
      <c r="LM102" s="625">
        <f t="shared" si="627"/>
        <v>88196.460055727875</v>
      </c>
      <c r="LN102" s="626">
        <f t="shared" si="628"/>
        <v>35982.983814575171</v>
      </c>
      <c r="LO102" s="642">
        <f t="shared" si="629"/>
        <v>54.889411274249035</v>
      </c>
      <c r="LP102" s="625">
        <f t="shared" si="630"/>
        <v>0</v>
      </c>
      <c r="LQ102" s="625">
        <f t="shared" si="631"/>
        <v>934.67458676659373</v>
      </c>
      <c r="LR102" s="625">
        <f t="shared" si="632"/>
        <v>436.07794103001254</v>
      </c>
      <c r="LS102" s="625">
        <f t="shared" si="633"/>
        <v>12735.315793205347</v>
      </c>
      <c r="LT102" s="645">
        <f t="shared" si="634"/>
        <v>8142.0700577915104</v>
      </c>
      <c r="LU102" s="624">
        <f t="shared" si="635"/>
        <v>27.944463992948116</v>
      </c>
      <c r="LV102" s="625">
        <f t="shared" si="636"/>
        <v>679.82560081676388</v>
      </c>
      <c r="LW102" s="626">
        <f t="shared" si="637"/>
        <v>10008.725172917815</v>
      </c>
      <c r="LY102" s="725">
        <f>VLOOKUP(A102,Vac!A:C,2,FALSE)</f>
        <v>5408.4232601588956</v>
      </c>
      <c r="LZ102" s="730">
        <f>VLOOKUP(A102,Vac!A:D,3,FALSE)</f>
        <v>98446</v>
      </c>
      <c r="MA102" s="722">
        <f>VLOOKUP(A102,Vac!A:D,4,FALSE)</f>
        <v>30721</v>
      </c>
      <c r="MB102" s="742">
        <f t="shared" si="560"/>
        <v>0.13788978733715529</v>
      </c>
      <c r="MC102" s="666">
        <f t="shared" si="561"/>
        <v>4.3029804733404578E-2</v>
      </c>
    </row>
    <row r="103" spans="1:341" ht="14.4">
      <c r="A103" s="511" t="s">
        <v>113</v>
      </c>
      <c r="B103" s="539">
        <v>462827</v>
      </c>
      <c r="C103" s="527">
        <f t="shared" si="638"/>
        <v>44153</v>
      </c>
      <c r="D103" s="518">
        <f t="shared" si="639"/>
        <v>940</v>
      </c>
      <c r="E103" s="496">
        <f t="shared" si="640"/>
        <v>8.0810909196454769E-3</v>
      </c>
      <c r="F103" s="209">
        <f t="shared" si="562"/>
        <v>8.4804905504648601E-2</v>
      </c>
      <c r="G103" s="28">
        <f t="shared" si="264"/>
        <v>2.9635905379762666</v>
      </c>
      <c r="H103" s="27">
        <f t="shared" si="563"/>
        <v>0.25132701552754799</v>
      </c>
      <c r="I103" s="34">
        <f t="shared" si="564"/>
        <v>0.28272208195128223</v>
      </c>
      <c r="J103" s="340">
        <f t="shared" si="565"/>
        <v>0.47018267599027291</v>
      </c>
      <c r="K103" s="582">
        <f t="shared" si="566"/>
        <v>4.3195901651707875E-3</v>
      </c>
      <c r="L103" s="341">
        <f t="shared" si="641"/>
        <v>5.5442863026891729</v>
      </c>
      <c r="M103" s="342">
        <f t="shared" si="567"/>
        <v>0.52837751522494159</v>
      </c>
      <c r="N103" s="827"/>
      <c r="O103" s="366" t="s">
        <v>230</v>
      </c>
      <c r="P103" s="21" t="s">
        <v>231</v>
      </c>
      <c r="Q103" s="21" t="s">
        <v>235</v>
      </c>
      <c r="R103" s="21" t="s">
        <v>233</v>
      </c>
      <c r="S103" s="170">
        <f t="shared" si="568"/>
        <v>44153</v>
      </c>
      <c r="T103" s="171">
        <f t="shared" si="569"/>
        <v>9539.8496630490445</v>
      </c>
      <c r="U103" s="170">
        <f t="shared" si="570"/>
        <v>1904</v>
      </c>
      <c r="V103" s="172">
        <f t="shared" si="571"/>
        <v>4.5066155411962412E-2</v>
      </c>
      <c r="W103" s="171">
        <f t="shared" si="572"/>
        <v>411.38481549261388</v>
      </c>
      <c r="X103" s="170">
        <f t="shared" si="573"/>
        <v>4903</v>
      </c>
      <c r="Y103" s="172">
        <f t="shared" si="574"/>
        <v>0.1249171974522293</v>
      </c>
      <c r="Z103" s="171">
        <f t="shared" si="575"/>
        <v>1059.3591125841838</v>
      </c>
      <c r="AA103" s="170">
        <f t="shared" si="576"/>
        <v>940</v>
      </c>
      <c r="AB103" s="171">
        <f t="shared" si="577"/>
        <v>2030.996463041266</v>
      </c>
      <c r="AC103" s="173">
        <f t="shared" si="578"/>
        <v>2.1289606595248339E-2</v>
      </c>
      <c r="AD103" s="170">
        <f t="shared" si="579"/>
        <v>14</v>
      </c>
      <c r="AE103" s="172">
        <f t="shared" si="580"/>
        <v>1.511879049676026E-2</v>
      </c>
      <c r="AF103" s="171">
        <f t="shared" si="581"/>
        <v>30.24888349210396</v>
      </c>
      <c r="AG103" s="170">
        <f t="shared" si="582"/>
        <v>67</v>
      </c>
      <c r="AH103" s="172">
        <f t="shared" si="583"/>
        <v>7.6746849942726236E-2</v>
      </c>
      <c r="AI103" s="367">
        <f t="shared" si="584"/>
        <v>144.76251385506896</v>
      </c>
      <c r="AJ103" s="831"/>
      <c r="AK103" s="85">
        <v>32826.189603263861</v>
      </c>
      <c r="AL103" s="62">
        <v>30480.292973316944</v>
      </c>
      <c r="AM103" s="62">
        <v>30309.281663392168</v>
      </c>
      <c r="AN103" s="62">
        <v>29010.078290784906</v>
      </c>
      <c r="AO103" s="62">
        <v>32739.655588443246</v>
      </c>
      <c r="AP103" s="62">
        <v>32625.786800849601</v>
      </c>
      <c r="AQ103" s="62">
        <v>33070.892656141186</v>
      </c>
      <c r="AR103" s="62">
        <v>33243.410955515123</v>
      </c>
      <c r="AS103" s="62">
        <v>29351.867771270518</v>
      </c>
      <c r="AT103" s="62">
        <v>31146.108378735276</v>
      </c>
      <c r="AU103" s="62">
        <v>24529.27546152212</v>
      </c>
      <c r="AV103" s="62">
        <v>27855.921755375966</v>
      </c>
      <c r="AW103" s="62">
        <v>19709.499863423247</v>
      </c>
      <c r="AX103" s="62">
        <v>24387.679748676615</v>
      </c>
      <c r="AY103" s="62">
        <v>13130.456003586889</v>
      </c>
      <c r="AZ103" s="62">
        <v>19783.033147704929</v>
      </c>
      <c r="BA103" s="62">
        <v>5515.6054509712667</v>
      </c>
      <c r="BB103" s="62">
        <v>10356.135130213364</v>
      </c>
      <c r="BC103" s="62">
        <v>451.27680962492178</v>
      </c>
      <c r="BD103" s="86">
        <v>2304.5573451757004</v>
      </c>
      <c r="BE103" s="258">
        <v>2.0000000000000002E-5</v>
      </c>
      <c r="BF103" s="43">
        <v>2.0000000000000002E-5</v>
      </c>
      <c r="BG103" s="53">
        <v>5.0000000000000002E-5</v>
      </c>
      <c r="BH103" s="53">
        <v>4.0000000000000003E-5</v>
      </c>
      <c r="BI103" s="53">
        <v>1.2518952302791728E-4</v>
      </c>
      <c r="BJ103" s="53">
        <v>1.2406223545552731E-4</v>
      </c>
      <c r="BK103" s="53">
        <v>3.4000000000000002E-4</v>
      </c>
      <c r="BL103" s="53">
        <v>1.8000000000000001E-4</v>
      </c>
      <c r="BM103" s="53">
        <v>8.9999999999999998E-4</v>
      </c>
      <c r="BN103" s="53">
        <v>5.0000000000000001E-4</v>
      </c>
      <c r="BO103" s="53">
        <v>3.8E-3</v>
      </c>
      <c r="BP103" s="53">
        <v>2E-3</v>
      </c>
      <c r="BQ103" s="53">
        <v>1.6199999999999999E-2</v>
      </c>
      <c r="BR103" s="53">
        <v>6.1999999999999998E-3</v>
      </c>
      <c r="BS103" s="53">
        <v>6.1100000000000002E-2</v>
      </c>
      <c r="BT103" s="53">
        <v>2.6800000000000001E-2</v>
      </c>
      <c r="BU103" s="53">
        <v>0.1421</v>
      </c>
      <c r="BV103" s="53">
        <v>5.4699999999999999E-2</v>
      </c>
      <c r="BW103" s="53">
        <v>0.27589999999999998</v>
      </c>
      <c r="BX103" s="773">
        <v>0.1051</v>
      </c>
      <c r="BY103" s="53">
        <f t="shared" si="642"/>
        <v>2.0000000000000002E-5</v>
      </c>
      <c r="BZ103" s="53">
        <f t="shared" si="643"/>
        <v>4.5000000000000003E-5</v>
      </c>
      <c r="CA103" s="53">
        <f t="shared" si="644"/>
        <v>1.246258792417223E-4</v>
      </c>
      <c r="CB103" s="53">
        <f t="shared" si="645"/>
        <v>2.6000000000000003E-4</v>
      </c>
      <c r="CC103" s="53">
        <f t="shared" si="646"/>
        <v>6.9999999999999999E-4</v>
      </c>
      <c r="CD103" s="53">
        <f t="shared" si="647"/>
        <v>2.8999999999999998E-3</v>
      </c>
      <c r="CE103" s="53">
        <f t="shared" si="648"/>
        <v>1.12E-2</v>
      </c>
      <c r="CF103" s="53">
        <f t="shared" si="649"/>
        <v>4.3950000000000003E-2</v>
      </c>
      <c r="CG103" s="53">
        <f t="shared" si="650"/>
        <v>9.8400000000000001E-2</v>
      </c>
      <c r="CH103" s="54">
        <f t="shared" si="509"/>
        <v>0.1905</v>
      </c>
      <c r="CI103" s="64">
        <f>+Fall_Hoy!B103</f>
        <v>0</v>
      </c>
      <c r="CJ103" s="61">
        <f>+Fall_Hoy!C103</f>
        <v>0</v>
      </c>
      <c r="CK103" s="61">
        <f>+Fall_Hoy!D103</f>
        <v>2</v>
      </c>
      <c r="CL103" s="61">
        <f>+Fall_Hoy!E103</f>
        <v>0</v>
      </c>
      <c r="CM103" s="61">
        <f>+Fall_Hoy!F103</f>
        <v>4</v>
      </c>
      <c r="CN103" s="61">
        <f>+Fall_Hoy!G103</f>
        <v>2</v>
      </c>
      <c r="CO103" s="61">
        <f>+Fall_Hoy!H103</f>
        <v>5</v>
      </c>
      <c r="CP103" s="61">
        <f>+Fall_Hoy!I103</f>
        <v>5</v>
      </c>
      <c r="CQ103" s="61">
        <f>+Fall_Hoy!J103</f>
        <v>20</v>
      </c>
      <c r="CR103" s="61">
        <f>+Fall_Hoy!K103</f>
        <v>10</v>
      </c>
      <c r="CS103" s="61">
        <f>+Fall_Hoy!L103</f>
        <v>52</v>
      </c>
      <c r="CT103" s="61">
        <f>+Fall_Hoy!M103</f>
        <v>30</v>
      </c>
      <c r="CU103" s="61">
        <f>+Fall_Hoy!N103</f>
        <v>111</v>
      </c>
      <c r="CV103" s="61">
        <f>+Fall_Hoy!O103</f>
        <v>86</v>
      </c>
      <c r="CW103" s="61">
        <f>+Fall_Hoy!P103</f>
        <v>169</v>
      </c>
      <c r="CX103" s="61">
        <f>+Fall_Hoy!Q103</f>
        <v>109</v>
      </c>
      <c r="CY103" s="61">
        <f>+Fall_Hoy!R103</f>
        <v>102</v>
      </c>
      <c r="CZ103" s="61">
        <f>+Fall_Hoy!S103</f>
        <v>127</v>
      </c>
      <c r="DA103" s="61">
        <f>+Fall_Hoy!T103</f>
        <v>19</v>
      </c>
      <c r="DB103" s="253">
        <f>+Fall_Hoy!U103</f>
        <v>51</v>
      </c>
      <c r="DC103" s="61">
        <f>+Fall_Hoy!W103</f>
        <v>0</v>
      </c>
      <c r="DD103" s="61">
        <f>+Fall_Hoy!X103</f>
        <v>0</v>
      </c>
      <c r="DE103" s="61">
        <f>+Fall_Hoy!Y103</f>
        <v>0</v>
      </c>
      <c r="DF103" s="61">
        <f>+Fall_Hoy!Z103</f>
        <v>0</v>
      </c>
      <c r="DG103" s="61">
        <f>+Fall_Hoy!AA103</f>
        <v>0</v>
      </c>
      <c r="DH103" s="61">
        <f>+Fall_Hoy!AB103</f>
        <v>0</v>
      </c>
      <c r="DI103" s="61">
        <f>+Fall_Hoy!AC103</f>
        <v>1</v>
      </c>
      <c r="DJ103" s="61">
        <f>+Fall_Hoy!AD103</f>
        <v>1</v>
      </c>
      <c r="DK103" s="61">
        <f>+Fall_Hoy!AE103</f>
        <v>15</v>
      </c>
      <c r="DL103" s="270">
        <f>+Fall_Hoy!AF103</f>
        <v>19</v>
      </c>
      <c r="DM103" s="75">
        <f t="shared" si="585"/>
        <v>0.21065204788416528</v>
      </c>
      <c r="DN103" s="76">
        <f t="shared" si="586"/>
        <v>0.20558850347861432</v>
      </c>
      <c r="DO103" s="76">
        <f t="shared" si="587"/>
        <v>0.34764209641704158</v>
      </c>
      <c r="DP103" s="76">
        <f t="shared" si="588"/>
        <v>0.56876947232703379</v>
      </c>
      <c r="DQ103" s="76">
        <f t="shared" si="524"/>
        <v>0.7</v>
      </c>
      <c r="DR103" s="76">
        <f t="shared" si="525"/>
        <v>0.49411654881686373</v>
      </c>
      <c r="DS103" s="76">
        <f t="shared" si="526"/>
        <v>0.44467751463038685</v>
      </c>
      <c r="DT103" s="76">
        <f t="shared" si="527"/>
        <v>0.7</v>
      </c>
      <c r="DU103" s="76">
        <f t="shared" si="528"/>
        <v>0.7</v>
      </c>
      <c r="DV103" s="76">
        <f t="shared" si="529"/>
        <v>0.64213479760620173</v>
      </c>
      <c r="DW103" s="76">
        <f t="shared" si="530"/>
        <v>0.55787259382290133</v>
      </c>
      <c r="DX103" s="76">
        <f t="shared" si="531"/>
        <v>0.53848514264673797</v>
      </c>
      <c r="DY103" s="76">
        <f t="shared" si="532"/>
        <v>0.34764209641704158</v>
      </c>
      <c r="DZ103" s="76">
        <f t="shared" si="533"/>
        <v>0.56876947232703379</v>
      </c>
      <c r="EA103" s="76">
        <f t="shared" si="534"/>
        <v>0.21065204788416528</v>
      </c>
      <c r="EB103" s="76">
        <f t="shared" si="535"/>
        <v>0.20558850347861432</v>
      </c>
      <c r="EC103" s="76">
        <f t="shared" si="536"/>
        <v>0.13014062907602628</v>
      </c>
      <c r="ED103" s="76">
        <f t="shared" si="537"/>
        <v>0.22419126423415733</v>
      </c>
      <c r="EE103" s="76">
        <f t="shared" si="538"/>
        <v>0.15260152864209101</v>
      </c>
      <c r="EF103" s="316">
        <f t="shared" si="539"/>
        <v>0.21056197270772298</v>
      </c>
      <c r="EG103" s="85">
        <f>+'Cas_-14'!B102</f>
        <v>663</v>
      </c>
      <c r="EH103" s="62">
        <f>+'Cas_-14'!C102</f>
        <v>630</v>
      </c>
      <c r="EI103" s="62">
        <f>+'Cas_-14'!D102</f>
        <v>1224</v>
      </c>
      <c r="EJ103" s="62">
        <f>+'Cas_-14'!E102</f>
        <v>1477</v>
      </c>
      <c r="EK103" s="62">
        <f>+'Cas_-14'!F102</f>
        <v>3909</v>
      </c>
      <c r="EL103" s="62">
        <f>+'Cas_-14'!G102</f>
        <v>3932</v>
      </c>
      <c r="EM103" s="62">
        <f>+'Cas_-14'!H102</f>
        <v>4360</v>
      </c>
      <c r="EN103" s="62">
        <f>+'Cas_-14'!I102</f>
        <v>4210</v>
      </c>
      <c r="EO103" s="62">
        <f>+'Cas_-14'!J102</f>
        <v>3786</v>
      </c>
      <c r="EP103" s="62">
        <f>+'Cas_-14'!K102</f>
        <v>3595</v>
      </c>
      <c r="EQ103" s="62">
        <f>+'Cas_-14'!L102</f>
        <v>2558</v>
      </c>
      <c r="ER103" s="62">
        <f>+'Cas_-14'!M102</f>
        <v>2614</v>
      </c>
      <c r="ES103" s="62">
        <f>+'Cas_-14'!N102</f>
        <v>1594</v>
      </c>
      <c r="ET103" s="62">
        <f>+'Cas_-14'!O102</f>
        <v>1529</v>
      </c>
      <c r="EU103" s="62">
        <f>+'Cas_-14'!P102</f>
        <v>773</v>
      </c>
      <c r="EV103" s="62">
        <f>+'Cas_-14'!Q102</f>
        <v>794</v>
      </c>
      <c r="EW103" s="62">
        <f>+'Cas_-14'!R102</f>
        <v>306</v>
      </c>
      <c r="EX103" s="62">
        <f>+'Cas_-14'!S102</f>
        <v>492</v>
      </c>
      <c r="EY103" s="62">
        <f>+'Cas_-14'!T102</f>
        <v>49</v>
      </c>
      <c r="EZ103" s="86">
        <f>+'Cas_-14'!U102</f>
        <v>181</v>
      </c>
      <c r="FA103" s="201">
        <f t="shared" si="589"/>
        <v>2.0197287836724091E-2</v>
      </c>
      <c r="FB103" s="91">
        <f t="shared" si="590"/>
        <v>2.0669092667564403E-2</v>
      </c>
      <c r="FC103" s="91">
        <f t="shared" si="591"/>
        <v>4.0383669055356022E-2</v>
      </c>
      <c r="FD103" s="91">
        <f t="shared" si="592"/>
        <v>5.0913340708534774E-2</v>
      </c>
      <c r="FE103" s="91">
        <f t="shared" si="593"/>
        <v>0.11939649118910817</v>
      </c>
      <c r="FF103" s="91">
        <f t="shared" si="594"/>
        <v>0.12051816632043975</v>
      </c>
      <c r="FG103" s="91">
        <f t="shared" si="595"/>
        <v>0.13183798953761711</v>
      </c>
      <c r="FH103" s="91">
        <f t="shared" si="596"/>
        <v>0.12664163751528498</v>
      </c>
      <c r="FI103" s="91">
        <f t="shared" si="597"/>
        <v>0.12898668083077564</v>
      </c>
      <c r="FJ103" s="91">
        <f t="shared" si="598"/>
        <v>0.11542372986971476</v>
      </c>
      <c r="FK103" s="91">
        <f t="shared" si="599"/>
        <v>0.10428355309607942</v>
      </c>
      <c r="FL103" s="91">
        <f t="shared" si="600"/>
        <v>9.3840010858571549E-2</v>
      </c>
      <c r="FM103" s="91">
        <f t="shared" si="601"/>
        <v>8.0874705651873699E-2</v>
      </c>
      <c r="FN103" s="91">
        <f t="shared" si="602"/>
        <v>6.2695591206579235E-2</v>
      </c>
      <c r="FO103" s="91">
        <f t="shared" si="603"/>
        <v>5.8870765782150836E-2</v>
      </c>
      <c r="FP103" s="91">
        <f t="shared" si="604"/>
        <v>4.0135402598368168E-2</v>
      </c>
      <c r="FQ103" s="91">
        <f t="shared" si="605"/>
        <v>5.5478950175109995E-2</v>
      </c>
      <c r="FR103" s="91">
        <f t="shared" si="606"/>
        <v>4.7508070705317602E-2</v>
      </c>
      <c r="FS103" s="91">
        <f t="shared" si="607"/>
        <v>0.10858080662448907</v>
      </c>
      <c r="FT103" s="100">
        <f t="shared" si="608"/>
        <v>7.8540028686593821E-2</v>
      </c>
      <c r="FU103" s="119">
        <f t="shared" si="511"/>
        <v>3.5782114447716826</v>
      </c>
      <c r="FV103" s="120">
        <f t="shared" si="512"/>
        <v>5.1223730215421623</v>
      </c>
      <c r="FW103" s="120">
        <f t="shared" si="513"/>
        <v>4.2985268832194805</v>
      </c>
      <c r="FX103" s="120">
        <f t="shared" si="514"/>
        <v>9.0719213485516583</v>
      </c>
      <c r="FY103" s="120">
        <f t="shared" si="523"/>
        <v>5.8628188569737194</v>
      </c>
      <c r="FZ103" s="120">
        <f t="shared" si="523"/>
        <v>4.0999341750942495</v>
      </c>
      <c r="GA103" s="120">
        <f t="shared" si="523"/>
        <v>3.3729087965461408</v>
      </c>
      <c r="GB103" s="120">
        <f t="shared" si="523"/>
        <v>5.5274079973540582</v>
      </c>
      <c r="GC103" s="120">
        <f t="shared" si="523"/>
        <v>5.426916914920592</v>
      </c>
      <c r="GD103" s="120">
        <f t="shared" si="523"/>
        <v>5.5632823365785811</v>
      </c>
      <c r="GE103" s="120">
        <f t="shared" si="523"/>
        <v>5.3495740916011689</v>
      </c>
      <c r="GF103" s="120">
        <f t="shared" si="523"/>
        <v>5.7383320581484307</v>
      </c>
      <c r="GG103" s="120">
        <f t="shared" si="523"/>
        <v>4.2985268832194805</v>
      </c>
      <c r="GH103" s="120">
        <f t="shared" si="523"/>
        <v>9.0719213485516583</v>
      </c>
      <c r="GI103" s="120">
        <f t="shared" si="523"/>
        <v>3.5782114447716826</v>
      </c>
      <c r="GJ103" s="120">
        <f t="shared" si="523"/>
        <v>5.1223730215421623</v>
      </c>
      <c r="GK103" s="120">
        <f t="shared" si="515"/>
        <v>2.3457658925639224</v>
      </c>
      <c r="GL103" s="120">
        <f t="shared" si="516"/>
        <v>4.7190142833786659</v>
      </c>
      <c r="GM103" s="120">
        <f t="shared" si="517"/>
        <v>1.4054189997854887</v>
      </c>
      <c r="GN103" s="321">
        <f t="shared" si="518"/>
        <v>2.6809510542445762</v>
      </c>
      <c r="GO103" s="85">
        <f>+Cas_Hoy!B102</f>
        <v>721</v>
      </c>
      <c r="GP103" s="62">
        <f>+Cas_Hoy!C102</f>
        <v>670</v>
      </c>
      <c r="GQ103" s="62">
        <f>+Cas_Hoy!D102</f>
        <v>1394</v>
      </c>
      <c r="GR103" s="62">
        <f>+Cas_Hoy!E102</f>
        <v>1649</v>
      </c>
      <c r="GS103" s="62">
        <f>+Cas_Hoy!F102</f>
        <v>4404</v>
      </c>
      <c r="GT103" s="62">
        <f>+Cas_Hoy!G102</f>
        <v>4456</v>
      </c>
      <c r="GU103" s="62">
        <f>+Cas_Hoy!H102</f>
        <v>4886</v>
      </c>
      <c r="GV103" s="62">
        <f>+Cas_Hoy!I102</f>
        <v>4742</v>
      </c>
      <c r="GW103" s="62">
        <f>+Cas_Hoy!J102</f>
        <v>4270</v>
      </c>
      <c r="GX103" s="62">
        <f>+Cas_Hoy!K102</f>
        <v>4062</v>
      </c>
      <c r="GY103" s="62">
        <f>+Cas_Hoy!L102</f>
        <v>2912</v>
      </c>
      <c r="GZ103" s="62">
        <f>+Cas_Hoy!M102</f>
        <v>2953</v>
      </c>
      <c r="HA103" s="62">
        <f>+Cas_Hoy!N102</f>
        <v>1798</v>
      </c>
      <c r="HB103" s="62">
        <f>+Cas_Hoy!O102</f>
        <v>1762</v>
      </c>
      <c r="HC103" s="62">
        <f>+Cas_Hoy!P102</f>
        <v>871</v>
      </c>
      <c r="HD103" s="62">
        <f>+Cas_Hoy!Q102</f>
        <v>889</v>
      </c>
      <c r="HE103" s="62">
        <f>+Cas_Hoy!R102</f>
        <v>332</v>
      </c>
      <c r="HF103" s="62">
        <f>+Cas_Hoy!S102</f>
        <v>523</v>
      </c>
      <c r="HG103" s="62">
        <f>+Cas_Hoy!T102</f>
        <v>52</v>
      </c>
      <c r="HH103" s="590">
        <f>+Cas_Hoy!U102</f>
        <v>188</v>
      </c>
      <c r="HI103" s="543">
        <f t="shared" si="519"/>
        <v>0.23735825835330912</v>
      </c>
      <c r="HJ103" s="112">
        <f t="shared" si="520"/>
        <v>0.23018662417189939</v>
      </c>
      <c r="HK103" s="112">
        <f t="shared" si="521"/>
        <v>0.39213330574519495</v>
      </c>
      <c r="HL103" s="112">
        <f t="shared" si="522"/>
        <v>0.65544264894717685</v>
      </c>
      <c r="HM103" s="323">
        <f t="shared" si="651"/>
        <v>0.7</v>
      </c>
      <c r="HN103" s="323">
        <f t="shared" si="652"/>
        <v>0.55996524453915175</v>
      </c>
      <c r="HO103" s="323">
        <f t="shared" si="653"/>
        <v>0.4983243891018509</v>
      </c>
      <c r="HP103" s="323">
        <f t="shared" si="654"/>
        <v>0.7</v>
      </c>
      <c r="HQ103" s="323">
        <f t="shared" si="655"/>
        <v>0.7</v>
      </c>
      <c r="HR103" s="323">
        <f t="shared" si="656"/>
        <v>0.7</v>
      </c>
      <c r="HS103" s="323">
        <f t="shared" si="657"/>
        <v>0.63507622877728254</v>
      </c>
      <c r="HT103" s="323">
        <f t="shared" si="658"/>
        <v>0.6083192908323708</v>
      </c>
      <c r="HU103" s="323">
        <f t="shared" si="659"/>
        <v>0.39213330574519495</v>
      </c>
      <c r="HV103" s="323">
        <f t="shared" si="660"/>
        <v>0.65544264894717685</v>
      </c>
      <c r="HW103" s="323">
        <f t="shared" si="661"/>
        <v>0.23735825835330912</v>
      </c>
      <c r="HX103" s="323">
        <f t="shared" si="662"/>
        <v>0.23018662417189939</v>
      </c>
      <c r="HY103" s="323">
        <f t="shared" si="663"/>
        <v>0.14119832958575401</v>
      </c>
      <c r="HZ103" s="323">
        <f t="shared" si="664"/>
        <v>0.23831713657411438</v>
      </c>
      <c r="IA103" s="323">
        <f t="shared" si="665"/>
        <v>0.16194447937528023</v>
      </c>
      <c r="IB103" s="327">
        <f t="shared" si="666"/>
        <v>0.21870525342017633</v>
      </c>
      <c r="IC103" s="241">
        <f>+CyF_Tot!B102</f>
        <v>0</v>
      </c>
      <c r="ID103" s="149">
        <f>+CyF_Tot!C102</f>
        <v>39250</v>
      </c>
      <c r="IE103" s="149">
        <f>+CyF_Tot!D102</f>
        <v>42249</v>
      </c>
      <c r="IF103" s="149">
        <f>+CyF_Tot!E102</f>
        <v>44153</v>
      </c>
      <c r="IG103" s="149">
        <f>+CyF_Tot!F102</f>
        <v>0</v>
      </c>
      <c r="IH103" s="149">
        <f>+CyF_Tot!G102</f>
        <v>873</v>
      </c>
      <c r="II103" s="149">
        <f>+CyF_Tot!H102</f>
        <v>926</v>
      </c>
      <c r="IJ103" s="557">
        <f>+CyF_Tot!I102</f>
        <v>940</v>
      </c>
      <c r="IK103" s="93">
        <f t="shared" si="667"/>
        <v>7.0925398914203061E-2</v>
      </c>
      <c r="IL103" s="90">
        <f t="shared" si="668"/>
        <v>6.5856773639647093E-2</v>
      </c>
      <c r="IM103" s="90">
        <f t="shared" si="669"/>
        <v>6.5487280697522327E-2</v>
      </c>
      <c r="IN103" s="90">
        <f t="shared" si="670"/>
        <v>6.2680177022483366E-2</v>
      </c>
      <c r="IO103" s="90">
        <f t="shared" si="671"/>
        <v>7.0738430533316438E-2</v>
      </c>
      <c r="IP103" s="90">
        <f t="shared" si="672"/>
        <v>7.0492401698365917E-2</v>
      </c>
      <c r="IQ103" s="90">
        <f t="shared" si="673"/>
        <v>7.1454112781106513E-2</v>
      </c>
      <c r="IR103" s="90">
        <f t="shared" si="674"/>
        <v>7.1826861776679241E-2</v>
      </c>
      <c r="IS103" s="90">
        <f t="shared" si="675"/>
        <v>6.3418659177771647E-2</v>
      </c>
      <c r="IT103" s="90">
        <f t="shared" si="676"/>
        <v>6.7295357398629033E-2</v>
      </c>
      <c r="IU103" s="90">
        <f t="shared" si="677"/>
        <v>5.2998799684379087E-2</v>
      </c>
      <c r="IV103" s="90">
        <f t="shared" si="678"/>
        <v>6.0186466553109406E-2</v>
      </c>
      <c r="IW103" s="90">
        <f t="shared" si="679"/>
        <v>4.2585026075452052E-2</v>
      </c>
      <c r="IX103" s="90">
        <f t="shared" si="680"/>
        <v>5.2692863097175871E-2</v>
      </c>
      <c r="IY103" s="90">
        <f t="shared" si="681"/>
        <v>2.83701167036212E-2</v>
      </c>
      <c r="IZ103" s="90">
        <f t="shared" si="682"/>
        <v>4.2743904628954076E-2</v>
      </c>
      <c r="JA103" s="90">
        <f t="shared" si="683"/>
        <v>1.191720761963167E-2</v>
      </c>
      <c r="JB103" s="90">
        <f t="shared" si="684"/>
        <v>2.2375823213022068E-2</v>
      </c>
      <c r="JC103" s="90">
        <f t="shared" si="685"/>
        <v>9.7504425978804557E-4</v>
      </c>
      <c r="JD103" s="202">
        <f t="shared" si="686"/>
        <v>4.9793061882208696E-3</v>
      </c>
      <c r="JE103" s="326"/>
      <c r="JF103" s="323"/>
      <c r="JG103" s="323"/>
      <c r="JH103" s="323"/>
      <c r="JI103" s="323"/>
      <c r="JJ103" s="323"/>
      <c r="JK103" s="323"/>
      <c r="JL103" s="323"/>
      <c r="JM103" s="323"/>
      <c r="JN103" s="323"/>
      <c r="JO103" s="323"/>
      <c r="JP103" s="323"/>
      <c r="JQ103" s="323"/>
      <c r="JR103" s="323"/>
      <c r="JS103" s="323"/>
      <c r="JT103" s="323"/>
      <c r="JU103" s="323"/>
      <c r="JV103" s="323"/>
      <c r="JW103" s="323"/>
      <c r="JX103" s="327"/>
      <c r="JZ103" s="701">
        <f t="shared" si="540"/>
        <v>0</v>
      </c>
      <c r="KA103" s="291">
        <f t="shared" si="541"/>
        <v>0</v>
      </c>
      <c r="KB103" s="291">
        <f t="shared" si="542"/>
        <v>239.56437109395216</v>
      </c>
      <c r="KC103" s="291">
        <f t="shared" si="543"/>
        <v>0</v>
      </c>
      <c r="KD103" s="291">
        <f t="shared" si="544"/>
        <v>437.1372802422481</v>
      </c>
      <c r="KE103" s="291">
        <f t="shared" si="545"/>
        <v>214.92655618706482</v>
      </c>
      <c r="KF103" s="291">
        <f t="shared" si="546"/>
        <v>487.19126415863673</v>
      </c>
      <c r="KG103" s="291">
        <f t="shared" si="547"/>
        <v>490.36679845560701</v>
      </c>
      <c r="KH103" s="291">
        <f t="shared" si="548"/>
        <v>1922.979499629874</v>
      </c>
      <c r="KI103" s="291">
        <f t="shared" si="549"/>
        <v>937.99005785089025</v>
      </c>
      <c r="KJ103" s="291">
        <f t="shared" si="550"/>
        <v>4480.3700856307451</v>
      </c>
      <c r="KK103" s="291">
        <f t="shared" si="551"/>
        <v>2443.0327812385653</v>
      </c>
      <c r="KL103" s="291">
        <f t="shared" si="552"/>
        <v>9311.7846861550697</v>
      </c>
      <c r="KM103" s="291">
        <f t="shared" si="553"/>
        <v>6725.1733535208487</v>
      </c>
      <c r="KN103" s="291">
        <f t="shared" si="554"/>
        <v>12741.655503380622</v>
      </c>
      <c r="KO103" s="291">
        <f t="shared" si="555"/>
        <v>7346.8951355854979</v>
      </c>
      <c r="KP103" s="291">
        <f t="shared" si="556"/>
        <v>6593.8211721789567</v>
      </c>
      <c r="KQ103" s="291">
        <f t="shared" si="557"/>
        <v>8053.5049949934046</v>
      </c>
      <c r="KR103" s="291">
        <f t="shared" si="558"/>
        <v>2541.5332131807832</v>
      </c>
      <c r="KS103" s="702">
        <f t="shared" si="559"/>
        <v>3824.2962443306301</v>
      </c>
      <c r="KT103" s="705">
        <f>(SUM(JZ103:KS103)/SUM(JZ$4:KS102))*100000</f>
        <v>134.15620613279322</v>
      </c>
      <c r="KU103" s="624">
        <f t="shared" si="609"/>
        <v>0</v>
      </c>
      <c r="KV103" s="625">
        <f t="shared" si="610"/>
        <v>0</v>
      </c>
      <c r="KW103" s="625">
        <f t="shared" si="611"/>
        <v>65.986387345352981</v>
      </c>
      <c r="KX103" s="625">
        <f t="shared" si="612"/>
        <v>0</v>
      </c>
      <c r="KY103" s="625">
        <f t="shared" si="613"/>
        <v>122.17599507711247</v>
      </c>
      <c r="KZ103" s="625">
        <f t="shared" si="614"/>
        <v>61.301203621790307</v>
      </c>
      <c r="LA103" s="625">
        <f t="shared" si="615"/>
        <v>151.19035497433154</v>
      </c>
      <c r="LB103" s="625">
        <f t="shared" si="616"/>
        <v>150.40574526755938</v>
      </c>
      <c r="LC103" s="625">
        <f t="shared" si="617"/>
        <v>681.3876430574519</v>
      </c>
      <c r="LD103" s="625">
        <f t="shared" si="618"/>
        <v>321.06739880310084</v>
      </c>
      <c r="LE103" s="625">
        <f t="shared" si="619"/>
        <v>2119.915856527025</v>
      </c>
      <c r="LF103" s="625">
        <f t="shared" si="620"/>
        <v>1076.9702852934761</v>
      </c>
      <c r="LG103" s="625">
        <f t="shared" si="621"/>
        <v>5631.8019619560737</v>
      </c>
      <c r="LH103" s="625">
        <f t="shared" si="622"/>
        <v>3526.3707284276088</v>
      </c>
      <c r="LI103" s="625">
        <f t="shared" si="623"/>
        <v>12870.840125722498</v>
      </c>
      <c r="LJ103" s="625">
        <f t="shared" si="624"/>
        <v>5509.7718932268644</v>
      </c>
      <c r="LK103" s="625">
        <f t="shared" si="625"/>
        <v>18492.983391703332</v>
      </c>
      <c r="LL103" s="625">
        <f t="shared" si="626"/>
        <v>12263.262153608404</v>
      </c>
      <c r="LM103" s="625">
        <f t="shared" si="627"/>
        <v>42102.761752352904</v>
      </c>
      <c r="LN103" s="626">
        <f t="shared" si="628"/>
        <v>22130.063331581681</v>
      </c>
      <c r="LO103" s="642">
        <f t="shared" si="629"/>
        <v>62.581403506960569</v>
      </c>
      <c r="LP103" s="625">
        <f t="shared" si="630"/>
        <v>21.711717488150043</v>
      </c>
      <c r="LQ103" s="625">
        <f t="shared" si="631"/>
        <v>885.54568289067061</v>
      </c>
      <c r="LR103" s="625">
        <f t="shared" si="632"/>
        <v>487.82898610975968</v>
      </c>
      <c r="LS103" s="625">
        <f t="shared" si="633"/>
        <v>10333.230413707357</v>
      </c>
      <c r="LT103" s="645">
        <f t="shared" si="634"/>
        <v>6563.2724997731129</v>
      </c>
      <c r="LU103" s="624">
        <f t="shared" si="635"/>
        <v>42.555164210948682</v>
      </c>
      <c r="LV103" s="625">
        <f t="shared" si="636"/>
        <v>680.81315684258482</v>
      </c>
      <c r="LW103" s="626">
        <f t="shared" si="637"/>
        <v>8092.9968146585879</v>
      </c>
      <c r="LY103" s="725">
        <f>VLOOKUP(A103,Vac!A:C,2,FALSE)</f>
        <v>4607.6967360816752</v>
      </c>
      <c r="LZ103" s="730">
        <f>VLOOKUP(A103,Vac!A:D,3,FALSE)</f>
        <v>32312</v>
      </c>
      <c r="MA103" s="722">
        <f>VLOOKUP(A103,Vac!A:D,4,FALSE)</f>
        <v>6016</v>
      </c>
      <c r="MB103" s="742">
        <f t="shared" si="560"/>
        <v>6.9814423099775938E-2</v>
      </c>
      <c r="MC103" s="666">
        <f t="shared" si="561"/>
        <v>1.2998377363464103E-2</v>
      </c>
    </row>
    <row r="104" spans="1:341" ht="14.4">
      <c r="A104" s="510" t="s">
        <v>114</v>
      </c>
      <c r="B104" s="538">
        <v>10905</v>
      </c>
      <c r="C104" s="526">
        <f t="shared" si="638"/>
        <v>1284</v>
      </c>
      <c r="D104" s="517">
        <f t="shared" si="639"/>
        <v>19</v>
      </c>
      <c r="E104" s="495">
        <f t="shared" si="640"/>
        <v>7.6878048993410586E-3</v>
      </c>
      <c r="F104" s="208">
        <f t="shared" si="562"/>
        <v>0.11508482347546997</v>
      </c>
      <c r="G104" s="30">
        <f t="shared" si="264"/>
        <v>1.9692802339941455</v>
      </c>
      <c r="H104" s="29">
        <f t="shared" si="563"/>
        <v>0.22663426810294843</v>
      </c>
      <c r="I104" s="33">
        <f t="shared" si="564"/>
        <v>0.23187123525433129</v>
      </c>
      <c r="J104" s="353">
        <f t="shared" si="565"/>
        <v>0.31067462992553807</v>
      </c>
      <c r="K104" s="581">
        <f t="shared" si="566"/>
        <v>5.6081825448637953E-3</v>
      </c>
      <c r="L104" s="354">
        <f t="shared" si="641"/>
        <v>2.6995273620223048</v>
      </c>
      <c r="M104" s="355">
        <f t="shared" si="567"/>
        <v>0.31785356559712419</v>
      </c>
      <c r="N104" s="827"/>
      <c r="O104" s="364" t="s">
        <v>226</v>
      </c>
      <c r="P104" s="20" t="s">
        <v>237</v>
      </c>
      <c r="Q104" s="20"/>
      <c r="R104" s="20"/>
      <c r="S104" s="166">
        <f t="shared" si="568"/>
        <v>1284</v>
      </c>
      <c r="T104" s="167">
        <f t="shared" si="569"/>
        <v>11774.415405777167</v>
      </c>
      <c r="U104" s="166">
        <f t="shared" si="570"/>
        <v>22</v>
      </c>
      <c r="V104" s="168">
        <f t="shared" si="571"/>
        <v>1.7432646592709985E-2</v>
      </c>
      <c r="W104" s="167">
        <f t="shared" si="572"/>
        <v>201.74232003668041</v>
      </c>
      <c r="X104" s="166">
        <f t="shared" si="573"/>
        <v>29</v>
      </c>
      <c r="Y104" s="168">
        <f t="shared" si="574"/>
        <v>2.3107569721115537E-2</v>
      </c>
      <c r="Z104" s="167">
        <f t="shared" si="575"/>
        <v>265.93305823016965</v>
      </c>
      <c r="AA104" s="166">
        <f t="shared" si="576"/>
        <v>19</v>
      </c>
      <c r="AB104" s="167">
        <f t="shared" si="577"/>
        <v>1742.3200366804219</v>
      </c>
      <c r="AC104" s="169">
        <f t="shared" si="578"/>
        <v>1.4797507788161994E-2</v>
      </c>
      <c r="AD104" s="166">
        <f t="shared" si="579"/>
        <v>0</v>
      </c>
      <c r="AE104" s="168">
        <f t="shared" si="580"/>
        <v>0</v>
      </c>
      <c r="AF104" s="167">
        <f t="shared" si="581"/>
        <v>0</v>
      </c>
      <c r="AG104" s="166">
        <f t="shared" si="582"/>
        <v>0</v>
      </c>
      <c r="AH104" s="168">
        <f t="shared" si="583"/>
        <v>0</v>
      </c>
      <c r="AI104" s="365">
        <f t="shared" si="584"/>
        <v>0</v>
      </c>
      <c r="AJ104" s="831"/>
      <c r="AK104" s="85">
        <v>912.27374250343655</v>
      </c>
      <c r="AL104" s="62">
        <v>889.48188660932828</v>
      </c>
      <c r="AM104" s="62">
        <v>893.6102038299631</v>
      </c>
      <c r="AN104" s="62">
        <v>911.61804072464054</v>
      </c>
      <c r="AO104" s="62">
        <v>543.58652293426303</v>
      </c>
      <c r="AP104" s="62">
        <v>617.70986842093043</v>
      </c>
      <c r="AQ104" s="62">
        <v>712.51544330951333</v>
      </c>
      <c r="AR104" s="62">
        <v>675.01608746400416</v>
      </c>
      <c r="AS104" s="62">
        <v>722.4722182823275</v>
      </c>
      <c r="AT104" s="62">
        <v>742.27535367209998</v>
      </c>
      <c r="AU104" s="62">
        <v>548.89363588596007</v>
      </c>
      <c r="AV104" s="62">
        <v>556.24020499793914</v>
      </c>
      <c r="AW104" s="62">
        <v>494.56718355736018</v>
      </c>
      <c r="AX104" s="62">
        <v>562.02313332580025</v>
      </c>
      <c r="AY104" s="62">
        <v>323.79962264175765</v>
      </c>
      <c r="AZ104" s="62">
        <v>402.21048066717589</v>
      </c>
      <c r="BA104" s="62">
        <v>123.98803078210213</v>
      </c>
      <c r="BB104" s="62">
        <v>210.25394521823483</v>
      </c>
      <c r="BC104" s="62">
        <v>7.2934135754177705</v>
      </c>
      <c r="BD104" s="86">
        <v>55.171044943363086</v>
      </c>
      <c r="BE104" s="258">
        <v>2.0000000000000002E-5</v>
      </c>
      <c r="BF104" s="43">
        <v>2.0000000000000002E-5</v>
      </c>
      <c r="BG104" s="53">
        <v>5.0000000000000002E-5</v>
      </c>
      <c r="BH104" s="53">
        <v>4.0000000000000003E-5</v>
      </c>
      <c r="BI104" s="53">
        <v>1.2518952302791728E-4</v>
      </c>
      <c r="BJ104" s="53">
        <v>1.2406223545552731E-4</v>
      </c>
      <c r="BK104" s="53">
        <v>3.4000000000000002E-4</v>
      </c>
      <c r="BL104" s="53">
        <v>1.8000000000000001E-4</v>
      </c>
      <c r="BM104" s="53">
        <v>8.9999999999999998E-4</v>
      </c>
      <c r="BN104" s="53">
        <v>5.0000000000000001E-4</v>
      </c>
      <c r="BO104" s="53">
        <v>3.8E-3</v>
      </c>
      <c r="BP104" s="53">
        <v>2E-3</v>
      </c>
      <c r="BQ104" s="53">
        <v>1.6199999999999999E-2</v>
      </c>
      <c r="BR104" s="53">
        <v>6.1999999999999998E-3</v>
      </c>
      <c r="BS104" s="53">
        <v>6.1100000000000002E-2</v>
      </c>
      <c r="BT104" s="53">
        <v>2.6800000000000001E-2</v>
      </c>
      <c r="BU104" s="53">
        <v>0.1421</v>
      </c>
      <c r="BV104" s="53">
        <v>5.4699999999999999E-2</v>
      </c>
      <c r="BW104" s="53">
        <v>0.27589999999999998</v>
      </c>
      <c r="BX104" s="773">
        <v>0.1051</v>
      </c>
      <c r="BY104" s="53">
        <f t="shared" si="642"/>
        <v>2.0000000000000002E-5</v>
      </c>
      <c r="BZ104" s="53">
        <f t="shared" si="643"/>
        <v>4.5000000000000003E-5</v>
      </c>
      <c r="CA104" s="53">
        <f t="shared" si="644"/>
        <v>1.246258792417223E-4</v>
      </c>
      <c r="CB104" s="53">
        <f t="shared" si="645"/>
        <v>2.6000000000000003E-4</v>
      </c>
      <c r="CC104" s="53">
        <f t="shared" si="646"/>
        <v>6.9999999999999999E-4</v>
      </c>
      <c r="CD104" s="53">
        <f t="shared" si="647"/>
        <v>2.8999999999999998E-3</v>
      </c>
      <c r="CE104" s="53">
        <f t="shared" si="648"/>
        <v>1.12E-2</v>
      </c>
      <c r="CF104" s="53">
        <f t="shared" si="649"/>
        <v>4.3950000000000003E-2</v>
      </c>
      <c r="CG104" s="53">
        <f t="shared" si="650"/>
        <v>9.8400000000000001E-2</v>
      </c>
      <c r="CH104" s="54">
        <f t="shared" si="509"/>
        <v>0.1905</v>
      </c>
      <c r="CI104" s="64">
        <f>+Fall_Hoy!B104</f>
        <v>0</v>
      </c>
      <c r="CJ104" s="61">
        <f>+Fall_Hoy!C104</f>
        <v>0</v>
      </c>
      <c r="CK104" s="61">
        <f>+Fall_Hoy!D104</f>
        <v>0</v>
      </c>
      <c r="CL104" s="61">
        <f>+Fall_Hoy!E104</f>
        <v>0</v>
      </c>
      <c r="CM104" s="61">
        <f>+Fall_Hoy!F104</f>
        <v>0</v>
      </c>
      <c r="CN104" s="61">
        <f>+Fall_Hoy!G104</f>
        <v>0</v>
      </c>
      <c r="CO104" s="61">
        <f>+Fall_Hoy!H104</f>
        <v>1</v>
      </c>
      <c r="CP104" s="61">
        <f>+Fall_Hoy!I104</f>
        <v>0</v>
      </c>
      <c r="CQ104" s="61">
        <f>+Fall_Hoy!J104</f>
        <v>1</v>
      </c>
      <c r="CR104" s="61">
        <f>+Fall_Hoy!K104</f>
        <v>0</v>
      </c>
      <c r="CS104" s="61">
        <f>+Fall_Hoy!L104</f>
        <v>0</v>
      </c>
      <c r="CT104" s="61">
        <f>+Fall_Hoy!M104</f>
        <v>0</v>
      </c>
      <c r="CU104" s="61">
        <f>+Fall_Hoy!N104</f>
        <v>3</v>
      </c>
      <c r="CV104" s="61">
        <f>+Fall_Hoy!O104</f>
        <v>2</v>
      </c>
      <c r="CW104" s="61">
        <f>+Fall_Hoy!P104</f>
        <v>2</v>
      </c>
      <c r="CX104" s="61">
        <f>+Fall_Hoy!Q104</f>
        <v>1</v>
      </c>
      <c r="CY104" s="61">
        <f>+Fall_Hoy!R104</f>
        <v>2</v>
      </c>
      <c r="CZ104" s="61">
        <f>+Fall_Hoy!S104</f>
        <v>3</v>
      </c>
      <c r="DA104" s="61">
        <f>+Fall_Hoy!T104</f>
        <v>2</v>
      </c>
      <c r="DB104" s="253">
        <f>+Fall_Hoy!U104</f>
        <v>0</v>
      </c>
      <c r="DC104" s="61">
        <f>+Fall_Hoy!W104</f>
        <v>0</v>
      </c>
      <c r="DD104" s="61">
        <f>+Fall_Hoy!X104</f>
        <v>0</v>
      </c>
      <c r="DE104" s="61">
        <f>+Fall_Hoy!Y104</f>
        <v>0</v>
      </c>
      <c r="DF104" s="61">
        <f>+Fall_Hoy!Z104</f>
        <v>0</v>
      </c>
      <c r="DG104" s="61">
        <f>+Fall_Hoy!AA104</f>
        <v>0</v>
      </c>
      <c r="DH104" s="61">
        <f>+Fall_Hoy!AB104</f>
        <v>0</v>
      </c>
      <c r="DI104" s="61">
        <f>+Fall_Hoy!AC104</f>
        <v>0</v>
      </c>
      <c r="DJ104" s="61">
        <f>+Fall_Hoy!AD104</f>
        <v>1</v>
      </c>
      <c r="DK104" s="61">
        <f>+Fall_Hoy!AE104</f>
        <v>1</v>
      </c>
      <c r="DL104" s="270">
        <f>+Fall_Hoy!AF104</f>
        <v>0</v>
      </c>
      <c r="DM104" s="75">
        <f t="shared" si="585"/>
        <v>0.10109098940736258</v>
      </c>
      <c r="DN104" s="76">
        <f t="shared" si="586"/>
        <v>9.2770911324653649E-2</v>
      </c>
      <c r="DO104" s="76">
        <f t="shared" si="587"/>
        <v>0.3744388858419016</v>
      </c>
      <c r="DP104" s="76">
        <f t="shared" si="588"/>
        <v>0.57396328733374924</v>
      </c>
      <c r="DQ104" s="76">
        <f t="shared" si="524"/>
        <v>0.19132188825913354</v>
      </c>
      <c r="DR104" s="76">
        <f t="shared" si="525"/>
        <v>0.25578351274183131</v>
      </c>
      <c r="DS104" s="76">
        <f t="shared" si="526"/>
        <v>0.7</v>
      </c>
      <c r="DT104" s="76">
        <f t="shared" si="527"/>
        <v>0.20888391050016117</v>
      </c>
      <c r="DU104" s="76">
        <f t="shared" si="528"/>
        <v>0.7</v>
      </c>
      <c r="DV104" s="76">
        <f t="shared" si="529"/>
        <v>0.15627623822633749</v>
      </c>
      <c r="DW104" s="76">
        <f t="shared" si="530"/>
        <v>0.12935110804372887</v>
      </c>
      <c r="DX104" s="76">
        <f t="shared" si="531"/>
        <v>0.17618287768386517</v>
      </c>
      <c r="DY104" s="76">
        <f t="shared" si="532"/>
        <v>0.3744388858419016</v>
      </c>
      <c r="DZ104" s="76">
        <f t="shared" si="533"/>
        <v>0.57396328733374924</v>
      </c>
      <c r="EA104" s="76">
        <f t="shared" si="534"/>
        <v>0.10109098940736258</v>
      </c>
      <c r="EB104" s="76">
        <f t="shared" si="535"/>
        <v>9.2770911324653649E-2</v>
      </c>
      <c r="EC104" s="76">
        <f t="shared" si="536"/>
        <v>0.11351575846960886</v>
      </c>
      <c r="ED104" s="76">
        <f t="shared" si="537"/>
        <v>0.26084935952120725</v>
      </c>
      <c r="EE104" s="76">
        <f t="shared" si="538"/>
        <v>0.7</v>
      </c>
      <c r="EF104" s="316">
        <f t="shared" si="539"/>
        <v>0.19937994669653739</v>
      </c>
      <c r="EG104" s="85">
        <f>+'Cas_-14'!B103</f>
        <v>13</v>
      </c>
      <c r="EH104" s="62">
        <f>+'Cas_-14'!C103</f>
        <v>11</v>
      </c>
      <c r="EI104" s="62">
        <f>+'Cas_-14'!D103</f>
        <v>45</v>
      </c>
      <c r="EJ104" s="62">
        <f>+'Cas_-14'!E103</f>
        <v>69</v>
      </c>
      <c r="EK104" s="62">
        <f>+'Cas_-14'!F103</f>
        <v>104</v>
      </c>
      <c r="EL104" s="62">
        <f>+'Cas_-14'!G103</f>
        <v>158</v>
      </c>
      <c r="EM104" s="62">
        <f>+'Cas_-14'!H103</f>
        <v>106</v>
      </c>
      <c r="EN104" s="62">
        <f>+'Cas_-14'!I103</f>
        <v>141</v>
      </c>
      <c r="EO104" s="62">
        <f>+'Cas_-14'!J103</f>
        <v>88</v>
      </c>
      <c r="EP104" s="62">
        <f>+'Cas_-14'!K103</f>
        <v>116</v>
      </c>
      <c r="EQ104" s="62">
        <f>+'Cas_-14'!L103</f>
        <v>71</v>
      </c>
      <c r="ER104" s="62">
        <f>+'Cas_-14'!M103</f>
        <v>98</v>
      </c>
      <c r="ES104" s="62">
        <f>+'Cas_-14'!N103</f>
        <v>48</v>
      </c>
      <c r="ET104" s="62">
        <f>+'Cas_-14'!O103</f>
        <v>41</v>
      </c>
      <c r="EU104" s="62">
        <f>+'Cas_-14'!P103</f>
        <v>35</v>
      </c>
      <c r="EV104" s="62">
        <f>+'Cas_-14'!Q103</f>
        <v>35</v>
      </c>
      <c r="EW104" s="62">
        <f>+'Cas_-14'!R103</f>
        <v>13</v>
      </c>
      <c r="EX104" s="62">
        <f>+'Cas_-14'!S103</f>
        <v>25</v>
      </c>
      <c r="EY104" s="62">
        <f>+'Cas_-14'!T103</f>
        <v>7</v>
      </c>
      <c r="EZ104" s="86">
        <f>+'Cas_-14'!U103</f>
        <v>11</v>
      </c>
      <c r="FA104" s="201">
        <f t="shared" si="589"/>
        <v>1.4250108705667399E-2</v>
      </c>
      <c r="FB104" s="90">
        <f t="shared" si="590"/>
        <v>1.2366749863711772E-2</v>
      </c>
      <c r="FC104" s="90">
        <f t="shared" si="591"/>
        <v>5.0357527037104693E-2</v>
      </c>
      <c r="FD104" s="90">
        <f t="shared" si="592"/>
        <v>7.5689594674050384E-2</v>
      </c>
      <c r="FE104" s="90">
        <f t="shared" si="593"/>
        <v>0.19132188825913354</v>
      </c>
      <c r="FF104" s="90">
        <f t="shared" si="594"/>
        <v>0.25578351274183131</v>
      </c>
      <c r="FG104" s="90">
        <f t="shared" si="595"/>
        <v>0.14876870528959762</v>
      </c>
      <c r="FH104" s="90">
        <f t="shared" si="596"/>
        <v>0.20888391050016117</v>
      </c>
      <c r="FI104" s="90">
        <f t="shared" si="597"/>
        <v>0.12180399159045778</v>
      </c>
      <c r="FJ104" s="90">
        <f t="shared" si="598"/>
        <v>0.15627623822633749</v>
      </c>
      <c r="FK104" s="90">
        <f t="shared" si="599"/>
        <v>0.12935110804372887</v>
      </c>
      <c r="FL104" s="90">
        <f t="shared" si="600"/>
        <v>0.17618287768386517</v>
      </c>
      <c r="FM104" s="90">
        <f t="shared" si="601"/>
        <v>9.7054559210220895E-2</v>
      </c>
      <c r="FN104" s="90">
        <f t="shared" si="602"/>
        <v>7.2950733820119518E-2</v>
      </c>
      <c r="FO104" s="90">
        <f t="shared" si="603"/>
        <v>0.10809154042382245</v>
      </c>
      <c r="FP104" s="90">
        <f t="shared" si="604"/>
        <v>8.7019114822525126E-2</v>
      </c>
      <c r="FQ104" s="90">
        <f t="shared" si="605"/>
        <v>0.10484883031045422</v>
      </c>
      <c r="FR104" s="90">
        <f t="shared" si="606"/>
        <v>0.11890383304841697</v>
      </c>
      <c r="FS104" s="90">
        <f t="shared" si="607"/>
        <v>0.95977006207261961</v>
      </c>
      <c r="FT104" s="99">
        <f t="shared" si="608"/>
        <v>0.19937994669653739</v>
      </c>
      <c r="FU104" s="119">
        <f t="shared" si="511"/>
        <v>0.93523497778816922</v>
      </c>
      <c r="FV104" s="120">
        <f t="shared" si="512"/>
        <v>1.0660980810234542</v>
      </c>
      <c r="FW104" s="120">
        <f t="shared" si="513"/>
        <v>3.8580246913580245</v>
      </c>
      <c r="FX104" s="120">
        <f t="shared" si="514"/>
        <v>7.8678206136900091</v>
      </c>
      <c r="FY104" s="120">
        <f t="shared" si="523"/>
        <v>1</v>
      </c>
      <c r="FZ104" s="120">
        <f t="shared" si="523"/>
        <v>1</v>
      </c>
      <c r="GA104" s="120">
        <f t="shared" si="523"/>
        <v>4.7052906633647105</v>
      </c>
      <c r="GB104" s="120">
        <f t="shared" si="523"/>
        <v>1</v>
      </c>
      <c r="GC104" s="120">
        <f t="shared" si="523"/>
        <v>5.7469380999730593</v>
      </c>
      <c r="GD104" s="120">
        <f t="shared" si="523"/>
        <v>1</v>
      </c>
      <c r="GE104" s="120">
        <f t="shared" si="523"/>
        <v>1</v>
      </c>
      <c r="GF104" s="120">
        <f t="shared" si="523"/>
        <v>1</v>
      </c>
      <c r="GG104" s="120">
        <f t="shared" si="523"/>
        <v>3.8580246913580245</v>
      </c>
      <c r="GH104" s="120">
        <f t="shared" si="523"/>
        <v>7.8678206136900091</v>
      </c>
      <c r="GI104" s="120">
        <f t="shared" si="523"/>
        <v>0.93523497778816922</v>
      </c>
      <c r="GJ104" s="120">
        <f t="shared" si="523"/>
        <v>1.0660980810234542</v>
      </c>
      <c r="GK104" s="120">
        <f t="shared" si="515"/>
        <v>1.0826611811833486</v>
      </c>
      <c r="GL104" s="120">
        <f t="shared" si="516"/>
        <v>2.1937842778793422</v>
      </c>
      <c r="GM104" s="120">
        <f t="shared" si="517"/>
        <v>0.72934135754177698</v>
      </c>
      <c r="GN104" s="321">
        <f t="shared" si="518"/>
        <v>1</v>
      </c>
      <c r="GO104" s="85">
        <f>+Cas_Hoy!B103</f>
        <v>13</v>
      </c>
      <c r="GP104" s="62">
        <f>+Cas_Hoy!C103</f>
        <v>12</v>
      </c>
      <c r="GQ104" s="62">
        <f>+Cas_Hoy!D103</f>
        <v>45</v>
      </c>
      <c r="GR104" s="62">
        <f>+Cas_Hoy!E103</f>
        <v>69</v>
      </c>
      <c r="GS104" s="62">
        <f>+Cas_Hoy!F103</f>
        <v>105</v>
      </c>
      <c r="GT104" s="62">
        <f>+Cas_Hoy!G103</f>
        <v>161</v>
      </c>
      <c r="GU104" s="62">
        <f>+Cas_Hoy!H103</f>
        <v>108</v>
      </c>
      <c r="GV104" s="62">
        <f>+Cas_Hoy!I103</f>
        <v>143</v>
      </c>
      <c r="GW104" s="62">
        <f>+Cas_Hoy!J103</f>
        <v>90</v>
      </c>
      <c r="GX104" s="62">
        <f>+Cas_Hoy!K103</f>
        <v>118</v>
      </c>
      <c r="GY104" s="62">
        <f>+Cas_Hoy!L103</f>
        <v>75</v>
      </c>
      <c r="GZ104" s="62">
        <f>+Cas_Hoy!M103</f>
        <v>101</v>
      </c>
      <c r="HA104" s="62">
        <f>+Cas_Hoy!N103</f>
        <v>50</v>
      </c>
      <c r="HB104" s="62">
        <f>+Cas_Hoy!O103</f>
        <v>42</v>
      </c>
      <c r="HC104" s="62">
        <f>+Cas_Hoy!P103</f>
        <v>36</v>
      </c>
      <c r="HD104" s="62">
        <f>+Cas_Hoy!Q103</f>
        <v>38</v>
      </c>
      <c r="HE104" s="62">
        <f>+Cas_Hoy!R103</f>
        <v>14</v>
      </c>
      <c r="HF104" s="62">
        <f>+Cas_Hoy!S103</f>
        <v>26</v>
      </c>
      <c r="HG104" s="62">
        <f>+Cas_Hoy!T103</f>
        <v>7</v>
      </c>
      <c r="HH104" s="590">
        <f>+Cas_Hoy!U103</f>
        <v>11</v>
      </c>
      <c r="HI104" s="543">
        <f t="shared" si="519"/>
        <v>0.10397930339043009</v>
      </c>
      <c r="HJ104" s="112">
        <f t="shared" si="520"/>
        <v>0.10072270372390967</v>
      </c>
      <c r="HK104" s="112">
        <f t="shared" si="521"/>
        <v>0.39004050608531415</v>
      </c>
      <c r="HL104" s="112">
        <f t="shared" si="522"/>
        <v>0.58796239190286514</v>
      </c>
      <c r="HM104" s="323">
        <f t="shared" si="651"/>
        <v>0.19316152180008675</v>
      </c>
      <c r="HN104" s="323">
        <f t="shared" si="652"/>
        <v>0.26064016171794202</v>
      </c>
      <c r="HO104" s="323">
        <f t="shared" si="653"/>
        <v>0.7</v>
      </c>
      <c r="HP104" s="323">
        <f t="shared" si="654"/>
        <v>0.21184680284768118</v>
      </c>
      <c r="HQ104" s="323">
        <f t="shared" si="655"/>
        <v>0.7</v>
      </c>
      <c r="HR104" s="323">
        <f t="shared" si="656"/>
        <v>0.15897065612679157</v>
      </c>
      <c r="HS104" s="323">
        <f t="shared" si="657"/>
        <v>0.13663849441238965</v>
      </c>
      <c r="HT104" s="323">
        <f t="shared" si="658"/>
        <v>0.18157623108235083</v>
      </c>
      <c r="HU104" s="323">
        <f t="shared" si="659"/>
        <v>0.39004050608531415</v>
      </c>
      <c r="HV104" s="323">
        <f t="shared" si="660"/>
        <v>0.58796239190286514</v>
      </c>
      <c r="HW104" s="323">
        <f t="shared" si="661"/>
        <v>0.10397930339043009</v>
      </c>
      <c r="HX104" s="323">
        <f t="shared" si="662"/>
        <v>0.10072270372390967</v>
      </c>
      <c r="HY104" s="323">
        <f t="shared" si="663"/>
        <v>0.12224773989034798</v>
      </c>
      <c r="HZ104" s="323">
        <f t="shared" si="664"/>
        <v>0.27128333390205556</v>
      </c>
      <c r="IA104" s="323">
        <f t="shared" si="665"/>
        <v>0.69999999999999984</v>
      </c>
      <c r="IB104" s="327">
        <f t="shared" si="666"/>
        <v>0.19937994669653739</v>
      </c>
      <c r="IC104" s="241">
        <f>+CyF_Tot!B103</f>
        <v>0</v>
      </c>
      <c r="ID104" s="149">
        <f>+CyF_Tot!C103</f>
        <v>1255</v>
      </c>
      <c r="IE104" s="149">
        <f>+CyF_Tot!D103</f>
        <v>1262</v>
      </c>
      <c r="IF104" s="149">
        <f>+CyF_Tot!E103</f>
        <v>1284</v>
      </c>
      <c r="IG104" s="149">
        <f>+CyF_Tot!F103</f>
        <v>0</v>
      </c>
      <c r="IH104" s="149">
        <f>+CyF_Tot!G103</f>
        <v>19</v>
      </c>
      <c r="II104" s="149">
        <f>+CyF_Tot!H103</f>
        <v>19</v>
      </c>
      <c r="IJ104" s="557">
        <f>+CyF_Tot!I103</f>
        <v>19</v>
      </c>
      <c r="IK104" s="93">
        <f t="shared" si="667"/>
        <v>8.3656464236903857E-2</v>
      </c>
      <c r="IL104" s="90">
        <f t="shared" si="668"/>
        <v>8.1566427015986084E-2</v>
      </c>
      <c r="IM104" s="90">
        <f t="shared" si="669"/>
        <v>8.1944998058685298E-2</v>
      </c>
      <c r="IN104" s="90">
        <f t="shared" si="670"/>
        <v>8.3596335692309995E-2</v>
      </c>
      <c r="IO104" s="90">
        <f t="shared" si="671"/>
        <v>4.9847457398832007E-2</v>
      </c>
      <c r="IP104" s="90">
        <f t="shared" si="672"/>
        <v>5.6644646347632319E-2</v>
      </c>
      <c r="IQ104" s="90">
        <f t="shared" si="673"/>
        <v>6.5338417543284122E-2</v>
      </c>
      <c r="IR104" s="90">
        <f t="shared" si="674"/>
        <v>6.1899687066850451E-2</v>
      </c>
      <c r="IS104" s="90">
        <f t="shared" si="675"/>
        <v>6.6251464308328983E-2</v>
      </c>
      <c r="IT104" s="90">
        <f t="shared" si="676"/>
        <v>6.8067432707207706E-2</v>
      </c>
      <c r="IU104" s="90">
        <f t="shared" si="677"/>
        <v>5.0334125253182947E-2</v>
      </c>
      <c r="IV104" s="90">
        <f t="shared" si="678"/>
        <v>5.1007813388164985E-2</v>
      </c>
      <c r="IW104" s="90">
        <f t="shared" si="679"/>
        <v>4.5352332284031197E-2</v>
      </c>
      <c r="IX104" s="90">
        <f t="shared" si="680"/>
        <v>5.1538114014287047E-2</v>
      </c>
      <c r="IY104" s="90">
        <f t="shared" si="681"/>
        <v>2.9692766863068102E-2</v>
      </c>
      <c r="IZ104" s="90">
        <f t="shared" si="682"/>
        <v>3.6883125233120206E-2</v>
      </c>
      <c r="JA104" s="90">
        <f t="shared" si="683"/>
        <v>1.1369833175800287E-2</v>
      </c>
      <c r="JB104" s="90">
        <f t="shared" si="684"/>
        <v>1.9280508502359912E-2</v>
      </c>
      <c r="JC104" s="90">
        <f t="shared" si="685"/>
        <v>6.6881371622354616E-4</v>
      </c>
      <c r="JD104" s="202">
        <f t="shared" si="686"/>
        <v>5.0592430026009253E-3</v>
      </c>
      <c r="JE104" s="326"/>
      <c r="JF104" s="323"/>
      <c r="JG104" s="323"/>
      <c r="JH104" s="323"/>
      <c r="JI104" s="323"/>
      <c r="JJ104" s="323"/>
      <c r="JK104" s="323"/>
      <c r="JL104" s="323"/>
      <c r="JM104" s="323"/>
      <c r="JN104" s="323"/>
      <c r="JO104" s="323"/>
      <c r="JP104" s="323"/>
      <c r="JQ104" s="323"/>
      <c r="JR104" s="323"/>
      <c r="JS104" s="323"/>
      <c r="JT104" s="323"/>
      <c r="JU104" s="323"/>
      <c r="JV104" s="323"/>
      <c r="JW104" s="323"/>
      <c r="JX104" s="327"/>
      <c r="JZ104" s="701">
        <f t="shared" si="540"/>
        <v>0</v>
      </c>
      <c r="KA104" s="291">
        <f t="shared" si="541"/>
        <v>0</v>
      </c>
      <c r="KB104" s="291">
        <f t="shared" si="542"/>
        <v>0</v>
      </c>
      <c r="KC104" s="291">
        <f t="shared" si="543"/>
        <v>0</v>
      </c>
      <c r="KD104" s="291">
        <f t="shared" si="544"/>
        <v>0</v>
      </c>
      <c r="KE104" s="291">
        <f t="shared" si="545"/>
        <v>0</v>
      </c>
      <c r="KF104" s="291">
        <f t="shared" si="546"/>
        <v>4522.5265364532142</v>
      </c>
      <c r="KG104" s="291">
        <f t="shared" si="547"/>
        <v>0</v>
      </c>
      <c r="KH104" s="291">
        <f t="shared" si="548"/>
        <v>3906.2429372158367</v>
      </c>
      <c r="KI104" s="291">
        <f t="shared" si="549"/>
        <v>0</v>
      </c>
      <c r="KJ104" s="291">
        <f t="shared" si="550"/>
        <v>0</v>
      </c>
      <c r="KK104" s="291">
        <f t="shared" si="551"/>
        <v>0</v>
      </c>
      <c r="KL104" s="291">
        <f t="shared" si="552"/>
        <v>10029.551423774768</v>
      </c>
      <c r="KM104" s="291">
        <f t="shared" si="553"/>
        <v>6786.5854158514312</v>
      </c>
      <c r="KN104" s="291">
        <f t="shared" si="554"/>
        <v>6114.664321862203</v>
      </c>
      <c r="KO104" s="291">
        <f t="shared" si="555"/>
        <v>3315.2542365085619</v>
      </c>
      <c r="KP104" s="291">
        <f t="shared" si="556"/>
        <v>5751.4906519746046</v>
      </c>
      <c r="KQ104" s="291">
        <f t="shared" si="557"/>
        <v>9370.3544918268362</v>
      </c>
      <c r="KR104" s="291">
        <f t="shared" si="558"/>
        <v>16553.291370575338</v>
      </c>
      <c r="KS104" s="702">
        <f t="shared" si="559"/>
        <v>0</v>
      </c>
      <c r="KT104" s="705">
        <f>(SUM(JZ104:KS104)/SUM(JZ$4:KS103))*100000</f>
        <v>129.22003558907934</v>
      </c>
      <c r="KU104" s="624">
        <f t="shared" si="609"/>
        <v>0</v>
      </c>
      <c r="KV104" s="625">
        <f t="shared" si="610"/>
        <v>0</v>
      </c>
      <c r="KW104" s="625">
        <f t="shared" si="611"/>
        <v>0</v>
      </c>
      <c r="KX104" s="625">
        <f t="shared" si="612"/>
        <v>0</v>
      </c>
      <c r="KY104" s="625">
        <f t="shared" si="613"/>
        <v>0</v>
      </c>
      <c r="KZ104" s="625">
        <f t="shared" si="614"/>
        <v>0</v>
      </c>
      <c r="LA104" s="625">
        <f t="shared" si="615"/>
        <v>1403.4783517886569</v>
      </c>
      <c r="LB104" s="625">
        <f t="shared" si="616"/>
        <v>0</v>
      </c>
      <c r="LC104" s="625">
        <f t="shared" si="617"/>
        <v>1384.1362680733839</v>
      </c>
      <c r="LD104" s="625">
        <f t="shared" si="618"/>
        <v>0</v>
      </c>
      <c r="LE104" s="625">
        <f t="shared" si="619"/>
        <v>0</v>
      </c>
      <c r="LF104" s="625">
        <f t="shared" si="620"/>
        <v>0</v>
      </c>
      <c r="LG104" s="625">
        <f t="shared" si="621"/>
        <v>6065.9099506388056</v>
      </c>
      <c r="LH104" s="625">
        <f t="shared" si="622"/>
        <v>3558.5723814692451</v>
      </c>
      <c r="LI104" s="625">
        <f t="shared" si="623"/>
        <v>6176.6594527898542</v>
      </c>
      <c r="LJ104" s="625">
        <f t="shared" si="624"/>
        <v>2486.2604235007179</v>
      </c>
      <c r="LK104" s="625">
        <f t="shared" si="625"/>
        <v>16130.589278531417</v>
      </c>
      <c r="LL104" s="625">
        <f t="shared" si="626"/>
        <v>14268.459965810036</v>
      </c>
      <c r="LM104" s="625">
        <f t="shared" si="627"/>
        <v>274220.01773503417</v>
      </c>
      <c r="LN104" s="626">
        <f t="shared" si="628"/>
        <v>0</v>
      </c>
      <c r="LO104" s="642">
        <f t="shared" si="629"/>
        <v>0</v>
      </c>
      <c r="LP104" s="625">
        <f t="shared" si="630"/>
        <v>0</v>
      </c>
      <c r="LQ104" s="625">
        <f t="shared" si="631"/>
        <v>1008.124832137231</v>
      </c>
      <c r="LR104" s="625">
        <f t="shared" si="632"/>
        <v>0</v>
      </c>
      <c r="LS104" s="625">
        <f t="shared" si="633"/>
        <v>9477.1932604779049</v>
      </c>
      <c r="LT104" s="645">
        <f t="shared" si="634"/>
        <v>4879.4030958903213</v>
      </c>
      <c r="LU104" s="624">
        <f t="shared" si="635"/>
        <v>0</v>
      </c>
      <c r="LV104" s="625">
        <f t="shared" si="636"/>
        <v>505.38066875948596</v>
      </c>
      <c r="LW104" s="626">
        <f t="shared" si="637"/>
        <v>6882.9224152501029</v>
      </c>
      <c r="LY104" s="725">
        <f>VLOOKUP(A104,Vac!A:C,2,FALSE)</f>
        <v>200226.80988753296</v>
      </c>
      <c r="LZ104" s="730">
        <f>VLOOKUP(A104,Vac!A:D,3,FALSE)</f>
        <v>1987</v>
      </c>
      <c r="MA104" s="722">
        <f>VLOOKUP(A104,Vac!A:D,4,FALSE)</f>
        <v>925</v>
      </c>
      <c r="MB104" s="742">
        <f t="shared" si="560"/>
        <v>0.18220999541494728</v>
      </c>
      <c r="MC104" s="666">
        <f t="shared" si="561"/>
        <v>8.4823475469967907E-2</v>
      </c>
    </row>
    <row r="105" spans="1:341" ht="14.4">
      <c r="A105" s="510" t="s">
        <v>115</v>
      </c>
      <c r="B105" s="538">
        <v>24382</v>
      </c>
      <c r="C105" s="526">
        <f t="shared" si="638"/>
        <v>1319</v>
      </c>
      <c r="D105" s="517">
        <f t="shared" si="639"/>
        <v>42</v>
      </c>
      <c r="E105" s="495">
        <f t="shared" si="640"/>
        <v>9.6981204979712816E-3</v>
      </c>
      <c r="F105" s="208">
        <f t="shared" si="562"/>
        <v>4.8437371831679107E-2</v>
      </c>
      <c r="G105" s="30">
        <f t="shared" si="264"/>
        <v>3.6670076579502444</v>
      </c>
      <c r="H105" s="29">
        <f t="shared" si="563"/>
        <v>0.17762021343775075</v>
      </c>
      <c r="I105" s="33">
        <f t="shared" si="564"/>
        <v>0.19837515793767421</v>
      </c>
      <c r="J105" s="353">
        <f t="shared" si="565"/>
        <v>0.23977467170793687</v>
      </c>
      <c r="K105" s="581">
        <f t="shared" si="566"/>
        <v>7.184170957359984E-3</v>
      </c>
      <c r="L105" s="354">
        <f t="shared" si="641"/>
        <v>4.9501998692488707</v>
      </c>
      <c r="M105" s="355">
        <f t="shared" si="567"/>
        <v>0.26758934573332838</v>
      </c>
      <c r="N105" s="827"/>
      <c r="O105" s="364" t="s">
        <v>226</v>
      </c>
      <c r="P105" s="20" t="s">
        <v>237</v>
      </c>
      <c r="Q105" s="20"/>
      <c r="R105" s="20"/>
      <c r="S105" s="166">
        <f t="shared" si="568"/>
        <v>1319</v>
      </c>
      <c r="T105" s="167">
        <f t="shared" si="569"/>
        <v>5409.7284882290214</v>
      </c>
      <c r="U105" s="166">
        <f t="shared" si="570"/>
        <v>56</v>
      </c>
      <c r="V105" s="168">
        <f t="shared" si="571"/>
        <v>4.4338875692794932E-2</v>
      </c>
      <c r="W105" s="167">
        <f t="shared" si="572"/>
        <v>229.67763103929127</v>
      </c>
      <c r="X105" s="166">
        <f t="shared" si="573"/>
        <v>138</v>
      </c>
      <c r="Y105" s="168">
        <f t="shared" si="574"/>
        <v>0.11685012701100762</v>
      </c>
      <c r="Z105" s="167">
        <f t="shared" si="575"/>
        <v>565.99130506111067</v>
      </c>
      <c r="AA105" s="166">
        <f t="shared" si="576"/>
        <v>42</v>
      </c>
      <c r="AB105" s="167">
        <f t="shared" si="577"/>
        <v>1722.5822327946846</v>
      </c>
      <c r="AC105" s="169">
        <f t="shared" si="578"/>
        <v>3.1842304776345719E-2</v>
      </c>
      <c r="AD105" s="166">
        <f t="shared" si="579"/>
        <v>0</v>
      </c>
      <c r="AE105" s="168">
        <f t="shared" si="580"/>
        <v>0</v>
      </c>
      <c r="AF105" s="167">
        <f t="shared" si="581"/>
        <v>0</v>
      </c>
      <c r="AG105" s="166">
        <f t="shared" si="582"/>
        <v>1</v>
      </c>
      <c r="AH105" s="168">
        <f t="shared" si="583"/>
        <v>2.4390243902439025E-2</v>
      </c>
      <c r="AI105" s="365">
        <f t="shared" si="584"/>
        <v>41.013862685587732</v>
      </c>
      <c r="AJ105" s="831"/>
      <c r="AK105" s="85">
        <v>1882.0932135143532</v>
      </c>
      <c r="AL105" s="62">
        <v>1796.0491216926232</v>
      </c>
      <c r="AM105" s="62">
        <v>1716.4843430965886</v>
      </c>
      <c r="AN105" s="62">
        <v>1695.8991784752375</v>
      </c>
      <c r="AO105" s="62">
        <v>1476.872874449627</v>
      </c>
      <c r="AP105" s="62">
        <v>1372.7807768547127</v>
      </c>
      <c r="AQ105" s="62">
        <v>1501.7929111070862</v>
      </c>
      <c r="AR105" s="62">
        <v>1522.8121617922175</v>
      </c>
      <c r="AS105" s="62">
        <v>1493.0767132573937</v>
      </c>
      <c r="AT105" s="62">
        <v>1649.7425910566431</v>
      </c>
      <c r="AU105" s="62">
        <v>1262.5964194847243</v>
      </c>
      <c r="AV105" s="62">
        <v>1401.9844600390891</v>
      </c>
      <c r="AW105" s="62">
        <v>1169.3746261583299</v>
      </c>
      <c r="AX105" s="62">
        <v>1322.8089817730033</v>
      </c>
      <c r="AY105" s="62">
        <v>814.47989423625017</v>
      </c>
      <c r="AZ105" s="62">
        <v>1045.9096893568621</v>
      </c>
      <c r="BA105" s="62">
        <v>362.01366206052546</v>
      </c>
      <c r="BB105" s="62">
        <v>648.83133267828839</v>
      </c>
      <c r="BC105" s="62">
        <v>44.21540910662906</v>
      </c>
      <c r="BD105" s="86">
        <v>202.18199586287491</v>
      </c>
      <c r="BE105" s="258">
        <v>2.0000000000000002E-5</v>
      </c>
      <c r="BF105" s="43">
        <v>2.0000000000000002E-5</v>
      </c>
      <c r="BG105" s="53">
        <v>5.0000000000000002E-5</v>
      </c>
      <c r="BH105" s="53">
        <v>4.0000000000000003E-5</v>
      </c>
      <c r="BI105" s="53">
        <v>1.2518952302791728E-4</v>
      </c>
      <c r="BJ105" s="53">
        <v>1.2406223545552731E-4</v>
      </c>
      <c r="BK105" s="53">
        <v>3.4000000000000002E-4</v>
      </c>
      <c r="BL105" s="53">
        <v>1.8000000000000001E-4</v>
      </c>
      <c r="BM105" s="53">
        <v>8.9999999999999998E-4</v>
      </c>
      <c r="BN105" s="53">
        <v>5.0000000000000001E-4</v>
      </c>
      <c r="BO105" s="53">
        <v>3.8E-3</v>
      </c>
      <c r="BP105" s="53">
        <v>2E-3</v>
      </c>
      <c r="BQ105" s="53">
        <v>1.6199999999999999E-2</v>
      </c>
      <c r="BR105" s="53">
        <v>6.1999999999999998E-3</v>
      </c>
      <c r="BS105" s="53">
        <v>6.1100000000000002E-2</v>
      </c>
      <c r="BT105" s="53">
        <v>2.6800000000000001E-2</v>
      </c>
      <c r="BU105" s="53">
        <v>0.1421</v>
      </c>
      <c r="BV105" s="53">
        <v>5.4699999999999999E-2</v>
      </c>
      <c r="BW105" s="53">
        <v>0.27589999999999998</v>
      </c>
      <c r="BX105" s="773">
        <v>0.1051</v>
      </c>
      <c r="BY105" s="53">
        <f t="shared" si="642"/>
        <v>2.0000000000000002E-5</v>
      </c>
      <c r="BZ105" s="53">
        <f t="shared" si="643"/>
        <v>4.5000000000000003E-5</v>
      </c>
      <c r="CA105" s="53">
        <f t="shared" si="644"/>
        <v>1.246258792417223E-4</v>
      </c>
      <c r="CB105" s="53">
        <f t="shared" si="645"/>
        <v>2.6000000000000003E-4</v>
      </c>
      <c r="CC105" s="53">
        <f t="shared" si="646"/>
        <v>6.9999999999999999E-4</v>
      </c>
      <c r="CD105" s="53">
        <f t="shared" si="647"/>
        <v>2.8999999999999998E-3</v>
      </c>
      <c r="CE105" s="53">
        <f t="shared" si="648"/>
        <v>1.12E-2</v>
      </c>
      <c r="CF105" s="53">
        <f t="shared" si="649"/>
        <v>4.3950000000000003E-2</v>
      </c>
      <c r="CG105" s="53">
        <f t="shared" si="650"/>
        <v>9.8400000000000001E-2</v>
      </c>
      <c r="CH105" s="54">
        <f t="shared" si="509"/>
        <v>0.1905</v>
      </c>
      <c r="CI105" s="64">
        <f>+Fall_Hoy!B105</f>
        <v>0</v>
      </c>
      <c r="CJ105" s="61">
        <f>+Fall_Hoy!C105</f>
        <v>0</v>
      </c>
      <c r="CK105" s="61">
        <f>+Fall_Hoy!D105</f>
        <v>0</v>
      </c>
      <c r="CL105" s="61">
        <f>+Fall_Hoy!E105</f>
        <v>0</v>
      </c>
      <c r="CM105" s="61">
        <f>+Fall_Hoy!F105</f>
        <v>0</v>
      </c>
      <c r="CN105" s="61">
        <f>+Fall_Hoy!G105</f>
        <v>0</v>
      </c>
      <c r="CO105" s="61">
        <f>+Fall_Hoy!H105</f>
        <v>0</v>
      </c>
      <c r="CP105" s="61">
        <f>+Fall_Hoy!I105</f>
        <v>0</v>
      </c>
      <c r="CQ105" s="61">
        <f>+Fall_Hoy!J105</f>
        <v>1</v>
      </c>
      <c r="CR105" s="61">
        <f>+Fall_Hoy!K105</f>
        <v>0</v>
      </c>
      <c r="CS105" s="61">
        <f>+Fall_Hoy!L105</f>
        <v>2</v>
      </c>
      <c r="CT105" s="61">
        <f>+Fall_Hoy!M105</f>
        <v>3</v>
      </c>
      <c r="CU105" s="61">
        <f>+Fall_Hoy!N105</f>
        <v>7</v>
      </c>
      <c r="CV105" s="61">
        <f>+Fall_Hoy!O105</f>
        <v>2</v>
      </c>
      <c r="CW105" s="61">
        <f>+Fall_Hoy!P105</f>
        <v>9</v>
      </c>
      <c r="CX105" s="61">
        <f>+Fall_Hoy!Q105</f>
        <v>3</v>
      </c>
      <c r="CY105" s="61">
        <f>+Fall_Hoy!R105</f>
        <v>7</v>
      </c>
      <c r="CZ105" s="61">
        <f>+Fall_Hoy!S105</f>
        <v>3</v>
      </c>
      <c r="DA105" s="61">
        <f>+Fall_Hoy!T105</f>
        <v>3</v>
      </c>
      <c r="DB105" s="253">
        <f>+Fall_Hoy!U105</f>
        <v>0</v>
      </c>
      <c r="DC105" s="61">
        <f>+Fall_Hoy!W105</f>
        <v>0</v>
      </c>
      <c r="DD105" s="61">
        <f>+Fall_Hoy!X105</f>
        <v>0</v>
      </c>
      <c r="DE105" s="61">
        <f>+Fall_Hoy!Y105</f>
        <v>0</v>
      </c>
      <c r="DF105" s="61">
        <f>+Fall_Hoy!Z105</f>
        <v>0</v>
      </c>
      <c r="DG105" s="61">
        <f>+Fall_Hoy!AA105</f>
        <v>0</v>
      </c>
      <c r="DH105" s="61">
        <f>+Fall_Hoy!AB105</f>
        <v>0</v>
      </c>
      <c r="DI105" s="61">
        <f>+Fall_Hoy!AC105</f>
        <v>0</v>
      </c>
      <c r="DJ105" s="61">
        <f>+Fall_Hoy!AD105</f>
        <v>0</v>
      </c>
      <c r="DK105" s="61">
        <f>+Fall_Hoy!AE105</f>
        <v>1</v>
      </c>
      <c r="DL105" s="270">
        <f>+Fall_Hoy!AF105</f>
        <v>1</v>
      </c>
      <c r="DM105" s="75">
        <f t="shared" si="585"/>
        <v>0.18085100693585762</v>
      </c>
      <c r="DN105" s="76">
        <f t="shared" si="586"/>
        <v>0.10702673437923271</v>
      </c>
      <c r="DO105" s="76">
        <f t="shared" si="587"/>
        <v>0.36951269145598331</v>
      </c>
      <c r="DP105" s="76">
        <f t="shared" si="588"/>
        <v>0.24386033781606559</v>
      </c>
      <c r="DQ105" s="76">
        <f t="shared" si="524"/>
        <v>6.9064847601058035E-2</v>
      </c>
      <c r="DR105" s="76">
        <f t="shared" si="525"/>
        <v>9.1784502030024515E-2</v>
      </c>
      <c r="DS105" s="76">
        <f t="shared" si="526"/>
        <v>8.1236233769451272E-2</v>
      </c>
      <c r="DT105" s="76">
        <f t="shared" si="527"/>
        <v>7.6174857878386057E-2</v>
      </c>
      <c r="DU105" s="76">
        <f t="shared" si="528"/>
        <v>0.7</v>
      </c>
      <c r="DV105" s="76">
        <f t="shared" si="529"/>
        <v>6.9707844498543073E-2</v>
      </c>
      <c r="DW105" s="76">
        <f t="shared" si="530"/>
        <v>0.41685195787936569</v>
      </c>
      <c r="DX105" s="76">
        <f t="shared" si="531"/>
        <v>0.7</v>
      </c>
      <c r="DY105" s="76">
        <f t="shared" si="532"/>
        <v>0.36951269145598331</v>
      </c>
      <c r="DZ105" s="76">
        <f t="shared" si="533"/>
        <v>0.24386033781606559</v>
      </c>
      <c r="EA105" s="76">
        <f t="shared" si="534"/>
        <v>0.18085100693585762</v>
      </c>
      <c r="EB105" s="76">
        <f t="shared" si="535"/>
        <v>0.10702673437923271</v>
      </c>
      <c r="EC105" s="76">
        <f t="shared" si="536"/>
        <v>0.13607520628767417</v>
      </c>
      <c r="ED105" s="76">
        <f t="shared" si="537"/>
        <v>8.4528296006594492E-2</v>
      </c>
      <c r="EE105" s="76">
        <f t="shared" si="538"/>
        <v>0.24592116442606829</v>
      </c>
      <c r="EF105" s="316">
        <f t="shared" si="539"/>
        <v>1.4838116456396435E-2</v>
      </c>
      <c r="EG105" s="85">
        <f>+'Cas_-14'!B104</f>
        <v>4</v>
      </c>
      <c r="EH105" s="62">
        <f>+'Cas_-14'!C104</f>
        <v>3</v>
      </c>
      <c r="EI105" s="62">
        <f>+'Cas_-14'!D104</f>
        <v>18</v>
      </c>
      <c r="EJ105" s="62">
        <f>+'Cas_-14'!E104</f>
        <v>29</v>
      </c>
      <c r="EK105" s="62">
        <f>+'Cas_-14'!F104</f>
        <v>102</v>
      </c>
      <c r="EL105" s="62">
        <f>+'Cas_-14'!G104</f>
        <v>126</v>
      </c>
      <c r="EM105" s="62">
        <f>+'Cas_-14'!H104</f>
        <v>122</v>
      </c>
      <c r="EN105" s="62">
        <f>+'Cas_-14'!I104</f>
        <v>116</v>
      </c>
      <c r="EO105" s="62">
        <f>+'Cas_-14'!J104</f>
        <v>98</v>
      </c>
      <c r="EP105" s="62">
        <f>+'Cas_-14'!K104</f>
        <v>115</v>
      </c>
      <c r="EQ105" s="62">
        <f>+'Cas_-14'!L104</f>
        <v>92</v>
      </c>
      <c r="ER105" s="62">
        <f>+'Cas_-14'!M104</f>
        <v>92</v>
      </c>
      <c r="ES105" s="62">
        <f>+'Cas_-14'!N104</f>
        <v>68</v>
      </c>
      <c r="ET105" s="62">
        <f>+'Cas_-14'!O104</f>
        <v>60</v>
      </c>
      <c r="EU105" s="62">
        <f>+'Cas_-14'!P104</f>
        <v>38</v>
      </c>
      <c r="EV105" s="62">
        <f>+'Cas_-14'!Q104</f>
        <v>37</v>
      </c>
      <c r="EW105" s="62">
        <f>+'Cas_-14'!R104</f>
        <v>22</v>
      </c>
      <c r="EX105" s="62">
        <f>+'Cas_-14'!S104</f>
        <v>21</v>
      </c>
      <c r="EY105" s="62">
        <f>+'Cas_-14'!T104</f>
        <v>5</v>
      </c>
      <c r="EZ105" s="86">
        <f>+'Cas_-14'!U104</f>
        <v>3</v>
      </c>
      <c r="FA105" s="201">
        <f t="shared" si="589"/>
        <v>2.1252932486436039E-3</v>
      </c>
      <c r="FB105" s="91">
        <f t="shared" si="590"/>
        <v>1.6703329345317435E-3</v>
      </c>
      <c r="FC105" s="91">
        <f t="shared" si="591"/>
        <v>1.048655064777781E-2</v>
      </c>
      <c r="FD105" s="91">
        <f t="shared" si="592"/>
        <v>1.7100073145901014E-2</v>
      </c>
      <c r="FE105" s="91">
        <f t="shared" si="593"/>
        <v>6.9064847601058035E-2</v>
      </c>
      <c r="FF105" s="91">
        <f t="shared" si="594"/>
        <v>9.1784502030024515E-2</v>
      </c>
      <c r="FG105" s="91">
        <f t="shared" si="595"/>
        <v>8.1236233769451272E-2</v>
      </c>
      <c r="FH105" s="91">
        <f t="shared" si="596"/>
        <v>7.6174857878386057E-2</v>
      </c>
      <c r="FI105" s="91">
        <f t="shared" si="597"/>
        <v>6.5636279187689425E-2</v>
      </c>
      <c r="FJ105" s="91">
        <f t="shared" si="598"/>
        <v>6.9707844498543073E-2</v>
      </c>
      <c r="FK105" s="91">
        <f t="shared" si="599"/>
        <v>7.2865722237313121E-2</v>
      </c>
      <c r="FL105" s="91">
        <f t="shared" si="600"/>
        <v>6.5621269437918683E-2</v>
      </c>
      <c r="FM105" s="91">
        <f t="shared" si="601"/>
        <v>5.8150740129701603E-2</v>
      </c>
      <c r="FN105" s="91">
        <f t="shared" si="602"/>
        <v>4.5358022833788196E-2</v>
      </c>
      <c r="FO105" s="91">
        <f t="shared" si="603"/>
        <v>4.6655540878186026E-2</v>
      </c>
      <c r="FP105" s="91">
        <f t="shared" si="604"/>
        <v>3.5375903270149056E-2</v>
      </c>
      <c r="FQ105" s="91">
        <f t="shared" si="605"/>
        <v>6.0771187128075284E-2</v>
      </c>
      <c r="FR105" s="91">
        <f t="shared" si="606"/>
        <v>3.2365884540925031E-2</v>
      </c>
      <c r="FS105" s="91">
        <f t="shared" si="607"/>
        <v>0.11308274877525373</v>
      </c>
      <c r="FT105" s="100">
        <f t="shared" si="608"/>
        <v>1.4838116456396435E-2</v>
      </c>
      <c r="FU105" s="119">
        <f t="shared" si="511"/>
        <v>3.8763028684641228</v>
      </c>
      <c r="FV105" s="120">
        <f t="shared" si="512"/>
        <v>3.0254134731746669</v>
      </c>
      <c r="FW105" s="120">
        <f t="shared" si="513"/>
        <v>6.3543936092955704</v>
      </c>
      <c r="FX105" s="120">
        <f t="shared" si="514"/>
        <v>5.3763440860215059</v>
      </c>
      <c r="FY105" s="120">
        <f t="shared" si="523"/>
        <v>1</v>
      </c>
      <c r="FZ105" s="120">
        <f t="shared" si="523"/>
        <v>1</v>
      </c>
      <c r="GA105" s="120">
        <f t="shared" si="523"/>
        <v>1</v>
      </c>
      <c r="GB105" s="120">
        <f t="shared" si="523"/>
        <v>1</v>
      </c>
      <c r="GC105" s="120">
        <f t="shared" si="523"/>
        <v>10.66483366612424</v>
      </c>
      <c r="GD105" s="120">
        <f t="shared" si="523"/>
        <v>1</v>
      </c>
      <c r="GE105" s="120">
        <f t="shared" si="523"/>
        <v>5.7208237986270021</v>
      </c>
      <c r="GF105" s="120">
        <f t="shared" si="523"/>
        <v>10.667273065514808</v>
      </c>
      <c r="GG105" s="120">
        <f t="shared" si="523"/>
        <v>6.3543936092955704</v>
      </c>
      <c r="GH105" s="120">
        <f t="shared" si="523"/>
        <v>5.3763440860215059</v>
      </c>
      <c r="GI105" s="120">
        <f t="shared" si="523"/>
        <v>3.8763028684641228</v>
      </c>
      <c r="GJ105" s="120">
        <f t="shared" si="523"/>
        <v>3.0254134731746669</v>
      </c>
      <c r="GK105" s="120">
        <f t="shared" si="515"/>
        <v>2.2391401701746529</v>
      </c>
      <c r="GL105" s="120">
        <f t="shared" si="516"/>
        <v>2.6116479498563594</v>
      </c>
      <c r="GM105" s="120">
        <f t="shared" si="517"/>
        <v>2.1747009786154403</v>
      </c>
      <c r="GN105" s="321">
        <f t="shared" si="518"/>
        <v>1</v>
      </c>
      <c r="GO105" s="85">
        <f>+Cas_Hoy!B104</f>
        <v>4</v>
      </c>
      <c r="GP105" s="62">
        <f>+Cas_Hoy!C104</f>
        <v>3</v>
      </c>
      <c r="GQ105" s="62">
        <f>+Cas_Hoy!D104</f>
        <v>20</v>
      </c>
      <c r="GR105" s="62">
        <f>+Cas_Hoy!E104</f>
        <v>30</v>
      </c>
      <c r="GS105" s="62">
        <f>+Cas_Hoy!F104</f>
        <v>109</v>
      </c>
      <c r="GT105" s="62">
        <f>+Cas_Hoy!G104</f>
        <v>137</v>
      </c>
      <c r="GU105" s="62">
        <f>+Cas_Hoy!H104</f>
        <v>137</v>
      </c>
      <c r="GV105" s="62">
        <f>+Cas_Hoy!I104</f>
        <v>127</v>
      </c>
      <c r="GW105" s="62">
        <f>+Cas_Hoy!J104</f>
        <v>123</v>
      </c>
      <c r="GX105" s="62">
        <f>+Cas_Hoy!K104</f>
        <v>131</v>
      </c>
      <c r="GY105" s="62">
        <f>+Cas_Hoy!L104</f>
        <v>109</v>
      </c>
      <c r="GZ105" s="62">
        <f>+Cas_Hoy!M104</f>
        <v>101</v>
      </c>
      <c r="HA105" s="62">
        <f>+Cas_Hoy!N104</f>
        <v>75</v>
      </c>
      <c r="HB105" s="62">
        <f>+Cas_Hoy!O104</f>
        <v>66</v>
      </c>
      <c r="HC105" s="62">
        <f>+Cas_Hoy!P104</f>
        <v>41</v>
      </c>
      <c r="HD105" s="62">
        <f>+Cas_Hoy!Q104</f>
        <v>40</v>
      </c>
      <c r="HE105" s="62">
        <f>+Cas_Hoy!R104</f>
        <v>23</v>
      </c>
      <c r="HF105" s="62">
        <f>+Cas_Hoy!S104</f>
        <v>23</v>
      </c>
      <c r="HG105" s="62">
        <f>+Cas_Hoy!T104</f>
        <v>5</v>
      </c>
      <c r="HH105" s="590">
        <f>+Cas_Hoy!U104</f>
        <v>4</v>
      </c>
      <c r="HI105" s="543">
        <f t="shared" si="519"/>
        <v>0.1951287180097411</v>
      </c>
      <c r="HJ105" s="112">
        <f t="shared" si="520"/>
        <v>0.11570457770727859</v>
      </c>
      <c r="HK105" s="112">
        <f t="shared" si="521"/>
        <v>0.40755076263527573</v>
      </c>
      <c r="HL105" s="112">
        <f t="shared" si="522"/>
        <v>0.26824637159767217</v>
      </c>
      <c r="HM105" s="323">
        <f t="shared" si="651"/>
        <v>7.3804592044267897E-2</v>
      </c>
      <c r="HN105" s="323">
        <f t="shared" si="652"/>
        <v>9.979743474693141E-2</v>
      </c>
      <c r="HO105" s="323">
        <f t="shared" si="653"/>
        <v>9.1224295298482166E-2</v>
      </c>
      <c r="HP105" s="323">
        <f t="shared" si="654"/>
        <v>8.3398335780646801E-2</v>
      </c>
      <c r="HQ105" s="323">
        <f t="shared" si="655"/>
        <v>0.7</v>
      </c>
      <c r="HR105" s="323">
        <f t="shared" si="656"/>
        <v>7.940632721138384E-2</v>
      </c>
      <c r="HS105" s="323">
        <f t="shared" si="657"/>
        <v>0.49387895009620503</v>
      </c>
      <c r="HT105" s="323">
        <f t="shared" si="658"/>
        <v>0.7</v>
      </c>
      <c r="HU105" s="323">
        <f t="shared" si="659"/>
        <v>0.40755076263527573</v>
      </c>
      <c r="HV105" s="323">
        <f t="shared" si="660"/>
        <v>0.26824637159767217</v>
      </c>
      <c r="HW105" s="323">
        <f t="shared" si="661"/>
        <v>0.1951287180097411</v>
      </c>
      <c r="HX105" s="323">
        <f t="shared" si="662"/>
        <v>0.11570457770727859</v>
      </c>
      <c r="HY105" s="323">
        <f t="shared" si="663"/>
        <v>0.1422604429371139</v>
      </c>
      <c r="HZ105" s="323">
        <f t="shared" si="664"/>
        <v>9.2578609911984439E-2</v>
      </c>
      <c r="IA105" s="323">
        <f t="shared" si="665"/>
        <v>0.24592116442606829</v>
      </c>
      <c r="IB105" s="327">
        <f t="shared" si="666"/>
        <v>1.9784155275195246E-2</v>
      </c>
      <c r="IC105" s="241">
        <f>+CyF_Tot!B104</f>
        <v>0</v>
      </c>
      <c r="ID105" s="149">
        <f>+CyF_Tot!C104</f>
        <v>1181</v>
      </c>
      <c r="IE105" s="149">
        <f>+CyF_Tot!D104</f>
        <v>1263</v>
      </c>
      <c r="IF105" s="149">
        <f>+CyF_Tot!E104</f>
        <v>1319</v>
      </c>
      <c r="IG105" s="149">
        <f>+CyF_Tot!F104</f>
        <v>0</v>
      </c>
      <c r="IH105" s="149">
        <f>+CyF_Tot!G104</f>
        <v>41</v>
      </c>
      <c r="II105" s="149">
        <f>+CyF_Tot!H104</f>
        <v>42</v>
      </c>
      <c r="IJ105" s="557">
        <f>+CyF_Tot!I104</f>
        <v>42</v>
      </c>
      <c r="IK105" s="93">
        <f t="shared" si="667"/>
        <v>7.7191912620554234E-2</v>
      </c>
      <c r="IL105" s="90">
        <f t="shared" si="668"/>
        <v>7.3662912053671689E-2</v>
      </c>
      <c r="IM105" s="90">
        <f t="shared" si="669"/>
        <v>7.0399653149724739E-2</v>
      </c>
      <c r="IN105" s="90">
        <f t="shared" si="670"/>
        <v>6.9555376034584421E-2</v>
      </c>
      <c r="IO105" s="90">
        <f t="shared" si="671"/>
        <v>6.0572261276746246E-2</v>
      </c>
      <c r="IP105" s="90">
        <f t="shared" si="672"/>
        <v>5.6303042279333637E-2</v>
      </c>
      <c r="IQ105" s="90">
        <f t="shared" si="673"/>
        <v>6.1594328238335092E-2</v>
      </c>
      <c r="IR105" s="90">
        <f t="shared" si="674"/>
        <v>6.2456408899689009E-2</v>
      </c>
      <c r="IS105" s="90">
        <f t="shared" si="675"/>
        <v>6.1236843296587393E-2</v>
      </c>
      <c r="IT105" s="90">
        <f t="shared" si="676"/>
        <v>6.7662316096162869E-2</v>
      </c>
      <c r="IU105" s="90">
        <f t="shared" si="677"/>
        <v>5.1783956176061206E-2</v>
      </c>
      <c r="IV105" s="90">
        <f t="shared" si="678"/>
        <v>5.7500798131371059E-2</v>
      </c>
      <c r="IW105" s="90">
        <f t="shared" si="679"/>
        <v>4.7960570345268225E-2</v>
      </c>
      <c r="IX105" s="90">
        <f t="shared" si="680"/>
        <v>5.4253505937700078E-2</v>
      </c>
      <c r="IY105" s="90">
        <f t="shared" si="681"/>
        <v>3.3404966542377582E-2</v>
      </c>
      <c r="IZ105" s="90">
        <f t="shared" si="682"/>
        <v>4.289679638080806E-2</v>
      </c>
      <c r="JA105" s="90">
        <f t="shared" si="683"/>
        <v>1.4847578626057151E-2</v>
      </c>
      <c r="JB105" s="90">
        <f t="shared" si="684"/>
        <v>2.6611079184574209E-2</v>
      </c>
      <c r="JC105" s="90">
        <f t="shared" si="685"/>
        <v>1.8134447176863695E-3</v>
      </c>
      <c r="JD105" s="202">
        <f t="shared" si="686"/>
        <v>8.2922646158180187E-3</v>
      </c>
      <c r="JE105" s="326"/>
      <c r="JF105" s="323"/>
      <c r="JG105" s="323"/>
      <c r="JH105" s="323"/>
      <c r="JI105" s="323"/>
      <c r="JJ105" s="323"/>
      <c r="JK105" s="323"/>
      <c r="JL105" s="323"/>
      <c r="JM105" s="323"/>
      <c r="JN105" s="323"/>
      <c r="JO105" s="323"/>
      <c r="JP105" s="323"/>
      <c r="JQ105" s="323"/>
      <c r="JR105" s="323"/>
      <c r="JS105" s="323"/>
      <c r="JT105" s="323"/>
      <c r="JU105" s="323"/>
      <c r="JV105" s="323"/>
      <c r="JW105" s="323"/>
      <c r="JX105" s="327"/>
      <c r="JZ105" s="701">
        <f t="shared" si="540"/>
        <v>0</v>
      </c>
      <c r="KA105" s="291">
        <f t="shared" si="541"/>
        <v>0</v>
      </c>
      <c r="KB105" s="291">
        <f t="shared" si="542"/>
        <v>0</v>
      </c>
      <c r="KC105" s="291">
        <f t="shared" si="543"/>
        <v>0</v>
      </c>
      <c r="KD105" s="291">
        <f t="shared" si="544"/>
        <v>0</v>
      </c>
      <c r="KE105" s="291">
        <f t="shared" si="545"/>
        <v>0</v>
      </c>
      <c r="KF105" s="291">
        <f t="shared" si="546"/>
        <v>0</v>
      </c>
      <c r="KG105" s="291">
        <f t="shared" si="547"/>
        <v>0</v>
      </c>
      <c r="KH105" s="291">
        <f t="shared" si="548"/>
        <v>1890.1587406336337</v>
      </c>
      <c r="KI105" s="291">
        <f t="shared" si="549"/>
        <v>0</v>
      </c>
      <c r="KJ105" s="291">
        <f t="shared" si="550"/>
        <v>3347.8092720435916</v>
      </c>
      <c r="KK105" s="291">
        <f t="shared" si="551"/>
        <v>4854.043103880239</v>
      </c>
      <c r="KL105" s="291">
        <f t="shared" si="552"/>
        <v>9897.6005987262761</v>
      </c>
      <c r="KM105" s="291">
        <f t="shared" si="553"/>
        <v>2883.4231189507655</v>
      </c>
      <c r="KN105" s="291">
        <f t="shared" si="554"/>
        <v>10939.087708671714</v>
      </c>
      <c r="KO105" s="291">
        <f t="shared" si="555"/>
        <v>3824.6992457444471</v>
      </c>
      <c r="KP105" s="291">
        <f t="shared" si="556"/>
        <v>6894.5077536402669</v>
      </c>
      <c r="KQ105" s="291">
        <f t="shared" si="557"/>
        <v>3036.465566278172</v>
      </c>
      <c r="KR105" s="291">
        <f t="shared" si="558"/>
        <v>4095.7440778909149</v>
      </c>
      <c r="KS105" s="702">
        <f t="shared" si="559"/>
        <v>0</v>
      </c>
      <c r="KT105" s="705">
        <f>(SUM(JZ105:KS105)/SUM(JZ$4:KS104))*100000</f>
        <v>100.48760666218402</v>
      </c>
      <c r="KU105" s="624">
        <f t="shared" si="609"/>
        <v>0</v>
      </c>
      <c r="KV105" s="625">
        <f t="shared" si="610"/>
        <v>0</v>
      </c>
      <c r="KW105" s="625">
        <f t="shared" si="611"/>
        <v>0</v>
      </c>
      <c r="KX105" s="625">
        <f t="shared" si="612"/>
        <v>0</v>
      </c>
      <c r="KY105" s="625">
        <f t="shared" si="613"/>
        <v>0</v>
      </c>
      <c r="KZ105" s="625">
        <f t="shared" si="614"/>
        <v>0</v>
      </c>
      <c r="LA105" s="625">
        <f t="shared" si="615"/>
        <v>0</v>
      </c>
      <c r="LB105" s="625">
        <f t="shared" si="616"/>
        <v>0</v>
      </c>
      <c r="LC105" s="625">
        <f t="shared" si="617"/>
        <v>669.75795089479004</v>
      </c>
      <c r="LD105" s="625">
        <f t="shared" si="618"/>
        <v>0</v>
      </c>
      <c r="LE105" s="625">
        <f t="shared" si="619"/>
        <v>1584.0374399415896</v>
      </c>
      <c r="LF105" s="625">
        <f t="shared" si="620"/>
        <v>2139.8240034103919</v>
      </c>
      <c r="LG105" s="625">
        <f t="shared" si="621"/>
        <v>5986.1056015869299</v>
      </c>
      <c r="LH105" s="625">
        <f t="shared" si="622"/>
        <v>1511.9340944596065</v>
      </c>
      <c r="LI105" s="625">
        <f t="shared" si="623"/>
        <v>11049.996523780901</v>
      </c>
      <c r="LJ105" s="625">
        <f t="shared" si="624"/>
        <v>2868.3164813634367</v>
      </c>
      <c r="LK105" s="625">
        <f t="shared" si="625"/>
        <v>19336.286813478499</v>
      </c>
      <c r="LL105" s="625">
        <f t="shared" si="626"/>
        <v>4623.6977915607185</v>
      </c>
      <c r="LM105" s="625">
        <f t="shared" si="627"/>
        <v>67849.649265152242</v>
      </c>
      <c r="LN105" s="626">
        <f t="shared" si="628"/>
        <v>0</v>
      </c>
      <c r="LO105" s="642">
        <f t="shared" si="629"/>
        <v>0</v>
      </c>
      <c r="LP105" s="625">
        <f t="shared" si="630"/>
        <v>0</v>
      </c>
      <c r="LQ105" s="625">
        <f t="shared" si="631"/>
        <v>704.64449254601197</v>
      </c>
      <c r="LR105" s="625">
        <f t="shared" si="632"/>
        <v>655.8037564850323</v>
      </c>
      <c r="LS105" s="625">
        <f t="shared" si="633"/>
        <v>10878.280614031166</v>
      </c>
      <c r="LT105" s="645">
        <f t="shared" si="634"/>
        <v>2484.6788493009321</v>
      </c>
      <c r="LU105" s="624">
        <f t="shared" si="635"/>
        <v>0</v>
      </c>
      <c r="LV105" s="625">
        <f t="shared" si="636"/>
        <v>679.34742174469739</v>
      </c>
      <c r="LW105" s="626">
        <f t="shared" si="637"/>
        <v>6060.8052879913766</v>
      </c>
      <c r="LY105" s="725">
        <f>VLOOKUP(A105,Vac!A:C,2,FALSE)</f>
        <v>35131.486623034063</v>
      </c>
      <c r="LZ105" s="730">
        <f>VLOOKUP(A105,Vac!A:D,3,FALSE)</f>
        <v>2525</v>
      </c>
      <c r="MA105" s="722">
        <f>VLOOKUP(A105,Vac!A:D,4,FALSE)</f>
        <v>903</v>
      </c>
      <c r="MB105" s="742">
        <f t="shared" si="560"/>
        <v>0.10356000328110901</v>
      </c>
      <c r="MC105" s="666">
        <f t="shared" si="561"/>
        <v>3.703551800508572E-2</v>
      </c>
    </row>
    <row r="106" spans="1:341" ht="14.4">
      <c r="A106" s="510" t="s">
        <v>116</v>
      </c>
      <c r="B106" s="538">
        <v>17442</v>
      </c>
      <c r="C106" s="526">
        <f t="shared" si="638"/>
        <v>723</v>
      </c>
      <c r="D106" s="517">
        <f t="shared" si="639"/>
        <v>34</v>
      </c>
      <c r="E106" s="495">
        <f t="shared" si="640"/>
        <v>9.4264143678550009E-3</v>
      </c>
      <c r="F106" s="208">
        <f t="shared" si="562"/>
        <v>3.6578374039674351E-2</v>
      </c>
      <c r="G106" s="30">
        <f t="shared" si="264"/>
        <v>5.6534259974700571</v>
      </c>
      <c r="H106" s="29">
        <f t="shared" si="563"/>
        <v>0.2067931307410788</v>
      </c>
      <c r="I106" s="33">
        <f t="shared" si="564"/>
        <v>0.23434393969561126</v>
      </c>
      <c r="J106" s="353">
        <f t="shared" si="565"/>
        <v>0.21017780891880536</v>
      </c>
      <c r="K106" s="581">
        <f t="shared" si="566"/>
        <v>9.2746125236488307E-3</v>
      </c>
      <c r="L106" s="354">
        <f t="shared" si="641"/>
        <v>5.7459582181219488</v>
      </c>
      <c r="M106" s="355">
        <f t="shared" si="567"/>
        <v>0.23785012231877348</v>
      </c>
      <c r="N106" s="827"/>
      <c r="O106" s="364" t="s">
        <v>226</v>
      </c>
      <c r="P106" s="20" t="s">
        <v>241</v>
      </c>
      <c r="Q106" s="20"/>
      <c r="R106" s="20"/>
      <c r="S106" s="166">
        <f t="shared" si="568"/>
        <v>723</v>
      </c>
      <c r="T106" s="167">
        <f t="shared" si="569"/>
        <v>4145.1668386652909</v>
      </c>
      <c r="U106" s="166">
        <f t="shared" si="570"/>
        <v>48</v>
      </c>
      <c r="V106" s="168">
        <f t="shared" si="571"/>
        <v>7.1111111111111111E-2</v>
      </c>
      <c r="W106" s="167">
        <f t="shared" si="572"/>
        <v>275.19779841761266</v>
      </c>
      <c r="X106" s="166">
        <f t="shared" si="573"/>
        <v>85</v>
      </c>
      <c r="Y106" s="168">
        <f t="shared" si="574"/>
        <v>0.13322884012539185</v>
      </c>
      <c r="Z106" s="167">
        <f t="shared" si="575"/>
        <v>487.32943469785573</v>
      </c>
      <c r="AA106" s="166">
        <f t="shared" si="576"/>
        <v>34</v>
      </c>
      <c r="AB106" s="167">
        <f t="shared" si="577"/>
        <v>1949.3177387914229</v>
      </c>
      <c r="AC106" s="169">
        <f t="shared" si="578"/>
        <v>4.7026279391424619E-2</v>
      </c>
      <c r="AD106" s="166">
        <f t="shared" si="579"/>
        <v>2</v>
      </c>
      <c r="AE106" s="168">
        <f t="shared" si="580"/>
        <v>6.25E-2</v>
      </c>
      <c r="AF106" s="167">
        <f t="shared" si="581"/>
        <v>114.66574934067194</v>
      </c>
      <c r="AG106" s="166">
        <f t="shared" si="582"/>
        <v>2</v>
      </c>
      <c r="AH106" s="168">
        <f t="shared" si="583"/>
        <v>6.25E-2</v>
      </c>
      <c r="AI106" s="365">
        <f t="shared" si="584"/>
        <v>114.66574934067194</v>
      </c>
      <c r="AJ106" s="831"/>
      <c r="AK106" s="85">
        <v>1445.4648700655061</v>
      </c>
      <c r="AL106" s="62">
        <v>1310.9559540124646</v>
      </c>
      <c r="AM106" s="62">
        <v>1414.0768736193065</v>
      </c>
      <c r="AN106" s="62">
        <v>1308.0990687398755</v>
      </c>
      <c r="AO106" s="62">
        <v>1009.8249788876028</v>
      </c>
      <c r="AP106" s="62">
        <v>1051.1980887582947</v>
      </c>
      <c r="AQ106" s="62">
        <v>1103.6547082090212</v>
      </c>
      <c r="AR106" s="62">
        <v>1092.4522424611523</v>
      </c>
      <c r="AS106" s="62">
        <v>1023.6181970130991</v>
      </c>
      <c r="AT106" s="62">
        <v>1024.3355920226031</v>
      </c>
      <c r="AU106" s="62">
        <v>873.25433957955283</v>
      </c>
      <c r="AV106" s="62">
        <v>886.59579784681796</v>
      </c>
      <c r="AW106" s="62">
        <v>823.92015738759505</v>
      </c>
      <c r="AX106" s="62">
        <v>894.51948875749486</v>
      </c>
      <c r="AY106" s="62">
        <v>591.59845626707943</v>
      </c>
      <c r="AZ106" s="62">
        <v>791.77940590312937</v>
      </c>
      <c r="BA106" s="62">
        <v>270.31146452829364</v>
      </c>
      <c r="BB106" s="62">
        <v>369.41674847872525</v>
      </c>
      <c r="BC106" s="62">
        <v>32.275995764572379</v>
      </c>
      <c r="BD106" s="86">
        <v>124.6477621913881</v>
      </c>
      <c r="BE106" s="258">
        <v>2.0000000000000002E-5</v>
      </c>
      <c r="BF106" s="43">
        <v>2.0000000000000002E-5</v>
      </c>
      <c r="BG106" s="53">
        <v>5.0000000000000002E-5</v>
      </c>
      <c r="BH106" s="53">
        <v>4.0000000000000003E-5</v>
      </c>
      <c r="BI106" s="53">
        <v>1.2518952302791728E-4</v>
      </c>
      <c r="BJ106" s="53">
        <v>1.2406223545552731E-4</v>
      </c>
      <c r="BK106" s="53">
        <v>3.4000000000000002E-4</v>
      </c>
      <c r="BL106" s="53">
        <v>1.8000000000000001E-4</v>
      </c>
      <c r="BM106" s="53">
        <v>8.9999999999999998E-4</v>
      </c>
      <c r="BN106" s="53">
        <v>5.0000000000000001E-4</v>
      </c>
      <c r="BO106" s="53">
        <v>3.8E-3</v>
      </c>
      <c r="BP106" s="53">
        <v>2E-3</v>
      </c>
      <c r="BQ106" s="53">
        <v>1.6199999999999999E-2</v>
      </c>
      <c r="BR106" s="53">
        <v>6.1999999999999998E-3</v>
      </c>
      <c r="BS106" s="53">
        <v>6.1100000000000002E-2</v>
      </c>
      <c r="BT106" s="53">
        <v>2.6800000000000001E-2</v>
      </c>
      <c r="BU106" s="53">
        <v>0.1421</v>
      </c>
      <c r="BV106" s="53">
        <v>5.4699999999999999E-2</v>
      </c>
      <c r="BW106" s="53">
        <v>0.27589999999999998</v>
      </c>
      <c r="BX106" s="773">
        <v>0.1051</v>
      </c>
      <c r="BY106" s="53">
        <f t="shared" si="642"/>
        <v>2.0000000000000002E-5</v>
      </c>
      <c r="BZ106" s="53">
        <f t="shared" si="643"/>
        <v>4.5000000000000003E-5</v>
      </c>
      <c r="CA106" s="53">
        <f t="shared" si="644"/>
        <v>1.246258792417223E-4</v>
      </c>
      <c r="CB106" s="53">
        <f t="shared" si="645"/>
        <v>2.6000000000000003E-4</v>
      </c>
      <c r="CC106" s="53">
        <f t="shared" si="646"/>
        <v>6.9999999999999999E-4</v>
      </c>
      <c r="CD106" s="53">
        <f t="shared" si="647"/>
        <v>2.8999999999999998E-3</v>
      </c>
      <c r="CE106" s="53">
        <f t="shared" si="648"/>
        <v>1.12E-2</v>
      </c>
      <c r="CF106" s="53">
        <f t="shared" si="649"/>
        <v>4.3950000000000003E-2</v>
      </c>
      <c r="CG106" s="53">
        <f t="shared" si="650"/>
        <v>9.8400000000000001E-2</v>
      </c>
      <c r="CH106" s="54">
        <f t="shared" si="509"/>
        <v>0.1905</v>
      </c>
      <c r="CI106" s="64">
        <f>+Fall_Hoy!B106</f>
        <v>0</v>
      </c>
      <c r="CJ106" s="61">
        <f>+Fall_Hoy!C106</f>
        <v>0</v>
      </c>
      <c r="CK106" s="61">
        <f>+Fall_Hoy!D106</f>
        <v>0</v>
      </c>
      <c r="CL106" s="61">
        <f>+Fall_Hoy!E106</f>
        <v>0</v>
      </c>
      <c r="CM106" s="61">
        <f>+Fall_Hoy!F106</f>
        <v>0</v>
      </c>
      <c r="CN106" s="61">
        <f>+Fall_Hoy!G106</f>
        <v>0</v>
      </c>
      <c r="CO106" s="61">
        <f>+Fall_Hoy!H106</f>
        <v>0</v>
      </c>
      <c r="CP106" s="61">
        <f>+Fall_Hoy!I106</f>
        <v>1</v>
      </c>
      <c r="CQ106" s="61">
        <f>+Fall_Hoy!J106</f>
        <v>0</v>
      </c>
      <c r="CR106" s="61">
        <f>+Fall_Hoy!K106</f>
        <v>0</v>
      </c>
      <c r="CS106" s="61">
        <f>+Fall_Hoy!L106</f>
        <v>2</v>
      </c>
      <c r="CT106" s="61">
        <f>+Fall_Hoy!M106</f>
        <v>3</v>
      </c>
      <c r="CU106" s="61">
        <f>+Fall_Hoy!N106</f>
        <v>3</v>
      </c>
      <c r="CV106" s="61">
        <f>+Fall_Hoy!O106</f>
        <v>0</v>
      </c>
      <c r="CW106" s="61">
        <f>+Fall_Hoy!P106</f>
        <v>6</v>
      </c>
      <c r="CX106" s="61">
        <f>+Fall_Hoy!Q106</f>
        <v>4</v>
      </c>
      <c r="CY106" s="61">
        <f>+Fall_Hoy!R106</f>
        <v>2</v>
      </c>
      <c r="CZ106" s="61">
        <f>+Fall_Hoy!S106</f>
        <v>7</v>
      </c>
      <c r="DA106" s="61">
        <f>+Fall_Hoy!T106</f>
        <v>1</v>
      </c>
      <c r="DB106" s="253">
        <f>+Fall_Hoy!U106</f>
        <v>4</v>
      </c>
      <c r="DC106" s="61">
        <f>+Fall_Hoy!W106</f>
        <v>0</v>
      </c>
      <c r="DD106" s="61">
        <f>+Fall_Hoy!X106</f>
        <v>0</v>
      </c>
      <c r="DE106" s="61">
        <f>+Fall_Hoy!Y106</f>
        <v>0</v>
      </c>
      <c r="DF106" s="61">
        <f>+Fall_Hoy!Z106</f>
        <v>0</v>
      </c>
      <c r="DG106" s="61">
        <f>+Fall_Hoy!AA106</f>
        <v>0</v>
      </c>
      <c r="DH106" s="61">
        <f>+Fall_Hoy!AB106</f>
        <v>0</v>
      </c>
      <c r="DI106" s="61">
        <f>+Fall_Hoy!AC106</f>
        <v>0</v>
      </c>
      <c r="DJ106" s="61">
        <f>+Fall_Hoy!AD106</f>
        <v>0</v>
      </c>
      <c r="DK106" s="61">
        <f>+Fall_Hoy!AE106</f>
        <v>1</v>
      </c>
      <c r="DL106" s="270">
        <f>+Fall_Hoy!AF106</f>
        <v>0</v>
      </c>
      <c r="DM106" s="75">
        <f t="shared" si="585"/>
        <v>0.16599041398347589</v>
      </c>
      <c r="DN106" s="76">
        <f t="shared" si="586"/>
        <v>0.18850418466370683</v>
      </c>
      <c r="DO106" s="76">
        <f t="shared" si="587"/>
        <v>0.22476108094302749</v>
      </c>
      <c r="DP106" s="76">
        <f t="shared" si="588"/>
        <v>2.9065884339886782E-2</v>
      </c>
      <c r="DQ106" s="76">
        <f t="shared" si="524"/>
        <v>5.1494071831419602E-2</v>
      </c>
      <c r="DR106" s="76">
        <f t="shared" si="525"/>
        <v>7.1347161683476948E-2</v>
      </c>
      <c r="DS106" s="76">
        <f t="shared" si="526"/>
        <v>4.2585783080896951E-2</v>
      </c>
      <c r="DT106" s="76">
        <f t="shared" si="527"/>
        <v>0.7</v>
      </c>
      <c r="DU106" s="76">
        <f t="shared" si="528"/>
        <v>3.6146289806067718E-2</v>
      </c>
      <c r="DV106" s="76">
        <f t="shared" si="529"/>
        <v>5.662206844289773E-2</v>
      </c>
      <c r="DW106" s="76">
        <f t="shared" si="530"/>
        <v>0.60270618263069875</v>
      </c>
      <c r="DX106" s="76">
        <f t="shared" si="531"/>
        <v>0.7</v>
      </c>
      <c r="DY106" s="76">
        <f t="shared" si="532"/>
        <v>0.22476108094302749</v>
      </c>
      <c r="DZ106" s="76">
        <f t="shared" si="533"/>
        <v>2.9065884339886782E-2</v>
      </c>
      <c r="EA106" s="76">
        <f t="shared" si="534"/>
        <v>0.16599041398347589</v>
      </c>
      <c r="EB106" s="76">
        <f t="shared" si="535"/>
        <v>0.18850418466370683</v>
      </c>
      <c r="EC106" s="76">
        <f t="shared" si="536"/>
        <v>5.2068066665039055E-2</v>
      </c>
      <c r="ED106" s="76">
        <f t="shared" si="537"/>
        <v>0.34641296061954663</v>
      </c>
      <c r="EE106" s="76">
        <f t="shared" si="538"/>
        <v>0.1122971281029896</v>
      </c>
      <c r="EF106" s="316">
        <f t="shared" si="539"/>
        <v>0.30533232821532691</v>
      </c>
      <c r="EG106" s="85">
        <f>+'Cas_-14'!B105</f>
        <v>6</v>
      </c>
      <c r="EH106" s="62">
        <f>+'Cas_-14'!C105</f>
        <v>8</v>
      </c>
      <c r="EI106" s="62">
        <f>+'Cas_-14'!D105</f>
        <v>17</v>
      </c>
      <c r="EJ106" s="62">
        <f>+'Cas_-14'!E105</f>
        <v>29</v>
      </c>
      <c r="EK106" s="62">
        <f>+'Cas_-14'!F105</f>
        <v>52</v>
      </c>
      <c r="EL106" s="62">
        <f>+'Cas_-14'!G105</f>
        <v>75</v>
      </c>
      <c r="EM106" s="62">
        <f>+'Cas_-14'!H105</f>
        <v>47</v>
      </c>
      <c r="EN106" s="62">
        <f>+'Cas_-14'!I105</f>
        <v>55</v>
      </c>
      <c r="EO106" s="62">
        <f>+'Cas_-14'!J105</f>
        <v>37</v>
      </c>
      <c r="EP106" s="62">
        <f>+'Cas_-14'!K105</f>
        <v>58</v>
      </c>
      <c r="EQ106" s="62">
        <f>+'Cas_-14'!L105</f>
        <v>31</v>
      </c>
      <c r="ER106" s="62">
        <f>+'Cas_-14'!M105</f>
        <v>49</v>
      </c>
      <c r="ES106" s="62">
        <f>+'Cas_-14'!N105</f>
        <v>40</v>
      </c>
      <c r="ET106" s="62">
        <f>+'Cas_-14'!O105</f>
        <v>26</v>
      </c>
      <c r="EU106" s="62">
        <f>+'Cas_-14'!P105</f>
        <v>28</v>
      </c>
      <c r="EV106" s="62">
        <f>+'Cas_-14'!Q105</f>
        <v>33</v>
      </c>
      <c r="EW106" s="62">
        <f>+'Cas_-14'!R105</f>
        <v>7</v>
      </c>
      <c r="EX106" s="62">
        <f>+'Cas_-14'!S105</f>
        <v>20</v>
      </c>
      <c r="EY106" s="62">
        <f>+'Cas_-14'!T105</f>
        <v>3</v>
      </c>
      <c r="EZ106" s="86">
        <f>+'Cas_-14'!U105</f>
        <v>6</v>
      </c>
      <c r="FA106" s="201">
        <f t="shared" si="589"/>
        <v>4.1509137470273419E-3</v>
      </c>
      <c r="FB106" s="90">
        <f t="shared" si="590"/>
        <v>6.1024170762673351E-3</v>
      </c>
      <c r="FC106" s="90">
        <f t="shared" si="591"/>
        <v>1.2021977246886712E-2</v>
      </c>
      <c r="FD106" s="90">
        <f t="shared" si="592"/>
        <v>2.2169574685147068E-2</v>
      </c>
      <c r="FE106" s="90">
        <f t="shared" si="593"/>
        <v>5.1494071831419602E-2</v>
      </c>
      <c r="FF106" s="90">
        <f t="shared" si="594"/>
        <v>7.1347161683476948E-2</v>
      </c>
      <c r="FG106" s="90">
        <f t="shared" si="595"/>
        <v>4.2585783080896951E-2</v>
      </c>
      <c r="FH106" s="90">
        <f t="shared" si="596"/>
        <v>5.0345450228645401E-2</v>
      </c>
      <c r="FI106" s="90">
        <f t="shared" si="597"/>
        <v>3.6146289806067718E-2</v>
      </c>
      <c r="FJ106" s="90">
        <f t="shared" si="598"/>
        <v>5.662206844289773E-2</v>
      </c>
      <c r="FK106" s="90">
        <f t="shared" si="599"/>
        <v>3.5499394156948159E-2</v>
      </c>
      <c r="FL106" s="90">
        <f t="shared" si="600"/>
        <v>5.5267575279514237E-2</v>
      </c>
      <c r="FM106" s="90">
        <f t="shared" si="601"/>
        <v>4.8548393483693934E-2</v>
      </c>
      <c r="FN106" s="90">
        <f t="shared" si="602"/>
        <v>2.9065884339886782E-2</v>
      </c>
      <c r="FO106" s="90">
        <f t="shared" si="603"/>
        <v>4.7329400040488426E-2</v>
      </c>
      <c r="FP106" s="90">
        <f t="shared" si="604"/>
        <v>4.1678275229145578E-2</v>
      </c>
      <c r="FQ106" s="90">
        <f t="shared" si="605"/>
        <v>2.5896052955857174E-2</v>
      </c>
      <c r="FR106" s="90">
        <f t="shared" si="606"/>
        <v>5.4139396988254859E-2</v>
      </c>
      <c r="FS106" s="90">
        <f t="shared" si="607"/>
        <v>9.2948332930844493E-2</v>
      </c>
      <c r="FT106" s="99">
        <f t="shared" si="608"/>
        <v>4.8135641543146285E-2</v>
      </c>
      <c r="FU106" s="119">
        <f t="shared" si="511"/>
        <v>3.5071311667056349</v>
      </c>
      <c r="FV106" s="120">
        <f t="shared" si="512"/>
        <v>4.522840343735866</v>
      </c>
      <c r="FW106" s="120">
        <f t="shared" si="513"/>
        <v>4.6296296296296298</v>
      </c>
      <c r="FX106" s="120">
        <f t="shared" si="514"/>
        <v>1</v>
      </c>
      <c r="FY106" s="120">
        <f t="shared" si="523"/>
        <v>1</v>
      </c>
      <c r="FZ106" s="120">
        <f t="shared" si="523"/>
        <v>1</v>
      </c>
      <c r="GA106" s="120">
        <f t="shared" si="523"/>
        <v>1</v>
      </c>
      <c r="GB106" s="120">
        <f t="shared" si="523"/>
        <v>13.903937631323755</v>
      </c>
      <c r="GC106" s="120">
        <f t="shared" si="523"/>
        <v>1</v>
      </c>
      <c r="GD106" s="120">
        <f t="shared" si="523"/>
        <v>1</v>
      </c>
      <c r="GE106" s="120">
        <f t="shared" si="523"/>
        <v>16.977928692699489</v>
      </c>
      <c r="GF106" s="120">
        <f t="shared" si="523"/>
        <v>12.665654254954541</v>
      </c>
      <c r="GG106" s="120">
        <f t="shared" si="523"/>
        <v>4.6296296296296298</v>
      </c>
      <c r="GH106" s="120">
        <f t="shared" si="523"/>
        <v>1</v>
      </c>
      <c r="GI106" s="120">
        <f t="shared" si="523"/>
        <v>3.5071311667056349</v>
      </c>
      <c r="GJ106" s="120">
        <f t="shared" si="523"/>
        <v>4.522840343735866</v>
      </c>
      <c r="GK106" s="120">
        <f t="shared" si="515"/>
        <v>2.0106564793405046</v>
      </c>
      <c r="GL106" s="120">
        <f t="shared" si="516"/>
        <v>6.3985374771480803</v>
      </c>
      <c r="GM106" s="120">
        <f t="shared" si="517"/>
        <v>1.2081672103419112</v>
      </c>
      <c r="GN106" s="321">
        <f t="shared" si="518"/>
        <v>6.3431652394544882</v>
      </c>
      <c r="GO106" s="85">
        <f>+Cas_Hoy!B105</f>
        <v>7</v>
      </c>
      <c r="GP106" s="62">
        <f>+Cas_Hoy!C105</f>
        <v>8</v>
      </c>
      <c r="GQ106" s="62">
        <f>+Cas_Hoy!D105</f>
        <v>19</v>
      </c>
      <c r="GR106" s="62">
        <f>+Cas_Hoy!E105</f>
        <v>30</v>
      </c>
      <c r="GS106" s="62">
        <f>+Cas_Hoy!F105</f>
        <v>61</v>
      </c>
      <c r="GT106" s="62">
        <f>+Cas_Hoy!G105</f>
        <v>86</v>
      </c>
      <c r="GU106" s="62">
        <f>+Cas_Hoy!H105</f>
        <v>59</v>
      </c>
      <c r="GV106" s="62">
        <f>+Cas_Hoy!I105</f>
        <v>64</v>
      </c>
      <c r="GW106" s="62">
        <f>+Cas_Hoy!J105</f>
        <v>41</v>
      </c>
      <c r="GX106" s="62">
        <f>+Cas_Hoy!K105</f>
        <v>65</v>
      </c>
      <c r="GY106" s="62">
        <f>+Cas_Hoy!L105</f>
        <v>34</v>
      </c>
      <c r="GZ106" s="62">
        <f>+Cas_Hoy!M105</f>
        <v>55</v>
      </c>
      <c r="HA106" s="62">
        <f>+Cas_Hoy!N105</f>
        <v>45</v>
      </c>
      <c r="HB106" s="62">
        <f>+Cas_Hoy!O105</f>
        <v>33</v>
      </c>
      <c r="HC106" s="62">
        <f>+Cas_Hoy!P105</f>
        <v>30</v>
      </c>
      <c r="HD106" s="62">
        <f>+Cas_Hoy!Q105</f>
        <v>35</v>
      </c>
      <c r="HE106" s="62">
        <f>+Cas_Hoy!R105</f>
        <v>8</v>
      </c>
      <c r="HF106" s="62">
        <f>+Cas_Hoy!S105</f>
        <v>21</v>
      </c>
      <c r="HG106" s="62">
        <f>+Cas_Hoy!T105</f>
        <v>3</v>
      </c>
      <c r="HH106" s="590">
        <f>+Cas_Hoy!U105</f>
        <v>7</v>
      </c>
      <c r="HI106" s="543">
        <f t="shared" si="519"/>
        <v>0.17784687212515277</v>
      </c>
      <c r="HJ106" s="112">
        <f t="shared" si="520"/>
        <v>0.19992868070393149</v>
      </c>
      <c r="HK106" s="112">
        <f t="shared" si="521"/>
        <v>0.25285621606090591</v>
      </c>
      <c r="HL106" s="112">
        <f t="shared" si="522"/>
        <v>3.6891314739087071E-2</v>
      </c>
      <c r="HM106" s="323">
        <f t="shared" si="651"/>
        <v>6.0406507340703762E-2</v>
      </c>
      <c r="HN106" s="323">
        <f t="shared" si="652"/>
        <v>8.1811412063720224E-2</v>
      </c>
      <c r="HO106" s="323">
        <f t="shared" si="653"/>
        <v>5.3458748973891919E-2</v>
      </c>
      <c r="HP106" s="323">
        <f t="shared" si="654"/>
        <v>0.7</v>
      </c>
      <c r="HQ106" s="323">
        <f t="shared" si="655"/>
        <v>4.0053996812129088E-2</v>
      </c>
      <c r="HR106" s="323">
        <f t="shared" si="656"/>
        <v>6.3455766358419874E-2</v>
      </c>
      <c r="HS106" s="323">
        <f t="shared" si="657"/>
        <v>0.66103258740141146</v>
      </c>
      <c r="HT106" s="323">
        <f t="shared" si="658"/>
        <v>0.7</v>
      </c>
      <c r="HU106" s="323">
        <f t="shared" si="659"/>
        <v>0.25285621606090591</v>
      </c>
      <c r="HV106" s="323">
        <f t="shared" si="660"/>
        <v>3.6891314739087071E-2</v>
      </c>
      <c r="HW106" s="323">
        <f t="shared" si="661"/>
        <v>0.17784687212515277</v>
      </c>
      <c r="HX106" s="323">
        <f t="shared" si="662"/>
        <v>0.19992868070393149</v>
      </c>
      <c r="HY106" s="323">
        <f t="shared" si="663"/>
        <v>5.9506361902901775E-2</v>
      </c>
      <c r="HZ106" s="323">
        <f t="shared" si="664"/>
        <v>0.3637336086505239</v>
      </c>
      <c r="IA106" s="323">
        <f t="shared" si="665"/>
        <v>0.11229712810298957</v>
      </c>
      <c r="IB106" s="327">
        <f t="shared" si="666"/>
        <v>0.35622104958454809</v>
      </c>
      <c r="IC106" s="241">
        <f>+CyF_Tot!B105</f>
        <v>0</v>
      </c>
      <c r="ID106" s="149">
        <f>+CyF_Tot!C105</f>
        <v>638</v>
      </c>
      <c r="IE106" s="149">
        <f>+CyF_Tot!D105</f>
        <v>675</v>
      </c>
      <c r="IF106" s="149">
        <f>+CyF_Tot!E105</f>
        <v>723</v>
      </c>
      <c r="IG106" s="149">
        <f>+CyF_Tot!F105</f>
        <v>0</v>
      </c>
      <c r="IH106" s="149">
        <f>+CyF_Tot!G105</f>
        <v>32</v>
      </c>
      <c r="II106" s="149">
        <f>+CyF_Tot!H105</f>
        <v>32</v>
      </c>
      <c r="IJ106" s="557">
        <f>+CyF_Tot!I105</f>
        <v>34</v>
      </c>
      <c r="IK106" s="93">
        <f t="shared" si="667"/>
        <v>8.2872656235839129E-2</v>
      </c>
      <c r="IL106" s="90">
        <f t="shared" si="668"/>
        <v>7.5160873409727366E-2</v>
      </c>
      <c r="IM106" s="90">
        <f t="shared" si="669"/>
        <v>8.1073092169436214E-2</v>
      </c>
      <c r="IN106" s="90">
        <f t="shared" si="670"/>
        <v>7.4997079964446475E-2</v>
      </c>
      <c r="IO106" s="90">
        <f t="shared" si="671"/>
        <v>5.7896168953537601E-2</v>
      </c>
      <c r="IP106" s="90">
        <f t="shared" si="672"/>
        <v>6.0268208276476019E-2</v>
      </c>
      <c r="IQ106" s="90">
        <f t="shared" si="673"/>
        <v>6.3275697065074035E-2</v>
      </c>
      <c r="IR106" s="90">
        <f t="shared" si="674"/>
        <v>6.2633427500352723E-2</v>
      </c>
      <c r="IS106" s="90">
        <f t="shared" si="675"/>
        <v>5.8686973799627284E-2</v>
      </c>
      <c r="IT106" s="90">
        <f t="shared" si="676"/>
        <v>5.8728104117796304E-2</v>
      </c>
      <c r="IU106" s="90">
        <f t="shared" si="677"/>
        <v>5.0066181606441509E-2</v>
      </c>
      <c r="IV106" s="90">
        <f t="shared" si="678"/>
        <v>5.0831085761198137E-2</v>
      </c>
      <c r="IW106" s="90">
        <f t="shared" si="679"/>
        <v>4.7237711121866477E-2</v>
      </c>
      <c r="IX106" s="90">
        <f t="shared" si="680"/>
        <v>5.1285373739106459E-2</v>
      </c>
      <c r="IY106" s="90">
        <f t="shared" si="681"/>
        <v>3.3918040148324703E-2</v>
      </c>
      <c r="IZ106" s="90">
        <f t="shared" si="682"/>
        <v>4.5394989445197188E-2</v>
      </c>
      <c r="JA106" s="90">
        <f t="shared" si="683"/>
        <v>1.5497733317755627E-2</v>
      </c>
      <c r="JB106" s="90">
        <f t="shared" si="684"/>
        <v>2.1179724141653783E-2</v>
      </c>
      <c r="JC106" s="90">
        <f t="shared" si="685"/>
        <v>1.8504756200305229E-3</v>
      </c>
      <c r="JD106" s="202">
        <f t="shared" si="686"/>
        <v>7.1464145276566964E-3</v>
      </c>
      <c r="JE106" s="326"/>
      <c r="JF106" s="323"/>
      <c r="JG106" s="323"/>
      <c r="JH106" s="323"/>
      <c r="JI106" s="323"/>
      <c r="JJ106" s="323"/>
      <c r="JK106" s="323"/>
      <c r="JL106" s="323"/>
      <c r="JM106" s="323"/>
      <c r="JN106" s="323"/>
      <c r="JO106" s="323"/>
      <c r="JP106" s="323"/>
      <c r="JQ106" s="323"/>
      <c r="JR106" s="323"/>
      <c r="JS106" s="323"/>
      <c r="JT106" s="323"/>
      <c r="JU106" s="323"/>
      <c r="JV106" s="323"/>
      <c r="JW106" s="323"/>
      <c r="JX106" s="327"/>
      <c r="JZ106" s="701">
        <f t="shared" si="540"/>
        <v>0</v>
      </c>
      <c r="KA106" s="291">
        <f t="shared" si="541"/>
        <v>0</v>
      </c>
      <c r="KB106" s="291">
        <f t="shared" si="542"/>
        <v>0</v>
      </c>
      <c r="KC106" s="291">
        <f t="shared" si="543"/>
        <v>0</v>
      </c>
      <c r="KD106" s="291">
        <f t="shared" si="544"/>
        <v>0</v>
      </c>
      <c r="KE106" s="291">
        <f t="shared" si="545"/>
        <v>0</v>
      </c>
      <c r="KF106" s="291">
        <f t="shared" si="546"/>
        <v>0</v>
      </c>
      <c r="KG106" s="291">
        <f t="shared" si="547"/>
        <v>2984.3803447691093</v>
      </c>
      <c r="KH106" s="291">
        <f t="shared" si="548"/>
        <v>0</v>
      </c>
      <c r="KI106" s="291">
        <f t="shared" si="549"/>
        <v>0</v>
      </c>
      <c r="KJ106" s="291">
        <f t="shared" si="550"/>
        <v>4840.4362949231345</v>
      </c>
      <c r="KK106" s="291">
        <f t="shared" si="551"/>
        <v>7675.7559831969638</v>
      </c>
      <c r="KL106" s="291">
        <f t="shared" si="552"/>
        <v>6020.3491267012932</v>
      </c>
      <c r="KM106" s="291">
        <f t="shared" si="553"/>
        <v>0</v>
      </c>
      <c r="KN106" s="291">
        <f t="shared" si="554"/>
        <v>10040.218896917582</v>
      </c>
      <c r="KO106" s="291">
        <f t="shared" si="555"/>
        <v>6736.3712168241927</v>
      </c>
      <c r="KP106" s="291">
        <f t="shared" si="556"/>
        <v>2638.1270999527205</v>
      </c>
      <c r="KQ106" s="291">
        <f t="shared" si="557"/>
        <v>12444.010778966463</v>
      </c>
      <c r="KR106" s="291">
        <f t="shared" si="558"/>
        <v>1870.2753724568092</v>
      </c>
      <c r="KS106" s="702">
        <f t="shared" si="559"/>
        <v>5545.5468100474072</v>
      </c>
      <c r="KT106" s="705">
        <f>(SUM(JZ106:KS106)/SUM(JZ$4:KS105))*100000</f>
        <v>118.1308665288568</v>
      </c>
      <c r="KU106" s="624">
        <f t="shared" si="609"/>
        <v>0</v>
      </c>
      <c r="KV106" s="625">
        <f t="shared" si="610"/>
        <v>0</v>
      </c>
      <c r="KW106" s="625">
        <f t="shared" si="611"/>
        <v>0</v>
      </c>
      <c r="KX106" s="625">
        <f t="shared" si="612"/>
        <v>0</v>
      </c>
      <c r="KY106" s="625">
        <f t="shared" si="613"/>
        <v>0</v>
      </c>
      <c r="KZ106" s="625">
        <f t="shared" si="614"/>
        <v>0</v>
      </c>
      <c r="LA106" s="625">
        <f t="shared" si="615"/>
        <v>0</v>
      </c>
      <c r="LB106" s="625">
        <f t="shared" si="616"/>
        <v>915.37182233900728</v>
      </c>
      <c r="LC106" s="625">
        <f t="shared" si="617"/>
        <v>0</v>
      </c>
      <c r="LD106" s="625">
        <f t="shared" si="618"/>
        <v>0</v>
      </c>
      <c r="LE106" s="625">
        <f t="shared" si="619"/>
        <v>2290.2834939966551</v>
      </c>
      <c r="LF106" s="625">
        <f t="shared" si="620"/>
        <v>3383.7290987457695</v>
      </c>
      <c r="LG106" s="625">
        <f t="shared" si="621"/>
        <v>3641.1295112770449</v>
      </c>
      <c r="LH106" s="625">
        <f t="shared" si="622"/>
        <v>0</v>
      </c>
      <c r="LI106" s="625">
        <f t="shared" si="623"/>
        <v>10142.014294390377</v>
      </c>
      <c r="LJ106" s="625">
        <f t="shared" si="624"/>
        <v>5051.9121489873432</v>
      </c>
      <c r="LK106" s="625">
        <f t="shared" si="625"/>
        <v>7398.8722731020498</v>
      </c>
      <c r="LL106" s="625">
        <f t="shared" si="626"/>
        <v>18948.788945889199</v>
      </c>
      <c r="LM106" s="625">
        <f t="shared" si="627"/>
        <v>30982.777643614831</v>
      </c>
      <c r="LN106" s="626">
        <f t="shared" si="628"/>
        <v>32090.427695430859</v>
      </c>
      <c r="LO106" s="642">
        <f t="shared" si="629"/>
        <v>0</v>
      </c>
      <c r="LP106" s="625">
        <f t="shared" si="630"/>
        <v>0</v>
      </c>
      <c r="LQ106" s="625">
        <f t="shared" si="631"/>
        <v>666.54952174320113</v>
      </c>
      <c r="LR106" s="625">
        <f t="shared" si="632"/>
        <v>1331.8311909744509</v>
      </c>
      <c r="LS106" s="625">
        <f t="shared" si="633"/>
        <v>6984.4348855764538</v>
      </c>
      <c r="LT106" s="645">
        <f t="shared" si="634"/>
        <v>6879.5871198932828</v>
      </c>
      <c r="LU106" s="624">
        <f t="shared" si="635"/>
        <v>0</v>
      </c>
      <c r="LV106" s="625">
        <f t="shared" si="636"/>
        <v>999.34861172787521</v>
      </c>
      <c r="LW106" s="626">
        <f t="shared" si="637"/>
        <v>6925.7948904087598</v>
      </c>
      <c r="LY106" s="725">
        <f>VLOOKUP(A106,Vac!A:C,2,FALSE)</f>
        <v>58522.042275862688</v>
      </c>
      <c r="LZ106" s="730">
        <f>VLOOKUP(A106,Vac!A:D,3,FALSE)</f>
        <v>1907</v>
      </c>
      <c r="MA106" s="722">
        <f>VLOOKUP(A106,Vac!A:D,4,FALSE)</f>
        <v>923</v>
      </c>
      <c r="MB106" s="742">
        <f t="shared" si="560"/>
        <v>0.1093337919963307</v>
      </c>
      <c r="MC106" s="666">
        <f t="shared" si="561"/>
        <v>5.29182433207201E-2</v>
      </c>
    </row>
    <row r="107" spans="1:341" ht="14.4">
      <c r="A107" s="510" t="s">
        <v>117</v>
      </c>
      <c r="B107" s="538">
        <v>42312</v>
      </c>
      <c r="C107" s="526">
        <f t="shared" si="638"/>
        <v>3589</v>
      </c>
      <c r="D107" s="517">
        <f t="shared" si="639"/>
        <v>79</v>
      </c>
      <c r="E107" s="495">
        <f t="shared" si="640"/>
        <v>8.8806176096913655E-3</v>
      </c>
      <c r="F107" s="208">
        <f t="shared" si="562"/>
        <v>7.8582907922102471E-2</v>
      </c>
      <c r="G107" s="30">
        <f t="shared" si="264"/>
        <v>2.6754218614606389</v>
      </c>
      <c r="H107" s="29">
        <f t="shared" si="563"/>
        <v>0.21024242979194138</v>
      </c>
      <c r="I107" s="33">
        <f t="shared" si="564"/>
        <v>0.22693536256339178</v>
      </c>
      <c r="J107" s="353">
        <f t="shared" si="565"/>
        <v>0.1754698025346027</v>
      </c>
      <c r="K107" s="581">
        <f t="shared" si="566"/>
        <v>1.0640478289399258E-2</v>
      </c>
      <c r="L107" s="354">
        <f t="shared" si="641"/>
        <v>2.2329257999531156</v>
      </c>
      <c r="M107" s="355">
        <f t="shared" si="567"/>
        <v>0.18934906811854271</v>
      </c>
      <c r="N107" s="827"/>
      <c r="O107" s="364" t="s">
        <v>226</v>
      </c>
      <c r="P107" s="20" t="s">
        <v>241</v>
      </c>
      <c r="Q107" s="20"/>
      <c r="R107" s="20"/>
      <c r="S107" s="166">
        <f t="shared" si="568"/>
        <v>3589</v>
      </c>
      <c r="T107" s="167">
        <f t="shared" si="569"/>
        <v>8482.2272641331056</v>
      </c>
      <c r="U107" s="166">
        <f t="shared" si="570"/>
        <v>112</v>
      </c>
      <c r="V107" s="168">
        <f t="shared" si="571"/>
        <v>3.2211676732815643E-2</v>
      </c>
      <c r="W107" s="167">
        <f t="shared" si="572"/>
        <v>264.70032142181884</v>
      </c>
      <c r="X107" s="166">
        <f t="shared" si="573"/>
        <v>264</v>
      </c>
      <c r="Y107" s="168">
        <f t="shared" si="574"/>
        <v>7.939849624060151E-2</v>
      </c>
      <c r="Z107" s="167">
        <f t="shared" si="575"/>
        <v>623.9364719228588</v>
      </c>
      <c r="AA107" s="166">
        <f t="shared" si="576"/>
        <v>79</v>
      </c>
      <c r="AB107" s="167">
        <f t="shared" si="577"/>
        <v>1867.0826243146153</v>
      </c>
      <c r="AC107" s="169">
        <f t="shared" si="578"/>
        <v>2.2011702424073559E-2</v>
      </c>
      <c r="AD107" s="166">
        <f t="shared" si="579"/>
        <v>0</v>
      </c>
      <c r="AE107" s="168">
        <f t="shared" si="580"/>
        <v>0</v>
      </c>
      <c r="AF107" s="167">
        <f t="shared" si="581"/>
        <v>0</v>
      </c>
      <c r="AG107" s="166">
        <f t="shared" si="582"/>
        <v>3</v>
      </c>
      <c r="AH107" s="168">
        <f t="shared" si="583"/>
        <v>3.9473684210526314E-2</v>
      </c>
      <c r="AI107" s="365">
        <f t="shared" si="584"/>
        <v>70.901871809415766</v>
      </c>
      <c r="AJ107" s="831"/>
      <c r="AK107" s="85">
        <v>3209.1187186778484</v>
      </c>
      <c r="AL107" s="62">
        <v>3014.0709799297429</v>
      </c>
      <c r="AM107" s="62">
        <v>3211.9095983627385</v>
      </c>
      <c r="AN107" s="62">
        <v>2873.6250951543793</v>
      </c>
      <c r="AO107" s="62">
        <v>2570.7694000446882</v>
      </c>
      <c r="AP107" s="62">
        <v>2460.9453651599515</v>
      </c>
      <c r="AQ107" s="62">
        <v>2794.223394692126</v>
      </c>
      <c r="AR107" s="62">
        <v>2782.1282122706557</v>
      </c>
      <c r="AS107" s="62">
        <v>2761.9830930459611</v>
      </c>
      <c r="AT107" s="62">
        <v>2825.7840458446826</v>
      </c>
      <c r="AU107" s="62">
        <v>2244.4875255129323</v>
      </c>
      <c r="AV107" s="62">
        <v>2322.6066664828536</v>
      </c>
      <c r="AW107" s="62">
        <v>2041.591526508339</v>
      </c>
      <c r="AX107" s="62">
        <v>2248.8197326705031</v>
      </c>
      <c r="AY107" s="62">
        <v>1394.3864947670722</v>
      </c>
      <c r="AZ107" s="62">
        <v>1699.9921006229993</v>
      </c>
      <c r="BA107" s="62">
        <v>537.16401901325241</v>
      </c>
      <c r="BB107" s="62">
        <v>955.13347409822723</v>
      </c>
      <c r="BC107" s="62">
        <v>68.36632969259577</v>
      </c>
      <c r="BD107" s="86">
        <v>294.89472673777237</v>
      </c>
      <c r="BE107" s="258">
        <v>2.0000000000000002E-5</v>
      </c>
      <c r="BF107" s="43">
        <v>2.0000000000000002E-5</v>
      </c>
      <c r="BG107" s="53">
        <v>5.0000000000000002E-5</v>
      </c>
      <c r="BH107" s="53">
        <v>4.0000000000000003E-5</v>
      </c>
      <c r="BI107" s="53">
        <v>1.2518952302791728E-4</v>
      </c>
      <c r="BJ107" s="53">
        <v>1.2406223545552731E-4</v>
      </c>
      <c r="BK107" s="53">
        <v>3.4000000000000002E-4</v>
      </c>
      <c r="BL107" s="53">
        <v>1.8000000000000001E-4</v>
      </c>
      <c r="BM107" s="53">
        <v>8.9999999999999998E-4</v>
      </c>
      <c r="BN107" s="53">
        <v>5.0000000000000001E-4</v>
      </c>
      <c r="BO107" s="53">
        <v>3.8E-3</v>
      </c>
      <c r="BP107" s="53">
        <v>2E-3</v>
      </c>
      <c r="BQ107" s="53">
        <v>1.6199999999999999E-2</v>
      </c>
      <c r="BR107" s="53">
        <v>6.1999999999999998E-3</v>
      </c>
      <c r="BS107" s="53">
        <v>6.1100000000000002E-2</v>
      </c>
      <c r="BT107" s="53">
        <v>2.6800000000000001E-2</v>
      </c>
      <c r="BU107" s="53">
        <v>0.1421</v>
      </c>
      <c r="BV107" s="53">
        <v>5.4699999999999999E-2</v>
      </c>
      <c r="BW107" s="53">
        <v>0.27589999999999998</v>
      </c>
      <c r="BX107" s="773">
        <v>0.1051</v>
      </c>
      <c r="BY107" s="53">
        <f t="shared" si="642"/>
        <v>2.0000000000000002E-5</v>
      </c>
      <c r="BZ107" s="53">
        <f t="shared" si="643"/>
        <v>4.5000000000000003E-5</v>
      </c>
      <c r="CA107" s="53">
        <f t="shared" si="644"/>
        <v>1.246258792417223E-4</v>
      </c>
      <c r="CB107" s="53">
        <f t="shared" si="645"/>
        <v>2.6000000000000003E-4</v>
      </c>
      <c r="CC107" s="53">
        <f t="shared" si="646"/>
        <v>6.9999999999999999E-4</v>
      </c>
      <c r="CD107" s="53">
        <f t="shared" si="647"/>
        <v>2.8999999999999998E-3</v>
      </c>
      <c r="CE107" s="53">
        <f t="shared" si="648"/>
        <v>1.12E-2</v>
      </c>
      <c r="CF107" s="53">
        <f t="shared" si="649"/>
        <v>4.3950000000000003E-2</v>
      </c>
      <c r="CG107" s="53">
        <f t="shared" si="650"/>
        <v>9.8400000000000001E-2</v>
      </c>
      <c r="CH107" s="54">
        <f t="shared" si="509"/>
        <v>0.1905</v>
      </c>
      <c r="CI107" s="64">
        <f>+Fall_Hoy!B107</f>
        <v>0</v>
      </c>
      <c r="CJ107" s="61">
        <f>+Fall_Hoy!C107</f>
        <v>0</v>
      </c>
      <c r="CK107" s="61">
        <f>+Fall_Hoy!D107</f>
        <v>0</v>
      </c>
      <c r="CL107" s="61">
        <f>+Fall_Hoy!E107</f>
        <v>0</v>
      </c>
      <c r="CM107" s="61">
        <f>+Fall_Hoy!F107</f>
        <v>0</v>
      </c>
      <c r="CN107" s="61">
        <f>+Fall_Hoy!G107</f>
        <v>0</v>
      </c>
      <c r="CO107" s="61">
        <f>+Fall_Hoy!H107</f>
        <v>0</v>
      </c>
      <c r="CP107" s="61">
        <f>+Fall_Hoy!I107</f>
        <v>0</v>
      </c>
      <c r="CQ107" s="61">
        <f>+Fall_Hoy!J107</f>
        <v>0</v>
      </c>
      <c r="CR107" s="61">
        <f>+Fall_Hoy!K107</f>
        <v>0</v>
      </c>
      <c r="CS107" s="61">
        <f>+Fall_Hoy!L107</f>
        <v>2</v>
      </c>
      <c r="CT107" s="61">
        <f>+Fall_Hoy!M107</f>
        <v>1</v>
      </c>
      <c r="CU107" s="61">
        <f>+Fall_Hoy!N107</f>
        <v>8</v>
      </c>
      <c r="CV107" s="61">
        <f>+Fall_Hoy!O107</f>
        <v>3</v>
      </c>
      <c r="CW107" s="61">
        <f>+Fall_Hoy!P107</f>
        <v>18</v>
      </c>
      <c r="CX107" s="61">
        <f>+Fall_Hoy!Q107</f>
        <v>9</v>
      </c>
      <c r="CY107" s="61">
        <f>+Fall_Hoy!R107</f>
        <v>17</v>
      </c>
      <c r="CZ107" s="61">
        <f>+Fall_Hoy!S107</f>
        <v>11</v>
      </c>
      <c r="DA107" s="61">
        <f>+Fall_Hoy!T107</f>
        <v>1</v>
      </c>
      <c r="DB107" s="253">
        <f>+Fall_Hoy!U107</f>
        <v>4</v>
      </c>
      <c r="DC107" s="61">
        <f>+Fall_Hoy!W107</f>
        <v>0</v>
      </c>
      <c r="DD107" s="61">
        <f>+Fall_Hoy!X107</f>
        <v>0</v>
      </c>
      <c r="DE107" s="61">
        <f>+Fall_Hoy!Y107</f>
        <v>0</v>
      </c>
      <c r="DF107" s="61">
        <f>+Fall_Hoy!Z107</f>
        <v>0</v>
      </c>
      <c r="DG107" s="61">
        <f>+Fall_Hoy!AA107</f>
        <v>0</v>
      </c>
      <c r="DH107" s="61">
        <f>+Fall_Hoy!AB107</f>
        <v>0</v>
      </c>
      <c r="DI107" s="61">
        <f>+Fall_Hoy!AC107</f>
        <v>0</v>
      </c>
      <c r="DJ107" s="61">
        <f>+Fall_Hoy!AD107</f>
        <v>0</v>
      </c>
      <c r="DK107" s="61">
        <f>+Fall_Hoy!AE107</f>
        <v>2</v>
      </c>
      <c r="DL107" s="270">
        <f>+Fall_Hoy!AF107</f>
        <v>3</v>
      </c>
      <c r="DM107" s="75">
        <f t="shared" si="585"/>
        <v>0.2112750081192411</v>
      </c>
      <c r="DN107" s="76">
        <f t="shared" si="586"/>
        <v>0.1975426211682508</v>
      </c>
      <c r="DO107" s="76">
        <f t="shared" si="587"/>
        <v>0.24188342970760765</v>
      </c>
      <c r="DP107" s="76">
        <f t="shared" si="588"/>
        <v>0.215166631950233</v>
      </c>
      <c r="DQ107" s="76">
        <f t="shared" si="524"/>
        <v>0.10736085469011816</v>
      </c>
      <c r="DR107" s="76">
        <f t="shared" si="525"/>
        <v>0.12881228672843628</v>
      </c>
      <c r="DS107" s="76">
        <f t="shared" si="526"/>
        <v>9.3049109993815438E-2</v>
      </c>
      <c r="DT107" s="76">
        <f t="shared" si="527"/>
        <v>0.11214436438404064</v>
      </c>
      <c r="DU107" s="76">
        <f t="shared" si="528"/>
        <v>8.8342322085292968E-2</v>
      </c>
      <c r="DV107" s="76">
        <f t="shared" si="529"/>
        <v>0.12385942956776022</v>
      </c>
      <c r="DW107" s="76">
        <f t="shared" si="530"/>
        <v>0.23449263294675937</v>
      </c>
      <c r="DX107" s="76">
        <f t="shared" si="531"/>
        <v>0.21527536591340063</v>
      </c>
      <c r="DY107" s="76">
        <f t="shared" si="532"/>
        <v>0.24188342970760765</v>
      </c>
      <c r="DZ107" s="76">
        <f t="shared" si="533"/>
        <v>0.215166631950233</v>
      </c>
      <c r="EA107" s="76">
        <f t="shared" si="534"/>
        <v>0.2112750081192411</v>
      </c>
      <c r="EB107" s="76">
        <f t="shared" si="535"/>
        <v>0.1975426211682508</v>
      </c>
      <c r="EC107" s="76">
        <f t="shared" si="536"/>
        <v>0.22271421071821365</v>
      </c>
      <c r="ED107" s="76">
        <f t="shared" si="537"/>
        <v>0.21054323567583244</v>
      </c>
      <c r="EE107" s="76">
        <f t="shared" si="538"/>
        <v>5.3015887313580271E-2</v>
      </c>
      <c r="EF107" s="316">
        <f t="shared" si="539"/>
        <v>0.1290595863064378</v>
      </c>
      <c r="EG107" s="85">
        <f>+'Cas_-14'!B106</f>
        <v>50</v>
      </c>
      <c r="EH107" s="62">
        <f>+'Cas_-14'!C106</f>
        <v>49</v>
      </c>
      <c r="EI107" s="62">
        <f>+'Cas_-14'!D106</f>
        <v>110</v>
      </c>
      <c r="EJ107" s="62">
        <f>+'Cas_-14'!E106</f>
        <v>145</v>
      </c>
      <c r="EK107" s="62">
        <f>+'Cas_-14'!F106</f>
        <v>276</v>
      </c>
      <c r="EL107" s="62">
        <f>+'Cas_-14'!G106</f>
        <v>317</v>
      </c>
      <c r="EM107" s="62">
        <f>+'Cas_-14'!H106</f>
        <v>260</v>
      </c>
      <c r="EN107" s="62">
        <f>+'Cas_-14'!I106</f>
        <v>312</v>
      </c>
      <c r="EO107" s="62">
        <f>+'Cas_-14'!J106</f>
        <v>244</v>
      </c>
      <c r="EP107" s="62">
        <f>+'Cas_-14'!K106</f>
        <v>350</v>
      </c>
      <c r="EQ107" s="62">
        <f>+'Cas_-14'!L106</f>
        <v>215</v>
      </c>
      <c r="ER107" s="62">
        <f>+'Cas_-14'!M106</f>
        <v>247</v>
      </c>
      <c r="ES107" s="62">
        <f>+'Cas_-14'!N106</f>
        <v>166</v>
      </c>
      <c r="ET107" s="62">
        <f>+'Cas_-14'!O106</f>
        <v>192</v>
      </c>
      <c r="EU107" s="62">
        <f>+'Cas_-14'!P106</f>
        <v>104</v>
      </c>
      <c r="EV107" s="62">
        <f>+'Cas_-14'!Q106</f>
        <v>135</v>
      </c>
      <c r="EW107" s="62">
        <f>+'Cas_-14'!R106</f>
        <v>43</v>
      </c>
      <c r="EX107" s="62">
        <f>+'Cas_-14'!S106</f>
        <v>62</v>
      </c>
      <c r="EY107" s="62">
        <f>+'Cas_-14'!T106</f>
        <v>5</v>
      </c>
      <c r="EZ107" s="86">
        <f>+'Cas_-14'!U106</f>
        <v>15</v>
      </c>
      <c r="FA107" s="201">
        <f t="shared" si="589"/>
        <v>1.5580601524333732E-2</v>
      </c>
      <c r="FB107" s="91">
        <f t="shared" si="590"/>
        <v>1.6257082307047119E-2</v>
      </c>
      <c r="FC107" s="91">
        <f t="shared" si="591"/>
        <v>3.4247539238362178E-2</v>
      </c>
      <c r="FD107" s="91">
        <f t="shared" si="592"/>
        <v>5.0458913462478022E-2</v>
      </c>
      <c r="FE107" s="91">
        <f t="shared" si="593"/>
        <v>0.10736085469011816</v>
      </c>
      <c r="FF107" s="91">
        <f t="shared" si="594"/>
        <v>0.12881228672843628</v>
      </c>
      <c r="FG107" s="91">
        <f t="shared" si="595"/>
        <v>9.3049109993815438E-2</v>
      </c>
      <c r="FH107" s="91">
        <f t="shared" si="596"/>
        <v>0.11214436438404064</v>
      </c>
      <c r="FI107" s="91">
        <f t="shared" si="597"/>
        <v>8.8342322085292968E-2</v>
      </c>
      <c r="FJ107" s="91">
        <f t="shared" si="598"/>
        <v>0.12385942956776022</v>
      </c>
      <c r="FK107" s="91">
        <f t="shared" si="599"/>
        <v>9.5790240558751197E-2</v>
      </c>
      <c r="FL107" s="91">
        <f t="shared" si="600"/>
        <v>0.10634603076121991</v>
      </c>
      <c r="FM107" s="91">
        <f t="shared" si="601"/>
        <v>8.1309114896212301E-2</v>
      </c>
      <c r="FN107" s="91">
        <f t="shared" si="602"/>
        <v>8.5378119557852447E-2</v>
      </c>
      <c r="FO107" s="91">
        <f t="shared" si="603"/>
        <v>7.4584772866272533E-2</v>
      </c>
      <c r="FP107" s="91">
        <f t="shared" si="604"/>
        <v>7.9412133709636831E-2</v>
      </c>
      <c r="FQ107" s="91">
        <f t="shared" si="605"/>
        <v>8.0050037750088288E-2</v>
      </c>
      <c r="FR107" s="91">
        <f t="shared" si="606"/>
        <v>6.4912393588274386E-2</v>
      </c>
      <c r="FS107" s="91">
        <f t="shared" si="607"/>
        <v>7.3135416549083981E-2</v>
      </c>
      <c r="FT107" s="100">
        <f t="shared" si="608"/>
        <v>5.0865609453024804E-2</v>
      </c>
      <c r="FU107" s="119">
        <f t="shared" si="511"/>
        <v>2.8326828654160896</v>
      </c>
      <c r="FV107" s="120">
        <f t="shared" si="512"/>
        <v>2.4875621890547261</v>
      </c>
      <c r="FW107" s="120">
        <f t="shared" si="513"/>
        <v>2.9748624126134171</v>
      </c>
      <c r="FX107" s="120">
        <f t="shared" si="514"/>
        <v>2.520161290322581</v>
      </c>
      <c r="FY107" s="120">
        <f t="shared" si="523"/>
        <v>1</v>
      </c>
      <c r="FZ107" s="120">
        <f t="shared" si="523"/>
        <v>1</v>
      </c>
      <c r="GA107" s="120">
        <f t="shared" si="523"/>
        <v>1</v>
      </c>
      <c r="GB107" s="120">
        <f t="shared" si="523"/>
        <v>1</v>
      </c>
      <c r="GC107" s="120">
        <f t="shared" si="523"/>
        <v>1</v>
      </c>
      <c r="GD107" s="120">
        <f t="shared" si="523"/>
        <v>1</v>
      </c>
      <c r="GE107" s="120">
        <f t="shared" si="523"/>
        <v>2.4479804161566707</v>
      </c>
      <c r="GF107" s="120">
        <f t="shared" si="523"/>
        <v>2.0242914979757085</v>
      </c>
      <c r="GG107" s="120">
        <f t="shared" si="523"/>
        <v>2.9748624126134171</v>
      </c>
      <c r="GH107" s="120">
        <f t="shared" si="523"/>
        <v>2.520161290322581</v>
      </c>
      <c r="GI107" s="120">
        <f t="shared" si="523"/>
        <v>2.8326828654160896</v>
      </c>
      <c r="GJ107" s="120">
        <f t="shared" si="523"/>
        <v>2.4875621890547261</v>
      </c>
      <c r="GK107" s="120">
        <f t="shared" si="515"/>
        <v>2.7821874539711633</v>
      </c>
      <c r="GL107" s="120">
        <f t="shared" si="516"/>
        <v>3.2434982603054783</v>
      </c>
      <c r="GM107" s="120">
        <f t="shared" si="517"/>
        <v>0.72490032620514677</v>
      </c>
      <c r="GN107" s="321">
        <f t="shared" si="518"/>
        <v>2.5372660957817947</v>
      </c>
      <c r="GO107" s="85">
        <f>+Cas_Hoy!B106</f>
        <v>56</v>
      </c>
      <c r="GP107" s="62">
        <f>+Cas_Hoy!C106</f>
        <v>55</v>
      </c>
      <c r="GQ107" s="62">
        <f>+Cas_Hoy!D106</f>
        <v>121</v>
      </c>
      <c r="GR107" s="62">
        <f>+Cas_Hoy!E106</f>
        <v>153</v>
      </c>
      <c r="GS107" s="62">
        <f>+Cas_Hoy!F106</f>
        <v>292</v>
      </c>
      <c r="GT107" s="62">
        <f>+Cas_Hoy!G106</f>
        <v>341</v>
      </c>
      <c r="GU107" s="62">
        <f>+Cas_Hoy!H106</f>
        <v>286</v>
      </c>
      <c r="GV107" s="62">
        <f>+Cas_Hoy!I106</f>
        <v>332</v>
      </c>
      <c r="GW107" s="62">
        <f>+Cas_Hoy!J106</f>
        <v>265</v>
      </c>
      <c r="GX107" s="62">
        <f>+Cas_Hoy!K106</f>
        <v>387</v>
      </c>
      <c r="GY107" s="62">
        <f>+Cas_Hoy!L106</f>
        <v>231</v>
      </c>
      <c r="GZ107" s="62">
        <f>+Cas_Hoy!M106</f>
        <v>268</v>
      </c>
      <c r="HA107" s="62">
        <f>+Cas_Hoy!N106</f>
        <v>179</v>
      </c>
      <c r="HB107" s="62">
        <f>+Cas_Hoy!O106</f>
        <v>202</v>
      </c>
      <c r="HC107" s="62">
        <f>+Cas_Hoy!P106</f>
        <v>110</v>
      </c>
      <c r="HD107" s="62">
        <f>+Cas_Hoy!Q106</f>
        <v>143</v>
      </c>
      <c r="HE107" s="62">
        <f>+Cas_Hoy!R106</f>
        <v>47</v>
      </c>
      <c r="HF107" s="62">
        <f>+Cas_Hoy!S106</f>
        <v>70</v>
      </c>
      <c r="HG107" s="62">
        <f>+Cas_Hoy!T106</f>
        <v>5</v>
      </c>
      <c r="HH107" s="590">
        <f>+Cas_Hoy!U106</f>
        <v>17</v>
      </c>
      <c r="HI107" s="543">
        <f t="shared" si="519"/>
        <v>0.22346395089535115</v>
      </c>
      <c r="HJ107" s="112">
        <f t="shared" si="520"/>
        <v>0.2092488505708138</v>
      </c>
      <c r="HK107" s="112">
        <f t="shared" si="521"/>
        <v>0.26082610793772149</v>
      </c>
      <c r="HL107" s="112">
        <f t="shared" si="522"/>
        <v>0.22637322736430765</v>
      </c>
      <c r="HM107" s="323">
        <f t="shared" si="651"/>
        <v>0.11358467235331342</v>
      </c>
      <c r="HN107" s="323">
        <f t="shared" si="652"/>
        <v>0.13856463651229264</v>
      </c>
      <c r="HO107" s="323">
        <f t="shared" si="653"/>
        <v>0.10235402099319699</v>
      </c>
      <c r="HP107" s="323">
        <f t="shared" si="654"/>
        <v>0.11933310569070991</v>
      </c>
      <c r="HQ107" s="323">
        <f t="shared" si="655"/>
        <v>9.5945554723781301E-2</v>
      </c>
      <c r="HR107" s="323">
        <f t="shared" si="656"/>
        <v>0.13695314069349487</v>
      </c>
      <c r="HS107" s="323">
        <f t="shared" si="657"/>
        <v>0.25194324749163449</v>
      </c>
      <c r="HT107" s="323">
        <f t="shared" si="658"/>
        <v>0.2335781298169691</v>
      </c>
      <c r="HU107" s="323">
        <f t="shared" si="659"/>
        <v>0.26082610793772149</v>
      </c>
      <c r="HV107" s="323">
        <f t="shared" si="660"/>
        <v>0.22637322736430765</v>
      </c>
      <c r="HW107" s="323">
        <f t="shared" si="661"/>
        <v>0.22346395089535115</v>
      </c>
      <c r="HX107" s="323">
        <f t="shared" si="662"/>
        <v>0.2092488505708138</v>
      </c>
      <c r="HY107" s="323">
        <f t="shared" si="663"/>
        <v>0.24343181171525677</v>
      </c>
      <c r="HZ107" s="323">
        <f t="shared" si="664"/>
        <v>0.23771010479529467</v>
      </c>
      <c r="IA107" s="323">
        <f t="shared" si="665"/>
        <v>5.3015887313580264E-2</v>
      </c>
      <c r="IB107" s="327">
        <f t="shared" si="666"/>
        <v>0.14626753114729615</v>
      </c>
      <c r="IC107" s="241">
        <f>+CyF_Tot!B106</f>
        <v>0</v>
      </c>
      <c r="ID107" s="149">
        <f>+CyF_Tot!C106</f>
        <v>3325</v>
      </c>
      <c r="IE107" s="149">
        <f>+CyF_Tot!D106</f>
        <v>3477</v>
      </c>
      <c r="IF107" s="149">
        <f>+CyF_Tot!E106</f>
        <v>3589</v>
      </c>
      <c r="IG107" s="149">
        <f>+CyF_Tot!F106</f>
        <v>0</v>
      </c>
      <c r="IH107" s="149">
        <f>+CyF_Tot!G106</f>
        <v>76</v>
      </c>
      <c r="II107" s="149">
        <f>+CyF_Tot!H106</f>
        <v>79</v>
      </c>
      <c r="IJ107" s="557">
        <f>+CyF_Tot!I106</f>
        <v>79</v>
      </c>
      <c r="IK107" s="93">
        <f t="shared" si="667"/>
        <v>7.5844174670964465E-2</v>
      </c>
      <c r="IL107" s="90">
        <f t="shared" si="668"/>
        <v>7.1234424747819602E-2</v>
      </c>
      <c r="IM107" s="90">
        <f t="shared" si="669"/>
        <v>7.5910134202182331E-2</v>
      </c>
      <c r="IN107" s="90">
        <f t="shared" si="670"/>
        <v>6.7915132708318671E-2</v>
      </c>
      <c r="IO107" s="90">
        <f t="shared" si="671"/>
        <v>6.0757454151179058E-2</v>
      </c>
      <c r="IP107" s="90">
        <f t="shared" si="672"/>
        <v>5.8161877603515585E-2</v>
      </c>
      <c r="IQ107" s="90">
        <f t="shared" si="673"/>
        <v>6.6038556312443888E-2</v>
      </c>
      <c r="IR107" s="90">
        <f t="shared" si="674"/>
        <v>6.5752699287924363E-2</v>
      </c>
      <c r="IS107" s="90">
        <f t="shared" si="675"/>
        <v>6.5276590400972806E-2</v>
      </c>
      <c r="IT107" s="90">
        <f t="shared" si="676"/>
        <v>6.6784459393190651E-2</v>
      </c>
      <c r="IU107" s="90">
        <f t="shared" si="677"/>
        <v>5.3046122270583577E-2</v>
      </c>
      <c r="IV107" s="90">
        <f t="shared" si="678"/>
        <v>5.4892386710220592E-2</v>
      </c>
      <c r="IW107" s="90">
        <f t="shared" si="679"/>
        <v>4.8250886899894568E-2</v>
      </c>
      <c r="IX107" s="90">
        <f t="shared" si="680"/>
        <v>5.3148509469429547E-2</v>
      </c>
      <c r="IY107" s="90">
        <f t="shared" si="681"/>
        <v>3.2954870834918513E-2</v>
      </c>
      <c r="IZ107" s="90">
        <f t="shared" si="682"/>
        <v>4.0177540665130441E-2</v>
      </c>
      <c r="JA107" s="90">
        <f t="shared" si="683"/>
        <v>1.2695311472236065E-2</v>
      </c>
      <c r="JB107" s="90">
        <f t="shared" si="684"/>
        <v>2.2573583713798147E-2</v>
      </c>
      <c r="JC107" s="90">
        <f t="shared" si="685"/>
        <v>1.6157669146482268E-3</v>
      </c>
      <c r="JD107" s="202">
        <f t="shared" si="686"/>
        <v>6.9695293708114097E-3</v>
      </c>
      <c r="JE107" s="326"/>
      <c r="JF107" s="323"/>
      <c r="JG107" s="323"/>
      <c r="JH107" s="323"/>
      <c r="JI107" s="323"/>
      <c r="JJ107" s="323"/>
      <c r="JK107" s="323"/>
      <c r="JL107" s="323"/>
      <c r="JM107" s="323"/>
      <c r="JN107" s="323"/>
      <c r="JO107" s="323"/>
      <c r="JP107" s="323"/>
      <c r="JQ107" s="323"/>
      <c r="JR107" s="323"/>
      <c r="JS107" s="323"/>
      <c r="JT107" s="323"/>
      <c r="JU107" s="323"/>
      <c r="JV107" s="323"/>
      <c r="JW107" s="323"/>
      <c r="JX107" s="327"/>
      <c r="JZ107" s="701">
        <f t="shared" si="540"/>
        <v>0</v>
      </c>
      <c r="KA107" s="291">
        <f t="shared" si="541"/>
        <v>0</v>
      </c>
      <c r="KB107" s="291">
        <f t="shared" si="542"/>
        <v>0</v>
      </c>
      <c r="KC107" s="291">
        <f t="shared" si="543"/>
        <v>0</v>
      </c>
      <c r="KD107" s="291">
        <f t="shared" si="544"/>
        <v>0</v>
      </c>
      <c r="KE107" s="291">
        <f t="shared" si="545"/>
        <v>0</v>
      </c>
      <c r="KF107" s="291">
        <f t="shared" si="546"/>
        <v>0</v>
      </c>
      <c r="KG107" s="291">
        <f t="shared" si="547"/>
        <v>0</v>
      </c>
      <c r="KH107" s="291">
        <f t="shared" si="548"/>
        <v>0</v>
      </c>
      <c r="KI107" s="291">
        <f t="shared" si="549"/>
        <v>0</v>
      </c>
      <c r="KJ107" s="291">
        <f t="shared" si="550"/>
        <v>1883.2503865371318</v>
      </c>
      <c r="KK107" s="291">
        <f t="shared" si="551"/>
        <v>976.67462714860255</v>
      </c>
      <c r="KL107" s="291">
        <f t="shared" si="552"/>
        <v>6478.9806522279232</v>
      </c>
      <c r="KM107" s="291">
        <f t="shared" si="553"/>
        <v>2544.1465658102566</v>
      </c>
      <c r="KN107" s="291">
        <f t="shared" si="554"/>
        <v>12779.336336713921</v>
      </c>
      <c r="KO107" s="291">
        <f t="shared" si="555"/>
        <v>7059.368096829402</v>
      </c>
      <c r="KP107" s="291">
        <f t="shared" si="556"/>
        <v>11284.236816782133</v>
      </c>
      <c r="KQ107" s="291">
        <f t="shared" si="557"/>
        <v>7563.2340357669054</v>
      </c>
      <c r="KR107" s="291">
        <f t="shared" si="558"/>
        <v>882.96388399709076</v>
      </c>
      <c r="KS107" s="702">
        <f t="shared" si="559"/>
        <v>2344.0229252205909</v>
      </c>
      <c r="KT107" s="705">
        <f>(SUM(JZ107:KS107)/SUM(JZ$4:KS106))*100000</f>
        <v>104.40736559063629</v>
      </c>
      <c r="KU107" s="624">
        <f t="shared" si="609"/>
        <v>0</v>
      </c>
      <c r="KV107" s="625">
        <f t="shared" si="610"/>
        <v>0</v>
      </c>
      <c r="KW107" s="625">
        <f t="shared" si="611"/>
        <v>0</v>
      </c>
      <c r="KX107" s="625">
        <f t="shared" si="612"/>
        <v>0</v>
      </c>
      <c r="KY107" s="625">
        <f t="shared" si="613"/>
        <v>0</v>
      </c>
      <c r="KZ107" s="625">
        <f t="shared" si="614"/>
        <v>0</v>
      </c>
      <c r="LA107" s="625">
        <f t="shared" si="615"/>
        <v>0</v>
      </c>
      <c r="LB107" s="625">
        <f t="shared" si="616"/>
        <v>0</v>
      </c>
      <c r="LC107" s="625">
        <f t="shared" si="617"/>
        <v>0</v>
      </c>
      <c r="LD107" s="625">
        <f t="shared" si="618"/>
        <v>0</v>
      </c>
      <c r="LE107" s="625">
        <f t="shared" si="619"/>
        <v>891.0720051976856</v>
      </c>
      <c r="LF107" s="625">
        <f t="shared" si="620"/>
        <v>430.55073182680127</v>
      </c>
      <c r="LG107" s="625">
        <f t="shared" si="621"/>
        <v>3918.5115612632435</v>
      </c>
      <c r="LH107" s="625">
        <f t="shared" si="622"/>
        <v>1334.0331180914445</v>
      </c>
      <c r="LI107" s="625">
        <f t="shared" si="623"/>
        <v>12908.902996085631</v>
      </c>
      <c r="LJ107" s="625">
        <f t="shared" si="624"/>
        <v>5294.1422473091216</v>
      </c>
      <c r="LK107" s="625">
        <f t="shared" si="625"/>
        <v>31647.689343058162</v>
      </c>
      <c r="LL107" s="625">
        <f t="shared" si="626"/>
        <v>11516.714991468036</v>
      </c>
      <c r="LM107" s="625">
        <f t="shared" si="627"/>
        <v>14627.083309816795</v>
      </c>
      <c r="LN107" s="626">
        <f t="shared" si="628"/>
        <v>13564.162520806614</v>
      </c>
      <c r="LO107" s="642">
        <f t="shared" si="629"/>
        <v>0</v>
      </c>
      <c r="LP107" s="625">
        <f t="shared" si="630"/>
        <v>0</v>
      </c>
      <c r="LQ107" s="625">
        <f t="shared" si="631"/>
        <v>256.3874440662081</v>
      </c>
      <c r="LR107" s="625">
        <f t="shared" si="632"/>
        <v>126.09515335727743</v>
      </c>
      <c r="LS107" s="625">
        <f t="shared" si="633"/>
        <v>10887.024341410439</v>
      </c>
      <c r="LT107" s="645">
        <f t="shared" si="634"/>
        <v>5193.4662006812259</v>
      </c>
      <c r="LU107" s="624">
        <f t="shared" si="635"/>
        <v>0</v>
      </c>
      <c r="LV107" s="625">
        <f t="shared" si="636"/>
        <v>190.70366740647293</v>
      </c>
      <c r="LW107" s="626">
        <f t="shared" si="637"/>
        <v>7683.6929620980736</v>
      </c>
      <c r="LY107" s="725">
        <f>VLOOKUP(A107,Vac!A:C,2,FALSE)</f>
        <v>9560.4684935764362</v>
      </c>
      <c r="LZ107" s="730">
        <f>VLOOKUP(A107,Vac!A:D,3,FALSE)</f>
        <v>3536</v>
      </c>
      <c r="MA107" s="722">
        <f>VLOOKUP(A107,Vac!A:D,4,FALSE)</f>
        <v>1286</v>
      </c>
      <c r="MB107" s="742">
        <f t="shared" si="560"/>
        <v>8.3569672906031386E-2</v>
      </c>
      <c r="MC107" s="666">
        <f t="shared" si="561"/>
        <v>3.0393269048969558E-2</v>
      </c>
    </row>
    <row r="108" spans="1:341" ht="14.4">
      <c r="A108" s="510" t="s">
        <v>118</v>
      </c>
      <c r="B108" s="538">
        <v>18281</v>
      </c>
      <c r="C108" s="526">
        <f t="shared" si="638"/>
        <v>1868</v>
      </c>
      <c r="D108" s="517">
        <f t="shared" si="639"/>
        <v>34</v>
      </c>
      <c r="E108" s="495">
        <f t="shared" si="640"/>
        <v>9.3227508484814113E-3</v>
      </c>
      <c r="F108" s="208">
        <f t="shared" si="562"/>
        <v>9.7478256112904102E-2</v>
      </c>
      <c r="G108" s="30">
        <f t="shared" si="264"/>
        <v>2.0465725252606437</v>
      </c>
      <c r="H108" s="29">
        <f t="shared" si="563"/>
        <v>0.19949632077098994</v>
      </c>
      <c r="I108" s="33">
        <f t="shared" si="564"/>
        <v>0.20912408933794008</v>
      </c>
      <c r="J108" s="353">
        <f t="shared" si="565"/>
        <v>0.22900091899590772</v>
      </c>
      <c r="K108" s="581">
        <f t="shared" si="566"/>
        <v>8.1216027511658261E-3</v>
      </c>
      <c r="L108" s="354">
        <f t="shared" si="641"/>
        <v>2.3492512907767615</v>
      </c>
      <c r="M108" s="355">
        <f t="shared" si="567"/>
        <v>0.24005259073196161</v>
      </c>
      <c r="N108" s="827"/>
      <c r="O108" s="364" t="s">
        <v>226</v>
      </c>
      <c r="P108" s="20" t="s">
        <v>236</v>
      </c>
      <c r="Q108" s="20"/>
      <c r="R108" s="20"/>
      <c r="S108" s="166">
        <f t="shared" si="568"/>
        <v>1868</v>
      </c>
      <c r="T108" s="167">
        <f t="shared" si="569"/>
        <v>10218.259395000274</v>
      </c>
      <c r="U108" s="166">
        <f t="shared" si="570"/>
        <v>43</v>
      </c>
      <c r="V108" s="168">
        <f t="shared" si="571"/>
        <v>2.3561643835616437E-2</v>
      </c>
      <c r="W108" s="167">
        <f t="shared" si="572"/>
        <v>235.21689185493136</v>
      </c>
      <c r="X108" s="166">
        <f t="shared" si="573"/>
        <v>86</v>
      </c>
      <c r="Y108" s="168">
        <f t="shared" si="574"/>
        <v>4.8260381593714929E-2</v>
      </c>
      <c r="Z108" s="167">
        <f t="shared" si="575"/>
        <v>470.43378370986272</v>
      </c>
      <c r="AA108" s="166">
        <f t="shared" si="576"/>
        <v>34</v>
      </c>
      <c r="AB108" s="167">
        <f t="shared" si="577"/>
        <v>1859.8544937366664</v>
      </c>
      <c r="AC108" s="169">
        <f t="shared" si="578"/>
        <v>1.8201284796573874E-2</v>
      </c>
      <c r="AD108" s="166">
        <f t="shared" si="579"/>
        <v>0</v>
      </c>
      <c r="AE108" s="168">
        <f t="shared" si="580"/>
        <v>0</v>
      </c>
      <c r="AF108" s="167">
        <f t="shared" si="581"/>
        <v>0</v>
      </c>
      <c r="AG108" s="166">
        <f t="shared" si="582"/>
        <v>3</v>
      </c>
      <c r="AH108" s="168">
        <f t="shared" si="583"/>
        <v>9.6774193548387094E-2</v>
      </c>
      <c r="AI108" s="365">
        <f t="shared" si="584"/>
        <v>164.10480827088233</v>
      </c>
      <c r="AJ108" s="831"/>
      <c r="AK108" s="85">
        <v>1404.480410257886</v>
      </c>
      <c r="AL108" s="62">
        <v>1300.8582623331226</v>
      </c>
      <c r="AM108" s="62">
        <v>1425.5872345354542</v>
      </c>
      <c r="AN108" s="62">
        <v>1296.190691853245</v>
      </c>
      <c r="AO108" s="62">
        <v>1139.9400620646538</v>
      </c>
      <c r="AP108" s="62">
        <v>1042.1969530658498</v>
      </c>
      <c r="AQ108" s="62">
        <v>1129.0611784340279</v>
      </c>
      <c r="AR108" s="62">
        <v>1093.4250293213754</v>
      </c>
      <c r="AS108" s="62">
        <v>1309.6151968259448</v>
      </c>
      <c r="AT108" s="62">
        <v>1267.5065804838482</v>
      </c>
      <c r="AU108" s="62">
        <v>1040.6098830153071</v>
      </c>
      <c r="AV108" s="62">
        <v>941.32146242438944</v>
      </c>
      <c r="AW108" s="62">
        <v>858.93287590491559</v>
      </c>
      <c r="AX108" s="62">
        <v>838.25206478686289</v>
      </c>
      <c r="AY108" s="62">
        <v>608.18063515198378</v>
      </c>
      <c r="AZ108" s="62">
        <v>730.05828555769415</v>
      </c>
      <c r="BA108" s="62">
        <v>293.09590065857361</v>
      </c>
      <c r="BB108" s="62">
        <v>406.56518160972905</v>
      </c>
      <c r="BC108" s="62">
        <v>33.496674360979853</v>
      </c>
      <c r="BD108" s="86">
        <v>121.62563541641597</v>
      </c>
      <c r="BE108" s="258">
        <v>2.0000000000000002E-5</v>
      </c>
      <c r="BF108" s="43">
        <v>2.0000000000000002E-5</v>
      </c>
      <c r="BG108" s="53">
        <v>5.0000000000000002E-5</v>
      </c>
      <c r="BH108" s="53">
        <v>4.0000000000000003E-5</v>
      </c>
      <c r="BI108" s="53">
        <v>1.2518952302791728E-4</v>
      </c>
      <c r="BJ108" s="53">
        <v>1.2406223545552731E-4</v>
      </c>
      <c r="BK108" s="53">
        <v>3.4000000000000002E-4</v>
      </c>
      <c r="BL108" s="53">
        <v>1.8000000000000001E-4</v>
      </c>
      <c r="BM108" s="53">
        <v>8.9999999999999998E-4</v>
      </c>
      <c r="BN108" s="53">
        <v>5.0000000000000001E-4</v>
      </c>
      <c r="BO108" s="53">
        <v>3.8E-3</v>
      </c>
      <c r="BP108" s="53">
        <v>2E-3</v>
      </c>
      <c r="BQ108" s="53">
        <v>1.6199999999999999E-2</v>
      </c>
      <c r="BR108" s="53">
        <v>6.1999999999999998E-3</v>
      </c>
      <c r="BS108" s="53">
        <v>6.1100000000000002E-2</v>
      </c>
      <c r="BT108" s="53">
        <v>2.6800000000000001E-2</v>
      </c>
      <c r="BU108" s="53">
        <v>0.1421</v>
      </c>
      <c r="BV108" s="53">
        <v>5.4699999999999999E-2</v>
      </c>
      <c r="BW108" s="53">
        <v>0.27589999999999998</v>
      </c>
      <c r="BX108" s="773">
        <v>0.1051</v>
      </c>
      <c r="BY108" s="53">
        <f t="shared" si="642"/>
        <v>2.0000000000000002E-5</v>
      </c>
      <c r="BZ108" s="53">
        <f t="shared" si="643"/>
        <v>4.5000000000000003E-5</v>
      </c>
      <c r="CA108" s="53">
        <f t="shared" si="644"/>
        <v>1.246258792417223E-4</v>
      </c>
      <c r="CB108" s="53">
        <f t="shared" si="645"/>
        <v>2.6000000000000003E-4</v>
      </c>
      <c r="CC108" s="53">
        <f t="shared" si="646"/>
        <v>6.9999999999999999E-4</v>
      </c>
      <c r="CD108" s="53">
        <f t="shared" si="647"/>
        <v>2.8999999999999998E-3</v>
      </c>
      <c r="CE108" s="53">
        <f t="shared" si="648"/>
        <v>1.12E-2</v>
      </c>
      <c r="CF108" s="53">
        <f t="shared" si="649"/>
        <v>4.3950000000000003E-2</v>
      </c>
      <c r="CG108" s="53">
        <f t="shared" si="650"/>
        <v>9.8400000000000001E-2</v>
      </c>
      <c r="CH108" s="54">
        <f t="shared" si="509"/>
        <v>0.1905</v>
      </c>
      <c r="CI108" s="64">
        <f>+Fall_Hoy!B108</f>
        <v>0</v>
      </c>
      <c r="CJ108" s="61">
        <f>+Fall_Hoy!C108</f>
        <v>0</v>
      </c>
      <c r="CK108" s="61">
        <f>+Fall_Hoy!D108</f>
        <v>0</v>
      </c>
      <c r="CL108" s="61">
        <f>+Fall_Hoy!E108</f>
        <v>0</v>
      </c>
      <c r="CM108" s="61">
        <f>+Fall_Hoy!F108</f>
        <v>0</v>
      </c>
      <c r="CN108" s="61">
        <f>+Fall_Hoy!G108</f>
        <v>0</v>
      </c>
      <c r="CO108" s="61">
        <f>+Fall_Hoy!H108</f>
        <v>1</v>
      </c>
      <c r="CP108" s="61">
        <f>+Fall_Hoy!I108</f>
        <v>0</v>
      </c>
      <c r="CQ108" s="61">
        <f>+Fall_Hoy!J108</f>
        <v>0</v>
      </c>
      <c r="CR108" s="61">
        <f>+Fall_Hoy!K108</f>
        <v>0</v>
      </c>
      <c r="CS108" s="61">
        <f>+Fall_Hoy!L108</f>
        <v>4</v>
      </c>
      <c r="CT108" s="61">
        <f>+Fall_Hoy!M108</f>
        <v>0</v>
      </c>
      <c r="CU108" s="61">
        <f>+Fall_Hoy!N108</f>
        <v>1</v>
      </c>
      <c r="CV108" s="61">
        <f>+Fall_Hoy!O108</f>
        <v>2</v>
      </c>
      <c r="CW108" s="61">
        <f>+Fall_Hoy!P108</f>
        <v>9</v>
      </c>
      <c r="CX108" s="61">
        <f>+Fall_Hoy!Q108</f>
        <v>2</v>
      </c>
      <c r="CY108" s="61">
        <f>+Fall_Hoy!R108</f>
        <v>5</v>
      </c>
      <c r="CZ108" s="61">
        <f>+Fall_Hoy!S108</f>
        <v>4</v>
      </c>
      <c r="DA108" s="61">
        <f>+Fall_Hoy!T108</f>
        <v>1</v>
      </c>
      <c r="DB108" s="253">
        <f>+Fall_Hoy!U108</f>
        <v>2</v>
      </c>
      <c r="DC108" s="61">
        <f>+Fall_Hoy!W108</f>
        <v>0</v>
      </c>
      <c r="DD108" s="61">
        <f>+Fall_Hoy!X108</f>
        <v>0</v>
      </c>
      <c r="DE108" s="61">
        <f>+Fall_Hoy!Y108</f>
        <v>0</v>
      </c>
      <c r="DF108" s="61">
        <f>+Fall_Hoy!Z108</f>
        <v>0</v>
      </c>
      <c r="DG108" s="61">
        <f>+Fall_Hoy!AA108</f>
        <v>0</v>
      </c>
      <c r="DH108" s="61">
        <f>+Fall_Hoy!AB108</f>
        <v>0</v>
      </c>
      <c r="DI108" s="61">
        <f>+Fall_Hoy!AC108</f>
        <v>0</v>
      </c>
      <c r="DJ108" s="61">
        <f>+Fall_Hoy!AD108</f>
        <v>0</v>
      </c>
      <c r="DK108" s="61">
        <f>+Fall_Hoy!AE108</f>
        <v>3</v>
      </c>
      <c r="DL108" s="270">
        <f>+Fall_Hoy!AF108</f>
        <v>0</v>
      </c>
      <c r="DM108" s="75">
        <f t="shared" si="585"/>
        <v>0.24219697321475325</v>
      </c>
      <c r="DN108" s="76">
        <f t="shared" si="586"/>
        <v>0.10222042150324211</v>
      </c>
      <c r="DO108" s="76">
        <f t="shared" si="587"/>
        <v>7.1866378378747459E-2</v>
      </c>
      <c r="DP108" s="76">
        <f t="shared" si="588"/>
        <v>0.38482535112312655</v>
      </c>
      <c r="DQ108" s="76">
        <f t="shared" si="524"/>
        <v>0.1114093663573664</v>
      </c>
      <c r="DR108" s="76">
        <f t="shared" si="525"/>
        <v>0.18230719197659667</v>
      </c>
      <c r="DS108" s="76">
        <f t="shared" si="526"/>
        <v>0.7</v>
      </c>
      <c r="DT108" s="76">
        <f t="shared" si="527"/>
        <v>0.14175640381691224</v>
      </c>
      <c r="DU108" s="76">
        <f t="shared" si="528"/>
        <v>8.2466972177594397E-2</v>
      </c>
      <c r="DV108" s="76">
        <f t="shared" si="529"/>
        <v>0.10571937224092981</v>
      </c>
      <c r="DW108" s="76">
        <f t="shared" si="530"/>
        <v>0.7</v>
      </c>
      <c r="DX108" s="76">
        <f t="shared" si="531"/>
        <v>0.15085176070911693</v>
      </c>
      <c r="DY108" s="76">
        <f t="shared" si="532"/>
        <v>7.1866378378747459E-2</v>
      </c>
      <c r="DZ108" s="76">
        <f t="shared" si="533"/>
        <v>0.38482535112312655</v>
      </c>
      <c r="EA108" s="76">
        <f t="shared" si="534"/>
        <v>0.24219697321475325</v>
      </c>
      <c r="EB108" s="76">
        <f t="shared" si="535"/>
        <v>0.10222042150324211</v>
      </c>
      <c r="EC108" s="76">
        <f t="shared" si="536"/>
        <v>0.12005111060713007</v>
      </c>
      <c r="ED108" s="76">
        <f t="shared" si="537"/>
        <v>0.17986326892639193</v>
      </c>
      <c r="EE108" s="76">
        <f t="shared" si="538"/>
        <v>0.10820482033428078</v>
      </c>
      <c r="EF108" s="316">
        <f t="shared" si="539"/>
        <v>0.15645957904524976</v>
      </c>
      <c r="EG108" s="85">
        <f>+'Cas_-14'!B107</f>
        <v>62</v>
      </c>
      <c r="EH108" s="62">
        <f>+'Cas_-14'!C107</f>
        <v>60</v>
      </c>
      <c r="EI108" s="62">
        <f>+'Cas_-14'!D107</f>
        <v>115</v>
      </c>
      <c r="EJ108" s="62">
        <f>+'Cas_-14'!E107</f>
        <v>132</v>
      </c>
      <c r="EK108" s="62">
        <f>+'Cas_-14'!F107</f>
        <v>127</v>
      </c>
      <c r="EL108" s="62">
        <f>+'Cas_-14'!G107</f>
        <v>190</v>
      </c>
      <c r="EM108" s="62">
        <f>+'Cas_-14'!H107</f>
        <v>118</v>
      </c>
      <c r="EN108" s="62">
        <f>+'Cas_-14'!I107</f>
        <v>155</v>
      </c>
      <c r="EO108" s="62">
        <f>+'Cas_-14'!J107</f>
        <v>108</v>
      </c>
      <c r="EP108" s="62">
        <f>+'Cas_-14'!K107</f>
        <v>134</v>
      </c>
      <c r="EQ108" s="62">
        <f>+'Cas_-14'!L107</f>
        <v>134</v>
      </c>
      <c r="ER108" s="62">
        <f>+'Cas_-14'!M107</f>
        <v>142</v>
      </c>
      <c r="ES108" s="62">
        <f>+'Cas_-14'!N107</f>
        <v>76</v>
      </c>
      <c r="ET108" s="62">
        <f>+'Cas_-14'!O107</f>
        <v>67</v>
      </c>
      <c r="EU108" s="62">
        <f>+'Cas_-14'!P107</f>
        <v>49</v>
      </c>
      <c r="EV108" s="62">
        <f>+'Cas_-14'!Q107</f>
        <v>42</v>
      </c>
      <c r="EW108" s="62">
        <f>+'Cas_-14'!R107</f>
        <v>16</v>
      </c>
      <c r="EX108" s="62">
        <f>+'Cas_-14'!S107</f>
        <v>30</v>
      </c>
      <c r="EY108" s="62">
        <f>+'Cas_-14'!T107</f>
        <v>3</v>
      </c>
      <c r="EZ108" s="86">
        <f>+'Cas_-14'!U107</f>
        <v>6</v>
      </c>
      <c r="FA108" s="201">
        <f t="shared" si="589"/>
        <v>4.4144439144306588E-2</v>
      </c>
      <c r="FB108" s="90">
        <f t="shared" si="590"/>
        <v>4.6123395405421388E-2</v>
      </c>
      <c r="FC108" s="90">
        <f t="shared" si="591"/>
        <v>8.0668511343309143E-2</v>
      </c>
      <c r="FD108" s="90">
        <f t="shared" si="592"/>
        <v>0.10183686769982227</v>
      </c>
      <c r="FE108" s="90">
        <f t="shared" si="593"/>
        <v>0.1114093663573664</v>
      </c>
      <c r="FF108" s="90">
        <f t="shared" si="594"/>
        <v>0.18230719197659667</v>
      </c>
      <c r="FG108" s="90">
        <f t="shared" si="595"/>
        <v>0.10451160863015613</v>
      </c>
      <c r="FH108" s="90">
        <f t="shared" si="596"/>
        <v>0.14175640381691224</v>
      </c>
      <c r="FI108" s="90">
        <f t="shared" si="597"/>
        <v>8.2466972177594397E-2</v>
      </c>
      <c r="FJ108" s="90">
        <f t="shared" si="598"/>
        <v>0.10571937224092981</v>
      </c>
      <c r="FK108" s="90">
        <f t="shared" si="599"/>
        <v>0.12877063939823152</v>
      </c>
      <c r="FL108" s="90">
        <f t="shared" si="600"/>
        <v>0.15085176070911693</v>
      </c>
      <c r="FM108" s="90">
        <f t="shared" si="601"/>
        <v>8.8481885059913862E-2</v>
      </c>
      <c r="FN108" s="90">
        <f t="shared" si="602"/>
        <v>7.9928225428273381E-2</v>
      </c>
      <c r="FO108" s="90">
        <f t="shared" si="603"/>
        <v>8.0568168678627761E-2</v>
      </c>
      <c r="FP108" s="90">
        <f t="shared" si="604"/>
        <v>5.7529653222024663E-2</v>
      </c>
      <c r="FQ108" s="90">
        <f t="shared" si="605"/>
        <v>5.4589641015274193E-2</v>
      </c>
      <c r="FR108" s="90">
        <f t="shared" si="606"/>
        <v>7.3788906077052283E-2</v>
      </c>
      <c r="FS108" s="90">
        <f t="shared" si="607"/>
        <v>8.9561129790684188E-2</v>
      </c>
      <c r="FT108" s="99">
        <f t="shared" si="608"/>
        <v>4.9331705272967249E-2</v>
      </c>
      <c r="FU108" s="119">
        <f t="shared" si="511"/>
        <v>3.0061124286048293</v>
      </c>
      <c r="FV108" s="120">
        <f t="shared" si="512"/>
        <v>1.77683013503909</v>
      </c>
      <c r="FW108" s="120">
        <f t="shared" si="513"/>
        <v>0.81221572449642632</v>
      </c>
      <c r="FX108" s="120">
        <f t="shared" si="514"/>
        <v>4.8146364949446321</v>
      </c>
      <c r="FY108" s="120">
        <f t="shared" si="523"/>
        <v>1</v>
      </c>
      <c r="FZ108" s="120">
        <f t="shared" si="523"/>
        <v>1</v>
      </c>
      <c r="GA108" s="120">
        <f t="shared" si="523"/>
        <v>6.6978205500323682</v>
      </c>
      <c r="GB108" s="120">
        <f t="shared" si="523"/>
        <v>1</v>
      </c>
      <c r="GC108" s="120">
        <f t="shared" si="523"/>
        <v>1</v>
      </c>
      <c r="GD108" s="120">
        <f t="shared" si="523"/>
        <v>1</v>
      </c>
      <c r="GE108" s="120">
        <f t="shared" si="523"/>
        <v>5.4360217769456334</v>
      </c>
      <c r="GF108" s="120">
        <f t="shared" si="523"/>
        <v>1</v>
      </c>
      <c r="GG108" s="120">
        <f t="shared" si="523"/>
        <v>0.81221572449642632</v>
      </c>
      <c r="GH108" s="120">
        <f t="shared" si="523"/>
        <v>4.8146364949446321</v>
      </c>
      <c r="GI108" s="120">
        <f t="shared" si="523"/>
        <v>3.0061124286048293</v>
      </c>
      <c r="GJ108" s="120">
        <f t="shared" si="523"/>
        <v>1.77683013503909</v>
      </c>
      <c r="GK108" s="120">
        <f t="shared" si="515"/>
        <v>2.1991555242786767</v>
      </c>
      <c r="GL108" s="120">
        <f t="shared" si="516"/>
        <v>2.4375380865326024</v>
      </c>
      <c r="GM108" s="120">
        <f t="shared" si="517"/>
        <v>1.2081672103419114</v>
      </c>
      <c r="GN108" s="321">
        <f t="shared" si="518"/>
        <v>3.1715826197272441</v>
      </c>
      <c r="GO108" s="85">
        <f>+Cas_Hoy!B107</f>
        <v>63</v>
      </c>
      <c r="GP108" s="62">
        <f>+Cas_Hoy!C107</f>
        <v>62</v>
      </c>
      <c r="GQ108" s="62">
        <f>+Cas_Hoy!D107</f>
        <v>119</v>
      </c>
      <c r="GR108" s="62">
        <f>+Cas_Hoy!E107</f>
        <v>138</v>
      </c>
      <c r="GS108" s="62">
        <f>+Cas_Hoy!F107</f>
        <v>132</v>
      </c>
      <c r="GT108" s="62">
        <f>+Cas_Hoy!G107</f>
        <v>201</v>
      </c>
      <c r="GU108" s="62">
        <f>+Cas_Hoy!H107</f>
        <v>125</v>
      </c>
      <c r="GV108" s="62">
        <f>+Cas_Hoy!I107</f>
        <v>167</v>
      </c>
      <c r="GW108" s="62">
        <f>+Cas_Hoy!J107</f>
        <v>110</v>
      </c>
      <c r="GX108" s="62">
        <f>+Cas_Hoy!K107</f>
        <v>140</v>
      </c>
      <c r="GY108" s="62">
        <f>+Cas_Hoy!L107</f>
        <v>143</v>
      </c>
      <c r="GZ108" s="62">
        <f>+Cas_Hoy!M107</f>
        <v>148</v>
      </c>
      <c r="HA108" s="62">
        <f>+Cas_Hoy!N107</f>
        <v>79</v>
      </c>
      <c r="HB108" s="62">
        <f>+Cas_Hoy!O107</f>
        <v>70</v>
      </c>
      <c r="HC108" s="62">
        <f>+Cas_Hoy!P107</f>
        <v>50</v>
      </c>
      <c r="HD108" s="62">
        <f>+Cas_Hoy!Q107</f>
        <v>45</v>
      </c>
      <c r="HE108" s="62">
        <f>+Cas_Hoy!R107</f>
        <v>18</v>
      </c>
      <c r="HF108" s="62">
        <f>+Cas_Hoy!S107</f>
        <v>33</v>
      </c>
      <c r="HG108" s="62">
        <f>+Cas_Hoy!T107</f>
        <v>3</v>
      </c>
      <c r="HH108" s="590">
        <f>+Cas_Hoy!U107</f>
        <v>6</v>
      </c>
      <c r="HI108" s="543">
        <f t="shared" si="519"/>
        <v>0.24713976858648293</v>
      </c>
      <c r="HJ108" s="112">
        <f t="shared" si="520"/>
        <v>0.10952188018204512</v>
      </c>
      <c r="HK108" s="112">
        <f t="shared" si="521"/>
        <v>7.4703209104224344E-2</v>
      </c>
      <c r="HL108" s="112">
        <f t="shared" si="522"/>
        <v>0.40205633699431137</v>
      </c>
      <c r="HM108" s="323">
        <f t="shared" si="651"/>
        <v>0.11579556188324695</v>
      </c>
      <c r="HN108" s="323">
        <f t="shared" si="652"/>
        <v>0.19286181888050491</v>
      </c>
      <c r="HO108" s="323">
        <f t="shared" si="653"/>
        <v>0.7</v>
      </c>
      <c r="HP108" s="323">
        <f t="shared" si="654"/>
        <v>0.1527310931446732</v>
      </c>
      <c r="HQ108" s="323">
        <f t="shared" si="655"/>
        <v>8.3994138329031326E-2</v>
      </c>
      <c r="HR108" s="323">
        <f t="shared" si="656"/>
        <v>0.11045307547559831</v>
      </c>
      <c r="HS108" s="323">
        <f t="shared" si="657"/>
        <v>0.7</v>
      </c>
      <c r="HT108" s="323">
        <f t="shared" si="658"/>
        <v>0.15722577876724864</v>
      </c>
      <c r="HU108" s="323">
        <f t="shared" si="659"/>
        <v>7.4703209104224344E-2</v>
      </c>
      <c r="HV108" s="323">
        <f t="shared" si="660"/>
        <v>0.40205633699431137</v>
      </c>
      <c r="HW108" s="323">
        <f t="shared" si="661"/>
        <v>0.24713976858648293</v>
      </c>
      <c r="HX108" s="323">
        <f t="shared" si="662"/>
        <v>0.10952188018204512</v>
      </c>
      <c r="HY108" s="323">
        <f t="shared" si="663"/>
        <v>0.13505749943302131</v>
      </c>
      <c r="HZ108" s="323">
        <f t="shared" si="664"/>
        <v>0.19784959581903111</v>
      </c>
      <c r="IA108" s="323">
        <f t="shared" si="665"/>
        <v>0.10820482033428078</v>
      </c>
      <c r="IB108" s="327">
        <f t="shared" si="666"/>
        <v>0.15645957904524976</v>
      </c>
      <c r="IC108" s="241">
        <f>+CyF_Tot!B107</f>
        <v>0</v>
      </c>
      <c r="ID108" s="149">
        <f>+CyF_Tot!C107</f>
        <v>1782</v>
      </c>
      <c r="IE108" s="149">
        <f>+CyF_Tot!D107</f>
        <v>1825</v>
      </c>
      <c r="IF108" s="149">
        <f>+CyF_Tot!E107</f>
        <v>1868</v>
      </c>
      <c r="IG108" s="149">
        <f>+CyF_Tot!F107</f>
        <v>0</v>
      </c>
      <c r="IH108" s="149">
        <f>+CyF_Tot!G107</f>
        <v>31</v>
      </c>
      <c r="II108" s="149">
        <f>+CyF_Tot!H107</f>
        <v>34</v>
      </c>
      <c r="IJ108" s="557">
        <f>+CyF_Tot!I107</f>
        <v>34</v>
      </c>
      <c r="IK108" s="93">
        <f t="shared" si="667"/>
        <v>7.6827329481860177E-2</v>
      </c>
      <c r="IL108" s="90">
        <f t="shared" si="668"/>
        <v>7.1159031909256751E-2</v>
      </c>
      <c r="IM108" s="90">
        <f t="shared" si="669"/>
        <v>7.7981906598952697E-2</v>
      </c>
      <c r="IN108" s="90">
        <f t="shared" si="670"/>
        <v>7.0903708323026365E-2</v>
      </c>
      <c r="IO108" s="90">
        <f t="shared" si="671"/>
        <v>6.2356548441805909E-2</v>
      </c>
      <c r="IP108" s="90">
        <f t="shared" si="672"/>
        <v>5.7009843721123013E-2</v>
      </c>
      <c r="IQ108" s="90">
        <f t="shared" si="673"/>
        <v>6.1761456071004202E-2</v>
      </c>
      <c r="IR108" s="90">
        <f t="shared" si="674"/>
        <v>5.9812101598456069E-2</v>
      </c>
      <c r="IS108" s="90">
        <f t="shared" si="675"/>
        <v>7.1638050261251834E-2</v>
      </c>
      <c r="IT108" s="90">
        <f t="shared" si="676"/>
        <v>6.9334641457461196E-2</v>
      </c>
      <c r="IU108" s="90">
        <f t="shared" si="677"/>
        <v>5.6923028445670758E-2</v>
      </c>
      <c r="IV108" s="90">
        <f t="shared" si="678"/>
        <v>5.1491792704140331E-2</v>
      </c>
      <c r="IW108" s="90">
        <f t="shared" si="679"/>
        <v>4.698500497264458E-2</v>
      </c>
      <c r="IX108" s="90">
        <f t="shared" si="680"/>
        <v>4.5853731458173126E-2</v>
      </c>
      <c r="IY108" s="90">
        <f t="shared" si="681"/>
        <v>3.3268455508559912E-2</v>
      </c>
      <c r="IZ108" s="90">
        <f t="shared" si="682"/>
        <v>3.9935358326004824E-2</v>
      </c>
      <c r="JA108" s="90">
        <f t="shared" si="683"/>
        <v>1.6032815527518934E-2</v>
      </c>
      <c r="JB108" s="90">
        <f t="shared" si="684"/>
        <v>2.2239767059227016E-2</v>
      </c>
      <c r="JC108" s="90">
        <f t="shared" si="685"/>
        <v>1.832321774573593E-3</v>
      </c>
      <c r="JD108" s="202">
        <f t="shared" si="686"/>
        <v>6.6531171936117265E-3</v>
      </c>
      <c r="JE108" s="326"/>
      <c r="JF108" s="323"/>
      <c r="JG108" s="323"/>
      <c r="JH108" s="323"/>
      <c r="JI108" s="323"/>
      <c r="JJ108" s="323"/>
      <c r="JK108" s="323"/>
      <c r="JL108" s="323"/>
      <c r="JM108" s="323"/>
      <c r="JN108" s="323"/>
      <c r="JO108" s="323"/>
      <c r="JP108" s="323"/>
      <c r="JQ108" s="323"/>
      <c r="JR108" s="323"/>
      <c r="JS108" s="323"/>
      <c r="JT108" s="323"/>
      <c r="JU108" s="323"/>
      <c r="JV108" s="323"/>
      <c r="JW108" s="323"/>
      <c r="JX108" s="327"/>
      <c r="JZ108" s="701">
        <f t="shared" si="540"/>
        <v>0</v>
      </c>
      <c r="KA108" s="291">
        <f t="shared" si="541"/>
        <v>0</v>
      </c>
      <c r="KB108" s="291">
        <f t="shared" si="542"/>
        <v>0</v>
      </c>
      <c r="KC108" s="291">
        <f t="shared" si="543"/>
        <v>0</v>
      </c>
      <c r="KD108" s="291">
        <f t="shared" si="544"/>
        <v>0</v>
      </c>
      <c r="KE108" s="291">
        <f t="shared" si="545"/>
        <v>0</v>
      </c>
      <c r="KF108" s="291">
        <f t="shared" si="546"/>
        <v>2854.0260364538658</v>
      </c>
      <c r="KG108" s="291">
        <f t="shared" si="547"/>
        <v>0</v>
      </c>
      <c r="KH108" s="291">
        <f t="shared" si="548"/>
        <v>0</v>
      </c>
      <c r="KI108" s="291">
        <f t="shared" si="549"/>
        <v>0</v>
      </c>
      <c r="KJ108" s="291">
        <f t="shared" si="550"/>
        <v>8123.9512885499335</v>
      </c>
      <c r="KK108" s="291">
        <f t="shared" si="551"/>
        <v>0</v>
      </c>
      <c r="KL108" s="291">
        <f t="shared" si="552"/>
        <v>1924.9804570095832</v>
      </c>
      <c r="KM108" s="291">
        <f t="shared" si="553"/>
        <v>4550.204121441463</v>
      </c>
      <c r="KN108" s="291">
        <f t="shared" si="554"/>
        <v>14649.705178089867</v>
      </c>
      <c r="KO108" s="291">
        <f t="shared" si="555"/>
        <v>3652.9412140878258</v>
      </c>
      <c r="KP108" s="291">
        <f t="shared" si="556"/>
        <v>6082.6166316012923</v>
      </c>
      <c r="KQ108" s="291">
        <f t="shared" si="557"/>
        <v>6461.1337094812834</v>
      </c>
      <c r="KR108" s="291">
        <f t="shared" si="558"/>
        <v>1802.119199938217</v>
      </c>
      <c r="KS108" s="702">
        <f t="shared" si="559"/>
        <v>2841.6706627404901</v>
      </c>
      <c r="KT108" s="705">
        <f>(SUM(JZ108:KS108)/SUM(JZ$4:KS107))*100000</f>
        <v>102.64495988074827</v>
      </c>
      <c r="KU108" s="624">
        <f t="shared" si="609"/>
        <v>0</v>
      </c>
      <c r="KV108" s="625">
        <f t="shared" si="610"/>
        <v>0</v>
      </c>
      <c r="KW108" s="625">
        <f t="shared" si="611"/>
        <v>0</v>
      </c>
      <c r="KX108" s="625">
        <f t="shared" si="612"/>
        <v>0</v>
      </c>
      <c r="KY108" s="625">
        <f t="shared" si="613"/>
        <v>0</v>
      </c>
      <c r="KZ108" s="625">
        <f t="shared" si="614"/>
        <v>0</v>
      </c>
      <c r="LA108" s="625">
        <f t="shared" si="615"/>
        <v>885.69159856064516</v>
      </c>
      <c r="LB108" s="625">
        <f t="shared" si="616"/>
        <v>0</v>
      </c>
      <c r="LC108" s="625">
        <f t="shared" si="617"/>
        <v>0</v>
      </c>
      <c r="LD108" s="625">
        <f t="shared" si="618"/>
        <v>0</v>
      </c>
      <c r="LE108" s="625">
        <f t="shared" si="619"/>
        <v>3843.8996835292992</v>
      </c>
      <c r="LF108" s="625">
        <f t="shared" si="620"/>
        <v>0</v>
      </c>
      <c r="LG108" s="625">
        <f t="shared" si="621"/>
        <v>1164.2353297357088</v>
      </c>
      <c r="LH108" s="625">
        <f t="shared" si="622"/>
        <v>2385.9171769633845</v>
      </c>
      <c r="LI108" s="625">
        <f t="shared" si="623"/>
        <v>14798.235063421427</v>
      </c>
      <c r="LJ108" s="625">
        <f t="shared" si="624"/>
        <v>2739.5072962868885</v>
      </c>
      <c r="LK108" s="625">
        <f t="shared" si="625"/>
        <v>17059.262817273186</v>
      </c>
      <c r="LL108" s="625">
        <f t="shared" si="626"/>
        <v>9838.5208102736378</v>
      </c>
      <c r="LM108" s="625">
        <f t="shared" si="627"/>
        <v>29853.709930228062</v>
      </c>
      <c r="LN108" s="626">
        <f t="shared" si="628"/>
        <v>16443.901757655749</v>
      </c>
      <c r="LO108" s="642">
        <f t="shared" si="629"/>
        <v>0</v>
      </c>
      <c r="LP108" s="625">
        <f t="shared" si="630"/>
        <v>0</v>
      </c>
      <c r="LQ108" s="625">
        <f t="shared" si="631"/>
        <v>1437.0763509635897</v>
      </c>
      <c r="LR108" s="625">
        <f t="shared" si="632"/>
        <v>0</v>
      </c>
      <c r="LS108" s="625">
        <f t="shared" si="633"/>
        <v>8920.0790052501579</v>
      </c>
      <c r="LT108" s="645">
        <f t="shared" si="634"/>
        <v>4769.8518634937664</v>
      </c>
      <c r="LU108" s="624">
        <f t="shared" si="635"/>
        <v>0</v>
      </c>
      <c r="LV108" s="625">
        <f t="shared" si="636"/>
        <v>737.29573129641415</v>
      </c>
      <c r="LW108" s="626">
        <f t="shared" si="637"/>
        <v>6683.4485429950082</v>
      </c>
      <c r="LY108" s="725">
        <f>VLOOKUP(A108,Vac!A:C,2,FALSE)</f>
        <v>10629.763766342843</v>
      </c>
      <c r="LZ108" s="730">
        <f>VLOOKUP(A108,Vac!A:D,3,FALSE)</f>
        <v>2071</v>
      </c>
      <c r="MA108" s="722">
        <f>VLOOKUP(A108,Vac!A:D,4,FALSE)</f>
        <v>944</v>
      </c>
      <c r="MB108" s="742">
        <f t="shared" si="560"/>
        <v>0.11328701930966577</v>
      </c>
      <c r="MC108" s="666">
        <f t="shared" si="561"/>
        <v>5.1638313002570976E-2</v>
      </c>
    </row>
    <row r="109" spans="1:341" ht="14.4">
      <c r="A109" s="510" t="s">
        <v>119</v>
      </c>
      <c r="B109" s="538">
        <v>39901</v>
      </c>
      <c r="C109" s="526">
        <f t="shared" si="638"/>
        <v>2204</v>
      </c>
      <c r="D109" s="517">
        <f t="shared" si="639"/>
        <v>60</v>
      </c>
      <c r="E109" s="495">
        <f t="shared" si="640"/>
        <v>8.0920338150465634E-3</v>
      </c>
      <c r="F109" s="208">
        <f t="shared" si="562"/>
        <v>5.2454825693591639E-2</v>
      </c>
      <c r="G109" s="30">
        <f t="shared" si="264"/>
        <v>3.5426180666002773</v>
      </c>
      <c r="H109" s="29">
        <f t="shared" si="563"/>
        <v>0.18582741318248616</v>
      </c>
      <c r="I109" s="33">
        <f t="shared" si="564"/>
        <v>0.19568256983000457</v>
      </c>
      <c r="J109" s="353">
        <f t="shared" si="565"/>
        <v>0.19096647194622479</v>
      </c>
      <c r="K109" s="581">
        <f t="shared" si="566"/>
        <v>7.8742707864380927E-3</v>
      </c>
      <c r="L109" s="354">
        <f t="shared" si="641"/>
        <v>3.6405892007292477</v>
      </c>
      <c r="M109" s="355">
        <f t="shared" si="567"/>
        <v>0.2010941730384517</v>
      </c>
      <c r="N109" s="827"/>
      <c r="O109" s="364" t="s">
        <v>226</v>
      </c>
      <c r="P109" s="20" t="s">
        <v>227</v>
      </c>
      <c r="Q109" s="20"/>
      <c r="R109" s="20"/>
      <c r="S109" s="166">
        <f t="shared" si="568"/>
        <v>2204</v>
      </c>
      <c r="T109" s="167">
        <f t="shared" si="569"/>
        <v>5523.6710859376954</v>
      </c>
      <c r="U109" s="166">
        <f t="shared" si="570"/>
        <v>42</v>
      </c>
      <c r="V109" s="168">
        <f t="shared" si="571"/>
        <v>1.942645698427382E-2</v>
      </c>
      <c r="W109" s="167">
        <f t="shared" si="572"/>
        <v>105.26051978647152</v>
      </c>
      <c r="X109" s="166">
        <f t="shared" si="573"/>
        <v>111</v>
      </c>
      <c r="Y109" s="168">
        <f t="shared" si="574"/>
        <v>5.3033922599139992E-2</v>
      </c>
      <c r="Z109" s="167">
        <f t="shared" si="575"/>
        <v>278.18851657853185</v>
      </c>
      <c r="AA109" s="166">
        <f t="shared" si="576"/>
        <v>60</v>
      </c>
      <c r="AB109" s="167">
        <f t="shared" si="577"/>
        <v>1503.7217112353073</v>
      </c>
      <c r="AC109" s="169">
        <f t="shared" si="578"/>
        <v>2.7223230490018149E-2</v>
      </c>
      <c r="AD109" s="166">
        <f t="shared" si="579"/>
        <v>0</v>
      </c>
      <c r="AE109" s="168">
        <f t="shared" si="580"/>
        <v>0</v>
      </c>
      <c r="AF109" s="167">
        <f t="shared" si="581"/>
        <v>0</v>
      </c>
      <c r="AG109" s="166">
        <f t="shared" si="582"/>
        <v>0</v>
      </c>
      <c r="AH109" s="168">
        <f t="shared" si="583"/>
        <v>0</v>
      </c>
      <c r="AI109" s="365">
        <f t="shared" si="584"/>
        <v>0</v>
      </c>
      <c r="AJ109" s="831"/>
      <c r="AK109" s="85">
        <v>3234.6144910092844</v>
      </c>
      <c r="AL109" s="62">
        <v>3284.1205632667679</v>
      </c>
      <c r="AM109" s="62">
        <v>2952.2977339533713</v>
      </c>
      <c r="AN109" s="62">
        <v>2778.0350964123809</v>
      </c>
      <c r="AO109" s="62">
        <v>2615.1506453658276</v>
      </c>
      <c r="AP109" s="62">
        <v>2581.6515776874858</v>
      </c>
      <c r="AQ109" s="62">
        <v>2691.9746945465213</v>
      </c>
      <c r="AR109" s="62">
        <v>2655.7650767071927</v>
      </c>
      <c r="AS109" s="62">
        <v>2420.9273795230665</v>
      </c>
      <c r="AT109" s="62">
        <v>2491.9660976318137</v>
      </c>
      <c r="AU109" s="62">
        <v>1995.5006323051657</v>
      </c>
      <c r="AV109" s="62">
        <v>2134.3233167403605</v>
      </c>
      <c r="AW109" s="62">
        <v>1859.5434060716652</v>
      </c>
      <c r="AX109" s="62">
        <v>1962.8007318988784</v>
      </c>
      <c r="AY109" s="62">
        <v>1106.4400995990679</v>
      </c>
      <c r="AZ109" s="62">
        <v>1521.9825368442607</v>
      </c>
      <c r="BA109" s="62">
        <v>468.91957270122714</v>
      </c>
      <c r="BB109" s="62">
        <v>829.67107683561255</v>
      </c>
      <c r="BC109" s="62">
        <v>54.631406528298314</v>
      </c>
      <c r="BD109" s="86">
        <v>260.68416236104019</v>
      </c>
      <c r="BE109" s="258">
        <v>2.0000000000000002E-5</v>
      </c>
      <c r="BF109" s="43">
        <v>2.0000000000000002E-5</v>
      </c>
      <c r="BG109" s="53">
        <v>5.0000000000000002E-5</v>
      </c>
      <c r="BH109" s="53">
        <v>4.0000000000000003E-5</v>
      </c>
      <c r="BI109" s="53">
        <v>1.2518952302791728E-4</v>
      </c>
      <c r="BJ109" s="53">
        <v>1.2406223545552731E-4</v>
      </c>
      <c r="BK109" s="53">
        <v>3.4000000000000002E-4</v>
      </c>
      <c r="BL109" s="53">
        <v>1.8000000000000001E-4</v>
      </c>
      <c r="BM109" s="53">
        <v>8.9999999999999998E-4</v>
      </c>
      <c r="BN109" s="53">
        <v>5.0000000000000001E-4</v>
      </c>
      <c r="BO109" s="53">
        <v>3.8E-3</v>
      </c>
      <c r="BP109" s="53">
        <v>2E-3</v>
      </c>
      <c r="BQ109" s="53">
        <v>1.6199999999999999E-2</v>
      </c>
      <c r="BR109" s="53">
        <v>6.1999999999999998E-3</v>
      </c>
      <c r="BS109" s="53">
        <v>6.1100000000000002E-2</v>
      </c>
      <c r="BT109" s="53">
        <v>2.6800000000000001E-2</v>
      </c>
      <c r="BU109" s="53">
        <v>0.1421</v>
      </c>
      <c r="BV109" s="53">
        <v>5.4699999999999999E-2</v>
      </c>
      <c r="BW109" s="53">
        <v>0.27589999999999998</v>
      </c>
      <c r="BX109" s="773">
        <v>0.1051</v>
      </c>
      <c r="BY109" s="53">
        <f t="shared" si="642"/>
        <v>2.0000000000000002E-5</v>
      </c>
      <c r="BZ109" s="53">
        <f t="shared" si="643"/>
        <v>4.5000000000000003E-5</v>
      </c>
      <c r="CA109" s="53">
        <f t="shared" si="644"/>
        <v>1.246258792417223E-4</v>
      </c>
      <c r="CB109" s="53">
        <f t="shared" si="645"/>
        <v>2.6000000000000003E-4</v>
      </c>
      <c r="CC109" s="53">
        <f t="shared" si="646"/>
        <v>6.9999999999999999E-4</v>
      </c>
      <c r="CD109" s="53">
        <f t="shared" si="647"/>
        <v>2.8999999999999998E-3</v>
      </c>
      <c r="CE109" s="53">
        <f t="shared" si="648"/>
        <v>1.12E-2</v>
      </c>
      <c r="CF109" s="53">
        <f t="shared" si="649"/>
        <v>4.3950000000000003E-2</v>
      </c>
      <c r="CG109" s="53">
        <f t="shared" si="650"/>
        <v>9.8400000000000001E-2</v>
      </c>
      <c r="CH109" s="54">
        <f t="shared" si="509"/>
        <v>0.1905</v>
      </c>
      <c r="CI109" s="64">
        <f>+Fall_Hoy!B109</f>
        <v>0</v>
      </c>
      <c r="CJ109" s="61">
        <f>+Fall_Hoy!C109</f>
        <v>0</v>
      </c>
      <c r="CK109" s="61">
        <f>+Fall_Hoy!D109</f>
        <v>0</v>
      </c>
      <c r="CL109" s="61">
        <f>+Fall_Hoy!E109</f>
        <v>0</v>
      </c>
      <c r="CM109" s="61">
        <f>+Fall_Hoy!F109</f>
        <v>0</v>
      </c>
      <c r="CN109" s="61">
        <f>+Fall_Hoy!G109</f>
        <v>0</v>
      </c>
      <c r="CO109" s="61">
        <f>+Fall_Hoy!H109</f>
        <v>0</v>
      </c>
      <c r="CP109" s="61">
        <f>+Fall_Hoy!I109</f>
        <v>0</v>
      </c>
      <c r="CQ109" s="61">
        <f>+Fall_Hoy!J109</f>
        <v>1</v>
      </c>
      <c r="CR109" s="61">
        <f>+Fall_Hoy!K109</f>
        <v>0</v>
      </c>
      <c r="CS109" s="61">
        <f>+Fall_Hoy!L109</f>
        <v>2</v>
      </c>
      <c r="CT109" s="61">
        <f>+Fall_Hoy!M109</f>
        <v>1</v>
      </c>
      <c r="CU109" s="61">
        <f>+Fall_Hoy!N109</f>
        <v>13</v>
      </c>
      <c r="CV109" s="61">
        <f>+Fall_Hoy!O109</f>
        <v>2</v>
      </c>
      <c r="CW109" s="61">
        <f>+Fall_Hoy!P109</f>
        <v>7</v>
      </c>
      <c r="CX109" s="61">
        <f>+Fall_Hoy!Q109</f>
        <v>7</v>
      </c>
      <c r="CY109" s="61">
        <f>+Fall_Hoy!R109</f>
        <v>10</v>
      </c>
      <c r="CZ109" s="61">
        <f>+Fall_Hoy!S109</f>
        <v>10</v>
      </c>
      <c r="DA109" s="61">
        <f>+Fall_Hoy!T109</f>
        <v>1</v>
      </c>
      <c r="DB109" s="253">
        <f>+Fall_Hoy!U109</f>
        <v>5</v>
      </c>
      <c r="DC109" s="61">
        <f>+Fall_Hoy!W109</f>
        <v>0</v>
      </c>
      <c r="DD109" s="61">
        <f>+Fall_Hoy!X109</f>
        <v>0</v>
      </c>
      <c r="DE109" s="61">
        <f>+Fall_Hoy!Y109</f>
        <v>0</v>
      </c>
      <c r="DF109" s="61">
        <f>+Fall_Hoy!Z109</f>
        <v>0</v>
      </c>
      <c r="DG109" s="61">
        <f>+Fall_Hoy!AA109</f>
        <v>0</v>
      </c>
      <c r="DH109" s="61">
        <f>+Fall_Hoy!AB109</f>
        <v>0</v>
      </c>
      <c r="DI109" s="61">
        <f>+Fall_Hoy!AC109</f>
        <v>0</v>
      </c>
      <c r="DJ109" s="61">
        <f>+Fall_Hoy!AD109</f>
        <v>0</v>
      </c>
      <c r="DK109" s="61">
        <f>+Fall_Hoy!AE109</f>
        <v>1</v>
      </c>
      <c r="DL109" s="270">
        <f>+Fall_Hoy!AF109</f>
        <v>0</v>
      </c>
      <c r="DM109" s="75">
        <f t="shared" si="585"/>
        <v>0.10354494998921787</v>
      </c>
      <c r="DN109" s="76">
        <f t="shared" si="586"/>
        <v>0.17161434085329019</v>
      </c>
      <c r="DO109" s="76">
        <f t="shared" si="587"/>
        <v>0.43154095418385879</v>
      </c>
      <c r="DP109" s="76">
        <f t="shared" si="588"/>
        <v>0.16434711884849112</v>
      </c>
      <c r="DQ109" s="76">
        <f t="shared" si="524"/>
        <v>6.3476266766566564E-2</v>
      </c>
      <c r="DR109" s="76">
        <f t="shared" si="525"/>
        <v>8.2117975110297017E-2</v>
      </c>
      <c r="DS109" s="76">
        <f t="shared" si="526"/>
        <v>7.3923428924922596E-2</v>
      </c>
      <c r="DT109" s="76">
        <f t="shared" si="527"/>
        <v>9.4887910911324883E-2</v>
      </c>
      <c r="DU109" s="76">
        <f t="shared" si="528"/>
        <v>0.45896094220306805</v>
      </c>
      <c r="DV109" s="76">
        <f t="shared" si="529"/>
        <v>8.7882415498397801E-2</v>
      </c>
      <c r="DW109" s="76">
        <f t="shared" si="530"/>
        <v>0.26375125166745444</v>
      </c>
      <c r="DX109" s="76">
        <f t="shared" si="531"/>
        <v>0.23426628762301285</v>
      </c>
      <c r="DY109" s="76">
        <f t="shared" si="532"/>
        <v>0.43154095418385879</v>
      </c>
      <c r="DZ109" s="76">
        <f t="shared" si="533"/>
        <v>0.16434711884849112</v>
      </c>
      <c r="EA109" s="76">
        <f t="shared" si="534"/>
        <v>0.10354494998921787</v>
      </c>
      <c r="EB109" s="76">
        <f t="shared" si="535"/>
        <v>0.17161434085329019</v>
      </c>
      <c r="EC109" s="76">
        <f t="shared" si="536"/>
        <v>0.15007472682688791</v>
      </c>
      <c r="ED109" s="76">
        <f t="shared" si="537"/>
        <v>0.22034678753320866</v>
      </c>
      <c r="EE109" s="76">
        <f t="shared" si="538"/>
        <v>6.6344651572320265E-2</v>
      </c>
      <c r="EF109" s="316">
        <f t="shared" si="539"/>
        <v>0.18249570232816972</v>
      </c>
      <c r="EG109" s="85">
        <f>+'Cas_-14'!B108</f>
        <v>9</v>
      </c>
      <c r="EH109" s="62">
        <f>+'Cas_-14'!C108</f>
        <v>7</v>
      </c>
      <c r="EI109" s="62">
        <f>+'Cas_-14'!D108</f>
        <v>45</v>
      </c>
      <c r="EJ109" s="62">
        <f>+'Cas_-14'!E108</f>
        <v>67</v>
      </c>
      <c r="EK109" s="62">
        <f>+'Cas_-14'!F108</f>
        <v>166</v>
      </c>
      <c r="EL109" s="62">
        <f>+'Cas_-14'!G108</f>
        <v>212</v>
      </c>
      <c r="EM109" s="62">
        <f>+'Cas_-14'!H108</f>
        <v>199</v>
      </c>
      <c r="EN109" s="62">
        <f>+'Cas_-14'!I108</f>
        <v>252</v>
      </c>
      <c r="EO109" s="62">
        <f>+'Cas_-14'!J108</f>
        <v>166</v>
      </c>
      <c r="EP109" s="62">
        <f>+'Cas_-14'!K108</f>
        <v>219</v>
      </c>
      <c r="EQ109" s="62">
        <f>+'Cas_-14'!L108</f>
        <v>133</v>
      </c>
      <c r="ER109" s="62">
        <f>+'Cas_-14'!M108</f>
        <v>146</v>
      </c>
      <c r="ES109" s="62">
        <f>+'Cas_-14'!N108</f>
        <v>117</v>
      </c>
      <c r="ET109" s="62">
        <f>+'Cas_-14'!O108</f>
        <v>98</v>
      </c>
      <c r="EU109" s="62">
        <f>+'Cas_-14'!P108</f>
        <v>69</v>
      </c>
      <c r="EV109" s="62">
        <f>+'Cas_-14'!Q108</f>
        <v>73</v>
      </c>
      <c r="EW109" s="62">
        <f>+'Cas_-14'!R108</f>
        <v>34</v>
      </c>
      <c r="EX109" s="62">
        <f>+'Cas_-14'!S108</f>
        <v>34</v>
      </c>
      <c r="EY109" s="62">
        <f>+'Cas_-14'!T108</f>
        <v>3</v>
      </c>
      <c r="EZ109" s="86">
        <f>+'Cas_-14'!U108</f>
        <v>20</v>
      </c>
      <c r="FA109" s="201">
        <f t="shared" si="589"/>
        <v>2.78240267117327E-3</v>
      </c>
      <c r="FB109" s="91">
        <f t="shared" si="590"/>
        <v>2.131468642867662E-3</v>
      </c>
      <c r="FC109" s="91">
        <f t="shared" si="591"/>
        <v>1.5242365118690543E-2</v>
      </c>
      <c r="FD109" s="91">
        <f t="shared" si="592"/>
        <v>2.4117765857791126E-2</v>
      </c>
      <c r="FE109" s="91">
        <f t="shared" si="593"/>
        <v>6.3476266766566564E-2</v>
      </c>
      <c r="FF109" s="91">
        <f t="shared" si="594"/>
        <v>8.2117975110297017E-2</v>
      </c>
      <c r="FG109" s="91">
        <f t="shared" si="595"/>
        <v>7.3923428924922596E-2</v>
      </c>
      <c r="FH109" s="91">
        <f t="shared" si="596"/>
        <v>9.4887910911324883E-2</v>
      </c>
      <c r="FI109" s="91">
        <f t="shared" si="597"/>
        <v>6.856876476513836E-2</v>
      </c>
      <c r="FJ109" s="91">
        <f t="shared" si="598"/>
        <v>8.7882415498397801E-2</v>
      </c>
      <c r="FK109" s="91">
        <f t="shared" si="599"/>
        <v>6.6649941296365742E-2</v>
      </c>
      <c r="FL109" s="91">
        <f t="shared" si="600"/>
        <v>6.8405755985919747E-2</v>
      </c>
      <c r="FM109" s="91">
        <f t="shared" si="601"/>
        <v>6.2918671120006611E-2</v>
      </c>
      <c r="FN109" s="91">
        <f t="shared" si="602"/>
        <v>4.9928654706171603E-2</v>
      </c>
      <c r="FO109" s="91">
        <f t="shared" si="603"/>
        <v>6.2362164951363382E-2</v>
      </c>
      <c r="FP109" s="91">
        <f t="shared" si="604"/>
        <v>4.7963756635053846E-2</v>
      </c>
      <c r="FQ109" s="91">
        <f t="shared" si="605"/>
        <v>7.2507103519142621E-2</v>
      </c>
      <c r="FR109" s="91">
        <f t="shared" si="606"/>
        <v>4.098009554542615E-2</v>
      </c>
      <c r="FS109" s="91">
        <f t="shared" si="607"/>
        <v>5.4913468106409478E-2</v>
      </c>
      <c r="FT109" s="100">
        <f t="shared" si="608"/>
        <v>7.672119325876256E-2</v>
      </c>
      <c r="FU109" s="119">
        <f t="shared" si="511"/>
        <v>1.660380938826822</v>
      </c>
      <c r="FV109" s="120">
        <f t="shared" si="512"/>
        <v>3.5780004089143325</v>
      </c>
      <c r="FW109" s="120">
        <f t="shared" si="513"/>
        <v>6.8587105624142666</v>
      </c>
      <c r="FX109" s="120">
        <f t="shared" si="514"/>
        <v>3.2916392363396971</v>
      </c>
      <c r="FY109" s="120">
        <f t="shared" si="523"/>
        <v>1</v>
      </c>
      <c r="FZ109" s="120">
        <f t="shared" si="523"/>
        <v>1</v>
      </c>
      <c r="GA109" s="120">
        <f t="shared" si="523"/>
        <v>1</v>
      </c>
      <c r="GB109" s="120">
        <f t="shared" si="523"/>
        <v>1</v>
      </c>
      <c r="GC109" s="120">
        <f t="shared" si="523"/>
        <v>6.693440428380188</v>
      </c>
      <c r="GD109" s="120">
        <f t="shared" si="523"/>
        <v>1</v>
      </c>
      <c r="GE109" s="120">
        <f t="shared" si="523"/>
        <v>3.9572615749901066</v>
      </c>
      <c r="GF109" s="120">
        <f t="shared" si="523"/>
        <v>3.4246575342465757</v>
      </c>
      <c r="GG109" s="120">
        <f t="shared" si="523"/>
        <v>6.8587105624142666</v>
      </c>
      <c r="GH109" s="120">
        <f t="shared" si="523"/>
        <v>3.2916392363396971</v>
      </c>
      <c r="GI109" s="120">
        <f t="shared" si="523"/>
        <v>1.660380938826822</v>
      </c>
      <c r="GJ109" s="120">
        <f t="shared" si="523"/>
        <v>3.5780004089143325</v>
      </c>
      <c r="GK109" s="120">
        <f t="shared" si="515"/>
        <v>2.0697934346152254</v>
      </c>
      <c r="GL109" s="120">
        <f t="shared" si="516"/>
        <v>5.3769222497042692</v>
      </c>
      <c r="GM109" s="120">
        <f t="shared" si="517"/>
        <v>1.2081672103419114</v>
      </c>
      <c r="GN109" s="321">
        <f t="shared" si="518"/>
        <v>2.3786869647954325</v>
      </c>
      <c r="GO109" s="85">
        <f>+Cas_Hoy!B108</f>
        <v>10</v>
      </c>
      <c r="GP109" s="62">
        <f>+Cas_Hoy!C108</f>
        <v>7</v>
      </c>
      <c r="GQ109" s="62">
        <f>+Cas_Hoy!D108</f>
        <v>49</v>
      </c>
      <c r="GR109" s="62">
        <f>+Cas_Hoy!E108</f>
        <v>72</v>
      </c>
      <c r="GS109" s="62">
        <f>+Cas_Hoy!F108</f>
        <v>179</v>
      </c>
      <c r="GT109" s="62">
        <f>+Cas_Hoy!G108</f>
        <v>226</v>
      </c>
      <c r="GU109" s="62">
        <f>+Cas_Hoy!H108</f>
        <v>211</v>
      </c>
      <c r="GV109" s="62">
        <f>+Cas_Hoy!I108</f>
        <v>264</v>
      </c>
      <c r="GW109" s="62">
        <f>+Cas_Hoy!J108</f>
        <v>175</v>
      </c>
      <c r="GX109" s="62">
        <f>+Cas_Hoy!K108</f>
        <v>228</v>
      </c>
      <c r="GY109" s="62">
        <f>+Cas_Hoy!L108</f>
        <v>139</v>
      </c>
      <c r="GZ109" s="62">
        <f>+Cas_Hoy!M108</f>
        <v>151</v>
      </c>
      <c r="HA109" s="62">
        <f>+Cas_Hoy!N108</f>
        <v>124</v>
      </c>
      <c r="HB109" s="62">
        <f>+Cas_Hoy!O108</f>
        <v>104</v>
      </c>
      <c r="HC109" s="62">
        <f>+Cas_Hoy!P108</f>
        <v>75</v>
      </c>
      <c r="HD109" s="62">
        <f>+Cas_Hoy!Q108</f>
        <v>73</v>
      </c>
      <c r="HE109" s="62">
        <f>+Cas_Hoy!R108</f>
        <v>35</v>
      </c>
      <c r="HF109" s="62">
        <f>+Cas_Hoy!S108</f>
        <v>35</v>
      </c>
      <c r="HG109" s="62">
        <f>+Cas_Hoy!T108</f>
        <v>3</v>
      </c>
      <c r="HH109" s="590">
        <f>+Cas_Hoy!U108</f>
        <v>20</v>
      </c>
      <c r="HI109" s="543">
        <f t="shared" si="519"/>
        <v>0.11254885868393245</v>
      </c>
      <c r="HJ109" s="112">
        <f t="shared" si="520"/>
        <v>0.17161434085329022</v>
      </c>
      <c r="HK109" s="112">
        <f t="shared" si="521"/>
        <v>0.45735964375041444</v>
      </c>
      <c r="HL109" s="112">
        <f t="shared" si="522"/>
        <v>0.17440918734941913</v>
      </c>
      <c r="HM109" s="323">
        <f t="shared" si="651"/>
        <v>6.844729970611696E-2</v>
      </c>
      <c r="HN109" s="323">
        <f t="shared" si="652"/>
        <v>8.754086025909022E-2</v>
      </c>
      <c r="HO109" s="323">
        <f t="shared" si="653"/>
        <v>7.8381123131450597E-2</v>
      </c>
      <c r="HP109" s="323">
        <f t="shared" si="654"/>
        <v>9.9406382859483208E-2</v>
      </c>
      <c r="HQ109" s="323">
        <f t="shared" si="655"/>
        <v>0.48384436678034287</v>
      </c>
      <c r="HR109" s="323">
        <f t="shared" si="656"/>
        <v>9.1494021614770313E-2</v>
      </c>
      <c r="HS109" s="323">
        <f t="shared" si="657"/>
        <v>0.27564980437425685</v>
      </c>
      <c r="HT109" s="323">
        <f t="shared" si="658"/>
        <v>0.24228910569229409</v>
      </c>
      <c r="HU109" s="323">
        <f t="shared" si="659"/>
        <v>0.45735964375041444</v>
      </c>
      <c r="HV109" s="323">
        <f t="shared" si="660"/>
        <v>0.17440918734941913</v>
      </c>
      <c r="HW109" s="323">
        <f t="shared" si="661"/>
        <v>0.11254885868393245</v>
      </c>
      <c r="HX109" s="323">
        <f t="shared" si="662"/>
        <v>0.17161434085329022</v>
      </c>
      <c r="HY109" s="323">
        <f t="shared" si="663"/>
        <v>0.15448868938061991</v>
      </c>
      <c r="HZ109" s="323">
        <f t="shared" si="664"/>
        <v>0.22682757540183243</v>
      </c>
      <c r="IA109" s="323">
        <f t="shared" si="665"/>
        <v>6.6344651572320265E-2</v>
      </c>
      <c r="IB109" s="327">
        <f t="shared" si="666"/>
        <v>0.1824957023281697</v>
      </c>
      <c r="IC109" s="241">
        <f>+CyF_Tot!B108</f>
        <v>0</v>
      </c>
      <c r="ID109" s="149">
        <f>+CyF_Tot!C108</f>
        <v>2093</v>
      </c>
      <c r="IE109" s="149">
        <f>+CyF_Tot!D108</f>
        <v>2162</v>
      </c>
      <c r="IF109" s="149">
        <f>+CyF_Tot!E108</f>
        <v>2204</v>
      </c>
      <c r="IG109" s="149">
        <f>+CyF_Tot!F108</f>
        <v>0</v>
      </c>
      <c r="IH109" s="149">
        <f>+CyF_Tot!G108</f>
        <v>60</v>
      </c>
      <c r="II109" s="149">
        <f>+CyF_Tot!H108</f>
        <v>60</v>
      </c>
      <c r="IJ109" s="557">
        <f>+CyF_Tot!I108</f>
        <v>60</v>
      </c>
      <c r="IK109" s="93">
        <f t="shared" si="667"/>
        <v>8.1066000626783402E-2</v>
      </c>
      <c r="IL109" s="90">
        <f t="shared" si="668"/>
        <v>8.2306723221642758E-2</v>
      </c>
      <c r="IM109" s="90">
        <f t="shared" si="669"/>
        <v>7.399057000960807E-2</v>
      </c>
      <c r="IN109" s="90">
        <f t="shared" si="670"/>
        <v>6.9623194817482789E-2</v>
      </c>
      <c r="IO109" s="90">
        <f t="shared" si="671"/>
        <v>6.5540980059793683E-2</v>
      </c>
      <c r="IP109" s="90">
        <f t="shared" si="672"/>
        <v>6.4701425470225948E-2</v>
      </c>
      <c r="IQ109" s="90">
        <f t="shared" si="673"/>
        <v>6.7466346571427319E-2</v>
      </c>
      <c r="IR109" s="90">
        <f t="shared" si="674"/>
        <v>6.6558860096418454E-2</v>
      </c>
      <c r="IS109" s="90">
        <f t="shared" si="675"/>
        <v>6.0673351031880568E-2</v>
      </c>
      <c r="IT109" s="90">
        <f t="shared" si="676"/>
        <v>6.245372541118803E-2</v>
      </c>
      <c r="IU109" s="90">
        <f t="shared" si="677"/>
        <v>5.0011293759684362E-2</v>
      </c>
      <c r="IV109" s="90">
        <f t="shared" si="678"/>
        <v>5.3490471836303864E-2</v>
      </c>
      <c r="IW109" s="90">
        <f t="shared" si="679"/>
        <v>4.6603929878240274E-2</v>
      </c>
      <c r="IX109" s="90">
        <f t="shared" si="680"/>
        <v>4.9191767923081588E-2</v>
      </c>
      <c r="IY109" s="90">
        <f t="shared" si="681"/>
        <v>2.7729633332474572E-2</v>
      </c>
      <c r="IZ109" s="90">
        <f t="shared" si="682"/>
        <v>3.8143969746228433E-2</v>
      </c>
      <c r="JA109" s="90">
        <f t="shared" si="683"/>
        <v>1.1752075704900307E-2</v>
      </c>
      <c r="JB109" s="90">
        <f t="shared" si="684"/>
        <v>2.0793240190361457E-2</v>
      </c>
      <c r="JC109" s="90">
        <f t="shared" si="685"/>
        <v>1.3691738685320748E-3</v>
      </c>
      <c r="JD109" s="202">
        <f t="shared" si="686"/>
        <v>6.5332739119581011E-3</v>
      </c>
      <c r="JE109" s="326"/>
      <c r="JF109" s="323"/>
      <c r="JG109" s="323"/>
      <c r="JH109" s="323"/>
      <c r="JI109" s="323"/>
      <c r="JJ109" s="323"/>
      <c r="JK109" s="323"/>
      <c r="JL109" s="323"/>
      <c r="JM109" s="323"/>
      <c r="JN109" s="323"/>
      <c r="JO109" s="323"/>
      <c r="JP109" s="323"/>
      <c r="JQ109" s="323"/>
      <c r="JR109" s="323"/>
      <c r="JS109" s="323"/>
      <c r="JT109" s="323"/>
      <c r="JU109" s="323"/>
      <c r="JV109" s="323"/>
      <c r="JW109" s="323"/>
      <c r="JX109" s="327"/>
      <c r="JZ109" s="701">
        <f t="shared" si="540"/>
        <v>0</v>
      </c>
      <c r="KA109" s="291">
        <f t="shared" si="541"/>
        <v>0</v>
      </c>
      <c r="KB109" s="291">
        <f t="shared" si="542"/>
        <v>0</v>
      </c>
      <c r="KC109" s="291">
        <f t="shared" si="543"/>
        <v>0</v>
      </c>
      <c r="KD109" s="291">
        <f t="shared" si="544"/>
        <v>0</v>
      </c>
      <c r="KE109" s="291">
        <f t="shared" si="545"/>
        <v>0</v>
      </c>
      <c r="KF109" s="291">
        <f t="shared" si="546"/>
        <v>0</v>
      </c>
      <c r="KG109" s="291">
        <f t="shared" si="547"/>
        <v>0</v>
      </c>
      <c r="KH109" s="291">
        <f t="shared" si="548"/>
        <v>1165.7317868642456</v>
      </c>
      <c r="KI109" s="291">
        <f t="shared" si="549"/>
        <v>0</v>
      </c>
      <c r="KJ109" s="291">
        <f t="shared" si="550"/>
        <v>2118.2313508551115</v>
      </c>
      <c r="KK109" s="291">
        <f t="shared" si="551"/>
        <v>1062.8338181979173</v>
      </c>
      <c r="KL109" s="291">
        <f t="shared" si="552"/>
        <v>11559.061719031268</v>
      </c>
      <c r="KM109" s="291">
        <f t="shared" si="553"/>
        <v>1943.2527907761676</v>
      </c>
      <c r="KN109" s="291">
        <f t="shared" si="554"/>
        <v>6263.0963958293587</v>
      </c>
      <c r="KO109" s="291">
        <f t="shared" si="555"/>
        <v>6132.7970420432739</v>
      </c>
      <c r="KP109" s="291">
        <f t="shared" si="556"/>
        <v>7603.8199460524875</v>
      </c>
      <c r="KQ109" s="291">
        <f t="shared" si="557"/>
        <v>7915.4018783532847</v>
      </c>
      <c r="KR109" s="291">
        <f t="shared" si="558"/>
        <v>1104.9505007478028</v>
      </c>
      <c r="KS109" s="702">
        <f t="shared" si="559"/>
        <v>3314.5473517616892</v>
      </c>
      <c r="KT109" s="705">
        <f>(SUM(JZ109:KS109)/SUM(JZ$4:KS108))*100000</f>
        <v>97.194918958189845</v>
      </c>
      <c r="KU109" s="624">
        <f t="shared" si="609"/>
        <v>0</v>
      </c>
      <c r="KV109" s="625">
        <f t="shared" si="610"/>
        <v>0</v>
      </c>
      <c r="KW109" s="625">
        <f t="shared" si="611"/>
        <v>0</v>
      </c>
      <c r="KX109" s="625">
        <f t="shared" si="612"/>
        <v>0</v>
      </c>
      <c r="KY109" s="625">
        <f t="shared" si="613"/>
        <v>0</v>
      </c>
      <c r="KZ109" s="625">
        <f t="shared" si="614"/>
        <v>0</v>
      </c>
      <c r="LA109" s="625">
        <f t="shared" si="615"/>
        <v>0</v>
      </c>
      <c r="LB109" s="625">
        <f t="shared" si="616"/>
        <v>0</v>
      </c>
      <c r="LC109" s="625">
        <f t="shared" si="617"/>
        <v>413.06484798276125</v>
      </c>
      <c r="LD109" s="625">
        <f t="shared" si="618"/>
        <v>0</v>
      </c>
      <c r="LE109" s="625">
        <f t="shared" si="619"/>
        <v>1002.2547563363269</v>
      </c>
      <c r="LF109" s="625">
        <f t="shared" si="620"/>
        <v>468.53257524602566</v>
      </c>
      <c r="LG109" s="625">
        <f t="shared" si="621"/>
        <v>6990.9634577785118</v>
      </c>
      <c r="LH109" s="625">
        <f t="shared" si="622"/>
        <v>1018.9521368606449</v>
      </c>
      <c r="LI109" s="625">
        <f t="shared" si="623"/>
        <v>6326.5964443412122</v>
      </c>
      <c r="LJ109" s="625">
        <f t="shared" si="624"/>
        <v>4599.2643348681777</v>
      </c>
      <c r="LK109" s="625">
        <f t="shared" si="625"/>
        <v>21325.618682100772</v>
      </c>
      <c r="LL109" s="625">
        <f t="shared" si="626"/>
        <v>12052.969278066514</v>
      </c>
      <c r="LM109" s="625">
        <f t="shared" si="627"/>
        <v>18304.489368803159</v>
      </c>
      <c r="LN109" s="626">
        <f t="shared" si="628"/>
        <v>19180.298314690637</v>
      </c>
      <c r="LO109" s="642">
        <f t="shared" si="629"/>
        <v>0</v>
      </c>
      <c r="LP109" s="625">
        <f t="shared" si="630"/>
        <v>0</v>
      </c>
      <c r="LQ109" s="625">
        <f t="shared" si="631"/>
        <v>422.03574050603891</v>
      </c>
      <c r="LR109" s="625">
        <f t="shared" si="632"/>
        <v>137.32388314657848</v>
      </c>
      <c r="LS109" s="625">
        <f t="shared" si="633"/>
        <v>8883.7064468460394</v>
      </c>
      <c r="LT109" s="645">
        <f t="shared" si="634"/>
        <v>5245.7428246926065</v>
      </c>
      <c r="LU109" s="624">
        <f t="shared" si="635"/>
        <v>0</v>
      </c>
      <c r="LV109" s="625">
        <f t="shared" si="636"/>
        <v>277.961981687952</v>
      </c>
      <c r="LW109" s="626">
        <f t="shared" si="637"/>
        <v>6819.8673459952934</v>
      </c>
      <c r="LY109" s="725">
        <f>VLOOKUP(A109,Vac!A:C,2,FALSE)</f>
        <v>58761.179766933281</v>
      </c>
      <c r="LZ109" s="730">
        <f>VLOOKUP(A109,Vac!A:D,3,FALSE)</f>
        <v>2192</v>
      </c>
      <c r="MA109" s="722">
        <f>VLOOKUP(A109,Vac!A:D,4,FALSE)</f>
        <v>1015</v>
      </c>
      <c r="MB109" s="742">
        <f t="shared" si="560"/>
        <v>5.4935966517129897E-2</v>
      </c>
      <c r="MC109" s="666">
        <f t="shared" si="561"/>
        <v>2.5437958948397284E-2</v>
      </c>
    </row>
    <row r="110" spans="1:341" ht="14.4">
      <c r="A110" s="511" t="s">
        <v>120</v>
      </c>
      <c r="B110" s="539">
        <v>648312</v>
      </c>
      <c r="C110" s="527">
        <f t="shared" si="638"/>
        <v>46415</v>
      </c>
      <c r="D110" s="518">
        <f t="shared" si="639"/>
        <v>824</v>
      </c>
      <c r="E110" s="496">
        <f t="shared" si="640"/>
        <v>6.4755299671702812E-3</v>
      </c>
      <c r="F110" s="209">
        <f t="shared" si="562"/>
        <v>6.3745542269771346E-2</v>
      </c>
      <c r="G110" s="28">
        <f t="shared" si="264"/>
        <v>3.0790590223140777</v>
      </c>
      <c r="H110" s="27">
        <f t="shared" si="563"/>
        <v>0.19627628705804287</v>
      </c>
      <c r="I110" s="34">
        <f t="shared" si="564"/>
        <v>0.22044096749822298</v>
      </c>
      <c r="J110" s="340">
        <f t="shared" si="565"/>
        <v>0.39591326955347528</v>
      </c>
      <c r="K110" s="582">
        <f t="shared" si="566"/>
        <v>3.2102813328857174E-3</v>
      </c>
      <c r="L110" s="341">
        <f t="shared" si="641"/>
        <v>6.2108385222917866</v>
      </c>
      <c r="M110" s="342">
        <f t="shared" si="567"/>
        <v>0.44427318400905991</v>
      </c>
      <c r="N110" s="827"/>
      <c r="O110" s="366" t="s">
        <v>230</v>
      </c>
      <c r="P110" s="21" t="s">
        <v>231</v>
      </c>
      <c r="Q110" s="21" t="s">
        <v>235</v>
      </c>
      <c r="R110" s="21" t="s">
        <v>233</v>
      </c>
      <c r="S110" s="170">
        <f t="shared" si="568"/>
        <v>46415</v>
      </c>
      <c r="T110" s="171">
        <f t="shared" si="569"/>
        <v>7159.3615419736179</v>
      </c>
      <c r="U110" s="170">
        <f t="shared" si="570"/>
        <v>2150</v>
      </c>
      <c r="V110" s="172">
        <f t="shared" si="571"/>
        <v>4.8571105839828307E-2</v>
      </c>
      <c r="W110" s="171">
        <f t="shared" si="572"/>
        <v>331.63044953664286</v>
      </c>
      <c r="X110" s="170">
        <f t="shared" si="573"/>
        <v>5088</v>
      </c>
      <c r="Y110" s="172">
        <f t="shared" si="574"/>
        <v>0.12311563868657294</v>
      </c>
      <c r="Z110" s="171">
        <f t="shared" si="575"/>
        <v>784.80731499648323</v>
      </c>
      <c r="AA110" s="170">
        <f t="shared" si="576"/>
        <v>824</v>
      </c>
      <c r="AB110" s="171">
        <f t="shared" si="577"/>
        <v>1270.9929786892731</v>
      </c>
      <c r="AC110" s="173">
        <f t="shared" si="578"/>
        <v>1.7752881611547991E-2</v>
      </c>
      <c r="AD110" s="170">
        <f t="shared" si="579"/>
        <v>8</v>
      </c>
      <c r="AE110" s="172">
        <f t="shared" si="580"/>
        <v>9.8039215686274508E-3</v>
      </c>
      <c r="AF110" s="171">
        <f t="shared" si="581"/>
        <v>12.339737657177409</v>
      </c>
      <c r="AG110" s="170">
        <f t="shared" si="582"/>
        <v>41</v>
      </c>
      <c r="AH110" s="172">
        <f t="shared" si="583"/>
        <v>5.2362707535121331E-2</v>
      </c>
      <c r="AI110" s="367">
        <f t="shared" si="584"/>
        <v>63.241155493034221</v>
      </c>
      <c r="AJ110" s="831"/>
      <c r="AK110" s="85">
        <v>52553.400351090953</v>
      </c>
      <c r="AL110" s="62">
        <v>49255.786067949681</v>
      </c>
      <c r="AM110" s="62">
        <v>48659.748391271387</v>
      </c>
      <c r="AN110" s="62">
        <v>45869.757886482592</v>
      </c>
      <c r="AO110" s="62">
        <v>49960.465771988442</v>
      </c>
      <c r="AP110" s="62">
        <v>49061.10359046665</v>
      </c>
      <c r="AQ110" s="62">
        <v>46909.041086537225</v>
      </c>
      <c r="AR110" s="62">
        <v>46905.255819383005</v>
      </c>
      <c r="AS110" s="62">
        <v>39941.327886166066</v>
      </c>
      <c r="AT110" s="62">
        <v>42429.646988007065</v>
      </c>
      <c r="AU110" s="62">
        <v>31404.121106302853</v>
      </c>
      <c r="AV110" s="62">
        <v>34876.826893630183</v>
      </c>
      <c r="AW110" s="62">
        <v>24121.647627033526</v>
      </c>
      <c r="AX110" s="62">
        <v>29850.467388425983</v>
      </c>
      <c r="AY110" s="62">
        <v>15306.140866070997</v>
      </c>
      <c r="AZ110" s="62">
        <v>21615.65711402709</v>
      </c>
      <c r="BA110" s="62">
        <v>5882.7138097092693</v>
      </c>
      <c r="BB110" s="62">
        <v>10644.939363287565</v>
      </c>
      <c r="BC110" s="62">
        <v>458.3932838734496</v>
      </c>
      <c r="BD110" s="86">
        <v>2605.5602612385683</v>
      </c>
      <c r="BE110" s="258">
        <v>2.0000000000000002E-5</v>
      </c>
      <c r="BF110" s="43">
        <v>2.0000000000000002E-5</v>
      </c>
      <c r="BG110" s="53">
        <v>5.0000000000000002E-5</v>
      </c>
      <c r="BH110" s="53">
        <v>4.0000000000000003E-5</v>
      </c>
      <c r="BI110" s="53">
        <v>1.2518952302791728E-4</v>
      </c>
      <c r="BJ110" s="53">
        <v>1.2406223545552731E-4</v>
      </c>
      <c r="BK110" s="53">
        <v>3.4000000000000002E-4</v>
      </c>
      <c r="BL110" s="53">
        <v>1.8000000000000001E-4</v>
      </c>
      <c r="BM110" s="53">
        <v>8.9999999999999998E-4</v>
      </c>
      <c r="BN110" s="53">
        <v>5.0000000000000001E-4</v>
      </c>
      <c r="BO110" s="53">
        <v>3.8E-3</v>
      </c>
      <c r="BP110" s="53">
        <v>2E-3</v>
      </c>
      <c r="BQ110" s="53">
        <v>1.6199999999999999E-2</v>
      </c>
      <c r="BR110" s="53">
        <v>6.1999999999999998E-3</v>
      </c>
      <c r="BS110" s="53">
        <v>6.1100000000000002E-2</v>
      </c>
      <c r="BT110" s="53">
        <v>2.6800000000000001E-2</v>
      </c>
      <c r="BU110" s="53">
        <v>0.1421</v>
      </c>
      <c r="BV110" s="53">
        <v>5.4699999999999999E-2</v>
      </c>
      <c r="BW110" s="53">
        <v>0.27589999999999998</v>
      </c>
      <c r="BX110" s="773">
        <v>0.1051</v>
      </c>
      <c r="BY110" s="53">
        <f t="shared" si="642"/>
        <v>2.0000000000000002E-5</v>
      </c>
      <c r="BZ110" s="53">
        <f t="shared" si="643"/>
        <v>4.5000000000000003E-5</v>
      </c>
      <c r="CA110" s="53">
        <f t="shared" si="644"/>
        <v>1.246258792417223E-4</v>
      </c>
      <c r="CB110" s="53">
        <f t="shared" si="645"/>
        <v>2.6000000000000003E-4</v>
      </c>
      <c r="CC110" s="53">
        <f t="shared" si="646"/>
        <v>6.9999999999999999E-4</v>
      </c>
      <c r="CD110" s="53">
        <f t="shared" si="647"/>
        <v>2.8999999999999998E-3</v>
      </c>
      <c r="CE110" s="53">
        <f t="shared" si="648"/>
        <v>1.12E-2</v>
      </c>
      <c r="CF110" s="53">
        <f t="shared" si="649"/>
        <v>4.3950000000000003E-2</v>
      </c>
      <c r="CG110" s="53">
        <f t="shared" si="650"/>
        <v>9.8400000000000001E-2</v>
      </c>
      <c r="CH110" s="54">
        <f t="shared" si="509"/>
        <v>0.1905</v>
      </c>
      <c r="CI110" s="64">
        <f>+Fall_Hoy!B110</f>
        <v>0</v>
      </c>
      <c r="CJ110" s="61">
        <f>+Fall_Hoy!C110</f>
        <v>0</v>
      </c>
      <c r="CK110" s="61">
        <f>+Fall_Hoy!D110</f>
        <v>1</v>
      </c>
      <c r="CL110" s="61">
        <f>+Fall_Hoy!E110</f>
        <v>2</v>
      </c>
      <c r="CM110" s="61">
        <f>+Fall_Hoy!F110</f>
        <v>4</v>
      </c>
      <c r="CN110" s="61">
        <f>+Fall_Hoy!G110</f>
        <v>2</v>
      </c>
      <c r="CO110" s="61">
        <f>+Fall_Hoy!H110</f>
        <v>8</v>
      </c>
      <c r="CP110" s="61">
        <f>+Fall_Hoy!I110</f>
        <v>10</v>
      </c>
      <c r="CQ110" s="61">
        <f>+Fall_Hoy!J110</f>
        <v>19</v>
      </c>
      <c r="CR110" s="61">
        <f>+Fall_Hoy!K110</f>
        <v>18</v>
      </c>
      <c r="CS110" s="61">
        <f>+Fall_Hoy!L110</f>
        <v>54</v>
      </c>
      <c r="CT110" s="61">
        <f>+Fall_Hoy!M110</f>
        <v>35</v>
      </c>
      <c r="CU110" s="61">
        <f>+Fall_Hoy!N110</f>
        <v>91</v>
      </c>
      <c r="CV110" s="61">
        <f>+Fall_Hoy!O110</f>
        <v>69</v>
      </c>
      <c r="CW110" s="61">
        <f>+Fall_Hoy!P110</f>
        <v>149</v>
      </c>
      <c r="CX110" s="61">
        <f>+Fall_Hoy!Q110</f>
        <v>88</v>
      </c>
      <c r="CY110" s="61">
        <f>+Fall_Hoy!R110</f>
        <v>80</v>
      </c>
      <c r="CZ110" s="61">
        <f>+Fall_Hoy!S110</f>
        <v>102</v>
      </c>
      <c r="DA110" s="61">
        <f>+Fall_Hoy!T110</f>
        <v>21</v>
      </c>
      <c r="DB110" s="253">
        <f>+Fall_Hoy!U110</f>
        <v>48</v>
      </c>
      <c r="DC110" s="61">
        <f>+Fall_Hoy!W110</f>
        <v>1</v>
      </c>
      <c r="DD110" s="61">
        <f>+Fall_Hoy!X110</f>
        <v>0</v>
      </c>
      <c r="DE110" s="61">
        <f>+Fall_Hoy!Y110</f>
        <v>0</v>
      </c>
      <c r="DF110" s="61">
        <f>+Fall_Hoy!Z110</f>
        <v>0</v>
      </c>
      <c r="DG110" s="61">
        <f>+Fall_Hoy!AA110</f>
        <v>0</v>
      </c>
      <c r="DH110" s="61">
        <f>+Fall_Hoy!AB110</f>
        <v>0</v>
      </c>
      <c r="DI110" s="61">
        <f>+Fall_Hoy!AC110</f>
        <v>2</v>
      </c>
      <c r="DJ110" s="61">
        <f>+Fall_Hoy!AD110</f>
        <v>5</v>
      </c>
      <c r="DK110" s="61">
        <f>+Fall_Hoy!AE110</f>
        <v>10</v>
      </c>
      <c r="DL110" s="270">
        <f>+Fall_Hoy!AF110</f>
        <v>5</v>
      </c>
      <c r="DM110" s="75">
        <f t="shared" si="585"/>
        <v>0.15932332166028426</v>
      </c>
      <c r="DN110" s="76">
        <f t="shared" si="586"/>
        <v>0.15190757663441179</v>
      </c>
      <c r="DO110" s="76">
        <f t="shared" si="587"/>
        <v>0.23287314521259742</v>
      </c>
      <c r="DP110" s="76">
        <f t="shared" si="588"/>
        <v>0.3728260637680873</v>
      </c>
      <c r="DQ110" s="76">
        <f t="shared" si="524"/>
        <v>0.63953678297110628</v>
      </c>
      <c r="DR110" s="76">
        <f t="shared" si="525"/>
        <v>0.32858904502105707</v>
      </c>
      <c r="DS110" s="76">
        <f t="shared" si="526"/>
        <v>0.50159651998213117</v>
      </c>
      <c r="DT110" s="76">
        <f t="shared" si="527"/>
        <v>0.7</v>
      </c>
      <c r="DU110" s="76">
        <f t="shared" si="528"/>
        <v>0.52855306091170495</v>
      </c>
      <c r="DV110" s="76">
        <f t="shared" si="529"/>
        <v>0.7</v>
      </c>
      <c r="DW110" s="76">
        <f t="shared" si="530"/>
        <v>0.45250514312076706</v>
      </c>
      <c r="DX110" s="76">
        <f t="shared" si="531"/>
        <v>0.50176583017063858</v>
      </c>
      <c r="DY110" s="76">
        <f t="shared" si="532"/>
        <v>0.23287314521259742</v>
      </c>
      <c r="DZ110" s="76">
        <f t="shared" si="533"/>
        <v>0.3728260637680873</v>
      </c>
      <c r="EA110" s="76">
        <f t="shared" si="534"/>
        <v>0.15932332166028426</v>
      </c>
      <c r="EB110" s="76">
        <f t="shared" si="535"/>
        <v>0.15190757663441179</v>
      </c>
      <c r="EC110" s="76">
        <f t="shared" si="536"/>
        <v>9.5701377361950002E-2</v>
      </c>
      <c r="ED110" s="76">
        <f t="shared" si="537"/>
        <v>0.17517400264660077</v>
      </c>
      <c r="EE110" s="76">
        <f t="shared" si="538"/>
        <v>0.16604635567163686</v>
      </c>
      <c r="EF110" s="316">
        <f t="shared" si="539"/>
        <v>0.17528203205848109</v>
      </c>
      <c r="EG110" s="85">
        <f>+'Cas_-14'!B109</f>
        <v>540</v>
      </c>
      <c r="EH110" s="62">
        <f>+'Cas_-14'!C109</f>
        <v>442</v>
      </c>
      <c r="EI110" s="62">
        <f>+'Cas_-14'!D109</f>
        <v>1264</v>
      </c>
      <c r="EJ110" s="62">
        <f>+'Cas_-14'!E109</f>
        <v>1215</v>
      </c>
      <c r="EK110" s="62">
        <f>+'Cas_-14'!F109</f>
        <v>4172</v>
      </c>
      <c r="EL110" s="62">
        <f>+'Cas_-14'!G109</f>
        <v>3940</v>
      </c>
      <c r="EM110" s="62">
        <f>+'Cas_-14'!H109</f>
        <v>5143</v>
      </c>
      <c r="EN110" s="62">
        <f>+'Cas_-14'!I109</f>
        <v>4496</v>
      </c>
      <c r="EO110" s="62">
        <f>+'Cas_-14'!J109</f>
        <v>4292</v>
      </c>
      <c r="EP110" s="62">
        <f>+'Cas_-14'!K109</f>
        <v>3918</v>
      </c>
      <c r="EQ110" s="62">
        <f>+'Cas_-14'!L109</f>
        <v>2889</v>
      </c>
      <c r="ER110" s="62">
        <f>+'Cas_-14'!M109</f>
        <v>2777</v>
      </c>
      <c r="ES110" s="62">
        <f>+'Cas_-14'!N109</f>
        <v>1592</v>
      </c>
      <c r="ET110" s="62">
        <f>+'Cas_-14'!O109</f>
        <v>1494</v>
      </c>
      <c r="EU110" s="62">
        <f>+'Cas_-14'!P109</f>
        <v>834</v>
      </c>
      <c r="EV110" s="62">
        <f>+'Cas_-14'!Q109</f>
        <v>776</v>
      </c>
      <c r="EW110" s="62">
        <f>+'Cas_-14'!R109</f>
        <v>255</v>
      </c>
      <c r="EX110" s="62">
        <f>+'Cas_-14'!S109</f>
        <v>477</v>
      </c>
      <c r="EY110" s="62">
        <f>+'Cas_-14'!T109</f>
        <v>49</v>
      </c>
      <c r="EZ110" s="86">
        <f>+'Cas_-14'!U109</f>
        <v>182</v>
      </c>
      <c r="FA110" s="201">
        <f t="shared" si="589"/>
        <v>1.027526280682978E-2</v>
      </c>
      <c r="FB110" s="90">
        <f t="shared" si="590"/>
        <v>8.9735650424957007E-3</v>
      </c>
      <c r="FC110" s="90">
        <f t="shared" si="591"/>
        <v>2.5976295434908928E-2</v>
      </c>
      <c r="FD110" s="90">
        <f t="shared" si="592"/>
        <v>2.6488040399228915E-2</v>
      </c>
      <c r="FE110" s="90">
        <f t="shared" si="593"/>
        <v>8.3506026926176771E-2</v>
      </c>
      <c r="FF110" s="90">
        <f t="shared" si="594"/>
        <v>8.0308018198873218E-2</v>
      </c>
      <c r="FG110" s="90">
        <f t="shared" si="595"/>
        <v>0.10963771334639429</v>
      </c>
      <c r="FH110" s="90">
        <f t="shared" si="596"/>
        <v>9.5852797761356301E-2</v>
      </c>
      <c r="FI110" s="90">
        <f t="shared" si="597"/>
        <v>0.10745761914156493</v>
      </c>
      <c r="FJ110" s="90">
        <f t="shared" si="598"/>
        <v>9.2341093507269587E-2</v>
      </c>
      <c r="FK110" s="90">
        <f t="shared" si="599"/>
        <v>9.1994295596451947E-2</v>
      </c>
      <c r="FL110" s="90">
        <f t="shared" si="600"/>
        <v>7.9623069164792185E-2</v>
      </c>
      <c r="FM110" s="90">
        <f t="shared" si="601"/>
        <v>6.5998808398801886E-2</v>
      </c>
      <c r="FN110" s="90">
        <f t="shared" si="602"/>
        <v>5.0049467586536799E-2</v>
      </c>
      <c r="FO110" s="90">
        <f t="shared" si="603"/>
        <v>5.4487934437394428E-2</v>
      </c>
      <c r="FP110" s="90">
        <f t="shared" si="604"/>
        <v>3.5899903292619717E-2</v>
      </c>
      <c r="FQ110" s="90">
        <f t="shared" si="605"/>
        <v>4.3347340742486744E-2</v>
      </c>
      <c r="FR110" s="90">
        <f t="shared" si="606"/>
        <v>4.4810025094655315E-2</v>
      </c>
      <c r="FS110" s="90">
        <f t="shared" si="607"/>
        <v>0.10689510890287743</v>
      </c>
      <c r="FT110" s="99">
        <f t="shared" si="608"/>
        <v>6.9850620117104967E-2</v>
      </c>
      <c r="FU110" s="119">
        <f t="shared" si="511"/>
        <v>2.9240110366698455</v>
      </c>
      <c r="FV110" s="120">
        <f t="shared" si="512"/>
        <v>4.2314202184951535</v>
      </c>
      <c r="FW110" s="120">
        <f t="shared" si="513"/>
        <v>3.5284446925987969</v>
      </c>
      <c r="FX110" s="120">
        <f t="shared" si="514"/>
        <v>7.4491514444876277</v>
      </c>
      <c r="FY110" s="120">
        <f t="shared" si="523"/>
        <v>7.6585703632683506</v>
      </c>
      <c r="FZ110" s="120">
        <f t="shared" si="523"/>
        <v>4.0916094356524342</v>
      </c>
      <c r="GA110" s="120">
        <f t="shared" si="523"/>
        <v>4.5750363143507444</v>
      </c>
      <c r="GB110" s="120">
        <f t="shared" si="523"/>
        <v>7.3028645626263575</v>
      </c>
      <c r="GC110" s="120">
        <f t="shared" si="523"/>
        <v>4.9187118152635403</v>
      </c>
      <c r="GD110" s="120">
        <f t="shared" si="523"/>
        <v>7.5805903245546054</v>
      </c>
      <c r="GE110" s="120">
        <f t="shared" si="523"/>
        <v>4.9188391539596656</v>
      </c>
      <c r="GF110" s="120">
        <f t="shared" si="523"/>
        <v>6.3017644940583368</v>
      </c>
      <c r="GG110" s="120">
        <f t="shared" si="523"/>
        <v>3.5284446925987969</v>
      </c>
      <c r="GH110" s="120">
        <f t="shared" si="523"/>
        <v>7.4491514444876277</v>
      </c>
      <c r="GI110" s="120">
        <f t="shared" si="523"/>
        <v>2.9240110366698455</v>
      </c>
      <c r="GJ110" s="120">
        <f t="shared" si="523"/>
        <v>4.2314202184951535</v>
      </c>
      <c r="GK110" s="120">
        <f t="shared" si="515"/>
        <v>2.2077796635895734</v>
      </c>
      <c r="GL110" s="120">
        <f t="shared" si="516"/>
        <v>3.9092591953824756</v>
      </c>
      <c r="GM110" s="120">
        <f t="shared" si="517"/>
        <v>1.5533578418681717</v>
      </c>
      <c r="GN110" s="321">
        <f t="shared" si="518"/>
        <v>2.5093840507732037</v>
      </c>
      <c r="GO110" s="85">
        <f>+Cas_Hoy!B109</f>
        <v>595</v>
      </c>
      <c r="GP110" s="62">
        <f>+Cas_Hoy!C109</f>
        <v>474</v>
      </c>
      <c r="GQ110" s="62">
        <f>+Cas_Hoy!D109</f>
        <v>1411</v>
      </c>
      <c r="GR110" s="62">
        <f>+Cas_Hoy!E109</f>
        <v>1376</v>
      </c>
      <c r="GS110" s="62">
        <f>+Cas_Hoy!F109</f>
        <v>4746</v>
      </c>
      <c r="GT110" s="62">
        <f>+Cas_Hoy!G109</f>
        <v>4454</v>
      </c>
      <c r="GU110" s="62">
        <f>+Cas_Hoy!H109</f>
        <v>5751</v>
      </c>
      <c r="GV110" s="62">
        <f>+Cas_Hoy!I109</f>
        <v>5069</v>
      </c>
      <c r="GW110" s="62">
        <f>+Cas_Hoy!J109</f>
        <v>4825</v>
      </c>
      <c r="GX110" s="62">
        <f>+Cas_Hoy!K109</f>
        <v>4411</v>
      </c>
      <c r="GY110" s="62">
        <f>+Cas_Hoy!L109</f>
        <v>3256</v>
      </c>
      <c r="GZ110" s="62">
        <f>+Cas_Hoy!M109</f>
        <v>3158</v>
      </c>
      <c r="HA110" s="62">
        <f>+Cas_Hoy!N109</f>
        <v>1793</v>
      </c>
      <c r="HB110" s="62">
        <f>+Cas_Hoy!O109</f>
        <v>1670</v>
      </c>
      <c r="HC110" s="62">
        <f>+Cas_Hoy!P109</f>
        <v>924</v>
      </c>
      <c r="HD110" s="62">
        <f>+Cas_Hoy!Q109</f>
        <v>873</v>
      </c>
      <c r="HE110" s="62">
        <f>+Cas_Hoy!R109</f>
        <v>277</v>
      </c>
      <c r="HF110" s="62">
        <f>+Cas_Hoy!S109</f>
        <v>496</v>
      </c>
      <c r="HG110" s="62">
        <f>+Cas_Hoy!T109</f>
        <v>51</v>
      </c>
      <c r="HH110" s="590">
        <f>+Cas_Hoy!U109</f>
        <v>185</v>
      </c>
      <c r="HI110" s="543">
        <f t="shared" si="519"/>
        <v>0.1765164858682286</v>
      </c>
      <c r="HJ110" s="112">
        <f t="shared" si="520"/>
        <v>0.17089602371371329</v>
      </c>
      <c r="HK110" s="112">
        <f t="shared" si="521"/>
        <v>0.26227484256670053</v>
      </c>
      <c r="HL110" s="112">
        <f t="shared" si="522"/>
        <v>0.41674667101252061</v>
      </c>
      <c r="HM110" s="323">
        <f t="shared" si="651"/>
        <v>0.7</v>
      </c>
      <c r="HN110" s="323">
        <f t="shared" si="652"/>
        <v>0.3714557376963929</v>
      </c>
      <c r="HO110" s="323">
        <f t="shared" si="653"/>
        <v>0.56089472806090535</v>
      </c>
      <c r="HP110" s="323">
        <f t="shared" si="654"/>
        <v>0.7</v>
      </c>
      <c r="HQ110" s="323">
        <f t="shared" si="655"/>
        <v>0.59419117402119681</v>
      </c>
      <c r="HR110" s="323">
        <f t="shared" si="656"/>
        <v>0.7</v>
      </c>
      <c r="HS110" s="323">
        <f t="shared" si="657"/>
        <v>0.50998848944313524</v>
      </c>
      <c r="HT110" s="323">
        <f t="shared" si="658"/>
        <v>0.57060730705036966</v>
      </c>
      <c r="HU110" s="323">
        <f t="shared" si="659"/>
        <v>0.26227484256670053</v>
      </c>
      <c r="HV110" s="323">
        <f t="shared" si="660"/>
        <v>0.41674667101252061</v>
      </c>
      <c r="HW110" s="323">
        <f t="shared" si="661"/>
        <v>0.1765164858682286</v>
      </c>
      <c r="HX110" s="323">
        <f t="shared" si="662"/>
        <v>0.17089602371371329</v>
      </c>
      <c r="HY110" s="323">
        <f t="shared" si="663"/>
        <v>0.10395796678141234</v>
      </c>
      <c r="HZ110" s="323">
        <f t="shared" si="664"/>
        <v>0.1821515834648092</v>
      </c>
      <c r="IA110" s="323">
        <f t="shared" si="665"/>
        <v>0.17282375794394858</v>
      </c>
      <c r="IB110" s="327">
        <f t="shared" si="666"/>
        <v>0.17817129632318132</v>
      </c>
      <c r="IC110" s="241">
        <f>+CyF_Tot!B109</f>
        <v>0</v>
      </c>
      <c r="ID110" s="149">
        <f>+CyF_Tot!C109</f>
        <v>41327</v>
      </c>
      <c r="IE110" s="149">
        <f>+CyF_Tot!D109</f>
        <v>44265</v>
      </c>
      <c r="IF110" s="149">
        <f>+CyF_Tot!E109</f>
        <v>46415</v>
      </c>
      <c r="IG110" s="149">
        <f>+CyF_Tot!F109</f>
        <v>0</v>
      </c>
      <c r="IH110" s="149">
        <f>+CyF_Tot!G109</f>
        <v>783</v>
      </c>
      <c r="II110" s="149">
        <f>+CyF_Tot!H109</f>
        <v>816</v>
      </c>
      <c r="IJ110" s="557">
        <f>+CyF_Tot!I109</f>
        <v>824</v>
      </c>
      <c r="IK110" s="93">
        <f t="shared" si="667"/>
        <v>8.1061896665634681E-2</v>
      </c>
      <c r="IL110" s="90">
        <f t="shared" si="668"/>
        <v>7.5975434772069125E-2</v>
      </c>
      <c r="IM110" s="90">
        <f t="shared" si="669"/>
        <v>7.5056066201568669E-2</v>
      </c>
      <c r="IN110" s="90">
        <f t="shared" si="670"/>
        <v>7.0752597339679951E-2</v>
      </c>
      <c r="IO110" s="90">
        <f t="shared" si="671"/>
        <v>7.70623801070911E-2</v>
      </c>
      <c r="IP110" s="90">
        <f t="shared" si="672"/>
        <v>7.5675143434745379E-2</v>
      </c>
      <c r="IQ110" s="90">
        <f t="shared" si="673"/>
        <v>7.2355657594703207E-2</v>
      </c>
      <c r="IR110" s="90">
        <f t="shared" si="674"/>
        <v>7.2349818944247524E-2</v>
      </c>
      <c r="IS110" s="90">
        <f t="shared" si="675"/>
        <v>6.1608188474324192E-2</v>
      </c>
      <c r="IT110" s="90">
        <f t="shared" si="676"/>
        <v>6.5446339089831843E-2</v>
      </c>
      <c r="IU110" s="90">
        <f t="shared" si="677"/>
        <v>4.8439826975750645E-2</v>
      </c>
      <c r="IV110" s="90">
        <f t="shared" si="678"/>
        <v>5.379636177277327E-2</v>
      </c>
      <c r="IW110" s="90">
        <f t="shared" si="679"/>
        <v>3.7206850447058709E-2</v>
      </c>
      <c r="IX110" s="90">
        <f t="shared" si="680"/>
        <v>4.6043367064663283E-2</v>
      </c>
      <c r="IY110" s="90">
        <f t="shared" si="681"/>
        <v>2.3609220353889789E-2</v>
      </c>
      <c r="IZ110" s="90">
        <f t="shared" si="682"/>
        <v>3.3341442259324353E-2</v>
      </c>
      <c r="JA110" s="90">
        <f t="shared" si="683"/>
        <v>9.0738931405083805E-3</v>
      </c>
      <c r="JB110" s="90">
        <f t="shared" si="684"/>
        <v>1.641946988994121E-2</v>
      </c>
      <c r="JC110" s="90">
        <f t="shared" si="685"/>
        <v>7.0705660835130245E-4</v>
      </c>
      <c r="JD110" s="202">
        <f t="shared" si="686"/>
        <v>4.0189912592063209E-3</v>
      </c>
      <c r="JE110" s="326"/>
      <c r="JF110" s="323"/>
      <c r="JG110" s="323"/>
      <c r="JH110" s="323"/>
      <c r="JI110" s="323"/>
      <c r="JJ110" s="323"/>
      <c r="JK110" s="323"/>
      <c r="JL110" s="323"/>
      <c r="JM110" s="323"/>
      <c r="JN110" s="323"/>
      <c r="JO110" s="323"/>
      <c r="JP110" s="323"/>
      <c r="JQ110" s="323"/>
      <c r="JR110" s="323"/>
      <c r="JS110" s="323"/>
      <c r="JT110" s="323"/>
      <c r="JU110" s="323"/>
      <c r="JV110" s="323"/>
      <c r="JW110" s="323"/>
      <c r="JX110" s="327"/>
      <c r="JZ110" s="701">
        <f t="shared" si="540"/>
        <v>0</v>
      </c>
      <c r="KA110" s="291">
        <f t="shared" si="541"/>
        <v>0</v>
      </c>
      <c r="KB110" s="291">
        <f t="shared" si="542"/>
        <v>74.610167952517472</v>
      </c>
      <c r="KC110" s="291">
        <f t="shared" si="543"/>
        <v>150.30748618866738</v>
      </c>
      <c r="KD110" s="291">
        <f t="shared" si="544"/>
        <v>286.46098027421152</v>
      </c>
      <c r="KE110" s="291">
        <f t="shared" si="545"/>
        <v>142.92682974548032</v>
      </c>
      <c r="KF110" s="291">
        <f t="shared" si="546"/>
        <v>549.55205655223881</v>
      </c>
      <c r="KG110" s="291">
        <f t="shared" si="547"/>
        <v>695.080528406952</v>
      </c>
      <c r="KH110" s="291">
        <f t="shared" si="548"/>
        <v>1342.4913701622809</v>
      </c>
      <c r="KI110" s="291">
        <f t="shared" si="549"/>
        <v>1239.3817939344115</v>
      </c>
      <c r="KJ110" s="291">
        <f t="shared" si="550"/>
        <v>3634.1460922813253</v>
      </c>
      <c r="KK110" s="291">
        <f t="shared" si="551"/>
        <v>2276.4423277996229</v>
      </c>
      <c r="KL110" s="291">
        <f t="shared" si="552"/>
        <v>6237.6352281746586</v>
      </c>
      <c r="KM110" s="291">
        <f t="shared" si="553"/>
        <v>4408.3236382094983</v>
      </c>
      <c r="KN110" s="291">
        <f t="shared" si="554"/>
        <v>9636.9482216756569</v>
      </c>
      <c r="KO110" s="291">
        <f t="shared" si="555"/>
        <v>5428.5576136315167</v>
      </c>
      <c r="KP110" s="291">
        <f t="shared" si="556"/>
        <v>4848.8913319088906</v>
      </c>
      <c r="KQ110" s="291">
        <f t="shared" si="557"/>
        <v>6292.6836606528486</v>
      </c>
      <c r="KR110" s="291">
        <f t="shared" si="558"/>
        <v>2765.4528209666551</v>
      </c>
      <c r="KS110" s="702">
        <f t="shared" si="559"/>
        <v>3183.5302845987453</v>
      </c>
      <c r="KT110" s="705">
        <f>(SUM(JZ110:KS110)/SUM(JZ$4:KS109))*100000</f>
        <v>102.92400974696025</v>
      </c>
      <c r="KU110" s="624">
        <f t="shared" si="609"/>
        <v>0</v>
      </c>
      <c r="KV110" s="625">
        <f t="shared" si="610"/>
        <v>0</v>
      </c>
      <c r="KW110" s="625">
        <f t="shared" si="611"/>
        <v>20.550866641541873</v>
      </c>
      <c r="KX110" s="625">
        <f t="shared" si="612"/>
        <v>43.601712591323313</v>
      </c>
      <c r="KY110" s="625">
        <f t="shared" si="613"/>
        <v>80.063304818961441</v>
      </c>
      <c r="KZ110" s="625">
        <f t="shared" si="614"/>
        <v>40.76549147150925</v>
      </c>
      <c r="LA110" s="625">
        <f t="shared" si="615"/>
        <v>170.5428167939246</v>
      </c>
      <c r="LB110" s="625">
        <f t="shared" si="616"/>
        <v>213.19572455817683</v>
      </c>
      <c r="LC110" s="625">
        <f t="shared" si="617"/>
        <v>475.69775482053444</v>
      </c>
      <c r="LD110" s="625">
        <f t="shared" si="618"/>
        <v>424.23167001808389</v>
      </c>
      <c r="LE110" s="625">
        <f t="shared" si="619"/>
        <v>1719.5195438589149</v>
      </c>
      <c r="LF110" s="625">
        <f t="shared" si="620"/>
        <v>1003.531660341277</v>
      </c>
      <c r="LG110" s="625">
        <f t="shared" si="621"/>
        <v>3772.5449524440778</v>
      </c>
      <c r="LH110" s="625">
        <f t="shared" si="622"/>
        <v>2311.5215953621414</v>
      </c>
      <c r="LI110" s="625">
        <f t="shared" si="623"/>
        <v>9734.6549534433689</v>
      </c>
      <c r="LJ110" s="625">
        <f t="shared" si="624"/>
        <v>4071.1230538022364</v>
      </c>
      <c r="LK110" s="625">
        <f t="shared" si="625"/>
        <v>13599.165723133096</v>
      </c>
      <c r="LL110" s="625">
        <f t="shared" si="626"/>
        <v>9582.0179447690607</v>
      </c>
      <c r="LM110" s="625">
        <f t="shared" si="627"/>
        <v>45812.189529804607</v>
      </c>
      <c r="LN110" s="626">
        <f t="shared" si="628"/>
        <v>18422.141569346364</v>
      </c>
      <c r="LO110" s="642">
        <f t="shared" si="629"/>
        <v>33.074554816081047</v>
      </c>
      <c r="LP110" s="625">
        <f t="shared" si="630"/>
        <v>27.741819843300142</v>
      </c>
      <c r="LQ110" s="625">
        <f t="shared" si="631"/>
        <v>684.96342038161663</v>
      </c>
      <c r="LR110" s="625">
        <f t="shared" si="632"/>
        <v>507.19847595426029</v>
      </c>
      <c r="LS110" s="625">
        <f t="shared" si="633"/>
        <v>7450.4747302486003</v>
      </c>
      <c r="LT110" s="645">
        <f t="shared" si="634"/>
        <v>4743.7579469170296</v>
      </c>
      <c r="LU110" s="624">
        <f t="shared" si="635"/>
        <v>30.471262238366329</v>
      </c>
      <c r="LV110" s="625">
        <f t="shared" si="636"/>
        <v>593.89716279093102</v>
      </c>
      <c r="LW110" s="626">
        <f t="shared" si="637"/>
        <v>5865.0219655874598</v>
      </c>
      <c r="LY110" s="725">
        <f>VLOOKUP(A110,Vac!A:C,2,FALSE)</f>
        <v>5937.2719359672883</v>
      </c>
      <c r="LZ110" s="730">
        <f>VLOOKUP(A110,Vac!A:D,3,FALSE)</f>
        <v>42802</v>
      </c>
      <c r="MA110" s="722">
        <f>VLOOKUP(A110,Vac!A:D,4,FALSE)</f>
        <v>7423</v>
      </c>
      <c r="MB110" s="742">
        <f t="shared" si="560"/>
        <v>6.6020681400313433E-2</v>
      </c>
      <c r="MC110" s="666">
        <f t="shared" si="561"/>
        <v>1.1449734078653488E-2</v>
      </c>
    </row>
    <row r="111" spans="1:341" ht="14.4">
      <c r="A111" s="511" t="s">
        <v>121</v>
      </c>
      <c r="B111" s="539">
        <v>119805</v>
      </c>
      <c r="C111" s="527">
        <f t="shared" si="638"/>
        <v>10337</v>
      </c>
      <c r="D111" s="518">
        <f t="shared" si="639"/>
        <v>253</v>
      </c>
      <c r="E111" s="496">
        <f t="shared" si="640"/>
        <v>6.6927251006875755E-3</v>
      </c>
      <c r="F111" s="209">
        <f t="shared" si="562"/>
        <v>7.7442510746629944E-2</v>
      </c>
      <c r="G111" s="28">
        <f t="shared" si="264"/>
        <v>4.0743953356074147</v>
      </c>
      <c r="H111" s="27">
        <f t="shared" si="563"/>
        <v>0.31553140456379614</v>
      </c>
      <c r="I111" s="34">
        <f t="shared" si="564"/>
        <v>0.35154646787841781</v>
      </c>
      <c r="J111" s="340">
        <f t="shared" si="565"/>
        <v>0.37862660751724292</v>
      </c>
      <c r="K111" s="582">
        <f t="shared" si="566"/>
        <v>5.5774340985350682E-3</v>
      </c>
      <c r="L111" s="341">
        <f t="shared" si="641"/>
        <v>4.8891313552062181</v>
      </c>
      <c r="M111" s="342">
        <f t="shared" si="567"/>
        <v>0.42139451920921001</v>
      </c>
      <c r="N111" s="827"/>
      <c r="O111" s="366" t="s">
        <v>230</v>
      </c>
      <c r="P111" s="21" t="s">
        <v>244</v>
      </c>
      <c r="Q111" s="21"/>
      <c r="R111" s="21"/>
      <c r="S111" s="170">
        <f t="shared" si="568"/>
        <v>10337</v>
      </c>
      <c r="T111" s="171">
        <f t="shared" si="569"/>
        <v>8628.1874713075413</v>
      </c>
      <c r="U111" s="170">
        <f t="shared" si="570"/>
        <v>380</v>
      </c>
      <c r="V111" s="172">
        <f t="shared" si="571"/>
        <v>3.8164105654313552E-2</v>
      </c>
      <c r="W111" s="171">
        <f t="shared" si="572"/>
        <v>317.18208755894995</v>
      </c>
      <c r="X111" s="170">
        <f t="shared" si="573"/>
        <v>1059</v>
      </c>
      <c r="Y111" s="172">
        <f t="shared" si="574"/>
        <v>0.11414097865919379</v>
      </c>
      <c r="Z111" s="171">
        <f t="shared" si="575"/>
        <v>883.93639664454736</v>
      </c>
      <c r="AA111" s="170">
        <f t="shared" si="576"/>
        <v>253</v>
      </c>
      <c r="AB111" s="171">
        <f t="shared" si="577"/>
        <v>2111.7649513793249</v>
      </c>
      <c r="AC111" s="173">
        <f t="shared" si="578"/>
        <v>2.4475186224243009E-2</v>
      </c>
      <c r="AD111" s="170">
        <f t="shared" si="579"/>
        <v>4</v>
      </c>
      <c r="AE111" s="172">
        <f t="shared" si="580"/>
        <v>1.6064257028112448E-2</v>
      </c>
      <c r="AF111" s="171">
        <f t="shared" si="581"/>
        <v>33.387588164099995</v>
      </c>
      <c r="AG111" s="170">
        <f t="shared" si="582"/>
        <v>19</v>
      </c>
      <c r="AH111" s="172">
        <f t="shared" si="583"/>
        <v>8.11965811965812E-2</v>
      </c>
      <c r="AI111" s="367">
        <f t="shared" si="584"/>
        <v>158.59104377947497</v>
      </c>
      <c r="AJ111" s="831"/>
      <c r="AK111" s="85">
        <v>9770.0472461310674</v>
      </c>
      <c r="AL111" s="62">
        <v>9259.5490107437781</v>
      </c>
      <c r="AM111" s="62">
        <v>9070.447321698106</v>
      </c>
      <c r="AN111" s="62">
        <v>8611.9668465550567</v>
      </c>
      <c r="AO111" s="62">
        <v>8811.2441922451435</v>
      </c>
      <c r="AP111" s="62">
        <v>8459.2564908392378</v>
      </c>
      <c r="AQ111" s="62">
        <v>8678.879681692024</v>
      </c>
      <c r="AR111" s="62">
        <v>8533.5632303529965</v>
      </c>
      <c r="AS111" s="62">
        <v>8017.9874390957448</v>
      </c>
      <c r="AT111" s="62">
        <v>7960.9848862475483</v>
      </c>
      <c r="AU111" s="62">
        <v>5875.0754920447844</v>
      </c>
      <c r="AV111" s="62">
        <v>6063.9632318311042</v>
      </c>
      <c r="AW111" s="62">
        <v>4714.5330736252563</v>
      </c>
      <c r="AX111" s="62">
        <v>5284.0475529793239</v>
      </c>
      <c r="AY111" s="62">
        <v>2867.9805662447225</v>
      </c>
      <c r="AZ111" s="62">
        <v>3929.6109789377183</v>
      </c>
      <c r="BA111" s="62">
        <v>1232.9829165864487</v>
      </c>
      <c r="BB111" s="62">
        <v>2071.4778258045062</v>
      </c>
      <c r="BC111" s="62">
        <v>46.822136072903113</v>
      </c>
      <c r="BD111" s="86">
        <v>544.58019728178238</v>
      </c>
      <c r="BE111" s="258">
        <v>2.0000000000000002E-5</v>
      </c>
      <c r="BF111" s="43">
        <v>2.0000000000000002E-5</v>
      </c>
      <c r="BG111" s="53">
        <v>5.0000000000000002E-5</v>
      </c>
      <c r="BH111" s="53">
        <v>4.0000000000000003E-5</v>
      </c>
      <c r="BI111" s="53">
        <v>1.2518952302791728E-4</v>
      </c>
      <c r="BJ111" s="53">
        <v>1.2406223545552731E-4</v>
      </c>
      <c r="BK111" s="53">
        <v>3.4000000000000002E-4</v>
      </c>
      <c r="BL111" s="53">
        <v>1.8000000000000001E-4</v>
      </c>
      <c r="BM111" s="53">
        <v>8.9999999999999998E-4</v>
      </c>
      <c r="BN111" s="53">
        <v>5.0000000000000001E-4</v>
      </c>
      <c r="BO111" s="53">
        <v>3.8E-3</v>
      </c>
      <c r="BP111" s="53">
        <v>2E-3</v>
      </c>
      <c r="BQ111" s="53">
        <v>1.6199999999999999E-2</v>
      </c>
      <c r="BR111" s="53">
        <v>6.1999999999999998E-3</v>
      </c>
      <c r="BS111" s="53">
        <v>6.1100000000000002E-2</v>
      </c>
      <c r="BT111" s="53">
        <v>2.6800000000000001E-2</v>
      </c>
      <c r="BU111" s="53">
        <v>0.1421</v>
      </c>
      <c r="BV111" s="53">
        <v>5.4699999999999999E-2</v>
      </c>
      <c r="BW111" s="53">
        <v>0.27589999999999998</v>
      </c>
      <c r="BX111" s="773">
        <v>0.1051</v>
      </c>
      <c r="BY111" s="53">
        <f t="shared" si="642"/>
        <v>2.0000000000000002E-5</v>
      </c>
      <c r="BZ111" s="53">
        <f t="shared" si="643"/>
        <v>4.5000000000000003E-5</v>
      </c>
      <c r="CA111" s="53">
        <f t="shared" si="644"/>
        <v>1.246258792417223E-4</v>
      </c>
      <c r="CB111" s="53">
        <f t="shared" si="645"/>
        <v>2.6000000000000003E-4</v>
      </c>
      <c r="CC111" s="53">
        <f t="shared" si="646"/>
        <v>6.9999999999999999E-4</v>
      </c>
      <c r="CD111" s="53">
        <f t="shared" si="647"/>
        <v>2.8999999999999998E-3</v>
      </c>
      <c r="CE111" s="53">
        <f t="shared" si="648"/>
        <v>1.12E-2</v>
      </c>
      <c r="CF111" s="53">
        <f t="shared" si="649"/>
        <v>4.3950000000000003E-2</v>
      </c>
      <c r="CG111" s="53">
        <f t="shared" si="650"/>
        <v>9.8400000000000001E-2</v>
      </c>
      <c r="CH111" s="54">
        <f t="shared" si="509"/>
        <v>0.1905</v>
      </c>
      <c r="CI111" s="64">
        <f>+Fall_Hoy!B111</f>
        <v>0</v>
      </c>
      <c r="CJ111" s="61">
        <f>+Fall_Hoy!C111</f>
        <v>0</v>
      </c>
      <c r="CK111" s="61">
        <f>+Fall_Hoy!D111</f>
        <v>0</v>
      </c>
      <c r="CL111" s="61">
        <f>+Fall_Hoy!E111</f>
        <v>0</v>
      </c>
      <c r="CM111" s="61">
        <f>+Fall_Hoy!F111</f>
        <v>1</v>
      </c>
      <c r="CN111" s="61">
        <f>+Fall_Hoy!G111</f>
        <v>0</v>
      </c>
      <c r="CO111" s="61">
        <f>+Fall_Hoy!H111</f>
        <v>1</v>
      </c>
      <c r="CP111" s="61">
        <f>+Fall_Hoy!I111</f>
        <v>1</v>
      </c>
      <c r="CQ111" s="61">
        <f>+Fall_Hoy!J111</f>
        <v>5</v>
      </c>
      <c r="CR111" s="61">
        <f>+Fall_Hoy!K111</f>
        <v>1</v>
      </c>
      <c r="CS111" s="61">
        <f>+Fall_Hoy!L111</f>
        <v>18</v>
      </c>
      <c r="CT111" s="61">
        <f>+Fall_Hoy!M111</f>
        <v>2</v>
      </c>
      <c r="CU111" s="61">
        <f>+Fall_Hoy!N111</f>
        <v>31</v>
      </c>
      <c r="CV111" s="61">
        <f>+Fall_Hoy!O111</f>
        <v>10</v>
      </c>
      <c r="CW111" s="61">
        <f>+Fall_Hoy!P111</f>
        <v>42</v>
      </c>
      <c r="CX111" s="61">
        <f>+Fall_Hoy!Q111</f>
        <v>26</v>
      </c>
      <c r="CY111" s="61">
        <f>+Fall_Hoy!R111</f>
        <v>27</v>
      </c>
      <c r="CZ111" s="61">
        <f>+Fall_Hoy!S111</f>
        <v>32</v>
      </c>
      <c r="DA111" s="61">
        <f>+Fall_Hoy!T111</f>
        <v>13</v>
      </c>
      <c r="DB111" s="253">
        <f>+Fall_Hoy!U111</f>
        <v>21</v>
      </c>
      <c r="DC111" s="61">
        <f>+Fall_Hoy!W111</f>
        <v>0</v>
      </c>
      <c r="DD111" s="61">
        <f>+Fall_Hoy!X111</f>
        <v>0</v>
      </c>
      <c r="DE111" s="61">
        <f>+Fall_Hoy!Y111</f>
        <v>0</v>
      </c>
      <c r="DF111" s="61">
        <f>+Fall_Hoy!Z111</f>
        <v>0</v>
      </c>
      <c r="DG111" s="61">
        <f>+Fall_Hoy!AA111</f>
        <v>0</v>
      </c>
      <c r="DH111" s="61">
        <f>+Fall_Hoy!AB111</f>
        <v>0</v>
      </c>
      <c r="DI111" s="61">
        <f>+Fall_Hoy!AC111</f>
        <v>0</v>
      </c>
      <c r="DJ111" s="61">
        <f>+Fall_Hoy!AD111</f>
        <v>0</v>
      </c>
      <c r="DK111" s="61">
        <f>+Fall_Hoy!AE111</f>
        <v>9</v>
      </c>
      <c r="DL111" s="270">
        <f>+Fall_Hoy!AF111</f>
        <v>13</v>
      </c>
      <c r="DM111" s="75">
        <f t="shared" si="585"/>
        <v>0.23968004412748498</v>
      </c>
      <c r="DN111" s="76">
        <f t="shared" si="586"/>
        <v>0.24688175469053714</v>
      </c>
      <c r="DO111" s="76">
        <f t="shared" si="587"/>
        <v>0.4058896643696947</v>
      </c>
      <c r="DP111" s="76">
        <f t="shared" si="588"/>
        <v>0.30524010422598158</v>
      </c>
      <c r="DQ111" s="76">
        <f t="shared" si="524"/>
        <v>0.7</v>
      </c>
      <c r="DR111" s="76">
        <f t="shared" si="525"/>
        <v>0.10627411534022546</v>
      </c>
      <c r="DS111" s="76">
        <f t="shared" si="526"/>
        <v>0.33888895554026471</v>
      </c>
      <c r="DT111" s="76">
        <f t="shared" si="527"/>
        <v>0.65102412738854765</v>
      </c>
      <c r="DU111" s="76">
        <f t="shared" si="528"/>
        <v>0.6928865376449258</v>
      </c>
      <c r="DV111" s="76">
        <f t="shared" si="529"/>
        <v>0.25122519745703353</v>
      </c>
      <c r="DW111" s="76">
        <f t="shared" si="530"/>
        <v>0.7</v>
      </c>
      <c r="DX111" s="76">
        <f t="shared" si="531"/>
        <v>0.16490865161430657</v>
      </c>
      <c r="DY111" s="76">
        <f t="shared" si="532"/>
        <v>0.4058896643696947</v>
      </c>
      <c r="DZ111" s="76">
        <f t="shared" si="533"/>
        <v>0.30524010422598158</v>
      </c>
      <c r="EA111" s="76">
        <f t="shared" si="534"/>
        <v>0.23968004412748498</v>
      </c>
      <c r="EB111" s="76">
        <f t="shared" si="535"/>
        <v>0.24688175469053714</v>
      </c>
      <c r="EC111" s="76">
        <f t="shared" si="536"/>
        <v>0.15410354412996899</v>
      </c>
      <c r="ED111" s="76">
        <f t="shared" si="537"/>
        <v>0.28241149071466537</v>
      </c>
      <c r="EE111" s="76">
        <f t="shared" si="538"/>
        <v>0.7</v>
      </c>
      <c r="EF111" s="316">
        <f t="shared" si="539"/>
        <v>0.36690593238635288</v>
      </c>
      <c r="EG111" s="85">
        <f>+'Cas_-14'!B110</f>
        <v>171</v>
      </c>
      <c r="EH111" s="62">
        <f>+'Cas_-14'!C110</f>
        <v>154</v>
      </c>
      <c r="EI111" s="62">
        <f>+'Cas_-14'!D110</f>
        <v>334</v>
      </c>
      <c r="EJ111" s="62">
        <f>+'Cas_-14'!E110</f>
        <v>334</v>
      </c>
      <c r="EK111" s="62">
        <f>+'Cas_-14'!F110</f>
        <v>938</v>
      </c>
      <c r="EL111" s="62">
        <f>+'Cas_-14'!G110</f>
        <v>899</v>
      </c>
      <c r="EM111" s="62">
        <f>+'Cas_-14'!H110</f>
        <v>986</v>
      </c>
      <c r="EN111" s="62">
        <f>+'Cas_-14'!I110</f>
        <v>939</v>
      </c>
      <c r="EO111" s="62">
        <f>+'Cas_-14'!J110</f>
        <v>840</v>
      </c>
      <c r="EP111" s="62">
        <f>+'Cas_-14'!K110</f>
        <v>861</v>
      </c>
      <c r="EQ111" s="62">
        <f>+'Cas_-14'!L110</f>
        <v>653</v>
      </c>
      <c r="ER111" s="62">
        <f>+'Cas_-14'!M110</f>
        <v>636</v>
      </c>
      <c r="ES111" s="62">
        <f>+'Cas_-14'!N110</f>
        <v>395</v>
      </c>
      <c r="ET111" s="62">
        <f>+'Cas_-14'!O110</f>
        <v>318</v>
      </c>
      <c r="EU111" s="62">
        <f>+'Cas_-14'!P110</f>
        <v>213</v>
      </c>
      <c r="EV111" s="62">
        <f>+'Cas_-14'!Q110</f>
        <v>177</v>
      </c>
      <c r="EW111" s="62">
        <f>+'Cas_-14'!R110</f>
        <v>78</v>
      </c>
      <c r="EX111" s="62">
        <f>+'Cas_-14'!S110</f>
        <v>120</v>
      </c>
      <c r="EY111" s="62">
        <f>+'Cas_-14'!T110</f>
        <v>19</v>
      </c>
      <c r="EZ111" s="86">
        <f>+'Cas_-14'!U110</f>
        <v>38</v>
      </c>
      <c r="FA111" s="201">
        <f t="shared" si="589"/>
        <v>1.7502474214514764E-2</v>
      </c>
      <c r="FB111" s="91">
        <f t="shared" si="590"/>
        <v>1.6631479548444E-2</v>
      </c>
      <c r="FC111" s="91">
        <f t="shared" si="591"/>
        <v>3.6822880741616042E-2</v>
      </c>
      <c r="FD111" s="91">
        <f t="shared" si="592"/>
        <v>3.8783242661182105E-2</v>
      </c>
      <c r="FE111" s="91">
        <f t="shared" si="593"/>
        <v>0.10645488645355469</v>
      </c>
      <c r="FF111" s="91">
        <f t="shared" si="594"/>
        <v>0.10627411534022546</v>
      </c>
      <c r="FG111" s="91">
        <f t="shared" si="595"/>
        <v>0.11360913345531835</v>
      </c>
      <c r="FH111" s="91">
        <f t="shared" si="596"/>
        <v>0.11003609801121232</v>
      </c>
      <c r="FI111" s="91">
        <f t="shared" si="597"/>
        <v>0.10476444449191277</v>
      </c>
      <c r="FJ111" s="91">
        <f t="shared" si="598"/>
        <v>0.10815244750525294</v>
      </c>
      <c r="FK111" s="91">
        <f t="shared" si="599"/>
        <v>0.11114750795699603</v>
      </c>
      <c r="FL111" s="91">
        <f t="shared" si="600"/>
        <v>0.10488190242669897</v>
      </c>
      <c r="FM111" s="91">
        <f t="shared" si="601"/>
        <v>8.3783482654892785E-2</v>
      </c>
      <c r="FN111" s="91">
        <f t="shared" si="602"/>
        <v>6.0181138949194524E-2</v>
      </c>
      <c r="FO111" s="91">
        <f t="shared" si="603"/>
        <v>7.4268285673531609E-2</v>
      </c>
      <c r="FP111" s="91">
        <f t="shared" si="604"/>
        <v>4.5042626598078152E-2</v>
      </c>
      <c r="FQ111" s="91">
        <f t="shared" si="605"/>
        <v>6.326121712695372E-2</v>
      </c>
      <c r="FR111" s="91">
        <f t="shared" si="606"/>
        <v>5.7929657032845736E-2</v>
      </c>
      <c r="FS111" s="91">
        <f t="shared" si="607"/>
        <v>0.40579096969041684</v>
      </c>
      <c r="FT111" s="100">
        <f t="shared" si="608"/>
        <v>6.9778519655457907E-2</v>
      </c>
      <c r="FU111" s="119">
        <f t="shared" si="511"/>
        <v>3.227219289550725</v>
      </c>
      <c r="FV111" s="120">
        <f t="shared" si="512"/>
        <v>5.4810692301205837</v>
      </c>
      <c r="FW111" s="120">
        <f t="shared" si="513"/>
        <v>4.8445069542115959</v>
      </c>
      <c r="FX111" s="120">
        <f t="shared" si="514"/>
        <v>5.0720227226617975</v>
      </c>
      <c r="FY111" s="120">
        <f t="shared" si="523"/>
        <v>6.5755553673471221</v>
      </c>
      <c r="FZ111" s="120">
        <f t="shared" si="523"/>
        <v>1</v>
      </c>
      <c r="GA111" s="120">
        <f t="shared" si="523"/>
        <v>2.9829375969454714</v>
      </c>
      <c r="GB111" s="120">
        <f t="shared" si="523"/>
        <v>5.9164595905809962</v>
      </c>
      <c r="GC111" s="120">
        <f t="shared" si="523"/>
        <v>6.6137566137566139</v>
      </c>
      <c r="GD111" s="120">
        <f t="shared" si="523"/>
        <v>2.3228803716608595</v>
      </c>
      <c r="GE111" s="120">
        <f t="shared" si="523"/>
        <v>6.2979369746268734</v>
      </c>
      <c r="GF111" s="120">
        <f t="shared" si="523"/>
        <v>1.5723270440251573</v>
      </c>
      <c r="GG111" s="120">
        <f t="shared" si="523"/>
        <v>4.8445069542115959</v>
      </c>
      <c r="GH111" s="120">
        <f t="shared" si="523"/>
        <v>5.0720227226617975</v>
      </c>
      <c r="GI111" s="120">
        <f t="shared" si="523"/>
        <v>3.227219289550725</v>
      </c>
      <c r="GJ111" s="120">
        <f t="shared" si="523"/>
        <v>5.4810692301205837</v>
      </c>
      <c r="GK111" s="120">
        <f t="shared" si="515"/>
        <v>2.4359876576625341</v>
      </c>
      <c r="GL111" s="120">
        <f t="shared" si="516"/>
        <v>4.8750761730652039</v>
      </c>
      <c r="GM111" s="120">
        <f t="shared" si="517"/>
        <v>1.7250260658437988</v>
      </c>
      <c r="GN111" s="321">
        <f t="shared" si="518"/>
        <v>5.2581501327056941</v>
      </c>
      <c r="GO111" s="85">
        <f>+Cas_Hoy!B110</f>
        <v>176</v>
      </c>
      <c r="GP111" s="62">
        <f>+Cas_Hoy!C110</f>
        <v>157</v>
      </c>
      <c r="GQ111" s="62">
        <f>+Cas_Hoy!D110</f>
        <v>368</v>
      </c>
      <c r="GR111" s="62">
        <f>+Cas_Hoy!E110</f>
        <v>370</v>
      </c>
      <c r="GS111" s="62">
        <f>+Cas_Hoy!F110</f>
        <v>1047</v>
      </c>
      <c r="GT111" s="62">
        <f>+Cas_Hoy!G110</f>
        <v>998</v>
      </c>
      <c r="GU111" s="62">
        <f>+Cas_Hoy!H110</f>
        <v>1118</v>
      </c>
      <c r="GV111" s="62">
        <f>+Cas_Hoy!I110</f>
        <v>1067</v>
      </c>
      <c r="GW111" s="62">
        <f>+Cas_Hoy!J110</f>
        <v>955</v>
      </c>
      <c r="GX111" s="62">
        <f>+Cas_Hoy!K110</f>
        <v>965</v>
      </c>
      <c r="GY111" s="62">
        <f>+Cas_Hoy!L110</f>
        <v>724</v>
      </c>
      <c r="GZ111" s="62">
        <f>+Cas_Hoy!M110</f>
        <v>710</v>
      </c>
      <c r="HA111" s="62">
        <f>+Cas_Hoy!N110</f>
        <v>446</v>
      </c>
      <c r="HB111" s="62">
        <f>+Cas_Hoy!O110</f>
        <v>356</v>
      </c>
      <c r="HC111" s="62">
        <f>+Cas_Hoy!P110</f>
        <v>231</v>
      </c>
      <c r="HD111" s="62">
        <f>+Cas_Hoy!Q110</f>
        <v>198</v>
      </c>
      <c r="HE111" s="62">
        <f>+Cas_Hoy!R110</f>
        <v>80</v>
      </c>
      <c r="HF111" s="62">
        <f>+Cas_Hoy!S110</f>
        <v>126</v>
      </c>
      <c r="HG111" s="62">
        <f>+Cas_Hoy!T110</f>
        <v>20</v>
      </c>
      <c r="HH111" s="590">
        <f>+Cas_Hoy!U110</f>
        <v>39</v>
      </c>
      <c r="HI111" s="543">
        <f t="shared" si="519"/>
        <v>0.25993469574389216</v>
      </c>
      <c r="HJ111" s="112">
        <f t="shared" si="520"/>
        <v>0.27617281033178731</v>
      </c>
      <c r="HK111" s="112">
        <f t="shared" si="521"/>
        <v>0.4582956716680604</v>
      </c>
      <c r="HL111" s="112">
        <f t="shared" si="522"/>
        <v>0.34171533680644478</v>
      </c>
      <c r="HM111" s="323">
        <f t="shared" si="651"/>
        <v>0.7</v>
      </c>
      <c r="HN111" s="323">
        <f t="shared" si="652"/>
        <v>0.11797727153453282</v>
      </c>
      <c r="HO111" s="323">
        <f t="shared" si="653"/>
        <v>0.38425745668764294</v>
      </c>
      <c r="HP111" s="323">
        <f t="shared" si="654"/>
        <v>0.7</v>
      </c>
      <c r="HQ111" s="323">
        <f t="shared" si="655"/>
        <v>0.7</v>
      </c>
      <c r="HR111" s="323">
        <f t="shared" si="656"/>
        <v>0.28157063361909102</v>
      </c>
      <c r="HS111" s="323">
        <f t="shared" si="657"/>
        <v>0.7</v>
      </c>
      <c r="HT111" s="323">
        <f t="shared" si="658"/>
        <v>0.18409613623609694</v>
      </c>
      <c r="HU111" s="323">
        <f t="shared" si="659"/>
        <v>0.4582956716680604</v>
      </c>
      <c r="HV111" s="323">
        <f t="shared" si="660"/>
        <v>0.34171533680644478</v>
      </c>
      <c r="HW111" s="323">
        <f t="shared" si="661"/>
        <v>0.25993469574389216</v>
      </c>
      <c r="HX111" s="323">
        <f t="shared" si="662"/>
        <v>0.27617281033178731</v>
      </c>
      <c r="HY111" s="323">
        <f t="shared" si="663"/>
        <v>0.15805491705637842</v>
      </c>
      <c r="HZ111" s="323">
        <f t="shared" si="664"/>
        <v>0.2965320652503986</v>
      </c>
      <c r="IA111" s="323">
        <f t="shared" si="665"/>
        <v>0.7</v>
      </c>
      <c r="IB111" s="327">
        <f t="shared" si="666"/>
        <v>0.37656135165967802</v>
      </c>
      <c r="IC111" s="241">
        <f>+CyF_Tot!B110</f>
        <v>0</v>
      </c>
      <c r="ID111" s="149">
        <f>+CyF_Tot!C110</f>
        <v>9278</v>
      </c>
      <c r="IE111" s="149">
        <f>+CyF_Tot!D110</f>
        <v>9957</v>
      </c>
      <c r="IF111" s="149">
        <f>+CyF_Tot!E110</f>
        <v>10337</v>
      </c>
      <c r="IG111" s="149">
        <f>+CyF_Tot!F110</f>
        <v>0</v>
      </c>
      <c r="IH111" s="149">
        <f>+CyF_Tot!G110</f>
        <v>234</v>
      </c>
      <c r="II111" s="149">
        <f>+CyF_Tot!H110</f>
        <v>249</v>
      </c>
      <c r="IJ111" s="557">
        <f>+CyF_Tot!I110</f>
        <v>253</v>
      </c>
      <c r="IK111" s="93">
        <f t="shared" si="667"/>
        <v>8.1549578449405843E-2</v>
      </c>
      <c r="IL111" s="90">
        <f t="shared" si="668"/>
        <v>7.7288502239003201E-2</v>
      </c>
      <c r="IM111" s="90">
        <f t="shared" si="669"/>
        <v>7.5710089910255046E-2</v>
      </c>
      <c r="IN111" s="90">
        <f t="shared" si="670"/>
        <v>7.1883200588915799E-2</v>
      </c>
      <c r="IO111" s="90">
        <f t="shared" si="671"/>
        <v>7.3546548075999696E-2</v>
      </c>
      <c r="IP111" s="90">
        <f t="shared" si="672"/>
        <v>7.0608542972657548E-2</v>
      </c>
      <c r="IQ111" s="90">
        <f t="shared" si="673"/>
        <v>7.2441715134527143E-2</v>
      </c>
      <c r="IR111" s="90">
        <f t="shared" si="674"/>
        <v>7.1228773676833154E-2</v>
      </c>
      <c r="IS111" s="90">
        <f t="shared" si="675"/>
        <v>6.6925315630363885E-2</v>
      </c>
      <c r="IT111" s="90">
        <f t="shared" si="676"/>
        <v>6.6449521190664398E-2</v>
      </c>
      <c r="IU111" s="90">
        <f t="shared" si="677"/>
        <v>4.9038650240347099E-2</v>
      </c>
      <c r="IV111" s="90">
        <f t="shared" si="678"/>
        <v>5.0615276756655433E-2</v>
      </c>
      <c r="IW111" s="90">
        <f t="shared" si="679"/>
        <v>3.9351722162057144E-2</v>
      </c>
      <c r="IX111" s="90">
        <f t="shared" si="680"/>
        <v>4.4105400884598502E-2</v>
      </c>
      <c r="IY111" s="90">
        <f t="shared" si="681"/>
        <v>2.3938738502105275E-2</v>
      </c>
      <c r="IZ111" s="90">
        <f t="shared" si="682"/>
        <v>3.280005825247459E-2</v>
      </c>
      <c r="JA111" s="90">
        <f t="shared" si="683"/>
        <v>1.0291581458089802E-2</v>
      </c>
      <c r="JB111" s="90">
        <f t="shared" si="684"/>
        <v>1.729041213475653E-2</v>
      </c>
      <c r="JC111" s="90">
        <f t="shared" si="685"/>
        <v>3.9081954904138488E-4</v>
      </c>
      <c r="JD111" s="202">
        <f t="shared" si="686"/>
        <v>4.5455548372921196E-3</v>
      </c>
      <c r="JE111" s="326"/>
      <c r="JF111" s="323"/>
      <c r="JG111" s="323"/>
      <c r="JH111" s="323"/>
      <c r="JI111" s="323"/>
      <c r="JJ111" s="323"/>
      <c r="JK111" s="323"/>
      <c r="JL111" s="323"/>
      <c r="JM111" s="323"/>
      <c r="JN111" s="323"/>
      <c r="JO111" s="323"/>
      <c r="JP111" s="323"/>
      <c r="JQ111" s="323"/>
      <c r="JR111" s="323"/>
      <c r="JS111" s="323"/>
      <c r="JT111" s="323"/>
      <c r="JU111" s="323"/>
      <c r="JV111" s="323"/>
      <c r="JW111" s="323"/>
      <c r="JX111" s="327"/>
      <c r="JZ111" s="701">
        <f t="shared" si="540"/>
        <v>0</v>
      </c>
      <c r="KA111" s="291">
        <f t="shared" si="541"/>
        <v>0</v>
      </c>
      <c r="KB111" s="291">
        <f t="shared" si="542"/>
        <v>0</v>
      </c>
      <c r="KC111" s="291">
        <f t="shared" si="543"/>
        <v>0</v>
      </c>
      <c r="KD111" s="291">
        <f t="shared" si="544"/>
        <v>406.06421998257292</v>
      </c>
      <c r="KE111" s="291">
        <f t="shared" si="545"/>
        <v>0</v>
      </c>
      <c r="KF111" s="291">
        <f t="shared" si="546"/>
        <v>371.28870524585619</v>
      </c>
      <c r="KG111" s="291">
        <f t="shared" si="547"/>
        <v>382.05529296407826</v>
      </c>
      <c r="KH111" s="291">
        <f t="shared" si="548"/>
        <v>1759.8880151889323</v>
      </c>
      <c r="KI111" s="291">
        <f t="shared" si="549"/>
        <v>366.97394125779482</v>
      </c>
      <c r="KJ111" s="291">
        <f t="shared" si="550"/>
        <v>6475.2168804488974</v>
      </c>
      <c r="KK111" s="291">
        <f t="shared" si="551"/>
        <v>748.16779498018616</v>
      </c>
      <c r="KL111" s="291">
        <f t="shared" si="552"/>
        <v>10871.977818279742</v>
      </c>
      <c r="KM111" s="291">
        <f t="shared" si="553"/>
        <v>3609.1821295679065</v>
      </c>
      <c r="KN111" s="291">
        <f t="shared" si="554"/>
        <v>14497.464344551679</v>
      </c>
      <c r="KO111" s="291">
        <f t="shared" si="555"/>
        <v>8822.5476226076789</v>
      </c>
      <c r="KP111" s="291">
        <f t="shared" si="556"/>
        <v>7807.9475964296644</v>
      </c>
      <c r="KQ111" s="291">
        <f t="shared" si="557"/>
        <v>10144.919601945701</v>
      </c>
      <c r="KR111" s="291">
        <f t="shared" si="558"/>
        <v>16760.128132089798</v>
      </c>
      <c r="KS111" s="702">
        <f t="shared" si="559"/>
        <v>6663.8669898645612</v>
      </c>
      <c r="KT111" s="705">
        <f>(SUM(JZ111:KS111)/SUM(JZ$4:KS110))*100000</f>
        <v>173.35837778588891</v>
      </c>
      <c r="KU111" s="624">
        <f t="shared" si="609"/>
        <v>0</v>
      </c>
      <c r="KV111" s="625">
        <f t="shared" si="610"/>
        <v>0</v>
      </c>
      <c r="KW111" s="625">
        <f t="shared" si="611"/>
        <v>0</v>
      </c>
      <c r="KX111" s="625">
        <f t="shared" si="612"/>
        <v>0</v>
      </c>
      <c r="KY111" s="625">
        <f t="shared" si="613"/>
        <v>113.49135016370437</v>
      </c>
      <c r="KZ111" s="625">
        <f t="shared" si="614"/>
        <v>0</v>
      </c>
      <c r="LA111" s="625">
        <f t="shared" si="615"/>
        <v>115.22224488369001</v>
      </c>
      <c r="LB111" s="625">
        <f t="shared" si="616"/>
        <v>117.18434292993858</v>
      </c>
      <c r="LC111" s="625">
        <f t="shared" si="617"/>
        <v>623.59788388043319</v>
      </c>
      <c r="LD111" s="625">
        <f t="shared" si="618"/>
        <v>125.61259872851677</v>
      </c>
      <c r="LE111" s="625">
        <f t="shared" si="619"/>
        <v>3063.7904184164295</v>
      </c>
      <c r="LF111" s="625">
        <f t="shared" si="620"/>
        <v>329.81730322861313</v>
      </c>
      <c r="LG111" s="625">
        <f t="shared" si="621"/>
        <v>6575.4125627890535</v>
      </c>
      <c r="LH111" s="625">
        <f t="shared" si="622"/>
        <v>1892.4886462010857</v>
      </c>
      <c r="LI111" s="625">
        <f t="shared" si="623"/>
        <v>14644.450696189331</v>
      </c>
      <c r="LJ111" s="625">
        <f t="shared" si="624"/>
        <v>6616.4310257063953</v>
      </c>
      <c r="LK111" s="625">
        <f t="shared" si="625"/>
        <v>21898.113620868597</v>
      </c>
      <c r="LL111" s="625">
        <f t="shared" si="626"/>
        <v>15447.908542092195</v>
      </c>
      <c r="LM111" s="625">
        <f t="shared" si="627"/>
        <v>277646.45294607466</v>
      </c>
      <c r="LN111" s="626">
        <f t="shared" si="628"/>
        <v>38561.81349380569</v>
      </c>
      <c r="LO111" s="642">
        <f t="shared" si="629"/>
        <v>36.164091114728599</v>
      </c>
      <c r="LP111" s="625">
        <f t="shared" si="630"/>
        <v>0</v>
      </c>
      <c r="LQ111" s="625">
        <f t="shared" si="631"/>
        <v>1063.2669244141871</v>
      </c>
      <c r="LR111" s="625">
        <f t="shared" si="632"/>
        <v>177.31666501469277</v>
      </c>
      <c r="LS111" s="625">
        <f t="shared" si="633"/>
        <v>12750.613459122791</v>
      </c>
      <c r="LT111" s="645">
        <f t="shared" si="634"/>
        <v>7523.4262449304251</v>
      </c>
      <c r="LU111" s="624">
        <f t="shared" si="635"/>
        <v>18.524518023909959</v>
      </c>
      <c r="LV111" s="625">
        <f t="shared" si="636"/>
        <v>620.42362844461093</v>
      </c>
      <c r="LW111" s="626">
        <f t="shared" si="637"/>
        <v>9762.210318295618</v>
      </c>
      <c r="LY111" s="725">
        <f>VLOOKUP(A111,Vac!A:C,2,FALSE)</f>
        <v>4962.6140137237771</v>
      </c>
      <c r="LZ111" s="730">
        <f>VLOOKUP(A111,Vac!A:D,3,FALSE)</f>
        <v>12387</v>
      </c>
      <c r="MA111" s="722">
        <f>VLOOKUP(A111,Vac!A:D,4,FALSE)</f>
        <v>2976</v>
      </c>
      <c r="MB111" s="742">
        <f t="shared" si="560"/>
        <v>0.10339301364717667</v>
      </c>
      <c r="MC111" s="666">
        <f t="shared" si="561"/>
        <v>2.4840365594090398E-2</v>
      </c>
    </row>
    <row r="112" spans="1:341" ht="14.4">
      <c r="A112" s="510" t="s">
        <v>122</v>
      </c>
      <c r="B112" s="538">
        <v>20613</v>
      </c>
      <c r="C112" s="526">
        <f t="shared" si="638"/>
        <v>1219</v>
      </c>
      <c r="D112" s="517">
        <f t="shared" si="639"/>
        <v>28</v>
      </c>
      <c r="E112" s="495">
        <f t="shared" si="640"/>
        <v>6.1339978541136595E-3</v>
      </c>
      <c r="F112" s="208">
        <f t="shared" si="562"/>
        <v>5.1666424101295301E-2</v>
      </c>
      <c r="G112" s="30">
        <f t="shared" si="264"/>
        <v>4.2861247162932923</v>
      </c>
      <c r="H112" s="29">
        <f t="shared" si="563"/>
        <v>0.22144873734305323</v>
      </c>
      <c r="I112" s="33">
        <f t="shared" si="564"/>
        <v>0.25347043269594544</v>
      </c>
      <c r="J112" s="353">
        <f t="shared" si="565"/>
        <v>0.29254567514219448</v>
      </c>
      <c r="K112" s="581">
        <f t="shared" si="566"/>
        <v>4.6432615317188392E-3</v>
      </c>
      <c r="L112" s="354">
        <f t="shared" si="641"/>
        <v>5.6622009405690656</v>
      </c>
      <c r="M112" s="355">
        <f t="shared" si="567"/>
        <v>0.33484805445853061</v>
      </c>
      <c r="N112" s="827"/>
      <c r="O112" s="364" t="s">
        <v>226</v>
      </c>
      <c r="P112" s="20" t="s">
        <v>238</v>
      </c>
      <c r="Q112" s="20"/>
      <c r="R112" s="20"/>
      <c r="S112" s="166">
        <f t="shared" si="568"/>
        <v>1219</v>
      </c>
      <c r="T112" s="167">
        <f t="shared" si="569"/>
        <v>5913.7437539416869</v>
      </c>
      <c r="U112" s="166">
        <f t="shared" si="570"/>
        <v>58</v>
      </c>
      <c r="V112" s="168">
        <f t="shared" si="571"/>
        <v>4.9956933677863913E-2</v>
      </c>
      <c r="W112" s="167">
        <f t="shared" si="572"/>
        <v>281.37583078639693</v>
      </c>
      <c r="X112" s="166">
        <f t="shared" si="573"/>
        <v>154</v>
      </c>
      <c r="Y112" s="168">
        <f t="shared" si="574"/>
        <v>0.14460093896713616</v>
      </c>
      <c r="Z112" s="167">
        <f t="shared" si="575"/>
        <v>747.10134381215732</v>
      </c>
      <c r="AA112" s="166">
        <f t="shared" si="576"/>
        <v>28</v>
      </c>
      <c r="AB112" s="167">
        <f t="shared" si="577"/>
        <v>1358.3660796584679</v>
      </c>
      <c r="AC112" s="169">
        <f t="shared" si="578"/>
        <v>2.2969647251845776E-2</v>
      </c>
      <c r="AD112" s="166">
        <f t="shared" si="579"/>
        <v>3</v>
      </c>
      <c r="AE112" s="168">
        <f t="shared" si="580"/>
        <v>0.12</v>
      </c>
      <c r="AF112" s="167">
        <f t="shared" si="581"/>
        <v>145.53922282055015</v>
      </c>
      <c r="AG112" s="166">
        <f t="shared" si="582"/>
        <v>6</v>
      </c>
      <c r="AH112" s="168">
        <f t="shared" si="583"/>
        <v>0.27272727272727271</v>
      </c>
      <c r="AI112" s="365">
        <f t="shared" si="584"/>
        <v>291.0784456411003</v>
      </c>
      <c r="AJ112" s="831"/>
      <c r="AK112" s="85">
        <v>1712.263434626781</v>
      </c>
      <c r="AL112" s="62">
        <v>1515.0670943784964</v>
      </c>
      <c r="AM112" s="62">
        <v>1519.1414822050906</v>
      </c>
      <c r="AN112" s="62">
        <v>1343.0984270665056</v>
      </c>
      <c r="AO112" s="62">
        <v>2594.9394484155559</v>
      </c>
      <c r="AP112" s="62">
        <v>1286.6136567808512</v>
      </c>
      <c r="AQ112" s="62">
        <v>2117.4737649924168</v>
      </c>
      <c r="AR112" s="62">
        <v>1241.4118088283183</v>
      </c>
      <c r="AS112" s="62">
        <v>1347.9891974904276</v>
      </c>
      <c r="AT112" s="62">
        <v>1013.3567334244746</v>
      </c>
      <c r="AU112" s="62">
        <v>956.96013201943242</v>
      </c>
      <c r="AV112" s="62">
        <v>844.31473673490837</v>
      </c>
      <c r="AW112" s="62">
        <v>779.74073310657309</v>
      </c>
      <c r="AX112" s="62">
        <v>712.38619560318102</v>
      </c>
      <c r="AY112" s="62">
        <v>525.95858068943812</v>
      </c>
      <c r="AZ112" s="62">
        <v>533.34221149301436</v>
      </c>
      <c r="BA112" s="62">
        <v>186.57211766607716</v>
      </c>
      <c r="BB112" s="62">
        <v>303.59424533804344</v>
      </c>
      <c r="BC112" s="62">
        <v>16.961101606007016</v>
      </c>
      <c r="BD112" s="86">
        <v>61.814871654473741</v>
      </c>
      <c r="BE112" s="258">
        <v>2.0000000000000002E-5</v>
      </c>
      <c r="BF112" s="43">
        <v>2.0000000000000002E-5</v>
      </c>
      <c r="BG112" s="53">
        <v>5.0000000000000002E-5</v>
      </c>
      <c r="BH112" s="53">
        <v>4.0000000000000003E-5</v>
      </c>
      <c r="BI112" s="53">
        <v>1.2518952302791728E-4</v>
      </c>
      <c r="BJ112" s="53">
        <v>1.2406223545552731E-4</v>
      </c>
      <c r="BK112" s="53">
        <v>3.4000000000000002E-4</v>
      </c>
      <c r="BL112" s="53">
        <v>1.8000000000000001E-4</v>
      </c>
      <c r="BM112" s="53">
        <v>8.9999999999999998E-4</v>
      </c>
      <c r="BN112" s="53">
        <v>5.0000000000000001E-4</v>
      </c>
      <c r="BO112" s="53">
        <v>3.8E-3</v>
      </c>
      <c r="BP112" s="53">
        <v>2E-3</v>
      </c>
      <c r="BQ112" s="53">
        <v>1.6199999999999999E-2</v>
      </c>
      <c r="BR112" s="53">
        <v>6.1999999999999998E-3</v>
      </c>
      <c r="BS112" s="53">
        <v>6.1100000000000002E-2</v>
      </c>
      <c r="BT112" s="53">
        <v>2.6800000000000001E-2</v>
      </c>
      <c r="BU112" s="53">
        <v>0.1421</v>
      </c>
      <c r="BV112" s="53">
        <v>5.4699999999999999E-2</v>
      </c>
      <c r="BW112" s="53">
        <v>0.27589999999999998</v>
      </c>
      <c r="BX112" s="773">
        <v>0.1051</v>
      </c>
      <c r="BY112" s="53">
        <f t="shared" si="642"/>
        <v>2.0000000000000002E-5</v>
      </c>
      <c r="BZ112" s="53">
        <f t="shared" si="643"/>
        <v>4.5000000000000003E-5</v>
      </c>
      <c r="CA112" s="53">
        <f t="shared" si="644"/>
        <v>1.246258792417223E-4</v>
      </c>
      <c r="CB112" s="53">
        <f t="shared" si="645"/>
        <v>2.6000000000000003E-4</v>
      </c>
      <c r="CC112" s="53">
        <f t="shared" si="646"/>
        <v>6.9999999999999999E-4</v>
      </c>
      <c r="CD112" s="53">
        <f t="shared" si="647"/>
        <v>2.8999999999999998E-3</v>
      </c>
      <c r="CE112" s="53">
        <f t="shared" si="648"/>
        <v>1.12E-2</v>
      </c>
      <c r="CF112" s="53">
        <f t="shared" si="649"/>
        <v>4.3950000000000003E-2</v>
      </c>
      <c r="CG112" s="53">
        <f t="shared" si="650"/>
        <v>9.8400000000000001E-2</v>
      </c>
      <c r="CH112" s="54">
        <f t="shared" si="509"/>
        <v>0.1905</v>
      </c>
      <c r="CI112" s="64">
        <f>+Fall_Hoy!B112</f>
        <v>0</v>
      </c>
      <c r="CJ112" s="61">
        <f>+Fall_Hoy!C112</f>
        <v>0</v>
      </c>
      <c r="CK112" s="61">
        <f>+Fall_Hoy!D112</f>
        <v>0</v>
      </c>
      <c r="CL112" s="61">
        <f>+Fall_Hoy!E112</f>
        <v>0</v>
      </c>
      <c r="CM112" s="61">
        <f>+Fall_Hoy!F112</f>
        <v>0</v>
      </c>
      <c r="CN112" s="61">
        <f>+Fall_Hoy!G112</f>
        <v>0</v>
      </c>
      <c r="CO112" s="61">
        <f>+Fall_Hoy!H112</f>
        <v>1</v>
      </c>
      <c r="CP112" s="61">
        <f>+Fall_Hoy!I112</f>
        <v>0</v>
      </c>
      <c r="CQ112" s="61">
        <f>+Fall_Hoy!J112</f>
        <v>0</v>
      </c>
      <c r="CR112" s="61">
        <f>+Fall_Hoy!K112</f>
        <v>1</v>
      </c>
      <c r="CS112" s="61">
        <f>+Fall_Hoy!L112</f>
        <v>2</v>
      </c>
      <c r="CT112" s="61">
        <f>+Fall_Hoy!M112</f>
        <v>0</v>
      </c>
      <c r="CU112" s="61">
        <f>+Fall_Hoy!N112</f>
        <v>3</v>
      </c>
      <c r="CV112" s="61">
        <f>+Fall_Hoy!O112</f>
        <v>4</v>
      </c>
      <c r="CW112" s="61">
        <f>+Fall_Hoy!P112</f>
        <v>6</v>
      </c>
      <c r="CX112" s="61">
        <f>+Fall_Hoy!Q112</f>
        <v>2</v>
      </c>
      <c r="CY112" s="61">
        <f>+Fall_Hoy!R112</f>
        <v>4</v>
      </c>
      <c r="CZ112" s="61">
        <f>+Fall_Hoy!S112</f>
        <v>3</v>
      </c>
      <c r="DA112" s="61">
        <f>+Fall_Hoy!T112</f>
        <v>0</v>
      </c>
      <c r="DB112" s="253">
        <f>+Fall_Hoy!U112</f>
        <v>2</v>
      </c>
      <c r="DC112" s="61">
        <f>+Fall_Hoy!W112</f>
        <v>0</v>
      </c>
      <c r="DD112" s="61">
        <f>+Fall_Hoy!X112</f>
        <v>0</v>
      </c>
      <c r="DE112" s="61">
        <f>+Fall_Hoy!Y112</f>
        <v>0</v>
      </c>
      <c r="DF112" s="61">
        <f>+Fall_Hoy!Z112</f>
        <v>0</v>
      </c>
      <c r="DG112" s="61">
        <f>+Fall_Hoy!AA112</f>
        <v>0</v>
      </c>
      <c r="DH112" s="61">
        <f>+Fall_Hoy!AB112</f>
        <v>0</v>
      </c>
      <c r="DI112" s="61">
        <f>+Fall_Hoy!AC112</f>
        <v>0</v>
      </c>
      <c r="DJ112" s="61">
        <f>+Fall_Hoy!AD112</f>
        <v>0</v>
      </c>
      <c r="DK112" s="61">
        <f>+Fall_Hoy!AE112</f>
        <v>0</v>
      </c>
      <c r="DL112" s="270">
        <f>+Fall_Hoy!AF112</f>
        <v>0</v>
      </c>
      <c r="DM112" s="75">
        <f t="shared" si="585"/>
        <v>0.18670609487734846</v>
      </c>
      <c r="DN112" s="76">
        <f t="shared" si="586"/>
        <v>0.13992304389846563</v>
      </c>
      <c r="DO112" s="76">
        <f t="shared" si="587"/>
        <v>0.23749584614797153</v>
      </c>
      <c r="DP112" s="76">
        <f t="shared" si="588"/>
        <v>0.7</v>
      </c>
      <c r="DQ112" s="76">
        <f t="shared" si="524"/>
        <v>4.3160930043429753E-2</v>
      </c>
      <c r="DR112" s="76">
        <f t="shared" si="525"/>
        <v>9.2490857199310189E-2</v>
      </c>
      <c r="DS112" s="76">
        <f t="shared" si="526"/>
        <v>0.7</v>
      </c>
      <c r="DT112" s="76">
        <f t="shared" si="527"/>
        <v>0.10149734286716877</v>
      </c>
      <c r="DU112" s="76">
        <f t="shared" si="528"/>
        <v>7.8635645001712065E-2</v>
      </c>
      <c r="DV112" s="76">
        <f t="shared" si="529"/>
        <v>0.7</v>
      </c>
      <c r="DW112" s="76">
        <f t="shared" si="530"/>
        <v>0.54998716442138751</v>
      </c>
      <c r="DX112" s="76">
        <f t="shared" si="531"/>
        <v>6.8694762126614878E-2</v>
      </c>
      <c r="DY112" s="76">
        <f t="shared" si="532"/>
        <v>0.23749584614797153</v>
      </c>
      <c r="DZ112" s="76">
        <f t="shared" si="533"/>
        <v>0.7</v>
      </c>
      <c r="EA112" s="76">
        <f t="shared" si="534"/>
        <v>0.18670609487734846</v>
      </c>
      <c r="EB112" s="76">
        <f t="shared" si="535"/>
        <v>0.13992304389846563</v>
      </c>
      <c r="EC112" s="76">
        <f t="shared" si="536"/>
        <v>0.15087565635690481</v>
      </c>
      <c r="ED112" s="76">
        <f t="shared" si="537"/>
        <v>0.18065100965901268</v>
      </c>
      <c r="EE112" s="76">
        <f t="shared" si="538"/>
        <v>0</v>
      </c>
      <c r="EF112" s="316">
        <f t="shared" si="539"/>
        <v>0.30784656198483329</v>
      </c>
      <c r="EG112" s="85">
        <f>+'Cas_-14'!B111</f>
        <v>17</v>
      </c>
      <c r="EH112" s="62">
        <f>+'Cas_-14'!C111</f>
        <v>21</v>
      </c>
      <c r="EI112" s="62">
        <f>+'Cas_-14'!D111</f>
        <v>36</v>
      </c>
      <c r="EJ112" s="62">
        <f>+'Cas_-14'!E111</f>
        <v>55</v>
      </c>
      <c r="EK112" s="62">
        <f>+'Cas_-14'!F111</f>
        <v>112</v>
      </c>
      <c r="EL112" s="62">
        <f>+'Cas_-14'!G111</f>
        <v>119</v>
      </c>
      <c r="EM112" s="62">
        <f>+'Cas_-14'!H111</f>
        <v>116</v>
      </c>
      <c r="EN112" s="62">
        <f>+'Cas_-14'!I111</f>
        <v>126</v>
      </c>
      <c r="EO112" s="62">
        <f>+'Cas_-14'!J111</f>
        <v>106</v>
      </c>
      <c r="EP112" s="62">
        <f>+'Cas_-14'!K111</f>
        <v>106</v>
      </c>
      <c r="EQ112" s="62">
        <f>+'Cas_-14'!L111</f>
        <v>65</v>
      </c>
      <c r="ER112" s="62">
        <f>+'Cas_-14'!M111</f>
        <v>58</v>
      </c>
      <c r="ES112" s="62">
        <f>+'Cas_-14'!N111</f>
        <v>29</v>
      </c>
      <c r="ET112" s="62">
        <f>+'Cas_-14'!O111</f>
        <v>39</v>
      </c>
      <c r="EU112" s="62">
        <f>+'Cas_-14'!P111</f>
        <v>14</v>
      </c>
      <c r="EV112" s="62">
        <f>+'Cas_-14'!Q111</f>
        <v>19</v>
      </c>
      <c r="EW112" s="62">
        <f>+'Cas_-14'!R111</f>
        <v>9</v>
      </c>
      <c r="EX112" s="62">
        <f>+'Cas_-14'!S111</f>
        <v>5</v>
      </c>
      <c r="EY112" s="62">
        <f>+'Cas_-14'!T111</f>
        <v>0</v>
      </c>
      <c r="EZ112" s="86">
        <f>+'Cas_-14'!U111</f>
        <v>5</v>
      </c>
      <c r="FA112" s="201">
        <f t="shared" si="589"/>
        <v>9.9283788091319367E-3</v>
      </c>
      <c r="FB112" s="90">
        <f t="shared" si="590"/>
        <v>1.3860772290493524E-2</v>
      </c>
      <c r="FC112" s="90">
        <f t="shared" si="591"/>
        <v>2.3697595267917149E-2</v>
      </c>
      <c r="FD112" s="90">
        <f t="shared" si="592"/>
        <v>4.0950088907576829E-2</v>
      </c>
      <c r="FE112" s="90">
        <f t="shared" si="593"/>
        <v>4.3160930043429753E-2</v>
      </c>
      <c r="FF112" s="90">
        <f t="shared" si="594"/>
        <v>9.2490857199310189E-2</v>
      </c>
      <c r="FG112" s="90">
        <f t="shared" si="595"/>
        <v>5.4782260785372905E-2</v>
      </c>
      <c r="FH112" s="90">
        <f t="shared" si="596"/>
        <v>0.10149734286716877</v>
      </c>
      <c r="FI112" s="90">
        <f t="shared" si="597"/>
        <v>7.8635645001712065E-2</v>
      </c>
      <c r="FJ112" s="90">
        <f t="shared" si="598"/>
        <v>0.10460284764851782</v>
      </c>
      <c r="FK112" s="90">
        <f t="shared" si="599"/>
        <v>6.7923414806041346E-2</v>
      </c>
      <c r="FL112" s="90">
        <f t="shared" si="600"/>
        <v>6.8694762126614878E-2</v>
      </c>
      <c r="FM112" s="90">
        <f t="shared" si="601"/>
        <v>3.7191849506772338E-2</v>
      </c>
      <c r="FN112" s="90">
        <f t="shared" si="602"/>
        <v>5.4745586369733763E-2</v>
      </c>
      <c r="FO112" s="90">
        <f t="shared" si="603"/>
        <v>2.6618065593013981E-2</v>
      </c>
      <c r="FP112" s="90">
        <f t="shared" si="604"/>
        <v>3.5624406976549353E-2</v>
      </c>
      <c r="FQ112" s="90">
        <f t="shared" si="605"/>
        <v>4.8238719228711389E-2</v>
      </c>
      <c r="FR112" s="90">
        <f t="shared" si="606"/>
        <v>1.6469350380579988E-2</v>
      </c>
      <c r="FS112" s="90">
        <f t="shared" si="607"/>
        <v>0</v>
      </c>
      <c r="FT112" s="99">
        <f t="shared" si="608"/>
        <v>8.0886684161514941E-2</v>
      </c>
      <c r="FU112" s="119">
        <f t="shared" si="511"/>
        <v>7.0142623334112688</v>
      </c>
      <c r="FV112" s="120">
        <f t="shared" si="512"/>
        <v>3.9277297721916731</v>
      </c>
      <c r="FW112" s="120">
        <f t="shared" si="513"/>
        <v>6.3856960408684555</v>
      </c>
      <c r="FX112" s="120">
        <f t="shared" si="514"/>
        <v>12.786418895441711</v>
      </c>
      <c r="FY112" s="120">
        <f t="shared" si="523"/>
        <v>1</v>
      </c>
      <c r="FZ112" s="120">
        <f t="shared" si="523"/>
        <v>1</v>
      </c>
      <c r="GA112" s="120">
        <f t="shared" si="523"/>
        <v>12.777858926678377</v>
      </c>
      <c r="GB112" s="120">
        <f t="shared" ref="FY112:GJ133" si="687">+DT112/FH112</f>
        <v>1</v>
      </c>
      <c r="GC112" s="120">
        <f t="shared" si="687"/>
        <v>1</v>
      </c>
      <c r="GD112" s="120">
        <f t="shared" si="687"/>
        <v>6.6919784282748314</v>
      </c>
      <c r="GE112" s="120">
        <f t="shared" si="687"/>
        <v>8.0971659919028358</v>
      </c>
      <c r="GF112" s="120">
        <f t="shared" si="687"/>
        <v>1</v>
      </c>
      <c r="GG112" s="120">
        <f t="shared" si="687"/>
        <v>6.3856960408684555</v>
      </c>
      <c r="GH112" s="120">
        <f t="shared" si="687"/>
        <v>12.786418895441711</v>
      </c>
      <c r="GI112" s="120">
        <f t="shared" si="687"/>
        <v>7.0142623334112688</v>
      </c>
      <c r="GJ112" s="120">
        <f t="shared" si="687"/>
        <v>3.9277297721916731</v>
      </c>
      <c r="GK112" s="120">
        <f t="shared" si="515"/>
        <v>3.127687856751896</v>
      </c>
      <c r="GL112" s="120">
        <f t="shared" si="516"/>
        <v>10.96892138939671</v>
      </c>
      <c r="GM112" s="120" t="e">
        <f t="shared" si="517"/>
        <v>#DIV/0!</v>
      </c>
      <c r="GN112" s="321">
        <f t="shared" si="518"/>
        <v>3.805899143672693</v>
      </c>
      <c r="GO112" s="85">
        <f>+Cas_Hoy!B111</f>
        <v>21</v>
      </c>
      <c r="GP112" s="62">
        <f>+Cas_Hoy!C111</f>
        <v>23</v>
      </c>
      <c r="GQ112" s="62">
        <f>+Cas_Hoy!D111</f>
        <v>44</v>
      </c>
      <c r="GR112" s="62">
        <f>+Cas_Hoy!E111</f>
        <v>67</v>
      </c>
      <c r="GS112" s="62">
        <f>+Cas_Hoy!F111</f>
        <v>133</v>
      </c>
      <c r="GT112" s="62">
        <f>+Cas_Hoy!G111</f>
        <v>140</v>
      </c>
      <c r="GU112" s="62">
        <f>+Cas_Hoy!H111</f>
        <v>127</v>
      </c>
      <c r="GV112" s="62">
        <f>+Cas_Hoy!I111</f>
        <v>147</v>
      </c>
      <c r="GW112" s="62">
        <f>+Cas_Hoy!J111</f>
        <v>122</v>
      </c>
      <c r="GX112" s="62">
        <f>+Cas_Hoy!K111</f>
        <v>121</v>
      </c>
      <c r="GY112" s="62">
        <f>+Cas_Hoy!L111</f>
        <v>69</v>
      </c>
      <c r="GZ112" s="62">
        <f>+Cas_Hoy!M111</f>
        <v>64</v>
      </c>
      <c r="HA112" s="62">
        <f>+Cas_Hoy!N111</f>
        <v>30</v>
      </c>
      <c r="HB112" s="62">
        <f>+Cas_Hoy!O111</f>
        <v>44</v>
      </c>
      <c r="HC112" s="62">
        <f>+Cas_Hoy!P111</f>
        <v>16</v>
      </c>
      <c r="HD112" s="62">
        <f>+Cas_Hoy!Q111</f>
        <v>21</v>
      </c>
      <c r="HE112" s="62">
        <f>+Cas_Hoy!R111</f>
        <v>9</v>
      </c>
      <c r="HF112" s="62">
        <f>+Cas_Hoy!S111</f>
        <v>8</v>
      </c>
      <c r="HG112" s="62">
        <f>+Cas_Hoy!T111</f>
        <v>0</v>
      </c>
      <c r="HH112" s="590">
        <f>+Cas_Hoy!U111</f>
        <v>5</v>
      </c>
      <c r="HI112" s="543">
        <f t="shared" si="519"/>
        <v>0.21337839414554108</v>
      </c>
      <c r="HJ112" s="112">
        <f t="shared" si="520"/>
        <v>0.15465178536146201</v>
      </c>
      <c r="HK112" s="112">
        <f t="shared" si="521"/>
        <v>0.24568535808410849</v>
      </c>
      <c r="HL112" s="112">
        <f t="shared" si="522"/>
        <v>0.7</v>
      </c>
      <c r="HM112" s="323">
        <f t="shared" si="651"/>
        <v>5.1253604426572834E-2</v>
      </c>
      <c r="HN112" s="323">
        <f t="shared" si="652"/>
        <v>0.10881277317565904</v>
      </c>
      <c r="HO112" s="323">
        <f t="shared" si="653"/>
        <v>0.7</v>
      </c>
      <c r="HP112" s="323">
        <f t="shared" si="654"/>
        <v>0.11841356667836357</v>
      </c>
      <c r="HQ112" s="323">
        <f t="shared" si="655"/>
        <v>9.05051763227252E-2</v>
      </c>
      <c r="HR112" s="323">
        <f t="shared" si="656"/>
        <v>0.7</v>
      </c>
      <c r="HS112" s="323">
        <f t="shared" si="657"/>
        <v>0.58383252838578059</v>
      </c>
      <c r="HT112" s="323">
        <f t="shared" si="658"/>
        <v>7.5801116829368145E-2</v>
      </c>
      <c r="HU112" s="323">
        <f t="shared" si="659"/>
        <v>0.24568535808410849</v>
      </c>
      <c r="HV112" s="323">
        <f t="shared" si="660"/>
        <v>0.7</v>
      </c>
      <c r="HW112" s="323">
        <f t="shared" si="661"/>
        <v>0.21337839414554108</v>
      </c>
      <c r="HX112" s="323">
        <f t="shared" si="662"/>
        <v>0.15465178536146201</v>
      </c>
      <c r="HY112" s="323">
        <f t="shared" si="663"/>
        <v>0.15087565635690481</v>
      </c>
      <c r="HZ112" s="323">
        <f t="shared" si="664"/>
        <v>0.28904161545442031</v>
      </c>
      <c r="IA112" s="323" t="e">
        <f t="shared" si="665"/>
        <v>#DIV/0!</v>
      </c>
      <c r="IB112" s="327">
        <f t="shared" si="666"/>
        <v>0.30784656198483329</v>
      </c>
      <c r="IC112" s="241">
        <f>+CyF_Tot!B111</f>
        <v>0</v>
      </c>
      <c r="ID112" s="149">
        <f>+CyF_Tot!C111</f>
        <v>1065</v>
      </c>
      <c r="IE112" s="149">
        <f>+CyF_Tot!D111</f>
        <v>1161</v>
      </c>
      <c r="IF112" s="149">
        <f>+CyF_Tot!E111</f>
        <v>1219</v>
      </c>
      <c r="IG112" s="149">
        <f>+CyF_Tot!F111</f>
        <v>0</v>
      </c>
      <c r="IH112" s="149">
        <f>+CyF_Tot!G111</f>
        <v>22</v>
      </c>
      <c r="II112" s="149">
        <f>+CyF_Tot!H111</f>
        <v>25</v>
      </c>
      <c r="IJ112" s="557">
        <f>+CyF_Tot!I111</f>
        <v>28</v>
      </c>
      <c r="IK112" s="93">
        <f t="shared" si="667"/>
        <v>8.306716317987585E-2</v>
      </c>
      <c r="IL112" s="90">
        <f t="shared" si="668"/>
        <v>7.3500562478945153E-2</v>
      </c>
      <c r="IM112" s="90">
        <f t="shared" si="669"/>
        <v>7.369822355819583E-2</v>
      </c>
      <c r="IN112" s="90">
        <f t="shared" si="670"/>
        <v>6.5157833748920854E-2</v>
      </c>
      <c r="IO112" s="90">
        <f t="shared" si="671"/>
        <v>0.12588849019626236</v>
      </c>
      <c r="IP112" s="90">
        <f t="shared" si="672"/>
        <v>6.2417583892730374E-2</v>
      </c>
      <c r="IQ112" s="90">
        <f t="shared" si="673"/>
        <v>0.10272516203330019</v>
      </c>
      <c r="IR112" s="90">
        <f t="shared" si="674"/>
        <v>6.0224703285708933E-2</v>
      </c>
      <c r="IS112" s="90">
        <f t="shared" si="675"/>
        <v>6.5395100057751301E-2</v>
      </c>
      <c r="IT112" s="90">
        <f t="shared" si="676"/>
        <v>4.916105047418981E-2</v>
      </c>
      <c r="IU112" s="90">
        <f t="shared" si="677"/>
        <v>4.6425077961453086E-2</v>
      </c>
      <c r="IV112" s="90">
        <f t="shared" si="678"/>
        <v>4.0960303533445319E-2</v>
      </c>
      <c r="IW112" s="90">
        <f t="shared" si="679"/>
        <v>3.7827620099285551E-2</v>
      </c>
      <c r="IX112" s="90">
        <f t="shared" si="680"/>
        <v>3.4560044418725129E-2</v>
      </c>
      <c r="IY112" s="90">
        <f t="shared" si="681"/>
        <v>2.5515867689780144E-2</v>
      </c>
      <c r="IZ112" s="90">
        <f t="shared" si="682"/>
        <v>2.5874070319362265E-2</v>
      </c>
      <c r="JA112" s="90">
        <f t="shared" si="683"/>
        <v>9.0511870017017017E-3</v>
      </c>
      <c r="JB112" s="90">
        <f t="shared" si="684"/>
        <v>1.4728290173096755E-2</v>
      </c>
      <c r="JC112" s="90">
        <f t="shared" si="685"/>
        <v>8.2283518197288203E-4</v>
      </c>
      <c r="JD112" s="202">
        <f t="shared" si="686"/>
        <v>2.9988294597813876E-3</v>
      </c>
      <c r="JE112" s="326"/>
      <c r="JF112" s="323"/>
      <c r="JG112" s="323"/>
      <c r="JH112" s="323"/>
      <c r="JI112" s="323"/>
      <c r="JJ112" s="323"/>
      <c r="JK112" s="323"/>
      <c r="JL112" s="323"/>
      <c r="JM112" s="323"/>
      <c r="JN112" s="323"/>
      <c r="JO112" s="323"/>
      <c r="JP112" s="323"/>
      <c r="JQ112" s="323"/>
      <c r="JR112" s="323"/>
      <c r="JS112" s="323"/>
      <c r="JT112" s="323"/>
      <c r="JU112" s="323"/>
      <c r="JV112" s="323"/>
      <c r="JW112" s="323"/>
      <c r="JX112" s="327"/>
      <c r="JZ112" s="701">
        <f t="shared" si="540"/>
        <v>0</v>
      </c>
      <c r="KA112" s="291">
        <f t="shared" si="541"/>
        <v>0</v>
      </c>
      <c r="KB112" s="291">
        <f t="shared" si="542"/>
        <v>0</v>
      </c>
      <c r="KC112" s="291">
        <f t="shared" si="543"/>
        <v>0</v>
      </c>
      <c r="KD112" s="291">
        <f t="shared" si="544"/>
        <v>0</v>
      </c>
      <c r="KE112" s="291">
        <f t="shared" si="545"/>
        <v>0</v>
      </c>
      <c r="KF112" s="291">
        <f t="shared" si="546"/>
        <v>1521.799255922087</v>
      </c>
      <c r="KG112" s="291">
        <f t="shared" si="547"/>
        <v>0</v>
      </c>
      <c r="KH112" s="291">
        <f t="shared" si="548"/>
        <v>0</v>
      </c>
      <c r="KI112" s="291">
        <f t="shared" si="549"/>
        <v>2882.9669785953392</v>
      </c>
      <c r="KJ112" s="291">
        <f t="shared" si="550"/>
        <v>4417.0408552758463</v>
      </c>
      <c r="KK112" s="291">
        <f t="shared" si="551"/>
        <v>0</v>
      </c>
      <c r="KL112" s="291">
        <f t="shared" si="552"/>
        <v>6361.4568142896287</v>
      </c>
      <c r="KM112" s="291">
        <f t="shared" si="553"/>
        <v>10708.287228307343</v>
      </c>
      <c r="KN112" s="291">
        <f t="shared" si="554"/>
        <v>11293.242886567241</v>
      </c>
      <c r="KO112" s="291">
        <f t="shared" si="555"/>
        <v>5000.279262604231</v>
      </c>
      <c r="KP112" s="291">
        <f t="shared" si="556"/>
        <v>7644.4005558892777</v>
      </c>
      <c r="KQ112" s="291">
        <f t="shared" si="557"/>
        <v>6489.4313059402366</v>
      </c>
      <c r="KR112" s="291">
        <f t="shared" si="558"/>
        <v>0</v>
      </c>
      <c r="KS112" s="702">
        <f t="shared" si="559"/>
        <v>5591.211155980558</v>
      </c>
      <c r="KT112" s="705">
        <f>(SUM(JZ112:KS112)/SUM(JZ$4:KS111))*100000</f>
        <v>119.45969076240391</v>
      </c>
      <c r="KU112" s="624">
        <f t="shared" si="609"/>
        <v>0</v>
      </c>
      <c r="KV112" s="625">
        <f t="shared" si="610"/>
        <v>0</v>
      </c>
      <c r="KW112" s="625">
        <f t="shared" si="611"/>
        <v>0</v>
      </c>
      <c r="KX112" s="625">
        <f t="shared" si="612"/>
        <v>0</v>
      </c>
      <c r="KY112" s="625">
        <f t="shared" si="613"/>
        <v>0</v>
      </c>
      <c r="KZ112" s="625">
        <f t="shared" si="614"/>
        <v>0</v>
      </c>
      <c r="LA112" s="625">
        <f t="shared" si="615"/>
        <v>472.26086883942162</v>
      </c>
      <c r="LB112" s="625">
        <f t="shared" si="616"/>
        <v>0</v>
      </c>
      <c r="LC112" s="625">
        <f t="shared" si="617"/>
        <v>0</v>
      </c>
      <c r="LD112" s="625">
        <f t="shared" si="618"/>
        <v>986.81931743884741</v>
      </c>
      <c r="LE112" s="625">
        <f t="shared" si="619"/>
        <v>2089.9512248012725</v>
      </c>
      <c r="LF112" s="625">
        <f t="shared" si="620"/>
        <v>0</v>
      </c>
      <c r="LG112" s="625">
        <f t="shared" si="621"/>
        <v>3847.4327075971382</v>
      </c>
      <c r="LH112" s="625">
        <f t="shared" si="622"/>
        <v>5614.9319353573092</v>
      </c>
      <c r="LI112" s="625">
        <f t="shared" si="623"/>
        <v>11407.742397005992</v>
      </c>
      <c r="LJ112" s="625">
        <f t="shared" si="624"/>
        <v>3749.9375764788788</v>
      </c>
      <c r="LK112" s="625">
        <f t="shared" si="625"/>
        <v>21439.430768316171</v>
      </c>
      <c r="LL112" s="625">
        <f t="shared" si="626"/>
        <v>9881.6102283479922</v>
      </c>
      <c r="LM112" s="625">
        <f t="shared" si="627"/>
        <v>0</v>
      </c>
      <c r="LN112" s="626">
        <f t="shared" si="628"/>
        <v>32354.673664605976</v>
      </c>
      <c r="LO112" s="642">
        <f t="shared" si="629"/>
        <v>0</v>
      </c>
      <c r="LP112" s="625">
        <f t="shared" si="630"/>
        <v>0</v>
      </c>
      <c r="LQ112" s="625">
        <f t="shared" si="631"/>
        <v>678.3611463429271</v>
      </c>
      <c r="LR112" s="625">
        <f t="shared" si="632"/>
        <v>322.67606578376444</v>
      </c>
      <c r="LS112" s="625">
        <f t="shared" si="633"/>
        <v>8613.6494643224396</v>
      </c>
      <c r="LT112" s="645">
        <f t="shared" si="634"/>
        <v>6827.4742754947565</v>
      </c>
      <c r="LU112" s="624">
        <f t="shared" si="635"/>
        <v>0</v>
      </c>
      <c r="LV112" s="625">
        <f t="shared" si="636"/>
        <v>531.80836409289657</v>
      </c>
      <c r="LW112" s="626">
        <f t="shared" si="637"/>
        <v>7691.3954307932663</v>
      </c>
      <c r="LY112" s="725">
        <f>VLOOKUP(A112,Vac!A:C,2,FALSE)</f>
        <v>367172.44395927776</v>
      </c>
      <c r="LZ112" s="730">
        <f>VLOOKUP(A112,Vac!A:D,3,FALSE)</f>
        <v>3020</v>
      </c>
      <c r="MA112" s="722">
        <f>VLOOKUP(A112,Vac!A:D,4,FALSE)</f>
        <v>904</v>
      </c>
      <c r="MB112" s="742">
        <f t="shared" si="560"/>
        <v>0.14650948430602048</v>
      </c>
      <c r="MC112" s="666">
        <f t="shared" si="561"/>
        <v>4.385581914325911E-2</v>
      </c>
    </row>
    <row r="113" spans="1:341" ht="14.4">
      <c r="A113" s="510" t="s">
        <v>123</v>
      </c>
      <c r="B113" s="538">
        <v>10388</v>
      </c>
      <c r="C113" s="526">
        <f t="shared" si="638"/>
        <v>619</v>
      </c>
      <c r="D113" s="517">
        <f t="shared" si="639"/>
        <v>16</v>
      </c>
      <c r="E113" s="495">
        <f t="shared" si="640"/>
        <v>9.124662068281152E-3</v>
      </c>
      <c r="F113" s="208">
        <f t="shared" si="562"/>
        <v>5.4485945321524835E-2</v>
      </c>
      <c r="G113" s="30">
        <f t="shared" si="264"/>
        <v>3.0980381547515408</v>
      </c>
      <c r="H113" s="29">
        <f t="shared" si="563"/>
        <v>0.16879953750379015</v>
      </c>
      <c r="I113" s="33">
        <f t="shared" si="564"/>
        <v>0.18460585461986942</v>
      </c>
      <c r="J113" s="353">
        <f t="shared" si="565"/>
        <v>0.15420978789658976</v>
      </c>
      <c r="K113" s="581">
        <f t="shared" si="566"/>
        <v>9.9879440728956274E-3</v>
      </c>
      <c r="L113" s="354">
        <f t="shared" si="641"/>
        <v>2.8302672732681526</v>
      </c>
      <c r="M113" s="355">
        <f t="shared" si="567"/>
        <v>0.16837747159026939</v>
      </c>
      <c r="N113" s="827"/>
      <c r="O113" s="364" t="s">
        <v>226</v>
      </c>
      <c r="P113" s="20" t="s">
        <v>236</v>
      </c>
      <c r="Q113" s="20"/>
      <c r="R113" s="20"/>
      <c r="S113" s="166">
        <f t="shared" si="568"/>
        <v>619</v>
      </c>
      <c r="T113" s="167">
        <f t="shared" si="569"/>
        <v>5958.7986137851367</v>
      </c>
      <c r="U113" s="166">
        <f t="shared" si="570"/>
        <v>13</v>
      </c>
      <c r="V113" s="168">
        <f t="shared" si="571"/>
        <v>2.1452145214521452E-2</v>
      </c>
      <c r="W113" s="167">
        <f t="shared" si="572"/>
        <v>125.14439738159415</v>
      </c>
      <c r="X113" s="166">
        <f t="shared" si="573"/>
        <v>53</v>
      </c>
      <c r="Y113" s="168">
        <f t="shared" si="574"/>
        <v>9.3639575971731448E-2</v>
      </c>
      <c r="Z113" s="167">
        <f t="shared" si="575"/>
        <v>510.20408163265307</v>
      </c>
      <c r="AA113" s="166">
        <f t="shared" si="576"/>
        <v>16</v>
      </c>
      <c r="AB113" s="167">
        <f t="shared" si="577"/>
        <v>1540.2387370042356</v>
      </c>
      <c r="AC113" s="169">
        <f t="shared" si="578"/>
        <v>2.5848142164781908E-2</v>
      </c>
      <c r="AD113" s="166">
        <f t="shared" si="579"/>
        <v>0</v>
      </c>
      <c r="AE113" s="168">
        <f t="shared" si="580"/>
        <v>0</v>
      </c>
      <c r="AF113" s="167">
        <f t="shared" si="581"/>
        <v>0</v>
      </c>
      <c r="AG113" s="166">
        <f t="shared" si="582"/>
        <v>0</v>
      </c>
      <c r="AH113" s="168">
        <f t="shared" si="583"/>
        <v>0</v>
      </c>
      <c r="AI113" s="365">
        <f t="shared" si="584"/>
        <v>0</v>
      </c>
      <c r="AJ113" s="831"/>
      <c r="AK113" s="85">
        <v>830.24771490934552</v>
      </c>
      <c r="AL113" s="62">
        <v>744.08297392986015</v>
      </c>
      <c r="AM113" s="62">
        <v>766.1991233857583</v>
      </c>
      <c r="AN113" s="62">
        <v>749.35626859808201</v>
      </c>
      <c r="AO113" s="62">
        <v>614.89321079642605</v>
      </c>
      <c r="AP113" s="62">
        <v>673.54570945586602</v>
      </c>
      <c r="AQ113" s="62">
        <v>635.33522307709836</v>
      </c>
      <c r="AR113" s="62">
        <v>645.54870222796285</v>
      </c>
      <c r="AS113" s="62">
        <v>576.74934283215714</v>
      </c>
      <c r="AT113" s="62">
        <v>706.41459471546295</v>
      </c>
      <c r="AU113" s="62">
        <v>518.25310859608294</v>
      </c>
      <c r="AV113" s="62">
        <v>586.56587236880182</v>
      </c>
      <c r="AW113" s="62">
        <v>550.24131464527613</v>
      </c>
      <c r="AX113" s="62">
        <v>590.37923751539495</v>
      </c>
      <c r="AY113" s="62">
        <v>290.41420048928353</v>
      </c>
      <c r="AZ113" s="62">
        <v>409.75730336472009</v>
      </c>
      <c r="BA113" s="62">
        <v>151.08343760423503</v>
      </c>
      <c r="BB113" s="62">
        <v>256.91669520595462</v>
      </c>
      <c r="BC113" s="62">
        <v>21.583348229176433</v>
      </c>
      <c r="BD113" s="86">
        <v>70.432745263679877</v>
      </c>
      <c r="BE113" s="258">
        <v>2.0000000000000002E-5</v>
      </c>
      <c r="BF113" s="43">
        <v>2.0000000000000002E-5</v>
      </c>
      <c r="BG113" s="53">
        <v>5.0000000000000002E-5</v>
      </c>
      <c r="BH113" s="53">
        <v>4.0000000000000003E-5</v>
      </c>
      <c r="BI113" s="53">
        <v>1.2518952302791728E-4</v>
      </c>
      <c r="BJ113" s="53">
        <v>1.2406223545552731E-4</v>
      </c>
      <c r="BK113" s="53">
        <v>3.4000000000000002E-4</v>
      </c>
      <c r="BL113" s="53">
        <v>1.8000000000000001E-4</v>
      </c>
      <c r="BM113" s="53">
        <v>8.9999999999999998E-4</v>
      </c>
      <c r="BN113" s="53">
        <v>5.0000000000000001E-4</v>
      </c>
      <c r="BO113" s="53">
        <v>3.8E-3</v>
      </c>
      <c r="BP113" s="53">
        <v>2E-3</v>
      </c>
      <c r="BQ113" s="53">
        <v>1.6199999999999999E-2</v>
      </c>
      <c r="BR113" s="53">
        <v>6.1999999999999998E-3</v>
      </c>
      <c r="BS113" s="53">
        <v>6.1100000000000002E-2</v>
      </c>
      <c r="BT113" s="53">
        <v>2.6800000000000001E-2</v>
      </c>
      <c r="BU113" s="53">
        <v>0.1421</v>
      </c>
      <c r="BV113" s="53">
        <v>5.4699999999999999E-2</v>
      </c>
      <c r="BW113" s="53">
        <v>0.27589999999999998</v>
      </c>
      <c r="BX113" s="773">
        <v>0.1051</v>
      </c>
      <c r="BY113" s="53">
        <f t="shared" si="642"/>
        <v>2.0000000000000002E-5</v>
      </c>
      <c r="BZ113" s="53">
        <f t="shared" si="643"/>
        <v>4.5000000000000003E-5</v>
      </c>
      <c r="CA113" s="53">
        <f t="shared" si="644"/>
        <v>1.246258792417223E-4</v>
      </c>
      <c r="CB113" s="53">
        <f t="shared" si="645"/>
        <v>2.6000000000000003E-4</v>
      </c>
      <c r="CC113" s="53">
        <f t="shared" si="646"/>
        <v>6.9999999999999999E-4</v>
      </c>
      <c r="CD113" s="53">
        <f t="shared" si="647"/>
        <v>2.8999999999999998E-3</v>
      </c>
      <c r="CE113" s="53">
        <f t="shared" si="648"/>
        <v>1.12E-2</v>
      </c>
      <c r="CF113" s="53">
        <f t="shared" si="649"/>
        <v>4.3950000000000003E-2</v>
      </c>
      <c r="CG113" s="53">
        <f t="shared" si="650"/>
        <v>9.8400000000000001E-2</v>
      </c>
      <c r="CH113" s="54">
        <f t="shared" si="509"/>
        <v>0.1905</v>
      </c>
      <c r="CI113" s="64">
        <f>+Fall_Hoy!B113</f>
        <v>0</v>
      </c>
      <c r="CJ113" s="61">
        <f>+Fall_Hoy!C113</f>
        <v>0</v>
      </c>
      <c r="CK113" s="61">
        <f>+Fall_Hoy!D113</f>
        <v>0</v>
      </c>
      <c r="CL113" s="61">
        <f>+Fall_Hoy!E113</f>
        <v>0</v>
      </c>
      <c r="CM113" s="61">
        <f>+Fall_Hoy!F113</f>
        <v>0</v>
      </c>
      <c r="CN113" s="61">
        <f>+Fall_Hoy!G113</f>
        <v>0</v>
      </c>
      <c r="CO113" s="61">
        <f>+Fall_Hoy!H113</f>
        <v>0</v>
      </c>
      <c r="CP113" s="61">
        <f>+Fall_Hoy!I113</f>
        <v>0</v>
      </c>
      <c r="CQ113" s="61">
        <f>+Fall_Hoy!J113</f>
        <v>0</v>
      </c>
      <c r="CR113" s="61">
        <f>+Fall_Hoy!K113</f>
        <v>0</v>
      </c>
      <c r="CS113" s="61">
        <f>+Fall_Hoy!L113</f>
        <v>0</v>
      </c>
      <c r="CT113" s="61">
        <f>+Fall_Hoy!M113</f>
        <v>1</v>
      </c>
      <c r="CU113" s="61">
        <f>+Fall_Hoy!N113</f>
        <v>0</v>
      </c>
      <c r="CV113" s="61">
        <f>+Fall_Hoy!O113</f>
        <v>1</v>
      </c>
      <c r="CW113" s="61">
        <f>+Fall_Hoy!P113</f>
        <v>4</v>
      </c>
      <c r="CX113" s="61">
        <f>+Fall_Hoy!Q113</f>
        <v>1</v>
      </c>
      <c r="CY113" s="61">
        <f>+Fall_Hoy!R113</f>
        <v>4</v>
      </c>
      <c r="CZ113" s="61">
        <f>+Fall_Hoy!S113</f>
        <v>1</v>
      </c>
      <c r="DA113" s="61">
        <f>+Fall_Hoy!T113</f>
        <v>1</v>
      </c>
      <c r="DB113" s="253">
        <f>+Fall_Hoy!U113</f>
        <v>3</v>
      </c>
      <c r="DC113" s="61">
        <f>+Fall_Hoy!W113</f>
        <v>0</v>
      </c>
      <c r="DD113" s="61">
        <f>+Fall_Hoy!X113</f>
        <v>0</v>
      </c>
      <c r="DE113" s="61">
        <f>+Fall_Hoy!Y113</f>
        <v>0</v>
      </c>
      <c r="DF113" s="61">
        <f>+Fall_Hoy!Z113</f>
        <v>0</v>
      </c>
      <c r="DG113" s="61">
        <f>+Fall_Hoy!AA113</f>
        <v>0</v>
      </c>
      <c r="DH113" s="61">
        <f>+Fall_Hoy!AB113</f>
        <v>0</v>
      </c>
      <c r="DI113" s="61">
        <f>+Fall_Hoy!AC113</f>
        <v>0</v>
      </c>
      <c r="DJ113" s="61">
        <f>+Fall_Hoy!AD113</f>
        <v>0</v>
      </c>
      <c r="DK113" s="61">
        <f>+Fall_Hoy!AE113</f>
        <v>0</v>
      </c>
      <c r="DL113" s="270">
        <f>+Fall_Hoy!AF113</f>
        <v>0</v>
      </c>
      <c r="DM113" s="75">
        <f t="shared" si="585"/>
        <v>0.22542440533167937</v>
      </c>
      <c r="DN113" s="76">
        <f t="shared" si="586"/>
        <v>9.1062276448575341E-2</v>
      </c>
      <c r="DO113" s="76">
        <f t="shared" si="587"/>
        <v>4.1799841974475151E-2</v>
      </c>
      <c r="DP113" s="76">
        <f t="shared" si="588"/>
        <v>0.27319782324905917</v>
      </c>
      <c r="DQ113" s="76">
        <f t="shared" si="524"/>
        <v>7.6436036656063175E-2</v>
      </c>
      <c r="DR113" s="76">
        <f t="shared" si="525"/>
        <v>8.1657412745502561E-2</v>
      </c>
      <c r="DS113" s="76">
        <f t="shared" si="526"/>
        <v>8.1846556134807222E-2</v>
      </c>
      <c r="DT113" s="76">
        <f t="shared" si="527"/>
        <v>8.9846048485306126E-2</v>
      </c>
      <c r="DU113" s="76">
        <f t="shared" si="528"/>
        <v>7.6289640459641872E-2</v>
      </c>
      <c r="DV113" s="76">
        <f t="shared" si="529"/>
        <v>7.2195563882060387E-2</v>
      </c>
      <c r="DW113" s="76">
        <f t="shared" si="530"/>
        <v>5.2098095606491208E-2</v>
      </c>
      <c r="DX113" s="76">
        <f t="shared" si="531"/>
        <v>0.7</v>
      </c>
      <c r="DY113" s="76">
        <f t="shared" si="532"/>
        <v>4.1799841974475151E-2</v>
      </c>
      <c r="DZ113" s="76">
        <f t="shared" si="533"/>
        <v>0.27319782324905917</v>
      </c>
      <c r="EA113" s="76">
        <f t="shared" si="534"/>
        <v>0.22542440533167937</v>
      </c>
      <c r="EB113" s="76">
        <f t="shared" si="535"/>
        <v>9.1062276448575341E-2</v>
      </c>
      <c r="EC113" s="76">
        <f t="shared" si="536"/>
        <v>0.18631552973069243</v>
      </c>
      <c r="ED113" s="76">
        <f t="shared" si="537"/>
        <v>7.1157445156840859E-2</v>
      </c>
      <c r="EE113" s="76">
        <f t="shared" si="538"/>
        <v>0.16793046160123212</v>
      </c>
      <c r="EF113" s="316">
        <f t="shared" si="539"/>
        <v>0.40526950171662035</v>
      </c>
      <c r="EG113" s="85">
        <f>+'Cas_-14'!B112</f>
        <v>10</v>
      </c>
      <c r="EH113" s="62">
        <f>+'Cas_-14'!C112</f>
        <v>4</v>
      </c>
      <c r="EI113" s="62">
        <f>+'Cas_-14'!D112</f>
        <v>21</v>
      </c>
      <c r="EJ113" s="62">
        <f>+'Cas_-14'!E112</f>
        <v>22</v>
      </c>
      <c r="EK113" s="62">
        <f>+'Cas_-14'!F112</f>
        <v>47</v>
      </c>
      <c r="EL113" s="62">
        <f>+'Cas_-14'!G112</f>
        <v>55</v>
      </c>
      <c r="EM113" s="62">
        <f>+'Cas_-14'!H112</f>
        <v>52</v>
      </c>
      <c r="EN113" s="62">
        <f>+'Cas_-14'!I112</f>
        <v>58</v>
      </c>
      <c r="EO113" s="62">
        <f>+'Cas_-14'!J112</f>
        <v>44</v>
      </c>
      <c r="EP113" s="62">
        <f>+'Cas_-14'!K112</f>
        <v>51</v>
      </c>
      <c r="EQ113" s="62">
        <f>+'Cas_-14'!L112</f>
        <v>27</v>
      </c>
      <c r="ER113" s="62">
        <f>+'Cas_-14'!M112</f>
        <v>36</v>
      </c>
      <c r="ES113" s="62">
        <f>+'Cas_-14'!N112</f>
        <v>23</v>
      </c>
      <c r="ET113" s="62">
        <f>+'Cas_-14'!O112</f>
        <v>22</v>
      </c>
      <c r="EU113" s="62">
        <f>+'Cas_-14'!P112</f>
        <v>24</v>
      </c>
      <c r="EV113" s="62">
        <f>+'Cas_-14'!Q112</f>
        <v>23</v>
      </c>
      <c r="EW113" s="62">
        <f>+'Cas_-14'!R112</f>
        <v>8</v>
      </c>
      <c r="EX113" s="62">
        <f>+'Cas_-14'!S112</f>
        <v>11</v>
      </c>
      <c r="EY113" s="62">
        <f>+'Cas_-14'!T112</f>
        <v>5</v>
      </c>
      <c r="EZ113" s="86">
        <f>+'Cas_-14'!U112</f>
        <v>14</v>
      </c>
      <c r="FA113" s="201">
        <f t="shared" si="589"/>
        <v>1.2044598040347389E-2</v>
      </c>
      <c r="FB113" s="91">
        <f t="shared" si="590"/>
        <v>5.3757445609514164E-3</v>
      </c>
      <c r="FC113" s="91">
        <f t="shared" si="591"/>
        <v>2.7408018828321119E-2</v>
      </c>
      <c r="FD113" s="91">
        <f t="shared" si="592"/>
        <v>2.9358532011960418E-2</v>
      </c>
      <c r="FE113" s="91">
        <f t="shared" si="593"/>
        <v>7.6436036656063175E-2</v>
      </c>
      <c r="FF113" s="91">
        <f t="shared" si="594"/>
        <v>8.1657412745502561E-2</v>
      </c>
      <c r="FG113" s="91">
        <f t="shared" si="595"/>
        <v>8.1846556134807222E-2</v>
      </c>
      <c r="FH113" s="91">
        <f t="shared" si="596"/>
        <v>8.9846048485306126E-2</v>
      </c>
      <c r="FI113" s="91">
        <f t="shared" si="597"/>
        <v>7.6289640459641872E-2</v>
      </c>
      <c r="FJ113" s="91">
        <f t="shared" si="598"/>
        <v>7.2195563882060387E-2</v>
      </c>
      <c r="FK113" s="91">
        <f t="shared" si="599"/>
        <v>5.2098095606491208E-2</v>
      </c>
      <c r="FL113" s="91">
        <f t="shared" si="600"/>
        <v>6.1374180967291414E-2</v>
      </c>
      <c r="FM113" s="91">
        <f t="shared" si="601"/>
        <v>4.1799841974475151E-2</v>
      </c>
      <c r="FN113" s="91">
        <f t="shared" si="602"/>
        <v>3.7264183091171667E-2</v>
      </c>
      <c r="FO113" s="91">
        <f t="shared" si="603"/>
        <v>8.2640586994593659E-2</v>
      </c>
      <c r="FP113" s="91">
        <f t="shared" si="604"/>
        <v>5.613078720290185E-2</v>
      </c>
      <c r="FQ113" s="91">
        <f t="shared" si="605"/>
        <v>5.295087354946279E-2</v>
      </c>
      <c r="FR113" s="91">
        <f t="shared" si="606"/>
        <v>4.2815434750871149E-2</v>
      </c>
      <c r="FS113" s="91">
        <f t="shared" si="607"/>
        <v>0.23166007177889969</v>
      </c>
      <c r="FT113" s="100">
        <f t="shared" si="608"/>
        <v>0.19877118160861174</v>
      </c>
      <c r="FU113" s="119">
        <f t="shared" si="511"/>
        <v>2.7277686852154939</v>
      </c>
      <c r="FV113" s="120">
        <f t="shared" si="512"/>
        <v>1.6223231667748212</v>
      </c>
      <c r="FW113" s="120">
        <f t="shared" si="513"/>
        <v>1</v>
      </c>
      <c r="FX113" s="120">
        <f t="shared" si="514"/>
        <v>7.3313782991202352</v>
      </c>
      <c r="FY113" s="120">
        <f t="shared" si="687"/>
        <v>1</v>
      </c>
      <c r="FZ113" s="120">
        <f t="shared" si="687"/>
        <v>1</v>
      </c>
      <c r="GA113" s="120">
        <f t="shared" si="687"/>
        <v>1</v>
      </c>
      <c r="GB113" s="120">
        <f t="shared" si="687"/>
        <v>1</v>
      </c>
      <c r="GC113" s="120">
        <f t="shared" si="687"/>
        <v>1</v>
      </c>
      <c r="GD113" s="120">
        <f t="shared" si="687"/>
        <v>1</v>
      </c>
      <c r="GE113" s="120">
        <f t="shared" si="687"/>
        <v>1</v>
      </c>
      <c r="GF113" s="120">
        <f t="shared" si="687"/>
        <v>11.405447518282257</v>
      </c>
      <c r="GG113" s="120">
        <f t="shared" si="687"/>
        <v>1</v>
      </c>
      <c r="GH113" s="120">
        <f t="shared" si="687"/>
        <v>7.3313782991202352</v>
      </c>
      <c r="GI113" s="120">
        <f t="shared" si="687"/>
        <v>2.7277686852154939</v>
      </c>
      <c r="GJ113" s="120">
        <f t="shared" si="687"/>
        <v>1.6223231667748212</v>
      </c>
      <c r="GK113" s="120">
        <f t="shared" si="515"/>
        <v>3.5186488388458832</v>
      </c>
      <c r="GL113" s="120">
        <f t="shared" si="516"/>
        <v>1.6619577862722286</v>
      </c>
      <c r="GM113" s="120">
        <f t="shared" si="517"/>
        <v>0.72490032620514688</v>
      </c>
      <c r="GN113" s="321">
        <f t="shared" si="518"/>
        <v>2.0388745412532283</v>
      </c>
      <c r="GO113" s="85">
        <f>+Cas_Hoy!B112</f>
        <v>13</v>
      </c>
      <c r="GP113" s="62">
        <f>+Cas_Hoy!C112</f>
        <v>4</v>
      </c>
      <c r="GQ113" s="62">
        <f>+Cas_Hoy!D112</f>
        <v>22</v>
      </c>
      <c r="GR113" s="62">
        <f>+Cas_Hoy!E112</f>
        <v>28</v>
      </c>
      <c r="GS113" s="62">
        <f>+Cas_Hoy!F112</f>
        <v>51</v>
      </c>
      <c r="GT113" s="62">
        <f>+Cas_Hoy!G112</f>
        <v>57</v>
      </c>
      <c r="GU113" s="62">
        <f>+Cas_Hoy!H112</f>
        <v>60</v>
      </c>
      <c r="GV113" s="62">
        <f>+Cas_Hoy!I112</f>
        <v>63</v>
      </c>
      <c r="GW113" s="62">
        <f>+Cas_Hoy!J112</f>
        <v>47</v>
      </c>
      <c r="GX113" s="62">
        <f>+Cas_Hoy!K112</f>
        <v>56</v>
      </c>
      <c r="GY113" s="62">
        <f>+Cas_Hoy!L112</f>
        <v>29</v>
      </c>
      <c r="GZ113" s="62">
        <f>+Cas_Hoy!M112</f>
        <v>38</v>
      </c>
      <c r="HA113" s="62">
        <f>+Cas_Hoy!N112</f>
        <v>25</v>
      </c>
      <c r="HB113" s="62">
        <f>+Cas_Hoy!O112</f>
        <v>29</v>
      </c>
      <c r="HC113" s="62">
        <f>+Cas_Hoy!P112</f>
        <v>25</v>
      </c>
      <c r="HD113" s="62">
        <f>+Cas_Hoy!Q112</f>
        <v>23</v>
      </c>
      <c r="HE113" s="62">
        <f>+Cas_Hoy!R112</f>
        <v>8</v>
      </c>
      <c r="HF113" s="62">
        <f>+Cas_Hoy!S112</f>
        <v>11</v>
      </c>
      <c r="HG113" s="62">
        <f>+Cas_Hoy!T112</f>
        <v>5</v>
      </c>
      <c r="HH113" s="590">
        <f>+Cas_Hoy!U112</f>
        <v>15</v>
      </c>
      <c r="HI113" s="543">
        <f t="shared" si="519"/>
        <v>0.23481708888716601</v>
      </c>
      <c r="HJ113" s="112">
        <f t="shared" si="520"/>
        <v>9.1062276448575341E-2</v>
      </c>
      <c r="HK113" s="112">
        <f t="shared" si="521"/>
        <v>4.5434610841820815E-2</v>
      </c>
      <c r="HL113" s="112">
        <f t="shared" si="522"/>
        <v>0.36012440337375978</v>
      </c>
      <c r="HM113" s="323">
        <f t="shared" si="651"/>
        <v>8.2941231265089829E-2</v>
      </c>
      <c r="HN113" s="323">
        <f t="shared" si="652"/>
        <v>8.4626773208975381E-2</v>
      </c>
      <c r="HO113" s="323">
        <f t="shared" si="653"/>
        <v>9.4438334001700638E-2</v>
      </c>
      <c r="HP113" s="323">
        <f t="shared" si="654"/>
        <v>9.7591397492660104E-2</v>
      </c>
      <c r="HQ113" s="323">
        <f t="shared" si="655"/>
        <v>8.1491206854617457E-2</v>
      </c>
      <c r="HR113" s="323">
        <f t="shared" si="656"/>
        <v>7.9273560341085916E-2</v>
      </c>
      <c r="HS113" s="323">
        <f t="shared" si="657"/>
        <v>5.5957213799564628E-2</v>
      </c>
      <c r="HT113" s="323">
        <f t="shared" si="658"/>
        <v>0.7</v>
      </c>
      <c r="HU113" s="323">
        <f t="shared" si="659"/>
        <v>4.5434610841820815E-2</v>
      </c>
      <c r="HV113" s="323">
        <f t="shared" si="660"/>
        <v>0.36012440337375978</v>
      </c>
      <c r="HW113" s="323">
        <f t="shared" si="661"/>
        <v>0.23481708888716601</v>
      </c>
      <c r="HX113" s="323">
        <f t="shared" si="662"/>
        <v>9.1062276448575341E-2</v>
      </c>
      <c r="HY113" s="323">
        <f t="shared" si="663"/>
        <v>0.18631552973069243</v>
      </c>
      <c r="HZ113" s="323">
        <f t="shared" si="664"/>
        <v>7.1157445156840846E-2</v>
      </c>
      <c r="IA113" s="323">
        <f t="shared" si="665"/>
        <v>0.16793046160123212</v>
      </c>
      <c r="IB113" s="327">
        <f t="shared" si="666"/>
        <v>0.43421732326780754</v>
      </c>
      <c r="IC113" s="241">
        <f>+CyF_Tot!B112</f>
        <v>0</v>
      </c>
      <c r="ID113" s="149">
        <f>+CyF_Tot!C112</f>
        <v>566</v>
      </c>
      <c r="IE113" s="149">
        <f>+CyF_Tot!D112</f>
        <v>606</v>
      </c>
      <c r="IF113" s="149">
        <f>+CyF_Tot!E112</f>
        <v>619</v>
      </c>
      <c r="IG113" s="149">
        <f>+CyF_Tot!F112</f>
        <v>0</v>
      </c>
      <c r="IH113" s="149">
        <f>+CyF_Tot!G112</f>
        <v>16</v>
      </c>
      <c r="II113" s="149">
        <f>+CyF_Tot!H112</f>
        <v>16</v>
      </c>
      <c r="IJ113" s="557">
        <f>+CyF_Tot!I112</f>
        <v>16</v>
      </c>
      <c r="IK113" s="93">
        <f t="shared" si="667"/>
        <v>7.9923730738288942E-2</v>
      </c>
      <c r="IL113" s="90">
        <f t="shared" si="668"/>
        <v>7.1629088749505215E-2</v>
      </c>
      <c r="IM113" s="90">
        <f t="shared" si="669"/>
        <v>7.375809813108955E-2</v>
      </c>
      <c r="IN113" s="90">
        <f t="shared" si="670"/>
        <v>7.2136722044482293E-2</v>
      </c>
      <c r="IO113" s="90">
        <f t="shared" si="671"/>
        <v>5.9192646399347904E-2</v>
      </c>
      <c r="IP113" s="90">
        <f t="shared" si="672"/>
        <v>6.4838824552932814E-2</v>
      </c>
      <c r="IQ113" s="90">
        <f t="shared" si="673"/>
        <v>6.1160495097910897E-2</v>
      </c>
      <c r="IR113" s="90">
        <f t="shared" si="674"/>
        <v>6.2143694862145056E-2</v>
      </c>
      <c r="IS113" s="90">
        <f t="shared" si="675"/>
        <v>5.5520729960739042E-2</v>
      </c>
      <c r="IT113" s="90">
        <f t="shared" si="676"/>
        <v>6.800294519786898E-2</v>
      </c>
      <c r="IU113" s="90">
        <f t="shared" si="677"/>
        <v>4.9889594589534361E-2</v>
      </c>
      <c r="IV113" s="90">
        <f t="shared" si="678"/>
        <v>5.646571740169444E-2</v>
      </c>
      <c r="IW113" s="90">
        <f t="shared" si="679"/>
        <v>5.2968936719799395E-2</v>
      </c>
      <c r="IX113" s="90">
        <f t="shared" si="680"/>
        <v>5.6832810696514725E-2</v>
      </c>
      <c r="IY113" s="90">
        <f t="shared" si="681"/>
        <v>2.7956700085606807E-2</v>
      </c>
      <c r="IZ113" s="90">
        <f t="shared" si="682"/>
        <v>3.9445254463296123E-2</v>
      </c>
      <c r="JA113" s="90">
        <f t="shared" si="683"/>
        <v>1.4544035194862826E-2</v>
      </c>
      <c r="JB113" s="90">
        <f t="shared" si="684"/>
        <v>2.4732065383707608E-2</v>
      </c>
      <c r="JC113" s="90">
        <f t="shared" si="685"/>
        <v>2.0777193135518321E-3</v>
      </c>
      <c r="JD113" s="202">
        <f t="shared" si="686"/>
        <v>6.7802026630419598E-3</v>
      </c>
      <c r="JE113" s="326"/>
      <c r="JF113" s="323"/>
      <c r="JG113" s="323"/>
      <c r="JH113" s="323"/>
      <c r="JI113" s="323"/>
      <c r="JJ113" s="323"/>
      <c r="JK113" s="323"/>
      <c r="JL113" s="323"/>
      <c r="JM113" s="323"/>
      <c r="JN113" s="323"/>
      <c r="JO113" s="323"/>
      <c r="JP113" s="323"/>
      <c r="JQ113" s="323"/>
      <c r="JR113" s="323"/>
      <c r="JS113" s="323"/>
      <c r="JT113" s="323"/>
      <c r="JU113" s="323"/>
      <c r="JV113" s="323"/>
      <c r="JW113" s="323"/>
      <c r="JX113" s="327"/>
      <c r="JZ113" s="701">
        <f t="shared" si="540"/>
        <v>0</v>
      </c>
      <c r="KA113" s="291">
        <f t="shared" si="541"/>
        <v>0</v>
      </c>
      <c r="KB113" s="291">
        <f t="shared" si="542"/>
        <v>0</v>
      </c>
      <c r="KC113" s="291">
        <f t="shared" si="543"/>
        <v>0</v>
      </c>
      <c r="KD113" s="291">
        <f t="shared" si="544"/>
        <v>0</v>
      </c>
      <c r="KE113" s="291">
        <f t="shared" si="545"/>
        <v>0</v>
      </c>
      <c r="KF113" s="291">
        <f t="shared" si="546"/>
        <v>0</v>
      </c>
      <c r="KG113" s="291">
        <f t="shared" si="547"/>
        <v>0</v>
      </c>
      <c r="KH113" s="291">
        <f t="shared" si="548"/>
        <v>0</v>
      </c>
      <c r="KI113" s="291">
        <f t="shared" si="549"/>
        <v>0</v>
      </c>
      <c r="KJ113" s="291">
        <f t="shared" si="550"/>
        <v>0</v>
      </c>
      <c r="KK113" s="291">
        <f t="shared" si="551"/>
        <v>3867.3081862726062</v>
      </c>
      <c r="KL113" s="291">
        <f t="shared" si="552"/>
        <v>0</v>
      </c>
      <c r="KM113" s="291">
        <f t="shared" si="553"/>
        <v>3230.3117704918777</v>
      </c>
      <c r="KN113" s="291">
        <f t="shared" si="554"/>
        <v>13635.18723715482</v>
      </c>
      <c r="KO113" s="291">
        <f t="shared" si="555"/>
        <v>3254.1945904332783</v>
      </c>
      <c r="KP113" s="291">
        <f t="shared" si="556"/>
        <v>9440.0287855246752</v>
      </c>
      <c r="KQ113" s="291">
        <f t="shared" si="557"/>
        <v>2556.1515162475089</v>
      </c>
      <c r="KR113" s="291">
        <f t="shared" si="558"/>
        <v>2796.8320465866559</v>
      </c>
      <c r="KS113" s="702">
        <f t="shared" si="559"/>
        <v>7360.6388343823273</v>
      </c>
      <c r="KT113" s="705">
        <f>(SUM(JZ113:KS113)/SUM(JZ$4:KS112))*100000</f>
        <v>88.925231681212495</v>
      </c>
      <c r="KU113" s="624">
        <f t="shared" si="609"/>
        <v>0</v>
      </c>
      <c r="KV113" s="625">
        <f t="shared" si="610"/>
        <v>0</v>
      </c>
      <c r="KW113" s="625">
        <f t="shared" si="611"/>
        <v>0</v>
      </c>
      <c r="KX113" s="625">
        <f t="shared" si="612"/>
        <v>0</v>
      </c>
      <c r="KY113" s="625">
        <f t="shared" si="613"/>
        <v>0</v>
      </c>
      <c r="KZ113" s="625">
        <f t="shared" si="614"/>
        <v>0</v>
      </c>
      <c r="LA113" s="625">
        <f t="shared" si="615"/>
        <v>0</v>
      </c>
      <c r="LB113" s="625">
        <f t="shared" si="616"/>
        <v>0</v>
      </c>
      <c r="LC113" s="625">
        <f t="shared" si="617"/>
        <v>0</v>
      </c>
      <c r="LD113" s="625">
        <f t="shared" si="618"/>
        <v>0</v>
      </c>
      <c r="LE113" s="625">
        <f t="shared" si="619"/>
        <v>0</v>
      </c>
      <c r="LF113" s="625">
        <f t="shared" si="620"/>
        <v>1704.8383602025392</v>
      </c>
      <c r="LG113" s="625">
        <f t="shared" si="621"/>
        <v>0</v>
      </c>
      <c r="LH113" s="625">
        <f t="shared" si="622"/>
        <v>1693.8265041441666</v>
      </c>
      <c r="LI113" s="625">
        <f t="shared" si="623"/>
        <v>13773.431165765609</v>
      </c>
      <c r="LJ113" s="625">
        <f t="shared" si="624"/>
        <v>2440.4690088218194</v>
      </c>
      <c r="LK113" s="625">
        <f t="shared" si="625"/>
        <v>26475.436774731392</v>
      </c>
      <c r="LL113" s="625">
        <f t="shared" si="626"/>
        <v>3892.3122500791951</v>
      </c>
      <c r="LM113" s="625">
        <f t="shared" si="627"/>
        <v>46332.014355779938</v>
      </c>
      <c r="LN113" s="626">
        <f t="shared" si="628"/>
        <v>42593.824630416799</v>
      </c>
      <c r="LO113" s="642">
        <f t="shared" si="629"/>
        <v>0</v>
      </c>
      <c r="LP113" s="625">
        <f t="shared" si="630"/>
        <v>0</v>
      </c>
      <c r="LQ113" s="625">
        <f t="shared" si="631"/>
        <v>0</v>
      </c>
      <c r="LR113" s="625">
        <f t="shared" si="632"/>
        <v>515.8550182429243</v>
      </c>
      <c r="LS113" s="625">
        <f t="shared" si="633"/>
        <v>8881.6756439711171</v>
      </c>
      <c r="LT113" s="645">
        <f t="shared" si="634"/>
        <v>4519.821741469068</v>
      </c>
      <c r="LU113" s="624">
        <f t="shared" si="635"/>
        <v>0</v>
      </c>
      <c r="LV113" s="625">
        <f t="shared" si="636"/>
        <v>272.5637213258658</v>
      </c>
      <c r="LW113" s="626">
        <f t="shared" si="637"/>
        <v>6408.0429453829274</v>
      </c>
      <c r="LY113" s="725">
        <f>VLOOKUP(A113,Vac!A:C,2,FALSE)</f>
        <v>19985.618833188691</v>
      </c>
      <c r="LZ113" s="730">
        <f>VLOOKUP(A113,Vac!A:D,3,FALSE)</f>
        <v>955</v>
      </c>
      <c r="MA113" s="722">
        <f>VLOOKUP(A113,Vac!A:D,4,FALSE)</f>
        <v>356</v>
      </c>
      <c r="MB113" s="742">
        <f t="shared" si="560"/>
        <v>9.1932999614940322E-2</v>
      </c>
      <c r="MC113" s="666">
        <f t="shared" si="561"/>
        <v>3.4270311898344244E-2</v>
      </c>
    </row>
    <row r="114" spans="1:341" ht="14.4">
      <c r="A114" s="511" t="s">
        <v>124</v>
      </c>
      <c r="B114" s="539">
        <v>359953</v>
      </c>
      <c r="C114" s="527">
        <f t="shared" si="638"/>
        <v>26518</v>
      </c>
      <c r="D114" s="518">
        <f t="shared" si="639"/>
        <v>780</v>
      </c>
      <c r="E114" s="496">
        <f t="shared" si="640"/>
        <v>4.4285912762606844E-3</v>
      </c>
      <c r="F114" s="209">
        <f t="shared" si="562"/>
        <v>6.4911252302383926E-2</v>
      </c>
      <c r="G114" s="28">
        <f t="shared" si="264"/>
        <v>7.538122957317686</v>
      </c>
      <c r="H114" s="27">
        <f t="shared" si="563"/>
        <v>0.4893090011688408</v>
      </c>
      <c r="I114" s="34">
        <f t="shared" si="564"/>
        <v>0.55533901532186258</v>
      </c>
      <c r="J114" s="340">
        <f t="shared" si="565"/>
        <v>0.60520088351093981</v>
      </c>
      <c r="K114" s="582">
        <f t="shared" si="566"/>
        <v>3.5805459526117613E-3</v>
      </c>
      <c r="L114" s="341">
        <f t="shared" si="641"/>
        <v>9.323512673760467</v>
      </c>
      <c r="M114" s="342">
        <f t="shared" si="567"/>
        <v>0.68640374119580161</v>
      </c>
      <c r="N114" s="827"/>
      <c r="O114" s="366" t="s">
        <v>230</v>
      </c>
      <c r="P114" s="21" t="s">
        <v>240</v>
      </c>
      <c r="Q114" s="21" t="s">
        <v>232</v>
      </c>
      <c r="R114" s="21" t="s">
        <v>243</v>
      </c>
      <c r="S114" s="170">
        <f t="shared" si="568"/>
        <v>26518</v>
      </c>
      <c r="T114" s="171">
        <f t="shared" si="569"/>
        <v>7367.0729234094451</v>
      </c>
      <c r="U114" s="170">
        <f t="shared" si="570"/>
        <v>1381</v>
      </c>
      <c r="V114" s="172">
        <f t="shared" si="571"/>
        <v>5.4938934638182758E-2</v>
      </c>
      <c r="W114" s="171">
        <f t="shared" si="572"/>
        <v>383.66120021224992</v>
      </c>
      <c r="X114" s="170">
        <f t="shared" si="573"/>
        <v>3153</v>
      </c>
      <c r="Y114" s="172">
        <f t="shared" si="574"/>
        <v>0.13494543120051358</v>
      </c>
      <c r="Z114" s="171">
        <f t="shared" si="575"/>
        <v>875.94769317105283</v>
      </c>
      <c r="AA114" s="170">
        <f t="shared" si="576"/>
        <v>780</v>
      </c>
      <c r="AB114" s="171">
        <f t="shared" si="577"/>
        <v>2166.9495739721574</v>
      </c>
      <c r="AC114" s="173">
        <f t="shared" si="578"/>
        <v>2.941398295497398E-2</v>
      </c>
      <c r="AD114" s="170">
        <f t="shared" si="579"/>
        <v>1</v>
      </c>
      <c r="AE114" s="172">
        <f t="shared" si="580"/>
        <v>1.2836970474967907E-3</v>
      </c>
      <c r="AF114" s="171">
        <f t="shared" si="581"/>
        <v>2.7781404794514839</v>
      </c>
      <c r="AG114" s="170">
        <f t="shared" si="582"/>
        <v>29</v>
      </c>
      <c r="AH114" s="172">
        <f t="shared" si="583"/>
        <v>3.8615179760319571E-2</v>
      </c>
      <c r="AI114" s="367">
        <f t="shared" si="584"/>
        <v>80.566073904093031</v>
      </c>
      <c r="AJ114" s="831"/>
      <c r="AK114" s="85">
        <v>33309.234862574674</v>
      </c>
      <c r="AL114" s="62">
        <v>31255.641023165488</v>
      </c>
      <c r="AM114" s="62">
        <v>31340.915446163664</v>
      </c>
      <c r="AN114" s="62">
        <v>29166.796494435035</v>
      </c>
      <c r="AO114" s="62">
        <v>28323.155496809788</v>
      </c>
      <c r="AP114" s="62">
        <v>28017.939703335338</v>
      </c>
      <c r="AQ114" s="62">
        <v>26494.029671317025</v>
      </c>
      <c r="AR114" s="62">
        <v>26519.126859270571</v>
      </c>
      <c r="AS114" s="62">
        <v>22583.221035103044</v>
      </c>
      <c r="AT114" s="62">
        <v>22840.223783387901</v>
      </c>
      <c r="AU114" s="62">
        <v>16413.46046110148</v>
      </c>
      <c r="AV114" s="62">
        <v>17354.926338197554</v>
      </c>
      <c r="AW114" s="62">
        <v>12231.058096882203</v>
      </c>
      <c r="AX114" s="62">
        <v>13621.19300811892</v>
      </c>
      <c r="AY114" s="62">
        <v>6350.5748987406005</v>
      </c>
      <c r="AZ114" s="62">
        <v>8368.2939666374459</v>
      </c>
      <c r="BA114" s="62">
        <v>1740.0214378435953</v>
      </c>
      <c r="BB114" s="62">
        <v>3156.8603670963421</v>
      </c>
      <c r="BC114" s="62">
        <v>202.32807416785988</v>
      </c>
      <c r="BD114" s="86">
        <v>663.99597792685177</v>
      </c>
      <c r="BE114" s="258">
        <v>2.0000000000000002E-5</v>
      </c>
      <c r="BF114" s="43">
        <v>2.0000000000000002E-5</v>
      </c>
      <c r="BG114" s="53">
        <v>5.0000000000000002E-5</v>
      </c>
      <c r="BH114" s="53">
        <v>4.0000000000000003E-5</v>
      </c>
      <c r="BI114" s="53">
        <v>1.2518952302791728E-4</v>
      </c>
      <c r="BJ114" s="53">
        <v>1.2406223545552731E-4</v>
      </c>
      <c r="BK114" s="53">
        <v>3.4000000000000002E-4</v>
      </c>
      <c r="BL114" s="53">
        <v>1.8000000000000001E-4</v>
      </c>
      <c r="BM114" s="53">
        <v>8.9999999999999998E-4</v>
      </c>
      <c r="BN114" s="53">
        <v>5.0000000000000001E-4</v>
      </c>
      <c r="BO114" s="53">
        <v>3.8E-3</v>
      </c>
      <c r="BP114" s="53">
        <v>2E-3</v>
      </c>
      <c r="BQ114" s="53">
        <v>1.6199999999999999E-2</v>
      </c>
      <c r="BR114" s="53">
        <v>6.1999999999999998E-3</v>
      </c>
      <c r="BS114" s="53">
        <v>6.1100000000000002E-2</v>
      </c>
      <c r="BT114" s="53">
        <v>2.6800000000000001E-2</v>
      </c>
      <c r="BU114" s="53">
        <v>0.1421</v>
      </c>
      <c r="BV114" s="53">
        <v>5.4699999999999999E-2</v>
      </c>
      <c r="BW114" s="53">
        <v>0.27589999999999998</v>
      </c>
      <c r="BX114" s="773">
        <v>0.1051</v>
      </c>
      <c r="BY114" s="53">
        <f t="shared" si="642"/>
        <v>2.0000000000000002E-5</v>
      </c>
      <c r="BZ114" s="53">
        <f t="shared" si="643"/>
        <v>4.5000000000000003E-5</v>
      </c>
      <c r="CA114" s="53">
        <f t="shared" si="644"/>
        <v>1.246258792417223E-4</v>
      </c>
      <c r="CB114" s="53">
        <f t="shared" si="645"/>
        <v>2.6000000000000003E-4</v>
      </c>
      <c r="CC114" s="53">
        <f t="shared" si="646"/>
        <v>6.9999999999999999E-4</v>
      </c>
      <c r="CD114" s="53">
        <f t="shared" si="647"/>
        <v>2.8999999999999998E-3</v>
      </c>
      <c r="CE114" s="53">
        <f t="shared" si="648"/>
        <v>1.12E-2</v>
      </c>
      <c r="CF114" s="53">
        <f t="shared" si="649"/>
        <v>4.3950000000000003E-2</v>
      </c>
      <c r="CG114" s="53">
        <f t="shared" si="650"/>
        <v>9.8400000000000001E-2</v>
      </c>
      <c r="CH114" s="54">
        <f t="shared" si="509"/>
        <v>0.1905</v>
      </c>
      <c r="CI114" s="64">
        <f>+Fall_Hoy!B114</f>
        <v>0</v>
      </c>
      <c r="CJ114" s="61">
        <f>+Fall_Hoy!C114</f>
        <v>1</v>
      </c>
      <c r="CK114" s="61">
        <f>+Fall_Hoy!D114</f>
        <v>0</v>
      </c>
      <c r="CL114" s="61">
        <f>+Fall_Hoy!E114</f>
        <v>2</v>
      </c>
      <c r="CM114" s="61">
        <f>+Fall_Hoy!F114</f>
        <v>4</v>
      </c>
      <c r="CN114" s="61">
        <f>+Fall_Hoy!G114</f>
        <v>4</v>
      </c>
      <c r="CO114" s="61">
        <f>+Fall_Hoy!H114</f>
        <v>5</v>
      </c>
      <c r="CP114" s="61">
        <f>+Fall_Hoy!I114</f>
        <v>12</v>
      </c>
      <c r="CQ114" s="61">
        <f>+Fall_Hoy!J114</f>
        <v>22</v>
      </c>
      <c r="CR114" s="61">
        <f>+Fall_Hoy!K114</f>
        <v>14</v>
      </c>
      <c r="CS114" s="61">
        <f>+Fall_Hoy!L114</f>
        <v>53</v>
      </c>
      <c r="CT114" s="61">
        <f>+Fall_Hoy!M114</f>
        <v>29</v>
      </c>
      <c r="CU114" s="61">
        <f>+Fall_Hoy!N114</f>
        <v>129</v>
      </c>
      <c r="CV114" s="61">
        <f>+Fall_Hoy!O114</f>
        <v>71</v>
      </c>
      <c r="CW114" s="61">
        <f>+Fall_Hoy!P114</f>
        <v>152</v>
      </c>
      <c r="CX114" s="61">
        <f>+Fall_Hoy!Q114</f>
        <v>78</v>
      </c>
      <c r="CY114" s="61">
        <f>+Fall_Hoy!R114</f>
        <v>72</v>
      </c>
      <c r="CZ114" s="61">
        <f>+Fall_Hoy!S114</f>
        <v>71</v>
      </c>
      <c r="DA114" s="61">
        <f>+Fall_Hoy!T114</f>
        <v>9</v>
      </c>
      <c r="DB114" s="253">
        <f>+Fall_Hoy!U114</f>
        <v>24</v>
      </c>
      <c r="DC114" s="61">
        <f>+Fall_Hoy!W114</f>
        <v>0</v>
      </c>
      <c r="DD114" s="61">
        <f>+Fall_Hoy!X114</f>
        <v>0</v>
      </c>
      <c r="DE114" s="61">
        <f>+Fall_Hoy!Y114</f>
        <v>0</v>
      </c>
      <c r="DF114" s="61">
        <f>+Fall_Hoy!Z114</f>
        <v>1</v>
      </c>
      <c r="DG114" s="61">
        <f>+Fall_Hoy!AA114</f>
        <v>1</v>
      </c>
      <c r="DH114" s="61">
        <f>+Fall_Hoy!AB114</f>
        <v>0</v>
      </c>
      <c r="DI114" s="61">
        <f>+Fall_Hoy!AC114</f>
        <v>0</v>
      </c>
      <c r="DJ114" s="61">
        <f>+Fall_Hoy!AD114</f>
        <v>5</v>
      </c>
      <c r="DK114" s="61">
        <f>+Fall_Hoy!AE114</f>
        <v>14</v>
      </c>
      <c r="DL114" s="270">
        <f>+Fall_Hoy!AF114</f>
        <v>7</v>
      </c>
      <c r="DM114" s="75">
        <f t="shared" si="585"/>
        <v>0.39173225740710149</v>
      </c>
      <c r="DN114" s="76">
        <f t="shared" si="586"/>
        <v>0.3477946368515909</v>
      </c>
      <c r="DO114" s="76">
        <f t="shared" si="587"/>
        <v>0.65104448853797758</v>
      </c>
      <c r="DP114" s="76">
        <f t="shared" si="588"/>
        <v>0.7</v>
      </c>
      <c r="DQ114" s="76">
        <f t="shared" si="524"/>
        <v>0.7</v>
      </c>
      <c r="DR114" s="76">
        <f t="shared" si="525"/>
        <v>0.7</v>
      </c>
      <c r="DS114" s="76">
        <f t="shared" si="526"/>
        <v>0.55506401009515216</v>
      </c>
      <c r="DT114" s="76">
        <f t="shared" si="527"/>
        <v>0.7</v>
      </c>
      <c r="DU114" s="76">
        <f t="shared" si="528"/>
        <v>0.7</v>
      </c>
      <c r="DV114" s="76">
        <f t="shared" si="529"/>
        <v>0.7</v>
      </c>
      <c r="DW114" s="76">
        <f t="shared" si="530"/>
        <v>0.7</v>
      </c>
      <c r="DX114" s="76">
        <f t="shared" si="531"/>
        <v>0.7</v>
      </c>
      <c r="DY114" s="76">
        <f t="shared" si="532"/>
        <v>0.65104448853797758</v>
      </c>
      <c r="DZ114" s="76">
        <f t="shared" si="533"/>
        <v>0.7</v>
      </c>
      <c r="EA114" s="76">
        <f t="shared" si="534"/>
        <v>0.39173225740710149</v>
      </c>
      <c r="EB114" s="76">
        <f t="shared" si="535"/>
        <v>0.3477946368515909</v>
      </c>
      <c r="EC114" s="76">
        <f t="shared" si="536"/>
        <v>0.29119493689787024</v>
      </c>
      <c r="ED114" s="76">
        <f t="shared" si="537"/>
        <v>0.41116453695812077</v>
      </c>
      <c r="EE114" s="76">
        <f t="shared" si="538"/>
        <v>0.16122584477410809</v>
      </c>
      <c r="EF114" s="316">
        <f t="shared" si="539"/>
        <v>0.34390863229824847</v>
      </c>
      <c r="EG114" s="85">
        <f>+'Cas_-14'!B113</f>
        <v>328</v>
      </c>
      <c r="EH114" s="62">
        <f>+'Cas_-14'!C113</f>
        <v>292</v>
      </c>
      <c r="EI114" s="62">
        <f>+'Cas_-14'!D113</f>
        <v>629</v>
      </c>
      <c r="EJ114" s="62">
        <f>+'Cas_-14'!E113</f>
        <v>731</v>
      </c>
      <c r="EK114" s="62">
        <f>+'Cas_-14'!F113</f>
        <v>2682</v>
      </c>
      <c r="EL114" s="62">
        <f>+'Cas_-14'!G113</f>
        <v>2541</v>
      </c>
      <c r="EM114" s="62">
        <f>+'Cas_-14'!H113</f>
        <v>3046</v>
      </c>
      <c r="EN114" s="62">
        <f>+'Cas_-14'!I113</f>
        <v>2706</v>
      </c>
      <c r="EO114" s="62">
        <f>+'Cas_-14'!J113</f>
        <v>2327</v>
      </c>
      <c r="EP114" s="62">
        <f>+'Cas_-14'!K113</f>
        <v>2203</v>
      </c>
      <c r="EQ114" s="62">
        <f>+'Cas_-14'!L113</f>
        <v>1588</v>
      </c>
      <c r="ER114" s="62">
        <f>+'Cas_-14'!M113</f>
        <v>1499</v>
      </c>
      <c r="ES114" s="62">
        <f>+'Cas_-14'!N113</f>
        <v>859</v>
      </c>
      <c r="ET114" s="62">
        <f>+'Cas_-14'!O113</f>
        <v>687</v>
      </c>
      <c r="EU114" s="62">
        <f>+'Cas_-14'!P113</f>
        <v>419</v>
      </c>
      <c r="EV114" s="62">
        <f>+'Cas_-14'!Q113</f>
        <v>324</v>
      </c>
      <c r="EW114" s="62">
        <f>+'Cas_-14'!R113</f>
        <v>131</v>
      </c>
      <c r="EX114" s="62">
        <f>+'Cas_-14'!S113</f>
        <v>156</v>
      </c>
      <c r="EY114" s="62">
        <f>+'Cas_-14'!T113</f>
        <v>13</v>
      </c>
      <c r="EZ114" s="86">
        <f>+'Cas_-14'!U113</f>
        <v>36</v>
      </c>
      <c r="FA114" s="201">
        <f t="shared" si="589"/>
        <v>9.84711901528941E-3</v>
      </c>
      <c r="FB114" s="90">
        <f t="shared" si="590"/>
        <v>9.3423135933632193E-3</v>
      </c>
      <c r="FC114" s="90">
        <f t="shared" si="591"/>
        <v>2.0069611593843656E-2</v>
      </c>
      <c r="FD114" s="90">
        <f t="shared" si="592"/>
        <v>2.506274558261732E-2</v>
      </c>
      <c r="FE114" s="90">
        <f t="shared" si="593"/>
        <v>9.4692838878849148E-2</v>
      </c>
      <c r="FF114" s="90">
        <f t="shared" si="594"/>
        <v>9.0691893369215584E-2</v>
      </c>
      <c r="FG114" s="90">
        <f t="shared" si="595"/>
        <v>0.1149692982829887</v>
      </c>
      <c r="FH114" s="90">
        <f t="shared" si="596"/>
        <v>0.10203955863102013</v>
      </c>
      <c r="FI114" s="90">
        <f t="shared" si="597"/>
        <v>0.10304110278967485</v>
      </c>
      <c r="FJ114" s="90">
        <f t="shared" si="598"/>
        <v>9.6452645162009354E-2</v>
      </c>
      <c r="FK114" s="90">
        <f t="shared" si="599"/>
        <v>9.6749859894775164E-2</v>
      </c>
      <c r="FL114" s="90">
        <f t="shared" si="600"/>
        <v>8.6373169830214494E-2</v>
      </c>
      <c r="FM114" s="90">
        <f t="shared" si="601"/>
        <v>7.0231045686796806E-2</v>
      </c>
      <c r="FN114" s="90">
        <f t="shared" si="602"/>
        <v>5.0436110815734951E-2</v>
      </c>
      <c r="FO114" s="90">
        <f t="shared" si="603"/>
        <v>6.5978278609562263E-2</v>
      </c>
      <c r="FP114" s="90">
        <f t="shared" si="604"/>
        <v>3.8717569111663262E-2</v>
      </c>
      <c r="FQ114" s="90">
        <f t="shared" si="605"/>
        <v>7.5286428747882564E-2</v>
      </c>
      <c r="FR114" s="90">
        <f t="shared" si="606"/>
        <v>4.9416186292549805E-2</v>
      </c>
      <c r="FS114" s="90">
        <f t="shared" si="607"/>
        <v>6.4252081939032604E-2</v>
      </c>
      <c r="FT114" s="99">
        <f t="shared" si="608"/>
        <v>5.4217195881818871E-2</v>
      </c>
      <c r="FU114" s="119">
        <f t="shared" si="511"/>
        <v>5.9372912671038911</v>
      </c>
      <c r="FV114" s="120">
        <f t="shared" si="512"/>
        <v>8.9828634604754001</v>
      </c>
      <c r="FW114" s="120">
        <f t="shared" si="513"/>
        <v>9.2700383736472212</v>
      </c>
      <c r="FX114" s="120">
        <f t="shared" si="514"/>
        <v>13.878944840878084</v>
      </c>
      <c r="FY114" s="120">
        <f t="shared" si="687"/>
        <v>7.3923224637460301</v>
      </c>
      <c r="FZ114" s="120">
        <f t="shared" si="687"/>
        <v>7.7184406896240594</v>
      </c>
      <c r="GA114" s="120">
        <f t="shared" si="687"/>
        <v>4.827932486192112</v>
      </c>
      <c r="GB114" s="120">
        <f t="shared" si="687"/>
        <v>6.860084553395934</v>
      </c>
      <c r="GC114" s="120">
        <f t="shared" si="687"/>
        <v>6.7934055541779674</v>
      </c>
      <c r="GD114" s="120">
        <f t="shared" si="687"/>
        <v>7.2574474118799497</v>
      </c>
      <c r="GE114" s="120">
        <f t="shared" si="687"/>
        <v>7.2351525962034229</v>
      </c>
      <c r="GF114" s="120">
        <f t="shared" si="687"/>
        <v>8.1043685368500924</v>
      </c>
      <c r="GG114" s="120">
        <f t="shared" si="687"/>
        <v>9.2700383736472212</v>
      </c>
      <c r="GH114" s="120">
        <f t="shared" si="687"/>
        <v>13.878944840878084</v>
      </c>
      <c r="GI114" s="120">
        <f t="shared" si="687"/>
        <v>5.9372912671038911</v>
      </c>
      <c r="GJ114" s="120">
        <f t="shared" si="687"/>
        <v>8.9828634604754001</v>
      </c>
      <c r="GK114" s="120">
        <f t="shared" si="515"/>
        <v>3.8678277312504363</v>
      </c>
      <c r="GL114" s="120">
        <f t="shared" si="516"/>
        <v>8.320442506914171</v>
      </c>
      <c r="GM114" s="120">
        <f t="shared" si="517"/>
        <v>2.509270359940893</v>
      </c>
      <c r="GN114" s="321">
        <f t="shared" si="518"/>
        <v>6.3431652394544882</v>
      </c>
      <c r="GO114" s="85">
        <f>+Cas_Hoy!B113</f>
        <v>357</v>
      </c>
      <c r="GP114" s="62">
        <f>+Cas_Hoy!C113</f>
        <v>317</v>
      </c>
      <c r="GQ114" s="62">
        <f>+Cas_Hoy!D113</f>
        <v>719</v>
      </c>
      <c r="GR114" s="62">
        <f>+Cas_Hoy!E113</f>
        <v>849</v>
      </c>
      <c r="GS114" s="62">
        <f>+Cas_Hoy!F113</f>
        <v>3054</v>
      </c>
      <c r="GT114" s="62">
        <f>+Cas_Hoy!G113</f>
        <v>2897</v>
      </c>
      <c r="GU114" s="62">
        <f>+Cas_Hoy!H113</f>
        <v>3441</v>
      </c>
      <c r="GV114" s="62">
        <f>+Cas_Hoy!I113</f>
        <v>3031</v>
      </c>
      <c r="GW114" s="62">
        <f>+Cas_Hoy!J113</f>
        <v>2685</v>
      </c>
      <c r="GX114" s="62">
        <f>+Cas_Hoy!K113</f>
        <v>2531</v>
      </c>
      <c r="GY114" s="62">
        <f>+Cas_Hoy!L113</f>
        <v>1798</v>
      </c>
      <c r="GZ114" s="62">
        <f>+Cas_Hoy!M113</f>
        <v>1700</v>
      </c>
      <c r="HA114" s="62">
        <f>+Cas_Hoy!N113</f>
        <v>972</v>
      </c>
      <c r="HB114" s="62">
        <f>+Cas_Hoy!O113</f>
        <v>794</v>
      </c>
      <c r="HC114" s="62">
        <f>+Cas_Hoy!P113</f>
        <v>461</v>
      </c>
      <c r="HD114" s="62">
        <f>+Cas_Hoy!Q113</f>
        <v>359</v>
      </c>
      <c r="HE114" s="62">
        <f>+Cas_Hoy!R113</f>
        <v>144</v>
      </c>
      <c r="HF114" s="62">
        <f>+Cas_Hoy!S113</f>
        <v>170</v>
      </c>
      <c r="HG114" s="62">
        <f>+Cas_Hoy!T113</f>
        <v>14</v>
      </c>
      <c r="HH114" s="590">
        <f>+Cas_Hoy!U113</f>
        <v>39</v>
      </c>
      <c r="HI114" s="543">
        <f t="shared" si="519"/>
        <v>0.43099897533335035</v>
      </c>
      <c r="HJ114" s="112">
        <f t="shared" si="520"/>
        <v>0.38536504515346026</v>
      </c>
      <c r="HK114" s="112">
        <f t="shared" si="521"/>
        <v>0.7</v>
      </c>
      <c r="HL114" s="112">
        <f t="shared" si="522"/>
        <v>0.7</v>
      </c>
      <c r="HM114" s="323">
        <f t="shared" si="651"/>
        <v>0.7</v>
      </c>
      <c r="HN114" s="323">
        <f t="shared" si="652"/>
        <v>0.7</v>
      </c>
      <c r="HO114" s="323">
        <f t="shared" si="653"/>
        <v>0.62704374876474667</v>
      </c>
      <c r="HP114" s="323">
        <f t="shared" si="654"/>
        <v>0.7</v>
      </c>
      <c r="HQ114" s="323">
        <f t="shared" si="655"/>
        <v>0.7</v>
      </c>
      <c r="HR114" s="323">
        <f t="shared" si="656"/>
        <v>0.7</v>
      </c>
      <c r="HS114" s="323">
        <f t="shared" si="657"/>
        <v>0.7</v>
      </c>
      <c r="HT114" s="323">
        <f t="shared" si="658"/>
        <v>0.7</v>
      </c>
      <c r="HU114" s="323">
        <f t="shared" si="659"/>
        <v>0.7</v>
      </c>
      <c r="HV114" s="323">
        <f t="shared" si="660"/>
        <v>0.7</v>
      </c>
      <c r="HW114" s="323">
        <f t="shared" si="661"/>
        <v>0.43099897533335035</v>
      </c>
      <c r="HX114" s="323">
        <f t="shared" si="662"/>
        <v>0.38536504515346026</v>
      </c>
      <c r="HY114" s="323">
        <f t="shared" si="663"/>
        <v>0.3200921443762848</v>
      </c>
      <c r="HZ114" s="323">
        <f t="shared" si="664"/>
        <v>0.44806391848000338</v>
      </c>
      <c r="IA114" s="323">
        <f t="shared" si="665"/>
        <v>0.17362783283365488</v>
      </c>
      <c r="IB114" s="327">
        <f t="shared" si="666"/>
        <v>0.37256768498976917</v>
      </c>
      <c r="IC114" s="241">
        <f>+CyF_Tot!B113</f>
        <v>0</v>
      </c>
      <c r="ID114" s="149">
        <f>+CyF_Tot!C113</f>
        <v>23365</v>
      </c>
      <c r="IE114" s="149">
        <f>+CyF_Tot!D113</f>
        <v>25137</v>
      </c>
      <c r="IF114" s="149">
        <f>+CyF_Tot!E113</f>
        <v>26518</v>
      </c>
      <c r="IG114" s="149">
        <f>+CyF_Tot!F113</f>
        <v>0</v>
      </c>
      <c r="IH114" s="149">
        <f>+CyF_Tot!G113</f>
        <v>751</v>
      </c>
      <c r="II114" s="149">
        <f>+CyF_Tot!H113</f>
        <v>779</v>
      </c>
      <c r="IJ114" s="557">
        <f>+CyF_Tot!I113</f>
        <v>780</v>
      </c>
      <c r="IK114" s="93">
        <f t="shared" si="667"/>
        <v>9.2537733711275286E-2</v>
      </c>
      <c r="IL114" s="90">
        <f t="shared" si="668"/>
        <v>8.6832561537660433E-2</v>
      </c>
      <c r="IM114" s="90">
        <f t="shared" si="669"/>
        <v>8.7069465864053536E-2</v>
      </c>
      <c r="IN114" s="90">
        <f t="shared" si="670"/>
        <v>8.1029457997113613E-2</v>
      </c>
      <c r="IO114" s="90">
        <f t="shared" si="671"/>
        <v>7.868570479148608E-2</v>
      </c>
      <c r="IP114" s="90">
        <f t="shared" si="672"/>
        <v>7.7837772440666808E-2</v>
      </c>
      <c r="IQ114" s="90">
        <f t="shared" si="673"/>
        <v>7.3604136293674516E-2</v>
      </c>
      <c r="IR114" s="90">
        <f t="shared" si="674"/>
        <v>7.3673859807448672E-2</v>
      </c>
      <c r="IS114" s="90">
        <f t="shared" si="675"/>
        <v>6.2739360514020015E-2</v>
      </c>
      <c r="IT114" s="90">
        <f t="shared" si="676"/>
        <v>6.3453350252360444E-2</v>
      </c>
      <c r="IU114" s="90">
        <f t="shared" si="677"/>
        <v>4.5598898914862442E-2</v>
      </c>
      <c r="IV114" s="90">
        <f t="shared" si="678"/>
        <v>4.8214423378045337E-2</v>
      </c>
      <c r="IW114" s="90">
        <f t="shared" si="679"/>
        <v>3.3979597605471278E-2</v>
      </c>
      <c r="IX114" s="90">
        <f t="shared" si="680"/>
        <v>3.78415876742767E-2</v>
      </c>
      <c r="IY114" s="90">
        <f t="shared" si="681"/>
        <v>1.7642789193979772E-2</v>
      </c>
      <c r="IZ114" s="90">
        <f t="shared" si="682"/>
        <v>2.3248296212665113E-2</v>
      </c>
      <c r="JA114" s="90">
        <f t="shared" si="683"/>
        <v>4.8340239915866667E-3</v>
      </c>
      <c r="JB114" s="90">
        <f t="shared" si="684"/>
        <v>8.7702015738064191E-3</v>
      </c>
      <c r="JC114" s="90">
        <f t="shared" si="685"/>
        <v>5.6209581297519365E-4</v>
      </c>
      <c r="JD114" s="202">
        <f t="shared" si="686"/>
        <v>1.8446741044715609E-3</v>
      </c>
      <c r="JE114" s="326"/>
      <c r="JF114" s="323"/>
      <c r="JG114" s="323"/>
      <c r="JH114" s="323"/>
      <c r="JI114" s="323"/>
      <c r="JJ114" s="323"/>
      <c r="JK114" s="323"/>
      <c r="JL114" s="323"/>
      <c r="JM114" s="323"/>
      <c r="JN114" s="323"/>
      <c r="JO114" s="323"/>
      <c r="JP114" s="323"/>
      <c r="JQ114" s="323"/>
      <c r="JR114" s="323"/>
      <c r="JS114" s="323"/>
      <c r="JT114" s="323"/>
      <c r="JU114" s="323"/>
      <c r="JV114" s="323"/>
      <c r="JW114" s="323"/>
      <c r="JX114" s="327"/>
      <c r="JZ114" s="701">
        <f t="shared" si="540"/>
        <v>0</v>
      </c>
      <c r="KA114" s="291">
        <f t="shared" si="541"/>
        <v>116.13929137814121</v>
      </c>
      <c r="KB114" s="291">
        <f t="shared" si="542"/>
        <v>0</v>
      </c>
      <c r="KC114" s="291">
        <f t="shared" si="543"/>
        <v>236.38413636943196</v>
      </c>
      <c r="KD114" s="291">
        <f t="shared" si="544"/>
        <v>505.30118374741187</v>
      </c>
      <c r="KE114" s="291">
        <f t="shared" si="545"/>
        <v>500.54701196785379</v>
      </c>
      <c r="KF114" s="291">
        <f t="shared" si="546"/>
        <v>608.13134883150735</v>
      </c>
      <c r="KG114" s="291">
        <f t="shared" si="547"/>
        <v>1475.2942737374924</v>
      </c>
      <c r="KH114" s="291">
        <f t="shared" si="548"/>
        <v>2749.2687559269025</v>
      </c>
      <c r="KI114" s="291">
        <f t="shared" si="549"/>
        <v>1790.7283390869295</v>
      </c>
      <c r="KJ114" s="291">
        <f t="shared" si="550"/>
        <v>6824.5022593171643</v>
      </c>
      <c r="KK114" s="291">
        <f t="shared" si="551"/>
        <v>3790.5374945447475</v>
      </c>
      <c r="KL114" s="291">
        <f t="shared" si="552"/>
        <v>17438.584569749528</v>
      </c>
      <c r="KM114" s="291">
        <f t="shared" si="553"/>
        <v>9940.740059941294</v>
      </c>
      <c r="KN114" s="291">
        <f t="shared" si="554"/>
        <v>23694.606929183843</v>
      </c>
      <c r="KO114" s="291">
        <f t="shared" si="555"/>
        <v>12428.762710136052</v>
      </c>
      <c r="KP114" s="291">
        <f t="shared" si="556"/>
        <v>14753.942360512219</v>
      </c>
      <c r="KQ114" s="291">
        <f t="shared" si="557"/>
        <v>14770.047635298855</v>
      </c>
      <c r="KR114" s="291">
        <f t="shared" si="558"/>
        <v>2685.1686412497947</v>
      </c>
      <c r="KS114" s="702">
        <f t="shared" si="559"/>
        <v>6246.1824135580791</v>
      </c>
      <c r="KT114" s="705">
        <f>(SUM(JZ114:KS114)/SUM(JZ$4:KS113))*100000</f>
        <v>232.13466564614288</v>
      </c>
      <c r="KU114" s="624">
        <f t="shared" si="609"/>
        <v>0</v>
      </c>
      <c r="KV114" s="625">
        <f t="shared" si="610"/>
        <v>31.994224634805544</v>
      </c>
      <c r="KW114" s="625">
        <f t="shared" si="611"/>
        <v>0</v>
      </c>
      <c r="KX114" s="625">
        <f t="shared" si="612"/>
        <v>68.571123345054232</v>
      </c>
      <c r="KY114" s="625">
        <f t="shared" si="613"/>
        <v>141.22720190730672</v>
      </c>
      <c r="KZ114" s="625">
        <f t="shared" si="614"/>
        <v>142.76567236397571</v>
      </c>
      <c r="LA114" s="625">
        <f t="shared" si="615"/>
        <v>188.72176343235176</v>
      </c>
      <c r="LB114" s="625">
        <f t="shared" si="616"/>
        <v>452.50358594687418</v>
      </c>
      <c r="LC114" s="625">
        <f t="shared" si="617"/>
        <v>974.17458589292937</v>
      </c>
      <c r="LD114" s="625">
        <f t="shared" si="618"/>
        <v>612.95371414803947</v>
      </c>
      <c r="LE114" s="625">
        <f t="shared" si="619"/>
        <v>3229.0570367903551</v>
      </c>
      <c r="LF114" s="625">
        <f t="shared" si="620"/>
        <v>1670.9952802376388</v>
      </c>
      <c r="LG114" s="625">
        <f t="shared" si="621"/>
        <v>10546.920714315236</v>
      </c>
      <c r="LH114" s="625">
        <f t="shared" si="622"/>
        <v>5212.465601043933</v>
      </c>
      <c r="LI114" s="625">
        <f t="shared" si="623"/>
        <v>23934.8409275739</v>
      </c>
      <c r="LJ114" s="625">
        <f t="shared" si="624"/>
        <v>9320.8962676226365</v>
      </c>
      <c r="LK114" s="625">
        <f t="shared" si="625"/>
        <v>41378.800533187357</v>
      </c>
      <c r="LL114" s="625">
        <f t="shared" si="626"/>
        <v>22490.700171609205</v>
      </c>
      <c r="LM114" s="625">
        <f t="shared" si="627"/>
        <v>44482.210573176424</v>
      </c>
      <c r="LN114" s="626">
        <f t="shared" si="628"/>
        <v>36144.797254545912</v>
      </c>
      <c r="LO114" s="642">
        <f t="shared" si="629"/>
        <v>43.023101796185699</v>
      </c>
      <c r="LP114" s="625">
        <f t="shared" si="630"/>
        <v>79.149368421541965</v>
      </c>
      <c r="LQ114" s="625">
        <f t="shared" si="631"/>
        <v>1221.5472785959601</v>
      </c>
      <c r="LR114" s="625">
        <f t="shared" si="632"/>
        <v>824.41124282561748</v>
      </c>
      <c r="LS114" s="625">
        <f t="shared" si="633"/>
        <v>17637.902383971905</v>
      </c>
      <c r="LT114" s="645">
        <f t="shared" si="634"/>
        <v>9453.5743665607297</v>
      </c>
      <c r="LU114" s="624">
        <f t="shared" si="635"/>
        <v>60.634897084329324</v>
      </c>
      <c r="LV114" s="625">
        <f t="shared" si="636"/>
        <v>1021.1415007161871</v>
      </c>
      <c r="LW114" s="626">
        <f t="shared" si="637"/>
        <v>13078.856531920414</v>
      </c>
      <c r="LY114" s="725">
        <f>VLOOKUP(A114,Vac!A:C,2,FALSE)</f>
        <v>18848.913462610515</v>
      </c>
      <c r="LZ114" s="730">
        <f>VLOOKUP(A114,Vac!A:D,3,FALSE)</f>
        <v>21210</v>
      </c>
      <c r="MA114" s="722">
        <f>VLOOKUP(A114,Vac!A:D,4,FALSE)</f>
        <v>2430</v>
      </c>
      <c r="MB114" s="742">
        <f t="shared" si="560"/>
        <v>5.8924359569165974E-2</v>
      </c>
      <c r="MC114" s="666">
        <f t="shared" si="561"/>
        <v>6.7508813650671061E-3</v>
      </c>
    </row>
    <row r="115" spans="1:341" ht="14.4">
      <c r="A115" s="510" t="s">
        <v>125</v>
      </c>
      <c r="B115" s="538">
        <v>25344</v>
      </c>
      <c r="C115" s="526">
        <f t="shared" si="638"/>
        <v>1663</v>
      </c>
      <c r="D115" s="517">
        <f t="shared" si="639"/>
        <v>42</v>
      </c>
      <c r="E115" s="495">
        <f t="shared" si="640"/>
        <v>8.2695454324837516E-3</v>
      </c>
      <c r="F115" s="208">
        <f t="shared" si="562"/>
        <v>6.0211489898989896E-2</v>
      </c>
      <c r="G115" s="30">
        <f t="shared" si="264"/>
        <v>3.3282283777900501</v>
      </c>
      <c r="H115" s="29">
        <f t="shared" si="563"/>
        <v>0.20039758935083712</v>
      </c>
      <c r="I115" s="33">
        <f t="shared" si="564"/>
        <v>0.2183887228639857</v>
      </c>
      <c r="J115" s="353">
        <f t="shared" si="565"/>
        <v>0.25720627298054266</v>
      </c>
      <c r="K115" s="581">
        <f t="shared" si="566"/>
        <v>6.4430659116246928E-3</v>
      </c>
      <c r="L115" s="354">
        <f t="shared" si="641"/>
        <v>4.2717141431316339</v>
      </c>
      <c r="M115" s="355">
        <f t="shared" si="567"/>
        <v>0.28029753077761627</v>
      </c>
      <c r="N115" s="827"/>
      <c r="O115" s="364" t="s">
        <v>226</v>
      </c>
      <c r="P115" s="20" t="s">
        <v>236</v>
      </c>
      <c r="Q115" s="20"/>
      <c r="R115" s="20"/>
      <c r="S115" s="166">
        <f t="shared" si="568"/>
        <v>1663</v>
      </c>
      <c r="T115" s="167">
        <f t="shared" si="569"/>
        <v>6561.7108585858587</v>
      </c>
      <c r="U115" s="166">
        <f t="shared" si="570"/>
        <v>79</v>
      </c>
      <c r="V115" s="168">
        <f t="shared" si="571"/>
        <v>4.9873737373737376E-2</v>
      </c>
      <c r="W115" s="167">
        <f t="shared" si="572"/>
        <v>311.7108585858586</v>
      </c>
      <c r="X115" s="166">
        <f t="shared" si="573"/>
        <v>137</v>
      </c>
      <c r="Y115" s="168">
        <f t="shared" si="574"/>
        <v>8.9777195281782435E-2</v>
      </c>
      <c r="Z115" s="167">
        <f t="shared" si="575"/>
        <v>540.56186868686871</v>
      </c>
      <c r="AA115" s="166">
        <f t="shared" si="576"/>
        <v>42</v>
      </c>
      <c r="AB115" s="167">
        <f t="shared" si="577"/>
        <v>1657.1969696969697</v>
      </c>
      <c r="AC115" s="169">
        <f t="shared" si="578"/>
        <v>2.5255562236921228E-2</v>
      </c>
      <c r="AD115" s="166">
        <f t="shared" si="579"/>
        <v>1</v>
      </c>
      <c r="AE115" s="168">
        <f t="shared" si="580"/>
        <v>2.4390243902439025E-2</v>
      </c>
      <c r="AF115" s="167">
        <f t="shared" si="581"/>
        <v>39.457070707070706</v>
      </c>
      <c r="AG115" s="166">
        <f t="shared" si="582"/>
        <v>3</v>
      </c>
      <c r="AH115" s="168">
        <f t="shared" si="583"/>
        <v>7.6923076923076927E-2</v>
      </c>
      <c r="AI115" s="365">
        <f t="shared" si="584"/>
        <v>118.37121212121212</v>
      </c>
      <c r="AJ115" s="831"/>
      <c r="AK115" s="85">
        <v>1957.0445016692654</v>
      </c>
      <c r="AL115" s="62">
        <v>1869.1969445563805</v>
      </c>
      <c r="AM115" s="62">
        <v>1967.3433011951404</v>
      </c>
      <c r="AN115" s="62">
        <v>1765.2028145036402</v>
      </c>
      <c r="AO115" s="62">
        <v>1663.8889865598212</v>
      </c>
      <c r="AP115" s="62">
        <v>1563.4858382904936</v>
      </c>
      <c r="AQ115" s="62">
        <v>1647.08170835585</v>
      </c>
      <c r="AR115" s="62">
        <v>1696.0969914669599</v>
      </c>
      <c r="AS115" s="62">
        <v>1588.9969169501746</v>
      </c>
      <c r="AT115" s="62">
        <v>1563.2852186455411</v>
      </c>
      <c r="AU115" s="62">
        <v>1348.8558218746462</v>
      </c>
      <c r="AV115" s="62">
        <v>1363.7058589392857</v>
      </c>
      <c r="AW115" s="62">
        <v>1312.6740339063949</v>
      </c>
      <c r="AX115" s="62">
        <v>1309.0749664882637</v>
      </c>
      <c r="AY115" s="62">
        <v>929.86531881671067</v>
      </c>
      <c r="AZ115" s="62">
        <v>962.9857611934433</v>
      </c>
      <c r="BA115" s="62">
        <v>320.48927775516438</v>
      </c>
      <c r="BB115" s="62">
        <v>378.22930835417526</v>
      </c>
      <c r="BC115" s="62">
        <v>31.760198696457739</v>
      </c>
      <c r="BD115" s="86">
        <v>104.73641793613074</v>
      </c>
      <c r="BE115" s="258">
        <v>2.0000000000000002E-5</v>
      </c>
      <c r="BF115" s="43">
        <v>2.0000000000000002E-5</v>
      </c>
      <c r="BG115" s="53">
        <v>5.0000000000000002E-5</v>
      </c>
      <c r="BH115" s="53">
        <v>4.0000000000000003E-5</v>
      </c>
      <c r="BI115" s="53">
        <v>1.2518952302791728E-4</v>
      </c>
      <c r="BJ115" s="53">
        <v>1.2406223545552731E-4</v>
      </c>
      <c r="BK115" s="53">
        <v>3.4000000000000002E-4</v>
      </c>
      <c r="BL115" s="53">
        <v>1.8000000000000001E-4</v>
      </c>
      <c r="BM115" s="53">
        <v>8.9999999999999998E-4</v>
      </c>
      <c r="BN115" s="53">
        <v>5.0000000000000001E-4</v>
      </c>
      <c r="BO115" s="53">
        <v>3.8E-3</v>
      </c>
      <c r="BP115" s="53">
        <v>2E-3</v>
      </c>
      <c r="BQ115" s="53">
        <v>1.6199999999999999E-2</v>
      </c>
      <c r="BR115" s="53">
        <v>6.1999999999999998E-3</v>
      </c>
      <c r="BS115" s="53">
        <v>6.1100000000000002E-2</v>
      </c>
      <c r="BT115" s="53">
        <v>2.6800000000000001E-2</v>
      </c>
      <c r="BU115" s="53">
        <v>0.1421</v>
      </c>
      <c r="BV115" s="53">
        <v>5.4699999999999999E-2</v>
      </c>
      <c r="BW115" s="53">
        <v>0.27589999999999998</v>
      </c>
      <c r="BX115" s="773">
        <v>0.1051</v>
      </c>
      <c r="BY115" s="53">
        <f t="shared" si="642"/>
        <v>2.0000000000000002E-5</v>
      </c>
      <c r="BZ115" s="53">
        <f t="shared" si="643"/>
        <v>4.5000000000000003E-5</v>
      </c>
      <c r="CA115" s="53">
        <f t="shared" si="644"/>
        <v>1.246258792417223E-4</v>
      </c>
      <c r="CB115" s="53">
        <f t="shared" si="645"/>
        <v>2.6000000000000003E-4</v>
      </c>
      <c r="CC115" s="53">
        <f t="shared" si="646"/>
        <v>6.9999999999999999E-4</v>
      </c>
      <c r="CD115" s="53">
        <f t="shared" si="647"/>
        <v>2.8999999999999998E-3</v>
      </c>
      <c r="CE115" s="53">
        <f t="shared" si="648"/>
        <v>1.12E-2</v>
      </c>
      <c r="CF115" s="53">
        <f t="shared" si="649"/>
        <v>4.3950000000000003E-2</v>
      </c>
      <c r="CG115" s="53">
        <f t="shared" si="650"/>
        <v>9.8400000000000001E-2</v>
      </c>
      <c r="CH115" s="54">
        <f t="shared" si="509"/>
        <v>0.1905</v>
      </c>
      <c r="CI115" s="64">
        <f>+Fall_Hoy!B115</f>
        <v>0</v>
      </c>
      <c r="CJ115" s="61">
        <f>+Fall_Hoy!C115</f>
        <v>0</v>
      </c>
      <c r="CK115" s="61">
        <f>+Fall_Hoy!D115</f>
        <v>0</v>
      </c>
      <c r="CL115" s="61">
        <f>+Fall_Hoy!E115</f>
        <v>0</v>
      </c>
      <c r="CM115" s="61">
        <f>+Fall_Hoy!F115</f>
        <v>0</v>
      </c>
      <c r="CN115" s="61">
        <f>+Fall_Hoy!G115</f>
        <v>0</v>
      </c>
      <c r="CO115" s="61">
        <f>+Fall_Hoy!H115</f>
        <v>3</v>
      </c>
      <c r="CP115" s="61">
        <f>+Fall_Hoy!I115</f>
        <v>0</v>
      </c>
      <c r="CQ115" s="61">
        <f>+Fall_Hoy!J115</f>
        <v>0</v>
      </c>
      <c r="CR115" s="61">
        <f>+Fall_Hoy!K115</f>
        <v>0</v>
      </c>
      <c r="CS115" s="61">
        <f>+Fall_Hoy!L115</f>
        <v>4</v>
      </c>
      <c r="CT115" s="61">
        <f>+Fall_Hoy!M115</f>
        <v>2</v>
      </c>
      <c r="CU115" s="61">
        <f>+Fall_Hoy!N115</f>
        <v>7</v>
      </c>
      <c r="CV115" s="61">
        <f>+Fall_Hoy!O115</f>
        <v>2</v>
      </c>
      <c r="CW115" s="61">
        <f>+Fall_Hoy!P115</f>
        <v>10</v>
      </c>
      <c r="CX115" s="61">
        <f>+Fall_Hoy!Q115</f>
        <v>2</v>
      </c>
      <c r="CY115" s="61">
        <f>+Fall_Hoy!R115</f>
        <v>4</v>
      </c>
      <c r="CZ115" s="61">
        <f>+Fall_Hoy!S115</f>
        <v>2</v>
      </c>
      <c r="DA115" s="61">
        <f>+Fall_Hoy!T115</f>
        <v>2</v>
      </c>
      <c r="DB115" s="253">
        <f>+Fall_Hoy!U115</f>
        <v>4</v>
      </c>
      <c r="DC115" s="61">
        <f>+Fall_Hoy!W115</f>
        <v>0</v>
      </c>
      <c r="DD115" s="61">
        <f>+Fall_Hoy!X115</f>
        <v>0</v>
      </c>
      <c r="DE115" s="61">
        <f>+Fall_Hoy!Y115</f>
        <v>0</v>
      </c>
      <c r="DF115" s="61">
        <f>+Fall_Hoy!Z115</f>
        <v>0</v>
      </c>
      <c r="DG115" s="61">
        <f>+Fall_Hoy!AA115</f>
        <v>0</v>
      </c>
      <c r="DH115" s="61">
        <f>+Fall_Hoy!AB115</f>
        <v>0</v>
      </c>
      <c r="DI115" s="61">
        <f>+Fall_Hoy!AC115</f>
        <v>0</v>
      </c>
      <c r="DJ115" s="61">
        <f>+Fall_Hoy!AD115</f>
        <v>0</v>
      </c>
      <c r="DK115" s="61">
        <f>+Fall_Hoy!AE115</f>
        <v>0</v>
      </c>
      <c r="DL115" s="270">
        <f>+Fall_Hoy!AF115</f>
        <v>0</v>
      </c>
      <c r="DM115" s="75">
        <f t="shared" si="585"/>
        <v>0.17601056604756596</v>
      </c>
      <c r="DN115" s="76">
        <f t="shared" si="586"/>
        <v>7.7495295028200156E-2</v>
      </c>
      <c r="DO115" s="76">
        <f t="shared" si="587"/>
        <v>0.32917445936384782</v>
      </c>
      <c r="DP115" s="76">
        <f t="shared" si="588"/>
        <v>0.24641877159002445</v>
      </c>
      <c r="DQ115" s="76">
        <f t="shared" si="524"/>
        <v>0.10277127944307846</v>
      </c>
      <c r="DR115" s="76">
        <f t="shared" si="525"/>
        <v>9.0822696645120868E-2</v>
      </c>
      <c r="DS115" s="76">
        <f t="shared" si="526"/>
        <v>0.7</v>
      </c>
      <c r="DT115" s="76">
        <f t="shared" si="527"/>
        <v>9.8461350288441427E-2</v>
      </c>
      <c r="DU115" s="76">
        <f t="shared" si="528"/>
        <v>0.10572707738316392</v>
      </c>
      <c r="DV115" s="76">
        <f t="shared" si="529"/>
        <v>9.2113709182745446E-2</v>
      </c>
      <c r="DW115" s="76">
        <f t="shared" si="530"/>
        <v>0.7</v>
      </c>
      <c r="DX115" s="76">
        <f t="shared" si="531"/>
        <v>0.7</v>
      </c>
      <c r="DY115" s="76">
        <f t="shared" si="532"/>
        <v>0.32917445936384782</v>
      </c>
      <c r="DZ115" s="76">
        <f t="shared" si="533"/>
        <v>0.24641877159002445</v>
      </c>
      <c r="EA115" s="76">
        <f t="shared" si="534"/>
        <v>0.17601056604756596</v>
      </c>
      <c r="EB115" s="76">
        <f t="shared" si="535"/>
        <v>7.7495295028200156E-2</v>
      </c>
      <c r="EC115" s="76">
        <f t="shared" si="536"/>
        <v>8.7831926571569893E-2</v>
      </c>
      <c r="ED115" s="76">
        <f t="shared" si="537"/>
        <v>9.6669058929064383E-2</v>
      </c>
      <c r="EE115" s="76">
        <f t="shared" si="538"/>
        <v>0.22824174783452977</v>
      </c>
      <c r="EF115" s="316">
        <f t="shared" si="539"/>
        <v>0.36337877680651309</v>
      </c>
      <c r="EG115" s="85">
        <f>+'Cas_-14'!B114</f>
        <v>7</v>
      </c>
      <c r="EH115" s="62">
        <f>+'Cas_-14'!C114</f>
        <v>10</v>
      </c>
      <c r="EI115" s="62">
        <f>+'Cas_-14'!D114</f>
        <v>35</v>
      </c>
      <c r="EJ115" s="62">
        <f>+'Cas_-14'!E114</f>
        <v>33</v>
      </c>
      <c r="EK115" s="62">
        <f>+'Cas_-14'!F114</f>
        <v>171</v>
      </c>
      <c r="EL115" s="62">
        <f>+'Cas_-14'!G114</f>
        <v>142</v>
      </c>
      <c r="EM115" s="62">
        <f>+'Cas_-14'!H114</f>
        <v>189</v>
      </c>
      <c r="EN115" s="62">
        <f>+'Cas_-14'!I114</f>
        <v>167</v>
      </c>
      <c r="EO115" s="62">
        <f>+'Cas_-14'!J114</f>
        <v>168</v>
      </c>
      <c r="EP115" s="62">
        <f>+'Cas_-14'!K114</f>
        <v>144</v>
      </c>
      <c r="EQ115" s="62">
        <f>+'Cas_-14'!L114</f>
        <v>90</v>
      </c>
      <c r="ER115" s="62">
        <f>+'Cas_-14'!M114</f>
        <v>104</v>
      </c>
      <c r="ES115" s="62">
        <f>+'Cas_-14'!N114</f>
        <v>75</v>
      </c>
      <c r="ET115" s="62">
        <f>+'Cas_-14'!O114</f>
        <v>55</v>
      </c>
      <c r="EU115" s="62">
        <f>+'Cas_-14'!P114</f>
        <v>48</v>
      </c>
      <c r="EV115" s="62">
        <f>+'Cas_-14'!Q114</f>
        <v>32</v>
      </c>
      <c r="EW115" s="62">
        <f>+'Cas_-14'!R114</f>
        <v>15</v>
      </c>
      <c r="EX115" s="62">
        <f>+'Cas_-14'!S114</f>
        <v>20</v>
      </c>
      <c r="EY115" s="62">
        <f>+'Cas_-14'!T114</f>
        <v>3</v>
      </c>
      <c r="EZ115" s="86">
        <f>+'Cas_-14'!U114</f>
        <v>9</v>
      </c>
      <c r="FA115" s="201">
        <f t="shared" si="589"/>
        <v>3.5768220876067633E-3</v>
      </c>
      <c r="FB115" s="91">
        <f t="shared" si="590"/>
        <v>5.3498910476623513E-3</v>
      </c>
      <c r="FC115" s="91">
        <f t="shared" si="591"/>
        <v>1.7790489325751061E-2</v>
      </c>
      <c r="FD115" s="91">
        <f t="shared" si="592"/>
        <v>1.8694735658054861E-2</v>
      </c>
      <c r="FE115" s="91">
        <f t="shared" si="593"/>
        <v>0.10277127944307846</v>
      </c>
      <c r="FF115" s="91">
        <f t="shared" si="594"/>
        <v>9.0822696645120868E-2</v>
      </c>
      <c r="FG115" s="91">
        <f t="shared" si="595"/>
        <v>0.11474840564446775</v>
      </c>
      <c r="FH115" s="91">
        <f t="shared" si="596"/>
        <v>9.8461350288441427E-2</v>
      </c>
      <c r="FI115" s="91">
        <f t="shared" si="597"/>
        <v>0.10572707738316392</v>
      </c>
      <c r="FJ115" s="91">
        <f t="shared" si="598"/>
        <v>9.2113709182745446E-2</v>
      </c>
      <c r="FK115" s="91">
        <f t="shared" si="599"/>
        <v>6.672321721895938E-2</v>
      </c>
      <c r="FL115" s="91">
        <f t="shared" si="600"/>
        <v>7.6262780069664748E-2</v>
      </c>
      <c r="FM115" s="91">
        <f t="shared" si="601"/>
        <v>5.7135281161010729E-2</v>
      </c>
      <c r="FN115" s="91">
        <f t="shared" si="602"/>
        <v>4.201440055609916E-2</v>
      </c>
      <c r="FO115" s="91">
        <f t="shared" si="603"/>
        <v>5.1620378810430141E-2</v>
      </c>
      <c r="FP115" s="91">
        <f t="shared" si="604"/>
        <v>3.3229982508092226E-2</v>
      </c>
      <c r="FQ115" s="91">
        <f t="shared" si="605"/>
        <v>4.6803437871825303E-2</v>
      </c>
      <c r="FR115" s="91">
        <f t="shared" si="606"/>
        <v>5.2877975234198217E-2</v>
      </c>
      <c r="FS115" s="91">
        <f t="shared" si="607"/>
        <v>9.4457847341320136E-2</v>
      </c>
      <c r="FT115" s="100">
        <f t="shared" si="608"/>
        <v>8.5929996245320189E-2</v>
      </c>
      <c r="FU115" s="119">
        <f t="shared" si="511"/>
        <v>3.4097108565193675</v>
      </c>
      <c r="FV115" s="120">
        <f t="shared" si="512"/>
        <v>2.3320895522388061</v>
      </c>
      <c r="FW115" s="120">
        <f t="shared" si="513"/>
        <v>5.7613168724279831</v>
      </c>
      <c r="FX115" s="120">
        <f t="shared" si="514"/>
        <v>5.8651026392961887</v>
      </c>
      <c r="FY115" s="120">
        <f t="shared" si="687"/>
        <v>1</v>
      </c>
      <c r="FZ115" s="120">
        <f t="shared" si="687"/>
        <v>1</v>
      </c>
      <c r="GA115" s="120">
        <f t="shared" si="687"/>
        <v>6.100302623540184</v>
      </c>
      <c r="GB115" s="120">
        <f t="shared" si="687"/>
        <v>1</v>
      </c>
      <c r="GC115" s="120">
        <f t="shared" si="687"/>
        <v>1</v>
      </c>
      <c r="GD115" s="120">
        <f t="shared" si="687"/>
        <v>1</v>
      </c>
      <c r="GE115" s="120">
        <f t="shared" si="687"/>
        <v>10.491100836802802</v>
      </c>
      <c r="GF115" s="120">
        <f t="shared" si="687"/>
        <v>9.1787894351682677</v>
      </c>
      <c r="GG115" s="120">
        <f t="shared" si="687"/>
        <v>5.7613168724279831</v>
      </c>
      <c r="GH115" s="120">
        <f t="shared" si="687"/>
        <v>5.8651026392961887</v>
      </c>
      <c r="GI115" s="120">
        <f t="shared" si="687"/>
        <v>3.4097108565193675</v>
      </c>
      <c r="GJ115" s="120">
        <f t="shared" si="687"/>
        <v>2.3320895522388061</v>
      </c>
      <c r="GK115" s="120">
        <f t="shared" si="515"/>
        <v>1.8766127140511379</v>
      </c>
      <c r="GL115" s="120">
        <f t="shared" si="516"/>
        <v>1.8281535648994516</v>
      </c>
      <c r="GM115" s="120">
        <f t="shared" si="517"/>
        <v>2.4163344206838229</v>
      </c>
      <c r="GN115" s="321">
        <f t="shared" si="518"/>
        <v>4.2287768263029912</v>
      </c>
      <c r="GO115" s="85">
        <f>+Cas_Hoy!B114</f>
        <v>7</v>
      </c>
      <c r="GP115" s="62">
        <f>+Cas_Hoy!C114</f>
        <v>11</v>
      </c>
      <c r="GQ115" s="62">
        <f>+Cas_Hoy!D114</f>
        <v>39</v>
      </c>
      <c r="GR115" s="62">
        <f>+Cas_Hoy!E114</f>
        <v>39</v>
      </c>
      <c r="GS115" s="62">
        <f>+Cas_Hoy!F114</f>
        <v>185</v>
      </c>
      <c r="GT115" s="62">
        <f>+Cas_Hoy!G114</f>
        <v>150</v>
      </c>
      <c r="GU115" s="62">
        <f>+Cas_Hoy!H114</f>
        <v>202</v>
      </c>
      <c r="GV115" s="62">
        <f>+Cas_Hoy!I114</f>
        <v>187</v>
      </c>
      <c r="GW115" s="62">
        <f>+Cas_Hoy!J114</f>
        <v>183</v>
      </c>
      <c r="GX115" s="62">
        <f>+Cas_Hoy!K114</f>
        <v>161</v>
      </c>
      <c r="GY115" s="62">
        <f>+Cas_Hoy!L114</f>
        <v>100</v>
      </c>
      <c r="GZ115" s="62">
        <f>+Cas_Hoy!M114</f>
        <v>113</v>
      </c>
      <c r="HA115" s="62">
        <f>+Cas_Hoy!N114</f>
        <v>80</v>
      </c>
      <c r="HB115" s="62">
        <f>+Cas_Hoy!O114</f>
        <v>62</v>
      </c>
      <c r="HC115" s="62">
        <f>+Cas_Hoy!P114</f>
        <v>53</v>
      </c>
      <c r="HD115" s="62">
        <f>+Cas_Hoy!Q114</f>
        <v>33</v>
      </c>
      <c r="HE115" s="62">
        <f>+Cas_Hoy!R114</f>
        <v>16</v>
      </c>
      <c r="HF115" s="62">
        <f>+Cas_Hoy!S114</f>
        <v>21</v>
      </c>
      <c r="HG115" s="62">
        <f>+Cas_Hoy!T114</f>
        <v>3</v>
      </c>
      <c r="HH115" s="590">
        <f>+Cas_Hoy!U114</f>
        <v>9</v>
      </c>
      <c r="HI115" s="543">
        <f t="shared" si="519"/>
        <v>0.19434500001085409</v>
      </c>
      <c r="HJ115" s="112">
        <f t="shared" si="520"/>
        <v>7.9917022997831419E-2</v>
      </c>
      <c r="HK115" s="112">
        <f t="shared" si="521"/>
        <v>0.35111942332143764</v>
      </c>
      <c r="HL115" s="112">
        <f t="shared" si="522"/>
        <v>0.27778116070148212</v>
      </c>
      <c r="HM115" s="323">
        <f t="shared" si="651"/>
        <v>0.11118530232145915</v>
      </c>
      <c r="HN115" s="323">
        <f t="shared" si="652"/>
        <v>9.5939468287099511E-2</v>
      </c>
      <c r="HO115" s="323">
        <f t="shared" si="653"/>
        <v>0.7</v>
      </c>
      <c r="HP115" s="323">
        <f t="shared" si="654"/>
        <v>0.11025312876609909</v>
      </c>
      <c r="HQ115" s="323">
        <f t="shared" si="655"/>
        <v>0.11516699500666069</v>
      </c>
      <c r="HR115" s="323">
        <f t="shared" si="656"/>
        <v>0.10298824429459734</v>
      </c>
      <c r="HS115" s="323">
        <f t="shared" si="657"/>
        <v>0.7</v>
      </c>
      <c r="HT115" s="323">
        <f t="shared" si="658"/>
        <v>0.7</v>
      </c>
      <c r="HU115" s="323">
        <f t="shared" si="659"/>
        <v>0.35111942332143764</v>
      </c>
      <c r="HV115" s="323">
        <f t="shared" si="660"/>
        <v>0.27778116070148212</v>
      </c>
      <c r="HW115" s="323">
        <f t="shared" si="661"/>
        <v>0.19434500001085409</v>
      </c>
      <c r="HX115" s="323">
        <f t="shared" si="662"/>
        <v>7.9917022997831419E-2</v>
      </c>
      <c r="HY115" s="323">
        <f t="shared" si="663"/>
        <v>9.3687388343007896E-2</v>
      </c>
      <c r="HZ115" s="323">
        <f t="shared" si="664"/>
        <v>0.10150251187551761</v>
      </c>
      <c r="IA115" s="323">
        <f t="shared" si="665"/>
        <v>0.22824174783452977</v>
      </c>
      <c r="IB115" s="327">
        <f t="shared" si="666"/>
        <v>0.36337877680651304</v>
      </c>
      <c r="IC115" s="241">
        <f>+CyF_Tot!B114</f>
        <v>0</v>
      </c>
      <c r="ID115" s="149">
        <f>+CyF_Tot!C114</f>
        <v>1526</v>
      </c>
      <c r="IE115" s="149">
        <f>+CyF_Tot!D114</f>
        <v>1584</v>
      </c>
      <c r="IF115" s="149">
        <f>+CyF_Tot!E114</f>
        <v>1663</v>
      </c>
      <c r="IG115" s="149">
        <f>+CyF_Tot!F114</f>
        <v>0</v>
      </c>
      <c r="IH115" s="149">
        <f>+CyF_Tot!G114</f>
        <v>39</v>
      </c>
      <c r="II115" s="149">
        <f>+CyF_Tot!H114</f>
        <v>41</v>
      </c>
      <c r="IJ115" s="557">
        <f>+CyF_Tot!I114</f>
        <v>42</v>
      </c>
      <c r="IK115" s="93">
        <f t="shared" si="667"/>
        <v>7.7219243279248159E-2</v>
      </c>
      <c r="IL115" s="90">
        <f t="shared" si="668"/>
        <v>7.3753036006801623E-2</v>
      </c>
      <c r="IM115" s="90">
        <f t="shared" si="669"/>
        <v>7.7625603740338556E-2</v>
      </c>
      <c r="IN115" s="90">
        <f t="shared" si="670"/>
        <v>6.9649732264190342E-2</v>
      </c>
      <c r="IO115" s="90">
        <f t="shared" si="671"/>
        <v>6.5652185391407089E-2</v>
      </c>
      <c r="IP115" s="90">
        <f t="shared" si="672"/>
        <v>6.1690571270931721E-2</v>
      </c>
      <c r="IQ115" s="90">
        <f t="shared" si="673"/>
        <v>6.4989019426919592E-2</v>
      </c>
      <c r="IR115" s="90">
        <f t="shared" si="674"/>
        <v>6.6923018918361735E-2</v>
      </c>
      <c r="IS115" s="90">
        <f t="shared" si="675"/>
        <v>6.2697163705420403E-2</v>
      </c>
      <c r="IT115" s="90">
        <f t="shared" si="676"/>
        <v>6.1682655407415604E-2</v>
      </c>
      <c r="IU115" s="90">
        <f t="shared" si="677"/>
        <v>5.3221899537351881E-2</v>
      </c>
      <c r="IV115" s="90">
        <f t="shared" si="678"/>
        <v>5.3807838499813986E-2</v>
      </c>
      <c r="IW115" s="90">
        <f t="shared" si="679"/>
        <v>5.1794272171180357E-2</v>
      </c>
      <c r="IX115" s="90">
        <f t="shared" si="680"/>
        <v>5.1652263513583638E-2</v>
      </c>
      <c r="IY115" s="90">
        <f t="shared" si="681"/>
        <v>3.6689761632603797E-2</v>
      </c>
      <c r="IZ115" s="90">
        <f t="shared" si="682"/>
        <v>3.7996597269311996E-2</v>
      </c>
      <c r="JA115" s="90">
        <f t="shared" si="683"/>
        <v>1.2645568093243544E-2</v>
      </c>
      <c r="JB115" s="90">
        <f t="shared" si="684"/>
        <v>1.4923820563217142E-2</v>
      </c>
      <c r="JC115" s="90">
        <f t="shared" si="685"/>
        <v>1.2531644056367479E-3</v>
      </c>
      <c r="JD115" s="202">
        <f t="shared" si="686"/>
        <v>4.1325922481112191E-3</v>
      </c>
      <c r="JE115" s="326"/>
      <c r="JF115" s="323"/>
      <c r="JG115" s="323"/>
      <c r="JH115" s="323"/>
      <c r="JI115" s="323"/>
      <c r="JJ115" s="323"/>
      <c r="JK115" s="323"/>
      <c r="JL115" s="323"/>
      <c r="JM115" s="323"/>
      <c r="JN115" s="323"/>
      <c r="JO115" s="323"/>
      <c r="JP115" s="323"/>
      <c r="JQ115" s="323"/>
      <c r="JR115" s="323"/>
      <c r="JS115" s="323"/>
      <c r="JT115" s="323"/>
      <c r="JU115" s="323"/>
      <c r="JV115" s="323"/>
      <c r="JW115" s="323"/>
      <c r="JX115" s="327"/>
      <c r="JZ115" s="701">
        <f t="shared" si="540"/>
        <v>0</v>
      </c>
      <c r="KA115" s="291">
        <f t="shared" si="541"/>
        <v>0</v>
      </c>
      <c r="KB115" s="291">
        <f t="shared" si="542"/>
        <v>0</v>
      </c>
      <c r="KC115" s="291">
        <f t="shared" si="543"/>
        <v>0</v>
      </c>
      <c r="KD115" s="291">
        <f t="shared" si="544"/>
        <v>0</v>
      </c>
      <c r="KE115" s="291">
        <f t="shared" si="545"/>
        <v>0</v>
      </c>
      <c r="KF115" s="291">
        <f t="shared" si="546"/>
        <v>5869.2352364533899</v>
      </c>
      <c r="KG115" s="291">
        <f t="shared" si="547"/>
        <v>0</v>
      </c>
      <c r="KH115" s="291">
        <f t="shared" si="548"/>
        <v>0</v>
      </c>
      <c r="KI115" s="291">
        <f t="shared" si="549"/>
        <v>0</v>
      </c>
      <c r="KJ115" s="291">
        <f t="shared" si="550"/>
        <v>6267.4333779060098</v>
      </c>
      <c r="KK115" s="291">
        <f t="shared" si="551"/>
        <v>3326.8625856963399</v>
      </c>
      <c r="KL115" s="291">
        <f t="shared" si="552"/>
        <v>8817.1188741784208</v>
      </c>
      <c r="KM115" s="291">
        <f t="shared" si="553"/>
        <v>2913.6742338233353</v>
      </c>
      <c r="KN115" s="291">
        <f t="shared" si="554"/>
        <v>10646.305222564553</v>
      </c>
      <c r="KO115" s="291">
        <f t="shared" si="555"/>
        <v>2769.3659734853391</v>
      </c>
      <c r="KP115" s="291">
        <f t="shared" si="556"/>
        <v>4450.1707201872769</v>
      </c>
      <c r="KQ115" s="291">
        <f t="shared" si="557"/>
        <v>3472.5918139852183</v>
      </c>
      <c r="KR115" s="291">
        <f t="shared" si="558"/>
        <v>3801.29863650586</v>
      </c>
      <c r="KS115" s="702">
        <f t="shared" si="559"/>
        <v>6599.8056227350144</v>
      </c>
      <c r="KT115" s="705">
        <f>(SUM(JZ115:KS115)/SUM(JZ$4:KS114))*100000</f>
        <v>113.21739750272071</v>
      </c>
      <c r="KU115" s="624">
        <f t="shared" si="609"/>
        <v>0</v>
      </c>
      <c r="KV115" s="625">
        <f t="shared" si="610"/>
        <v>0</v>
      </c>
      <c r="KW115" s="625">
        <f t="shared" si="611"/>
        <v>0</v>
      </c>
      <c r="KX115" s="625">
        <f t="shared" si="612"/>
        <v>0</v>
      </c>
      <c r="KY115" s="625">
        <f t="shared" si="613"/>
        <v>0</v>
      </c>
      <c r="KZ115" s="625">
        <f t="shared" si="614"/>
        <v>0</v>
      </c>
      <c r="LA115" s="625">
        <f t="shared" si="615"/>
        <v>1821.4032641979009</v>
      </c>
      <c r="LB115" s="625">
        <f t="shared" si="616"/>
        <v>0</v>
      </c>
      <c r="LC115" s="625">
        <f t="shared" si="617"/>
        <v>0</v>
      </c>
      <c r="LD115" s="625">
        <f t="shared" si="618"/>
        <v>0</v>
      </c>
      <c r="LE115" s="625">
        <f t="shared" si="619"/>
        <v>2965.4763208426393</v>
      </c>
      <c r="LF115" s="625">
        <f t="shared" si="620"/>
        <v>1466.5919244166298</v>
      </c>
      <c r="LG115" s="625">
        <f t="shared" si="621"/>
        <v>5332.6262416943346</v>
      </c>
      <c r="LH115" s="625">
        <f t="shared" si="622"/>
        <v>1527.7963838581513</v>
      </c>
      <c r="LI115" s="625">
        <f t="shared" si="623"/>
        <v>10754.24558550628</v>
      </c>
      <c r="LJ115" s="625">
        <f t="shared" si="624"/>
        <v>2076.8739067557644</v>
      </c>
      <c r="LK115" s="625">
        <f t="shared" si="625"/>
        <v>12480.916765820082</v>
      </c>
      <c r="LL115" s="625">
        <f t="shared" si="626"/>
        <v>5287.797523419822</v>
      </c>
      <c r="LM115" s="625">
        <f t="shared" si="627"/>
        <v>62971.898227546757</v>
      </c>
      <c r="LN115" s="626">
        <f t="shared" si="628"/>
        <v>38191.109442364526</v>
      </c>
      <c r="LO115" s="642">
        <f t="shared" si="629"/>
        <v>0</v>
      </c>
      <c r="LP115" s="625">
        <f t="shared" si="630"/>
        <v>0</v>
      </c>
      <c r="LQ115" s="625">
        <f t="shared" si="631"/>
        <v>1526.7393854026377</v>
      </c>
      <c r="LR115" s="625">
        <f t="shared" si="632"/>
        <v>432.61126981087506</v>
      </c>
      <c r="LS115" s="625">
        <f t="shared" si="633"/>
        <v>8863.9197692689104</v>
      </c>
      <c r="LT115" s="645">
        <f t="shared" si="634"/>
        <v>3629.7292120671536</v>
      </c>
      <c r="LU115" s="624">
        <f t="shared" si="635"/>
        <v>0</v>
      </c>
      <c r="LV115" s="625">
        <f t="shared" si="636"/>
        <v>977.40855695500932</v>
      </c>
      <c r="LW115" s="626">
        <f t="shared" si="637"/>
        <v>6168.4372737051826</v>
      </c>
      <c r="LY115" s="725">
        <f>VLOOKUP(A115,Vac!A:C,2,FALSE)</f>
        <v>34840.754685168045</v>
      </c>
      <c r="LZ115" s="730">
        <f>VLOOKUP(A115,Vac!A:D,3,FALSE)</f>
        <v>2984</v>
      </c>
      <c r="MA115" s="722">
        <f>VLOOKUP(A115,Vac!A:D,4,FALSE)</f>
        <v>861</v>
      </c>
      <c r="MB115" s="742">
        <f t="shared" si="560"/>
        <v>0.11773989898989899</v>
      </c>
      <c r="MC115" s="666">
        <f t="shared" si="561"/>
        <v>3.397253787878788E-2</v>
      </c>
    </row>
    <row r="116" spans="1:341" ht="14.4">
      <c r="A116" s="511" t="s">
        <v>126</v>
      </c>
      <c r="B116" s="539">
        <v>66466</v>
      </c>
      <c r="C116" s="527">
        <f t="shared" si="638"/>
        <v>4689</v>
      </c>
      <c r="D116" s="518">
        <f t="shared" si="639"/>
        <v>114</v>
      </c>
      <c r="E116" s="496">
        <f t="shared" si="640"/>
        <v>4.0851512348592106E-3</v>
      </c>
      <c r="F116" s="209">
        <f t="shared" si="562"/>
        <v>6.2753889206511607E-2</v>
      </c>
      <c r="G116" s="28">
        <f t="shared" si="264"/>
        <v>6.6904683793851358</v>
      </c>
      <c r="H116" s="27">
        <f t="shared" si="563"/>
        <v>0.41985291141960407</v>
      </c>
      <c r="I116" s="34">
        <f t="shared" si="564"/>
        <v>0.4719947978054479</v>
      </c>
      <c r="J116" s="340">
        <f t="shared" si="565"/>
        <v>0.49000830068424894</v>
      </c>
      <c r="K116" s="582">
        <f t="shared" si="566"/>
        <v>3.5002726222187926E-3</v>
      </c>
      <c r="L116" s="341">
        <f t="shared" si="641"/>
        <v>7.8084132613951782</v>
      </c>
      <c r="M116" s="342">
        <f t="shared" si="567"/>
        <v>0.55051040446089439</v>
      </c>
      <c r="N116" s="827"/>
      <c r="O116" s="366" t="s">
        <v>230</v>
      </c>
      <c r="P116" s="21" t="s">
        <v>244</v>
      </c>
      <c r="Q116" s="21" t="s">
        <v>242</v>
      </c>
      <c r="R116" s="21" t="s">
        <v>245</v>
      </c>
      <c r="S116" s="170">
        <f t="shared" si="568"/>
        <v>4689</v>
      </c>
      <c r="T116" s="171">
        <f t="shared" si="569"/>
        <v>7054.7347516023228</v>
      </c>
      <c r="U116" s="170">
        <f t="shared" si="570"/>
        <v>202</v>
      </c>
      <c r="V116" s="172">
        <f t="shared" si="571"/>
        <v>4.5018943614887452E-2</v>
      </c>
      <c r="W116" s="171">
        <f t="shared" si="572"/>
        <v>303.91478349833</v>
      </c>
      <c r="X116" s="170">
        <f t="shared" si="573"/>
        <v>518</v>
      </c>
      <c r="Y116" s="172">
        <f t="shared" si="574"/>
        <v>0.12419084152481419</v>
      </c>
      <c r="Z116" s="171">
        <f t="shared" si="575"/>
        <v>779.34583095116295</v>
      </c>
      <c r="AA116" s="170">
        <f t="shared" si="576"/>
        <v>114</v>
      </c>
      <c r="AB116" s="171">
        <f t="shared" si="577"/>
        <v>1715.1626395450305</v>
      </c>
      <c r="AC116" s="173">
        <f t="shared" si="578"/>
        <v>2.4312220089571339E-2</v>
      </c>
      <c r="AD116" s="170">
        <f t="shared" si="579"/>
        <v>0</v>
      </c>
      <c r="AE116" s="172">
        <f t="shared" si="580"/>
        <v>0</v>
      </c>
      <c r="AF116" s="171">
        <f t="shared" si="581"/>
        <v>0</v>
      </c>
      <c r="AG116" s="170">
        <f t="shared" si="582"/>
        <v>7</v>
      </c>
      <c r="AH116" s="172">
        <f t="shared" si="583"/>
        <v>6.5420560747663545E-2</v>
      </c>
      <c r="AI116" s="367">
        <f t="shared" si="584"/>
        <v>105.3170041825896</v>
      </c>
      <c r="AJ116" s="831"/>
      <c r="AK116" s="85">
        <v>6510.8209002493913</v>
      </c>
      <c r="AL116" s="62">
        <v>6319.8712109928347</v>
      </c>
      <c r="AM116" s="62">
        <v>6383.716818628568</v>
      </c>
      <c r="AN116" s="62">
        <v>5548.8411334462289</v>
      </c>
      <c r="AO116" s="62">
        <v>5839.6689791691251</v>
      </c>
      <c r="AP116" s="62">
        <v>5111.4425705832564</v>
      </c>
      <c r="AQ116" s="62">
        <v>5146.9456218779105</v>
      </c>
      <c r="AR116" s="62">
        <v>4477.5665607721094</v>
      </c>
      <c r="AS116" s="62">
        <v>4200.5707519798325</v>
      </c>
      <c r="AT116" s="62">
        <v>3973.5001598769777</v>
      </c>
      <c r="AU116" s="62">
        <v>2870.5219433881757</v>
      </c>
      <c r="AV116" s="62">
        <v>2648.8813617644855</v>
      </c>
      <c r="AW116" s="62">
        <v>2035.2581253037231</v>
      </c>
      <c r="AX116" s="62">
        <v>2044.2276654329394</v>
      </c>
      <c r="AY116" s="62">
        <v>1025.749434743047</v>
      </c>
      <c r="AZ116" s="62">
        <v>1250.7069403990104</v>
      </c>
      <c r="BA116" s="62">
        <v>356.07440672784548</v>
      </c>
      <c r="BB116" s="62">
        <v>565.79265106610478</v>
      </c>
      <c r="BC116" s="62">
        <v>29.672867227320452</v>
      </c>
      <c r="BD116" s="86">
        <v>126.1690582858749</v>
      </c>
      <c r="BE116" s="258">
        <v>2.0000000000000002E-5</v>
      </c>
      <c r="BF116" s="43">
        <v>2.0000000000000002E-5</v>
      </c>
      <c r="BG116" s="53">
        <v>5.0000000000000002E-5</v>
      </c>
      <c r="BH116" s="53">
        <v>4.0000000000000003E-5</v>
      </c>
      <c r="BI116" s="53">
        <v>1.2518952302791728E-4</v>
      </c>
      <c r="BJ116" s="53">
        <v>1.2406223545552731E-4</v>
      </c>
      <c r="BK116" s="53">
        <v>3.4000000000000002E-4</v>
      </c>
      <c r="BL116" s="53">
        <v>1.8000000000000001E-4</v>
      </c>
      <c r="BM116" s="53">
        <v>8.9999999999999998E-4</v>
      </c>
      <c r="BN116" s="53">
        <v>5.0000000000000001E-4</v>
      </c>
      <c r="BO116" s="53">
        <v>3.8E-3</v>
      </c>
      <c r="BP116" s="53">
        <v>2E-3</v>
      </c>
      <c r="BQ116" s="53">
        <v>1.6199999999999999E-2</v>
      </c>
      <c r="BR116" s="53">
        <v>6.1999999999999998E-3</v>
      </c>
      <c r="BS116" s="53">
        <v>6.1100000000000002E-2</v>
      </c>
      <c r="BT116" s="53">
        <v>2.6800000000000001E-2</v>
      </c>
      <c r="BU116" s="53">
        <v>0.1421</v>
      </c>
      <c r="BV116" s="53">
        <v>5.4699999999999999E-2</v>
      </c>
      <c r="BW116" s="53">
        <v>0.27589999999999998</v>
      </c>
      <c r="BX116" s="773">
        <v>0.1051</v>
      </c>
      <c r="BY116" s="53">
        <f t="shared" si="642"/>
        <v>2.0000000000000002E-5</v>
      </c>
      <c r="BZ116" s="53">
        <f t="shared" si="643"/>
        <v>4.5000000000000003E-5</v>
      </c>
      <c r="CA116" s="53">
        <f t="shared" si="644"/>
        <v>1.246258792417223E-4</v>
      </c>
      <c r="CB116" s="53">
        <f t="shared" si="645"/>
        <v>2.6000000000000003E-4</v>
      </c>
      <c r="CC116" s="53">
        <f t="shared" si="646"/>
        <v>6.9999999999999999E-4</v>
      </c>
      <c r="CD116" s="53">
        <f t="shared" si="647"/>
        <v>2.8999999999999998E-3</v>
      </c>
      <c r="CE116" s="53">
        <f t="shared" si="648"/>
        <v>1.12E-2</v>
      </c>
      <c r="CF116" s="53">
        <f t="shared" si="649"/>
        <v>4.3950000000000003E-2</v>
      </c>
      <c r="CG116" s="53">
        <f t="shared" si="650"/>
        <v>9.8400000000000001E-2</v>
      </c>
      <c r="CH116" s="54">
        <f t="shared" si="509"/>
        <v>0.1905</v>
      </c>
      <c r="CI116" s="64">
        <f>+Fall_Hoy!B116</f>
        <v>0</v>
      </c>
      <c r="CJ116" s="61">
        <f>+Fall_Hoy!C116</f>
        <v>1</v>
      </c>
      <c r="CK116" s="61">
        <f>+Fall_Hoy!D116</f>
        <v>1</v>
      </c>
      <c r="CL116" s="61">
        <f>+Fall_Hoy!E116</f>
        <v>0</v>
      </c>
      <c r="CM116" s="61">
        <f>+Fall_Hoy!F116</f>
        <v>0</v>
      </c>
      <c r="CN116" s="61">
        <f>+Fall_Hoy!G116</f>
        <v>0</v>
      </c>
      <c r="CO116" s="61">
        <f>+Fall_Hoy!H116</f>
        <v>1</v>
      </c>
      <c r="CP116" s="61">
        <f>+Fall_Hoy!I116</f>
        <v>1</v>
      </c>
      <c r="CQ116" s="61">
        <f>+Fall_Hoy!J116</f>
        <v>4</v>
      </c>
      <c r="CR116" s="61">
        <f>+Fall_Hoy!K116</f>
        <v>2</v>
      </c>
      <c r="CS116" s="61">
        <f>+Fall_Hoy!L116</f>
        <v>9</v>
      </c>
      <c r="CT116" s="61">
        <f>+Fall_Hoy!M116</f>
        <v>7</v>
      </c>
      <c r="CU116" s="61">
        <f>+Fall_Hoy!N116</f>
        <v>21</v>
      </c>
      <c r="CV116" s="61">
        <f>+Fall_Hoy!O116</f>
        <v>13</v>
      </c>
      <c r="CW116" s="61">
        <f>+Fall_Hoy!P116</f>
        <v>20</v>
      </c>
      <c r="CX116" s="61">
        <f>+Fall_Hoy!Q116</f>
        <v>12</v>
      </c>
      <c r="CY116" s="61">
        <f>+Fall_Hoy!R116</f>
        <v>12</v>
      </c>
      <c r="CZ116" s="61">
        <f>+Fall_Hoy!S116</f>
        <v>6</v>
      </c>
      <c r="DA116" s="61">
        <f>+Fall_Hoy!T116</f>
        <v>1</v>
      </c>
      <c r="DB116" s="253">
        <f>+Fall_Hoy!U116</f>
        <v>1</v>
      </c>
      <c r="DC116" s="61">
        <f>+Fall_Hoy!W116</f>
        <v>0</v>
      </c>
      <c r="DD116" s="61">
        <f>+Fall_Hoy!X116</f>
        <v>0</v>
      </c>
      <c r="DE116" s="61">
        <f>+Fall_Hoy!Y116</f>
        <v>0</v>
      </c>
      <c r="DF116" s="61">
        <f>+Fall_Hoy!Z116</f>
        <v>0</v>
      </c>
      <c r="DG116" s="61">
        <f>+Fall_Hoy!AA116</f>
        <v>0</v>
      </c>
      <c r="DH116" s="61">
        <f>+Fall_Hoy!AB116</f>
        <v>0</v>
      </c>
      <c r="DI116" s="61">
        <f>+Fall_Hoy!AC116</f>
        <v>0</v>
      </c>
      <c r="DJ116" s="61">
        <f>+Fall_Hoy!AD116</f>
        <v>0</v>
      </c>
      <c r="DK116" s="61">
        <f>+Fall_Hoy!AE116</f>
        <v>2</v>
      </c>
      <c r="DL116" s="270">
        <f>+Fall_Hoy!AF116</f>
        <v>0</v>
      </c>
      <c r="DM116" s="75">
        <f t="shared" si="585"/>
        <v>0.31911520605210653</v>
      </c>
      <c r="DN116" s="76">
        <f t="shared" si="586"/>
        <v>0.35800648382666084</v>
      </c>
      <c r="DO116" s="76">
        <f t="shared" si="587"/>
        <v>0.63691984823932302</v>
      </c>
      <c r="DP116" s="76">
        <f t="shared" si="588"/>
        <v>0.7</v>
      </c>
      <c r="DQ116" s="76">
        <f t="shared" si="524"/>
        <v>7.5860464279780215E-2</v>
      </c>
      <c r="DR116" s="76">
        <f t="shared" si="525"/>
        <v>9.0972361242227517E-2</v>
      </c>
      <c r="DS116" s="76">
        <f t="shared" si="526"/>
        <v>0.57144113939853902</v>
      </c>
      <c r="DT116" s="76">
        <f t="shared" si="527"/>
        <v>0.7</v>
      </c>
      <c r="DU116" s="76">
        <f t="shared" si="528"/>
        <v>0.7</v>
      </c>
      <c r="DV116" s="76">
        <f t="shared" si="529"/>
        <v>0.7</v>
      </c>
      <c r="DW116" s="76">
        <f t="shared" si="530"/>
        <v>0.7</v>
      </c>
      <c r="DX116" s="76">
        <f t="shared" si="531"/>
        <v>0.7</v>
      </c>
      <c r="DY116" s="76">
        <f t="shared" si="532"/>
        <v>0.63691984823932302</v>
      </c>
      <c r="DZ116" s="76">
        <f t="shared" si="533"/>
        <v>0.7</v>
      </c>
      <c r="EA116" s="76">
        <f t="shared" si="534"/>
        <v>0.31911520605210653</v>
      </c>
      <c r="EB116" s="76">
        <f t="shared" si="535"/>
        <v>0.35800648382666084</v>
      </c>
      <c r="EC116" s="76">
        <f t="shared" si="536"/>
        <v>0.23716271244635143</v>
      </c>
      <c r="ED116" s="76">
        <f t="shared" si="537"/>
        <v>0.19386821954524022</v>
      </c>
      <c r="EE116" s="76">
        <f t="shared" si="538"/>
        <v>0.12214868227120894</v>
      </c>
      <c r="EF116" s="316">
        <f t="shared" si="539"/>
        <v>7.5412688248993165E-2</v>
      </c>
      <c r="EG116" s="85">
        <f>+'Cas_-14'!B115</f>
        <v>68</v>
      </c>
      <c r="EH116" s="62">
        <f>+'Cas_-14'!C115</f>
        <v>45</v>
      </c>
      <c r="EI116" s="62">
        <f>+'Cas_-14'!D115</f>
        <v>106</v>
      </c>
      <c r="EJ116" s="62">
        <f>+'Cas_-14'!E115</f>
        <v>159</v>
      </c>
      <c r="EK116" s="62">
        <f>+'Cas_-14'!F115</f>
        <v>443</v>
      </c>
      <c r="EL116" s="62">
        <f>+'Cas_-14'!G115</f>
        <v>465</v>
      </c>
      <c r="EM116" s="62">
        <f>+'Cas_-14'!H115</f>
        <v>603</v>
      </c>
      <c r="EN116" s="62">
        <f>+'Cas_-14'!I115</f>
        <v>496</v>
      </c>
      <c r="EO116" s="62">
        <f>+'Cas_-14'!J115</f>
        <v>425</v>
      </c>
      <c r="EP116" s="62">
        <f>+'Cas_-14'!K115</f>
        <v>340</v>
      </c>
      <c r="EQ116" s="62">
        <f>+'Cas_-14'!L115</f>
        <v>246</v>
      </c>
      <c r="ER116" s="62">
        <f>+'Cas_-14'!M115</f>
        <v>246</v>
      </c>
      <c r="ES116" s="62">
        <f>+'Cas_-14'!N115</f>
        <v>149</v>
      </c>
      <c r="ET116" s="62">
        <f>+'Cas_-14'!O115</f>
        <v>144</v>
      </c>
      <c r="EU116" s="62">
        <f>+'Cas_-14'!P115</f>
        <v>69</v>
      </c>
      <c r="EV116" s="62">
        <f>+'Cas_-14'!Q115</f>
        <v>67</v>
      </c>
      <c r="EW116" s="62">
        <f>+'Cas_-14'!R115</f>
        <v>23</v>
      </c>
      <c r="EX116" s="62">
        <f>+'Cas_-14'!S115</f>
        <v>23</v>
      </c>
      <c r="EY116" s="62">
        <f>+'Cas_-14'!T115</f>
        <v>3</v>
      </c>
      <c r="EZ116" s="86">
        <f>+'Cas_-14'!U115</f>
        <v>2</v>
      </c>
      <c r="FA116" s="201">
        <f t="shared" si="589"/>
        <v>1.0444151519725465E-2</v>
      </c>
      <c r="FB116" s="90">
        <f t="shared" si="590"/>
        <v>7.1203982640859259E-3</v>
      </c>
      <c r="FC116" s="90">
        <f t="shared" si="591"/>
        <v>1.6604746578149792E-2</v>
      </c>
      <c r="FD116" s="90">
        <f t="shared" si="592"/>
        <v>2.865463187288074E-2</v>
      </c>
      <c r="FE116" s="90">
        <f t="shared" si="593"/>
        <v>7.5860464279780215E-2</v>
      </c>
      <c r="FF116" s="90">
        <f t="shared" si="594"/>
        <v>9.0972361242227517E-2</v>
      </c>
      <c r="FG116" s="90">
        <f t="shared" si="595"/>
        <v>0.11715686239948847</v>
      </c>
      <c r="FH116" s="90">
        <f t="shared" si="596"/>
        <v>0.1107744560059583</v>
      </c>
      <c r="FI116" s="90">
        <f t="shared" si="597"/>
        <v>0.10117672694828127</v>
      </c>
      <c r="FJ116" s="90">
        <f t="shared" si="598"/>
        <v>8.5566877141015796E-2</v>
      </c>
      <c r="FK116" s="90">
        <f t="shared" si="599"/>
        <v>8.5698700393712288E-2</v>
      </c>
      <c r="FL116" s="90">
        <f t="shared" si="600"/>
        <v>9.2869391415904445E-2</v>
      </c>
      <c r="FM116" s="90">
        <f t="shared" si="601"/>
        <v>7.3209387127622746E-2</v>
      </c>
      <c r="FN116" s="90">
        <f t="shared" si="602"/>
        <v>7.0442251826927885E-2</v>
      </c>
      <c r="FO116" s="90">
        <f t="shared" si="603"/>
        <v>6.7267889859753793E-2</v>
      </c>
      <c r="FP116" s="90">
        <f t="shared" si="604"/>
        <v>5.3569703529929347E-2</v>
      </c>
      <c r="FQ116" s="90">
        <f t="shared" si="605"/>
        <v>6.4593241090700859E-2</v>
      </c>
      <c r="FR116" s="90">
        <f t="shared" si="606"/>
        <v>4.0650934501644455E-2</v>
      </c>
      <c r="FS116" s="90">
        <f t="shared" si="607"/>
        <v>0.10110246431587963</v>
      </c>
      <c r="FT116" s="99">
        <f t="shared" si="608"/>
        <v>1.5851747069938363E-2</v>
      </c>
      <c r="FU116" s="119">
        <f t="shared" si="511"/>
        <v>4.7439455395052068</v>
      </c>
      <c r="FV116" s="120">
        <f t="shared" si="512"/>
        <v>6.6830028959679222</v>
      </c>
      <c r="FW116" s="120">
        <f t="shared" si="513"/>
        <v>8.6999751429281638</v>
      </c>
      <c r="FX116" s="120">
        <f t="shared" si="514"/>
        <v>9.9372178180767889</v>
      </c>
      <c r="FY116" s="120">
        <f t="shared" si="687"/>
        <v>1</v>
      </c>
      <c r="FZ116" s="120">
        <f t="shared" si="687"/>
        <v>1</v>
      </c>
      <c r="GA116" s="120">
        <f t="shared" si="687"/>
        <v>4.8775729197151501</v>
      </c>
      <c r="GB116" s="120">
        <f t="shared" si="687"/>
        <v>6.3191463559283791</v>
      </c>
      <c r="GC116" s="120">
        <f t="shared" si="687"/>
        <v>6.9185871209079588</v>
      </c>
      <c r="GD116" s="120">
        <f t="shared" si="687"/>
        <v>8.1807356232761315</v>
      </c>
      <c r="GE116" s="120">
        <f t="shared" si="687"/>
        <v>8.1681518714297674</v>
      </c>
      <c r="GF116" s="120">
        <f t="shared" si="687"/>
        <v>7.5374672895737396</v>
      </c>
      <c r="GG116" s="120">
        <f t="shared" si="687"/>
        <v>8.6999751429281638</v>
      </c>
      <c r="GH116" s="120">
        <f t="shared" si="687"/>
        <v>9.9372178180767889</v>
      </c>
      <c r="GI116" s="120">
        <f t="shared" si="687"/>
        <v>4.7439455395052068</v>
      </c>
      <c r="GJ116" s="120">
        <f t="shared" si="687"/>
        <v>6.6830028959679222</v>
      </c>
      <c r="GK116" s="120">
        <f t="shared" si="515"/>
        <v>3.6716335709696173</v>
      </c>
      <c r="GL116" s="120">
        <f t="shared" si="516"/>
        <v>4.7690962562594388</v>
      </c>
      <c r="GM116" s="120">
        <f t="shared" si="517"/>
        <v>1.2081672103419114</v>
      </c>
      <c r="GN116" s="321">
        <f t="shared" si="518"/>
        <v>4.7573739295908659</v>
      </c>
      <c r="GO116" s="85">
        <f>+Cas_Hoy!B115</f>
        <v>77</v>
      </c>
      <c r="GP116" s="62">
        <f>+Cas_Hoy!C115</f>
        <v>52</v>
      </c>
      <c r="GQ116" s="62">
        <f>+Cas_Hoy!D115</f>
        <v>119</v>
      </c>
      <c r="GR116" s="62">
        <f>+Cas_Hoy!E115</f>
        <v>177</v>
      </c>
      <c r="GS116" s="62">
        <f>+Cas_Hoy!F115</f>
        <v>491</v>
      </c>
      <c r="GT116" s="62">
        <f>+Cas_Hoy!G115</f>
        <v>539</v>
      </c>
      <c r="GU116" s="62">
        <f>+Cas_Hoy!H115</f>
        <v>689</v>
      </c>
      <c r="GV116" s="62">
        <f>+Cas_Hoy!I115</f>
        <v>549</v>
      </c>
      <c r="GW116" s="62">
        <f>+Cas_Hoy!J115</f>
        <v>469</v>
      </c>
      <c r="GX116" s="62">
        <f>+Cas_Hoy!K115</f>
        <v>391</v>
      </c>
      <c r="GY116" s="62">
        <f>+Cas_Hoy!L115</f>
        <v>281</v>
      </c>
      <c r="GZ116" s="62">
        <f>+Cas_Hoy!M115</f>
        <v>282</v>
      </c>
      <c r="HA116" s="62">
        <f>+Cas_Hoy!N115</f>
        <v>165</v>
      </c>
      <c r="HB116" s="62">
        <f>+Cas_Hoy!O115</f>
        <v>158</v>
      </c>
      <c r="HC116" s="62">
        <f>+Cas_Hoy!P115</f>
        <v>73</v>
      </c>
      <c r="HD116" s="62">
        <f>+Cas_Hoy!Q115</f>
        <v>69</v>
      </c>
      <c r="HE116" s="62">
        <f>+Cas_Hoy!R115</f>
        <v>24</v>
      </c>
      <c r="HF116" s="62">
        <f>+Cas_Hoy!S115</f>
        <v>26</v>
      </c>
      <c r="HG116" s="62">
        <f>+Cas_Hoy!T115</f>
        <v>3</v>
      </c>
      <c r="HH116" s="590">
        <f>+Cas_Hoy!U115</f>
        <v>3</v>
      </c>
      <c r="HI116" s="543">
        <f t="shared" si="519"/>
        <v>0.33761463828701127</v>
      </c>
      <c r="HJ116" s="112">
        <f t="shared" si="520"/>
        <v>0.36869324453790447</v>
      </c>
      <c r="HK116" s="112">
        <f t="shared" si="521"/>
        <v>0.7</v>
      </c>
      <c r="HL116" s="112">
        <f t="shared" si="522"/>
        <v>0.7</v>
      </c>
      <c r="HM116" s="323">
        <f t="shared" si="651"/>
        <v>8.4080108264948272E-2</v>
      </c>
      <c r="HN116" s="323">
        <f t="shared" si="652"/>
        <v>0.10544968324636694</v>
      </c>
      <c r="HO116" s="323">
        <f t="shared" si="653"/>
        <v>0.65294020737246006</v>
      </c>
      <c r="HP116" s="323">
        <f t="shared" si="654"/>
        <v>0.7</v>
      </c>
      <c r="HQ116" s="323">
        <f t="shared" si="655"/>
        <v>0.7</v>
      </c>
      <c r="HR116" s="323">
        <f t="shared" si="656"/>
        <v>0.7</v>
      </c>
      <c r="HS116" s="323">
        <f t="shared" si="657"/>
        <v>0.7</v>
      </c>
      <c r="HT116" s="323">
        <f t="shared" si="658"/>
        <v>0.7</v>
      </c>
      <c r="HU116" s="323">
        <f t="shared" si="659"/>
        <v>0.7</v>
      </c>
      <c r="HV116" s="323">
        <f t="shared" si="660"/>
        <v>0.7</v>
      </c>
      <c r="HW116" s="323">
        <f t="shared" si="661"/>
        <v>0.33761463828701127</v>
      </c>
      <c r="HX116" s="323">
        <f t="shared" si="662"/>
        <v>0.36869324453790447</v>
      </c>
      <c r="HY116" s="323">
        <f t="shared" si="663"/>
        <v>0.24747413472662755</v>
      </c>
      <c r="HZ116" s="323">
        <f t="shared" si="664"/>
        <v>0.2191553786163585</v>
      </c>
      <c r="IA116" s="323">
        <f t="shared" si="665"/>
        <v>0.12214868227120894</v>
      </c>
      <c r="IB116" s="327">
        <f t="shared" si="666"/>
        <v>0.11311903237348975</v>
      </c>
      <c r="IC116" s="241">
        <f>+CyF_Tot!B115</f>
        <v>0</v>
      </c>
      <c r="ID116" s="149">
        <f>+CyF_Tot!C115</f>
        <v>4171</v>
      </c>
      <c r="IE116" s="149">
        <f>+CyF_Tot!D115</f>
        <v>4487</v>
      </c>
      <c r="IF116" s="149">
        <f>+CyF_Tot!E115</f>
        <v>4689</v>
      </c>
      <c r="IG116" s="149">
        <f>+CyF_Tot!F115</f>
        <v>0</v>
      </c>
      <c r="IH116" s="149">
        <f>+CyF_Tot!G115</f>
        <v>107</v>
      </c>
      <c r="II116" s="149">
        <f>+CyF_Tot!H115</f>
        <v>114</v>
      </c>
      <c r="IJ116" s="557">
        <f>+CyF_Tot!I115</f>
        <v>114</v>
      </c>
      <c r="IK116" s="93">
        <f t="shared" si="667"/>
        <v>9.7957164569093841E-2</v>
      </c>
      <c r="IL116" s="90">
        <f t="shared" si="668"/>
        <v>9.5084271823079991E-2</v>
      </c>
      <c r="IM116" s="90">
        <f t="shared" si="669"/>
        <v>9.6044847269710354E-2</v>
      </c>
      <c r="IN116" s="90">
        <f t="shared" si="670"/>
        <v>8.348390355138309E-2</v>
      </c>
      <c r="IO116" s="90">
        <f t="shared" si="671"/>
        <v>8.7859491757727642E-2</v>
      </c>
      <c r="IP116" s="90">
        <f t="shared" si="672"/>
        <v>7.6903116940740479E-2</v>
      </c>
      <c r="IQ116" s="90">
        <f t="shared" si="673"/>
        <v>7.7437270512411019E-2</v>
      </c>
      <c r="IR116" s="90">
        <f t="shared" si="674"/>
        <v>6.7366270886951365E-2</v>
      </c>
      <c r="IS116" s="90">
        <f t="shared" si="675"/>
        <v>6.3198789636503369E-2</v>
      </c>
      <c r="IT116" s="90">
        <f t="shared" si="676"/>
        <v>5.9782447565326295E-2</v>
      </c>
      <c r="IU116" s="90">
        <f t="shared" si="677"/>
        <v>4.3187824502575391E-2</v>
      </c>
      <c r="IV116" s="90">
        <f t="shared" si="678"/>
        <v>3.9853178493733418E-2</v>
      </c>
      <c r="IW116" s="90">
        <f t="shared" si="679"/>
        <v>3.0621041213608809E-2</v>
      </c>
      <c r="IX116" s="90">
        <f t="shared" si="680"/>
        <v>3.0755990512938033E-2</v>
      </c>
      <c r="IY116" s="90">
        <f t="shared" si="681"/>
        <v>1.5432693929874628E-2</v>
      </c>
      <c r="IZ116" s="90">
        <f t="shared" si="682"/>
        <v>1.8817244010456629E-2</v>
      </c>
      <c r="JA116" s="90">
        <f t="shared" si="683"/>
        <v>5.3572413975242301E-3</v>
      </c>
      <c r="JB116" s="90">
        <f t="shared" si="684"/>
        <v>8.5125124284010593E-3</v>
      </c>
      <c r="JC116" s="90">
        <f t="shared" si="685"/>
        <v>4.464367831270191E-4</v>
      </c>
      <c r="JD116" s="202">
        <f t="shared" si="686"/>
        <v>1.8982496056009824E-3</v>
      </c>
      <c r="JE116" s="326"/>
      <c r="JF116" s="323"/>
      <c r="JG116" s="323"/>
      <c r="JH116" s="323"/>
      <c r="JI116" s="323"/>
      <c r="JJ116" s="323"/>
      <c r="JK116" s="323"/>
      <c r="JL116" s="323"/>
      <c r="JM116" s="323"/>
      <c r="JN116" s="323"/>
      <c r="JO116" s="323"/>
      <c r="JP116" s="323"/>
      <c r="JQ116" s="323"/>
      <c r="JR116" s="323"/>
      <c r="JS116" s="323"/>
      <c r="JT116" s="323"/>
      <c r="JU116" s="323"/>
      <c r="JV116" s="323"/>
      <c r="JW116" s="323"/>
      <c r="JX116" s="327"/>
      <c r="JZ116" s="701">
        <f t="shared" si="540"/>
        <v>0</v>
      </c>
      <c r="KA116" s="291">
        <f t="shared" si="541"/>
        <v>574.38005915151166</v>
      </c>
      <c r="KB116" s="291">
        <f t="shared" si="542"/>
        <v>568.7144500842619</v>
      </c>
      <c r="KC116" s="291">
        <f t="shared" si="543"/>
        <v>0</v>
      </c>
      <c r="KD116" s="291">
        <f t="shared" si="544"/>
        <v>0</v>
      </c>
      <c r="KE116" s="291">
        <f t="shared" si="545"/>
        <v>0</v>
      </c>
      <c r="KF116" s="291">
        <f t="shared" si="546"/>
        <v>626.07422668364802</v>
      </c>
      <c r="KG116" s="291">
        <f t="shared" si="547"/>
        <v>728.13948285289064</v>
      </c>
      <c r="KH116" s="291">
        <f t="shared" si="548"/>
        <v>2687.3986099816084</v>
      </c>
      <c r="KI116" s="291">
        <f t="shared" si="549"/>
        <v>1470.4788636980704</v>
      </c>
      <c r="KJ116" s="291">
        <f t="shared" si="550"/>
        <v>6626.3886412060074</v>
      </c>
      <c r="KK116" s="291">
        <f t="shared" si="551"/>
        <v>5994.6123783447192</v>
      </c>
      <c r="KL116" s="291">
        <f t="shared" si="552"/>
        <v>17060.248313622829</v>
      </c>
      <c r="KM116" s="291">
        <f t="shared" si="553"/>
        <v>12128.011678557001</v>
      </c>
      <c r="KN116" s="291">
        <f t="shared" si="554"/>
        <v>19302.238275139549</v>
      </c>
      <c r="KO116" s="291">
        <f t="shared" si="555"/>
        <v>12793.69249753678</v>
      </c>
      <c r="KP116" s="291">
        <f t="shared" si="556"/>
        <v>12016.297490513802</v>
      </c>
      <c r="KQ116" s="291">
        <f t="shared" si="557"/>
        <v>6964.2261923611159</v>
      </c>
      <c r="KR116" s="291">
        <f t="shared" si="558"/>
        <v>2034.3500861426912</v>
      </c>
      <c r="KS116" s="702">
        <f t="shared" si="559"/>
        <v>1369.6702055780243</v>
      </c>
      <c r="KT116" s="705">
        <f>(SUM(JZ116:KS116)/SUM(JZ$4:KS115))*100000</f>
        <v>197.54305754765954</v>
      </c>
      <c r="KU116" s="624">
        <f t="shared" si="609"/>
        <v>0</v>
      </c>
      <c r="KV116" s="625">
        <f t="shared" si="610"/>
        <v>158.23107253524282</v>
      </c>
      <c r="KW116" s="625">
        <f t="shared" si="611"/>
        <v>156.64855262405464</v>
      </c>
      <c r="KX116" s="625">
        <f t="shared" si="612"/>
        <v>0</v>
      </c>
      <c r="KY116" s="625">
        <f t="shared" si="613"/>
        <v>0</v>
      </c>
      <c r="KZ116" s="625">
        <f t="shared" si="614"/>
        <v>0</v>
      </c>
      <c r="LA116" s="625">
        <f t="shared" si="615"/>
        <v>194.28998739550329</v>
      </c>
      <c r="LB116" s="625">
        <f t="shared" si="616"/>
        <v>223.33559678620622</v>
      </c>
      <c r="LC116" s="625">
        <f t="shared" si="617"/>
        <v>952.25154774852956</v>
      </c>
      <c r="LD116" s="625">
        <f t="shared" si="618"/>
        <v>503.33457141773999</v>
      </c>
      <c r="LE116" s="625">
        <f t="shared" si="619"/>
        <v>3135.3183070870346</v>
      </c>
      <c r="LF116" s="625">
        <f t="shared" si="620"/>
        <v>2642.6249589891509</v>
      </c>
      <c r="LG116" s="625">
        <f t="shared" si="621"/>
        <v>10318.101541477032</v>
      </c>
      <c r="LH116" s="625">
        <f t="shared" si="622"/>
        <v>6359.3699565976567</v>
      </c>
      <c r="LI116" s="625">
        <f t="shared" si="623"/>
        <v>19497.939089783707</v>
      </c>
      <c r="LJ116" s="625">
        <f t="shared" si="624"/>
        <v>9594.5737665545093</v>
      </c>
      <c r="LK116" s="625">
        <f t="shared" si="625"/>
        <v>33700.821438626539</v>
      </c>
      <c r="LL116" s="625">
        <f t="shared" si="626"/>
        <v>10604.59160912464</v>
      </c>
      <c r="LM116" s="625">
        <f t="shared" si="627"/>
        <v>33700.821438626539</v>
      </c>
      <c r="LN116" s="626">
        <f t="shared" si="628"/>
        <v>7925.8735349691815</v>
      </c>
      <c r="LO116" s="642">
        <f t="shared" si="629"/>
        <v>53.378294374441985</v>
      </c>
      <c r="LP116" s="625">
        <f t="shared" si="630"/>
        <v>58.89227777982763</v>
      </c>
      <c r="LQ116" s="625">
        <f t="shared" si="631"/>
        <v>1145.8467911529481</v>
      </c>
      <c r="LR116" s="625">
        <f t="shared" si="632"/>
        <v>900.90511466839234</v>
      </c>
      <c r="LS116" s="625">
        <f t="shared" si="633"/>
        <v>15666.91064513632</v>
      </c>
      <c r="LT116" s="645">
        <f t="shared" si="634"/>
        <v>8026.2935050829701</v>
      </c>
      <c r="LU116" s="624">
        <f t="shared" si="635"/>
        <v>55.999880990960087</v>
      </c>
      <c r="LV116" s="625">
        <f t="shared" si="636"/>
        <v>1029.2483917200702</v>
      </c>
      <c r="LW116" s="626">
        <f t="shared" si="637"/>
        <v>11569.012087609026</v>
      </c>
      <c r="LY116" s="725">
        <f>VLOOKUP(A116,Vac!A:C,2,FALSE)</f>
        <v>12070.855186488961</v>
      </c>
      <c r="LZ116" s="730">
        <f>VLOOKUP(A116,Vac!A:D,3,FALSE)</f>
        <v>9946</v>
      </c>
      <c r="MA116" s="722">
        <f>VLOOKUP(A116,Vac!A:D,4,FALSE)</f>
        <v>1518</v>
      </c>
      <c r="MB116" s="742">
        <f t="shared" si="560"/>
        <v>0.14964041765714803</v>
      </c>
      <c r="MC116" s="666">
        <f t="shared" si="561"/>
        <v>2.2838744621310143E-2</v>
      </c>
    </row>
    <row r="117" spans="1:341" ht="14.4">
      <c r="A117" s="510" t="s">
        <v>127</v>
      </c>
      <c r="B117" s="538">
        <v>67793</v>
      </c>
      <c r="C117" s="526">
        <f t="shared" si="638"/>
        <v>4362</v>
      </c>
      <c r="D117" s="517">
        <f t="shared" si="639"/>
        <v>81</v>
      </c>
      <c r="E117" s="495">
        <f t="shared" si="640"/>
        <v>7.5011537673662946E-3</v>
      </c>
      <c r="F117" s="208">
        <f t="shared" si="562"/>
        <v>5.6805274880887408E-2</v>
      </c>
      <c r="G117" s="30">
        <f t="shared" si="264"/>
        <v>2.8040350118254005</v>
      </c>
      <c r="H117" s="29">
        <f t="shared" si="563"/>
        <v>0.15928397962237426</v>
      </c>
      <c r="I117" s="33">
        <f t="shared" si="564"/>
        <v>0.18041981799864878</v>
      </c>
      <c r="J117" s="353">
        <f t="shared" si="565"/>
        <v>0.30512174343612319</v>
      </c>
      <c r="K117" s="581">
        <f t="shared" si="566"/>
        <v>3.9158586679864105E-3</v>
      </c>
      <c r="L117" s="354">
        <f t="shared" si="641"/>
        <v>5.3713628545222285</v>
      </c>
      <c r="M117" s="355">
        <f t="shared" si="567"/>
        <v>0.34529227678385482</v>
      </c>
      <c r="N117" s="827"/>
      <c r="O117" s="364" t="s">
        <v>226</v>
      </c>
      <c r="P117" s="20" t="s">
        <v>227</v>
      </c>
      <c r="Q117" s="20"/>
      <c r="R117" s="20"/>
      <c r="S117" s="166">
        <f t="shared" si="568"/>
        <v>4362</v>
      </c>
      <c r="T117" s="167">
        <f t="shared" si="569"/>
        <v>6434.2926260823388</v>
      </c>
      <c r="U117" s="166">
        <f t="shared" si="570"/>
        <v>196</v>
      </c>
      <c r="V117" s="168">
        <f t="shared" si="571"/>
        <v>4.704752760441671E-2</v>
      </c>
      <c r="W117" s="167">
        <f t="shared" si="572"/>
        <v>289.11539539480475</v>
      </c>
      <c r="X117" s="166">
        <f t="shared" si="573"/>
        <v>511</v>
      </c>
      <c r="Y117" s="168">
        <f t="shared" si="574"/>
        <v>0.13269280706310049</v>
      </c>
      <c r="Z117" s="167">
        <f t="shared" si="575"/>
        <v>753.76513799359816</v>
      </c>
      <c r="AA117" s="166">
        <f t="shared" si="576"/>
        <v>81</v>
      </c>
      <c r="AB117" s="167">
        <f t="shared" si="577"/>
        <v>1194.8136238254688</v>
      </c>
      <c r="AC117" s="169">
        <f t="shared" si="578"/>
        <v>1.8569463548830812E-2</v>
      </c>
      <c r="AD117" s="166">
        <f t="shared" si="579"/>
        <v>0</v>
      </c>
      <c r="AE117" s="168">
        <f t="shared" si="580"/>
        <v>0</v>
      </c>
      <c r="AF117" s="167">
        <f t="shared" si="581"/>
        <v>0</v>
      </c>
      <c r="AG117" s="166">
        <f t="shared" si="582"/>
        <v>4</v>
      </c>
      <c r="AH117" s="168">
        <f t="shared" si="583"/>
        <v>5.1948051948051951E-2</v>
      </c>
      <c r="AI117" s="365">
        <f t="shared" si="584"/>
        <v>59.003141917307097</v>
      </c>
      <c r="AJ117" s="831"/>
      <c r="AK117" s="85">
        <v>5645.0210682538473</v>
      </c>
      <c r="AL117" s="62">
        <v>5199.443609484325</v>
      </c>
      <c r="AM117" s="62">
        <v>5025.1662301829583</v>
      </c>
      <c r="AN117" s="62">
        <v>4783.5262830472038</v>
      </c>
      <c r="AO117" s="62">
        <v>5085.1778660405089</v>
      </c>
      <c r="AP117" s="62">
        <v>4536.8529579240658</v>
      </c>
      <c r="AQ117" s="62">
        <v>4707.6347015989559</v>
      </c>
      <c r="AR117" s="62">
        <v>4422.0486588289432</v>
      </c>
      <c r="AS117" s="62">
        <v>4274.1994710889458</v>
      </c>
      <c r="AT117" s="62">
        <v>4238.4810091845857</v>
      </c>
      <c r="AU117" s="62">
        <v>3476.1218505586926</v>
      </c>
      <c r="AV117" s="62">
        <v>3754.0655884595917</v>
      </c>
      <c r="AW117" s="62">
        <v>2721.3723738645558</v>
      </c>
      <c r="AX117" s="62">
        <v>3016.5990877591685</v>
      </c>
      <c r="AY117" s="62">
        <v>1796.465610679239</v>
      </c>
      <c r="AZ117" s="62">
        <v>2526.7096298889646</v>
      </c>
      <c r="BA117" s="62">
        <v>749.48689483137923</v>
      </c>
      <c r="BB117" s="62">
        <v>1394.097821039021</v>
      </c>
      <c r="BC117" s="62">
        <v>48.353993214927691</v>
      </c>
      <c r="BD117" s="86">
        <v>392.17571645922749</v>
      </c>
      <c r="BE117" s="258">
        <v>2.0000000000000002E-5</v>
      </c>
      <c r="BF117" s="43">
        <v>2.0000000000000002E-5</v>
      </c>
      <c r="BG117" s="53">
        <v>5.0000000000000002E-5</v>
      </c>
      <c r="BH117" s="53">
        <v>4.0000000000000003E-5</v>
      </c>
      <c r="BI117" s="53">
        <v>1.2518952302791728E-4</v>
      </c>
      <c r="BJ117" s="53">
        <v>1.2406223545552731E-4</v>
      </c>
      <c r="BK117" s="53">
        <v>3.4000000000000002E-4</v>
      </c>
      <c r="BL117" s="53">
        <v>1.8000000000000001E-4</v>
      </c>
      <c r="BM117" s="53">
        <v>8.9999999999999998E-4</v>
      </c>
      <c r="BN117" s="53">
        <v>5.0000000000000001E-4</v>
      </c>
      <c r="BO117" s="53">
        <v>3.8E-3</v>
      </c>
      <c r="BP117" s="53">
        <v>2E-3</v>
      </c>
      <c r="BQ117" s="53">
        <v>1.6199999999999999E-2</v>
      </c>
      <c r="BR117" s="53">
        <v>6.1999999999999998E-3</v>
      </c>
      <c r="BS117" s="53">
        <v>6.1100000000000002E-2</v>
      </c>
      <c r="BT117" s="53">
        <v>2.6800000000000001E-2</v>
      </c>
      <c r="BU117" s="53">
        <v>0.1421</v>
      </c>
      <c r="BV117" s="53">
        <v>5.4699999999999999E-2</v>
      </c>
      <c r="BW117" s="53">
        <v>0.27589999999999998</v>
      </c>
      <c r="BX117" s="773">
        <v>0.1051</v>
      </c>
      <c r="BY117" s="53">
        <f t="shared" si="642"/>
        <v>2.0000000000000002E-5</v>
      </c>
      <c r="BZ117" s="53">
        <f t="shared" si="643"/>
        <v>4.5000000000000003E-5</v>
      </c>
      <c r="CA117" s="53">
        <f t="shared" si="644"/>
        <v>1.246258792417223E-4</v>
      </c>
      <c r="CB117" s="53">
        <f t="shared" si="645"/>
        <v>2.6000000000000003E-4</v>
      </c>
      <c r="CC117" s="53">
        <f t="shared" si="646"/>
        <v>6.9999999999999999E-4</v>
      </c>
      <c r="CD117" s="53">
        <f t="shared" si="647"/>
        <v>2.8999999999999998E-3</v>
      </c>
      <c r="CE117" s="53">
        <f t="shared" si="648"/>
        <v>1.12E-2</v>
      </c>
      <c r="CF117" s="53">
        <f t="shared" si="649"/>
        <v>4.3950000000000003E-2</v>
      </c>
      <c r="CG117" s="53">
        <f t="shared" si="650"/>
        <v>9.8400000000000001E-2</v>
      </c>
      <c r="CH117" s="54">
        <f t="shared" si="509"/>
        <v>0.1905</v>
      </c>
      <c r="CI117" s="64">
        <f>+Fall_Hoy!B117</f>
        <v>0</v>
      </c>
      <c r="CJ117" s="61">
        <f>+Fall_Hoy!C117</f>
        <v>0</v>
      </c>
      <c r="CK117" s="61">
        <f>+Fall_Hoy!D117</f>
        <v>0</v>
      </c>
      <c r="CL117" s="61">
        <f>+Fall_Hoy!E117</f>
        <v>0</v>
      </c>
      <c r="CM117" s="61">
        <f>+Fall_Hoy!F117</f>
        <v>0</v>
      </c>
      <c r="CN117" s="61">
        <f>+Fall_Hoy!G117</f>
        <v>0</v>
      </c>
      <c r="CO117" s="61">
        <f>+Fall_Hoy!H117</f>
        <v>1</v>
      </c>
      <c r="CP117" s="61">
        <f>+Fall_Hoy!I117</f>
        <v>1</v>
      </c>
      <c r="CQ117" s="61">
        <f>+Fall_Hoy!J117</f>
        <v>1</v>
      </c>
      <c r="CR117" s="61">
        <f>+Fall_Hoy!K117</f>
        <v>2</v>
      </c>
      <c r="CS117" s="61">
        <f>+Fall_Hoy!L117</f>
        <v>5</v>
      </c>
      <c r="CT117" s="61">
        <f>+Fall_Hoy!M117</f>
        <v>2</v>
      </c>
      <c r="CU117" s="61">
        <f>+Fall_Hoy!N117</f>
        <v>9</v>
      </c>
      <c r="CV117" s="61">
        <f>+Fall_Hoy!O117</f>
        <v>9</v>
      </c>
      <c r="CW117" s="61">
        <f>+Fall_Hoy!P117</f>
        <v>20</v>
      </c>
      <c r="CX117" s="61">
        <f>+Fall_Hoy!Q117</f>
        <v>4</v>
      </c>
      <c r="CY117" s="61">
        <f>+Fall_Hoy!R117</f>
        <v>11</v>
      </c>
      <c r="CZ117" s="61">
        <f>+Fall_Hoy!S117</f>
        <v>9</v>
      </c>
      <c r="DA117" s="61">
        <f>+Fall_Hoy!T117</f>
        <v>4</v>
      </c>
      <c r="DB117" s="253">
        <f>+Fall_Hoy!U117</f>
        <v>2</v>
      </c>
      <c r="DC117" s="61">
        <f>+Fall_Hoy!W117</f>
        <v>0</v>
      </c>
      <c r="DD117" s="61">
        <f>+Fall_Hoy!X117</f>
        <v>0</v>
      </c>
      <c r="DE117" s="61">
        <f>+Fall_Hoy!Y117</f>
        <v>0</v>
      </c>
      <c r="DF117" s="61">
        <f>+Fall_Hoy!Z117</f>
        <v>0</v>
      </c>
      <c r="DG117" s="61">
        <f>+Fall_Hoy!AA117</f>
        <v>0</v>
      </c>
      <c r="DH117" s="61">
        <f>+Fall_Hoy!AB117</f>
        <v>0</v>
      </c>
      <c r="DI117" s="61">
        <f>+Fall_Hoy!AC117</f>
        <v>0</v>
      </c>
      <c r="DJ117" s="61">
        <f>+Fall_Hoy!AD117</f>
        <v>0</v>
      </c>
      <c r="DK117" s="61">
        <f>+Fall_Hoy!AE117</f>
        <v>1</v>
      </c>
      <c r="DL117" s="270">
        <f>+Fall_Hoy!AF117</f>
        <v>0</v>
      </c>
      <c r="DM117" s="75">
        <f t="shared" si="585"/>
        <v>0.18220902213769388</v>
      </c>
      <c r="DN117" s="76">
        <f t="shared" si="586"/>
        <v>5.907039320139152E-2</v>
      </c>
      <c r="DO117" s="76">
        <f t="shared" si="587"/>
        <v>0.20414536462962049</v>
      </c>
      <c r="DP117" s="76">
        <f t="shared" si="588"/>
        <v>0.48120842743611431</v>
      </c>
      <c r="DQ117" s="76">
        <f t="shared" si="524"/>
        <v>8.3182931087789472E-2</v>
      </c>
      <c r="DR117" s="76">
        <f t="shared" si="525"/>
        <v>9.0150596414115811E-2</v>
      </c>
      <c r="DS117" s="76">
        <f t="shared" si="526"/>
        <v>0.62476735282566842</v>
      </c>
      <c r="DT117" s="76">
        <f t="shared" si="527"/>
        <v>0.7</v>
      </c>
      <c r="DU117" s="76">
        <f t="shared" si="528"/>
        <v>0.25995771105835436</v>
      </c>
      <c r="DV117" s="76">
        <f t="shared" si="529"/>
        <v>0.7</v>
      </c>
      <c r="DW117" s="76">
        <f t="shared" si="530"/>
        <v>0.37852225274345114</v>
      </c>
      <c r="DX117" s="76">
        <f t="shared" si="531"/>
        <v>0.26637787125353091</v>
      </c>
      <c r="DY117" s="76">
        <f t="shared" si="532"/>
        <v>0.20414536462962049</v>
      </c>
      <c r="DZ117" s="76">
        <f t="shared" si="533"/>
        <v>0.48120842743611431</v>
      </c>
      <c r="EA117" s="76">
        <f t="shared" si="534"/>
        <v>0.18220902213769388</v>
      </c>
      <c r="EB117" s="76">
        <f t="shared" si="535"/>
        <v>5.907039320139152E-2</v>
      </c>
      <c r="EC117" s="76">
        <f t="shared" si="536"/>
        <v>0.10328436025826083</v>
      </c>
      <c r="ED117" s="76">
        <f t="shared" si="537"/>
        <v>0.11802171867561173</v>
      </c>
      <c r="EE117" s="76">
        <f t="shared" si="538"/>
        <v>0.29983059433501263</v>
      </c>
      <c r="EF117" s="316">
        <f t="shared" si="539"/>
        <v>4.8522881248670748E-2</v>
      </c>
      <c r="EG117" s="85">
        <f>+'Cas_-14'!B116</f>
        <v>17</v>
      </c>
      <c r="EH117" s="62">
        <f>+'Cas_-14'!C116</f>
        <v>23</v>
      </c>
      <c r="EI117" s="62">
        <f>+'Cas_-14'!D116</f>
        <v>131</v>
      </c>
      <c r="EJ117" s="62">
        <f>+'Cas_-14'!E116</f>
        <v>190</v>
      </c>
      <c r="EK117" s="62">
        <f>+'Cas_-14'!F116</f>
        <v>423</v>
      </c>
      <c r="EL117" s="62">
        <f>+'Cas_-14'!G116</f>
        <v>409</v>
      </c>
      <c r="EM117" s="62">
        <f>+'Cas_-14'!H116</f>
        <v>424</v>
      </c>
      <c r="EN117" s="62">
        <f>+'Cas_-14'!I116</f>
        <v>440</v>
      </c>
      <c r="EO117" s="62">
        <f>+'Cas_-14'!J116</f>
        <v>342</v>
      </c>
      <c r="EP117" s="62">
        <f>+'Cas_-14'!K116</f>
        <v>351</v>
      </c>
      <c r="EQ117" s="62">
        <f>+'Cas_-14'!L116</f>
        <v>230</v>
      </c>
      <c r="ER117" s="62">
        <f>+'Cas_-14'!M116</f>
        <v>251</v>
      </c>
      <c r="ES117" s="62">
        <f>+'Cas_-14'!N116</f>
        <v>155</v>
      </c>
      <c r="ET117" s="62">
        <f>+'Cas_-14'!O116</f>
        <v>146</v>
      </c>
      <c r="EU117" s="62">
        <f>+'Cas_-14'!P116</f>
        <v>86</v>
      </c>
      <c r="EV117" s="62">
        <f>+'Cas_-14'!Q116</f>
        <v>65</v>
      </c>
      <c r="EW117" s="62">
        <f>+'Cas_-14'!R116</f>
        <v>43</v>
      </c>
      <c r="EX117" s="62">
        <f>+'Cas_-14'!S116</f>
        <v>52</v>
      </c>
      <c r="EY117" s="62">
        <f>+'Cas_-14'!T116</f>
        <v>7</v>
      </c>
      <c r="EZ117" s="86">
        <f>+'Cas_-14'!U116</f>
        <v>12</v>
      </c>
      <c r="FA117" s="201">
        <f t="shared" si="589"/>
        <v>3.0115033751784643E-3</v>
      </c>
      <c r="FB117" s="91">
        <f t="shared" si="590"/>
        <v>4.423550234883904E-3</v>
      </c>
      <c r="FC117" s="91">
        <f t="shared" si="591"/>
        <v>2.6068789369228587E-2</v>
      </c>
      <c r="FD117" s="91">
        <f t="shared" si="592"/>
        <v>3.9719652147278704E-2</v>
      </c>
      <c r="FE117" s="91">
        <f t="shared" si="593"/>
        <v>8.3182931087789472E-2</v>
      </c>
      <c r="FF117" s="91">
        <f t="shared" si="594"/>
        <v>9.0150596414115811E-2</v>
      </c>
      <c r="FG117" s="91">
        <f t="shared" si="595"/>
        <v>9.006646158334837E-2</v>
      </c>
      <c r="FH117" s="91">
        <f t="shared" si="596"/>
        <v>9.9501392668194161E-2</v>
      </c>
      <c r="FI117" s="91">
        <f t="shared" si="597"/>
        <v>8.0014983463761472E-2</v>
      </c>
      <c r="FJ117" s="91">
        <f t="shared" si="598"/>
        <v>8.2812686724182502E-2</v>
      </c>
      <c r="FK117" s="91">
        <f t="shared" si="599"/>
        <v>6.6165689779555253E-2</v>
      </c>
      <c r="FL117" s="91">
        <f t="shared" si="600"/>
        <v>6.6860845684636266E-2</v>
      </c>
      <c r="FM117" s="91">
        <f t="shared" si="601"/>
        <v>5.695655673166411E-2</v>
      </c>
      <c r="FN117" s="91">
        <f t="shared" si="602"/>
        <v>4.8398874279463405E-2</v>
      </c>
      <c r="FO117" s="91">
        <f t="shared" si="603"/>
        <v>4.7871776386236319E-2</v>
      </c>
      <c r="FP117" s="91">
        <f t="shared" si="604"/>
        <v>2.5725156239206008E-2</v>
      </c>
      <c r="FQ117" s="91">
        <f t="shared" si="605"/>
        <v>5.7372584226004657E-2</v>
      </c>
      <c r="FR117" s="91">
        <f t="shared" si="606"/>
        <v>3.7300108511212224E-2</v>
      </c>
      <c r="FS117" s="91">
        <f t="shared" si="607"/>
        <v>0.14476570670980246</v>
      </c>
      <c r="FT117" s="100">
        <f t="shared" si="608"/>
        <v>3.0598528915411771E-2</v>
      </c>
      <c r="FU117" s="119">
        <f t="shared" si="511"/>
        <v>3.806188863091386</v>
      </c>
      <c r="FV117" s="120">
        <f t="shared" si="512"/>
        <v>2.2962112514351318</v>
      </c>
      <c r="FW117" s="120">
        <f t="shared" si="513"/>
        <v>3.5842293906810041</v>
      </c>
      <c r="FX117" s="120">
        <f t="shared" si="514"/>
        <v>9.9425541316836057</v>
      </c>
      <c r="FY117" s="120">
        <f t="shared" si="687"/>
        <v>1</v>
      </c>
      <c r="FZ117" s="120">
        <f t="shared" si="687"/>
        <v>1</v>
      </c>
      <c r="GA117" s="120">
        <f t="shared" si="687"/>
        <v>6.9367369589345165</v>
      </c>
      <c r="GB117" s="120">
        <f t="shared" si="687"/>
        <v>7.0350774117733179</v>
      </c>
      <c r="GC117" s="120">
        <f t="shared" si="687"/>
        <v>3.2488628979857048</v>
      </c>
      <c r="GD117" s="120">
        <f t="shared" si="687"/>
        <v>8.452811129427948</v>
      </c>
      <c r="GE117" s="120">
        <f t="shared" si="687"/>
        <v>5.720823798627003</v>
      </c>
      <c r="GF117" s="120">
        <f t="shared" si="687"/>
        <v>3.9840637450199199</v>
      </c>
      <c r="GG117" s="120">
        <f t="shared" si="687"/>
        <v>3.5842293906810041</v>
      </c>
      <c r="GH117" s="120">
        <f t="shared" si="687"/>
        <v>9.9425541316836057</v>
      </c>
      <c r="GI117" s="120">
        <f t="shared" si="687"/>
        <v>3.806188863091386</v>
      </c>
      <c r="GJ117" s="120">
        <f t="shared" si="687"/>
        <v>2.2962112514351318</v>
      </c>
      <c r="GK117" s="120">
        <f t="shared" si="515"/>
        <v>1.8002389408048702</v>
      </c>
      <c r="GL117" s="120">
        <f t="shared" si="516"/>
        <v>3.1641119392490507</v>
      </c>
      <c r="GM117" s="120">
        <f t="shared" si="517"/>
        <v>2.0711437891575626</v>
      </c>
      <c r="GN117" s="321">
        <f t="shared" si="518"/>
        <v>1.585791309863622</v>
      </c>
      <c r="GO117" s="85">
        <f>+Cas_Hoy!B116</f>
        <v>20</v>
      </c>
      <c r="GP117" s="62">
        <f>+Cas_Hoy!C116</f>
        <v>28</v>
      </c>
      <c r="GQ117" s="62">
        <f>+Cas_Hoy!D116</f>
        <v>147</v>
      </c>
      <c r="GR117" s="62">
        <f>+Cas_Hoy!E116</f>
        <v>212</v>
      </c>
      <c r="GS117" s="62">
        <f>+Cas_Hoy!F116</f>
        <v>473</v>
      </c>
      <c r="GT117" s="62">
        <f>+Cas_Hoy!G116</f>
        <v>467</v>
      </c>
      <c r="GU117" s="62">
        <f>+Cas_Hoy!H116</f>
        <v>493</v>
      </c>
      <c r="GV117" s="62">
        <f>+Cas_Hoy!I116</f>
        <v>494</v>
      </c>
      <c r="GW117" s="62">
        <f>+Cas_Hoy!J116</f>
        <v>380</v>
      </c>
      <c r="GX117" s="62">
        <f>+Cas_Hoy!K116</f>
        <v>388</v>
      </c>
      <c r="GY117" s="62">
        <f>+Cas_Hoy!L116</f>
        <v>271</v>
      </c>
      <c r="GZ117" s="62">
        <f>+Cas_Hoy!M116</f>
        <v>282</v>
      </c>
      <c r="HA117" s="62">
        <f>+Cas_Hoy!N116</f>
        <v>179</v>
      </c>
      <c r="HB117" s="62">
        <f>+Cas_Hoy!O116</f>
        <v>173</v>
      </c>
      <c r="HC117" s="62">
        <f>+Cas_Hoy!P116</f>
        <v>94</v>
      </c>
      <c r="HD117" s="62">
        <f>+Cas_Hoy!Q116</f>
        <v>74</v>
      </c>
      <c r="HE117" s="62">
        <f>+Cas_Hoy!R116</f>
        <v>50</v>
      </c>
      <c r="HF117" s="62">
        <f>+Cas_Hoy!S116</f>
        <v>60</v>
      </c>
      <c r="HG117" s="62">
        <f>+Cas_Hoy!T116</f>
        <v>7</v>
      </c>
      <c r="HH117" s="590">
        <f>+Cas_Hoy!U116</f>
        <v>12</v>
      </c>
      <c r="HI117" s="543">
        <f t="shared" si="519"/>
        <v>0.19915869861561888</v>
      </c>
      <c r="HJ117" s="112">
        <f t="shared" si="520"/>
        <v>6.7249370721584184E-2</v>
      </c>
      <c r="HK117" s="112">
        <f t="shared" si="521"/>
        <v>0.23575496947549721</v>
      </c>
      <c r="HL117" s="112">
        <f t="shared" si="522"/>
        <v>0.57019902703046421</v>
      </c>
      <c r="HM117" s="323">
        <f t="shared" si="651"/>
        <v>9.30154288523036E-2</v>
      </c>
      <c r="HN117" s="323">
        <f t="shared" si="652"/>
        <v>0.1029347885706408</v>
      </c>
      <c r="HO117" s="323">
        <f t="shared" si="653"/>
        <v>0.7</v>
      </c>
      <c r="HP117" s="323">
        <f t="shared" si="654"/>
        <v>0.7</v>
      </c>
      <c r="HQ117" s="323">
        <f t="shared" si="655"/>
        <v>0.28884190117594927</v>
      </c>
      <c r="HR117" s="323">
        <f t="shared" si="656"/>
        <v>0.7</v>
      </c>
      <c r="HS117" s="323">
        <f t="shared" si="657"/>
        <v>0.44599795866728376</v>
      </c>
      <c r="HT117" s="323">
        <f t="shared" si="658"/>
        <v>0.29927713025297098</v>
      </c>
      <c r="HU117" s="323">
        <f t="shared" si="659"/>
        <v>0.23575496947549721</v>
      </c>
      <c r="HV117" s="323">
        <f t="shared" si="660"/>
        <v>0.57019902703046421</v>
      </c>
      <c r="HW117" s="323">
        <f t="shared" si="661"/>
        <v>0.19915869861561888</v>
      </c>
      <c r="HX117" s="323">
        <f t="shared" si="662"/>
        <v>6.7249370721584184E-2</v>
      </c>
      <c r="HY117" s="323">
        <f t="shared" si="663"/>
        <v>0.12009809332355911</v>
      </c>
      <c r="HZ117" s="323">
        <f t="shared" si="664"/>
        <v>0.13617890616416736</v>
      </c>
      <c r="IA117" s="323">
        <f t="shared" si="665"/>
        <v>0.29983059433501263</v>
      </c>
      <c r="IB117" s="327">
        <f t="shared" si="666"/>
        <v>4.8522881248670741E-2</v>
      </c>
      <c r="IC117" s="241">
        <f>+CyF_Tot!B116</f>
        <v>0</v>
      </c>
      <c r="ID117" s="149">
        <f>+CyF_Tot!C116</f>
        <v>3851</v>
      </c>
      <c r="IE117" s="149">
        <f>+CyF_Tot!D116</f>
        <v>4166</v>
      </c>
      <c r="IF117" s="149">
        <f>+CyF_Tot!E116</f>
        <v>4362</v>
      </c>
      <c r="IG117" s="149">
        <f>+CyF_Tot!F116</f>
        <v>0</v>
      </c>
      <c r="IH117" s="149">
        <f>+CyF_Tot!G116</f>
        <v>77</v>
      </c>
      <c r="II117" s="149">
        <f>+CyF_Tot!H116</f>
        <v>81</v>
      </c>
      <c r="IJ117" s="557">
        <f>+CyF_Tot!I116</f>
        <v>81</v>
      </c>
      <c r="IK117" s="93">
        <f t="shared" si="667"/>
        <v>8.3268494804092569E-2</v>
      </c>
      <c r="IL117" s="90">
        <f t="shared" si="668"/>
        <v>7.6695877295359774E-2</v>
      </c>
      <c r="IM117" s="90">
        <f t="shared" si="669"/>
        <v>7.4125149059386053E-2</v>
      </c>
      <c r="IN117" s="90">
        <f t="shared" si="670"/>
        <v>7.0560770035950668E-2</v>
      </c>
      <c r="IO117" s="90">
        <f t="shared" si="671"/>
        <v>7.5010367826184254E-2</v>
      </c>
      <c r="IP117" s="90">
        <f t="shared" si="672"/>
        <v>6.6922144733587027E-2</v>
      </c>
      <c r="IQ117" s="90">
        <f t="shared" si="673"/>
        <v>6.9441309598320705E-2</v>
      </c>
      <c r="IR117" s="90">
        <f t="shared" si="674"/>
        <v>6.5228691145530412E-2</v>
      </c>
      <c r="IS117" s="90">
        <f t="shared" si="675"/>
        <v>6.3047799493885004E-2</v>
      </c>
      <c r="IT117" s="90">
        <f t="shared" si="676"/>
        <v>6.2520924124682284E-2</v>
      </c>
      <c r="IU117" s="90">
        <f t="shared" si="677"/>
        <v>5.1275527717591675E-2</v>
      </c>
      <c r="IV117" s="90">
        <f t="shared" si="678"/>
        <v>5.537541617069007E-2</v>
      </c>
      <c r="IW117" s="90">
        <f t="shared" si="679"/>
        <v>4.0142380096242325E-2</v>
      </c>
      <c r="IX117" s="90">
        <f t="shared" si="680"/>
        <v>4.4497206020668333E-2</v>
      </c>
      <c r="IY117" s="90">
        <f t="shared" si="681"/>
        <v>2.6499278844117225E-2</v>
      </c>
      <c r="IZ117" s="90">
        <f t="shared" si="682"/>
        <v>3.7270951719041268E-2</v>
      </c>
      <c r="JA117" s="90">
        <f t="shared" si="683"/>
        <v>1.1055520405224423E-2</v>
      </c>
      <c r="JB117" s="90">
        <f t="shared" si="684"/>
        <v>2.0564037895343487E-2</v>
      </c>
      <c r="JC117" s="90">
        <f t="shared" si="685"/>
        <v>7.1325938098222076E-4</v>
      </c>
      <c r="JD117" s="202">
        <f t="shared" si="686"/>
        <v>5.7848998636913472E-3</v>
      </c>
      <c r="JE117" s="326"/>
      <c r="JF117" s="323"/>
      <c r="JG117" s="323"/>
      <c r="JH117" s="323"/>
      <c r="JI117" s="323"/>
      <c r="JJ117" s="323"/>
      <c r="JK117" s="323"/>
      <c r="JL117" s="323"/>
      <c r="JM117" s="323"/>
      <c r="JN117" s="323"/>
      <c r="JO117" s="323"/>
      <c r="JP117" s="323"/>
      <c r="JQ117" s="323"/>
      <c r="JR117" s="323"/>
      <c r="JS117" s="323"/>
      <c r="JT117" s="323"/>
      <c r="JU117" s="323"/>
      <c r="JV117" s="323"/>
      <c r="JW117" s="323"/>
      <c r="JX117" s="327"/>
      <c r="JZ117" s="701">
        <f t="shared" si="540"/>
        <v>0</v>
      </c>
      <c r="KA117" s="291">
        <f t="shared" si="541"/>
        <v>0</v>
      </c>
      <c r="KB117" s="291">
        <f t="shared" si="542"/>
        <v>0</v>
      </c>
      <c r="KC117" s="291">
        <f t="shared" si="543"/>
        <v>0</v>
      </c>
      <c r="KD117" s="291">
        <f t="shared" si="544"/>
        <v>0</v>
      </c>
      <c r="KE117" s="291">
        <f t="shared" si="545"/>
        <v>0</v>
      </c>
      <c r="KF117" s="291">
        <f t="shared" si="546"/>
        <v>684.49873540644876</v>
      </c>
      <c r="KG117" s="291">
        <f t="shared" si="547"/>
        <v>737.28112274173805</v>
      </c>
      <c r="KH117" s="291">
        <f t="shared" si="548"/>
        <v>660.27615676088124</v>
      </c>
      <c r="KI117" s="291">
        <f t="shared" si="549"/>
        <v>1378.5476417939849</v>
      </c>
      <c r="KJ117" s="291">
        <f t="shared" si="550"/>
        <v>3039.9768633834246</v>
      </c>
      <c r="KK117" s="291">
        <f t="shared" si="551"/>
        <v>1208.5196417310369</v>
      </c>
      <c r="KL117" s="291">
        <f t="shared" si="552"/>
        <v>5468.1458307258581</v>
      </c>
      <c r="KM117" s="291">
        <f t="shared" si="553"/>
        <v>5689.8449216034151</v>
      </c>
      <c r="KN117" s="291">
        <f t="shared" si="554"/>
        <v>11021.22962015062</v>
      </c>
      <c r="KO117" s="291">
        <f t="shared" si="555"/>
        <v>2110.935082095044</v>
      </c>
      <c r="KP117" s="291">
        <f t="shared" si="556"/>
        <v>5233.0975058375225</v>
      </c>
      <c r="KQ117" s="291">
        <f t="shared" si="557"/>
        <v>4239.632191373008</v>
      </c>
      <c r="KR117" s="291">
        <f t="shared" si="558"/>
        <v>4993.5896488784138</v>
      </c>
      <c r="KS117" s="702">
        <f t="shared" si="559"/>
        <v>881.28863031205128</v>
      </c>
      <c r="KT117" s="705">
        <f>(SUM(JZ117:KS117)/SUM(JZ$4:KS116))*100000</f>
        <v>90.675714789852833</v>
      </c>
      <c r="KU117" s="624">
        <f t="shared" si="609"/>
        <v>0</v>
      </c>
      <c r="KV117" s="625">
        <f t="shared" si="610"/>
        <v>0</v>
      </c>
      <c r="KW117" s="625">
        <f t="shared" si="611"/>
        <v>0</v>
      </c>
      <c r="KX117" s="625">
        <f t="shared" si="612"/>
        <v>0</v>
      </c>
      <c r="KY117" s="625">
        <f t="shared" si="613"/>
        <v>0</v>
      </c>
      <c r="KZ117" s="625">
        <f t="shared" si="614"/>
        <v>0</v>
      </c>
      <c r="LA117" s="625">
        <f t="shared" si="615"/>
        <v>212.42089996072727</v>
      </c>
      <c r="LB117" s="625">
        <f t="shared" si="616"/>
        <v>226.13952879135036</v>
      </c>
      <c r="LC117" s="625">
        <f t="shared" si="617"/>
        <v>233.96193995251892</v>
      </c>
      <c r="LD117" s="625">
        <f t="shared" si="618"/>
        <v>471.86716082155272</v>
      </c>
      <c r="LE117" s="625">
        <f t="shared" si="619"/>
        <v>1438.3845604251144</v>
      </c>
      <c r="LF117" s="625">
        <f t="shared" si="620"/>
        <v>532.75574250706188</v>
      </c>
      <c r="LG117" s="625">
        <f t="shared" si="621"/>
        <v>3307.1549069998514</v>
      </c>
      <c r="LH117" s="625">
        <f t="shared" si="622"/>
        <v>2983.4922501039086</v>
      </c>
      <c r="LI117" s="625">
        <f t="shared" si="623"/>
        <v>11132.971252613097</v>
      </c>
      <c r="LJ117" s="625">
        <f t="shared" si="624"/>
        <v>1583.0865377972927</v>
      </c>
      <c r="LK117" s="625">
        <f t="shared" si="625"/>
        <v>14676.707592698865</v>
      </c>
      <c r="LL117" s="625">
        <f t="shared" si="626"/>
        <v>6455.788011555961</v>
      </c>
      <c r="LM117" s="625">
        <f t="shared" si="627"/>
        <v>82723.260977029975</v>
      </c>
      <c r="LN117" s="626">
        <f t="shared" si="628"/>
        <v>5099.7548192352951</v>
      </c>
      <c r="LO117" s="642">
        <f t="shared" si="629"/>
        <v>0</v>
      </c>
      <c r="LP117" s="625">
        <f t="shared" si="630"/>
        <v>0</v>
      </c>
      <c r="LQ117" s="625">
        <f t="shared" si="631"/>
        <v>561.88992696217372</v>
      </c>
      <c r="LR117" s="625">
        <f t="shared" si="632"/>
        <v>402.75175281231498</v>
      </c>
      <c r="LS117" s="625">
        <f t="shared" si="633"/>
        <v>8277.3999435674523</v>
      </c>
      <c r="LT117" s="645">
        <f t="shared" si="634"/>
        <v>3274.4021643455435</v>
      </c>
      <c r="LU117" s="624">
        <f t="shared" si="635"/>
        <v>0</v>
      </c>
      <c r="LV117" s="625">
        <f t="shared" si="636"/>
        <v>482.45955411033441</v>
      </c>
      <c r="LW117" s="626">
        <f t="shared" si="637"/>
        <v>5377.5085633341987</v>
      </c>
      <c r="LY117" s="725">
        <f>VLOOKUP(A117,Vac!A:C,2,FALSE)</f>
        <v>9449.3914831473867</v>
      </c>
      <c r="LZ117" s="730">
        <f>VLOOKUP(A117,Vac!A:D,3,FALSE)</f>
        <v>4357</v>
      </c>
      <c r="MA117" s="722">
        <f>VLOOKUP(A117,Vac!A:D,4,FALSE)</f>
        <v>1735</v>
      </c>
      <c r="MB117" s="742">
        <f t="shared" si="560"/>
        <v>6.4269172333426758E-2</v>
      </c>
      <c r="MC117" s="666">
        <f t="shared" si="561"/>
        <v>2.5592612806631953E-2</v>
      </c>
    </row>
    <row r="118" spans="1:341" ht="14.4">
      <c r="A118" s="511" t="s">
        <v>128</v>
      </c>
      <c r="B118" s="539">
        <v>606413</v>
      </c>
      <c r="C118" s="527">
        <f t="shared" si="638"/>
        <v>38724</v>
      </c>
      <c r="D118" s="518">
        <f t="shared" si="639"/>
        <v>1140</v>
      </c>
      <c r="E118" s="496">
        <f t="shared" si="640"/>
        <v>4.4921567293074076E-3</v>
      </c>
      <c r="F118" s="209">
        <f t="shared" si="562"/>
        <v>5.7281093907947223E-2</v>
      </c>
      <c r="G118" s="28">
        <f t="shared" si="264"/>
        <v>7.3058398019910236</v>
      </c>
      <c r="H118" s="27">
        <f t="shared" si="563"/>
        <v>0.41848649577426639</v>
      </c>
      <c r="I118" s="34">
        <f t="shared" si="564"/>
        <v>0.46653244652126585</v>
      </c>
      <c r="J118" s="340">
        <f t="shared" si="565"/>
        <v>0.57096151759313596</v>
      </c>
      <c r="K118" s="582">
        <f t="shared" si="566"/>
        <v>3.2925282531147009E-3</v>
      </c>
      <c r="L118" s="341">
        <f t="shared" si="641"/>
        <v>9.9677132303145548</v>
      </c>
      <c r="M118" s="342">
        <f t="shared" si="567"/>
        <v>0.63618420592252234</v>
      </c>
      <c r="N118" s="827"/>
      <c r="O118" s="366" t="s">
        <v>230</v>
      </c>
      <c r="P118" s="21" t="s">
        <v>244</v>
      </c>
      <c r="Q118" s="21" t="s">
        <v>232</v>
      </c>
      <c r="R118" s="21" t="s">
        <v>245</v>
      </c>
      <c r="S118" s="170">
        <f t="shared" si="568"/>
        <v>38724</v>
      </c>
      <c r="T118" s="171">
        <f t="shared" si="569"/>
        <v>6385.7470074025459</v>
      </c>
      <c r="U118" s="170">
        <f t="shared" si="570"/>
        <v>1741</v>
      </c>
      <c r="V118" s="172">
        <f t="shared" si="571"/>
        <v>4.7075683422112866E-2</v>
      </c>
      <c r="W118" s="171">
        <f t="shared" si="572"/>
        <v>287.09806682904224</v>
      </c>
      <c r="X118" s="170">
        <f t="shared" si="573"/>
        <v>3988</v>
      </c>
      <c r="Y118" s="172">
        <f t="shared" si="574"/>
        <v>0.11480884385076001</v>
      </c>
      <c r="Z118" s="171">
        <f t="shared" si="575"/>
        <v>657.63761660782336</v>
      </c>
      <c r="AA118" s="170">
        <f t="shared" si="576"/>
        <v>1140</v>
      </c>
      <c r="AB118" s="171">
        <f t="shared" si="577"/>
        <v>1879.9069281166467</v>
      </c>
      <c r="AC118" s="173">
        <f t="shared" si="578"/>
        <v>2.943910753021382E-2</v>
      </c>
      <c r="AD118" s="170">
        <f t="shared" si="579"/>
        <v>5</v>
      </c>
      <c r="AE118" s="172">
        <f t="shared" si="580"/>
        <v>4.4052863436123352E-3</v>
      </c>
      <c r="AF118" s="171">
        <f t="shared" si="581"/>
        <v>8.2452058250730111</v>
      </c>
      <c r="AG118" s="170">
        <f t="shared" si="582"/>
        <v>51</v>
      </c>
      <c r="AH118" s="172">
        <f t="shared" si="583"/>
        <v>4.6831955922865015E-2</v>
      </c>
      <c r="AI118" s="367">
        <f t="shared" si="584"/>
        <v>84.101099415744713</v>
      </c>
      <c r="AJ118" s="831"/>
      <c r="AK118" s="85">
        <v>56918.784233507555</v>
      </c>
      <c r="AL118" s="62">
        <v>53574.847317367305</v>
      </c>
      <c r="AM118" s="62">
        <v>53536.142107460997</v>
      </c>
      <c r="AN118" s="62">
        <v>50060.200090047321</v>
      </c>
      <c r="AO118" s="62">
        <v>47795.289127714146</v>
      </c>
      <c r="AP118" s="62">
        <v>47362.549674045993</v>
      </c>
      <c r="AQ118" s="62">
        <v>44348.515716020978</v>
      </c>
      <c r="AR118" s="62">
        <v>43397.886319382647</v>
      </c>
      <c r="AS118" s="62">
        <v>36729.313357930667</v>
      </c>
      <c r="AT118" s="62">
        <v>37760.495237122625</v>
      </c>
      <c r="AU118" s="62">
        <v>27979.382256664772</v>
      </c>
      <c r="AV118" s="62">
        <v>29588.958961647179</v>
      </c>
      <c r="AW118" s="62">
        <v>20256.768970952595</v>
      </c>
      <c r="AX118" s="62">
        <v>22385.640616518969</v>
      </c>
      <c r="AY118" s="62">
        <v>10050.616489881884</v>
      </c>
      <c r="AZ118" s="62">
        <v>13869.035791104146</v>
      </c>
      <c r="BA118" s="62">
        <v>3210.7352064308038</v>
      </c>
      <c r="BB118" s="62">
        <v>5923.7517082168915</v>
      </c>
      <c r="BC118" s="62">
        <v>334.45158400320878</v>
      </c>
      <c r="BD118" s="86">
        <v>1329.6300999613629</v>
      </c>
      <c r="BE118" s="258">
        <v>2.0000000000000002E-5</v>
      </c>
      <c r="BF118" s="43">
        <v>2.0000000000000002E-5</v>
      </c>
      <c r="BG118" s="53">
        <v>5.0000000000000002E-5</v>
      </c>
      <c r="BH118" s="53">
        <v>4.0000000000000003E-5</v>
      </c>
      <c r="BI118" s="53">
        <v>1.2518952302791728E-4</v>
      </c>
      <c r="BJ118" s="53">
        <v>1.2406223545552731E-4</v>
      </c>
      <c r="BK118" s="53">
        <v>3.4000000000000002E-4</v>
      </c>
      <c r="BL118" s="53">
        <v>1.8000000000000001E-4</v>
      </c>
      <c r="BM118" s="53">
        <v>8.9999999999999998E-4</v>
      </c>
      <c r="BN118" s="53">
        <v>5.0000000000000001E-4</v>
      </c>
      <c r="BO118" s="53">
        <v>3.8E-3</v>
      </c>
      <c r="BP118" s="53">
        <v>2E-3</v>
      </c>
      <c r="BQ118" s="53">
        <v>1.6199999999999999E-2</v>
      </c>
      <c r="BR118" s="53">
        <v>6.1999999999999998E-3</v>
      </c>
      <c r="BS118" s="53">
        <v>6.1100000000000002E-2</v>
      </c>
      <c r="BT118" s="53">
        <v>2.6800000000000001E-2</v>
      </c>
      <c r="BU118" s="53">
        <v>0.1421</v>
      </c>
      <c r="BV118" s="53">
        <v>5.4699999999999999E-2</v>
      </c>
      <c r="BW118" s="53">
        <v>0.27589999999999998</v>
      </c>
      <c r="BX118" s="773">
        <v>0.1051</v>
      </c>
      <c r="BY118" s="53">
        <f t="shared" si="642"/>
        <v>2.0000000000000002E-5</v>
      </c>
      <c r="BZ118" s="53">
        <f t="shared" si="643"/>
        <v>4.5000000000000003E-5</v>
      </c>
      <c r="CA118" s="53">
        <f t="shared" si="644"/>
        <v>1.246258792417223E-4</v>
      </c>
      <c r="CB118" s="53">
        <f t="shared" si="645"/>
        <v>2.6000000000000003E-4</v>
      </c>
      <c r="CC118" s="53">
        <f t="shared" si="646"/>
        <v>6.9999999999999999E-4</v>
      </c>
      <c r="CD118" s="53">
        <f t="shared" si="647"/>
        <v>2.8999999999999998E-3</v>
      </c>
      <c r="CE118" s="53">
        <f t="shared" si="648"/>
        <v>1.12E-2</v>
      </c>
      <c r="CF118" s="53">
        <f t="shared" si="649"/>
        <v>4.3950000000000003E-2</v>
      </c>
      <c r="CG118" s="53">
        <f t="shared" si="650"/>
        <v>9.8400000000000001E-2</v>
      </c>
      <c r="CH118" s="54">
        <f t="shared" si="509"/>
        <v>0.1905</v>
      </c>
      <c r="CI118" s="64">
        <f>+Fall_Hoy!B118</f>
        <v>0</v>
      </c>
      <c r="CJ118" s="61">
        <f>+Fall_Hoy!C118</f>
        <v>0</v>
      </c>
      <c r="CK118" s="61">
        <f>+Fall_Hoy!D118</f>
        <v>1</v>
      </c>
      <c r="CL118" s="61">
        <f>+Fall_Hoy!E118</f>
        <v>2</v>
      </c>
      <c r="CM118" s="61">
        <f>+Fall_Hoy!F118</f>
        <v>6</v>
      </c>
      <c r="CN118" s="61">
        <f>+Fall_Hoy!G118</f>
        <v>3</v>
      </c>
      <c r="CO118" s="61">
        <f>+Fall_Hoy!H118</f>
        <v>9</v>
      </c>
      <c r="CP118" s="61">
        <f>+Fall_Hoy!I118</f>
        <v>5</v>
      </c>
      <c r="CQ118" s="61">
        <f>+Fall_Hoy!J118</f>
        <v>34</v>
      </c>
      <c r="CR118" s="61">
        <f>+Fall_Hoy!K118</f>
        <v>19</v>
      </c>
      <c r="CS118" s="61">
        <f>+Fall_Hoy!L118</f>
        <v>69</v>
      </c>
      <c r="CT118" s="61">
        <f>+Fall_Hoy!M118</f>
        <v>50</v>
      </c>
      <c r="CU118" s="61">
        <f>+Fall_Hoy!N118</f>
        <v>168</v>
      </c>
      <c r="CV118" s="61">
        <f>+Fall_Hoy!O118</f>
        <v>101</v>
      </c>
      <c r="CW118" s="61">
        <f>+Fall_Hoy!P118</f>
        <v>206</v>
      </c>
      <c r="CX118" s="61">
        <f>+Fall_Hoy!Q118</f>
        <v>161</v>
      </c>
      <c r="CY118" s="61">
        <f>+Fall_Hoy!R118</f>
        <v>108</v>
      </c>
      <c r="CZ118" s="61">
        <f>+Fall_Hoy!S118</f>
        <v>106</v>
      </c>
      <c r="DA118" s="61">
        <f>+Fall_Hoy!T118</f>
        <v>20</v>
      </c>
      <c r="DB118" s="253">
        <f>+Fall_Hoy!U118</f>
        <v>42</v>
      </c>
      <c r="DC118" s="61">
        <f>+Fall_Hoy!W118</f>
        <v>2</v>
      </c>
      <c r="DD118" s="61">
        <f>+Fall_Hoy!X118</f>
        <v>1</v>
      </c>
      <c r="DE118" s="61">
        <f>+Fall_Hoy!Y118</f>
        <v>0</v>
      </c>
      <c r="DF118" s="61">
        <f>+Fall_Hoy!Z118</f>
        <v>0</v>
      </c>
      <c r="DG118" s="61">
        <f>+Fall_Hoy!AA118</f>
        <v>1</v>
      </c>
      <c r="DH118" s="61">
        <f>+Fall_Hoy!AB118</f>
        <v>0</v>
      </c>
      <c r="DI118" s="61">
        <f>+Fall_Hoy!AC118</f>
        <v>3</v>
      </c>
      <c r="DJ118" s="61">
        <f>+Fall_Hoy!AD118</f>
        <v>4</v>
      </c>
      <c r="DK118" s="61">
        <f>+Fall_Hoy!AE118</f>
        <v>15</v>
      </c>
      <c r="DL118" s="270">
        <f>+Fall_Hoy!AF118</f>
        <v>4</v>
      </c>
      <c r="DM118" s="75">
        <f t="shared" si="585"/>
        <v>0.33545425778811827</v>
      </c>
      <c r="DN118" s="76">
        <f t="shared" si="586"/>
        <v>0.43315647728160456</v>
      </c>
      <c r="DO118" s="76">
        <f t="shared" si="587"/>
        <v>0.51194592707460262</v>
      </c>
      <c r="DP118" s="76">
        <f t="shared" si="588"/>
        <v>0.7</v>
      </c>
      <c r="DQ118" s="76">
        <f t="shared" si="524"/>
        <v>0.7</v>
      </c>
      <c r="DR118" s="76">
        <f t="shared" si="525"/>
        <v>0.51055975514673269</v>
      </c>
      <c r="DS118" s="76">
        <f t="shared" si="526"/>
        <v>0.59687653144458153</v>
      </c>
      <c r="DT118" s="76">
        <f t="shared" si="527"/>
        <v>0.64007213561853782</v>
      </c>
      <c r="DU118" s="76">
        <f t="shared" si="528"/>
        <v>0.7</v>
      </c>
      <c r="DV118" s="76">
        <f t="shared" si="529"/>
        <v>0.7</v>
      </c>
      <c r="DW118" s="76">
        <f t="shared" si="530"/>
        <v>0.64897411137505867</v>
      </c>
      <c r="DX118" s="76">
        <f t="shared" si="531"/>
        <v>0.7</v>
      </c>
      <c r="DY118" s="76">
        <f t="shared" si="532"/>
        <v>0.51194592707460262</v>
      </c>
      <c r="DZ118" s="76">
        <f t="shared" si="533"/>
        <v>0.7</v>
      </c>
      <c r="EA118" s="76">
        <f t="shared" si="534"/>
        <v>0.33545425778811827</v>
      </c>
      <c r="EB118" s="76">
        <f t="shared" si="535"/>
        <v>0.43315647728160456</v>
      </c>
      <c r="EC118" s="76">
        <f t="shared" si="536"/>
        <v>0.23671467758177164</v>
      </c>
      <c r="ED118" s="76">
        <f t="shared" si="537"/>
        <v>0.32713099303359033</v>
      </c>
      <c r="EE118" s="76">
        <f t="shared" si="538"/>
        <v>0.21674297891744834</v>
      </c>
      <c r="EF118" s="316">
        <f t="shared" si="539"/>
        <v>0.30054931074232233</v>
      </c>
      <c r="EG118" s="85">
        <f>+'Cas_-14'!B117</f>
        <v>347</v>
      </c>
      <c r="EH118" s="62">
        <f>+'Cas_-14'!C117</f>
        <v>298</v>
      </c>
      <c r="EI118" s="62">
        <f>+'Cas_-14'!D117</f>
        <v>819</v>
      </c>
      <c r="EJ118" s="62">
        <f>+'Cas_-14'!E117</f>
        <v>943</v>
      </c>
      <c r="EK118" s="62">
        <f>+'Cas_-14'!F117</f>
        <v>3806</v>
      </c>
      <c r="EL118" s="62">
        <f>+'Cas_-14'!G117</f>
        <v>3486</v>
      </c>
      <c r="EM118" s="62">
        <f>+'Cas_-14'!H117</f>
        <v>4429</v>
      </c>
      <c r="EN118" s="62">
        <f>+'Cas_-14'!I117</f>
        <v>4069</v>
      </c>
      <c r="EO118" s="62">
        <f>+'Cas_-14'!J117</f>
        <v>3697</v>
      </c>
      <c r="EP118" s="62">
        <f>+'Cas_-14'!K117</f>
        <v>3454</v>
      </c>
      <c r="EQ118" s="62">
        <f>+'Cas_-14'!L117</f>
        <v>2447</v>
      </c>
      <c r="ER118" s="62">
        <f>+'Cas_-14'!M117</f>
        <v>2246</v>
      </c>
      <c r="ES118" s="62">
        <f>+'Cas_-14'!N117</f>
        <v>1271</v>
      </c>
      <c r="ET118" s="62">
        <f>+'Cas_-14'!O117</f>
        <v>1201</v>
      </c>
      <c r="EU118" s="62">
        <f>+'Cas_-14'!P117</f>
        <v>648</v>
      </c>
      <c r="EV118" s="62">
        <f>+'Cas_-14'!Q117</f>
        <v>549</v>
      </c>
      <c r="EW118" s="62">
        <f>+'Cas_-14'!R117</f>
        <v>209</v>
      </c>
      <c r="EX118" s="62">
        <f>+'Cas_-14'!S117</f>
        <v>242</v>
      </c>
      <c r="EY118" s="62">
        <f>+'Cas_-14'!T117</f>
        <v>28</v>
      </c>
      <c r="EZ118" s="86">
        <f>+'Cas_-14'!U117</f>
        <v>70</v>
      </c>
      <c r="FA118" s="201">
        <f t="shared" si="589"/>
        <v>6.096405688787083E-3</v>
      </c>
      <c r="FB118" s="90">
        <f t="shared" si="590"/>
        <v>5.5623116988967629E-3</v>
      </c>
      <c r="FC118" s="90">
        <f t="shared" si="591"/>
        <v>1.5298076547167958E-2</v>
      </c>
      <c r="FD118" s="90">
        <f t="shared" si="592"/>
        <v>1.883731983299607E-2</v>
      </c>
      <c r="FE118" s="90">
        <f t="shared" si="593"/>
        <v>7.9631278928556315E-2</v>
      </c>
      <c r="FF118" s="90">
        <f t="shared" si="594"/>
        <v>7.3602456455385434E-2</v>
      </c>
      <c r="FG118" s="90">
        <f t="shared" si="595"/>
        <v>9.98680548490153E-2</v>
      </c>
      <c r="FH118" s="90">
        <f t="shared" si="596"/>
        <v>9.3760326713945893E-2</v>
      </c>
      <c r="FI118" s="90">
        <f t="shared" si="597"/>
        <v>0.10065529850700942</v>
      </c>
      <c r="FJ118" s="90">
        <f t="shared" si="598"/>
        <v>9.1471257945906034E-2</v>
      </c>
      <c r="FK118" s="90">
        <f t="shared" si="599"/>
        <v>8.7457256116407547E-2</v>
      </c>
      <c r="FL118" s="90">
        <f t="shared" si="600"/>
        <v>7.5906692185799304E-2</v>
      </c>
      <c r="FM118" s="90">
        <f t="shared" si="601"/>
        <v>6.2744458497925495E-2</v>
      </c>
      <c r="FN118" s="90">
        <f t="shared" si="602"/>
        <v>5.3650463731368475E-2</v>
      </c>
      <c r="FO118" s="90">
        <f t="shared" si="603"/>
        <v>6.447365697938548E-2</v>
      </c>
      <c r="FP118" s="90">
        <f t="shared" si="604"/>
        <v>3.9584583115153442E-2</v>
      </c>
      <c r="FQ118" s="90">
        <f t="shared" si="605"/>
        <v>6.5094125352159984E-2</v>
      </c>
      <c r="FR118" s="90">
        <f t="shared" si="606"/>
        <v>4.0852488747008003E-2</v>
      </c>
      <c r="FS118" s="90">
        <f t="shared" si="607"/>
        <v>8.3719143036653593E-2</v>
      </c>
      <c r="FT118" s="99">
        <f t="shared" si="608"/>
        <v>5.264622093169679E-2</v>
      </c>
      <c r="FU118" s="119">
        <f t="shared" si="511"/>
        <v>5.202966195873997</v>
      </c>
      <c r="FV118" s="120">
        <f t="shared" si="512"/>
        <v>10.942554984639644</v>
      </c>
      <c r="FW118" s="120">
        <f t="shared" si="513"/>
        <v>8.1592213771600086</v>
      </c>
      <c r="FX118" s="120">
        <f t="shared" si="514"/>
        <v>13.047417511709639</v>
      </c>
      <c r="FY118" s="120">
        <f t="shared" si="687"/>
        <v>8.7905156041513131</v>
      </c>
      <c r="FZ118" s="120">
        <f t="shared" si="687"/>
        <v>6.936721676622458</v>
      </c>
      <c r="GA118" s="120">
        <f t="shared" si="687"/>
        <v>5.9766512159164851</v>
      </c>
      <c r="GB118" s="120">
        <f t="shared" si="687"/>
        <v>6.8266841429780731</v>
      </c>
      <c r="GC118" s="120">
        <f t="shared" si="687"/>
        <v>6.954427738856225</v>
      </c>
      <c r="GD118" s="120">
        <f t="shared" si="687"/>
        <v>7.6526770891678737</v>
      </c>
      <c r="GE118" s="120">
        <f t="shared" si="687"/>
        <v>7.4204718989955474</v>
      </c>
      <c r="GF118" s="120">
        <f t="shared" si="687"/>
        <v>9.2218482961500534</v>
      </c>
      <c r="GG118" s="120">
        <f t="shared" si="687"/>
        <v>8.1592213771600086</v>
      </c>
      <c r="GH118" s="120">
        <f t="shared" si="687"/>
        <v>13.047417511709639</v>
      </c>
      <c r="GI118" s="120">
        <f t="shared" si="687"/>
        <v>5.202966195873997</v>
      </c>
      <c r="GJ118" s="120">
        <f t="shared" si="687"/>
        <v>10.942554984639644</v>
      </c>
      <c r="GK118" s="120">
        <f t="shared" si="515"/>
        <v>3.6364983214866542</v>
      </c>
      <c r="GL118" s="120">
        <f t="shared" si="516"/>
        <v>8.0076147884025577</v>
      </c>
      <c r="GM118" s="120">
        <f t="shared" si="517"/>
        <v>2.588929736446953</v>
      </c>
      <c r="GN118" s="321">
        <f t="shared" si="518"/>
        <v>5.7088487155090393</v>
      </c>
      <c r="GO118" s="85">
        <f>+Cas_Hoy!B117</f>
        <v>370</v>
      </c>
      <c r="GP118" s="62">
        <f>+Cas_Hoy!C117</f>
        <v>320</v>
      </c>
      <c r="GQ118" s="62">
        <f>+Cas_Hoy!D117</f>
        <v>923</v>
      </c>
      <c r="GR118" s="62">
        <f>+Cas_Hoy!E117</f>
        <v>1048</v>
      </c>
      <c r="GS118" s="62">
        <f>+Cas_Hoy!F117</f>
        <v>4247</v>
      </c>
      <c r="GT118" s="62">
        <f>+Cas_Hoy!G117</f>
        <v>3881</v>
      </c>
      <c r="GU118" s="62">
        <f>+Cas_Hoy!H117</f>
        <v>4951</v>
      </c>
      <c r="GV118" s="62">
        <f>+Cas_Hoy!I117</f>
        <v>4519</v>
      </c>
      <c r="GW118" s="62">
        <f>+Cas_Hoy!J117</f>
        <v>4158</v>
      </c>
      <c r="GX118" s="62">
        <f>+Cas_Hoy!K117</f>
        <v>3849</v>
      </c>
      <c r="GY118" s="62">
        <f>+Cas_Hoy!L117</f>
        <v>2731</v>
      </c>
      <c r="GZ118" s="62">
        <f>+Cas_Hoy!M117</f>
        <v>2565</v>
      </c>
      <c r="HA118" s="62">
        <f>+Cas_Hoy!N117</f>
        <v>1421</v>
      </c>
      <c r="HB118" s="62">
        <f>+Cas_Hoy!O117</f>
        <v>1347</v>
      </c>
      <c r="HC118" s="62">
        <f>+Cas_Hoy!P117</f>
        <v>714</v>
      </c>
      <c r="HD118" s="62">
        <f>+Cas_Hoy!Q117</f>
        <v>606</v>
      </c>
      <c r="HE118" s="62">
        <f>+Cas_Hoy!R117</f>
        <v>213</v>
      </c>
      <c r="HF118" s="62">
        <f>+Cas_Hoy!S117</f>
        <v>259</v>
      </c>
      <c r="HG118" s="62">
        <f>+Cas_Hoy!T117</f>
        <v>29</v>
      </c>
      <c r="HH118" s="590">
        <f>+Cas_Hoy!U117</f>
        <v>76</v>
      </c>
      <c r="HI118" s="543">
        <f t="shared" si="519"/>
        <v>0.36962089515542662</v>
      </c>
      <c r="HJ118" s="112">
        <f t="shared" si="520"/>
        <v>0.47812900770974937</v>
      </c>
      <c r="HK118" s="112">
        <f t="shared" si="521"/>
        <v>0.57236440784658571</v>
      </c>
      <c r="HL118" s="112">
        <f t="shared" si="522"/>
        <v>0.7</v>
      </c>
      <c r="HM118" s="323">
        <f t="shared" si="651"/>
        <v>0.7</v>
      </c>
      <c r="HN118" s="323">
        <f t="shared" si="652"/>
        <v>0.56841147725888408</v>
      </c>
      <c r="HO118" s="323">
        <f t="shared" si="653"/>
        <v>0.66722413799551206</v>
      </c>
      <c r="HP118" s="323">
        <f t="shared" si="654"/>
        <v>0.7</v>
      </c>
      <c r="HQ118" s="323">
        <f t="shared" si="655"/>
        <v>0.7</v>
      </c>
      <c r="HR118" s="323">
        <f t="shared" si="656"/>
        <v>0.7</v>
      </c>
      <c r="HS118" s="323">
        <f t="shared" si="657"/>
        <v>0.7</v>
      </c>
      <c r="HT118" s="323">
        <f t="shared" si="658"/>
        <v>0.7</v>
      </c>
      <c r="HU118" s="323">
        <f t="shared" si="659"/>
        <v>0.57236440784658571</v>
      </c>
      <c r="HV118" s="323">
        <f t="shared" si="660"/>
        <v>0.7</v>
      </c>
      <c r="HW118" s="323">
        <f t="shared" si="661"/>
        <v>0.36962089515542662</v>
      </c>
      <c r="HX118" s="323">
        <f t="shared" si="662"/>
        <v>0.47812900770974937</v>
      </c>
      <c r="HY118" s="323">
        <f t="shared" si="663"/>
        <v>0.2412451020330974</v>
      </c>
      <c r="HZ118" s="323">
        <f t="shared" si="664"/>
        <v>0.35011126940371862</v>
      </c>
      <c r="IA118" s="323">
        <f t="shared" si="665"/>
        <v>0.22448379959307149</v>
      </c>
      <c r="IB118" s="327">
        <f t="shared" si="666"/>
        <v>0.32631068023452137</v>
      </c>
      <c r="IC118" s="241">
        <f>+CyF_Tot!B117</f>
        <v>0</v>
      </c>
      <c r="ID118" s="149">
        <f>+CyF_Tot!C117</f>
        <v>34736</v>
      </c>
      <c r="IE118" s="149">
        <f>+CyF_Tot!D117</f>
        <v>36983</v>
      </c>
      <c r="IF118" s="149">
        <f>+CyF_Tot!E117</f>
        <v>38724</v>
      </c>
      <c r="IG118" s="149">
        <f>+CyF_Tot!F117</f>
        <v>0</v>
      </c>
      <c r="IH118" s="149">
        <f>+CyF_Tot!G117</f>
        <v>1089</v>
      </c>
      <c r="II118" s="149">
        <f>+CyF_Tot!H117</f>
        <v>1135</v>
      </c>
      <c r="IJ118" s="557">
        <f>+CyF_Tot!I117</f>
        <v>1140</v>
      </c>
      <c r="IK118" s="93">
        <f t="shared" si="667"/>
        <v>9.3861418263638072E-2</v>
      </c>
      <c r="IL118" s="90">
        <f t="shared" si="668"/>
        <v>8.8347128635710814E-2</v>
      </c>
      <c r="IM118" s="90">
        <f t="shared" si="669"/>
        <v>8.8283302151274792E-2</v>
      </c>
      <c r="IN118" s="90">
        <f t="shared" si="670"/>
        <v>8.2551330677355733E-2</v>
      </c>
      <c r="IO118" s="90">
        <f t="shared" si="671"/>
        <v>7.8816399265375495E-2</v>
      </c>
      <c r="IP118" s="90">
        <f t="shared" si="672"/>
        <v>7.8102794092550776E-2</v>
      </c>
      <c r="IQ118" s="90">
        <f t="shared" si="673"/>
        <v>7.3132528023015633E-2</v>
      </c>
      <c r="IR118" s="90">
        <f t="shared" si="674"/>
        <v>7.1564901015286037E-2</v>
      </c>
      <c r="IS118" s="90">
        <f t="shared" si="675"/>
        <v>6.0568149689948378E-2</v>
      </c>
      <c r="IT118" s="90">
        <f t="shared" si="676"/>
        <v>6.2268611057353034E-2</v>
      </c>
      <c r="IU118" s="90">
        <f t="shared" si="677"/>
        <v>4.613915311291937E-2</v>
      </c>
      <c r="IV118" s="90">
        <f t="shared" si="678"/>
        <v>4.8793411357683919E-2</v>
      </c>
      <c r="IW118" s="90">
        <f t="shared" si="679"/>
        <v>3.3404245903291316E-2</v>
      </c>
      <c r="IX118" s="90">
        <f t="shared" si="680"/>
        <v>3.6914842881862642E-2</v>
      </c>
      <c r="IY118" s="90">
        <f t="shared" si="681"/>
        <v>1.6573880325589794E-2</v>
      </c>
      <c r="IZ118" s="90">
        <f t="shared" si="682"/>
        <v>2.2870610938591596E-2</v>
      </c>
      <c r="JA118" s="90">
        <f t="shared" si="683"/>
        <v>5.2946345253660522E-3</v>
      </c>
      <c r="JB118" s="90">
        <f t="shared" si="684"/>
        <v>9.768510418175223E-3</v>
      </c>
      <c r="JC118" s="90">
        <f t="shared" si="685"/>
        <v>5.5152442972563047E-4</v>
      </c>
      <c r="JD118" s="202">
        <f t="shared" si="686"/>
        <v>2.192614769078768E-3</v>
      </c>
      <c r="JE118" s="326"/>
      <c r="JF118" s="323"/>
      <c r="JG118" s="323"/>
      <c r="JH118" s="323"/>
      <c r="JI118" s="323"/>
      <c r="JJ118" s="323"/>
      <c r="JK118" s="323"/>
      <c r="JL118" s="323"/>
      <c r="JM118" s="323"/>
      <c r="JN118" s="323"/>
      <c r="JO118" s="323"/>
      <c r="JP118" s="323"/>
      <c r="JQ118" s="323"/>
      <c r="JR118" s="323"/>
      <c r="JS118" s="323"/>
      <c r="JT118" s="323"/>
      <c r="JU118" s="323"/>
      <c r="JV118" s="323"/>
      <c r="JW118" s="323"/>
      <c r="JX118" s="327"/>
      <c r="JZ118" s="701">
        <f t="shared" si="540"/>
        <v>0</v>
      </c>
      <c r="KA118" s="291">
        <f t="shared" si="541"/>
        <v>0</v>
      </c>
      <c r="KB118" s="291">
        <f t="shared" si="542"/>
        <v>67.814225252029104</v>
      </c>
      <c r="KC118" s="291">
        <f t="shared" si="543"/>
        <v>137.72553820396612</v>
      </c>
      <c r="KD118" s="291">
        <f t="shared" si="544"/>
        <v>449.15694395395963</v>
      </c>
      <c r="KE118" s="291">
        <f t="shared" si="545"/>
        <v>222.07888030495613</v>
      </c>
      <c r="KF118" s="291">
        <f t="shared" si="546"/>
        <v>653.94138973456597</v>
      </c>
      <c r="KG118" s="291">
        <f t="shared" si="547"/>
        <v>375.62808658539052</v>
      </c>
      <c r="KH118" s="291">
        <f t="shared" si="548"/>
        <v>2612.4411056892682</v>
      </c>
      <c r="KI118" s="291">
        <f t="shared" si="549"/>
        <v>1470.0020656887377</v>
      </c>
      <c r="KJ118" s="291">
        <f t="shared" si="550"/>
        <v>5212.0219332313191</v>
      </c>
      <c r="KK118" s="291">
        <f t="shared" si="551"/>
        <v>3833.2389506172058</v>
      </c>
      <c r="KL118" s="291">
        <f t="shared" si="552"/>
        <v>13712.753124563938</v>
      </c>
      <c r="KM118" s="291">
        <f t="shared" si="553"/>
        <v>8604.5341430998396</v>
      </c>
      <c r="KN118" s="291">
        <f t="shared" si="554"/>
        <v>20290.534237904907</v>
      </c>
      <c r="KO118" s="291">
        <f t="shared" si="555"/>
        <v>15479.246952243147</v>
      </c>
      <c r="KP118" s="291">
        <f t="shared" si="556"/>
        <v>11993.596956507512</v>
      </c>
      <c r="KQ118" s="291">
        <f t="shared" si="557"/>
        <v>11751.354788121926</v>
      </c>
      <c r="KR118" s="291">
        <f t="shared" si="558"/>
        <v>3609.7900495768527</v>
      </c>
      <c r="KS118" s="702">
        <f t="shared" si="559"/>
        <v>5458.6760635239134</v>
      </c>
      <c r="KT118" s="705">
        <f>(SUM(JZ118:KS118)/SUM(JZ$4:KS117))*100000</f>
        <v>202.69531825656324</v>
      </c>
      <c r="KU118" s="624">
        <f t="shared" si="609"/>
        <v>0</v>
      </c>
      <c r="KV118" s="625">
        <f t="shared" si="610"/>
        <v>0</v>
      </c>
      <c r="KW118" s="625">
        <f t="shared" si="611"/>
        <v>18.678970143062219</v>
      </c>
      <c r="KX118" s="625">
        <f t="shared" si="612"/>
        <v>39.951897843045742</v>
      </c>
      <c r="KY118" s="625">
        <f t="shared" si="613"/>
        <v>125.53538454317862</v>
      </c>
      <c r="KZ118" s="625">
        <f t="shared" si="614"/>
        <v>63.341184557130326</v>
      </c>
      <c r="LA118" s="625">
        <f t="shared" si="615"/>
        <v>202.93802069115776</v>
      </c>
      <c r="LB118" s="625">
        <f t="shared" si="616"/>
        <v>115.21298441133681</v>
      </c>
      <c r="LC118" s="625">
        <f t="shared" si="617"/>
        <v>925.69114126002717</v>
      </c>
      <c r="LD118" s="625">
        <f t="shared" si="618"/>
        <v>503.17136681303265</v>
      </c>
      <c r="LE118" s="625">
        <f t="shared" si="619"/>
        <v>2466.1016232252232</v>
      </c>
      <c r="LF118" s="625">
        <f t="shared" si="620"/>
        <v>1689.8195054719345</v>
      </c>
      <c r="LG118" s="625">
        <f t="shared" si="621"/>
        <v>8293.524018608563</v>
      </c>
      <c r="LH118" s="625">
        <f t="shared" si="622"/>
        <v>4511.8208466846099</v>
      </c>
      <c r="LI118" s="625">
        <f t="shared" si="623"/>
        <v>20496.255150854027</v>
      </c>
      <c r="LJ118" s="625">
        <f t="shared" si="624"/>
        <v>11608.593591147002</v>
      </c>
      <c r="LK118" s="625">
        <f t="shared" si="625"/>
        <v>33637.155684369754</v>
      </c>
      <c r="LL118" s="625">
        <f t="shared" si="626"/>
        <v>17894.065318937392</v>
      </c>
      <c r="LM118" s="625">
        <f t="shared" si="627"/>
        <v>59799.387883323994</v>
      </c>
      <c r="LN118" s="626">
        <f t="shared" si="628"/>
        <v>31587.732559018074</v>
      </c>
      <c r="LO118" s="642">
        <f t="shared" si="629"/>
        <v>44.23374703957532</v>
      </c>
      <c r="LP118" s="625">
        <f t="shared" si="630"/>
        <v>33.113109722551322</v>
      </c>
      <c r="LQ118" s="625">
        <f t="shared" si="631"/>
        <v>1026.9838980245174</v>
      </c>
      <c r="LR118" s="625">
        <f t="shared" si="632"/>
        <v>668.18760300497468</v>
      </c>
      <c r="LS118" s="625">
        <f t="shared" si="633"/>
        <v>14829.006087748308</v>
      </c>
      <c r="LT118" s="645">
        <f t="shared" si="634"/>
        <v>9423.5416797133712</v>
      </c>
      <c r="LU118" s="624">
        <f t="shared" si="635"/>
        <v>38.803831467859602</v>
      </c>
      <c r="LV118" s="625">
        <f t="shared" si="636"/>
        <v>846.20631572713171</v>
      </c>
      <c r="LW118" s="626">
        <f t="shared" si="637"/>
        <v>11788.942185369231</v>
      </c>
      <c r="LY118" s="725">
        <f>VLOOKUP(A118,Vac!A:C,2,FALSE)</f>
        <v>69921.73460823101</v>
      </c>
      <c r="LZ118" s="730">
        <f>VLOOKUP(A118,Vac!A:D,3,FALSE)</f>
        <v>30341</v>
      </c>
      <c r="MA118" s="722">
        <f>VLOOKUP(A118,Vac!A:D,4,FALSE)</f>
        <v>4825</v>
      </c>
      <c r="MB118" s="742">
        <f t="shared" si="560"/>
        <v>5.0033557987708047E-2</v>
      </c>
      <c r="MC118" s="666">
        <f t="shared" si="561"/>
        <v>7.9566236211954557E-3</v>
      </c>
    </row>
    <row r="119" spans="1:341" ht="14.4">
      <c r="A119" s="510" t="s">
        <v>129</v>
      </c>
      <c r="B119" s="538">
        <v>23896</v>
      </c>
      <c r="C119" s="526">
        <f t="shared" si="638"/>
        <v>1459</v>
      </c>
      <c r="D119" s="517">
        <f t="shared" si="639"/>
        <v>30</v>
      </c>
      <c r="E119" s="495">
        <f t="shared" si="640"/>
        <v>6.6497525151413567E-3</v>
      </c>
      <c r="F119" s="208">
        <f t="shared" si="562"/>
        <v>4.7664881151657179E-2</v>
      </c>
      <c r="G119" s="30">
        <f t="shared" si="264"/>
        <v>3.9608833120463749</v>
      </c>
      <c r="H119" s="29">
        <f t="shared" si="563"/>
        <v>0.18879503232427272</v>
      </c>
      <c r="I119" s="33">
        <f t="shared" si="564"/>
        <v>0.24183665685786998</v>
      </c>
      <c r="J119" s="353">
        <f t="shared" si="565"/>
        <v>0.17110021876109066</v>
      </c>
      <c r="K119" s="581">
        <f t="shared" si="566"/>
        <v>7.337455499092687E-3</v>
      </c>
      <c r="L119" s="354">
        <f t="shared" si="641"/>
        <v>3.5896495412774558</v>
      </c>
      <c r="M119" s="355">
        <f t="shared" si="567"/>
        <v>0.21856963854028699</v>
      </c>
      <c r="N119" s="827"/>
      <c r="O119" s="364" t="s">
        <v>226</v>
      </c>
      <c r="P119" s="20" t="s">
        <v>238</v>
      </c>
      <c r="Q119" s="20"/>
      <c r="R119" s="20"/>
      <c r="S119" s="166">
        <f t="shared" si="568"/>
        <v>1459</v>
      </c>
      <c r="T119" s="167">
        <f t="shared" si="569"/>
        <v>6105.624372279879</v>
      </c>
      <c r="U119" s="166">
        <f t="shared" si="570"/>
        <v>130</v>
      </c>
      <c r="V119" s="168">
        <f t="shared" si="571"/>
        <v>9.7817908201655382E-2</v>
      </c>
      <c r="W119" s="167">
        <f t="shared" si="572"/>
        <v>544.02410445262808</v>
      </c>
      <c r="X119" s="166">
        <f t="shared" si="573"/>
        <v>320</v>
      </c>
      <c r="Y119" s="168">
        <f t="shared" si="574"/>
        <v>0.28094820017559263</v>
      </c>
      <c r="Z119" s="167">
        <f t="shared" si="575"/>
        <v>1339.1362571141613</v>
      </c>
      <c r="AA119" s="166">
        <f t="shared" si="576"/>
        <v>30</v>
      </c>
      <c r="AB119" s="167">
        <f t="shared" si="577"/>
        <v>1255.4402410445264</v>
      </c>
      <c r="AC119" s="169">
        <f t="shared" si="578"/>
        <v>2.0562028786840301E-2</v>
      </c>
      <c r="AD119" s="166">
        <f t="shared" si="579"/>
        <v>0</v>
      </c>
      <c r="AE119" s="168">
        <f t="shared" si="580"/>
        <v>0</v>
      </c>
      <c r="AF119" s="167">
        <f t="shared" si="581"/>
        <v>0</v>
      </c>
      <c r="AG119" s="166">
        <f t="shared" si="582"/>
        <v>1</v>
      </c>
      <c r="AH119" s="168">
        <f t="shared" si="583"/>
        <v>3.4482758620689655E-2</v>
      </c>
      <c r="AI119" s="365">
        <f t="shared" si="584"/>
        <v>41.848008034817539</v>
      </c>
      <c r="AJ119" s="831"/>
      <c r="AK119" s="85">
        <v>2043.7223621302307</v>
      </c>
      <c r="AL119" s="62">
        <v>1987.58499420832</v>
      </c>
      <c r="AM119" s="62">
        <v>1806.5026704957054</v>
      </c>
      <c r="AN119" s="62">
        <v>1823.6218448389279</v>
      </c>
      <c r="AO119" s="62">
        <v>1831.2483615985352</v>
      </c>
      <c r="AP119" s="62">
        <v>1705.0663617745763</v>
      </c>
      <c r="AQ119" s="62">
        <v>1736.0878561538425</v>
      </c>
      <c r="AR119" s="62">
        <v>1681.7914588259189</v>
      </c>
      <c r="AS119" s="62">
        <v>1471.4398418613359</v>
      </c>
      <c r="AT119" s="62">
        <v>1457.737239406812</v>
      </c>
      <c r="AU119" s="62">
        <v>1216.6647321732423</v>
      </c>
      <c r="AV119" s="62">
        <v>1168.6986954591475</v>
      </c>
      <c r="AW119" s="62">
        <v>932.01476328400349</v>
      </c>
      <c r="AX119" s="62">
        <v>961.19561393852337</v>
      </c>
      <c r="AY119" s="62">
        <v>558.64305160291747</v>
      </c>
      <c r="AZ119" s="62">
        <v>746.56450563173644</v>
      </c>
      <c r="BA119" s="62">
        <v>200.78900488481636</v>
      </c>
      <c r="BB119" s="62">
        <v>391.58509920562057</v>
      </c>
      <c r="BC119" s="62">
        <v>27.887361789557829</v>
      </c>
      <c r="BD119" s="86">
        <v>147.15419120697635</v>
      </c>
      <c r="BE119" s="258">
        <v>2.0000000000000002E-5</v>
      </c>
      <c r="BF119" s="43">
        <v>2.0000000000000002E-5</v>
      </c>
      <c r="BG119" s="53">
        <v>5.0000000000000002E-5</v>
      </c>
      <c r="BH119" s="53">
        <v>4.0000000000000003E-5</v>
      </c>
      <c r="BI119" s="53">
        <v>1.2518952302791728E-4</v>
      </c>
      <c r="BJ119" s="53">
        <v>1.2406223545552731E-4</v>
      </c>
      <c r="BK119" s="53">
        <v>3.4000000000000002E-4</v>
      </c>
      <c r="BL119" s="53">
        <v>1.8000000000000001E-4</v>
      </c>
      <c r="BM119" s="53">
        <v>8.9999999999999998E-4</v>
      </c>
      <c r="BN119" s="53">
        <v>5.0000000000000001E-4</v>
      </c>
      <c r="BO119" s="53">
        <v>3.8E-3</v>
      </c>
      <c r="BP119" s="53">
        <v>2E-3</v>
      </c>
      <c r="BQ119" s="53">
        <v>1.6199999999999999E-2</v>
      </c>
      <c r="BR119" s="53">
        <v>6.1999999999999998E-3</v>
      </c>
      <c r="BS119" s="53">
        <v>6.1100000000000002E-2</v>
      </c>
      <c r="BT119" s="53">
        <v>2.6800000000000001E-2</v>
      </c>
      <c r="BU119" s="53">
        <v>0.1421</v>
      </c>
      <c r="BV119" s="53">
        <v>5.4699999999999999E-2</v>
      </c>
      <c r="BW119" s="53">
        <v>0.27589999999999998</v>
      </c>
      <c r="BX119" s="773">
        <v>0.1051</v>
      </c>
      <c r="BY119" s="53">
        <f t="shared" si="642"/>
        <v>2.0000000000000002E-5</v>
      </c>
      <c r="BZ119" s="53">
        <f t="shared" si="643"/>
        <v>4.5000000000000003E-5</v>
      </c>
      <c r="CA119" s="53">
        <f t="shared" si="644"/>
        <v>1.246258792417223E-4</v>
      </c>
      <c r="CB119" s="53">
        <f t="shared" si="645"/>
        <v>2.6000000000000003E-4</v>
      </c>
      <c r="CC119" s="53">
        <f t="shared" si="646"/>
        <v>6.9999999999999999E-4</v>
      </c>
      <c r="CD119" s="53">
        <f t="shared" si="647"/>
        <v>2.8999999999999998E-3</v>
      </c>
      <c r="CE119" s="53">
        <f t="shared" si="648"/>
        <v>1.12E-2</v>
      </c>
      <c r="CF119" s="53">
        <f t="shared" si="649"/>
        <v>4.3950000000000003E-2</v>
      </c>
      <c r="CG119" s="53">
        <f t="shared" si="650"/>
        <v>9.8400000000000001E-2</v>
      </c>
      <c r="CH119" s="54">
        <f t="shared" si="509"/>
        <v>0.1905</v>
      </c>
      <c r="CI119" s="64">
        <f>+Fall_Hoy!B119</f>
        <v>0</v>
      </c>
      <c r="CJ119" s="61">
        <f>+Fall_Hoy!C119</f>
        <v>0</v>
      </c>
      <c r="CK119" s="61">
        <f>+Fall_Hoy!D119</f>
        <v>0</v>
      </c>
      <c r="CL119" s="61">
        <f>+Fall_Hoy!E119</f>
        <v>0</v>
      </c>
      <c r="CM119" s="61">
        <f>+Fall_Hoy!F119</f>
        <v>0</v>
      </c>
      <c r="CN119" s="61">
        <f>+Fall_Hoy!G119</f>
        <v>0</v>
      </c>
      <c r="CO119" s="61">
        <f>+Fall_Hoy!H119</f>
        <v>0</v>
      </c>
      <c r="CP119" s="61">
        <f>+Fall_Hoy!I119</f>
        <v>0</v>
      </c>
      <c r="CQ119" s="61">
        <f>+Fall_Hoy!J119</f>
        <v>0</v>
      </c>
      <c r="CR119" s="61">
        <f>+Fall_Hoy!K119</f>
        <v>0</v>
      </c>
      <c r="CS119" s="61">
        <f>+Fall_Hoy!L119</f>
        <v>2</v>
      </c>
      <c r="CT119" s="61">
        <f>+Fall_Hoy!M119</f>
        <v>0</v>
      </c>
      <c r="CU119" s="61">
        <f>+Fall_Hoy!N119</f>
        <v>1</v>
      </c>
      <c r="CV119" s="61">
        <f>+Fall_Hoy!O119</f>
        <v>3</v>
      </c>
      <c r="CW119" s="61">
        <f>+Fall_Hoy!P119</f>
        <v>6</v>
      </c>
      <c r="CX119" s="61">
        <f>+Fall_Hoy!Q119</f>
        <v>4</v>
      </c>
      <c r="CY119" s="61">
        <f>+Fall_Hoy!R119</f>
        <v>4</v>
      </c>
      <c r="CZ119" s="61">
        <f>+Fall_Hoy!S119</f>
        <v>10</v>
      </c>
      <c r="DA119" s="61">
        <f>+Fall_Hoy!T119</f>
        <v>0</v>
      </c>
      <c r="DB119" s="253">
        <f>+Fall_Hoy!U119</f>
        <v>0</v>
      </c>
      <c r="DC119" s="61">
        <f>+Fall_Hoy!W119</f>
        <v>0</v>
      </c>
      <c r="DD119" s="61">
        <f>+Fall_Hoy!X119</f>
        <v>0</v>
      </c>
      <c r="DE119" s="61">
        <f>+Fall_Hoy!Y119</f>
        <v>0</v>
      </c>
      <c r="DF119" s="61">
        <f>+Fall_Hoy!Z119</f>
        <v>0</v>
      </c>
      <c r="DG119" s="61">
        <f>+Fall_Hoy!AA119</f>
        <v>0</v>
      </c>
      <c r="DH119" s="61">
        <f>+Fall_Hoy!AB119</f>
        <v>0</v>
      </c>
      <c r="DI119" s="61">
        <f>+Fall_Hoy!AC119</f>
        <v>0</v>
      </c>
      <c r="DJ119" s="61">
        <f>+Fall_Hoy!AD119</f>
        <v>0</v>
      </c>
      <c r="DK119" s="61">
        <f>+Fall_Hoy!AE119</f>
        <v>0</v>
      </c>
      <c r="DL119" s="270">
        <f>+Fall_Hoy!AF119</f>
        <v>0</v>
      </c>
      <c r="DM119" s="75">
        <f t="shared" si="585"/>
        <v>0.17578250080439189</v>
      </c>
      <c r="DN119" s="76">
        <f t="shared" si="586"/>
        <v>0.19992074391078415</v>
      </c>
      <c r="DO119" s="76">
        <f t="shared" si="587"/>
        <v>6.6231134412748055E-2</v>
      </c>
      <c r="DP119" s="76">
        <f t="shared" si="588"/>
        <v>0.50340530140297035</v>
      </c>
      <c r="DQ119" s="76">
        <f t="shared" si="524"/>
        <v>6.3344766571554037E-2</v>
      </c>
      <c r="DR119" s="76">
        <f t="shared" si="525"/>
        <v>6.8619030099350678E-2</v>
      </c>
      <c r="DS119" s="76">
        <f t="shared" si="526"/>
        <v>6.2208833278325541E-2</v>
      </c>
      <c r="DT119" s="76">
        <f t="shared" si="527"/>
        <v>8.2055357860087871E-2</v>
      </c>
      <c r="DU119" s="76">
        <f t="shared" si="528"/>
        <v>7.1358676727943923E-2</v>
      </c>
      <c r="DV119" s="76">
        <f t="shared" si="529"/>
        <v>7.2029442043153813E-2</v>
      </c>
      <c r="DW119" s="76">
        <f t="shared" si="530"/>
        <v>0.43258900792954147</v>
      </c>
      <c r="DX119" s="76">
        <f t="shared" si="531"/>
        <v>6.3318287500036582E-2</v>
      </c>
      <c r="DY119" s="76">
        <f t="shared" si="532"/>
        <v>6.6231134412748055E-2</v>
      </c>
      <c r="DZ119" s="76">
        <f t="shared" si="533"/>
        <v>0.50340530140297035</v>
      </c>
      <c r="EA119" s="76">
        <f t="shared" si="534"/>
        <v>0.17578250080439189</v>
      </c>
      <c r="EB119" s="76">
        <f t="shared" si="535"/>
        <v>0.19992074391078415</v>
      </c>
      <c r="EC119" s="76">
        <f t="shared" si="536"/>
        <v>0.14019288918193001</v>
      </c>
      <c r="ED119" s="76">
        <f t="shared" si="537"/>
        <v>0.46685983930647268</v>
      </c>
      <c r="EE119" s="76">
        <f t="shared" si="538"/>
        <v>0</v>
      </c>
      <c r="EF119" s="316">
        <f t="shared" si="539"/>
        <v>6.795593056493192E-3</v>
      </c>
      <c r="EG119" s="85">
        <f>+'Cas_-14'!B118</f>
        <v>15</v>
      </c>
      <c r="EH119" s="62">
        <f>+'Cas_-14'!C118</f>
        <v>13</v>
      </c>
      <c r="EI119" s="62">
        <f>+'Cas_-14'!D118</f>
        <v>30</v>
      </c>
      <c r="EJ119" s="62">
        <f>+'Cas_-14'!E118</f>
        <v>53</v>
      </c>
      <c r="EK119" s="62">
        <f>+'Cas_-14'!F118</f>
        <v>116</v>
      </c>
      <c r="EL119" s="62">
        <f>+'Cas_-14'!G118</f>
        <v>117</v>
      </c>
      <c r="EM119" s="62">
        <f>+'Cas_-14'!H118</f>
        <v>108</v>
      </c>
      <c r="EN119" s="62">
        <f>+'Cas_-14'!I118</f>
        <v>138</v>
      </c>
      <c r="EO119" s="62">
        <f>+'Cas_-14'!J118</f>
        <v>105</v>
      </c>
      <c r="EP119" s="62">
        <f>+'Cas_-14'!K118</f>
        <v>105</v>
      </c>
      <c r="EQ119" s="62">
        <f>+'Cas_-14'!L118</f>
        <v>73</v>
      </c>
      <c r="ER119" s="62">
        <f>+'Cas_-14'!M118</f>
        <v>74</v>
      </c>
      <c r="ES119" s="62">
        <f>+'Cas_-14'!N118</f>
        <v>48</v>
      </c>
      <c r="ET119" s="62">
        <f>+'Cas_-14'!O118</f>
        <v>41</v>
      </c>
      <c r="EU119" s="62">
        <f>+'Cas_-14'!P118</f>
        <v>24</v>
      </c>
      <c r="EV119" s="62">
        <f>+'Cas_-14'!Q118</f>
        <v>34</v>
      </c>
      <c r="EW119" s="62">
        <f>+'Cas_-14'!R118</f>
        <v>13</v>
      </c>
      <c r="EX119" s="62">
        <f>+'Cas_-14'!S118</f>
        <v>23</v>
      </c>
      <c r="EY119" s="62">
        <f>+'Cas_-14'!T118</f>
        <v>0</v>
      </c>
      <c r="EZ119" s="86">
        <f>+'Cas_-14'!U118</f>
        <v>1</v>
      </c>
      <c r="FA119" s="201">
        <f t="shared" si="589"/>
        <v>7.3395487948593307E-3</v>
      </c>
      <c r="FB119" s="91">
        <f t="shared" si="590"/>
        <v>6.5406007983965803E-3</v>
      </c>
      <c r="FC119" s="91">
        <f t="shared" si="591"/>
        <v>1.6606673485718114E-2</v>
      </c>
      <c r="FD119" s="91">
        <f t="shared" si="592"/>
        <v>2.9063042949390227E-2</v>
      </c>
      <c r="FE119" s="91">
        <f t="shared" si="593"/>
        <v>6.3344766571554037E-2</v>
      </c>
      <c r="FF119" s="91">
        <f t="shared" si="594"/>
        <v>6.8619030099350678E-2</v>
      </c>
      <c r="FG119" s="91">
        <f t="shared" si="595"/>
        <v>6.2208833278325541E-2</v>
      </c>
      <c r="FH119" s="91">
        <f t="shared" si="596"/>
        <v>8.2055357860087871E-2</v>
      </c>
      <c r="FI119" s="91">
        <f t="shared" si="597"/>
        <v>7.1358676727943923E-2</v>
      </c>
      <c r="FJ119" s="91">
        <f t="shared" si="598"/>
        <v>7.2029442043153813E-2</v>
      </c>
      <c r="FK119" s="91">
        <f t="shared" si="599"/>
        <v>6.0000095399827404E-2</v>
      </c>
      <c r="FL119" s="91">
        <f t="shared" si="600"/>
        <v>6.3318287500036582E-2</v>
      </c>
      <c r="FM119" s="91">
        <f t="shared" si="601"/>
        <v>5.1501330119352887E-2</v>
      </c>
      <c r="FN119" s="91">
        <f t="shared" si="602"/>
        <v>4.2655209205545018E-2</v>
      </c>
      <c r="FO119" s="91">
        <f t="shared" si="603"/>
        <v>4.2961243196593377E-2</v>
      </c>
      <c r="FP119" s="91">
        <f t="shared" si="604"/>
        <v>4.554194546287664E-2</v>
      </c>
      <c r="FQ119" s="91">
        <f t="shared" si="605"/>
        <v>6.474458104644483E-2</v>
      </c>
      <c r="FR119" s="91">
        <f t="shared" si="606"/>
        <v>5.873563638314732E-2</v>
      </c>
      <c r="FS119" s="91">
        <f t="shared" si="607"/>
        <v>0</v>
      </c>
      <c r="FT119" s="100">
        <f t="shared" si="608"/>
        <v>6.795593056493192E-3</v>
      </c>
      <c r="FU119" s="119">
        <f t="shared" si="511"/>
        <v>4.0916530278232406</v>
      </c>
      <c r="FV119" s="120">
        <f t="shared" si="512"/>
        <v>4.3898156277436335</v>
      </c>
      <c r="FW119" s="120">
        <f t="shared" si="513"/>
        <v>1.286008230452675</v>
      </c>
      <c r="FX119" s="120">
        <f t="shared" si="514"/>
        <v>11.801730920535013</v>
      </c>
      <c r="FY119" s="120">
        <f t="shared" si="687"/>
        <v>1</v>
      </c>
      <c r="FZ119" s="120">
        <f t="shared" si="687"/>
        <v>1</v>
      </c>
      <c r="GA119" s="120">
        <f t="shared" si="687"/>
        <v>1</v>
      </c>
      <c r="GB119" s="120">
        <f t="shared" si="687"/>
        <v>1</v>
      </c>
      <c r="GC119" s="120">
        <f t="shared" si="687"/>
        <v>1</v>
      </c>
      <c r="GD119" s="120">
        <f t="shared" si="687"/>
        <v>1</v>
      </c>
      <c r="GE119" s="120">
        <f t="shared" si="687"/>
        <v>7.2098053352559477</v>
      </c>
      <c r="GF119" s="120">
        <f t="shared" si="687"/>
        <v>1</v>
      </c>
      <c r="GG119" s="120">
        <f t="shared" si="687"/>
        <v>1.286008230452675</v>
      </c>
      <c r="GH119" s="120">
        <f t="shared" si="687"/>
        <v>11.801730920535013</v>
      </c>
      <c r="GI119" s="120">
        <f t="shared" si="687"/>
        <v>4.0916530278232406</v>
      </c>
      <c r="GJ119" s="120">
        <f t="shared" si="687"/>
        <v>4.3898156277436335</v>
      </c>
      <c r="GK119" s="120">
        <f t="shared" si="515"/>
        <v>2.1653223623666973</v>
      </c>
      <c r="GL119" s="120">
        <f t="shared" si="516"/>
        <v>7.9484937604323989</v>
      </c>
      <c r="GM119" s="120" t="e">
        <f t="shared" si="517"/>
        <v>#DIV/0!</v>
      </c>
      <c r="GN119" s="321">
        <f t="shared" si="518"/>
        <v>1</v>
      </c>
      <c r="GO119" s="85">
        <f>+Cas_Hoy!B118</f>
        <v>19</v>
      </c>
      <c r="GP119" s="62">
        <f>+Cas_Hoy!C118</f>
        <v>15</v>
      </c>
      <c r="GQ119" s="62">
        <f>+Cas_Hoy!D118</f>
        <v>44</v>
      </c>
      <c r="GR119" s="62">
        <f>+Cas_Hoy!E118</f>
        <v>69</v>
      </c>
      <c r="GS119" s="62">
        <f>+Cas_Hoy!F118</f>
        <v>150</v>
      </c>
      <c r="GT119" s="62">
        <f>+Cas_Hoy!G118</f>
        <v>143</v>
      </c>
      <c r="GU119" s="62">
        <f>+Cas_Hoy!H118</f>
        <v>151</v>
      </c>
      <c r="GV119" s="62">
        <f>+Cas_Hoy!I118</f>
        <v>170</v>
      </c>
      <c r="GW119" s="62">
        <f>+Cas_Hoy!J118</f>
        <v>140</v>
      </c>
      <c r="GX119" s="62">
        <f>+Cas_Hoy!K118</f>
        <v>146</v>
      </c>
      <c r="GY119" s="62">
        <f>+Cas_Hoy!L118</f>
        <v>94</v>
      </c>
      <c r="GZ119" s="62">
        <f>+Cas_Hoy!M118</f>
        <v>88</v>
      </c>
      <c r="HA119" s="62">
        <f>+Cas_Hoy!N118</f>
        <v>56</v>
      </c>
      <c r="HB119" s="62">
        <f>+Cas_Hoy!O118</f>
        <v>51</v>
      </c>
      <c r="HC119" s="62">
        <f>+Cas_Hoy!P118</f>
        <v>27</v>
      </c>
      <c r="HD119" s="62">
        <f>+Cas_Hoy!Q118</f>
        <v>38</v>
      </c>
      <c r="HE119" s="62">
        <f>+Cas_Hoy!R118</f>
        <v>16</v>
      </c>
      <c r="HF119" s="62">
        <f>+Cas_Hoy!S118</f>
        <v>26</v>
      </c>
      <c r="HG119" s="62">
        <f>+Cas_Hoy!T118</f>
        <v>1</v>
      </c>
      <c r="HH119" s="590">
        <f>+Cas_Hoy!U118</f>
        <v>3</v>
      </c>
      <c r="HI119" s="543">
        <f t="shared" si="519"/>
        <v>0.19775531340494085</v>
      </c>
      <c r="HJ119" s="112">
        <f t="shared" si="520"/>
        <v>0.22344083142969992</v>
      </c>
      <c r="HK119" s="112">
        <f t="shared" si="521"/>
        <v>7.7269656814872745E-2</v>
      </c>
      <c r="HL119" s="112">
        <f t="shared" si="522"/>
        <v>0.62618708223296327</v>
      </c>
      <c r="HM119" s="323">
        <f t="shared" si="651"/>
        <v>8.1911336083906092E-2</v>
      </c>
      <c r="HN119" s="323">
        <f t="shared" si="652"/>
        <v>8.3867703454761938E-2</v>
      </c>
      <c r="HO119" s="323">
        <f t="shared" si="653"/>
        <v>8.6977165046547747E-2</v>
      </c>
      <c r="HP119" s="323">
        <f t="shared" si="654"/>
        <v>0.10108268721894882</v>
      </c>
      <c r="HQ119" s="323">
        <f t="shared" si="655"/>
        <v>9.5144902303925236E-2</v>
      </c>
      <c r="HR119" s="323">
        <f t="shared" si="656"/>
        <v>0.10015522417429007</v>
      </c>
      <c r="HS119" s="323">
        <f t="shared" si="657"/>
        <v>0.55703242116954654</v>
      </c>
      <c r="HT119" s="323">
        <f t="shared" si="658"/>
        <v>7.5297422973016476E-2</v>
      </c>
      <c r="HU119" s="323">
        <f t="shared" si="659"/>
        <v>7.7269656814872745E-2</v>
      </c>
      <c r="HV119" s="323">
        <f t="shared" si="660"/>
        <v>0.62618708223296327</v>
      </c>
      <c r="HW119" s="323">
        <f t="shared" si="661"/>
        <v>0.19775531340494085</v>
      </c>
      <c r="HX119" s="323">
        <f t="shared" si="662"/>
        <v>0.22344083142969992</v>
      </c>
      <c r="HY119" s="323">
        <f t="shared" si="663"/>
        <v>0.17254509437776003</v>
      </c>
      <c r="HZ119" s="323">
        <f t="shared" si="664"/>
        <v>0.52775460095514304</v>
      </c>
      <c r="IA119" s="323" t="e">
        <f t="shared" si="665"/>
        <v>#DIV/0!</v>
      </c>
      <c r="IB119" s="327">
        <f t="shared" si="666"/>
        <v>2.0386779169479577E-2</v>
      </c>
      <c r="IC119" s="241">
        <f>+CyF_Tot!B118</f>
        <v>0</v>
      </c>
      <c r="ID119" s="149">
        <f>+CyF_Tot!C118</f>
        <v>1139</v>
      </c>
      <c r="IE119" s="149">
        <f>+CyF_Tot!D118</f>
        <v>1329</v>
      </c>
      <c r="IF119" s="149">
        <f>+CyF_Tot!E118</f>
        <v>1459</v>
      </c>
      <c r="IG119" s="149">
        <f>+CyF_Tot!F118</f>
        <v>0</v>
      </c>
      <c r="IH119" s="149">
        <f>+CyF_Tot!G118</f>
        <v>29</v>
      </c>
      <c r="II119" s="149">
        <f>+CyF_Tot!H118</f>
        <v>30</v>
      </c>
      <c r="IJ119" s="557">
        <f>+CyF_Tot!I118</f>
        <v>30</v>
      </c>
      <c r="IK119" s="93">
        <f t="shared" si="667"/>
        <v>8.5525709831362179E-2</v>
      </c>
      <c r="IL119" s="90">
        <f t="shared" si="668"/>
        <v>8.3176472807512558E-2</v>
      </c>
      <c r="IM119" s="90">
        <f t="shared" si="669"/>
        <v>7.5598538269823629E-2</v>
      </c>
      <c r="IN119" s="90">
        <f t="shared" si="670"/>
        <v>7.6314941615288248E-2</v>
      </c>
      <c r="IO119" s="90">
        <f t="shared" si="671"/>
        <v>7.6634096149921963E-2</v>
      </c>
      <c r="IP119" s="90">
        <f t="shared" si="672"/>
        <v>7.1353630807439589E-2</v>
      </c>
      <c r="IQ119" s="90">
        <f t="shared" si="673"/>
        <v>7.2651818553475161E-2</v>
      </c>
      <c r="IR119" s="90">
        <f t="shared" si="674"/>
        <v>7.0379622481834575E-2</v>
      </c>
      <c r="IS119" s="90">
        <f t="shared" si="675"/>
        <v>6.1576826324963842E-2</v>
      </c>
      <c r="IT119" s="90">
        <f t="shared" si="676"/>
        <v>6.1003399707349013E-2</v>
      </c>
      <c r="IU119" s="90">
        <f t="shared" si="677"/>
        <v>5.0914995487664975E-2</v>
      </c>
      <c r="IV119" s="90">
        <f t="shared" si="678"/>
        <v>4.8907712397855185E-2</v>
      </c>
      <c r="IW119" s="90">
        <f t="shared" si="679"/>
        <v>3.9002961302477546E-2</v>
      </c>
      <c r="IX119" s="90">
        <f t="shared" si="680"/>
        <v>4.0224121775130704E-2</v>
      </c>
      <c r="IY119" s="90">
        <f t="shared" si="681"/>
        <v>2.3378098912073882E-2</v>
      </c>
      <c r="IZ119" s="90">
        <f t="shared" si="682"/>
        <v>3.1242237430186493E-2</v>
      </c>
      <c r="JA119" s="90">
        <f t="shared" si="683"/>
        <v>8.4026198897228146E-3</v>
      </c>
      <c r="JB119" s="90">
        <f t="shared" si="684"/>
        <v>1.6387056377871634E-2</v>
      </c>
      <c r="JC119" s="90">
        <f t="shared" si="685"/>
        <v>1.1670305402392799E-3</v>
      </c>
      <c r="JD119" s="202">
        <f t="shared" si="686"/>
        <v>6.1581097759866232E-3</v>
      </c>
      <c r="JE119" s="326"/>
      <c r="JF119" s="323"/>
      <c r="JG119" s="323"/>
      <c r="JH119" s="323"/>
      <c r="JI119" s="323"/>
      <c r="JJ119" s="323"/>
      <c r="JK119" s="323"/>
      <c r="JL119" s="323"/>
      <c r="JM119" s="323"/>
      <c r="JN119" s="323"/>
      <c r="JO119" s="323"/>
      <c r="JP119" s="323"/>
      <c r="JQ119" s="323"/>
      <c r="JR119" s="323"/>
      <c r="JS119" s="323"/>
      <c r="JT119" s="323"/>
      <c r="JU119" s="323"/>
      <c r="JV119" s="323"/>
      <c r="JW119" s="323"/>
      <c r="JX119" s="327"/>
      <c r="JZ119" s="701">
        <f t="shared" si="540"/>
        <v>0</v>
      </c>
      <c r="KA119" s="291">
        <f t="shared" si="541"/>
        <v>0</v>
      </c>
      <c r="KB119" s="291">
        <f t="shared" si="542"/>
        <v>0</v>
      </c>
      <c r="KC119" s="291">
        <f t="shared" si="543"/>
        <v>0</v>
      </c>
      <c r="KD119" s="291">
        <f t="shared" si="544"/>
        <v>0</v>
      </c>
      <c r="KE119" s="291">
        <f t="shared" si="545"/>
        <v>0</v>
      </c>
      <c r="KF119" s="291">
        <f t="shared" si="546"/>
        <v>0</v>
      </c>
      <c r="KG119" s="291">
        <f t="shared" si="547"/>
        <v>0</v>
      </c>
      <c r="KH119" s="291">
        <f t="shared" si="548"/>
        <v>0</v>
      </c>
      <c r="KI119" s="291">
        <f t="shared" si="549"/>
        <v>0</v>
      </c>
      <c r="KJ119" s="291">
        <f t="shared" si="550"/>
        <v>3474.1962088847022</v>
      </c>
      <c r="KK119" s="291">
        <f t="shared" si="551"/>
        <v>0</v>
      </c>
      <c r="KL119" s="291">
        <f t="shared" si="552"/>
        <v>1774.0373491231567</v>
      </c>
      <c r="KM119" s="291">
        <f t="shared" si="553"/>
        <v>5952.3024419105677</v>
      </c>
      <c r="KN119" s="291">
        <f t="shared" si="554"/>
        <v>10632.510299657291</v>
      </c>
      <c r="KO119" s="291">
        <f t="shared" si="555"/>
        <v>7144.3525104192458</v>
      </c>
      <c r="KP119" s="291">
        <f t="shared" si="556"/>
        <v>7103.1379473102388</v>
      </c>
      <c r="KQ119" s="291">
        <f t="shared" si="557"/>
        <v>16770.760719246846</v>
      </c>
      <c r="KR119" s="291">
        <f t="shared" si="558"/>
        <v>0</v>
      </c>
      <c r="KS119" s="702">
        <f t="shared" si="559"/>
        <v>0</v>
      </c>
      <c r="KT119" s="705">
        <f>(SUM(JZ119:KS119)/SUM(JZ$4:KS118))*100000</f>
        <v>100.92119892904914</v>
      </c>
      <c r="KU119" s="624">
        <f t="shared" si="609"/>
        <v>0</v>
      </c>
      <c r="KV119" s="625">
        <f t="shared" si="610"/>
        <v>0</v>
      </c>
      <c r="KW119" s="625">
        <f t="shared" si="611"/>
        <v>0</v>
      </c>
      <c r="KX119" s="625">
        <f t="shared" si="612"/>
        <v>0</v>
      </c>
      <c r="KY119" s="625">
        <f t="shared" si="613"/>
        <v>0</v>
      </c>
      <c r="KZ119" s="625">
        <f t="shared" si="614"/>
        <v>0</v>
      </c>
      <c r="LA119" s="625">
        <f t="shared" si="615"/>
        <v>0</v>
      </c>
      <c r="LB119" s="625">
        <f t="shared" si="616"/>
        <v>0</v>
      </c>
      <c r="LC119" s="625">
        <f t="shared" si="617"/>
        <v>0</v>
      </c>
      <c r="LD119" s="625">
        <f t="shared" si="618"/>
        <v>0</v>
      </c>
      <c r="LE119" s="625">
        <f t="shared" si="619"/>
        <v>1643.8382301322576</v>
      </c>
      <c r="LF119" s="625">
        <f t="shared" si="620"/>
        <v>0</v>
      </c>
      <c r="LG119" s="625">
        <f t="shared" si="621"/>
        <v>1072.9443774865185</v>
      </c>
      <c r="LH119" s="625">
        <f t="shared" si="622"/>
        <v>3121.1128686984162</v>
      </c>
      <c r="LI119" s="625">
        <f t="shared" si="623"/>
        <v>10740.310799148343</v>
      </c>
      <c r="LJ119" s="625">
        <f t="shared" si="624"/>
        <v>5357.8759368090159</v>
      </c>
      <c r="LK119" s="625">
        <f t="shared" si="625"/>
        <v>19921.409552752255</v>
      </c>
      <c r="LL119" s="625">
        <f t="shared" si="626"/>
        <v>25537.233210064052</v>
      </c>
      <c r="LM119" s="625">
        <f t="shared" si="627"/>
        <v>0</v>
      </c>
      <c r="LN119" s="626">
        <f t="shared" si="628"/>
        <v>0</v>
      </c>
      <c r="LO119" s="642">
        <f t="shared" si="629"/>
        <v>0</v>
      </c>
      <c r="LP119" s="625">
        <f t="shared" si="630"/>
        <v>0</v>
      </c>
      <c r="LQ119" s="625">
        <f t="shared" si="631"/>
        <v>452.05990280916023</v>
      </c>
      <c r="LR119" s="625">
        <f t="shared" si="632"/>
        <v>0</v>
      </c>
      <c r="LS119" s="625">
        <f t="shared" si="633"/>
        <v>6397.8254593944648</v>
      </c>
      <c r="LT119" s="645">
        <f t="shared" si="634"/>
        <v>7567.3289405091491</v>
      </c>
      <c r="LU119" s="624">
        <f t="shared" si="635"/>
        <v>0</v>
      </c>
      <c r="LV119" s="625">
        <f t="shared" si="636"/>
        <v>229.03159036521095</v>
      </c>
      <c r="LW119" s="626">
        <f t="shared" si="637"/>
        <v>7060.3063274517817</v>
      </c>
      <c r="LY119" s="725">
        <f>VLOOKUP(A119,Vac!A:C,2,FALSE)</f>
        <v>257981.47071177207</v>
      </c>
      <c r="LZ119" s="730">
        <f>VLOOKUP(A119,Vac!A:D,3,FALSE)</f>
        <v>3642</v>
      </c>
      <c r="MA119" s="722">
        <f>VLOOKUP(A119,Vac!A:D,4,FALSE)</f>
        <v>909</v>
      </c>
      <c r="MB119" s="742">
        <f t="shared" si="560"/>
        <v>0.15241044526280548</v>
      </c>
      <c r="MC119" s="666">
        <f t="shared" si="561"/>
        <v>3.8039839303649146E-2</v>
      </c>
    </row>
    <row r="120" spans="1:341" ht="14.4">
      <c r="A120" s="510" t="s">
        <v>130</v>
      </c>
      <c r="B120" s="538">
        <v>7390</v>
      </c>
      <c r="C120" s="526">
        <f t="shared" si="638"/>
        <v>248</v>
      </c>
      <c r="D120" s="517">
        <f t="shared" si="639"/>
        <v>9</v>
      </c>
      <c r="E120" s="495">
        <f t="shared" si="640"/>
        <v>7.7480921947737178E-3</v>
      </c>
      <c r="F120" s="208">
        <f t="shared" si="562"/>
        <v>3.1664411366711775E-2</v>
      </c>
      <c r="G120" s="30">
        <f t="shared" si="264"/>
        <v>4.9640011366258303</v>
      </c>
      <c r="H120" s="29">
        <f t="shared" si="563"/>
        <v>0.15718217401494511</v>
      </c>
      <c r="I120" s="33">
        <f t="shared" si="564"/>
        <v>0.16658623570814696</v>
      </c>
      <c r="J120" s="353">
        <f t="shared" si="565"/>
        <v>0.14230808715026816</v>
      </c>
      <c r="K120" s="581">
        <f t="shared" si="566"/>
        <v>8.5579252734721729E-3</v>
      </c>
      <c r="L120" s="354">
        <f t="shared" si="641"/>
        <v>4.4942596753866741</v>
      </c>
      <c r="M120" s="355">
        <f t="shared" si="567"/>
        <v>0.15021409199194974</v>
      </c>
      <c r="N120" s="827"/>
      <c r="O120" s="364" t="s">
        <v>226</v>
      </c>
      <c r="P120" s="20" t="s">
        <v>229</v>
      </c>
      <c r="Q120" s="20"/>
      <c r="R120" s="20"/>
      <c r="S120" s="166">
        <f t="shared" si="568"/>
        <v>248</v>
      </c>
      <c r="T120" s="167">
        <f t="shared" si="569"/>
        <v>3355.8863328822736</v>
      </c>
      <c r="U120" s="166">
        <f t="shared" si="570"/>
        <v>4</v>
      </c>
      <c r="V120" s="168">
        <f t="shared" si="571"/>
        <v>1.6393442622950821E-2</v>
      </c>
      <c r="W120" s="167">
        <f t="shared" si="572"/>
        <v>54.12719891745602</v>
      </c>
      <c r="X120" s="166">
        <f t="shared" si="573"/>
        <v>14</v>
      </c>
      <c r="Y120" s="168">
        <f t="shared" si="574"/>
        <v>5.9829059829059832E-2</v>
      </c>
      <c r="Z120" s="167">
        <f t="shared" si="575"/>
        <v>189.44519621109609</v>
      </c>
      <c r="AA120" s="166">
        <f t="shared" si="576"/>
        <v>9</v>
      </c>
      <c r="AB120" s="167">
        <f t="shared" si="577"/>
        <v>1217.8619756427604</v>
      </c>
      <c r="AC120" s="169">
        <f t="shared" si="578"/>
        <v>3.6290322580645164E-2</v>
      </c>
      <c r="AD120" s="166">
        <f t="shared" si="579"/>
        <v>0</v>
      </c>
      <c r="AE120" s="168">
        <f t="shared" si="580"/>
        <v>0</v>
      </c>
      <c r="AF120" s="167">
        <f t="shared" si="581"/>
        <v>0</v>
      </c>
      <c r="AG120" s="166">
        <f t="shared" si="582"/>
        <v>0</v>
      </c>
      <c r="AH120" s="168">
        <f t="shared" si="583"/>
        <v>0</v>
      </c>
      <c r="AI120" s="365">
        <f t="shared" si="584"/>
        <v>0</v>
      </c>
      <c r="AJ120" s="831"/>
      <c r="AK120" s="85">
        <v>602.20250818486693</v>
      </c>
      <c r="AL120" s="62">
        <v>527.84583004045874</v>
      </c>
      <c r="AM120" s="62">
        <v>552.99725769651582</v>
      </c>
      <c r="AN120" s="62">
        <v>463.99597368106299</v>
      </c>
      <c r="AO120" s="62">
        <v>472.21629158783571</v>
      </c>
      <c r="AP120" s="62">
        <v>437.37979382885379</v>
      </c>
      <c r="AQ120" s="62">
        <v>567.63663179402374</v>
      </c>
      <c r="AR120" s="62">
        <v>522.71013061147869</v>
      </c>
      <c r="AS120" s="62">
        <v>472.86638517401821</v>
      </c>
      <c r="AT120" s="62">
        <v>424.44590466631257</v>
      </c>
      <c r="AU120" s="62">
        <v>390.39562209095777</v>
      </c>
      <c r="AV120" s="62">
        <v>419.42427987593203</v>
      </c>
      <c r="AW120" s="62">
        <v>412.56732486064072</v>
      </c>
      <c r="AX120" s="62">
        <v>416.86514689494913</v>
      </c>
      <c r="AY120" s="62">
        <v>229.068002827371</v>
      </c>
      <c r="AZ120" s="62">
        <v>237.82010158837699</v>
      </c>
      <c r="BA120" s="62">
        <v>96.454792969571258</v>
      </c>
      <c r="BB120" s="62">
        <v>112.74127491041162</v>
      </c>
      <c r="BC120" s="62">
        <v>6.5951995192869246</v>
      </c>
      <c r="BD120" s="86">
        <v>23.771601025116258</v>
      </c>
      <c r="BE120" s="258">
        <v>2.0000000000000002E-5</v>
      </c>
      <c r="BF120" s="43">
        <v>2.0000000000000002E-5</v>
      </c>
      <c r="BG120" s="53">
        <v>5.0000000000000002E-5</v>
      </c>
      <c r="BH120" s="53">
        <v>4.0000000000000003E-5</v>
      </c>
      <c r="BI120" s="53">
        <v>1.2518952302791728E-4</v>
      </c>
      <c r="BJ120" s="53">
        <v>1.2406223545552731E-4</v>
      </c>
      <c r="BK120" s="53">
        <v>3.4000000000000002E-4</v>
      </c>
      <c r="BL120" s="53">
        <v>1.8000000000000001E-4</v>
      </c>
      <c r="BM120" s="53">
        <v>8.9999999999999998E-4</v>
      </c>
      <c r="BN120" s="53">
        <v>5.0000000000000001E-4</v>
      </c>
      <c r="BO120" s="53">
        <v>3.8E-3</v>
      </c>
      <c r="BP120" s="53">
        <v>2E-3</v>
      </c>
      <c r="BQ120" s="53">
        <v>1.6199999999999999E-2</v>
      </c>
      <c r="BR120" s="53">
        <v>6.1999999999999998E-3</v>
      </c>
      <c r="BS120" s="53">
        <v>6.1100000000000002E-2</v>
      </c>
      <c r="BT120" s="53">
        <v>2.6800000000000001E-2</v>
      </c>
      <c r="BU120" s="53">
        <v>0.1421</v>
      </c>
      <c r="BV120" s="53">
        <v>5.4699999999999999E-2</v>
      </c>
      <c r="BW120" s="53">
        <v>0.27589999999999998</v>
      </c>
      <c r="BX120" s="773">
        <v>0.1051</v>
      </c>
      <c r="BY120" s="53">
        <f t="shared" si="642"/>
        <v>2.0000000000000002E-5</v>
      </c>
      <c r="BZ120" s="53">
        <f t="shared" si="643"/>
        <v>4.5000000000000003E-5</v>
      </c>
      <c r="CA120" s="53">
        <f t="shared" si="644"/>
        <v>1.246258792417223E-4</v>
      </c>
      <c r="CB120" s="53">
        <f t="shared" si="645"/>
        <v>2.6000000000000003E-4</v>
      </c>
      <c r="CC120" s="53">
        <f t="shared" si="646"/>
        <v>6.9999999999999999E-4</v>
      </c>
      <c r="CD120" s="53">
        <f t="shared" si="647"/>
        <v>2.8999999999999998E-3</v>
      </c>
      <c r="CE120" s="53">
        <f t="shared" si="648"/>
        <v>1.12E-2</v>
      </c>
      <c r="CF120" s="53">
        <f t="shared" si="649"/>
        <v>4.3950000000000003E-2</v>
      </c>
      <c r="CG120" s="53">
        <f t="shared" si="650"/>
        <v>9.8400000000000001E-2</v>
      </c>
      <c r="CH120" s="54">
        <f t="shared" si="509"/>
        <v>0.1905</v>
      </c>
      <c r="CI120" s="64">
        <f>+Fall_Hoy!B120</f>
        <v>0</v>
      </c>
      <c r="CJ120" s="61">
        <f>+Fall_Hoy!C120</f>
        <v>0</v>
      </c>
      <c r="CK120" s="61">
        <f>+Fall_Hoy!D120</f>
        <v>0</v>
      </c>
      <c r="CL120" s="61">
        <f>+Fall_Hoy!E120</f>
        <v>0</v>
      </c>
      <c r="CM120" s="61">
        <f>+Fall_Hoy!F120</f>
        <v>0</v>
      </c>
      <c r="CN120" s="61">
        <f>+Fall_Hoy!G120</f>
        <v>0</v>
      </c>
      <c r="CO120" s="61">
        <f>+Fall_Hoy!H120</f>
        <v>0</v>
      </c>
      <c r="CP120" s="61">
        <f>+Fall_Hoy!I120</f>
        <v>0</v>
      </c>
      <c r="CQ120" s="61">
        <f>+Fall_Hoy!J120</f>
        <v>0</v>
      </c>
      <c r="CR120" s="61">
        <f>+Fall_Hoy!K120</f>
        <v>1</v>
      </c>
      <c r="CS120" s="61">
        <f>+Fall_Hoy!L120</f>
        <v>0</v>
      </c>
      <c r="CT120" s="61">
        <f>+Fall_Hoy!M120</f>
        <v>0</v>
      </c>
      <c r="CU120" s="61">
        <f>+Fall_Hoy!N120</f>
        <v>3</v>
      </c>
      <c r="CV120" s="61">
        <f>+Fall_Hoy!O120</f>
        <v>0</v>
      </c>
      <c r="CW120" s="61">
        <f>+Fall_Hoy!P120</f>
        <v>2</v>
      </c>
      <c r="CX120" s="61">
        <f>+Fall_Hoy!Q120</f>
        <v>0</v>
      </c>
      <c r="CY120" s="61">
        <f>+Fall_Hoy!R120</f>
        <v>1</v>
      </c>
      <c r="CZ120" s="61">
        <f>+Fall_Hoy!S120</f>
        <v>0</v>
      </c>
      <c r="DA120" s="61">
        <f>+Fall_Hoy!T120</f>
        <v>0</v>
      </c>
      <c r="DB120" s="253">
        <f>+Fall_Hoy!U120</f>
        <v>1</v>
      </c>
      <c r="DC120" s="61">
        <f>+Fall_Hoy!W120</f>
        <v>0</v>
      </c>
      <c r="DD120" s="61">
        <f>+Fall_Hoy!X120</f>
        <v>0</v>
      </c>
      <c r="DE120" s="61">
        <f>+Fall_Hoy!Y120</f>
        <v>0</v>
      </c>
      <c r="DF120" s="61">
        <f>+Fall_Hoy!Z120</f>
        <v>0</v>
      </c>
      <c r="DG120" s="61">
        <f>+Fall_Hoy!AA120</f>
        <v>0</v>
      </c>
      <c r="DH120" s="61">
        <f>+Fall_Hoy!AB120</f>
        <v>0</v>
      </c>
      <c r="DI120" s="61">
        <f>+Fall_Hoy!AC120</f>
        <v>0</v>
      </c>
      <c r="DJ120" s="61">
        <f>+Fall_Hoy!AD120</f>
        <v>1</v>
      </c>
      <c r="DK120" s="61">
        <f>+Fall_Hoy!AE120</f>
        <v>0</v>
      </c>
      <c r="DL120" s="270">
        <f>+Fall_Hoy!AF120</f>
        <v>0</v>
      </c>
      <c r="DM120" s="75">
        <f t="shared" si="585"/>
        <v>0.14289740958388747</v>
      </c>
      <c r="DN120" s="76">
        <f t="shared" si="586"/>
        <v>4.2048590229383414E-3</v>
      </c>
      <c r="DO120" s="76">
        <f t="shared" si="587"/>
        <v>0.44886052294068141</v>
      </c>
      <c r="DP120" s="76">
        <f t="shared" si="588"/>
        <v>3.3584002174996005E-2</v>
      </c>
      <c r="DQ120" s="76">
        <f t="shared" si="524"/>
        <v>4.4471146748002115E-2</v>
      </c>
      <c r="DR120" s="76">
        <f t="shared" si="525"/>
        <v>8.2308329072208489E-2</v>
      </c>
      <c r="DS120" s="76">
        <f t="shared" si="526"/>
        <v>4.0518879000652527E-2</v>
      </c>
      <c r="DT120" s="76">
        <f t="shared" si="527"/>
        <v>3.2522805670731882E-2</v>
      </c>
      <c r="DU120" s="76">
        <f t="shared" si="528"/>
        <v>3.8065721236192063E-2</v>
      </c>
      <c r="DV120" s="76">
        <f t="shared" si="529"/>
        <v>0.7</v>
      </c>
      <c r="DW120" s="76">
        <f t="shared" si="530"/>
        <v>3.5861057880249889E-2</v>
      </c>
      <c r="DX120" s="76">
        <f t="shared" si="531"/>
        <v>5.0068632188417686E-2</v>
      </c>
      <c r="DY120" s="76">
        <f t="shared" si="532"/>
        <v>0.44886052294068141</v>
      </c>
      <c r="DZ120" s="76">
        <f t="shared" si="533"/>
        <v>3.3584002174996005E-2</v>
      </c>
      <c r="EA120" s="76">
        <f t="shared" si="534"/>
        <v>0.14289740958388747</v>
      </c>
      <c r="EB120" s="76">
        <f t="shared" si="535"/>
        <v>4.2048590229383414E-3</v>
      </c>
      <c r="EC120" s="76">
        <f t="shared" si="536"/>
        <v>7.2959543647684089E-2</v>
      </c>
      <c r="ED120" s="76">
        <f t="shared" si="537"/>
        <v>2.660959797007716E-2</v>
      </c>
      <c r="EE120" s="76">
        <f t="shared" si="538"/>
        <v>0</v>
      </c>
      <c r="EF120" s="316">
        <f t="shared" si="539"/>
        <v>0.40025692207810382</v>
      </c>
      <c r="EG120" s="85">
        <f>+'Cas_-14'!B119</f>
        <v>1</v>
      </c>
      <c r="EH120" s="62">
        <f>+'Cas_-14'!C119</f>
        <v>2</v>
      </c>
      <c r="EI120" s="62">
        <f>+'Cas_-14'!D119</f>
        <v>4</v>
      </c>
      <c r="EJ120" s="62">
        <f>+'Cas_-14'!E119</f>
        <v>5</v>
      </c>
      <c r="EK120" s="62">
        <f>+'Cas_-14'!F119</f>
        <v>21</v>
      </c>
      <c r="EL120" s="62">
        <f>+'Cas_-14'!G119</f>
        <v>36</v>
      </c>
      <c r="EM120" s="62">
        <f>+'Cas_-14'!H119</f>
        <v>23</v>
      </c>
      <c r="EN120" s="62">
        <f>+'Cas_-14'!I119</f>
        <v>17</v>
      </c>
      <c r="EO120" s="62">
        <f>+'Cas_-14'!J119</f>
        <v>18</v>
      </c>
      <c r="EP120" s="62">
        <f>+'Cas_-14'!K119</f>
        <v>24</v>
      </c>
      <c r="EQ120" s="62">
        <f>+'Cas_-14'!L119</f>
        <v>14</v>
      </c>
      <c r="ER120" s="62">
        <f>+'Cas_-14'!M119</f>
        <v>21</v>
      </c>
      <c r="ES120" s="62">
        <f>+'Cas_-14'!N119</f>
        <v>13</v>
      </c>
      <c r="ET120" s="62">
        <f>+'Cas_-14'!O119</f>
        <v>14</v>
      </c>
      <c r="EU120" s="62">
        <f>+'Cas_-14'!P119</f>
        <v>8</v>
      </c>
      <c r="EV120" s="62">
        <f>+'Cas_-14'!Q119</f>
        <v>1</v>
      </c>
      <c r="EW120" s="62">
        <f>+'Cas_-14'!R119</f>
        <v>1</v>
      </c>
      <c r="EX120" s="62">
        <f>+'Cas_-14'!S119</f>
        <v>3</v>
      </c>
      <c r="EY120" s="62">
        <f>+'Cas_-14'!T119</f>
        <v>0</v>
      </c>
      <c r="EZ120" s="86">
        <f>+'Cas_-14'!U119</f>
        <v>1</v>
      </c>
      <c r="FA120" s="201">
        <f t="shared" si="589"/>
        <v>1.6605709647642573E-3</v>
      </c>
      <c r="FB120" s="90">
        <f t="shared" si="590"/>
        <v>3.7889851281892339E-3</v>
      </c>
      <c r="FC120" s="90">
        <f t="shared" si="591"/>
        <v>7.2333089257292389E-3</v>
      </c>
      <c r="FD120" s="90">
        <f t="shared" si="592"/>
        <v>1.0775955576366382E-2</v>
      </c>
      <c r="FE120" s="90">
        <f t="shared" si="593"/>
        <v>4.4471146748002115E-2</v>
      </c>
      <c r="FF120" s="90">
        <f t="shared" si="594"/>
        <v>8.2308329072208489E-2</v>
      </c>
      <c r="FG120" s="90">
        <f t="shared" si="595"/>
        <v>4.0518879000652527E-2</v>
      </c>
      <c r="FH120" s="90">
        <f t="shared" si="596"/>
        <v>3.2522805670731882E-2</v>
      </c>
      <c r="FI120" s="90">
        <f t="shared" si="597"/>
        <v>3.8065721236192063E-2</v>
      </c>
      <c r="FJ120" s="90">
        <f t="shared" si="598"/>
        <v>5.6544308087665786E-2</v>
      </c>
      <c r="FK120" s="90">
        <f t="shared" si="599"/>
        <v>3.5861057880249889E-2</v>
      </c>
      <c r="FL120" s="90">
        <f t="shared" si="600"/>
        <v>5.0068632188417686E-2</v>
      </c>
      <c r="FM120" s="90">
        <f t="shared" si="601"/>
        <v>3.1510008710435834E-2</v>
      </c>
      <c r="FN120" s="90">
        <f t="shared" si="602"/>
        <v>3.3584002174996005E-2</v>
      </c>
      <c r="FO120" s="90">
        <f t="shared" si="603"/>
        <v>3.4924126902302094E-2</v>
      </c>
      <c r="FP120" s="90">
        <f t="shared" si="604"/>
        <v>4.2048590229383414E-3</v>
      </c>
      <c r="FQ120" s="90">
        <f t="shared" si="605"/>
        <v>1.0367551152335909E-2</v>
      </c>
      <c r="FR120" s="90">
        <f t="shared" si="606"/>
        <v>2.660959797007716E-2</v>
      </c>
      <c r="FS120" s="90">
        <f t="shared" si="607"/>
        <v>0</v>
      </c>
      <c r="FT120" s="99">
        <f t="shared" si="608"/>
        <v>4.2067002510408714E-2</v>
      </c>
      <c r="FU120" s="119">
        <f t="shared" si="511"/>
        <v>4.0916530278232406</v>
      </c>
      <c r="FV120" s="120">
        <f t="shared" si="512"/>
        <v>1</v>
      </c>
      <c r="FW120" s="120">
        <f t="shared" si="513"/>
        <v>14.245014245014245</v>
      </c>
      <c r="FX120" s="120">
        <f t="shared" si="514"/>
        <v>1</v>
      </c>
      <c r="FY120" s="120">
        <f t="shared" si="687"/>
        <v>1</v>
      </c>
      <c r="FZ120" s="120">
        <f t="shared" si="687"/>
        <v>1</v>
      </c>
      <c r="GA120" s="120">
        <f t="shared" si="687"/>
        <v>1</v>
      </c>
      <c r="GB120" s="120">
        <f t="shared" si="687"/>
        <v>1</v>
      </c>
      <c r="GC120" s="120">
        <f t="shared" si="687"/>
        <v>1</v>
      </c>
      <c r="GD120" s="120">
        <f t="shared" si="687"/>
        <v>12.379672219434116</v>
      </c>
      <c r="GE120" s="120">
        <f t="shared" si="687"/>
        <v>1</v>
      </c>
      <c r="GF120" s="120">
        <f t="shared" si="687"/>
        <v>1</v>
      </c>
      <c r="GG120" s="120">
        <f t="shared" si="687"/>
        <v>14.245014245014245</v>
      </c>
      <c r="GH120" s="120">
        <f t="shared" si="687"/>
        <v>1</v>
      </c>
      <c r="GI120" s="120">
        <f t="shared" si="687"/>
        <v>4.0916530278232406</v>
      </c>
      <c r="GJ120" s="120">
        <f t="shared" si="687"/>
        <v>1</v>
      </c>
      <c r="GK120" s="120">
        <f t="shared" si="515"/>
        <v>7.0372976776917664</v>
      </c>
      <c r="GL120" s="120">
        <f t="shared" si="516"/>
        <v>1</v>
      </c>
      <c r="GM120" s="120" t="e">
        <f t="shared" si="517"/>
        <v>#DIV/0!</v>
      </c>
      <c r="GN120" s="321">
        <f t="shared" si="518"/>
        <v>9.51474785918173</v>
      </c>
      <c r="GO120" s="85">
        <f>+Cas_Hoy!B119</f>
        <v>1</v>
      </c>
      <c r="GP120" s="62">
        <f>+Cas_Hoy!C119</f>
        <v>2</v>
      </c>
      <c r="GQ120" s="62">
        <f>+Cas_Hoy!D119</f>
        <v>5</v>
      </c>
      <c r="GR120" s="62">
        <f>+Cas_Hoy!E119</f>
        <v>5</v>
      </c>
      <c r="GS120" s="62">
        <f>+Cas_Hoy!F119</f>
        <v>23</v>
      </c>
      <c r="GT120" s="62">
        <f>+Cas_Hoy!G119</f>
        <v>36</v>
      </c>
      <c r="GU120" s="62">
        <f>+Cas_Hoy!H119</f>
        <v>26</v>
      </c>
      <c r="GV120" s="62">
        <f>+Cas_Hoy!I119</f>
        <v>19</v>
      </c>
      <c r="GW120" s="62">
        <f>+Cas_Hoy!J119</f>
        <v>18</v>
      </c>
      <c r="GX120" s="62">
        <f>+Cas_Hoy!K119</f>
        <v>25</v>
      </c>
      <c r="GY120" s="62">
        <f>+Cas_Hoy!L119</f>
        <v>14</v>
      </c>
      <c r="GZ120" s="62">
        <f>+Cas_Hoy!M119</f>
        <v>22</v>
      </c>
      <c r="HA120" s="62">
        <f>+Cas_Hoy!N119</f>
        <v>15</v>
      </c>
      <c r="HB120" s="62">
        <f>+Cas_Hoy!O119</f>
        <v>15</v>
      </c>
      <c r="HC120" s="62">
        <f>+Cas_Hoy!P119</f>
        <v>8</v>
      </c>
      <c r="HD120" s="62">
        <f>+Cas_Hoy!Q119</f>
        <v>1</v>
      </c>
      <c r="HE120" s="62">
        <f>+Cas_Hoy!R119</f>
        <v>1</v>
      </c>
      <c r="HF120" s="62">
        <f>+Cas_Hoy!S119</f>
        <v>3</v>
      </c>
      <c r="HG120" s="62">
        <f>+Cas_Hoy!T119</f>
        <v>0</v>
      </c>
      <c r="HH120" s="590">
        <f>+Cas_Hoy!U119</f>
        <v>1</v>
      </c>
      <c r="HI120" s="543">
        <f t="shared" si="519"/>
        <v>0.14289740958388747</v>
      </c>
      <c r="HJ120" s="112">
        <f t="shared" si="520"/>
        <v>4.2048590229383414E-3</v>
      </c>
      <c r="HK120" s="112">
        <f t="shared" si="521"/>
        <v>0.5179159880084786</v>
      </c>
      <c r="HL120" s="112">
        <f t="shared" si="522"/>
        <v>3.5982859473210005E-2</v>
      </c>
      <c r="HM120" s="323">
        <f t="shared" si="651"/>
        <v>4.8706494057335653E-2</v>
      </c>
      <c r="HN120" s="323">
        <f t="shared" si="652"/>
        <v>8.2308329072208489E-2</v>
      </c>
      <c r="HO120" s="323">
        <f t="shared" si="653"/>
        <v>4.5803950174650686E-2</v>
      </c>
      <c r="HP120" s="323">
        <f t="shared" si="654"/>
        <v>3.6349018102582689E-2</v>
      </c>
      <c r="HQ120" s="323">
        <f t="shared" si="655"/>
        <v>3.8065721236192063E-2</v>
      </c>
      <c r="HR120" s="323">
        <f t="shared" si="656"/>
        <v>0.7</v>
      </c>
      <c r="HS120" s="323">
        <f t="shared" si="657"/>
        <v>3.5861057880249889E-2</v>
      </c>
      <c r="HT120" s="323">
        <f t="shared" si="658"/>
        <v>5.2452852768818531E-2</v>
      </c>
      <c r="HU120" s="323">
        <f t="shared" si="659"/>
        <v>0.5179159880084786</v>
      </c>
      <c r="HV120" s="323">
        <f t="shared" si="660"/>
        <v>3.5982859473210005E-2</v>
      </c>
      <c r="HW120" s="323">
        <f t="shared" si="661"/>
        <v>0.14289740958388747</v>
      </c>
      <c r="HX120" s="323">
        <f t="shared" si="662"/>
        <v>4.2048590229383414E-3</v>
      </c>
      <c r="HY120" s="323">
        <f t="shared" si="663"/>
        <v>7.2959543647684089E-2</v>
      </c>
      <c r="HZ120" s="323">
        <f t="shared" si="664"/>
        <v>2.660959797007716E-2</v>
      </c>
      <c r="IA120" s="323" t="e">
        <f t="shared" si="665"/>
        <v>#DIV/0!</v>
      </c>
      <c r="IB120" s="327">
        <f t="shared" si="666"/>
        <v>0.40025692207810376</v>
      </c>
      <c r="IC120" s="241">
        <f>+CyF_Tot!B119</f>
        <v>0</v>
      </c>
      <c r="ID120" s="149">
        <f>+CyF_Tot!C119</f>
        <v>234</v>
      </c>
      <c r="IE120" s="149">
        <f>+CyF_Tot!D119</f>
        <v>244</v>
      </c>
      <c r="IF120" s="149">
        <f>+CyF_Tot!E119</f>
        <v>248</v>
      </c>
      <c r="IG120" s="149">
        <f>+CyF_Tot!F119</f>
        <v>0</v>
      </c>
      <c r="IH120" s="149">
        <f>+CyF_Tot!G119</f>
        <v>9</v>
      </c>
      <c r="II120" s="149">
        <f>+CyF_Tot!H119</f>
        <v>9</v>
      </c>
      <c r="IJ120" s="557">
        <f>+CyF_Tot!I119</f>
        <v>9</v>
      </c>
      <c r="IK120" s="93">
        <f t="shared" si="667"/>
        <v>8.1488837372783077E-2</v>
      </c>
      <c r="IL120" s="90">
        <f t="shared" si="668"/>
        <v>7.1427040600873987E-2</v>
      </c>
      <c r="IM120" s="90">
        <f t="shared" si="669"/>
        <v>7.4830481420367495E-2</v>
      </c>
      <c r="IN120" s="90">
        <f t="shared" si="670"/>
        <v>6.2787005910833971E-2</v>
      </c>
      <c r="IO120" s="90">
        <f t="shared" si="671"/>
        <v>6.3899362867095494E-2</v>
      </c>
      <c r="IP120" s="90">
        <f t="shared" si="672"/>
        <v>5.9185357757625685E-2</v>
      </c>
      <c r="IQ120" s="90">
        <f t="shared" si="673"/>
        <v>7.6811452204874661E-2</v>
      </c>
      <c r="IR120" s="90">
        <f t="shared" si="674"/>
        <v>7.0732088039442309E-2</v>
      </c>
      <c r="IS120" s="90">
        <f t="shared" si="675"/>
        <v>6.3987332229231156E-2</v>
      </c>
      <c r="IT120" s="90">
        <f t="shared" si="676"/>
        <v>5.743516977893269E-2</v>
      </c>
      <c r="IU120" s="90">
        <f t="shared" si="677"/>
        <v>5.2827553733553148E-2</v>
      </c>
      <c r="IV120" s="90">
        <f t="shared" si="678"/>
        <v>5.6755653569138302E-2</v>
      </c>
      <c r="IW120" s="90">
        <f t="shared" si="679"/>
        <v>5.58277841489365E-2</v>
      </c>
      <c r="IX120" s="90">
        <f t="shared" si="680"/>
        <v>5.6409356819343594E-2</v>
      </c>
      <c r="IY120" s="90">
        <f t="shared" si="681"/>
        <v>3.0997023386653721E-2</v>
      </c>
      <c r="IZ120" s="90">
        <f t="shared" si="682"/>
        <v>3.2181339863109198E-2</v>
      </c>
      <c r="JA120" s="90">
        <f t="shared" si="683"/>
        <v>1.3052069414015056E-2</v>
      </c>
      <c r="JB120" s="90">
        <f t="shared" si="684"/>
        <v>1.5255923533208609E-2</v>
      </c>
      <c r="JC120" s="90">
        <f t="shared" si="685"/>
        <v>8.9244919070188421E-4</v>
      </c>
      <c r="JD120" s="202">
        <f t="shared" si="686"/>
        <v>3.216725443182173E-3</v>
      </c>
      <c r="JE120" s="326"/>
      <c r="JF120" s="323"/>
      <c r="JG120" s="323"/>
      <c r="JH120" s="323"/>
      <c r="JI120" s="323"/>
      <c r="JJ120" s="323"/>
      <c r="JK120" s="323"/>
      <c r="JL120" s="323"/>
      <c r="JM120" s="323"/>
      <c r="JN120" s="323"/>
      <c r="JO120" s="323"/>
      <c r="JP120" s="323"/>
      <c r="JQ120" s="323"/>
      <c r="JR120" s="323"/>
      <c r="JS120" s="323"/>
      <c r="JT120" s="323"/>
      <c r="JU120" s="323"/>
      <c r="JV120" s="323"/>
      <c r="JW120" s="323"/>
      <c r="JX120" s="327"/>
      <c r="JZ120" s="701">
        <f t="shared" si="540"/>
        <v>0</v>
      </c>
      <c r="KA120" s="291">
        <f t="shared" si="541"/>
        <v>0</v>
      </c>
      <c r="KB120" s="291">
        <f t="shared" si="542"/>
        <v>0</v>
      </c>
      <c r="KC120" s="291">
        <f t="shared" si="543"/>
        <v>0</v>
      </c>
      <c r="KD120" s="291">
        <f t="shared" si="544"/>
        <v>0</v>
      </c>
      <c r="KE120" s="291">
        <f t="shared" si="545"/>
        <v>0</v>
      </c>
      <c r="KF120" s="291">
        <f t="shared" si="546"/>
        <v>0</v>
      </c>
      <c r="KG120" s="291">
        <f t="shared" si="547"/>
        <v>0</v>
      </c>
      <c r="KH120" s="291">
        <f t="shared" si="548"/>
        <v>0</v>
      </c>
      <c r="KI120" s="291">
        <f t="shared" si="549"/>
        <v>6883.0302469210546</v>
      </c>
      <c r="KJ120" s="291">
        <f t="shared" si="550"/>
        <v>0</v>
      </c>
      <c r="KK120" s="291">
        <f t="shared" si="551"/>
        <v>0</v>
      </c>
      <c r="KL120" s="291">
        <f t="shared" si="552"/>
        <v>12022.975890481664</v>
      </c>
      <c r="KM120" s="291">
        <f t="shared" si="553"/>
        <v>0</v>
      </c>
      <c r="KN120" s="291">
        <f t="shared" si="554"/>
        <v>8643.3983601459222</v>
      </c>
      <c r="KO120" s="291">
        <f t="shared" si="555"/>
        <v>0</v>
      </c>
      <c r="KP120" s="291">
        <f t="shared" si="556"/>
        <v>3696.6333037745871</v>
      </c>
      <c r="KQ120" s="291">
        <f t="shared" si="557"/>
        <v>0</v>
      </c>
      <c r="KR120" s="291">
        <f t="shared" si="558"/>
        <v>0</v>
      </c>
      <c r="KS120" s="702">
        <f t="shared" si="559"/>
        <v>7269.5987038237308</v>
      </c>
      <c r="KT120" s="705">
        <f>(SUM(JZ120:KS120)/SUM(JZ$4:KS119))*100000</f>
        <v>73.472658239125408</v>
      </c>
      <c r="KU120" s="624">
        <f t="shared" si="609"/>
        <v>0</v>
      </c>
      <c r="KV120" s="625">
        <f t="shared" si="610"/>
        <v>0</v>
      </c>
      <c r="KW120" s="625">
        <f t="shared" si="611"/>
        <v>0</v>
      </c>
      <c r="KX120" s="625">
        <f t="shared" si="612"/>
        <v>0</v>
      </c>
      <c r="KY120" s="625">
        <f t="shared" si="613"/>
        <v>0</v>
      </c>
      <c r="KZ120" s="625">
        <f t="shared" si="614"/>
        <v>0</v>
      </c>
      <c r="LA120" s="625">
        <f t="shared" si="615"/>
        <v>0</v>
      </c>
      <c r="LB120" s="625">
        <f t="shared" si="616"/>
        <v>0</v>
      </c>
      <c r="LC120" s="625">
        <f t="shared" si="617"/>
        <v>0</v>
      </c>
      <c r="LD120" s="625">
        <f t="shared" si="618"/>
        <v>2356.0128369860745</v>
      </c>
      <c r="LE120" s="625">
        <f t="shared" si="619"/>
        <v>0</v>
      </c>
      <c r="LF120" s="625">
        <f t="shared" si="620"/>
        <v>0</v>
      </c>
      <c r="LG120" s="625">
        <f t="shared" si="621"/>
        <v>7271.5404716390385</v>
      </c>
      <c r="LH120" s="625">
        <f t="shared" si="622"/>
        <v>0</v>
      </c>
      <c r="LI120" s="625">
        <f t="shared" si="623"/>
        <v>8731.0317255755235</v>
      </c>
      <c r="LJ120" s="625">
        <f t="shared" si="624"/>
        <v>0</v>
      </c>
      <c r="LK120" s="625">
        <f t="shared" si="625"/>
        <v>10367.551152335909</v>
      </c>
      <c r="LL120" s="625">
        <f t="shared" si="626"/>
        <v>0</v>
      </c>
      <c r="LM120" s="625">
        <f t="shared" si="627"/>
        <v>0</v>
      </c>
      <c r="LN120" s="626">
        <f t="shared" si="628"/>
        <v>42067.002510408718</v>
      </c>
      <c r="LO120" s="642">
        <f t="shared" si="629"/>
        <v>0</v>
      </c>
      <c r="LP120" s="625">
        <f t="shared" si="630"/>
        <v>0</v>
      </c>
      <c r="LQ120" s="625">
        <f t="shared" si="631"/>
        <v>0</v>
      </c>
      <c r="LR120" s="625">
        <f t="shared" si="632"/>
        <v>731.75355221439168</v>
      </c>
      <c r="LS120" s="625">
        <f t="shared" si="633"/>
        <v>8057.0945034540791</v>
      </c>
      <c r="LT120" s="645">
        <f t="shared" si="634"/>
        <v>1263.9059284101738</v>
      </c>
      <c r="LU120" s="624">
        <f t="shared" si="635"/>
        <v>0</v>
      </c>
      <c r="LV120" s="625">
        <f t="shared" si="636"/>
        <v>357.46470889230471</v>
      </c>
      <c r="LW120" s="626">
        <f t="shared" si="637"/>
        <v>4557.6375112517371</v>
      </c>
      <c r="LY120" s="725">
        <f>VLOOKUP(A120,Vac!A:C,2,FALSE)</f>
        <v>53307.839892041353</v>
      </c>
      <c r="LZ120" s="730">
        <f>VLOOKUP(A120,Vac!A:D,3,FALSE)</f>
        <v>1730</v>
      </c>
      <c r="MA120" s="722">
        <f>VLOOKUP(A120,Vac!A:D,4,FALSE)</f>
        <v>788</v>
      </c>
      <c r="MB120" s="742">
        <f t="shared" si="560"/>
        <v>0.23410013531799728</v>
      </c>
      <c r="MC120" s="666">
        <f t="shared" si="561"/>
        <v>0.10663058186738836</v>
      </c>
    </row>
    <row r="121" spans="1:341" ht="14.4">
      <c r="A121" s="511" t="s">
        <v>131</v>
      </c>
      <c r="B121" s="539">
        <v>318632</v>
      </c>
      <c r="C121" s="527">
        <f t="shared" si="638"/>
        <v>28103</v>
      </c>
      <c r="D121" s="518">
        <f t="shared" si="639"/>
        <v>900</v>
      </c>
      <c r="E121" s="496">
        <f t="shared" si="640"/>
        <v>8.9726306534653102E-3</v>
      </c>
      <c r="F121" s="209">
        <f t="shared" si="562"/>
        <v>7.9370559140324884E-2</v>
      </c>
      <c r="G121" s="28">
        <f t="shared" si="264"/>
        <v>3.9661934148995153</v>
      </c>
      <c r="H121" s="27">
        <f t="shared" si="563"/>
        <v>0.31479898899924907</v>
      </c>
      <c r="I121" s="34">
        <f t="shared" si="564"/>
        <v>0.34981399714693151</v>
      </c>
      <c r="J121" s="340">
        <f t="shared" si="565"/>
        <v>0.5079471179969457</v>
      </c>
      <c r="K121" s="582">
        <f t="shared" si="566"/>
        <v>5.5607659898004105E-3</v>
      </c>
      <c r="L121" s="341">
        <f t="shared" si="641"/>
        <v>6.3996918189641274</v>
      </c>
      <c r="M121" s="342">
        <f t="shared" si="567"/>
        <v>0.56420492256434163</v>
      </c>
      <c r="N121" s="827"/>
      <c r="O121" s="366" t="s">
        <v>230</v>
      </c>
      <c r="P121" s="21" t="s">
        <v>244</v>
      </c>
      <c r="Q121" s="21" t="s">
        <v>235</v>
      </c>
      <c r="R121" s="21" t="s">
        <v>245</v>
      </c>
      <c r="S121" s="170">
        <f t="shared" si="568"/>
        <v>28103</v>
      </c>
      <c r="T121" s="171">
        <f t="shared" si="569"/>
        <v>8819.8925406111121</v>
      </c>
      <c r="U121" s="170">
        <f t="shared" si="570"/>
        <v>1092</v>
      </c>
      <c r="V121" s="172">
        <f t="shared" si="571"/>
        <v>4.0427973788456556E-2</v>
      </c>
      <c r="W121" s="171">
        <f t="shared" si="572"/>
        <v>342.7151070827789</v>
      </c>
      <c r="X121" s="170">
        <f t="shared" si="573"/>
        <v>2813</v>
      </c>
      <c r="Y121" s="172">
        <f t="shared" si="574"/>
        <v>0.11122973507315144</v>
      </c>
      <c r="Z121" s="171">
        <f t="shared" si="575"/>
        <v>882.83662657862362</v>
      </c>
      <c r="AA121" s="170">
        <f t="shared" si="576"/>
        <v>900</v>
      </c>
      <c r="AB121" s="171">
        <f t="shared" si="577"/>
        <v>2824.5750583745512</v>
      </c>
      <c r="AC121" s="173">
        <f t="shared" si="578"/>
        <v>3.2025050706330285E-2</v>
      </c>
      <c r="AD121" s="170">
        <f t="shared" si="579"/>
        <v>5</v>
      </c>
      <c r="AE121" s="172">
        <f t="shared" si="580"/>
        <v>5.5865921787709499E-3</v>
      </c>
      <c r="AF121" s="171">
        <f t="shared" si="581"/>
        <v>15.692083657636395</v>
      </c>
      <c r="AG121" s="170">
        <f t="shared" si="582"/>
        <v>36</v>
      </c>
      <c r="AH121" s="172">
        <f t="shared" si="583"/>
        <v>4.1666666666666664E-2</v>
      </c>
      <c r="AI121" s="367">
        <f t="shared" si="584"/>
        <v>112.98300233498205</v>
      </c>
      <c r="AJ121" s="831"/>
      <c r="AK121" s="85">
        <v>20926.920036601856</v>
      </c>
      <c r="AL121" s="62">
        <v>19794.616212680121</v>
      </c>
      <c r="AM121" s="62">
        <v>19774.120220299948</v>
      </c>
      <c r="AN121" s="62">
        <v>18456.536138529584</v>
      </c>
      <c r="AO121" s="62">
        <v>22109.203997945559</v>
      </c>
      <c r="AP121" s="62">
        <v>21217.270502982978</v>
      </c>
      <c r="AQ121" s="62">
        <v>23119.111477830738</v>
      </c>
      <c r="AR121" s="62">
        <v>23109.227171275059</v>
      </c>
      <c r="AS121" s="62">
        <v>20474.299742992524</v>
      </c>
      <c r="AT121" s="62">
        <v>21925.697974072555</v>
      </c>
      <c r="AU121" s="62">
        <v>17152.156902234452</v>
      </c>
      <c r="AV121" s="62">
        <v>19945.789538610068</v>
      </c>
      <c r="AW121" s="62">
        <v>14426.439670813746</v>
      </c>
      <c r="AX121" s="62">
        <v>17574.223194505787</v>
      </c>
      <c r="AY121" s="62">
        <v>9486.5287628444748</v>
      </c>
      <c r="AZ121" s="62">
        <v>14108.016829447228</v>
      </c>
      <c r="BA121" s="62">
        <v>4402.0182000146415</v>
      </c>
      <c r="BB121" s="62">
        <v>8209.3728989177944</v>
      </c>
      <c r="BC121" s="62">
        <v>440.20182000146411</v>
      </c>
      <c r="BD121" s="86">
        <v>1980.2537182055175</v>
      </c>
      <c r="BE121" s="258">
        <v>2.0000000000000002E-5</v>
      </c>
      <c r="BF121" s="43">
        <v>2.0000000000000002E-5</v>
      </c>
      <c r="BG121" s="53">
        <v>5.0000000000000002E-5</v>
      </c>
      <c r="BH121" s="53">
        <v>4.0000000000000003E-5</v>
      </c>
      <c r="BI121" s="53">
        <v>1.2518952302791728E-4</v>
      </c>
      <c r="BJ121" s="53">
        <v>1.2406223545552731E-4</v>
      </c>
      <c r="BK121" s="53">
        <v>3.4000000000000002E-4</v>
      </c>
      <c r="BL121" s="53">
        <v>1.8000000000000001E-4</v>
      </c>
      <c r="BM121" s="53">
        <v>8.9999999999999998E-4</v>
      </c>
      <c r="BN121" s="53">
        <v>5.0000000000000001E-4</v>
      </c>
      <c r="BO121" s="53">
        <v>3.8E-3</v>
      </c>
      <c r="BP121" s="53">
        <v>2E-3</v>
      </c>
      <c r="BQ121" s="53">
        <v>1.6199999999999999E-2</v>
      </c>
      <c r="BR121" s="53">
        <v>6.1999999999999998E-3</v>
      </c>
      <c r="BS121" s="53">
        <v>6.1100000000000002E-2</v>
      </c>
      <c r="BT121" s="53">
        <v>2.6800000000000001E-2</v>
      </c>
      <c r="BU121" s="53">
        <v>0.1421</v>
      </c>
      <c r="BV121" s="53">
        <v>5.4699999999999999E-2</v>
      </c>
      <c r="BW121" s="53">
        <v>0.27589999999999998</v>
      </c>
      <c r="BX121" s="773">
        <v>0.1051</v>
      </c>
      <c r="BY121" s="53">
        <f t="shared" si="642"/>
        <v>2.0000000000000002E-5</v>
      </c>
      <c r="BZ121" s="53">
        <f t="shared" si="643"/>
        <v>4.5000000000000003E-5</v>
      </c>
      <c r="CA121" s="53">
        <f t="shared" si="644"/>
        <v>1.246258792417223E-4</v>
      </c>
      <c r="CB121" s="53">
        <f t="shared" si="645"/>
        <v>2.6000000000000003E-4</v>
      </c>
      <c r="CC121" s="53">
        <f t="shared" si="646"/>
        <v>6.9999999999999999E-4</v>
      </c>
      <c r="CD121" s="53">
        <f t="shared" si="647"/>
        <v>2.8999999999999998E-3</v>
      </c>
      <c r="CE121" s="53">
        <f t="shared" si="648"/>
        <v>1.12E-2</v>
      </c>
      <c r="CF121" s="53">
        <f t="shared" si="649"/>
        <v>4.3950000000000003E-2</v>
      </c>
      <c r="CG121" s="53">
        <f t="shared" si="650"/>
        <v>9.8400000000000001E-2</v>
      </c>
      <c r="CH121" s="54">
        <f t="shared" si="509"/>
        <v>0.1905</v>
      </c>
      <c r="CI121" s="64">
        <f>+Fall_Hoy!B121</f>
        <v>0</v>
      </c>
      <c r="CJ121" s="61">
        <f>+Fall_Hoy!C121</f>
        <v>0</v>
      </c>
      <c r="CK121" s="61">
        <f>+Fall_Hoy!D121</f>
        <v>1</v>
      </c>
      <c r="CL121" s="61">
        <f>+Fall_Hoy!E121</f>
        <v>0</v>
      </c>
      <c r="CM121" s="61">
        <f>+Fall_Hoy!F121</f>
        <v>2</v>
      </c>
      <c r="CN121" s="61">
        <f>+Fall_Hoy!G121</f>
        <v>2</v>
      </c>
      <c r="CO121" s="61">
        <f>+Fall_Hoy!H121</f>
        <v>10</v>
      </c>
      <c r="CP121" s="61">
        <f>+Fall_Hoy!I121</f>
        <v>3</v>
      </c>
      <c r="CQ121" s="61">
        <f>+Fall_Hoy!J121</f>
        <v>16</v>
      </c>
      <c r="CR121" s="61">
        <f>+Fall_Hoy!K121</f>
        <v>7</v>
      </c>
      <c r="CS121" s="61">
        <f>+Fall_Hoy!L121</f>
        <v>42</v>
      </c>
      <c r="CT121" s="61">
        <f>+Fall_Hoy!M121</f>
        <v>13</v>
      </c>
      <c r="CU121" s="61">
        <f>+Fall_Hoy!N121</f>
        <v>102</v>
      </c>
      <c r="CV121" s="61">
        <f>+Fall_Hoy!O121</f>
        <v>52</v>
      </c>
      <c r="CW121" s="61">
        <f>+Fall_Hoy!P121</f>
        <v>126</v>
      </c>
      <c r="CX121" s="61">
        <f>+Fall_Hoy!Q121</f>
        <v>114</v>
      </c>
      <c r="CY121" s="61">
        <f>+Fall_Hoy!R121</f>
        <v>132</v>
      </c>
      <c r="CZ121" s="61">
        <f>+Fall_Hoy!S121</f>
        <v>139</v>
      </c>
      <c r="DA121" s="61">
        <f>+Fall_Hoy!T121</f>
        <v>35</v>
      </c>
      <c r="DB121" s="253">
        <f>+Fall_Hoy!U121</f>
        <v>76</v>
      </c>
      <c r="DC121" s="61">
        <f>+Fall_Hoy!W121</f>
        <v>0</v>
      </c>
      <c r="DD121" s="61">
        <f>+Fall_Hoy!X121</f>
        <v>0</v>
      </c>
      <c r="DE121" s="61">
        <f>+Fall_Hoy!Y121</f>
        <v>0</v>
      </c>
      <c r="DF121" s="61">
        <f>+Fall_Hoy!Z121</f>
        <v>0</v>
      </c>
      <c r="DG121" s="61">
        <f>+Fall_Hoy!AA121</f>
        <v>0</v>
      </c>
      <c r="DH121" s="61">
        <f>+Fall_Hoy!AB121</f>
        <v>1</v>
      </c>
      <c r="DI121" s="61">
        <f>+Fall_Hoy!AC121</f>
        <v>3</v>
      </c>
      <c r="DJ121" s="61">
        <f>+Fall_Hoy!AD121</f>
        <v>1</v>
      </c>
      <c r="DK121" s="61">
        <f>+Fall_Hoy!AE121</f>
        <v>9</v>
      </c>
      <c r="DL121" s="270">
        <f>+Fall_Hoy!AF121</f>
        <v>14</v>
      </c>
      <c r="DM121" s="75">
        <f t="shared" si="585"/>
        <v>0.21738121262013416</v>
      </c>
      <c r="DN121" s="76">
        <f t="shared" si="586"/>
        <v>0.30151164367800443</v>
      </c>
      <c r="DO121" s="76">
        <f t="shared" si="587"/>
        <v>0.43644145332922218</v>
      </c>
      <c r="DP121" s="76">
        <f t="shared" si="588"/>
        <v>0.47723854883188233</v>
      </c>
      <c r="DQ121" s="76">
        <f t="shared" si="524"/>
        <v>0.7</v>
      </c>
      <c r="DR121" s="76">
        <f t="shared" si="525"/>
        <v>0.7</v>
      </c>
      <c r="DS121" s="76">
        <f t="shared" si="526"/>
        <v>0.7</v>
      </c>
      <c r="DT121" s="76">
        <f t="shared" si="527"/>
        <v>0.7</v>
      </c>
      <c r="DU121" s="76">
        <f t="shared" si="528"/>
        <v>0.7</v>
      </c>
      <c r="DV121" s="76">
        <f t="shared" si="529"/>
        <v>0.63852015185811628</v>
      </c>
      <c r="DW121" s="76">
        <f t="shared" si="530"/>
        <v>0.64438727105554383</v>
      </c>
      <c r="DX121" s="76">
        <f t="shared" si="531"/>
        <v>0.32588331424121481</v>
      </c>
      <c r="DY121" s="76">
        <f t="shared" si="532"/>
        <v>0.43644145332922218</v>
      </c>
      <c r="DZ121" s="76">
        <f t="shared" si="533"/>
        <v>0.47723854883188233</v>
      </c>
      <c r="EA121" s="76">
        <f t="shared" si="534"/>
        <v>0.21738121262013416</v>
      </c>
      <c r="EB121" s="76">
        <f t="shared" si="535"/>
        <v>0.30151164367800443</v>
      </c>
      <c r="EC121" s="76">
        <f t="shared" si="536"/>
        <v>0.21102213831197325</v>
      </c>
      <c r="ED121" s="76">
        <f t="shared" si="537"/>
        <v>0.30954050772199959</v>
      </c>
      <c r="EE121" s="76">
        <f t="shared" si="538"/>
        <v>0.28818044660850961</v>
      </c>
      <c r="EF121" s="316">
        <f t="shared" si="539"/>
        <v>0.36516575156495357</v>
      </c>
      <c r="EG121" s="85">
        <f>+'Cas_-14'!B120</f>
        <v>292</v>
      </c>
      <c r="EH121" s="62">
        <f>+'Cas_-14'!C120</f>
        <v>259</v>
      </c>
      <c r="EI121" s="62">
        <f>+'Cas_-14'!D120</f>
        <v>824</v>
      </c>
      <c r="EJ121" s="62">
        <f>+'Cas_-14'!E120</f>
        <v>857</v>
      </c>
      <c r="EK121" s="62">
        <f>+'Cas_-14'!F120</f>
        <v>2503</v>
      </c>
      <c r="EL121" s="62">
        <f>+'Cas_-14'!G120</f>
        <v>2544</v>
      </c>
      <c r="EM121" s="62">
        <f>+'Cas_-14'!H120</f>
        <v>2732</v>
      </c>
      <c r="EN121" s="62">
        <f>+'Cas_-14'!I120</f>
        <v>2728</v>
      </c>
      <c r="EO121" s="62">
        <f>+'Cas_-14'!J120</f>
        <v>2418</v>
      </c>
      <c r="EP121" s="62">
        <f>+'Cas_-14'!K120</f>
        <v>2335</v>
      </c>
      <c r="EQ121" s="62">
        <f>+'Cas_-14'!L120</f>
        <v>1737</v>
      </c>
      <c r="ER121" s="62">
        <f>+'Cas_-14'!M120</f>
        <v>1698</v>
      </c>
      <c r="ES121" s="62">
        <f>+'Cas_-14'!N120</f>
        <v>1040</v>
      </c>
      <c r="ET121" s="62">
        <f>+'Cas_-14'!O120</f>
        <v>1015</v>
      </c>
      <c r="EU121" s="62">
        <f>+'Cas_-14'!P120</f>
        <v>557</v>
      </c>
      <c r="EV121" s="62">
        <f>+'Cas_-14'!Q120</f>
        <v>591</v>
      </c>
      <c r="EW121" s="62">
        <f>+'Cas_-14'!R120</f>
        <v>239</v>
      </c>
      <c r="EX121" s="62">
        <f>+'Cas_-14'!S120</f>
        <v>406</v>
      </c>
      <c r="EY121" s="62">
        <f>+'Cas_-14'!T120</f>
        <v>57</v>
      </c>
      <c r="EZ121" s="86">
        <f>+'Cas_-14'!U120</f>
        <v>169</v>
      </c>
      <c r="FA121" s="201">
        <f t="shared" si="589"/>
        <v>1.3953319432065618E-2</v>
      </c>
      <c r="FB121" s="91">
        <f t="shared" si="590"/>
        <v>1.3084365830446799E-2</v>
      </c>
      <c r="FC121" s="91">
        <f t="shared" si="591"/>
        <v>4.1670627609216637E-2</v>
      </c>
      <c r="FD121" s="91">
        <f t="shared" si="592"/>
        <v>4.6433414892566964E-2</v>
      </c>
      <c r="FE121" s="91">
        <f t="shared" si="593"/>
        <v>0.11321076960674771</v>
      </c>
      <c r="FF121" s="91">
        <f t="shared" si="594"/>
        <v>0.11990232200896596</v>
      </c>
      <c r="FG121" s="91">
        <f t="shared" si="595"/>
        <v>0.11817063136789473</v>
      </c>
      <c r="FH121" s="91">
        <f t="shared" si="596"/>
        <v>0.11804808442018884</v>
      </c>
      <c r="FI121" s="91">
        <f t="shared" si="597"/>
        <v>0.11809927715977578</v>
      </c>
      <c r="FJ121" s="91">
        <f t="shared" si="598"/>
        <v>0.10649603961347869</v>
      </c>
      <c r="FK121" s="91">
        <f t="shared" si="599"/>
        <v>0.10127006241260053</v>
      </c>
      <c r="FL121" s="91">
        <f t="shared" si="600"/>
        <v>8.5130748858705044E-2</v>
      </c>
      <c r="FM121" s="91">
        <f t="shared" si="601"/>
        <v>7.2089858879320928E-2</v>
      </c>
      <c r="FN121" s="91">
        <f t="shared" si="602"/>
        <v>5.7755042073058371E-2</v>
      </c>
      <c r="FO121" s="91">
        <f t="shared" si="603"/>
        <v>5.8714838053470164E-2</v>
      </c>
      <c r="FP121" s="91">
        <f t="shared" si="604"/>
        <v>4.1891075630589268E-2</v>
      </c>
      <c r="FQ121" s="91">
        <f t="shared" si="605"/>
        <v>5.4293278478313667E-2</v>
      </c>
      <c r="FR121" s="91">
        <f t="shared" si="606"/>
        <v>4.9455665493465549E-2</v>
      </c>
      <c r="FS121" s="91">
        <f t="shared" si="607"/>
        <v>0.12948606164284013</v>
      </c>
      <c r="FT121" s="100">
        <f t="shared" si="608"/>
        <v>8.5342599509494063E-2</v>
      </c>
      <c r="FU121" s="119">
        <f t="shared" si="511"/>
        <v>3.7023215907054094</v>
      </c>
      <c r="FV121" s="120">
        <f t="shared" si="512"/>
        <v>7.1975149632547923</v>
      </c>
      <c r="FW121" s="120">
        <f t="shared" si="513"/>
        <v>6.0541310541310551</v>
      </c>
      <c r="FX121" s="120">
        <f t="shared" si="514"/>
        <v>8.2631495312251708</v>
      </c>
      <c r="FY121" s="120">
        <f t="shared" si="687"/>
        <v>6.1831573306280028</v>
      </c>
      <c r="FZ121" s="120">
        <f t="shared" si="687"/>
        <v>5.838085437141542</v>
      </c>
      <c r="GA121" s="120">
        <f t="shared" si="687"/>
        <v>5.9236376407326192</v>
      </c>
      <c r="GB121" s="120">
        <f t="shared" si="687"/>
        <v>5.9297870307523981</v>
      </c>
      <c r="GC121" s="120">
        <f t="shared" si="687"/>
        <v>5.927216633620664</v>
      </c>
      <c r="GD121" s="120">
        <f t="shared" si="687"/>
        <v>5.9957173447537473</v>
      </c>
      <c r="GE121" s="120">
        <f t="shared" si="687"/>
        <v>6.3630579038269257</v>
      </c>
      <c r="GF121" s="120">
        <f t="shared" si="687"/>
        <v>3.8280329799764425</v>
      </c>
      <c r="GG121" s="120">
        <f t="shared" si="687"/>
        <v>6.0541310541310551</v>
      </c>
      <c r="GH121" s="120">
        <f t="shared" si="687"/>
        <v>8.2631495312251708</v>
      </c>
      <c r="GI121" s="120">
        <f t="shared" si="687"/>
        <v>3.7023215907054094</v>
      </c>
      <c r="GJ121" s="120">
        <f t="shared" si="687"/>
        <v>7.1975149632547923</v>
      </c>
      <c r="GK121" s="120">
        <f t="shared" si="515"/>
        <v>3.8867083408172101</v>
      </c>
      <c r="GL121" s="120">
        <f t="shared" si="516"/>
        <v>6.2589493970695509</v>
      </c>
      <c r="GM121" s="120">
        <f t="shared" si="517"/>
        <v>2.2255711769456261</v>
      </c>
      <c r="GN121" s="321">
        <f t="shared" si="518"/>
        <v>4.2788215224722581</v>
      </c>
      <c r="GO121" s="85">
        <f>+Cas_Hoy!B120</f>
        <v>306</v>
      </c>
      <c r="GP121" s="62">
        <f>+Cas_Hoy!C120</f>
        <v>276</v>
      </c>
      <c r="GQ121" s="62">
        <f>+Cas_Hoy!D120</f>
        <v>902</v>
      </c>
      <c r="GR121" s="62">
        <f>+Cas_Hoy!E120</f>
        <v>945</v>
      </c>
      <c r="GS121" s="62">
        <f>+Cas_Hoy!F120</f>
        <v>2789</v>
      </c>
      <c r="GT121" s="62">
        <f>+Cas_Hoy!G120</f>
        <v>2816</v>
      </c>
      <c r="GU121" s="62">
        <f>+Cas_Hoy!H120</f>
        <v>3053</v>
      </c>
      <c r="GV121" s="62">
        <f>+Cas_Hoy!I120</f>
        <v>3013</v>
      </c>
      <c r="GW121" s="62">
        <f>+Cas_Hoy!J120</f>
        <v>2747</v>
      </c>
      <c r="GX121" s="62">
        <f>+Cas_Hoy!K120</f>
        <v>2619</v>
      </c>
      <c r="GY121" s="62">
        <f>+Cas_Hoy!L120</f>
        <v>1960</v>
      </c>
      <c r="GZ121" s="62">
        <f>+Cas_Hoy!M120</f>
        <v>1889</v>
      </c>
      <c r="HA121" s="62">
        <f>+Cas_Hoy!N120</f>
        <v>1195</v>
      </c>
      <c r="HB121" s="62">
        <f>+Cas_Hoy!O120</f>
        <v>1134</v>
      </c>
      <c r="HC121" s="62">
        <f>+Cas_Hoy!P120</f>
        <v>605</v>
      </c>
      <c r="HD121" s="62">
        <f>+Cas_Hoy!Q120</f>
        <v>641</v>
      </c>
      <c r="HE121" s="62">
        <f>+Cas_Hoy!R120</f>
        <v>256</v>
      </c>
      <c r="HF121" s="62">
        <f>+Cas_Hoy!S120</f>
        <v>423</v>
      </c>
      <c r="HG121" s="62">
        <f>+Cas_Hoy!T120</f>
        <v>60</v>
      </c>
      <c r="HH121" s="590">
        <f>+Cas_Hoy!U120</f>
        <v>173</v>
      </c>
      <c r="HI121" s="543">
        <f t="shared" si="519"/>
        <v>0.23611424351019961</v>
      </c>
      <c r="HJ121" s="112">
        <f t="shared" si="520"/>
        <v>0.32702024297394389</v>
      </c>
      <c r="HK121" s="112">
        <f t="shared" si="521"/>
        <v>0.50148801608501969</v>
      </c>
      <c r="HL121" s="112">
        <f t="shared" si="522"/>
        <v>0.53319065455699954</v>
      </c>
      <c r="HM121" s="323">
        <f t="shared" si="651"/>
        <v>0.7</v>
      </c>
      <c r="HN121" s="323">
        <f t="shared" si="652"/>
        <v>0.7</v>
      </c>
      <c r="HO121" s="323">
        <f t="shared" si="653"/>
        <v>0.7</v>
      </c>
      <c r="HP121" s="323">
        <f t="shared" si="654"/>
        <v>0.7</v>
      </c>
      <c r="HQ121" s="323">
        <f t="shared" si="655"/>
        <v>0.7</v>
      </c>
      <c r="HR121" s="323">
        <f t="shared" si="656"/>
        <v>0.7</v>
      </c>
      <c r="HS121" s="323">
        <f t="shared" si="657"/>
        <v>0.7</v>
      </c>
      <c r="HT121" s="323">
        <f t="shared" si="658"/>
        <v>0.36254038904691088</v>
      </c>
      <c r="HU121" s="323">
        <f t="shared" si="659"/>
        <v>0.50148801608501969</v>
      </c>
      <c r="HV121" s="323">
        <f t="shared" si="660"/>
        <v>0.53319065455699954</v>
      </c>
      <c r="HW121" s="323">
        <f t="shared" si="661"/>
        <v>0.23611424351019961</v>
      </c>
      <c r="HX121" s="323">
        <f t="shared" si="662"/>
        <v>0.32702024297394389</v>
      </c>
      <c r="HY121" s="323">
        <f t="shared" si="663"/>
        <v>0.2260320812044567</v>
      </c>
      <c r="HZ121" s="323">
        <f t="shared" si="664"/>
        <v>0.32250156346405373</v>
      </c>
      <c r="IA121" s="323">
        <f t="shared" si="665"/>
        <v>0.30334783853527325</v>
      </c>
      <c r="IB121" s="327">
        <f t="shared" si="666"/>
        <v>0.37380872793335485</v>
      </c>
      <c r="IC121" s="241">
        <f>+CyF_Tot!B120</f>
        <v>0</v>
      </c>
      <c r="ID121" s="149">
        <f>+CyF_Tot!C120</f>
        <v>25290</v>
      </c>
      <c r="IE121" s="149">
        <f>+CyF_Tot!D120</f>
        <v>27011</v>
      </c>
      <c r="IF121" s="149">
        <f>+CyF_Tot!E120</f>
        <v>28103</v>
      </c>
      <c r="IG121" s="149">
        <f>+CyF_Tot!F120</f>
        <v>0</v>
      </c>
      <c r="IH121" s="149">
        <f>+CyF_Tot!G120</f>
        <v>864</v>
      </c>
      <c r="II121" s="149">
        <f>+CyF_Tot!H120</f>
        <v>895</v>
      </c>
      <c r="IJ121" s="557">
        <f>+CyF_Tot!I120</f>
        <v>900</v>
      </c>
      <c r="IK121" s="93">
        <f t="shared" si="667"/>
        <v>6.567739598220472E-2</v>
      </c>
      <c r="IL121" s="90">
        <f t="shared" si="668"/>
        <v>6.2123754716036435E-2</v>
      </c>
      <c r="IM121" s="90">
        <f t="shared" si="669"/>
        <v>6.2059429750621245E-2</v>
      </c>
      <c r="IN121" s="90">
        <f t="shared" si="670"/>
        <v>5.7924301823199124E-2</v>
      </c>
      <c r="IO121" s="90">
        <f t="shared" si="671"/>
        <v>6.9387895747902148E-2</v>
      </c>
      <c r="IP121" s="90">
        <f t="shared" si="672"/>
        <v>6.6588636743901988E-2</v>
      </c>
      <c r="IQ121" s="90">
        <f t="shared" si="673"/>
        <v>7.2557406280068348E-2</v>
      </c>
      <c r="IR121" s="90">
        <f t="shared" si="674"/>
        <v>7.2526385206994462E-2</v>
      </c>
      <c r="IS121" s="90">
        <f t="shared" si="675"/>
        <v>6.42568848797124E-2</v>
      </c>
      <c r="IT121" s="90">
        <f t="shared" si="676"/>
        <v>6.8811977372243066E-2</v>
      </c>
      <c r="IU121" s="90">
        <f t="shared" si="677"/>
        <v>5.3830616203753706E-2</v>
      </c>
      <c r="IV121" s="90">
        <f t="shared" si="678"/>
        <v>6.2598199611495611E-2</v>
      </c>
      <c r="IW121" s="90">
        <f t="shared" si="679"/>
        <v>4.5276179639250756E-2</v>
      </c>
      <c r="IX121" s="90">
        <f t="shared" si="680"/>
        <v>5.5155236117231748E-2</v>
      </c>
      <c r="IY121" s="90">
        <f t="shared" si="681"/>
        <v>2.9772680593425881E-2</v>
      </c>
      <c r="IZ121" s="90">
        <f t="shared" si="682"/>
        <v>4.4276836066205617E-2</v>
      </c>
      <c r="JA121" s="90">
        <f t="shared" si="683"/>
        <v>1.3815367571413547E-2</v>
      </c>
      <c r="JB121" s="90">
        <f t="shared" si="684"/>
        <v>2.5764433261310209E-2</v>
      </c>
      <c r="JC121" s="90">
        <f t="shared" si="685"/>
        <v>1.3815367571413547E-3</v>
      </c>
      <c r="JD121" s="202">
        <f t="shared" si="686"/>
        <v>6.2148614018853023E-3</v>
      </c>
      <c r="JE121" s="326"/>
      <c r="JF121" s="323"/>
      <c r="JG121" s="323"/>
      <c r="JH121" s="323"/>
      <c r="JI121" s="323"/>
      <c r="JJ121" s="323"/>
      <c r="JK121" s="323"/>
      <c r="JL121" s="323"/>
      <c r="JM121" s="323"/>
      <c r="JN121" s="323"/>
      <c r="JO121" s="323"/>
      <c r="JP121" s="323"/>
      <c r="JQ121" s="323"/>
      <c r="JR121" s="323"/>
      <c r="JS121" s="323"/>
      <c r="JT121" s="323"/>
      <c r="JU121" s="323"/>
      <c r="JV121" s="323"/>
      <c r="JW121" s="323"/>
      <c r="JX121" s="327"/>
      <c r="JZ121" s="701">
        <f t="shared" si="540"/>
        <v>0</v>
      </c>
      <c r="KA121" s="291">
        <f t="shared" si="541"/>
        <v>0</v>
      </c>
      <c r="KB121" s="291">
        <f t="shared" si="542"/>
        <v>183.59916696940815</v>
      </c>
      <c r="KC121" s="291">
        <f t="shared" si="543"/>
        <v>0</v>
      </c>
      <c r="KD121" s="291">
        <f t="shared" si="544"/>
        <v>323.65986584885377</v>
      </c>
      <c r="KE121" s="291">
        <f t="shared" si="545"/>
        <v>330.49246362835163</v>
      </c>
      <c r="KF121" s="291">
        <f t="shared" si="546"/>
        <v>1393.8122159625289</v>
      </c>
      <c r="KG121" s="291">
        <f t="shared" si="547"/>
        <v>423.24561213183739</v>
      </c>
      <c r="KH121" s="291">
        <f t="shared" si="548"/>
        <v>2205.4200908851317</v>
      </c>
      <c r="KI121" s="291">
        <f t="shared" si="549"/>
        <v>932.71001106476911</v>
      </c>
      <c r="KJ121" s="291">
        <f t="shared" si="550"/>
        <v>5175.1842351929681</v>
      </c>
      <c r="KK121" s="291">
        <f t="shared" si="551"/>
        <v>1478.4876248150263</v>
      </c>
      <c r="KL121" s="291">
        <f t="shared" si="552"/>
        <v>11690.324282934256</v>
      </c>
      <c r="KM121" s="291">
        <f t="shared" si="553"/>
        <v>5642.9047760701778</v>
      </c>
      <c r="KN121" s="291">
        <f t="shared" si="554"/>
        <v>13148.680736471926</v>
      </c>
      <c r="KO121" s="291">
        <f t="shared" si="555"/>
        <v>10774.797183592245</v>
      </c>
      <c r="KP121" s="291">
        <f t="shared" si="556"/>
        <v>10691.835849257383</v>
      </c>
      <c r="KQ121" s="291">
        <f t="shared" si="557"/>
        <v>11119.461026314633</v>
      </c>
      <c r="KR121" s="291">
        <f t="shared" si="558"/>
        <v>4799.5598927623078</v>
      </c>
      <c r="KS121" s="702">
        <f t="shared" si="559"/>
        <v>6632.2612497864548</v>
      </c>
      <c r="KT121" s="705">
        <f>(SUM(JZ121:KS121)/SUM(JZ$4:KS120))*100000</f>
        <v>165.73776921401381</v>
      </c>
      <c r="KU121" s="624">
        <f t="shared" si="609"/>
        <v>0</v>
      </c>
      <c r="KV121" s="625">
        <f t="shared" si="610"/>
        <v>0</v>
      </c>
      <c r="KW121" s="625">
        <f t="shared" si="611"/>
        <v>50.571150011185239</v>
      </c>
      <c r="KX121" s="625">
        <f t="shared" si="612"/>
        <v>0</v>
      </c>
      <c r="KY121" s="625">
        <f t="shared" si="613"/>
        <v>90.460063609067291</v>
      </c>
      <c r="KZ121" s="625">
        <f t="shared" si="614"/>
        <v>94.262831768054994</v>
      </c>
      <c r="LA121" s="625">
        <f t="shared" si="615"/>
        <v>432.54257455305537</v>
      </c>
      <c r="LB121" s="625">
        <f t="shared" si="616"/>
        <v>129.81827465563291</v>
      </c>
      <c r="LC121" s="625">
        <f t="shared" si="617"/>
        <v>781.46750808784634</v>
      </c>
      <c r="LD121" s="625">
        <f t="shared" si="618"/>
        <v>319.26007592905813</v>
      </c>
      <c r="LE121" s="625">
        <f t="shared" si="619"/>
        <v>2448.6716300110666</v>
      </c>
      <c r="LF121" s="625">
        <f t="shared" si="620"/>
        <v>651.76662848242961</v>
      </c>
      <c r="LG121" s="625">
        <f t="shared" si="621"/>
        <v>7070.3515439333987</v>
      </c>
      <c r="LH121" s="625">
        <f t="shared" si="622"/>
        <v>2958.8790027576702</v>
      </c>
      <c r="LI121" s="625">
        <f t="shared" si="623"/>
        <v>13281.992091090198</v>
      </c>
      <c r="LJ121" s="625">
        <f t="shared" si="624"/>
        <v>8080.5120505705181</v>
      </c>
      <c r="LK121" s="625">
        <f t="shared" si="625"/>
        <v>29986.245854131397</v>
      </c>
      <c r="LL121" s="625">
        <f t="shared" si="626"/>
        <v>16931.865772393376</v>
      </c>
      <c r="LM121" s="625">
        <f t="shared" si="627"/>
        <v>79508.985219287802</v>
      </c>
      <c r="LN121" s="626">
        <f t="shared" si="628"/>
        <v>38378.920489476623</v>
      </c>
      <c r="LO121" s="642">
        <f t="shared" si="629"/>
        <v>47.762909308675006</v>
      </c>
      <c r="LP121" s="625">
        <f t="shared" si="630"/>
        <v>33.631293786009572</v>
      </c>
      <c r="LQ121" s="625">
        <f t="shared" si="631"/>
        <v>1119.4232287406767</v>
      </c>
      <c r="LR121" s="625">
        <f t="shared" si="632"/>
        <v>353.95117015661566</v>
      </c>
      <c r="LS121" s="625">
        <f t="shared" si="633"/>
        <v>13736.651409409456</v>
      </c>
      <c r="LT121" s="645">
        <f t="shared" si="634"/>
        <v>9099.188322935639</v>
      </c>
      <c r="LU121" s="624">
        <f t="shared" si="635"/>
        <v>40.890206920078136</v>
      </c>
      <c r="LV121" s="625">
        <f t="shared" si="636"/>
        <v>723.79456362104656</v>
      </c>
      <c r="LW121" s="626">
        <f t="shared" si="637"/>
        <v>10987.290903732954</v>
      </c>
      <c r="LY121" s="725">
        <f>VLOOKUP(A121,Vac!A:C,2,FALSE)</f>
        <v>10969.494895661306</v>
      </c>
      <c r="LZ121" s="730">
        <f>VLOOKUP(A121,Vac!A:D,3,FALSE)</f>
        <v>34927</v>
      </c>
      <c r="MA121" s="722">
        <f>VLOOKUP(A121,Vac!A:D,4,FALSE)</f>
        <v>5358</v>
      </c>
      <c r="MB121" s="742">
        <f t="shared" si="560"/>
        <v>0.10961548118205328</v>
      </c>
      <c r="MC121" s="666">
        <f t="shared" si="561"/>
        <v>1.6815636847523161E-2</v>
      </c>
    </row>
    <row r="122" spans="1:341" ht="14.4">
      <c r="A122" s="511" t="s">
        <v>132</v>
      </c>
      <c r="B122" s="539">
        <v>541691</v>
      </c>
      <c r="C122" s="527">
        <f t="shared" si="638"/>
        <v>38535</v>
      </c>
      <c r="D122" s="518">
        <f t="shared" si="639"/>
        <v>892</v>
      </c>
      <c r="E122" s="496">
        <f t="shared" si="640"/>
        <v>3.6144428782898257E-3</v>
      </c>
      <c r="F122" s="209">
        <f t="shared" si="562"/>
        <v>6.3163316355634491E-2</v>
      </c>
      <c r="G122" s="28">
        <f t="shared" si="264"/>
        <v>7.2128507271351721</v>
      </c>
      <c r="H122" s="27">
        <f t="shared" si="563"/>
        <v>0.45558757230400715</v>
      </c>
      <c r="I122" s="34">
        <f t="shared" si="564"/>
        <v>0.5131102469307296</v>
      </c>
      <c r="J122" s="340">
        <f t="shared" si="565"/>
        <v>0.55234800712178056</v>
      </c>
      <c r="K122" s="582">
        <f t="shared" si="566"/>
        <v>2.9812640489685154E-3</v>
      </c>
      <c r="L122" s="341">
        <f t="shared" si="641"/>
        <v>8.7447594425194914</v>
      </c>
      <c r="M122" s="342">
        <f t="shared" si="567"/>
        <v>0.62063478397769545</v>
      </c>
      <c r="N122" s="827"/>
      <c r="O122" s="366" t="s">
        <v>230</v>
      </c>
      <c r="P122" s="21" t="s">
        <v>244</v>
      </c>
      <c r="Q122" s="21" t="s">
        <v>232</v>
      </c>
      <c r="R122" s="21" t="s">
        <v>245</v>
      </c>
      <c r="S122" s="170">
        <f t="shared" si="568"/>
        <v>38535</v>
      </c>
      <c r="T122" s="171">
        <f t="shared" si="569"/>
        <v>7113.8342708296796</v>
      </c>
      <c r="U122" s="170">
        <f t="shared" si="570"/>
        <v>1838</v>
      </c>
      <c r="V122" s="172">
        <f t="shared" si="571"/>
        <v>5.0085838079407037E-2</v>
      </c>
      <c r="W122" s="171">
        <f t="shared" si="572"/>
        <v>339.30783417114185</v>
      </c>
      <c r="X122" s="170">
        <f t="shared" si="573"/>
        <v>4320</v>
      </c>
      <c r="Y122" s="172">
        <f t="shared" si="574"/>
        <v>0.12626041209995617</v>
      </c>
      <c r="Z122" s="171">
        <f t="shared" si="575"/>
        <v>797.5026352662311</v>
      </c>
      <c r="AA122" s="170">
        <f t="shared" si="576"/>
        <v>892</v>
      </c>
      <c r="AB122" s="171">
        <f t="shared" si="577"/>
        <v>1646.6952561515698</v>
      </c>
      <c r="AC122" s="173">
        <f t="shared" si="578"/>
        <v>2.3147787725444402E-2</v>
      </c>
      <c r="AD122" s="170">
        <f t="shared" si="579"/>
        <v>21</v>
      </c>
      <c r="AE122" s="172">
        <f t="shared" si="580"/>
        <v>2.4110218140068886E-2</v>
      </c>
      <c r="AF122" s="171">
        <f t="shared" si="581"/>
        <v>38.767489214330681</v>
      </c>
      <c r="AG122" s="170">
        <f t="shared" si="582"/>
        <v>50</v>
      </c>
      <c r="AH122" s="172">
        <f t="shared" si="583"/>
        <v>5.9382422802850353E-2</v>
      </c>
      <c r="AI122" s="367">
        <f t="shared" si="584"/>
        <v>92.303545748406378</v>
      </c>
      <c r="AJ122" s="831"/>
      <c r="AK122" s="85">
        <v>54716.443063861552</v>
      </c>
      <c r="AL122" s="62">
        <v>51021.025893640523</v>
      </c>
      <c r="AM122" s="62">
        <v>50686.850200784262</v>
      </c>
      <c r="AN122" s="62">
        <v>47261.790831175269</v>
      </c>
      <c r="AO122" s="62">
        <v>44554.565578144153</v>
      </c>
      <c r="AP122" s="62">
        <v>43249.109348905768</v>
      </c>
      <c r="AQ122" s="62">
        <v>39542.971945834812</v>
      </c>
      <c r="AR122" s="62">
        <v>39668.520670922866</v>
      </c>
      <c r="AS122" s="62">
        <v>33079.224166571068</v>
      </c>
      <c r="AT122" s="62">
        <v>32867.417687599562</v>
      </c>
      <c r="AU122" s="62">
        <v>23542.23800607372</v>
      </c>
      <c r="AV122" s="62">
        <v>24517.66891454138</v>
      </c>
      <c r="AW122" s="62">
        <v>15708.362016601539</v>
      </c>
      <c r="AX122" s="62">
        <v>16998.43661455598</v>
      </c>
      <c r="AY122" s="62">
        <v>7532.2192059224326</v>
      </c>
      <c r="AZ122" s="62">
        <v>9626.9851112674496</v>
      </c>
      <c r="BA122" s="62">
        <v>2115.4261994209419</v>
      </c>
      <c r="BB122" s="62">
        <v>3888.7656821219653</v>
      </c>
      <c r="BC122" s="62">
        <v>156.69823699414383</v>
      </c>
      <c r="BD122" s="86">
        <v>956.27321743872028</v>
      </c>
      <c r="BE122" s="258">
        <v>2.0000000000000002E-5</v>
      </c>
      <c r="BF122" s="43">
        <v>2.0000000000000002E-5</v>
      </c>
      <c r="BG122" s="53">
        <v>5.0000000000000002E-5</v>
      </c>
      <c r="BH122" s="53">
        <v>4.0000000000000003E-5</v>
      </c>
      <c r="BI122" s="53">
        <v>1.2518952302791728E-4</v>
      </c>
      <c r="BJ122" s="53">
        <v>1.2406223545552731E-4</v>
      </c>
      <c r="BK122" s="53">
        <v>3.4000000000000002E-4</v>
      </c>
      <c r="BL122" s="53">
        <v>1.8000000000000001E-4</v>
      </c>
      <c r="BM122" s="53">
        <v>8.9999999999999998E-4</v>
      </c>
      <c r="BN122" s="53">
        <v>5.0000000000000001E-4</v>
      </c>
      <c r="BO122" s="53">
        <v>3.8E-3</v>
      </c>
      <c r="BP122" s="53">
        <v>2E-3</v>
      </c>
      <c r="BQ122" s="53">
        <v>1.6199999999999999E-2</v>
      </c>
      <c r="BR122" s="53">
        <v>6.1999999999999998E-3</v>
      </c>
      <c r="BS122" s="53">
        <v>6.1100000000000002E-2</v>
      </c>
      <c r="BT122" s="53">
        <v>2.6800000000000001E-2</v>
      </c>
      <c r="BU122" s="53">
        <v>0.1421</v>
      </c>
      <c r="BV122" s="53">
        <v>5.4699999999999999E-2</v>
      </c>
      <c r="BW122" s="53">
        <v>0.27589999999999998</v>
      </c>
      <c r="BX122" s="773">
        <v>0.1051</v>
      </c>
      <c r="BY122" s="53">
        <f t="shared" si="642"/>
        <v>2.0000000000000002E-5</v>
      </c>
      <c r="BZ122" s="53">
        <f t="shared" si="643"/>
        <v>4.5000000000000003E-5</v>
      </c>
      <c r="CA122" s="53">
        <f t="shared" si="644"/>
        <v>1.246258792417223E-4</v>
      </c>
      <c r="CB122" s="53">
        <f t="shared" si="645"/>
        <v>2.6000000000000003E-4</v>
      </c>
      <c r="CC122" s="53">
        <f t="shared" si="646"/>
        <v>6.9999999999999999E-4</v>
      </c>
      <c r="CD122" s="53">
        <f t="shared" si="647"/>
        <v>2.8999999999999998E-3</v>
      </c>
      <c r="CE122" s="53">
        <f t="shared" si="648"/>
        <v>1.12E-2</v>
      </c>
      <c r="CF122" s="53">
        <f t="shared" si="649"/>
        <v>4.3950000000000003E-2</v>
      </c>
      <c r="CG122" s="53">
        <f t="shared" si="650"/>
        <v>9.8400000000000001E-2</v>
      </c>
      <c r="CH122" s="54">
        <f t="shared" si="509"/>
        <v>0.1905</v>
      </c>
      <c r="CI122" s="64">
        <f>+Fall_Hoy!B122</f>
        <v>2</v>
      </c>
      <c r="CJ122" s="61">
        <f>+Fall_Hoy!C122</f>
        <v>1</v>
      </c>
      <c r="CK122" s="61">
        <f>+Fall_Hoy!D122</f>
        <v>1</v>
      </c>
      <c r="CL122" s="61">
        <f>+Fall_Hoy!E122</f>
        <v>1</v>
      </c>
      <c r="CM122" s="61">
        <f>+Fall_Hoy!F122</f>
        <v>2</v>
      </c>
      <c r="CN122" s="61">
        <f>+Fall_Hoy!G122</f>
        <v>3</v>
      </c>
      <c r="CO122" s="61">
        <f>+Fall_Hoy!H122</f>
        <v>8</v>
      </c>
      <c r="CP122" s="61">
        <f>+Fall_Hoy!I122</f>
        <v>8</v>
      </c>
      <c r="CQ122" s="61">
        <f>+Fall_Hoy!J122</f>
        <v>33</v>
      </c>
      <c r="CR122" s="61">
        <f>+Fall_Hoy!K122</f>
        <v>19</v>
      </c>
      <c r="CS122" s="61">
        <f>+Fall_Hoy!L122</f>
        <v>52</v>
      </c>
      <c r="CT122" s="61">
        <f>+Fall_Hoy!M122</f>
        <v>45</v>
      </c>
      <c r="CU122" s="61">
        <f>+Fall_Hoy!N122</f>
        <v>136</v>
      </c>
      <c r="CV122" s="61">
        <f>+Fall_Hoy!O122</f>
        <v>85</v>
      </c>
      <c r="CW122" s="61">
        <f>+Fall_Hoy!P122</f>
        <v>161</v>
      </c>
      <c r="CX122" s="61">
        <f>+Fall_Hoy!Q122</f>
        <v>111</v>
      </c>
      <c r="CY122" s="61">
        <f>+Fall_Hoy!R122</f>
        <v>73</v>
      </c>
      <c r="CZ122" s="61">
        <f>+Fall_Hoy!S122</f>
        <v>89</v>
      </c>
      <c r="DA122" s="61">
        <f>+Fall_Hoy!T122</f>
        <v>12</v>
      </c>
      <c r="DB122" s="253">
        <f>+Fall_Hoy!U122</f>
        <v>23</v>
      </c>
      <c r="DC122" s="61">
        <f>+Fall_Hoy!W122</f>
        <v>2</v>
      </c>
      <c r="DD122" s="61">
        <f>+Fall_Hoy!X122</f>
        <v>0</v>
      </c>
      <c r="DE122" s="61">
        <f>+Fall_Hoy!Y122</f>
        <v>0</v>
      </c>
      <c r="DF122" s="61">
        <f>+Fall_Hoy!Z122</f>
        <v>1</v>
      </c>
      <c r="DG122" s="61">
        <f>+Fall_Hoy!AA122</f>
        <v>2</v>
      </c>
      <c r="DH122" s="61">
        <f>+Fall_Hoy!AB122</f>
        <v>0</v>
      </c>
      <c r="DI122" s="61">
        <f>+Fall_Hoy!AC122</f>
        <v>1</v>
      </c>
      <c r="DJ122" s="61">
        <f>+Fall_Hoy!AD122</f>
        <v>9</v>
      </c>
      <c r="DK122" s="61">
        <f>+Fall_Hoy!AE122</f>
        <v>9</v>
      </c>
      <c r="DL122" s="270">
        <f>+Fall_Hoy!AF122</f>
        <v>3</v>
      </c>
      <c r="DM122" s="75">
        <f t="shared" si="585"/>
        <v>0.34983375787129245</v>
      </c>
      <c r="DN122" s="76">
        <f t="shared" si="586"/>
        <v>0.43022722035048705</v>
      </c>
      <c r="DO122" s="76">
        <f t="shared" si="587"/>
        <v>0.53443266201292394</v>
      </c>
      <c r="DP122" s="76">
        <f t="shared" si="588"/>
        <v>0.7</v>
      </c>
      <c r="DQ122" s="76">
        <f t="shared" si="524"/>
        <v>0.358566570461963</v>
      </c>
      <c r="DR122" s="76">
        <f t="shared" si="525"/>
        <v>0.55911930046063929</v>
      </c>
      <c r="DS122" s="76">
        <f t="shared" si="526"/>
        <v>0.59503397460706819</v>
      </c>
      <c r="DT122" s="76">
        <f t="shared" si="527"/>
        <v>0.7</v>
      </c>
      <c r="DU122" s="76">
        <f t="shared" si="528"/>
        <v>0.7</v>
      </c>
      <c r="DV122" s="76">
        <f t="shared" si="529"/>
        <v>0.7</v>
      </c>
      <c r="DW122" s="76">
        <f t="shared" si="530"/>
        <v>0.58126209253280703</v>
      </c>
      <c r="DX122" s="76">
        <f t="shared" si="531"/>
        <v>0.7</v>
      </c>
      <c r="DY122" s="76">
        <f t="shared" si="532"/>
        <v>0.53443266201292394</v>
      </c>
      <c r="DZ122" s="76">
        <f t="shared" si="533"/>
        <v>0.7</v>
      </c>
      <c r="EA122" s="76">
        <f t="shared" si="534"/>
        <v>0.34983375787129245</v>
      </c>
      <c r="EB122" s="76">
        <f t="shared" si="535"/>
        <v>0.43022722035048705</v>
      </c>
      <c r="EC122" s="76">
        <f t="shared" si="536"/>
        <v>0.24284597147001433</v>
      </c>
      <c r="ED122" s="76">
        <f t="shared" si="537"/>
        <v>0.41839925718349874</v>
      </c>
      <c r="EE122" s="76">
        <f t="shared" si="538"/>
        <v>0.27756546855044889</v>
      </c>
      <c r="EF122" s="316">
        <f t="shared" si="539"/>
        <v>0.22884589547254935</v>
      </c>
      <c r="EG122" s="85">
        <f>+'Cas_-14'!B121</f>
        <v>420</v>
      </c>
      <c r="EH122" s="62">
        <f>+'Cas_-14'!C121</f>
        <v>374</v>
      </c>
      <c r="EI122" s="62">
        <f>+'Cas_-14'!D121</f>
        <v>990</v>
      </c>
      <c r="EJ122" s="62">
        <f>+'Cas_-14'!E121</f>
        <v>1131</v>
      </c>
      <c r="EK122" s="62">
        <f>+'Cas_-14'!F121</f>
        <v>3959</v>
      </c>
      <c r="EL122" s="62">
        <f>+'Cas_-14'!G121</f>
        <v>3734</v>
      </c>
      <c r="EM122" s="62">
        <f>+'Cas_-14'!H121</f>
        <v>4160</v>
      </c>
      <c r="EN122" s="62">
        <f>+'Cas_-14'!I121</f>
        <v>4021</v>
      </c>
      <c r="EO122" s="62">
        <f>+'Cas_-14'!J121</f>
        <v>3352</v>
      </c>
      <c r="EP122" s="62">
        <f>+'Cas_-14'!K121</f>
        <v>3222</v>
      </c>
      <c r="EQ122" s="62">
        <f>+'Cas_-14'!L121</f>
        <v>2142</v>
      </c>
      <c r="ER122" s="62">
        <f>+'Cas_-14'!M121</f>
        <v>2261</v>
      </c>
      <c r="ES122" s="62">
        <f>+'Cas_-14'!N121</f>
        <v>1238</v>
      </c>
      <c r="ET122" s="62">
        <f>+'Cas_-14'!O121</f>
        <v>1114</v>
      </c>
      <c r="EU122" s="62">
        <f>+'Cas_-14'!P121</f>
        <v>543</v>
      </c>
      <c r="EV122" s="62">
        <f>+'Cas_-14'!Q121</f>
        <v>479</v>
      </c>
      <c r="EW122" s="62">
        <f>+'Cas_-14'!R121</f>
        <v>147</v>
      </c>
      <c r="EX122" s="62">
        <f>+'Cas_-14'!S121</f>
        <v>191</v>
      </c>
      <c r="EY122" s="62">
        <f>+'Cas_-14'!T121</f>
        <v>14</v>
      </c>
      <c r="EZ122" s="86">
        <f>+'Cas_-14'!U121</f>
        <v>50</v>
      </c>
      <c r="FA122" s="201">
        <f t="shared" si="589"/>
        <v>7.6759375515291208E-3</v>
      </c>
      <c r="FB122" s="90">
        <f t="shared" si="590"/>
        <v>7.3303112481440114E-3</v>
      </c>
      <c r="FC122" s="90">
        <f t="shared" si="591"/>
        <v>1.9531693054082932E-2</v>
      </c>
      <c r="FD122" s="90">
        <f t="shared" si="592"/>
        <v>2.3930536276969831E-2</v>
      </c>
      <c r="FE122" s="90">
        <f t="shared" si="593"/>
        <v>8.8857335912215743E-2</v>
      </c>
      <c r="FF122" s="90">
        <f t="shared" si="594"/>
        <v>8.6337038061905721E-2</v>
      </c>
      <c r="FG122" s="90">
        <f t="shared" si="595"/>
        <v>0.10520200671052966</v>
      </c>
      <c r="FH122" s="90">
        <f t="shared" si="596"/>
        <v>0.10136501013881781</v>
      </c>
      <c r="FI122" s="90">
        <f t="shared" si="597"/>
        <v>0.1013324854029508</v>
      </c>
      <c r="FJ122" s="90">
        <f t="shared" si="598"/>
        <v>9.8030214318164027E-2</v>
      </c>
      <c r="FK122" s="90">
        <f t="shared" si="599"/>
        <v>9.0985402468846857E-2</v>
      </c>
      <c r="FL122" s="90">
        <f t="shared" si="600"/>
        <v>9.2219207620468577E-2</v>
      </c>
      <c r="FM122" s="90">
        <f t="shared" si="601"/>
        <v>7.8811527178429389E-2</v>
      </c>
      <c r="FN122" s="90">
        <f t="shared" si="602"/>
        <v>6.5535438655933073E-2</v>
      </c>
      <c r="FO122" s="90">
        <f t="shared" si="603"/>
        <v>7.2090307670951745E-2</v>
      </c>
      <c r="FP122" s="90">
        <f t="shared" si="604"/>
        <v>4.9755971829579033E-2</v>
      </c>
      <c r="FQ122" s="90">
        <f t="shared" si="605"/>
        <v>6.9489543071858756E-2</v>
      </c>
      <c r="FR122" s="90">
        <f t="shared" si="606"/>
        <v>4.911584178961842E-2</v>
      </c>
      <c r="FS122" s="90">
        <f t="shared" si="607"/>
        <v>8.9343698235246974E-2</v>
      </c>
      <c r="FT122" s="99">
        <f t="shared" si="608"/>
        <v>5.2286312204706385E-2</v>
      </c>
      <c r="FU122" s="119">
        <f t="shared" si="511"/>
        <v>4.8527155615435857</v>
      </c>
      <c r="FV122" s="120">
        <f t="shared" si="512"/>
        <v>8.6467453961923155</v>
      </c>
      <c r="FW122" s="120">
        <f t="shared" si="513"/>
        <v>6.7811484074273523</v>
      </c>
      <c r="FX122" s="120">
        <f t="shared" si="514"/>
        <v>10.681243833203936</v>
      </c>
      <c r="FY122" s="120">
        <f t="shared" si="687"/>
        <v>4.0353063343717546</v>
      </c>
      <c r="FZ122" s="120">
        <f t="shared" si="687"/>
        <v>6.4760074356469977</v>
      </c>
      <c r="GA122" s="120">
        <f t="shared" si="687"/>
        <v>5.6561085972850673</v>
      </c>
      <c r="GB122" s="120">
        <f t="shared" si="687"/>
        <v>6.9057360033936837</v>
      </c>
      <c r="GC122" s="120">
        <f t="shared" si="687"/>
        <v>6.9079525407517144</v>
      </c>
      <c r="GD122" s="120">
        <f t="shared" si="687"/>
        <v>7.1406556118310647</v>
      </c>
      <c r="GE122" s="120">
        <f t="shared" si="687"/>
        <v>6.3885203204088645</v>
      </c>
      <c r="GF122" s="120">
        <f t="shared" si="687"/>
        <v>7.5906095710654427</v>
      </c>
      <c r="GG122" s="120">
        <f t="shared" si="687"/>
        <v>6.7811484074273523</v>
      </c>
      <c r="GH122" s="120">
        <f t="shared" si="687"/>
        <v>10.681243833203936</v>
      </c>
      <c r="GI122" s="120">
        <f t="shared" si="687"/>
        <v>4.8527155615435857</v>
      </c>
      <c r="GJ122" s="120">
        <f t="shared" si="687"/>
        <v>8.6467453961923155</v>
      </c>
      <c r="GK122" s="120">
        <f t="shared" si="515"/>
        <v>3.4947124521870672</v>
      </c>
      <c r="GL122" s="120">
        <f t="shared" si="516"/>
        <v>8.5186213233534662</v>
      </c>
      <c r="GM122" s="120">
        <f t="shared" si="517"/>
        <v>3.1067156837363439</v>
      </c>
      <c r="GN122" s="321">
        <f t="shared" si="518"/>
        <v>4.3767840152235964</v>
      </c>
      <c r="GO122" s="85">
        <f>+Cas_Hoy!B121</f>
        <v>441</v>
      </c>
      <c r="GP122" s="62">
        <f>+Cas_Hoy!C121</f>
        <v>390</v>
      </c>
      <c r="GQ122" s="62">
        <f>+Cas_Hoy!D121</f>
        <v>1116</v>
      </c>
      <c r="GR122" s="62">
        <f>+Cas_Hoy!E121</f>
        <v>1276</v>
      </c>
      <c r="GS122" s="62">
        <f>+Cas_Hoy!F121</f>
        <v>4443</v>
      </c>
      <c r="GT122" s="62">
        <f>+Cas_Hoy!G121</f>
        <v>4232</v>
      </c>
      <c r="GU122" s="62">
        <f>+Cas_Hoy!H121</f>
        <v>4740</v>
      </c>
      <c r="GV122" s="62">
        <f>+Cas_Hoy!I121</f>
        <v>4509</v>
      </c>
      <c r="GW122" s="62">
        <f>+Cas_Hoy!J121</f>
        <v>3812</v>
      </c>
      <c r="GX122" s="62">
        <f>+Cas_Hoy!K121</f>
        <v>3629</v>
      </c>
      <c r="GY122" s="62">
        <f>+Cas_Hoy!L121</f>
        <v>2435</v>
      </c>
      <c r="GZ122" s="62">
        <f>+Cas_Hoy!M121</f>
        <v>2535</v>
      </c>
      <c r="HA122" s="62">
        <f>+Cas_Hoy!N121</f>
        <v>1391</v>
      </c>
      <c r="HB122" s="62">
        <f>+Cas_Hoy!O121</f>
        <v>1268</v>
      </c>
      <c r="HC122" s="62">
        <f>+Cas_Hoy!P121</f>
        <v>582</v>
      </c>
      <c r="HD122" s="62">
        <f>+Cas_Hoy!Q121</f>
        <v>536</v>
      </c>
      <c r="HE122" s="62">
        <f>+Cas_Hoy!R121</f>
        <v>160</v>
      </c>
      <c r="HF122" s="62">
        <f>+Cas_Hoy!S121</f>
        <v>212</v>
      </c>
      <c r="HG122" s="62">
        <f>+Cas_Hoy!T121</f>
        <v>14</v>
      </c>
      <c r="HH122" s="590">
        <f>+Cas_Hoy!U121</f>
        <v>51</v>
      </c>
      <c r="HI122" s="543">
        <f t="shared" si="519"/>
        <v>0.37495993937586042</v>
      </c>
      <c r="HJ122" s="112">
        <f t="shared" si="520"/>
        <v>0.48142336139428193</v>
      </c>
      <c r="HK122" s="112">
        <f t="shared" si="521"/>
        <v>0.60048128663972311</v>
      </c>
      <c r="HL122" s="112">
        <f t="shared" si="522"/>
        <v>0.7</v>
      </c>
      <c r="HM122" s="323">
        <f t="shared" si="651"/>
        <v>0.4024024431832538</v>
      </c>
      <c r="HN122" s="323">
        <f t="shared" si="652"/>
        <v>0.63368850550332767</v>
      </c>
      <c r="HO122" s="323">
        <f t="shared" si="653"/>
        <v>0.67799544222055363</v>
      </c>
      <c r="HP122" s="323">
        <f t="shared" si="654"/>
        <v>0.7</v>
      </c>
      <c r="HQ122" s="323">
        <f t="shared" si="655"/>
        <v>0.7</v>
      </c>
      <c r="HR122" s="323">
        <f t="shared" si="656"/>
        <v>0.7</v>
      </c>
      <c r="HS122" s="323">
        <f t="shared" si="657"/>
        <v>0.66077179986806023</v>
      </c>
      <c r="HT122" s="323">
        <f t="shared" si="658"/>
        <v>0.7</v>
      </c>
      <c r="HU122" s="323">
        <f t="shared" si="659"/>
        <v>0.60048128663972311</v>
      </c>
      <c r="HV122" s="323">
        <f t="shared" si="660"/>
        <v>0.7</v>
      </c>
      <c r="HW122" s="323">
        <f t="shared" si="661"/>
        <v>0.37495993937586042</v>
      </c>
      <c r="HX122" s="323">
        <f t="shared" si="662"/>
        <v>0.48142336139428193</v>
      </c>
      <c r="HY122" s="323">
        <f t="shared" si="663"/>
        <v>0.26432214581770264</v>
      </c>
      <c r="HZ122" s="323">
        <f t="shared" si="664"/>
        <v>0.46440126975341223</v>
      </c>
      <c r="IA122" s="323">
        <f t="shared" si="665"/>
        <v>0.27756546855044889</v>
      </c>
      <c r="IB122" s="327">
        <f t="shared" si="666"/>
        <v>0.23342281338200033</v>
      </c>
      <c r="IC122" s="241">
        <f>+CyF_Tot!B121</f>
        <v>0</v>
      </c>
      <c r="ID122" s="149">
        <f>+CyF_Tot!C121</f>
        <v>34215</v>
      </c>
      <c r="IE122" s="149">
        <f>+CyF_Tot!D121</f>
        <v>36697</v>
      </c>
      <c r="IF122" s="149">
        <f>+CyF_Tot!E121</f>
        <v>38535</v>
      </c>
      <c r="IG122" s="149">
        <f>+CyF_Tot!F121</f>
        <v>0</v>
      </c>
      <c r="IH122" s="149">
        <f>+CyF_Tot!G121</f>
        <v>842</v>
      </c>
      <c r="II122" s="149">
        <f>+CyF_Tot!H121</f>
        <v>871</v>
      </c>
      <c r="IJ122" s="557">
        <f>+CyF_Tot!I121</f>
        <v>892</v>
      </c>
      <c r="IK122" s="93">
        <f t="shared" si="667"/>
        <v>0.10101043411070436</v>
      </c>
      <c r="IL122" s="90">
        <f t="shared" si="668"/>
        <v>9.4188431954085494E-2</v>
      </c>
      <c r="IM122" s="90">
        <f t="shared" si="669"/>
        <v>9.3571519927014221E-2</v>
      </c>
      <c r="IN122" s="90">
        <f t="shared" si="670"/>
        <v>8.7248617442739998E-2</v>
      </c>
      <c r="IO122" s="90">
        <f t="shared" si="671"/>
        <v>8.2250887642852016E-2</v>
      </c>
      <c r="IP122" s="90">
        <f t="shared" si="672"/>
        <v>7.9840922867291067E-2</v>
      </c>
      <c r="IQ122" s="90">
        <f t="shared" si="673"/>
        <v>7.2999130400606266E-2</v>
      </c>
      <c r="IR122" s="90">
        <f t="shared" si="674"/>
        <v>7.3230902250402657E-2</v>
      </c>
      <c r="IS122" s="90">
        <f t="shared" si="675"/>
        <v>6.1066593623617646E-2</v>
      </c>
      <c r="IT122" s="90">
        <f t="shared" si="676"/>
        <v>6.0675583843186547E-2</v>
      </c>
      <c r="IU122" s="90">
        <f t="shared" si="677"/>
        <v>4.3460640856269939E-2</v>
      </c>
      <c r="IV122" s="90">
        <f t="shared" si="678"/>
        <v>4.5261355485953024E-2</v>
      </c>
      <c r="IW122" s="90">
        <f t="shared" si="679"/>
        <v>2.8998750240638183E-2</v>
      </c>
      <c r="IX122" s="90">
        <f t="shared" si="680"/>
        <v>3.1380319434061076E-2</v>
      </c>
      <c r="IY122" s="90">
        <f t="shared" si="681"/>
        <v>1.3905010801217728E-2</v>
      </c>
      <c r="IZ122" s="90">
        <f t="shared" si="682"/>
        <v>1.7772097212742043E-2</v>
      </c>
      <c r="JA122" s="90">
        <f t="shared" si="683"/>
        <v>3.9052267795125668E-3</v>
      </c>
      <c r="JB122" s="90">
        <f t="shared" si="684"/>
        <v>7.1789372208915514E-3</v>
      </c>
      <c r="JC122" s="90">
        <f t="shared" si="685"/>
        <v>2.8927605774167162E-4</v>
      </c>
      <c r="JD122" s="202">
        <f t="shared" si="686"/>
        <v>1.7653481734766136E-3</v>
      </c>
      <c r="JE122" s="326"/>
      <c r="JF122" s="323"/>
      <c r="JG122" s="323"/>
      <c r="JH122" s="323"/>
      <c r="JI122" s="323"/>
      <c r="JJ122" s="323"/>
      <c r="JK122" s="323"/>
      <c r="JL122" s="323"/>
      <c r="JM122" s="323"/>
      <c r="JN122" s="323"/>
      <c r="JO122" s="323"/>
      <c r="JP122" s="323"/>
      <c r="JQ122" s="323"/>
      <c r="JR122" s="323"/>
      <c r="JS122" s="323"/>
      <c r="JT122" s="323"/>
      <c r="JU122" s="323"/>
      <c r="JV122" s="323"/>
      <c r="JW122" s="323"/>
      <c r="JX122" s="327"/>
      <c r="JZ122" s="701">
        <f t="shared" si="540"/>
        <v>140.59342254798042</v>
      </c>
      <c r="KA122" s="291">
        <f t="shared" si="541"/>
        <v>71.147295383028734</v>
      </c>
      <c r="KB122" s="291">
        <f t="shared" si="542"/>
        <v>71.626309104206797</v>
      </c>
      <c r="KC122" s="291">
        <f t="shared" si="543"/>
        <v>72.940189937239325</v>
      </c>
      <c r="KD122" s="291">
        <f t="shared" si="544"/>
        <v>160.60895010746651</v>
      </c>
      <c r="KE122" s="291">
        <f t="shared" si="545"/>
        <v>243.20089265066261</v>
      </c>
      <c r="KF122" s="291">
        <f t="shared" si="546"/>
        <v>651.92267377655662</v>
      </c>
      <c r="KG122" s="291">
        <f t="shared" si="547"/>
        <v>657.50735240092865</v>
      </c>
      <c r="KH122" s="291">
        <f t="shared" si="548"/>
        <v>2815.3929950423562</v>
      </c>
      <c r="KI122" s="291">
        <f t="shared" si="549"/>
        <v>1688.8459728596943</v>
      </c>
      <c r="KJ122" s="291">
        <f t="shared" si="550"/>
        <v>4668.215144696379</v>
      </c>
      <c r="KK122" s="291">
        <f t="shared" si="551"/>
        <v>4163.5032822984622</v>
      </c>
      <c r="KL122" s="291">
        <f t="shared" si="552"/>
        <v>14315.07268309374</v>
      </c>
      <c r="KM122" s="291">
        <f t="shared" si="553"/>
        <v>9536.4220060795506</v>
      </c>
      <c r="KN122" s="291">
        <f t="shared" si="554"/>
        <v>21160.30331070019</v>
      </c>
      <c r="KO122" s="291">
        <f t="shared" si="555"/>
        <v>15374.56724917626</v>
      </c>
      <c r="KP122" s="291">
        <f t="shared" si="556"/>
        <v>12304.250560537106</v>
      </c>
      <c r="KQ122" s="291">
        <f t="shared" si="557"/>
        <v>15029.936688833099</v>
      </c>
      <c r="KR122" s="291">
        <f t="shared" si="558"/>
        <v>4622.7705805463002</v>
      </c>
      <c r="KS122" s="702">
        <f t="shared" si="559"/>
        <v>4156.3749015638432</v>
      </c>
      <c r="KT122" s="705">
        <f>(SUM(JZ122:KS122)/SUM(JZ$4:KS121))*100000</f>
        <v>212.96134751331041</v>
      </c>
      <c r="KU122" s="624">
        <f t="shared" si="609"/>
        <v>36.552083578710103</v>
      </c>
      <c r="KV122" s="625">
        <f t="shared" si="610"/>
        <v>19.599762695572224</v>
      </c>
      <c r="KW122" s="625">
        <f t="shared" si="611"/>
        <v>19.728982882912053</v>
      </c>
      <c r="KX122" s="625">
        <f t="shared" si="612"/>
        <v>21.158741182113026</v>
      </c>
      <c r="KY122" s="625">
        <f t="shared" si="613"/>
        <v>44.888777929889237</v>
      </c>
      <c r="KZ122" s="625">
        <f t="shared" si="614"/>
        <v>69.365590301477553</v>
      </c>
      <c r="LA122" s="625">
        <f t="shared" si="615"/>
        <v>202.31155136640319</v>
      </c>
      <c r="LB122" s="625">
        <f t="shared" si="616"/>
        <v>201.67124623490238</v>
      </c>
      <c r="LC122" s="625">
        <f t="shared" si="617"/>
        <v>997.60501739181871</v>
      </c>
      <c r="LD122" s="625">
        <f t="shared" si="618"/>
        <v>578.08009684826709</v>
      </c>
      <c r="LE122" s="625">
        <f t="shared" si="619"/>
        <v>2208.7959516246669</v>
      </c>
      <c r="LF122" s="625">
        <f t="shared" si="620"/>
        <v>1835.4110318094145</v>
      </c>
      <c r="LG122" s="625">
        <f t="shared" si="621"/>
        <v>8657.8091246093663</v>
      </c>
      <c r="LH122" s="625">
        <f t="shared" si="622"/>
        <v>5000.4598615388786</v>
      </c>
      <c r="LI122" s="625">
        <f t="shared" si="623"/>
        <v>21374.84260593597</v>
      </c>
      <c r="LJ122" s="625">
        <f t="shared" si="624"/>
        <v>11530.089505393054</v>
      </c>
      <c r="LK122" s="625">
        <f t="shared" si="625"/>
        <v>34508.412545889041</v>
      </c>
      <c r="LL122" s="625">
        <f t="shared" si="626"/>
        <v>22886.439367937379</v>
      </c>
      <c r="LM122" s="625">
        <f t="shared" si="627"/>
        <v>76580.312773068828</v>
      </c>
      <c r="LN122" s="626">
        <f t="shared" si="628"/>
        <v>24051.703614164937</v>
      </c>
      <c r="LO122" s="642">
        <f t="shared" si="629"/>
        <v>33.342700666603989</v>
      </c>
      <c r="LP122" s="625">
        <f t="shared" si="630"/>
        <v>35.327718195508666</v>
      </c>
      <c r="LQ122" s="625">
        <f t="shared" si="631"/>
        <v>967.09350866058378</v>
      </c>
      <c r="LR122" s="625">
        <f t="shared" si="632"/>
        <v>741.85805167885633</v>
      </c>
      <c r="LS122" s="625">
        <f t="shared" si="633"/>
        <v>14972.93172690824</v>
      </c>
      <c r="LT122" s="645">
        <f t="shared" si="634"/>
        <v>9786.9555729211934</v>
      </c>
      <c r="LU122" s="624">
        <f t="shared" si="635"/>
        <v>34.306519533314692</v>
      </c>
      <c r="LV122" s="625">
        <f t="shared" si="636"/>
        <v>853.95752286733205</v>
      </c>
      <c r="LW122" s="626">
        <f t="shared" si="637"/>
        <v>12108.839241350266</v>
      </c>
      <c r="LY122" s="725">
        <f>VLOOKUP(A122,Vac!A:C,2,FALSE)</f>
        <v>4613.8119251284525</v>
      </c>
      <c r="LZ122" s="730">
        <f>VLOOKUP(A122,Vac!A:D,3,FALSE)</f>
        <v>32927</v>
      </c>
      <c r="MA122" s="722">
        <f>VLOOKUP(A122,Vac!A:D,4,FALSE)</f>
        <v>4792</v>
      </c>
      <c r="MB122" s="742">
        <f t="shared" si="560"/>
        <v>6.0785577017155534E-2</v>
      </c>
      <c r="MC122" s="666">
        <f t="shared" si="561"/>
        <v>8.8463718245272681E-3</v>
      </c>
    </row>
    <row r="123" spans="1:341" ht="14.4">
      <c r="A123" s="510" t="s">
        <v>133</v>
      </c>
      <c r="B123" s="538">
        <v>18206</v>
      </c>
      <c r="C123" s="526">
        <f t="shared" si="638"/>
        <v>1284</v>
      </c>
      <c r="D123" s="517">
        <f t="shared" si="639"/>
        <v>24</v>
      </c>
      <c r="E123" s="495">
        <f t="shared" si="640"/>
        <v>7.2131834127472398E-3</v>
      </c>
      <c r="F123" s="208">
        <f t="shared" si="562"/>
        <v>6.3275843128638903E-2</v>
      </c>
      <c r="G123" s="30">
        <f t="shared" si="264"/>
        <v>2.888230083892831</v>
      </c>
      <c r="H123" s="29">
        <f t="shared" si="563"/>
        <v>0.18275519370781834</v>
      </c>
      <c r="I123" s="33">
        <f t="shared" si="564"/>
        <v>0.20369589298683921</v>
      </c>
      <c r="J123" s="353">
        <f t="shared" si="565"/>
        <v>0.22624915072963617</v>
      </c>
      <c r="K123" s="581">
        <f t="shared" si="566"/>
        <v>5.8265267630636377E-3</v>
      </c>
      <c r="L123" s="354">
        <f t="shared" si="641"/>
        <v>3.5756007275900661</v>
      </c>
      <c r="M123" s="355">
        <f t="shared" si="567"/>
        <v>0.25217353258407366</v>
      </c>
      <c r="N123" s="827"/>
      <c r="O123" s="364" t="s">
        <v>226</v>
      </c>
      <c r="P123" s="20" t="s">
        <v>227</v>
      </c>
      <c r="Q123" s="20"/>
      <c r="R123" s="20"/>
      <c r="S123" s="166">
        <f t="shared" si="568"/>
        <v>1284</v>
      </c>
      <c r="T123" s="167">
        <f t="shared" si="569"/>
        <v>7052.6200153795453</v>
      </c>
      <c r="U123" s="166">
        <f t="shared" si="570"/>
        <v>57</v>
      </c>
      <c r="V123" s="168">
        <f t="shared" si="571"/>
        <v>4.6454767726161368E-2</v>
      </c>
      <c r="W123" s="167">
        <f t="shared" si="572"/>
        <v>313.08359881357796</v>
      </c>
      <c r="X123" s="166">
        <f t="shared" si="573"/>
        <v>132</v>
      </c>
      <c r="Y123" s="168">
        <f t="shared" si="574"/>
        <v>0.11458333333333333</v>
      </c>
      <c r="Z123" s="167">
        <f t="shared" si="575"/>
        <v>725.03570251565418</v>
      </c>
      <c r="AA123" s="166">
        <f t="shared" si="576"/>
        <v>24</v>
      </c>
      <c r="AB123" s="167">
        <f t="shared" si="577"/>
        <v>1318.246731846644</v>
      </c>
      <c r="AC123" s="169">
        <f t="shared" si="578"/>
        <v>1.8691588785046728E-2</v>
      </c>
      <c r="AD123" s="166">
        <f t="shared" si="579"/>
        <v>0</v>
      </c>
      <c r="AE123" s="168">
        <f t="shared" si="580"/>
        <v>0</v>
      </c>
      <c r="AF123" s="167">
        <f t="shared" si="581"/>
        <v>0</v>
      </c>
      <c r="AG123" s="166">
        <f t="shared" si="582"/>
        <v>0</v>
      </c>
      <c r="AH123" s="168">
        <f t="shared" si="583"/>
        <v>0</v>
      </c>
      <c r="AI123" s="365">
        <f t="shared" si="584"/>
        <v>0</v>
      </c>
      <c r="AJ123" s="831"/>
      <c r="AK123" s="85">
        <v>1645.4634677681843</v>
      </c>
      <c r="AL123" s="62">
        <v>1510.8077620842753</v>
      </c>
      <c r="AM123" s="62">
        <v>1508.8184235599715</v>
      </c>
      <c r="AN123" s="62">
        <v>1399.2768325571424</v>
      </c>
      <c r="AO123" s="62">
        <v>1289.2382688967814</v>
      </c>
      <c r="AP123" s="62">
        <v>1223.4767147098948</v>
      </c>
      <c r="AQ123" s="62">
        <v>1150.3338684720059</v>
      </c>
      <c r="AR123" s="62">
        <v>1121.3735209361535</v>
      </c>
      <c r="AS123" s="62">
        <v>1160.9459390714364</v>
      </c>
      <c r="AT123" s="62">
        <v>1164.0825910684964</v>
      </c>
      <c r="AU123" s="62">
        <v>903.62387787628336</v>
      </c>
      <c r="AV123" s="62">
        <v>886.76215615097487</v>
      </c>
      <c r="AW123" s="62">
        <v>761.14668150515638</v>
      </c>
      <c r="AX123" s="62">
        <v>796.78125131706292</v>
      </c>
      <c r="AY123" s="62">
        <v>459.11618793027827</v>
      </c>
      <c r="AZ123" s="62">
        <v>578.03577804760494</v>
      </c>
      <c r="BA123" s="62">
        <v>204.25597824099779</v>
      </c>
      <c r="BB123" s="62">
        <v>328.36549056086199</v>
      </c>
      <c r="BC123" s="62">
        <v>21.057317344432761</v>
      </c>
      <c r="BD123" s="86">
        <v>93.037929071296531</v>
      </c>
      <c r="BE123" s="258">
        <v>2.0000000000000002E-5</v>
      </c>
      <c r="BF123" s="43">
        <v>2.0000000000000002E-5</v>
      </c>
      <c r="BG123" s="53">
        <v>5.0000000000000002E-5</v>
      </c>
      <c r="BH123" s="53">
        <v>4.0000000000000003E-5</v>
      </c>
      <c r="BI123" s="53">
        <v>1.2518952302791728E-4</v>
      </c>
      <c r="BJ123" s="53">
        <v>1.2406223545552731E-4</v>
      </c>
      <c r="BK123" s="53">
        <v>3.4000000000000002E-4</v>
      </c>
      <c r="BL123" s="53">
        <v>1.8000000000000001E-4</v>
      </c>
      <c r="BM123" s="53">
        <v>8.9999999999999998E-4</v>
      </c>
      <c r="BN123" s="53">
        <v>5.0000000000000001E-4</v>
      </c>
      <c r="BO123" s="53">
        <v>3.8E-3</v>
      </c>
      <c r="BP123" s="53">
        <v>2E-3</v>
      </c>
      <c r="BQ123" s="53">
        <v>1.6199999999999999E-2</v>
      </c>
      <c r="BR123" s="53">
        <v>6.1999999999999998E-3</v>
      </c>
      <c r="BS123" s="53">
        <v>6.1100000000000002E-2</v>
      </c>
      <c r="BT123" s="53">
        <v>2.6800000000000001E-2</v>
      </c>
      <c r="BU123" s="53">
        <v>0.1421</v>
      </c>
      <c r="BV123" s="53">
        <v>5.4699999999999999E-2</v>
      </c>
      <c r="BW123" s="53">
        <v>0.27589999999999998</v>
      </c>
      <c r="BX123" s="773">
        <v>0.1051</v>
      </c>
      <c r="BY123" s="53">
        <f t="shared" si="642"/>
        <v>2.0000000000000002E-5</v>
      </c>
      <c r="BZ123" s="53">
        <f t="shared" si="643"/>
        <v>4.5000000000000003E-5</v>
      </c>
      <c r="CA123" s="53">
        <f t="shared" si="644"/>
        <v>1.246258792417223E-4</v>
      </c>
      <c r="CB123" s="53">
        <f t="shared" si="645"/>
        <v>2.6000000000000003E-4</v>
      </c>
      <c r="CC123" s="53">
        <f t="shared" si="646"/>
        <v>6.9999999999999999E-4</v>
      </c>
      <c r="CD123" s="53">
        <f t="shared" si="647"/>
        <v>2.8999999999999998E-3</v>
      </c>
      <c r="CE123" s="53">
        <f t="shared" si="648"/>
        <v>1.12E-2</v>
      </c>
      <c r="CF123" s="53">
        <f t="shared" si="649"/>
        <v>4.3950000000000003E-2</v>
      </c>
      <c r="CG123" s="53">
        <f t="shared" si="650"/>
        <v>9.8400000000000001E-2</v>
      </c>
      <c r="CH123" s="54">
        <f t="shared" si="509"/>
        <v>0.1905</v>
      </c>
      <c r="CI123" s="64">
        <f>+Fall_Hoy!B123</f>
        <v>0</v>
      </c>
      <c r="CJ123" s="61">
        <f>+Fall_Hoy!C123</f>
        <v>0</v>
      </c>
      <c r="CK123" s="61">
        <f>+Fall_Hoy!D123</f>
        <v>0</v>
      </c>
      <c r="CL123" s="61">
        <f>+Fall_Hoy!E123</f>
        <v>0</v>
      </c>
      <c r="CM123" s="61">
        <f>+Fall_Hoy!F123</f>
        <v>0</v>
      </c>
      <c r="CN123" s="61">
        <f>+Fall_Hoy!G123</f>
        <v>0</v>
      </c>
      <c r="CO123" s="61">
        <f>+Fall_Hoy!H123</f>
        <v>0</v>
      </c>
      <c r="CP123" s="61">
        <f>+Fall_Hoy!I123</f>
        <v>0</v>
      </c>
      <c r="CQ123" s="61">
        <f>+Fall_Hoy!J123</f>
        <v>0</v>
      </c>
      <c r="CR123" s="61">
        <f>+Fall_Hoy!K123</f>
        <v>1</v>
      </c>
      <c r="CS123" s="61">
        <f>+Fall_Hoy!L123</f>
        <v>1</v>
      </c>
      <c r="CT123" s="61">
        <f>+Fall_Hoy!M123</f>
        <v>1</v>
      </c>
      <c r="CU123" s="61">
        <f>+Fall_Hoy!N123</f>
        <v>5</v>
      </c>
      <c r="CV123" s="61">
        <f>+Fall_Hoy!O123</f>
        <v>1</v>
      </c>
      <c r="CW123" s="61">
        <f>+Fall_Hoy!P123</f>
        <v>5</v>
      </c>
      <c r="CX123" s="61">
        <f>+Fall_Hoy!Q123</f>
        <v>0</v>
      </c>
      <c r="CY123" s="61">
        <f>+Fall_Hoy!R123</f>
        <v>1</v>
      </c>
      <c r="CZ123" s="61">
        <f>+Fall_Hoy!S123</f>
        <v>4</v>
      </c>
      <c r="DA123" s="61">
        <f>+Fall_Hoy!T123</f>
        <v>0</v>
      </c>
      <c r="DB123" s="253">
        <f>+Fall_Hoy!U123</f>
        <v>4</v>
      </c>
      <c r="DC123" s="61">
        <f>+Fall_Hoy!W123</f>
        <v>0</v>
      </c>
      <c r="DD123" s="61">
        <f>+Fall_Hoy!X123</f>
        <v>0</v>
      </c>
      <c r="DE123" s="61">
        <f>+Fall_Hoy!Y123</f>
        <v>0</v>
      </c>
      <c r="DF123" s="61">
        <f>+Fall_Hoy!Z123</f>
        <v>0</v>
      </c>
      <c r="DG123" s="61">
        <f>+Fall_Hoy!AA123</f>
        <v>0</v>
      </c>
      <c r="DH123" s="61">
        <f>+Fall_Hoy!AB123</f>
        <v>0</v>
      </c>
      <c r="DI123" s="61">
        <f>+Fall_Hoy!AC123</f>
        <v>0</v>
      </c>
      <c r="DJ123" s="61">
        <f>+Fall_Hoy!AD123</f>
        <v>0</v>
      </c>
      <c r="DK123" s="61">
        <f>+Fall_Hoy!AE123</f>
        <v>1</v>
      </c>
      <c r="DL123" s="270">
        <f>+Fall_Hoy!AF123</f>
        <v>0</v>
      </c>
      <c r="DM123" s="75">
        <f t="shared" si="585"/>
        <v>0.17824041649538186</v>
      </c>
      <c r="DN123" s="76">
        <f t="shared" si="586"/>
        <v>4.1519921277301017E-2</v>
      </c>
      <c r="DO123" s="76">
        <f t="shared" si="587"/>
        <v>0.40549605326834903</v>
      </c>
      <c r="DP123" s="76">
        <f t="shared" si="588"/>
        <v>0.20242735671055964</v>
      </c>
      <c r="DQ123" s="76">
        <f t="shared" si="524"/>
        <v>8.5321699373792623E-2</v>
      </c>
      <c r="DR123" s="76">
        <f t="shared" si="525"/>
        <v>0.11606269109393748</v>
      </c>
      <c r="DS123" s="76">
        <f t="shared" si="526"/>
        <v>9.5624412194447117E-2</v>
      </c>
      <c r="DT123" s="76">
        <f t="shared" si="527"/>
        <v>0.1212798389304426</v>
      </c>
      <c r="DU123" s="76">
        <f t="shared" si="528"/>
        <v>8.4413922045658465E-2</v>
      </c>
      <c r="DV123" s="76">
        <f t="shared" si="529"/>
        <v>0.7</v>
      </c>
      <c r="DW123" s="76">
        <f t="shared" si="530"/>
        <v>0.29122503419821261</v>
      </c>
      <c r="DX123" s="76">
        <f t="shared" si="531"/>
        <v>0.56384905076494152</v>
      </c>
      <c r="DY123" s="76">
        <f t="shared" si="532"/>
        <v>0.40549605326834903</v>
      </c>
      <c r="DZ123" s="76">
        <f t="shared" si="533"/>
        <v>0.20242735671055964</v>
      </c>
      <c r="EA123" s="76">
        <f t="shared" si="534"/>
        <v>0.17824041649538186</v>
      </c>
      <c r="EB123" s="76">
        <f t="shared" si="535"/>
        <v>4.1519921277301017E-2</v>
      </c>
      <c r="EC123" s="76">
        <f t="shared" si="536"/>
        <v>3.4453325372873989E-2</v>
      </c>
      <c r="ED123" s="76">
        <f t="shared" si="537"/>
        <v>0.22269740486759299</v>
      </c>
      <c r="EE123" s="76">
        <f t="shared" si="538"/>
        <v>0</v>
      </c>
      <c r="EF123" s="316">
        <f t="shared" si="539"/>
        <v>0.40906963231696269</v>
      </c>
      <c r="EG123" s="85">
        <f>+'Cas_-14'!B122</f>
        <v>7</v>
      </c>
      <c r="EH123" s="62">
        <f>+'Cas_-14'!C122</f>
        <v>4</v>
      </c>
      <c r="EI123" s="62">
        <f>+'Cas_-14'!D122</f>
        <v>21</v>
      </c>
      <c r="EJ123" s="62">
        <f>+'Cas_-14'!E122</f>
        <v>40</v>
      </c>
      <c r="EK123" s="62">
        <f>+'Cas_-14'!F122</f>
        <v>110</v>
      </c>
      <c r="EL123" s="62">
        <f>+'Cas_-14'!G122</f>
        <v>142</v>
      </c>
      <c r="EM123" s="62">
        <f>+'Cas_-14'!H122</f>
        <v>110</v>
      </c>
      <c r="EN123" s="62">
        <f>+'Cas_-14'!I122</f>
        <v>136</v>
      </c>
      <c r="EO123" s="62">
        <f>+'Cas_-14'!J122</f>
        <v>98</v>
      </c>
      <c r="EP123" s="62">
        <f>+'Cas_-14'!K122</f>
        <v>114</v>
      </c>
      <c r="EQ123" s="62">
        <f>+'Cas_-14'!L122</f>
        <v>80</v>
      </c>
      <c r="ER123" s="62">
        <f>+'Cas_-14'!M122</f>
        <v>91</v>
      </c>
      <c r="ES123" s="62">
        <f>+'Cas_-14'!N122</f>
        <v>63</v>
      </c>
      <c r="ET123" s="62">
        <f>+'Cas_-14'!O122</f>
        <v>46</v>
      </c>
      <c r="EU123" s="62">
        <f>+'Cas_-14'!P122</f>
        <v>30</v>
      </c>
      <c r="EV123" s="62">
        <f>+'Cas_-14'!Q122</f>
        <v>24</v>
      </c>
      <c r="EW123" s="62">
        <f>+'Cas_-14'!R122</f>
        <v>9</v>
      </c>
      <c r="EX123" s="62">
        <f>+'Cas_-14'!S122</f>
        <v>13</v>
      </c>
      <c r="EY123" s="62">
        <f>+'Cas_-14'!T122</f>
        <v>0</v>
      </c>
      <c r="EZ123" s="86">
        <f>+'Cas_-14'!U122</f>
        <v>6</v>
      </c>
      <c r="FA123" s="201">
        <f t="shared" si="589"/>
        <v>4.2541205788630566E-3</v>
      </c>
      <c r="FB123" s="91">
        <f t="shared" si="590"/>
        <v>2.6475903158464666E-3</v>
      </c>
      <c r="FC123" s="91">
        <f t="shared" si="591"/>
        <v>1.3918175754012661E-2</v>
      </c>
      <c r="FD123" s="91">
        <f t="shared" si="592"/>
        <v>2.8586194718096654E-2</v>
      </c>
      <c r="FE123" s="91">
        <f t="shared" si="593"/>
        <v>8.5321699373792623E-2</v>
      </c>
      <c r="FF123" s="91">
        <f t="shared" si="594"/>
        <v>0.11606269109393748</v>
      </c>
      <c r="FG123" s="91">
        <f t="shared" si="595"/>
        <v>9.5624412194447117E-2</v>
      </c>
      <c r="FH123" s="91">
        <f t="shared" si="596"/>
        <v>0.1212798389304426</v>
      </c>
      <c r="FI123" s="91">
        <f t="shared" si="597"/>
        <v>8.4413922045658465E-2</v>
      </c>
      <c r="FJ123" s="91">
        <f t="shared" si="598"/>
        <v>9.7931195668308102E-2</v>
      </c>
      <c r="FK123" s="91">
        <f t="shared" si="599"/>
        <v>8.8532410396256631E-2</v>
      </c>
      <c r="FL123" s="91">
        <f t="shared" si="600"/>
        <v>0.10262052723921936</v>
      </c>
      <c r="FM123" s="91">
        <f t="shared" si="601"/>
        <v>8.2769854393135403E-2</v>
      </c>
      <c r="FN123" s="91">
        <f t="shared" si="602"/>
        <v>5.7732282133851606E-2</v>
      </c>
      <c r="FO123" s="91">
        <f t="shared" si="603"/>
        <v>6.534293668720699E-2</v>
      </c>
      <c r="FP123" s="91">
        <f t="shared" si="604"/>
        <v>4.1519921277301017E-2</v>
      </c>
      <c r="FQ123" s="91">
        <f t="shared" si="605"/>
        <v>4.4062357819368542E-2</v>
      </c>
      <c r="FR123" s="91">
        <f t="shared" si="606"/>
        <v>3.9590031150336338E-2</v>
      </c>
      <c r="FS123" s="91">
        <f t="shared" si="607"/>
        <v>0</v>
      </c>
      <c r="FT123" s="100">
        <f t="shared" si="608"/>
        <v>6.4489827534769173E-2</v>
      </c>
      <c r="FU123" s="119">
        <f t="shared" si="511"/>
        <v>2.7277686852154939</v>
      </c>
      <c r="FV123" s="120">
        <f t="shared" si="512"/>
        <v>1</v>
      </c>
      <c r="FW123" s="120">
        <f t="shared" si="513"/>
        <v>4.8990789731530473</v>
      </c>
      <c r="FX123" s="120">
        <f t="shared" si="514"/>
        <v>3.5063113604488079</v>
      </c>
      <c r="FY123" s="120">
        <f t="shared" si="687"/>
        <v>1</v>
      </c>
      <c r="FZ123" s="120">
        <f t="shared" si="687"/>
        <v>1</v>
      </c>
      <c r="GA123" s="120">
        <f t="shared" si="687"/>
        <v>1</v>
      </c>
      <c r="GB123" s="120">
        <f t="shared" si="687"/>
        <v>1</v>
      </c>
      <c r="GC123" s="120">
        <f t="shared" si="687"/>
        <v>1</v>
      </c>
      <c r="GD123" s="120">
        <f t="shared" si="687"/>
        <v>7.1478755591925207</v>
      </c>
      <c r="GE123" s="120">
        <f t="shared" si="687"/>
        <v>3.2894736842105265</v>
      </c>
      <c r="GF123" s="120">
        <f t="shared" si="687"/>
        <v>5.4945054945054945</v>
      </c>
      <c r="GG123" s="120">
        <f t="shared" si="687"/>
        <v>4.8990789731530473</v>
      </c>
      <c r="GH123" s="120">
        <f t="shared" si="687"/>
        <v>3.5063113604488079</v>
      </c>
      <c r="GI123" s="120">
        <f t="shared" si="687"/>
        <v>2.7277686852154939</v>
      </c>
      <c r="GJ123" s="120">
        <f t="shared" si="687"/>
        <v>1</v>
      </c>
      <c r="GK123" s="120">
        <f t="shared" si="515"/>
        <v>0.78192196418797411</v>
      </c>
      <c r="GL123" s="120">
        <f t="shared" si="516"/>
        <v>5.6250878919983132</v>
      </c>
      <c r="GM123" s="120" t="e">
        <f t="shared" si="517"/>
        <v>#DIV/0!</v>
      </c>
      <c r="GN123" s="321">
        <f t="shared" si="518"/>
        <v>6.3431652394544873</v>
      </c>
      <c r="GO123" s="85">
        <f>+Cas_Hoy!B122</f>
        <v>9</v>
      </c>
      <c r="GP123" s="62">
        <f>+Cas_Hoy!C122</f>
        <v>5</v>
      </c>
      <c r="GQ123" s="62">
        <f>+Cas_Hoy!D122</f>
        <v>27</v>
      </c>
      <c r="GR123" s="62">
        <f>+Cas_Hoy!E122</f>
        <v>45</v>
      </c>
      <c r="GS123" s="62">
        <f>+Cas_Hoy!F122</f>
        <v>120</v>
      </c>
      <c r="GT123" s="62">
        <f>+Cas_Hoy!G122</f>
        <v>155</v>
      </c>
      <c r="GU123" s="62">
        <f>+Cas_Hoy!H122</f>
        <v>126</v>
      </c>
      <c r="GV123" s="62">
        <f>+Cas_Hoy!I122</f>
        <v>160</v>
      </c>
      <c r="GW123" s="62">
        <f>+Cas_Hoy!J122</f>
        <v>109</v>
      </c>
      <c r="GX123" s="62">
        <f>+Cas_Hoy!K122</f>
        <v>122</v>
      </c>
      <c r="GY123" s="62">
        <f>+Cas_Hoy!L122</f>
        <v>89</v>
      </c>
      <c r="GZ123" s="62">
        <f>+Cas_Hoy!M122</f>
        <v>101</v>
      </c>
      <c r="HA123" s="62">
        <f>+Cas_Hoy!N122</f>
        <v>68</v>
      </c>
      <c r="HB123" s="62">
        <f>+Cas_Hoy!O122</f>
        <v>49</v>
      </c>
      <c r="HC123" s="62">
        <f>+Cas_Hoy!P122</f>
        <v>31</v>
      </c>
      <c r="HD123" s="62">
        <f>+Cas_Hoy!Q122</f>
        <v>30</v>
      </c>
      <c r="HE123" s="62">
        <f>+Cas_Hoy!R122</f>
        <v>9</v>
      </c>
      <c r="HF123" s="62">
        <f>+Cas_Hoy!S122</f>
        <v>15</v>
      </c>
      <c r="HG123" s="62">
        <f>+Cas_Hoy!T122</f>
        <v>0</v>
      </c>
      <c r="HH123" s="590">
        <f>+Cas_Hoy!U122</f>
        <v>6</v>
      </c>
      <c r="HI123" s="543">
        <f t="shared" si="519"/>
        <v>0.1841817637118946</v>
      </c>
      <c r="HJ123" s="112">
        <f t="shared" si="520"/>
        <v>5.1899901596626268E-2</v>
      </c>
      <c r="HK123" s="112">
        <f t="shared" si="521"/>
        <v>0.43767827971821804</v>
      </c>
      <c r="HL123" s="112">
        <f t="shared" si="522"/>
        <v>0.21562914084385701</v>
      </c>
      <c r="HM123" s="323">
        <f t="shared" si="651"/>
        <v>9.3078217498682864E-2</v>
      </c>
      <c r="HN123" s="323">
        <f t="shared" si="652"/>
        <v>0.12668814872929796</v>
      </c>
      <c r="HO123" s="323">
        <f t="shared" si="653"/>
        <v>0.10953341760454852</v>
      </c>
      <c r="HP123" s="323">
        <f t="shared" si="654"/>
        <v>0.14268216344757953</v>
      </c>
      <c r="HQ123" s="323">
        <f t="shared" si="655"/>
        <v>9.3888954112007886E-2</v>
      </c>
      <c r="HR123" s="323">
        <f t="shared" si="656"/>
        <v>0.7</v>
      </c>
      <c r="HS123" s="323">
        <f t="shared" si="657"/>
        <v>0.32398785054551155</v>
      </c>
      <c r="HT123" s="323">
        <f t="shared" si="658"/>
        <v>0.62581048491493507</v>
      </c>
      <c r="HU123" s="323">
        <f t="shared" si="659"/>
        <v>0.43767827971821804</v>
      </c>
      <c r="HV123" s="323">
        <f t="shared" si="660"/>
        <v>0.21562914084385701</v>
      </c>
      <c r="HW123" s="323">
        <f t="shared" si="661"/>
        <v>0.1841817637118946</v>
      </c>
      <c r="HX123" s="323">
        <f t="shared" si="662"/>
        <v>5.1899901596626268E-2</v>
      </c>
      <c r="HY123" s="323">
        <f t="shared" si="663"/>
        <v>3.4453325372873995E-2</v>
      </c>
      <c r="HZ123" s="323">
        <f t="shared" si="664"/>
        <v>0.2569585440779919</v>
      </c>
      <c r="IA123" s="323" t="e">
        <f t="shared" si="665"/>
        <v>#DIV/0!</v>
      </c>
      <c r="IB123" s="327">
        <f t="shared" si="666"/>
        <v>0.40906963231696269</v>
      </c>
      <c r="IC123" s="241">
        <f>+CyF_Tot!B122</f>
        <v>0</v>
      </c>
      <c r="ID123" s="149">
        <f>+CyF_Tot!C122</f>
        <v>1152</v>
      </c>
      <c r="IE123" s="149">
        <f>+CyF_Tot!D122</f>
        <v>1227</v>
      </c>
      <c r="IF123" s="149">
        <f>+CyF_Tot!E122</f>
        <v>1284</v>
      </c>
      <c r="IG123" s="149">
        <f>+CyF_Tot!F122</f>
        <v>0</v>
      </c>
      <c r="IH123" s="149">
        <f>+CyF_Tot!G122</f>
        <v>24</v>
      </c>
      <c r="II123" s="149">
        <f>+CyF_Tot!H122</f>
        <v>24</v>
      </c>
      <c r="IJ123" s="557">
        <f>+CyF_Tot!I122</f>
        <v>24</v>
      </c>
      <c r="IK123" s="93">
        <f t="shared" si="667"/>
        <v>9.0380284948268941E-2</v>
      </c>
      <c r="IL123" s="90">
        <f t="shared" si="668"/>
        <v>8.2984058117339082E-2</v>
      </c>
      <c r="IM123" s="90">
        <f t="shared" si="669"/>
        <v>8.2874789825330739E-2</v>
      </c>
      <c r="IN123" s="90">
        <f t="shared" si="670"/>
        <v>7.6858004644465697E-2</v>
      </c>
      <c r="IO123" s="90">
        <f t="shared" si="671"/>
        <v>7.081392227270028E-2</v>
      </c>
      <c r="IP123" s="90">
        <f t="shared" si="672"/>
        <v>6.7201840860699483E-2</v>
      </c>
      <c r="IQ123" s="90">
        <f t="shared" si="673"/>
        <v>6.3184327610238705E-2</v>
      </c>
      <c r="IR123" s="90">
        <f t="shared" si="674"/>
        <v>6.1593624131393687E-2</v>
      </c>
      <c r="IS123" s="90">
        <f t="shared" si="675"/>
        <v>6.3767216251314762E-2</v>
      </c>
      <c r="IT123" s="90">
        <f t="shared" si="676"/>
        <v>6.3939502969817444E-2</v>
      </c>
      <c r="IU123" s="90">
        <f t="shared" si="677"/>
        <v>4.9633300992875058E-2</v>
      </c>
      <c r="IV123" s="90">
        <f t="shared" si="678"/>
        <v>4.8707138094637753E-2</v>
      </c>
      <c r="IW123" s="90">
        <f t="shared" si="679"/>
        <v>4.1807463556253782E-2</v>
      </c>
      <c r="IX123" s="90">
        <f t="shared" si="680"/>
        <v>4.3764761689391571E-2</v>
      </c>
      <c r="IY123" s="90">
        <f t="shared" si="681"/>
        <v>2.5217850594874122E-2</v>
      </c>
      <c r="IZ123" s="90">
        <f t="shared" si="682"/>
        <v>3.1749740637570301E-2</v>
      </c>
      <c r="JA123" s="90">
        <f t="shared" si="683"/>
        <v>1.1219157324013939E-2</v>
      </c>
      <c r="JB123" s="90">
        <f t="shared" si="684"/>
        <v>1.8036113949294847E-2</v>
      </c>
      <c r="JC123" s="90">
        <f t="shared" si="685"/>
        <v>1.1566141571148392E-3</v>
      </c>
      <c r="JD123" s="202">
        <f t="shared" si="686"/>
        <v>5.1102894140006884E-3</v>
      </c>
      <c r="JE123" s="326"/>
      <c r="JF123" s="323"/>
      <c r="JG123" s="323"/>
      <c r="JH123" s="323"/>
      <c r="JI123" s="323"/>
      <c r="JJ123" s="323"/>
      <c r="JK123" s="323"/>
      <c r="JL123" s="323"/>
      <c r="JM123" s="323"/>
      <c r="JN123" s="323"/>
      <c r="JO123" s="323"/>
      <c r="JP123" s="323"/>
      <c r="JQ123" s="323"/>
      <c r="JR123" s="323"/>
      <c r="JS123" s="323"/>
      <c r="JT123" s="323"/>
      <c r="JU123" s="323"/>
      <c r="JV123" s="323"/>
      <c r="JW123" s="323"/>
      <c r="JX123" s="327"/>
      <c r="JZ123" s="701">
        <f t="shared" si="540"/>
        <v>0</v>
      </c>
      <c r="KA123" s="291">
        <f t="shared" si="541"/>
        <v>0</v>
      </c>
      <c r="KB123" s="291">
        <f t="shared" si="542"/>
        <v>0</v>
      </c>
      <c r="KC123" s="291">
        <f t="shared" si="543"/>
        <v>0</v>
      </c>
      <c r="KD123" s="291">
        <f t="shared" si="544"/>
        <v>0</v>
      </c>
      <c r="KE123" s="291">
        <f t="shared" si="545"/>
        <v>0</v>
      </c>
      <c r="KF123" s="291">
        <f t="shared" si="546"/>
        <v>0</v>
      </c>
      <c r="KG123" s="291">
        <f t="shared" si="547"/>
        <v>0</v>
      </c>
      <c r="KH123" s="291">
        <f t="shared" si="548"/>
        <v>0</v>
      </c>
      <c r="KI123" s="291">
        <f t="shared" si="549"/>
        <v>2509.6793152094274</v>
      </c>
      <c r="KJ123" s="291">
        <f t="shared" si="550"/>
        <v>2338.8779908816869</v>
      </c>
      <c r="KK123" s="291">
        <f t="shared" si="551"/>
        <v>2558.1053321515342</v>
      </c>
      <c r="KL123" s="291">
        <f t="shared" si="552"/>
        <v>10861.434728522816</v>
      </c>
      <c r="KM123" s="291">
        <f t="shared" si="553"/>
        <v>2393.5164097392953</v>
      </c>
      <c r="KN123" s="291">
        <f t="shared" si="554"/>
        <v>10781.181605279582</v>
      </c>
      <c r="KO123" s="291">
        <f t="shared" si="555"/>
        <v>0</v>
      </c>
      <c r="KP123" s="291">
        <f t="shared" si="556"/>
        <v>1745.642908817601</v>
      </c>
      <c r="KQ123" s="291">
        <f t="shared" si="557"/>
        <v>7999.8418698420246</v>
      </c>
      <c r="KR123" s="291">
        <f t="shared" si="558"/>
        <v>0</v>
      </c>
      <c r="KS123" s="702">
        <f t="shared" si="559"/>
        <v>7429.6580641889732</v>
      </c>
      <c r="KT123" s="705">
        <f>(SUM(JZ123:KS123)/SUM(JZ$4:KS122))*100000</f>
        <v>92.325815062557638</v>
      </c>
      <c r="KU123" s="624">
        <f t="shared" si="609"/>
        <v>0</v>
      </c>
      <c r="KV123" s="625">
        <f t="shared" si="610"/>
        <v>0</v>
      </c>
      <c r="KW123" s="625">
        <f t="shared" si="611"/>
        <v>0</v>
      </c>
      <c r="KX123" s="625">
        <f t="shared" si="612"/>
        <v>0</v>
      </c>
      <c r="KY123" s="625">
        <f t="shared" si="613"/>
        <v>0</v>
      </c>
      <c r="KZ123" s="625">
        <f t="shared" si="614"/>
        <v>0</v>
      </c>
      <c r="LA123" s="625">
        <f t="shared" si="615"/>
        <v>0</v>
      </c>
      <c r="LB123" s="625">
        <f t="shared" si="616"/>
        <v>0</v>
      </c>
      <c r="LC123" s="625">
        <f t="shared" si="617"/>
        <v>0</v>
      </c>
      <c r="LD123" s="625">
        <f t="shared" si="618"/>
        <v>859.04557603779028</v>
      </c>
      <c r="LE123" s="625">
        <f t="shared" si="619"/>
        <v>1106.655129953208</v>
      </c>
      <c r="LF123" s="625">
        <f t="shared" si="620"/>
        <v>1127.6981015298829</v>
      </c>
      <c r="LG123" s="625">
        <f t="shared" si="621"/>
        <v>6569.0360629472543</v>
      </c>
      <c r="LH123" s="625">
        <f t="shared" si="622"/>
        <v>1255.0496116054696</v>
      </c>
      <c r="LI123" s="625">
        <f t="shared" si="623"/>
        <v>10890.489447867832</v>
      </c>
      <c r="LJ123" s="625">
        <f t="shared" si="624"/>
        <v>0</v>
      </c>
      <c r="LK123" s="625">
        <f t="shared" si="625"/>
        <v>4895.8175354853938</v>
      </c>
      <c r="LL123" s="625">
        <f t="shared" si="626"/>
        <v>12181.548046257336</v>
      </c>
      <c r="LM123" s="625">
        <f t="shared" si="627"/>
        <v>0</v>
      </c>
      <c r="LN123" s="626">
        <f t="shared" si="628"/>
        <v>42993.218356512778</v>
      </c>
      <c r="LO123" s="642">
        <f t="shared" si="629"/>
        <v>0</v>
      </c>
      <c r="LP123" s="625">
        <f t="shared" si="630"/>
        <v>0</v>
      </c>
      <c r="LQ123" s="625">
        <f t="shared" si="631"/>
        <v>311.05130910615253</v>
      </c>
      <c r="LR123" s="625">
        <f t="shared" si="632"/>
        <v>630.47364050482872</v>
      </c>
      <c r="LS123" s="625">
        <f t="shared" si="633"/>
        <v>7609.4226414152508</v>
      </c>
      <c r="LT123" s="645">
        <f t="shared" si="634"/>
        <v>5010.5208439345079</v>
      </c>
      <c r="LU123" s="624">
        <f t="shared" si="635"/>
        <v>0</v>
      </c>
      <c r="LV123" s="625">
        <f t="shared" si="636"/>
        <v>469.6951180524548</v>
      </c>
      <c r="LW123" s="626">
        <f t="shared" si="637"/>
        <v>6169.4184988407342</v>
      </c>
      <c r="LY123" s="725">
        <f>VLOOKUP(A123,Vac!A:C,2,FALSE)</f>
        <v>8733.5395712435511</v>
      </c>
      <c r="LZ123" s="730">
        <f>VLOOKUP(A123,Vac!A:D,3,FALSE)</f>
        <v>1920</v>
      </c>
      <c r="MA123" s="722">
        <f>VLOOKUP(A123,Vac!A:D,4,FALSE)</f>
        <v>912</v>
      </c>
      <c r="MB123" s="742">
        <f t="shared" si="560"/>
        <v>0.10545973854773151</v>
      </c>
      <c r="MC123" s="666">
        <f t="shared" si="561"/>
        <v>5.0093375810172473E-2</v>
      </c>
    </row>
    <row r="124" spans="1:341" ht="14.4">
      <c r="A124" s="510" t="s">
        <v>134</v>
      </c>
      <c r="B124" s="538">
        <v>95995</v>
      </c>
      <c r="C124" s="526">
        <f t="shared" si="638"/>
        <v>5156</v>
      </c>
      <c r="D124" s="517">
        <f t="shared" si="639"/>
        <v>108</v>
      </c>
      <c r="E124" s="495">
        <f t="shared" si="640"/>
        <v>8.5742219383408962E-3</v>
      </c>
      <c r="F124" s="208">
        <f t="shared" si="562"/>
        <v>5.0210948486900359E-2</v>
      </c>
      <c r="G124" s="30">
        <f t="shared" si="264"/>
        <v>2.6132562424066483</v>
      </c>
      <c r="H124" s="29">
        <f t="shared" si="563"/>
        <v>0.13121407457055101</v>
      </c>
      <c r="I124" s="33">
        <f t="shared" si="564"/>
        <v>0.14036094781862263</v>
      </c>
      <c r="J124" s="353">
        <f t="shared" si="565"/>
        <v>0.12000093543635618</v>
      </c>
      <c r="K124" s="581">
        <f t="shared" si="566"/>
        <v>9.3754152224805286E-3</v>
      </c>
      <c r="L124" s="354">
        <f t="shared" si="641"/>
        <v>2.3899356425753133</v>
      </c>
      <c r="M124" s="355">
        <f t="shared" si="567"/>
        <v>0.12826656003487696</v>
      </c>
      <c r="N124" s="827"/>
      <c r="O124" s="364" t="s">
        <v>226</v>
      </c>
      <c r="P124" s="20" t="s">
        <v>236</v>
      </c>
      <c r="Q124" s="20"/>
      <c r="R124" s="20"/>
      <c r="S124" s="166">
        <f t="shared" si="568"/>
        <v>5156</v>
      </c>
      <c r="T124" s="167">
        <f t="shared" si="569"/>
        <v>5371.1130788061882</v>
      </c>
      <c r="U124" s="166">
        <f t="shared" si="570"/>
        <v>122</v>
      </c>
      <c r="V124" s="168">
        <f t="shared" si="571"/>
        <v>2.4235200635677395E-2</v>
      </c>
      <c r="W124" s="167">
        <f t="shared" si="572"/>
        <v>127.089952601698</v>
      </c>
      <c r="X124" s="166">
        <f t="shared" si="573"/>
        <v>336</v>
      </c>
      <c r="Y124" s="168">
        <f t="shared" si="574"/>
        <v>6.9709543568464732E-2</v>
      </c>
      <c r="Z124" s="167">
        <f t="shared" si="575"/>
        <v>350.01823011615187</v>
      </c>
      <c r="AA124" s="166">
        <f t="shared" si="576"/>
        <v>108</v>
      </c>
      <c r="AB124" s="167">
        <f t="shared" si="577"/>
        <v>1125.0585968019168</v>
      </c>
      <c r="AC124" s="169">
        <f t="shared" si="578"/>
        <v>2.0946470131885182E-2</v>
      </c>
      <c r="AD124" s="166">
        <f t="shared" si="579"/>
        <v>1</v>
      </c>
      <c r="AE124" s="168">
        <f t="shared" si="580"/>
        <v>9.3457943925233638E-3</v>
      </c>
      <c r="AF124" s="167">
        <f t="shared" si="581"/>
        <v>10.417209229647378</v>
      </c>
      <c r="AG124" s="166">
        <f t="shared" si="582"/>
        <v>4</v>
      </c>
      <c r="AH124" s="168">
        <f t="shared" si="583"/>
        <v>3.8461538461538464E-2</v>
      </c>
      <c r="AI124" s="365">
        <f t="shared" si="584"/>
        <v>41.668836918589513</v>
      </c>
      <c r="AJ124" s="831"/>
      <c r="AK124" s="85">
        <v>7134.3649330776107</v>
      </c>
      <c r="AL124" s="62">
        <v>7033.7334434068307</v>
      </c>
      <c r="AM124" s="62">
        <v>7081.8173670625292</v>
      </c>
      <c r="AN124" s="62">
        <v>6858.1473378698265</v>
      </c>
      <c r="AO124" s="62">
        <v>5811.1090523149815</v>
      </c>
      <c r="AP124" s="62">
        <v>5765.8765697121071</v>
      </c>
      <c r="AQ124" s="62">
        <v>5879.1420702457708</v>
      </c>
      <c r="AR124" s="62">
        <v>6433.5505125541213</v>
      </c>
      <c r="AS124" s="62">
        <v>6119.4944499739686</v>
      </c>
      <c r="AT124" s="62">
        <v>6568.4770455838898</v>
      </c>
      <c r="AU124" s="62">
        <v>4902.4719124939684</v>
      </c>
      <c r="AV124" s="62">
        <v>5513.9537761291049</v>
      </c>
      <c r="AW124" s="62">
        <v>4436.6347507552382</v>
      </c>
      <c r="AX124" s="62">
        <v>5279.4632679206352</v>
      </c>
      <c r="AY124" s="62">
        <v>3058.2849329881319</v>
      </c>
      <c r="AZ124" s="62">
        <v>4060.0334120736511</v>
      </c>
      <c r="BA124" s="62">
        <v>1174.9364618460086</v>
      </c>
      <c r="BB124" s="62">
        <v>2167.2803637158886</v>
      </c>
      <c r="BC124" s="62">
        <v>105.74428156614077</v>
      </c>
      <c r="BD124" s="86">
        <v>610.48518088203036</v>
      </c>
      <c r="BE124" s="258">
        <v>2.0000000000000002E-5</v>
      </c>
      <c r="BF124" s="43">
        <v>2.0000000000000002E-5</v>
      </c>
      <c r="BG124" s="53">
        <v>5.0000000000000002E-5</v>
      </c>
      <c r="BH124" s="53">
        <v>4.0000000000000003E-5</v>
      </c>
      <c r="BI124" s="53">
        <v>1.2518952302791728E-4</v>
      </c>
      <c r="BJ124" s="53">
        <v>1.2406223545552731E-4</v>
      </c>
      <c r="BK124" s="53">
        <v>3.4000000000000002E-4</v>
      </c>
      <c r="BL124" s="53">
        <v>1.8000000000000001E-4</v>
      </c>
      <c r="BM124" s="53">
        <v>8.9999999999999998E-4</v>
      </c>
      <c r="BN124" s="53">
        <v>5.0000000000000001E-4</v>
      </c>
      <c r="BO124" s="53">
        <v>3.8E-3</v>
      </c>
      <c r="BP124" s="53">
        <v>2E-3</v>
      </c>
      <c r="BQ124" s="53">
        <v>1.6199999999999999E-2</v>
      </c>
      <c r="BR124" s="53">
        <v>6.1999999999999998E-3</v>
      </c>
      <c r="BS124" s="53">
        <v>6.1100000000000002E-2</v>
      </c>
      <c r="BT124" s="53">
        <v>2.6800000000000001E-2</v>
      </c>
      <c r="BU124" s="53">
        <v>0.1421</v>
      </c>
      <c r="BV124" s="53">
        <v>5.4699999999999999E-2</v>
      </c>
      <c r="BW124" s="53">
        <v>0.27589999999999998</v>
      </c>
      <c r="BX124" s="773">
        <v>0.1051</v>
      </c>
      <c r="BY124" s="53">
        <f t="shared" si="642"/>
        <v>2.0000000000000002E-5</v>
      </c>
      <c r="BZ124" s="53">
        <f t="shared" si="643"/>
        <v>4.5000000000000003E-5</v>
      </c>
      <c r="CA124" s="53">
        <f t="shared" si="644"/>
        <v>1.246258792417223E-4</v>
      </c>
      <c r="CB124" s="53">
        <f t="shared" si="645"/>
        <v>2.6000000000000003E-4</v>
      </c>
      <c r="CC124" s="53">
        <f t="shared" si="646"/>
        <v>6.9999999999999999E-4</v>
      </c>
      <c r="CD124" s="53">
        <f t="shared" si="647"/>
        <v>2.8999999999999998E-3</v>
      </c>
      <c r="CE124" s="53">
        <f t="shared" si="648"/>
        <v>1.12E-2</v>
      </c>
      <c r="CF124" s="53">
        <f t="shared" si="649"/>
        <v>4.3950000000000003E-2</v>
      </c>
      <c r="CG124" s="53">
        <f t="shared" si="650"/>
        <v>9.8400000000000001E-2</v>
      </c>
      <c r="CH124" s="54">
        <f t="shared" si="509"/>
        <v>0.1905</v>
      </c>
      <c r="CI124" s="64">
        <f>+Fall_Hoy!B124</f>
        <v>0</v>
      </c>
      <c r="CJ124" s="61">
        <f>+Fall_Hoy!C124</f>
        <v>0</v>
      </c>
      <c r="CK124" s="61">
        <f>+Fall_Hoy!D124</f>
        <v>0</v>
      </c>
      <c r="CL124" s="61">
        <f>+Fall_Hoy!E124</f>
        <v>0</v>
      </c>
      <c r="CM124" s="61">
        <f>+Fall_Hoy!F124</f>
        <v>0</v>
      </c>
      <c r="CN124" s="61">
        <f>+Fall_Hoy!G124</f>
        <v>0</v>
      </c>
      <c r="CO124" s="61">
        <f>+Fall_Hoy!H124</f>
        <v>0</v>
      </c>
      <c r="CP124" s="61">
        <f>+Fall_Hoy!I124</f>
        <v>0</v>
      </c>
      <c r="CQ124" s="61">
        <f>+Fall_Hoy!J124</f>
        <v>1</v>
      </c>
      <c r="CR124" s="61">
        <f>+Fall_Hoy!K124</f>
        <v>0</v>
      </c>
      <c r="CS124" s="61">
        <f>+Fall_Hoy!L124</f>
        <v>3</v>
      </c>
      <c r="CT124" s="61">
        <f>+Fall_Hoy!M124</f>
        <v>3</v>
      </c>
      <c r="CU124" s="61">
        <f>+Fall_Hoy!N124</f>
        <v>12</v>
      </c>
      <c r="CV124" s="61">
        <f>+Fall_Hoy!O124</f>
        <v>2</v>
      </c>
      <c r="CW124" s="61">
        <f>+Fall_Hoy!P124</f>
        <v>19</v>
      </c>
      <c r="CX124" s="61">
        <f>+Fall_Hoy!Q124</f>
        <v>15</v>
      </c>
      <c r="CY124" s="61">
        <f>+Fall_Hoy!R124</f>
        <v>15</v>
      </c>
      <c r="CZ124" s="61">
        <f>+Fall_Hoy!S124</f>
        <v>20</v>
      </c>
      <c r="DA124" s="61">
        <f>+Fall_Hoy!T124</f>
        <v>5</v>
      </c>
      <c r="DB124" s="253">
        <f>+Fall_Hoy!U124</f>
        <v>8</v>
      </c>
      <c r="DC124" s="61">
        <f>+Fall_Hoy!W124</f>
        <v>0</v>
      </c>
      <c r="DD124" s="61">
        <f>+Fall_Hoy!X124</f>
        <v>0</v>
      </c>
      <c r="DE124" s="61">
        <f>+Fall_Hoy!Y124</f>
        <v>0</v>
      </c>
      <c r="DF124" s="61">
        <f>+Fall_Hoy!Z124</f>
        <v>0</v>
      </c>
      <c r="DG124" s="61">
        <f>+Fall_Hoy!AA124</f>
        <v>0</v>
      </c>
      <c r="DH124" s="61">
        <f>+Fall_Hoy!AB124</f>
        <v>0</v>
      </c>
      <c r="DI124" s="61">
        <f>+Fall_Hoy!AC124</f>
        <v>0</v>
      </c>
      <c r="DJ124" s="61">
        <f>+Fall_Hoy!AD124</f>
        <v>0</v>
      </c>
      <c r="DK124" s="61">
        <f>+Fall_Hoy!AE124</f>
        <v>2</v>
      </c>
      <c r="DL124" s="270">
        <f>+Fall_Hoy!AF124</f>
        <v>3</v>
      </c>
      <c r="DM124" s="75">
        <f t="shared" si="585"/>
        <v>0.1016797443430929</v>
      </c>
      <c r="DN124" s="76">
        <f t="shared" si="586"/>
        <v>0.13785637597781428</v>
      </c>
      <c r="DO124" s="76">
        <f t="shared" si="587"/>
        <v>0.16696004570009873</v>
      </c>
      <c r="DP124" s="76">
        <f t="shared" si="588"/>
        <v>6.1101030311428169E-2</v>
      </c>
      <c r="DQ124" s="76">
        <f t="shared" si="524"/>
        <v>7.7609970134760134E-2</v>
      </c>
      <c r="DR124" s="76">
        <f t="shared" si="525"/>
        <v>8.4115571004014095E-2</v>
      </c>
      <c r="DS124" s="76">
        <f t="shared" si="526"/>
        <v>7.2119366216008993E-2</v>
      </c>
      <c r="DT124" s="76">
        <f t="shared" si="527"/>
        <v>7.6784972626861653E-2</v>
      </c>
      <c r="DU124" s="76">
        <f t="shared" si="528"/>
        <v>0.18156910185870626</v>
      </c>
      <c r="DV124" s="76">
        <f t="shared" si="529"/>
        <v>7.1401634921647097E-2</v>
      </c>
      <c r="DW124" s="76">
        <f t="shared" si="530"/>
        <v>0.16103584034791704</v>
      </c>
      <c r="DX124" s="76">
        <f t="shared" si="531"/>
        <v>0.27203710094447459</v>
      </c>
      <c r="DY124" s="76">
        <f t="shared" si="532"/>
        <v>0.16696004570009873</v>
      </c>
      <c r="DZ124" s="76">
        <f t="shared" si="533"/>
        <v>6.1101030311428169E-2</v>
      </c>
      <c r="EA124" s="76">
        <f t="shared" si="534"/>
        <v>0.1016797443430929</v>
      </c>
      <c r="EB124" s="76">
        <f t="shared" si="535"/>
        <v>0.13785637597781428</v>
      </c>
      <c r="EC124" s="76">
        <f t="shared" si="536"/>
        <v>8.9842700940207521E-2</v>
      </c>
      <c r="ED124" s="76">
        <f t="shared" si="537"/>
        <v>0.16870485198924695</v>
      </c>
      <c r="EE124" s="76">
        <f t="shared" si="538"/>
        <v>0.17138050291441465</v>
      </c>
      <c r="EF124" s="316">
        <f t="shared" si="539"/>
        <v>0.12468440718491874</v>
      </c>
      <c r="EG124" s="85">
        <f>+'Cas_-14'!B123</f>
        <v>14</v>
      </c>
      <c r="EH124" s="62">
        <f>+'Cas_-14'!C123</f>
        <v>25</v>
      </c>
      <c r="EI124" s="62">
        <f>+'Cas_-14'!D123</f>
        <v>116</v>
      </c>
      <c r="EJ124" s="62">
        <f>+'Cas_-14'!E123</f>
        <v>169</v>
      </c>
      <c r="EK124" s="62">
        <f>+'Cas_-14'!F123</f>
        <v>451</v>
      </c>
      <c r="EL124" s="62">
        <f>+'Cas_-14'!G123</f>
        <v>485</v>
      </c>
      <c r="EM124" s="62">
        <f>+'Cas_-14'!H123</f>
        <v>424</v>
      </c>
      <c r="EN124" s="62">
        <f>+'Cas_-14'!I123</f>
        <v>494</v>
      </c>
      <c r="EO124" s="62">
        <f>+'Cas_-14'!J123</f>
        <v>385</v>
      </c>
      <c r="EP124" s="62">
        <f>+'Cas_-14'!K123</f>
        <v>469</v>
      </c>
      <c r="EQ124" s="62">
        <f>+'Cas_-14'!L123</f>
        <v>334</v>
      </c>
      <c r="ER124" s="62">
        <f>+'Cas_-14'!M123</f>
        <v>373</v>
      </c>
      <c r="ES124" s="62">
        <f>+'Cas_-14'!N123</f>
        <v>250</v>
      </c>
      <c r="ET124" s="62">
        <f>+'Cas_-14'!O123</f>
        <v>250</v>
      </c>
      <c r="EU124" s="62">
        <f>+'Cas_-14'!P123</f>
        <v>157</v>
      </c>
      <c r="EV124" s="62">
        <f>+'Cas_-14'!Q123</f>
        <v>185</v>
      </c>
      <c r="EW124" s="62">
        <f>+'Cas_-14'!R123</f>
        <v>59</v>
      </c>
      <c r="EX124" s="62">
        <f>+'Cas_-14'!S123</f>
        <v>82</v>
      </c>
      <c r="EY124" s="62">
        <f>+'Cas_-14'!T123</f>
        <v>9</v>
      </c>
      <c r="EZ124" s="86">
        <f>+'Cas_-14'!U123</f>
        <v>35</v>
      </c>
      <c r="FA124" s="201">
        <f t="shared" si="589"/>
        <v>1.9623330361320194E-3</v>
      </c>
      <c r="FB124" s="90">
        <f t="shared" si="590"/>
        <v>3.5543001737482821E-3</v>
      </c>
      <c r="FC124" s="90">
        <f t="shared" si="591"/>
        <v>1.6379976210557898E-2</v>
      </c>
      <c r="FD124" s="90">
        <f t="shared" si="592"/>
        <v>2.4642223573530315E-2</v>
      </c>
      <c r="FE124" s="90">
        <f t="shared" si="593"/>
        <v>7.7609970134760134E-2</v>
      </c>
      <c r="FF124" s="90">
        <f t="shared" si="594"/>
        <v>8.4115571004014095E-2</v>
      </c>
      <c r="FG124" s="90">
        <f t="shared" si="595"/>
        <v>7.2119366216008993E-2</v>
      </c>
      <c r="FH124" s="90">
        <f t="shared" si="596"/>
        <v>7.6784972626861653E-2</v>
      </c>
      <c r="FI124" s="90">
        <f t="shared" si="597"/>
        <v>6.2913693794041714E-2</v>
      </c>
      <c r="FJ124" s="90">
        <f t="shared" si="598"/>
        <v>7.1401634921647097E-2</v>
      </c>
      <c r="FK124" s="90">
        <f t="shared" si="599"/>
        <v>6.8128896189858776E-2</v>
      </c>
      <c r="FL124" s="90">
        <f t="shared" si="600"/>
        <v>6.7646559101526005E-2</v>
      </c>
      <c r="FM124" s="90">
        <f t="shared" si="601"/>
        <v>5.6349015423783323E-2</v>
      </c>
      <c r="FN124" s="90">
        <f t="shared" si="602"/>
        <v>4.7353298491356825E-2</v>
      </c>
      <c r="FO124" s="90">
        <f t="shared" si="603"/>
        <v>5.1335962292630911E-2</v>
      </c>
      <c r="FP124" s="90">
        <f t="shared" si="604"/>
        <v>4.5566127473200213E-2</v>
      </c>
      <c r="FQ124" s="90">
        <f t="shared" si="605"/>
        <v>5.0215481360840392E-2</v>
      </c>
      <c r="FR124" s="90">
        <f t="shared" si="606"/>
        <v>3.7835437155628419E-2</v>
      </c>
      <c r="FS124" s="90">
        <f t="shared" si="607"/>
        <v>8.5110985357356589E-2</v>
      </c>
      <c r="FT124" s="99">
        <f t="shared" si="608"/>
        <v>5.7331448978715456E-2</v>
      </c>
      <c r="FU124" s="119">
        <f t="shared" si="511"/>
        <v>1.9806728032774923</v>
      </c>
      <c r="FV124" s="120">
        <f t="shared" si="512"/>
        <v>3.0254134731746674</v>
      </c>
      <c r="FW124" s="120">
        <f t="shared" si="513"/>
        <v>2.9629629629629628</v>
      </c>
      <c r="FX124" s="120">
        <f t="shared" si="514"/>
        <v>1.2903225806451615</v>
      </c>
      <c r="FY124" s="120">
        <f t="shared" si="687"/>
        <v>1</v>
      </c>
      <c r="FZ124" s="120">
        <f t="shared" si="687"/>
        <v>1</v>
      </c>
      <c r="GA124" s="120">
        <f t="shared" si="687"/>
        <v>1</v>
      </c>
      <c r="GB124" s="120">
        <f t="shared" si="687"/>
        <v>1</v>
      </c>
      <c r="GC124" s="120">
        <f t="shared" si="687"/>
        <v>2.8860028860028861</v>
      </c>
      <c r="GD124" s="120">
        <f t="shared" si="687"/>
        <v>1</v>
      </c>
      <c r="GE124" s="120">
        <f t="shared" si="687"/>
        <v>2.3636936653009766</v>
      </c>
      <c r="GF124" s="120">
        <f t="shared" si="687"/>
        <v>4.0214477211796256</v>
      </c>
      <c r="GG124" s="120">
        <f t="shared" si="687"/>
        <v>2.9629629629629628</v>
      </c>
      <c r="GH124" s="120">
        <f t="shared" si="687"/>
        <v>1.2903225806451615</v>
      </c>
      <c r="GI124" s="120">
        <f t="shared" si="687"/>
        <v>1.9806728032774923</v>
      </c>
      <c r="GJ124" s="120">
        <f t="shared" si="687"/>
        <v>3.0254134731746674</v>
      </c>
      <c r="GK124" s="120">
        <f t="shared" si="515"/>
        <v>1.7891434773792625</v>
      </c>
      <c r="GL124" s="120">
        <f t="shared" si="516"/>
        <v>4.4589111339011005</v>
      </c>
      <c r="GM124" s="120">
        <f t="shared" si="517"/>
        <v>2.0136120172365191</v>
      </c>
      <c r="GN124" s="321">
        <f t="shared" si="518"/>
        <v>2.1747995106701099</v>
      </c>
      <c r="GO124" s="85">
        <f>+Cas_Hoy!B123</f>
        <v>18</v>
      </c>
      <c r="GP124" s="62">
        <f>+Cas_Hoy!C123</f>
        <v>27</v>
      </c>
      <c r="GQ124" s="62">
        <f>+Cas_Hoy!D123</f>
        <v>125</v>
      </c>
      <c r="GR124" s="62">
        <f>+Cas_Hoy!E123</f>
        <v>178</v>
      </c>
      <c r="GS124" s="62">
        <f>+Cas_Hoy!F123</f>
        <v>477</v>
      </c>
      <c r="GT124" s="62">
        <f>+Cas_Hoy!G123</f>
        <v>517</v>
      </c>
      <c r="GU124" s="62">
        <f>+Cas_Hoy!H123</f>
        <v>451</v>
      </c>
      <c r="GV124" s="62">
        <f>+Cas_Hoy!I123</f>
        <v>518</v>
      </c>
      <c r="GW124" s="62">
        <f>+Cas_Hoy!J123</f>
        <v>417</v>
      </c>
      <c r="GX124" s="62">
        <f>+Cas_Hoy!K123</f>
        <v>520</v>
      </c>
      <c r="GY124" s="62">
        <f>+Cas_Hoy!L123</f>
        <v>354</v>
      </c>
      <c r="GZ124" s="62">
        <f>+Cas_Hoy!M123</f>
        <v>395</v>
      </c>
      <c r="HA124" s="62">
        <f>+Cas_Hoy!N123</f>
        <v>271</v>
      </c>
      <c r="HB124" s="62">
        <f>+Cas_Hoy!O123</f>
        <v>266</v>
      </c>
      <c r="HC124" s="62">
        <f>+Cas_Hoy!P123</f>
        <v>166</v>
      </c>
      <c r="HD124" s="62">
        <f>+Cas_Hoy!Q123</f>
        <v>198</v>
      </c>
      <c r="HE124" s="62">
        <f>+Cas_Hoy!R123</f>
        <v>63</v>
      </c>
      <c r="HF124" s="62">
        <f>+Cas_Hoy!S123</f>
        <v>91</v>
      </c>
      <c r="HG124" s="62">
        <f>+Cas_Hoy!T123</f>
        <v>9</v>
      </c>
      <c r="HH124" s="590">
        <f>+Cas_Hoy!U123</f>
        <v>37</v>
      </c>
      <c r="HI124" s="543">
        <f t="shared" si="519"/>
        <v>0.10750851949651861</v>
      </c>
      <c r="HJ124" s="112">
        <f t="shared" si="520"/>
        <v>0.14754358077625529</v>
      </c>
      <c r="HK124" s="112">
        <f t="shared" si="521"/>
        <v>0.18098468953890703</v>
      </c>
      <c r="HL124" s="112">
        <f t="shared" si="522"/>
        <v>6.5011496251359574E-2</v>
      </c>
      <c r="HM124" s="323">
        <f t="shared" si="651"/>
        <v>8.2084159100400414E-2</v>
      </c>
      <c r="HN124" s="323">
        <f t="shared" si="652"/>
        <v>8.966546434860885E-2</v>
      </c>
      <c r="HO124" s="323">
        <f t="shared" si="653"/>
        <v>7.6711873026934094E-2</v>
      </c>
      <c r="HP124" s="323">
        <f t="shared" si="654"/>
        <v>8.0515416641122148E-2</v>
      </c>
      <c r="HQ124" s="323">
        <f t="shared" si="655"/>
        <v>0.19666055967553381</v>
      </c>
      <c r="HR124" s="323">
        <f t="shared" si="656"/>
        <v>7.9165991810781433E-2</v>
      </c>
      <c r="HS124" s="323">
        <f t="shared" si="657"/>
        <v>0.17067870503940907</v>
      </c>
      <c r="HT124" s="323">
        <f t="shared" si="658"/>
        <v>0.28808218464629354</v>
      </c>
      <c r="HU124" s="323">
        <f t="shared" si="659"/>
        <v>0.18098468953890703</v>
      </c>
      <c r="HV124" s="323">
        <f t="shared" si="660"/>
        <v>6.5011496251359574E-2</v>
      </c>
      <c r="HW124" s="323">
        <f t="shared" si="661"/>
        <v>0.10750851949651861</v>
      </c>
      <c r="HX124" s="323">
        <f t="shared" si="662"/>
        <v>0.14754358077625529</v>
      </c>
      <c r="HY124" s="323">
        <f t="shared" si="663"/>
        <v>9.5933731512424972E-2</v>
      </c>
      <c r="HZ124" s="323">
        <f t="shared" si="664"/>
        <v>0.18722123818318867</v>
      </c>
      <c r="IA124" s="323">
        <f t="shared" si="665"/>
        <v>0.17138050291441465</v>
      </c>
      <c r="IB124" s="327">
        <f t="shared" si="666"/>
        <v>0.13180923045262838</v>
      </c>
      <c r="IC124" s="241">
        <f>+CyF_Tot!B123</f>
        <v>0</v>
      </c>
      <c r="ID124" s="149">
        <f>+CyF_Tot!C123</f>
        <v>4820</v>
      </c>
      <c r="IE124" s="149">
        <f>+CyF_Tot!D123</f>
        <v>5034</v>
      </c>
      <c r="IF124" s="149">
        <f>+CyF_Tot!E123</f>
        <v>5156</v>
      </c>
      <c r="IG124" s="149">
        <f>+CyF_Tot!F123</f>
        <v>0</v>
      </c>
      <c r="IH124" s="149">
        <f>+CyF_Tot!G123</f>
        <v>104</v>
      </c>
      <c r="II124" s="149">
        <f>+CyF_Tot!H123</f>
        <v>107</v>
      </c>
      <c r="IJ124" s="557">
        <f>+CyF_Tot!I123</f>
        <v>108</v>
      </c>
      <c r="IK124" s="93">
        <f t="shared" si="667"/>
        <v>7.4320172228528686E-2</v>
      </c>
      <c r="IL124" s="90">
        <f t="shared" si="668"/>
        <v>7.3271872945537067E-2</v>
      </c>
      <c r="IM124" s="90">
        <f t="shared" si="669"/>
        <v>7.3772773238840864E-2</v>
      </c>
      <c r="IN124" s="90">
        <f t="shared" si="670"/>
        <v>7.1442755746339154E-2</v>
      </c>
      <c r="IO124" s="90">
        <f t="shared" si="671"/>
        <v>6.0535538854263049E-2</v>
      </c>
      <c r="IP124" s="90">
        <f t="shared" si="672"/>
        <v>6.0064342619012522E-2</v>
      </c>
      <c r="IQ124" s="90">
        <f t="shared" si="673"/>
        <v>6.1244253036572431E-2</v>
      </c>
      <c r="IR124" s="90">
        <f t="shared" si="674"/>
        <v>6.7019641778781405E-2</v>
      </c>
      <c r="IS124" s="90">
        <f t="shared" si="675"/>
        <v>6.3748054065044732E-2</v>
      </c>
      <c r="IT124" s="90">
        <f t="shared" si="676"/>
        <v>6.8425199703983433E-2</v>
      </c>
      <c r="IU124" s="90">
        <f t="shared" si="677"/>
        <v>5.1070075654919195E-2</v>
      </c>
      <c r="IV124" s="90">
        <f t="shared" si="678"/>
        <v>5.7440010168541118E-2</v>
      </c>
      <c r="IW124" s="90">
        <f t="shared" si="679"/>
        <v>4.6217352474141757E-2</v>
      </c>
      <c r="IX124" s="90">
        <f t="shared" si="680"/>
        <v>5.4997273482167146E-2</v>
      </c>
      <c r="IY124" s="90">
        <f t="shared" si="681"/>
        <v>3.1858794030815478E-2</v>
      </c>
      <c r="IZ124" s="90">
        <f t="shared" si="682"/>
        <v>4.2294217532930375E-2</v>
      </c>
      <c r="JA124" s="90">
        <f t="shared" si="683"/>
        <v>1.2239558954591475E-2</v>
      </c>
      <c r="JB124" s="90">
        <f t="shared" si="684"/>
        <v>2.257701300813468E-2</v>
      </c>
      <c r="JC124" s="90">
        <f t="shared" si="685"/>
        <v>1.1015603059132326E-3</v>
      </c>
      <c r="JD124" s="202">
        <f t="shared" si="686"/>
        <v>6.3595518608472353E-3</v>
      </c>
      <c r="JE124" s="326"/>
      <c r="JF124" s="323"/>
      <c r="JG124" s="323"/>
      <c r="JH124" s="323"/>
      <c r="JI124" s="323"/>
      <c r="JJ124" s="323"/>
      <c r="JK124" s="323"/>
      <c r="JL124" s="323"/>
      <c r="JM124" s="323"/>
      <c r="JN124" s="323"/>
      <c r="JO124" s="323"/>
      <c r="JP124" s="323"/>
      <c r="JQ124" s="323"/>
      <c r="JR124" s="323"/>
      <c r="JS124" s="323"/>
      <c r="JT124" s="323"/>
      <c r="JU124" s="323"/>
      <c r="JV124" s="323"/>
      <c r="JW124" s="323"/>
      <c r="JX124" s="327"/>
      <c r="JZ124" s="701">
        <f t="shared" si="540"/>
        <v>0</v>
      </c>
      <c r="KA124" s="291">
        <f t="shared" si="541"/>
        <v>0</v>
      </c>
      <c r="KB124" s="291">
        <f t="shared" si="542"/>
        <v>0</v>
      </c>
      <c r="KC124" s="291">
        <f t="shared" si="543"/>
        <v>0</v>
      </c>
      <c r="KD124" s="291">
        <f t="shared" si="544"/>
        <v>0</v>
      </c>
      <c r="KE124" s="291">
        <f t="shared" si="545"/>
        <v>0</v>
      </c>
      <c r="KF124" s="291">
        <f t="shared" si="546"/>
        <v>0</v>
      </c>
      <c r="KG124" s="291">
        <f t="shared" si="547"/>
        <v>0</v>
      </c>
      <c r="KH124" s="291">
        <f t="shared" si="548"/>
        <v>461.1740435538764</v>
      </c>
      <c r="KI124" s="291">
        <f t="shared" si="549"/>
        <v>0</v>
      </c>
      <c r="KJ124" s="291">
        <f t="shared" si="550"/>
        <v>1293.3063387556533</v>
      </c>
      <c r="KK124" s="291">
        <f t="shared" si="551"/>
        <v>1234.1947858651506</v>
      </c>
      <c r="KL124" s="291">
        <f t="shared" si="552"/>
        <v>4472.1166187102708</v>
      </c>
      <c r="KM124" s="291">
        <f t="shared" si="553"/>
        <v>722.46321386042416</v>
      </c>
      <c r="KN124" s="291">
        <f t="shared" si="554"/>
        <v>6150.2761881713113</v>
      </c>
      <c r="KO124" s="291">
        <f t="shared" si="555"/>
        <v>4926.4249748585971</v>
      </c>
      <c r="KP124" s="291">
        <f t="shared" si="556"/>
        <v>4552.0504075572526</v>
      </c>
      <c r="KQ124" s="291">
        <f t="shared" si="557"/>
        <v>6060.2957604804833</v>
      </c>
      <c r="KR124" s="291">
        <f t="shared" si="558"/>
        <v>2854.2914617204615</v>
      </c>
      <c r="KS124" s="702">
        <f t="shared" si="559"/>
        <v>2264.5594738312725</v>
      </c>
      <c r="KT124" s="705">
        <f>(SUM(JZ124:KS124)/SUM(JZ$4:KS123))*100000</f>
        <v>66.387159738485451</v>
      </c>
      <c r="KU124" s="624">
        <f t="shared" si="609"/>
        <v>0</v>
      </c>
      <c r="KV124" s="625">
        <f t="shared" si="610"/>
        <v>0</v>
      </c>
      <c r="KW124" s="625">
        <f t="shared" si="611"/>
        <v>0</v>
      </c>
      <c r="KX124" s="625">
        <f t="shared" si="612"/>
        <v>0</v>
      </c>
      <c r="KY124" s="625">
        <f t="shared" si="613"/>
        <v>0</v>
      </c>
      <c r="KZ124" s="625">
        <f t="shared" si="614"/>
        <v>0</v>
      </c>
      <c r="LA124" s="625">
        <f t="shared" si="615"/>
        <v>0</v>
      </c>
      <c r="LB124" s="625">
        <f t="shared" si="616"/>
        <v>0</v>
      </c>
      <c r="LC124" s="625">
        <f t="shared" si="617"/>
        <v>163.41219167283563</v>
      </c>
      <c r="LD124" s="625">
        <f t="shared" si="618"/>
        <v>0</v>
      </c>
      <c r="LE124" s="625">
        <f t="shared" si="619"/>
        <v>611.93619332208482</v>
      </c>
      <c r="LF124" s="625">
        <f t="shared" si="620"/>
        <v>544.07420188894912</v>
      </c>
      <c r="LG124" s="625">
        <f t="shared" si="621"/>
        <v>2704.7527403415997</v>
      </c>
      <c r="LH124" s="625">
        <f t="shared" si="622"/>
        <v>378.82638793085459</v>
      </c>
      <c r="LI124" s="625">
        <f t="shared" si="623"/>
        <v>6212.6323793629772</v>
      </c>
      <c r="LJ124" s="625">
        <f t="shared" si="624"/>
        <v>3694.5508762054228</v>
      </c>
      <c r="LK124" s="625">
        <f t="shared" si="625"/>
        <v>12766.64780360349</v>
      </c>
      <c r="LL124" s="625">
        <f t="shared" si="626"/>
        <v>9228.1554038118084</v>
      </c>
      <c r="LM124" s="625">
        <f t="shared" si="627"/>
        <v>47283.880754086997</v>
      </c>
      <c r="LN124" s="626">
        <f t="shared" si="628"/>
        <v>13104.331195134961</v>
      </c>
      <c r="LO124" s="642">
        <f t="shared" si="629"/>
        <v>0</v>
      </c>
      <c r="LP124" s="625">
        <f t="shared" si="630"/>
        <v>0</v>
      </c>
      <c r="LQ124" s="625">
        <f t="shared" si="631"/>
        <v>236.6708678264923</v>
      </c>
      <c r="LR124" s="625">
        <f t="shared" si="632"/>
        <v>162.02219832917882</v>
      </c>
      <c r="LS124" s="625">
        <f t="shared" si="633"/>
        <v>5811.5681568846094</v>
      </c>
      <c r="LT124" s="645">
        <f t="shared" si="634"/>
        <v>3713.7101736291283</v>
      </c>
      <c r="LU124" s="624">
        <f t="shared" si="635"/>
        <v>0</v>
      </c>
      <c r="LV124" s="625">
        <f t="shared" si="636"/>
        <v>197.6446976884607</v>
      </c>
      <c r="LW124" s="626">
        <f t="shared" si="637"/>
        <v>4594.8705833266667</v>
      </c>
      <c r="LY124" s="725">
        <f>VLOOKUP(A124,Vac!A:C,2,FALSE)</f>
        <v>36441.287836296811</v>
      </c>
      <c r="LZ124" s="730">
        <f>VLOOKUP(A124,Vac!A:D,3,FALSE)</f>
        <v>6369</v>
      </c>
      <c r="MA124" s="722">
        <f>VLOOKUP(A124,Vac!A:D,4,FALSE)</f>
        <v>1667</v>
      </c>
      <c r="MB124" s="742">
        <f t="shared" si="560"/>
        <v>6.6347205583624141E-2</v>
      </c>
      <c r="MC124" s="666">
        <f t="shared" si="561"/>
        <v>1.7365487785822177E-2</v>
      </c>
    </row>
    <row r="125" spans="1:341" ht="14.4">
      <c r="A125" s="510" t="s">
        <v>135</v>
      </c>
      <c r="B125" s="538">
        <v>120154</v>
      </c>
      <c r="C125" s="526">
        <f t="shared" si="638"/>
        <v>7026</v>
      </c>
      <c r="D125" s="517">
        <f t="shared" si="639"/>
        <v>178</v>
      </c>
      <c r="E125" s="495">
        <f t="shared" si="640"/>
        <v>7.6180032792211045E-3</v>
      </c>
      <c r="F125" s="208">
        <f t="shared" si="562"/>
        <v>5.6294422158230273E-2</v>
      </c>
      <c r="G125" s="30">
        <f t="shared" si="264"/>
        <v>3.4544208645148862</v>
      </c>
      <c r="H125" s="29">
        <f t="shared" si="563"/>
        <v>0.19446462645919979</v>
      </c>
      <c r="I125" s="33">
        <f t="shared" si="564"/>
        <v>0.20199711199029236</v>
      </c>
      <c r="J125" s="353">
        <f t="shared" si="565"/>
        <v>0.24861889413334612</v>
      </c>
      <c r="K125" s="581">
        <f t="shared" si="566"/>
        <v>5.9586467360929086E-3</v>
      </c>
      <c r="L125" s="354">
        <f t="shared" si="641"/>
        <v>4.4164036968802591</v>
      </c>
      <c r="M125" s="355">
        <f t="shared" si="567"/>
        <v>0.25806523591221514</v>
      </c>
      <c r="N125" s="827"/>
      <c r="O125" s="364" t="s">
        <v>226</v>
      </c>
      <c r="P125" s="20" t="s">
        <v>237</v>
      </c>
      <c r="Q125" s="20"/>
      <c r="R125" s="20"/>
      <c r="S125" s="166">
        <f t="shared" si="568"/>
        <v>7026</v>
      </c>
      <c r="T125" s="167">
        <f t="shared" si="569"/>
        <v>5847.4957138339132</v>
      </c>
      <c r="U125" s="166">
        <f t="shared" si="570"/>
        <v>100</v>
      </c>
      <c r="V125" s="168">
        <f t="shared" si="571"/>
        <v>1.4438348252959862E-2</v>
      </c>
      <c r="W125" s="167">
        <f t="shared" si="572"/>
        <v>83.226525958353449</v>
      </c>
      <c r="X125" s="166">
        <f t="shared" si="573"/>
        <v>262</v>
      </c>
      <c r="Y125" s="168">
        <f t="shared" si="574"/>
        <v>3.8734476641040808E-2</v>
      </c>
      <c r="Z125" s="167">
        <f t="shared" si="575"/>
        <v>218.05349801088602</v>
      </c>
      <c r="AA125" s="166">
        <f t="shared" si="576"/>
        <v>178</v>
      </c>
      <c r="AB125" s="167">
        <f t="shared" si="577"/>
        <v>1481.4321620586913</v>
      </c>
      <c r="AC125" s="169">
        <f t="shared" si="578"/>
        <v>2.5334471961286648E-2</v>
      </c>
      <c r="AD125" s="166">
        <f t="shared" si="579"/>
        <v>1</v>
      </c>
      <c r="AE125" s="168">
        <f t="shared" si="580"/>
        <v>5.6497175141242938E-3</v>
      </c>
      <c r="AF125" s="167">
        <f t="shared" si="581"/>
        <v>8.3226525958353452</v>
      </c>
      <c r="AG125" s="166">
        <f t="shared" si="582"/>
        <v>2</v>
      </c>
      <c r="AH125" s="168">
        <f t="shared" si="583"/>
        <v>1.1363636363636364E-2</v>
      </c>
      <c r="AI125" s="365">
        <f t="shared" si="584"/>
        <v>16.64530519167069</v>
      </c>
      <c r="AJ125" s="831"/>
      <c r="AK125" s="85">
        <v>9384.2568932358772</v>
      </c>
      <c r="AL125" s="62">
        <v>8906.6604109703785</v>
      </c>
      <c r="AM125" s="62">
        <v>9126.8581392129327</v>
      </c>
      <c r="AN125" s="62">
        <v>8301.9951120656897</v>
      </c>
      <c r="AO125" s="62">
        <v>8732.9969416676504</v>
      </c>
      <c r="AP125" s="62">
        <v>7369.1280852200453</v>
      </c>
      <c r="AQ125" s="62">
        <v>8351.2467715526545</v>
      </c>
      <c r="AR125" s="62">
        <v>7875.5697858997464</v>
      </c>
      <c r="AS125" s="62">
        <v>8043.0208898669653</v>
      </c>
      <c r="AT125" s="62">
        <v>7981.3779957064289</v>
      </c>
      <c r="AU125" s="62">
        <v>6073.1210541412165</v>
      </c>
      <c r="AV125" s="62">
        <v>6464.834890071852</v>
      </c>
      <c r="AW125" s="62">
        <v>5301.455682666292</v>
      </c>
      <c r="AX125" s="62">
        <v>5926.7285132706565</v>
      </c>
      <c r="AY125" s="62">
        <v>3479.6468149749344</v>
      </c>
      <c r="AZ125" s="62">
        <v>4561.9688925606761</v>
      </c>
      <c r="BA125" s="62">
        <v>1337.511483304615</v>
      </c>
      <c r="BB125" s="62">
        <v>2241.7814967528275</v>
      </c>
      <c r="BC125" s="62">
        <v>102.88549871573966</v>
      </c>
      <c r="BD125" s="86">
        <v>590.95553166084539</v>
      </c>
      <c r="BE125" s="258">
        <v>2.0000000000000002E-5</v>
      </c>
      <c r="BF125" s="43">
        <v>2.0000000000000002E-5</v>
      </c>
      <c r="BG125" s="53">
        <v>5.0000000000000002E-5</v>
      </c>
      <c r="BH125" s="53">
        <v>4.0000000000000003E-5</v>
      </c>
      <c r="BI125" s="53">
        <v>1.2518952302791728E-4</v>
      </c>
      <c r="BJ125" s="53">
        <v>1.2406223545552731E-4</v>
      </c>
      <c r="BK125" s="53">
        <v>3.4000000000000002E-4</v>
      </c>
      <c r="BL125" s="53">
        <v>1.8000000000000001E-4</v>
      </c>
      <c r="BM125" s="53">
        <v>8.9999999999999998E-4</v>
      </c>
      <c r="BN125" s="53">
        <v>5.0000000000000001E-4</v>
      </c>
      <c r="BO125" s="53">
        <v>3.8E-3</v>
      </c>
      <c r="BP125" s="53">
        <v>2E-3</v>
      </c>
      <c r="BQ125" s="53">
        <v>1.6199999999999999E-2</v>
      </c>
      <c r="BR125" s="53">
        <v>6.1999999999999998E-3</v>
      </c>
      <c r="BS125" s="53">
        <v>6.1100000000000002E-2</v>
      </c>
      <c r="BT125" s="53">
        <v>2.6800000000000001E-2</v>
      </c>
      <c r="BU125" s="53">
        <v>0.1421</v>
      </c>
      <c r="BV125" s="53">
        <v>5.4699999999999999E-2</v>
      </c>
      <c r="BW125" s="53">
        <v>0.27589999999999998</v>
      </c>
      <c r="BX125" s="773">
        <v>0.1051</v>
      </c>
      <c r="BY125" s="53">
        <f t="shared" si="642"/>
        <v>2.0000000000000002E-5</v>
      </c>
      <c r="BZ125" s="53">
        <f t="shared" si="643"/>
        <v>4.5000000000000003E-5</v>
      </c>
      <c r="CA125" s="53">
        <f t="shared" si="644"/>
        <v>1.246258792417223E-4</v>
      </c>
      <c r="CB125" s="53">
        <f t="shared" si="645"/>
        <v>2.6000000000000003E-4</v>
      </c>
      <c r="CC125" s="53">
        <f t="shared" si="646"/>
        <v>6.9999999999999999E-4</v>
      </c>
      <c r="CD125" s="53">
        <f t="shared" si="647"/>
        <v>2.8999999999999998E-3</v>
      </c>
      <c r="CE125" s="53">
        <f t="shared" si="648"/>
        <v>1.12E-2</v>
      </c>
      <c r="CF125" s="53">
        <f t="shared" si="649"/>
        <v>4.3950000000000003E-2</v>
      </c>
      <c r="CG125" s="53">
        <f t="shared" si="650"/>
        <v>9.8400000000000001E-2</v>
      </c>
      <c r="CH125" s="54">
        <f t="shared" si="509"/>
        <v>0.1905</v>
      </c>
      <c r="CI125" s="64">
        <f>+Fall_Hoy!B125</f>
        <v>0</v>
      </c>
      <c r="CJ125" s="61">
        <f>+Fall_Hoy!C125</f>
        <v>0</v>
      </c>
      <c r="CK125" s="61">
        <f>+Fall_Hoy!D125</f>
        <v>0</v>
      </c>
      <c r="CL125" s="61">
        <f>+Fall_Hoy!E125</f>
        <v>0</v>
      </c>
      <c r="CM125" s="61">
        <f>+Fall_Hoy!F125</f>
        <v>0</v>
      </c>
      <c r="CN125" s="61">
        <f>+Fall_Hoy!G125</f>
        <v>0</v>
      </c>
      <c r="CO125" s="61">
        <f>+Fall_Hoy!H125</f>
        <v>0</v>
      </c>
      <c r="CP125" s="61">
        <f>+Fall_Hoy!I125</f>
        <v>0</v>
      </c>
      <c r="CQ125" s="61">
        <f>+Fall_Hoy!J125</f>
        <v>3</v>
      </c>
      <c r="CR125" s="61">
        <f>+Fall_Hoy!K125</f>
        <v>2</v>
      </c>
      <c r="CS125" s="61">
        <f>+Fall_Hoy!L125</f>
        <v>12</v>
      </c>
      <c r="CT125" s="61">
        <f>+Fall_Hoy!M125</f>
        <v>7</v>
      </c>
      <c r="CU125" s="61">
        <f>+Fall_Hoy!N125</f>
        <v>22</v>
      </c>
      <c r="CV125" s="61">
        <f>+Fall_Hoy!O125</f>
        <v>12</v>
      </c>
      <c r="CW125" s="61">
        <f>+Fall_Hoy!P125</f>
        <v>24</v>
      </c>
      <c r="CX125" s="61">
        <f>+Fall_Hoy!Q125</f>
        <v>22</v>
      </c>
      <c r="CY125" s="61">
        <f>+Fall_Hoy!R125</f>
        <v>26</v>
      </c>
      <c r="CZ125" s="61">
        <f>+Fall_Hoy!S125</f>
        <v>22</v>
      </c>
      <c r="DA125" s="61">
        <f>+Fall_Hoy!T125</f>
        <v>5</v>
      </c>
      <c r="DB125" s="253">
        <f>+Fall_Hoy!U125</f>
        <v>13</v>
      </c>
      <c r="DC125" s="61">
        <f>+Fall_Hoy!W125</f>
        <v>0</v>
      </c>
      <c r="DD125" s="61">
        <f>+Fall_Hoy!X125</f>
        <v>0</v>
      </c>
      <c r="DE125" s="61">
        <f>+Fall_Hoy!Y125</f>
        <v>0</v>
      </c>
      <c r="DF125" s="61">
        <f>+Fall_Hoy!Z125</f>
        <v>0</v>
      </c>
      <c r="DG125" s="61">
        <f>+Fall_Hoy!AA125</f>
        <v>0</v>
      </c>
      <c r="DH125" s="61">
        <f>+Fall_Hoy!AB125</f>
        <v>0</v>
      </c>
      <c r="DI125" s="61">
        <f>+Fall_Hoy!AC125</f>
        <v>0</v>
      </c>
      <c r="DJ125" s="61">
        <f>+Fall_Hoy!AD125</f>
        <v>4</v>
      </c>
      <c r="DK125" s="61">
        <f>+Fall_Hoy!AE125</f>
        <v>1</v>
      </c>
      <c r="DL125" s="270">
        <f>+Fall_Hoy!AF125</f>
        <v>3</v>
      </c>
      <c r="DM125" s="75">
        <f t="shared" si="585"/>
        <v>0.11288464363124182</v>
      </c>
      <c r="DN125" s="76">
        <f t="shared" si="586"/>
        <v>0.17994325295087299</v>
      </c>
      <c r="DO125" s="76">
        <f t="shared" si="587"/>
        <v>0.2561607174795858</v>
      </c>
      <c r="DP125" s="76">
        <f t="shared" si="588"/>
        <v>0.3265686738702408</v>
      </c>
      <c r="DQ125" s="76">
        <f t="shared" si="524"/>
        <v>7.6376987700241872E-2</v>
      </c>
      <c r="DR125" s="76">
        <f t="shared" si="525"/>
        <v>0.10231875349164667</v>
      </c>
      <c r="DS125" s="76">
        <f t="shared" si="526"/>
        <v>8.8968751651660544E-2</v>
      </c>
      <c r="DT125" s="76">
        <f t="shared" si="527"/>
        <v>9.8024653578992149E-2</v>
      </c>
      <c r="DU125" s="76">
        <f t="shared" si="528"/>
        <v>0.41443798032811874</v>
      </c>
      <c r="DV125" s="76">
        <f t="shared" si="529"/>
        <v>0.50116659080071058</v>
      </c>
      <c r="DW125" s="76">
        <f t="shared" si="530"/>
        <v>0.51997888872785769</v>
      </c>
      <c r="DX125" s="76">
        <f t="shared" si="531"/>
        <v>0.54139047006057406</v>
      </c>
      <c r="DY125" s="76">
        <f t="shared" si="532"/>
        <v>0.2561607174795858</v>
      </c>
      <c r="DZ125" s="76">
        <f t="shared" si="533"/>
        <v>0.3265686738702408</v>
      </c>
      <c r="EA125" s="76">
        <f t="shared" si="534"/>
        <v>0.11288464363124182</v>
      </c>
      <c r="EB125" s="76">
        <f t="shared" si="535"/>
        <v>0.17994325295087299</v>
      </c>
      <c r="EC125" s="76">
        <f t="shared" si="536"/>
        <v>0.13679863081842042</v>
      </c>
      <c r="ED125" s="76">
        <f t="shared" si="537"/>
        <v>0.17940811129918255</v>
      </c>
      <c r="EE125" s="76">
        <f t="shared" si="538"/>
        <v>0.17614249220095629</v>
      </c>
      <c r="EF125" s="316">
        <f t="shared" si="539"/>
        <v>0.20930800295875782</v>
      </c>
      <c r="EG125" s="85">
        <f>+'Cas_-14'!B124</f>
        <v>108</v>
      </c>
      <c r="EH125" s="62">
        <f>+'Cas_-14'!C124</f>
        <v>77</v>
      </c>
      <c r="EI125" s="62">
        <f>+'Cas_-14'!D124</f>
        <v>186</v>
      </c>
      <c r="EJ125" s="62">
        <f>+'Cas_-14'!E124</f>
        <v>188</v>
      </c>
      <c r="EK125" s="62">
        <f>+'Cas_-14'!F124</f>
        <v>667</v>
      </c>
      <c r="EL125" s="62">
        <f>+'Cas_-14'!G124</f>
        <v>754</v>
      </c>
      <c r="EM125" s="62">
        <f>+'Cas_-14'!H124</f>
        <v>743</v>
      </c>
      <c r="EN125" s="62">
        <f>+'Cas_-14'!I124</f>
        <v>772</v>
      </c>
      <c r="EO125" s="62">
        <f>+'Cas_-14'!J124</f>
        <v>644</v>
      </c>
      <c r="EP125" s="62">
        <f>+'Cas_-14'!K124</f>
        <v>670</v>
      </c>
      <c r="EQ125" s="62">
        <f>+'Cas_-14'!L124</f>
        <v>451</v>
      </c>
      <c r="ER125" s="62">
        <f>+'Cas_-14'!M124</f>
        <v>433</v>
      </c>
      <c r="ES125" s="62">
        <f>+'Cas_-14'!N124</f>
        <v>254</v>
      </c>
      <c r="ET125" s="62">
        <f>+'Cas_-14'!O124</f>
        <v>264</v>
      </c>
      <c r="EU125" s="62">
        <f>+'Cas_-14'!P124</f>
        <v>125</v>
      </c>
      <c r="EV125" s="62">
        <f>+'Cas_-14'!Q124</f>
        <v>146</v>
      </c>
      <c r="EW125" s="62">
        <f>+'Cas_-14'!R124</f>
        <v>74</v>
      </c>
      <c r="EX125" s="62">
        <f>+'Cas_-14'!S124</f>
        <v>96</v>
      </c>
      <c r="EY125" s="62">
        <f>+'Cas_-14'!T124</f>
        <v>12</v>
      </c>
      <c r="EZ125" s="86">
        <f>+'Cas_-14'!U124</f>
        <v>33</v>
      </c>
      <c r="FA125" s="201">
        <f t="shared" si="589"/>
        <v>1.1508636350081787E-2</v>
      </c>
      <c r="FB125" s="91">
        <f t="shared" si="590"/>
        <v>8.6452156529015865E-3</v>
      </c>
      <c r="FC125" s="91">
        <f t="shared" si="591"/>
        <v>2.0379411749686729E-2</v>
      </c>
      <c r="FD125" s="91">
        <f t="shared" si="592"/>
        <v>2.2645159080709472E-2</v>
      </c>
      <c r="FE125" s="91">
        <f t="shared" si="593"/>
        <v>7.6376987700241872E-2</v>
      </c>
      <c r="FF125" s="91">
        <f t="shared" si="594"/>
        <v>0.10231875349164667</v>
      </c>
      <c r="FG125" s="91">
        <f t="shared" si="595"/>
        <v>8.8968751651660544E-2</v>
      </c>
      <c r="FH125" s="91">
        <f t="shared" si="596"/>
        <v>9.8024653578992149E-2</v>
      </c>
      <c r="FI125" s="91">
        <f t="shared" si="597"/>
        <v>8.0069417799392542E-2</v>
      </c>
      <c r="FJ125" s="91">
        <f t="shared" si="598"/>
        <v>8.3945403959119036E-2</v>
      </c>
      <c r="FK125" s="91">
        <f t="shared" si="599"/>
        <v>7.4261651625150207E-2</v>
      </c>
      <c r="FL125" s="91">
        <f t="shared" si="600"/>
        <v>6.6977735296065308E-2</v>
      </c>
      <c r="FM125" s="91">
        <f t="shared" si="601"/>
        <v>4.7911369103863621E-2</v>
      </c>
      <c r="FN125" s="91">
        <f t="shared" si="602"/>
        <v>4.4543967115900841E-2</v>
      </c>
      <c r="FO125" s="91">
        <f t="shared" si="603"/>
        <v>3.5923186072233722E-2</v>
      </c>
      <c r="FP125" s="91">
        <f t="shared" si="604"/>
        <v>3.2003725461189812E-2</v>
      </c>
      <c r="FQ125" s="91">
        <f t="shared" si="605"/>
        <v>5.5326627788769928E-2</v>
      </c>
      <c r="FR125" s="91">
        <f t="shared" si="606"/>
        <v>4.2823085184284883E-2</v>
      </c>
      <c r="FS125" s="91">
        <f t="shared" si="607"/>
        <v>0.11663451263578521</v>
      </c>
      <c r="FT125" s="100">
        <f t="shared" si="608"/>
        <v>5.5841765127835355E-2</v>
      </c>
      <c r="FU125" s="119">
        <f t="shared" si="511"/>
        <v>3.142389525368249</v>
      </c>
      <c r="FV125" s="120">
        <f t="shared" si="512"/>
        <v>5.6225720711510938</v>
      </c>
      <c r="FW125" s="120">
        <f t="shared" si="513"/>
        <v>5.3465539029843487</v>
      </c>
      <c r="FX125" s="120">
        <f t="shared" si="514"/>
        <v>7.3313782991202352</v>
      </c>
      <c r="FY125" s="120">
        <f t="shared" si="687"/>
        <v>1</v>
      </c>
      <c r="FZ125" s="120">
        <f t="shared" si="687"/>
        <v>1</v>
      </c>
      <c r="GA125" s="120">
        <f t="shared" si="687"/>
        <v>1</v>
      </c>
      <c r="GB125" s="120">
        <f t="shared" si="687"/>
        <v>1</v>
      </c>
      <c r="GC125" s="120">
        <f t="shared" si="687"/>
        <v>5.1759834368530022</v>
      </c>
      <c r="GD125" s="120">
        <f t="shared" si="687"/>
        <v>5.9701492537313419</v>
      </c>
      <c r="GE125" s="120">
        <f t="shared" si="687"/>
        <v>7.001983895437041</v>
      </c>
      <c r="GF125" s="120">
        <f t="shared" si="687"/>
        <v>8.0831408775981526</v>
      </c>
      <c r="GG125" s="120">
        <f t="shared" si="687"/>
        <v>5.3465539029843487</v>
      </c>
      <c r="GH125" s="120">
        <f t="shared" si="687"/>
        <v>7.3313782991202352</v>
      </c>
      <c r="GI125" s="120">
        <f t="shared" si="687"/>
        <v>3.142389525368249</v>
      </c>
      <c r="GJ125" s="120">
        <f t="shared" si="687"/>
        <v>5.6225720711510938</v>
      </c>
      <c r="GK125" s="120">
        <f t="shared" si="515"/>
        <v>2.4725640489187288</v>
      </c>
      <c r="GL125" s="120">
        <f t="shared" si="516"/>
        <v>4.1895185862279094</v>
      </c>
      <c r="GM125" s="120">
        <f t="shared" si="517"/>
        <v>1.5102090129273893</v>
      </c>
      <c r="GN125" s="321">
        <f t="shared" si="518"/>
        <v>3.7482340051321978</v>
      </c>
      <c r="GO125" s="85">
        <f>+Cas_Hoy!B124</f>
        <v>111</v>
      </c>
      <c r="GP125" s="62">
        <f>+Cas_Hoy!C124</f>
        <v>78</v>
      </c>
      <c r="GQ125" s="62">
        <f>+Cas_Hoy!D124</f>
        <v>191</v>
      </c>
      <c r="GR125" s="62">
        <f>+Cas_Hoy!E124</f>
        <v>196</v>
      </c>
      <c r="GS125" s="62">
        <f>+Cas_Hoy!F124</f>
        <v>695</v>
      </c>
      <c r="GT125" s="62">
        <f>+Cas_Hoy!G124</f>
        <v>781</v>
      </c>
      <c r="GU125" s="62">
        <f>+Cas_Hoy!H124</f>
        <v>766</v>
      </c>
      <c r="GV125" s="62">
        <f>+Cas_Hoy!I124</f>
        <v>800</v>
      </c>
      <c r="GW125" s="62">
        <f>+Cas_Hoy!J124</f>
        <v>668</v>
      </c>
      <c r="GX125" s="62">
        <f>+Cas_Hoy!K124</f>
        <v>691</v>
      </c>
      <c r="GY125" s="62">
        <f>+Cas_Hoy!L124</f>
        <v>475</v>
      </c>
      <c r="GZ125" s="62">
        <f>+Cas_Hoy!M124</f>
        <v>450</v>
      </c>
      <c r="HA125" s="62">
        <f>+Cas_Hoy!N124</f>
        <v>265</v>
      </c>
      <c r="HB125" s="62">
        <f>+Cas_Hoy!O124</f>
        <v>275</v>
      </c>
      <c r="HC125" s="62">
        <f>+Cas_Hoy!P124</f>
        <v>135</v>
      </c>
      <c r="HD125" s="62">
        <f>+Cas_Hoy!Q124</f>
        <v>151</v>
      </c>
      <c r="HE125" s="62">
        <f>+Cas_Hoy!R124</f>
        <v>78</v>
      </c>
      <c r="HF125" s="62">
        <f>+Cas_Hoy!S124</f>
        <v>102</v>
      </c>
      <c r="HG125" s="62">
        <f>+Cas_Hoy!T124</f>
        <v>12</v>
      </c>
      <c r="HH125" s="590">
        <f>+Cas_Hoy!U124</f>
        <v>34</v>
      </c>
      <c r="HI125" s="543">
        <f t="shared" si="519"/>
        <v>0.12191541512174117</v>
      </c>
      <c r="HJ125" s="112">
        <f t="shared" si="520"/>
        <v>0.18610569312042347</v>
      </c>
      <c r="HK125" s="112">
        <f t="shared" si="521"/>
        <v>0.26725429185862293</v>
      </c>
      <c r="HL125" s="112">
        <f t="shared" si="522"/>
        <v>0.34017570194816749</v>
      </c>
      <c r="HM125" s="323">
        <f t="shared" si="651"/>
        <v>7.9583218068467909E-2</v>
      </c>
      <c r="HN125" s="323">
        <f t="shared" si="652"/>
        <v>0.10598268763524675</v>
      </c>
      <c r="HO125" s="323">
        <f t="shared" si="653"/>
        <v>9.1722831447068609E-2</v>
      </c>
      <c r="HP125" s="323">
        <f t="shared" si="654"/>
        <v>0.10157995189532865</v>
      </c>
      <c r="HQ125" s="323">
        <f t="shared" si="655"/>
        <v>0.42988287400494302</v>
      </c>
      <c r="HR125" s="323">
        <f t="shared" si="656"/>
        <v>0.5168747973780462</v>
      </c>
      <c r="HS125" s="323">
        <f t="shared" si="657"/>
        <v>0.54764960564463949</v>
      </c>
      <c r="HT125" s="323">
        <f t="shared" si="658"/>
        <v>0.56264598505140495</v>
      </c>
      <c r="HU125" s="323">
        <f t="shared" si="659"/>
        <v>0.26725429185862293</v>
      </c>
      <c r="HV125" s="323">
        <f t="shared" si="660"/>
        <v>0.34017570194816749</v>
      </c>
      <c r="HW125" s="323">
        <f t="shared" si="661"/>
        <v>0.12191541512174117</v>
      </c>
      <c r="HX125" s="323">
        <f t="shared" si="662"/>
        <v>0.18610569312042347</v>
      </c>
      <c r="HY125" s="323">
        <f t="shared" si="663"/>
        <v>0.14419315140319991</v>
      </c>
      <c r="HZ125" s="323">
        <f t="shared" si="664"/>
        <v>0.19062111825538144</v>
      </c>
      <c r="IA125" s="323">
        <f t="shared" si="665"/>
        <v>0.17614249220095629</v>
      </c>
      <c r="IB125" s="327">
        <f t="shared" si="666"/>
        <v>0.21565066971508381</v>
      </c>
      <c r="IC125" s="241">
        <f>+CyF_Tot!B124</f>
        <v>0</v>
      </c>
      <c r="ID125" s="149">
        <f>+CyF_Tot!C124</f>
        <v>6764</v>
      </c>
      <c r="IE125" s="149">
        <f>+CyF_Tot!D124</f>
        <v>6926</v>
      </c>
      <c r="IF125" s="149">
        <f>+CyF_Tot!E124</f>
        <v>7026</v>
      </c>
      <c r="IG125" s="149">
        <f>+CyF_Tot!F124</f>
        <v>0</v>
      </c>
      <c r="IH125" s="149">
        <f>+CyF_Tot!G124</f>
        <v>176</v>
      </c>
      <c r="II125" s="149">
        <f>+CyF_Tot!H124</f>
        <v>177</v>
      </c>
      <c r="IJ125" s="557">
        <f>+CyF_Tot!I124</f>
        <v>178</v>
      </c>
      <c r="IK125" s="93">
        <f t="shared" si="667"/>
        <v>7.8101909992475294E-2</v>
      </c>
      <c r="IL125" s="90">
        <f t="shared" si="668"/>
        <v>7.4127040389586521E-2</v>
      </c>
      <c r="IM125" s="90">
        <f t="shared" si="669"/>
        <v>7.5959669584141451E-2</v>
      </c>
      <c r="IN125" s="90">
        <f t="shared" si="670"/>
        <v>6.9094621170045861E-2</v>
      </c>
      <c r="IO125" s="90">
        <f t="shared" si="671"/>
        <v>7.2681699665992403E-2</v>
      </c>
      <c r="IP125" s="90">
        <f t="shared" si="672"/>
        <v>6.1330692987499755E-2</v>
      </c>
      <c r="IQ125" s="90">
        <f t="shared" si="673"/>
        <v>6.9504525621724239E-2</v>
      </c>
      <c r="IR125" s="90">
        <f t="shared" si="674"/>
        <v>6.5545631322300929E-2</v>
      </c>
      <c r="IS125" s="90">
        <f t="shared" si="675"/>
        <v>6.6939268687409195E-2</v>
      </c>
      <c r="IT125" s="90">
        <f t="shared" si="676"/>
        <v>6.6426236294309216E-2</v>
      </c>
      <c r="IU125" s="90">
        <f t="shared" si="677"/>
        <v>5.0544476706070679E-2</v>
      </c>
      <c r="IV125" s="90">
        <f t="shared" si="678"/>
        <v>5.3804574879503402E-2</v>
      </c>
      <c r="IW125" s="90">
        <f t="shared" si="679"/>
        <v>4.4122173899048656E-2</v>
      </c>
      <c r="IX125" s="90">
        <f t="shared" si="680"/>
        <v>4.9326102445783379E-2</v>
      </c>
      <c r="IY125" s="90">
        <f t="shared" si="681"/>
        <v>2.8959891597241327E-2</v>
      </c>
      <c r="IZ125" s="90">
        <f t="shared" si="682"/>
        <v>3.7967682245790203E-2</v>
      </c>
      <c r="JA125" s="90">
        <f t="shared" si="683"/>
        <v>1.1131643418484737E-2</v>
      </c>
      <c r="JB125" s="90">
        <f t="shared" si="684"/>
        <v>1.8657568593245563E-2</v>
      </c>
      <c r="JC125" s="90">
        <f t="shared" si="685"/>
        <v>8.562802629603647E-4</v>
      </c>
      <c r="JD125" s="202">
        <f t="shared" si="686"/>
        <v>4.9183175896003913E-3</v>
      </c>
      <c r="JE125" s="326"/>
      <c r="JF125" s="323"/>
      <c r="JG125" s="323"/>
      <c r="JH125" s="323"/>
      <c r="JI125" s="323"/>
      <c r="JJ125" s="323"/>
      <c r="JK125" s="323"/>
      <c r="JL125" s="323"/>
      <c r="JM125" s="323"/>
      <c r="JN125" s="323"/>
      <c r="JO125" s="323"/>
      <c r="JP125" s="323"/>
      <c r="JQ125" s="323"/>
      <c r="JR125" s="323"/>
      <c r="JS125" s="323"/>
      <c r="JT125" s="323"/>
      <c r="JU125" s="323"/>
      <c r="JV125" s="323"/>
      <c r="JW125" s="323"/>
      <c r="JX125" s="327"/>
      <c r="JZ125" s="701">
        <f t="shared" si="540"/>
        <v>0</v>
      </c>
      <c r="KA125" s="291">
        <f t="shared" si="541"/>
        <v>0</v>
      </c>
      <c r="KB125" s="291">
        <f t="shared" si="542"/>
        <v>0</v>
      </c>
      <c r="KC125" s="291">
        <f t="shared" si="543"/>
        <v>0</v>
      </c>
      <c r="KD125" s="291">
        <f t="shared" si="544"/>
        <v>0</v>
      </c>
      <c r="KE125" s="291">
        <f t="shared" si="545"/>
        <v>0</v>
      </c>
      <c r="KF125" s="291">
        <f t="shared" si="546"/>
        <v>0</v>
      </c>
      <c r="KG125" s="291">
        <f t="shared" si="547"/>
        <v>0</v>
      </c>
      <c r="KH125" s="291">
        <f t="shared" si="548"/>
        <v>1052.6462775530649</v>
      </c>
      <c r="KI125" s="291">
        <f t="shared" si="549"/>
        <v>732.07258234645769</v>
      </c>
      <c r="KJ125" s="291">
        <f t="shared" si="550"/>
        <v>4176.03926776762</v>
      </c>
      <c r="KK125" s="291">
        <f t="shared" si="551"/>
        <v>2456.2138507799564</v>
      </c>
      <c r="KL125" s="291">
        <f t="shared" si="552"/>
        <v>6861.4056548531771</v>
      </c>
      <c r="KM125" s="291">
        <f t="shared" si="553"/>
        <v>3861.3727537472064</v>
      </c>
      <c r="KN125" s="291">
        <f t="shared" si="554"/>
        <v>6828.0240102963298</v>
      </c>
      <c r="KO125" s="291">
        <f t="shared" si="555"/>
        <v>6430.4384117651725</v>
      </c>
      <c r="KP125" s="291">
        <f t="shared" si="556"/>
        <v>6931.1614260650531</v>
      </c>
      <c r="KQ125" s="291">
        <f t="shared" si="557"/>
        <v>6444.7833211788584</v>
      </c>
      <c r="KR125" s="291">
        <f t="shared" si="558"/>
        <v>2933.600981357989</v>
      </c>
      <c r="KS125" s="702">
        <f t="shared" si="559"/>
        <v>3801.5212306859385</v>
      </c>
      <c r="KT125" s="705">
        <f>(SUM(JZ125:KS125)/SUM(JZ$4:KS124))*100000</f>
        <v>99.557429119208905</v>
      </c>
      <c r="KU125" s="624">
        <f t="shared" si="609"/>
        <v>0</v>
      </c>
      <c r="KV125" s="625">
        <f t="shared" si="610"/>
        <v>0</v>
      </c>
      <c r="KW125" s="625">
        <f t="shared" si="611"/>
        <v>0</v>
      </c>
      <c r="KX125" s="625">
        <f t="shared" si="612"/>
        <v>0</v>
      </c>
      <c r="KY125" s="625">
        <f t="shared" si="613"/>
        <v>0</v>
      </c>
      <c r="KZ125" s="625">
        <f t="shared" si="614"/>
        <v>0</v>
      </c>
      <c r="LA125" s="625">
        <f t="shared" si="615"/>
        <v>0</v>
      </c>
      <c r="LB125" s="625">
        <f t="shared" si="616"/>
        <v>0</v>
      </c>
      <c r="LC125" s="625">
        <f t="shared" si="617"/>
        <v>372.99418229530687</v>
      </c>
      <c r="LD125" s="625">
        <f t="shared" si="618"/>
        <v>250.58329540035533</v>
      </c>
      <c r="LE125" s="625">
        <f t="shared" si="619"/>
        <v>1975.9197771658592</v>
      </c>
      <c r="LF125" s="625">
        <f t="shared" si="620"/>
        <v>1082.7809401211482</v>
      </c>
      <c r="LG125" s="625">
        <f t="shared" si="621"/>
        <v>4149.8036231692904</v>
      </c>
      <c r="LH125" s="625">
        <f t="shared" si="622"/>
        <v>2024.7257779954928</v>
      </c>
      <c r="LI125" s="625">
        <f t="shared" si="623"/>
        <v>6897.2517258688749</v>
      </c>
      <c r="LJ125" s="625">
        <f t="shared" si="624"/>
        <v>4822.479179083396</v>
      </c>
      <c r="LK125" s="625">
        <f t="shared" si="625"/>
        <v>19439.085439297542</v>
      </c>
      <c r="LL125" s="625">
        <f t="shared" si="626"/>
        <v>9813.6236880652868</v>
      </c>
      <c r="LM125" s="625">
        <f t="shared" si="627"/>
        <v>48597.713598243834</v>
      </c>
      <c r="LN125" s="626">
        <f t="shared" si="628"/>
        <v>21998.271110965445</v>
      </c>
      <c r="LO125" s="642">
        <f t="shared" si="629"/>
        <v>0</v>
      </c>
      <c r="LP125" s="625">
        <f t="shared" si="630"/>
        <v>0</v>
      </c>
      <c r="LQ125" s="625">
        <f t="shared" si="631"/>
        <v>667.63432946753846</v>
      </c>
      <c r="LR125" s="625">
        <f t="shared" si="632"/>
        <v>403.19360386118439</v>
      </c>
      <c r="LS125" s="625">
        <f t="shared" si="633"/>
        <v>7533.1413119192721</v>
      </c>
      <c r="LT125" s="645">
        <f t="shared" si="634"/>
        <v>5179.62238530588</v>
      </c>
      <c r="LU125" s="624">
        <f t="shared" si="635"/>
        <v>0</v>
      </c>
      <c r="LV125" s="625">
        <f t="shared" si="636"/>
        <v>535.84380457723705</v>
      </c>
      <c r="LW125" s="626">
        <f t="shared" si="637"/>
        <v>6201.4360883780591</v>
      </c>
      <c r="LY125" s="725">
        <f>VLOOKUP(A125,Vac!A:C,2,FALSE)</f>
        <v>16998.789054367786</v>
      </c>
      <c r="LZ125" s="730">
        <f>VLOOKUP(A125,Vac!A:D,3,FALSE)</f>
        <v>7472</v>
      </c>
      <c r="MA125" s="722">
        <f>VLOOKUP(A125,Vac!A:D,4,FALSE)</f>
        <v>2657</v>
      </c>
      <c r="MB125" s="742">
        <f t="shared" si="560"/>
        <v>6.2186860196081696E-2</v>
      </c>
      <c r="MC125" s="666">
        <f t="shared" si="561"/>
        <v>2.2113287947134512E-2</v>
      </c>
    </row>
    <row r="126" spans="1:341" ht="14.4">
      <c r="A126" s="510" t="s">
        <v>136</v>
      </c>
      <c r="B126" s="538">
        <v>32002</v>
      </c>
      <c r="C126" s="526">
        <f t="shared" si="638"/>
        <v>1678</v>
      </c>
      <c r="D126" s="517">
        <f t="shared" si="639"/>
        <v>56</v>
      </c>
      <c r="E126" s="495">
        <f t="shared" si="640"/>
        <v>7.2411402030867732E-3</v>
      </c>
      <c r="F126" s="208">
        <f t="shared" si="562"/>
        <v>5.0403099806262106E-2</v>
      </c>
      <c r="G126" s="30">
        <f t="shared" si="264"/>
        <v>4.7945373175048944</v>
      </c>
      <c r="H126" s="29">
        <f t="shared" si="563"/>
        <v>0.24165954293904737</v>
      </c>
      <c r="I126" s="33">
        <f t="shared" si="564"/>
        <v>0.25139783822177403</v>
      </c>
      <c r="J126" s="353">
        <f t="shared" si="565"/>
        <v>0.25246488873774342</v>
      </c>
      <c r="K126" s="581">
        <f t="shared" si="566"/>
        <v>6.9312237459414373E-3</v>
      </c>
      <c r="L126" s="354">
        <f t="shared" si="641"/>
        <v>5.0089159140640209</v>
      </c>
      <c r="M126" s="355">
        <f t="shared" si="567"/>
        <v>0.26232557565062492</v>
      </c>
      <c r="N126" s="827"/>
      <c r="O126" s="364" t="s">
        <v>226</v>
      </c>
      <c r="P126" s="20" t="s">
        <v>229</v>
      </c>
      <c r="Q126" s="20"/>
      <c r="R126" s="20"/>
      <c r="S126" s="166">
        <f t="shared" si="568"/>
        <v>1678</v>
      </c>
      <c r="T126" s="167">
        <f t="shared" si="569"/>
        <v>5243.4222861071185</v>
      </c>
      <c r="U126" s="166">
        <f t="shared" si="570"/>
        <v>30</v>
      </c>
      <c r="V126" s="168">
        <f t="shared" si="571"/>
        <v>1.820388349514563E-2</v>
      </c>
      <c r="W126" s="167">
        <f t="shared" si="572"/>
        <v>93.744140991188047</v>
      </c>
      <c r="X126" s="166">
        <f t="shared" si="573"/>
        <v>65</v>
      </c>
      <c r="Y126" s="168">
        <f t="shared" si="574"/>
        <v>4.0297582145071294E-2</v>
      </c>
      <c r="Z126" s="167">
        <f t="shared" si="575"/>
        <v>203.11230548090745</v>
      </c>
      <c r="AA126" s="166">
        <f t="shared" si="576"/>
        <v>56</v>
      </c>
      <c r="AB126" s="167">
        <f t="shared" si="577"/>
        <v>1749.8906318355102</v>
      </c>
      <c r="AC126" s="169">
        <f t="shared" si="578"/>
        <v>3.3373063170441003E-2</v>
      </c>
      <c r="AD126" s="166">
        <f t="shared" si="579"/>
        <v>0</v>
      </c>
      <c r="AE126" s="168">
        <f t="shared" si="580"/>
        <v>0</v>
      </c>
      <c r="AF126" s="167">
        <f t="shared" si="581"/>
        <v>0</v>
      </c>
      <c r="AG126" s="166">
        <f t="shared" si="582"/>
        <v>1</v>
      </c>
      <c r="AH126" s="168">
        <f t="shared" si="583"/>
        <v>1.8181818181818181E-2</v>
      </c>
      <c r="AI126" s="365">
        <f t="shared" si="584"/>
        <v>31.248046997062684</v>
      </c>
      <c r="AJ126" s="831"/>
      <c r="AK126" s="85">
        <v>2540.8140444684327</v>
      </c>
      <c r="AL126" s="62">
        <v>2379.3523519383834</v>
      </c>
      <c r="AM126" s="62">
        <v>2625.4860488455338</v>
      </c>
      <c r="AN126" s="62">
        <v>2496.7409212907014</v>
      </c>
      <c r="AO126" s="62">
        <v>2042.6238859598693</v>
      </c>
      <c r="AP126" s="62">
        <v>2019.8772805136573</v>
      </c>
      <c r="AQ126" s="62">
        <v>2238.1400980600019</v>
      </c>
      <c r="AR126" s="62">
        <v>2292.7895401461374</v>
      </c>
      <c r="AS126" s="62">
        <v>2077.9373351111349</v>
      </c>
      <c r="AT126" s="62">
        <v>2110.867608235129</v>
      </c>
      <c r="AU126" s="62">
        <v>1673.3058781028208</v>
      </c>
      <c r="AV126" s="62">
        <v>1614.0657645200354</v>
      </c>
      <c r="AW126" s="62">
        <v>1436.8168220549953</v>
      </c>
      <c r="AX126" s="62">
        <v>1452.3502882611065</v>
      </c>
      <c r="AY126" s="62">
        <v>909.60208983555708</v>
      </c>
      <c r="AZ126" s="62">
        <v>1025.8013335767619</v>
      </c>
      <c r="BA126" s="62">
        <v>331.4891928571472</v>
      </c>
      <c r="BB126" s="62">
        <v>555.18411768142141</v>
      </c>
      <c r="BC126" s="62">
        <v>32.784645447410171</v>
      </c>
      <c r="BD126" s="86">
        <v>145.9708652201362</v>
      </c>
      <c r="BE126" s="258">
        <v>2.0000000000000002E-5</v>
      </c>
      <c r="BF126" s="43">
        <v>2.0000000000000002E-5</v>
      </c>
      <c r="BG126" s="53">
        <v>5.0000000000000002E-5</v>
      </c>
      <c r="BH126" s="53">
        <v>4.0000000000000003E-5</v>
      </c>
      <c r="BI126" s="53">
        <v>1.2518952302791728E-4</v>
      </c>
      <c r="BJ126" s="53">
        <v>1.2406223545552731E-4</v>
      </c>
      <c r="BK126" s="53">
        <v>3.4000000000000002E-4</v>
      </c>
      <c r="BL126" s="53">
        <v>1.8000000000000001E-4</v>
      </c>
      <c r="BM126" s="53">
        <v>8.9999999999999998E-4</v>
      </c>
      <c r="BN126" s="53">
        <v>5.0000000000000001E-4</v>
      </c>
      <c r="BO126" s="53">
        <v>3.8E-3</v>
      </c>
      <c r="BP126" s="53">
        <v>2E-3</v>
      </c>
      <c r="BQ126" s="53">
        <v>1.6199999999999999E-2</v>
      </c>
      <c r="BR126" s="53">
        <v>6.1999999999999998E-3</v>
      </c>
      <c r="BS126" s="53">
        <v>6.1100000000000002E-2</v>
      </c>
      <c r="BT126" s="53">
        <v>2.6800000000000001E-2</v>
      </c>
      <c r="BU126" s="53">
        <v>0.1421</v>
      </c>
      <c r="BV126" s="53">
        <v>5.4699999999999999E-2</v>
      </c>
      <c r="BW126" s="53">
        <v>0.27589999999999998</v>
      </c>
      <c r="BX126" s="773">
        <v>0.1051</v>
      </c>
      <c r="BY126" s="53">
        <f t="shared" si="642"/>
        <v>2.0000000000000002E-5</v>
      </c>
      <c r="BZ126" s="53">
        <f t="shared" si="643"/>
        <v>4.5000000000000003E-5</v>
      </c>
      <c r="CA126" s="53">
        <f t="shared" si="644"/>
        <v>1.246258792417223E-4</v>
      </c>
      <c r="CB126" s="53">
        <f t="shared" si="645"/>
        <v>2.6000000000000003E-4</v>
      </c>
      <c r="CC126" s="53">
        <f t="shared" si="646"/>
        <v>6.9999999999999999E-4</v>
      </c>
      <c r="CD126" s="53">
        <f t="shared" si="647"/>
        <v>2.8999999999999998E-3</v>
      </c>
      <c r="CE126" s="53">
        <f t="shared" si="648"/>
        <v>1.12E-2</v>
      </c>
      <c r="CF126" s="53">
        <f t="shared" si="649"/>
        <v>4.3950000000000003E-2</v>
      </c>
      <c r="CG126" s="53">
        <f t="shared" si="650"/>
        <v>9.8400000000000001E-2</v>
      </c>
      <c r="CH126" s="54">
        <f t="shared" si="509"/>
        <v>0.1905</v>
      </c>
      <c r="CI126" s="64">
        <f>+Fall_Hoy!B126</f>
        <v>0</v>
      </c>
      <c r="CJ126" s="61">
        <f>+Fall_Hoy!C126</f>
        <v>0</v>
      </c>
      <c r="CK126" s="61">
        <f>+Fall_Hoy!D126</f>
        <v>0</v>
      </c>
      <c r="CL126" s="61">
        <f>+Fall_Hoy!E126</f>
        <v>0</v>
      </c>
      <c r="CM126" s="61">
        <f>+Fall_Hoy!F126</f>
        <v>0</v>
      </c>
      <c r="CN126" s="61">
        <f>+Fall_Hoy!G126</f>
        <v>0</v>
      </c>
      <c r="CO126" s="61">
        <f>+Fall_Hoy!H126</f>
        <v>0</v>
      </c>
      <c r="CP126" s="61">
        <f>+Fall_Hoy!I126</f>
        <v>0</v>
      </c>
      <c r="CQ126" s="61">
        <f>+Fall_Hoy!J126</f>
        <v>1</v>
      </c>
      <c r="CR126" s="61">
        <f>+Fall_Hoy!K126</f>
        <v>1</v>
      </c>
      <c r="CS126" s="61">
        <f>+Fall_Hoy!L126</f>
        <v>4</v>
      </c>
      <c r="CT126" s="61">
        <f>+Fall_Hoy!M126</f>
        <v>1</v>
      </c>
      <c r="CU126" s="61">
        <f>+Fall_Hoy!N126</f>
        <v>0</v>
      </c>
      <c r="CV126" s="61">
        <f>+Fall_Hoy!O126</f>
        <v>3</v>
      </c>
      <c r="CW126" s="61">
        <f>+Fall_Hoy!P126</f>
        <v>12</v>
      </c>
      <c r="CX126" s="61">
        <f>+Fall_Hoy!Q126</f>
        <v>6</v>
      </c>
      <c r="CY126" s="61">
        <f>+Fall_Hoy!R126</f>
        <v>10</v>
      </c>
      <c r="CZ126" s="61">
        <f>+Fall_Hoy!S126</f>
        <v>11</v>
      </c>
      <c r="DA126" s="61">
        <f>+Fall_Hoy!T126</f>
        <v>4</v>
      </c>
      <c r="DB126" s="253">
        <f>+Fall_Hoy!U126</f>
        <v>1</v>
      </c>
      <c r="DC126" s="61">
        <f>+Fall_Hoy!W126</f>
        <v>0</v>
      </c>
      <c r="DD126" s="61">
        <f>+Fall_Hoy!X126</f>
        <v>0</v>
      </c>
      <c r="DE126" s="61">
        <f>+Fall_Hoy!Y126</f>
        <v>0</v>
      </c>
      <c r="DF126" s="61">
        <f>+Fall_Hoy!Z126</f>
        <v>0</v>
      </c>
      <c r="DG126" s="61">
        <f>+Fall_Hoy!AA126</f>
        <v>0</v>
      </c>
      <c r="DH126" s="61">
        <f>+Fall_Hoy!AB126</f>
        <v>0</v>
      </c>
      <c r="DI126" s="61">
        <f>+Fall_Hoy!AC126</f>
        <v>0</v>
      </c>
      <c r="DJ126" s="61">
        <f>+Fall_Hoy!AD126</f>
        <v>1</v>
      </c>
      <c r="DK126" s="61">
        <f>+Fall_Hoy!AE126</f>
        <v>0</v>
      </c>
      <c r="DL126" s="270">
        <f>+Fall_Hoy!AF126</f>
        <v>1</v>
      </c>
      <c r="DM126" s="75">
        <f t="shared" si="585"/>
        <v>0.21591786950601852</v>
      </c>
      <c r="DN126" s="76">
        <f t="shared" si="586"/>
        <v>0.21824946964564668</v>
      </c>
      <c r="DO126" s="76">
        <f t="shared" si="587"/>
        <v>3.7583078908254255E-2</v>
      </c>
      <c r="DP126" s="76">
        <f t="shared" si="588"/>
        <v>0.3331640938504391</v>
      </c>
      <c r="DQ126" s="76">
        <f t="shared" ref="DQ126:DQ157" si="688">IF(MIN(+CM126/(AO126*BI126),0.7)&gt;0,MIN(+CM126/(AO126*BI126),0.7),EK126/AO126)</f>
        <v>7.6861923078032843E-2</v>
      </c>
      <c r="DR126" s="76">
        <f t="shared" ref="DR126:DR157" si="689">IF(MIN(+CN126/(AP126*BJ126),0.7)&gt;0,MIN(+CN126/(AP126*BJ126),0.7),EL126/AP126)</f>
        <v>8.0202892305815329E-2</v>
      </c>
      <c r="DS126" s="76">
        <f t="shared" ref="DS126:DS157" si="690">IF(MIN(+CO126/(AQ126*BK126),0.7)&gt;0,MIN(+CO126/(AQ126*BK126),0.7),EM126/AQ126)</f>
        <v>7.3721926586731726E-2</v>
      </c>
      <c r="DT126" s="76">
        <f t="shared" ref="DT126:DT157" si="691">IF(MIN(+CP126/(AR126*BL126),0.7)&gt;0,MIN(+CP126/(AR126*BL126),0.7),EN126/AR126)</f>
        <v>8.8102286085588552E-2</v>
      </c>
      <c r="DU126" s="76">
        <f t="shared" ref="DU126:DU157" si="692">IF(MIN(+CQ126/(AS126*BM126),0.7)&gt;0,MIN(+CQ126/(AS126*BM126),0.7),EO126/AS126)</f>
        <v>0.53471829604124488</v>
      </c>
      <c r="DV126" s="76">
        <f t="shared" ref="DV126:DV157" si="693">IF(MIN(+CR126/(AT126*BN126),0.7)&gt;0,MIN(+CR126/(AT126*BN126),0.7),EP126/AT126)</f>
        <v>0.7</v>
      </c>
      <c r="DW126" s="76">
        <f t="shared" ref="DW126:DW157" si="694">IF(MIN(+CS126/(AU126*BO126),0.7)&gt;0,MIN(+CS126/(AU126*BO126),0.7),EQ126/AU126)</f>
        <v>0.62907301810284244</v>
      </c>
      <c r="DX126" s="76">
        <f t="shared" ref="DX126:DX157" si="695">IF(MIN(+CT126/(AV126*BP126),0.7)&gt;0,MIN(+CT126/(AV126*BP126),0.7),ER126/AV126)</f>
        <v>0.30977672099295278</v>
      </c>
      <c r="DY126" s="76">
        <f t="shared" ref="DY126:DY157" si="696">IF(MIN(+CU126/(AW126*BQ126),0.7)&gt;0,MIN(+CU126/(AW126*BQ126),0.7),ES126/AW126)</f>
        <v>3.7583078908254255E-2</v>
      </c>
      <c r="DZ126" s="76">
        <f t="shared" ref="DZ126:DZ157" si="697">IF(MIN(+CV126/(AX126*BR126),0.7)&gt;0,MIN(+CV126/(AX126*BR126),0.7),ET126/AX126)</f>
        <v>0.3331640938504391</v>
      </c>
      <c r="EA126" s="76">
        <f t="shared" ref="EA126:EA157" si="698">IF(MIN(+CW126/(AY126*BS126),0.7)&gt;0,MIN(+CW126/(AY126*BS126),0.7),EU126/AY126)</f>
        <v>0.21591786950601852</v>
      </c>
      <c r="EB126" s="76">
        <f t="shared" ref="EB126:EB157" si="699">IF(MIN(+CX126/(AZ126*BT126),0.7)&gt;0,MIN(+CX126/(AZ126*BT126),0.7),EV126/AZ126)</f>
        <v>0.21824946964564668</v>
      </c>
      <c r="EC126" s="76">
        <f t="shared" ref="EC126:EC157" si="700">IF(MIN(+CY126/(BA126*BU126),0.7)&gt;0,MIN(+CY126/(BA126*BU126),0.7),EW126/BA126)</f>
        <v>0.21229342703562701</v>
      </c>
      <c r="ED126" s="76">
        <f t="shared" ref="ED126:ED157" si="701">IF(MIN(+CZ126/(BB126*BV126),0.7)&gt;0,MIN(+CZ126/(BB126*BV126),0.7),EX126/BB126)</f>
        <v>0.36221657957141729</v>
      </c>
      <c r="EE126" s="76">
        <f t="shared" ref="EE126:EE157" si="702">IF(MIN(+DA126/(BC126*BW126),0.7)&gt;0,MIN(+DA126/(BC126*BW126),0.7),EY126/BC126)</f>
        <v>0.44221940869725673</v>
      </c>
      <c r="EF126" s="316">
        <f t="shared" si="539"/>
        <v>6.5182513269567185E-2</v>
      </c>
      <c r="EG126" s="85">
        <f>+'Cas_-14'!B125</f>
        <v>15</v>
      </c>
      <c r="EH126" s="62">
        <f>+'Cas_-14'!C125</f>
        <v>11</v>
      </c>
      <c r="EI126" s="62">
        <f>+'Cas_-14'!D125</f>
        <v>46</v>
      </c>
      <c r="EJ126" s="62">
        <f>+'Cas_-14'!E125</f>
        <v>37</v>
      </c>
      <c r="EK126" s="62">
        <f>+'Cas_-14'!F125</f>
        <v>157</v>
      </c>
      <c r="EL126" s="62">
        <f>+'Cas_-14'!G125</f>
        <v>162</v>
      </c>
      <c r="EM126" s="62">
        <f>+'Cas_-14'!H125</f>
        <v>165</v>
      </c>
      <c r="EN126" s="62">
        <f>+'Cas_-14'!I125</f>
        <v>202</v>
      </c>
      <c r="EO126" s="62">
        <f>+'Cas_-14'!J125</f>
        <v>129</v>
      </c>
      <c r="EP126" s="62">
        <f>+'Cas_-14'!K125</f>
        <v>165</v>
      </c>
      <c r="EQ126" s="62">
        <f>+'Cas_-14'!L125</f>
        <v>97</v>
      </c>
      <c r="ER126" s="62">
        <f>+'Cas_-14'!M125</f>
        <v>126</v>
      </c>
      <c r="ES126" s="62">
        <f>+'Cas_-14'!N125</f>
        <v>54</v>
      </c>
      <c r="ET126" s="62">
        <f>+'Cas_-14'!O125</f>
        <v>67</v>
      </c>
      <c r="EU126" s="62">
        <f>+'Cas_-14'!P125</f>
        <v>43</v>
      </c>
      <c r="EV126" s="62">
        <f>+'Cas_-14'!Q125</f>
        <v>42</v>
      </c>
      <c r="EW126" s="62">
        <f>+'Cas_-14'!R125</f>
        <v>19</v>
      </c>
      <c r="EX126" s="62">
        <f>+'Cas_-14'!S125</f>
        <v>26</v>
      </c>
      <c r="EY126" s="62">
        <f>+'Cas_-14'!T125</f>
        <v>6</v>
      </c>
      <c r="EZ126" s="86">
        <f>+'Cas_-14'!U125</f>
        <v>7</v>
      </c>
      <c r="FA126" s="201">
        <f t="shared" si="589"/>
        <v>5.9036197602324618E-3</v>
      </c>
      <c r="FB126" s="90">
        <f t="shared" si="590"/>
        <v>4.6231067840955316E-3</v>
      </c>
      <c r="FC126" s="90">
        <f t="shared" si="591"/>
        <v>1.7520565390254844E-2</v>
      </c>
      <c r="FD126" s="90">
        <f t="shared" si="592"/>
        <v>1.4819318930725373E-2</v>
      </c>
      <c r="FE126" s="90">
        <f t="shared" si="593"/>
        <v>7.6861923078032843E-2</v>
      </c>
      <c r="FF126" s="90">
        <f t="shared" si="594"/>
        <v>8.0202892305815329E-2</v>
      </c>
      <c r="FG126" s="90">
        <f t="shared" si="595"/>
        <v>7.3721926586731726E-2</v>
      </c>
      <c r="FH126" s="90">
        <f t="shared" si="596"/>
        <v>8.8102286085588552E-2</v>
      </c>
      <c r="FI126" s="90">
        <f t="shared" si="597"/>
        <v>6.2080794170388517E-2</v>
      </c>
      <c r="FJ126" s="90">
        <f t="shared" si="598"/>
        <v>7.8166910779380677E-2</v>
      </c>
      <c r="FK126" s="90">
        <f t="shared" si="599"/>
        <v>5.7969078618176927E-2</v>
      </c>
      <c r="FL126" s="90">
        <f t="shared" si="600"/>
        <v>7.8063733690224096E-2</v>
      </c>
      <c r="FM126" s="90">
        <f t="shared" si="601"/>
        <v>3.7583078908254255E-2</v>
      </c>
      <c r="FN126" s="90">
        <f t="shared" si="602"/>
        <v>4.6132121528490791E-2</v>
      </c>
      <c r="FO126" s="90">
        <f t="shared" si="603"/>
        <v>4.7273418212763541E-2</v>
      </c>
      <c r="FP126" s="90">
        <f t="shared" si="604"/>
        <v>4.0943600505523314E-2</v>
      </c>
      <c r="FQ126" s="90">
        <f t="shared" si="605"/>
        <v>5.7317102365348933E-2</v>
      </c>
      <c r="FR126" s="90">
        <f t="shared" si="606"/>
        <v>4.683131086058815E-2</v>
      </c>
      <c r="FS126" s="90">
        <f t="shared" si="607"/>
        <v>0.1830125022893597</v>
      </c>
      <c r="FT126" s="99">
        <f t="shared" si="608"/>
        <v>4.7954775012420583E-2</v>
      </c>
      <c r="FU126" s="119">
        <f t="shared" si="511"/>
        <v>4.5674266357096638</v>
      </c>
      <c r="FV126" s="120">
        <f t="shared" si="512"/>
        <v>5.3304904051172715</v>
      </c>
      <c r="FW126" s="120">
        <f t="shared" si="513"/>
        <v>1</v>
      </c>
      <c r="FX126" s="120">
        <f t="shared" si="514"/>
        <v>7.2219547424169495</v>
      </c>
      <c r="FY126" s="120">
        <f t="shared" si="687"/>
        <v>1</v>
      </c>
      <c r="FZ126" s="120">
        <f t="shared" si="687"/>
        <v>1</v>
      </c>
      <c r="GA126" s="120">
        <f t="shared" si="687"/>
        <v>1</v>
      </c>
      <c r="GB126" s="120">
        <f t="shared" si="687"/>
        <v>1</v>
      </c>
      <c r="GC126" s="120">
        <f t="shared" si="687"/>
        <v>8.6132644272179171</v>
      </c>
      <c r="GD126" s="120">
        <f t="shared" si="687"/>
        <v>8.9551959137247881</v>
      </c>
      <c r="GE126" s="120">
        <f t="shared" si="687"/>
        <v>10.851871947911015</v>
      </c>
      <c r="GF126" s="120">
        <f t="shared" si="687"/>
        <v>3.9682539682539684</v>
      </c>
      <c r="GG126" s="120">
        <f t="shared" si="687"/>
        <v>1</v>
      </c>
      <c r="GH126" s="120">
        <f t="shared" si="687"/>
        <v>7.2219547424169495</v>
      </c>
      <c r="GI126" s="120">
        <f t="shared" si="687"/>
        <v>4.5674266357096638</v>
      </c>
      <c r="GJ126" s="120">
        <f t="shared" si="687"/>
        <v>5.3304904051172715</v>
      </c>
      <c r="GK126" s="120">
        <f t="shared" si="515"/>
        <v>3.7038408829956668</v>
      </c>
      <c r="GL126" s="120">
        <f t="shared" si="516"/>
        <v>7.7344958514976794</v>
      </c>
      <c r="GM126" s="120">
        <f t="shared" si="517"/>
        <v>2.4163344206838229</v>
      </c>
      <c r="GN126" s="321">
        <f t="shared" si="518"/>
        <v>1.3592496941688186</v>
      </c>
      <c r="GO126" s="85">
        <f>+Cas_Hoy!B125</f>
        <v>15</v>
      </c>
      <c r="GP126" s="62">
        <f>+Cas_Hoy!C125</f>
        <v>11</v>
      </c>
      <c r="GQ126" s="62">
        <f>+Cas_Hoy!D125</f>
        <v>49</v>
      </c>
      <c r="GR126" s="62">
        <f>+Cas_Hoy!E125</f>
        <v>40</v>
      </c>
      <c r="GS126" s="62">
        <f>+Cas_Hoy!F125</f>
        <v>161</v>
      </c>
      <c r="GT126" s="62">
        <f>+Cas_Hoy!G125</f>
        <v>168</v>
      </c>
      <c r="GU126" s="62">
        <f>+Cas_Hoy!H125</f>
        <v>168</v>
      </c>
      <c r="GV126" s="62">
        <f>+Cas_Hoy!I125</f>
        <v>209</v>
      </c>
      <c r="GW126" s="62">
        <f>+Cas_Hoy!J125</f>
        <v>137</v>
      </c>
      <c r="GX126" s="62">
        <f>+Cas_Hoy!K125</f>
        <v>171</v>
      </c>
      <c r="GY126" s="62">
        <f>+Cas_Hoy!L125</f>
        <v>101</v>
      </c>
      <c r="GZ126" s="62">
        <f>+Cas_Hoy!M125</f>
        <v>134</v>
      </c>
      <c r="HA126" s="62">
        <f>+Cas_Hoy!N125</f>
        <v>58</v>
      </c>
      <c r="HB126" s="62">
        <f>+Cas_Hoy!O125</f>
        <v>69</v>
      </c>
      <c r="HC126" s="62">
        <f>+Cas_Hoy!P125</f>
        <v>47</v>
      </c>
      <c r="HD126" s="62">
        <f>+Cas_Hoy!Q125</f>
        <v>43</v>
      </c>
      <c r="HE126" s="62">
        <f>+Cas_Hoy!R125</f>
        <v>19</v>
      </c>
      <c r="HF126" s="62">
        <f>+Cas_Hoy!S125</f>
        <v>26</v>
      </c>
      <c r="HG126" s="62">
        <f>+Cas_Hoy!T125</f>
        <v>6</v>
      </c>
      <c r="HH126" s="590">
        <f>+Cas_Hoy!U125</f>
        <v>7</v>
      </c>
      <c r="HI126" s="543">
        <f t="shared" si="519"/>
        <v>0.23600325271588071</v>
      </c>
      <c r="HJ126" s="112">
        <f t="shared" si="520"/>
        <v>0.22344588558959066</v>
      </c>
      <c r="HK126" s="112">
        <f t="shared" si="521"/>
        <v>4.0367010679236051E-2</v>
      </c>
      <c r="HL126" s="112">
        <f t="shared" si="522"/>
        <v>0.34310929068179552</v>
      </c>
      <c r="HM126" s="323">
        <f t="shared" si="651"/>
        <v>7.882018863416107E-2</v>
      </c>
      <c r="HN126" s="323">
        <f t="shared" si="652"/>
        <v>8.3173369798623303E-2</v>
      </c>
      <c r="HO126" s="323">
        <f t="shared" si="653"/>
        <v>7.506232525194502E-2</v>
      </c>
      <c r="HP126" s="323">
        <f t="shared" si="654"/>
        <v>9.1155335603405968E-2</v>
      </c>
      <c r="HQ126" s="323">
        <f t="shared" si="655"/>
        <v>0.56787912060194234</v>
      </c>
      <c r="HR126" s="323">
        <f t="shared" si="656"/>
        <v>0.7</v>
      </c>
      <c r="HS126" s="323">
        <f t="shared" si="657"/>
        <v>0.65501417348852664</v>
      </c>
      <c r="HT126" s="323">
        <f t="shared" si="658"/>
        <v>0.32944508423060059</v>
      </c>
      <c r="HU126" s="323">
        <f t="shared" si="659"/>
        <v>4.0367010679236051E-2</v>
      </c>
      <c r="HV126" s="323">
        <f t="shared" si="660"/>
        <v>0.34310929068179552</v>
      </c>
      <c r="HW126" s="323">
        <f t="shared" si="661"/>
        <v>0.23600325271588071</v>
      </c>
      <c r="HX126" s="323">
        <f t="shared" si="662"/>
        <v>0.22344588558959066</v>
      </c>
      <c r="HY126" s="323">
        <f t="shared" si="663"/>
        <v>0.21229342703562701</v>
      </c>
      <c r="HZ126" s="323">
        <f t="shared" si="664"/>
        <v>0.36221657957141729</v>
      </c>
      <c r="IA126" s="323">
        <f t="shared" si="665"/>
        <v>0.44221940869725679</v>
      </c>
      <c r="IB126" s="327">
        <f t="shared" si="666"/>
        <v>6.5182513269567172E-2</v>
      </c>
      <c r="IC126" s="241">
        <f>+CyF_Tot!B125</f>
        <v>0</v>
      </c>
      <c r="ID126" s="149">
        <f>+CyF_Tot!C125</f>
        <v>1613</v>
      </c>
      <c r="IE126" s="149">
        <f>+CyF_Tot!D125</f>
        <v>1648</v>
      </c>
      <c r="IF126" s="149">
        <f>+CyF_Tot!E125</f>
        <v>1678</v>
      </c>
      <c r="IG126" s="149">
        <f>+CyF_Tot!F125</f>
        <v>0</v>
      </c>
      <c r="IH126" s="149">
        <f>+CyF_Tot!G125</f>
        <v>55</v>
      </c>
      <c r="II126" s="149">
        <f>+CyF_Tot!H125</f>
        <v>56</v>
      </c>
      <c r="IJ126" s="557">
        <f>+CyF_Tot!I125</f>
        <v>56</v>
      </c>
      <c r="IK126" s="93">
        <f t="shared" si="667"/>
        <v>7.9395476672346504E-2</v>
      </c>
      <c r="IL126" s="90">
        <f t="shared" si="668"/>
        <v>7.4350114115942237E-2</v>
      </c>
      <c r="IM126" s="90">
        <f t="shared" si="669"/>
        <v>8.2041311444457657E-2</v>
      </c>
      <c r="IN126" s="90">
        <f t="shared" si="670"/>
        <v>7.8018277647981416E-2</v>
      </c>
      <c r="IO126" s="90">
        <f t="shared" si="671"/>
        <v>6.3828007185796801E-2</v>
      </c>
      <c r="IP126" s="90">
        <f t="shared" si="672"/>
        <v>6.3117220189789935E-2</v>
      </c>
      <c r="IQ126" s="90">
        <f t="shared" si="673"/>
        <v>6.9937506970189425E-2</v>
      </c>
      <c r="IR126" s="90">
        <f t="shared" si="674"/>
        <v>7.1645195304860243E-2</v>
      </c>
      <c r="IS126" s="90">
        <f t="shared" si="675"/>
        <v>6.4931483504503937E-2</v>
      </c>
      <c r="IT126" s="90">
        <f t="shared" si="676"/>
        <v>6.5960490226708607E-2</v>
      </c>
      <c r="IU126" s="90">
        <f t="shared" si="677"/>
        <v>5.2287540719418185E-2</v>
      </c>
      <c r="IV126" s="90">
        <f t="shared" si="678"/>
        <v>5.0436402866071976E-2</v>
      </c>
      <c r="IW126" s="90">
        <f t="shared" si="679"/>
        <v>4.4897719581744745E-2</v>
      </c>
      <c r="IX126" s="90">
        <f t="shared" si="680"/>
        <v>4.5383110063780589E-2</v>
      </c>
      <c r="IY126" s="90">
        <f t="shared" si="681"/>
        <v>2.8423288851807921E-2</v>
      </c>
      <c r="IZ126" s="90">
        <f t="shared" si="682"/>
        <v>3.2054288281256227E-2</v>
      </c>
      <c r="JA126" s="90">
        <f t="shared" si="683"/>
        <v>1.0358389877418512E-2</v>
      </c>
      <c r="JB126" s="90">
        <f t="shared" si="684"/>
        <v>1.7348419401331836E-2</v>
      </c>
      <c r="JC126" s="90">
        <f t="shared" si="685"/>
        <v>1.0244561417227102E-3</v>
      </c>
      <c r="JD126" s="202">
        <f t="shared" si="686"/>
        <v>4.5613044566007186E-3</v>
      </c>
      <c r="JE126" s="326"/>
      <c r="JF126" s="323"/>
      <c r="JG126" s="323"/>
      <c r="JH126" s="323"/>
      <c r="JI126" s="323"/>
      <c r="JJ126" s="323"/>
      <c r="JK126" s="323"/>
      <c r="JL126" s="323"/>
      <c r="JM126" s="323"/>
      <c r="JN126" s="323"/>
      <c r="JO126" s="323"/>
      <c r="JP126" s="323"/>
      <c r="JQ126" s="323"/>
      <c r="JR126" s="323"/>
      <c r="JS126" s="323"/>
      <c r="JT126" s="323"/>
      <c r="JU126" s="323"/>
      <c r="JV126" s="323"/>
      <c r="JW126" s="323"/>
      <c r="JX126" s="327"/>
      <c r="JZ126" s="701">
        <f t="shared" si="540"/>
        <v>0</v>
      </c>
      <c r="KA126" s="291">
        <f t="shared" si="541"/>
        <v>0</v>
      </c>
      <c r="KB126" s="291">
        <f t="shared" si="542"/>
        <v>0</v>
      </c>
      <c r="KC126" s="291">
        <f t="shared" si="543"/>
        <v>0</v>
      </c>
      <c r="KD126" s="291">
        <f t="shared" si="544"/>
        <v>0</v>
      </c>
      <c r="KE126" s="291">
        <f t="shared" si="545"/>
        <v>0</v>
      </c>
      <c r="KF126" s="291">
        <f t="shared" si="546"/>
        <v>0</v>
      </c>
      <c r="KG126" s="291">
        <f t="shared" si="547"/>
        <v>0</v>
      </c>
      <c r="KH126" s="291">
        <f t="shared" si="548"/>
        <v>1358.1506777484519</v>
      </c>
      <c r="KI126" s="291">
        <f t="shared" si="549"/>
        <v>1384.0157424380627</v>
      </c>
      <c r="KJ126" s="291">
        <f t="shared" si="550"/>
        <v>5052.192854055419</v>
      </c>
      <c r="KK126" s="291">
        <f t="shared" si="551"/>
        <v>1405.4142339575299</v>
      </c>
      <c r="KL126" s="291">
        <f t="shared" si="552"/>
        <v>0</v>
      </c>
      <c r="KM126" s="291">
        <f t="shared" si="553"/>
        <v>3939.357499525905</v>
      </c>
      <c r="KN126" s="291">
        <f t="shared" si="554"/>
        <v>13060.167883021963</v>
      </c>
      <c r="KO126" s="291">
        <f t="shared" si="555"/>
        <v>7799.3464602971371</v>
      </c>
      <c r="KP126" s="291">
        <f t="shared" si="556"/>
        <v>10756.248097465308</v>
      </c>
      <c r="KQ126" s="291">
        <f t="shared" si="557"/>
        <v>13011.715879353116</v>
      </c>
      <c r="KR126" s="291">
        <f t="shared" si="558"/>
        <v>7365.0331337981315</v>
      </c>
      <c r="KS126" s="702">
        <f t="shared" si="559"/>
        <v>1183.8663814137717</v>
      </c>
      <c r="KT126" s="705">
        <f>(SUM(JZ126:KS126)/SUM(JZ$4:KS125))*100000</f>
        <v>125.60894294254673</v>
      </c>
      <c r="KU126" s="624">
        <f t="shared" si="609"/>
        <v>0</v>
      </c>
      <c r="KV126" s="625">
        <f t="shared" si="610"/>
        <v>0</v>
      </c>
      <c r="KW126" s="625">
        <f t="shared" si="611"/>
        <v>0</v>
      </c>
      <c r="KX126" s="625">
        <f t="shared" si="612"/>
        <v>0</v>
      </c>
      <c r="KY126" s="625">
        <f t="shared" si="613"/>
        <v>0</v>
      </c>
      <c r="KZ126" s="625">
        <f t="shared" si="614"/>
        <v>0</v>
      </c>
      <c r="LA126" s="625">
        <f t="shared" si="615"/>
        <v>0</v>
      </c>
      <c r="LB126" s="625">
        <f t="shared" si="616"/>
        <v>0</v>
      </c>
      <c r="LC126" s="625">
        <f t="shared" si="617"/>
        <v>481.24646643712032</v>
      </c>
      <c r="LD126" s="625">
        <f t="shared" si="618"/>
        <v>473.73885320836769</v>
      </c>
      <c r="LE126" s="625">
        <f t="shared" si="619"/>
        <v>2390.4774687908011</v>
      </c>
      <c r="LF126" s="625">
        <f t="shared" si="620"/>
        <v>619.55344198590558</v>
      </c>
      <c r="LG126" s="625">
        <f t="shared" si="621"/>
        <v>0</v>
      </c>
      <c r="LH126" s="625">
        <f t="shared" si="622"/>
        <v>2065.617381872722</v>
      </c>
      <c r="LI126" s="625">
        <f t="shared" si="623"/>
        <v>13192.581826817732</v>
      </c>
      <c r="LJ126" s="625">
        <f t="shared" si="624"/>
        <v>5849.0857865033313</v>
      </c>
      <c r="LK126" s="625">
        <f t="shared" si="625"/>
        <v>30166.895981762595</v>
      </c>
      <c r="LL126" s="625">
        <f t="shared" si="626"/>
        <v>19813.246902556526</v>
      </c>
      <c r="LM126" s="625">
        <f t="shared" si="627"/>
        <v>122008.33485957314</v>
      </c>
      <c r="LN126" s="626">
        <f t="shared" si="628"/>
        <v>6850.6821446315116</v>
      </c>
      <c r="LO126" s="642">
        <f t="shared" si="629"/>
        <v>0</v>
      </c>
      <c r="LP126" s="625">
        <f t="shared" si="630"/>
        <v>0</v>
      </c>
      <c r="LQ126" s="625">
        <f t="shared" si="631"/>
        <v>834.81048718127329</v>
      </c>
      <c r="LR126" s="625">
        <f t="shared" si="632"/>
        <v>332.35162684413928</v>
      </c>
      <c r="LS126" s="625">
        <f t="shared" si="633"/>
        <v>9591.6440541365573</v>
      </c>
      <c r="LT126" s="645">
        <f t="shared" si="634"/>
        <v>6605.2138440171448</v>
      </c>
      <c r="LU126" s="624">
        <f t="shared" si="635"/>
        <v>0</v>
      </c>
      <c r="LV126" s="625">
        <f t="shared" si="636"/>
        <v>582.98809632466748</v>
      </c>
      <c r="LW126" s="626">
        <f t="shared" si="637"/>
        <v>7979.6273594876111</v>
      </c>
      <c r="LY126" s="725">
        <f>VLOOKUP(A126,Vac!A:C,2,FALSE)</f>
        <v>22886.434625421683</v>
      </c>
      <c r="LZ126" s="730">
        <f>VLOOKUP(A126,Vac!A:D,3,FALSE)</f>
        <v>2943</v>
      </c>
      <c r="MA126" s="722">
        <f>VLOOKUP(A126,Vac!A:D,4,FALSE)</f>
        <v>1008</v>
      </c>
      <c r="MB126" s="742">
        <f t="shared" si="560"/>
        <v>9.1963002312355477E-2</v>
      </c>
      <c r="MC126" s="666">
        <f t="shared" si="561"/>
        <v>3.1498031373039186E-2</v>
      </c>
    </row>
    <row r="127" spans="1:341" ht="14.4">
      <c r="A127" s="510" t="s">
        <v>137</v>
      </c>
      <c r="B127" s="538">
        <v>41441</v>
      </c>
      <c r="C127" s="526">
        <f t="shared" si="638"/>
        <v>2176</v>
      </c>
      <c r="D127" s="517">
        <f t="shared" si="639"/>
        <v>45</v>
      </c>
      <c r="E127" s="495">
        <f t="shared" si="640"/>
        <v>8.7022455060165316E-3</v>
      </c>
      <c r="F127" s="208">
        <f t="shared" si="562"/>
        <v>4.3193938370213077E-2</v>
      </c>
      <c r="G127" s="30">
        <f t="shared" si="264"/>
        <v>2.8888710146235579</v>
      </c>
      <c r="H127" s="29">
        <f t="shared" si="563"/>
        <v>0.12478171656514488</v>
      </c>
      <c r="I127" s="33">
        <f t="shared" si="564"/>
        <v>0.15168995265125992</v>
      </c>
      <c r="J127" s="353">
        <f t="shared" si="565"/>
        <v>0.12602716922523921</v>
      </c>
      <c r="K127" s="581">
        <f t="shared" si="566"/>
        <v>8.6162463132956977E-3</v>
      </c>
      <c r="L127" s="354">
        <f t="shared" si="641"/>
        <v>2.9177049831637647</v>
      </c>
      <c r="M127" s="355">
        <f t="shared" si="567"/>
        <v>0.1524295091467279</v>
      </c>
      <c r="N127" s="827"/>
      <c r="O127" s="364" t="s">
        <v>226</v>
      </c>
      <c r="P127" s="20" t="s">
        <v>228</v>
      </c>
      <c r="Q127" s="20"/>
      <c r="R127" s="20"/>
      <c r="S127" s="166">
        <f t="shared" si="568"/>
        <v>2176</v>
      </c>
      <c r="T127" s="167">
        <f t="shared" si="569"/>
        <v>5250.8385415409857</v>
      </c>
      <c r="U127" s="166">
        <f t="shared" si="570"/>
        <v>178</v>
      </c>
      <c r="V127" s="168">
        <f t="shared" si="571"/>
        <v>8.9089089089089094E-2</v>
      </c>
      <c r="W127" s="167">
        <f t="shared" si="572"/>
        <v>429.52631451943728</v>
      </c>
      <c r="X127" s="166">
        <f t="shared" si="573"/>
        <v>386</v>
      </c>
      <c r="Y127" s="168">
        <f t="shared" si="574"/>
        <v>0.21564245810055865</v>
      </c>
      <c r="Z127" s="167">
        <f t="shared" si="575"/>
        <v>931.44470451967857</v>
      </c>
      <c r="AA127" s="166">
        <f t="shared" si="576"/>
        <v>45</v>
      </c>
      <c r="AB127" s="167">
        <f t="shared" si="577"/>
        <v>1085.8811322120605</v>
      </c>
      <c r="AC127" s="169">
        <f t="shared" si="578"/>
        <v>2.0680147058823529E-2</v>
      </c>
      <c r="AD127" s="166">
        <f t="shared" si="579"/>
        <v>1</v>
      </c>
      <c r="AE127" s="168">
        <f t="shared" si="580"/>
        <v>2.2727272727272728E-2</v>
      </c>
      <c r="AF127" s="167">
        <f t="shared" si="581"/>
        <v>24.13069182693468</v>
      </c>
      <c r="AG127" s="166">
        <f t="shared" si="582"/>
        <v>6</v>
      </c>
      <c r="AH127" s="168">
        <f t="shared" si="583"/>
        <v>0.15384615384615385</v>
      </c>
      <c r="AI127" s="365">
        <f t="shared" si="584"/>
        <v>144.78415096160808</v>
      </c>
      <c r="AJ127" s="831"/>
      <c r="AK127" s="85">
        <v>3274.5270028329219</v>
      </c>
      <c r="AL127" s="62">
        <v>3259.9604217912583</v>
      </c>
      <c r="AM127" s="62">
        <v>3132.9892813271645</v>
      </c>
      <c r="AN127" s="62">
        <v>2982.0242056719781</v>
      </c>
      <c r="AO127" s="62">
        <v>2364.4561711805627</v>
      </c>
      <c r="AP127" s="62">
        <v>2415.5673476740944</v>
      </c>
      <c r="AQ127" s="62">
        <v>2626.2701842723768</v>
      </c>
      <c r="AR127" s="62">
        <v>2779.508060389162</v>
      </c>
      <c r="AS127" s="62">
        <v>2666.8187269181208</v>
      </c>
      <c r="AT127" s="62">
        <v>2684.2212567339584</v>
      </c>
      <c r="AU127" s="62">
        <v>2136.7268635641572</v>
      </c>
      <c r="AV127" s="62">
        <v>2211.8786547433756</v>
      </c>
      <c r="AW127" s="62">
        <v>1954.885750659414</v>
      </c>
      <c r="AX127" s="62">
        <v>2217.5148005300534</v>
      </c>
      <c r="AY127" s="62">
        <v>1210.5530700028935</v>
      </c>
      <c r="AZ127" s="62">
        <v>1715.2108746395575</v>
      </c>
      <c r="BA127" s="62">
        <v>539.98558396254612</v>
      </c>
      <c r="BB127" s="62">
        <v>919.33553545016593</v>
      </c>
      <c r="BC127" s="62">
        <v>75.787450380708222</v>
      </c>
      <c r="BD127" s="86">
        <v>272.77918220587497</v>
      </c>
      <c r="BE127" s="258">
        <v>2.0000000000000002E-5</v>
      </c>
      <c r="BF127" s="43">
        <v>2.0000000000000002E-5</v>
      </c>
      <c r="BG127" s="53">
        <v>5.0000000000000002E-5</v>
      </c>
      <c r="BH127" s="53">
        <v>4.0000000000000003E-5</v>
      </c>
      <c r="BI127" s="53">
        <v>1.2518952302791728E-4</v>
      </c>
      <c r="BJ127" s="53">
        <v>1.2406223545552731E-4</v>
      </c>
      <c r="BK127" s="53">
        <v>3.4000000000000002E-4</v>
      </c>
      <c r="BL127" s="53">
        <v>1.8000000000000001E-4</v>
      </c>
      <c r="BM127" s="53">
        <v>8.9999999999999998E-4</v>
      </c>
      <c r="BN127" s="53">
        <v>5.0000000000000001E-4</v>
      </c>
      <c r="BO127" s="53">
        <v>3.8E-3</v>
      </c>
      <c r="BP127" s="53">
        <v>2E-3</v>
      </c>
      <c r="BQ127" s="53">
        <v>1.6199999999999999E-2</v>
      </c>
      <c r="BR127" s="53">
        <v>6.1999999999999998E-3</v>
      </c>
      <c r="BS127" s="53">
        <v>6.1100000000000002E-2</v>
      </c>
      <c r="BT127" s="53">
        <v>2.6800000000000001E-2</v>
      </c>
      <c r="BU127" s="53">
        <v>0.1421</v>
      </c>
      <c r="BV127" s="53">
        <v>5.4699999999999999E-2</v>
      </c>
      <c r="BW127" s="53">
        <v>0.27589999999999998</v>
      </c>
      <c r="BX127" s="773">
        <v>0.1051</v>
      </c>
      <c r="BY127" s="53">
        <f t="shared" si="642"/>
        <v>2.0000000000000002E-5</v>
      </c>
      <c r="BZ127" s="53">
        <f t="shared" si="643"/>
        <v>4.5000000000000003E-5</v>
      </c>
      <c r="CA127" s="53">
        <f t="shared" si="644"/>
        <v>1.246258792417223E-4</v>
      </c>
      <c r="CB127" s="53">
        <f t="shared" si="645"/>
        <v>2.6000000000000003E-4</v>
      </c>
      <c r="CC127" s="53">
        <f t="shared" si="646"/>
        <v>6.9999999999999999E-4</v>
      </c>
      <c r="CD127" s="53">
        <f t="shared" si="647"/>
        <v>2.8999999999999998E-3</v>
      </c>
      <c r="CE127" s="53">
        <f t="shared" si="648"/>
        <v>1.12E-2</v>
      </c>
      <c r="CF127" s="53">
        <f t="shared" si="649"/>
        <v>4.3950000000000003E-2</v>
      </c>
      <c r="CG127" s="53">
        <f t="shared" si="650"/>
        <v>9.8400000000000001E-2</v>
      </c>
      <c r="CH127" s="54">
        <f t="shared" si="509"/>
        <v>0.1905</v>
      </c>
      <c r="CI127" s="64">
        <f>+Fall_Hoy!B127</f>
        <v>0</v>
      </c>
      <c r="CJ127" s="61">
        <f>+Fall_Hoy!C127</f>
        <v>0</v>
      </c>
      <c r="CK127" s="61">
        <f>+Fall_Hoy!D127</f>
        <v>0</v>
      </c>
      <c r="CL127" s="61">
        <f>+Fall_Hoy!E127</f>
        <v>0</v>
      </c>
      <c r="CM127" s="61">
        <f>+Fall_Hoy!F127</f>
        <v>0</v>
      </c>
      <c r="CN127" s="61">
        <f>+Fall_Hoy!G127</f>
        <v>0</v>
      </c>
      <c r="CO127" s="61">
        <f>+Fall_Hoy!H127</f>
        <v>0</v>
      </c>
      <c r="CP127" s="61">
        <f>+Fall_Hoy!I127</f>
        <v>0</v>
      </c>
      <c r="CQ127" s="61">
        <f>+Fall_Hoy!J127</f>
        <v>0</v>
      </c>
      <c r="CR127" s="61">
        <f>+Fall_Hoy!K127</f>
        <v>0</v>
      </c>
      <c r="CS127" s="61">
        <f>+Fall_Hoy!L127</f>
        <v>1</v>
      </c>
      <c r="CT127" s="61">
        <f>+Fall_Hoy!M127</f>
        <v>2</v>
      </c>
      <c r="CU127" s="61">
        <f>+Fall_Hoy!N127</f>
        <v>3</v>
      </c>
      <c r="CV127" s="61">
        <f>+Fall_Hoy!O127</f>
        <v>2</v>
      </c>
      <c r="CW127" s="61">
        <f>+Fall_Hoy!P127</f>
        <v>6</v>
      </c>
      <c r="CX127" s="61">
        <f>+Fall_Hoy!Q127</f>
        <v>11</v>
      </c>
      <c r="CY127" s="61">
        <f>+Fall_Hoy!R127</f>
        <v>5</v>
      </c>
      <c r="CZ127" s="61">
        <f>+Fall_Hoy!S127</f>
        <v>6</v>
      </c>
      <c r="DA127" s="61">
        <f>+Fall_Hoy!T127</f>
        <v>3</v>
      </c>
      <c r="DB127" s="253">
        <f>+Fall_Hoy!U127</f>
        <v>4</v>
      </c>
      <c r="DC127" s="61">
        <f>+Fall_Hoy!W127</f>
        <v>0</v>
      </c>
      <c r="DD127" s="61">
        <f>+Fall_Hoy!X127</f>
        <v>0</v>
      </c>
      <c r="DE127" s="61">
        <f>+Fall_Hoy!Y127</f>
        <v>0</v>
      </c>
      <c r="DF127" s="61">
        <f>+Fall_Hoy!Z127</f>
        <v>0</v>
      </c>
      <c r="DG127" s="61">
        <f>+Fall_Hoy!AA127</f>
        <v>0</v>
      </c>
      <c r="DH127" s="61">
        <f>+Fall_Hoy!AB127</f>
        <v>0</v>
      </c>
      <c r="DI127" s="61">
        <f>+Fall_Hoy!AC127</f>
        <v>0</v>
      </c>
      <c r="DJ127" s="61">
        <f>+Fall_Hoy!AD127</f>
        <v>0</v>
      </c>
      <c r="DK127" s="61">
        <f>+Fall_Hoy!AE127</f>
        <v>1</v>
      </c>
      <c r="DL127" s="270">
        <f>+Fall_Hoy!AF127</f>
        <v>1</v>
      </c>
      <c r="DM127" s="75">
        <f t="shared" si="585"/>
        <v>8.1119675874700023E-2</v>
      </c>
      <c r="DN127" s="76">
        <f t="shared" si="586"/>
        <v>0.23929871671335065</v>
      </c>
      <c r="DO127" s="76">
        <f t="shared" si="587"/>
        <v>9.4729415835538872E-2</v>
      </c>
      <c r="DP127" s="76">
        <f t="shared" si="588"/>
        <v>0.14546944402994907</v>
      </c>
      <c r="DQ127" s="76">
        <f t="shared" si="688"/>
        <v>6.5131255921359904E-2</v>
      </c>
      <c r="DR127" s="76">
        <f t="shared" si="689"/>
        <v>7.575859980729055E-2</v>
      </c>
      <c r="DS127" s="76">
        <f t="shared" si="690"/>
        <v>5.673445211094353E-2</v>
      </c>
      <c r="DT127" s="76">
        <f t="shared" si="691"/>
        <v>6.2960781619571221E-2</v>
      </c>
      <c r="DU127" s="76">
        <f t="shared" si="692"/>
        <v>4.537241274731571E-2</v>
      </c>
      <c r="DV127" s="76">
        <f t="shared" si="693"/>
        <v>7.1156578289079023E-2</v>
      </c>
      <c r="DW127" s="76">
        <f t="shared" si="694"/>
        <v>0.12315935144742028</v>
      </c>
      <c r="DX127" s="76">
        <f t="shared" si="695"/>
        <v>0.45210436741432414</v>
      </c>
      <c r="DY127" s="76">
        <f t="shared" si="696"/>
        <v>9.4729415835538872E-2</v>
      </c>
      <c r="DZ127" s="76">
        <f t="shared" si="697"/>
        <v>0.14546944402994907</v>
      </c>
      <c r="EA127" s="76">
        <f t="shared" si="698"/>
        <v>8.1119675874700023E-2</v>
      </c>
      <c r="EB127" s="76">
        <f t="shared" si="699"/>
        <v>0.23929871671335065</v>
      </c>
      <c r="EC127" s="76">
        <f t="shared" si="700"/>
        <v>6.5161903268327617E-2</v>
      </c>
      <c r="ED127" s="76">
        <f t="shared" si="701"/>
        <v>0.11931357993276762</v>
      </c>
      <c r="EE127" s="76">
        <f t="shared" si="702"/>
        <v>0.14347368645409747</v>
      </c>
      <c r="EF127" s="316">
        <f t="shared" ref="EF127:EF158" si="703">IF(MIN(+DB127/(BD127*BX127),0.7)&gt;0,MIN(+DB127/(BD127*BX127),0.7),EZ127/BD127)</f>
        <v>0.13952307917692419</v>
      </c>
      <c r="EG127" s="85">
        <f>+'Cas_-14'!B126</f>
        <v>36</v>
      </c>
      <c r="EH127" s="62">
        <f>+'Cas_-14'!C126</f>
        <v>36</v>
      </c>
      <c r="EI127" s="62">
        <f>+'Cas_-14'!D126</f>
        <v>72</v>
      </c>
      <c r="EJ127" s="62">
        <f>+'Cas_-14'!E126</f>
        <v>77</v>
      </c>
      <c r="EK127" s="62">
        <f>+'Cas_-14'!F126</f>
        <v>154</v>
      </c>
      <c r="EL127" s="62">
        <f>+'Cas_-14'!G126</f>
        <v>183</v>
      </c>
      <c r="EM127" s="62">
        <f>+'Cas_-14'!H126</f>
        <v>149</v>
      </c>
      <c r="EN127" s="62">
        <f>+'Cas_-14'!I126</f>
        <v>175</v>
      </c>
      <c r="EO127" s="62">
        <f>+'Cas_-14'!J126</f>
        <v>121</v>
      </c>
      <c r="EP127" s="62">
        <f>+'Cas_-14'!K126</f>
        <v>191</v>
      </c>
      <c r="EQ127" s="62">
        <f>+'Cas_-14'!L126</f>
        <v>112</v>
      </c>
      <c r="ER127" s="62">
        <f>+'Cas_-14'!M126</f>
        <v>122</v>
      </c>
      <c r="ES127" s="62">
        <f>+'Cas_-14'!N126</f>
        <v>78</v>
      </c>
      <c r="ET127" s="62">
        <f>+'Cas_-14'!O126</f>
        <v>85</v>
      </c>
      <c r="EU127" s="62">
        <f>+'Cas_-14'!P126</f>
        <v>58</v>
      </c>
      <c r="EV127" s="62">
        <f>+'Cas_-14'!Q126</f>
        <v>63</v>
      </c>
      <c r="EW127" s="62">
        <f>+'Cas_-14'!R126</f>
        <v>18</v>
      </c>
      <c r="EX127" s="62">
        <f>+'Cas_-14'!S126</f>
        <v>22</v>
      </c>
      <c r="EY127" s="62">
        <f>+'Cas_-14'!T126</f>
        <v>4</v>
      </c>
      <c r="EZ127" s="86">
        <f>+'Cas_-14'!U126</f>
        <v>7</v>
      </c>
      <c r="FA127" s="201">
        <f t="shared" si="589"/>
        <v>1.099395423181882E-2</v>
      </c>
      <c r="FB127" s="91">
        <f t="shared" si="590"/>
        <v>1.1043078854380384E-2</v>
      </c>
      <c r="FC127" s="91">
        <f t="shared" si="591"/>
        <v>2.2981246833216139E-2</v>
      </c>
      <c r="FD127" s="91">
        <f t="shared" si="592"/>
        <v>2.5821386645199479E-2</v>
      </c>
      <c r="FE127" s="91">
        <f t="shared" si="593"/>
        <v>6.5131255921359904E-2</v>
      </c>
      <c r="FF127" s="91">
        <f t="shared" si="594"/>
        <v>7.575859980729055E-2</v>
      </c>
      <c r="FG127" s="91">
        <f t="shared" si="595"/>
        <v>5.673445211094353E-2</v>
      </c>
      <c r="FH127" s="91">
        <f t="shared" si="596"/>
        <v>6.2960781619571221E-2</v>
      </c>
      <c r="FI127" s="91">
        <f t="shared" si="597"/>
        <v>4.537241274731571E-2</v>
      </c>
      <c r="FJ127" s="91">
        <f t="shared" si="598"/>
        <v>7.1156578289079023E-2</v>
      </c>
      <c r="FK127" s="91">
        <f t="shared" si="599"/>
        <v>5.241661997602208E-2</v>
      </c>
      <c r="FL127" s="91">
        <f t="shared" si="600"/>
        <v>5.5156732824547541E-2</v>
      </c>
      <c r="FM127" s="91">
        <f t="shared" si="601"/>
        <v>3.9900029949928972E-2</v>
      </c>
      <c r="FN127" s="91">
        <f t="shared" si="602"/>
        <v>3.8331198501891588E-2</v>
      </c>
      <c r="FO127" s="91">
        <f t="shared" si="603"/>
        <v>4.7911984560793659E-2</v>
      </c>
      <c r="FP127" s="91">
        <f t="shared" si="604"/>
        <v>3.6730177572620114E-2</v>
      </c>
      <c r="FQ127" s="91">
        <f t="shared" si="605"/>
        <v>3.3334223235945676E-2</v>
      </c>
      <c r="FR127" s="91">
        <f t="shared" si="606"/>
        <v>2.3930327015182093E-2</v>
      </c>
      <c r="FS127" s="91">
        <f t="shared" si="607"/>
        <v>5.2779186790247325E-2</v>
      </c>
      <c r="FT127" s="100">
        <f t="shared" si="608"/>
        <v>2.5661782337615784E-2</v>
      </c>
      <c r="FU127" s="119">
        <f t="shared" si="511"/>
        <v>1.6930978046165133</v>
      </c>
      <c r="FV127" s="120">
        <f t="shared" si="512"/>
        <v>6.5150438284766645</v>
      </c>
      <c r="FW127" s="120">
        <f t="shared" si="513"/>
        <v>2.3741690408357075</v>
      </c>
      <c r="FX127" s="120">
        <f t="shared" si="514"/>
        <v>3.7950664136622385</v>
      </c>
      <c r="FY127" s="120">
        <f t="shared" si="687"/>
        <v>1</v>
      </c>
      <c r="FZ127" s="120">
        <f t="shared" si="687"/>
        <v>1</v>
      </c>
      <c r="GA127" s="120">
        <f t="shared" si="687"/>
        <v>1</v>
      </c>
      <c r="GB127" s="120">
        <f t="shared" si="687"/>
        <v>1</v>
      </c>
      <c r="GC127" s="120">
        <f t="shared" si="687"/>
        <v>1</v>
      </c>
      <c r="GD127" s="120">
        <f t="shared" si="687"/>
        <v>1</v>
      </c>
      <c r="GE127" s="120">
        <f t="shared" si="687"/>
        <v>2.3496240601503757</v>
      </c>
      <c r="GF127" s="120">
        <f t="shared" si="687"/>
        <v>8.1967213114754109</v>
      </c>
      <c r="GG127" s="120">
        <f t="shared" si="687"/>
        <v>2.3741690408357075</v>
      </c>
      <c r="GH127" s="120">
        <f t="shared" si="687"/>
        <v>3.7950664136622385</v>
      </c>
      <c r="GI127" s="120">
        <f t="shared" si="687"/>
        <v>1.6930978046165133</v>
      </c>
      <c r="GJ127" s="120">
        <f t="shared" si="687"/>
        <v>6.5150438284766645</v>
      </c>
      <c r="GK127" s="120">
        <f t="shared" si="515"/>
        <v>1.9548049104699352</v>
      </c>
      <c r="GL127" s="120">
        <f t="shared" si="516"/>
        <v>4.9858733588166855</v>
      </c>
      <c r="GM127" s="120">
        <f t="shared" si="517"/>
        <v>2.7183762232693005</v>
      </c>
      <c r="GN127" s="321">
        <f t="shared" si="518"/>
        <v>5.4369987766752752</v>
      </c>
      <c r="GO127" s="85">
        <f>+Cas_Hoy!B126</f>
        <v>43</v>
      </c>
      <c r="GP127" s="62">
        <f>+Cas_Hoy!C126</f>
        <v>41</v>
      </c>
      <c r="GQ127" s="62">
        <f>+Cas_Hoy!D126</f>
        <v>79</v>
      </c>
      <c r="GR127" s="62">
        <f>+Cas_Hoy!E126</f>
        <v>90</v>
      </c>
      <c r="GS127" s="62">
        <f>+Cas_Hoy!F126</f>
        <v>180</v>
      </c>
      <c r="GT127" s="62">
        <f>+Cas_Hoy!G126</f>
        <v>222</v>
      </c>
      <c r="GU127" s="62">
        <f>+Cas_Hoy!H126</f>
        <v>178</v>
      </c>
      <c r="GV127" s="62">
        <f>+Cas_Hoy!I126</f>
        <v>218</v>
      </c>
      <c r="GW127" s="62">
        <f>+Cas_Hoy!J126</f>
        <v>159</v>
      </c>
      <c r="GX127" s="62">
        <f>+Cas_Hoy!K126</f>
        <v>231</v>
      </c>
      <c r="GY127" s="62">
        <f>+Cas_Hoy!L126</f>
        <v>141</v>
      </c>
      <c r="GZ127" s="62">
        <f>+Cas_Hoy!M126</f>
        <v>151</v>
      </c>
      <c r="HA127" s="62">
        <f>+Cas_Hoy!N126</f>
        <v>102</v>
      </c>
      <c r="HB127" s="62">
        <f>+Cas_Hoy!O126</f>
        <v>109</v>
      </c>
      <c r="HC127" s="62">
        <f>+Cas_Hoy!P126</f>
        <v>70</v>
      </c>
      <c r="HD127" s="62">
        <f>+Cas_Hoy!Q126</f>
        <v>69</v>
      </c>
      <c r="HE127" s="62">
        <f>+Cas_Hoy!R126</f>
        <v>20</v>
      </c>
      <c r="HF127" s="62">
        <f>+Cas_Hoy!S126</f>
        <v>23</v>
      </c>
      <c r="HG127" s="62">
        <f>+Cas_Hoy!T126</f>
        <v>4</v>
      </c>
      <c r="HH127" s="590">
        <f>+Cas_Hoy!U126</f>
        <v>8</v>
      </c>
      <c r="HI127" s="543">
        <f t="shared" si="519"/>
        <v>9.7903057090155204E-2</v>
      </c>
      <c r="HJ127" s="112">
        <f t="shared" si="520"/>
        <v>0.26208907068605075</v>
      </c>
      <c r="HK127" s="112">
        <f t="shared" si="521"/>
        <v>0.12387692840032005</v>
      </c>
      <c r="HL127" s="112">
        <f t="shared" si="522"/>
        <v>0.18654316940311114</v>
      </c>
      <c r="HM127" s="323">
        <f t="shared" si="651"/>
        <v>7.6127441986005087E-2</v>
      </c>
      <c r="HN127" s="323">
        <f t="shared" si="652"/>
        <v>9.1903875176057387E-2</v>
      </c>
      <c r="HO127" s="323">
        <f t="shared" si="653"/>
        <v>6.7776728025154012E-2</v>
      </c>
      <c r="HP127" s="323">
        <f t="shared" si="654"/>
        <v>7.8431145103237287E-2</v>
      </c>
      <c r="HQ127" s="323">
        <f t="shared" si="655"/>
        <v>5.9621600221679324E-2</v>
      </c>
      <c r="HR127" s="323">
        <f t="shared" si="656"/>
        <v>8.6058479501451596E-2</v>
      </c>
      <c r="HS127" s="323">
        <f t="shared" si="657"/>
        <v>0.15504882637577019</v>
      </c>
      <c r="HT127" s="323">
        <f t="shared" si="658"/>
        <v>0.55957179901281096</v>
      </c>
      <c r="HU127" s="323">
        <f t="shared" si="659"/>
        <v>0.12387692840032005</v>
      </c>
      <c r="HV127" s="323">
        <f t="shared" si="660"/>
        <v>0.18654316940311114</v>
      </c>
      <c r="HW127" s="323">
        <f t="shared" si="661"/>
        <v>9.7903057090155204E-2</v>
      </c>
      <c r="HX127" s="323">
        <f t="shared" si="662"/>
        <v>0.26208907068605075</v>
      </c>
      <c r="HY127" s="323">
        <f t="shared" si="663"/>
        <v>7.2402114742586246E-2</v>
      </c>
      <c r="HZ127" s="323">
        <f t="shared" si="664"/>
        <v>0.12473692447516614</v>
      </c>
      <c r="IA127" s="323">
        <f t="shared" si="665"/>
        <v>0.14347368645409747</v>
      </c>
      <c r="IB127" s="327">
        <f t="shared" si="666"/>
        <v>0.1594549476307705</v>
      </c>
      <c r="IC127" s="241">
        <f>+CyF_Tot!B126</f>
        <v>0</v>
      </c>
      <c r="ID127" s="149">
        <f>+CyF_Tot!C126</f>
        <v>1790</v>
      </c>
      <c r="IE127" s="149">
        <f>+CyF_Tot!D126</f>
        <v>1998</v>
      </c>
      <c r="IF127" s="149">
        <f>+CyF_Tot!E126</f>
        <v>2176</v>
      </c>
      <c r="IG127" s="149">
        <f>+CyF_Tot!F126</f>
        <v>0</v>
      </c>
      <c r="IH127" s="149">
        <f>+CyF_Tot!G126</f>
        <v>39</v>
      </c>
      <c r="II127" s="149">
        <f>+CyF_Tot!H126</f>
        <v>44</v>
      </c>
      <c r="IJ127" s="557">
        <f>+CyF_Tot!I126</f>
        <v>45</v>
      </c>
      <c r="IK127" s="93">
        <f t="shared" si="667"/>
        <v>7.9016601984337298E-2</v>
      </c>
      <c r="IL127" s="90">
        <f t="shared" si="668"/>
        <v>7.8665100306248847E-2</v>
      </c>
      <c r="IM127" s="90">
        <f t="shared" si="669"/>
        <v>7.5601198844795353E-2</v>
      </c>
      <c r="IN127" s="90">
        <f t="shared" si="670"/>
        <v>7.195830712753018E-2</v>
      </c>
      <c r="IO127" s="90">
        <f t="shared" si="671"/>
        <v>5.7055963205052067E-2</v>
      </c>
      <c r="IP127" s="90">
        <f t="shared" si="672"/>
        <v>5.8289311253929547E-2</v>
      </c>
      <c r="IQ127" s="90">
        <f t="shared" si="673"/>
        <v>6.337371647094367E-2</v>
      </c>
      <c r="IR127" s="90">
        <f t="shared" si="674"/>
        <v>6.7071452435731815E-2</v>
      </c>
      <c r="IS127" s="90">
        <f t="shared" si="675"/>
        <v>6.4352180857559435E-2</v>
      </c>
      <c r="IT127" s="90">
        <f t="shared" si="676"/>
        <v>6.4772115941554465E-2</v>
      </c>
      <c r="IU127" s="90">
        <f t="shared" si="677"/>
        <v>5.1560697462999378E-2</v>
      </c>
      <c r="IV127" s="90">
        <f t="shared" si="678"/>
        <v>5.3374162176187241E-2</v>
      </c>
      <c r="IW127" s="90">
        <f t="shared" si="679"/>
        <v>4.7172745606028188E-2</v>
      </c>
      <c r="IX127" s="90">
        <f t="shared" si="680"/>
        <v>5.3510166273257241E-2</v>
      </c>
      <c r="IY127" s="90">
        <f t="shared" si="681"/>
        <v>2.9211483072389504E-2</v>
      </c>
      <c r="IZ127" s="90">
        <f t="shared" si="682"/>
        <v>4.1389225034134253E-2</v>
      </c>
      <c r="JA127" s="90">
        <f t="shared" si="683"/>
        <v>1.3030225717587562E-2</v>
      </c>
      <c r="JB127" s="90">
        <f t="shared" si="684"/>
        <v>2.2184202491497936E-2</v>
      </c>
      <c r="JC127" s="90">
        <f t="shared" si="685"/>
        <v>1.8288036094859733E-3</v>
      </c>
      <c r="JD127" s="202">
        <f t="shared" si="686"/>
        <v>6.5823503826132326E-3</v>
      </c>
      <c r="JE127" s="326"/>
      <c r="JF127" s="323"/>
      <c r="JG127" s="323"/>
      <c r="JH127" s="323"/>
      <c r="JI127" s="323"/>
      <c r="JJ127" s="323"/>
      <c r="JK127" s="323"/>
      <c r="JL127" s="323"/>
      <c r="JM127" s="323"/>
      <c r="JN127" s="323"/>
      <c r="JO127" s="323"/>
      <c r="JP127" s="323"/>
      <c r="JQ127" s="323"/>
      <c r="JR127" s="323"/>
      <c r="JS127" s="323"/>
      <c r="JT127" s="323"/>
      <c r="JU127" s="323"/>
      <c r="JV127" s="323"/>
      <c r="JW127" s="323"/>
      <c r="JX127" s="327"/>
      <c r="JZ127" s="701">
        <f t="shared" si="540"/>
        <v>0</v>
      </c>
      <c r="KA127" s="291">
        <f t="shared" si="541"/>
        <v>0</v>
      </c>
      <c r="KB127" s="291">
        <f t="shared" si="542"/>
        <v>0</v>
      </c>
      <c r="KC127" s="291">
        <f t="shared" si="543"/>
        <v>0</v>
      </c>
      <c r="KD127" s="291">
        <f t="shared" si="544"/>
        <v>0</v>
      </c>
      <c r="KE127" s="291">
        <f t="shared" si="545"/>
        <v>0</v>
      </c>
      <c r="KF127" s="291">
        <f t="shared" si="546"/>
        <v>0</v>
      </c>
      <c r="KG127" s="291">
        <f t="shared" si="547"/>
        <v>0</v>
      </c>
      <c r="KH127" s="291">
        <f t="shared" si="548"/>
        <v>0</v>
      </c>
      <c r="KI127" s="291">
        <f t="shared" si="549"/>
        <v>0</v>
      </c>
      <c r="KJ127" s="291">
        <f t="shared" si="550"/>
        <v>989.11378709145959</v>
      </c>
      <c r="KK127" s="291">
        <f t="shared" si="551"/>
        <v>2051.135124556085</v>
      </c>
      <c r="KL127" s="291">
        <f t="shared" si="552"/>
        <v>2537.3794853877348</v>
      </c>
      <c r="KM127" s="291">
        <f t="shared" si="553"/>
        <v>1720.0417327939756</v>
      </c>
      <c r="KN127" s="291">
        <f t="shared" si="554"/>
        <v>4906.6646867334803</v>
      </c>
      <c r="KO127" s="291">
        <f t="shared" si="555"/>
        <v>8551.5607537658288</v>
      </c>
      <c r="KP127" s="291">
        <f t="shared" si="556"/>
        <v>3301.551102378422</v>
      </c>
      <c r="KQ127" s="291">
        <f t="shared" si="557"/>
        <v>4286.039044569914</v>
      </c>
      <c r="KR127" s="291">
        <f t="shared" si="558"/>
        <v>2389.5117079449597</v>
      </c>
      <c r="KS127" s="702">
        <f t="shared" si="559"/>
        <v>2534.0643461505051</v>
      </c>
      <c r="KT127" s="705">
        <f>(SUM(JZ127:KS127)/SUM(JZ$4:KS126))*100000</f>
        <v>62.932462936984095</v>
      </c>
      <c r="KU127" s="624">
        <f t="shared" si="609"/>
        <v>0</v>
      </c>
      <c r="KV127" s="625">
        <f t="shared" si="610"/>
        <v>0</v>
      </c>
      <c r="KW127" s="625">
        <f t="shared" si="611"/>
        <v>0</v>
      </c>
      <c r="KX127" s="625">
        <f t="shared" si="612"/>
        <v>0</v>
      </c>
      <c r="KY127" s="625">
        <f t="shared" si="613"/>
        <v>0</v>
      </c>
      <c r="KZ127" s="625">
        <f t="shared" si="614"/>
        <v>0</v>
      </c>
      <c r="LA127" s="625">
        <f t="shared" si="615"/>
        <v>0</v>
      </c>
      <c r="LB127" s="625">
        <f t="shared" si="616"/>
        <v>0</v>
      </c>
      <c r="LC127" s="625">
        <f t="shared" si="617"/>
        <v>0</v>
      </c>
      <c r="LD127" s="625">
        <f t="shared" si="618"/>
        <v>0</v>
      </c>
      <c r="LE127" s="625">
        <f t="shared" si="619"/>
        <v>468.00553550019714</v>
      </c>
      <c r="LF127" s="625">
        <f t="shared" si="620"/>
        <v>904.20873482864818</v>
      </c>
      <c r="LG127" s="625">
        <f t="shared" si="621"/>
        <v>1534.6165365357297</v>
      </c>
      <c r="LH127" s="625">
        <f t="shared" si="622"/>
        <v>901.91055298568438</v>
      </c>
      <c r="LI127" s="625">
        <f t="shared" si="623"/>
        <v>4956.4121959441718</v>
      </c>
      <c r="LJ127" s="625">
        <f t="shared" si="624"/>
        <v>6413.2056079177974</v>
      </c>
      <c r="LK127" s="625">
        <f t="shared" si="625"/>
        <v>9259.5064544293546</v>
      </c>
      <c r="LL127" s="625">
        <f t="shared" si="626"/>
        <v>6526.4528223223888</v>
      </c>
      <c r="LM127" s="625">
        <f t="shared" si="627"/>
        <v>39584.390092685491</v>
      </c>
      <c r="LN127" s="626">
        <f t="shared" si="628"/>
        <v>14663.875621494733</v>
      </c>
      <c r="LO127" s="642">
        <f t="shared" si="629"/>
        <v>0</v>
      </c>
      <c r="LP127" s="625">
        <f t="shared" si="630"/>
        <v>0</v>
      </c>
      <c r="LQ127" s="625">
        <f t="shared" si="631"/>
        <v>134.59283921922298</v>
      </c>
      <c r="LR127" s="625">
        <f t="shared" si="632"/>
        <v>260.56567861863522</v>
      </c>
      <c r="LS127" s="625">
        <f t="shared" si="633"/>
        <v>4495.9131230627627</v>
      </c>
      <c r="LT127" s="645">
        <f t="shared" si="634"/>
        <v>4487.9446454953168</v>
      </c>
      <c r="LU127" s="624">
        <f t="shared" si="635"/>
        <v>0</v>
      </c>
      <c r="LV127" s="625">
        <f t="shared" si="636"/>
        <v>198.6041603547238</v>
      </c>
      <c r="LW127" s="626">
        <f t="shared" si="637"/>
        <v>4491.3277945052178</v>
      </c>
      <c r="LY127" s="725">
        <f>VLOOKUP(A127,Vac!A:C,2,FALSE)</f>
        <v>3339.1373710289608</v>
      </c>
      <c r="LZ127" s="730">
        <f>VLOOKUP(A127,Vac!A:D,3,FALSE)</f>
        <v>3110</v>
      </c>
      <c r="MA127" s="722">
        <f>VLOOKUP(A127,Vac!A:D,4,FALSE)</f>
        <v>1437</v>
      </c>
      <c r="MB127" s="742">
        <f t="shared" si="560"/>
        <v>7.5046451581766843E-2</v>
      </c>
      <c r="MC127" s="666">
        <f t="shared" si="561"/>
        <v>3.4675804155305134E-2</v>
      </c>
    </row>
    <row r="128" spans="1:341" ht="14.4">
      <c r="A128" s="510" t="s">
        <v>138</v>
      </c>
      <c r="B128" s="538">
        <v>6058</v>
      </c>
      <c r="C128" s="526">
        <f t="shared" si="638"/>
        <v>350</v>
      </c>
      <c r="D128" s="517">
        <f t="shared" si="639"/>
        <v>14</v>
      </c>
      <c r="E128" s="495">
        <f t="shared" si="640"/>
        <v>8.1499603380384214E-3</v>
      </c>
      <c r="F128" s="208">
        <f t="shared" si="562"/>
        <v>5.612413337735226E-2</v>
      </c>
      <c r="G128" s="30">
        <f t="shared" si="264"/>
        <v>5.0523522668020586</v>
      </c>
      <c r="H128" s="29">
        <f t="shared" si="563"/>
        <v>0.28355889249136679</v>
      </c>
      <c r="I128" s="33">
        <f t="shared" si="564"/>
        <v>0.29189885991758346</v>
      </c>
      <c r="J128" s="353">
        <f t="shared" si="565"/>
        <v>0.22842491887097574</v>
      </c>
      <c r="K128" s="581">
        <f t="shared" si="566"/>
        <v>1.0117082403816412E-2</v>
      </c>
      <c r="L128" s="354">
        <f t="shared" si="641"/>
        <v>4.0699945838834442</v>
      </c>
      <c r="M128" s="355">
        <f t="shared" si="567"/>
        <v>0.23514329883776916</v>
      </c>
      <c r="N128" s="827"/>
      <c r="O128" s="364" t="s">
        <v>226</v>
      </c>
      <c r="P128" s="20" t="s">
        <v>228</v>
      </c>
      <c r="Q128" s="20"/>
      <c r="R128" s="20"/>
      <c r="S128" s="166">
        <f t="shared" si="568"/>
        <v>350</v>
      </c>
      <c r="T128" s="167">
        <f t="shared" si="569"/>
        <v>5777.4843182568502</v>
      </c>
      <c r="U128" s="166">
        <f t="shared" si="570"/>
        <v>5</v>
      </c>
      <c r="V128" s="168">
        <f t="shared" si="571"/>
        <v>1.4492753623188406E-2</v>
      </c>
      <c r="W128" s="167">
        <f t="shared" si="572"/>
        <v>82.535490260812153</v>
      </c>
      <c r="X128" s="166">
        <f t="shared" si="573"/>
        <v>10</v>
      </c>
      <c r="Y128" s="168">
        <f t="shared" si="574"/>
        <v>2.9411764705882353E-2</v>
      </c>
      <c r="Z128" s="167">
        <f t="shared" si="575"/>
        <v>165.07098052162431</v>
      </c>
      <c r="AA128" s="166">
        <f t="shared" si="576"/>
        <v>14</v>
      </c>
      <c r="AB128" s="167">
        <f t="shared" si="577"/>
        <v>2310.9937273027404</v>
      </c>
      <c r="AC128" s="169">
        <f t="shared" si="578"/>
        <v>0.04</v>
      </c>
      <c r="AD128" s="166">
        <f t="shared" si="579"/>
        <v>0</v>
      </c>
      <c r="AE128" s="168">
        <f t="shared" si="580"/>
        <v>0</v>
      </c>
      <c r="AF128" s="167">
        <f t="shared" si="581"/>
        <v>0</v>
      </c>
      <c r="AG128" s="166">
        <f t="shared" si="582"/>
        <v>0</v>
      </c>
      <c r="AH128" s="168">
        <f t="shared" si="583"/>
        <v>0</v>
      </c>
      <c r="AI128" s="365">
        <f t="shared" si="584"/>
        <v>0</v>
      </c>
      <c r="AJ128" s="831"/>
      <c r="AK128" s="85">
        <v>432.06793473169853</v>
      </c>
      <c r="AL128" s="62">
        <v>446.21492508086669</v>
      </c>
      <c r="AM128" s="62">
        <v>483.01111105775317</v>
      </c>
      <c r="AN128" s="62">
        <v>441.13615878829347</v>
      </c>
      <c r="AO128" s="62">
        <v>338.11819563143831</v>
      </c>
      <c r="AP128" s="62">
        <v>354.5014270097891</v>
      </c>
      <c r="AQ128" s="62">
        <v>407.60477636529856</v>
      </c>
      <c r="AR128" s="62">
        <v>400.4066515909725</v>
      </c>
      <c r="AS128" s="62">
        <v>410.53544002020652</v>
      </c>
      <c r="AT128" s="62">
        <v>409.64284418033037</v>
      </c>
      <c r="AU128" s="62">
        <v>343.70033771674173</v>
      </c>
      <c r="AV128" s="62">
        <v>324.55058285891562</v>
      </c>
      <c r="AW128" s="62">
        <v>295.71373177356293</v>
      </c>
      <c r="AX128" s="62">
        <v>327.13836151781379</v>
      </c>
      <c r="AY128" s="62">
        <v>204.36168332793824</v>
      </c>
      <c r="AZ128" s="62">
        <v>215.50177612301894</v>
      </c>
      <c r="BA128" s="62">
        <v>58.188688510222384</v>
      </c>
      <c r="BB128" s="62">
        <v>117.54530530353074</v>
      </c>
      <c r="BC128" s="62">
        <v>9.6981147517037289</v>
      </c>
      <c r="BD128" s="86">
        <v>38.362007042946324</v>
      </c>
      <c r="BE128" s="258">
        <v>2.0000000000000002E-5</v>
      </c>
      <c r="BF128" s="43">
        <v>2.0000000000000002E-5</v>
      </c>
      <c r="BG128" s="53">
        <v>5.0000000000000002E-5</v>
      </c>
      <c r="BH128" s="53">
        <v>4.0000000000000003E-5</v>
      </c>
      <c r="BI128" s="53">
        <v>1.2518952302791728E-4</v>
      </c>
      <c r="BJ128" s="53">
        <v>1.2406223545552731E-4</v>
      </c>
      <c r="BK128" s="53">
        <v>3.4000000000000002E-4</v>
      </c>
      <c r="BL128" s="53">
        <v>1.8000000000000001E-4</v>
      </c>
      <c r="BM128" s="53">
        <v>8.9999999999999998E-4</v>
      </c>
      <c r="BN128" s="53">
        <v>5.0000000000000001E-4</v>
      </c>
      <c r="BO128" s="53">
        <v>3.8E-3</v>
      </c>
      <c r="BP128" s="53">
        <v>2E-3</v>
      </c>
      <c r="BQ128" s="53">
        <v>1.6199999999999999E-2</v>
      </c>
      <c r="BR128" s="53">
        <v>6.1999999999999998E-3</v>
      </c>
      <c r="BS128" s="53">
        <v>6.1100000000000002E-2</v>
      </c>
      <c r="BT128" s="53">
        <v>2.6800000000000001E-2</v>
      </c>
      <c r="BU128" s="53">
        <v>0.1421</v>
      </c>
      <c r="BV128" s="53">
        <v>5.4699999999999999E-2</v>
      </c>
      <c r="BW128" s="53">
        <v>0.27589999999999998</v>
      </c>
      <c r="BX128" s="773">
        <v>0.1051</v>
      </c>
      <c r="BY128" s="53">
        <f t="shared" si="642"/>
        <v>2.0000000000000002E-5</v>
      </c>
      <c r="BZ128" s="53">
        <f t="shared" si="643"/>
        <v>4.5000000000000003E-5</v>
      </c>
      <c r="CA128" s="53">
        <f t="shared" si="644"/>
        <v>1.246258792417223E-4</v>
      </c>
      <c r="CB128" s="53">
        <f t="shared" si="645"/>
        <v>2.6000000000000003E-4</v>
      </c>
      <c r="CC128" s="53">
        <f t="shared" si="646"/>
        <v>6.9999999999999999E-4</v>
      </c>
      <c r="CD128" s="53">
        <f t="shared" si="647"/>
        <v>2.8999999999999998E-3</v>
      </c>
      <c r="CE128" s="53">
        <f t="shared" si="648"/>
        <v>1.12E-2</v>
      </c>
      <c r="CF128" s="53">
        <f t="shared" si="649"/>
        <v>4.3950000000000003E-2</v>
      </c>
      <c r="CG128" s="53">
        <f t="shared" si="650"/>
        <v>9.8400000000000001E-2</v>
      </c>
      <c r="CH128" s="54">
        <f t="shared" si="509"/>
        <v>0.1905</v>
      </c>
      <c r="CI128" s="64">
        <f>+Fall_Hoy!B128</f>
        <v>0</v>
      </c>
      <c r="CJ128" s="61">
        <f>+Fall_Hoy!C128</f>
        <v>0</v>
      </c>
      <c r="CK128" s="61">
        <f>+Fall_Hoy!D128</f>
        <v>0</v>
      </c>
      <c r="CL128" s="61">
        <f>+Fall_Hoy!E128</f>
        <v>0</v>
      </c>
      <c r="CM128" s="61">
        <f>+Fall_Hoy!F128</f>
        <v>0</v>
      </c>
      <c r="CN128" s="61">
        <f>+Fall_Hoy!G128</f>
        <v>0</v>
      </c>
      <c r="CO128" s="61">
        <f>+Fall_Hoy!H128</f>
        <v>0</v>
      </c>
      <c r="CP128" s="61">
        <f>+Fall_Hoy!I128</f>
        <v>0</v>
      </c>
      <c r="CQ128" s="61">
        <f>+Fall_Hoy!J128</f>
        <v>1</v>
      </c>
      <c r="CR128" s="61">
        <f>+Fall_Hoy!K128</f>
        <v>0</v>
      </c>
      <c r="CS128" s="61">
        <f>+Fall_Hoy!L128</f>
        <v>2</v>
      </c>
      <c r="CT128" s="61">
        <f>+Fall_Hoy!M128</f>
        <v>1</v>
      </c>
      <c r="CU128" s="61">
        <f>+Fall_Hoy!N128</f>
        <v>0</v>
      </c>
      <c r="CV128" s="61">
        <f>+Fall_Hoy!O128</f>
        <v>0</v>
      </c>
      <c r="CW128" s="61">
        <f>+Fall_Hoy!P128</f>
        <v>0</v>
      </c>
      <c r="CX128" s="61">
        <f>+Fall_Hoy!Q128</f>
        <v>3</v>
      </c>
      <c r="CY128" s="61">
        <f>+Fall_Hoy!R128</f>
        <v>2</v>
      </c>
      <c r="CZ128" s="61">
        <f>+Fall_Hoy!S128</f>
        <v>2</v>
      </c>
      <c r="DA128" s="61">
        <f>+Fall_Hoy!T128</f>
        <v>0</v>
      </c>
      <c r="DB128" s="253">
        <f>+Fall_Hoy!U128</f>
        <v>0</v>
      </c>
      <c r="DC128" s="61">
        <f>+Fall_Hoy!W128</f>
        <v>0</v>
      </c>
      <c r="DD128" s="61">
        <f>+Fall_Hoy!X128</f>
        <v>0</v>
      </c>
      <c r="DE128" s="61">
        <f>+Fall_Hoy!Y128</f>
        <v>0</v>
      </c>
      <c r="DF128" s="61">
        <f>+Fall_Hoy!Z128</f>
        <v>0</v>
      </c>
      <c r="DG128" s="61">
        <f>+Fall_Hoy!AA128</f>
        <v>0</v>
      </c>
      <c r="DH128" s="61">
        <f>+Fall_Hoy!AB128</f>
        <v>0</v>
      </c>
      <c r="DI128" s="61">
        <f>+Fall_Hoy!AC128</f>
        <v>0</v>
      </c>
      <c r="DJ128" s="61">
        <f>+Fall_Hoy!AD128</f>
        <v>0</v>
      </c>
      <c r="DK128" s="61">
        <f>+Fall_Hoy!AE128</f>
        <v>3</v>
      </c>
      <c r="DL128" s="270">
        <f>+Fall_Hoy!AF128</f>
        <v>0</v>
      </c>
      <c r="DM128" s="75">
        <f t="shared" si="585"/>
        <v>3.4252996383706297E-2</v>
      </c>
      <c r="DN128" s="76">
        <f t="shared" si="586"/>
        <v>0.51944025947870465</v>
      </c>
      <c r="DO128" s="76">
        <f t="shared" si="587"/>
        <v>3.0434839620134976E-2</v>
      </c>
      <c r="DP128" s="76">
        <f t="shared" si="588"/>
        <v>2.4454484527227704E-2</v>
      </c>
      <c r="DQ128" s="76">
        <f t="shared" si="688"/>
        <v>0.11534428050276088</v>
      </c>
      <c r="DR128" s="76">
        <f t="shared" si="689"/>
        <v>8.4625893478199141E-2</v>
      </c>
      <c r="DS128" s="76">
        <f t="shared" si="690"/>
        <v>5.1520495385902046E-2</v>
      </c>
      <c r="DT128" s="76">
        <f t="shared" si="691"/>
        <v>0.10239590135950773</v>
      </c>
      <c r="DU128" s="76">
        <f t="shared" si="692"/>
        <v>0.7</v>
      </c>
      <c r="DV128" s="76">
        <f t="shared" si="693"/>
        <v>9.5204885314270668E-2</v>
      </c>
      <c r="DW128" s="76">
        <f t="shared" si="694"/>
        <v>0.7</v>
      </c>
      <c r="DX128" s="76">
        <f t="shared" si="695"/>
        <v>0.7</v>
      </c>
      <c r="DY128" s="76">
        <f t="shared" si="696"/>
        <v>3.0434839620134976E-2</v>
      </c>
      <c r="DZ128" s="76">
        <f t="shared" si="697"/>
        <v>2.4454484527227704E-2</v>
      </c>
      <c r="EA128" s="76">
        <f t="shared" si="698"/>
        <v>3.4252996383706297E-2</v>
      </c>
      <c r="EB128" s="76">
        <f t="shared" si="699"/>
        <v>0.51944025947870465</v>
      </c>
      <c r="EC128" s="76">
        <f t="shared" si="700"/>
        <v>0.24187854574022505</v>
      </c>
      <c r="ED128" s="76">
        <f t="shared" si="701"/>
        <v>0.31105513915314809</v>
      </c>
      <c r="EE128" s="76">
        <f t="shared" si="702"/>
        <v>0</v>
      </c>
      <c r="EF128" s="316">
        <f t="shared" si="703"/>
        <v>0</v>
      </c>
      <c r="EG128" s="85">
        <f>+'Cas_-14'!B127</f>
        <v>8</v>
      </c>
      <c r="EH128" s="62">
        <f>+'Cas_-14'!C127</f>
        <v>7</v>
      </c>
      <c r="EI128" s="62">
        <f>+'Cas_-14'!D127</f>
        <v>14</v>
      </c>
      <c r="EJ128" s="62">
        <f>+'Cas_-14'!E127</f>
        <v>17</v>
      </c>
      <c r="EK128" s="62">
        <f>+'Cas_-14'!F127</f>
        <v>39</v>
      </c>
      <c r="EL128" s="62">
        <f>+'Cas_-14'!G127</f>
        <v>30</v>
      </c>
      <c r="EM128" s="62">
        <f>+'Cas_-14'!H127</f>
        <v>21</v>
      </c>
      <c r="EN128" s="62">
        <f>+'Cas_-14'!I127</f>
        <v>41</v>
      </c>
      <c r="EO128" s="62">
        <f>+'Cas_-14'!J127</f>
        <v>28</v>
      </c>
      <c r="EP128" s="62">
        <f>+'Cas_-14'!K127</f>
        <v>39</v>
      </c>
      <c r="EQ128" s="62">
        <f>+'Cas_-14'!L127</f>
        <v>18</v>
      </c>
      <c r="ER128" s="62">
        <f>+'Cas_-14'!M127</f>
        <v>29</v>
      </c>
      <c r="ES128" s="62">
        <f>+'Cas_-14'!N127</f>
        <v>9</v>
      </c>
      <c r="ET128" s="62">
        <f>+'Cas_-14'!O127</f>
        <v>8</v>
      </c>
      <c r="EU128" s="62">
        <f>+'Cas_-14'!P127</f>
        <v>7</v>
      </c>
      <c r="EV128" s="62">
        <f>+'Cas_-14'!Q127</f>
        <v>10</v>
      </c>
      <c r="EW128" s="62">
        <f>+'Cas_-14'!R127</f>
        <v>3</v>
      </c>
      <c r="EX128" s="62">
        <f>+'Cas_-14'!S127</f>
        <v>7</v>
      </c>
      <c r="EY128" s="62">
        <f>+'Cas_-14'!T127</f>
        <v>0</v>
      </c>
      <c r="EZ128" s="86">
        <f>+'Cas_-14'!U127</f>
        <v>0</v>
      </c>
      <c r="FA128" s="201">
        <f t="shared" si="589"/>
        <v>1.8515606822264569E-2</v>
      </c>
      <c r="FB128" s="90">
        <f t="shared" si="590"/>
        <v>1.5687507536264959E-2</v>
      </c>
      <c r="FC128" s="90">
        <f t="shared" si="591"/>
        <v>2.8984840471560153E-2</v>
      </c>
      <c r="FD128" s="90">
        <f t="shared" si="592"/>
        <v>3.8536854577270109E-2</v>
      </c>
      <c r="FE128" s="90">
        <f t="shared" si="593"/>
        <v>0.11534428050276088</v>
      </c>
      <c r="FF128" s="90">
        <f t="shared" si="594"/>
        <v>8.4625893478199141E-2</v>
      </c>
      <c r="FG128" s="90">
        <f t="shared" si="595"/>
        <v>5.1520495385902046E-2</v>
      </c>
      <c r="FH128" s="90">
        <f t="shared" si="596"/>
        <v>0.10239590135950773</v>
      </c>
      <c r="FI128" s="90">
        <f t="shared" si="597"/>
        <v>6.8203612332766797E-2</v>
      </c>
      <c r="FJ128" s="90">
        <f t="shared" si="598"/>
        <v>9.5204885314270668E-2</v>
      </c>
      <c r="FK128" s="90">
        <f t="shared" si="599"/>
        <v>5.2371202541076863E-2</v>
      </c>
      <c r="FL128" s="90">
        <f t="shared" si="600"/>
        <v>8.9354330362138037E-2</v>
      </c>
      <c r="FM128" s="90">
        <f t="shared" si="601"/>
        <v>3.0434839620134976E-2</v>
      </c>
      <c r="FN128" s="90">
        <f t="shared" si="602"/>
        <v>2.4454484527227704E-2</v>
      </c>
      <c r="FO128" s="90">
        <f t="shared" si="603"/>
        <v>3.4252996383706297E-2</v>
      </c>
      <c r="FP128" s="90">
        <f t="shared" si="604"/>
        <v>4.6403329846764284E-2</v>
      </c>
      <c r="FQ128" s="90">
        <f t="shared" si="605"/>
        <v>5.1556412024528972E-2</v>
      </c>
      <c r="FR128" s="90">
        <f t="shared" si="606"/>
        <v>5.9551506390870201E-2</v>
      </c>
      <c r="FS128" s="90">
        <f t="shared" si="607"/>
        <v>0</v>
      </c>
      <c r="FT128" s="99">
        <f t="shared" si="608"/>
        <v>0</v>
      </c>
      <c r="FU128" s="119">
        <f t="shared" si="511"/>
        <v>1</v>
      </c>
      <c r="FV128" s="120">
        <f t="shared" si="512"/>
        <v>11.194029850746269</v>
      </c>
      <c r="FW128" s="120">
        <f t="shared" si="513"/>
        <v>1</v>
      </c>
      <c r="FX128" s="120">
        <f t="shared" si="514"/>
        <v>1</v>
      </c>
      <c r="FY128" s="120">
        <f t="shared" si="687"/>
        <v>1</v>
      </c>
      <c r="FZ128" s="120">
        <f t="shared" si="687"/>
        <v>1</v>
      </c>
      <c r="GA128" s="120">
        <f t="shared" si="687"/>
        <v>1</v>
      </c>
      <c r="GB128" s="120">
        <f t="shared" si="687"/>
        <v>1</v>
      </c>
      <c r="GC128" s="120">
        <f t="shared" si="687"/>
        <v>10.263386000505163</v>
      </c>
      <c r="GD128" s="120">
        <f t="shared" si="687"/>
        <v>1</v>
      </c>
      <c r="GE128" s="120">
        <f t="shared" si="687"/>
        <v>13.366124244539956</v>
      </c>
      <c r="GF128" s="120">
        <f t="shared" si="687"/>
        <v>7.8339795862496864</v>
      </c>
      <c r="GG128" s="120">
        <f t="shared" si="687"/>
        <v>1</v>
      </c>
      <c r="GH128" s="120">
        <f t="shared" si="687"/>
        <v>1</v>
      </c>
      <c r="GI128" s="120">
        <f t="shared" si="687"/>
        <v>1</v>
      </c>
      <c r="GJ128" s="120">
        <f t="shared" si="687"/>
        <v>11.194029850746269</v>
      </c>
      <c r="GK128" s="120">
        <f t="shared" si="515"/>
        <v>4.691531785127844</v>
      </c>
      <c r="GL128" s="120">
        <f t="shared" si="516"/>
        <v>5.2232958997127188</v>
      </c>
      <c r="GM128" s="120" t="e">
        <f t="shared" si="517"/>
        <v>#DIV/0!</v>
      </c>
      <c r="GN128" s="321" t="e">
        <f t="shared" si="518"/>
        <v>#DIV/0!</v>
      </c>
      <c r="GO128" s="85">
        <f>+Cas_Hoy!B127</f>
        <v>8</v>
      </c>
      <c r="GP128" s="62">
        <f>+Cas_Hoy!C127</f>
        <v>7</v>
      </c>
      <c r="GQ128" s="62">
        <f>+Cas_Hoy!D127</f>
        <v>14</v>
      </c>
      <c r="GR128" s="62">
        <f>+Cas_Hoy!E127</f>
        <v>19</v>
      </c>
      <c r="GS128" s="62">
        <f>+Cas_Hoy!F127</f>
        <v>41</v>
      </c>
      <c r="GT128" s="62">
        <f>+Cas_Hoy!G127</f>
        <v>31</v>
      </c>
      <c r="GU128" s="62">
        <f>+Cas_Hoy!H127</f>
        <v>21</v>
      </c>
      <c r="GV128" s="62">
        <f>+Cas_Hoy!I127</f>
        <v>42</v>
      </c>
      <c r="GW128" s="62">
        <f>+Cas_Hoy!J127</f>
        <v>28</v>
      </c>
      <c r="GX128" s="62">
        <f>+Cas_Hoy!K127</f>
        <v>41</v>
      </c>
      <c r="GY128" s="62">
        <f>+Cas_Hoy!L127</f>
        <v>19</v>
      </c>
      <c r="GZ128" s="62">
        <f>+Cas_Hoy!M127</f>
        <v>30</v>
      </c>
      <c r="HA128" s="62">
        <f>+Cas_Hoy!N127</f>
        <v>9</v>
      </c>
      <c r="HB128" s="62">
        <f>+Cas_Hoy!O127</f>
        <v>8</v>
      </c>
      <c r="HC128" s="62">
        <f>+Cas_Hoy!P127</f>
        <v>7</v>
      </c>
      <c r="HD128" s="62">
        <f>+Cas_Hoy!Q127</f>
        <v>10</v>
      </c>
      <c r="HE128" s="62">
        <f>+Cas_Hoy!R127</f>
        <v>3</v>
      </c>
      <c r="HF128" s="62">
        <f>+Cas_Hoy!S127</f>
        <v>7</v>
      </c>
      <c r="HG128" s="62">
        <f>+Cas_Hoy!T127</f>
        <v>0</v>
      </c>
      <c r="HH128" s="590">
        <f>+Cas_Hoy!U127</f>
        <v>0</v>
      </c>
      <c r="HI128" s="543">
        <f t="shared" si="519"/>
        <v>3.4252996383706297E-2</v>
      </c>
      <c r="HJ128" s="112">
        <f t="shared" si="520"/>
        <v>0.51944025947870465</v>
      </c>
      <c r="HK128" s="112">
        <f t="shared" si="521"/>
        <v>3.0434839620134976E-2</v>
      </c>
      <c r="HL128" s="112">
        <f t="shared" si="522"/>
        <v>2.4454484527227704E-2</v>
      </c>
      <c r="HM128" s="323">
        <f t="shared" si="651"/>
        <v>0.12125937181059478</v>
      </c>
      <c r="HN128" s="323">
        <f t="shared" si="652"/>
        <v>8.7446756594139113E-2</v>
      </c>
      <c r="HO128" s="323">
        <f t="shared" si="653"/>
        <v>5.1520495385902046E-2</v>
      </c>
      <c r="HP128" s="323">
        <f t="shared" si="654"/>
        <v>0.10489336236827622</v>
      </c>
      <c r="HQ128" s="323">
        <f t="shared" si="655"/>
        <v>0.7</v>
      </c>
      <c r="HR128" s="323">
        <f t="shared" si="656"/>
        <v>0.10008718712525889</v>
      </c>
      <c r="HS128" s="323">
        <f t="shared" si="657"/>
        <v>0.7</v>
      </c>
      <c r="HT128" s="323">
        <f t="shared" si="658"/>
        <v>0.7</v>
      </c>
      <c r="HU128" s="323">
        <f t="shared" si="659"/>
        <v>3.0434839620134976E-2</v>
      </c>
      <c r="HV128" s="323">
        <f t="shared" si="660"/>
        <v>2.4454484527227704E-2</v>
      </c>
      <c r="HW128" s="323">
        <f t="shared" si="661"/>
        <v>3.4252996383706297E-2</v>
      </c>
      <c r="HX128" s="323">
        <f t="shared" si="662"/>
        <v>0.51944025947870465</v>
      </c>
      <c r="HY128" s="323">
        <f t="shared" si="663"/>
        <v>0.24187854574022505</v>
      </c>
      <c r="HZ128" s="323">
        <f t="shared" si="664"/>
        <v>0.31105513915314814</v>
      </c>
      <c r="IA128" s="323" t="e">
        <f t="shared" si="665"/>
        <v>#DIV/0!</v>
      </c>
      <c r="IB128" s="327" t="e">
        <f t="shared" si="666"/>
        <v>#DIV/0!</v>
      </c>
      <c r="IC128" s="241">
        <f>+CyF_Tot!B127</f>
        <v>0</v>
      </c>
      <c r="ID128" s="149">
        <f>+CyF_Tot!C127</f>
        <v>340</v>
      </c>
      <c r="IE128" s="149">
        <f>+CyF_Tot!D127</f>
        <v>345</v>
      </c>
      <c r="IF128" s="149">
        <f>+CyF_Tot!E127</f>
        <v>350</v>
      </c>
      <c r="IG128" s="149">
        <f>+CyF_Tot!F127</f>
        <v>0</v>
      </c>
      <c r="IH128" s="149">
        <f>+CyF_Tot!G127</f>
        <v>14</v>
      </c>
      <c r="II128" s="149">
        <f>+CyF_Tot!H127</f>
        <v>14</v>
      </c>
      <c r="IJ128" s="557">
        <f>+CyF_Tot!I127</f>
        <v>14</v>
      </c>
      <c r="IK128" s="93">
        <f t="shared" si="667"/>
        <v>7.132187763811465E-2</v>
      </c>
      <c r="IL128" s="90">
        <f t="shared" si="668"/>
        <v>7.3657135206481789E-2</v>
      </c>
      <c r="IM128" s="90">
        <f t="shared" si="669"/>
        <v>7.973111770514249E-2</v>
      </c>
      <c r="IN128" s="90">
        <f t="shared" si="670"/>
        <v>7.2818778274726562E-2</v>
      </c>
      <c r="IO128" s="90">
        <f t="shared" si="671"/>
        <v>5.5813502085083906E-2</v>
      </c>
      <c r="IP128" s="90">
        <f t="shared" si="672"/>
        <v>5.8517898152820914E-2</v>
      </c>
      <c r="IQ128" s="90">
        <f t="shared" si="673"/>
        <v>6.7283720099917232E-2</v>
      </c>
      <c r="IR128" s="90">
        <f t="shared" si="674"/>
        <v>6.6095518585502222E-2</v>
      </c>
      <c r="IS128" s="90">
        <f t="shared" si="675"/>
        <v>6.7767487623011977E-2</v>
      </c>
      <c r="IT128" s="90">
        <f t="shared" si="676"/>
        <v>6.7620145952514088E-2</v>
      </c>
      <c r="IU128" s="90">
        <f t="shared" si="677"/>
        <v>5.6734951752515965E-2</v>
      </c>
      <c r="IV128" s="90">
        <f t="shared" si="678"/>
        <v>5.3573882941385875E-2</v>
      </c>
      <c r="IW128" s="90">
        <f t="shared" si="679"/>
        <v>4.8813755657570637E-2</v>
      </c>
      <c r="IX128" s="90">
        <f t="shared" si="680"/>
        <v>5.4001050101983125E-2</v>
      </c>
      <c r="IY128" s="90">
        <f t="shared" si="681"/>
        <v>3.3734183447992443E-2</v>
      </c>
      <c r="IZ128" s="90">
        <f t="shared" si="682"/>
        <v>3.5573089488778298E-2</v>
      </c>
      <c r="JA128" s="90">
        <f t="shared" si="683"/>
        <v>9.6052638676497829E-3</v>
      </c>
      <c r="JB128" s="90">
        <f t="shared" si="684"/>
        <v>1.9403318802167505E-2</v>
      </c>
      <c r="JC128" s="90">
        <f t="shared" si="685"/>
        <v>1.6008773112749636E-3</v>
      </c>
      <c r="JD128" s="202">
        <f t="shared" si="686"/>
        <v>6.3324541173566066E-3</v>
      </c>
      <c r="JE128" s="326"/>
      <c r="JF128" s="323"/>
      <c r="JG128" s="323"/>
      <c r="JH128" s="323"/>
      <c r="JI128" s="323"/>
      <c r="JJ128" s="323"/>
      <c r="JK128" s="323"/>
      <c r="JL128" s="323"/>
      <c r="JM128" s="323"/>
      <c r="JN128" s="323"/>
      <c r="JO128" s="323"/>
      <c r="JP128" s="323"/>
      <c r="JQ128" s="323"/>
      <c r="JR128" s="323"/>
      <c r="JS128" s="323"/>
      <c r="JT128" s="323"/>
      <c r="JU128" s="323"/>
      <c r="JV128" s="323"/>
      <c r="JW128" s="323"/>
      <c r="JX128" s="327"/>
      <c r="JZ128" s="701">
        <f t="shared" si="540"/>
        <v>0</v>
      </c>
      <c r="KA128" s="291">
        <f t="shared" si="541"/>
        <v>0</v>
      </c>
      <c r="KB128" s="291">
        <f t="shared" si="542"/>
        <v>0</v>
      </c>
      <c r="KC128" s="291">
        <f t="shared" si="543"/>
        <v>0</v>
      </c>
      <c r="KD128" s="291">
        <f t="shared" si="544"/>
        <v>0</v>
      </c>
      <c r="KE128" s="291">
        <f t="shared" si="545"/>
        <v>0</v>
      </c>
      <c r="KF128" s="291">
        <f t="shared" si="546"/>
        <v>0</v>
      </c>
      <c r="KG128" s="291">
        <f t="shared" si="547"/>
        <v>0</v>
      </c>
      <c r="KH128" s="291">
        <f t="shared" si="548"/>
        <v>6874.320034005088</v>
      </c>
      <c r="KI128" s="291">
        <f t="shared" si="549"/>
        <v>0</v>
      </c>
      <c r="KJ128" s="291">
        <f t="shared" si="550"/>
        <v>12298.306216631059</v>
      </c>
      <c r="KK128" s="291">
        <f t="shared" si="551"/>
        <v>6989.4528613005223</v>
      </c>
      <c r="KL128" s="291">
        <f t="shared" si="552"/>
        <v>0</v>
      </c>
      <c r="KM128" s="291">
        <f t="shared" si="553"/>
        <v>0</v>
      </c>
      <c r="KN128" s="291">
        <f t="shared" si="554"/>
        <v>0</v>
      </c>
      <c r="KO128" s="291">
        <f t="shared" si="555"/>
        <v>18562.67763527127</v>
      </c>
      <c r="KP128" s="291">
        <f t="shared" si="556"/>
        <v>12255.234105761334</v>
      </c>
      <c r="KQ128" s="291">
        <f t="shared" si="557"/>
        <v>11173.870335428426</v>
      </c>
      <c r="KR128" s="291">
        <f t="shared" si="558"/>
        <v>0</v>
      </c>
      <c r="KS128" s="702">
        <f t="shared" si="559"/>
        <v>0</v>
      </c>
      <c r="KT128" s="705">
        <f>(SUM(JZ128:KS128)/SUM(JZ$4:KS127))*100000</f>
        <v>128.84795297349919</v>
      </c>
      <c r="KU128" s="624">
        <f t="shared" si="609"/>
        <v>0</v>
      </c>
      <c r="KV128" s="625">
        <f t="shared" si="610"/>
        <v>0</v>
      </c>
      <c r="KW128" s="625">
        <f t="shared" si="611"/>
        <v>0</v>
      </c>
      <c r="KX128" s="625">
        <f t="shared" si="612"/>
        <v>0</v>
      </c>
      <c r="KY128" s="625">
        <f t="shared" si="613"/>
        <v>0</v>
      </c>
      <c r="KZ128" s="625">
        <f t="shared" si="614"/>
        <v>0</v>
      </c>
      <c r="LA128" s="625">
        <f t="shared" si="615"/>
        <v>0</v>
      </c>
      <c r="LB128" s="625">
        <f t="shared" si="616"/>
        <v>0</v>
      </c>
      <c r="LC128" s="625">
        <f t="shared" si="617"/>
        <v>2435.8432975988139</v>
      </c>
      <c r="LD128" s="625">
        <f t="shared" si="618"/>
        <v>0</v>
      </c>
      <c r="LE128" s="625">
        <f t="shared" si="619"/>
        <v>5819.0225045640955</v>
      </c>
      <c r="LF128" s="625">
        <f t="shared" si="620"/>
        <v>3081.1838055909666</v>
      </c>
      <c r="LG128" s="625">
        <f t="shared" si="621"/>
        <v>0</v>
      </c>
      <c r="LH128" s="625">
        <f t="shared" si="622"/>
        <v>0</v>
      </c>
      <c r="LI128" s="625">
        <f t="shared" si="623"/>
        <v>0</v>
      </c>
      <c r="LJ128" s="625">
        <f t="shared" si="624"/>
        <v>13920.998954029286</v>
      </c>
      <c r="LK128" s="625">
        <f t="shared" si="625"/>
        <v>34370.941349685978</v>
      </c>
      <c r="LL128" s="625">
        <f t="shared" si="626"/>
        <v>17014.7161116772</v>
      </c>
      <c r="LM128" s="625">
        <f t="shared" si="627"/>
        <v>0</v>
      </c>
      <c r="LN128" s="626">
        <f t="shared" si="628"/>
        <v>0</v>
      </c>
      <c r="LO128" s="642">
        <f t="shared" si="629"/>
        <v>0</v>
      </c>
      <c r="LP128" s="625">
        <f t="shared" si="630"/>
        <v>0</v>
      </c>
      <c r="LQ128" s="625">
        <f t="shared" si="631"/>
        <v>2582.1099026088805</v>
      </c>
      <c r="LR128" s="625">
        <f t="shared" si="632"/>
        <v>881.36782187366089</v>
      </c>
      <c r="LS128" s="625">
        <f t="shared" si="633"/>
        <v>3521.3609908119652</v>
      </c>
      <c r="LT128" s="645">
        <f t="shared" si="634"/>
        <v>7157.709902299167</v>
      </c>
      <c r="LU128" s="624">
        <f t="shared" si="635"/>
        <v>0</v>
      </c>
      <c r="LV128" s="625">
        <f t="shared" si="636"/>
        <v>1741.8259993251036</v>
      </c>
      <c r="LW128" s="626">
        <f t="shared" si="637"/>
        <v>5527.0008393346707</v>
      </c>
      <c r="LY128" s="725">
        <f>VLOOKUP(A128,Vac!A:C,2,FALSE)</f>
        <v>142381.20754689089</v>
      </c>
      <c r="LZ128" s="730">
        <f>VLOOKUP(A128,Vac!A:D,3,FALSE)</f>
        <v>1479</v>
      </c>
      <c r="MA128" s="722">
        <f>VLOOKUP(A128,Vac!A:D,4,FALSE)</f>
        <v>804</v>
      </c>
      <c r="MB128" s="742">
        <f t="shared" si="560"/>
        <v>0.24413998019148234</v>
      </c>
      <c r="MC128" s="666">
        <f t="shared" si="561"/>
        <v>0.13271706833938593</v>
      </c>
    </row>
    <row r="129" spans="1:341" ht="14.4">
      <c r="A129" s="510" t="s">
        <v>139</v>
      </c>
      <c r="B129" s="538">
        <v>110012</v>
      </c>
      <c r="C129" s="526">
        <f t="shared" si="638"/>
        <v>9398</v>
      </c>
      <c r="D129" s="517">
        <f t="shared" si="639"/>
        <v>179</v>
      </c>
      <c r="E129" s="495">
        <f t="shared" si="640"/>
        <v>8.4952737841787768E-3</v>
      </c>
      <c r="F129" s="208">
        <f t="shared" si="562"/>
        <v>7.8927753335999704E-2</v>
      </c>
      <c r="G129" s="30">
        <f t="shared" si="264"/>
        <v>2.4266427829379511</v>
      </c>
      <c r="H129" s="29">
        <f t="shared" si="563"/>
        <v>0.19152946300631046</v>
      </c>
      <c r="I129" s="33">
        <f t="shared" si="564"/>
        <v>0.20730092057276356</v>
      </c>
      <c r="J129" s="353">
        <f t="shared" si="565"/>
        <v>0.31416248379679307</v>
      </c>
      <c r="K129" s="581">
        <f t="shared" si="566"/>
        <v>5.1791519035346931E-3</v>
      </c>
      <c r="L129" s="354">
        <f t="shared" si="641"/>
        <v>3.9803804177649198</v>
      </c>
      <c r="M129" s="355">
        <f t="shared" si="567"/>
        <v>0.3399959530390953</v>
      </c>
      <c r="N129" s="827"/>
      <c r="O129" s="364" t="s">
        <v>226</v>
      </c>
      <c r="P129" s="20" t="s">
        <v>234</v>
      </c>
      <c r="Q129" s="20"/>
      <c r="R129" s="20"/>
      <c r="S129" s="166">
        <f t="shared" si="568"/>
        <v>9398</v>
      </c>
      <c r="T129" s="167">
        <f t="shared" si="569"/>
        <v>8542.7044322437559</v>
      </c>
      <c r="U129" s="166">
        <f t="shared" si="570"/>
        <v>345</v>
      </c>
      <c r="V129" s="168">
        <f t="shared" si="571"/>
        <v>3.8108914172097649E-2</v>
      </c>
      <c r="W129" s="167">
        <f t="shared" si="572"/>
        <v>313.60215249245539</v>
      </c>
      <c r="X129" s="166">
        <f t="shared" si="573"/>
        <v>715</v>
      </c>
      <c r="Y129" s="168">
        <f t="shared" si="574"/>
        <v>8.2344811701024992E-2</v>
      </c>
      <c r="Z129" s="167">
        <f t="shared" si="575"/>
        <v>649.9290986437843</v>
      </c>
      <c r="AA129" s="166">
        <f t="shared" si="576"/>
        <v>179</v>
      </c>
      <c r="AB129" s="167">
        <f t="shared" si="577"/>
        <v>1627.0952259753481</v>
      </c>
      <c r="AC129" s="169">
        <f t="shared" si="578"/>
        <v>1.9046605660778888E-2</v>
      </c>
      <c r="AD129" s="166">
        <f t="shared" si="579"/>
        <v>6</v>
      </c>
      <c r="AE129" s="168">
        <f t="shared" si="580"/>
        <v>3.4682080924855488E-2</v>
      </c>
      <c r="AF129" s="167">
        <f t="shared" si="581"/>
        <v>54.539504781296586</v>
      </c>
      <c r="AG129" s="166">
        <f t="shared" si="582"/>
        <v>15</v>
      </c>
      <c r="AH129" s="168">
        <f t="shared" si="583"/>
        <v>9.1463414634146339E-2</v>
      </c>
      <c r="AI129" s="365">
        <f t="shared" si="584"/>
        <v>136.34876195324148</v>
      </c>
      <c r="AJ129" s="831"/>
      <c r="AK129" s="85">
        <v>8101.6116191846186</v>
      </c>
      <c r="AL129" s="62">
        <v>8175.4883286760523</v>
      </c>
      <c r="AM129" s="62">
        <v>7630.2633547883124</v>
      </c>
      <c r="AN129" s="62">
        <v>7735.8738391702882</v>
      </c>
      <c r="AO129" s="62">
        <v>7055.0428842488</v>
      </c>
      <c r="AP129" s="62">
        <v>7602.3907537213663</v>
      </c>
      <c r="AQ129" s="62">
        <v>6674.0368716702178</v>
      </c>
      <c r="AR129" s="62">
        <v>7673.6956463981533</v>
      </c>
      <c r="AS129" s="62">
        <v>6716.6608931204264</v>
      </c>
      <c r="AT129" s="62">
        <v>7668.7652882471957</v>
      </c>
      <c r="AU129" s="62">
        <v>5711.6048157920131</v>
      </c>
      <c r="AV129" s="62">
        <v>6619.5369684751349</v>
      </c>
      <c r="AW129" s="62">
        <v>4182.4641662068625</v>
      </c>
      <c r="AX129" s="62">
        <v>5402.5051989571493</v>
      </c>
      <c r="AY129" s="62">
        <v>3580.257397009932</v>
      </c>
      <c r="AZ129" s="62">
        <v>4752.3527731403501</v>
      </c>
      <c r="BA129" s="62">
        <v>1151.4781983004839</v>
      </c>
      <c r="BB129" s="62">
        <v>2501.4888172804131</v>
      </c>
      <c r="BC129" s="62">
        <v>130.58000186912705</v>
      </c>
      <c r="BD129" s="86">
        <v>945.90341711592703</v>
      </c>
      <c r="BE129" s="258">
        <v>2.0000000000000002E-5</v>
      </c>
      <c r="BF129" s="43">
        <v>2.0000000000000002E-5</v>
      </c>
      <c r="BG129" s="53">
        <v>5.0000000000000002E-5</v>
      </c>
      <c r="BH129" s="53">
        <v>4.0000000000000003E-5</v>
      </c>
      <c r="BI129" s="53">
        <v>1.2518952302791728E-4</v>
      </c>
      <c r="BJ129" s="53">
        <v>1.2406223545552731E-4</v>
      </c>
      <c r="BK129" s="53">
        <v>3.4000000000000002E-4</v>
      </c>
      <c r="BL129" s="53">
        <v>1.8000000000000001E-4</v>
      </c>
      <c r="BM129" s="53">
        <v>8.9999999999999998E-4</v>
      </c>
      <c r="BN129" s="53">
        <v>5.0000000000000001E-4</v>
      </c>
      <c r="BO129" s="53">
        <v>3.8E-3</v>
      </c>
      <c r="BP129" s="53">
        <v>2E-3</v>
      </c>
      <c r="BQ129" s="53">
        <v>1.6199999999999999E-2</v>
      </c>
      <c r="BR129" s="53">
        <v>6.1999999999999998E-3</v>
      </c>
      <c r="BS129" s="53">
        <v>6.1100000000000002E-2</v>
      </c>
      <c r="BT129" s="53">
        <v>2.6800000000000001E-2</v>
      </c>
      <c r="BU129" s="53">
        <v>0.1421</v>
      </c>
      <c r="BV129" s="53">
        <v>5.4699999999999999E-2</v>
      </c>
      <c r="BW129" s="53">
        <v>0.27589999999999998</v>
      </c>
      <c r="BX129" s="773">
        <v>0.1051</v>
      </c>
      <c r="BY129" s="53">
        <f t="shared" si="642"/>
        <v>2.0000000000000002E-5</v>
      </c>
      <c r="BZ129" s="53">
        <f t="shared" si="643"/>
        <v>4.5000000000000003E-5</v>
      </c>
      <c r="CA129" s="53">
        <f t="shared" si="644"/>
        <v>1.246258792417223E-4</v>
      </c>
      <c r="CB129" s="53">
        <f t="shared" si="645"/>
        <v>2.6000000000000003E-4</v>
      </c>
      <c r="CC129" s="53">
        <f t="shared" si="646"/>
        <v>6.9999999999999999E-4</v>
      </c>
      <c r="CD129" s="53">
        <f t="shared" si="647"/>
        <v>2.8999999999999998E-3</v>
      </c>
      <c r="CE129" s="53">
        <f t="shared" si="648"/>
        <v>1.12E-2</v>
      </c>
      <c r="CF129" s="53">
        <f t="shared" si="649"/>
        <v>4.3950000000000003E-2</v>
      </c>
      <c r="CG129" s="53">
        <f t="shared" si="650"/>
        <v>9.8400000000000001E-2</v>
      </c>
      <c r="CH129" s="54">
        <f t="shared" si="509"/>
        <v>0.1905</v>
      </c>
      <c r="CI129" s="64">
        <f>+Fall_Hoy!B129</f>
        <v>0</v>
      </c>
      <c r="CJ129" s="61">
        <f>+Fall_Hoy!C129</f>
        <v>0</v>
      </c>
      <c r="CK129" s="61">
        <f>+Fall_Hoy!D129</f>
        <v>0</v>
      </c>
      <c r="CL129" s="61">
        <f>+Fall_Hoy!E129</f>
        <v>0</v>
      </c>
      <c r="CM129" s="61">
        <f>+Fall_Hoy!F129</f>
        <v>0</v>
      </c>
      <c r="CN129" s="61">
        <f>+Fall_Hoy!G129</f>
        <v>0</v>
      </c>
      <c r="CO129" s="61">
        <f>+Fall_Hoy!H129</f>
        <v>3</v>
      </c>
      <c r="CP129" s="61">
        <f>+Fall_Hoy!I129</f>
        <v>1</v>
      </c>
      <c r="CQ129" s="61">
        <f>+Fall_Hoy!J129</f>
        <v>3</v>
      </c>
      <c r="CR129" s="61">
        <f>+Fall_Hoy!K129</f>
        <v>0</v>
      </c>
      <c r="CS129" s="61">
        <f>+Fall_Hoy!L129</f>
        <v>8</v>
      </c>
      <c r="CT129" s="61">
        <f>+Fall_Hoy!M129</f>
        <v>3</v>
      </c>
      <c r="CU129" s="61">
        <f>+Fall_Hoy!N129</f>
        <v>25</v>
      </c>
      <c r="CV129" s="61">
        <f>+Fall_Hoy!O129</f>
        <v>14</v>
      </c>
      <c r="CW129" s="61">
        <f>+Fall_Hoy!P129</f>
        <v>36</v>
      </c>
      <c r="CX129" s="61">
        <f>+Fall_Hoy!Q129</f>
        <v>28</v>
      </c>
      <c r="CY129" s="61">
        <f>+Fall_Hoy!R129</f>
        <v>20</v>
      </c>
      <c r="CZ129" s="61">
        <f>+Fall_Hoy!S129</f>
        <v>19</v>
      </c>
      <c r="DA129" s="61">
        <f>+Fall_Hoy!T129</f>
        <v>7</v>
      </c>
      <c r="DB129" s="253">
        <f>+Fall_Hoy!U129</f>
        <v>9</v>
      </c>
      <c r="DC129" s="61">
        <f>+Fall_Hoy!W129</f>
        <v>0</v>
      </c>
      <c r="DD129" s="61">
        <f>+Fall_Hoy!X129</f>
        <v>0</v>
      </c>
      <c r="DE129" s="61">
        <f>+Fall_Hoy!Y129</f>
        <v>0</v>
      </c>
      <c r="DF129" s="61">
        <f>+Fall_Hoy!Z129</f>
        <v>0</v>
      </c>
      <c r="DG129" s="61">
        <f>+Fall_Hoy!AA129</f>
        <v>0</v>
      </c>
      <c r="DH129" s="61">
        <f>+Fall_Hoy!AB129</f>
        <v>0</v>
      </c>
      <c r="DI129" s="61">
        <f>+Fall_Hoy!AC129</f>
        <v>0</v>
      </c>
      <c r="DJ129" s="61">
        <f>+Fall_Hoy!AD129</f>
        <v>0</v>
      </c>
      <c r="DK129" s="61">
        <f>+Fall_Hoy!AE129</f>
        <v>3</v>
      </c>
      <c r="DL129" s="270">
        <f>+Fall_Hoy!AF129</f>
        <v>0</v>
      </c>
      <c r="DM129" s="75">
        <f t="shared" si="585"/>
        <v>0.16456862473033868</v>
      </c>
      <c r="DN129" s="76">
        <f t="shared" si="586"/>
        <v>0.2198439739801972</v>
      </c>
      <c r="DO129" s="76">
        <f t="shared" si="587"/>
        <v>0.36897145204779347</v>
      </c>
      <c r="DP129" s="76">
        <f t="shared" si="588"/>
        <v>0.41796619030832372</v>
      </c>
      <c r="DQ129" s="76">
        <f t="shared" si="688"/>
        <v>0.10077897635284257</v>
      </c>
      <c r="DR129" s="76">
        <f t="shared" si="689"/>
        <v>0.10917618245204187</v>
      </c>
      <c r="DS129" s="76">
        <f t="shared" si="690"/>
        <v>0.7</v>
      </c>
      <c r="DT129" s="76">
        <f t="shared" si="691"/>
        <v>0.7</v>
      </c>
      <c r="DU129" s="76">
        <f t="shared" si="692"/>
        <v>0.4962783422261971</v>
      </c>
      <c r="DV129" s="76">
        <f t="shared" si="693"/>
        <v>0.10757924763512555</v>
      </c>
      <c r="DW129" s="76">
        <f t="shared" si="694"/>
        <v>0.3685939811651352</v>
      </c>
      <c r="DX129" s="76">
        <f t="shared" si="695"/>
        <v>0.22660195224282242</v>
      </c>
      <c r="DY129" s="76">
        <f t="shared" si="696"/>
        <v>0.36897145204779347</v>
      </c>
      <c r="DZ129" s="76">
        <f t="shared" si="697"/>
        <v>0.41796619030832372</v>
      </c>
      <c r="EA129" s="76">
        <f t="shared" si="698"/>
        <v>0.16456862473033868</v>
      </c>
      <c r="EB129" s="76">
        <f t="shared" si="699"/>
        <v>0.2198439739801972</v>
      </c>
      <c r="EC129" s="76">
        <f t="shared" si="700"/>
        <v>0.1222306716371776</v>
      </c>
      <c r="ED129" s="76">
        <f t="shared" si="701"/>
        <v>0.13885697786509774</v>
      </c>
      <c r="EE129" s="76">
        <f t="shared" si="702"/>
        <v>0.19429859897389629</v>
      </c>
      <c r="EF129" s="316">
        <f t="shared" si="703"/>
        <v>9.0530099778824147E-2</v>
      </c>
      <c r="EG129" s="85">
        <f>+'Cas_-14'!B128</f>
        <v>139</v>
      </c>
      <c r="EH129" s="62">
        <f>+'Cas_-14'!C128</f>
        <v>113</v>
      </c>
      <c r="EI129" s="62">
        <f>+'Cas_-14'!D128</f>
        <v>328</v>
      </c>
      <c r="EJ129" s="62">
        <f>+'Cas_-14'!E128</f>
        <v>372</v>
      </c>
      <c r="EK129" s="62">
        <f>+'Cas_-14'!F128</f>
        <v>711</v>
      </c>
      <c r="EL129" s="62">
        <f>+'Cas_-14'!G128</f>
        <v>830</v>
      </c>
      <c r="EM129" s="62">
        <f>+'Cas_-14'!H128</f>
        <v>837</v>
      </c>
      <c r="EN129" s="62">
        <f>+'Cas_-14'!I128</f>
        <v>1006</v>
      </c>
      <c r="EO129" s="62">
        <f>+'Cas_-14'!J128</f>
        <v>706</v>
      </c>
      <c r="EP129" s="62">
        <f>+'Cas_-14'!K128</f>
        <v>825</v>
      </c>
      <c r="EQ129" s="62">
        <f>+'Cas_-14'!L128</f>
        <v>548</v>
      </c>
      <c r="ER129" s="62">
        <f>+'Cas_-14'!M128</f>
        <v>680</v>
      </c>
      <c r="ES129" s="62">
        <f>+'Cas_-14'!N128</f>
        <v>407</v>
      </c>
      <c r="ET129" s="62">
        <f>+'Cas_-14'!O128</f>
        <v>408</v>
      </c>
      <c r="EU129" s="62">
        <f>+'Cas_-14'!P128</f>
        <v>226</v>
      </c>
      <c r="EV129" s="62">
        <f>+'Cas_-14'!Q128</f>
        <v>245</v>
      </c>
      <c r="EW129" s="62">
        <f>+'Cas_-14'!R128</f>
        <v>65</v>
      </c>
      <c r="EX129" s="62">
        <f>+'Cas_-14'!S128</f>
        <v>140</v>
      </c>
      <c r="EY129" s="62">
        <f>+'Cas_-14'!T128</f>
        <v>13</v>
      </c>
      <c r="EZ129" s="86">
        <f>+'Cas_-14'!U128</f>
        <v>35</v>
      </c>
      <c r="FA129" s="201">
        <f t="shared" si="589"/>
        <v>1.7157080163019412E-2</v>
      </c>
      <c r="FB129" s="91">
        <f t="shared" si="590"/>
        <v>1.3821804332304557E-2</v>
      </c>
      <c r="FC129" s="91">
        <f t="shared" si="591"/>
        <v>4.2986720739352481E-2</v>
      </c>
      <c r="FD129" s="91">
        <f t="shared" si="592"/>
        <v>4.8087650824447638E-2</v>
      </c>
      <c r="FE129" s="91">
        <f t="shared" si="593"/>
        <v>0.10077897635284257</v>
      </c>
      <c r="FF129" s="91">
        <f t="shared" si="594"/>
        <v>0.10917618245204187</v>
      </c>
      <c r="FG129" s="91">
        <f t="shared" si="595"/>
        <v>0.12541135389180666</v>
      </c>
      <c r="FH129" s="91">
        <f t="shared" si="596"/>
        <v>0.13109719831958569</v>
      </c>
      <c r="FI129" s="91">
        <f t="shared" si="597"/>
        <v>0.10511175288350853</v>
      </c>
      <c r="FJ129" s="91">
        <f t="shared" si="598"/>
        <v>0.10757924763512555</v>
      </c>
      <c r="FK129" s="91">
        <f t="shared" si="599"/>
        <v>9.5945013297284693E-2</v>
      </c>
      <c r="FL129" s="91">
        <f t="shared" si="600"/>
        <v>0.1027262183500795</v>
      </c>
      <c r="FM129" s="91">
        <f t="shared" si="601"/>
        <v>9.7311054877276856E-2</v>
      </c>
      <c r="FN129" s="91">
        <f t="shared" si="602"/>
        <v>7.5520519643138259E-2</v>
      </c>
      <c r="FO129" s="91">
        <f t="shared" si="603"/>
        <v>6.312395309587096E-2</v>
      </c>
      <c r="FP129" s="91">
        <f t="shared" si="604"/>
        <v>5.1553411898356237E-2</v>
      </c>
      <c r="FQ129" s="91">
        <f t="shared" si="605"/>
        <v>5.6449179928839549E-2</v>
      </c>
      <c r="FR129" s="91">
        <f t="shared" si="606"/>
        <v>5.5966670341627285E-2</v>
      </c>
      <c r="FS129" s="91">
        <f t="shared" si="607"/>
        <v>9.9555826419953378E-2</v>
      </c>
      <c r="FT129" s="100">
        <f t="shared" si="608"/>
        <v>3.7001663559600509E-2</v>
      </c>
      <c r="FU129" s="119">
        <f t="shared" si="511"/>
        <v>2.6070709557811798</v>
      </c>
      <c r="FV129" s="120">
        <f t="shared" si="512"/>
        <v>4.2643923240938175</v>
      </c>
      <c r="FW129" s="120">
        <f t="shared" si="513"/>
        <v>3.791670458337125</v>
      </c>
      <c r="FX129" s="120">
        <f t="shared" si="514"/>
        <v>5.5344718532574326</v>
      </c>
      <c r="FY129" s="120">
        <f t="shared" si="687"/>
        <v>1</v>
      </c>
      <c r="FZ129" s="120">
        <f t="shared" si="687"/>
        <v>1</v>
      </c>
      <c r="GA129" s="120">
        <f t="shared" si="687"/>
        <v>5.5816317923167897</v>
      </c>
      <c r="GB129" s="120">
        <f t="shared" si="687"/>
        <v>5.3395496545513987</v>
      </c>
      <c r="GC129" s="120">
        <f t="shared" si="687"/>
        <v>4.7214353163361666</v>
      </c>
      <c r="GD129" s="120">
        <f t="shared" si="687"/>
        <v>1</v>
      </c>
      <c r="GE129" s="120">
        <f t="shared" si="687"/>
        <v>3.84172109104879</v>
      </c>
      <c r="GF129" s="120">
        <f t="shared" si="687"/>
        <v>2.2058823529411766</v>
      </c>
      <c r="GG129" s="120">
        <f t="shared" si="687"/>
        <v>3.791670458337125</v>
      </c>
      <c r="GH129" s="120">
        <f t="shared" si="687"/>
        <v>5.5344718532574326</v>
      </c>
      <c r="GI129" s="120">
        <f t="shared" si="687"/>
        <v>2.6070709557811798</v>
      </c>
      <c r="GJ129" s="120">
        <f t="shared" si="687"/>
        <v>4.2643923240938175</v>
      </c>
      <c r="GK129" s="120">
        <f t="shared" si="515"/>
        <v>2.1653223623666973</v>
      </c>
      <c r="GL129" s="120">
        <f t="shared" si="516"/>
        <v>2.4810655523635416</v>
      </c>
      <c r="GM129" s="120">
        <f t="shared" si="517"/>
        <v>1.9516547243984725</v>
      </c>
      <c r="GN129" s="321">
        <f t="shared" si="518"/>
        <v>2.446649449503874</v>
      </c>
      <c r="GO129" s="85">
        <f>+Cas_Hoy!B128</f>
        <v>143</v>
      </c>
      <c r="GP129" s="62">
        <f>+Cas_Hoy!C128</f>
        <v>117</v>
      </c>
      <c r="GQ129" s="62">
        <f>+Cas_Hoy!D128</f>
        <v>343</v>
      </c>
      <c r="GR129" s="62">
        <f>+Cas_Hoy!E128</f>
        <v>388</v>
      </c>
      <c r="GS129" s="62">
        <f>+Cas_Hoy!F128</f>
        <v>773</v>
      </c>
      <c r="GT129" s="62">
        <f>+Cas_Hoy!G128</f>
        <v>897</v>
      </c>
      <c r="GU129" s="62">
        <f>+Cas_Hoy!H128</f>
        <v>897</v>
      </c>
      <c r="GV129" s="62">
        <f>+Cas_Hoy!I128</f>
        <v>1071</v>
      </c>
      <c r="GW129" s="62">
        <f>+Cas_Hoy!J128</f>
        <v>774</v>
      </c>
      <c r="GX129" s="62">
        <f>+Cas_Hoy!K128</f>
        <v>875</v>
      </c>
      <c r="GY129" s="62">
        <f>+Cas_Hoy!L128</f>
        <v>598</v>
      </c>
      <c r="GZ129" s="62">
        <f>+Cas_Hoy!M128</f>
        <v>741</v>
      </c>
      <c r="HA129" s="62">
        <f>+Cas_Hoy!N128</f>
        <v>451</v>
      </c>
      <c r="HB129" s="62">
        <f>+Cas_Hoy!O128</f>
        <v>458</v>
      </c>
      <c r="HC129" s="62">
        <f>+Cas_Hoy!P128</f>
        <v>247</v>
      </c>
      <c r="HD129" s="62">
        <f>+Cas_Hoy!Q128</f>
        <v>277</v>
      </c>
      <c r="HE129" s="62">
        <f>+Cas_Hoy!R128</f>
        <v>84</v>
      </c>
      <c r="HF129" s="62">
        <f>+Cas_Hoy!S128</f>
        <v>157</v>
      </c>
      <c r="HG129" s="62">
        <f>+Cas_Hoy!T128</f>
        <v>15</v>
      </c>
      <c r="HH129" s="590">
        <f>+Cas_Hoy!U128</f>
        <v>42</v>
      </c>
      <c r="HI129" s="543">
        <f t="shared" si="519"/>
        <v>0.17986039959466216</v>
      </c>
      <c r="HJ129" s="112">
        <f t="shared" si="520"/>
        <v>0.24855828894903931</v>
      </c>
      <c r="HK129" s="112">
        <f t="shared" si="521"/>
        <v>0.40886025767458195</v>
      </c>
      <c r="HL129" s="112">
        <f t="shared" si="522"/>
        <v>0.46918753715983402</v>
      </c>
      <c r="HM129" s="323">
        <f t="shared" si="651"/>
        <v>0.10956701648487666</v>
      </c>
      <c r="HN129" s="323">
        <f t="shared" si="652"/>
        <v>0.11798919958973682</v>
      </c>
      <c r="HO129" s="323">
        <f t="shared" si="653"/>
        <v>0.7</v>
      </c>
      <c r="HP129" s="323">
        <f t="shared" si="654"/>
        <v>0.7</v>
      </c>
      <c r="HQ129" s="323">
        <f t="shared" si="655"/>
        <v>0.54407852249727562</v>
      </c>
      <c r="HR129" s="323">
        <f t="shared" si="656"/>
        <v>0.11409920203725436</v>
      </c>
      <c r="HS129" s="323">
        <f t="shared" si="657"/>
        <v>0.40222481886268402</v>
      </c>
      <c r="HT129" s="323">
        <f t="shared" si="658"/>
        <v>0.24692948031166387</v>
      </c>
      <c r="HU129" s="323">
        <f t="shared" si="659"/>
        <v>0.40886025767458195</v>
      </c>
      <c r="HV129" s="323">
        <f t="shared" si="660"/>
        <v>0.46918753715983402</v>
      </c>
      <c r="HW129" s="323">
        <f t="shared" si="661"/>
        <v>0.17986039959466216</v>
      </c>
      <c r="HX129" s="323">
        <f t="shared" si="662"/>
        <v>0.24855828894903931</v>
      </c>
      <c r="HY129" s="323">
        <f t="shared" si="663"/>
        <v>0.15795963719266029</v>
      </c>
      <c r="HZ129" s="323">
        <f t="shared" si="664"/>
        <v>0.15571818232014531</v>
      </c>
      <c r="IA129" s="323">
        <f t="shared" si="665"/>
        <v>0.22419069112372647</v>
      </c>
      <c r="IB129" s="327">
        <f t="shared" si="666"/>
        <v>0.10863611973458898</v>
      </c>
      <c r="IC129" s="241">
        <f>+CyF_Tot!B128</f>
        <v>0</v>
      </c>
      <c r="ID129" s="149">
        <f>+CyF_Tot!C128</f>
        <v>8683</v>
      </c>
      <c r="IE129" s="149">
        <f>+CyF_Tot!D128</f>
        <v>9053</v>
      </c>
      <c r="IF129" s="149">
        <f>+CyF_Tot!E128</f>
        <v>9398</v>
      </c>
      <c r="IG129" s="149">
        <f>+CyF_Tot!F128</f>
        <v>0</v>
      </c>
      <c r="IH129" s="149">
        <f>+CyF_Tot!G128</f>
        <v>164</v>
      </c>
      <c r="II129" s="149">
        <f>+CyF_Tot!H128</f>
        <v>173</v>
      </c>
      <c r="IJ129" s="557">
        <f>+CyF_Tot!I128</f>
        <v>179</v>
      </c>
      <c r="IK129" s="93">
        <f t="shared" si="667"/>
        <v>7.3642980940121242E-2</v>
      </c>
      <c r="IL129" s="90">
        <f t="shared" si="668"/>
        <v>7.4314514131876994E-2</v>
      </c>
      <c r="IM129" s="90">
        <f t="shared" si="669"/>
        <v>6.9358464120171548E-2</v>
      </c>
      <c r="IN129" s="90">
        <f t="shared" si="670"/>
        <v>7.0318454706489189E-2</v>
      </c>
      <c r="IO129" s="90">
        <f t="shared" si="671"/>
        <v>6.4129757519623312E-2</v>
      </c>
      <c r="IP129" s="90">
        <f t="shared" si="672"/>
        <v>6.9105104476978568E-2</v>
      </c>
      <c r="IQ129" s="90">
        <f t="shared" si="673"/>
        <v>6.0666444312167923E-2</v>
      </c>
      <c r="IR129" s="90">
        <f t="shared" si="674"/>
        <v>6.9753260066157813E-2</v>
      </c>
      <c r="IS129" s="90">
        <f t="shared" si="675"/>
        <v>6.1053893149114885E-2</v>
      </c>
      <c r="IT129" s="90">
        <f t="shared" si="676"/>
        <v>6.9708443517499871E-2</v>
      </c>
      <c r="IU129" s="90">
        <f t="shared" si="677"/>
        <v>5.191801635996085E-2</v>
      </c>
      <c r="IV129" s="90">
        <f t="shared" si="678"/>
        <v>6.0171044690353191E-2</v>
      </c>
      <c r="IW129" s="90">
        <f t="shared" si="679"/>
        <v>3.8018254065073469E-2</v>
      </c>
      <c r="IX129" s="90">
        <f t="shared" si="680"/>
        <v>4.9108326354917187E-2</v>
      </c>
      <c r="IY129" s="90">
        <f t="shared" si="681"/>
        <v>3.254424423708261E-2</v>
      </c>
      <c r="IZ129" s="90">
        <f t="shared" si="682"/>
        <v>4.3198494465516032E-2</v>
      </c>
      <c r="JA129" s="90">
        <f t="shared" si="683"/>
        <v>1.0466841783628004E-2</v>
      </c>
      <c r="JB129" s="90">
        <f t="shared" si="684"/>
        <v>2.2738326885070839E-2</v>
      </c>
      <c r="JC129" s="90">
        <f t="shared" si="685"/>
        <v>1.1869614393804954E-3</v>
      </c>
      <c r="JD129" s="202">
        <f t="shared" si="686"/>
        <v>8.5981839900731473E-3</v>
      </c>
      <c r="JE129" s="326"/>
      <c r="JF129" s="323"/>
      <c r="JG129" s="323"/>
      <c r="JH129" s="323"/>
      <c r="JI129" s="323"/>
      <c r="JJ129" s="323"/>
      <c r="JK129" s="323"/>
      <c r="JL129" s="323"/>
      <c r="JM129" s="323"/>
      <c r="JN129" s="323"/>
      <c r="JO129" s="323"/>
      <c r="JP129" s="323"/>
      <c r="JQ129" s="323"/>
      <c r="JR129" s="323"/>
      <c r="JS129" s="323"/>
      <c r="JT129" s="323"/>
      <c r="JU129" s="323"/>
      <c r="JV129" s="323"/>
      <c r="JW129" s="323"/>
      <c r="JX129" s="327"/>
      <c r="JZ129" s="701">
        <f t="shared" si="540"/>
        <v>0</v>
      </c>
      <c r="KA129" s="291">
        <f t="shared" si="541"/>
        <v>0</v>
      </c>
      <c r="KB129" s="291">
        <f t="shared" si="542"/>
        <v>0</v>
      </c>
      <c r="KC129" s="291">
        <f t="shared" si="543"/>
        <v>0</v>
      </c>
      <c r="KD129" s="291">
        <f t="shared" si="544"/>
        <v>0</v>
      </c>
      <c r="KE129" s="291">
        <f t="shared" si="545"/>
        <v>0</v>
      </c>
      <c r="KF129" s="291">
        <f t="shared" si="546"/>
        <v>1448.4651772055236</v>
      </c>
      <c r="KG129" s="291">
        <f t="shared" si="547"/>
        <v>424.86608151188562</v>
      </c>
      <c r="KH129" s="291">
        <f t="shared" si="548"/>
        <v>1260.5156244633117</v>
      </c>
      <c r="KI129" s="291">
        <f t="shared" si="549"/>
        <v>0</v>
      </c>
      <c r="KJ129" s="291">
        <f t="shared" si="550"/>
        <v>2960.241218589184</v>
      </c>
      <c r="KK129" s="291">
        <f t="shared" si="551"/>
        <v>1028.0617862562758</v>
      </c>
      <c r="KL129" s="291">
        <f t="shared" si="552"/>
        <v>9883.1032036044835</v>
      </c>
      <c r="KM129" s="291">
        <f t="shared" si="553"/>
        <v>4942.0639160428445</v>
      </c>
      <c r="KN129" s="291">
        <f t="shared" si="554"/>
        <v>9954.2195010235282</v>
      </c>
      <c r="KO129" s="291">
        <f t="shared" si="555"/>
        <v>7856.3275460143041</v>
      </c>
      <c r="KP129" s="291">
        <f t="shared" si="556"/>
        <v>6193.0482144822072</v>
      </c>
      <c r="KQ129" s="291">
        <f t="shared" si="557"/>
        <v>4988.0862603917349</v>
      </c>
      <c r="KR129" s="291">
        <f t="shared" si="558"/>
        <v>3235.985556375646</v>
      </c>
      <c r="KS129" s="702">
        <f t="shared" si="559"/>
        <v>1644.2376376460309</v>
      </c>
      <c r="KT129" s="705">
        <f>(SUM(JZ129:KS129)/SUM(JZ$4:KS128))*100000</f>
        <v>105.39296325438113</v>
      </c>
      <c r="KU129" s="624">
        <f t="shared" si="609"/>
        <v>0</v>
      </c>
      <c r="KV129" s="625">
        <f t="shared" si="610"/>
        <v>0</v>
      </c>
      <c r="KW129" s="625">
        <f t="shared" si="611"/>
        <v>0</v>
      </c>
      <c r="KX129" s="625">
        <f t="shared" si="612"/>
        <v>0</v>
      </c>
      <c r="KY129" s="625">
        <f t="shared" si="613"/>
        <v>0</v>
      </c>
      <c r="KZ129" s="625">
        <f t="shared" si="614"/>
        <v>0</v>
      </c>
      <c r="LA129" s="625">
        <f t="shared" si="615"/>
        <v>449.50306054410993</v>
      </c>
      <c r="LB129" s="625">
        <f t="shared" si="616"/>
        <v>130.31530648070148</v>
      </c>
      <c r="LC129" s="625">
        <f t="shared" si="617"/>
        <v>446.65050800357733</v>
      </c>
      <c r="LD129" s="625">
        <f t="shared" si="618"/>
        <v>0</v>
      </c>
      <c r="LE129" s="625">
        <f t="shared" si="619"/>
        <v>1400.6571284275137</v>
      </c>
      <c r="LF129" s="625">
        <f t="shared" si="620"/>
        <v>453.20390448564484</v>
      </c>
      <c r="LG129" s="625">
        <f t="shared" si="621"/>
        <v>5977.3375231742539</v>
      </c>
      <c r="LH129" s="625">
        <f t="shared" si="622"/>
        <v>2591.3903799116069</v>
      </c>
      <c r="LI129" s="625">
        <f t="shared" si="623"/>
        <v>10055.142971023693</v>
      </c>
      <c r="LJ129" s="625">
        <f t="shared" si="624"/>
        <v>5891.8185026692845</v>
      </c>
      <c r="LK129" s="625">
        <f t="shared" si="625"/>
        <v>17368.978439642939</v>
      </c>
      <c r="LL129" s="625">
        <f t="shared" si="626"/>
        <v>7595.4766892208454</v>
      </c>
      <c r="LM129" s="625">
        <f t="shared" si="627"/>
        <v>53606.983456897971</v>
      </c>
      <c r="LN129" s="626">
        <f t="shared" si="628"/>
        <v>9514.7134867544173</v>
      </c>
      <c r="LO129" s="642">
        <f t="shared" si="629"/>
        <v>0</v>
      </c>
      <c r="LP129" s="625">
        <f t="shared" si="630"/>
        <v>0</v>
      </c>
      <c r="LQ129" s="625">
        <f t="shared" si="631"/>
        <v>732.8959396879668</v>
      </c>
      <c r="LR129" s="625">
        <f t="shared" si="632"/>
        <v>182.13279218242968</v>
      </c>
      <c r="LS129" s="625">
        <f t="shared" si="633"/>
        <v>9729.3690174997027</v>
      </c>
      <c r="LT129" s="645">
        <f t="shared" si="634"/>
        <v>5146.2073507941614</v>
      </c>
      <c r="LU129" s="624">
        <f t="shared" si="635"/>
        <v>0</v>
      </c>
      <c r="LV129" s="625">
        <f t="shared" si="636"/>
        <v>438.33694444992472</v>
      </c>
      <c r="LW129" s="626">
        <f t="shared" si="637"/>
        <v>6976.6322652521967</v>
      </c>
      <c r="LY129" s="725">
        <f>VLOOKUP(A129,Vac!A:C,2,FALSE)</f>
        <v>64135.737910631738</v>
      </c>
      <c r="LZ129" s="730">
        <f>VLOOKUP(A129,Vac!A:D,3,FALSE)</f>
        <v>6551</v>
      </c>
      <c r="MA129" s="722">
        <f>VLOOKUP(A129,Vac!A:D,4,FALSE)</f>
        <v>2408</v>
      </c>
      <c r="MB129" s="742">
        <f t="shared" si="560"/>
        <v>5.9548049303712325E-2</v>
      </c>
      <c r="MC129" s="666">
        <f t="shared" si="561"/>
        <v>2.1888521252227029E-2</v>
      </c>
    </row>
    <row r="130" spans="1:341" ht="14.4">
      <c r="A130" s="510" t="s">
        <v>140</v>
      </c>
      <c r="B130" s="538">
        <v>3966</v>
      </c>
      <c r="C130" s="526">
        <f t="shared" si="638"/>
        <v>211</v>
      </c>
      <c r="D130" s="517">
        <f t="shared" si="639"/>
        <v>6</v>
      </c>
      <c r="E130" s="495">
        <f t="shared" si="640"/>
        <v>6.5228791046880652E-3</v>
      </c>
      <c r="F130" s="208">
        <f t="shared" si="562"/>
        <v>4.8663640948058494E-2</v>
      </c>
      <c r="G130" s="30">
        <f t="shared" si="264"/>
        <v>4.7660062991526333</v>
      </c>
      <c r="H130" s="29">
        <f t="shared" si="563"/>
        <v>0.23193121929814881</v>
      </c>
      <c r="I130" s="33">
        <f t="shared" si="564"/>
        <v>0.25356211021714714</v>
      </c>
      <c r="J130" s="353">
        <f t="shared" si="565"/>
        <v>0.16832510523539596</v>
      </c>
      <c r="K130" s="581">
        <f t="shared" si="566"/>
        <v>8.9877223125394545E-3</v>
      </c>
      <c r="L130" s="354">
        <f t="shared" si="641"/>
        <v>3.4589500899667378</v>
      </c>
      <c r="M130" s="355">
        <f t="shared" si="567"/>
        <v>0.18402381971330856</v>
      </c>
      <c r="N130" s="827"/>
      <c r="O130" s="364" t="s">
        <v>226</v>
      </c>
      <c r="P130" s="20" t="s">
        <v>238</v>
      </c>
      <c r="Q130" s="20"/>
      <c r="R130" s="20"/>
      <c r="S130" s="166">
        <f t="shared" si="568"/>
        <v>211</v>
      </c>
      <c r="T130" s="167">
        <f t="shared" si="569"/>
        <v>5320.221886031266</v>
      </c>
      <c r="U130" s="166">
        <f t="shared" si="570"/>
        <v>7</v>
      </c>
      <c r="V130" s="168">
        <f t="shared" si="571"/>
        <v>3.4313725490196081E-2</v>
      </c>
      <c r="W130" s="167">
        <f t="shared" si="572"/>
        <v>176.50025214321735</v>
      </c>
      <c r="X130" s="166">
        <f t="shared" si="573"/>
        <v>18</v>
      </c>
      <c r="Y130" s="168">
        <f t="shared" si="574"/>
        <v>9.3264248704663211E-2</v>
      </c>
      <c r="Z130" s="167">
        <f t="shared" si="575"/>
        <v>453.85779122541601</v>
      </c>
      <c r="AA130" s="166">
        <f t="shared" si="576"/>
        <v>6</v>
      </c>
      <c r="AB130" s="167">
        <f t="shared" si="577"/>
        <v>1512.8593040847202</v>
      </c>
      <c r="AC130" s="169">
        <f t="shared" si="578"/>
        <v>2.843601895734597E-2</v>
      </c>
      <c r="AD130" s="166">
        <f t="shared" si="579"/>
        <v>0</v>
      </c>
      <c r="AE130" s="168">
        <f t="shared" si="580"/>
        <v>0</v>
      </c>
      <c r="AF130" s="167">
        <f t="shared" si="581"/>
        <v>0</v>
      </c>
      <c r="AG130" s="166">
        <f t="shared" si="582"/>
        <v>0</v>
      </c>
      <c r="AH130" s="168">
        <f t="shared" si="583"/>
        <v>0</v>
      </c>
      <c r="AI130" s="365">
        <f t="shared" si="584"/>
        <v>0</v>
      </c>
      <c r="AJ130" s="831"/>
      <c r="AK130" s="85">
        <v>325.79363224805383</v>
      </c>
      <c r="AL130" s="62">
        <v>321.66496758760593</v>
      </c>
      <c r="AM130" s="62">
        <v>302.25624957411372</v>
      </c>
      <c r="AN130" s="62">
        <v>320.22695150547139</v>
      </c>
      <c r="AO130" s="62">
        <v>289.63672097532856</v>
      </c>
      <c r="AP130" s="62">
        <v>290.45580017482752</v>
      </c>
      <c r="AQ130" s="62">
        <v>266.01158249816956</v>
      </c>
      <c r="AR130" s="62">
        <v>242.74500161243424</v>
      </c>
      <c r="AS130" s="62">
        <v>260.76511882645337</v>
      </c>
      <c r="AT130" s="62">
        <v>279.70958006611664</v>
      </c>
      <c r="AU130" s="62">
        <v>210.21655533763033</v>
      </c>
      <c r="AV130" s="62">
        <v>197.97690800972981</v>
      </c>
      <c r="AW130" s="62">
        <v>167.07888883840178</v>
      </c>
      <c r="AX130" s="62">
        <v>157.11320333245283</v>
      </c>
      <c r="AY130" s="62">
        <v>93.879994084205705</v>
      </c>
      <c r="AZ130" s="62">
        <v>119.24256978983314</v>
      </c>
      <c r="BA130" s="62">
        <v>42.165158934420653</v>
      </c>
      <c r="BB130" s="62">
        <v>64.196820005686362</v>
      </c>
      <c r="BC130" s="62">
        <v>2.1961020278344092</v>
      </c>
      <c r="BD130" s="86">
        <v>12.668193806753205</v>
      </c>
      <c r="BE130" s="258">
        <v>2.0000000000000002E-5</v>
      </c>
      <c r="BF130" s="43">
        <v>2.0000000000000002E-5</v>
      </c>
      <c r="BG130" s="53">
        <v>5.0000000000000002E-5</v>
      </c>
      <c r="BH130" s="53">
        <v>4.0000000000000003E-5</v>
      </c>
      <c r="BI130" s="53">
        <v>1.2518952302791728E-4</v>
      </c>
      <c r="BJ130" s="53">
        <v>1.2406223545552731E-4</v>
      </c>
      <c r="BK130" s="53">
        <v>3.4000000000000002E-4</v>
      </c>
      <c r="BL130" s="53">
        <v>1.8000000000000001E-4</v>
      </c>
      <c r="BM130" s="53">
        <v>8.9999999999999998E-4</v>
      </c>
      <c r="BN130" s="53">
        <v>5.0000000000000001E-4</v>
      </c>
      <c r="BO130" s="53">
        <v>3.8E-3</v>
      </c>
      <c r="BP130" s="53">
        <v>2E-3</v>
      </c>
      <c r="BQ130" s="53">
        <v>1.6199999999999999E-2</v>
      </c>
      <c r="BR130" s="53">
        <v>6.1999999999999998E-3</v>
      </c>
      <c r="BS130" s="53">
        <v>6.1100000000000002E-2</v>
      </c>
      <c r="BT130" s="53">
        <v>2.6800000000000001E-2</v>
      </c>
      <c r="BU130" s="53">
        <v>0.1421</v>
      </c>
      <c r="BV130" s="53">
        <v>5.4699999999999999E-2</v>
      </c>
      <c r="BW130" s="53">
        <v>0.27589999999999998</v>
      </c>
      <c r="BX130" s="773">
        <v>0.1051</v>
      </c>
      <c r="BY130" s="53">
        <f t="shared" si="642"/>
        <v>2.0000000000000002E-5</v>
      </c>
      <c r="BZ130" s="53">
        <f t="shared" si="643"/>
        <v>4.5000000000000003E-5</v>
      </c>
      <c r="CA130" s="53">
        <f t="shared" si="644"/>
        <v>1.246258792417223E-4</v>
      </c>
      <c r="CB130" s="53">
        <f t="shared" si="645"/>
        <v>2.6000000000000003E-4</v>
      </c>
      <c r="CC130" s="53">
        <f t="shared" si="646"/>
        <v>6.9999999999999999E-4</v>
      </c>
      <c r="CD130" s="53">
        <f t="shared" si="647"/>
        <v>2.8999999999999998E-3</v>
      </c>
      <c r="CE130" s="53">
        <f t="shared" si="648"/>
        <v>1.12E-2</v>
      </c>
      <c r="CF130" s="53">
        <f t="shared" si="649"/>
        <v>4.3950000000000003E-2</v>
      </c>
      <c r="CG130" s="53">
        <f t="shared" si="650"/>
        <v>9.8400000000000001E-2</v>
      </c>
      <c r="CH130" s="54">
        <f t="shared" si="509"/>
        <v>0.1905</v>
      </c>
      <c r="CI130" s="64">
        <f>+Fall_Hoy!B130</f>
        <v>0</v>
      </c>
      <c r="CJ130" s="61">
        <f>+Fall_Hoy!C130</f>
        <v>0</v>
      </c>
      <c r="CK130" s="61">
        <f>+Fall_Hoy!D130</f>
        <v>0</v>
      </c>
      <c r="CL130" s="61">
        <f>+Fall_Hoy!E130</f>
        <v>0</v>
      </c>
      <c r="CM130" s="61">
        <f>+Fall_Hoy!F130</f>
        <v>0</v>
      </c>
      <c r="CN130" s="61">
        <f>+Fall_Hoy!G130</f>
        <v>0</v>
      </c>
      <c r="CO130" s="61">
        <f>+Fall_Hoy!H130</f>
        <v>0</v>
      </c>
      <c r="CP130" s="61">
        <f>+Fall_Hoy!I130</f>
        <v>0</v>
      </c>
      <c r="CQ130" s="61">
        <f>+Fall_Hoy!J130</f>
        <v>0</v>
      </c>
      <c r="CR130" s="61">
        <f>+Fall_Hoy!K130</f>
        <v>0</v>
      </c>
      <c r="CS130" s="61">
        <f>+Fall_Hoy!L130</f>
        <v>0</v>
      </c>
      <c r="CT130" s="61">
        <f>+Fall_Hoy!M130</f>
        <v>0</v>
      </c>
      <c r="CU130" s="61">
        <f>+Fall_Hoy!N130</f>
        <v>1</v>
      </c>
      <c r="CV130" s="61">
        <f>+Fall_Hoy!O130</f>
        <v>0</v>
      </c>
      <c r="CW130" s="61">
        <f>+Fall_Hoy!P130</f>
        <v>0</v>
      </c>
      <c r="CX130" s="61">
        <f>+Fall_Hoy!Q130</f>
        <v>2</v>
      </c>
      <c r="CY130" s="61">
        <f>+Fall_Hoy!R130</f>
        <v>1</v>
      </c>
      <c r="CZ130" s="61">
        <f>+Fall_Hoy!S130</f>
        <v>2</v>
      </c>
      <c r="DA130" s="61">
        <f>+Fall_Hoy!T130</f>
        <v>0</v>
      </c>
      <c r="DB130" s="253">
        <f>+Fall_Hoy!U130</f>
        <v>0</v>
      </c>
      <c r="DC130" s="61">
        <f>+Fall_Hoy!W130</f>
        <v>0</v>
      </c>
      <c r="DD130" s="61">
        <f>+Fall_Hoy!X130</f>
        <v>0</v>
      </c>
      <c r="DE130" s="61">
        <f>+Fall_Hoy!Y130</f>
        <v>0</v>
      </c>
      <c r="DF130" s="61">
        <f>+Fall_Hoy!Z130</f>
        <v>0</v>
      </c>
      <c r="DG130" s="61">
        <f>+Fall_Hoy!AA130</f>
        <v>0</v>
      </c>
      <c r="DH130" s="61">
        <f>+Fall_Hoy!AB130</f>
        <v>0</v>
      </c>
      <c r="DI130" s="61">
        <f>+Fall_Hoy!AC130</f>
        <v>0</v>
      </c>
      <c r="DJ130" s="61">
        <f>+Fall_Hoy!AD130</f>
        <v>0</v>
      </c>
      <c r="DK130" s="61">
        <f>+Fall_Hoy!AE130</f>
        <v>0</v>
      </c>
      <c r="DL130" s="270">
        <f>+Fall_Hoy!AF130</f>
        <v>0</v>
      </c>
      <c r="DM130" s="75">
        <f t="shared" si="585"/>
        <v>3.1955690126153485E-2</v>
      </c>
      <c r="DN130" s="76">
        <f t="shared" si="586"/>
        <v>0.6258408033571633</v>
      </c>
      <c r="DO130" s="76">
        <f t="shared" si="587"/>
        <v>0.36945658120477404</v>
      </c>
      <c r="DP130" s="76">
        <f t="shared" si="588"/>
        <v>3.8189024682438372E-2</v>
      </c>
      <c r="DQ130" s="76">
        <f t="shared" si="688"/>
        <v>6.5599416869584135E-2</v>
      </c>
      <c r="DR130" s="76">
        <f t="shared" si="689"/>
        <v>7.2300157157680942E-2</v>
      </c>
      <c r="DS130" s="76">
        <f t="shared" si="690"/>
        <v>7.5184696140581098E-2</v>
      </c>
      <c r="DT130" s="76">
        <f t="shared" si="691"/>
        <v>9.8869183054563201E-2</v>
      </c>
      <c r="DU130" s="76">
        <f t="shared" si="692"/>
        <v>6.9027637135699552E-2</v>
      </c>
      <c r="DV130" s="76">
        <f t="shared" si="693"/>
        <v>5.0051914548978747E-2</v>
      </c>
      <c r="DW130" s="76">
        <f t="shared" si="694"/>
        <v>6.6597989761151305E-2</v>
      </c>
      <c r="DX130" s="76">
        <f t="shared" si="695"/>
        <v>5.0510941404886163E-2</v>
      </c>
      <c r="DY130" s="76">
        <f t="shared" si="696"/>
        <v>0.36945658120477404</v>
      </c>
      <c r="DZ130" s="76">
        <f t="shared" si="697"/>
        <v>3.8189024682438372E-2</v>
      </c>
      <c r="EA130" s="76">
        <f t="shared" si="698"/>
        <v>3.1955690126153485E-2</v>
      </c>
      <c r="EB130" s="76">
        <f t="shared" si="699"/>
        <v>0.6258408033571633</v>
      </c>
      <c r="EC130" s="76">
        <f t="shared" si="700"/>
        <v>0.16689840274613585</v>
      </c>
      <c r="ED130" s="76">
        <f t="shared" si="701"/>
        <v>0.56954645564609563</v>
      </c>
      <c r="EE130" s="76">
        <f t="shared" si="702"/>
        <v>0.45535225018033731</v>
      </c>
      <c r="EF130" s="316">
        <f t="shared" si="703"/>
        <v>0.15787570276465401</v>
      </c>
      <c r="EG130" s="85">
        <f>+'Cas_-14'!B129</f>
        <v>1</v>
      </c>
      <c r="EH130" s="62">
        <f>+'Cas_-14'!C129</f>
        <v>1</v>
      </c>
      <c r="EI130" s="62">
        <f>+'Cas_-14'!D129</f>
        <v>6</v>
      </c>
      <c r="EJ130" s="62">
        <f>+'Cas_-14'!E129</f>
        <v>5</v>
      </c>
      <c r="EK130" s="62">
        <f>+'Cas_-14'!F129</f>
        <v>19</v>
      </c>
      <c r="EL130" s="62">
        <f>+'Cas_-14'!G129</f>
        <v>21</v>
      </c>
      <c r="EM130" s="62">
        <f>+'Cas_-14'!H129</f>
        <v>20</v>
      </c>
      <c r="EN130" s="62">
        <f>+'Cas_-14'!I129</f>
        <v>24</v>
      </c>
      <c r="EO130" s="62">
        <f>+'Cas_-14'!J129</f>
        <v>18</v>
      </c>
      <c r="EP130" s="62">
        <f>+'Cas_-14'!K129</f>
        <v>14</v>
      </c>
      <c r="EQ130" s="62">
        <f>+'Cas_-14'!L129</f>
        <v>14</v>
      </c>
      <c r="ER130" s="62">
        <f>+'Cas_-14'!M129</f>
        <v>10</v>
      </c>
      <c r="ES130" s="62">
        <f>+'Cas_-14'!N129</f>
        <v>14</v>
      </c>
      <c r="ET130" s="62">
        <f>+'Cas_-14'!O129</f>
        <v>6</v>
      </c>
      <c r="EU130" s="62">
        <f>+'Cas_-14'!P129</f>
        <v>3</v>
      </c>
      <c r="EV130" s="62">
        <f>+'Cas_-14'!Q129</f>
        <v>6</v>
      </c>
      <c r="EW130" s="62">
        <f>+'Cas_-14'!R129</f>
        <v>1</v>
      </c>
      <c r="EX130" s="62">
        <f>+'Cas_-14'!S129</f>
        <v>5</v>
      </c>
      <c r="EY130" s="62">
        <f>+'Cas_-14'!T129</f>
        <v>1</v>
      </c>
      <c r="EZ130" s="86">
        <f>+'Cas_-14'!U129</f>
        <v>2</v>
      </c>
      <c r="FA130" s="201">
        <f t="shared" si="589"/>
        <v>3.0694277021308283E-3</v>
      </c>
      <c r="FB130" s="90">
        <f t="shared" si="590"/>
        <v>3.1088247113128615E-3</v>
      </c>
      <c r="FC130" s="90">
        <f t="shared" si="591"/>
        <v>1.9850706175485681E-2</v>
      </c>
      <c r="FD130" s="90">
        <f t="shared" si="592"/>
        <v>1.5613926237294146E-2</v>
      </c>
      <c r="FE130" s="90">
        <f t="shared" si="593"/>
        <v>6.5599416869584135E-2</v>
      </c>
      <c r="FF130" s="90">
        <f t="shared" si="594"/>
        <v>7.2300157157680942E-2</v>
      </c>
      <c r="FG130" s="90">
        <f t="shared" si="595"/>
        <v>7.5184696140581098E-2</v>
      </c>
      <c r="FH130" s="90">
        <f t="shared" si="596"/>
        <v>9.8869183054563201E-2</v>
      </c>
      <c r="FI130" s="90">
        <f t="shared" si="597"/>
        <v>6.9027637135699552E-2</v>
      </c>
      <c r="FJ130" s="90">
        <f t="shared" si="598"/>
        <v>5.0051914548978747E-2</v>
      </c>
      <c r="FK130" s="90">
        <f t="shared" si="599"/>
        <v>6.6597989761151305E-2</v>
      </c>
      <c r="FL130" s="90">
        <f t="shared" si="600"/>
        <v>5.0510941404886163E-2</v>
      </c>
      <c r="FM130" s="90">
        <f t="shared" si="601"/>
        <v>8.3792752617242741E-2</v>
      </c>
      <c r="FN130" s="90">
        <f t="shared" si="602"/>
        <v>3.8189024682438372E-2</v>
      </c>
      <c r="FO130" s="90">
        <f t="shared" si="603"/>
        <v>3.1955690126153485E-2</v>
      </c>
      <c r="FP130" s="90">
        <f t="shared" si="604"/>
        <v>5.0317600589915933E-2</v>
      </c>
      <c r="FQ130" s="90">
        <f t="shared" si="605"/>
        <v>2.3716263030225903E-2</v>
      </c>
      <c r="FR130" s="90">
        <f t="shared" si="606"/>
        <v>7.7885477809603573E-2</v>
      </c>
      <c r="FS130" s="90">
        <f t="shared" si="607"/>
        <v>0.45535225018033731</v>
      </c>
      <c r="FT130" s="99">
        <f t="shared" si="608"/>
        <v>0.15787570276465401</v>
      </c>
      <c r="FU130" s="119">
        <f t="shared" si="511"/>
        <v>1</v>
      </c>
      <c r="FV130" s="120">
        <f t="shared" si="512"/>
        <v>12.437810945273631</v>
      </c>
      <c r="FW130" s="120">
        <f t="shared" si="513"/>
        <v>4.4091710758377429</v>
      </c>
      <c r="FX130" s="120">
        <f t="shared" si="514"/>
        <v>1</v>
      </c>
      <c r="FY130" s="120">
        <f t="shared" si="687"/>
        <v>1</v>
      </c>
      <c r="FZ130" s="120">
        <f t="shared" si="687"/>
        <v>1</v>
      </c>
      <c r="GA130" s="120">
        <f t="shared" si="687"/>
        <v>1</v>
      </c>
      <c r="GB130" s="120">
        <f t="shared" si="687"/>
        <v>1</v>
      </c>
      <c r="GC130" s="120">
        <f t="shared" si="687"/>
        <v>1</v>
      </c>
      <c r="GD130" s="120">
        <f t="shared" si="687"/>
        <v>1</v>
      </c>
      <c r="GE130" s="120">
        <f t="shared" si="687"/>
        <v>1</v>
      </c>
      <c r="GF130" s="120">
        <f t="shared" si="687"/>
        <v>1</v>
      </c>
      <c r="GG130" s="120">
        <f t="shared" si="687"/>
        <v>4.4091710758377429</v>
      </c>
      <c r="GH130" s="120">
        <f t="shared" si="687"/>
        <v>1</v>
      </c>
      <c r="GI130" s="120">
        <f t="shared" si="687"/>
        <v>1</v>
      </c>
      <c r="GJ130" s="120">
        <f t="shared" si="687"/>
        <v>12.437810945273631</v>
      </c>
      <c r="GK130" s="120">
        <f t="shared" si="515"/>
        <v>7.0372976776917664</v>
      </c>
      <c r="GL130" s="120">
        <f t="shared" si="516"/>
        <v>7.3126142595978063</v>
      </c>
      <c r="GM130" s="120">
        <f t="shared" si="517"/>
        <v>1</v>
      </c>
      <c r="GN130" s="321">
        <f t="shared" si="518"/>
        <v>1</v>
      </c>
      <c r="GO130" s="85">
        <f>+Cas_Hoy!B129</f>
        <v>1</v>
      </c>
      <c r="GP130" s="62">
        <f>+Cas_Hoy!C129</f>
        <v>4</v>
      </c>
      <c r="GQ130" s="62">
        <f>+Cas_Hoy!D129</f>
        <v>9</v>
      </c>
      <c r="GR130" s="62">
        <f>+Cas_Hoy!E129</f>
        <v>5</v>
      </c>
      <c r="GS130" s="62">
        <f>+Cas_Hoy!F129</f>
        <v>22</v>
      </c>
      <c r="GT130" s="62">
        <f>+Cas_Hoy!G129</f>
        <v>21</v>
      </c>
      <c r="GU130" s="62">
        <f>+Cas_Hoy!H129</f>
        <v>20</v>
      </c>
      <c r="GV130" s="62">
        <f>+Cas_Hoy!I129</f>
        <v>27</v>
      </c>
      <c r="GW130" s="62">
        <f>+Cas_Hoy!J129</f>
        <v>19</v>
      </c>
      <c r="GX130" s="62">
        <f>+Cas_Hoy!K129</f>
        <v>16</v>
      </c>
      <c r="GY130" s="62">
        <f>+Cas_Hoy!L129</f>
        <v>15</v>
      </c>
      <c r="GZ130" s="62">
        <f>+Cas_Hoy!M129</f>
        <v>11</v>
      </c>
      <c r="HA130" s="62">
        <f>+Cas_Hoy!N129</f>
        <v>15</v>
      </c>
      <c r="HB130" s="62">
        <f>+Cas_Hoy!O129</f>
        <v>6</v>
      </c>
      <c r="HC130" s="62">
        <f>+Cas_Hoy!P129</f>
        <v>3</v>
      </c>
      <c r="HD130" s="62">
        <f>+Cas_Hoy!Q129</f>
        <v>6</v>
      </c>
      <c r="HE130" s="62">
        <f>+Cas_Hoy!R129</f>
        <v>1</v>
      </c>
      <c r="HF130" s="62">
        <f>+Cas_Hoy!S129</f>
        <v>5</v>
      </c>
      <c r="HG130" s="62">
        <f>+Cas_Hoy!T129</f>
        <v>1</v>
      </c>
      <c r="HH130" s="590">
        <f>+Cas_Hoy!U129</f>
        <v>2</v>
      </c>
      <c r="HI130" s="543">
        <f t="shared" si="519"/>
        <v>3.1955690126153485E-2</v>
      </c>
      <c r="HJ130" s="112">
        <f t="shared" si="520"/>
        <v>0.6258408033571633</v>
      </c>
      <c r="HK130" s="112">
        <f t="shared" si="521"/>
        <v>0.39584633700511501</v>
      </c>
      <c r="HL130" s="112">
        <f t="shared" si="522"/>
        <v>3.8189024682438372E-2</v>
      </c>
      <c r="HM130" s="323">
        <f t="shared" si="651"/>
        <v>7.5957219533202683E-2</v>
      </c>
      <c r="HN130" s="323">
        <f t="shared" si="652"/>
        <v>7.2300157157680942E-2</v>
      </c>
      <c r="HO130" s="323">
        <f t="shared" si="653"/>
        <v>7.5184696140581098E-2</v>
      </c>
      <c r="HP130" s="323">
        <f t="shared" si="654"/>
        <v>0.1112278309363836</v>
      </c>
      <c r="HQ130" s="323">
        <f t="shared" si="655"/>
        <v>7.2862505865460642E-2</v>
      </c>
      <c r="HR130" s="323">
        <f t="shared" si="656"/>
        <v>5.7202188055975711E-2</v>
      </c>
      <c r="HS130" s="323">
        <f t="shared" si="657"/>
        <v>7.1354989029804958E-2</v>
      </c>
      <c r="HT130" s="323">
        <f t="shared" si="658"/>
        <v>5.5562035545374776E-2</v>
      </c>
      <c r="HU130" s="323">
        <f t="shared" si="659"/>
        <v>0.39584633700511501</v>
      </c>
      <c r="HV130" s="323">
        <f t="shared" si="660"/>
        <v>3.8189024682438372E-2</v>
      </c>
      <c r="HW130" s="323">
        <f t="shared" si="661"/>
        <v>3.1955690126153485E-2</v>
      </c>
      <c r="HX130" s="323">
        <f t="shared" si="662"/>
        <v>0.6258408033571633</v>
      </c>
      <c r="HY130" s="323">
        <f t="shared" si="663"/>
        <v>0.16689840274613585</v>
      </c>
      <c r="HZ130" s="323">
        <f t="shared" si="664"/>
        <v>0.56954645564609563</v>
      </c>
      <c r="IA130" s="323">
        <f t="shared" si="665"/>
        <v>0.45535225018033731</v>
      </c>
      <c r="IB130" s="327">
        <f t="shared" si="666"/>
        <v>0.15787570276465401</v>
      </c>
      <c r="IC130" s="241">
        <f>+CyF_Tot!B129</f>
        <v>0</v>
      </c>
      <c r="ID130" s="149">
        <f>+CyF_Tot!C129</f>
        <v>193</v>
      </c>
      <c r="IE130" s="149">
        <f>+CyF_Tot!D129</f>
        <v>204</v>
      </c>
      <c r="IF130" s="149">
        <f>+CyF_Tot!E129</f>
        <v>211</v>
      </c>
      <c r="IG130" s="149">
        <f>+CyF_Tot!F129</f>
        <v>0</v>
      </c>
      <c r="IH130" s="149">
        <f>+CyF_Tot!G129</f>
        <v>6</v>
      </c>
      <c r="II130" s="149">
        <f>+CyF_Tot!H129</f>
        <v>6</v>
      </c>
      <c r="IJ130" s="557">
        <f>+CyF_Tot!I129</f>
        <v>6</v>
      </c>
      <c r="IK130" s="93">
        <f t="shared" si="667"/>
        <v>8.2146654626337329E-2</v>
      </c>
      <c r="IL130" s="90">
        <f t="shared" si="668"/>
        <v>8.1105639835503257E-2</v>
      </c>
      <c r="IM130" s="90">
        <f t="shared" si="669"/>
        <v>7.6211863230991855E-2</v>
      </c>
      <c r="IN130" s="90">
        <f t="shared" si="670"/>
        <v>8.0743053833956482E-2</v>
      </c>
      <c r="IO130" s="90">
        <f t="shared" si="671"/>
        <v>7.3029934688685974E-2</v>
      </c>
      <c r="IP130" s="90">
        <f t="shared" si="672"/>
        <v>7.3236459953310018E-2</v>
      </c>
      <c r="IQ130" s="90">
        <f t="shared" si="673"/>
        <v>6.7073016262775981E-2</v>
      </c>
      <c r="IR130" s="90">
        <f t="shared" si="674"/>
        <v>6.120650570157192E-2</v>
      </c>
      <c r="IS130" s="90">
        <f t="shared" si="675"/>
        <v>6.5750156032892929E-2</v>
      </c>
      <c r="IT130" s="90">
        <f t="shared" si="676"/>
        <v>7.0526873440775753E-2</v>
      </c>
      <c r="IU130" s="90">
        <f t="shared" si="677"/>
        <v>5.3004678602529082E-2</v>
      </c>
      <c r="IV130" s="90">
        <f t="shared" si="678"/>
        <v>4.9918534546074082E-2</v>
      </c>
      <c r="IW130" s="90">
        <f t="shared" si="679"/>
        <v>4.2127808582552141E-2</v>
      </c>
      <c r="IX130" s="90">
        <f t="shared" si="680"/>
        <v>3.9615028576009285E-2</v>
      </c>
      <c r="IY130" s="90">
        <f t="shared" si="681"/>
        <v>2.3671203752951515E-2</v>
      </c>
      <c r="IZ130" s="90">
        <f t="shared" si="682"/>
        <v>3.0066205191586773E-2</v>
      </c>
      <c r="JA130" s="90">
        <f t="shared" si="683"/>
        <v>1.0631658833691542E-2</v>
      </c>
      <c r="JB130" s="90">
        <f t="shared" si="684"/>
        <v>1.6186792739709119E-2</v>
      </c>
      <c r="JC130" s="90">
        <f t="shared" si="685"/>
        <v>5.5373223092143446E-4</v>
      </c>
      <c r="JD130" s="202">
        <f t="shared" si="686"/>
        <v>3.1941991444158361E-3</v>
      </c>
      <c r="JE130" s="326"/>
      <c r="JF130" s="323"/>
      <c r="JG130" s="323"/>
      <c r="JH130" s="323"/>
      <c r="JI130" s="323"/>
      <c r="JJ130" s="323"/>
      <c r="JK130" s="323"/>
      <c r="JL130" s="323"/>
      <c r="JM130" s="323"/>
      <c r="JN130" s="323"/>
      <c r="JO130" s="323"/>
      <c r="JP130" s="323"/>
      <c r="JQ130" s="323"/>
      <c r="JR130" s="323"/>
      <c r="JS130" s="323"/>
      <c r="JT130" s="323"/>
      <c r="JU130" s="323"/>
      <c r="JV130" s="323"/>
      <c r="JW130" s="323"/>
      <c r="JX130" s="327"/>
      <c r="JZ130" s="701">
        <f t="shared" si="540"/>
        <v>0</v>
      </c>
      <c r="KA130" s="291">
        <f t="shared" si="541"/>
        <v>0</v>
      </c>
      <c r="KB130" s="291">
        <f t="shared" si="542"/>
        <v>0</v>
      </c>
      <c r="KC130" s="291">
        <f t="shared" si="543"/>
        <v>0</v>
      </c>
      <c r="KD130" s="291">
        <f t="shared" si="544"/>
        <v>0</v>
      </c>
      <c r="KE130" s="291">
        <f t="shared" si="545"/>
        <v>0</v>
      </c>
      <c r="KF130" s="291">
        <f t="shared" si="546"/>
        <v>0</v>
      </c>
      <c r="KG130" s="291">
        <f t="shared" si="547"/>
        <v>0</v>
      </c>
      <c r="KH130" s="291">
        <f t="shared" si="548"/>
        <v>0</v>
      </c>
      <c r="KI130" s="291">
        <f t="shared" si="549"/>
        <v>0</v>
      </c>
      <c r="KJ130" s="291">
        <f t="shared" si="550"/>
        <v>0</v>
      </c>
      <c r="KK130" s="291">
        <f t="shared" si="551"/>
        <v>0</v>
      </c>
      <c r="KL130" s="291">
        <f t="shared" si="552"/>
        <v>9896.0976547982173</v>
      </c>
      <c r="KM130" s="291">
        <f t="shared" si="553"/>
        <v>0</v>
      </c>
      <c r="KN130" s="291">
        <f t="shared" si="554"/>
        <v>0</v>
      </c>
      <c r="KO130" s="291">
        <f t="shared" si="555"/>
        <v>22364.999384870534</v>
      </c>
      <c r="KP130" s="291">
        <f t="shared" si="556"/>
        <v>8456.223313531289</v>
      </c>
      <c r="KQ130" s="291">
        <f t="shared" si="557"/>
        <v>20459.518086466895</v>
      </c>
      <c r="KR130" s="291">
        <f t="shared" si="558"/>
        <v>0</v>
      </c>
      <c r="KS130" s="702">
        <f t="shared" si="559"/>
        <v>0</v>
      </c>
      <c r="KT130" s="705">
        <f>(SUM(JZ130:KS130)/SUM(JZ$4:KS129))*100000</f>
        <v>115.38713575059604</v>
      </c>
      <c r="KU130" s="624">
        <f t="shared" si="609"/>
        <v>0</v>
      </c>
      <c r="KV130" s="625">
        <f t="shared" si="610"/>
        <v>0</v>
      </c>
      <c r="KW130" s="625">
        <f t="shared" si="611"/>
        <v>0</v>
      </c>
      <c r="KX130" s="625">
        <f t="shared" si="612"/>
        <v>0</v>
      </c>
      <c r="KY130" s="625">
        <f t="shared" si="613"/>
        <v>0</v>
      </c>
      <c r="KZ130" s="625">
        <f t="shared" si="614"/>
        <v>0</v>
      </c>
      <c r="LA130" s="625">
        <f t="shared" si="615"/>
        <v>0</v>
      </c>
      <c r="LB130" s="625">
        <f t="shared" si="616"/>
        <v>0</v>
      </c>
      <c r="LC130" s="625">
        <f t="shared" si="617"/>
        <v>0</v>
      </c>
      <c r="LD130" s="625">
        <f t="shared" si="618"/>
        <v>0</v>
      </c>
      <c r="LE130" s="625">
        <f t="shared" si="619"/>
        <v>0</v>
      </c>
      <c r="LF130" s="625">
        <f t="shared" si="620"/>
        <v>0</v>
      </c>
      <c r="LG130" s="625">
        <f t="shared" si="621"/>
        <v>5985.1966155173386</v>
      </c>
      <c r="LH130" s="625">
        <f t="shared" si="622"/>
        <v>0</v>
      </c>
      <c r="LI130" s="625">
        <f t="shared" si="623"/>
        <v>0</v>
      </c>
      <c r="LJ130" s="625">
        <f t="shared" si="624"/>
        <v>16772.533529971977</v>
      </c>
      <c r="LK130" s="625">
        <f t="shared" si="625"/>
        <v>23716.263030225906</v>
      </c>
      <c r="LL130" s="625">
        <f t="shared" si="626"/>
        <v>31154.191123841429</v>
      </c>
      <c r="LM130" s="625">
        <f t="shared" si="627"/>
        <v>0</v>
      </c>
      <c r="LN130" s="626">
        <f t="shared" si="628"/>
        <v>0</v>
      </c>
      <c r="LO130" s="642">
        <f t="shared" si="629"/>
        <v>0</v>
      </c>
      <c r="LP130" s="625">
        <f t="shared" si="630"/>
        <v>0</v>
      </c>
      <c r="LQ130" s="625">
        <f t="shared" si="631"/>
        <v>0</v>
      </c>
      <c r="LR130" s="625">
        <f t="shared" si="632"/>
        <v>0</v>
      </c>
      <c r="LS130" s="625">
        <f t="shared" si="633"/>
        <v>6550.5013018538602</v>
      </c>
      <c r="LT130" s="645">
        <f t="shared" si="634"/>
        <v>11324.361838136076</v>
      </c>
      <c r="LU130" s="624">
        <f t="shared" si="635"/>
        <v>0</v>
      </c>
      <c r="LV130" s="625">
        <f t="shared" si="636"/>
        <v>0</v>
      </c>
      <c r="LW130" s="626">
        <f t="shared" si="637"/>
        <v>9111.0509904565715</v>
      </c>
      <c r="LY130" s="725">
        <f>VLOOKUP(A130,Vac!A:C,2,FALSE)</f>
        <v>204128.51623799471</v>
      </c>
      <c r="LZ130" s="730">
        <f>VLOOKUP(A130,Vac!A:D,3,FALSE)</f>
        <v>1359</v>
      </c>
      <c r="MA130" s="722">
        <f>VLOOKUP(A130,Vac!A:D,4,FALSE)</f>
        <v>634</v>
      </c>
      <c r="MB130" s="742">
        <f t="shared" ref="MB130:MB161" si="704">+LZ130/B130</f>
        <v>0.34266263237518912</v>
      </c>
      <c r="MC130" s="666">
        <f t="shared" ref="MC130:MC161" si="705">+MA130/B130</f>
        <v>0.15985879979828543</v>
      </c>
    </row>
    <row r="131" spans="1:341" ht="14.4">
      <c r="A131" s="511" t="s">
        <v>141</v>
      </c>
      <c r="B131" s="539">
        <v>378167</v>
      </c>
      <c r="C131" s="527">
        <f t="shared" si="638"/>
        <v>34349</v>
      </c>
      <c r="D131" s="518">
        <f t="shared" si="639"/>
        <v>500</v>
      </c>
      <c r="E131" s="496">
        <f t="shared" si="640"/>
        <v>3.3492478111772062E-3</v>
      </c>
      <c r="F131" s="209">
        <f t="shared" ref="F131:F154" si="706">ID131/B131</f>
        <v>7.8433602085850956E-2</v>
      </c>
      <c r="G131" s="28">
        <f t="shared" si="264"/>
        <v>5.0331159233859166</v>
      </c>
      <c r="H131" s="27">
        <f t="shared" ref="H131:H154" si="707">IJ131/(E131*B131)</f>
        <v>0.39476541158681128</v>
      </c>
      <c r="I131" s="34">
        <f t="shared" ref="I131:I154" si="708">(G131*IF131)/B131</f>
        <v>0.45715913565272182</v>
      </c>
      <c r="J131" s="340">
        <f t="shared" ref="J131:J154" si="709">+((DM131*AK131)+(DN131*AL131)+(DO131*AM131)+(DP131*AN131)+(DQ131*AO131)+(DR131*AP131)+(DS131*AQ131)+(DT131*AR131)+(DU131*AS131)+(DV131*AT131)+(DW131*AU131)+(DX131*AV131)+(DY131*AW131)+(DZ131*AX131)+(EA131*AY131)+(EB131*AZ131)+(EC131*BA131)+(ED131*BB131)+(EE131*BC131)+(EF131*BD131))/B131</f>
        <v>0.48267073672973909</v>
      </c>
      <c r="K131" s="582">
        <f t="shared" ref="K131:K162" si="710">IJ131/(B131*J131)</f>
        <v>2.7392735669946266E-3</v>
      </c>
      <c r="L131" s="341">
        <f t="shared" si="641"/>
        <v>6.1538769595386276</v>
      </c>
      <c r="M131" s="342">
        <f t="shared" ref="M131:M154" si="711">((J131*B131)+((GO131+GP131+GQ131+GR131+GS131+GT131+GU131+GV131+GW131+GX131+GY131+GZ131+HA131+HB131+HC131+HD131+HE131+HF131+HG131+HH131)-(EG131+EH131+EI131+EJ131+EK131+EL131+EM131+EN131+EO131+EP131+EQ131+ER131+ES131+ET131+EU131+EV131+EW131+EX131+EY131+EZ131))*L131)/B131</f>
        <v>0.55845367125488632</v>
      </c>
      <c r="N131" s="827"/>
      <c r="O131" s="366" t="s">
        <v>230</v>
      </c>
      <c r="P131" s="21" t="s">
        <v>240</v>
      </c>
      <c r="Q131" s="21" t="s">
        <v>242</v>
      </c>
      <c r="R131" s="21" t="s">
        <v>243</v>
      </c>
      <c r="S131" s="170">
        <f t="shared" si="568"/>
        <v>34349</v>
      </c>
      <c r="T131" s="171">
        <f t="shared" si="569"/>
        <v>9083.0241665719113</v>
      </c>
      <c r="U131" s="170">
        <f t="shared" si="570"/>
        <v>2007</v>
      </c>
      <c r="V131" s="172">
        <f t="shared" si="571"/>
        <v>6.2055531507018737E-2</v>
      </c>
      <c r="W131" s="171">
        <f t="shared" si="572"/>
        <v>530.71791034119849</v>
      </c>
      <c r="X131" s="170">
        <f t="shared" si="573"/>
        <v>4688</v>
      </c>
      <c r="Y131" s="172">
        <f t="shared" si="574"/>
        <v>0.15805266174437815</v>
      </c>
      <c r="Z131" s="171">
        <f t="shared" si="575"/>
        <v>1239.6639579868154</v>
      </c>
      <c r="AA131" s="170">
        <f t="shared" si="576"/>
        <v>500</v>
      </c>
      <c r="AB131" s="171">
        <f t="shared" si="577"/>
        <v>1322.1671906855966</v>
      </c>
      <c r="AC131" s="173">
        <f t="shared" si="578"/>
        <v>1.455646452589595E-2</v>
      </c>
      <c r="AD131" s="170">
        <f t="shared" si="579"/>
        <v>5</v>
      </c>
      <c r="AE131" s="172">
        <f t="shared" si="580"/>
        <v>1.0101010101010102E-2</v>
      </c>
      <c r="AF131" s="171">
        <f t="shared" si="581"/>
        <v>13.221671906855965</v>
      </c>
      <c r="AG131" s="170">
        <f t="shared" si="582"/>
        <v>26</v>
      </c>
      <c r="AH131" s="172">
        <f t="shared" si="583"/>
        <v>5.4852320675105488E-2</v>
      </c>
      <c r="AI131" s="367">
        <f t="shared" si="584"/>
        <v>68.752693915651022</v>
      </c>
      <c r="AJ131" s="831"/>
      <c r="AK131" s="85">
        <v>39503.461835334252</v>
      </c>
      <c r="AL131" s="62">
        <v>37517.176405094186</v>
      </c>
      <c r="AM131" s="62">
        <v>35316.251642890311</v>
      </c>
      <c r="AN131" s="62">
        <v>33401.418789290321</v>
      </c>
      <c r="AO131" s="62">
        <v>29092.956275879897</v>
      </c>
      <c r="AP131" s="62">
        <v>28395.288522470844</v>
      </c>
      <c r="AQ131" s="62">
        <v>27874.277198560252</v>
      </c>
      <c r="AR131" s="62">
        <v>28788.509003423762</v>
      </c>
      <c r="AS131" s="62">
        <v>25473.712476586436</v>
      </c>
      <c r="AT131" s="62">
        <v>25360.393333611646</v>
      </c>
      <c r="AU131" s="62">
        <v>15896.935114095264</v>
      </c>
      <c r="AV131" s="62">
        <v>15161.266632268096</v>
      </c>
      <c r="AW131" s="62">
        <v>10186.168369437986</v>
      </c>
      <c r="AX131" s="62">
        <v>10994.486868888132</v>
      </c>
      <c r="AY131" s="62">
        <v>4798.8593709578854</v>
      </c>
      <c r="AZ131" s="62">
        <v>5928.6463091933929</v>
      </c>
      <c r="BA131" s="62">
        <v>1343.5251417199033</v>
      </c>
      <c r="BB131" s="62">
        <v>2372.7439790130929</v>
      </c>
      <c r="BC131" s="62">
        <v>162.85153232968528</v>
      </c>
      <c r="BD131" s="86">
        <v>598.06524524005181</v>
      </c>
      <c r="BE131" s="258">
        <v>2.0000000000000002E-5</v>
      </c>
      <c r="BF131" s="43">
        <v>2.0000000000000002E-5</v>
      </c>
      <c r="BG131" s="53">
        <v>5.0000000000000002E-5</v>
      </c>
      <c r="BH131" s="53">
        <v>4.0000000000000003E-5</v>
      </c>
      <c r="BI131" s="53">
        <v>1.2518952302791728E-4</v>
      </c>
      <c r="BJ131" s="53">
        <v>1.2406223545552731E-4</v>
      </c>
      <c r="BK131" s="53">
        <v>3.4000000000000002E-4</v>
      </c>
      <c r="BL131" s="53">
        <v>1.8000000000000001E-4</v>
      </c>
      <c r="BM131" s="53">
        <v>8.9999999999999998E-4</v>
      </c>
      <c r="BN131" s="53">
        <v>5.0000000000000001E-4</v>
      </c>
      <c r="BO131" s="53">
        <v>3.8E-3</v>
      </c>
      <c r="BP131" s="53">
        <v>2E-3</v>
      </c>
      <c r="BQ131" s="53">
        <v>1.6199999999999999E-2</v>
      </c>
      <c r="BR131" s="53">
        <v>6.1999999999999998E-3</v>
      </c>
      <c r="BS131" s="53">
        <v>6.1100000000000002E-2</v>
      </c>
      <c r="BT131" s="53">
        <v>2.6800000000000001E-2</v>
      </c>
      <c r="BU131" s="53">
        <v>0.1421</v>
      </c>
      <c r="BV131" s="53">
        <v>5.4699999999999999E-2</v>
      </c>
      <c r="BW131" s="53">
        <v>0.27589999999999998</v>
      </c>
      <c r="BX131" s="773">
        <v>0.1051</v>
      </c>
      <c r="BY131" s="53">
        <f t="shared" si="642"/>
        <v>2.0000000000000002E-5</v>
      </c>
      <c r="BZ131" s="53">
        <f t="shared" si="643"/>
        <v>4.5000000000000003E-5</v>
      </c>
      <c r="CA131" s="53">
        <f t="shared" si="644"/>
        <v>1.246258792417223E-4</v>
      </c>
      <c r="CB131" s="53">
        <f t="shared" si="645"/>
        <v>2.6000000000000003E-4</v>
      </c>
      <c r="CC131" s="53">
        <f t="shared" si="646"/>
        <v>6.9999999999999999E-4</v>
      </c>
      <c r="CD131" s="53">
        <f t="shared" si="647"/>
        <v>2.8999999999999998E-3</v>
      </c>
      <c r="CE131" s="53">
        <f t="shared" si="648"/>
        <v>1.12E-2</v>
      </c>
      <c r="CF131" s="53">
        <f t="shared" si="649"/>
        <v>4.3950000000000003E-2</v>
      </c>
      <c r="CG131" s="53">
        <f t="shared" si="650"/>
        <v>9.8400000000000001E-2</v>
      </c>
      <c r="CH131" s="54">
        <f t="shared" si="509"/>
        <v>0.1905</v>
      </c>
      <c r="CI131" s="64">
        <f>+Fall_Hoy!B131</f>
        <v>1</v>
      </c>
      <c r="CJ131" s="61">
        <f>+Fall_Hoy!C131</f>
        <v>0</v>
      </c>
      <c r="CK131" s="61">
        <f>+Fall_Hoy!D131</f>
        <v>0</v>
      </c>
      <c r="CL131" s="61">
        <f>+Fall_Hoy!E131</f>
        <v>0</v>
      </c>
      <c r="CM131" s="61">
        <f>+Fall_Hoy!F131</f>
        <v>0</v>
      </c>
      <c r="CN131" s="61">
        <f>+Fall_Hoy!G131</f>
        <v>1</v>
      </c>
      <c r="CO131" s="61">
        <f>+Fall_Hoy!H131</f>
        <v>9</v>
      </c>
      <c r="CP131" s="61">
        <f>+Fall_Hoy!I131</f>
        <v>5</v>
      </c>
      <c r="CQ131" s="61">
        <f>+Fall_Hoy!J131</f>
        <v>10</v>
      </c>
      <c r="CR131" s="61">
        <f>+Fall_Hoy!K131</f>
        <v>14</v>
      </c>
      <c r="CS131" s="61">
        <f>+Fall_Hoy!L131</f>
        <v>49</v>
      </c>
      <c r="CT131" s="61">
        <f>+Fall_Hoy!M131</f>
        <v>12</v>
      </c>
      <c r="CU131" s="61">
        <f>+Fall_Hoy!N131</f>
        <v>86</v>
      </c>
      <c r="CV131" s="61">
        <f>+Fall_Hoy!O131</f>
        <v>56</v>
      </c>
      <c r="CW131" s="61">
        <f>+Fall_Hoy!P131</f>
        <v>76</v>
      </c>
      <c r="CX131" s="61">
        <f>+Fall_Hoy!Q131</f>
        <v>64</v>
      </c>
      <c r="CY131" s="61">
        <f>+Fall_Hoy!R131</f>
        <v>37</v>
      </c>
      <c r="CZ131" s="61">
        <f>+Fall_Hoy!S131</f>
        <v>45</v>
      </c>
      <c r="DA131" s="61">
        <f>+Fall_Hoy!T131</f>
        <v>11</v>
      </c>
      <c r="DB131" s="253">
        <f>+Fall_Hoy!U131</f>
        <v>12</v>
      </c>
      <c r="DC131" s="61">
        <f>+Fall_Hoy!W131</f>
        <v>0</v>
      </c>
      <c r="DD131" s="61">
        <f>+Fall_Hoy!X131</f>
        <v>0</v>
      </c>
      <c r="DE131" s="61">
        <f>+Fall_Hoy!Y131</f>
        <v>0</v>
      </c>
      <c r="DF131" s="61">
        <f>+Fall_Hoy!Z131</f>
        <v>0</v>
      </c>
      <c r="DG131" s="61">
        <f>+Fall_Hoy!AA131</f>
        <v>0</v>
      </c>
      <c r="DH131" s="61">
        <f>+Fall_Hoy!AB131</f>
        <v>0</v>
      </c>
      <c r="DI131" s="61">
        <f>+Fall_Hoy!AC131</f>
        <v>0</v>
      </c>
      <c r="DJ131" s="61">
        <f>+Fall_Hoy!AD131</f>
        <v>2</v>
      </c>
      <c r="DK131" s="61">
        <f>+Fall_Hoy!AE131</f>
        <v>4</v>
      </c>
      <c r="DL131" s="270">
        <f>+Fall_Hoy!AF131</f>
        <v>6</v>
      </c>
      <c r="DM131" s="75">
        <f t="shared" si="585"/>
        <v>0.25919961897320226</v>
      </c>
      <c r="DN131" s="76">
        <f t="shared" si="586"/>
        <v>0.40280016330025242</v>
      </c>
      <c r="DO131" s="76">
        <f t="shared" si="587"/>
        <v>0.52116181303623421</v>
      </c>
      <c r="DP131" s="76">
        <f t="shared" si="588"/>
        <v>0.7</v>
      </c>
      <c r="DQ131" s="76">
        <f t="shared" si="688"/>
        <v>0.13071892604990967</v>
      </c>
      <c r="DR131" s="76">
        <f t="shared" si="689"/>
        <v>0.28386647953432753</v>
      </c>
      <c r="DS131" s="76">
        <f t="shared" si="690"/>
        <v>0.7</v>
      </c>
      <c r="DT131" s="76">
        <f t="shared" si="691"/>
        <v>0.7</v>
      </c>
      <c r="DU131" s="76">
        <f t="shared" si="692"/>
        <v>0.43617949764187797</v>
      </c>
      <c r="DV131" s="76">
        <f t="shared" si="693"/>
        <v>0.7</v>
      </c>
      <c r="DW131" s="76">
        <f t="shared" si="694"/>
        <v>0.7</v>
      </c>
      <c r="DX131" s="76">
        <f t="shared" si="695"/>
        <v>0.3957452992238823</v>
      </c>
      <c r="DY131" s="76">
        <f t="shared" si="696"/>
        <v>0.52116181303623421</v>
      </c>
      <c r="DZ131" s="76">
        <f t="shared" si="697"/>
        <v>0.7</v>
      </c>
      <c r="EA131" s="76">
        <f t="shared" si="698"/>
        <v>0.25919961897320226</v>
      </c>
      <c r="EB131" s="76">
        <f t="shared" si="699"/>
        <v>0.40280016330025242</v>
      </c>
      <c r="EC131" s="76">
        <f t="shared" si="700"/>
        <v>0.19380360366109106</v>
      </c>
      <c r="ED131" s="76">
        <f t="shared" si="701"/>
        <v>0.34671633833285714</v>
      </c>
      <c r="EE131" s="76">
        <f t="shared" si="702"/>
        <v>0.24482126370520796</v>
      </c>
      <c r="EF131" s="316">
        <f t="shared" si="703"/>
        <v>0.19091056572657447</v>
      </c>
      <c r="EG131" s="85">
        <f>+'Cas_-14'!B130</f>
        <v>267</v>
      </c>
      <c r="EH131" s="62">
        <f>+'Cas_-14'!C130</f>
        <v>243</v>
      </c>
      <c r="EI131" s="62">
        <f>+'Cas_-14'!D130</f>
        <v>1387</v>
      </c>
      <c r="EJ131" s="62">
        <f>+'Cas_-14'!E130</f>
        <v>1504</v>
      </c>
      <c r="EK131" s="62">
        <f>+'Cas_-14'!F130</f>
        <v>3803</v>
      </c>
      <c r="EL131" s="62">
        <f>+'Cas_-14'!G130</f>
        <v>3650</v>
      </c>
      <c r="EM131" s="62">
        <f>+'Cas_-14'!H130</f>
        <v>3392</v>
      </c>
      <c r="EN131" s="62">
        <f>+'Cas_-14'!I130</f>
        <v>3042</v>
      </c>
      <c r="EO131" s="62">
        <f>+'Cas_-14'!J130</f>
        <v>2749</v>
      </c>
      <c r="EP131" s="62">
        <f>+'Cas_-14'!K130</f>
        <v>2695</v>
      </c>
      <c r="EQ131" s="62">
        <f>+'Cas_-14'!L130</f>
        <v>1875</v>
      </c>
      <c r="ER131" s="62">
        <f>+'Cas_-14'!M130</f>
        <v>1805</v>
      </c>
      <c r="ES131" s="62">
        <f>+'Cas_-14'!N130</f>
        <v>926</v>
      </c>
      <c r="ET131" s="62">
        <f>+'Cas_-14'!O130</f>
        <v>872</v>
      </c>
      <c r="EU131" s="62">
        <f>+'Cas_-14'!P130</f>
        <v>376</v>
      </c>
      <c r="EV131" s="62">
        <f>+'Cas_-14'!Q130</f>
        <v>392</v>
      </c>
      <c r="EW131" s="62">
        <f>+'Cas_-14'!R130</f>
        <v>105</v>
      </c>
      <c r="EX131" s="62">
        <f>+'Cas_-14'!S130</f>
        <v>160</v>
      </c>
      <c r="EY131" s="62">
        <f>+'Cas_-14'!T130</f>
        <v>18</v>
      </c>
      <c r="EZ131" s="86">
        <f>+'Cas_-14'!U130</f>
        <v>52</v>
      </c>
      <c r="FA131" s="201">
        <f t="shared" ref="FA131:FA154" si="712">+EG131/AK131</f>
        <v>6.7589013113068305E-3</v>
      </c>
      <c r="FB131" s="91">
        <f t="shared" ref="FB131:FB154" si="713">+EH131/AL131</f>
        <v>6.4770332760704452E-3</v>
      </c>
      <c r="FC131" s="91">
        <f t="shared" ref="FC131:FC154" si="714">+EI131/AM131</f>
        <v>3.9273703620220521E-2</v>
      </c>
      <c r="FD131" s="91">
        <f t="shared" ref="FD131:FD154" si="715">+EJ131/AN131</f>
        <v>4.5028027386735912E-2</v>
      </c>
      <c r="FE131" s="91">
        <f t="shared" ref="FE131:FE154" si="716">+EK131/AO131</f>
        <v>0.13071892604990967</v>
      </c>
      <c r="FF131" s="91">
        <f t="shared" ref="FF131:FF154" si="717">+EL131/AP131</f>
        <v>0.12854245158000568</v>
      </c>
      <c r="FG131" s="91">
        <f t="shared" ref="FG131:FG154" si="718">+EM131/AQ131</f>
        <v>0.12168925406880871</v>
      </c>
      <c r="FH131" s="91">
        <f t="shared" ref="FH131:FH154" si="719">+EN131/AR131</f>
        <v>0.10566716045065831</v>
      </c>
      <c r="FI131" s="91">
        <f t="shared" ref="FI131:FI154" si="720">+EO131/AS131</f>
        <v>0.10791516951157704</v>
      </c>
      <c r="FJ131" s="91">
        <f t="shared" ref="FJ131:FJ154" si="721">+EP131/AT131</f>
        <v>0.1062680678705466</v>
      </c>
      <c r="FK131" s="91">
        <f t="shared" ref="FK131:FK154" si="722">+EQ131/AU131</f>
        <v>0.11794726383059223</v>
      </c>
      <c r="FL131" s="91">
        <f t="shared" ref="FL131:FL154" si="723">+ER131/AV131</f>
        <v>0.11905337751651793</v>
      </c>
      <c r="FM131" s="91">
        <f t="shared" ref="FM131:FM154" si="724">+ES131/AW131</f>
        <v>9.0907588252548327E-2</v>
      </c>
      <c r="FN131" s="91">
        <f t="shared" ref="FN131:FN154" si="725">+ET131/AX131</f>
        <v>7.9312478190097194E-2</v>
      </c>
      <c r="FO131" s="91">
        <f t="shared" ref="FO131:FO154" si="726">+EU131/AY131</f>
        <v>7.8351952190036322E-2</v>
      </c>
      <c r="FP131" s="91">
        <f t="shared" ref="FP131:FP154" si="727">+EV131/AZ131</f>
        <v>6.6119646805736426E-2</v>
      </c>
      <c r="FQ131" s="91">
        <f t="shared" ref="FQ131:FQ154" si="728">+EW131/BA131</f>
        <v>7.8152612660143492E-2</v>
      </c>
      <c r="FR131" s="91">
        <f t="shared" ref="FR131:FR154" si="729">+EX131/BB131</f>
        <v>6.7432475401981454E-2</v>
      </c>
      <c r="FS131" s="91">
        <f t="shared" ref="FS131:FS154" si="730">+EY131/BC131</f>
        <v>0.11053012361934578</v>
      </c>
      <c r="FT131" s="100">
        <f t="shared" ref="FT131:FT154" si="731">+EZ131/BD131</f>
        <v>8.6947035317406232E-2</v>
      </c>
      <c r="FU131" s="119">
        <f t="shared" si="511"/>
        <v>3.3081450012187896</v>
      </c>
      <c r="FV131" s="120">
        <f t="shared" si="512"/>
        <v>6.0919890344197389</v>
      </c>
      <c r="FW131" s="120">
        <f t="shared" si="513"/>
        <v>5.7328747033570648</v>
      </c>
      <c r="FX131" s="120">
        <f t="shared" si="514"/>
        <v>8.8258495507129506</v>
      </c>
      <c r="FY131" s="120">
        <f t="shared" si="687"/>
        <v>1</v>
      </c>
      <c r="FZ131" s="120">
        <f t="shared" si="687"/>
        <v>2.2083481063658343</v>
      </c>
      <c r="GA131" s="120">
        <f t="shared" si="687"/>
        <v>5.752356733193448</v>
      </c>
      <c r="GB131" s="120">
        <f t="shared" si="687"/>
        <v>6.6245747213664137</v>
      </c>
      <c r="GC131" s="120">
        <f t="shared" si="687"/>
        <v>4.041873812699567</v>
      </c>
      <c r="GD131" s="120">
        <f t="shared" si="687"/>
        <v>6.5871151515874402</v>
      </c>
      <c r="GE131" s="120">
        <f t="shared" si="687"/>
        <v>5.9348557759288987</v>
      </c>
      <c r="GF131" s="120">
        <f t="shared" si="687"/>
        <v>3.3240997229916895</v>
      </c>
      <c r="GG131" s="120">
        <f t="shared" si="687"/>
        <v>5.7328747033570648</v>
      </c>
      <c r="GH131" s="120">
        <f t="shared" si="687"/>
        <v>8.8258495507129506</v>
      </c>
      <c r="GI131" s="120">
        <f t="shared" si="687"/>
        <v>3.3081450012187896</v>
      </c>
      <c r="GJ131" s="120">
        <f t="shared" si="687"/>
        <v>6.0919890344197389</v>
      </c>
      <c r="GK131" s="120">
        <f t="shared" si="515"/>
        <v>2.4798096578532891</v>
      </c>
      <c r="GL131" s="120">
        <f t="shared" si="516"/>
        <v>5.1416819012797079</v>
      </c>
      <c r="GM131" s="120">
        <f t="shared" si="517"/>
        <v>2.214973218960171</v>
      </c>
      <c r="GN131" s="321">
        <f t="shared" si="518"/>
        <v>2.1957110444265533</v>
      </c>
      <c r="GO131" s="85">
        <f>+Cas_Hoy!B130</f>
        <v>299</v>
      </c>
      <c r="GP131" s="62">
        <f>+Cas_Hoy!C130</f>
        <v>274</v>
      </c>
      <c r="GQ131" s="62">
        <f>+Cas_Hoy!D130</f>
        <v>1592</v>
      </c>
      <c r="GR131" s="62">
        <f>+Cas_Hoy!E130</f>
        <v>1752</v>
      </c>
      <c r="GS131" s="62">
        <f>+Cas_Hoy!F130</f>
        <v>4354</v>
      </c>
      <c r="GT131" s="62">
        <f>+Cas_Hoy!G130</f>
        <v>4222</v>
      </c>
      <c r="GU131" s="62">
        <f>+Cas_Hoy!H130</f>
        <v>3900</v>
      </c>
      <c r="GV131" s="62">
        <f>+Cas_Hoy!I130</f>
        <v>3595</v>
      </c>
      <c r="GW131" s="62">
        <f>+Cas_Hoy!J130</f>
        <v>3226</v>
      </c>
      <c r="GX131" s="62">
        <f>+Cas_Hoy!K130</f>
        <v>3167</v>
      </c>
      <c r="GY131" s="62">
        <f>+Cas_Hoy!L130</f>
        <v>2184</v>
      </c>
      <c r="GZ131" s="62">
        <f>+Cas_Hoy!M130</f>
        <v>2119</v>
      </c>
      <c r="HA131" s="62">
        <f>+Cas_Hoy!N130</f>
        <v>1061</v>
      </c>
      <c r="HB131" s="62">
        <f>+Cas_Hoy!O130</f>
        <v>1006</v>
      </c>
      <c r="HC131" s="62">
        <f>+Cas_Hoy!P130</f>
        <v>416</v>
      </c>
      <c r="HD131" s="62">
        <f>+Cas_Hoy!Q130</f>
        <v>447</v>
      </c>
      <c r="HE131" s="62">
        <f>+Cas_Hoy!R130</f>
        <v>114</v>
      </c>
      <c r="HF131" s="62">
        <f>+Cas_Hoy!S130</f>
        <v>167</v>
      </c>
      <c r="HG131" s="62">
        <f>+Cas_Hoy!T130</f>
        <v>19</v>
      </c>
      <c r="HH131" s="590">
        <f>+Cas_Hoy!U130</f>
        <v>56</v>
      </c>
      <c r="HI131" s="543">
        <f t="shared" si="519"/>
        <v>0.28677404652354288</v>
      </c>
      <c r="HJ131" s="112">
        <f t="shared" si="520"/>
        <v>0.45931549233472663</v>
      </c>
      <c r="HK131" s="112">
        <f t="shared" si="521"/>
        <v>0.59714112703179745</v>
      </c>
      <c r="HL131" s="112">
        <f t="shared" si="522"/>
        <v>0.7</v>
      </c>
      <c r="HM131" s="323">
        <f t="shared" si="651"/>
        <v>0.1496582182543536</v>
      </c>
      <c r="HN131" s="323">
        <f t="shared" si="652"/>
        <v>0.32835185660107696</v>
      </c>
      <c r="HO131" s="323">
        <f t="shared" si="653"/>
        <v>0.7</v>
      </c>
      <c r="HP131" s="323">
        <f t="shared" si="654"/>
        <v>0.7</v>
      </c>
      <c r="HQ131" s="323">
        <f t="shared" si="655"/>
        <v>0.51186433590130898</v>
      </c>
      <c r="HR131" s="323">
        <f t="shared" si="656"/>
        <v>0.7</v>
      </c>
      <c r="HS131" s="323">
        <f t="shared" si="657"/>
        <v>0.7</v>
      </c>
      <c r="HT131" s="323">
        <f t="shared" si="658"/>
        <v>0.46458963382570995</v>
      </c>
      <c r="HU131" s="323">
        <f t="shared" si="659"/>
        <v>0.59714112703179745</v>
      </c>
      <c r="HV131" s="323">
        <f t="shared" si="660"/>
        <v>0.7</v>
      </c>
      <c r="HW131" s="323">
        <f t="shared" si="661"/>
        <v>0.28677404652354288</v>
      </c>
      <c r="HX131" s="323">
        <f t="shared" si="662"/>
        <v>0.45931549233472663</v>
      </c>
      <c r="HY131" s="323">
        <f t="shared" si="663"/>
        <v>0.21041534111775603</v>
      </c>
      <c r="HZ131" s="323">
        <f t="shared" si="664"/>
        <v>0.36188517813491966</v>
      </c>
      <c r="IA131" s="323">
        <f t="shared" si="665"/>
        <v>0.25842244502216394</v>
      </c>
      <c r="IB131" s="327">
        <f t="shared" si="666"/>
        <v>0.20559599385938787</v>
      </c>
      <c r="IC131" s="241">
        <f>+CyF_Tot!B130</f>
        <v>0</v>
      </c>
      <c r="ID131" s="149">
        <f>+CyF_Tot!C130</f>
        <v>29661</v>
      </c>
      <c r="IE131" s="149">
        <f>+CyF_Tot!D130</f>
        <v>32342</v>
      </c>
      <c r="IF131" s="149">
        <f>+CyF_Tot!E130</f>
        <v>34349</v>
      </c>
      <c r="IG131" s="149">
        <f>+CyF_Tot!F130</f>
        <v>0</v>
      </c>
      <c r="IH131" s="149">
        <f>+CyF_Tot!G130</f>
        <v>474</v>
      </c>
      <c r="II131" s="149">
        <f>+CyF_Tot!H130</f>
        <v>495</v>
      </c>
      <c r="IJ131" s="557">
        <f>+CyF_Tot!I130</f>
        <v>500</v>
      </c>
      <c r="IK131" s="93">
        <f t="shared" si="667"/>
        <v>0.10446036231435914</v>
      </c>
      <c r="IL131" s="90">
        <f t="shared" si="668"/>
        <v>9.9207959459958653E-2</v>
      </c>
      <c r="IM131" s="90">
        <f t="shared" si="669"/>
        <v>9.3387978440451727E-2</v>
      </c>
      <c r="IN131" s="90">
        <f t="shared" si="670"/>
        <v>8.8324520091098174E-2</v>
      </c>
      <c r="IO131" s="90">
        <f t="shared" si="671"/>
        <v>7.6931504536038031E-2</v>
      </c>
      <c r="IP131" s="90">
        <f t="shared" si="672"/>
        <v>7.5086637708924486E-2</v>
      </c>
      <c r="IQ131" s="90">
        <f t="shared" si="673"/>
        <v>7.3708909552023985E-2</v>
      </c>
      <c r="IR131" s="90">
        <f t="shared" si="674"/>
        <v>7.6126444146167593E-2</v>
      </c>
      <c r="IS131" s="90">
        <f t="shared" si="675"/>
        <v>6.7361013723001836E-2</v>
      </c>
      <c r="IT131" s="90">
        <f t="shared" si="676"/>
        <v>6.7061360017166088E-2</v>
      </c>
      <c r="IU131" s="90">
        <f t="shared" si="677"/>
        <v>4.20368120806291E-2</v>
      </c>
      <c r="IV131" s="90">
        <f t="shared" si="678"/>
        <v>4.0091458620842367E-2</v>
      </c>
      <c r="IW131" s="90">
        <f t="shared" si="679"/>
        <v>2.6935635233740613E-2</v>
      </c>
      <c r="IX131" s="90">
        <f t="shared" si="680"/>
        <v>2.9073099632935005E-2</v>
      </c>
      <c r="IY131" s="90">
        <f t="shared" si="681"/>
        <v>1.2689788825989272E-2</v>
      </c>
      <c r="IZ131" s="90">
        <f t="shared" si="682"/>
        <v>1.567732327038952E-2</v>
      </c>
      <c r="JA131" s="90">
        <f t="shared" si="683"/>
        <v>3.5527297244865451E-3</v>
      </c>
      <c r="JB131" s="90">
        <f t="shared" si="684"/>
        <v>6.2743284818958106E-3</v>
      </c>
      <c r="JC131" s="90">
        <f t="shared" si="685"/>
        <v>4.3063390599836919E-4</v>
      </c>
      <c r="JD131" s="202">
        <f t="shared" si="686"/>
        <v>1.5814844902914632E-3</v>
      </c>
      <c r="JE131" s="326"/>
      <c r="JF131" s="323"/>
      <c r="JG131" s="323"/>
      <c r="JH131" s="323"/>
      <c r="JI131" s="323"/>
      <c r="JJ131" s="323"/>
      <c r="JK131" s="323"/>
      <c r="JL131" s="323"/>
      <c r="JM131" s="323"/>
      <c r="JN131" s="323"/>
      <c r="JO131" s="323"/>
      <c r="JP131" s="323"/>
      <c r="JQ131" s="323"/>
      <c r="JR131" s="323"/>
      <c r="JS131" s="323"/>
      <c r="JT131" s="323"/>
      <c r="JU131" s="323"/>
      <c r="JV131" s="323"/>
      <c r="JW131" s="323"/>
      <c r="JX131" s="327"/>
      <c r="JZ131" s="701">
        <f t="shared" si="540"/>
        <v>97.368327262892265</v>
      </c>
      <c r="KA131" s="291">
        <f t="shared" si="541"/>
        <v>0</v>
      </c>
      <c r="KB131" s="291">
        <f t="shared" si="542"/>
        <v>0</v>
      </c>
      <c r="KC131" s="291">
        <f t="shared" si="543"/>
        <v>0</v>
      </c>
      <c r="KD131" s="291">
        <f t="shared" si="544"/>
        <v>0</v>
      </c>
      <c r="KE131" s="291">
        <f t="shared" si="545"/>
        <v>123.47379380299093</v>
      </c>
      <c r="KF131" s="291">
        <f t="shared" si="546"/>
        <v>1040.4334359384918</v>
      </c>
      <c r="KG131" s="291">
        <f t="shared" si="547"/>
        <v>566.249019637012</v>
      </c>
      <c r="KH131" s="291">
        <f t="shared" si="548"/>
        <v>1107.8683574661191</v>
      </c>
      <c r="KI131" s="291">
        <f t="shared" si="549"/>
        <v>1612.7760899430507</v>
      </c>
      <c r="KJ131" s="291">
        <f t="shared" si="550"/>
        <v>6514.4528336268449</v>
      </c>
      <c r="KK131" s="291">
        <f t="shared" si="551"/>
        <v>1795.4418097274611</v>
      </c>
      <c r="KL131" s="291">
        <f t="shared" si="552"/>
        <v>13959.60569694034</v>
      </c>
      <c r="KM131" s="291">
        <f t="shared" si="553"/>
        <v>9713.7870346831787</v>
      </c>
      <c r="KN131" s="291">
        <f t="shared" si="554"/>
        <v>15678.139779491421</v>
      </c>
      <c r="KO131" s="291">
        <f t="shared" si="555"/>
        <v>14394.436022885408</v>
      </c>
      <c r="KP131" s="291">
        <f t="shared" si="556"/>
        <v>9819.4262171465853</v>
      </c>
      <c r="KQ131" s="291">
        <f t="shared" si="557"/>
        <v>12454.908857167067</v>
      </c>
      <c r="KR131" s="291">
        <f t="shared" si="558"/>
        <v>4077.425557505549</v>
      </c>
      <c r="KS131" s="702">
        <f t="shared" si="559"/>
        <v>3467.3808861233006</v>
      </c>
      <c r="KT131" s="705">
        <f>(SUM(JZ131:KS131)/SUM(JZ$4:KS130))*100000</f>
        <v>181.65650513461634</v>
      </c>
      <c r="KU131" s="624">
        <f t="shared" ref="KU131:KU154" si="732">+(CI131*1000000)/AK131</f>
        <v>25.314237120999366</v>
      </c>
      <c r="KV131" s="625">
        <f t="shared" ref="KV131:KV154" si="733">+(CJ131*1000000)/AL131</f>
        <v>0</v>
      </c>
      <c r="KW131" s="625">
        <f t="shared" ref="KW131:KW154" si="734">+(CK131*1000000)/AM131</f>
        <v>0</v>
      </c>
      <c r="KX131" s="625">
        <f t="shared" ref="KX131:KX154" si="735">+(CL131*1000000)/AN131</f>
        <v>0</v>
      </c>
      <c r="KY131" s="625">
        <f t="shared" ref="KY131:KY154" si="736">+(CM131*1000000)/AO131</f>
        <v>0</v>
      </c>
      <c r="KZ131" s="625">
        <f t="shared" ref="KZ131:KZ154" si="737">+(CN131*1000000)/AP131</f>
        <v>35.217110021919368</v>
      </c>
      <c r="LA131" s="625">
        <f t="shared" ref="LA131:LA154" si="738">+(CO131*1000000)/AQ131</f>
        <v>322.87832742313634</v>
      </c>
      <c r="LB131" s="625">
        <f t="shared" ref="LB131:LB154" si="739">+(CP131*1000000)/AR131</f>
        <v>173.68040836728846</v>
      </c>
      <c r="LC131" s="625">
        <f t="shared" ref="LC131:LC154" si="740">+(CQ131*1000000)/AS131</f>
        <v>392.5615478776902</v>
      </c>
      <c r="LD131" s="625">
        <f t="shared" ref="LD131:LD154" si="741">+(CR131*1000000)/AT131</f>
        <v>552.04191101582649</v>
      </c>
      <c r="LE131" s="625">
        <f t="shared" ref="LE131:LE154" si="742">+(CS131*1000000)/AU131</f>
        <v>3082.3551614394769</v>
      </c>
      <c r="LF131" s="625">
        <f t="shared" ref="LF131:LF154" si="743">+(CT131*1000000)/AV131</f>
        <v>791.49059844776457</v>
      </c>
      <c r="LG131" s="625">
        <f t="shared" ref="LG131:LG154" si="744">+(CU131*1000000)/AW131</f>
        <v>8442.8213711869939</v>
      </c>
      <c r="LH131" s="625">
        <f t="shared" ref="LH131:LH154" si="745">+(CV131*1000000)/AX131</f>
        <v>5093.4619021163335</v>
      </c>
      <c r="LI131" s="625">
        <f t="shared" ref="LI131:LI154" si="746">+(CW131*1000000)/AY131</f>
        <v>15837.096719262659</v>
      </c>
      <c r="LJ131" s="625">
        <f t="shared" ref="LJ131:LJ154" si="747">+(CX131*1000000)/AZ131</f>
        <v>10795.044376446764</v>
      </c>
      <c r="LK131" s="625">
        <f t="shared" ref="LK131:LK154" si="748">+(CY131*1000000)/BA131</f>
        <v>27539.492080241042</v>
      </c>
      <c r="LL131" s="625">
        <f t="shared" ref="LL131:LL154" si="749">+(CZ131*1000000)/BB131</f>
        <v>18965.383706807286</v>
      </c>
      <c r="LM131" s="625">
        <f t="shared" ref="LM131:LM154" si="750">+(DA131*1000000)/BC131</f>
        <v>67546.186656266858</v>
      </c>
      <c r="LN131" s="626">
        <f t="shared" ref="LN131:LN154" si="751">+(DB131*1000000)/BD131</f>
        <v>20064.700457862975</v>
      </c>
      <c r="LO131" s="642">
        <f t="shared" ref="LO131:LO154" si="752">((+CI131+CK131+CM131)*1000000)/(AK131+AM131+AO131)</f>
        <v>9.623465573219967</v>
      </c>
      <c r="LP131" s="625">
        <f t="shared" ref="LP131:LP154" si="753">((+CJ131+CL131+CN131)*1000000)/(AL131+AN131+AP131)</f>
        <v>10.069085636113151</v>
      </c>
      <c r="LQ131" s="625">
        <f t="shared" ref="LQ131:LQ154" si="754">((+CO131+CQ131+CS131)*1000000)/(AQ131+AS131+AU131)</f>
        <v>982.02142910789371</v>
      </c>
      <c r="LR131" s="625">
        <f t="shared" ref="LR131:LR154" si="755">((+CP131+CR131+CT131)*1000000)/(AR131+AT131+AV131)</f>
        <v>447.26481641863342</v>
      </c>
      <c r="LS131" s="625">
        <f t="shared" ref="LS131:LS154" si="756">((+CU131+CW131+CY131+DA131)*1000000)/(AW131+AY131+BA131+BC131)</f>
        <v>12733.906386775214</v>
      </c>
      <c r="LT131" s="645">
        <f t="shared" ref="LT131:LT154" si="757">((+CV131+CX131+CZ131+DB131)*1000000)/(AX131+AZ131+BB131+BD131)</f>
        <v>8897.1806804481384</v>
      </c>
      <c r="LU131" s="624">
        <f t="shared" ref="LU131:LU154" si="758">+(SUM(CI131:CN131)*1000000)/SUM(AK131:AP131)</f>
        <v>9.8412336667697868</v>
      </c>
      <c r="LV131" s="625">
        <f t="shared" ref="LV131:LV154" si="759">+(SUM(CO131:CT131)*1000000)/SUM(AQ131:AV131)</f>
        <v>714.51721704669649</v>
      </c>
      <c r="LW131" s="626">
        <f t="shared" ref="LW131:LW154" si="760">+(SUM(CU131:DB131)*1000000)/SUM(AW131:BD131)</f>
        <v>10636.149820111757</v>
      </c>
      <c r="LY131" s="725">
        <f>VLOOKUP(A131,Vac!A:C,2,FALSE)</f>
        <v>24622.82288386783</v>
      </c>
      <c r="LZ131" s="730">
        <f>VLOOKUP(A131,Vac!A:D,3,FALSE)</f>
        <v>19554</v>
      </c>
      <c r="MA131" s="722">
        <f>VLOOKUP(A131,Vac!A:D,4,FALSE)</f>
        <v>3091</v>
      </c>
      <c r="MB131" s="742">
        <f t="shared" si="704"/>
        <v>5.170731449333231E-2</v>
      </c>
      <c r="MC131" s="666">
        <f t="shared" si="705"/>
        <v>8.1736375728183579E-3</v>
      </c>
    </row>
    <row r="132" spans="1:341" ht="14.4">
      <c r="A132" s="510" t="s">
        <v>142</v>
      </c>
      <c r="B132" s="538">
        <v>31584</v>
      </c>
      <c r="C132" s="526">
        <f t="shared" si="638"/>
        <v>3331</v>
      </c>
      <c r="D132" s="517">
        <f t="shared" si="639"/>
        <v>54</v>
      </c>
      <c r="E132" s="495">
        <f t="shared" ref="E132:E154" si="761">(IK132*BE132)+(IL132*BF132)+(IM132*BG132)+(IN132*BH132)+(IO132*BI132)+(IP132*BJ132)+(IQ132*BK132)+(IR132*BL132)+(IS132*BM132)+(IT132*BN132)+(IU132*BO132)+(IV132*BP132)+(IW132*BQ132)+(IX132*BR132)+(IY132*BS132)+(IZ132*BT132)+(JA132*BU132)+(JB132*BV132)+(JC132*BW132)+(JD132*BX132)</f>
        <v>5.3143456340593318E-3</v>
      </c>
      <c r="F132" s="208">
        <f t="shared" si="706"/>
        <v>9.6219604863221883E-2</v>
      </c>
      <c r="G132" s="30">
        <f t="shared" si="264"/>
        <v>3.3435918897747241</v>
      </c>
      <c r="H132" s="29">
        <f t="shared" si="707"/>
        <v>0.32171909045799729</v>
      </c>
      <c r="I132" s="33">
        <f t="shared" si="708"/>
        <v>0.35263122419071702</v>
      </c>
      <c r="J132" s="353">
        <f t="shared" si="709"/>
        <v>0.32762945201180327</v>
      </c>
      <c r="K132" s="581">
        <f t="shared" si="710"/>
        <v>5.2184760352601079E-3</v>
      </c>
      <c r="L132" s="354">
        <f t="shared" ref="L132:L163" si="762">+(J132*B132)/ID132</f>
        <v>3.4050176414415252</v>
      </c>
      <c r="M132" s="355">
        <f t="shared" si="711"/>
        <v>0.35878605340417286</v>
      </c>
      <c r="N132" s="827"/>
      <c r="O132" s="364" t="s">
        <v>226</v>
      </c>
      <c r="P132" s="20" t="s">
        <v>236</v>
      </c>
      <c r="Q132" s="20"/>
      <c r="R132" s="20"/>
      <c r="S132" s="166">
        <f t="shared" si="568"/>
        <v>3331</v>
      </c>
      <c r="T132" s="167">
        <f t="shared" si="569"/>
        <v>10546.479229989869</v>
      </c>
      <c r="U132" s="166">
        <f t="shared" si="570"/>
        <v>150</v>
      </c>
      <c r="V132" s="168">
        <f t="shared" si="571"/>
        <v>4.7154982709839671E-2</v>
      </c>
      <c r="W132" s="167">
        <f t="shared" si="572"/>
        <v>474.92401215805472</v>
      </c>
      <c r="X132" s="166">
        <f t="shared" si="573"/>
        <v>292</v>
      </c>
      <c r="Y132" s="168">
        <f t="shared" si="574"/>
        <v>9.6084238236261929E-2</v>
      </c>
      <c r="Z132" s="167">
        <f t="shared" si="575"/>
        <v>924.51874366767981</v>
      </c>
      <c r="AA132" s="166">
        <f t="shared" si="576"/>
        <v>54</v>
      </c>
      <c r="AB132" s="167">
        <f t="shared" si="577"/>
        <v>1709.7264437689969</v>
      </c>
      <c r="AC132" s="169">
        <f t="shared" si="578"/>
        <v>1.6211347943560491E-2</v>
      </c>
      <c r="AD132" s="166">
        <f t="shared" si="579"/>
        <v>1</v>
      </c>
      <c r="AE132" s="168">
        <f t="shared" si="580"/>
        <v>1.8867924528301886E-2</v>
      </c>
      <c r="AF132" s="167">
        <f t="shared" si="581"/>
        <v>31.661600810536981</v>
      </c>
      <c r="AG132" s="166">
        <f t="shared" si="582"/>
        <v>2</v>
      </c>
      <c r="AH132" s="168">
        <f t="shared" si="583"/>
        <v>3.8461538461538464E-2</v>
      </c>
      <c r="AI132" s="365">
        <f t="shared" si="584"/>
        <v>63.323201621073963</v>
      </c>
      <c r="AJ132" s="831"/>
      <c r="AK132" s="85">
        <v>2881.0460467486719</v>
      </c>
      <c r="AL132" s="62">
        <v>2670.9299224830538</v>
      </c>
      <c r="AM132" s="62">
        <v>2288.0743673908096</v>
      </c>
      <c r="AN132" s="62">
        <v>2138.3057857278959</v>
      </c>
      <c r="AO132" s="62">
        <v>2286.3426250261164</v>
      </c>
      <c r="AP132" s="62">
        <v>2125.4036723475465</v>
      </c>
      <c r="AQ132" s="62">
        <v>2537.7819660679352</v>
      </c>
      <c r="AR132" s="62">
        <v>2503.2411597908367</v>
      </c>
      <c r="AS132" s="62">
        <v>2165.7717080507846</v>
      </c>
      <c r="AT132" s="62">
        <v>2106.6292829535819</v>
      </c>
      <c r="AU132" s="62">
        <v>1699.2043932670281</v>
      </c>
      <c r="AV132" s="62">
        <v>1632.8839572418246</v>
      </c>
      <c r="AW132" s="62">
        <v>1188.6007840498128</v>
      </c>
      <c r="AX132" s="62">
        <v>1254.7107882591433</v>
      </c>
      <c r="AY132" s="62">
        <v>693.89505519272893</v>
      </c>
      <c r="AZ132" s="62">
        <v>777.14725133664047</v>
      </c>
      <c r="BA132" s="62">
        <v>230.95341622080679</v>
      </c>
      <c r="BB132" s="62">
        <v>309.98010623729022</v>
      </c>
      <c r="BC132" s="62">
        <v>18.329636208000537</v>
      </c>
      <c r="BD132" s="86">
        <v>74.767962090418806</v>
      </c>
      <c r="BE132" s="258">
        <v>2.0000000000000002E-5</v>
      </c>
      <c r="BF132" s="43">
        <v>2.0000000000000002E-5</v>
      </c>
      <c r="BG132" s="53">
        <v>5.0000000000000002E-5</v>
      </c>
      <c r="BH132" s="53">
        <v>4.0000000000000003E-5</v>
      </c>
      <c r="BI132" s="53">
        <v>1.2518952302791728E-4</v>
      </c>
      <c r="BJ132" s="53">
        <v>1.2406223545552731E-4</v>
      </c>
      <c r="BK132" s="53">
        <v>3.4000000000000002E-4</v>
      </c>
      <c r="BL132" s="53">
        <v>1.8000000000000001E-4</v>
      </c>
      <c r="BM132" s="53">
        <v>8.9999999999999998E-4</v>
      </c>
      <c r="BN132" s="53">
        <v>5.0000000000000001E-4</v>
      </c>
      <c r="BO132" s="53">
        <v>3.8E-3</v>
      </c>
      <c r="BP132" s="53">
        <v>2E-3</v>
      </c>
      <c r="BQ132" s="53">
        <v>1.6199999999999999E-2</v>
      </c>
      <c r="BR132" s="53">
        <v>6.1999999999999998E-3</v>
      </c>
      <c r="BS132" s="53">
        <v>6.1100000000000002E-2</v>
      </c>
      <c r="BT132" s="53">
        <v>2.6800000000000001E-2</v>
      </c>
      <c r="BU132" s="53">
        <v>0.1421</v>
      </c>
      <c r="BV132" s="53">
        <v>5.4699999999999999E-2</v>
      </c>
      <c r="BW132" s="53">
        <v>0.27589999999999998</v>
      </c>
      <c r="BX132" s="773">
        <v>0.1051</v>
      </c>
      <c r="BY132" s="53">
        <f t="shared" ref="BY132:BY163" si="763">AVERAGE(BE132:BF132)</f>
        <v>2.0000000000000002E-5</v>
      </c>
      <c r="BZ132" s="53">
        <f t="shared" ref="BZ132:BZ163" si="764">AVERAGE(BG132:BH132)</f>
        <v>4.5000000000000003E-5</v>
      </c>
      <c r="CA132" s="53">
        <f t="shared" ref="CA132:CA163" si="765">AVERAGE(BI132:BJ132)</f>
        <v>1.246258792417223E-4</v>
      </c>
      <c r="CB132" s="53">
        <f t="shared" ref="CB132:CB163" si="766">AVERAGE(BK132:BL132)</f>
        <v>2.6000000000000003E-4</v>
      </c>
      <c r="CC132" s="53">
        <f t="shared" ref="CC132:CC163" si="767">AVERAGE(BM132:BN132)</f>
        <v>6.9999999999999999E-4</v>
      </c>
      <c r="CD132" s="53">
        <f t="shared" ref="CD132:CD163" si="768">AVERAGE(BO132:BP132)</f>
        <v>2.8999999999999998E-3</v>
      </c>
      <c r="CE132" s="53">
        <f t="shared" ref="CE132:CE163" si="769">AVERAGE(BQ132:BR132)</f>
        <v>1.12E-2</v>
      </c>
      <c r="CF132" s="53">
        <f t="shared" ref="CF132:CF163" si="770">AVERAGE(BS132:BT132)</f>
        <v>4.3950000000000003E-2</v>
      </c>
      <c r="CG132" s="53">
        <f t="shared" ref="CG132:CG163" si="771">AVERAGE(BU132:BV132)</f>
        <v>9.8400000000000001E-2</v>
      </c>
      <c r="CH132" s="54">
        <f t="shared" si="509"/>
        <v>0.1905</v>
      </c>
      <c r="CI132" s="64">
        <f>+Fall_Hoy!B132</f>
        <v>0</v>
      </c>
      <c r="CJ132" s="61">
        <f>+Fall_Hoy!C132</f>
        <v>0</v>
      </c>
      <c r="CK132" s="61">
        <f>+Fall_Hoy!D132</f>
        <v>0</v>
      </c>
      <c r="CL132" s="61">
        <f>+Fall_Hoy!E132</f>
        <v>0</v>
      </c>
      <c r="CM132" s="61">
        <f>+Fall_Hoy!F132</f>
        <v>0</v>
      </c>
      <c r="CN132" s="61">
        <f>+Fall_Hoy!G132</f>
        <v>0</v>
      </c>
      <c r="CO132" s="61">
        <f>+Fall_Hoy!H132</f>
        <v>0</v>
      </c>
      <c r="CP132" s="61">
        <f>+Fall_Hoy!I132</f>
        <v>1</v>
      </c>
      <c r="CQ132" s="61">
        <f>+Fall_Hoy!J132</f>
        <v>0</v>
      </c>
      <c r="CR132" s="61">
        <f>+Fall_Hoy!K132</f>
        <v>1</v>
      </c>
      <c r="CS132" s="61">
        <f>+Fall_Hoy!L132</f>
        <v>6</v>
      </c>
      <c r="CT132" s="61">
        <f>+Fall_Hoy!M132</f>
        <v>2</v>
      </c>
      <c r="CU132" s="61">
        <f>+Fall_Hoy!N132</f>
        <v>6</v>
      </c>
      <c r="CV132" s="61">
        <f>+Fall_Hoy!O132</f>
        <v>2</v>
      </c>
      <c r="CW132" s="61">
        <f>+Fall_Hoy!P132</f>
        <v>5</v>
      </c>
      <c r="CX132" s="61">
        <f>+Fall_Hoy!Q132</f>
        <v>7</v>
      </c>
      <c r="CY132" s="61">
        <f>+Fall_Hoy!R132</f>
        <v>9</v>
      </c>
      <c r="CZ132" s="61">
        <f>+Fall_Hoy!S132</f>
        <v>3</v>
      </c>
      <c r="DA132" s="61">
        <f>+Fall_Hoy!T132</f>
        <v>4</v>
      </c>
      <c r="DB132" s="253">
        <f>+Fall_Hoy!U132</f>
        <v>6</v>
      </c>
      <c r="DC132" s="61">
        <f>+Fall_Hoy!W132</f>
        <v>0</v>
      </c>
      <c r="DD132" s="61">
        <f>+Fall_Hoy!X132</f>
        <v>0</v>
      </c>
      <c r="DE132" s="61">
        <f>+Fall_Hoy!Y132</f>
        <v>0</v>
      </c>
      <c r="DF132" s="61">
        <f>+Fall_Hoy!Z132</f>
        <v>0</v>
      </c>
      <c r="DG132" s="61">
        <f>+Fall_Hoy!AA132</f>
        <v>0</v>
      </c>
      <c r="DH132" s="61">
        <f>+Fall_Hoy!AB132</f>
        <v>0</v>
      </c>
      <c r="DI132" s="61">
        <f>+Fall_Hoy!AC132</f>
        <v>1</v>
      </c>
      <c r="DJ132" s="61">
        <f>+Fall_Hoy!AD132</f>
        <v>0</v>
      </c>
      <c r="DK132" s="61">
        <f>+Fall_Hoy!AE132</f>
        <v>1</v>
      </c>
      <c r="DL132" s="270">
        <f>+Fall_Hoy!AF132</f>
        <v>0</v>
      </c>
      <c r="DM132" s="75">
        <f t="shared" si="585"/>
        <v>0.11793290634379247</v>
      </c>
      <c r="DN132" s="76">
        <f t="shared" si="586"/>
        <v>0.33609335862863865</v>
      </c>
      <c r="DO132" s="76">
        <f t="shared" si="587"/>
        <v>0.31160199062669353</v>
      </c>
      <c r="DP132" s="76">
        <f t="shared" si="588"/>
        <v>0.25709561771510464</v>
      </c>
      <c r="DQ132" s="76">
        <f t="shared" si="688"/>
        <v>0.13296344855422859</v>
      </c>
      <c r="DR132" s="76">
        <f t="shared" si="689"/>
        <v>0.15855811504634199</v>
      </c>
      <c r="DS132" s="76">
        <f t="shared" si="690"/>
        <v>0.12609436282495584</v>
      </c>
      <c r="DT132" s="76">
        <f t="shared" si="691"/>
        <v>0.7</v>
      </c>
      <c r="DU132" s="76">
        <f t="shared" si="692"/>
        <v>0.115894024779695</v>
      </c>
      <c r="DV132" s="76">
        <f t="shared" si="693"/>
        <v>0.7</v>
      </c>
      <c r="DW132" s="76">
        <f t="shared" si="694"/>
        <v>0.7</v>
      </c>
      <c r="DX132" s="76">
        <f t="shared" si="695"/>
        <v>0.61241339016468965</v>
      </c>
      <c r="DY132" s="76">
        <f t="shared" si="696"/>
        <v>0.31160199062669353</v>
      </c>
      <c r="DZ132" s="76">
        <f t="shared" si="697"/>
        <v>0.25709561771510464</v>
      </c>
      <c r="EA132" s="76">
        <f t="shared" si="698"/>
        <v>0.11793290634379247</v>
      </c>
      <c r="EB132" s="76">
        <f t="shared" si="699"/>
        <v>0.33609335862863865</v>
      </c>
      <c r="EC132" s="76">
        <f t="shared" si="700"/>
        <v>0.27423573175758004</v>
      </c>
      <c r="ED132" s="76">
        <f t="shared" si="701"/>
        <v>0.17692944109451955</v>
      </c>
      <c r="EE132" s="76">
        <f t="shared" si="702"/>
        <v>0.7</v>
      </c>
      <c r="EF132" s="316">
        <f t="shared" si="703"/>
        <v>0.7</v>
      </c>
      <c r="EG132" s="85">
        <f>+'Cas_-14'!B131</f>
        <v>40</v>
      </c>
      <c r="EH132" s="62">
        <f>+'Cas_-14'!C131</f>
        <v>35</v>
      </c>
      <c r="EI132" s="62">
        <f>+'Cas_-14'!D131</f>
        <v>111</v>
      </c>
      <c r="EJ132" s="62">
        <f>+'Cas_-14'!E131</f>
        <v>139</v>
      </c>
      <c r="EK132" s="62">
        <f>+'Cas_-14'!F131</f>
        <v>304</v>
      </c>
      <c r="EL132" s="62">
        <f>+'Cas_-14'!G131</f>
        <v>337</v>
      </c>
      <c r="EM132" s="62">
        <f>+'Cas_-14'!H131</f>
        <v>320</v>
      </c>
      <c r="EN132" s="62">
        <f>+'Cas_-14'!I131</f>
        <v>338</v>
      </c>
      <c r="EO132" s="62">
        <f>+'Cas_-14'!J131</f>
        <v>251</v>
      </c>
      <c r="EP132" s="62">
        <f>+'Cas_-14'!K131</f>
        <v>308</v>
      </c>
      <c r="EQ132" s="62">
        <f>+'Cas_-14'!L131</f>
        <v>180</v>
      </c>
      <c r="ER132" s="62">
        <f>+'Cas_-14'!M131</f>
        <v>217</v>
      </c>
      <c r="ES132" s="62">
        <f>+'Cas_-14'!N131</f>
        <v>136</v>
      </c>
      <c r="ET132" s="62">
        <f>+'Cas_-14'!O131</f>
        <v>110</v>
      </c>
      <c r="EU132" s="62">
        <f>+'Cas_-14'!P131</f>
        <v>51</v>
      </c>
      <c r="EV132" s="62">
        <f>+'Cas_-14'!Q131</f>
        <v>60</v>
      </c>
      <c r="EW132" s="62">
        <f>+'Cas_-14'!R131</f>
        <v>21</v>
      </c>
      <c r="EX132" s="62">
        <f>+'Cas_-14'!S131</f>
        <v>22</v>
      </c>
      <c r="EY132" s="62">
        <f>+'Cas_-14'!T131</f>
        <v>4</v>
      </c>
      <c r="EZ132" s="86">
        <f>+'Cas_-14'!U131</f>
        <v>15</v>
      </c>
      <c r="FA132" s="201">
        <f t="shared" si="712"/>
        <v>1.3883846127742714E-2</v>
      </c>
      <c r="FB132" s="90">
        <f t="shared" si="713"/>
        <v>1.3104050280533732E-2</v>
      </c>
      <c r="FC132" s="90">
        <f t="shared" si="714"/>
        <v>4.8512409203979728E-2</v>
      </c>
      <c r="FD132" s="90">
        <f t="shared" si="715"/>
        <v>6.5004734555625457E-2</v>
      </c>
      <c r="FE132" s="90">
        <f t="shared" si="716"/>
        <v>0.13296344855422859</v>
      </c>
      <c r="FF132" s="90">
        <f t="shared" si="717"/>
        <v>0.15855811504634199</v>
      </c>
      <c r="FG132" s="90">
        <f t="shared" si="718"/>
        <v>0.12609436282495584</v>
      </c>
      <c r="FH132" s="90">
        <f t="shared" si="719"/>
        <v>0.1350249450309623</v>
      </c>
      <c r="FI132" s="90">
        <f t="shared" si="720"/>
        <v>0.115894024779695</v>
      </c>
      <c r="FJ132" s="90">
        <f t="shared" si="721"/>
        <v>0.14620512611890174</v>
      </c>
      <c r="FK132" s="90">
        <f t="shared" si="722"/>
        <v>0.10593192950373523</v>
      </c>
      <c r="FL132" s="90">
        <f t="shared" si="723"/>
        <v>0.13289370566573766</v>
      </c>
      <c r="FM132" s="90">
        <f t="shared" si="724"/>
        <v>0.11442025095812187</v>
      </c>
      <c r="FN132" s="90">
        <f t="shared" si="725"/>
        <v>8.766960564085069E-2</v>
      </c>
      <c r="FO132" s="90">
        <f t="shared" si="726"/>
        <v>7.349814589157834E-2</v>
      </c>
      <c r="FP132" s="90">
        <f t="shared" si="727"/>
        <v>7.7205445810692983E-2</v>
      </c>
      <c r="FQ132" s="90">
        <f t="shared" si="728"/>
        <v>9.0927427459754948E-2</v>
      </c>
      <c r="FR132" s="90">
        <f t="shared" si="729"/>
        <v>7.0972296471048274E-2</v>
      </c>
      <c r="FS132" s="90">
        <f t="shared" si="730"/>
        <v>0.21822582590341189</v>
      </c>
      <c r="FT132" s="99">
        <f t="shared" si="731"/>
        <v>0.20062068806770628</v>
      </c>
      <c r="FU132" s="119">
        <f t="shared" si="511"/>
        <v>1.6045698148326435</v>
      </c>
      <c r="FV132" s="120">
        <f t="shared" si="512"/>
        <v>4.3532338308457721</v>
      </c>
      <c r="FW132" s="120">
        <f t="shared" si="513"/>
        <v>2.7233115468409581</v>
      </c>
      <c r="FX132" s="120">
        <f t="shared" si="514"/>
        <v>2.9325513196480935</v>
      </c>
      <c r="FY132" s="120">
        <f t="shared" si="687"/>
        <v>1</v>
      </c>
      <c r="FZ132" s="120">
        <f t="shared" si="687"/>
        <v>1</v>
      </c>
      <c r="GA132" s="120">
        <f t="shared" si="687"/>
        <v>1</v>
      </c>
      <c r="GB132" s="120">
        <f t="shared" si="687"/>
        <v>5.184227254004691</v>
      </c>
      <c r="GC132" s="120">
        <f t="shared" si="687"/>
        <v>1</v>
      </c>
      <c r="GD132" s="120">
        <f t="shared" si="687"/>
        <v>4.7877938248945044</v>
      </c>
      <c r="GE132" s="120">
        <f t="shared" si="687"/>
        <v>6.6080170849273303</v>
      </c>
      <c r="GF132" s="120">
        <f t="shared" si="687"/>
        <v>4.6082949308755756</v>
      </c>
      <c r="GG132" s="120">
        <f t="shared" si="687"/>
        <v>2.7233115468409581</v>
      </c>
      <c r="GH132" s="120">
        <f t="shared" si="687"/>
        <v>2.9325513196480935</v>
      </c>
      <c r="GI132" s="120">
        <f t="shared" si="687"/>
        <v>1.6045698148326435</v>
      </c>
      <c r="GJ132" s="120">
        <f t="shared" si="687"/>
        <v>4.3532338308457721</v>
      </c>
      <c r="GK132" s="120">
        <f t="shared" si="515"/>
        <v>3.0159847190107572</v>
      </c>
      <c r="GL132" s="120">
        <f t="shared" si="516"/>
        <v>2.4929366794083432</v>
      </c>
      <c r="GM132" s="120">
        <f t="shared" si="517"/>
        <v>3.2076863364000938</v>
      </c>
      <c r="GN132" s="321">
        <f t="shared" si="518"/>
        <v>3.4891715642195442</v>
      </c>
      <c r="GO132" s="85">
        <f>+Cas_Hoy!B131</f>
        <v>42</v>
      </c>
      <c r="GP132" s="62">
        <f>+Cas_Hoy!C131</f>
        <v>41</v>
      </c>
      <c r="GQ132" s="62">
        <f>+Cas_Hoy!D131</f>
        <v>131</v>
      </c>
      <c r="GR132" s="62">
        <f>+Cas_Hoy!E131</f>
        <v>160</v>
      </c>
      <c r="GS132" s="62">
        <f>+Cas_Hoy!F131</f>
        <v>321</v>
      </c>
      <c r="GT132" s="62">
        <f>+Cas_Hoy!G131</f>
        <v>371</v>
      </c>
      <c r="GU132" s="62">
        <f>+Cas_Hoy!H131</f>
        <v>351</v>
      </c>
      <c r="GV132" s="62">
        <f>+Cas_Hoy!I131</f>
        <v>378</v>
      </c>
      <c r="GW132" s="62">
        <f>+Cas_Hoy!J131</f>
        <v>280</v>
      </c>
      <c r="GX132" s="62">
        <f>+Cas_Hoy!K131</f>
        <v>333</v>
      </c>
      <c r="GY132" s="62">
        <f>+Cas_Hoy!L131</f>
        <v>200</v>
      </c>
      <c r="GZ132" s="62">
        <f>+Cas_Hoy!M131</f>
        <v>233</v>
      </c>
      <c r="HA132" s="62">
        <f>+Cas_Hoy!N131</f>
        <v>147</v>
      </c>
      <c r="HB132" s="62">
        <f>+Cas_Hoy!O131</f>
        <v>120</v>
      </c>
      <c r="HC132" s="62">
        <f>+Cas_Hoy!P131</f>
        <v>52</v>
      </c>
      <c r="HD132" s="62">
        <f>+Cas_Hoy!Q131</f>
        <v>62</v>
      </c>
      <c r="HE132" s="62">
        <f>+Cas_Hoy!R131</f>
        <v>22</v>
      </c>
      <c r="HF132" s="62">
        <f>+Cas_Hoy!S131</f>
        <v>24</v>
      </c>
      <c r="HG132" s="62">
        <f>+Cas_Hoy!T131</f>
        <v>5</v>
      </c>
      <c r="HH132" s="590">
        <f>+Cas_Hoy!U131</f>
        <v>15</v>
      </c>
      <c r="HI132" s="543">
        <f t="shared" si="519"/>
        <v>0.12024531627210214</v>
      </c>
      <c r="HJ132" s="112">
        <f t="shared" si="520"/>
        <v>0.34729647058292668</v>
      </c>
      <c r="HK132" s="112">
        <f t="shared" si="521"/>
        <v>0.33680509280973492</v>
      </c>
      <c r="HL132" s="112">
        <f t="shared" si="522"/>
        <v>0.28046794659829594</v>
      </c>
      <c r="HM132" s="323">
        <f t="shared" ref="HM132:HM163" si="772">MIN(+(GS132*FY132)/AO132,0.7)</f>
        <v>0.14039890455890586</v>
      </c>
      <c r="HN132" s="323">
        <f t="shared" ref="HN132:HN163" si="773">MIN(+(GT132*FZ132)/AP132,0.7)</f>
        <v>0.17455507620828745</v>
      </c>
      <c r="HO132" s="323">
        <f t="shared" ref="HO132:HO163" si="774">MIN(+(GU132*GA132)/AQ132,0.7)</f>
        <v>0.13830975422362343</v>
      </c>
      <c r="HP132" s="323">
        <f t="shared" ref="HP132:HP163" si="775">MIN(+(GV132*GB132)/AR132,0.7)</f>
        <v>0.7</v>
      </c>
      <c r="HQ132" s="323">
        <f t="shared" ref="HQ132:HQ163" si="776">MIN(+(GW132*GC132)/AS132,0.7)</f>
        <v>0.12928417106898246</v>
      </c>
      <c r="HR132" s="323">
        <f t="shared" ref="HR132:HR163" si="777">MIN(+(GX132*GD132)/AT132,0.7)</f>
        <v>0.7</v>
      </c>
      <c r="HS132" s="323">
        <f t="shared" ref="HS132:HS163" si="778">MIN(+(GY132*GE132)/AU132,0.7)</f>
        <v>0.7</v>
      </c>
      <c r="HT132" s="323">
        <f t="shared" ref="HT132:HT163" si="779">MIN(+(GZ132*GF132)/AV132,0.7)</f>
        <v>0.65756829450862986</v>
      </c>
      <c r="HU132" s="323">
        <f t="shared" ref="HU132:HU163" si="780">MIN(+(HA132*GG132)/AW132,0.7)</f>
        <v>0.33680509280973492</v>
      </c>
      <c r="HV132" s="323">
        <f t="shared" ref="HV132:HV163" si="781">MIN(+(HB132*GH132)/AX132,0.7)</f>
        <v>0.28046794659829594</v>
      </c>
      <c r="HW132" s="323">
        <f t="shared" ref="HW132:HW163" si="782">MIN(+(HC132*GI132)/AY132,0.7)</f>
        <v>0.12024531627210214</v>
      </c>
      <c r="HX132" s="323">
        <f t="shared" ref="HX132:HX163" si="783">MIN(+(HD132*GJ132)/AZ132,0.7)</f>
        <v>0.34729647058292668</v>
      </c>
      <c r="HY132" s="323">
        <f t="shared" ref="HY132:HY163" si="784">MIN(+(HE132*GK132)/BA132,0.7)</f>
        <v>0.28729457612698861</v>
      </c>
      <c r="HZ132" s="323">
        <f t="shared" ref="HZ132:HZ163" si="785">MIN(+(HF132*GL132)/BB132,0.7)</f>
        <v>0.19301393573947587</v>
      </c>
      <c r="IA132" s="323">
        <f t="shared" ref="IA132:IA163" si="786">MIN(+(HG132*GM132)/BC132,0.7)</f>
        <v>0.7</v>
      </c>
      <c r="IB132" s="327">
        <f t="shared" ref="IB132:IB163" si="787">MIN(+(HH132*GN132)/BD132,0.7)</f>
        <v>0.7</v>
      </c>
      <c r="IC132" s="241">
        <f>+CyF_Tot!B131</f>
        <v>0</v>
      </c>
      <c r="ID132" s="149">
        <f>+CyF_Tot!C131</f>
        <v>3039</v>
      </c>
      <c r="IE132" s="149">
        <f>+CyF_Tot!D131</f>
        <v>3181</v>
      </c>
      <c r="IF132" s="149">
        <f>+CyF_Tot!E131</f>
        <v>3331</v>
      </c>
      <c r="IG132" s="149">
        <f>+CyF_Tot!F131</f>
        <v>0</v>
      </c>
      <c r="IH132" s="149">
        <f>+CyF_Tot!G131</f>
        <v>52</v>
      </c>
      <c r="II132" s="149">
        <f>+CyF_Tot!H131</f>
        <v>53</v>
      </c>
      <c r="IJ132" s="557">
        <f>+CyF_Tot!I131</f>
        <v>54</v>
      </c>
      <c r="IK132" s="93">
        <f t="shared" si="667"/>
        <v>9.1218529848932112E-2</v>
      </c>
      <c r="IL132" s="90">
        <f t="shared" si="668"/>
        <v>8.4565916998576934E-2</v>
      </c>
      <c r="IM132" s="90">
        <f t="shared" si="669"/>
        <v>7.2444097245149747E-2</v>
      </c>
      <c r="IN132" s="90">
        <f t="shared" si="670"/>
        <v>6.7702184198578264E-2</v>
      </c>
      <c r="IO132" s="90">
        <f t="shared" si="671"/>
        <v>7.2389267509692129E-2</v>
      </c>
      <c r="IP132" s="90">
        <f t="shared" si="672"/>
        <v>6.7293682635117355E-2</v>
      </c>
      <c r="IQ132" s="90">
        <f t="shared" si="673"/>
        <v>8.0350239553822672E-2</v>
      </c>
      <c r="IR132" s="90">
        <f t="shared" si="674"/>
        <v>7.9256622333803081E-2</v>
      </c>
      <c r="IS132" s="90">
        <f t="shared" si="675"/>
        <v>6.8571799267058781E-2</v>
      </c>
      <c r="IT132" s="90">
        <f t="shared" si="676"/>
        <v>6.6699255412664069E-2</v>
      </c>
      <c r="IU132" s="90">
        <f t="shared" si="677"/>
        <v>5.3799531195131332E-2</v>
      </c>
      <c r="IV132" s="90">
        <f t="shared" si="678"/>
        <v>5.1699720024120585E-2</v>
      </c>
      <c r="IW132" s="90">
        <f t="shared" si="679"/>
        <v>3.7633003547676444E-2</v>
      </c>
      <c r="IX132" s="90">
        <f t="shared" si="680"/>
        <v>3.9726152110535186E-2</v>
      </c>
      <c r="IY132" s="90">
        <f t="shared" si="681"/>
        <v>2.1969828241917708E-2</v>
      </c>
      <c r="IZ132" s="90">
        <f t="shared" si="682"/>
        <v>2.4605726042826761E-2</v>
      </c>
      <c r="JA132" s="90">
        <f t="shared" si="683"/>
        <v>7.3123548702129807E-3</v>
      </c>
      <c r="JB132" s="90">
        <f t="shared" si="684"/>
        <v>9.8144663828929266E-3</v>
      </c>
      <c r="JC132" s="90">
        <f t="shared" si="685"/>
        <v>5.8034562462007779E-4</v>
      </c>
      <c r="JD132" s="202">
        <f t="shared" si="686"/>
        <v>2.3672733691242022E-3</v>
      </c>
      <c r="JE132" s="326"/>
      <c r="JF132" s="323"/>
      <c r="JG132" s="323"/>
      <c r="JH132" s="323"/>
      <c r="JI132" s="323"/>
      <c r="JJ132" s="323"/>
      <c r="JK132" s="323"/>
      <c r="JL132" s="323"/>
      <c r="JM132" s="323"/>
      <c r="JN132" s="323"/>
      <c r="JO132" s="323"/>
      <c r="JP132" s="323"/>
      <c r="JQ132" s="323"/>
      <c r="JR132" s="323"/>
      <c r="JS132" s="323"/>
      <c r="JT132" s="323"/>
      <c r="JU132" s="323"/>
      <c r="JV132" s="323"/>
      <c r="JW132" s="323"/>
      <c r="JX132" s="327"/>
      <c r="JZ132" s="701">
        <f t="shared" si="540"/>
        <v>0</v>
      </c>
      <c r="KA132" s="291">
        <f t="shared" si="541"/>
        <v>0</v>
      </c>
      <c r="KB132" s="291">
        <f t="shared" si="542"/>
        <v>0</v>
      </c>
      <c r="KC132" s="291">
        <f t="shared" si="543"/>
        <v>0</v>
      </c>
      <c r="KD132" s="291">
        <f t="shared" si="544"/>
        <v>0</v>
      </c>
      <c r="KE132" s="291">
        <f t="shared" si="545"/>
        <v>0</v>
      </c>
      <c r="KF132" s="291">
        <f t="shared" si="546"/>
        <v>0</v>
      </c>
      <c r="KG132" s="291">
        <f t="shared" si="547"/>
        <v>1302.4286482539383</v>
      </c>
      <c r="KH132" s="291">
        <f t="shared" si="548"/>
        <v>0</v>
      </c>
      <c r="KI132" s="291">
        <f t="shared" si="549"/>
        <v>1386.8002422827676</v>
      </c>
      <c r="KJ132" s="291">
        <f t="shared" si="550"/>
        <v>7462.784377351376</v>
      </c>
      <c r="KK132" s="291">
        <f t="shared" si="551"/>
        <v>2778.4350381293539</v>
      </c>
      <c r="KL132" s="291">
        <f t="shared" si="552"/>
        <v>8346.4306377104331</v>
      </c>
      <c r="KM132" s="291">
        <f t="shared" si="553"/>
        <v>3039.9180717112204</v>
      </c>
      <c r="KN132" s="291">
        <f t="shared" si="554"/>
        <v>7133.3769609082919</v>
      </c>
      <c r="KO132" s="291">
        <f t="shared" si="555"/>
        <v>12010.606720857775</v>
      </c>
      <c r="KP132" s="291">
        <f t="shared" si="556"/>
        <v>13894.672148655129</v>
      </c>
      <c r="KQ132" s="291">
        <f t="shared" si="557"/>
        <v>6355.7433537100742</v>
      </c>
      <c r="KR132" s="291">
        <f t="shared" si="558"/>
        <v>13173.20198065946</v>
      </c>
      <c r="KS132" s="702">
        <f t="shared" si="559"/>
        <v>13867.704441992129</v>
      </c>
      <c r="KT132" s="705">
        <f>(SUM(JZ132:KS132)/SUM(JZ$4:KS131))*100000</f>
        <v>170.66246732654366</v>
      </c>
      <c r="KU132" s="624">
        <f t="shared" si="732"/>
        <v>0</v>
      </c>
      <c r="KV132" s="625">
        <f t="shared" si="733"/>
        <v>0</v>
      </c>
      <c r="KW132" s="625">
        <f t="shared" si="734"/>
        <v>0</v>
      </c>
      <c r="KX132" s="625">
        <f t="shared" si="735"/>
        <v>0</v>
      </c>
      <c r="KY132" s="625">
        <f t="shared" si="736"/>
        <v>0</v>
      </c>
      <c r="KZ132" s="625">
        <f t="shared" si="737"/>
        <v>0</v>
      </c>
      <c r="LA132" s="625">
        <f t="shared" si="738"/>
        <v>0</v>
      </c>
      <c r="LB132" s="625">
        <f t="shared" si="739"/>
        <v>399.48208589042093</v>
      </c>
      <c r="LC132" s="625">
        <f t="shared" si="740"/>
        <v>0</v>
      </c>
      <c r="LD132" s="625">
        <f t="shared" si="741"/>
        <v>474.6919679185122</v>
      </c>
      <c r="LE132" s="625">
        <f t="shared" si="742"/>
        <v>3531.064316791174</v>
      </c>
      <c r="LF132" s="625">
        <f t="shared" si="743"/>
        <v>1224.8267803293793</v>
      </c>
      <c r="LG132" s="625">
        <f t="shared" si="744"/>
        <v>5047.9522481524355</v>
      </c>
      <c r="LH132" s="625">
        <f t="shared" si="745"/>
        <v>1593.9928298336488</v>
      </c>
      <c r="LI132" s="625">
        <f t="shared" si="746"/>
        <v>7205.7005776057204</v>
      </c>
      <c r="LJ132" s="625">
        <f t="shared" si="747"/>
        <v>9007.3020112475151</v>
      </c>
      <c r="LK132" s="625">
        <f t="shared" si="748"/>
        <v>38968.897482752116</v>
      </c>
      <c r="LL132" s="625">
        <f t="shared" si="749"/>
        <v>9678.040427870219</v>
      </c>
      <c r="LM132" s="625">
        <f t="shared" si="750"/>
        <v>218225.8259034119</v>
      </c>
      <c r="LN132" s="626">
        <f t="shared" si="751"/>
        <v>80248.275227082515</v>
      </c>
      <c r="LO132" s="642">
        <f t="shared" si="752"/>
        <v>0</v>
      </c>
      <c r="LP132" s="625">
        <f t="shared" si="753"/>
        <v>0</v>
      </c>
      <c r="LQ132" s="625">
        <f t="shared" si="754"/>
        <v>937.09616025673222</v>
      </c>
      <c r="LR132" s="625">
        <f t="shared" si="755"/>
        <v>640.74281057874293</v>
      </c>
      <c r="LS132" s="625">
        <f t="shared" si="756"/>
        <v>11258.203228189212</v>
      </c>
      <c r="LT132" s="645">
        <f t="shared" si="757"/>
        <v>7448.4625115289418</v>
      </c>
      <c r="LU132" s="624">
        <f t="shared" si="758"/>
        <v>0</v>
      </c>
      <c r="LV132" s="625">
        <f t="shared" si="759"/>
        <v>790.79436486279587</v>
      </c>
      <c r="LW132" s="626">
        <f t="shared" si="760"/>
        <v>9234.0468108441237</v>
      </c>
      <c r="LY132" s="725">
        <f>VLOOKUP(A132,Vac!A:C,2,FALSE)</f>
        <v>5609.8306913961278</v>
      </c>
      <c r="LZ132" s="730">
        <f>VLOOKUP(A132,Vac!A:D,3,FALSE)</f>
        <v>2477</v>
      </c>
      <c r="MA132" s="722">
        <f>VLOOKUP(A132,Vac!A:D,4,FALSE)</f>
        <v>866</v>
      </c>
      <c r="MB132" s="742">
        <f t="shared" si="704"/>
        <v>7.8425785207700105E-2</v>
      </c>
      <c r="MC132" s="666">
        <f t="shared" si="705"/>
        <v>2.7418946301925026E-2</v>
      </c>
    </row>
    <row r="133" spans="1:341" ht="14.4">
      <c r="A133" s="511" t="s">
        <v>143</v>
      </c>
      <c r="B133" s="539">
        <v>105918</v>
      </c>
      <c r="C133" s="527">
        <f t="shared" si="638"/>
        <v>6716</v>
      </c>
      <c r="D133" s="518">
        <f t="shared" si="639"/>
        <v>106</v>
      </c>
      <c r="E133" s="496">
        <f t="shared" si="761"/>
        <v>3.1778641056101819E-3</v>
      </c>
      <c r="F133" s="209">
        <f t="shared" si="706"/>
        <v>5.5675144923431334E-2</v>
      </c>
      <c r="G133" s="28">
        <f t="shared" si="264"/>
        <v>5.6563909125510934</v>
      </c>
      <c r="H133" s="27">
        <f t="shared" si="707"/>
        <v>0.31492038379986215</v>
      </c>
      <c r="I133" s="34">
        <f t="shared" si="708"/>
        <v>0.35865784256399424</v>
      </c>
      <c r="J133" s="340">
        <f t="shared" si="709"/>
        <v>0.40806633751754223</v>
      </c>
      <c r="K133" s="582">
        <f t="shared" si="710"/>
        <v>2.4524791480981748E-3</v>
      </c>
      <c r="L133" s="341">
        <f t="shared" si="762"/>
        <v>7.3294167097139287</v>
      </c>
      <c r="M133" s="342">
        <f t="shared" si="711"/>
        <v>0.46418670375914423</v>
      </c>
      <c r="N133" s="827"/>
      <c r="O133" s="366" t="s">
        <v>230</v>
      </c>
      <c r="P133" s="21" t="s">
        <v>238</v>
      </c>
      <c r="Q133" s="21" t="s">
        <v>242</v>
      </c>
      <c r="R133" s="21" t="s">
        <v>233</v>
      </c>
      <c r="S133" s="170">
        <f t="shared" si="568"/>
        <v>6716</v>
      </c>
      <c r="T133" s="171">
        <f t="shared" si="569"/>
        <v>6340.7541683188883</v>
      </c>
      <c r="U133" s="170">
        <f t="shared" si="570"/>
        <v>356</v>
      </c>
      <c r="V133" s="172">
        <f t="shared" si="571"/>
        <v>5.5974842767295599E-2</v>
      </c>
      <c r="W133" s="171">
        <f t="shared" si="572"/>
        <v>336.10906550350273</v>
      </c>
      <c r="X133" s="170">
        <f t="shared" si="573"/>
        <v>819</v>
      </c>
      <c r="Y133" s="172">
        <f t="shared" si="574"/>
        <v>0.13888417839579448</v>
      </c>
      <c r="Z133" s="171">
        <f t="shared" si="575"/>
        <v>773.23967597575484</v>
      </c>
      <c r="AA133" s="170">
        <f t="shared" si="576"/>
        <v>106</v>
      </c>
      <c r="AB133" s="171">
        <f t="shared" si="577"/>
        <v>1000.7741838025643</v>
      </c>
      <c r="AC133" s="173">
        <f t="shared" si="578"/>
        <v>1.5783204288266826E-2</v>
      </c>
      <c r="AD133" s="170">
        <f t="shared" si="579"/>
        <v>1</v>
      </c>
      <c r="AE133" s="172">
        <f t="shared" si="580"/>
        <v>9.5238095238095247E-3</v>
      </c>
      <c r="AF133" s="171">
        <f t="shared" si="581"/>
        <v>9.4412658849298516</v>
      </c>
      <c r="AG133" s="170">
        <f t="shared" si="582"/>
        <v>6</v>
      </c>
      <c r="AH133" s="172">
        <f t="shared" si="583"/>
        <v>0.06</v>
      </c>
      <c r="AI133" s="367">
        <f t="shared" si="584"/>
        <v>56.64759530957911</v>
      </c>
      <c r="AJ133" s="831"/>
      <c r="AK133" s="85">
        <v>12218.587970553881</v>
      </c>
      <c r="AL133" s="62">
        <v>11417.949860531953</v>
      </c>
      <c r="AM133" s="62">
        <v>10141.602941015544</v>
      </c>
      <c r="AN133" s="62">
        <v>9652.5532954486262</v>
      </c>
      <c r="AO133" s="62">
        <v>8590.4242104753357</v>
      </c>
      <c r="AP133" s="62">
        <v>8516.5585983253641</v>
      </c>
      <c r="AQ133" s="62">
        <v>7702.644527952436</v>
      </c>
      <c r="AR133" s="62">
        <v>7600.544717628758</v>
      </c>
      <c r="AS133" s="62">
        <v>5909.564113946255</v>
      </c>
      <c r="AT133" s="62">
        <v>6029.4785936248436</v>
      </c>
      <c r="AU133" s="62">
        <v>4313.9285726058743</v>
      </c>
      <c r="AV133" s="62">
        <v>4172.8228052065497</v>
      </c>
      <c r="AW133" s="62">
        <v>2801.7456174408321</v>
      </c>
      <c r="AX133" s="62">
        <v>2770.3298289144896</v>
      </c>
      <c r="AY133" s="62">
        <v>1249.3902382156107</v>
      </c>
      <c r="AZ133" s="62">
        <v>1626.2256911677841</v>
      </c>
      <c r="BA133" s="62">
        <v>336.2906163273783</v>
      </c>
      <c r="BB133" s="62">
        <v>672.70130958578079</v>
      </c>
      <c r="BC133" s="62">
        <v>49.820832048500492</v>
      </c>
      <c r="BD133" s="86">
        <v>144.83370812401071</v>
      </c>
      <c r="BE133" s="258">
        <v>2.0000000000000002E-5</v>
      </c>
      <c r="BF133" s="43">
        <v>2.0000000000000002E-5</v>
      </c>
      <c r="BG133" s="53">
        <v>5.0000000000000002E-5</v>
      </c>
      <c r="BH133" s="53">
        <v>4.0000000000000003E-5</v>
      </c>
      <c r="BI133" s="53">
        <v>1.2518952302791728E-4</v>
      </c>
      <c r="BJ133" s="53">
        <v>1.2406223545552731E-4</v>
      </c>
      <c r="BK133" s="53">
        <v>3.4000000000000002E-4</v>
      </c>
      <c r="BL133" s="53">
        <v>1.8000000000000001E-4</v>
      </c>
      <c r="BM133" s="53">
        <v>8.9999999999999998E-4</v>
      </c>
      <c r="BN133" s="53">
        <v>5.0000000000000001E-4</v>
      </c>
      <c r="BO133" s="53">
        <v>3.8E-3</v>
      </c>
      <c r="BP133" s="53">
        <v>2E-3</v>
      </c>
      <c r="BQ133" s="53">
        <v>1.6199999999999999E-2</v>
      </c>
      <c r="BR133" s="53">
        <v>6.1999999999999998E-3</v>
      </c>
      <c r="BS133" s="53">
        <v>6.1100000000000002E-2</v>
      </c>
      <c r="BT133" s="53">
        <v>2.6800000000000001E-2</v>
      </c>
      <c r="BU133" s="53">
        <v>0.1421</v>
      </c>
      <c r="BV133" s="53">
        <v>5.4699999999999999E-2</v>
      </c>
      <c r="BW133" s="53">
        <v>0.27589999999999998</v>
      </c>
      <c r="BX133" s="773">
        <v>0.1051</v>
      </c>
      <c r="BY133" s="53">
        <f t="shared" si="763"/>
        <v>2.0000000000000002E-5</v>
      </c>
      <c r="BZ133" s="53">
        <f t="shared" si="764"/>
        <v>4.5000000000000003E-5</v>
      </c>
      <c r="CA133" s="53">
        <f t="shared" si="765"/>
        <v>1.246258792417223E-4</v>
      </c>
      <c r="CB133" s="53">
        <f t="shared" si="766"/>
        <v>2.6000000000000003E-4</v>
      </c>
      <c r="CC133" s="53">
        <f t="shared" si="767"/>
        <v>6.9999999999999999E-4</v>
      </c>
      <c r="CD133" s="53">
        <f t="shared" si="768"/>
        <v>2.8999999999999998E-3</v>
      </c>
      <c r="CE133" s="53">
        <f t="shared" si="769"/>
        <v>1.12E-2</v>
      </c>
      <c r="CF133" s="53">
        <f t="shared" si="770"/>
        <v>4.3950000000000003E-2</v>
      </c>
      <c r="CG133" s="53">
        <f t="shared" si="771"/>
        <v>9.8400000000000001E-2</v>
      </c>
      <c r="CH133" s="54">
        <f t="shared" ref="CH133:CH170" si="788">AVERAGE(BW133:BX133)</f>
        <v>0.1905</v>
      </c>
      <c r="CI133" s="64">
        <f>+Fall_Hoy!B133</f>
        <v>0</v>
      </c>
      <c r="CJ133" s="61">
        <f>+Fall_Hoy!C133</f>
        <v>0</v>
      </c>
      <c r="CK133" s="61">
        <f>+Fall_Hoy!D133</f>
        <v>0</v>
      </c>
      <c r="CL133" s="61">
        <f>+Fall_Hoy!E133</f>
        <v>0</v>
      </c>
      <c r="CM133" s="61">
        <f>+Fall_Hoy!F133</f>
        <v>0</v>
      </c>
      <c r="CN133" s="61">
        <f>+Fall_Hoy!G133</f>
        <v>0</v>
      </c>
      <c r="CO133" s="61">
        <f>+Fall_Hoy!H133</f>
        <v>2</v>
      </c>
      <c r="CP133" s="61">
        <f>+Fall_Hoy!I133</f>
        <v>3</v>
      </c>
      <c r="CQ133" s="61">
        <f>+Fall_Hoy!J133</f>
        <v>6</v>
      </c>
      <c r="CR133" s="61">
        <f>+Fall_Hoy!K133</f>
        <v>5</v>
      </c>
      <c r="CS133" s="61">
        <f>+Fall_Hoy!L133</f>
        <v>13</v>
      </c>
      <c r="CT133" s="61">
        <f>+Fall_Hoy!M133</f>
        <v>2</v>
      </c>
      <c r="CU133" s="61">
        <f>+Fall_Hoy!N133</f>
        <v>22</v>
      </c>
      <c r="CV133" s="61">
        <f>+Fall_Hoy!O133</f>
        <v>10</v>
      </c>
      <c r="CW133" s="61">
        <f>+Fall_Hoy!P133</f>
        <v>17</v>
      </c>
      <c r="CX133" s="61">
        <f>+Fall_Hoy!Q133</f>
        <v>7</v>
      </c>
      <c r="CY133" s="61">
        <f>+Fall_Hoy!R133</f>
        <v>11</v>
      </c>
      <c r="CZ133" s="61">
        <f>+Fall_Hoy!S133</f>
        <v>3</v>
      </c>
      <c r="DA133" s="61">
        <f>+Fall_Hoy!T133</f>
        <v>2</v>
      </c>
      <c r="DB133" s="253">
        <f>+Fall_Hoy!U133</f>
        <v>2</v>
      </c>
      <c r="DC133" s="61">
        <f>+Fall_Hoy!W133</f>
        <v>1</v>
      </c>
      <c r="DD133" s="61">
        <f>+Fall_Hoy!X133</f>
        <v>0</v>
      </c>
      <c r="DE133" s="61">
        <f>+Fall_Hoy!Y133</f>
        <v>0</v>
      </c>
      <c r="DF133" s="61">
        <f>+Fall_Hoy!Z133</f>
        <v>0</v>
      </c>
      <c r="DG133" s="61">
        <f>+Fall_Hoy!AA133</f>
        <v>0</v>
      </c>
      <c r="DH133" s="61">
        <f>+Fall_Hoy!AB133</f>
        <v>0</v>
      </c>
      <c r="DI133" s="61">
        <f>+Fall_Hoy!AC133</f>
        <v>0</v>
      </c>
      <c r="DJ133" s="61">
        <f>+Fall_Hoy!AD133</f>
        <v>0</v>
      </c>
      <c r="DK133" s="61">
        <f>+Fall_Hoy!AE133</f>
        <v>0</v>
      </c>
      <c r="DL133" s="270">
        <f>+Fall_Hoy!AF133</f>
        <v>0</v>
      </c>
      <c r="DM133" s="75">
        <f t="shared" si="585"/>
        <v>0.22269455721805073</v>
      </c>
      <c r="DN133" s="76">
        <f t="shared" si="586"/>
        <v>0.16061364131025638</v>
      </c>
      <c r="DO133" s="76">
        <f t="shared" si="587"/>
        <v>0.48470663535773473</v>
      </c>
      <c r="DP133" s="76">
        <f t="shared" si="588"/>
        <v>0.58220620843491488</v>
      </c>
      <c r="DQ133" s="76">
        <f t="shared" si="688"/>
        <v>8.0205585093204079E-2</v>
      </c>
      <c r="DR133" s="76">
        <f t="shared" si="689"/>
        <v>8.0314130655367882E-2</v>
      </c>
      <c r="DS133" s="76">
        <f t="shared" si="690"/>
        <v>0.7</v>
      </c>
      <c r="DT133" s="76">
        <f t="shared" si="691"/>
        <v>0.7</v>
      </c>
      <c r="DU133" s="76">
        <f t="shared" si="692"/>
        <v>0.7</v>
      </c>
      <c r="DV133" s="76">
        <f t="shared" si="693"/>
        <v>0.7</v>
      </c>
      <c r="DW133" s="76">
        <f t="shared" si="694"/>
        <v>0.7</v>
      </c>
      <c r="DX133" s="76">
        <f t="shared" si="695"/>
        <v>0.2396459295497215</v>
      </c>
      <c r="DY133" s="76">
        <f t="shared" si="696"/>
        <v>0.48470663535773473</v>
      </c>
      <c r="DZ133" s="76">
        <f t="shared" si="697"/>
        <v>0.58220620843491488</v>
      </c>
      <c r="EA133" s="76">
        <f t="shared" si="698"/>
        <v>0.22269455721805073</v>
      </c>
      <c r="EB133" s="76">
        <f t="shared" si="699"/>
        <v>0.16061364131025638</v>
      </c>
      <c r="EC133" s="76">
        <f t="shared" si="700"/>
        <v>0.23018862464854109</v>
      </c>
      <c r="ED133" s="76">
        <f t="shared" si="701"/>
        <v>8.1528913598747685E-2</v>
      </c>
      <c r="EE133" s="76">
        <f t="shared" si="702"/>
        <v>0.14550144917279939</v>
      </c>
      <c r="EF133" s="316">
        <f t="shared" si="703"/>
        <v>0.13138858325763414</v>
      </c>
      <c r="EG133" s="85">
        <f>+'Cas_-14'!B132</f>
        <v>74</v>
      </c>
      <c r="EH133" s="62">
        <f>+'Cas_-14'!C132</f>
        <v>75</v>
      </c>
      <c r="EI133" s="62">
        <f>+'Cas_-14'!D132</f>
        <v>182</v>
      </c>
      <c r="EJ133" s="62">
        <f>+'Cas_-14'!E132</f>
        <v>187</v>
      </c>
      <c r="EK133" s="62">
        <f>+'Cas_-14'!F132</f>
        <v>689</v>
      </c>
      <c r="EL133" s="62">
        <f>+'Cas_-14'!G132</f>
        <v>684</v>
      </c>
      <c r="EM133" s="62">
        <f>+'Cas_-14'!H132</f>
        <v>791</v>
      </c>
      <c r="EN133" s="62">
        <f>+'Cas_-14'!I132</f>
        <v>744</v>
      </c>
      <c r="EO133" s="62">
        <f>+'Cas_-14'!J132</f>
        <v>571</v>
      </c>
      <c r="EP133" s="62">
        <f>+'Cas_-14'!K132</f>
        <v>590</v>
      </c>
      <c r="EQ133" s="62">
        <f>+'Cas_-14'!L132</f>
        <v>357</v>
      </c>
      <c r="ER133" s="62">
        <f>+'Cas_-14'!M132</f>
        <v>322</v>
      </c>
      <c r="ES133" s="62">
        <f>+'Cas_-14'!N132</f>
        <v>211</v>
      </c>
      <c r="ET133" s="62">
        <f>+'Cas_-14'!O132</f>
        <v>182</v>
      </c>
      <c r="EU133" s="62">
        <f>+'Cas_-14'!P132</f>
        <v>68</v>
      </c>
      <c r="EV133" s="62">
        <f>+'Cas_-14'!Q132</f>
        <v>64</v>
      </c>
      <c r="EW133" s="62">
        <f>+'Cas_-14'!R132</f>
        <v>22</v>
      </c>
      <c r="EX133" s="62">
        <f>+'Cas_-14'!S132</f>
        <v>16</v>
      </c>
      <c r="EY133" s="62">
        <f>+'Cas_-14'!T132</f>
        <v>2</v>
      </c>
      <c r="EZ133" s="86">
        <f>+'Cas_-14'!U132</f>
        <v>4</v>
      </c>
      <c r="FA133" s="201">
        <f t="shared" si="712"/>
        <v>6.0563462961788954E-3</v>
      </c>
      <c r="FB133" s="91">
        <f t="shared" si="713"/>
        <v>6.5686047772244996E-3</v>
      </c>
      <c r="FC133" s="91">
        <f t="shared" si="714"/>
        <v>1.7945881046470467E-2</v>
      </c>
      <c r="FD133" s="91">
        <f t="shared" si="715"/>
        <v>1.9373112406245327E-2</v>
      </c>
      <c r="FE133" s="91">
        <f t="shared" si="716"/>
        <v>8.0205585093204079E-2</v>
      </c>
      <c r="FF133" s="91">
        <f t="shared" si="717"/>
        <v>8.0314130655367882E-2</v>
      </c>
      <c r="FG133" s="91">
        <f t="shared" si="718"/>
        <v>0.10269200365270763</v>
      </c>
      <c r="FH133" s="91">
        <f t="shared" si="719"/>
        <v>9.788772089905097E-2</v>
      </c>
      <c r="FI133" s="91">
        <f t="shared" si="720"/>
        <v>9.6623031579007757E-2</v>
      </c>
      <c r="FJ133" s="91">
        <f t="shared" si="721"/>
        <v>9.7852573956200034E-2</v>
      </c>
      <c r="FK133" s="91">
        <f t="shared" si="722"/>
        <v>8.2755194943886237E-2</v>
      </c>
      <c r="FL133" s="91">
        <f t="shared" si="723"/>
        <v>7.7165989315010314E-2</v>
      </c>
      <c r="FM133" s="91">
        <f t="shared" si="724"/>
        <v>7.5310191862718576E-2</v>
      </c>
      <c r="FN133" s="91">
        <f t="shared" si="725"/>
        <v>6.5696148559795803E-2</v>
      </c>
      <c r="FO133" s="91">
        <f t="shared" si="726"/>
        <v>5.4426549784091602E-2</v>
      </c>
      <c r="FP133" s="91">
        <f t="shared" si="727"/>
        <v>3.9354931082193109E-2</v>
      </c>
      <c r="FQ133" s="91">
        <f t="shared" si="728"/>
        <v>6.5419607125115381E-2</v>
      </c>
      <c r="FR133" s="91">
        <f t="shared" si="729"/>
        <v>2.3784701727207994E-2</v>
      </c>
      <c r="FS133" s="91">
        <f t="shared" si="730"/>
        <v>4.0143849826775345E-2</v>
      </c>
      <c r="FT133" s="100">
        <f t="shared" si="731"/>
        <v>2.7617880200754695E-2</v>
      </c>
      <c r="FU133" s="119">
        <f t="shared" si="511"/>
        <v>4.0916530278232406</v>
      </c>
      <c r="FV133" s="120">
        <f t="shared" si="512"/>
        <v>4.0811567164179099</v>
      </c>
      <c r="FW133" s="120">
        <f t="shared" si="513"/>
        <v>6.4361359780001175</v>
      </c>
      <c r="FX133" s="120">
        <f t="shared" si="514"/>
        <v>8.8621056362991837</v>
      </c>
      <c r="FY133" s="120">
        <f t="shared" si="687"/>
        <v>1</v>
      </c>
      <c r="FZ133" s="120">
        <f t="shared" si="687"/>
        <v>1</v>
      </c>
      <c r="GA133" s="120">
        <f t="shared" si="687"/>
        <v>6.8164995822587926</v>
      </c>
      <c r="GB133" s="120">
        <f t="shared" si="687"/>
        <v>7.1510501375539386</v>
      </c>
      <c r="GC133" s="120">
        <f t="shared" si="687"/>
        <v>7.2446495267292086</v>
      </c>
      <c r="GD133" s="120">
        <f t="shared" si="687"/>
        <v>7.1536186704023565</v>
      </c>
      <c r="GE133" s="120">
        <f t="shared" ref="FY133:GJ154" si="789">+DW133/FK133</f>
        <v>8.4586834756977911</v>
      </c>
      <c r="GF133" s="120">
        <f t="shared" si="789"/>
        <v>3.1055900621118018</v>
      </c>
      <c r="GG133" s="120">
        <f t="shared" si="789"/>
        <v>6.4361359780001175</v>
      </c>
      <c r="GH133" s="120">
        <f t="shared" si="789"/>
        <v>8.8621056362991837</v>
      </c>
      <c r="GI133" s="120">
        <f t="shared" si="789"/>
        <v>4.0916530278232406</v>
      </c>
      <c r="GJ133" s="120">
        <f t="shared" si="789"/>
        <v>4.0811567164179099</v>
      </c>
      <c r="GK133" s="120">
        <f t="shared" si="515"/>
        <v>3.5186488388458832</v>
      </c>
      <c r="GL133" s="120">
        <f t="shared" si="516"/>
        <v>3.4277879341864712</v>
      </c>
      <c r="GM133" s="120">
        <f t="shared" si="517"/>
        <v>3.6245016310257347</v>
      </c>
      <c r="GN133" s="321">
        <f t="shared" si="518"/>
        <v>4.7573739295908659</v>
      </c>
      <c r="GO133" s="85">
        <f>+Cas_Hoy!B132</f>
        <v>81</v>
      </c>
      <c r="GP133" s="62">
        <f>+Cas_Hoy!C132</f>
        <v>80</v>
      </c>
      <c r="GQ133" s="62">
        <f>+Cas_Hoy!D132</f>
        <v>199</v>
      </c>
      <c r="GR133" s="62">
        <f>+Cas_Hoy!E132</f>
        <v>213</v>
      </c>
      <c r="GS133" s="62">
        <f>+Cas_Hoy!F132</f>
        <v>794</v>
      </c>
      <c r="GT133" s="62">
        <f>+Cas_Hoy!G132</f>
        <v>790</v>
      </c>
      <c r="GU133" s="62">
        <f>+Cas_Hoy!H132</f>
        <v>889</v>
      </c>
      <c r="GV133" s="62">
        <f>+Cas_Hoy!I132</f>
        <v>836</v>
      </c>
      <c r="GW133" s="62">
        <f>+Cas_Hoy!J132</f>
        <v>674</v>
      </c>
      <c r="GX133" s="62">
        <f>+Cas_Hoy!K132</f>
        <v>670</v>
      </c>
      <c r="GY133" s="62">
        <f>+Cas_Hoy!L132</f>
        <v>422</v>
      </c>
      <c r="GZ133" s="62">
        <f>+Cas_Hoy!M132</f>
        <v>365</v>
      </c>
      <c r="HA133" s="62">
        <f>+Cas_Hoy!N132</f>
        <v>234</v>
      </c>
      <c r="HB133" s="62">
        <f>+Cas_Hoy!O132</f>
        <v>202</v>
      </c>
      <c r="HC133" s="62">
        <f>+Cas_Hoy!P132</f>
        <v>73</v>
      </c>
      <c r="HD133" s="62">
        <f>+Cas_Hoy!Q132</f>
        <v>77</v>
      </c>
      <c r="HE133" s="62">
        <f>+Cas_Hoy!R132</f>
        <v>23</v>
      </c>
      <c r="HF133" s="62">
        <f>+Cas_Hoy!S132</f>
        <v>16</v>
      </c>
      <c r="HG133" s="62">
        <f>+Cas_Hoy!T132</f>
        <v>2</v>
      </c>
      <c r="HH133" s="590">
        <f>+Cas_Hoy!U132</f>
        <v>6</v>
      </c>
      <c r="HI133" s="543">
        <f t="shared" si="519"/>
        <v>0.23906915701349563</v>
      </c>
      <c r="HJ133" s="112">
        <f t="shared" si="520"/>
        <v>0.19323828720140218</v>
      </c>
      <c r="HK133" s="112">
        <f t="shared" si="521"/>
        <v>0.53754195579957309</v>
      </c>
      <c r="HL133" s="112">
        <f t="shared" si="522"/>
        <v>0.64618491265853195</v>
      </c>
      <c r="HM133" s="323">
        <f t="shared" si="772"/>
        <v>9.2428497190136488E-2</v>
      </c>
      <c r="HN133" s="323">
        <f t="shared" si="773"/>
        <v>9.2760472540556471E-2</v>
      </c>
      <c r="HO133" s="323">
        <f t="shared" si="774"/>
        <v>0.7</v>
      </c>
      <c r="HP133" s="323">
        <f t="shared" si="775"/>
        <v>0.7</v>
      </c>
      <c r="HQ133" s="323">
        <f t="shared" si="776"/>
        <v>0.7</v>
      </c>
      <c r="HR133" s="323">
        <f t="shared" si="777"/>
        <v>0.7</v>
      </c>
      <c r="HS133" s="323">
        <f t="shared" si="778"/>
        <v>0.7</v>
      </c>
      <c r="HT133" s="323">
        <f t="shared" si="779"/>
        <v>0.27164833629083346</v>
      </c>
      <c r="HU133" s="323">
        <f t="shared" si="780"/>
        <v>0.53754195579957309</v>
      </c>
      <c r="HV133" s="323">
        <f t="shared" si="781"/>
        <v>0.64618491265853195</v>
      </c>
      <c r="HW133" s="323">
        <f t="shared" si="782"/>
        <v>0.23906915701349563</v>
      </c>
      <c r="HX133" s="323">
        <f t="shared" si="783"/>
        <v>0.19323828720140218</v>
      </c>
      <c r="HY133" s="323">
        <f t="shared" si="784"/>
        <v>0.24065174395074751</v>
      </c>
      <c r="HZ133" s="323">
        <f t="shared" si="785"/>
        <v>8.1528913598747685E-2</v>
      </c>
      <c r="IA133" s="323">
        <f t="shared" si="786"/>
        <v>0.14550144917279939</v>
      </c>
      <c r="IB133" s="327">
        <f t="shared" si="787"/>
        <v>0.19708287488645121</v>
      </c>
      <c r="IC133" s="241">
        <f>+CyF_Tot!B132</f>
        <v>0</v>
      </c>
      <c r="ID133" s="149">
        <f>+CyF_Tot!C132</f>
        <v>5897</v>
      </c>
      <c r="IE133" s="149">
        <f>+CyF_Tot!D132</f>
        <v>6360</v>
      </c>
      <c r="IF133" s="149">
        <f>+CyF_Tot!E132</f>
        <v>6716</v>
      </c>
      <c r="IG133" s="149">
        <f>+CyF_Tot!F132</f>
        <v>0</v>
      </c>
      <c r="IH133" s="149">
        <f>+CyF_Tot!G132</f>
        <v>100</v>
      </c>
      <c r="II133" s="149">
        <f>+CyF_Tot!H132</f>
        <v>105</v>
      </c>
      <c r="IJ133" s="557">
        <f>+CyF_Tot!I132</f>
        <v>106</v>
      </c>
      <c r="IK133" s="93">
        <f t="shared" si="667"/>
        <v>0.11535893776840463</v>
      </c>
      <c r="IL133" s="90">
        <f t="shared" si="668"/>
        <v>0.10779990049407988</v>
      </c>
      <c r="IM133" s="90">
        <f t="shared" si="669"/>
        <v>9.5749569865514306E-2</v>
      </c>
      <c r="IN133" s="90">
        <f t="shared" si="670"/>
        <v>9.1132322130786328E-2</v>
      </c>
      <c r="IO133" s="90">
        <f t="shared" si="671"/>
        <v>8.1104479035436244E-2</v>
      </c>
      <c r="IP133" s="90">
        <f t="shared" si="672"/>
        <v>8.0407094151375258E-2</v>
      </c>
      <c r="IQ133" s="90">
        <f t="shared" si="673"/>
        <v>7.2722715005498928E-2</v>
      </c>
      <c r="IR133" s="90">
        <f t="shared" si="674"/>
        <v>7.1758763549432183E-2</v>
      </c>
      <c r="IS133" s="90">
        <f t="shared" si="675"/>
        <v>5.5793766063806483E-2</v>
      </c>
      <c r="IT133" s="90">
        <f t="shared" si="676"/>
        <v>5.6925910549905055E-2</v>
      </c>
      <c r="IU133" s="90">
        <f t="shared" si="677"/>
        <v>4.0728946662567968E-2</v>
      </c>
      <c r="IV133" s="90">
        <f t="shared" si="678"/>
        <v>3.939672959465388E-2</v>
      </c>
      <c r="IW133" s="90">
        <f t="shared" si="679"/>
        <v>2.6452025316195851E-2</v>
      </c>
      <c r="IX133" s="90">
        <f t="shared" si="680"/>
        <v>2.6155420503733921E-2</v>
      </c>
      <c r="IY133" s="90">
        <f t="shared" si="681"/>
        <v>1.1795825433029426E-2</v>
      </c>
      <c r="IZ133" s="90">
        <f t="shared" si="682"/>
        <v>1.5353629139218868E-2</v>
      </c>
      <c r="JA133" s="90">
        <f t="shared" si="683"/>
        <v>3.1750091233537104E-3</v>
      </c>
      <c r="JB133" s="90">
        <f t="shared" si="684"/>
        <v>6.3511519249398662E-3</v>
      </c>
      <c r="JC133" s="90">
        <f t="shared" si="685"/>
        <v>4.7037172197832752E-4</v>
      </c>
      <c r="JD133" s="202">
        <f t="shared" si="686"/>
        <v>1.3674135474991099E-3</v>
      </c>
      <c r="JE133" s="326"/>
      <c r="JF133" s="323"/>
      <c r="JG133" s="323"/>
      <c r="JH133" s="323"/>
      <c r="JI133" s="323"/>
      <c r="JJ133" s="323"/>
      <c r="JK133" s="323"/>
      <c r="JL133" s="323"/>
      <c r="JM133" s="323"/>
      <c r="JN133" s="323"/>
      <c r="JO133" s="323"/>
      <c r="JP133" s="323"/>
      <c r="JQ133" s="323"/>
      <c r="JR133" s="323"/>
      <c r="JS133" s="323"/>
      <c r="JT133" s="323"/>
      <c r="JU133" s="323"/>
      <c r="JV133" s="323"/>
      <c r="JW133" s="323"/>
      <c r="JX133" s="327"/>
      <c r="JZ133" s="701">
        <f t="shared" si="540"/>
        <v>0</v>
      </c>
      <c r="KA133" s="291">
        <f t="shared" si="541"/>
        <v>0</v>
      </c>
      <c r="KB133" s="291">
        <f t="shared" si="542"/>
        <v>0</v>
      </c>
      <c r="KC133" s="291">
        <f t="shared" si="543"/>
        <v>0</v>
      </c>
      <c r="KD133" s="291">
        <f t="shared" si="544"/>
        <v>0</v>
      </c>
      <c r="KE133" s="291">
        <f t="shared" si="545"/>
        <v>0</v>
      </c>
      <c r="KF133" s="291">
        <f t="shared" si="546"/>
        <v>836.6918629845145</v>
      </c>
      <c r="KG133" s="291">
        <f t="shared" si="547"/>
        <v>1286.8655291658449</v>
      </c>
      <c r="KH133" s="291">
        <f t="shared" si="548"/>
        <v>2865.3402642741848</v>
      </c>
      <c r="KI133" s="291">
        <f t="shared" si="549"/>
        <v>2422.6589037806402</v>
      </c>
      <c r="KJ133" s="291">
        <f t="shared" si="550"/>
        <v>6368.918153738322</v>
      </c>
      <c r="KK133" s="291">
        <f t="shared" si="551"/>
        <v>1087.2405112288086</v>
      </c>
      <c r="KL133" s="291">
        <f t="shared" si="552"/>
        <v>12983.133719765045</v>
      </c>
      <c r="KM133" s="291">
        <f t="shared" si="553"/>
        <v>6884.0503397650336</v>
      </c>
      <c r="KN133" s="291">
        <f t="shared" si="554"/>
        <v>13470.067625977166</v>
      </c>
      <c r="KO133" s="291">
        <f t="shared" si="555"/>
        <v>5739.676879226583</v>
      </c>
      <c r="KP133" s="291">
        <f t="shared" si="556"/>
        <v>11662.942138658444</v>
      </c>
      <c r="KQ133" s="291">
        <f t="shared" si="557"/>
        <v>2928.7203279166083</v>
      </c>
      <c r="KR133" s="291">
        <f t="shared" si="558"/>
        <v>2423.2834947932938</v>
      </c>
      <c r="KS133" s="702">
        <f t="shared" si="559"/>
        <v>2386.3229387462097</v>
      </c>
      <c r="KT133" s="705">
        <f>(SUM(JZ133:KS133)/SUM(JZ$4:KS132))*100000</f>
        <v>137.69453234030595</v>
      </c>
      <c r="KU133" s="624">
        <f t="shared" si="732"/>
        <v>0</v>
      </c>
      <c r="KV133" s="625">
        <f t="shared" si="733"/>
        <v>0</v>
      </c>
      <c r="KW133" s="625">
        <f t="shared" si="734"/>
        <v>0</v>
      </c>
      <c r="KX133" s="625">
        <f t="shared" si="735"/>
        <v>0</v>
      </c>
      <c r="KY133" s="625">
        <f t="shared" si="736"/>
        <v>0</v>
      </c>
      <c r="KZ133" s="625">
        <f t="shared" si="737"/>
        <v>0</v>
      </c>
      <c r="LA133" s="625">
        <f t="shared" si="738"/>
        <v>259.65108382479804</v>
      </c>
      <c r="LB133" s="625">
        <f t="shared" si="739"/>
        <v>394.70855201230228</v>
      </c>
      <c r="LC133" s="625">
        <f t="shared" si="740"/>
        <v>1015.3033090613775</v>
      </c>
      <c r="LD133" s="625">
        <f t="shared" si="741"/>
        <v>829.25910132372917</v>
      </c>
      <c r="LE133" s="625">
        <f t="shared" si="742"/>
        <v>3013.4944937549608</v>
      </c>
      <c r="LF133" s="625">
        <f t="shared" si="743"/>
        <v>479.291859099443</v>
      </c>
      <c r="LG133" s="625">
        <f t="shared" si="744"/>
        <v>7852.2474927953026</v>
      </c>
      <c r="LH133" s="625">
        <f t="shared" si="745"/>
        <v>3609.6784922964725</v>
      </c>
      <c r="LI133" s="625">
        <f t="shared" si="746"/>
        <v>13606.6374460229</v>
      </c>
      <c r="LJ133" s="625">
        <f t="shared" si="747"/>
        <v>4304.4455871148712</v>
      </c>
      <c r="LK133" s="625">
        <f t="shared" si="748"/>
        <v>32709.803562557689</v>
      </c>
      <c r="LL133" s="625">
        <f t="shared" si="749"/>
        <v>4459.6315738514986</v>
      </c>
      <c r="LM133" s="625">
        <f t="shared" si="750"/>
        <v>40143.849826775346</v>
      </c>
      <c r="LN133" s="626">
        <f t="shared" si="751"/>
        <v>13808.940100377347</v>
      </c>
      <c r="LO133" s="642">
        <f t="shared" si="752"/>
        <v>0</v>
      </c>
      <c r="LP133" s="625">
        <f t="shared" si="753"/>
        <v>0</v>
      </c>
      <c r="LQ133" s="625">
        <f t="shared" si="754"/>
        <v>1171.4737954258369</v>
      </c>
      <c r="LR133" s="625">
        <f t="shared" si="755"/>
        <v>561.70793897691465</v>
      </c>
      <c r="LS133" s="625">
        <f t="shared" si="756"/>
        <v>11718.977202993694</v>
      </c>
      <c r="LT133" s="645">
        <f t="shared" si="757"/>
        <v>4219.3360166154725</v>
      </c>
      <c r="LU133" s="624">
        <f t="shared" si="758"/>
        <v>0</v>
      </c>
      <c r="LV133" s="625">
        <f t="shared" si="759"/>
        <v>867.64293606791989</v>
      </c>
      <c r="LW133" s="626">
        <f t="shared" si="760"/>
        <v>7667.3308107937737</v>
      </c>
      <c r="LY133" s="725">
        <f>VLOOKUP(A133,Vac!A:C,2,FALSE)</f>
        <v>3128.6156743888309</v>
      </c>
      <c r="LZ133" s="730">
        <f>VLOOKUP(A133,Vac!A:D,3,FALSE)</f>
        <v>6661</v>
      </c>
      <c r="MA133" s="722">
        <f>VLOOKUP(A133,Vac!A:D,4,FALSE)</f>
        <v>1295</v>
      </c>
      <c r="MB133" s="742">
        <f t="shared" si="704"/>
        <v>6.2888272059517747E-2</v>
      </c>
      <c r="MC133" s="666">
        <f t="shared" si="705"/>
        <v>1.2226439320984158E-2</v>
      </c>
    </row>
    <row r="134" spans="1:341" ht="14.4">
      <c r="A134" s="510" t="s">
        <v>144</v>
      </c>
      <c r="B134" s="538">
        <v>15054</v>
      </c>
      <c r="C134" s="526">
        <f t="shared" si="638"/>
        <v>668</v>
      </c>
      <c r="D134" s="517">
        <f t="shared" si="639"/>
        <v>17</v>
      </c>
      <c r="E134" s="495">
        <f t="shared" si="761"/>
        <v>1.2122474316889386E-2</v>
      </c>
      <c r="F134" s="208">
        <f t="shared" si="706"/>
        <v>3.6535140162083167E-2</v>
      </c>
      <c r="G134" s="30">
        <f t="shared" si="264"/>
        <v>2.5497344932319188</v>
      </c>
      <c r="H134" s="29">
        <f t="shared" si="707"/>
        <v>9.3154907086326247E-2</v>
      </c>
      <c r="I134" s="33">
        <f t="shared" si="708"/>
        <v>0.11314086897030171</v>
      </c>
      <c r="J134" s="353">
        <f t="shared" si="709"/>
        <v>7.3281722864663251E-2</v>
      </c>
      <c r="K134" s="581">
        <f t="shared" si="710"/>
        <v>1.5409953867101898E-2</v>
      </c>
      <c r="L134" s="354">
        <f t="shared" si="762"/>
        <v>2.0057873745538921</v>
      </c>
      <c r="M134" s="355">
        <f t="shared" si="711"/>
        <v>8.8337785925948598E-2</v>
      </c>
      <c r="N134" s="827"/>
      <c r="O134" s="364" t="s">
        <v>226</v>
      </c>
      <c r="P134" s="20" t="s">
        <v>229</v>
      </c>
      <c r="Q134" s="20"/>
      <c r="R134" s="20"/>
      <c r="S134" s="166">
        <f t="shared" si="568"/>
        <v>668</v>
      </c>
      <c r="T134" s="167">
        <f t="shared" si="569"/>
        <v>4437.3588415039194</v>
      </c>
      <c r="U134" s="166">
        <f t="shared" si="570"/>
        <v>44</v>
      </c>
      <c r="V134" s="168">
        <f t="shared" si="571"/>
        <v>7.0512820512820512E-2</v>
      </c>
      <c r="W134" s="167">
        <f t="shared" si="572"/>
        <v>292.28112129666533</v>
      </c>
      <c r="X134" s="166">
        <f t="shared" si="573"/>
        <v>118</v>
      </c>
      <c r="Y134" s="168">
        <f t="shared" si="574"/>
        <v>0.21454545454545454</v>
      </c>
      <c r="Z134" s="167">
        <f t="shared" si="575"/>
        <v>783.8448252956025</v>
      </c>
      <c r="AA134" s="166">
        <f t="shared" si="576"/>
        <v>17</v>
      </c>
      <c r="AB134" s="167">
        <f t="shared" si="577"/>
        <v>1129.267968646207</v>
      </c>
      <c r="AC134" s="169">
        <f t="shared" si="578"/>
        <v>2.5449101796407185E-2</v>
      </c>
      <c r="AD134" s="166">
        <f t="shared" si="579"/>
        <v>0</v>
      </c>
      <c r="AE134" s="168">
        <f t="shared" si="580"/>
        <v>0</v>
      </c>
      <c r="AF134" s="167">
        <f t="shared" si="581"/>
        <v>0</v>
      </c>
      <c r="AG134" s="166">
        <f t="shared" si="582"/>
        <v>1</v>
      </c>
      <c r="AH134" s="168">
        <f t="shared" si="583"/>
        <v>6.25E-2</v>
      </c>
      <c r="AI134" s="365">
        <f t="shared" si="584"/>
        <v>66.427527567423937</v>
      </c>
      <c r="AJ134" s="831"/>
      <c r="AK134" s="85">
        <v>852.01116923636471</v>
      </c>
      <c r="AL134" s="62">
        <v>822.07160792579418</v>
      </c>
      <c r="AM134" s="62">
        <v>918.36074032116335</v>
      </c>
      <c r="AN134" s="62">
        <v>856.50557607024018</v>
      </c>
      <c r="AO134" s="62">
        <v>760.77789771430594</v>
      </c>
      <c r="AP134" s="62">
        <v>742.75270274889749</v>
      </c>
      <c r="AQ134" s="62">
        <v>869.57134123398032</v>
      </c>
      <c r="AR134" s="62">
        <v>922.73002090978116</v>
      </c>
      <c r="AS134" s="62">
        <v>1069.2586092783968</v>
      </c>
      <c r="AT134" s="62">
        <v>1076.6973332654463</v>
      </c>
      <c r="AU134" s="62">
        <v>904.459922867871</v>
      </c>
      <c r="AV134" s="62">
        <v>921.56539543572399</v>
      </c>
      <c r="AW134" s="62">
        <v>894.89114362910482</v>
      </c>
      <c r="AX134" s="62">
        <v>986.60849426572395</v>
      </c>
      <c r="AY134" s="62">
        <v>715.91290150863358</v>
      </c>
      <c r="AZ134" s="62">
        <v>842.31103301930057</v>
      </c>
      <c r="BA134" s="62">
        <v>298.05562090539991</v>
      </c>
      <c r="BB134" s="62">
        <v>427.73749776525494</v>
      </c>
      <c r="BC134" s="62">
        <v>24.700742063983416</v>
      </c>
      <c r="BD134" s="86">
        <v>147.02065788080395</v>
      </c>
      <c r="BE134" s="258">
        <v>2.0000000000000002E-5</v>
      </c>
      <c r="BF134" s="43">
        <v>2.0000000000000002E-5</v>
      </c>
      <c r="BG134" s="53">
        <v>5.0000000000000002E-5</v>
      </c>
      <c r="BH134" s="53">
        <v>4.0000000000000003E-5</v>
      </c>
      <c r="BI134" s="53">
        <v>1.2518952302791728E-4</v>
      </c>
      <c r="BJ134" s="53">
        <v>1.2406223545552731E-4</v>
      </c>
      <c r="BK134" s="53">
        <v>3.4000000000000002E-4</v>
      </c>
      <c r="BL134" s="53">
        <v>1.8000000000000001E-4</v>
      </c>
      <c r="BM134" s="53">
        <v>8.9999999999999998E-4</v>
      </c>
      <c r="BN134" s="53">
        <v>5.0000000000000001E-4</v>
      </c>
      <c r="BO134" s="53">
        <v>3.8E-3</v>
      </c>
      <c r="BP134" s="53">
        <v>2E-3</v>
      </c>
      <c r="BQ134" s="53">
        <v>1.6199999999999999E-2</v>
      </c>
      <c r="BR134" s="53">
        <v>6.1999999999999998E-3</v>
      </c>
      <c r="BS134" s="53">
        <v>6.1100000000000002E-2</v>
      </c>
      <c r="BT134" s="53">
        <v>2.6800000000000001E-2</v>
      </c>
      <c r="BU134" s="53">
        <v>0.1421</v>
      </c>
      <c r="BV134" s="53">
        <v>5.4699999999999999E-2</v>
      </c>
      <c r="BW134" s="53">
        <v>0.27589999999999998</v>
      </c>
      <c r="BX134" s="773">
        <v>0.1051</v>
      </c>
      <c r="BY134" s="53">
        <f t="shared" si="763"/>
        <v>2.0000000000000002E-5</v>
      </c>
      <c r="BZ134" s="53">
        <f t="shared" si="764"/>
        <v>4.5000000000000003E-5</v>
      </c>
      <c r="CA134" s="53">
        <f t="shared" si="765"/>
        <v>1.246258792417223E-4</v>
      </c>
      <c r="CB134" s="53">
        <f t="shared" si="766"/>
        <v>2.6000000000000003E-4</v>
      </c>
      <c r="CC134" s="53">
        <f t="shared" si="767"/>
        <v>6.9999999999999999E-4</v>
      </c>
      <c r="CD134" s="53">
        <f t="shared" si="768"/>
        <v>2.8999999999999998E-3</v>
      </c>
      <c r="CE134" s="53">
        <f t="shared" si="769"/>
        <v>1.12E-2</v>
      </c>
      <c r="CF134" s="53">
        <f t="shared" si="770"/>
        <v>4.3950000000000003E-2</v>
      </c>
      <c r="CG134" s="53">
        <f t="shared" si="771"/>
        <v>9.8400000000000001E-2</v>
      </c>
      <c r="CH134" s="54">
        <f t="shared" si="788"/>
        <v>0.1905</v>
      </c>
      <c r="CI134" s="64">
        <f>+Fall_Hoy!B134</f>
        <v>0</v>
      </c>
      <c r="CJ134" s="61">
        <f>+Fall_Hoy!C134</f>
        <v>0</v>
      </c>
      <c r="CK134" s="61">
        <f>+Fall_Hoy!D134</f>
        <v>0</v>
      </c>
      <c r="CL134" s="61">
        <f>+Fall_Hoy!E134</f>
        <v>0</v>
      </c>
      <c r="CM134" s="61">
        <f>+Fall_Hoy!F134</f>
        <v>0</v>
      </c>
      <c r="CN134" s="61">
        <f>+Fall_Hoy!G134</f>
        <v>0</v>
      </c>
      <c r="CO134" s="61">
        <f>+Fall_Hoy!H134</f>
        <v>0</v>
      </c>
      <c r="CP134" s="61">
        <f>+Fall_Hoy!I134</f>
        <v>0</v>
      </c>
      <c r="CQ134" s="61">
        <f>+Fall_Hoy!J134</f>
        <v>0</v>
      </c>
      <c r="CR134" s="61">
        <f>+Fall_Hoy!K134</f>
        <v>0</v>
      </c>
      <c r="CS134" s="61">
        <f>+Fall_Hoy!L134</f>
        <v>0</v>
      </c>
      <c r="CT134" s="61">
        <f>+Fall_Hoy!M134</f>
        <v>0</v>
      </c>
      <c r="CU134" s="61">
        <f>+Fall_Hoy!N134</f>
        <v>3</v>
      </c>
      <c r="CV134" s="61">
        <f>+Fall_Hoy!O134</f>
        <v>0</v>
      </c>
      <c r="CW134" s="61">
        <f>+Fall_Hoy!P134</f>
        <v>5</v>
      </c>
      <c r="CX134" s="61">
        <f>+Fall_Hoy!Q134</f>
        <v>1</v>
      </c>
      <c r="CY134" s="61">
        <f>+Fall_Hoy!R134</f>
        <v>3</v>
      </c>
      <c r="CZ134" s="61">
        <f>+Fall_Hoy!S134</f>
        <v>2</v>
      </c>
      <c r="DA134" s="61">
        <f>+Fall_Hoy!T134</f>
        <v>1</v>
      </c>
      <c r="DB134" s="253">
        <f>+Fall_Hoy!U134</f>
        <v>0</v>
      </c>
      <c r="DC134" s="61">
        <f>+Fall_Hoy!W134</f>
        <v>0</v>
      </c>
      <c r="DD134" s="61">
        <f>+Fall_Hoy!X134</f>
        <v>0</v>
      </c>
      <c r="DE134" s="61">
        <f>+Fall_Hoy!Y134</f>
        <v>0</v>
      </c>
      <c r="DF134" s="61">
        <f>+Fall_Hoy!Z134</f>
        <v>0</v>
      </c>
      <c r="DG134" s="61">
        <f>+Fall_Hoy!AA134</f>
        <v>0</v>
      </c>
      <c r="DH134" s="61">
        <f>+Fall_Hoy!AB134</f>
        <v>0</v>
      </c>
      <c r="DI134" s="61">
        <f>+Fall_Hoy!AC134</f>
        <v>1</v>
      </c>
      <c r="DJ134" s="61">
        <f>+Fall_Hoy!AD134</f>
        <v>0</v>
      </c>
      <c r="DK134" s="61">
        <f>+Fall_Hoy!AE134</f>
        <v>1</v>
      </c>
      <c r="DL134" s="270">
        <f>+Fall_Hoy!AF134</f>
        <v>0</v>
      </c>
      <c r="DM134" s="75">
        <f t="shared" si="585"/>
        <v>0.11430588886444022</v>
      </c>
      <c r="DN134" s="76">
        <f t="shared" si="586"/>
        <v>4.4298876986176079E-2</v>
      </c>
      <c r="DO134" s="76">
        <f t="shared" si="587"/>
        <v>0.20693599048728184</v>
      </c>
      <c r="DP134" s="76">
        <f t="shared" si="588"/>
        <v>2.5339331807198828E-2</v>
      </c>
      <c r="DQ134" s="76">
        <f t="shared" si="688"/>
        <v>7.4923312271888767E-2</v>
      </c>
      <c r="DR134" s="76">
        <f t="shared" si="689"/>
        <v>8.4819617305786396E-2</v>
      </c>
      <c r="DS134" s="76">
        <f t="shared" si="690"/>
        <v>5.6349603162479688E-2</v>
      </c>
      <c r="DT134" s="76">
        <f t="shared" si="691"/>
        <v>4.8768327658431983E-2</v>
      </c>
      <c r="DU134" s="76">
        <f t="shared" si="692"/>
        <v>2.9927278323805706E-2</v>
      </c>
      <c r="DV134" s="76">
        <f t="shared" si="693"/>
        <v>4.1794475206437434E-2</v>
      </c>
      <c r="DW134" s="76">
        <f t="shared" si="694"/>
        <v>3.9802758629537527E-2</v>
      </c>
      <c r="DX134" s="76">
        <f t="shared" si="695"/>
        <v>4.231929735334785E-2</v>
      </c>
      <c r="DY134" s="76">
        <f t="shared" si="696"/>
        <v>0.20693599048728184</v>
      </c>
      <c r="DZ134" s="76">
        <f t="shared" si="697"/>
        <v>2.5339331807198828E-2</v>
      </c>
      <c r="EA134" s="76">
        <f t="shared" si="698"/>
        <v>0.11430588886444022</v>
      </c>
      <c r="EB134" s="76">
        <f t="shared" si="699"/>
        <v>4.4298876986176079E-2</v>
      </c>
      <c r="EC134" s="76">
        <f t="shared" si="700"/>
        <v>7.0832058019721145E-2</v>
      </c>
      <c r="ED134" s="76">
        <f t="shared" si="701"/>
        <v>8.5480163626091718E-2</v>
      </c>
      <c r="EE134" s="76">
        <f t="shared" si="702"/>
        <v>0.14673654830438004</v>
      </c>
      <c r="EF134" s="316">
        <f t="shared" si="703"/>
        <v>6.8017652377174338E-3</v>
      </c>
      <c r="EG134" s="85">
        <f>+'Cas_-14'!B133</f>
        <v>8</v>
      </c>
      <c r="EH134" s="62">
        <f>+'Cas_-14'!C133</f>
        <v>7</v>
      </c>
      <c r="EI134" s="62">
        <f>+'Cas_-14'!D133</f>
        <v>20</v>
      </c>
      <c r="EJ134" s="62">
        <f>+'Cas_-14'!E133</f>
        <v>24</v>
      </c>
      <c r="EK134" s="62">
        <f>+'Cas_-14'!F133</f>
        <v>57</v>
      </c>
      <c r="EL134" s="62">
        <f>+'Cas_-14'!G133</f>
        <v>63</v>
      </c>
      <c r="EM134" s="62">
        <f>+'Cas_-14'!H133</f>
        <v>49</v>
      </c>
      <c r="EN134" s="62">
        <f>+'Cas_-14'!I133</f>
        <v>45</v>
      </c>
      <c r="EO134" s="62">
        <f>+'Cas_-14'!J133</f>
        <v>32</v>
      </c>
      <c r="EP134" s="62">
        <f>+'Cas_-14'!K133</f>
        <v>45</v>
      </c>
      <c r="EQ134" s="62">
        <f>+'Cas_-14'!L133</f>
        <v>36</v>
      </c>
      <c r="ER134" s="62">
        <f>+'Cas_-14'!M133</f>
        <v>39</v>
      </c>
      <c r="ES134" s="62">
        <f>+'Cas_-14'!N133</f>
        <v>28</v>
      </c>
      <c r="ET134" s="62">
        <f>+'Cas_-14'!O133</f>
        <v>25</v>
      </c>
      <c r="EU134" s="62">
        <f>+'Cas_-14'!P133</f>
        <v>16</v>
      </c>
      <c r="EV134" s="62">
        <f>+'Cas_-14'!Q133</f>
        <v>15</v>
      </c>
      <c r="EW134" s="62">
        <f>+'Cas_-14'!R133</f>
        <v>10</v>
      </c>
      <c r="EX134" s="62">
        <f>+'Cas_-14'!S133</f>
        <v>12</v>
      </c>
      <c r="EY134" s="62">
        <f>+'Cas_-14'!T133</f>
        <v>2</v>
      </c>
      <c r="EZ134" s="86">
        <f>+'Cas_-14'!U133</f>
        <v>1</v>
      </c>
      <c r="FA134" s="201">
        <f t="shared" si="712"/>
        <v>9.3895482698544783E-3</v>
      </c>
      <c r="FB134" s="90">
        <f t="shared" si="713"/>
        <v>8.515073300806501E-3</v>
      </c>
      <c r="FC134" s="90">
        <f t="shared" si="714"/>
        <v>2.1777934445461732E-2</v>
      </c>
      <c r="FD134" s="90">
        <f t="shared" si="715"/>
        <v>2.8020833337846024E-2</v>
      </c>
      <c r="FE134" s="90">
        <f t="shared" si="716"/>
        <v>7.4923312271888767E-2</v>
      </c>
      <c r="FF134" s="90">
        <f t="shared" si="717"/>
        <v>8.4819617305786396E-2</v>
      </c>
      <c r="FG134" s="90">
        <f t="shared" si="718"/>
        <v>5.6349603162479688E-2</v>
      </c>
      <c r="FH134" s="90">
        <f t="shared" si="719"/>
        <v>4.8768327658431983E-2</v>
      </c>
      <c r="FI134" s="90">
        <f t="shared" si="720"/>
        <v>2.9927278323805706E-2</v>
      </c>
      <c r="FJ134" s="90">
        <f t="shared" si="721"/>
        <v>4.1794475206437434E-2</v>
      </c>
      <c r="FK134" s="90">
        <f t="shared" si="722"/>
        <v>3.9802758629537527E-2</v>
      </c>
      <c r="FL134" s="90">
        <f t="shared" si="723"/>
        <v>4.231929735334785E-2</v>
      </c>
      <c r="FM134" s="90">
        <f t="shared" si="724"/>
        <v>3.1288721761677012E-2</v>
      </c>
      <c r="FN134" s="90">
        <f t="shared" si="725"/>
        <v>2.5339331807198828E-2</v>
      </c>
      <c r="FO134" s="90">
        <f t="shared" si="726"/>
        <v>2.2349087390775353E-2</v>
      </c>
      <c r="FP134" s="90">
        <f t="shared" si="727"/>
        <v>1.7808148548442784E-2</v>
      </c>
      <c r="FQ134" s="90">
        <f t="shared" si="728"/>
        <v>3.3550784815341253E-2</v>
      </c>
      <c r="FR134" s="90">
        <f t="shared" si="729"/>
        <v>2.8054589702083299E-2</v>
      </c>
      <c r="FS134" s="90">
        <f t="shared" si="730"/>
        <v>8.0969227354356896E-2</v>
      </c>
      <c r="FT134" s="99">
        <f t="shared" si="731"/>
        <v>6.8017652377174338E-3</v>
      </c>
      <c r="FU134" s="119">
        <f t="shared" ref="FU134:FU169" si="790">+GI134</f>
        <v>5.114566284779051</v>
      </c>
      <c r="FV134" s="120">
        <f t="shared" ref="FV134:FV170" si="791">+GJ134</f>
        <v>2.4875621890547266</v>
      </c>
      <c r="FW134" s="120">
        <f t="shared" ref="FW134:FW170" si="792">+GG134</f>
        <v>6.6137566137566139</v>
      </c>
      <c r="FX134" s="120">
        <f t="shared" ref="FX134:FX170" si="793">+GH134</f>
        <v>1</v>
      </c>
      <c r="FY134" s="120">
        <f t="shared" si="789"/>
        <v>1</v>
      </c>
      <c r="FZ134" s="120">
        <f t="shared" si="789"/>
        <v>1</v>
      </c>
      <c r="GA134" s="120">
        <f t="shared" si="789"/>
        <v>1</v>
      </c>
      <c r="GB134" s="120">
        <f t="shared" si="789"/>
        <v>1</v>
      </c>
      <c r="GC134" s="120">
        <f t="shared" si="789"/>
        <v>1</v>
      </c>
      <c r="GD134" s="120">
        <f t="shared" si="789"/>
        <v>1</v>
      </c>
      <c r="GE134" s="120">
        <f t="shared" si="789"/>
        <v>1</v>
      </c>
      <c r="GF134" s="120">
        <f t="shared" si="789"/>
        <v>1</v>
      </c>
      <c r="GG134" s="120">
        <f t="shared" si="789"/>
        <v>6.6137566137566139</v>
      </c>
      <c r="GH134" s="120">
        <f t="shared" si="789"/>
        <v>1</v>
      </c>
      <c r="GI134" s="120">
        <f t="shared" si="789"/>
        <v>5.114566284779051</v>
      </c>
      <c r="GJ134" s="120">
        <f t="shared" si="789"/>
        <v>2.4875621890547266</v>
      </c>
      <c r="GK134" s="120">
        <f t="shared" ref="GK134:GK170" si="794">+EC134/FQ134</f>
        <v>2.1111893033075297</v>
      </c>
      <c r="GL134" s="120">
        <f t="shared" ref="GL134:GL170" si="795">+ED134/FR134</f>
        <v>3.0469226081657528</v>
      </c>
      <c r="GM134" s="120">
        <f t="shared" ref="GM134:GM170" si="796">+EE134/FS134</f>
        <v>1.8122508155128672</v>
      </c>
      <c r="GN134" s="321">
        <f t="shared" ref="GN134:GN170" si="797">+EF134/FT134</f>
        <v>1</v>
      </c>
      <c r="GO134" s="85">
        <f>+Cas_Hoy!B133</f>
        <v>9</v>
      </c>
      <c r="GP134" s="62">
        <f>+Cas_Hoy!C133</f>
        <v>9</v>
      </c>
      <c r="GQ134" s="62">
        <f>+Cas_Hoy!D133</f>
        <v>24</v>
      </c>
      <c r="GR134" s="62">
        <f>+Cas_Hoy!E133</f>
        <v>29</v>
      </c>
      <c r="GS134" s="62">
        <f>+Cas_Hoy!F133</f>
        <v>64</v>
      </c>
      <c r="GT134" s="62">
        <f>+Cas_Hoy!G133</f>
        <v>76</v>
      </c>
      <c r="GU134" s="62">
        <f>+Cas_Hoy!H133</f>
        <v>65</v>
      </c>
      <c r="GV134" s="62">
        <f>+Cas_Hoy!I133</f>
        <v>55</v>
      </c>
      <c r="GW134" s="62">
        <f>+Cas_Hoy!J133</f>
        <v>43</v>
      </c>
      <c r="GX134" s="62">
        <f>+Cas_Hoy!K133</f>
        <v>56</v>
      </c>
      <c r="GY134" s="62">
        <f>+Cas_Hoy!L133</f>
        <v>44</v>
      </c>
      <c r="GZ134" s="62">
        <f>+Cas_Hoy!M133</f>
        <v>50</v>
      </c>
      <c r="HA134" s="62">
        <f>+Cas_Hoy!N133</f>
        <v>31</v>
      </c>
      <c r="HB134" s="62">
        <f>+Cas_Hoy!O133</f>
        <v>27</v>
      </c>
      <c r="HC134" s="62">
        <f>+Cas_Hoy!P133</f>
        <v>18</v>
      </c>
      <c r="HD134" s="62">
        <f>+Cas_Hoy!Q133</f>
        <v>19</v>
      </c>
      <c r="HE134" s="62">
        <f>+Cas_Hoy!R133</f>
        <v>11</v>
      </c>
      <c r="HF134" s="62">
        <f>+Cas_Hoy!S133</f>
        <v>14</v>
      </c>
      <c r="HG134" s="62">
        <f>+Cas_Hoy!T133</f>
        <v>2</v>
      </c>
      <c r="HH134" s="590">
        <f>+Cas_Hoy!U133</f>
        <v>1</v>
      </c>
      <c r="HI134" s="543">
        <f t="shared" ref="HI134:HI170" si="798">+HW134</f>
        <v>0.12859412497249526</v>
      </c>
      <c r="HJ134" s="112">
        <f t="shared" ref="HJ134:HJ170" si="799">+HX134</f>
        <v>5.6111910849156371E-2</v>
      </c>
      <c r="HK134" s="112">
        <f t="shared" ref="HK134:HK170" si="800">+HU134</f>
        <v>0.22910770375377632</v>
      </c>
      <c r="HL134" s="112">
        <f t="shared" ref="HL134:HL170" si="801">+HV134</f>
        <v>2.7366478351774734E-2</v>
      </c>
      <c r="HM134" s="323">
        <f t="shared" si="772"/>
        <v>8.4124420796506699E-2</v>
      </c>
      <c r="HN134" s="323">
        <f t="shared" si="773"/>
        <v>0.10232207801967882</v>
      </c>
      <c r="HO134" s="323">
        <f t="shared" si="774"/>
        <v>7.4749473582881212E-2</v>
      </c>
      <c r="HP134" s="323">
        <f t="shared" si="775"/>
        <v>5.9605733804750198E-2</v>
      </c>
      <c r="HQ134" s="323">
        <f t="shared" si="776"/>
        <v>4.0214780247613921E-2</v>
      </c>
      <c r="HR134" s="323">
        <f t="shared" si="777"/>
        <v>5.2010902479122142E-2</v>
      </c>
      <c r="HS134" s="323">
        <f t="shared" si="778"/>
        <v>4.8647816102768089E-2</v>
      </c>
      <c r="HT134" s="323">
        <f t="shared" si="779"/>
        <v>5.4255509427369043E-2</v>
      </c>
      <c r="HU134" s="323">
        <f t="shared" si="780"/>
        <v>0.22910770375377632</v>
      </c>
      <c r="HV134" s="323">
        <f t="shared" si="781"/>
        <v>2.7366478351774734E-2</v>
      </c>
      <c r="HW134" s="323">
        <f t="shared" si="782"/>
        <v>0.12859412497249526</v>
      </c>
      <c r="HX134" s="323">
        <f t="shared" si="783"/>
        <v>5.6111910849156371E-2</v>
      </c>
      <c r="HY134" s="323">
        <f t="shared" si="784"/>
        <v>7.7915263821693267E-2</v>
      </c>
      <c r="HZ134" s="323">
        <f t="shared" si="785"/>
        <v>9.9726857563773683E-2</v>
      </c>
      <c r="IA134" s="323">
        <f t="shared" si="786"/>
        <v>0.14673654830438004</v>
      </c>
      <c r="IB134" s="327">
        <f t="shared" si="787"/>
        <v>6.8017652377174338E-3</v>
      </c>
      <c r="IC134" s="241">
        <f>+CyF_Tot!B133</f>
        <v>0</v>
      </c>
      <c r="ID134" s="149">
        <f>+CyF_Tot!C133</f>
        <v>550</v>
      </c>
      <c r="IE134" s="149">
        <f>+CyF_Tot!D133</f>
        <v>624</v>
      </c>
      <c r="IF134" s="149">
        <f>+CyF_Tot!E133</f>
        <v>668</v>
      </c>
      <c r="IG134" s="149">
        <f>+CyF_Tot!F133</f>
        <v>0</v>
      </c>
      <c r="IH134" s="149">
        <f>+CyF_Tot!G133</f>
        <v>16</v>
      </c>
      <c r="II134" s="149">
        <f>+CyF_Tot!H133</f>
        <v>17</v>
      </c>
      <c r="IJ134" s="557">
        <f>+CyF_Tot!I133</f>
        <v>17</v>
      </c>
      <c r="IK134" s="93">
        <f t="shared" si="667"/>
        <v>5.6596995432201723E-2</v>
      </c>
      <c r="IL134" s="90">
        <f t="shared" si="668"/>
        <v>5.460818439788722E-2</v>
      </c>
      <c r="IM134" s="90">
        <f t="shared" si="669"/>
        <v>6.1004433394523938E-2</v>
      </c>
      <c r="IN134" s="90">
        <f t="shared" si="670"/>
        <v>5.6895547766058201E-2</v>
      </c>
      <c r="IO134" s="90">
        <f t="shared" si="671"/>
        <v>5.0536594773103891E-2</v>
      </c>
      <c r="IP134" s="90">
        <f t="shared" si="672"/>
        <v>4.9339225637631025E-2</v>
      </c>
      <c r="IQ134" s="90">
        <f t="shared" si="673"/>
        <v>5.776347424166204E-2</v>
      </c>
      <c r="IR134" s="90">
        <f t="shared" si="674"/>
        <v>6.129467390127416E-2</v>
      </c>
      <c r="IS134" s="90">
        <f t="shared" si="675"/>
        <v>7.1028205744546088E-2</v>
      </c>
      <c r="IT134" s="90">
        <f t="shared" si="676"/>
        <v>7.1522341787262272E-2</v>
      </c>
      <c r="IU134" s="90">
        <f t="shared" si="677"/>
        <v>6.0081036459935629E-2</v>
      </c>
      <c r="IV134" s="90">
        <f t="shared" si="678"/>
        <v>6.1217310710490497E-2</v>
      </c>
      <c r="IW134" s="90">
        <f t="shared" si="679"/>
        <v>5.9445406113265896E-2</v>
      </c>
      <c r="IX134" s="90">
        <f t="shared" si="680"/>
        <v>6.5537962951091003E-2</v>
      </c>
      <c r="IY134" s="90">
        <f t="shared" si="681"/>
        <v>4.7556324000839215E-2</v>
      </c>
      <c r="IZ134" s="90">
        <f t="shared" si="682"/>
        <v>5.5952639366234923E-2</v>
      </c>
      <c r="JA134" s="90">
        <f t="shared" si="683"/>
        <v>1.9799097974319113E-2</v>
      </c>
      <c r="JB134" s="90">
        <f t="shared" si="684"/>
        <v>2.8413544424422409E-2</v>
      </c>
      <c r="JC134" s="90">
        <f t="shared" si="685"/>
        <v>1.6408092243910865E-3</v>
      </c>
      <c r="JD134" s="202">
        <f t="shared" si="686"/>
        <v>9.7662188043579085E-3</v>
      </c>
      <c r="JE134" s="326"/>
      <c r="JF134" s="323"/>
      <c r="JG134" s="323"/>
      <c r="JH134" s="323"/>
      <c r="JI134" s="323"/>
      <c r="JJ134" s="323"/>
      <c r="JK134" s="323"/>
      <c r="JL134" s="323"/>
      <c r="JM134" s="323"/>
      <c r="JN134" s="323"/>
      <c r="JO134" s="323"/>
      <c r="JP134" s="323"/>
      <c r="JQ134" s="323"/>
      <c r="JR134" s="323"/>
      <c r="JS134" s="323"/>
      <c r="JT134" s="323"/>
      <c r="JU134" s="323"/>
      <c r="JV134" s="323"/>
      <c r="JW134" s="323"/>
      <c r="JX134" s="327"/>
      <c r="JZ134" s="701">
        <f t="shared" si="540"/>
        <v>0</v>
      </c>
      <c r="KA134" s="291">
        <f t="shared" si="541"/>
        <v>0</v>
      </c>
      <c r="KB134" s="291">
        <f t="shared" si="542"/>
        <v>0</v>
      </c>
      <c r="KC134" s="291">
        <f t="shared" si="543"/>
        <v>0</v>
      </c>
      <c r="KD134" s="291">
        <f t="shared" si="544"/>
        <v>0</v>
      </c>
      <c r="KE134" s="291">
        <f t="shared" si="545"/>
        <v>0</v>
      </c>
      <c r="KF134" s="291">
        <f t="shared" si="546"/>
        <v>0</v>
      </c>
      <c r="KG134" s="291">
        <f t="shared" si="547"/>
        <v>0</v>
      </c>
      <c r="KH134" s="291">
        <f t="shared" si="548"/>
        <v>0</v>
      </c>
      <c r="KI134" s="291">
        <f t="shared" si="549"/>
        <v>0</v>
      </c>
      <c r="KJ134" s="291">
        <f t="shared" si="550"/>
        <v>0</v>
      </c>
      <c r="KK134" s="291">
        <f t="shared" si="551"/>
        <v>0</v>
      </c>
      <c r="KL134" s="291">
        <f t="shared" si="552"/>
        <v>5542.894278609414</v>
      </c>
      <c r="KM134" s="291">
        <f t="shared" si="553"/>
        <v>0</v>
      </c>
      <c r="KN134" s="291">
        <f t="shared" si="554"/>
        <v>6913.9905001981688</v>
      </c>
      <c r="KO134" s="291">
        <f t="shared" si="555"/>
        <v>1583.0613012633373</v>
      </c>
      <c r="KP134" s="291">
        <f t="shared" si="556"/>
        <v>3588.8402196565344</v>
      </c>
      <c r="KQ134" s="291">
        <f t="shared" si="557"/>
        <v>3070.6590066621234</v>
      </c>
      <c r="KR134" s="291">
        <f t="shared" si="558"/>
        <v>2443.8537046228771</v>
      </c>
      <c r="KS134" s="702">
        <f t="shared" si="559"/>
        <v>0</v>
      </c>
      <c r="KT134" s="705">
        <f>(SUM(JZ134:KS134)/SUM(JZ$4:KS133))*100000</f>
        <v>43.387882589207763</v>
      </c>
      <c r="KU134" s="624">
        <f t="shared" si="732"/>
        <v>0</v>
      </c>
      <c r="KV134" s="625">
        <f t="shared" si="733"/>
        <v>0</v>
      </c>
      <c r="KW134" s="625">
        <f t="shared" si="734"/>
        <v>0</v>
      </c>
      <c r="KX134" s="625">
        <f t="shared" si="735"/>
        <v>0</v>
      </c>
      <c r="KY134" s="625">
        <f t="shared" si="736"/>
        <v>0</v>
      </c>
      <c r="KZ134" s="625">
        <f t="shared" si="737"/>
        <v>0</v>
      </c>
      <c r="LA134" s="625">
        <f t="shared" si="738"/>
        <v>0</v>
      </c>
      <c r="LB134" s="625">
        <f t="shared" si="739"/>
        <v>0</v>
      </c>
      <c r="LC134" s="625">
        <f t="shared" si="740"/>
        <v>0</v>
      </c>
      <c r="LD134" s="625">
        <f t="shared" si="741"/>
        <v>0</v>
      </c>
      <c r="LE134" s="625">
        <f t="shared" si="742"/>
        <v>0</v>
      </c>
      <c r="LF134" s="625">
        <f t="shared" si="743"/>
        <v>0</v>
      </c>
      <c r="LG134" s="625">
        <f t="shared" si="744"/>
        <v>3352.3630458939656</v>
      </c>
      <c r="LH134" s="625">
        <f t="shared" si="745"/>
        <v>0</v>
      </c>
      <c r="LI134" s="625">
        <f t="shared" si="746"/>
        <v>6984.0898096172978</v>
      </c>
      <c r="LJ134" s="625">
        <f t="shared" si="747"/>
        <v>1187.2099032295189</v>
      </c>
      <c r="LK134" s="625">
        <f t="shared" si="748"/>
        <v>10065.235444602376</v>
      </c>
      <c r="LL134" s="625">
        <f t="shared" si="749"/>
        <v>4675.7649503472167</v>
      </c>
      <c r="LM134" s="625">
        <f t="shared" si="750"/>
        <v>40484.613677178451</v>
      </c>
      <c r="LN134" s="626">
        <f t="shared" si="751"/>
        <v>0</v>
      </c>
      <c r="LO134" s="642">
        <f t="shared" si="752"/>
        <v>0</v>
      </c>
      <c r="LP134" s="625">
        <f t="shared" si="753"/>
        <v>0</v>
      </c>
      <c r="LQ134" s="625">
        <f t="shared" si="754"/>
        <v>0</v>
      </c>
      <c r="LR134" s="625">
        <f t="shared" si="755"/>
        <v>0</v>
      </c>
      <c r="LS134" s="625">
        <f t="shared" si="756"/>
        <v>6206.1676220126583</v>
      </c>
      <c r="LT134" s="645">
        <f t="shared" si="757"/>
        <v>1248.0874708383328</v>
      </c>
      <c r="LU134" s="624">
        <f t="shared" si="758"/>
        <v>0</v>
      </c>
      <c r="LV134" s="625">
        <f t="shared" si="759"/>
        <v>0</v>
      </c>
      <c r="LW134" s="626">
        <f t="shared" si="760"/>
        <v>3458.4220845504583</v>
      </c>
      <c r="LY134" s="725">
        <f>VLOOKUP(A134,Vac!A:C,2,FALSE)</f>
        <v>191330.33312586957</v>
      </c>
      <c r="LZ134" s="730">
        <f>VLOOKUP(A134,Vac!A:D,3,FALSE)</f>
        <v>2059</v>
      </c>
      <c r="MA134" s="722">
        <f>VLOOKUP(A134,Vac!A:D,4,FALSE)</f>
        <v>961</v>
      </c>
      <c r="MB134" s="742">
        <f t="shared" si="704"/>
        <v>0.1367742792613259</v>
      </c>
      <c r="MC134" s="666">
        <f t="shared" si="705"/>
        <v>6.3836853992294412E-2</v>
      </c>
    </row>
    <row r="135" spans="1:341" ht="14.4">
      <c r="A135" s="510" t="s">
        <v>145</v>
      </c>
      <c r="B135" s="538">
        <v>10579</v>
      </c>
      <c r="C135" s="526">
        <f t="shared" si="638"/>
        <v>250</v>
      </c>
      <c r="D135" s="517">
        <f t="shared" si="639"/>
        <v>3</v>
      </c>
      <c r="E135" s="495">
        <f t="shared" si="761"/>
        <v>8.981480777894622E-3</v>
      </c>
      <c r="F135" s="208">
        <f t="shared" si="706"/>
        <v>1.8149163436997826E-2</v>
      </c>
      <c r="G135" s="30">
        <f t="shared" si="264"/>
        <v>1.7396908579325276</v>
      </c>
      <c r="H135" s="29">
        <f t="shared" si="707"/>
        <v>3.1573933710468412E-2</v>
      </c>
      <c r="I135" s="33">
        <f t="shared" si="708"/>
        <v>4.1111892852172413E-2</v>
      </c>
      <c r="J135" s="353">
        <f t="shared" si="709"/>
        <v>4.2875611068265866E-2</v>
      </c>
      <c r="K135" s="581">
        <f t="shared" si="710"/>
        <v>6.6140323516690738E-3</v>
      </c>
      <c r="L135" s="354">
        <f t="shared" si="762"/>
        <v>2.3624015077665863</v>
      </c>
      <c r="M135" s="355">
        <f t="shared" si="711"/>
        <v>5.4934376681215639E-2</v>
      </c>
      <c r="N135" s="827"/>
      <c r="O135" s="364" t="s">
        <v>226</v>
      </c>
      <c r="P135" s="20" t="s">
        <v>238</v>
      </c>
      <c r="Q135" s="20"/>
      <c r="R135" s="20"/>
      <c r="S135" s="166">
        <f t="shared" si="568"/>
        <v>250</v>
      </c>
      <c r="T135" s="167">
        <f t="shared" si="569"/>
        <v>2363.1723225257588</v>
      </c>
      <c r="U135" s="166">
        <f t="shared" si="570"/>
        <v>31</v>
      </c>
      <c r="V135" s="168">
        <f t="shared" si="571"/>
        <v>0.14155251141552511</v>
      </c>
      <c r="W135" s="167">
        <f t="shared" si="572"/>
        <v>293.03336799319408</v>
      </c>
      <c r="X135" s="166">
        <f t="shared" si="573"/>
        <v>58</v>
      </c>
      <c r="Y135" s="168">
        <f t="shared" si="574"/>
        <v>0.30208333333333331</v>
      </c>
      <c r="Z135" s="167">
        <f t="shared" si="575"/>
        <v>548.25597882597594</v>
      </c>
      <c r="AA135" s="166">
        <f t="shared" si="576"/>
        <v>3</v>
      </c>
      <c r="AB135" s="167">
        <f t="shared" si="577"/>
        <v>283.58067870309105</v>
      </c>
      <c r="AC135" s="169">
        <f t="shared" si="578"/>
        <v>1.2E-2</v>
      </c>
      <c r="AD135" s="166">
        <f t="shared" si="579"/>
        <v>0</v>
      </c>
      <c r="AE135" s="168">
        <f t="shared" si="580"/>
        <v>0</v>
      </c>
      <c r="AF135" s="167">
        <f t="shared" si="581"/>
        <v>0</v>
      </c>
      <c r="AG135" s="166">
        <f t="shared" si="582"/>
        <v>0</v>
      </c>
      <c r="AH135" s="168">
        <f t="shared" si="583"/>
        <v>0</v>
      </c>
      <c r="AI135" s="365">
        <f t="shared" si="584"/>
        <v>0</v>
      </c>
      <c r="AJ135" s="831"/>
      <c r="AK135" s="85">
        <v>803.7989875273754</v>
      </c>
      <c r="AL135" s="62">
        <v>751.1656742173725</v>
      </c>
      <c r="AM135" s="62">
        <v>812.76772971703326</v>
      </c>
      <c r="AN135" s="62">
        <v>767.56677648243658</v>
      </c>
      <c r="AO135" s="62">
        <v>662.77749641007085</v>
      </c>
      <c r="AP135" s="62">
        <v>602.42849247562071</v>
      </c>
      <c r="AQ135" s="62">
        <v>692.37817199613335</v>
      </c>
      <c r="AR135" s="62">
        <v>715.64442900075824</v>
      </c>
      <c r="AS135" s="62">
        <v>673.42219281244707</v>
      </c>
      <c r="AT135" s="62">
        <v>660.25667925937478</v>
      </c>
      <c r="AU135" s="62">
        <v>572.59211467013336</v>
      </c>
      <c r="AV135" s="62">
        <v>537.44775200355366</v>
      </c>
      <c r="AW135" s="62">
        <v>496.32406933658689</v>
      </c>
      <c r="AX135" s="62">
        <v>557.97712730060312</v>
      </c>
      <c r="AY135" s="62">
        <v>391.36587417210853</v>
      </c>
      <c r="AZ135" s="62">
        <v>451.54893183302187</v>
      </c>
      <c r="BA135" s="62">
        <v>160.99695072593835</v>
      </c>
      <c r="BB135" s="62">
        <v>202.73543290434196</v>
      </c>
      <c r="BC135" s="62">
        <v>10.576442018492301</v>
      </c>
      <c r="BD135" s="86">
        <v>55.228785131716045</v>
      </c>
      <c r="BE135" s="258">
        <v>2.0000000000000002E-5</v>
      </c>
      <c r="BF135" s="43">
        <v>2.0000000000000002E-5</v>
      </c>
      <c r="BG135" s="53">
        <v>5.0000000000000002E-5</v>
      </c>
      <c r="BH135" s="53">
        <v>4.0000000000000003E-5</v>
      </c>
      <c r="BI135" s="53">
        <v>1.2518952302791728E-4</v>
      </c>
      <c r="BJ135" s="53">
        <v>1.2406223545552731E-4</v>
      </c>
      <c r="BK135" s="53">
        <v>3.4000000000000002E-4</v>
      </c>
      <c r="BL135" s="53">
        <v>1.8000000000000001E-4</v>
      </c>
      <c r="BM135" s="53">
        <v>8.9999999999999998E-4</v>
      </c>
      <c r="BN135" s="53">
        <v>5.0000000000000001E-4</v>
      </c>
      <c r="BO135" s="53">
        <v>3.8E-3</v>
      </c>
      <c r="BP135" s="53">
        <v>2E-3</v>
      </c>
      <c r="BQ135" s="53">
        <v>1.6199999999999999E-2</v>
      </c>
      <c r="BR135" s="53">
        <v>6.1999999999999998E-3</v>
      </c>
      <c r="BS135" s="53">
        <v>6.1100000000000002E-2</v>
      </c>
      <c r="BT135" s="53">
        <v>2.6800000000000001E-2</v>
      </c>
      <c r="BU135" s="53">
        <v>0.1421</v>
      </c>
      <c r="BV135" s="53">
        <v>5.4699999999999999E-2</v>
      </c>
      <c r="BW135" s="53">
        <v>0.27589999999999998</v>
      </c>
      <c r="BX135" s="773">
        <v>0.1051</v>
      </c>
      <c r="BY135" s="53">
        <f t="shared" si="763"/>
        <v>2.0000000000000002E-5</v>
      </c>
      <c r="BZ135" s="53">
        <f t="shared" si="764"/>
        <v>4.5000000000000003E-5</v>
      </c>
      <c r="CA135" s="53">
        <f t="shared" si="765"/>
        <v>1.246258792417223E-4</v>
      </c>
      <c r="CB135" s="53">
        <f t="shared" si="766"/>
        <v>2.6000000000000003E-4</v>
      </c>
      <c r="CC135" s="53">
        <f t="shared" si="767"/>
        <v>6.9999999999999999E-4</v>
      </c>
      <c r="CD135" s="53">
        <f t="shared" si="768"/>
        <v>2.8999999999999998E-3</v>
      </c>
      <c r="CE135" s="53">
        <f t="shared" si="769"/>
        <v>1.12E-2</v>
      </c>
      <c r="CF135" s="53">
        <f t="shared" si="770"/>
        <v>4.3950000000000003E-2</v>
      </c>
      <c r="CG135" s="53">
        <f t="shared" si="771"/>
        <v>9.8400000000000001E-2</v>
      </c>
      <c r="CH135" s="54">
        <f t="shared" si="788"/>
        <v>0.1905</v>
      </c>
      <c r="CI135" s="64">
        <f>+Fall_Hoy!B135</f>
        <v>0</v>
      </c>
      <c r="CJ135" s="61">
        <f>+Fall_Hoy!C135</f>
        <v>0</v>
      </c>
      <c r="CK135" s="61">
        <f>+Fall_Hoy!D135</f>
        <v>0</v>
      </c>
      <c r="CL135" s="61">
        <f>+Fall_Hoy!E135</f>
        <v>0</v>
      </c>
      <c r="CM135" s="61">
        <f>+Fall_Hoy!F135</f>
        <v>0</v>
      </c>
      <c r="CN135" s="61">
        <f>+Fall_Hoy!G135</f>
        <v>0</v>
      </c>
      <c r="CO135" s="61">
        <f>+Fall_Hoy!H135</f>
        <v>0</v>
      </c>
      <c r="CP135" s="61">
        <f>+Fall_Hoy!I135</f>
        <v>0</v>
      </c>
      <c r="CQ135" s="61">
        <f>+Fall_Hoy!J135</f>
        <v>0</v>
      </c>
      <c r="CR135" s="61">
        <f>+Fall_Hoy!K135</f>
        <v>0</v>
      </c>
      <c r="CS135" s="61">
        <f>+Fall_Hoy!L135</f>
        <v>1</v>
      </c>
      <c r="CT135" s="61">
        <f>+Fall_Hoy!M135</f>
        <v>0</v>
      </c>
      <c r="CU135" s="61">
        <f>+Fall_Hoy!N135</f>
        <v>0</v>
      </c>
      <c r="CV135" s="61">
        <f>+Fall_Hoy!O135</f>
        <v>0</v>
      </c>
      <c r="CW135" s="61">
        <f>+Fall_Hoy!P135</f>
        <v>0</v>
      </c>
      <c r="CX135" s="61">
        <f>+Fall_Hoy!Q135</f>
        <v>0</v>
      </c>
      <c r="CY135" s="61">
        <f>+Fall_Hoy!R135</f>
        <v>0</v>
      </c>
      <c r="CZ135" s="61">
        <f>+Fall_Hoy!S135</f>
        <v>0</v>
      </c>
      <c r="DA135" s="61">
        <f>+Fall_Hoy!T135</f>
        <v>0</v>
      </c>
      <c r="DB135" s="253">
        <f>+Fall_Hoy!U135</f>
        <v>1</v>
      </c>
      <c r="DC135" s="61">
        <f>+Fall_Hoy!W135</f>
        <v>0</v>
      </c>
      <c r="DD135" s="61">
        <f>+Fall_Hoy!X135</f>
        <v>0</v>
      </c>
      <c r="DE135" s="61">
        <f>+Fall_Hoy!Y135</f>
        <v>0</v>
      </c>
      <c r="DF135" s="61">
        <f>+Fall_Hoy!Z135</f>
        <v>0</v>
      </c>
      <c r="DG135" s="61">
        <f>+Fall_Hoy!AA135</f>
        <v>0</v>
      </c>
      <c r="DH135" s="61">
        <f>+Fall_Hoy!AB135</f>
        <v>0</v>
      </c>
      <c r="DI135" s="61">
        <f>+Fall_Hoy!AC135</f>
        <v>0</v>
      </c>
      <c r="DJ135" s="61">
        <f>+Fall_Hoy!AD135</f>
        <v>1</v>
      </c>
      <c r="DK135" s="61">
        <f>+Fall_Hoy!AE135</f>
        <v>0</v>
      </c>
      <c r="DL135" s="270">
        <f>+Fall_Hoy!AF135</f>
        <v>0</v>
      </c>
      <c r="DM135" s="75">
        <f t="shared" si="585"/>
        <v>7.6654613955449494E-3</v>
      </c>
      <c r="DN135" s="76">
        <f t="shared" si="586"/>
        <v>6.6437982431311986E-3</v>
      </c>
      <c r="DO135" s="76">
        <f t="shared" si="587"/>
        <v>2.0148126230038633E-2</v>
      </c>
      <c r="DP135" s="76">
        <f t="shared" si="588"/>
        <v>1.6129693422274213E-2</v>
      </c>
      <c r="DQ135" s="76">
        <f t="shared" si="688"/>
        <v>3.0176039633707911E-2</v>
      </c>
      <c r="DR135" s="76">
        <f t="shared" si="689"/>
        <v>3.983875314624373E-2</v>
      </c>
      <c r="DS135" s="76">
        <f t="shared" si="690"/>
        <v>4.1884624866772885E-2</v>
      </c>
      <c r="DT135" s="76">
        <f t="shared" si="691"/>
        <v>1.6768103703057383E-2</v>
      </c>
      <c r="DU135" s="76">
        <f t="shared" si="692"/>
        <v>4.4548576391148448E-3</v>
      </c>
      <c r="DV135" s="76">
        <f t="shared" si="693"/>
        <v>1.9689312366491168E-2</v>
      </c>
      <c r="DW135" s="76">
        <f t="shared" si="694"/>
        <v>0.45959049730966989</v>
      </c>
      <c r="DX135" s="76">
        <f t="shared" si="695"/>
        <v>2.0467105795852817E-2</v>
      </c>
      <c r="DY135" s="76">
        <f t="shared" si="696"/>
        <v>2.0148126230038633E-2</v>
      </c>
      <c r="DZ135" s="76">
        <f t="shared" si="697"/>
        <v>1.6129693422274213E-2</v>
      </c>
      <c r="EA135" s="76">
        <f t="shared" si="698"/>
        <v>7.6654613955449494E-3</v>
      </c>
      <c r="EB135" s="76">
        <f t="shared" si="699"/>
        <v>6.6437982431311986E-3</v>
      </c>
      <c r="EC135" s="76">
        <f t="shared" si="700"/>
        <v>1.2422595527318756E-2</v>
      </c>
      <c r="ED135" s="76">
        <f t="shared" si="701"/>
        <v>9.8650737631229644E-3</v>
      </c>
      <c r="EE135" s="76">
        <f t="shared" si="702"/>
        <v>0</v>
      </c>
      <c r="EF135" s="316">
        <f t="shared" si="703"/>
        <v>0.17227878245899944</v>
      </c>
      <c r="EG135" s="85">
        <f>+'Cas_-14'!B134</f>
        <v>1</v>
      </c>
      <c r="EH135" s="62">
        <f>+'Cas_-14'!C134</f>
        <v>3</v>
      </c>
      <c r="EI135" s="62">
        <f>+'Cas_-14'!D134</f>
        <v>7</v>
      </c>
      <c r="EJ135" s="62">
        <f>+'Cas_-14'!E134</f>
        <v>4</v>
      </c>
      <c r="EK135" s="62">
        <f>+'Cas_-14'!F134</f>
        <v>20</v>
      </c>
      <c r="EL135" s="62">
        <f>+'Cas_-14'!G134</f>
        <v>24</v>
      </c>
      <c r="EM135" s="62">
        <f>+'Cas_-14'!H134</f>
        <v>29</v>
      </c>
      <c r="EN135" s="62">
        <f>+'Cas_-14'!I134</f>
        <v>12</v>
      </c>
      <c r="EO135" s="62">
        <f>+'Cas_-14'!J134</f>
        <v>3</v>
      </c>
      <c r="EP135" s="62">
        <f>+'Cas_-14'!K134</f>
        <v>13</v>
      </c>
      <c r="EQ135" s="62">
        <f>+'Cas_-14'!L134</f>
        <v>23</v>
      </c>
      <c r="ER135" s="62">
        <f>+'Cas_-14'!M134</f>
        <v>11</v>
      </c>
      <c r="ES135" s="62">
        <f>+'Cas_-14'!N134</f>
        <v>10</v>
      </c>
      <c r="ET135" s="62">
        <f>+'Cas_-14'!O134</f>
        <v>9</v>
      </c>
      <c r="EU135" s="62">
        <f>+'Cas_-14'!P134</f>
        <v>3</v>
      </c>
      <c r="EV135" s="62">
        <f>+'Cas_-14'!Q134</f>
        <v>3</v>
      </c>
      <c r="EW135" s="62">
        <f>+'Cas_-14'!R134</f>
        <v>2</v>
      </c>
      <c r="EX135" s="62">
        <f>+'Cas_-14'!S134</f>
        <v>2</v>
      </c>
      <c r="EY135" s="62">
        <f>+'Cas_-14'!T134</f>
        <v>0</v>
      </c>
      <c r="EZ135" s="86">
        <f>+'Cas_-14'!U134</f>
        <v>1</v>
      </c>
      <c r="FA135" s="201">
        <f t="shared" si="712"/>
        <v>1.2440921368614469E-3</v>
      </c>
      <c r="FB135" s="91">
        <f t="shared" si="713"/>
        <v>3.9937927183981772E-3</v>
      </c>
      <c r="FC135" s="91">
        <f t="shared" si="714"/>
        <v>8.6125466650073135E-3</v>
      </c>
      <c r="FD135" s="91">
        <f t="shared" si="715"/>
        <v>5.2112729765753842E-3</v>
      </c>
      <c r="FE135" s="91">
        <f t="shared" si="716"/>
        <v>3.0176039633707911E-2</v>
      </c>
      <c r="FF135" s="91">
        <f t="shared" si="717"/>
        <v>3.983875314624373E-2</v>
      </c>
      <c r="FG135" s="91">
        <f t="shared" si="718"/>
        <v>4.1884624866772885E-2</v>
      </c>
      <c r="FH135" s="91">
        <f t="shared" si="719"/>
        <v>1.6768103703057383E-2</v>
      </c>
      <c r="FI135" s="91">
        <f t="shared" si="720"/>
        <v>4.4548576391148448E-3</v>
      </c>
      <c r="FJ135" s="91">
        <f t="shared" si="721"/>
        <v>1.9689312366491168E-2</v>
      </c>
      <c r="FK135" s="91">
        <f t="shared" si="722"/>
        <v>4.016820946486515E-2</v>
      </c>
      <c r="FL135" s="91">
        <f t="shared" si="723"/>
        <v>2.0467105795852817E-2</v>
      </c>
      <c r="FM135" s="91">
        <f t="shared" si="724"/>
        <v>2.0148126230038633E-2</v>
      </c>
      <c r="FN135" s="91">
        <f t="shared" si="725"/>
        <v>1.6129693422274213E-2</v>
      </c>
      <c r="FO135" s="91">
        <f t="shared" si="726"/>
        <v>7.6654613955449494E-3</v>
      </c>
      <c r="FP135" s="91">
        <f t="shared" si="727"/>
        <v>6.6437982431311986E-3</v>
      </c>
      <c r="FQ135" s="91">
        <f t="shared" si="728"/>
        <v>1.2422595527318756E-2</v>
      </c>
      <c r="FR135" s="91">
        <f t="shared" si="729"/>
        <v>9.8650737631229644E-3</v>
      </c>
      <c r="FS135" s="91">
        <f t="shared" si="730"/>
        <v>0</v>
      </c>
      <c r="FT135" s="100">
        <f t="shared" si="731"/>
        <v>1.8106500036440841E-2</v>
      </c>
      <c r="FU135" s="119">
        <f t="shared" si="790"/>
        <v>1</v>
      </c>
      <c r="FV135" s="120">
        <f t="shared" si="791"/>
        <v>1</v>
      </c>
      <c r="FW135" s="120">
        <f t="shared" si="792"/>
        <v>1</v>
      </c>
      <c r="FX135" s="120">
        <f t="shared" si="793"/>
        <v>1</v>
      </c>
      <c r="FY135" s="120">
        <f t="shared" si="789"/>
        <v>1</v>
      </c>
      <c r="FZ135" s="120">
        <f t="shared" si="789"/>
        <v>1</v>
      </c>
      <c r="GA135" s="120">
        <f t="shared" si="789"/>
        <v>1</v>
      </c>
      <c r="GB135" s="120">
        <f t="shared" si="789"/>
        <v>1</v>
      </c>
      <c r="GC135" s="120">
        <f t="shared" si="789"/>
        <v>1</v>
      </c>
      <c r="GD135" s="120">
        <f t="shared" si="789"/>
        <v>1</v>
      </c>
      <c r="GE135" s="120">
        <f t="shared" si="789"/>
        <v>11.441647597254004</v>
      </c>
      <c r="GF135" s="120">
        <f t="shared" si="789"/>
        <v>1</v>
      </c>
      <c r="GG135" s="120">
        <f t="shared" si="789"/>
        <v>1</v>
      </c>
      <c r="GH135" s="120">
        <f t="shared" si="789"/>
        <v>1</v>
      </c>
      <c r="GI135" s="120">
        <f t="shared" si="789"/>
        <v>1</v>
      </c>
      <c r="GJ135" s="120">
        <f t="shared" si="789"/>
        <v>1</v>
      </c>
      <c r="GK135" s="120">
        <f t="shared" si="794"/>
        <v>1</v>
      </c>
      <c r="GL135" s="120">
        <f t="shared" si="795"/>
        <v>1</v>
      </c>
      <c r="GM135" s="120" t="e">
        <f t="shared" si="796"/>
        <v>#DIV/0!</v>
      </c>
      <c r="GN135" s="321">
        <f t="shared" si="797"/>
        <v>9.5147478591817318</v>
      </c>
      <c r="GO135" s="85">
        <f>+Cas_Hoy!B134</f>
        <v>1</v>
      </c>
      <c r="GP135" s="62">
        <f>+Cas_Hoy!C134</f>
        <v>4</v>
      </c>
      <c r="GQ135" s="62">
        <f>+Cas_Hoy!D134</f>
        <v>8</v>
      </c>
      <c r="GR135" s="62">
        <f>+Cas_Hoy!E134</f>
        <v>8</v>
      </c>
      <c r="GS135" s="62">
        <f>+Cas_Hoy!F134</f>
        <v>27</v>
      </c>
      <c r="GT135" s="62">
        <f>+Cas_Hoy!G134</f>
        <v>27</v>
      </c>
      <c r="GU135" s="62">
        <f>+Cas_Hoy!H134</f>
        <v>34</v>
      </c>
      <c r="GV135" s="62">
        <f>+Cas_Hoy!I134</f>
        <v>19</v>
      </c>
      <c r="GW135" s="62">
        <f>+Cas_Hoy!J134</f>
        <v>8</v>
      </c>
      <c r="GX135" s="62">
        <f>+Cas_Hoy!K134</f>
        <v>18</v>
      </c>
      <c r="GY135" s="62">
        <f>+Cas_Hoy!L134</f>
        <v>26</v>
      </c>
      <c r="GZ135" s="62">
        <f>+Cas_Hoy!M134</f>
        <v>14</v>
      </c>
      <c r="HA135" s="62">
        <f>+Cas_Hoy!N134</f>
        <v>11</v>
      </c>
      <c r="HB135" s="62">
        <f>+Cas_Hoy!O134</f>
        <v>11</v>
      </c>
      <c r="HC135" s="62">
        <f>+Cas_Hoy!P134</f>
        <v>4</v>
      </c>
      <c r="HD135" s="62">
        <f>+Cas_Hoy!Q134</f>
        <v>3</v>
      </c>
      <c r="HE135" s="62">
        <f>+Cas_Hoy!R134</f>
        <v>2</v>
      </c>
      <c r="HF135" s="62">
        <f>+Cas_Hoy!S134</f>
        <v>5</v>
      </c>
      <c r="HG135" s="62">
        <f>+Cas_Hoy!T134</f>
        <v>2</v>
      </c>
      <c r="HH135" s="590">
        <f>+Cas_Hoy!U134</f>
        <v>2</v>
      </c>
      <c r="HI135" s="543">
        <f t="shared" si="798"/>
        <v>1.0220615194059932E-2</v>
      </c>
      <c r="HJ135" s="112">
        <f t="shared" si="799"/>
        <v>6.6437982431311986E-3</v>
      </c>
      <c r="HK135" s="112">
        <f t="shared" si="800"/>
        <v>2.2162938853042498E-2</v>
      </c>
      <c r="HL135" s="112">
        <f t="shared" si="801"/>
        <v>1.9714069738335151E-2</v>
      </c>
      <c r="HM135" s="323">
        <f t="shared" si="772"/>
        <v>4.0737653505505678E-2</v>
      </c>
      <c r="HN135" s="323">
        <f t="shared" si="773"/>
        <v>4.4818597289524191E-2</v>
      </c>
      <c r="HO135" s="323">
        <f t="shared" si="774"/>
        <v>4.9106111912768209E-2</v>
      </c>
      <c r="HP135" s="323">
        <f t="shared" si="775"/>
        <v>2.6549497529840854E-2</v>
      </c>
      <c r="HQ135" s="323">
        <f t="shared" si="776"/>
        <v>1.1879620370972921E-2</v>
      </c>
      <c r="HR135" s="323">
        <f t="shared" si="777"/>
        <v>2.7262124815141616E-2</v>
      </c>
      <c r="HS135" s="323">
        <f t="shared" si="778"/>
        <v>0.51953708391527897</v>
      </c>
      <c r="HT135" s="323">
        <f t="shared" si="779"/>
        <v>2.604904374017631E-2</v>
      </c>
      <c r="HU135" s="323">
        <f t="shared" si="780"/>
        <v>2.2162938853042498E-2</v>
      </c>
      <c r="HV135" s="323">
        <f t="shared" si="781"/>
        <v>1.9714069738335151E-2</v>
      </c>
      <c r="HW135" s="323">
        <f t="shared" si="782"/>
        <v>1.0220615194059932E-2</v>
      </c>
      <c r="HX135" s="323">
        <f t="shared" si="783"/>
        <v>6.6437982431311986E-3</v>
      </c>
      <c r="HY135" s="323">
        <f t="shared" si="784"/>
        <v>1.2422595527318756E-2</v>
      </c>
      <c r="HZ135" s="323">
        <f t="shared" si="785"/>
        <v>2.466268440780741E-2</v>
      </c>
      <c r="IA135" s="323" t="e">
        <f t="shared" si="786"/>
        <v>#DIV/0!</v>
      </c>
      <c r="IB135" s="327">
        <f t="shared" si="787"/>
        <v>0.34455756491799888</v>
      </c>
      <c r="IC135" s="241">
        <f>+CyF_Tot!B134</f>
        <v>0</v>
      </c>
      <c r="ID135" s="149">
        <f>+CyF_Tot!C134</f>
        <v>192</v>
      </c>
      <c r="IE135" s="149">
        <f>+CyF_Tot!D134</f>
        <v>219</v>
      </c>
      <c r="IF135" s="149">
        <f>+CyF_Tot!E134</f>
        <v>250</v>
      </c>
      <c r="IG135" s="149">
        <f>+CyF_Tot!F134</f>
        <v>0</v>
      </c>
      <c r="IH135" s="149">
        <f>+CyF_Tot!G134</f>
        <v>3</v>
      </c>
      <c r="II135" s="149">
        <f>+CyF_Tot!H134</f>
        <v>3</v>
      </c>
      <c r="IJ135" s="557">
        <f>+CyF_Tot!I134</f>
        <v>3</v>
      </c>
      <c r="IK135" s="93">
        <f t="shared" si="667"/>
        <v>7.5980620807956839E-2</v>
      </c>
      <c r="IL135" s="90">
        <f t="shared" si="668"/>
        <v>7.1005357237675815E-2</v>
      </c>
      <c r="IM135" s="90">
        <f t="shared" si="669"/>
        <v>7.6828408140375587E-2</v>
      </c>
      <c r="IN135" s="90">
        <f t="shared" si="670"/>
        <v>7.2555702474944375E-2</v>
      </c>
      <c r="IO135" s="90">
        <f t="shared" si="671"/>
        <v>6.265029742036779E-2</v>
      </c>
      <c r="IP135" s="90">
        <f t="shared" si="672"/>
        <v>5.6945693588772162E-2</v>
      </c>
      <c r="IQ135" s="90">
        <f t="shared" si="673"/>
        <v>6.5448357311289659E-2</v>
      </c>
      <c r="IR135" s="90">
        <f t="shared" si="674"/>
        <v>6.7647644295373691E-2</v>
      </c>
      <c r="IS135" s="90">
        <f t="shared" si="675"/>
        <v>6.365650749715919E-2</v>
      </c>
      <c r="IT135" s="90">
        <f t="shared" si="676"/>
        <v>6.2412012407540865E-2</v>
      </c>
      <c r="IU135" s="90">
        <f t="shared" si="677"/>
        <v>5.4125353499398184E-2</v>
      </c>
      <c r="IV135" s="90">
        <f t="shared" si="678"/>
        <v>5.0803266093539433E-2</v>
      </c>
      <c r="IW135" s="90">
        <f t="shared" si="679"/>
        <v>4.6915972146383107E-2</v>
      </c>
      <c r="IX135" s="90">
        <f t="shared" si="680"/>
        <v>5.2743844153568684E-2</v>
      </c>
      <c r="IY135" s="90">
        <f t="shared" si="681"/>
        <v>3.6994600072985023E-2</v>
      </c>
      <c r="IZ135" s="90">
        <f t="shared" si="682"/>
        <v>4.268351751895471E-2</v>
      </c>
      <c r="JA135" s="90">
        <f t="shared" si="683"/>
        <v>1.5218541518663234E-2</v>
      </c>
      <c r="JB135" s="90">
        <f t="shared" si="684"/>
        <v>1.9163950553392754E-2</v>
      </c>
      <c r="JC135" s="90">
        <f t="shared" si="685"/>
        <v>9.9975820195597896E-4</v>
      </c>
      <c r="JD135" s="202">
        <f t="shared" si="686"/>
        <v>5.2206054571997396E-3</v>
      </c>
      <c r="JE135" s="326"/>
      <c r="JF135" s="323"/>
      <c r="JG135" s="323"/>
      <c r="JH135" s="323"/>
      <c r="JI135" s="323"/>
      <c r="JJ135" s="323"/>
      <c r="JK135" s="323"/>
      <c r="JL135" s="323"/>
      <c r="JM135" s="323"/>
      <c r="JN135" s="323"/>
      <c r="JO135" s="323"/>
      <c r="JP135" s="323"/>
      <c r="JQ135" s="323"/>
      <c r="JR135" s="323"/>
      <c r="JS135" s="323"/>
      <c r="JT135" s="323"/>
      <c r="JU135" s="323"/>
      <c r="JV135" s="323"/>
      <c r="JW135" s="323"/>
      <c r="JX135" s="327"/>
      <c r="JZ135" s="701">
        <f t="shared" si="540"/>
        <v>0</v>
      </c>
      <c r="KA135" s="291">
        <f t="shared" si="541"/>
        <v>0</v>
      </c>
      <c r="KB135" s="291">
        <f t="shared" si="542"/>
        <v>0</v>
      </c>
      <c r="KC135" s="291">
        <f t="shared" si="543"/>
        <v>0</v>
      </c>
      <c r="KD135" s="291">
        <f t="shared" si="544"/>
        <v>0</v>
      </c>
      <c r="KE135" s="291">
        <f t="shared" si="545"/>
        <v>0</v>
      </c>
      <c r="KF135" s="291">
        <f t="shared" si="546"/>
        <v>0</v>
      </c>
      <c r="KG135" s="291">
        <f t="shared" si="547"/>
        <v>0</v>
      </c>
      <c r="KH135" s="291">
        <f t="shared" si="548"/>
        <v>0</v>
      </c>
      <c r="KI135" s="291">
        <f t="shared" si="549"/>
        <v>0</v>
      </c>
      <c r="KJ135" s="291">
        <f t="shared" si="550"/>
        <v>3691.0497819508992</v>
      </c>
      <c r="KK135" s="291">
        <f t="shared" si="551"/>
        <v>0</v>
      </c>
      <c r="KL135" s="291">
        <f t="shared" si="552"/>
        <v>0</v>
      </c>
      <c r="KM135" s="291">
        <f t="shared" si="553"/>
        <v>0</v>
      </c>
      <c r="KN135" s="291">
        <f t="shared" si="554"/>
        <v>0</v>
      </c>
      <c r="KO135" s="291">
        <f t="shared" si="555"/>
        <v>0</v>
      </c>
      <c r="KP135" s="291">
        <f t="shared" si="556"/>
        <v>0</v>
      </c>
      <c r="KQ135" s="291">
        <f t="shared" si="557"/>
        <v>0</v>
      </c>
      <c r="KR135" s="291">
        <f t="shared" si="558"/>
        <v>0</v>
      </c>
      <c r="KS135" s="702">
        <f t="shared" si="559"/>
        <v>3128.9842712973418</v>
      </c>
      <c r="KT135" s="705">
        <f>(SUM(JZ135:KS135)/SUM(JZ$4:KS134))*100000</f>
        <v>12.780308658054155</v>
      </c>
      <c r="KU135" s="624">
        <f t="shared" si="732"/>
        <v>0</v>
      </c>
      <c r="KV135" s="625">
        <f t="shared" si="733"/>
        <v>0</v>
      </c>
      <c r="KW135" s="625">
        <f t="shared" si="734"/>
        <v>0</v>
      </c>
      <c r="KX135" s="625">
        <f t="shared" si="735"/>
        <v>0</v>
      </c>
      <c r="KY135" s="625">
        <f t="shared" si="736"/>
        <v>0</v>
      </c>
      <c r="KZ135" s="625">
        <f t="shared" si="737"/>
        <v>0</v>
      </c>
      <c r="LA135" s="625">
        <f t="shared" si="738"/>
        <v>0</v>
      </c>
      <c r="LB135" s="625">
        <f t="shared" si="739"/>
        <v>0</v>
      </c>
      <c r="LC135" s="625">
        <f t="shared" si="740"/>
        <v>0</v>
      </c>
      <c r="LD135" s="625">
        <f t="shared" si="741"/>
        <v>0</v>
      </c>
      <c r="LE135" s="625">
        <f t="shared" si="742"/>
        <v>1746.4438897767454</v>
      </c>
      <c r="LF135" s="625">
        <f t="shared" si="743"/>
        <v>0</v>
      </c>
      <c r="LG135" s="625">
        <f t="shared" si="744"/>
        <v>0</v>
      </c>
      <c r="LH135" s="625">
        <f t="shared" si="745"/>
        <v>0</v>
      </c>
      <c r="LI135" s="625">
        <f t="shared" si="746"/>
        <v>0</v>
      </c>
      <c r="LJ135" s="625">
        <f t="shared" si="747"/>
        <v>0</v>
      </c>
      <c r="LK135" s="625">
        <f t="shared" si="748"/>
        <v>0</v>
      </c>
      <c r="LL135" s="625">
        <f t="shared" si="749"/>
        <v>0</v>
      </c>
      <c r="LM135" s="625">
        <f t="shared" si="750"/>
        <v>0</v>
      </c>
      <c r="LN135" s="626">
        <f t="shared" si="751"/>
        <v>18106.500036440841</v>
      </c>
      <c r="LO135" s="642">
        <f t="shared" si="752"/>
        <v>0</v>
      </c>
      <c r="LP135" s="625">
        <f t="shared" si="753"/>
        <v>0</v>
      </c>
      <c r="LQ135" s="625">
        <f t="shared" si="754"/>
        <v>515.89139484740826</v>
      </c>
      <c r="LR135" s="625">
        <f t="shared" si="755"/>
        <v>0</v>
      </c>
      <c r="LS135" s="625">
        <f t="shared" si="756"/>
        <v>0</v>
      </c>
      <c r="LT135" s="645">
        <f t="shared" si="757"/>
        <v>788.96068712496071</v>
      </c>
      <c r="LU135" s="624">
        <f t="shared" si="758"/>
        <v>0</v>
      </c>
      <c r="LV135" s="625">
        <f t="shared" si="759"/>
        <v>259.62283336161892</v>
      </c>
      <c r="LW135" s="626">
        <f t="shared" si="760"/>
        <v>429.78336607327049</v>
      </c>
      <c r="LY135" s="725">
        <f>VLOOKUP(A135,Vac!A:C,2,FALSE)</f>
        <v>59013.367591926974</v>
      </c>
      <c r="LZ135" s="730">
        <f>VLOOKUP(A135,Vac!A:D,3,FALSE)</f>
        <v>2445</v>
      </c>
      <c r="MA135" s="722">
        <f>VLOOKUP(A135,Vac!A:D,4,FALSE)</f>
        <v>894</v>
      </c>
      <c r="MB135" s="742">
        <f t="shared" si="704"/>
        <v>0.23111825314301918</v>
      </c>
      <c r="MC135" s="666">
        <f t="shared" si="705"/>
        <v>8.4507042253521125E-2</v>
      </c>
    </row>
    <row r="136" spans="1:341" ht="14.4">
      <c r="A136" s="511" t="s">
        <v>146</v>
      </c>
      <c r="B136" s="539">
        <v>664783</v>
      </c>
      <c r="C136" s="527">
        <f t="shared" si="638"/>
        <v>61199</v>
      </c>
      <c r="D136" s="518">
        <f t="shared" si="639"/>
        <v>1833</v>
      </c>
      <c r="E136" s="496">
        <f t="shared" si="761"/>
        <v>6.3605510966371435E-3</v>
      </c>
      <c r="F136" s="209">
        <f t="shared" si="706"/>
        <v>8.3890532700144252E-2</v>
      </c>
      <c r="G136" s="28">
        <f t="shared" si="264"/>
        <v>5.167433090607771</v>
      </c>
      <c r="H136" s="27">
        <f t="shared" si="707"/>
        <v>0.4334987146634387</v>
      </c>
      <c r="I136" s="34">
        <f t="shared" si="708"/>
        <v>0.47570671589391572</v>
      </c>
      <c r="J136" s="340">
        <f t="shared" si="709"/>
        <v>0.60152434722521064</v>
      </c>
      <c r="K136" s="582">
        <f t="shared" si="710"/>
        <v>4.5838389379623864E-3</v>
      </c>
      <c r="L136" s="341">
        <f t="shared" si="762"/>
        <v>7.1703484036188057</v>
      </c>
      <c r="M136" s="342">
        <f t="shared" si="711"/>
        <v>0.65936965688055327</v>
      </c>
      <c r="N136" s="827"/>
      <c r="O136" s="366" t="s">
        <v>230</v>
      </c>
      <c r="P136" s="21" t="s">
        <v>231</v>
      </c>
      <c r="Q136" s="21" t="s">
        <v>232</v>
      </c>
      <c r="R136" s="21" t="s">
        <v>233</v>
      </c>
      <c r="S136" s="170">
        <f t="shared" si="568"/>
        <v>61199</v>
      </c>
      <c r="T136" s="171">
        <f t="shared" si="569"/>
        <v>9205.8611607095845</v>
      </c>
      <c r="U136" s="170">
        <f t="shared" si="570"/>
        <v>2312</v>
      </c>
      <c r="V136" s="172">
        <f t="shared" si="571"/>
        <v>3.9261636694007167E-2</v>
      </c>
      <c r="W136" s="171">
        <f t="shared" si="572"/>
        <v>347.78265990556315</v>
      </c>
      <c r="X136" s="170">
        <f t="shared" si="573"/>
        <v>5430</v>
      </c>
      <c r="Y136" s="172">
        <f t="shared" si="574"/>
        <v>9.7365920134841938E-2</v>
      </c>
      <c r="Z136" s="171">
        <f t="shared" si="575"/>
        <v>816.80789069515913</v>
      </c>
      <c r="AA136" s="170">
        <f t="shared" si="576"/>
        <v>1833</v>
      </c>
      <c r="AB136" s="171">
        <f t="shared" si="577"/>
        <v>2757.2907249433274</v>
      </c>
      <c r="AC136" s="173">
        <f t="shared" si="578"/>
        <v>2.9951469795258093E-2</v>
      </c>
      <c r="AD136" s="170">
        <f t="shared" si="579"/>
        <v>16</v>
      </c>
      <c r="AE136" s="172">
        <f t="shared" si="580"/>
        <v>8.8057237204182716E-3</v>
      </c>
      <c r="AF136" s="171">
        <f t="shared" si="581"/>
        <v>24.068004145713715</v>
      </c>
      <c r="AG136" s="170">
        <f t="shared" si="582"/>
        <v>90</v>
      </c>
      <c r="AH136" s="172">
        <f t="shared" si="583"/>
        <v>5.163511187607573E-2</v>
      </c>
      <c r="AI136" s="367">
        <f t="shared" si="584"/>
        <v>135.38252331963963</v>
      </c>
      <c r="AJ136" s="831"/>
      <c r="AK136" s="85">
        <v>55459.905288271162</v>
      </c>
      <c r="AL136" s="62">
        <v>51934.188251491156</v>
      </c>
      <c r="AM136" s="62">
        <v>50475.334833139728</v>
      </c>
      <c r="AN136" s="62">
        <v>48029.270605717145</v>
      </c>
      <c r="AO136" s="62">
        <v>50309.421853754226</v>
      </c>
      <c r="AP136" s="62">
        <v>49416.023842248716</v>
      </c>
      <c r="AQ136" s="62">
        <v>48483.843256994587</v>
      </c>
      <c r="AR136" s="62">
        <v>47859.85700994666</v>
      </c>
      <c r="AS136" s="62">
        <v>41192.082928653224</v>
      </c>
      <c r="AT136" s="62">
        <v>42850.640155879897</v>
      </c>
      <c r="AU136" s="62">
        <v>32238.331763647526</v>
      </c>
      <c r="AV136" s="62">
        <v>35497.796915604944</v>
      </c>
      <c r="AW136" s="62">
        <v>25082.684638098246</v>
      </c>
      <c r="AX136" s="62">
        <v>29837.865592836439</v>
      </c>
      <c r="AY136" s="62">
        <v>15110.272286462618</v>
      </c>
      <c r="AZ136" s="62">
        <v>21656.76605419465</v>
      </c>
      <c r="BA136" s="62">
        <v>5753.6814751083957</v>
      </c>
      <c r="BB136" s="62">
        <v>10457.759692279024</v>
      </c>
      <c r="BC136" s="62">
        <v>690.4417770130076</v>
      </c>
      <c r="BD136" s="86">
        <v>2446.8326478182034</v>
      </c>
      <c r="BE136" s="258">
        <v>2.0000000000000002E-5</v>
      </c>
      <c r="BF136" s="43">
        <v>2.0000000000000002E-5</v>
      </c>
      <c r="BG136" s="53">
        <v>5.0000000000000002E-5</v>
      </c>
      <c r="BH136" s="53">
        <v>4.0000000000000003E-5</v>
      </c>
      <c r="BI136" s="53">
        <v>1.2518952302791728E-4</v>
      </c>
      <c r="BJ136" s="53">
        <v>1.2406223545552731E-4</v>
      </c>
      <c r="BK136" s="53">
        <v>3.4000000000000002E-4</v>
      </c>
      <c r="BL136" s="53">
        <v>1.8000000000000001E-4</v>
      </c>
      <c r="BM136" s="53">
        <v>8.9999999999999998E-4</v>
      </c>
      <c r="BN136" s="53">
        <v>5.0000000000000001E-4</v>
      </c>
      <c r="BO136" s="53">
        <v>3.8E-3</v>
      </c>
      <c r="BP136" s="53">
        <v>2E-3</v>
      </c>
      <c r="BQ136" s="53">
        <v>1.6199999999999999E-2</v>
      </c>
      <c r="BR136" s="53">
        <v>6.1999999999999998E-3</v>
      </c>
      <c r="BS136" s="53">
        <v>6.1100000000000002E-2</v>
      </c>
      <c r="BT136" s="53">
        <v>2.6800000000000001E-2</v>
      </c>
      <c r="BU136" s="53">
        <v>0.1421</v>
      </c>
      <c r="BV136" s="53">
        <v>5.4699999999999999E-2</v>
      </c>
      <c r="BW136" s="53">
        <v>0.27589999999999998</v>
      </c>
      <c r="BX136" s="773">
        <v>0.1051</v>
      </c>
      <c r="BY136" s="53">
        <f t="shared" si="763"/>
        <v>2.0000000000000002E-5</v>
      </c>
      <c r="BZ136" s="53">
        <f t="shared" si="764"/>
        <v>4.5000000000000003E-5</v>
      </c>
      <c r="CA136" s="53">
        <f t="shared" si="765"/>
        <v>1.246258792417223E-4</v>
      </c>
      <c r="CB136" s="53">
        <f t="shared" si="766"/>
        <v>2.6000000000000003E-4</v>
      </c>
      <c r="CC136" s="53">
        <f t="shared" si="767"/>
        <v>6.9999999999999999E-4</v>
      </c>
      <c r="CD136" s="53">
        <f t="shared" si="768"/>
        <v>2.8999999999999998E-3</v>
      </c>
      <c r="CE136" s="53">
        <f t="shared" si="769"/>
        <v>1.12E-2</v>
      </c>
      <c r="CF136" s="53">
        <f t="shared" si="770"/>
        <v>4.3950000000000003E-2</v>
      </c>
      <c r="CG136" s="53">
        <f t="shared" si="771"/>
        <v>9.8400000000000001E-2</v>
      </c>
      <c r="CH136" s="54">
        <f t="shared" si="788"/>
        <v>0.1905</v>
      </c>
      <c r="CI136" s="64">
        <f>+Fall_Hoy!B136</f>
        <v>2</v>
      </c>
      <c r="CJ136" s="61">
        <f>+Fall_Hoy!C136</f>
        <v>4</v>
      </c>
      <c r="CK136" s="61">
        <f>+Fall_Hoy!D136</f>
        <v>3</v>
      </c>
      <c r="CL136" s="61">
        <f>+Fall_Hoy!E136</f>
        <v>3</v>
      </c>
      <c r="CM136" s="61">
        <f>+Fall_Hoy!F136</f>
        <v>11</v>
      </c>
      <c r="CN136" s="61">
        <f>+Fall_Hoy!G136</f>
        <v>4</v>
      </c>
      <c r="CO136" s="61">
        <f>+Fall_Hoy!H136</f>
        <v>16</v>
      </c>
      <c r="CP136" s="61">
        <f>+Fall_Hoy!I136</f>
        <v>17</v>
      </c>
      <c r="CQ136" s="61">
        <f>+Fall_Hoy!J136</f>
        <v>48</v>
      </c>
      <c r="CR136" s="61">
        <f>+Fall_Hoy!K136</f>
        <v>19</v>
      </c>
      <c r="CS136" s="61">
        <f>+Fall_Hoy!L136</f>
        <v>119</v>
      </c>
      <c r="CT136" s="61">
        <f>+Fall_Hoy!M136</f>
        <v>59</v>
      </c>
      <c r="CU136" s="61">
        <f>+Fall_Hoy!N136</f>
        <v>259</v>
      </c>
      <c r="CV136" s="61">
        <f>+Fall_Hoy!O136</f>
        <v>155</v>
      </c>
      <c r="CW136" s="61">
        <f>+Fall_Hoy!P136</f>
        <v>281</v>
      </c>
      <c r="CX136" s="61">
        <f>+Fall_Hoy!Q136</f>
        <v>223</v>
      </c>
      <c r="CY136" s="61">
        <f>+Fall_Hoy!R136</f>
        <v>189</v>
      </c>
      <c r="CZ136" s="61">
        <f>+Fall_Hoy!S136</f>
        <v>217</v>
      </c>
      <c r="DA136" s="61">
        <f>+Fall_Hoy!T136</f>
        <v>40</v>
      </c>
      <c r="DB136" s="253">
        <f>+Fall_Hoy!U136</f>
        <v>92</v>
      </c>
      <c r="DC136" s="61">
        <f>+Fall_Hoy!W136</f>
        <v>1</v>
      </c>
      <c r="DD136" s="61">
        <f>+Fall_Hoy!X136</f>
        <v>0</v>
      </c>
      <c r="DE136" s="61">
        <f>+Fall_Hoy!Y136</f>
        <v>0</v>
      </c>
      <c r="DF136" s="61">
        <f>+Fall_Hoy!Z136</f>
        <v>1</v>
      </c>
      <c r="DG136" s="61">
        <f>+Fall_Hoy!AA136</f>
        <v>2</v>
      </c>
      <c r="DH136" s="61">
        <f>+Fall_Hoy!AB136</f>
        <v>2</v>
      </c>
      <c r="DI136" s="61">
        <f>+Fall_Hoy!AC136</f>
        <v>8</v>
      </c>
      <c r="DJ136" s="61">
        <f>+Fall_Hoy!AD136</f>
        <v>6</v>
      </c>
      <c r="DK136" s="61">
        <f>+Fall_Hoy!AE136</f>
        <v>30</v>
      </c>
      <c r="DL136" s="270">
        <f>+Fall_Hoy!AF136</f>
        <v>22</v>
      </c>
      <c r="DM136" s="75">
        <f t="shared" si="585"/>
        <v>0.30436367499436856</v>
      </c>
      <c r="DN136" s="76">
        <f t="shared" si="586"/>
        <v>0.38421690023180555</v>
      </c>
      <c r="DO136" s="76">
        <f t="shared" si="587"/>
        <v>0.63739805175016662</v>
      </c>
      <c r="DP136" s="76">
        <f t="shared" si="588"/>
        <v>0.7</v>
      </c>
      <c r="DQ136" s="76">
        <f t="shared" si="688"/>
        <v>0.7</v>
      </c>
      <c r="DR136" s="76">
        <f t="shared" si="689"/>
        <v>0.65245804591375622</v>
      </c>
      <c r="DS136" s="76">
        <f t="shared" si="690"/>
        <v>0.7</v>
      </c>
      <c r="DT136" s="76">
        <f t="shared" si="691"/>
        <v>0.7</v>
      </c>
      <c r="DU136" s="76">
        <f t="shared" si="692"/>
        <v>0.7</v>
      </c>
      <c r="DV136" s="76">
        <f t="shared" si="693"/>
        <v>0.7</v>
      </c>
      <c r="DW136" s="76">
        <f t="shared" si="694"/>
        <v>0.7</v>
      </c>
      <c r="DX136" s="76">
        <f t="shared" si="695"/>
        <v>0.7</v>
      </c>
      <c r="DY136" s="76">
        <f t="shared" si="696"/>
        <v>0.63739805175016662</v>
      </c>
      <c r="DZ136" s="76">
        <f t="shared" si="697"/>
        <v>0.7</v>
      </c>
      <c r="EA136" s="76">
        <f t="shared" si="698"/>
        <v>0.30436367499436856</v>
      </c>
      <c r="EB136" s="76">
        <f t="shared" si="699"/>
        <v>0.38421690023180555</v>
      </c>
      <c r="EC136" s="76">
        <f t="shared" si="700"/>
        <v>0.23116491012542303</v>
      </c>
      <c r="ED136" s="76">
        <f t="shared" si="701"/>
        <v>0.37934446311294756</v>
      </c>
      <c r="EE136" s="76">
        <f t="shared" si="702"/>
        <v>0.20998159449192488</v>
      </c>
      <c r="EF136" s="316">
        <f t="shared" si="703"/>
        <v>0.35775099037740044</v>
      </c>
      <c r="EG136" s="85">
        <f>+'Cas_-14'!B135</f>
        <v>768</v>
      </c>
      <c r="EH136" s="62">
        <f>+'Cas_-14'!C135</f>
        <v>747</v>
      </c>
      <c r="EI136" s="62">
        <f>+'Cas_-14'!D135</f>
        <v>1730</v>
      </c>
      <c r="EJ136" s="62">
        <f>+'Cas_-14'!E135</f>
        <v>2030</v>
      </c>
      <c r="EK136" s="62">
        <f>+'Cas_-14'!F135</f>
        <v>5975</v>
      </c>
      <c r="EL136" s="62">
        <f>+'Cas_-14'!G135</f>
        <v>6030</v>
      </c>
      <c r="EM136" s="62">
        <f>+'Cas_-14'!H135</f>
        <v>6597</v>
      </c>
      <c r="EN136" s="62">
        <f>+'Cas_-14'!I135</f>
        <v>6145</v>
      </c>
      <c r="EO136" s="62">
        <f>+'Cas_-14'!J135</f>
        <v>5254</v>
      </c>
      <c r="EP136" s="62">
        <f>+'Cas_-14'!K135</f>
        <v>5302</v>
      </c>
      <c r="EQ136" s="62">
        <f>+'Cas_-14'!L135</f>
        <v>3612</v>
      </c>
      <c r="ER136" s="62">
        <f>+'Cas_-14'!M135</f>
        <v>3736</v>
      </c>
      <c r="ES136" s="62">
        <f>+'Cas_-14'!N135</f>
        <v>2070</v>
      </c>
      <c r="ET136" s="62">
        <f>+'Cas_-14'!O135</f>
        <v>1980</v>
      </c>
      <c r="EU136" s="62">
        <f>+'Cas_-14'!P135</f>
        <v>983</v>
      </c>
      <c r="EV136" s="62">
        <f>+'Cas_-14'!Q135</f>
        <v>978</v>
      </c>
      <c r="EW136" s="62">
        <f>+'Cas_-14'!R135</f>
        <v>362</v>
      </c>
      <c r="EX136" s="62">
        <f>+'Cas_-14'!S135</f>
        <v>483</v>
      </c>
      <c r="EY136" s="62">
        <f>+'Cas_-14'!T135</f>
        <v>58</v>
      </c>
      <c r="EZ136" s="86">
        <f>+'Cas_-14'!U135</f>
        <v>185</v>
      </c>
      <c r="FA136" s="201">
        <f t="shared" si="712"/>
        <v>1.3847841896015987E-2</v>
      </c>
      <c r="FB136" s="90">
        <f t="shared" si="713"/>
        <v>1.4383588636885103E-2</v>
      </c>
      <c r="FC136" s="90">
        <f t="shared" si="714"/>
        <v>3.4274165901405043E-2</v>
      </c>
      <c r="FD136" s="90">
        <f t="shared" si="715"/>
        <v>4.2265892744129237E-2</v>
      </c>
      <c r="FE136" s="90">
        <f t="shared" si="716"/>
        <v>0.11876503008460093</v>
      </c>
      <c r="FF136" s="90">
        <f t="shared" si="717"/>
        <v>0.12202519610338605</v>
      </c>
      <c r="FG136" s="90">
        <f t="shared" si="718"/>
        <v>0.13606594603137767</v>
      </c>
      <c r="FH136" s="90">
        <f t="shared" si="719"/>
        <v>0.12839570328684624</v>
      </c>
      <c r="FI136" s="90">
        <f t="shared" si="720"/>
        <v>0.12754878186422849</v>
      </c>
      <c r="FJ136" s="90">
        <f t="shared" si="721"/>
        <v>0.12373210716835623</v>
      </c>
      <c r="FK136" s="90">
        <f t="shared" si="722"/>
        <v>0.11204053691366719</v>
      </c>
      <c r="FL136" s="90">
        <f t="shared" si="723"/>
        <v>0.10524596804929161</v>
      </c>
      <c r="FM136" s="90">
        <f t="shared" si="724"/>
        <v>8.2527051225444348E-2</v>
      </c>
      <c r="FN136" s="90">
        <f t="shared" si="725"/>
        <v>6.6358633925724372E-2</v>
      </c>
      <c r="FO136" s="90">
        <f t="shared" si="726"/>
        <v>6.5055081825406647E-2</v>
      </c>
      <c r="FP136" s="90">
        <f t="shared" si="727"/>
        <v>4.5159097048590661E-2</v>
      </c>
      <c r="FQ136" s="90">
        <f t="shared" si="728"/>
        <v>6.2916239205469779E-2</v>
      </c>
      <c r="FR136" s="90">
        <f t="shared" si="729"/>
        <v>4.6185800229909611E-2</v>
      </c>
      <c r="FS136" s="90">
        <f t="shared" si="730"/>
        <v>8.4004186784467E-2</v>
      </c>
      <c r="FT136" s="99">
        <f t="shared" si="731"/>
        <v>7.5607949797858537E-2</v>
      </c>
      <c r="FU136" s="119">
        <f t="shared" si="790"/>
        <v>4.6785534112648248</v>
      </c>
      <c r="FV136" s="120">
        <f t="shared" si="791"/>
        <v>8.5080731312761326</v>
      </c>
      <c r="FW136" s="120">
        <f t="shared" si="792"/>
        <v>7.7235045028925873</v>
      </c>
      <c r="FX136" s="120">
        <f t="shared" si="793"/>
        <v>10.548740361103791</v>
      </c>
      <c r="FY136" s="120">
        <f t="shared" si="789"/>
        <v>5.8939908447912899</v>
      </c>
      <c r="FZ136" s="120">
        <f t="shared" si="789"/>
        <v>5.3469124963418215</v>
      </c>
      <c r="GA136" s="120">
        <f t="shared" si="789"/>
        <v>5.1445642382743992</v>
      </c>
      <c r="GB136" s="120">
        <f t="shared" si="789"/>
        <v>5.4518958351444526</v>
      </c>
      <c r="GC136" s="120">
        <f t="shared" si="789"/>
        <v>5.4880963171026362</v>
      </c>
      <c r="GD136" s="120">
        <f t="shared" si="789"/>
        <v>5.657383649399458</v>
      </c>
      <c r="GE136" s="120">
        <f t="shared" si="789"/>
        <v>6.2477387138851785</v>
      </c>
      <c r="GF136" s="120">
        <f t="shared" si="789"/>
        <v>6.6510861458574571</v>
      </c>
      <c r="GG136" s="120">
        <f t="shared" si="789"/>
        <v>7.7235045028925873</v>
      </c>
      <c r="GH136" s="120">
        <f t="shared" si="789"/>
        <v>10.548740361103791</v>
      </c>
      <c r="GI136" s="120">
        <f t="shared" si="789"/>
        <v>4.6785534112648248</v>
      </c>
      <c r="GJ136" s="120">
        <f t="shared" si="789"/>
        <v>8.5080731312761326</v>
      </c>
      <c r="GK136" s="120">
        <f t="shared" si="794"/>
        <v>3.6741692295131037</v>
      </c>
      <c r="GL136" s="120">
        <f t="shared" si="795"/>
        <v>8.2134435524468117</v>
      </c>
      <c r="GM136" s="120">
        <f t="shared" si="796"/>
        <v>2.499656297259127</v>
      </c>
      <c r="GN136" s="321">
        <f t="shared" si="797"/>
        <v>4.7316583948363204</v>
      </c>
      <c r="GO136" s="85">
        <f>+Cas_Hoy!B135</f>
        <v>816</v>
      </c>
      <c r="GP136" s="62">
        <f>+Cas_Hoy!C135</f>
        <v>786</v>
      </c>
      <c r="GQ136" s="62">
        <f>+Cas_Hoy!D135</f>
        <v>1902</v>
      </c>
      <c r="GR136" s="62">
        <f>+Cas_Hoy!E135</f>
        <v>2216</v>
      </c>
      <c r="GS136" s="62">
        <f>+Cas_Hoy!F135</f>
        <v>6562</v>
      </c>
      <c r="GT136" s="62">
        <f>+Cas_Hoy!G135</f>
        <v>6587</v>
      </c>
      <c r="GU136" s="62">
        <f>+Cas_Hoy!H135</f>
        <v>7275</v>
      </c>
      <c r="GV136" s="62">
        <f>+Cas_Hoy!I135</f>
        <v>6717</v>
      </c>
      <c r="GW136" s="62">
        <f>+Cas_Hoy!J135</f>
        <v>5860</v>
      </c>
      <c r="GX136" s="62">
        <f>+Cas_Hoy!K135</f>
        <v>5821</v>
      </c>
      <c r="GY136" s="62">
        <f>+Cas_Hoy!L135</f>
        <v>3979</v>
      </c>
      <c r="GZ136" s="62">
        <f>+Cas_Hoy!M135</f>
        <v>4113</v>
      </c>
      <c r="HA136" s="62">
        <f>+Cas_Hoy!N135</f>
        <v>2281</v>
      </c>
      <c r="HB136" s="62">
        <f>+Cas_Hoy!O135</f>
        <v>2186</v>
      </c>
      <c r="HC136" s="62">
        <f>+Cas_Hoy!P135</f>
        <v>1076</v>
      </c>
      <c r="HD136" s="62">
        <f>+Cas_Hoy!Q135</f>
        <v>1066</v>
      </c>
      <c r="HE136" s="62">
        <f>+Cas_Hoy!R135</f>
        <v>376</v>
      </c>
      <c r="HF136" s="62">
        <f>+Cas_Hoy!S135</f>
        <v>511</v>
      </c>
      <c r="HG136" s="62">
        <f>+Cas_Hoy!T135</f>
        <v>62</v>
      </c>
      <c r="HH136" s="590">
        <f>+Cas_Hoy!U135</f>
        <v>196</v>
      </c>
      <c r="HI136" s="543">
        <f t="shared" si="798"/>
        <v>0.33315901759302197</v>
      </c>
      <c r="HJ136" s="112">
        <f t="shared" si="799"/>
        <v>0.41878856405634424</v>
      </c>
      <c r="HK136" s="112">
        <f t="shared" si="800"/>
        <v>0.7</v>
      </c>
      <c r="HL136" s="112">
        <f t="shared" si="801"/>
        <v>0.7</v>
      </c>
      <c r="HM136" s="323">
        <f t="shared" si="772"/>
        <v>0.7</v>
      </c>
      <c r="HN136" s="323">
        <f t="shared" si="773"/>
        <v>0.7</v>
      </c>
      <c r="HO136" s="323">
        <f t="shared" si="774"/>
        <v>0.7</v>
      </c>
      <c r="HP136" s="323">
        <f t="shared" si="775"/>
        <v>0.7</v>
      </c>
      <c r="HQ136" s="323">
        <f t="shared" si="776"/>
        <v>0.7</v>
      </c>
      <c r="HR136" s="323">
        <f t="shared" si="777"/>
        <v>0.7</v>
      </c>
      <c r="HS136" s="323">
        <f t="shared" si="778"/>
        <v>0.7</v>
      </c>
      <c r="HT136" s="323">
        <f t="shared" si="779"/>
        <v>0.7</v>
      </c>
      <c r="HU136" s="323">
        <f t="shared" si="780"/>
        <v>0.7</v>
      </c>
      <c r="HV136" s="323">
        <f t="shared" si="781"/>
        <v>0.7</v>
      </c>
      <c r="HW136" s="323">
        <f t="shared" si="782"/>
        <v>0.33315901759302197</v>
      </c>
      <c r="HX136" s="323">
        <f t="shared" si="783"/>
        <v>0.41878856405634424</v>
      </c>
      <c r="HY136" s="323">
        <f t="shared" si="784"/>
        <v>0.24010498952253878</v>
      </c>
      <c r="HZ136" s="323">
        <f t="shared" si="785"/>
        <v>0.40133544648181413</v>
      </c>
      <c r="IA136" s="323">
        <f t="shared" si="786"/>
        <v>0.22446308376723004</v>
      </c>
      <c r="IB136" s="327">
        <f t="shared" si="787"/>
        <v>0.37902267088632691</v>
      </c>
      <c r="IC136" s="241">
        <f>+CyF_Tot!B135</f>
        <v>0</v>
      </c>
      <c r="ID136" s="149">
        <f>+CyF_Tot!C135</f>
        <v>55769</v>
      </c>
      <c r="IE136" s="149">
        <f>+CyF_Tot!D135</f>
        <v>58887</v>
      </c>
      <c r="IF136" s="149">
        <f>+CyF_Tot!E135</f>
        <v>61199</v>
      </c>
      <c r="IG136" s="149">
        <f>+CyF_Tot!F135</f>
        <v>0</v>
      </c>
      <c r="IH136" s="149">
        <f>+CyF_Tot!G135</f>
        <v>1743</v>
      </c>
      <c r="II136" s="149">
        <f>+CyF_Tot!H135</f>
        <v>1817</v>
      </c>
      <c r="IJ136" s="557">
        <f>+CyF_Tot!I135</f>
        <v>1833</v>
      </c>
      <c r="IK136" s="93">
        <f t="shared" si="667"/>
        <v>8.3425576899937515E-2</v>
      </c>
      <c r="IL136" s="90">
        <f t="shared" si="668"/>
        <v>7.8122016133822844E-2</v>
      </c>
      <c r="IM136" s="90">
        <f t="shared" si="669"/>
        <v>7.592753550126842E-2</v>
      </c>
      <c r="IN136" s="90">
        <f t="shared" si="670"/>
        <v>7.2248042753375374E-2</v>
      </c>
      <c r="IO136" s="90">
        <f t="shared" si="671"/>
        <v>7.5677960859038551E-2</v>
      </c>
      <c r="IP136" s="90">
        <f t="shared" si="672"/>
        <v>7.4334066668745619E-2</v>
      </c>
      <c r="IQ136" s="90">
        <f t="shared" si="673"/>
        <v>7.2931833781842481E-2</v>
      </c>
      <c r="IR136" s="90">
        <f t="shared" si="674"/>
        <v>7.1993202308041362E-2</v>
      </c>
      <c r="IS136" s="90">
        <f t="shared" si="675"/>
        <v>6.1963201418588056E-2</v>
      </c>
      <c r="IT136" s="90">
        <f t="shared" si="676"/>
        <v>6.4458086557387745E-2</v>
      </c>
      <c r="IU136" s="90">
        <f t="shared" si="677"/>
        <v>4.8494518908647671E-2</v>
      </c>
      <c r="IV136" s="90">
        <f t="shared" si="678"/>
        <v>5.3397570208030203E-2</v>
      </c>
      <c r="IW136" s="90">
        <f t="shared" si="679"/>
        <v>3.7730634865961142E-2</v>
      </c>
      <c r="IX136" s="90">
        <f t="shared" si="680"/>
        <v>4.4883617049227248E-2</v>
      </c>
      <c r="IY136" s="90">
        <f t="shared" si="681"/>
        <v>2.2729631002090332E-2</v>
      </c>
      <c r="IZ136" s="90">
        <f t="shared" si="682"/>
        <v>3.2577195948444305E-2</v>
      </c>
      <c r="JA136" s="90">
        <f t="shared" si="683"/>
        <v>8.654976849751566E-3</v>
      </c>
      <c r="JB136" s="90">
        <f t="shared" si="684"/>
        <v>1.573108772679058E-2</v>
      </c>
      <c r="JC136" s="90">
        <f t="shared" si="685"/>
        <v>1.0385972219701882E-3</v>
      </c>
      <c r="JD136" s="202">
        <f t="shared" si="686"/>
        <v>3.6806486444722615E-3</v>
      </c>
      <c r="JE136" s="326"/>
      <c r="JF136" s="323"/>
      <c r="JG136" s="323"/>
      <c r="JH136" s="323"/>
      <c r="JI136" s="323"/>
      <c r="JJ136" s="323"/>
      <c r="JK136" s="323"/>
      <c r="JL136" s="323"/>
      <c r="JM136" s="323"/>
      <c r="JN136" s="323"/>
      <c r="JO136" s="323"/>
      <c r="JP136" s="323"/>
      <c r="JQ136" s="323"/>
      <c r="JR136" s="323"/>
      <c r="JS136" s="323"/>
      <c r="JT136" s="323"/>
      <c r="JU136" s="323"/>
      <c r="JV136" s="323"/>
      <c r="JW136" s="323"/>
      <c r="JX136" s="327"/>
      <c r="JZ136" s="701">
        <f t="shared" si="540"/>
        <v>138.70871145585767</v>
      </c>
      <c r="KA136" s="291">
        <f t="shared" si="541"/>
        <v>279.58523063240705</v>
      </c>
      <c r="KB136" s="291">
        <f t="shared" si="542"/>
        <v>215.77937097406098</v>
      </c>
      <c r="KC136" s="291">
        <f t="shared" si="543"/>
        <v>215.32394453579235</v>
      </c>
      <c r="KD136" s="291">
        <f t="shared" si="544"/>
        <v>782.30358349989774</v>
      </c>
      <c r="KE136" s="291">
        <f t="shared" si="545"/>
        <v>283.80057539169695</v>
      </c>
      <c r="KF136" s="291">
        <f t="shared" si="546"/>
        <v>1063.4041473715458</v>
      </c>
      <c r="KG136" s="291">
        <f t="shared" si="547"/>
        <v>1158.0682530764998</v>
      </c>
      <c r="KH136" s="291">
        <f t="shared" si="548"/>
        <v>3288.5760167707299</v>
      </c>
      <c r="KI136" s="291">
        <f t="shared" si="549"/>
        <v>1295.3833547894681</v>
      </c>
      <c r="KJ136" s="291">
        <f t="shared" si="550"/>
        <v>7801.3482783125373</v>
      </c>
      <c r="KK136" s="291">
        <f t="shared" si="551"/>
        <v>3770.302402658815</v>
      </c>
      <c r="KL136" s="291">
        <f t="shared" si="552"/>
        <v>17073.057257577064</v>
      </c>
      <c r="KM136" s="291">
        <f t="shared" si="553"/>
        <v>9906.9383525532394</v>
      </c>
      <c r="KN136" s="291">
        <f t="shared" si="554"/>
        <v>18409.966261774305</v>
      </c>
      <c r="KO136" s="291">
        <f t="shared" si="555"/>
        <v>13730.345946199386</v>
      </c>
      <c r="KP136" s="291">
        <f t="shared" si="556"/>
        <v>11712.407489281533</v>
      </c>
      <c r="KQ136" s="291">
        <f t="shared" si="557"/>
        <v>13626.991840825494</v>
      </c>
      <c r="KR136" s="291">
        <f t="shared" si="558"/>
        <v>3497.1811967202416</v>
      </c>
      <c r="KS136" s="702">
        <f t="shared" si="559"/>
        <v>6497.5919028121616</v>
      </c>
      <c r="KT136" s="705">
        <f>(SUM(JZ136:KS136)/SUM(JZ$4:KS135))*100000</f>
        <v>215.00119881053496</v>
      </c>
      <c r="KU136" s="624">
        <f t="shared" si="732"/>
        <v>36.062088270874966</v>
      </c>
      <c r="KV136" s="625">
        <f t="shared" si="733"/>
        <v>77.020554949853292</v>
      </c>
      <c r="KW136" s="625">
        <f t="shared" si="734"/>
        <v>59.434969771222619</v>
      </c>
      <c r="KX136" s="625">
        <f t="shared" si="735"/>
        <v>62.461910459304292</v>
      </c>
      <c r="KY136" s="625">
        <f t="shared" si="736"/>
        <v>218.64691731056237</v>
      </c>
      <c r="KZ136" s="625">
        <f t="shared" si="737"/>
        <v>80.945403717005675</v>
      </c>
      <c r="LA136" s="625">
        <f t="shared" si="738"/>
        <v>330.00684197393406</v>
      </c>
      <c r="LB136" s="625">
        <f t="shared" si="739"/>
        <v>355.20373569998151</v>
      </c>
      <c r="LC136" s="625">
        <f t="shared" si="740"/>
        <v>1165.272464690325</v>
      </c>
      <c r="LD136" s="625">
        <f t="shared" si="741"/>
        <v>443.40061037321163</v>
      </c>
      <c r="LE136" s="625">
        <f t="shared" si="742"/>
        <v>3691.2579990936865</v>
      </c>
      <c r="LF136" s="625">
        <f t="shared" si="743"/>
        <v>1662.0749772238235</v>
      </c>
      <c r="LG136" s="625">
        <f t="shared" si="744"/>
        <v>10325.848438352699</v>
      </c>
      <c r="LH136" s="625">
        <f t="shared" si="745"/>
        <v>5194.7415446905443</v>
      </c>
      <c r="LI136" s="625">
        <f t="shared" si="746"/>
        <v>18596.620542155921</v>
      </c>
      <c r="LJ136" s="625">
        <f t="shared" si="747"/>
        <v>10297.01292621239</v>
      </c>
      <c r="LK136" s="625">
        <f t="shared" si="748"/>
        <v>32848.533728822615</v>
      </c>
      <c r="LL136" s="625">
        <f t="shared" si="749"/>
        <v>20750.14213227823</v>
      </c>
      <c r="LM136" s="625">
        <f t="shared" si="750"/>
        <v>57933.921920322064</v>
      </c>
      <c r="LN136" s="626">
        <f t="shared" si="751"/>
        <v>37599.629088664784</v>
      </c>
      <c r="LO136" s="642">
        <f t="shared" si="752"/>
        <v>102.40349844747449</v>
      </c>
      <c r="LP136" s="625">
        <f t="shared" si="753"/>
        <v>73.637957510747114</v>
      </c>
      <c r="LQ136" s="625">
        <f t="shared" si="754"/>
        <v>1501.054946962073</v>
      </c>
      <c r="LR136" s="625">
        <f t="shared" si="755"/>
        <v>752.72390528236258</v>
      </c>
      <c r="LS136" s="625">
        <f t="shared" si="756"/>
        <v>16489.025408252008</v>
      </c>
      <c r="LT136" s="645">
        <f t="shared" si="757"/>
        <v>10667.83040952967</v>
      </c>
      <c r="LU136" s="624">
        <f t="shared" si="758"/>
        <v>88.343805522123006</v>
      </c>
      <c r="LV136" s="625">
        <f t="shared" si="759"/>
        <v>1120.4140765309121</v>
      </c>
      <c r="LW136" s="626">
        <f t="shared" si="760"/>
        <v>13112.828375951525</v>
      </c>
      <c r="LY136" s="725">
        <f>VLOOKUP(A136,Vac!A:C,2,FALSE)</f>
        <v>5131.2127925325967</v>
      </c>
      <c r="LZ136" s="730">
        <f>VLOOKUP(A136,Vac!A:D,3,FALSE)</f>
        <v>43187</v>
      </c>
      <c r="MA136" s="722">
        <f>VLOOKUP(A136,Vac!A:D,4,FALSE)</f>
        <v>7121</v>
      </c>
      <c r="MB136" s="742">
        <f t="shared" si="704"/>
        <v>6.4964055940058635E-2</v>
      </c>
      <c r="MC136" s="666">
        <f t="shared" si="705"/>
        <v>1.0711766095101711E-2</v>
      </c>
    </row>
    <row r="137" spans="1:341" ht="14.4">
      <c r="A137" s="510" t="s">
        <v>147</v>
      </c>
      <c r="B137" s="538">
        <v>37761</v>
      </c>
      <c r="C137" s="526">
        <f t="shared" si="638"/>
        <v>2112</v>
      </c>
      <c r="D137" s="517">
        <f t="shared" si="639"/>
        <v>54</v>
      </c>
      <c r="E137" s="495">
        <f t="shared" si="761"/>
        <v>6.6291533316616136E-3</v>
      </c>
      <c r="F137" s="208">
        <f t="shared" si="706"/>
        <v>5.2593946134901086E-2</v>
      </c>
      <c r="G137" s="30">
        <f t="shared" si="264"/>
        <v>4.1016297204078498</v>
      </c>
      <c r="H137" s="29">
        <f t="shared" si="707"/>
        <v>0.21572089258043983</v>
      </c>
      <c r="I137" s="33">
        <f t="shared" si="708"/>
        <v>0.22940711235140435</v>
      </c>
      <c r="J137" s="353">
        <f t="shared" si="709"/>
        <v>0.32198249831114362</v>
      </c>
      <c r="K137" s="581">
        <f t="shared" si="710"/>
        <v>4.4413807621827084E-3</v>
      </c>
      <c r="L137" s="354">
        <f t="shared" si="762"/>
        <v>6.1220448734778925</v>
      </c>
      <c r="M137" s="355">
        <f t="shared" si="711"/>
        <v>0.34241039095324038</v>
      </c>
      <c r="N137" s="827"/>
      <c r="O137" s="364" t="s">
        <v>226</v>
      </c>
      <c r="P137" s="20" t="s">
        <v>234</v>
      </c>
      <c r="Q137" s="20"/>
      <c r="R137" s="20"/>
      <c r="S137" s="166">
        <f t="shared" si="568"/>
        <v>2112</v>
      </c>
      <c r="T137" s="167">
        <f t="shared" si="569"/>
        <v>5593.0722173671247</v>
      </c>
      <c r="U137" s="166">
        <f t="shared" si="570"/>
        <v>65</v>
      </c>
      <c r="V137" s="168">
        <f t="shared" si="571"/>
        <v>3.1753786028334147E-2</v>
      </c>
      <c r="W137" s="167">
        <f t="shared" si="572"/>
        <v>172.13527184131777</v>
      </c>
      <c r="X137" s="166">
        <f t="shared" si="573"/>
        <v>126</v>
      </c>
      <c r="Y137" s="168">
        <f t="shared" si="574"/>
        <v>6.3444108761329304E-2</v>
      </c>
      <c r="Z137" s="167">
        <f t="shared" si="575"/>
        <v>333.677603877016</v>
      </c>
      <c r="AA137" s="166">
        <f t="shared" si="576"/>
        <v>54</v>
      </c>
      <c r="AB137" s="167">
        <f t="shared" si="577"/>
        <v>1430.0468737586398</v>
      </c>
      <c r="AC137" s="169">
        <f t="shared" si="578"/>
        <v>2.556818181818182E-2</v>
      </c>
      <c r="AD137" s="166">
        <f t="shared" si="579"/>
        <v>0</v>
      </c>
      <c r="AE137" s="168">
        <f t="shared" si="580"/>
        <v>0</v>
      </c>
      <c r="AF137" s="167">
        <f t="shared" si="581"/>
        <v>0</v>
      </c>
      <c r="AG137" s="166">
        <f t="shared" si="582"/>
        <v>1</v>
      </c>
      <c r="AH137" s="168">
        <f t="shared" si="583"/>
        <v>1.8867924528301886E-2</v>
      </c>
      <c r="AI137" s="365">
        <f t="shared" si="584"/>
        <v>26.482349514048888</v>
      </c>
      <c r="AJ137" s="831"/>
      <c r="AK137" s="85">
        <v>3343.924560199544</v>
      </c>
      <c r="AL137" s="62">
        <v>3234.7218454974845</v>
      </c>
      <c r="AM137" s="62">
        <v>3002.5712780011468</v>
      </c>
      <c r="AN137" s="62">
        <v>2880.4231359191713</v>
      </c>
      <c r="AO137" s="62">
        <v>2726.6487701241117</v>
      </c>
      <c r="AP137" s="62">
        <v>2698.7268437725888</v>
      </c>
      <c r="AQ137" s="62">
        <v>2651.9048782056589</v>
      </c>
      <c r="AR137" s="62">
        <v>2598.7939814177712</v>
      </c>
      <c r="AS137" s="62">
        <v>2344.520349029855</v>
      </c>
      <c r="AT137" s="62">
        <v>2279.9583598699401</v>
      </c>
      <c r="AU137" s="62">
        <v>1783.3421049821154</v>
      </c>
      <c r="AV137" s="62">
        <v>1928.4546096025817</v>
      </c>
      <c r="AW137" s="62">
        <v>1465.3638298734704</v>
      </c>
      <c r="AX137" s="62">
        <v>1565.2812118962045</v>
      </c>
      <c r="AY137" s="62">
        <v>981.81957534530102</v>
      </c>
      <c r="AZ137" s="62">
        <v>1151.5556314501232</v>
      </c>
      <c r="BA137" s="62">
        <v>362.72332043354095</v>
      </c>
      <c r="BB137" s="62">
        <v>577.76768729241428</v>
      </c>
      <c r="BC137" s="62">
        <v>43.18134767065964</v>
      </c>
      <c r="BD137" s="86">
        <v>139.31665673507476</v>
      </c>
      <c r="BE137" s="258">
        <v>2.0000000000000002E-5</v>
      </c>
      <c r="BF137" s="43">
        <v>2.0000000000000002E-5</v>
      </c>
      <c r="BG137" s="53">
        <v>5.0000000000000002E-5</v>
      </c>
      <c r="BH137" s="53">
        <v>4.0000000000000003E-5</v>
      </c>
      <c r="BI137" s="53">
        <v>1.2518952302791728E-4</v>
      </c>
      <c r="BJ137" s="53">
        <v>1.2406223545552731E-4</v>
      </c>
      <c r="BK137" s="53">
        <v>3.4000000000000002E-4</v>
      </c>
      <c r="BL137" s="53">
        <v>1.8000000000000001E-4</v>
      </c>
      <c r="BM137" s="53">
        <v>8.9999999999999998E-4</v>
      </c>
      <c r="BN137" s="53">
        <v>5.0000000000000001E-4</v>
      </c>
      <c r="BO137" s="53">
        <v>3.8E-3</v>
      </c>
      <c r="BP137" s="53">
        <v>2E-3</v>
      </c>
      <c r="BQ137" s="53">
        <v>1.6199999999999999E-2</v>
      </c>
      <c r="BR137" s="53">
        <v>6.1999999999999998E-3</v>
      </c>
      <c r="BS137" s="53">
        <v>6.1100000000000002E-2</v>
      </c>
      <c r="BT137" s="53">
        <v>2.6800000000000001E-2</v>
      </c>
      <c r="BU137" s="53">
        <v>0.1421</v>
      </c>
      <c r="BV137" s="53">
        <v>5.4699999999999999E-2</v>
      </c>
      <c r="BW137" s="53">
        <v>0.27589999999999998</v>
      </c>
      <c r="BX137" s="773">
        <v>0.1051</v>
      </c>
      <c r="BY137" s="53">
        <f t="shared" si="763"/>
        <v>2.0000000000000002E-5</v>
      </c>
      <c r="BZ137" s="53">
        <f t="shared" si="764"/>
        <v>4.5000000000000003E-5</v>
      </c>
      <c r="CA137" s="53">
        <f t="shared" si="765"/>
        <v>1.246258792417223E-4</v>
      </c>
      <c r="CB137" s="53">
        <f t="shared" si="766"/>
        <v>2.6000000000000003E-4</v>
      </c>
      <c r="CC137" s="53">
        <f t="shared" si="767"/>
        <v>6.9999999999999999E-4</v>
      </c>
      <c r="CD137" s="53">
        <f t="shared" si="768"/>
        <v>2.8999999999999998E-3</v>
      </c>
      <c r="CE137" s="53">
        <f t="shared" si="769"/>
        <v>1.12E-2</v>
      </c>
      <c r="CF137" s="53">
        <f t="shared" si="770"/>
        <v>4.3950000000000003E-2</v>
      </c>
      <c r="CG137" s="53">
        <f t="shared" si="771"/>
        <v>9.8400000000000001E-2</v>
      </c>
      <c r="CH137" s="54">
        <f t="shared" si="788"/>
        <v>0.1905</v>
      </c>
      <c r="CI137" s="64">
        <f>+Fall_Hoy!B137</f>
        <v>0</v>
      </c>
      <c r="CJ137" s="61">
        <f>+Fall_Hoy!C137</f>
        <v>0</v>
      </c>
      <c r="CK137" s="61">
        <f>+Fall_Hoy!D137</f>
        <v>0</v>
      </c>
      <c r="CL137" s="61">
        <f>+Fall_Hoy!E137</f>
        <v>0</v>
      </c>
      <c r="CM137" s="61">
        <f>+Fall_Hoy!F137</f>
        <v>0</v>
      </c>
      <c r="CN137" s="61">
        <f>+Fall_Hoy!G137</f>
        <v>0</v>
      </c>
      <c r="CO137" s="61">
        <f>+Fall_Hoy!H137</f>
        <v>2</v>
      </c>
      <c r="CP137" s="61">
        <f>+Fall_Hoy!I137</f>
        <v>0</v>
      </c>
      <c r="CQ137" s="61">
        <f>+Fall_Hoy!J137</f>
        <v>1</v>
      </c>
      <c r="CR137" s="61">
        <f>+Fall_Hoy!K137</f>
        <v>2</v>
      </c>
      <c r="CS137" s="61">
        <f>+Fall_Hoy!L137</f>
        <v>8</v>
      </c>
      <c r="CT137" s="61">
        <f>+Fall_Hoy!M137</f>
        <v>2</v>
      </c>
      <c r="CU137" s="61">
        <f>+Fall_Hoy!N137</f>
        <v>11</v>
      </c>
      <c r="CV137" s="61">
        <f>+Fall_Hoy!O137</f>
        <v>3</v>
      </c>
      <c r="CW137" s="61">
        <f>+Fall_Hoy!P137</f>
        <v>12</v>
      </c>
      <c r="CX137" s="61">
        <f>+Fall_Hoy!Q137</f>
        <v>2</v>
      </c>
      <c r="CY137" s="61">
        <f>+Fall_Hoy!R137</f>
        <v>5</v>
      </c>
      <c r="CZ137" s="61">
        <f>+Fall_Hoy!S137</f>
        <v>4</v>
      </c>
      <c r="DA137" s="61">
        <f>+Fall_Hoy!T137</f>
        <v>1</v>
      </c>
      <c r="DB137" s="253">
        <f>+Fall_Hoy!U137</f>
        <v>1</v>
      </c>
      <c r="DC137" s="61">
        <f>+Fall_Hoy!W137</f>
        <v>0</v>
      </c>
      <c r="DD137" s="61">
        <f>+Fall_Hoy!X137</f>
        <v>0</v>
      </c>
      <c r="DE137" s="61">
        <f>+Fall_Hoy!Y137</f>
        <v>0</v>
      </c>
      <c r="DF137" s="61">
        <f>+Fall_Hoy!Z137</f>
        <v>0</v>
      </c>
      <c r="DG137" s="61">
        <f>+Fall_Hoy!AA137</f>
        <v>0</v>
      </c>
      <c r="DH137" s="61">
        <f>+Fall_Hoy!AB137</f>
        <v>0</v>
      </c>
      <c r="DI137" s="61">
        <f>+Fall_Hoy!AC137</f>
        <v>0</v>
      </c>
      <c r="DJ137" s="61">
        <f>+Fall_Hoy!AD137</f>
        <v>0</v>
      </c>
      <c r="DK137" s="61">
        <f>+Fall_Hoy!AE137</f>
        <v>0</v>
      </c>
      <c r="DL137" s="270">
        <f>+Fall_Hoy!AF137</f>
        <v>0</v>
      </c>
      <c r="DM137" s="75">
        <f t="shared" si="585"/>
        <v>0.20003608633128228</v>
      </c>
      <c r="DN137" s="76">
        <f t="shared" si="586"/>
        <v>6.4805263101068045E-2</v>
      </c>
      <c r="DO137" s="76">
        <f t="shared" si="587"/>
        <v>0.463374577587085</v>
      </c>
      <c r="DP137" s="76">
        <f t="shared" si="588"/>
        <v>0.30912718051203536</v>
      </c>
      <c r="DQ137" s="76">
        <f t="shared" si="688"/>
        <v>9.1320892785419522E-2</v>
      </c>
      <c r="DR137" s="76">
        <f t="shared" si="689"/>
        <v>6.3733756677485279E-2</v>
      </c>
      <c r="DS137" s="76">
        <f t="shared" si="690"/>
        <v>0.7</v>
      </c>
      <c r="DT137" s="76">
        <f t="shared" si="691"/>
        <v>8.0806713229893884E-2</v>
      </c>
      <c r="DU137" s="76">
        <f t="shared" si="692"/>
        <v>0.47391830553779607</v>
      </c>
      <c r="DV137" s="76">
        <f t="shared" si="693"/>
        <v>0.7</v>
      </c>
      <c r="DW137" s="76">
        <f t="shared" si="694"/>
        <v>0.7</v>
      </c>
      <c r="DX137" s="76">
        <f t="shared" si="695"/>
        <v>0.51854992853893567</v>
      </c>
      <c r="DY137" s="76">
        <f t="shared" si="696"/>
        <v>0.463374577587085</v>
      </c>
      <c r="DZ137" s="76">
        <f t="shared" si="697"/>
        <v>0.30912718051203536</v>
      </c>
      <c r="EA137" s="76">
        <f t="shared" si="698"/>
        <v>0.20003608633128228</v>
      </c>
      <c r="EB137" s="76">
        <f t="shared" si="699"/>
        <v>6.4805263101068045E-2</v>
      </c>
      <c r="EC137" s="76">
        <f t="shared" si="700"/>
        <v>9.7006413445936079E-2</v>
      </c>
      <c r="ED137" s="76">
        <f t="shared" si="701"/>
        <v>0.12656668796877205</v>
      </c>
      <c r="EE137" s="76">
        <f t="shared" si="702"/>
        <v>8.3936741823564448E-2</v>
      </c>
      <c r="EF137" s="316">
        <f t="shared" si="703"/>
        <v>6.8295838287843955E-2</v>
      </c>
      <c r="EG137" s="85">
        <f>+'Cas_-14'!B136</f>
        <v>4</v>
      </c>
      <c r="EH137" s="62">
        <f>+'Cas_-14'!C136</f>
        <v>4</v>
      </c>
      <c r="EI137" s="62">
        <f>+'Cas_-14'!D136</f>
        <v>51</v>
      </c>
      <c r="EJ137" s="62">
        <f>+'Cas_-14'!E136</f>
        <v>50</v>
      </c>
      <c r="EK137" s="62">
        <f>+'Cas_-14'!F136</f>
        <v>249</v>
      </c>
      <c r="EL137" s="62">
        <f>+'Cas_-14'!G136</f>
        <v>172</v>
      </c>
      <c r="EM137" s="62">
        <f>+'Cas_-14'!H136</f>
        <v>304</v>
      </c>
      <c r="EN137" s="62">
        <f>+'Cas_-14'!I136</f>
        <v>210</v>
      </c>
      <c r="EO137" s="62">
        <f>+'Cas_-14'!J136</f>
        <v>220</v>
      </c>
      <c r="EP137" s="62">
        <f>+'Cas_-14'!K136</f>
        <v>200</v>
      </c>
      <c r="EQ137" s="62">
        <f>+'Cas_-14'!L136</f>
        <v>154</v>
      </c>
      <c r="ER137" s="62">
        <f>+'Cas_-14'!M136</f>
        <v>111</v>
      </c>
      <c r="ES137" s="62">
        <f>+'Cas_-14'!N136</f>
        <v>76</v>
      </c>
      <c r="ET137" s="62">
        <f>+'Cas_-14'!O136</f>
        <v>74</v>
      </c>
      <c r="EU137" s="62">
        <f>+'Cas_-14'!P136</f>
        <v>33</v>
      </c>
      <c r="EV137" s="62">
        <f>+'Cas_-14'!Q136</f>
        <v>33</v>
      </c>
      <c r="EW137" s="62">
        <f>+'Cas_-14'!R136</f>
        <v>18</v>
      </c>
      <c r="EX137" s="62">
        <f>+'Cas_-14'!S136</f>
        <v>13</v>
      </c>
      <c r="EY137" s="62">
        <f>+'Cas_-14'!T136</f>
        <v>1</v>
      </c>
      <c r="EZ137" s="86">
        <f>+'Cas_-14'!U136</f>
        <v>3</v>
      </c>
      <c r="FA137" s="201">
        <f t="shared" si="712"/>
        <v>1.1961992347582463E-3</v>
      </c>
      <c r="FB137" s="91">
        <f t="shared" si="713"/>
        <v>1.2365823681463465E-3</v>
      </c>
      <c r="FC137" s="91">
        <f t="shared" si="714"/>
        <v>1.6985441902298955E-2</v>
      </c>
      <c r="FD137" s="91">
        <f t="shared" si="715"/>
        <v>1.7358560753277838E-2</v>
      </c>
      <c r="FE137" s="91">
        <f t="shared" si="716"/>
        <v>9.1320892785419522E-2</v>
      </c>
      <c r="FF137" s="91">
        <f t="shared" si="717"/>
        <v>6.3733756677485279E-2</v>
      </c>
      <c r="FG137" s="91">
        <f t="shared" si="718"/>
        <v>0.1146345792786103</v>
      </c>
      <c r="FH137" s="91">
        <f t="shared" si="719"/>
        <v>8.0806713229893884E-2</v>
      </c>
      <c r="FI137" s="91">
        <f t="shared" si="720"/>
        <v>9.383582449648363E-2</v>
      </c>
      <c r="FJ137" s="91">
        <f t="shared" si="721"/>
        <v>8.7720900311271027E-2</v>
      </c>
      <c r="FK137" s="91">
        <f t="shared" si="722"/>
        <v>8.6354715435569454E-2</v>
      </c>
      <c r="FL137" s="91">
        <f t="shared" si="723"/>
        <v>5.7559042067821871E-2</v>
      </c>
      <c r="FM137" s="91">
        <f t="shared" si="724"/>
        <v>5.1864252720474451E-2</v>
      </c>
      <c r="FN137" s="91">
        <f t="shared" si="725"/>
        <v>4.7275850139640606E-2</v>
      </c>
      <c r="FO137" s="91">
        <f t="shared" si="726"/>
        <v>3.3611063405813706E-2</v>
      </c>
      <c r="FP137" s="91">
        <f t="shared" si="727"/>
        <v>2.8656887343292293E-2</v>
      </c>
      <c r="FQ137" s="91">
        <f t="shared" si="728"/>
        <v>4.9624600862403064E-2</v>
      </c>
      <c r="FR137" s="91">
        <f t="shared" si="729"/>
        <v>2.2500392953648449E-2</v>
      </c>
      <c r="FS137" s="91">
        <f t="shared" si="730"/>
        <v>2.3158147069121428E-2</v>
      </c>
      <c r="FT137" s="100">
        <f t="shared" si="731"/>
        <v>2.1533677812157197E-2</v>
      </c>
      <c r="FU137" s="119">
        <f t="shared" si="790"/>
        <v>5.9514953131974409</v>
      </c>
      <c r="FV137" s="120">
        <f t="shared" si="791"/>
        <v>2.261420171867933</v>
      </c>
      <c r="FW137" s="120">
        <f t="shared" si="792"/>
        <v>8.934372969460691</v>
      </c>
      <c r="FX137" s="120">
        <f t="shared" si="793"/>
        <v>6.5387968613775067</v>
      </c>
      <c r="FY137" s="120">
        <f t="shared" si="789"/>
        <v>1</v>
      </c>
      <c r="FZ137" s="120">
        <f t="shared" si="789"/>
        <v>1</v>
      </c>
      <c r="GA137" s="120">
        <f t="shared" si="789"/>
        <v>6.1063599169209244</v>
      </c>
      <c r="GB137" s="120">
        <f t="shared" si="789"/>
        <v>1</v>
      </c>
      <c r="GC137" s="120">
        <f t="shared" si="789"/>
        <v>5.0505050505050502</v>
      </c>
      <c r="GD137" s="120">
        <f t="shared" si="789"/>
        <v>7.9798542595447897</v>
      </c>
      <c r="GE137" s="120">
        <f t="shared" si="789"/>
        <v>8.1061004771914327</v>
      </c>
      <c r="GF137" s="120">
        <f t="shared" si="789"/>
        <v>9.0090090090090076</v>
      </c>
      <c r="GG137" s="120">
        <f t="shared" si="789"/>
        <v>8.934372969460691</v>
      </c>
      <c r="GH137" s="120">
        <f t="shared" si="789"/>
        <v>6.5387968613775067</v>
      </c>
      <c r="GI137" s="120">
        <f t="shared" si="789"/>
        <v>5.9514953131974409</v>
      </c>
      <c r="GJ137" s="120">
        <f t="shared" si="789"/>
        <v>2.261420171867933</v>
      </c>
      <c r="GK137" s="120">
        <f t="shared" si="794"/>
        <v>1.954804910469935</v>
      </c>
      <c r="GL137" s="120">
        <f t="shared" si="795"/>
        <v>5.6250878919983132</v>
      </c>
      <c r="GM137" s="120">
        <f t="shared" si="796"/>
        <v>3.6245016310257343</v>
      </c>
      <c r="GN137" s="321">
        <f t="shared" si="797"/>
        <v>3.1715826197272441</v>
      </c>
      <c r="GO137" s="85">
        <f>+Cas_Hoy!B136</f>
        <v>5</v>
      </c>
      <c r="GP137" s="62">
        <f>+Cas_Hoy!C136</f>
        <v>4</v>
      </c>
      <c r="GQ137" s="62">
        <f>+Cas_Hoy!D136</f>
        <v>54</v>
      </c>
      <c r="GR137" s="62">
        <f>+Cas_Hoy!E136</f>
        <v>52</v>
      </c>
      <c r="GS137" s="62">
        <f>+Cas_Hoy!F136</f>
        <v>265</v>
      </c>
      <c r="GT137" s="62">
        <f>+Cas_Hoy!G136</f>
        <v>182</v>
      </c>
      <c r="GU137" s="62">
        <f>+Cas_Hoy!H136</f>
        <v>319</v>
      </c>
      <c r="GV137" s="62">
        <f>+Cas_Hoy!I136</f>
        <v>229</v>
      </c>
      <c r="GW137" s="62">
        <f>+Cas_Hoy!J136</f>
        <v>233</v>
      </c>
      <c r="GX137" s="62">
        <f>+Cas_Hoy!K136</f>
        <v>212</v>
      </c>
      <c r="GY137" s="62">
        <f>+Cas_Hoy!L136</f>
        <v>165</v>
      </c>
      <c r="GZ137" s="62">
        <f>+Cas_Hoy!M136</f>
        <v>121</v>
      </c>
      <c r="HA137" s="62">
        <f>+Cas_Hoy!N136</f>
        <v>81</v>
      </c>
      <c r="HB137" s="62">
        <f>+Cas_Hoy!O136</f>
        <v>76</v>
      </c>
      <c r="HC137" s="62">
        <f>+Cas_Hoy!P136</f>
        <v>36</v>
      </c>
      <c r="HD137" s="62">
        <f>+Cas_Hoy!Q136</f>
        <v>36</v>
      </c>
      <c r="HE137" s="62">
        <f>+Cas_Hoy!R136</f>
        <v>18</v>
      </c>
      <c r="HF137" s="62">
        <f>+Cas_Hoy!S136</f>
        <v>13</v>
      </c>
      <c r="HG137" s="62">
        <f>+Cas_Hoy!T136</f>
        <v>1</v>
      </c>
      <c r="HH137" s="590">
        <f>+Cas_Hoy!U136</f>
        <v>4</v>
      </c>
      <c r="HI137" s="543">
        <f t="shared" si="798"/>
        <v>0.21822118508867158</v>
      </c>
      <c r="HJ137" s="112">
        <f t="shared" si="799"/>
        <v>7.0696650655710597E-2</v>
      </c>
      <c r="HK137" s="112">
        <f t="shared" si="800"/>
        <v>0.49385974716518272</v>
      </c>
      <c r="HL137" s="112">
        <f t="shared" si="801"/>
        <v>0.31748196917452282</v>
      </c>
      <c r="HM137" s="323">
        <f t="shared" si="772"/>
        <v>9.7188901960386237E-2</v>
      </c>
      <c r="HN137" s="323">
        <f t="shared" si="773"/>
        <v>6.7439207647106508E-2</v>
      </c>
      <c r="HO137" s="323">
        <f t="shared" si="774"/>
        <v>0.7</v>
      </c>
      <c r="HP137" s="323">
        <f t="shared" si="775"/>
        <v>8.8117796807836657E-2</v>
      </c>
      <c r="HQ137" s="323">
        <f t="shared" si="776"/>
        <v>0.50192256904684762</v>
      </c>
      <c r="HR137" s="323">
        <f t="shared" si="777"/>
        <v>0.7</v>
      </c>
      <c r="HS137" s="323">
        <f t="shared" si="778"/>
        <v>0.7</v>
      </c>
      <c r="HT137" s="323">
        <f t="shared" si="779"/>
        <v>0.56526613831721817</v>
      </c>
      <c r="HU137" s="323">
        <f t="shared" si="780"/>
        <v>0.49385974716518272</v>
      </c>
      <c r="HV137" s="323">
        <f t="shared" si="781"/>
        <v>0.31748196917452282</v>
      </c>
      <c r="HW137" s="323">
        <f t="shared" si="782"/>
        <v>0.21822118508867158</v>
      </c>
      <c r="HX137" s="323">
        <f t="shared" si="783"/>
        <v>7.0696650655710597E-2</v>
      </c>
      <c r="HY137" s="323">
        <f t="shared" si="784"/>
        <v>9.7006413445936079E-2</v>
      </c>
      <c r="HZ137" s="323">
        <f t="shared" si="785"/>
        <v>0.12656668796877205</v>
      </c>
      <c r="IA137" s="323">
        <f t="shared" si="786"/>
        <v>8.3936741823564448E-2</v>
      </c>
      <c r="IB137" s="327">
        <f t="shared" si="787"/>
        <v>9.1061117717125273E-2</v>
      </c>
      <c r="IC137" s="241">
        <f>+CyF_Tot!B136</f>
        <v>0</v>
      </c>
      <c r="ID137" s="149">
        <f>+CyF_Tot!C136</f>
        <v>1986</v>
      </c>
      <c r="IE137" s="149">
        <f>+CyF_Tot!D136</f>
        <v>2047</v>
      </c>
      <c r="IF137" s="149">
        <f>+CyF_Tot!E136</f>
        <v>2112</v>
      </c>
      <c r="IG137" s="149">
        <f>+CyF_Tot!F136</f>
        <v>0</v>
      </c>
      <c r="IH137" s="149">
        <f>+CyF_Tot!G136</f>
        <v>53</v>
      </c>
      <c r="II137" s="149">
        <f>+CyF_Tot!H136</f>
        <v>54</v>
      </c>
      <c r="IJ137" s="557">
        <f>+CyF_Tot!I136</f>
        <v>54</v>
      </c>
      <c r="IK137" s="93">
        <f t="shared" si="667"/>
        <v>8.8554978951816535E-2</v>
      </c>
      <c r="IL137" s="90">
        <f t="shared" si="668"/>
        <v>8.5663034493193624E-2</v>
      </c>
      <c r="IM137" s="90">
        <f t="shared" si="669"/>
        <v>7.9515142024870811E-2</v>
      </c>
      <c r="IN137" s="90">
        <f t="shared" si="670"/>
        <v>7.6280372233764229E-2</v>
      </c>
      <c r="IO137" s="90">
        <f t="shared" si="671"/>
        <v>7.220806573247826E-2</v>
      </c>
      <c r="IP137" s="90">
        <f t="shared" si="672"/>
        <v>7.1468627519731709E-2</v>
      </c>
      <c r="IQ137" s="90">
        <f t="shared" si="673"/>
        <v>7.0228671862653497E-2</v>
      </c>
      <c r="IR137" s="90">
        <f t="shared" si="674"/>
        <v>6.882217053091208E-2</v>
      </c>
      <c r="IS137" s="90">
        <f t="shared" si="675"/>
        <v>6.2088407325808503E-2</v>
      </c>
      <c r="IT137" s="90">
        <f t="shared" si="676"/>
        <v>6.0378654163553404E-2</v>
      </c>
      <c r="IU137" s="90">
        <f t="shared" si="677"/>
        <v>4.7227088927256043E-2</v>
      </c>
      <c r="IV137" s="90">
        <f t="shared" si="678"/>
        <v>5.1070008993474268E-2</v>
      </c>
      <c r="IW137" s="90">
        <f t="shared" si="679"/>
        <v>3.8806277107954514E-2</v>
      </c>
      <c r="IX137" s="90">
        <f t="shared" si="680"/>
        <v>4.14523241412093E-2</v>
      </c>
      <c r="IY137" s="90">
        <f t="shared" si="681"/>
        <v>2.6000889154029316E-2</v>
      </c>
      <c r="IZ137" s="90">
        <f t="shared" si="682"/>
        <v>3.049589871693343E-2</v>
      </c>
      <c r="JA137" s="90">
        <f t="shared" si="683"/>
        <v>9.6057657486173821E-3</v>
      </c>
      <c r="JB137" s="90">
        <f t="shared" si="684"/>
        <v>1.5300645832801416E-2</v>
      </c>
      <c r="JC137" s="90">
        <f t="shared" si="685"/>
        <v>1.1435435415020694E-3</v>
      </c>
      <c r="JD137" s="202">
        <f t="shared" si="686"/>
        <v>3.6894323967870224E-3</v>
      </c>
      <c r="JE137" s="326"/>
      <c r="JF137" s="323"/>
      <c r="JG137" s="323"/>
      <c r="JH137" s="323"/>
      <c r="JI137" s="323"/>
      <c r="JJ137" s="323"/>
      <c r="JK137" s="323"/>
      <c r="JL137" s="323"/>
      <c r="JM137" s="323"/>
      <c r="JN137" s="323"/>
      <c r="JO137" s="323"/>
      <c r="JP137" s="323"/>
      <c r="JQ137" s="323"/>
      <c r="JR137" s="323"/>
      <c r="JS137" s="323"/>
      <c r="JT137" s="323"/>
      <c r="JU137" s="323"/>
      <c r="JV137" s="323"/>
      <c r="JW137" s="323"/>
      <c r="JX137" s="327"/>
      <c r="JZ137" s="701">
        <f t="shared" si="540"/>
        <v>0</v>
      </c>
      <c r="KA137" s="291">
        <f t="shared" si="541"/>
        <v>0</v>
      </c>
      <c r="KB137" s="291">
        <f t="shared" si="542"/>
        <v>0</v>
      </c>
      <c r="KC137" s="291">
        <f t="shared" si="543"/>
        <v>0</v>
      </c>
      <c r="KD137" s="291">
        <f t="shared" si="544"/>
        <v>0</v>
      </c>
      <c r="KE137" s="291">
        <f t="shared" si="545"/>
        <v>0</v>
      </c>
      <c r="KF137" s="291">
        <f t="shared" si="546"/>
        <v>2430.230455460628</v>
      </c>
      <c r="KG137" s="291">
        <f t="shared" si="547"/>
        <v>0</v>
      </c>
      <c r="KH137" s="291">
        <f t="shared" si="548"/>
        <v>1203.7225444290921</v>
      </c>
      <c r="KI137" s="291">
        <f t="shared" si="549"/>
        <v>2562.743295159702</v>
      </c>
      <c r="KJ137" s="291">
        <f t="shared" si="550"/>
        <v>9480.922338324739</v>
      </c>
      <c r="KK137" s="291">
        <f t="shared" si="551"/>
        <v>2352.5894658910133</v>
      </c>
      <c r="KL137" s="291">
        <f t="shared" si="552"/>
        <v>12411.742824012827</v>
      </c>
      <c r="KM137" s="291">
        <f t="shared" si="553"/>
        <v>3655.1432142145891</v>
      </c>
      <c r="KN137" s="291">
        <f t="shared" si="554"/>
        <v>12099.530604512564</v>
      </c>
      <c r="KO137" s="291">
        <f t="shared" si="555"/>
        <v>2315.8759569797721</v>
      </c>
      <c r="KP137" s="291">
        <f t="shared" si="556"/>
        <v>4915.0134539713099</v>
      </c>
      <c r="KQ137" s="291">
        <f t="shared" si="557"/>
        <v>4546.5886337643396</v>
      </c>
      <c r="KR137" s="291">
        <f t="shared" si="558"/>
        <v>1397.941547827515</v>
      </c>
      <c r="KS137" s="702">
        <f t="shared" si="559"/>
        <v>1240.411620906295</v>
      </c>
      <c r="KT137" s="705">
        <f>(SUM(JZ137:KS137)/SUM(JZ$4:KS136))*100000</f>
        <v>113.32570888675905</v>
      </c>
      <c r="KU137" s="624">
        <f t="shared" si="732"/>
        <v>0</v>
      </c>
      <c r="KV137" s="625">
        <f t="shared" si="733"/>
        <v>0</v>
      </c>
      <c r="KW137" s="625">
        <f t="shared" si="734"/>
        <v>0</v>
      </c>
      <c r="KX137" s="625">
        <f t="shared" si="735"/>
        <v>0</v>
      </c>
      <c r="KY137" s="625">
        <f t="shared" si="736"/>
        <v>0</v>
      </c>
      <c r="KZ137" s="625">
        <f t="shared" si="737"/>
        <v>0</v>
      </c>
      <c r="LA137" s="625">
        <f t="shared" si="738"/>
        <v>754.17486367506774</v>
      </c>
      <c r="LB137" s="625">
        <f t="shared" si="739"/>
        <v>0</v>
      </c>
      <c r="LC137" s="625">
        <f t="shared" si="740"/>
        <v>426.52647498401649</v>
      </c>
      <c r="LD137" s="625">
        <f t="shared" si="741"/>
        <v>877.20900311271021</v>
      </c>
      <c r="LE137" s="625">
        <f t="shared" si="742"/>
        <v>4485.9592434062051</v>
      </c>
      <c r="LF137" s="625">
        <f t="shared" si="743"/>
        <v>1037.0998570778715</v>
      </c>
      <c r="LG137" s="625">
        <f t="shared" si="744"/>
        <v>7506.6681569107759</v>
      </c>
      <c r="LH137" s="625">
        <f t="shared" si="745"/>
        <v>1916.5885191746193</v>
      </c>
      <c r="LI137" s="625">
        <f t="shared" si="746"/>
        <v>12222.204874841347</v>
      </c>
      <c r="LJ137" s="625">
        <f t="shared" si="747"/>
        <v>1736.7810511086238</v>
      </c>
      <c r="LK137" s="625">
        <f t="shared" si="748"/>
        <v>13784.611350667519</v>
      </c>
      <c r="LL137" s="625">
        <f t="shared" si="749"/>
        <v>6923.1978318918309</v>
      </c>
      <c r="LM137" s="625">
        <f t="shared" si="750"/>
        <v>23158.147069121431</v>
      </c>
      <c r="LN137" s="626">
        <f t="shared" si="751"/>
        <v>7177.8926040523993</v>
      </c>
      <c r="LO137" s="642">
        <f t="shared" si="752"/>
        <v>0</v>
      </c>
      <c r="LP137" s="625">
        <f t="shared" si="753"/>
        <v>0</v>
      </c>
      <c r="LQ137" s="625">
        <f t="shared" si="754"/>
        <v>1622.4745571618244</v>
      </c>
      <c r="LR137" s="625">
        <f t="shared" si="755"/>
        <v>587.61251550856014</v>
      </c>
      <c r="LS137" s="625">
        <f t="shared" si="756"/>
        <v>10164.425091239438</v>
      </c>
      <c r="LT137" s="645">
        <f t="shared" si="757"/>
        <v>2912.1227466632013</v>
      </c>
      <c r="LU137" s="624">
        <f t="shared" si="758"/>
        <v>0</v>
      </c>
      <c r="LV137" s="625">
        <f t="shared" si="759"/>
        <v>1103.9985568125223</v>
      </c>
      <c r="LW137" s="626">
        <f t="shared" si="760"/>
        <v>6203.2674651536372</v>
      </c>
      <c r="LY137" s="725">
        <f>VLOOKUP(A137,Vac!A:C,2,FALSE)</f>
        <v>12008.465843727387</v>
      </c>
      <c r="LZ137" s="730">
        <f>VLOOKUP(A137,Vac!A:D,3,FALSE)</f>
        <v>2503</v>
      </c>
      <c r="MA137" s="722">
        <f>VLOOKUP(A137,Vac!A:D,4,FALSE)</f>
        <v>921</v>
      </c>
      <c r="MB137" s="742">
        <f t="shared" si="704"/>
        <v>6.6285320833664368E-2</v>
      </c>
      <c r="MC137" s="666">
        <f t="shared" si="705"/>
        <v>2.4390243902439025E-2</v>
      </c>
    </row>
    <row r="138" spans="1:341" ht="14.4">
      <c r="A138" s="510" t="s">
        <v>148</v>
      </c>
      <c r="B138" s="538">
        <v>16165</v>
      </c>
      <c r="C138" s="526">
        <f t="shared" si="638"/>
        <v>1329</v>
      </c>
      <c r="D138" s="517">
        <f t="shared" si="639"/>
        <v>9</v>
      </c>
      <c r="E138" s="495">
        <f t="shared" si="761"/>
        <v>8.6608645887624042E-3</v>
      </c>
      <c r="F138" s="208">
        <f t="shared" si="706"/>
        <v>6.6563563253943706E-2</v>
      </c>
      <c r="G138" s="30">
        <f t="shared" si="264"/>
        <v>0.96575950148335166</v>
      </c>
      <c r="H138" s="29">
        <f t="shared" si="707"/>
        <v>6.4284393665084219E-2</v>
      </c>
      <c r="I138" s="33">
        <f t="shared" si="708"/>
        <v>7.9399590316818702E-2</v>
      </c>
      <c r="J138" s="353">
        <f t="shared" si="709"/>
        <v>0.10476363303755289</v>
      </c>
      <c r="K138" s="581">
        <f t="shared" si="710"/>
        <v>5.3144246009912436E-3</v>
      </c>
      <c r="L138" s="354">
        <f t="shared" si="762"/>
        <v>1.5738885948439056</v>
      </c>
      <c r="M138" s="355">
        <f t="shared" si="711"/>
        <v>0.12920198981490025</v>
      </c>
      <c r="N138" s="827"/>
      <c r="O138" s="364" t="s">
        <v>226</v>
      </c>
      <c r="P138" s="20" t="s">
        <v>237</v>
      </c>
      <c r="Q138" s="20"/>
      <c r="R138" s="20"/>
      <c r="S138" s="166">
        <f t="shared" si="568"/>
        <v>1329</v>
      </c>
      <c r="T138" s="167">
        <f t="shared" si="569"/>
        <v>8221.466130528921</v>
      </c>
      <c r="U138" s="166">
        <f t="shared" si="570"/>
        <v>112</v>
      </c>
      <c r="V138" s="168">
        <f t="shared" si="571"/>
        <v>9.2029580936729666E-2</v>
      </c>
      <c r="W138" s="167">
        <f t="shared" si="572"/>
        <v>692.85493349829881</v>
      </c>
      <c r="X138" s="166">
        <f t="shared" si="573"/>
        <v>253</v>
      </c>
      <c r="Y138" s="168">
        <f t="shared" si="574"/>
        <v>0.23513011152416358</v>
      </c>
      <c r="Z138" s="167">
        <f t="shared" si="575"/>
        <v>1565.10980513455</v>
      </c>
      <c r="AA138" s="166">
        <f t="shared" si="576"/>
        <v>9</v>
      </c>
      <c r="AB138" s="167">
        <f t="shared" si="577"/>
        <v>556.75842870399015</v>
      </c>
      <c r="AC138" s="169">
        <f t="shared" si="578"/>
        <v>6.7720090293453723E-3</v>
      </c>
      <c r="AD138" s="166">
        <f t="shared" si="579"/>
        <v>0</v>
      </c>
      <c r="AE138" s="168">
        <f t="shared" si="580"/>
        <v>0</v>
      </c>
      <c r="AF138" s="167">
        <f t="shared" si="581"/>
        <v>0</v>
      </c>
      <c r="AG138" s="166">
        <f t="shared" si="582"/>
        <v>0</v>
      </c>
      <c r="AH138" s="168">
        <f t="shared" si="583"/>
        <v>0</v>
      </c>
      <c r="AI138" s="365">
        <f t="shared" si="584"/>
        <v>0</v>
      </c>
      <c r="AJ138" s="831"/>
      <c r="AK138" s="85">
        <v>1312.5687308205663</v>
      </c>
      <c r="AL138" s="62">
        <v>1165.7748585159493</v>
      </c>
      <c r="AM138" s="62">
        <v>1253.0489891201362</v>
      </c>
      <c r="AN138" s="62">
        <v>1153.2272604729708</v>
      </c>
      <c r="AO138" s="62">
        <v>927.49966330812799</v>
      </c>
      <c r="AP138" s="62">
        <v>933.24813593089448</v>
      </c>
      <c r="AQ138" s="62">
        <v>1066.8769580142566</v>
      </c>
      <c r="AR138" s="62">
        <v>1081.2733989043909</v>
      </c>
      <c r="AS138" s="62">
        <v>1018.0572146581062</v>
      </c>
      <c r="AT138" s="62">
        <v>983.70148446533142</v>
      </c>
      <c r="AU138" s="62">
        <v>847.07640895421969</v>
      </c>
      <c r="AV138" s="62">
        <v>880.84234852708073</v>
      </c>
      <c r="AW138" s="62">
        <v>807.98316620804121</v>
      </c>
      <c r="AX138" s="62">
        <v>888.70546585453235</v>
      </c>
      <c r="AY138" s="62">
        <v>519.41705245877176</v>
      </c>
      <c r="AZ138" s="62">
        <v>626.78317675695916</v>
      </c>
      <c r="BA138" s="62">
        <v>194.15531181662783</v>
      </c>
      <c r="BB138" s="62">
        <v>361.80858281451731</v>
      </c>
      <c r="BC138" s="62">
        <v>18.316538850625268</v>
      </c>
      <c r="BD138" s="86">
        <v>124.63543606130504</v>
      </c>
      <c r="BE138" s="258">
        <v>2.0000000000000002E-5</v>
      </c>
      <c r="BF138" s="43">
        <v>2.0000000000000002E-5</v>
      </c>
      <c r="BG138" s="53">
        <v>5.0000000000000002E-5</v>
      </c>
      <c r="BH138" s="53">
        <v>4.0000000000000003E-5</v>
      </c>
      <c r="BI138" s="53">
        <v>1.2518952302791728E-4</v>
      </c>
      <c r="BJ138" s="53">
        <v>1.2406223545552731E-4</v>
      </c>
      <c r="BK138" s="53">
        <v>3.4000000000000002E-4</v>
      </c>
      <c r="BL138" s="53">
        <v>1.8000000000000001E-4</v>
      </c>
      <c r="BM138" s="53">
        <v>8.9999999999999998E-4</v>
      </c>
      <c r="BN138" s="53">
        <v>5.0000000000000001E-4</v>
      </c>
      <c r="BO138" s="53">
        <v>3.8E-3</v>
      </c>
      <c r="BP138" s="53">
        <v>2E-3</v>
      </c>
      <c r="BQ138" s="53">
        <v>1.6199999999999999E-2</v>
      </c>
      <c r="BR138" s="53">
        <v>6.1999999999999998E-3</v>
      </c>
      <c r="BS138" s="53">
        <v>6.1100000000000002E-2</v>
      </c>
      <c r="BT138" s="53">
        <v>2.6800000000000001E-2</v>
      </c>
      <c r="BU138" s="53">
        <v>0.1421</v>
      </c>
      <c r="BV138" s="53">
        <v>5.4699999999999999E-2</v>
      </c>
      <c r="BW138" s="53">
        <v>0.27589999999999998</v>
      </c>
      <c r="BX138" s="773">
        <v>0.1051</v>
      </c>
      <c r="BY138" s="53">
        <f t="shared" si="763"/>
        <v>2.0000000000000002E-5</v>
      </c>
      <c r="BZ138" s="53">
        <f t="shared" si="764"/>
        <v>4.5000000000000003E-5</v>
      </c>
      <c r="CA138" s="53">
        <f t="shared" si="765"/>
        <v>1.246258792417223E-4</v>
      </c>
      <c r="CB138" s="53">
        <f t="shared" si="766"/>
        <v>2.6000000000000003E-4</v>
      </c>
      <c r="CC138" s="53">
        <f t="shared" si="767"/>
        <v>6.9999999999999999E-4</v>
      </c>
      <c r="CD138" s="53">
        <f t="shared" si="768"/>
        <v>2.8999999999999998E-3</v>
      </c>
      <c r="CE138" s="53">
        <f t="shared" si="769"/>
        <v>1.12E-2</v>
      </c>
      <c r="CF138" s="53">
        <f t="shared" si="770"/>
        <v>4.3950000000000003E-2</v>
      </c>
      <c r="CG138" s="53">
        <f t="shared" si="771"/>
        <v>9.8400000000000001E-2</v>
      </c>
      <c r="CH138" s="54">
        <f t="shared" si="788"/>
        <v>0.1905</v>
      </c>
      <c r="CI138" s="64">
        <f>+Fall_Hoy!B138</f>
        <v>0</v>
      </c>
      <c r="CJ138" s="61">
        <f>+Fall_Hoy!C138</f>
        <v>0</v>
      </c>
      <c r="CK138" s="61">
        <f>+Fall_Hoy!D138</f>
        <v>0</v>
      </c>
      <c r="CL138" s="61">
        <f>+Fall_Hoy!E138</f>
        <v>0</v>
      </c>
      <c r="CM138" s="61">
        <f>+Fall_Hoy!F138</f>
        <v>0</v>
      </c>
      <c r="CN138" s="61">
        <f>+Fall_Hoy!G138</f>
        <v>0</v>
      </c>
      <c r="CO138" s="61">
        <f>+Fall_Hoy!H138</f>
        <v>0</v>
      </c>
      <c r="CP138" s="61">
        <f>+Fall_Hoy!I138</f>
        <v>0</v>
      </c>
      <c r="CQ138" s="61">
        <f>+Fall_Hoy!J138</f>
        <v>0</v>
      </c>
      <c r="CR138" s="61">
        <f>+Fall_Hoy!K138</f>
        <v>0</v>
      </c>
      <c r="CS138" s="61">
        <f>+Fall_Hoy!L138</f>
        <v>0</v>
      </c>
      <c r="CT138" s="61">
        <f>+Fall_Hoy!M138</f>
        <v>0</v>
      </c>
      <c r="CU138" s="61">
        <f>+Fall_Hoy!N138</f>
        <v>2</v>
      </c>
      <c r="CV138" s="61">
        <f>+Fall_Hoy!O138</f>
        <v>1</v>
      </c>
      <c r="CW138" s="61">
        <f>+Fall_Hoy!P138</f>
        <v>2</v>
      </c>
      <c r="CX138" s="61">
        <f>+Fall_Hoy!Q138</f>
        <v>1</v>
      </c>
      <c r="CY138" s="61">
        <f>+Fall_Hoy!R138</f>
        <v>1</v>
      </c>
      <c r="CZ138" s="61">
        <f>+Fall_Hoy!S138</f>
        <v>1</v>
      </c>
      <c r="DA138" s="61">
        <f>+Fall_Hoy!T138</f>
        <v>0</v>
      </c>
      <c r="DB138" s="253">
        <f>+Fall_Hoy!U138</f>
        <v>1</v>
      </c>
      <c r="DC138" s="61">
        <f>+Fall_Hoy!W138</f>
        <v>0</v>
      </c>
      <c r="DD138" s="61">
        <f>+Fall_Hoy!X138</f>
        <v>0</v>
      </c>
      <c r="DE138" s="61">
        <f>+Fall_Hoy!Y138</f>
        <v>0</v>
      </c>
      <c r="DF138" s="61">
        <f>+Fall_Hoy!Z138</f>
        <v>0</v>
      </c>
      <c r="DG138" s="61">
        <f>+Fall_Hoy!AA138</f>
        <v>0</v>
      </c>
      <c r="DH138" s="61">
        <f>+Fall_Hoy!AB138</f>
        <v>0</v>
      </c>
      <c r="DI138" s="61">
        <f>+Fall_Hoy!AC138</f>
        <v>0</v>
      </c>
      <c r="DJ138" s="61">
        <f>+Fall_Hoy!AD138</f>
        <v>0</v>
      </c>
      <c r="DK138" s="61">
        <f>+Fall_Hoy!AE138</f>
        <v>0</v>
      </c>
      <c r="DL138" s="270">
        <f>+Fall_Hoy!AF138</f>
        <v>0</v>
      </c>
      <c r="DM138" s="75">
        <f t="shared" si="585"/>
        <v>6.3019155931897497E-2</v>
      </c>
      <c r="DN138" s="76">
        <f t="shared" si="586"/>
        <v>5.9531643827590339E-2</v>
      </c>
      <c r="DO138" s="76">
        <f t="shared" si="587"/>
        <v>0.15279624042522302</v>
      </c>
      <c r="DP138" s="76">
        <f t="shared" si="588"/>
        <v>0.18148906333726314</v>
      </c>
      <c r="DQ138" s="76">
        <f t="shared" si="688"/>
        <v>0.13153643588921707</v>
      </c>
      <c r="DR138" s="76">
        <f t="shared" si="689"/>
        <v>0.15215674645667321</v>
      </c>
      <c r="DS138" s="76">
        <f t="shared" si="690"/>
        <v>8.7170314534768728E-2</v>
      </c>
      <c r="DT138" s="76">
        <f t="shared" si="691"/>
        <v>8.9709041301012343E-2</v>
      </c>
      <c r="DU138" s="76">
        <f t="shared" si="692"/>
        <v>7.956330826377199E-2</v>
      </c>
      <c r="DV138" s="76">
        <f t="shared" si="693"/>
        <v>9.1491170259763763E-2</v>
      </c>
      <c r="DW138" s="76">
        <f t="shared" si="694"/>
        <v>7.0831862823419398E-2</v>
      </c>
      <c r="DX138" s="76">
        <f t="shared" si="695"/>
        <v>7.4928277586066683E-2</v>
      </c>
      <c r="DY138" s="76">
        <f t="shared" si="696"/>
        <v>0.15279624042522302</v>
      </c>
      <c r="DZ138" s="76">
        <f t="shared" si="697"/>
        <v>0.18148906333726314</v>
      </c>
      <c r="EA138" s="76">
        <f t="shared" si="698"/>
        <v>6.3019155931897497E-2</v>
      </c>
      <c r="EB138" s="76">
        <f t="shared" si="699"/>
        <v>5.9531643827590339E-2</v>
      </c>
      <c r="EC138" s="76">
        <f t="shared" si="700"/>
        <v>3.6245712836011516E-2</v>
      </c>
      <c r="ED138" s="76">
        <f t="shared" si="701"/>
        <v>5.0528197829863591E-2</v>
      </c>
      <c r="EE138" s="76">
        <f t="shared" si="702"/>
        <v>0</v>
      </c>
      <c r="EF138" s="316">
        <f t="shared" si="703"/>
        <v>7.6340631203004466E-2</v>
      </c>
      <c r="EG138" s="85">
        <f>+'Cas_-14'!B137</f>
        <v>16</v>
      </c>
      <c r="EH138" s="62">
        <f>+'Cas_-14'!C137</f>
        <v>15</v>
      </c>
      <c r="EI138" s="62">
        <f>+'Cas_-14'!D137</f>
        <v>70</v>
      </c>
      <c r="EJ138" s="62">
        <f>+'Cas_-14'!E137</f>
        <v>66</v>
      </c>
      <c r="EK138" s="62">
        <f>+'Cas_-14'!F137</f>
        <v>122</v>
      </c>
      <c r="EL138" s="62">
        <f>+'Cas_-14'!G137</f>
        <v>142</v>
      </c>
      <c r="EM138" s="62">
        <f>+'Cas_-14'!H137</f>
        <v>93</v>
      </c>
      <c r="EN138" s="62">
        <f>+'Cas_-14'!I137</f>
        <v>97</v>
      </c>
      <c r="EO138" s="62">
        <f>+'Cas_-14'!J137</f>
        <v>81</v>
      </c>
      <c r="EP138" s="62">
        <f>+'Cas_-14'!K137</f>
        <v>90</v>
      </c>
      <c r="EQ138" s="62">
        <f>+'Cas_-14'!L137</f>
        <v>60</v>
      </c>
      <c r="ER138" s="62">
        <f>+'Cas_-14'!M137</f>
        <v>66</v>
      </c>
      <c r="ES138" s="62">
        <f>+'Cas_-14'!N137</f>
        <v>41</v>
      </c>
      <c r="ET138" s="62">
        <f>+'Cas_-14'!O137</f>
        <v>32</v>
      </c>
      <c r="EU138" s="62">
        <f>+'Cas_-14'!P137</f>
        <v>24</v>
      </c>
      <c r="EV138" s="62">
        <f>+'Cas_-14'!Q137</f>
        <v>30</v>
      </c>
      <c r="EW138" s="62">
        <f>+'Cas_-14'!R137</f>
        <v>7</v>
      </c>
      <c r="EX138" s="62">
        <f>+'Cas_-14'!S137</f>
        <v>9</v>
      </c>
      <c r="EY138" s="62">
        <f>+'Cas_-14'!T137</f>
        <v>0</v>
      </c>
      <c r="EZ138" s="86">
        <f>+'Cas_-14'!U137</f>
        <v>2</v>
      </c>
      <c r="FA138" s="201">
        <f t="shared" si="712"/>
        <v>1.2189837853288969E-2</v>
      </c>
      <c r="FB138" s="90">
        <f t="shared" si="713"/>
        <v>1.2866978465374736E-2</v>
      </c>
      <c r="FC138" s="90">
        <f t="shared" si="714"/>
        <v>5.5863737657338104E-2</v>
      </c>
      <c r="FD138" s="90">
        <f t="shared" si="715"/>
        <v>5.7230697072606099E-2</v>
      </c>
      <c r="FE138" s="90">
        <f t="shared" si="716"/>
        <v>0.13153643588921707</v>
      </c>
      <c r="FF138" s="90">
        <f t="shared" si="717"/>
        <v>0.15215674645667321</v>
      </c>
      <c r="FG138" s="90">
        <f t="shared" si="718"/>
        <v>8.7170314534768728E-2</v>
      </c>
      <c r="FH138" s="90">
        <f t="shared" si="719"/>
        <v>8.9709041301012343E-2</v>
      </c>
      <c r="FI138" s="90">
        <f t="shared" si="720"/>
        <v>7.956330826377199E-2</v>
      </c>
      <c r="FJ138" s="90">
        <f t="shared" si="721"/>
        <v>9.1491170259763763E-2</v>
      </c>
      <c r="FK138" s="90">
        <f t="shared" si="722"/>
        <v>7.0831862823419398E-2</v>
      </c>
      <c r="FL138" s="90">
        <f t="shared" si="723"/>
        <v>7.4928277586066683E-2</v>
      </c>
      <c r="FM138" s="90">
        <f t="shared" si="724"/>
        <v>5.0743631445216562E-2</v>
      </c>
      <c r="FN138" s="90">
        <f t="shared" si="725"/>
        <v>3.6007430166113005E-2</v>
      </c>
      <c r="FO138" s="90">
        <f t="shared" si="726"/>
        <v>4.6205645129267253E-2</v>
      </c>
      <c r="FP138" s="90">
        <f t="shared" si="727"/>
        <v>4.7863441637382639E-2</v>
      </c>
      <c r="FQ138" s="90">
        <f t="shared" si="728"/>
        <v>3.6053610557980661E-2</v>
      </c>
      <c r="FR138" s="90">
        <f t="shared" si="729"/>
        <v>2.4875031791641848E-2</v>
      </c>
      <c r="FS138" s="90">
        <f t="shared" si="730"/>
        <v>0</v>
      </c>
      <c r="FT138" s="99">
        <f t="shared" si="731"/>
        <v>1.6046800678871539E-2</v>
      </c>
      <c r="FU138" s="119">
        <f t="shared" si="790"/>
        <v>1.3638843426077467</v>
      </c>
      <c r="FV138" s="120">
        <f t="shared" si="791"/>
        <v>1.2437810945273631</v>
      </c>
      <c r="FW138" s="120">
        <f t="shared" si="792"/>
        <v>3.0111412225233365</v>
      </c>
      <c r="FX138" s="120">
        <f t="shared" si="793"/>
        <v>5.0403225806451619</v>
      </c>
      <c r="FY138" s="120">
        <f t="shared" si="789"/>
        <v>1</v>
      </c>
      <c r="FZ138" s="120">
        <f t="shared" si="789"/>
        <v>1</v>
      </c>
      <c r="GA138" s="120">
        <f t="shared" si="789"/>
        <v>1</v>
      </c>
      <c r="GB138" s="120">
        <f t="shared" si="789"/>
        <v>1</v>
      </c>
      <c r="GC138" s="120">
        <f t="shared" si="789"/>
        <v>1</v>
      </c>
      <c r="GD138" s="120">
        <f t="shared" si="789"/>
        <v>1</v>
      </c>
      <c r="GE138" s="120">
        <f t="shared" si="789"/>
        <v>1</v>
      </c>
      <c r="GF138" s="120">
        <f t="shared" si="789"/>
        <v>1</v>
      </c>
      <c r="GG138" s="120">
        <f t="shared" si="789"/>
        <v>3.0111412225233365</v>
      </c>
      <c r="GH138" s="120">
        <f t="shared" si="789"/>
        <v>5.0403225806451619</v>
      </c>
      <c r="GI138" s="120">
        <f t="shared" si="789"/>
        <v>1.3638843426077467</v>
      </c>
      <c r="GJ138" s="120">
        <f t="shared" si="789"/>
        <v>1.2437810945273631</v>
      </c>
      <c r="GK138" s="120">
        <f t="shared" si="794"/>
        <v>1.0053282396702521</v>
      </c>
      <c r="GL138" s="120">
        <f t="shared" si="795"/>
        <v>2.0312817387771682</v>
      </c>
      <c r="GM138" s="120" t="e">
        <f t="shared" si="796"/>
        <v>#DIV/0!</v>
      </c>
      <c r="GN138" s="321">
        <f t="shared" si="797"/>
        <v>4.7573739295908659</v>
      </c>
      <c r="GO138" s="85">
        <f>+Cas_Hoy!B137</f>
        <v>18</v>
      </c>
      <c r="GP138" s="62">
        <f>+Cas_Hoy!C137</f>
        <v>17</v>
      </c>
      <c r="GQ138" s="62">
        <f>+Cas_Hoy!D137</f>
        <v>76</v>
      </c>
      <c r="GR138" s="62">
        <f>+Cas_Hoy!E137</f>
        <v>90</v>
      </c>
      <c r="GS138" s="62">
        <f>+Cas_Hoy!F137</f>
        <v>145</v>
      </c>
      <c r="GT138" s="62">
        <f>+Cas_Hoy!G137</f>
        <v>169</v>
      </c>
      <c r="GU138" s="62">
        <f>+Cas_Hoy!H137</f>
        <v>119</v>
      </c>
      <c r="GV138" s="62">
        <f>+Cas_Hoy!I137</f>
        <v>112</v>
      </c>
      <c r="GW138" s="62">
        <f>+Cas_Hoy!J137</f>
        <v>99</v>
      </c>
      <c r="GX138" s="62">
        <f>+Cas_Hoy!K137</f>
        <v>113</v>
      </c>
      <c r="GY138" s="62">
        <f>+Cas_Hoy!L137</f>
        <v>76</v>
      </c>
      <c r="GZ138" s="62">
        <f>+Cas_Hoy!M137</f>
        <v>83</v>
      </c>
      <c r="HA138" s="62">
        <f>+Cas_Hoy!N137</f>
        <v>52</v>
      </c>
      <c r="HB138" s="62">
        <f>+Cas_Hoy!O137</f>
        <v>49</v>
      </c>
      <c r="HC138" s="62">
        <f>+Cas_Hoy!P137</f>
        <v>32</v>
      </c>
      <c r="HD138" s="62">
        <f>+Cas_Hoy!Q137</f>
        <v>38</v>
      </c>
      <c r="HE138" s="62">
        <f>+Cas_Hoy!R137</f>
        <v>8</v>
      </c>
      <c r="HF138" s="62">
        <f>+Cas_Hoy!S137</f>
        <v>14</v>
      </c>
      <c r="HG138" s="62">
        <f>+Cas_Hoy!T137</f>
        <v>0</v>
      </c>
      <c r="HH138" s="590">
        <f>+Cas_Hoy!U137</f>
        <v>4</v>
      </c>
      <c r="HI138" s="543">
        <f t="shared" si="798"/>
        <v>8.4025541242530005E-2</v>
      </c>
      <c r="HJ138" s="112">
        <f t="shared" si="799"/>
        <v>7.5406748848281094E-2</v>
      </c>
      <c r="HK138" s="112">
        <f t="shared" si="800"/>
        <v>0.19379035371003894</v>
      </c>
      <c r="HL138" s="112">
        <f t="shared" si="801"/>
        <v>0.27790512823518421</v>
      </c>
      <c r="HM138" s="323">
        <f t="shared" si="772"/>
        <v>0.15633428855685635</v>
      </c>
      <c r="HN138" s="323">
        <f t="shared" si="773"/>
        <v>0.18108795881111106</v>
      </c>
      <c r="HO138" s="323">
        <f t="shared" si="774"/>
        <v>0.11154050999610192</v>
      </c>
      <c r="HP138" s="323">
        <f t="shared" si="775"/>
        <v>0.10358157346096271</v>
      </c>
      <c r="HQ138" s="323">
        <f t="shared" si="776"/>
        <v>9.72440434334991E-2</v>
      </c>
      <c r="HR138" s="323">
        <f t="shared" si="777"/>
        <v>0.11487224710392561</v>
      </c>
      <c r="HS138" s="323">
        <f t="shared" si="778"/>
        <v>8.9720359576331232E-2</v>
      </c>
      <c r="HT138" s="323">
        <f t="shared" si="779"/>
        <v>9.4227985449144458E-2</v>
      </c>
      <c r="HU138" s="323">
        <f t="shared" si="780"/>
        <v>0.19379035371003894</v>
      </c>
      <c r="HV138" s="323">
        <f t="shared" si="781"/>
        <v>0.27790512823518421</v>
      </c>
      <c r="HW138" s="323">
        <f t="shared" si="782"/>
        <v>8.4025541242530005E-2</v>
      </c>
      <c r="HX138" s="323">
        <f t="shared" si="783"/>
        <v>7.5406748848281094E-2</v>
      </c>
      <c r="HY138" s="323">
        <f t="shared" si="784"/>
        <v>4.1423671812584585E-2</v>
      </c>
      <c r="HZ138" s="323">
        <f t="shared" si="785"/>
        <v>7.859941884645448E-2</v>
      </c>
      <c r="IA138" s="323" t="e">
        <f t="shared" si="786"/>
        <v>#DIV/0!</v>
      </c>
      <c r="IB138" s="327">
        <f t="shared" si="787"/>
        <v>0.15268126240600893</v>
      </c>
      <c r="IC138" s="241">
        <f>+CyF_Tot!B137</f>
        <v>0</v>
      </c>
      <c r="ID138" s="149">
        <f>+CyF_Tot!C137</f>
        <v>1076</v>
      </c>
      <c r="IE138" s="149">
        <f>+CyF_Tot!D137</f>
        <v>1217</v>
      </c>
      <c r="IF138" s="149">
        <f>+CyF_Tot!E137</f>
        <v>1329</v>
      </c>
      <c r="IG138" s="149">
        <f>+CyF_Tot!F137</f>
        <v>0</v>
      </c>
      <c r="IH138" s="149">
        <f>+CyF_Tot!G137</f>
        <v>9</v>
      </c>
      <c r="II138" s="149">
        <f>+CyF_Tot!H137</f>
        <v>9</v>
      </c>
      <c r="IJ138" s="557">
        <f>+CyF_Tot!I137</f>
        <v>9</v>
      </c>
      <c r="IK138" s="93">
        <f t="shared" si="667"/>
        <v>8.1198189348627672E-2</v>
      </c>
      <c r="IL138" s="90">
        <f t="shared" si="668"/>
        <v>7.2117219827772916E-2</v>
      </c>
      <c r="IM138" s="90">
        <f t="shared" si="669"/>
        <v>7.7516176252405575E-2</v>
      </c>
      <c r="IN138" s="90">
        <f t="shared" si="670"/>
        <v>7.13409997199487E-2</v>
      </c>
      <c r="IO138" s="90">
        <f t="shared" si="671"/>
        <v>5.7377028351879245E-2</v>
      </c>
      <c r="IP138" s="90">
        <f t="shared" si="672"/>
        <v>5.7732640639090289E-2</v>
      </c>
      <c r="IQ138" s="90">
        <f t="shared" si="673"/>
        <v>6.599919319605671E-2</v>
      </c>
      <c r="IR138" s="90">
        <f t="shared" si="674"/>
        <v>6.6889786508159035E-2</v>
      </c>
      <c r="IS138" s="90">
        <f t="shared" si="675"/>
        <v>6.2979103907089773E-2</v>
      </c>
      <c r="IT138" s="90">
        <f t="shared" si="676"/>
        <v>6.0853788089411158E-2</v>
      </c>
      <c r="IU138" s="90">
        <f t="shared" si="677"/>
        <v>5.2401881160174434E-2</v>
      </c>
      <c r="IV138" s="90">
        <f t="shared" si="678"/>
        <v>5.449071132242999E-2</v>
      </c>
      <c r="IW138" s="90">
        <f t="shared" si="679"/>
        <v>4.9983493115251541E-2</v>
      </c>
      <c r="IX138" s="90">
        <f t="shared" si="680"/>
        <v>5.4977139861090776E-2</v>
      </c>
      <c r="IY138" s="90">
        <f t="shared" si="681"/>
        <v>3.2132202441000415E-2</v>
      </c>
      <c r="IZ138" s="90">
        <f t="shared" si="682"/>
        <v>3.8774090736588877E-2</v>
      </c>
      <c r="JA138" s="90">
        <f t="shared" si="683"/>
        <v>1.2010845147950994E-2</v>
      </c>
      <c r="JB138" s="90">
        <f t="shared" si="684"/>
        <v>2.2382219784380902E-2</v>
      </c>
      <c r="JC138" s="90">
        <f t="shared" si="685"/>
        <v>1.1330985988633015E-3</v>
      </c>
      <c r="JD138" s="202">
        <f t="shared" si="686"/>
        <v>7.7102032824809801E-3</v>
      </c>
      <c r="JE138" s="326"/>
      <c r="JF138" s="323"/>
      <c r="JG138" s="323"/>
      <c r="JH138" s="323"/>
      <c r="JI138" s="323"/>
      <c r="JJ138" s="323"/>
      <c r="JK138" s="323"/>
      <c r="JL138" s="323"/>
      <c r="JM138" s="323"/>
      <c r="JN138" s="323"/>
      <c r="JO138" s="323"/>
      <c r="JP138" s="323"/>
      <c r="JQ138" s="323"/>
      <c r="JR138" s="323"/>
      <c r="JS138" s="323"/>
      <c r="JT138" s="323"/>
      <c r="JU138" s="323"/>
      <c r="JV138" s="323"/>
      <c r="JW138" s="323"/>
      <c r="JX138" s="327"/>
      <c r="JZ138" s="701">
        <f t="shared" si="540"/>
        <v>0</v>
      </c>
      <c r="KA138" s="291">
        <f t="shared" si="541"/>
        <v>0</v>
      </c>
      <c r="KB138" s="291">
        <f t="shared" si="542"/>
        <v>0</v>
      </c>
      <c r="KC138" s="291">
        <f t="shared" si="543"/>
        <v>0</v>
      </c>
      <c r="KD138" s="291">
        <f t="shared" si="544"/>
        <v>0</v>
      </c>
      <c r="KE138" s="291">
        <f t="shared" si="545"/>
        <v>0</v>
      </c>
      <c r="KF138" s="291">
        <f t="shared" si="546"/>
        <v>0</v>
      </c>
      <c r="KG138" s="291">
        <f t="shared" si="547"/>
        <v>0</v>
      </c>
      <c r="KH138" s="291">
        <f t="shared" si="548"/>
        <v>0</v>
      </c>
      <c r="KI138" s="291">
        <f t="shared" si="549"/>
        <v>0</v>
      </c>
      <c r="KJ138" s="291">
        <f t="shared" si="550"/>
        <v>0</v>
      </c>
      <c r="KK138" s="291">
        <f t="shared" si="551"/>
        <v>0</v>
      </c>
      <c r="KL138" s="291">
        <f t="shared" si="552"/>
        <v>4092.731307162584</v>
      </c>
      <c r="KM138" s="291">
        <f t="shared" si="553"/>
        <v>2145.9404417708001</v>
      </c>
      <c r="KN138" s="291">
        <f t="shared" si="554"/>
        <v>3811.8232557587335</v>
      </c>
      <c r="KO138" s="291">
        <f t="shared" si="555"/>
        <v>2127.4182994178377</v>
      </c>
      <c r="KP138" s="291">
        <f t="shared" si="556"/>
        <v>1836.4576104760667</v>
      </c>
      <c r="KQ138" s="291">
        <f t="shared" si="557"/>
        <v>1815.0979031270499</v>
      </c>
      <c r="KR138" s="291">
        <f t="shared" si="558"/>
        <v>0</v>
      </c>
      <c r="KS138" s="702">
        <f t="shared" si="559"/>
        <v>1386.5238126578954</v>
      </c>
      <c r="KT138" s="705">
        <f>(SUM(JZ138:KS138)/SUM(JZ$4:KS137))*100000</f>
        <v>32.151907392826189</v>
      </c>
      <c r="KU138" s="624">
        <f t="shared" si="732"/>
        <v>0</v>
      </c>
      <c r="KV138" s="625">
        <f t="shared" si="733"/>
        <v>0</v>
      </c>
      <c r="KW138" s="625">
        <f t="shared" si="734"/>
        <v>0</v>
      </c>
      <c r="KX138" s="625">
        <f t="shared" si="735"/>
        <v>0</v>
      </c>
      <c r="KY138" s="625">
        <f t="shared" si="736"/>
        <v>0</v>
      </c>
      <c r="KZ138" s="625">
        <f t="shared" si="737"/>
        <v>0</v>
      </c>
      <c r="LA138" s="625">
        <f t="shared" si="738"/>
        <v>0</v>
      </c>
      <c r="LB138" s="625">
        <f t="shared" si="739"/>
        <v>0</v>
      </c>
      <c r="LC138" s="625">
        <f t="shared" si="740"/>
        <v>0</v>
      </c>
      <c r="LD138" s="625">
        <f t="shared" si="741"/>
        <v>0</v>
      </c>
      <c r="LE138" s="625">
        <f t="shared" si="742"/>
        <v>0</v>
      </c>
      <c r="LF138" s="625">
        <f t="shared" si="743"/>
        <v>0</v>
      </c>
      <c r="LG138" s="625">
        <f t="shared" si="744"/>
        <v>2475.2990948886127</v>
      </c>
      <c r="LH138" s="625">
        <f t="shared" si="745"/>
        <v>1125.2321926910315</v>
      </c>
      <c r="LI138" s="625">
        <f t="shared" si="746"/>
        <v>3850.4704274389378</v>
      </c>
      <c r="LJ138" s="625">
        <f t="shared" si="747"/>
        <v>1595.4480545794213</v>
      </c>
      <c r="LK138" s="625">
        <f t="shared" si="748"/>
        <v>5150.5157939972369</v>
      </c>
      <c r="LL138" s="625">
        <f t="shared" si="749"/>
        <v>2763.8924212935385</v>
      </c>
      <c r="LM138" s="625">
        <f t="shared" si="750"/>
        <v>0</v>
      </c>
      <c r="LN138" s="626">
        <f t="shared" si="751"/>
        <v>8023.4003394357696</v>
      </c>
      <c r="LO138" s="642">
        <f t="shared" si="752"/>
        <v>0</v>
      </c>
      <c r="LP138" s="625">
        <f t="shared" si="753"/>
        <v>0</v>
      </c>
      <c r="LQ138" s="625">
        <f t="shared" si="754"/>
        <v>0</v>
      </c>
      <c r="LR138" s="625">
        <f t="shared" si="755"/>
        <v>0</v>
      </c>
      <c r="LS138" s="625">
        <f t="shared" si="756"/>
        <v>3247.0229829951413</v>
      </c>
      <c r="LT138" s="645">
        <f t="shared" si="757"/>
        <v>1998.0692042999308</v>
      </c>
      <c r="LU138" s="624">
        <f t="shared" si="758"/>
        <v>0</v>
      </c>
      <c r="LV138" s="625">
        <f t="shared" si="759"/>
        <v>0</v>
      </c>
      <c r="LW138" s="626">
        <f t="shared" si="760"/>
        <v>2541.0774122244761</v>
      </c>
      <c r="LY138" s="725">
        <f>VLOOKUP(A138,Vac!A:C,2,FALSE)</f>
        <v>6035.2658563576961</v>
      </c>
      <c r="LZ138" s="730">
        <f>VLOOKUP(A138,Vac!A:D,3,FALSE)</f>
        <v>2058</v>
      </c>
      <c r="MA138" s="722">
        <f>VLOOKUP(A138,Vac!A:D,4,FALSE)</f>
        <v>949</v>
      </c>
      <c r="MB138" s="742">
        <f t="shared" si="704"/>
        <v>0.12731209403031241</v>
      </c>
      <c r="MC138" s="666">
        <f t="shared" si="705"/>
        <v>5.8707083204454065E-2</v>
      </c>
    </row>
    <row r="139" spans="1:341" ht="14.4">
      <c r="A139" s="510" t="s">
        <v>149</v>
      </c>
      <c r="B139" s="538">
        <v>17119</v>
      </c>
      <c r="C139" s="526">
        <f t="shared" si="638"/>
        <v>807</v>
      </c>
      <c r="D139" s="517">
        <f t="shared" si="639"/>
        <v>7</v>
      </c>
      <c r="E139" s="495">
        <f t="shared" si="761"/>
        <v>6.7993776058153776E-3</v>
      </c>
      <c r="F139" s="208">
        <f t="shared" si="706"/>
        <v>4.2058531456276652E-2</v>
      </c>
      <c r="G139" s="30">
        <f t="shared" si="264"/>
        <v>1.4298694359770505</v>
      </c>
      <c r="H139" s="29">
        <f t="shared" si="707"/>
        <v>6.0138208651409335E-2</v>
      </c>
      <c r="I139" s="33">
        <f t="shared" si="708"/>
        <v>6.7404908863454627E-2</v>
      </c>
      <c r="J139" s="353">
        <f t="shared" si="709"/>
        <v>0.14607250944108963</v>
      </c>
      <c r="K139" s="581">
        <f t="shared" si="710"/>
        <v>2.7993110457457688E-3</v>
      </c>
      <c r="L139" s="354">
        <f t="shared" si="762"/>
        <v>3.4730767904472404</v>
      </c>
      <c r="M139" s="355">
        <f t="shared" si="711"/>
        <v>0.16311430220921674</v>
      </c>
      <c r="N139" s="827"/>
      <c r="O139" s="364" t="s">
        <v>226</v>
      </c>
      <c r="P139" s="20" t="s">
        <v>228</v>
      </c>
      <c r="Q139" s="20"/>
      <c r="R139" s="20"/>
      <c r="S139" s="166">
        <f t="shared" si="568"/>
        <v>807</v>
      </c>
      <c r="T139" s="167">
        <f t="shared" si="569"/>
        <v>4714.060400724341</v>
      </c>
      <c r="U139" s="166">
        <f t="shared" si="570"/>
        <v>38</v>
      </c>
      <c r="V139" s="168">
        <f t="shared" si="571"/>
        <v>4.94148244473342E-2</v>
      </c>
      <c r="W139" s="167">
        <f t="shared" si="572"/>
        <v>221.97558268590456</v>
      </c>
      <c r="X139" s="166">
        <f t="shared" si="573"/>
        <v>87</v>
      </c>
      <c r="Y139" s="168">
        <f t="shared" si="574"/>
        <v>0.12083333333333333</v>
      </c>
      <c r="Z139" s="167">
        <f t="shared" si="575"/>
        <v>508.20725509667619</v>
      </c>
      <c r="AA139" s="166">
        <f t="shared" si="576"/>
        <v>7</v>
      </c>
      <c r="AB139" s="167">
        <f t="shared" si="577"/>
        <v>408.90238915824523</v>
      </c>
      <c r="AC139" s="169">
        <f t="shared" si="578"/>
        <v>8.6741016109045856E-3</v>
      </c>
      <c r="AD139" s="166">
        <f t="shared" si="579"/>
        <v>1</v>
      </c>
      <c r="AE139" s="168">
        <f t="shared" si="580"/>
        <v>0.16666666666666666</v>
      </c>
      <c r="AF139" s="167">
        <f t="shared" si="581"/>
        <v>58.41462702260646</v>
      </c>
      <c r="AG139" s="166">
        <f t="shared" si="582"/>
        <v>2</v>
      </c>
      <c r="AH139" s="168">
        <f t="shared" si="583"/>
        <v>0.4</v>
      </c>
      <c r="AI139" s="365">
        <f t="shared" si="584"/>
        <v>116.82925404521292</v>
      </c>
      <c r="AJ139" s="831"/>
      <c r="AK139" s="85">
        <v>1527.9869584281591</v>
      </c>
      <c r="AL139" s="62">
        <v>1403.9195788208856</v>
      </c>
      <c r="AM139" s="62">
        <v>1449.3454984210698</v>
      </c>
      <c r="AN139" s="62">
        <v>1354.4104252295317</v>
      </c>
      <c r="AO139" s="62">
        <v>1109.0904685135074</v>
      </c>
      <c r="AP139" s="62">
        <v>1130.6386500806257</v>
      </c>
      <c r="AQ139" s="62">
        <v>1157.3087852882154</v>
      </c>
      <c r="AR139" s="62">
        <v>1048.6716713034741</v>
      </c>
      <c r="AS139" s="62">
        <v>1124.4895932474469</v>
      </c>
      <c r="AT139" s="62">
        <v>1094.0415299991409</v>
      </c>
      <c r="AU139" s="62">
        <v>928.44145348251459</v>
      </c>
      <c r="AV139" s="62">
        <v>893.04849495460667</v>
      </c>
      <c r="AW139" s="62">
        <v>687.00331874000221</v>
      </c>
      <c r="AX139" s="62">
        <v>736.5164429024519</v>
      </c>
      <c r="AY139" s="62">
        <v>457.0140198485845</v>
      </c>
      <c r="AZ139" s="62">
        <v>506.7019100882041</v>
      </c>
      <c r="BA139" s="62">
        <v>182.86607843239844</v>
      </c>
      <c r="BB139" s="62">
        <v>247.00658278450464</v>
      </c>
      <c r="BC139" s="62">
        <v>19.453838131106217</v>
      </c>
      <c r="BD139" s="86">
        <v>61.044702850495604</v>
      </c>
      <c r="BE139" s="258">
        <v>2.0000000000000002E-5</v>
      </c>
      <c r="BF139" s="43">
        <v>2.0000000000000002E-5</v>
      </c>
      <c r="BG139" s="53">
        <v>5.0000000000000002E-5</v>
      </c>
      <c r="BH139" s="53">
        <v>4.0000000000000003E-5</v>
      </c>
      <c r="BI139" s="53">
        <v>1.2518952302791728E-4</v>
      </c>
      <c r="BJ139" s="53">
        <v>1.2406223545552731E-4</v>
      </c>
      <c r="BK139" s="53">
        <v>3.4000000000000002E-4</v>
      </c>
      <c r="BL139" s="53">
        <v>1.8000000000000001E-4</v>
      </c>
      <c r="BM139" s="53">
        <v>8.9999999999999998E-4</v>
      </c>
      <c r="BN139" s="53">
        <v>5.0000000000000001E-4</v>
      </c>
      <c r="BO139" s="53">
        <v>3.8E-3</v>
      </c>
      <c r="BP139" s="53">
        <v>2E-3</v>
      </c>
      <c r="BQ139" s="53">
        <v>1.6199999999999999E-2</v>
      </c>
      <c r="BR139" s="53">
        <v>6.1999999999999998E-3</v>
      </c>
      <c r="BS139" s="53">
        <v>6.1100000000000002E-2</v>
      </c>
      <c r="BT139" s="53">
        <v>2.6800000000000001E-2</v>
      </c>
      <c r="BU139" s="53">
        <v>0.1421</v>
      </c>
      <c r="BV139" s="53">
        <v>5.4699999999999999E-2</v>
      </c>
      <c r="BW139" s="53">
        <v>0.27589999999999998</v>
      </c>
      <c r="BX139" s="773">
        <v>0.1051</v>
      </c>
      <c r="BY139" s="53">
        <f t="shared" si="763"/>
        <v>2.0000000000000002E-5</v>
      </c>
      <c r="BZ139" s="53">
        <f t="shared" si="764"/>
        <v>4.5000000000000003E-5</v>
      </c>
      <c r="CA139" s="53">
        <f t="shared" si="765"/>
        <v>1.246258792417223E-4</v>
      </c>
      <c r="CB139" s="53">
        <f t="shared" si="766"/>
        <v>2.6000000000000003E-4</v>
      </c>
      <c r="CC139" s="53">
        <f t="shared" si="767"/>
        <v>6.9999999999999999E-4</v>
      </c>
      <c r="CD139" s="53">
        <f t="shared" si="768"/>
        <v>2.8999999999999998E-3</v>
      </c>
      <c r="CE139" s="53">
        <f t="shared" si="769"/>
        <v>1.12E-2</v>
      </c>
      <c r="CF139" s="53">
        <f t="shared" si="770"/>
        <v>4.3950000000000003E-2</v>
      </c>
      <c r="CG139" s="53">
        <f t="shared" si="771"/>
        <v>9.8400000000000001E-2</v>
      </c>
      <c r="CH139" s="54">
        <f t="shared" si="788"/>
        <v>0.1905</v>
      </c>
      <c r="CI139" s="64">
        <f>+Fall_Hoy!B139</f>
        <v>0</v>
      </c>
      <c r="CJ139" s="61">
        <f>+Fall_Hoy!C139</f>
        <v>0</v>
      </c>
      <c r="CK139" s="61">
        <f>+Fall_Hoy!D139</f>
        <v>0</v>
      </c>
      <c r="CL139" s="61">
        <f>+Fall_Hoy!E139</f>
        <v>0</v>
      </c>
      <c r="CM139" s="61">
        <f>+Fall_Hoy!F139</f>
        <v>0</v>
      </c>
      <c r="CN139" s="61">
        <f>+Fall_Hoy!G139</f>
        <v>0</v>
      </c>
      <c r="CO139" s="61">
        <f>+Fall_Hoy!H139</f>
        <v>0</v>
      </c>
      <c r="CP139" s="61">
        <f>+Fall_Hoy!I139</f>
        <v>0</v>
      </c>
      <c r="CQ139" s="61">
        <f>+Fall_Hoy!J139</f>
        <v>2</v>
      </c>
      <c r="CR139" s="61">
        <f>+Fall_Hoy!K139</f>
        <v>0</v>
      </c>
      <c r="CS139" s="61">
        <f>+Fall_Hoy!L139</f>
        <v>0</v>
      </c>
      <c r="CT139" s="61">
        <f>+Fall_Hoy!M139</f>
        <v>0</v>
      </c>
      <c r="CU139" s="61">
        <f>+Fall_Hoy!N139</f>
        <v>1</v>
      </c>
      <c r="CV139" s="61">
        <f>+Fall_Hoy!O139</f>
        <v>2</v>
      </c>
      <c r="CW139" s="61">
        <f>+Fall_Hoy!P139</f>
        <v>1</v>
      </c>
      <c r="CX139" s="61">
        <f>+Fall_Hoy!Q139</f>
        <v>0</v>
      </c>
      <c r="CY139" s="61">
        <f>+Fall_Hoy!R139</f>
        <v>0</v>
      </c>
      <c r="CZ139" s="61">
        <f>+Fall_Hoy!S139</f>
        <v>0</v>
      </c>
      <c r="DA139" s="61">
        <f>+Fall_Hoy!T139</f>
        <v>1</v>
      </c>
      <c r="DB139" s="253">
        <f>+Fall_Hoy!U139</f>
        <v>0</v>
      </c>
      <c r="DC139" s="61">
        <f>+Fall_Hoy!W139</f>
        <v>0</v>
      </c>
      <c r="DD139" s="61">
        <f>+Fall_Hoy!X139</f>
        <v>0</v>
      </c>
      <c r="DE139" s="61">
        <f>+Fall_Hoy!Y139</f>
        <v>0</v>
      </c>
      <c r="DF139" s="61">
        <f>+Fall_Hoy!Z139</f>
        <v>0</v>
      </c>
      <c r="DG139" s="61">
        <f>+Fall_Hoy!AA139</f>
        <v>0</v>
      </c>
      <c r="DH139" s="61">
        <f>+Fall_Hoy!AB139</f>
        <v>0</v>
      </c>
      <c r="DI139" s="61">
        <f>+Fall_Hoy!AC139</f>
        <v>0</v>
      </c>
      <c r="DJ139" s="61">
        <f>+Fall_Hoy!AD139</f>
        <v>0</v>
      </c>
      <c r="DK139" s="61">
        <f>+Fall_Hoy!AE139</f>
        <v>0</v>
      </c>
      <c r="DL139" s="270">
        <f>+Fall_Hoy!AF139</f>
        <v>0</v>
      </c>
      <c r="DM139" s="75">
        <f t="shared" si="585"/>
        <v>3.5812056962093775E-2</v>
      </c>
      <c r="DN139" s="76">
        <f t="shared" si="586"/>
        <v>2.565611011361103E-2</v>
      </c>
      <c r="DO139" s="76">
        <f t="shared" si="587"/>
        <v>8.9851669384860181E-2</v>
      </c>
      <c r="DP139" s="76">
        <f t="shared" si="588"/>
        <v>0.43798159330981107</v>
      </c>
      <c r="DQ139" s="76">
        <f t="shared" si="688"/>
        <v>5.3196742443451489E-2</v>
      </c>
      <c r="DR139" s="76">
        <f t="shared" si="689"/>
        <v>6.7218646730836995E-2</v>
      </c>
      <c r="DS139" s="76">
        <f t="shared" si="690"/>
        <v>4.2339607737270461E-2</v>
      </c>
      <c r="DT139" s="76">
        <f t="shared" si="691"/>
        <v>9.2497969244683884E-2</v>
      </c>
      <c r="DU139" s="76">
        <f t="shared" si="692"/>
        <v>0.7</v>
      </c>
      <c r="DV139" s="76">
        <f t="shared" si="693"/>
        <v>6.6725072127798768E-2</v>
      </c>
      <c r="DW139" s="76">
        <f t="shared" si="694"/>
        <v>5.3853691918271995E-2</v>
      </c>
      <c r="DX139" s="76">
        <f t="shared" si="695"/>
        <v>5.9347281026092512E-2</v>
      </c>
      <c r="DY139" s="76">
        <f t="shared" si="696"/>
        <v>8.9851669384860181E-2</v>
      </c>
      <c r="DZ139" s="76">
        <f t="shared" si="697"/>
        <v>0.43798159330981107</v>
      </c>
      <c r="EA139" s="76">
        <f t="shared" si="698"/>
        <v>3.5812056962093775E-2</v>
      </c>
      <c r="EB139" s="76">
        <f t="shared" si="699"/>
        <v>2.565611011361103E-2</v>
      </c>
      <c r="EC139" s="76">
        <f t="shared" si="700"/>
        <v>3.8279379423492944E-2</v>
      </c>
      <c r="ED139" s="76">
        <f t="shared" si="701"/>
        <v>6.4775601603941219E-2</v>
      </c>
      <c r="EE139" s="76">
        <f t="shared" si="702"/>
        <v>0.18631293252256703</v>
      </c>
      <c r="EF139" s="316">
        <f t="shared" si="703"/>
        <v>3.2762875509414695E-2</v>
      </c>
      <c r="EG139" s="85">
        <f>+'Cas_-14'!B138</f>
        <v>4</v>
      </c>
      <c r="EH139" s="62">
        <f>+'Cas_-14'!C138</f>
        <v>4</v>
      </c>
      <c r="EI139" s="62">
        <f>+'Cas_-14'!D138</f>
        <v>30</v>
      </c>
      <c r="EJ139" s="62">
        <f>+'Cas_-14'!E138</f>
        <v>34</v>
      </c>
      <c r="EK139" s="62">
        <f>+'Cas_-14'!F138</f>
        <v>59</v>
      </c>
      <c r="EL139" s="62">
        <f>+'Cas_-14'!G138</f>
        <v>76</v>
      </c>
      <c r="EM139" s="62">
        <f>+'Cas_-14'!H138</f>
        <v>49</v>
      </c>
      <c r="EN139" s="62">
        <f>+'Cas_-14'!I138</f>
        <v>97</v>
      </c>
      <c r="EO139" s="62">
        <f>+'Cas_-14'!J138</f>
        <v>54</v>
      </c>
      <c r="EP139" s="62">
        <f>+'Cas_-14'!K138</f>
        <v>73</v>
      </c>
      <c r="EQ139" s="62">
        <f>+'Cas_-14'!L138</f>
        <v>50</v>
      </c>
      <c r="ER139" s="62">
        <f>+'Cas_-14'!M138</f>
        <v>53</v>
      </c>
      <c r="ES139" s="62">
        <f>+'Cas_-14'!N138</f>
        <v>32</v>
      </c>
      <c r="ET139" s="62">
        <f>+'Cas_-14'!O138</f>
        <v>41</v>
      </c>
      <c r="EU139" s="62">
        <f>+'Cas_-14'!P138</f>
        <v>19</v>
      </c>
      <c r="EV139" s="62">
        <f>+'Cas_-14'!Q138</f>
        <v>13</v>
      </c>
      <c r="EW139" s="62">
        <f>+'Cas_-14'!R138</f>
        <v>7</v>
      </c>
      <c r="EX139" s="62">
        <f>+'Cas_-14'!S138</f>
        <v>16</v>
      </c>
      <c r="EY139" s="62">
        <f>+'Cas_-14'!T138</f>
        <v>3</v>
      </c>
      <c r="EZ139" s="86">
        <f>+'Cas_-14'!U138</f>
        <v>2</v>
      </c>
      <c r="FA139" s="201">
        <f t="shared" si="712"/>
        <v>2.6178233904004008E-3</v>
      </c>
      <c r="FB139" s="91">
        <f t="shared" si="713"/>
        <v>2.8491660493541182E-3</v>
      </c>
      <c r="FC139" s="91">
        <f t="shared" si="714"/>
        <v>2.0698998294528304E-2</v>
      </c>
      <c r="FD139" s="91">
        <f t="shared" si="715"/>
        <v>2.5103173577712256E-2</v>
      </c>
      <c r="FE139" s="91">
        <f t="shared" si="716"/>
        <v>5.3196742443451489E-2</v>
      </c>
      <c r="FF139" s="91">
        <f t="shared" si="717"/>
        <v>6.7218646730836995E-2</v>
      </c>
      <c r="FG139" s="91">
        <f t="shared" si="718"/>
        <v>4.2339607737270461E-2</v>
      </c>
      <c r="FH139" s="91">
        <f t="shared" si="719"/>
        <v>9.2497969244683884E-2</v>
      </c>
      <c r="FI139" s="91">
        <f t="shared" si="720"/>
        <v>4.8021787239534867E-2</v>
      </c>
      <c r="FJ139" s="91">
        <f t="shared" si="721"/>
        <v>6.6725072127798768E-2</v>
      </c>
      <c r="FK139" s="91">
        <f t="shared" si="722"/>
        <v>5.3853691918271995E-2</v>
      </c>
      <c r="FL139" s="91">
        <f t="shared" si="723"/>
        <v>5.9347281026092512E-2</v>
      </c>
      <c r="FM139" s="91">
        <f t="shared" si="724"/>
        <v>4.6579105409111518E-2</v>
      </c>
      <c r="FN139" s="91">
        <f t="shared" si="725"/>
        <v>5.5667460509676976E-2</v>
      </c>
      <c r="FO139" s="91">
        <f t="shared" si="726"/>
        <v>4.1574216927294662E-2</v>
      </c>
      <c r="FP139" s="91">
        <f t="shared" si="727"/>
        <v>2.565611011361103E-2</v>
      </c>
      <c r="FQ139" s="91">
        <f t="shared" si="728"/>
        <v>3.8279379423492944E-2</v>
      </c>
      <c r="FR139" s="91">
        <f t="shared" si="729"/>
        <v>6.4775601603941219E-2</v>
      </c>
      <c r="FS139" s="91">
        <f t="shared" si="730"/>
        <v>0.15421121424892872</v>
      </c>
      <c r="FT139" s="100">
        <f t="shared" si="731"/>
        <v>3.2762875509414695E-2</v>
      </c>
      <c r="FU139" s="119">
        <f t="shared" si="790"/>
        <v>0.86140063743647177</v>
      </c>
      <c r="FV139" s="120">
        <f t="shared" si="791"/>
        <v>1</v>
      </c>
      <c r="FW139" s="120">
        <f t="shared" si="792"/>
        <v>1.9290123456790123</v>
      </c>
      <c r="FX139" s="120">
        <f t="shared" si="793"/>
        <v>7.8678206136900091</v>
      </c>
      <c r="FY139" s="120">
        <f t="shared" si="789"/>
        <v>1</v>
      </c>
      <c r="FZ139" s="120">
        <f t="shared" si="789"/>
        <v>1</v>
      </c>
      <c r="GA139" s="120">
        <f t="shared" si="789"/>
        <v>1</v>
      </c>
      <c r="GB139" s="120">
        <f t="shared" si="789"/>
        <v>1</v>
      </c>
      <c r="GC139" s="120">
        <f t="shared" si="789"/>
        <v>14.576716949503941</v>
      </c>
      <c r="GD139" s="120">
        <f t="shared" si="789"/>
        <v>1</v>
      </c>
      <c r="GE139" s="120">
        <f t="shared" si="789"/>
        <v>1</v>
      </c>
      <c r="GF139" s="120">
        <f t="shared" si="789"/>
        <v>1</v>
      </c>
      <c r="GG139" s="120">
        <f t="shared" si="789"/>
        <v>1.9290123456790123</v>
      </c>
      <c r="GH139" s="120">
        <f t="shared" si="789"/>
        <v>7.8678206136900091</v>
      </c>
      <c r="GI139" s="120">
        <f t="shared" si="789"/>
        <v>0.86140063743647177</v>
      </c>
      <c r="GJ139" s="120">
        <f t="shared" si="789"/>
        <v>1</v>
      </c>
      <c r="GK139" s="120">
        <f t="shared" si="794"/>
        <v>1</v>
      </c>
      <c r="GL139" s="120">
        <f t="shared" si="795"/>
        <v>1</v>
      </c>
      <c r="GM139" s="120">
        <f t="shared" si="796"/>
        <v>1.2081672103419114</v>
      </c>
      <c r="GN139" s="321">
        <f t="shared" si="797"/>
        <v>1</v>
      </c>
      <c r="GO139" s="85">
        <f>+Cas_Hoy!B138</f>
        <v>4</v>
      </c>
      <c r="GP139" s="62">
        <f>+Cas_Hoy!C138</f>
        <v>4</v>
      </c>
      <c r="GQ139" s="62">
        <f>+Cas_Hoy!D138</f>
        <v>36</v>
      </c>
      <c r="GR139" s="62">
        <f>+Cas_Hoy!E138</f>
        <v>35</v>
      </c>
      <c r="GS139" s="62">
        <f>+Cas_Hoy!F138</f>
        <v>63</v>
      </c>
      <c r="GT139" s="62">
        <f>+Cas_Hoy!G138</f>
        <v>86</v>
      </c>
      <c r="GU139" s="62">
        <f>+Cas_Hoy!H138</f>
        <v>56</v>
      </c>
      <c r="GV139" s="62">
        <f>+Cas_Hoy!I138</f>
        <v>114</v>
      </c>
      <c r="GW139" s="62">
        <f>+Cas_Hoy!J138</f>
        <v>61</v>
      </c>
      <c r="GX139" s="62">
        <f>+Cas_Hoy!K138</f>
        <v>81</v>
      </c>
      <c r="GY139" s="62">
        <f>+Cas_Hoy!L138</f>
        <v>59</v>
      </c>
      <c r="GZ139" s="62">
        <f>+Cas_Hoy!M138</f>
        <v>60</v>
      </c>
      <c r="HA139" s="62">
        <f>+Cas_Hoy!N138</f>
        <v>33</v>
      </c>
      <c r="HB139" s="62">
        <f>+Cas_Hoy!O138</f>
        <v>42</v>
      </c>
      <c r="HC139" s="62">
        <f>+Cas_Hoy!P138</f>
        <v>22</v>
      </c>
      <c r="HD139" s="62">
        <f>+Cas_Hoy!Q138</f>
        <v>15</v>
      </c>
      <c r="HE139" s="62">
        <f>+Cas_Hoy!R138</f>
        <v>7</v>
      </c>
      <c r="HF139" s="62">
        <f>+Cas_Hoy!S138</f>
        <v>16</v>
      </c>
      <c r="HG139" s="62">
        <f>+Cas_Hoy!T138</f>
        <v>3</v>
      </c>
      <c r="HH139" s="590">
        <f>+Cas_Hoy!U138</f>
        <v>3</v>
      </c>
      <c r="HI139" s="543">
        <f t="shared" si="798"/>
        <v>4.1466592271898056E-2</v>
      </c>
      <c r="HJ139" s="112">
        <f t="shared" si="799"/>
        <v>2.9603203977243496E-2</v>
      </c>
      <c r="HK139" s="112">
        <f t="shared" si="800"/>
        <v>9.2659534053137052E-2</v>
      </c>
      <c r="HL139" s="112">
        <f t="shared" si="801"/>
        <v>0.44866407119541624</v>
      </c>
      <c r="HM139" s="323">
        <f t="shared" si="772"/>
        <v>5.6803301253177015E-2</v>
      </c>
      <c r="HN139" s="323">
        <f t="shared" si="773"/>
        <v>7.6063205511210277E-2</v>
      </c>
      <c r="HO139" s="323">
        <f t="shared" si="774"/>
        <v>4.8388123128309098E-2</v>
      </c>
      <c r="HP139" s="323">
        <f t="shared" si="775"/>
        <v>0.1087089535452986</v>
      </c>
      <c r="HQ139" s="323">
        <f t="shared" si="776"/>
        <v>0.7</v>
      </c>
      <c r="HR139" s="323">
        <f t="shared" si="777"/>
        <v>7.4037408799338358E-2</v>
      </c>
      <c r="HS139" s="323">
        <f t="shared" si="778"/>
        <v>6.3547356463560953E-2</v>
      </c>
      <c r="HT139" s="323">
        <f t="shared" si="779"/>
        <v>6.7185601161614164E-2</v>
      </c>
      <c r="HU139" s="323">
        <f t="shared" si="780"/>
        <v>9.2659534053137052E-2</v>
      </c>
      <c r="HV139" s="323">
        <f t="shared" si="781"/>
        <v>0.44866407119541624</v>
      </c>
      <c r="HW139" s="323">
        <f t="shared" si="782"/>
        <v>4.1466592271898056E-2</v>
      </c>
      <c r="HX139" s="323">
        <f t="shared" si="783"/>
        <v>2.9603203977243496E-2</v>
      </c>
      <c r="HY139" s="323">
        <f t="shared" si="784"/>
        <v>3.8279379423492944E-2</v>
      </c>
      <c r="HZ139" s="323">
        <f t="shared" si="785"/>
        <v>6.4775601603941219E-2</v>
      </c>
      <c r="IA139" s="323">
        <f t="shared" si="786"/>
        <v>0.18631293252256703</v>
      </c>
      <c r="IB139" s="327">
        <f t="shared" si="787"/>
        <v>4.9144313264122046E-2</v>
      </c>
      <c r="IC139" s="241">
        <f>+CyF_Tot!B138</f>
        <v>0</v>
      </c>
      <c r="ID139" s="149">
        <f>+CyF_Tot!C138</f>
        <v>720</v>
      </c>
      <c r="IE139" s="149">
        <f>+CyF_Tot!D138</f>
        <v>769</v>
      </c>
      <c r="IF139" s="149">
        <f>+CyF_Tot!E138</f>
        <v>807</v>
      </c>
      <c r="IG139" s="149">
        <f>+CyF_Tot!F138</f>
        <v>0</v>
      </c>
      <c r="IH139" s="149">
        <f>+CyF_Tot!G138</f>
        <v>5</v>
      </c>
      <c r="II139" s="149">
        <f>+CyF_Tot!H138</f>
        <v>6</v>
      </c>
      <c r="IJ139" s="557">
        <f>+CyF_Tot!I138</f>
        <v>7</v>
      </c>
      <c r="IK139" s="93">
        <f t="shared" si="667"/>
        <v>8.9256788271987797E-2</v>
      </c>
      <c r="IL139" s="90">
        <f t="shared" si="668"/>
        <v>8.2009438566556778E-2</v>
      </c>
      <c r="IM139" s="90">
        <f t="shared" si="669"/>
        <v>8.4662976717160457E-2</v>
      </c>
      <c r="IN139" s="90">
        <f t="shared" si="670"/>
        <v>7.9117379825312917E-2</v>
      </c>
      <c r="IO139" s="90">
        <f t="shared" si="671"/>
        <v>6.4787106052544383E-2</v>
      </c>
      <c r="IP139" s="90">
        <f t="shared" si="672"/>
        <v>6.6045835041803003E-2</v>
      </c>
      <c r="IQ139" s="90">
        <f t="shared" si="673"/>
        <v>6.7603761042596841E-2</v>
      </c>
      <c r="IR139" s="90">
        <f t="shared" si="674"/>
        <v>6.1257764548365796E-2</v>
      </c>
      <c r="IS139" s="90">
        <f t="shared" si="675"/>
        <v>6.5686640180352057E-2</v>
      </c>
      <c r="IT139" s="90">
        <f t="shared" si="676"/>
        <v>6.3908027922141536E-2</v>
      </c>
      <c r="IU139" s="90">
        <f t="shared" si="677"/>
        <v>5.4234561217507714E-2</v>
      </c>
      <c r="IV139" s="90">
        <f t="shared" si="678"/>
        <v>5.2167094745873395E-2</v>
      </c>
      <c r="IW139" s="90">
        <f t="shared" si="679"/>
        <v>4.0131042627490052E-2</v>
      </c>
      <c r="IX139" s="90">
        <f t="shared" si="680"/>
        <v>4.3023333308163554E-2</v>
      </c>
      <c r="IY139" s="90">
        <f t="shared" si="681"/>
        <v>2.6696303513557128E-2</v>
      </c>
      <c r="IZ139" s="90">
        <f t="shared" si="682"/>
        <v>2.9598803089444715E-2</v>
      </c>
      <c r="JA139" s="90">
        <f t="shared" si="683"/>
        <v>1.0682053766715254E-2</v>
      </c>
      <c r="JB139" s="90">
        <f t="shared" si="684"/>
        <v>1.4428797405485404E-2</v>
      </c>
      <c r="JC139" s="90">
        <f t="shared" si="685"/>
        <v>1.1363886985867292E-3</v>
      </c>
      <c r="JD139" s="202">
        <f t="shared" si="686"/>
        <v>3.5659035487175419E-3</v>
      </c>
      <c r="JE139" s="326"/>
      <c r="JF139" s="323"/>
      <c r="JG139" s="323"/>
      <c r="JH139" s="323"/>
      <c r="JI139" s="323"/>
      <c r="JJ139" s="323"/>
      <c r="JK139" s="323"/>
      <c r="JL139" s="323"/>
      <c r="JM139" s="323"/>
      <c r="JN139" s="323"/>
      <c r="JO139" s="323"/>
      <c r="JP139" s="323"/>
      <c r="JQ139" s="323"/>
      <c r="JR139" s="323"/>
      <c r="JS139" s="323"/>
      <c r="JT139" s="323"/>
      <c r="JU139" s="323"/>
      <c r="JV139" s="323"/>
      <c r="JW139" s="323"/>
      <c r="JX139" s="327"/>
      <c r="JZ139" s="701">
        <f t="shared" si="540"/>
        <v>0</v>
      </c>
      <c r="KA139" s="291">
        <f t="shared" si="541"/>
        <v>0</v>
      </c>
      <c r="KB139" s="291">
        <f t="shared" si="542"/>
        <v>0</v>
      </c>
      <c r="KC139" s="291">
        <f t="shared" si="543"/>
        <v>0</v>
      </c>
      <c r="KD139" s="291">
        <f t="shared" si="544"/>
        <v>0</v>
      </c>
      <c r="KE139" s="291">
        <f t="shared" si="545"/>
        <v>0</v>
      </c>
      <c r="KF139" s="291">
        <f t="shared" si="546"/>
        <v>0</v>
      </c>
      <c r="KG139" s="291">
        <f t="shared" si="547"/>
        <v>0</v>
      </c>
      <c r="KH139" s="291">
        <f t="shared" si="548"/>
        <v>5019.4364037639934</v>
      </c>
      <c r="KI139" s="291">
        <f t="shared" si="549"/>
        <v>0</v>
      </c>
      <c r="KJ139" s="291">
        <f t="shared" si="550"/>
        <v>0</v>
      </c>
      <c r="KK139" s="291">
        <f t="shared" si="551"/>
        <v>0</v>
      </c>
      <c r="KL139" s="291">
        <f t="shared" si="552"/>
        <v>2406.7263649213078</v>
      </c>
      <c r="KM139" s="291">
        <f t="shared" si="553"/>
        <v>5178.7275582999782</v>
      </c>
      <c r="KN139" s="291">
        <f t="shared" si="554"/>
        <v>2166.1545532629161</v>
      </c>
      <c r="KO139" s="291">
        <f t="shared" si="555"/>
        <v>0</v>
      </c>
      <c r="KP139" s="291">
        <f t="shared" si="556"/>
        <v>0</v>
      </c>
      <c r="KQ139" s="291">
        <f t="shared" si="557"/>
        <v>0</v>
      </c>
      <c r="KR139" s="291">
        <f t="shared" si="558"/>
        <v>3102.9866493788609</v>
      </c>
      <c r="KS139" s="702">
        <f t="shared" si="559"/>
        <v>0</v>
      </c>
      <c r="KT139" s="705">
        <f>(SUM(JZ139:KS139)/SUM(JZ$4:KS138))*100000</f>
        <v>33.370105707310827</v>
      </c>
      <c r="KU139" s="624">
        <f t="shared" si="732"/>
        <v>0</v>
      </c>
      <c r="KV139" s="625">
        <f t="shared" si="733"/>
        <v>0</v>
      </c>
      <c r="KW139" s="625">
        <f t="shared" si="734"/>
        <v>0</v>
      </c>
      <c r="KX139" s="625">
        <f t="shared" si="735"/>
        <v>0</v>
      </c>
      <c r="KY139" s="625">
        <f t="shared" si="736"/>
        <v>0</v>
      </c>
      <c r="KZ139" s="625">
        <f t="shared" si="737"/>
        <v>0</v>
      </c>
      <c r="LA139" s="625">
        <f t="shared" si="738"/>
        <v>0</v>
      </c>
      <c r="LB139" s="625">
        <f t="shared" si="739"/>
        <v>0</v>
      </c>
      <c r="LC139" s="625">
        <f t="shared" si="740"/>
        <v>1778.5847125753655</v>
      </c>
      <c r="LD139" s="625">
        <f t="shared" si="741"/>
        <v>0</v>
      </c>
      <c r="LE139" s="625">
        <f t="shared" si="742"/>
        <v>0</v>
      </c>
      <c r="LF139" s="625">
        <f t="shared" si="743"/>
        <v>0</v>
      </c>
      <c r="LG139" s="625">
        <f t="shared" si="744"/>
        <v>1455.5970440347348</v>
      </c>
      <c r="LH139" s="625">
        <f t="shared" si="745"/>
        <v>2715.485878520828</v>
      </c>
      <c r="LI139" s="625">
        <f t="shared" si="746"/>
        <v>2188.1166803839296</v>
      </c>
      <c r="LJ139" s="625">
        <f t="shared" si="747"/>
        <v>0</v>
      </c>
      <c r="LK139" s="625">
        <f t="shared" si="748"/>
        <v>0</v>
      </c>
      <c r="LL139" s="625">
        <f t="shared" si="749"/>
        <v>0</v>
      </c>
      <c r="LM139" s="625">
        <f t="shared" si="750"/>
        <v>51403.738082976241</v>
      </c>
      <c r="LN139" s="626">
        <f t="shared" si="751"/>
        <v>0</v>
      </c>
      <c r="LO139" s="642">
        <f t="shared" si="752"/>
        <v>0</v>
      </c>
      <c r="LP139" s="625">
        <f t="shared" si="753"/>
        <v>0</v>
      </c>
      <c r="LQ139" s="625">
        <f t="shared" si="754"/>
        <v>623.00641218530484</v>
      </c>
      <c r="LR139" s="625">
        <f t="shared" si="755"/>
        <v>0</v>
      </c>
      <c r="LS139" s="625">
        <f t="shared" si="756"/>
        <v>2228.2678344670035</v>
      </c>
      <c r="LT139" s="645">
        <f t="shared" si="757"/>
        <v>1289.2665144738442</v>
      </c>
      <c r="LU139" s="624">
        <f t="shared" si="758"/>
        <v>0</v>
      </c>
      <c r="LV139" s="625">
        <f t="shared" si="759"/>
        <v>320.20485280800523</v>
      </c>
      <c r="LW139" s="626">
        <f t="shared" si="760"/>
        <v>1725.561880300907</v>
      </c>
      <c r="LY139" s="725">
        <f>VLOOKUP(A139,Vac!A:C,2,FALSE)</f>
        <v>19202.753474145589</v>
      </c>
      <c r="LZ139" s="730">
        <f>VLOOKUP(A139,Vac!A:D,3,FALSE)</f>
        <v>1948</v>
      </c>
      <c r="MA139" s="722">
        <f>VLOOKUP(A139,Vac!A:D,4,FALSE)</f>
        <v>953</v>
      </c>
      <c r="MB139" s="742">
        <f t="shared" si="704"/>
        <v>0.11379169344003738</v>
      </c>
      <c r="MC139" s="666">
        <f t="shared" si="705"/>
        <v>5.5669139552543954E-2</v>
      </c>
    </row>
    <row r="140" spans="1:341" ht="14.4">
      <c r="A140" s="510" t="s">
        <v>150</v>
      </c>
      <c r="B140" s="538">
        <v>24336</v>
      </c>
      <c r="C140" s="526">
        <f t="shared" si="638"/>
        <v>2007</v>
      </c>
      <c r="D140" s="517">
        <f t="shared" si="639"/>
        <v>37</v>
      </c>
      <c r="E140" s="495">
        <f t="shared" si="761"/>
        <v>9.3648290982898952E-3</v>
      </c>
      <c r="F140" s="208">
        <f t="shared" si="706"/>
        <v>7.9265285996055229E-2</v>
      </c>
      <c r="G140" s="30">
        <f t="shared" si="264"/>
        <v>2.0481871646123544</v>
      </c>
      <c r="H140" s="29">
        <f t="shared" si="707"/>
        <v>0.16235014137644771</v>
      </c>
      <c r="I140" s="33">
        <f t="shared" si="708"/>
        <v>0.16891484382712835</v>
      </c>
      <c r="J140" s="353">
        <f t="shared" si="709"/>
        <v>0.16938320113973632</v>
      </c>
      <c r="K140" s="581">
        <f t="shared" si="710"/>
        <v>8.975986507772777E-3</v>
      </c>
      <c r="L140" s="354">
        <f t="shared" si="762"/>
        <v>2.1369152840521632</v>
      </c>
      <c r="M140" s="355">
        <f t="shared" si="711"/>
        <v>0.17623228858862144</v>
      </c>
      <c r="N140" s="827"/>
      <c r="O140" s="364" t="s">
        <v>226</v>
      </c>
      <c r="P140" s="20" t="s">
        <v>234</v>
      </c>
      <c r="Q140" s="20"/>
      <c r="R140" s="20"/>
      <c r="S140" s="166">
        <f t="shared" si="568"/>
        <v>2007</v>
      </c>
      <c r="T140" s="167">
        <f t="shared" si="569"/>
        <v>8247.041420118343</v>
      </c>
      <c r="U140" s="166">
        <f t="shared" si="570"/>
        <v>27</v>
      </c>
      <c r="V140" s="168">
        <f t="shared" si="571"/>
        <v>1.3636363636363636E-2</v>
      </c>
      <c r="W140" s="167">
        <f t="shared" si="572"/>
        <v>110.94674556213018</v>
      </c>
      <c r="X140" s="166">
        <f t="shared" si="573"/>
        <v>78</v>
      </c>
      <c r="Y140" s="168">
        <f t="shared" si="574"/>
        <v>4.0435458786936239E-2</v>
      </c>
      <c r="Z140" s="167">
        <f t="shared" si="575"/>
        <v>320.5128205128205</v>
      </c>
      <c r="AA140" s="166">
        <f t="shared" si="576"/>
        <v>37</v>
      </c>
      <c r="AB140" s="167">
        <f t="shared" si="577"/>
        <v>1520.3813280736358</v>
      </c>
      <c r="AC140" s="169">
        <f t="shared" si="578"/>
        <v>1.8435475834578975E-2</v>
      </c>
      <c r="AD140" s="166">
        <f t="shared" si="579"/>
        <v>1</v>
      </c>
      <c r="AE140" s="168">
        <f t="shared" si="580"/>
        <v>2.7777777777777776E-2</v>
      </c>
      <c r="AF140" s="167">
        <f t="shared" si="581"/>
        <v>41.091387245233399</v>
      </c>
      <c r="AG140" s="166">
        <f t="shared" si="582"/>
        <v>2</v>
      </c>
      <c r="AH140" s="168">
        <f t="shared" si="583"/>
        <v>5.7142857142857141E-2</v>
      </c>
      <c r="AI140" s="365">
        <f t="shared" si="584"/>
        <v>82.182774490466798</v>
      </c>
      <c r="AJ140" s="831"/>
      <c r="AK140" s="85">
        <v>1860.0938231528417</v>
      </c>
      <c r="AL140" s="62">
        <v>1778.6857062259837</v>
      </c>
      <c r="AM140" s="62">
        <v>1741.0646917668278</v>
      </c>
      <c r="AN140" s="62">
        <v>1620.6035230640623</v>
      </c>
      <c r="AO140" s="62">
        <v>1536.103187920356</v>
      </c>
      <c r="AP140" s="62">
        <v>1518.694423409147</v>
      </c>
      <c r="AQ140" s="62">
        <v>1603.0744608905602</v>
      </c>
      <c r="AR140" s="62">
        <v>1474.475035369285</v>
      </c>
      <c r="AS140" s="62">
        <v>1576.3487509804168</v>
      </c>
      <c r="AT140" s="62">
        <v>1600.9107633518825</v>
      </c>
      <c r="AU140" s="62">
        <v>1271.6761635829357</v>
      </c>
      <c r="AV140" s="62">
        <v>1302.9067216040655</v>
      </c>
      <c r="AW140" s="62">
        <v>1129.4134778400912</v>
      </c>
      <c r="AX140" s="62">
        <v>1307.4940297598446</v>
      </c>
      <c r="AY140" s="62">
        <v>837.11699442376027</v>
      </c>
      <c r="AZ140" s="62">
        <v>1048.8105314996135</v>
      </c>
      <c r="BA140" s="62">
        <v>361.60347243157162</v>
      </c>
      <c r="BB140" s="62">
        <v>563.86326480892239</v>
      </c>
      <c r="BC140" s="62">
        <v>44.505042760808827</v>
      </c>
      <c r="BD140" s="86">
        <v>158.55624290761827</v>
      </c>
      <c r="BE140" s="258">
        <v>2.0000000000000002E-5</v>
      </c>
      <c r="BF140" s="43">
        <v>2.0000000000000002E-5</v>
      </c>
      <c r="BG140" s="53">
        <v>5.0000000000000002E-5</v>
      </c>
      <c r="BH140" s="53">
        <v>4.0000000000000003E-5</v>
      </c>
      <c r="BI140" s="53">
        <v>1.2518952302791728E-4</v>
      </c>
      <c r="BJ140" s="53">
        <v>1.2406223545552731E-4</v>
      </c>
      <c r="BK140" s="53">
        <v>3.4000000000000002E-4</v>
      </c>
      <c r="BL140" s="53">
        <v>1.8000000000000001E-4</v>
      </c>
      <c r="BM140" s="53">
        <v>8.9999999999999998E-4</v>
      </c>
      <c r="BN140" s="53">
        <v>5.0000000000000001E-4</v>
      </c>
      <c r="BO140" s="53">
        <v>3.8E-3</v>
      </c>
      <c r="BP140" s="53">
        <v>2E-3</v>
      </c>
      <c r="BQ140" s="53">
        <v>1.6199999999999999E-2</v>
      </c>
      <c r="BR140" s="53">
        <v>6.1999999999999998E-3</v>
      </c>
      <c r="BS140" s="53">
        <v>6.1100000000000002E-2</v>
      </c>
      <c r="BT140" s="53">
        <v>2.6800000000000001E-2</v>
      </c>
      <c r="BU140" s="53">
        <v>0.1421</v>
      </c>
      <c r="BV140" s="53">
        <v>5.4699999999999999E-2</v>
      </c>
      <c r="BW140" s="53">
        <v>0.27589999999999998</v>
      </c>
      <c r="BX140" s="773">
        <v>0.1051</v>
      </c>
      <c r="BY140" s="53">
        <f t="shared" si="763"/>
        <v>2.0000000000000002E-5</v>
      </c>
      <c r="BZ140" s="53">
        <f t="shared" si="764"/>
        <v>4.5000000000000003E-5</v>
      </c>
      <c r="CA140" s="53">
        <f t="shared" si="765"/>
        <v>1.246258792417223E-4</v>
      </c>
      <c r="CB140" s="53">
        <f t="shared" si="766"/>
        <v>2.6000000000000003E-4</v>
      </c>
      <c r="CC140" s="53">
        <f t="shared" si="767"/>
        <v>6.9999999999999999E-4</v>
      </c>
      <c r="CD140" s="53">
        <f t="shared" si="768"/>
        <v>2.8999999999999998E-3</v>
      </c>
      <c r="CE140" s="53">
        <f t="shared" si="769"/>
        <v>1.12E-2</v>
      </c>
      <c r="CF140" s="53">
        <f t="shared" si="770"/>
        <v>4.3950000000000003E-2</v>
      </c>
      <c r="CG140" s="53">
        <f t="shared" si="771"/>
        <v>9.8400000000000001E-2</v>
      </c>
      <c r="CH140" s="54">
        <f t="shared" si="788"/>
        <v>0.1905</v>
      </c>
      <c r="CI140" s="64">
        <f>+Fall_Hoy!B140</f>
        <v>0</v>
      </c>
      <c r="CJ140" s="61">
        <f>+Fall_Hoy!C140</f>
        <v>0</v>
      </c>
      <c r="CK140" s="61">
        <f>+Fall_Hoy!D140</f>
        <v>0</v>
      </c>
      <c r="CL140" s="61">
        <f>+Fall_Hoy!E140</f>
        <v>0</v>
      </c>
      <c r="CM140" s="61">
        <f>+Fall_Hoy!F140</f>
        <v>0</v>
      </c>
      <c r="CN140" s="61">
        <f>+Fall_Hoy!G140</f>
        <v>0</v>
      </c>
      <c r="CO140" s="61">
        <f>+Fall_Hoy!H140</f>
        <v>0</v>
      </c>
      <c r="CP140" s="61">
        <f>+Fall_Hoy!I140</f>
        <v>0</v>
      </c>
      <c r="CQ140" s="61">
        <f>+Fall_Hoy!J140</f>
        <v>0</v>
      </c>
      <c r="CR140" s="61">
        <f>+Fall_Hoy!K140</f>
        <v>0</v>
      </c>
      <c r="CS140" s="61">
        <f>+Fall_Hoy!L140</f>
        <v>0</v>
      </c>
      <c r="CT140" s="61">
        <f>+Fall_Hoy!M140</f>
        <v>1</v>
      </c>
      <c r="CU140" s="61">
        <f>+Fall_Hoy!N140</f>
        <v>8</v>
      </c>
      <c r="CV140" s="61">
        <f>+Fall_Hoy!O140</f>
        <v>1</v>
      </c>
      <c r="CW140" s="61">
        <f>+Fall_Hoy!P140</f>
        <v>10</v>
      </c>
      <c r="CX140" s="61">
        <f>+Fall_Hoy!Q140</f>
        <v>2</v>
      </c>
      <c r="CY140" s="61">
        <f>+Fall_Hoy!R140</f>
        <v>9</v>
      </c>
      <c r="CZ140" s="61">
        <f>+Fall_Hoy!S140</f>
        <v>2</v>
      </c>
      <c r="DA140" s="61">
        <f>+Fall_Hoy!T140</f>
        <v>3</v>
      </c>
      <c r="DB140" s="253">
        <f>+Fall_Hoy!U140</f>
        <v>1</v>
      </c>
      <c r="DC140" s="61">
        <f>+Fall_Hoy!W140</f>
        <v>0</v>
      </c>
      <c r="DD140" s="61">
        <f>+Fall_Hoy!X140</f>
        <v>0</v>
      </c>
      <c r="DE140" s="61">
        <f>+Fall_Hoy!Y140</f>
        <v>0</v>
      </c>
      <c r="DF140" s="61">
        <f>+Fall_Hoy!Z140</f>
        <v>0</v>
      </c>
      <c r="DG140" s="61">
        <f>+Fall_Hoy!AA140</f>
        <v>0</v>
      </c>
      <c r="DH140" s="61">
        <f>+Fall_Hoy!AB140</f>
        <v>0</v>
      </c>
      <c r="DI140" s="61">
        <f>+Fall_Hoy!AC140</f>
        <v>0</v>
      </c>
      <c r="DJ140" s="61">
        <f>+Fall_Hoy!AD140</f>
        <v>0</v>
      </c>
      <c r="DK140" s="61">
        <f>+Fall_Hoy!AE140</f>
        <v>0</v>
      </c>
      <c r="DL140" s="270">
        <f>+Fall_Hoy!AF140</f>
        <v>0</v>
      </c>
      <c r="DM140" s="75">
        <f t="shared" si="585"/>
        <v>0.19551164556824124</v>
      </c>
      <c r="DN140" s="76">
        <f t="shared" si="586"/>
        <v>7.1153810369293857E-2</v>
      </c>
      <c r="DO140" s="76">
        <f t="shared" si="587"/>
        <v>0.43724213512860699</v>
      </c>
      <c r="DP140" s="76">
        <f t="shared" si="588"/>
        <v>0.1233583625695563</v>
      </c>
      <c r="DQ140" s="76">
        <f t="shared" si="688"/>
        <v>0.11978361964674214</v>
      </c>
      <c r="DR140" s="76">
        <f t="shared" si="689"/>
        <v>0.12247361755794785</v>
      </c>
      <c r="DS140" s="76">
        <f t="shared" si="690"/>
        <v>0.10542242679489447</v>
      </c>
      <c r="DT140" s="76">
        <f t="shared" si="691"/>
        <v>0.13428508130041722</v>
      </c>
      <c r="DU140" s="76">
        <f t="shared" si="692"/>
        <v>9.2619098349394247E-2</v>
      </c>
      <c r="DV140" s="76">
        <f t="shared" si="693"/>
        <v>9.9943109674022326E-2</v>
      </c>
      <c r="DW140" s="76">
        <f t="shared" si="694"/>
        <v>8.96454642027779E-2</v>
      </c>
      <c r="DX140" s="76">
        <f t="shared" si="695"/>
        <v>0.38375732637592669</v>
      </c>
      <c r="DY140" s="76">
        <f t="shared" si="696"/>
        <v>0.43724213512860699</v>
      </c>
      <c r="DZ140" s="76">
        <f t="shared" si="697"/>
        <v>0.1233583625695563</v>
      </c>
      <c r="EA140" s="76">
        <f t="shared" si="698"/>
        <v>0.19551164556824124</v>
      </c>
      <c r="EB140" s="76">
        <f t="shared" si="699"/>
        <v>7.1153810369293857E-2</v>
      </c>
      <c r="EC140" s="76">
        <f t="shared" si="700"/>
        <v>0.17515229782869765</v>
      </c>
      <c r="ED140" s="76">
        <f t="shared" si="701"/>
        <v>6.4843861233590455E-2</v>
      </c>
      <c r="EE140" s="76">
        <f t="shared" si="702"/>
        <v>0.24432073802325202</v>
      </c>
      <c r="EF140" s="316">
        <f t="shared" si="703"/>
        <v>6.0008661183561442E-2</v>
      </c>
      <c r="EG140" s="85">
        <f>+'Cas_-14'!B139</f>
        <v>56</v>
      </c>
      <c r="EH140" s="62">
        <f>+'Cas_-14'!C139</f>
        <v>43</v>
      </c>
      <c r="EI140" s="62">
        <f>+'Cas_-14'!D139</f>
        <v>84</v>
      </c>
      <c r="EJ140" s="62">
        <f>+'Cas_-14'!E139</f>
        <v>91</v>
      </c>
      <c r="EK140" s="62">
        <f>+'Cas_-14'!F139</f>
        <v>184</v>
      </c>
      <c r="EL140" s="62">
        <f>+'Cas_-14'!G139</f>
        <v>186</v>
      </c>
      <c r="EM140" s="62">
        <f>+'Cas_-14'!H139</f>
        <v>169</v>
      </c>
      <c r="EN140" s="62">
        <f>+'Cas_-14'!I139</f>
        <v>198</v>
      </c>
      <c r="EO140" s="62">
        <f>+'Cas_-14'!J139</f>
        <v>146</v>
      </c>
      <c r="EP140" s="62">
        <f>+'Cas_-14'!K139</f>
        <v>160</v>
      </c>
      <c r="EQ140" s="62">
        <f>+'Cas_-14'!L139</f>
        <v>114</v>
      </c>
      <c r="ER140" s="62">
        <f>+'Cas_-14'!M139</f>
        <v>136</v>
      </c>
      <c r="ES140" s="62">
        <f>+'Cas_-14'!N139</f>
        <v>86</v>
      </c>
      <c r="ET140" s="62">
        <f>+'Cas_-14'!O139</f>
        <v>92</v>
      </c>
      <c r="EU140" s="62">
        <f>+'Cas_-14'!P139</f>
        <v>49</v>
      </c>
      <c r="EV140" s="62">
        <f>+'Cas_-14'!Q139</f>
        <v>58</v>
      </c>
      <c r="EW140" s="62">
        <f>+'Cas_-14'!R139</f>
        <v>26</v>
      </c>
      <c r="EX140" s="62">
        <f>+'Cas_-14'!S139</f>
        <v>27</v>
      </c>
      <c r="EY140" s="62">
        <f>+'Cas_-14'!T139</f>
        <v>3</v>
      </c>
      <c r="EZ140" s="86">
        <f>+'Cas_-14'!U139</f>
        <v>8</v>
      </c>
      <c r="FA140" s="201">
        <f t="shared" si="712"/>
        <v>3.0106008257734292E-2</v>
      </c>
      <c r="FB140" s="90">
        <f t="shared" si="713"/>
        <v>2.4175153513341839E-2</v>
      </c>
      <c r="FC140" s="90">
        <f t="shared" si="714"/>
        <v>4.8246340527850824E-2</v>
      </c>
      <c r="FD140" s="90">
        <f t="shared" si="715"/>
        <v>5.6151920383306964E-2</v>
      </c>
      <c r="FE140" s="90">
        <f t="shared" si="716"/>
        <v>0.11978361964674214</v>
      </c>
      <c r="FF140" s="90">
        <f t="shared" si="717"/>
        <v>0.12247361755794785</v>
      </c>
      <c r="FG140" s="90">
        <f t="shared" si="718"/>
        <v>0.10542242679489447</v>
      </c>
      <c r="FH140" s="90">
        <f t="shared" si="719"/>
        <v>0.13428508130041722</v>
      </c>
      <c r="FI140" s="90">
        <f t="shared" si="720"/>
        <v>9.2619098349394247E-2</v>
      </c>
      <c r="FJ140" s="90">
        <f t="shared" si="721"/>
        <v>9.9943109674022326E-2</v>
      </c>
      <c r="FK140" s="90">
        <f t="shared" si="722"/>
        <v>8.96454642027779E-2</v>
      </c>
      <c r="FL140" s="90">
        <f t="shared" si="723"/>
        <v>0.10438199277425206</v>
      </c>
      <c r="FM140" s="90">
        <f t="shared" si="724"/>
        <v>7.6145717832646911E-2</v>
      </c>
      <c r="FN140" s="90">
        <f t="shared" si="725"/>
        <v>7.0363610009674921E-2</v>
      </c>
      <c r="FO140" s="90">
        <f t="shared" si="726"/>
        <v>5.8534231566675754E-2</v>
      </c>
      <c r="FP140" s="90">
        <f t="shared" si="727"/>
        <v>5.5300741419015177E-2</v>
      </c>
      <c r="FQ140" s="90">
        <f t="shared" si="728"/>
        <v>7.1901964395322926E-2</v>
      </c>
      <c r="FR140" s="90">
        <f t="shared" si="729"/>
        <v>4.7883949327944868E-2</v>
      </c>
      <c r="FS140" s="90">
        <f t="shared" si="730"/>
        <v>6.7408091620615229E-2</v>
      </c>
      <c r="FT140" s="99">
        <f t="shared" si="731"/>
        <v>5.0455282323138458E-2</v>
      </c>
      <c r="FU140" s="119">
        <f t="shared" si="790"/>
        <v>3.3401249206720327</v>
      </c>
      <c r="FV140" s="120">
        <f t="shared" si="791"/>
        <v>1.2866700977869276</v>
      </c>
      <c r="FW140" s="120">
        <f t="shared" si="792"/>
        <v>5.7421762848119435</v>
      </c>
      <c r="FX140" s="120">
        <f t="shared" si="793"/>
        <v>1.7531556802244037</v>
      </c>
      <c r="FY140" s="120">
        <f t="shared" si="789"/>
        <v>1</v>
      </c>
      <c r="FZ140" s="120">
        <f t="shared" si="789"/>
        <v>1</v>
      </c>
      <c r="GA140" s="120">
        <f t="shared" si="789"/>
        <v>1</v>
      </c>
      <c r="GB140" s="120">
        <f t="shared" si="789"/>
        <v>1</v>
      </c>
      <c r="GC140" s="120">
        <f t="shared" si="789"/>
        <v>1</v>
      </c>
      <c r="GD140" s="120">
        <f t="shared" si="789"/>
        <v>1</v>
      </c>
      <c r="GE140" s="120">
        <f t="shared" si="789"/>
        <v>1</v>
      </c>
      <c r="GF140" s="120">
        <f t="shared" si="789"/>
        <v>3.6764705882352944</v>
      </c>
      <c r="GG140" s="120">
        <f t="shared" si="789"/>
        <v>5.7421762848119435</v>
      </c>
      <c r="GH140" s="120">
        <f t="shared" si="789"/>
        <v>1.7531556802244037</v>
      </c>
      <c r="GI140" s="120">
        <f t="shared" si="789"/>
        <v>3.3401249206720327</v>
      </c>
      <c r="GJ140" s="120">
        <f t="shared" si="789"/>
        <v>1.2866700977869276</v>
      </c>
      <c r="GK140" s="120">
        <f t="shared" si="794"/>
        <v>2.4359876576625346</v>
      </c>
      <c r="GL140" s="120">
        <f t="shared" si="795"/>
        <v>1.3541878258514457</v>
      </c>
      <c r="GM140" s="120">
        <f t="shared" si="796"/>
        <v>3.6245016310257343</v>
      </c>
      <c r="GN140" s="321">
        <f t="shared" si="797"/>
        <v>1.1893434823977165</v>
      </c>
      <c r="GO140" s="85">
        <f>+Cas_Hoy!B139</f>
        <v>60</v>
      </c>
      <c r="GP140" s="62">
        <f>+Cas_Hoy!C139</f>
        <v>45</v>
      </c>
      <c r="GQ140" s="62">
        <f>+Cas_Hoy!D139</f>
        <v>87</v>
      </c>
      <c r="GR140" s="62">
        <f>+Cas_Hoy!E139</f>
        <v>95</v>
      </c>
      <c r="GS140" s="62">
        <f>+Cas_Hoy!F139</f>
        <v>189</v>
      </c>
      <c r="GT140" s="62">
        <f>+Cas_Hoy!G139</f>
        <v>192</v>
      </c>
      <c r="GU140" s="62">
        <f>+Cas_Hoy!H139</f>
        <v>175</v>
      </c>
      <c r="GV140" s="62">
        <f>+Cas_Hoy!I139</f>
        <v>209</v>
      </c>
      <c r="GW140" s="62">
        <f>+Cas_Hoy!J139</f>
        <v>154</v>
      </c>
      <c r="GX140" s="62">
        <f>+Cas_Hoy!K139</f>
        <v>169</v>
      </c>
      <c r="GY140" s="62">
        <f>+Cas_Hoy!L139</f>
        <v>117</v>
      </c>
      <c r="GZ140" s="62">
        <f>+Cas_Hoy!M139</f>
        <v>138</v>
      </c>
      <c r="HA140" s="62">
        <f>+Cas_Hoy!N139</f>
        <v>88</v>
      </c>
      <c r="HB140" s="62">
        <f>+Cas_Hoy!O139</f>
        <v>97</v>
      </c>
      <c r="HC140" s="62">
        <f>+Cas_Hoy!P139</f>
        <v>52</v>
      </c>
      <c r="HD140" s="62">
        <f>+Cas_Hoy!Q139</f>
        <v>60</v>
      </c>
      <c r="HE140" s="62">
        <f>+Cas_Hoy!R139</f>
        <v>28</v>
      </c>
      <c r="HF140" s="62">
        <f>+Cas_Hoy!S139</f>
        <v>28</v>
      </c>
      <c r="HG140" s="62">
        <f>+Cas_Hoy!T139</f>
        <v>3</v>
      </c>
      <c r="HH140" s="590">
        <f>+Cas_Hoy!U139</f>
        <v>8</v>
      </c>
      <c r="HI140" s="543">
        <f t="shared" si="798"/>
        <v>0.20748174631731725</v>
      </c>
      <c r="HJ140" s="112">
        <f t="shared" si="799"/>
        <v>7.3607390037200543E-2</v>
      </c>
      <c r="HK140" s="112">
        <f t="shared" si="800"/>
        <v>0.44741055687578385</v>
      </c>
      <c r="HL140" s="112">
        <f t="shared" si="801"/>
        <v>0.13006262140485828</v>
      </c>
      <c r="HM140" s="323">
        <f t="shared" si="772"/>
        <v>0.12303860931105579</v>
      </c>
      <c r="HN140" s="323">
        <f t="shared" si="773"/>
        <v>0.12642437941465584</v>
      </c>
      <c r="HO140" s="323">
        <f t="shared" si="774"/>
        <v>0.10916523484678421</v>
      </c>
      <c r="HP140" s="323">
        <f t="shared" si="775"/>
        <v>0.14174536359488485</v>
      </c>
      <c r="HQ140" s="323">
        <f t="shared" si="776"/>
        <v>9.7694117437032282E-2</v>
      </c>
      <c r="HR140" s="323">
        <f t="shared" si="777"/>
        <v>0.10556490959318608</v>
      </c>
      <c r="HS140" s="323">
        <f t="shared" si="778"/>
        <v>9.2004555366008905E-2</v>
      </c>
      <c r="HT140" s="323">
        <f t="shared" si="779"/>
        <v>0.38940081646969033</v>
      </c>
      <c r="HU140" s="323">
        <f t="shared" si="780"/>
        <v>0.44741055687578385</v>
      </c>
      <c r="HV140" s="323">
        <f t="shared" si="781"/>
        <v>0.13006262140485828</v>
      </c>
      <c r="HW140" s="323">
        <f t="shared" si="782"/>
        <v>0.20748174631731725</v>
      </c>
      <c r="HX140" s="323">
        <f t="shared" si="783"/>
        <v>7.3607390037200543E-2</v>
      </c>
      <c r="HY140" s="323">
        <f t="shared" si="784"/>
        <v>0.18862555150782828</v>
      </c>
      <c r="HZ140" s="323">
        <f t="shared" si="785"/>
        <v>6.7245485723723436E-2</v>
      </c>
      <c r="IA140" s="323">
        <f t="shared" si="786"/>
        <v>0.24432073802325205</v>
      </c>
      <c r="IB140" s="327">
        <f t="shared" si="787"/>
        <v>6.0008661183561442E-2</v>
      </c>
      <c r="IC140" s="241">
        <f>+CyF_Tot!B139</f>
        <v>0</v>
      </c>
      <c r="ID140" s="149">
        <f>+CyF_Tot!C139</f>
        <v>1929</v>
      </c>
      <c r="IE140" s="149">
        <f>+CyF_Tot!D139</f>
        <v>1980</v>
      </c>
      <c r="IF140" s="149">
        <f>+CyF_Tot!E139</f>
        <v>2007</v>
      </c>
      <c r="IG140" s="149">
        <f>+CyF_Tot!F139</f>
        <v>0</v>
      </c>
      <c r="IH140" s="149">
        <f>+CyF_Tot!G139</f>
        <v>35</v>
      </c>
      <c r="II140" s="149">
        <f>+CyF_Tot!H139</f>
        <v>36</v>
      </c>
      <c r="IJ140" s="557">
        <f>+CyF_Tot!I139</f>
        <v>37</v>
      </c>
      <c r="IK140" s="93">
        <f t="shared" si="667"/>
        <v>7.6433835599640107E-2</v>
      </c>
      <c r="IL140" s="90">
        <f t="shared" si="668"/>
        <v>7.3088663142093349E-2</v>
      </c>
      <c r="IM140" s="90">
        <f t="shared" si="669"/>
        <v>7.1542763468393653E-2</v>
      </c>
      <c r="IN140" s="90">
        <f t="shared" si="670"/>
        <v>6.6592846937214914E-2</v>
      </c>
      <c r="IO140" s="90">
        <f t="shared" si="671"/>
        <v>6.3120610943472877E-2</v>
      </c>
      <c r="IP140" s="90">
        <f t="shared" si="672"/>
        <v>6.2405260659481716E-2</v>
      </c>
      <c r="IQ140" s="90">
        <f t="shared" si="673"/>
        <v>6.5872553455397775E-2</v>
      </c>
      <c r="IR140" s="90">
        <f t="shared" si="674"/>
        <v>6.0588224661788502E-2</v>
      </c>
      <c r="IS140" s="90">
        <f t="shared" si="675"/>
        <v>6.4774356960076301E-2</v>
      </c>
      <c r="IT140" s="90">
        <f t="shared" si="676"/>
        <v>6.5783644121954407E-2</v>
      </c>
      <c r="IU140" s="90">
        <f t="shared" si="677"/>
        <v>5.2254937688319188E-2</v>
      </c>
      <c r="IV140" s="90">
        <f t="shared" si="678"/>
        <v>5.3538244641850162E-2</v>
      </c>
      <c r="IW140" s="90">
        <f t="shared" si="679"/>
        <v>4.6409166577913018E-2</v>
      </c>
      <c r="IX140" s="90">
        <f t="shared" si="680"/>
        <v>5.3726743497692499E-2</v>
      </c>
      <c r="IY140" s="90">
        <f t="shared" si="681"/>
        <v>3.4398298587432624E-2</v>
      </c>
      <c r="IZ140" s="90">
        <f t="shared" si="682"/>
        <v>4.3097079696729677E-2</v>
      </c>
      <c r="JA140" s="90">
        <f t="shared" si="683"/>
        <v>1.4858788314906789E-2</v>
      </c>
      <c r="JB140" s="90">
        <f t="shared" si="684"/>
        <v>2.3169923767625018E-2</v>
      </c>
      <c r="JC140" s="90">
        <f t="shared" si="685"/>
        <v>1.8287739464500669E-3</v>
      </c>
      <c r="JD140" s="202">
        <f t="shared" si="686"/>
        <v>6.5152959774662338E-3</v>
      </c>
      <c r="JE140" s="326"/>
      <c r="JF140" s="323"/>
      <c r="JG140" s="323"/>
      <c r="JH140" s="323"/>
      <c r="JI140" s="323"/>
      <c r="JJ140" s="323"/>
      <c r="JK140" s="323"/>
      <c r="JL140" s="323"/>
      <c r="JM140" s="323"/>
      <c r="JN140" s="323"/>
      <c r="JO140" s="323"/>
      <c r="JP140" s="323"/>
      <c r="JQ140" s="323"/>
      <c r="JR140" s="323"/>
      <c r="JS140" s="323"/>
      <c r="JT140" s="323"/>
      <c r="JU140" s="323"/>
      <c r="JV140" s="323"/>
      <c r="JW140" s="323"/>
      <c r="JX140" s="327"/>
      <c r="JZ140" s="701">
        <f t="shared" si="540"/>
        <v>0</v>
      </c>
      <c r="KA140" s="291">
        <f t="shared" si="541"/>
        <v>0</v>
      </c>
      <c r="KB140" s="291">
        <f t="shared" si="542"/>
        <v>0</v>
      </c>
      <c r="KC140" s="291">
        <f t="shared" si="543"/>
        <v>0</v>
      </c>
      <c r="KD140" s="291">
        <f t="shared" si="544"/>
        <v>0</v>
      </c>
      <c r="KE140" s="291">
        <f t="shared" si="545"/>
        <v>0</v>
      </c>
      <c r="KF140" s="291">
        <f t="shared" si="546"/>
        <v>0</v>
      </c>
      <c r="KG140" s="291">
        <f t="shared" si="547"/>
        <v>0</v>
      </c>
      <c r="KH140" s="291">
        <f t="shared" si="548"/>
        <v>0</v>
      </c>
      <c r="KI140" s="291">
        <f t="shared" si="549"/>
        <v>0</v>
      </c>
      <c r="KJ140" s="291">
        <f t="shared" si="550"/>
        <v>0</v>
      </c>
      <c r="KK140" s="291">
        <f t="shared" si="551"/>
        <v>1741.0540312565392</v>
      </c>
      <c r="KL140" s="291">
        <f t="shared" si="552"/>
        <v>11711.770985145633</v>
      </c>
      <c r="KM140" s="291">
        <f t="shared" si="553"/>
        <v>1458.5986295863165</v>
      </c>
      <c r="KN140" s="291">
        <f t="shared" si="554"/>
        <v>11825.861935600211</v>
      </c>
      <c r="KO140" s="291">
        <f t="shared" si="555"/>
        <v>2542.7471596674973</v>
      </c>
      <c r="KP140" s="291">
        <f t="shared" si="556"/>
        <v>8874.4225226079998</v>
      </c>
      <c r="KQ140" s="291">
        <f t="shared" si="557"/>
        <v>2329.3519581295777</v>
      </c>
      <c r="KR140" s="291">
        <f t="shared" si="558"/>
        <v>4069.0894506784389</v>
      </c>
      <c r="KS140" s="702">
        <f t="shared" si="559"/>
        <v>1089.8971672826947</v>
      </c>
      <c r="KT140" s="705">
        <f>(SUM(JZ140:KS140)/SUM(JZ$4:KS139))*100000</f>
        <v>85.184853822327824</v>
      </c>
      <c r="KU140" s="624">
        <f t="shared" si="732"/>
        <v>0</v>
      </c>
      <c r="KV140" s="625">
        <f t="shared" si="733"/>
        <v>0</v>
      </c>
      <c r="KW140" s="625">
        <f t="shared" si="734"/>
        <v>0</v>
      </c>
      <c r="KX140" s="625">
        <f t="shared" si="735"/>
        <v>0</v>
      </c>
      <c r="KY140" s="625">
        <f t="shared" si="736"/>
        <v>0</v>
      </c>
      <c r="KZ140" s="625">
        <f t="shared" si="737"/>
        <v>0</v>
      </c>
      <c r="LA140" s="625">
        <f t="shared" si="738"/>
        <v>0</v>
      </c>
      <c r="LB140" s="625">
        <f t="shared" si="739"/>
        <v>0</v>
      </c>
      <c r="LC140" s="625">
        <f t="shared" si="740"/>
        <v>0</v>
      </c>
      <c r="LD140" s="625">
        <f t="shared" si="741"/>
        <v>0</v>
      </c>
      <c r="LE140" s="625">
        <f t="shared" si="742"/>
        <v>0</v>
      </c>
      <c r="LF140" s="625">
        <f t="shared" si="743"/>
        <v>767.5146527518533</v>
      </c>
      <c r="LG140" s="625">
        <f t="shared" si="744"/>
        <v>7083.3225890834337</v>
      </c>
      <c r="LH140" s="625">
        <f t="shared" si="745"/>
        <v>764.82184793124918</v>
      </c>
      <c r="LI140" s="625">
        <f t="shared" si="746"/>
        <v>11945.761544219542</v>
      </c>
      <c r="LJ140" s="625">
        <f t="shared" si="747"/>
        <v>1906.9221178970752</v>
      </c>
      <c r="LK140" s="625">
        <f t="shared" si="748"/>
        <v>24889.141521457939</v>
      </c>
      <c r="LL140" s="625">
        <f t="shared" si="749"/>
        <v>3546.959209477398</v>
      </c>
      <c r="LM140" s="625">
        <f t="shared" si="750"/>
        <v>67408.091620615232</v>
      </c>
      <c r="LN140" s="626">
        <f t="shared" si="751"/>
        <v>6306.9102903923076</v>
      </c>
      <c r="LO140" s="642">
        <f t="shared" si="752"/>
        <v>0</v>
      </c>
      <c r="LP140" s="625">
        <f t="shared" si="753"/>
        <v>0</v>
      </c>
      <c r="LQ140" s="625">
        <f t="shared" si="754"/>
        <v>0</v>
      </c>
      <c r="LR140" s="625">
        <f t="shared" si="755"/>
        <v>228.39954054182675</v>
      </c>
      <c r="LS140" s="625">
        <f t="shared" si="756"/>
        <v>12644.148628849674</v>
      </c>
      <c r="LT140" s="645">
        <f t="shared" si="757"/>
        <v>1948.8592889701983</v>
      </c>
      <c r="LU140" s="624">
        <f t="shared" si="758"/>
        <v>0</v>
      </c>
      <c r="LV140" s="625">
        <f t="shared" si="759"/>
        <v>113.25808298055563</v>
      </c>
      <c r="LW140" s="626">
        <f t="shared" si="760"/>
        <v>6603.8529496806304</v>
      </c>
      <c r="LY140" s="725">
        <f>VLOOKUP(A140,Vac!A:C,2,FALSE)</f>
        <v>27222.421955647758</v>
      </c>
      <c r="LZ140" s="730">
        <f>VLOOKUP(A140,Vac!A:D,3,FALSE)</f>
        <v>2564</v>
      </c>
      <c r="MA140" s="722">
        <f>VLOOKUP(A140,Vac!A:D,4,FALSE)</f>
        <v>934</v>
      </c>
      <c r="MB140" s="742">
        <f t="shared" si="704"/>
        <v>0.10535831689677844</v>
      </c>
      <c r="MC140" s="666">
        <f t="shared" si="705"/>
        <v>3.8379355687047992E-2</v>
      </c>
    </row>
    <row r="141" spans="1:341" ht="14.4">
      <c r="A141" s="510" t="s">
        <v>151</v>
      </c>
      <c r="B141" s="538">
        <v>13863</v>
      </c>
      <c r="C141" s="526">
        <f t="shared" si="638"/>
        <v>1484</v>
      </c>
      <c r="D141" s="517">
        <f t="shared" si="639"/>
        <v>19</v>
      </c>
      <c r="E141" s="495">
        <f t="shared" si="761"/>
        <v>8.279921365377441E-3</v>
      </c>
      <c r="F141" s="208">
        <f t="shared" si="706"/>
        <v>9.4856813099617687E-2</v>
      </c>
      <c r="G141" s="30">
        <f t="shared" si="264"/>
        <v>1.745024930060102</v>
      </c>
      <c r="H141" s="29">
        <f t="shared" si="707"/>
        <v>0.16552750364488453</v>
      </c>
      <c r="I141" s="33">
        <f t="shared" si="708"/>
        <v>0.1868006200828963</v>
      </c>
      <c r="J141" s="353">
        <f t="shared" si="709"/>
        <v>0.17213835371393549</v>
      </c>
      <c r="K141" s="581">
        <f t="shared" si="710"/>
        <v>7.9619369211843347E-3</v>
      </c>
      <c r="L141" s="354">
        <f t="shared" si="762"/>
        <v>1.8147178688488881</v>
      </c>
      <c r="M141" s="355">
        <f t="shared" si="711"/>
        <v>0.19413017380818734</v>
      </c>
      <c r="N141" s="827"/>
      <c r="O141" s="364" t="s">
        <v>226</v>
      </c>
      <c r="P141" s="20" t="s">
        <v>227</v>
      </c>
      <c r="Q141" s="20"/>
      <c r="R141" s="20"/>
      <c r="S141" s="166">
        <f t="shared" si="568"/>
        <v>1484</v>
      </c>
      <c r="T141" s="167">
        <f t="shared" si="569"/>
        <v>10704.753660823775</v>
      </c>
      <c r="U141" s="166">
        <f t="shared" si="570"/>
        <v>75</v>
      </c>
      <c r="V141" s="168">
        <f t="shared" si="571"/>
        <v>5.3229240596167494E-2</v>
      </c>
      <c r="W141" s="167">
        <f t="shared" si="572"/>
        <v>541.00843973165979</v>
      </c>
      <c r="X141" s="166">
        <f t="shared" si="573"/>
        <v>169</v>
      </c>
      <c r="Y141" s="168">
        <f t="shared" si="574"/>
        <v>0.1285171102661597</v>
      </c>
      <c r="Z141" s="167">
        <f t="shared" si="575"/>
        <v>1219.0723508620067</v>
      </c>
      <c r="AA141" s="166">
        <f t="shared" si="576"/>
        <v>19</v>
      </c>
      <c r="AB141" s="167">
        <f t="shared" si="577"/>
        <v>1370.5547139868715</v>
      </c>
      <c r="AC141" s="169">
        <f t="shared" si="578"/>
        <v>1.2803234501347708E-2</v>
      </c>
      <c r="AD141" s="166">
        <f t="shared" si="579"/>
        <v>0</v>
      </c>
      <c r="AE141" s="168">
        <f t="shared" si="580"/>
        <v>0</v>
      </c>
      <c r="AF141" s="167">
        <f t="shared" si="581"/>
        <v>0</v>
      </c>
      <c r="AG141" s="166">
        <f t="shared" si="582"/>
        <v>1</v>
      </c>
      <c r="AH141" s="168">
        <f t="shared" si="583"/>
        <v>5.5555555555555552E-2</v>
      </c>
      <c r="AI141" s="365">
        <f t="shared" si="584"/>
        <v>72.134458630887977</v>
      </c>
      <c r="AJ141" s="831"/>
      <c r="AK141" s="85">
        <v>1161.6401699511664</v>
      </c>
      <c r="AL141" s="62">
        <v>1080.270009550766</v>
      </c>
      <c r="AM141" s="62">
        <v>1009.0419554639609</v>
      </c>
      <c r="AN141" s="62">
        <v>976.95922867464537</v>
      </c>
      <c r="AO141" s="62">
        <v>959.68427615187829</v>
      </c>
      <c r="AP141" s="62">
        <v>906.79548586465398</v>
      </c>
      <c r="AQ141" s="62">
        <v>963.09060633794115</v>
      </c>
      <c r="AR141" s="62">
        <v>905.91128803276501</v>
      </c>
      <c r="AS141" s="62">
        <v>833.31074303069363</v>
      </c>
      <c r="AT141" s="62">
        <v>804.71121815057552</v>
      </c>
      <c r="AU141" s="62">
        <v>722.66932605014915</v>
      </c>
      <c r="AV141" s="62">
        <v>713.30780367770558</v>
      </c>
      <c r="AW141" s="62">
        <v>617.89800242460387</v>
      </c>
      <c r="AX141" s="62">
        <v>645.78089237093332</v>
      </c>
      <c r="AY141" s="62">
        <v>449.8332306969815</v>
      </c>
      <c r="AZ141" s="62">
        <v>565.92149331931864</v>
      </c>
      <c r="BA141" s="62">
        <v>168.20303965883639</v>
      </c>
      <c r="BB141" s="62">
        <v>301.84884673232744</v>
      </c>
      <c r="BC141" s="62">
        <v>20.62867467514031</v>
      </c>
      <c r="BD141" s="86">
        <v>55.49381332568516</v>
      </c>
      <c r="BE141" s="258">
        <v>2.0000000000000002E-5</v>
      </c>
      <c r="BF141" s="43">
        <v>2.0000000000000002E-5</v>
      </c>
      <c r="BG141" s="53">
        <v>5.0000000000000002E-5</v>
      </c>
      <c r="BH141" s="53">
        <v>4.0000000000000003E-5</v>
      </c>
      <c r="BI141" s="53">
        <v>1.2518952302791728E-4</v>
      </c>
      <c r="BJ141" s="53">
        <v>1.2406223545552731E-4</v>
      </c>
      <c r="BK141" s="53">
        <v>3.4000000000000002E-4</v>
      </c>
      <c r="BL141" s="53">
        <v>1.8000000000000001E-4</v>
      </c>
      <c r="BM141" s="53">
        <v>8.9999999999999998E-4</v>
      </c>
      <c r="BN141" s="53">
        <v>5.0000000000000001E-4</v>
      </c>
      <c r="BO141" s="53">
        <v>3.8E-3</v>
      </c>
      <c r="BP141" s="53">
        <v>2E-3</v>
      </c>
      <c r="BQ141" s="53">
        <v>1.6199999999999999E-2</v>
      </c>
      <c r="BR141" s="53">
        <v>6.1999999999999998E-3</v>
      </c>
      <c r="BS141" s="53">
        <v>6.1100000000000002E-2</v>
      </c>
      <c r="BT141" s="53">
        <v>2.6800000000000001E-2</v>
      </c>
      <c r="BU141" s="53">
        <v>0.1421</v>
      </c>
      <c r="BV141" s="53">
        <v>5.4699999999999999E-2</v>
      </c>
      <c r="BW141" s="53">
        <v>0.27589999999999998</v>
      </c>
      <c r="BX141" s="773">
        <v>0.1051</v>
      </c>
      <c r="BY141" s="53">
        <f t="shared" si="763"/>
        <v>2.0000000000000002E-5</v>
      </c>
      <c r="BZ141" s="53">
        <f t="shared" si="764"/>
        <v>4.5000000000000003E-5</v>
      </c>
      <c r="CA141" s="53">
        <f t="shared" si="765"/>
        <v>1.246258792417223E-4</v>
      </c>
      <c r="CB141" s="53">
        <f t="shared" si="766"/>
        <v>2.6000000000000003E-4</v>
      </c>
      <c r="CC141" s="53">
        <f t="shared" si="767"/>
        <v>6.9999999999999999E-4</v>
      </c>
      <c r="CD141" s="53">
        <f t="shared" si="768"/>
        <v>2.8999999999999998E-3</v>
      </c>
      <c r="CE141" s="53">
        <f t="shared" si="769"/>
        <v>1.12E-2</v>
      </c>
      <c r="CF141" s="53">
        <f t="shared" si="770"/>
        <v>4.3950000000000003E-2</v>
      </c>
      <c r="CG141" s="53">
        <f t="shared" si="771"/>
        <v>9.8400000000000001E-2</v>
      </c>
      <c r="CH141" s="54">
        <f t="shared" si="788"/>
        <v>0.1905</v>
      </c>
      <c r="CI141" s="64">
        <f>+Fall_Hoy!B141</f>
        <v>0</v>
      </c>
      <c r="CJ141" s="61">
        <f>+Fall_Hoy!C141</f>
        <v>0</v>
      </c>
      <c r="CK141" s="61">
        <f>+Fall_Hoy!D141</f>
        <v>0</v>
      </c>
      <c r="CL141" s="61">
        <f>+Fall_Hoy!E141</f>
        <v>0</v>
      </c>
      <c r="CM141" s="61">
        <f>+Fall_Hoy!F141</f>
        <v>0</v>
      </c>
      <c r="CN141" s="61">
        <f>+Fall_Hoy!G141</f>
        <v>0</v>
      </c>
      <c r="CO141" s="61">
        <f>+Fall_Hoy!H141</f>
        <v>0</v>
      </c>
      <c r="CP141" s="61">
        <f>+Fall_Hoy!I141</f>
        <v>0</v>
      </c>
      <c r="CQ141" s="61">
        <f>+Fall_Hoy!J141</f>
        <v>0</v>
      </c>
      <c r="CR141" s="61">
        <f>+Fall_Hoy!K141</f>
        <v>0</v>
      </c>
      <c r="CS141" s="61">
        <f>+Fall_Hoy!L141</f>
        <v>1</v>
      </c>
      <c r="CT141" s="61">
        <f>+Fall_Hoy!M141</f>
        <v>0</v>
      </c>
      <c r="CU141" s="61">
        <f>+Fall_Hoy!N141</f>
        <v>2</v>
      </c>
      <c r="CV141" s="61">
        <f>+Fall_Hoy!O141</f>
        <v>1</v>
      </c>
      <c r="CW141" s="61">
        <f>+Fall_Hoy!P141</f>
        <v>4</v>
      </c>
      <c r="CX141" s="61">
        <f>+Fall_Hoy!Q141</f>
        <v>2</v>
      </c>
      <c r="CY141" s="61">
        <f>+Fall_Hoy!R141</f>
        <v>2</v>
      </c>
      <c r="CZ141" s="61">
        <f>+Fall_Hoy!S141</f>
        <v>4</v>
      </c>
      <c r="DA141" s="61">
        <f>+Fall_Hoy!T141</f>
        <v>0</v>
      </c>
      <c r="DB141" s="253">
        <f>+Fall_Hoy!U141</f>
        <v>2</v>
      </c>
      <c r="DC141" s="61">
        <f>+Fall_Hoy!W141</f>
        <v>0</v>
      </c>
      <c r="DD141" s="61">
        <f>+Fall_Hoy!X141</f>
        <v>0</v>
      </c>
      <c r="DE141" s="61">
        <f>+Fall_Hoy!Y141</f>
        <v>0</v>
      </c>
      <c r="DF141" s="61">
        <f>+Fall_Hoy!Z141</f>
        <v>0</v>
      </c>
      <c r="DG141" s="61">
        <f>+Fall_Hoy!AA141</f>
        <v>0</v>
      </c>
      <c r="DH141" s="61">
        <f>+Fall_Hoy!AB141</f>
        <v>0</v>
      </c>
      <c r="DI141" s="61">
        <f>+Fall_Hoy!AC141</f>
        <v>1</v>
      </c>
      <c r="DJ141" s="61">
        <f>+Fall_Hoy!AD141</f>
        <v>0</v>
      </c>
      <c r="DK141" s="61">
        <f>+Fall_Hoy!AE141</f>
        <v>0</v>
      </c>
      <c r="DL141" s="270">
        <f>+Fall_Hoy!AF141</f>
        <v>0</v>
      </c>
      <c r="DM141" s="75">
        <f t="shared" si="585"/>
        <v>0.1455349315650529</v>
      </c>
      <c r="DN141" s="76">
        <f t="shared" si="586"/>
        <v>0.131867876644745</v>
      </c>
      <c r="DO141" s="76">
        <f t="shared" si="587"/>
        <v>0.19980124492880366</v>
      </c>
      <c r="DP141" s="76">
        <f t="shared" si="588"/>
        <v>0.24976013456898757</v>
      </c>
      <c r="DQ141" s="76">
        <f t="shared" si="688"/>
        <v>0.14379729191078286</v>
      </c>
      <c r="DR141" s="76">
        <f t="shared" si="689"/>
        <v>0.15549261349217314</v>
      </c>
      <c r="DS141" s="76">
        <f t="shared" si="690"/>
        <v>0.12044557307134245</v>
      </c>
      <c r="DT141" s="76">
        <f t="shared" si="691"/>
        <v>0.15012507493457919</v>
      </c>
      <c r="DU141" s="76">
        <f t="shared" si="692"/>
        <v>0.12120328562268377</v>
      </c>
      <c r="DV141" s="76">
        <f t="shared" si="693"/>
        <v>0.14787913641056391</v>
      </c>
      <c r="DW141" s="76">
        <f t="shared" si="694"/>
        <v>0.3641470382798293</v>
      </c>
      <c r="DX141" s="76">
        <f t="shared" si="695"/>
        <v>0.11355546593262604</v>
      </c>
      <c r="DY141" s="76">
        <f t="shared" si="696"/>
        <v>0.19980124492880366</v>
      </c>
      <c r="DZ141" s="76">
        <f t="shared" si="697"/>
        <v>0.24976013456898757</v>
      </c>
      <c r="EA141" s="76">
        <f t="shared" si="698"/>
        <v>0.1455349315650529</v>
      </c>
      <c r="EB141" s="76">
        <f t="shared" si="699"/>
        <v>0.131867876644745</v>
      </c>
      <c r="EC141" s="76">
        <f t="shared" si="700"/>
        <v>8.3676224781257316E-2</v>
      </c>
      <c r="ED141" s="76">
        <f t="shared" si="701"/>
        <v>0.24226079836847822</v>
      </c>
      <c r="EE141" s="76">
        <f t="shared" si="702"/>
        <v>0.14542863500655767</v>
      </c>
      <c r="EF141" s="316">
        <f t="shared" si="703"/>
        <v>0.34291202168216678</v>
      </c>
      <c r="EG141" s="85">
        <f>+'Cas_-14'!B140</f>
        <v>31</v>
      </c>
      <c r="EH141" s="62">
        <f>+'Cas_-14'!C140</f>
        <v>29</v>
      </c>
      <c r="EI141" s="62">
        <f>+'Cas_-14'!D140</f>
        <v>59</v>
      </c>
      <c r="EJ141" s="62">
        <f>+'Cas_-14'!E140</f>
        <v>61</v>
      </c>
      <c r="EK141" s="62">
        <f>+'Cas_-14'!F140</f>
        <v>138</v>
      </c>
      <c r="EL141" s="62">
        <f>+'Cas_-14'!G140</f>
        <v>141</v>
      </c>
      <c r="EM141" s="62">
        <f>+'Cas_-14'!H140</f>
        <v>116</v>
      </c>
      <c r="EN141" s="62">
        <f>+'Cas_-14'!I140</f>
        <v>136</v>
      </c>
      <c r="EO141" s="62">
        <f>+'Cas_-14'!J140</f>
        <v>101</v>
      </c>
      <c r="EP141" s="62">
        <f>+'Cas_-14'!K140</f>
        <v>119</v>
      </c>
      <c r="EQ141" s="62">
        <f>+'Cas_-14'!L140</f>
        <v>73</v>
      </c>
      <c r="ER141" s="62">
        <f>+'Cas_-14'!M140</f>
        <v>81</v>
      </c>
      <c r="ES141" s="62">
        <f>+'Cas_-14'!N140</f>
        <v>57</v>
      </c>
      <c r="ET141" s="62">
        <f>+'Cas_-14'!O140</f>
        <v>56</v>
      </c>
      <c r="EU141" s="62">
        <f>+'Cas_-14'!P140</f>
        <v>30</v>
      </c>
      <c r="EV141" s="62">
        <f>+'Cas_-14'!Q140</f>
        <v>31</v>
      </c>
      <c r="EW141" s="62">
        <f>+'Cas_-14'!R140</f>
        <v>17</v>
      </c>
      <c r="EX141" s="62">
        <f>+'Cas_-14'!S140</f>
        <v>20</v>
      </c>
      <c r="EY141" s="62">
        <f>+'Cas_-14'!T140</f>
        <v>3</v>
      </c>
      <c r="EZ141" s="86">
        <f>+'Cas_-14'!U140</f>
        <v>9</v>
      </c>
      <c r="FA141" s="201">
        <f t="shared" si="712"/>
        <v>2.6686404965922617E-2</v>
      </c>
      <c r="FB141" s="91">
        <f t="shared" si="713"/>
        <v>2.684514032936983E-2</v>
      </c>
      <c r="FC141" s="91">
        <f t="shared" si="714"/>
        <v>5.8471305063694405E-2</v>
      </c>
      <c r="FD141" s="91">
        <f t="shared" si="715"/>
        <v>6.2438634294650484E-2</v>
      </c>
      <c r="FE141" s="91">
        <f t="shared" si="716"/>
        <v>0.14379729191078286</v>
      </c>
      <c r="FF141" s="91">
        <f t="shared" si="717"/>
        <v>0.15549261349217314</v>
      </c>
      <c r="FG141" s="91">
        <f t="shared" si="718"/>
        <v>0.12044557307134245</v>
      </c>
      <c r="FH141" s="91">
        <f t="shared" si="719"/>
        <v>0.15012507493457919</v>
      </c>
      <c r="FI141" s="91">
        <f t="shared" si="720"/>
        <v>0.12120328562268377</v>
      </c>
      <c r="FJ141" s="91">
        <f t="shared" si="721"/>
        <v>0.14787913641056391</v>
      </c>
      <c r="FK141" s="91">
        <f t="shared" si="722"/>
        <v>0.10101438841882465</v>
      </c>
      <c r="FL141" s="91">
        <f t="shared" si="723"/>
        <v>0.11355546593262604</v>
      </c>
      <c r="FM141" s="91">
        <f t="shared" si="724"/>
        <v>9.2248234783628646E-2</v>
      </c>
      <c r="FN141" s="91">
        <f t="shared" si="725"/>
        <v>8.6716718722352468E-2</v>
      </c>
      <c r="FO141" s="91">
        <f t="shared" si="726"/>
        <v>6.6691382389685486E-2</v>
      </c>
      <c r="FP141" s="91">
        <f t="shared" si="727"/>
        <v>5.4777915958227071E-2</v>
      </c>
      <c r="FQ141" s="91">
        <f t="shared" si="728"/>
        <v>0.10106832810204165</v>
      </c>
      <c r="FR141" s="91">
        <f t="shared" si="729"/>
        <v>6.6258328353778789E-2</v>
      </c>
      <c r="FS141" s="91">
        <f t="shared" si="730"/>
        <v>0.14542863500655767</v>
      </c>
      <c r="FT141" s="100">
        <f t="shared" si="731"/>
        <v>0.16218024065458075</v>
      </c>
      <c r="FU141" s="119">
        <f t="shared" si="790"/>
        <v>2.1822149481723954</v>
      </c>
      <c r="FV141" s="120">
        <f t="shared" si="791"/>
        <v>2.407318247472316</v>
      </c>
      <c r="FW141" s="120">
        <f t="shared" si="792"/>
        <v>2.1659085986571367</v>
      </c>
      <c r="FX141" s="120">
        <f t="shared" si="793"/>
        <v>2.8801843317972358</v>
      </c>
      <c r="FY141" s="120">
        <f t="shared" si="789"/>
        <v>1</v>
      </c>
      <c r="FZ141" s="120">
        <f t="shared" si="789"/>
        <v>1</v>
      </c>
      <c r="GA141" s="120">
        <f t="shared" si="789"/>
        <v>1</v>
      </c>
      <c r="GB141" s="120">
        <f t="shared" si="789"/>
        <v>1</v>
      </c>
      <c r="GC141" s="120">
        <f t="shared" si="789"/>
        <v>1</v>
      </c>
      <c r="GD141" s="120">
        <f t="shared" si="789"/>
        <v>1</v>
      </c>
      <c r="GE141" s="120">
        <f t="shared" si="789"/>
        <v>3.6049026676279738</v>
      </c>
      <c r="GF141" s="120">
        <f t="shared" si="789"/>
        <v>1</v>
      </c>
      <c r="GG141" s="120">
        <f t="shared" si="789"/>
        <v>2.1659085986571367</v>
      </c>
      <c r="GH141" s="120">
        <f t="shared" si="789"/>
        <v>2.8801843317972358</v>
      </c>
      <c r="GI141" s="120">
        <f t="shared" si="789"/>
        <v>2.1822149481723954</v>
      </c>
      <c r="GJ141" s="120">
        <f t="shared" si="789"/>
        <v>2.407318247472316</v>
      </c>
      <c r="GK141" s="120">
        <f t="shared" si="794"/>
        <v>0.8279173738460901</v>
      </c>
      <c r="GL141" s="120">
        <f t="shared" si="795"/>
        <v>3.6563071297989032</v>
      </c>
      <c r="GM141" s="120">
        <f t="shared" si="796"/>
        <v>1</v>
      </c>
      <c r="GN141" s="321">
        <f t="shared" si="797"/>
        <v>2.1143884131514961</v>
      </c>
      <c r="GO141" s="85">
        <f>+Cas_Hoy!B140</f>
        <v>40</v>
      </c>
      <c r="GP141" s="62">
        <f>+Cas_Hoy!C140</f>
        <v>36</v>
      </c>
      <c r="GQ141" s="62">
        <f>+Cas_Hoy!D140</f>
        <v>73</v>
      </c>
      <c r="GR141" s="62">
        <f>+Cas_Hoy!E140</f>
        <v>68</v>
      </c>
      <c r="GS141" s="62">
        <f>+Cas_Hoy!F140</f>
        <v>147</v>
      </c>
      <c r="GT141" s="62">
        <f>+Cas_Hoy!G140</f>
        <v>153</v>
      </c>
      <c r="GU141" s="62">
        <f>+Cas_Hoy!H140</f>
        <v>137</v>
      </c>
      <c r="GV141" s="62">
        <f>+Cas_Hoy!I140</f>
        <v>153</v>
      </c>
      <c r="GW141" s="62">
        <f>+Cas_Hoy!J140</f>
        <v>117</v>
      </c>
      <c r="GX141" s="62">
        <f>+Cas_Hoy!K140</f>
        <v>137</v>
      </c>
      <c r="GY141" s="62">
        <f>+Cas_Hoy!L140</f>
        <v>81</v>
      </c>
      <c r="GZ141" s="62">
        <f>+Cas_Hoy!M140</f>
        <v>85</v>
      </c>
      <c r="HA141" s="62">
        <f>+Cas_Hoy!N140</f>
        <v>60</v>
      </c>
      <c r="HB141" s="62">
        <f>+Cas_Hoy!O140</f>
        <v>61</v>
      </c>
      <c r="HC141" s="62">
        <f>+Cas_Hoy!P140</f>
        <v>34</v>
      </c>
      <c r="HD141" s="62">
        <f>+Cas_Hoy!Q140</f>
        <v>35</v>
      </c>
      <c r="HE141" s="62">
        <f>+Cas_Hoy!R140</f>
        <v>20</v>
      </c>
      <c r="HF141" s="62">
        <f>+Cas_Hoy!S140</f>
        <v>24</v>
      </c>
      <c r="HG141" s="62">
        <f>+Cas_Hoy!T140</f>
        <v>3</v>
      </c>
      <c r="HH141" s="590">
        <f>+Cas_Hoy!U140</f>
        <v>12</v>
      </c>
      <c r="HI141" s="543">
        <f t="shared" si="798"/>
        <v>0.16493958910705997</v>
      </c>
      <c r="HJ141" s="112">
        <f t="shared" si="799"/>
        <v>0.14888308653438953</v>
      </c>
      <c r="HK141" s="112">
        <f t="shared" si="800"/>
        <v>0.21031709992505646</v>
      </c>
      <c r="HL141" s="112">
        <f t="shared" si="801"/>
        <v>0.27206014658407579</v>
      </c>
      <c r="HM141" s="323">
        <f t="shared" si="772"/>
        <v>0.15317537616583393</v>
      </c>
      <c r="HN141" s="323">
        <f t="shared" si="773"/>
        <v>0.16872602740640064</v>
      </c>
      <c r="HO141" s="323">
        <f t="shared" si="774"/>
        <v>0.14225037509287858</v>
      </c>
      <c r="HP141" s="323">
        <f t="shared" si="775"/>
        <v>0.1688907093014016</v>
      </c>
      <c r="HQ141" s="323">
        <f t="shared" si="776"/>
        <v>0.14040380611736636</v>
      </c>
      <c r="HR141" s="323">
        <f t="shared" si="777"/>
        <v>0.17024740914493491</v>
      </c>
      <c r="HS141" s="323">
        <f t="shared" si="778"/>
        <v>0.40405356302282425</v>
      </c>
      <c r="HT141" s="323">
        <f t="shared" si="779"/>
        <v>0.11916314326263226</v>
      </c>
      <c r="HU141" s="323">
        <f t="shared" si="780"/>
        <v>0.21031709992505646</v>
      </c>
      <c r="HV141" s="323">
        <f t="shared" si="781"/>
        <v>0.27206014658407579</v>
      </c>
      <c r="HW141" s="323">
        <f t="shared" si="782"/>
        <v>0.16493958910705997</v>
      </c>
      <c r="HX141" s="323">
        <f t="shared" si="783"/>
        <v>0.14888308653438953</v>
      </c>
      <c r="HY141" s="323">
        <f t="shared" si="784"/>
        <v>9.8442617389714493E-2</v>
      </c>
      <c r="HZ141" s="323">
        <f t="shared" si="785"/>
        <v>0.29071295804217384</v>
      </c>
      <c r="IA141" s="323">
        <f t="shared" si="786"/>
        <v>0.14542863500655767</v>
      </c>
      <c r="IB141" s="327">
        <f t="shared" si="787"/>
        <v>0.45721602890955571</v>
      </c>
      <c r="IC141" s="241">
        <f>+CyF_Tot!B140</f>
        <v>0</v>
      </c>
      <c r="ID141" s="149">
        <f>+CyF_Tot!C140</f>
        <v>1315</v>
      </c>
      <c r="IE141" s="149">
        <f>+CyF_Tot!D140</f>
        <v>1409</v>
      </c>
      <c r="IF141" s="149">
        <f>+CyF_Tot!E140</f>
        <v>1484</v>
      </c>
      <c r="IG141" s="149">
        <f>+CyF_Tot!F140</f>
        <v>0</v>
      </c>
      <c r="IH141" s="149">
        <f>+CyF_Tot!G140</f>
        <v>18</v>
      </c>
      <c r="II141" s="149">
        <f>+CyF_Tot!H140</f>
        <v>19</v>
      </c>
      <c r="IJ141" s="557">
        <f>+CyF_Tot!I140</f>
        <v>19</v>
      </c>
      <c r="IK141" s="93">
        <f t="shared" si="667"/>
        <v>8.3794284783320086E-2</v>
      </c>
      <c r="IL141" s="90">
        <f t="shared" si="668"/>
        <v>7.7924692314128685E-2</v>
      </c>
      <c r="IM141" s="90">
        <f t="shared" si="669"/>
        <v>7.278669519324539E-2</v>
      </c>
      <c r="IN141" s="90">
        <f t="shared" si="670"/>
        <v>7.0472425064895428E-2</v>
      </c>
      <c r="IO141" s="90">
        <f t="shared" si="671"/>
        <v>6.9226305716791336E-2</v>
      </c>
      <c r="IP141" s="90">
        <f t="shared" si="672"/>
        <v>6.5411201461779839E-2</v>
      </c>
      <c r="IQ141" s="90">
        <f t="shared" si="673"/>
        <v>6.9472019500681034E-2</v>
      </c>
      <c r="IR141" s="90">
        <f t="shared" si="674"/>
        <v>6.5347420329853925E-2</v>
      </c>
      <c r="IS141" s="90">
        <f t="shared" si="675"/>
        <v>6.0110419319822091E-2</v>
      </c>
      <c r="IT141" s="90">
        <f t="shared" si="676"/>
        <v>5.8047408075494161E-2</v>
      </c>
      <c r="IU141" s="90">
        <f t="shared" si="677"/>
        <v>5.2129360603776174E-2</v>
      </c>
      <c r="IV141" s="90">
        <f t="shared" si="678"/>
        <v>5.1454072255479016E-2</v>
      </c>
      <c r="IW141" s="90">
        <f t="shared" si="679"/>
        <v>4.4571737894005904E-2</v>
      </c>
      <c r="IX141" s="90">
        <f t="shared" si="680"/>
        <v>4.6583055065349009E-2</v>
      </c>
      <c r="IY141" s="90">
        <f t="shared" si="681"/>
        <v>3.2448476570510101E-2</v>
      </c>
      <c r="IZ141" s="90">
        <f t="shared" si="682"/>
        <v>4.0822440548172738E-2</v>
      </c>
      <c r="JA141" s="90">
        <f t="shared" si="683"/>
        <v>1.2133235205859943E-2</v>
      </c>
      <c r="JB141" s="90">
        <f t="shared" si="684"/>
        <v>2.1773703147394317E-2</v>
      </c>
      <c r="JC141" s="90">
        <f t="shared" si="685"/>
        <v>1.4880382799639551E-3</v>
      </c>
      <c r="JD141" s="202">
        <f t="shared" si="686"/>
        <v>4.0030161816118556E-3</v>
      </c>
      <c r="JE141" s="326"/>
      <c r="JF141" s="323"/>
      <c r="JG141" s="323"/>
      <c r="JH141" s="323"/>
      <c r="JI141" s="323"/>
      <c r="JJ141" s="323"/>
      <c r="JK141" s="323"/>
      <c r="JL141" s="323"/>
      <c r="JM141" s="323"/>
      <c r="JN141" s="323"/>
      <c r="JO141" s="323"/>
      <c r="JP141" s="323"/>
      <c r="JQ141" s="323"/>
      <c r="JR141" s="323"/>
      <c r="JS141" s="323"/>
      <c r="JT141" s="323"/>
      <c r="JU141" s="323"/>
      <c r="JV141" s="323"/>
      <c r="JW141" s="323"/>
      <c r="JX141" s="327"/>
      <c r="JZ141" s="701">
        <f t="shared" si="540"/>
        <v>0</v>
      </c>
      <c r="KA141" s="291">
        <f t="shared" si="541"/>
        <v>0</v>
      </c>
      <c r="KB141" s="291">
        <f t="shared" si="542"/>
        <v>0</v>
      </c>
      <c r="KC141" s="291">
        <f t="shared" si="543"/>
        <v>0</v>
      </c>
      <c r="KD141" s="291">
        <f t="shared" si="544"/>
        <v>0</v>
      </c>
      <c r="KE141" s="291">
        <f t="shared" si="545"/>
        <v>0</v>
      </c>
      <c r="KF141" s="291">
        <f t="shared" si="546"/>
        <v>0</v>
      </c>
      <c r="KG141" s="291">
        <f t="shared" si="547"/>
        <v>0</v>
      </c>
      <c r="KH141" s="291">
        <f t="shared" si="548"/>
        <v>0</v>
      </c>
      <c r="KI141" s="291">
        <f t="shared" si="549"/>
        <v>0</v>
      </c>
      <c r="KJ141" s="291">
        <f t="shared" si="550"/>
        <v>2924.5270607394473</v>
      </c>
      <c r="KK141" s="291">
        <f t="shared" si="551"/>
        <v>0</v>
      </c>
      <c r="KL141" s="291">
        <f t="shared" si="552"/>
        <v>5351.7861961424678</v>
      </c>
      <c r="KM141" s="291">
        <f t="shared" si="553"/>
        <v>2953.1827629619088</v>
      </c>
      <c r="KN141" s="291">
        <f t="shared" si="554"/>
        <v>8802.9334646186944</v>
      </c>
      <c r="KO141" s="291">
        <f t="shared" si="555"/>
        <v>4712.4204178179816</v>
      </c>
      <c r="KP141" s="291">
        <f t="shared" si="556"/>
        <v>4239.6142272244433</v>
      </c>
      <c r="KQ141" s="291">
        <f t="shared" si="557"/>
        <v>8702.60737596738</v>
      </c>
      <c r="KR141" s="291">
        <f t="shared" si="558"/>
        <v>0</v>
      </c>
      <c r="KS141" s="702">
        <f t="shared" si="559"/>
        <v>6228.0816416706884</v>
      </c>
      <c r="KT141" s="705">
        <f>(SUM(JZ141:KS141)/SUM(JZ$4:KS140))*100000</f>
        <v>81.890734856627759</v>
      </c>
      <c r="KU141" s="624">
        <f t="shared" si="732"/>
        <v>0</v>
      </c>
      <c r="KV141" s="625">
        <f t="shared" si="733"/>
        <v>0</v>
      </c>
      <c r="KW141" s="625">
        <f t="shared" si="734"/>
        <v>0</v>
      </c>
      <c r="KX141" s="625">
        <f t="shared" si="735"/>
        <v>0</v>
      </c>
      <c r="KY141" s="625">
        <f t="shared" si="736"/>
        <v>0</v>
      </c>
      <c r="KZ141" s="625">
        <f t="shared" si="737"/>
        <v>0</v>
      </c>
      <c r="LA141" s="625">
        <f t="shared" si="738"/>
        <v>0</v>
      </c>
      <c r="LB141" s="625">
        <f t="shared" si="739"/>
        <v>0</v>
      </c>
      <c r="LC141" s="625">
        <f t="shared" si="740"/>
        <v>0</v>
      </c>
      <c r="LD141" s="625">
        <f t="shared" si="741"/>
        <v>0</v>
      </c>
      <c r="LE141" s="625">
        <f t="shared" si="742"/>
        <v>1383.7587454633513</v>
      </c>
      <c r="LF141" s="625">
        <f t="shared" si="743"/>
        <v>0</v>
      </c>
      <c r="LG141" s="625">
        <f t="shared" si="744"/>
        <v>3236.780167846619</v>
      </c>
      <c r="LH141" s="625">
        <f t="shared" si="745"/>
        <v>1548.5128343277227</v>
      </c>
      <c r="LI141" s="625">
        <f t="shared" si="746"/>
        <v>8892.1843186247315</v>
      </c>
      <c r="LJ141" s="625">
        <f t="shared" si="747"/>
        <v>3534.0590940791658</v>
      </c>
      <c r="LK141" s="625">
        <f t="shared" si="748"/>
        <v>11890.391541416664</v>
      </c>
      <c r="LL141" s="625">
        <f t="shared" si="749"/>
        <v>13251.665670755758</v>
      </c>
      <c r="LM141" s="625">
        <f t="shared" si="750"/>
        <v>0</v>
      </c>
      <c r="LN141" s="626">
        <f t="shared" si="751"/>
        <v>36040.053478795722</v>
      </c>
      <c r="LO141" s="642">
        <f t="shared" si="752"/>
        <v>0</v>
      </c>
      <c r="LP141" s="625">
        <f t="shared" si="753"/>
        <v>0</v>
      </c>
      <c r="LQ141" s="625">
        <f t="shared" si="754"/>
        <v>396.97179192233443</v>
      </c>
      <c r="LR141" s="625">
        <f t="shared" si="755"/>
        <v>0</v>
      </c>
      <c r="LS141" s="625">
        <f t="shared" si="756"/>
        <v>6366.5732116320569</v>
      </c>
      <c r="LT141" s="645">
        <f t="shared" si="757"/>
        <v>5735.9729884032586</v>
      </c>
      <c r="LU141" s="624">
        <f t="shared" si="758"/>
        <v>0</v>
      </c>
      <c r="LV141" s="625">
        <f t="shared" si="759"/>
        <v>202.30625140030972</v>
      </c>
      <c r="LW141" s="626">
        <f t="shared" si="760"/>
        <v>6016.4042715367905</v>
      </c>
      <c r="LY141" s="725">
        <f>VLOOKUP(A141,Vac!A:C,2,FALSE)</f>
        <v>97735.926882934989</v>
      </c>
      <c r="LZ141" s="730">
        <f>VLOOKUP(A141,Vac!A:D,3,FALSE)</f>
        <v>2016</v>
      </c>
      <c r="MA141" s="722">
        <f>VLOOKUP(A141,Vac!A:D,4,FALSE)</f>
        <v>915</v>
      </c>
      <c r="MB141" s="742">
        <f t="shared" si="704"/>
        <v>0.14542306859987017</v>
      </c>
      <c r="MC141" s="666">
        <f t="shared" si="705"/>
        <v>6.6003029647262498E-2</v>
      </c>
    </row>
    <row r="142" spans="1:341" ht="14.4">
      <c r="A142" s="510" t="s">
        <v>152</v>
      </c>
      <c r="B142" s="538">
        <v>21943</v>
      </c>
      <c r="C142" s="526">
        <f t="shared" si="638"/>
        <v>1077</v>
      </c>
      <c r="D142" s="517">
        <f t="shared" si="639"/>
        <v>16</v>
      </c>
      <c r="E142" s="495">
        <f t="shared" si="761"/>
        <v>9.2522796382337943E-3</v>
      </c>
      <c r="F142" s="208">
        <f t="shared" si="706"/>
        <v>3.9146880554163058E-2</v>
      </c>
      <c r="G142" s="30">
        <f t="shared" si="264"/>
        <v>2.0131589608929921</v>
      </c>
      <c r="H142" s="29">
        <f t="shared" si="707"/>
        <v>7.8808893378620987E-2</v>
      </c>
      <c r="I142" s="33">
        <f t="shared" si="708"/>
        <v>9.8809287740133631E-2</v>
      </c>
      <c r="J142" s="353">
        <f t="shared" si="709"/>
        <v>0.17222646598113173</v>
      </c>
      <c r="K142" s="581">
        <f t="shared" si="710"/>
        <v>4.2337390793273115E-3</v>
      </c>
      <c r="L142" s="354">
        <f t="shared" si="762"/>
        <v>4.3994939965354751</v>
      </c>
      <c r="M142" s="355">
        <f t="shared" si="711"/>
        <v>0.21593469599729787</v>
      </c>
      <c r="N142" s="827"/>
      <c r="O142" s="364" t="s">
        <v>226</v>
      </c>
      <c r="P142" s="20" t="s">
        <v>229</v>
      </c>
      <c r="Q142" s="20"/>
      <c r="R142" s="20"/>
      <c r="S142" s="166">
        <f t="shared" si="568"/>
        <v>1077</v>
      </c>
      <c r="T142" s="167">
        <f t="shared" si="569"/>
        <v>4908.1711707606073</v>
      </c>
      <c r="U142" s="166">
        <f t="shared" si="570"/>
        <v>103</v>
      </c>
      <c r="V142" s="168">
        <f t="shared" si="571"/>
        <v>0.10574948665297741</v>
      </c>
      <c r="W142" s="167">
        <f t="shared" si="572"/>
        <v>469.39798569019734</v>
      </c>
      <c r="X142" s="166">
        <f t="shared" si="573"/>
        <v>218</v>
      </c>
      <c r="Y142" s="168">
        <f t="shared" si="574"/>
        <v>0.25378346915017463</v>
      </c>
      <c r="Z142" s="167">
        <f t="shared" si="575"/>
        <v>993.48311534430115</v>
      </c>
      <c r="AA142" s="166">
        <f t="shared" si="576"/>
        <v>16</v>
      </c>
      <c r="AB142" s="167">
        <f t="shared" si="577"/>
        <v>729.16191951875317</v>
      </c>
      <c r="AC142" s="169">
        <f t="shared" si="578"/>
        <v>1.4856081708449397E-2</v>
      </c>
      <c r="AD142" s="166">
        <f t="shared" si="579"/>
        <v>0</v>
      </c>
      <c r="AE142" s="168">
        <f t="shared" si="580"/>
        <v>0</v>
      </c>
      <c r="AF142" s="167">
        <f t="shared" si="581"/>
        <v>0</v>
      </c>
      <c r="AG142" s="166">
        <f t="shared" si="582"/>
        <v>1</v>
      </c>
      <c r="AH142" s="168">
        <f t="shared" si="583"/>
        <v>6.6666666666666666E-2</v>
      </c>
      <c r="AI142" s="365">
        <f t="shared" si="584"/>
        <v>45.572619969922073</v>
      </c>
      <c r="AJ142" s="831"/>
      <c r="AK142" s="85">
        <v>1608.7694437789385</v>
      </c>
      <c r="AL142" s="62">
        <v>1348.4047228049787</v>
      </c>
      <c r="AM142" s="62">
        <v>1493.9484717120988</v>
      </c>
      <c r="AN142" s="62">
        <v>1262.5987782452007</v>
      </c>
      <c r="AO142" s="62">
        <v>1841.0831225681904</v>
      </c>
      <c r="AP142" s="62">
        <v>1215.0014072650902</v>
      </c>
      <c r="AQ142" s="62">
        <v>1623.4686694304785</v>
      </c>
      <c r="AR142" s="62">
        <v>1324.7687551704698</v>
      </c>
      <c r="AS142" s="62">
        <v>1560.7597208761226</v>
      </c>
      <c r="AT142" s="62">
        <v>1437.3264917055344</v>
      </c>
      <c r="AU142" s="62">
        <v>1259.0745182883938</v>
      </c>
      <c r="AV142" s="62">
        <v>1139.365479081172</v>
      </c>
      <c r="AW142" s="62">
        <v>1051.7033112066954</v>
      </c>
      <c r="AX142" s="62">
        <v>1103.8013713316172</v>
      </c>
      <c r="AY142" s="62">
        <v>765.56017551577247</v>
      </c>
      <c r="AZ142" s="62">
        <v>933.55427372164036</v>
      </c>
      <c r="BA142" s="62">
        <v>334.73409600681725</v>
      </c>
      <c r="BB142" s="62">
        <v>460.43977364268454</v>
      </c>
      <c r="BC142" s="62">
        <v>30.89853193909082</v>
      </c>
      <c r="BD142" s="86">
        <v>147.73919374755116</v>
      </c>
      <c r="BE142" s="258">
        <v>2.0000000000000002E-5</v>
      </c>
      <c r="BF142" s="43">
        <v>2.0000000000000002E-5</v>
      </c>
      <c r="BG142" s="53">
        <v>5.0000000000000002E-5</v>
      </c>
      <c r="BH142" s="53">
        <v>4.0000000000000003E-5</v>
      </c>
      <c r="BI142" s="53">
        <v>1.2518952302791728E-4</v>
      </c>
      <c r="BJ142" s="53">
        <v>1.2406223545552731E-4</v>
      </c>
      <c r="BK142" s="53">
        <v>3.4000000000000002E-4</v>
      </c>
      <c r="BL142" s="53">
        <v>1.8000000000000001E-4</v>
      </c>
      <c r="BM142" s="53">
        <v>8.9999999999999998E-4</v>
      </c>
      <c r="BN142" s="53">
        <v>5.0000000000000001E-4</v>
      </c>
      <c r="BO142" s="53">
        <v>3.8E-3</v>
      </c>
      <c r="BP142" s="53">
        <v>2E-3</v>
      </c>
      <c r="BQ142" s="53">
        <v>1.6199999999999999E-2</v>
      </c>
      <c r="BR142" s="53">
        <v>6.1999999999999998E-3</v>
      </c>
      <c r="BS142" s="53">
        <v>6.1100000000000002E-2</v>
      </c>
      <c r="BT142" s="53">
        <v>2.6800000000000001E-2</v>
      </c>
      <c r="BU142" s="53">
        <v>0.1421</v>
      </c>
      <c r="BV142" s="53">
        <v>5.4699999999999999E-2</v>
      </c>
      <c r="BW142" s="53">
        <v>0.27589999999999998</v>
      </c>
      <c r="BX142" s="773">
        <v>0.1051</v>
      </c>
      <c r="BY142" s="53">
        <f t="shared" si="763"/>
        <v>2.0000000000000002E-5</v>
      </c>
      <c r="BZ142" s="53">
        <f t="shared" si="764"/>
        <v>4.5000000000000003E-5</v>
      </c>
      <c r="CA142" s="53">
        <f t="shared" si="765"/>
        <v>1.246258792417223E-4</v>
      </c>
      <c r="CB142" s="53">
        <f t="shared" si="766"/>
        <v>2.6000000000000003E-4</v>
      </c>
      <c r="CC142" s="53">
        <f t="shared" si="767"/>
        <v>6.9999999999999999E-4</v>
      </c>
      <c r="CD142" s="53">
        <f t="shared" si="768"/>
        <v>2.8999999999999998E-3</v>
      </c>
      <c r="CE142" s="53">
        <f t="shared" si="769"/>
        <v>1.12E-2</v>
      </c>
      <c r="CF142" s="53">
        <f t="shared" si="770"/>
        <v>4.3950000000000003E-2</v>
      </c>
      <c r="CG142" s="53">
        <f t="shared" si="771"/>
        <v>9.8400000000000001E-2</v>
      </c>
      <c r="CH142" s="54">
        <f t="shared" si="788"/>
        <v>0.1905</v>
      </c>
      <c r="CI142" s="64">
        <f>+Fall_Hoy!B142</f>
        <v>0</v>
      </c>
      <c r="CJ142" s="61">
        <f>+Fall_Hoy!C142</f>
        <v>0</v>
      </c>
      <c r="CK142" s="61">
        <f>+Fall_Hoy!D142</f>
        <v>0</v>
      </c>
      <c r="CL142" s="61">
        <f>+Fall_Hoy!E142</f>
        <v>0</v>
      </c>
      <c r="CM142" s="61">
        <f>+Fall_Hoy!F142</f>
        <v>0</v>
      </c>
      <c r="CN142" s="61">
        <f>+Fall_Hoy!G142</f>
        <v>0</v>
      </c>
      <c r="CO142" s="61">
        <f>+Fall_Hoy!H142</f>
        <v>0</v>
      </c>
      <c r="CP142" s="61">
        <f>+Fall_Hoy!I142</f>
        <v>0</v>
      </c>
      <c r="CQ142" s="61">
        <f>+Fall_Hoy!J142</f>
        <v>1</v>
      </c>
      <c r="CR142" s="61">
        <f>+Fall_Hoy!K142</f>
        <v>1</v>
      </c>
      <c r="CS142" s="61">
        <f>+Fall_Hoy!L142</f>
        <v>1</v>
      </c>
      <c r="CT142" s="61">
        <f>+Fall_Hoy!M142</f>
        <v>0</v>
      </c>
      <c r="CU142" s="61">
        <f>+Fall_Hoy!N142</f>
        <v>4</v>
      </c>
      <c r="CV142" s="61">
        <f>+Fall_Hoy!O142</f>
        <v>0</v>
      </c>
      <c r="CW142" s="61">
        <f>+Fall_Hoy!P142</f>
        <v>4</v>
      </c>
      <c r="CX142" s="61">
        <f>+Fall_Hoy!Q142</f>
        <v>1</v>
      </c>
      <c r="CY142" s="61">
        <f>+Fall_Hoy!R142</f>
        <v>1</v>
      </c>
      <c r="CZ142" s="61">
        <f>+Fall_Hoy!S142</f>
        <v>1</v>
      </c>
      <c r="DA142" s="61">
        <f>+Fall_Hoy!T142</f>
        <v>0</v>
      </c>
      <c r="DB142" s="253">
        <f>+Fall_Hoy!U142</f>
        <v>1</v>
      </c>
      <c r="DC142" s="61">
        <f>+Fall_Hoy!W142</f>
        <v>0</v>
      </c>
      <c r="DD142" s="61">
        <f>+Fall_Hoy!X142</f>
        <v>0</v>
      </c>
      <c r="DE142" s="61">
        <f>+Fall_Hoy!Y142</f>
        <v>0</v>
      </c>
      <c r="DF142" s="61">
        <f>+Fall_Hoy!Z142</f>
        <v>0</v>
      </c>
      <c r="DG142" s="61">
        <f>+Fall_Hoy!AA142</f>
        <v>0</v>
      </c>
      <c r="DH142" s="61">
        <f>+Fall_Hoy!AB142</f>
        <v>0</v>
      </c>
      <c r="DI142" s="61">
        <f>+Fall_Hoy!AC142</f>
        <v>0</v>
      </c>
      <c r="DJ142" s="61">
        <f>+Fall_Hoy!AD142</f>
        <v>0</v>
      </c>
      <c r="DK142" s="61">
        <f>+Fall_Hoy!AE142</f>
        <v>0</v>
      </c>
      <c r="DL142" s="270">
        <f>+Fall_Hoy!AF142</f>
        <v>1</v>
      </c>
      <c r="DM142" s="75">
        <f t="shared" si="585"/>
        <v>8.5514438366736945E-2</v>
      </c>
      <c r="DN142" s="76">
        <f t="shared" si="586"/>
        <v>3.9969216451733278E-2</v>
      </c>
      <c r="DO142" s="76">
        <f t="shared" si="587"/>
        <v>0.23477493853624151</v>
      </c>
      <c r="DP142" s="76">
        <f t="shared" si="588"/>
        <v>3.5332443873439576E-2</v>
      </c>
      <c r="DQ142" s="76">
        <f t="shared" si="688"/>
        <v>4.5625316407672839E-2</v>
      </c>
      <c r="DR142" s="76">
        <f t="shared" si="689"/>
        <v>7.2427899649996103E-2</v>
      </c>
      <c r="DS142" s="76">
        <f t="shared" si="690"/>
        <v>5.2972996411547173E-2</v>
      </c>
      <c r="DT142" s="76">
        <f t="shared" si="691"/>
        <v>7.4730023344535171E-2</v>
      </c>
      <c r="DU142" s="76">
        <f t="shared" si="692"/>
        <v>0.7</v>
      </c>
      <c r="DV142" s="76">
        <f t="shared" si="693"/>
        <v>0.7</v>
      </c>
      <c r="DW142" s="76">
        <f t="shared" si="694"/>
        <v>0.20900899106002335</v>
      </c>
      <c r="DX142" s="76">
        <f t="shared" si="695"/>
        <v>4.3884074880276271E-2</v>
      </c>
      <c r="DY142" s="76">
        <f t="shared" si="696"/>
        <v>0.23477493853624151</v>
      </c>
      <c r="DZ142" s="76">
        <f t="shared" si="697"/>
        <v>3.5332443873439576E-2</v>
      </c>
      <c r="EA142" s="76">
        <f t="shared" si="698"/>
        <v>8.5514438366736945E-2</v>
      </c>
      <c r="EB142" s="76">
        <f t="shared" si="699"/>
        <v>3.9969216451733278E-2</v>
      </c>
      <c r="EC142" s="76">
        <f t="shared" si="700"/>
        <v>2.1023546037414853E-2</v>
      </c>
      <c r="ED142" s="76">
        <f t="shared" si="701"/>
        <v>3.9704510112937269E-2</v>
      </c>
      <c r="EE142" s="76">
        <f t="shared" si="702"/>
        <v>0</v>
      </c>
      <c r="EF142" s="316">
        <f t="shared" si="703"/>
        <v>6.440232695082948E-2</v>
      </c>
      <c r="EG142" s="85">
        <f>+'Cas_-14'!B141</f>
        <v>10</v>
      </c>
      <c r="EH142" s="62">
        <f>+'Cas_-14'!C141</f>
        <v>10</v>
      </c>
      <c r="EI142" s="62">
        <f>+'Cas_-14'!D141</f>
        <v>37</v>
      </c>
      <c r="EJ142" s="62">
        <f>+'Cas_-14'!E141</f>
        <v>60</v>
      </c>
      <c r="EK142" s="62">
        <f>+'Cas_-14'!F141</f>
        <v>84</v>
      </c>
      <c r="EL142" s="62">
        <f>+'Cas_-14'!G141</f>
        <v>88</v>
      </c>
      <c r="EM142" s="62">
        <f>+'Cas_-14'!H141</f>
        <v>86</v>
      </c>
      <c r="EN142" s="62">
        <f>+'Cas_-14'!I141</f>
        <v>99</v>
      </c>
      <c r="EO142" s="62">
        <f>+'Cas_-14'!J141</f>
        <v>81</v>
      </c>
      <c r="EP142" s="62">
        <f>+'Cas_-14'!K141</f>
        <v>73</v>
      </c>
      <c r="EQ142" s="62">
        <f>+'Cas_-14'!L141</f>
        <v>45</v>
      </c>
      <c r="ER142" s="62">
        <f>+'Cas_-14'!M141</f>
        <v>50</v>
      </c>
      <c r="ES142" s="62">
        <f>+'Cas_-14'!N141</f>
        <v>38</v>
      </c>
      <c r="ET142" s="62">
        <f>+'Cas_-14'!O141</f>
        <v>39</v>
      </c>
      <c r="EU142" s="62">
        <f>+'Cas_-14'!P141</f>
        <v>19</v>
      </c>
      <c r="EV142" s="62">
        <f>+'Cas_-14'!Q141</f>
        <v>11</v>
      </c>
      <c r="EW142" s="62">
        <f>+'Cas_-14'!R141</f>
        <v>5</v>
      </c>
      <c r="EX142" s="62">
        <f>+'Cas_-14'!S141</f>
        <v>5</v>
      </c>
      <c r="EY142" s="62">
        <f>+'Cas_-14'!T141</f>
        <v>0</v>
      </c>
      <c r="EZ142" s="86">
        <f>+'Cas_-14'!U141</f>
        <v>6</v>
      </c>
      <c r="FA142" s="201">
        <f t="shared" si="712"/>
        <v>6.2159310886153946E-3</v>
      </c>
      <c r="FB142" s="90">
        <f t="shared" si="713"/>
        <v>7.4161709988658283E-3</v>
      </c>
      <c r="FC142" s="90">
        <f t="shared" si="714"/>
        <v>2.4766583788259553E-2</v>
      </c>
      <c r="FD142" s="90">
        <f t="shared" si="715"/>
        <v>4.7521034420285026E-2</v>
      </c>
      <c r="FE142" s="90">
        <f t="shared" si="716"/>
        <v>4.5625316407672839E-2</v>
      </c>
      <c r="FF142" s="90">
        <f t="shared" si="717"/>
        <v>7.2427899649996103E-2</v>
      </c>
      <c r="FG142" s="90">
        <f t="shared" si="718"/>
        <v>5.2972996411547173E-2</v>
      </c>
      <c r="FH142" s="90">
        <f t="shared" si="719"/>
        <v>7.4730023344535171E-2</v>
      </c>
      <c r="FI142" s="90">
        <f t="shared" si="720"/>
        <v>5.1897802664032849E-2</v>
      </c>
      <c r="FJ142" s="90">
        <f t="shared" si="721"/>
        <v>5.0788738968679317E-2</v>
      </c>
      <c r="FK142" s="90">
        <f t="shared" si="722"/>
        <v>3.5740537471263989E-2</v>
      </c>
      <c r="FL142" s="90">
        <f t="shared" si="723"/>
        <v>4.3884074880276271E-2</v>
      </c>
      <c r="FM142" s="90">
        <f t="shared" si="724"/>
        <v>3.6131863040727567E-2</v>
      </c>
      <c r="FN142" s="90">
        <f t="shared" si="725"/>
        <v>3.5332443873439576E-2</v>
      </c>
      <c r="FO142" s="90">
        <f t="shared" si="726"/>
        <v>2.4818427874986233E-2</v>
      </c>
      <c r="FP142" s="90">
        <f t="shared" si="727"/>
        <v>1.178292500997097E-2</v>
      </c>
      <c r="FQ142" s="90">
        <f t="shared" si="728"/>
        <v>1.4937229459583255E-2</v>
      </c>
      <c r="FR142" s="90">
        <f t="shared" si="729"/>
        <v>1.0859183515888344E-2</v>
      </c>
      <c r="FS142" s="90">
        <f t="shared" si="730"/>
        <v>0</v>
      </c>
      <c r="FT142" s="99">
        <f t="shared" si="731"/>
        <v>4.0612107375193066E-2</v>
      </c>
      <c r="FU142" s="119">
        <f t="shared" si="790"/>
        <v>3.4456025497458862</v>
      </c>
      <c r="FV142" s="120">
        <f t="shared" si="791"/>
        <v>3.3921302578018997</v>
      </c>
      <c r="FW142" s="120">
        <f t="shared" si="792"/>
        <v>6.4977257959714105</v>
      </c>
      <c r="FX142" s="120">
        <f t="shared" si="793"/>
        <v>1</v>
      </c>
      <c r="FY142" s="120">
        <f t="shared" si="789"/>
        <v>1</v>
      </c>
      <c r="FZ142" s="120">
        <f t="shared" si="789"/>
        <v>1</v>
      </c>
      <c r="GA142" s="120">
        <f t="shared" si="789"/>
        <v>1</v>
      </c>
      <c r="GB142" s="120">
        <f t="shared" si="789"/>
        <v>1</v>
      </c>
      <c r="GC142" s="120">
        <f t="shared" si="789"/>
        <v>13.488046970534391</v>
      </c>
      <c r="GD142" s="120">
        <f t="shared" si="789"/>
        <v>13.782582797176355</v>
      </c>
      <c r="GE142" s="120">
        <f t="shared" si="789"/>
        <v>5.84795321637427</v>
      </c>
      <c r="GF142" s="120">
        <f t="shared" si="789"/>
        <v>1</v>
      </c>
      <c r="GG142" s="120">
        <f t="shared" si="789"/>
        <v>6.4977257959714105</v>
      </c>
      <c r="GH142" s="120">
        <f t="shared" si="789"/>
        <v>1</v>
      </c>
      <c r="GI142" s="120">
        <f t="shared" si="789"/>
        <v>3.4456025497458862</v>
      </c>
      <c r="GJ142" s="120">
        <f t="shared" si="789"/>
        <v>3.3921302578018997</v>
      </c>
      <c r="GK142" s="120">
        <f t="shared" si="794"/>
        <v>1.407459535538353</v>
      </c>
      <c r="GL142" s="120">
        <f t="shared" si="795"/>
        <v>3.6563071297989027</v>
      </c>
      <c r="GM142" s="120" t="e">
        <f t="shared" si="796"/>
        <v>#DIV/0!</v>
      </c>
      <c r="GN142" s="321">
        <f t="shared" si="797"/>
        <v>1.585791309863622</v>
      </c>
      <c r="GO142" s="85">
        <f>+Cas_Hoy!B141</f>
        <v>12</v>
      </c>
      <c r="GP142" s="62">
        <f>+Cas_Hoy!C141</f>
        <v>12</v>
      </c>
      <c r="GQ142" s="62">
        <f>+Cas_Hoy!D141</f>
        <v>45</v>
      </c>
      <c r="GR142" s="62">
        <f>+Cas_Hoy!E141</f>
        <v>72</v>
      </c>
      <c r="GS142" s="62">
        <f>+Cas_Hoy!F141</f>
        <v>100</v>
      </c>
      <c r="GT142" s="62">
        <f>+Cas_Hoy!G141</f>
        <v>107</v>
      </c>
      <c r="GU142" s="62">
        <f>+Cas_Hoy!H141</f>
        <v>104</v>
      </c>
      <c r="GV142" s="62">
        <f>+Cas_Hoy!I141</f>
        <v>123</v>
      </c>
      <c r="GW142" s="62">
        <f>+Cas_Hoy!J141</f>
        <v>98</v>
      </c>
      <c r="GX142" s="62">
        <f>+Cas_Hoy!K141</f>
        <v>100</v>
      </c>
      <c r="GY142" s="62">
        <f>+Cas_Hoy!L141</f>
        <v>60</v>
      </c>
      <c r="GZ142" s="62">
        <f>+Cas_Hoy!M141</f>
        <v>70</v>
      </c>
      <c r="HA142" s="62">
        <f>+Cas_Hoy!N141</f>
        <v>47</v>
      </c>
      <c r="HB142" s="62">
        <f>+Cas_Hoy!O141</f>
        <v>49</v>
      </c>
      <c r="HC142" s="62">
        <f>+Cas_Hoy!P141</f>
        <v>27</v>
      </c>
      <c r="HD142" s="62">
        <f>+Cas_Hoy!Q141</f>
        <v>17</v>
      </c>
      <c r="HE142" s="62">
        <f>+Cas_Hoy!R141</f>
        <v>7</v>
      </c>
      <c r="HF142" s="62">
        <f>+Cas_Hoy!S141</f>
        <v>7</v>
      </c>
      <c r="HG142" s="62">
        <f>+Cas_Hoy!T141</f>
        <v>0</v>
      </c>
      <c r="HH142" s="590">
        <f>+Cas_Hoy!U141</f>
        <v>7</v>
      </c>
      <c r="HI142" s="543">
        <f t="shared" si="798"/>
        <v>0.12152051767904723</v>
      </c>
      <c r="HJ142" s="112">
        <f t="shared" si="799"/>
        <v>6.1770607243587794E-2</v>
      </c>
      <c r="HK142" s="112">
        <f t="shared" si="800"/>
        <v>0.29037952924219346</v>
      </c>
      <c r="HL142" s="112">
        <f t="shared" si="801"/>
        <v>4.4392044866629211E-2</v>
      </c>
      <c r="HM142" s="323">
        <f t="shared" si="772"/>
        <v>5.4315852866277187E-2</v>
      </c>
      <c r="HN142" s="323">
        <f t="shared" si="773"/>
        <v>8.8065741619881635E-2</v>
      </c>
      <c r="HO142" s="323">
        <f t="shared" si="774"/>
        <v>6.4060367753498909E-2</v>
      </c>
      <c r="HP142" s="323">
        <f t="shared" si="775"/>
        <v>9.2846392640180048E-2</v>
      </c>
      <c r="HQ142" s="323">
        <f t="shared" si="776"/>
        <v>0.7</v>
      </c>
      <c r="HR142" s="323">
        <f t="shared" si="777"/>
        <v>0.7</v>
      </c>
      <c r="HS142" s="323">
        <f t="shared" si="778"/>
        <v>0.27867865474669784</v>
      </c>
      <c r="HT142" s="323">
        <f t="shared" si="779"/>
        <v>6.143770483238678E-2</v>
      </c>
      <c r="HU142" s="323">
        <f t="shared" si="780"/>
        <v>0.29037952924219346</v>
      </c>
      <c r="HV142" s="323">
        <f t="shared" si="781"/>
        <v>4.4392044866629211E-2</v>
      </c>
      <c r="HW142" s="323">
        <f t="shared" si="782"/>
        <v>0.12152051767904723</v>
      </c>
      <c r="HX142" s="323">
        <f t="shared" si="783"/>
        <v>6.1770607243587794E-2</v>
      </c>
      <c r="HY142" s="323">
        <f t="shared" si="784"/>
        <v>2.9432964452380792E-2</v>
      </c>
      <c r="HZ142" s="323">
        <f t="shared" si="785"/>
        <v>5.5586314158112167E-2</v>
      </c>
      <c r="IA142" s="323" t="e">
        <f t="shared" si="786"/>
        <v>#DIV/0!</v>
      </c>
      <c r="IB142" s="327">
        <f t="shared" si="787"/>
        <v>7.5136048109301065E-2</v>
      </c>
      <c r="IC142" s="241">
        <f>+CyF_Tot!B141</f>
        <v>0</v>
      </c>
      <c r="ID142" s="149">
        <f>+CyF_Tot!C141</f>
        <v>859</v>
      </c>
      <c r="IE142" s="149">
        <f>+CyF_Tot!D141</f>
        <v>974</v>
      </c>
      <c r="IF142" s="149">
        <f>+CyF_Tot!E141</f>
        <v>1077</v>
      </c>
      <c r="IG142" s="149">
        <f>+CyF_Tot!F141</f>
        <v>0</v>
      </c>
      <c r="IH142" s="149">
        <f>+CyF_Tot!G141</f>
        <v>15</v>
      </c>
      <c r="II142" s="149">
        <f>+CyF_Tot!H141</f>
        <v>16</v>
      </c>
      <c r="IJ142" s="557">
        <f>+CyF_Tot!I141</f>
        <v>16</v>
      </c>
      <c r="IK142" s="93">
        <f t="shared" si="667"/>
        <v>7.3315838480560475E-2</v>
      </c>
      <c r="IL142" s="90">
        <f t="shared" si="668"/>
        <v>6.145033599803941E-2</v>
      </c>
      <c r="IM142" s="90">
        <f t="shared" si="669"/>
        <v>6.8083145955981347E-2</v>
      </c>
      <c r="IN142" s="90">
        <f t="shared" si="670"/>
        <v>5.7539934295456445E-2</v>
      </c>
      <c r="IO142" s="90">
        <f t="shared" si="671"/>
        <v>8.3902981477837604E-2</v>
      </c>
      <c r="IP142" s="90">
        <f t="shared" si="672"/>
        <v>5.5370797396212465E-2</v>
      </c>
      <c r="IQ142" s="90">
        <f t="shared" si="673"/>
        <v>7.3985720705030233E-2</v>
      </c>
      <c r="IR142" s="90">
        <f t="shared" si="674"/>
        <v>6.0373183027410557E-2</v>
      </c>
      <c r="IS142" s="90">
        <f t="shared" si="675"/>
        <v>7.1127909623849184E-2</v>
      </c>
      <c r="IT142" s="90">
        <f t="shared" si="676"/>
        <v>6.5502733979197661E-2</v>
      </c>
      <c r="IU142" s="90">
        <f t="shared" si="677"/>
        <v>5.7379324535769667E-2</v>
      </c>
      <c r="IV142" s="90">
        <f t="shared" si="678"/>
        <v>5.1923869985014449E-2</v>
      </c>
      <c r="IW142" s="90">
        <f t="shared" si="679"/>
        <v>4.7928875322731414E-2</v>
      </c>
      <c r="IX142" s="90">
        <f t="shared" si="680"/>
        <v>5.0303120417974627E-2</v>
      </c>
      <c r="IY142" s="90">
        <f t="shared" si="681"/>
        <v>3.4888582942887138E-2</v>
      </c>
      <c r="IZ142" s="90">
        <f t="shared" si="682"/>
        <v>4.254451413761292E-2</v>
      </c>
      <c r="JA142" s="90">
        <f t="shared" si="683"/>
        <v>1.5254709748294092E-2</v>
      </c>
      <c r="JB142" s="90">
        <f t="shared" si="684"/>
        <v>2.0983446823255005E-2</v>
      </c>
      <c r="JC142" s="90">
        <f t="shared" si="685"/>
        <v>1.4081270536886851E-3</v>
      </c>
      <c r="JD142" s="202">
        <f t="shared" si="686"/>
        <v>6.7328621313198361E-3</v>
      </c>
      <c r="JE142" s="326"/>
      <c r="JF142" s="323"/>
      <c r="JG142" s="323"/>
      <c r="JH142" s="323"/>
      <c r="JI142" s="323"/>
      <c r="JJ142" s="323"/>
      <c r="JK142" s="323"/>
      <c r="JL142" s="323"/>
      <c r="JM142" s="323"/>
      <c r="JN142" s="323"/>
      <c r="JO142" s="323"/>
      <c r="JP142" s="323"/>
      <c r="JQ142" s="323"/>
      <c r="JR142" s="323"/>
      <c r="JS142" s="323"/>
      <c r="JT142" s="323"/>
      <c r="JU142" s="323"/>
      <c r="JV142" s="323"/>
      <c r="JW142" s="323"/>
      <c r="JX142" s="327"/>
      <c r="JZ142" s="701">
        <f t="shared" si="540"/>
        <v>0</v>
      </c>
      <c r="KA142" s="291">
        <f t="shared" si="541"/>
        <v>0</v>
      </c>
      <c r="KB142" s="291">
        <f t="shared" si="542"/>
        <v>0</v>
      </c>
      <c r="KC142" s="291">
        <f t="shared" si="543"/>
        <v>0</v>
      </c>
      <c r="KD142" s="291">
        <f t="shared" si="544"/>
        <v>0</v>
      </c>
      <c r="KE142" s="291">
        <f t="shared" si="545"/>
        <v>0</v>
      </c>
      <c r="KF142" s="291">
        <f t="shared" si="546"/>
        <v>0</v>
      </c>
      <c r="KG142" s="291">
        <f t="shared" si="547"/>
        <v>0</v>
      </c>
      <c r="KH142" s="291">
        <f t="shared" si="548"/>
        <v>1808.1912047395756</v>
      </c>
      <c r="KI142" s="291">
        <f t="shared" si="549"/>
        <v>2032.5750738326499</v>
      </c>
      <c r="KJ142" s="291">
        <f t="shared" si="550"/>
        <v>1678.5869059387205</v>
      </c>
      <c r="KK142" s="291">
        <f t="shared" si="551"/>
        <v>0</v>
      </c>
      <c r="KL142" s="291">
        <f t="shared" si="552"/>
        <v>6288.5758079544357</v>
      </c>
      <c r="KM142" s="291">
        <f t="shared" si="553"/>
        <v>0</v>
      </c>
      <c r="KN142" s="291">
        <f t="shared" si="554"/>
        <v>5172.4895398747358</v>
      </c>
      <c r="KO142" s="291">
        <f t="shared" si="555"/>
        <v>1428.33688145869</v>
      </c>
      <c r="KP142" s="291">
        <f t="shared" si="556"/>
        <v>1065.1977323300173</v>
      </c>
      <c r="KQ142" s="291">
        <f t="shared" si="557"/>
        <v>1426.2842560374324</v>
      </c>
      <c r="KR142" s="291">
        <f t="shared" si="558"/>
        <v>0</v>
      </c>
      <c r="KS142" s="702">
        <f t="shared" si="559"/>
        <v>1169.6963792511856</v>
      </c>
      <c r="KT142" s="705">
        <f>(SUM(JZ142:KS142)/SUM(JZ$4:KS141))*100000</f>
        <v>41.121210949631411</v>
      </c>
      <c r="KU142" s="624">
        <f t="shared" si="732"/>
        <v>0</v>
      </c>
      <c r="KV142" s="625">
        <f t="shared" si="733"/>
        <v>0</v>
      </c>
      <c r="KW142" s="625">
        <f t="shared" si="734"/>
        <v>0</v>
      </c>
      <c r="KX142" s="625">
        <f t="shared" si="735"/>
        <v>0</v>
      </c>
      <c r="KY142" s="625">
        <f t="shared" si="736"/>
        <v>0</v>
      </c>
      <c r="KZ142" s="625">
        <f t="shared" si="737"/>
        <v>0</v>
      </c>
      <c r="LA142" s="625">
        <f t="shared" si="738"/>
        <v>0</v>
      </c>
      <c r="LB142" s="625">
        <f t="shared" si="739"/>
        <v>0</v>
      </c>
      <c r="LC142" s="625">
        <f t="shared" si="740"/>
        <v>640.71361313620798</v>
      </c>
      <c r="LD142" s="625">
        <f t="shared" si="741"/>
        <v>695.73615025588106</v>
      </c>
      <c r="LE142" s="625">
        <f t="shared" si="742"/>
        <v>794.23416602808868</v>
      </c>
      <c r="LF142" s="625">
        <f t="shared" si="743"/>
        <v>0</v>
      </c>
      <c r="LG142" s="625">
        <f t="shared" si="744"/>
        <v>3803.3540042871123</v>
      </c>
      <c r="LH142" s="625">
        <f t="shared" si="745"/>
        <v>0</v>
      </c>
      <c r="LI142" s="625">
        <f t="shared" si="746"/>
        <v>5224.9321842076279</v>
      </c>
      <c r="LJ142" s="625">
        <f t="shared" si="747"/>
        <v>1071.1750009064517</v>
      </c>
      <c r="LK142" s="625">
        <f t="shared" si="748"/>
        <v>2987.4458919166509</v>
      </c>
      <c r="LL142" s="625">
        <f t="shared" si="749"/>
        <v>2171.8367031776688</v>
      </c>
      <c r="LM142" s="625">
        <f t="shared" si="750"/>
        <v>0</v>
      </c>
      <c r="LN142" s="626">
        <f t="shared" si="751"/>
        <v>6768.6845625321785</v>
      </c>
      <c r="LO142" s="642">
        <f t="shared" si="752"/>
        <v>0</v>
      </c>
      <c r="LP142" s="625">
        <f t="shared" si="753"/>
        <v>0</v>
      </c>
      <c r="LQ142" s="625">
        <f t="shared" si="754"/>
        <v>450.11561019872374</v>
      </c>
      <c r="LR142" s="625">
        <f t="shared" si="755"/>
        <v>256.31425515751209</v>
      </c>
      <c r="LS142" s="625">
        <f t="shared" si="756"/>
        <v>4122.963039570609</v>
      </c>
      <c r="LT142" s="645">
        <f t="shared" si="757"/>
        <v>1133.986297472446</v>
      </c>
      <c r="LU142" s="624">
        <f t="shared" si="758"/>
        <v>0</v>
      </c>
      <c r="LV142" s="625">
        <f t="shared" si="759"/>
        <v>359.5068873584695</v>
      </c>
      <c r="LW142" s="626">
        <f t="shared" si="760"/>
        <v>2485.2795200352425</v>
      </c>
      <c r="LY142" s="725">
        <f>VLOOKUP(A142,Vac!A:C,2,FALSE)</f>
        <v>16398.51575912839</v>
      </c>
      <c r="LZ142" s="730">
        <f>VLOOKUP(A142,Vac!A:D,3,FALSE)</f>
        <v>3199</v>
      </c>
      <c r="MA142" s="722">
        <f>VLOOKUP(A142,Vac!A:D,4,FALSE)</f>
        <v>988</v>
      </c>
      <c r="MB142" s="742">
        <f t="shared" si="704"/>
        <v>0.14578681128378071</v>
      </c>
      <c r="MC142" s="666">
        <f t="shared" si="705"/>
        <v>4.5025748530283009E-2</v>
      </c>
    </row>
    <row r="143" spans="1:341" ht="14.4">
      <c r="A143" s="510" t="s">
        <v>153</v>
      </c>
      <c r="B143" s="538">
        <v>35261</v>
      </c>
      <c r="C143" s="526">
        <f t="shared" si="638"/>
        <v>2651</v>
      </c>
      <c r="D143" s="517">
        <f t="shared" si="639"/>
        <v>60</v>
      </c>
      <c r="E143" s="495">
        <f t="shared" si="761"/>
        <v>9.5772943827579417E-3</v>
      </c>
      <c r="F143" s="208">
        <f t="shared" si="706"/>
        <v>7.0162502481495137E-2</v>
      </c>
      <c r="G143" s="30">
        <f t="shared" si="264"/>
        <v>2.532262469044924</v>
      </c>
      <c r="H143" s="29">
        <f t="shared" si="707"/>
        <v>0.17766987176816149</v>
      </c>
      <c r="I143" s="33">
        <f t="shared" si="708"/>
        <v>0.19038109541527731</v>
      </c>
      <c r="J143" s="353">
        <f t="shared" si="709"/>
        <v>0.21337621011094832</v>
      </c>
      <c r="K143" s="581">
        <f t="shared" si="710"/>
        <v>7.9746315860880872E-3</v>
      </c>
      <c r="L143" s="354">
        <f t="shared" si="762"/>
        <v>3.0411716025554361</v>
      </c>
      <c r="M143" s="355">
        <f t="shared" si="711"/>
        <v>0.22846951519155298</v>
      </c>
      <c r="N143" s="827"/>
      <c r="O143" s="364" t="s">
        <v>226</v>
      </c>
      <c r="P143" s="20" t="s">
        <v>227</v>
      </c>
      <c r="Q143" s="20"/>
      <c r="R143" s="20"/>
      <c r="S143" s="166">
        <f t="shared" si="568"/>
        <v>2651</v>
      </c>
      <c r="T143" s="167">
        <f t="shared" si="569"/>
        <v>7518.2212642863224</v>
      </c>
      <c r="U143" s="166">
        <f t="shared" si="570"/>
        <v>86</v>
      </c>
      <c r="V143" s="168">
        <f t="shared" si="571"/>
        <v>3.3528265107212477E-2</v>
      </c>
      <c r="W143" s="167">
        <f t="shared" si="572"/>
        <v>243.89552196477695</v>
      </c>
      <c r="X143" s="166">
        <f t="shared" si="573"/>
        <v>177</v>
      </c>
      <c r="Y143" s="168">
        <f t="shared" si="574"/>
        <v>7.1544058205335492E-2</v>
      </c>
      <c r="Z143" s="167">
        <f t="shared" si="575"/>
        <v>501.97101613680837</v>
      </c>
      <c r="AA143" s="166">
        <f t="shared" si="576"/>
        <v>60</v>
      </c>
      <c r="AB143" s="167">
        <f t="shared" si="577"/>
        <v>1701.5966648705369</v>
      </c>
      <c r="AC143" s="169">
        <f t="shared" si="578"/>
        <v>2.2632968691059976E-2</v>
      </c>
      <c r="AD143" s="166">
        <f t="shared" si="579"/>
        <v>0</v>
      </c>
      <c r="AE143" s="168">
        <f t="shared" si="580"/>
        <v>0</v>
      </c>
      <c r="AF143" s="167">
        <f t="shared" si="581"/>
        <v>0</v>
      </c>
      <c r="AG143" s="166">
        <f t="shared" si="582"/>
        <v>1</v>
      </c>
      <c r="AH143" s="168">
        <f t="shared" si="583"/>
        <v>1.6949152542372881E-2</v>
      </c>
      <c r="AI143" s="365">
        <f t="shared" si="584"/>
        <v>28.359944414508949</v>
      </c>
      <c r="AJ143" s="831"/>
      <c r="AK143" s="85">
        <v>2785.8401816418236</v>
      </c>
      <c r="AL143" s="62">
        <v>2574.5673835007383</v>
      </c>
      <c r="AM143" s="62">
        <v>2587.8389453081681</v>
      </c>
      <c r="AN143" s="62">
        <v>2371.3985335605157</v>
      </c>
      <c r="AO143" s="62">
        <v>2226.1722916036979</v>
      </c>
      <c r="AP143" s="62">
        <v>2157.2576854354638</v>
      </c>
      <c r="AQ143" s="62">
        <v>2240.4095254838653</v>
      </c>
      <c r="AR143" s="62">
        <v>2333.7317674308388</v>
      </c>
      <c r="AS143" s="62">
        <v>2100.0610472887683</v>
      </c>
      <c r="AT143" s="62">
        <v>2220.38772020024</v>
      </c>
      <c r="AU143" s="62">
        <v>1804.803016683155</v>
      </c>
      <c r="AV143" s="62">
        <v>1881.6823904238929</v>
      </c>
      <c r="AW143" s="62">
        <v>1751.7932819271018</v>
      </c>
      <c r="AX143" s="62">
        <v>1861.8844733814178</v>
      </c>
      <c r="AY143" s="62">
        <v>1177.4837921527437</v>
      </c>
      <c r="AZ143" s="62">
        <v>1487.1783100499902</v>
      </c>
      <c r="BA143" s="62">
        <v>546.66059527912989</v>
      </c>
      <c r="BB143" s="62">
        <v>825.01228080506939</v>
      </c>
      <c r="BC143" s="62">
        <v>76.937417113359018</v>
      </c>
      <c r="BD143" s="86">
        <v>249.89979529690777</v>
      </c>
      <c r="BE143" s="258">
        <v>2.0000000000000002E-5</v>
      </c>
      <c r="BF143" s="43">
        <v>2.0000000000000002E-5</v>
      </c>
      <c r="BG143" s="53">
        <v>5.0000000000000002E-5</v>
      </c>
      <c r="BH143" s="53">
        <v>4.0000000000000003E-5</v>
      </c>
      <c r="BI143" s="53">
        <v>1.2518952302791728E-4</v>
      </c>
      <c r="BJ143" s="53">
        <v>1.2406223545552731E-4</v>
      </c>
      <c r="BK143" s="53">
        <v>3.4000000000000002E-4</v>
      </c>
      <c r="BL143" s="53">
        <v>1.8000000000000001E-4</v>
      </c>
      <c r="BM143" s="53">
        <v>8.9999999999999998E-4</v>
      </c>
      <c r="BN143" s="53">
        <v>5.0000000000000001E-4</v>
      </c>
      <c r="BO143" s="53">
        <v>3.8E-3</v>
      </c>
      <c r="BP143" s="53">
        <v>2E-3</v>
      </c>
      <c r="BQ143" s="53">
        <v>1.6199999999999999E-2</v>
      </c>
      <c r="BR143" s="53">
        <v>6.1999999999999998E-3</v>
      </c>
      <c r="BS143" s="53">
        <v>6.1100000000000002E-2</v>
      </c>
      <c r="BT143" s="53">
        <v>2.6800000000000001E-2</v>
      </c>
      <c r="BU143" s="53">
        <v>0.1421</v>
      </c>
      <c r="BV143" s="53">
        <v>5.4699999999999999E-2</v>
      </c>
      <c r="BW143" s="53">
        <v>0.27589999999999998</v>
      </c>
      <c r="BX143" s="773">
        <v>0.1051</v>
      </c>
      <c r="BY143" s="53">
        <f t="shared" si="763"/>
        <v>2.0000000000000002E-5</v>
      </c>
      <c r="BZ143" s="53">
        <f t="shared" si="764"/>
        <v>4.5000000000000003E-5</v>
      </c>
      <c r="CA143" s="53">
        <f t="shared" si="765"/>
        <v>1.246258792417223E-4</v>
      </c>
      <c r="CB143" s="53">
        <f t="shared" si="766"/>
        <v>2.6000000000000003E-4</v>
      </c>
      <c r="CC143" s="53">
        <f t="shared" si="767"/>
        <v>6.9999999999999999E-4</v>
      </c>
      <c r="CD143" s="53">
        <f t="shared" si="768"/>
        <v>2.8999999999999998E-3</v>
      </c>
      <c r="CE143" s="53">
        <f t="shared" si="769"/>
        <v>1.12E-2</v>
      </c>
      <c r="CF143" s="53">
        <f t="shared" si="770"/>
        <v>4.3950000000000003E-2</v>
      </c>
      <c r="CG143" s="53">
        <f t="shared" si="771"/>
        <v>9.8400000000000001E-2</v>
      </c>
      <c r="CH143" s="54">
        <f t="shared" si="788"/>
        <v>0.1905</v>
      </c>
      <c r="CI143" s="64">
        <f>+Fall_Hoy!B143</f>
        <v>0</v>
      </c>
      <c r="CJ143" s="61">
        <f>+Fall_Hoy!C143</f>
        <v>0</v>
      </c>
      <c r="CK143" s="61">
        <f>+Fall_Hoy!D143</f>
        <v>0</v>
      </c>
      <c r="CL143" s="61">
        <f>+Fall_Hoy!E143</f>
        <v>0</v>
      </c>
      <c r="CM143" s="61">
        <f>+Fall_Hoy!F143</f>
        <v>0</v>
      </c>
      <c r="CN143" s="61">
        <f>+Fall_Hoy!G143</f>
        <v>0</v>
      </c>
      <c r="CO143" s="61">
        <f>+Fall_Hoy!H143</f>
        <v>1</v>
      </c>
      <c r="CP143" s="61">
        <f>+Fall_Hoy!I143</f>
        <v>0</v>
      </c>
      <c r="CQ143" s="61">
        <f>+Fall_Hoy!J143</f>
        <v>0</v>
      </c>
      <c r="CR143" s="61">
        <f>+Fall_Hoy!K143</f>
        <v>0</v>
      </c>
      <c r="CS143" s="61">
        <f>+Fall_Hoy!L143</f>
        <v>2</v>
      </c>
      <c r="CT143" s="61">
        <f>+Fall_Hoy!M143</f>
        <v>1</v>
      </c>
      <c r="CU143" s="61">
        <f>+Fall_Hoy!N143</f>
        <v>10</v>
      </c>
      <c r="CV143" s="61">
        <f>+Fall_Hoy!O143</f>
        <v>2</v>
      </c>
      <c r="CW143" s="61">
        <f>+Fall_Hoy!P143</f>
        <v>9</v>
      </c>
      <c r="CX143" s="61">
        <f>+Fall_Hoy!Q143</f>
        <v>7</v>
      </c>
      <c r="CY143" s="61">
        <f>+Fall_Hoy!R143</f>
        <v>11</v>
      </c>
      <c r="CZ143" s="61">
        <f>+Fall_Hoy!S143</f>
        <v>8</v>
      </c>
      <c r="DA143" s="61">
        <f>+Fall_Hoy!T143</f>
        <v>2</v>
      </c>
      <c r="DB143" s="253">
        <f>+Fall_Hoy!U143</f>
        <v>5</v>
      </c>
      <c r="DC143" s="61">
        <f>+Fall_Hoy!W143</f>
        <v>0</v>
      </c>
      <c r="DD143" s="61">
        <f>+Fall_Hoy!X143</f>
        <v>0</v>
      </c>
      <c r="DE143" s="61">
        <f>+Fall_Hoy!Y143</f>
        <v>0</v>
      </c>
      <c r="DF143" s="61">
        <f>+Fall_Hoy!Z143</f>
        <v>0</v>
      </c>
      <c r="DG143" s="61">
        <f>+Fall_Hoy!AA143</f>
        <v>0</v>
      </c>
      <c r="DH143" s="61">
        <f>+Fall_Hoy!AB143</f>
        <v>0</v>
      </c>
      <c r="DI143" s="61">
        <f>+Fall_Hoy!AC143</f>
        <v>0</v>
      </c>
      <c r="DJ143" s="61">
        <f>+Fall_Hoy!AD143</f>
        <v>0</v>
      </c>
      <c r="DK143" s="61">
        <f>+Fall_Hoy!AE143</f>
        <v>0</v>
      </c>
      <c r="DL143" s="270">
        <f>+Fall_Hoy!AF143</f>
        <v>2</v>
      </c>
      <c r="DM143" s="75">
        <f t="shared" si="585"/>
        <v>0.12509684632884432</v>
      </c>
      <c r="DN143" s="76">
        <f t="shared" si="586"/>
        <v>0.17563060736272201</v>
      </c>
      <c r="DO143" s="76">
        <f t="shared" si="587"/>
        <v>0.35237259840283558</v>
      </c>
      <c r="DP143" s="76">
        <f t="shared" si="588"/>
        <v>0.17325491982617108</v>
      </c>
      <c r="DQ143" s="76">
        <f t="shared" si="688"/>
        <v>9.8375135125878338E-2</v>
      </c>
      <c r="DR143" s="76">
        <f t="shared" si="689"/>
        <v>0.11681497379814934</v>
      </c>
      <c r="DS143" s="76">
        <f t="shared" si="690"/>
        <v>0.7</v>
      </c>
      <c r="DT143" s="76">
        <f t="shared" si="691"/>
        <v>0.11955101434264051</v>
      </c>
      <c r="DU143" s="76">
        <f t="shared" si="692"/>
        <v>9.3330620199370357E-2</v>
      </c>
      <c r="DV143" s="76">
        <f t="shared" si="693"/>
        <v>0.10493662790523246</v>
      </c>
      <c r="DW143" s="76">
        <f t="shared" si="694"/>
        <v>0.29161952002991492</v>
      </c>
      <c r="DX143" s="76">
        <f t="shared" si="695"/>
        <v>0.26571965733673225</v>
      </c>
      <c r="DY143" s="76">
        <f t="shared" si="696"/>
        <v>0.35237259840283558</v>
      </c>
      <c r="DZ143" s="76">
        <f t="shared" si="697"/>
        <v>0.17325491982617108</v>
      </c>
      <c r="EA143" s="76">
        <f t="shared" si="698"/>
        <v>0.12509684632884432</v>
      </c>
      <c r="EB143" s="76">
        <f t="shared" si="699"/>
        <v>0.17563060736272201</v>
      </c>
      <c r="EC143" s="76">
        <f t="shared" si="700"/>
        <v>0.14160573328882986</v>
      </c>
      <c r="ED143" s="76">
        <f t="shared" si="701"/>
        <v>0.17727285834974379</v>
      </c>
      <c r="EE143" s="76">
        <f t="shared" si="702"/>
        <v>9.4219477778553981E-2</v>
      </c>
      <c r="EF143" s="316">
        <f t="shared" si="703"/>
        <v>0.19037126156660494</v>
      </c>
      <c r="EG143" s="85">
        <f>+'Cas_-14'!B142</f>
        <v>32</v>
      </c>
      <c r="EH143" s="62">
        <f>+'Cas_-14'!C142</f>
        <v>27</v>
      </c>
      <c r="EI143" s="62">
        <f>+'Cas_-14'!D142</f>
        <v>73</v>
      </c>
      <c r="EJ143" s="62">
        <f>+'Cas_-14'!E142</f>
        <v>93</v>
      </c>
      <c r="EK143" s="62">
        <f>+'Cas_-14'!F142</f>
        <v>219</v>
      </c>
      <c r="EL143" s="62">
        <f>+'Cas_-14'!G142</f>
        <v>252</v>
      </c>
      <c r="EM143" s="62">
        <f>+'Cas_-14'!H142</f>
        <v>227</v>
      </c>
      <c r="EN143" s="62">
        <f>+'Cas_-14'!I142</f>
        <v>279</v>
      </c>
      <c r="EO143" s="62">
        <f>+'Cas_-14'!J142</f>
        <v>196</v>
      </c>
      <c r="EP143" s="62">
        <f>+'Cas_-14'!K142</f>
        <v>233</v>
      </c>
      <c r="EQ143" s="62">
        <f>+'Cas_-14'!L142</f>
        <v>157</v>
      </c>
      <c r="ER143" s="62">
        <f>+'Cas_-14'!M142</f>
        <v>173</v>
      </c>
      <c r="ES143" s="62">
        <f>+'Cas_-14'!N142</f>
        <v>125</v>
      </c>
      <c r="ET143" s="62">
        <f>+'Cas_-14'!O142</f>
        <v>107</v>
      </c>
      <c r="EU143" s="62">
        <f>+'Cas_-14'!P142</f>
        <v>68</v>
      </c>
      <c r="EV143" s="62">
        <f>+'Cas_-14'!Q142</f>
        <v>70</v>
      </c>
      <c r="EW143" s="62">
        <f>+'Cas_-14'!R142</f>
        <v>52</v>
      </c>
      <c r="EX143" s="62">
        <f>+'Cas_-14'!S142</f>
        <v>44</v>
      </c>
      <c r="EY143" s="62">
        <f>+'Cas_-14'!T142</f>
        <v>6</v>
      </c>
      <c r="EZ143" s="86">
        <f>+'Cas_-14'!U142</f>
        <v>21</v>
      </c>
      <c r="FA143" s="201">
        <f t="shared" si="712"/>
        <v>1.1486660365829359E-2</v>
      </c>
      <c r="FB143" s="91">
        <f t="shared" si="713"/>
        <v>1.048719880980045E-2</v>
      </c>
      <c r="FC143" s="91">
        <f t="shared" si="714"/>
        <v>2.8208865212555539E-2</v>
      </c>
      <c r="FD143" s="91">
        <f t="shared" si="715"/>
        <v>3.9217364219402612E-2</v>
      </c>
      <c r="FE143" s="91">
        <f t="shared" si="716"/>
        <v>9.8375135125878338E-2</v>
      </c>
      <c r="FF143" s="91">
        <f t="shared" si="717"/>
        <v>0.11681497379814934</v>
      </c>
      <c r="FG143" s="91">
        <f t="shared" si="718"/>
        <v>0.10132076185980972</v>
      </c>
      <c r="FH143" s="91">
        <f t="shared" si="719"/>
        <v>0.11955101434264051</v>
      </c>
      <c r="FI143" s="91">
        <f t="shared" si="720"/>
        <v>9.3330620199370357E-2</v>
      </c>
      <c r="FJ143" s="91">
        <f t="shared" si="721"/>
        <v>0.10493662790523246</v>
      </c>
      <c r="FK143" s="91">
        <f t="shared" si="722"/>
        <v>8.6990102824923629E-2</v>
      </c>
      <c r="FL143" s="91">
        <f t="shared" si="723"/>
        <v>9.1939001438509346E-2</v>
      </c>
      <c r="FM143" s="91">
        <f t="shared" si="724"/>
        <v>7.13554511765742E-2</v>
      </c>
      <c r="FN143" s="91">
        <f t="shared" si="725"/>
        <v>5.7468656906340947E-2</v>
      </c>
      <c r="FO143" s="91">
        <f t="shared" si="726"/>
        <v>5.7750264125231383E-2</v>
      </c>
      <c r="FP143" s="91">
        <f t="shared" si="727"/>
        <v>4.7069002773209495E-2</v>
      </c>
      <c r="FQ143" s="91">
        <f t="shared" si="728"/>
        <v>9.5123007674347421E-2</v>
      </c>
      <c r="FR143" s="91">
        <f t="shared" si="729"/>
        <v>5.3332539434520425E-2</v>
      </c>
      <c r="FS143" s="91">
        <f t="shared" si="730"/>
        <v>7.7985461757309124E-2</v>
      </c>
      <c r="FT143" s="100">
        <f t="shared" si="731"/>
        <v>8.4033682280730757E-2</v>
      </c>
      <c r="FU143" s="119">
        <f t="shared" si="790"/>
        <v>2.1661692500240681</v>
      </c>
      <c r="FV143" s="120">
        <f t="shared" si="791"/>
        <v>3.7313432835820901</v>
      </c>
      <c r="FW143" s="120">
        <f t="shared" si="792"/>
        <v>4.9382716049382722</v>
      </c>
      <c r="FX143" s="120">
        <f t="shared" si="793"/>
        <v>3.0147723846849566</v>
      </c>
      <c r="FY143" s="120">
        <f t="shared" si="789"/>
        <v>1</v>
      </c>
      <c r="FZ143" s="120">
        <f t="shared" si="789"/>
        <v>1</v>
      </c>
      <c r="GA143" s="120">
        <f t="shared" si="789"/>
        <v>6.9087518406991437</v>
      </c>
      <c r="GB143" s="120">
        <f t="shared" si="789"/>
        <v>1</v>
      </c>
      <c r="GC143" s="120">
        <f t="shared" si="789"/>
        <v>1</v>
      </c>
      <c r="GD143" s="120">
        <f t="shared" si="789"/>
        <v>1</v>
      </c>
      <c r="GE143" s="120">
        <f t="shared" si="789"/>
        <v>3.352329869259135</v>
      </c>
      <c r="GF143" s="120">
        <f t="shared" si="789"/>
        <v>2.8901734104046248</v>
      </c>
      <c r="GG143" s="120">
        <f t="shared" si="789"/>
        <v>4.9382716049382722</v>
      </c>
      <c r="GH143" s="120">
        <f t="shared" si="789"/>
        <v>3.0147723846849566</v>
      </c>
      <c r="GI143" s="120">
        <f t="shared" si="789"/>
        <v>2.1661692500240681</v>
      </c>
      <c r="GJ143" s="120">
        <f t="shared" si="789"/>
        <v>3.7313432835820901</v>
      </c>
      <c r="GK143" s="120">
        <f t="shared" si="794"/>
        <v>1.4886591241271043</v>
      </c>
      <c r="GL143" s="120">
        <f t="shared" si="795"/>
        <v>3.3239155725444571</v>
      </c>
      <c r="GM143" s="120">
        <f t="shared" si="796"/>
        <v>1.2081672103419114</v>
      </c>
      <c r="GN143" s="321">
        <f t="shared" si="797"/>
        <v>2.2654161569480311</v>
      </c>
      <c r="GO143" s="85">
        <f>+Cas_Hoy!B142</f>
        <v>36</v>
      </c>
      <c r="GP143" s="62">
        <f>+Cas_Hoy!C142</f>
        <v>27</v>
      </c>
      <c r="GQ143" s="62">
        <f>+Cas_Hoy!D142</f>
        <v>81</v>
      </c>
      <c r="GR143" s="62">
        <f>+Cas_Hoy!E142</f>
        <v>102</v>
      </c>
      <c r="GS143" s="62">
        <f>+Cas_Hoy!F142</f>
        <v>239</v>
      </c>
      <c r="GT143" s="62">
        <f>+Cas_Hoy!G142</f>
        <v>270</v>
      </c>
      <c r="GU143" s="62">
        <f>+Cas_Hoy!H142</f>
        <v>249</v>
      </c>
      <c r="GV143" s="62">
        <f>+Cas_Hoy!I142</f>
        <v>291</v>
      </c>
      <c r="GW143" s="62">
        <f>+Cas_Hoy!J142</f>
        <v>209</v>
      </c>
      <c r="GX143" s="62">
        <f>+Cas_Hoy!K142</f>
        <v>246</v>
      </c>
      <c r="GY143" s="62">
        <f>+Cas_Hoy!L142</f>
        <v>169</v>
      </c>
      <c r="GZ143" s="62">
        <f>+Cas_Hoy!M142</f>
        <v>188</v>
      </c>
      <c r="HA143" s="62">
        <f>+Cas_Hoy!N142</f>
        <v>130</v>
      </c>
      <c r="HB143" s="62">
        <f>+Cas_Hoy!O142</f>
        <v>111</v>
      </c>
      <c r="HC143" s="62">
        <f>+Cas_Hoy!P142</f>
        <v>74</v>
      </c>
      <c r="HD143" s="62">
        <f>+Cas_Hoy!Q142</f>
        <v>81</v>
      </c>
      <c r="HE143" s="62">
        <f>+Cas_Hoy!R142</f>
        <v>54</v>
      </c>
      <c r="HF143" s="62">
        <f>+Cas_Hoy!S142</f>
        <v>44</v>
      </c>
      <c r="HG143" s="62">
        <f>+Cas_Hoy!T142</f>
        <v>6</v>
      </c>
      <c r="HH143" s="590">
        <f>+Cas_Hoy!U142</f>
        <v>22</v>
      </c>
      <c r="HI143" s="543">
        <f t="shared" si="798"/>
        <v>0.13613480335785999</v>
      </c>
      <c r="HJ143" s="112">
        <f t="shared" si="799"/>
        <v>0.20322970280543551</v>
      </c>
      <c r="HK143" s="112">
        <f t="shared" si="800"/>
        <v>0.36646750233894904</v>
      </c>
      <c r="HL143" s="112">
        <f t="shared" si="801"/>
        <v>0.17973173925892519</v>
      </c>
      <c r="HM143" s="323">
        <f t="shared" si="772"/>
        <v>0.10735916573098138</v>
      </c>
      <c r="HN143" s="323">
        <f t="shared" si="773"/>
        <v>0.12515890049801714</v>
      </c>
      <c r="HO143" s="323">
        <f t="shared" si="774"/>
        <v>0.7</v>
      </c>
      <c r="HP143" s="323">
        <f t="shared" si="775"/>
        <v>0.12469299345415193</v>
      </c>
      <c r="HQ143" s="323">
        <f t="shared" si="776"/>
        <v>9.9520916437083703E-2</v>
      </c>
      <c r="HR143" s="323">
        <f t="shared" si="777"/>
        <v>0.11079146122183342</v>
      </c>
      <c r="HS143" s="323">
        <f t="shared" si="778"/>
        <v>0.31390891009589567</v>
      </c>
      <c r="HT143" s="323">
        <f t="shared" si="779"/>
        <v>0.28875893398442581</v>
      </c>
      <c r="HU143" s="323">
        <f t="shared" si="780"/>
        <v>0.36646750233894904</v>
      </c>
      <c r="HV143" s="323">
        <f t="shared" si="781"/>
        <v>0.17973173925892519</v>
      </c>
      <c r="HW143" s="323">
        <f t="shared" si="782"/>
        <v>0.13613480335785999</v>
      </c>
      <c r="HX143" s="323">
        <f t="shared" si="783"/>
        <v>0.20322970280543551</v>
      </c>
      <c r="HY143" s="323">
        <f t="shared" si="784"/>
        <v>0.14705210764609253</v>
      </c>
      <c r="HZ143" s="323">
        <f t="shared" si="785"/>
        <v>0.17727285834974377</v>
      </c>
      <c r="IA143" s="323">
        <f t="shared" si="786"/>
        <v>9.4219477778553981E-2</v>
      </c>
      <c r="IB143" s="327">
        <f t="shared" si="787"/>
        <v>0.19943655973644325</v>
      </c>
      <c r="IC143" s="241">
        <f>+CyF_Tot!B142</f>
        <v>0</v>
      </c>
      <c r="ID143" s="149">
        <f>+CyF_Tot!C142</f>
        <v>2474</v>
      </c>
      <c r="IE143" s="149">
        <f>+CyF_Tot!D142</f>
        <v>2565</v>
      </c>
      <c r="IF143" s="149">
        <f>+CyF_Tot!E142</f>
        <v>2651</v>
      </c>
      <c r="IG143" s="149">
        <f>+CyF_Tot!F142</f>
        <v>0</v>
      </c>
      <c r="IH143" s="149">
        <f>+CyF_Tot!G142</f>
        <v>59</v>
      </c>
      <c r="II143" s="149">
        <f>+CyF_Tot!H142</f>
        <v>60</v>
      </c>
      <c r="IJ143" s="557">
        <f>+CyF_Tot!I142</f>
        <v>60</v>
      </c>
      <c r="IK143" s="93">
        <f t="shared" si="667"/>
        <v>7.9006272699067626E-2</v>
      </c>
      <c r="IL143" s="90">
        <f t="shared" si="668"/>
        <v>7.3014587887488672E-2</v>
      </c>
      <c r="IM143" s="90">
        <f t="shared" si="669"/>
        <v>7.3390968642641108E-2</v>
      </c>
      <c r="IN143" s="90">
        <f t="shared" si="670"/>
        <v>6.7252730596424254E-2</v>
      </c>
      <c r="IO143" s="90">
        <f t="shared" si="671"/>
        <v>6.3134122447000882E-2</v>
      </c>
      <c r="IP143" s="90">
        <f t="shared" si="672"/>
        <v>6.117970804672198E-2</v>
      </c>
      <c r="IQ143" s="90">
        <f t="shared" si="673"/>
        <v>6.3537889608458784E-2</v>
      </c>
      <c r="IR143" s="90">
        <f t="shared" si="674"/>
        <v>6.6184503202712311E-2</v>
      </c>
      <c r="IS143" s="90">
        <f t="shared" si="675"/>
        <v>5.9557614568184918E-2</v>
      </c>
      <c r="IT143" s="90">
        <f t="shared" si="676"/>
        <v>6.2970072323537046E-2</v>
      </c>
      <c r="IU143" s="90">
        <f t="shared" si="677"/>
        <v>5.1184113232272337E-2</v>
      </c>
      <c r="IV143" s="90">
        <f t="shared" si="678"/>
        <v>5.3364407998181929E-2</v>
      </c>
      <c r="IW143" s="90">
        <f t="shared" si="679"/>
        <v>4.9680760101162812E-2</v>
      </c>
      <c r="IX143" s="90">
        <f t="shared" si="680"/>
        <v>5.2802940171334273E-2</v>
      </c>
      <c r="IY143" s="90">
        <f t="shared" si="681"/>
        <v>3.3393374894437021E-2</v>
      </c>
      <c r="IZ143" s="90">
        <f t="shared" si="682"/>
        <v>4.2176294207481077E-2</v>
      </c>
      <c r="JA143" s="90">
        <f t="shared" si="683"/>
        <v>1.5503264095718497E-2</v>
      </c>
      <c r="JB143" s="90">
        <f t="shared" si="684"/>
        <v>2.3397302424919015E-2</v>
      </c>
      <c r="JC143" s="90">
        <f t="shared" si="685"/>
        <v>2.1819408727307512E-3</v>
      </c>
      <c r="JD143" s="202">
        <f t="shared" si="686"/>
        <v>7.0871443038174687E-3</v>
      </c>
      <c r="JE143" s="326"/>
      <c r="JF143" s="323"/>
      <c r="JG143" s="323"/>
      <c r="JH143" s="323"/>
      <c r="JI143" s="323"/>
      <c r="JJ143" s="323"/>
      <c r="JK143" s="323"/>
      <c r="JL143" s="323"/>
      <c r="JM143" s="323"/>
      <c r="JN143" s="323"/>
      <c r="JO143" s="323"/>
      <c r="JP143" s="323"/>
      <c r="JQ143" s="323"/>
      <c r="JR143" s="323"/>
      <c r="JS143" s="323"/>
      <c r="JT143" s="323"/>
      <c r="JU143" s="323"/>
      <c r="JV143" s="323"/>
      <c r="JW143" s="323"/>
      <c r="JX143" s="327"/>
      <c r="JZ143" s="701">
        <f t="shared" si="540"/>
        <v>0</v>
      </c>
      <c r="KA143" s="291">
        <f t="shared" si="541"/>
        <v>0</v>
      </c>
      <c r="KB143" s="291">
        <f t="shared" si="542"/>
        <v>0</v>
      </c>
      <c r="KC143" s="291">
        <f t="shared" si="543"/>
        <v>0</v>
      </c>
      <c r="KD143" s="291">
        <f t="shared" si="544"/>
        <v>0</v>
      </c>
      <c r="KE143" s="291">
        <f t="shared" si="545"/>
        <v>0</v>
      </c>
      <c r="KF143" s="291">
        <f t="shared" si="546"/>
        <v>1438.2950810316963</v>
      </c>
      <c r="KG143" s="291">
        <f t="shared" si="547"/>
        <v>0</v>
      </c>
      <c r="KH143" s="291">
        <f t="shared" si="548"/>
        <v>0</v>
      </c>
      <c r="KI143" s="291">
        <f t="shared" si="549"/>
        <v>0</v>
      </c>
      <c r="KJ143" s="291">
        <f t="shared" si="550"/>
        <v>2342.0461739742682</v>
      </c>
      <c r="KK143" s="291">
        <f t="shared" si="551"/>
        <v>1205.5334160240416</v>
      </c>
      <c r="KL143" s="291">
        <f t="shared" si="552"/>
        <v>9438.4937826745536</v>
      </c>
      <c r="KM143" s="291">
        <f t="shared" si="553"/>
        <v>2048.5793047475699</v>
      </c>
      <c r="KN143" s="291">
        <f t="shared" si="554"/>
        <v>7566.7003311449698</v>
      </c>
      <c r="KO143" s="291">
        <f t="shared" si="555"/>
        <v>6276.3220367880731</v>
      </c>
      <c r="KP143" s="291">
        <f t="shared" si="556"/>
        <v>7174.7223668048</v>
      </c>
      <c r="KQ143" s="291">
        <f t="shared" si="557"/>
        <v>6368.0797513380703</v>
      </c>
      <c r="KR143" s="291">
        <f t="shared" si="558"/>
        <v>1569.1974663266549</v>
      </c>
      <c r="KS143" s="702">
        <f t="shared" si="559"/>
        <v>3457.5858654602575</v>
      </c>
      <c r="KT143" s="705">
        <f>(SUM(JZ143:KS143)/SUM(JZ$4:KS142))*100000</f>
        <v>91.04725780665477</v>
      </c>
      <c r="KU143" s="624">
        <f t="shared" si="732"/>
        <v>0</v>
      </c>
      <c r="KV143" s="625">
        <f t="shared" si="733"/>
        <v>0</v>
      </c>
      <c r="KW143" s="625">
        <f t="shared" si="734"/>
        <v>0</v>
      </c>
      <c r="KX143" s="625">
        <f t="shared" si="735"/>
        <v>0</v>
      </c>
      <c r="KY143" s="625">
        <f t="shared" si="736"/>
        <v>0</v>
      </c>
      <c r="KZ143" s="625">
        <f t="shared" si="737"/>
        <v>0</v>
      </c>
      <c r="LA143" s="625">
        <f t="shared" si="738"/>
        <v>446.34696854541727</v>
      </c>
      <c r="LB143" s="625">
        <f t="shared" si="739"/>
        <v>0</v>
      </c>
      <c r="LC143" s="625">
        <f t="shared" si="740"/>
        <v>0</v>
      </c>
      <c r="LD143" s="625">
        <f t="shared" si="741"/>
        <v>0</v>
      </c>
      <c r="LE143" s="625">
        <f t="shared" si="742"/>
        <v>1108.1541761136768</v>
      </c>
      <c r="LF143" s="625">
        <f t="shared" si="743"/>
        <v>531.43931467346442</v>
      </c>
      <c r="LG143" s="625">
        <f t="shared" si="744"/>
        <v>5708.4360941259365</v>
      </c>
      <c r="LH143" s="625">
        <f t="shared" si="745"/>
        <v>1074.1805029222608</v>
      </c>
      <c r="LI143" s="625">
        <f t="shared" si="746"/>
        <v>7643.417310692389</v>
      </c>
      <c r="LJ143" s="625">
        <f t="shared" si="747"/>
        <v>4706.9002773209495</v>
      </c>
      <c r="LK143" s="625">
        <f t="shared" si="748"/>
        <v>20122.174700342723</v>
      </c>
      <c r="LL143" s="625">
        <f t="shared" si="749"/>
        <v>9696.8253517309859</v>
      </c>
      <c r="LM143" s="625">
        <f t="shared" si="750"/>
        <v>25995.153919103039</v>
      </c>
      <c r="LN143" s="626">
        <f t="shared" si="751"/>
        <v>20008.019590650179</v>
      </c>
      <c r="LO143" s="642">
        <f t="shared" si="752"/>
        <v>0</v>
      </c>
      <c r="LP143" s="625">
        <f t="shared" si="753"/>
        <v>0</v>
      </c>
      <c r="LQ143" s="625">
        <f t="shared" si="754"/>
        <v>488.18005518053315</v>
      </c>
      <c r="LR143" s="625">
        <f t="shared" si="755"/>
        <v>155.38079309275136</v>
      </c>
      <c r="LS143" s="625">
        <f t="shared" si="756"/>
        <v>9006.7900562676241</v>
      </c>
      <c r="LT143" s="645">
        <f t="shared" si="757"/>
        <v>4972.9034857852766</v>
      </c>
      <c r="LU143" s="624">
        <f t="shared" si="758"/>
        <v>0</v>
      </c>
      <c r="LV143" s="625">
        <f t="shared" si="759"/>
        <v>317.93784325748288</v>
      </c>
      <c r="LW143" s="626">
        <f t="shared" si="760"/>
        <v>6769.5895454369993</v>
      </c>
      <c r="LY143" s="725">
        <f>VLOOKUP(A143,Vac!A:C,2,FALSE)</f>
        <v>2294.7039339281714</v>
      </c>
      <c r="LZ143" s="730">
        <f>VLOOKUP(A143,Vac!A:D,3,FALSE)</f>
        <v>3230</v>
      </c>
      <c r="MA143" s="722">
        <f>VLOOKUP(A143,Vac!A:D,4,FALSE)</f>
        <v>990</v>
      </c>
      <c r="MB143" s="742">
        <f t="shared" si="704"/>
        <v>9.1602620458863901E-2</v>
      </c>
      <c r="MC143" s="666">
        <f t="shared" si="705"/>
        <v>2.8076344970363858E-2</v>
      </c>
    </row>
    <row r="144" spans="1:341" ht="14.4">
      <c r="A144" s="510" t="s">
        <v>154</v>
      </c>
      <c r="B144" s="538">
        <v>8810</v>
      </c>
      <c r="C144" s="526">
        <f t="shared" si="638"/>
        <v>599</v>
      </c>
      <c r="D144" s="517">
        <f t="shared" si="639"/>
        <v>13</v>
      </c>
      <c r="E144" s="495">
        <f t="shared" si="761"/>
        <v>8.7741697929868013E-3</v>
      </c>
      <c r="F144" s="208">
        <f t="shared" si="706"/>
        <v>6.5153234960272421E-2</v>
      </c>
      <c r="G144" s="30">
        <f t="shared" si="264"/>
        <v>2.5812224014397351</v>
      </c>
      <c r="H144" s="29">
        <f t="shared" si="707"/>
        <v>0.16817498960572169</v>
      </c>
      <c r="I144" s="33">
        <f t="shared" si="708"/>
        <v>0.17549968427496043</v>
      </c>
      <c r="J144" s="353">
        <f t="shared" si="709"/>
        <v>0.22374174353464005</v>
      </c>
      <c r="K144" s="581">
        <f t="shared" si="710"/>
        <v>6.5950854338718366E-3</v>
      </c>
      <c r="L144" s="354">
        <f t="shared" si="762"/>
        <v>3.4340849486762699</v>
      </c>
      <c r="M144" s="355">
        <f t="shared" si="711"/>
        <v>0.23309679901344035</v>
      </c>
      <c r="N144" s="827"/>
      <c r="O144" s="364" t="s">
        <v>226</v>
      </c>
      <c r="P144" s="20" t="s">
        <v>228</v>
      </c>
      <c r="Q144" s="20"/>
      <c r="R144" s="20"/>
      <c r="S144" s="166">
        <f t="shared" si="568"/>
        <v>599</v>
      </c>
      <c r="T144" s="167">
        <f t="shared" si="569"/>
        <v>6799.0919409761636</v>
      </c>
      <c r="U144" s="166">
        <f t="shared" si="570"/>
        <v>3</v>
      </c>
      <c r="V144" s="168">
        <f t="shared" si="571"/>
        <v>5.0335570469798654E-3</v>
      </c>
      <c r="W144" s="167">
        <f t="shared" si="572"/>
        <v>34.052213393870602</v>
      </c>
      <c r="X144" s="166">
        <f t="shared" si="573"/>
        <v>25</v>
      </c>
      <c r="Y144" s="168">
        <f t="shared" si="574"/>
        <v>4.3554006968641118E-2</v>
      </c>
      <c r="Z144" s="167">
        <f t="shared" si="575"/>
        <v>283.76844494892168</v>
      </c>
      <c r="AA144" s="166">
        <f t="shared" si="576"/>
        <v>13</v>
      </c>
      <c r="AB144" s="167">
        <f t="shared" si="577"/>
        <v>1475.5959137343928</v>
      </c>
      <c r="AC144" s="169">
        <f t="shared" si="578"/>
        <v>2.1702838063439065E-2</v>
      </c>
      <c r="AD144" s="166">
        <f t="shared" si="579"/>
        <v>0</v>
      </c>
      <c r="AE144" s="168">
        <f t="shared" si="580"/>
        <v>0</v>
      </c>
      <c r="AF144" s="167">
        <f t="shared" si="581"/>
        <v>0</v>
      </c>
      <c r="AG144" s="166">
        <f t="shared" si="582"/>
        <v>0</v>
      </c>
      <c r="AH144" s="168">
        <f t="shared" si="583"/>
        <v>0</v>
      </c>
      <c r="AI144" s="365">
        <f t="shared" si="584"/>
        <v>0</v>
      </c>
      <c r="AJ144" s="831"/>
      <c r="AK144" s="85">
        <v>652.24751235935992</v>
      </c>
      <c r="AL144" s="62">
        <v>623.08318272223096</v>
      </c>
      <c r="AM144" s="62">
        <v>629.95906838731332</v>
      </c>
      <c r="AN144" s="62">
        <v>613.97291718438021</v>
      </c>
      <c r="AO144" s="62">
        <v>524.54280387104814</v>
      </c>
      <c r="AP144" s="62">
        <v>522.42942771639787</v>
      </c>
      <c r="AQ144" s="62">
        <v>599.19858409937149</v>
      </c>
      <c r="AR144" s="62">
        <v>604.13337015269281</v>
      </c>
      <c r="AS144" s="62">
        <v>583.52129422503594</v>
      </c>
      <c r="AT144" s="62">
        <v>585.95431251248363</v>
      </c>
      <c r="AU144" s="62">
        <v>483.10564802461738</v>
      </c>
      <c r="AV144" s="62">
        <v>481.37363636082006</v>
      </c>
      <c r="AW144" s="62">
        <v>437.19966809743994</v>
      </c>
      <c r="AX144" s="62">
        <v>451.10095692834784</v>
      </c>
      <c r="AY144" s="62">
        <v>276.62450637377117</v>
      </c>
      <c r="AZ144" s="62">
        <v>371.31163761855566</v>
      </c>
      <c r="BA144" s="62">
        <v>126.62734629811695</v>
      </c>
      <c r="BB144" s="62">
        <v>172.68721282611759</v>
      </c>
      <c r="BC144" s="62">
        <v>8.9735914699452941</v>
      </c>
      <c r="BD144" s="86">
        <v>61.953422109967455</v>
      </c>
      <c r="BE144" s="258">
        <v>2.0000000000000002E-5</v>
      </c>
      <c r="BF144" s="43">
        <v>2.0000000000000002E-5</v>
      </c>
      <c r="BG144" s="53">
        <v>5.0000000000000002E-5</v>
      </c>
      <c r="BH144" s="53">
        <v>4.0000000000000003E-5</v>
      </c>
      <c r="BI144" s="53">
        <v>1.2518952302791728E-4</v>
      </c>
      <c r="BJ144" s="53">
        <v>1.2406223545552731E-4</v>
      </c>
      <c r="BK144" s="53">
        <v>3.4000000000000002E-4</v>
      </c>
      <c r="BL144" s="53">
        <v>1.8000000000000001E-4</v>
      </c>
      <c r="BM144" s="53">
        <v>8.9999999999999998E-4</v>
      </c>
      <c r="BN144" s="53">
        <v>5.0000000000000001E-4</v>
      </c>
      <c r="BO144" s="53">
        <v>3.8E-3</v>
      </c>
      <c r="BP144" s="53">
        <v>2E-3</v>
      </c>
      <c r="BQ144" s="53">
        <v>1.6199999999999999E-2</v>
      </c>
      <c r="BR144" s="53">
        <v>6.1999999999999998E-3</v>
      </c>
      <c r="BS144" s="53">
        <v>6.1100000000000002E-2</v>
      </c>
      <c r="BT144" s="53">
        <v>2.6800000000000001E-2</v>
      </c>
      <c r="BU144" s="53">
        <v>0.1421</v>
      </c>
      <c r="BV144" s="53">
        <v>5.4699999999999999E-2</v>
      </c>
      <c r="BW144" s="53">
        <v>0.27589999999999998</v>
      </c>
      <c r="BX144" s="773">
        <v>0.1051</v>
      </c>
      <c r="BY144" s="53">
        <f t="shared" si="763"/>
        <v>2.0000000000000002E-5</v>
      </c>
      <c r="BZ144" s="53">
        <f t="shared" si="764"/>
        <v>4.5000000000000003E-5</v>
      </c>
      <c r="CA144" s="53">
        <f t="shared" si="765"/>
        <v>1.246258792417223E-4</v>
      </c>
      <c r="CB144" s="53">
        <f t="shared" si="766"/>
        <v>2.6000000000000003E-4</v>
      </c>
      <c r="CC144" s="53">
        <f t="shared" si="767"/>
        <v>6.9999999999999999E-4</v>
      </c>
      <c r="CD144" s="53">
        <f t="shared" si="768"/>
        <v>2.8999999999999998E-3</v>
      </c>
      <c r="CE144" s="53">
        <f t="shared" si="769"/>
        <v>1.12E-2</v>
      </c>
      <c r="CF144" s="53">
        <f t="shared" si="770"/>
        <v>4.3950000000000003E-2</v>
      </c>
      <c r="CG144" s="53">
        <f t="shared" si="771"/>
        <v>9.8400000000000001E-2</v>
      </c>
      <c r="CH144" s="54">
        <f t="shared" si="788"/>
        <v>0.1905</v>
      </c>
      <c r="CI144" s="64">
        <f>+Fall_Hoy!B144</f>
        <v>0</v>
      </c>
      <c r="CJ144" s="61">
        <f>+Fall_Hoy!C144</f>
        <v>0</v>
      </c>
      <c r="CK144" s="61">
        <f>+Fall_Hoy!D144</f>
        <v>0</v>
      </c>
      <c r="CL144" s="61">
        <f>+Fall_Hoy!E144</f>
        <v>0</v>
      </c>
      <c r="CM144" s="61">
        <f>+Fall_Hoy!F144</f>
        <v>0</v>
      </c>
      <c r="CN144" s="61">
        <f>+Fall_Hoy!G144</f>
        <v>0</v>
      </c>
      <c r="CO144" s="61">
        <f>+Fall_Hoy!H144</f>
        <v>0</v>
      </c>
      <c r="CP144" s="61">
        <f>+Fall_Hoy!I144</f>
        <v>0</v>
      </c>
      <c r="CQ144" s="61">
        <f>+Fall_Hoy!J144</f>
        <v>0</v>
      </c>
      <c r="CR144" s="61">
        <f>+Fall_Hoy!K144</f>
        <v>0</v>
      </c>
      <c r="CS144" s="61">
        <f>+Fall_Hoy!L144</f>
        <v>1</v>
      </c>
      <c r="CT144" s="61">
        <f>+Fall_Hoy!M144</f>
        <v>0</v>
      </c>
      <c r="CU144" s="61">
        <f>+Fall_Hoy!N144</f>
        <v>2</v>
      </c>
      <c r="CV144" s="61">
        <f>+Fall_Hoy!O144</f>
        <v>2</v>
      </c>
      <c r="CW144" s="61">
        <f>+Fall_Hoy!P144</f>
        <v>3</v>
      </c>
      <c r="CX144" s="61">
        <f>+Fall_Hoy!Q144</f>
        <v>1</v>
      </c>
      <c r="CY144" s="61">
        <f>+Fall_Hoy!R144</f>
        <v>0</v>
      </c>
      <c r="CZ144" s="61">
        <f>+Fall_Hoy!S144</f>
        <v>1</v>
      </c>
      <c r="DA144" s="61">
        <f>+Fall_Hoy!T144</f>
        <v>0</v>
      </c>
      <c r="DB144" s="253">
        <f>+Fall_Hoy!U144</f>
        <v>2</v>
      </c>
      <c r="DC144" s="61">
        <f>+Fall_Hoy!W144</f>
        <v>0</v>
      </c>
      <c r="DD144" s="61">
        <f>+Fall_Hoy!X144</f>
        <v>0</v>
      </c>
      <c r="DE144" s="61">
        <f>+Fall_Hoy!Y144</f>
        <v>0</v>
      </c>
      <c r="DF144" s="61">
        <f>+Fall_Hoy!Z144</f>
        <v>0</v>
      </c>
      <c r="DG144" s="61">
        <f>+Fall_Hoy!AA144</f>
        <v>1</v>
      </c>
      <c r="DH144" s="61">
        <f>+Fall_Hoy!AB144</f>
        <v>0</v>
      </c>
      <c r="DI144" s="61">
        <f>+Fall_Hoy!AC144</f>
        <v>0</v>
      </c>
      <c r="DJ144" s="61">
        <f>+Fall_Hoy!AD144</f>
        <v>0</v>
      </c>
      <c r="DK144" s="61">
        <f>+Fall_Hoy!AE144</f>
        <v>0</v>
      </c>
      <c r="DL144" s="270">
        <f>+Fall_Hoy!AF144</f>
        <v>0</v>
      </c>
      <c r="DM144" s="75">
        <f t="shared" si="585"/>
        <v>0.17749633601708401</v>
      </c>
      <c r="DN144" s="76">
        <f t="shared" si="586"/>
        <v>0.10049087896930547</v>
      </c>
      <c r="DO144" s="76">
        <f t="shared" si="587"/>
        <v>0.28238079562297752</v>
      </c>
      <c r="DP144" s="76">
        <f t="shared" si="588"/>
        <v>0.7</v>
      </c>
      <c r="DQ144" s="76">
        <f t="shared" si="688"/>
        <v>7.8163306592762452E-2</v>
      </c>
      <c r="DR144" s="76">
        <f t="shared" si="689"/>
        <v>8.8050170146562301E-2</v>
      </c>
      <c r="DS144" s="76">
        <f t="shared" si="690"/>
        <v>9.6795956364244748E-2</v>
      </c>
      <c r="DT144" s="76">
        <f t="shared" si="691"/>
        <v>0.10097108190627252</v>
      </c>
      <c r="DU144" s="76">
        <f t="shared" si="692"/>
        <v>9.2541609936817162E-2</v>
      </c>
      <c r="DV144" s="76">
        <f t="shared" si="693"/>
        <v>9.7277208790549907E-2</v>
      </c>
      <c r="DW144" s="76">
        <f t="shared" si="694"/>
        <v>0.54472121328507528</v>
      </c>
      <c r="DX144" s="76">
        <f t="shared" si="695"/>
        <v>7.8940758549387174E-2</v>
      </c>
      <c r="DY144" s="76">
        <f t="shared" si="696"/>
        <v>0.28238079562297752</v>
      </c>
      <c r="DZ144" s="76">
        <f t="shared" si="697"/>
        <v>0.7</v>
      </c>
      <c r="EA144" s="76">
        <f t="shared" si="698"/>
        <v>0.17749633601708401</v>
      </c>
      <c r="EB144" s="76">
        <f t="shared" si="699"/>
        <v>0.10049087896930547</v>
      </c>
      <c r="EC144" s="76">
        <f t="shared" si="700"/>
        <v>3.1588753274374534E-2</v>
      </c>
      <c r="ED144" s="76">
        <f t="shared" si="701"/>
        <v>0.1058650223708375</v>
      </c>
      <c r="EE144" s="76">
        <f t="shared" si="702"/>
        <v>0</v>
      </c>
      <c r="EF144" s="316">
        <f t="shared" si="703"/>
        <v>0.30715810475466665</v>
      </c>
      <c r="EG144" s="85">
        <f>+'Cas_-14'!B143</f>
        <v>8</v>
      </c>
      <c r="EH144" s="62">
        <f>+'Cas_-14'!C143</f>
        <v>13</v>
      </c>
      <c r="EI144" s="62">
        <f>+'Cas_-14'!D143</f>
        <v>29</v>
      </c>
      <c r="EJ144" s="62">
        <f>+'Cas_-14'!E143</f>
        <v>36</v>
      </c>
      <c r="EK144" s="62">
        <f>+'Cas_-14'!F143</f>
        <v>41</v>
      </c>
      <c r="EL144" s="62">
        <f>+'Cas_-14'!G143</f>
        <v>46</v>
      </c>
      <c r="EM144" s="62">
        <f>+'Cas_-14'!H143</f>
        <v>58</v>
      </c>
      <c r="EN144" s="62">
        <f>+'Cas_-14'!I143</f>
        <v>61</v>
      </c>
      <c r="EO144" s="62">
        <f>+'Cas_-14'!J143</f>
        <v>54</v>
      </c>
      <c r="EP144" s="62">
        <f>+'Cas_-14'!K143</f>
        <v>57</v>
      </c>
      <c r="EQ144" s="62">
        <f>+'Cas_-14'!L143</f>
        <v>30</v>
      </c>
      <c r="ER144" s="62">
        <f>+'Cas_-14'!M143</f>
        <v>38</v>
      </c>
      <c r="ES144" s="62">
        <f>+'Cas_-14'!N143</f>
        <v>24</v>
      </c>
      <c r="ET144" s="62">
        <f>+'Cas_-14'!O143</f>
        <v>27</v>
      </c>
      <c r="EU144" s="62">
        <f>+'Cas_-14'!P143</f>
        <v>13</v>
      </c>
      <c r="EV144" s="62">
        <f>+'Cas_-14'!Q143</f>
        <v>16</v>
      </c>
      <c r="EW144" s="62">
        <f>+'Cas_-14'!R143</f>
        <v>4</v>
      </c>
      <c r="EX144" s="62">
        <f>+'Cas_-14'!S143</f>
        <v>5</v>
      </c>
      <c r="EY144" s="62">
        <f>+'Cas_-14'!T143</f>
        <v>0</v>
      </c>
      <c r="EZ144" s="86">
        <f>+'Cas_-14'!U143</f>
        <v>2</v>
      </c>
      <c r="FA144" s="201">
        <f t="shared" si="712"/>
        <v>1.2265282501518149E-2</v>
      </c>
      <c r="FB144" s="90">
        <f t="shared" si="713"/>
        <v>2.0863987924057598E-2</v>
      </c>
      <c r="FC144" s="90">
        <f t="shared" si="714"/>
        <v>4.6034736946067953E-2</v>
      </c>
      <c r="FD144" s="90">
        <f t="shared" si="715"/>
        <v>5.8634508123082171E-2</v>
      </c>
      <c r="FE144" s="90">
        <f t="shared" si="716"/>
        <v>7.8163306592762452E-2</v>
      </c>
      <c r="FF144" s="90">
        <f t="shared" si="717"/>
        <v>8.8050170146562301E-2</v>
      </c>
      <c r="FG144" s="90">
        <f t="shared" si="718"/>
        <v>9.6795956364244748E-2</v>
      </c>
      <c r="FH144" s="90">
        <f t="shared" si="719"/>
        <v>0.10097108190627252</v>
      </c>
      <c r="FI144" s="90">
        <f t="shared" si="720"/>
        <v>9.2541609936817162E-2</v>
      </c>
      <c r="FJ144" s="90">
        <f t="shared" si="721"/>
        <v>9.7277208790549907E-2</v>
      </c>
      <c r="FK144" s="90">
        <f t="shared" si="722"/>
        <v>6.2098218314498584E-2</v>
      </c>
      <c r="FL144" s="90">
        <f t="shared" si="723"/>
        <v>7.8940758549387174E-2</v>
      </c>
      <c r="FM144" s="90">
        <f t="shared" si="724"/>
        <v>5.4894826669106826E-2</v>
      </c>
      <c r="FN144" s="90">
        <f t="shared" si="725"/>
        <v>5.9853564008929022E-2</v>
      </c>
      <c r="FO144" s="90">
        <f t="shared" si="726"/>
        <v>4.6995113232789945E-2</v>
      </c>
      <c r="FP144" s="90">
        <f t="shared" si="727"/>
        <v>4.309048890203819E-2</v>
      </c>
      <c r="FQ144" s="90">
        <f t="shared" si="728"/>
        <v>3.1588753274374534E-2</v>
      </c>
      <c r="FR144" s="90">
        <f t="shared" si="729"/>
        <v>2.8954083618424057E-2</v>
      </c>
      <c r="FS144" s="90">
        <f t="shared" si="730"/>
        <v>0</v>
      </c>
      <c r="FT144" s="99">
        <f t="shared" si="731"/>
        <v>3.228231680971546E-2</v>
      </c>
      <c r="FU144" s="119">
        <f t="shared" si="790"/>
        <v>3.7769104872214525</v>
      </c>
      <c r="FV144" s="120">
        <f t="shared" si="791"/>
        <v>2.3320895522388057</v>
      </c>
      <c r="FW144" s="120">
        <f t="shared" si="792"/>
        <v>5.1440329218106999</v>
      </c>
      <c r="FX144" s="120">
        <f t="shared" si="793"/>
        <v>11.695209994438647</v>
      </c>
      <c r="FY144" s="120">
        <f t="shared" si="789"/>
        <v>1</v>
      </c>
      <c r="FZ144" s="120">
        <f t="shared" si="789"/>
        <v>1</v>
      </c>
      <c r="GA144" s="120">
        <f t="shared" si="789"/>
        <v>1</v>
      </c>
      <c r="GB144" s="120">
        <f t="shared" si="789"/>
        <v>1</v>
      </c>
      <c r="GC144" s="120">
        <f t="shared" si="789"/>
        <v>1</v>
      </c>
      <c r="GD144" s="120">
        <f t="shared" si="789"/>
        <v>1</v>
      </c>
      <c r="GE144" s="120">
        <f t="shared" si="789"/>
        <v>8.7719298245614041</v>
      </c>
      <c r="GF144" s="120">
        <f t="shared" si="789"/>
        <v>1</v>
      </c>
      <c r="GG144" s="120">
        <f t="shared" si="789"/>
        <v>5.1440329218106999</v>
      </c>
      <c r="GH144" s="120">
        <f t="shared" si="789"/>
        <v>11.695209994438647</v>
      </c>
      <c r="GI144" s="120">
        <f t="shared" si="789"/>
        <v>3.7769104872214525</v>
      </c>
      <c r="GJ144" s="120">
        <f t="shared" si="789"/>
        <v>2.3320895522388057</v>
      </c>
      <c r="GK144" s="120">
        <f t="shared" si="794"/>
        <v>1</v>
      </c>
      <c r="GL144" s="120">
        <f t="shared" si="795"/>
        <v>3.6563071297989032</v>
      </c>
      <c r="GM144" s="120" t="e">
        <f t="shared" si="796"/>
        <v>#DIV/0!</v>
      </c>
      <c r="GN144" s="321">
        <f t="shared" si="797"/>
        <v>9.5147478591817336</v>
      </c>
      <c r="GO144" s="85">
        <f>+Cas_Hoy!B143</f>
        <v>9</v>
      </c>
      <c r="GP144" s="62">
        <f>+Cas_Hoy!C143</f>
        <v>14</v>
      </c>
      <c r="GQ144" s="62">
        <f>+Cas_Hoy!D143</f>
        <v>31</v>
      </c>
      <c r="GR144" s="62">
        <f>+Cas_Hoy!E143</f>
        <v>38</v>
      </c>
      <c r="GS144" s="62">
        <f>+Cas_Hoy!F143</f>
        <v>43</v>
      </c>
      <c r="GT144" s="62">
        <f>+Cas_Hoy!G143</f>
        <v>47</v>
      </c>
      <c r="GU144" s="62">
        <f>+Cas_Hoy!H143</f>
        <v>60</v>
      </c>
      <c r="GV144" s="62">
        <f>+Cas_Hoy!I143</f>
        <v>63</v>
      </c>
      <c r="GW144" s="62">
        <f>+Cas_Hoy!J143</f>
        <v>56</v>
      </c>
      <c r="GX144" s="62">
        <f>+Cas_Hoy!K143</f>
        <v>59</v>
      </c>
      <c r="GY144" s="62">
        <f>+Cas_Hoy!L143</f>
        <v>32</v>
      </c>
      <c r="GZ144" s="62">
        <f>+Cas_Hoy!M143</f>
        <v>41</v>
      </c>
      <c r="HA144" s="62">
        <f>+Cas_Hoy!N143</f>
        <v>24</v>
      </c>
      <c r="HB144" s="62">
        <f>+Cas_Hoy!O143</f>
        <v>29</v>
      </c>
      <c r="HC144" s="62">
        <f>+Cas_Hoy!P143</f>
        <v>13</v>
      </c>
      <c r="HD144" s="62">
        <f>+Cas_Hoy!Q143</f>
        <v>16</v>
      </c>
      <c r="HE144" s="62">
        <f>+Cas_Hoy!R143</f>
        <v>4</v>
      </c>
      <c r="HF144" s="62">
        <f>+Cas_Hoy!S143</f>
        <v>5</v>
      </c>
      <c r="HG144" s="62">
        <f>+Cas_Hoy!T143</f>
        <v>0</v>
      </c>
      <c r="HH144" s="590">
        <f>+Cas_Hoy!U143</f>
        <v>2</v>
      </c>
      <c r="HI144" s="543">
        <f t="shared" si="798"/>
        <v>0.17749633601708401</v>
      </c>
      <c r="HJ144" s="112">
        <f t="shared" si="799"/>
        <v>0.10049087896930547</v>
      </c>
      <c r="HK144" s="112">
        <f t="shared" si="800"/>
        <v>0.28238079562297752</v>
      </c>
      <c r="HL144" s="112">
        <f t="shared" si="801"/>
        <v>0.7</v>
      </c>
      <c r="HM144" s="323">
        <f t="shared" si="772"/>
        <v>8.1976150816799653E-2</v>
      </c>
      <c r="HN144" s="323">
        <f t="shared" si="773"/>
        <v>8.9964304280183219E-2</v>
      </c>
      <c r="HO144" s="323">
        <f t="shared" si="774"/>
        <v>0.1001337479630118</v>
      </c>
      <c r="HP144" s="323">
        <f t="shared" si="775"/>
        <v>0.10428160918188802</v>
      </c>
      <c r="HQ144" s="323">
        <f t="shared" si="776"/>
        <v>9.5969076971514106E-2</v>
      </c>
      <c r="HR144" s="323">
        <f t="shared" si="777"/>
        <v>0.10069044418670955</v>
      </c>
      <c r="HS144" s="323">
        <f t="shared" si="778"/>
        <v>0.58103596083741371</v>
      </c>
      <c r="HT144" s="323">
        <f t="shared" si="779"/>
        <v>8.5172923698023012E-2</v>
      </c>
      <c r="HU144" s="323">
        <f t="shared" si="780"/>
        <v>0.28238079562297752</v>
      </c>
      <c r="HV144" s="323">
        <f t="shared" si="781"/>
        <v>0.7</v>
      </c>
      <c r="HW144" s="323">
        <f t="shared" si="782"/>
        <v>0.17749633601708401</v>
      </c>
      <c r="HX144" s="323">
        <f t="shared" si="783"/>
        <v>0.10049087896930547</v>
      </c>
      <c r="HY144" s="323">
        <f t="shared" si="784"/>
        <v>3.1588753274374534E-2</v>
      </c>
      <c r="HZ144" s="323">
        <f t="shared" si="785"/>
        <v>0.10586502237083752</v>
      </c>
      <c r="IA144" s="323" t="e">
        <f t="shared" si="786"/>
        <v>#DIV/0!</v>
      </c>
      <c r="IB144" s="327">
        <f t="shared" si="787"/>
        <v>0.30715810475466671</v>
      </c>
      <c r="IC144" s="241">
        <f>+CyF_Tot!B143</f>
        <v>0</v>
      </c>
      <c r="ID144" s="149">
        <f>+CyF_Tot!C143</f>
        <v>574</v>
      </c>
      <c r="IE144" s="149">
        <f>+CyF_Tot!D143</f>
        <v>596</v>
      </c>
      <c r="IF144" s="149">
        <f>+CyF_Tot!E143</f>
        <v>599</v>
      </c>
      <c r="IG144" s="149">
        <f>+CyF_Tot!F143</f>
        <v>0</v>
      </c>
      <c r="IH144" s="149">
        <f>+CyF_Tot!G143</f>
        <v>13</v>
      </c>
      <c r="II144" s="149">
        <f>+CyF_Tot!H143</f>
        <v>13</v>
      </c>
      <c r="IJ144" s="557">
        <f>+CyF_Tot!I143</f>
        <v>13</v>
      </c>
      <c r="IK144" s="93">
        <f t="shared" si="667"/>
        <v>7.4034904921607261E-2</v>
      </c>
      <c r="IL144" s="90">
        <f t="shared" si="668"/>
        <v>7.0724538333964915E-2</v>
      </c>
      <c r="IM144" s="90">
        <f t="shared" si="669"/>
        <v>7.1505002087095718E-2</v>
      </c>
      <c r="IN144" s="90">
        <f t="shared" si="670"/>
        <v>6.969045598006586E-2</v>
      </c>
      <c r="IO144" s="90">
        <f t="shared" si="671"/>
        <v>5.9539478305453815E-2</v>
      </c>
      <c r="IP144" s="90">
        <f t="shared" si="672"/>
        <v>5.9299594519454921E-2</v>
      </c>
      <c r="IQ144" s="90">
        <f t="shared" si="673"/>
        <v>6.8013460170189721E-2</v>
      </c>
      <c r="IR144" s="90">
        <f t="shared" si="674"/>
        <v>6.8573594795992371E-2</v>
      </c>
      <c r="IS144" s="90">
        <f t="shared" si="675"/>
        <v>6.6233972102728259E-2</v>
      </c>
      <c r="IT144" s="90">
        <f t="shared" si="676"/>
        <v>6.6510137629112787E-2</v>
      </c>
      <c r="IU144" s="90">
        <f t="shared" si="677"/>
        <v>5.4836055394394706E-2</v>
      </c>
      <c r="IV144" s="90">
        <f t="shared" si="678"/>
        <v>5.4639459291807045E-2</v>
      </c>
      <c r="IW144" s="90">
        <f t="shared" si="679"/>
        <v>4.9625387979278089E-2</v>
      </c>
      <c r="IX144" s="90">
        <f t="shared" si="680"/>
        <v>5.1203286825011109E-2</v>
      </c>
      <c r="IY144" s="90">
        <f t="shared" si="681"/>
        <v>3.1398922403379249E-2</v>
      </c>
      <c r="IZ144" s="90">
        <f t="shared" si="682"/>
        <v>4.2146610399382028E-2</v>
      </c>
      <c r="JA144" s="90">
        <f t="shared" si="683"/>
        <v>1.4373138058810096E-2</v>
      </c>
      <c r="JB144" s="90">
        <f t="shared" si="684"/>
        <v>1.9601272738492347E-2</v>
      </c>
      <c r="JC144" s="90">
        <f t="shared" si="685"/>
        <v>1.0185688388133138E-3</v>
      </c>
      <c r="JD144" s="202">
        <f t="shared" si="686"/>
        <v>7.0321705005638429E-3</v>
      </c>
      <c r="JE144" s="326"/>
      <c r="JF144" s="323"/>
      <c r="JG144" s="323"/>
      <c r="JH144" s="323"/>
      <c r="JI144" s="323"/>
      <c r="JJ144" s="323"/>
      <c r="JK144" s="323"/>
      <c r="JL144" s="323"/>
      <c r="JM144" s="323"/>
      <c r="JN144" s="323"/>
      <c r="JO144" s="323"/>
      <c r="JP144" s="323"/>
      <c r="JQ144" s="323"/>
      <c r="JR144" s="323"/>
      <c r="JS144" s="323"/>
      <c r="JT144" s="323"/>
      <c r="JU144" s="323"/>
      <c r="JV144" s="323"/>
      <c r="JW144" s="323"/>
      <c r="JX144" s="327"/>
      <c r="JZ144" s="701">
        <f t="shared" si="540"/>
        <v>0</v>
      </c>
      <c r="KA144" s="291">
        <f t="shared" si="541"/>
        <v>0</v>
      </c>
      <c r="KB144" s="291">
        <f t="shared" si="542"/>
        <v>0</v>
      </c>
      <c r="KC144" s="291">
        <f t="shared" si="543"/>
        <v>0</v>
      </c>
      <c r="KD144" s="291">
        <f t="shared" si="544"/>
        <v>0</v>
      </c>
      <c r="KE144" s="291">
        <f t="shared" si="545"/>
        <v>0</v>
      </c>
      <c r="KF144" s="291">
        <f t="shared" si="546"/>
        <v>0</v>
      </c>
      <c r="KG144" s="291">
        <f t="shared" si="547"/>
        <v>0</v>
      </c>
      <c r="KH144" s="291">
        <f t="shared" si="548"/>
        <v>0</v>
      </c>
      <c r="KI144" s="291">
        <f t="shared" si="549"/>
        <v>0</v>
      </c>
      <c r="KJ144" s="291">
        <f t="shared" si="550"/>
        <v>4374.7491022756685</v>
      </c>
      <c r="KK144" s="291">
        <f t="shared" si="551"/>
        <v>0</v>
      </c>
      <c r="KL144" s="291">
        <f t="shared" si="552"/>
        <v>7563.7248637228859</v>
      </c>
      <c r="KM144" s="291">
        <f t="shared" si="553"/>
        <v>8455.35337803738</v>
      </c>
      <c r="KN144" s="291">
        <f t="shared" si="554"/>
        <v>10736.174603370562</v>
      </c>
      <c r="KO144" s="291">
        <f t="shared" si="555"/>
        <v>3591.1344135402992</v>
      </c>
      <c r="KP144" s="291">
        <f t="shared" si="556"/>
        <v>0</v>
      </c>
      <c r="KQ144" s="291">
        <f t="shared" si="557"/>
        <v>3802.9335771448418</v>
      </c>
      <c r="KR144" s="291">
        <f t="shared" si="558"/>
        <v>0</v>
      </c>
      <c r="KS144" s="702">
        <f t="shared" si="559"/>
        <v>5578.7071678869297</v>
      </c>
      <c r="KT144" s="705">
        <f>(SUM(JZ144:KS144)/SUM(JZ$4:KS143))*100000</f>
        <v>82.064819562143228</v>
      </c>
      <c r="KU144" s="624">
        <f t="shared" si="732"/>
        <v>0</v>
      </c>
      <c r="KV144" s="625">
        <f t="shared" si="733"/>
        <v>0</v>
      </c>
      <c r="KW144" s="625">
        <f t="shared" si="734"/>
        <v>0</v>
      </c>
      <c r="KX144" s="625">
        <f t="shared" si="735"/>
        <v>0</v>
      </c>
      <c r="KY144" s="625">
        <f t="shared" si="736"/>
        <v>0</v>
      </c>
      <c r="KZ144" s="625">
        <f t="shared" si="737"/>
        <v>0</v>
      </c>
      <c r="LA144" s="625">
        <f t="shared" si="738"/>
        <v>0</v>
      </c>
      <c r="LB144" s="625">
        <f t="shared" si="739"/>
        <v>0</v>
      </c>
      <c r="LC144" s="625">
        <f t="shared" si="740"/>
        <v>0</v>
      </c>
      <c r="LD144" s="625">
        <f t="shared" si="741"/>
        <v>0</v>
      </c>
      <c r="LE144" s="625">
        <f t="shared" si="742"/>
        <v>2069.940610483286</v>
      </c>
      <c r="LF144" s="625">
        <f t="shared" si="743"/>
        <v>0</v>
      </c>
      <c r="LG144" s="625">
        <f t="shared" si="744"/>
        <v>4574.5688890922356</v>
      </c>
      <c r="LH144" s="625">
        <f t="shared" si="745"/>
        <v>4433.5973339947423</v>
      </c>
      <c r="LI144" s="625">
        <f t="shared" si="746"/>
        <v>10845.026130643833</v>
      </c>
      <c r="LJ144" s="625">
        <f t="shared" si="747"/>
        <v>2693.1555563773873</v>
      </c>
      <c r="LK144" s="625">
        <f t="shared" si="748"/>
        <v>0</v>
      </c>
      <c r="LL144" s="625">
        <f t="shared" si="749"/>
        <v>5790.8167236848112</v>
      </c>
      <c r="LM144" s="625">
        <f t="shared" si="750"/>
        <v>0</v>
      </c>
      <c r="LN144" s="626">
        <f t="shared" si="751"/>
        <v>32282.316809715463</v>
      </c>
      <c r="LO144" s="642">
        <f t="shared" si="752"/>
        <v>0</v>
      </c>
      <c r="LP144" s="625">
        <f t="shared" si="753"/>
        <v>0</v>
      </c>
      <c r="LQ144" s="625">
        <f t="shared" si="754"/>
        <v>600.30296341519693</v>
      </c>
      <c r="LR144" s="625">
        <f t="shared" si="755"/>
        <v>0</v>
      </c>
      <c r="LS144" s="625">
        <f t="shared" si="756"/>
        <v>5886.3340957967312</v>
      </c>
      <c r="LT144" s="645">
        <f t="shared" si="757"/>
        <v>5676.1569168419619</v>
      </c>
      <c r="LU144" s="624">
        <f t="shared" si="758"/>
        <v>0</v>
      </c>
      <c r="LV144" s="625">
        <f t="shared" si="759"/>
        <v>299.64460543325782</v>
      </c>
      <c r="LW144" s="626">
        <f t="shared" si="760"/>
        <v>5769.8006629663005</v>
      </c>
      <c r="LY144" s="725">
        <f>VLOOKUP(A144,Vac!A:C,2,FALSE)</f>
        <v>9300.7816284512282</v>
      </c>
      <c r="LZ144" s="730">
        <f>VLOOKUP(A144,Vac!A:D,3,FALSE)</f>
        <v>1908</v>
      </c>
      <c r="MA144" s="722">
        <f>VLOOKUP(A144,Vac!A:D,4,FALSE)</f>
        <v>936</v>
      </c>
      <c r="MB144" s="742">
        <f t="shared" si="704"/>
        <v>0.21657207718501703</v>
      </c>
      <c r="MC144" s="666">
        <f t="shared" si="705"/>
        <v>0.10624290578887628</v>
      </c>
    </row>
    <row r="145" spans="1:341" ht="14.4">
      <c r="A145" s="510" t="s">
        <v>155</v>
      </c>
      <c r="B145" s="538">
        <v>36812</v>
      </c>
      <c r="C145" s="526">
        <f t="shared" si="638"/>
        <v>1890</v>
      </c>
      <c r="D145" s="517">
        <f t="shared" si="639"/>
        <v>58</v>
      </c>
      <c r="E145" s="495">
        <f t="shared" si="761"/>
        <v>8.3462770882277767E-3</v>
      </c>
      <c r="F145" s="208">
        <f t="shared" si="706"/>
        <v>4.8353797674671302E-2</v>
      </c>
      <c r="G145" s="30">
        <f t="shared" si="264"/>
        <v>3.904048394089465</v>
      </c>
      <c r="H145" s="29">
        <f t="shared" si="707"/>
        <v>0.18877556615992741</v>
      </c>
      <c r="I145" s="33">
        <f t="shared" si="708"/>
        <v>0.2004414719338555</v>
      </c>
      <c r="J145" s="353">
        <f t="shared" si="709"/>
        <v>0.22298984262309213</v>
      </c>
      <c r="K145" s="581">
        <f t="shared" si="710"/>
        <v>7.0656724276044114E-3</v>
      </c>
      <c r="L145" s="354">
        <f t="shared" si="762"/>
        <v>4.6116303857535215</v>
      </c>
      <c r="M145" s="355">
        <f t="shared" si="711"/>
        <v>0.23677011379642926</v>
      </c>
      <c r="N145" s="827"/>
      <c r="O145" s="364" t="s">
        <v>226</v>
      </c>
      <c r="P145" s="20" t="s">
        <v>234</v>
      </c>
      <c r="Q145" s="20"/>
      <c r="R145" s="20"/>
      <c r="S145" s="166">
        <f t="shared" si="568"/>
        <v>1890</v>
      </c>
      <c r="T145" s="167">
        <f t="shared" si="569"/>
        <v>5134.1953710746493</v>
      </c>
      <c r="U145" s="166">
        <f t="shared" si="570"/>
        <v>52</v>
      </c>
      <c r="V145" s="168">
        <f t="shared" si="571"/>
        <v>2.8291621327529923E-2</v>
      </c>
      <c r="W145" s="167">
        <f t="shared" si="572"/>
        <v>141.25828534173638</v>
      </c>
      <c r="X145" s="166">
        <f t="shared" si="573"/>
        <v>110</v>
      </c>
      <c r="Y145" s="168">
        <f t="shared" si="574"/>
        <v>6.1797752808988762E-2</v>
      </c>
      <c r="Z145" s="167">
        <f t="shared" si="575"/>
        <v>298.81560360751928</v>
      </c>
      <c r="AA145" s="166">
        <f t="shared" si="576"/>
        <v>58</v>
      </c>
      <c r="AB145" s="167">
        <f t="shared" si="577"/>
        <v>1575.573182657829</v>
      </c>
      <c r="AC145" s="169">
        <f t="shared" si="578"/>
        <v>3.0687830687830688E-2</v>
      </c>
      <c r="AD145" s="166">
        <f t="shared" si="579"/>
        <v>1</v>
      </c>
      <c r="AE145" s="168">
        <f t="shared" si="580"/>
        <v>1.7543859649122806E-2</v>
      </c>
      <c r="AF145" s="167">
        <f t="shared" si="581"/>
        <v>27.165054873410845</v>
      </c>
      <c r="AG145" s="166">
        <f t="shared" si="582"/>
        <v>3</v>
      </c>
      <c r="AH145" s="168">
        <f t="shared" si="583"/>
        <v>5.4545454545454543E-2</v>
      </c>
      <c r="AI145" s="365">
        <f t="shared" si="584"/>
        <v>81.495164620232529</v>
      </c>
      <c r="AJ145" s="831"/>
      <c r="AK145" s="85">
        <v>3045.5701933014539</v>
      </c>
      <c r="AL145" s="62">
        <v>2941.9399441275409</v>
      </c>
      <c r="AM145" s="62">
        <v>2690.9358194010897</v>
      </c>
      <c r="AN145" s="62">
        <v>2638.6499151378202</v>
      </c>
      <c r="AO145" s="62">
        <v>2474.8805948480658</v>
      </c>
      <c r="AP145" s="62">
        <v>2292.3997412478338</v>
      </c>
      <c r="AQ145" s="62">
        <v>2413.9661053175669</v>
      </c>
      <c r="AR145" s="62">
        <v>2450.0790597554487</v>
      </c>
      <c r="AS145" s="62">
        <v>2390.9106222852893</v>
      </c>
      <c r="AT145" s="62">
        <v>2278.2120274095832</v>
      </c>
      <c r="AU145" s="62">
        <v>1910.2270200518612</v>
      </c>
      <c r="AV145" s="62">
        <v>1963.5775175270687</v>
      </c>
      <c r="AW145" s="62">
        <v>1576.6439607648376</v>
      </c>
      <c r="AX145" s="62">
        <v>1636.6541993794081</v>
      </c>
      <c r="AY145" s="62">
        <v>1124.679541230395</v>
      </c>
      <c r="AZ145" s="62">
        <v>1452.8835208288551</v>
      </c>
      <c r="BA145" s="62">
        <v>472.5552840470184</v>
      </c>
      <c r="BB145" s="62">
        <v>787.83731318836112</v>
      </c>
      <c r="BC145" s="62">
        <v>50.630923290751966</v>
      </c>
      <c r="BD145" s="86">
        <v>218.76697120767659</v>
      </c>
      <c r="BE145" s="258">
        <v>2.0000000000000002E-5</v>
      </c>
      <c r="BF145" s="43">
        <v>2.0000000000000002E-5</v>
      </c>
      <c r="BG145" s="53">
        <v>5.0000000000000002E-5</v>
      </c>
      <c r="BH145" s="53">
        <v>4.0000000000000003E-5</v>
      </c>
      <c r="BI145" s="53">
        <v>1.2518952302791728E-4</v>
      </c>
      <c r="BJ145" s="53">
        <v>1.2406223545552731E-4</v>
      </c>
      <c r="BK145" s="53">
        <v>3.4000000000000002E-4</v>
      </c>
      <c r="BL145" s="53">
        <v>1.8000000000000001E-4</v>
      </c>
      <c r="BM145" s="53">
        <v>8.9999999999999998E-4</v>
      </c>
      <c r="BN145" s="53">
        <v>5.0000000000000001E-4</v>
      </c>
      <c r="BO145" s="53">
        <v>3.8E-3</v>
      </c>
      <c r="BP145" s="53">
        <v>2E-3</v>
      </c>
      <c r="BQ145" s="53">
        <v>1.6199999999999999E-2</v>
      </c>
      <c r="BR145" s="53">
        <v>6.1999999999999998E-3</v>
      </c>
      <c r="BS145" s="53">
        <v>6.1100000000000002E-2</v>
      </c>
      <c r="BT145" s="53">
        <v>2.6800000000000001E-2</v>
      </c>
      <c r="BU145" s="53">
        <v>0.1421</v>
      </c>
      <c r="BV145" s="53">
        <v>5.4699999999999999E-2</v>
      </c>
      <c r="BW145" s="53">
        <v>0.27589999999999998</v>
      </c>
      <c r="BX145" s="773">
        <v>0.1051</v>
      </c>
      <c r="BY145" s="53">
        <f t="shared" si="763"/>
        <v>2.0000000000000002E-5</v>
      </c>
      <c r="BZ145" s="53">
        <f t="shared" si="764"/>
        <v>4.5000000000000003E-5</v>
      </c>
      <c r="CA145" s="53">
        <f t="shared" si="765"/>
        <v>1.246258792417223E-4</v>
      </c>
      <c r="CB145" s="53">
        <f t="shared" si="766"/>
        <v>2.6000000000000003E-4</v>
      </c>
      <c r="CC145" s="53">
        <f t="shared" si="767"/>
        <v>6.9999999999999999E-4</v>
      </c>
      <c r="CD145" s="53">
        <f t="shared" si="768"/>
        <v>2.8999999999999998E-3</v>
      </c>
      <c r="CE145" s="53">
        <f t="shared" si="769"/>
        <v>1.12E-2</v>
      </c>
      <c r="CF145" s="53">
        <f t="shared" si="770"/>
        <v>4.3950000000000003E-2</v>
      </c>
      <c r="CG145" s="53">
        <f t="shared" si="771"/>
        <v>9.8400000000000001E-2</v>
      </c>
      <c r="CH145" s="54">
        <f t="shared" si="788"/>
        <v>0.1905</v>
      </c>
      <c r="CI145" s="64">
        <f>+Fall_Hoy!B145</f>
        <v>0</v>
      </c>
      <c r="CJ145" s="61">
        <f>+Fall_Hoy!C145</f>
        <v>0</v>
      </c>
      <c r="CK145" s="61">
        <f>+Fall_Hoy!D145</f>
        <v>0</v>
      </c>
      <c r="CL145" s="61">
        <f>+Fall_Hoy!E145</f>
        <v>0</v>
      </c>
      <c r="CM145" s="61">
        <f>+Fall_Hoy!F145</f>
        <v>1</v>
      </c>
      <c r="CN145" s="61">
        <f>+Fall_Hoy!G145</f>
        <v>0</v>
      </c>
      <c r="CO145" s="61">
        <f>+Fall_Hoy!H145</f>
        <v>0</v>
      </c>
      <c r="CP145" s="61">
        <f>+Fall_Hoy!I145</f>
        <v>0</v>
      </c>
      <c r="CQ145" s="61">
        <f>+Fall_Hoy!J145</f>
        <v>0</v>
      </c>
      <c r="CR145" s="61">
        <f>+Fall_Hoy!K145</f>
        <v>0</v>
      </c>
      <c r="CS145" s="61">
        <f>+Fall_Hoy!L145</f>
        <v>1</v>
      </c>
      <c r="CT145" s="61">
        <f>+Fall_Hoy!M145</f>
        <v>2</v>
      </c>
      <c r="CU145" s="61">
        <f>+Fall_Hoy!N145</f>
        <v>6</v>
      </c>
      <c r="CV145" s="61">
        <f>+Fall_Hoy!O145</f>
        <v>4</v>
      </c>
      <c r="CW145" s="61">
        <f>+Fall_Hoy!P145</f>
        <v>8</v>
      </c>
      <c r="CX145" s="61">
        <f>+Fall_Hoy!Q145</f>
        <v>7</v>
      </c>
      <c r="CY145" s="61">
        <f>+Fall_Hoy!R145</f>
        <v>8</v>
      </c>
      <c r="CZ145" s="61">
        <f>+Fall_Hoy!S145</f>
        <v>10</v>
      </c>
      <c r="DA145" s="61">
        <f>+Fall_Hoy!T145</f>
        <v>0</v>
      </c>
      <c r="DB145" s="253">
        <f>+Fall_Hoy!U145</f>
        <v>9</v>
      </c>
      <c r="DC145" s="61">
        <f>+Fall_Hoy!W145</f>
        <v>0</v>
      </c>
      <c r="DD145" s="61">
        <f>+Fall_Hoy!X145</f>
        <v>0</v>
      </c>
      <c r="DE145" s="61">
        <f>+Fall_Hoy!Y145</f>
        <v>0</v>
      </c>
      <c r="DF145" s="61">
        <f>+Fall_Hoy!Z145</f>
        <v>0</v>
      </c>
      <c r="DG145" s="61">
        <f>+Fall_Hoy!AA145</f>
        <v>0</v>
      </c>
      <c r="DH145" s="61">
        <f>+Fall_Hoy!AB145</f>
        <v>0</v>
      </c>
      <c r="DI145" s="61">
        <f>+Fall_Hoy!AC145</f>
        <v>0</v>
      </c>
      <c r="DJ145" s="61">
        <f>+Fall_Hoy!AD145</f>
        <v>0</v>
      </c>
      <c r="DK145" s="61">
        <f>+Fall_Hoy!AE145</f>
        <v>1</v>
      </c>
      <c r="DL145" s="270">
        <f>+Fall_Hoy!AF145</f>
        <v>1</v>
      </c>
      <c r="DM145" s="75">
        <f t="shared" si="585"/>
        <v>0.11641795915226094</v>
      </c>
      <c r="DN145" s="76">
        <f t="shared" si="586"/>
        <v>0.1797763042296314</v>
      </c>
      <c r="DO145" s="76">
        <f t="shared" si="587"/>
        <v>0.23491059464731778</v>
      </c>
      <c r="DP145" s="76">
        <f t="shared" si="588"/>
        <v>0.39419523719012545</v>
      </c>
      <c r="DQ145" s="76">
        <f t="shared" si="688"/>
        <v>0.7</v>
      </c>
      <c r="DR145" s="76">
        <f t="shared" si="689"/>
        <v>7.1976975494764575E-2</v>
      </c>
      <c r="DS145" s="76">
        <f t="shared" si="690"/>
        <v>9.983570169817918E-2</v>
      </c>
      <c r="DT145" s="76">
        <f t="shared" si="691"/>
        <v>7.5099617405148436E-2</v>
      </c>
      <c r="DU145" s="76">
        <f t="shared" si="692"/>
        <v>7.4866872199893256E-2</v>
      </c>
      <c r="DV145" s="76">
        <f t="shared" si="693"/>
        <v>6.759686901271611E-2</v>
      </c>
      <c r="DW145" s="76">
        <f t="shared" si="694"/>
        <v>0.13776262819782412</v>
      </c>
      <c r="DX145" s="76">
        <f t="shared" si="695"/>
        <v>0.50927452116043825</v>
      </c>
      <c r="DY145" s="76">
        <f t="shared" si="696"/>
        <v>0.23491059464731778</v>
      </c>
      <c r="DZ145" s="76">
        <f t="shared" si="697"/>
        <v>0.39419523719012545</v>
      </c>
      <c r="EA145" s="76">
        <f t="shared" si="698"/>
        <v>0.11641795915226094</v>
      </c>
      <c r="EB145" s="76">
        <f t="shared" si="699"/>
        <v>0.1797763042296314</v>
      </c>
      <c r="EC145" s="76">
        <f t="shared" si="700"/>
        <v>0.11913607427979271</v>
      </c>
      <c r="ED145" s="76">
        <f t="shared" si="701"/>
        <v>0.23204709072498131</v>
      </c>
      <c r="EE145" s="76">
        <f t="shared" si="702"/>
        <v>3.9501551028703279E-2</v>
      </c>
      <c r="EF145" s="316">
        <f t="shared" si="703"/>
        <v>0.39143354346367026</v>
      </c>
      <c r="EG145" s="85">
        <f>+'Cas_-14'!B144</f>
        <v>10</v>
      </c>
      <c r="EH145" s="62">
        <f>+'Cas_-14'!C144</f>
        <v>16</v>
      </c>
      <c r="EI145" s="62">
        <f>+'Cas_-14'!D144</f>
        <v>22</v>
      </c>
      <c r="EJ145" s="62">
        <f>+'Cas_-14'!E144</f>
        <v>35</v>
      </c>
      <c r="EK145" s="62">
        <f>+'Cas_-14'!F144</f>
        <v>176</v>
      </c>
      <c r="EL145" s="62">
        <f>+'Cas_-14'!G144</f>
        <v>165</v>
      </c>
      <c r="EM145" s="62">
        <f>+'Cas_-14'!H144</f>
        <v>241</v>
      </c>
      <c r="EN145" s="62">
        <f>+'Cas_-14'!I144</f>
        <v>184</v>
      </c>
      <c r="EO145" s="62">
        <f>+'Cas_-14'!J144</f>
        <v>179</v>
      </c>
      <c r="EP145" s="62">
        <f>+'Cas_-14'!K144</f>
        <v>154</v>
      </c>
      <c r="EQ145" s="62">
        <f>+'Cas_-14'!L144</f>
        <v>137</v>
      </c>
      <c r="ER145" s="62">
        <f>+'Cas_-14'!M144</f>
        <v>102</v>
      </c>
      <c r="ES145" s="62">
        <f>+'Cas_-14'!N144</f>
        <v>84</v>
      </c>
      <c r="ET145" s="62">
        <f>+'Cas_-14'!O144</f>
        <v>98</v>
      </c>
      <c r="EU145" s="62">
        <f>+'Cas_-14'!P144</f>
        <v>55</v>
      </c>
      <c r="EV145" s="62">
        <f>+'Cas_-14'!Q144</f>
        <v>44</v>
      </c>
      <c r="EW145" s="62">
        <f>+'Cas_-14'!R144</f>
        <v>20</v>
      </c>
      <c r="EX145" s="62">
        <f>+'Cas_-14'!S144</f>
        <v>22</v>
      </c>
      <c r="EY145" s="62">
        <f>+'Cas_-14'!T144</f>
        <v>2</v>
      </c>
      <c r="EZ145" s="86">
        <f>+'Cas_-14'!U144</f>
        <v>14</v>
      </c>
      <c r="FA145" s="201">
        <f t="shared" si="712"/>
        <v>3.2834574038038563E-3</v>
      </c>
      <c r="FB145" s="91">
        <f t="shared" si="713"/>
        <v>5.4385882458062706E-3</v>
      </c>
      <c r="FC145" s="91">
        <f t="shared" si="714"/>
        <v>8.1755944684315986E-3</v>
      </c>
      <c r="FD145" s="91">
        <f t="shared" si="715"/>
        <v>1.3264359094856243E-2</v>
      </c>
      <c r="FE145" s="91">
        <f t="shared" si="716"/>
        <v>7.1114541997047226E-2</v>
      </c>
      <c r="FF145" s="91">
        <f t="shared" si="717"/>
        <v>7.1976975494764575E-2</v>
      </c>
      <c r="FG145" s="91">
        <f t="shared" si="718"/>
        <v>9.983570169817918E-2</v>
      </c>
      <c r="FH145" s="91">
        <f t="shared" si="719"/>
        <v>7.5099617405148436E-2</v>
      </c>
      <c r="FI145" s="91">
        <f t="shared" si="720"/>
        <v>7.4866872199893256E-2</v>
      </c>
      <c r="FJ145" s="91">
        <f t="shared" si="721"/>
        <v>6.759686901271611E-2</v>
      </c>
      <c r="FK145" s="91">
        <f t="shared" si="722"/>
        <v>7.1719224239787244E-2</v>
      </c>
      <c r="FL145" s="91">
        <f t="shared" si="723"/>
        <v>5.1946001158364702E-2</v>
      </c>
      <c r="FM145" s="91">
        <f t="shared" si="724"/>
        <v>5.3277722866011672E-2</v>
      </c>
      <c r="FN145" s="91">
        <f t="shared" si="725"/>
        <v>5.9878256529180059E-2</v>
      </c>
      <c r="FO145" s="91">
        <f t="shared" si="726"/>
        <v>4.8902818966396609E-2</v>
      </c>
      <c r="FP145" s="91">
        <f t="shared" si="727"/>
        <v>3.0284602563940194E-2</v>
      </c>
      <c r="FQ145" s="91">
        <f t="shared" si="728"/>
        <v>4.2323090387896362E-2</v>
      </c>
      <c r="FR145" s="91">
        <f t="shared" si="729"/>
        <v>2.7924546897844252E-2</v>
      </c>
      <c r="FS145" s="91">
        <f t="shared" si="730"/>
        <v>3.9501551028703279E-2</v>
      </c>
      <c r="FT145" s="100">
        <f t="shared" si="731"/>
        <v>6.399503509471606E-2</v>
      </c>
      <c r="FU145" s="119">
        <f t="shared" si="790"/>
        <v>2.3805981252789765</v>
      </c>
      <c r="FV145" s="120">
        <f t="shared" si="791"/>
        <v>5.9362279511533238</v>
      </c>
      <c r="FW145" s="120">
        <f t="shared" si="792"/>
        <v>4.4091710758377429</v>
      </c>
      <c r="FX145" s="120">
        <f t="shared" si="793"/>
        <v>6.5832784726793943</v>
      </c>
      <c r="FY145" s="120">
        <f t="shared" si="789"/>
        <v>9.8432750931457154</v>
      </c>
      <c r="FZ145" s="120">
        <f t="shared" si="789"/>
        <v>1</v>
      </c>
      <c r="GA145" s="120">
        <f t="shared" si="789"/>
        <v>1</v>
      </c>
      <c r="GB145" s="120">
        <f t="shared" si="789"/>
        <v>1</v>
      </c>
      <c r="GC145" s="120">
        <f t="shared" si="789"/>
        <v>1</v>
      </c>
      <c r="GD145" s="120">
        <f t="shared" si="789"/>
        <v>1</v>
      </c>
      <c r="GE145" s="120">
        <f t="shared" si="789"/>
        <v>1.9208605455243948</v>
      </c>
      <c r="GF145" s="120">
        <f t="shared" si="789"/>
        <v>9.8039215686274517</v>
      </c>
      <c r="GG145" s="120">
        <f t="shared" si="789"/>
        <v>4.4091710758377429</v>
      </c>
      <c r="GH145" s="120">
        <f t="shared" si="789"/>
        <v>6.5832784726793943</v>
      </c>
      <c r="GI145" s="120">
        <f t="shared" si="789"/>
        <v>2.3805981252789765</v>
      </c>
      <c r="GJ145" s="120">
        <f t="shared" si="789"/>
        <v>5.9362279511533238</v>
      </c>
      <c r="GK145" s="120">
        <f t="shared" si="794"/>
        <v>2.8149190710767065</v>
      </c>
      <c r="GL145" s="120">
        <f t="shared" si="795"/>
        <v>8.3097889313611439</v>
      </c>
      <c r="GM145" s="120">
        <f t="shared" si="796"/>
        <v>1</v>
      </c>
      <c r="GN145" s="321">
        <f t="shared" si="797"/>
        <v>6.1166236237596836</v>
      </c>
      <c r="GO145" s="85">
        <f>+Cas_Hoy!B144</f>
        <v>11</v>
      </c>
      <c r="GP145" s="62">
        <f>+Cas_Hoy!C144</f>
        <v>17</v>
      </c>
      <c r="GQ145" s="62">
        <f>+Cas_Hoy!D144</f>
        <v>24</v>
      </c>
      <c r="GR145" s="62">
        <f>+Cas_Hoy!E144</f>
        <v>38</v>
      </c>
      <c r="GS145" s="62">
        <f>+Cas_Hoy!F144</f>
        <v>184</v>
      </c>
      <c r="GT145" s="62">
        <f>+Cas_Hoy!G144</f>
        <v>169</v>
      </c>
      <c r="GU145" s="62">
        <f>+Cas_Hoy!H144</f>
        <v>253</v>
      </c>
      <c r="GV145" s="62">
        <f>+Cas_Hoy!I144</f>
        <v>199</v>
      </c>
      <c r="GW145" s="62">
        <f>+Cas_Hoy!J144</f>
        <v>185</v>
      </c>
      <c r="GX145" s="62">
        <f>+Cas_Hoy!K144</f>
        <v>165</v>
      </c>
      <c r="GY145" s="62">
        <f>+Cas_Hoy!L144</f>
        <v>150</v>
      </c>
      <c r="GZ145" s="62">
        <f>+Cas_Hoy!M144</f>
        <v>109</v>
      </c>
      <c r="HA145" s="62">
        <f>+Cas_Hoy!N144</f>
        <v>93</v>
      </c>
      <c r="HB145" s="62">
        <f>+Cas_Hoy!O144</f>
        <v>109</v>
      </c>
      <c r="HC145" s="62">
        <f>+Cas_Hoy!P144</f>
        <v>58</v>
      </c>
      <c r="HD145" s="62">
        <f>+Cas_Hoy!Q144</f>
        <v>46</v>
      </c>
      <c r="HE145" s="62">
        <f>+Cas_Hoy!R144</f>
        <v>21</v>
      </c>
      <c r="HF145" s="62">
        <f>+Cas_Hoy!S144</f>
        <v>23</v>
      </c>
      <c r="HG145" s="62">
        <f>+Cas_Hoy!T144</f>
        <v>2</v>
      </c>
      <c r="HH145" s="590">
        <f>+Cas_Hoy!U144</f>
        <v>14</v>
      </c>
      <c r="HI145" s="543">
        <f t="shared" si="798"/>
        <v>0.12276802965147519</v>
      </c>
      <c r="HJ145" s="112">
        <f t="shared" si="799"/>
        <v>0.18794795442188736</v>
      </c>
      <c r="HK145" s="112">
        <f t="shared" si="800"/>
        <v>0.26007958693095901</v>
      </c>
      <c r="HL145" s="112">
        <f t="shared" si="801"/>
        <v>0.43844164136452729</v>
      </c>
      <c r="HM145" s="323">
        <f t="shared" si="772"/>
        <v>0.7</v>
      </c>
      <c r="HN145" s="323">
        <f t="shared" si="773"/>
        <v>7.3721871870395236E-2</v>
      </c>
      <c r="HO145" s="323">
        <f t="shared" si="774"/>
        <v>0.10480677398190595</v>
      </c>
      <c r="HP145" s="323">
        <f t="shared" si="775"/>
        <v>8.1221868824046403E-2</v>
      </c>
      <c r="HQ145" s="323">
        <f t="shared" si="776"/>
        <v>7.7376376295979057E-2</v>
      </c>
      <c r="HR145" s="323">
        <f t="shared" si="777"/>
        <v>7.2425216799338693E-2</v>
      </c>
      <c r="HS145" s="323">
        <f t="shared" si="778"/>
        <v>0.15083499437717968</v>
      </c>
      <c r="HT145" s="323">
        <f t="shared" si="779"/>
        <v>0.544224733396939</v>
      </c>
      <c r="HU145" s="323">
        <f t="shared" si="780"/>
        <v>0.26007958693095901</v>
      </c>
      <c r="HV145" s="323">
        <f t="shared" si="781"/>
        <v>0.43844164136452729</v>
      </c>
      <c r="HW145" s="323">
        <f t="shared" si="782"/>
        <v>0.12276802965147519</v>
      </c>
      <c r="HX145" s="323">
        <f t="shared" si="783"/>
        <v>0.18794795442188736</v>
      </c>
      <c r="HY145" s="323">
        <f t="shared" si="784"/>
        <v>0.12509287799378235</v>
      </c>
      <c r="HZ145" s="323">
        <f t="shared" si="785"/>
        <v>0.24259468575793502</v>
      </c>
      <c r="IA145" s="323">
        <f t="shared" si="786"/>
        <v>3.9501551028703279E-2</v>
      </c>
      <c r="IB145" s="327">
        <f t="shared" si="787"/>
        <v>0.39143354346367021</v>
      </c>
      <c r="IC145" s="241">
        <f>+CyF_Tot!B144</f>
        <v>0</v>
      </c>
      <c r="ID145" s="149">
        <f>+CyF_Tot!C144</f>
        <v>1780</v>
      </c>
      <c r="IE145" s="149">
        <f>+CyF_Tot!D144</f>
        <v>1838</v>
      </c>
      <c r="IF145" s="149">
        <f>+CyF_Tot!E144</f>
        <v>1890</v>
      </c>
      <c r="IG145" s="149">
        <f>+CyF_Tot!F144</f>
        <v>0</v>
      </c>
      <c r="IH145" s="149">
        <f>+CyF_Tot!G144</f>
        <v>55</v>
      </c>
      <c r="II145" s="149">
        <f>+CyF_Tot!H144</f>
        <v>57</v>
      </c>
      <c r="IJ145" s="557">
        <f>+CyF_Tot!I144</f>
        <v>58</v>
      </c>
      <c r="IK145" s="93">
        <f t="shared" si="667"/>
        <v>8.2733081421858465E-2</v>
      </c>
      <c r="IL145" s="90">
        <f t="shared" si="668"/>
        <v>7.9917960016503878E-2</v>
      </c>
      <c r="IM145" s="90">
        <f t="shared" si="669"/>
        <v>7.3099419194857379E-2</v>
      </c>
      <c r="IN145" s="90">
        <f t="shared" si="670"/>
        <v>7.1679069736439754E-2</v>
      </c>
      <c r="IO145" s="90">
        <f t="shared" si="671"/>
        <v>6.7230267164187382E-2</v>
      </c>
      <c r="IP145" s="90">
        <f t="shared" si="672"/>
        <v>6.2273164762790226E-2</v>
      </c>
      <c r="IQ145" s="90">
        <f t="shared" si="673"/>
        <v>6.5575521713505572E-2</v>
      </c>
      <c r="IR145" s="90">
        <f t="shared" si="674"/>
        <v>6.6556532102451618E-2</v>
      </c>
      <c r="IS145" s="90">
        <f t="shared" si="675"/>
        <v>6.494921825180075E-2</v>
      </c>
      <c r="IT145" s="90">
        <f t="shared" si="676"/>
        <v>6.1887754737845899E-2</v>
      </c>
      <c r="IU145" s="90">
        <f t="shared" si="677"/>
        <v>5.1891421820380888E-2</v>
      </c>
      <c r="IV145" s="90">
        <f t="shared" si="678"/>
        <v>5.3340691011818667E-2</v>
      </c>
      <c r="IW145" s="90">
        <f t="shared" si="679"/>
        <v>4.2829619710008628E-2</v>
      </c>
      <c r="IX145" s="90">
        <f t="shared" si="680"/>
        <v>4.4459801134939914E-2</v>
      </c>
      <c r="IY145" s="90">
        <f t="shared" si="681"/>
        <v>3.0551981452526213E-2</v>
      </c>
      <c r="IZ145" s="90">
        <f t="shared" si="682"/>
        <v>3.9467660567990198E-2</v>
      </c>
      <c r="JA145" s="90">
        <f t="shared" si="683"/>
        <v>1.2836990221857502E-2</v>
      </c>
      <c r="JB145" s="90">
        <f t="shared" si="684"/>
        <v>2.1401643844082396E-2</v>
      </c>
      <c r="JC145" s="90">
        <f t="shared" si="685"/>
        <v>1.3753918094847324E-3</v>
      </c>
      <c r="JD145" s="202">
        <f t="shared" si="686"/>
        <v>5.9428167773464251E-3</v>
      </c>
      <c r="JE145" s="326"/>
      <c r="JF145" s="323"/>
      <c r="JG145" s="323"/>
      <c r="JH145" s="323"/>
      <c r="JI145" s="323"/>
      <c r="JJ145" s="323"/>
      <c r="JK145" s="323"/>
      <c r="JL145" s="323"/>
      <c r="JM145" s="323"/>
      <c r="JN145" s="323"/>
      <c r="JO145" s="323"/>
      <c r="JP145" s="323"/>
      <c r="JQ145" s="323"/>
      <c r="JR145" s="323"/>
      <c r="JS145" s="323"/>
      <c r="JT145" s="323"/>
      <c r="JU145" s="323"/>
      <c r="JV145" s="323"/>
      <c r="JW145" s="323"/>
      <c r="JX145" s="327"/>
      <c r="JZ145" s="701">
        <f t="shared" si="540"/>
        <v>0</v>
      </c>
      <c r="KA145" s="291">
        <f t="shared" si="541"/>
        <v>0</v>
      </c>
      <c r="KB145" s="291">
        <f t="shared" si="542"/>
        <v>0</v>
      </c>
      <c r="KC145" s="291">
        <f t="shared" si="543"/>
        <v>0</v>
      </c>
      <c r="KD145" s="291">
        <f t="shared" si="544"/>
        <v>1445.6984338752113</v>
      </c>
      <c r="KE145" s="291">
        <f t="shared" si="545"/>
        <v>0</v>
      </c>
      <c r="KF145" s="291">
        <f t="shared" si="546"/>
        <v>0</v>
      </c>
      <c r="KG145" s="291">
        <f t="shared" si="547"/>
        <v>0</v>
      </c>
      <c r="KH145" s="291">
        <f t="shared" si="548"/>
        <v>0</v>
      </c>
      <c r="KI145" s="291">
        <f t="shared" si="549"/>
        <v>0</v>
      </c>
      <c r="KJ145" s="291">
        <f t="shared" si="550"/>
        <v>1106.3951969136217</v>
      </c>
      <c r="KK145" s="291">
        <f t="shared" si="551"/>
        <v>2310.5082226209884</v>
      </c>
      <c r="KL145" s="291">
        <f t="shared" si="552"/>
        <v>6292.209431473344</v>
      </c>
      <c r="KM145" s="291">
        <f t="shared" si="553"/>
        <v>4660.9943645350231</v>
      </c>
      <c r="KN145" s="291">
        <f t="shared" si="554"/>
        <v>7041.7427450808564</v>
      </c>
      <c r="KO145" s="291">
        <f t="shared" si="555"/>
        <v>6424.4723449509856</v>
      </c>
      <c r="KP145" s="291">
        <f t="shared" si="556"/>
        <v>6036.2545850110209</v>
      </c>
      <c r="KQ145" s="291">
        <f t="shared" si="557"/>
        <v>8335.7057225720364</v>
      </c>
      <c r="KR145" s="291">
        <f t="shared" si="558"/>
        <v>0</v>
      </c>
      <c r="KS145" s="702">
        <f t="shared" si="559"/>
        <v>7109.3455808900662</v>
      </c>
      <c r="KT145" s="705">
        <f>(SUM(JZ145:KS145)/SUM(JZ$4:KS144))*100000</f>
        <v>94.381070579700165</v>
      </c>
      <c r="KU145" s="624">
        <f t="shared" si="732"/>
        <v>0</v>
      </c>
      <c r="KV145" s="625">
        <f t="shared" si="733"/>
        <v>0</v>
      </c>
      <c r="KW145" s="625">
        <f t="shared" si="734"/>
        <v>0</v>
      </c>
      <c r="KX145" s="625">
        <f t="shared" si="735"/>
        <v>0</v>
      </c>
      <c r="KY145" s="625">
        <f t="shared" si="736"/>
        <v>404.05989771049559</v>
      </c>
      <c r="KZ145" s="625">
        <f t="shared" si="737"/>
        <v>0</v>
      </c>
      <c r="LA145" s="625">
        <f t="shared" si="738"/>
        <v>0</v>
      </c>
      <c r="LB145" s="625">
        <f t="shared" si="739"/>
        <v>0</v>
      </c>
      <c r="LC145" s="625">
        <f t="shared" si="740"/>
        <v>0</v>
      </c>
      <c r="LD145" s="625">
        <f t="shared" si="741"/>
        <v>0</v>
      </c>
      <c r="LE145" s="625">
        <f t="shared" si="742"/>
        <v>523.49798715173165</v>
      </c>
      <c r="LF145" s="625">
        <f t="shared" si="743"/>
        <v>1018.5490423208765</v>
      </c>
      <c r="LG145" s="625">
        <f t="shared" si="744"/>
        <v>3805.5516332865482</v>
      </c>
      <c r="LH145" s="625">
        <f t="shared" si="745"/>
        <v>2444.010470578778</v>
      </c>
      <c r="LI145" s="625">
        <f t="shared" si="746"/>
        <v>7113.1373042031437</v>
      </c>
      <c r="LJ145" s="625">
        <f t="shared" si="747"/>
        <v>4818.0049533541214</v>
      </c>
      <c r="LK145" s="625">
        <f t="shared" si="748"/>
        <v>16929.236155158545</v>
      </c>
      <c r="LL145" s="625">
        <f t="shared" si="749"/>
        <v>12692.975862656478</v>
      </c>
      <c r="LM145" s="625">
        <f t="shared" si="750"/>
        <v>0</v>
      </c>
      <c r="LN145" s="626">
        <f t="shared" si="751"/>
        <v>41139.665418031749</v>
      </c>
      <c r="LO145" s="642">
        <f t="shared" si="752"/>
        <v>121.78211157181066</v>
      </c>
      <c r="LP145" s="625">
        <f t="shared" si="753"/>
        <v>0</v>
      </c>
      <c r="LQ145" s="625">
        <f t="shared" si="754"/>
        <v>148.91802682114255</v>
      </c>
      <c r="LR145" s="625">
        <f t="shared" si="755"/>
        <v>298.87018382244844</v>
      </c>
      <c r="LS145" s="625">
        <f t="shared" si="756"/>
        <v>6822.7426750564046</v>
      </c>
      <c r="LT145" s="645">
        <f t="shared" si="757"/>
        <v>7323.9648347831344</v>
      </c>
      <c r="LU145" s="624">
        <f t="shared" si="758"/>
        <v>62.172134440542123</v>
      </c>
      <c r="LV145" s="625">
        <f t="shared" si="759"/>
        <v>223.76416696905221</v>
      </c>
      <c r="LW145" s="626">
        <f t="shared" si="760"/>
        <v>7103.192725451021</v>
      </c>
      <c r="LY145" s="725">
        <f>VLOOKUP(A145,Vac!A:C,2,FALSE)</f>
        <v>9450.5247778077937</v>
      </c>
      <c r="LZ145" s="730">
        <f>VLOOKUP(A145,Vac!A:D,3,FALSE)</f>
        <v>2529</v>
      </c>
      <c r="MA145" s="722">
        <f>VLOOKUP(A145,Vac!A:D,4,FALSE)</f>
        <v>943</v>
      </c>
      <c r="MB145" s="742">
        <f t="shared" si="704"/>
        <v>6.8700423774856023E-2</v>
      </c>
      <c r="MC145" s="666">
        <f t="shared" si="705"/>
        <v>2.5616646745626425E-2</v>
      </c>
    </row>
    <row r="146" spans="1:341" ht="14.4">
      <c r="A146" s="510" t="s">
        <v>156</v>
      </c>
      <c r="B146" s="538">
        <v>25744</v>
      </c>
      <c r="C146" s="526">
        <f t="shared" si="638"/>
        <v>1381</v>
      </c>
      <c r="D146" s="517">
        <f t="shared" si="639"/>
        <v>32</v>
      </c>
      <c r="E146" s="495">
        <f t="shared" si="761"/>
        <v>7.3785251319516514E-3</v>
      </c>
      <c r="F146" s="208">
        <f t="shared" si="706"/>
        <v>4.358297078931013E-2</v>
      </c>
      <c r="G146" s="30">
        <f t="shared" si="264"/>
        <v>3.8653387497767602</v>
      </c>
      <c r="H146" s="29">
        <f t="shared" si="707"/>
        <v>0.16846294582230908</v>
      </c>
      <c r="I146" s="33">
        <f t="shared" si="708"/>
        <v>0.20735055987576545</v>
      </c>
      <c r="J146" s="353">
        <f t="shared" si="709"/>
        <v>0.28730301622607518</v>
      </c>
      <c r="K146" s="581">
        <f t="shared" si="710"/>
        <v>4.3264706924427462E-3</v>
      </c>
      <c r="L146" s="354">
        <f t="shared" si="762"/>
        <v>6.5920934489519425</v>
      </c>
      <c r="M146" s="355">
        <f t="shared" si="711"/>
        <v>0.35336734616041332</v>
      </c>
      <c r="N146" s="827"/>
      <c r="O146" s="364" t="s">
        <v>226</v>
      </c>
      <c r="P146" s="20" t="s">
        <v>234</v>
      </c>
      <c r="Q146" s="20"/>
      <c r="R146" s="20"/>
      <c r="S146" s="166">
        <f t="shared" si="568"/>
        <v>1381</v>
      </c>
      <c r="T146" s="167">
        <f t="shared" si="569"/>
        <v>5364.3567433188318</v>
      </c>
      <c r="U146" s="166">
        <f t="shared" si="570"/>
        <v>128</v>
      </c>
      <c r="V146" s="168">
        <f t="shared" si="571"/>
        <v>0.10215482841181166</v>
      </c>
      <c r="W146" s="167">
        <f t="shared" si="572"/>
        <v>497.20323182100685</v>
      </c>
      <c r="X146" s="166">
        <f t="shared" si="573"/>
        <v>259</v>
      </c>
      <c r="Y146" s="168">
        <f t="shared" si="574"/>
        <v>0.23083778966131907</v>
      </c>
      <c r="Z146" s="167">
        <f t="shared" si="575"/>
        <v>1006.0596643878185</v>
      </c>
      <c r="AA146" s="166">
        <f t="shared" si="576"/>
        <v>32</v>
      </c>
      <c r="AB146" s="167">
        <f t="shared" si="577"/>
        <v>1243.0080795525171</v>
      </c>
      <c r="AC146" s="169">
        <f t="shared" si="578"/>
        <v>2.3171614771904415E-2</v>
      </c>
      <c r="AD146" s="166">
        <f t="shared" si="579"/>
        <v>0</v>
      </c>
      <c r="AE146" s="168">
        <f t="shared" si="580"/>
        <v>0</v>
      </c>
      <c r="AF146" s="167">
        <f t="shared" si="581"/>
        <v>0</v>
      </c>
      <c r="AG146" s="166">
        <f t="shared" si="582"/>
        <v>1</v>
      </c>
      <c r="AH146" s="168">
        <f t="shared" si="583"/>
        <v>3.2258064516129031E-2</v>
      </c>
      <c r="AI146" s="365">
        <f t="shared" si="584"/>
        <v>38.844002486016159</v>
      </c>
      <c r="AJ146" s="831"/>
      <c r="AK146" s="85">
        <v>2231.1095602179498</v>
      </c>
      <c r="AL146" s="62">
        <v>2078.3871204550846</v>
      </c>
      <c r="AM146" s="62">
        <v>2113.0265167693328</v>
      </c>
      <c r="AN146" s="62">
        <v>1934.5343754514779</v>
      </c>
      <c r="AO146" s="62">
        <v>1937.1433635249259</v>
      </c>
      <c r="AP146" s="62">
        <v>1841.3835359695731</v>
      </c>
      <c r="AQ146" s="62">
        <v>1734.6791570323808</v>
      </c>
      <c r="AR146" s="62">
        <v>1624.0357638801465</v>
      </c>
      <c r="AS146" s="62">
        <v>1699.5016995057283</v>
      </c>
      <c r="AT146" s="62">
        <v>1635.9465779706265</v>
      </c>
      <c r="AU146" s="62">
        <v>1284.1028904242478</v>
      </c>
      <c r="AV146" s="62">
        <v>1172.9141548381403</v>
      </c>
      <c r="AW146" s="62">
        <v>963.21135690452365</v>
      </c>
      <c r="AX146" s="62">
        <v>1021.5427623253136</v>
      </c>
      <c r="AY146" s="62">
        <v>638.91530190128719</v>
      </c>
      <c r="AZ146" s="62">
        <v>841.91095071473296</v>
      </c>
      <c r="BA146" s="62">
        <v>311.05380704694852</v>
      </c>
      <c r="BB146" s="62">
        <v>485.81609557677314</v>
      </c>
      <c r="BC146" s="62">
        <v>23.256359405379335</v>
      </c>
      <c r="BD146" s="86">
        <v>171.52870775734058</v>
      </c>
      <c r="BE146" s="258">
        <v>2.0000000000000002E-5</v>
      </c>
      <c r="BF146" s="43">
        <v>2.0000000000000002E-5</v>
      </c>
      <c r="BG146" s="53">
        <v>5.0000000000000002E-5</v>
      </c>
      <c r="BH146" s="53">
        <v>4.0000000000000003E-5</v>
      </c>
      <c r="BI146" s="53">
        <v>1.2518952302791728E-4</v>
      </c>
      <c r="BJ146" s="53">
        <v>1.2406223545552731E-4</v>
      </c>
      <c r="BK146" s="53">
        <v>3.4000000000000002E-4</v>
      </c>
      <c r="BL146" s="53">
        <v>1.8000000000000001E-4</v>
      </c>
      <c r="BM146" s="53">
        <v>8.9999999999999998E-4</v>
      </c>
      <c r="BN146" s="53">
        <v>5.0000000000000001E-4</v>
      </c>
      <c r="BO146" s="53">
        <v>3.8E-3</v>
      </c>
      <c r="BP146" s="53">
        <v>2E-3</v>
      </c>
      <c r="BQ146" s="53">
        <v>1.6199999999999999E-2</v>
      </c>
      <c r="BR146" s="53">
        <v>6.1999999999999998E-3</v>
      </c>
      <c r="BS146" s="53">
        <v>6.1100000000000002E-2</v>
      </c>
      <c r="BT146" s="53">
        <v>2.6800000000000001E-2</v>
      </c>
      <c r="BU146" s="53">
        <v>0.1421</v>
      </c>
      <c r="BV146" s="53">
        <v>5.4699999999999999E-2</v>
      </c>
      <c r="BW146" s="53">
        <v>0.27589999999999998</v>
      </c>
      <c r="BX146" s="773">
        <v>0.1051</v>
      </c>
      <c r="BY146" s="53">
        <f t="shared" si="763"/>
        <v>2.0000000000000002E-5</v>
      </c>
      <c r="BZ146" s="53">
        <f t="shared" si="764"/>
        <v>4.5000000000000003E-5</v>
      </c>
      <c r="CA146" s="53">
        <f t="shared" si="765"/>
        <v>1.246258792417223E-4</v>
      </c>
      <c r="CB146" s="53">
        <f t="shared" si="766"/>
        <v>2.6000000000000003E-4</v>
      </c>
      <c r="CC146" s="53">
        <f t="shared" si="767"/>
        <v>6.9999999999999999E-4</v>
      </c>
      <c r="CD146" s="53">
        <f t="shared" si="768"/>
        <v>2.8999999999999998E-3</v>
      </c>
      <c r="CE146" s="53">
        <f t="shared" si="769"/>
        <v>1.12E-2</v>
      </c>
      <c r="CF146" s="53">
        <f t="shared" si="770"/>
        <v>4.3950000000000003E-2</v>
      </c>
      <c r="CG146" s="53">
        <f t="shared" si="771"/>
        <v>9.8400000000000001E-2</v>
      </c>
      <c r="CH146" s="54">
        <f t="shared" si="788"/>
        <v>0.1905</v>
      </c>
      <c r="CI146" s="64">
        <f>+Fall_Hoy!B146</f>
        <v>0</v>
      </c>
      <c r="CJ146" s="61">
        <f>+Fall_Hoy!C146</f>
        <v>0</v>
      </c>
      <c r="CK146" s="61">
        <f>+Fall_Hoy!D146</f>
        <v>0</v>
      </c>
      <c r="CL146" s="61">
        <f>+Fall_Hoy!E146</f>
        <v>0</v>
      </c>
      <c r="CM146" s="61">
        <f>+Fall_Hoy!F146</f>
        <v>0</v>
      </c>
      <c r="CN146" s="61">
        <f>+Fall_Hoy!G146</f>
        <v>0</v>
      </c>
      <c r="CO146" s="61">
        <f>+Fall_Hoy!H146</f>
        <v>0</v>
      </c>
      <c r="CP146" s="61">
        <f>+Fall_Hoy!I146</f>
        <v>0</v>
      </c>
      <c r="CQ146" s="61">
        <f>+Fall_Hoy!J146</f>
        <v>1</v>
      </c>
      <c r="CR146" s="61">
        <f>+Fall_Hoy!K146</f>
        <v>1</v>
      </c>
      <c r="CS146" s="61">
        <f>+Fall_Hoy!L146</f>
        <v>5</v>
      </c>
      <c r="CT146" s="61">
        <f>+Fall_Hoy!M146</f>
        <v>1</v>
      </c>
      <c r="CU146" s="61">
        <f>+Fall_Hoy!N146</f>
        <v>6</v>
      </c>
      <c r="CV146" s="61">
        <f>+Fall_Hoy!O146</f>
        <v>3</v>
      </c>
      <c r="CW146" s="61">
        <f>+Fall_Hoy!P146</f>
        <v>6</v>
      </c>
      <c r="CX146" s="61">
        <f>+Fall_Hoy!Q146</f>
        <v>1</v>
      </c>
      <c r="CY146" s="61">
        <f>+Fall_Hoy!R146</f>
        <v>3</v>
      </c>
      <c r="CZ146" s="61">
        <f>+Fall_Hoy!S146</f>
        <v>3</v>
      </c>
      <c r="DA146" s="61">
        <f>+Fall_Hoy!T146</f>
        <v>1</v>
      </c>
      <c r="DB146" s="253">
        <f>+Fall_Hoy!U146</f>
        <v>0</v>
      </c>
      <c r="DC146" s="61">
        <f>+Fall_Hoy!W146</f>
        <v>0</v>
      </c>
      <c r="DD146" s="61">
        <f>+Fall_Hoy!X146</f>
        <v>0</v>
      </c>
      <c r="DE146" s="61">
        <f>+Fall_Hoy!Y146</f>
        <v>0</v>
      </c>
      <c r="DF146" s="61">
        <f>+Fall_Hoy!Z146</f>
        <v>0</v>
      </c>
      <c r="DG146" s="61">
        <f>+Fall_Hoy!AA146</f>
        <v>0</v>
      </c>
      <c r="DH146" s="61">
        <f>+Fall_Hoy!AB146</f>
        <v>0</v>
      </c>
      <c r="DI146" s="61">
        <f>+Fall_Hoy!AC146</f>
        <v>0</v>
      </c>
      <c r="DJ146" s="61">
        <f>+Fall_Hoy!AD146</f>
        <v>0</v>
      </c>
      <c r="DK146" s="61">
        <f>+Fall_Hoy!AE146</f>
        <v>1</v>
      </c>
      <c r="DL146" s="270">
        <f>+Fall_Hoy!AF146</f>
        <v>0</v>
      </c>
      <c r="DM146" s="75">
        <f t="shared" si="585"/>
        <v>0.153697481302349</v>
      </c>
      <c r="DN146" s="76">
        <f t="shared" si="586"/>
        <v>4.4319928139839475E-2</v>
      </c>
      <c r="DO146" s="76">
        <f t="shared" si="587"/>
        <v>0.38451619960195565</v>
      </c>
      <c r="DP146" s="76">
        <f t="shared" si="588"/>
        <v>0.47366687483597014</v>
      </c>
      <c r="DQ146" s="76">
        <f t="shared" si="688"/>
        <v>6.969024726923001E-2</v>
      </c>
      <c r="DR146" s="76">
        <f t="shared" si="689"/>
        <v>6.6254529606055906E-2</v>
      </c>
      <c r="DS146" s="76">
        <f t="shared" si="690"/>
        <v>6.7447631180488091E-2</v>
      </c>
      <c r="DT146" s="76">
        <f t="shared" si="691"/>
        <v>8.1278998243625847E-2</v>
      </c>
      <c r="DU146" s="76">
        <f t="shared" si="692"/>
        <v>0.6537864077654405</v>
      </c>
      <c r="DV146" s="76">
        <f t="shared" si="693"/>
        <v>0.7</v>
      </c>
      <c r="DW146" s="76">
        <f t="shared" si="694"/>
        <v>0.7</v>
      </c>
      <c r="DX146" s="76">
        <f t="shared" si="695"/>
        <v>0.42628865713450181</v>
      </c>
      <c r="DY146" s="76">
        <f t="shared" si="696"/>
        <v>0.38451619960195565</v>
      </c>
      <c r="DZ146" s="76">
        <f t="shared" si="697"/>
        <v>0.47366687483597014</v>
      </c>
      <c r="EA146" s="76">
        <f t="shared" si="698"/>
        <v>0.153697481302349</v>
      </c>
      <c r="EB146" s="76">
        <f t="shared" si="699"/>
        <v>4.4319928139839475E-2</v>
      </c>
      <c r="EC146" s="76">
        <f t="shared" si="700"/>
        <v>6.7872157661419658E-2</v>
      </c>
      <c r="ED146" s="76">
        <f t="shared" si="701"/>
        <v>0.11289170417845182</v>
      </c>
      <c r="EE146" s="76">
        <f t="shared" si="702"/>
        <v>0.15584991476298587</v>
      </c>
      <c r="EF146" s="316">
        <f t="shared" si="703"/>
        <v>1.165985581159612E-2</v>
      </c>
      <c r="EG146" s="85">
        <f>+'Cas_-14'!B145</f>
        <v>14</v>
      </c>
      <c r="EH146" s="62">
        <f>+'Cas_-14'!C145</f>
        <v>11</v>
      </c>
      <c r="EI146" s="62">
        <f>+'Cas_-14'!D145</f>
        <v>46</v>
      </c>
      <c r="EJ146" s="62">
        <f>+'Cas_-14'!E145</f>
        <v>47</v>
      </c>
      <c r="EK146" s="62">
        <f>+'Cas_-14'!F145</f>
        <v>135</v>
      </c>
      <c r="EL146" s="62">
        <f>+'Cas_-14'!G145</f>
        <v>122</v>
      </c>
      <c r="EM146" s="62">
        <f>+'Cas_-14'!H145</f>
        <v>117</v>
      </c>
      <c r="EN146" s="62">
        <f>+'Cas_-14'!I145</f>
        <v>132</v>
      </c>
      <c r="EO146" s="62">
        <f>+'Cas_-14'!J145</f>
        <v>103</v>
      </c>
      <c r="EP146" s="62">
        <f>+'Cas_-14'!K145</f>
        <v>88</v>
      </c>
      <c r="EQ146" s="62">
        <f>+'Cas_-14'!L145</f>
        <v>86</v>
      </c>
      <c r="ER146" s="62">
        <f>+'Cas_-14'!M145</f>
        <v>67</v>
      </c>
      <c r="ES146" s="62">
        <f>+'Cas_-14'!N145</f>
        <v>42</v>
      </c>
      <c r="ET146" s="62">
        <f>+'Cas_-14'!O145</f>
        <v>42</v>
      </c>
      <c r="EU146" s="62">
        <f>+'Cas_-14'!P145</f>
        <v>25</v>
      </c>
      <c r="EV146" s="62">
        <f>+'Cas_-14'!Q145</f>
        <v>14</v>
      </c>
      <c r="EW146" s="62">
        <f>+'Cas_-14'!R145</f>
        <v>10</v>
      </c>
      <c r="EX146" s="62">
        <f>+'Cas_-14'!S145</f>
        <v>12</v>
      </c>
      <c r="EY146" s="62">
        <f>+'Cas_-14'!T145</f>
        <v>1</v>
      </c>
      <c r="EZ146" s="86">
        <f>+'Cas_-14'!U145</f>
        <v>2</v>
      </c>
      <c r="FA146" s="201">
        <f t="shared" si="712"/>
        <v>6.2749047602271872E-3</v>
      </c>
      <c r="FB146" s="90">
        <f t="shared" si="713"/>
        <v>5.2925655147398306E-3</v>
      </c>
      <c r="FC146" s="90">
        <f t="shared" si="714"/>
        <v>2.1769722071605012E-2</v>
      </c>
      <c r="FD146" s="90">
        <f t="shared" si="715"/>
        <v>2.4295251920261812E-2</v>
      </c>
      <c r="FE146" s="90">
        <f t="shared" si="716"/>
        <v>6.969024726923001E-2</v>
      </c>
      <c r="FF146" s="90">
        <f t="shared" si="717"/>
        <v>6.6254529606055906E-2</v>
      </c>
      <c r="FG146" s="90">
        <f t="shared" si="718"/>
        <v>6.7447631180488091E-2</v>
      </c>
      <c r="FH146" s="90">
        <f t="shared" si="719"/>
        <v>8.1278998243625847E-2</v>
      </c>
      <c r="FI146" s="90">
        <f t="shared" si="720"/>
        <v>6.060599999985633E-2</v>
      </c>
      <c r="FJ146" s="90">
        <f t="shared" si="721"/>
        <v>5.3791487561386644E-2</v>
      </c>
      <c r="FK146" s="90">
        <f t="shared" si="722"/>
        <v>6.6972826431055635E-2</v>
      </c>
      <c r="FL146" s="90">
        <f t="shared" si="723"/>
        <v>5.7122680056023244E-2</v>
      </c>
      <c r="FM146" s="90">
        <f t="shared" si="724"/>
        <v>4.3604137034861774E-2</v>
      </c>
      <c r="FN146" s="90">
        <f t="shared" si="725"/>
        <v>4.1114284735762209E-2</v>
      </c>
      <c r="FO146" s="90">
        <f t="shared" si="726"/>
        <v>3.9128817114889691E-2</v>
      </c>
      <c r="FP146" s="90">
        <f t="shared" si="727"/>
        <v>1.6628837038067768E-2</v>
      </c>
      <c r="FQ146" s="90">
        <f t="shared" si="728"/>
        <v>3.2148778678959114E-2</v>
      </c>
      <c r="FR146" s="90">
        <f t="shared" si="729"/>
        <v>2.4700704874245256E-2</v>
      </c>
      <c r="FS146" s="90">
        <f t="shared" si="730"/>
        <v>4.2998991483107797E-2</v>
      </c>
      <c r="FT146" s="99">
        <f t="shared" si="731"/>
        <v>1.165985581159612E-2</v>
      </c>
      <c r="FU146" s="119">
        <f t="shared" si="790"/>
        <v>3.9279869067103101</v>
      </c>
      <c r="FV146" s="120">
        <f t="shared" si="791"/>
        <v>2.6652452025586357</v>
      </c>
      <c r="FW146" s="120">
        <f t="shared" si="792"/>
        <v>8.8183421516754841</v>
      </c>
      <c r="FX146" s="120">
        <f t="shared" si="793"/>
        <v>11.52073732718894</v>
      </c>
      <c r="FY146" s="120">
        <f t="shared" si="789"/>
        <v>1</v>
      </c>
      <c r="FZ146" s="120">
        <f t="shared" si="789"/>
        <v>1</v>
      </c>
      <c r="GA146" s="120">
        <f t="shared" si="789"/>
        <v>1</v>
      </c>
      <c r="GB146" s="120">
        <f t="shared" si="789"/>
        <v>1</v>
      </c>
      <c r="GC146" s="120">
        <f t="shared" si="789"/>
        <v>10.787486515641856</v>
      </c>
      <c r="GD146" s="120">
        <f t="shared" si="789"/>
        <v>13.013211415675437</v>
      </c>
      <c r="GE146" s="120">
        <f t="shared" si="789"/>
        <v>10.45200027089504</v>
      </c>
      <c r="GF146" s="120">
        <f t="shared" si="789"/>
        <v>7.4626865671641793</v>
      </c>
      <c r="GG146" s="120">
        <f t="shared" si="789"/>
        <v>8.8183421516754841</v>
      </c>
      <c r="GH146" s="120">
        <f t="shared" si="789"/>
        <v>11.52073732718894</v>
      </c>
      <c r="GI146" s="120">
        <f t="shared" si="789"/>
        <v>3.9279869067103101</v>
      </c>
      <c r="GJ146" s="120">
        <f t="shared" si="789"/>
        <v>2.6652452025586357</v>
      </c>
      <c r="GK146" s="120">
        <f t="shared" si="794"/>
        <v>2.1111893033075297</v>
      </c>
      <c r="GL146" s="120">
        <f t="shared" si="795"/>
        <v>4.5703839122486292</v>
      </c>
      <c r="GM146" s="120">
        <f t="shared" si="796"/>
        <v>3.6245016310257343</v>
      </c>
      <c r="GN146" s="321">
        <f t="shared" si="797"/>
        <v>1</v>
      </c>
      <c r="GO146" s="85">
        <f>+Cas_Hoy!B145</f>
        <v>15</v>
      </c>
      <c r="GP146" s="62">
        <f>+Cas_Hoy!C145</f>
        <v>13</v>
      </c>
      <c r="GQ146" s="62">
        <f>+Cas_Hoy!D145</f>
        <v>55</v>
      </c>
      <c r="GR146" s="62">
        <f>+Cas_Hoy!E145</f>
        <v>55</v>
      </c>
      <c r="GS146" s="62">
        <f>+Cas_Hoy!F145</f>
        <v>164</v>
      </c>
      <c r="GT146" s="62">
        <f>+Cas_Hoy!G145</f>
        <v>148</v>
      </c>
      <c r="GU146" s="62">
        <f>+Cas_Hoy!H145</f>
        <v>175</v>
      </c>
      <c r="GV146" s="62">
        <f>+Cas_Hoy!I145</f>
        <v>152</v>
      </c>
      <c r="GW146" s="62">
        <f>+Cas_Hoy!J145</f>
        <v>136</v>
      </c>
      <c r="GX146" s="62">
        <f>+Cas_Hoy!K145</f>
        <v>109</v>
      </c>
      <c r="GY146" s="62">
        <f>+Cas_Hoy!L145</f>
        <v>105</v>
      </c>
      <c r="GZ146" s="62">
        <f>+Cas_Hoy!M145</f>
        <v>77</v>
      </c>
      <c r="HA146" s="62">
        <f>+Cas_Hoy!N145</f>
        <v>50</v>
      </c>
      <c r="HB146" s="62">
        <f>+Cas_Hoy!O145</f>
        <v>49</v>
      </c>
      <c r="HC146" s="62">
        <f>+Cas_Hoy!P145</f>
        <v>28</v>
      </c>
      <c r="HD146" s="62">
        <f>+Cas_Hoy!Q145</f>
        <v>15</v>
      </c>
      <c r="HE146" s="62">
        <f>+Cas_Hoy!R145</f>
        <v>11</v>
      </c>
      <c r="HF146" s="62">
        <f>+Cas_Hoy!S145</f>
        <v>13</v>
      </c>
      <c r="HG146" s="62">
        <f>+Cas_Hoy!T145</f>
        <v>1</v>
      </c>
      <c r="HH146" s="590">
        <f>+Cas_Hoy!U145</f>
        <v>3</v>
      </c>
      <c r="HI146" s="543">
        <f t="shared" si="798"/>
        <v>0.17214117905863088</v>
      </c>
      <c r="HJ146" s="112">
        <f t="shared" si="799"/>
        <v>4.7485637292685151E-2</v>
      </c>
      <c r="HK146" s="112">
        <f t="shared" si="800"/>
        <v>0.45775738047851861</v>
      </c>
      <c r="HL146" s="112">
        <f t="shared" si="801"/>
        <v>0.55261135397529848</v>
      </c>
      <c r="HM146" s="323">
        <f t="shared" si="772"/>
        <v>8.4660744830768311E-2</v>
      </c>
      <c r="HN146" s="323">
        <f t="shared" si="773"/>
        <v>8.0374347390953074E-2</v>
      </c>
      <c r="HO146" s="323">
        <f t="shared" si="774"/>
        <v>0.10088320903064457</v>
      </c>
      <c r="HP146" s="323">
        <f t="shared" si="775"/>
        <v>9.3593997977508558E-2</v>
      </c>
      <c r="HQ146" s="323">
        <f t="shared" si="776"/>
        <v>0.7</v>
      </c>
      <c r="HR146" s="323">
        <f t="shared" si="777"/>
        <v>0.7</v>
      </c>
      <c r="HS146" s="323">
        <f t="shared" si="778"/>
        <v>0.7</v>
      </c>
      <c r="HT146" s="323">
        <f t="shared" si="779"/>
        <v>0.4899138298411439</v>
      </c>
      <c r="HU146" s="323">
        <f t="shared" si="780"/>
        <v>0.45775738047851861</v>
      </c>
      <c r="HV146" s="323">
        <f t="shared" si="781"/>
        <v>0.55261135397529848</v>
      </c>
      <c r="HW146" s="323">
        <f t="shared" si="782"/>
        <v>0.17214117905863088</v>
      </c>
      <c r="HX146" s="323">
        <f t="shared" si="783"/>
        <v>4.7485637292685151E-2</v>
      </c>
      <c r="HY146" s="323">
        <f t="shared" si="784"/>
        <v>7.4659373427561612E-2</v>
      </c>
      <c r="HZ146" s="323">
        <f t="shared" si="785"/>
        <v>0.12229934619332281</v>
      </c>
      <c r="IA146" s="323">
        <f t="shared" si="786"/>
        <v>0.15584991476298587</v>
      </c>
      <c r="IB146" s="327">
        <f t="shared" si="787"/>
        <v>1.7489783717394181E-2</v>
      </c>
      <c r="IC146" s="241">
        <f>+CyF_Tot!B145</f>
        <v>0</v>
      </c>
      <c r="ID146" s="149">
        <f>+CyF_Tot!C145</f>
        <v>1122</v>
      </c>
      <c r="IE146" s="149">
        <f>+CyF_Tot!D145</f>
        <v>1253</v>
      </c>
      <c r="IF146" s="149">
        <f>+CyF_Tot!E145</f>
        <v>1381</v>
      </c>
      <c r="IG146" s="149">
        <f>+CyF_Tot!F145</f>
        <v>0</v>
      </c>
      <c r="IH146" s="149">
        <f>+CyF_Tot!G145</f>
        <v>31</v>
      </c>
      <c r="II146" s="149">
        <f>+CyF_Tot!H145</f>
        <v>32</v>
      </c>
      <c r="IJ146" s="557">
        <f>+CyF_Tot!I145</f>
        <v>32</v>
      </c>
      <c r="IK146" s="93">
        <f t="shared" si="667"/>
        <v>8.6665225303680468E-2</v>
      </c>
      <c r="IL146" s="90">
        <f t="shared" si="668"/>
        <v>8.073287447386128E-2</v>
      </c>
      <c r="IM146" s="90">
        <f t="shared" si="669"/>
        <v>8.2078407270406023E-2</v>
      </c>
      <c r="IN146" s="90">
        <f t="shared" si="670"/>
        <v>7.5145058089320926E-2</v>
      </c>
      <c r="IO146" s="90">
        <f t="shared" si="671"/>
        <v>7.5246401628531925E-2</v>
      </c>
      <c r="IP146" s="90">
        <f t="shared" si="672"/>
        <v>7.1526706648911323E-2</v>
      </c>
      <c r="IQ146" s="90">
        <f t="shared" si="673"/>
        <v>6.7381881488206216E-2</v>
      </c>
      <c r="IR146" s="90">
        <f t="shared" si="674"/>
        <v>6.3084049249539559E-2</v>
      </c>
      <c r="IS146" s="90">
        <f t="shared" si="675"/>
        <v>6.6015448240589192E-2</v>
      </c>
      <c r="IT146" s="90">
        <f t="shared" si="676"/>
        <v>6.3546712941680641E-2</v>
      </c>
      <c r="IU146" s="90">
        <f t="shared" si="677"/>
        <v>4.987969586794002E-2</v>
      </c>
      <c r="IV146" s="90">
        <f t="shared" si="678"/>
        <v>4.5560680346416263E-2</v>
      </c>
      <c r="IW146" s="90">
        <f t="shared" si="679"/>
        <v>3.7414984342158314E-2</v>
      </c>
      <c r="IX146" s="90">
        <f t="shared" si="680"/>
        <v>3.9680809599336293E-2</v>
      </c>
      <c r="IY146" s="90">
        <f t="shared" si="681"/>
        <v>2.4818027575407364E-2</v>
      </c>
      <c r="IZ146" s="90">
        <f t="shared" si="682"/>
        <v>3.2703191062567312E-2</v>
      </c>
      <c r="JA146" s="90">
        <f t="shared" si="683"/>
        <v>1.2082574854216458E-2</v>
      </c>
      <c r="JB146" s="90">
        <f t="shared" si="684"/>
        <v>1.8871041624330839E-2</v>
      </c>
      <c r="JC146" s="90">
        <f t="shared" si="685"/>
        <v>9.0337008255824021E-4</v>
      </c>
      <c r="JD146" s="202">
        <f t="shared" si="686"/>
        <v>6.6628615505492771E-3</v>
      </c>
      <c r="JE146" s="326"/>
      <c r="JF146" s="323"/>
      <c r="JG146" s="323"/>
      <c r="JH146" s="323"/>
      <c r="JI146" s="323"/>
      <c r="JJ146" s="323"/>
      <c r="JK146" s="323"/>
      <c r="JL146" s="323"/>
      <c r="JM146" s="323"/>
      <c r="JN146" s="323"/>
      <c r="JO146" s="323"/>
      <c r="JP146" s="323"/>
      <c r="JQ146" s="323"/>
      <c r="JR146" s="323"/>
      <c r="JS146" s="323"/>
      <c r="JT146" s="323"/>
      <c r="JU146" s="323"/>
      <c r="JV146" s="323"/>
      <c r="JW146" s="323"/>
      <c r="JX146" s="327"/>
      <c r="JZ146" s="701">
        <f t="shared" si="540"/>
        <v>0</v>
      </c>
      <c r="KA146" s="291">
        <f t="shared" si="541"/>
        <v>0</v>
      </c>
      <c r="KB146" s="291">
        <f t="shared" si="542"/>
        <v>0</v>
      </c>
      <c r="KC146" s="291">
        <f t="shared" si="543"/>
        <v>0</v>
      </c>
      <c r="KD146" s="291">
        <f t="shared" si="544"/>
        <v>0</v>
      </c>
      <c r="KE146" s="291">
        <f t="shared" si="545"/>
        <v>0</v>
      </c>
      <c r="KF146" s="291">
        <f t="shared" si="546"/>
        <v>0</v>
      </c>
      <c r="KG146" s="291">
        <f t="shared" si="547"/>
        <v>0</v>
      </c>
      <c r="KH146" s="291">
        <f t="shared" si="548"/>
        <v>1660.5761564232478</v>
      </c>
      <c r="KI146" s="291">
        <f t="shared" si="549"/>
        <v>1785.8003674081192</v>
      </c>
      <c r="KJ146" s="291">
        <f t="shared" si="550"/>
        <v>8229.3483480196173</v>
      </c>
      <c r="KK146" s="291">
        <f t="shared" si="551"/>
        <v>1934.01280958455</v>
      </c>
      <c r="KL146" s="291">
        <f t="shared" si="552"/>
        <v>10299.477813344924</v>
      </c>
      <c r="KM146" s="291">
        <f t="shared" si="553"/>
        <v>5600.673032009624</v>
      </c>
      <c r="KN146" s="291">
        <f t="shared" si="554"/>
        <v>9296.6594826018099</v>
      </c>
      <c r="KO146" s="291">
        <f t="shared" si="555"/>
        <v>1583.8135836907647</v>
      </c>
      <c r="KP146" s="291">
        <f t="shared" si="556"/>
        <v>3438.8712684636907</v>
      </c>
      <c r="KQ146" s="291">
        <f t="shared" si="557"/>
        <v>4055.3493759011494</v>
      </c>
      <c r="KR146" s="291">
        <f t="shared" si="558"/>
        <v>2595.6341208778022</v>
      </c>
      <c r="KS146" s="702">
        <f t="shared" si="559"/>
        <v>0</v>
      </c>
      <c r="KT146" s="705">
        <f>(SUM(JZ146:KS146)/SUM(JZ$4:KS145))*100000</f>
        <v>93.766203858063619</v>
      </c>
      <c r="KU146" s="624">
        <f t="shared" si="732"/>
        <v>0</v>
      </c>
      <c r="KV146" s="625">
        <f t="shared" si="733"/>
        <v>0</v>
      </c>
      <c r="KW146" s="625">
        <f t="shared" si="734"/>
        <v>0</v>
      </c>
      <c r="KX146" s="625">
        <f t="shared" si="735"/>
        <v>0</v>
      </c>
      <c r="KY146" s="625">
        <f t="shared" si="736"/>
        <v>0</v>
      </c>
      <c r="KZ146" s="625">
        <f t="shared" si="737"/>
        <v>0</v>
      </c>
      <c r="LA146" s="625">
        <f t="shared" si="738"/>
        <v>0</v>
      </c>
      <c r="LB146" s="625">
        <f t="shared" si="739"/>
        <v>0</v>
      </c>
      <c r="LC146" s="625">
        <f t="shared" si="740"/>
        <v>588.40776698889636</v>
      </c>
      <c r="LD146" s="625">
        <f t="shared" si="741"/>
        <v>611.2669041066664</v>
      </c>
      <c r="LE146" s="625">
        <f t="shared" si="742"/>
        <v>3893.7689785497464</v>
      </c>
      <c r="LF146" s="625">
        <f t="shared" si="743"/>
        <v>852.57731426900364</v>
      </c>
      <c r="LG146" s="625">
        <f t="shared" si="744"/>
        <v>6229.1624335516817</v>
      </c>
      <c r="LH146" s="625">
        <f t="shared" si="745"/>
        <v>2936.7346239830149</v>
      </c>
      <c r="LI146" s="625">
        <f t="shared" si="746"/>
        <v>9390.9161075735265</v>
      </c>
      <c r="LJ146" s="625">
        <f t="shared" si="747"/>
        <v>1187.7740741476978</v>
      </c>
      <c r="LK146" s="625">
        <f t="shared" si="748"/>
        <v>9644.6336036877328</v>
      </c>
      <c r="LL146" s="625">
        <f t="shared" si="749"/>
        <v>6175.1762185613143</v>
      </c>
      <c r="LM146" s="625">
        <f t="shared" si="750"/>
        <v>42998.991483107799</v>
      </c>
      <c r="LN146" s="626">
        <f t="shared" si="751"/>
        <v>0</v>
      </c>
      <c r="LO146" s="642">
        <f t="shared" si="752"/>
        <v>0</v>
      </c>
      <c r="LP146" s="625">
        <f t="shared" si="753"/>
        <v>0</v>
      </c>
      <c r="LQ146" s="625">
        <f t="shared" si="754"/>
        <v>1271.6488286366448</v>
      </c>
      <c r="LR146" s="625">
        <f t="shared" si="755"/>
        <v>451.17227562021139</v>
      </c>
      <c r="LS146" s="625">
        <f t="shared" si="756"/>
        <v>8262.598496011924</v>
      </c>
      <c r="LT146" s="645">
        <f t="shared" si="757"/>
        <v>2776.8978577742841</v>
      </c>
      <c r="LU146" s="624">
        <f t="shared" si="758"/>
        <v>0</v>
      </c>
      <c r="LV146" s="625">
        <f t="shared" si="759"/>
        <v>874.20417771249629</v>
      </c>
      <c r="LW146" s="626">
        <f t="shared" si="760"/>
        <v>5160.1493385756685</v>
      </c>
      <c r="LY146" s="725">
        <f>VLOOKUP(A146,Vac!A:C,2,FALSE)</f>
        <v>10735.063512555682</v>
      </c>
      <c r="LZ146" s="730">
        <f>VLOOKUP(A146,Vac!A:D,3,FALSE)</f>
        <v>3242</v>
      </c>
      <c r="MA146" s="722">
        <f>VLOOKUP(A146,Vac!A:D,4,FALSE)</f>
        <v>964</v>
      </c>
      <c r="MB146" s="742">
        <f t="shared" si="704"/>
        <v>0.12593225605966438</v>
      </c>
      <c r="MC146" s="666">
        <f t="shared" si="705"/>
        <v>3.7445618396519574E-2</v>
      </c>
    </row>
    <row r="147" spans="1:341" ht="14.4">
      <c r="A147" s="510" t="s">
        <v>157</v>
      </c>
      <c r="B147" s="538">
        <v>25251</v>
      </c>
      <c r="C147" s="526">
        <f t="shared" si="638"/>
        <v>1661</v>
      </c>
      <c r="D147" s="517">
        <f t="shared" si="639"/>
        <v>18</v>
      </c>
      <c r="E147" s="495">
        <f t="shared" si="761"/>
        <v>7.4546406636768975E-3</v>
      </c>
      <c r="F147" s="208">
        <f t="shared" si="706"/>
        <v>5.8334323393132943E-2</v>
      </c>
      <c r="G147" s="30">
        <f t="shared" si="264"/>
        <v>1.6392418921471017</v>
      </c>
      <c r="H147" s="29">
        <f t="shared" si="707"/>
        <v>9.5624066656080184E-2</v>
      </c>
      <c r="I147" s="33">
        <f t="shared" si="708"/>
        <v>0.10782863185047467</v>
      </c>
      <c r="J147" s="353">
        <f t="shared" si="709"/>
        <v>0.20684984752179317</v>
      </c>
      <c r="K147" s="581">
        <f t="shared" si="710"/>
        <v>3.4461860342704011E-3</v>
      </c>
      <c r="L147" s="354">
        <f t="shared" si="762"/>
        <v>3.5459372028328575</v>
      </c>
      <c r="M147" s="355">
        <f t="shared" si="711"/>
        <v>0.23310980779781171</v>
      </c>
      <c r="N147" s="827"/>
      <c r="O147" s="364" t="s">
        <v>226</v>
      </c>
      <c r="P147" s="20" t="s">
        <v>234</v>
      </c>
      <c r="Q147" s="20"/>
      <c r="R147" s="20"/>
      <c r="S147" s="166">
        <f t="shared" si="568"/>
        <v>1661</v>
      </c>
      <c r="T147" s="167">
        <f t="shared" si="569"/>
        <v>6577.9573086214405</v>
      </c>
      <c r="U147" s="166">
        <f t="shared" si="570"/>
        <v>103</v>
      </c>
      <c r="V147" s="168">
        <f t="shared" si="571"/>
        <v>6.6110397946084726E-2</v>
      </c>
      <c r="W147" s="167">
        <f t="shared" si="572"/>
        <v>407.9046374401014</v>
      </c>
      <c r="X147" s="166">
        <f t="shared" si="573"/>
        <v>188</v>
      </c>
      <c r="Y147" s="168">
        <f t="shared" si="574"/>
        <v>0.12763068567549218</v>
      </c>
      <c r="Z147" s="167">
        <f t="shared" si="575"/>
        <v>744.52496930814618</v>
      </c>
      <c r="AA147" s="166">
        <f t="shared" si="576"/>
        <v>18</v>
      </c>
      <c r="AB147" s="167">
        <f t="shared" si="577"/>
        <v>712.84305572056553</v>
      </c>
      <c r="AC147" s="169">
        <f t="shared" si="578"/>
        <v>1.0836845273931367E-2</v>
      </c>
      <c r="AD147" s="166">
        <f t="shared" si="579"/>
        <v>1</v>
      </c>
      <c r="AE147" s="168">
        <f t="shared" si="580"/>
        <v>5.8823529411764705E-2</v>
      </c>
      <c r="AF147" s="167">
        <f t="shared" si="581"/>
        <v>39.602391984475865</v>
      </c>
      <c r="AG147" s="166">
        <f t="shared" si="582"/>
        <v>2</v>
      </c>
      <c r="AH147" s="168">
        <f t="shared" si="583"/>
        <v>0.125</v>
      </c>
      <c r="AI147" s="365">
        <f t="shared" si="584"/>
        <v>79.20478396895173</v>
      </c>
      <c r="AJ147" s="831"/>
      <c r="AK147" s="85">
        <v>1996.1576430299956</v>
      </c>
      <c r="AL147" s="62">
        <v>1972.807540547728</v>
      </c>
      <c r="AM147" s="62">
        <v>1980.9932792625266</v>
      </c>
      <c r="AN147" s="62">
        <v>1732.2973320500641</v>
      </c>
      <c r="AO147" s="62">
        <v>1757.5641367096359</v>
      </c>
      <c r="AP147" s="62">
        <v>1655.5765211340233</v>
      </c>
      <c r="AQ147" s="62">
        <v>1739.3043207360727</v>
      </c>
      <c r="AR147" s="62">
        <v>1687.8108502395417</v>
      </c>
      <c r="AS147" s="62">
        <v>1690.9579301493177</v>
      </c>
      <c r="AT147" s="62">
        <v>1679.4288001020454</v>
      </c>
      <c r="AU147" s="62">
        <v>1351.1856851862512</v>
      </c>
      <c r="AV147" s="62">
        <v>1335.2330205272278</v>
      </c>
      <c r="AW147" s="62">
        <v>1022.2486357504761</v>
      </c>
      <c r="AX147" s="62">
        <v>1149.0344433180699</v>
      </c>
      <c r="AY147" s="62">
        <v>646.07450037876981</v>
      </c>
      <c r="AZ147" s="62">
        <v>887.76436680260861</v>
      </c>
      <c r="BA147" s="62">
        <v>253.68594458049014</v>
      </c>
      <c r="BB147" s="62">
        <v>522.7218073540048</v>
      </c>
      <c r="BC147" s="62">
        <v>28.827948247782977</v>
      </c>
      <c r="BD147" s="86">
        <v>161.32545036636427</v>
      </c>
      <c r="BE147" s="258">
        <v>2.0000000000000002E-5</v>
      </c>
      <c r="BF147" s="43">
        <v>2.0000000000000002E-5</v>
      </c>
      <c r="BG147" s="53">
        <v>5.0000000000000002E-5</v>
      </c>
      <c r="BH147" s="53">
        <v>4.0000000000000003E-5</v>
      </c>
      <c r="BI147" s="53">
        <v>1.2518952302791728E-4</v>
      </c>
      <c r="BJ147" s="53">
        <v>1.2406223545552731E-4</v>
      </c>
      <c r="BK147" s="53">
        <v>3.4000000000000002E-4</v>
      </c>
      <c r="BL147" s="53">
        <v>1.8000000000000001E-4</v>
      </c>
      <c r="BM147" s="53">
        <v>8.9999999999999998E-4</v>
      </c>
      <c r="BN147" s="53">
        <v>5.0000000000000001E-4</v>
      </c>
      <c r="BO147" s="53">
        <v>3.8E-3</v>
      </c>
      <c r="BP147" s="53">
        <v>2E-3</v>
      </c>
      <c r="BQ147" s="53">
        <v>1.6199999999999999E-2</v>
      </c>
      <c r="BR147" s="53">
        <v>6.1999999999999998E-3</v>
      </c>
      <c r="BS147" s="53">
        <v>6.1100000000000002E-2</v>
      </c>
      <c r="BT147" s="53">
        <v>2.6800000000000001E-2</v>
      </c>
      <c r="BU147" s="53">
        <v>0.1421</v>
      </c>
      <c r="BV147" s="53">
        <v>5.4699999999999999E-2</v>
      </c>
      <c r="BW147" s="53">
        <v>0.27589999999999998</v>
      </c>
      <c r="BX147" s="773">
        <v>0.1051</v>
      </c>
      <c r="BY147" s="53">
        <f t="shared" si="763"/>
        <v>2.0000000000000002E-5</v>
      </c>
      <c r="BZ147" s="53">
        <f t="shared" si="764"/>
        <v>4.5000000000000003E-5</v>
      </c>
      <c r="CA147" s="53">
        <f t="shared" si="765"/>
        <v>1.246258792417223E-4</v>
      </c>
      <c r="CB147" s="53">
        <f t="shared" si="766"/>
        <v>2.6000000000000003E-4</v>
      </c>
      <c r="CC147" s="53">
        <f t="shared" si="767"/>
        <v>6.9999999999999999E-4</v>
      </c>
      <c r="CD147" s="53">
        <f t="shared" si="768"/>
        <v>2.8999999999999998E-3</v>
      </c>
      <c r="CE147" s="53">
        <f t="shared" si="769"/>
        <v>1.12E-2</v>
      </c>
      <c r="CF147" s="53">
        <f t="shared" si="770"/>
        <v>4.3950000000000003E-2</v>
      </c>
      <c r="CG147" s="53">
        <f t="shared" si="771"/>
        <v>9.8400000000000001E-2</v>
      </c>
      <c r="CH147" s="54">
        <f t="shared" si="788"/>
        <v>0.1905</v>
      </c>
      <c r="CI147" s="64">
        <f>+Fall_Hoy!B147</f>
        <v>0</v>
      </c>
      <c r="CJ147" s="61">
        <f>+Fall_Hoy!C147</f>
        <v>0</v>
      </c>
      <c r="CK147" s="61">
        <f>+Fall_Hoy!D147</f>
        <v>0</v>
      </c>
      <c r="CL147" s="61">
        <f>+Fall_Hoy!E147</f>
        <v>0</v>
      </c>
      <c r="CM147" s="61">
        <f>+Fall_Hoy!F147</f>
        <v>0</v>
      </c>
      <c r="CN147" s="61">
        <f>+Fall_Hoy!G147</f>
        <v>0</v>
      </c>
      <c r="CO147" s="61">
        <f>+Fall_Hoy!H147</f>
        <v>0</v>
      </c>
      <c r="CP147" s="61">
        <f>+Fall_Hoy!I147</f>
        <v>0</v>
      </c>
      <c r="CQ147" s="61">
        <f>+Fall_Hoy!J147</f>
        <v>1</v>
      </c>
      <c r="CR147" s="61">
        <f>+Fall_Hoy!K147</f>
        <v>1</v>
      </c>
      <c r="CS147" s="61">
        <f>+Fall_Hoy!L147</f>
        <v>1</v>
      </c>
      <c r="CT147" s="61">
        <f>+Fall_Hoy!M147</f>
        <v>0</v>
      </c>
      <c r="CU147" s="61">
        <f>+Fall_Hoy!N147</f>
        <v>1</v>
      </c>
      <c r="CV147" s="61">
        <f>+Fall_Hoy!O147</f>
        <v>3</v>
      </c>
      <c r="CW147" s="61">
        <f>+Fall_Hoy!P147</f>
        <v>2</v>
      </c>
      <c r="CX147" s="61">
        <f>+Fall_Hoy!Q147</f>
        <v>3</v>
      </c>
      <c r="CY147" s="61">
        <f>+Fall_Hoy!R147</f>
        <v>1</v>
      </c>
      <c r="CZ147" s="61">
        <f>+Fall_Hoy!S147</f>
        <v>3</v>
      </c>
      <c r="DA147" s="61">
        <f>+Fall_Hoy!T147</f>
        <v>1</v>
      </c>
      <c r="DB147" s="253">
        <f>+Fall_Hoy!U147</f>
        <v>1</v>
      </c>
      <c r="DC147" s="61">
        <f>+Fall_Hoy!W147</f>
        <v>0</v>
      </c>
      <c r="DD147" s="61">
        <f>+Fall_Hoy!X147</f>
        <v>0</v>
      </c>
      <c r="DE147" s="61">
        <f>+Fall_Hoy!Y147</f>
        <v>0</v>
      </c>
      <c r="DF147" s="61">
        <f>+Fall_Hoy!Z147</f>
        <v>0</v>
      </c>
      <c r="DG147" s="61">
        <f>+Fall_Hoy!AA147</f>
        <v>0</v>
      </c>
      <c r="DH147" s="61">
        <f>+Fall_Hoy!AB147</f>
        <v>0</v>
      </c>
      <c r="DI147" s="61">
        <f>+Fall_Hoy!AC147</f>
        <v>0</v>
      </c>
      <c r="DJ147" s="61">
        <f>+Fall_Hoy!AD147</f>
        <v>0</v>
      </c>
      <c r="DK147" s="61">
        <f>+Fall_Hoy!AE147</f>
        <v>0</v>
      </c>
      <c r="DL147" s="270">
        <f>+Fall_Hoy!AF147</f>
        <v>0</v>
      </c>
      <c r="DM147" s="75">
        <f t="shared" si="585"/>
        <v>5.0664782781855086E-2</v>
      </c>
      <c r="DN147" s="76">
        <f t="shared" si="586"/>
        <v>0.12609235366207508</v>
      </c>
      <c r="DO147" s="76">
        <f t="shared" si="587"/>
        <v>6.038491312479078E-2</v>
      </c>
      <c r="DP147" s="76">
        <f t="shared" si="588"/>
        <v>0.42111093410277589</v>
      </c>
      <c r="DQ147" s="76">
        <f t="shared" si="688"/>
        <v>8.8759207554183539E-2</v>
      </c>
      <c r="DR147" s="76">
        <f t="shared" si="689"/>
        <v>0.10872345536569042</v>
      </c>
      <c r="DS147" s="76">
        <f t="shared" si="690"/>
        <v>8.5091492176231978E-2</v>
      </c>
      <c r="DT147" s="76">
        <f t="shared" si="691"/>
        <v>8.1170233015480583E-2</v>
      </c>
      <c r="DU147" s="76">
        <f t="shared" si="692"/>
        <v>0.6570897426247595</v>
      </c>
      <c r="DV147" s="76">
        <f t="shared" si="693"/>
        <v>0.7</v>
      </c>
      <c r="DW147" s="76">
        <f t="shared" si="694"/>
        <v>0.19476071839864681</v>
      </c>
      <c r="DX147" s="76">
        <f t="shared" si="695"/>
        <v>6.5906099270412341E-2</v>
      </c>
      <c r="DY147" s="76">
        <f t="shared" si="696"/>
        <v>6.038491312479078E-2</v>
      </c>
      <c r="DZ147" s="76">
        <f t="shared" si="697"/>
        <v>0.42111093410277589</v>
      </c>
      <c r="EA147" s="76">
        <f t="shared" si="698"/>
        <v>5.0664782781855086E-2</v>
      </c>
      <c r="EB147" s="76">
        <f t="shared" si="699"/>
        <v>0.12609235366207508</v>
      </c>
      <c r="EC147" s="76">
        <f t="shared" si="700"/>
        <v>2.7740195418902897E-2</v>
      </c>
      <c r="ED147" s="76">
        <f t="shared" si="701"/>
        <v>0.10492121464111967</v>
      </c>
      <c r="EE147" s="76">
        <f t="shared" si="702"/>
        <v>0.12572874073008222</v>
      </c>
      <c r="EF147" s="316">
        <f t="shared" si="703"/>
        <v>5.897859164548485E-2</v>
      </c>
      <c r="EG147" s="85">
        <f>+'Cas_-14'!B146</f>
        <v>8</v>
      </c>
      <c r="EH147" s="62">
        <f>+'Cas_-14'!C146</f>
        <v>6</v>
      </c>
      <c r="EI147" s="62">
        <f>+'Cas_-14'!D146</f>
        <v>99</v>
      </c>
      <c r="EJ147" s="62">
        <f>+'Cas_-14'!E146</f>
        <v>90</v>
      </c>
      <c r="EK147" s="62">
        <f>+'Cas_-14'!F146</f>
        <v>156</v>
      </c>
      <c r="EL147" s="62">
        <f>+'Cas_-14'!G146</f>
        <v>180</v>
      </c>
      <c r="EM147" s="62">
        <f>+'Cas_-14'!H146</f>
        <v>148</v>
      </c>
      <c r="EN147" s="62">
        <f>+'Cas_-14'!I146</f>
        <v>137</v>
      </c>
      <c r="EO147" s="62">
        <f>+'Cas_-14'!J146</f>
        <v>138</v>
      </c>
      <c r="EP147" s="62">
        <f>+'Cas_-14'!K146</f>
        <v>136</v>
      </c>
      <c r="EQ147" s="62">
        <f>+'Cas_-14'!L146</f>
        <v>86</v>
      </c>
      <c r="ER147" s="62">
        <f>+'Cas_-14'!M146</f>
        <v>88</v>
      </c>
      <c r="ES147" s="62">
        <f>+'Cas_-14'!N146</f>
        <v>49</v>
      </c>
      <c r="ET147" s="62">
        <f>+'Cas_-14'!O146</f>
        <v>48</v>
      </c>
      <c r="EU147" s="62">
        <f>+'Cas_-14'!P146</f>
        <v>33</v>
      </c>
      <c r="EV147" s="62">
        <f>+'Cas_-14'!Q146</f>
        <v>33</v>
      </c>
      <c r="EW147" s="62">
        <f>+'Cas_-14'!R146</f>
        <v>4</v>
      </c>
      <c r="EX147" s="62">
        <f>+'Cas_-14'!S146</f>
        <v>20</v>
      </c>
      <c r="EY147" s="62">
        <f>+'Cas_-14'!T146</f>
        <v>3</v>
      </c>
      <c r="EZ147" s="86">
        <f>+'Cas_-14'!U146</f>
        <v>2</v>
      </c>
      <c r="FA147" s="201">
        <f t="shared" si="712"/>
        <v>4.0076995060654066E-3</v>
      </c>
      <c r="FB147" s="91">
        <f t="shared" si="713"/>
        <v>3.0413509055901961E-3</v>
      </c>
      <c r="FC147" s="91">
        <f t="shared" si="714"/>
        <v>4.9974929766977899E-2</v>
      </c>
      <c r="FD147" s="91">
        <f t="shared" si="715"/>
        <v>5.1954129545123011E-2</v>
      </c>
      <c r="FE147" s="91">
        <f t="shared" si="716"/>
        <v>8.8759207554183539E-2</v>
      </c>
      <c r="FF147" s="91">
        <f t="shared" si="717"/>
        <v>0.10872345536569042</v>
      </c>
      <c r="FG147" s="91">
        <f t="shared" si="718"/>
        <v>8.5091492176231978E-2</v>
      </c>
      <c r="FH147" s="91">
        <f t="shared" si="719"/>
        <v>8.1170233015480583E-2</v>
      </c>
      <c r="FI147" s="91">
        <f t="shared" si="720"/>
        <v>8.1610546033995118E-2</v>
      </c>
      <c r="FJ147" s="91">
        <f t="shared" si="721"/>
        <v>8.0979914118262331E-2</v>
      </c>
      <c r="FK147" s="91">
        <f t="shared" si="722"/>
        <v>6.3647802772677772E-2</v>
      </c>
      <c r="FL147" s="91">
        <f t="shared" si="723"/>
        <v>6.5906099270412341E-2</v>
      </c>
      <c r="FM147" s="91">
        <f t="shared" si="724"/>
        <v>4.7933544038458925E-2</v>
      </c>
      <c r="FN147" s="91">
        <f t="shared" si="725"/>
        <v>4.1774204662995369E-2</v>
      </c>
      <c r="FO147" s="91">
        <f t="shared" si="726"/>
        <v>5.1077700761527206E-2</v>
      </c>
      <c r="FP147" s="91">
        <f t="shared" si="727"/>
        <v>3.7172025859579738E-2</v>
      </c>
      <c r="FQ147" s="91">
        <f t="shared" si="728"/>
        <v>1.5767527076104404E-2</v>
      </c>
      <c r="FR147" s="91">
        <f t="shared" si="729"/>
        <v>3.8261269605794977E-2</v>
      </c>
      <c r="FS147" s="91">
        <f t="shared" si="730"/>
        <v>0.10406567870228906</v>
      </c>
      <c r="FT147" s="100">
        <f t="shared" si="731"/>
        <v>1.2397299963880915E-2</v>
      </c>
      <c r="FU147" s="119">
        <f t="shared" si="790"/>
        <v>0.99191588553290677</v>
      </c>
      <c r="FV147" s="120">
        <f t="shared" si="791"/>
        <v>3.3921302578018993</v>
      </c>
      <c r="FW147" s="120">
        <f t="shared" si="792"/>
        <v>1.2597631645250691</v>
      </c>
      <c r="FX147" s="120">
        <f t="shared" si="793"/>
        <v>10.080645161290322</v>
      </c>
      <c r="FY147" s="120">
        <f t="shared" si="789"/>
        <v>1</v>
      </c>
      <c r="FZ147" s="120">
        <f t="shared" si="789"/>
        <v>1</v>
      </c>
      <c r="GA147" s="120">
        <f t="shared" si="789"/>
        <v>1</v>
      </c>
      <c r="GB147" s="120">
        <f t="shared" si="789"/>
        <v>1</v>
      </c>
      <c r="GC147" s="120">
        <f t="shared" si="789"/>
        <v>8.0515297906602274</v>
      </c>
      <c r="GD147" s="120">
        <f t="shared" si="789"/>
        <v>8.6441188240546456</v>
      </c>
      <c r="GE147" s="120">
        <f t="shared" si="789"/>
        <v>3.0599755201958385</v>
      </c>
      <c r="GF147" s="120">
        <f t="shared" si="789"/>
        <v>1</v>
      </c>
      <c r="GG147" s="120">
        <f t="shared" si="789"/>
        <v>1.2597631645250691</v>
      </c>
      <c r="GH147" s="120">
        <f t="shared" si="789"/>
        <v>10.080645161290322</v>
      </c>
      <c r="GI147" s="120">
        <f t="shared" si="789"/>
        <v>0.99191588553290677</v>
      </c>
      <c r="GJ147" s="120">
        <f t="shared" si="789"/>
        <v>3.3921302578018993</v>
      </c>
      <c r="GK147" s="120">
        <f t="shared" si="794"/>
        <v>1.7593244194229418</v>
      </c>
      <c r="GL147" s="120">
        <f t="shared" si="795"/>
        <v>2.7422303473491771</v>
      </c>
      <c r="GM147" s="120">
        <f t="shared" si="796"/>
        <v>1.2081672103419114</v>
      </c>
      <c r="GN147" s="321">
        <f t="shared" si="797"/>
        <v>4.7573739295908659</v>
      </c>
      <c r="GO147" s="85">
        <f>+Cas_Hoy!B146</f>
        <v>11</v>
      </c>
      <c r="GP147" s="62">
        <f>+Cas_Hoy!C146</f>
        <v>9</v>
      </c>
      <c r="GQ147" s="62">
        <f>+Cas_Hoy!D146</f>
        <v>106</v>
      </c>
      <c r="GR147" s="62">
        <f>+Cas_Hoy!E146</f>
        <v>102</v>
      </c>
      <c r="GS147" s="62">
        <f>+Cas_Hoy!F146</f>
        <v>178</v>
      </c>
      <c r="GT147" s="62">
        <f>+Cas_Hoy!G146</f>
        <v>196</v>
      </c>
      <c r="GU147" s="62">
        <f>+Cas_Hoy!H146</f>
        <v>169</v>
      </c>
      <c r="GV147" s="62">
        <f>+Cas_Hoy!I146</f>
        <v>159</v>
      </c>
      <c r="GW147" s="62">
        <f>+Cas_Hoy!J146</f>
        <v>161</v>
      </c>
      <c r="GX147" s="62">
        <f>+Cas_Hoy!K146</f>
        <v>152</v>
      </c>
      <c r="GY147" s="62">
        <f>+Cas_Hoy!L146</f>
        <v>98</v>
      </c>
      <c r="GZ147" s="62">
        <f>+Cas_Hoy!M146</f>
        <v>98</v>
      </c>
      <c r="HA147" s="62">
        <f>+Cas_Hoy!N146</f>
        <v>59</v>
      </c>
      <c r="HB147" s="62">
        <f>+Cas_Hoy!O146</f>
        <v>52</v>
      </c>
      <c r="HC147" s="62">
        <f>+Cas_Hoy!P146</f>
        <v>36</v>
      </c>
      <c r="HD147" s="62">
        <f>+Cas_Hoy!Q146</f>
        <v>33</v>
      </c>
      <c r="HE147" s="62">
        <f>+Cas_Hoy!R146</f>
        <v>6</v>
      </c>
      <c r="HF147" s="62">
        <f>+Cas_Hoy!S146</f>
        <v>21</v>
      </c>
      <c r="HG147" s="62">
        <f>+Cas_Hoy!T146</f>
        <v>3</v>
      </c>
      <c r="HH147" s="590">
        <f>+Cas_Hoy!U146</f>
        <v>2</v>
      </c>
      <c r="HI147" s="543">
        <f t="shared" si="798"/>
        <v>5.5270672125660093E-2</v>
      </c>
      <c r="HJ147" s="112">
        <f t="shared" si="799"/>
        <v>0.12609235366207508</v>
      </c>
      <c r="HK147" s="112">
        <f t="shared" si="800"/>
        <v>7.2708364782911344E-2</v>
      </c>
      <c r="HL147" s="112">
        <f t="shared" si="801"/>
        <v>0.45620351194467379</v>
      </c>
      <c r="HM147" s="323">
        <f t="shared" si="772"/>
        <v>0.1012765316964402</v>
      </c>
      <c r="HN147" s="323">
        <f t="shared" si="773"/>
        <v>0.11838776250930734</v>
      </c>
      <c r="HO147" s="323">
        <f t="shared" si="774"/>
        <v>9.7165284985021652E-2</v>
      </c>
      <c r="HP147" s="323">
        <f t="shared" si="775"/>
        <v>9.4204868974170894E-2</v>
      </c>
      <c r="HQ147" s="323">
        <f t="shared" si="776"/>
        <v>0.7</v>
      </c>
      <c r="HR147" s="323">
        <f t="shared" si="777"/>
        <v>0.7</v>
      </c>
      <c r="HS147" s="323">
        <f t="shared" si="778"/>
        <v>0.2219366325938068</v>
      </c>
      <c r="HT147" s="323">
        <f t="shared" si="779"/>
        <v>7.3395428732959206E-2</v>
      </c>
      <c r="HU147" s="323">
        <f t="shared" si="780"/>
        <v>7.2708364782911344E-2</v>
      </c>
      <c r="HV147" s="323">
        <f t="shared" si="781"/>
        <v>0.45620351194467379</v>
      </c>
      <c r="HW147" s="323">
        <f t="shared" si="782"/>
        <v>5.5270672125660093E-2</v>
      </c>
      <c r="HX147" s="323">
        <f t="shared" si="783"/>
        <v>0.12609235366207508</v>
      </c>
      <c r="HY147" s="323">
        <f t="shared" si="784"/>
        <v>4.1610293128354348E-2</v>
      </c>
      <c r="HZ147" s="323">
        <f t="shared" si="785"/>
        <v>0.11016727537317565</v>
      </c>
      <c r="IA147" s="323">
        <f t="shared" si="786"/>
        <v>0.12572874073008222</v>
      </c>
      <c r="IB147" s="327">
        <f t="shared" si="787"/>
        <v>5.897859164548485E-2</v>
      </c>
      <c r="IC147" s="241">
        <f>+CyF_Tot!B146</f>
        <v>0</v>
      </c>
      <c r="ID147" s="149">
        <f>+CyF_Tot!C146</f>
        <v>1473</v>
      </c>
      <c r="IE147" s="149">
        <f>+CyF_Tot!D146</f>
        <v>1558</v>
      </c>
      <c r="IF147" s="149">
        <f>+CyF_Tot!E146</f>
        <v>1661</v>
      </c>
      <c r="IG147" s="149">
        <f>+CyF_Tot!F146</f>
        <v>0</v>
      </c>
      <c r="IH147" s="149">
        <f>+CyF_Tot!G146</f>
        <v>16</v>
      </c>
      <c r="II147" s="149">
        <f>+CyF_Tot!H146</f>
        <v>17</v>
      </c>
      <c r="IJ147" s="557">
        <f>+CyF_Tot!I146</f>
        <v>18</v>
      </c>
      <c r="IK147" s="93">
        <f t="shared" si="667"/>
        <v>7.9052617442081322E-2</v>
      </c>
      <c r="IL147" s="90">
        <f t="shared" si="668"/>
        <v>7.8127897530700888E-2</v>
      </c>
      <c r="IM147" s="90">
        <f t="shared" si="669"/>
        <v>7.845207236396684E-2</v>
      </c>
      <c r="IN147" s="90">
        <f t="shared" si="670"/>
        <v>6.8603117977508385E-2</v>
      </c>
      <c r="IO147" s="90">
        <f t="shared" si="671"/>
        <v>6.9603743879831925E-2</v>
      </c>
      <c r="IP147" s="90">
        <f t="shared" si="672"/>
        <v>6.5564790350244484E-2</v>
      </c>
      <c r="IQ147" s="90">
        <f t="shared" si="673"/>
        <v>6.8880611490082483E-2</v>
      </c>
      <c r="IR147" s="90">
        <f t="shared" si="674"/>
        <v>6.6841346886837807E-2</v>
      </c>
      <c r="IS147" s="90">
        <f t="shared" si="675"/>
        <v>6.6965978779031238E-2</v>
      </c>
      <c r="IT147" s="90">
        <f t="shared" si="676"/>
        <v>6.6509397651659155E-2</v>
      </c>
      <c r="IU147" s="90">
        <f t="shared" si="677"/>
        <v>5.3510185148558521E-2</v>
      </c>
      <c r="IV147" s="90">
        <f t="shared" si="678"/>
        <v>5.2878421469534982E-2</v>
      </c>
      <c r="IW147" s="90">
        <f t="shared" si="679"/>
        <v>4.0483491178586038E-2</v>
      </c>
      <c r="IX147" s="90">
        <f t="shared" si="680"/>
        <v>4.5504512427946217E-2</v>
      </c>
      <c r="IY147" s="90">
        <f t="shared" si="681"/>
        <v>2.5586095615174442E-2</v>
      </c>
      <c r="IZ147" s="90">
        <f t="shared" si="682"/>
        <v>3.5157592443966913E-2</v>
      </c>
      <c r="JA147" s="90">
        <f t="shared" si="683"/>
        <v>1.0046570218228591E-2</v>
      </c>
      <c r="JB147" s="90">
        <f t="shared" si="684"/>
        <v>2.0701033913666976E-2</v>
      </c>
      <c r="JC147" s="90">
        <f t="shared" si="685"/>
        <v>1.1416557066168855E-3</v>
      </c>
      <c r="JD147" s="202">
        <f t="shared" si="686"/>
        <v>6.3888737224808631E-3</v>
      </c>
      <c r="JE147" s="326"/>
      <c r="JF147" s="323"/>
      <c r="JG147" s="323"/>
      <c r="JH147" s="323"/>
      <c r="JI147" s="323"/>
      <c r="JJ147" s="323"/>
      <c r="JK147" s="323"/>
      <c r="JL147" s="323"/>
      <c r="JM147" s="323"/>
      <c r="JN147" s="323"/>
      <c r="JO147" s="323"/>
      <c r="JP147" s="323"/>
      <c r="JQ147" s="323"/>
      <c r="JR147" s="323"/>
      <c r="JS147" s="323"/>
      <c r="JT147" s="323"/>
      <c r="JU147" s="323"/>
      <c r="JV147" s="323"/>
      <c r="JW147" s="323"/>
      <c r="JX147" s="327"/>
      <c r="JZ147" s="701">
        <f t="shared" si="540"/>
        <v>0</v>
      </c>
      <c r="KA147" s="291">
        <f t="shared" si="541"/>
        <v>0</v>
      </c>
      <c r="KB147" s="291">
        <f t="shared" si="542"/>
        <v>0</v>
      </c>
      <c r="KC147" s="291">
        <f t="shared" si="543"/>
        <v>0</v>
      </c>
      <c r="KD147" s="291">
        <f t="shared" si="544"/>
        <v>0</v>
      </c>
      <c r="KE147" s="291">
        <f t="shared" si="545"/>
        <v>0</v>
      </c>
      <c r="KF147" s="291">
        <f t="shared" si="546"/>
        <v>0</v>
      </c>
      <c r="KG147" s="291">
        <f t="shared" si="547"/>
        <v>0</v>
      </c>
      <c r="KH147" s="291">
        <f t="shared" si="548"/>
        <v>1668.9664181951548</v>
      </c>
      <c r="KI147" s="291">
        <f t="shared" si="549"/>
        <v>1739.5640707260025</v>
      </c>
      <c r="KJ147" s="291">
        <f t="shared" si="550"/>
        <v>1564.156594590235</v>
      </c>
      <c r="KK147" s="291">
        <f t="shared" si="551"/>
        <v>0</v>
      </c>
      <c r="KL147" s="291">
        <f t="shared" si="552"/>
        <v>1617.4430976727572</v>
      </c>
      <c r="KM147" s="291">
        <f t="shared" si="553"/>
        <v>4979.2476050400273</v>
      </c>
      <c r="KN147" s="291">
        <f t="shared" si="554"/>
        <v>3064.5475078171971</v>
      </c>
      <c r="KO147" s="291">
        <f t="shared" si="555"/>
        <v>4506.0267674490378</v>
      </c>
      <c r="KP147" s="291">
        <f t="shared" si="556"/>
        <v>1405.5094798004086</v>
      </c>
      <c r="KQ147" s="291">
        <f t="shared" si="557"/>
        <v>3769.0296679467697</v>
      </c>
      <c r="KR147" s="291">
        <f t="shared" si="558"/>
        <v>2093.9748982878932</v>
      </c>
      <c r="KS147" s="702">
        <f t="shared" si="559"/>
        <v>1071.1887033791304</v>
      </c>
      <c r="KT147" s="705">
        <f>(SUM(JZ147:KS147)/SUM(JZ$4:KS146))*100000</f>
        <v>50.995208122324613</v>
      </c>
      <c r="KU147" s="624">
        <f t="shared" si="732"/>
        <v>0</v>
      </c>
      <c r="KV147" s="625">
        <f t="shared" si="733"/>
        <v>0</v>
      </c>
      <c r="KW147" s="625">
        <f t="shared" si="734"/>
        <v>0</v>
      </c>
      <c r="KX147" s="625">
        <f t="shared" si="735"/>
        <v>0</v>
      </c>
      <c r="KY147" s="625">
        <f t="shared" si="736"/>
        <v>0</v>
      </c>
      <c r="KZ147" s="625">
        <f t="shared" si="737"/>
        <v>0</v>
      </c>
      <c r="LA147" s="625">
        <f t="shared" si="738"/>
        <v>0</v>
      </c>
      <c r="LB147" s="625">
        <f t="shared" si="739"/>
        <v>0</v>
      </c>
      <c r="LC147" s="625">
        <f t="shared" si="740"/>
        <v>591.38076836228345</v>
      </c>
      <c r="LD147" s="625">
        <f t="shared" si="741"/>
        <v>595.44054498722301</v>
      </c>
      <c r="LE147" s="625">
        <f t="shared" si="742"/>
        <v>740.09072991485789</v>
      </c>
      <c r="LF147" s="625">
        <f t="shared" si="743"/>
        <v>0</v>
      </c>
      <c r="LG147" s="625">
        <f t="shared" si="744"/>
        <v>978.23559262161064</v>
      </c>
      <c r="LH147" s="625">
        <f t="shared" si="745"/>
        <v>2610.8877914372106</v>
      </c>
      <c r="LI147" s="625">
        <f t="shared" si="746"/>
        <v>3095.6182279713457</v>
      </c>
      <c r="LJ147" s="625">
        <f t="shared" si="747"/>
        <v>3379.2750781436125</v>
      </c>
      <c r="LK147" s="625">
        <f t="shared" si="748"/>
        <v>3941.8817690261012</v>
      </c>
      <c r="LL147" s="625">
        <f t="shared" si="749"/>
        <v>5739.1904408692462</v>
      </c>
      <c r="LM147" s="625">
        <f t="shared" si="750"/>
        <v>34688.559567429686</v>
      </c>
      <c r="LN147" s="626">
        <f t="shared" si="751"/>
        <v>6198.6499819404571</v>
      </c>
      <c r="LO147" s="642">
        <f t="shared" si="752"/>
        <v>0</v>
      </c>
      <c r="LP147" s="625">
        <f t="shared" si="753"/>
        <v>0</v>
      </c>
      <c r="LQ147" s="625">
        <f t="shared" si="754"/>
        <v>418.2833373363398</v>
      </c>
      <c r="LR147" s="625">
        <f t="shared" si="755"/>
        <v>212.65408009596001</v>
      </c>
      <c r="LS147" s="625">
        <f t="shared" si="756"/>
        <v>2563.0024065474504</v>
      </c>
      <c r="LT147" s="645">
        <f t="shared" si="757"/>
        <v>3675.3273616595507</v>
      </c>
      <c r="LU147" s="624">
        <f t="shared" si="758"/>
        <v>0</v>
      </c>
      <c r="LV147" s="625">
        <f t="shared" si="759"/>
        <v>316.32487494724086</v>
      </c>
      <c r="LW147" s="626">
        <f t="shared" si="760"/>
        <v>3210.8342302326278</v>
      </c>
      <c r="LY147" s="725">
        <f>VLOOKUP(A147,Vac!A:C,2,FALSE)</f>
        <v>21324.597352917899</v>
      </c>
      <c r="LZ147" s="730">
        <f>VLOOKUP(A147,Vac!A:D,3,FALSE)</f>
        <v>2865</v>
      </c>
      <c r="MA147" s="722">
        <f>VLOOKUP(A147,Vac!A:D,4,FALSE)</f>
        <v>960</v>
      </c>
      <c r="MB147" s="742">
        <f t="shared" si="704"/>
        <v>0.11346085303552335</v>
      </c>
      <c r="MC147" s="666">
        <f t="shared" si="705"/>
        <v>3.801829630509683E-2</v>
      </c>
    </row>
    <row r="148" spans="1:341" ht="14.4">
      <c r="A148" s="510" t="s">
        <v>158</v>
      </c>
      <c r="B148" s="538">
        <v>8797</v>
      </c>
      <c r="C148" s="526">
        <f t="shared" si="638"/>
        <v>737</v>
      </c>
      <c r="D148" s="517">
        <f t="shared" si="639"/>
        <v>28</v>
      </c>
      <c r="E148" s="495">
        <f t="shared" si="761"/>
        <v>9.397362312989507E-3</v>
      </c>
      <c r="F148" s="208">
        <f t="shared" si="706"/>
        <v>7.5139252017733318E-2</v>
      </c>
      <c r="G148" s="30">
        <f t="shared" si="264"/>
        <v>4.5076542867587381</v>
      </c>
      <c r="H148" s="29">
        <f t="shared" si="707"/>
        <v>0.33870177146158076</v>
      </c>
      <c r="I148" s="33">
        <f t="shared" si="708"/>
        <v>0.37764478905776855</v>
      </c>
      <c r="J148" s="353">
        <f t="shared" si="709"/>
        <v>0.29848489331020073</v>
      </c>
      <c r="K148" s="581">
        <f t="shared" si="710"/>
        <v>1.066353217135183E-2</v>
      </c>
      <c r="L148" s="354">
        <f t="shared" si="762"/>
        <v>3.9724230052191163</v>
      </c>
      <c r="M148" s="355">
        <f t="shared" si="711"/>
        <v>0.33280388255615423</v>
      </c>
      <c r="N148" s="827"/>
      <c r="O148" s="364" t="s">
        <v>226</v>
      </c>
      <c r="P148" s="20" t="s">
        <v>236</v>
      </c>
      <c r="Q148" s="20"/>
      <c r="R148" s="20"/>
      <c r="S148" s="166">
        <f t="shared" si="568"/>
        <v>737</v>
      </c>
      <c r="T148" s="167">
        <f t="shared" si="569"/>
        <v>8377.856087302489</v>
      </c>
      <c r="U148" s="166">
        <f t="shared" si="570"/>
        <v>31</v>
      </c>
      <c r="V148" s="168">
        <f t="shared" si="571"/>
        <v>4.3909348441926344E-2</v>
      </c>
      <c r="W148" s="167">
        <f t="shared" si="572"/>
        <v>352.39286120268275</v>
      </c>
      <c r="X148" s="166">
        <f t="shared" si="573"/>
        <v>76</v>
      </c>
      <c r="Y148" s="168">
        <f t="shared" si="574"/>
        <v>0.11497730711043873</v>
      </c>
      <c r="Z148" s="167">
        <f t="shared" si="575"/>
        <v>863.93088552915765</v>
      </c>
      <c r="AA148" s="166">
        <f t="shared" si="576"/>
        <v>28</v>
      </c>
      <c r="AB148" s="167">
        <f t="shared" si="577"/>
        <v>3182.9032624758443</v>
      </c>
      <c r="AC148" s="169">
        <f t="shared" si="578"/>
        <v>3.7991858887381276E-2</v>
      </c>
      <c r="AD148" s="166">
        <f t="shared" si="579"/>
        <v>0</v>
      </c>
      <c r="AE148" s="168">
        <f t="shared" si="580"/>
        <v>0</v>
      </c>
      <c r="AF148" s="167">
        <f t="shared" si="581"/>
        <v>0</v>
      </c>
      <c r="AG148" s="166">
        <f t="shared" si="582"/>
        <v>2</v>
      </c>
      <c r="AH148" s="168">
        <f t="shared" si="583"/>
        <v>7.6923076923076927E-2</v>
      </c>
      <c r="AI148" s="365">
        <f t="shared" si="584"/>
        <v>227.35023303398887</v>
      </c>
      <c r="AJ148" s="831"/>
      <c r="AK148" s="85">
        <v>615.70444785372683</v>
      </c>
      <c r="AL148" s="62">
        <v>589.62982044078274</v>
      </c>
      <c r="AM148" s="62">
        <v>640.11283384104706</v>
      </c>
      <c r="AN148" s="62">
        <v>595.43210994048104</v>
      </c>
      <c r="AO148" s="62">
        <v>555.58664140511451</v>
      </c>
      <c r="AP148" s="62">
        <v>508.65116444467139</v>
      </c>
      <c r="AQ148" s="62">
        <v>566.70347735310554</v>
      </c>
      <c r="AR148" s="62">
        <v>585.57482887689071</v>
      </c>
      <c r="AS148" s="62">
        <v>615.53585146434091</v>
      </c>
      <c r="AT148" s="62">
        <v>562.25653994785444</v>
      </c>
      <c r="AU148" s="62">
        <v>482.89529988815963</v>
      </c>
      <c r="AV148" s="62">
        <v>506.23781806376894</v>
      </c>
      <c r="AW148" s="62">
        <v>452.92182249336327</v>
      </c>
      <c r="AX148" s="62">
        <v>440.7580220122336</v>
      </c>
      <c r="AY148" s="62">
        <v>307.43605096948374</v>
      </c>
      <c r="AZ148" s="62">
        <v>370.42356078566985</v>
      </c>
      <c r="BA148" s="62">
        <v>127.84065254497906</v>
      </c>
      <c r="BB148" s="62">
        <v>204.67463257895423</v>
      </c>
      <c r="BC148" s="62">
        <v>18.262950363568439</v>
      </c>
      <c r="BD148" s="86">
        <v>50.361590171988531</v>
      </c>
      <c r="BE148" s="258">
        <v>2.0000000000000002E-5</v>
      </c>
      <c r="BF148" s="43">
        <v>2.0000000000000002E-5</v>
      </c>
      <c r="BG148" s="53">
        <v>5.0000000000000002E-5</v>
      </c>
      <c r="BH148" s="53">
        <v>4.0000000000000003E-5</v>
      </c>
      <c r="BI148" s="53">
        <v>1.2518952302791728E-4</v>
      </c>
      <c r="BJ148" s="53">
        <v>1.2406223545552731E-4</v>
      </c>
      <c r="BK148" s="53">
        <v>3.4000000000000002E-4</v>
      </c>
      <c r="BL148" s="53">
        <v>1.8000000000000001E-4</v>
      </c>
      <c r="BM148" s="53">
        <v>8.9999999999999998E-4</v>
      </c>
      <c r="BN148" s="53">
        <v>5.0000000000000001E-4</v>
      </c>
      <c r="BO148" s="53">
        <v>3.8E-3</v>
      </c>
      <c r="BP148" s="53">
        <v>2E-3</v>
      </c>
      <c r="BQ148" s="53">
        <v>1.6199999999999999E-2</v>
      </c>
      <c r="BR148" s="53">
        <v>6.1999999999999998E-3</v>
      </c>
      <c r="BS148" s="53">
        <v>6.1100000000000002E-2</v>
      </c>
      <c r="BT148" s="53">
        <v>2.6800000000000001E-2</v>
      </c>
      <c r="BU148" s="53">
        <v>0.1421</v>
      </c>
      <c r="BV148" s="53">
        <v>5.4699999999999999E-2</v>
      </c>
      <c r="BW148" s="53">
        <v>0.27589999999999998</v>
      </c>
      <c r="BX148" s="773">
        <v>0.1051</v>
      </c>
      <c r="BY148" s="53">
        <f t="shared" si="763"/>
        <v>2.0000000000000002E-5</v>
      </c>
      <c r="BZ148" s="53">
        <f t="shared" si="764"/>
        <v>4.5000000000000003E-5</v>
      </c>
      <c r="CA148" s="53">
        <f t="shared" si="765"/>
        <v>1.246258792417223E-4</v>
      </c>
      <c r="CB148" s="53">
        <f t="shared" si="766"/>
        <v>2.6000000000000003E-4</v>
      </c>
      <c r="CC148" s="53">
        <f t="shared" si="767"/>
        <v>6.9999999999999999E-4</v>
      </c>
      <c r="CD148" s="53">
        <f t="shared" si="768"/>
        <v>2.8999999999999998E-3</v>
      </c>
      <c r="CE148" s="53">
        <f t="shared" si="769"/>
        <v>1.12E-2</v>
      </c>
      <c r="CF148" s="53">
        <f t="shared" si="770"/>
        <v>4.3950000000000003E-2</v>
      </c>
      <c r="CG148" s="53">
        <f t="shared" si="771"/>
        <v>9.8400000000000001E-2</v>
      </c>
      <c r="CH148" s="54">
        <f t="shared" si="788"/>
        <v>0.1905</v>
      </c>
      <c r="CI148" s="64">
        <f>+Fall_Hoy!B148</f>
        <v>0</v>
      </c>
      <c r="CJ148" s="61">
        <f>+Fall_Hoy!C148</f>
        <v>0</v>
      </c>
      <c r="CK148" s="61">
        <f>+Fall_Hoy!D148</f>
        <v>0</v>
      </c>
      <c r="CL148" s="61">
        <f>+Fall_Hoy!E148</f>
        <v>0</v>
      </c>
      <c r="CM148" s="61">
        <f>+Fall_Hoy!F148</f>
        <v>0</v>
      </c>
      <c r="CN148" s="61">
        <f>+Fall_Hoy!G148</f>
        <v>0</v>
      </c>
      <c r="CO148" s="61">
        <f>+Fall_Hoy!H148</f>
        <v>0</v>
      </c>
      <c r="CP148" s="61">
        <f>+Fall_Hoy!I148</f>
        <v>0</v>
      </c>
      <c r="CQ148" s="61">
        <f>+Fall_Hoy!J148</f>
        <v>2</v>
      </c>
      <c r="CR148" s="61">
        <f>+Fall_Hoy!K148</f>
        <v>0</v>
      </c>
      <c r="CS148" s="61">
        <f>+Fall_Hoy!L148</f>
        <v>0</v>
      </c>
      <c r="CT148" s="61">
        <f>+Fall_Hoy!M148</f>
        <v>2</v>
      </c>
      <c r="CU148" s="61">
        <f>+Fall_Hoy!N148</f>
        <v>3</v>
      </c>
      <c r="CV148" s="61">
        <f>+Fall_Hoy!O148</f>
        <v>1</v>
      </c>
      <c r="CW148" s="61">
        <f>+Fall_Hoy!P148</f>
        <v>2</v>
      </c>
      <c r="CX148" s="61">
        <f>+Fall_Hoy!Q148</f>
        <v>4</v>
      </c>
      <c r="CY148" s="61">
        <f>+Fall_Hoy!R148</f>
        <v>6</v>
      </c>
      <c r="CZ148" s="61">
        <f>+Fall_Hoy!S148</f>
        <v>3</v>
      </c>
      <c r="DA148" s="61">
        <f>+Fall_Hoy!T148</f>
        <v>0</v>
      </c>
      <c r="DB148" s="253">
        <f>+Fall_Hoy!U148</f>
        <v>5</v>
      </c>
      <c r="DC148" s="61">
        <f>+Fall_Hoy!W148</f>
        <v>0</v>
      </c>
      <c r="DD148" s="61">
        <f>+Fall_Hoy!X148</f>
        <v>0</v>
      </c>
      <c r="DE148" s="61">
        <f>+Fall_Hoy!Y148</f>
        <v>0</v>
      </c>
      <c r="DF148" s="61">
        <f>+Fall_Hoy!Z148</f>
        <v>0</v>
      </c>
      <c r="DG148" s="61">
        <f>+Fall_Hoy!AA148</f>
        <v>0</v>
      </c>
      <c r="DH148" s="61">
        <f>+Fall_Hoy!AB148</f>
        <v>0</v>
      </c>
      <c r="DI148" s="61">
        <f>+Fall_Hoy!AC148</f>
        <v>0</v>
      </c>
      <c r="DJ148" s="61">
        <f>+Fall_Hoy!AD148</f>
        <v>0</v>
      </c>
      <c r="DK148" s="61">
        <f>+Fall_Hoy!AE148</f>
        <v>0</v>
      </c>
      <c r="DL148" s="270">
        <f>+Fall_Hoy!AF148</f>
        <v>0</v>
      </c>
      <c r="DM148" s="75">
        <f t="shared" si="585"/>
        <v>0.10647165197238057</v>
      </c>
      <c r="DN148" s="76">
        <f t="shared" si="586"/>
        <v>0.40292720858985276</v>
      </c>
      <c r="DO148" s="76">
        <f t="shared" si="587"/>
        <v>0.40886787959504589</v>
      </c>
      <c r="DP148" s="76">
        <f t="shared" si="588"/>
        <v>0.36593848444162502</v>
      </c>
      <c r="DQ148" s="76">
        <f t="shared" si="688"/>
        <v>0.12599295012379252</v>
      </c>
      <c r="DR148" s="76">
        <f t="shared" si="689"/>
        <v>0.12385698569820699</v>
      </c>
      <c r="DS148" s="76">
        <f t="shared" si="690"/>
        <v>0.11116924902993938</v>
      </c>
      <c r="DT148" s="76">
        <f t="shared" si="691"/>
        <v>0.13832561784691938</v>
      </c>
      <c r="DU148" s="76">
        <f t="shared" si="692"/>
        <v>0.7</v>
      </c>
      <c r="DV148" s="76">
        <f t="shared" si="693"/>
        <v>0.11916268685147496</v>
      </c>
      <c r="DW148" s="76">
        <f t="shared" si="694"/>
        <v>0.10354211360429515</v>
      </c>
      <c r="DX148" s="76">
        <f t="shared" si="695"/>
        <v>0.7</v>
      </c>
      <c r="DY148" s="76">
        <f t="shared" si="696"/>
        <v>0.40886787959504589</v>
      </c>
      <c r="DZ148" s="76">
        <f t="shared" si="697"/>
        <v>0.36593848444162502</v>
      </c>
      <c r="EA148" s="76">
        <f t="shared" si="698"/>
        <v>0.10647165197238057</v>
      </c>
      <c r="EB148" s="76">
        <f t="shared" si="699"/>
        <v>0.40292720858985276</v>
      </c>
      <c r="EC148" s="76">
        <f t="shared" si="700"/>
        <v>0.33028450047448493</v>
      </c>
      <c r="ED148" s="76">
        <f t="shared" si="701"/>
        <v>0.2679599628734009</v>
      </c>
      <c r="EE148" s="76">
        <f t="shared" si="702"/>
        <v>0.16426699631098504</v>
      </c>
      <c r="EF148" s="316">
        <f t="shared" si="703"/>
        <v>0.7</v>
      </c>
      <c r="EG148" s="85">
        <f>+'Cas_-14'!B147</f>
        <v>5</v>
      </c>
      <c r="EH148" s="62">
        <f>+'Cas_-14'!C147</f>
        <v>1</v>
      </c>
      <c r="EI148" s="62">
        <f>+'Cas_-14'!D147</f>
        <v>10</v>
      </c>
      <c r="EJ148" s="62">
        <f>+'Cas_-14'!E147</f>
        <v>23</v>
      </c>
      <c r="EK148" s="62">
        <f>+'Cas_-14'!F147</f>
        <v>70</v>
      </c>
      <c r="EL148" s="62">
        <f>+'Cas_-14'!G147</f>
        <v>63</v>
      </c>
      <c r="EM148" s="62">
        <f>+'Cas_-14'!H147</f>
        <v>63</v>
      </c>
      <c r="EN148" s="62">
        <f>+'Cas_-14'!I147</f>
        <v>81</v>
      </c>
      <c r="EO148" s="62">
        <f>+'Cas_-14'!J147</f>
        <v>42</v>
      </c>
      <c r="EP148" s="62">
        <f>+'Cas_-14'!K147</f>
        <v>67</v>
      </c>
      <c r="EQ148" s="62">
        <f>+'Cas_-14'!L147</f>
        <v>50</v>
      </c>
      <c r="ER148" s="62">
        <f>+'Cas_-14'!M147</f>
        <v>47</v>
      </c>
      <c r="ES148" s="62">
        <f>+'Cas_-14'!N147</f>
        <v>30</v>
      </c>
      <c r="ET148" s="62">
        <f>+'Cas_-14'!O147</f>
        <v>32</v>
      </c>
      <c r="EU148" s="62">
        <f>+'Cas_-14'!P147</f>
        <v>17</v>
      </c>
      <c r="EV148" s="62">
        <f>+'Cas_-14'!Q147</f>
        <v>16</v>
      </c>
      <c r="EW148" s="62">
        <f>+'Cas_-14'!R147</f>
        <v>14</v>
      </c>
      <c r="EX148" s="62">
        <f>+'Cas_-14'!S147</f>
        <v>15</v>
      </c>
      <c r="EY148" s="62">
        <f>+'Cas_-14'!T147</f>
        <v>3</v>
      </c>
      <c r="EZ148" s="86">
        <f>+'Cas_-14'!U147</f>
        <v>8</v>
      </c>
      <c r="FA148" s="201">
        <f t="shared" si="712"/>
        <v>8.1207794054914025E-3</v>
      </c>
      <c r="FB148" s="90">
        <f t="shared" si="713"/>
        <v>1.6959793506584209E-3</v>
      </c>
      <c r="FC148" s="90">
        <f t="shared" si="714"/>
        <v>1.5622245753134208E-2</v>
      </c>
      <c r="FD148" s="90">
        <f t="shared" si="715"/>
        <v>3.8627409600565654E-2</v>
      </c>
      <c r="FE148" s="90">
        <f t="shared" si="716"/>
        <v>0.12599295012379252</v>
      </c>
      <c r="FF148" s="90">
        <f t="shared" si="717"/>
        <v>0.12385698569820699</v>
      </c>
      <c r="FG148" s="90">
        <f t="shared" si="718"/>
        <v>0.11116924902993938</v>
      </c>
      <c r="FH148" s="90">
        <f t="shared" si="719"/>
        <v>0.13832561784691938</v>
      </c>
      <c r="FI148" s="90">
        <f t="shared" si="720"/>
        <v>6.8233231094636138E-2</v>
      </c>
      <c r="FJ148" s="90">
        <f t="shared" si="721"/>
        <v>0.11916268685147496</v>
      </c>
      <c r="FK148" s="90">
        <f t="shared" si="722"/>
        <v>0.10354211360429515</v>
      </c>
      <c r="FL148" s="90">
        <f t="shared" si="723"/>
        <v>9.2841740231425343E-2</v>
      </c>
      <c r="FM148" s="90">
        <f t="shared" si="724"/>
        <v>6.6236596494397434E-2</v>
      </c>
      <c r="FN148" s="90">
        <f t="shared" si="725"/>
        <v>7.2602195313218404E-2</v>
      </c>
      <c r="FO148" s="90">
        <f t="shared" si="726"/>
        <v>5.5296052451855843E-2</v>
      </c>
      <c r="FP148" s="90">
        <f t="shared" si="727"/>
        <v>4.3193796760832209E-2</v>
      </c>
      <c r="FQ148" s="90">
        <f t="shared" si="728"/>
        <v>0.10951133087399005</v>
      </c>
      <c r="FR148" s="90">
        <f t="shared" si="729"/>
        <v>7.3287049845875141E-2</v>
      </c>
      <c r="FS148" s="90">
        <f t="shared" si="730"/>
        <v>0.16426699631098504</v>
      </c>
      <c r="FT148" s="99">
        <f t="shared" si="731"/>
        <v>0.15885121920653045</v>
      </c>
      <c r="FU148" s="119">
        <f t="shared" si="790"/>
        <v>1.9254837777991722</v>
      </c>
      <c r="FV148" s="120">
        <f t="shared" si="791"/>
        <v>9.3283582089552244</v>
      </c>
      <c r="FW148" s="120">
        <f t="shared" si="792"/>
        <v>6.1728395061728394</v>
      </c>
      <c r="FX148" s="120">
        <f t="shared" si="793"/>
        <v>5.040322580645161</v>
      </c>
      <c r="FY148" s="120">
        <f t="shared" si="789"/>
        <v>1</v>
      </c>
      <c r="FZ148" s="120">
        <f t="shared" si="789"/>
        <v>1</v>
      </c>
      <c r="GA148" s="120">
        <f t="shared" si="789"/>
        <v>1</v>
      </c>
      <c r="GB148" s="120">
        <f t="shared" si="789"/>
        <v>1</v>
      </c>
      <c r="GC148" s="120">
        <f t="shared" si="789"/>
        <v>10.258930857739015</v>
      </c>
      <c r="GD148" s="120">
        <f t="shared" si="789"/>
        <v>1</v>
      </c>
      <c r="GE148" s="120">
        <f t="shared" si="789"/>
        <v>1</v>
      </c>
      <c r="GF148" s="120">
        <f t="shared" si="789"/>
        <v>7.5397121839284731</v>
      </c>
      <c r="GG148" s="120">
        <f t="shared" si="789"/>
        <v>6.1728395061728394</v>
      </c>
      <c r="GH148" s="120">
        <f t="shared" si="789"/>
        <v>5.040322580645161</v>
      </c>
      <c r="GI148" s="120">
        <f t="shared" si="789"/>
        <v>1.9254837777991722</v>
      </c>
      <c r="GJ148" s="120">
        <f t="shared" si="789"/>
        <v>9.3283582089552244</v>
      </c>
      <c r="GK148" s="120">
        <f t="shared" si="794"/>
        <v>3.0159847190107572</v>
      </c>
      <c r="GL148" s="120">
        <f t="shared" si="795"/>
        <v>3.6563071297989036</v>
      </c>
      <c r="GM148" s="120">
        <f t="shared" si="796"/>
        <v>1</v>
      </c>
      <c r="GN148" s="321">
        <f t="shared" si="797"/>
        <v>4.4066391400489966</v>
      </c>
      <c r="GO148" s="85">
        <f>+Cas_Hoy!B147</f>
        <v>6</v>
      </c>
      <c r="GP148" s="62">
        <f>+Cas_Hoy!C147</f>
        <v>1</v>
      </c>
      <c r="GQ148" s="62">
        <f>+Cas_Hoy!D147</f>
        <v>12</v>
      </c>
      <c r="GR148" s="62">
        <f>+Cas_Hoy!E147</f>
        <v>24</v>
      </c>
      <c r="GS148" s="62">
        <f>+Cas_Hoy!F147</f>
        <v>78</v>
      </c>
      <c r="GT148" s="62">
        <f>+Cas_Hoy!G147</f>
        <v>69</v>
      </c>
      <c r="GU148" s="62">
        <f>+Cas_Hoy!H147</f>
        <v>73</v>
      </c>
      <c r="GV148" s="62">
        <f>+Cas_Hoy!I147</f>
        <v>90</v>
      </c>
      <c r="GW148" s="62">
        <f>+Cas_Hoy!J147</f>
        <v>49</v>
      </c>
      <c r="GX148" s="62">
        <f>+Cas_Hoy!K147</f>
        <v>77</v>
      </c>
      <c r="GY148" s="62">
        <f>+Cas_Hoy!L147</f>
        <v>54</v>
      </c>
      <c r="GZ148" s="62">
        <f>+Cas_Hoy!M147</f>
        <v>52</v>
      </c>
      <c r="HA148" s="62">
        <f>+Cas_Hoy!N147</f>
        <v>34</v>
      </c>
      <c r="HB148" s="62">
        <f>+Cas_Hoy!O147</f>
        <v>34</v>
      </c>
      <c r="HC148" s="62">
        <f>+Cas_Hoy!P147</f>
        <v>17</v>
      </c>
      <c r="HD148" s="62">
        <f>+Cas_Hoy!Q147</f>
        <v>19</v>
      </c>
      <c r="HE148" s="62">
        <f>+Cas_Hoy!R147</f>
        <v>15</v>
      </c>
      <c r="HF148" s="62">
        <f>+Cas_Hoy!S147</f>
        <v>16</v>
      </c>
      <c r="HG148" s="62">
        <f>+Cas_Hoy!T147</f>
        <v>4</v>
      </c>
      <c r="HH148" s="590">
        <f>+Cas_Hoy!U147</f>
        <v>9</v>
      </c>
      <c r="HI148" s="543">
        <f t="shared" si="798"/>
        <v>0.10647165197238057</v>
      </c>
      <c r="HJ148" s="112">
        <f t="shared" si="799"/>
        <v>0.47847606020045014</v>
      </c>
      <c r="HK148" s="112">
        <f t="shared" si="800"/>
        <v>0.4633835968743853</v>
      </c>
      <c r="HL148" s="112">
        <f t="shared" si="801"/>
        <v>0.38880963971922661</v>
      </c>
      <c r="HM148" s="323">
        <f t="shared" si="772"/>
        <v>0.14039214442365452</v>
      </c>
      <c r="HN148" s="323">
        <f t="shared" si="773"/>
        <v>0.13565288909803624</v>
      </c>
      <c r="HO148" s="323">
        <f t="shared" si="774"/>
        <v>0.1288151615743742</v>
      </c>
      <c r="HP148" s="323">
        <f t="shared" si="775"/>
        <v>0.15369513094102155</v>
      </c>
      <c r="HQ148" s="323">
        <f t="shared" si="776"/>
        <v>0.7</v>
      </c>
      <c r="HR148" s="323">
        <f t="shared" si="777"/>
        <v>0.13694816250094882</v>
      </c>
      <c r="HS148" s="323">
        <f t="shared" si="778"/>
        <v>0.11182548269263877</v>
      </c>
      <c r="HT148" s="323">
        <f t="shared" si="779"/>
        <v>0.7</v>
      </c>
      <c r="HU148" s="323">
        <f t="shared" si="780"/>
        <v>0.4633835968743853</v>
      </c>
      <c r="HV148" s="323">
        <f t="shared" si="781"/>
        <v>0.38880963971922661</v>
      </c>
      <c r="HW148" s="323">
        <f t="shared" si="782"/>
        <v>0.10647165197238057</v>
      </c>
      <c r="HX148" s="323">
        <f t="shared" si="783"/>
        <v>0.47847606020045014</v>
      </c>
      <c r="HY148" s="323">
        <f t="shared" si="784"/>
        <v>0.35387625050837668</v>
      </c>
      <c r="HZ148" s="323">
        <f t="shared" si="785"/>
        <v>0.28582396039829433</v>
      </c>
      <c r="IA148" s="323">
        <f t="shared" si="786"/>
        <v>0.21902266174798007</v>
      </c>
      <c r="IB148" s="327">
        <f t="shared" si="787"/>
        <v>0.7</v>
      </c>
      <c r="IC148" s="241">
        <f>+CyF_Tot!B147</f>
        <v>0</v>
      </c>
      <c r="ID148" s="149">
        <f>+CyF_Tot!C147</f>
        <v>661</v>
      </c>
      <c r="IE148" s="149">
        <f>+CyF_Tot!D147</f>
        <v>706</v>
      </c>
      <c r="IF148" s="149">
        <f>+CyF_Tot!E147</f>
        <v>737</v>
      </c>
      <c r="IG148" s="149">
        <f>+CyF_Tot!F147</f>
        <v>0</v>
      </c>
      <c r="IH148" s="149">
        <f>+CyF_Tot!G147</f>
        <v>26</v>
      </c>
      <c r="II148" s="149">
        <f>+CyF_Tot!H147</f>
        <v>28</v>
      </c>
      <c r="IJ148" s="557">
        <f>+CyF_Tot!I147</f>
        <v>28</v>
      </c>
      <c r="IK148" s="93">
        <f t="shared" si="667"/>
        <v>6.9990274849804121E-2</v>
      </c>
      <c r="IL148" s="90">
        <f t="shared" si="668"/>
        <v>6.702623854050048E-2</v>
      </c>
      <c r="IM148" s="90">
        <f t="shared" si="669"/>
        <v>7.2764900970904517E-2</v>
      </c>
      <c r="IN148" s="90">
        <f t="shared" si="670"/>
        <v>6.7685814475444014E-2</v>
      </c>
      <c r="IO148" s="90">
        <f t="shared" si="671"/>
        <v>6.315637619701199E-2</v>
      </c>
      <c r="IP148" s="90">
        <f t="shared" si="672"/>
        <v>5.7820980384752918E-2</v>
      </c>
      <c r="IQ148" s="90">
        <f t="shared" si="673"/>
        <v>6.442008381870018E-2</v>
      </c>
      <c r="IR148" s="90">
        <f t="shared" si="674"/>
        <v>6.6565286901999629E-2</v>
      </c>
      <c r="IS148" s="90">
        <f t="shared" si="675"/>
        <v>6.9971109635596329E-2</v>
      </c>
      <c r="IT148" s="90">
        <f t="shared" si="676"/>
        <v>6.3914577691014482E-2</v>
      </c>
      <c r="IU148" s="90">
        <f t="shared" si="677"/>
        <v>5.4893179480295512E-2</v>
      </c>
      <c r="IV148" s="90">
        <f t="shared" si="678"/>
        <v>5.7546642953707962E-2</v>
      </c>
      <c r="IW148" s="90">
        <f t="shared" si="679"/>
        <v>5.148594094502254E-2</v>
      </c>
      <c r="IX148" s="90">
        <f t="shared" si="680"/>
        <v>5.0103219508040649E-2</v>
      </c>
      <c r="IY148" s="90">
        <f t="shared" si="681"/>
        <v>3.4947828915480705E-2</v>
      </c>
      <c r="IZ148" s="90">
        <f t="shared" si="682"/>
        <v>4.210794143295099E-2</v>
      </c>
      <c r="JA148" s="90">
        <f t="shared" si="683"/>
        <v>1.4532301073659095E-2</v>
      </c>
      <c r="JB148" s="90">
        <f t="shared" si="684"/>
        <v>2.3266412706485648E-2</v>
      </c>
      <c r="JC148" s="90">
        <f t="shared" si="685"/>
        <v>2.0760430105227282E-3</v>
      </c>
      <c r="JD148" s="202">
        <f t="shared" si="686"/>
        <v>5.7248596307819177E-3</v>
      </c>
      <c r="JE148" s="326"/>
      <c r="JF148" s="323"/>
      <c r="JG148" s="323"/>
      <c r="JH148" s="323"/>
      <c r="JI148" s="323"/>
      <c r="JJ148" s="323"/>
      <c r="JK148" s="323"/>
      <c r="JL148" s="323"/>
      <c r="JM148" s="323"/>
      <c r="JN148" s="323"/>
      <c r="JO148" s="323"/>
      <c r="JP148" s="323"/>
      <c r="JQ148" s="323"/>
      <c r="JR148" s="323"/>
      <c r="JS148" s="323"/>
      <c r="JT148" s="323"/>
      <c r="JU148" s="323"/>
      <c r="JV148" s="323"/>
      <c r="JW148" s="323"/>
      <c r="JX148" s="327"/>
      <c r="JZ148" s="701">
        <f t="shared" si="540"/>
        <v>0</v>
      </c>
      <c r="KA148" s="291">
        <f t="shared" si="541"/>
        <v>0</v>
      </c>
      <c r="KB148" s="291">
        <f t="shared" si="542"/>
        <v>0</v>
      </c>
      <c r="KC148" s="291">
        <f t="shared" si="543"/>
        <v>0</v>
      </c>
      <c r="KD148" s="291">
        <f t="shared" si="544"/>
        <v>0</v>
      </c>
      <c r="KE148" s="291">
        <f t="shared" si="545"/>
        <v>0</v>
      </c>
      <c r="KF148" s="291">
        <f t="shared" si="546"/>
        <v>0</v>
      </c>
      <c r="KG148" s="291">
        <f t="shared" si="547"/>
        <v>0</v>
      </c>
      <c r="KH148" s="291">
        <f t="shared" si="548"/>
        <v>9169.7404571518837</v>
      </c>
      <c r="KI148" s="291">
        <f t="shared" si="549"/>
        <v>0</v>
      </c>
      <c r="KJ148" s="291">
        <f t="shared" si="550"/>
        <v>0</v>
      </c>
      <c r="KK148" s="291">
        <f t="shared" si="551"/>
        <v>8961.9183674430824</v>
      </c>
      <c r="KL148" s="291">
        <f t="shared" si="552"/>
        <v>10951.750950513504</v>
      </c>
      <c r="KM148" s="291">
        <f t="shared" si="553"/>
        <v>4326.8843781748947</v>
      </c>
      <c r="KN148" s="291">
        <f t="shared" si="554"/>
        <v>6440.1230556937144</v>
      </c>
      <c r="KO148" s="291">
        <f t="shared" si="555"/>
        <v>14398.976103699126</v>
      </c>
      <c r="KP148" s="291">
        <f t="shared" si="556"/>
        <v>16734.489048757776</v>
      </c>
      <c r="KQ148" s="291">
        <f t="shared" si="557"/>
        <v>9625.784960136687</v>
      </c>
      <c r="KR148" s="291">
        <f t="shared" si="558"/>
        <v>0</v>
      </c>
      <c r="KS148" s="702">
        <f t="shared" si="559"/>
        <v>17156.92449442533</v>
      </c>
      <c r="KT148" s="705">
        <f>(SUM(JZ148:KS148)/SUM(JZ$4:KS147))*100000</f>
        <v>181.33730558094948</v>
      </c>
      <c r="KU148" s="624">
        <f t="shared" si="732"/>
        <v>0</v>
      </c>
      <c r="KV148" s="625">
        <f t="shared" si="733"/>
        <v>0</v>
      </c>
      <c r="KW148" s="625">
        <f t="shared" si="734"/>
        <v>0</v>
      </c>
      <c r="KX148" s="625">
        <f t="shared" si="735"/>
        <v>0</v>
      </c>
      <c r="KY148" s="625">
        <f t="shared" si="736"/>
        <v>0</v>
      </c>
      <c r="KZ148" s="625">
        <f t="shared" si="737"/>
        <v>0</v>
      </c>
      <c r="LA148" s="625">
        <f t="shared" si="738"/>
        <v>0</v>
      </c>
      <c r="LB148" s="625">
        <f t="shared" si="739"/>
        <v>0</v>
      </c>
      <c r="LC148" s="625">
        <f t="shared" si="740"/>
        <v>3249.2014806969592</v>
      </c>
      <c r="LD148" s="625">
        <f t="shared" si="741"/>
        <v>0</v>
      </c>
      <c r="LE148" s="625">
        <f t="shared" si="742"/>
        <v>0</v>
      </c>
      <c r="LF148" s="625">
        <f t="shared" si="743"/>
        <v>3950.7123502734189</v>
      </c>
      <c r="LG148" s="625">
        <f t="shared" si="744"/>
        <v>6623.6596494397427</v>
      </c>
      <c r="LH148" s="625">
        <f t="shared" si="745"/>
        <v>2268.818603538075</v>
      </c>
      <c r="LI148" s="625">
        <f t="shared" si="746"/>
        <v>6505.4179355124525</v>
      </c>
      <c r="LJ148" s="625">
        <f t="shared" si="747"/>
        <v>10798.449190208054</v>
      </c>
      <c r="LK148" s="625">
        <f t="shared" si="748"/>
        <v>46933.427517424308</v>
      </c>
      <c r="LL148" s="625">
        <f t="shared" si="749"/>
        <v>14657.409969175029</v>
      </c>
      <c r="LM148" s="625">
        <f t="shared" si="750"/>
        <v>0</v>
      </c>
      <c r="LN148" s="626">
        <f t="shared" si="751"/>
        <v>99282.012004081538</v>
      </c>
      <c r="LO148" s="642">
        <f t="shared" si="752"/>
        <v>0</v>
      </c>
      <c r="LP148" s="625">
        <f t="shared" si="753"/>
        <v>0</v>
      </c>
      <c r="LQ148" s="625">
        <f t="shared" si="754"/>
        <v>1201.1040822294963</v>
      </c>
      <c r="LR148" s="625">
        <f t="shared" si="755"/>
        <v>1209.1392644598016</v>
      </c>
      <c r="LS148" s="625">
        <f t="shared" si="756"/>
        <v>12135.099269781975</v>
      </c>
      <c r="LT148" s="645">
        <f t="shared" si="757"/>
        <v>12192.630748000047</v>
      </c>
      <c r="LU148" s="624">
        <f t="shared" si="758"/>
        <v>0</v>
      </c>
      <c r="LV148" s="625">
        <f t="shared" si="759"/>
        <v>1205.1082796444728</v>
      </c>
      <c r="LW148" s="626">
        <f t="shared" si="760"/>
        <v>12166.194586196481</v>
      </c>
      <c r="LY148" s="725">
        <f>VLOOKUP(A148,Vac!A:C,2,FALSE)</f>
        <v>36699.785778523277</v>
      </c>
      <c r="LZ148" s="730">
        <f>VLOOKUP(A148,Vac!A:D,3,FALSE)</f>
        <v>1387</v>
      </c>
      <c r="MA148" s="722">
        <f>VLOOKUP(A148,Vac!A:D,4,FALSE)</f>
        <v>867</v>
      </c>
      <c r="MB148" s="742">
        <f t="shared" si="704"/>
        <v>0.15766738660907129</v>
      </c>
      <c r="MC148" s="666">
        <f t="shared" si="705"/>
        <v>9.8556326020234175E-2</v>
      </c>
    </row>
    <row r="149" spans="1:341" ht="14.4">
      <c r="A149" s="511" t="s">
        <v>159</v>
      </c>
      <c r="B149" s="539">
        <v>174883</v>
      </c>
      <c r="C149" s="527">
        <f t="shared" si="638"/>
        <v>14176</v>
      </c>
      <c r="D149" s="518">
        <f t="shared" si="639"/>
        <v>453</v>
      </c>
      <c r="E149" s="496">
        <f t="shared" si="761"/>
        <v>6.5710347755558781E-3</v>
      </c>
      <c r="F149" s="209">
        <f t="shared" si="706"/>
        <v>7.411240658039947E-2</v>
      </c>
      <c r="G149" s="28">
        <f t="shared" si="264"/>
        <v>5.3189502202562027</v>
      </c>
      <c r="H149" s="27">
        <f t="shared" si="707"/>
        <v>0.39420020130453304</v>
      </c>
      <c r="I149" s="34">
        <f t="shared" si="708"/>
        <v>0.43115361883288783</v>
      </c>
      <c r="J149" s="340">
        <f t="shared" si="709"/>
        <v>0.57712171165727999</v>
      </c>
      <c r="K149" s="582">
        <f t="shared" si="710"/>
        <v>4.4883136069596517E-3</v>
      </c>
      <c r="L149" s="341">
        <f t="shared" si="762"/>
        <v>7.7871133631479124</v>
      </c>
      <c r="M149" s="342">
        <f t="shared" si="711"/>
        <v>0.63104458742434777</v>
      </c>
      <c r="N149" s="827"/>
      <c r="O149" s="366" t="s">
        <v>230</v>
      </c>
      <c r="P149" s="21" t="s">
        <v>240</v>
      </c>
      <c r="Q149" s="21" t="s">
        <v>232</v>
      </c>
      <c r="R149" s="21" t="s">
        <v>243</v>
      </c>
      <c r="S149" s="170">
        <f t="shared" si="568"/>
        <v>14176</v>
      </c>
      <c r="T149" s="171">
        <f t="shared" si="569"/>
        <v>8105.9908624623322</v>
      </c>
      <c r="U149" s="170">
        <f t="shared" si="570"/>
        <v>412</v>
      </c>
      <c r="V149" s="172">
        <f t="shared" si="571"/>
        <v>2.9933158965417029E-2</v>
      </c>
      <c r="W149" s="171">
        <f t="shared" si="572"/>
        <v>235.58607754898989</v>
      </c>
      <c r="X149" s="170">
        <f t="shared" si="573"/>
        <v>1215</v>
      </c>
      <c r="Y149" s="172">
        <f t="shared" si="574"/>
        <v>9.3742766761823929E-2</v>
      </c>
      <c r="Z149" s="171">
        <f t="shared" si="575"/>
        <v>694.7502044223852</v>
      </c>
      <c r="AA149" s="170">
        <f t="shared" si="576"/>
        <v>453</v>
      </c>
      <c r="AB149" s="171">
        <f t="shared" si="577"/>
        <v>2590.303231303214</v>
      </c>
      <c r="AC149" s="173">
        <f t="shared" si="578"/>
        <v>3.195541760722348E-2</v>
      </c>
      <c r="AD149" s="170">
        <f t="shared" si="579"/>
        <v>3</v>
      </c>
      <c r="AE149" s="172">
        <f t="shared" si="580"/>
        <v>6.6666666666666671E-3</v>
      </c>
      <c r="AF149" s="171">
        <f t="shared" si="581"/>
        <v>17.154326035120622</v>
      </c>
      <c r="AG149" s="170">
        <f t="shared" si="582"/>
        <v>24</v>
      </c>
      <c r="AH149" s="172">
        <f t="shared" si="583"/>
        <v>5.5944055944055944E-2</v>
      </c>
      <c r="AI149" s="367">
        <f t="shared" si="584"/>
        <v>137.23460828096498</v>
      </c>
      <c r="AJ149" s="831"/>
      <c r="AK149" s="85">
        <v>13826.284832833628</v>
      </c>
      <c r="AL149" s="62">
        <v>13309.537805788666</v>
      </c>
      <c r="AM149" s="62">
        <v>13156.023552436818</v>
      </c>
      <c r="AN149" s="62">
        <v>12463.109008389943</v>
      </c>
      <c r="AO149" s="62">
        <v>13912.843553714021</v>
      </c>
      <c r="AP149" s="62">
        <v>13135.463794148731</v>
      </c>
      <c r="AQ149" s="62">
        <v>12306.349205443439</v>
      </c>
      <c r="AR149" s="62">
        <v>12427.219623011992</v>
      </c>
      <c r="AS149" s="62">
        <v>11100.070963319873</v>
      </c>
      <c r="AT149" s="62">
        <v>11994.819668273201</v>
      </c>
      <c r="AU149" s="62">
        <v>8401.9720714657615</v>
      </c>
      <c r="AV149" s="62">
        <v>9331.0229951823021</v>
      </c>
      <c r="AW149" s="62">
        <v>6311.3081215060138</v>
      </c>
      <c r="AX149" s="62">
        <v>7847.0551028998971</v>
      </c>
      <c r="AY149" s="62">
        <v>3931.1939913507213</v>
      </c>
      <c r="AZ149" s="62">
        <v>5798.3666031236389</v>
      </c>
      <c r="BA149" s="62">
        <v>1601.4516200942353</v>
      </c>
      <c r="BB149" s="62">
        <v>3007.7613461665096</v>
      </c>
      <c r="BC149" s="62">
        <v>147.50212290341639</v>
      </c>
      <c r="BD149" s="86">
        <v>873.64449082670933</v>
      </c>
      <c r="BE149" s="258">
        <v>2.0000000000000002E-5</v>
      </c>
      <c r="BF149" s="43">
        <v>2.0000000000000002E-5</v>
      </c>
      <c r="BG149" s="53">
        <v>5.0000000000000002E-5</v>
      </c>
      <c r="BH149" s="53">
        <v>4.0000000000000003E-5</v>
      </c>
      <c r="BI149" s="53">
        <v>1.2518952302791728E-4</v>
      </c>
      <c r="BJ149" s="53">
        <v>1.2406223545552731E-4</v>
      </c>
      <c r="BK149" s="53">
        <v>3.4000000000000002E-4</v>
      </c>
      <c r="BL149" s="53">
        <v>1.8000000000000001E-4</v>
      </c>
      <c r="BM149" s="53">
        <v>8.9999999999999998E-4</v>
      </c>
      <c r="BN149" s="53">
        <v>5.0000000000000001E-4</v>
      </c>
      <c r="BO149" s="53">
        <v>3.8E-3</v>
      </c>
      <c r="BP149" s="53">
        <v>2E-3</v>
      </c>
      <c r="BQ149" s="53">
        <v>1.6199999999999999E-2</v>
      </c>
      <c r="BR149" s="53">
        <v>6.1999999999999998E-3</v>
      </c>
      <c r="BS149" s="53">
        <v>6.1100000000000002E-2</v>
      </c>
      <c r="BT149" s="53">
        <v>2.6800000000000001E-2</v>
      </c>
      <c r="BU149" s="53">
        <v>0.1421</v>
      </c>
      <c r="BV149" s="53">
        <v>5.4699999999999999E-2</v>
      </c>
      <c r="BW149" s="53">
        <v>0.27589999999999998</v>
      </c>
      <c r="BX149" s="773">
        <v>0.1051</v>
      </c>
      <c r="BY149" s="53">
        <f t="shared" si="763"/>
        <v>2.0000000000000002E-5</v>
      </c>
      <c r="BZ149" s="53">
        <f t="shared" si="764"/>
        <v>4.5000000000000003E-5</v>
      </c>
      <c r="CA149" s="53">
        <f t="shared" si="765"/>
        <v>1.246258792417223E-4</v>
      </c>
      <c r="CB149" s="53">
        <f t="shared" si="766"/>
        <v>2.6000000000000003E-4</v>
      </c>
      <c r="CC149" s="53">
        <f t="shared" si="767"/>
        <v>6.9999999999999999E-4</v>
      </c>
      <c r="CD149" s="53">
        <f t="shared" si="768"/>
        <v>2.8999999999999998E-3</v>
      </c>
      <c r="CE149" s="53">
        <f t="shared" si="769"/>
        <v>1.12E-2</v>
      </c>
      <c r="CF149" s="53">
        <f t="shared" si="770"/>
        <v>4.3950000000000003E-2</v>
      </c>
      <c r="CG149" s="53">
        <f t="shared" si="771"/>
        <v>9.8400000000000001E-2</v>
      </c>
      <c r="CH149" s="54">
        <f t="shared" si="788"/>
        <v>0.1905</v>
      </c>
      <c r="CI149" s="64">
        <f>+Fall_Hoy!B149</f>
        <v>0</v>
      </c>
      <c r="CJ149" s="61">
        <f>+Fall_Hoy!C149</f>
        <v>0</v>
      </c>
      <c r="CK149" s="61">
        <f>+Fall_Hoy!D149</f>
        <v>1</v>
      </c>
      <c r="CL149" s="61">
        <f>+Fall_Hoy!E149</f>
        <v>0</v>
      </c>
      <c r="CM149" s="61">
        <f>+Fall_Hoy!F149</f>
        <v>1</v>
      </c>
      <c r="CN149" s="61">
        <f>+Fall_Hoy!G149</f>
        <v>1</v>
      </c>
      <c r="CO149" s="61">
        <f>+Fall_Hoy!H149</f>
        <v>6</v>
      </c>
      <c r="CP149" s="61">
        <f>+Fall_Hoy!I149</f>
        <v>3</v>
      </c>
      <c r="CQ149" s="61">
        <f>+Fall_Hoy!J149</f>
        <v>20</v>
      </c>
      <c r="CR149" s="61">
        <f>+Fall_Hoy!K149</f>
        <v>4</v>
      </c>
      <c r="CS149" s="61">
        <f>+Fall_Hoy!L149</f>
        <v>27</v>
      </c>
      <c r="CT149" s="61">
        <f>+Fall_Hoy!M149</f>
        <v>10</v>
      </c>
      <c r="CU149" s="61">
        <f>+Fall_Hoy!N149</f>
        <v>74</v>
      </c>
      <c r="CV149" s="61">
        <f>+Fall_Hoy!O149</f>
        <v>40</v>
      </c>
      <c r="CW149" s="61">
        <f>+Fall_Hoy!P149</f>
        <v>67</v>
      </c>
      <c r="CX149" s="61">
        <f>+Fall_Hoy!Q149</f>
        <v>54</v>
      </c>
      <c r="CY149" s="61">
        <f>+Fall_Hoy!R149</f>
        <v>40</v>
      </c>
      <c r="CZ149" s="61">
        <f>+Fall_Hoy!S149</f>
        <v>54</v>
      </c>
      <c r="DA149" s="61">
        <f>+Fall_Hoy!T149</f>
        <v>21</v>
      </c>
      <c r="DB149" s="253">
        <f>+Fall_Hoy!U149</f>
        <v>14</v>
      </c>
      <c r="DC149" s="61">
        <f>+Fall_Hoy!W149</f>
        <v>1</v>
      </c>
      <c r="DD149" s="61">
        <f>+Fall_Hoy!X149</f>
        <v>0</v>
      </c>
      <c r="DE149" s="61">
        <f>+Fall_Hoy!Y149</f>
        <v>0</v>
      </c>
      <c r="DF149" s="61">
        <f>+Fall_Hoy!Z149</f>
        <v>0</v>
      </c>
      <c r="DG149" s="61">
        <f>+Fall_Hoy!AA149</f>
        <v>0</v>
      </c>
      <c r="DH149" s="61">
        <f>+Fall_Hoy!AB149</f>
        <v>0</v>
      </c>
      <c r="DI149" s="61">
        <f>+Fall_Hoy!AC149</f>
        <v>0</v>
      </c>
      <c r="DJ149" s="61">
        <f>+Fall_Hoy!AD149</f>
        <v>0</v>
      </c>
      <c r="DK149" s="61">
        <f>+Fall_Hoy!AE149</f>
        <v>7</v>
      </c>
      <c r="DL149" s="270">
        <f>+Fall_Hoy!AF149</f>
        <v>8</v>
      </c>
      <c r="DM149" s="75">
        <f t="shared" si="585"/>
        <v>0.27893892132244019</v>
      </c>
      <c r="DN149" s="76">
        <f t="shared" si="586"/>
        <v>0.34749878906395248</v>
      </c>
      <c r="DO149" s="76">
        <f t="shared" si="587"/>
        <v>0.7</v>
      </c>
      <c r="DP149" s="76">
        <f t="shared" si="588"/>
        <v>0.7</v>
      </c>
      <c r="DQ149" s="76">
        <f t="shared" si="688"/>
        <v>0.57413776400558514</v>
      </c>
      <c r="DR149" s="76">
        <f t="shared" si="689"/>
        <v>0.61364187169591067</v>
      </c>
      <c r="DS149" s="76">
        <f t="shared" si="690"/>
        <v>0.7</v>
      </c>
      <c r="DT149" s="76">
        <f t="shared" si="691"/>
        <v>0.7</v>
      </c>
      <c r="DU149" s="76">
        <f t="shared" si="692"/>
        <v>0.7</v>
      </c>
      <c r="DV149" s="76">
        <f t="shared" si="693"/>
        <v>0.66695458716735301</v>
      </c>
      <c r="DW149" s="76">
        <f t="shared" si="694"/>
        <v>0.7</v>
      </c>
      <c r="DX149" s="76">
        <f t="shared" si="695"/>
        <v>0.53584692724276306</v>
      </c>
      <c r="DY149" s="76">
        <f t="shared" si="696"/>
        <v>0.7</v>
      </c>
      <c r="DZ149" s="76">
        <f t="shared" si="697"/>
        <v>0.7</v>
      </c>
      <c r="EA149" s="76">
        <f t="shared" si="698"/>
        <v>0.27893892132244019</v>
      </c>
      <c r="EB149" s="76">
        <f t="shared" si="699"/>
        <v>0.34749878906395248</v>
      </c>
      <c r="EC149" s="76">
        <f t="shared" si="700"/>
        <v>0.17577296970801193</v>
      </c>
      <c r="ED149" s="76">
        <f t="shared" si="701"/>
        <v>0.32821850254307122</v>
      </c>
      <c r="EE149" s="76">
        <f t="shared" si="702"/>
        <v>0.51602331378904842</v>
      </c>
      <c r="EF149" s="316">
        <f t="shared" si="703"/>
        <v>0.15247216851615936</v>
      </c>
      <c r="EG149" s="85">
        <f>+'Cas_-14'!B148</f>
        <v>138</v>
      </c>
      <c r="EH149" s="62">
        <f>+'Cas_-14'!C148</f>
        <v>128</v>
      </c>
      <c r="EI149" s="62">
        <f>+'Cas_-14'!D148</f>
        <v>361</v>
      </c>
      <c r="EJ149" s="62">
        <f>+'Cas_-14'!E148</f>
        <v>388</v>
      </c>
      <c r="EK149" s="62">
        <f>+'Cas_-14'!F148</f>
        <v>1482</v>
      </c>
      <c r="EL149" s="62">
        <f>+'Cas_-14'!G148</f>
        <v>1495</v>
      </c>
      <c r="EM149" s="62">
        <f>+'Cas_-14'!H148</f>
        <v>1461</v>
      </c>
      <c r="EN149" s="62">
        <f>+'Cas_-14'!I148</f>
        <v>1382</v>
      </c>
      <c r="EO149" s="62">
        <f>+'Cas_-14'!J148</f>
        <v>1231</v>
      </c>
      <c r="EP149" s="62">
        <f>+'Cas_-14'!K148</f>
        <v>1140</v>
      </c>
      <c r="EQ149" s="62">
        <f>+'Cas_-14'!L148</f>
        <v>911</v>
      </c>
      <c r="ER149" s="62">
        <f>+'Cas_-14'!M148</f>
        <v>865</v>
      </c>
      <c r="ES149" s="62">
        <f>+'Cas_-14'!N148</f>
        <v>523</v>
      </c>
      <c r="ET149" s="62">
        <f>+'Cas_-14'!O148</f>
        <v>484</v>
      </c>
      <c r="EU149" s="62">
        <f>+'Cas_-14'!P148</f>
        <v>270</v>
      </c>
      <c r="EV149" s="62">
        <f>+'Cas_-14'!Q148</f>
        <v>253</v>
      </c>
      <c r="EW149" s="62">
        <f>+'Cas_-14'!R148</f>
        <v>96</v>
      </c>
      <c r="EX149" s="62">
        <f>+'Cas_-14'!S148</f>
        <v>152</v>
      </c>
      <c r="EY149" s="62">
        <f>+'Cas_-14'!T148</f>
        <v>33</v>
      </c>
      <c r="EZ149" s="86">
        <f>+'Cas_-14'!U148</f>
        <v>45</v>
      </c>
      <c r="FA149" s="201">
        <f t="shared" si="712"/>
        <v>9.9809892294629946E-3</v>
      </c>
      <c r="FB149" s="91">
        <f t="shared" si="713"/>
        <v>9.6171634107631784E-3</v>
      </c>
      <c r="FC149" s="91">
        <f t="shared" si="714"/>
        <v>2.7439902228902132E-2</v>
      </c>
      <c r="FD149" s="91">
        <f t="shared" si="715"/>
        <v>3.113187887057758E-2</v>
      </c>
      <c r="FE149" s="91">
        <f t="shared" si="716"/>
        <v>0.10652028065135408</v>
      </c>
      <c r="FF149" s="91">
        <f t="shared" si="717"/>
        <v>0.11381402464570428</v>
      </c>
      <c r="FG149" s="91">
        <f t="shared" si="718"/>
        <v>0.1187192054775887</v>
      </c>
      <c r="FH149" s="91">
        <f t="shared" si="719"/>
        <v>0.111207497889624</v>
      </c>
      <c r="FI149" s="91">
        <f t="shared" si="720"/>
        <v>0.11090019190578448</v>
      </c>
      <c r="FJ149" s="91">
        <f t="shared" si="721"/>
        <v>9.504102867134781E-2</v>
      </c>
      <c r="FK149" s="91">
        <f t="shared" si="722"/>
        <v>0.10842692551834107</v>
      </c>
      <c r="FL149" s="91">
        <f t="shared" si="723"/>
        <v>9.2701518412998007E-2</v>
      </c>
      <c r="FM149" s="91">
        <f t="shared" si="724"/>
        <v>8.2867131493367968E-2</v>
      </c>
      <c r="FN149" s="91">
        <f t="shared" si="725"/>
        <v>6.1679189664557946E-2</v>
      </c>
      <c r="FO149" s="91">
        <f t="shared" si="726"/>
        <v>6.8681423657556653E-2</v>
      </c>
      <c r="FP149" s="91">
        <f t="shared" si="727"/>
        <v>4.3632977580911551E-2</v>
      </c>
      <c r="FQ149" s="91">
        <f t="shared" si="728"/>
        <v>5.994561358922039E-2</v>
      </c>
      <c r="FR149" s="91">
        <f t="shared" si="729"/>
        <v>5.0535924398965024E-2</v>
      </c>
      <c r="FS149" s="91">
        <f t="shared" si="730"/>
        <v>0.22372559357405469</v>
      </c>
      <c r="FT149" s="100">
        <f t="shared" si="731"/>
        <v>5.1508365785512544E-2</v>
      </c>
      <c r="FU149" s="119">
        <f t="shared" si="790"/>
        <v>4.0613444868764015</v>
      </c>
      <c r="FV149" s="120">
        <f t="shared" si="791"/>
        <v>7.9641319096218499</v>
      </c>
      <c r="FW149" s="120">
        <f t="shared" si="792"/>
        <v>8.4472575240042236</v>
      </c>
      <c r="FX149" s="120">
        <f t="shared" si="793"/>
        <v>11.34904663642547</v>
      </c>
      <c r="FY149" s="120">
        <f t="shared" si="789"/>
        <v>5.3899385215174682</v>
      </c>
      <c r="FZ149" s="120">
        <f t="shared" si="789"/>
        <v>5.3916191225654151</v>
      </c>
      <c r="GA149" s="120">
        <f t="shared" si="789"/>
        <v>5.8962658752980195</v>
      </c>
      <c r="GB149" s="120">
        <f t="shared" si="789"/>
        <v>6.2945396064460155</v>
      </c>
      <c r="GC149" s="120">
        <f t="shared" si="789"/>
        <v>6.3119818637887173</v>
      </c>
      <c r="GD149" s="120">
        <f t="shared" si="789"/>
        <v>7.0175438596491224</v>
      </c>
      <c r="GE149" s="120">
        <f t="shared" si="789"/>
        <v>6.4559609769769848</v>
      </c>
      <c r="GF149" s="120">
        <f t="shared" si="789"/>
        <v>5.7803468208092488</v>
      </c>
      <c r="GG149" s="120">
        <f t="shared" si="789"/>
        <v>8.4472575240042236</v>
      </c>
      <c r="GH149" s="120">
        <f t="shared" si="789"/>
        <v>11.34904663642547</v>
      </c>
      <c r="GI149" s="120">
        <f t="shared" si="789"/>
        <v>4.0613444868764015</v>
      </c>
      <c r="GJ149" s="120">
        <f t="shared" si="789"/>
        <v>7.9641319096218499</v>
      </c>
      <c r="GK149" s="120">
        <f t="shared" si="794"/>
        <v>2.9322073657049024</v>
      </c>
      <c r="GL149" s="120">
        <f t="shared" si="795"/>
        <v>6.4947560858269995</v>
      </c>
      <c r="GM149" s="120">
        <f t="shared" si="796"/>
        <v>2.3065010379254676</v>
      </c>
      <c r="GN149" s="321">
        <f t="shared" si="797"/>
        <v>2.9601437784120948</v>
      </c>
      <c r="GO149" s="85">
        <f>+Cas_Hoy!B148</f>
        <v>151</v>
      </c>
      <c r="GP149" s="62">
        <f>+Cas_Hoy!C148</f>
        <v>140</v>
      </c>
      <c r="GQ149" s="62">
        <f>+Cas_Hoy!D148</f>
        <v>396</v>
      </c>
      <c r="GR149" s="62">
        <f>+Cas_Hoy!E148</f>
        <v>419</v>
      </c>
      <c r="GS149" s="62">
        <f>+Cas_Hoy!F148</f>
        <v>1610</v>
      </c>
      <c r="GT149" s="62">
        <f>+Cas_Hoy!G148</f>
        <v>1621</v>
      </c>
      <c r="GU149" s="62">
        <f>+Cas_Hoy!H148</f>
        <v>1604</v>
      </c>
      <c r="GV149" s="62">
        <f>+Cas_Hoy!I148</f>
        <v>1519</v>
      </c>
      <c r="GW149" s="62">
        <f>+Cas_Hoy!J148</f>
        <v>1327</v>
      </c>
      <c r="GX149" s="62">
        <f>+Cas_Hoy!K148</f>
        <v>1259</v>
      </c>
      <c r="GY149" s="62">
        <f>+Cas_Hoy!L148</f>
        <v>999</v>
      </c>
      <c r="GZ149" s="62">
        <f>+Cas_Hoy!M148</f>
        <v>980</v>
      </c>
      <c r="HA149" s="62">
        <f>+Cas_Hoy!N148</f>
        <v>581</v>
      </c>
      <c r="HB149" s="62">
        <f>+Cas_Hoy!O148</f>
        <v>526</v>
      </c>
      <c r="HC149" s="62">
        <f>+Cas_Hoy!P148</f>
        <v>301</v>
      </c>
      <c r="HD149" s="62">
        <f>+Cas_Hoy!Q148</f>
        <v>275</v>
      </c>
      <c r="HE149" s="62">
        <f>+Cas_Hoy!R148</f>
        <v>99</v>
      </c>
      <c r="HF149" s="62">
        <f>+Cas_Hoy!S148</f>
        <v>161</v>
      </c>
      <c r="HG149" s="62">
        <f>+Cas_Hoy!T148</f>
        <v>33</v>
      </c>
      <c r="HH149" s="590">
        <f>+Cas_Hoy!U148</f>
        <v>48</v>
      </c>
      <c r="HI149" s="543">
        <f t="shared" si="798"/>
        <v>0.31096524191872033</v>
      </c>
      <c r="HJ149" s="112">
        <f t="shared" si="799"/>
        <v>0.37771607506951355</v>
      </c>
      <c r="HK149" s="112">
        <f t="shared" si="800"/>
        <v>0.7</v>
      </c>
      <c r="HL149" s="112">
        <f t="shared" si="801"/>
        <v>0.7</v>
      </c>
      <c r="HM149" s="323">
        <f t="shared" si="772"/>
        <v>0.62372591096423224</v>
      </c>
      <c r="HN149" s="323">
        <f t="shared" si="773"/>
        <v>0.66536018329034863</v>
      </c>
      <c r="HO149" s="323">
        <f t="shared" si="774"/>
        <v>0.7</v>
      </c>
      <c r="HP149" s="323">
        <f t="shared" si="775"/>
        <v>0.7</v>
      </c>
      <c r="HQ149" s="323">
        <f t="shared" si="776"/>
        <v>0.7</v>
      </c>
      <c r="HR149" s="323">
        <f t="shared" si="777"/>
        <v>0.7</v>
      </c>
      <c r="HS149" s="323">
        <f t="shared" si="778"/>
        <v>0.7</v>
      </c>
      <c r="HT149" s="323">
        <f t="shared" si="779"/>
        <v>0.60708669213630961</v>
      </c>
      <c r="HU149" s="323">
        <f t="shared" si="780"/>
        <v>0.7</v>
      </c>
      <c r="HV149" s="323">
        <f t="shared" si="781"/>
        <v>0.7</v>
      </c>
      <c r="HW149" s="323">
        <f t="shared" si="782"/>
        <v>0.31096524191872033</v>
      </c>
      <c r="HX149" s="323">
        <f t="shared" si="783"/>
        <v>0.37771607506951355</v>
      </c>
      <c r="HY149" s="323">
        <f t="shared" si="784"/>
        <v>0.1812658750113873</v>
      </c>
      <c r="HZ149" s="323">
        <f t="shared" si="785"/>
        <v>0.34765249282522681</v>
      </c>
      <c r="IA149" s="323">
        <f t="shared" si="786"/>
        <v>0.51602331378904853</v>
      </c>
      <c r="IB149" s="327">
        <f t="shared" si="787"/>
        <v>0.16263697975056998</v>
      </c>
      <c r="IC149" s="241">
        <f>+CyF_Tot!B148</f>
        <v>0</v>
      </c>
      <c r="ID149" s="149">
        <f>+CyF_Tot!C148</f>
        <v>12961</v>
      </c>
      <c r="IE149" s="149">
        <f>+CyF_Tot!D148</f>
        <v>13764</v>
      </c>
      <c r="IF149" s="149">
        <f>+CyF_Tot!E148</f>
        <v>14176</v>
      </c>
      <c r="IG149" s="149">
        <f>+CyF_Tot!F148</f>
        <v>0</v>
      </c>
      <c r="IH149" s="149">
        <f>+CyF_Tot!G148</f>
        <v>429</v>
      </c>
      <c r="II149" s="149">
        <f>+CyF_Tot!H148</f>
        <v>450</v>
      </c>
      <c r="IJ149" s="557">
        <f>+CyF_Tot!I148</f>
        <v>453</v>
      </c>
      <c r="IK149" s="93">
        <f t="shared" si="667"/>
        <v>7.9060199292290426E-2</v>
      </c>
      <c r="IL149" s="90">
        <f t="shared" si="668"/>
        <v>7.6105383632420906E-2</v>
      </c>
      <c r="IM149" s="90">
        <f t="shared" si="669"/>
        <v>7.522757244807568E-2</v>
      </c>
      <c r="IN149" s="90">
        <f t="shared" si="670"/>
        <v>7.1265411780389989E-2</v>
      </c>
      <c r="IO149" s="90">
        <f t="shared" si="671"/>
        <v>7.9555151465345531E-2</v>
      </c>
      <c r="IP149" s="90">
        <f t="shared" si="672"/>
        <v>7.5110009515783296E-2</v>
      </c>
      <c r="IQ149" s="90">
        <f t="shared" si="673"/>
        <v>7.0369042190741457E-2</v>
      </c>
      <c r="IR149" s="90">
        <f t="shared" si="674"/>
        <v>7.106019237439884E-2</v>
      </c>
      <c r="IS149" s="90">
        <f t="shared" si="675"/>
        <v>6.3471412105921513E-2</v>
      </c>
      <c r="IT149" s="90">
        <f t="shared" si="676"/>
        <v>6.858768244067863E-2</v>
      </c>
      <c r="IU149" s="90">
        <f t="shared" si="677"/>
        <v>4.8043389417300492E-2</v>
      </c>
      <c r="IV149" s="90">
        <f t="shared" si="678"/>
        <v>5.3355803566854994E-2</v>
      </c>
      <c r="IW149" s="90">
        <f t="shared" si="679"/>
        <v>3.6088745741472951E-2</v>
      </c>
      <c r="IX149" s="90">
        <f t="shared" si="680"/>
        <v>4.4870313883567284E-2</v>
      </c>
      <c r="IY149" s="90">
        <f t="shared" si="681"/>
        <v>2.2478994478312479E-2</v>
      </c>
      <c r="IZ149" s="90">
        <f t="shared" si="682"/>
        <v>3.3155690393712592E-2</v>
      </c>
      <c r="JA149" s="90">
        <f t="shared" si="683"/>
        <v>9.1572744068562136E-3</v>
      </c>
      <c r="JB149" s="90">
        <f t="shared" si="684"/>
        <v>1.7198706255991205E-2</v>
      </c>
      <c r="JC149" s="90">
        <f t="shared" si="685"/>
        <v>8.4343316905254593E-4</v>
      </c>
      <c r="JD149" s="202">
        <f t="shared" si="686"/>
        <v>4.9955941448094404E-3</v>
      </c>
      <c r="JE149" s="326"/>
      <c r="JF149" s="323"/>
      <c r="JG149" s="323"/>
      <c r="JH149" s="323"/>
      <c r="JI149" s="323"/>
      <c r="JJ149" s="323"/>
      <c r="JK149" s="323"/>
      <c r="JL149" s="323"/>
      <c r="JM149" s="323"/>
      <c r="JN149" s="323"/>
      <c r="JO149" s="323"/>
      <c r="JP149" s="323"/>
      <c r="JQ149" s="323"/>
      <c r="JR149" s="323"/>
      <c r="JS149" s="323"/>
      <c r="JT149" s="323"/>
      <c r="JU149" s="323"/>
      <c r="JV149" s="323"/>
      <c r="JW149" s="323"/>
      <c r="JX149" s="327"/>
      <c r="JZ149" s="701">
        <f t="shared" si="540"/>
        <v>0</v>
      </c>
      <c r="KA149" s="291">
        <f t="shared" si="541"/>
        <v>0</v>
      </c>
      <c r="KB149" s="291">
        <f t="shared" si="542"/>
        <v>275.95815601345134</v>
      </c>
      <c r="KC149" s="291">
        <f t="shared" si="543"/>
        <v>0</v>
      </c>
      <c r="KD149" s="291">
        <f t="shared" si="544"/>
        <v>257.16748601294194</v>
      </c>
      <c r="KE149" s="291">
        <f t="shared" si="545"/>
        <v>266.91665059910571</v>
      </c>
      <c r="KF149" s="291">
        <f t="shared" si="546"/>
        <v>1571.0768219910369</v>
      </c>
      <c r="KG149" s="291">
        <f t="shared" si="547"/>
        <v>787.05288042776237</v>
      </c>
      <c r="KH149" s="291">
        <f t="shared" si="548"/>
        <v>5084.9260501591143</v>
      </c>
      <c r="KI149" s="291">
        <f t="shared" si="549"/>
        <v>974.24524279507796</v>
      </c>
      <c r="KJ149" s="291">
        <f t="shared" si="550"/>
        <v>6791.6890837801848</v>
      </c>
      <c r="KK149" s="291">
        <f t="shared" si="551"/>
        <v>2431.0635620244566</v>
      </c>
      <c r="KL149" s="291">
        <f t="shared" si="552"/>
        <v>19386.432042998364</v>
      </c>
      <c r="KM149" s="291">
        <f t="shared" si="553"/>
        <v>9721.3998117343326</v>
      </c>
      <c r="KN149" s="291">
        <f t="shared" si="554"/>
        <v>16872.105814653652</v>
      </c>
      <c r="KO149" s="291">
        <f t="shared" si="555"/>
        <v>12418.190316081438</v>
      </c>
      <c r="KP149" s="291">
        <f t="shared" si="556"/>
        <v>8905.8700375605185</v>
      </c>
      <c r="KQ149" s="291">
        <f t="shared" si="557"/>
        <v>11790.420820853511</v>
      </c>
      <c r="KR149" s="291">
        <f t="shared" si="558"/>
        <v>8594.215290244063</v>
      </c>
      <c r="KS149" s="702">
        <f t="shared" si="559"/>
        <v>2769.2499928782649</v>
      </c>
      <c r="KT149" s="705">
        <f>(SUM(JZ149:KS149)/SUM(JZ$4:KS148))*100000</f>
        <v>201.61817629635567</v>
      </c>
      <c r="KU149" s="624">
        <f t="shared" si="732"/>
        <v>0</v>
      </c>
      <c r="KV149" s="625">
        <f t="shared" si="733"/>
        <v>0</v>
      </c>
      <c r="KW149" s="625">
        <f t="shared" si="734"/>
        <v>76.01080949834386</v>
      </c>
      <c r="KX149" s="625">
        <f t="shared" si="735"/>
        <v>0</v>
      </c>
      <c r="KY149" s="625">
        <f t="shared" si="736"/>
        <v>71.876032828174147</v>
      </c>
      <c r="KZ149" s="625">
        <f t="shared" si="737"/>
        <v>76.129782371708558</v>
      </c>
      <c r="LA149" s="625">
        <f t="shared" si="738"/>
        <v>487.5532052467708</v>
      </c>
      <c r="LB149" s="625">
        <f t="shared" si="739"/>
        <v>241.40556705417654</v>
      </c>
      <c r="LC149" s="625">
        <f t="shared" si="740"/>
        <v>1801.7902827909745</v>
      </c>
      <c r="LD149" s="625">
        <f t="shared" si="741"/>
        <v>333.47729358367656</v>
      </c>
      <c r="LE149" s="625">
        <f t="shared" si="742"/>
        <v>3213.5312722230615</v>
      </c>
      <c r="LF149" s="625">
        <f t="shared" si="743"/>
        <v>1071.6938544855261</v>
      </c>
      <c r="LG149" s="625">
        <f t="shared" si="744"/>
        <v>11724.986100400056</v>
      </c>
      <c r="LH149" s="625">
        <f t="shared" si="745"/>
        <v>5097.4536912857802</v>
      </c>
      <c r="LI149" s="625">
        <f t="shared" si="746"/>
        <v>17043.168092801097</v>
      </c>
      <c r="LJ149" s="625">
        <f t="shared" si="747"/>
        <v>9312.9675469139274</v>
      </c>
      <c r="LK149" s="625">
        <f t="shared" si="748"/>
        <v>24977.338995508497</v>
      </c>
      <c r="LL149" s="625">
        <f t="shared" si="749"/>
        <v>17953.552089105997</v>
      </c>
      <c r="LM149" s="625">
        <f t="shared" si="750"/>
        <v>142370.83227439845</v>
      </c>
      <c r="LN149" s="626">
        <f t="shared" si="751"/>
        <v>16024.824911048347</v>
      </c>
      <c r="LO149" s="642">
        <f t="shared" si="752"/>
        <v>48.905552496393668</v>
      </c>
      <c r="LP149" s="625">
        <f t="shared" si="753"/>
        <v>25.701582121697118</v>
      </c>
      <c r="LQ149" s="625">
        <f t="shared" si="754"/>
        <v>1666.2269378384124</v>
      </c>
      <c r="LR149" s="625">
        <f t="shared" si="755"/>
        <v>503.65800458987553</v>
      </c>
      <c r="LS149" s="625">
        <f t="shared" si="756"/>
        <v>16845.327408796737</v>
      </c>
      <c r="LT149" s="645">
        <f t="shared" si="757"/>
        <v>9242.9733562675447</v>
      </c>
      <c r="LU149" s="624">
        <f t="shared" si="758"/>
        <v>37.592448030823718</v>
      </c>
      <c r="LV149" s="625">
        <f t="shared" si="759"/>
        <v>1067.7005338784247</v>
      </c>
      <c r="LW149" s="626">
        <f t="shared" si="760"/>
        <v>12331.340379160407</v>
      </c>
      <c r="LY149" s="725">
        <f>VLOOKUP(A149,Vac!A:C,2,FALSE)</f>
        <v>20151.458559427723</v>
      </c>
      <c r="LZ149" s="730">
        <f>VLOOKUP(A149,Vac!A:D,3,FALSE)</f>
        <v>11211</v>
      </c>
      <c r="MA149" s="722">
        <f>VLOOKUP(A149,Vac!A:D,4,FALSE)</f>
        <v>1710</v>
      </c>
      <c r="MB149" s="742">
        <f t="shared" si="704"/>
        <v>6.4105716393245776E-2</v>
      </c>
      <c r="MC149" s="666">
        <f t="shared" si="705"/>
        <v>9.7779658400187555E-3</v>
      </c>
    </row>
    <row r="150" spans="1:341" ht="14.4">
      <c r="A150" s="511" t="s">
        <v>160</v>
      </c>
      <c r="B150" s="539">
        <v>292224</v>
      </c>
      <c r="C150" s="527">
        <f t="shared" si="638"/>
        <v>28721</v>
      </c>
      <c r="D150" s="518">
        <f t="shared" si="639"/>
        <v>665</v>
      </c>
      <c r="E150" s="496">
        <f t="shared" si="761"/>
        <v>8.8675410134902172E-3</v>
      </c>
      <c r="F150" s="209">
        <f t="shared" si="706"/>
        <v>8.8890713972842747E-2</v>
      </c>
      <c r="G150" s="28">
        <f t="shared" si="264"/>
        <v>2.8869958784428067</v>
      </c>
      <c r="H150" s="27">
        <f t="shared" si="707"/>
        <v>0.25662712487143541</v>
      </c>
      <c r="I150" s="34">
        <f t="shared" si="708"/>
        <v>0.28374605995659441</v>
      </c>
      <c r="J150" s="340">
        <f t="shared" si="709"/>
        <v>0.32126587083170027</v>
      </c>
      <c r="K150" s="582">
        <f t="shared" si="710"/>
        <v>7.0833903056066027E-3</v>
      </c>
      <c r="L150" s="341">
        <f t="shared" si="762"/>
        <v>3.6141668400801805</v>
      </c>
      <c r="M150" s="342">
        <f t="shared" si="711"/>
        <v>0.35512889648373275</v>
      </c>
      <c r="N150" s="827"/>
      <c r="O150" s="366" t="s">
        <v>230</v>
      </c>
      <c r="P150" s="21" t="s">
        <v>240</v>
      </c>
      <c r="Q150" s="21" t="s">
        <v>235</v>
      </c>
      <c r="R150" s="21" t="s">
        <v>243</v>
      </c>
      <c r="S150" s="170">
        <f t="shared" si="568"/>
        <v>28721</v>
      </c>
      <c r="T150" s="171">
        <f t="shared" si="569"/>
        <v>9828.4192947875599</v>
      </c>
      <c r="U150" s="170">
        <f t="shared" si="570"/>
        <v>1089</v>
      </c>
      <c r="V150" s="172">
        <f t="shared" si="571"/>
        <v>3.9410828025477705E-2</v>
      </c>
      <c r="W150" s="171">
        <f t="shared" si="572"/>
        <v>372.65932982917212</v>
      </c>
      <c r="X150" s="170">
        <f t="shared" si="573"/>
        <v>2745</v>
      </c>
      <c r="Y150" s="172">
        <f t="shared" si="574"/>
        <v>0.10567446874037573</v>
      </c>
      <c r="Z150" s="171">
        <f t="shared" si="575"/>
        <v>939.34789750328514</v>
      </c>
      <c r="AA150" s="170">
        <f t="shared" si="576"/>
        <v>665</v>
      </c>
      <c r="AB150" s="171">
        <f t="shared" si="577"/>
        <v>2275.6515549715286</v>
      </c>
      <c r="AC150" s="173">
        <f t="shared" si="578"/>
        <v>2.315378990982208E-2</v>
      </c>
      <c r="AD150" s="170">
        <f t="shared" si="579"/>
        <v>9</v>
      </c>
      <c r="AE150" s="172">
        <f t="shared" si="580"/>
        <v>1.3719512195121951E-2</v>
      </c>
      <c r="AF150" s="171">
        <f t="shared" si="581"/>
        <v>30.798291721419186</v>
      </c>
      <c r="AG150" s="170">
        <f t="shared" si="582"/>
        <v>42</v>
      </c>
      <c r="AH150" s="172">
        <f t="shared" si="583"/>
        <v>6.741573033707865E-2</v>
      </c>
      <c r="AI150" s="367">
        <f t="shared" si="584"/>
        <v>143.72536136662288</v>
      </c>
      <c r="AJ150" s="831"/>
      <c r="AK150" s="85">
        <v>19402.280182063525</v>
      </c>
      <c r="AL150" s="62">
        <v>18061.633656535647</v>
      </c>
      <c r="AM150" s="62">
        <v>18531.193695508951</v>
      </c>
      <c r="AN150" s="62">
        <v>17560.908084472841</v>
      </c>
      <c r="AO150" s="62">
        <v>20139.035646592652</v>
      </c>
      <c r="AP150" s="62">
        <v>19842.174644549686</v>
      </c>
      <c r="AQ150" s="62">
        <v>19948.546667849489</v>
      </c>
      <c r="AR150" s="62">
        <v>20912.200038473566</v>
      </c>
      <c r="AS150" s="62">
        <v>18565.877953923333</v>
      </c>
      <c r="AT150" s="62">
        <v>20784.159771212115</v>
      </c>
      <c r="AU150" s="62">
        <v>15794.341353411</v>
      </c>
      <c r="AV150" s="62">
        <v>18204.395687700686</v>
      </c>
      <c r="AW150" s="62">
        <v>13073.09551800814</v>
      </c>
      <c r="AX150" s="62">
        <v>16489.94124184738</v>
      </c>
      <c r="AY150" s="62">
        <v>8858.0067349107303</v>
      </c>
      <c r="AZ150" s="62">
        <v>12522.027833306185</v>
      </c>
      <c r="BA150" s="62">
        <v>4145.2270125333671</v>
      </c>
      <c r="BB150" s="62">
        <v>7194.8985135210278</v>
      </c>
      <c r="BC150" s="62">
        <v>268.3959936172684</v>
      </c>
      <c r="BD150" s="86">
        <v>1925.6641984659429</v>
      </c>
      <c r="BE150" s="258">
        <v>2.0000000000000002E-5</v>
      </c>
      <c r="BF150" s="43">
        <v>2.0000000000000002E-5</v>
      </c>
      <c r="BG150" s="53">
        <v>5.0000000000000002E-5</v>
      </c>
      <c r="BH150" s="53">
        <v>4.0000000000000003E-5</v>
      </c>
      <c r="BI150" s="53">
        <v>1.2518952302791728E-4</v>
      </c>
      <c r="BJ150" s="53">
        <v>1.2406223545552731E-4</v>
      </c>
      <c r="BK150" s="53">
        <v>3.4000000000000002E-4</v>
      </c>
      <c r="BL150" s="53">
        <v>1.8000000000000001E-4</v>
      </c>
      <c r="BM150" s="53">
        <v>8.9999999999999998E-4</v>
      </c>
      <c r="BN150" s="53">
        <v>5.0000000000000001E-4</v>
      </c>
      <c r="BO150" s="53">
        <v>3.8E-3</v>
      </c>
      <c r="BP150" s="53">
        <v>2E-3</v>
      </c>
      <c r="BQ150" s="53">
        <v>1.6199999999999999E-2</v>
      </c>
      <c r="BR150" s="53">
        <v>6.1999999999999998E-3</v>
      </c>
      <c r="BS150" s="53">
        <v>6.1100000000000002E-2</v>
      </c>
      <c r="BT150" s="53">
        <v>2.6800000000000001E-2</v>
      </c>
      <c r="BU150" s="53">
        <v>0.1421</v>
      </c>
      <c r="BV150" s="53">
        <v>5.4699999999999999E-2</v>
      </c>
      <c r="BW150" s="53">
        <v>0.27589999999999998</v>
      </c>
      <c r="BX150" s="773">
        <v>0.1051</v>
      </c>
      <c r="BY150" s="53">
        <f t="shared" si="763"/>
        <v>2.0000000000000002E-5</v>
      </c>
      <c r="BZ150" s="53">
        <f t="shared" si="764"/>
        <v>4.5000000000000003E-5</v>
      </c>
      <c r="CA150" s="53">
        <f t="shared" si="765"/>
        <v>1.246258792417223E-4</v>
      </c>
      <c r="CB150" s="53">
        <f t="shared" si="766"/>
        <v>2.6000000000000003E-4</v>
      </c>
      <c r="CC150" s="53">
        <f t="shared" si="767"/>
        <v>6.9999999999999999E-4</v>
      </c>
      <c r="CD150" s="53">
        <f t="shared" si="768"/>
        <v>2.8999999999999998E-3</v>
      </c>
      <c r="CE150" s="53">
        <f t="shared" si="769"/>
        <v>1.12E-2</v>
      </c>
      <c r="CF150" s="53">
        <f t="shared" si="770"/>
        <v>4.3950000000000003E-2</v>
      </c>
      <c r="CG150" s="53">
        <f t="shared" si="771"/>
        <v>9.8400000000000001E-2</v>
      </c>
      <c r="CH150" s="54">
        <f t="shared" si="788"/>
        <v>0.1905</v>
      </c>
      <c r="CI150" s="64">
        <f>+Fall_Hoy!B150</f>
        <v>1</v>
      </c>
      <c r="CJ150" s="61">
        <f>+Fall_Hoy!C150</f>
        <v>0</v>
      </c>
      <c r="CK150" s="61">
        <f>+Fall_Hoy!D150</f>
        <v>1</v>
      </c>
      <c r="CL150" s="61">
        <f>+Fall_Hoy!E150</f>
        <v>0</v>
      </c>
      <c r="CM150" s="61">
        <f>+Fall_Hoy!F150</f>
        <v>1</v>
      </c>
      <c r="CN150" s="61">
        <f>+Fall_Hoy!G150</f>
        <v>0</v>
      </c>
      <c r="CO150" s="61">
        <f>+Fall_Hoy!H150</f>
        <v>1</v>
      </c>
      <c r="CP150" s="61">
        <f>+Fall_Hoy!I150</f>
        <v>2</v>
      </c>
      <c r="CQ150" s="61">
        <f>+Fall_Hoy!J150</f>
        <v>13</v>
      </c>
      <c r="CR150" s="61">
        <f>+Fall_Hoy!K150</f>
        <v>4</v>
      </c>
      <c r="CS150" s="61">
        <f>+Fall_Hoy!L150</f>
        <v>29</v>
      </c>
      <c r="CT150" s="61">
        <f>+Fall_Hoy!M150</f>
        <v>7</v>
      </c>
      <c r="CU150" s="61">
        <f>+Fall_Hoy!N150</f>
        <v>72</v>
      </c>
      <c r="CV150" s="61">
        <f>+Fall_Hoy!O150</f>
        <v>34</v>
      </c>
      <c r="CW150" s="61">
        <f>+Fall_Hoy!P150</f>
        <v>100</v>
      </c>
      <c r="CX150" s="61">
        <f>+Fall_Hoy!Q150</f>
        <v>70</v>
      </c>
      <c r="CY150" s="61">
        <f>+Fall_Hoy!R150</f>
        <v>105</v>
      </c>
      <c r="CZ150" s="61">
        <f>+Fall_Hoy!S150</f>
        <v>93</v>
      </c>
      <c r="DA150" s="61">
        <f>+Fall_Hoy!T150</f>
        <v>31</v>
      </c>
      <c r="DB150" s="253">
        <f>+Fall_Hoy!U150</f>
        <v>66</v>
      </c>
      <c r="DC150" s="61">
        <f>+Fall_Hoy!W150</f>
        <v>0</v>
      </c>
      <c r="DD150" s="61">
        <f>+Fall_Hoy!X150</f>
        <v>0</v>
      </c>
      <c r="DE150" s="61">
        <f>+Fall_Hoy!Y150</f>
        <v>0</v>
      </c>
      <c r="DF150" s="61">
        <f>+Fall_Hoy!Z150</f>
        <v>1</v>
      </c>
      <c r="DG150" s="61">
        <f>+Fall_Hoy!AA150</f>
        <v>0</v>
      </c>
      <c r="DH150" s="61">
        <f>+Fall_Hoy!AB150</f>
        <v>1</v>
      </c>
      <c r="DI150" s="61">
        <f>+Fall_Hoy!AC150</f>
        <v>2</v>
      </c>
      <c r="DJ150" s="61">
        <f>+Fall_Hoy!AD150</f>
        <v>3</v>
      </c>
      <c r="DK150" s="61">
        <f>+Fall_Hoy!AE150</f>
        <v>13</v>
      </c>
      <c r="DL150" s="270">
        <f>+Fall_Hoy!AF150</f>
        <v>15</v>
      </c>
      <c r="DM150" s="75">
        <f t="shared" si="585"/>
        <v>0.18476630918319012</v>
      </c>
      <c r="DN150" s="76">
        <f t="shared" si="586"/>
        <v>0.20858764517039355</v>
      </c>
      <c r="DO150" s="76">
        <f t="shared" si="587"/>
        <v>0.33996878844205175</v>
      </c>
      <c r="DP150" s="76">
        <f t="shared" si="588"/>
        <v>0.3325585511381467</v>
      </c>
      <c r="DQ150" s="76">
        <f t="shared" si="688"/>
        <v>0.39663710959468751</v>
      </c>
      <c r="DR150" s="76">
        <f t="shared" si="689"/>
        <v>0.14438941554155546</v>
      </c>
      <c r="DS150" s="76">
        <f t="shared" si="690"/>
        <v>0.1474381326900594</v>
      </c>
      <c r="DT150" s="76">
        <f t="shared" si="691"/>
        <v>0.53132195994057341</v>
      </c>
      <c r="DU150" s="76">
        <f t="shared" si="692"/>
        <v>0.7</v>
      </c>
      <c r="DV150" s="76">
        <f t="shared" si="693"/>
        <v>0.3849085114848233</v>
      </c>
      <c r="DW150" s="76">
        <f t="shared" si="694"/>
        <v>0.48318437449246843</v>
      </c>
      <c r="DX150" s="76">
        <f t="shared" si="695"/>
        <v>0.19226125711850361</v>
      </c>
      <c r="DY150" s="76">
        <f t="shared" si="696"/>
        <v>0.33996878844205175</v>
      </c>
      <c r="DZ150" s="76">
        <f t="shared" si="697"/>
        <v>0.3325585511381467</v>
      </c>
      <c r="EA150" s="76">
        <f t="shared" si="698"/>
        <v>0.18476630918319012</v>
      </c>
      <c r="EB150" s="76">
        <f t="shared" si="699"/>
        <v>0.20858764517039355</v>
      </c>
      <c r="EC150" s="76">
        <f t="shared" si="700"/>
        <v>0.17825712655144663</v>
      </c>
      <c r="ED150" s="76">
        <f t="shared" si="701"/>
        <v>0.23630393287152252</v>
      </c>
      <c r="EE150" s="76">
        <f t="shared" si="702"/>
        <v>0.41863348646709692</v>
      </c>
      <c r="EF150" s="316">
        <f t="shared" si="703"/>
        <v>0.32610740709946295</v>
      </c>
      <c r="EG150" s="85">
        <f>+'Cas_-14'!B149</f>
        <v>237</v>
      </c>
      <c r="EH150" s="62">
        <f>+'Cas_-14'!C149</f>
        <v>249</v>
      </c>
      <c r="EI150" s="62">
        <f>+'Cas_-14'!D149</f>
        <v>923</v>
      </c>
      <c r="EJ150" s="62">
        <f>+'Cas_-14'!E149</f>
        <v>1065</v>
      </c>
      <c r="EK150" s="62">
        <f>+'Cas_-14'!F149</f>
        <v>2903</v>
      </c>
      <c r="EL150" s="62">
        <f>+'Cas_-14'!G149</f>
        <v>2865</v>
      </c>
      <c r="EM150" s="62">
        <f>+'Cas_-14'!H149</f>
        <v>2541</v>
      </c>
      <c r="EN150" s="62">
        <f>+'Cas_-14'!I149</f>
        <v>2514</v>
      </c>
      <c r="EO150" s="62">
        <f>+'Cas_-14'!J149</f>
        <v>2317</v>
      </c>
      <c r="EP150" s="62">
        <f>+'Cas_-14'!K149</f>
        <v>2311</v>
      </c>
      <c r="EQ150" s="62">
        <f>+'Cas_-14'!L149</f>
        <v>1789</v>
      </c>
      <c r="ER150" s="62">
        <f>+'Cas_-14'!M149</f>
        <v>1775</v>
      </c>
      <c r="ES150" s="62">
        <f>+'Cas_-14'!N149</f>
        <v>1146</v>
      </c>
      <c r="ET150" s="62">
        <f>+'Cas_-14'!O149</f>
        <v>1052</v>
      </c>
      <c r="EU150" s="62">
        <f>+'Cas_-14'!P149</f>
        <v>605</v>
      </c>
      <c r="EV150" s="62">
        <f>+'Cas_-14'!Q149</f>
        <v>591</v>
      </c>
      <c r="EW150" s="62">
        <f>+'Cas_-14'!R149</f>
        <v>272</v>
      </c>
      <c r="EX150" s="62">
        <f>+'Cas_-14'!S149</f>
        <v>335</v>
      </c>
      <c r="EY150" s="62">
        <f>+'Cas_-14'!T149</f>
        <v>65</v>
      </c>
      <c r="EZ150" s="86">
        <f>+'Cas_-14'!U149</f>
        <v>163</v>
      </c>
      <c r="FA150" s="201">
        <f t="shared" si="712"/>
        <v>1.2215059146455121E-2</v>
      </c>
      <c r="FB150" s="90">
        <f t="shared" si="713"/>
        <v>1.3786128361090898E-2</v>
      </c>
      <c r="FC150" s="90">
        <f t="shared" si="714"/>
        <v>4.9807908500988242E-2</v>
      </c>
      <c r="FD150" s="90">
        <f t="shared" si="715"/>
        <v>6.0646066528966182E-2</v>
      </c>
      <c r="FE150" s="90">
        <f t="shared" si="716"/>
        <v>0.14414791507115496</v>
      </c>
      <c r="FF150" s="90">
        <f t="shared" si="717"/>
        <v>0.14438941554155546</v>
      </c>
      <c r="FG150" s="90">
        <f t="shared" si="718"/>
        <v>0.12737770035624993</v>
      </c>
      <c r="FH150" s="90">
        <f t="shared" si="719"/>
        <v>0.12021690665615416</v>
      </c>
      <c r="FI150" s="90">
        <f t="shared" si="720"/>
        <v>0.12479883826395469</v>
      </c>
      <c r="FJ150" s="90">
        <f t="shared" si="721"/>
        <v>0.11119044625517832</v>
      </c>
      <c r="FK150" s="90">
        <f t="shared" si="722"/>
        <v>0.11326841429912754</v>
      </c>
      <c r="FL150" s="90">
        <f t="shared" si="723"/>
        <v>9.7503923252955399E-2</v>
      </c>
      <c r="FM150" s="90">
        <f t="shared" si="724"/>
        <v>8.7660952099783043E-2</v>
      </c>
      <c r="FN150" s="90">
        <f t="shared" si="725"/>
        <v>6.3796467468924936E-2</v>
      </c>
      <c r="FO150" s="90">
        <f t="shared" si="726"/>
        <v>6.8299790021112139E-2</v>
      </c>
      <c r="FP150" s="90">
        <f t="shared" si="727"/>
        <v>4.7196828490354711E-2</v>
      </c>
      <c r="FQ150" s="90">
        <f t="shared" si="728"/>
        <v>6.5617636664431184E-2</v>
      </c>
      <c r="FR150" s="90">
        <f t="shared" si="729"/>
        <v>4.6560767934453913E-2</v>
      </c>
      <c r="FS150" s="90">
        <f t="shared" si="730"/>
        <v>0.24217947192121556</v>
      </c>
      <c r="FT150" s="99">
        <f t="shared" si="731"/>
        <v>8.4646118533985307E-2</v>
      </c>
      <c r="FU150" s="119">
        <f t="shared" si="790"/>
        <v>2.7052251423624734</v>
      </c>
      <c r="FV150" s="120">
        <f t="shared" si="791"/>
        <v>4.4195267318231171</v>
      </c>
      <c r="FW150" s="120">
        <f t="shared" si="792"/>
        <v>3.8782237735117318</v>
      </c>
      <c r="FX150" s="120">
        <f t="shared" si="793"/>
        <v>5.2128051024162891</v>
      </c>
      <c r="FY150" s="120">
        <f t="shared" si="789"/>
        <v>2.7515979637922454</v>
      </c>
      <c r="FZ150" s="120">
        <f t="shared" si="789"/>
        <v>1</v>
      </c>
      <c r="GA150" s="120">
        <f t="shared" si="789"/>
        <v>1.1574877885038313</v>
      </c>
      <c r="GB150" s="120">
        <f t="shared" si="789"/>
        <v>4.4196941571643231</v>
      </c>
      <c r="GC150" s="120">
        <f t="shared" si="789"/>
        <v>5.6090265721822758</v>
      </c>
      <c r="GD150" s="120">
        <f t="shared" si="789"/>
        <v>3.461704889658157</v>
      </c>
      <c r="GE150" s="120">
        <f t="shared" si="789"/>
        <v>4.265835073990174</v>
      </c>
      <c r="GF150" s="120">
        <f t="shared" si="789"/>
        <v>1.971830985915493</v>
      </c>
      <c r="GG150" s="120">
        <f t="shared" si="789"/>
        <v>3.8782237735117318</v>
      </c>
      <c r="GH150" s="120">
        <f t="shared" si="789"/>
        <v>5.2128051024162891</v>
      </c>
      <c r="GI150" s="120">
        <f t="shared" si="789"/>
        <v>2.7052251423624734</v>
      </c>
      <c r="GJ150" s="120">
        <f t="shared" si="789"/>
        <v>4.4195267318231171</v>
      </c>
      <c r="GK150" s="120">
        <f t="shared" si="794"/>
        <v>2.7166038829324832</v>
      </c>
      <c r="GL150" s="120">
        <f t="shared" si="795"/>
        <v>5.0751725831537016</v>
      </c>
      <c r="GM150" s="120">
        <f t="shared" si="796"/>
        <v>1.7286084701815039</v>
      </c>
      <c r="GN150" s="321">
        <f t="shared" si="797"/>
        <v>3.8525972926748113</v>
      </c>
      <c r="GO150" s="85">
        <f>+Cas_Hoy!B149</f>
        <v>267</v>
      </c>
      <c r="GP150" s="62">
        <f>+Cas_Hoy!C149</f>
        <v>267</v>
      </c>
      <c r="GQ150" s="62">
        <f>+Cas_Hoy!D149</f>
        <v>1018</v>
      </c>
      <c r="GR150" s="62">
        <f>+Cas_Hoy!E149</f>
        <v>1175</v>
      </c>
      <c r="GS150" s="62">
        <f>+Cas_Hoy!F149</f>
        <v>3137</v>
      </c>
      <c r="GT150" s="62">
        <f>+Cas_Hoy!G149</f>
        <v>3112</v>
      </c>
      <c r="GU150" s="62">
        <f>+Cas_Hoy!H149</f>
        <v>2806</v>
      </c>
      <c r="GV150" s="62">
        <f>+Cas_Hoy!I149</f>
        <v>2762</v>
      </c>
      <c r="GW150" s="62">
        <f>+Cas_Hoy!J149</f>
        <v>2591</v>
      </c>
      <c r="GX150" s="62">
        <f>+Cas_Hoy!K149</f>
        <v>2581</v>
      </c>
      <c r="GY150" s="62">
        <f>+Cas_Hoy!L149</f>
        <v>2023</v>
      </c>
      <c r="GZ150" s="62">
        <f>+Cas_Hoy!M149</f>
        <v>1990</v>
      </c>
      <c r="HA150" s="62">
        <f>+Cas_Hoy!N149</f>
        <v>1283</v>
      </c>
      <c r="HB150" s="62">
        <f>+Cas_Hoy!O149</f>
        <v>1199</v>
      </c>
      <c r="HC150" s="62">
        <f>+Cas_Hoy!P149</f>
        <v>696</v>
      </c>
      <c r="HD150" s="62">
        <f>+Cas_Hoy!Q149</f>
        <v>661</v>
      </c>
      <c r="HE150" s="62">
        <f>+Cas_Hoy!R149</f>
        <v>294</v>
      </c>
      <c r="HF150" s="62">
        <f>+Cas_Hoy!S149</f>
        <v>354</v>
      </c>
      <c r="HG150" s="62">
        <f>+Cas_Hoy!T149</f>
        <v>69</v>
      </c>
      <c r="HH150" s="590">
        <f>+Cas_Hoy!U149</f>
        <v>171</v>
      </c>
      <c r="HI150" s="543">
        <f t="shared" si="798"/>
        <v>0.21255760527520715</v>
      </c>
      <c r="HJ150" s="112">
        <f t="shared" si="799"/>
        <v>0.2332934576271237</v>
      </c>
      <c r="HK150" s="112">
        <f t="shared" si="800"/>
        <v>0.38061078147570021</v>
      </c>
      <c r="HL150" s="112">
        <f t="shared" si="801"/>
        <v>0.37902823461467477</v>
      </c>
      <c r="HM150" s="323">
        <f t="shared" si="772"/>
        <v>0.4286085472953961</v>
      </c>
      <c r="HN150" s="323">
        <f t="shared" si="773"/>
        <v>0.15683764787620263</v>
      </c>
      <c r="HO150" s="323">
        <f t="shared" si="774"/>
        <v>0.16281440390724389</v>
      </c>
      <c r="HP150" s="323">
        <f t="shared" si="775"/>
        <v>0.58373558208268239</v>
      </c>
      <c r="HQ150" s="323">
        <f t="shared" si="776"/>
        <v>0.7</v>
      </c>
      <c r="HR150" s="323">
        <f t="shared" si="777"/>
        <v>0.4298783505592077</v>
      </c>
      <c r="HS150" s="323">
        <f t="shared" si="778"/>
        <v>0.5463845665725342</v>
      </c>
      <c r="HT150" s="323">
        <f t="shared" si="779"/>
        <v>0.21554924037511111</v>
      </c>
      <c r="HU150" s="323">
        <f t="shared" si="780"/>
        <v>0.38061078147570021</v>
      </c>
      <c r="HV150" s="323">
        <f t="shared" si="781"/>
        <v>0.37902823461467477</v>
      </c>
      <c r="HW150" s="323">
        <f t="shared" si="782"/>
        <v>0.21255760527520715</v>
      </c>
      <c r="HX150" s="323">
        <f t="shared" si="783"/>
        <v>0.2332934576271237</v>
      </c>
      <c r="HY150" s="323">
        <f t="shared" si="784"/>
        <v>0.19267498237546068</v>
      </c>
      <c r="HZ150" s="323">
        <f t="shared" si="785"/>
        <v>0.24970624548214618</v>
      </c>
      <c r="IA150" s="323">
        <f t="shared" si="786"/>
        <v>0.44439554717276436</v>
      </c>
      <c r="IB150" s="327">
        <f t="shared" si="787"/>
        <v>0.34211267861354699</v>
      </c>
      <c r="IC150" s="241">
        <f>+CyF_Tot!B149</f>
        <v>0</v>
      </c>
      <c r="ID150" s="149">
        <f>+CyF_Tot!C149</f>
        <v>25976</v>
      </c>
      <c r="IE150" s="149">
        <f>+CyF_Tot!D149</f>
        <v>27632</v>
      </c>
      <c r="IF150" s="149">
        <f>+CyF_Tot!E149</f>
        <v>28721</v>
      </c>
      <c r="IG150" s="149">
        <f>+CyF_Tot!F149</f>
        <v>0</v>
      </c>
      <c r="IH150" s="149">
        <f>+CyF_Tot!G149</f>
        <v>623</v>
      </c>
      <c r="II150" s="149">
        <f>+CyF_Tot!H149</f>
        <v>656</v>
      </c>
      <c r="IJ150" s="557">
        <f>+CyF_Tot!I149</f>
        <v>665</v>
      </c>
      <c r="IK150" s="93">
        <f t="shared" si="667"/>
        <v>6.6395231678655839E-2</v>
      </c>
      <c r="IL150" s="90">
        <f t="shared" si="668"/>
        <v>6.1807495813265327E-2</v>
      </c>
      <c r="IM150" s="90">
        <f t="shared" si="669"/>
        <v>6.3414345486712084E-2</v>
      </c>
      <c r="IN150" s="90">
        <f t="shared" si="670"/>
        <v>6.0093996675402571E-2</v>
      </c>
      <c r="IO150" s="90">
        <f t="shared" si="671"/>
        <v>6.8916432759091151E-2</v>
      </c>
      <c r="IP150" s="90">
        <f t="shared" si="672"/>
        <v>6.7900564787798698E-2</v>
      </c>
      <c r="IQ150" s="90">
        <f t="shared" si="673"/>
        <v>6.8264573299419248E-2</v>
      </c>
      <c r="IR150" s="90">
        <f t="shared" si="674"/>
        <v>7.1562226369064716E-2</v>
      </c>
      <c r="IS150" s="90">
        <f t="shared" si="675"/>
        <v>6.3533036143243987E-2</v>
      </c>
      <c r="IT150" s="90">
        <f t="shared" si="676"/>
        <v>7.112406842426397E-2</v>
      </c>
      <c r="IU150" s="90">
        <f t="shared" si="677"/>
        <v>5.404874806111408E-2</v>
      </c>
      <c r="IV150" s="90">
        <f t="shared" si="678"/>
        <v>6.2296032111327906E-2</v>
      </c>
      <c r="IW150" s="90">
        <f t="shared" si="679"/>
        <v>4.4736556607288036E-2</v>
      </c>
      <c r="IX150" s="90">
        <f t="shared" si="680"/>
        <v>5.6429113426164107E-2</v>
      </c>
      <c r="IY150" s="90">
        <f t="shared" si="681"/>
        <v>3.0312386165786281E-2</v>
      </c>
      <c r="IZ150" s="90">
        <f t="shared" si="682"/>
        <v>4.28507851282105E-2</v>
      </c>
      <c r="JA150" s="90">
        <f t="shared" si="683"/>
        <v>1.4185101198167731E-2</v>
      </c>
      <c r="JB150" s="90">
        <f t="shared" si="684"/>
        <v>2.4621175925047319E-2</v>
      </c>
      <c r="JC150" s="90">
        <f t="shared" si="685"/>
        <v>9.1845978980942158E-4</v>
      </c>
      <c r="JD150" s="202">
        <f t="shared" si="686"/>
        <v>6.5896853046496628E-3</v>
      </c>
      <c r="JE150" s="326"/>
      <c r="JF150" s="323"/>
      <c r="JG150" s="323"/>
      <c r="JH150" s="323"/>
      <c r="JI150" s="323"/>
      <c r="JJ150" s="323"/>
      <c r="JK150" s="323"/>
      <c r="JL150" s="323"/>
      <c r="JM150" s="323"/>
      <c r="JN150" s="323"/>
      <c r="JO150" s="323"/>
      <c r="JP150" s="323"/>
      <c r="JQ150" s="323"/>
      <c r="JR150" s="323"/>
      <c r="JS150" s="323"/>
      <c r="JT150" s="323"/>
      <c r="JU150" s="323"/>
      <c r="JV150" s="323"/>
      <c r="JW150" s="323"/>
      <c r="JX150" s="327"/>
      <c r="JZ150" s="701">
        <f t="shared" si="540"/>
        <v>198.24401894555663</v>
      </c>
      <c r="KA150" s="291">
        <f t="shared" si="541"/>
        <v>0</v>
      </c>
      <c r="KB150" s="291">
        <f t="shared" si="542"/>
        <v>195.91355309614281</v>
      </c>
      <c r="KC150" s="291">
        <f t="shared" si="543"/>
        <v>0</v>
      </c>
      <c r="KD150" s="291">
        <f t="shared" si="544"/>
        <v>177.66148602082416</v>
      </c>
      <c r="KE150" s="291">
        <f t="shared" si="545"/>
        <v>0</v>
      </c>
      <c r="KF150" s="291">
        <f t="shared" si="546"/>
        <v>161.53407331639872</v>
      </c>
      <c r="KG150" s="291">
        <f t="shared" si="547"/>
        <v>311.80774801329579</v>
      </c>
      <c r="KH150" s="291">
        <f t="shared" si="548"/>
        <v>1976.0970146982527</v>
      </c>
      <c r="KI150" s="291">
        <f t="shared" si="549"/>
        <v>562.25010434080639</v>
      </c>
      <c r="KJ150" s="291">
        <f t="shared" si="550"/>
        <v>3880.5362394401768</v>
      </c>
      <c r="KK150" s="291">
        <f t="shared" si="551"/>
        <v>872.26279149316849</v>
      </c>
      <c r="KL150" s="291">
        <f t="shared" si="552"/>
        <v>9106.2509132602408</v>
      </c>
      <c r="KM150" s="291">
        <f t="shared" si="553"/>
        <v>3932.1975165956223</v>
      </c>
      <c r="KN150" s="291">
        <f t="shared" si="554"/>
        <v>11175.911574986816</v>
      </c>
      <c r="KO150" s="291">
        <f t="shared" si="555"/>
        <v>7454.0722351481518</v>
      </c>
      <c r="KP150" s="291">
        <f t="shared" si="556"/>
        <v>9031.734543561055</v>
      </c>
      <c r="KQ150" s="291">
        <f t="shared" si="557"/>
        <v>8488.6220264573712</v>
      </c>
      <c r="KR150" s="291">
        <f t="shared" si="558"/>
        <v>6972.2165922807608</v>
      </c>
      <c r="KS150" s="702">
        <f t="shared" si="559"/>
        <v>5922.870669292196</v>
      </c>
      <c r="KT150" s="705">
        <f>(SUM(JZ150:KS150)/SUM(JZ$4:KS149))*100000</f>
        <v>130.11647007245799</v>
      </c>
      <c r="KU150" s="624">
        <f t="shared" si="732"/>
        <v>51.54033395128743</v>
      </c>
      <c r="KV150" s="625">
        <f t="shared" si="733"/>
        <v>0</v>
      </c>
      <c r="KW150" s="625">
        <f t="shared" si="734"/>
        <v>53.963064464775989</v>
      </c>
      <c r="KX150" s="625">
        <f t="shared" si="735"/>
        <v>0</v>
      </c>
      <c r="KY150" s="625">
        <f t="shared" si="736"/>
        <v>49.654810565330678</v>
      </c>
      <c r="KZ150" s="625">
        <f t="shared" si="737"/>
        <v>0</v>
      </c>
      <c r="LA150" s="625">
        <f t="shared" si="738"/>
        <v>50.1289651146202</v>
      </c>
      <c r="LB150" s="625">
        <f t="shared" si="739"/>
        <v>95.637952789303228</v>
      </c>
      <c r="LC150" s="625">
        <f t="shared" si="740"/>
        <v>700.20927813181311</v>
      </c>
      <c r="LD150" s="625">
        <f t="shared" si="741"/>
        <v>192.45425574241165</v>
      </c>
      <c r="LE150" s="625">
        <f t="shared" si="742"/>
        <v>1836.1006230713799</v>
      </c>
      <c r="LF150" s="625">
        <f t="shared" si="743"/>
        <v>384.52251423700721</v>
      </c>
      <c r="LG150" s="625">
        <f t="shared" si="744"/>
        <v>5507.4943727612381</v>
      </c>
      <c r="LH150" s="625">
        <f t="shared" si="745"/>
        <v>2061.8630170565093</v>
      </c>
      <c r="LI150" s="625">
        <f t="shared" si="746"/>
        <v>11289.221491092916</v>
      </c>
      <c r="LJ150" s="625">
        <f t="shared" si="747"/>
        <v>5590.1488905665474</v>
      </c>
      <c r="LK150" s="625">
        <f t="shared" si="748"/>
        <v>25330.337682960566</v>
      </c>
      <c r="LL150" s="625">
        <f t="shared" si="749"/>
        <v>12925.82512807228</v>
      </c>
      <c r="LM150" s="625">
        <f t="shared" si="750"/>
        <v>115500.97891627203</v>
      </c>
      <c r="LN150" s="626">
        <f t="shared" si="751"/>
        <v>34273.888486153555</v>
      </c>
      <c r="LO150" s="642">
        <f t="shared" si="752"/>
        <v>51.659555004276854</v>
      </c>
      <c r="LP150" s="625">
        <f t="shared" si="753"/>
        <v>0</v>
      </c>
      <c r="LQ150" s="625">
        <f t="shared" si="754"/>
        <v>791.76904921111043</v>
      </c>
      <c r="LR150" s="625">
        <f t="shared" si="755"/>
        <v>217.02564336717299</v>
      </c>
      <c r="LS150" s="625">
        <f t="shared" si="756"/>
        <v>11691.144886544873</v>
      </c>
      <c r="LT150" s="645">
        <f t="shared" si="757"/>
        <v>6896.9981187740514</v>
      </c>
      <c r="LU150" s="624">
        <f t="shared" si="758"/>
        <v>26.423051787308822</v>
      </c>
      <c r="LV150" s="625">
        <f t="shared" si="759"/>
        <v>490.32689462278825</v>
      </c>
      <c r="LW150" s="626">
        <f t="shared" si="760"/>
        <v>8855.8357808362016</v>
      </c>
      <c r="LY150" s="725">
        <f>VLOOKUP(A150,Vac!A:C,2,FALSE)</f>
        <v>33585.863940485448</v>
      </c>
      <c r="LZ150" s="730">
        <f>VLOOKUP(A150,Vac!A:D,3,FALSE)</f>
        <v>20993</v>
      </c>
      <c r="MA150" s="722">
        <f>VLOOKUP(A150,Vac!A:D,4,FALSE)</f>
        <v>3003</v>
      </c>
      <c r="MB150" s="742">
        <f t="shared" si="704"/>
        <v>7.1838726456416993E-2</v>
      </c>
      <c r="MC150" s="666">
        <f t="shared" si="705"/>
        <v>1.0276363337713534E-2</v>
      </c>
    </row>
    <row r="151" spans="1:341" ht="14.4">
      <c r="A151" s="511" t="s">
        <v>161</v>
      </c>
      <c r="B151" s="539">
        <v>304122</v>
      </c>
      <c r="C151" s="527">
        <f t="shared" si="638"/>
        <v>26692</v>
      </c>
      <c r="D151" s="518">
        <f t="shared" si="639"/>
        <v>614</v>
      </c>
      <c r="E151" s="496">
        <f t="shared" si="761"/>
        <v>5.1477253288296498E-3</v>
      </c>
      <c r="F151" s="209">
        <f t="shared" si="706"/>
        <v>8.0099433779864657E-2</v>
      </c>
      <c r="G151" s="28">
        <f t="shared" si="264"/>
        <v>4.8963868321486057</v>
      </c>
      <c r="H151" s="27">
        <f t="shared" si="707"/>
        <v>0.39219781282228849</v>
      </c>
      <c r="I151" s="34">
        <f t="shared" si="708"/>
        <v>0.42974318636504621</v>
      </c>
      <c r="J151" s="340">
        <f t="shared" si="709"/>
        <v>0.56890859895773094</v>
      </c>
      <c r="K151" s="582">
        <f t="shared" si="710"/>
        <v>3.5487714875037206E-3</v>
      </c>
      <c r="L151" s="341">
        <f t="shared" si="762"/>
        <v>7.1025295949188445</v>
      </c>
      <c r="M151" s="342">
        <f t="shared" si="711"/>
        <v>0.62302030765169902</v>
      </c>
      <c r="N151" s="827"/>
      <c r="O151" s="366" t="s">
        <v>230</v>
      </c>
      <c r="P151" s="21" t="s">
        <v>240</v>
      </c>
      <c r="Q151" s="21" t="s">
        <v>232</v>
      </c>
      <c r="R151" s="21" t="s">
        <v>243</v>
      </c>
      <c r="S151" s="170">
        <f t="shared" si="568"/>
        <v>26692</v>
      </c>
      <c r="T151" s="171">
        <f t="shared" si="569"/>
        <v>8776.740913186155</v>
      </c>
      <c r="U151" s="170">
        <f t="shared" si="570"/>
        <v>727</v>
      </c>
      <c r="V151" s="172">
        <f t="shared" si="571"/>
        <v>2.7999229732331984E-2</v>
      </c>
      <c r="W151" s="171">
        <f t="shared" si="572"/>
        <v>239.04880278309363</v>
      </c>
      <c r="X151" s="170">
        <f t="shared" si="573"/>
        <v>2332</v>
      </c>
      <c r="Y151" s="172">
        <f t="shared" si="574"/>
        <v>9.5730706075533661E-2</v>
      </c>
      <c r="Z151" s="171">
        <f t="shared" si="575"/>
        <v>766.79753519968961</v>
      </c>
      <c r="AA151" s="170">
        <f t="shared" si="576"/>
        <v>614</v>
      </c>
      <c r="AB151" s="171">
        <f t="shared" si="577"/>
        <v>2018.9266149768844</v>
      </c>
      <c r="AC151" s="173">
        <f t="shared" si="578"/>
        <v>2.3003147010340178E-2</v>
      </c>
      <c r="AD151" s="170">
        <f t="shared" si="579"/>
        <v>12</v>
      </c>
      <c r="AE151" s="172">
        <f t="shared" si="580"/>
        <v>1.9933554817275746E-2</v>
      </c>
      <c r="AF151" s="171">
        <f t="shared" si="581"/>
        <v>39.457849152642687</v>
      </c>
      <c r="AG151" s="170">
        <f t="shared" si="582"/>
        <v>37</v>
      </c>
      <c r="AH151" s="172">
        <f t="shared" si="583"/>
        <v>6.4124783362218371E-2</v>
      </c>
      <c r="AI151" s="367">
        <f t="shared" si="584"/>
        <v>121.66170155398163</v>
      </c>
      <c r="AJ151" s="831"/>
      <c r="AK151" s="85">
        <v>25984.98502736121</v>
      </c>
      <c r="AL151" s="62">
        <v>24402.897011101559</v>
      </c>
      <c r="AM151" s="62">
        <v>24541.350426304318</v>
      </c>
      <c r="AN151" s="62">
        <v>23793.72434927</v>
      </c>
      <c r="AO151" s="62">
        <v>24630.645696892789</v>
      </c>
      <c r="AP151" s="62">
        <v>24239.717145522765</v>
      </c>
      <c r="AQ151" s="62">
        <v>22062.737606304832</v>
      </c>
      <c r="AR151" s="62">
        <v>21850.619397128194</v>
      </c>
      <c r="AS151" s="62">
        <v>18822.290799253791</v>
      </c>
      <c r="AT151" s="62">
        <v>20307.807792724383</v>
      </c>
      <c r="AU151" s="62">
        <v>14311.408933667746</v>
      </c>
      <c r="AV151" s="62">
        <v>15785.34541682971</v>
      </c>
      <c r="AW151" s="62">
        <v>10541.663736689588</v>
      </c>
      <c r="AX151" s="62">
        <v>12469.596698917172</v>
      </c>
      <c r="AY151" s="62">
        <v>5732.0108504705131</v>
      </c>
      <c r="AZ151" s="62">
        <v>7970.6282037438732</v>
      </c>
      <c r="BA151" s="62">
        <v>1907.3044118659361</v>
      </c>
      <c r="BB151" s="62">
        <v>3618.6426728204196</v>
      </c>
      <c r="BC151" s="62">
        <v>176.60226035795708</v>
      </c>
      <c r="BD151" s="86">
        <v>972.02033974201822</v>
      </c>
      <c r="BE151" s="258">
        <v>2.0000000000000002E-5</v>
      </c>
      <c r="BF151" s="43">
        <v>2.0000000000000002E-5</v>
      </c>
      <c r="BG151" s="53">
        <v>5.0000000000000002E-5</v>
      </c>
      <c r="BH151" s="53">
        <v>4.0000000000000003E-5</v>
      </c>
      <c r="BI151" s="53">
        <v>1.2518952302791728E-4</v>
      </c>
      <c r="BJ151" s="53">
        <v>1.2406223545552731E-4</v>
      </c>
      <c r="BK151" s="53">
        <v>3.4000000000000002E-4</v>
      </c>
      <c r="BL151" s="53">
        <v>1.8000000000000001E-4</v>
      </c>
      <c r="BM151" s="53">
        <v>8.9999999999999998E-4</v>
      </c>
      <c r="BN151" s="53">
        <v>5.0000000000000001E-4</v>
      </c>
      <c r="BO151" s="53">
        <v>3.8E-3</v>
      </c>
      <c r="BP151" s="53">
        <v>2E-3</v>
      </c>
      <c r="BQ151" s="53">
        <v>1.6199999999999999E-2</v>
      </c>
      <c r="BR151" s="53">
        <v>6.1999999999999998E-3</v>
      </c>
      <c r="BS151" s="53">
        <v>6.1100000000000002E-2</v>
      </c>
      <c r="BT151" s="53">
        <v>2.6800000000000001E-2</v>
      </c>
      <c r="BU151" s="53">
        <v>0.1421</v>
      </c>
      <c r="BV151" s="53">
        <v>5.4699999999999999E-2</v>
      </c>
      <c r="BW151" s="53">
        <v>0.27589999999999998</v>
      </c>
      <c r="BX151" s="773">
        <v>0.1051</v>
      </c>
      <c r="BY151" s="53">
        <f t="shared" si="763"/>
        <v>2.0000000000000002E-5</v>
      </c>
      <c r="BZ151" s="53">
        <f t="shared" si="764"/>
        <v>4.5000000000000003E-5</v>
      </c>
      <c r="CA151" s="53">
        <f t="shared" si="765"/>
        <v>1.246258792417223E-4</v>
      </c>
      <c r="CB151" s="53">
        <f t="shared" si="766"/>
        <v>2.6000000000000003E-4</v>
      </c>
      <c r="CC151" s="53">
        <f t="shared" si="767"/>
        <v>6.9999999999999999E-4</v>
      </c>
      <c r="CD151" s="53">
        <f t="shared" si="768"/>
        <v>2.8999999999999998E-3</v>
      </c>
      <c r="CE151" s="53">
        <f t="shared" si="769"/>
        <v>1.12E-2</v>
      </c>
      <c r="CF151" s="53">
        <f t="shared" si="770"/>
        <v>4.3950000000000003E-2</v>
      </c>
      <c r="CG151" s="53">
        <f t="shared" si="771"/>
        <v>9.8400000000000001E-2</v>
      </c>
      <c r="CH151" s="54">
        <f t="shared" si="788"/>
        <v>0.1905</v>
      </c>
      <c r="CI151" s="64">
        <f>+Fall_Hoy!B151</f>
        <v>0</v>
      </c>
      <c r="CJ151" s="61">
        <f>+Fall_Hoy!C151</f>
        <v>0</v>
      </c>
      <c r="CK151" s="61">
        <f>+Fall_Hoy!D151</f>
        <v>0</v>
      </c>
      <c r="CL151" s="61">
        <f>+Fall_Hoy!E151</f>
        <v>0</v>
      </c>
      <c r="CM151" s="61">
        <f>+Fall_Hoy!F151</f>
        <v>6</v>
      </c>
      <c r="CN151" s="61">
        <f>+Fall_Hoy!G151</f>
        <v>5</v>
      </c>
      <c r="CO151" s="61">
        <f>+Fall_Hoy!H151</f>
        <v>8</v>
      </c>
      <c r="CP151" s="61">
        <f>+Fall_Hoy!I151</f>
        <v>5</v>
      </c>
      <c r="CQ151" s="61">
        <f>+Fall_Hoy!J151</f>
        <v>14</v>
      </c>
      <c r="CR151" s="61">
        <f>+Fall_Hoy!K151</f>
        <v>10</v>
      </c>
      <c r="CS151" s="61">
        <f>+Fall_Hoy!L151</f>
        <v>40</v>
      </c>
      <c r="CT151" s="61">
        <f>+Fall_Hoy!M151</f>
        <v>21</v>
      </c>
      <c r="CU151" s="61">
        <f>+Fall_Hoy!N151</f>
        <v>95</v>
      </c>
      <c r="CV151" s="61">
        <f>+Fall_Hoy!O151</f>
        <v>38</v>
      </c>
      <c r="CW151" s="61">
        <f>+Fall_Hoy!P151</f>
        <v>108</v>
      </c>
      <c r="CX151" s="61">
        <f>+Fall_Hoy!Q151</f>
        <v>72</v>
      </c>
      <c r="CY151" s="61">
        <f>+Fall_Hoy!R151</f>
        <v>61</v>
      </c>
      <c r="CZ151" s="61">
        <f>+Fall_Hoy!S151</f>
        <v>76</v>
      </c>
      <c r="DA151" s="61">
        <f>+Fall_Hoy!T151</f>
        <v>9</v>
      </c>
      <c r="DB151" s="253">
        <f>+Fall_Hoy!U151</f>
        <v>29</v>
      </c>
      <c r="DC151" s="61">
        <f>+Fall_Hoy!W151</f>
        <v>0</v>
      </c>
      <c r="DD151" s="61">
        <f>+Fall_Hoy!X151</f>
        <v>0</v>
      </c>
      <c r="DE151" s="61">
        <f>+Fall_Hoy!Y151</f>
        <v>0</v>
      </c>
      <c r="DF151" s="61">
        <f>+Fall_Hoy!Z151</f>
        <v>0</v>
      </c>
      <c r="DG151" s="61">
        <f>+Fall_Hoy!AA151</f>
        <v>0</v>
      </c>
      <c r="DH151" s="61">
        <f>+Fall_Hoy!AB151</f>
        <v>4</v>
      </c>
      <c r="DI151" s="61">
        <f>+Fall_Hoy!AC151</f>
        <v>2</v>
      </c>
      <c r="DJ151" s="61">
        <f>+Fall_Hoy!AD151</f>
        <v>1</v>
      </c>
      <c r="DK151" s="61">
        <f>+Fall_Hoy!AE151</f>
        <v>5</v>
      </c>
      <c r="DL151" s="270">
        <f>+Fall_Hoy!AF151</f>
        <v>5</v>
      </c>
      <c r="DM151" s="75">
        <f t="shared" si="585"/>
        <v>0.30837242882653421</v>
      </c>
      <c r="DN151" s="76">
        <f t="shared" si="586"/>
        <v>0.33705839684219624</v>
      </c>
      <c r="DO151" s="76">
        <f t="shared" si="587"/>
        <v>0.55628766742523117</v>
      </c>
      <c r="DP151" s="76">
        <f t="shared" si="588"/>
        <v>0.49151808242497097</v>
      </c>
      <c r="DQ151" s="76">
        <f t="shared" si="688"/>
        <v>0.7</v>
      </c>
      <c r="DR151" s="76">
        <f t="shared" si="689"/>
        <v>0.7</v>
      </c>
      <c r="DS151" s="76">
        <f t="shared" si="690"/>
        <v>0.7</v>
      </c>
      <c r="DT151" s="76">
        <f t="shared" si="691"/>
        <v>0.7</v>
      </c>
      <c r="DU151" s="76">
        <f t="shared" si="692"/>
        <v>0.7</v>
      </c>
      <c r="DV151" s="76">
        <f t="shared" si="693"/>
        <v>0.7</v>
      </c>
      <c r="DW151" s="76">
        <f t="shared" si="694"/>
        <v>0.7</v>
      </c>
      <c r="DX151" s="76">
        <f t="shared" si="695"/>
        <v>0.66517391433229689</v>
      </c>
      <c r="DY151" s="76">
        <f t="shared" si="696"/>
        <v>0.55628766742523117</v>
      </c>
      <c r="DZ151" s="76">
        <f t="shared" si="697"/>
        <v>0.49151808242497097</v>
      </c>
      <c r="EA151" s="76">
        <f t="shared" si="698"/>
        <v>0.30837242882653421</v>
      </c>
      <c r="EB151" s="76">
        <f t="shared" si="699"/>
        <v>0.33705839684219624</v>
      </c>
      <c r="EC151" s="76">
        <f t="shared" si="700"/>
        <v>0.22506903233093939</v>
      </c>
      <c r="ED151" s="76">
        <f t="shared" si="701"/>
        <v>0.38395521054325832</v>
      </c>
      <c r="EE151" s="76">
        <f t="shared" si="702"/>
        <v>0.18471176197355985</v>
      </c>
      <c r="EF151" s="316">
        <f t="shared" si="703"/>
        <v>0.28387028196293052</v>
      </c>
      <c r="EG151" s="85">
        <f>+'Cas_-14'!B150</f>
        <v>237</v>
      </c>
      <c r="EH151" s="62">
        <f>+'Cas_-14'!C150</f>
        <v>222</v>
      </c>
      <c r="EI151" s="62">
        <f>+'Cas_-14'!D150</f>
        <v>738</v>
      </c>
      <c r="EJ151" s="62">
        <f>+'Cas_-14'!E150</f>
        <v>804</v>
      </c>
      <c r="EK151" s="62">
        <f>+'Cas_-14'!F150</f>
        <v>2807</v>
      </c>
      <c r="EL151" s="62">
        <f>+'Cas_-14'!G150</f>
        <v>2797</v>
      </c>
      <c r="EM151" s="62">
        <f>+'Cas_-14'!H150</f>
        <v>3150</v>
      </c>
      <c r="EN151" s="62">
        <f>+'Cas_-14'!I150</f>
        <v>2872</v>
      </c>
      <c r="EO151" s="62">
        <f>+'Cas_-14'!J150</f>
        <v>2351</v>
      </c>
      <c r="EP151" s="62">
        <f>+'Cas_-14'!K150</f>
        <v>2007</v>
      </c>
      <c r="EQ151" s="62">
        <f>+'Cas_-14'!L150</f>
        <v>1549</v>
      </c>
      <c r="ER151" s="62">
        <f>+'Cas_-14'!M150</f>
        <v>1622</v>
      </c>
      <c r="ES151" s="62">
        <f>+'Cas_-14'!N150</f>
        <v>911</v>
      </c>
      <c r="ET151" s="62">
        <f>+'Cas_-14'!O150</f>
        <v>816</v>
      </c>
      <c r="EU151" s="62">
        <f>+'Cas_-14'!P150</f>
        <v>414</v>
      </c>
      <c r="EV151" s="62">
        <f>+'Cas_-14'!Q150</f>
        <v>362</v>
      </c>
      <c r="EW151" s="62">
        <f>+'Cas_-14'!R150</f>
        <v>140</v>
      </c>
      <c r="EX151" s="62">
        <f>+'Cas_-14'!S150</f>
        <v>208</v>
      </c>
      <c r="EY151" s="62">
        <f>+'Cas_-14'!T150</f>
        <v>18</v>
      </c>
      <c r="EZ151" s="86">
        <f>+'Cas_-14'!U150</f>
        <v>69</v>
      </c>
      <c r="FA151" s="201">
        <f t="shared" si="712"/>
        <v>9.1206517821906738E-3</v>
      </c>
      <c r="FB151" s="91">
        <f t="shared" si="713"/>
        <v>9.0972805359546445E-3</v>
      </c>
      <c r="FC151" s="91">
        <f t="shared" si="714"/>
        <v>3.0071694800013312E-2</v>
      </c>
      <c r="FD151" s="91">
        <f t="shared" si="715"/>
        <v>3.3790422558403178E-2</v>
      </c>
      <c r="FE151" s="91">
        <f t="shared" si="716"/>
        <v>0.11396371960943392</v>
      </c>
      <c r="FF151" s="91">
        <f t="shared" si="717"/>
        <v>0.11538913524478252</v>
      </c>
      <c r="FG151" s="91">
        <f t="shared" si="718"/>
        <v>0.14277466632698518</v>
      </c>
      <c r="FH151" s="91">
        <f t="shared" si="719"/>
        <v>0.1314379216351855</v>
      </c>
      <c r="FI151" s="91">
        <f t="shared" si="720"/>
        <v>0.12490509391626259</v>
      </c>
      <c r="FJ151" s="91">
        <f t="shared" si="721"/>
        <v>9.8828983437544732E-2</v>
      </c>
      <c r="FK151" s="91">
        <f t="shared" si="722"/>
        <v>0.10823532519960076</v>
      </c>
      <c r="FL151" s="91">
        <f t="shared" si="723"/>
        <v>0.10275353229018909</v>
      </c>
      <c r="FM151" s="91">
        <f t="shared" si="724"/>
        <v>8.6418996351526806E-2</v>
      </c>
      <c r="FN151" s="91">
        <f t="shared" si="725"/>
        <v>6.5439165331695082E-2</v>
      </c>
      <c r="FO151" s="91">
        <f t="shared" si="726"/>
        <v>7.2225962371654739E-2</v>
      </c>
      <c r="FP151" s="91">
        <f t="shared" si="727"/>
        <v>4.5416746427836822E-2</v>
      </c>
      <c r="FQ151" s="91">
        <f t="shared" si="728"/>
        <v>7.3402021790028013E-2</v>
      </c>
      <c r="FR151" s="91">
        <f t="shared" si="729"/>
        <v>5.7480115835223361E-2</v>
      </c>
      <c r="FS151" s="91">
        <f t="shared" si="730"/>
        <v>0.1019239502570103</v>
      </c>
      <c r="FT151" s="100">
        <f t="shared" si="731"/>
        <v>7.0986168888516402E-2</v>
      </c>
      <c r="FU151" s="119">
        <f t="shared" si="790"/>
        <v>4.2695509855546865</v>
      </c>
      <c r="FV151" s="120">
        <f t="shared" si="791"/>
        <v>7.42145625463841</v>
      </c>
      <c r="FW151" s="120">
        <f t="shared" si="792"/>
        <v>6.4370993752625658</v>
      </c>
      <c r="FX151" s="120">
        <f t="shared" si="793"/>
        <v>7.5110689437065146</v>
      </c>
      <c r="FY151" s="120">
        <f t="shared" si="789"/>
        <v>6.1423056600730144</v>
      </c>
      <c r="FZ151" s="120">
        <f t="shared" si="789"/>
        <v>6.0664290317718752</v>
      </c>
      <c r="GA151" s="120">
        <f t="shared" si="789"/>
        <v>4.9028305791788513</v>
      </c>
      <c r="GB151" s="120">
        <f t="shared" si="789"/>
        <v>5.3257080703306876</v>
      </c>
      <c r="GC151" s="120">
        <f t="shared" si="789"/>
        <v>5.6042550231721195</v>
      </c>
      <c r="GD151" s="120">
        <f t="shared" si="789"/>
        <v>7.0829424289522009</v>
      </c>
      <c r="GE151" s="120">
        <f t="shared" si="789"/>
        <v>6.4673894471061466</v>
      </c>
      <c r="GF151" s="120">
        <f t="shared" si="789"/>
        <v>6.4734895191122082</v>
      </c>
      <c r="GG151" s="120">
        <f t="shared" si="789"/>
        <v>6.4370993752625658</v>
      </c>
      <c r="GH151" s="120">
        <f t="shared" si="789"/>
        <v>7.5110689437065146</v>
      </c>
      <c r="GI151" s="120">
        <f t="shared" si="789"/>
        <v>4.2695509855546865</v>
      </c>
      <c r="GJ151" s="120">
        <f t="shared" si="789"/>
        <v>7.42145625463841</v>
      </c>
      <c r="GK151" s="120">
        <f t="shared" si="794"/>
        <v>3.066251130994269</v>
      </c>
      <c r="GL151" s="120">
        <f t="shared" si="795"/>
        <v>6.6797918717479963</v>
      </c>
      <c r="GM151" s="120">
        <f t="shared" si="796"/>
        <v>1.8122508155128674</v>
      </c>
      <c r="GN151" s="321">
        <f t="shared" si="797"/>
        <v>3.9989519987865254</v>
      </c>
      <c r="GO151" s="85">
        <f>+Cas_Hoy!B150</f>
        <v>250</v>
      </c>
      <c r="GP151" s="62">
        <f>+Cas_Hoy!C150</f>
        <v>235</v>
      </c>
      <c r="GQ151" s="62">
        <f>+Cas_Hoy!D150</f>
        <v>826</v>
      </c>
      <c r="GR151" s="62">
        <f>+Cas_Hoy!E150</f>
        <v>888</v>
      </c>
      <c r="GS151" s="62">
        <f>+Cas_Hoy!F150</f>
        <v>3068</v>
      </c>
      <c r="GT151" s="62">
        <f>+Cas_Hoy!G150</f>
        <v>3052</v>
      </c>
      <c r="GU151" s="62">
        <f>+Cas_Hoy!H150</f>
        <v>3430</v>
      </c>
      <c r="GV151" s="62">
        <f>+Cas_Hoy!I150</f>
        <v>3133</v>
      </c>
      <c r="GW151" s="62">
        <f>+Cas_Hoy!J150</f>
        <v>2572</v>
      </c>
      <c r="GX151" s="62">
        <f>+Cas_Hoy!K150</f>
        <v>2235</v>
      </c>
      <c r="GY151" s="62">
        <f>+Cas_Hoy!L150</f>
        <v>1712</v>
      </c>
      <c r="GZ151" s="62">
        <f>+Cas_Hoy!M150</f>
        <v>1772</v>
      </c>
      <c r="HA151" s="62">
        <f>+Cas_Hoy!N150</f>
        <v>1014</v>
      </c>
      <c r="HB151" s="62">
        <f>+Cas_Hoy!O150</f>
        <v>910</v>
      </c>
      <c r="HC151" s="62">
        <f>+Cas_Hoy!P150</f>
        <v>452</v>
      </c>
      <c r="HD151" s="62">
        <f>+Cas_Hoy!Q150</f>
        <v>406</v>
      </c>
      <c r="HE151" s="62">
        <f>+Cas_Hoy!R150</f>
        <v>149</v>
      </c>
      <c r="HF151" s="62">
        <f>+Cas_Hoy!S150</f>
        <v>217</v>
      </c>
      <c r="HG151" s="62">
        <f>+Cas_Hoy!T150</f>
        <v>19</v>
      </c>
      <c r="HH151" s="590">
        <f>+Cas_Hoy!U150</f>
        <v>71</v>
      </c>
      <c r="HI151" s="543">
        <f t="shared" si="798"/>
        <v>0.33667714451592623</v>
      </c>
      <c r="HJ151" s="112">
        <f t="shared" si="799"/>
        <v>0.37802682076776711</v>
      </c>
      <c r="HK151" s="112">
        <f t="shared" si="800"/>
        <v>0.61918297998812777</v>
      </c>
      <c r="HL151" s="112">
        <f t="shared" si="801"/>
        <v>0.54813903799843577</v>
      </c>
      <c r="HM151" s="323">
        <f t="shared" si="772"/>
        <v>0.7</v>
      </c>
      <c r="HN151" s="323">
        <f t="shared" si="773"/>
        <v>0.7</v>
      </c>
      <c r="HO151" s="323">
        <f t="shared" si="774"/>
        <v>0.7</v>
      </c>
      <c r="HP151" s="323">
        <f t="shared" si="775"/>
        <v>0.7</v>
      </c>
      <c r="HQ151" s="323">
        <f t="shared" si="776"/>
        <v>0.7</v>
      </c>
      <c r="HR151" s="323">
        <f t="shared" si="777"/>
        <v>0.7</v>
      </c>
      <c r="HS151" s="323">
        <f t="shared" si="778"/>
        <v>0.7</v>
      </c>
      <c r="HT151" s="323">
        <f t="shared" si="779"/>
        <v>0.7</v>
      </c>
      <c r="HU151" s="323">
        <f t="shared" si="780"/>
        <v>0.61918297998812777</v>
      </c>
      <c r="HV151" s="323">
        <f t="shared" si="781"/>
        <v>0.54813903799843577</v>
      </c>
      <c r="HW151" s="323">
        <f t="shared" si="782"/>
        <v>0.33667714451592623</v>
      </c>
      <c r="HX151" s="323">
        <f t="shared" si="783"/>
        <v>0.37802682076776711</v>
      </c>
      <c r="HY151" s="323">
        <f t="shared" si="784"/>
        <v>0.23953775583792833</v>
      </c>
      <c r="HZ151" s="323">
        <f t="shared" si="785"/>
        <v>0.40056865715330314</v>
      </c>
      <c r="IA151" s="323">
        <f t="shared" si="786"/>
        <v>0.19497352652764652</v>
      </c>
      <c r="IB151" s="327">
        <f t="shared" si="787"/>
        <v>0.29209840607779808</v>
      </c>
      <c r="IC151" s="241">
        <f>+CyF_Tot!B150</f>
        <v>0</v>
      </c>
      <c r="ID151" s="149">
        <f>+CyF_Tot!C150</f>
        <v>24360</v>
      </c>
      <c r="IE151" s="149">
        <f>+CyF_Tot!D150</f>
        <v>25965</v>
      </c>
      <c r="IF151" s="149">
        <f>+CyF_Tot!E150</f>
        <v>26692</v>
      </c>
      <c r="IG151" s="149">
        <f>+CyF_Tot!F150</f>
        <v>0</v>
      </c>
      <c r="IH151" s="149">
        <f>+CyF_Tot!G150</f>
        <v>577</v>
      </c>
      <c r="II151" s="149">
        <f>+CyF_Tot!H150</f>
        <v>602</v>
      </c>
      <c r="IJ151" s="557">
        <f>+CyF_Tot!I150</f>
        <v>614</v>
      </c>
      <c r="IK151" s="93">
        <f t="shared" si="667"/>
        <v>8.5442634953608126E-2</v>
      </c>
      <c r="IL151" s="90">
        <f t="shared" si="668"/>
        <v>8.0240485762626698E-2</v>
      </c>
      <c r="IM151" s="90">
        <f t="shared" si="669"/>
        <v>8.0695741926938264E-2</v>
      </c>
      <c r="IN151" s="90">
        <f t="shared" si="670"/>
        <v>7.8237432179421418E-2</v>
      </c>
      <c r="IO151" s="90">
        <f t="shared" si="671"/>
        <v>8.0989358536681946E-2</v>
      </c>
      <c r="IP151" s="90">
        <f t="shared" si="672"/>
        <v>7.9703925219230323E-2</v>
      </c>
      <c r="IQ151" s="90">
        <f t="shared" si="673"/>
        <v>7.254568103032609E-2</v>
      </c>
      <c r="IR151" s="90">
        <f t="shared" si="674"/>
        <v>7.1848203671974378E-2</v>
      </c>
      <c r="IS151" s="90">
        <f t="shared" si="675"/>
        <v>6.1890592588677538E-2</v>
      </c>
      <c r="IT151" s="90">
        <f t="shared" si="676"/>
        <v>6.6775201375515028E-2</v>
      </c>
      <c r="IU151" s="90">
        <f t="shared" si="677"/>
        <v>4.7058117905537072E-2</v>
      </c>
      <c r="IV151" s="90">
        <f t="shared" si="678"/>
        <v>5.1904648189968865E-2</v>
      </c>
      <c r="IW151" s="90">
        <f t="shared" si="679"/>
        <v>3.4662614795015118E-2</v>
      </c>
      <c r="IX151" s="90">
        <f t="shared" si="680"/>
        <v>4.1001955461680416E-2</v>
      </c>
      <c r="IY151" s="90">
        <f t="shared" si="681"/>
        <v>1.8847734956598052E-2</v>
      </c>
      <c r="IZ151" s="90">
        <f t="shared" si="682"/>
        <v>2.6208653776260426E-2</v>
      </c>
      <c r="JA151" s="90">
        <f t="shared" si="683"/>
        <v>6.2715108142979989E-3</v>
      </c>
      <c r="JB151" s="90">
        <f t="shared" si="684"/>
        <v>1.1898654726788657E-2</v>
      </c>
      <c r="JC151" s="90">
        <f t="shared" si="685"/>
        <v>5.8069544576833337E-4</v>
      </c>
      <c r="JD151" s="202">
        <f t="shared" si="686"/>
        <v>3.1961526615700876E-3</v>
      </c>
      <c r="JE151" s="326"/>
      <c r="JF151" s="323"/>
      <c r="JG151" s="323"/>
      <c r="JH151" s="323"/>
      <c r="JI151" s="323"/>
      <c r="JJ151" s="323"/>
      <c r="JK151" s="323"/>
      <c r="JL151" s="323"/>
      <c r="JM151" s="323"/>
      <c r="JN151" s="323"/>
      <c r="JO151" s="323"/>
      <c r="JP151" s="323"/>
      <c r="JQ151" s="323"/>
      <c r="JR151" s="323"/>
      <c r="JS151" s="323"/>
      <c r="JT151" s="323"/>
      <c r="JU151" s="323"/>
      <c r="JV151" s="323"/>
      <c r="JW151" s="323"/>
      <c r="JX151" s="327"/>
      <c r="JZ151" s="701">
        <f t="shared" si="540"/>
        <v>0</v>
      </c>
      <c r="KA151" s="291">
        <f t="shared" si="541"/>
        <v>0</v>
      </c>
      <c r="KB151" s="291">
        <f t="shared" si="542"/>
        <v>0</v>
      </c>
      <c r="KC151" s="291">
        <f t="shared" si="543"/>
        <v>0</v>
      </c>
      <c r="KD151" s="291">
        <f t="shared" si="544"/>
        <v>871.58031763284964</v>
      </c>
      <c r="KE151" s="291">
        <f t="shared" si="545"/>
        <v>723.20852156634908</v>
      </c>
      <c r="KF151" s="291">
        <f t="shared" si="546"/>
        <v>1168.4388610338724</v>
      </c>
      <c r="KG151" s="291">
        <f t="shared" si="547"/>
        <v>746.04132284426169</v>
      </c>
      <c r="KH151" s="291">
        <f t="shared" si="548"/>
        <v>2099.1136743868806</v>
      </c>
      <c r="KI151" s="291">
        <f t="shared" si="549"/>
        <v>1438.5964402551947</v>
      </c>
      <c r="KJ151" s="291">
        <f t="shared" si="550"/>
        <v>5907.0801758114758</v>
      </c>
      <c r="KK151" s="291">
        <f t="shared" si="551"/>
        <v>3017.8022553254527</v>
      </c>
      <c r="KL151" s="291">
        <f t="shared" si="552"/>
        <v>14900.471018944369</v>
      </c>
      <c r="KM151" s="291">
        <f t="shared" si="553"/>
        <v>5811.7470636635035</v>
      </c>
      <c r="KN151" s="291">
        <f t="shared" si="554"/>
        <v>18652.442709738378</v>
      </c>
      <c r="KO151" s="291">
        <f t="shared" si="555"/>
        <v>12045.093253114566</v>
      </c>
      <c r="KP151" s="291">
        <f t="shared" si="556"/>
        <v>11403.548308642408</v>
      </c>
      <c r="KQ151" s="291">
        <f t="shared" si="557"/>
        <v>13792.621298277847</v>
      </c>
      <c r="KR151" s="291">
        <f t="shared" si="558"/>
        <v>3076.3196286322136</v>
      </c>
      <c r="KS151" s="702">
        <f t="shared" si="559"/>
        <v>5155.7460220740741</v>
      </c>
      <c r="KT151" s="705">
        <f>(SUM(JZ151:KS151)/SUM(JZ$4:KS150))*100000</f>
        <v>186.02588263545695</v>
      </c>
      <c r="KU151" s="624">
        <f t="shared" si="732"/>
        <v>0</v>
      </c>
      <c r="KV151" s="625">
        <f t="shared" si="733"/>
        <v>0</v>
      </c>
      <c r="KW151" s="625">
        <f t="shared" si="734"/>
        <v>0</v>
      </c>
      <c r="KX151" s="625">
        <f t="shared" si="735"/>
        <v>0</v>
      </c>
      <c r="KY151" s="625">
        <f t="shared" si="736"/>
        <v>243.59897315874724</v>
      </c>
      <c r="KZ151" s="625">
        <f t="shared" si="737"/>
        <v>206.27303404501703</v>
      </c>
      <c r="LA151" s="625">
        <f t="shared" si="738"/>
        <v>362.60232717964487</v>
      </c>
      <c r="LB151" s="625">
        <f t="shared" si="739"/>
        <v>228.82646524231461</v>
      </c>
      <c r="LC151" s="625">
        <f t="shared" si="740"/>
        <v>743.79894292967936</v>
      </c>
      <c r="LD151" s="625">
        <f t="shared" si="741"/>
        <v>492.4214421402329</v>
      </c>
      <c r="LE151" s="625">
        <f t="shared" si="742"/>
        <v>2794.9728908870434</v>
      </c>
      <c r="LF151" s="625">
        <f t="shared" si="743"/>
        <v>1330.3478286645936</v>
      </c>
      <c r="LG151" s="625">
        <f t="shared" si="744"/>
        <v>9011.860212288746</v>
      </c>
      <c r="LH151" s="625">
        <f t="shared" si="745"/>
        <v>3047.4121110348196</v>
      </c>
      <c r="LI151" s="625">
        <f t="shared" si="746"/>
        <v>18841.555401301237</v>
      </c>
      <c r="LJ151" s="625">
        <f t="shared" si="747"/>
        <v>9033.165035370861</v>
      </c>
      <c r="LK151" s="625">
        <f t="shared" si="748"/>
        <v>31982.309494226491</v>
      </c>
      <c r="LL151" s="625">
        <f t="shared" si="749"/>
        <v>21002.350016716227</v>
      </c>
      <c r="LM151" s="625">
        <f t="shared" si="750"/>
        <v>50961.975128505153</v>
      </c>
      <c r="LN151" s="626">
        <f t="shared" si="751"/>
        <v>29834.766634303996</v>
      </c>
      <c r="LO151" s="642">
        <f t="shared" si="752"/>
        <v>79.832903186737809</v>
      </c>
      <c r="LP151" s="625">
        <f t="shared" si="753"/>
        <v>69.02612836502135</v>
      </c>
      <c r="LQ151" s="625">
        <f t="shared" si="754"/>
        <v>1123.2609021296118</v>
      </c>
      <c r="LR151" s="625">
        <f t="shared" si="755"/>
        <v>621.29195909222437</v>
      </c>
      <c r="LS151" s="625">
        <f t="shared" si="756"/>
        <v>14871.240178247794</v>
      </c>
      <c r="LT151" s="645">
        <f t="shared" si="757"/>
        <v>8589.3876688744858</v>
      </c>
      <c r="LU151" s="624">
        <f t="shared" si="758"/>
        <v>74.529118428966044</v>
      </c>
      <c r="LV151" s="625">
        <f t="shared" si="759"/>
        <v>866.18188216950398</v>
      </c>
      <c r="LW151" s="626">
        <f t="shared" si="760"/>
        <v>11247.22787605504</v>
      </c>
      <c r="LY151" s="725">
        <f>VLOOKUP(A151,Vac!A:C,2,FALSE)</f>
        <v>29458.850742208848</v>
      </c>
      <c r="LZ151" s="730">
        <f>VLOOKUP(A151,Vac!A:D,3,FALSE)</f>
        <v>18699</v>
      </c>
      <c r="MA151" s="722">
        <f>VLOOKUP(A151,Vac!A:D,4,FALSE)</f>
        <v>3822</v>
      </c>
      <c r="MB151" s="742">
        <f t="shared" si="704"/>
        <v>6.1485193442105471E-2</v>
      </c>
      <c r="MC151" s="666">
        <f t="shared" si="705"/>
        <v>1.2567324955116697E-2</v>
      </c>
    </row>
    <row r="152" spans="1:341" ht="14.4">
      <c r="A152" s="510" t="s">
        <v>162</v>
      </c>
      <c r="B152" s="538">
        <v>155301</v>
      </c>
      <c r="C152" s="526">
        <f t="shared" si="638"/>
        <v>9177</v>
      </c>
      <c r="D152" s="517">
        <f t="shared" si="639"/>
        <v>308</v>
      </c>
      <c r="E152" s="495">
        <f t="shared" si="761"/>
        <v>6.6826650363048263E-3</v>
      </c>
      <c r="F152" s="208">
        <f t="shared" si="706"/>
        <v>5.5775558431690714E-2</v>
      </c>
      <c r="G152" s="30">
        <f t="shared" si="264"/>
        <v>5.3208723988955082</v>
      </c>
      <c r="H152" s="29">
        <f t="shared" si="707"/>
        <v>0.29677462939216676</v>
      </c>
      <c r="I152" s="33">
        <f t="shared" si="708"/>
        <v>0.31441939204940134</v>
      </c>
      <c r="J152" s="353">
        <f t="shared" si="709"/>
        <v>0.4182117881085089</v>
      </c>
      <c r="K152" s="581">
        <f t="shared" si="710"/>
        <v>4.742203581757443E-3</v>
      </c>
      <c r="L152" s="354">
        <f t="shared" si="762"/>
        <v>7.4981192455598631</v>
      </c>
      <c r="M152" s="355">
        <f t="shared" si="711"/>
        <v>0.44298004570486826</v>
      </c>
      <c r="N152" s="827"/>
      <c r="O152" s="364" t="s">
        <v>226</v>
      </c>
      <c r="P152" s="20" t="s">
        <v>234</v>
      </c>
      <c r="Q152" s="20"/>
      <c r="R152" s="20"/>
      <c r="S152" s="166">
        <f t="shared" si="568"/>
        <v>9177</v>
      </c>
      <c r="T152" s="167">
        <f t="shared" si="569"/>
        <v>5909.1699345142661</v>
      </c>
      <c r="U152" s="166">
        <f t="shared" si="570"/>
        <v>255</v>
      </c>
      <c r="V152" s="168">
        <f t="shared" si="571"/>
        <v>2.8581035642232685E-2</v>
      </c>
      <c r="W152" s="167">
        <f t="shared" si="572"/>
        <v>164.1972685301447</v>
      </c>
      <c r="X152" s="166">
        <f t="shared" si="573"/>
        <v>515</v>
      </c>
      <c r="Y152" s="168">
        <f t="shared" si="574"/>
        <v>5.9455091202955439E-2</v>
      </c>
      <c r="Z152" s="167">
        <f t="shared" si="575"/>
        <v>331.6140913451942</v>
      </c>
      <c r="AA152" s="166">
        <f t="shared" si="576"/>
        <v>308</v>
      </c>
      <c r="AB152" s="167">
        <f t="shared" si="577"/>
        <v>1983.2454395013553</v>
      </c>
      <c r="AC152" s="169">
        <f t="shared" si="578"/>
        <v>3.3562166285278416E-2</v>
      </c>
      <c r="AD152" s="166">
        <f t="shared" si="579"/>
        <v>1</v>
      </c>
      <c r="AE152" s="168">
        <f t="shared" si="580"/>
        <v>3.2573289902280132E-3</v>
      </c>
      <c r="AF152" s="167">
        <f t="shared" si="581"/>
        <v>6.4391085698095951</v>
      </c>
      <c r="AG152" s="166">
        <f t="shared" si="582"/>
        <v>4</v>
      </c>
      <c r="AH152" s="168">
        <f t="shared" si="583"/>
        <v>1.3157894736842105E-2</v>
      </c>
      <c r="AI152" s="365">
        <f t="shared" si="584"/>
        <v>25.75643427923838</v>
      </c>
      <c r="AJ152" s="831"/>
      <c r="AK152" s="85">
        <v>12538.522855288185</v>
      </c>
      <c r="AL152" s="62">
        <v>11473.185338364088</v>
      </c>
      <c r="AM152" s="62">
        <v>11662.317979075298</v>
      </c>
      <c r="AN152" s="62">
        <v>11145.377933968413</v>
      </c>
      <c r="AO152" s="62">
        <v>11373.03505498869</v>
      </c>
      <c r="AP152" s="62">
        <v>10859.290390162183</v>
      </c>
      <c r="AQ152" s="62">
        <v>10962.432834136402</v>
      </c>
      <c r="AR152" s="62">
        <v>10988.611502011154</v>
      </c>
      <c r="AS152" s="62">
        <v>10151.290336795517</v>
      </c>
      <c r="AT152" s="62">
        <v>10412.692966159975</v>
      </c>
      <c r="AU152" s="62">
        <v>7842.9655128148061</v>
      </c>
      <c r="AV152" s="62">
        <v>8573.4122062323477</v>
      </c>
      <c r="AW152" s="62">
        <v>6285.8043952186581</v>
      </c>
      <c r="AX152" s="62">
        <v>7196.6317748523725</v>
      </c>
      <c r="AY152" s="62">
        <v>4135.6270737091172</v>
      </c>
      <c r="AZ152" s="62">
        <v>5206.644162133407</v>
      </c>
      <c r="BA152" s="62">
        <v>1318.827170979466</v>
      </c>
      <c r="BB152" s="62">
        <v>2377.5786948075483</v>
      </c>
      <c r="BC152" s="62">
        <v>156.17690182651569</v>
      </c>
      <c r="BD152" s="86">
        <v>640.57543097018868</v>
      </c>
      <c r="BE152" s="258">
        <v>2.0000000000000002E-5</v>
      </c>
      <c r="BF152" s="43">
        <v>2.0000000000000002E-5</v>
      </c>
      <c r="BG152" s="53">
        <v>5.0000000000000002E-5</v>
      </c>
      <c r="BH152" s="53">
        <v>4.0000000000000003E-5</v>
      </c>
      <c r="BI152" s="53">
        <v>1.2518952302791728E-4</v>
      </c>
      <c r="BJ152" s="53">
        <v>1.2406223545552731E-4</v>
      </c>
      <c r="BK152" s="53">
        <v>3.4000000000000002E-4</v>
      </c>
      <c r="BL152" s="53">
        <v>1.8000000000000001E-4</v>
      </c>
      <c r="BM152" s="53">
        <v>8.9999999999999998E-4</v>
      </c>
      <c r="BN152" s="53">
        <v>5.0000000000000001E-4</v>
      </c>
      <c r="BO152" s="53">
        <v>3.8E-3</v>
      </c>
      <c r="BP152" s="53">
        <v>2E-3</v>
      </c>
      <c r="BQ152" s="53">
        <v>1.6199999999999999E-2</v>
      </c>
      <c r="BR152" s="53">
        <v>6.1999999999999998E-3</v>
      </c>
      <c r="BS152" s="53">
        <v>6.1100000000000002E-2</v>
      </c>
      <c r="BT152" s="53">
        <v>2.6800000000000001E-2</v>
      </c>
      <c r="BU152" s="53">
        <v>0.1421</v>
      </c>
      <c r="BV152" s="53">
        <v>5.4699999999999999E-2</v>
      </c>
      <c r="BW152" s="53">
        <v>0.27589999999999998</v>
      </c>
      <c r="BX152" s="773">
        <v>0.1051</v>
      </c>
      <c r="BY152" s="53">
        <f t="shared" si="763"/>
        <v>2.0000000000000002E-5</v>
      </c>
      <c r="BZ152" s="53">
        <f t="shared" si="764"/>
        <v>4.5000000000000003E-5</v>
      </c>
      <c r="CA152" s="53">
        <f t="shared" si="765"/>
        <v>1.246258792417223E-4</v>
      </c>
      <c r="CB152" s="53">
        <f t="shared" si="766"/>
        <v>2.6000000000000003E-4</v>
      </c>
      <c r="CC152" s="53">
        <f t="shared" si="767"/>
        <v>6.9999999999999999E-4</v>
      </c>
      <c r="CD152" s="53">
        <f t="shared" si="768"/>
        <v>2.8999999999999998E-3</v>
      </c>
      <c r="CE152" s="53">
        <f t="shared" si="769"/>
        <v>1.12E-2</v>
      </c>
      <c r="CF152" s="53">
        <f t="shared" si="770"/>
        <v>4.3950000000000003E-2</v>
      </c>
      <c r="CG152" s="53">
        <f t="shared" si="771"/>
        <v>9.8400000000000001E-2</v>
      </c>
      <c r="CH152" s="54">
        <f t="shared" si="788"/>
        <v>0.1905</v>
      </c>
      <c r="CI152" s="64">
        <f>+Fall_Hoy!B152</f>
        <v>0</v>
      </c>
      <c r="CJ152" s="61">
        <f>+Fall_Hoy!C152</f>
        <v>1</v>
      </c>
      <c r="CK152" s="61">
        <f>+Fall_Hoy!D152</f>
        <v>0</v>
      </c>
      <c r="CL152" s="61">
        <f>+Fall_Hoy!E152</f>
        <v>0</v>
      </c>
      <c r="CM152" s="61">
        <f>+Fall_Hoy!F152</f>
        <v>0</v>
      </c>
      <c r="CN152" s="61">
        <f>+Fall_Hoy!G152</f>
        <v>0</v>
      </c>
      <c r="CO152" s="61">
        <f>+Fall_Hoy!H152</f>
        <v>2</v>
      </c>
      <c r="CP152" s="61">
        <f>+Fall_Hoy!I152</f>
        <v>3</v>
      </c>
      <c r="CQ152" s="61">
        <f>+Fall_Hoy!J152</f>
        <v>4</v>
      </c>
      <c r="CR152" s="61">
        <f>+Fall_Hoy!K152</f>
        <v>5</v>
      </c>
      <c r="CS152" s="61">
        <f>+Fall_Hoy!L152</f>
        <v>21</v>
      </c>
      <c r="CT152" s="61">
        <f>+Fall_Hoy!M152</f>
        <v>12</v>
      </c>
      <c r="CU152" s="61">
        <f>+Fall_Hoy!N152</f>
        <v>65</v>
      </c>
      <c r="CV152" s="61">
        <f>+Fall_Hoy!O152</f>
        <v>16</v>
      </c>
      <c r="CW152" s="61">
        <f>+Fall_Hoy!P152</f>
        <v>57</v>
      </c>
      <c r="CX152" s="61">
        <f>+Fall_Hoy!Q152</f>
        <v>33</v>
      </c>
      <c r="CY152" s="61">
        <f>+Fall_Hoy!R152</f>
        <v>34</v>
      </c>
      <c r="CZ152" s="61">
        <f>+Fall_Hoy!S152</f>
        <v>26</v>
      </c>
      <c r="DA152" s="61">
        <f>+Fall_Hoy!T152</f>
        <v>6</v>
      </c>
      <c r="DB152" s="253">
        <f>+Fall_Hoy!U152</f>
        <v>15</v>
      </c>
      <c r="DC152" s="61">
        <f>+Fall_Hoy!W152</f>
        <v>0</v>
      </c>
      <c r="DD152" s="61">
        <f>+Fall_Hoy!X152</f>
        <v>0</v>
      </c>
      <c r="DE152" s="61">
        <f>+Fall_Hoy!Y152</f>
        <v>0</v>
      </c>
      <c r="DF152" s="61">
        <f>+Fall_Hoy!Z152</f>
        <v>0</v>
      </c>
      <c r="DG152" s="61">
        <f>+Fall_Hoy!AA152</f>
        <v>0</v>
      </c>
      <c r="DH152" s="61">
        <f>+Fall_Hoy!AB152</f>
        <v>0</v>
      </c>
      <c r="DI152" s="61">
        <f>+Fall_Hoy!AC152</f>
        <v>0</v>
      </c>
      <c r="DJ152" s="61">
        <f>+Fall_Hoy!AD152</f>
        <v>0</v>
      </c>
      <c r="DK152" s="61">
        <f>+Fall_Hoy!AE152</f>
        <v>6</v>
      </c>
      <c r="DL152" s="270">
        <f>+Fall_Hoy!AF152</f>
        <v>2</v>
      </c>
      <c r="DM152" s="75">
        <f t="shared" si="585"/>
        <v>0.22557568023342398</v>
      </c>
      <c r="DN152" s="76">
        <f t="shared" si="586"/>
        <v>0.23649461058570792</v>
      </c>
      <c r="DO152" s="76">
        <f t="shared" si="587"/>
        <v>0.6383185709794541</v>
      </c>
      <c r="DP152" s="76">
        <f t="shared" si="588"/>
        <v>0.35859069103799751</v>
      </c>
      <c r="DQ152" s="76">
        <f t="shared" si="688"/>
        <v>7.2979639646492359E-2</v>
      </c>
      <c r="DR152" s="76">
        <f t="shared" si="689"/>
        <v>6.4645107993056963E-2</v>
      </c>
      <c r="DS152" s="76">
        <f t="shared" si="690"/>
        <v>0.5365919253670729</v>
      </c>
      <c r="DT152" s="76">
        <f t="shared" si="691"/>
        <v>0.7</v>
      </c>
      <c r="DU152" s="76">
        <f t="shared" si="692"/>
        <v>0.43782064121785658</v>
      </c>
      <c r="DV152" s="76">
        <f t="shared" si="693"/>
        <v>0.7</v>
      </c>
      <c r="DW152" s="76">
        <f t="shared" si="694"/>
        <v>0.7</v>
      </c>
      <c r="DX152" s="76">
        <f t="shared" si="695"/>
        <v>0.69983804063898458</v>
      </c>
      <c r="DY152" s="76">
        <f t="shared" si="696"/>
        <v>0.6383185709794541</v>
      </c>
      <c r="DZ152" s="76">
        <f t="shared" si="697"/>
        <v>0.35859069103799751</v>
      </c>
      <c r="EA152" s="76">
        <f t="shared" si="698"/>
        <v>0.22557568023342398</v>
      </c>
      <c r="EB152" s="76">
        <f t="shared" si="699"/>
        <v>0.23649461058570792</v>
      </c>
      <c r="EC152" s="76">
        <f t="shared" si="700"/>
        <v>0.18142492534773946</v>
      </c>
      <c r="ED152" s="76">
        <f t="shared" si="701"/>
        <v>0.1999176422264887</v>
      </c>
      <c r="EE152" s="76">
        <f t="shared" si="702"/>
        <v>0.13924600585502334</v>
      </c>
      <c r="EF152" s="316">
        <f t="shared" si="703"/>
        <v>0.22280157962281885</v>
      </c>
      <c r="EG152" s="85">
        <f>+'Cas_-14'!B151</f>
        <v>17</v>
      </c>
      <c r="EH152" s="62">
        <f>+'Cas_-14'!C151</f>
        <v>21</v>
      </c>
      <c r="EI152" s="62">
        <f>+'Cas_-14'!D151</f>
        <v>175</v>
      </c>
      <c r="EJ152" s="62">
        <f>+'Cas_-14'!E151</f>
        <v>196</v>
      </c>
      <c r="EK152" s="62">
        <f>+'Cas_-14'!F151</f>
        <v>830</v>
      </c>
      <c r="EL152" s="62">
        <f>+'Cas_-14'!G151</f>
        <v>702</v>
      </c>
      <c r="EM152" s="62">
        <f>+'Cas_-14'!H151</f>
        <v>1239</v>
      </c>
      <c r="EN152" s="62">
        <f>+'Cas_-14'!I151</f>
        <v>942</v>
      </c>
      <c r="EO152" s="62">
        <f>+'Cas_-14'!J151</f>
        <v>1125</v>
      </c>
      <c r="EP152" s="62">
        <f>+'Cas_-14'!K151</f>
        <v>795</v>
      </c>
      <c r="EQ152" s="62">
        <f>+'Cas_-14'!L151</f>
        <v>725</v>
      </c>
      <c r="ER152" s="62">
        <f>+'Cas_-14'!M151</f>
        <v>530</v>
      </c>
      <c r="ES152" s="62">
        <f>+'Cas_-14'!N151</f>
        <v>372</v>
      </c>
      <c r="ET152" s="62">
        <f>+'Cas_-14'!O151</f>
        <v>322</v>
      </c>
      <c r="EU152" s="62">
        <f>+'Cas_-14'!P151</f>
        <v>215</v>
      </c>
      <c r="EV152" s="62">
        <f>+'Cas_-14'!Q151</f>
        <v>201</v>
      </c>
      <c r="EW152" s="62">
        <f>+'Cas_-14'!R151</f>
        <v>81</v>
      </c>
      <c r="EX152" s="62">
        <f>+'Cas_-14'!S151</f>
        <v>87</v>
      </c>
      <c r="EY152" s="62">
        <f>+'Cas_-14'!T151</f>
        <v>8</v>
      </c>
      <c r="EZ152" s="86">
        <f>+'Cas_-14'!U151</f>
        <v>27</v>
      </c>
      <c r="FA152" s="201">
        <f t="shared" si="712"/>
        <v>1.3558215904858493E-3</v>
      </c>
      <c r="FB152" s="90">
        <f t="shared" si="713"/>
        <v>1.830354812606409E-3</v>
      </c>
      <c r="FC152" s="90">
        <f t="shared" si="714"/>
        <v>1.5005593254616069E-2</v>
      </c>
      <c r="FD152" s="90">
        <f t="shared" si="715"/>
        <v>1.7585765252754636E-2</v>
      </c>
      <c r="FE152" s="90">
        <f t="shared" si="716"/>
        <v>7.2979639646492359E-2</v>
      </c>
      <c r="FF152" s="90">
        <f t="shared" si="717"/>
        <v>6.4645107993056963E-2</v>
      </c>
      <c r="FG152" s="90">
        <f t="shared" si="718"/>
        <v>0.11302235724006658</v>
      </c>
      <c r="FH152" s="90">
        <f t="shared" si="719"/>
        <v>8.5725116392329784E-2</v>
      </c>
      <c r="FI152" s="90">
        <f t="shared" si="720"/>
        <v>0.11082334980826995</v>
      </c>
      <c r="FJ152" s="90">
        <f t="shared" si="721"/>
        <v>7.6349125301558046E-2</v>
      </c>
      <c r="FK152" s="90">
        <f t="shared" si="722"/>
        <v>9.2439524158993869E-2</v>
      </c>
      <c r="FL152" s="90">
        <f t="shared" si="723"/>
        <v>6.1819026923110303E-2</v>
      </c>
      <c r="FM152" s="90">
        <f t="shared" si="724"/>
        <v>5.9180969786932033E-2</v>
      </c>
      <c r="FN152" s="90">
        <f t="shared" si="725"/>
        <v>4.4743153474266134E-2</v>
      </c>
      <c r="FO152" s="90">
        <f t="shared" si="726"/>
        <v>5.1987279357655694E-2</v>
      </c>
      <c r="FP152" s="90">
        <f t="shared" si="727"/>
        <v>3.8604520251608827E-2</v>
      </c>
      <c r="FQ152" s="90">
        <f t="shared" si="728"/>
        <v>6.1418206860147533E-2</v>
      </c>
      <c r="FR152" s="90">
        <f t="shared" si="729"/>
        <v>3.6591848753524503E-2</v>
      </c>
      <c r="FS152" s="90">
        <f t="shared" si="730"/>
        <v>5.1223964020534571E-2</v>
      </c>
      <c r="FT152" s="99">
        <f t="shared" si="731"/>
        <v>4.2149602833044864E-2</v>
      </c>
      <c r="FU152" s="119">
        <f t="shared" si="790"/>
        <v>4.3390553039241802</v>
      </c>
      <c r="FV152" s="120">
        <f t="shared" si="791"/>
        <v>6.1260859879705958</v>
      </c>
      <c r="FW152" s="120">
        <f t="shared" si="792"/>
        <v>10.785875481215983</v>
      </c>
      <c r="FX152" s="120">
        <f t="shared" si="793"/>
        <v>8.0144259667401325</v>
      </c>
      <c r="FY152" s="120">
        <f t="shared" si="789"/>
        <v>1</v>
      </c>
      <c r="FZ152" s="120">
        <f t="shared" si="789"/>
        <v>1</v>
      </c>
      <c r="GA152" s="120">
        <f t="shared" si="789"/>
        <v>4.7476617765750362</v>
      </c>
      <c r="GB152" s="120">
        <f t="shared" si="789"/>
        <v>8.1656348741059528</v>
      </c>
      <c r="GC152" s="120">
        <f t="shared" si="789"/>
        <v>3.9506172839506171</v>
      </c>
      <c r="GD152" s="120">
        <f t="shared" si="789"/>
        <v>9.1684089010213601</v>
      </c>
      <c r="GE152" s="120">
        <f t="shared" si="789"/>
        <v>7.5725184261660194</v>
      </c>
      <c r="GF152" s="120">
        <f t="shared" si="789"/>
        <v>11.320754716981133</v>
      </c>
      <c r="GG152" s="120">
        <f t="shared" si="789"/>
        <v>10.785875481215983</v>
      </c>
      <c r="GH152" s="120">
        <f t="shared" si="789"/>
        <v>8.0144259667401325</v>
      </c>
      <c r="GI152" s="120">
        <f t="shared" si="789"/>
        <v>4.3390553039241802</v>
      </c>
      <c r="GJ152" s="120">
        <f t="shared" si="789"/>
        <v>6.1260859879705958</v>
      </c>
      <c r="GK152" s="120">
        <f t="shared" si="794"/>
        <v>2.9539274202656793</v>
      </c>
      <c r="GL152" s="120">
        <f t="shared" si="795"/>
        <v>5.4634474353316937</v>
      </c>
      <c r="GM152" s="120">
        <f t="shared" si="796"/>
        <v>2.7183762232693014</v>
      </c>
      <c r="GN152" s="321">
        <f t="shared" si="797"/>
        <v>5.2859710328787406</v>
      </c>
      <c r="GO152" s="85">
        <f>+Cas_Hoy!B151</f>
        <v>17</v>
      </c>
      <c r="GP152" s="62">
        <f>+Cas_Hoy!C151</f>
        <v>21</v>
      </c>
      <c r="GQ152" s="62">
        <f>+Cas_Hoy!D151</f>
        <v>193</v>
      </c>
      <c r="GR152" s="62">
        <f>+Cas_Hoy!E151</f>
        <v>208</v>
      </c>
      <c r="GS152" s="62">
        <f>+Cas_Hoy!F151</f>
        <v>870</v>
      </c>
      <c r="GT152" s="62">
        <f>+Cas_Hoy!G151</f>
        <v>753</v>
      </c>
      <c r="GU152" s="62">
        <f>+Cas_Hoy!H151</f>
        <v>1314</v>
      </c>
      <c r="GV152" s="62">
        <f>+Cas_Hoy!I151</f>
        <v>995</v>
      </c>
      <c r="GW152" s="62">
        <f>+Cas_Hoy!J151</f>
        <v>1186</v>
      </c>
      <c r="GX152" s="62">
        <f>+Cas_Hoy!K151</f>
        <v>854</v>
      </c>
      <c r="GY152" s="62">
        <f>+Cas_Hoy!L151</f>
        <v>759</v>
      </c>
      <c r="GZ152" s="62">
        <f>+Cas_Hoy!M151</f>
        <v>556</v>
      </c>
      <c r="HA152" s="62">
        <f>+Cas_Hoy!N151</f>
        <v>392</v>
      </c>
      <c r="HB152" s="62">
        <f>+Cas_Hoy!O151</f>
        <v>351</v>
      </c>
      <c r="HC152" s="62">
        <f>+Cas_Hoy!P151</f>
        <v>225</v>
      </c>
      <c r="HD152" s="62">
        <f>+Cas_Hoy!Q151</f>
        <v>211</v>
      </c>
      <c r="HE152" s="62">
        <f>+Cas_Hoy!R151</f>
        <v>87</v>
      </c>
      <c r="HF152" s="62">
        <f>+Cas_Hoy!S151</f>
        <v>95</v>
      </c>
      <c r="HG152" s="62">
        <f>+Cas_Hoy!T151</f>
        <v>9</v>
      </c>
      <c r="HH152" s="590">
        <f>+Cas_Hoy!U151</f>
        <v>27</v>
      </c>
      <c r="HI152" s="543">
        <f t="shared" si="798"/>
        <v>0.23606757233730416</v>
      </c>
      <c r="HJ152" s="112">
        <f t="shared" si="799"/>
        <v>0.24826051160987253</v>
      </c>
      <c r="HK152" s="112">
        <f t="shared" si="800"/>
        <v>0.67263677372028496</v>
      </c>
      <c r="HL152" s="112">
        <f t="shared" si="801"/>
        <v>0.39088612594514632</v>
      </c>
      <c r="HM152" s="323">
        <f t="shared" si="772"/>
        <v>7.649673071379319E-2</v>
      </c>
      <c r="HN152" s="323">
        <f t="shared" si="773"/>
        <v>6.9341547462638028E-2</v>
      </c>
      <c r="HO152" s="323">
        <f t="shared" si="774"/>
        <v>0.56907327678154462</v>
      </c>
      <c r="HP152" s="323">
        <f t="shared" si="775"/>
        <v>0.7</v>
      </c>
      <c r="HQ152" s="323">
        <f t="shared" si="776"/>
        <v>0.461560249319447</v>
      </c>
      <c r="HR152" s="323">
        <f t="shared" si="777"/>
        <v>0.7</v>
      </c>
      <c r="HS152" s="323">
        <f t="shared" si="778"/>
        <v>0.7</v>
      </c>
      <c r="HT152" s="323">
        <f t="shared" si="779"/>
        <v>0.7</v>
      </c>
      <c r="HU152" s="323">
        <f t="shared" si="780"/>
        <v>0.67263677372028496</v>
      </c>
      <c r="HV152" s="323">
        <f t="shared" si="781"/>
        <v>0.39088612594514632</v>
      </c>
      <c r="HW152" s="323">
        <f t="shared" si="782"/>
        <v>0.23606757233730416</v>
      </c>
      <c r="HX152" s="323">
        <f t="shared" si="783"/>
        <v>0.24826051160987253</v>
      </c>
      <c r="HY152" s="323">
        <f t="shared" si="784"/>
        <v>0.19486380870683126</v>
      </c>
      <c r="HZ152" s="323">
        <f t="shared" si="785"/>
        <v>0.21830087369559109</v>
      </c>
      <c r="IA152" s="323">
        <f t="shared" si="786"/>
        <v>0.15665175658690128</v>
      </c>
      <c r="IB152" s="327">
        <f t="shared" si="787"/>
        <v>0.22280157962281885</v>
      </c>
      <c r="IC152" s="241">
        <f>+CyF_Tot!B151</f>
        <v>0</v>
      </c>
      <c r="ID152" s="149">
        <f>+CyF_Tot!C151</f>
        <v>8662</v>
      </c>
      <c r="IE152" s="149">
        <f>+CyF_Tot!D151</f>
        <v>8922</v>
      </c>
      <c r="IF152" s="149">
        <f>+CyF_Tot!E151</f>
        <v>9177</v>
      </c>
      <c r="IG152" s="149">
        <f>+CyF_Tot!F151</f>
        <v>0</v>
      </c>
      <c r="IH152" s="149">
        <f>+CyF_Tot!G151</f>
        <v>304</v>
      </c>
      <c r="II152" s="149">
        <f>+CyF_Tot!H151</f>
        <v>307</v>
      </c>
      <c r="IJ152" s="557">
        <f>+CyF_Tot!I151</f>
        <v>308</v>
      </c>
      <c r="IK152" s="93">
        <f t="shared" si="667"/>
        <v>8.0736909970239634E-2</v>
      </c>
      <c r="IL152" s="90">
        <f t="shared" si="668"/>
        <v>7.3877086035274001E-2</v>
      </c>
      <c r="IM152" s="90">
        <f t="shared" si="669"/>
        <v>7.5094931642908272E-2</v>
      </c>
      <c r="IN152" s="90">
        <f t="shared" si="670"/>
        <v>7.1766298568382778E-2</v>
      </c>
      <c r="IO152" s="90">
        <f t="shared" si="671"/>
        <v>7.323220748732262E-2</v>
      </c>
      <c r="IP152" s="90">
        <f t="shared" si="672"/>
        <v>6.99241498133443E-2</v>
      </c>
      <c r="IQ152" s="90">
        <f t="shared" si="673"/>
        <v>7.0588295208249802E-2</v>
      </c>
      <c r="IR152" s="90">
        <f t="shared" si="674"/>
        <v>7.0756862492908315E-2</v>
      </c>
      <c r="IS152" s="90">
        <f t="shared" si="675"/>
        <v>6.5365260602285355E-2</v>
      </c>
      <c r="IT152" s="90">
        <f t="shared" si="676"/>
        <v>6.7048460513196795E-2</v>
      </c>
      <c r="IU152" s="90">
        <f t="shared" si="677"/>
        <v>5.0501706446286924E-2</v>
      </c>
      <c r="IV152" s="90">
        <f t="shared" si="678"/>
        <v>5.5205132009660901E-2</v>
      </c>
      <c r="IW152" s="90">
        <f t="shared" si="679"/>
        <v>4.0474976949399284E-2</v>
      </c>
      <c r="IX152" s="90">
        <f t="shared" si="680"/>
        <v>4.6339893335215952E-2</v>
      </c>
      <c r="IY152" s="90">
        <f t="shared" si="681"/>
        <v>2.6629751731856957E-2</v>
      </c>
      <c r="IZ152" s="90">
        <f t="shared" si="682"/>
        <v>3.3526147044342321E-2</v>
      </c>
      <c r="JA152" s="90">
        <f t="shared" si="683"/>
        <v>8.4920713387516243E-3</v>
      </c>
      <c r="JB152" s="90">
        <f t="shared" si="684"/>
        <v>1.5309487349131998E-2</v>
      </c>
      <c r="JC152" s="90">
        <f t="shared" si="685"/>
        <v>1.005640026957429E-3</v>
      </c>
      <c r="JD152" s="202">
        <f t="shared" si="686"/>
        <v>4.1247347471696167E-3</v>
      </c>
      <c r="JE152" s="326"/>
      <c r="JF152" s="323"/>
      <c r="JG152" s="323"/>
      <c r="JH152" s="323"/>
      <c r="JI152" s="323"/>
      <c r="JJ152" s="323"/>
      <c r="JK152" s="323"/>
      <c r="JL152" s="323"/>
      <c r="JM152" s="323"/>
      <c r="JN152" s="323"/>
      <c r="JO152" s="323"/>
      <c r="JP152" s="323"/>
      <c r="JQ152" s="323"/>
      <c r="JR152" s="323"/>
      <c r="JS152" s="323"/>
      <c r="JT152" s="323"/>
      <c r="JU152" s="323"/>
      <c r="JV152" s="323"/>
      <c r="JW152" s="323"/>
      <c r="JX152" s="327"/>
      <c r="JZ152" s="701">
        <f t="shared" si="540"/>
        <v>0</v>
      </c>
      <c r="KA152" s="291">
        <f t="shared" si="541"/>
        <v>316.39060059998883</v>
      </c>
      <c r="KB152" s="291">
        <f t="shared" si="542"/>
        <v>0</v>
      </c>
      <c r="KC152" s="291">
        <f t="shared" si="543"/>
        <v>0</v>
      </c>
      <c r="KD152" s="291">
        <f t="shared" si="544"/>
        <v>0</v>
      </c>
      <c r="KE152" s="291">
        <f t="shared" si="545"/>
        <v>0</v>
      </c>
      <c r="KF152" s="291">
        <f t="shared" si="546"/>
        <v>587.89322566533235</v>
      </c>
      <c r="KG152" s="291">
        <f t="shared" si="547"/>
        <v>890.09234680922941</v>
      </c>
      <c r="KH152" s="291">
        <f t="shared" si="548"/>
        <v>1112.0367584288308</v>
      </c>
      <c r="KI152" s="291">
        <f t="shared" si="549"/>
        <v>1402.8426697562513</v>
      </c>
      <c r="KJ152" s="291">
        <f t="shared" si="550"/>
        <v>5658.9291292282132</v>
      </c>
      <c r="KK152" s="291">
        <f t="shared" si="551"/>
        <v>3175.0686127294648</v>
      </c>
      <c r="KL152" s="291">
        <f t="shared" si="552"/>
        <v>17097.713871235002</v>
      </c>
      <c r="KM152" s="291">
        <f t="shared" si="553"/>
        <v>4240.0035120076627</v>
      </c>
      <c r="KN152" s="291">
        <f t="shared" si="554"/>
        <v>13644.33736269928</v>
      </c>
      <c r="KO152" s="291">
        <f t="shared" si="555"/>
        <v>8451.3534303004526</v>
      </c>
      <c r="KP152" s="291">
        <f t="shared" si="556"/>
        <v>9192.2370624169944</v>
      </c>
      <c r="KQ152" s="291">
        <f t="shared" si="557"/>
        <v>7181.5364249729282</v>
      </c>
      <c r="KR152" s="291">
        <f t="shared" si="558"/>
        <v>2319.1009410746769</v>
      </c>
      <c r="KS152" s="702">
        <f t="shared" si="559"/>
        <v>4046.596036432491</v>
      </c>
      <c r="KT152" s="705">
        <f>(SUM(JZ152:KS152)/SUM(JZ$4:KS151))*100000</f>
        <v>146.0914429606521</v>
      </c>
      <c r="KU152" s="624">
        <f t="shared" si="732"/>
        <v>0</v>
      </c>
      <c r="KV152" s="625">
        <f t="shared" si="733"/>
        <v>87.159752981257569</v>
      </c>
      <c r="KW152" s="625">
        <f t="shared" si="734"/>
        <v>0</v>
      </c>
      <c r="KX152" s="625">
        <f t="shared" si="735"/>
        <v>0</v>
      </c>
      <c r="KY152" s="625">
        <f t="shared" si="736"/>
        <v>0</v>
      </c>
      <c r="KZ152" s="625">
        <f t="shared" si="737"/>
        <v>0</v>
      </c>
      <c r="LA152" s="625">
        <f t="shared" si="738"/>
        <v>182.44125462480483</v>
      </c>
      <c r="LB152" s="625">
        <f t="shared" si="739"/>
        <v>273.00992481633688</v>
      </c>
      <c r="LC152" s="625">
        <f t="shared" si="740"/>
        <v>394.03857709607092</v>
      </c>
      <c r="LD152" s="625">
        <f t="shared" si="741"/>
        <v>480.18317799722035</v>
      </c>
      <c r="LE152" s="625">
        <f t="shared" si="742"/>
        <v>2677.5586308122361</v>
      </c>
      <c r="LF152" s="625">
        <f t="shared" si="743"/>
        <v>1399.6760812779692</v>
      </c>
      <c r="LG152" s="625">
        <f t="shared" si="744"/>
        <v>10340.760849867156</v>
      </c>
      <c r="LH152" s="625">
        <f t="shared" si="745"/>
        <v>2223.2622844355842</v>
      </c>
      <c r="LI152" s="625">
        <f t="shared" si="746"/>
        <v>13782.674062262206</v>
      </c>
      <c r="LJ152" s="625">
        <f t="shared" si="747"/>
        <v>6338.0555636969721</v>
      </c>
      <c r="LK152" s="625">
        <f t="shared" si="748"/>
        <v>25780.48189191378</v>
      </c>
      <c r="LL152" s="625">
        <f t="shared" si="749"/>
        <v>10935.495029788932</v>
      </c>
      <c r="LM152" s="625">
        <f t="shared" si="750"/>
        <v>38417.97301540093</v>
      </c>
      <c r="LN152" s="626">
        <f t="shared" si="751"/>
        <v>23416.44601835826</v>
      </c>
      <c r="LO152" s="642">
        <f t="shared" si="752"/>
        <v>0</v>
      </c>
      <c r="LP152" s="625">
        <f t="shared" si="753"/>
        <v>29.870493194738533</v>
      </c>
      <c r="LQ152" s="625">
        <f t="shared" si="754"/>
        <v>932.42705665979668</v>
      </c>
      <c r="LR152" s="625">
        <f t="shared" si="755"/>
        <v>667.22899226196</v>
      </c>
      <c r="LS152" s="625">
        <f t="shared" si="756"/>
        <v>13617.524293868493</v>
      </c>
      <c r="LT152" s="645">
        <f t="shared" si="757"/>
        <v>5836.0346371062824</v>
      </c>
      <c r="LU152" s="624">
        <f t="shared" si="758"/>
        <v>14.481896492529692</v>
      </c>
      <c r="LV152" s="625">
        <f t="shared" si="759"/>
        <v>797.5374032633672</v>
      </c>
      <c r="LW152" s="626">
        <f t="shared" si="760"/>
        <v>9224.7324021725144</v>
      </c>
      <c r="LY152" s="725">
        <f>VLOOKUP(A152,Vac!A:C,2,FALSE)</f>
        <v>5384.7249369594847</v>
      </c>
      <c r="LZ152" s="730">
        <f>VLOOKUP(A152,Vac!A:D,3,FALSE)</f>
        <v>8729</v>
      </c>
      <c r="MA152" s="722">
        <f>VLOOKUP(A152,Vac!A:D,4,FALSE)</f>
        <v>2329</v>
      </c>
      <c r="MB152" s="742">
        <f t="shared" si="704"/>
        <v>5.6206978705867959E-2</v>
      </c>
      <c r="MC152" s="666">
        <f t="shared" si="705"/>
        <v>1.4996683859086549E-2</v>
      </c>
    </row>
    <row r="153" spans="1:341" ht="14.4">
      <c r="A153" s="510" t="s">
        <v>163</v>
      </c>
      <c r="B153" s="538">
        <v>63677</v>
      </c>
      <c r="C153" s="526">
        <f t="shared" si="638"/>
        <v>3579</v>
      </c>
      <c r="D153" s="517">
        <f t="shared" si="639"/>
        <v>105</v>
      </c>
      <c r="E153" s="495">
        <f t="shared" si="761"/>
        <v>6.3195254806689416E-3</v>
      </c>
      <c r="F153" s="208">
        <f t="shared" si="706"/>
        <v>5.1085949400882583E-2</v>
      </c>
      <c r="G153" s="30">
        <f t="shared" si="264"/>
        <v>5.1076457281930177</v>
      </c>
      <c r="H153" s="29">
        <f t="shared" si="707"/>
        <v>0.26092893122810257</v>
      </c>
      <c r="I153" s="33">
        <f t="shared" si="708"/>
        <v>0.28707797259925583</v>
      </c>
      <c r="J153" s="353">
        <f t="shared" si="709"/>
        <v>0.3541263796783114</v>
      </c>
      <c r="K153" s="581">
        <f t="shared" si="710"/>
        <v>4.6563801065529565E-3</v>
      </c>
      <c r="L153" s="354">
        <f t="shared" si="762"/>
        <v>6.9319721730021016</v>
      </c>
      <c r="M153" s="355">
        <f t="shared" si="711"/>
        <v>0.38928863625257965</v>
      </c>
      <c r="N153" s="827"/>
      <c r="O153" s="364" t="s">
        <v>226</v>
      </c>
      <c r="P153" s="20" t="s">
        <v>234</v>
      </c>
      <c r="Q153" s="20"/>
      <c r="R153" s="20"/>
      <c r="S153" s="166">
        <f t="shared" si="568"/>
        <v>3579</v>
      </c>
      <c r="T153" s="167">
        <f t="shared" si="569"/>
        <v>5620.5537321167767</v>
      </c>
      <c r="U153" s="166">
        <f t="shared" si="570"/>
        <v>135</v>
      </c>
      <c r="V153" s="168">
        <f t="shared" si="571"/>
        <v>3.9198606271777001E-2</v>
      </c>
      <c r="W153" s="167">
        <f t="shared" si="572"/>
        <v>212.00747522653393</v>
      </c>
      <c r="X153" s="166">
        <f t="shared" si="573"/>
        <v>326</v>
      </c>
      <c r="Y153" s="168">
        <f t="shared" si="574"/>
        <v>0.1002151859821703</v>
      </c>
      <c r="Z153" s="167">
        <f t="shared" si="575"/>
        <v>511.95879202851893</v>
      </c>
      <c r="AA153" s="166">
        <f t="shared" si="576"/>
        <v>105</v>
      </c>
      <c r="AB153" s="167">
        <f t="shared" si="577"/>
        <v>1648.9470295397082</v>
      </c>
      <c r="AC153" s="169">
        <f t="shared" si="578"/>
        <v>2.9337803855825649E-2</v>
      </c>
      <c r="AD153" s="166">
        <f t="shared" si="579"/>
        <v>1</v>
      </c>
      <c r="AE153" s="168">
        <f t="shared" si="580"/>
        <v>9.6153846153846159E-3</v>
      </c>
      <c r="AF153" s="167">
        <f t="shared" si="581"/>
        <v>15.704257424187697</v>
      </c>
      <c r="AG153" s="166">
        <f t="shared" si="582"/>
        <v>5</v>
      </c>
      <c r="AH153" s="168">
        <f t="shared" si="583"/>
        <v>0.05</v>
      </c>
      <c r="AI153" s="365">
        <f t="shared" si="584"/>
        <v>78.521287120938482</v>
      </c>
      <c r="AJ153" s="831"/>
      <c r="AK153" s="85">
        <v>5743.2498888647342</v>
      </c>
      <c r="AL153" s="62">
        <v>5699.6237588526765</v>
      </c>
      <c r="AM153" s="62">
        <v>5358.9727276940048</v>
      </c>
      <c r="AN153" s="62">
        <v>5224.7948990947516</v>
      </c>
      <c r="AO153" s="62">
        <v>4452.5347744130249</v>
      </c>
      <c r="AP153" s="62">
        <v>4398.834269078794</v>
      </c>
      <c r="AQ153" s="62">
        <v>4257.7357426559329</v>
      </c>
      <c r="AR153" s="62">
        <v>4326.4244609359894</v>
      </c>
      <c r="AS153" s="62">
        <v>3730.0761070848621</v>
      </c>
      <c r="AT153" s="62">
        <v>3989.0007463906959</v>
      </c>
      <c r="AU153" s="62">
        <v>3242.7051979627117</v>
      </c>
      <c r="AV153" s="62">
        <v>3218.7274795986204</v>
      </c>
      <c r="AW153" s="62">
        <v>2341.8870814806173</v>
      </c>
      <c r="AX153" s="62">
        <v>2503.0097388762574</v>
      </c>
      <c r="AY153" s="62">
        <v>1420.2511120902225</v>
      </c>
      <c r="AZ153" s="62">
        <v>1837.7873029679502</v>
      </c>
      <c r="BA153" s="62">
        <v>561.64628483641843</v>
      </c>
      <c r="BB153" s="62">
        <v>1020.8977115087912</v>
      </c>
      <c r="BC153" s="62">
        <v>72.941075952781631</v>
      </c>
      <c r="BD153" s="86">
        <v>275.89950098791098</v>
      </c>
      <c r="BE153" s="258">
        <v>2.0000000000000002E-5</v>
      </c>
      <c r="BF153" s="43">
        <v>2.0000000000000002E-5</v>
      </c>
      <c r="BG153" s="53">
        <v>5.0000000000000002E-5</v>
      </c>
      <c r="BH153" s="53">
        <v>4.0000000000000003E-5</v>
      </c>
      <c r="BI153" s="53">
        <v>1.2518952302791728E-4</v>
      </c>
      <c r="BJ153" s="53">
        <v>1.2406223545552731E-4</v>
      </c>
      <c r="BK153" s="53">
        <v>3.4000000000000002E-4</v>
      </c>
      <c r="BL153" s="53">
        <v>1.8000000000000001E-4</v>
      </c>
      <c r="BM153" s="53">
        <v>8.9999999999999998E-4</v>
      </c>
      <c r="BN153" s="53">
        <v>5.0000000000000001E-4</v>
      </c>
      <c r="BO153" s="53">
        <v>3.8E-3</v>
      </c>
      <c r="BP153" s="53">
        <v>2E-3</v>
      </c>
      <c r="BQ153" s="53">
        <v>1.6199999999999999E-2</v>
      </c>
      <c r="BR153" s="53">
        <v>6.1999999999999998E-3</v>
      </c>
      <c r="BS153" s="53">
        <v>6.1100000000000002E-2</v>
      </c>
      <c r="BT153" s="53">
        <v>2.6800000000000001E-2</v>
      </c>
      <c r="BU153" s="53">
        <v>0.1421</v>
      </c>
      <c r="BV153" s="53">
        <v>5.4699999999999999E-2</v>
      </c>
      <c r="BW153" s="53">
        <v>0.27589999999999998</v>
      </c>
      <c r="BX153" s="773">
        <v>0.1051</v>
      </c>
      <c r="BY153" s="53">
        <f t="shared" si="763"/>
        <v>2.0000000000000002E-5</v>
      </c>
      <c r="BZ153" s="53">
        <f t="shared" si="764"/>
        <v>4.5000000000000003E-5</v>
      </c>
      <c r="CA153" s="53">
        <f t="shared" si="765"/>
        <v>1.246258792417223E-4</v>
      </c>
      <c r="CB153" s="53">
        <f t="shared" si="766"/>
        <v>2.6000000000000003E-4</v>
      </c>
      <c r="CC153" s="53">
        <f t="shared" si="767"/>
        <v>6.9999999999999999E-4</v>
      </c>
      <c r="CD153" s="53">
        <f t="shared" si="768"/>
        <v>2.8999999999999998E-3</v>
      </c>
      <c r="CE153" s="53">
        <f t="shared" si="769"/>
        <v>1.12E-2</v>
      </c>
      <c r="CF153" s="53">
        <f t="shared" si="770"/>
        <v>4.3950000000000003E-2</v>
      </c>
      <c r="CG153" s="53">
        <f t="shared" si="771"/>
        <v>9.8400000000000001E-2</v>
      </c>
      <c r="CH153" s="54">
        <f t="shared" si="788"/>
        <v>0.1905</v>
      </c>
      <c r="CI153" s="64">
        <f>+Fall_Hoy!B153</f>
        <v>0</v>
      </c>
      <c r="CJ153" s="61">
        <f>+Fall_Hoy!C153</f>
        <v>0</v>
      </c>
      <c r="CK153" s="61">
        <f>+Fall_Hoy!D153</f>
        <v>0</v>
      </c>
      <c r="CL153" s="61">
        <f>+Fall_Hoy!E153</f>
        <v>0</v>
      </c>
      <c r="CM153" s="61">
        <f>+Fall_Hoy!F153</f>
        <v>1</v>
      </c>
      <c r="CN153" s="61">
        <f>+Fall_Hoy!G153</f>
        <v>0</v>
      </c>
      <c r="CO153" s="61">
        <f>+Fall_Hoy!H153</f>
        <v>1</v>
      </c>
      <c r="CP153" s="61">
        <f>+Fall_Hoy!I153</f>
        <v>0</v>
      </c>
      <c r="CQ153" s="61">
        <f>+Fall_Hoy!J153</f>
        <v>4</v>
      </c>
      <c r="CR153" s="61">
        <f>+Fall_Hoy!K153</f>
        <v>0</v>
      </c>
      <c r="CS153" s="61">
        <f>+Fall_Hoy!L153</f>
        <v>8</v>
      </c>
      <c r="CT153" s="61">
        <f>+Fall_Hoy!M153</f>
        <v>0</v>
      </c>
      <c r="CU153" s="61">
        <f>+Fall_Hoy!N153</f>
        <v>18</v>
      </c>
      <c r="CV153" s="61">
        <f>+Fall_Hoy!O153</f>
        <v>7</v>
      </c>
      <c r="CW153" s="61">
        <f>+Fall_Hoy!P153</f>
        <v>16</v>
      </c>
      <c r="CX153" s="61">
        <f>+Fall_Hoy!Q153</f>
        <v>11</v>
      </c>
      <c r="CY153" s="61">
        <f>+Fall_Hoy!R153</f>
        <v>11</v>
      </c>
      <c r="CZ153" s="61">
        <f>+Fall_Hoy!S153</f>
        <v>12</v>
      </c>
      <c r="DA153" s="61">
        <f>+Fall_Hoy!T153</f>
        <v>3</v>
      </c>
      <c r="DB153" s="253">
        <f>+Fall_Hoy!U153</f>
        <v>8</v>
      </c>
      <c r="DC153" s="61">
        <f>+Fall_Hoy!W153</f>
        <v>0</v>
      </c>
      <c r="DD153" s="61">
        <f>+Fall_Hoy!X153</f>
        <v>0</v>
      </c>
      <c r="DE153" s="61">
        <f>+Fall_Hoy!Y153</f>
        <v>0</v>
      </c>
      <c r="DF153" s="61">
        <f>+Fall_Hoy!Z153</f>
        <v>0</v>
      </c>
      <c r="DG153" s="61">
        <f>+Fall_Hoy!AA153</f>
        <v>0</v>
      </c>
      <c r="DH153" s="61">
        <f>+Fall_Hoy!AB153</f>
        <v>0</v>
      </c>
      <c r="DI153" s="61">
        <f>+Fall_Hoy!AC153</f>
        <v>1</v>
      </c>
      <c r="DJ153" s="61">
        <f>+Fall_Hoy!AD153</f>
        <v>0</v>
      </c>
      <c r="DK153" s="61">
        <f>+Fall_Hoy!AE153</f>
        <v>4</v>
      </c>
      <c r="DL153" s="270">
        <f>+Fall_Hoy!AF153</f>
        <v>0</v>
      </c>
      <c r="DM153" s="75">
        <f t="shared" si="585"/>
        <v>0.18437992517766263</v>
      </c>
      <c r="DN153" s="76">
        <f t="shared" si="586"/>
        <v>0.22333801116765459</v>
      </c>
      <c r="DO153" s="76">
        <f t="shared" si="587"/>
        <v>0.47445118934113195</v>
      </c>
      <c r="DP153" s="76">
        <f t="shared" si="588"/>
        <v>0.45106986222570694</v>
      </c>
      <c r="DQ153" s="76">
        <f t="shared" si="688"/>
        <v>0.7</v>
      </c>
      <c r="DR153" s="76">
        <f t="shared" si="689"/>
        <v>7.297387906983456E-2</v>
      </c>
      <c r="DS153" s="76">
        <f t="shared" si="690"/>
        <v>0.69078417458420249</v>
      </c>
      <c r="DT153" s="76">
        <f t="shared" si="691"/>
        <v>8.5752103925498091E-2</v>
      </c>
      <c r="DU153" s="76">
        <f t="shared" si="692"/>
        <v>0.7</v>
      </c>
      <c r="DV153" s="76">
        <f t="shared" si="693"/>
        <v>7.8465766215563337E-2</v>
      </c>
      <c r="DW153" s="76">
        <f t="shared" si="694"/>
        <v>0.64923051260330611</v>
      </c>
      <c r="DX153" s="76">
        <f t="shared" si="695"/>
        <v>7.5495673846330852E-2</v>
      </c>
      <c r="DY153" s="76">
        <f t="shared" si="696"/>
        <v>0.47445118934113195</v>
      </c>
      <c r="DZ153" s="76">
        <f t="shared" si="697"/>
        <v>0.45106986222570694</v>
      </c>
      <c r="EA153" s="76">
        <f t="shared" si="698"/>
        <v>0.18437992517766263</v>
      </c>
      <c r="EB153" s="76">
        <f t="shared" si="699"/>
        <v>0.22333801116765459</v>
      </c>
      <c r="EC153" s="76">
        <f t="shared" si="700"/>
        <v>0.13782744859988783</v>
      </c>
      <c r="ED153" s="76">
        <f t="shared" si="701"/>
        <v>0.21488776526270534</v>
      </c>
      <c r="EE153" s="76">
        <f t="shared" si="702"/>
        <v>0.14907244993364452</v>
      </c>
      <c r="EF153" s="316">
        <f t="shared" si="703"/>
        <v>0.2758902520696806</v>
      </c>
      <c r="EG153" s="85">
        <f>+'Cas_-14'!B152</f>
        <v>10</v>
      </c>
      <c r="EH153" s="62">
        <f>+'Cas_-14'!C152</f>
        <v>5</v>
      </c>
      <c r="EI153" s="62">
        <f>+'Cas_-14'!D152</f>
        <v>110</v>
      </c>
      <c r="EJ153" s="62">
        <f>+'Cas_-14'!E152</f>
        <v>109</v>
      </c>
      <c r="EK153" s="62">
        <f>+'Cas_-14'!F152</f>
        <v>317</v>
      </c>
      <c r="EL153" s="62">
        <f>+'Cas_-14'!G152</f>
        <v>321</v>
      </c>
      <c r="EM153" s="62">
        <f>+'Cas_-14'!H152</f>
        <v>346</v>
      </c>
      <c r="EN153" s="62">
        <f>+'Cas_-14'!I152</f>
        <v>371</v>
      </c>
      <c r="EO153" s="62">
        <f>+'Cas_-14'!J152</f>
        <v>340</v>
      </c>
      <c r="EP153" s="62">
        <f>+'Cas_-14'!K152</f>
        <v>313</v>
      </c>
      <c r="EQ153" s="62">
        <f>+'Cas_-14'!L152</f>
        <v>216</v>
      </c>
      <c r="ER153" s="62">
        <f>+'Cas_-14'!M152</f>
        <v>243</v>
      </c>
      <c r="ES153" s="62">
        <f>+'Cas_-14'!N152</f>
        <v>162</v>
      </c>
      <c r="ET153" s="62">
        <f>+'Cas_-14'!O152</f>
        <v>142</v>
      </c>
      <c r="EU153" s="62">
        <f>+'Cas_-14'!P152</f>
        <v>74</v>
      </c>
      <c r="EV153" s="62">
        <f>+'Cas_-14'!Q152</f>
        <v>79</v>
      </c>
      <c r="EW153" s="62">
        <f>+'Cas_-14'!R152</f>
        <v>30</v>
      </c>
      <c r="EX153" s="62">
        <f>+'Cas_-14'!S152</f>
        <v>32</v>
      </c>
      <c r="EY153" s="62">
        <f>+'Cas_-14'!T152</f>
        <v>2</v>
      </c>
      <c r="EZ153" s="86">
        <f>+'Cas_-14'!U152</f>
        <v>11</v>
      </c>
      <c r="FA153" s="201">
        <f t="shared" si="712"/>
        <v>1.7411744558404885E-3</v>
      </c>
      <c r="FB153" s="91">
        <f t="shared" si="713"/>
        <v>8.7725088734742914E-4</v>
      </c>
      <c r="FC153" s="91">
        <f t="shared" si="714"/>
        <v>2.0526322037718897E-2</v>
      </c>
      <c r="FD153" s="91">
        <f t="shared" si="715"/>
        <v>2.0862062933587184E-2</v>
      </c>
      <c r="FE153" s="91">
        <f t="shared" si="716"/>
        <v>7.1195401285055637E-2</v>
      </c>
      <c r="FF153" s="91">
        <f t="shared" si="717"/>
        <v>7.297387906983456E-2</v>
      </c>
      <c r="FG153" s="91">
        <f t="shared" si="718"/>
        <v>8.1263850298085583E-2</v>
      </c>
      <c r="FH153" s="91">
        <f t="shared" si="719"/>
        <v>8.5752103925498091E-2</v>
      </c>
      <c r="FI153" s="91">
        <f t="shared" si="720"/>
        <v>9.1150955165286859E-2</v>
      </c>
      <c r="FJ153" s="91">
        <f t="shared" si="721"/>
        <v>7.8465766215563337E-2</v>
      </c>
      <c r="FK153" s="91">
        <f t="shared" si="722"/>
        <v>6.6611050593099214E-2</v>
      </c>
      <c r="FL153" s="91">
        <f t="shared" si="723"/>
        <v>7.5495673846330852E-2</v>
      </c>
      <c r="FM153" s="91">
        <f t="shared" si="724"/>
        <v>6.9174983405937029E-2</v>
      </c>
      <c r="FN153" s="91">
        <f t="shared" si="725"/>
        <v>5.6731700957644626E-2</v>
      </c>
      <c r="FO153" s="91">
        <f t="shared" si="726"/>
        <v>5.2103462106142744E-2</v>
      </c>
      <c r="FP153" s="91">
        <f t="shared" si="727"/>
        <v>4.2986476113105299E-2</v>
      </c>
      <c r="FQ153" s="91">
        <f t="shared" si="728"/>
        <v>5.341440121648381E-2</v>
      </c>
      <c r="FR153" s="91">
        <f t="shared" si="729"/>
        <v>3.134496202631995E-2</v>
      </c>
      <c r="FS153" s="91">
        <f t="shared" si="730"/>
        <v>2.7419392624461681E-2</v>
      </c>
      <c r="FT153" s="100">
        <f t="shared" si="731"/>
        <v>3.9869590052219718E-2</v>
      </c>
      <c r="FU153" s="119">
        <f t="shared" si="790"/>
        <v>3.5387269429822621</v>
      </c>
      <c r="FV153" s="120">
        <f t="shared" si="791"/>
        <v>5.1955412809370864</v>
      </c>
      <c r="FW153" s="120">
        <f t="shared" si="792"/>
        <v>6.8587105624142666</v>
      </c>
      <c r="FX153" s="120">
        <f t="shared" si="793"/>
        <v>7.950931394820536</v>
      </c>
      <c r="FY153" s="120">
        <f t="shared" si="789"/>
        <v>9.8320957163694551</v>
      </c>
      <c r="FZ153" s="120">
        <f t="shared" si="789"/>
        <v>1</v>
      </c>
      <c r="GA153" s="120">
        <f t="shared" si="789"/>
        <v>8.500510030601836</v>
      </c>
      <c r="GB153" s="120">
        <f t="shared" si="789"/>
        <v>1</v>
      </c>
      <c r="GC153" s="120">
        <f t="shared" si="789"/>
        <v>7.6795684557629507</v>
      </c>
      <c r="GD153" s="120">
        <f t="shared" si="789"/>
        <v>1</v>
      </c>
      <c r="GE153" s="120">
        <f t="shared" si="789"/>
        <v>9.7465886939571131</v>
      </c>
      <c r="GF153" s="120">
        <f t="shared" si="789"/>
        <v>1</v>
      </c>
      <c r="GG153" s="120">
        <f t="shared" si="789"/>
        <v>6.8587105624142666</v>
      </c>
      <c r="GH153" s="120">
        <f t="shared" si="789"/>
        <v>7.950931394820536</v>
      </c>
      <c r="GI153" s="120">
        <f t="shared" si="789"/>
        <v>3.5387269429822621</v>
      </c>
      <c r="GJ153" s="120">
        <f t="shared" si="789"/>
        <v>5.1955412809370864</v>
      </c>
      <c r="GK153" s="120">
        <f t="shared" si="794"/>
        <v>2.5803424818203138</v>
      </c>
      <c r="GL153" s="120">
        <f t="shared" si="795"/>
        <v>6.8555758683729433</v>
      </c>
      <c r="GM153" s="120">
        <f t="shared" si="796"/>
        <v>5.436752446538601</v>
      </c>
      <c r="GN153" s="321">
        <f t="shared" si="797"/>
        <v>6.9198166248594415</v>
      </c>
      <c r="GO153" s="85">
        <f>+Cas_Hoy!B152</f>
        <v>11</v>
      </c>
      <c r="GP153" s="62">
        <f>+Cas_Hoy!C152</f>
        <v>5</v>
      </c>
      <c r="GQ153" s="62">
        <f>+Cas_Hoy!D152</f>
        <v>122</v>
      </c>
      <c r="GR153" s="62">
        <f>+Cas_Hoy!E152</f>
        <v>118</v>
      </c>
      <c r="GS153" s="62">
        <f>+Cas_Hoy!F152</f>
        <v>340</v>
      </c>
      <c r="GT153" s="62">
        <f>+Cas_Hoy!G152</f>
        <v>346</v>
      </c>
      <c r="GU153" s="62">
        <f>+Cas_Hoy!H152</f>
        <v>385</v>
      </c>
      <c r="GV153" s="62">
        <f>+Cas_Hoy!I152</f>
        <v>406</v>
      </c>
      <c r="GW153" s="62">
        <f>+Cas_Hoy!J152</f>
        <v>375</v>
      </c>
      <c r="GX153" s="62">
        <f>+Cas_Hoy!K152</f>
        <v>345</v>
      </c>
      <c r="GY153" s="62">
        <f>+Cas_Hoy!L152</f>
        <v>240</v>
      </c>
      <c r="GZ153" s="62">
        <f>+Cas_Hoy!M152</f>
        <v>267</v>
      </c>
      <c r="HA153" s="62">
        <f>+Cas_Hoy!N152</f>
        <v>177</v>
      </c>
      <c r="HB153" s="62">
        <f>+Cas_Hoy!O152</f>
        <v>159</v>
      </c>
      <c r="HC153" s="62">
        <f>+Cas_Hoy!P152</f>
        <v>83</v>
      </c>
      <c r="HD153" s="62">
        <f>+Cas_Hoy!Q152</f>
        <v>87</v>
      </c>
      <c r="HE153" s="62">
        <f>+Cas_Hoy!R152</f>
        <v>37</v>
      </c>
      <c r="HF153" s="62">
        <f>+Cas_Hoy!S152</f>
        <v>37</v>
      </c>
      <c r="HG153" s="62">
        <f>+Cas_Hoy!T152</f>
        <v>3</v>
      </c>
      <c r="HH153" s="590">
        <f>+Cas_Hoy!U152</f>
        <v>13</v>
      </c>
      <c r="HI153" s="543">
        <f t="shared" si="798"/>
        <v>0.20680451067224326</v>
      </c>
      <c r="HJ153" s="112">
        <f t="shared" si="799"/>
        <v>0.24595451862767023</v>
      </c>
      <c r="HK153" s="112">
        <f t="shared" si="800"/>
        <v>0.51838185502086642</v>
      </c>
      <c r="HL153" s="112">
        <f t="shared" si="801"/>
        <v>0.50507118375977045</v>
      </c>
      <c r="HM153" s="323">
        <f t="shared" si="772"/>
        <v>0.7</v>
      </c>
      <c r="HN153" s="323">
        <f t="shared" si="773"/>
        <v>7.8657202984930702E-2</v>
      </c>
      <c r="HO153" s="323">
        <f t="shared" si="774"/>
        <v>0.7</v>
      </c>
      <c r="HP153" s="323">
        <f t="shared" si="775"/>
        <v>9.3841925050545075E-2</v>
      </c>
      <c r="HQ153" s="323">
        <f t="shared" si="776"/>
        <v>0.7</v>
      </c>
      <c r="HR153" s="323">
        <f t="shared" si="777"/>
        <v>8.648782538137173E-2</v>
      </c>
      <c r="HS153" s="323">
        <f t="shared" si="778"/>
        <v>0.7</v>
      </c>
      <c r="HT153" s="323">
        <f t="shared" si="779"/>
        <v>8.2952036695351186E-2</v>
      </c>
      <c r="HU153" s="323">
        <f t="shared" si="780"/>
        <v>0.51838185502086642</v>
      </c>
      <c r="HV153" s="323">
        <f t="shared" si="781"/>
        <v>0.50507118375977045</v>
      </c>
      <c r="HW153" s="323">
        <f t="shared" si="782"/>
        <v>0.20680451067224326</v>
      </c>
      <c r="HX153" s="323">
        <f t="shared" si="783"/>
        <v>0.24595451862767023</v>
      </c>
      <c r="HY153" s="323">
        <f t="shared" si="784"/>
        <v>0.16998718660652828</v>
      </c>
      <c r="HZ153" s="323">
        <f t="shared" si="785"/>
        <v>0.24846397858500305</v>
      </c>
      <c r="IA153" s="323">
        <f t="shared" si="786"/>
        <v>0.22360867490046676</v>
      </c>
      <c r="IB153" s="327">
        <f t="shared" si="787"/>
        <v>0.3260521160823498</v>
      </c>
      <c r="IC153" s="241">
        <f>+CyF_Tot!B152</f>
        <v>0</v>
      </c>
      <c r="ID153" s="149">
        <f>+CyF_Tot!C152</f>
        <v>3253</v>
      </c>
      <c r="IE153" s="149">
        <f>+CyF_Tot!D152</f>
        <v>3444</v>
      </c>
      <c r="IF153" s="149">
        <f>+CyF_Tot!E152</f>
        <v>3579</v>
      </c>
      <c r="IG153" s="149">
        <f>+CyF_Tot!F152</f>
        <v>0</v>
      </c>
      <c r="IH153" s="149">
        <f>+CyF_Tot!G152</f>
        <v>100</v>
      </c>
      <c r="II153" s="149">
        <f>+CyF_Tot!H152</f>
        <v>104</v>
      </c>
      <c r="IJ153" s="557">
        <f>+CyF_Tot!I152</f>
        <v>105</v>
      </c>
      <c r="IK153" s="93">
        <f t="shared" si="667"/>
        <v>9.0193474706169174E-2</v>
      </c>
      <c r="IL153" s="90">
        <f t="shared" si="668"/>
        <v>8.9508358730038734E-2</v>
      </c>
      <c r="IM153" s="90">
        <f t="shared" si="669"/>
        <v>8.4158687244907965E-2</v>
      </c>
      <c r="IN153" s="90">
        <f t="shared" si="670"/>
        <v>8.2051524083966765E-2</v>
      </c>
      <c r="IO153" s="90">
        <f t="shared" si="671"/>
        <v>6.9923752287529645E-2</v>
      </c>
      <c r="IP153" s="90">
        <f t="shared" si="672"/>
        <v>6.9080425727951908E-2</v>
      </c>
      <c r="IQ153" s="90">
        <f t="shared" si="673"/>
        <v>6.6864578146833747E-2</v>
      </c>
      <c r="IR153" s="90">
        <f t="shared" si="674"/>
        <v>6.7943283460841261E-2</v>
      </c>
      <c r="IS153" s="90">
        <f t="shared" si="675"/>
        <v>5.857807539747259E-2</v>
      </c>
      <c r="IT153" s="90">
        <f t="shared" si="676"/>
        <v>6.2644294586596358E-2</v>
      </c>
      <c r="IU153" s="90">
        <f t="shared" si="677"/>
        <v>5.0924277179557956E-2</v>
      </c>
      <c r="IV153" s="90">
        <f t="shared" si="678"/>
        <v>5.0547724917923594E-2</v>
      </c>
      <c r="IW153" s="90">
        <f t="shared" si="679"/>
        <v>3.6777597585951241E-2</v>
      </c>
      <c r="IX153" s="90">
        <f t="shared" si="680"/>
        <v>3.9307909274561577E-2</v>
      </c>
      <c r="IY153" s="90">
        <f t="shared" si="681"/>
        <v>2.2303989071253711E-2</v>
      </c>
      <c r="IZ153" s="90">
        <f t="shared" si="682"/>
        <v>2.8861084896712318E-2</v>
      </c>
      <c r="JA153" s="90">
        <f t="shared" si="683"/>
        <v>8.8202378384097616E-3</v>
      </c>
      <c r="JB153" s="90">
        <f t="shared" si="684"/>
        <v>1.6032440465298163E-2</v>
      </c>
      <c r="JC153" s="90">
        <f t="shared" si="685"/>
        <v>1.1454854335597097E-3</v>
      </c>
      <c r="JD153" s="202">
        <f t="shared" si="686"/>
        <v>4.3327967867190821E-3</v>
      </c>
      <c r="JE153" s="326"/>
      <c r="JF153" s="323"/>
      <c r="JG153" s="323"/>
      <c r="JH153" s="323"/>
      <c r="JI153" s="323"/>
      <c r="JJ153" s="323"/>
      <c r="JK153" s="323"/>
      <c r="JL153" s="323"/>
      <c r="JM153" s="323"/>
      <c r="JN153" s="323"/>
      <c r="JO153" s="323"/>
      <c r="JP153" s="323"/>
      <c r="JQ153" s="323"/>
      <c r="JR153" s="323"/>
      <c r="JS153" s="323"/>
      <c r="JT153" s="323"/>
      <c r="JU153" s="323"/>
      <c r="JV153" s="323"/>
      <c r="JW153" s="323"/>
      <c r="JX153" s="327"/>
      <c r="JZ153" s="701">
        <f t="shared" si="540"/>
        <v>0</v>
      </c>
      <c r="KA153" s="291">
        <f t="shared" si="541"/>
        <v>0</v>
      </c>
      <c r="KB153" s="291">
        <f t="shared" si="542"/>
        <v>0</v>
      </c>
      <c r="KC153" s="291">
        <f t="shared" si="543"/>
        <v>0</v>
      </c>
      <c r="KD153" s="291">
        <f t="shared" si="544"/>
        <v>803.57171392820328</v>
      </c>
      <c r="KE153" s="291">
        <f t="shared" si="545"/>
        <v>0</v>
      </c>
      <c r="KF153" s="291">
        <f t="shared" si="546"/>
        <v>756.82714822266496</v>
      </c>
      <c r="KG153" s="291">
        <f t="shared" si="547"/>
        <v>0</v>
      </c>
      <c r="KH153" s="291">
        <f t="shared" si="548"/>
        <v>3026.3747108426428</v>
      </c>
      <c r="KI153" s="291">
        <f t="shared" si="549"/>
        <v>0</v>
      </c>
      <c r="KJ153" s="291">
        <f t="shared" si="550"/>
        <v>5214.081135288704</v>
      </c>
      <c r="KK153" s="291">
        <f t="shared" si="551"/>
        <v>0</v>
      </c>
      <c r="KL153" s="291">
        <f t="shared" si="552"/>
        <v>12708.435959766117</v>
      </c>
      <c r="KM153" s="291">
        <f t="shared" si="553"/>
        <v>5333.4842420523155</v>
      </c>
      <c r="KN153" s="291">
        <f t="shared" si="554"/>
        <v>11152.540466374787</v>
      </c>
      <c r="KO153" s="291">
        <f t="shared" si="555"/>
        <v>7981.1901933984554</v>
      </c>
      <c r="KP153" s="291">
        <f t="shared" si="556"/>
        <v>6983.2884252805798</v>
      </c>
      <c r="KQ153" s="291">
        <f t="shared" si="557"/>
        <v>7719.3002895002946</v>
      </c>
      <c r="KR153" s="291">
        <f t="shared" si="558"/>
        <v>2482.7574536634447</v>
      </c>
      <c r="KS153" s="702">
        <f t="shared" si="559"/>
        <v>5010.8100777629734</v>
      </c>
      <c r="KT153" s="705">
        <f>(SUM(JZ153:KS153)/SUM(JZ$4:KS152))*100000</f>
        <v>127.22244443548976</v>
      </c>
      <c r="KU153" s="624">
        <f t="shared" si="732"/>
        <v>0</v>
      </c>
      <c r="KV153" s="625">
        <f t="shared" si="733"/>
        <v>0</v>
      </c>
      <c r="KW153" s="625">
        <f t="shared" si="734"/>
        <v>0</v>
      </c>
      <c r="KX153" s="625">
        <f t="shared" si="735"/>
        <v>0</v>
      </c>
      <c r="KY153" s="625">
        <f t="shared" si="736"/>
        <v>224.59117124623231</v>
      </c>
      <c r="KZ153" s="625">
        <f t="shared" si="737"/>
        <v>0</v>
      </c>
      <c r="LA153" s="625">
        <f t="shared" si="738"/>
        <v>234.86661935862887</v>
      </c>
      <c r="LB153" s="625">
        <f t="shared" si="739"/>
        <v>0</v>
      </c>
      <c r="LC153" s="625">
        <f t="shared" si="740"/>
        <v>1072.3641784151396</v>
      </c>
      <c r="LD153" s="625">
        <f t="shared" si="741"/>
        <v>0</v>
      </c>
      <c r="LE153" s="625">
        <f t="shared" si="742"/>
        <v>2467.0759478925634</v>
      </c>
      <c r="LF153" s="625">
        <f t="shared" si="743"/>
        <v>0</v>
      </c>
      <c r="LG153" s="625">
        <f t="shared" si="744"/>
        <v>7686.1092673263365</v>
      </c>
      <c r="LH153" s="625">
        <f t="shared" si="745"/>
        <v>2796.6331457993829</v>
      </c>
      <c r="LI153" s="625">
        <f t="shared" si="746"/>
        <v>11265.613428355187</v>
      </c>
      <c r="LJ153" s="625">
        <f t="shared" si="747"/>
        <v>5985.4586992931427</v>
      </c>
      <c r="LK153" s="625">
        <f t="shared" si="748"/>
        <v>19585.280446044064</v>
      </c>
      <c r="LL153" s="625">
        <f t="shared" si="749"/>
        <v>11754.360759869982</v>
      </c>
      <c r="LM153" s="625">
        <f t="shared" si="750"/>
        <v>41129.088936692526</v>
      </c>
      <c r="LN153" s="626">
        <f t="shared" si="751"/>
        <v>28996.06549252343</v>
      </c>
      <c r="LO153" s="642">
        <f t="shared" si="752"/>
        <v>64.289012992283403</v>
      </c>
      <c r="LP153" s="625">
        <f t="shared" si="753"/>
        <v>0</v>
      </c>
      <c r="LQ153" s="625">
        <f t="shared" si="754"/>
        <v>1157.5602391929347</v>
      </c>
      <c r="LR153" s="625">
        <f t="shared" si="755"/>
        <v>0</v>
      </c>
      <c r="LS153" s="625">
        <f t="shared" si="756"/>
        <v>10917.215415549535</v>
      </c>
      <c r="LT153" s="645">
        <f t="shared" si="757"/>
        <v>6740.4638016899244</v>
      </c>
      <c r="LU153" s="624">
        <f t="shared" si="758"/>
        <v>32.385506374972813</v>
      </c>
      <c r="LV153" s="625">
        <f t="shared" si="759"/>
        <v>571.0603383024204</v>
      </c>
      <c r="LW153" s="626">
        <f t="shared" si="760"/>
        <v>8570.5859131007328</v>
      </c>
      <c r="LY153" s="725">
        <f>VLOOKUP(A153,Vac!A:C,2,FALSE)</f>
        <v>7181.5895583472739</v>
      </c>
      <c r="LZ153" s="730">
        <f>VLOOKUP(A153,Vac!A:D,3,FALSE)</f>
        <v>3146</v>
      </c>
      <c r="MA153" s="722">
        <f>VLOOKUP(A153,Vac!A:D,4,FALSE)</f>
        <v>1328</v>
      </c>
      <c r="MB153" s="742">
        <f t="shared" si="704"/>
        <v>4.9405593856494498E-2</v>
      </c>
      <c r="MC153" s="666">
        <f t="shared" si="705"/>
        <v>2.0855253859321261E-2</v>
      </c>
    </row>
    <row r="154" spans="1:341" ht="14.4">
      <c r="A154" s="511" t="s">
        <v>164</v>
      </c>
      <c r="B154" s="539">
        <v>77161</v>
      </c>
      <c r="C154" s="527">
        <f t="shared" si="638"/>
        <v>5762</v>
      </c>
      <c r="D154" s="518">
        <f t="shared" si="639"/>
        <v>119</v>
      </c>
      <c r="E154" s="496">
        <f t="shared" si="761"/>
        <v>4.530992568301551E-3</v>
      </c>
      <c r="F154" s="209">
        <f t="shared" si="706"/>
        <v>6.5693809048612647E-2</v>
      </c>
      <c r="G154" s="28">
        <f t="shared" si="264"/>
        <v>5.1812114942622536</v>
      </c>
      <c r="H154" s="27">
        <f t="shared" si="707"/>
        <v>0.34037351854454151</v>
      </c>
      <c r="I154" s="34">
        <f t="shared" si="708"/>
        <v>0.38690712445327441</v>
      </c>
      <c r="J154" s="340">
        <f t="shared" si="709"/>
        <v>0.43965613539287768</v>
      </c>
      <c r="K154" s="582">
        <f t="shared" si="710"/>
        <v>3.5078093055469993E-3</v>
      </c>
      <c r="L154" s="341">
        <f t="shared" si="762"/>
        <v>6.6925048457387719</v>
      </c>
      <c r="M154" s="342">
        <f t="shared" si="711"/>
        <v>0.49950279813130455</v>
      </c>
      <c r="N154" s="827"/>
      <c r="O154" s="366" t="s">
        <v>230</v>
      </c>
      <c r="P154" s="21" t="s">
        <v>238</v>
      </c>
      <c r="Q154" s="21" t="s">
        <v>242</v>
      </c>
      <c r="R154" s="21" t="s">
        <v>233</v>
      </c>
      <c r="S154" s="170">
        <f t="shared" si="568"/>
        <v>5762</v>
      </c>
      <c r="T154" s="171">
        <f t="shared" si="569"/>
        <v>7467.5030131802332</v>
      </c>
      <c r="U154" s="170">
        <f t="shared" si="570"/>
        <v>266</v>
      </c>
      <c r="V154" s="172">
        <f t="shared" si="571"/>
        <v>4.8398835516739444E-2</v>
      </c>
      <c r="W154" s="171">
        <f t="shared" si="572"/>
        <v>344.73373854667511</v>
      </c>
      <c r="X154" s="170">
        <f t="shared" si="573"/>
        <v>693</v>
      </c>
      <c r="Y154" s="172">
        <f t="shared" si="574"/>
        <v>0.13671335569145787</v>
      </c>
      <c r="Z154" s="171">
        <f t="shared" si="575"/>
        <v>898.12210831896948</v>
      </c>
      <c r="AA154" s="170">
        <f t="shared" si="576"/>
        <v>119</v>
      </c>
      <c r="AB154" s="171">
        <f t="shared" si="577"/>
        <v>1542.2298829719678</v>
      </c>
      <c r="AC154" s="173">
        <f t="shared" si="578"/>
        <v>2.0652551197500868E-2</v>
      </c>
      <c r="AD154" s="170">
        <f t="shared" si="579"/>
        <v>0</v>
      </c>
      <c r="AE154" s="172">
        <f t="shared" si="580"/>
        <v>0</v>
      </c>
      <c r="AF154" s="171">
        <f t="shared" si="581"/>
        <v>0</v>
      </c>
      <c r="AG154" s="170">
        <f t="shared" si="582"/>
        <v>6</v>
      </c>
      <c r="AH154" s="172">
        <f t="shared" si="583"/>
        <v>5.3097345132743362E-2</v>
      </c>
      <c r="AI154" s="367">
        <f t="shared" si="584"/>
        <v>77.759489897746278</v>
      </c>
      <c r="AJ154" s="831"/>
      <c r="AK154" s="85">
        <v>8013.7534937348601</v>
      </c>
      <c r="AL154" s="62">
        <v>7617.3592317006533</v>
      </c>
      <c r="AM154" s="62">
        <v>7058.0990867452074</v>
      </c>
      <c r="AN154" s="62">
        <v>6651.6507030798602</v>
      </c>
      <c r="AO154" s="62">
        <v>5733.4496730452156</v>
      </c>
      <c r="AP154" s="62">
        <v>5669.1076370516203</v>
      </c>
      <c r="AQ154" s="62">
        <v>5649.6827218032367</v>
      </c>
      <c r="AR154" s="62">
        <v>5687.3719358075032</v>
      </c>
      <c r="AS154" s="62">
        <v>4618.1302413774429</v>
      </c>
      <c r="AT154" s="62">
        <v>4618.7817621993345</v>
      </c>
      <c r="AU154" s="62">
        <v>3429.8203062315974</v>
      </c>
      <c r="AV154" s="62">
        <v>3355.8451564336037</v>
      </c>
      <c r="AW154" s="62">
        <v>2295.2255912085493</v>
      </c>
      <c r="AX154" s="62">
        <v>2411.4535866987044</v>
      </c>
      <c r="AY154" s="62">
        <v>1248.5627922679864</v>
      </c>
      <c r="AZ154" s="62">
        <v>1599.217440686936</v>
      </c>
      <c r="BA154" s="62">
        <v>408.92579277561259</v>
      </c>
      <c r="BB154" s="62">
        <v>774.16277050938243</v>
      </c>
      <c r="BC154" s="62">
        <v>74.350144141020479</v>
      </c>
      <c r="BD154" s="86">
        <v>246.04905212900385</v>
      </c>
      <c r="BE154" s="258">
        <v>2.0000000000000002E-5</v>
      </c>
      <c r="BF154" s="43">
        <v>2.0000000000000002E-5</v>
      </c>
      <c r="BG154" s="53">
        <v>5.0000000000000002E-5</v>
      </c>
      <c r="BH154" s="53">
        <v>4.0000000000000003E-5</v>
      </c>
      <c r="BI154" s="53">
        <v>1.2518952302791728E-4</v>
      </c>
      <c r="BJ154" s="53">
        <v>1.2406223545552731E-4</v>
      </c>
      <c r="BK154" s="53">
        <v>3.4000000000000002E-4</v>
      </c>
      <c r="BL154" s="53">
        <v>1.8000000000000001E-4</v>
      </c>
      <c r="BM154" s="53">
        <v>8.9999999999999998E-4</v>
      </c>
      <c r="BN154" s="53">
        <v>5.0000000000000001E-4</v>
      </c>
      <c r="BO154" s="53">
        <v>3.8E-3</v>
      </c>
      <c r="BP154" s="53">
        <v>2E-3</v>
      </c>
      <c r="BQ154" s="53">
        <v>1.6199999999999999E-2</v>
      </c>
      <c r="BR154" s="53">
        <v>6.1999999999999998E-3</v>
      </c>
      <c r="BS154" s="53">
        <v>6.1100000000000002E-2</v>
      </c>
      <c r="BT154" s="53">
        <v>2.6800000000000001E-2</v>
      </c>
      <c r="BU154" s="53">
        <v>0.1421</v>
      </c>
      <c r="BV154" s="53">
        <v>5.4699999999999999E-2</v>
      </c>
      <c r="BW154" s="53">
        <v>0.27589999999999998</v>
      </c>
      <c r="BX154" s="773">
        <v>0.1051</v>
      </c>
      <c r="BY154" s="53">
        <f t="shared" si="763"/>
        <v>2.0000000000000002E-5</v>
      </c>
      <c r="BZ154" s="53">
        <f t="shared" si="764"/>
        <v>4.5000000000000003E-5</v>
      </c>
      <c r="CA154" s="53">
        <f t="shared" si="765"/>
        <v>1.246258792417223E-4</v>
      </c>
      <c r="CB154" s="53">
        <f t="shared" si="766"/>
        <v>2.6000000000000003E-4</v>
      </c>
      <c r="CC154" s="53">
        <f t="shared" si="767"/>
        <v>6.9999999999999999E-4</v>
      </c>
      <c r="CD154" s="53">
        <f t="shared" si="768"/>
        <v>2.8999999999999998E-3</v>
      </c>
      <c r="CE154" s="53">
        <f t="shared" si="769"/>
        <v>1.12E-2</v>
      </c>
      <c r="CF154" s="53">
        <f t="shared" si="770"/>
        <v>4.3950000000000003E-2</v>
      </c>
      <c r="CG154" s="53">
        <f t="shared" si="771"/>
        <v>9.8400000000000001E-2</v>
      </c>
      <c r="CH154" s="54">
        <f t="shared" si="788"/>
        <v>0.1905</v>
      </c>
      <c r="CI154" s="64">
        <f>+Fall_Hoy!B154</f>
        <v>0</v>
      </c>
      <c r="CJ154" s="61">
        <f>+Fall_Hoy!C154</f>
        <v>1</v>
      </c>
      <c r="CK154" s="61">
        <f>+Fall_Hoy!D154</f>
        <v>0</v>
      </c>
      <c r="CL154" s="61">
        <f>+Fall_Hoy!E154</f>
        <v>0</v>
      </c>
      <c r="CM154" s="61">
        <f>+Fall_Hoy!F154</f>
        <v>0</v>
      </c>
      <c r="CN154" s="61">
        <f>+Fall_Hoy!G154</f>
        <v>0</v>
      </c>
      <c r="CO154" s="61">
        <f>+Fall_Hoy!H154</f>
        <v>3</v>
      </c>
      <c r="CP154" s="61">
        <f>+Fall_Hoy!I154</f>
        <v>0</v>
      </c>
      <c r="CQ154" s="61">
        <f>+Fall_Hoy!J154</f>
        <v>4</v>
      </c>
      <c r="CR154" s="61">
        <f>+Fall_Hoy!K154</f>
        <v>2</v>
      </c>
      <c r="CS154" s="61">
        <f>+Fall_Hoy!L154</f>
        <v>12</v>
      </c>
      <c r="CT154" s="61">
        <f>+Fall_Hoy!M154</f>
        <v>7</v>
      </c>
      <c r="CU154" s="61">
        <f>+Fall_Hoy!N154</f>
        <v>19</v>
      </c>
      <c r="CV154" s="61">
        <f>+Fall_Hoy!O154</f>
        <v>11</v>
      </c>
      <c r="CW154" s="61">
        <f>+Fall_Hoy!P154</f>
        <v>17</v>
      </c>
      <c r="CX154" s="61">
        <f>+Fall_Hoy!Q154</f>
        <v>16</v>
      </c>
      <c r="CY154" s="61">
        <f>+Fall_Hoy!R154</f>
        <v>9</v>
      </c>
      <c r="CZ154" s="61">
        <f>+Fall_Hoy!S154</f>
        <v>10</v>
      </c>
      <c r="DA154" s="61">
        <f>+Fall_Hoy!T154</f>
        <v>1</v>
      </c>
      <c r="DB154" s="253">
        <f>+Fall_Hoy!U154</f>
        <v>5</v>
      </c>
      <c r="DC154" s="61">
        <f>+Fall_Hoy!W154</f>
        <v>1</v>
      </c>
      <c r="DD154" s="61">
        <f>+Fall_Hoy!X154</f>
        <v>0</v>
      </c>
      <c r="DE154" s="61">
        <f>+Fall_Hoy!Y154</f>
        <v>1</v>
      </c>
      <c r="DF154" s="61">
        <f>+Fall_Hoy!Z154</f>
        <v>0</v>
      </c>
      <c r="DG154" s="61">
        <f>+Fall_Hoy!AA154</f>
        <v>0</v>
      </c>
      <c r="DH154" s="61">
        <f>+Fall_Hoy!AB154</f>
        <v>0</v>
      </c>
      <c r="DI154" s="61">
        <f>+Fall_Hoy!AC154</f>
        <v>0</v>
      </c>
      <c r="DJ154" s="61">
        <f>+Fall_Hoy!AD154</f>
        <v>0</v>
      </c>
      <c r="DK154" s="61">
        <f>+Fall_Hoy!AE154</f>
        <v>0</v>
      </c>
      <c r="DL154" s="270">
        <f>+Fall_Hoy!AF154</f>
        <v>0</v>
      </c>
      <c r="DM154" s="75">
        <f t="shared" si="585"/>
        <v>0.22284214107211814</v>
      </c>
      <c r="DN154" s="76">
        <f t="shared" si="586"/>
        <v>0.3733169175022813</v>
      </c>
      <c r="DO154" s="76">
        <f t="shared" si="587"/>
        <v>0.51099095037332776</v>
      </c>
      <c r="DP154" s="76">
        <f t="shared" si="588"/>
        <v>0.7</v>
      </c>
      <c r="DQ154" s="76">
        <f t="shared" si="688"/>
        <v>0.10953266110495907</v>
      </c>
      <c r="DR154" s="76">
        <f t="shared" si="689"/>
        <v>0.10089771382387877</v>
      </c>
      <c r="DS154" s="76">
        <f t="shared" si="690"/>
        <v>0.7</v>
      </c>
      <c r="DT154" s="76">
        <f t="shared" si="691"/>
        <v>0.1104200687220987</v>
      </c>
      <c r="DU154" s="76">
        <f t="shared" si="692"/>
        <v>0.7</v>
      </c>
      <c r="DV154" s="76">
        <f t="shared" si="693"/>
        <v>0.7</v>
      </c>
      <c r="DW154" s="76">
        <f t="shared" si="694"/>
        <v>0.7</v>
      </c>
      <c r="DX154" s="76">
        <f t="shared" si="695"/>
        <v>0.7</v>
      </c>
      <c r="DY154" s="76">
        <f t="shared" si="696"/>
        <v>0.51099095037332776</v>
      </c>
      <c r="DZ154" s="76">
        <f t="shared" si="697"/>
        <v>0.7</v>
      </c>
      <c r="EA154" s="76">
        <f t="shared" si="698"/>
        <v>0.22284214107211814</v>
      </c>
      <c r="EB154" s="76">
        <f t="shared" si="699"/>
        <v>0.3733169175022813</v>
      </c>
      <c r="EC154" s="76">
        <f t="shared" si="700"/>
        <v>0.15488306244839808</v>
      </c>
      <c r="ED154" s="76">
        <f t="shared" si="701"/>
        <v>0.23614589005572639</v>
      </c>
      <c r="EE154" s="76">
        <f t="shared" si="702"/>
        <v>4.8749086809450087E-2</v>
      </c>
      <c r="EF154" s="316">
        <f t="shared" si="703"/>
        <v>0.19335063022703977</v>
      </c>
      <c r="EG154" s="85">
        <f>+'Cas_-14'!B153</f>
        <v>32</v>
      </c>
      <c r="EH154" s="62">
        <f>+'Cas_-14'!C153</f>
        <v>29</v>
      </c>
      <c r="EI154" s="62">
        <f>+'Cas_-14'!D153</f>
        <v>145</v>
      </c>
      <c r="EJ154" s="62">
        <f>+'Cas_-14'!E153</f>
        <v>180</v>
      </c>
      <c r="EK154" s="62">
        <f>+'Cas_-14'!F153</f>
        <v>628</v>
      </c>
      <c r="EL154" s="62">
        <f>+'Cas_-14'!G153</f>
        <v>572</v>
      </c>
      <c r="EM154" s="62">
        <f>+'Cas_-14'!H153</f>
        <v>690</v>
      </c>
      <c r="EN154" s="62">
        <f>+'Cas_-14'!I153</f>
        <v>628</v>
      </c>
      <c r="EO154" s="62">
        <f>+'Cas_-14'!J153</f>
        <v>564</v>
      </c>
      <c r="EP154" s="62">
        <f>+'Cas_-14'!K153</f>
        <v>492</v>
      </c>
      <c r="EQ154" s="62">
        <f>+'Cas_-14'!L153</f>
        <v>300</v>
      </c>
      <c r="ER154" s="62">
        <f>+'Cas_-14'!M153</f>
        <v>273</v>
      </c>
      <c r="ES154" s="62">
        <f>+'Cas_-14'!N153</f>
        <v>157</v>
      </c>
      <c r="ET154" s="62">
        <f>+'Cas_-14'!O153</f>
        <v>141</v>
      </c>
      <c r="EU154" s="62">
        <f>+'Cas_-14'!P153</f>
        <v>76</v>
      </c>
      <c r="EV154" s="62">
        <f>+'Cas_-14'!Q153</f>
        <v>71</v>
      </c>
      <c r="EW154" s="62">
        <f>+'Cas_-14'!R153</f>
        <v>26</v>
      </c>
      <c r="EX154" s="62">
        <f>+'Cas_-14'!S153</f>
        <v>19</v>
      </c>
      <c r="EY154" s="62">
        <f>+'Cas_-14'!T153</f>
        <v>5</v>
      </c>
      <c r="EZ154" s="86">
        <f>+'Cas_-14'!U153</f>
        <v>6</v>
      </c>
      <c r="FA154" s="201">
        <f t="shared" si="712"/>
        <v>3.9931350552543888E-3</v>
      </c>
      <c r="FB154" s="90">
        <f t="shared" si="713"/>
        <v>3.807093655149234E-3</v>
      </c>
      <c r="FC154" s="90">
        <f t="shared" si="714"/>
        <v>2.0543775061518117E-2</v>
      </c>
      <c r="FD154" s="90">
        <f t="shared" si="715"/>
        <v>2.706095194034408E-2</v>
      </c>
      <c r="FE154" s="90">
        <f t="shared" si="716"/>
        <v>0.10953266110495907</v>
      </c>
      <c r="FF154" s="90">
        <f t="shared" si="717"/>
        <v>0.10089771382387877</v>
      </c>
      <c r="FG154" s="90">
        <f t="shared" si="718"/>
        <v>0.12213075211058388</v>
      </c>
      <c r="FH154" s="90">
        <f t="shared" si="719"/>
        <v>0.1104200687220987</v>
      </c>
      <c r="FI154" s="90">
        <f t="shared" si="720"/>
        <v>0.12212734819531131</v>
      </c>
      <c r="FJ154" s="90">
        <f t="shared" si="721"/>
        <v>0.10652159494232595</v>
      </c>
      <c r="FK154" s="90">
        <f t="shared" si="722"/>
        <v>8.7468139206865664E-2</v>
      </c>
      <c r="FL154" s="90">
        <f t="shared" si="723"/>
        <v>8.1350594939287507E-2</v>
      </c>
      <c r="FM154" s="90">
        <f t="shared" si="724"/>
        <v>6.8402862272606405E-2</v>
      </c>
      <c r="FN154" s="90">
        <f t="shared" si="725"/>
        <v>5.8470957424907322E-2</v>
      </c>
      <c r="FO154" s="90">
        <f t="shared" si="726"/>
        <v>6.0869986251911049E-2</v>
      </c>
      <c r="FP154" s="90">
        <f t="shared" si="727"/>
        <v>4.4396714413958802E-2</v>
      </c>
      <c r="FQ154" s="90">
        <f t="shared" si="728"/>
        <v>6.3581218057983502E-2</v>
      </c>
      <c r="FR154" s="90">
        <f t="shared" si="729"/>
        <v>2.4542642353491642E-2</v>
      </c>
      <c r="FS154" s="90">
        <f t="shared" si="730"/>
        <v>6.7249365253636395E-2</v>
      </c>
      <c r="FT154" s="99">
        <f t="shared" si="731"/>
        <v>2.4385381484234258E-2</v>
      </c>
      <c r="FU154" s="119">
        <f t="shared" si="790"/>
        <v>3.6609527091050045</v>
      </c>
      <c r="FV154" s="120">
        <f t="shared" si="791"/>
        <v>8.4086609207483711</v>
      </c>
      <c r="FW154" s="120">
        <f t="shared" si="792"/>
        <v>7.4703153259416535</v>
      </c>
      <c r="FX154" s="120">
        <f t="shared" si="793"/>
        <v>11.971755394958105</v>
      </c>
      <c r="FY154" s="120">
        <f t="shared" si="789"/>
        <v>1</v>
      </c>
      <c r="FZ154" s="120">
        <f t="shared" si="789"/>
        <v>1</v>
      </c>
      <c r="GA154" s="120">
        <f t="shared" si="789"/>
        <v>5.7315621815395152</v>
      </c>
      <c r="GB154" s="120">
        <f t="shared" si="789"/>
        <v>1</v>
      </c>
      <c r="GC154" s="120">
        <f t="shared" si="789"/>
        <v>5.7317219307876055</v>
      </c>
      <c r="GD154" s="120">
        <f t="shared" si="789"/>
        <v>6.5714374665437685</v>
      </c>
      <c r="GE154" s="120">
        <f t="shared" si="789"/>
        <v>8.0029140478737268</v>
      </c>
      <c r="GF154" s="120">
        <f t="shared" si="789"/>
        <v>8.6047311703425731</v>
      </c>
      <c r="GG154" s="120">
        <f t="shared" si="789"/>
        <v>7.4703153259416535</v>
      </c>
      <c r="GH154" s="120">
        <f t="shared" ref="FY154:GJ170" si="802">+DZ154/FN154</f>
        <v>11.971755394958105</v>
      </c>
      <c r="GI154" s="120">
        <f t="shared" si="802"/>
        <v>3.6609527091050045</v>
      </c>
      <c r="GJ154" s="120">
        <f t="shared" si="802"/>
        <v>8.4086609207483711</v>
      </c>
      <c r="GK154" s="120">
        <f t="shared" si="794"/>
        <v>2.4359876576625346</v>
      </c>
      <c r="GL154" s="120">
        <f t="shared" si="795"/>
        <v>9.6218608678918507</v>
      </c>
      <c r="GM154" s="120">
        <f t="shared" si="796"/>
        <v>0.72490032620514677</v>
      </c>
      <c r="GN154" s="321">
        <f t="shared" si="797"/>
        <v>7.9289565493181087</v>
      </c>
      <c r="GO154" s="85">
        <f>+Cas_Hoy!B153</f>
        <v>36</v>
      </c>
      <c r="GP154" s="62">
        <f>+Cas_Hoy!C153</f>
        <v>31</v>
      </c>
      <c r="GQ154" s="62">
        <f>+Cas_Hoy!D153</f>
        <v>181</v>
      </c>
      <c r="GR154" s="62">
        <f>+Cas_Hoy!E153</f>
        <v>187</v>
      </c>
      <c r="GS154" s="62">
        <f>+Cas_Hoy!F153</f>
        <v>724</v>
      </c>
      <c r="GT154" s="62">
        <f>+Cas_Hoy!G153</f>
        <v>651</v>
      </c>
      <c r="GU154" s="62">
        <f>+Cas_Hoy!H153</f>
        <v>778</v>
      </c>
      <c r="GV154" s="62">
        <f>+Cas_Hoy!I153</f>
        <v>719</v>
      </c>
      <c r="GW154" s="62">
        <f>+Cas_Hoy!J153</f>
        <v>648</v>
      </c>
      <c r="GX154" s="62">
        <f>+Cas_Hoy!K153</f>
        <v>554</v>
      </c>
      <c r="GY154" s="62">
        <f>+Cas_Hoy!L153</f>
        <v>348</v>
      </c>
      <c r="GZ154" s="62">
        <f>+Cas_Hoy!M153</f>
        <v>311</v>
      </c>
      <c r="HA154" s="62">
        <f>+Cas_Hoy!N153</f>
        <v>177</v>
      </c>
      <c r="HB154" s="62">
        <f>+Cas_Hoy!O153</f>
        <v>159</v>
      </c>
      <c r="HC154" s="62">
        <f>+Cas_Hoy!P153</f>
        <v>85</v>
      </c>
      <c r="HD154" s="62">
        <f>+Cas_Hoy!Q153</f>
        <v>75</v>
      </c>
      <c r="HE154" s="62">
        <f>+Cas_Hoy!R153</f>
        <v>29</v>
      </c>
      <c r="HF154" s="62">
        <f>+Cas_Hoy!S153</f>
        <v>19</v>
      </c>
      <c r="HG154" s="62">
        <f>+Cas_Hoy!T153</f>
        <v>5</v>
      </c>
      <c r="HH154" s="590">
        <f>+Cas_Hoy!U153</f>
        <v>7</v>
      </c>
      <c r="HI154" s="543">
        <f t="shared" si="798"/>
        <v>0.24923134198855318</v>
      </c>
      <c r="HJ154" s="112">
        <f t="shared" si="799"/>
        <v>0.39434885651649432</v>
      </c>
      <c r="HK154" s="112">
        <f t="shared" si="800"/>
        <v>0.57608533895591718</v>
      </c>
      <c r="HL154" s="112">
        <f t="shared" si="801"/>
        <v>0.7</v>
      </c>
      <c r="HM154" s="323">
        <f t="shared" si="772"/>
        <v>0.1262765073885197</v>
      </c>
      <c r="HN154" s="323">
        <f t="shared" si="773"/>
        <v>0.11483288758626763</v>
      </c>
      <c r="HO154" s="323">
        <f t="shared" si="774"/>
        <v>0.7</v>
      </c>
      <c r="HP154" s="323">
        <f t="shared" si="775"/>
        <v>0.12642042899870853</v>
      </c>
      <c r="HQ154" s="323">
        <f t="shared" si="776"/>
        <v>0.7</v>
      </c>
      <c r="HR154" s="323">
        <f t="shared" si="777"/>
        <v>0.7</v>
      </c>
      <c r="HS154" s="323">
        <f t="shared" si="778"/>
        <v>0.7</v>
      </c>
      <c r="HT154" s="323">
        <f t="shared" si="779"/>
        <v>0.7</v>
      </c>
      <c r="HU154" s="323">
        <f t="shared" si="780"/>
        <v>0.57608533895591718</v>
      </c>
      <c r="HV154" s="323">
        <f t="shared" si="781"/>
        <v>0.7</v>
      </c>
      <c r="HW154" s="323">
        <f t="shared" si="782"/>
        <v>0.24923134198855318</v>
      </c>
      <c r="HX154" s="323">
        <f t="shared" si="783"/>
        <v>0.39434885651649432</v>
      </c>
      <c r="HY154" s="323">
        <f t="shared" si="784"/>
        <v>0.17275418503859785</v>
      </c>
      <c r="HZ154" s="323">
        <f t="shared" si="785"/>
        <v>0.23614589005572639</v>
      </c>
      <c r="IA154" s="323">
        <f t="shared" si="786"/>
        <v>4.874908680945008E-2</v>
      </c>
      <c r="IB154" s="327">
        <f t="shared" si="787"/>
        <v>0.2255757352648797</v>
      </c>
      <c r="IC154" s="241">
        <f>+CyF_Tot!B153</f>
        <v>0</v>
      </c>
      <c r="ID154" s="149">
        <f>+CyF_Tot!C153</f>
        <v>5069</v>
      </c>
      <c r="IE154" s="149">
        <f>+CyF_Tot!D153</f>
        <v>5496</v>
      </c>
      <c r="IF154" s="149">
        <f>+CyF_Tot!E153</f>
        <v>5762</v>
      </c>
      <c r="IG154" s="149">
        <f>+CyF_Tot!F153</f>
        <v>0</v>
      </c>
      <c r="IH154" s="149">
        <f>+CyF_Tot!G153</f>
        <v>113</v>
      </c>
      <c r="II154" s="149">
        <f>+CyF_Tot!H153</f>
        <v>119</v>
      </c>
      <c r="IJ154" s="557">
        <f>+CyF_Tot!I153</f>
        <v>119</v>
      </c>
      <c r="IK154" s="93">
        <f t="shared" si="667"/>
        <v>0.10385756397318412</v>
      </c>
      <c r="IL154" s="90">
        <f t="shared" si="668"/>
        <v>9.8720328037488536E-2</v>
      </c>
      <c r="IM154" s="90">
        <f t="shared" si="669"/>
        <v>9.1472364105509352E-2</v>
      </c>
      <c r="IN154" s="90">
        <f t="shared" si="670"/>
        <v>8.6204827608245882E-2</v>
      </c>
      <c r="IO154" s="90">
        <f t="shared" si="671"/>
        <v>7.4305020321732682E-2</v>
      </c>
      <c r="IP154" s="90">
        <f t="shared" si="672"/>
        <v>7.3471153005425283E-2</v>
      </c>
      <c r="IQ154" s="90">
        <f t="shared" si="673"/>
        <v>7.3219407755255067E-2</v>
      </c>
      <c r="IR154" s="90">
        <f t="shared" si="674"/>
        <v>7.3707856764524862E-2</v>
      </c>
      <c r="IS154" s="90">
        <f t="shared" si="675"/>
        <v>5.9850575308477635E-2</v>
      </c>
      <c r="IT154" s="90">
        <f t="shared" si="676"/>
        <v>5.9859018962938979E-2</v>
      </c>
      <c r="IU154" s="90">
        <f t="shared" si="677"/>
        <v>4.445017957558349E-2</v>
      </c>
      <c r="IV154" s="90">
        <f t="shared" si="678"/>
        <v>4.349146792334993E-2</v>
      </c>
      <c r="IW154" s="90">
        <f t="shared" si="679"/>
        <v>2.9745928528771649E-2</v>
      </c>
      <c r="IX154" s="90">
        <f t="shared" si="680"/>
        <v>3.125223346896365E-2</v>
      </c>
      <c r="IY154" s="90">
        <f t="shared" si="681"/>
        <v>1.6181267638677395E-2</v>
      </c>
      <c r="IZ154" s="90">
        <f t="shared" si="682"/>
        <v>2.0725722070565909E-2</v>
      </c>
      <c r="JA154" s="90">
        <f t="shared" si="683"/>
        <v>5.2996435087105222E-3</v>
      </c>
      <c r="JB154" s="90">
        <f t="shared" si="684"/>
        <v>1.0033083688772598E-2</v>
      </c>
      <c r="JC154" s="90">
        <f t="shared" si="685"/>
        <v>9.6357154703827685E-4</v>
      </c>
      <c r="JD154" s="202">
        <f t="shared" si="686"/>
        <v>3.1887747972292203E-3</v>
      </c>
      <c r="JE154" s="326"/>
      <c r="JF154" s="323"/>
      <c r="JG154" s="323"/>
      <c r="JH154" s="323"/>
      <c r="JI154" s="323"/>
      <c r="JJ154" s="323"/>
      <c r="JK154" s="323"/>
      <c r="JL154" s="323"/>
      <c r="JM154" s="323"/>
      <c r="JN154" s="323"/>
      <c r="JO154" s="323"/>
      <c r="JP154" s="323"/>
      <c r="JQ154" s="323"/>
      <c r="JR154" s="323"/>
      <c r="JS154" s="323"/>
      <c r="JT154" s="323"/>
      <c r="JU154" s="323"/>
      <c r="JV154" s="323"/>
      <c r="JW154" s="323"/>
      <c r="JX154" s="327"/>
      <c r="JZ154" s="701">
        <f t="shared" si="540"/>
        <v>0</v>
      </c>
      <c r="KA154" s="291">
        <f t="shared" si="541"/>
        <v>476.544152584171</v>
      </c>
      <c r="KB154" s="291">
        <f t="shared" si="542"/>
        <v>0</v>
      </c>
      <c r="KC154" s="291">
        <f t="shared" si="543"/>
        <v>0</v>
      </c>
      <c r="KD154" s="291">
        <f t="shared" si="544"/>
        <v>0</v>
      </c>
      <c r="KE154" s="291">
        <f t="shared" si="545"/>
        <v>0</v>
      </c>
      <c r="KF154" s="291">
        <f t="shared" si="546"/>
        <v>1711.0890072981838</v>
      </c>
      <c r="KG154" s="291">
        <f t="shared" si="547"/>
        <v>0</v>
      </c>
      <c r="KH154" s="291">
        <f t="shared" si="548"/>
        <v>2444.4109217311643</v>
      </c>
      <c r="KI154" s="291">
        <f t="shared" si="549"/>
        <v>1265.0409352135641</v>
      </c>
      <c r="KJ154" s="291">
        <f t="shared" si="550"/>
        <v>7394.4375318791026</v>
      </c>
      <c r="KK154" s="291">
        <f t="shared" si="551"/>
        <v>4731.7490109928949</v>
      </c>
      <c r="KL154" s="291">
        <f t="shared" si="552"/>
        <v>13687.173548574097</v>
      </c>
      <c r="KM154" s="291">
        <f t="shared" si="553"/>
        <v>8699.3998622711588</v>
      </c>
      <c r="KN154" s="291">
        <f t="shared" si="554"/>
        <v>13478.994492083033</v>
      </c>
      <c r="KO154" s="291">
        <f t="shared" si="555"/>
        <v>13340.824991775795</v>
      </c>
      <c r="KP154" s="291">
        <f t="shared" si="556"/>
        <v>7847.443366725628</v>
      </c>
      <c r="KQ154" s="291">
        <f t="shared" si="557"/>
        <v>8482.9447374212232</v>
      </c>
      <c r="KR154" s="291">
        <f t="shared" si="558"/>
        <v>811.90158670715209</v>
      </c>
      <c r="KS154" s="702">
        <f t="shared" si="559"/>
        <v>3511.6981452421019</v>
      </c>
      <c r="KT154" s="705">
        <f>(SUM(JZ154:KS154)/SUM(JZ$4:KS153))*100000</f>
        <v>161.43034542897806</v>
      </c>
      <c r="KU154" s="624">
        <f t="shared" si="732"/>
        <v>0</v>
      </c>
      <c r="KV154" s="625">
        <f t="shared" si="733"/>
        <v>131.27909155687013</v>
      </c>
      <c r="KW154" s="625">
        <f t="shared" si="734"/>
        <v>0</v>
      </c>
      <c r="KX154" s="625">
        <f t="shared" si="735"/>
        <v>0</v>
      </c>
      <c r="KY154" s="625">
        <f t="shared" si="736"/>
        <v>0</v>
      </c>
      <c r="KZ154" s="625">
        <f t="shared" si="737"/>
        <v>0</v>
      </c>
      <c r="LA154" s="625">
        <f t="shared" si="738"/>
        <v>531.00327004601695</v>
      </c>
      <c r="LB154" s="625">
        <f t="shared" si="739"/>
        <v>0</v>
      </c>
      <c r="LC154" s="625">
        <f t="shared" si="740"/>
        <v>866.15140564050569</v>
      </c>
      <c r="LD154" s="625">
        <f t="shared" si="741"/>
        <v>433.01461358669087</v>
      </c>
      <c r="LE154" s="625">
        <f t="shared" si="742"/>
        <v>3498.7255682746268</v>
      </c>
      <c r="LF154" s="625">
        <f t="shared" si="743"/>
        <v>2085.9126907509617</v>
      </c>
      <c r="LG154" s="625">
        <f t="shared" si="744"/>
        <v>8278.0533960479079</v>
      </c>
      <c r="LH154" s="625">
        <f t="shared" si="745"/>
        <v>4561.5640544253938</v>
      </c>
      <c r="LI154" s="625">
        <f t="shared" si="746"/>
        <v>13615.654819506419</v>
      </c>
      <c r="LJ154" s="625">
        <f t="shared" si="747"/>
        <v>10004.893389061139</v>
      </c>
      <c r="LK154" s="625">
        <f t="shared" si="748"/>
        <v>22008.883173917366</v>
      </c>
      <c r="LL154" s="625">
        <f t="shared" si="749"/>
        <v>12917.180186048234</v>
      </c>
      <c r="LM154" s="625">
        <f t="shared" si="750"/>
        <v>13449.873050727278</v>
      </c>
      <c r="LN154" s="626">
        <f t="shared" si="751"/>
        <v>20321.151236861882</v>
      </c>
      <c r="LO154" s="642">
        <f t="shared" si="752"/>
        <v>0</v>
      </c>
      <c r="LP154" s="625">
        <f t="shared" si="753"/>
        <v>50.155186235473138</v>
      </c>
      <c r="LQ154" s="625">
        <f t="shared" si="754"/>
        <v>1387.100941184362</v>
      </c>
      <c r="LR154" s="625">
        <f t="shared" si="755"/>
        <v>658.76158356394592</v>
      </c>
      <c r="LS154" s="625">
        <f t="shared" si="756"/>
        <v>11422.713008842369</v>
      </c>
      <c r="LT154" s="645">
        <f t="shared" si="757"/>
        <v>8348.4353049086421</v>
      </c>
      <c r="LU154" s="624">
        <f t="shared" si="758"/>
        <v>24.543840558460722</v>
      </c>
      <c r="LV154" s="625">
        <f t="shared" si="759"/>
        <v>1023.4055733369672</v>
      </c>
      <c r="LW154" s="626">
        <f t="shared" si="760"/>
        <v>9715.225574223221</v>
      </c>
      <c r="LY154" s="725">
        <f>VLOOKUP(A154,Vac!A:C,2,FALSE)</f>
        <v>40550.275042513669</v>
      </c>
      <c r="LZ154" s="730">
        <f>VLOOKUP(A154,Vac!A:D,3,FALSE)</f>
        <v>8040</v>
      </c>
      <c r="MA154" s="722">
        <f>VLOOKUP(A154,Vac!A:D,4,FALSE)</f>
        <v>1156</v>
      </c>
      <c r="MB154" s="742">
        <f t="shared" si="704"/>
        <v>0.10419771646298</v>
      </c>
      <c r="MC154" s="666">
        <f t="shared" si="705"/>
        <v>1.4981661720299114E-2</v>
      </c>
    </row>
    <row r="155" spans="1:341" ht="15" hidden="1" customHeight="1">
      <c r="A155" s="513" t="s">
        <v>46</v>
      </c>
      <c r="B155" s="540"/>
      <c r="C155" s="526">
        <f t="shared" si="638"/>
        <v>4417</v>
      </c>
      <c r="D155" s="517">
        <f t="shared" si="639"/>
        <v>125</v>
      </c>
      <c r="E155" s="497"/>
      <c r="F155" s="467"/>
      <c r="G155" s="468"/>
      <c r="H155" s="469"/>
      <c r="I155" s="470"/>
      <c r="J155" s="471"/>
      <c r="K155" s="581" t="e">
        <f t="shared" si="710"/>
        <v>#DIV/0!</v>
      </c>
      <c r="L155" s="354">
        <f t="shared" si="762"/>
        <v>0</v>
      </c>
      <c r="M155" s="472"/>
      <c r="N155" s="827"/>
      <c r="O155" s="482"/>
      <c r="P155" s="483"/>
      <c r="Q155" s="483"/>
      <c r="R155" s="483"/>
      <c r="S155" s="484">
        <f t="shared" si="568"/>
        <v>4417</v>
      </c>
      <c r="T155" s="485" t="e">
        <f t="shared" si="569"/>
        <v>#DIV/0!</v>
      </c>
      <c r="U155" s="484">
        <f t="shared" si="570"/>
        <v>164</v>
      </c>
      <c r="V155" s="486">
        <f t="shared" si="571"/>
        <v>3.8561015753585705E-2</v>
      </c>
      <c r="W155" s="485" t="e">
        <f t="shared" si="572"/>
        <v>#DIV/0!</v>
      </c>
      <c r="X155" s="484">
        <f t="shared" si="573"/>
        <v>394</v>
      </c>
      <c r="Y155" s="486">
        <f t="shared" si="574"/>
        <v>9.7936863037534183E-2</v>
      </c>
      <c r="Z155" s="485" t="e">
        <f t="shared" si="575"/>
        <v>#DIV/0!</v>
      </c>
      <c r="AA155" s="484">
        <f t="shared" si="576"/>
        <v>125</v>
      </c>
      <c r="AB155" s="485" t="e">
        <f t="shared" si="577"/>
        <v>#DIV/0!</v>
      </c>
      <c r="AC155" s="487">
        <f t="shared" si="578"/>
        <v>2.8299750962191533E-2</v>
      </c>
      <c r="AD155" s="484">
        <f t="shared" si="579"/>
        <v>1</v>
      </c>
      <c r="AE155" s="486">
        <f t="shared" si="580"/>
        <v>8.0645161290322578E-3</v>
      </c>
      <c r="AF155" s="485" t="e">
        <f t="shared" si="581"/>
        <v>#DIV/0!</v>
      </c>
      <c r="AG155" s="484">
        <f t="shared" si="582"/>
        <v>7</v>
      </c>
      <c r="AH155" s="486">
        <f t="shared" si="583"/>
        <v>5.9322033898305086E-2</v>
      </c>
      <c r="AI155" s="488" t="e">
        <f t="shared" si="584"/>
        <v>#DIV/0!</v>
      </c>
      <c r="AJ155" s="831"/>
      <c r="AK155" s="85"/>
      <c r="AL155" s="62"/>
      <c r="AM155" s="62"/>
      <c r="AN155" s="62"/>
      <c r="AO155" s="62"/>
      <c r="AP155" s="62"/>
      <c r="AQ155" s="62"/>
      <c r="AR155" s="62"/>
      <c r="AS155" s="62"/>
      <c r="AT155" s="62"/>
      <c r="AU155" s="62"/>
      <c r="AV155" s="62"/>
      <c r="AW155" s="62"/>
      <c r="AX155" s="62"/>
      <c r="AY155" s="62"/>
      <c r="AZ155" s="62"/>
      <c r="BA155" s="62">
        <v>0</v>
      </c>
      <c r="BB155" s="62"/>
      <c r="BC155" s="62">
        <v>0</v>
      </c>
      <c r="BD155" s="86"/>
      <c r="BE155" s="263"/>
      <c r="BF155" s="43"/>
      <c r="BG155" s="43"/>
      <c r="BH155" s="43"/>
      <c r="BI155" s="43"/>
      <c r="BJ155" s="43"/>
      <c r="BK155" s="43"/>
      <c r="BL155" s="43"/>
      <c r="BM155" s="43"/>
      <c r="BN155" s="43"/>
      <c r="BO155" s="43"/>
      <c r="BP155" s="43"/>
      <c r="BQ155" s="43"/>
      <c r="BR155" s="43"/>
      <c r="BS155" s="43"/>
      <c r="BT155" s="43"/>
      <c r="BU155" s="43"/>
      <c r="BV155" s="43"/>
      <c r="BW155" s="43"/>
      <c r="BX155" s="376"/>
      <c r="BY155" s="53" t="e">
        <f t="shared" si="763"/>
        <v>#DIV/0!</v>
      </c>
      <c r="BZ155" s="53" t="e">
        <f t="shared" si="764"/>
        <v>#DIV/0!</v>
      </c>
      <c r="CA155" s="53" t="e">
        <f t="shared" si="765"/>
        <v>#DIV/0!</v>
      </c>
      <c r="CB155" s="53" t="e">
        <f t="shared" si="766"/>
        <v>#DIV/0!</v>
      </c>
      <c r="CC155" s="53" t="e">
        <f t="shared" si="767"/>
        <v>#DIV/0!</v>
      </c>
      <c r="CD155" s="53" t="e">
        <f t="shared" si="768"/>
        <v>#DIV/0!</v>
      </c>
      <c r="CE155" s="53" t="e">
        <f t="shared" si="769"/>
        <v>#DIV/0!</v>
      </c>
      <c r="CF155" s="53" t="e">
        <f t="shared" si="770"/>
        <v>#DIV/0!</v>
      </c>
      <c r="CG155" s="53" t="e">
        <f t="shared" si="771"/>
        <v>#DIV/0!</v>
      </c>
      <c r="CH155" s="54" t="e">
        <f t="shared" si="788"/>
        <v>#DIV/0!</v>
      </c>
      <c r="CI155" s="64">
        <f>+Fall_Hoy!B155</f>
        <v>0</v>
      </c>
      <c r="CJ155" s="61">
        <f>+Fall_Hoy!C155</f>
        <v>0</v>
      </c>
      <c r="CK155" s="61">
        <f>+Fall_Hoy!D155</f>
        <v>0</v>
      </c>
      <c r="CL155" s="61">
        <f>+Fall_Hoy!E155</f>
        <v>0</v>
      </c>
      <c r="CM155" s="61">
        <f>+Fall_Hoy!F155</f>
        <v>2</v>
      </c>
      <c r="CN155" s="61">
        <f>+Fall_Hoy!G155</f>
        <v>2</v>
      </c>
      <c r="CO155" s="61">
        <f>+Fall_Hoy!H155</f>
        <v>5</v>
      </c>
      <c r="CP155" s="61">
        <f>+Fall_Hoy!I155</f>
        <v>3</v>
      </c>
      <c r="CQ155" s="61">
        <f>+Fall_Hoy!J155</f>
        <v>4</v>
      </c>
      <c r="CR155" s="61">
        <f>+Fall_Hoy!K155</f>
        <v>4</v>
      </c>
      <c r="CS155" s="61">
        <f>+Fall_Hoy!L155</f>
        <v>9</v>
      </c>
      <c r="CT155" s="61">
        <f>+Fall_Hoy!M155</f>
        <v>5</v>
      </c>
      <c r="CU155" s="61">
        <f>+Fall_Hoy!N155</f>
        <v>28</v>
      </c>
      <c r="CV155" s="61">
        <f>+Fall_Hoy!O155</f>
        <v>1</v>
      </c>
      <c r="CW155" s="61">
        <f>+Fall_Hoy!P155</f>
        <v>22</v>
      </c>
      <c r="CX155" s="61">
        <f>+Fall_Hoy!Q155</f>
        <v>10</v>
      </c>
      <c r="CY155" s="61">
        <f>+Fall_Hoy!R155</f>
        <v>11</v>
      </c>
      <c r="CZ155" s="61">
        <f>+Fall_Hoy!S155</f>
        <v>13</v>
      </c>
      <c r="DA155" s="61">
        <f>+Fall_Hoy!T155</f>
        <v>2</v>
      </c>
      <c r="DB155" s="253">
        <f>+Fall_Hoy!U155</f>
        <v>1</v>
      </c>
      <c r="DC155" s="61">
        <f>+Fall_Hoy!W155</f>
        <v>0</v>
      </c>
      <c r="DD155" s="61">
        <f>+Fall_Hoy!X155</f>
        <v>0</v>
      </c>
      <c r="DE155" s="61">
        <f>+Fall_Hoy!Y155</f>
        <v>0</v>
      </c>
      <c r="DF155" s="61">
        <f>+Fall_Hoy!Z155</f>
        <v>1</v>
      </c>
      <c r="DG155" s="61">
        <f>+Fall_Hoy!AA155</f>
        <v>1</v>
      </c>
      <c r="DH155" s="61">
        <f>+Fall_Hoy!AB155</f>
        <v>0</v>
      </c>
      <c r="DI155" s="61">
        <f>+Fall_Hoy!AC155</f>
        <v>0</v>
      </c>
      <c r="DJ155" s="61">
        <f>+Fall_Hoy!AD155</f>
        <v>0</v>
      </c>
      <c r="DK155" s="61">
        <f>+Fall_Hoy!AE155</f>
        <v>1</v>
      </c>
      <c r="DL155" s="270">
        <f>+Fall_Hoy!AF155</f>
        <v>0</v>
      </c>
      <c r="DM155" s="75" t="e">
        <f t="shared" si="585"/>
        <v>#DIV/0!</v>
      </c>
      <c r="DN155" s="76" t="e">
        <f t="shared" si="586"/>
        <v>#DIV/0!</v>
      </c>
      <c r="DO155" s="76" t="e">
        <f t="shared" si="587"/>
        <v>#DIV/0!</v>
      </c>
      <c r="DP155" s="76" t="e">
        <f t="shared" si="588"/>
        <v>#DIV/0!</v>
      </c>
      <c r="DQ155" s="76" t="e">
        <f t="shared" si="688"/>
        <v>#DIV/0!</v>
      </c>
      <c r="DR155" s="76" t="e">
        <f t="shared" si="689"/>
        <v>#DIV/0!</v>
      </c>
      <c r="DS155" s="76" t="e">
        <f t="shared" si="690"/>
        <v>#DIV/0!</v>
      </c>
      <c r="DT155" s="76" t="e">
        <f t="shared" si="691"/>
        <v>#DIV/0!</v>
      </c>
      <c r="DU155" s="76" t="e">
        <f t="shared" si="692"/>
        <v>#DIV/0!</v>
      </c>
      <c r="DV155" s="76" t="e">
        <f t="shared" si="693"/>
        <v>#DIV/0!</v>
      </c>
      <c r="DW155" s="76" t="e">
        <f t="shared" si="694"/>
        <v>#DIV/0!</v>
      </c>
      <c r="DX155" s="76" t="e">
        <f t="shared" si="695"/>
        <v>#DIV/0!</v>
      </c>
      <c r="DY155" s="76" t="e">
        <f t="shared" si="696"/>
        <v>#DIV/0!</v>
      </c>
      <c r="DZ155" s="76" t="e">
        <f t="shared" si="697"/>
        <v>#DIV/0!</v>
      </c>
      <c r="EA155" s="76" t="e">
        <f t="shared" si="698"/>
        <v>#DIV/0!</v>
      </c>
      <c r="EB155" s="76" t="e">
        <f t="shared" si="699"/>
        <v>#DIV/0!</v>
      </c>
      <c r="EC155" s="76" t="e">
        <f t="shared" si="700"/>
        <v>#DIV/0!</v>
      </c>
      <c r="ED155" s="76" t="e">
        <f t="shared" si="701"/>
        <v>#DIV/0!</v>
      </c>
      <c r="EE155" s="76" t="e">
        <f t="shared" si="702"/>
        <v>#DIV/0!</v>
      </c>
      <c r="EF155" s="316" t="e">
        <f t="shared" si="703"/>
        <v>#DIV/0!</v>
      </c>
      <c r="EG155" s="85">
        <f>+'Cas_-14'!B154</f>
        <v>72</v>
      </c>
      <c r="EH155" s="62">
        <f>+'Cas_-14'!C154</f>
        <v>90</v>
      </c>
      <c r="EI155" s="62">
        <f>+'Cas_-14'!D154</f>
        <v>80</v>
      </c>
      <c r="EJ155" s="62">
        <f>+'Cas_-14'!E154</f>
        <v>94</v>
      </c>
      <c r="EK155" s="62">
        <f>+'Cas_-14'!F154</f>
        <v>383</v>
      </c>
      <c r="EL155" s="62">
        <f>+'Cas_-14'!G154</f>
        <v>495</v>
      </c>
      <c r="EM155" s="62">
        <f>+'Cas_-14'!H154</f>
        <v>539</v>
      </c>
      <c r="EN155" s="62">
        <f>+'Cas_-14'!I154</f>
        <v>641</v>
      </c>
      <c r="EO155" s="62">
        <f>+'Cas_-14'!J154</f>
        <v>313</v>
      </c>
      <c r="EP155" s="62">
        <f>+'Cas_-14'!K154</f>
        <v>365</v>
      </c>
      <c r="EQ155" s="62">
        <f>+'Cas_-14'!L154</f>
        <v>217</v>
      </c>
      <c r="ER155" s="62">
        <f>+'Cas_-14'!M154</f>
        <v>201</v>
      </c>
      <c r="ES155" s="62">
        <f>+'Cas_-14'!N154</f>
        <v>132</v>
      </c>
      <c r="ET155" s="62">
        <f>+'Cas_-14'!O154</f>
        <v>100</v>
      </c>
      <c r="EU155" s="62">
        <f>+'Cas_-14'!P154</f>
        <v>70</v>
      </c>
      <c r="EV155" s="62">
        <f>+'Cas_-14'!Q154</f>
        <v>43</v>
      </c>
      <c r="EW155" s="62">
        <f>+'Cas_-14'!R154</f>
        <v>23</v>
      </c>
      <c r="EX155" s="62">
        <f>+'Cas_-14'!S154</f>
        <v>42</v>
      </c>
      <c r="EY155" s="62">
        <f>+'Cas_-14'!T154</f>
        <v>8</v>
      </c>
      <c r="EZ155" s="86">
        <f>+'Cas_-14'!U154</f>
        <v>6</v>
      </c>
      <c r="FA155" s="201"/>
      <c r="FB155" s="91"/>
      <c r="FC155" s="91"/>
      <c r="FD155" s="91"/>
      <c r="FE155" s="91"/>
      <c r="FF155" s="91"/>
      <c r="FG155" s="91"/>
      <c r="FH155" s="91"/>
      <c r="FI155" s="91"/>
      <c r="FJ155" s="91"/>
      <c r="FK155" s="91"/>
      <c r="FL155" s="91"/>
      <c r="FM155" s="91"/>
      <c r="FN155" s="91"/>
      <c r="FO155" s="91"/>
      <c r="FP155" s="91"/>
      <c r="FQ155" s="91"/>
      <c r="FR155" s="91"/>
      <c r="FS155" s="91"/>
      <c r="FT155" s="100"/>
      <c r="FU155" s="119" t="e">
        <f t="shared" si="790"/>
        <v>#DIV/0!</v>
      </c>
      <c r="FV155" s="120" t="e">
        <f t="shared" si="791"/>
        <v>#DIV/0!</v>
      </c>
      <c r="FW155" s="120" t="e">
        <f t="shared" si="792"/>
        <v>#DIV/0!</v>
      </c>
      <c r="FX155" s="120" t="e">
        <f t="shared" si="793"/>
        <v>#DIV/0!</v>
      </c>
      <c r="FY155" s="120" t="e">
        <f t="shared" si="802"/>
        <v>#DIV/0!</v>
      </c>
      <c r="FZ155" s="120" t="e">
        <f t="shared" si="802"/>
        <v>#DIV/0!</v>
      </c>
      <c r="GA155" s="120" t="e">
        <f t="shared" si="802"/>
        <v>#DIV/0!</v>
      </c>
      <c r="GB155" s="120" t="e">
        <f t="shared" si="802"/>
        <v>#DIV/0!</v>
      </c>
      <c r="GC155" s="120" t="e">
        <f t="shared" si="802"/>
        <v>#DIV/0!</v>
      </c>
      <c r="GD155" s="120" t="e">
        <f t="shared" si="802"/>
        <v>#DIV/0!</v>
      </c>
      <c r="GE155" s="120" t="e">
        <f t="shared" si="802"/>
        <v>#DIV/0!</v>
      </c>
      <c r="GF155" s="120" t="e">
        <f t="shared" si="802"/>
        <v>#DIV/0!</v>
      </c>
      <c r="GG155" s="120" t="e">
        <f t="shared" si="802"/>
        <v>#DIV/0!</v>
      </c>
      <c r="GH155" s="120" t="e">
        <f t="shared" si="802"/>
        <v>#DIV/0!</v>
      </c>
      <c r="GI155" s="120" t="e">
        <f t="shared" si="802"/>
        <v>#DIV/0!</v>
      </c>
      <c r="GJ155" s="120" t="e">
        <f t="shared" si="802"/>
        <v>#DIV/0!</v>
      </c>
      <c r="GK155" s="120" t="e">
        <f t="shared" si="794"/>
        <v>#DIV/0!</v>
      </c>
      <c r="GL155" s="120" t="e">
        <f t="shared" si="795"/>
        <v>#DIV/0!</v>
      </c>
      <c r="GM155" s="120" t="e">
        <f t="shared" si="796"/>
        <v>#DIV/0!</v>
      </c>
      <c r="GN155" s="321" t="e">
        <f t="shared" si="797"/>
        <v>#DIV/0!</v>
      </c>
      <c r="GO155" s="85">
        <f>+Cas_Hoy!B154</f>
        <v>79</v>
      </c>
      <c r="GP155" s="62">
        <f>+Cas_Hoy!C154</f>
        <v>96</v>
      </c>
      <c r="GQ155" s="62">
        <f>+Cas_Hoy!D154</f>
        <v>83</v>
      </c>
      <c r="GR155" s="62">
        <f>+Cas_Hoy!E154</f>
        <v>104</v>
      </c>
      <c r="GS155" s="62">
        <f>+Cas_Hoy!F154</f>
        <v>413</v>
      </c>
      <c r="GT155" s="62">
        <f>+Cas_Hoy!G154</f>
        <v>543</v>
      </c>
      <c r="GU155" s="62">
        <f>+Cas_Hoy!H154</f>
        <v>591</v>
      </c>
      <c r="GV155" s="62">
        <f>+Cas_Hoy!I154</f>
        <v>721</v>
      </c>
      <c r="GW155" s="62">
        <f>+Cas_Hoy!J154</f>
        <v>340</v>
      </c>
      <c r="GX155" s="62">
        <f>+Cas_Hoy!K154</f>
        <v>418</v>
      </c>
      <c r="GY155" s="62">
        <f>+Cas_Hoy!L154</f>
        <v>227</v>
      </c>
      <c r="GZ155" s="62">
        <f>+Cas_Hoy!M154</f>
        <v>235</v>
      </c>
      <c r="HA155" s="62">
        <f>+Cas_Hoy!N154</f>
        <v>140</v>
      </c>
      <c r="HB155" s="62">
        <f>+Cas_Hoy!O154</f>
        <v>109</v>
      </c>
      <c r="HC155" s="62">
        <f>+Cas_Hoy!P154</f>
        <v>75</v>
      </c>
      <c r="HD155" s="62">
        <f>+Cas_Hoy!Q154</f>
        <v>48</v>
      </c>
      <c r="HE155" s="62">
        <f>+Cas_Hoy!R154</f>
        <v>23</v>
      </c>
      <c r="HF155" s="62">
        <f>+Cas_Hoy!S154</f>
        <v>45</v>
      </c>
      <c r="HG155" s="62">
        <f>+Cas_Hoy!T154</f>
        <v>9</v>
      </c>
      <c r="HH155" s="590">
        <f>+Cas_Hoy!U154</f>
        <v>6</v>
      </c>
      <c r="HI155" s="543" t="e">
        <f t="shared" si="798"/>
        <v>#DIV/0!</v>
      </c>
      <c r="HJ155" s="112" t="e">
        <f t="shared" si="799"/>
        <v>#DIV/0!</v>
      </c>
      <c r="HK155" s="112" t="e">
        <f t="shared" si="800"/>
        <v>#DIV/0!</v>
      </c>
      <c r="HL155" s="112" t="e">
        <f t="shared" si="801"/>
        <v>#DIV/0!</v>
      </c>
      <c r="HM155" s="323" t="e">
        <f t="shared" si="772"/>
        <v>#DIV/0!</v>
      </c>
      <c r="HN155" s="323" t="e">
        <f t="shared" si="773"/>
        <v>#DIV/0!</v>
      </c>
      <c r="HO155" s="323" t="e">
        <f t="shared" si="774"/>
        <v>#DIV/0!</v>
      </c>
      <c r="HP155" s="323" t="e">
        <f t="shared" si="775"/>
        <v>#DIV/0!</v>
      </c>
      <c r="HQ155" s="323" t="e">
        <f t="shared" si="776"/>
        <v>#DIV/0!</v>
      </c>
      <c r="HR155" s="323" t="e">
        <f t="shared" si="777"/>
        <v>#DIV/0!</v>
      </c>
      <c r="HS155" s="323" t="e">
        <f t="shared" si="778"/>
        <v>#DIV/0!</v>
      </c>
      <c r="HT155" s="323" t="e">
        <f t="shared" si="779"/>
        <v>#DIV/0!</v>
      </c>
      <c r="HU155" s="323" t="e">
        <f t="shared" si="780"/>
        <v>#DIV/0!</v>
      </c>
      <c r="HV155" s="323" t="e">
        <f t="shared" si="781"/>
        <v>#DIV/0!</v>
      </c>
      <c r="HW155" s="323" t="e">
        <f t="shared" si="782"/>
        <v>#DIV/0!</v>
      </c>
      <c r="HX155" s="323" t="e">
        <f t="shared" si="783"/>
        <v>#DIV/0!</v>
      </c>
      <c r="HY155" s="323" t="e">
        <f t="shared" si="784"/>
        <v>#DIV/0!</v>
      </c>
      <c r="HZ155" s="323" t="e">
        <f t="shared" si="785"/>
        <v>#DIV/0!</v>
      </c>
      <c r="IA155" s="323" t="e">
        <f t="shared" si="786"/>
        <v>#DIV/0!</v>
      </c>
      <c r="IB155" s="327" t="e">
        <f t="shared" si="787"/>
        <v>#DIV/0!</v>
      </c>
      <c r="IC155" s="241">
        <f>+CyF_Tot!B154</f>
        <v>0</v>
      </c>
      <c r="ID155" s="149">
        <f>+CyF_Tot!C154</f>
        <v>4023</v>
      </c>
      <c r="IE155" s="149">
        <f>+CyF_Tot!D154</f>
        <v>4253</v>
      </c>
      <c r="IF155" s="149">
        <f>+CyF_Tot!E154</f>
        <v>4417</v>
      </c>
      <c r="IG155" s="149">
        <f>+CyF_Tot!F154</f>
        <v>0</v>
      </c>
      <c r="IH155" s="149">
        <f>+CyF_Tot!G154</f>
        <v>118</v>
      </c>
      <c r="II155" s="149">
        <f>+CyF_Tot!H154</f>
        <v>124</v>
      </c>
      <c r="IJ155" s="557">
        <f>+CyF_Tot!I154</f>
        <v>125</v>
      </c>
      <c r="IK155" s="93" t="e">
        <f t="shared" si="667"/>
        <v>#DIV/0!</v>
      </c>
      <c r="IL155" s="90" t="e">
        <f t="shared" si="668"/>
        <v>#DIV/0!</v>
      </c>
      <c r="IM155" s="90" t="e">
        <f t="shared" si="669"/>
        <v>#DIV/0!</v>
      </c>
      <c r="IN155" s="90" t="e">
        <f t="shared" si="670"/>
        <v>#DIV/0!</v>
      </c>
      <c r="IO155" s="90" t="e">
        <f t="shared" si="671"/>
        <v>#DIV/0!</v>
      </c>
      <c r="IP155" s="90" t="e">
        <f t="shared" si="672"/>
        <v>#DIV/0!</v>
      </c>
      <c r="IQ155" s="90" t="e">
        <f t="shared" si="673"/>
        <v>#DIV/0!</v>
      </c>
      <c r="IR155" s="90" t="e">
        <f t="shared" si="674"/>
        <v>#DIV/0!</v>
      </c>
      <c r="IS155" s="90" t="e">
        <f t="shared" si="675"/>
        <v>#DIV/0!</v>
      </c>
      <c r="IT155" s="90" t="e">
        <f t="shared" si="676"/>
        <v>#DIV/0!</v>
      </c>
      <c r="IU155" s="90" t="e">
        <f t="shared" si="677"/>
        <v>#DIV/0!</v>
      </c>
      <c r="IV155" s="90" t="e">
        <f t="shared" si="678"/>
        <v>#DIV/0!</v>
      </c>
      <c r="IW155" s="90" t="e">
        <f t="shared" si="679"/>
        <v>#DIV/0!</v>
      </c>
      <c r="IX155" s="90" t="e">
        <f t="shared" si="680"/>
        <v>#DIV/0!</v>
      </c>
      <c r="IY155" s="90" t="e">
        <f t="shared" si="681"/>
        <v>#DIV/0!</v>
      </c>
      <c r="IZ155" s="90" t="e">
        <f t="shared" si="682"/>
        <v>#DIV/0!</v>
      </c>
      <c r="JA155" s="90" t="e">
        <f t="shared" si="683"/>
        <v>#DIV/0!</v>
      </c>
      <c r="JB155" s="90" t="e">
        <f t="shared" si="684"/>
        <v>#DIV/0!</v>
      </c>
      <c r="JC155" s="90" t="e">
        <f t="shared" si="685"/>
        <v>#DIV/0!</v>
      </c>
      <c r="JD155" s="202" t="e">
        <f t="shared" si="686"/>
        <v>#DIV/0!</v>
      </c>
      <c r="JE155" s="326"/>
      <c r="JF155" s="323"/>
      <c r="JG155" s="323"/>
      <c r="JH155" s="323"/>
      <c r="JI155" s="323"/>
      <c r="JJ155" s="323"/>
      <c r="JK155" s="323"/>
      <c r="JL155" s="323"/>
      <c r="JM155" s="323"/>
      <c r="JN155" s="323"/>
      <c r="JO155" s="323"/>
      <c r="JP155" s="323"/>
      <c r="JQ155" s="323"/>
      <c r="JR155" s="323"/>
      <c r="JS155" s="323"/>
      <c r="JT155" s="323"/>
      <c r="JU155" s="323"/>
      <c r="JV155" s="323"/>
      <c r="JW155" s="323"/>
      <c r="JX155" s="327"/>
      <c r="JZ155" s="701">
        <f t="shared" si="540"/>
        <v>0</v>
      </c>
      <c r="KA155" s="291">
        <f t="shared" si="541"/>
        <v>0</v>
      </c>
      <c r="KB155" s="291">
        <f t="shared" si="542"/>
        <v>0</v>
      </c>
      <c r="KC155" s="291">
        <f t="shared" si="543"/>
        <v>0</v>
      </c>
      <c r="KD155" s="291">
        <f t="shared" si="544"/>
        <v>0</v>
      </c>
      <c r="KE155" s="291">
        <f t="shared" si="545"/>
        <v>0</v>
      </c>
      <c r="KF155" s="291">
        <f t="shared" si="546"/>
        <v>0</v>
      </c>
      <c r="KG155" s="291">
        <f t="shared" si="547"/>
        <v>0</v>
      </c>
      <c r="KH155" s="291">
        <f t="shared" si="548"/>
        <v>0</v>
      </c>
      <c r="KI155" s="291">
        <f t="shared" si="549"/>
        <v>0</v>
      </c>
      <c r="KJ155" s="291">
        <f t="shared" si="550"/>
        <v>0</v>
      </c>
      <c r="KK155" s="291">
        <f t="shared" si="551"/>
        <v>0</v>
      </c>
      <c r="KL155" s="291">
        <f t="shared" si="552"/>
        <v>0</v>
      </c>
      <c r="KM155" s="291">
        <f t="shared" si="553"/>
        <v>0</v>
      </c>
      <c r="KN155" s="291">
        <f t="shared" si="554"/>
        <v>0</v>
      </c>
      <c r="KO155" s="291">
        <f t="shared" si="555"/>
        <v>0</v>
      </c>
      <c r="KP155" s="291">
        <f t="shared" si="556"/>
        <v>0</v>
      </c>
      <c r="KQ155" s="291">
        <f t="shared" si="557"/>
        <v>0</v>
      </c>
      <c r="KR155" s="291">
        <f t="shared" si="558"/>
        <v>0</v>
      </c>
      <c r="KS155" s="702">
        <f t="shared" si="559"/>
        <v>0</v>
      </c>
      <c r="KT155" s="705">
        <f>(SUM(JZ155:KS155)/SUM(JZ$4:KS154))*100000</f>
        <v>0</v>
      </c>
      <c r="KU155" s="624"/>
      <c r="KV155" s="625"/>
      <c r="KW155" s="625"/>
      <c r="KX155" s="625"/>
      <c r="KY155" s="625"/>
      <c r="KZ155" s="625"/>
      <c r="LA155" s="625"/>
      <c r="LB155" s="625"/>
      <c r="LC155" s="625"/>
      <c r="LD155" s="625"/>
      <c r="LE155" s="625"/>
      <c r="LF155" s="625"/>
      <c r="LG155" s="625"/>
      <c r="LH155" s="625"/>
      <c r="LI155" s="625"/>
      <c r="LJ155" s="625"/>
      <c r="LK155" s="625"/>
      <c r="LL155" s="625"/>
      <c r="LM155" s="625"/>
      <c r="LN155" s="626"/>
      <c r="LO155" s="642"/>
      <c r="LP155" s="625"/>
      <c r="LQ155" s="625"/>
      <c r="LR155" s="625"/>
      <c r="LS155" s="625"/>
      <c r="LT155" s="645"/>
      <c r="LU155" s="624"/>
      <c r="LV155" s="625"/>
      <c r="LW155" s="626"/>
      <c r="LY155" s="725" t="e">
        <f>VLOOKUP(A155,Vac!A:C,2,FALSE)</f>
        <v>#N/A</v>
      </c>
      <c r="LZ155" s="730" t="e">
        <f>VLOOKUP(A155,Vac!A:D,3,FALSE)</f>
        <v>#N/A</v>
      </c>
      <c r="MA155" s="722" t="e">
        <f>VLOOKUP(A155,Vac!A:D,4,FALSE)</f>
        <v>#N/A</v>
      </c>
      <c r="MB155" s="742" t="e">
        <f t="shared" si="704"/>
        <v>#N/A</v>
      </c>
      <c r="MC155" s="666" t="e">
        <f t="shared" si="705"/>
        <v>#N/A</v>
      </c>
    </row>
    <row r="156" spans="1:341" ht="14.4">
      <c r="A156" s="510" t="s">
        <v>165</v>
      </c>
      <c r="B156" s="538">
        <v>11510</v>
      </c>
      <c r="C156" s="526">
        <f t="shared" si="638"/>
        <v>829</v>
      </c>
      <c r="D156" s="517">
        <f t="shared" si="639"/>
        <v>19</v>
      </c>
      <c r="E156" s="495">
        <f t="shared" ref="E156:E170" si="803">(IK156*BE156)+(IL156*BF156)+(IM156*BG156)+(IN156*BH156)+(IO156*BI156)+(IP156*BJ156)+(IQ156*BK156)+(IR156*BL156)+(IS156*BM156)+(IT156*BN156)+(IU156*BO156)+(IV156*BP156)+(IW156*BQ156)+(IX156*BR156)+(IY156*BS156)+(IZ156*BT156)+(JA156*BU156)+(JB156*BV156)+(JC156*BW156)+(JD156*BX156)</f>
        <v>7.3743155799873136E-3</v>
      </c>
      <c r="F156" s="208">
        <f t="shared" ref="F156:F170" si="804">ID156/B156</f>
        <v>6.1424847958297134E-2</v>
      </c>
      <c r="G156" s="30">
        <f t="shared" ref="G156:G170" si="805">H156/F156</f>
        <v>3.6442861295438491</v>
      </c>
      <c r="H156" s="29">
        <f t="shared" ref="H156:H170" si="806">IJ156/(E156*B156)</f>
        <v>0.22384972142376205</v>
      </c>
      <c r="I156" s="33">
        <f t="shared" ref="I156:I170" si="807">(G156*IF156)/B156</f>
        <v>0.26247725468217642</v>
      </c>
      <c r="J156" s="353">
        <f t="shared" ref="J156:J170" si="808">+((DM156*AK156)+(DN156*AL156)+(DO156*AM156)+(DP156*AN156)+(DQ156*AO156)+(DR156*AP156)+(DS156*AQ156)+(DT156*AR156)+(DU156*AS156)+(DV156*AT156)+(DW156*AU156)+(DX156*AV156)+(DY156*AW156)+(DZ156*AX156)+(EA156*AY156)+(EB156*AZ156)+(EC156*BA156)+(ED156*BB156)+(EE156*BC156)+(EF156*BD156))/B156</f>
        <v>0.20621561269956515</v>
      </c>
      <c r="K156" s="581">
        <f t="shared" si="710"/>
        <v>8.004915179123823E-3</v>
      </c>
      <c r="L156" s="354">
        <f t="shared" si="762"/>
        <v>3.357201841827433</v>
      </c>
      <c r="M156" s="355">
        <f t="shared" ref="M156:M170" si="809">((J156*B156)+((GO156+GP156+GQ156+GR156+GS156+GT156+GU156+GV156+GW156+GX156+GY156+GZ156+HA156+HB156+HC156+HD156+HE156+HF156+HG156+HH156)-(EG156+EH156+EI156+EJ156+EK156+EL156+EM156+EN156+EO156+EP156+EQ156+ER156+ES156+ET156+EU156+EV156+EW156+EX156+EY156+EZ156))*L156)/B156</f>
        <v>0.24180020216115916</v>
      </c>
      <c r="N156" s="827"/>
      <c r="O156" s="364" t="s">
        <v>226</v>
      </c>
      <c r="P156" s="20" t="s">
        <v>227</v>
      </c>
      <c r="Q156" s="20"/>
      <c r="R156" s="20"/>
      <c r="S156" s="166">
        <f t="shared" si="568"/>
        <v>829</v>
      </c>
      <c r="T156" s="167">
        <f t="shared" si="569"/>
        <v>7202.4326672458728</v>
      </c>
      <c r="U156" s="166">
        <f t="shared" si="570"/>
        <v>52</v>
      </c>
      <c r="V156" s="168">
        <f t="shared" si="571"/>
        <v>6.6924066924066924E-2</v>
      </c>
      <c r="W156" s="167">
        <f t="shared" si="572"/>
        <v>451.78105994787143</v>
      </c>
      <c r="X156" s="166">
        <f t="shared" si="573"/>
        <v>122</v>
      </c>
      <c r="Y156" s="168">
        <f t="shared" si="574"/>
        <v>0.17256011315417255</v>
      </c>
      <c r="Z156" s="167">
        <f t="shared" si="575"/>
        <v>1059.9478714161598</v>
      </c>
      <c r="AA156" s="166">
        <f t="shared" si="576"/>
        <v>19</v>
      </c>
      <c r="AB156" s="167">
        <f t="shared" si="577"/>
        <v>1650.7384882710687</v>
      </c>
      <c r="AC156" s="169">
        <f t="shared" si="578"/>
        <v>2.2919179734620022E-2</v>
      </c>
      <c r="AD156" s="166">
        <f t="shared" si="579"/>
        <v>0</v>
      </c>
      <c r="AE156" s="168">
        <f t="shared" si="580"/>
        <v>0</v>
      </c>
      <c r="AF156" s="167">
        <f t="shared" si="581"/>
        <v>0</v>
      </c>
      <c r="AG156" s="166">
        <f t="shared" si="582"/>
        <v>2</v>
      </c>
      <c r="AH156" s="168">
        <f t="shared" si="583"/>
        <v>0.11764705882352941</v>
      </c>
      <c r="AI156" s="365">
        <f t="shared" si="584"/>
        <v>173.7619461337967</v>
      </c>
      <c r="AJ156" s="831"/>
      <c r="AK156" s="85">
        <v>1001.9995838496432</v>
      </c>
      <c r="AL156" s="62">
        <v>1003.2859529602852</v>
      </c>
      <c r="AM156" s="62">
        <v>898.11139396790963</v>
      </c>
      <c r="AN156" s="62">
        <v>866.1220093531789</v>
      </c>
      <c r="AO156" s="62">
        <v>791.22644912543967</v>
      </c>
      <c r="AP156" s="62">
        <v>742.05619563036589</v>
      </c>
      <c r="AQ156" s="62">
        <v>736.65022931250371</v>
      </c>
      <c r="AR156" s="62">
        <v>757.919919650927</v>
      </c>
      <c r="AS156" s="62">
        <v>672.55190154055686</v>
      </c>
      <c r="AT156" s="62">
        <v>710.41330736080977</v>
      </c>
      <c r="AU156" s="62">
        <v>603.5179284918795</v>
      </c>
      <c r="AV156" s="62">
        <v>582.80172533325162</v>
      </c>
      <c r="AW156" s="62">
        <v>466.64142810391206</v>
      </c>
      <c r="AX156" s="62">
        <v>556.89435389121445</v>
      </c>
      <c r="AY156" s="62">
        <v>324.47233864022428</v>
      </c>
      <c r="AZ156" s="62">
        <v>408.6245805753054</v>
      </c>
      <c r="BA156" s="62">
        <v>122.76830016577999</v>
      </c>
      <c r="BB156" s="62">
        <v>187.37989105283887</v>
      </c>
      <c r="BC156" s="62">
        <v>13.060457464444681</v>
      </c>
      <c r="BD156" s="86">
        <v>63.502089978781896</v>
      </c>
      <c r="BE156" s="258">
        <v>2.0000000000000002E-5</v>
      </c>
      <c r="BF156" s="43">
        <v>2.0000000000000002E-5</v>
      </c>
      <c r="BG156" s="53">
        <v>5.0000000000000002E-5</v>
      </c>
      <c r="BH156" s="53">
        <v>4.0000000000000003E-5</v>
      </c>
      <c r="BI156" s="53">
        <v>1.2518952302791728E-4</v>
      </c>
      <c r="BJ156" s="53">
        <v>1.2406223545552731E-4</v>
      </c>
      <c r="BK156" s="53">
        <v>3.4000000000000002E-4</v>
      </c>
      <c r="BL156" s="53">
        <v>1.8000000000000001E-4</v>
      </c>
      <c r="BM156" s="53">
        <v>8.9999999999999998E-4</v>
      </c>
      <c r="BN156" s="53">
        <v>5.0000000000000001E-4</v>
      </c>
      <c r="BO156" s="53">
        <v>3.8E-3</v>
      </c>
      <c r="BP156" s="53">
        <v>2E-3</v>
      </c>
      <c r="BQ156" s="53">
        <v>1.6199999999999999E-2</v>
      </c>
      <c r="BR156" s="53">
        <v>6.1999999999999998E-3</v>
      </c>
      <c r="BS156" s="53">
        <v>6.1100000000000002E-2</v>
      </c>
      <c r="BT156" s="53">
        <v>2.6800000000000001E-2</v>
      </c>
      <c r="BU156" s="53">
        <v>0.1421</v>
      </c>
      <c r="BV156" s="53">
        <v>5.4699999999999999E-2</v>
      </c>
      <c r="BW156" s="53">
        <v>0.27589999999999998</v>
      </c>
      <c r="BX156" s="773">
        <v>0.1051</v>
      </c>
      <c r="BY156" s="53">
        <f t="shared" si="763"/>
        <v>2.0000000000000002E-5</v>
      </c>
      <c r="BZ156" s="53">
        <f t="shared" si="764"/>
        <v>4.5000000000000003E-5</v>
      </c>
      <c r="CA156" s="53">
        <f t="shared" si="765"/>
        <v>1.246258792417223E-4</v>
      </c>
      <c r="CB156" s="53">
        <f t="shared" si="766"/>
        <v>2.6000000000000003E-4</v>
      </c>
      <c r="CC156" s="53">
        <f t="shared" si="767"/>
        <v>6.9999999999999999E-4</v>
      </c>
      <c r="CD156" s="53">
        <f t="shared" si="768"/>
        <v>2.8999999999999998E-3</v>
      </c>
      <c r="CE156" s="53">
        <f t="shared" si="769"/>
        <v>1.12E-2</v>
      </c>
      <c r="CF156" s="53">
        <f t="shared" si="770"/>
        <v>4.3950000000000003E-2</v>
      </c>
      <c r="CG156" s="53">
        <f t="shared" si="771"/>
        <v>9.8400000000000001E-2</v>
      </c>
      <c r="CH156" s="54">
        <f t="shared" si="788"/>
        <v>0.1905</v>
      </c>
      <c r="CI156" s="64">
        <f>+Fall_Hoy!B156</f>
        <v>0</v>
      </c>
      <c r="CJ156" s="61">
        <f>+Fall_Hoy!C156</f>
        <v>0</v>
      </c>
      <c r="CK156" s="61">
        <f>+Fall_Hoy!D156</f>
        <v>0</v>
      </c>
      <c r="CL156" s="61">
        <f>+Fall_Hoy!E156</f>
        <v>0</v>
      </c>
      <c r="CM156" s="61">
        <f>+Fall_Hoy!F156</f>
        <v>0</v>
      </c>
      <c r="CN156" s="61">
        <f>+Fall_Hoy!G156</f>
        <v>0</v>
      </c>
      <c r="CO156" s="61">
        <f>+Fall_Hoy!H156</f>
        <v>0</v>
      </c>
      <c r="CP156" s="61">
        <f>+Fall_Hoy!I156</f>
        <v>0</v>
      </c>
      <c r="CQ156" s="61">
        <f>+Fall_Hoy!J156</f>
        <v>0</v>
      </c>
      <c r="CR156" s="61">
        <f>+Fall_Hoy!K156</f>
        <v>0</v>
      </c>
      <c r="CS156" s="61">
        <f>+Fall_Hoy!L156</f>
        <v>3</v>
      </c>
      <c r="CT156" s="61">
        <f>+Fall_Hoy!M156</f>
        <v>0</v>
      </c>
      <c r="CU156" s="61">
        <f>+Fall_Hoy!N156</f>
        <v>1</v>
      </c>
      <c r="CV156" s="61">
        <f>+Fall_Hoy!O156</f>
        <v>2</v>
      </c>
      <c r="CW156" s="61">
        <f>+Fall_Hoy!P156</f>
        <v>4</v>
      </c>
      <c r="CX156" s="61">
        <f>+Fall_Hoy!Q156</f>
        <v>1</v>
      </c>
      <c r="CY156" s="61">
        <f>+Fall_Hoy!R156</f>
        <v>3</v>
      </c>
      <c r="CZ156" s="61">
        <f>+Fall_Hoy!S156</f>
        <v>2</v>
      </c>
      <c r="DA156" s="61">
        <f>+Fall_Hoy!T156</f>
        <v>0</v>
      </c>
      <c r="DB156" s="253">
        <f>+Fall_Hoy!U156</f>
        <v>2</v>
      </c>
      <c r="DC156" s="61">
        <f>+Fall_Hoy!W156</f>
        <v>0</v>
      </c>
      <c r="DD156" s="61">
        <f>+Fall_Hoy!X156</f>
        <v>0</v>
      </c>
      <c r="DE156" s="61">
        <f>+Fall_Hoy!Y156</f>
        <v>0</v>
      </c>
      <c r="DF156" s="61">
        <f>+Fall_Hoy!Z156</f>
        <v>0</v>
      </c>
      <c r="DG156" s="61">
        <f>+Fall_Hoy!AA156</f>
        <v>0</v>
      </c>
      <c r="DH156" s="61">
        <f>+Fall_Hoy!AB156</f>
        <v>0</v>
      </c>
      <c r="DI156" s="61">
        <f>+Fall_Hoy!AC156</f>
        <v>0</v>
      </c>
      <c r="DJ156" s="61">
        <f>+Fall_Hoy!AD156</f>
        <v>0</v>
      </c>
      <c r="DK156" s="61">
        <f>+Fall_Hoy!AE156</f>
        <v>1</v>
      </c>
      <c r="DL156" s="270">
        <f>+Fall_Hoy!AF156</f>
        <v>0</v>
      </c>
      <c r="DM156" s="75">
        <f t="shared" si="585"/>
        <v>0.20176280270769462</v>
      </c>
      <c r="DN156" s="76">
        <f t="shared" si="586"/>
        <v>9.1314704522393264E-2</v>
      </c>
      <c r="DO156" s="76">
        <f t="shared" si="587"/>
        <v>0.13228228644967774</v>
      </c>
      <c r="DP156" s="76">
        <f t="shared" si="588"/>
        <v>0.57924926497693363</v>
      </c>
      <c r="DQ156" s="76">
        <f t="shared" si="688"/>
        <v>9.9844993917127603E-2</v>
      </c>
      <c r="DR156" s="76">
        <f t="shared" si="689"/>
        <v>0.1199370081728053</v>
      </c>
      <c r="DS156" s="76">
        <f t="shared" si="690"/>
        <v>9.7739737442552224E-2</v>
      </c>
      <c r="DT156" s="76">
        <f t="shared" si="691"/>
        <v>0.11610725317858106</v>
      </c>
      <c r="DU156" s="76">
        <f t="shared" si="692"/>
        <v>9.2186193895195195E-2</v>
      </c>
      <c r="DV156" s="76">
        <f t="shared" si="693"/>
        <v>7.1789195770368297E-2</v>
      </c>
      <c r="DW156" s="76">
        <f t="shared" si="694"/>
        <v>0.7</v>
      </c>
      <c r="DX156" s="76">
        <f t="shared" si="695"/>
        <v>5.3191331892975958E-2</v>
      </c>
      <c r="DY156" s="76">
        <f t="shared" si="696"/>
        <v>0.13228228644967774</v>
      </c>
      <c r="DZ156" s="76">
        <f t="shared" si="697"/>
        <v>0.57924926497693363</v>
      </c>
      <c r="EA156" s="76">
        <f t="shared" si="698"/>
        <v>0.20176280270769462</v>
      </c>
      <c r="EB156" s="76">
        <f t="shared" si="699"/>
        <v>9.1314704522393264E-2</v>
      </c>
      <c r="EC156" s="76">
        <f t="shared" si="700"/>
        <v>0.17196534451130208</v>
      </c>
      <c r="ED156" s="76">
        <f t="shared" si="701"/>
        <v>0.1951280422490943</v>
      </c>
      <c r="EE156" s="76">
        <f t="shared" si="702"/>
        <v>7.6566996425842193E-2</v>
      </c>
      <c r="EF156" s="316">
        <f t="shared" si="703"/>
        <v>0.2996672349637915</v>
      </c>
      <c r="EG156" s="85">
        <f>+'Cas_-14'!B155</f>
        <v>10</v>
      </c>
      <c r="EH156" s="62">
        <f>+'Cas_-14'!C155</f>
        <v>16</v>
      </c>
      <c r="EI156" s="62">
        <f>+'Cas_-14'!D155</f>
        <v>42</v>
      </c>
      <c r="EJ156" s="62">
        <f>+'Cas_-14'!E155</f>
        <v>48</v>
      </c>
      <c r="EK156" s="62">
        <f>+'Cas_-14'!F155</f>
        <v>79</v>
      </c>
      <c r="EL156" s="62">
        <f>+'Cas_-14'!G155</f>
        <v>89</v>
      </c>
      <c r="EM156" s="62">
        <f>+'Cas_-14'!H155</f>
        <v>72</v>
      </c>
      <c r="EN156" s="62">
        <f>+'Cas_-14'!I155</f>
        <v>88</v>
      </c>
      <c r="EO156" s="62">
        <f>+'Cas_-14'!J155</f>
        <v>62</v>
      </c>
      <c r="EP156" s="62">
        <f>+'Cas_-14'!K155</f>
        <v>51</v>
      </c>
      <c r="EQ156" s="62">
        <f>+'Cas_-14'!L155</f>
        <v>36</v>
      </c>
      <c r="ER156" s="62">
        <f>+'Cas_-14'!M155</f>
        <v>31</v>
      </c>
      <c r="ES156" s="62">
        <f>+'Cas_-14'!N155</f>
        <v>19</v>
      </c>
      <c r="ET156" s="62">
        <f>+'Cas_-14'!O155</f>
        <v>20</v>
      </c>
      <c r="EU156" s="62">
        <f>+'Cas_-14'!P155</f>
        <v>14</v>
      </c>
      <c r="EV156" s="62">
        <f>+'Cas_-14'!Q155</f>
        <v>10</v>
      </c>
      <c r="EW156" s="62">
        <f>+'Cas_-14'!R155</f>
        <v>4</v>
      </c>
      <c r="EX156" s="62">
        <f>+'Cas_-14'!S155</f>
        <v>8</v>
      </c>
      <c r="EY156" s="62">
        <f>+'Cas_-14'!T155</f>
        <v>1</v>
      </c>
      <c r="EZ156" s="86">
        <f>+'Cas_-14'!U155</f>
        <v>3</v>
      </c>
      <c r="FA156" s="201">
        <f t="shared" ref="FA156:FA170" si="810">+EG156/AK156</f>
        <v>9.9800440650687616E-3</v>
      </c>
      <c r="FB156" s="90">
        <f t="shared" ref="FB156:FB170" si="811">+EH156/AL156</f>
        <v>1.5947596946603873E-2</v>
      </c>
      <c r="FC156" s="90">
        <f t="shared" ref="FC156:FC170" si="812">+EI156/AM156</f>
        <v>4.6764800315517094E-2</v>
      </c>
      <c r="FD156" s="90">
        <f t="shared" ref="FD156:FD170" si="813">+EJ156/AN156</f>
        <v>5.5419443775417354E-2</v>
      </c>
      <c r="FE156" s="90">
        <f t="shared" ref="FE156:FE170" si="814">+EK156/AO156</f>
        <v>9.9844993917127603E-2</v>
      </c>
      <c r="FF156" s="90">
        <f t="shared" ref="FF156:FF170" si="815">+EL156/AP156</f>
        <v>0.1199370081728053</v>
      </c>
      <c r="FG156" s="90">
        <f t="shared" ref="FG156:FG170" si="816">+EM156/AQ156</f>
        <v>9.7739737442552224E-2</v>
      </c>
      <c r="FH156" s="90">
        <f t="shared" ref="FH156:FH170" si="817">+EN156/AR156</f>
        <v>0.11610725317858106</v>
      </c>
      <c r="FI156" s="90">
        <f t="shared" ref="FI156:FI170" si="818">+EO156/AS156</f>
        <v>9.2186193895195195E-2</v>
      </c>
      <c r="FJ156" s="90">
        <f t="shared" ref="FJ156:FJ170" si="819">+EP156/AT156</f>
        <v>7.1789195770368297E-2</v>
      </c>
      <c r="FK156" s="90">
        <f t="shared" ref="FK156:FK170" si="820">+EQ156/AU156</f>
        <v>5.9650257764437546E-2</v>
      </c>
      <c r="FL156" s="90">
        <f t="shared" ref="FL156:FL170" si="821">+ER156/AV156</f>
        <v>5.3191331892975958E-2</v>
      </c>
      <c r="FM156" s="90">
        <f t="shared" ref="FM156:FM170" si="822">+ES156/AW156</f>
        <v>4.0716487769210809E-2</v>
      </c>
      <c r="FN156" s="90">
        <f t="shared" ref="FN156:FN170" si="823">+ET156/AX156</f>
        <v>3.5913454428569885E-2</v>
      </c>
      <c r="FO156" s="90">
        <f t="shared" ref="FO156:FO170" si="824">+EU156/AY156</f>
        <v>4.3146975359040496E-2</v>
      </c>
      <c r="FP156" s="90">
        <f t="shared" ref="FP156:FP170" si="825">+EV156/AZ156</f>
        <v>2.4472340812001399E-2</v>
      </c>
      <c r="FQ156" s="90">
        <f t="shared" ref="FQ156:FQ170" si="826">+EW156/BA156</f>
        <v>3.2581700606741364E-2</v>
      </c>
      <c r="FR156" s="90">
        <f t="shared" ref="FR156:FR170" si="827">+EX156/BB156</f>
        <v>4.2694015644101836E-2</v>
      </c>
      <c r="FS156" s="90">
        <f t="shared" ref="FS156:FS170" si="828">+EY156/BC156</f>
        <v>7.6566996425842193E-2</v>
      </c>
      <c r="FT156" s="99">
        <f t="shared" ref="FT156:FT170" si="829">+EZ156/BD156</f>
        <v>4.7242539592041728E-2</v>
      </c>
      <c r="FU156" s="119">
        <f t="shared" si="790"/>
        <v>4.6761748889408459</v>
      </c>
      <c r="FV156" s="120">
        <f t="shared" si="791"/>
        <v>3.7313432835820888</v>
      </c>
      <c r="FW156" s="120">
        <f t="shared" si="792"/>
        <v>3.2488628979857048</v>
      </c>
      <c r="FX156" s="120">
        <f t="shared" si="793"/>
        <v>16.129032258064516</v>
      </c>
      <c r="FY156" s="120">
        <f t="shared" si="802"/>
        <v>1</v>
      </c>
      <c r="FZ156" s="120">
        <f t="shared" si="802"/>
        <v>1</v>
      </c>
      <c r="GA156" s="120">
        <f t="shared" si="802"/>
        <v>1</v>
      </c>
      <c r="GB156" s="120">
        <f t="shared" si="802"/>
        <v>1</v>
      </c>
      <c r="GC156" s="120">
        <f t="shared" si="802"/>
        <v>1</v>
      </c>
      <c r="GD156" s="120">
        <f t="shared" si="802"/>
        <v>1</v>
      </c>
      <c r="GE156" s="120">
        <f t="shared" si="802"/>
        <v>11.735070831786546</v>
      </c>
      <c r="GF156" s="120">
        <f t="shared" si="802"/>
        <v>1</v>
      </c>
      <c r="GG156" s="120">
        <f t="shared" si="802"/>
        <v>3.2488628979857048</v>
      </c>
      <c r="GH156" s="120">
        <f t="shared" si="802"/>
        <v>16.129032258064516</v>
      </c>
      <c r="GI156" s="120">
        <f t="shared" si="802"/>
        <v>4.6761748889408459</v>
      </c>
      <c r="GJ156" s="120">
        <f t="shared" si="802"/>
        <v>3.7313432835820888</v>
      </c>
      <c r="GK156" s="120">
        <f t="shared" si="794"/>
        <v>5.2779732582688252</v>
      </c>
      <c r="GL156" s="120">
        <f t="shared" si="795"/>
        <v>4.5703839122486283</v>
      </c>
      <c r="GM156" s="120">
        <f t="shared" si="796"/>
        <v>1</v>
      </c>
      <c r="GN156" s="321">
        <f t="shared" si="797"/>
        <v>6.3431652394544882</v>
      </c>
      <c r="GO156" s="85">
        <f>+Cas_Hoy!B155</f>
        <v>13</v>
      </c>
      <c r="GP156" s="62">
        <f>+Cas_Hoy!C155</f>
        <v>16</v>
      </c>
      <c r="GQ156" s="62">
        <f>+Cas_Hoy!D155</f>
        <v>50</v>
      </c>
      <c r="GR156" s="62">
        <f>+Cas_Hoy!E155</f>
        <v>52</v>
      </c>
      <c r="GS156" s="62">
        <f>+Cas_Hoy!F155</f>
        <v>88</v>
      </c>
      <c r="GT156" s="62">
        <f>+Cas_Hoy!G155</f>
        <v>104</v>
      </c>
      <c r="GU156" s="62">
        <f>+Cas_Hoy!H155</f>
        <v>87</v>
      </c>
      <c r="GV156" s="62">
        <f>+Cas_Hoy!I155</f>
        <v>104</v>
      </c>
      <c r="GW156" s="62">
        <f>+Cas_Hoy!J155</f>
        <v>73</v>
      </c>
      <c r="GX156" s="62">
        <f>+Cas_Hoy!K155</f>
        <v>62</v>
      </c>
      <c r="GY156" s="62">
        <f>+Cas_Hoy!L155</f>
        <v>44</v>
      </c>
      <c r="GZ156" s="62">
        <f>+Cas_Hoy!M155</f>
        <v>39</v>
      </c>
      <c r="HA156" s="62">
        <f>+Cas_Hoy!N155</f>
        <v>21</v>
      </c>
      <c r="HB156" s="62">
        <f>+Cas_Hoy!O155</f>
        <v>22</v>
      </c>
      <c r="HC156" s="62">
        <f>+Cas_Hoy!P155</f>
        <v>16</v>
      </c>
      <c r="HD156" s="62">
        <f>+Cas_Hoy!Q155</f>
        <v>14</v>
      </c>
      <c r="HE156" s="62">
        <f>+Cas_Hoy!R155</f>
        <v>7</v>
      </c>
      <c r="HF156" s="62">
        <f>+Cas_Hoy!S155</f>
        <v>9</v>
      </c>
      <c r="HG156" s="62">
        <f>+Cas_Hoy!T155</f>
        <v>1</v>
      </c>
      <c r="HH156" s="590">
        <f>+Cas_Hoy!U155</f>
        <v>3</v>
      </c>
      <c r="HI156" s="543">
        <f t="shared" si="798"/>
        <v>0.23058606023736525</v>
      </c>
      <c r="HJ156" s="112">
        <f t="shared" si="799"/>
        <v>0.12784058633135056</v>
      </c>
      <c r="HK156" s="112">
        <f t="shared" si="800"/>
        <v>0.14620673765490697</v>
      </c>
      <c r="HL156" s="112">
        <f t="shared" si="801"/>
        <v>0.63717419147462695</v>
      </c>
      <c r="HM156" s="323">
        <f t="shared" si="772"/>
        <v>0.11121974005958518</v>
      </c>
      <c r="HN156" s="323">
        <f t="shared" si="773"/>
        <v>0.1401511106738399</v>
      </c>
      <c r="HO156" s="323">
        <f t="shared" si="774"/>
        <v>0.11810218274308394</v>
      </c>
      <c r="HP156" s="323">
        <f t="shared" si="775"/>
        <v>0.13721766284741399</v>
      </c>
      <c r="HQ156" s="323">
        <f t="shared" si="776"/>
        <v>0.10854180894111692</v>
      </c>
      <c r="HR156" s="323">
        <f t="shared" si="777"/>
        <v>8.7273139956134019E-2</v>
      </c>
      <c r="HS156" s="323">
        <f t="shared" si="778"/>
        <v>0.7</v>
      </c>
      <c r="HT156" s="323">
        <f t="shared" si="779"/>
        <v>6.691812722019555E-2</v>
      </c>
      <c r="HU156" s="323">
        <f t="shared" si="780"/>
        <v>0.14620673765490697</v>
      </c>
      <c r="HV156" s="323">
        <f t="shared" si="781"/>
        <v>0.63717419147462695</v>
      </c>
      <c r="HW156" s="323">
        <f t="shared" si="782"/>
        <v>0.23058606023736525</v>
      </c>
      <c r="HX156" s="323">
        <f t="shared" si="783"/>
        <v>0.12784058633135056</v>
      </c>
      <c r="HY156" s="323">
        <f t="shared" si="784"/>
        <v>0.30093935289477869</v>
      </c>
      <c r="HZ156" s="323">
        <f t="shared" si="785"/>
        <v>0.21951904753023108</v>
      </c>
      <c r="IA156" s="323">
        <f t="shared" si="786"/>
        <v>7.6566996425842193E-2</v>
      </c>
      <c r="IB156" s="327">
        <f t="shared" si="787"/>
        <v>0.2996672349637915</v>
      </c>
      <c r="IC156" s="241">
        <f>+CyF_Tot!B155</f>
        <v>0</v>
      </c>
      <c r="ID156" s="149">
        <f>+CyF_Tot!C155</f>
        <v>707</v>
      </c>
      <c r="IE156" s="149">
        <f>+CyF_Tot!D155</f>
        <v>777</v>
      </c>
      <c r="IF156" s="149">
        <f>+CyF_Tot!E155</f>
        <v>829</v>
      </c>
      <c r="IG156" s="149">
        <f>+CyF_Tot!F155</f>
        <v>0</v>
      </c>
      <c r="IH156" s="149">
        <f>+CyF_Tot!G155</f>
        <v>17</v>
      </c>
      <c r="II156" s="149">
        <f>+CyF_Tot!H155</f>
        <v>19</v>
      </c>
      <c r="IJ156" s="557">
        <f>+CyF_Tot!I155</f>
        <v>19</v>
      </c>
      <c r="IK156" s="93">
        <f t="shared" si="667"/>
        <v>8.7054698857484195E-2</v>
      </c>
      <c r="IL156" s="90">
        <f t="shared" si="668"/>
        <v>8.7166459857539985E-2</v>
      </c>
      <c r="IM156" s="90">
        <f t="shared" si="669"/>
        <v>7.8028791830400485E-2</v>
      </c>
      <c r="IN156" s="90">
        <f t="shared" si="670"/>
        <v>7.5249522967261409E-2</v>
      </c>
      <c r="IO156" s="90">
        <f t="shared" si="671"/>
        <v>6.8742523816284942E-2</v>
      </c>
      <c r="IP156" s="90">
        <f t="shared" si="672"/>
        <v>6.4470564346686868E-2</v>
      </c>
      <c r="IQ156" s="90">
        <f t="shared" si="673"/>
        <v>6.4000888732624134E-2</v>
      </c>
      <c r="IR156" s="90">
        <f t="shared" si="674"/>
        <v>6.5848820126057944E-2</v>
      </c>
      <c r="IS156" s="90">
        <f t="shared" si="675"/>
        <v>5.843196364383639E-2</v>
      </c>
      <c r="IT156" s="90">
        <f t="shared" si="676"/>
        <v>6.1721399423180695E-2</v>
      </c>
      <c r="IU156" s="90">
        <f t="shared" si="677"/>
        <v>5.2434224890693264E-2</v>
      </c>
      <c r="IV156" s="90">
        <f t="shared" si="678"/>
        <v>5.0634381002020126E-2</v>
      </c>
      <c r="IW156" s="90">
        <f t="shared" si="679"/>
        <v>4.0542261346994964E-2</v>
      </c>
      <c r="IX156" s="90">
        <f t="shared" si="680"/>
        <v>4.8383523361530359E-2</v>
      </c>
      <c r="IY156" s="90">
        <f t="shared" si="681"/>
        <v>2.8190472514354845E-2</v>
      </c>
      <c r="IZ156" s="90">
        <f t="shared" si="682"/>
        <v>3.5501701179435741E-2</v>
      </c>
      <c r="JA156" s="90">
        <f t="shared" si="683"/>
        <v>1.0666229380172023E-2</v>
      </c>
      <c r="JB156" s="90">
        <f t="shared" si="684"/>
        <v>1.6279747267840042E-2</v>
      </c>
      <c r="JC156" s="90">
        <f t="shared" si="685"/>
        <v>1.1347052532097899E-3</v>
      </c>
      <c r="JD156" s="202">
        <f t="shared" si="686"/>
        <v>5.5171233691383055E-3</v>
      </c>
      <c r="JE156" s="326"/>
      <c r="JF156" s="323"/>
      <c r="JG156" s="323"/>
      <c r="JH156" s="323"/>
      <c r="JI156" s="323"/>
      <c r="JJ156" s="323"/>
      <c r="JK156" s="323"/>
      <c r="JL156" s="323"/>
      <c r="JM156" s="323"/>
      <c r="JN156" s="323"/>
      <c r="JO156" s="323"/>
      <c r="JP156" s="323"/>
      <c r="JQ156" s="323"/>
      <c r="JR156" s="323"/>
      <c r="JS156" s="323"/>
      <c r="JT156" s="323"/>
      <c r="JU156" s="323"/>
      <c r="JV156" s="323"/>
      <c r="JW156" s="323"/>
      <c r="JX156" s="327"/>
      <c r="JZ156" s="701">
        <f t="shared" si="540"/>
        <v>0</v>
      </c>
      <c r="KA156" s="291">
        <f t="shared" si="541"/>
        <v>0</v>
      </c>
      <c r="KB156" s="291">
        <f t="shared" si="542"/>
        <v>0</v>
      </c>
      <c r="KC156" s="291">
        <f t="shared" si="543"/>
        <v>0</v>
      </c>
      <c r="KD156" s="291">
        <f t="shared" si="544"/>
        <v>0</v>
      </c>
      <c r="KE156" s="291">
        <f t="shared" si="545"/>
        <v>0</v>
      </c>
      <c r="KF156" s="291">
        <f t="shared" si="546"/>
        <v>0</v>
      </c>
      <c r="KG156" s="291">
        <f t="shared" si="547"/>
        <v>0</v>
      </c>
      <c r="KH156" s="291">
        <f t="shared" si="548"/>
        <v>0</v>
      </c>
      <c r="KI156" s="291">
        <f t="shared" si="549"/>
        <v>0</v>
      </c>
      <c r="KJ156" s="291">
        <f t="shared" si="550"/>
        <v>10505.732639697899</v>
      </c>
      <c r="KK156" s="291">
        <f t="shared" si="551"/>
        <v>0</v>
      </c>
      <c r="KL156" s="291">
        <f t="shared" si="552"/>
        <v>3543.2537713557081</v>
      </c>
      <c r="KM156" s="291">
        <f t="shared" si="553"/>
        <v>6849.0872161815478</v>
      </c>
      <c r="KN156" s="291">
        <f t="shared" si="554"/>
        <v>12203.974047817657</v>
      </c>
      <c r="KO156" s="291">
        <f t="shared" si="555"/>
        <v>3263.2153408947024</v>
      </c>
      <c r="KP156" s="291">
        <f t="shared" si="556"/>
        <v>8712.949503703865</v>
      </c>
      <c r="KQ156" s="291">
        <f t="shared" si="557"/>
        <v>7009.482141440817</v>
      </c>
      <c r="KR156" s="291">
        <f t="shared" si="558"/>
        <v>0</v>
      </c>
      <c r="KS156" s="702">
        <f t="shared" si="559"/>
        <v>5442.6555112671549</v>
      </c>
      <c r="KT156" s="705">
        <f>(SUM(JZ156:KS156)/SUM(JZ$4:KS155))*100000</f>
        <v>105.50513039973171</v>
      </c>
      <c r="KU156" s="624">
        <f t="shared" ref="KU156:KU170" si="830">+(CI156*1000000)/AK156</f>
        <v>0</v>
      </c>
      <c r="KV156" s="625">
        <f t="shared" ref="KV156:KV170" si="831">+(CJ156*1000000)/AL156</f>
        <v>0</v>
      </c>
      <c r="KW156" s="625">
        <f t="shared" ref="KW156:KW170" si="832">+(CK156*1000000)/AM156</f>
        <v>0</v>
      </c>
      <c r="KX156" s="625">
        <f t="shared" ref="KX156:KX170" si="833">+(CL156*1000000)/AN156</f>
        <v>0</v>
      </c>
      <c r="KY156" s="625">
        <f t="shared" ref="KY156:KY170" si="834">+(CM156*1000000)/AO156</f>
        <v>0</v>
      </c>
      <c r="KZ156" s="625">
        <f t="shared" ref="KZ156:KZ170" si="835">+(CN156*1000000)/AP156</f>
        <v>0</v>
      </c>
      <c r="LA156" s="625">
        <f t="shared" ref="LA156:LA170" si="836">+(CO156*1000000)/AQ156</f>
        <v>0</v>
      </c>
      <c r="LB156" s="625">
        <f t="shared" ref="LB156:LB170" si="837">+(CP156*1000000)/AR156</f>
        <v>0</v>
      </c>
      <c r="LC156" s="625">
        <f t="shared" ref="LC156:LC170" si="838">+(CQ156*1000000)/AS156</f>
        <v>0</v>
      </c>
      <c r="LD156" s="625">
        <f t="shared" ref="LD156:LD170" si="839">+(CR156*1000000)/AT156</f>
        <v>0</v>
      </c>
      <c r="LE156" s="625">
        <f t="shared" ref="LE156:LE170" si="840">+(CS156*1000000)/AU156</f>
        <v>4970.8548137031294</v>
      </c>
      <c r="LF156" s="625">
        <f t="shared" ref="LF156:LF170" si="841">+(CT156*1000000)/AV156</f>
        <v>0</v>
      </c>
      <c r="LG156" s="625">
        <f t="shared" ref="LG156:LG170" si="842">+(CU156*1000000)/AW156</f>
        <v>2142.9730404847792</v>
      </c>
      <c r="LH156" s="625">
        <f t="shared" ref="LH156:LH170" si="843">+(CV156*1000000)/AX156</f>
        <v>3591.3454428569885</v>
      </c>
      <c r="LI156" s="625">
        <f t="shared" ref="LI156:LI170" si="844">+(CW156*1000000)/AY156</f>
        <v>12327.70724544014</v>
      </c>
      <c r="LJ156" s="625">
        <f t="shared" ref="LJ156:LJ170" si="845">+(CX156*1000000)/AZ156</f>
        <v>2447.2340812001398</v>
      </c>
      <c r="LK156" s="625">
        <f t="shared" ref="LK156:LK170" si="846">+(CY156*1000000)/BA156</f>
        <v>24436.275455056024</v>
      </c>
      <c r="LL156" s="625">
        <f t="shared" ref="LL156:LL170" si="847">+(CZ156*1000000)/BB156</f>
        <v>10673.503911025458</v>
      </c>
      <c r="LM156" s="625">
        <f t="shared" ref="LM156:LM170" si="848">+(DA156*1000000)/BC156</f>
        <v>0</v>
      </c>
      <c r="LN156" s="626">
        <f t="shared" ref="LN156:LN170" si="849">+(DB156*1000000)/BD156</f>
        <v>31495.026394694487</v>
      </c>
      <c r="LO156" s="642">
        <f t="shared" ref="LO156:LO170" si="850">((+CI156+CK156+CM156)*1000000)/(AK156+AM156+AO156)</f>
        <v>0</v>
      </c>
      <c r="LP156" s="625">
        <f t="shared" ref="LP156:LP170" si="851">((+CJ156+CL156+CN156)*1000000)/(AL156+AN156+AP156)</f>
        <v>0</v>
      </c>
      <c r="LQ156" s="625">
        <f t="shared" ref="LQ156:LQ170" si="852">((+CO156+CQ156+CS156)*1000000)/(AQ156+AS156+AU156)</f>
        <v>1490.520247001652</v>
      </c>
      <c r="LR156" s="625">
        <f t="shared" ref="LR156:LR170" si="853">((+CP156+CR156+CT156)*1000000)/(AR156+AT156+AV156)</f>
        <v>0</v>
      </c>
      <c r="LS156" s="625">
        <f t="shared" ref="LS156:LS170" si="854">((+CU156+CW156+CY156+DA156)*1000000)/(AW156+AY156+BA156+BC156)</f>
        <v>8630.5243201563044</v>
      </c>
      <c r="LT156" s="645">
        <f t="shared" ref="LT156:LT170" si="855">((+CV156+CX156+CZ156+DB156)*1000000)/(AX156+AZ156+BB156+BD156)</f>
        <v>5754.6816274249177</v>
      </c>
      <c r="LU156" s="624">
        <f t="shared" ref="LU156:LU170" si="856">+(SUM(CI156:CN156)*1000000)/SUM(AK156:AP156)</f>
        <v>0</v>
      </c>
      <c r="LV156" s="625">
        <f t="shared" ref="LV156:LV170" si="857">+(SUM(CO156:CT156)*1000000)/SUM(AQ156:AV156)</f>
        <v>738.21531313748051</v>
      </c>
      <c r="LW156" s="626">
        <f t="shared" ref="LW156:LW170" si="858">+(SUM(CU156:DB156)*1000000)/SUM(AW156:BD156)</f>
        <v>6998.4117901759528</v>
      </c>
      <c r="LY156" s="725">
        <f>VLOOKUP(A156,Vac!A:C,2,FALSE)</f>
        <v>149231.23724833844</v>
      </c>
      <c r="LZ156" s="730">
        <f>VLOOKUP(A156,Vac!A:D,3,FALSE)</f>
        <v>1455</v>
      </c>
      <c r="MA156" s="722">
        <f>VLOOKUP(A156,Vac!A:D,4,FALSE)</f>
        <v>864</v>
      </c>
      <c r="MB156" s="742">
        <f t="shared" si="704"/>
        <v>0.1264118158123371</v>
      </c>
      <c r="MC156" s="666">
        <f t="shared" si="705"/>
        <v>7.5065160729800171E-2</v>
      </c>
    </row>
    <row r="157" spans="1:341" ht="14.4">
      <c r="A157" s="510" t="s">
        <v>166</v>
      </c>
      <c r="B157" s="538">
        <v>139300</v>
      </c>
      <c r="C157" s="526">
        <f t="shared" si="638"/>
        <v>13621</v>
      </c>
      <c r="D157" s="517">
        <f t="shared" si="639"/>
        <v>238</v>
      </c>
      <c r="E157" s="495">
        <f t="shared" si="803"/>
        <v>7.6398313803555931E-3</v>
      </c>
      <c r="F157" s="208">
        <f t="shared" si="804"/>
        <v>8.8111988513998568E-2</v>
      </c>
      <c r="G157" s="30">
        <f t="shared" si="805"/>
        <v>2.5380902734726321</v>
      </c>
      <c r="H157" s="29">
        <f t="shared" si="806"/>
        <v>0.22363618102371205</v>
      </c>
      <c r="I157" s="33">
        <f t="shared" si="807"/>
        <v>0.24817894913833971</v>
      </c>
      <c r="J157" s="353">
        <f t="shared" si="808"/>
        <v>0.24960807658177403</v>
      </c>
      <c r="K157" s="581">
        <f t="shared" si="710"/>
        <v>6.844901563143547E-3</v>
      </c>
      <c r="L157" s="354">
        <f t="shared" si="762"/>
        <v>2.8328503395666549</v>
      </c>
      <c r="M157" s="355">
        <f t="shared" si="809"/>
        <v>0.27691976363158033</v>
      </c>
      <c r="N157" s="827"/>
      <c r="O157" s="364" t="s">
        <v>226</v>
      </c>
      <c r="P157" s="20" t="s">
        <v>236</v>
      </c>
      <c r="Q157" s="20"/>
      <c r="R157" s="20"/>
      <c r="S157" s="166">
        <f t="shared" si="568"/>
        <v>13621</v>
      </c>
      <c r="T157" s="167">
        <f t="shared" si="569"/>
        <v>9778.176597272075</v>
      </c>
      <c r="U157" s="166">
        <f t="shared" si="570"/>
        <v>601</v>
      </c>
      <c r="V157" s="168">
        <f t="shared" si="571"/>
        <v>4.6159754224270357E-2</v>
      </c>
      <c r="W157" s="167">
        <f t="shared" si="572"/>
        <v>431.44292893036612</v>
      </c>
      <c r="X157" s="166">
        <f t="shared" si="573"/>
        <v>1347</v>
      </c>
      <c r="Y157" s="168">
        <f t="shared" si="574"/>
        <v>0.10974417467818152</v>
      </c>
      <c r="Z157" s="167">
        <f t="shared" si="575"/>
        <v>966.97774587221818</v>
      </c>
      <c r="AA157" s="166">
        <f t="shared" si="576"/>
        <v>238</v>
      </c>
      <c r="AB157" s="167">
        <f t="shared" si="577"/>
        <v>1708.5427135678392</v>
      </c>
      <c r="AC157" s="169">
        <f t="shared" si="578"/>
        <v>1.7473019602085017E-2</v>
      </c>
      <c r="AD157" s="166">
        <f t="shared" si="579"/>
        <v>14</v>
      </c>
      <c r="AE157" s="168">
        <f t="shared" si="580"/>
        <v>6.25E-2</v>
      </c>
      <c r="AF157" s="167">
        <f t="shared" si="581"/>
        <v>100.50251256281408</v>
      </c>
      <c r="AG157" s="166">
        <f t="shared" si="582"/>
        <v>27</v>
      </c>
      <c r="AH157" s="168">
        <f t="shared" si="583"/>
        <v>0.12796208530805686</v>
      </c>
      <c r="AI157" s="365">
        <f t="shared" si="584"/>
        <v>193.82627422828429</v>
      </c>
      <c r="AJ157" s="831"/>
      <c r="AK157" s="85">
        <v>10464.28880422473</v>
      </c>
      <c r="AL157" s="62">
        <v>9747.6061524926081</v>
      </c>
      <c r="AM157" s="62">
        <v>10088.768415000191</v>
      </c>
      <c r="AN157" s="62">
        <v>9296.6304437634262</v>
      </c>
      <c r="AO157" s="62">
        <v>10157.334122288252</v>
      </c>
      <c r="AP157" s="62">
        <v>10018.493454483894</v>
      </c>
      <c r="AQ157" s="62">
        <v>9966.2970386929028</v>
      </c>
      <c r="AR157" s="62">
        <v>9938.1373186761812</v>
      </c>
      <c r="AS157" s="62">
        <v>8884.3409899576673</v>
      </c>
      <c r="AT157" s="62">
        <v>9192.2675141897325</v>
      </c>
      <c r="AU157" s="62">
        <v>6950.0939089302337</v>
      </c>
      <c r="AV157" s="62">
        <v>7435.3345474620855</v>
      </c>
      <c r="AW157" s="62">
        <v>5904.3001471648658</v>
      </c>
      <c r="AX157" s="62">
        <v>6894.4461654848183</v>
      </c>
      <c r="AY157" s="62">
        <v>3886.667254658174</v>
      </c>
      <c r="AZ157" s="62">
        <v>5166.6370407574614</v>
      </c>
      <c r="BA157" s="62">
        <v>1522.4151629172659</v>
      </c>
      <c r="BB157" s="62">
        <v>2867.5888729824392</v>
      </c>
      <c r="BC157" s="62">
        <v>101.49434419448443</v>
      </c>
      <c r="BD157" s="86">
        <v>816.85939869333367</v>
      </c>
      <c r="BE157" s="258">
        <v>2.0000000000000002E-5</v>
      </c>
      <c r="BF157" s="43">
        <v>2.0000000000000002E-5</v>
      </c>
      <c r="BG157" s="53">
        <v>5.0000000000000002E-5</v>
      </c>
      <c r="BH157" s="53">
        <v>4.0000000000000003E-5</v>
      </c>
      <c r="BI157" s="53">
        <v>1.2518952302791728E-4</v>
      </c>
      <c r="BJ157" s="53">
        <v>1.2406223545552731E-4</v>
      </c>
      <c r="BK157" s="53">
        <v>3.4000000000000002E-4</v>
      </c>
      <c r="BL157" s="53">
        <v>1.8000000000000001E-4</v>
      </c>
      <c r="BM157" s="53">
        <v>8.9999999999999998E-4</v>
      </c>
      <c r="BN157" s="53">
        <v>5.0000000000000001E-4</v>
      </c>
      <c r="BO157" s="53">
        <v>3.8E-3</v>
      </c>
      <c r="BP157" s="53">
        <v>2E-3</v>
      </c>
      <c r="BQ157" s="53">
        <v>1.6199999999999999E-2</v>
      </c>
      <c r="BR157" s="53">
        <v>6.1999999999999998E-3</v>
      </c>
      <c r="BS157" s="53">
        <v>6.1100000000000002E-2</v>
      </c>
      <c r="BT157" s="53">
        <v>2.6800000000000001E-2</v>
      </c>
      <c r="BU157" s="53">
        <v>0.1421</v>
      </c>
      <c r="BV157" s="53">
        <v>5.4699999999999999E-2</v>
      </c>
      <c r="BW157" s="53">
        <v>0.27589999999999998</v>
      </c>
      <c r="BX157" s="773">
        <v>0.1051</v>
      </c>
      <c r="BY157" s="53">
        <f t="shared" si="763"/>
        <v>2.0000000000000002E-5</v>
      </c>
      <c r="BZ157" s="53">
        <f t="shared" si="764"/>
        <v>4.5000000000000003E-5</v>
      </c>
      <c r="CA157" s="53">
        <f t="shared" si="765"/>
        <v>1.246258792417223E-4</v>
      </c>
      <c r="CB157" s="53">
        <f t="shared" si="766"/>
        <v>2.6000000000000003E-4</v>
      </c>
      <c r="CC157" s="53">
        <f t="shared" si="767"/>
        <v>6.9999999999999999E-4</v>
      </c>
      <c r="CD157" s="53">
        <f t="shared" si="768"/>
        <v>2.8999999999999998E-3</v>
      </c>
      <c r="CE157" s="53">
        <f t="shared" si="769"/>
        <v>1.12E-2</v>
      </c>
      <c r="CF157" s="53">
        <f t="shared" si="770"/>
        <v>4.3950000000000003E-2</v>
      </c>
      <c r="CG157" s="53">
        <f t="shared" si="771"/>
        <v>9.8400000000000001E-2</v>
      </c>
      <c r="CH157" s="54">
        <f t="shared" si="788"/>
        <v>0.1905</v>
      </c>
      <c r="CI157" s="64">
        <f>+Fall_Hoy!B157</f>
        <v>0</v>
      </c>
      <c r="CJ157" s="61">
        <f>+Fall_Hoy!C157</f>
        <v>0</v>
      </c>
      <c r="CK157" s="61">
        <f>+Fall_Hoy!D157</f>
        <v>0</v>
      </c>
      <c r="CL157" s="61">
        <f>+Fall_Hoy!E157</f>
        <v>0</v>
      </c>
      <c r="CM157" s="61">
        <f>+Fall_Hoy!F157</f>
        <v>0</v>
      </c>
      <c r="CN157" s="61">
        <f>+Fall_Hoy!G157</f>
        <v>0</v>
      </c>
      <c r="CO157" s="61">
        <f>+Fall_Hoy!H157</f>
        <v>0</v>
      </c>
      <c r="CP157" s="61">
        <f>+Fall_Hoy!I157</f>
        <v>1</v>
      </c>
      <c r="CQ157" s="61">
        <f>+Fall_Hoy!J157</f>
        <v>1</v>
      </c>
      <c r="CR157" s="61">
        <f>+Fall_Hoy!K157</f>
        <v>3</v>
      </c>
      <c r="CS157" s="61">
        <f>+Fall_Hoy!L157</f>
        <v>8</v>
      </c>
      <c r="CT157" s="61">
        <f>+Fall_Hoy!M157</f>
        <v>1</v>
      </c>
      <c r="CU157" s="61">
        <f>+Fall_Hoy!N157</f>
        <v>27</v>
      </c>
      <c r="CV157" s="61">
        <f>+Fall_Hoy!O157</f>
        <v>11</v>
      </c>
      <c r="CW157" s="61">
        <f>+Fall_Hoy!P157</f>
        <v>47</v>
      </c>
      <c r="CX157" s="61">
        <f>+Fall_Hoy!Q157</f>
        <v>31</v>
      </c>
      <c r="CY157" s="61">
        <f>+Fall_Hoy!R157</f>
        <v>42</v>
      </c>
      <c r="CZ157" s="61">
        <f>+Fall_Hoy!S157</f>
        <v>21</v>
      </c>
      <c r="DA157" s="61">
        <f>+Fall_Hoy!T157</f>
        <v>14</v>
      </c>
      <c r="DB157" s="253">
        <f>+Fall_Hoy!U157</f>
        <v>25</v>
      </c>
      <c r="DC157" s="61">
        <f>+Fall_Hoy!W157</f>
        <v>0</v>
      </c>
      <c r="DD157" s="61">
        <f>+Fall_Hoy!X157</f>
        <v>0</v>
      </c>
      <c r="DE157" s="61">
        <f>+Fall_Hoy!Y157</f>
        <v>0</v>
      </c>
      <c r="DF157" s="61">
        <f>+Fall_Hoy!Z157</f>
        <v>0</v>
      </c>
      <c r="DG157" s="61">
        <f>+Fall_Hoy!AA157</f>
        <v>0</v>
      </c>
      <c r="DH157" s="61">
        <f>+Fall_Hoy!AB157</f>
        <v>0</v>
      </c>
      <c r="DI157" s="61">
        <f>+Fall_Hoy!AC157</f>
        <v>0</v>
      </c>
      <c r="DJ157" s="61">
        <f>+Fall_Hoy!AD157</f>
        <v>1</v>
      </c>
      <c r="DK157" s="61">
        <f>+Fall_Hoy!AE157</f>
        <v>3</v>
      </c>
      <c r="DL157" s="270">
        <f>+Fall_Hoy!AF157</f>
        <v>2</v>
      </c>
      <c r="DM157" s="75">
        <f t="shared" si="585"/>
        <v>0.19791526231345002</v>
      </c>
      <c r="DN157" s="76">
        <f t="shared" si="586"/>
        <v>0.22388188076413934</v>
      </c>
      <c r="DO157" s="76">
        <f t="shared" si="587"/>
        <v>0.28228013907236216</v>
      </c>
      <c r="DP157" s="76">
        <f t="shared" si="588"/>
        <v>0.25733663093478304</v>
      </c>
      <c r="DQ157" s="76">
        <f t="shared" si="688"/>
        <v>0.1162706656866323</v>
      </c>
      <c r="DR157" s="76">
        <f t="shared" si="689"/>
        <v>0.13574895329110745</v>
      </c>
      <c r="DS157" s="76">
        <f t="shared" si="690"/>
        <v>0.11328179318926564</v>
      </c>
      <c r="DT157" s="76">
        <f t="shared" si="691"/>
        <v>0.5590137645930201</v>
      </c>
      <c r="DU157" s="76">
        <f t="shared" si="692"/>
        <v>0.12506398756723153</v>
      </c>
      <c r="DV157" s="76">
        <f t="shared" si="693"/>
        <v>0.65272251821849636</v>
      </c>
      <c r="DW157" s="76">
        <f t="shared" si="694"/>
        <v>0.30291146932412905</v>
      </c>
      <c r="DX157" s="76">
        <f t="shared" si="695"/>
        <v>6.724646978671131E-2</v>
      </c>
      <c r="DY157" s="76">
        <f t="shared" si="696"/>
        <v>0.28228013907236216</v>
      </c>
      <c r="DZ157" s="76">
        <f t="shared" si="697"/>
        <v>0.25733663093478304</v>
      </c>
      <c r="EA157" s="76">
        <f t="shared" si="698"/>
        <v>0.19791526231345002</v>
      </c>
      <c r="EB157" s="76">
        <f t="shared" si="699"/>
        <v>0.22388188076413934</v>
      </c>
      <c r="EC157" s="76">
        <f t="shared" si="700"/>
        <v>0.19414316781809171</v>
      </c>
      <c r="ED157" s="76">
        <f t="shared" si="701"/>
        <v>0.13387980831073476</v>
      </c>
      <c r="EE157" s="76">
        <f t="shared" si="702"/>
        <v>0.49995911828471956</v>
      </c>
      <c r="EF157" s="316">
        <f t="shared" si="703"/>
        <v>0.29119906909321641</v>
      </c>
      <c r="EG157" s="85">
        <f>+'Cas_-14'!B156</f>
        <v>264</v>
      </c>
      <c r="EH157" s="62">
        <f>+'Cas_-14'!C156</f>
        <v>230</v>
      </c>
      <c r="EI157" s="62">
        <f>+'Cas_-14'!D156</f>
        <v>432</v>
      </c>
      <c r="EJ157" s="62">
        <f>+'Cas_-14'!E156</f>
        <v>516</v>
      </c>
      <c r="EK157" s="62">
        <f>+'Cas_-14'!F156</f>
        <v>1181</v>
      </c>
      <c r="EL157" s="62">
        <f>+'Cas_-14'!G156</f>
        <v>1360</v>
      </c>
      <c r="EM157" s="62">
        <f>+'Cas_-14'!H156</f>
        <v>1129</v>
      </c>
      <c r="EN157" s="62">
        <f>+'Cas_-14'!I156</f>
        <v>1381</v>
      </c>
      <c r="EO157" s="62">
        <f>+'Cas_-14'!J156</f>
        <v>1016</v>
      </c>
      <c r="EP157" s="62">
        <f>+'Cas_-14'!K156</f>
        <v>1192</v>
      </c>
      <c r="EQ157" s="62">
        <f>+'Cas_-14'!L156</f>
        <v>696</v>
      </c>
      <c r="ER157" s="62">
        <f>+'Cas_-14'!M156</f>
        <v>807</v>
      </c>
      <c r="ES157" s="62">
        <f>+'Cas_-14'!N156</f>
        <v>485</v>
      </c>
      <c r="ET157" s="62">
        <f>+'Cas_-14'!O156</f>
        <v>468</v>
      </c>
      <c r="EU157" s="62">
        <f>+'Cas_-14'!P156</f>
        <v>295</v>
      </c>
      <c r="EV157" s="62">
        <f>+'Cas_-14'!Q156</f>
        <v>304</v>
      </c>
      <c r="EW157" s="62">
        <f>+'Cas_-14'!R156</f>
        <v>110</v>
      </c>
      <c r="EX157" s="62">
        <f>+'Cas_-14'!S156</f>
        <v>166</v>
      </c>
      <c r="EY157" s="62">
        <f>+'Cas_-14'!T156</f>
        <v>32</v>
      </c>
      <c r="EZ157" s="86">
        <f>+'Cas_-14'!U156</f>
        <v>88</v>
      </c>
      <c r="FA157" s="201">
        <f t="shared" si="810"/>
        <v>2.5228661492352516E-2</v>
      </c>
      <c r="FB157" s="91">
        <f t="shared" si="811"/>
        <v>2.3595536832516112E-2</v>
      </c>
      <c r="FC157" s="91">
        <f t="shared" si="812"/>
        <v>4.2819894582741477E-2</v>
      </c>
      <c r="FD157" s="91">
        <f t="shared" si="813"/>
        <v>5.5503981052205283E-2</v>
      </c>
      <c r="FE157" s="91">
        <f t="shared" si="814"/>
        <v>0.1162706656866323</v>
      </c>
      <c r="FF157" s="91">
        <f t="shared" si="815"/>
        <v>0.13574895329110745</v>
      </c>
      <c r="FG157" s="91">
        <f t="shared" si="816"/>
        <v>0.11328179318926564</v>
      </c>
      <c r="FH157" s="91">
        <f t="shared" si="817"/>
        <v>0.13895964160253296</v>
      </c>
      <c r="FI157" s="91">
        <f t="shared" si="818"/>
        <v>0.1143585102314765</v>
      </c>
      <c r="FJ157" s="91">
        <f t="shared" si="819"/>
        <v>0.12967420695274129</v>
      </c>
      <c r="FK157" s="91">
        <f t="shared" si="820"/>
        <v>0.10014253175855707</v>
      </c>
      <c r="FL157" s="91">
        <f t="shared" si="821"/>
        <v>0.10853580223575207</v>
      </c>
      <c r="FM157" s="91">
        <f t="shared" si="822"/>
        <v>8.2143520470057393E-2</v>
      </c>
      <c r="FN157" s="91">
        <f t="shared" si="823"/>
        <v>6.7880724392760591E-2</v>
      </c>
      <c r="FO157" s="91">
        <f t="shared" si="824"/>
        <v>7.5900503097208097E-2</v>
      </c>
      <c r="FP157" s="91">
        <f t="shared" si="825"/>
        <v>5.8839047063277292E-2</v>
      </c>
      <c r="FQ157" s="91">
        <f t="shared" si="826"/>
        <v>7.2253615622966463E-2</v>
      </c>
      <c r="FR157" s="91">
        <f t="shared" si="827"/>
        <v>5.7888354067768266E-2</v>
      </c>
      <c r="FS157" s="91">
        <f t="shared" si="828"/>
        <v>0.31528850453658086</v>
      </c>
      <c r="FT157" s="100">
        <f t="shared" si="829"/>
        <v>0.1077296780091736</v>
      </c>
      <c r="FU157" s="119">
        <f t="shared" si="790"/>
        <v>2.6075619295958274</v>
      </c>
      <c r="FV157" s="120">
        <f t="shared" si="791"/>
        <v>3.8049882168106834</v>
      </c>
      <c r="FW157" s="120">
        <f t="shared" si="792"/>
        <v>3.4364261168384878</v>
      </c>
      <c r="FX157" s="120">
        <f t="shared" si="793"/>
        <v>3.7910118555279846</v>
      </c>
      <c r="FY157" s="120">
        <f t="shared" si="802"/>
        <v>1</v>
      </c>
      <c r="FZ157" s="120">
        <f t="shared" si="802"/>
        <v>1</v>
      </c>
      <c r="GA157" s="120">
        <f t="shared" si="802"/>
        <v>1</v>
      </c>
      <c r="GB157" s="120">
        <f t="shared" si="802"/>
        <v>4.022849786788961</v>
      </c>
      <c r="GC157" s="120">
        <f t="shared" si="802"/>
        <v>1.0936132983377078</v>
      </c>
      <c r="GD157" s="120">
        <f t="shared" si="802"/>
        <v>5.0335570469798654</v>
      </c>
      <c r="GE157" s="120">
        <f t="shared" si="802"/>
        <v>3.024803387779794</v>
      </c>
      <c r="GF157" s="120">
        <f t="shared" si="802"/>
        <v>0.61957868649318459</v>
      </c>
      <c r="GG157" s="120">
        <f t="shared" si="802"/>
        <v>3.4364261168384878</v>
      </c>
      <c r="GH157" s="120">
        <f t="shared" si="802"/>
        <v>3.7910118555279846</v>
      </c>
      <c r="GI157" s="120">
        <f t="shared" si="802"/>
        <v>2.6075619295958274</v>
      </c>
      <c r="GJ157" s="120">
        <f t="shared" si="802"/>
        <v>3.8049882168106834</v>
      </c>
      <c r="GK157" s="120">
        <f t="shared" si="794"/>
        <v>2.6869682042095837</v>
      </c>
      <c r="GL157" s="120">
        <f t="shared" si="795"/>
        <v>2.312724389330632</v>
      </c>
      <c r="GM157" s="120">
        <f t="shared" si="796"/>
        <v>1.5857194635737586</v>
      </c>
      <c r="GN157" s="321">
        <f t="shared" si="797"/>
        <v>2.703053369085719</v>
      </c>
      <c r="GO157" s="85">
        <f>+Cas_Hoy!B156</f>
        <v>287</v>
      </c>
      <c r="GP157" s="62">
        <f>+Cas_Hoy!C156</f>
        <v>252</v>
      </c>
      <c r="GQ157" s="62">
        <f>+Cas_Hoy!D156</f>
        <v>488</v>
      </c>
      <c r="GR157" s="62">
        <f>+Cas_Hoy!E156</f>
        <v>575</v>
      </c>
      <c r="GS157" s="62">
        <f>+Cas_Hoy!F156</f>
        <v>1272</v>
      </c>
      <c r="GT157" s="62">
        <f>+Cas_Hoy!G156</f>
        <v>1511</v>
      </c>
      <c r="GU157" s="62">
        <f>+Cas_Hoy!H156</f>
        <v>1249</v>
      </c>
      <c r="GV157" s="62">
        <f>+Cas_Hoy!I156</f>
        <v>1500</v>
      </c>
      <c r="GW157" s="62">
        <f>+Cas_Hoy!J156</f>
        <v>1147</v>
      </c>
      <c r="GX157" s="62">
        <f>+Cas_Hoy!K156</f>
        <v>1343</v>
      </c>
      <c r="GY157" s="62">
        <f>+Cas_Hoy!L156</f>
        <v>778</v>
      </c>
      <c r="GZ157" s="62">
        <f>+Cas_Hoy!M156</f>
        <v>905</v>
      </c>
      <c r="HA157" s="62">
        <f>+Cas_Hoy!N156</f>
        <v>559</v>
      </c>
      <c r="HB157" s="62">
        <f>+Cas_Hoy!O156</f>
        <v>527</v>
      </c>
      <c r="HC157" s="62">
        <f>+Cas_Hoy!P156</f>
        <v>328</v>
      </c>
      <c r="HD157" s="62">
        <f>+Cas_Hoy!Q156</f>
        <v>335</v>
      </c>
      <c r="HE157" s="62">
        <f>+Cas_Hoy!R156</f>
        <v>123</v>
      </c>
      <c r="HF157" s="62">
        <f>+Cas_Hoy!S156</f>
        <v>189</v>
      </c>
      <c r="HG157" s="62">
        <f>+Cas_Hoy!T156</f>
        <v>35</v>
      </c>
      <c r="HH157" s="590">
        <f>+Cas_Hoy!U156</f>
        <v>92</v>
      </c>
      <c r="HI157" s="543">
        <f t="shared" si="798"/>
        <v>0.22005493572478507</v>
      </c>
      <c r="HJ157" s="112">
        <f t="shared" si="799"/>
        <v>0.24671194097364041</v>
      </c>
      <c r="HK157" s="112">
        <f t="shared" si="800"/>
        <v>0.32534968606484627</v>
      </c>
      <c r="HL157" s="112">
        <f t="shared" si="801"/>
        <v>0.28977864209963816</v>
      </c>
      <c r="HM157" s="323">
        <f t="shared" si="772"/>
        <v>0.12522970935935332</v>
      </c>
      <c r="HN157" s="323">
        <f t="shared" si="773"/>
        <v>0.15082107972269365</v>
      </c>
      <c r="HO157" s="323">
        <f t="shared" si="774"/>
        <v>0.12532237351053391</v>
      </c>
      <c r="HP157" s="323">
        <f t="shared" si="775"/>
        <v>0.60718366900038401</v>
      </c>
      <c r="HQ157" s="323">
        <f t="shared" si="776"/>
        <v>0.14118936391694348</v>
      </c>
      <c r="HR157" s="323">
        <f t="shared" si="777"/>
        <v>0.7</v>
      </c>
      <c r="HS157" s="323">
        <f t="shared" si="778"/>
        <v>0.33859931484794886</v>
      </c>
      <c r="HT157" s="323">
        <f t="shared" si="779"/>
        <v>7.5412707753375149E-2</v>
      </c>
      <c r="HU157" s="323">
        <f t="shared" si="780"/>
        <v>0.32534968606484627</v>
      </c>
      <c r="HV157" s="323">
        <f t="shared" si="781"/>
        <v>0.28977864209963816</v>
      </c>
      <c r="HW157" s="323">
        <f t="shared" si="782"/>
        <v>0.22005493572478507</v>
      </c>
      <c r="HX157" s="323">
        <f t="shared" si="783"/>
        <v>0.24671194097364041</v>
      </c>
      <c r="HY157" s="323">
        <f t="shared" si="784"/>
        <v>0.21708736037841164</v>
      </c>
      <c r="HZ157" s="323">
        <f t="shared" si="785"/>
        <v>0.15242942030559559</v>
      </c>
      <c r="IA157" s="323">
        <f t="shared" si="786"/>
        <v>0.54683028562391189</v>
      </c>
      <c r="IB157" s="327">
        <f t="shared" si="787"/>
        <v>0.30443539041563533</v>
      </c>
      <c r="IC157" s="241">
        <f>+CyF_Tot!B156</f>
        <v>0</v>
      </c>
      <c r="ID157" s="149">
        <f>+CyF_Tot!C156</f>
        <v>12274</v>
      </c>
      <c r="IE157" s="149">
        <f>+CyF_Tot!D156</f>
        <v>13020</v>
      </c>
      <c r="IF157" s="149">
        <f>+CyF_Tot!E156</f>
        <v>13621</v>
      </c>
      <c r="IG157" s="149">
        <f>+CyF_Tot!F156</f>
        <v>0</v>
      </c>
      <c r="IH157" s="149">
        <f>+CyF_Tot!G156</f>
        <v>211</v>
      </c>
      <c r="II157" s="149">
        <f>+CyF_Tot!H156</f>
        <v>224</v>
      </c>
      <c r="IJ157" s="557">
        <f>+CyF_Tot!I156</f>
        <v>238</v>
      </c>
      <c r="IK157" s="93">
        <f t="shared" si="667"/>
        <v>7.5120522643393611E-2</v>
      </c>
      <c r="IL157" s="90">
        <f t="shared" si="668"/>
        <v>6.9975636414160866E-2</v>
      </c>
      <c r="IM157" s="90">
        <f t="shared" si="669"/>
        <v>7.2424755312277045E-2</v>
      </c>
      <c r="IN157" s="90">
        <f t="shared" si="670"/>
        <v>6.6738194140440965E-2</v>
      </c>
      <c r="IO157" s="90">
        <f t="shared" si="671"/>
        <v>7.2916971444998216E-2</v>
      </c>
      <c r="IP157" s="90">
        <f t="shared" si="672"/>
        <v>7.1920268876409871E-2</v>
      </c>
      <c r="IQ157" s="90">
        <f t="shared" si="673"/>
        <v>7.1545563809712151E-2</v>
      </c>
      <c r="IR157" s="90">
        <f t="shared" si="674"/>
        <v>7.1343412194373165E-2</v>
      </c>
      <c r="IS157" s="90">
        <f t="shared" si="675"/>
        <v>6.3778470853967456E-2</v>
      </c>
      <c r="IT157" s="90">
        <f t="shared" si="676"/>
        <v>6.5988998666114379E-2</v>
      </c>
      <c r="IU157" s="90">
        <f t="shared" si="677"/>
        <v>4.9892992885357028E-2</v>
      </c>
      <c r="IV157" s="90">
        <f t="shared" si="678"/>
        <v>5.3376414554645264E-2</v>
      </c>
      <c r="IW157" s="90">
        <f t="shared" si="679"/>
        <v>4.238549997964728E-2</v>
      </c>
      <c r="IX157" s="90">
        <f t="shared" si="680"/>
        <v>4.9493511597163087E-2</v>
      </c>
      <c r="IY157" s="90">
        <f t="shared" si="681"/>
        <v>2.7901416042054372E-2</v>
      </c>
      <c r="IZ157" s="90">
        <f t="shared" si="682"/>
        <v>3.709000029258766E-2</v>
      </c>
      <c r="JA157" s="90">
        <f t="shared" si="683"/>
        <v>1.0929039216922225E-2</v>
      </c>
      <c r="JB157" s="90">
        <f t="shared" si="684"/>
        <v>2.0585706195135958E-2</v>
      </c>
      <c r="JC157" s="90">
        <f t="shared" si="685"/>
        <v>7.2860261446148187E-4</v>
      </c>
      <c r="JD157" s="202">
        <f t="shared" si="686"/>
        <v>5.8640301413735371E-3</v>
      </c>
      <c r="JE157" s="326"/>
      <c r="JF157" s="323"/>
      <c r="JG157" s="323"/>
      <c r="JH157" s="323"/>
      <c r="JI157" s="323"/>
      <c r="JJ157" s="323"/>
      <c r="JK157" s="323"/>
      <c r="JL157" s="323"/>
      <c r="JM157" s="323"/>
      <c r="JN157" s="323"/>
      <c r="JO157" s="323"/>
      <c r="JP157" s="323"/>
      <c r="JQ157" s="323"/>
      <c r="JR157" s="323"/>
      <c r="JS157" s="323"/>
      <c r="JT157" s="323"/>
      <c r="JU157" s="323"/>
      <c r="JV157" s="323"/>
      <c r="JW157" s="323"/>
      <c r="JX157" s="327"/>
      <c r="JZ157" s="701">
        <f t="shared" si="540"/>
        <v>0</v>
      </c>
      <c r="KA157" s="291">
        <f t="shared" si="541"/>
        <v>0</v>
      </c>
      <c r="KB157" s="291">
        <f t="shared" si="542"/>
        <v>0</v>
      </c>
      <c r="KC157" s="291">
        <f t="shared" si="543"/>
        <v>0</v>
      </c>
      <c r="KD157" s="291">
        <f t="shared" si="544"/>
        <v>0</v>
      </c>
      <c r="KE157" s="291">
        <f t="shared" si="545"/>
        <v>0</v>
      </c>
      <c r="KF157" s="291">
        <f t="shared" si="546"/>
        <v>0</v>
      </c>
      <c r="KG157" s="291">
        <f t="shared" si="547"/>
        <v>328.05875944912884</v>
      </c>
      <c r="KH157" s="291">
        <f t="shared" si="548"/>
        <v>317.65462437675387</v>
      </c>
      <c r="KI157" s="291">
        <f t="shared" si="549"/>
        <v>953.45593309493177</v>
      </c>
      <c r="KJ157" s="291">
        <f t="shared" si="550"/>
        <v>2432.7337474210408</v>
      </c>
      <c r="KK157" s="291">
        <f t="shared" si="551"/>
        <v>305.08795340947864</v>
      </c>
      <c r="KL157" s="291">
        <f t="shared" si="552"/>
        <v>7561.0287226736818</v>
      </c>
      <c r="KM157" s="291">
        <f t="shared" si="553"/>
        <v>3042.7678302894992</v>
      </c>
      <c r="KN157" s="291">
        <f t="shared" si="554"/>
        <v>11971.248875044768</v>
      </c>
      <c r="KO157" s="291">
        <f t="shared" si="555"/>
        <v>8000.6258759643461</v>
      </c>
      <c r="KP157" s="291">
        <f t="shared" si="556"/>
        <v>9836.6308775484958</v>
      </c>
      <c r="KQ157" s="291">
        <f t="shared" si="557"/>
        <v>4809.2940134952378</v>
      </c>
      <c r="KR157" s="291">
        <f t="shared" si="558"/>
        <v>8326.6708771534322</v>
      </c>
      <c r="KS157" s="702">
        <f t="shared" si="559"/>
        <v>5288.8538797628662</v>
      </c>
      <c r="KT157" s="705">
        <f>(SUM(JZ157:KS157)/SUM(JZ$4:KS156))*100000</f>
        <v>115.73314245865922</v>
      </c>
      <c r="KU157" s="624">
        <f t="shared" si="830"/>
        <v>0</v>
      </c>
      <c r="KV157" s="625">
        <f t="shared" si="831"/>
        <v>0</v>
      </c>
      <c r="KW157" s="625">
        <f t="shared" si="832"/>
        <v>0</v>
      </c>
      <c r="KX157" s="625">
        <f t="shared" si="833"/>
        <v>0</v>
      </c>
      <c r="KY157" s="625">
        <f t="shared" si="834"/>
        <v>0</v>
      </c>
      <c r="KZ157" s="625">
        <f t="shared" si="835"/>
        <v>0</v>
      </c>
      <c r="LA157" s="625">
        <f t="shared" si="836"/>
        <v>0</v>
      </c>
      <c r="LB157" s="625">
        <f t="shared" si="837"/>
        <v>100.62247762674363</v>
      </c>
      <c r="LC157" s="625">
        <f t="shared" si="838"/>
        <v>112.55758881050838</v>
      </c>
      <c r="LD157" s="625">
        <f t="shared" si="839"/>
        <v>326.36125910924818</v>
      </c>
      <c r="LE157" s="625">
        <f t="shared" si="840"/>
        <v>1151.0635834316904</v>
      </c>
      <c r="LF157" s="625">
        <f t="shared" si="841"/>
        <v>134.49293957342263</v>
      </c>
      <c r="LG157" s="625">
        <f t="shared" si="842"/>
        <v>4572.938252972267</v>
      </c>
      <c r="LH157" s="625">
        <f t="shared" si="843"/>
        <v>1595.4871117956548</v>
      </c>
      <c r="LI157" s="625">
        <f t="shared" si="844"/>
        <v>12092.622527351798</v>
      </c>
      <c r="LJ157" s="625">
        <f t="shared" si="845"/>
        <v>6000.0344044789344</v>
      </c>
      <c r="LK157" s="625">
        <f t="shared" si="846"/>
        <v>27587.744146950834</v>
      </c>
      <c r="LL157" s="625">
        <f t="shared" si="847"/>
        <v>7323.2255145971903</v>
      </c>
      <c r="LM157" s="625">
        <f t="shared" si="848"/>
        <v>137938.72073475411</v>
      </c>
      <c r="LN157" s="626">
        <f t="shared" si="849"/>
        <v>30605.022161697045</v>
      </c>
      <c r="LO157" s="642">
        <f t="shared" si="850"/>
        <v>0</v>
      </c>
      <c r="LP157" s="625">
        <f t="shared" si="851"/>
        <v>0</v>
      </c>
      <c r="LQ157" s="625">
        <f t="shared" si="852"/>
        <v>348.82731318528175</v>
      </c>
      <c r="LR157" s="625">
        <f t="shared" si="853"/>
        <v>188.21234103134029</v>
      </c>
      <c r="LS157" s="625">
        <f t="shared" si="854"/>
        <v>11388.646678988262</v>
      </c>
      <c r="LT157" s="645">
        <f t="shared" si="855"/>
        <v>5588.88724228925</v>
      </c>
      <c r="LU157" s="624">
        <f t="shared" si="856"/>
        <v>0</v>
      </c>
      <c r="LV157" s="625">
        <f t="shared" si="857"/>
        <v>267.34663703055622</v>
      </c>
      <c r="LW157" s="626">
        <f t="shared" si="858"/>
        <v>8026.3888854309052</v>
      </c>
      <c r="LY157" s="725">
        <f>VLOOKUP(A157,Vac!A:C,2,FALSE)</f>
        <v>6350.9657730031849</v>
      </c>
      <c r="LZ157" s="730">
        <f>VLOOKUP(A157,Vac!A:D,3,FALSE)</f>
        <v>10689</v>
      </c>
      <c r="MA157" s="722">
        <f>VLOOKUP(A157,Vac!A:D,4,FALSE)</f>
        <v>2626</v>
      </c>
      <c r="MB157" s="742">
        <f t="shared" si="704"/>
        <v>7.6733668341708541E-2</v>
      </c>
      <c r="MC157" s="666">
        <f t="shared" si="705"/>
        <v>1.8851399856424981E-2</v>
      </c>
    </row>
    <row r="158" spans="1:341" ht="14.4">
      <c r="A158" s="510" t="s">
        <v>167</v>
      </c>
      <c r="B158" s="538">
        <v>10103</v>
      </c>
      <c r="C158" s="526">
        <f t="shared" si="638"/>
        <v>573</v>
      </c>
      <c r="D158" s="517">
        <f t="shared" si="639"/>
        <v>17</v>
      </c>
      <c r="E158" s="495">
        <f t="shared" si="803"/>
        <v>8.1384540981438297E-3</v>
      </c>
      <c r="F158" s="208">
        <f t="shared" si="804"/>
        <v>5.1667821439176483E-2</v>
      </c>
      <c r="G158" s="30">
        <f t="shared" si="805"/>
        <v>4.0016260355706637</v>
      </c>
      <c r="H158" s="29">
        <f t="shared" si="806"/>
        <v>0.20675529947222474</v>
      </c>
      <c r="I158" s="33">
        <f t="shared" si="807"/>
        <v>0.22695552988043061</v>
      </c>
      <c r="J158" s="353">
        <f t="shared" si="808"/>
        <v>0.18065609124820625</v>
      </c>
      <c r="K158" s="581">
        <f t="shared" si="710"/>
        <v>9.3142085754021851E-3</v>
      </c>
      <c r="L158" s="354">
        <f t="shared" si="762"/>
        <v>3.4964913599245739</v>
      </c>
      <c r="M158" s="355">
        <f t="shared" si="809"/>
        <v>0.19830639901383559</v>
      </c>
      <c r="N158" s="827"/>
      <c r="O158" s="364" t="s">
        <v>226</v>
      </c>
      <c r="P158" s="20" t="s">
        <v>237</v>
      </c>
      <c r="Q158" s="20"/>
      <c r="R158" s="20"/>
      <c r="S158" s="166">
        <f t="shared" si="568"/>
        <v>573</v>
      </c>
      <c r="T158" s="167">
        <f t="shared" si="569"/>
        <v>5671.5826982084527</v>
      </c>
      <c r="U158" s="166">
        <f t="shared" si="570"/>
        <v>28</v>
      </c>
      <c r="V158" s="168">
        <f t="shared" si="571"/>
        <v>5.1376146788990829E-2</v>
      </c>
      <c r="W158" s="167">
        <f t="shared" si="572"/>
        <v>277.14540235573594</v>
      </c>
      <c r="X158" s="166">
        <f t="shared" si="573"/>
        <v>51</v>
      </c>
      <c r="Y158" s="168">
        <f t="shared" si="574"/>
        <v>9.7701149425287362E-2</v>
      </c>
      <c r="Z158" s="167">
        <f t="shared" si="575"/>
        <v>504.80055429080471</v>
      </c>
      <c r="AA158" s="166">
        <f t="shared" si="576"/>
        <v>17</v>
      </c>
      <c r="AB158" s="167">
        <f t="shared" si="577"/>
        <v>1682.6685143026823</v>
      </c>
      <c r="AC158" s="169">
        <f t="shared" si="578"/>
        <v>2.9668411867364748E-2</v>
      </c>
      <c r="AD158" s="166">
        <f t="shared" si="579"/>
        <v>0</v>
      </c>
      <c r="AE158" s="168">
        <f t="shared" si="580"/>
        <v>0</v>
      </c>
      <c r="AF158" s="167">
        <f t="shared" si="581"/>
        <v>0</v>
      </c>
      <c r="AG158" s="166">
        <f t="shared" si="582"/>
        <v>1</v>
      </c>
      <c r="AH158" s="168">
        <f t="shared" si="583"/>
        <v>6.25E-2</v>
      </c>
      <c r="AI158" s="365">
        <f t="shared" si="584"/>
        <v>98.980500841334262</v>
      </c>
      <c r="AJ158" s="831"/>
      <c r="AK158" s="85">
        <v>883.81566877760531</v>
      </c>
      <c r="AL158" s="62">
        <v>811.30935293137111</v>
      </c>
      <c r="AM158" s="62">
        <v>805.48080006402415</v>
      </c>
      <c r="AN158" s="62">
        <v>722.78378913208599</v>
      </c>
      <c r="AO158" s="62">
        <v>610.13460322116919</v>
      </c>
      <c r="AP158" s="62">
        <v>630.80950731573603</v>
      </c>
      <c r="AQ158" s="62">
        <v>627.3414631734563</v>
      </c>
      <c r="AR158" s="62">
        <v>675.0489468303806</v>
      </c>
      <c r="AS158" s="62">
        <v>629.03453230142759</v>
      </c>
      <c r="AT158" s="62">
        <v>619.86346415025014</v>
      </c>
      <c r="AU158" s="62">
        <v>538.79686044551624</v>
      </c>
      <c r="AV158" s="62">
        <v>554.68404430684632</v>
      </c>
      <c r="AW158" s="62">
        <v>451.14381630170197</v>
      </c>
      <c r="AX158" s="62">
        <v>472.67015151562487</v>
      </c>
      <c r="AY158" s="62">
        <v>313.2477968805531</v>
      </c>
      <c r="AZ158" s="62">
        <v>341.64379330726194</v>
      </c>
      <c r="BA158" s="62">
        <v>123.43263321428113</v>
      </c>
      <c r="BB158" s="62">
        <v>223.96970258202617</v>
      </c>
      <c r="BC158" s="62">
        <v>12.571842271824931</v>
      </c>
      <c r="BD158" s="86">
        <v>55.217296663131563</v>
      </c>
      <c r="BE158" s="258">
        <v>2.0000000000000002E-5</v>
      </c>
      <c r="BF158" s="43">
        <v>2.0000000000000002E-5</v>
      </c>
      <c r="BG158" s="53">
        <v>5.0000000000000002E-5</v>
      </c>
      <c r="BH158" s="53">
        <v>4.0000000000000003E-5</v>
      </c>
      <c r="BI158" s="53">
        <v>1.2518952302791728E-4</v>
      </c>
      <c r="BJ158" s="53">
        <v>1.2406223545552731E-4</v>
      </c>
      <c r="BK158" s="53">
        <v>3.4000000000000002E-4</v>
      </c>
      <c r="BL158" s="53">
        <v>1.8000000000000001E-4</v>
      </c>
      <c r="BM158" s="53">
        <v>8.9999999999999998E-4</v>
      </c>
      <c r="BN158" s="53">
        <v>5.0000000000000001E-4</v>
      </c>
      <c r="BO158" s="53">
        <v>3.8E-3</v>
      </c>
      <c r="BP158" s="53">
        <v>2E-3</v>
      </c>
      <c r="BQ158" s="53">
        <v>1.6199999999999999E-2</v>
      </c>
      <c r="BR158" s="53">
        <v>6.1999999999999998E-3</v>
      </c>
      <c r="BS158" s="53">
        <v>6.1100000000000002E-2</v>
      </c>
      <c r="BT158" s="53">
        <v>2.6800000000000001E-2</v>
      </c>
      <c r="BU158" s="53">
        <v>0.1421</v>
      </c>
      <c r="BV158" s="53">
        <v>5.4699999999999999E-2</v>
      </c>
      <c r="BW158" s="53">
        <v>0.27589999999999998</v>
      </c>
      <c r="BX158" s="773">
        <v>0.1051</v>
      </c>
      <c r="BY158" s="53">
        <f t="shared" si="763"/>
        <v>2.0000000000000002E-5</v>
      </c>
      <c r="BZ158" s="53">
        <f t="shared" si="764"/>
        <v>4.5000000000000003E-5</v>
      </c>
      <c r="CA158" s="53">
        <f t="shared" si="765"/>
        <v>1.246258792417223E-4</v>
      </c>
      <c r="CB158" s="53">
        <f t="shared" si="766"/>
        <v>2.6000000000000003E-4</v>
      </c>
      <c r="CC158" s="53">
        <f t="shared" si="767"/>
        <v>6.9999999999999999E-4</v>
      </c>
      <c r="CD158" s="53">
        <f t="shared" si="768"/>
        <v>2.8999999999999998E-3</v>
      </c>
      <c r="CE158" s="53">
        <f t="shared" si="769"/>
        <v>1.12E-2</v>
      </c>
      <c r="CF158" s="53">
        <f t="shared" si="770"/>
        <v>4.3950000000000003E-2</v>
      </c>
      <c r="CG158" s="53">
        <f t="shared" si="771"/>
        <v>9.8400000000000001E-2</v>
      </c>
      <c r="CH158" s="54">
        <f t="shared" si="788"/>
        <v>0.1905</v>
      </c>
      <c r="CI158" s="64">
        <f>+Fall_Hoy!B158</f>
        <v>0</v>
      </c>
      <c r="CJ158" s="61">
        <f>+Fall_Hoy!C158</f>
        <v>0</v>
      </c>
      <c r="CK158" s="61">
        <f>+Fall_Hoy!D158</f>
        <v>0</v>
      </c>
      <c r="CL158" s="61">
        <f>+Fall_Hoy!E158</f>
        <v>0</v>
      </c>
      <c r="CM158" s="61">
        <f>+Fall_Hoy!F158</f>
        <v>0</v>
      </c>
      <c r="CN158" s="61">
        <f>+Fall_Hoy!G158</f>
        <v>0</v>
      </c>
      <c r="CO158" s="61">
        <f>+Fall_Hoy!H158</f>
        <v>0</v>
      </c>
      <c r="CP158" s="61">
        <f>+Fall_Hoy!I158</f>
        <v>0</v>
      </c>
      <c r="CQ158" s="61">
        <f>+Fall_Hoy!J158</f>
        <v>0</v>
      </c>
      <c r="CR158" s="61">
        <f>+Fall_Hoy!K158</f>
        <v>0</v>
      </c>
      <c r="CS158" s="61">
        <f>+Fall_Hoy!L158</f>
        <v>0</v>
      </c>
      <c r="CT158" s="61">
        <f>+Fall_Hoy!M158</f>
        <v>0</v>
      </c>
      <c r="CU158" s="61">
        <f>+Fall_Hoy!N158</f>
        <v>2</v>
      </c>
      <c r="CV158" s="61">
        <f>+Fall_Hoy!O158</f>
        <v>3</v>
      </c>
      <c r="CW158" s="61">
        <f>+Fall_Hoy!P158</f>
        <v>2</v>
      </c>
      <c r="CX158" s="61">
        <f>+Fall_Hoy!Q158</f>
        <v>0</v>
      </c>
      <c r="CY158" s="61">
        <f>+Fall_Hoy!R158</f>
        <v>2</v>
      </c>
      <c r="CZ158" s="61">
        <f>+Fall_Hoy!S158</f>
        <v>5</v>
      </c>
      <c r="DA158" s="61">
        <f>+Fall_Hoy!T158</f>
        <v>0</v>
      </c>
      <c r="DB158" s="253">
        <f>+Fall_Hoy!U158</f>
        <v>2</v>
      </c>
      <c r="DC158" s="61">
        <f>+Fall_Hoy!W158</f>
        <v>0</v>
      </c>
      <c r="DD158" s="61">
        <f>+Fall_Hoy!X158</f>
        <v>0</v>
      </c>
      <c r="DE158" s="61">
        <f>+Fall_Hoy!Y158</f>
        <v>0</v>
      </c>
      <c r="DF158" s="61">
        <f>+Fall_Hoy!Z158</f>
        <v>0</v>
      </c>
      <c r="DG158" s="61">
        <f>+Fall_Hoy!AA158</f>
        <v>0</v>
      </c>
      <c r="DH158" s="61">
        <f>+Fall_Hoy!AB158</f>
        <v>0</v>
      </c>
      <c r="DI158" s="61">
        <f>+Fall_Hoy!AC158</f>
        <v>0</v>
      </c>
      <c r="DJ158" s="61">
        <f>+Fall_Hoy!AD158</f>
        <v>0</v>
      </c>
      <c r="DK158" s="61">
        <f>+Fall_Hoy!AE158</f>
        <v>1</v>
      </c>
      <c r="DL158" s="270">
        <f>+Fall_Hoy!AF158</f>
        <v>0</v>
      </c>
      <c r="DM158" s="75">
        <f t="shared" si="585"/>
        <v>0.10449626317744759</v>
      </c>
      <c r="DN158" s="76">
        <f t="shared" si="586"/>
        <v>3.8051327887898362E-2</v>
      </c>
      <c r="DO158" s="76">
        <f t="shared" si="587"/>
        <v>0.27365284785571614</v>
      </c>
      <c r="DP158" s="76">
        <f t="shared" si="588"/>
        <v>0.7</v>
      </c>
      <c r="DQ158" s="76">
        <f t="shared" ref="DQ158:DQ170" si="859">IF(MIN(+CM158/(AO158*BI158),0.7)&gt;0,MIN(+CM158/(AO158*BI158),0.7),EK158/AO158)</f>
        <v>9.0144043149873468E-2</v>
      </c>
      <c r="DR158" s="76">
        <f t="shared" ref="DR158:DR170" si="860">IF(MIN(+CN158/(AP158*BJ158),0.7)&gt;0,MIN(+CN158/(AP158*BJ158),0.7),EL158/AP158)</f>
        <v>0.10938325944644293</v>
      </c>
      <c r="DS158" s="76">
        <f t="shared" ref="DS158:DS170" si="861">IF(MIN(+CO158/(AQ158*BK158),0.7)&gt;0,MIN(+CO158/(AQ158*BK158),0.7),EM158/AQ158)</f>
        <v>5.7385016156737287E-2</v>
      </c>
      <c r="DT158" s="76">
        <f t="shared" ref="DT158:DT170" si="862">IF(MIN(+CP158/(AR158*BL158),0.7)&gt;0,MIN(+CP158/(AR158*BL158),0.7),EN158/AR158)</f>
        <v>7.110595494649509E-2</v>
      </c>
      <c r="DU158" s="76">
        <f t="shared" ref="DU158:DU170" si="863">IF(MIN(+CQ158/(AS158*BM158),0.7)&gt;0,MIN(+CQ158/(AS158*BM158),0.7),EO158/AS158)</f>
        <v>6.9948465053291553E-2</v>
      </c>
      <c r="DV158" s="76">
        <f t="shared" ref="DV158:DV170" si="864">IF(MIN(+CR158/(AT158*BN158),0.7)&gt;0,MIN(+CR158/(AT158*BN158),0.7),EP158/AT158)</f>
        <v>5.6464047365624812E-2</v>
      </c>
      <c r="DW158" s="76">
        <f t="shared" ref="DW158:DW170" si="865">IF(MIN(+CS158/(AU158*BO158),0.7)&gt;0,MIN(+CS158/(AU158*BO158),0.7),EQ158/AU158)</f>
        <v>5.1967637630344718E-2</v>
      </c>
      <c r="DX158" s="76">
        <f t="shared" ref="DX158:DX170" si="866">IF(MIN(+CT158/(AV158*BP158),0.7)&gt;0,MIN(+CT158/(AV158*BP158),0.7),ER158/AV158)</f>
        <v>6.4901812787831192E-2</v>
      </c>
      <c r="DY158" s="76">
        <f t="shared" ref="DY158:DY170" si="867">IF(MIN(+CU158/(AW158*BQ158),0.7)&gt;0,MIN(+CU158/(AW158*BQ158),0.7),ES158/AW158)</f>
        <v>0.27365284785571614</v>
      </c>
      <c r="DZ158" s="76">
        <f t="shared" ref="DZ158:DZ170" si="868">IF(MIN(+CV158/(AX158*BR158),0.7)&gt;0,MIN(+CV158/(AX158*BR158),0.7),ET158/AX158)</f>
        <v>0.7</v>
      </c>
      <c r="EA158" s="76">
        <f t="shared" ref="EA158:EA170" si="869">IF(MIN(+CW158/(AY158*BS158),0.7)&gt;0,MIN(+CW158/(AY158*BS158),0.7),EU158/AY158)</f>
        <v>0.10449626317744759</v>
      </c>
      <c r="EB158" s="76">
        <f t="shared" ref="EB158:EB170" si="870">IF(MIN(+CX158/(AZ158*BT158),0.7)&gt;0,MIN(+CX158/(AZ158*BT158),0.7),EV158/AZ158)</f>
        <v>3.8051327887898362E-2</v>
      </c>
      <c r="EC158" s="76">
        <f t="shared" ref="EC158:EC170" si="871">IF(MIN(+CY158/(BA158*BU158),0.7)&gt;0,MIN(+CY158/(BA158*BU158),0.7),EW158/BA158)</f>
        <v>0.11402653406048463</v>
      </c>
      <c r="ED158" s="76">
        <f t="shared" ref="ED158:ED170" si="872">IF(MIN(+CZ158/(BB158*BV158),0.7)&gt;0,MIN(+CZ158/(BB158*BV158),0.7),EX158/BB158)</f>
        <v>0.40812519368103206</v>
      </c>
      <c r="EE158" s="76">
        <f t="shared" ref="EE158:EE170" si="873">IF(MIN(+DA158/(BC158*BW158),0.7)&gt;0,MIN(+DA158/(BC158*BW158),0.7),EY158/BC158)</f>
        <v>0</v>
      </c>
      <c r="EF158" s="316">
        <f t="shared" si="703"/>
        <v>0.34462925330188077</v>
      </c>
      <c r="EG158" s="85">
        <f>+'Cas_-14'!B157</f>
        <v>5</v>
      </c>
      <c r="EH158" s="62">
        <f>+'Cas_-14'!C157</f>
        <v>3</v>
      </c>
      <c r="EI158" s="62">
        <f>+'Cas_-14'!D157</f>
        <v>16</v>
      </c>
      <c r="EJ158" s="62">
        <f>+'Cas_-14'!E157</f>
        <v>23</v>
      </c>
      <c r="EK158" s="62">
        <f>+'Cas_-14'!F157</f>
        <v>55</v>
      </c>
      <c r="EL158" s="62">
        <f>+'Cas_-14'!G157</f>
        <v>69</v>
      </c>
      <c r="EM158" s="62">
        <f>+'Cas_-14'!H157</f>
        <v>36</v>
      </c>
      <c r="EN158" s="62">
        <f>+'Cas_-14'!I157</f>
        <v>48</v>
      </c>
      <c r="EO158" s="62">
        <f>+'Cas_-14'!J157</f>
        <v>44</v>
      </c>
      <c r="EP158" s="62">
        <f>+'Cas_-14'!K157</f>
        <v>35</v>
      </c>
      <c r="EQ158" s="62">
        <f>+'Cas_-14'!L157</f>
        <v>28</v>
      </c>
      <c r="ER158" s="62">
        <f>+'Cas_-14'!M157</f>
        <v>36</v>
      </c>
      <c r="ES158" s="62">
        <f>+'Cas_-14'!N157</f>
        <v>31</v>
      </c>
      <c r="ET158" s="62">
        <f>+'Cas_-14'!O157</f>
        <v>25</v>
      </c>
      <c r="EU158" s="62">
        <f>+'Cas_-14'!P157</f>
        <v>16</v>
      </c>
      <c r="EV158" s="62">
        <f>+'Cas_-14'!Q157</f>
        <v>13</v>
      </c>
      <c r="EW158" s="62">
        <f>+'Cas_-14'!R157</f>
        <v>6</v>
      </c>
      <c r="EX158" s="62">
        <f>+'Cas_-14'!S157</f>
        <v>17</v>
      </c>
      <c r="EY158" s="62">
        <f>+'Cas_-14'!T157</f>
        <v>0</v>
      </c>
      <c r="EZ158" s="86">
        <f>+'Cas_-14'!U157</f>
        <v>4</v>
      </c>
      <c r="FA158" s="201">
        <f t="shared" si="810"/>
        <v>5.6572882521028836E-3</v>
      </c>
      <c r="FB158" s="90">
        <f t="shared" si="811"/>
        <v>3.6977263840982377E-3</v>
      </c>
      <c r="FC158" s="90">
        <f t="shared" si="812"/>
        <v>1.9863912335003179E-2</v>
      </c>
      <c r="FD158" s="90">
        <f t="shared" si="813"/>
        <v>3.1821410974944869E-2</v>
      </c>
      <c r="FE158" s="90">
        <f t="shared" si="814"/>
        <v>9.0144043149873468E-2</v>
      </c>
      <c r="FF158" s="90">
        <f t="shared" si="815"/>
        <v>0.10938325944644293</v>
      </c>
      <c r="FG158" s="90">
        <f t="shared" si="816"/>
        <v>5.7385016156737287E-2</v>
      </c>
      <c r="FH158" s="90">
        <f t="shared" si="817"/>
        <v>7.110595494649509E-2</v>
      </c>
      <c r="FI158" s="90">
        <f t="shared" si="818"/>
        <v>6.9948465053291553E-2</v>
      </c>
      <c r="FJ158" s="90">
        <f t="shared" si="819"/>
        <v>5.6464047365624812E-2</v>
      </c>
      <c r="FK158" s="90">
        <f t="shared" si="820"/>
        <v>5.1967637630344718E-2</v>
      </c>
      <c r="FL158" s="90">
        <f t="shared" si="821"/>
        <v>6.4901812787831192E-2</v>
      </c>
      <c r="FM158" s="90">
        <f t="shared" si="822"/>
        <v>6.8714230096570322E-2</v>
      </c>
      <c r="FN158" s="90">
        <f t="shared" si="823"/>
        <v>5.2891006381166818E-2</v>
      </c>
      <c r="FO158" s="90">
        <f t="shared" si="824"/>
        <v>5.1077773441136384E-2</v>
      </c>
      <c r="FP158" s="90">
        <f t="shared" si="825"/>
        <v>3.8051327887898362E-2</v>
      </c>
      <c r="FQ158" s="90">
        <f t="shared" si="826"/>
        <v>4.8609511469984594E-2</v>
      </c>
      <c r="FR158" s="90">
        <f t="shared" si="827"/>
        <v>7.5903123520798338E-2</v>
      </c>
      <c r="FS158" s="90">
        <f t="shared" si="828"/>
        <v>0</v>
      </c>
      <c r="FT158" s="99">
        <f t="shared" si="829"/>
        <v>7.244106904405534E-2</v>
      </c>
      <c r="FU158" s="119">
        <f t="shared" si="790"/>
        <v>2.0458265139116203</v>
      </c>
      <c r="FV158" s="120">
        <f t="shared" si="791"/>
        <v>1</v>
      </c>
      <c r="FW158" s="120">
        <f t="shared" si="792"/>
        <v>3.9824771007566708</v>
      </c>
      <c r="FX158" s="120">
        <f t="shared" si="793"/>
        <v>13.234764242437494</v>
      </c>
      <c r="FY158" s="120">
        <f t="shared" si="802"/>
        <v>1</v>
      </c>
      <c r="FZ158" s="120">
        <f t="shared" si="802"/>
        <v>1</v>
      </c>
      <c r="GA158" s="120">
        <f t="shared" si="802"/>
        <v>1</v>
      </c>
      <c r="GB158" s="120">
        <f t="shared" si="802"/>
        <v>1</v>
      </c>
      <c r="GC158" s="120">
        <f t="shared" si="802"/>
        <v>1</v>
      </c>
      <c r="GD158" s="120">
        <f t="shared" si="802"/>
        <v>1</v>
      </c>
      <c r="GE158" s="120">
        <f t="shared" si="802"/>
        <v>1</v>
      </c>
      <c r="GF158" s="120">
        <f t="shared" si="802"/>
        <v>1</v>
      </c>
      <c r="GG158" s="120">
        <f t="shared" si="802"/>
        <v>3.9824771007566708</v>
      </c>
      <c r="GH158" s="120">
        <f t="shared" si="802"/>
        <v>13.234764242437494</v>
      </c>
      <c r="GI158" s="120">
        <f t="shared" si="802"/>
        <v>2.0458265139116203</v>
      </c>
      <c r="GJ158" s="120">
        <f t="shared" si="802"/>
        <v>1</v>
      </c>
      <c r="GK158" s="120">
        <f t="shared" si="794"/>
        <v>2.3457658925639224</v>
      </c>
      <c r="GL158" s="120">
        <f t="shared" si="795"/>
        <v>5.3769222497042692</v>
      </c>
      <c r="GM158" s="120" t="e">
        <f t="shared" si="796"/>
        <v>#DIV/0!</v>
      </c>
      <c r="GN158" s="321">
        <f t="shared" si="797"/>
        <v>4.7573739295908659</v>
      </c>
      <c r="GO158" s="85">
        <f>+Cas_Hoy!B157</f>
        <v>6</v>
      </c>
      <c r="GP158" s="62">
        <f>+Cas_Hoy!C157</f>
        <v>4</v>
      </c>
      <c r="GQ158" s="62">
        <f>+Cas_Hoy!D157</f>
        <v>17</v>
      </c>
      <c r="GR158" s="62">
        <f>+Cas_Hoy!E157</f>
        <v>23</v>
      </c>
      <c r="GS158" s="62">
        <f>+Cas_Hoy!F157</f>
        <v>61</v>
      </c>
      <c r="GT158" s="62">
        <f>+Cas_Hoy!G157</f>
        <v>75</v>
      </c>
      <c r="GU158" s="62">
        <f>+Cas_Hoy!H157</f>
        <v>45</v>
      </c>
      <c r="GV158" s="62">
        <f>+Cas_Hoy!I157</f>
        <v>50</v>
      </c>
      <c r="GW158" s="62">
        <f>+Cas_Hoy!J157</f>
        <v>52</v>
      </c>
      <c r="GX158" s="62">
        <f>+Cas_Hoy!K157</f>
        <v>39</v>
      </c>
      <c r="GY158" s="62">
        <f>+Cas_Hoy!L157</f>
        <v>32</v>
      </c>
      <c r="GZ158" s="62">
        <f>+Cas_Hoy!M157</f>
        <v>37</v>
      </c>
      <c r="HA158" s="62">
        <f>+Cas_Hoy!N157</f>
        <v>32</v>
      </c>
      <c r="HB158" s="62">
        <f>+Cas_Hoy!O157</f>
        <v>26</v>
      </c>
      <c r="HC158" s="62">
        <f>+Cas_Hoy!P157</f>
        <v>17</v>
      </c>
      <c r="HD158" s="62">
        <f>+Cas_Hoy!Q157</f>
        <v>15</v>
      </c>
      <c r="HE158" s="62">
        <f>+Cas_Hoy!R157</f>
        <v>6</v>
      </c>
      <c r="HF158" s="62">
        <f>+Cas_Hoy!S157</f>
        <v>19</v>
      </c>
      <c r="HG158" s="62">
        <f>+Cas_Hoy!T157</f>
        <v>1</v>
      </c>
      <c r="HH158" s="590">
        <f>+Cas_Hoy!U157</f>
        <v>4</v>
      </c>
      <c r="HI158" s="543">
        <f t="shared" si="798"/>
        <v>0.11102727962603808</v>
      </c>
      <c r="HJ158" s="112">
        <f t="shared" si="799"/>
        <v>4.3905378332190416E-2</v>
      </c>
      <c r="HK158" s="112">
        <f t="shared" si="800"/>
        <v>0.28248035907686825</v>
      </c>
      <c r="HL158" s="112">
        <f t="shared" si="801"/>
        <v>0.7</v>
      </c>
      <c r="HM158" s="323">
        <f t="shared" si="772"/>
        <v>9.9977938766223295E-2</v>
      </c>
      <c r="HN158" s="323">
        <f t="shared" si="773"/>
        <v>0.1188948472243945</v>
      </c>
      <c r="HO158" s="323">
        <f t="shared" si="774"/>
        <v>7.1731270195921612E-2</v>
      </c>
      <c r="HP158" s="323">
        <f t="shared" si="775"/>
        <v>7.4068703069265718E-2</v>
      </c>
      <c r="HQ158" s="323">
        <f t="shared" si="776"/>
        <v>8.2666367790253645E-2</v>
      </c>
      <c r="HR158" s="323">
        <f t="shared" si="777"/>
        <v>6.2917081350267648E-2</v>
      </c>
      <c r="HS158" s="323">
        <f t="shared" si="778"/>
        <v>5.9391585863251106E-2</v>
      </c>
      <c r="HT158" s="323">
        <f t="shared" si="779"/>
        <v>6.6704640920826494E-2</v>
      </c>
      <c r="HU158" s="323">
        <f t="shared" si="780"/>
        <v>0.28248035907686825</v>
      </c>
      <c r="HV158" s="323">
        <f t="shared" si="781"/>
        <v>0.7</v>
      </c>
      <c r="HW158" s="323">
        <f t="shared" si="782"/>
        <v>0.11102727962603808</v>
      </c>
      <c r="HX158" s="323">
        <f t="shared" si="783"/>
        <v>4.3905378332190416E-2</v>
      </c>
      <c r="HY158" s="323">
        <f t="shared" si="784"/>
        <v>0.11402653406048464</v>
      </c>
      <c r="HZ158" s="323">
        <f t="shared" si="785"/>
        <v>0.45613992234938877</v>
      </c>
      <c r="IA158" s="323" t="e">
        <f t="shared" si="786"/>
        <v>#DIV/0!</v>
      </c>
      <c r="IB158" s="327">
        <f t="shared" si="787"/>
        <v>0.34462925330188077</v>
      </c>
      <c r="IC158" s="241">
        <f>+CyF_Tot!B157</f>
        <v>0</v>
      </c>
      <c r="ID158" s="149">
        <f>+CyF_Tot!C157</f>
        <v>522</v>
      </c>
      <c r="IE158" s="149">
        <f>+CyF_Tot!D157</f>
        <v>545</v>
      </c>
      <c r="IF158" s="149">
        <f>+CyF_Tot!E157</f>
        <v>573</v>
      </c>
      <c r="IG158" s="149">
        <f>+CyF_Tot!F157</f>
        <v>0</v>
      </c>
      <c r="IH158" s="149">
        <f>+CyF_Tot!G157</f>
        <v>16</v>
      </c>
      <c r="II158" s="149">
        <f>+CyF_Tot!H157</f>
        <v>17</v>
      </c>
      <c r="IJ158" s="557">
        <f>+CyF_Tot!I157</f>
        <v>17</v>
      </c>
      <c r="IK158" s="93">
        <f t="shared" si="667"/>
        <v>8.7480517547026168E-2</v>
      </c>
      <c r="IL158" s="90">
        <f t="shared" si="668"/>
        <v>8.0303806090405924E-2</v>
      </c>
      <c r="IM158" s="90">
        <f t="shared" si="669"/>
        <v>7.9726893008415733E-2</v>
      </c>
      <c r="IN158" s="90">
        <f t="shared" si="670"/>
        <v>7.1541501448291203E-2</v>
      </c>
      <c r="IO158" s="90">
        <f t="shared" si="671"/>
        <v>6.0391428607460079E-2</v>
      </c>
      <c r="IP158" s="90">
        <f t="shared" si="672"/>
        <v>6.2437840969586857E-2</v>
      </c>
      <c r="IQ158" s="90">
        <f t="shared" si="673"/>
        <v>6.2094572223444153E-2</v>
      </c>
      <c r="IR158" s="90">
        <f t="shared" si="674"/>
        <v>6.6816682849686296E-2</v>
      </c>
      <c r="IS158" s="90">
        <f t="shared" si="675"/>
        <v>6.2262153053689755E-2</v>
      </c>
      <c r="IT158" s="90">
        <f t="shared" si="676"/>
        <v>6.1354396134836203E-2</v>
      </c>
      <c r="IU158" s="90">
        <f t="shared" si="677"/>
        <v>5.3330383098635678E-2</v>
      </c>
      <c r="IV158" s="90">
        <f t="shared" si="678"/>
        <v>5.4902904514188493E-2</v>
      </c>
      <c r="IW158" s="90">
        <f t="shared" si="679"/>
        <v>4.465444088901336E-2</v>
      </c>
      <c r="IX158" s="90">
        <f t="shared" si="680"/>
        <v>4.6785128329765897E-2</v>
      </c>
      <c r="IY158" s="90">
        <f t="shared" si="681"/>
        <v>3.1005423822681687E-2</v>
      </c>
      <c r="IZ158" s="90">
        <f t="shared" si="682"/>
        <v>3.3816073770886065E-2</v>
      </c>
      <c r="JA158" s="90">
        <f t="shared" si="683"/>
        <v>1.2217423855714256E-2</v>
      </c>
      <c r="JB158" s="90">
        <f t="shared" si="684"/>
        <v>2.2168633334853624E-2</v>
      </c>
      <c r="JC158" s="90">
        <f t="shared" si="685"/>
        <v>1.2443672445634892E-3</v>
      </c>
      <c r="JD158" s="202">
        <f t="shared" si="686"/>
        <v>5.4654356788212972E-3</v>
      </c>
      <c r="JE158" s="326"/>
      <c r="JF158" s="323"/>
      <c r="JG158" s="323"/>
      <c r="JH158" s="323"/>
      <c r="JI158" s="323"/>
      <c r="JJ158" s="323"/>
      <c r="JK158" s="323"/>
      <c r="JL158" s="323"/>
      <c r="JM158" s="323"/>
      <c r="JN158" s="323"/>
      <c r="JO158" s="323"/>
      <c r="JP158" s="323"/>
      <c r="JQ158" s="323"/>
      <c r="JR158" s="323"/>
      <c r="JS158" s="323"/>
      <c r="JT158" s="323"/>
      <c r="JU158" s="323"/>
      <c r="JV158" s="323"/>
      <c r="JW158" s="323"/>
      <c r="JX158" s="327"/>
      <c r="JZ158" s="701">
        <f t="shared" si="540"/>
        <v>0</v>
      </c>
      <c r="KA158" s="291">
        <f t="shared" si="541"/>
        <v>0</v>
      </c>
      <c r="KB158" s="291">
        <f t="shared" si="542"/>
        <v>0</v>
      </c>
      <c r="KC158" s="291">
        <f t="shared" si="543"/>
        <v>0</v>
      </c>
      <c r="KD158" s="291">
        <f t="shared" si="544"/>
        <v>0</v>
      </c>
      <c r="KE158" s="291">
        <f t="shared" si="545"/>
        <v>0</v>
      </c>
      <c r="KF158" s="291">
        <f t="shared" si="546"/>
        <v>0</v>
      </c>
      <c r="KG158" s="291">
        <f t="shared" si="547"/>
        <v>0</v>
      </c>
      <c r="KH158" s="291">
        <f t="shared" si="548"/>
        <v>0</v>
      </c>
      <c r="KI158" s="291">
        <f t="shared" si="549"/>
        <v>0</v>
      </c>
      <c r="KJ158" s="291">
        <f t="shared" si="550"/>
        <v>0</v>
      </c>
      <c r="KK158" s="291">
        <f t="shared" si="551"/>
        <v>0</v>
      </c>
      <c r="KL158" s="291">
        <f t="shared" si="552"/>
        <v>7329.9419841511071</v>
      </c>
      <c r="KM158" s="291">
        <f t="shared" si="553"/>
        <v>12104.26971462968</v>
      </c>
      <c r="KN158" s="291">
        <f t="shared" si="554"/>
        <v>6320.6382286384624</v>
      </c>
      <c r="KO158" s="291">
        <f t="shared" si="555"/>
        <v>0</v>
      </c>
      <c r="KP158" s="291">
        <f t="shared" si="556"/>
        <v>5777.3700635715895</v>
      </c>
      <c r="KQ158" s="291">
        <f t="shared" si="557"/>
        <v>14660.866903626955</v>
      </c>
      <c r="KR158" s="291">
        <f t="shared" si="558"/>
        <v>0</v>
      </c>
      <c r="KS158" s="702">
        <f t="shared" si="559"/>
        <v>6259.2705707516025</v>
      </c>
      <c r="KT158" s="705">
        <f>(SUM(JZ158:KS158)/SUM(JZ$4:KS157))*100000</f>
        <v>95.980118096711109</v>
      </c>
      <c r="KU158" s="624">
        <f t="shared" si="830"/>
        <v>0</v>
      </c>
      <c r="KV158" s="625">
        <f t="shared" si="831"/>
        <v>0</v>
      </c>
      <c r="KW158" s="625">
        <f t="shared" si="832"/>
        <v>0</v>
      </c>
      <c r="KX158" s="625">
        <f t="shared" si="833"/>
        <v>0</v>
      </c>
      <c r="KY158" s="625">
        <f t="shared" si="834"/>
        <v>0</v>
      </c>
      <c r="KZ158" s="625">
        <f t="shared" si="835"/>
        <v>0</v>
      </c>
      <c r="LA158" s="625">
        <f t="shared" si="836"/>
        <v>0</v>
      </c>
      <c r="LB158" s="625">
        <f t="shared" si="837"/>
        <v>0</v>
      </c>
      <c r="LC158" s="625">
        <f t="shared" si="838"/>
        <v>0</v>
      </c>
      <c r="LD158" s="625">
        <f t="shared" si="839"/>
        <v>0</v>
      </c>
      <c r="LE158" s="625">
        <f t="shared" si="840"/>
        <v>0</v>
      </c>
      <c r="LF158" s="625">
        <f t="shared" si="841"/>
        <v>0</v>
      </c>
      <c r="LG158" s="625">
        <f t="shared" si="842"/>
        <v>4433.1761352626008</v>
      </c>
      <c r="LH158" s="625">
        <f t="shared" si="843"/>
        <v>6346.9207657400175</v>
      </c>
      <c r="LI158" s="625">
        <f t="shared" si="844"/>
        <v>6384.7216801420482</v>
      </c>
      <c r="LJ158" s="625">
        <f t="shared" si="845"/>
        <v>0</v>
      </c>
      <c r="LK158" s="625">
        <f t="shared" si="846"/>
        <v>16203.170489994865</v>
      </c>
      <c r="LL158" s="625">
        <f t="shared" si="847"/>
        <v>22324.448094352454</v>
      </c>
      <c r="LM158" s="625">
        <f t="shared" si="848"/>
        <v>0</v>
      </c>
      <c r="LN158" s="626">
        <f t="shared" si="849"/>
        <v>36220.534522027672</v>
      </c>
      <c r="LO158" s="642">
        <f t="shared" si="850"/>
        <v>0</v>
      </c>
      <c r="LP158" s="625">
        <f t="shared" si="851"/>
        <v>0</v>
      </c>
      <c r="LQ158" s="625">
        <f t="shared" si="852"/>
        <v>0</v>
      </c>
      <c r="LR158" s="625">
        <f t="shared" si="853"/>
        <v>0</v>
      </c>
      <c r="LS158" s="625">
        <f t="shared" si="854"/>
        <v>6663.7339672073513</v>
      </c>
      <c r="LT158" s="645">
        <f t="shared" si="855"/>
        <v>9144.9395213121443</v>
      </c>
      <c r="LU158" s="624">
        <f t="shared" si="856"/>
        <v>0</v>
      </c>
      <c r="LV158" s="625">
        <f t="shared" si="857"/>
        <v>0</v>
      </c>
      <c r="LW158" s="626">
        <f t="shared" si="858"/>
        <v>8024.4865894813784</v>
      </c>
      <c r="LY158" s="725">
        <f>VLOOKUP(A158,Vac!A:C,2,FALSE)</f>
        <v>1268225.0677378559</v>
      </c>
      <c r="LZ158" s="730">
        <f>VLOOKUP(A158,Vac!A:D,3,FALSE)</f>
        <v>1918</v>
      </c>
      <c r="MA158" s="722">
        <f>VLOOKUP(A158,Vac!A:D,4,FALSE)</f>
        <v>911</v>
      </c>
      <c r="MB158" s="742">
        <f t="shared" si="704"/>
        <v>0.18984460061367911</v>
      </c>
      <c r="MC158" s="666">
        <f t="shared" si="705"/>
        <v>9.0171236266455512E-2</v>
      </c>
    </row>
    <row r="159" spans="1:341" ht="14.4">
      <c r="A159" s="511" t="s">
        <v>168</v>
      </c>
      <c r="B159" s="539">
        <v>462998</v>
      </c>
      <c r="C159" s="527">
        <f t="shared" si="638"/>
        <v>33131</v>
      </c>
      <c r="D159" s="518">
        <f t="shared" si="639"/>
        <v>723</v>
      </c>
      <c r="E159" s="496">
        <f t="shared" si="803"/>
        <v>4.654323785993294E-3</v>
      </c>
      <c r="F159" s="209">
        <f t="shared" si="804"/>
        <v>6.4002436295621148E-2</v>
      </c>
      <c r="G159" s="28">
        <f t="shared" si="805"/>
        <v>5.2421094438961413</v>
      </c>
      <c r="H159" s="27">
        <f t="shared" si="806"/>
        <v>0.33550777573763679</v>
      </c>
      <c r="I159" s="34">
        <f t="shared" si="807"/>
        <v>0.37511247993668023</v>
      </c>
      <c r="J159" s="340">
        <f t="shared" si="808"/>
        <v>0.42309471622829142</v>
      </c>
      <c r="K159" s="582">
        <f t="shared" si="710"/>
        <v>3.6908090815268098E-3</v>
      </c>
      <c r="L159" s="341">
        <f t="shared" si="762"/>
        <v>6.6106032944442505</v>
      </c>
      <c r="M159" s="342">
        <f t="shared" si="809"/>
        <v>0.47272442748295823</v>
      </c>
      <c r="N159" s="827"/>
      <c r="O159" s="366" t="s">
        <v>230</v>
      </c>
      <c r="P159" s="21" t="s">
        <v>240</v>
      </c>
      <c r="Q159" s="21" t="s">
        <v>232</v>
      </c>
      <c r="R159" s="21" t="s">
        <v>243</v>
      </c>
      <c r="S159" s="170">
        <f t="shared" si="568"/>
        <v>33131</v>
      </c>
      <c r="T159" s="171">
        <f t="shared" si="569"/>
        <v>7155.7544525030344</v>
      </c>
      <c r="U159" s="170">
        <f t="shared" si="570"/>
        <v>1445</v>
      </c>
      <c r="V159" s="172">
        <f t="shared" si="571"/>
        <v>4.5603736666035476E-2</v>
      </c>
      <c r="W159" s="171">
        <f t="shared" si="572"/>
        <v>312.09638054592028</v>
      </c>
      <c r="X159" s="170">
        <f t="shared" si="573"/>
        <v>3498</v>
      </c>
      <c r="Y159" s="172">
        <f t="shared" si="574"/>
        <v>0.11804407248675464</v>
      </c>
      <c r="Z159" s="171">
        <f t="shared" si="575"/>
        <v>755.51082294091987</v>
      </c>
      <c r="AA159" s="170">
        <f t="shared" si="576"/>
        <v>723</v>
      </c>
      <c r="AB159" s="171">
        <f t="shared" si="577"/>
        <v>1561.5618210013865</v>
      </c>
      <c r="AC159" s="173">
        <f t="shared" si="578"/>
        <v>2.182246234644291E-2</v>
      </c>
      <c r="AD159" s="170">
        <f t="shared" si="579"/>
        <v>2</v>
      </c>
      <c r="AE159" s="172">
        <f t="shared" si="580"/>
        <v>2.7739251040221915E-3</v>
      </c>
      <c r="AF159" s="171">
        <f t="shared" si="581"/>
        <v>4.3196730871407656</v>
      </c>
      <c r="AG159" s="170">
        <f t="shared" si="582"/>
        <v>41</v>
      </c>
      <c r="AH159" s="172">
        <f t="shared" si="583"/>
        <v>6.0117302052785926E-2</v>
      </c>
      <c r="AI159" s="367">
        <f t="shared" si="584"/>
        <v>88.553298286385683</v>
      </c>
      <c r="AJ159" s="831"/>
      <c r="AK159" s="85">
        <v>43526.511009704074</v>
      </c>
      <c r="AL159" s="62">
        <v>40713.392405682775</v>
      </c>
      <c r="AM159" s="62">
        <v>38346.97875667191</v>
      </c>
      <c r="AN159" s="62">
        <v>36436.01485364874</v>
      </c>
      <c r="AO159" s="62">
        <v>33778.440127347567</v>
      </c>
      <c r="AP159" s="62">
        <v>33647.686471213012</v>
      </c>
      <c r="AQ159" s="62">
        <v>34129.857508778085</v>
      </c>
      <c r="AR159" s="62">
        <v>35647.837007334863</v>
      </c>
      <c r="AS159" s="62">
        <v>32215.504300540928</v>
      </c>
      <c r="AT159" s="62">
        <v>32191.896729772277</v>
      </c>
      <c r="AU159" s="62">
        <v>20818.230121758221</v>
      </c>
      <c r="AV159" s="62">
        <v>21588.972002721261</v>
      </c>
      <c r="AW159" s="62">
        <v>15264.323144602309</v>
      </c>
      <c r="AX159" s="62">
        <v>17205.482965163261</v>
      </c>
      <c r="AY159" s="62">
        <v>8403.9398418186429</v>
      </c>
      <c r="AZ159" s="62">
        <v>10829.013269181018</v>
      </c>
      <c r="BA159" s="62">
        <v>2506.3052459254768</v>
      </c>
      <c r="BB159" s="62">
        <v>4318.0213454747673</v>
      </c>
      <c r="BC159" s="62">
        <v>326.9093799033231</v>
      </c>
      <c r="BD159" s="86">
        <v>1102.6800143196208</v>
      </c>
      <c r="BE159" s="258">
        <v>2.0000000000000002E-5</v>
      </c>
      <c r="BF159" s="43">
        <v>2.0000000000000002E-5</v>
      </c>
      <c r="BG159" s="53">
        <v>5.0000000000000002E-5</v>
      </c>
      <c r="BH159" s="53">
        <v>4.0000000000000003E-5</v>
      </c>
      <c r="BI159" s="53">
        <v>1.2518952302791728E-4</v>
      </c>
      <c r="BJ159" s="53">
        <v>1.2406223545552731E-4</v>
      </c>
      <c r="BK159" s="53">
        <v>3.4000000000000002E-4</v>
      </c>
      <c r="BL159" s="53">
        <v>1.8000000000000001E-4</v>
      </c>
      <c r="BM159" s="53">
        <v>8.9999999999999998E-4</v>
      </c>
      <c r="BN159" s="53">
        <v>5.0000000000000001E-4</v>
      </c>
      <c r="BO159" s="53">
        <v>3.8E-3</v>
      </c>
      <c r="BP159" s="53">
        <v>2E-3</v>
      </c>
      <c r="BQ159" s="53">
        <v>1.6199999999999999E-2</v>
      </c>
      <c r="BR159" s="53">
        <v>6.1999999999999998E-3</v>
      </c>
      <c r="BS159" s="53">
        <v>6.1100000000000002E-2</v>
      </c>
      <c r="BT159" s="53">
        <v>2.6800000000000001E-2</v>
      </c>
      <c r="BU159" s="53">
        <v>0.1421</v>
      </c>
      <c r="BV159" s="53">
        <v>5.4699999999999999E-2</v>
      </c>
      <c r="BW159" s="53">
        <v>0.27589999999999998</v>
      </c>
      <c r="BX159" s="773">
        <v>0.1051</v>
      </c>
      <c r="BY159" s="53">
        <f t="shared" si="763"/>
        <v>2.0000000000000002E-5</v>
      </c>
      <c r="BZ159" s="53">
        <f t="shared" si="764"/>
        <v>4.5000000000000003E-5</v>
      </c>
      <c r="CA159" s="53">
        <f t="shared" si="765"/>
        <v>1.246258792417223E-4</v>
      </c>
      <c r="CB159" s="53">
        <f t="shared" si="766"/>
        <v>2.6000000000000003E-4</v>
      </c>
      <c r="CC159" s="53">
        <f t="shared" si="767"/>
        <v>6.9999999999999999E-4</v>
      </c>
      <c r="CD159" s="53">
        <f t="shared" si="768"/>
        <v>2.8999999999999998E-3</v>
      </c>
      <c r="CE159" s="53">
        <f t="shared" si="769"/>
        <v>1.12E-2</v>
      </c>
      <c r="CF159" s="53">
        <f t="shared" si="770"/>
        <v>4.3950000000000003E-2</v>
      </c>
      <c r="CG159" s="53">
        <f t="shared" si="771"/>
        <v>9.8400000000000001E-2</v>
      </c>
      <c r="CH159" s="54">
        <f t="shared" si="788"/>
        <v>0.1905</v>
      </c>
      <c r="CI159" s="64">
        <f>+Fall_Hoy!B159</f>
        <v>0</v>
      </c>
      <c r="CJ159" s="61">
        <f>+Fall_Hoy!C159</f>
        <v>0</v>
      </c>
      <c r="CK159" s="61">
        <f>+Fall_Hoy!D159</f>
        <v>0</v>
      </c>
      <c r="CL159" s="61">
        <f>+Fall_Hoy!E159</f>
        <v>2</v>
      </c>
      <c r="CM159" s="61">
        <f>+Fall_Hoy!F159</f>
        <v>2</v>
      </c>
      <c r="CN159" s="61">
        <f>+Fall_Hoy!G159</f>
        <v>2</v>
      </c>
      <c r="CO159" s="61">
        <f>+Fall_Hoy!H159</f>
        <v>4</v>
      </c>
      <c r="CP159" s="61">
        <f>+Fall_Hoy!I159</f>
        <v>0</v>
      </c>
      <c r="CQ159" s="61">
        <f>+Fall_Hoy!J159</f>
        <v>10</v>
      </c>
      <c r="CR159" s="61">
        <f>+Fall_Hoy!K159</f>
        <v>16</v>
      </c>
      <c r="CS159" s="61">
        <f>+Fall_Hoy!L159</f>
        <v>49</v>
      </c>
      <c r="CT159" s="61">
        <f>+Fall_Hoy!M159</f>
        <v>34</v>
      </c>
      <c r="CU159" s="61">
        <f>+Fall_Hoy!N159</f>
        <v>107</v>
      </c>
      <c r="CV159" s="61">
        <f>+Fall_Hoy!O159</f>
        <v>64</v>
      </c>
      <c r="CW159" s="61">
        <f>+Fall_Hoy!P159</f>
        <v>132</v>
      </c>
      <c r="CX159" s="61">
        <f>+Fall_Hoy!Q159</f>
        <v>93</v>
      </c>
      <c r="CY159" s="61">
        <f>+Fall_Hoy!R159</f>
        <v>80</v>
      </c>
      <c r="CZ159" s="61">
        <f>+Fall_Hoy!S159</f>
        <v>69</v>
      </c>
      <c r="DA159" s="61">
        <f>+Fall_Hoy!T159</f>
        <v>15</v>
      </c>
      <c r="DB159" s="253">
        <f>+Fall_Hoy!U159</f>
        <v>26</v>
      </c>
      <c r="DC159" s="61">
        <f>+Fall_Hoy!W159</f>
        <v>0</v>
      </c>
      <c r="DD159" s="61">
        <f>+Fall_Hoy!X159</f>
        <v>0</v>
      </c>
      <c r="DE159" s="61">
        <f>+Fall_Hoy!Y159</f>
        <v>0</v>
      </c>
      <c r="DF159" s="61">
        <f>+Fall_Hoy!Z159</f>
        <v>0</v>
      </c>
      <c r="DG159" s="61">
        <f>+Fall_Hoy!AA159</f>
        <v>0</v>
      </c>
      <c r="DH159" s="61">
        <f>+Fall_Hoy!AB159</f>
        <v>2</v>
      </c>
      <c r="DI159" s="61">
        <f>+Fall_Hoy!AC159</f>
        <v>1</v>
      </c>
      <c r="DJ159" s="61">
        <f>+Fall_Hoy!AD159</f>
        <v>1</v>
      </c>
      <c r="DK159" s="61">
        <f>+Fall_Hoy!AE159</f>
        <v>8</v>
      </c>
      <c r="DL159" s="270">
        <f>+Fall_Hoy!AF159</f>
        <v>6</v>
      </c>
      <c r="DM159" s="75">
        <f t="shared" si="585"/>
        <v>0.2570690461086349</v>
      </c>
      <c r="DN159" s="76">
        <f t="shared" si="586"/>
        <v>0.32044925677644737</v>
      </c>
      <c r="DO159" s="76">
        <f t="shared" si="587"/>
        <v>0.43270430067778948</v>
      </c>
      <c r="DP159" s="76">
        <f t="shared" si="588"/>
        <v>0.59995878442133233</v>
      </c>
      <c r="DQ159" s="76">
        <f t="shared" si="859"/>
        <v>0.47295783101729227</v>
      </c>
      <c r="DR159" s="76">
        <f t="shared" si="860"/>
        <v>0.47910994386680117</v>
      </c>
      <c r="DS159" s="76">
        <f t="shared" si="861"/>
        <v>0.34470421915260258</v>
      </c>
      <c r="DT159" s="76">
        <f t="shared" si="862"/>
        <v>8.4296839647849994E-2</v>
      </c>
      <c r="DU159" s="76">
        <f t="shared" si="863"/>
        <v>0.34489949334502723</v>
      </c>
      <c r="DV159" s="76">
        <f t="shared" si="864"/>
        <v>0.7</v>
      </c>
      <c r="DW159" s="76">
        <f t="shared" si="865"/>
        <v>0.61939640241695182</v>
      </c>
      <c r="DX159" s="76">
        <f t="shared" si="866"/>
        <v>0.7</v>
      </c>
      <c r="DY159" s="76">
        <f t="shared" si="867"/>
        <v>0.43270430067778948</v>
      </c>
      <c r="DZ159" s="76">
        <f t="shared" si="868"/>
        <v>0.59995878442133233</v>
      </c>
      <c r="EA159" s="76">
        <f t="shared" si="869"/>
        <v>0.2570690461086349</v>
      </c>
      <c r="EB159" s="76">
        <f t="shared" si="870"/>
        <v>0.32044925677644737</v>
      </c>
      <c r="EC159" s="76">
        <f t="shared" si="871"/>
        <v>0.22462699430988672</v>
      </c>
      <c r="ED159" s="76">
        <f t="shared" si="872"/>
        <v>0.29213055213415756</v>
      </c>
      <c r="EE159" s="76">
        <f t="shared" si="873"/>
        <v>0.16630763082253594</v>
      </c>
      <c r="EF159" s="316">
        <f t="shared" ref="EF159:EF170" si="874">IF(MIN(+DB159/(BD159*BX159),0.7)&gt;0,MIN(+DB159/(BD159*BX159),0.7),EZ159/BD159)</f>
        <v>0.22434744542945792</v>
      </c>
      <c r="EG159" s="85">
        <f>+'Cas_-14'!B158</f>
        <v>283</v>
      </c>
      <c r="EH159" s="62">
        <f>+'Cas_-14'!C158</f>
        <v>276</v>
      </c>
      <c r="EI159" s="62">
        <f>+'Cas_-14'!D158</f>
        <v>1268</v>
      </c>
      <c r="EJ159" s="62">
        <f>+'Cas_-14'!E158</f>
        <v>1345</v>
      </c>
      <c r="EK159" s="62">
        <f>+'Cas_-14'!F158</f>
        <v>3295</v>
      </c>
      <c r="EL159" s="62">
        <f>+'Cas_-14'!G158</f>
        <v>3296</v>
      </c>
      <c r="EM159" s="62">
        <f>+'Cas_-14'!H158</f>
        <v>3181</v>
      </c>
      <c r="EN159" s="62">
        <f>+'Cas_-14'!I158</f>
        <v>3005</v>
      </c>
      <c r="EO159" s="62">
        <f>+'Cas_-14'!J158</f>
        <v>2994</v>
      </c>
      <c r="EP159" s="62">
        <f>+'Cas_-14'!K158</f>
        <v>2973</v>
      </c>
      <c r="EQ159" s="62">
        <f>+'Cas_-14'!L158</f>
        <v>2168</v>
      </c>
      <c r="ER159" s="62">
        <f>+'Cas_-14'!M158</f>
        <v>1923</v>
      </c>
      <c r="ES159" s="62">
        <f>+'Cas_-14'!N158</f>
        <v>1080</v>
      </c>
      <c r="ET159" s="62">
        <f>+'Cas_-14'!O158</f>
        <v>913</v>
      </c>
      <c r="EU159" s="62">
        <f>+'Cas_-14'!P158</f>
        <v>514</v>
      </c>
      <c r="EV159" s="62">
        <f>+'Cas_-14'!Q158</f>
        <v>401</v>
      </c>
      <c r="EW159" s="62">
        <f>+'Cas_-14'!R158</f>
        <v>170</v>
      </c>
      <c r="EX159" s="62">
        <f>+'Cas_-14'!S158</f>
        <v>195</v>
      </c>
      <c r="EY159" s="62">
        <f>+'Cas_-14'!T158</f>
        <v>23</v>
      </c>
      <c r="EZ159" s="86">
        <f>+'Cas_-14'!U158</f>
        <v>55</v>
      </c>
      <c r="FA159" s="201">
        <f t="shared" si="810"/>
        <v>6.5017846235574956E-3</v>
      </c>
      <c r="FB159" s="91">
        <f t="shared" si="811"/>
        <v>6.7790961079793469E-3</v>
      </c>
      <c r="FC159" s="91">
        <f t="shared" si="812"/>
        <v>3.3066490271528456E-2</v>
      </c>
      <c r="FD159" s="91">
        <f t="shared" si="813"/>
        <v>3.6914026009771221E-2</v>
      </c>
      <c r="FE159" s="91">
        <f t="shared" si="814"/>
        <v>9.7547429294472215E-2</v>
      </c>
      <c r="FF159" s="91">
        <f t="shared" si="815"/>
        <v>9.7956214696064303E-2</v>
      </c>
      <c r="FG159" s="91">
        <f t="shared" si="816"/>
        <v>9.3202850295576456E-2</v>
      </c>
      <c r="FH159" s="91">
        <f t="shared" si="817"/>
        <v>8.4296839647849994E-2</v>
      </c>
      <c r="FI159" s="91">
        <f t="shared" si="818"/>
        <v>9.2936617476751027E-2</v>
      </c>
      <c r="FJ159" s="91">
        <f t="shared" si="819"/>
        <v>9.2352433438644133E-2</v>
      </c>
      <c r="FK159" s="91">
        <f t="shared" si="820"/>
        <v>0.1041394963606493</v>
      </c>
      <c r="FL159" s="91">
        <f t="shared" si="821"/>
        <v>8.9073254611549288E-2</v>
      </c>
      <c r="FM159" s="91">
        <f t="shared" si="822"/>
        <v>7.0753219108958917E-2</v>
      </c>
      <c r="FN159" s="91">
        <f t="shared" si="823"/>
        <v>5.306447961086553E-2</v>
      </c>
      <c r="FO159" s="91">
        <f t="shared" si="824"/>
        <v>6.1161789550455488E-2</v>
      </c>
      <c r="FP159" s="91">
        <f t="shared" si="825"/>
        <v>3.703015131962499E-2</v>
      </c>
      <c r="FQ159" s="91">
        <f t="shared" si="826"/>
        <v>6.7828928769299163E-2</v>
      </c>
      <c r="FR159" s="91">
        <f t="shared" si="827"/>
        <v>4.5159572961434656E-2</v>
      </c>
      <c r="FS159" s="91">
        <f t="shared" si="828"/>
        <v>7.035588886070443E-2</v>
      </c>
      <c r="FT159" s="100">
        <f t="shared" si="829"/>
        <v>4.9878477242499296E-2</v>
      </c>
      <c r="FU159" s="119">
        <f t="shared" si="790"/>
        <v>4.203098830137491</v>
      </c>
      <c r="FV159" s="120">
        <f t="shared" si="791"/>
        <v>8.6537387873599592</v>
      </c>
      <c r="FW159" s="120">
        <f t="shared" si="792"/>
        <v>6.1156835848193873</v>
      </c>
      <c r="FX159" s="120">
        <f t="shared" si="793"/>
        <v>11.306221955269759</v>
      </c>
      <c r="FY159" s="120">
        <f t="shared" si="802"/>
        <v>4.8484909795987177</v>
      </c>
      <c r="FZ159" s="120">
        <f t="shared" si="802"/>
        <v>4.8910622501427765</v>
      </c>
      <c r="GA159" s="120">
        <f t="shared" si="802"/>
        <v>3.6984300164580133</v>
      </c>
      <c r="GB159" s="120">
        <f t="shared" si="802"/>
        <v>1</v>
      </c>
      <c r="GC159" s="120">
        <f t="shared" si="802"/>
        <v>3.7111259556149339</v>
      </c>
      <c r="GD159" s="120">
        <f t="shared" si="802"/>
        <v>7.5796595058326917</v>
      </c>
      <c r="GE159" s="120">
        <f t="shared" si="802"/>
        <v>5.9477568459895132</v>
      </c>
      <c r="GF159" s="120">
        <f t="shared" si="802"/>
        <v>7.858700156996818</v>
      </c>
      <c r="GG159" s="120">
        <f t="shared" si="802"/>
        <v>6.1156835848193873</v>
      </c>
      <c r="GH159" s="120">
        <f t="shared" si="802"/>
        <v>11.306221955269759</v>
      </c>
      <c r="GI159" s="120">
        <f t="shared" si="802"/>
        <v>4.203098830137491</v>
      </c>
      <c r="GJ159" s="120">
        <f t="shared" si="802"/>
        <v>8.6537387873599592</v>
      </c>
      <c r="GK159" s="120">
        <f t="shared" si="794"/>
        <v>3.3116694953843608</v>
      </c>
      <c r="GL159" s="120">
        <f t="shared" si="795"/>
        <v>6.4688510757980602</v>
      </c>
      <c r="GM159" s="120">
        <f t="shared" si="796"/>
        <v>2.3638054115385216</v>
      </c>
      <c r="GN159" s="321">
        <f t="shared" si="797"/>
        <v>4.4978808061586362</v>
      </c>
      <c r="GO159" s="85">
        <f>+Cas_Hoy!B158</f>
        <v>314</v>
      </c>
      <c r="GP159" s="62">
        <f>+Cas_Hoy!C158</f>
        <v>302</v>
      </c>
      <c r="GQ159" s="62">
        <f>+Cas_Hoy!D158</f>
        <v>1385</v>
      </c>
      <c r="GR159" s="62">
        <f>+Cas_Hoy!E158</f>
        <v>1457</v>
      </c>
      <c r="GS159" s="62">
        <f>+Cas_Hoy!F158</f>
        <v>3665</v>
      </c>
      <c r="GT159" s="62">
        <f>+Cas_Hoy!G158</f>
        <v>3660</v>
      </c>
      <c r="GU159" s="62">
        <f>+Cas_Hoy!H158</f>
        <v>3584</v>
      </c>
      <c r="GV159" s="62">
        <f>+Cas_Hoy!I158</f>
        <v>3390</v>
      </c>
      <c r="GW159" s="62">
        <f>+Cas_Hoy!J158</f>
        <v>3356</v>
      </c>
      <c r="GX159" s="62">
        <f>+Cas_Hoy!K158</f>
        <v>3363</v>
      </c>
      <c r="GY159" s="62">
        <f>+Cas_Hoy!L158</f>
        <v>2430</v>
      </c>
      <c r="GZ159" s="62">
        <f>+Cas_Hoy!M158</f>
        <v>2181</v>
      </c>
      <c r="HA159" s="62">
        <f>+Cas_Hoy!N158</f>
        <v>1214</v>
      </c>
      <c r="HB159" s="62">
        <f>+Cas_Hoy!O158</f>
        <v>1034</v>
      </c>
      <c r="HC159" s="62">
        <f>+Cas_Hoy!P158</f>
        <v>561</v>
      </c>
      <c r="HD159" s="62">
        <f>+Cas_Hoy!Q158</f>
        <v>468</v>
      </c>
      <c r="HE159" s="62">
        <f>+Cas_Hoy!R158</f>
        <v>183</v>
      </c>
      <c r="HF159" s="62">
        <f>+Cas_Hoy!S158</f>
        <v>206</v>
      </c>
      <c r="HG159" s="62">
        <f>+Cas_Hoy!T158</f>
        <v>25</v>
      </c>
      <c r="HH159" s="590">
        <f>+Cas_Hoy!U158</f>
        <v>56</v>
      </c>
      <c r="HI159" s="543">
        <f t="shared" si="798"/>
        <v>0.28057535966331554</v>
      </c>
      <c r="HJ159" s="112">
        <f t="shared" si="799"/>
        <v>0.37399065379395852</v>
      </c>
      <c r="HK159" s="112">
        <f t="shared" si="800"/>
        <v>0.48639168613225592</v>
      </c>
      <c r="HL159" s="112">
        <f t="shared" si="801"/>
        <v>0.67947139440488236</v>
      </c>
      <c r="HM159" s="323">
        <f t="shared" si="772"/>
        <v>0.52606690460648742</v>
      </c>
      <c r="HN159" s="323">
        <f t="shared" si="773"/>
        <v>0.5320213575705377</v>
      </c>
      <c r="HO159" s="323">
        <f t="shared" si="774"/>
        <v>0.38837470023355164</v>
      </c>
      <c r="HP159" s="323">
        <f t="shared" si="775"/>
        <v>9.5096933912216811E-2</v>
      </c>
      <c r="HQ159" s="323">
        <f t="shared" si="776"/>
        <v>0.38660076809148675</v>
      </c>
      <c r="HR159" s="323">
        <f t="shared" si="777"/>
        <v>0.7</v>
      </c>
      <c r="HS159" s="323">
        <f t="shared" si="778"/>
        <v>0.69424965769058722</v>
      </c>
      <c r="HT159" s="323">
        <f t="shared" si="779"/>
        <v>0.7</v>
      </c>
      <c r="HU159" s="323">
        <f t="shared" si="780"/>
        <v>0.48639168613225592</v>
      </c>
      <c r="HV159" s="323">
        <f t="shared" si="781"/>
        <v>0.67947139440488236</v>
      </c>
      <c r="HW159" s="323">
        <f t="shared" si="782"/>
        <v>0.28057535966331554</v>
      </c>
      <c r="HX159" s="323">
        <f t="shared" si="783"/>
        <v>0.37399065379395852</v>
      </c>
      <c r="HY159" s="323">
        <f t="shared" si="784"/>
        <v>0.24180435269828984</v>
      </c>
      <c r="HZ159" s="323">
        <f t="shared" si="785"/>
        <v>0.30860971148531519</v>
      </c>
      <c r="IA159" s="323">
        <f t="shared" si="786"/>
        <v>0.18076916393753903</v>
      </c>
      <c r="IB159" s="327">
        <f t="shared" si="787"/>
        <v>0.22842648989181169</v>
      </c>
      <c r="IC159" s="241">
        <f>+CyF_Tot!B158</f>
        <v>0</v>
      </c>
      <c r="ID159" s="149">
        <f>+CyF_Tot!C158</f>
        <v>29633</v>
      </c>
      <c r="IE159" s="149">
        <f>+CyF_Tot!D158</f>
        <v>31686</v>
      </c>
      <c r="IF159" s="149">
        <f>+CyF_Tot!E158</f>
        <v>33131</v>
      </c>
      <c r="IG159" s="149">
        <f>+CyF_Tot!F158</f>
        <v>0</v>
      </c>
      <c r="IH159" s="149">
        <f>+CyF_Tot!G158</f>
        <v>682</v>
      </c>
      <c r="II159" s="149">
        <f>+CyF_Tot!H158</f>
        <v>721</v>
      </c>
      <c r="IJ159" s="557">
        <f>+CyF_Tot!I158</f>
        <v>723</v>
      </c>
      <c r="IK159" s="93">
        <f t="shared" si="667"/>
        <v>9.4010149092877457E-2</v>
      </c>
      <c r="IL159" s="90">
        <f t="shared" si="668"/>
        <v>8.7934272730514546E-2</v>
      </c>
      <c r="IM159" s="90">
        <f t="shared" si="669"/>
        <v>8.2823206054177145E-2</v>
      </c>
      <c r="IN159" s="90">
        <f t="shared" si="670"/>
        <v>7.8695836382983816E-2</v>
      </c>
      <c r="IO159" s="90">
        <f t="shared" si="671"/>
        <v>7.2955909371849481E-2</v>
      </c>
      <c r="IP159" s="90">
        <f t="shared" si="672"/>
        <v>7.2673502847124635E-2</v>
      </c>
      <c r="IQ159" s="90">
        <f t="shared" si="673"/>
        <v>7.3714913474308932E-2</v>
      </c>
      <c r="IR159" s="90">
        <f t="shared" si="674"/>
        <v>7.6993501067682504E-2</v>
      </c>
      <c r="IS159" s="90">
        <f t="shared" si="675"/>
        <v>6.958022345785711E-2</v>
      </c>
      <c r="IT159" s="90">
        <f t="shared" si="676"/>
        <v>6.9529234963806058E-2</v>
      </c>
      <c r="IU159" s="90">
        <f t="shared" si="677"/>
        <v>4.49639741894311E-2</v>
      </c>
      <c r="IV159" s="90">
        <f t="shared" si="678"/>
        <v>4.6628650669595248E-2</v>
      </c>
      <c r="IW159" s="90">
        <f t="shared" si="679"/>
        <v>3.2968442940579247E-2</v>
      </c>
      <c r="IX159" s="90">
        <f t="shared" si="680"/>
        <v>3.7161030857937316E-2</v>
      </c>
      <c r="IY159" s="90">
        <f t="shared" si="681"/>
        <v>1.8151136380327004E-2</v>
      </c>
      <c r="IZ159" s="90">
        <f t="shared" si="682"/>
        <v>2.338889858958574E-2</v>
      </c>
      <c r="JA159" s="90">
        <f t="shared" si="683"/>
        <v>5.4132096594919996E-3</v>
      </c>
      <c r="JB159" s="90">
        <f t="shared" si="684"/>
        <v>9.3262202978733541E-3</v>
      </c>
      <c r="JC159" s="90">
        <f t="shared" si="685"/>
        <v>7.0607082515113041E-4</v>
      </c>
      <c r="JD159" s="202">
        <f t="shared" si="686"/>
        <v>2.3816085907922297E-3</v>
      </c>
      <c r="JE159" s="326"/>
      <c r="JF159" s="323"/>
      <c r="JG159" s="323"/>
      <c r="JH159" s="323"/>
      <c r="JI159" s="323"/>
      <c r="JJ159" s="323"/>
      <c r="JK159" s="323"/>
      <c r="JL159" s="323"/>
      <c r="JM159" s="323"/>
      <c r="JN159" s="323"/>
      <c r="JO159" s="323"/>
      <c r="JP159" s="323"/>
      <c r="JQ159" s="323"/>
      <c r="JR159" s="323"/>
      <c r="JS159" s="323"/>
      <c r="JT159" s="323"/>
      <c r="JU159" s="323"/>
      <c r="JV159" s="323"/>
      <c r="JW159" s="323"/>
      <c r="JX159" s="327"/>
      <c r="JZ159" s="701">
        <f t="shared" si="540"/>
        <v>0</v>
      </c>
      <c r="KA159" s="291">
        <f t="shared" si="541"/>
        <v>0</v>
      </c>
      <c r="KB159" s="291">
        <f t="shared" si="542"/>
        <v>0</v>
      </c>
      <c r="KC159" s="291">
        <f t="shared" si="543"/>
        <v>189.22398697259209</v>
      </c>
      <c r="KD159" s="291">
        <f t="shared" si="544"/>
        <v>211.8470235162369</v>
      </c>
      <c r="KE159" s="291">
        <f t="shared" si="545"/>
        <v>208.3991125511462</v>
      </c>
      <c r="KF159" s="291">
        <f t="shared" si="546"/>
        <v>377.6599417880625</v>
      </c>
      <c r="KG159" s="291">
        <f t="shared" si="547"/>
        <v>0</v>
      </c>
      <c r="KH159" s="291">
        <f t="shared" si="548"/>
        <v>876.02291544838965</v>
      </c>
      <c r="KI159" s="291">
        <f t="shared" si="549"/>
        <v>1452.0295089282447</v>
      </c>
      <c r="KJ159" s="291">
        <f t="shared" si="550"/>
        <v>4974.4783007160731</v>
      </c>
      <c r="KK159" s="291">
        <f t="shared" si="551"/>
        <v>3572.5023864164673</v>
      </c>
      <c r="KL159" s="291">
        <f t="shared" si="552"/>
        <v>11590.222594479103</v>
      </c>
      <c r="KM159" s="291">
        <f t="shared" si="553"/>
        <v>7093.9581438736923</v>
      </c>
      <c r="KN159" s="291">
        <f t="shared" si="554"/>
        <v>15549.268374072681</v>
      </c>
      <c r="KO159" s="291">
        <f t="shared" si="555"/>
        <v>11451.550286019605</v>
      </c>
      <c r="KP159" s="291">
        <f t="shared" si="556"/>
        <v>11381.151616058245</v>
      </c>
      <c r="KQ159" s="291">
        <f t="shared" si="557"/>
        <v>10494.052338923249</v>
      </c>
      <c r="KR159" s="291">
        <f t="shared" si="558"/>
        <v>2769.8042811367973</v>
      </c>
      <c r="KS159" s="702">
        <f t="shared" si="559"/>
        <v>4074.6725628942518</v>
      </c>
      <c r="KT159" s="705">
        <f>(SUM(JZ159:KS159)/SUM(JZ$4:KS158))*100000</f>
        <v>157.70430110890052</v>
      </c>
      <c r="KU159" s="624">
        <f t="shared" si="830"/>
        <v>0</v>
      </c>
      <c r="KV159" s="625">
        <f t="shared" si="831"/>
        <v>0</v>
      </c>
      <c r="KW159" s="625">
        <f t="shared" si="832"/>
        <v>0</v>
      </c>
      <c r="KX159" s="625">
        <f t="shared" si="833"/>
        <v>54.890744995942335</v>
      </c>
      <c r="KY159" s="625">
        <f t="shared" si="834"/>
        <v>59.209365277373124</v>
      </c>
      <c r="KZ159" s="625">
        <f t="shared" si="835"/>
        <v>59.439450665087563</v>
      </c>
      <c r="LA159" s="625">
        <f t="shared" si="836"/>
        <v>117.19943451188489</v>
      </c>
      <c r="LB159" s="625">
        <f t="shared" si="837"/>
        <v>0</v>
      </c>
      <c r="LC159" s="625">
        <f t="shared" si="838"/>
        <v>310.40954401052448</v>
      </c>
      <c r="LD159" s="625">
        <f t="shared" si="839"/>
        <v>497.01948705627518</v>
      </c>
      <c r="LE159" s="625">
        <f t="shared" si="840"/>
        <v>2353.706329184417</v>
      </c>
      <c r="LF159" s="625">
        <f t="shared" si="841"/>
        <v>1574.8781366576577</v>
      </c>
      <c r="LG159" s="625">
        <f t="shared" si="842"/>
        <v>7009.8096709801894</v>
      </c>
      <c r="LH159" s="625">
        <f t="shared" si="843"/>
        <v>3719.7444634122603</v>
      </c>
      <c r="LI159" s="625">
        <f t="shared" si="844"/>
        <v>15706.918717237595</v>
      </c>
      <c r="LJ159" s="625">
        <f t="shared" si="845"/>
        <v>8588.0400816087877</v>
      </c>
      <c r="LK159" s="625">
        <f t="shared" si="846"/>
        <v>31919.495891434901</v>
      </c>
      <c r="LL159" s="625">
        <f t="shared" si="847"/>
        <v>15979.541201738417</v>
      </c>
      <c r="LM159" s="625">
        <f t="shared" si="848"/>
        <v>45884.275343937668</v>
      </c>
      <c r="LN159" s="626">
        <f t="shared" si="849"/>
        <v>23578.916514636028</v>
      </c>
      <c r="LO159" s="642">
        <f t="shared" si="850"/>
        <v>17.293269570493699</v>
      </c>
      <c r="LP159" s="625">
        <f t="shared" si="851"/>
        <v>36.102029983998406</v>
      </c>
      <c r="LQ159" s="625">
        <f t="shared" si="852"/>
        <v>722.7788415353042</v>
      </c>
      <c r="LR159" s="625">
        <f t="shared" si="853"/>
        <v>559.10459160018638</v>
      </c>
      <c r="LS159" s="625">
        <f t="shared" si="854"/>
        <v>12603.070850872689</v>
      </c>
      <c r="LT159" s="645">
        <f t="shared" si="855"/>
        <v>7532.4618630903033</v>
      </c>
      <c r="LU159" s="624">
        <f t="shared" si="856"/>
        <v>26.496029454979695</v>
      </c>
      <c r="LV159" s="625">
        <f t="shared" si="857"/>
        <v>639.89200826065974</v>
      </c>
      <c r="LW159" s="626">
        <f t="shared" si="858"/>
        <v>9773.7240763070422</v>
      </c>
      <c r="LY159" s="725">
        <f>VLOOKUP(A159,Vac!A:C,2,FALSE)</f>
        <v>20745.189440788403</v>
      </c>
      <c r="LZ159" s="730">
        <f>VLOOKUP(A159,Vac!A:D,3,FALSE)</f>
        <v>17580</v>
      </c>
      <c r="MA159" s="722">
        <f>VLOOKUP(A159,Vac!A:D,4,FALSE)</f>
        <v>2628</v>
      </c>
      <c r="MB159" s="742">
        <f t="shared" si="704"/>
        <v>3.7969926435967326E-2</v>
      </c>
      <c r="MC159" s="666">
        <f t="shared" si="705"/>
        <v>5.676050436502965E-3</v>
      </c>
    </row>
    <row r="160" spans="1:341" ht="14.4">
      <c r="A160" s="510" t="s">
        <v>169</v>
      </c>
      <c r="B160" s="538">
        <v>1807</v>
      </c>
      <c r="C160" s="526">
        <f t="shared" si="638"/>
        <v>138</v>
      </c>
      <c r="D160" s="517">
        <f t="shared" si="639"/>
        <v>1</v>
      </c>
      <c r="E160" s="495">
        <f t="shared" si="803"/>
        <v>7.4899437781394762E-3</v>
      </c>
      <c r="F160" s="208">
        <f t="shared" si="804"/>
        <v>7.0282235749861643E-2</v>
      </c>
      <c r="G160" s="30">
        <f t="shared" si="805"/>
        <v>1.0512783515162012</v>
      </c>
      <c r="H160" s="29">
        <f t="shared" si="806"/>
        <v>7.3886192939987577E-2</v>
      </c>
      <c r="I160" s="33">
        <f t="shared" si="807"/>
        <v>8.0285784454474679E-2</v>
      </c>
      <c r="J160" s="353">
        <f t="shared" si="808"/>
        <v>7.771703407670158E-2</v>
      </c>
      <c r="K160" s="581">
        <f t="shared" si="710"/>
        <v>7.1207482075950068E-3</v>
      </c>
      <c r="L160" s="354">
        <f t="shared" si="762"/>
        <v>1.1057848864299193</v>
      </c>
      <c r="M160" s="355">
        <f t="shared" si="809"/>
        <v>8.4448430729014312E-2</v>
      </c>
      <c r="N160" s="827"/>
      <c r="O160" s="364" t="s">
        <v>226</v>
      </c>
      <c r="P160" s="20" t="s">
        <v>238</v>
      </c>
      <c r="Q160" s="20"/>
      <c r="R160" s="20"/>
      <c r="S160" s="166">
        <f t="shared" si="568"/>
        <v>138</v>
      </c>
      <c r="T160" s="167">
        <f t="shared" si="569"/>
        <v>7636.9673491975655</v>
      </c>
      <c r="U160" s="166">
        <f t="shared" si="570"/>
        <v>6</v>
      </c>
      <c r="V160" s="168">
        <f t="shared" si="571"/>
        <v>4.5454545454545456E-2</v>
      </c>
      <c r="W160" s="167">
        <f t="shared" si="572"/>
        <v>332.0420586607637</v>
      </c>
      <c r="X160" s="166">
        <f t="shared" si="573"/>
        <v>11</v>
      </c>
      <c r="Y160" s="168">
        <f t="shared" si="574"/>
        <v>8.6614173228346455E-2</v>
      </c>
      <c r="Z160" s="167">
        <f t="shared" si="575"/>
        <v>608.74377421140014</v>
      </c>
      <c r="AA160" s="166">
        <f t="shared" si="576"/>
        <v>1</v>
      </c>
      <c r="AB160" s="167">
        <f t="shared" si="577"/>
        <v>553.40343110127287</v>
      </c>
      <c r="AC160" s="169">
        <f t="shared" si="578"/>
        <v>7.246376811594203E-3</v>
      </c>
      <c r="AD160" s="166">
        <f t="shared" si="579"/>
        <v>0</v>
      </c>
      <c r="AE160" s="168">
        <f t="shared" si="580"/>
        <v>0</v>
      </c>
      <c r="AF160" s="167">
        <f t="shared" si="581"/>
        <v>0</v>
      </c>
      <c r="AG160" s="166">
        <f t="shared" si="582"/>
        <v>0</v>
      </c>
      <c r="AH160" s="168">
        <f t="shared" si="583"/>
        <v>0</v>
      </c>
      <c r="AI160" s="365">
        <f t="shared" si="584"/>
        <v>0</v>
      </c>
      <c r="AJ160" s="831"/>
      <c r="AK160" s="85">
        <v>163.40539475702056</v>
      </c>
      <c r="AL160" s="62">
        <v>117.2969526502625</v>
      </c>
      <c r="AM160" s="62">
        <v>173.09910774040364</v>
      </c>
      <c r="AN160" s="62">
        <v>138.65157387372093</v>
      </c>
      <c r="AO160" s="62">
        <v>115.33117941366176</v>
      </c>
      <c r="AP160" s="62">
        <v>119.10277958779164</v>
      </c>
      <c r="AQ160" s="62">
        <v>117.61664843416789</v>
      </c>
      <c r="AR160" s="62">
        <v>112.7153104769211</v>
      </c>
      <c r="AS160" s="62">
        <v>127.11097215949992</v>
      </c>
      <c r="AT160" s="62">
        <v>131.03085329033865</v>
      </c>
      <c r="AU160" s="62">
        <v>101.45102548895693</v>
      </c>
      <c r="AV160" s="62">
        <v>85.416157943366898</v>
      </c>
      <c r="AW160" s="62">
        <v>91.324847085530536</v>
      </c>
      <c r="AX160" s="62">
        <v>71.036123811391576</v>
      </c>
      <c r="AY160" s="62">
        <v>50.32737695183441</v>
      </c>
      <c r="AZ160" s="62">
        <v>49.926514605593383</v>
      </c>
      <c r="BA160" s="62">
        <v>0.25933718973003045</v>
      </c>
      <c r="BB160" s="62">
        <v>19.855843082266702</v>
      </c>
      <c r="BC160" s="62">
        <v>17.074112228850879</v>
      </c>
      <c r="BD160" s="86">
        <v>4.967889532745037</v>
      </c>
      <c r="BE160" s="258">
        <v>2.0000000000000002E-5</v>
      </c>
      <c r="BF160" s="43">
        <v>2.0000000000000002E-5</v>
      </c>
      <c r="BG160" s="53">
        <v>5.0000000000000002E-5</v>
      </c>
      <c r="BH160" s="53">
        <v>4.0000000000000003E-5</v>
      </c>
      <c r="BI160" s="53">
        <v>1.2518952302791728E-4</v>
      </c>
      <c r="BJ160" s="53">
        <v>1.2406223545552731E-4</v>
      </c>
      <c r="BK160" s="53">
        <v>3.4000000000000002E-4</v>
      </c>
      <c r="BL160" s="53">
        <v>1.8000000000000001E-4</v>
      </c>
      <c r="BM160" s="53">
        <v>8.9999999999999998E-4</v>
      </c>
      <c r="BN160" s="53">
        <v>5.0000000000000001E-4</v>
      </c>
      <c r="BO160" s="53">
        <v>3.8E-3</v>
      </c>
      <c r="BP160" s="53">
        <v>2E-3</v>
      </c>
      <c r="BQ160" s="53">
        <v>1.6199999999999999E-2</v>
      </c>
      <c r="BR160" s="53">
        <v>6.1999999999999998E-3</v>
      </c>
      <c r="BS160" s="53">
        <v>6.1100000000000002E-2</v>
      </c>
      <c r="BT160" s="53">
        <v>2.6800000000000001E-2</v>
      </c>
      <c r="BU160" s="53">
        <v>0.1421</v>
      </c>
      <c r="BV160" s="53">
        <v>5.4699999999999999E-2</v>
      </c>
      <c r="BW160" s="53">
        <v>0.27589999999999998</v>
      </c>
      <c r="BX160" s="773">
        <v>0.1051</v>
      </c>
      <c r="BY160" s="53">
        <f t="shared" si="763"/>
        <v>2.0000000000000002E-5</v>
      </c>
      <c r="BZ160" s="53">
        <f t="shared" si="764"/>
        <v>4.5000000000000003E-5</v>
      </c>
      <c r="CA160" s="53">
        <f t="shared" si="765"/>
        <v>1.246258792417223E-4</v>
      </c>
      <c r="CB160" s="53">
        <f t="shared" si="766"/>
        <v>2.6000000000000003E-4</v>
      </c>
      <c r="CC160" s="53">
        <f t="shared" si="767"/>
        <v>6.9999999999999999E-4</v>
      </c>
      <c r="CD160" s="53">
        <f t="shared" si="768"/>
        <v>2.8999999999999998E-3</v>
      </c>
      <c r="CE160" s="53">
        <f t="shared" si="769"/>
        <v>1.12E-2</v>
      </c>
      <c r="CF160" s="53">
        <f t="shared" si="770"/>
        <v>4.3950000000000003E-2</v>
      </c>
      <c r="CG160" s="53">
        <f t="shared" si="771"/>
        <v>9.8400000000000001E-2</v>
      </c>
      <c r="CH160" s="54">
        <f t="shared" si="788"/>
        <v>0.1905</v>
      </c>
      <c r="CI160" s="64">
        <f>+Fall_Hoy!B160</f>
        <v>0</v>
      </c>
      <c r="CJ160" s="61">
        <f>+Fall_Hoy!C160</f>
        <v>0</v>
      </c>
      <c r="CK160" s="61">
        <f>+Fall_Hoy!D160</f>
        <v>0</v>
      </c>
      <c r="CL160" s="61">
        <f>+Fall_Hoy!E160</f>
        <v>0</v>
      </c>
      <c r="CM160" s="61">
        <f>+Fall_Hoy!F160</f>
        <v>0</v>
      </c>
      <c r="CN160" s="61">
        <f>+Fall_Hoy!G160</f>
        <v>0</v>
      </c>
      <c r="CO160" s="61">
        <f>+Fall_Hoy!H160</f>
        <v>0</v>
      </c>
      <c r="CP160" s="61">
        <f>+Fall_Hoy!I160</f>
        <v>0</v>
      </c>
      <c r="CQ160" s="61">
        <f>+Fall_Hoy!J160</f>
        <v>0</v>
      </c>
      <c r="CR160" s="61">
        <f>+Fall_Hoy!K160</f>
        <v>0</v>
      </c>
      <c r="CS160" s="61">
        <f>+Fall_Hoy!L160</f>
        <v>0</v>
      </c>
      <c r="CT160" s="61">
        <f>+Fall_Hoy!M160</f>
        <v>0</v>
      </c>
      <c r="CU160" s="61">
        <f>+Fall_Hoy!N160</f>
        <v>0</v>
      </c>
      <c r="CV160" s="61">
        <f>+Fall_Hoy!O160</f>
        <v>0</v>
      </c>
      <c r="CW160" s="61">
        <f>+Fall_Hoy!P160</f>
        <v>0</v>
      </c>
      <c r="CX160" s="61">
        <f>+Fall_Hoy!Q160</f>
        <v>0</v>
      </c>
      <c r="CY160" s="61">
        <f>+Fall_Hoy!R160</f>
        <v>0</v>
      </c>
      <c r="CZ160" s="61">
        <f>+Fall_Hoy!S160</f>
        <v>1</v>
      </c>
      <c r="DA160" s="61">
        <f>+Fall_Hoy!T160</f>
        <v>0</v>
      </c>
      <c r="DB160" s="253">
        <f>+Fall_Hoy!U160</f>
        <v>0</v>
      </c>
      <c r="DC160" s="61">
        <f>+Fall_Hoy!W160</f>
        <v>0</v>
      </c>
      <c r="DD160" s="61">
        <f>+Fall_Hoy!X160</f>
        <v>0</v>
      </c>
      <c r="DE160" s="61">
        <f>+Fall_Hoy!Y160</f>
        <v>0</v>
      </c>
      <c r="DF160" s="61">
        <f>+Fall_Hoy!Z160</f>
        <v>0</v>
      </c>
      <c r="DG160" s="61">
        <f>+Fall_Hoy!AA160</f>
        <v>0</v>
      </c>
      <c r="DH160" s="61">
        <f>+Fall_Hoy!AB160</f>
        <v>0</v>
      </c>
      <c r="DI160" s="61">
        <f>+Fall_Hoy!AC160</f>
        <v>0</v>
      </c>
      <c r="DJ160" s="61">
        <f>+Fall_Hoy!AD160</f>
        <v>0</v>
      </c>
      <c r="DK160" s="61">
        <f>+Fall_Hoy!AE160</f>
        <v>0</v>
      </c>
      <c r="DL160" s="270">
        <f>+Fall_Hoy!AF160</f>
        <v>0</v>
      </c>
      <c r="DM160" s="75">
        <f t="shared" si="585"/>
        <v>1.9869901047238077E-2</v>
      </c>
      <c r="DN160" s="76">
        <f t="shared" si="586"/>
        <v>4.0058874844348447E-2</v>
      </c>
      <c r="DO160" s="76">
        <f t="shared" si="587"/>
        <v>3.2849767568626113E-2</v>
      </c>
      <c r="DP160" s="76">
        <f t="shared" si="588"/>
        <v>2.8154689370582939E-2</v>
      </c>
      <c r="DQ160" s="76">
        <f t="shared" si="859"/>
        <v>3.4682728645764396E-2</v>
      </c>
      <c r="DR160" s="76">
        <f t="shared" si="860"/>
        <v>0.17631830317209957</v>
      </c>
      <c r="DS160" s="76">
        <f t="shared" si="861"/>
        <v>0.15303955893688739</v>
      </c>
      <c r="DT160" s="76">
        <f t="shared" si="862"/>
        <v>0.15969436559983188</v>
      </c>
      <c r="DU160" s="76">
        <f t="shared" si="863"/>
        <v>8.6538556138152312E-2</v>
      </c>
      <c r="DV160" s="76">
        <f t="shared" si="864"/>
        <v>0.12210864539321239</v>
      </c>
      <c r="DW160" s="76">
        <f t="shared" si="865"/>
        <v>4.9284864060287453E-2</v>
      </c>
      <c r="DX160" s="76">
        <f t="shared" si="866"/>
        <v>9.3659094398792844E-2</v>
      </c>
      <c r="DY160" s="76">
        <f t="shared" si="867"/>
        <v>3.2849767568626113E-2</v>
      </c>
      <c r="DZ160" s="76">
        <f t="shared" si="868"/>
        <v>2.8154689370582939E-2</v>
      </c>
      <c r="EA160" s="76">
        <f t="shared" si="869"/>
        <v>1.9869901047238077E-2</v>
      </c>
      <c r="EB160" s="76">
        <f t="shared" si="870"/>
        <v>4.0058874844348447E-2</v>
      </c>
      <c r="EC160" s="76">
        <f t="shared" si="871"/>
        <v>0</v>
      </c>
      <c r="ED160" s="76">
        <f t="shared" si="872"/>
        <v>0.7</v>
      </c>
      <c r="EE160" s="76">
        <f t="shared" si="873"/>
        <v>0</v>
      </c>
      <c r="EF160" s="316">
        <f t="shared" si="874"/>
        <v>0</v>
      </c>
      <c r="EG160" s="85">
        <f>+'Cas_-14'!B159</f>
        <v>4</v>
      </c>
      <c r="EH160" s="62">
        <f>+'Cas_-14'!C159</f>
        <v>1</v>
      </c>
      <c r="EI160" s="62">
        <f>+'Cas_-14'!D159</f>
        <v>5</v>
      </c>
      <c r="EJ160" s="62">
        <f>+'Cas_-14'!E159</f>
        <v>6</v>
      </c>
      <c r="EK160" s="62">
        <f>+'Cas_-14'!F159</f>
        <v>4</v>
      </c>
      <c r="EL160" s="62">
        <f>+'Cas_-14'!G159</f>
        <v>21</v>
      </c>
      <c r="EM160" s="62">
        <f>+'Cas_-14'!H159</f>
        <v>18</v>
      </c>
      <c r="EN160" s="62">
        <f>+'Cas_-14'!I159</f>
        <v>18</v>
      </c>
      <c r="EO160" s="62">
        <f>+'Cas_-14'!J159</f>
        <v>11</v>
      </c>
      <c r="EP160" s="62">
        <f>+'Cas_-14'!K159</f>
        <v>16</v>
      </c>
      <c r="EQ160" s="62">
        <f>+'Cas_-14'!L159</f>
        <v>5</v>
      </c>
      <c r="ER160" s="62">
        <f>+'Cas_-14'!M159</f>
        <v>8</v>
      </c>
      <c r="ES160" s="62">
        <f>+'Cas_-14'!N159</f>
        <v>3</v>
      </c>
      <c r="ET160" s="62">
        <f>+'Cas_-14'!O159</f>
        <v>2</v>
      </c>
      <c r="EU160" s="62">
        <f>+'Cas_-14'!P159</f>
        <v>1</v>
      </c>
      <c r="EV160" s="62">
        <f>+'Cas_-14'!Q159</f>
        <v>2</v>
      </c>
      <c r="EW160" s="62">
        <f>+'Cas_-14'!R159</f>
        <v>0</v>
      </c>
      <c r="EX160" s="62">
        <f>+'Cas_-14'!S159</f>
        <v>1</v>
      </c>
      <c r="EY160" s="62">
        <f>+'Cas_-14'!T159</f>
        <v>0</v>
      </c>
      <c r="EZ160" s="86">
        <f>+'Cas_-14'!U159</f>
        <v>0</v>
      </c>
      <c r="FA160" s="201">
        <f t="shared" si="810"/>
        <v>2.4478995971631737E-2</v>
      </c>
      <c r="FB160" s="90">
        <f t="shared" si="811"/>
        <v>8.5253706716630732E-3</v>
      </c>
      <c r="FC160" s="90">
        <f t="shared" si="812"/>
        <v>2.8885186441853238E-2</v>
      </c>
      <c r="FD160" s="90">
        <f t="shared" si="813"/>
        <v>4.3273940802609226E-2</v>
      </c>
      <c r="FE160" s="90">
        <f t="shared" si="814"/>
        <v>3.4682728645764396E-2</v>
      </c>
      <c r="FF160" s="90">
        <f t="shared" si="815"/>
        <v>0.17631830317209957</v>
      </c>
      <c r="FG160" s="90">
        <f t="shared" si="816"/>
        <v>0.15303955893688739</v>
      </c>
      <c r="FH160" s="90">
        <f t="shared" si="817"/>
        <v>0.15969436559983188</v>
      </c>
      <c r="FI160" s="90">
        <f t="shared" si="818"/>
        <v>8.6538556138152312E-2</v>
      </c>
      <c r="FJ160" s="90">
        <f t="shared" si="819"/>
        <v>0.12210864539321239</v>
      </c>
      <c r="FK160" s="90">
        <f t="shared" si="820"/>
        <v>4.9284864060287453E-2</v>
      </c>
      <c r="FL160" s="90">
        <f t="shared" si="821"/>
        <v>9.3659094398792844E-2</v>
      </c>
      <c r="FM160" s="90">
        <f t="shared" si="822"/>
        <v>3.2849767568626113E-2</v>
      </c>
      <c r="FN160" s="90">
        <f t="shared" si="823"/>
        <v>2.8154689370582939E-2</v>
      </c>
      <c r="FO160" s="90">
        <f t="shared" si="824"/>
        <v>1.9869901047238077E-2</v>
      </c>
      <c r="FP160" s="90">
        <f t="shared" si="825"/>
        <v>4.0058874844348447E-2</v>
      </c>
      <c r="FQ160" s="90">
        <f t="shared" si="826"/>
        <v>0</v>
      </c>
      <c r="FR160" s="90">
        <f t="shared" si="827"/>
        <v>5.0363008805861399E-2</v>
      </c>
      <c r="FS160" s="90">
        <f t="shared" si="828"/>
        <v>0</v>
      </c>
      <c r="FT160" s="99">
        <f t="shared" si="829"/>
        <v>0</v>
      </c>
      <c r="FU160" s="119">
        <f t="shared" si="790"/>
        <v>1</v>
      </c>
      <c r="FV160" s="120">
        <f t="shared" si="791"/>
        <v>1</v>
      </c>
      <c r="FW160" s="120">
        <f t="shared" si="792"/>
        <v>1</v>
      </c>
      <c r="FX160" s="120">
        <f t="shared" si="793"/>
        <v>1</v>
      </c>
      <c r="FY160" s="120">
        <f t="shared" si="802"/>
        <v>1</v>
      </c>
      <c r="FZ160" s="120">
        <f t="shared" si="802"/>
        <v>1</v>
      </c>
      <c r="GA160" s="120">
        <f t="shared" si="802"/>
        <v>1</v>
      </c>
      <c r="GB160" s="120">
        <f t="shared" si="802"/>
        <v>1</v>
      </c>
      <c r="GC160" s="120">
        <f t="shared" si="802"/>
        <v>1</v>
      </c>
      <c r="GD160" s="120">
        <f t="shared" si="802"/>
        <v>1</v>
      </c>
      <c r="GE160" s="120">
        <f t="shared" si="802"/>
        <v>1</v>
      </c>
      <c r="GF160" s="120">
        <f t="shared" si="802"/>
        <v>1</v>
      </c>
      <c r="GG160" s="120">
        <f t="shared" si="802"/>
        <v>1</v>
      </c>
      <c r="GH160" s="120">
        <f t="shared" si="802"/>
        <v>1</v>
      </c>
      <c r="GI160" s="120">
        <f t="shared" si="802"/>
        <v>1</v>
      </c>
      <c r="GJ160" s="120">
        <f t="shared" si="802"/>
        <v>1</v>
      </c>
      <c r="GK160" s="120" t="e">
        <f t="shared" si="794"/>
        <v>#DIV/0!</v>
      </c>
      <c r="GL160" s="120">
        <f t="shared" si="795"/>
        <v>13.89909015758669</v>
      </c>
      <c r="GM160" s="120" t="e">
        <f t="shared" si="796"/>
        <v>#DIV/0!</v>
      </c>
      <c r="GN160" s="321" t="e">
        <f t="shared" si="797"/>
        <v>#DIV/0!</v>
      </c>
      <c r="GO160" s="85">
        <f>+Cas_Hoy!B159</f>
        <v>5</v>
      </c>
      <c r="GP160" s="62">
        <f>+Cas_Hoy!C159</f>
        <v>1</v>
      </c>
      <c r="GQ160" s="62">
        <f>+Cas_Hoy!D159</f>
        <v>5</v>
      </c>
      <c r="GR160" s="62">
        <f>+Cas_Hoy!E159</f>
        <v>6</v>
      </c>
      <c r="GS160" s="62">
        <f>+Cas_Hoy!F159</f>
        <v>4</v>
      </c>
      <c r="GT160" s="62">
        <f>+Cas_Hoy!G159</f>
        <v>23</v>
      </c>
      <c r="GU160" s="62">
        <f>+Cas_Hoy!H159</f>
        <v>21</v>
      </c>
      <c r="GV160" s="62">
        <f>+Cas_Hoy!I159</f>
        <v>18</v>
      </c>
      <c r="GW160" s="62">
        <f>+Cas_Hoy!J159</f>
        <v>12</v>
      </c>
      <c r="GX160" s="62">
        <f>+Cas_Hoy!K159</f>
        <v>18</v>
      </c>
      <c r="GY160" s="62">
        <f>+Cas_Hoy!L159</f>
        <v>6</v>
      </c>
      <c r="GZ160" s="62">
        <f>+Cas_Hoy!M159</f>
        <v>8</v>
      </c>
      <c r="HA160" s="62">
        <f>+Cas_Hoy!N159</f>
        <v>4</v>
      </c>
      <c r="HB160" s="62">
        <f>+Cas_Hoy!O159</f>
        <v>2</v>
      </c>
      <c r="HC160" s="62">
        <f>+Cas_Hoy!P159</f>
        <v>1</v>
      </c>
      <c r="HD160" s="62">
        <f>+Cas_Hoy!Q159</f>
        <v>2</v>
      </c>
      <c r="HE160" s="62">
        <f>+Cas_Hoy!R159</f>
        <v>0</v>
      </c>
      <c r="HF160" s="62">
        <f>+Cas_Hoy!S159</f>
        <v>1</v>
      </c>
      <c r="HG160" s="62">
        <f>+Cas_Hoy!T159</f>
        <v>0</v>
      </c>
      <c r="HH160" s="590">
        <f>+Cas_Hoy!U159</f>
        <v>0</v>
      </c>
      <c r="HI160" s="543">
        <f t="shared" si="798"/>
        <v>1.9869901047238077E-2</v>
      </c>
      <c r="HJ160" s="112">
        <f t="shared" si="799"/>
        <v>4.0058874844348447E-2</v>
      </c>
      <c r="HK160" s="112">
        <f t="shared" si="800"/>
        <v>4.3799690091501482E-2</v>
      </c>
      <c r="HL160" s="112">
        <f t="shared" si="801"/>
        <v>2.8154689370582939E-2</v>
      </c>
      <c r="HM160" s="323">
        <f t="shared" si="772"/>
        <v>3.4682728645764396E-2</v>
      </c>
      <c r="HN160" s="323">
        <f t="shared" si="773"/>
        <v>0.19311052252182334</v>
      </c>
      <c r="HO160" s="323">
        <f t="shared" si="774"/>
        <v>0.17854615209303529</v>
      </c>
      <c r="HP160" s="323">
        <f t="shared" si="775"/>
        <v>0.15969436559983188</v>
      </c>
      <c r="HQ160" s="323">
        <f t="shared" si="776"/>
        <v>9.4405697605257063E-2</v>
      </c>
      <c r="HR160" s="323">
        <f t="shared" si="777"/>
        <v>0.13737222606736393</v>
      </c>
      <c r="HS160" s="323">
        <f t="shared" si="778"/>
        <v>5.9141836872344949E-2</v>
      </c>
      <c r="HT160" s="323">
        <f t="shared" si="779"/>
        <v>9.3659094398792844E-2</v>
      </c>
      <c r="HU160" s="323">
        <f t="shared" si="780"/>
        <v>4.3799690091501482E-2</v>
      </c>
      <c r="HV160" s="323">
        <f t="shared" si="781"/>
        <v>2.8154689370582939E-2</v>
      </c>
      <c r="HW160" s="323">
        <f t="shared" si="782"/>
        <v>1.9869901047238077E-2</v>
      </c>
      <c r="HX160" s="323">
        <f t="shared" si="783"/>
        <v>4.0058874844348447E-2</v>
      </c>
      <c r="HY160" s="323" t="e">
        <f t="shared" si="784"/>
        <v>#DIV/0!</v>
      </c>
      <c r="HZ160" s="323">
        <f t="shared" si="785"/>
        <v>0.7</v>
      </c>
      <c r="IA160" s="323" t="e">
        <f t="shared" si="786"/>
        <v>#DIV/0!</v>
      </c>
      <c r="IB160" s="327" t="e">
        <f t="shared" si="787"/>
        <v>#DIV/0!</v>
      </c>
      <c r="IC160" s="241">
        <f>+CyF_Tot!B159</f>
        <v>0</v>
      </c>
      <c r="ID160" s="149">
        <f>+CyF_Tot!C159</f>
        <v>127</v>
      </c>
      <c r="IE160" s="149">
        <f>+CyF_Tot!D159</f>
        <v>132</v>
      </c>
      <c r="IF160" s="149">
        <f>+CyF_Tot!E159</f>
        <v>138</v>
      </c>
      <c r="IG160" s="149">
        <f>+CyF_Tot!F159</f>
        <v>0</v>
      </c>
      <c r="IH160" s="149">
        <f>+CyF_Tot!G159</f>
        <v>1</v>
      </c>
      <c r="II160" s="149">
        <f>+CyF_Tot!H159</f>
        <v>1</v>
      </c>
      <c r="IJ160" s="557">
        <f>+CyF_Tot!I159</f>
        <v>1</v>
      </c>
      <c r="IK160" s="93">
        <f t="shared" si="667"/>
        <v>9.0429106118993116E-2</v>
      </c>
      <c r="IL160" s="90">
        <f t="shared" si="668"/>
        <v>6.49125360543788E-2</v>
      </c>
      <c r="IM160" s="90">
        <f t="shared" si="669"/>
        <v>9.5793640144108266E-2</v>
      </c>
      <c r="IN160" s="90">
        <f t="shared" si="670"/>
        <v>7.6730256709308761E-2</v>
      </c>
      <c r="IO160" s="90">
        <f t="shared" si="671"/>
        <v>6.3824670400476902E-2</v>
      </c>
      <c r="IP160" s="90">
        <f t="shared" si="672"/>
        <v>6.5911886877582537E-2</v>
      </c>
      <c r="IQ160" s="90">
        <f t="shared" si="673"/>
        <v>6.5089456798100659E-2</v>
      </c>
      <c r="IR160" s="90">
        <f t="shared" si="674"/>
        <v>6.2377039555573381E-2</v>
      </c>
      <c r="IS160" s="90">
        <f t="shared" si="675"/>
        <v>7.0343648123685626E-2</v>
      </c>
      <c r="IT160" s="90">
        <f t="shared" si="676"/>
        <v>7.2512923791000911E-2</v>
      </c>
      <c r="IU160" s="90">
        <f t="shared" si="677"/>
        <v>5.6143345594331449E-2</v>
      </c>
      <c r="IV160" s="90">
        <f t="shared" si="678"/>
        <v>4.7269594877347478E-2</v>
      </c>
      <c r="IW160" s="90">
        <f t="shared" si="679"/>
        <v>5.0539483721931677E-2</v>
      </c>
      <c r="IX160" s="90">
        <f t="shared" si="680"/>
        <v>3.9311634649358926E-2</v>
      </c>
      <c r="IY160" s="90">
        <f t="shared" si="681"/>
        <v>2.7851343083472278E-2</v>
      </c>
      <c r="IZ160" s="90">
        <f t="shared" si="682"/>
        <v>2.7629504485663189E-2</v>
      </c>
      <c r="JA160" s="90">
        <f t="shared" si="683"/>
        <v>1.4351809060876062E-4</v>
      </c>
      <c r="JB160" s="90">
        <f t="shared" si="684"/>
        <v>1.0988291689134866E-2</v>
      </c>
      <c r="JC160" s="90">
        <f t="shared" si="685"/>
        <v>9.4488722904542775E-3</v>
      </c>
      <c r="JD160" s="202">
        <f t="shared" si="686"/>
        <v>2.7492471127532024E-3</v>
      </c>
      <c r="JE160" s="326"/>
      <c r="JF160" s="323"/>
      <c r="JG160" s="323"/>
      <c r="JH160" s="323"/>
      <c r="JI160" s="323"/>
      <c r="JJ160" s="323"/>
      <c r="JK160" s="323"/>
      <c r="JL160" s="323"/>
      <c r="JM160" s="323"/>
      <c r="JN160" s="323"/>
      <c r="JO160" s="323"/>
      <c r="JP160" s="323"/>
      <c r="JQ160" s="323"/>
      <c r="JR160" s="323"/>
      <c r="JS160" s="323"/>
      <c r="JT160" s="323"/>
      <c r="JU160" s="323"/>
      <c r="JV160" s="323"/>
      <c r="JW160" s="323"/>
      <c r="JX160" s="327"/>
      <c r="JZ160" s="701">
        <f t="shared" si="540"/>
        <v>0</v>
      </c>
      <c r="KA160" s="291">
        <f t="shared" si="541"/>
        <v>0</v>
      </c>
      <c r="KB160" s="291">
        <f t="shared" si="542"/>
        <v>0</v>
      </c>
      <c r="KC160" s="291">
        <f t="shared" si="543"/>
        <v>0</v>
      </c>
      <c r="KD160" s="291">
        <f t="shared" si="544"/>
        <v>0</v>
      </c>
      <c r="KE160" s="291">
        <f t="shared" si="545"/>
        <v>0</v>
      </c>
      <c r="KF160" s="291">
        <f t="shared" si="546"/>
        <v>0</v>
      </c>
      <c r="KG160" s="291">
        <f t="shared" si="547"/>
        <v>0</v>
      </c>
      <c r="KH160" s="291">
        <f t="shared" si="548"/>
        <v>0</v>
      </c>
      <c r="KI160" s="291">
        <f t="shared" si="549"/>
        <v>0</v>
      </c>
      <c r="KJ160" s="291">
        <f t="shared" si="550"/>
        <v>0</v>
      </c>
      <c r="KK160" s="291">
        <f t="shared" si="551"/>
        <v>0</v>
      </c>
      <c r="KL160" s="291">
        <f t="shared" si="552"/>
        <v>0</v>
      </c>
      <c r="KM160" s="291">
        <f t="shared" si="553"/>
        <v>0</v>
      </c>
      <c r="KN160" s="291">
        <f t="shared" si="554"/>
        <v>0</v>
      </c>
      <c r="KO160" s="291">
        <f t="shared" si="555"/>
        <v>0</v>
      </c>
      <c r="KP160" s="291">
        <f t="shared" si="556"/>
        <v>0</v>
      </c>
      <c r="KQ160" s="291">
        <f t="shared" si="557"/>
        <v>33074.294416967685</v>
      </c>
      <c r="KR160" s="291">
        <f t="shared" si="558"/>
        <v>0</v>
      </c>
      <c r="KS160" s="702">
        <f t="shared" si="559"/>
        <v>0</v>
      </c>
      <c r="KT160" s="705">
        <f>(SUM(JZ160:KS160)/SUM(JZ$4:KS159))*100000</f>
        <v>60.367870703890851</v>
      </c>
      <c r="KU160" s="624">
        <f t="shared" si="830"/>
        <v>0</v>
      </c>
      <c r="KV160" s="625">
        <f t="shared" si="831"/>
        <v>0</v>
      </c>
      <c r="KW160" s="625">
        <f t="shared" si="832"/>
        <v>0</v>
      </c>
      <c r="KX160" s="625">
        <f t="shared" si="833"/>
        <v>0</v>
      </c>
      <c r="KY160" s="625">
        <f t="shared" si="834"/>
        <v>0</v>
      </c>
      <c r="KZ160" s="625">
        <f t="shared" si="835"/>
        <v>0</v>
      </c>
      <c r="LA160" s="625">
        <f t="shared" si="836"/>
        <v>0</v>
      </c>
      <c r="LB160" s="625">
        <f t="shared" si="837"/>
        <v>0</v>
      </c>
      <c r="LC160" s="625">
        <f t="shared" si="838"/>
        <v>0</v>
      </c>
      <c r="LD160" s="625">
        <f t="shared" si="839"/>
        <v>0</v>
      </c>
      <c r="LE160" s="625">
        <f t="shared" si="840"/>
        <v>0</v>
      </c>
      <c r="LF160" s="625">
        <f t="shared" si="841"/>
        <v>0</v>
      </c>
      <c r="LG160" s="625">
        <f t="shared" si="842"/>
        <v>0</v>
      </c>
      <c r="LH160" s="625">
        <f t="shared" si="843"/>
        <v>0</v>
      </c>
      <c r="LI160" s="625">
        <f t="shared" si="844"/>
        <v>0</v>
      </c>
      <c r="LJ160" s="625">
        <f t="shared" si="845"/>
        <v>0</v>
      </c>
      <c r="LK160" s="625">
        <f t="shared" si="846"/>
        <v>0</v>
      </c>
      <c r="LL160" s="625">
        <f t="shared" si="847"/>
        <v>50363.008805861398</v>
      </c>
      <c r="LM160" s="625">
        <f t="shared" si="848"/>
        <v>0</v>
      </c>
      <c r="LN160" s="626">
        <f t="shared" si="849"/>
        <v>0</v>
      </c>
      <c r="LO160" s="642">
        <f t="shared" si="850"/>
        <v>0</v>
      </c>
      <c r="LP160" s="625">
        <f t="shared" si="851"/>
        <v>0</v>
      </c>
      <c r="LQ160" s="625">
        <f t="shared" si="852"/>
        <v>0</v>
      </c>
      <c r="LR160" s="625">
        <f t="shared" si="853"/>
        <v>0</v>
      </c>
      <c r="LS160" s="625">
        <f t="shared" si="854"/>
        <v>0</v>
      </c>
      <c r="LT160" s="645">
        <f t="shared" si="855"/>
        <v>6859.3517550452179</v>
      </c>
      <c r="LU160" s="624">
        <f t="shared" si="856"/>
        <v>0</v>
      </c>
      <c r="LV160" s="625">
        <f t="shared" si="857"/>
        <v>0</v>
      </c>
      <c r="LW160" s="626">
        <f t="shared" si="858"/>
        <v>3281.1408332418823</v>
      </c>
      <c r="LY160" s="725">
        <f>VLOOKUP(A160,Vac!A:C,2,FALSE)</f>
        <v>196766.00057787646</v>
      </c>
      <c r="LZ160" s="730">
        <f>VLOOKUP(A160,Vac!A:D,3,FALSE)</f>
        <v>609</v>
      </c>
      <c r="MA160" s="722">
        <f>VLOOKUP(A160,Vac!A:D,4,FALSE)</f>
        <v>475</v>
      </c>
      <c r="MB160" s="742">
        <f t="shared" si="704"/>
        <v>0.33702268954067516</v>
      </c>
      <c r="MC160" s="666">
        <f t="shared" si="705"/>
        <v>0.2628666297731046</v>
      </c>
    </row>
    <row r="161" spans="1:341" ht="14.4">
      <c r="A161" s="510" t="s">
        <v>170</v>
      </c>
      <c r="B161" s="538">
        <v>13942</v>
      </c>
      <c r="C161" s="526">
        <f t="shared" si="638"/>
        <v>822</v>
      </c>
      <c r="D161" s="517">
        <f t="shared" si="639"/>
        <v>19</v>
      </c>
      <c r="E161" s="495">
        <f t="shared" si="803"/>
        <v>8.9386733404219678E-3</v>
      </c>
      <c r="F161" s="208">
        <f t="shared" si="804"/>
        <v>5.0996987519724576E-2</v>
      </c>
      <c r="G161" s="30">
        <f t="shared" si="805"/>
        <v>2.9895851922743111</v>
      </c>
      <c r="H161" s="29">
        <f t="shared" si="806"/>
        <v>0.15245983873956645</v>
      </c>
      <c r="I161" s="33">
        <f t="shared" si="807"/>
        <v>0.17626158571578565</v>
      </c>
      <c r="J161" s="353">
        <f t="shared" si="808"/>
        <v>0.14816500418219367</v>
      </c>
      <c r="K161" s="581">
        <f t="shared" si="710"/>
        <v>9.1977771913711714E-3</v>
      </c>
      <c r="L161" s="354">
        <f t="shared" si="762"/>
        <v>2.9053677753982337</v>
      </c>
      <c r="M161" s="355">
        <f t="shared" si="809"/>
        <v>0.17067108076683066</v>
      </c>
      <c r="N161" s="827"/>
      <c r="O161" s="364" t="s">
        <v>226</v>
      </c>
      <c r="P161" s="20" t="s">
        <v>229</v>
      </c>
      <c r="Q161" s="20"/>
      <c r="R161" s="20"/>
      <c r="S161" s="166">
        <f t="shared" si="568"/>
        <v>822</v>
      </c>
      <c r="T161" s="167">
        <f t="shared" si="569"/>
        <v>5895.8542533352456</v>
      </c>
      <c r="U161" s="166">
        <f t="shared" si="570"/>
        <v>52</v>
      </c>
      <c r="V161" s="168">
        <f t="shared" si="571"/>
        <v>6.7532467532467527E-2</v>
      </c>
      <c r="W161" s="167">
        <f t="shared" si="572"/>
        <v>372.97374838617128</v>
      </c>
      <c r="X161" s="166">
        <f t="shared" si="573"/>
        <v>111</v>
      </c>
      <c r="Y161" s="168">
        <f t="shared" si="574"/>
        <v>0.15611814345991562</v>
      </c>
      <c r="Z161" s="167">
        <f t="shared" si="575"/>
        <v>796.15550136278864</v>
      </c>
      <c r="AA161" s="166">
        <f t="shared" si="576"/>
        <v>19</v>
      </c>
      <c r="AB161" s="167">
        <f t="shared" si="577"/>
        <v>1362.788696026395</v>
      </c>
      <c r="AC161" s="169">
        <f t="shared" si="578"/>
        <v>2.3114355231143552E-2</v>
      </c>
      <c r="AD161" s="166">
        <f t="shared" si="579"/>
        <v>0</v>
      </c>
      <c r="AE161" s="168">
        <f t="shared" si="580"/>
        <v>0</v>
      </c>
      <c r="AF161" s="167">
        <f t="shared" si="581"/>
        <v>0</v>
      </c>
      <c r="AG161" s="166">
        <f t="shared" si="582"/>
        <v>1</v>
      </c>
      <c r="AH161" s="168">
        <f t="shared" si="583"/>
        <v>5.5555555555555552E-2</v>
      </c>
      <c r="AI161" s="365">
        <f t="shared" si="584"/>
        <v>71.725720843494472</v>
      </c>
      <c r="AJ161" s="831"/>
      <c r="AK161" s="85">
        <v>1001.722678712074</v>
      </c>
      <c r="AL161" s="62">
        <v>931.22846030679955</v>
      </c>
      <c r="AM161" s="62">
        <v>965.71265769953914</v>
      </c>
      <c r="AN161" s="62">
        <v>918.90566274675234</v>
      </c>
      <c r="AO161" s="62">
        <v>858.28978255168863</v>
      </c>
      <c r="AP161" s="62">
        <v>767.08957964971125</v>
      </c>
      <c r="AQ161" s="62">
        <v>893.99691374670579</v>
      </c>
      <c r="AR161" s="62">
        <v>881.46903313997143</v>
      </c>
      <c r="AS161" s="62">
        <v>988.15953050334383</v>
      </c>
      <c r="AT161" s="62">
        <v>995.23843640931364</v>
      </c>
      <c r="AU161" s="62">
        <v>826.18394503744412</v>
      </c>
      <c r="AV161" s="62">
        <v>800.39431357316789</v>
      </c>
      <c r="AW161" s="62">
        <v>751.66959124443304</v>
      </c>
      <c r="AX161" s="62">
        <v>760.39968608884442</v>
      </c>
      <c r="AY161" s="62">
        <v>473.69910829468955</v>
      </c>
      <c r="AZ161" s="62">
        <v>525.27371294365298</v>
      </c>
      <c r="BA161" s="62">
        <v>194.9683682375879</v>
      </c>
      <c r="BB161" s="62">
        <v>305.8087650594295</v>
      </c>
      <c r="BC161" s="62">
        <v>15.59746945900703</v>
      </c>
      <c r="BD161" s="86">
        <v>86.192487613710071</v>
      </c>
      <c r="BE161" s="258">
        <v>2.0000000000000002E-5</v>
      </c>
      <c r="BF161" s="43">
        <v>2.0000000000000002E-5</v>
      </c>
      <c r="BG161" s="53">
        <v>5.0000000000000002E-5</v>
      </c>
      <c r="BH161" s="53">
        <v>4.0000000000000003E-5</v>
      </c>
      <c r="BI161" s="53">
        <v>1.2518952302791728E-4</v>
      </c>
      <c r="BJ161" s="53">
        <v>1.2406223545552731E-4</v>
      </c>
      <c r="BK161" s="53">
        <v>3.4000000000000002E-4</v>
      </c>
      <c r="BL161" s="53">
        <v>1.8000000000000001E-4</v>
      </c>
      <c r="BM161" s="53">
        <v>8.9999999999999998E-4</v>
      </c>
      <c r="BN161" s="53">
        <v>5.0000000000000001E-4</v>
      </c>
      <c r="BO161" s="53">
        <v>3.8E-3</v>
      </c>
      <c r="BP161" s="53">
        <v>2E-3</v>
      </c>
      <c r="BQ161" s="53">
        <v>1.6199999999999999E-2</v>
      </c>
      <c r="BR161" s="53">
        <v>6.1999999999999998E-3</v>
      </c>
      <c r="BS161" s="53">
        <v>6.1100000000000002E-2</v>
      </c>
      <c r="BT161" s="53">
        <v>2.6800000000000001E-2</v>
      </c>
      <c r="BU161" s="53">
        <v>0.1421</v>
      </c>
      <c r="BV161" s="53">
        <v>5.4699999999999999E-2</v>
      </c>
      <c r="BW161" s="53">
        <v>0.27589999999999998</v>
      </c>
      <c r="BX161" s="773">
        <v>0.1051</v>
      </c>
      <c r="BY161" s="53">
        <f t="shared" si="763"/>
        <v>2.0000000000000002E-5</v>
      </c>
      <c r="BZ161" s="53">
        <f t="shared" si="764"/>
        <v>4.5000000000000003E-5</v>
      </c>
      <c r="CA161" s="53">
        <f t="shared" si="765"/>
        <v>1.246258792417223E-4</v>
      </c>
      <c r="CB161" s="53">
        <f t="shared" si="766"/>
        <v>2.6000000000000003E-4</v>
      </c>
      <c r="CC161" s="53">
        <f t="shared" si="767"/>
        <v>6.9999999999999999E-4</v>
      </c>
      <c r="CD161" s="53">
        <f t="shared" si="768"/>
        <v>2.8999999999999998E-3</v>
      </c>
      <c r="CE161" s="53">
        <f t="shared" si="769"/>
        <v>1.12E-2</v>
      </c>
      <c r="CF161" s="53">
        <f t="shared" si="770"/>
        <v>4.3950000000000003E-2</v>
      </c>
      <c r="CG161" s="53">
        <f t="shared" si="771"/>
        <v>9.8400000000000001E-2</v>
      </c>
      <c r="CH161" s="54">
        <f t="shared" si="788"/>
        <v>0.1905</v>
      </c>
      <c r="CI161" s="64">
        <f>+Fall_Hoy!B161</f>
        <v>0</v>
      </c>
      <c r="CJ161" s="61">
        <f>+Fall_Hoy!C161</f>
        <v>0</v>
      </c>
      <c r="CK161" s="61">
        <f>+Fall_Hoy!D161</f>
        <v>0</v>
      </c>
      <c r="CL161" s="61">
        <f>+Fall_Hoy!E161</f>
        <v>0</v>
      </c>
      <c r="CM161" s="61">
        <f>+Fall_Hoy!F161</f>
        <v>0</v>
      </c>
      <c r="CN161" s="61">
        <f>+Fall_Hoy!G161</f>
        <v>0</v>
      </c>
      <c r="CO161" s="61">
        <f>+Fall_Hoy!H161</f>
        <v>0</v>
      </c>
      <c r="CP161" s="61">
        <f>+Fall_Hoy!I161</f>
        <v>0</v>
      </c>
      <c r="CQ161" s="61">
        <f>+Fall_Hoy!J161</f>
        <v>0</v>
      </c>
      <c r="CR161" s="61">
        <f>+Fall_Hoy!K161</f>
        <v>0</v>
      </c>
      <c r="CS161" s="61">
        <f>+Fall_Hoy!L161</f>
        <v>0</v>
      </c>
      <c r="CT161" s="61">
        <f>+Fall_Hoy!M161</f>
        <v>0</v>
      </c>
      <c r="CU161" s="61">
        <f>+Fall_Hoy!N161</f>
        <v>3</v>
      </c>
      <c r="CV161" s="61">
        <f>+Fall_Hoy!O161</f>
        <v>2</v>
      </c>
      <c r="CW161" s="61">
        <f>+Fall_Hoy!P161</f>
        <v>4</v>
      </c>
      <c r="CX161" s="61">
        <f>+Fall_Hoy!Q161</f>
        <v>2</v>
      </c>
      <c r="CY161" s="61">
        <f>+Fall_Hoy!R161</f>
        <v>5</v>
      </c>
      <c r="CZ161" s="61">
        <f>+Fall_Hoy!S161</f>
        <v>2</v>
      </c>
      <c r="DA161" s="61">
        <f>+Fall_Hoy!T161</f>
        <v>1</v>
      </c>
      <c r="DB161" s="253">
        <f>+Fall_Hoy!U161</f>
        <v>0</v>
      </c>
      <c r="DC161" s="61">
        <f>+Fall_Hoy!W161</f>
        <v>0</v>
      </c>
      <c r="DD161" s="61">
        <f>+Fall_Hoy!X161</f>
        <v>0</v>
      </c>
      <c r="DE161" s="61">
        <f>+Fall_Hoy!Y161</f>
        <v>0</v>
      </c>
      <c r="DF161" s="61">
        <f>+Fall_Hoy!Z161</f>
        <v>0</v>
      </c>
      <c r="DG161" s="61">
        <f>+Fall_Hoy!AA161</f>
        <v>0</v>
      </c>
      <c r="DH161" s="61">
        <f>+Fall_Hoy!AB161</f>
        <v>0</v>
      </c>
      <c r="DI161" s="61">
        <f>+Fall_Hoy!AC161</f>
        <v>0</v>
      </c>
      <c r="DJ161" s="61">
        <f>+Fall_Hoy!AD161</f>
        <v>0</v>
      </c>
      <c r="DK161" s="61">
        <f>+Fall_Hoy!AE161</f>
        <v>0</v>
      </c>
      <c r="DL161" s="270">
        <f>+Fall_Hoy!AF161</f>
        <v>0</v>
      </c>
      <c r="DM161" s="75">
        <f t="shared" si="585"/>
        <v>0.13820260012912033</v>
      </c>
      <c r="DN161" s="76">
        <f t="shared" si="586"/>
        <v>0.14207234025367482</v>
      </c>
      <c r="DO161" s="76">
        <f t="shared" si="587"/>
        <v>0.24636514146940583</v>
      </c>
      <c r="DP161" s="76">
        <f t="shared" si="588"/>
        <v>0.42422511616292313</v>
      </c>
      <c r="DQ161" s="76">
        <f t="shared" si="859"/>
        <v>6.0585598310869342E-2</v>
      </c>
      <c r="DR161" s="76">
        <f t="shared" si="860"/>
        <v>8.4735866220060005E-2</v>
      </c>
      <c r="DS161" s="76">
        <f t="shared" si="861"/>
        <v>6.2640037274073135E-2</v>
      </c>
      <c r="DT161" s="76">
        <f t="shared" si="862"/>
        <v>8.168182578521381E-2</v>
      </c>
      <c r="DU161" s="76">
        <f t="shared" si="863"/>
        <v>5.2623081997207978E-2</v>
      </c>
      <c r="DV161" s="76">
        <f t="shared" si="864"/>
        <v>4.9234432883023899E-2</v>
      </c>
      <c r="DW161" s="76">
        <f t="shared" si="865"/>
        <v>4.7204984113111095E-2</v>
      </c>
      <c r="DX161" s="76">
        <f t="shared" si="866"/>
        <v>7.2464282937085039E-2</v>
      </c>
      <c r="DY161" s="76">
        <f t="shared" si="867"/>
        <v>0.24636514146940583</v>
      </c>
      <c r="DZ161" s="76">
        <f t="shared" si="868"/>
        <v>0.42422511616292313</v>
      </c>
      <c r="EA161" s="76">
        <f t="shared" si="869"/>
        <v>0.13820260012912033</v>
      </c>
      <c r="EB161" s="76">
        <f t="shared" si="870"/>
        <v>0.14207234025367482</v>
      </c>
      <c r="EC161" s="76">
        <f t="shared" si="871"/>
        <v>0.18047280544288435</v>
      </c>
      <c r="ED161" s="76">
        <f t="shared" si="872"/>
        <v>0.11956188139631488</v>
      </c>
      <c r="EE161" s="76">
        <f t="shared" si="873"/>
        <v>0.23237754307207203</v>
      </c>
      <c r="EF161" s="316">
        <f t="shared" si="874"/>
        <v>1.1601939190822665E-2</v>
      </c>
      <c r="EG161" s="85">
        <f>+'Cas_-14'!B160</f>
        <v>9</v>
      </c>
      <c r="EH161" s="62">
        <f>+'Cas_-14'!C160</f>
        <v>19</v>
      </c>
      <c r="EI161" s="62">
        <f>+'Cas_-14'!D160</f>
        <v>36</v>
      </c>
      <c r="EJ161" s="62">
        <f>+'Cas_-14'!E160</f>
        <v>37</v>
      </c>
      <c r="EK161" s="62">
        <f>+'Cas_-14'!F160</f>
        <v>52</v>
      </c>
      <c r="EL161" s="62">
        <f>+'Cas_-14'!G160</f>
        <v>65</v>
      </c>
      <c r="EM161" s="62">
        <f>+'Cas_-14'!H160</f>
        <v>56</v>
      </c>
      <c r="EN161" s="62">
        <f>+'Cas_-14'!I160</f>
        <v>72</v>
      </c>
      <c r="EO161" s="62">
        <f>+'Cas_-14'!J160</f>
        <v>52</v>
      </c>
      <c r="EP161" s="62">
        <f>+'Cas_-14'!K160</f>
        <v>49</v>
      </c>
      <c r="EQ161" s="62">
        <f>+'Cas_-14'!L160</f>
        <v>39</v>
      </c>
      <c r="ER161" s="62">
        <f>+'Cas_-14'!M160</f>
        <v>58</v>
      </c>
      <c r="ES161" s="62">
        <f>+'Cas_-14'!N160</f>
        <v>32</v>
      </c>
      <c r="ET161" s="62">
        <f>+'Cas_-14'!O160</f>
        <v>38</v>
      </c>
      <c r="EU161" s="62">
        <f>+'Cas_-14'!P160</f>
        <v>15</v>
      </c>
      <c r="EV161" s="62">
        <f>+'Cas_-14'!Q160</f>
        <v>18</v>
      </c>
      <c r="EW161" s="62">
        <f>+'Cas_-14'!R160</f>
        <v>16</v>
      </c>
      <c r="EX161" s="62">
        <f>+'Cas_-14'!S160</f>
        <v>10</v>
      </c>
      <c r="EY161" s="62">
        <f>+'Cas_-14'!T160</f>
        <v>2</v>
      </c>
      <c r="EZ161" s="86">
        <f>+'Cas_-14'!U160</f>
        <v>1</v>
      </c>
      <c r="FA161" s="201">
        <f t="shared" si="810"/>
        <v>8.9845225542576328E-3</v>
      </c>
      <c r="FB161" s="91">
        <f t="shared" si="811"/>
        <v>2.040315648615413E-2</v>
      </c>
      <c r="FC161" s="91">
        <f t="shared" si="812"/>
        <v>3.7278169352938761E-2</v>
      </c>
      <c r="FD161" s="91">
        <f t="shared" si="813"/>
        <v>4.0265286742712229E-2</v>
      </c>
      <c r="FE161" s="91">
        <f t="shared" si="814"/>
        <v>6.0585598310869342E-2</v>
      </c>
      <c r="FF161" s="91">
        <f t="shared" si="815"/>
        <v>8.4735866220060005E-2</v>
      </c>
      <c r="FG161" s="91">
        <f t="shared" si="816"/>
        <v>6.2640037274073135E-2</v>
      </c>
      <c r="FH161" s="91">
        <f t="shared" si="817"/>
        <v>8.168182578521381E-2</v>
      </c>
      <c r="FI161" s="91">
        <f t="shared" si="818"/>
        <v>5.2623081997207978E-2</v>
      </c>
      <c r="FJ161" s="91">
        <f t="shared" si="819"/>
        <v>4.9234432883023899E-2</v>
      </c>
      <c r="FK161" s="91">
        <f t="shared" si="820"/>
        <v>4.7204984113111095E-2</v>
      </c>
      <c r="FL161" s="91">
        <f t="shared" si="821"/>
        <v>7.2464282937085039E-2</v>
      </c>
      <c r="FM161" s="91">
        <f t="shared" si="822"/>
        <v>4.2571896445913325E-2</v>
      </c>
      <c r="FN161" s="91">
        <f t="shared" si="823"/>
        <v>4.9973718683992349E-2</v>
      </c>
      <c r="FO161" s="91">
        <f t="shared" si="824"/>
        <v>3.1665670754584693E-2</v>
      </c>
      <c r="FP161" s="91">
        <f t="shared" si="825"/>
        <v>3.4267848469186374E-2</v>
      </c>
      <c r="FQ161" s="91">
        <f t="shared" si="826"/>
        <v>8.2064594090988374E-2</v>
      </c>
      <c r="FR161" s="91">
        <f t="shared" si="827"/>
        <v>3.2700174561892122E-2</v>
      </c>
      <c r="FS161" s="91">
        <f t="shared" si="828"/>
        <v>0.12822592826716933</v>
      </c>
      <c r="FT161" s="100">
        <f t="shared" si="829"/>
        <v>1.1601939190822665E-2</v>
      </c>
      <c r="FU161" s="119">
        <f t="shared" si="790"/>
        <v>4.3644298963447907</v>
      </c>
      <c r="FV161" s="120">
        <f t="shared" si="791"/>
        <v>4.1459369817578766</v>
      </c>
      <c r="FW161" s="120">
        <f t="shared" si="792"/>
        <v>5.7870370370370372</v>
      </c>
      <c r="FX161" s="120">
        <f t="shared" si="793"/>
        <v>8.4889643463497446</v>
      </c>
      <c r="FY161" s="120">
        <f t="shared" si="802"/>
        <v>1</v>
      </c>
      <c r="FZ161" s="120">
        <f t="shared" si="802"/>
        <v>1</v>
      </c>
      <c r="GA161" s="120">
        <f t="shared" si="802"/>
        <v>1</v>
      </c>
      <c r="GB161" s="120">
        <f t="shared" si="802"/>
        <v>1</v>
      </c>
      <c r="GC161" s="120">
        <f t="shared" si="802"/>
        <v>1</v>
      </c>
      <c r="GD161" s="120">
        <f t="shared" si="802"/>
        <v>1</v>
      </c>
      <c r="GE161" s="120">
        <f t="shared" si="802"/>
        <v>1</v>
      </c>
      <c r="GF161" s="120">
        <f t="shared" si="802"/>
        <v>1</v>
      </c>
      <c r="GG161" s="120">
        <f t="shared" si="802"/>
        <v>5.7870370370370372</v>
      </c>
      <c r="GH161" s="120">
        <f t="shared" si="802"/>
        <v>8.4889643463497446</v>
      </c>
      <c r="GI161" s="120">
        <f t="shared" si="802"/>
        <v>4.3644298963447907</v>
      </c>
      <c r="GJ161" s="120">
        <f t="shared" si="802"/>
        <v>4.1459369817578766</v>
      </c>
      <c r="GK161" s="120">
        <f t="shared" si="794"/>
        <v>2.1991555242786771</v>
      </c>
      <c r="GL161" s="120">
        <f t="shared" si="795"/>
        <v>3.6563071297989027</v>
      </c>
      <c r="GM161" s="120">
        <f t="shared" si="796"/>
        <v>1.8122508155128672</v>
      </c>
      <c r="GN161" s="321">
        <f t="shared" si="797"/>
        <v>1</v>
      </c>
      <c r="GO161" s="85">
        <f>+Cas_Hoy!B160</f>
        <v>9</v>
      </c>
      <c r="GP161" s="62">
        <f>+Cas_Hoy!C160</f>
        <v>19</v>
      </c>
      <c r="GQ161" s="62">
        <f>+Cas_Hoy!D160</f>
        <v>36</v>
      </c>
      <c r="GR161" s="62">
        <f>+Cas_Hoy!E160</f>
        <v>42</v>
      </c>
      <c r="GS161" s="62">
        <f>+Cas_Hoy!F160</f>
        <v>65</v>
      </c>
      <c r="GT161" s="62">
        <f>+Cas_Hoy!G160</f>
        <v>76</v>
      </c>
      <c r="GU161" s="62">
        <f>+Cas_Hoy!H160</f>
        <v>73</v>
      </c>
      <c r="GV161" s="62">
        <f>+Cas_Hoy!I160</f>
        <v>85</v>
      </c>
      <c r="GW161" s="62">
        <f>+Cas_Hoy!J160</f>
        <v>63</v>
      </c>
      <c r="GX161" s="62">
        <f>+Cas_Hoy!K160</f>
        <v>60</v>
      </c>
      <c r="GY161" s="62">
        <f>+Cas_Hoy!L160</f>
        <v>46</v>
      </c>
      <c r="GZ161" s="62">
        <f>+Cas_Hoy!M160</f>
        <v>64</v>
      </c>
      <c r="HA161" s="62">
        <f>+Cas_Hoy!N160</f>
        <v>38</v>
      </c>
      <c r="HB161" s="62">
        <f>+Cas_Hoy!O160</f>
        <v>44</v>
      </c>
      <c r="HC161" s="62">
        <f>+Cas_Hoy!P160</f>
        <v>16</v>
      </c>
      <c r="HD161" s="62">
        <f>+Cas_Hoy!Q160</f>
        <v>19</v>
      </c>
      <c r="HE161" s="62">
        <f>+Cas_Hoy!R160</f>
        <v>16</v>
      </c>
      <c r="HF161" s="62">
        <f>+Cas_Hoy!S160</f>
        <v>10</v>
      </c>
      <c r="HG161" s="62">
        <f>+Cas_Hoy!T160</f>
        <v>2</v>
      </c>
      <c r="HH161" s="590">
        <f>+Cas_Hoy!U160</f>
        <v>1</v>
      </c>
      <c r="HI161" s="543">
        <f t="shared" si="798"/>
        <v>0.14741610680439504</v>
      </c>
      <c r="HJ161" s="112">
        <f t="shared" si="799"/>
        <v>0.14996524804554562</v>
      </c>
      <c r="HK161" s="112">
        <f t="shared" si="800"/>
        <v>0.29255860549491941</v>
      </c>
      <c r="HL161" s="112">
        <f t="shared" si="801"/>
        <v>0.49120802924127943</v>
      </c>
      <c r="HM161" s="323">
        <f t="shared" si="772"/>
        <v>7.5731997888586672E-2</v>
      </c>
      <c r="HN161" s="323">
        <f t="shared" si="773"/>
        <v>9.9075782041916319E-2</v>
      </c>
      <c r="HO161" s="323">
        <f t="shared" si="774"/>
        <v>8.1655762875131058E-2</v>
      </c>
      <c r="HP161" s="323">
        <f t="shared" si="775"/>
        <v>9.6429933218655187E-2</v>
      </c>
      <c r="HQ161" s="323">
        <f t="shared" si="776"/>
        <v>6.3754887804309671E-2</v>
      </c>
      <c r="HR161" s="323">
        <f t="shared" si="777"/>
        <v>6.028706067309049E-2</v>
      </c>
      <c r="HS161" s="323">
        <f t="shared" si="778"/>
        <v>5.5677673569310519E-2</v>
      </c>
      <c r="HT161" s="323">
        <f t="shared" si="779"/>
        <v>7.9960588068507629E-2</v>
      </c>
      <c r="HU161" s="323">
        <f t="shared" si="780"/>
        <v>0.29255860549491941</v>
      </c>
      <c r="HV161" s="323">
        <f t="shared" si="781"/>
        <v>0.49120802924127943</v>
      </c>
      <c r="HW161" s="323">
        <f t="shared" si="782"/>
        <v>0.14741610680439504</v>
      </c>
      <c r="HX161" s="323">
        <f t="shared" si="783"/>
        <v>0.14996524804554562</v>
      </c>
      <c r="HY161" s="323">
        <f t="shared" si="784"/>
        <v>0.18047280544288435</v>
      </c>
      <c r="HZ161" s="323">
        <f t="shared" si="785"/>
        <v>0.11956188139631486</v>
      </c>
      <c r="IA161" s="323">
        <f t="shared" si="786"/>
        <v>0.23237754307207203</v>
      </c>
      <c r="IB161" s="327">
        <f t="shared" si="787"/>
        <v>1.1601939190822665E-2</v>
      </c>
      <c r="IC161" s="241">
        <f>+CyF_Tot!B160</f>
        <v>0</v>
      </c>
      <c r="ID161" s="149">
        <f>+CyF_Tot!C160</f>
        <v>711</v>
      </c>
      <c r="IE161" s="149">
        <f>+CyF_Tot!D160</f>
        <v>770</v>
      </c>
      <c r="IF161" s="149">
        <f>+CyF_Tot!E160</f>
        <v>822</v>
      </c>
      <c r="IG161" s="149">
        <f>+CyF_Tot!F160</f>
        <v>0</v>
      </c>
      <c r="IH161" s="149">
        <f>+CyF_Tot!G160</f>
        <v>18</v>
      </c>
      <c r="II161" s="149">
        <f>+CyF_Tot!H160</f>
        <v>19</v>
      </c>
      <c r="IJ161" s="557">
        <f>+CyF_Tot!I160</f>
        <v>19</v>
      </c>
      <c r="IK161" s="93">
        <f t="shared" si="667"/>
        <v>7.184928121589973E-2</v>
      </c>
      <c r="IL161" s="90">
        <f t="shared" si="668"/>
        <v>6.6793032585482678E-2</v>
      </c>
      <c r="IM161" s="90">
        <f t="shared" si="669"/>
        <v>6.9266436501186288E-2</v>
      </c>
      <c r="IN161" s="90">
        <f t="shared" si="670"/>
        <v>6.5909171047679835E-2</v>
      </c>
      <c r="IO161" s="90">
        <f t="shared" si="671"/>
        <v>6.1561453346125998E-2</v>
      </c>
      <c r="IP161" s="90">
        <f t="shared" si="672"/>
        <v>5.5020053051908713E-2</v>
      </c>
      <c r="IQ161" s="90">
        <f t="shared" si="673"/>
        <v>6.4122573070341832E-2</v>
      </c>
      <c r="IR161" s="90">
        <f t="shared" si="674"/>
        <v>6.3224001803182578E-2</v>
      </c>
      <c r="IS161" s="90">
        <f t="shared" si="675"/>
        <v>7.08764546337214E-2</v>
      </c>
      <c r="IT161" s="90">
        <f t="shared" si="676"/>
        <v>7.1384194262610362E-2</v>
      </c>
      <c r="IU161" s="90">
        <f t="shared" si="677"/>
        <v>5.9258639007132699E-2</v>
      </c>
      <c r="IV161" s="90">
        <f t="shared" si="678"/>
        <v>5.7408859100069425E-2</v>
      </c>
      <c r="IW161" s="90">
        <f t="shared" si="679"/>
        <v>5.3914043268141802E-2</v>
      </c>
      <c r="IX161" s="90">
        <f t="shared" si="680"/>
        <v>5.4540215613889283E-2</v>
      </c>
      <c r="IY161" s="90">
        <f t="shared" si="681"/>
        <v>3.3976410005357165E-2</v>
      </c>
      <c r="IZ161" s="90">
        <f t="shared" si="682"/>
        <v>3.7675635701022309E-2</v>
      </c>
      <c r="JA161" s="90">
        <f t="shared" si="683"/>
        <v>1.3984246753520864E-2</v>
      </c>
      <c r="JB161" s="90">
        <f t="shared" si="684"/>
        <v>2.1934354114146428E-2</v>
      </c>
      <c r="JC161" s="90">
        <f t="shared" si="685"/>
        <v>1.118739740281669E-3</v>
      </c>
      <c r="JD161" s="202">
        <f t="shared" si="686"/>
        <v>6.1822183053873237E-3</v>
      </c>
      <c r="JE161" s="326"/>
      <c r="JF161" s="323"/>
      <c r="JG161" s="323"/>
      <c r="JH161" s="323"/>
      <c r="JI161" s="323"/>
      <c r="JJ161" s="323"/>
      <c r="JK161" s="323"/>
      <c r="JL161" s="323"/>
      <c r="JM161" s="323"/>
      <c r="JN161" s="323"/>
      <c r="JO161" s="323"/>
      <c r="JP161" s="323"/>
      <c r="JQ161" s="323"/>
      <c r="JR161" s="323"/>
      <c r="JS161" s="323"/>
      <c r="JT161" s="323"/>
      <c r="JU161" s="323"/>
      <c r="JV161" s="323"/>
      <c r="JW161" s="323"/>
      <c r="JX161" s="327"/>
      <c r="JZ161" s="701">
        <f t="shared" si="540"/>
        <v>0</v>
      </c>
      <c r="KA161" s="291">
        <f t="shared" si="541"/>
        <v>0</v>
      </c>
      <c r="KB161" s="291">
        <f t="shared" si="542"/>
        <v>0</v>
      </c>
      <c r="KC161" s="291">
        <f t="shared" si="543"/>
        <v>0</v>
      </c>
      <c r="KD161" s="291">
        <f t="shared" si="544"/>
        <v>0</v>
      </c>
      <c r="KE161" s="291">
        <f t="shared" si="545"/>
        <v>0</v>
      </c>
      <c r="KF161" s="291">
        <f t="shared" si="546"/>
        <v>0</v>
      </c>
      <c r="KG161" s="291">
        <f t="shared" si="547"/>
        <v>0</v>
      </c>
      <c r="KH161" s="291">
        <f t="shared" si="548"/>
        <v>0</v>
      </c>
      <c r="KI161" s="291">
        <f t="shared" si="549"/>
        <v>0</v>
      </c>
      <c r="KJ161" s="291">
        <f t="shared" si="550"/>
        <v>0</v>
      </c>
      <c r="KK161" s="291">
        <f t="shared" si="551"/>
        <v>0</v>
      </c>
      <c r="KL161" s="291">
        <f t="shared" si="552"/>
        <v>6599.0257658128148</v>
      </c>
      <c r="KM161" s="291">
        <f t="shared" si="553"/>
        <v>5016.0699297742085</v>
      </c>
      <c r="KN161" s="291">
        <f t="shared" si="554"/>
        <v>8359.4246445922472</v>
      </c>
      <c r="KO161" s="291">
        <f t="shared" si="555"/>
        <v>5077.0863538074645</v>
      </c>
      <c r="KP161" s="291">
        <f t="shared" si="556"/>
        <v>9143.9961062170714</v>
      </c>
      <c r="KQ161" s="291">
        <f t="shared" si="557"/>
        <v>4294.9586475873339</v>
      </c>
      <c r="KR161" s="291">
        <f t="shared" si="558"/>
        <v>3870.1790799238388</v>
      </c>
      <c r="KS161" s="702">
        <f t="shared" si="559"/>
        <v>0</v>
      </c>
      <c r="KT161" s="705">
        <f>(SUM(JZ161:KS161)/SUM(JZ$4:KS160))*100000</f>
        <v>77.271032975818187</v>
      </c>
      <c r="KU161" s="624">
        <f t="shared" si="830"/>
        <v>0</v>
      </c>
      <c r="KV161" s="625">
        <f t="shared" si="831"/>
        <v>0</v>
      </c>
      <c r="KW161" s="625">
        <f t="shared" si="832"/>
        <v>0</v>
      </c>
      <c r="KX161" s="625">
        <f t="shared" si="833"/>
        <v>0</v>
      </c>
      <c r="KY161" s="625">
        <f t="shared" si="834"/>
        <v>0</v>
      </c>
      <c r="KZ161" s="625">
        <f t="shared" si="835"/>
        <v>0</v>
      </c>
      <c r="LA161" s="625">
        <f t="shared" si="836"/>
        <v>0</v>
      </c>
      <c r="LB161" s="625">
        <f t="shared" si="837"/>
        <v>0</v>
      </c>
      <c r="LC161" s="625">
        <f t="shared" si="838"/>
        <v>0</v>
      </c>
      <c r="LD161" s="625">
        <f t="shared" si="839"/>
        <v>0</v>
      </c>
      <c r="LE161" s="625">
        <f t="shared" si="840"/>
        <v>0</v>
      </c>
      <c r="LF161" s="625">
        <f t="shared" si="841"/>
        <v>0</v>
      </c>
      <c r="LG161" s="625">
        <f t="shared" si="842"/>
        <v>3991.115291804374</v>
      </c>
      <c r="LH161" s="625">
        <f t="shared" si="843"/>
        <v>2630.1957202101235</v>
      </c>
      <c r="LI161" s="625">
        <f t="shared" si="844"/>
        <v>8444.1788678892517</v>
      </c>
      <c r="LJ161" s="625">
        <f t="shared" si="845"/>
        <v>3807.5387187984857</v>
      </c>
      <c r="LK161" s="625">
        <f t="shared" si="846"/>
        <v>25645.185653433866</v>
      </c>
      <c r="LL161" s="625">
        <f t="shared" si="847"/>
        <v>6540.0349123784235</v>
      </c>
      <c r="LM161" s="625">
        <f t="shared" si="848"/>
        <v>64112.964133584668</v>
      </c>
      <c r="LN161" s="626">
        <f t="shared" si="849"/>
        <v>0</v>
      </c>
      <c r="LO161" s="642">
        <f t="shared" si="850"/>
        <v>0</v>
      </c>
      <c r="LP161" s="625">
        <f t="shared" si="851"/>
        <v>0</v>
      </c>
      <c r="LQ161" s="625">
        <f t="shared" si="852"/>
        <v>0</v>
      </c>
      <c r="LR161" s="625">
        <f t="shared" si="853"/>
        <v>0</v>
      </c>
      <c r="LS161" s="625">
        <f t="shared" si="854"/>
        <v>9053.3375045257853</v>
      </c>
      <c r="LT161" s="645">
        <f t="shared" si="855"/>
        <v>3576.3787656325358</v>
      </c>
      <c r="LU161" s="624">
        <f t="shared" si="856"/>
        <v>0</v>
      </c>
      <c r="LV161" s="625">
        <f t="shared" si="857"/>
        <v>0</v>
      </c>
      <c r="LW161" s="626">
        <f t="shared" si="858"/>
        <v>6102.2430391978996</v>
      </c>
      <c r="LY161" s="725">
        <f>VLOOKUP(A161,Vac!A:C,2,FALSE)</f>
        <v>41326.535048392005</v>
      </c>
      <c r="LZ161" s="730">
        <f>VLOOKUP(A161,Vac!A:D,3,FALSE)</f>
        <v>1923</v>
      </c>
      <c r="MA161" s="722">
        <f>VLOOKUP(A161,Vac!A:D,4,FALSE)</f>
        <v>887</v>
      </c>
      <c r="MB161" s="742">
        <f t="shared" si="704"/>
        <v>0.13792856118203989</v>
      </c>
      <c r="MC161" s="666">
        <f t="shared" si="705"/>
        <v>6.3620714388179594E-2</v>
      </c>
    </row>
    <row r="162" spans="1:341" ht="14.4">
      <c r="A162" s="510" t="s">
        <v>171</v>
      </c>
      <c r="B162" s="538">
        <v>46648</v>
      </c>
      <c r="C162" s="526">
        <f t="shared" si="638"/>
        <v>3371</v>
      </c>
      <c r="D162" s="517">
        <f t="shared" si="639"/>
        <v>51</v>
      </c>
      <c r="E162" s="495">
        <f t="shared" si="803"/>
        <v>7.0919768293471169E-3</v>
      </c>
      <c r="F162" s="208">
        <f t="shared" si="804"/>
        <v>6.0495626822157436E-2</v>
      </c>
      <c r="G162" s="30">
        <f t="shared" si="805"/>
        <v>2.5482724480771082</v>
      </c>
      <c r="H162" s="29">
        <f t="shared" si="806"/>
        <v>0.1541593390600583</v>
      </c>
      <c r="I162" s="33">
        <f t="shared" si="807"/>
        <v>0.18414994045763872</v>
      </c>
      <c r="J162" s="353">
        <f t="shared" si="808"/>
        <v>0.17911622604084759</v>
      </c>
      <c r="K162" s="581">
        <f t="shared" si="710"/>
        <v>6.1038270223049071E-3</v>
      </c>
      <c r="L162" s="354">
        <f t="shared" si="762"/>
        <v>2.9608127967234084</v>
      </c>
      <c r="M162" s="355">
        <f t="shared" si="809"/>
        <v>0.21269258450137499</v>
      </c>
      <c r="N162" s="827"/>
      <c r="O162" s="364" t="s">
        <v>226</v>
      </c>
      <c r="P162" s="20" t="s">
        <v>228</v>
      </c>
      <c r="Q162" s="20"/>
      <c r="R162" s="20"/>
      <c r="S162" s="166">
        <f t="shared" si="568"/>
        <v>3371</v>
      </c>
      <c r="T162" s="167">
        <f t="shared" si="569"/>
        <v>7226.4620133767794</v>
      </c>
      <c r="U162" s="166">
        <f t="shared" si="570"/>
        <v>274</v>
      </c>
      <c r="V162" s="168">
        <f t="shared" si="571"/>
        <v>8.847271553115918E-2</v>
      </c>
      <c r="W162" s="167">
        <f t="shared" si="572"/>
        <v>587.37780826616358</v>
      </c>
      <c r="X162" s="166">
        <f t="shared" si="573"/>
        <v>549</v>
      </c>
      <c r="Y162" s="168">
        <f t="shared" si="574"/>
        <v>0.19454287739192061</v>
      </c>
      <c r="Z162" s="167">
        <f t="shared" si="575"/>
        <v>1176.8993311610359</v>
      </c>
      <c r="AA162" s="166">
        <f t="shared" si="576"/>
        <v>51</v>
      </c>
      <c r="AB162" s="167">
        <f t="shared" si="577"/>
        <v>1093.2944606413994</v>
      </c>
      <c r="AC162" s="169">
        <f t="shared" si="578"/>
        <v>1.5129041827350934E-2</v>
      </c>
      <c r="AD162" s="166">
        <f t="shared" si="579"/>
        <v>0</v>
      </c>
      <c r="AE162" s="168">
        <f t="shared" si="580"/>
        <v>0</v>
      </c>
      <c r="AF162" s="167">
        <f t="shared" si="581"/>
        <v>0</v>
      </c>
      <c r="AG162" s="166">
        <f t="shared" si="582"/>
        <v>4</v>
      </c>
      <c r="AH162" s="168">
        <f t="shared" si="583"/>
        <v>8.5106382978723402E-2</v>
      </c>
      <c r="AI162" s="365">
        <f t="shared" si="584"/>
        <v>85.748585148345057</v>
      </c>
      <c r="AJ162" s="831"/>
      <c r="AK162" s="85">
        <v>3845.2046829902733</v>
      </c>
      <c r="AL162" s="62">
        <v>3794.0287596943117</v>
      </c>
      <c r="AM162" s="62">
        <v>3599.8680085013107</v>
      </c>
      <c r="AN162" s="62">
        <v>3556.7882538039103</v>
      </c>
      <c r="AO162" s="62">
        <v>2982.092711092228</v>
      </c>
      <c r="AP162" s="62">
        <v>2901.1809702629143</v>
      </c>
      <c r="AQ162" s="62">
        <v>3302.9590838522436</v>
      </c>
      <c r="AR162" s="62">
        <v>3313.8672763154027</v>
      </c>
      <c r="AS162" s="62">
        <v>3104.8452003162356</v>
      </c>
      <c r="AT162" s="62">
        <v>3075.2814261898852</v>
      </c>
      <c r="AU162" s="62">
        <v>2315.0997190303578</v>
      </c>
      <c r="AV162" s="62">
        <v>2358.2210531383416</v>
      </c>
      <c r="AW162" s="62">
        <v>1900.0426056808028</v>
      </c>
      <c r="AX162" s="62">
        <v>2199.9603307157026</v>
      </c>
      <c r="AY162" s="62">
        <v>1171.1621291092351</v>
      </c>
      <c r="AZ162" s="62">
        <v>1632.5600761553205</v>
      </c>
      <c r="BA162" s="62">
        <v>499.41308269208594</v>
      </c>
      <c r="BB162" s="62">
        <v>870.137470447243</v>
      </c>
      <c r="BC162" s="62">
        <v>47.31281836030287</v>
      </c>
      <c r="BD162" s="86">
        <v>177.97451458949868</v>
      </c>
      <c r="BE162" s="258">
        <v>2.0000000000000002E-5</v>
      </c>
      <c r="BF162" s="43">
        <v>2.0000000000000002E-5</v>
      </c>
      <c r="BG162" s="53">
        <v>5.0000000000000002E-5</v>
      </c>
      <c r="BH162" s="53">
        <v>4.0000000000000003E-5</v>
      </c>
      <c r="BI162" s="53">
        <v>1.2518952302791728E-4</v>
      </c>
      <c r="BJ162" s="53">
        <v>1.2406223545552731E-4</v>
      </c>
      <c r="BK162" s="53">
        <v>3.4000000000000002E-4</v>
      </c>
      <c r="BL162" s="53">
        <v>1.8000000000000001E-4</v>
      </c>
      <c r="BM162" s="53">
        <v>8.9999999999999998E-4</v>
      </c>
      <c r="BN162" s="53">
        <v>5.0000000000000001E-4</v>
      </c>
      <c r="BO162" s="53">
        <v>3.8E-3</v>
      </c>
      <c r="BP162" s="53">
        <v>2E-3</v>
      </c>
      <c r="BQ162" s="53">
        <v>1.6199999999999999E-2</v>
      </c>
      <c r="BR162" s="53">
        <v>6.1999999999999998E-3</v>
      </c>
      <c r="BS162" s="53">
        <v>6.1100000000000002E-2</v>
      </c>
      <c r="BT162" s="53">
        <v>2.6800000000000001E-2</v>
      </c>
      <c r="BU162" s="53">
        <v>0.1421</v>
      </c>
      <c r="BV162" s="53">
        <v>5.4699999999999999E-2</v>
      </c>
      <c r="BW162" s="53">
        <v>0.27589999999999998</v>
      </c>
      <c r="BX162" s="773">
        <v>0.1051</v>
      </c>
      <c r="BY162" s="53">
        <f t="shared" si="763"/>
        <v>2.0000000000000002E-5</v>
      </c>
      <c r="BZ162" s="53">
        <f t="shared" si="764"/>
        <v>4.5000000000000003E-5</v>
      </c>
      <c r="CA162" s="53">
        <f t="shared" si="765"/>
        <v>1.246258792417223E-4</v>
      </c>
      <c r="CB162" s="53">
        <f t="shared" si="766"/>
        <v>2.6000000000000003E-4</v>
      </c>
      <c r="CC162" s="53">
        <f t="shared" si="767"/>
        <v>6.9999999999999999E-4</v>
      </c>
      <c r="CD162" s="53">
        <f t="shared" si="768"/>
        <v>2.8999999999999998E-3</v>
      </c>
      <c r="CE162" s="53">
        <f t="shared" si="769"/>
        <v>1.12E-2</v>
      </c>
      <c r="CF162" s="53">
        <f t="shared" si="770"/>
        <v>4.3950000000000003E-2</v>
      </c>
      <c r="CG162" s="53">
        <f t="shared" si="771"/>
        <v>9.8400000000000001E-2</v>
      </c>
      <c r="CH162" s="54">
        <f t="shared" si="788"/>
        <v>0.1905</v>
      </c>
      <c r="CI162" s="64">
        <f>+Fall_Hoy!B162</f>
        <v>0</v>
      </c>
      <c r="CJ162" s="61">
        <f>+Fall_Hoy!C162</f>
        <v>0</v>
      </c>
      <c r="CK162" s="61">
        <f>+Fall_Hoy!D162</f>
        <v>0</v>
      </c>
      <c r="CL162" s="61">
        <f>+Fall_Hoy!E162</f>
        <v>0</v>
      </c>
      <c r="CM162" s="61">
        <f>+Fall_Hoy!F162</f>
        <v>1</v>
      </c>
      <c r="CN162" s="61">
        <f>+Fall_Hoy!G162</f>
        <v>0</v>
      </c>
      <c r="CO162" s="61">
        <f>+Fall_Hoy!H162</f>
        <v>0</v>
      </c>
      <c r="CP162" s="61">
        <f>+Fall_Hoy!I162</f>
        <v>0</v>
      </c>
      <c r="CQ162" s="61">
        <f>+Fall_Hoy!J162</f>
        <v>1</v>
      </c>
      <c r="CR162" s="61">
        <f>+Fall_Hoy!K162</f>
        <v>0</v>
      </c>
      <c r="CS162" s="61">
        <f>+Fall_Hoy!L162</f>
        <v>4</v>
      </c>
      <c r="CT162" s="61">
        <f>+Fall_Hoy!M162</f>
        <v>0</v>
      </c>
      <c r="CU162" s="61">
        <f>+Fall_Hoy!N162</f>
        <v>5</v>
      </c>
      <c r="CV162" s="61">
        <f>+Fall_Hoy!O162</f>
        <v>2</v>
      </c>
      <c r="CW162" s="61">
        <f>+Fall_Hoy!P162</f>
        <v>5</v>
      </c>
      <c r="CX162" s="61">
        <f>+Fall_Hoy!Q162</f>
        <v>5</v>
      </c>
      <c r="CY162" s="61">
        <f>+Fall_Hoy!R162</f>
        <v>11</v>
      </c>
      <c r="CZ162" s="61">
        <f>+Fall_Hoy!S162</f>
        <v>7</v>
      </c>
      <c r="DA162" s="61">
        <f>+Fall_Hoy!T162</f>
        <v>1</v>
      </c>
      <c r="DB162" s="253">
        <f>+Fall_Hoy!U162</f>
        <v>2</v>
      </c>
      <c r="DC162" s="61">
        <f>+Fall_Hoy!W162</f>
        <v>0</v>
      </c>
      <c r="DD162" s="61">
        <f>+Fall_Hoy!X162</f>
        <v>0</v>
      </c>
      <c r="DE162" s="61">
        <f>+Fall_Hoy!Y162</f>
        <v>0</v>
      </c>
      <c r="DF162" s="61">
        <f>+Fall_Hoy!Z162</f>
        <v>0</v>
      </c>
      <c r="DG162" s="61">
        <f>+Fall_Hoy!AA162</f>
        <v>0</v>
      </c>
      <c r="DH162" s="61">
        <f>+Fall_Hoy!AB162</f>
        <v>0</v>
      </c>
      <c r="DI162" s="61">
        <f>+Fall_Hoy!AC162</f>
        <v>1</v>
      </c>
      <c r="DJ162" s="61">
        <f>+Fall_Hoy!AD162</f>
        <v>0</v>
      </c>
      <c r="DK162" s="61">
        <f>+Fall_Hoy!AE162</f>
        <v>4</v>
      </c>
      <c r="DL162" s="270">
        <f>+Fall_Hoy!AF162</f>
        <v>2</v>
      </c>
      <c r="DM162" s="75">
        <f t="shared" si="585"/>
        <v>6.987338347313668E-2</v>
      </c>
      <c r="DN162" s="76">
        <f t="shared" si="586"/>
        <v>0.11427889662625475</v>
      </c>
      <c r="DO162" s="76">
        <f t="shared" si="587"/>
        <v>0.16243950234897639</v>
      </c>
      <c r="DP162" s="76">
        <f t="shared" si="588"/>
        <v>0.14663020994398873</v>
      </c>
      <c r="DQ162" s="76">
        <f t="shared" si="859"/>
        <v>0.7</v>
      </c>
      <c r="DR162" s="76">
        <f t="shared" si="860"/>
        <v>0.10823178671668465</v>
      </c>
      <c r="DS162" s="76">
        <f t="shared" si="861"/>
        <v>6.7212458393847624E-2</v>
      </c>
      <c r="DT162" s="76">
        <f t="shared" si="862"/>
        <v>7.5440559067280477E-2</v>
      </c>
      <c r="DU162" s="76">
        <f t="shared" si="863"/>
        <v>0.35786360975353682</v>
      </c>
      <c r="DV162" s="76">
        <f t="shared" si="864"/>
        <v>7.0887821239206297E-2</v>
      </c>
      <c r="DW162" s="76">
        <f t="shared" si="865"/>
        <v>0.45468088060943063</v>
      </c>
      <c r="DX162" s="76">
        <f t="shared" si="866"/>
        <v>6.9543947028098713E-2</v>
      </c>
      <c r="DY162" s="76">
        <f t="shared" si="867"/>
        <v>0.16243950234897639</v>
      </c>
      <c r="DZ162" s="76">
        <f t="shared" si="868"/>
        <v>0.14663020994398873</v>
      </c>
      <c r="EA162" s="76">
        <f t="shared" si="869"/>
        <v>6.987338347313668E-2</v>
      </c>
      <c r="EB162" s="76">
        <f t="shared" si="870"/>
        <v>0.11427889662625475</v>
      </c>
      <c r="EC162" s="76">
        <f t="shared" si="871"/>
        <v>0.15500249620480383</v>
      </c>
      <c r="ED162" s="76">
        <f t="shared" si="872"/>
        <v>0.14706957680742766</v>
      </c>
      <c r="EE162" s="76">
        <f t="shared" si="873"/>
        <v>7.6607180815650155E-2</v>
      </c>
      <c r="EF162" s="316">
        <f t="shared" si="874"/>
        <v>0.10692258811468219</v>
      </c>
      <c r="EG162" s="85">
        <f>+'Cas_-14'!B161</f>
        <v>76</v>
      </c>
      <c r="EH162" s="62">
        <f>+'Cas_-14'!C161</f>
        <v>81</v>
      </c>
      <c r="EI162" s="62">
        <f>+'Cas_-14'!D161</f>
        <v>163</v>
      </c>
      <c r="EJ162" s="62">
        <f>+'Cas_-14'!E161</f>
        <v>174</v>
      </c>
      <c r="EK162" s="62">
        <f>+'Cas_-14'!F161</f>
        <v>232</v>
      </c>
      <c r="EL162" s="62">
        <f>+'Cas_-14'!G161</f>
        <v>314</v>
      </c>
      <c r="EM162" s="62">
        <f>+'Cas_-14'!H161</f>
        <v>222</v>
      </c>
      <c r="EN162" s="62">
        <f>+'Cas_-14'!I161</f>
        <v>250</v>
      </c>
      <c r="EO162" s="62">
        <f>+'Cas_-14'!J161</f>
        <v>202</v>
      </c>
      <c r="EP162" s="62">
        <f>+'Cas_-14'!K161</f>
        <v>218</v>
      </c>
      <c r="EQ162" s="62">
        <f>+'Cas_-14'!L161</f>
        <v>154</v>
      </c>
      <c r="ER162" s="62">
        <f>+'Cas_-14'!M161</f>
        <v>164</v>
      </c>
      <c r="ES162" s="62">
        <f>+'Cas_-14'!N161</f>
        <v>123</v>
      </c>
      <c r="ET162" s="62">
        <f>+'Cas_-14'!O161</f>
        <v>132</v>
      </c>
      <c r="EU162" s="62">
        <f>+'Cas_-14'!P161</f>
        <v>64</v>
      </c>
      <c r="EV162" s="62">
        <f>+'Cas_-14'!Q161</f>
        <v>78</v>
      </c>
      <c r="EW162" s="62">
        <f>+'Cas_-14'!R161</f>
        <v>38</v>
      </c>
      <c r="EX162" s="62">
        <f>+'Cas_-14'!S161</f>
        <v>45</v>
      </c>
      <c r="EY162" s="62">
        <f>+'Cas_-14'!T161</f>
        <v>2</v>
      </c>
      <c r="EZ162" s="86">
        <f>+'Cas_-14'!U161</f>
        <v>17</v>
      </c>
      <c r="FA162" s="201">
        <f t="shared" si="810"/>
        <v>1.9764877624381134E-2</v>
      </c>
      <c r="FB162" s="90">
        <f t="shared" si="811"/>
        <v>2.1349337374692499E-2</v>
      </c>
      <c r="FC162" s="90">
        <f t="shared" si="812"/>
        <v>4.5279437916908465E-2</v>
      </c>
      <c r="FD162" s="90">
        <f t="shared" si="813"/>
        <v>4.892053942595842E-2</v>
      </c>
      <c r="FE162" s="90">
        <f t="shared" si="814"/>
        <v>7.7797715388609481E-2</v>
      </c>
      <c r="FF162" s="90">
        <f t="shared" si="815"/>
        <v>0.10823178671668465</v>
      </c>
      <c r="FG162" s="90">
        <f t="shared" si="816"/>
        <v>6.7212458393847624E-2</v>
      </c>
      <c r="FH162" s="90">
        <f t="shared" si="817"/>
        <v>7.5440559067280477E-2</v>
      </c>
      <c r="FI162" s="90">
        <f t="shared" si="818"/>
        <v>6.5059604253192987E-2</v>
      </c>
      <c r="FJ162" s="90">
        <f t="shared" si="819"/>
        <v>7.0887821239206297E-2</v>
      </c>
      <c r="FK162" s="90">
        <f t="shared" si="820"/>
        <v>6.6519812833159692E-2</v>
      </c>
      <c r="FL162" s="90">
        <f t="shared" si="821"/>
        <v>6.9543947028098713E-2</v>
      </c>
      <c r="FM162" s="90">
        <f t="shared" si="822"/>
        <v>6.4735390476114069E-2</v>
      </c>
      <c r="FN162" s="90">
        <f t="shared" si="823"/>
        <v>6.0001081909080184E-2</v>
      </c>
      <c r="FO162" s="90">
        <f t="shared" si="824"/>
        <v>5.4646575746670742E-2</v>
      </c>
      <c r="FP162" s="90">
        <f t="shared" si="825"/>
        <v>4.7777721101504592E-2</v>
      </c>
      <c r="FQ162" s="90">
        <f t="shared" si="826"/>
        <v>7.608931627333633E-2</v>
      </c>
      <c r="FR162" s="90">
        <f t="shared" si="827"/>
        <v>5.1715966187354738E-2</v>
      </c>
      <c r="FS162" s="90">
        <f t="shared" si="828"/>
        <v>4.2271842374075747E-2</v>
      </c>
      <c r="FT162" s="99">
        <f t="shared" si="829"/>
        <v>9.5519294092251336E-2</v>
      </c>
      <c r="FU162" s="119">
        <f t="shared" si="790"/>
        <v>1.2786415711947625</v>
      </c>
      <c r="FV162" s="120">
        <f t="shared" si="791"/>
        <v>2.391886720244929</v>
      </c>
      <c r="FW162" s="120">
        <f t="shared" si="792"/>
        <v>2.5092843521027803</v>
      </c>
      <c r="FX162" s="120">
        <f t="shared" si="793"/>
        <v>2.4437927663734116</v>
      </c>
      <c r="FY162" s="120">
        <f t="shared" si="802"/>
        <v>8.9976935248472394</v>
      </c>
      <c r="FZ162" s="120">
        <f t="shared" si="802"/>
        <v>1</v>
      </c>
      <c r="GA162" s="120">
        <f t="shared" si="802"/>
        <v>1</v>
      </c>
      <c r="GB162" s="120">
        <f t="shared" si="802"/>
        <v>1</v>
      </c>
      <c r="GC162" s="120">
        <f t="shared" si="802"/>
        <v>5.5005500550055011</v>
      </c>
      <c r="GD162" s="120">
        <f t="shared" si="802"/>
        <v>1</v>
      </c>
      <c r="GE162" s="120">
        <f t="shared" si="802"/>
        <v>6.8352699931647312</v>
      </c>
      <c r="GF162" s="120">
        <f t="shared" si="802"/>
        <v>1</v>
      </c>
      <c r="GG162" s="120">
        <f t="shared" si="802"/>
        <v>2.5092843521027803</v>
      </c>
      <c r="GH162" s="120">
        <f t="shared" si="802"/>
        <v>2.4437927663734116</v>
      </c>
      <c r="GI162" s="120">
        <f t="shared" si="802"/>
        <v>1.2786415711947625</v>
      </c>
      <c r="GJ162" s="120">
        <f t="shared" si="802"/>
        <v>2.391886720244929</v>
      </c>
      <c r="GK162" s="120">
        <f t="shared" si="794"/>
        <v>2.0371124856476168</v>
      </c>
      <c r="GL162" s="120">
        <f t="shared" si="795"/>
        <v>2.8437944342880357</v>
      </c>
      <c r="GM162" s="120">
        <f t="shared" si="796"/>
        <v>1.8122508155128674</v>
      </c>
      <c r="GN162" s="321">
        <f t="shared" si="797"/>
        <v>1.1193821010802036</v>
      </c>
      <c r="GO162" s="85">
        <f>+Cas_Hoy!B161</f>
        <v>94</v>
      </c>
      <c r="GP162" s="62">
        <f>+Cas_Hoy!C161</f>
        <v>100</v>
      </c>
      <c r="GQ162" s="62">
        <f>+Cas_Hoy!D161</f>
        <v>191</v>
      </c>
      <c r="GR162" s="62">
        <f>+Cas_Hoy!E161</f>
        <v>207</v>
      </c>
      <c r="GS162" s="62">
        <f>+Cas_Hoy!F161</f>
        <v>264</v>
      </c>
      <c r="GT162" s="62">
        <f>+Cas_Hoy!G161</f>
        <v>369</v>
      </c>
      <c r="GU162" s="62">
        <f>+Cas_Hoy!H161</f>
        <v>267</v>
      </c>
      <c r="GV162" s="62">
        <f>+Cas_Hoy!I161</f>
        <v>298</v>
      </c>
      <c r="GW162" s="62">
        <f>+Cas_Hoy!J161</f>
        <v>234</v>
      </c>
      <c r="GX162" s="62">
        <f>+Cas_Hoy!K161</f>
        <v>269</v>
      </c>
      <c r="GY162" s="62">
        <f>+Cas_Hoy!L161</f>
        <v>193</v>
      </c>
      <c r="GZ162" s="62">
        <f>+Cas_Hoy!M161</f>
        <v>202</v>
      </c>
      <c r="HA162" s="62">
        <f>+Cas_Hoy!N161</f>
        <v>151</v>
      </c>
      <c r="HB162" s="62">
        <f>+Cas_Hoy!O161</f>
        <v>153</v>
      </c>
      <c r="HC162" s="62">
        <f>+Cas_Hoy!P161</f>
        <v>77</v>
      </c>
      <c r="HD162" s="62">
        <f>+Cas_Hoy!Q161</f>
        <v>88</v>
      </c>
      <c r="HE162" s="62">
        <f>+Cas_Hoy!R161</f>
        <v>46</v>
      </c>
      <c r="HF162" s="62">
        <f>+Cas_Hoy!S161</f>
        <v>56</v>
      </c>
      <c r="HG162" s="62">
        <f>+Cas_Hoy!T161</f>
        <v>2</v>
      </c>
      <c r="HH162" s="590">
        <f>+Cas_Hoy!U161</f>
        <v>17</v>
      </c>
      <c r="HI162" s="543">
        <f t="shared" si="798"/>
        <v>8.4066414491117569E-2</v>
      </c>
      <c r="HJ162" s="112">
        <f t="shared" si="799"/>
        <v>0.12893003721936433</v>
      </c>
      <c r="HK162" s="112">
        <f t="shared" si="800"/>
        <v>0.19941760044467832</v>
      </c>
      <c r="HL162" s="112">
        <f t="shared" si="801"/>
        <v>0.16995774334416874</v>
      </c>
      <c r="HM162" s="323">
        <f t="shared" si="772"/>
        <v>0.7</v>
      </c>
      <c r="HN162" s="323">
        <f t="shared" si="773"/>
        <v>0.12718958375304662</v>
      </c>
      <c r="HO162" s="323">
        <f t="shared" si="774"/>
        <v>8.0836605365573494E-2</v>
      </c>
      <c r="HP162" s="323">
        <f t="shared" si="775"/>
        <v>8.992514640819832E-2</v>
      </c>
      <c r="HQ162" s="323">
        <f t="shared" si="776"/>
        <v>0.41455487466498819</v>
      </c>
      <c r="HR162" s="323">
        <f t="shared" si="777"/>
        <v>8.7471669327277499E-2</v>
      </c>
      <c r="HS162" s="323">
        <f t="shared" si="778"/>
        <v>0.56982733738714364</v>
      </c>
      <c r="HT162" s="323">
        <f t="shared" si="779"/>
        <v>8.565778841265817E-2</v>
      </c>
      <c r="HU162" s="323">
        <f t="shared" si="780"/>
        <v>0.19941760044467832</v>
      </c>
      <c r="HV162" s="323">
        <f t="shared" si="781"/>
        <v>0.16995774334416874</v>
      </c>
      <c r="HW162" s="323">
        <f t="shared" si="782"/>
        <v>8.4066414491117569E-2</v>
      </c>
      <c r="HX162" s="323">
        <f t="shared" si="783"/>
        <v>0.12893003721936433</v>
      </c>
      <c r="HY162" s="323">
        <f t="shared" si="784"/>
        <v>0.18763460066897306</v>
      </c>
      <c r="HZ162" s="323">
        <f t="shared" si="785"/>
        <v>0.18301991780479884</v>
      </c>
      <c r="IA162" s="323">
        <f t="shared" si="786"/>
        <v>7.6607180815650155E-2</v>
      </c>
      <c r="IB162" s="327">
        <f t="shared" si="787"/>
        <v>0.10692258811468219</v>
      </c>
      <c r="IC162" s="241">
        <f>+CyF_Tot!B161</f>
        <v>0</v>
      </c>
      <c r="ID162" s="149">
        <f>+CyF_Tot!C161</f>
        <v>2822</v>
      </c>
      <c r="IE162" s="149">
        <f>+CyF_Tot!D161</f>
        <v>3097</v>
      </c>
      <c r="IF162" s="149">
        <f>+CyF_Tot!E161</f>
        <v>3371</v>
      </c>
      <c r="IG162" s="149">
        <f>+CyF_Tot!F161</f>
        <v>0</v>
      </c>
      <c r="IH162" s="149">
        <f>+CyF_Tot!G161</f>
        <v>47</v>
      </c>
      <c r="II162" s="149">
        <f>+CyF_Tot!H161</f>
        <v>51</v>
      </c>
      <c r="IJ162" s="557">
        <f>+CyF_Tot!I161</f>
        <v>51</v>
      </c>
      <c r="IK162" s="93">
        <f t="shared" si="667"/>
        <v>8.2430215293051654E-2</v>
      </c>
      <c r="IL162" s="90">
        <f t="shared" si="668"/>
        <v>8.133314953897941E-2</v>
      </c>
      <c r="IM162" s="90">
        <f t="shared" si="669"/>
        <v>7.7170897112444486E-2</v>
      </c>
      <c r="IN162" s="90">
        <f t="shared" si="670"/>
        <v>7.6247390108984528E-2</v>
      </c>
      <c r="IO162" s="90">
        <f t="shared" si="671"/>
        <v>6.3927557689337763E-2</v>
      </c>
      <c r="IP162" s="90">
        <f t="shared" si="672"/>
        <v>6.2193040864836957E-2</v>
      </c>
      <c r="IQ162" s="90">
        <f t="shared" si="673"/>
        <v>7.0806017060800974E-2</v>
      </c>
      <c r="IR162" s="90">
        <f t="shared" si="674"/>
        <v>7.1039857578361398E-2</v>
      </c>
      <c r="IS162" s="90">
        <f t="shared" si="675"/>
        <v>6.6559020757936793E-2</v>
      </c>
      <c r="IT162" s="90">
        <f t="shared" si="676"/>
        <v>6.5925257807191842E-2</v>
      </c>
      <c r="IU162" s="90">
        <f t="shared" si="677"/>
        <v>4.9629131346046088E-2</v>
      </c>
      <c r="IV162" s="90">
        <f t="shared" si="678"/>
        <v>5.0553529693413257E-2</v>
      </c>
      <c r="IW162" s="90">
        <f t="shared" si="679"/>
        <v>4.0731491289675931E-2</v>
      </c>
      <c r="IX162" s="90">
        <f t="shared" si="680"/>
        <v>4.7160871435339195E-2</v>
      </c>
      <c r="IY162" s="90">
        <f t="shared" si="681"/>
        <v>2.5106373887610084E-2</v>
      </c>
      <c r="IZ162" s="90">
        <f t="shared" si="682"/>
        <v>3.4997429174998297E-2</v>
      </c>
      <c r="JA162" s="90">
        <f t="shared" si="683"/>
        <v>1.0705991311354955E-2</v>
      </c>
      <c r="JB162" s="90">
        <f t="shared" si="684"/>
        <v>1.865326424385275E-2</v>
      </c>
      <c r="JC162" s="90">
        <f t="shared" si="685"/>
        <v>1.0142518084441535E-3</v>
      </c>
      <c r="JD162" s="202">
        <f t="shared" si="686"/>
        <v>3.8152657046282516E-3</v>
      </c>
      <c r="JE162" s="326"/>
      <c r="JF162" s="323"/>
      <c r="JG162" s="323"/>
      <c r="JH162" s="323"/>
      <c r="JI162" s="323"/>
      <c r="JJ162" s="323"/>
      <c r="JK162" s="323"/>
      <c r="JL162" s="323"/>
      <c r="JM162" s="323"/>
      <c r="JN162" s="323"/>
      <c r="JO162" s="323"/>
      <c r="JP162" s="323"/>
      <c r="JQ162" s="323"/>
      <c r="JR162" s="323"/>
      <c r="JS162" s="323"/>
      <c r="JT162" s="323"/>
      <c r="JU162" s="323"/>
      <c r="JV162" s="323"/>
      <c r="JW162" s="323"/>
      <c r="JX162" s="327"/>
      <c r="JZ162" s="701">
        <f t="shared" ref="JZ162:JZ170" si="875">+KU162*JZ$4/1000000</f>
        <v>0</v>
      </c>
      <c r="KA162" s="291">
        <f t="shared" ref="KA162:KA170" si="876">+KV162*KA$4/1000000</f>
        <v>0</v>
      </c>
      <c r="KB162" s="291">
        <f t="shared" ref="KB162:KB170" si="877">+KW162*KB$4/1000000</f>
        <v>0</v>
      </c>
      <c r="KC162" s="291">
        <f t="shared" ref="KC162:KC170" si="878">+KX162*KC$4/1000000</f>
        <v>0</v>
      </c>
      <c r="KD162" s="291">
        <f t="shared" ref="KD162:KD170" si="879">+KY162*KD$4/1000000</f>
        <v>1199.8054207675987</v>
      </c>
      <c r="KE162" s="291">
        <f t="shared" ref="KE162:KE170" si="880">+KZ162*KE$4/1000000</f>
        <v>0</v>
      </c>
      <c r="KF162" s="291">
        <f t="shared" ref="KF162:KF170" si="881">+LA162*KF$4/1000000</f>
        <v>0</v>
      </c>
      <c r="KG162" s="291">
        <f t="shared" ref="KG162:KG170" si="882">+LB162*KG$4/1000000</f>
        <v>0</v>
      </c>
      <c r="KH162" s="291">
        <f t="shared" ref="KH162:KH170" si="883">+LC162*KH$4/1000000</f>
        <v>908.95095179384691</v>
      </c>
      <c r="KI162" s="291">
        <f t="shared" ref="KI162:KI170" si="884">+LD162*KI$4/1000000</f>
        <v>0</v>
      </c>
      <c r="KJ162" s="291">
        <f t="shared" ref="KJ162:KJ170" si="885">+LE162*KJ$4/1000000</f>
        <v>3651.6198116687451</v>
      </c>
      <c r="KK162" s="291">
        <f t="shared" ref="KK162:KK170" si="886">+LF162*KK$4/1000000</f>
        <v>0</v>
      </c>
      <c r="KL162" s="291">
        <f t="shared" ref="KL162:KL170" si="887">+LG162*KL$4/1000000</f>
        <v>4351.0313796557239</v>
      </c>
      <c r="KM162" s="291">
        <f t="shared" ref="KM162:KM170" si="888">+LH162*KM$4/1000000</f>
        <v>1733.7667169476363</v>
      </c>
      <c r="KN162" s="291">
        <f t="shared" ref="KN162:KN170" si="889">+LI162*KN$4/1000000</f>
        <v>4226.4131301485477</v>
      </c>
      <c r="KO162" s="291">
        <f t="shared" ref="KO162:KO170" si="890">+LJ162*KO$4/1000000</f>
        <v>4083.861964639696</v>
      </c>
      <c r="KP162" s="291">
        <f t="shared" ref="KP162:KP170" si="891">+LK162*KP$4/1000000</f>
        <v>7853.4947039387062</v>
      </c>
      <c r="KQ162" s="291">
        <f t="shared" ref="KQ162:KQ170" si="892">+LL162*KQ$4/1000000</f>
        <v>5283.1031372975685</v>
      </c>
      <c r="KR162" s="291">
        <f t="shared" ref="KR162:KR170" si="893">+LM162*KR$4/1000000</f>
        <v>1275.8698824555413</v>
      </c>
      <c r="KS162" s="702">
        <f t="shared" ref="KS162:KS170" si="894">+LN162*KS$4/1000000</f>
        <v>1941.963436715524</v>
      </c>
      <c r="KT162" s="705">
        <f>(SUM(JZ162:KS162)/SUM(JZ$4:KS161))*100000</f>
        <v>66.54694640271633</v>
      </c>
      <c r="KU162" s="624">
        <f t="shared" si="830"/>
        <v>0</v>
      </c>
      <c r="KV162" s="625">
        <f t="shared" si="831"/>
        <v>0</v>
      </c>
      <c r="KW162" s="625">
        <f t="shared" si="832"/>
        <v>0</v>
      </c>
      <c r="KX162" s="625">
        <f t="shared" si="833"/>
        <v>0</v>
      </c>
      <c r="KY162" s="625">
        <f t="shared" si="834"/>
        <v>335.33498012331671</v>
      </c>
      <c r="KZ162" s="625">
        <f t="shared" si="835"/>
        <v>0</v>
      </c>
      <c r="LA162" s="625">
        <f t="shared" si="836"/>
        <v>0</v>
      </c>
      <c r="LB162" s="625">
        <f t="shared" si="837"/>
        <v>0</v>
      </c>
      <c r="LC162" s="625">
        <f t="shared" si="838"/>
        <v>322.0772487781831</v>
      </c>
      <c r="LD162" s="625">
        <f t="shared" si="839"/>
        <v>0</v>
      </c>
      <c r="LE162" s="625">
        <f t="shared" si="840"/>
        <v>1727.7873463158362</v>
      </c>
      <c r="LF162" s="625">
        <f t="shared" si="841"/>
        <v>0</v>
      </c>
      <c r="LG162" s="625">
        <f t="shared" si="842"/>
        <v>2631.5199380534173</v>
      </c>
      <c r="LH162" s="625">
        <f t="shared" si="843"/>
        <v>909.10730165273003</v>
      </c>
      <c r="LI162" s="625">
        <f t="shared" si="844"/>
        <v>4269.2637302086523</v>
      </c>
      <c r="LJ162" s="625">
        <f t="shared" si="845"/>
        <v>3062.6744295836274</v>
      </c>
      <c r="LK162" s="625">
        <f t="shared" si="846"/>
        <v>22025.854710702624</v>
      </c>
      <c r="LL162" s="625">
        <f t="shared" si="847"/>
        <v>8044.7058513662923</v>
      </c>
      <c r="LM162" s="625">
        <f t="shared" si="848"/>
        <v>21135.921187037875</v>
      </c>
      <c r="LN162" s="626">
        <f t="shared" si="849"/>
        <v>11237.564010853099</v>
      </c>
      <c r="LO162" s="642">
        <f t="shared" si="850"/>
        <v>95.903341070259017</v>
      </c>
      <c r="LP162" s="625">
        <f t="shared" si="851"/>
        <v>0</v>
      </c>
      <c r="LQ162" s="625">
        <f t="shared" si="852"/>
        <v>573.20360262664997</v>
      </c>
      <c r="LR162" s="625">
        <f t="shared" si="853"/>
        <v>0</v>
      </c>
      <c r="LS162" s="625">
        <f t="shared" si="854"/>
        <v>6080.8241545729225</v>
      </c>
      <c r="LT162" s="645">
        <f t="shared" si="855"/>
        <v>3278.2636992961161</v>
      </c>
      <c r="LU162" s="624">
        <f t="shared" si="856"/>
        <v>48.357855746733399</v>
      </c>
      <c r="LV162" s="625">
        <f t="shared" si="857"/>
        <v>286.20043789922192</v>
      </c>
      <c r="LW162" s="626">
        <f t="shared" si="858"/>
        <v>4471.3441408764438</v>
      </c>
      <c r="LY162" s="725">
        <f>VLOOKUP(A162,Vac!A:C,2,FALSE)</f>
        <v>8535.8109130683824</v>
      </c>
      <c r="LZ162" s="730">
        <f>VLOOKUP(A162,Vac!A:D,3,FALSE)</f>
        <v>3539</v>
      </c>
      <c r="MA162" s="722">
        <f>VLOOKUP(A162,Vac!A:D,4,FALSE)</f>
        <v>1323</v>
      </c>
      <c r="MB162" s="742">
        <f t="shared" ref="MB162:MB170" si="895">+LZ162/B162</f>
        <v>7.5866060709998281E-2</v>
      </c>
      <c r="MC162" s="666">
        <f t="shared" ref="MC162:MC170" si="896">+MA162/B162</f>
        <v>2.8361344537815126E-2</v>
      </c>
    </row>
    <row r="163" spans="1:341" ht="14.4">
      <c r="A163" s="510" t="s">
        <v>172</v>
      </c>
      <c r="B163" s="538">
        <v>57634</v>
      </c>
      <c r="C163" s="526">
        <f t="shared" si="638"/>
        <v>2403</v>
      </c>
      <c r="D163" s="517">
        <f t="shared" si="639"/>
        <v>68</v>
      </c>
      <c r="E163" s="495">
        <f t="shared" si="803"/>
        <v>9.6021290532621976E-3</v>
      </c>
      <c r="F163" s="208">
        <f t="shared" si="804"/>
        <v>3.7547281118784054E-2</v>
      </c>
      <c r="G163" s="30">
        <f t="shared" si="805"/>
        <v>3.2725336255141788</v>
      </c>
      <c r="H163" s="29">
        <f t="shared" si="806"/>
        <v>0.12287474000785445</v>
      </c>
      <c r="I163" s="33">
        <f t="shared" si="807"/>
        <v>0.13644547145973854</v>
      </c>
      <c r="J163" s="353">
        <f t="shared" si="808"/>
        <v>0.15254434753356394</v>
      </c>
      <c r="K163" s="581">
        <f t="shared" ref="K163:K170" si="897">IJ163/(B163*J163)</f>
        <v>7.7345318264372721E-3</v>
      </c>
      <c r="L163" s="354">
        <f t="shared" si="762"/>
        <v>4.0627268603278299</v>
      </c>
      <c r="M163" s="355">
        <f t="shared" si="809"/>
        <v>0.1687574713472052</v>
      </c>
      <c r="N163" s="827"/>
      <c r="O163" s="364" t="s">
        <v>226</v>
      </c>
      <c r="P163" s="20" t="s">
        <v>229</v>
      </c>
      <c r="Q163" s="20"/>
      <c r="R163" s="20"/>
      <c r="S163" s="166">
        <f t="shared" ref="S163:S170" si="898">+IF163</f>
        <v>2403</v>
      </c>
      <c r="T163" s="167">
        <f t="shared" ref="T163:T170" si="899">+(S163*100000)/B163</f>
        <v>4169.4138876357702</v>
      </c>
      <c r="U163" s="166">
        <f t="shared" ref="U163:U170" si="900">+IF163-IE163</f>
        <v>142</v>
      </c>
      <c r="V163" s="168">
        <f t="shared" ref="V163:V170" si="901">+(IF163-IE163)/IE163</f>
        <v>6.2804068996019466E-2</v>
      </c>
      <c r="W163" s="167">
        <f t="shared" ref="W163:W170" si="902">+(U163*100000)/B163</f>
        <v>246.38234375542214</v>
      </c>
      <c r="X163" s="166">
        <f t="shared" ref="X163:X170" si="903">+IF163-ID163</f>
        <v>239</v>
      </c>
      <c r="Y163" s="168">
        <f t="shared" ref="Y163:Y170" si="904">+(IF163-ID163)/ID163</f>
        <v>0.11044362292051756</v>
      </c>
      <c r="Z163" s="167">
        <f t="shared" ref="Z163:Z170" si="905">+(X163*100000)/B163</f>
        <v>414.68577575736543</v>
      </c>
      <c r="AA163" s="166">
        <f t="shared" ref="AA163:AA170" si="906">+IJ163</f>
        <v>68</v>
      </c>
      <c r="AB163" s="167">
        <f t="shared" ref="AB163:AB170" si="907">+(AA163*1000000)/B163</f>
        <v>1179.8591109414581</v>
      </c>
      <c r="AC163" s="169">
        <f t="shared" ref="AC163:AC170" si="908">+AA163/S163</f>
        <v>2.8297960882230546E-2</v>
      </c>
      <c r="AD163" s="166">
        <f t="shared" ref="AD163:AD170" si="909">+IJ163-II163</f>
        <v>0</v>
      </c>
      <c r="AE163" s="168">
        <f t="shared" ref="AE163:AE170" si="910">+(IJ163-II163)/II163</f>
        <v>0</v>
      </c>
      <c r="AF163" s="167">
        <f t="shared" ref="AF163:AF170" si="911">+(AD163*1000000)/B163</f>
        <v>0</v>
      </c>
      <c r="AG163" s="166">
        <f t="shared" ref="AG163:AG170" si="912">+IJ163-IH163</f>
        <v>5</v>
      </c>
      <c r="AH163" s="168">
        <f t="shared" ref="AH163:AH170" si="913">+(IJ163-IH163)/IH163</f>
        <v>7.9365079365079361E-2</v>
      </c>
      <c r="AI163" s="365">
        <f t="shared" ref="AI163:AI170" si="914">+(AG163*1000000)/B163</f>
        <v>86.754346392754272</v>
      </c>
      <c r="AJ163" s="831"/>
      <c r="AK163" s="85">
        <v>4200.8369285133267</v>
      </c>
      <c r="AL163" s="62">
        <v>3919.5713689566301</v>
      </c>
      <c r="AM163" s="62">
        <v>4173.4405083223819</v>
      </c>
      <c r="AN163" s="62">
        <v>3809.9535030606289</v>
      </c>
      <c r="AO163" s="62">
        <v>3370.3029901963291</v>
      </c>
      <c r="AP163" s="62">
        <v>3236.5429915014474</v>
      </c>
      <c r="AQ163" s="62">
        <v>3649.8396758457957</v>
      </c>
      <c r="AR163" s="62">
        <v>3758.9617408355007</v>
      </c>
      <c r="AS163" s="62">
        <v>3818.8647794028129</v>
      </c>
      <c r="AT163" s="62">
        <v>3962.9182344010387</v>
      </c>
      <c r="AU163" s="62">
        <v>3096.156203048462</v>
      </c>
      <c r="AV163" s="62">
        <v>3155.5432804985226</v>
      </c>
      <c r="AW163" s="62">
        <v>2838.0271435556106</v>
      </c>
      <c r="AX163" s="62">
        <v>3237.0499693585903</v>
      </c>
      <c r="AY163" s="62">
        <v>1991.0182839300878</v>
      </c>
      <c r="AZ163" s="62">
        <v>2637.2230531313826</v>
      </c>
      <c r="BA163" s="62">
        <v>873.39920438818092</v>
      </c>
      <c r="BB163" s="62">
        <v>1389.0341457664931</v>
      </c>
      <c r="BC163" s="62">
        <v>82.114455113418742</v>
      </c>
      <c r="BD163" s="86">
        <v>433.20242242544242</v>
      </c>
      <c r="BE163" s="258">
        <v>2.0000000000000002E-5</v>
      </c>
      <c r="BF163" s="43">
        <v>2.0000000000000002E-5</v>
      </c>
      <c r="BG163" s="53">
        <v>5.0000000000000002E-5</v>
      </c>
      <c r="BH163" s="53">
        <v>4.0000000000000003E-5</v>
      </c>
      <c r="BI163" s="53">
        <v>1.2518952302791728E-4</v>
      </c>
      <c r="BJ163" s="53">
        <v>1.2406223545552731E-4</v>
      </c>
      <c r="BK163" s="53">
        <v>3.4000000000000002E-4</v>
      </c>
      <c r="BL163" s="53">
        <v>1.8000000000000001E-4</v>
      </c>
      <c r="BM163" s="53">
        <v>8.9999999999999998E-4</v>
      </c>
      <c r="BN163" s="53">
        <v>5.0000000000000001E-4</v>
      </c>
      <c r="BO163" s="53">
        <v>3.8E-3</v>
      </c>
      <c r="BP163" s="53">
        <v>2E-3</v>
      </c>
      <c r="BQ163" s="53">
        <v>1.6199999999999999E-2</v>
      </c>
      <c r="BR163" s="53">
        <v>6.1999999999999998E-3</v>
      </c>
      <c r="BS163" s="53">
        <v>6.1100000000000002E-2</v>
      </c>
      <c r="BT163" s="53">
        <v>2.6800000000000001E-2</v>
      </c>
      <c r="BU163" s="53">
        <v>0.1421</v>
      </c>
      <c r="BV163" s="53">
        <v>5.4699999999999999E-2</v>
      </c>
      <c r="BW163" s="53">
        <v>0.27589999999999998</v>
      </c>
      <c r="BX163" s="773">
        <v>0.1051</v>
      </c>
      <c r="BY163" s="53">
        <f t="shared" si="763"/>
        <v>2.0000000000000002E-5</v>
      </c>
      <c r="BZ163" s="53">
        <f t="shared" si="764"/>
        <v>4.5000000000000003E-5</v>
      </c>
      <c r="CA163" s="53">
        <f t="shared" si="765"/>
        <v>1.246258792417223E-4</v>
      </c>
      <c r="CB163" s="53">
        <f t="shared" si="766"/>
        <v>2.6000000000000003E-4</v>
      </c>
      <c r="CC163" s="53">
        <f t="shared" si="767"/>
        <v>6.9999999999999999E-4</v>
      </c>
      <c r="CD163" s="53">
        <f t="shared" si="768"/>
        <v>2.8999999999999998E-3</v>
      </c>
      <c r="CE163" s="53">
        <f t="shared" si="769"/>
        <v>1.12E-2</v>
      </c>
      <c r="CF163" s="53">
        <f t="shared" si="770"/>
        <v>4.3950000000000003E-2</v>
      </c>
      <c r="CG163" s="53">
        <f t="shared" si="771"/>
        <v>9.8400000000000001E-2</v>
      </c>
      <c r="CH163" s="54">
        <f t="shared" si="788"/>
        <v>0.1905</v>
      </c>
      <c r="CI163" s="64">
        <f>+Fall_Hoy!B163</f>
        <v>0</v>
      </c>
      <c r="CJ163" s="61">
        <f>+Fall_Hoy!C163</f>
        <v>0</v>
      </c>
      <c r="CK163" s="61">
        <f>+Fall_Hoy!D163</f>
        <v>0</v>
      </c>
      <c r="CL163" s="61">
        <f>+Fall_Hoy!E163</f>
        <v>0</v>
      </c>
      <c r="CM163" s="61">
        <f>+Fall_Hoy!F163</f>
        <v>0</v>
      </c>
      <c r="CN163" s="61">
        <f>+Fall_Hoy!G163</f>
        <v>0</v>
      </c>
      <c r="CO163" s="61">
        <f>+Fall_Hoy!H163</f>
        <v>0</v>
      </c>
      <c r="CP163" s="61">
        <f>+Fall_Hoy!I163</f>
        <v>0</v>
      </c>
      <c r="CQ163" s="61">
        <f>+Fall_Hoy!J163</f>
        <v>0</v>
      </c>
      <c r="CR163" s="61">
        <f>+Fall_Hoy!K163</f>
        <v>1</v>
      </c>
      <c r="CS163" s="61">
        <f>+Fall_Hoy!L163</f>
        <v>3</v>
      </c>
      <c r="CT163" s="61">
        <f>+Fall_Hoy!M163</f>
        <v>2</v>
      </c>
      <c r="CU163" s="61">
        <f>+Fall_Hoy!N163</f>
        <v>4</v>
      </c>
      <c r="CV163" s="61">
        <f>+Fall_Hoy!O163</f>
        <v>5</v>
      </c>
      <c r="CW163" s="61">
        <f>+Fall_Hoy!P163</f>
        <v>9</v>
      </c>
      <c r="CX163" s="61">
        <f>+Fall_Hoy!Q163</f>
        <v>8</v>
      </c>
      <c r="CY163" s="61">
        <f>+Fall_Hoy!R163</f>
        <v>11</v>
      </c>
      <c r="CZ163" s="61">
        <f>+Fall_Hoy!S163</f>
        <v>12</v>
      </c>
      <c r="DA163" s="61">
        <f>+Fall_Hoy!T163</f>
        <v>4</v>
      </c>
      <c r="DB163" s="253">
        <f>+Fall_Hoy!U163</f>
        <v>6</v>
      </c>
      <c r="DC163" s="61">
        <f>+Fall_Hoy!W163</f>
        <v>0</v>
      </c>
      <c r="DD163" s="61">
        <f>+Fall_Hoy!X163</f>
        <v>0</v>
      </c>
      <c r="DE163" s="61">
        <f>+Fall_Hoy!Y163</f>
        <v>0</v>
      </c>
      <c r="DF163" s="61">
        <f>+Fall_Hoy!Z163</f>
        <v>0</v>
      </c>
      <c r="DG163" s="61">
        <f>+Fall_Hoy!AA163</f>
        <v>0</v>
      </c>
      <c r="DH163" s="61">
        <f>+Fall_Hoy!AB163</f>
        <v>0</v>
      </c>
      <c r="DI163" s="61">
        <f>+Fall_Hoy!AC163</f>
        <v>0</v>
      </c>
      <c r="DJ163" s="61">
        <f>+Fall_Hoy!AD163</f>
        <v>1</v>
      </c>
      <c r="DK163" s="61">
        <f>+Fall_Hoy!AE163</f>
        <v>1</v>
      </c>
      <c r="DL163" s="270">
        <f>+Fall_Hoy!AF163</f>
        <v>1</v>
      </c>
      <c r="DM163" s="75">
        <f t="shared" ref="DM163:DM170" si="915">+EA163</f>
        <v>7.3981997147148704E-2</v>
      </c>
      <c r="DN163" s="76">
        <f t="shared" ref="DN163:DN170" si="916">+EB163</f>
        <v>0.1131900702642978</v>
      </c>
      <c r="DO163" s="76">
        <f t="shared" ref="DO163:DO170" si="917">+DY163</f>
        <v>8.7001838868097967E-2</v>
      </c>
      <c r="DP163" s="76">
        <f t="shared" ref="DP163:DP170" si="918">+DZ163</f>
        <v>0.24913165398649106</v>
      </c>
      <c r="DQ163" s="76">
        <f t="shared" si="859"/>
        <v>6.3792484125433382E-2</v>
      </c>
      <c r="DR163" s="76">
        <f t="shared" si="860"/>
        <v>6.5193016299813195E-2</v>
      </c>
      <c r="DS163" s="76">
        <f t="shared" si="861"/>
        <v>5.5618881383593319E-2</v>
      </c>
      <c r="DT163" s="76">
        <f t="shared" si="862"/>
        <v>6.4645510317428406E-2</v>
      </c>
      <c r="DU163" s="76">
        <f t="shared" si="863"/>
        <v>5.1324152941243997E-2</v>
      </c>
      <c r="DV163" s="76">
        <f t="shared" si="864"/>
        <v>0.50467859332512388</v>
      </c>
      <c r="DW163" s="76">
        <f t="shared" si="865"/>
        <v>0.25498509520715201</v>
      </c>
      <c r="DX163" s="76">
        <f t="shared" si="866"/>
        <v>0.31690264119654754</v>
      </c>
      <c r="DY163" s="76">
        <f t="shared" si="867"/>
        <v>8.7001838868097967E-2</v>
      </c>
      <c r="DZ163" s="76">
        <f t="shared" si="868"/>
        <v>0.24913165398649106</v>
      </c>
      <c r="EA163" s="76">
        <f t="shared" si="869"/>
        <v>7.3981997147148704E-2</v>
      </c>
      <c r="EB163" s="76">
        <f t="shared" si="870"/>
        <v>0.1131900702642978</v>
      </c>
      <c r="EC163" s="76">
        <f t="shared" si="871"/>
        <v>8.8631033856775246E-2</v>
      </c>
      <c r="ED163" s="76">
        <f t="shared" si="872"/>
        <v>0.15793595028355287</v>
      </c>
      <c r="EE163" s="76">
        <f t="shared" si="873"/>
        <v>0.1765585182788815</v>
      </c>
      <c r="EF163" s="316">
        <f t="shared" si="874"/>
        <v>0.13178247442721946</v>
      </c>
      <c r="EG163" s="85">
        <f>+'Cas_-14'!B162</f>
        <v>13</v>
      </c>
      <c r="EH163" s="62">
        <f>+'Cas_-14'!C162</f>
        <v>21</v>
      </c>
      <c r="EI163" s="62">
        <f>+'Cas_-14'!D162</f>
        <v>54</v>
      </c>
      <c r="EJ163" s="62">
        <f>+'Cas_-14'!E162</f>
        <v>85</v>
      </c>
      <c r="EK163" s="62">
        <f>+'Cas_-14'!F162</f>
        <v>215</v>
      </c>
      <c r="EL163" s="62">
        <f>+'Cas_-14'!G162</f>
        <v>211</v>
      </c>
      <c r="EM163" s="62">
        <f>+'Cas_-14'!H162</f>
        <v>203</v>
      </c>
      <c r="EN163" s="62">
        <f>+'Cas_-14'!I162</f>
        <v>243</v>
      </c>
      <c r="EO163" s="62">
        <f>+'Cas_-14'!J162</f>
        <v>196</v>
      </c>
      <c r="EP163" s="62">
        <f>+'Cas_-14'!K162</f>
        <v>241</v>
      </c>
      <c r="EQ163" s="62">
        <f>+'Cas_-14'!L162</f>
        <v>129</v>
      </c>
      <c r="ER163" s="62">
        <f>+'Cas_-14'!M162</f>
        <v>172</v>
      </c>
      <c r="ES163" s="62">
        <f>+'Cas_-14'!N162</f>
        <v>77</v>
      </c>
      <c r="ET163" s="62">
        <f>+'Cas_-14'!O162</f>
        <v>88</v>
      </c>
      <c r="EU163" s="62">
        <f>+'Cas_-14'!P162</f>
        <v>55</v>
      </c>
      <c r="EV163" s="62">
        <f>+'Cas_-14'!Q162</f>
        <v>58</v>
      </c>
      <c r="EW163" s="62">
        <f>+'Cas_-14'!R162</f>
        <v>22</v>
      </c>
      <c r="EX163" s="62">
        <f>+'Cas_-14'!S162</f>
        <v>43</v>
      </c>
      <c r="EY163" s="62">
        <f>+'Cas_-14'!T162</f>
        <v>7</v>
      </c>
      <c r="EZ163" s="86">
        <f>+'Cas_-14'!U162</f>
        <v>12</v>
      </c>
      <c r="FA163" s="201">
        <f t="shared" si="810"/>
        <v>3.0946214340675897E-3</v>
      </c>
      <c r="FB163" s="91">
        <f t="shared" si="811"/>
        <v>5.3577286961329377E-3</v>
      </c>
      <c r="FC163" s="91">
        <f t="shared" si="812"/>
        <v>1.293896484023601E-2</v>
      </c>
      <c r="FD163" s="91">
        <f t="shared" si="813"/>
        <v>2.2309983555368174E-2</v>
      </c>
      <c r="FE163" s="91">
        <f t="shared" si="814"/>
        <v>6.3792484125433382E-2</v>
      </c>
      <c r="FF163" s="91">
        <f t="shared" si="815"/>
        <v>6.5193016299813195E-2</v>
      </c>
      <c r="FG163" s="91">
        <f t="shared" si="816"/>
        <v>5.5618881383593319E-2</v>
      </c>
      <c r="FH163" s="91">
        <f t="shared" si="817"/>
        <v>6.4645510317428406E-2</v>
      </c>
      <c r="FI163" s="91">
        <f t="shared" si="818"/>
        <v>5.1324152941243997E-2</v>
      </c>
      <c r="FJ163" s="91">
        <f t="shared" si="819"/>
        <v>6.0813770495677433E-2</v>
      </c>
      <c r="FK163" s="91">
        <f t="shared" si="820"/>
        <v>4.1664564556848638E-2</v>
      </c>
      <c r="FL163" s="91">
        <f t="shared" si="821"/>
        <v>5.4507254285806182E-2</v>
      </c>
      <c r="FM163" s="91">
        <f t="shared" si="822"/>
        <v>2.7131523451016354E-2</v>
      </c>
      <c r="FN163" s="91">
        <f t="shared" si="823"/>
        <v>2.7185246083005904E-2</v>
      </c>
      <c r="FO163" s="91">
        <f t="shared" si="824"/>
        <v>2.7624055712554801E-2</v>
      </c>
      <c r="FP163" s="91">
        <f t="shared" si="825"/>
        <v>2.1992830652353062E-2</v>
      </c>
      <c r="FQ163" s="91">
        <f t="shared" si="826"/>
        <v>2.5188939822095528E-2</v>
      </c>
      <c r="FR163" s="91">
        <f t="shared" si="827"/>
        <v>3.0956762388495391E-2</v>
      </c>
      <c r="FS163" s="91">
        <f t="shared" si="828"/>
        <v>8.5246866588000944E-2</v>
      </c>
      <c r="FT163" s="100">
        <f t="shared" si="829"/>
        <v>2.7700676124601531E-2</v>
      </c>
      <c r="FU163" s="119">
        <f t="shared" si="790"/>
        <v>2.6781728909388485</v>
      </c>
      <c r="FV163" s="120">
        <f t="shared" si="791"/>
        <v>5.1466803911477097</v>
      </c>
      <c r="FW163" s="120">
        <f t="shared" si="792"/>
        <v>3.2066698733365397</v>
      </c>
      <c r="FX163" s="120">
        <f t="shared" si="793"/>
        <v>9.1642228739002931</v>
      </c>
      <c r="FY163" s="120">
        <f t="shared" si="802"/>
        <v>1</v>
      </c>
      <c r="FZ163" s="120">
        <f t="shared" si="802"/>
        <v>1</v>
      </c>
      <c r="GA163" s="120">
        <f t="shared" si="802"/>
        <v>1</v>
      </c>
      <c r="GB163" s="120">
        <f t="shared" si="802"/>
        <v>1</v>
      </c>
      <c r="GC163" s="120">
        <f t="shared" si="802"/>
        <v>1</v>
      </c>
      <c r="GD163" s="120">
        <f t="shared" si="802"/>
        <v>8.2987551867219906</v>
      </c>
      <c r="GE163" s="120">
        <f t="shared" si="802"/>
        <v>6.119951040391677</v>
      </c>
      <c r="GF163" s="120">
        <f t="shared" si="802"/>
        <v>5.8139534883720927</v>
      </c>
      <c r="GG163" s="120">
        <f t="shared" si="802"/>
        <v>3.2066698733365397</v>
      </c>
      <c r="GH163" s="120">
        <f t="shared" si="802"/>
        <v>9.1642228739002931</v>
      </c>
      <c r="GI163" s="120">
        <f t="shared" si="802"/>
        <v>2.6781728909388485</v>
      </c>
      <c r="GJ163" s="120">
        <f t="shared" si="802"/>
        <v>5.1466803911477097</v>
      </c>
      <c r="GK163" s="120">
        <f t="shared" si="794"/>
        <v>3.5186488388458828</v>
      </c>
      <c r="GL163" s="120">
        <f t="shared" si="795"/>
        <v>5.1018239020449814</v>
      </c>
      <c r="GM163" s="120">
        <f t="shared" si="796"/>
        <v>2.0711437891575626</v>
      </c>
      <c r="GN163" s="321">
        <f t="shared" si="797"/>
        <v>4.7573739295908659</v>
      </c>
      <c r="GO163" s="85">
        <f>+Cas_Hoy!B162</f>
        <v>13</v>
      </c>
      <c r="GP163" s="62">
        <f>+Cas_Hoy!C162</f>
        <v>21</v>
      </c>
      <c r="GQ163" s="62">
        <f>+Cas_Hoy!D162</f>
        <v>67</v>
      </c>
      <c r="GR163" s="62">
        <f>+Cas_Hoy!E162</f>
        <v>94</v>
      </c>
      <c r="GS163" s="62">
        <f>+Cas_Hoy!F162</f>
        <v>230</v>
      </c>
      <c r="GT163" s="62">
        <f>+Cas_Hoy!G162</f>
        <v>228</v>
      </c>
      <c r="GU163" s="62">
        <f>+Cas_Hoy!H162</f>
        <v>227</v>
      </c>
      <c r="GV163" s="62">
        <f>+Cas_Hoy!I162</f>
        <v>270</v>
      </c>
      <c r="GW163" s="62">
        <f>+Cas_Hoy!J162</f>
        <v>215</v>
      </c>
      <c r="GX163" s="62">
        <f>+Cas_Hoy!K162</f>
        <v>262</v>
      </c>
      <c r="GY163" s="62">
        <f>+Cas_Hoy!L162</f>
        <v>144</v>
      </c>
      <c r="GZ163" s="62">
        <f>+Cas_Hoy!M162</f>
        <v>187</v>
      </c>
      <c r="HA163" s="62">
        <f>+Cas_Hoy!N162</f>
        <v>98</v>
      </c>
      <c r="HB163" s="62">
        <f>+Cas_Hoy!O162</f>
        <v>95</v>
      </c>
      <c r="HC163" s="62">
        <f>+Cas_Hoy!P162</f>
        <v>61</v>
      </c>
      <c r="HD163" s="62">
        <f>+Cas_Hoy!Q162</f>
        <v>67</v>
      </c>
      <c r="HE163" s="62">
        <f>+Cas_Hoy!R162</f>
        <v>27</v>
      </c>
      <c r="HF163" s="62">
        <f>+Cas_Hoy!S162</f>
        <v>48</v>
      </c>
      <c r="HG163" s="62">
        <f>+Cas_Hoy!T162</f>
        <v>8</v>
      </c>
      <c r="HH163" s="590">
        <f>+Cas_Hoy!U162</f>
        <v>13</v>
      </c>
      <c r="HI163" s="543">
        <f t="shared" si="798"/>
        <v>8.2052760472292194E-2</v>
      </c>
      <c r="HJ163" s="112">
        <f t="shared" si="799"/>
        <v>0.13075404668461987</v>
      </c>
      <c r="HK163" s="112">
        <f t="shared" si="800"/>
        <v>0.11072961310485195</v>
      </c>
      <c r="HL163" s="112">
        <f t="shared" si="801"/>
        <v>0.26894894464450742</v>
      </c>
      <c r="HM163" s="323">
        <f t="shared" si="772"/>
        <v>6.8243122552789207E-2</v>
      </c>
      <c r="HN163" s="323">
        <f t="shared" si="773"/>
        <v>7.0445534200746007E-2</v>
      </c>
      <c r="HO163" s="323">
        <f t="shared" si="774"/>
        <v>6.2194512680175777E-2</v>
      </c>
      <c r="HP163" s="323">
        <f t="shared" si="775"/>
        <v>7.1828344797142674E-2</v>
      </c>
      <c r="HQ163" s="323">
        <f t="shared" si="776"/>
        <v>5.629945348146663E-2</v>
      </c>
      <c r="HR163" s="323">
        <f t="shared" si="777"/>
        <v>0.54865473631196049</v>
      </c>
      <c r="HS163" s="323">
        <f t="shared" si="778"/>
        <v>0.28463452488240226</v>
      </c>
      <c r="HT163" s="323">
        <f t="shared" si="779"/>
        <v>0.34453949944043255</v>
      </c>
      <c r="HU163" s="323">
        <f t="shared" si="780"/>
        <v>0.11072961310485195</v>
      </c>
      <c r="HV163" s="323">
        <f t="shared" si="781"/>
        <v>0.26894894464450742</v>
      </c>
      <c r="HW163" s="323">
        <f t="shared" si="782"/>
        <v>8.2052760472292194E-2</v>
      </c>
      <c r="HX163" s="323">
        <f t="shared" si="783"/>
        <v>0.13075404668461987</v>
      </c>
      <c r="HY163" s="323">
        <f t="shared" si="784"/>
        <v>0.10877445064240597</v>
      </c>
      <c r="HZ163" s="323">
        <f t="shared" si="785"/>
        <v>0.17630059566536135</v>
      </c>
      <c r="IA163" s="323">
        <f t="shared" si="786"/>
        <v>0.20178116374729316</v>
      </c>
      <c r="IB163" s="327">
        <f t="shared" si="787"/>
        <v>0.14276434729615442</v>
      </c>
      <c r="IC163" s="241">
        <f>+CyF_Tot!B162</f>
        <v>0</v>
      </c>
      <c r="ID163" s="149">
        <f>+CyF_Tot!C162</f>
        <v>2164</v>
      </c>
      <c r="IE163" s="149">
        <f>+CyF_Tot!D162</f>
        <v>2261</v>
      </c>
      <c r="IF163" s="149">
        <f>+CyF_Tot!E162</f>
        <v>2403</v>
      </c>
      <c r="IG163" s="149">
        <f>+CyF_Tot!F162</f>
        <v>0</v>
      </c>
      <c r="IH163" s="149">
        <f>+CyF_Tot!G162</f>
        <v>63</v>
      </c>
      <c r="II163" s="149">
        <f>+CyF_Tot!H162</f>
        <v>68</v>
      </c>
      <c r="IJ163" s="557">
        <f>+CyF_Tot!I162</f>
        <v>68</v>
      </c>
      <c r="IK163" s="93">
        <f t="shared" si="667"/>
        <v>7.288817240714382E-2</v>
      </c>
      <c r="IL163" s="90">
        <f t="shared" si="668"/>
        <v>6.8007970450717117E-2</v>
      </c>
      <c r="IM163" s="90">
        <f t="shared" si="669"/>
        <v>7.2412820701710484E-2</v>
      </c>
      <c r="IN163" s="90">
        <f t="shared" si="670"/>
        <v>6.6106005188961883E-2</v>
      </c>
      <c r="IO163" s="90">
        <f t="shared" si="671"/>
        <v>5.8477686612005572E-2</v>
      </c>
      <c r="IP163" s="90">
        <f t="shared" si="672"/>
        <v>5.6156834359951543E-2</v>
      </c>
      <c r="IQ163" s="90">
        <f t="shared" si="673"/>
        <v>6.3327891103268835E-2</v>
      </c>
      <c r="IR163" s="90">
        <f t="shared" si="674"/>
        <v>6.5221253788310729E-2</v>
      </c>
      <c r="IS163" s="90">
        <f t="shared" si="675"/>
        <v>6.6260623579880162E-2</v>
      </c>
      <c r="IT163" s="90">
        <f t="shared" si="676"/>
        <v>6.8760076246677987E-2</v>
      </c>
      <c r="IU163" s="90">
        <f t="shared" si="677"/>
        <v>5.3721001545068224E-2</v>
      </c>
      <c r="IV163" s="90">
        <f t="shared" si="678"/>
        <v>5.4751418962739398E-2</v>
      </c>
      <c r="IW163" s="90">
        <f t="shared" si="679"/>
        <v>4.9242237976812479E-2</v>
      </c>
      <c r="IX163" s="90">
        <f t="shared" si="680"/>
        <v>5.6165630866477953E-2</v>
      </c>
      <c r="IY163" s="90">
        <f t="shared" si="681"/>
        <v>3.4545897975675602E-2</v>
      </c>
      <c r="IZ163" s="90">
        <f t="shared" si="682"/>
        <v>4.5758112453263396E-2</v>
      </c>
      <c r="JA163" s="90">
        <f t="shared" si="683"/>
        <v>1.5154235423329648E-2</v>
      </c>
      <c r="JB163" s="90">
        <f t="shared" si="684"/>
        <v>2.4100949886637975E-2</v>
      </c>
      <c r="JC163" s="90">
        <f t="shared" si="685"/>
        <v>1.4247571765523604E-3</v>
      </c>
      <c r="JD163" s="202">
        <f t="shared" si="686"/>
        <v>7.5164386026554189E-3</v>
      </c>
      <c r="JE163" s="326"/>
      <c r="JF163" s="323"/>
      <c r="JG163" s="323"/>
      <c r="JH163" s="323"/>
      <c r="JI163" s="323"/>
      <c r="JJ163" s="323"/>
      <c r="JK163" s="323"/>
      <c r="JL163" s="323"/>
      <c r="JM163" s="323"/>
      <c r="JN163" s="323"/>
      <c r="JO163" s="323"/>
      <c r="JP163" s="323"/>
      <c r="JQ163" s="323"/>
      <c r="JR163" s="323"/>
      <c r="JS163" s="323"/>
      <c r="JT163" s="323"/>
      <c r="JU163" s="323"/>
      <c r="JV163" s="323"/>
      <c r="JW163" s="323"/>
      <c r="JX163" s="327"/>
      <c r="JZ163" s="701">
        <f t="shared" si="875"/>
        <v>0</v>
      </c>
      <c r="KA163" s="291">
        <f t="shared" si="876"/>
        <v>0</v>
      </c>
      <c r="KB163" s="291">
        <f t="shared" si="877"/>
        <v>0</v>
      </c>
      <c r="KC163" s="291">
        <f t="shared" si="878"/>
        <v>0</v>
      </c>
      <c r="KD163" s="291">
        <f t="shared" si="879"/>
        <v>0</v>
      </c>
      <c r="KE163" s="291">
        <f t="shared" si="880"/>
        <v>0</v>
      </c>
      <c r="KF163" s="291">
        <f t="shared" si="881"/>
        <v>0</v>
      </c>
      <c r="KG163" s="291">
        <f t="shared" si="882"/>
        <v>0</v>
      </c>
      <c r="KH163" s="291">
        <f t="shared" si="883"/>
        <v>0</v>
      </c>
      <c r="KI163" s="291">
        <f t="shared" si="884"/>
        <v>737.20269437796151</v>
      </c>
      <c r="KJ163" s="291">
        <f t="shared" si="885"/>
        <v>2047.828851062899</v>
      </c>
      <c r="KK163" s="291">
        <f t="shared" si="886"/>
        <v>1437.7435505442511</v>
      </c>
      <c r="KL163" s="291">
        <f t="shared" si="887"/>
        <v>2330.3920876930142</v>
      </c>
      <c r="KM163" s="291">
        <f t="shared" si="888"/>
        <v>2945.7515609156426</v>
      </c>
      <c r="KN163" s="291">
        <f t="shared" si="889"/>
        <v>4474.9297743329271</v>
      </c>
      <c r="KO163" s="291">
        <f t="shared" si="890"/>
        <v>4044.9517485196061</v>
      </c>
      <c r="KP163" s="291">
        <f t="shared" si="891"/>
        <v>4490.6590025433679</v>
      </c>
      <c r="KQ163" s="291">
        <f t="shared" si="892"/>
        <v>5673.4501624877903</v>
      </c>
      <c r="KR163" s="291">
        <f t="shared" si="893"/>
        <v>2940.5297723341014</v>
      </c>
      <c r="KS163" s="702">
        <f t="shared" si="894"/>
        <v>2393.4769205461948</v>
      </c>
      <c r="KT163" s="705">
        <f>(SUM(JZ163:KS163)/SUM(JZ$4:KS162))*100000</f>
        <v>61.051010850610218</v>
      </c>
      <c r="KU163" s="624">
        <f t="shared" si="830"/>
        <v>0</v>
      </c>
      <c r="KV163" s="625">
        <f t="shared" si="831"/>
        <v>0</v>
      </c>
      <c r="KW163" s="625">
        <f t="shared" si="832"/>
        <v>0</v>
      </c>
      <c r="KX163" s="625">
        <f t="shared" si="833"/>
        <v>0</v>
      </c>
      <c r="KY163" s="625">
        <f t="shared" si="834"/>
        <v>0</v>
      </c>
      <c r="KZ163" s="625">
        <f t="shared" si="835"/>
        <v>0</v>
      </c>
      <c r="LA163" s="625">
        <f t="shared" si="836"/>
        <v>0</v>
      </c>
      <c r="LB163" s="625">
        <f t="shared" si="837"/>
        <v>0</v>
      </c>
      <c r="LC163" s="625">
        <f t="shared" si="838"/>
        <v>0</v>
      </c>
      <c r="LD163" s="625">
        <f t="shared" si="839"/>
        <v>252.33929666256196</v>
      </c>
      <c r="LE163" s="625">
        <f t="shared" si="840"/>
        <v>968.94336178717765</v>
      </c>
      <c r="LF163" s="625">
        <f t="shared" si="841"/>
        <v>633.80528239309513</v>
      </c>
      <c r="LG163" s="625">
        <f t="shared" si="842"/>
        <v>1409.4297896631872</v>
      </c>
      <c r="LH163" s="625">
        <f t="shared" si="843"/>
        <v>1544.6162547162446</v>
      </c>
      <c r="LI163" s="625">
        <f t="shared" si="844"/>
        <v>4520.3000256907853</v>
      </c>
      <c r="LJ163" s="625">
        <f t="shared" si="845"/>
        <v>3033.4938830831811</v>
      </c>
      <c r="LK163" s="625">
        <f t="shared" si="846"/>
        <v>12594.469911047763</v>
      </c>
      <c r="LL163" s="625">
        <f t="shared" si="847"/>
        <v>8639.0964805103413</v>
      </c>
      <c r="LM163" s="625">
        <f t="shared" si="848"/>
        <v>48712.495193143397</v>
      </c>
      <c r="LN163" s="626">
        <f t="shared" si="849"/>
        <v>13850.338062300765</v>
      </c>
      <c r="LO163" s="642">
        <f t="shared" si="850"/>
        <v>0</v>
      </c>
      <c r="LP163" s="625">
        <f t="shared" si="851"/>
        <v>0</v>
      </c>
      <c r="LQ163" s="625">
        <f t="shared" si="852"/>
        <v>283.96020515840519</v>
      </c>
      <c r="LR163" s="625">
        <f t="shared" si="853"/>
        <v>275.80061283523798</v>
      </c>
      <c r="LS163" s="625">
        <f t="shared" si="854"/>
        <v>4840.4726408599799</v>
      </c>
      <c r="LT163" s="645">
        <f t="shared" si="855"/>
        <v>4027.7998272790314</v>
      </c>
      <c r="LU163" s="624">
        <f t="shared" si="856"/>
        <v>0</v>
      </c>
      <c r="LV163" s="625">
        <f t="shared" si="857"/>
        <v>279.82093810788115</v>
      </c>
      <c r="LW163" s="626">
        <f t="shared" si="858"/>
        <v>4376.5076353131326</v>
      </c>
      <c r="LY163" s="725">
        <f>VLOOKUP(A163,Vac!A:C,2,FALSE)</f>
        <v>12529.793776263805</v>
      </c>
      <c r="LZ163" s="730">
        <f>VLOOKUP(A163,Vac!A:D,3,FALSE)</f>
        <v>3104</v>
      </c>
      <c r="MA163" s="722">
        <f>VLOOKUP(A163,Vac!A:D,4,FALSE)</f>
        <v>1206</v>
      </c>
      <c r="MB163" s="742">
        <f t="shared" si="895"/>
        <v>5.3857098240621855E-2</v>
      </c>
      <c r="MC163" s="666">
        <f t="shared" si="896"/>
        <v>2.0925148349932331E-2</v>
      </c>
    </row>
    <row r="164" spans="1:341" ht="14.4">
      <c r="A164" s="511" t="s">
        <v>173</v>
      </c>
      <c r="B164" s="539">
        <v>344067</v>
      </c>
      <c r="C164" s="527">
        <f t="shared" ref="C164:C170" si="919">+S164</f>
        <v>31208</v>
      </c>
      <c r="D164" s="518">
        <f t="shared" ref="D164:D170" si="920">+AA164</f>
        <v>907</v>
      </c>
      <c r="E164" s="496">
        <f t="shared" si="803"/>
        <v>8.2944521168419414E-3</v>
      </c>
      <c r="F164" s="209">
        <f t="shared" si="804"/>
        <v>8.1829992414268152E-2</v>
      </c>
      <c r="G164" s="28">
        <f t="shared" si="805"/>
        <v>3.8838643316337782</v>
      </c>
      <c r="H164" s="27">
        <f t="shared" si="806"/>
        <v>0.31781658879563873</v>
      </c>
      <c r="I164" s="34">
        <f t="shared" si="807"/>
        <v>0.35227917254961083</v>
      </c>
      <c r="J164" s="340">
        <f t="shared" si="808"/>
        <v>0.51347266591906593</v>
      </c>
      <c r="K164" s="582">
        <f t="shared" si="897"/>
        <v>5.1338944654144014E-3</v>
      </c>
      <c r="L164" s="341">
        <f t="shared" ref="L164:L170" si="921">+(J164*B164)/ID164</f>
        <v>6.2748712393811141</v>
      </c>
      <c r="M164" s="342">
        <f t="shared" si="809"/>
        <v>0.56893245555003313</v>
      </c>
      <c r="N164" s="827"/>
      <c r="O164" s="366" t="s">
        <v>230</v>
      </c>
      <c r="P164" s="21" t="s">
        <v>244</v>
      </c>
      <c r="Q164" s="21" t="s">
        <v>235</v>
      </c>
      <c r="R164" s="21" t="s">
        <v>245</v>
      </c>
      <c r="S164" s="170">
        <f t="shared" si="898"/>
        <v>31208</v>
      </c>
      <c r="T164" s="171">
        <f t="shared" si="899"/>
        <v>9070.3264189823494</v>
      </c>
      <c r="U164" s="170">
        <f t="shared" si="900"/>
        <v>1257</v>
      </c>
      <c r="V164" s="172">
        <f t="shared" si="901"/>
        <v>4.1968548629428067E-2</v>
      </c>
      <c r="W164" s="171">
        <f t="shared" si="902"/>
        <v>365.33582122086688</v>
      </c>
      <c r="X164" s="170">
        <f t="shared" si="903"/>
        <v>3053</v>
      </c>
      <c r="Y164" s="172">
        <f t="shared" si="904"/>
        <v>0.10843544663470077</v>
      </c>
      <c r="Z164" s="171">
        <f t="shared" si="905"/>
        <v>887.32717755553426</v>
      </c>
      <c r="AA164" s="170">
        <f t="shared" si="906"/>
        <v>907</v>
      </c>
      <c r="AB164" s="171">
        <f t="shared" si="907"/>
        <v>2636.1144777034706</v>
      </c>
      <c r="AC164" s="173">
        <f t="shared" si="908"/>
        <v>2.9063060753652909E-2</v>
      </c>
      <c r="AD164" s="170">
        <f t="shared" si="909"/>
        <v>13</v>
      </c>
      <c r="AE164" s="172">
        <f t="shared" si="910"/>
        <v>1.45413870246085E-2</v>
      </c>
      <c r="AF164" s="171">
        <f t="shared" si="911"/>
        <v>37.783338710193071</v>
      </c>
      <c r="AG164" s="170">
        <f t="shared" si="912"/>
        <v>54</v>
      </c>
      <c r="AH164" s="172">
        <f t="shared" si="913"/>
        <v>6.3305978898007029E-2</v>
      </c>
      <c r="AI164" s="367">
        <f t="shared" si="914"/>
        <v>156.94617618080198</v>
      </c>
      <c r="AJ164" s="831"/>
      <c r="AK164" s="85">
        <v>23343.230163905919</v>
      </c>
      <c r="AL164" s="62">
        <v>22307.473259455332</v>
      </c>
      <c r="AM164" s="62">
        <v>22374.721716061977</v>
      </c>
      <c r="AN164" s="62">
        <v>21112.2123912967</v>
      </c>
      <c r="AO164" s="62">
        <v>24552.80216887371</v>
      </c>
      <c r="AP164" s="62">
        <v>24124.422485960349</v>
      </c>
      <c r="AQ164" s="62">
        <v>24684.38347121</v>
      </c>
      <c r="AR164" s="62">
        <v>24741.011695566747</v>
      </c>
      <c r="AS164" s="62">
        <v>21993.065196976335</v>
      </c>
      <c r="AT164" s="62">
        <v>23396.242374260502</v>
      </c>
      <c r="AU164" s="62">
        <v>18241.289321940953</v>
      </c>
      <c r="AV164" s="62">
        <v>20838.490351571658</v>
      </c>
      <c r="AW164" s="62">
        <v>14728.57249565428</v>
      </c>
      <c r="AX164" s="62">
        <v>18464.121741333929</v>
      </c>
      <c r="AY164" s="62">
        <v>9857.4681650706534</v>
      </c>
      <c r="AZ164" s="62">
        <v>14947.434291242615</v>
      </c>
      <c r="BA164" s="62">
        <v>4352.3654009215816</v>
      </c>
      <c r="BB164" s="62">
        <v>7886.7648493962743</v>
      </c>
      <c r="BC164" s="62">
        <v>356.10262371176572</v>
      </c>
      <c r="BD164" s="86">
        <v>1764.830202207354</v>
      </c>
      <c r="BE164" s="258">
        <v>2.0000000000000002E-5</v>
      </c>
      <c r="BF164" s="43">
        <v>2.0000000000000002E-5</v>
      </c>
      <c r="BG164" s="53">
        <v>5.0000000000000002E-5</v>
      </c>
      <c r="BH164" s="53">
        <v>4.0000000000000003E-5</v>
      </c>
      <c r="BI164" s="53">
        <v>1.2518952302791728E-4</v>
      </c>
      <c r="BJ164" s="53">
        <v>1.2406223545552731E-4</v>
      </c>
      <c r="BK164" s="53">
        <v>3.4000000000000002E-4</v>
      </c>
      <c r="BL164" s="53">
        <v>1.8000000000000001E-4</v>
      </c>
      <c r="BM164" s="53">
        <v>8.9999999999999998E-4</v>
      </c>
      <c r="BN164" s="53">
        <v>5.0000000000000001E-4</v>
      </c>
      <c r="BO164" s="53">
        <v>3.8E-3</v>
      </c>
      <c r="BP164" s="53">
        <v>2E-3</v>
      </c>
      <c r="BQ164" s="53">
        <v>1.6199999999999999E-2</v>
      </c>
      <c r="BR164" s="53">
        <v>6.1999999999999998E-3</v>
      </c>
      <c r="BS164" s="53">
        <v>6.1100000000000002E-2</v>
      </c>
      <c r="BT164" s="53">
        <v>2.6800000000000001E-2</v>
      </c>
      <c r="BU164" s="53">
        <v>0.1421</v>
      </c>
      <c r="BV164" s="53">
        <v>5.4699999999999999E-2</v>
      </c>
      <c r="BW164" s="53">
        <v>0.27589999999999998</v>
      </c>
      <c r="BX164" s="773">
        <v>0.1051</v>
      </c>
      <c r="BY164" s="53">
        <f t="shared" ref="BY164:BY170" si="922">AVERAGE(BE164:BF164)</f>
        <v>2.0000000000000002E-5</v>
      </c>
      <c r="BZ164" s="53">
        <f t="shared" ref="BZ164:BZ170" si="923">AVERAGE(BG164:BH164)</f>
        <v>4.5000000000000003E-5</v>
      </c>
      <c r="CA164" s="53">
        <f t="shared" ref="CA164:CA170" si="924">AVERAGE(BI164:BJ164)</f>
        <v>1.246258792417223E-4</v>
      </c>
      <c r="CB164" s="53">
        <f t="shared" ref="CB164:CB170" si="925">AVERAGE(BK164:BL164)</f>
        <v>2.6000000000000003E-4</v>
      </c>
      <c r="CC164" s="53">
        <f t="shared" ref="CC164:CC170" si="926">AVERAGE(BM164:BN164)</f>
        <v>6.9999999999999999E-4</v>
      </c>
      <c r="CD164" s="53">
        <f t="shared" ref="CD164:CD170" si="927">AVERAGE(BO164:BP164)</f>
        <v>2.8999999999999998E-3</v>
      </c>
      <c r="CE164" s="53">
        <f t="shared" ref="CE164:CE170" si="928">AVERAGE(BQ164:BR164)</f>
        <v>1.12E-2</v>
      </c>
      <c r="CF164" s="53">
        <f t="shared" ref="CF164:CF170" si="929">AVERAGE(BS164:BT164)</f>
        <v>4.3950000000000003E-2</v>
      </c>
      <c r="CG164" s="53">
        <f t="shared" ref="CG164:CG170" si="930">AVERAGE(BU164:BV164)</f>
        <v>9.8400000000000001E-2</v>
      </c>
      <c r="CH164" s="54">
        <f t="shared" si="788"/>
        <v>0.1905</v>
      </c>
      <c r="CI164" s="64">
        <f>+Fall_Hoy!B164</f>
        <v>0</v>
      </c>
      <c r="CJ164" s="61">
        <f>+Fall_Hoy!C164</f>
        <v>0</v>
      </c>
      <c r="CK164" s="61">
        <f>+Fall_Hoy!D164</f>
        <v>0</v>
      </c>
      <c r="CL164" s="61">
        <f>+Fall_Hoy!E164</f>
        <v>0</v>
      </c>
      <c r="CM164" s="61">
        <f>+Fall_Hoy!F164</f>
        <v>3</v>
      </c>
      <c r="CN164" s="61">
        <f>+Fall_Hoy!G164</f>
        <v>0</v>
      </c>
      <c r="CO164" s="61">
        <f>+Fall_Hoy!H164</f>
        <v>7</v>
      </c>
      <c r="CP164" s="61">
        <f>+Fall_Hoy!I164</f>
        <v>5</v>
      </c>
      <c r="CQ164" s="61">
        <f>+Fall_Hoy!J164</f>
        <v>14</v>
      </c>
      <c r="CR164" s="61">
        <f>+Fall_Hoy!K164</f>
        <v>7</v>
      </c>
      <c r="CS164" s="61">
        <f>+Fall_Hoy!L164</f>
        <v>48</v>
      </c>
      <c r="CT164" s="61">
        <f>+Fall_Hoy!M164</f>
        <v>28</v>
      </c>
      <c r="CU164" s="61">
        <f>+Fall_Hoy!N164</f>
        <v>108</v>
      </c>
      <c r="CV164" s="61">
        <f>+Fall_Hoy!O164</f>
        <v>82</v>
      </c>
      <c r="CW164" s="61">
        <f>+Fall_Hoy!P164</f>
        <v>146</v>
      </c>
      <c r="CX164" s="61">
        <f>+Fall_Hoy!Q164</f>
        <v>106</v>
      </c>
      <c r="CY164" s="61">
        <f>+Fall_Hoy!R164</f>
        <v>109</v>
      </c>
      <c r="CZ164" s="61">
        <f>+Fall_Hoy!S164</f>
        <v>112</v>
      </c>
      <c r="DA164" s="61">
        <f>+Fall_Hoy!T164</f>
        <v>21</v>
      </c>
      <c r="DB164" s="253">
        <f>+Fall_Hoy!U164</f>
        <v>72</v>
      </c>
      <c r="DC164" s="61">
        <f>+Fall_Hoy!W164</f>
        <v>0</v>
      </c>
      <c r="DD164" s="61">
        <f>+Fall_Hoy!X164</f>
        <v>0</v>
      </c>
      <c r="DE164" s="61">
        <f>+Fall_Hoy!Y164</f>
        <v>0</v>
      </c>
      <c r="DF164" s="61">
        <f>+Fall_Hoy!Z164</f>
        <v>1</v>
      </c>
      <c r="DG164" s="61">
        <f>+Fall_Hoy!AA164</f>
        <v>0</v>
      </c>
      <c r="DH164" s="61">
        <f>+Fall_Hoy!AB164</f>
        <v>1</v>
      </c>
      <c r="DI164" s="61">
        <f>+Fall_Hoy!AC164</f>
        <v>4</v>
      </c>
      <c r="DJ164" s="61">
        <f>+Fall_Hoy!AD164</f>
        <v>5</v>
      </c>
      <c r="DK164" s="61">
        <f>+Fall_Hoy!AE164</f>
        <v>14</v>
      </c>
      <c r="DL164" s="270">
        <f>+Fall_Hoy!AF164</f>
        <v>14</v>
      </c>
      <c r="DM164" s="75">
        <f t="shared" si="915"/>
        <v>0.24240761707107636</v>
      </c>
      <c r="DN164" s="76">
        <f t="shared" si="916"/>
        <v>0.26460888226913276</v>
      </c>
      <c r="DO164" s="76">
        <f t="shared" si="917"/>
        <v>0.45263494942457538</v>
      </c>
      <c r="DP164" s="76">
        <f t="shared" si="918"/>
        <v>0.7</v>
      </c>
      <c r="DQ164" s="76">
        <f t="shared" si="859"/>
        <v>0.7</v>
      </c>
      <c r="DR164" s="76">
        <f t="shared" si="860"/>
        <v>0.11929819259610898</v>
      </c>
      <c r="DS164" s="76">
        <f t="shared" si="861"/>
        <v>0.7</v>
      </c>
      <c r="DT164" s="76">
        <f t="shared" si="862"/>
        <v>0.7</v>
      </c>
      <c r="DU164" s="76">
        <f t="shared" si="863"/>
        <v>0.7</v>
      </c>
      <c r="DV164" s="76">
        <f t="shared" si="864"/>
        <v>0.59838668859928434</v>
      </c>
      <c r="DW164" s="76">
        <f t="shared" si="865"/>
        <v>0.69247182720658518</v>
      </c>
      <c r="DX164" s="76">
        <f t="shared" si="866"/>
        <v>0.67183369638598156</v>
      </c>
      <c r="DY164" s="76">
        <f t="shared" si="867"/>
        <v>0.45263494942457538</v>
      </c>
      <c r="DZ164" s="76">
        <f t="shared" si="868"/>
        <v>0.7</v>
      </c>
      <c r="EA164" s="76">
        <f t="shared" si="869"/>
        <v>0.24240761707107636</v>
      </c>
      <c r="EB164" s="76">
        <f t="shared" si="870"/>
        <v>0.26460888226913276</v>
      </c>
      <c r="EC164" s="76">
        <f t="shared" si="871"/>
        <v>0.17624104968438128</v>
      </c>
      <c r="ED164" s="76">
        <f t="shared" si="872"/>
        <v>0.25961620915376005</v>
      </c>
      <c r="EE164" s="76">
        <f t="shared" si="873"/>
        <v>0.21374325596979749</v>
      </c>
      <c r="EF164" s="316">
        <f t="shared" si="874"/>
        <v>0.38817436657886206</v>
      </c>
      <c r="EG164" s="85">
        <f>+'Cas_-14'!B163</f>
        <v>294</v>
      </c>
      <c r="EH164" s="62">
        <f>+'Cas_-14'!C163</f>
        <v>270</v>
      </c>
      <c r="EI164" s="62">
        <f>+'Cas_-14'!D163</f>
        <v>804</v>
      </c>
      <c r="EJ164" s="62">
        <f>+'Cas_-14'!E163</f>
        <v>914</v>
      </c>
      <c r="EK164" s="62">
        <f>+'Cas_-14'!F163</f>
        <v>2894</v>
      </c>
      <c r="EL164" s="62">
        <f>+'Cas_-14'!G163</f>
        <v>2878</v>
      </c>
      <c r="EM164" s="62">
        <f>+'Cas_-14'!H163</f>
        <v>3213</v>
      </c>
      <c r="EN164" s="62">
        <f>+'Cas_-14'!I163</f>
        <v>3078</v>
      </c>
      <c r="EO164" s="62">
        <f>+'Cas_-14'!J163</f>
        <v>2683</v>
      </c>
      <c r="EP164" s="62">
        <f>+'Cas_-14'!K163</f>
        <v>2671</v>
      </c>
      <c r="EQ164" s="62">
        <f>+'Cas_-14'!L163</f>
        <v>1938</v>
      </c>
      <c r="ER164" s="62">
        <f>+'Cas_-14'!M163</f>
        <v>1985</v>
      </c>
      <c r="ES164" s="62">
        <f>+'Cas_-14'!N163</f>
        <v>1213</v>
      </c>
      <c r="ET164" s="62">
        <f>+'Cas_-14'!O163</f>
        <v>1063</v>
      </c>
      <c r="EU164" s="62">
        <f>+'Cas_-14'!P163</f>
        <v>590</v>
      </c>
      <c r="EV164" s="62">
        <f>+'Cas_-14'!Q163</f>
        <v>548</v>
      </c>
      <c r="EW164" s="62">
        <f>+'Cas_-14'!R163</f>
        <v>232</v>
      </c>
      <c r="EX164" s="62">
        <f>+'Cas_-14'!S163</f>
        <v>337</v>
      </c>
      <c r="EY164" s="62">
        <f>+'Cas_-14'!T163</f>
        <v>38</v>
      </c>
      <c r="EZ164" s="86">
        <f>+'Cas_-14'!U163</f>
        <v>153</v>
      </c>
      <c r="FA164" s="201">
        <f t="shared" si="810"/>
        <v>1.2594657977309097E-2</v>
      </c>
      <c r="FB164" s="90">
        <f t="shared" si="811"/>
        <v>1.2103567125674206E-2</v>
      </c>
      <c r="FC164" s="90">
        <f t="shared" si="812"/>
        <v>3.5933407807384639E-2</v>
      </c>
      <c r="FD164" s="90">
        <f t="shared" si="813"/>
        <v>4.3292478450850914E-2</v>
      </c>
      <c r="FE164" s="90">
        <f t="shared" si="814"/>
        <v>0.11786842007258978</v>
      </c>
      <c r="FF164" s="90">
        <f t="shared" si="815"/>
        <v>0.11929819259610898</v>
      </c>
      <c r="FG164" s="90">
        <f t="shared" si="816"/>
        <v>0.13016326714205362</v>
      </c>
      <c r="FH164" s="90">
        <f t="shared" si="817"/>
        <v>0.12440881714435048</v>
      </c>
      <c r="FI164" s="90">
        <f t="shared" si="818"/>
        <v>0.12199299988292973</v>
      </c>
      <c r="FJ164" s="90">
        <f t="shared" si="819"/>
        <v>0.11416363180347774</v>
      </c>
      <c r="FK164" s="90">
        <f t="shared" si="820"/>
        <v>0.10624249008917032</v>
      </c>
      <c r="FL164" s="90">
        <f t="shared" si="821"/>
        <v>9.5256420523298108E-2</v>
      </c>
      <c r="FM164" s="90">
        <f t="shared" si="822"/>
        <v>8.235692904780148E-2</v>
      </c>
      <c r="FN164" s="90">
        <f t="shared" si="823"/>
        <v>5.7571110876092187E-2</v>
      </c>
      <c r="FO164" s="90">
        <f t="shared" si="824"/>
        <v>5.9853097176679665E-2</v>
      </c>
      <c r="FP164" s="90">
        <f t="shared" si="825"/>
        <v>3.6661810269409352E-2</v>
      </c>
      <c r="FQ164" s="90">
        <f t="shared" si="826"/>
        <v>5.3304348010595734E-2</v>
      </c>
      <c r="FR164" s="90">
        <f t="shared" si="827"/>
        <v>4.2729814624281222E-2</v>
      </c>
      <c r="FS164" s="90">
        <f t="shared" si="828"/>
        <v>0.10671081163040717</v>
      </c>
      <c r="FT164" s="99">
        <f t="shared" si="829"/>
        <v>8.6693892595806607E-2</v>
      </c>
      <c r="FU164" s="119">
        <f t="shared" si="790"/>
        <v>4.0500429970318184</v>
      </c>
      <c r="FV164" s="120">
        <f t="shared" si="791"/>
        <v>7.2175618259069614</v>
      </c>
      <c r="FW164" s="120">
        <f t="shared" si="792"/>
        <v>5.4960153888430892</v>
      </c>
      <c r="FX164" s="120">
        <f t="shared" si="793"/>
        <v>12.158876029100423</v>
      </c>
      <c r="FY164" s="120">
        <f t="shared" si="802"/>
        <v>5.9388256801007593</v>
      </c>
      <c r="FZ164" s="120">
        <f t="shared" si="802"/>
        <v>1</v>
      </c>
      <c r="GA164" s="120">
        <f t="shared" si="802"/>
        <v>5.3778613227037031</v>
      </c>
      <c r="GB164" s="120">
        <f t="shared" si="802"/>
        <v>5.6266108469450034</v>
      </c>
      <c r="GC164" s="120">
        <f t="shared" si="802"/>
        <v>5.7380341550068703</v>
      </c>
      <c r="GD164" s="120">
        <f t="shared" si="802"/>
        <v>5.2414825907899667</v>
      </c>
      <c r="GE164" s="120">
        <f t="shared" si="802"/>
        <v>6.5178425941013529</v>
      </c>
      <c r="GF164" s="120">
        <f t="shared" si="802"/>
        <v>7.0528967254408057</v>
      </c>
      <c r="GG164" s="120">
        <f t="shared" si="802"/>
        <v>5.4960153888430892</v>
      </c>
      <c r="GH164" s="120">
        <f t="shared" si="802"/>
        <v>12.158876029100423</v>
      </c>
      <c r="GI164" s="120">
        <f t="shared" si="802"/>
        <v>4.0500429970318184</v>
      </c>
      <c r="GJ164" s="120">
        <f t="shared" si="802"/>
        <v>7.2175618259069614</v>
      </c>
      <c r="GK164" s="120">
        <f t="shared" si="794"/>
        <v>3.3063165813293209</v>
      </c>
      <c r="GL164" s="120">
        <f t="shared" si="795"/>
        <v>6.0757625895768133</v>
      </c>
      <c r="GM164" s="120">
        <f t="shared" si="796"/>
        <v>2.0030140592510635</v>
      </c>
      <c r="GN164" s="321">
        <f t="shared" si="797"/>
        <v>4.4775284043208146</v>
      </c>
      <c r="GO164" s="85">
        <f>+Cas_Hoy!B163</f>
        <v>316</v>
      </c>
      <c r="GP164" s="62">
        <f>+Cas_Hoy!C163</f>
        <v>299</v>
      </c>
      <c r="GQ164" s="62">
        <f>+Cas_Hoy!D163</f>
        <v>912</v>
      </c>
      <c r="GR164" s="62">
        <f>+Cas_Hoy!E163</f>
        <v>1028</v>
      </c>
      <c r="GS164" s="62">
        <f>+Cas_Hoy!F163</f>
        <v>3201</v>
      </c>
      <c r="GT164" s="62">
        <f>+Cas_Hoy!G163</f>
        <v>3181</v>
      </c>
      <c r="GU164" s="62">
        <f>+Cas_Hoy!H163</f>
        <v>3561</v>
      </c>
      <c r="GV164" s="62">
        <f>+Cas_Hoy!I163</f>
        <v>3377</v>
      </c>
      <c r="GW164" s="62">
        <f>+Cas_Hoy!J163</f>
        <v>2992</v>
      </c>
      <c r="GX164" s="62">
        <f>+Cas_Hoy!K163</f>
        <v>2958</v>
      </c>
      <c r="GY164" s="62">
        <f>+Cas_Hoy!L163</f>
        <v>2151</v>
      </c>
      <c r="GZ164" s="62">
        <f>+Cas_Hoy!M163</f>
        <v>2199</v>
      </c>
      <c r="HA164" s="62">
        <f>+Cas_Hoy!N163</f>
        <v>1377</v>
      </c>
      <c r="HB164" s="62">
        <f>+Cas_Hoy!O163</f>
        <v>1206</v>
      </c>
      <c r="HC164" s="62">
        <f>+Cas_Hoy!P163</f>
        <v>653</v>
      </c>
      <c r="HD164" s="62">
        <f>+Cas_Hoy!Q163</f>
        <v>616</v>
      </c>
      <c r="HE164" s="62">
        <f>+Cas_Hoy!R163</f>
        <v>246</v>
      </c>
      <c r="HF164" s="62">
        <f>+Cas_Hoy!S163</f>
        <v>365</v>
      </c>
      <c r="HG164" s="62">
        <f>+Cas_Hoy!T163</f>
        <v>41</v>
      </c>
      <c r="HH164" s="590">
        <f>+Cas_Hoy!U163</f>
        <v>158</v>
      </c>
      <c r="HI164" s="543">
        <f t="shared" si="798"/>
        <v>0.26829182024985232</v>
      </c>
      <c r="HJ164" s="112">
        <f t="shared" si="799"/>
        <v>0.29744356109084996</v>
      </c>
      <c r="HK164" s="112">
        <f t="shared" si="800"/>
        <v>0.51383209015469111</v>
      </c>
      <c r="HL164" s="112">
        <f t="shared" si="801"/>
        <v>0.7</v>
      </c>
      <c r="HM164" s="323">
        <f t="shared" ref="HM164:HM170" si="931">MIN(+(GS164*FY164)/AO164,0.7)</f>
        <v>0.7</v>
      </c>
      <c r="HN164" s="323">
        <f t="shared" ref="HN164:HN170" si="932">MIN(+(GT164*FZ164)/AP164,0.7)</f>
        <v>0.13185807875198843</v>
      </c>
      <c r="HO164" s="323">
        <f t="shared" ref="HO164:HO170" si="933">MIN(+(GU164*GA164)/AQ164,0.7)</f>
        <v>0.7</v>
      </c>
      <c r="HP164" s="323">
        <f t="shared" ref="HP164:HP170" si="934">MIN(+(GV164*GB164)/AR164,0.7)</f>
        <v>0.7</v>
      </c>
      <c r="HQ164" s="323">
        <f t="shared" ref="HQ164:HQ170" si="935">MIN(+(GW164*GC164)/AS164,0.7)</f>
        <v>0.7</v>
      </c>
      <c r="HR164" s="323">
        <f t="shared" ref="HR164:HR170" si="936">MIN(+(GX164*GD164)/AT164,0.7)</f>
        <v>0.66268357352178331</v>
      </c>
      <c r="HS164" s="323">
        <f t="shared" ref="HS164:HS170" si="937">MIN(+(GY164*GE164)/AU164,0.7)</f>
        <v>0.7</v>
      </c>
      <c r="HT164" s="323">
        <f t="shared" ref="HT164:HT170" si="938">MIN(+(GZ164*GF164)/AV164,0.7)</f>
        <v>0.7</v>
      </c>
      <c r="HU164" s="323">
        <f t="shared" ref="HU164:HU170" si="939">MIN(+(HA164*GG164)/AW164,0.7)</f>
        <v>0.51383209015469111</v>
      </c>
      <c r="HV164" s="323">
        <f t="shared" ref="HV164:HV170" si="940">MIN(+(HB164*GH164)/AX164,0.7)</f>
        <v>0.7</v>
      </c>
      <c r="HW164" s="323">
        <f t="shared" ref="HW164:HW170" si="941">MIN(+(HC164*GI164)/AY164,0.7)</f>
        <v>0.26829182024985232</v>
      </c>
      <c r="HX164" s="323">
        <f t="shared" ref="HX164:HX170" si="942">MIN(+(HD164*GJ164)/AZ164,0.7)</f>
        <v>0.29744356109084996</v>
      </c>
      <c r="HY164" s="323">
        <f t="shared" ref="HY164:HY170" si="943">MIN(+(HE164*GK164)/BA164,0.7)</f>
        <v>0.18687628544119739</v>
      </c>
      <c r="HZ164" s="323">
        <f t="shared" ref="HZ164:HZ170" si="944">MIN(+(HF164*GL164)/BB164,0.7)</f>
        <v>0.28118669537425051</v>
      </c>
      <c r="IA164" s="323">
        <f t="shared" ref="IA164:IA170" si="945">MIN(+(HG164*GM164)/BC164,0.7)</f>
        <v>0.23061772354636045</v>
      </c>
      <c r="IB164" s="327">
        <f t="shared" ref="IB164:IB170" si="946">MIN(+(HH164*GN164)/BD164,0.7)</f>
        <v>0.40085980339516469</v>
      </c>
      <c r="IC164" s="241">
        <f>+CyF_Tot!B163</f>
        <v>0</v>
      </c>
      <c r="ID164" s="149">
        <f>+CyF_Tot!C163</f>
        <v>28155</v>
      </c>
      <c r="IE164" s="149">
        <f>+CyF_Tot!D163</f>
        <v>29951</v>
      </c>
      <c r="IF164" s="149">
        <f>+CyF_Tot!E163</f>
        <v>31208</v>
      </c>
      <c r="IG164" s="149">
        <f>+CyF_Tot!F163</f>
        <v>0</v>
      </c>
      <c r="IH164" s="149">
        <f>+CyF_Tot!G163</f>
        <v>853</v>
      </c>
      <c r="II164" s="149">
        <f>+CyF_Tot!H163</f>
        <v>894</v>
      </c>
      <c r="IJ164" s="557">
        <f>+CyF_Tot!I163</f>
        <v>907</v>
      </c>
      <c r="IK164" s="93">
        <f t="shared" si="667"/>
        <v>6.7845013220988695E-2</v>
      </c>
      <c r="IL164" s="90">
        <f t="shared" si="668"/>
        <v>6.4834678302351956E-2</v>
      </c>
      <c r="IM164" s="90">
        <f t="shared" si="669"/>
        <v>6.5030129934175548E-2</v>
      </c>
      <c r="IN164" s="90">
        <f t="shared" si="670"/>
        <v>6.1360759361684496E-2</v>
      </c>
      <c r="IO164" s="90">
        <f t="shared" si="671"/>
        <v>7.1360526202378344E-2</v>
      </c>
      <c r="IP164" s="90">
        <f t="shared" si="672"/>
        <v>7.011547892114138E-2</v>
      </c>
      <c r="IQ164" s="90">
        <f t="shared" si="673"/>
        <v>7.1742955503462991E-2</v>
      </c>
      <c r="IR164" s="90">
        <f t="shared" si="674"/>
        <v>7.1907540378957427E-2</v>
      </c>
      <c r="IS164" s="90">
        <f t="shared" si="675"/>
        <v>6.3920879354824309E-2</v>
      </c>
      <c r="IT164" s="90">
        <f t="shared" si="676"/>
        <v>6.7999088474804334E-2</v>
      </c>
      <c r="IU164" s="90">
        <f t="shared" si="677"/>
        <v>5.3016677920117168E-2</v>
      </c>
      <c r="IV164" s="90">
        <f t="shared" si="678"/>
        <v>6.0565210704809407E-2</v>
      </c>
      <c r="IW164" s="90">
        <f t="shared" si="679"/>
        <v>4.2807280255456874E-2</v>
      </c>
      <c r="IX164" s="90">
        <f t="shared" si="680"/>
        <v>5.3664320441466136E-2</v>
      </c>
      <c r="IY164" s="90">
        <f t="shared" si="681"/>
        <v>2.8649850654293069E-2</v>
      </c>
      <c r="IZ164" s="90">
        <f t="shared" si="682"/>
        <v>4.3443382513413419E-2</v>
      </c>
      <c r="JA164" s="90">
        <f t="shared" si="683"/>
        <v>1.2649761241041953E-2</v>
      </c>
      <c r="JB164" s="90">
        <f t="shared" si="684"/>
        <v>2.2922177510183408E-2</v>
      </c>
      <c r="JC164" s="90">
        <f t="shared" si="685"/>
        <v>1.0349804651761595E-3</v>
      </c>
      <c r="JD164" s="202">
        <f t="shared" si="686"/>
        <v>5.1293213304599216E-3</v>
      </c>
      <c r="JE164" s="326"/>
      <c r="JF164" s="323"/>
      <c r="JG164" s="323"/>
      <c r="JH164" s="323"/>
      <c r="JI164" s="323"/>
      <c r="JJ164" s="323"/>
      <c r="JK164" s="323"/>
      <c r="JL164" s="323"/>
      <c r="JM164" s="323"/>
      <c r="JN164" s="323"/>
      <c r="JO164" s="323"/>
      <c r="JP164" s="323"/>
      <c r="JQ164" s="323"/>
      <c r="JR164" s="323"/>
      <c r="JS164" s="323"/>
      <c r="JT164" s="323"/>
      <c r="JU164" s="323"/>
      <c r="JV164" s="323"/>
      <c r="JW164" s="323"/>
      <c r="JX164" s="327"/>
      <c r="JZ164" s="701">
        <f t="shared" si="875"/>
        <v>0</v>
      </c>
      <c r="KA164" s="291">
        <f t="shared" si="876"/>
        <v>0</v>
      </c>
      <c r="KB164" s="291">
        <f t="shared" si="877"/>
        <v>0</v>
      </c>
      <c r="KC164" s="291">
        <f t="shared" si="878"/>
        <v>0</v>
      </c>
      <c r="KD164" s="291">
        <f t="shared" si="879"/>
        <v>437.17181143615193</v>
      </c>
      <c r="KE164" s="291">
        <f t="shared" si="880"/>
        <v>0</v>
      </c>
      <c r="KF164" s="291">
        <f t="shared" si="881"/>
        <v>913.80001555673061</v>
      </c>
      <c r="KG164" s="291">
        <f t="shared" si="882"/>
        <v>658.88433345355077</v>
      </c>
      <c r="KH164" s="291">
        <f t="shared" si="883"/>
        <v>1796.4811928731044</v>
      </c>
      <c r="KI164" s="291">
        <f t="shared" si="884"/>
        <v>874.08557634445276</v>
      </c>
      <c r="KJ164" s="291">
        <f t="shared" si="885"/>
        <v>5561.3595184841715</v>
      </c>
      <c r="KK164" s="291">
        <f t="shared" si="886"/>
        <v>3048.0167674530971</v>
      </c>
      <c r="KL164" s="291">
        <f t="shared" si="887"/>
        <v>12124.075979032445</v>
      </c>
      <c r="KM164" s="291">
        <f t="shared" si="888"/>
        <v>8469.5573496961915</v>
      </c>
      <c r="KN164" s="291">
        <f t="shared" si="889"/>
        <v>14662.446338112422</v>
      </c>
      <c r="KO164" s="291">
        <f t="shared" si="890"/>
        <v>9456.0429064946766</v>
      </c>
      <c r="KP164" s="291">
        <f t="shared" si="891"/>
        <v>8929.5861950769704</v>
      </c>
      <c r="KQ164" s="291">
        <f t="shared" si="892"/>
        <v>9326.0566790742323</v>
      </c>
      <c r="KR164" s="291">
        <f t="shared" si="893"/>
        <v>3559.8305533015819</v>
      </c>
      <c r="KS164" s="702">
        <f t="shared" si="894"/>
        <v>7050.1513315206303</v>
      </c>
      <c r="KT164" s="705">
        <f>(SUM(JZ164:KS164)/SUM(JZ$4:KS163))*100000</f>
        <v>158.1325600719349</v>
      </c>
      <c r="KU164" s="624">
        <f t="shared" si="830"/>
        <v>0</v>
      </c>
      <c r="KV164" s="625">
        <f t="shared" si="831"/>
        <v>0</v>
      </c>
      <c r="KW164" s="625">
        <f t="shared" si="832"/>
        <v>0</v>
      </c>
      <c r="KX164" s="625">
        <f t="shared" si="833"/>
        <v>0</v>
      </c>
      <c r="KY164" s="625">
        <f t="shared" si="834"/>
        <v>122.18564623972679</v>
      </c>
      <c r="KZ164" s="625">
        <f t="shared" si="835"/>
        <v>0</v>
      </c>
      <c r="LA164" s="625">
        <f t="shared" si="836"/>
        <v>283.5801027059992</v>
      </c>
      <c r="LB164" s="625">
        <f t="shared" si="837"/>
        <v>202.09359510128408</v>
      </c>
      <c r="LC164" s="625">
        <f t="shared" si="838"/>
        <v>636.56429309020359</v>
      </c>
      <c r="LD164" s="625">
        <f t="shared" si="839"/>
        <v>299.19334429964215</v>
      </c>
      <c r="LE164" s="625">
        <f t="shared" si="840"/>
        <v>2631.3929433850235</v>
      </c>
      <c r="LF164" s="625">
        <f t="shared" si="841"/>
        <v>1343.6673927719633</v>
      </c>
      <c r="LG164" s="625">
        <f t="shared" si="842"/>
        <v>7332.6861806781208</v>
      </c>
      <c r="LH164" s="625">
        <f t="shared" si="843"/>
        <v>4441.0452416176477</v>
      </c>
      <c r="LI164" s="625">
        <f t="shared" si="844"/>
        <v>14811.105403042764</v>
      </c>
      <c r="LJ164" s="625">
        <f t="shared" si="845"/>
        <v>7091.5180448127585</v>
      </c>
      <c r="LK164" s="625">
        <f t="shared" si="846"/>
        <v>25043.853160150582</v>
      </c>
      <c r="LL164" s="625">
        <f t="shared" si="847"/>
        <v>14201.006640710673</v>
      </c>
      <c r="LM164" s="625">
        <f t="shared" si="848"/>
        <v>58971.764322067123</v>
      </c>
      <c r="LN164" s="626">
        <f t="shared" si="849"/>
        <v>40797.125927438399</v>
      </c>
      <c r="LO164" s="642">
        <f t="shared" si="850"/>
        <v>42.692013777379614</v>
      </c>
      <c r="LP164" s="625">
        <f t="shared" si="851"/>
        <v>0</v>
      </c>
      <c r="LQ164" s="625">
        <f t="shared" si="852"/>
        <v>1062.8672419740103</v>
      </c>
      <c r="LR164" s="625">
        <f t="shared" si="853"/>
        <v>579.91400216900706</v>
      </c>
      <c r="LS164" s="625">
        <f t="shared" si="854"/>
        <v>13108.258756765819</v>
      </c>
      <c r="LT164" s="645">
        <f t="shared" si="855"/>
        <v>8638.4760667609207</v>
      </c>
      <c r="LU164" s="624">
        <f t="shared" si="856"/>
        <v>21.768334361215697</v>
      </c>
      <c r="LV164" s="625">
        <f t="shared" si="857"/>
        <v>814.07387397030504</v>
      </c>
      <c r="LW164" s="626">
        <f t="shared" si="858"/>
        <v>10448.099101157848</v>
      </c>
      <c r="LY164" s="725">
        <f>VLOOKUP(A164,Vac!A:C,2,FALSE)</f>
        <v>11938.565599318579</v>
      </c>
      <c r="LZ164" s="730">
        <f>VLOOKUP(A164,Vac!A:D,3,FALSE)</f>
        <v>27958</v>
      </c>
      <c r="MA164" s="722">
        <f>VLOOKUP(A164,Vac!A:D,4,FALSE)</f>
        <v>4396</v>
      </c>
      <c r="MB164" s="742">
        <f t="shared" si="895"/>
        <v>8.1257429512275228E-2</v>
      </c>
      <c r="MC164" s="666">
        <f t="shared" si="896"/>
        <v>1.2776581305385289E-2</v>
      </c>
    </row>
    <row r="165" spans="1:341" ht="14.4">
      <c r="A165" s="510" t="s">
        <v>174</v>
      </c>
      <c r="B165" s="538">
        <v>8837</v>
      </c>
      <c r="C165" s="526">
        <f t="shared" si="919"/>
        <v>413</v>
      </c>
      <c r="D165" s="517">
        <f t="shared" si="920"/>
        <v>6</v>
      </c>
      <c r="E165" s="495">
        <f t="shared" si="803"/>
        <v>9.2541446911247223E-3</v>
      </c>
      <c r="F165" s="208">
        <f t="shared" si="804"/>
        <v>4.4019463618875182E-2</v>
      </c>
      <c r="G165" s="30">
        <f t="shared" si="805"/>
        <v>1.6667304261207725</v>
      </c>
      <c r="H165" s="29">
        <f t="shared" si="806"/>
        <v>7.3368579355095678E-2</v>
      </c>
      <c r="I165" s="33">
        <f t="shared" si="807"/>
        <v>7.7895175510679981E-2</v>
      </c>
      <c r="J165" s="353">
        <f t="shared" si="808"/>
        <v>0.21046997929837613</v>
      </c>
      <c r="K165" s="581">
        <f t="shared" si="897"/>
        <v>3.2259396394569806E-3</v>
      </c>
      <c r="L165" s="354">
        <f t="shared" si="921"/>
        <v>4.7812935914132382</v>
      </c>
      <c r="M165" s="355">
        <f t="shared" si="809"/>
        <v>0.22291421971961686</v>
      </c>
      <c r="N165" s="827"/>
      <c r="O165" s="364" t="s">
        <v>226</v>
      </c>
      <c r="P165" s="20" t="s">
        <v>228</v>
      </c>
      <c r="Q165" s="20"/>
      <c r="R165" s="20"/>
      <c r="S165" s="166">
        <f t="shared" si="898"/>
        <v>413</v>
      </c>
      <c r="T165" s="167">
        <f t="shared" si="899"/>
        <v>4673.5317415412474</v>
      </c>
      <c r="U165" s="166">
        <f t="shared" si="900"/>
        <v>8</v>
      </c>
      <c r="V165" s="168">
        <f t="shared" si="901"/>
        <v>1.9753086419753086E-2</v>
      </c>
      <c r="W165" s="167">
        <f t="shared" si="902"/>
        <v>90.528459884576208</v>
      </c>
      <c r="X165" s="166">
        <f t="shared" si="903"/>
        <v>24</v>
      </c>
      <c r="Y165" s="168">
        <f t="shared" si="904"/>
        <v>6.1696658097686374E-2</v>
      </c>
      <c r="Z165" s="167">
        <f t="shared" si="905"/>
        <v>271.58537965372864</v>
      </c>
      <c r="AA165" s="166">
        <f t="shared" si="906"/>
        <v>6</v>
      </c>
      <c r="AB165" s="167">
        <f t="shared" si="907"/>
        <v>678.96344913432165</v>
      </c>
      <c r="AC165" s="169">
        <f t="shared" si="908"/>
        <v>1.4527845036319613E-2</v>
      </c>
      <c r="AD165" s="166">
        <f t="shared" si="909"/>
        <v>0</v>
      </c>
      <c r="AE165" s="168">
        <f t="shared" si="910"/>
        <v>0</v>
      </c>
      <c r="AF165" s="167">
        <f t="shared" si="911"/>
        <v>0</v>
      </c>
      <c r="AG165" s="166">
        <f t="shared" si="912"/>
        <v>0</v>
      </c>
      <c r="AH165" s="168">
        <f t="shared" si="913"/>
        <v>0</v>
      </c>
      <c r="AI165" s="365">
        <f t="shared" si="914"/>
        <v>0</v>
      </c>
      <c r="AJ165" s="831"/>
      <c r="AK165" s="85">
        <v>719.91062761820638</v>
      </c>
      <c r="AL165" s="62">
        <v>670.52550936299815</v>
      </c>
      <c r="AM165" s="62">
        <v>676.66289640420871</v>
      </c>
      <c r="AN165" s="62">
        <v>646.10962639492686</v>
      </c>
      <c r="AO165" s="62">
        <v>521.98655311434027</v>
      </c>
      <c r="AP165" s="62">
        <v>496.58264949153789</v>
      </c>
      <c r="AQ165" s="62">
        <v>604.10792399497359</v>
      </c>
      <c r="AR165" s="62">
        <v>559.81101873870932</v>
      </c>
      <c r="AS165" s="62">
        <v>512.09165645923395</v>
      </c>
      <c r="AT165" s="62">
        <v>554.99024088396482</v>
      </c>
      <c r="AU165" s="62">
        <v>441.41074426698594</v>
      </c>
      <c r="AV165" s="62">
        <v>445.55505898358297</v>
      </c>
      <c r="AW165" s="62">
        <v>465.11597678342491</v>
      </c>
      <c r="AX165" s="62">
        <v>487.94729677228867</v>
      </c>
      <c r="AY165" s="62">
        <v>295.65625945261468</v>
      </c>
      <c r="AZ165" s="62">
        <v>344.46785962295422</v>
      </c>
      <c r="BA165" s="62">
        <v>133.82264991923725</v>
      </c>
      <c r="BB165" s="62">
        <v>182.87224629598569</v>
      </c>
      <c r="BC165" s="62">
        <v>17.234735216871467</v>
      </c>
      <c r="BD165" s="86">
        <v>60.138560610000816</v>
      </c>
      <c r="BE165" s="258">
        <v>2.0000000000000002E-5</v>
      </c>
      <c r="BF165" s="43">
        <v>2.0000000000000002E-5</v>
      </c>
      <c r="BG165" s="53">
        <v>5.0000000000000002E-5</v>
      </c>
      <c r="BH165" s="53">
        <v>4.0000000000000003E-5</v>
      </c>
      <c r="BI165" s="53">
        <v>1.2518952302791728E-4</v>
      </c>
      <c r="BJ165" s="53">
        <v>1.2406223545552731E-4</v>
      </c>
      <c r="BK165" s="53">
        <v>3.4000000000000002E-4</v>
      </c>
      <c r="BL165" s="53">
        <v>1.8000000000000001E-4</v>
      </c>
      <c r="BM165" s="53">
        <v>8.9999999999999998E-4</v>
      </c>
      <c r="BN165" s="53">
        <v>5.0000000000000001E-4</v>
      </c>
      <c r="BO165" s="53">
        <v>3.8E-3</v>
      </c>
      <c r="BP165" s="53">
        <v>2E-3</v>
      </c>
      <c r="BQ165" s="53">
        <v>1.6199999999999999E-2</v>
      </c>
      <c r="BR165" s="53">
        <v>6.1999999999999998E-3</v>
      </c>
      <c r="BS165" s="53">
        <v>6.1100000000000002E-2</v>
      </c>
      <c r="BT165" s="53">
        <v>2.6800000000000001E-2</v>
      </c>
      <c r="BU165" s="53">
        <v>0.1421</v>
      </c>
      <c r="BV165" s="53">
        <v>5.4699999999999999E-2</v>
      </c>
      <c r="BW165" s="53">
        <v>0.27589999999999998</v>
      </c>
      <c r="BX165" s="773">
        <v>0.1051</v>
      </c>
      <c r="BY165" s="53">
        <f t="shared" si="922"/>
        <v>2.0000000000000002E-5</v>
      </c>
      <c r="BZ165" s="53">
        <f t="shared" si="923"/>
        <v>4.5000000000000003E-5</v>
      </c>
      <c r="CA165" s="53">
        <f t="shared" si="924"/>
        <v>1.246258792417223E-4</v>
      </c>
      <c r="CB165" s="53">
        <f t="shared" si="925"/>
        <v>2.6000000000000003E-4</v>
      </c>
      <c r="CC165" s="53">
        <f t="shared" si="926"/>
        <v>6.9999999999999999E-4</v>
      </c>
      <c r="CD165" s="53">
        <f t="shared" si="927"/>
        <v>2.8999999999999998E-3</v>
      </c>
      <c r="CE165" s="53">
        <f t="shared" si="928"/>
        <v>1.12E-2</v>
      </c>
      <c r="CF165" s="53">
        <f t="shared" si="929"/>
        <v>4.3950000000000003E-2</v>
      </c>
      <c r="CG165" s="53">
        <f t="shared" si="930"/>
        <v>9.8400000000000001E-2</v>
      </c>
      <c r="CH165" s="54">
        <f t="shared" si="788"/>
        <v>0.1905</v>
      </c>
      <c r="CI165" s="64">
        <f>+Fall_Hoy!B165</f>
        <v>0</v>
      </c>
      <c r="CJ165" s="61">
        <f>+Fall_Hoy!C165</f>
        <v>0</v>
      </c>
      <c r="CK165" s="61">
        <f>+Fall_Hoy!D165</f>
        <v>0</v>
      </c>
      <c r="CL165" s="61">
        <f>+Fall_Hoy!E165</f>
        <v>0</v>
      </c>
      <c r="CM165" s="61">
        <f>+Fall_Hoy!F165</f>
        <v>0</v>
      </c>
      <c r="CN165" s="61">
        <f>+Fall_Hoy!G165</f>
        <v>0</v>
      </c>
      <c r="CO165" s="61">
        <f>+Fall_Hoy!H165</f>
        <v>1</v>
      </c>
      <c r="CP165" s="61">
        <f>+Fall_Hoy!I165</f>
        <v>0</v>
      </c>
      <c r="CQ165" s="61">
        <f>+Fall_Hoy!J165</f>
        <v>0</v>
      </c>
      <c r="CR165" s="61">
        <f>+Fall_Hoy!K165</f>
        <v>0</v>
      </c>
      <c r="CS165" s="61">
        <f>+Fall_Hoy!L165</f>
        <v>1</v>
      </c>
      <c r="CT165" s="61">
        <f>+Fall_Hoy!M165</f>
        <v>0</v>
      </c>
      <c r="CU165" s="61">
        <f>+Fall_Hoy!N165</f>
        <v>0</v>
      </c>
      <c r="CV165" s="61">
        <f>+Fall_Hoy!O165</f>
        <v>2</v>
      </c>
      <c r="CW165" s="61">
        <f>+Fall_Hoy!P165</f>
        <v>1</v>
      </c>
      <c r="CX165" s="61">
        <f>+Fall_Hoy!Q165</f>
        <v>1</v>
      </c>
      <c r="CY165" s="61">
        <f>+Fall_Hoy!R165</f>
        <v>0</v>
      </c>
      <c r="CZ165" s="61">
        <f>+Fall_Hoy!S165</f>
        <v>0</v>
      </c>
      <c r="DA165" s="61">
        <f>+Fall_Hoy!T165</f>
        <v>0</v>
      </c>
      <c r="DB165" s="253">
        <f>+Fall_Hoy!U165</f>
        <v>0</v>
      </c>
      <c r="DC165" s="61">
        <f>+Fall_Hoy!W165</f>
        <v>0</v>
      </c>
      <c r="DD165" s="61">
        <f>+Fall_Hoy!X165</f>
        <v>0</v>
      </c>
      <c r="DE165" s="61">
        <f>+Fall_Hoy!Y165</f>
        <v>0</v>
      </c>
      <c r="DF165" s="61">
        <f>+Fall_Hoy!Z165</f>
        <v>0</v>
      </c>
      <c r="DG165" s="61">
        <f>+Fall_Hoy!AA165</f>
        <v>0</v>
      </c>
      <c r="DH165" s="61">
        <f>+Fall_Hoy!AB165</f>
        <v>0</v>
      </c>
      <c r="DI165" s="61">
        <f>+Fall_Hoy!AC165</f>
        <v>0</v>
      </c>
      <c r="DJ165" s="61">
        <f>+Fall_Hoy!AD165</f>
        <v>0</v>
      </c>
      <c r="DK165" s="61">
        <f>+Fall_Hoy!AE165</f>
        <v>0</v>
      </c>
      <c r="DL165" s="270">
        <f>+Fall_Hoy!AF165</f>
        <v>0</v>
      </c>
      <c r="DM165" s="75">
        <f t="shared" si="915"/>
        <v>5.5356893649383621E-2</v>
      </c>
      <c r="DN165" s="76">
        <f t="shared" si="916"/>
        <v>0.10832195745827559</v>
      </c>
      <c r="DO165" s="76">
        <f t="shared" si="917"/>
        <v>2.3650015370514792E-2</v>
      </c>
      <c r="DP165" s="76">
        <f t="shared" si="918"/>
        <v>0.66109730967897884</v>
      </c>
      <c r="DQ165" s="76">
        <f t="shared" si="859"/>
        <v>4.0230921418774532E-2</v>
      </c>
      <c r="DR165" s="76">
        <f t="shared" si="860"/>
        <v>9.6660646619748547E-2</v>
      </c>
      <c r="DS165" s="76">
        <f t="shared" si="861"/>
        <v>0.7</v>
      </c>
      <c r="DT165" s="76">
        <f t="shared" si="862"/>
        <v>9.6461123830083789E-2</v>
      </c>
      <c r="DU165" s="76">
        <f t="shared" si="863"/>
        <v>7.6158241416504457E-2</v>
      </c>
      <c r="DV165" s="76">
        <f t="shared" si="864"/>
        <v>5.7658671527325893E-2</v>
      </c>
      <c r="DW165" s="76">
        <f t="shared" si="865"/>
        <v>0.59617464720720947</v>
      </c>
      <c r="DX165" s="76">
        <f t="shared" si="866"/>
        <v>5.8354179748990355E-2</v>
      </c>
      <c r="DY165" s="76">
        <f t="shared" si="867"/>
        <v>2.3650015370514792E-2</v>
      </c>
      <c r="DZ165" s="76">
        <f t="shared" si="868"/>
        <v>0.66109730967897884</v>
      </c>
      <c r="EA165" s="76">
        <f t="shared" si="869"/>
        <v>5.5356893649383621E-2</v>
      </c>
      <c r="EB165" s="76">
        <f t="shared" si="870"/>
        <v>0.10832195745827559</v>
      </c>
      <c r="EC165" s="76">
        <f t="shared" si="871"/>
        <v>3.7362882912702212E-2</v>
      </c>
      <c r="ED165" s="76">
        <f t="shared" si="872"/>
        <v>2.1873193341355079E-2</v>
      </c>
      <c r="EE165" s="76">
        <f t="shared" si="873"/>
        <v>5.8022359346784604E-2</v>
      </c>
      <c r="EF165" s="316">
        <f t="shared" si="874"/>
        <v>1.6628266287997982E-2</v>
      </c>
      <c r="EG165" s="85">
        <f>+'Cas_-14'!B164</f>
        <v>1</v>
      </c>
      <c r="EH165" s="62">
        <f>+'Cas_-14'!C164</f>
        <v>6</v>
      </c>
      <c r="EI165" s="62">
        <f>+'Cas_-14'!D164</f>
        <v>21</v>
      </c>
      <c r="EJ165" s="62">
        <f>+'Cas_-14'!E164</f>
        <v>24</v>
      </c>
      <c r="EK165" s="62">
        <f>+'Cas_-14'!F164</f>
        <v>21</v>
      </c>
      <c r="EL165" s="62">
        <f>+'Cas_-14'!G164</f>
        <v>48</v>
      </c>
      <c r="EM165" s="62">
        <f>+'Cas_-14'!H164</f>
        <v>35</v>
      </c>
      <c r="EN165" s="62">
        <f>+'Cas_-14'!I164</f>
        <v>54</v>
      </c>
      <c r="EO165" s="62">
        <f>+'Cas_-14'!J164</f>
        <v>39</v>
      </c>
      <c r="EP165" s="62">
        <f>+'Cas_-14'!K164</f>
        <v>32</v>
      </c>
      <c r="EQ165" s="62">
        <f>+'Cas_-14'!L164</f>
        <v>21</v>
      </c>
      <c r="ER165" s="62">
        <f>+'Cas_-14'!M164</f>
        <v>26</v>
      </c>
      <c r="ES165" s="62">
        <f>+'Cas_-14'!N164</f>
        <v>11</v>
      </c>
      <c r="ET165" s="62">
        <f>+'Cas_-14'!O164</f>
        <v>22</v>
      </c>
      <c r="EU165" s="62">
        <f>+'Cas_-14'!P164</f>
        <v>5</v>
      </c>
      <c r="EV165" s="62">
        <f>+'Cas_-14'!Q164</f>
        <v>9</v>
      </c>
      <c r="EW165" s="62">
        <f>+'Cas_-14'!R164</f>
        <v>5</v>
      </c>
      <c r="EX165" s="62">
        <f>+'Cas_-14'!S164</f>
        <v>4</v>
      </c>
      <c r="EY165" s="62">
        <f>+'Cas_-14'!T164</f>
        <v>1</v>
      </c>
      <c r="EZ165" s="86">
        <f>+'Cas_-14'!U164</f>
        <v>1</v>
      </c>
      <c r="FA165" s="201">
        <f t="shared" si="810"/>
        <v>1.3890613107191616E-3</v>
      </c>
      <c r="FB165" s="91">
        <f t="shared" si="811"/>
        <v>8.9482054242798655E-3</v>
      </c>
      <c r="FC165" s="91">
        <f t="shared" si="812"/>
        <v>3.1034655678025415E-2</v>
      </c>
      <c r="FD165" s="91">
        <f t="shared" si="813"/>
        <v>3.7145399200924897E-2</v>
      </c>
      <c r="FE165" s="91">
        <f t="shared" si="814"/>
        <v>4.0230921418774532E-2</v>
      </c>
      <c r="FF165" s="91">
        <f t="shared" si="815"/>
        <v>9.6660646619748547E-2</v>
      </c>
      <c r="FG165" s="91">
        <f t="shared" si="816"/>
        <v>5.7936667621481509E-2</v>
      </c>
      <c r="FH165" s="91">
        <f t="shared" si="817"/>
        <v>9.6461123830083789E-2</v>
      </c>
      <c r="FI165" s="91">
        <f t="shared" si="818"/>
        <v>7.6158241416504457E-2</v>
      </c>
      <c r="FJ165" s="91">
        <f t="shared" si="819"/>
        <v>5.7658671527325893E-2</v>
      </c>
      <c r="FK165" s="91">
        <f t="shared" si="820"/>
        <v>4.7574736847135313E-2</v>
      </c>
      <c r="FL165" s="91">
        <f t="shared" si="821"/>
        <v>5.8354179748990355E-2</v>
      </c>
      <c r="FM165" s="91">
        <f t="shared" si="822"/>
        <v>2.3650015370514792E-2</v>
      </c>
      <c r="FN165" s="91">
        <f t="shared" si="823"/>
        <v>4.5086836520106359E-2</v>
      </c>
      <c r="FO165" s="91">
        <f t="shared" si="824"/>
        <v>1.6911531009886696E-2</v>
      </c>
      <c r="FP165" s="91">
        <f t="shared" si="825"/>
        <v>2.6127256138936072E-2</v>
      </c>
      <c r="FQ165" s="91">
        <f t="shared" si="826"/>
        <v>3.7362882912702212E-2</v>
      </c>
      <c r="FR165" s="91">
        <f t="shared" si="827"/>
        <v>2.1873193341355079E-2</v>
      </c>
      <c r="FS165" s="91">
        <f t="shared" si="828"/>
        <v>5.8022359346784604E-2</v>
      </c>
      <c r="FT165" s="100">
        <f t="shared" si="829"/>
        <v>1.6628266287997982E-2</v>
      </c>
      <c r="FU165" s="119">
        <f t="shared" si="790"/>
        <v>3.2733224222585924</v>
      </c>
      <c r="FV165" s="120">
        <f t="shared" si="791"/>
        <v>4.1459369817578775</v>
      </c>
      <c r="FW165" s="120">
        <f t="shared" si="792"/>
        <v>1</v>
      </c>
      <c r="FX165" s="120">
        <f t="shared" si="793"/>
        <v>14.662756598240469</v>
      </c>
      <c r="FY165" s="120">
        <f t="shared" si="802"/>
        <v>1</v>
      </c>
      <c r="FZ165" s="120">
        <f t="shared" si="802"/>
        <v>1</v>
      </c>
      <c r="GA165" s="120">
        <f t="shared" si="802"/>
        <v>12.082158479899471</v>
      </c>
      <c r="GB165" s="120">
        <f t="shared" si="802"/>
        <v>1</v>
      </c>
      <c r="GC165" s="120">
        <f t="shared" si="802"/>
        <v>1</v>
      </c>
      <c r="GD165" s="120">
        <f t="shared" si="802"/>
        <v>1</v>
      </c>
      <c r="GE165" s="120">
        <f t="shared" si="802"/>
        <v>12.531328320802006</v>
      </c>
      <c r="GF165" s="120">
        <f t="shared" si="802"/>
        <v>1</v>
      </c>
      <c r="GG165" s="120">
        <f t="shared" si="802"/>
        <v>1</v>
      </c>
      <c r="GH165" s="120">
        <f t="shared" si="802"/>
        <v>14.662756598240469</v>
      </c>
      <c r="GI165" s="120">
        <f t="shared" si="802"/>
        <v>3.2733224222585924</v>
      </c>
      <c r="GJ165" s="120">
        <f t="shared" si="802"/>
        <v>4.1459369817578775</v>
      </c>
      <c r="GK165" s="120">
        <f t="shared" si="794"/>
        <v>1</v>
      </c>
      <c r="GL165" s="120">
        <f t="shared" si="795"/>
        <v>1</v>
      </c>
      <c r="GM165" s="120">
        <f t="shared" si="796"/>
        <v>1</v>
      </c>
      <c r="GN165" s="321">
        <f t="shared" si="797"/>
        <v>1</v>
      </c>
      <c r="GO165" s="85">
        <f>+Cas_Hoy!B164</f>
        <v>1</v>
      </c>
      <c r="GP165" s="62">
        <f>+Cas_Hoy!C164</f>
        <v>6</v>
      </c>
      <c r="GQ165" s="62">
        <f>+Cas_Hoy!D164</f>
        <v>22</v>
      </c>
      <c r="GR165" s="62">
        <f>+Cas_Hoy!E164</f>
        <v>25</v>
      </c>
      <c r="GS165" s="62">
        <f>+Cas_Hoy!F164</f>
        <v>25</v>
      </c>
      <c r="GT165" s="62">
        <f>+Cas_Hoy!G164</f>
        <v>51</v>
      </c>
      <c r="GU165" s="62">
        <f>+Cas_Hoy!H164</f>
        <v>36</v>
      </c>
      <c r="GV165" s="62">
        <f>+Cas_Hoy!I164</f>
        <v>56</v>
      </c>
      <c r="GW165" s="62">
        <f>+Cas_Hoy!J164</f>
        <v>42</v>
      </c>
      <c r="GX165" s="62">
        <f>+Cas_Hoy!K164</f>
        <v>33</v>
      </c>
      <c r="GY165" s="62">
        <f>+Cas_Hoy!L164</f>
        <v>22</v>
      </c>
      <c r="GZ165" s="62">
        <f>+Cas_Hoy!M164</f>
        <v>29</v>
      </c>
      <c r="HA165" s="62">
        <f>+Cas_Hoy!N164</f>
        <v>11</v>
      </c>
      <c r="HB165" s="62">
        <f>+Cas_Hoy!O164</f>
        <v>23</v>
      </c>
      <c r="HC165" s="62">
        <f>+Cas_Hoy!P164</f>
        <v>6</v>
      </c>
      <c r="HD165" s="62">
        <f>+Cas_Hoy!Q164</f>
        <v>9</v>
      </c>
      <c r="HE165" s="62">
        <f>+Cas_Hoy!R164</f>
        <v>5</v>
      </c>
      <c r="HF165" s="62">
        <f>+Cas_Hoy!S164</f>
        <v>4</v>
      </c>
      <c r="HG165" s="62">
        <f>+Cas_Hoy!T164</f>
        <v>2</v>
      </c>
      <c r="HH165" s="590">
        <f>+Cas_Hoy!U164</f>
        <v>1</v>
      </c>
      <c r="HI165" s="543">
        <f t="shared" si="798"/>
        <v>6.6428272379260342E-2</v>
      </c>
      <c r="HJ165" s="112">
        <f t="shared" si="799"/>
        <v>0.10832195745827559</v>
      </c>
      <c r="HK165" s="112">
        <f t="shared" si="800"/>
        <v>2.3650015370514792E-2</v>
      </c>
      <c r="HL165" s="112">
        <f t="shared" si="801"/>
        <v>0.6911471873916597</v>
      </c>
      <c r="HM165" s="323">
        <f t="shared" si="931"/>
        <v>4.7893954069969678E-2</v>
      </c>
      <c r="HN165" s="323">
        <f t="shared" si="932"/>
        <v>0.10270193703348283</v>
      </c>
      <c r="HO165" s="323">
        <f t="shared" si="933"/>
        <v>0.7</v>
      </c>
      <c r="HP165" s="323">
        <f t="shared" si="934"/>
        <v>0.10003375804601282</v>
      </c>
      <c r="HQ165" s="323">
        <f t="shared" si="935"/>
        <v>8.201656767931248E-2</v>
      </c>
      <c r="HR165" s="323">
        <f t="shared" si="936"/>
        <v>5.9460505012554822E-2</v>
      </c>
      <c r="HS165" s="323">
        <f t="shared" si="937"/>
        <v>0.62456391612183859</v>
      </c>
      <c r="HT165" s="323">
        <f t="shared" si="938"/>
        <v>6.5087354335412323E-2</v>
      </c>
      <c r="HU165" s="323">
        <f t="shared" si="939"/>
        <v>2.3650015370514792E-2</v>
      </c>
      <c r="HV165" s="323">
        <f t="shared" si="940"/>
        <v>0.6911471873916597</v>
      </c>
      <c r="HW165" s="323">
        <f t="shared" si="941"/>
        <v>6.6428272379260342E-2</v>
      </c>
      <c r="HX165" s="323">
        <f t="shared" si="942"/>
        <v>0.10832195745827559</v>
      </c>
      <c r="HY165" s="323">
        <f t="shared" si="943"/>
        <v>3.7362882912702212E-2</v>
      </c>
      <c r="HZ165" s="323">
        <f t="shared" si="944"/>
        <v>2.1873193341355079E-2</v>
      </c>
      <c r="IA165" s="323">
        <f t="shared" si="945"/>
        <v>0.11604471869356921</v>
      </c>
      <c r="IB165" s="327">
        <f t="shared" si="946"/>
        <v>1.6628266287997982E-2</v>
      </c>
      <c r="IC165" s="241">
        <f>+CyF_Tot!B164</f>
        <v>0</v>
      </c>
      <c r="ID165" s="149">
        <f>+CyF_Tot!C164</f>
        <v>389</v>
      </c>
      <c r="IE165" s="149">
        <f>+CyF_Tot!D164</f>
        <v>405</v>
      </c>
      <c r="IF165" s="149">
        <f>+CyF_Tot!E164</f>
        <v>413</v>
      </c>
      <c r="IG165" s="149">
        <f>+CyF_Tot!F164</f>
        <v>0</v>
      </c>
      <c r="IH165" s="149">
        <f>+CyF_Tot!G164</f>
        <v>6</v>
      </c>
      <c r="II165" s="149">
        <f>+CyF_Tot!H164</f>
        <v>6</v>
      </c>
      <c r="IJ165" s="557">
        <f>+CyF_Tot!I164</f>
        <v>6</v>
      </c>
      <c r="IK165" s="93">
        <f t="shared" ref="IK165:IK170" si="947">+AK165/$B165</f>
        <v>8.1465500466018595E-2</v>
      </c>
      <c r="IL165" s="90">
        <f t="shared" si="668"/>
        <v>7.5877052094941513E-2</v>
      </c>
      <c r="IM165" s="90">
        <f t="shared" si="669"/>
        <v>7.6571562340636945E-2</v>
      </c>
      <c r="IN165" s="90">
        <f t="shared" si="670"/>
        <v>7.3114136742664579E-2</v>
      </c>
      <c r="IO165" s="90">
        <f t="shared" si="671"/>
        <v>5.9068298417374702E-2</v>
      </c>
      <c r="IP165" s="90">
        <f t="shared" si="672"/>
        <v>5.6193578079839074E-2</v>
      </c>
      <c r="IQ165" s="90">
        <f t="shared" si="673"/>
        <v>6.8361199954166979E-2</v>
      </c>
      <c r="IR165" s="90">
        <f t="shared" si="674"/>
        <v>6.3348536691038737E-2</v>
      </c>
      <c r="IS165" s="90">
        <f t="shared" si="675"/>
        <v>5.7948586223744929E-2</v>
      </c>
      <c r="IT165" s="90">
        <f t="shared" si="676"/>
        <v>6.2803014697744117E-2</v>
      </c>
      <c r="IU165" s="90">
        <f t="shared" si="677"/>
        <v>4.9950293568743462E-2</v>
      </c>
      <c r="IV165" s="90">
        <f t="shared" si="678"/>
        <v>5.04192666044566E-2</v>
      </c>
      <c r="IW165" s="90">
        <f t="shared" si="679"/>
        <v>5.2632791307392207E-2</v>
      </c>
      <c r="IX165" s="90">
        <f t="shared" si="680"/>
        <v>5.5216396602046927E-2</v>
      </c>
      <c r="IY165" s="90">
        <f t="shared" si="681"/>
        <v>3.3456632279349856E-2</v>
      </c>
      <c r="IZ165" s="90">
        <f t="shared" si="682"/>
        <v>3.8980181014253053E-2</v>
      </c>
      <c r="JA165" s="90">
        <f t="shared" si="683"/>
        <v>1.5143447993576694E-2</v>
      </c>
      <c r="JB165" s="90">
        <f t="shared" si="684"/>
        <v>2.0693928516010603E-2</v>
      </c>
      <c r="JC165" s="90">
        <f t="shared" si="685"/>
        <v>1.950292544627302E-3</v>
      </c>
      <c r="JD165" s="202">
        <f t="shared" si="686"/>
        <v>6.8053140896232678E-3</v>
      </c>
      <c r="JE165" s="326"/>
      <c r="JF165" s="323"/>
      <c r="JG165" s="323"/>
      <c r="JH165" s="323"/>
      <c r="JI165" s="323"/>
      <c r="JJ165" s="323"/>
      <c r="JK165" s="323"/>
      <c r="JL165" s="323"/>
      <c r="JM165" s="323"/>
      <c r="JN165" s="323"/>
      <c r="JO165" s="323"/>
      <c r="JP165" s="323"/>
      <c r="JQ165" s="323"/>
      <c r="JR165" s="323"/>
      <c r="JS165" s="323"/>
      <c r="JT165" s="323"/>
      <c r="JU165" s="323"/>
      <c r="JV165" s="323"/>
      <c r="JW165" s="323"/>
      <c r="JX165" s="327"/>
      <c r="JZ165" s="701">
        <f t="shared" si="875"/>
        <v>0</v>
      </c>
      <c r="KA165" s="291">
        <f t="shared" si="876"/>
        <v>0</v>
      </c>
      <c r="KB165" s="291">
        <f t="shared" si="877"/>
        <v>0</v>
      </c>
      <c r="KC165" s="291">
        <f t="shared" si="878"/>
        <v>0</v>
      </c>
      <c r="KD165" s="291">
        <f t="shared" si="879"/>
        <v>0</v>
      </c>
      <c r="KE165" s="291">
        <f t="shared" si="880"/>
        <v>0</v>
      </c>
      <c r="KF165" s="291">
        <f t="shared" si="881"/>
        <v>5334.0965612409536</v>
      </c>
      <c r="KG165" s="291">
        <f t="shared" si="882"/>
        <v>0</v>
      </c>
      <c r="KH165" s="291">
        <f t="shared" si="883"/>
        <v>0</v>
      </c>
      <c r="KI165" s="291">
        <f t="shared" si="884"/>
        <v>0</v>
      </c>
      <c r="KJ165" s="291">
        <f t="shared" si="885"/>
        <v>4787.9804183508422</v>
      </c>
      <c r="KK165" s="291">
        <f t="shared" si="886"/>
        <v>0</v>
      </c>
      <c r="KL165" s="291">
        <f t="shared" si="887"/>
        <v>0</v>
      </c>
      <c r="KM165" s="291">
        <f t="shared" si="888"/>
        <v>7816.8647008203188</v>
      </c>
      <c r="KN165" s="291">
        <f t="shared" si="889"/>
        <v>3348.3579946280929</v>
      </c>
      <c r="KO165" s="291">
        <f t="shared" si="890"/>
        <v>3870.9852392601697</v>
      </c>
      <c r="KP165" s="291">
        <f t="shared" si="891"/>
        <v>0</v>
      </c>
      <c r="KQ165" s="291">
        <f t="shared" si="892"/>
        <v>0</v>
      </c>
      <c r="KR165" s="291">
        <f t="shared" si="893"/>
        <v>0</v>
      </c>
      <c r="KS165" s="702">
        <f t="shared" si="894"/>
        <v>0</v>
      </c>
      <c r="KT165" s="705">
        <f>(SUM(JZ165:KS165)/SUM(JZ$4:KS164))*100000</f>
        <v>45.725510085789686</v>
      </c>
      <c r="KU165" s="624">
        <f t="shared" si="830"/>
        <v>0</v>
      </c>
      <c r="KV165" s="625">
        <f t="shared" si="831"/>
        <v>0</v>
      </c>
      <c r="KW165" s="625">
        <f t="shared" si="832"/>
        <v>0</v>
      </c>
      <c r="KX165" s="625">
        <f t="shared" si="833"/>
        <v>0</v>
      </c>
      <c r="KY165" s="625">
        <f t="shared" si="834"/>
        <v>0</v>
      </c>
      <c r="KZ165" s="625">
        <f t="shared" si="835"/>
        <v>0</v>
      </c>
      <c r="LA165" s="625">
        <f t="shared" si="836"/>
        <v>1655.3333606137573</v>
      </c>
      <c r="LB165" s="625">
        <f t="shared" si="837"/>
        <v>0</v>
      </c>
      <c r="LC165" s="625">
        <f t="shared" si="838"/>
        <v>0</v>
      </c>
      <c r="LD165" s="625">
        <f t="shared" si="839"/>
        <v>0</v>
      </c>
      <c r="LE165" s="625">
        <f t="shared" si="840"/>
        <v>2265.4636593873961</v>
      </c>
      <c r="LF165" s="625">
        <f t="shared" si="841"/>
        <v>0</v>
      </c>
      <c r="LG165" s="625">
        <f t="shared" si="842"/>
        <v>0</v>
      </c>
      <c r="LH165" s="625">
        <f t="shared" si="843"/>
        <v>4098.8033200096688</v>
      </c>
      <c r="LI165" s="625">
        <f t="shared" si="844"/>
        <v>3382.3062019773392</v>
      </c>
      <c r="LJ165" s="625">
        <f t="shared" si="845"/>
        <v>2903.0284598817857</v>
      </c>
      <c r="LK165" s="625">
        <f t="shared" si="846"/>
        <v>0</v>
      </c>
      <c r="LL165" s="625">
        <f t="shared" si="847"/>
        <v>0</v>
      </c>
      <c r="LM165" s="625">
        <f t="shared" si="848"/>
        <v>0</v>
      </c>
      <c r="LN165" s="626">
        <f t="shared" si="849"/>
        <v>0</v>
      </c>
      <c r="LO165" s="642">
        <f t="shared" si="850"/>
        <v>0</v>
      </c>
      <c r="LP165" s="625">
        <f t="shared" si="851"/>
        <v>0</v>
      </c>
      <c r="LQ165" s="625">
        <f t="shared" si="852"/>
        <v>1284.0181965011002</v>
      </c>
      <c r="LR165" s="625">
        <f t="shared" si="853"/>
        <v>0</v>
      </c>
      <c r="LS165" s="625">
        <f t="shared" si="854"/>
        <v>1096.6961113800737</v>
      </c>
      <c r="LT165" s="645">
        <f t="shared" si="855"/>
        <v>2789.5923126041289</v>
      </c>
      <c r="LU165" s="624">
        <f t="shared" si="856"/>
        <v>0</v>
      </c>
      <c r="LV165" s="625">
        <f t="shared" si="857"/>
        <v>641.44368070135215</v>
      </c>
      <c r="LW165" s="626">
        <f t="shared" si="858"/>
        <v>2012.8261461936886</v>
      </c>
      <c r="LY165" s="725">
        <f>VLOOKUP(A165,Vac!A:C,2,FALSE)</f>
        <v>122378.75847101628</v>
      </c>
      <c r="LZ165" s="730">
        <f>VLOOKUP(A165,Vac!A:D,3,FALSE)</f>
        <v>1950</v>
      </c>
      <c r="MA165" s="722">
        <f>VLOOKUP(A165,Vac!A:D,4,FALSE)</f>
        <v>916</v>
      </c>
      <c r="MB165" s="742">
        <f t="shared" si="895"/>
        <v>0.22066312096865451</v>
      </c>
      <c r="MC165" s="666">
        <f t="shared" si="896"/>
        <v>0.10365508656783977</v>
      </c>
    </row>
    <row r="166" spans="1:341" ht="14.4">
      <c r="A166" s="511" t="s">
        <v>175</v>
      </c>
      <c r="B166" s="539">
        <v>267655</v>
      </c>
      <c r="C166" s="527">
        <f t="shared" si="919"/>
        <v>21604</v>
      </c>
      <c r="D166" s="518">
        <f t="shared" si="920"/>
        <v>646</v>
      </c>
      <c r="E166" s="496">
        <f t="shared" si="803"/>
        <v>1.0492350713153563E-2</v>
      </c>
      <c r="F166" s="209">
        <f t="shared" si="804"/>
        <v>7.265696512301284E-2</v>
      </c>
      <c r="G166" s="28">
        <f t="shared" si="805"/>
        <v>3.1659722584719603</v>
      </c>
      <c r="H166" s="27">
        <f t="shared" si="806"/>
        <v>0.23002993596422341</v>
      </c>
      <c r="I166" s="34">
        <f t="shared" si="807"/>
        <v>0.25554413208058219</v>
      </c>
      <c r="J166" s="340">
        <f t="shared" si="808"/>
        <v>0.3515955575314052</v>
      </c>
      <c r="K166" s="582">
        <f t="shared" si="897"/>
        <v>6.8645769577031831E-3</v>
      </c>
      <c r="L166" s="341">
        <f t="shared" si="921"/>
        <v>4.839117033530532</v>
      </c>
      <c r="M166" s="342">
        <f t="shared" si="809"/>
        <v>0.39044879212465811</v>
      </c>
      <c r="N166" s="827"/>
      <c r="O166" s="366" t="s">
        <v>230</v>
      </c>
      <c r="P166" s="21" t="s">
        <v>240</v>
      </c>
      <c r="Q166" s="21" t="s">
        <v>235</v>
      </c>
      <c r="R166" s="21" t="s">
        <v>243</v>
      </c>
      <c r="S166" s="170">
        <f t="shared" si="898"/>
        <v>21604</v>
      </c>
      <c r="T166" s="171">
        <f t="shared" si="899"/>
        <v>8071.5846892454838</v>
      </c>
      <c r="U166" s="170">
        <f t="shared" si="900"/>
        <v>865</v>
      </c>
      <c r="V166" s="172">
        <f t="shared" si="901"/>
        <v>4.170885770770047E-2</v>
      </c>
      <c r="W166" s="171">
        <f t="shared" si="902"/>
        <v>323.17722441202295</v>
      </c>
      <c r="X166" s="170">
        <f t="shared" si="903"/>
        <v>2157</v>
      </c>
      <c r="Y166" s="172">
        <f t="shared" si="904"/>
        <v>0.11091685092816372</v>
      </c>
      <c r="Z166" s="171">
        <f t="shared" si="905"/>
        <v>805.88817694420061</v>
      </c>
      <c r="AA166" s="170">
        <f t="shared" si="906"/>
        <v>646</v>
      </c>
      <c r="AB166" s="171">
        <f t="shared" si="907"/>
        <v>2413.5547626608882</v>
      </c>
      <c r="AC166" s="173">
        <f t="shared" si="908"/>
        <v>2.9901870024069618E-2</v>
      </c>
      <c r="AD166" s="170">
        <f t="shared" si="909"/>
        <v>6</v>
      </c>
      <c r="AE166" s="172">
        <f t="shared" si="910"/>
        <v>9.3749999999999997E-3</v>
      </c>
      <c r="AF166" s="171">
        <f t="shared" si="911"/>
        <v>22.416917300255925</v>
      </c>
      <c r="AG166" s="170">
        <f t="shared" si="912"/>
        <v>27</v>
      </c>
      <c r="AH166" s="172">
        <f t="shared" si="913"/>
        <v>4.361873990306947E-2</v>
      </c>
      <c r="AI166" s="367">
        <f t="shared" si="914"/>
        <v>100.87612785115167</v>
      </c>
      <c r="AJ166" s="831"/>
      <c r="AK166" s="85">
        <v>15072.474336166311</v>
      </c>
      <c r="AL166" s="62">
        <v>13879.031475966685</v>
      </c>
      <c r="AM166" s="62">
        <v>14673.908451478417</v>
      </c>
      <c r="AN166" s="62">
        <v>13494.408483792364</v>
      </c>
      <c r="AO166" s="62">
        <v>18249.457763149629</v>
      </c>
      <c r="AP166" s="62">
        <v>17477.36791805895</v>
      </c>
      <c r="AQ166" s="62">
        <v>18785.953087714464</v>
      </c>
      <c r="AR166" s="62">
        <v>19351.958072760637</v>
      </c>
      <c r="AS166" s="62">
        <v>17661.321183087886</v>
      </c>
      <c r="AT166" s="62">
        <v>19578.694333745065</v>
      </c>
      <c r="AU166" s="62">
        <v>14947.974688754219</v>
      </c>
      <c r="AV166" s="62">
        <v>17386.181395608844</v>
      </c>
      <c r="AW166" s="62">
        <v>13055.605811431502</v>
      </c>
      <c r="AX166" s="62">
        <v>16778.048030572656</v>
      </c>
      <c r="AY166" s="62">
        <v>8784.173168593883</v>
      </c>
      <c r="AZ166" s="62">
        <v>12953.590037458189</v>
      </c>
      <c r="BA166" s="62">
        <v>4339.1929972688522</v>
      </c>
      <c r="BB166" s="62">
        <v>8161.2017457876063</v>
      </c>
      <c r="BC166" s="62">
        <v>553.93953156623638</v>
      </c>
      <c r="BD166" s="86">
        <v>2470.5237293615278</v>
      </c>
      <c r="BE166" s="258">
        <v>2.0000000000000002E-5</v>
      </c>
      <c r="BF166" s="43">
        <v>2.0000000000000002E-5</v>
      </c>
      <c r="BG166" s="53">
        <v>5.0000000000000002E-5</v>
      </c>
      <c r="BH166" s="53">
        <v>4.0000000000000003E-5</v>
      </c>
      <c r="BI166" s="53">
        <v>1.2518952302791728E-4</v>
      </c>
      <c r="BJ166" s="53">
        <v>1.2406223545552731E-4</v>
      </c>
      <c r="BK166" s="53">
        <v>3.4000000000000002E-4</v>
      </c>
      <c r="BL166" s="53">
        <v>1.8000000000000001E-4</v>
      </c>
      <c r="BM166" s="53">
        <v>8.9999999999999998E-4</v>
      </c>
      <c r="BN166" s="53">
        <v>5.0000000000000001E-4</v>
      </c>
      <c r="BO166" s="53">
        <v>3.8E-3</v>
      </c>
      <c r="BP166" s="53">
        <v>2E-3</v>
      </c>
      <c r="BQ166" s="53">
        <v>1.6199999999999999E-2</v>
      </c>
      <c r="BR166" s="53">
        <v>6.1999999999999998E-3</v>
      </c>
      <c r="BS166" s="53">
        <v>6.1100000000000002E-2</v>
      </c>
      <c r="BT166" s="53">
        <v>2.6800000000000001E-2</v>
      </c>
      <c r="BU166" s="53">
        <v>0.1421</v>
      </c>
      <c r="BV166" s="53">
        <v>5.4699999999999999E-2</v>
      </c>
      <c r="BW166" s="53">
        <v>0.27589999999999998</v>
      </c>
      <c r="BX166" s="773">
        <v>0.1051</v>
      </c>
      <c r="BY166" s="53">
        <f t="shared" si="922"/>
        <v>2.0000000000000002E-5</v>
      </c>
      <c r="BZ166" s="53">
        <f t="shared" si="923"/>
        <v>4.5000000000000003E-5</v>
      </c>
      <c r="CA166" s="53">
        <f t="shared" si="924"/>
        <v>1.246258792417223E-4</v>
      </c>
      <c r="CB166" s="53">
        <f t="shared" si="925"/>
        <v>2.6000000000000003E-4</v>
      </c>
      <c r="CC166" s="53">
        <f t="shared" si="926"/>
        <v>6.9999999999999999E-4</v>
      </c>
      <c r="CD166" s="53">
        <f t="shared" si="927"/>
        <v>2.8999999999999998E-3</v>
      </c>
      <c r="CE166" s="53">
        <f t="shared" si="928"/>
        <v>1.12E-2</v>
      </c>
      <c r="CF166" s="53">
        <f t="shared" si="929"/>
        <v>4.3950000000000003E-2</v>
      </c>
      <c r="CG166" s="53">
        <f t="shared" si="930"/>
        <v>9.8400000000000001E-2</v>
      </c>
      <c r="CH166" s="54">
        <f t="shared" si="788"/>
        <v>0.1905</v>
      </c>
      <c r="CI166" s="64">
        <f>+Fall_Hoy!B166</f>
        <v>0</v>
      </c>
      <c r="CJ166" s="61">
        <f>+Fall_Hoy!C166</f>
        <v>0</v>
      </c>
      <c r="CK166" s="61">
        <f>+Fall_Hoy!D166</f>
        <v>0</v>
      </c>
      <c r="CL166" s="61">
        <f>+Fall_Hoy!E166</f>
        <v>0</v>
      </c>
      <c r="CM166" s="61">
        <f>+Fall_Hoy!F166</f>
        <v>3</v>
      </c>
      <c r="CN166" s="61">
        <f>+Fall_Hoy!G166</f>
        <v>0</v>
      </c>
      <c r="CO166" s="61">
        <f>+Fall_Hoy!H166</f>
        <v>3</v>
      </c>
      <c r="CP166" s="61">
        <f>+Fall_Hoy!I166</f>
        <v>1</v>
      </c>
      <c r="CQ166" s="61">
        <f>+Fall_Hoy!J166</f>
        <v>11</v>
      </c>
      <c r="CR166" s="61">
        <f>+Fall_Hoy!K166</f>
        <v>4</v>
      </c>
      <c r="CS166" s="61">
        <f>+Fall_Hoy!L166</f>
        <v>27</v>
      </c>
      <c r="CT166" s="61">
        <f>+Fall_Hoy!M166</f>
        <v>13</v>
      </c>
      <c r="CU166" s="61">
        <f>+Fall_Hoy!N166</f>
        <v>62</v>
      </c>
      <c r="CV166" s="61">
        <f>+Fall_Hoy!O166</f>
        <v>36</v>
      </c>
      <c r="CW166" s="61">
        <f>+Fall_Hoy!P166</f>
        <v>113</v>
      </c>
      <c r="CX166" s="61">
        <f>+Fall_Hoy!Q166</f>
        <v>60</v>
      </c>
      <c r="CY166" s="61">
        <f>+Fall_Hoy!R166</f>
        <v>90</v>
      </c>
      <c r="CZ166" s="61">
        <f>+Fall_Hoy!S166</f>
        <v>90</v>
      </c>
      <c r="DA166" s="61">
        <f>+Fall_Hoy!T166</f>
        <v>35</v>
      </c>
      <c r="DB166" s="253">
        <f>+Fall_Hoy!U166</f>
        <v>66</v>
      </c>
      <c r="DC166" s="61">
        <f>+Fall_Hoy!W166</f>
        <v>0</v>
      </c>
      <c r="DD166" s="61">
        <f>+Fall_Hoy!X166</f>
        <v>0</v>
      </c>
      <c r="DE166" s="61">
        <f>+Fall_Hoy!Y166</f>
        <v>0</v>
      </c>
      <c r="DF166" s="61">
        <f>+Fall_Hoy!Z166</f>
        <v>0</v>
      </c>
      <c r="DG166" s="61">
        <f>+Fall_Hoy!AA166</f>
        <v>0</v>
      </c>
      <c r="DH166" s="61">
        <f>+Fall_Hoy!AB166</f>
        <v>0</v>
      </c>
      <c r="DI166" s="61">
        <f>+Fall_Hoy!AC166</f>
        <v>0</v>
      </c>
      <c r="DJ166" s="61">
        <f>+Fall_Hoy!AD166</f>
        <v>2</v>
      </c>
      <c r="DK166" s="61">
        <f>+Fall_Hoy!AE166</f>
        <v>16</v>
      </c>
      <c r="DL166" s="270">
        <f>+Fall_Hoy!AF166</f>
        <v>14</v>
      </c>
      <c r="DM166" s="75">
        <f t="shared" si="915"/>
        <v>0.21054083669347215</v>
      </c>
      <c r="DN166" s="76">
        <f t="shared" si="916"/>
        <v>0.17283285665790316</v>
      </c>
      <c r="DO166" s="76">
        <f t="shared" si="917"/>
        <v>0.29314307961688724</v>
      </c>
      <c r="DP166" s="76">
        <f t="shared" si="918"/>
        <v>0.3460743229678932</v>
      </c>
      <c r="DQ166" s="76">
        <f t="shared" si="859"/>
        <v>0.7</v>
      </c>
      <c r="DR166" s="76">
        <f t="shared" si="860"/>
        <v>0.10447797451887693</v>
      </c>
      <c r="DS166" s="76">
        <f t="shared" si="861"/>
        <v>0.46968761023549399</v>
      </c>
      <c r="DT166" s="76">
        <f t="shared" si="862"/>
        <v>0.28707976395295237</v>
      </c>
      <c r="DU166" s="76">
        <f t="shared" si="863"/>
        <v>0.6920332910272855</v>
      </c>
      <c r="DV166" s="76">
        <f t="shared" si="864"/>
        <v>0.40860743130411487</v>
      </c>
      <c r="DW166" s="76">
        <f t="shared" si="865"/>
        <v>0.47533283309880275</v>
      </c>
      <c r="DX166" s="76">
        <f t="shared" si="866"/>
        <v>0.37386012788533762</v>
      </c>
      <c r="DY166" s="76">
        <f t="shared" si="867"/>
        <v>0.29314307961688724</v>
      </c>
      <c r="DZ166" s="76">
        <f t="shared" si="868"/>
        <v>0.3460743229678932</v>
      </c>
      <c r="EA166" s="76">
        <f t="shared" si="869"/>
        <v>0.21054083669347215</v>
      </c>
      <c r="EB166" s="76">
        <f t="shared" si="870"/>
        <v>0.17283285665790316</v>
      </c>
      <c r="EC166" s="76">
        <f t="shared" si="871"/>
        <v>0.14596188539917504</v>
      </c>
      <c r="ED166" s="76">
        <f t="shared" si="872"/>
        <v>0.20160489345319096</v>
      </c>
      <c r="EE166" s="76">
        <f t="shared" si="873"/>
        <v>0.22900975622233946</v>
      </c>
      <c r="EF166" s="316">
        <f t="shared" si="874"/>
        <v>0.25418632949875986</v>
      </c>
      <c r="EG166" s="85">
        <f>+'Cas_-14'!B165</f>
        <v>225</v>
      </c>
      <c r="EH166" s="62">
        <f>+'Cas_-14'!C165</f>
        <v>191</v>
      </c>
      <c r="EI166" s="62">
        <f>+'Cas_-14'!D165</f>
        <v>709</v>
      </c>
      <c r="EJ166" s="62">
        <f>+'Cas_-14'!E165</f>
        <v>745</v>
      </c>
      <c r="EK166" s="62">
        <f>+'Cas_-14'!F165</f>
        <v>1856</v>
      </c>
      <c r="EL166" s="62">
        <f>+'Cas_-14'!G165</f>
        <v>1826</v>
      </c>
      <c r="EM166" s="62">
        <f>+'Cas_-14'!H165</f>
        <v>1921</v>
      </c>
      <c r="EN166" s="62">
        <f>+'Cas_-14'!I165</f>
        <v>1754</v>
      </c>
      <c r="EO166" s="62">
        <f>+'Cas_-14'!J165</f>
        <v>1822</v>
      </c>
      <c r="EP166" s="62">
        <f>+'Cas_-14'!K165</f>
        <v>1754</v>
      </c>
      <c r="EQ166" s="62">
        <f>+'Cas_-14'!L165</f>
        <v>1426</v>
      </c>
      <c r="ER166" s="62">
        <f>+'Cas_-14'!M165</f>
        <v>1389</v>
      </c>
      <c r="ES166" s="62">
        <f>+'Cas_-14'!N165</f>
        <v>904</v>
      </c>
      <c r="ET166" s="62">
        <f>+'Cas_-14'!O165</f>
        <v>777</v>
      </c>
      <c r="EU166" s="62">
        <f>+'Cas_-14'!P165</f>
        <v>532</v>
      </c>
      <c r="EV166" s="62">
        <f>+'Cas_-14'!Q165</f>
        <v>486</v>
      </c>
      <c r="EW166" s="62">
        <f>+'Cas_-14'!R165</f>
        <v>280</v>
      </c>
      <c r="EX166" s="62">
        <f>+'Cas_-14'!S165</f>
        <v>373</v>
      </c>
      <c r="EY166" s="62">
        <f>+'Cas_-14'!T165</f>
        <v>69</v>
      </c>
      <c r="EZ166" s="86">
        <f>+'Cas_-14'!U165</f>
        <v>187</v>
      </c>
      <c r="FA166" s="201">
        <f t="shared" si="810"/>
        <v>1.4927874148713185E-2</v>
      </c>
      <c r="FB166" s="90">
        <f t="shared" si="811"/>
        <v>1.3761767190364895E-2</v>
      </c>
      <c r="FC166" s="90">
        <f t="shared" si="812"/>
        <v>4.8317052157195874E-2</v>
      </c>
      <c r="FD166" s="90">
        <f t="shared" si="813"/>
        <v>5.5208051608545271E-2</v>
      </c>
      <c r="FE166" s="90">
        <f t="shared" si="814"/>
        <v>0.10170165185662358</v>
      </c>
      <c r="FF166" s="90">
        <f t="shared" si="815"/>
        <v>0.10447797451887693</v>
      </c>
      <c r="FG166" s="90">
        <f t="shared" si="816"/>
        <v>0.10225725524973685</v>
      </c>
      <c r="FH166" s="90">
        <f t="shared" si="817"/>
        <v>9.0636823075226136E-2</v>
      </c>
      <c r="FI166" s="90">
        <f t="shared" si="818"/>
        <v>0.10316329005695844</v>
      </c>
      <c r="FJ166" s="90">
        <f t="shared" si="819"/>
        <v>8.958717931342719E-2</v>
      </c>
      <c r="FK166" s="90">
        <f t="shared" si="820"/>
        <v>9.5397539110955276E-2</v>
      </c>
      <c r="FL166" s="90">
        <f t="shared" si="821"/>
        <v>7.989103348195907E-2</v>
      </c>
      <c r="FM166" s="90">
        <f t="shared" si="822"/>
        <v>6.9242286651183718E-2</v>
      </c>
      <c r="FN166" s="90">
        <f t="shared" si="823"/>
        <v>4.6310512318486909E-2</v>
      </c>
      <c r="FO166" s="90">
        <f t="shared" si="824"/>
        <v>6.0563469069811075E-2</v>
      </c>
      <c r="FP166" s="90">
        <f t="shared" si="825"/>
        <v>3.7518556523297622E-2</v>
      </c>
      <c r="FQ166" s="90">
        <f t="shared" si="826"/>
        <v>6.4528127736248622E-2</v>
      </c>
      <c r="FR166" s="90">
        <f t="shared" si="827"/>
        <v>4.5704053351275559E-2</v>
      </c>
      <c r="FS166" s="90">
        <f t="shared" si="828"/>
        <v>0.12456233229086565</v>
      </c>
      <c r="FT166" s="99">
        <f t="shared" si="829"/>
        <v>7.5692452485905698E-2</v>
      </c>
      <c r="FU166" s="119">
        <f t="shared" si="790"/>
        <v>3.4763668582257603</v>
      </c>
      <c r="FV166" s="120">
        <f t="shared" si="791"/>
        <v>4.6065966463976409</v>
      </c>
      <c r="FW166" s="120">
        <f t="shared" si="792"/>
        <v>4.2335846170654428</v>
      </c>
      <c r="FX166" s="120">
        <f t="shared" si="793"/>
        <v>7.4729106987171505</v>
      </c>
      <c r="FY166" s="120">
        <f t="shared" si="802"/>
        <v>6.8828773891189323</v>
      </c>
      <c r="FZ166" s="120">
        <f t="shared" si="802"/>
        <v>1</v>
      </c>
      <c r="GA166" s="120">
        <f t="shared" si="802"/>
        <v>4.593195945739045</v>
      </c>
      <c r="GB166" s="120">
        <f t="shared" si="802"/>
        <v>3.1673634866337257</v>
      </c>
      <c r="GC166" s="120">
        <f t="shared" si="802"/>
        <v>6.7081351384315155</v>
      </c>
      <c r="GD166" s="120">
        <f t="shared" si="802"/>
        <v>4.5610034207525656</v>
      </c>
      <c r="GE166" s="120">
        <f t="shared" si="802"/>
        <v>4.9826529859009376</v>
      </c>
      <c r="GF166" s="120">
        <f t="shared" si="802"/>
        <v>4.6796256299496042</v>
      </c>
      <c r="GG166" s="120">
        <f t="shared" si="802"/>
        <v>4.2335846170654428</v>
      </c>
      <c r="GH166" s="120">
        <f t="shared" si="802"/>
        <v>7.4729106987171505</v>
      </c>
      <c r="GI166" s="120">
        <f t="shared" si="802"/>
        <v>3.4763668582257603</v>
      </c>
      <c r="GJ166" s="120">
        <f t="shared" si="802"/>
        <v>4.6065966463976409</v>
      </c>
      <c r="GK166" s="120">
        <f t="shared" si="794"/>
        <v>2.2619885392580681</v>
      </c>
      <c r="GL166" s="120">
        <f t="shared" si="795"/>
        <v>4.411094392518784</v>
      </c>
      <c r="GM166" s="120">
        <f t="shared" si="796"/>
        <v>1.8385153200855175</v>
      </c>
      <c r="GN166" s="321">
        <f t="shared" si="797"/>
        <v>3.3581463032406114</v>
      </c>
      <c r="GO166" s="85">
        <f>+Cas_Hoy!B165</f>
        <v>244</v>
      </c>
      <c r="GP166" s="62">
        <f>+Cas_Hoy!C165</f>
        <v>205</v>
      </c>
      <c r="GQ166" s="62">
        <f>+Cas_Hoy!D165</f>
        <v>793</v>
      </c>
      <c r="GR166" s="62">
        <f>+Cas_Hoy!E165</f>
        <v>809</v>
      </c>
      <c r="GS166" s="62">
        <f>+Cas_Hoy!F165</f>
        <v>2041</v>
      </c>
      <c r="GT166" s="62">
        <f>+Cas_Hoy!G165</f>
        <v>2000</v>
      </c>
      <c r="GU166" s="62">
        <f>+Cas_Hoy!H165</f>
        <v>2149</v>
      </c>
      <c r="GV166" s="62">
        <f>+Cas_Hoy!I165</f>
        <v>1944</v>
      </c>
      <c r="GW166" s="62">
        <f>+Cas_Hoy!J165</f>
        <v>2058</v>
      </c>
      <c r="GX166" s="62">
        <f>+Cas_Hoy!K165</f>
        <v>1965</v>
      </c>
      <c r="GY166" s="62">
        <f>+Cas_Hoy!L165</f>
        <v>1562</v>
      </c>
      <c r="GZ166" s="62">
        <f>+Cas_Hoy!M165</f>
        <v>1552</v>
      </c>
      <c r="HA166" s="62">
        <f>+Cas_Hoy!N165</f>
        <v>1030</v>
      </c>
      <c r="HB166" s="62">
        <f>+Cas_Hoy!O165</f>
        <v>889</v>
      </c>
      <c r="HC166" s="62">
        <f>+Cas_Hoy!P165</f>
        <v>609</v>
      </c>
      <c r="HD166" s="62">
        <f>+Cas_Hoy!Q165</f>
        <v>551</v>
      </c>
      <c r="HE166" s="62">
        <f>+Cas_Hoy!R165</f>
        <v>299</v>
      </c>
      <c r="HF166" s="62">
        <f>+Cas_Hoy!S165</f>
        <v>401</v>
      </c>
      <c r="HG166" s="62">
        <f>+Cas_Hoy!T165</f>
        <v>75</v>
      </c>
      <c r="HH166" s="590">
        <f>+Cas_Hoy!U165</f>
        <v>199</v>
      </c>
      <c r="HI166" s="543">
        <f t="shared" si="798"/>
        <v>0.24101385253068522</v>
      </c>
      <c r="HJ166" s="112">
        <f t="shared" si="799"/>
        <v>0.19594836217799308</v>
      </c>
      <c r="HK166" s="112">
        <f t="shared" si="800"/>
        <v>0.33400151770508163</v>
      </c>
      <c r="HL166" s="112">
        <f t="shared" si="801"/>
        <v>0.39595891006236433</v>
      </c>
      <c r="HM166" s="323">
        <f t="shared" si="931"/>
        <v>0.7</v>
      </c>
      <c r="HN166" s="323">
        <f t="shared" si="932"/>
        <v>0.11443370703053332</v>
      </c>
      <c r="HO166" s="323">
        <f t="shared" si="933"/>
        <v>0.52543397938369418</v>
      </c>
      <c r="HP166" s="323">
        <f t="shared" si="934"/>
        <v>0.31817734385663593</v>
      </c>
      <c r="HQ166" s="323">
        <f t="shared" si="935"/>
        <v>0.7</v>
      </c>
      <c r="HR166" s="323">
        <f t="shared" si="936"/>
        <v>0.45776146095358367</v>
      </c>
      <c r="HS166" s="323">
        <f t="shared" si="937"/>
        <v>0.52066611872393398</v>
      </c>
      <c r="HT166" s="323">
        <f t="shared" si="938"/>
        <v>0.41773284267677752</v>
      </c>
      <c r="HU166" s="323">
        <f t="shared" si="939"/>
        <v>0.33400151770508163</v>
      </c>
      <c r="HV166" s="323">
        <f t="shared" si="940"/>
        <v>0.39595891006236433</v>
      </c>
      <c r="HW166" s="323">
        <f t="shared" si="941"/>
        <v>0.24101385253068522</v>
      </c>
      <c r="HX166" s="323">
        <f t="shared" si="942"/>
        <v>0.19594836217799308</v>
      </c>
      <c r="HY166" s="323">
        <f t="shared" si="943"/>
        <v>0.15586644190840476</v>
      </c>
      <c r="HZ166" s="323">
        <f t="shared" si="944"/>
        <v>0.21673877285450288</v>
      </c>
      <c r="IA166" s="323">
        <f t="shared" si="945"/>
        <v>0.24892364806776032</v>
      </c>
      <c r="IB166" s="327">
        <f t="shared" si="946"/>
        <v>0.270497751712584</v>
      </c>
      <c r="IC166" s="241">
        <f>+CyF_Tot!B165</f>
        <v>0</v>
      </c>
      <c r="ID166" s="149">
        <f>+CyF_Tot!C165</f>
        <v>19447</v>
      </c>
      <c r="IE166" s="149">
        <f>+CyF_Tot!D165</f>
        <v>20739</v>
      </c>
      <c r="IF166" s="149">
        <f>+CyF_Tot!E165</f>
        <v>21604</v>
      </c>
      <c r="IG166" s="149">
        <f>+CyF_Tot!F165</f>
        <v>0</v>
      </c>
      <c r="IH166" s="149">
        <f>+CyF_Tot!G165</f>
        <v>619</v>
      </c>
      <c r="II166" s="149">
        <f>+CyF_Tot!H165</f>
        <v>640</v>
      </c>
      <c r="IJ166" s="557">
        <f>+CyF_Tot!I165</f>
        <v>646</v>
      </c>
      <c r="IK166" s="93">
        <f t="shared" si="947"/>
        <v>5.6313068450678343E-2</v>
      </c>
      <c r="IL166" s="90">
        <f t="shared" ref="IL166:IU170" si="948">+AL166/$B166</f>
        <v>5.185418346739902E-2</v>
      </c>
      <c r="IM166" s="90">
        <f t="shared" si="948"/>
        <v>5.4823965371386361E-2</v>
      </c>
      <c r="IN166" s="90">
        <f t="shared" si="948"/>
        <v>5.041717316617423E-2</v>
      </c>
      <c r="IO166" s="90">
        <f t="shared" si="948"/>
        <v>6.8182764241839791E-2</v>
      </c>
      <c r="IP166" s="90">
        <f t="shared" si="948"/>
        <v>6.5298118540878927E-2</v>
      </c>
      <c r="IQ166" s="90">
        <f t="shared" si="948"/>
        <v>7.0187192795630432E-2</v>
      </c>
      <c r="IR166" s="90">
        <f t="shared" si="948"/>
        <v>7.2301873952515874E-2</v>
      </c>
      <c r="IS166" s="90">
        <f t="shared" si="948"/>
        <v>6.5985396062423221E-2</v>
      </c>
      <c r="IT166" s="90">
        <f t="shared" si="948"/>
        <v>7.3148995287758742E-2</v>
      </c>
      <c r="IU166" s="90">
        <f t="shared" si="948"/>
        <v>5.5847918734020355E-2</v>
      </c>
      <c r="IV166" s="90">
        <f t="shared" ref="IV166:JD170" si="949">+AV166/$B166</f>
        <v>6.4957431752101932E-2</v>
      </c>
      <c r="IW166" s="90">
        <f t="shared" si="949"/>
        <v>4.8777739296600106E-2</v>
      </c>
      <c r="IX166" s="90">
        <f t="shared" si="949"/>
        <v>6.2685352526844845E-2</v>
      </c>
      <c r="IY166" s="90">
        <f t="shared" si="949"/>
        <v>3.2819013911916023E-2</v>
      </c>
      <c r="IZ166" s="90">
        <f t="shared" si="949"/>
        <v>4.8396592768519882E-2</v>
      </c>
      <c r="JA166" s="90">
        <f t="shared" si="949"/>
        <v>1.6211888428270916E-2</v>
      </c>
      <c r="JB166" s="90">
        <f t="shared" si="949"/>
        <v>3.049149743433751E-2</v>
      </c>
      <c r="JC166" s="90">
        <f t="shared" si="949"/>
        <v>2.0696027780771381E-3</v>
      </c>
      <c r="JD166" s="202">
        <f t="shared" si="949"/>
        <v>9.2302543549028712E-3</v>
      </c>
      <c r="JE166" s="326"/>
      <c r="JF166" s="323"/>
      <c r="JG166" s="323"/>
      <c r="JH166" s="323"/>
      <c r="JI166" s="323"/>
      <c r="JJ166" s="323"/>
      <c r="JK166" s="323"/>
      <c r="JL166" s="323"/>
      <c r="JM166" s="323"/>
      <c r="JN166" s="323"/>
      <c r="JO166" s="323"/>
      <c r="JP166" s="323"/>
      <c r="JQ166" s="323"/>
      <c r="JR166" s="323"/>
      <c r="JS166" s="323"/>
      <c r="JT166" s="323"/>
      <c r="JU166" s="323"/>
      <c r="JV166" s="323"/>
      <c r="JW166" s="323"/>
      <c r="JX166" s="327"/>
      <c r="JZ166" s="701">
        <f t="shared" si="875"/>
        <v>0</v>
      </c>
      <c r="KA166" s="291">
        <f t="shared" si="876"/>
        <v>0</v>
      </c>
      <c r="KB166" s="291">
        <f t="shared" si="877"/>
        <v>0</v>
      </c>
      <c r="KC166" s="291">
        <f t="shared" si="878"/>
        <v>0</v>
      </c>
      <c r="KD166" s="291">
        <f t="shared" si="879"/>
        <v>588.17051658785738</v>
      </c>
      <c r="KE166" s="291">
        <f t="shared" si="880"/>
        <v>0</v>
      </c>
      <c r="KF166" s="291">
        <f t="shared" si="881"/>
        <v>514.59246996214654</v>
      </c>
      <c r="KG166" s="291">
        <f t="shared" si="882"/>
        <v>168.47354607434335</v>
      </c>
      <c r="KH166" s="291">
        <f t="shared" si="883"/>
        <v>1757.7208227053122</v>
      </c>
      <c r="KI166" s="291">
        <f t="shared" si="884"/>
        <v>596.86799338087883</v>
      </c>
      <c r="KJ166" s="291">
        <f t="shared" si="885"/>
        <v>3817.4791694643777</v>
      </c>
      <c r="KK166" s="291">
        <f t="shared" si="886"/>
        <v>1696.1518075181284</v>
      </c>
      <c r="KL166" s="291">
        <f t="shared" si="887"/>
        <v>7851.9985576034987</v>
      </c>
      <c r="KM166" s="291">
        <f t="shared" si="888"/>
        <v>4092.0090272060502</v>
      </c>
      <c r="KN166" s="291">
        <f t="shared" si="889"/>
        <v>12734.928701081926</v>
      </c>
      <c r="KO166" s="291">
        <f t="shared" si="890"/>
        <v>6176.3418302297223</v>
      </c>
      <c r="KP166" s="291">
        <f t="shared" si="891"/>
        <v>7395.4350544440003</v>
      </c>
      <c r="KQ166" s="291">
        <f t="shared" si="892"/>
        <v>7242.1466643079584</v>
      </c>
      <c r="KR166" s="291">
        <f t="shared" si="893"/>
        <v>3814.089588490343</v>
      </c>
      <c r="KS166" s="702">
        <f t="shared" si="894"/>
        <v>4616.6162520315411</v>
      </c>
      <c r="KT166" s="705">
        <f>(SUM(JZ166:KS166)/SUM(JZ$4:KS165))*100000</f>
        <v>114.56547714962264</v>
      </c>
      <c r="KU166" s="624">
        <f t="shared" si="830"/>
        <v>0</v>
      </c>
      <c r="KV166" s="625">
        <f t="shared" si="831"/>
        <v>0</v>
      </c>
      <c r="KW166" s="625">
        <f t="shared" si="832"/>
        <v>0</v>
      </c>
      <c r="KX166" s="625">
        <f t="shared" si="833"/>
        <v>0</v>
      </c>
      <c r="KY166" s="625">
        <f t="shared" si="834"/>
        <v>164.38844588893897</v>
      </c>
      <c r="KZ166" s="625">
        <f t="shared" si="835"/>
        <v>0</v>
      </c>
      <c r="LA166" s="625">
        <f t="shared" si="836"/>
        <v>159.69378748006795</v>
      </c>
      <c r="LB166" s="625">
        <f t="shared" si="837"/>
        <v>51.674357511531433</v>
      </c>
      <c r="LC166" s="625">
        <f t="shared" si="838"/>
        <v>622.82996192455698</v>
      </c>
      <c r="LD166" s="625">
        <f t="shared" si="839"/>
        <v>204.30371565205743</v>
      </c>
      <c r="LE166" s="625">
        <f t="shared" si="840"/>
        <v>1806.2647657754503</v>
      </c>
      <c r="LF166" s="625">
        <f t="shared" si="841"/>
        <v>747.72025577067518</v>
      </c>
      <c r="LG166" s="625">
        <f t="shared" si="842"/>
        <v>4748.9178897935735</v>
      </c>
      <c r="LH166" s="625">
        <f t="shared" si="843"/>
        <v>2145.6608024009379</v>
      </c>
      <c r="LI166" s="625">
        <f t="shared" si="844"/>
        <v>12864.04512197115</v>
      </c>
      <c r="LJ166" s="625">
        <f t="shared" si="845"/>
        <v>4631.9205584318051</v>
      </c>
      <c r="LK166" s="625">
        <f t="shared" si="846"/>
        <v>20741.183915222769</v>
      </c>
      <c r="LL166" s="625">
        <f t="shared" si="847"/>
        <v>11027.787671889546</v>
      </c>
      <c r="LM166" s="625">
        <f t="shared" si="848"/>
        <v>63183.791741743444</v>
      </c>
      <c r="LN166" s="626">
        <f t="shared" si="849"/>
        <v>26714.98323031966</v>
      </c>
      <c r="LO166" s="642">
        <f t="shared" si="850"/>
        <v>62.505416418847332</v>
      </c>
      <c r="LP166" s="625">
        <f t="shared" si="851"/>
        <v>0</v>
      </c>
      <c r="LQ166" s="625">
        <f t="shared" si="852"/>
        <v>797.73910682412111</v>
      </c>
      <c r="LR166" s="625">
        <f t="shared" si="853"/>
        <v>319.62024113870103</v>
      </c>
      <c r="LS166" s="625">
        <f t="shared" si="854"/>
        <v>11222.122210690246</v>
      </c>
      <c r="LT166" s="645">
        <f t="shared" si="855"/>
        <v>6243.2854420176127</v>
      </c>
      <c r="LU166" s="624">
        <f t="shared" si="856"/>
        <v>32.311344036361533</v>
      </c>
      <c r="LV166" s="625">
        <f t="shared" si="857"/>
        <v>547.75656070587934</v>
      </c>
      <c r="LW166" s="626">
        <f t="shared" si="858"/>
        <v>8226.9842785141809</v>
      </c>
      <c r="LY166" s="725">
        <f>VLOOKUP(A166,Vac!A:C,2,FALSE)</f>
        <v>85559.386192629318</v>
      </c>
      <c r="LZ166" s="730">
        <f>VLOOKUP(A166,Vac!A:D,3,FALSE)</f>
        <v>15766</v>
      </c>
      <c r="MA166" s="722">
        <f>VLOOKUP(A166,Vac!A:D,4,FALSE)</f>
        <v>3853</v>
      </c>
      <c r="MB166" s="742">
        <f t="shared" si="895"/>
        <v>5.8904186359305825E-2</v>
      </c>
      <c r="MC166" s="666">
        <f t="shared" si="896"/>
        <v>1.4395397059647682E-2</v>
      </c>
    </row>
    <row r="167" spans="1:341" ht="14.4">
      <c r="A167" s="510" t="s">
        <v>176</v>
      </c>
      <c r="B167" s="538">
        <v>38034</v>
      </c>
      <c r="C167" s="526">
        <f t="shared" si="919"/>
        <v>2082</v>
      </c>
      <c r="D167" s="517">
        <f t="shared" si="920"/>
        <v>31</v>
      </c>
      <c r="E167" s="495">
        <f t="shared" si="803"/>
        <v>5.6215563264681977E-3</v>
      </c>
      <c r="F167" s="208">
        <f t="shared" si="804"/>
        <v>4.6826523636746067E-2</v>
      </c>
      <c r="G167" s="30">
        <f t="shared" si="805"/>
        <v>3.0962869891684481</v>
      </c>
      <c r="H167" s="29">
        <f t="shared" si="806"/>
        <v>0.14498835588444564</v>
      </c>
      <c r="I167" s="33">
        <f t="shared" si="807"/>
        <v>0.16949228352128909</v>
      </c>
      <c r="J167" s="353">
        <f t="shared" si="808"/>
        <v>0.29160960875025421</v>
      </c>
      <c r="K167" s="581">
        <f t="shared" si="897"/>
        <v>2.7950389316028237E-3</v>
      </c>
      <c r="L167" s="354">
        <f t="shared" si="921"/>
        <v>6.2274451764217673</v>
      </c>
      <c r="M167" s="355">
        <f t="shared" si="809"/>
        <v>0.34072970006135822</v>
      </c>
      <c r="N167" s="827"/>
      <c r="O167" s="364" t="s">
        <v>226</v>
      </c>
      <c r="P167" s="20" t="s">
        <v>236</v>
      </c>
      <c r="Q167" s="20"/>
      <c r="R167" s="20"/>
      <c r="S167" s="166">
        <f t="shared" si="898"/>
        <v>2082</v>
      </c>
      <c r="T167" s="167">
        <f t="shared" si="899"/>
        <v>5474.0495346269126</v>
      </c>
      <c r="U167" s="166">
        <f t="shared" si="900"/>
        <v>123</v>
      </c>
      <c r="V167" s="168">
        <f t="shared" si="901"/>
        <v>6.278713629402756E-2</v>
      </c>
      <c r="W167" s="167">
        <f t="shared" si="902"/>
        <v>323.39485723300203</v>
      </c>
      <c r="X167" s="166">
        <f t="shared" si="903"/>
        <v>301</v>
      </c>
      <c r="Y167" s="168">
        <f t="shared" si="904"/>
        <v>0.16900617630544637</v>
      </c>
      <c r="Z167" s="167">
        <f t="shared" si="905"/>
        <v>791.39717095230583</v>
      </c>
      <c r="AA167" s="166">
        <f t="shared" si="906"/>
        <v>31</v>
      </c>
      <c r="AB167" s="167">
        <f t="shared" si="907"/>
        <v>815.06020928642795</v>
      </c>
      <c r="AC167" s="169">
        <f t="shared" si="908"/>
        <v>1.4889529298751201E-2</v>
      </c>
      <c r="AD167" s="166">
        <f t="shared" si="909"/>
        <v>0</v>
      </c>
      <c r="AE167" s="168">
        <f t="shared" si="910"/>
        <v>0</v>
      </c>
      <c r="AF167" s="167">
        <f t="shared" si="911"/>
        <v>0</v>
      </c>
      <c r="AG167" s="166">
        <f t="shared" si="912"/>
        <v>0</v>
      </c>
      <c r="AH167" s="168">
        <f t="shared" si="913"/>
        <v>0</v>
      </c>
      <c r="AI167" s="365">
        <f t="shared" si="914"/>
        <v>0</v>
      </c>
      <c r="AJ167" s="831"/>
      <c r="AK167" s="85">
        <v>3415.9844424425628</v>
      </c>
      <c r="AL167" s="62">
        <v>3025.9677148005153</v>
      </c>
      <c r="AM167" s="62">
        <v>3095.2100553187511</v>
      </c>
      <c r="AN167" s="62">
        <v>2732.5881762437175</v>
      </c>
      <c r="AO167" s="62">
        <v>2688.1815998890656</v>
      </c>
      <c r="AP167" s="62">
        <v>2364.3085659261806</v>
      </c>
      <c r="AQ167" s="62">
        <v>2832.216497740299</v>
      </c>
      <c r="AR167" s="62">
        <v>2720.7156632153033</v>
      </c>
      <c r="AS167" s="62">
        <v>2665.6233913402584</v>
      </c>
      <c r="AT167" s="62">
        <v>2441.0086254319376</v>
      </c>
      <c r="AU167" s="62">
        <v>1993.8030707095836</v>
      </c>
      <c r="AV167" s="62">
        <v>2011.3063668692591</v>
      </c>
      <c r="AW167" s="62">
        <v>1671.3145664607255</v>
      </c>
      <c r="AX167" s="62">
        <v>1704.585624689872</v>
      </c>
      <c r="AY167" s="62">
        <v>887.01845088336427</v>
      </c>
      <c r="AZ167" s="62">
        <v>970.14697904216746</v>
      </c>
      <c r="BA167" s="62">
        <v>287.23947861810996</v>
      </c>
      <c r="BB167" s="62">
        <v>414.26649817143584</v>
      </c>
      <c r="BC167" s="62">
        <v>17.408453249582422</v>
      </c>
      <c r="BD167" s="86">
        <v>95.105724295432097</v>
      </c>
      <c r="BE167" s="258">
        <v>2.0000000000000002E-5</v>
      </c>
      <c r="BF167" s="43">
        <v>2.0000000000000002E-5</v>
      </c>
      <c r="BG167" s="53">
        <v>5.0000000000000002E-5</v>
      </c>
      <c r="BH167" s="53">
        <v>4.0000000000000003E-5</v>
      </c>
      <c r="BI167" s="53">
        <v>1.2518952302791728E-4</v>
      </c>
      <c r="BJ167" s="53">
        <v>1.2406223545552731E-4</v>
      </c>
      <c r="BK167" s="53">
        <v>3.4000000000000002E-4</v>
      </c>
      <c r="BL167" s="53">
        <v>1.8000000000000001E-4</v>
      </c>
      <c r="BM167" s="53">
        <v>8.9999999999999998E-4</v>
      </c>
      <c r="BN167" s="53">
        <v>5.0000000000000001E-4</v>
      </c>
      <c r="BO167" s="53">
        <v>3.8E-3</v>
      </c>
      <c r="BP167" s="53">
        <v>2E-3</v>
      </c>
      <c r="BQ167" s="53">
        <v>1.6199999999999999E-2</v>
      </c>
      <c r="BR167" s="53">
        <v>6.1999999999999998E-3</v>
      </c>
      <c r="BS167" s="53">
        <v>6.1100000000000002E-2</v>
      </c>
      <c r="BT167" s="53">
        <v>2.6800000000000001E-2</v>
      </c>
      <c r="BU167" s="53">
        <v>0.1421</v>
      </c>
      <c r="BV167" s="53">
        <v>5.4699999999999999E-2</v>
      </c>
      <c r="BW167" s="53">
        <v>0.27589999999999998</v>
      </c>
      <c r="BX167" s="773">
        <v>0.1051</v>
      </c>
      <c r="BY167" s="53">
        <f t="shared" si="922"/>
        <v>2.0000000000000002E-5</v>
      </c>
      <c r="BZ167" s="53">
        <f t="shared" si="923"/>
        <v>4.5000000000000003E-5</v>
      </c>
      <c r="CA167" s="53">
        <f t="shared" si="924"/>
        <v>1.246258792417223E-4</v>
      </c>
      <c r="CB167" s="53">
        <f t="shared" si="925"/>
        <v>2.6000000000000003E-4</v>
      </c>
      <c r="CC167" s="53">
        <f t="shared" si="926"/>
        <v>6.9999999999999999E-4</v>
      </c>
      <c r="CD167" s="53">
        <f t="shared" si="927"/>
        <v>2.8999999999999998E-3</v>
      </c>
      <c r="CE167" s="53">
        <f t="shared" si="928"/>
        <v>1.12E-2</v>
      </c>
      <c r="CF167" s="53">
        <f t="shared" si="929"/>
        <v>4.3950000000000003E-2</v>
      </c>
      <c r="CG167" s="53">
        <f t="shared" si="930"/>
        <v>9.8400000000000001E-2</v>
      </c>
      <c r="CH167" s="54">
        <f t="shared" si="788"/>
        <v>0.1905</v>
      </c>
      <c r="CI167" s="64">
        <f>+Fall_Hoy!B167</f>
        <v>0</v>
      </c>
      <c r="CJ167" s="61">
        <f>+Fall_Hoy!C167</f>
        <v>0</v>
      </c>
      <c r="CK167" s="61">
        <f>+Fall_Hoy!D167</f>
        <v>0</v>
      </c>
      <c r="CL167" s="61">
        <f>+Fall_Hoy!E167</f>
        <v>0</v>
      </c>
      <c r="CM167" s="61">
        <f>+Fall_Hoy!F167</f>
        <v>0</v>
      </c>
      <c r="CN167" s="61">
        <f>+Fall_Hoy!G167</f>
        <v>1</v>
      </c>
      <c r="CO167" s="61">
        <f>+Fall_Hoy!H167</f>
        <v>1</v>
      </c>
      <c r="CP167" s="61">
        <f>+Fall_Hoy!I167</f>
        <v>1</v>
      </c>
      <c r="CQ167" s="61">
        <f>+Fall_Hoy!J167</f>
        <v>1</v>
      </c>
      <c r="CR167" s="61">
        <f>+Fall_Hoy!K167</f>
        <v>0</v>
      </c>
      <c r="CS167" s="61">
        <f>+Fall_Hoy!L167</f>
        <v>0</v>
      </c>
      <c r="CT167" s="61">
        <f>+Fall_Hoy!M167</f>
        <v>0</v>
      </c>
      <c r="CU167" s="61">
        <f>+Fall_Hoy!N167</f>
        <v>7</v>
      </c>
      <c r="CV167" s="61">
        <f>+Fall_Hoy!O167</f>
        <v>3</v>
      </c>
      <c r="CW167" s="61">
        <f>+Fall_Hoy!P167</f>
        <v>6</v>
      </c>
      <c r="CX167" s="61">
        <f>+Fall_Hoy!Q167</f>
        <v>5</v>
      </c>
      <c r="CY167" s="61">
        <f>+Fall_Hoy!R167</f>
        <v>0</v>
      </c>
      <c r="CZ167" s="61">
        <f>+Fall_Hoy!S167</f>
        <v>4</v>
      </c>
      <c r="DA167" s="61">
        <f>+Fall_Hoy!T167</f>
        <v>0</v>
      </c>
      <c r="DB167" s="253">
        <f>+Fall_Hoy!U167</f>
        <v>2</v>
      </c>
      <c r="DC167" s="61">
        <f>+Fall_Hoy!W167</f>
        <v>0</v>
      </c>
      <c r="DD167" s="61">
        <f>+Fall_Hoy!X167</f>
        <v>0</v>
      </c>
      <c r="DE167" s="61">
        <f>+Fall_Hoy!Y167</f>
        <v>0</v>
      </c>
      <c r="DF167" s="61">
        <f>+Fall_Hoy!Z167</f>
        <v>0</v>
      </c>
      <c r="DG167" s="61">
        <f>+Fall_Hoy!AA167</f>
        <v>0</v>
      </c>
      <c r="DH167" s="61">
        <f>+Fall_Hoy!AB167</f>
        <v>0</v>
      </c>
      <c r="DI167" s="61">
        <f>+Fall_Hoy!AC167</f>
        <v>0</v>
      </c>
      <c r="DJ167" s="61">
        <f>+Fall_Hoy!AD167</f>
        <v>0</v>
      </c>
      <c r="DK167" s="61">
        <f>+Fall_Hoy!AE167</f>
        <v>0</v>
      </c>
      <c r="DL167" s="270">
        <f>+Fall_Hoy!AF167</f>
        <v>0</v>
      </c>
      <c r="DM167" s="75">
        <f t="shared" si="915"/>
        <v>0.11070758739005107</v>
      </c>
      <c r="DN167" s="76">
        <f t="shared" si="916"/>
        <v>0.19230814320867493</v>
      </c>
      <c r="DO167" s="76">
        <f t="shared" si="917"/>
        <v>0.25853826329482471</v>
      </c>
      <c r="DP167" s="76">
        <f t="shared" si="918"/>
        <v>0.28386427805876269</v>
      </c>
      <c r="DQ167" s="76">
        <f t="shared" si="859"/>
        <v>7.253974210970239E-2</v>
      </c>
      <c r="DR167" s="76">
        <f t="shared" si="860"/>
        <v>0.7</v>
      </c>
      <c r="DS167" s="76">
        <f t="shared" si="861"/>
        <v>0.7</v>
      </c>
      <c r="DT167" s="76">
        <f t="shared" si="862"/>
        <v>0.7</v>
      </c>
      <c r="DU167" s="76">
        <f t="shared" si="863"/>
        <v>0.41682974223618724</v>
      </c>
      <c r="DV167" s="76">
        <f t="shared" si="864"/>
        <v>6.677567555549177E-2</v>
      </c>
      <c r="DW167" s="76">
        <f t="shared" si="865"/>
        <v>5.6174053318184432E-2</v>
      </c>
      <c r="DX167" s="76">
        <f t="shared" si="866"/>
        <v>6.6126176593884062E-2</v>
      </c>
      <c r="DY167" s="76">
        <f t="shared" si="867"/>
        <v>0.25853826329482471</v>
      </c>
      <c r="DZ167" s="76">
        <f t="shared" si="868"/>
        <v>0.28386427805876269</v>
      </c>
      <c r="EA167" s="76">
        <f t="shared" si="869"/>
        <v>0.11070758739005107</v>
      </c>
      <c r="EB167" s="76">
        <f t="shared" si="870"/>
        <v>0.19230814320867493</v>
      </c>
      <c r="EC167" s="76">
        <f t="shared" si="871"/>
        <v>1.7407077968720274E-2</v>
      </c>
      <c r="ED167" s="76">
        <f t="shared" si="872"/>
        <v>0.17651956631481286</v>
      </c>
      <c r="EE167" s="76">
        <f t="shared" si="873"/>
        <v>5.7443357296776902E-2</v>
      </c>
      <c r="EF167" s="316">
        <f t="shared" si="874"/>
        <v>0.20008780606360876</v>
      </c>
      <c r="EG167" s="85">
        <f>+'Cas_-14'!B166</f>
        <v>20</v>
      </c>
      <c r="EH167" s="62">
        <f>+'Cas_-14'!C166</f>
        <v>21</v>
      </c>
      <c r="EI167" s="62">
        <f>+'Cas_-14'!D166</f>
        <v>58</v>
      </c>
      <c r="EJ167" s="62">
        <f>+'Cas_-14'!E166</f>
        <v>79</v>
      </c>
      <c r="EK167" s="62">
        <f>+'Cas_-14'!F166</f>
        <v>195</v>
      </c>
      <c r="EL167" s="62">
        <f>+'Cas_-14'!G166</f>
        <v>225</v>
      </c>
      <c r="EM167" s="62">
        <f>+'Cas_-14'!H166</f>
        <v>160</v>
      </c>
      <c r="EN167" s="62">
        <f>+'Cas_-14'!I166</f>
        <v>212</v>
      </c>
      <c r="EO167" s="62">
        <f>+'Cas_-14'!J166</f>
        <v>142</v>
      </c>
      <c r="EP167" s="62">
        <f>+'Cas_-14'!K166</f>
        <v>163</v>
      </c>
      <c r="EQ167" s="62">
        <f>+'Cas_-14'!L166</f>
        <v>112</v>
      </c>
      <c r="ER167" s="62">
        <f>+'Cas_-14'!M166</f>
        <v>133</v>
      </c>
      <c r="ES167" s="62">
        <f>+'Cas_-14'!N166</f>
        <v>71</v>
      </c>
      <c r="ET167" s="62">
        <f>+'Cas_-14'!O166</f>
        <v>68</v>
      </c>
      <c r="EU167" s="62">
        <f>+'Cas_-14'!P166</f>
        <v>42</v>
      </c>
      <c r="EV167" s="62">
        <f>+'Cas_-14'!Q166</f>
        <v>41</v>
      </c>
      <c r="EW167" s="62">
        <f>+'Cas_-14'!R166</f>
        <v>5</v>
      </c>
      <c r="EX167" s="62">
        <f>+'Cas_-14'!S166</f>
        <v>14</v>
      </c>
      <c r="EY167" s="62">
        <f>+'Cas_-14'!T166</f>
        <v>1</v>
      </c>
      <c r="EZ167" s="86">
        <f>+'Cas_-14'!U166</f>
        <v>5</v>
      </c>
      <c r="FA167" s="201">
        <f t="shared" si="810"/>
        <v>5.8548276015271353E-3</v>
      </c>
      <c r="FB167" s="91">
        <f t="shared" si="811"/>
        <v>6.9399286374687607E-3</v>
      </c>
      <c r="FC167" s="91">
        <f t="shared" si="812"/>
        <v>1.873863129267556E-2</v>
      </c>
      <c r="FD167" s="91">
        <f t="shared" si="813"/>
        <v>2.8910320511082402E-2</v>
      </c>
      <c r="FE167" s="91">
        <f t="shared" si="814"/>
        <v>7.253974210970239E-2</v>
      </c>
      <c r="FF167" s="91">
        <f t="shared" si="815"/>
        <v>9.5165243336949881E-2</v>
      </c>
      <c r="FG167" s="91">
        <f t="shared" si="816"/>
        <v>5.6492856435112558E-2</v>
      </c>
      <c r="FH167" s="91">
        <f t="shared" si="817"/>
        <v>7.7920674646854274E-2</v>
      </c>
      <c r="FI167" s="91">
        <f t="shared" si="818"/>
        <v>5.3270841057784728E-2</v>
      </c>
      <c r="FJ167" s="91">
        <f t="shared" si="819"/>
        <v>6.677567555549177E-2</v>
      </c>
      <c r="FK167" s="91">
        <f t="shared" si="820"/>
        <v>5.6174053318184432E-2</v>
      </c>
      <c r="FL167" s="91">
        <f t="shared" si="821"/>
        <v>6.6126176593884062E-2</v>
      </c>
      <c r="FM167" s="91">
        <f t="shared" si="822"/>
        <v>4.2481530063101049E-2</v>
      </c>
      <c r="FN167" s="91">
        <f t="shared" si="823"/>
        <v>3.9892393209858115E-2</v>
      </c>
      <c r="FO167" s="91">
        <f t="shared" si="824"/>
        <v>4.7349635126724847E-2</v>
      </c>
      <c r="FP167" s="91">
        <f t="shared" si="825"/>
        <v>4.2261637551538396E-2</v>
      </c>
      <c r="FQ167" s="91">
        <f t="shared" si="826"/>
        <v>1.7407077968720274E-2</v>
      </c>
      <c r="FR167" s="91">
        <f t="shared" si="827"/>
        <v>3.3794670970970921E-2</v>
      </c>
      <c r="FS167" s="91">
        <f t="shared" si="828"/>
        <v>5.7443357296776902E-2</v>
      </c>
      <c r="FT167" s="100">
        <f t="shared" si="829"/>
        <v>5.257307104321321E-2</v>
      </c>
      <c r="FU167" s="119">
        <f t="shared" si="790"/>
        <v>2.3380874444704229</v>
      </c>
      <c r="FV167" s="120">
        <f t="shared" si="791"/>
        <v>4.5504186385147438</v>
      </c>
      <c r="FW167" s="120">
        <f t="shared" si="792"/>
        <v>6.0858981046774483</v>
      </c>
      <c r="FX167" s="120">
        <f t="shared" si="793"/>
        <v>7.1157495256166987</v>
      </c>
      <c r="FY167" s="120">
        <f t="shared" si="802"/>
        <v>1</v>
      </c>
      <c r="FZ167" s="120">
        <f t="shared" si="802"/>
        <v>7.3556266495481175</v>
      </c>
      <c r="GA167" s="120">
        <f t="shared" si="802"/>
        <v>12.390947177613807</v>
      </c>
      <c r="GB167" s="120">
        <f t="shared" si="802"/>
        <v>8.983495114390152</v>
      </c>
      <c r="GC167" s="120">
        <f t="shared" si="802"/>
        <v>7.8247261345852896</v>
      </c>
      <c r="GD167" s="120">
        <f t="shared" si="802"/>
        <v>1</v>
      </c>
      <c r="GE167" s="120">
        <f t="shared" si="802"/>
        <v>1</v>
      </c>
      <c r="GF167" s="120">
        <f t="shared" si="802"/>
        <v>1</v>
      </c>
      <c r="GG167" s="120">
        <f t="shared" si="802"/>
        <v>6.0858981046774483</v>
      </c>
      <c r="GH167" s="120">
        <f t="shared" si="802"/>
        <v>7.1157495256166987</v>
      </c>
      <c r="GI167" s="120">
        <f t="shared" si="802"/>
        <v>2.3380874444704229</v>
      </c>
      <c r="GJ167" s="120">
        <f t="shared" si="802"/>
        <v>4.5504186385147438</v>
      </c>
      <c r="GK167" s="120">
        <f t="shared" si="794"/>
        <v>1</v>
      </c>
      <c r="GL167" s="120">
        <f t="shared" si="795"/>
        <v>5.2232958997127188</v>
      </c>
      <c r="GM167" s="120">
        <f t="shared" si="796"/>
        <v>1</v>
      </c>
      <c r="GN167" s="321">
        <f t="shared" si="797"/>
        <v>3.8058991436726921</v>
      </c>
      <c r="GO167" s="85">
        <f>+Cas_Hoy!B166</f>
        <v>22</v>
      </c>
      <c r="GP167" s="62">
        <f>+Cas_Hoy!C166</f>
        <v>22</v>
      </c>
      <c r="GQ167" s="62">
        <f>+Cas_Hoy!D166</f>
        <v>65</v>
      </c>
      <c r="GR167" s="62">
        <f>+Cas_Hoy!E166</f>
        <v>91</v>
      </c>
      <c r="GS167" s="62">
        <f>+Cas_Hoy!F166</f>
        <v>214</v>
      </c>
      <c r="GT167" s="62">
        <f>+Cas_Hoy!G166</f>
        <v>249</v>
      </c>
      <c r="GU167" s="62">
        <f>+Cas_Hoy!H166</f>
        <v>195</v>
      </c>
      <c r="GV167" s="62">
        <f>+Cas_Hoy!I166</f>
        <v>247</v>
      </c>
      <c r="GW167" s="62">
        <f>+Cas_Hoy!J166</f>
        <v>179</v>
      </c>
      <c r="GX167" s="62">
        <f>+Cas_Hoy!K166</f>
        <v>192</v>
      </c>
      <c r="GY167" s="62">
        <f>+Cas_Hoy!L166</f>
        <v>132</v>
      </c>
      <c r="GZ167" s="62">
        <f>+Cas_Hoy!M166</f>
        <v>157</v>
      </c>
      <c r="HA167" s="62">
        <f>+Cas_Hoy!N166</f>
        <v>91</v>
      </c>
      <c r="HB167" s="62">
        <f>+Cas_Hoy!O166</f>
        <v>85</v>
      </c>
      <c r="HC167" s="62">
        <f>+Cas_Hoy!P166</f>
        <v>50</v>
      </c>
      <c r="HD167" s="62">
        <f>+Cas_Hoy!Q166</f>
        <v>47</v>
      </c>
      <c r="HE167" s="62">
        <f>+Cas_Hoy!R166</f>
        <v>5</v>
      </c>
      <c r="HF167" s="62">
        <f>+Cas_Hoy!S166</f>
        <v>18</v>
      </c>
      <c r="HG167" s="62">
        <f>+Cas_Hoy!T166</f>
        <v>1</v>
      </c>
      <c r="HH167" s="590">
        <f>+Cas_Hoy!U166</f>
        <v>5</v>
      </c>
      <c r="HI167" s="543">
        <f t="shared" si="798"/>
        <v>0.13179474689291792</v>
      </c>
      <c r="HJ167" s="112">
        <f t="shared" si="799"/>
        <v>0.22045079831238346</v>
      </c>
      <c r="HK167" s="112">
        <f t="shared" si="800"/>
        <v>0.33136594309618378</v>
      </c>
      <c r="HL167" s="112">
        <f t="shared" si="801"/>
        <v>0.35483034757345333</v>
      </c>
      <c r="HM167" s="323">
        <f t="shared" si="931"/>
        <v>7.960771698192981E-2</v>
      </c>
      <c r="HN167" s="323">
        <f t="shared" si="932"/>
        <v>0.7</v>
      </c>
      <c r="HO167" s="323">
        <f t="shared" si="933"/>
        <v>0.7</v>
      </c>
      <c r="HP167" s="323">
        <f t="shared" si="934"/>
        <v>0.7</v>
      </c>
      <c r="HQ167" s="323">
        <f t="shared" si="935"/>
        <v>0.52544030887519377</v>
      </c>
      <c r="HR167" s="323">
        <f t="shared" si="936"/>
        <v>7.8656010470272514E-2</v>
      </c>
      <c r="HS167" s="323">
        <f t="shared" si="937"/>
        <v>6.6205134267860233E-2</v>
      </c>
      <c r="HT167" s="323">
        <f t="shared" si="938"/>
        <v>7.8058719738645102E-2</v>
      </c>
      <c r="HU167" s="323">
        <f t="shared" si="939"/>
        <v>0.33136594309618378</v>
      </c>
      <c r="HV167" s="323">
        <f t="shared" si="940"/>
        <v>0.35483034757345333</v>
      </c>
      <c r="HW167" s="323">
        <f t="shared" si="941"/>
        <v>0.13179474689291792</v>
      </c>
      <c r="HX167" s="323">
        <f t="shared" si="942"/>
        <v>0.22045079831238346</v>
      </c>
      <c r="HY167" s="323">
        <f t="shared" si="943"/>
        <v>1.7407077968720274E-2</v>
      </c>
      <c r="HZ167" s="323">
        <f t="shared" si="944"/>
        <v>0.22695372811904507</v>
      </c>
      <c r="IA167" s="323">
        <f t="shared" si="945"/>
        <v>5.7443357296776902E-2</v>
      </c>
      <c r="IB167" s="327">
        <f t="shared" si="946"/>
        <v>0.20008780606360874</v>
      </c>
      <c r="IC167" s="241">
        <f>+CyF_Tot!B166</f>
        <v>0</v>
      </c>
      <c r="ID167" s="149">
        <f>+CyF_Tot!C166</f>
        <v>1781</v>
      </c>
      <c r="IE167" s="149">
        <f>+CyF_Tot!D166</f>
        <v>1959</v>
      </c>
      <c r="IF167" s="149">
        <f>+CyF_Tot!E166</f>
        <v>2082</v>
      </c>
      <c r="IG167" s="149">
        <f>+CyF_Tot!F166</f>
        <v>0</v>
      </c>
      <c r="IH167" s="149">
        <f>+CyF_Tot!G166</f>
        <v>31</v>
      </c>
      <c r="II167" s="149">
        <f>+CyF_Tot!H166</f>
        <v>31</v>
      </c>
      <c r="IJ167" s="557">
        <f>+CyF_Tot!I166</f>
        <v>31</v>
      </c>
      <c r="IK167" s="93">
        <f t="shared" si="947"/>
        <v>8.9813967566981193E-2</v>
      </c>
      <c r="IL167" s="90">
        <f t="shared" si="948"/>
        <v>7.9559544481267161E-2</v>
      </c>
      <c r="IM167" s="90">
        <f t="shared" si="948"/>
        <v>8.1380082434630879E-2</v>
      </c>
      <c r="IN167" s="90">
        <f t="shared" si="948"/>
        <v>7.1845931962026544E-2</v>
      </c>
      <c r="IO167" s="90">
        <f t="shared" si="948"/>
        <v>7.0678382496951825E-2</v>
      </c>
      <c r="IP167" s="90">
        <f t="shared" si="948"/>
        <v>6.2163026921338294E-2</v>
      </c>
      <c r="IQ167" s="90">
        <f t="shared" si="948"/>
        <v>7.4465386173957482E-2</v>
      </c>
      <c r="IR167" s="90">
        <f t="shared" si="948"/>
        <v>7.1533776705455729E-2</v>
      </c>
      <c r="IS167" s="90">
        <f t="shared" si="948"/>
        <v>7.008527610401899E-2</v>
      </c>
      <c r="IT167" s="90">
        <f t="shared" si="948"/>
        <v>6.4179645197242924E-2</v>
      </c>
      <c r="IU167" s="90">
        <f t="shared" si="948"/>
        <v>5.2421598325434707E-2</v>
      </c>
      <c r="IV167" s="90">
        <f t="shared" si="949"/>
        <v>5.2881799623212364E-2</v>
      </c>
      <c r="IW167" s="90">
        <f t="shared" si="949"/>
        <v>4.394264517170756E-2</v>
      </c>
      <c r="IX167" s="90">
        <f t="shared" si="949"/>
        <v>4.4817416645366565E-2</v>
      </c>
      <c r="IY167" s="90">
        <f t="shared" si="949"/>
        <v>2.3321724007029612E-2</v>
      </c>
      <c r="IZ167" s="90">
        <f t="shared" si="949"/>
        <v>2.550736128311951E-2</v>
      </c>
      <c r="JA167" s="90">
        <f t="shared" si="949"/>
        <v>7.5521764373484238E-3</v>
      </c>
      <c r="JB167" s="90">
        <f t="shared" si="949"/>
        <v>1.0892004474192455E-2</v>
      </c>
      <c r="JC167" s="90">
        <f t="shared" si="949"/>
        <v>4.5770766286960145E-4</v>
      </c>
      <c r="JD167" s="202">
        <f t="shared" si="949"/>
        <v>2.5005448886636192E-3</v>
      </c>
      <c r="JE167" s="326"/>
      <c r="JF167" s="323"/>
      <c r="JG167" s="323"/>
      <c r="JH167" s="323"/>
      <c r="JI167" s="323"/>
      <c r="JJ167" s="323"/>
      <c r="JK167" s="323"/>
      <c r="JL167" s="323"/>
      <c r="JM167" s="323"/>
      <c r="JN167" s="323"/>
      <c r="JO167" s="323"/>
      <c r="JP167" s="323"/>
      <c r="JQ167" s="323"/>
      <c r="JR167" s="323"/>
      <c r="JS167" s="323"/>
      <c r="JT167" s="323"/>
      <c r="JU167" s="323"/>
      <c r="JV167" s="323"/>
      <c r="JW167" s="323"/>
      <c r="JX167" s="327"/>
      <c r="JZ167" s="701">
        <f t="shared" si="875"/>
        <v>0</v>
      </c>
      <c r="KA167" s="291">
        <f t="shared" si="876"/>
        <v>0</v>
      </c>
      <c r="KB167" s="291">
        <f t="shared" si="877"/>
        <v>0</v>
      </c>
      <c r="KC167" s="291">
        <f t="shared" si="878"/>
        <v>0</v>
      </c>
      <c r="KD167" s="291">
        <f t="shared" si="879"/>
        <v>0</v>
      </c>
      <c r="KE167" s="291">
        <f t="shared" si="880"/>
        <v>1482.9172682993478</v>
      </c>
      <c r="KF167" s="291">
        <f t="shared" si="881"/>
        <v>1137.7555361925852</v>
      </c>
      <c r="KG167" s="291">
        <f t="shared" si="882"/>
        <v>1198.3218401246058</v>
      </c>
      <c r="KH167" s="291">
        <f t="shared" si="883"/>
        <v>1058.7212016402061</v>
      </c>
      <c r="KI167" s="291">
        <f t="shared" si="884"/>
        <v>0</v>
      </c>
      <c r="KJ167" s="291">
        <f t="shared" si="885"/>
        <v>0</v>
      </c>
      <c r="KK167" s="291">
        <f t="shared" si="886"/>
        <v>0</v>
      </c>
      <c r="KL167" s="291">
        <f t="shared" si="887"/>
        <v>6925.0895266890375</v>
      </c>
      <c r="KM167" s="291">
        <f t="shared" si="888"/>
        <v>3356.4327406790867</v>
      </c>
      <c r="KN167" s="291">
        <f t="shared" si="889"/>
        <v>6696.3409769939863</v>
      </c>
      <c r="KO167" s="291">
        <f t="shared" si="890"/>
        <v>6872.3091902863225</v>
      </c>
      <c r="KP167" s="291">
        <f t="shared" si="891"/>
        <v>0</v>
      </c>
      <c r="KQ167" s="291">
        <f t="shared" si="892"/>
        <v>6341.0196373468798</v>
      </c>
      <c r="KR167" s="291">
        <f t="shared" si="893"/>
        <v>0</v>
      </c>
      <c r="KS167" s="702">
        <f t="shared" si="894"/>
        <v>3634.0609627910694</v>
      </c>
      <c r="KT167" s="705">
        <f>(SUM(JZ167:KS167)/SUM(JZ$4:KS166))*100000</f>
        <v>70.23053936632931</v>
      </c>
      <c r="KU167" s="624">
        <f t="shared" si="830"/>
        <v>0</v>
      </c>
      <c r="KV167" s="625">
        <f t="shared" si="831"/>
        <v>0</v>
      </c>
      <c r="KW167" s="625">
        <f t="shared" si="832"/>
        <v>0</v>
      </c>
      <c r="KX167" s="625">
        <f t="shared" si="833"/>
        <v>0</v>
      </c>
      <c r="KY167" s="625">
        <f t="shared" si="834"/>
        <v>0</v>
      </c>
      <c r="KZ167" s="625">
        <f t="shared" si="835"/>
        <v>422.95663705311063</v>
      </c>
      <c r="LA167" s="625">
        <f t="shared" si="836"/>
        <v>353.08035271945346</v>
      </c>
      <c r="LB167" s="625">
        <f t="shared" si="837"/>
        <v>367.55035210780318</v>
      </c>
      <c r="LC167" s="625">
        <f t="shared" si="838"/>
        <v>375.14676801256849</v>
      </c>
      <c r="LD167" s="625">
        <f t="shared" si="839"/>
        <v>0</v>
      </c>
      <c r="LE167" s="625">
        <f t="shared" si="840"/>
        <v>0</v>
      </c>
      <c r="LF167" s="625">
        <f t="shared" si="841"/>
        <v>0</v>
      </c>
      <c r="LG167" s="625">
        <f t="shared" si="842"/>
        <v>4188.3198653761592</v>
      </c>
      <c r="LH167" s="625">
        <f t="shared" si="843"/>
        <v>1759.9585239643286</v>
      </c>
      <c r="LI167" s="625">
        <f t="shared" si="844"/>
        <v>6764.2335895321203</v>
      </c>
      <c r="LJ167" s="625">
        <f t="shared" si="845"/>
        <v>5153.8582379924874</v>
      </c>
      <c r="LK167" s="625">
        <f t="shared" si="846"/>
        <v>0</v>
      </c>
      <c r="LL167" s="625">
        <f t="shared" si="847"/>
        <v>9655.6202774202629</v>
      </c>
      <c r="LM167" s="625">
        <f t="shared" si="848"/>
        <v>0</v>
      </c>
      <c r="LN167" s="626">
        <f t="shared" si="849"/>
        <v>21029.228417285281</v>
      </c>
      <c r="LO167" s="642">
        <f t="shared" si="850"/>
        <v>0</v>
      </c>
      <c r="LP167" s="625">
        <f t="shared" si="851"/>
        <v>123.10928063583253</v>
      </c>
      <c r="LQ167" s="625">
        <f t="shared" si="852"/>
        <v>266.96413733737586</v>
      </c>
      <c r="LR167" s="625">
        <f t="shared" si="853"/>
        <v>139.41108689267048</v>
      </c>
      <c r="LS167" s="625">
        <f t="shared" si="854"/>
        <v>4540.7217968317518</v>
      </c>
      <c r="LT167" s="645">
        <f t="shared" si="855"/>
        <v>4396.8401683285028</v>
      </c>
      <c r="LU167" s="624">
        <f t="shared" si="856"/>
        <v>57.72925256676713</v>
      </c>
      <c r="LV167" s="625">
        <f t="shared" si="857"/>
        <v>204.57325397741349</v>
      </c>
      <c r="LW167" s="626">
        <f t="shared" si="858"/>
        <v>4464.9606443140428</v>
      </c>
      <c r="LY167" s="725">
        <f>VLOOKUP(A167,Vac!A:C,2,FALSE)</f>
        <v>5214.7167305630792</v>
      </c>
      <c r="LZ167" s="730">
        <f>VLOOKUP(A167,Vac!A:D,3,FALSE)</f>
        <v>2413</v>
      </c>
      <c r="MA167" s="722">
        <f>VLOOKUP(A167,Vac!A:D,4,FALSE)</f>
        <v>922</v>
      </c>
      <c r="MB167" s="742">
        <f t="shared" si="895"/>
        <v>6.3443235000262929E-2</v>
      </c>
      <c r="MC167" s="666">
        <f t="shared" si="896"/>
        <v>2.4241468160067309E-2</v>
      </c>
    </row>
    <row r="168" spans="1:341" ht="14.4">
      <c r="A168" s="510" t="s">
        <v>177</v>
      </c>
      <c r="B168" s="538">
        <v>36315</v>
      </c>
      <c r="C168" s="526">
        <f t="shared" si="919"/>
        <v>567</v>
      </c>
      <c r="D168" s="517">
        <f t="shared" si="920"/>
        <v>31</v>
      </c>
      <c r="E168" s="495">
        <f t="shared" si="803"/>
        <v>6.3886644494261704E-3</v>
      </c>
      <c r="F168" s="208">
        <f t="shared" si="804"/>
        <v>1.4622057001239157E-2</v>
      </c>
      <c r="G168" s="30">
        <f t="shared" si="805"/>
        <v>9.1381249985451092</v>
      </c>
      <c r="H168" s="29">
        <f t="shared" si="806"/>
        <v>0.13361818461317507</v>
      </c>
      <c r="I168" s="33">
        <f t="shared" si="807"/>
        <v>0.14267704458694966</v>
      </c>
      <c r="J168" s="353">
        <f t="shared" si="808"/>
        <v>9.4793668042668741E-2</v>
      </c>
      <c r="K168" s="581">
        <f t="shared" si="897"/>
        <v>9.0052612527960329E-3</v>
      </c>
      <c r="L168" s="354">
        <f t="shared" si="921"/>
        <v>6.4829228907147183</v>
      </c>
      <c r="M168" s="355">
        <f t="shared" si="809"/>
        <v>0.10068479995492499</v>
      </c>
      <c r="N168" s="827"/>
      <c r="O168" s="364" t="s">
        <v>226</v>
      </c>
      <c r="P168" s="20" t="s">
        <v>229</v>
      </c>
      <c r="Q168" s="20"/>
      <c r="R168" s="20"/>
      <c r="S168" s="166">
        <f t="shared" si="898"/>
        <v>567</v>
      </c>
      <c r="T168" s="167">
        <f t="shared" si="899"/>
        <v>1561.3382899628252</v>
      </c>
      <c r="U168" s="166">
        <f t="shared" si="900"/>
        <v>13</v>
      </c>
      <c r="V168" s="168">
        <f t="shared" si="901"/>
        <v>2.3465703971119134E-2</v>
      </c>
      <c r="W168" s="167">
        <f t="shared" si="902"/>
        <v>35.797879664050669</v>
      </c>
      <c r="X168" s="166">
        <f t="shared" si="903"/>
        <v>36</v>
      </c>
      <c r="Y168" s="168">
        <f t="shared" si="904"/>
        <v>6.7796610169491525E-2</v>
      </c>
      <c r="Z168" s="167">
        <f t="shared" si="905"/>
        <v>99.132589838909539</v>
      </c>
      <c r="AA168" s="166">
        <f t="shared" si="906"/>
        <v>31</v>
      </c>
      <c r="AB168" s="167">
        <f t="shared" si="907"/>
        <v>853.64174583505439</v>
      </c>
      <c r="AC168" s="169">
        <f t="shared" si="908"/>
        <v>5.4673721340388004E-2</v>
      </c>
      <c r="AD168" s="166">
        <f t="shared" si="909"/>
        <v>0</v>
      </c>
      <c r="AE168" s="168">
        <f t="shared" si="910"/>
        <v>0</v>
      </c>
      <c r="AF168" s="167">
        <f t="shared" si="911"/>
        <v>0</v>
      </c>
      <c r="AG168" s="166">
        <f t="shared" si="912"/>
        <v>0</v>
      </c>
      <c r="AH168" s="168">
        <f t="shared" si="913"/>
        <v>0</v>
      </c>
      <c r="AI168" s="365">
        <f t="shared" si="914"/>
        <v>0</v>
      </c>
      <c r="AJ168" s="831"/>
      <c r="AK168" s="85">
        <v>3249.9761942432365</v>
      </c>
      <c r="AL168" s="62">
        <v>3167.4726051222897</v>
      </c>
      <c r="AM168" s="62">
        <v>3221.3864385021107</v>
      </c>
      <c r="AN168" s="62">
        <v>3204.9197999837897</v>
      </c>
      <c r="AO168" s="62">
        <v>2629.3437435544847</v>
      </c>
      <c r="AP168" s="62">
        <v>2579.7391748750865</v>
      </c>
      <c r="AQ168" s="62">
        <v>2539.4046878794925</v>
      </c>
      <c r="AR168" s="62">
        <v>2441.1874859958948</v>
      </c>
      <c r="AS168" s="62">
        <v>2190.0432333492272</v>
      </c>
      <c r="AT168" s="62">
        <v>2102.2453335231858</v>
      </c>
      <c r="AU168" s="62">
        <v>1677.3245692144719</v>
      </c>
      <c r="AV168" s="62">
        <v>1569.7041471031357</v>
      </c>
      <c r="AW168" s="62">
        <v>1471.714346445161</v>
      </c>
      <c r="AX168" s="62">
        <v>1362.9329712277881</v>
      </c>
      <c r="AY168" s="62">
        <v>957.84614069896531</v>
      </c>
      <c r="AZ168" s="62">
        <v>959.34107513751235</v>
      </c>
      <c r="BA168" s="62">
        <v>378.52419605341129</v>
      </c>
      <c r="BB168" s="62">
        <v>474.60025071062182</v>
      </c>
      <c r="BC168" s="62">
        <v>37.436458950337389</v>
      </c>
      <c r="BD168" s="86">
        <v>99.856969321694578</v>
      </c>
      <c r="BE168" s="258">
        <v>2.0000000000000002E-5</v>
      </c>
      <c r="BF168" s="43">
        <v>2.0000000000000002E-5</v>
      </c>
      <c r="BG168" s="53">
        <v>5.0000000000000002E-5</v>
      </c>
      <c r="BH168" s="53">
        <v>4.0000000000000003E-5</v>
      </c>
      <c r="BI168" s="53">
        <v>1.2518952302791728E-4</v>
      </c>
      <c r="BJ168" s="53">
        <v>1.2406223545552731E-4</v>
      </c>
      <c r="BK168" s="53">
        <v>3.4000000000000002E-4</v>
      </c>
      <c r="BL168" s="53">
        <v>1.8000000000000001E-4</v>
      </c>
      <c r="BM168" s="53">
        <v>8.9999999999999998E-4</v>
      </c>
      <c r="BN168" s="53">
        <v>5.0000000000000001E-4</v>
      </c>
      <c r="BO168" s="53">
        <v>3.8E-3</v>
      </c>
      <c r="BP168" s="53">
        <v>2E-3</v>
      </c>
      <c r="BQ168" s="53">
        <v>1.6199999999999999E-2</v>
      </c>
      <c r="BR168" s="53">
        <v>6.1999999999999998E-3</v>
      </c>
      <c r="BS168" s="53">
        <v>6.1100000000000002E-2</v>
      </c>
      <c r="BT168" s="53">
        <v>2.6800000000000001E-2</v>
      </c>
      <c r="BU168" s="53">
        <v>0.1421</v>
      </c>
      <c r="BV168" s="53">
        <v>5.4699999999999999E-2</v>
      </c>
      <c r="BW168" s="53">
        <v>0.27589999999999998</v>
      </c>
      <c r="BX168" s="773">
        <v>0.1051</v>
      </c>
      <c r="BY168" s="53">
        <f t="shared" si="922"/>
        <v>2.0000000000000002E-5</v>
      </c>
      <c r="BZ168" s="53">
        <f t="shared" si="923"/>
        <v>4.5000000000000003E-5</v>
      </c>
      <c r="CA168" s="53">
        <f t="shared" si="924"/>
        <v>1.246258792417223E-4</v>
      </c>
      <c r="CB168" s="53">
        <f t="shared" si="925"/>
        <v>2.6000000000000003E-4</v>
      </c>
      <c r="CC168" s="53">
        <f t="shared" si="926"/>
        <v>6.9999999999999999E-4</v>
      </c>
      <c r="CD168" s="53">
        <f t="shared" si="927"/>
        <v>2.8999999999999998E-3</v>
      </c>
      <c r="CE168" s="53">
        <f t="shared" si="928"/>
        <v>1.12E-2</v>
      </c>
      <c r="CF168" s="53">
        <f t="shared" si="929"/>
        <v>4.3950000000000003E-2</v>
      </c>
      <c r="CG168" s="53">
        <f t="shared" si="930"/>
        <v>9.8400000000000001E-2</v>
      </c>
      <c r="CH168" s="54">
        <f t="shared" si="788"/>
        <v>0.1905</v>
      </c>
      <c r="CI168" s="64">
        <f>+Fall_Hoy!B168</f>
        <v>0</v>
      </c>
      <c r="CJ168" s="61">
        <f>+Fall_Hoy!C168</f>
        <v>0</v>
      </c>
      <c r="CK168" s="61">
        <f>+Fall_Hoy!D168</f>
        <v>0</v>
      </c>
      <c r="CL168" s="61">
        <f>+Fall_Hoy!E168</f>
        <v>0</v>
      </c>
      <c r="CM168" s="61">
        <f>+Fall_Hoy!F168</f>
        <v>0</v>
      </c>
      <c r="CN168" s="61">
        <f>+Fall_Hoy!G168</f>
        <v>0</v>
      </c>
      <c r="CO168" s="61">
        <f>+Fall_Hoy!H168</f>
        <v>0</v>
      </c>
      <c r="CP168" s="61">
        <f>+Fall_Hoy!I168</f>
        <v>0</v>
      </c>
      <c r="CQ168" s="61">
        <f>+Fall_Hoy!J168</f>
        <v>2</v>
      </c>
      <c r="CR168" s="61">
        <f>+Fall_Hoy!K168</f>
        <v>0</v>
      </c>
      <c r="CS168" s="61">
        <f>+Fall_Hoy!L168</f>
        <v>1</v>
      </c>
      <c r="CT168" s="61">
        <f>+Fall_Hoy!M168</f>
        <v>0</v>
      </c>
      <c r="CU168" s="61">
        <f>+Fall_Hoy!N168</f>
        <v>1</v>
      </c>
      <c r="CV168" s="61">
        <f>+Fall_Hoy!O168</f>
        <v>0</v>
      </c>
      <c r="CW168" s="61">
        <f>+Fall_Hoy!P168</f>
        <v>9</v>
      </c>
      <c r="CX168" s="61">
        <f>+Fall_Hoy!Q168</f>
        <v>2</v>
      </c>
      <c r="CY168" s="61">
        <f>+Fall_Hoy!R168</f>
        <v>3</v>
      </c>
      <c r="CZ168" s="61">
        <f>+Fall_Hoy!S168</f>
        <v>7</v>
      </c>
      <c r="DA168" s="61">
        <f>+Fall_Hoy!T168</f>
        <v>5</v>
      </c>
      <c r="DB168" s="253">
        <f>+Fall_Hoy!U168</f>
        <v>1</v>
      </c>
      <c r="DC168" s="61">
        <f>+Fall_Hoy!W168</f>
        <v>0</v>
      </c>
      <c r="DD168" s="61">
        <f>+Fall_Hoy!X168</f>
        <v>0</v>
      </c>
      <c r="DE168" s="61">
        <f>+Fall_Hoy!Y168</f>
        <v>0</v>
      </c>
      <c r="DF168" s="61">
        <f>+Fall_Hoy!Z168</f>
        <v>0</v>
      </c>
      <c r="DG168" s="61">
        <f>+Fall_Hoy!AA168</f>
        <v>0</v>
      </c>
      <c r="DH168" s="61">
        <f>+Fall_Hoy!AB168</f>
        <v>0</v>
      </c>
      <c r="DI168" s="61">
        <f>+Fall_Hoy!AC168</f>
        <v>0</v>
      </c>
      <c r="DJ168" s="61">
        <f>+Fall_Hoy!AD168</f>
        <v>0</v>
      </c>
      <c r="DK168" s="61">
        <f>+Fall_Hoy!AE168</f>
        <v>0</v>
      </c>
      <c r="DL168" s="270">
        <f>+Fall_Hoy!AF168</f>
        <v>0</v>
      </c>
      <c r="DM168" s="75">
        <f t="shared" si="915"/>
        <v>0.15378201439967004</v>
      </c>
      <c r="DN168" s="76">
        <f t="shared" si="916"/>
        <v>7.7789711715350818E-2</v>
      </c>
      <c r="DO168" s="76">
        <f t="shared" si="917"/>
        <v>4.1943190409762389E-2</v>
      </c>
      <c r="DP168" s="76">
        <f t="shared" si="918"/>
        <v>9.5382533656728878E-3</v>
      </c>
      <c r="DQ168" s="76">
        <f t="shared" si="859"/>
        <v>1.5593244550282364E-2</v>
      </c>
      <c r="DR168" s="76">
        <f t="shared" si="860"/>
        <v>1.279199088086023E-2</v>
      </c>
      <c r="DS168" s="76">
        <f t="shared" si="861"/>
        <v>2.3233791873191915E-2</v>
      </c>
      <c r="DT168" s="76">
        <f t="shared" si="862"/>
        <v>2.2939655524718747E-2</v>
      </c>
      <c r="DU168" s="76">
        <f t="shared" si="863"/>
        <v>0.7</v>
      </c>
      <c r="DV168" s="76">
        <f t="shared" si="864"/>
        <v>2.0454320584903204E-2</v>
      </c>
      <c r="DW168" s="76">
        <f t="shared" si="865"/>
        <v>0.15689145652954023</v>
      </c>
      <c r="DX168" s="76">
        <f t="shared" si="866"/>
        <v>1.8474818999184683E-2</v>
      </c>
      <c r="DY168" s="76">
        <f t="shared" si="867"/>
        <v>4.1943190409762389E-2</v>
      </c>
      <c r="DZ168" s="76">
        <f t="shared" si="868"/>
        <v>9.5382533656728878E-3</v>
      </c>
      <c r="EA168" s="76">
        <f t="shared" si="869"/>
        <v>0.15378201439967004</v>
      </c>
      <c r="EB168" s="76">
        <f t="shared" si="870"/>
        <v>7.7789711715350818E-2</v>
      </c>
      <c r="EC168" s="76">
        <f t="shared" si="871"/>
        <v>5.5774223294556113E-2</v>
      </c>
      <c r="ED168" s="76">
        <f t="shared" si="872"/>
        <v>0.26963902642560816</v>
      </c>
      <c r="EE168" s="76">
        <f t="shared" si="873"/>
        <v>0.48408713492827143</v>
      </c>
      <c r="EF168" s="316">
        <f t="shared" si="874"/>
        <v>9.5283763605216801E-2</v>
      </c>
      <c r="EG168" s="85">
        <f>+'Cas_-14'!B167</f>
        <v>6</v>
      </c>
      <c r="EH168" s="62">
        <f>+'Cas_-14'!C167</f>
        <v>0</v>
      </c>
      <c r="EI168" s="62">
        <f>+'Cas_-14'!D167</f>
        <v>13</v>
      </c>
      <c r="EJ168" s="62">
        <f>+'Cas_-14'!E167</f>
        <v>7</v>
      </c>
      <c r="EK168" s="62">
        <f>+'Cas_-14'!F167</f>
        <v>41</v>
      </c>
      <c r="EL168" s="62">
        <f>+'Cas_-14'!G167</f>
        <v>33</v>
      </c>
      <c r="EM168" s="62">
        <f>+'Cas_-14'!H167</f>
        <v>59</v>
      </c>
      <c r="EN168" s="62">
        <f>+'Cas_-14'!I167</f>
        <v>56</v>
      </c>
      <c r="EO168" s="62">
        <f>+'Cas_-14'!J167</f>
        <v>45</v>
      </c>
      <c r="EP168" s="62">
        <f>+'Cas_-14'!K167</f>
        <v>43</v>
      </c>
      <c r="EQ168" s="62">
        <f>+'Cas_-14'!L167</f>
        <v>42</v>
      </c>
      <c r="ER168" s="62">
        <f>+'Cas_-14'!M167</f>
        <v>29</v>
      </c>
      <c r="ES168" s="62">
        <f>+'Cas_-14'!N167</f>
        <v>29</v>
      </c>
      <c r="ET168" s="62">
        <f>+'Cas_-14'!O167</f>
        <v>13</v>
      </c>
      <c r="EU168" s="62">
        <f>+'Cas_-14'!P167</f>
        <v>23</v>
      </c>
      <c r="EV168" s="62">
        <f>+'Cas_-14'!Q167</f>
        <v>16</v>
      </c>
      <c r="EW168" s="62">
        <f>+'Cas_-14'!R167</f>
        <v>12</v>
      </c>
      <c r="EX168" s="62">
        <f>+'Cas_-14'!S167</f>
        <v>21</v>
      </c>
      <c r="EY168" s="62">
        <f>+'Cas_-14'!T167</f>
        <v>7</v>
      </c>
      <c r="EZ168" s="86">
        <f>+'Cas_-14'!U167</f>
        <v>3</v>
      </c>
      <c r="FA168" s="201">
        <f t="shared" si="810"/>
        <v>1.8461673690496408E-3</v>
      </c>
      <c r="FB168" s="90">
        <f t="shared" si="811"/>
        <v>0</v>
      </c>
      <c r="FC168" s="90">
        <f t="shared" si="812"/>
        <v>4.0355294989212085E-3</v>
      </c>
      <c r="FD168" s="90">
        <f t="shared" si="813"/>
        <v>2.1841420181670087E-3</v>
      </c>
      <c r="FE168" s="90">
        <f t="shared" si="814"/>
        <v>1.5593244550282364E-2</v>
      </c>
      <c r="FF168" s="90">
        <f t="shared" si="815"/>
        <v>1.279199088086023E-2</v>
      </c>
      <c r="FG168" s="90">
        <f t="shared" si="816"/>
        <v>2.3233791873191915E-2</v>
      </c>
      <c r="FH168" s="90">
        <f t="shared" si="817"/>
        <v>2.2939655524718747E-2</v>
      </c>
      <c r="FI168" s="90">
        <f t="shared" si="818"/>
        <v>2.054753957125386E-2</v>
      </c>
      <c r="FJ168" s="90">
        <f t="shared" si="819"/>
        <v>2.0454320584903204E-2</v>
      </c>
      <c r="FK168" s="90">
        <f t="shared" si="820"/>
        <v>2.503987646211462E-2</v>
      </c>
      <c r="FL168" s="90">
        <f t="shared" si="821"/>
        <v>1.8474818999184683E-2</v>
      </c>
      <c r="FM168" s="90">
        <f t="shared" si="822"/>
        <v>1.9704910854506368E-2</v>
      </c>
      <c r="FN168" s="90">
        <f t="shared" si="823"/>
        <v>9.5382533656728878E-3</v>
      </c>
      <c r="FO168" s="90">
        <f t="shared" si="824"/>
        <v>2.4012207203984035E-2</v>
      </c>
      <c r="FP168" s="90">
        <f t="shared" si="825"/>
        <v>1.6678114191771214E-2</v>
      </c>
      <c r="FQ168" s="90">
        <f t="shared" si="826"/>
        <v>3.1702068520625695E-2</v>
      </c>
      <c r="FR168" s="90">
        <f t="shared" si="827"/>
        <v>4.4247764236442298E-2</v>
      </c>
      <c r="FS168" s="90">
        <f t="shared" si="828"/>
        <v>0.18698349673739412</v>
      </c>
      <c r="FT168" s="99">
        <f t="shared" si="829"/>
        <v>3.0042970664724854E-2</v>
      </c>
      <c r="FU168" s="119">
        <f t="shared" si="790"/>
        <v>6.4043264783320284</v>
      </c>
      <c r="FV168" s="120">
        <f t="shared" si="791"/>
        <v>4.6641791044776122</v>
      </c>
      <c r="FW168" s="120">
        <f t="shared" si="792"/>
        <v>2.1285653469561518</v>
      </c>
      <c r="FX168" s="120">
        <f t="shared" si="793"/>
        <v>1</v>
      </c>
      <c r="FY168" s="120">
        <f t="shared" si="802"/>
        <v>1</v>
      </c>
      <c r="FZ168" s="120">
        <f t="shared" si="802"/>
        <v>1</v>
      </c>
      <c r="GA168" s="120">
        <f t="shared" si="802"/>
        <v>1</v>
      </c>
      <c r="GB168" s="120">
        <f t="shared" si="802"/>
        <v>1</v>
      </c>
      <c r="GC168" s="120">
        <f t="shared" si="802"/>
        <v>34.067339185432424</v>
      </c>
      <c r="GD168" s="120">
        <f t="shared" si="802"/>
        <v>1</v>
      </c>
      <c r="GE168" s="120">
        <f t="shared" si="802"/>
        <v>6.2656641604010028</v>
      </c>
      <c r="GF168" s="120">
        <f t="shared" si="802"/>
        <v>1</v>
      </c>
      <c r="GG168" s="120">
        <f t="shared" si="802"/>
        <v>2.1285653469561518</v>
      </c>
      <c r="GH168" s="120">
        <f t="shared" si="802"/>
        <v>1</v>
      </c>
      <c r="GI168" s="120">
        <f t="shared" si="802"/>
        <v>6.4043264783320284</v>
      </c>
      <c r="GJ168" s="120">
        <f t="shared" si="802"/>
        <v>4.6641791044776122</v>
      </c>
      <c r="GK168" s="120">
        <f t="shared" si="794"/>
        <v>1.7593244194229416</v>
      </c>
      <c r="GL168" s="120">
        <f t="shared" si="795"/>
        <v>6.0938452163315056</v>
      </c>
      <c r="GM168" s="120">
        <f t="shared" si="796"/>
        <v>2.588929736446953</v>
      </c>
      <c r="GN168" s="321">
        <f t="shared" si="797"/>
        <v>3.1715826197272441</v>
      </c>
      <c r="GO168" s="85">
        <f>+Cas_Hoy!B167</f>
        <v>6</v>
      </c>
      <c r="GP168" s="62">
        <f>+Cas_Hoy!C167</f>
        <v>0</v>
      </c>
      <c r="GQ168" s="62">
        <f>+Cas_Hoy!D167</f>
        <v>13</v>
      </c>
      <c r="GR168" s="62">
        <f>+Cas_Hoy!E167</f>
        <v>8</v>
      </c>
      <c r="GS168" s="62">
        <f>+Cas_Hoy!F167</f>
        <v>42</v>
      </c>
      <c r="GT168" s="62">
        <f>+Cas_Hoy!G167</f>
        <v>35</v>
      </c>
      <c r="GU168" s="62">
        <f>+Cas_Hoy!H167</f>
        <v>64</v>
      </c>
      <c r="GV168" s="62">
        <f>+Cas_Hoy!I167</f>
        <v>59</v>
      </c>
      <c r="GW168" s="62">
        <f>+Cas_Hoy!J167</f>
        <v>48</v>
      </c>
      <c r="GX168" s="62">
        <f>+Cas_Hoy!K167</f>
        <v>46</v>
      </c>
      <c r="GY168" s="62">
        <f>+Cas_Hoy!L167</f>
        <v>47</v>
      </c>
      <c r="GZ168" s="62">
        <f>+Cas_Hoy!M167</f>
        <v>35</v>
      </c>
      <c r="HA168" s="62">
        <f>+Cas_Hoy!N167</f>
        <v>29</v>
      </c>
      <c r="HB168" s="62">
        <f>+Cas_Hoy!O167</f>
        <v>16</v>
      </c>
      <c r="HC168" s="62">
        <f>+Cas_Hoy!P167</f>
        <v>24</v>
      </c>
      <c r="HD168" s="62">
        <f>+Cas_Hoy!Q167</f>
        <v>16</v>
      </c>
      <c r="HE168" s="62">
        <f>+Cas_Hoy!R167</f>
        <v>12</v>
      </c>
      <c r="HF168" s="62">
        <f>+Cas_Hoy!S167</f>
        <v>21</v>
      </c>
      <c r="HG168" s="62">
        <f>+Cas_Hoy!T167</f>
        <v>7</v>
      </c>
      <c r="HH168" s="590">
        <f>+Cas_Hoy!U167</f>
        <v>3</v>
      </c>
      <c r="HI168" s="543">
        <f t="shared" si="798"/>
        <v>0.16046818893878612</v>
      </c>
      <c r="HJ168" s="112">
        <f t="shared" si="799"/>
        <v>7.7789711715350818E-2</v>
      </c>
      <c r="HK168" s="112">
        <f t="shared" si="800"/>
        <v>4.1943190409762396E-2</v>
      </c>
      <c r="HL168" s="112">
        <f t="shared" si="801"/>
        <v>1.1739388757751247E-2</v>
      </c>
      <c r="HM168" s="323">
        <f t="shared" si="931"/>
        <v>1.597356758809413E-2</v>
      </c>
      <c r="HN168" s="323">
        <f t="shared" si="932"/>
        <v>1.356726305545782E-2</v>
      </c>
      <c r="HO168" s="323">
        <f t="shared" si="933"/>
        <v>2.5202757286174278E-2</v>
      </c>
      <c r="HP168" s="323">
        <f t="shared" si="934"/>
        <v>2.4168565642114396E-2</v>
      </c>
      <c r="HQ168" s="323">
        <f t="shared" si="935"/>
        <v>0.7</v>
      </c>
      <c r="HR168" s="323">
        <f t="shared" si="936"/>
        <v>2.1881366207105752E-2</v>
      </c>
      <c r="HS168" s="323">
        <f t="shared" si="937"/>
        <v>0.17556901087829502</v>
      </c>
      <c r="HT168" s="323">
        <f t="shared" si="938"/>
        <v>2.2297195343843584E-2</v>
      </c>
      <c r="HU168" s="323">
        <f t="shared" si="939"/>
        <v>4.1943190409762396E-2</v>
      </c>
      <c r="HV168" s="323">
        <f t="shared" si="940"/>
        <v>1.1739388757751247E-2</v>
      </c>
      <c r="HW168" s="323">
        <f t="shared" si="941"/>
        <v>0.16046818893878612</v>
      </c>
      <c r="HX168" s="323">
        <f t="shared" si="942"/>
        <v>7.7789711715350818E-2</v>
      </c>
      <c r="HY168" s="323">
        <f t="shared" si="943"/>
        <v>5.5774223294556113E-2</v>
      </c>
      <c r="HZ168" s="323">
        <f t="shared" si="944"/>
        <v>0.26963902642560816</v>
      </c>
      <c r="IA168" s="323">
        <f t="shared" si="945"/>
        <v>0.48408713492827143</v>
      </c>
      <c r="IB168" s="327">
        <f t="shared" si="946"/>
        <v>9.5283763605216801E-2</v>
      </c>
      <c r="IC168" s="241">
        <f>+CyF_Tot!B167</f>
        <v>0</v>
      </c>
      <c r="ID168" s="149">
        <f>+CyF_Tot!C167</f>
        <v>531</v>
      </c>
      <c r="IE168" s="149">
        <f>+CyF_Tot!D167</f>
        <v>554</v>
      </c>
      <c r="IF168" s="149">
        <f>+CyF_Tot!E167</f>
        <v>567</v>
      </c>
      <c r="IG168" s="149">
        <f>+CyF_Tot!F167</f>
        <v>0</v>
      </c>
      <c r="IH168" s="149">
        <f>+CyF_Tot!G167</f>
        <v>31</v>
      </c>
      <c r="II168" s="149">
        <f>+CyF_Tot!H167</f>
        <v>31</v>
      </c>
      <c r="IJ168" s="557">
        <f>+CyF_Tot!I167</f>
        <v>31</v>
      </c>
      <c r="IK168" s="93">
        <f t="shared" si="947"/>
        <v>8.9494043625037489E-2</v>
      </c>
      <c r="IL168" s="90">
        <f t="shared" si="948"/>
        <v>8.7222156274880613E-2</v>
      </c>
      <c r="IM168" s="90">
        <f t="shared" si="948"/>
        <v>8.8706772366848707E-2</v>
      </c>
      <c r="IN168" s="90">
        <f t="shared" si="948"/>
        <v>8.8253333332886957E-2</v>
      </c>
      <c r="IO168" s="90">
        <f t="shared" si="948"/>
        <v>7.2403793020913806E-2</v>
      </c>
      <c r="IP168" s="90">
        <f t="shared" si="948"/>
        <v>7.1037840420627468E-2</v>
      </c>
      <c r="IQ168" s="90">
        <f t="shared" si="948"/>
        <v>6.9927156488489392E-2</v>
      </c>
      <c r="IR168" s="90">
        <f t="shared" si="948"/>
        <v>6.7222566046974935E-2</v>
      </c>
      <c r="IS168" s="90">
        <f t="shared" si="948"/>
        <v>6.0306849328080052E-2</v>
      </c>
      <c r="IT168" s="90">
        <f t="shared" si="948"/>
        <v>5.7889173441365432E-2</v>
      </c>
      <c r="IU168" s="90">
        <f t="shared" si="948"/>
        <v>4.6188202374073298E-2</v>
      </c>
      <c r="IV168" s="90">
        <f t="shared" si="949"/>
        <v>4.3224677050891801E-2</v>
      </c>
      <c r="IW168" s="90">
        <f t="shared" si="949"/>
        <v>4.0526348518385269E-2</v>
      </c>
      <c r="IX168" s="90">
        <f t="shared" si="949"/>
        <v>3.7530854226291842E-2</v>
      </c>
      <c r="IY168" s="90">
        <f t="shared" si="949"/>
        <v>2.6376046831859158E-2</v>
      </c>
      <c r="IZ168" s="90">
        <f t="shared" si="949"/>
        <v>2.6417212588118199E-2</v>
      </c>
      <c r="JA168" s="90">
        <f t="shared" si="949"/>
        <v>1.0423356630962723E-2</v>
      </c>
      <c r="JB168" s="90">
        <f t="shared" si="949"/>
        <v>1.3068986664205475E-2</v>
      </c>
      <c r="JC168" s="90">
        <f t="shared" si="949"/>
        <v>1.0308814250402695E-3</v>
      </c>
      <c r="JD168" s="202">
        <f t="shared" si="949"/>
        <v>2.7497444395344784E-3</v>
      </c>
      <c r="JE168" s="326"/>
      <c r="JF168" s="323"/>
      <c r="JG168" s="323"/>
      <c r="JH168" s="323"/>
      <c r="JI168" s="323"/>
      <c r="JJ168" s="323"/>
      <c r="JK168" s="323"/>
      <c r="JL168" s="323"/>
      <c r="JM168" s="323"/>
      <c r="JN168" s="323"/>
      <c r="JO168" s="323"/>
      <c r="JP168" s="323"/>
      <c r="JQ168" s="323"/>
      <c r="JR168" s="323"/>
      <c r="JS168" s="323"/>
      <c r="JT168" s="323"/>
      <c r="JU168" s="323"/>
      <c r="JV168" s="323"/>
      <c r="JW168" s="323"/>
      <c r="JX168" s="327"/>
      <c r="JZ168" s="701">
        <f t="shared" si="875"/>
        <v>0</v>
      </c>
      <c r="KA168" s="291">
        <f t="shared" si="876"/>
        <v>0</v>
      </c>
      <c r="KB168" s="291">
        <f t="shared" si="877"/>
        <v>0</v>
      </c>
      <c r="KC168" s="291">
        <f t="shared" si="878"/>
        <v>0</v>
      </c>
      <c r="KD168" s="291">
        <f t="shared" si="879"/>
        <v>0</v>
      </c>
      <c r="KE168" s="291">
        <f t="shared" si="880"/>
        <v>0</v>
      </c>
      <c r="KF168" s="291">
        <f t="shared" si="881"/>
        <v>0</v>
      </c>
      <c r="KG168" s="291">
        <f t="shared" si="882"/>
        <v>0</v>
      </c>
      <c r="KH168" s="291">
        <f t="shared" si="883"/>
        <v>2577.2568842708101</v>
      </c>
      <c r="KI168" s="291">
        <f t="shared" si="884"/>
        <v>0</v>
      </c>
      <c r="KJ168" s="291">
        <f t="shared" si="885"/>
        <v>1260.0220844495127</v>
      </c>
      <c r="KK168" s="291">
        <f t="shared" si="886"/>
        <v>0</v>
      </c>
      <c r="KL168" s="291">
        <f t="shared" si="887"/>
        <v>1123.4714154915725</v>
      </c>
      <c r="KM168" s="291">
        <f t="shared" si="888"/>
        <v>0</v>
      </c>
      <c r="KN168" s="291">
        <f t="shared" si="889"/>
        <v>9301.7726140216892</v>
      </c>
      <c r="KO168" s="291">
        <f t="shared" si="890"/>
        <v>2779.8872258416868</v>
      </c>
      <c r="KP168" s="291">
        <f t="shared" si="891"/>
        <v>2825.9065368943143</v>
      </c>
      <c r="KQ168" s="291">
        <f t="shared" si="892"/>
        <v>9686.1010779426379</v>
      </c>
      <c r="KR168" s="291">
        <f t="shared" si="893"/>
        <v>8062.3277003948533</v>
      </c>
      <c r="KS168" s="702">
        <f t="shared" si="894"/>
        <v>1730.5752535237007</v>
      </c>
      <c r="KT168" s="705">
        <f>(SUM(JZ168:KS168)/SUM(JZ$4:KS167))*100000</f>
        <v>71.349673283276303</v>
      </c>
      <c r="KU168" s="624">
        <f t="shared" si="830"/>
        <v>0</v>
      </c>
      <c r="KV168" s="625">
        <f t="shared" si="831"/>
        <v>0</v>
      </c>
      <c r="KW168" s="625">
        <f t="shared" si="832"/>
        <v>0</v>
      </c>
      <c r="KX168" s="625">
        <f t="shared" si="833"/>
        <v>0</v>
      </c>
      <c r="KY168" s="625">
        <f t="shared" si="834"/>
        <v>0</v>
      </c>
      <c r="KZ168" s="625">
        <f t="shared" si="835"/>
        <v>0</v>
      </c>
      <c r="LA168" s="625">
        <f t="shared" si="836"/>
        <v>0</v>
      </c>
      <c r="LB168" s="625">
        <f t="shared" si="837"/>
        <v>0</v>
      </c>
      <c r="LC168" s="625">
        <f t="shared" si="838"/>
        <v>913.22398094461607</v>
      </c>
      <c r="LD168" s="625">
        <f t="shared" si="839"/>
        <v>0</v>
      </c>
      <c r="LE168" s="625">
        <f t="shared" si="840"/>
        <v>596.18753481225281</v>
      </c>
      <c r="LF168" s="625">
        <f t="shared" si="841"/>
        <v>0</v>
      </c>
      <c r="LG168" s="625">
        <f t="shared" si="842"/>
        <v>679.47968463815062</v>
      </c>
      <c r="LH168" s="625">
        <f t="shared" si="843"/>
        <v>0</v>
      </c>
      <c r="LI168" s="625">
        <f t="shared" si="844"/>
        <v>9396.0810798198399</v>
      </c>
      <c r="LJ168" s="625">
        <f t="shared" si="845"/>
        <v>2084.764273971402</v>
      </c>
      <c r="LK168" s="625">
        <f t="shared" si="846"/>
        <v>7925.5171301564242</v>
      </c>
      <c r="LL168" s="625">
        <f t="shared" si="847"/>
        <v>14749.254745480766</v>
      </c>
      <c r="LM168" s="625">
        <f t="shared" si="848"/>
        <v>133559.64052671008</v>
      </c>
      <c r="LN168" s="626">
        <f t="shared" si="849"/>
        <v>10014.323554908286</v>
      </c>
      <c r="LO168" s="642">
        <f t="shared" si="850"/>
        <v>0</v>
      </c>
      <c r="LP168" s="625">
        <f t="shared" si="851"/>
        <v>0</v>
      </c>
      <c r="LQ168" s="625">
        <f t="shared" si="852"/>
        <v>468.2544923321405</v>
      </c>
      <c r="LR168" s="625">
        <f t="shared" si="853"/>
        <v>0</v>
      </c>
      <c r="LS168" s="625">
        <f t="shared" si="854"/>
        <v>6325.7305431275481</v>
      </c>
      <c r="LT168" s="645">
        <f t="shared" si="855"/>
        <v>3452.1669704059323</v>
      </c>
      <c r="LU168" s="624">
        <f t="shared" si="856"/>
        <v>0</v>
      </c>
      <c r="LV168" s="625">
        <f t="shared" si="857"/>
        <v>239.61834630577127</v>
      </c>
      <c r="LW168" s="626">
        <f t="shared" si="858"/>
        <v>4876.1353573261631</v>
      </c>
      <c r="LY168" s="725">
        <f>VLOOKUP(A168,Vac!A:C,2,FALSE)</f>
        <v>13106.078382361426</v>
      </c>
      <c r="LZ168" s="730">
        <f>VLOOKUP(A168,Vac!A:D,3,FALSE)</f>
        <v>2328</v>
      </c>
      <c r="MA168" s="722">
        <f>VLOOKUP(A168,Vac!A:D,4,FALSE)</f>
        <v>828</v>
      </c>
      <c r="MB168" s="742">
        <f t="shared" si="895"/>
        <v>6.4105741429161506E-2</v>
      </c>
      <c r="MC168" s="666">
        <f t="shared" si="896"/>
        <v>2.2800495662949196E-2</v>
      </c>
    </row>
    <row r="169" spans="1:341" ht="14.4">
      <c r="A169" s="514" t="s">
        <v>178</v>
      </c>
      <c r="B169" s="541">
        <v>128096</v>
      </c>
      <c r="C169" s="527">
        <f t="shared" si="919"/>
        <v>8648</v>
      </c>
      <c r="D169" s="518">
        <f t="shared" si="920"/>
        <v>202</v>
      </c>
      <c r="E169" s="496">
        <f t="shared" si="803"/>
        <v>5.889581096673431E-3</v>
      </c>
      <c r="F169" s="304">
        <f t="shared" si="804"/>
        <v>5.5146140394703974E-2</v>
      </c>
      <c r="G169" s="305">
        <f t="shared" si="805"/>
        <v>4.8553022736018905</v>
      </c>
      <c r="H169" s="306">
        <f t="shared" si="806"/>
        <v>0.26775118083877525</v>
      </c>
      <c r="I169" s="307">
        <f t="shared" si="807"/>
        <v>0.32779051697249834</v>
      </c>
      <c r="J169" s="340">
        <f t="shared" si="808"/>
        <v>0.45974834495544725</v>
      </c>
      <c r="K169" s="582">
        <f t="shared" si="897"/>
        <v>3.4300118979935781E-3</v>
      </c>
      <c r="L169" s="341">
        <f t="shared" si="921"/>
        <v>8.3369088328727319</v>
      </c>
      <c r="M169" s="342">
        <f t="shared" si="809"/>
        <v>0.5619941900750689</v>
      </c>
      <c r="N169" s="827"/>
      <c r="O169" s="366" t="s">
        <v>230</v>
      </c>
      <c r="P169" s="21" t="s">
        <v>240</v>
      </c>
      <c r="Q169" s="21"/>
      <c r="R169" s="21"/>
      <c r="S169" s="170">
        <f t="shared" si="898"/>
        <v>8648</v>
      </c>
      <c r="T169" s="171">
        <f t="shared" si="899"/>
        <v>6751.1866100424686</v>
      </c>
      <c r="U169" s="170">
        <f t="shared" si="900"/>
        <v>664</v>
      </c>
      <c r="V169" s="172">
        <f t="shared" si="901"/>
        <v>8.3166332665330661E-2</v>
      </c>
      <c r="W169" s="171">
        <f t="shared" si="902"/>
        <v>518.3612290781914</v>
      </c>
      <c r="X169" s="170">
        <f t="shared" si="903"/>
        <v>1584</v>
      </c>
      <c r="Y169" s="172">
        <f t="shared" si="904"/>
        <v>0.22423556058890148</v>
      </c>
      <c r="Z169" s="171">
        <f t="shared" si="905"/>
        <v>1236.5725705720708</v>
      </c>
      <c r="AA169" s="170">
        <f t="shared" si="906"/>
        <v>202</v>
      </c>
      <c r="AB169" s="171">
        <f t="shared" si="907"/>
        <v>1576.9422932800401</v>
      </c>
      <c r="AC169" s="173">
        <f t="shared" si="908"/>
        <v>2.3358001850138761E-2</v>
      </c>
      <c r="AD169" s="170">
        <f t="shared" si="909"/>
        <v>8</v>
      </c>
      <c r="AE169" s="172">
        <f t="shared" si="910"/>
        <v>4.1237113402061855E-2</v>
      </c>
      <c r="AF169" s="171">
        <f t="shared" si="911"/>
        <v>62.453160129902571</v>
      </c>
      <c r="AG169" s="170">
        <f t="shared" si="912"/>
        <v>30</v>
      </c>
      <c r="AH169" s="172">
        <f t="shared" si="913"/>
        <v>0.1744186046511628</v>
      </c>
      <c r="AI169" s="367">
        <f t="shared" si="914"/>
        <v>234.19935048713464</v>
      </c>
      <c r="AJ169" s="831"/>
      <c r="AK169" s="85">
        <v>11731.508689462726</v>
      </c>
      <c r="AL169" s="62">
        <v>10773.220410460925</v>
      </c>
      <c r="AM169" s="62">
        <v>10473.045070859829</v>
      </c>
      <c r="AN169" s="62">
        <v>9723.692681448676</v>
      </c>
      <c r="AO169" s="62">
        <v>10339.139771306631</v>
      </c>
      <c r="AP169" s="62">
        <v>8942.7024969397753</v>
      </c>
      <c r="AQ169" s="62">
        <v>9463.210782104532</v>
      </c>
      <c r="AR169" s="62">
        <v>8916.7232115182214</v>
      </c>
      <c r="AS169" s="62">
        <v>8080.1217500973835</v>
      </c>
      <c r="AT169" s="62">
        <v>7864.0729104171169</v>
      </c>
      <c r="AU169" s="62">
        <v>6303.2868807670666</v>
      </c>
      <c r="AV169" s="62">
        <v>6023.5268401687636</v>
      </c>
      <c r="AW169" s="62">
        <v>4690.8220730238045</v>
      </c>
      <c r="AX169" s="62">
        <v>5037.1773215803851</v>
      </c>
      <c r="AY169" s="62">
        <v>2709.7331444496522</v>
      </c>
      <c r="AZ169" s="62">
        <v>3540.2545979839597</v>
      </c>
      <c r="BA169" s="62">
        <v>1122.4659756649044</v>
      </c>
      <c r="BB169" s="62">
        <v>1842.6525610224458</v>
      </c>
      <c r="BC169" s="62">
        <v>94.665805176558209</v>
      </c>
      <c r="BD169" s="86">
        <v>423.97668001064733</v>
      </c>
      <c r="BE169" s="258">
        <v>2.0000000000000002E-5</v>
      </c>
      <c r="BF169" s="43">
        <v>2.0000000000000002E-5</v>
      </c>
      <c r="BG169" s="53">
        <v>5.0000000000000002E-5</v>
      </c>
      <c r="BH169" s="53">
        <v>4.0000000000000003E-5</v>
      </c>
      <c r="BI169" s="53">
        <v>1.2518952302791728E-4</v>
      </c>
      <c r="BJ169" s="53">
        <v>1.2406223545552731E-4</v>
      </c>
      <c r="BK169" s="53">
        <v>3.4000000000000002E-4</v>
      </c>
      <c r="BL169" s="53">
        <v>1.8000000000000001E-4</v>
      </c>
      <c r="BM169" s="53">
        <v>8.9999999999999998E-4</v>
      </c>
      <c r="BN169" s="53">
        <v>5.0000000000000001E-4</v>
      </c>
      <c r="BO169" s="53">
        <v>3.8E-3</v>
      </c>
      <c r="BP169" s="53">
        <v>2E-3</v>
      </c>
      <c r="BQ169" s="53">
        <v>1.6199999999999999E-2</v>
      </c>
      <c r="BR169" s="53">
        <v>6.1999999999999998E-3</v>
      </c>
      <c r="BS169" s="53">
        <v>6.1100000000000002E-2</v>
      </c>
      <c r="BT169" s="53">
        <v>2.6800000000000001E-2</v>
      </c>
      <c r="BU169" s="53">
        <v>0.1421</v>
      </c>
      <c r="BV169" s="53">
        <v>5.4699999999999999E-2</v>
      </c>
      <c r="BW169" s="53">
        <v>0.27589999999999998</v>
      </c>
      <c r="BX169" s="773">
        <v>0.1051</v>
      </c>
      <c r="BY169" s="53">
        <f t="shared" si="922"/>
        <v>2.0000000000000002E-5</v>
      </c>
      <c r="BZ169" s="53">
        <f t="shared" si="923"/>
        <v>4.5000000000000003E-5</v>
      </c>
      <c r="CA169" s="53">
        <f t="shared" si="924"/>
        <v>1.246258792417223E-4</v>
      </c>
      <c r="CB169" s="53">
        <f t="shared" si="925"/>
        <v>2.6000000000000003E-4</v>
      </c>
      <c r="CC169" s="53">
        <f t="shared" si="926"/>
        <v>6.9999999999999999E-4</v>
      </c>
      <c r="CD169" s="53">
        <f t="shared" si="927"/>
        <v>2.8999999999999998E-3</v>
      </c>
      <c r="CE169" s="53">
        <f t="shared" si="928"/>
        <v>1.12E-2</v>
      </c>
      <c r="CF169" s="53">
        <f t="shared" si="929"/>
        <v>4.3950000000000003E-2</v>
      </c>
      <c r="CG169" s="53">
        <f t="shared" si="930"/>
        <v>9.8400000000000001E-2</v>
      </c>
      <c r="CH169" s="54">
        <f t="shared" si="788"/>
        <v>0.1905</v>
      </c>
      <c r="CI169" s="64">
        <f>+Fall_Hoy!B169</f>
        <v>0</v>
      </c>
      <c r="CJ169" s="61">
        <f>+Fall_Hoy!C169</f>
        <v>0</v>
      </c>
      <c r="CK169" s="61">
        <f>+Fall_Hoy!D169</f>
        <v>0</v>
      </c>
      <c r="CL169" s="61">
        <f>+Fall_Hoy!E169</f>
        <v>0</v>
      </c>
      <c r="CM169" s="61">
        <f>+Fall_Hoy!F169</f>
        <v>1</v>
      </c>
      <c r="CN169" s="61">
        <f>+Fall_Hoy!G169</f>
        <v>3</v>
      </c>
      <c r="CO169" s="61">
        <f>+Fall_Hoy!H169</f>
        <v>2</v>
      </c>
      <c r="CP169" s="61">
        <f>+Fall_Hoy!I169</f>
        <v>0</v>
      </c>
      <c r="CQ169" s="61">
        <f>+Fall_Hoy!J169</f>
        <v>9</v>
      </c>
      <c r="CR169" s="61">
        <f>+Fall_Hoy!K169</f>
        <v>5</v>
      </c>
      <c r="CS169" s="61">
        <f>+Fall_Hoy!L169</f>
        <v>14</v>
      </c>
      <c r="CT169" s="61">
        <f>+Fall_Hoy!M169</f>
        <v>4</v>
      </c>
      <c r="CU169" s="61">
        <f>+Fall_Hoy!N169</f>
        <v>28</v>
      </c>
      <c r="CV169" s="61">
        <f>+Fall_Hoy!O169</f>
        <v>21</v>
      </c>
      <c r="CW169" s="61">
        <f>+Fall_Hoy!P169</f>
        <v>32</v>
      </c>
      <c r="CX169" s="61">
        <f>+Fall_Hoy!Q169</f>
        <v>19</v>
      </c>
      <c r="CY169" s="61">
        <f>+Fall_Hoy!R169</f>
        <v>24</v>
      </c>
      <c r="CZ169" s="61">
        <f>+Fall_Hoy!S169</f>
        <v>25</v>
      </c>
      <c r="DA169" s="61">
        <f>+Fall_Hoy!T169</f>
        <v>2</v>
      </c>
      <c r="DB169" s="253">
        <f>+Fall_Hoy!U169</f>
        <v>7</v>
      </c>
      <c r="DC169" s="61">
        <f>+Fall_Hoy!W169</f>
        <v>0</v>
      </c>
      <c r="DD169" s="61">
        <f>+Fall_Hoy!X169</f>
        <v>0</v>
      </c>
      <c r="DE169" s="61">
        <f>+Fall_Hoy!Y169</f>
        <v>0</v>
      </c>
      <c r="DF169" s="61">
        <f>+Fall_Hoy!Z169</f>
        <v>0</v>
      </c>
      <c r="DG169" s="61">
        <f>+Fall_Hoy!AA169</f>
        <v>1</v>
      </c>
      <c r="DH169" s="61">
        <f>+Fall_Hoy!AB169</f>
        <v>0</v>
      </c>
      <c r="DI169" s="61">
        <f>+Fall_Hoy!AC169</f>
        <v>0</v>
      </c>
      <c r="DJ169" s="61">
        <f>+Fall_Hoy!AD169</f>
        <v>0</v>
      </c>
      <c r="DK169" s="61">
        <f>+Fall_Hoy!AE169</f>
        <v>2</v>
      </c>
      <c r="DL169" s="270">
        <f>+Fall_Hoy!AF169</f>
        <v>3</v>
      </c>
      <c r="DM169" s="75">
        <f t="shared" si="915"/>
        <v>0.19327792060784083</v>
      </c>
      <c r="DN169" s="76">
        <f t="shared" si="916"/>
        <v>0.20025543481655811</v>
      </c>
      <c r="DO169" s="76">
        <f t="shared" si="917"/>
        <v>0.36846314671966113</v>
      </c>
      <c r="DP169" s="76">
        <f t="shared" si="918"/>
        <v>0.67241960287609381</v>
      </c>
      <c r="DQ169" s="76">
        <f t="shared" si="859"/>
        <v>0.7</v>
      </c>
      <c r="DR169" s="76">
        <f t="shared" si="860"/>
        <v>0.7</v>
      </c>
      <c r="DS169" s="76">
        <f t="shared" si="861"/>
        <v>0.6216022316971247</v>
      </c>
      <c r="DT169" s="76">
        <f t="shared" si="862"/>
        <v>8.9382610752173103E-2</v>
      </c>
      <c r="DU169" s="76">
        <f t="shared" si="863"/>
        <v>0.7</v>
      </c>
      <c r="DV169" s="76">
        <f t="shared" si="864"/>
        <v>0.7</v>
      </c>
      <c r="DW169" s="76">
        <f t="shared" si="865"/>
        <v>0.584490377164532</v>
      </c>
      <c r="DX169" s="76">
        <f t="shared" si="866"/>
        <v>0.33203139175253765</v>
      </c>
      <c r="DY169" s="76">
        <f t="shared" si="867"/>
        <v>0.36846314671966113</v>
      </c>
      <c r="DZ169" s="76">
        <f t="shared" si="868"/>
        <v>0.67241960287609381</v>
      </c>
      <c r="EA169" s="76">
        <f t="shared" si="869"/>
        <v>0.19327792060784083</v>
      </c>
      <c r="EB169" s="76">
        <f t="shared" si="870"/>
        <v>0.20025543481655811</v>
      </c>
      <c r="EC169" s="76">
        <f t="shared" si="871"/>
        <v>0.15046794105679293</v>
      </c>
      <c r="ED169" s="76">
        <f t="shared" si="872"/>
        <v>0.24803286354279547</v>
      </c>
      <c r="EE169" s="76">
        <f t="shared" si="873"/>
        <v>7.6574674968765979E-2</v>
      </c>
      <c r="EF169" s="316">
        <f t="shared" si="874"/>
        <v>0.15709174149059216</v>
      </c>
      <c r="EG169" s="85">
        <f>+'Cas_-14'!B168</f>
        <v>55</v>
      </c>
      <c r="EH169" s="62">
        <f>+'Cas_-14'!C168</f>
        <v>58</v>
      </c>
      <c r="EI169" s="62">
        <f>+'Cas_-14'!D168</f>
        <v>206</v>
      </c>
      <c r="EJ169" s="62">
        <f>+'Cas_-14'!E168</f>
        <v>248</v>
      </c>
      <c r="EK169" s="62">
        <f>+'Cas_-14'!F168</f>
        <v>922</v>
      </c>
      <c r="EL169" s="62">
        <f>+'Cas_-14'!G168</f>
        <v>763</v>
      </c>
      <c r="EM169" s="62">
        <f>+'Cas_-14'!H168</f>
        <v>937</v>
      </c>
      <c r="EN169" s="62">
        <f>+'Cas_-14'!I168</f>
        <v>797</v>
      </c>
      <c r="EO169" s="62">
        <f>+'Cas_-14'!J168</f>
        <v>726</v>
      </c>
      <c r="EP169" s="62">
        <f>+'Cas_-14'!K168</f>
        <v>613</v>
      </c>
      <c r="EQ169" s="62">
        <f>+'Cas_-14'!L168</f>
        <v>433</v>
      </c>
      <c r="ER169" s="62">
        <f>+'Cas_-14'!M168</f>
        <v>427</v>
      </c>
      <c r="ES169" s="62">
        <f>+'Cas_-14'!N168</f>
        <v>236</v>
      </c>
      <c r="ET169" s="62">
        <f>+'Cas_-14'!O168</f>
        <v>217</v>
      </c>
      <c r="EU169" s="62">
        <f>+'Cas_-14'!P168</f>
        <v>106</v>
      </c>
      <c r="EV169" s="62">
        <f>+'Cas_-14'!Q168</f>
        <v>117</v>
      </c>
      <c r="EW169" s="62">
        <f>+'Cas_-14'!R168</f>
        <v>42</v>
      </c>
      <c r="EX169" s="62">
        <f>+'Cas_-14'!S168</f>
        <v>61</v>
      </c>
      <c r="EY169" s="62">
        <f>+'Cas_-14'!T168</f>
        <v>5</v>
      </c>
      <c r="EZ169" s="86">
        <f>+'Cas_-14'!U168</f>
        <v>16</v>
      </c>
      <c r="FA169" s="198">
        <f t="shared" si="810"/>
        <v>4.6882290637862423E-3</v>
      </c>
      <c r="FB169" s="91">
        <f t="shared" si="811"/>
        <v>5.3837197968846263E-3</v>
      </c>
      <c r="FC169" s="91">
        <f t="shared" si="812"/>
        <v>1.9669542010582367E-2</v>
      </c>
      <c r="FD169" s="91">
        <f t="shared" si="813"/>
        <v>2.5504713911120021E-2</v>
      </c>
      <c r="FE169" s="91">
        <f t="shared" si="814"/>
        <v>8.9175697436526702E-2</v>
      </c>
      <c r="FF169" s="91">
        <f t="shared" si="815"/>
        <v>8.5320964245551204E-2</v>
      </c>
      <c r="FG169" s="91">
        <f t="shared" si="816"/>
        <v>9.9015019487035005E-2</v>
      </c>
      <c r="FH169" s="91">
        <f t="shared" si="817"/>
        <v>8.9382610752173103E-2</v>
      </c>
      <c r="FI169" s="91">
        <f t="shared" si="818"/>
        <v>8.9850131279426579E-2</v>
      </c>
      <c r="FJ169" s="91">
        <f t="shared" si="819"/>
        <v>7.7949429892491415E-2</v>
      </c>
      <c r="FK169" s="91">
        <f t="shared" si="820"/>
        <v>6.8694319041894353E-2</v>
      </c>
      <c r="FL169" s="91">
        <f t="shared" si="821"/>
        <v>7.0888702139166787E-2</v>
      </c>
      <c r="FM169" s="91">
        <f t="shared" si="822"/>
        <v>5.0311010804950304E-2</v>
      </c>
      <c r="FN169" s="91">
        <f t="shared" si="823"/>
        <v>4.3079682557595075E-2</v>
      </c>
      <c r="FO169" s="91">
        <f t="shared" si="824"/>
        <v>3.9118243144023186E-2</v>
      </c>
      <c r="FP169" s="91">
        <f t="shared" si="825"/>
        <v>3.3048470600568404E-2</v>
      </c>
      <c r="FQ169" s="91">
        <f t="shared" si="826"/>
        <v>3.7417615242297982E-2</v>
      </c>
      <c r="FR169" s="91">
        <f t="shared" si="827"/>
        <v>3.3104450231329824E-2</v>
      </c>
      <c r="FS169" s="91">
        <f t="shared" si="828"/>
        <v>5.2817382059706326E-2</v>
      </c>
      <c r="FT169" s="100">
        <f t="shared" si="829"/>
        <v>3.7737924641511399E-2</v>
      </c>
      <c r="FU169" s="119">
        <f t="shared" si="790"/>
        <v>4.9408640335978751</v>
      </c>
      <c r="FV169" s="120">
        <f t="shared" si="791"/>
        <v>6.0594463579538198</v>
      </c>
      <c r="FW169" s="120">
        <f t="shared" si="792"/>
        <v>7.3237078886796398</v>
      </c>
      <c r="FX169" s="120">
        <f t="shared" si="793"/>
        <v>15.608740894901144</v>
      </c>
      <c r="FY169" s="120">
        <f t="shared" si="802"/>
        <v>7.8496722775646868</v>
      </c>
      <c r="FZ169" s="120">
        <f t="shared" si="802"/>
        <v>8.2043142173759396</v>
      </c>
      <c r="GA169" s="120">
        <f t="shared" si="802"/>
        <v>6.2778579948521553</v>
      </c>
      <c r="GB169" s="120">
        <f t="shared" si="802"/>
        <v>1</v>
      </c>
      <c r="GC169" s="120">
        <f t="shared" si="802"/>
        <v>7.7907509987164856</v>
      </c>
      <c r="GD169" s="120">
        <f t="shared" si="802"/>
        <v>8.9801811375073104</v>
      </c>
      <c r="GE169" s="120">
        <f t="shared" si="802"/>
        <v>8.5085693448401614</v>
      </c>
      <c r="GF169" s="120">
        <f t="shared" si="802"/>
        <v>4.6838407494145198</v>
      </c>
      <c r="GG169" s="120">
        <f t="shared" si="802"/>
        <v>7.3237078886796398</v>
      </c>
      <c r="GH169" s="120">
        <f t="shared" si="802"/>
        <v>15.608740894901144</v>
      </c>
      <c r="GI169" s="120">
        <f t="shared" si="802"/>
        <v>4.9408640335978751</v>
      </c>
      <c r="GJ169" s="120">
        <f t="shared" si="802"/>
        <v>6.0594463579538198</v>
      </c>
      <c r="GK169" s="120">
        <f t="shared" si="794"/>
        <v>4.0213129586810092</v>
      </c>
      <c r="GL169" s="120">
        <f t="shared" si="795"/>
        <v>7.4924326430305399</v>
      </c>
      <c r="GM169" s="120">
        <f t="shared" si="796"/>
        <v>1.4498006524102938</v>
      </c>
      <c r="GN169" s="321">
        <f t="shared" si="797"/>
        <v>4.1627021883920072</v>
      </c>
      <c r="GO169" s="85">
        <f>+Cas_Hoy!B168</f>
        <v>66</v>
      </c>
      <c r="GP169" s="62">
        <f>+Cas_Hoy!C168</f>
        <v>64</v>
      </c>
      <c r="GQ169" s="62">
        <f>+Cas_Hoy!D168</f>
        <v>256</v>
      </c>
      <c r="GR169" s="62">
        <f>+Cas_Hoy!E168</f>
        <v>296</v>
      </c>
      <c r="GS169" s="62">
        <f>+Cas_Hoy!F168</f>
        <v>1089</v>
      </c>
      <c r="GT169" s="62">
        <f>+Cas_Hoy!G168</f>
        <v>953</v>
      </c>
      <c r="GU169" s="62">
        <f>+Cas_Hoy!H168</f>
        <v>1145</v>
      </c>
      <c r="GV169" s="62">
        <f>+Cas_Hoy!I168</f>
        <v>973</v>
      </c>
      <c r="GW169" s="62">
        <f>+Cas_Hoy!J168</f>
        <v>921</v>
      </c>
      <c r="GX169" s="62">
        <f>+Cas_Hoy!K168</f>
        <v>776</v>
      </c>
      <c r="GY169" s="62">
        <f>+Cas_Hoy!L168</f>
        <v>545</v>
      </c>
      <c r="GZ169" s="62">
        <f>+Cas_Hoy!M168</f>
        <v>512</v>
      </c>
      <c r="HA169" s="62">
        <f>+Cas_Hoy!N168</f>
        <v>287</v>
      </c>
      <c r="HB169" s="62">
        <f>+Cas_Hoy!O168</f>
        <v>261</v>
      </c>
      <c r="HC169" s="62">
        <f>+Cas_Hoy!P168</f>
        <v>125</v>
      </c>
      <c r="HD169" s="62">
        <f>+Cas_Hoy!Q168</f>
        <v>136</v>
      </c>
      <c r="HE169" s="62">
        <f>+Cas_Hoy!R168</f>
        <v>46</v>
      </c>
      <c r="HF169" s="62">
        <f>+Cas_Hoy!S168</f>
        <v>73</v>
      </c>
      <c r="HG169" s="62">
        <f>+Cas_Hoy!T168</f>
        <v>7</v>
      </c>
      <c r="HH169" s="590">
        <f>+Cas_Hoy!U168</f>
        <v>25</v>
      </c>
      <c r="HI169" s="543">
        <f t="shared" si="798"/>
        <v>0.22792207618849156</v>
      </c>
      <c r="HJ169" s="112">
        <f t="shared" si="799"/>
        <v>0.23277554816283674</v>
      </c>
      <c r="HK169" s="112">
        <f t="shared" si="800"/>
        <v>0.44808865723958791</v>
      </c>
      <c r="HL169" s="112">
        <f t="shared" si="801"/>
        <v>0.7</v>
      </c>
      <c r="HM169" s="323">
        <f t="shared" si="931"/>
        <v>0.7</v>
      </c>
      <c r="HN169" s="323">
        <f t="shared" si="932"/>
        <v>0.7</v>
      </c>
      <c r="HO169" s="323">
        <f t="shared" si="933"/>
        <v>0.7</v>
      </c>
      <c r="HP169" s="323">
        <f t="shared" si="934"/>
        <v>0.10912080333985498</v>
      </c>
      <c r="HQ169" s="323">
        <f t="shared" si="935"/>
        <v>0.7</v>
      </c>
      <c r="HR169" s="323">
        <f t="shared" si="936"/>
        <v>0.7</v>
      </c>
      <c r="HS169" s="323">
        <f t="shared" si="937"/>
        <v>0.7</v>
      </c>
      <c r="HT169" s="323">
        <f t="shared" si="938"/>
        <v>0.39812663367049012</v>
      </c>
      <c r="HU169" s="323">
        <f t="shared" si="939"/>
        <v>0.44808865723958791</v>
      </c>
      <c r="HV169" s="323">
        <f t="shared" si="940"/>
        <v>0.7</v>
      </c>
      <c r="HW169" s="323">
        <f t="shared" si="941"/>
        <v>0.22792207618849156</v>
      </c>
      <c r="HX169" s="323">
        <f t="shared" si="942"/>
        <v>0.23277554816283674</v>
      </c>
      <c r="HY169" s="323">
        <f t="shared" si="943"/>
        <v>0.16479822115743986</v>
      </c>
      <c r="HZ169" s="323">
        <f t="shared" si="944"/>
        <v>0.29682621374793555</v>
      </c>
      <c r="IA169" s="323">
        <f t="shared" si="945"/>
        <v>0.10720454495627237</v>
      </c>
      <c r="IB169" s="327">
        <f t="shared" si="946"/>
        <v>0.24545584607905022</v>
      </c>
      <c r="IC169" s="241">
        <f>+CyF_Tot!B168</f>
        <v>0</v>
      </c>
      <c r="ID169" s="149">
        <f>+CyF_Tot!C168</f>
        <v>7064</v>
      </c>
      <c r="IE169" s="149">
        <f>+CyF_Tot!D168</f>
        <v>7984</v>
      </c>
      <c r="IF169" s="149">
        <f>+CyF_Tot!E168</f>
        <v>8648</v>
      </c>
      <c r="IG169" s="149">
        <f>+CyF_Tot!F168</f>
        <v>0</v>
      </c>
      <c r="IH169" s="149">
        <f>+CyF_Tot!G168</f>
        <v>172</v>
      </c>
      <c r="II169" s="149">
        <f>+CyF_Tot!H168</f>
        <v>194</v>
      </c>
      <c r="IJ169" s="557">
        <f>+CyF_Tot!I168</f>
        <v>202</v>
      </c>
      <c r="IK169" s="93">
        <f t="shared" si="947"/>
        <v>9.1583723843544892E-2</v>
      </c>
      <c r="IL169" s="90">
        <f t="shared" si="948"/>
        <v>8.4102707426156359E-2</v>
      </c>
      <c r="IM169" s="90">
        <f t="shared" si="948"/>
        <v>8.1759345107261974E-2</v>
      </c>
      <c r="IN169" s="90">
        <f t="shared" si="948"/>
        <v>7.5909417011059493E-2</v>
      </c>
      <c r="IO169" s="90">
        <f t="shared" si="948"/>
        <v>8.0713993967857153E-2</v>
      </c>
      <c r="IP169" s="90">
        <f t="shared" si="948"/>
        <v>6.9812503879432414E-2</v>
      </c>
      <c r="IQ169" s="90">
        <f t="shared" si="948"/>
        <v>7.3875927289724364E-2</v>
      </c>
      <c r="IR169" s="90">
        <f t="shared" si="948"/>
        <v>6.9609692820370828E-2</v>
      </c>
      <c r="IS169" s="90">
        <f t="shared" si="948"/>
        <v>6.3078642190992559E-2</v>
      </c>
      <c r="IT169" s="90">
        <f t="shared" si="948"/>
        <v>6.1392025593438648E-2</v>
      </c>
      <c r="IU169" s="90">
        <f t="shared" si="948"/>
        <v>4.9207523113657461E-2</v>
      </c>
      <c r="IV169" s="90">
        <f t="shared" si="949"/>
        <v>4.7023535786978231E-2</v>
      </c>
      <c r="IW169" s="90">
        <f t="shared" si="949"/>
        <v>3.661958275842965E-2</v>
      </c>
      <c r="IX169" s="90">
        <f t="shared" si="949"/>
        <v>3.9323455233421692E-2</v>
      </c>
      <c r="IY169" s="90">
        <f t="shared" si="949"/>
        <v>2.115392474745232E-2</v>
      </c>
      <c r="IZ169" s="90">
        <f t="shared" si="949"/>
        <v>2.7637510913564513E-2</v>
      </c>
      <c r="JA169" s="90">
        <f t="shared" si="949"/>
        <v>8.7626934148209504E-3</v>
      </c>
      <c r="JB169" s="90">
        <f t="shared" si="949"/>
        <v>1.4384934432163734E-2</v>
      </c>
      <c r="JC169" s="90">
        <f t="shared" si="949"/>
        <v>7.3902233618971874E-4</v>
      </c>
      <c r="JD169" s="202">
        <f t="shared" si="949"/>
        <v>3.3098354360061775E-3</v>
      </c>
      <c r="JE169" s="326"/>
      <c r="JF169" s="323"/>
      <c r="JG169" s="323"/>
      <c r="JH169" s="323"/>
      <c r="JI169" s="323"/>
      <c r="JJ169" s="323"/>
      <c r="JK169" s="323"/>
      <c r="JL169" s="323"/>
      <c r="JM169" s="323"/>
      <c r="JN169" s="323"/>
      <c r="JO169" s="323"/>
      <c r="JP169" s="323"/>
      <c r="JQ169" s="323"/>
      <c r="JR169" s="323"/>
      <c r="JS169" s="323"/>
      <c r="JT169" s="323"/>
      <c r="JU169" s="323"/>
      <c r="JV169" s="323"/>
      <c r="JW169" s="323"/>
      <c r="JX169" s="327"/>
      <c r="JZ169" s="701">
        <f t="shared" si="875"/>
        <v>0</v>
      </c>
      <c r="KA169" s="291">
        <f t="shared" si="876"/>
        <v>0</v>
      </c>
      <c r="KB169" s="291">
        <f t="shared" si="877"/>
        <v>0</v>
      </c>
      <c r="KC169" s="291">
        <f t="shared" si="878"/>
        <v>0</v>
      </c>
      <c r="KD169" s="291">
        <f t="shared" si="879"/>
        <v>346.05693308543317</v>
      </c>
      <c r="KE169" s="291">
        <f t="shared" si="880"/>
        <v>1176.1793488712583</v>
      </c>
      <c r="KF169" s="291">
        <f t="shared" si="881"/>
        <v>681.03101034031374</v>
      </c>
      <c r="KG169" s="291">
        <f t="shared" si="882"/>
        <v>0</v>
      </c>
      <c r="KH169" s="291">
        <f t="shared" si="883"/>
        <v>3143.4387730226817</v>
      </c>
      <c r="KI169" s="291">
        <f t="shared" si="884"/>
        <v>1857.4815068983401</v>
      </c>
      <c r="KJ169" s="291">
        <f t="shared" si="885"/>
        <v>4694.1420499647757</v>
      </c>
      <c r="KK169" s="291">
        <f t="shared" si="886"/>
        <v>1506.3806040492016</v>
      </c>
      <c r="KL169" s="291">
        <f t="shared" si="887"/>
        <v>9869.4879659241906</v>
      </c>
      <c r="KM169" s="291">
        <f t="shared" si="888"/>
        <v>7950.7403538128301</v>
      </c>
      <c r="KN169" s="291">
        <f t="shared" si="889"/>
        <v>11690.751196252568</v>
      </c>
      <c r="KO169" s="291">
        <f t="shared" si="890"/>
        <v>7156.3129991914748</v>
      </c>
      <c r="KP169" s="291">
        <f t="shared" si="891"/>
        <v>7623.7428888933046</v>
      </c>
      <c r="KQ169" s="291">
        <f t="shared" si="892"/>
        <v>8909.9542405813372</v>
      </c>
      <c r="KR169" s="291">
        <f t="shared" si="893"/>
        <v>1275.3285072136689</v>
      </c>
      <c r="KS169" s="702">
        <f t="shared" si="894"/>
        <v>2853.152206318568</v>
      </c>
      <c r="KT169" s="705">
        <f>(SUM(JZ169:KS169)/SUM(JZ$4:KS168))*100000</f>
        <v>128.17295363060441</v>
      </c>
      <c r="KU169" s="624">
        <f t="shared" si="830"/>
        <v>0</v>
      </c>
      <c r="KV169" s="625">
        <f t="shared" si="831"/>
        <v>0</v>
      </c>
      <c r="KW169" s="625">
        <f t="shared" si="832"/>
        <v>0</v>
      </c>
      <c r="KX169" s="625">
        <f t="shared" si="833"/>
        <v>0</v>
      </c>
      <c r="KY169" s="625">
        <f t="shared" si="834"/>
        <v>96.719845375842411</v>
      </c>
      <c r="KZ169" s="625">
        <f t="shared" si="835"/>
        <v>335.46905994318951</v>
      </c>
      <c r="LA169" s="625">
        <f t="shared" si="836"/>
        <v>211.34475877702243</v>
      </c>
      <c r="LB169" s="625">
        <f t="shared" si="837"/>
        <v>0</v>
      </c>
      <c r="LC169" s="625">
        <f t="shared" si="838"/>
        <v>1113.8446026375198</v>
      </c>
      <c r="LD169" s="625">
        <f t="shared" si="839"/>
        <v>635.80285393549286</v>
      </c>
      <c r="LE169" s="625">
        <f t="shared" si="840"/>
        <v>2221.0634332252216</v>
      </c>
      <c r="LF169" s="625">
        <f t="shared" si="841"/>
        <v>664.06278350507534</v>
      </c>
      <c r="LG169" s="625">
        <f t="shared" si="842"/>
        <v>5969.1029768585104</v>
      </c>
      <c r="LH169" s="625">
        <f t="shared" si="843"/>
        <v>4169.0015378317812</v>
      </c>
      <c r="LI169" s="625">
        <f t="shared" si="844"/>
        <v>11809.280949139076</v>
      </c>
      <c r="LJ169" s="625">
        <f t="shared" si="845"/>
        <v>5366.8456530837575</v>
      </c>
      <c r="LK169" s="625">
        <f t="shared" si="846"/>
        <v>21381.494424170276</v>
      </c>
      <c r="LL169" s="625">
        <f t="shared" si="847"/>
        <v>13567.397635790912</v>
      </c>
      <c r="LM169" s="625">
        <f t="shared" si="848"/>
        <v>21126.95282388253</v>
      </c>
      <c r="LN169" s="626">
        <f t="shared" si="849"/>
        <v>16510.342030661235</v>
      </c>
      <c r="LO169" s="642">
        <f t="shared" si="850"/>
        <v>30.727919651409604</v>
      </c>
      <c r="LP169" s="625">
        <f t="shared" si="851"/>
        <v>101.90350451234451</v>
      </c>
      <c r="LQ169" s="625">
        <f t="shared" si="852"/>
        <v>1048.366628705608</v>
      </c>
      <c r="LR169" s="625">
        <f t="shared" si="853"/>
        <v>394.66201276644216</v>
      </c>
      <c r="LS169" s="625">
        <f t="shared" si="854"/>
        <v>9979.4759332540416</v>
      </c>
      <c r="LT169" s="645">
        <f t="shared" si="855"/>
        <v>6639.578930227397</v>
      </c>
      <c r="LU169" s="624">
        <f t="shared" si="856"/>
        <v>64.533501950099122</v>
      </c>
      <c r="LV169" s="625">
        <f t="shared" si="857"/>
        <v>728.81700280865402</v>
      </c>
      <c r="LW169" s="626">
        <f t="shared" si="858"/>
        <v>8118.4895986666588</v>
      </c>
      <c r="LY169" s="725">
        <f>VLOOKUP(A169,Vac!A:C,2,FALSE)</f>
        <v>49539.020633788416</v>
      </c>
      <c r="LZ169" s="730">
        <f>VLOOKUP(A169,Vac!A:D,3,FALSE)</f>
        <v>9482</v>
      </c>
      <c r="MA169" s="722">
        <f>VLOOKUP(A169,Vac!A:D,4,FALSE)</f>
        <v>1991</v>
      </c>
      <c r="MB169" s="742">
        <f t="shared" si="895"/>
        <v>7.4022608043967028E-2</v>
      </c>
      <c r="MC169" s="666">
        <f t="shared" si="896"/>
        <v>1.5543030227329504E-2</v>
      </c>
    </row>
    <row r="170" spans="1:341" ht="15" thickBot="1">
      <c r="A170" s="515" t="s">
        <v>283</v>
      </c>
      <c r="B170" s="542">
        <v>6320</v>
      </c>
      <c r="C170" s="528">
        <f t="shared" si="919"/>
        <v>251</v>
      </c>
      <c r="D170" s="519">
        <f t="shared" si="920"/>
        <v>7</v>
      </c>
      <c r="E170" s="498">
        <f t="shared" si="803"/>
        <v>8.4582996782019554E-3</v>
      </c>
      <c r="F170" s="460">
        <f t="shared" si="804"/>
        <v>3.4968354430379746E-2</v>
      </c>
      <c r="G170" s="461">
        <f t="shared" si="805"/>
        <v>3.7447488679580108</v>
      </c>
      <c r="H170" s="462">
        <f t="shared" si="806"/>
        <v>0.13094770566751904</v>
      </c>
      <c r="I170" s="463">
        <f t="shared" si="807"/>
        <v>0.14872341231921846</v>
      </c>
      <c r="J170" s="464">
        <f t="shared" si="808"/>
        <v>0.16138830236716531</v>
      </c>
      <c r="K170" s="586">
        <f t="shared" si="897"/>
        <v>6.8629195577572582E-3</v>
      </c>
      <c r="L170" s="465">
        <f t="shared" si="921"/>
        <v>4.6152672894139579</v>
      </c>
      <c r="M170" s="466">
        <f t="shared" si="809"/>
        <v>0.1832962167156493</v>
      </c>
      <c r="N170" s="828"/>
      <c r="O170" s="453" t="s">
        <v>226</v>
      </c>
      <c r="P170" s="454" t="s">
        <v>240</v>
      </c>
      <c r="Q170" s="454"/>
      <c r="R170" s="454"/>
      <c r="S170" s="455">
        <f t="shared" si="898"/>
        <v>251</v>
      </c>
      <c r="T170" s="456">
        <f t="shared" si="899"/>
        <v>3971.5189873417721</v>
      </c>
      <c r="U170" s="455">
        <f t="shared" si="900"/>
        <v>16</v>
      </c>
      <c r="V170" s="457">
        <f t="shared" si="901"/>
        <v>6.8085106382978725E-2</v>
      </c>
      <c r="W170" s="456">
        <f t="shared" si="902"/>
        <v>253.16455696202533</v>
      </c>
      <c r="X170" s="455">
        <f t="shared" si="903"/>
        <v>30</v>
      </c>
      <c r="Y170" s="457">
        <f t="shared" si="904"/>
        <v>0.13574660633484162</v>
      </c>
      <c r="Z170" s="456">
        <f t="shared" si="905"/>
        <v>474.68354430379748</v>
      </c>
      <c r="AA170" s="455">
        <f t="shared" si="906"/>
        <v>7</v>
      </c>
      <c r="AB170" s="456">
        <f t="shared" si="907"/>
        <v>1107.5949367088608</v>
      </c>
      <c r="AC170" s="458">
        <f t="shared" si="908"/>
        <v>2.7888446215139442E-2</v>
      </c>
      <c r="AD170" s="455">
        <f t="shared" si="909"/>
        <v>0</v>
      </c>
      <c r="AE170" s="457">
        <f t="shared" si="910"/>
        <v>0</v>
      </c>
      <c r="AF170" s="456">
        <f t="shared" si="911"/>
        <v>0</v>
      </c>
      <c r="AG170" s="455">
        <f t="shared" si="912"/>
        <v>0</v>
      </c>
      <c r="AH170" s="457">
        <f t="shared" si="913"/>
        <v>0</v>
      </c>
      <c r="AI170" s="459">
        <f t="shared" si="914"/>
        <v>0</v>
      </c>
      <c r="AJ170" s="831"/>
      <c r="AK170" s="297">
        <v>477.98301066714816</v>
      </c>
      <c r="AL170" s="257">
        <v>414.66440453515605</v>
      </c>
      <c r="AM170" s="257">
        <v>497.27709245065535</v>
      </c>
      <c r="AN170" s="257">
        <v>456.84818138550634</v>
      </c>
      <c r="AO170" s="257">
        <v>429.03552363003109</v>
      </c>
      <c r="AP170" s="257">
        <v>402.8553402242278</v>
      </c>
      <c r="AQ170" s="257">
        <v>430.1585448661358</v>
      </c>
      <c r="AR170" s="257">
        <v>411.07478627642831</v>
      </c>
      <c r="AS170" s="257">
        <v>382.89380277143403</v>
      </c>
      <c r="AT170" s="257">
        <v>410.36212073929192</v>
      </c>
      <c r="AU170" s="257">
        <v>379.3982194420455</v>
      </c>
      <c r="AV170" s="257">
        <v>299.46848658202543</v>
      </c>
      <c r="AW170" s="257">
        <v>301.05585655104312</v>
      </c>
      <c r="AX170" s="257">
        <v>305.64347511491644</v>
      </c>
      <c r="AY170" s="257">
        <v>198.94218609033538</v>
      </c>
      <c r="AZ170" s="257">
        <v>263.14635511298161</v>
      </c>
      <c r="BA170" s="257">
        <v>81.68401482765708</v>
      </c>
      <c r="BB170" s="257">
        <v>151.41878385240966</v>
      </c>
      <c r="BC170" s="257">
        <v>11</v>
      </c>
      <c r="BD170" s="296">
        <v>15</v>
      </c>
      <c r="BE170" s="264">
        <v>2.0000000000000002E-5</v>
      </c>
      <c r="BF170" s="265">
        <v>2.0000000000000002E-5</v>
      </c>
      <c r="BG170" s="265">
        <v>5.0000000000000002E-5</v>
      </c>
      <c r="BH170" s="265">
        <v>4.0000000000000003E-5</v>
      </c>
      <c r="BI170" s="265">
        <v>1.2518952302791728E-4</v>
      </c>
      <c r="BJ170" s="265">
        <v>1.2406223545552731E-4</v>
      </c>
      <c r="BK170" s="265">
        <v>3.4000000000000002E-4</v>
      </c>
      <c r="BL170" s="265">
        <v>1.8000000000000001E-4</v>
      </c>
      <c r="BM170" s="265">
        <v>8.9999999999999998E-4</v>
      </c>
      <c r="BN170" s="265">
        <v>5.0000000000000001E-4</v>
      </c>
      <c r="BO170" s="265">
        <v>3.8E-3</v>
      </c>
      <c r="BP170" s="265">
        <v>2E-3</v>
      </c>
      <c r="BQ170" s="265">
        <v>1.6199999999999999E-2</v>
      </c>
      <c r="BR170" s="265">
        <v>6.1999999999999998E-3</v>
      </c>
      <c r="BS170" s="265">
        <v>6.1100000000000002E-2</v>
      </c>
      <c r="BT170" s="265">
        <v>2.6800000000000001E-2</v>
      </c>
      <c r="BU170" s="265">
        <v>0.1421</v>
      </c>
      <c r="BV170" s="265">
        <v>5.4699999999999999E-2</v>
      </c>
      <c r="BW170" s="265">
        <v>0.27589999999999998</v>
      </c>
      <c r="BX170" s="775">
        <v>0.1051</v>
      </c>
      <c r="BY170" s="265">
        <f t="shared" si="922"/>
        <v>2.0000000000000002E-5</v>
      </c>
      <c r="BZ170" s="265">
        <f t="shared" si="923"/>
        <v>4.5000000000000003E-5</v>
      </c>
      <c r="CA170" s="265">
        <f t="shared" si="924"/>
        <v>1.246258792417223E-4</v>
      </c>
      <c r="CB170" s="265">
        <f t="shared" si="925"/>
        <v>2.6000000000000003E-4</v>
      </c>
      <c r="CC170" s="265">
        <f t="shared" si="926"/>
        <v>6.9999999999999999E-4</v>
      </c>
      <c r="CD170" s="265">
        <f t="shared" si="927"/>
        <v>2.8999999999999998E-3</v>
      </c>
      <c r="CE170" s="265">
        <f t="shared" si="928"/>
        <v>1.12E-2</v>
      </c>
      <c r="CF170" s="265">
        <f t="shared" si="929"/>
        <v>4.3950000000000003E-2</v>
      </c>
      <c r="CG170" s="265">
        <f t="shared" si="930"/>
        <v>9.8400000000000001E-2</v>
      </c>
      <c r="CH170" s="266">
        <f t="shared" si="788"/>
        <v>0.1905</v>
      </c>
      <c r="CI170" s="67">
        <f>+Fall_Hoy!B170</f>
        <v>0</v>
      </c>
      <c r="CJ170" s="257">
        <f>+Fall_Hoy!C170</f>
        <v>0</v>
      </c>
      <c r="CK170" s="257">
        <f>+Fall_Hoy!D170</f>
        <v>0</v>
      </c>
      <c r="CL170" s="257">
        <f>+Fall_Hoy!E170</f>
        <v>0</v>
      </c>
      <c r="CM170" s="257">
        <f>+Fall_Hoy!F170</f>
        <v>0</v>
      </c>
      <c r="CN170" s="257">
        <f>+Fall_Hoy!G170</f>
        <v>0</v>
      </c>
      <c r="CO170" s="257">
        <f>+Fall_Hoy!H170</f>
        <v>0</v>
      </c>
      <c r="CP170" s="257">
        <f>+Fall_Hoy!I170</f>
        <v>0</v>
      </c>
      <c r="CQ170" s="257">
        <f>+Fall_Hoy!J170</f>
        <v>0</v>
      </c>
      <c r="CR170" s="257">
        <f>+Fall_Hoy!K170</f>
        <v>0</v>
      </c>
      <c r="CS170" s="257">
        <f>+Fall_Hoy!L170</f>
        <v>0</v>
      </c>
      <c r="CT170" s="257">
        <f>+Fall_Hoy!M170</f>
        <v>1</v>
      </c>
      <c r="CU170" s="257">
        <f>+Fall_Hoy!N170</f>
        <v>0</v>
      </c>
      <c r="CV170" s="257">
        <f>+Fall_Hoy!O170</f>
        <v>1</v>
      </c>
      <c r="CW170" s="257">
        <f>+Fall_Hoy!P170</f>
        <v>2</v>
      </c>
      <c r="CX170" s="257">
        <f>+Fall_Hoy!Q170</f>
        <v>1</v>
      </c>
      <c r="CY170" s="257">
        <f>+Fall_Hoy!R170</f>
        <v>1</v>
      </c>
      <c r="CZ170" s="257">
        <f>+Fall_Hoy!S170</f>
        <v>0</v>
      </c>
      <c r="DA170" s="257">
        <f>+Fall_Hoy!T170</f>
        <v>1</v>
      </c>
      <c r="DB170" s="780">
        <f>+Fall_Hoy!U170</f>
        <v>0</v>
      </c>
      <c r="DC170" s="257">
        <f>+Fall_Hoy!W170</f>
        <v>0</v>
      </c>
      <c r="DD170" s="257">
        <f>+Fall_Hoy!X170</f>
        <v>0</v>
      </c>
      <c r="DE170" s="257">
        <f>+Fall_Hoy!Y170</f>
        <v>0</v>
      </c>
      <c r="DF170" s="257">
        <f>+Fall_Hoy!Z170</f>
        <v>0</v>
      </c>
      <c r="DG170" s="257">
        <f>+Fall_Hoy!AA170</f>
        <v>0</v>
      </c>
      <c r="DH170" s="257">
        <f>+Fall_Hoy!AB170</f>
        <v>0</v>
      </c>
      <c r="DI170" s="257">
        <f>+Fall_Hoy!AC170</f>
        <v>0</v>
      </c>
      <c r="DJ170" s="257">
        <f>+Fall_Hoy!AD170</f>
        <v>0</v>
      </c>
      <c r="DK170" s="257">
        <f>+Fall_Hoy!AE170</f>
        <v>0</v>
      </c>
      <c r="DL170" s="296">
        <f>+Fall_Hoy!AF170</f>
        <v>0</v>
      </c>
      <c r="DM170" s="77">
        <f t="shared" si="915"/>
        <v>0.16453636539272001</v>
      </c>
      <c r="DN170" s="78">
        <f t="shared" si="916"/>
        <v>0.14179726266700679</v>
      </c>
      <c r="DO170" s="78">
        <f t="shared" si="917"/>
        <v>3.9859712870144531E-2</v>
      </c>
      <c r="DP170" s="78">
        <f t="shared" si="918"/>
        <v>0.52770739673079203</v>
      </c>
      <c r="DQ170" s="78">
        <f t="shared" si="859"/>
        <v>3.96237585553861E-2</v>
      </c>
      <c r="DR170" s="78">
        <f t="shared" si="860"/>
        <v>6.702157649187894E-2</v>
      </c>
      <c r="DS170" s="78">
        <f t="shared" si="861"/>
        <v>6.7417003209885612E-2</v>
      </c>
      <c r="DT170" s="78">
        <f t="shared" si="862"/>
        <v>7.0546773891646264E-2</v>
      </c>
      <c r="DU170" s="78">
        <f t="shared" si="863"/>
        <v>5.2233804400169073E-2</v>
      </c>
      <c r="DV170" s="78">
        <f t="shared" si="864"/>
        <v>6.8232418600323835E-2</v>
      </c>
      <c r="DW170" s="78">
        <f t="shared" si="865"/>
        <v>1.8450271090608733E-2</v>
      </c>
      <c r="DX170" s="78">
        <f t="shared" si="866"/>
        <v>0.7</v>
      </c>
      <c r="DY170" s="78">
        <f t="shared" si="867"/>
        <v>3.9859712870144531E-2</v>
      </c>
      <c r="DZ170" s="78">
        <f t="shared" si="868"/>
        <v>0.52770739673079203</v>
      </c>
      <c r="EA170" s="78">
        <f t="shared" si="869"/>
        <v>0.16453636539272001</v>
      </c>
      <c r="EB170" s="78">
        <f t="shared" si="870"/>
        <v>0.14179726266700679</v>
      </c>
      <c r="EC170" s="78">
        <f t="shared" si="871"/>
        <v>8.6152690860501563E-2</v>
      </c>
      <c r="ED170" s="78">
        <f t="shared" si="872"/>
        <v>6.6042004469849406E-3</v>
      </c>
      <c r="EE170" s="78">
        <f t="shared" si="873"/>
        <v>0.32950014827506674</v>
      </c>
      <c r="EF170" s="301">
        <f t="shared" si="874"/>
        <v>0</v>
      </c>
      <c r="EG170" s="297">
        <f>+'Cas_-14'!B169</f>
        <v>4</v>
      </c>
      <c r="EH170" s="257">
        <f>+'Cas_-14'!C169</f>
        <v>4</v>
      </c>
      <c r="EI170" s="257">
        <f>+'Cas_-14'!D169</f>
        <v>7</v>
      </c>
      <c r="EJ170" s="257">
        <f>+'Cas_-14'!E169</f>
        <v>6</v>
      </c>
      <c r="EK170" s="257">
        <f>+'Cas_-14'!F169</f>
        <v>17</v>
      </c>
      <c r="EL170" s="257">
        <f>+'Cas_-14'!G169</f>
        <v>27</v>
      </c>
      <c r="EM170" s="257">
        <f>+'Cas_-14'!H169</f>
        <v>29</v>
      </c>
      <c r="EN170" s="257">
        <f>+'Cas_-14'!I169</f>
        <v>29</v>
      </c>
      <c r="EO170" s="257">
        <f>+'Cas_-14'!J169</f>
        <v>20</v>
      </c>
      <c r="EP170" s="257">
        <f>+'Cas_-14'!K169</f>
        <v>28</v>
      </c>
      <c r="EQ170" s="257">
        <f>+'Cas_-14'!L169</f>
        <v>7</v>
      </c>
      <c r="ER170" s="257">
        <f>+'Cas_-14'!M169</f>
        <v>11</v>
      </c>
      <c r="ES170" s="257">
        <f>+'Cas_-14'!N169</f>
        <v>12</v>
      </c>
      <c r="ET170" s="257">
        <f>+'Cas_-14'!O169</f>
        <v>3</v>
      </c>
      <c r="EU170" s="257">
        <f>+'Cas_-14'!P169</f>
        <v>6</v>
      </c>
      <c r="EV170" s="257">
        <f>+'Cas_-14'!Q169</f>
        <v>5</v>
      </c>
      <c r="EW170" s="257">
        <f>+'Cas_-14'!R169</f>
        <v>3</v>
      </c>
      <c r="EX170" s="257">
        <f>+'Cas_-14'!S169</f>
        <v>1</v>
      </c>
      <c r="EY170" s="257">
        <f>+'Cas_-14'!T169</f>
        <v>1</v>
      </c>
      <c r="EZ170" s="296">
        <f>+'Cas_-14'!U169</f>
        <v>0</v>
      </c>
      <c r="FA170" s="267">
        <f t="shared" si="810"/>
        <v>8.3684982744825429E-3</v>
      </c>
      <c r="FB170" s="95">
        <f t="shared" si="811"/>
        <v>9.6463548745739335E-3</v>
      </c>
      <c r="FC170" s="95">
        <f t="shared" si="812"/>
        <v>1.4076658881475841E-2</v>
      </c>
      <c r="FD170" s="95">
        <f t="shared" si="813"/>
        <v>1.3133465874381944E-2</v>
      </c>
      <c r="FE170" s="95">
        <f t="shared" si="814"/>
        <v>3.96237585553861E-2</v>
      </c>
      <c r="FF170" s="95">
        <f t="shared" si="815"/>
        <v>6.702157649187894E-2</v>
      </c>
      <c r="FG170" s="95">
        <f t="shared" si="816"/>
        <v>6.7417003209885612E-2</v>
      </c>
      <c r="FH170" s="95">
        <f t="shared" si="817"/>
        <v>7.0546773891646264E-2</v>
      </c>
      <c r="FI170" s="95">
        <f t="shared" si="818"/>
        <v>5.2233804400169073E-2</v>
      </c>
      <c r="FJ170" s="95">
        <f t="shared" si="819"/>
        <v>6.8232418600323835E-2</v>
      </c>
      <c r="FK170" s="95">
        <f t="shared" si="820"/>
        <v>1.8450271090608733E-2</v>
      </c>
      <c r="FL170" s="95">
        <f t="shared" si="821"/>
        <v>3.6731744717276159E-2</v>
      </c>
      <c r="FM170" s="95">
        <f t="shared" si="822"/>
        <v>3.9859712870144531E-2</v>
      </c>
      <c r="FN170" s="95">
        <f t="shared" si="823"/>
        <v>9.8153575791927305E-3</v>
      </c>
      <c r="FO170" s="95">
        <f t="shared" si="824"/>
        <v>3.0159515776485579E-2</v>
      </c>
      <c r="FP170" s="95">
        <f t="shared" si="825"/>
        <v>1.900083319737891E-2</v>
      </c>
      <c r="FQ170" s="95">
        <f t="shared" si="826"/>
        <v>3.6726892113831816E-2</v>
      </c>
      <c r="FR170" s="95">
        <f t="shared" si="827"/>
        <v>6.6042004469849406E-3</v>
      </c>
      <c r="FS170" s="95">
        <f t="shared" si="828"/>
        <v>9.0909090909090912E-2</v>
      </c>
      <c r="FT170" s="103">
        <f t="shared" si="829"/>
        <v>0</v>
      </c>
      <c r="FU170" s="298">
        <f>+GI170</f>
        <v>5.4555373704309877</v>
      </c>
      <c r="FV170" s="299">
        <f t="shared" si="791"/>
        <v>7.4626865671641793</v>
      </c>
      <c r="FW170" s="299">
        <f t="shared" si="792"/>
        <v>1</v>
      </c>
      <c r="FX170" s="299">
        <f t="shared" si="793"/>
        <v>53.763440860215063</v>
      </c>
      <c r="FY170" s="299">
        <f t="shared" si="802"/>
        <v>1</v>
      </c>
      <c r="FZ170" s="299">
        <f t="shared" si="802"/>
        <v>1</v>
      </c>
      <c r="GA170" s="299">
        <f t="shared" si="802"/>
        <v>1</v>
      </c>
      <c r="GB170" s="299">
        <f t="shared" si="802"/>
        <v>1</v>
      </c>
      <c r="GC170" s="299">
        <f t="shared" si="802"/>
        <v>1</v>
      </c>
      <c r="GD170" s="299">
        <f t="shared" si="802"/>
        <v>1</v>
      </c>
      <c r="GE170" s="299">
        <f t="shared" si="802"/>
        <v>1</v>
      </c>
      <c r="GF170" s="299">
        <f t="shared" si="802"/>
        <v>19.057085509765255</v>
      </c>
      <c r="GG170" s="299">
        <f t="shared" si="802"/>
        <v>1</v>
      </c>
      <c r="GH170" s="299">
        <f t="shared" si="802"/>
        <v>53.763440860215063</v>
      </c>
      <c r="GI170" s="299">
        <f t="shared" si="802"/>
        <v>5.4555373704309877</v>
      </c>
      <c r="GJ170" s="299">
        <f t="shared" si="802"/>
        <v>7.4626865671641793</v>
      </c>
      <c r="GK170" s="299">
        <f t="shared" si="794"/>
        <v>2.345765892563922</v>
      </c>
      <c r="GL170" s="299">
        <f t="shared" si="795"/>
        <v>1</v>
      </c>
      <c r="GM170" s="299">
        <f t="shared" si="796"/>
        <v>3.6245016310257339</v>
      </c>
      <c r="GN170" s="322" t="e">
        <f t="shared" si="797"/>
        <v>#DIV/0!</v>
      </c>
      <c r="GO170" s="297">
        <f>+Cas_Hoy!B169</f>
        <v>6</v>
      </c>
      <c r="GP170" s="257">
        <f>+Cas_Hoy!C169</f>
        <v>5</v>
      </c>
      <c r="GQ170" s="257">
        <f>+Cas_Hoy!D169</f>
        <v>9</v>
      </c>
      <c r="GR170" s="257">
        <f>+Cas_Hoy!E169</f>
        <v>11</v>
      </c>
      <c r="GS170" s="257">
        <f>+Cas_Hoy!F169</f>
        <v>21</v>
      </c>
      <c r="GT170" s="257">
        <f>+Cas_Hoy!G169</f>
        <v>32</v>
      </c>
      <c r="GU170" s="257">
        <f>+Cas_Hoy!H169</f>
        <v>32</v>
      </c>
      <c r="GV170" s="257">
        <f>+Cas_Hoy!I169</f>
        <v>33</v>
      </c>
      <c r="GW170" s="257">
        <f>+Cas_Hoy!J169</f>
        <v>21</v>
      </c>
      <c r="GX170" s="257">
        <f>+Cas_Hoy!K169</f>
        <v>31</v>
      </c>
      <c r="GY170" s="257">
        <f>+Cas_Hoy!L169</f>
        <v>7</v>
      </c>
      <c r="GZ170" s="257">
        <f>+Cas_Hoy!M169</f>
        <v>11</v>
      </c>
      <c r="HA170" s="257">
        <f>+Cas_Hoy!N169</f>
        <v>12</v>
      </c>
      <c r="HB170" s="257">
        <f>+Cas_Hoy!O169</f>
        <v>3</v>
      </c>
      <c r="HC170" s="257">
        <f>+Cas_Hoy!P169</f>
        <v>6</v>
      </c>
      <c r="HD170" s="257">
        <f>+Cas_Hoy!Q169</f>
        <v>5</v>
      </c>
      <c r="HE170" s="257">
        <f>+Cas_Hoy!R169</f>
        <v>3</v>
      </c>
      <c r="HF170" s="257">
        <f>+Cas_Hoy!S169</f>
        <v>1</v>
      </c>
      <c r="HG170" s="257">
        <f>+Cas_Hoy!T169</f>
        <v>1</v>
      </c>
      <c r="HH170" s="592">
        <f>+Cas_Hoy!U169</f>
        <v>0</v>
      </c>
      <c r="HI170" s="544">
        <f t="shared" si="798"/>
        <v>0.16453636539272001</v>
      </c>
      <c r="HJ170" s="115">
        <f t="shared" si="799"/>
        <v>0.14179726266700679</v>
      </c>
      <c r="HK170" s="115">
        <f t="shared" si="800"/>
        <v>3.9859712870144531E-2</v>
      </c>
      <c r="HL170" s="115">
        <f t="shared" si="801"/>
        <v>0.52770739673079203</v>
      </c>
      <c r="HM170" s="300">
        <f t="shared" si="931"/>
        <v>4.8946995862535772E-2</v>
      </c>
      <c r="HN170" s="300">
        <f t="shared" si="932"/>
        <v>7.9432979545930607E-2</v>
      </c>
      <c r="HO170" s="300">
        <f t="shared" si="933"/>
        <v>7.4391175955735842E-2</v>
      </c>
      <c r="HP170" s="300">
        <f t="shared" si="934"/>
        <v>8.02773633939423E-2</v>
      </c>
      <c r="HQ170" s="300">
        <f t="shared" si="935"/>
        <v>5.4845494620177529E-2</v>
      </c>
      <c r="HR170" s="300">
        <f t="shared" si="936"/>
        <v>7.5543034878929965E-2</v>
      </c>
      <c r="HS170" s="300">
        <f t="shared" si="937"/>
        <v>1.8450271090608733E-2</v>
      </c>
      <c r="HT170" s="300">
        <f t="shared" si="938"/>
        <v>0.7</v>
      </c>
      <c r="HU170" s="300">
        <f t="shared" si="939"/>
        <v>3.9859712870144531E-2</v>
      </c>
      <c r="HV170" s="300">
        <f t="shared" si="940"/>
        <v>0.52770739673079203</v>
      </c>
      <c r="HW170" s="300">
        <f t="shared" si="941"/>
        <v>0.16453636539272001</v>
      </c>
      <c r="HX170" s="300">
        <f t="shared" si="942"/>
        <v>0.14179726266700679</v>
      </c>
      <c r="HY170" s="300">
        <f t="shared" si="943"/>
        <v>8.6152690860501563E-2</v>
      </c>
      <c r="HZ170" s="300">
        <f t="shared" si="944"/>
        <v>6.6042004469849406E-3</v>
      </c>
      <c r="IA170" s="300">
        <f t="shared" si="945"/>
        <v>0.32950014827506674</v>
      </c>
      <c r="IB170" s="329" t="e">
        <f t="shared" si="946"/>
        <v>#DIV/0!</v>
      </c>
      <c r="IC170" s="302">
        <f>+CyF_Tot!B169</f>
        <v>0</v>
      </c>
      <c r="ID170" s="303">
        <f>+CyF_Tot!C169</f>
        <v>221</v>
      </c>
      <c r="IE170" s="303">
        <f>+CyF_Tot!D169</f>
        <v>235</v>
      </c>
      <c r="IF170" s="303">
        <f>+CyF_Tot!E169</f>
        <v>251</v>
      </c>
      <c r="IG170" s="303">
        <f>+CyF_Tot!F169</f>
        <v>0</v>
      </c>
      <c r="IH170" s="303">
        <f>+CyF_Tot!G169</f>
        <v>7</v>
      </c>
      <c r="II170" s="303">
        <f>+CyF_Tot!H169</f>
        <v>7</v>
      </c>
      <c r="IJ170" s="559">
        <f>+CyF_Tot!I169</f>
        <v>7</v>
      </c>
      <c r="IK170" s="563">
        <f t="shared" si="947"/>
        <v>7.5630223206827246E-2</v>
      </c>
      <c r="IL170" s="94">
        <f t="shared" si="948"/>
        <v>6.5611456413790514E-2</v>
      </c>
      <c r="IM170" s="94">
        <f t="shared" si="948"/>
        <v>7.8683084248521412E-2</v>
      </c>
      <c r="IN170" s="94">
        <f t="shared" si="948"/>
        <v>7.2286104649605429E-2</v>
      </c>
      <c r="IO170" s="94">
        <f t="shared" si="948"/>
        <v>6.7885367662979604E-2</v>
      </c>
      <c r="IP170" s="94">
        <f t="shared" si="948"/>
        <v>6.3742933579782876E-2</v>
      </c>
      <c r="IQ170" s="94">
        <f t="shared" si="948"/>
        <v>6.8063060896540475E-2</v>
      </c>
      <c r="IR170" s="94">
        <f t="shared" si="948"/>
        <v>6.5043478841207009E-2</v>
      </c>
      <c r="IS170" s="94">
        <f t="shared" si="948"/>
        <v>6.0584462463834497E-2</v>
      </c>
      <c r="IT170" s="94">
        <f t="shared" si="948"/>
        <v>6.493071530684999E-2</v>
      </c>
      <c r="IU170" s="94">
        <f t="shared" si="948"/>
        <v>6.0031363835766696E-2</v>
      </c>
      <c r="IV170" s="94">
        <f t="shared" si="949"/>
        <v>4.7384254206016684E-2</v>
      </c>
      <c r="IW170" s="94">
        <f t="shared" si="949"/>
        <v>4.7635420340354923E-2</v>
      </c>
      <c r="IX170" s="94">
        <f t="shared" si="949"/>
        <v>4.8361309353626022E-2</v>
      </c>
      <c r="IY170" s="94">
        <f t="shared" si="949"/>
        <v>3.1478194001635346E-2</v>
      </c>
      <c r="IZ170" s="94">
        <f t="shared" si="949"/>
        <v>4.1637081505218609E-2</v>
      </c>
      <c r="JA170" s="94">
        <f t="shared" si="949"/>
        <v>1.292468589045207E-2</v>
      </c>
      <c r="JB170" s="94">
        <f t="shared" si="949"/>
        <v>2.3958668331077477E-2</v>
      </c>
      <c r="JC170" s="94">
        <f t="shared" si="949"/>
        <v>1.740506329113924E-3</v>
      </c>
      <c r="JD170" s="378">
        <f t="shared" si="949"/>
        <v>2.3734177215189874E-3</v>
      </c>
      <c r="JE170" s="328"/>
      <c r="JF170" s="300"/>
      <c r="JG170" s="300"/>
      <c r="JH170" s="300"/>
      <c r="JI170" s="300"/>
      <c r="JJ170" s="300"/>
      <c r="JK170" s="300"/>
      <c r="JL170" s="300"/>
      <c r="JM170" s="300"/>
      <c r="JN170" s="300"/>
      <c r="JO170" s="300"/>
      <c r="JP170" s="300"/>
      <c r="JQ170" s="300"/>
      <c r="JR170" s="300"/>
      <c r="JS170" s="300"/>
      <c r="JT170" s="300"/>
      <c r="JU170" s="300"/>
      <c r="JV170" s="300"/>
      <c r="JW170" s="300"/>
      <c r="JX170" s="329"/>
      <c r="JZ170" s="701">
        <f t="shared" si="875"/>
        <v>0</v>
      </c>
      <c r="KA170" s="291">
        <f t="shared" si="876"/>
        <v>0</v>
      </c>
      <c r="KB170" s="291">
        <f t="shared" si="877"/>
        <v>0</v>
      </c>
      <c r="KC170" s="291">
        <f t="shared" si="878"/>
        <v>0</v>
      </c>
      <c r="KD170" s="291">
        <f t="shared" si="879"/>
        <v>0</v>
      </c>
      <c r="KE170" s="291">
        <f t="shared" si="880"/>
        <v>0</v>
      </c>
      <c r="KF170" s="291">
        <f t="shared" si="881"/>
        <v>0</v>
      </c>
      <c r="KG170" s="291">
        <f t="shared" si="882"/>
        <v>0</v>
      </c>
      <c r="KH170" s="291">
        <f t="shared" si="883"/>
        <v>0</v>
      </c>
      <c r="KI170" s="291">
        <f t="shared" si="884"/>
        <v>0</v>
      </c>
      <c r="KJ170" s="291">
        <f t="shared" si="885"/>
        <v>0</v>
      </c>
      <c r="KK170" s="291">
        <f t="shared" si="886"/>
        <v>7574.8571273414082</v>
      </c>
      <c r="KL170" s="291">
        <f t="shared" si="887"/>
        <v>0</v>
      </c>
      <c r="KM170" s="291">
        <f t="shared" si="888"/>
        <v>6239.6522591655566</v>
      </c>
      <c r="KN170" s="291">
        <f t="shared" si="889"/>
        <v>9952.2682388789981</v>
      </c>
      <c r="KO170" s="291">
        <f t="shared" si="890"/>
        <v>5067.2562020761916</v>
      </c>
      <c r="KP170" s="291">
        <f t="shared" si="891"/>
        <v>4365.089066107882</v>
      </c>
      <c r="KQ170" s="291">
        <f t="shared" si="892"/>
        <v>0</v>
      </c>
      <c r="KR170" s="291">
        <f t="shared" si="893"/>
        <v>5487.727272727273</v>
      </c>
      <c r="KS170" s="702">
        <f t="shared" si="894"/>
        <v>0</v>
      </c>
      <c r="KT170" s="705">
        <f>(SUM(JZ170:KS170)/SUM(JZ$4:KS169))*100000</f>
        <v>70.012267805237201</v>
      </c>
      <c r="KU170" s="638">
        <f t="shared" si="830"/>
        <v>0</v>
      </c>
      <c r="KV170" s="639">
        <f t="shared" si="831"/>
        <v>0</v>
      </c>
      <c r="KW170" s="639">
        <f t="shared" si="832"/>
        <v>0</v>
      </c>
      <c r="KX170" s="639">
        <f t="shared" si="833"/>
        <v>0</v>
      </c>
      <c r="KY170" s="639">
        <f t="shared" si="834"/>
        <v>0</v>
      </c>
      <c r="KZ170" s="639">
        <f t="shared" si="835"/>
        <v>0</v>
      </c>
      <c r="LA170" s="639">
        <f t="shared" si="836"/>
        <v>0</v>
      </c>
      <c r="LB170" s="639">
        <f t="shared" si="837"/>
        <v>0</v>
      </c>
      <c r="LC170" s="639">
        <f t="shared" si="838"/>
        <v>0</v>
      </c>
      <c r="LD170" s="639">
        <f t="shared" si="839"/>
        <v>0</v>
      </c>
      <c r="LE170" s="639">
        <f t="shared" si="840"/>
        <v>0</v>
      </c>
      <c r="LF170" s="639">
        <f t="shared" si="841"/>
        <v>3339.2495197523785</v>
      </c>
      <c r="LG170" s="639">
        <f t="shared" si="842"/>
        <v>0</v>
      </c>
      <c r="LH170" s="639">
        <f t="shared" si="843"/>
        <v>3271.7858597309105</v>
      </c>
      <c r="LI170" s="639">
        <f t="shared" si="844"/>
        <v>10053.171925495193</v>
      </c>
      <c r="LJ170" s="639">
        <f t="shared" si="845"/>
        <v>3800.1666394757817</v>
      </c>
      <c r="LK170" s="639">
        <f t="shared" si="846"/>
        <v>12242.297371277273</v>
      </c>
      <c r="LL170" s="639">
        <f t="shared" si="847"/>
        <v>0</v>
      </c>
      <c r="LM170" s="639">
        <f t="shared" si="848"/>
        <v>90909.090909090912</v>
      </c>
      <c r="LN170" s="640">
        <f t="shared" si="849"/>
        <v>0</v>
      </c>
      <c r="LO170" s="643">
        <f t="shared" si="850"/>
        <v>0</v>
      </c>
      <c r="LP170" s="639">
        <f t="shared" si="851"/>
        <v>0</v>
      </c>
      <c r="LQ170" s="639">
        <f t="shared" si="852"/>
        <v>0</v>
      </c>
      <c r="LR170" s="639">
        <f t="shared" si="853"/>
        <v>892.13595162596357</v>
      </c>
      <c r="LS170" s="639">
        <f t="shared" si="854"/>
        <v>6748.9810929681771</v>
      </c>
      <c r="LT170" s="646">
        <f t="shared" si="855"/>
        <v>2720.316331578696</v>
      </c>
      <c r="LU170" s="638">
        <f t="shared" si="856"/>
        <v>0</v>
      </c>
      <c r="LV170" s="639">
        <f t="shared" si="857"/>
        <v>432.27242888603951</v>
      </c>
      <c r="LW170" s="640">
        <f t="shared" si="858"/>
        <v>4518.4442729757102</v>
      </c>
      <c r="LY170" s="726">
        <f>VLOOKUP(A170,Vac!A:C,2,FALSE)</f>
        <v>33609.688097720973</v>
      </c>
      <c r="LZ170" s="731">
        <f>VLOOKUP(A170,Vac!A:D,3,FALSE)</f>
        <v>535</v>
      </c>
      <c r="MA170" s="723">
        <f>VLOOKUP(A170,Vac!A:D,4,FALSE)</f>
        <v>246</v>
      </c>
      <c r="MB170" s="749">
        <f t="shared" si="895"/>
        <v>8.4651898734177208E-2</v>
      </c>
      <c r="MC170" s="669">
        <f t="shared" si="896"/>
        <v>3.8924050632911392E-2</v>
      </c>
    </row>
    <row r="171" spans="1:341" ht="13.2"/>
    <row r="172" spans="1:341" ht="13.2"/>
    <row r="173" spans="1:341" ht="13.2">
      <c r="Q173" s="443"/>
    </row>
    <row r="174" spans="1:341" ht="13.2">
      <c r="Q174" s="443"/>
      <c r="BD174" s="587"/>
    </row>
    <row r="175" spans="1:341" ht="13.2">
      <c r="Q175" s="443"/>
    </row>
    <row r="176" spans="1:341" ht="13.2">
      <c r="Q176" s="443"/>
    </row>
    <row r="177" spans="17:17" ht="13.2">
      <c r="Q177" s="443"/>
    </row>
    <row r="178" spans="17:17" ht="13.2">
      <c r="Q178" s="443"/>
    </row>
    <row r="179" spans="17:17" ht="13.2"/>
    <row r="180" spans="17:17" ht="13.2"/>
    <row r="181" spans="17:17" ht="13.2"/>
    <row r="182" spans="17:17" ht="13.2"/>
    <row r="183" spans="17:17" ht="13.2"/>
    <row r="184" spans="17:17" ht="13.2"/>
    <row r="185" spans="17:17" ht="13.2"/>
    <row r="186" spans="17:17" ht="13.2"/>
    <row r="187" spans="17:17" ht="13.2"/>
    <row r="188" spans="17:17" ht="13.2"/>
    <row r="189" spans="17:17" ht="13.2"/>
    <row r="190" spans="17:17" ht="13.2"/>
    <row r="191" spans="17:17" ht="13.2"/>
    <row r="192" spans="17:17" ht="13.2"/>
    <row r="193" ht="13.2"/>
    <row r="194" ht="13.2"/>
    <row r="195" ht="13.2"/>
    <row r="196" ht="13.2"/>
    <row r="197" ht="13.2"/>
    <row r="198" ht="13.2"/>
    <row r="199" ht="13.2"/>
    <row r="200" ht="13.2"/>
    <row r="201" ht="13.2"/>
    <row r="202" ht="13.2"/>
    <row r="203" ht="13.2"/>
    <row r="204" ht="13.2"/>
    <row r="205" ht="13.2"/>
    <row r="206" ht="13.2"/>
    <row r="207" ht="13.2"/>
    <row r="208" ht="13.2"/>
    <row r="209" ht="13.2"/>
    <row r="210" ht="13.2"/>
    <row r="211" ht="13.2"/>
    <row r="212" ht="13.2"/>
    <row r="213" ht="13.2"/>
    <row r="214" ht="13.2"/>
    <row r="215" ht="13.2"/>
    <row r="216" ht="13.2"/>
    <row r="217" ht="13.2"/>
    <row r="218" ht="13.2"/>
    <row r="219" ht="13.2"/>
    <row r="220" ht="13.2"/>
    <row r="221" ht="13.2"/>
    <row r="222" ht="13.2"/>
    <row r="223" ht="13.2"/>
    <row r="224" ht="13.2"/>
    <row r="225" ht="13.2"/>
    <row r="226" ht="13.2"/>
    <row r="227" ht="13.2"/>
    <row r="228" ht="13.2"/>
    <row r="229" ht="13.2"/>
    <row r="230" ht="13.2"/>
    <row r="231" ht="13.2"/>
    <row r="232" ht="13.2"/>
    <row r="233" ht="13.2"/>
    <row r="234" ht="13.2"/>
    <row r="235" ht="13.2"/>
    <row r="236" ht="13.2"/>
    <row r="237" ht="13.2"/>
    <row r="238" ht="13.2"/>
    <row r="239" ht="13.2"/>
    <row r="240" ht="13.2"/>
    <row r="241" ht="13.2"/>
    <row r="242" ht="13.2"/>
    <row r="243" ht="13.2"/>
    <row r="244" ht="13.2"/>
    <row r="245" ht="13.2"/>
    <row r="246" ht="13.2"/>
    <row r="247" ht="13.2"/>
    <row r="248" ht="13.2"/>
    <row r="249" ht="13.2"/>
    <row r="250" ht="13.2"/>
    <row r="251" ht="13.2"/>
    <row r="252" ht="13.2"/>
    <row r="253" ht="13.2"/>
    <row r="254" ht="13.2"/>
    <row r="255" ht="13.2"/>
    <row r="256" ht="13.2"/>
    <row r="257" ht="13.2"/>
    <row r="258" ht="13.2"/>
    <row r="259" ht="13.2"/>
    <row r="260" ht="13.2"/>
    <row r="261" ht="13.2"/>
    <row r="262" ht="13.2"/>
    <row r="263" ht="13.2"/>
    <row r="264" ht="13.2"/>
    <row r="265" ht="13.2"/>
    <row r="266" ht="13.2"/>
    <row r="267" ht="13.2"/>
    <row r="268" ht="13.2"/>
    <row r="269" ht="13.2"/>
    <row r="270" ht="13.2"/>
    <row r="271" ht="13.2"/>
    <row r="272" ht="13.2"/>
    <row r="273" ht="13.2"/>
    <row r="274" ht="13.2"/>
    <row r="275" ht="13.2"/>
    <row r="276" ht="13.2"/>
    <row r="277" ht="13.2"/>
    <row r="278" ht="13.2"/>
    <row r="279" ht="13.2"/>
    <row r="280" ht="13.2"/>
    <row r="281" ht="13.2"/>
    <row r="282" ht="13.2"/>
    <row r="283" ht="13.2"/>
    <row r="284" ht="13.2"/>
    <row r="285" ht="13.2"/>
    <row r="286" ht="13.2"/>
    <row r="287" ht="13.2"/>
    <row r="288" ht="13.2"/>
    <row r="289" ht="13.2"/>
    <row r="290" ht="13.2"/>
    <row r="291" ht="13.2"/>
    <row r="292" ht="13.2"/>
    <row r="293" ht="13.2"/>
    <row r="294" ht="13.2"/>
    <row r="295" ht="13.2"/>
    <row r="296" ht="13.2"/>
    <row r="297" ht="13.2"/>
    <row r="298" ht="13.2"/>
    <row r="299" ht="13.2"/>
    <row r="300" ht="13.2"/>
    <row r="301" ht="13.2"/>
    <row r="302" ht="13.2"/>
    <row r="303" ht="13.2"/>
    <row r="304" ht="13.2"/>
    <row r="305" ht="13.2"/>
    <row r="306" ht="13.2"/>
    <row r="307" ht="13.2"/>
    <row r="308" ht="13.2"/>
    <row r="309" ht="13.2"/>
    <row r="310" ht="13.2"/>
    <row r="311" ht="13.2"/>
    <row r="312" ht="13.2"/>
    <row r="313" ht="13.2"/>
    <row r="314" ht="13.2"/>
    <row r="315" ht="13.2"/>
    <row r="316" ht="13.2"/>
    <row r="317" ht="13.2"/>
    <row r="318" ht="13.2"/>
    <row r="319" ht="13.2"/>
    <row r="320" ht="13.2"/>
    <row r="321" ht="13.2"/>
    <row r="322" ht="13.2"/>
    <row r="323" ht="13.2"/>
    <row r="324" ht="13.2"/>
    <row r="325" ht="13.2"/>
    <row r="326" ht="13.2"/>
    <row r="327" ht="13.2"/>
    <row r="328" ht="13.2"/>
    <row r="329" ht="13.2"/>
    <row r="330" ht="13.2"/>
    <row r="331" ht="13.2"/>
    <row r="332" ht="13.2"/>
    <row r="333" ht="13.2"/>
    <row r="334" ht="13.2"/>
    <row r="335" ht="13.2"/>
    <row r="336" ht="13.2"/>
    <row r="337" ht="13.2"/>
    <row r="338" ht="13.2"/>
    <row r="339" ht="13.2"/>
    <row r="340" ht="13.2"/>
    <row r="341" ht="13.2"/>
    <row r="342" ht="13.2"/>
    <row r="343" ht="13.2"/>
    <row r="344" ht="13.2"/>
    <row r="345" ht="13.2"/>
    <row r="346" ht="13.2"/>
    <row r="347" ht="13.2"/>
    <row r="348" ht="13.2"/>
    <row r="349" ht="13.2"/>
    <row r="350" ht="13.2"/>
    <row r="351" ht="13.2"/>
    <row r="352" ht="13.2"/>
    <row r="353" ht="13.2"/>
    <row r="354" ht="13.2"/>
    <row r="355" ht="13.2"/>
    <row r="356" ht="13.2"/>
    <row r="357" ht="13.2"/>
    <row r="358" ht="13.2"/>
    <row r="359" ht="13.2"/>
    <row r="360" ht="13.2"/>
    <row r="361" ht="13.2"/>
    <row r="362" ht="13.2"/>
    <row r="363" ht="13.2"/>
    <row r="364" ht="13.2"/>
    <row r="365" ht="13.2"/>
    <row r="366" ht="13.2"/>
    <row r="367" ht="13.2"/>
    <row r="368" ht="13.2"/>
    <row r="369" ht="13.2"/>
    <row r="370" ht="13.2"/>
    <row r="371" ht="13.2"/>
    <row r="372" ht="13.2"/>
    <row r="373" ht="13.2"/>
    <row r="374" ht="13.2"/>
    <row r="375" ht="13.2"/>
    <row r="376" ht="13.2"/>
    <row r="377" ht="13.2"/>
    <row r="378" ht="13.2"/>
    <row r="379" ht="13.2"/>
    <row r="380" ht="13.2"/>
    <row r="381" ht="13.2"/>
    <row r="382" ht="13.2"/>
    <row r="383" ht="13.2"/>
    <row r="384" ht="13.2"/>
    <row r="385" ht="13.2"/>
    <row r="386" ht="13.2"/>
    <row r="387" ht="13.2"/>
    <row r="388" ht="13.2"/>
    <row r="389" ht="13.2"/>
    <row r="390" ht="13.2"/>
    <row r="391" ht="13.2"/>
    <row r="392" ht="13.2"/>
    <row r="393" ht="13.2"/>
    <row r="394" ht="13.2"/>
    <row r="395" ht="13.2"/>
    <row r="396" ht="13.2"/>
    <row r="397" ht="13.2"/>
    <row r="398" ht="13.2"/>
    <row r="399" ht="13.2"/>
    <row r="400" ht="13.2"/>
    <row r="401" ht="13.2"/>
    <row r="402" ht="13.2"/>
    <row r="403" ht="13.2"/>
    <row r="404" ht="13.2"/>
    <row r="405" ht="13.2"/>
    <row r="406" ht="13.2"/>
    <row r="407" ht="13.2"/>
    <row r="408" ht="13.2"/>
    <row r="409" ht="13.2"/>
    <row r="410" ht="13.2"/>
    <row r="411" ht="13.2"/>
    <row r="412" ht="13.2"/>
    <row r="413" ht="13.2"/>
    <row r="414" ht="13.2"/>
    <row r="415" ht="13.2"/>
    <row r="416" ht="13.2"/>
    <row r="417" ht="13.2"/>
    <row r="418" ht="13.2"/>
    <row r="419" ht="13.2"/>
    <row r="420" ht="13.2"/>
    <row r="421" ht="13.2"/>
    <row r="422" ht="13.2"/>
    <row r="423" ht="13.2"/>
    <row r="424" ht="13.2"/>
    <row r="425" ht="13.2"/>
    <row r="426" ht="13.2"/>
    <row r="427" ht="13.2"/>
    <row r="428" ht="13.2"/>
    <row r="429" ht="13.2"/>
    <row r="430" ht="13.2"/>
    <row r="431" ht="13.2"/>
    <row r="432" ht="13.2"/>
    <row r="433" ht="13.2"/>
    <row r="434" ht="13.2"/>
    <row r="435" ht="13.2"/>
    <row r="436" ht="13.2"/>
    <row r="437" ht="13.2"/>
    <row r="438" ht="13.2"/>
    <row r="439" ht="13.2"/>
    <row r="440" ht="13.2"/>
    <row r="441" ht="13.2"/>
    <row r="442" ht="13.2"/>
    <row r="443" ht="13.2"/>
    <row r="444" ht="13.2"/>
    <row r="445" ht="13.2"/>
    <row r="446" ht="13.2"/>
    <row r="447" ht="13.2"/>
    <row r="448" ht="13.2"/>
    <row r="449" ht="13.2"/>
    <row r="450" ht="13.2"/>
    <row r="451" ht="13.2"/>
    <row r="452" ht="13.2"/>
    <row r="453" ht="13.2"/>
    <row r="454" ht="13.2"/>
    <row r="455" ht="13.2"/>
    <row r="456" ht="13.2"/>
    <row r="457" ht="13.2"/>
    <row r="458" ht="13.2"/>
    <row r="459" ht="13.2"/>
    <row r="460" ht="13.2"/>
    <row r="461" ht="13.2"/>
    <row r="462" ht="13.2"/>
    <row r="463" ht="13.2"/>
    <row r="464" ht="13.2"/>
    <row r="465" ht="13.2"/>
    <row r="466" ht="13.2"/>
    <row r="467" ht="13.2"/>
    <row r="468" ht="13.2"/>
    <row r="469" ht="13.2"/>
    <row r="470" ht="13.2"/>
    <row r="471" ht="13.2"/>
    <row r="472" ht="13.2"/>
    <row r="473" ht="13.2"/>
    <row r="474" ht="13.2"/>
    <row r="475" ht="13.2"/>
    <row r="476" ht="13.2"/>
    <row r="477" ht="13.2"/>
    <row r="478" ht="13.2"/>
    <row r="479" ht="13.2"/>
    <row r="480" ht="13.2"/>
    <row r="481" ht="13.2"/>
    <row r="482" ht="13.2"/>
    <row r="483" ht="13.2"/>
    <row r="484" ht="13.2"/>
    <row r="485" ht="13.2"/>
    <row r="486" ht="13.2"/>
    <row r="487" ht="13.2"/>
    <row r="488" ht="13.2"/>
    <row r="489" ht="13.2"/>
    <row r="490" ht="13.2"/>
    <row r="491" ht="13.2"/>
    <row r="492" ht="13.2"/>
    <row r="493" ht="13.2"/>
    <row r="494" ht="13.2"/>
    <row r="495" ht="13.2"/>
    <row r="496" ht="13.2"/>
    <row r="497" ht="13.2"/>
    <row r="498" ht="13.2"/>
    <row r="499" ht="13.2"/>
    <row r="500" ht="13.2"/>
    <row r="501" ht="13.2"/>
    <row r="502" ht="13.2"/>
    <row r="503" ht="13.2"/>
    <row r="504" ht="13.2"/>
    <row r="505" ht="13.2"/>
    <row r="506" ht="13.2"/>
    <row r="507" ht="13.2"/>
    <row r="508" ht="13.2"/>
    <row r="509" ht="13.2"/>
    <row r="510" ht="13.2"/>
    <row r="511" ht="13.2"/>
    <row r="512" ht="13.2"/>
    <row r="513" ht="13.2"/>
    <row r="514" ht="13.2"/>
    <row r="515" ht="13.2"/>
    <row r="516" ht="13.2"/>
    <row r="517" ht="13.2"/>
    <row r="518" ht="13.2"/>
    <row r="519" ht="13.2"/>
    <row r="520" ht="13.2"/>
    <row r="521" ht="13.2"/>
    <row r="522" ht="13.2"/>
    <row r="523" ht="13.2"/>
    <row r="524" ht="13.2"/>
    <row r="525" ht="13.2"/>
    <row r="526" ht="13.2"/>
    <row r="527" ht="13.2"/>
    <row r="528" ht="13.2"/>
    <row r="529" ht="13.2"/>
    <row r="530" ht="13.2"/>
    <row r="531" ht="13.2"/>
    <row r="532" ht="13.2"/>
    <row r="533" ht="13.2"/>
    <row r="534" ht="13.2"/>
    <row r="535" ht="13.2"/>
    <row r="536" ht="13.2"/>
    <row r="537" ht="13.2"/>
    <row r="538" ht="13.2"/>
    <row r="539" ht="13.2"/>
    <row r="540" ht="13.2"/>
    <row r="541" ht="13.2"/>
    <row r="542" ht="13.2"/>
    <row r="543" ht="13.2"/>
    <row r="544" ht="13.2"/>
    <row r="545" ht="13.2"/>
    <row r="546" ht="13.2"/>
    <row r="547" ht="13.2"/>
    <row r="548" ht="13.2"/>
    <row r="549" ht="13.2"/>
    <row r="550" ht="13.2"/>
    <row r="551" ht="13.2"/>
    <row r="552" ht="13.2"/>
    <row r="553" ht="13.2"/>
    <row r="554" ht="13.2"/>
    <row r="555" ht="13.2"/>
    <row r="556" ht="13.2"/>
    <row r="557" ht="13.2"/>
    <row r="558" ht="13.2"/>
    <row r="559" ht="13.2"/>
    <row r="560" ht="13.2"/>
    <row r="561" ht="13.2"/>
    <row r="562" ht="13.2"/>
    <row r="563" ht="13.2"/>
    <row r="564" ht="13.2"/>
    <row r="565" ht="13.2"/>
    <row r="566" ht="13.2"/>
    <row r="567" ht="13.2"/>
    <row r="568" ht="13.2"/>
    <row r="569" ht="13.2"/>
    <row r="570" ht="13.2"/>
    <row r="571" ht="13.2"/>
    <row r="572" ht="13.2"/>
    <row r="573" ht="13.2"/>
    <row r="574" ht="13.2"/>
    <row r="575" ht="13.2"/>
    <row r="576" ht="13.2"/>
    <row r="577" ht="13.2"/>
    <row r="578" ht="13.2"/>
    <row r="579" ht="13.2"/>
    <row r="580" ht="13.2"/>
    <row r="581" ht="13.2"/>
    <row r="582" ht="13.2"/>
    <row r="583" ht="13.2"/>
    <row r="584" ht="13.2"/>
    <row r="585" ht="13.2"/>
    <row r="586" ht="13.2"/>
    <row r="587" ht="13.2"/>
    <row r="588" ht="13.2"/>
    <row r="589" ht="13.2"/>
    <row r="590" ht="13.2"/>
    <row r="591" ht="13.2"/>
    <row r="592" ht="13.2"/>
    <row r="593" ht="13.2"/>
    <row r="594" ht="13.2"/>
    <row r="595" ht="13.2"/>
    <row r="596" ht="13.2"/>
    <row r="597" ht="13.2"/>
    <row r="598" ht="13.2"/>
    <row r="599" ht="13.2"/>
    <row r="600" ht="13.2"/>
    <row r="601" ht="13.2"/>
    <row r="602" ht="13.2"/>
    <row r="603" ht="13.2"/>
    <row r="604" ht="13.2"/>
    <row r="605" ht="13.2"/>
    <row r="606" ht="13.2"/>
    <row r="607" ht="13.2"/>
    <row r="608" ht="13.2"/>
    <row r="609" ht="13.2"/>
    <row r="610" ht="13.2"/>
    <row r="611" ht="13.2"/>
    <row r="612" ht="13.2"/>
    <row r="613" ht="13.2"/>
    <row r="614" ht="13.2"/>
    <row r="615" ht="13.2"/>
    <row r="616" ht="13.2"/>
    <row r="617" ht="13.2"/>
    <row r="618" ht="13.2"/>
    <row r="619" ht="13.2"/>
    <row r="620" ht="13.2"/>
    <row r="621" ht="13.2"/>
    <row r="622" ht="13.2"/>
    <row r="623" ht="13.2"/>
    <row r="624" ht="13.2"/>
    <row r="625" ht="13.2"/>
    <row r="626" ht="13.2"/>
    <row r="627" ht="13.2"/>
    <row r="628" ht="13.2"/>
    <row r="629" ht="13.2"/>
    <row r="630" ht="13.2"/>
    <row r="631" ht="13.2"/>
    <row r="632" ht="13.2"/>
    <row r="633" ht="13.2"/>
    <row r="634" ht="13.2"/>
    <row r="635" ht="13.2"/>
    <row r="636" ht="13.2"/>
    <row r="637" ht="13.2"/>
    <row r="638" ht="13.2"/>
    <row r="639" ht="13.2"/>
    <row r="640" ht="13.2"/>
    <row r="641" ht="13.2"/>
    <row r="642" ht="13.2"/>
    <row r="643" ht="13.2"/>
    <row r="644" ht="13.2"/>
    <row r="645" ht="13.2"/>
    <row r="646" ht="13.2"/>
    <row r="647" ht="13.2"/>
    <row r="648" ht="13.2"/>
    <row r="649" ht="13.2"/>
    <row r="650" ht="13.2"/>
    <row r="651" ht="13.2"/>
    <row r="652" ht="13.2"/>
    <row r="653" ht="13.2"/>
    <row r="654" ht="13.2"/>
    <row r="655" ht="13.2"/>
    <row r="656" ht="13.2"/>
    <row r="657" ht="13.2"/>
    <row r="658" ht="13.2"/>
    <row r="659" ht="13.2"/>
    <row r="660" ht="13.2"/>
    <row r="661" ht="13.2"/>
    <row r="662" ht="13.2"/>
    <row r="663" ht="13.2"/>
    <row r="664" ht="13.2"/>
    <row r="665" ht="13.2"/>
    <row r="666" ht="13.2"/>
    <row r="667" ht="13.2"/>
    <row r="668" ht="13.2"/>
    <row r="669" ht="13.2"/>
    <row r="670" ht="13.2"/>
    <row r="671" ht="13.2"/>
    <row r="672" ht="13.2"/>
    <row r="673" ht="13.2"/>
    <row r="674" ht="13.2"/>
    <row r="675" ht="13.2"/>
    <row r="676" ht="13.2"/>
    <row r="677" ht="13.2"/>
    <row r="678" ht="13.2"/>
    <row r="679" ht="13.2"/>
    <row r="680" ht="13.2"/>
    <row r="681" ht="13.2"/>
    <row r="682" ht="13.2"/>
    <row r="683" ht="13.2"/>
    <row r="684" ht="13.2"/>
    <row r="685" ht="13.2"/>
    <row r="686" ht="13.2"/>
    <row r="687" ht="13.2"/>
    <row r="688" ht="13.2"/>
    <row r="689" ht="13.2"/>
    <row r="690" ht="13.2"/>
    <row r="691" ht="13.2"/>
    <row r="692" ht="13.2"/>
    <row r="693" ht="13.2"/>
    <row r="694" ht="13.2"/>
    <row r="695" ht="13.2"/>
    <row r="696" ht="13.2"/>
    <row r="697" ht="13.2"/>
    <row r="698" ht="13.2"/>
    <row r="699" ht="13.2"/>
    <row r="700" ht="13.2"/>
    <row r="701" ht="13.2"/>
    <row r="702" ht="13.2"/>
    <row r="703" ht="13.2"/>
    <row r="704" ht="13.2"/>
    <row r="705" ht="13.2"/>
    <row r="706" ht="13.2"/>
    <row r="707" ht="13.2"/>
    <row r="708" ht="13.2"/>
    <row r="709" ht="13.2"/>
    <row r="710" ht="13.2"/>
    <row r="711" ht="13.2"/>
    <row r="712" ht="13.2"/>
    <row r="713" ht="13.2"/>
    <row r="714" ht="13.2"/>
    <row r="715" ht="13.2"/>
    <row r="716" ht="13.2"/>
    <row r="717" ht="13.2"/>
    <row r="718" ht="13.2"/>
    <row r="719" ht="13.2"/>
    <row r="720" ht="13.2"/>
    <row r="721" ht="13.2"/>
    <row r="722" ht="13.2"/>
    <row r="723" ht="13.2"/>
    <row r="724" ht="13.2"/>
    <row r="725" ht="13.2"/>
    <row r="726" ht="13.2"/>
    <row r="727" ht="13.2"/>
    <row r="728" ht="13.2"/>
    <row r="729" ht="13.2"/>
    <row r="730" ht="13.2"/>
    <row r="731" ht="13.2"/>
    <row r="732" ht="13.2"/>
    <row r="733" ht="13.2"/>
    <row r="734" ht="13.2"/>
    <row r="735" ht="13.2"/>
    <row r="736" ht="13.2"/>
    <row r="737" ht="13.2"/>
    <row r="738" ht="13.2"/>
    <row r="739" ht="13.2"/>
    <row r="740" ht="13.2"/>
    <row r="741" ht="13.2"/>
    <row r="742" ht="13.2"/>
    <row r="743" ht="13.2"/>
    <row r="744" ht="13.2"/>
    <row r="745" ht="13.2"/>
    <row r="746" ht="13.2"/>
    <row r="747" ht="13.2"/>
    <row r="748" ht="13.2"/>
    <row r="749" ht="13.2"/>
    <row r="750" ht="13.2"/>
    <row r="751" ht="13.2"/>
    <row r="752" ht="13.2"/>
    <row r="753" ht="13.2"/>
    <row r="754" ht="13.2"/>
    <row r="755" ht="13.2"/>
    <row r="756" ht="13.2"/>
    <row r="757" ht="13.2"/>
    <row r="758" ht="13.2"/>
    <row r="759" ht="13.2"/>
    <row r="760" ht="13.2"/>
    <row r="761" ht="13.2"/>
    <row r="762" ht="13.2"/>
    <row r="763" ht="13.2"/>
    <row r="764" ht="13.2"/>
    <row r="765" ht="13.2"/>
    <row r="766" ht="13.2"/>
    <row r="767" ht="13.2"/>
    <row r="768" ht="13.2"/>
    <row r="769" ht="13.2"/>
    <row r="770" ht="13.2"/>
    <row r="771" ht="13.2"/>
    <row r="772" ht="13.2"/>
    <row r="773" ht="13.2"/>
    <row r="774" ht="13.2"/>
    <row r="775" ht="13.2"/>
    <row r="776" ht="13.2"/>
    <row r="777" ht="13.2"/>
    <row r="778" ht="13.2"/>
    <row r="779" ht="13.2"/>
    <row r="780" ht="13.2"/>
    <row r="781" ht="13.2"/>
    <row r="782" ht="13.2"/>
    <row r="783" ht="13.2"/>
    <row r="784" ht="13.2"/>
    <row r="785" ht="13.2"/>
    <row r="786" ht="13.2"/>
    <row r="787" ht="13.2"/>
    <row r="788" ht="13.2"/>
    <row r="789" ht="13.2"/>
    <row r="790" ht="13.2"/>
    <row r="791" ht="13.2"/>
    <row r="792" ht="13.2"/>
    <row r="793" ht="13.2"/>
    <row r="794" ht="13.2"/>
    <row r="795" ht="13.2"/>
    <row r="796" ht="13.2"/>
    <row r="797" ht="13.2"/>
    <row r="798" ht="13.2"/>
    <row r="799" ht="13.2"/>
    <row r="800" ht="13.2"/>
    <row r="801" ht="13.2"/>
    <row r="802" ht="13.2"/>
    <row r="803" ht="13.2"/>
    <row r="804" ht="13.2"/>
    <row r="805" ht="13.2"/>
    <row r="806" ht="13.2"/>
    <row r="807" ht="13.2"/>
    <row r="808" ht="13.2"/>
    <row r="809" ht="13.2"/>
    <row r="810" ht="13.2"/>
    <row r="811" ht="13.2"/>
    <row r="812" ht="13.2"/>
    <row r="813" ht="13.2"/>
    <row r="814" ht="13.2"/>
    <row r="815" ht="13.2"/>
    <row r="816" ht="13.2"/>
    <row r="817" ht="13.2"/>
    <row r="818" ht="13.2"/>
    <row r="819" ht="13.2"/>
    <row r="820" ht="13.2"/>
    <row r="821" ht="13.2"/>
    <row r="822" ht="13.2"/>
    <row r="823" ht="13.2"/>
    <row r="824" ht="13.2"/>
    <row r="825" ht="13.2"/>
    <row r="826" ht="13.2"/>
    <row r="827" ht="13.2"/>
    <row r="828" ht="13.2"/>
    <row r="829" ht="13.2"/>
    <row r="830" ht="13.2"/>
    <row r="831" ht="13.2"/>
    <row r="832" ht="13.2"/>
    <row r="833" ht="13.2"/>
    <row r="834" ht="13.2"/>
    <row r="835" ht="13.2"/>
    <row r="836" ht="13.2"/>
    <row r="837" ht="13.2"/>
    <row r="838" ht="13.2"/>
    <row r="839" ht="13.2"/>
    <row r="840" ht="13.2"/>
    <row r="841" ht="13.2"/>
    <row r="842" ht="13.2"/>
    <row r="843" ht="13.2"/>
    <row r="844" ht="13.2"/>
    <row r="845" ht="13.2"/>
    <row r="846" ht="13.2"/>
    <row r="847" ht="13.2"/>
    <row r="848" ht="13.2"/>
    <row r="849" ht="13.2"/>
    <row r="850" ht="13.2"/>
    <row r="851" ht="13.2"/>
    <row r="852" ht="13.2"/>
    <row r="853" ht="13.2"/>
    <row r="854" ht="13.2"/>
    <row r="855" ht="13.2"/>
    <row r="856" ht="13.2"/>
    <row r="857" ht="13.2"/>
    <row r="858" ht="13.2"/>
    <row r="859" ht="13.2"/>
    <row r="860" ht="13.2"/>
    <row r="861" ht="13.2"/>
    <row r="862" ht="13.2"/>
    <row r="863" ht="13.2"/>
    <row r="864" ht="13.2"/>
    <row r="865" ht="13.2"/>
    <row r="866" ht="13.2"/>
    <row r="867" ht="13.2"/>
    <row r="868" ht="13.2"/>
    <row r="869" ht="13.2"/>
    <row r="870" ht="13.2"/>
    <row r="871" ht="13.2"/>
    <row r="872" ht="13.2"/>
    <row r="873" ht="13.2"/>
    <row r="874" ht="13.2"/>
    <row r="875" ht="13.2"/>
    <row r="876" ht="13.2"/>
    <row r="877" ht="13.2"/>
    <row r="878" ht="13.2"/>
    <row r="879" ht="13.2"/>
    <row r="880" ht="13.2"/>
    <row r="881" ht="13.2"/>
    <row r="882" ht="13.2"/>
    <row r="883" ht="13.2"/>
    <row r="884" ht="13.2"/>
    <row r="885" ht="13.2"/>
    <row r="886" ht="13.2"/>
    <row r="887" ht="13.2"/>
    <row r="888" ht="13.2"/>
    <row r="889" ht="13.2"/>
    <row r="890" ht="13.2"/>
    <row r="891" ht="13.2"/>
    <row r="892" ht="13.2"/>
    <row r="893" ht="13.2"/>
    <row r="894" ht="13.2"/>
    <row r="895" ht="13.2"/>
    <row r="896" ht="13.2"/>
    <row r="897" ht="13.2"/>
    <row r="898" ht="13.2"/>
    <row r="899" ht="13.2"/>
    <row r="900" ht="13.2"/>
    <row r="901" ht="13.2"/>
    <row r="902" ht="13.2"/>
    <row r="903" ht="13.2"/>
    <row r="904" ht="13.2"/>
    <row r="905" ht="13.2"/>
    <row r="906" ht="13.2"/>
    <row r="907" ht="13.2"/>
    <row r="908" ht="13.2"/>
    <row r="909" ht="13.2"/>
    <row r="910" ht="13.2"/>
    <row r="911" ht="13.2"/>
    <row r="912" ht="13.2"/>
    <row r="913" ht="13.2"/>
    <row r="914" ht="13.2"/>
    <row r="915" ht="13.2"/>
    <row r="916" ht="13.2"/>
    <row r="917" ht="13.2"/>
    <row r="918" ht="13.2"/>
    <row r="919" ht="13.2"/>
    <row r="920" ht="13.2"/>
    <row r="921" ht="13.2"/>
    <row r="922" ht="13.2"/>
    <row r="923" ht="13.2"/>
    <row r="924" ht="13.2"/>
    <row r="925" ht="13.2"/>
    <row r="926" ht="13.2"/>
    <row r="927" ht="13.2"/>
    <row r="928" ht="13.2"/>
    <row r="929" ht="13.2"/>
    <row r="930" ht="13.2"/>
    <row r="931" ht="13.2"/>
    <row r="932" ht="13.2"/>
    <row r="933" ht="13.2"/>
    <row r="934" ht="13.2"/>
    <row r="935" ht="13.2"/>
    <row r="936" ht="13.2"/>
    <row r="937" ht="13.2"/>
    <row r="938" ht="13.2"/>
    <row r="939" ht="13.2"/>
    <row r="940" ht="13.2"/>
    <row r="941" ht="13.2"/>
    <row r="942" ht="13.2"/>
    <row r="943" ht="13.2"/>
    <row r="944" ht="13.2"/>
    <row r="945" ht="13.2"/>
    <row r="946" ht="13.2"/>
    <row r="947" ht="13.2"/>
    <row r="948" ht="13.2"/>
    <row r="949" ht="13.2"/>
    <row r="950" ht="13.2"/>
    <row r="951" ht="13.2"/>
    <row r="952" ht="13.2"/>
    <row r="953" ht="13.2"/>
    <row r="954" ht="13.2"/>
    <row r="955" ht="13.2"/>
    <row r="956" ht="13.2"/>
    <row r="957" ht="13.2"/>
    <row r="958" ht="13.2"/>
    <row r="959" ht="13.2"/>
    <row r="960" ht="13.2"/>
    <row r="961" ht="13.2"/>
    <row r="962" ht="13.2"/>
    <row r="963" ht="13.2"/>
    <row r="964" ht="13.2"/>
    <row r="965" ht="13.2"/>
    <row r="966" ht="13.2"/>
    <row r="967" ht="13.2"/>
    <row r="968" ht="13.2"/>
    <row r="969" ht="13.2"/>
    <row r="970" ht="13.2"/>
    <row r="971" ht="13.2"/>
    <row r="972" ht="13.2"/>
    <row r="973" ht="13.2"/>
    <row r="974" ht="13.2"/>
    <row r="975" ht="13.2"/>
    <row r="976" ht="13.2"/>
    <row r="977" ht="13.2"/>
    <row r="978" ht="13.2"/>
    <row r="979" ht="13.2"/>
    <row r="980" ht="13.2"/>
    <row r="981" ht="13.2"/>
  </sheetData>
  <mergeCells count="50">
    <mergeCell ref="LY2:LY3"/>
    <mergeCell ref="MC2:MC3"/>
    <mergeCell ref="LY1:MC1"/>
    <mergeCell ref="LU1:LW1"/>
    <mergeCell ref="LU2:LU3"/>
    <mergeCell ref="LV2:LV3"/>
    <mergeCell ref="LW2:LW3"/>
    <mergeCell ref="MB2:MB3"/>
    <mergeCell ref="KU1:LN1"/>
    <mergeCell ref="LO1:LT1"/>
    <mergeCell ref="IG1:IJ2"/>
    <mergeCell ref="IK1:JD1"/>
    <mergeCell ref="N1:N3"/>
    <mergeCell ref="HI1:HS1"/>
    <mergeCell ref="HT1:IB1"/>
    <mergeCell ref="IC1:IF2"/>
    <mergeCell ref="CS1:DB1"/>
    <mergeCell ref="JE1:JO1"/>
    <mergeCell ref="JP1:JX1"/>
    <mergeCell ref="O1:R2"/>
    <mergeCell ref="JZ1:KT1"/>
    <mergeCell ref="BE1:CH1"/>
    <mergeCell ref="N4:N170"/>
    <mergeCell ref="AJ1:AJ170"/>
    <mergeCell ref="FU1:GN1"/>
    <mergeCell ref="GO1:GX1"/>
    <mergeCell ref="GY1:HH1"/>
    <mergeCell ref="DM1:DW1"/>
    <mergeCell ref="DX1:EF1"/>
    <mergeCell ref="EG1:EP1"/>
    <mergeCell ref="EQ1:EZ1"/>
    <mergeCell ref="FA1:FJ1"/>
    <mergeCell ref="FK1:FT1"/>
    <mergeCell ref="S1:Z2"/>
    <mergeCell ref="AA1:AI2"/>
    <mergeCell ref="AK1:BD1"/>
    <mergeCell ref="CI1:CR1"/>
    <mergeCell ref="A1:A2"/>
    <mergeCell ref="B1:B3"/>
    <mergeCell ref="E1:E3"/>
    <mergeCell ref="F1:F2"/>
    <mergeCell ref="G1:G3"/>
    <mergeCell ref="M1:M2"/>
    <mergeCell ref="C1:C3"/>
    <mergeCell ref="D1:D3"/>
    <mergeCell ref="H1:H2"/>
    <mergeCell ref="I1:I2"/>
    <mergeCell ref="J1:J2"/>
    <mergeCell ref="K1:K3"/>
    <mergeCell ref="L1:L3"/>
  </mergeCells>
  <conditionalFormatting sqref="LO4:LO33">
    <cfRule type="colorScale" priority="13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P4:LP33">
    <cfRule type="colorScale" priority="13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Q4:LQ33">
    <cfRule type="colorScale" priority="13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R4:LR33">
    <cfRule type="colorScale" priority="13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S4:LS33">
    <cfRule type="colorScale" priority="12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T4:LT33">
    <cfRule type="colorScale" priority="12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V4:LV33">
    <cfRule type="colorScale" priority="10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U4:LU33">
    <cfRule type="colorScale" priority="12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W4:LW33">
    <cfRule type="colorScale" priority="11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U4:KU33">
    <cfRule type="colorScale" priority="11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V4:KV33">
    <cfRule type="colorScale" priority="11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W4:KW33">
    <cfRule type="colorScale" priority="11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X4:KX33">
    <cfRule type="colorScale" priority="11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Y4:KY33">
    <cfRule type="colorScale" priority="11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Z4:KZ33">
    <cfRule type="colorScale" priority="11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A4:LA33">
    <cfRule type="colorScale" priority="11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B4:LB33">
    <cfRule type="colorScale" priority="11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C4:LC33">
    <cfRule type="colorScale" priority="11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D4:LD33">
    <cfRule type="colorScale" priority="10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E4:LE33">
    <cfRule type="colorScale" priority="10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F4:LF33">
    <cfRule type="colorScale" priority="10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G4:LG33">
    <cfRule type="colorScale" priority="10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H4:LH33">
    <cfRule type="colorScale" priority="10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I4:LI33">
    <cfRule type="colorScale" priority="10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J4:LJ33">
    <cfRule type="colorScale" priority="10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K4:LK33">
    <cfRule type="colorScale" priority="13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L4:LL33">
    <cfRule type="colorScale" priority="10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M4:LM33">
    <cfRule type="colorScale" priority="10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N4:LN33">
    <cfRule type="colorScale" priority="9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U35:KU170">
    <cfRule type="colorScale" priority="6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V35:KV170">
    <cfRule type="colorScale" priority="6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W35:KW170">
    <cfRule type="colorScale" priority="6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X35:KX170">
    <cfRule type="colorScale" priority="6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Y35:KY170">
    <cfRule type="colorScale" priority="6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Z35:KZ170">
    <cfRule type="colorScale" priority="6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A35:LA170">
    <cfRule type="colorScale" priority="6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B35:LB170">
    <cfRule type="colorScale" priority="6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C35:LC170">
    <cfRule type="colorScale" priority="6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D35:LD170">
    <cfRule type="colorScale" priority="6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E35:LE170">
    <cfRule type="colorScale" priority="5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F35:LF170">
    <cfRule type="colorScale" priority="5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G35:LG170">
    <cfRule type="colorScale" priority="5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H35:LH170">
    <cfRule type="colorScale" priority="5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I35:LI170">
    <cfRule type="colorScale" priority="5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J35:LJ170">
    <cfRule type="colorScale" priority="5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K35:LK170">
    <cfRule type="colorScale" priority="5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L35:LL170">
    <cfRule type="colorScale" priority="5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M35:LM170">
    <cfRule type="colorScale" priority="5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N35:LN170">
    <cfRule type="colorScale" priority="5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O35:LO170">
    <cfRule type="colorScale" priority="4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P35:LP170">
    <cfRule type="colorScale" priority="4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Q35:LQ170">
    <cfRule type="colorScale" priority="4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R35:LR170">
    <cfRule type="colorScale" priority="4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S35:LS170">
    <cfRule type="colorScale" priority="4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T35:LT170">
    <cfRule type="colorScale" priority="4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U35:LU170">
    <cfRule type="colorScale" priority="4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V35:LV170">
    <cfRule type="colorScale" priority="4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W35:LW170">
    <cfRule type="colorScale" priority="4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7" right="0.7" top="0.75" bottom="0.75" header="0.3" footer="0.3"/>
  <pageSetup paperSize="9" orientation="portrait" horizontalDpi="300" verticalDpi="300" r:id="rId1"/>
  <ignoredErrors>
    <ignoredError sqref="C9:D9" formula="1"/>
    <ignoredError sqref="LS2:LT2 LW2" numberStoredAsText="1"/>
    <ignoredError sqref="LU4:LW20 LU35:LW170 LU21:LW33 BY5:CH170 BY4:BZ4 CB4:CH4" formulaRange="1"/>
    <ignoredError sqref="BG2:BH2 BZ2 DD2" twoDigitTextYear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1:KH191"/>
  <sheetViews>
    <sheetView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C25" sqref="C25"/>
    </sheetView>
  </sheetViews>
  <sheetFormatPr baseColWidth="10" defaultColWidth="14.44140625" defaultRowHeight="15.75" customHeight="1" outlineLevelCol="1"/>
  <cols>
    <col min="1" max="1" width="26.6640625" style="295" customWidth="1"/>
    <col min="2" max="2" width="14.44140625" style="295"/>
    <col min="3" max="4" width="14.44140625" style="489"/>
    <col min="5" max="5" width="9" style="205" customWidth="1"/>
    <col min="6" max="6" width="11.88671875" style="295" customWidth="1"/>
    <col min="7" max="9" width="12.5546875" style="295" customWidth="1"/>
    <col min="10" max="10" width="14.44140625" style="19"/>
    <col min="11" max="11" width="12" style="19" customWidth="1"/>
    <col min="12" max="13" width="14.44140625" style="19"/>
    <col min="14" max="14" width="2.44140625" style="295" customWidth="1"/>
    <col min="15" max="18" width="5" style="295" customWidth="1" outlineLevel="1"/>
    <col min="19" max="35" width="7.5546875" style="295" customWidth="1" outlineLevel="1"/>
    <col min="36" max="36" width="3" style="108" customWidth="1"/>
    <col min="37" max="216" width="8.109375" style="38" customWidth="1" outlineLevel="1"/>
    <col min="217" max="224" width="14.44140625" style="295" customWidth="1" outlineLevel="1"/>
    <col min="225" max="244" width="8.109375" style="197" customWidth="1" outlineLevel="1"/>
    <col min="245" max="264" width="8.109375" style="38" customWidth="1" outlineLevel="1"/>
    <col min="265" max="265" width="2.6640625" style="649" customWidth="1"/>
    <col min="266" max="294" width="9" style="649" customWidth="1" outlineLevel="1"/>
    <col min="295" max="16384" width="14.44140625" style="295"/>
  </cols>
  <sheetData>
    <row r="1" spans="1:294" ht="35.25" customHeight="1" thickBot="1">
      <c r="A1" s="817" t="s">
        <v>0</v>
      </c>
      <c r="B1" s="800" t="s">
        <v>1</v>
      </c>
      <c r="C1" s="800" t="s">
        <v>331</v>
      </c>
      <c r="D1" s="803" t="s">
        <v>332</v>
      </c>
      <c r="E1" s="822" t="s">
        <v>261</v>
      </c>
      <c r="F1" s="805" t="s">
        <v>2</v>
      </c>
      <c r="G1" s="824" t="s">
        <v>333</v>
      </c>
      <c r="H1" s="805" t="s">
        <v>3</v>
      </c>
      <c r="I1" s="807" t="s">
        <v>4</v>
      </c>
      <c r="J1" s="809" t="s">
        <v>276</v>
      </c>
      <c r="K1" s="811" t="s">
        <v>280</v>
      </c>
      <c r="L1" s="814" t="s">
        <v>336</v>
      </c>
      <c r="M1" s="798" t="s">
        <v>277</v>
      </c>
      <c r="N1" s="866"/>
      <c r="O1" s="879" t="s">
        <v>262</v>
      </c>
      <c r="P1" s="880"/>
      <c r="Q1" s="880"/>
      <c r="R1" s="880"/>
      <c r="S1" s="844" t="s">
        <v>256</v>
      </c>
      <c r="T1" s="844"/>
      <c r="U1" s="844"/>
      <c r="V1" s="844"/>
      <c r="W1" s="844"/>
      <c r="X1" s="844"/>
      <c r="Y1" s="844"/>
      <c r="Z1" s="844"/>
      <c r="AA1" s="846" t="s">
        <v>257</v>
      </c>
      <c r="AB1" s="846"/>
      <c r="AC1" s="846"/>
      <c r="AD1" s="846"/>
      <c r="AE1" s="846"/>
      <c r="AF1" s="846"/>
      <c r="AG1" s="846"/>
      <c r="AH1" s="846"/>
      <c r="AI1" s="846"/>
      <c r="AJ1" s="829"/>
      <c r="AK1" s="848" t="s">
        <v>266</v>
      </c>
      <c r="AL1" s="849"/>
      <c r="AM1" s="849"/>
      <c r="AN1" s="849"/>
      <c r="AO1" s="849"/>
      <c r="AP1" s="849"/>
      <c r="AQ1" s="849"/>
      <c r="AR1" s="849"/>
      <c r="AS1" s="849"/>
      <c r="AT1" s="849"/>
      <c r="AU1" s="849"/>
      <c r="AV1" s="849"/>
      <c r="AW1" s="849"/>
      <c r="AX1" s="849"/>
      <c r="AY1" s="849"/>
      <c r="AZ1" s="849"/>
      <c r="BA1" s="849"/>
      <c r="BB1" s="849"/>
      <c r="BC1" s="849"/>
      <c r="BD1" s="850"/>
      <c r="BE1" s="908" t="s">
        <v>267</v>
      </c>
      <c r="BF1" s="849"/>
      <c r="BG1" s="849"/>
      <c r="BH1" s="849"/>
      <c r="BI1" s="849"/>
      <c r="BJ1" s="849"/>
      <c r="BK1" s="849"/>
      <c r="BL1" s="849"/>
      <c r="BM1" s="849"/>
      <c r="BN1" s="849"/>
      <c r="BO1" s="849"/>
      <c r="BP1" s="849"/>
      <c r="BQ1" s="849"/>
      <c r="BR1" s="849"/>
      <c r="BS1" s="849"/>
      <c r="BT1" s="849"/>
      <c r="BU1" s="849"/>
      <c r="BV1" s="849"/>
      <c r="BW1" s="849"/>
      <c r="BX1" s="850"/>
      <c r="BY1" s="835" t="s">
        <v>271</v>
      </c>
      <c r="BZ1" s="836"/>
      <c r="CA1" s="836"/>
      <c r="CB1" s="836"/>
      <c r="CC1" s="836"/>
      <c r="CD1" s="836"/>
      <c r="CE1" s="836"/>
      <c r="CF1" s="836"/>
      <c r="CG1" s="836"/>
      <c r="CH1" s="836"/>
      <c r="CI1" s="837">
        <f>+A3</f>
        <v>44316</v>
      </c>
      <c r="CJ1" s="838"/>
      <c r="CK1" s="838"/>
      <c r="CL1" s="838"/>
      <c r="CM1" s="838"/>
      <c r="CN1" s="838"/>
      <c r="CO1" s="838"/>
      <c r="CP1" s="838"/>
      <c r="CQ1" s="838"/>
      <c r="CR1" s="839"/>
      <c r="CS1" s="840" t="s">
        <v>279</v>
      </c>
      <c r="CT1" s="841"/>
      <c r="CU1" s="841"/>
      <c r="CV1" s="841"/>
      <c r="CW1" s="841"/>
      <c r="CX1" s="841"/>
      <c r="CY1" s="841"/>
      <c r="CZ1" s="841"/>
      <c r="DA1" s="841"/>
      <c r="DB1" s="841"/>
      <c r="DC1" s="841"/>
      <c r="DD1" s="842">
        <f>+A3-14</f>
        <v>44302</v>
      </c>
      <c r="DE1" s="843"/>
      <c r="DF1" s="843"/>
      <c r="DG1" s="843"/>
      <c r="DH1" s="843"/>
      <c r="DI1" s="843"/>
      <c r="DJ1" s="843"/>
      <c r="DK1" s="843"/>
      <c r="DL1" s="843"/>
      <c r="DM1" s="835" t="s">
        <v>272</v>
      </c>
      <c r="DN1" s="836"/>
      <c r="DO1" s="836"/>
      <c r="DP1" s="836"/>
      <c r="DQ1" s="836"/>
      <c r="DR1" s="836"/>
      <c r="DS1" s="836"/>
      <c r="DT1" s="836"/>
      <c r="DU1" s="836"/>
      <c r="DV1" s="836"/>
      <c r="DW1" s="837">
        <f>+A3-14</f>
        <v>44302</v>
      </c>
      <c r="DX1" s="838"/>
      <c r="DY1" s="838"/>
      <c r="DZ1" s="838"/>
      <c r="EA1" s="838"/>
      <c r="EB1" s="838"/>
      <c r="EC1" s="838"/>
      <c r="ED1" s="838"/>
      <c r="EE1" s="838"/>
      <c r="EF1" s="839"/>
      <c r="EG1" s="836" t="s">
        <v>274</v>
      </c>
      <c r="EH1" s="836"/>
      <c r="EI1" s="836"/>
      <c r="EJ1" s="836"/>
      <c r="EK1" s="836"/>
      <c r="EL1" s="836"/>
      <c r="EM1" s="836"/>
      <c r="EN1" s="836"/>
      <c r="EO1" s="836"/>
      <c r="EP1" s="836"/>
      <c r="EQ1" s="837"/>
      <c r="ER1" s="838"/>
      <c r="ES1" s="838"/>
      <c r="ET1" s="838"/>
      <c r="EU1" s="838"/>
      <c r="EV1" s="838"/>
      <c r="EW1" s="838"/>
      <c r="EX1" s="838"/>
      <c r="EY1" s="838"/>
      <c r="EZ1" s="839"/>
      <c r="FA1" s="832" t="s">
        <v>275</v>
      </c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4"/>
      <c r="FU1" s="835" t="s">
        <v>272</v>
      </c>
      <c r="FV1" s="836"/>
      <c r="FW1" s="836"/>
      <c r="FX1" s="836"/>
      <c r="FY1" s="836"/>
      <c r="FZ1" s="836"/>
      <c r="GA1" s="836"/>
      <c r="GB1" s="836"/>
      <c r="GC1" s="836"/>
      <c r="GD1" s="836"/>
      <c r="GE1" s="837">
        <f>+A3</f>
        <v>44316</v>
      </c>
      <c r="GF1" s="838"/>
      <c r="GG1" s="838"/>
      <c r="GH1" s="838"/>
      <c r="GI1" s="838"/>
      <c r="GJ1" s="838"/>
      <c r="GK1" s="838"/>
      <c r="GL1" s="838"/>
      <c r="GM1" s="838"/>
      <c r="GN1" s="839"/>
      <c r="GO1" s="840" t="s">
        <v>281</v>
      </c>
      <c r="GP1" s="841"/>
      <c r="GQ1" s="841"/>
      <c r="GR1" s="841"/>
      <c r="GS1" s="841"/>
      <c r="GT1" s="841"/>
      <c r="GU1" s="841"/>
      <c r="GV1" s="841"/>
      <c r="GW1" s="841"/>
      <c r="GX1" s="841"/>
      <c r="GY1" s="841"/>
      <c r="GZ1" s="842">
        <f>+A3</f>
        <v>44316</v>
      </c>
      <c r="HA1" s="843"/>
      <c r="HB1" s="843"/>
      <c r="HC1" s="843"/>
      <c r="HD1" s="843"/>
      <c r="HE1" s="843"/>
      <c r="HF1" s="843"/>
      <c r="HG1" s="843"/>
      <c r="HH1" s="869"/>
      <c r="HI1" s="870" t="s">
        <v>5</v>
      </c>
      <c r="HJ1" s="859"/>
      <c r="HK1" s="859"/>
      <c r="HL1" s="859"/>
      <c r="HM1" s="858" t="s">
        <v>6</v>
      </c>
      <c r="HN1" s="859"/>
      <c r="HO1" s="859"/>
      <c r="HP1" s="860"/>
      <c r="HQ1" s="863" t="s">
        <v>278</v>
      </c>
      <c r="HR1" s="864"/>
      <c r="HS1" s="864"/>
      <c r="HT1" s="864"/>
      <c r="HU1" s="864"/>
      <c r="HV1" s="864"/>
      <c r="HW1" s="864"/>
      <c r="HX1" s="864"/>
      <c r="HY1" s="864"/>
      <c r="HZ1" s="864"/>
      <c r="IA1" s="864"/>
      <c r="IB1" s="864"/>
      <c r="IC1" s="864"/>
      <c r="ID1" s="864"/>
      <c r="IE1" s="864"/>
      <c r="IF1" s="864"/>
      <c r="IG1" s="864"/>
      <c r="IH1" s="864"/>
      <c r="II1" s="864"/>
      <c r="IJ1" s="865"/>
      <c r="IK1" s="873" t="s">
        <v>335</v>
      </c>
      <c r="IL1" s="874"/>
      <c r="IM1" s="874"/>
      <c r="IN1" s="874"/>
      <c r="IO1" s="874"/>
      <c r="IP1" s="874"/>
      <c r="IQ1" s="874"/>
      <c r="IR1" s="874"/>
      <c r="IS1" s="874"/>
      <c r="IT1" s="874"/>
      <c r="IU1" s="875"/>
      <c r="IV1" s="876">
        <f>+A3</f>
        <v>44316</v>
      </c>
      <c r="IW1" s="877"/>
      <c r="IX1" s="877"/>
      <c r="IY1" s="877"/>
      <c r="IZ1" s="877"/>
      <c r="JA1" s="877"/>
      <c r="JB1" s="877"/>
      <c r="JC1" s="877"/>
      <c r="JD1" s="878"/>
      <c r="JF1" s="852" t="s">
        <v>344</v>
      </c>
      <c r="JG1" s="853"/>
      <c r="JH1" s="853"/>
      <c r="JI1" s="853"/>
      <c r="JJ1" s="853"/>
      <c r="JK1" s="853"/>
      <c r="JL1" s="853"/>
      <c r="JM1" s="853"/>
      <c r="JN1" s="853"/>
      <c r="JO1" s="853"/>
      <c r="JP1" s="853"/>
      <c r="JQ1" s="853"/>
      <c r="JR1" s="853"/>
      <c r="JS1" s="853"/>
      <c r="JT1" s="853"/>
      <c r="JU1" s="853"/>
      <c r="JV1" s="853"/>
      <c r="JW1" s="853"/>
      <c r="JX1" s="853"/>
      <c r="JY1" s="854"/>
      <c r="JZ1" s="855" t="s">
        <v>343</v>
      </c>
      <c r="KA1" s="856"/>
      <c r="KB1" s="856"/>
      <c r="KC1" s="856"/>
      <c r="KD1" s="856"/>
      <c r="KE1" s="857"/>
      <c r="KF1" s="856" t="s">
        <v>342</v>
      </c>
      <c r="KG1" s="856"/>
      <c r="KH1" s="857"/>
    </row>
    <row r="2" spans="1:294" ht="24.75" customHeight="1">
      <c r="A2" s="818"/>
      <c r="B2" s="900"/>
      <c r="C2" s="801"/>
      <c r="D2" s="804"/>
      <c r="E2" s="823"/>
      <c r="F2" s="806"/>
      <c r="G2" s="806"/>
      <c r="H2" s="806"/>
      <c r="I2" s="808"/>
      <c r="J2" s="810"/>
      <c r="K2" s="812"/>
      <c r="L2" s="815"/>
      <c r="M2" s="799"/>
      <c r="N2" s="867"/>
      <c r="O2" s="881"/>
      <c r="P2" s="881"/>
      <c r="Q2" s="881"/>
      <c r="R2" s="881"/>
      <c r="S2" s="845"/>
      <c r="T2" s="845"/>
      <c r="U2" s="845"/>
      <c r="V2" s="845"/>
      <c r="W2" s="845"/>
      <c r="X2" s="845"/>
      <c r="Y2" s="845"/>
      <c r="Z2" s="845"/>
      <c r="AA2" s="847"/>
      <c r="AB2" s="847"/>
      <c r="AC2" s="847"/>
      <c r="AD2" s="847"/>
      <c r="AE2" s="847"/>
      <c r="AF2" s="847"/>
      <c r="AG2" s="847"/>
      <c r="AH2" s="847"/>
      <c r="AI2" s="847"/>
      <c r="AJ2" s="830"/>
      <c r="AK2" s="126" t="s">
        <v>16</v>
      </c>
      <c r="AL2" s="41" t="s">
        <v>16</v>
      </c>
      <c r="AM2" s="42" t="s">
        <v>7</v>
      </c>
      <c r="AN2" s="42" t="s">
        <v>7</v>
      </c>
      <c r="AO2" s="41" t="s">
        <v>8</v>
      </c>
      <c r="AP2" s="41" t="s">
        <v>8</v>
      </c>
      <c r="AQ2" s="41" t="s">
        <v>9</v>
      </c>
      <c r="AR2" s="41" t="s">
        <v>9</v>
      </c>
      <c r="AS2" s="41" t="s">
        <v>10</v>
      </c>
      <c r="AT2" s="41" t="s">
        <v>10</v>
      </c>
      <c r="AU2" s="41" t="s">
        <v>11</v>
      </c>
      <c r="AV2" s="41" t="s">
        <v>11</v>
      </c>
      <c r="AW2" s="41" t="s">
        <v>12</v>
      </c>
      <c r="AX2" s="41" t="s">
        <v>12</v>
      </c>
      <c r="AY2" s="41" t="s">
        <v>13</v>
      </c>
      <c r="AZ2" s="41" t="s">
        <v>13</v>
      </c>
      <c r="BA2" s="41" t="s">
        <v>14</v>
      </c>
      <c r="BB2" s="41" t="s">
        <v>14</v>
      </c>
      <c r="BC2" s="41" t="s">
        <v>15</v>
      </c>
      <c r="BD2" s="45" t="s">
        <v>15</v>
      </c>
      <c r="BE2" s="44" t="s">
        <v>16</v>
      </c>
      <c r="BF2" s="41" t="s">
        <v>16</v>
      </c>
      <c r="BG2" s="42" t="s">
        <v>7</v>
      </c>
      <c r="BH2" s="42" t="s">
        <v>7</v>
      </c>
      <c r="BI2" s="41" t="s">
        <v>8</v>
      </c>
      <c r="BJ2" s="41" t="s">
        <v>8</v>
      </c>
      <c r="BK2" s="41" t="s">
        <v>9</v>
      </c>
      <c r="BL2" s="41" t="s">
        <v>9</v>
      </c>
      <c r="BM2" s="41" t="s">
        <v>10</v>
      </c>
      <c r="BN2" s="41" t="s">
        <v>10</v>
      </c>
      <c r="BO2" s="41" t="s">
        <v>11</v>
      </c>
      <c r="BP2" s="41" t="s">
        <v>11</v>
      </c>
      <c r="BQ2" s="41" t="s">
        <v>12</v>
      </c>
      <c r="BR2" s="41" t="s">
        <v>12</v>
      </c>
      <c r="BS2" s="41" t="s">
        <v>13</v>
      </c>
      <c r="BT2" s="41" t="s">
        <v>13</v>
      </c>
      <c r="BU2" s="41" t="s">
        <v>14</v>
      </c>
      <c r="BV2" s="41" t="s">
        <v>14</v>
      </c>
      <c r="BW2" s="41" t="s">
        <v>15</v>
      </c>
      <c r="BX2" s="45" t="s">
        <v>15</v>
      </c>
      <c r="BY2" s="44" t="s">
        <v>16</v>
      </c>
      <c r="BZ2" s="41" t="s">
        <v>16</v>
      </c>
      <c r="CA2" s="42" t="s">
        <v>7</v>
      </c>
      <c r="CB2" s="42" t="s">
        <v>7</v>
      </c>
      <c r="CC2" s="41" t="s">
        <v>8</v>
      </c>
      <c r="CD2" s="41" t="s">
        <v>8</v>
      </c>
      <c r="CE2" s="41" t="s">
        <v>9</v>
      </c>
      <c r="CF2" s="41" t="s">
        <v>9</v>
      </c>
      <c r="CG2" s="41" t="s">
        <v>10</v>
      </c>
      <c r="CH2" s="41" t="s">
        <v>10</v>
      </c>
      <c r="CI2" s="41" t="s">
        <v>11</v>
      </c>
      <c r="CJ2" s="41" t="s">
        <v>11</v>
      </c>
      <c r="CK2" s="41" t="s">
        <v>12</v>
      </c>
      <c r="CL2" s="41" t="s">
        <v>12</v>
      </c>
      <c r="CM2" s="41" t="s">
        <v>13</v>
      </c>
      <c r="CN2" s="41" t="s">
        <v>13</v>
      </c>
      <c r="CO2" s="41" t="s">
        <v>14</v>
      </c>
      <c r="CP2" s="41" t="s">
        <v>14</v>
      </c>
      <c r="CQ2" s="41" t="s">
        <v>15</v>
      </c>
      <c r="CR2" s="45" t="s">
        <v>15</v>
      </c>
      <c r="CS2" s="308" t="s">
        <v>16</v>
      </c>
      <c r="CT2" s="309" t="s">
        <v>16</v>
      </c>
      <c r="CU2" s="310" t="s">
        <v>7</v>
      </c>
      <c r="CV2" s="310" t="s">
        <v>7</v>
      </c>
      <c r="CW2" s="311" t="s">
        <v>8</v>
      </c>
      <c r="CX2" s="311" t="s">
        <v>8</v>
      </c>
      <c r="CY2" s="311" t="s">
        <v>9</v>
      </c>
      <c r="CZ2" s="311" t="s">
        <v>9</v>
      </c>
      <c r="DA2" s="311" t="s">
        <v>10</v>
      </c>
      <c r="DB2" s="311" t="s">
        <v>10</v>
      </c>
      <c r="DC2" s="311" t="s">
        <v>11</v>
      </c>
      <c r="DD2" s="311" t="s">
        <v>11</v>
      </c>
      <c r="DE2" s="312" t="s">
        <v>12</v>
      </c>
      <c r="DF2" s="312" t="s">
        <v>12</v>
      </c>
      <c r="DG2" s="309" t="s">
        <v>13</v>
      </c>
      <c r="DH2" s="309" t="s">
        <v>13</v>
      </c>
      <c r="DI2" s="186" t="s">
        <v>14</v>
      </c>
      <c r="DJ2" s="186" t="s">
        <v>14</v>
      </c>
      <c r="DK2" s="186" t="s">
        <v>15</v>
      </c>
      <c r="DL2" s="268" t="s">
        <v>15</v>
      </c>
      <c r="DM2" s="44" t="s">
        <v>16</v>
      </c>
      <c r="DN2" s="41" t="s">
        <v>16</v>
      </c>
      <c r="DO2" s="42" t="s">
        <v>7</v>
      </c>
      <c r="DP2" s="42" t="s">
        <v>7</v>
      </c>
      <c r="DQ2" s="41" t="s">
        <v>8</v>
      </c>
      <c r="DR2" s="41" t="s">
        <v>8</v>
      </c>
      <c r="DS2" s="41" t="s">
        <v>9</v>
      </c>
      <c r="DT2" s="41" t="s">
        <v>9</v>
      </c>
      <c r="DU2" s="41" t="s">
        <v>10</v>
      </c>
      <c r="DV2" s="41" t="s">
        <v>10</v>
      </c>
      <c r="DW2" s="41" t="s">
        <v>11</v>
      </c>
      <c r="DX2" s="41" t="s">
        <v>11</v>
      </c>
      <c r="DY2" s="41" t="s">
        <v>12</v>
      </c>
      <c r="DZ2" s="41" t="s">
        <v>12</v>
      </c>
      <c r="EA2" s="41" t="s">
        <v>13</v>
      </c>
      <c r="EB2" s="41" t="s">
        <v>13</v>
      </c>
      <c r="EC2" s="41" t="s">
        <v>14</v>
      </c>
      <c r="ED2" s="41" t="s">
        <v>14</v>
      </c>
      <c r="EE2" s="41" t="s">
        <v>15</v>
      </c>
      <c r="EF2" s="45" t="s">
        <v>15</v>
      </c>
      <c r="EG2" s="126" t="s">
        <v>16</v>
      </c>
      <c r="EH2" s="41" t="s">
        <v>16</v>
      </c>
      <c r="EI2" s="42" t="s">
        <v>7</v>
      </c>
      <c r="EJ2" s="42" t="s">
        <v>7</v>
      </c>
      <c r="EK2" s="41" t="s">
        <v>8</v>
      </c>
      <c r="EL2" s="41" t="s">
        <v>8</v>
      </c>
      <c r="EM2" s="41" t="s">
        <v>9</v>
      </c>
      <c r="EN2" s="41" t="s">
        <v>9</v>
      </c>
      <c r="EO2" s="41" t="s">
        <v>10</v>
      </c>
      <c r="EP2" s="41" t="s">
        <v>10</v>
      </c>
      <c r="EQ2" s="41" t="s">
        <v>11</v>
      </c>
      <c r="ER2" s="41" t="s">
        <v>11</v>
      </c>
      <c r="ES2" s="41" t="s">
        <v>12</v>
      </c>
      <c r="ET2" s="41" t="s">
        <v>12</v>
      </c>
      <c r="EU2" s="41" t="s">
        <v>13</v>
      </c>
      <c r="EV2" s="41" t="s">
        <v>13</v>
      </c>
      <c r="EW2" s="41" t="s">
        <v>14</v>
      </c>
      <c r="EX2" s="41" t="s">
        <v>14</v>
      </c>
      <c r="EY2" s="41" t="s">
        <v>15</v>
      </c>
      <c r="EZ2" s="45" t="s">
        <v>15</v>
      </c>
      <c r="FA2" s="308" t="s">
        <v>16</v>
      </c>
      <c r="FB2" s="309" t="s">
        <v>16</v>
      </c>
      <c r="FC2" s="310" t="s">
        <v>7</v>
      </c>
      <c r="FD2" s="310" t="s">
        <v>7</v>
      </c>
      <c r="FE2" s="294" t="s">
        <v>8</v>
      </c>
      <c r="FF2" s="294" t="s">
        <v>8</v>
      </c>
      <c r="FG2" s="294" t="s">
        <v>9</v>
      </c>
      <c r="FH2" s="294" t="s">
        <v>9</v>
      </c>
      <c r="FI2" s="294" t="s">
        <v>10</v>
      </c>
      <c r="FJ2" s="294" t="s">
        <v>10</v>
      </c>
      <c r="FK2" s="294" t="s">
        <v>11</v>
      </c>
      <c r="FL2" s="294" t="s">
        <v>11</v>
      </c>
      <c r="FM2" s="312" t="s">
        <v>12</v>
      </c>
      <c r="FN2" s="312" t="s">
        <v>12</v>
      </c>
      <c r="FO2" s="309" t="s">
        <v>13</v>
      </c>
      <c r="FP2" s="309" t="s">
        <v>13</v>
      </c>
      <c r="FQ2" s="294" t="s">
        <v>14</v>
      </c>
      <c r="FR2" s="294" t="s">
        <v>14</v>
      </c>
      <c r="FS2" s="294" t="s">
        <v>15</v>
      </c>
      <c r="FT2" s="118" t="s">
        <v>15</v>
      </c>
      <c r="FU2" s="116" t="s">
        <v>16</v>
      </c>
      <c r="FV2" s="294" t="s">
        <v>16</v>
      </c>
      <c r="FW2" s="117" t="s">
        <v>7</v>
      </c>
      <c r="FX2" s="117" t="s">
        <v>7</v>
      </c>
      <c r="FY2" s="294" t="s">
        <v>8</v>
      </c>
      <c r="FZ2" s="294" t="s">
        <v>8</v>
      </c>
      <c r="GA2" s="294" t="s">
        <v>9</v>
      </c>
      <c r="GB2" s="294" t="s">
        <v>9</v>
      </c>
      <c r="GC2" s="294" t="s">
        <v>10</v>
      </c>
      <c r="GD2" s="294" t="s">
        <v>10</v>
      </c>
      <c r="GE2" s="294" t="s">
        <v>11</v>
      </c>
      <c r="GF2" s="294" t="s">
        <v>11</v>
      </c>
      <c r="GG2" s="294" t="s">
        <v>12</v>
      </c>
      <c r="GH2" s="294" t="s">
        <v>12</v>
      </c>
      <c r="GI2" s="294" t="s">
        <v>13</v>
      </c>
      <c r="GJ2" s="294" t="s">
        <v>13</v>
      </c>
      <c r="GK2" s="294" t="s">
        <v>14</v>
      </c>
      <c r="GL2" s="294" t="s">
        <v>14</v>
      </c>
      <c r="GM2" s="294" t="s">
        <v>15</v>
      </c>
      <c r="GN2" s="118" t="s">
        <v>15</v>
      </c>
      <c r="GO2" s="308" t="s">
        <v>16</v>
      </c>
      <c r="GP2" s="309" t="s">
        <v>16</v>
      </c>
      <c r="GQ2" s="310" t="s">
        <v>7</v>
      </c>
      <c r="GR2" s="310" t="s">
        <v>7</v>
      </c>
      <c r="GS2" s="311" t="s">
        <v>8</v>
      </c>
      <c r="GT2" s="311" t="s">
        <v>8</v>
      </c>
      <c r="GU2" s="311" t="s">
        <v>9</v>
      </c>
      <c r="GV2" s="311" t="s">
        <v>9</v>
      </c>
      <c r="GW2" s="311" t="s">
        <v>10</v>
      </c>
      <c r="GX2" s="311" t="s">
        <v>10</v>
      </c>
      <c r="GY2" s="311" t="s">
        <v>11</v>
      </c>
      <c r="GZ2" s="311" t="s">
        <v>11</v>
      </c>
      <c r="HA2" s="312" t="s">
        <v>12</v>
      </c>
      <c r="HB2" s="312" t="s">
        <v>12</v>
      </c>
      <c r="HC2" s="309" t="s">
        <v>13</v>
      </c>
      <c r="HD2" s="309" t="s">
        <v>13</v>
      </c>
      <c r="HE2" s="186" t="s">
        <v>14</v>
      </c>
      <c r="HF2" s="186" t="s">
        <v>14</v>
      </c>
      <c r="HG2" s="186" t="s">
        <v>15</v>
      </c>
      <c r="HH2" s="187" t="s">
        <v>15</v>
      </c>
      <c r="HI2" s="871"/>
      <c r="HJ2" s="861"/>
      <c r="HK2" s="861"/>
      <c r="HL2" s="861"/>
      <c r="HM2" s="861"/>
      <c r="HN2" s="861"/>
      <c r="HO2" s="861"/>
      <c r="HP2" s="862"/>
      <c r="HQ2" s="190" t="s">
        <v>16</v>
      </c>
      <c r="HR2" s="191" t="s">
        <v>16</v>
      </c>
      <c r="HS2" s="192" t="s">
        <v>7</v>
      </c>
      <c r="HT2" s="192" t="s">
        <v>7</v>
      </c>
      <c r="HU2" s="191" t="s">
        <v>8</v>
      </c>
      <c r="HV2" s="191" t="s">
        <v>8</v>
      </c>
      <c r="HW2" s="191" t="s">
        <v>9</v>
      </c>
      <c r="HX2" s="191" t="s">
        <v>9</v>
      </c>
      <c r="HY2" s="191" t="s">
        <v>10</v>
      </c>
      <c r="HZ2" s="191" t="s">
        <v>10</v>
      </c>
      <c r="IA2" s="191" t="s">
        <v>11</v>
      </c>
      <c r="IB2" s="191" t="s">
        <v>11</v>
      </c>
      <c r="IC2" s="191" t="s">
        <v>12</v>
      </c>
      <c r="ID2" s="191" t="s">
        <v>12</v>
      </c>
      <c r="IE2" s="191" t="s">
        <v>13</v>
      </c>
      <c r="IF2" s="191" t="s">
        <v>13</v>
      </c>
      <c r="IG2" s="191" t="s">
        <v>14</v>
      </c>
      <c r="IH2" s="191" t="s">
        <v>14</v>
      </c>
      <c r="II2" s="191" t="s">
        <v>15</v>
      </c>
      <c r="IJ2" s="193" t="s">
        <v>15</v>
      </c>
      <c r="IK2" s="566" t="s">
        <v>16</v>
      </c>
      <c r="IL2" s="567" t="s">
        <v>16</v>
      </c>
      <c r="IM2" s="568" t="s">
        <v>7</v>
      </c>
      <c r="IN2" s="568" t="s">
        <v>7</v>
      </c>
      <c r="IO2" s="567" t="s">
        <v>8</v>
      </c>
      <c r="IP2" s="567" t="s">
        <v>8</v>
      </c>
      <c r="IQ2" s="567" t="s">
        <v>9</v>
      </c>
      <c r="IR2" s="567" t="s">
        <v>9</v>
      </c>
      <c r="IS2" s="567" t="s">
        <v>10</v>
      </c>
      <c r="IT2" s="567" t="s">
        <v>10</v>
      </c>
      <c r="IU2" s="567" t="s">
        <v>11</v>
      </c>
      <c r="IV2" s="567" t="s">
        <v>11</v>
      </c>
      <c r="IW2" s="567" t="s">
        <v>12</v>
      </c>
      <c r="IX2" s="567" t="s">
        <v>12</v>
      </c>
      <c r="IY2" s="567" t="s">
        <v>13</v>
      </c>
      <c r="IZ2" s="567" t="s">
        <v>13</v>
      </c>
      <c r="JA2" s="567" t="s">
        <v>14</v>
      </c>
      <c r="JB2" s="567" t="s">
        <v>14</v>
      </c>
      <c r="JC2" s="567" t="s">
        <v>15</v>
      </c>
      <c r="JD2" s="612" t="s">
        <v>15</v>
      </c>
      <c r="JF2" s="44" t="s">
        <v>16</v>
      </c>
      <c r="JG2" s="41" t="s">
        <v>16</v>
      </c>
      <c r="JH2" s="42" t="s">
        <v>7</v>
      </c>
      <c r="JI2" s="42" t="s">
        <v>7</v>
      </c>
      <c r="JJ2" s="41" t="s">
        <v>8</v>
      </c>
      <c r="JK2" s="41" t="s">
        <v>8</v>
      </c>
      <c r="JL2" s="41" t="s">
        <v>9</v>
      </c>
      <c r="JM2" s="41" t="s">
        <v>9</v>
      </c>
      <c r="JN2" s="41" t="s">
        <v>10</v>
      </c>
      <c r="JO2" s="41" t="s">
        <v>10</v>
      </c>
      <c r="JP2" s="41" t="s">
        <v>11</v>
      </c>
      <c r="JQ2" s="41" t="s">
        <v>11</v>
      </c>
      <c r="JR2" s="41" t="s">
        <v>12</v>
      </c>
      <c r="JS2" s="41" t="s">
        <v>12</v>
      </c>
      <c r="JT2" s="41" t="s">
        <v>13</v>
      </c>
      <c r="JU2" s="41" t="s">
        <v>13</v>
      </c>
      <c r="JV2" s="41" t="s">
        <v>14</v>
      </c>
      <c r="JW2" s="41" t="s">
        <v>14</v>
      </c>
      <c r="JX2" s="41" t="s">
        <v>15</v>
      </c>
      <c r="JY2" s="45" t="s">
        <v>15</v>
      </c>
      <c r="JZ2" s="627" t="s">
        <v>339</v>
      </c>
      <c r="KA2" s="628" t="s">
        <v>339</v>
      </c>
      <c r="KB2" s="628" t="s">
        <v>340</v>
      </c>
      <c r="KC2" s="628" t="s">
        <v>340</v>
      </c>
      <c r="KD2" s="629" t="s">
        <v>341</v>
      </c>
      <c r="KE2" s="630" t="s">
        <v>341</v>
      </c>
      <c r="KF2" s="892" t="s">
        <v>339</v>
      </c>
      <c r="KG2" s="894" t="s">
        <v>340</v>
      </c>
      <c r="KH2" s="896" t="s">
        <v>341</v>
      </c>
    </row>
    <row r="3" spans="1:294" ht="24.75" customHeight="1" thickBot="1">
      <c r="A3" s="36">
        <f>+'Todos_30-4_sisa'!A3</f>
        <v>44316</v>
      </c>
      <c r="B3" s="901"/>
      <c r="C3" s="802"/>
      <c r="D3" s="804"/>
      <c r="E3" s="823"/>
      <c r="F3" s="210">
        <f>A3-14</f>
        <v>44302</v>
      </c>
      <c r="G3" s="806"/>
      <c r="H3" s="210">
        <f>A3-14</f>
        <v>44302</v>
      </c>
      <c r="I3" s="211">
        <f>A3</f>
        <v>44316</v>
      </c>
      <c r="J3" s="229">
        <f>+A3-14</f>
        <v>44302</v>
      </c>
      <c r="K3" s="813"/>
      <c r="L3" s="816"/>
      <c r="M3" s="230">
        <f>+A3</f>
        <v>44316</v>
      </c>
      <c r="N3" s="868"/>
      <c r="O3" s="135" t="s">
        <v>222</v>
      </c>
      <c r="P3" s="135" t="s">
        <v>223</v>
      </c>
      <c r="Q3" s="136" t="s">
        <v>224</v>
      </c>
      <c r="R3" s="136" t="s">
        <v>225</v>
      </c>
      <c r="S3" s="137">
        <f>+A3</f>
        <v>44316</v>
      </c>
      <c r="T3" s="138" t="s">
        <v>259</v>
      </c>
      <c r="U3" s="139" t="s">
        <v>248</v>
      </c>
      <c r="V3" s="139" t="s">
        <v>249</v>
      </c>
      <c r="W3" s="140" t="s">
        <v>250</v>
      </c>
      <c r="X3" s="141" t="s">
        <v>251</v>
      </c>
      <c r="Y3" s="141" t="s">
        <v>249</v>
      </c>
      <c r="Z3" s="142" t="s">
        <v>252</v>
      </c>
      <c r="AA3" s="143">
        <f>+A3</f>
        <v>44316</v>
      </c>
      <c r="AB3" s="144" t="s">
        <v>260</v>
      </c>
      <c r="AC3" s="144" t="s">
        <v>253</v>
      </c>
      <c r="AD3" s="145" t="s">
        <v>248</v>
      </c>
      <c r="AE3" s="145" t="s">
        <v>249</v>
      </c>
      <c r="AF3" s="146" t="s">
        <v>254</v>
      </c>
      <c r="AG3" s="147" t="s">
        <v>251</v>
      </c>
      <c r="AH3" s="147" t="s">
        <v>249</v>
      </c>
      <c r="AI3" s="148" t="s">
        <v>255</v>
      </c>
      <c r="AJ3" s="830"/>
      <c r="AK3" s="127" t="s">
        <v>264</v>
      </c>
      <c r="AL3" s="51" t="s">
        <v>265</v>
      </c>
      <c r="AM3" s="51" t="s">
        <v>264</v>
      </c>
      <c r="AN3" s="51" t="s">
        <v>265</v>
      </c>
      <c r="AO3" s="51" t="s">
        <v>264</v>
      </c>
      <c r="AP3" s="51" t="s">
        <v>265</v>
      </c>
      <c r="AQ3" s="51" t="s">
        <v>264</v>
      </c>
      <c r="AR3" s="51" t="s">
        <v>265</v>
      </c>
      <c r="AS3" s="51" t="s">
        <v>264</v>
      </c>
      <c r="AT3" s="51" t="s">
        <v>265</v>
      </c>
      <c r="AU3" s="51" t="s">
        <v>264</v>
      </c>
      <c r="AV3" s="51" t="s">
        <v>265</v>
      </c>
      <c r="AW3" s="51" t="s">
        <v>264</v>
      </c>
      <c r="AX3" s="51" t="s">
        <v>265</v>
      </c>
      <c r="AY3" s="51" t="s">
        <v>264</v>
      </c>
      <c r="AZ3" s="51" t="s">
        <v>265</v>
      </c>
      <c r="BA3" s="51" t="s">
        <v>264</v>
      </c>
      <c r="BB3" s="51" t="s">
        <v>265</v>
      </c>
      <c r="BC3" s="51" t="s">
        <v>264</v>
      </c>
      <c r="BD3" s="52" t="s">
        <v>265</v>
      </c>
      <c r="BE3" s="50" t="s">
        <v>264</v>
      </c>
      <c r="BF3" s="51" t="s">
        <v>265</v>
      </c>
      <c r="BG3" s="51" t="s">
        <v>264</v>
      </c>
      <c r="BH3" s="51" t="s">
        <v>265</v>
      </c>
      <c r="BI3" s="51" t="s">
        <v>264</v>
      </c>
      <c r="BJ3" s="51" t="s">
        <v>265</v>
      </c>
      <c r="BK3" s="51" t="s">
        <v>264</v>
      </c>
      <c r="BL3" s="51" t="s">
        <v>265</v>
      </c>
      <c r="BM3" s="51" t="s">
        <v>264</v>
      </c>
      <c r="BN3" s="51" t="s">
        <v>265</v>
      </c>
      <c r="BO3" s="51" t="s">
        <v>264</v>
      </c>
      <c r="BP3" s="51" t="s">
        <v>265</v>
      </c>
      <c r="BQ3" s="51" t="s">
        <v>264</v>
      </c>
      <c r="BR3" s="51" t="s">
        <v>265</v>
      </c>
      <c r="BS3" s="51" t="s">
        <v>264</v>
      </c>
      <c r="BT3" s="51" t="s">
        <v>265</v>
      </c>
      <c r="BU3" s="51" t="s">
        <v>264</v>
      </c>
      <c r="BV3" s="51" t="s">
        <v>265</v>
      </c>
      <c r="BW3" s="51" t="s">
        <v>264</v>
      </c>
      <c r="BX3" s="52" t="s">
        <v>265</v>
      </c>
      <c r="BY3" s="50" t="s">
        <v>264</v>
      </c>
      <c r="BZ3" s="358" t="s">
        <v>265</v>
      </c>
      <c r="CA3" s="358" t="s">
        <v>264</v>
      </c>
      <c r="CB3" s="358" t="s">
        <v>265</v>
      </c>
      <c r="CC3" s="358" t="s">
        <v>264</v>
      </c>
      <c r="CD3" s="358" t="s">
        <v>265</v>
      </c>
      <c r="CE3" s="358" t="s">
        <v>264</v>
      </c>
      <c r="CF3" s="358" t="s">
        <v>265</v>
      </c>
      <c r="CG3" s="358" t="s">
        <v>264</v>
      </c>
      <c r="CH3" s="358" t="s">
        <v>265</v>
      </c>
      <c r="CI3" s="358" t="s">
        <v>264</v>
      </c>
      <c r="CJ3" s="358" t="s">
        <v>265</v>
      </c>
      <c r="CK3" s="358" t="s">
        <v>264</v>
      </c>
      <c r="CL3" s="358" t="s">
        <v>265</v>
      </c>
      <c r="CM3" s="358" t="s">
        <v>264</v>
      </c>
      <c r="CN3" s="358" t="s">
        <v>265</v>
      </c>
      <c r="CO3" s="358" t="s">
        <v>264</v>
      </c>
      <c r="CP3" s="358" t="s">
        <v>265</v>
      </c>
      <c r="CQ3" s="358" t="s">
        <v>264</v>
      </c>
      <c r="CR3" s="52" t="s">
        <v>265</v>
      </c>
      <c r="CS3" s="188" t="s">
        <v>264</v>
      </c>
      <c r="CT3" s="189" t="s">
        <v>265</v>
      </c>
      <c r="CU3" s="189" t="s">
        <v>264</v>
      </c>
      <c r="CV3" s="189" t="s">
        <v>265</v>
      </c>
      <c r="CW3" s="189" t="s">
        <v>264</v>
      </c>
      <c r="CX3" s="189" t="s">
        <v>265</v>
      </c>
      <c r="CY3" s="189" t="s">
        <v>264</v>
      </c>
      <c r="CZ3" s="189" t="s">
        <v>265</v>
      </c>
      <c r="DA3" s="189" t="s">
        <v>264</v>
      </c>
      <c r="DB3" s="189" t="s">
        <v>265</v>
      </c>
      <c r="DC3" s="189" t="s">
        <v>264</v>
      </c>
      <c r="DD3" s="189" t="s">
        <v>265</v>
      </c>
      <c r="DE3" s="189" t="s">
        <v>264</v>
      </c>
      <c r="DF3" s="189" t="s">
        <v>265</v>
      </c>
      <c r="DG3" s="189" t="s">
        <v>264</v>
      </c>
      <c r="DH3" s="189" t="s">
        <v>265</v>
      </c>
      <c r="DI3" s="189" t="s">
        <v>264</v>
      </c>
      <c r="DJ3" s="189" t="s">
        <v>265</v>
      </c>
      <c r="DK3" s="189" t="s">
        <v>264</v>
      </c>
      <c r="DL3" s="269" t="s">
        <v>265</v>
      </c>
      <c r="DM3" s="50" t="s">
        <v>264</v>
      </c>
      <c r="DN3" s="51" t="s">
        <v>265</v>
      </c>
      <c r="DO3" s="51" t="s">
        <v>264</v>
      </c>
      <c r="DP3" s="51" t="s">
        <v>265</v>
      </c>
      <c r="DQ3" s="51" t="s">
        <v>264</v>
      </c>
      <c r="DR3" s="51" t="s">
        <v>265</v>
      </c>
      <c r="DS3" s="51" t="s">
        <v>264</v>
      </c>
      <c r="DT3" s="51" t="s">
        <v>265</v>
      </c>
      <c r="DU3" s="51" t="s">
        <v>264</v>
      </c>
      <c r="DV3" s="51" t="s">
        <v>265</v>
      </c>
      <c r="DW3" s="51" t="s">
        <v>264</v>
      </c>
      <c r="DX3" s="51" t="s">
        <v>265</v>
      </c>
      <c r="DY3" s="51" t="s">
        <v>264</v>
      </c>
      <c r="DZ3" s="51" t="s">
        <v>265</v>
      </c>
      <c r="EA3" s="51" t="s">
        <v>264</v>
      </c>
      <c r="EB3" s="51" t="s">
        <v>265</v>
      </c>
      <c r="EC3" s="51" t="s">
        <v>264</v>
      </c>
      <c r="ED3" s="51" t="s">
        <v>265</v>
      </c>
      <c r="EE3" s="51" t="s">
        <v>264</v>
      </c>
      <c r="EF3" s="52" t="s">
        <v>265</v>
      </c>
      <c r="EG3" s="127" t="s">
        <v>264</v>
      </c>
      <c r="EH3" s="51" t="s">
        <v>265</v>
      </c>
      <c r="EI3" s="51" t="s">
        <v>264</v>
      </c>
      <c r="EJ3" s="51" t="s">
        <v>265</v>
      </c>
      <c r="EK3" s="51" t="s">
        <v>264</v>
      </c>
      <c r="EL3" s="51" t="s">
        <v>265</v>
      </c>
      <c r="EM3" s="51" t="s">
        <v>264</v>
      </c>
      <c r="EN3" s="51" t="s">
        <v>265</v>
      </c>
      <c r="EO3" s="51" t="s">
        <v>264</v>
      </c>
      <c r="EP3" s="51" t="s">
        <v>265</v>
      </c>
      <c r="EQ3" s="51" t="s">
        <v>264</v>
      </c>
      <c r="ER3" s="51" t="s">
        <v>265</v>
      </c>
      <c r="ES3" s="51" t="s">
        <v>264</v>
      </c>
      <c r="ET3" s="51" t="s">
        <v>265</v>
      </c>
      <c r="EU3" s="51" t="s">
        <v>264</v>
      </c>
      <c r="EV3" s="51" t="s">
        <v>265</v>
      </c>
      <c r="EW3" s="51" t="s">
        <v>264</v>
      </c>
      <c r="EX3" s="51" t="s">
        <v>265</v>
      </c>
      <c r="EY3" s="51" t="s">
        <v>264</v>
      </c>
      <c r="EZ3" s="107" t="s">
        <v>265</v>
      </c>
      <c r="FA3" s="122" t="s">
        <v>264</v>
      </c>
      <c r="FB3" s="123" t="s">
        <v>265</v>
      </c>
      <c r="FC3" s="123" t="s">
        <v>264</v>
      </c>
      <c r="FD3" s="123" t="s">
        <v>265</v>
      </c>
      <c r="FE3" s="123" t="s">
        <v>264</v>
      </c>
      <c r="FF3" s="123" t="s">
        <v>265</v>
      </c>
      <c r="FG3" s="123" t="s">
        <v>264</v>
      </c>
      <c r="FH3" s="123" t="s">
        <v>265</v>
      </c>
      <c r="FI3" s="123" t="s">
        <v>264</v>
      </c>
      <c r="FJ3" s="123" t="s">
        <v>265</v>
      </c>
      <c r="FK3" s="123" t="s">
        <v>264</v>
      </c>
      <c r="FL3" s="123" t="s">
        <v>265</v>
      </c>
      <c r="FM3" s="123" t="s">
        <v>264</v>
      </c>
      <c r="FN3" s="123" t="s">
        <v>265</v>
      </c>
      <c r="FO3" s="123" t="s">
        <v>264</v>
      </c>
      <c r="FP3" s="123" t="s">
        <v>265</v>
      </c>
      <c r="FQ3" s="123" t="s">
        <v>264</v>
      </c>
      <c r="FR3" s="123" t="s">
        <v>265</v>
      </c>
      <c r="FS3" s="123" t="s">
        <v>264</v>
      </c>
      <c r="FT3" s="124" t="s">
        <v>265</v>
      </c>
      <c r="FU3" s="122" t="s">
        <v>264</v>
      </c>
      <c r="FV3" s="123" t="s">
        <v>265</v>
      </c>
      <c r="FW3" s="123" t="s">
        <v>264</v>
      </c>
      <c r="FX3" s="123" t="s">
        <v>265</v>
      </c>
      <c r="FY3" s="123" t="s">
        <v>264</v>
      </c>
      <c r="FZ3" s="123" t="s">
        <v>265</v>
      </c>
      <c r="GA3" s="123" t="s">
        <v>264</v>
      </c>
      <c r="GB3" s="123" t="s">
        <v>265</v>
      </c>
      <c r="GC3" s="123" t="s">
        <v>264</v>
      </c>
      <c r="GD3" s="123" t="s">
        <v>265</v>
      </c>
      <c r="GE3" s="123" t="s">
        <v>264</v>
      </c>
      <c r="GF3" s="123" t="s">
        <v>265</v>
      </c>
      <c r="GG3" s="123" t="s">
        <v>264</v>
      </c>
      <c r="GH3" s="123" t="s">
        <v>265</v>
      </c>
      <c r="GI3" s="123" t="s">
        <v>264</v>
      </c>
      <c r="GJ3" s="123" t="s">
        <v>265</v>
      </c>
      <c r="GK3" s="123" t="s">
        <v>264</v>
      </c>
      <c r="GL3" s="123" t="s">
        <v>265</v>
      </c>
      <c r="GM3" s="123" t="s">
        <v>264</v>
      </c>
      <c r="GN3" s="52" t="s">
        <v>265</v>
      </c>
      <c r="GO3" s="593" t="s">
        <v>264</v>
      </c>
      <c r="GP3" s="594" t="s">
        <v>265</v>
      </c>
      <c r="GQ3" s="594" t="s">
        <v>264</v>
      </c>
      <c r="GR3" s="594" t="s">
        <v>265</v>
      </c>
      <c r="GS3" s="594" t="s">
        <v>264</v>
      </c>
      <c r="GT3" s="594" t="s">
        <v>265</v>
      </c>
      <c r="GU3" s="594" t="s">
        <v>264</v>
      </c>
      <c r="GV3" s="594" t="s">
        <v>265</v>
      </c>
      <c r="GW3" s="594" t="s">
        <v>264</v>
      </c>
      <c r="GX3" s="594" t="s">
        <v>265</v>
      </c>
      <c r="GY3" s="594" t="s">
        <v>264</v>
      </c>
      <c r="GZ3" s="594" t="s">
        <v>265</v>
      </c>
      <c r="HA3" s="594" t="s">
        <v>264</v>
      </c>
      <c r="HB3" s="594" t="s">
        <v>265</v>
      </c>
      <c r="HC3" s="594" t="s">
        <v>264</v>
      </c>
      <c r="HD3" s="594" t="s">
        <v>265</v>
      </c>
      <c r="HE3" s="594" t="s">
        <v>264</v>
      </c>
      <c r="HF3" s="594" t="s">
        <v>265</v>
      </c>
      <c r="HG3" s="594" t="s">
        <v>264</v>
      </c>
      <c r="HH3" s="597" t="s">
        <v>265</v>
      </c>
      <c r="HI3" s="244">
        <f>A3-21</f>
        <v>44295</v>
      </c>
      <c r="HJ3" s="245">
        <f>A3-14</f>
        <v>44302</v>
      </c>
      <c r="HK3" s="246">
        <f>A3-7</f>
        <v>44309</v>
      </c>
      <c r="HL3" s="246">
        <f>A3</f>
        <v>44316</v>
      </c>
      <c r="HM3" s="247">
        <f>A3-21</f>
        <v>44295</v>
      </c>
      <c r="HN3" s="247">
        <f>A3-14</f>
        <v>44302</v>
      </c>
      <c r="HO3" s="248">
        <f>A3-7</f>
        <v>44309</v>
      </c>
      <c r="HP3" s="249">
        <f>A3</f>
        <v>44316</v>
      </c>
      <c r="HQ3" s="194" t="s">
        <v>264</v>
      </c>
      <c r="HR3" s="195" t="s">
        <v>265</v>
      </c>
      <c r="HS3" s="195" t="s">
        <v>264</v>
      </c>
      <c r="HT3" s="195" t="s">
        <v>265</v>
      </c>
      <c r="HU3" s="195" t="s">
        <v>264</v>
      </c>
      <c r="HV3" s="195" t="s">
        <v>265</v>
      </c>
      <c r="HW3" s="195" t="s">
        <v>264</v>
      </c>
      <c r="HX3" s="195" t="s">
        <v>265</v>
      </c>
      <c r="HY3" s="195" t="s">
        <v>264</v>
      </c>
      <c r="HZ3" s="195" t="s">
        <v>265</v>
      </c>
      <c r="IA3" s="195" t="s">
        <v>264</v>
      </c>
      <c r="IB3" s="195" t="s">
        <v>265</v>
      </c>
      <c r="IC3" s="195" t="s">
        <v>264</v>
      </c>
      <c r="ID3" s="195" t="s">
        <v>265</v>
      </c>
      <c r="IE3" s="195" t="s">
        <v>264</v>
      </c>
      <c r="IF3" s="195" t="s">
        <v>265</v>
      </c>
      <c r="IG3" s="195" t="s">
        <v>264</v>
      </c>
      <c r="IH3" s="195" t="s">
        <v>265</v>
      </c>
      <c r="II3" s="195" t="s">
        <v>264</v>
      </c>
      <c r="IJ3" s="196" t="s">
        <v>265</v>
      </c>
      <c r="IK3" s="569" t="s">
        <v>264</v>
      </c>
      <c r="IL3" s="570" t="s">
        <v>265</v>
      </c>
      <c r="IM3" s="570" t="s">
        <v>264</v>
      </c>
      <c r="IN3" s="570" t="s">
        <v>265</v>
      </c>
      <c r="IO3" s="570" t="s">
        <v>264</v>
      </c>
      <c r="IP3" s="570" t="s">
        <v>265</v>
      </c>
      <c r="IQ3" s="570" t="s">
        <v>264</v>
      </c>
      <c r="IR3" s="570" t="s">
        <v>265</v>
      </c>
      <c r="IS3" s="570" t="s">
        <v>264</v>
      </c>
      <c r="IT3" s="570" t="s">
        <v>265</v>
      </c>
      <c r="IU3" s="570" t="s">
        <v>264</v>
      </c>
      <c r="IV3" s="570" t="s">
        <v>265</v>
      </c>
      <c r="IW3" s="570" t="s">
        <v>264</v>
      </c>
      <c r="IX3" s="570" t="s">
        <v>265</v>
      </c>
      <c r="IY3" s="570" t="s">
        <v>264</v>
      </c>
      <c r="IZ3" s="570" t="s">
        <v>265</v>
      </c>
      <c r="JA3" s="570" t="s">
        <v>264</v>
      </c>
      <c r="JB3" s="570" t="s">
        <v>265</v>
      </c>
      <c r="JC3" s="570" t="s">
        <v>264</v>
      </c>
      <c r="JD3" s="613" t="s">
        <v>265</v>
      </c>
      <c r="JF3" s="80" t="s">
        <v>264</v>
      </c>
      <c r="JG3" s="358" t="s">
        <v>265</v>
      </c>
      <c r="JH3" s="358" t="s">
        <v>264</v>
      </c>
      <c r="JI3" s="358" t="s">
        <v>265</v>
      </c>
      <c r="JJ3" s="358" t="s">
        <v>264</v>
      </c>
      <c r="JK3" s="358" t="s">
        <v>265</v>
      </c>
      <c r="JL3" s="358" t="s">
        <v>264</v>
      </c>
      <c r="JM3" s="358" t="s">
        <v>265</v>
      </c>
      <c r="JN3" s="358" t="s">
        <v>264</v>
      </c>
      <c r="JO3" s="358" t="s">
        <v>265</v>
      </c>
      <c r="JP3" s="358" t="s">
        <v>264</v>
      </c>
      <c r="JQ3" s="358" t="s">
        <v>265</v>
      </c>
      <c r="JR3" s="358" t="s">
        <v>264</v>
      </c>
      <c r="JS3" s="358" t="s">
        <v>265</v>
      </c>
      <c r="JT3" s="358" t="s">
        <v>264</v>
      </c>
      <c r="JU3" s="358" t="s">
        <v>265</v>
      </c>
      <c r="JV3" s="358" t="s">
        <v>264</v>
      </c>
      <c r="JW3" s="358" t="s">
        <v>265</v>
      </c>
      <c r="JX3" s="358" t="s">
        <v>264</v>
      </c>
      <c r="JY3" s="611" t="s">
        <v>265</v>
      </c>
      <c r="JZ3" s="631" t="s">
        <v>264</v>
      </c>
      <c r="KA3" s="632" t="s">
        <v>265</v>
      </c>
      <c r="KB3" s="632" t="s">
        <v>264</v>
      </c>
      <c r="KC3" s="632" t="s">
        <v>265</v>
      </c>
      <c r="KD3" s="632" t="s">
        <v>264</v>
      </c>
      <c r="KE3" s="633" t="s">
        <v>265</v>
      </c>
      <c r="KF3" s="893"/>
      <c r="KG3" s="895"/>
      <c r="KH3" s="897"/>
    </row>
    <row r="4" spans="1:294" s="22" customFormat="1" ht="22.5" customHeight="1">
      <c r="A4" s="219" t="s">
        <v>17</v>
      </c>
      <c r="B4" s="220">
        <v>45376763</v>
      </c>
      <c r="C4" s="520">
        <f>+S4</f>
        <v>2977356</v>
      </c>
      <c r="D4" s="503">
        <f>+AA4</f>
        <v>63865</v>
      </c>
      <c r="E4" s="233">
        <f>(HQ4*BE4)+(HR4*BF4)+(HS4*BG4)+(HT4*BH4)+(HU4*BI4)+(HV4*BJ4)+(HW4*BK4)+(HX4*BL4)+(HY4*BM4)+(HZ4*BN4)+(IA4*BO4)+(IB4*BP4)+(IC4*BQ4)+(ID4*BR4)+(IE4*BS4)+(IF4*BT4)+(IG4*BU4)+(IH4*BV4)+(II4*BW4)+(IJ4*BX4)</f>
        <v>6.0789195261334375E-3</v>
      </c>
      <c r="F4" s="212">
        <f t="shared" ref="F4:F33" si="0">HJ4/B4</f>
        <v>5.9450670820216947E-2</v>
      </c>
      <c r="G4" s="213">
        <f>H4/F4</f>
        <v>3.8944510649853634</v>
      </c>
      <c r="H4" s="212">
        <f t="shared" ref="H4:H33" si="1">HP4/(E4*B4)</f>
        <v>0.23152772828988816</v>
      </c>
      <c r="I4" s="214">
        <f t="shared" ref="I4:I33" si="2">(G4*HL4)/B4</f>
        <v>0.25553094752573169</v>
      </c>
      <c r="J4" s="333">
        <f t="shared" ref="J4:J33" si="3">+((CS4*AK4)+(CT4*AL4)+(CU4*AM4)+(CV4*AN4)+(CW4*AO4)+(CX4*AP4)+(CY4*AQ4)+(CZ4*AR4)+(DA4*AS4)+(DB4*AT4)+(DC4*AU4)+(DD4*AV4)+(DE4*AW4)+(DF4*AX4)+(DG4*AY4)+(DH4*AZ4)+(DI4*BA4)+(DJ4*BB4)+(DK4*BC4)+(DL4*BD4))/B4</f>
        <v>0.43347770774944677</v>
      </c>
      <c r="K4" s="334">
        <f>HP4/(B4*J4)</f>
        <v>3.2468530749826417E-3</v>
      </c>
      <c r="L4" s="575">
        <f>+(J4*B4)/HJ4</f>
        <v>7.2913846348397673</v>
      </c>
      <c r="M4" s="335">
        <f>((J4*B4)+((FU4+FV4+FW4+FX4+FY4+FZ4+GA4+GB4+GC4+GD4+GE4+GF4+GG4+GH4+GI4+GJ4+GK4+GL4+GM4+GN4)-(DM4+DN4+DO4+DP4+DQ4+DR4+DS4+DT4+DU4+DV4+DW4+DX4+DY4+DZ4+EA4+EB4+EC4+ED4+EE4+EF4))*L4)/B4</f>
        <v>0.47807980505266368</v>
      </c>
      <c r="N4" s="825"/>
      <c r="O4" s="150"/>
      <c r="P4" s="150"/>
      <c r="Q4" s="150"/>
      <c r="R4" s="150"/>
      <c r="S4" s="150">
        <f t="shared" ref="S4:S33" si="4">+HL4</f>
        <v>2977356</v>
      </c>
      <c r="T4" s="151">
        <f t="shared" ref="T4:T33" si="5">+(S4*100000)/B4</f>
        <v>6561.4111786686944</v>
      </c>
      <c r="U4" s="150">
        <f t="shared" ref="U4:U33" si="6">+HL4-HK4</f>
        <v>120537</v>
      </c>
      <c r="V4" s="152">
        <f t="shared" ref="V4:V33" si="7">+(HL4-HK4)/HK4</f>
        <v>4.2192732546234117E-2</v>
      </c>
      <c r="W4" s="151">
        <f t="shared" ref="W4:W33" si="8">+(U4*100000)/B4</f>
        <v>265.63595997361028</v>
      </c>
      <c r="X4" s="150">
        <f t="shared" ref="X4:X33" si="9">+HL4-HJ4</f>
        <v>279677</v>
      </c>
      <c r="Y4" s="152">
        <f t="shared" ref="Y4:Y33" si="10">+(HL4-HJ4)/HJ4</f>
        <v>0.1036731946239712</v>
      </c>
      <c r="Z4" s="151">
        <f t="shared" ref="Z4:Z33" si="11">+(X4*100000)/B4</f>
        <v>616.34409664699967</v>
      </c>
      <c r="AA4" s="150">
        <f t="shared" ref="AA4:AA33" si="12">+HP4</f>
        <v>63865</v>
      </c>
      <c r="AB4" s="151">
        <f t="shared" ref="AB4:AB33" si="13">+(AA4*1000000)/B4</f>
        <v>1407.438428342718</v>
      </c>
      <c r="AC4" s="153">
        <f>+AA4/S4</f>
        <v>2.1450239742912838E-2</v>
      </c>
      <c r="AD4" s="150">
        <f t="shared" ref="AD4:AD33" si="14">+HP4-HO4</f>
        <v>980</v>
      </c>
      <c r="AE4" s="152">
        <f t="shared" ref="AE4:AE33" si="15">+(HP4-HO4)/HO4</f>
        <v>1.5584002544326946E-2</v>
      </c>
      <c r="AF4" s="151">
        <f t="shared" ref="AF4:AF33" si="16">+(AD4*1000000)/B4</f>
        <v>21.596957015201813</v>
      </c>
      <c r="AG4" s="150">
        <f t="shared" ref="AG4:AG33" si="17">+HP4-HN4</f>
        <v>3115</v>
      </c>
      <c r="AH4" s="152">
        <f t="shared" ref="AH4:AH33" si="18">+(HP4-HN4)/HN4</f>
        <v>5.1275720164609052E-2</v>
      </c>
      <c r="AI4" s="151">
        <f t="shared" ref="AI4:AI33" si="19">+(AG4*1000000)/B4</f>
        <v>68.647470512605764</v>
      </c>
      <c r="AJ4" s="830"/>
      <c r="AK4" s="128">
        <v>3846386</v>
      </c>
      <c r="AL4" s="48">
        <v>3630008</v>
      </c>
      <c r="AM4" s="48">
        <v>3630512</v>
      </c>
      <c r="AN4" s="48">
        <v>3447284</v>
      </c>
      <c r="AO4" s="48">
        <v>3577931</v>
      </c>
      <c r="AP4" s="48">
        <v>3506074</v>
      </c>
      <c r="AQ4" s="48">
        <v>3222370</v>
      </c>
      <c r="AR4" s="48">
        <v>3260293</v>
      </c>
      <c r="AS4" s="48">
        <v>2822152</v>
      </c>
      <c r="AT4" s="48">
        <v>2921474</v>
      </c>
      <c r="AU4" s="48">
        <v>2113466</v>
      </c>
      <c r="AV4" s="48">
        <v>2268431</v>
      </c>
      <c r="AW4" s="48">
        <v>1653429</v>
      </c>
      <c r="AX4" s="48">
        <v>1907109</v>
      </c>
      <c r="AY4" s="48">
        <v>989963</v>
      </c>
      <c r="AZ4" s="48">
        <v>1333430</v>
      </c>
      <c r="BA4" s="48">
        <v>356558</v>
      </c>
      <c r="BB4" s="48">
        <v>656718</v>
      </c>
      <c r="BC4" s="48">
        <v>60365</v>
      </c>
      <c r="BD4" s="49">
        <v>172810</v>
      </c>
      <c r="BE4" s="258">
        <v>2.0000000000000002E-5</v>
      </c>
      <c r="BF4" s="53">
        <v>2.0000000000000002E-5</v>
      </c>
      <c r="BG4" s="53">
        <v>5.0000000000000002E-5</v>
      </c>
      <c r="BH4" s="53">
        <v>4.0000000000000003E-5</v>
      </c>
      <c r="BI4" s="53">
        <v>1.2518952302791728E-4</v>
      </c>
      <c r="BJ4" s="53">
        <v>1.2406223545552731E-4</v>
      </c>
      <c r="BK4" s="53">
        <v>3.4000000000000002E-4</v>
      </c>
      <c r="BL4" s="53">
        <v>1.8000000000000001E-4</v>
      </c>
      <c r="BM4" s="53">
        <v>8.9999999999999998E-4</v>
      </c>
      <c r="BN4" s="53">
        <v>5.0000000000000001E-4</v>
      </c>
      <c r="BO4" s="53">
        <v>3.8E-3</v>
      </c>
      <c r="BP4" s="53">
        <v>2E-3</v>
      </c>
      <c r="BQ4" s="53">
        <v>1.6199999999999999E-2</v>
      </c>
      <c r="BR4" s="53">
        <v>6.1999999999999998E-3</v>
      </c>
      <c r="BS4" s="53">
        <v>6.1100000000000002E-2</v>
      </c>
      <c r="BT4" s="53">
        <v>2.6800000000000001E-2</v>
      </c>
      <c r="BU4" s="53">
        <v>0.1421</v>
      </c>
      <c r="BV4" s="53">
        <v>5.4699999999999999E-2</v>
      </c>
      <c r="BW4" s="53">
        <v>0.27589999999999998</v>
      </c>
      <c r="BX4" s="54">
        <v>0.1051</v>
      </c>
      <c r="BY4" s="64">
        <f>+BY5+BY6+SUM(BY12:BY34)</f>
        <v>32.799999999999997</v>
      </c>
      <c r="BZ4" s="62">
        <f t="shared" ref="BZ4:CR4" si="20">+BZ5+BZ6+SUM(BZ12:BZ34)</f>
        <v>33.599999999999994</v>
      </c>
      <c r="CA4" s="62">
        <f t="shared" si="20"/>
        <v>45.8</v>
      </c>
      <c r="CB4" s="62">
        <f t="shared" si="20"/>
        <v>49</v>
      </c>
      <c r="CC4" s="62">
        <f t="shared" si="20"/>
        <v>218</v>
      </c>
      <c r="CD4" s="62">
        <f t="shared" si="20"/>
        <v>173.4</v>
      </c>
      <c r="CE4" s="62">
        <f t="shared" si="20"/>
        <v>637.6</v>
      </c>
      <c r="CF4" s="62">
        <f t="shared" si="20"/>
        <v>382</v>
      </c>
      <c r="CG4" s="62">
        <f t="shared" si="20"/>
        <v>1719.2</v>
      </c>
      <c r="CH4" s="62">
        <f t="shared" si="20"/>
        <v>1009</v>
      </c>
      <c r="CI4" s="62">
        <f t="shared" si="20"/>
        <v>4479.8</v>
      </c>
      <c r="CJ4" s="62">
        <f t="shared" si="20"/>
        <v>2207.6000000000004</v>
      </c>
      <c r="CK4" s="62">
        <f t="shared" si="20"/>
        <v>9581.2000000000007</v>
      </c>
      <c r="CL4" s="62">
        <f t="shared" si="20"/>
        <v>4966.2</v>
      </c>
      <c r="CM4" s="62">
        <f t="shared" si="20"/>
        <v>11546.8</v>
      </c>
      <c r="CN4" s="62">
        <f t="shared" si="20"/>
        <v>7354</v>
      </c>
      <c r="CO4" s="62">
        <f t="shared" si="20"/>
        <v>7798</v>
      </c>
      <c r="CP4" s="62">
        <f t="shared" si="20"/>
        <v>7703.4</v>
      </c>
      <c r="CQ4" s="62">
        <f t="shared" si="20"/>
        <v>1919.2</v>
      </c>
      <c r="CR4" s="253">
        <f t="shared" si="20"/>
        <v>3789.8</v>
      </c>
      <c r="CS4" s="75">
        <f>+DG4</f>
        <v>0.19089804035774829</v>
      </c>
      <c r="CT4" s="76">
        <f>+DH4</f>
        <v>0.20578731922532631</v>
      </c>
      <c r="CU4" s="76">
        <f>+DE4</f>
        <v>0.35770032989951922</v>
      </c>
      <c r="CV4" s="76">
        <f>+DF4</f>
        <v>0.42000745631214581</v>
      </c>
      <c r="CW4" s="76">
        <f>IF(MIN(+CC4/(AO4*BI4),0.7)&gt;0,MIN(+CC4/(AO4*BI4),0.7),DQ4/AO4)</f>
        <v>0.48669462261227997</v>
      </c>
      <c r="CX4" s="76">
        <f t="shared" ref="CX4:DL4" si="21">IF(MIN(+CD4/(AP4*BJ4),0.7)&gt;0,MIN(+CD4/(AP4*BJ4),0.7),DR4/AP4)</f>
        <v>0.39864691960295201</v>
      </c>
      <c r="CY4" s="76">
        <f t="shared" si="21"/>
        <v>0.58196113967268159</v>
      </c>
      <c r="CZ4" s="76">
        <f t="shared" si="21"/>
        <v>0.65092990790159722</v>
      </c>
      <c r="DA4" s="76">
        <f t="shared" si="21"/>
        <v>0.67686723543672433</v>
      </c>
      <c r="DB4" s="76">
        <f t="shared" si="21"/>
        <v>0.69074720500678766</v>
      </c>
      <c r="DC4" s="76">
        <f t="shared" si="21"/>
        <v>0.55780160969805304</v>
      </c>
      <c r="DD4" s="76">
        <f t="shared" si="21"/>
        <v>0.48659183373882658</v>
      </c>
      <c r="DE4" s="76">
        <f t="shared" si="21"/>
        <v>0.35770032989951922</v>
      </c>
      <c r="DF4" s="76">
        <f t="shared" si="21"/>
        <v>0.42000745631214581</v>
      </c>
      <c r="DG4" s="76">
        <f t="shared" si="21"/>
        <v>0.19089804035774829</v>
      </c>
      <c r="DH4" s="76">
        <f t="shared" si="21"/>
        <v>0.20578731922532631</v>
      </c>
      <c r="DI4" s="76">
        <f t="shared" si="21"/>
        <v>0.15390721086230119</v>
      </c>
      <c r="DJ4" s="76">
        <f t="shared" si="21"/>
        <v>0.21444513736255796</v>
      </c>
      <c r="DK4" s="76">
        <f t="shared" si="21"/>
        <v>0.11523471432559577</v>
      </c>
      <c r="DL4" s="76">
        <f t="shared" si="21"/>
        <v>0.20866264357807379</v>
      </c>
      <c r="DM4" s="125">
        <f>+'Cas_-14'!B4</f>
        <v>30125</v>
      </c>
      <c r="DN4" s="61">
        <f>+'Cas_-14'!C4</f>
        <v>28054</v>
      </c>
      <c r="DO4" s="61">
        <f>+'Cas_-14'!D4</f>
        <v>86421</v>
      </c>
      <c r="DP4" s="61">
        <f>+'Cas_-14'!E4</f>
        <v>95706</v>
      </c>
      <c r="DQ4" s="61">
        <f>+'Cas_-14'!F4</f>
        <v>276096</v>
      </c>
      <c r="DR4" s="61">
        <f>+'Cas_-14'!G4</f>
        <v>283414</v>
      </c>
      <c r="DS4" s="61">
        <f>+'Cas_-14'!H4</f>
        <v>310115</v>
      </c>
      <c r="DT4" s="61">
        <f>+'Cas_-14'!I4</f>
        <v>302478</v>
      </c>
      <c r="DU4" s="61">
        <f>+'Cas_-14'!J4</f>
        <v>253252</v>
      </c>
      <c r="DV4" s="61">
        <f>+'Cas_-14'!K4</f>
        <v>253199</v>
      </c>
      <c r="DW4" s="61">
        <f>+'Cas_-14'!L4</f>
        <v>175702</v>
      </c>
      <c r="DX4" s="61">
        <f>+'Cas_-14'!M4</f>
        <v>178058</v>
      </c>
      <c r="DY4" s="61">
        <f>+'Cas_-14'!N4</f>
        <v>110247</v>
      </c>
      <c r="DZ4" s="61">
        <f>+'Cas_-14'!O4</f>
        <v>103877</v>
      </c>
      <c r="EA4" s="61">
        <f>+'Cas_-14'!P4</f>
        <v>57264</v>
      </c>
      <c r="EB4" s="61">
        <f>+'Cas_-14'!Q4</f>
        <v>55914</v>
      </c>
      <c r="EC4" s="61">
        <f>+'Cas_-14'!R4</f>
        <v>21989</v>
      </c>
      <c r="ED4" s="61">
        <f>+'Cas_-14'!S4</f>
        <v>30938</v>
      </c>
      <c r="EE4" s="61">
        <f>+'Cas_-14'!T4</f>
        <v>4082</v>
      </c>
      <c r="EF4" s="270">
        <f>+'Cas_-14'!U4</f>
        <v>11305</v>
      </c>
      <c r="EG4" s="199">
        <f t="shared" ref="EG4:EV20" si="22">+DM4/AK4</f>
        <v>7.8320272588346569E-3</v>
      </c>
      <c r="EH4" s="92">
        <f t="shared" si="22"/>
        <v>7.7283576234542734E-3</v>
      </c>
      <c r="EI4" s="92">
        <f t="shared" si="22"/>
        <v>2.3804080526383057E-2</v>
      </c>
      <c r="EJ4" s="92">
        <f t="shared" si="22"/>
        <v>2.7762725670411836E-2</v>
      </c>
      <c r="EK4" s="92">
        <f t="shared" si="22"/>
        <v>7.7166384706692223E-2</v>
      </c>
      <c r="EL4" s="92">
        <f t="shared" si="22"/>
        <v>8.0835144951304505E-2</v>
      </c>
      <c r="EM4" s="92">
        <f t="shared" si="22"/>
        <v>9.6238172525191082E-2</v>
      </c>
      <c r="EN4" s="92">
        <f t="shared" si="22"/>
        <v>9.2776324091116968E-2</v>
      </c>
      <c r="EO4" s="92">
        <f t="shared" si="22"/>
        <v>8.9737193460876663E-2</v>
      </c>
      <c r="EP4" s="92">
        <f t="shared" si="22"/>
        <v>8.6668236650403185E-2</v>
      </c>
      <c r="EQ4" s="92">
        <f t="shared" si="22"/>
        <v>8.3134528778792752E-2</v>
      </c>
      <c r="ER4" s="92">
        <f t="shared" si="22"/>
        <v>7.849390173207825E-2</v>
      </c>
      <c r="ES4" s="92">
        <f t="shared" si="22"/>
        <v>6.6677795055003874E-2</v>
      </c>
      <c r="ET4" s="92">
        <f t="shared" si="22"/>
        <v>5.4468307789434164E-2</v>
      </c>
      <c r="EU4" s="92">
        <f t="shared" si="22"/>
        <v>5.7844586110794037E-2</v>
      </c>
      <c r="EV4" s="92">
        <f t="shared" si="22"/>
        <v>4.193245989665749E-2</v>
      </c>
      <c r="EW4" s="92">
        <f t="shared" ref="EW4:EZ33" si="23">+EC4/BA4</f>
        <v>6.1670191104953469E-2</v>
      </c>
      <c r="EX4" s="92">
        <f t="shared" si="23"/>
        <v>4.7110022871308541E-2</v>
      </c>
      <c r="EY4" s="92">
        <f t="shared" si="23"/>
        <v>6.7621966371241612E-2</v>
      </c>
      <c r="EZ4" s="97">
        <f t="shared" si="23"/>
        <v>6.541866790116313E-2</v>
      </c>
      <c r="FA4" s="119">
        <f>+FO4</f>
        <v>3.3001885430056856</v>
      </c>
      <c r="FB4" s="120">
        <f>+FP4</f>
        <v>4.9075899609154572</v>
      </c>
      <c r="FC4" s="120">
        <f>+FM4</f>
        <v>5.3646094566331248</v>
      </c>
      <c r="FD4" s="120">
        <f>+FN4</f>
        <v>7.7110428680073557</v>
      </c>
      <c r="FE4" s="120">
        <f t="shared" ref="FE4:FT20" si="24">+CW4/EK4</f>
        <v>6.3070807899345782</v>
      </c>
      <c r="FF4" s="120">
        <f t="shared" si="24"/>
        <v>4.9316039433478958</v>
      </c>
      <c r="FG4" s="120">
        <f t="shared" si="24"/>
        <v>6.0470925870953005</v>
      </c>
      <c r="FH4" s="120">
        <f t="shared" si="24"/>
        <v>7.0161209153135831</v>
      </c>
      <c r="FI4" s="120">
        <f t="shared" si="24"/>
        <v>7.5427725041548435</v>
      </c>
      <c r="FJ4" s="120">
        <f t="shared" si="24"/>
        <v>7.9700156793668224</v>
      </c>
      <c r="FK4" s="120">
        <f t="shared" si="24"/>
        <v>6.7096261672724573</v>
      </c>
      <c r="FL4" s="120">
        <f t="shared" si="24"/>
        <v>6.1991036628514316</v>
      </c>
      <c r="FM4" s="120">
        <f t="shared" si="24"/>
        <v>5.3646094566331248</v>
      </c>
      <c r="FN4" s="120">
        <f t="shared" si="24"/>
        <v>7.7110428680073557</v>
      </c>
      <c r="FO4" s="120">
        <f t="shared" si="24"/>
        <v>3.3001885430056856</v>
      </c>
      <c r="FP4" s="120">
        <f t="shared" si="24"/>
        <v>4.9075899609154572</v>
      </c>
      <c r="FQ4" s="120">
        <f t="shared" si="24"/>
        <v>2.4956499745618443</v>
      </c>
      <c r="FR4" s="120">
        <f t="shared" si="24"/>
        <v>4.5520066493782512</v>
      </c>
      <c r="FS4" s="120">
        <f t="shared" si="24"/>
        <v>1.7041017957532065</v>
      </c>
      <c r="FT4" s="121">
        <f t="shared" si="24"/>
        <v>3.189649839604328</v>
      </c>
      <c r="FU4" s="83">
        <f>+Cas_Hoy!B4</f>
        <v>32924</v>
      </c>
      <c r="FV4" s="65">
        <f>+Cas_Hoy!C4</f>
        <v>30631</v>
      </c>
      <c r="FW4" s="65">
        <f>+Cas_Hoy!D4</f>
        <v>97212</v>
      </c>
      <c r="FX4" s="65">
        <f>+Cas_Hoy!E4</f>
        <v>107273</v>
      </c>
      <c r="FY4" s="65">
        <f>+Cas_Hoy!F4</f>
        <v>303739</v>
      </c>
      <c r="FZ4" s="65">
        <f>+Cas_Hoy!G4</f>
        <v>312068</v>
      </c>
      <c r="GA4" s="65">
        <f>+Cas_Hoy!H4</f>
        <v>341913</v>
      </c>
      <c r="GB4" s="65">
        <f>+Cas_Hoy!I4</f>
        <v>333242</v>
      </c>
      <c r="GC4" s="65">
        <f>+Cas_Hoy!J4</f>
        <v>280850</v>
      </c>
      <c r="GD4" s="65">
        <f>+Cas_Hoy!K4</f>
        <v>280530</v>
      </c>
      <c r="GE4" s="65">
        <f>+Cas_Hoy!L4</f>
        <v>194490</v>
      </c>
      <c r="GF4" s="65">
        <f>+Cas_Hoy!M4</f>
        <v>197046</v>
      </c>
      <c r="GG4" s="65">
        <f>+Cas_Hoy!N4</f>
        <v>122337</v>
      </c>
      <c r="GH4" s="65">
        <f>+Cas_Hoy!O4</f>
        <v>115389</v>
      </c>
      <c r="GI4" s="65">
        <f>+Cas_Hoy!P4</f>
        <v>62373</v>
      </c>
      <c r="GJ4" s="65">
        <f>+Cas_Hoy!Q4</f>
        <v>61250</v>
      </c>
      <c r="GK4" s="65">
        <f>+Cas_Hoy!R4</f>
        <v>23393</v>
      </c>
      <c r="GL4" s="65">
        <f>+Cas_Hoy!S4</f>
        <v>32961</v>
      </c>
      <c r="GM4" s="65">
        <f>+Cas_Hoy!T4</f>
        <v>4318</v>
      </c>
      <c r="GN4" s="84">
        <f>+Cas_Hoy!U4</f>
        <v>11871</v>
      </c>
      <c r="GO4" s="324">
        <f>+HC4</f>
        <v>0.20792964988882781</v>
      </c>
      <c r="GP4" s="113">
        <f>+HD4</f>
        <v>0.22542607043944696</v>
      </c>
      <c r="GQ4" s="113">
        <f>+HA4</f>
        <v>0.39692676679562694</v>
      </c>
      <c r="GR4" s="113">
        <f>+HB4</f>
        <v>0.46655410125823998</v>
      </c>
      <c r="GS4" s="271">
        <f t="shared" ref="GS4:HH18" si="25">MIN(+(FY4*FE4)/AO4,0.7)</f>
        <v>0.53542296149756352</v>
      </c>
      <c r="GT4" s="271">
        <f t="shared" si="25"/>
        <v>0.43895131117959607</v>
      </c>
      <c r="GU4" s="271">
        <f t="shared" si="25"/>
        <v>0.64163319784243134</v>
      </c>
      <c r="GV4" s="271">
        <f t="shared" si="25"/>
        <v>0.7</v>
      </c>
      <c r="GW4" s="271">
        <f t="shared" si="25"/>
        <v>0.7</v>
      </c>
      <c r="GX4" s="271">
        <f t="shared" si="25"/>
        <v>0.7</v>
      </c>
      <c r="GY4" s="271">
        <f t="shared" si="25"/>
        <v>0.61744792358751932</v>
      </c>
      <c r="GZ4" s="271">
        <f t="shared" si="25"/>
        <v>0.53848169961979153</v>
      </c>
      <c r="HA4" s="271">
        <f t="shared" si="25"/>
        <v>0.39692676679562694</v>
      </c>
      <c r="HB4" s="271">
        <f t="shared" si="25"/>
        <v>0.46655410125823998</v>
      </c>
      <c r="HC4" s="271">
        <f t="shared" si="25"/>
        <v>0.20792964988882781</v>
      </c>
      <c r="HD4" s="271">
        <f t="shared" si="25"/>
        <v>0.22542607043944696</v>
      </c>
      <c r="HE4" s="271">
        <f t="shared" si="25"/>
        <v>0.16373420272417175</v>
      </c>
      <c r="HF4" s="271">
        <f t="shared" si="25"/>
        <v>0.22846745661022924</v>
      </c>
      <c r="HG4" s="271">
        <f t="shared" si="25"/>
        <v>0.12189698590345971</v>
      </c>
      <c r="HH4" s="325">
        <f t="shared" si="25"/>
        <v>0.21910961892218611</v>
      </c>
      <c r="HI4" s="330">
        <f>+CyF_Tot!B4</f>
        <v>0</v>
      </c>
      <c r="HJ4" s="243">
        <f>+CyF_Tot!C4</f>
        <v>2697679</v>
      </c>
      <c r="HK4" s="243">
        <f>+CyF_Tot!D4</f>
        <v>2856819</v>
      </c>
      <c r="HL4" s="243">
        <f>+CyF_Tot!E4</f>
        <v>2977356</v>
      </c>
      <c r="HM4" s="243">
        <f>+CyF_Tot!F4</f>
        <v>0</v>
      </c>
      <c r="HN4" s="243">
        <f>+CyF_Tot!G4</f>
        <v>60750</v>
      </c>
      <c r="HO4" s="243">
        <f>+CyF_Tot!H4</f>
        <v>62885</v>
      </c>
      <c r="HP4" s="243">
        <f>+CyF_Tot!I4</f>
        <v>63865</v>
      </c>
      <c r="HQ4" s="89">
        <f t="shared" ref="HQ4:HQ33" si="26">+AK4/B4</f>
        <v>8.4765543985585751E-2</v>
      </c>
      <c r="HR4" s="199">
        <f t="shared" ref="HR4:HR33" si="27">+AL4/B4</f>
        <v>7.9997068102896626E-2</v>
      </c>
      <c r="HS4" s="199">
        <f t="shared" ref="HS4:HS33" si="28">+AM4/B4</f>
        <v>8.000817510936159E-2</v>
      </c>
      <c r="HT4" s="199">
        <f t="shared" ref="HT4:HT33" si="29">+AN4/B4</f>
        <v>7.5970249354278527E-2</v>
      </c>
      <c r="HU4" s="199">
        <f t="shared" ref="HU4:HU33" si="30">+AO4/B4</f>
        <v>7.8849410214651056E-2</v>
      </c>
      <c r="HV4" s="199">
        <f t="shared" ref="HV4:HV33" si="31">+AP4/B4</f>
        <v>7.7265846398078236E-2</v>
      </c>
      <c r="HW4" s="199">
        <f t="shared" ref="HW4:HW33" si="32">+AQ4/B4</f>
        <v>7.1013659568444756E-2</v>
      </c>
      <c r="HX4" s="199">
        <f t="shared" ref="HX4:HX33" si="33">+AR4/B4</f>
        <v>7.184939569179935E-2</v>
      </c>
      <c r="HY4" s="199">
        <f t="shared" ref="HY4:HY33" si="34">+AS4/B4</f>
        <v>6.2193770851393694E-2</v>
      </c>
      <c r="HZ4" s="199">
        <f t="shared" ref="HZ4:HZ33" si="35">+AT4/B4</f>
        <v>6.4382600407173154E-2</v>
      </c>
      <c r="IA4" s="199">
        <f t="shared" ref="IA4:IA33" si="36">+AU4/B4</f>
        <v>4.6575953423561745E-2</v>
      </c>
      <c r="IB4" s="199">
        <f t="shared" ref="IB4:IB33" si="37">+AV4/B4</f>
        <v>4.9991027345868633E-2</v>
      </c>
      <c r="IC4" s="199">
        <f t="shared" ref="IC4:IC33" si="38">+AW4/B4</f>
        <v>3.6437790857845015E-2</v>
      </c>
      <c r="ID4" s="199">
        <f t="shared" ref="ID4:ID33" si="39">+AX4/B4</f>
        <v>4.2028317445208685E-2</v>
      </c>
      <c r="IE4" s="199">
        <f t="shared" ref="IE4:IE33" si="40">+AY4/B4</f>
        <v>2.1816518732285951E-2</v>
      </c>
      <c r="IF4" s="199">
        <f t="shared" ref="IF4:IF33" si="41">+AZ4/B4</f>
        <v>2.9385745298755664E-2</v>
      </c>
      <c r="IG4" s="199">
        <f t="shared" ref="IG4:IG33" si="42">+BA4/B4</f>
        <v>7.8577222443125799E-3</v>
      </c>
      <c r="IH4" s="199">
        <f t="shared" ref="IH4:IH33" si="43">+BB4/B4</f>
        <v>1.4472561650111534E-2</v>
      </c>
      <c r="II4" s="199">
        <f t="shared" ref="II4:II33" si="44">+BC4/B4</f>
        <v>1.3303064390027116E-3</v>
      </c>
      <c r="IJ4" s="564">
        <f t="shared" ref="IJ4:IJ33" si="45">+BD4/B4</f>
        <v>3.8083368793847194E-3</v>
      </c>
      <c r="IK4" s="571">
        <f>FU4/((CS4*AK4)+((FU4-DM4))*FA4)</f>
        <v>4.4282163332776681E-2</v>
      </c>
      <c r="IL4" s="573">
        <f t="shared" ref="IL4:JD11" si="46">FV4/((CT4*AL4)+((FV4-DN4))*FB4)</f>
        <v>4.0322173287020986E-2</v>
      </c>
      <c r="IM4" s="573">
        <f t="shared" si="46"/>
        <v>7.1662528454844623E-2</v>
      </c>
      <c r="IN4" s="573">
        <f t="shared" si="46"/>
        <v>6.9790184328866217E-2</v>
      </c>
      <c r="IO4" s="573">
        <f t="shared" si="46"/>
        <v>0.15855195665099014</v>
      </c>
      <c r="IP4" s="573">
        <f t="shared" si="46"/>
        <v>0.2027737854636264</v>
      </c>
      <c r="IQ4" s="573">
        <f t="shared" si="46"/>
        <v>0.16536872647427853</v>
      </c>
      <c r="IR4" s="573">
        <f t="shared" si="46"/>
        <v>0.14252890052356021</v>
      </c>
      <c r="IS4" s="573">
        <f t="shared" si="46"/>
        <v>0.13257724523033967</v>
      </c>
      <c r="IT4" s="573">
        <f t="shared" si="46"/>
        <v>0.1254702675916749</v>
      </c>
      <c r="IU4" s="573">
        <f t="shared" si="46"/>
        <v>0.14903959998214206</v>
      </c>
      <c r="IV4" s="573">
        <f t="shared" si="46"/>
        <v>0.16131364377604634</v>
      </c>
      <c r="IW4" s="573">
        <f t="shared" si="46"/>
        <v>0.18640685926606268</v>
      </c>
      <c r="IX4" s="573">
        <f t="shared" si="46"/>
        <v>0.12968414481897628</v>
      </c>
      <c r="IY4" s="573">
        <f t="shared" si="46"/>
        <v>0.30301299061211762</v>
      </c>
      <c r="IZ4" s="573">
        <f t="shared" si="46"/>
        <v>0.20376600489529509</v>
      </c>
      <c r="JA4" s="573">
        <f t="shared" si="46"/>
        <v>0.40069721723518853</v>
      </c>
      <c r="JB4" s="573">
        <f t="shared" si="46"/>
        <v>0.21968333463146142</v>
      </c>
      <c r="JC4" s="573">
        <f t="shared" si="46"/>
        <v>0.58681940391829923</v>
      </c>
      <c r="JD4" s="675">
        <f t="shared" si="46"/>
        <v>0.31351403768008862</v>
      </c>
      <c r="JF4" s="621">
        <f t="shared" ref="JF4:JY16" si="47">+(BY4*1000000)/AK4</f>
        <v>8.5274852809884383</v>
      </c>
      <c r="JG4" s="622">
        <f t="shared" si="47"/>
        <v>9.2561779478171928</v>
      </c>
      <c r="JH4" s="622">
        <f t="shared" si="47"/>
        <v>12.615300541631594</v>
      </c>
      <c r="JI4" s="622">
        <f t="shared" si="47"/>
        <v>14.214088540427769</v>
      </c>
      <c r="JJ4" s="622">
        <f t="shared" si="47"/>
        <v>60.929067665083537</v>
      </c>
      <c r="JK4" s="622">
        <f t="shared" si="47"/>
        <v>49.457028003402094</v>
      </c>
      <c r="JL4" s="622">
        <f t="shared" si="47"/>
        <v>197.86678748871174</v>
      </c>
      <c r="JM4" s="622">
        <f t="shared" si="47"/>
        <v>117.1673834222875</v>
      </c>
      <c r="JN4" s="622">
        <f t="shared" si="47"/>
        <v>609.18051189305186</v>
      </c>
      <c r="JO4" s="622">
        <f t="shared" si="47"/>
        <v>345.37360250339384</v>
      </c>
      <c r="JP4" s="622">
        <f t="shared" si="47"/>
        <v>2119.6461168526012</v>
      </c>
      <c r="JQ4" s="622">
        <f t="shared" si="47"/>
        <v>973.18366747765322</v>
      </c>
      <c r="JR4" s="622">
        <f t="shared" si="47"/>
        <v>5794.7453443722106</v>
      </c>
      <c r="JS4" s="622">
        <f t="shared" si="47"/>
        <v>2604.0462291353037</v>
      </c>
      <c r="JT4" s="622">
        <f t="shared" si="47"/>
        <v>11663.870265858421</v>
      </c>
      <c r="JU4" s="622">
        <f t="shared" si="47"/>
        <v>5515.1001552387452</v>
      </c>
      <c r="JV4" s="622">
        <f t="shared" si="47"/>
        <v>21870.214663533003</v>
      </c>
      <c r="JW4" s="622">
        <f t="shared" si="47"/>
        <v>11730.149013731922</v>
      </c>
      <c r="JX4" s="622">
        <f t="shared" si="47"/>
        <v>31793.257682431871</v>
      </c>
      <c r="JY4" s="623">
        <f t="shared" si="47"/>
        <v>21930.443840055552</v>
      </c>
      <c r="JZ4" s="620">
        <f>((+BY4+CA4+CC4)*1000000)/(AK4+AM4+AO4)</f>
        <v>26.829903927053056</v>
      </c>
      <c r="KA4" s="618">
        <f>((+BZ4+CB4+CD4)*1000000)/(AL4+AN4+AP4)</f>
        <v>24.188901716145885</v>
      </c>
      <c r="KB4" s="618">
        <f>((+CE4+CG4+CI4)*1000000)/(AQ4+AS4+AU4)</f>
        <v>838.02525818866127</v>
      </c>
      <c r="KC4" s="618">
        <f>((+CF4+CH4+CJ4)*1000000)/(AR4+AT4+AV4)</f>
        <v>425.85984375750729</v>
      </c>
      <c r="KD4" s="618">
        <f>((+CK4+CM4+CO4+CQ4)*1000000)/(AW4+AY4+BA4+BC4)</f>
        <v>10079.09316524606</v>
      </c>
      <c r="KE4" s="619">
        <f>((+CL4+CN4+CP4+CR4)*1000000)/(AX4+AZ4+BB4+BD4)</f>
        <v>5850.8619145581624</v>
      </c>
      <c r="KF4" s="620">
        <f>+(SUM(BY4:CD4)*1000000)/SUM(AK4:AP4)</f>
        <v>25.53817451039701</v>
      </c>
      <c r="KG4" s="618">
        <f>+(SUM(CE4:CJ4)*1000000)/SUM(AQ4:AV4)</f>
        <v>628.31666263853253</v>
      </c>
      <c r="KH4" s="619">
        <f>+(SUM(CK4:CR4)*1000000)/SUM(AW4:BD4)</f>
        <v>7665.5921099318384</v>
      </c>
    </row>
    <row r="5" spans="1:294" s="22" customFormat="1" ht="18" customHeight="1">
      <c r="A5" s="221" t="s">
        <v>18</v>
      </c>
      <c r="B5" s="222">
        <v>17541141</v>
      </c>
      <c r="C5" s="521">
        <f>+S5</f>
        <v>1299906</v>
      </c>
      <c r="D5" s="504">
        <f>+AA5</f>
        <v>32975</v>
      </c>
      <c r="E5" s="235">
        <f t="shared" ref="E5:E69" si="48">(HQ5*BE5)+(HR5*BF5)+(HS5*BG5)+(HT5*BH5)+(HU5*BI5)+(HV5*BJ5)+(HW5*BK5)+(HX5*BL5)+(HY5*BM5)+(HZ5*BN5)+(IA5*BO5)+(IB5*BP5)+(IC5*BQ5)+(ID5*BR5)+(IE5*BS5)+(IF5*BT5)+(IG5*BU5)+(IH5*BV5)+(II5*BW5)+(IJ5*BX5)</f>
        <v>6.2554089887350154E-3</v>
      </c>
      <c r="F5" s="207">
        <f t="shared" si="0"/>
        <v>6.6359138211134608E-2</v>
      </c>
      <c r="G5" s="24">
        <f t="shared" ref="G5:G33" si="49">H5/F5</f>
        <v>4.5286683558959835</v>
      </c>
      <c r="H5" s="23">
        <f t="shared" si="1"/>
        <v>0.30051852934129331</v>
      </c>
      <c r="I5" s="31">
        <f t="shared" si="2"/>
        <v>0.33560206646986784</v>
      </c>
      <c r="J5" s="336">
        <f t="shared" si="3"/>
        <v>0.51014639288238384</v>
      </c>
      <c r="K5" s="337">
        <f t="shared" ref="K5:K33" si="50">HP5/(B5*J5)</f>
        <v>3.6849546246940997E-3</v>
      </c>
      <c r="L5" s="338">
        <f t="shared" ref="L5:L69" si="51">+(J5*B5)/HJ5</f>
        <v>7.6876584994104817</v>
      </c>
      <c r="M5" s="339">
        <f t="shared" ref="M5:M33" si="52">((J5*B5)+((FU5+FV5+FW5+FX5+FY5+FZ5+GA5+GB5+GC5+GD5+GE5+GF5+GG5+GH5+GI5+GJ5+GK5+GL5+GM5+GN5)-(DM5+DN5+DO5+DP5+DQ5+DR5+DS5+DT5+DU5+DV5+DW5+DX5+DY5+DZ5+EA5+EB5+EC5+ED5+EE5+EF5))*L5)/B5</f>
        <v>0.56910304138752943</v>
      </c>
      <c r="N5" s="826"/>
      <c r="O5" s="154" t="s">
        <v>263</v>
      </c>
      <c r="P5" s="155"/>
      <c r="Q5" s="155"/>
      <c r="R5" s="155"/>
      <c r="S5" s="156">
        <f t="shared" si="4"/>
        <v>1299906</v>
      </c>
      <c r="T5" s="157">
        <f t="shared" si="5"/>
        <v>7410.6125707558022</v>
      </c>
      <c r="U5" s="156">
        <f t="shared" si="6"/>
        <v>56245</v>
      </c>
      <c r="V5" s="158">
        <f t="shared" si="7"/>
        <v>4.5225346778583551E-2</v>
      </c>
      <c r="W5" s="157">
        <f t="shared" si="8"/>
        <v>320.64618829527683</v>
      </c>
      <c r="X5" s="156">
        <f t="shared" si="9"/>
        <v>135891</v>
      </c>
      <c r="Y5" s="158">
        <f t="shared" si="10"/>
        <v>0.11674334093632814</v>
      </c>
      <c r="Z5" s="157">
        <f t="shared" si="11"/>
        <v>774.69874964234077</v>
      </c>
      <c r="AA5" s="156">
        <f t="shared" si="12"/>
        <v>32975</v>
      </c>
      <c r="AB5" s="157">
        <f t="shared" si="13"/>
        <v>1879.8663097229537</v>
      </c>
      <c r="AC5" s="159">
        <f t="shared" ref="AC5:AC33" si="53">+AA5/S5</f>
        <v>2.5367218860440677E-2</v>
      </c>
      <c r="AD5" s="156">
        <f t="shared" si="14"/>
        <v>425</v>
      </c>
      <c r="AE5" s="158">
        <f t="shared" si="15"/>
        <v>1.3056835637480798E-2</v>
      </c>
      <c r="AF5" s="157">
        <f t="shared" si="16"/>
        <v>24.228754560492959</v>
      </c>
      <c r="AG5" s="156">
        <f t="shared" si="17"/>
        <v>1837</v>
      </c>
      <c r="AH5" s="158">
        <f t="shared" si="18"/>
        <v>5.8995439655726123E-2</v>
      </c>
      <c r="AI5" s="157">
        <f t="shared" si="19"/>
        <v>104.72522853558957</v>
      </c>
      <c r="AJ5" s="830"/>
      <c r="AK5" s="81">
        <v>1482661</v>
      </c>
      <c r="AL5" s="39">
        <v>1398293</v>
      </c>
      <c r="AM5" s="39">
        <v>1384160</v>
      </c>
      <c r="AN5" s="39">
        <v>1310875</v>
      </c>
      <c r="AO5" s="39">
        <v>1319146</v>
      </c>
      <c r="AP5" s="39">
        <v>1287972</v>
      </c>
      <c r="AQ5" s="39">
        <v>1254040</v>
      </c>
      <c r="AR5" s="39">
        <v>1255357</v>
      </c>
      <c r="AS5" s="39">
        <v>1111072</v>
      </c>
      <c r="AT5" s="39">
        <v>1144528</v>
      </c>
      <c r="AU5" s="39">
        <v>843367</v>
      </c>
      <c r="AV5" s="39">
        <v>904403</v>
      </c>
      <c r="AW5" s="39">
        <v>653348</v>
      </c>
      <c r="AX5" s="39">
        <v>758070</v>
      </c>
      <c r="AY5" s="39">
        <v>395671</v>
      </c>
      <c r="AZ5" s="39">
        <v>539545</v>
      </c>
      <c r="BA5" s="39">
        <v>141503</v>
      </c>
      <c r="BB5" s="39">
        <v>266501</v>
      </c>
      <c r="BC5" s="39">
        <v>22569</v>
      </c>
      <c r="BD5" s="46">
        <v>68060</v>
      </c>
      <c r="BE5" s="258">
        <v>2.0000000000000002E-5</v>
      </c>
      <c r="BF5" s="43">
        <v>2.0000000000000002E-5</v>
      </c>
      <c r="BG5" s="53">
        <v>5.0000000000000002E-5</v>
      </c>
      <c r="BH5" s="53">
        <v>4.0000000000000003E-5</v>
      </c>
      <c r="BI5" s="53">
        <v>1.2518952302791728E-4</v>
      </c>
      <c r="BJ5" s="53">
        <v>1.2406223545552731E-4</v>
      </c>
      <c r="BK5" s="53">
        <v>3.4000000000000002E-4</v>
      </c>
      <c r="BL5" s="53">
        <v>1.8000000000000001E-4</v>
      </c>
      <c r="BM5" s="53">
        <v>8.9999999999999998E-4</v>
      </c>
      <c r="BN5" s="53">
        <v>5.0000000000000001E-4</v>
      </c>
      <c r="BO5" s="53">
        <v>3.8E-3</v>
      </c>
      <c r="BP5" s="53">
        <v>2E-3</v>
      </c>
      <c r="BQ5" s="53">
        <v>1.6199999999999999E-2</v>
      </c>
      <c r="BR5" s="53">
        <v>6.1999999999999998E-3</v>
      </c>
      <c r="BS5" s="53">
        <v>6.1100000000000002E-2</v>
      </c>
      <c r="BT5" s="53">
        <v>2.6800000000000001E-2</v>
      </c>
      <c r="BU5" s="53">
        <v>0.1421</v>
      </c>
      <c r="BV5" s="53">
        <v>5.4699999999999999E-2</v>
      </c>
      <c r="BW5" s="53">
        <v>0.27589999999999998</v>
      </c>
      <c r="BX5" s="54">
        <v>0.1051</v>
      </c>
      <c r="BY5" s="64">
        <f>+Fall_Hoy!B5</f>
        <v>20</v>
      </c>
      <c r="BZ5" s="61">
        <f>+Fall_Hoy!C5</f>
        <v>14</v>
      </c>
      <c r="CA5" s="61">
        <f>+Fall_Hoy!D5</f>
        <v>28</v>
      </c>
      <c r="CB5" s="61">
        <f>+Fall_Hoy!E5</f>
        <v>23</v>
      </c>
      <c r="CC5" s="61">
        <f>+Fall_Hoy!F5</f>
        <v>117</v>
      </c>
      <c r="CD5" s="61">
        <f>+Fall_Hoy!G5</f>
        <v>77</v>
      </c>
      <c r="CE5" s="61">
        <f>+Fall_Hoy!H5</f>
        <v>289</v>
      </c>
      <c r="CF5" s="61">
        <f>+Fall_Hoy!I5</f>
        <v>187</v>
      </c>
      <c r="CG5" s="61">
        <f>+Fall_Hoy!J5</f>
        <v>834</v>
      </c>
      <c r="CH5" s="61">
        <f>+Fall_Hoy!K5</f>
        <v>500</v>
      </c>
      <c r="CI5" s="61">
        <f>+Fall_Hoy!L5</f>
        <v>2077</v>
      </c>
      <c r="CJ5" s="61">
        <f>+Fall_Hoy!M5</f>
        <v>1040</v>
      </c>
      <c r="CK5" s="61">
        <f>+Fall_Hoy!N5</f>
        <v>4473</v>
      </c>
      <c r="CL5" s="61">
        <f>+Fall_Hoy!O5</f>
        <v>2521</v>
      </c>
      <c r="CM5" s="61">
        <f>+Fall_Hoy!P5</f>
        <v>5563</v>
      </c>
      <c r="CN5" s="61">
        <f>+Fall_Hoy!Q5</f>
        <v>3801</v>
      </c>
      <c r="CO5" s="61">
        <f>+Fall_Hoy!R5</f>
        <v>3732</v>
      </c>
      <c r="CP5" s="61">
        <f>+Fall_Hoy!S5</f>
        <v>3860</v>
      </c>
      <c r="CQ5" s="61">
        <f>+Fall_Hoy!T5</f>
        <v>903</v>
      </c>
      <c r="CR5" s="253">
        <f>+Fall_Hoy!U5</f>
        <v>1862</v>
      </c>
      <c r="CS5" s="75">
        <f t="shared" ref="CS5:CT34" si="54">+DG5</f>
        <v>0.23010901272805626</v>
      </c>
      <c r="CT5" s="76">
        <f t="shared" si="54"/>
        <v>0.2628665972420377</v>
      </c>
      <c r="CU5" s="76">
        <f t="shared" ref="CU5:CV34" si="55">+DE5</f>
        <v>0.42260956046564946</v>
      </c>
      <c r="CV5" s="76">
        <f t="shared" si="55"/>
        <v>0.53637909853418086</v>
      </c>
      <c r="CW5" s="76">
        <f t="shared" ref="CW5:CW13" si="56">IF(MIN(+CC5/(AO5*BI5),0.7)&gt;0,MIN(+CC5/(AO5*BI5),0.7),DQ5/AO5)</f>
        <v>0.7</v>
      </c>
      <c r="CX5" s="76">
        <f t="shared" ref="CX5:CX14" si="57">IF(MIN(+CD5/(AP5*BJ5),0.7)&gt;0,MIN(+CD5/(AP5*BJ5),0.7),DR5/AP5)</f>
        <v>0.48188643487134636</v>
      </c>
      <c r="CY5" s="76">
        <f t="shared" ref="CY5:CY14" si="58">IF(MIN(+CE5/(AQ5*BK5),0.7)&gt;0,MIN(+CE5/(AQ5*BK5),0.7),DS5/AQ5)</f>
        <v>0.67780932027686513</v>
      </c>
      <c r="CZ5" s="76">
        <f t="shared" ref="CZ5:CZ14" si="59">IF(MIN(+CF5/(AR5*BL5),0.7)&gt;0,MIN(+CF5/(AR5*BL5),0.7),DT5/AR5)</f>
        <v>0.7</v>
      </c>
      <c r="DA5" s="76">
        <f t="shared" ref="DA5:DA14" si="60">IF(MIN(+CG5/(AS5*BM5),0.7)&gt;0,MIN(+CG5/(AS5*BM5),0.7),DU5/AS5)</f>
        <v>0.7</v>
      </c>
      <c r="DB5" s="76">
        <f t="shared" ref="DB5:DB14" si="61">IF(MIN(+CH5/(AT5*BN5),0.7)&gt;0,MIN(+CH5/(AT5*BN5),0.7),DV5/AT5)</f>
        <v>0.7</v>
      </c>
      <c r="DC5" s="76">
        <f t="shared" ref="DC5:DC14" si="62">IF(MIN(+CI5/(AU5*BO5),0.7)&gt;0,MIN(+CI5/(AU5*BO5),0.7),DW5/AU5)</f>
        <v>0.64809145646962829</v>
      </c>
      <c r="DD5" s="76">
        <f t="shared" ref="DD5:DD14" si="63">IF(MIN(+CJ5/(AV5*BP5),0.7)&gt;0,MIN(+CJ5/(AV5*BP5),0.7),DX5/AV5)</f>
        <v>0.57496492161127288</v>
      </c>
      <c r="DE5" s="76">
        <f t="shared" ref="DE5:DE14" si="64">IF(MIN(+CK5/(AW5*BQ5),0.7)&gt;0,MIN(+CK5/(AW5*BQ5),0.7),DY5/AW5)</f>
        <v>0.42260956046564946</v>
      </c>
      <c r="DF5" s="76">
        <f t="shared" ref="DF5:DF14" si="65">IF(MIN(+CL5/(AX5*BR5),0.7)&gt;0,MIN(+CL5/(AX5*BR5),0.7),DZ5/AX5)</f>
        <v>0.53637909853418086</v>
      </c>
      <c r="DG5" s="76">
        <f t="shared" ref="DG5:DG14" si="66">IF(MIN(+CM5/(AY5*BS5),0.7)&gt;0,MIN(+CM5/(AY5*BS5),0.7),EA5/AY5)</f>
        <v>0.23010901272805626</v>
      </c>
      <c r="DH5" s="76">
        <f t="shared" ref="DH5:DH14" si="67">IF(MIN(+CN5/(AZ5*BT5),0.7)&gt;0,MIN(+CN5/(AZ5*BT5),0.7),EB5/AZ5)</f>
        <v>0.2628665972420377</v>
      </c>
      <c r="DI5" s="76">
        <f t="shared" ref="DI5:DI14" si="68">IF(MIN(+CO5/(BA5*BU5),0.7)&gt;0,MIN(+CO5/(BA5*BU5),0.7),EC5/BA5)</f>
        <v>0.18560168288407788</v>
      </c>
      <c r="DJ5" s="76">
        <f t="shared" ref="DJ5:DJ14" si="69">IF(MIN(+CP5/(BB5*BV5),0.7)&gt;0,MIN(+CP5/(BB5*BV5),0.7),ED5/BB5)</f>
        <v>0.26478972913842286</v>
      </c>
      <c r="DK5" s="76">
        <f t="shared" ref="DK5:DK14" si="70">IF(MIN(+CQ5/(BC5*BW5),0.7)&gt;0,MIN(+CQ5/(BC5*BW5),0.7),EE5/BC5)</f>
        <v>0.14501860839276168</v>
      </c>
      <c r="DL5" s="76">
        <f t="shared" ref="DL5:DL14" si="71">IF(MIN(+CR5/(BD5*BX5),0.7)&gt;0,MIN(+CR5/(BD5*BX5),0.7),EF5/BD5)</f>
        <v>0.26030650181893011</v>
      </c>
      <c r="DM5" s="85">
        <f>+'Cas_-14'!B5</f>
        <v>13801</v>
      </c>
      <c r="DN5" s="62">
        <f>+'Cas_-14'!C5</f>
        <v>12635</v>
      </c>
      <c r="DO5" s="62">
        <f>+'Cas_-14'!D5</f>
        <v>36106</v>
      </c>
      <c r="DP5" s="62">
        <f>+'Cas_-14'!E5</f>
        <v>40654</v>
      </c>
      <c r="DQ5" s="62">
        <f>+'Cas_-14'!F5</f>
        <v>123803</v>
      </c>
      <c r="DR5" s="62">
        <f>+'Cas_-14'!G5</f>
        <v>123703</v>
      </c>
      <c r="DS5" s="62">
        <f>+'Cas_-14'!H5</f>
        <v>134230</v>
      </c>
      <c r="DT5" s="62">
        <f>+'Cas_-14'!I5</f>
        <v>128425</v>
      </c>
      <c r="DU5" s="62">
        <f>+'Cas_-14'!J5</f>
        <v>111462</v>
      </c>
      <c r="DV5" s="62">
        <f>+'Cas_-14'!K5</f>
        <v>109683</v>
      </c>
      <c r="DW5" s="62">
        <f>+'Cas_-14'!L5</f>
        <v>77157</v>
      </c>
      <c r="DX5" s="62">
        <f>+'Cas_-14'!M5</f>
        <v>77025</v>
      </c>
      <c r="DY5" s="62">
        <f>+'Cas_-14'!N5</f>
        <v>45483</v>
      </c>
      <c r="DZ5" s="62">
        <f>+'Cas_-14'!O5</f>
        <v>41684</v>
      </c>
      <c r="EA5" s="62">
        <f>+'Cas_-14'!P5</f>
        <v>23012</v>
      </c>
      <c r="EB5" s="62">
        <f>+'Cas_-14'!Q5</f>
        <v>22128</v>
      </c>
      <c r="EC5" s="62">
        <f>+'Cas_-14'!R5</f>
        <v>8892</v>
      </c>
      <c r="ED5" s="62">
        <f>+'Cas_-14'!S5</f>
        <v>12479</v>
      </c>
      <c r="EE5" s="62">
        <f>+'Cas_-14'!T5</f>
        <v>1613</v>
      </c>
      <c r="EF5" s="86">
        <f>+'Cas_-14'!U5</f>
        <v>4654</v>
      </c>
      <c r="EG5" s="201">
        <f t="shared" si="22"/>
        <v>9.3082639929154398E-3</v>
      </c>
      <c r="EH5" s="90">
        <f t="shared" si="22"/>
        <v>9.0360174870359796E-3</v>
      </c>
      <c r="EI5" s="90">
        <f t="shared" si="22"/>
        <v>2.6085134666512542E-2</v>
      </c>
      <c r="EJ5" s="90">
        <f t="shared" si="22"/>
        <v>3.1012873080957376E-2</v>
      </c>
      <c r="EK5" s="90">
        <f t="shared" si="22"/>
        <v>9.3850870184194926E-2</v>
      </c>
      <c r="EL5" s="90">
        <f t="shared" si="22"/>
        <v>9.604478979356694E-2</v>
      </c>
      <c r="EM5" s="90">
        <f t="shared" si="22"/>
        <v>0.10703805301266307</v>
      </c>
      <c r="EN5" s="90">
        <f t="shared" si="22"/>
        <v>0.10230157636433301</v>
      </c>
      <c r="EO5" s="90">
        <f t="shared" si="22"/>
        <v>0.10031933124045966</v>
      </c>
      <c r="EP5" s="90">
        <f t="shared" si="22"/>
        <v>9.5832517858890298E-2</v>
      </c>
      <c r="EQ5" s="90">
        <f t="shared" si="22"/>
        <v>9.1486861591691393E-2</v>
      </c>
      <c r="ER5" s="90">
        <f t="shared" si="22"/>
        <v>8.5166679013669797E-2</v>
      </c>
      <c r="ES5" s="90">
        <f t="shared" si="22"/>
        <v>6.9615273942829861E-2</v>
      </c>
      <c r="ET5" s="90">
        <f t="shared" si="22"/>
        <v>5.4987006476974423E-2</v>
      </c>
      <c r="EU5" s="90">
        <f t="shared" si="22"/>
        <v>5.8159430435892445E-2</v>
      </c>
      <c r="EV5" s="90">
        <f t="shared" si="22"/>
        <v>4.1012334467004606E-2</v>
      </c>
      <c r="EW5" s="90">
        <f t="shared" si="23"/>
        <v>6.2839657109743263E-2</v>
      </c>
      <c r="EX5" s="90">
        <f t="shared" si="23"/>
        <v>4.6825340242625732E-2</v>
      </c>
      <c r="EY5" s="90">
        <f t="shared" si="23"/>
        <v>7.1469715095928046E-2</v>
      </c>
      <c r="EZ5" s="99">
        <f t="shared" si="23"/>
        <v>6.838084043491037E-2</v>
      </c>
      <c r="FA5" s="119">
        <f t="shared" ref="FA5:FB69" si="72">+FO5</f>
        <v>3.9565210835704305</v>
      </c>
      <c r="FB5" s="120">
        <f t="shared" si="72"/>
        <v>6.4094521967170657</v>
      </c>
      <c r="FC5" s="120">
        <f t="shared" ref="FC5:FD69" si="73">+FM5</f>
        <v>6.0706442211619969</v>
      </c>
      <c r="FD5" s="120">
        <f t="shared" si="73"/>
        <v>9.7546517422945609</v>
      </c>
      <c r="FE5" s="120">
        <f t="shared" si="24"/>
        <v>7.458641551497136</v>
      </c>
      <c r="FF5" s="120">
        <f t="shared" si="24"/>
        <v>5.0173094855752707</v>
      </c>
      <c r="FG5" s="120">
        <f t="shared" si="24"/>
        <v>6.3324145124040818</v>
      </c>
      <c r="FH5" s="120">
        <f t="shared" si="24"/>
        <v>6.8425143079618449</v>
      </c>
      <c r="FI5" s="120">
        <f t="shared" si="24"/>
        <v>6.9777179666612836</v>
      </c>
      <c r="FJ5" s="120">
        <f t="shared" si="24"/>
        <v>7.3044099814921184</v>
      </c>
      <c r="FK5" s="120">
        <f t="shared" si="24"/>
        <v>7.0839839206866655</v>
      </c>
      <c r="FL5" s="120">
        <f t="shared" si="24"/>
        <v>6.7510548523206753</v>
      </c>
      <c r="FM5" s="120">
        <f t="shared" si="24"/>
        <v>6.0706442211619969</v>
      </c>
      <c r="FN5" s="120">
        <f t="shared" si="24"/>
        <v>9.7546517422945609</v>
      </c>
      <c r="FO5" s="120">
        <f t="shared" si="24"/>
        <v>3.9565210835704305</v>
      </c>
      <c r="FP5" s="120">
        <f t="shared" si="24"/>
        <v>6.4094521967170657</v>
      </c>
      <c r="FQ5" s="120">
        <f t="shared" si="24"/>
        <v>2.9535756784914158</v>
      </c>
      <c r="FR5" s="120">
        <f t="shared" si="24"/>
        <v>5.6548383368153559</v>
      </c>
      <c r="FS5" s="120">
        <f t="shared" si="24"/>
        <v>2.0290917376418092</v>
      </c>
      <c r="FT5" s="121">
        <f t="shared" si="24"/>
        <v>3.8067169131492018</v>
      </c>
      <c r="FU5" s="85">
        <f>+Cas_Hoy!B5</f>
        <v>14972</v>
      </c>
      <c r="FV5" s="62">
        <f>+Cas_Hoy!C5</f>
        <v>13697</v>
      </c>
      <c r="FW5" s="62">
        <f>+Cas_Hoy!D5</f>
        <v>40570</v>
      </c>
      <c r="FX5" s="62">
        <f>+Cas_Hoy!E5</f>
        <v>45507</v>
      </c>
      <c r="FY5" s="62">
        <f>+Cas_Hoy!F5</f>
        <v>137989</v>
      </c>
      <c r="FZ5" s="62">
        <f>+Cas_Hoy!G5</f>
        <v>137895</v>
      </c>
      <c r="GA5" s="62">
        <f>+Cas_Hoy!H5</f>
        <v>150415</v>
      </c>
      <c r="GB5" s="62">
        <f>+Cas_Hoy!I5</f>
        <v>143297</v>
      </c>
      <c r="GC5" s="62">
        <f>+Cas_Hoy!J5</f>
        <v>125472</v>
      </c>
      <c r="GD5" s="62">
        <f>+Cas_Hoy!K5</f>
        <v>123013</v>
      </c>
      <c r="GE5" s="62">
        <f>+Cas_Hoy!L5</f>
        <v>86533</v>
      </c>
      <c r="GF5" s="62">
        <f>+Cas_Hoy!M5</f>
        <v>86317</v>
      </c>
      <c r="GG5" s="62">
        <f>+Cas_Hoy!N5</f>
        <v>51133</v>
      </c>
      <c r="GH5" s="62">
        <f>+Cas_Hoy!O5</f>
        <v>46926</v>
      </c>
      <c r="GI5" s="62">
        <f>+Cas_Hoy!P5</f>
        <v>25367</v>
      </c>
      <c r="GJ5" s="62">
        <f>+Cas_Hoy!Q5</f>
        <v>24528</v>
      </c>
      <c r="GK5" s="62">
        <f>+Cas_Hoy!R5</f>
        <v>9532</v>
      </c>
      <c r="GL5" s="62">
        <f>+Cas_Hoy!S5</f>
        <v>13360</v>
      </c>
      <c r="GM5" s="62">
        <f>+Cas_Hoy!T5</f>
        <v>1722</v>
      </c>
      <c r="GN5" s="86">
        <f>+Cas_Hoy!U5</f>
        <v>4907</v>
      </c>
      <c r="GO5" s="543">
        <f t="shared" ref="GO5:GO69" si="74">+HC5</f>
        <v>0.2536578883136017</v>
      </c>
      <c r="GP5" s="112">
        <f t="shared" ref="GP5:GP69" si="75">+HD5</f>
        <v>0.29137707416633679</v>
      </c>
      <c r="GQ5" s="112">
        <f t="shared" ref="GQ5:GQ69" si="76">+HA5</f>
        <v>0.47510706539344483</v>
      </c>
      <c r="GR5" s="112">
        <f t="shared" ref="GR5:GR69" si="77">+HB5</f>
        <v>0.60383181983050982</v>
      </c>
      <c r="GS5" s="323">
        <f t="shared" si="25"/>
        <v>0.7</v>
      </c>
      <c r="GT5" s="323">
        <f t="shared" si="25"/>
        <v>0.53717153130145845</v>
      </c>
      <c r="GU5" s="323">
        <f t="shared" si="25"/>
        <v>0.7</v>
      </c>
      <c r="GV5" s="323">
        <f t="shared" si="25"/>
        <v>0.7</v>
      </c>
      <c r="GW5" s="323">
        <f t="shared" si="25"/>
        <v>0.7</v>
      </c>
      <c r="GX5" s="323">
        <f t="shared" si="25"/>
        <v>0.7</v>
      </c>
      <c r="GY5" s="323">
        <f t="shared" si="25"/>
        <v>0.7</v>
      </c>
      <c r="GZ5" s="323">
        <f t="shared" si="25"/>
        <v>0.6443264802170755</v>
      </c>
      <c r="HA5" s="323">
        <f t="shared" si="25"/>
        <v>0.47510706539344483</v>
      </c>
      <c r="HB5" s="323">
        <f t="shared" si="25"/>
        <v>0.60383181983050982</v>
      </c>
      <c r="HC5" s="323">
        <f t="shared" si="25"/>
        <v>0.2536578883136017</v>
      </c>
      <c r="HD5" s="323">
        <f t="shared" si="25"/>
        <v>0.29137707416633679</v>
      </c>
      <c r="HE5" s="323">
        <f t="shared" si="25"/>
        <v>0.19896032852575687</v>
      </c>
      <c r="HF5" s="323">
        <f t="shared" si="25"/>
        <v>0.28348351480802381</v>
      </c>
      <c r="HG5" s="323">
        <f t="shared" si="25"/>
        <v>0.15481837796177036</v>
      </c>
      <c r="HH5" s="327">
        <f t="shared" si="25"/>
        <v>0.27445724203383975</v>
      </c>
      <c r="HI5" s="331">
        <f>+CyF_Tot!B5</f>
        <v>0</v>
      </c>
      <c r="HJ5" s="149">
        <f>+CyF_Tot!C5</f>
        <v>1164015</v>
      </c>
      <c r="HK5" s="149">
        <f>+CyF_Tot!D5</f>
        <v>1243661</v>
      </c>
      <c r="HL5" s="149">
        <f>+CyF_Tot!E5</f>
        <v>1299906</v>
      </c>
      <c r="HM5" s="149">
        <f>+CyF_Tot!F5</f>
        <v>0</v>
      </c>
      <c r="HN5" s="149">
        <f>+CyF_Tot!G5</f>
        <v>31138</v>
      </c>
      <c r="HO5" s="149">
        <f>+CyF_Tot!H5</f>
        <v>32550</v>
      </c>
      <c r="HP5" s="149">
        <f>+CyF_Tot!I5</f>
        <v>32975</v>
      </c>
      <c r="HQ5" s="204">
        <f t="shared" si="26"/>
        <v>8.4524775212741293E-2</v>
      </c>
      <c r="HR5" s="198">
        <f t="shared" si="27"/>
        <v>7.9715053883895007E-2</v>
      </c>
      <c r="HS5" s="198">
        <f t="shared" si="28"/>
        <v>7.8909348029298665E-2</v>
      </c>
      <c r="HT5" s="198">
        <f t="shared" si="29"/>
        <v>7.4731455610555775E-2</v>
      </c>
      <c r="HU5" s="198">
        <f t="shared" si="30"/>
        <v>7.5202975678720099E-2</v>
      </c>
      <c r="HV5" s="198">
        <f t="shared" si="31"/>
        <v>7.3425782279499377E-2</v>
      </c>
      <c r="HW5" s="198">
        <f t="shared" si="32"/>
        <v>7.1491358515389625E-2</v>
      </c>
      <c r="HX5" s="198">
        <f t="shared" si="33"/>
        <v>7.1566439150110017E-2</v>
      </c>
      <c r="HY5" s="198">
        <f t="shared" si="34"/>
        <v>6.3340919498908313E-2</v>
      </c>
      <c r="HZ5" s="198">
        <f t="shared" si="35"/>
        <v>6.5248207057910318E-2</v>
      </c>
      <c r="IA5" s="198">
        <f t="shared" si="36"/>
        <v>4.8079369523339445E-2</v>
      </c>
      <c r="IB5" s="198">
        <f t="shared" si="37"/>
        <v>5.1558960731231791E-2</v>
      </c>
      <c r="IC5" s="198">
        <f t="shared" si="38"/>
        <v>3.7246607846091656E-2</v>
      </c>
      <c r="ID5" s="198">
        <f t="shared" si="39"/>
        <v>4.3216686987465641E-2</v>
      </c>
      <c r="IE5" s="198">
        <f t="shared" si="40"/>
        <v>2.2556742460481904E-2</v>
      </c>
      <c r="IF5" s="198">
        <f t="shared" si="41"/>
        <v>3.0758831480802759E-2</v>
      </c>
      <c r="IG5" s="198">
        <f t="shared" si="42"/>
        <v>8.0669210742904361E-3</v>
      </c>
      <c r="IH5" s="198">
        <f t="shared" si="43"/>
        <v>1.5192911339119843E-2</v>
      </c>
      <c r="II5" s="198">
        <f t="shared" si="44"/>
        <v>1.2866323804135661E-3</v>
      </c>
      <c r="IJ5" s="99">
        <f t="shared" si="45"/>
        <v>3.8800212597344722E-3</v>
      </c>
      <c r="IK5" s="574">
        <f t="shared" ref="IK5:IK11" si="78">FU5/((CS5*AK5)+((FU5-DM5))*FA5)</f>
        <v>4.3295858775888742E-2</v>
      </c>
      <c r="IL5" s="572">
        <f t="shared" si="46"/>
        <v>3.6586666138431381E-2</v>
      </c>
      <c r="IM5" s="572">
        <f t="shared" si="46"/>
        <v>6.6284502280376592E-2</v>
      </c>
      <c r="IN5" s="572">
        <f t="shared" si="46"/>
        <v>6.0638381912839968E-2</v>
      </c>
      <c r="IO5" s="572">
        <f t="shared" si="46"/>
        <v>0.13407267169170706</v>
      </c>
      <c r="IP5" s="572">
        <f t="shared" si="46"/>
        <v>0.19931000925396228</v>
      </c>
      <c r="IQ5" s="572">
        <f t="shared" si="46"/>
        <v>0.15791764705882352</v>
      </c>
      <c r="IR5" s="572">
        <f t="shared" si="46"/>
        <v>0.14614510909190431</v>
      </c>
      <c r="IS5" s="572">
        <f t="shared" si="46"/>
        <v>0.14331333034351382</v>
      </c>
      <c r="IT5" s="572">
        <f t="shared" si="46"/>
        <v>0.13690359694127185</v>
      </c>
      <c r="IU5" s="572">
        <f t="shared" si="46"/>
        <v>0.14116350505536834</v>
      </c>
      <c r="IV5" s="572">
        <f t="shared" si="46"/>
        <v>0.14812499999999998</v>
      </c>
      <c r="IW5" s="572">
        <f t="shared" si="46"/>
        <v>0.16472716297786719</v>
      </c>
      <c r="IX5" s="572">
        <f t="shared" si="46"/>
        <v>0.10251519238397461</v>
      </c>
      <c r="IY5" s="572">
        <f t="shared" si="46"/>
        <v>0.25274729462520223</v>
      </c>
      <c r="IZ5" s="572">
        <f t="shared" si="46"/>
        <v>0.15601957379636935</v>
      </c>
      <c r="JA5" s="572">
        <f t="shared" si="46"/>
        <v>0.33857266881028936</v>
      </c>
      <c r="JB5" s="572">
        <f t="shared" si="46"/>
        <v>0.17683971502590673</v>
      </c>
      <c r="JC5" s="572">
        <f t="shared" si="46"/>
        <v>0.49283133997785156</v>
      </c>
      <c r="JD5" s="676">
        <f t="shared" si="46"/>
        <v>0.26269355531686356</v>
      </c>
      <c r="JF5" s="616">
        <f t="shared" si="47"/>
        <v>13.489260188269604</v>
      </c>
      <c r="JG5" s="291">
        <f t="shared" si="47"/>
        <v>10.012207741868121</v>
      </c>
      <c r="JH5" s="291">
        <f t="shared" si="47"/>
        <v>20.228875274534737</v>
      </c>
      <c r="JI5" s="291">
        <f t="shared" si="47"/>
        <v>17.545532564127015</v>
      </c>
      <c r="JJ5" s="291">
        <f t="shared" si="47"/>
        <v>88.693745802208397</v>
      </c>
      <c r="JK5" s="291">
        <f t="shared" si="47"/>
        <v>59.783908345833602</v>
      </c>
      <c r="JL5" s="291">
        <f t="shared" si="47"/>
        <v>230.45516889413415</v>
      </c>
      <c r="JM5" s="291">
        <f t="shared" si="47"/>
        <v>148.96161012365405</v>
      </c>
      <c r="JN5" s="291">
        <f t="shared" si="47"/>
        <v>750.62642205005614</v>
      </c>
      <c r="JO5" s="291">
        <f t="shared" si="47"/>
        <v>436.86130876658325</v>
      </c>
      <c r="JP5" s="291">
        <f t="shared" si="47"/>
        <v>2462.7475345845878</v>
      </c>
      <c r="JQ5" s="291">
        <f t="shared" si="47"/>
        <v>1149.9298432225457</v>
      </c>
      <c r="JR5" s="291">
        <f t="shared" si="47"/>
        <v>6846.27487954352</v>
      </c>
      <c r="JS5" s="291">
        <f t="shared" si="47"/>
        <v>3325.5504109119211</v>
      </c>
      <c r="JT5" s="291">
        <f t="shared" si="47"/>
        <v>14059.660677684238</v>
      </c>
      <c r="JU5" s="291">
        <f t="shared" si="47"/>
        <v>7044.8248060866099</v>
      </c>
      <c r="JV5" s="291">
        <f t="shared" si="47"/>
        <v>26373.999137827468</v>
      </c>
      <c r="JW5" s="291">
        <f t="shared" si="47"/>
        <v>14483.99818387173</v>
      </c>
      <c r="JX5" s="291">
        <f t="shared" si="47"/>
        <v>40010.634055562943</v>
      </c>
      <c r="JY5" s="617">
        <f t="shared" si="47"/>
        <v>27358.213341169558</v>
      </c>
      <c r="JZ5" s="614">
        <f t="shared" ref="JZ5:KA33" si="79">((+BY5+CA5+CC5)*1000000)/(AK5+AM5+AO5)</f>
        <v>39.417415378573217</v>
      </c>
      <c r="KA5" s="291">
        <f t="shared" si="79"/>
        <v>28.520392080337441</v>
      </c>
      <c r="KB5" s="291">
        <f t="shared" ref="KB5:KC33" si="80">((+CE5+CG5+CI5)*1000000)/(AQ5+AS5+AU5)</f>
        <v>997.3573147899674</v>
      </c>
      <c r="KC5" s="291">
        <f t="shared" si="80"/>
        <v>522.65419963393026</v>
      </c>
      <c r="KD5" s="291">
        <f t="shared" ref="KD5:KE33" si="81">((+CK5+CM5+CO5+CQ5)*1000000)/(AW5+AY5+BA5+BC5)</f>
        <v>12093.898973778554</v>
      </c>
      <c r="KE5" s="617">
        <f t="shared" si="81"/>
        <v>7379.1061748242837</v>
      </c>
      <c r="KF5" s="614">
        <f t="shared" ref="KF5:KF33" si="82">+(SUM(BY5:CD5)*1000000)/SUM(AK5:AP5)</f>
        <v>34.094629338220798</v>
      </c>
      <c r="KG5" s="291">
        <f t="shared" ref="KG5:KG33" si="83">+(SUM(CE5:CJ5)*1000000)/SUM(AQ5:AV5)</f>
        <v>756.51408994057363</v>
      </c>
      <c r="KH5" s="617">
        <f t="shared" ref="KH5:KH33" si="84">+(SUM(CK5:CR5)*1000000)/SUM(AW5:BD5)</f>
        <v>9389.2769993114889</v>
      </c>
    </row>
    <row r="6" spans="1:294" s="22" customFormat="1" ht="18" customHeight="1">
      <c r="A6" s="221" t="s">
        <v>19</v>
      </c>
      <c r="B6" s="223">
        <f>3075646</f>
        <v>3075646</v>
      </c>
      <c r="C6" s="521">
        <f t="shared" ref="C6:C34" si="85">+S6</f>
        <v>221340</v>
      </c>
      <c r="D6" s="504">
        <f t="shared" ref="D6:D34" si="86">+AA6</f>
        <v>6398</v>
      </c>
      <c r="E6" s="235">
        <f t="shared" si="48"/>
        <v>9.0259567905981199E-3</v>
      </c>
      <c r="F6" s="207">
        <f t="shared" si="0"/>
        <v>6.8640539255818131E-2</v>
      </c>
      <c r="G6" s="24">
        <f t="shared" si="49"/>
        <v>3.3576386171836399</v>
      </c>
      <c r="H6" s="23">
        <f t="shared" si="1"/>
        <v>0.23047012530964453</v>
      </c>
      <c r="I6" s="31">
        <f t="shared" si="2"/>
        <v>0.24163370281476701</v>
      </c>
      <c r="J6" s="336">
        <f t="shared" si="3"/>
        <v>0.42312315396516881</v>
      </c>
      <c r="K6" s="337">
        <f t="shared" si="50"/>
        <v>4.9163307965411586E-3</v>
      </c>
      <c r="L6" s="338">
        <f t="shared" si="51"/>
        <v>6.1643331849159964</v>
      </c>
      <c r="M6" s="339">
        <f t="shared" si="52"/>
        <v>0.44361851368763067</v>
      </c>
      <c r="N6" s="826"/>
      <c r="O6" s="155"/>
      <c r="P6" s="155"/>
      <c r="Q6" s="155"/>
      <c r="R6" s="155"/>
      <c r="S6" s="156">
        <f t="shared" si="4"/>
        <v>221340</v>
      </c>
      <c r="T6" s="157">
        <f t="shared" si="5"/>
        <v>7196.536922649746</v>
      </c>
      <c r="U6" s="156">
        <f t="shared" si="6"/>
        <v>3883</v>
      </c>
      <c r="V6" s="158">
        <f t="shared" si="7"/>
        <v>1.7856403794773219E-2</v>
      </c>
      <c r="W6" s="157">
        <f t="shared" si="8"/>
        <v>126.24990002100371</v>
      </c>
      <c r="X6" s="156">
        <f t="shared" si="9"/>
        <v>10226</v>
      </c>
      <c r="Y6" s="158">
        <f t="shared" si="10"/>
        <v>4.8438284528738031E-2</v>
      </c>
      <c r="Z6" s="157">
        <f t="shared" si="11"/>
        <v>332.48299706793307</v>
      </c>
      <c r="AA6" s="156">
        <f t="shared" si="12"/>
        <v>6398</v>
      </c>
      <c r="AB6" s="157">
        <f t="shared" si="13"/>
        <v>2080.2133925685857</v>
      </c>
      <c r="AC6" s="159">
        <f t="shared" si="53"/>
        <v>2.8905755850727386E-2</v>
      </c>
      <c r="AD6" s="156">
        <f t="shared" si="14"/>
        <v>40</v>
      </c>
      <c r="AE6" s="158">
        <f t="shared" si="15"/>
        <v>6.2912865681031774E-3</v>
      </c>
      <c r="AF6" s="157">
        <f t="shared" si="16"/>
        <v>13.005397890394407</v>
      </c>
      <c r="AG6" s="156">
        <f t="shared" si="17"/>
        <v>108</v>
      </c>
      <c r="AH6" s="158">
        <f t="shared" si="18"/>
        <v>1.7170111287758347E-2</v>
      </c>
      <c r="AI6" s="157">
        <f t="shared" si="19"/>
        <v>35.114574304064902</v>
      </c>
      <c r="AJ6" s="830"/>
      <c r="AK6" s="81">
        <v>208988</v>
      </c>
      <c r="AL6" s="39">
        <v>197219</v>
      </c>
      <c r="AM6" s="39">
        <v>199732</v>
      </c>
      <c r="AN6" s="39">
        <v>191382</v>
      </c>
      <c r="AO6" s="39">
        <v>200328</v>
      </c>
      <c r="AP6" s="39">
        <v>204713</v>
      </c>
      <c r="AQ6" s="39">
        <v>224871</v>
      </c>
      <c r="AR6" s="39">
        <v>236489</v>
      </c>
      <c r="AS6" s="39">
        <v>205151</v>
      </c>
      <c r="AT6" s="39">
        <v>221703</v>
      </c>
      <c r="AU6" s="39">
        <v>150150</v>
      </c>
      <c r="AV6" s="39">
        <v>176220</v>
      </c>
      <c r="AW6" s="39">
        <v>125286</v>
      </c>
      <c r="AX6" s="39">
        <v>166714</v>
      </c>
      <c r="AY6" s="39">
        <v>84911</v>
      </c>
      <c r="AZ6" s="39">
        <v>134602</v>
      </c>
      <c r="BA6" s="39">
        <v>36298</v>
      </c>
      <c r="BB6" s="39">
        <v>76038</v>
      </c>
      <c r="BC6" s="39">
        <v>8830</v>
      </c>
      <c r="BD6" s="46">
        <v>26021</v>
      </c>
      <c r="BE6" s="258">
        <v>2.0000000000000002E-5</v>
      </c>
      <c r="BF6" s="43">
        <v>2.0000000000000002E-5</v>
      </c>
      <c r="BG6" s="53">
        <v>5.0000000000000002E-5</v>
      </c>
      <c r="BH6" s="53">
        <v>4.0000000000000003E-5</v>
      </c>
      <c r="BI6" s="53">
        <v>1.2518952302791728E-4</v>
      </c>
      <c r="BJ6" s="53">
        <v>1.2406223545552731E-4</v>
      </c>
      <c r="BK6" s="53">
        <v>3.4000000000000002E-4</v>
      </c>
      <c r="BL6" s="53">
        <v>1.8000000000000001E-4</v>
      </c>
      <c r="BM6" s="53">
        <v>8.9999999999999998E-4</v>
      </c>
      <c r="BN6" s="53">
        <v>5.0000000000000001E-4</v>
      </c>
      <c r="BO6" s="53">
        <v>3.8E-3</v>
      </c>
      <c r="BP6" s="53">
        <v>2E-3</v>
      </c>
      <c r="BQ6" s="53">
        <v>1.6199999999999999E-2</v>
      </c>
      <c r="BR6" s="53">
        <v>6.1999999999999998E-3</v>
      </c>
      <c r="BS6" s="53">
        <v>6.1100000000000002E-2</v>
      </c>
      <c r="BT6" s="53">
        <v>2.6800000000000001E-2</v>
      </c>
      <c r="BU6" s="53">
        <v>0.1421</v>
      </c>
      <c r="BV6" s="53">
        <v>5.4699999999999999E-2</v>
      </c>
      <c r="BW6" s="53">
        <v>0.27589999999999998</v>
      </c>
      <c r="BX6" s="54">
        <v>0.1051</v>
      </c>
      <c r="BY6" s="64">
        <f>+Fall_Hoy!B222</f>
        <v>2</v>
      </c>
      <c r="BZ6" s="62">
        <f>+Fall_Hoy!C222</f>
        <v>4</v>
      </c>
      <c r="CA6" s="62">
        <f>+Fall_Hoy!D222</f>
        <v>1</v>
      </c>
      <c r="CB6" s="62">
        <f>+Fall_Hoy!E222</f>
        <v>2</v>
      </c>
      <c r="CC6" s="62">
        <f>+Fall_Hoy!F222</f>
        <v>17</v>
      </c>
      <c r="CD6" s="62">
        <f>+Fall_Hoy!G222</f>
        <v>16</v>
      </c>
      <c r="CE6" s="62">
        <f>+Fall_Hoy!H222</f>
        <v>57</v>
      </c>
      <c r="CF6" s="62">
        <f>+Fall_Hoy!I222</f>
        <v>21</v>
      </c>
      <c r="CG6" s="62">
        <f>+Fall_Hoy!J222</f>
        <v>122</v>
      </c>
      <c r="CH6" s="62">
        <f>+Fall_Hoy!K222</f>
        <v>71</v>
      </c>
      <c r="CI6" s="62">
        <f>+Fall_Hoy!L222</f>
        <v>310</v>
      </c>
      <c r="CJ6" s="62">
        <f>+Fall_Hoy!M222</f>
        <v>126</v>
      </c>
      <c r="CK6" s="62">
        <f>+Fall_Hoy!N222</f>
        <v>685</v>
      </c>
      <c r="CL6" s="62">
        <f>+Fall_Hoy!O222</f>
        <v>254</v>
      </c>
      <c r="CM6" s="62">
        <f>+Fall_Hoy!P222</f>
        <v>909</v>
      </c>
      <c r="CN6" s="62">
        <f>+Fall_Hoy!Q222</f>
        <v>613</v>
      </c>
      <c r="CO6" s="62">
        <f>+Fall_Hoy!R222</f>
        <v>940</v>
      </c>
      <c r="CP6" s="62">
        <f>+Fall_Hoy!S222</f>
        <v>1039</v>
      </c>
      <c r="CQ6" s="62">
        <f>+Fall_Hoy!T222</f>
        <v>379</v>
      </c>
      <c r="CR6" s="253">
        <f>+Fall_Hoy!U222</f>
        <v>825</v>
      </c>
      <c r="CS6" s="75">
        <f t="shared" si="54"/>
        <v>0.17520993050565065</v>
      </c>
      <c r="CT6" s="76">
        <f t="shared" si="54"/>
        <v>0.16993160821056305</v>
      </c>
      <c r="CU6" s="76">
        <f t="shared" si="55"/>
        <v>0.33749940629666486</v>
      </c>
      <c r="CV6" s="76">
        <f t="shared" si="55"/>
        <v>0.2457366624007814</v>
      </c>
      <c r="CW6" s="76">
        <f t="shared" si="56"/>
        <v>0.67785886701365305</v>
      </c>
      <c r="CX6" s="76">
        <f t="shared" si="57"/>
        <v>0.62999188821308227</v>
      </c>
      <c r="CY6" s="76">
        <f t="shared" si="58"/>
        <v>0.7</v>
      </c>
      <c r="CZ6" s="76">
        <f t="shared" si="59"/>
        <v>0.49332808996049143</v>
      </c>
      <c r="DA6" s="76">
        <f t="shared" si="60"/>
        <v>0.66075990638873594</v>
      </c>
      <c r="DB6" s="76">
        <f t="shared" si="61"/>
        <v>0.64049652011925862</v>
      </c>
      <c r="DC6" s="76">
        <f t="shared" si="62"/>
        <v>0.5433163327900169</v>
      </c>
      <c r="DD6" s="76">
        <f t="shared" si="63"/>
        <v>0.35750766087844738</v>
      </c>
      <c r="DE6" s="76">
        <f t="shared" si="64"/>
        <v>0.33749940629666486</v>
      </c>
      <c r="DF6" s="76">
        <f t="shared" si="65"/>
        <v>0.2457366624007814</v>
      </c>
      <c r="DG6" s="76">
        <f t="shared" si="66"/>
        <v>0.17520993050565065</v>
      </c>
      <c r="DH6" s="76">
        <f t="shared" si="67"/>
        <v>0.16993160821056305</v>
      </c>
      <c r="DI6" s="76">
        <f t="shared" si="68"/>
        <v>0.18224309375255551</v>
      </c>
      <c r="DJ6" s="76">
        <f t="shared" si="69"/>
        <v>0.24980293457620273</v>
      </c>
      <c r="DK6" s="76">
        <f t="shared" si="70"/>
        <v>0.15557034180733334</v>
      </c>
      <c r="DL6" s="76">
        <f t="shared" si="71"/>
        <v>0.301666614804386</v>
      </c>
      <c r="DM6" s="452">
        <f>+'Cas_-14'!B187</f>
        <v>4386</v>
      </c>
      <c r="DN6" s="62">
        <f>+'Cas_-14'!C187</f>
        <v>4131</v>
      </c>
      <c r="DO6" s="62">
        <f>+'Cas_-14'!D187</f>
        <v>7494</v>
      </c>
      <c r="DP6" s="62">
        <f>+'Cas_-14'!E187</f>
        <v>7751</v>
      </c>
      <c r="DQ6" s="62">
        <f>+'Cas_-14'!F187</f>
        <v>20969</v>
      </c>
      <c r="DR6" s="62">
        <f>+'Cas_-14'!G187</f>
        <v>21669</v>
      </c>
      <c r="DS6" s="62">
        <f>+'Cas_-14'!H187</f>
        <v>23078</v>
      </c>
      <c r="DT6" s="62">
        <f>+'Cas_-14'!I187</f>
        <v>21947</v>
      </c>
      <c r="DU6" s="62">
        <f>+'Cas_-14'!J187</f>
        <v>17834</v>
      </c>
      <c r="DV6" s="62">
        <f>+'Cas_-14'!K187</f>
        <v>17207</v>
      </c>
      <c r="DW6" s="62">
        <f>+'Cas_-14'!L187</f>
        <v>13640</v>
      </c>
      <c r="DX6" s="62">
        <f>+'Cas_-14'!M187</f>
        <v>13015</v>
      </c>
      <c r="DY6" s="62">
        <f>+'Cas_-14'!N187</f>
        <v>8932</v>
      </c>
      <c r="DZ6" s="62">
        <f>+'Cas_-14'!O187</f>
        <v>7674</v>
      </c>
      <c r="EA6" s="62">
        <f>+'Cas_-14'!P187</f>
        <v>5003</v>
      </c>
      <c r="EB6" s="62">
        <f>+'Cas_-14'!Q187</f>
        <v>5149</v>
      </c>
      <c r="EC6" s="62">
        <f>+'Cas_-14'!R187</f>
        <v>2741</v>
      </c>
      <c r="ED6" s="62">
        <f>+'Cas_-14'!S187</f>
        <v>4736</v>
      </c>
      <c r="EE6" s="62">
        <f>+'Cas_-14'!T187</f>
        <v>814</v>
      </c>
      <c r="EF6" s="82">
        <f>+'Cas_-14'!U187</f>
        <v>2892</v>
      </c>
      <c r="EG6" s="201">
        <f t="shared" si="22"/>
        <v>2.0986850919670029E-2</v>
      </c>
      <c r="EH6" s="91">
        <f t="shared" si="22"/>
        <v>2.0946257713506305E-2</v>
      </c>
      <c r="EI6" s="91">
        <f t="shared" si="22"/>
        <v>3.752027717140969E-2</v>
      </c>
      <c r="EJ6" s="91">
        <f t="shared" si="22"/>
        <v>4.050015152940193E-2</v>
      </c>
      <c r="EK6" s="91">
        <f t="shared" si="22"/>
        <v>0.10467333572940378</v>
      </c>
      <c r="EL6" s="91">
        <f t="shared" si="22"/>
        <v>0.105850629906259</v>
      </c>
      <c r="EM6" s="91">
        <f t="shared" si="22"/>
        <v>0.10262772878672662</v>
      </c>
      <c r="EN6" s="91">
        <f t="shared" si="22"/>
        <v>9.2803470774539196E-2</v>
      </c>
      <c r="EO6" s="91">
        <f t="shared" si="22"/>
        <v>8.6931089782647908E-2</v>
      </c>
      <c r="EP6" s="91">
        <f t="shared" si="22"/>
        <v>7.7612842406282273E-2</v>
      </c>
      <c r="EQ6" s="91">
        <f t="shared" si="22"/>
        <v>9.0842490842490839E-2</v>
      </c>
      <c r="ER6" s="91">
        <f t="shared" si="22"/>
        <v>7.3856542957666554E-2</v>
      </c>
      <c r="ES6" s="91">
        <f t="shared" si="22"/>
        <v>7.1292881886244275E-2</v>
      </c>
      <c r="ET6" s="91">
        <f t="shared" si="22"/>
        <v>4.6030927216670466E-2</v>
      </c>
      <c r="EU6" s="91">
        <f t="shared" si="22"/>
        <v>5.8920516776389396E-2</v>
      </c>
      <c r="EV6" s="91">
        <f t="shared" si="22"/>
        <v>3.8253517778339102E-2</v>
      </c>
      <c r="EW6" s="91">
        <f t="shared" si="23"/>
        <v>7.5513802413356104E-2</v>
      </c>
      <c r="EX6" s="91">
        <f t="shared" si="23"/>
        <v>6.2284647150109153E-2</v>
      </c>
      <c r="EY6" s="91">
        <f t="shared" si="23"/>
        <v>9.2185730464326154E-2</v>
      </c>
      <c r="EZ6" s="100">
        <f t="shared" si="23"/>
        <v>0.11114100149878944</v>
      </c>
      <c r="FA6" s="119">
        <f t="shared" si="72"/>
        <v>2.9736658823036781</v>
      </c>
      <c r="FB6" s="120">
        <f t="shared" si="72"/>
        <v>4.4422478788809885</v>
      </c>
      <c r="FC6" s="120">
        <f t="shared" si="73"/>
        <v>4.7339846190420909</v>
      </c>
      <c r="FD6" s="120">
        <f t="shared" si="73"/>
        <v>5.3385121104357403</v>
      </c>
      <c r="FE6" s="120">
        <f t="shared" si="24"/>
        <v>6.4759459731561391</v>
      </c>
      <c r="FF6" s="120">
        <f t="shared" si="24"/>
        <v>5.9517065582982474</v>
      </c>
      <c r="FG6" s="120">
        <f t="shared" si="24"/>
        <v>6.8207686974607844</v>
      </c>
      <c r="FH6" s="120">
        <f t="shared" si="24"/>
        <v>5.3158366367461003</v>
      </c>
      <c r="FI6" s="120">
        <f t="shared" si="24"/>
        <v>7.6009619578084306</v>
      </c>
      <c r="FJ6" s="120">
        <f t="shared" si="24"/>
        <v>8.2524553960597427</v>
      </c>
      <c r="FK6" s="120">
        <f t="shared" si="24"/>
        <v>5.9808612440191382</v>
      </c>
      <c r="FL6" s="120">
        <f t="shared" si="24"/>
        <v>4.8405685747214751</v>
      </c>
      <c r="FM6" s="120">
        <f t="shared" si="24"/>
        <v>4.7339846190420909</v>
      </c>
      <c r="FN6" s="120">
        <f t="shared" si="24"/>
        <v>5.3385121104357403</v>
      </c>
      <c r="FO6" s="120">
        <f t="shared" si="24"/>
        <v>2.9736658823036781</v>
      </c>
      <c r="FP6" s="120">
        <f t="shared" si="24"/>
        <v>4.4422478788809885</v>
      </c>
      <c r="FQ6" s="120">
        <f t="shared" si="24"/>
        <v>2.4133746140205257</v>
      </c>
      <c r="FR6" s="120">
        <f t="shared" si="24"/>
        <v>4.0106662878600723</v>
      </c>
      <c r="FS6" s="120">
        <f t="shared" si="24"/>
        <v>1.6875750837331125</v>
      </c>
      <c r="FT6" s="121">
        <f t="shared" si="24"/>
        <v>2.7142693581690622</v>
      </c>
      <c r="FU6" s="452">
        <f>+Cas_Hoy!B187</f>
        <v>4473</v>
      </c>
      <c r="FV6" s="62">
        <f>+Cas_Hoy!C187</f>
        <v>4233</v>
      </c>
      <c r="FW6" s="62">
        <f>+Cas_Hoy!D187</f>
        <v>8105</v>
      </c>
      <c r="FX6" s="62">
        <f>+Cas_Hoy!E187</f>
        <v>8368</v>
      </c>
      <c r="FY6" s="62">
        <f>+Cas_Hoy!F187</f>
        <v>22019</v>
      </c>
      <c r="FZ6" s="62">
        <f>+Cas_Hoy!G187</f>
        <v>22722</v>
      </c>
      <c r="GA6" s="62">
        <f>+Cas_Hoy!H187</f>
        <v>24048</v>
      </c>
      <c r="GB6" s="62">
        <f>+Cas_Hoy!I187</f>
        <v>22974</v>
      </c>
      <c r="GC6" s="62">
        <f>+Cas_Hoy!J187</f>
        <v>18681</v>
      </c>
      <c r="GD6" s="62">
        <f>+Cas_Hoy!K187</f>
        <v>18013</v>
      </c>
      <c r="GE6" s="62">
        <f>+Cas_Hoy!L187</f>
        <v>14302</v>
      </c>
      <c r="GF6" s="62">
        <f>+Cas_Hoy!M187</f>
        <v>13693</v>
      </c>
      <c r="GG6" s="62">
        <f>+Cas_Hoy!N187</f>
        <v>9414</v>
      </c>
      <c r="GH6" s="62">
        <f>+Cas_Hoy!O187</f>
        <v>8141</v>
      </c>
      <c r="GI6" s="62">
        <f>+Cas_Hoy!P187</f>
        <v>5247</v>
      </c>
      <c r="GJ6" s="62">
        <f>+Cas_Hoy!Q187</f>
        <v>5386</v>
      </c>
      <c r="GK6" s="62">
        <f>+Cas_Hoy!R187</f>
        <v>2816</v>
      </c>
      <c r="GL6" s="62">
        <f>+Cas_Hoy!S187</f>
        <v>4883</v>
      </c>
      <c r="GM6" s="62">
        <f>+Cas_Hoy!T187</f>
        <v>831</v>
      </c>
      <c r="GN6" s="599">
        <f>+Cas_Hoy!U187</f>
        <v>2939</v>
      </c>
      <c r="GO6" s="543">
        <f t="shared" si="74"/>
        <v>0.18375504804380349</v>
      </c>
      <c r="GP6" s="112">
        <f t="shared" si="75"/>
        <v>0.17775328060246506</v>
      </c>
      <c r="GQ6" s="112">
        <f t="shared" si="76"/>
        <v>0.35571198061764481</v>
      </c>
      <c r="GR6" s="112">
        <f t="shared" si="77"/>
        <v>0.26069092632326835</v>
      </c>
      <c r="GS6" s="323">
        <f t="shared" si="25"/>
        <v>0.7</v>
      </c>
      <c r="GT6" s="323">
        <f t="shared" si="25"/>
        <v>0.66060619705467061</v>
      </c>
      <c r="GU6" s="323">
        <f t="shared" si="25"/>
        <v>0.7</v>
      </c>
      <c r="GV6" s="323">
        <f t="shared" si="25"/>
        <v>0.51641315618318362</v>
      </c>
      <c r="GW6" s="323">
        <f t="shared" si="25"/>
        <v>0.69214174112638638</v>
      </c>
      <c r="GX6" s="323">
        <f t="shared" si="25"/>
        <v>0.67049827494090808</v>
      </c>
      <c r="GY6" s="323">
        <f t="shared" si="25"/>
        <v>0.56968549791516299</v>
      </c>
      <c r="GZ6" s="323">
        <f t="shared" si="25"/>
        <v>0.37613157129531927</v>
      </c>
      <c r="HA6" s="323">
        <f t="shared" si="25"/>
        <v>0.35571198061764481</v>
      </c>
      <c r="HB6" s="323">
        <f t="shared" si="25"/>
        <v>0.26069092632326835</v>
      </c>
      <c r="HC6" s="323">
        <f t="shared" si="25"/>
        <v>0.18375504804380349</v>
      </c>
      <c r="HD6" s="323">
        <f t="shared" si="25"/>
        <v>0.17775328060246506</v>
      </c>
      <c r="HE6" s="323">
        <f t="shared" si="25"/>
        <v>0.18722967968157475</v>
      </c>
      <c r="HF6" s="323">
        <f t="shared" si="25"/>
        <v>0.25755653072964479</v>
      </c>
      <c r="HG6" s="323">
        <f t="shared" si="25"/>
        <v>0.15881935385982066</v>
      </c>
      <c r="HH6" s="327">
        <f t="shared" si="25"/>
        <v>0.30656921884857896</v>
      </c>
      <c r="HI6" s="331">
        <f>+CyF_Tot!B188</f>
        <v>203834</v>
      </c>
      <c r="HJ6" s="331">
        <f>+CyF_Tot!C188</f>
        <v>211114</v>
      </c>
      <c r="HK6" s="331">
        <f>+CyF_Tot!D188</f>
        <v>217457</v>
      </c>
      <c r="HL6" s="331">
        <f>+CyF_Tot!E188</f>
        <v>221340</v>
      </c>
      <c r="HM6" s="331">
        <f>+CyF_Tot!F188</f>
        <v>6181</v>
      </c>
      <c r="HN6" s="331">
        <f>+CyF_Tot!G188</f>
        <v>6290</v>
      </c>
      <c r="HO6" s="331">
        <f>+CyF_Tot!H188</f>
        <v>6358</v>
      </c>
      <c r="HP6" s="331">
        <f>+CyF_Tot!I188</f>
        <v>6398</v>
      </c>
      <c r="HQ6" s="204">
        <f t="shared" si="26"/>
        <v>6.7949302357943664E-2</v>
      </c>
      <c r="HR6" s="198">
        <f t="shared" si="27"/>
        <v>6.4122789163642363E-2</v>
      </c>
      <c r="HS6" s="198">
        <f t="shared" si="28"/>
        <v>6.4939853286106394E-2</v>
      </c>
      <c r="HT6" s="198">
        <f t="shared" si="29"/>
        <v>6.2224976476486567E-2</v>
      </c>
      <c r="HU6" s="198">
        <f t="shared" si="30"/>
        <v>6.5133633714673275E-2</v>
      </c>
      <c r="HV6" s="198">
        <f t="shared" si="31"/>
        <v>6.6559350458407759E-2</v>
      </c>
      <c r="HW6" s="198">
        <f t="shared" si="32"/>
        <v>7.3113420725272021E-2</v>
      </c>
      <c r="HX6" s="198">
        <f t="shared" si="33"/>
        <v>7.6890838542537074E-2</v>
      </c>
      <c r="HY6" s="198">
        <f t="shared" si="34"/>
        <v>6.6701759565307578E-2</v>
      </c>
      <c r="HZ6" s="198">
        <f t="shared" si="35"/>
        <v>7.2083393212352784E-2</v>
      </c>
      <c r="IA6" s="198">
        <f t="shared" si="36"/>
        <v>4.8819012331068008E-2</v>
      </c>
      <c r="IB6" s="198">
        <f t="shared" si="37"/>
        <v>5.7295280406132562E-2</v>
      </c>
      <c r="IC6" s="198">
        <f t="shared" si="38"/>
        <v>4.0734857002398844E-2</v>
      </c>
      <c r="ID6" s="198">
        <f t="shared" si="39"/>
        <v>5.4204547597480335E-2</v>
      </c>
      <c r="IE6" s="198">
        <f t="shared" si="40"/>
        <v>2.7607533506781991E-2</v>
      </c>
      <c r="IF6" s="198">
        <f t="shared" si="41"/>
        <v>4.3763814171071704E-2</v>
      </c>
      <c r="IG6" s="198">
        <f t="shared" si="42"/>
        <v>1.1801748315638405E-2</v>
      </c>
      <c r="IH6" s="198">
        <f t="shared" si="43"/>
        <v>2.472261111974525E-2</v>
      </c>
      <c r="II6" s="198">
        <f t="shared" si="44"/>
        <v>2.8709415843045658E-3</v>
      </c>
      <c r="IJ6" s="99">
        <f t="shared" si="45"/>
        <v>8.4603364626488226E-3</v>
      </c>
      <c r="IK6" s="574">
        <f t="shared" si="78"/>
        <v>0.12130010974642212</v>
      </c>
      <c r="IL6" s="572">
        <f t="shared" si="46"/>
        <v>0.12462150184693502</v>
      </c>
      <c r="IM6" s="572">
        <f t="shared" si="46"/>
        <v>0.115288498017405</v>
      </c>
      <c r="IN6" s="572">
        <f t="shared" si="46"/>
        <v>0.1662843534241038</v>
      </c>
      <c r="IO6" s="572">
        <f t="shared" si="46"/>
        <v>0.15441759461014104</v>
      </c>
      <c r="IP6" s="572">
        <f t="shared" si="46"/>
        <v>0.16801903625536385</v>
      </c>
      <c r="IQ6" s="572">
        <f t="shared" si="46"/>
        <v>0.14661104112389517</v>
      </c>
      <c r="IR6" s="572">
        <f t="shared" si="46"/>
        <v>0.18811714285714287</v>
      </c>
      <c r="IS6" s="572">
        <f t="shared" si="46"/>
        <v>0.13156229508196721</v>
      </c>
      <c r="IT6" s="572">
        <f t="shared" si="46"/>
        <v>0.12117605633802818</v>
      </c>
      <c r="IU6" s="572">
        <f t="shared" si="46"/>
        <v>0.16720000000000002</v>
      </c>
      <c r="IV6" s="572">
        <f t="shared" si="46"/>
        <v>0.20658730158730157</v>
      </c>
      <c r="IW6" s="572">
        <f t="shared" si="46"/>
        <v>0.21123854014598539</v>
      </c>
      <c r="IX6" s="572">
        <f t="shared" si="46"/>
        <v>0.18731811023622047</v>
      </c>
      <c r="IY6" s="572">
        <f t="shared" si="46"/>
        <v>0.33628525852585262</v>
      </c>
      <c r="IZ6" s="572">
        <f t="shared" si="46"/>
        <v>0.22511125611745517</v>
      </c>
      <c r="JA6" s="572">
        <f t="shared" si="46"/>
        <v>0.41435755319148937</v>
      </c>
      <c r="JB6" s="572">
        <f t="shared" si="46"/>
        <v>0.24933512993262752</v>
      </c>
      <c r="JC6" s="572">
        <f t="shared" si="46"/>
        <v>0.59256622691292871</v>
      </c>
      <c r="JD6" s="676">
        <f t="shared" si="46"/>
        <v>0.36842327272727277</v>
      </c>
      <c r="JF6" s="616">
        <f t="shared" si="47"/>
        <v>9.5699274599498541</v>
      </c>
      <c r="JG6" s="291">
        <f t="shared" si="47"/>
        <v>20.282021509083812</v>
      </c>
      <c r="JH6" s="291">
        <f t="shared" si="47"/>
        <v>5.0067089900466621</v>
      </c>
      <c r="JI6" s="291">
        <f t="shared" si="47"/>
        <v>10.450303581319037</v>
      </c>
      <c r="JJ6" s="291">
        <f t="shared" si="47"/>
        <v>84.860828241683635</v>
      </c>
      <c r="JK6" s="291">
        <f t="shared" si="47"/>
        <v>78.158201970563667</v>
      </c>
      <c r="JL6" s="291">
        <f t="shared" si="47"/>
        <v>253.47866109903012</v>
      </c>
      <c r="JM6" s="291">
        <f t="shared" si="47"/>
        <v>88.799056192888457</v>
      </c>
      <c r="JN6" s="291">
        <f t="shared" si="47"/>
        <v>594.68391574986231</v>
      </c>
      <c r="JO6" s="291">
        <f t="shared" si="47"/>
        <v>320.24826005962933</v>
      </c>
      <c r="JP6" s="291">
        <f t="shared" si="47"/>
        <v>2064.6020646020647</v>
      </c>
      <c r="JQ6" s="291">
        <f t="shared" si="47"/>
        <v>715.01532175689476</v>
      </c>
      <c r="JR6" s="291">
        <f t="shared" si="47"/>
        <v>5467.4903820059708</v>
      </c>
      <c r="JS6" s="291">
        <f t="shared" si="47"/>
        <v>1523.5673068848448</v>
      </c>
      <c r="JT6" s="291">
        <f t="shared" si="47"/>
        <v>10705.326753895255</v>
      </c>
      <c r="JU6" s="291">
        <f t="shared" si="47"/>
        <v>4554.1671000430897</v>
      </c>
      <c r="JV6" s="291">
        <f t="shared" si="47"/>
        <v>25896.74362223814</v>
      </c>
      <c r="JW6" s="291">
        <f t="shared" si="47"/>
        <v>13664.220521318288</v>
      </c>
      <c r="JX6" s="291">
        <f t="shared" si="47"/>
        <v>42921.857304643265</v>
      </c>
      <c r="JY6" s="617">
        <f t="shared" si="47"/>
        <v>31705.161215940971</v>
      </c>
      <c r="JZ6" s="614">
        <f t="shared" si="79"/>
        <v>32.838134268563394</v>
      </c>
      <c r="KA6" s="291">
        <f t="shared" si="79"/>
        <v>37.079859905547487</v>
      </c>
      <c r="KB6" s="291">
        <f t="shared" si="80"/>
        <v>842.85349861765133</v>
      </c>
      <c r="KC6" s="291">
        <f t="shared" si="80"/>
        <v>343.62527821037435</v>
      </c>
      <c r="KD6" s="291">
        <f t="shared" si="81"/>
        <v>11408.988544012533</v>
      </c>
      <c r="KE6" s="617">
        <f t="shared" si="81"/>
        <v>6770.3749612643323</v>
      </c>
      <c r="KF6" s="614">
        <f t="shared" si="82"/>
        <v>34.931243668712085</v>
      </c>
      <c r="KG6" s="291">
        <f t="shared" si="83"/>
        <v>582.09230485499563</v>
      </c>
      <c r="KH6" s="617">
        <f t="shared" si="84"/>
        <v>8568.3922878396843</v>
      </c>
    </row>
    <row r="7" spans="1:294" s="22" customFormat="1" ht="18" customHeight="1">
      <c r="A7" s="221" t="s">
        <v>258</v>
      </c>
      <c r="B7" s="222">
        <v>16706015</v>
      </c>
      <c r="C7" s="521">
        <f t="shared" si="85"/>
        <v>1245859</v>
      </c>
      <c r="D7" s="504">
        <f t="shared" si="86"/>
        <v>32709</v>
      </c>
      <c r="E7" s="235">
        <f t="shared" si="48"/>
        <v>6.2531838922706886E-3</v>
      </c>
      <c r="F7" s="207">
        <f t="shared" si="0"/>
        <v>6.7319046463205023E-2</v>
      </c>
      <c r="G7" s="24">
        <f t="shared" si="49"/>
        <v>4.6510953564231201</v>
      </c>
      <c r="H7" s="23">
        <f t="shared" si="1"/>
        <v>0.31310730440384515</v>
      </c>
      <c r="I7" s="31">
        <f t="shared" si="2"/>
        <v>0.34685764436689132</v>
      </c>
      <c r="J7" s="336">
        <f t="shared" si="3"/>
        <v>0.52291615054148388</v>
      </c>
      <c r="K7" s="337">
        <f t="shared" si="50"/>
        <v>3.7442284970983981E-3</v>
      </c>
      <c r="L7" s="338">
        <f t="shared" si="51"/>
        <v>7.767729610182422</v>
      </c>
      <c r="M7" s="339">
        <f t="shared" si="52"/>
        <v>0.57879437412519863</v>
      </c>
      <c r="N7" s="826"/>
      <c r="O7" s="155"/>
      <c r="P7" s="155"/>
      <c r="Q7" s="155"/>
      <c r="R7" s="155"/>
      <c r="S7" s="156">
        <f t="shared" si="4"/>
        <v>1245859</v>
      </c>
      <c r="T7" s="157">
        <f t="shared" si="5"/>
        <v>7457.547476163526</v>
      </c>
      <c r="U7" s="156">
        <f t="shared" si="6"/>
        <v>49144</v>
      </c>
      <c r="V7" s="158">
        <f t="shared" si="7"/>
        <v>4.1065750826220111E-2</v>
      </c>
      <c r="W7" s="157">
        <f t="shared" si="8"/>
        <v>294.16949523869096</v>
      </c>
      <c r="X7" s="156">
        <f t="shared" si="9"/>
        <v>121226</v>
      </c>
      <c r="Y7" s="158">
        <f t="shared" si="10"/>
        <v>0.10779160846249398</v>
      </c>
      <c r="Z7" s="157">
        <f t="shared" si="11"/>
        <v>725.64282984302361</v>
      </c>
      <c r="AA7" s="156">
        <f t="shared" si="12"/>
        <v>32709</v>
      </c>
      <c r="AB7" s="157">
        <f t="shared" si="13"/>
        <v>1957.9175524504199</v>
      </c>
      <c r="AC7" s="159">
        <f t="shared" si="53"/>
        <v>2.6254174830378077E-2</v>
      </c>
      <c r="AD7" s="156">
        <f t="shared" si="14"/>
        <v>397</v>
      </c>
      <c r="AE7" s="158">
        <f t="shared" si="15"/>
        <v>1.2286457043822729E-2</v>
      </c>
      <c r="AF7" s="157">
        <f t="shared" si="16"/>
        <v>23.763895818362428</v>
      </c>
      <c r="AG7" s="156">
        <f t="shared" si="17"/>
        <v>1642</v>
      </c>
      <c r="AH7" s="158">
        <f t="shared" si="18"/>
        <v>5.2853510155470435E-2</v>
      </c>
      <c r="AI7" s="157">
        <f t="shared" si="19"/>
        <v>98.287951974184153</v>
      </c>
      <c r="AJ7" s="830"/>
      <c r="AK7" s="129">
        <f>AK6+AK8</f>
        <v>1390518.9755180317</v>
      </c>
      <c r="AL7" s="40">
        <f t="shared" ref="AL7:BD7" si="87">AL6+AL8</f>
        <v>1310759.8296723526</v>
      </c>
      <c r="AM7" s="40">
        <f t="shared" si="87"/>
        <v>1294986.0681862901</v>
      </c>
      <c r="AN7" s="40">
        <f t="shared" si="87"/>
        <v>1229974.6839452004</v>
      </c>
      <c r="AO7" s="40">
        <f t="shared" si="87"/>
        <v>1254289.1811089409</v>
      </c>
      <c r="AP7" s="40">
        <f t="shared" si="87"/>
        <v>1238315.2239473509</v>
      </c>
      <c r="AQ7" s="40">
        <f t="shared" si="87"/>
        <v>1216560.1241497677</v>
      </c>
      <c r="AR7" s="40">
        <f t="shared" si="87"/>
        <v>1229650.8743672669</v>
      </c>
      <c r="AS7" s="40">
        <f t="shared" si="87"/>
        <v>1065881.6649974147</v>
      </c>
      <c r="AT7" s="40">
        <f t="shared" si="87"/>
        <v>1109129.8454466537</v>
      </c>
      <c r="AU7" s="40">
        <f t="shared" si="87"/>
        <v>791580.7184090123</v>
      </c>
      <c r="AV7" s="40">
        <f t="shared" si="87"/>
        <v>866315.08794312703</v>
      </c>
      <c r="AW7" s="40">
        <f t="shared" si="87"/>
        <v>605626.04388478876</v>
      </c>
      <c r="AX7" s="40">
        <f t="shared" si="87"/>
        <v>727104.23105013021</v>
      </c>
      <c r="AY7" s="40">
        <f t="shared" si="87"/>
        <v>364024.3657254331</v>
      </c>
      <c r="AZ7" s="40">
        <f t="shared" si="87"/>
        <v>521703.9342412363</v>
      </c>
      <c r="BA7" s="40">
        <f t="shared" si="87"/>
        <v>138500.73581735563</v>
      </c>
      <c r="BB7" s="40">
        <f t="shared" si="87"/>
        <v>261523.45574320277</v>
      </c>
      <c r="BC7" s="40">
        <f t="shared" si="87"/>
        <v>18471.115265691835</v>
      </c>
      <c r="BD7" s="47">
        <f t="shared" si="87"/>
        <v>71098.805630467512</v>
      </c>
      <c r="BE7" s="258">
        <v>2.0000000000000002E-5</v>
      </c>
      <c r="BF7" s="43">
        <v>2.0000000000000002E-5</v>
      </c>
      <c r="BG7" s="53">
        <v>5.0000000000000002E-5</v>
      </c>
      <c r="BH7" s="53">
        <v>4.0000000000000003E-5</v>
      </c>
      <c r="BI7" s="53">
        <v>1.2518952302791728E-4</v>
      </c>
      <c r="BJ7" s="53">
        <v>1.2406223545552731E-4</v>
      </c>
      <c r="BK7" s="53">
        <v>3.4000000000000002E-4</v>
      </c>
      <c r="BL7" s="53">
        <v>1.8000000000000001E-4</v>
      </c>
      <c r="BM7" s="53">
        <v>8.9999999999999998E-4</v>
      </c>
      <c r="BN7" s="53">
        <v>5.0000000000000001E-4</v>
      </c>
      <c r="BO7" s="53">
        <v>3.8E-3</v>
      </c>
      <c r="BP7" s="53">
        <v>2E-3</v>
      </c>
      <c r="BQ7" s="53">
        <v>1.6199999999999999E-2</v>
      </c>
      <c r="BR7" s="53">
        <v>6.1999999999999998E-3</v>
      </c>
      <c r="BS7" s="53">
        <v>6.1100000000000002E-2</v>
      </c>
      <c r="BT7" s="53">
        <v>2.6800000000000001E-2</v>
      </c>
      <c r="BU7" s="53">
        <v>0.1421</v>
      </c>
      <c r="BV7" s="53">
        <v>5.4699999999999999E-2</v>
      </c>
      <c r="BW7" s="53">
        <v>0.27589999999999998</v>
      </c>
      <c r="BX7" s="54">
        <v>0.1051</v>
      </c>
      <c r="BY7" s="64">
        <f>+Fall_Hoy!B221</f>
        <v>20</v>
      </c>
      <c r="BZ7" s="62">
        <f>+Fall_Hoy!C221</f>
        <v>16</v>
      </c>
      <c r="CA7" s="62">
        <f>+Fall_Hoy!D221</f>
        <v>29</v>
      </c>
      <c r="CB7" s="62">
        <f>+Fall_Hoy!E221</f>
        <v>25</v>
      </c>
      <c r="CC7" s="62">
        <f>+Fall_Hoy!F221</f>
        <v>121</v>
      </c>
      <c r="CD7" s="62">
        <f>+Fall_Hoy!G221</f>
        <v>85</v>
      </c>
      <c r="CE7" s="62">
        <f>+Fall_Hoy!H221</f>
        <v>303</v>
      </c>
      <c r="CF7" s="62">
        <f>+Fall_Hoy!I221</f>
        <v>180</v>
      </c>
      <c r="CG7" s="62">
        <f>+Fall_Hoy!J221</f>
        <v>847</v>
      </c>
      <c r="CH7" s="62">
        <f>+Fall_Hoy!K221</f>
        <v>490</v>
      </c>
      <c r="CI7" s="62">
        <f>+Fall_Hoy!L221</f>
        <v>2054</v>
      </c>
      <c r="CJ7" s="62">
        <f>+Fall_Hoy!M221</f>
        <v>1008</v>
      </c>
      <c r="CK7" s="62">
        <f>+Fall_Hoy!N221</f>
        <v>4337</v>
      </c>
      <c r="CL7" s="62">
        <f>+Fall_Hoy!O221</f>
        <v>2368</v>
      </c>
      <c r="CM7" s="62">
        <f>+Fall_Hoy!P221</f>
        <v>5284</v>
      </c>
      <c r="CN7" s="62">
        <f>+Fall_Hoy!Q221</f>
        <v>3687</v>
      </c>
      <c r="CO7" s="62">
        <f>+Fall_Hoy!R221</f>
        <v>3713</v>
      </c>
      <c r="CP7" s="62">
        <f>+Fall_Hoy!S221</f>
        <v>4056</v>
      </c>
      <c r="CQ7" s="62">
        <f>+Fall_Hoy!T221</f>
        <v>1040</v>
      </c>
      <c r="CR7" s="253">
        <f>+Fall_Hoy!U221</f>
        <v>2211</v>
      </c>
      <c r="CS7" s="75">
        <f t="shared" si="54"/>
        <v>0.23756975229867114</v>
      </c>
      <c r="CT7" s="76">
        <f t="shared" si="54"/>
        <v>0.26370249069668128</v>
      </c>
      <c r="CU7" s="76">
        <f t="shared" si="55"/>
        <v>0.44204844241085023</v>
      </c>
      <c r="CV7" s="76">
        <f t="shared" si="55"/>
        <v>0.52528298909683446</v>
      </c>
      <c r="CW7" s="76">
        <f t="shared" si="56"/>
        <v>0.7</v>
      </c>
      <c r="CX7" s="76">
        <f t="shared" si="57"/>
        <v>0.55328399970404463</v>
      </c>
      <c r="CY7" s="76">
        <f t="shared" si="58"/>
        <v>0.7</v>
      </c>
      <c r="CZ7" s="76">
        <f t="shared" si="59"/>
        <v>0.7</v>
      </c>
      <c r="DA7" s="76">
        <f t="shared" si="60"/>
        <v>0.7</v>
      </c>
      <c r="DB7" s="76">
        <f t="shared" si="61"/>
        <v>0.7</v>
      </c>
      <c r="DC7" s="76">
        <f t="shared" si="62"/>
        <v>0.68284421691810593</v>
      </c>
      <c r="DD7" s="76">
        <f t="shared" si="63"/>
        <v>0.58177446868279314</v>
      </c>
      <c r="DE7" s="76">
        <f t="shared" si="64"/>
        <v>0.44204844241085023</v>
      </c>
      <c r="DF7" s="76">
        <f t="shared" si="65"/>
        <v>0.52528298909683446</v>
      </c>
      <c r="DG7" s="76">
        <f t="shared" si="66"/>
        <v>0.23756975229867114</v>
      </c>
      <c r="DH7" s="76">
        <f t="shared" si="67"/>
        <v>0.26370249069668128</v>
      </c>
      <c r="DI7" s="76">
        <f t="shared" si="68"/>
        <v>0.18865954843537536</v>
      </c>
      <c r="DJ7" s="76">
        <f t="shared" si="69"/>
        <v>0.2835306239801742</v>
      </c>
      <c r="DK7" s="76">
        <f t="shared" si="70"/>
        <v>0.20407439626930279</v>
      </c>
      <c r="DL7" s="76">
        <f t="shared" si="71"/>
        <v>0.29588552620686942</v>
      </c>
      <c r="DM7" s="452">
        <f>+'Cas_-14'!B188</f>
        <v>15102</v>
      </c>
      <c r="DN7" s="62">
        <f>+'Cas_-14'!C188</f>
        <v>13874</v>
      </c>
      <c r="DO7" s="62">
        <f>+'Cas_-14'!D188</f>
        <v>35632</v>
      </c>
      <c r="DP7" s="62">
        <f>+'Cas_-14'!E188</f>
        <v>38922</v>
      </c>
      <c r="DQ7" s="62">
        <f>+'Cas_-14'!F188</f>
        <v>121202</v>
      </c>
      <c r="DR7" s="62">
        <f>+'Cas_-14'!G188</f>
        <v>119279</v>
      </c>
      <c r="DS7" s="62">
        <f>+'Cas_-14'!H188</f>
        <v>131775</v>
      </c>
      <c r="DT7" s="62">
        <f>+'Cas_-14'!I188</f>
        <v>123048</v>
      </c>
      <c r="DU7" s="62">
        <f>+'Cas_-14'!J188</f>
        <v>107297</v>
      </c>
      <c r="DV7" s="62">
        <f>+'Cas_-14'!K188</f>
        <v>103462</v>
      </c>
      <c r="DW7" s="62">
        <f>+'Cas_-14'!L188</f>
        <v>74598</v>
      </c>
      <c r="DX7" s="62">
        <f>+'Cas_-14'!M188</f>
        <v>72911</v>
      </c>
      <c r="DY7" s="62">
        <f>+'Cas_-14'!N188</f>
        <v>43510</v>
      </c>
      <c r="DZ7" s="62">
        <f>+'Cas_-14'!O188</f>
        <v>39026</v>
      </c>
      <c r="EA7" s="62">
        <f>+'Cas_-14'!P188</f>
        <v>21701</v>
      </c>
      <c r="EB7" s="62">
        <f>+'Cas_-14'!Q188</f>
        <v>20953</v>
      </c>
      <c r="EC7" s="62">
        <f>+'Cas_-14'!R188</f>
        <v>8868</v>
      </c>
      <c r="ED7" s="62">
        <f>+'Cas_-14'!S188</f>
        <v>13428</v>
      </c>
      <c r="EE7" s="62">
        <f>+'Cas_-14'!T188</f>
        <v>1912</v>
      </c>
      <c r="EF7" s="82">
        <f>+'Cas_-14'!U188</f>
        <v>6105</v>
      </c>
      <c r="EG7" s="201">
        <f t="shared" si="22"/>
        <v>1.0860693213031354E-2</v>
      </c>
      <c r="EH7" s="90">
        <f t="shared" si="22"/>
        <v>1.0584700328715483E-2</v>
      </c>
      <c r="EI7" s="90">
        <f t="shared" si="22"/>
        <v>2.751535392956379E-2</v>
      </c>
      <c r="EJ7" s="90">
        <f t="shared" si="22"/>
        <v>3.1644553752241379E-2</v>
      </c>
      <c r="EK7" s="90">
        <f t="shared" si="22"/>
        <v>9.6630029043894811E-2</v>
      </c>
      <c r="EL7" s="90">
        <f t="shared" si="22"/>
        <v>9.6323615904338869E-2</v>
      </c>
      <c r="EM7" s="90">
        <f t="shared" si="22"/>
        <v>0.10831770447193903</v>
      </c>
      <c r="EN7" s="90">
        <f t="shared" si="22"/>
        <v>0.10006742772684643</v>
      </c>
      <c r="EO7" s="90">
        <f t="shared" si="22"/>
        <v>0.10066502082129375</v>
      </c>
      <c r="EP7" s="90">
        <f t="shared" si="22"/>
        <v>9.3282135022103918E-2</v>
      </c>
      <c r="EQ7" s="90">
        <f t="shared" si="22"/>
        <v>9.4239283834418736E-2</v>
      </c>
      <c r="ER7" s="90">
        <f t="shared" si="22"/>
        <v>8.4162218821688756E-2</v>
      </c>
      <c r="ES7" s="90">
        <f t="shared" si="22"/>
        <v>7.1843013422779947E-2</v>
      </c>
      <c r="ET7" s="90">
        <f t="shared" si="22"/>
        <v>5.3673185127304471E-2</v>
      </c>
      <c r="EU7" s="90">
        <f t="shared" si="22"/>
        <v>5.9614141368679895E-2</v>
      </c>
      <c r="EV7" s="90">
        <f t="shared" si="22"/>
        <v>4.0162626012153702E-2</v>
      </c>
      <c r="EW7" s="90">
        <f t="shared" si="23"/>
        <v>6.402854069811191E-2</v>
      </c>
      <c r="EX7" s="90">
        <f t="shared" si="23"/>
        <v>5.1345298882809698E-2</v>
      </c>
      <c r="EY7" s="90">
        <f t="shared" si="23"/>
        <v>0.1035129699802881</v>
      </c>
      <c r="EZ7" s="99">
        <f t="shared" si="23"/>
        <v>8.5866421325421868E-2</v>
      </c>
      <c r="FA7" s="119">
        <f t="shared" si="72"/>
        <v>3.9851241139151194</v>
      </c>
      <c r="FB7" s="120">
        <f t="shared" si="72"/>
        <v>6.5658677452236738</v>
      </c>
      <c r="FC7" s="120">
        <f t="shared" si="73"/>
        <v>6.1529774622550244</v>
      </c>
      <c r="FD7" s="120">
        <f t="shared" si="73"/>
        <v>9.7866930731042832</v>
      </c>
      <c r="FE7" s="120">
        <f t="shared" si="24"/>
        <v>7.2441249053337291</v>
      </c>
      <c r="FF7" s="120">
        <f t="shared" si="24"/>
        <v>5.7440119383965333</v>
      </c>
      <c r="FG7" s="120">
        <f t="shared" si="24"/>
        <v>6.4624707790160301</v>
      </c>
      <c r="FH7" s="120">
        <f t="shared" si="24"/>
        <v>6.9952832395251185</v>
      </c>
      <c r="FI7" s="120">
        <f t="shared" si="24"/>
        <v>6.9537560742442963</v>
      </c>
      <c r="FJ7" s="120">
        <f t="shared" si="24"/>
        <v>7.5041164080788842</v>
      </c>
      <c r="FK7" s="120">
        <f t="shared" si="24"/>
        <v>7.2458553284199807</v>
      </c>
      <c r="FL7" s="120">
        <f t="shared" si="24"/>
        <v>6.9125372028911958</v>
      </c>
      <c r="FM7" s="120">
        <f t="shared" si="24"/>
        <v>6.1529774622550244</v>
      </c>
      <c r="FN7" s="120">
        <f t="shared" si="24"/>
        <v>9.7866930731042832</v>
      </c>
      <c r="FO7" s="120">
        <f t="shared" si="24"/>
        <v>3.9851241139151194</v>
      </c>
      <c r="FP7" s="120">
        <f t="shared" si="24"/>
        <v>6.5658677452236738</v>
      </c>
      <c r="FQ7" s="120">
        <f t="shared" si="24"/>
        <v>2.946491461126469</v>
      </c>
      <c r="FR7" s="120">
        <f t="shared" si="24"/>
        <v>5.5220366839679587</v>
      </c>
      <c r="FS7" s="120">
        <f t="shared" si="24"/>
        <v>1.971486242817345</v>
      </c>
      <c r="FT7" s="121">
        <f t="shared" si="24"/>
        <v>3.44588165710906</v>
      </c>
      <c r="FU7" s="452">
        <f>+Cas_Hoy!B188</f>
        <v>16060</v>
      </c>
      <c r="FV7" s="62">
        <f>+Cas_Hoy!C188</f>
        <v>14754</v>
      </c>
      <c r="FW7" s="62">
        <f>+Cas_Hoy!D188</f>
        <v>39815</v>
      </c>
      <c r="FX7" s="62">
        <f>+Cas_Hoy!E188</f>
        <v>43314</v>
      </c>
      <c r="FY7" s="62">
        <f>+Cas_Hoy!F188</f>
        <v>134314</v>
      </c>
      <c r="FZ7" s="62">
        <f>+Cas_Hoy!G188</f>
        <v>132061</v>
      </c>
      <c r="GA7" s="62">
        <f>+Cas_Hoy!H188</f>
        <v>146301</v>
      </c>
      <c r="GB7" s="62">
        <f>+Cas_Hoy!I188</f>
        <v>136269</v>
      </c>
      <c r="GC7" s="62">
        <f>+Cas_Hoy!J188</f>
        <v>119806</v>
      </c>
      <c r="GD7" s="62">
        <f>+Cas_Hoy!K188</f>
        <v>115187</v>
      </c>
      <c r="GE7" s="62">
        <f>+Cas_Hoy!L188</f>
        <v>83017</v>
      </c>
      <c r="GF7" s="62">
        <f>+Cas_Hoy!M188</f>
        <v>81197</v>
      </c>
      <c r="GG7" s="62">
        <f>+Cas_Hoy!N188</f>
        <v>48489</v>
      </c>
      <c r="GH7" s="62">
        <f>+Cas_Hoy!O188</f>
        <v>43640</v>
      </c>
      <c r="GI7" s="62">
        <f>+Cas_Hoy!P188</f>
        <v>23730</v>
      </c>
      <c r="GJ7" s="62">
        <f>+Cas_Hoy!Q188</f>
        <v>23007</v>
      </c>
      <c r="GK7" s="62">
        <f>+Cas_Hoy!R188</f>
        <v>9361</v>
      </c>
      <c r="GL7" s="62">
        <f>+Cas_Hoy!S188</f>
        <v>14138</v>
      </c>
      <c r="GM7" s="62">
        <f>+Cas_Hoy!T188</f>
        <v>1998</v>
      </c>
      <c r="GN7" s="599">
        <f>+Cas_Hoy!U188</f>
        <v>6324</v>
      </c>
      <c r="GO7" s="543">
        <f t="shared" si="74"/>
        <v>0.25978204792624604</v>
      </c>
      <c r="GP7" s="112">
        <f t="shared" si="75"/>
        <v>0.28955296155483923</v>
      </c>
      <c r="GQ7" s="112">
        <f t="shared" si="76"/>
        <v>0.49263357674235159</v>
      </c>
      <c r="GR7" s="112">
        <f t="shared" si="77"/>
        <v>0.58738660493480899</v>
      </c>
      <c r="GS7" s="323">
        <f t="shared" si="25"/>
        <v>0.7</v>
      </c>
      <c r="GT7" s="323">
        <f t="shared" si="25"/>
        <v>0.61257420237355986</v>
      </c>
      <c r="GU7" s="323">
        <f t="shared" si="25"/>
        <v>0.7</v>
      </c>
      <c r="GV7" s="323">
        <f t="shared" si="25"/>
        <v>0.7</v>
      </c>
      <c r="GW7" s="323">
        <f t="shared" si="25"/>
        <v>0.7</v>
      </c>
      <c r="GX7" s="323">
        <f t="shared" si="25"/>
        <v>0.7</v>
      </c>
      <c r="GY7" s="323">
        <f t="shared" si="25"/>
        <v>0.7</v>
      </c>
      <c r="GZ7" s="323">
        <f t="shared" si="25"/>
        <v>0.64789046280584217</v>
      </c>
      <c r="HA7" s="323">
        <f t="shared" si="25"/>
        <v>0.49263357674235159</v>
      </c>
      <c r="HB7" s="323">
        <f t="shared" si="25"/>
        <v>0.58738660493480899</v>
      </c>
      <c r="HC7" s="323">
        <f t="shared" si="25"/>
        <v>0.25978204792624604</v>
      </c>
      <c r="HD7" s="323">
        <f t="shared" si="25"/>
        <v>0.28955296155483923</v>
      </c>
      <c r="HE7" s="323">
        <f t="shared" si="25"/>
        <v>0.19914772585741411</v>
      </c>
      <c r="HF7" s="323">
        <f t="shared" si="25"/>
        <v>0.29852218959127963</v>
      </c>
      <c r="HG7" s="323">
        <f t="shared" si="25"/>
        <v>0.21325347476258733</v>
      </c>
      <c r="HH7" s="327">
        <f t="shared" si="25"/>
        <v>0.30649960159414286</v>
      </c>
      <c r="HI7" s="451">
        <f>+CyF_Tot!B189</f>
        <v>203834</v>
      </c>
      <c r="HJ7" s="451">
        <f>+CyF_Tot!C189</f>
        <v>1124633</v>
      </c>
      <c r="HK7" s="451">
        <f>+CyF_Tot!D189</f>
        <v>1196715</v>
      </c>
      <c r="HL7" s="451">
        <f>+CyF_Tot!E189</f>
        <v>1245859</v>
      </c>
      <c r="HM7" s="451">
        <f>+CyF_Tot!F189</f>
        <v>6181</v>
      </c>
      <c r="HN7" s="451">
        <f>+CyF_Tot!G189</f>
        <v>31067</v>
      </c>
      <c r="HO7" s="451">
        <f>+CyF_Tot!H189</f>
        <v>32312</v>
      </c>
      <c r="HP7" s="451">
        <f>+CyF_Tot!I189</f>
        <v>32709</v>
      </c>
      <c r="HQ7" s="204">
        <f t="shared" si="26"/>
        <v>8.3234629893366649E-2</v>
      </c>
      <c r="HR7" s="198">
        <f t="shared" si="27"/>
        <v>7.8460352733572464E-2</v>
      </c>
      <c r="HS7" s="198">
        <f t="shared" si="28"/>
        <v>7.7516156198009528E-2</v>
      </c>
      <c r="HT7" s="198">
        <f t="shared" si="29"/>
        <v>7.3624660575559192E-2</v>
      </c>
      <c r="HU7" s="198">
        <f t="shared" si="30"/>
        <v>7.5080094271969752E-2</v>
      </c>
      <c r="HV7" s="198">
        <f t="shared" si="31"/>
        <v>7.4123914287599457E-2</v>
      </c>
      <c r="HW7" s="198">
        <f t="shared" si="32"/>
        <v>7.2821682738209423E-2</v>
      </c>
      <c r="HX7" s="198">
        <f t="shared" si="33"/>
        <v>7.3605277761768256E-2</v>
      </c>
      <c r="HY7" s="198">
        <f t="shared" si="34"/>
        <v>6.3802269122673158E-2</v>
      </c>
      <c r="HZ7" s="198">
        <f t="shared" si="35"/>
        <v>6.639104810133678E-2</v>
      </c>
      <c r="IA7" s="198">
        <f t="shared" si="36"/>
        <v>4.7382976635003161E-2</v>
      </c>
      <c r="IB7" s="198">
        <f t="shared" si="37"/>
        <v>5.185647731928452E-2</v>
      </c>
      <c r="IC7" s="198">
        <f t="shared" si="38"/>
        <v>3.6251975344496506E-2</v>
      </c>
      <c r="ID7" s="198">
        <f t="shared" si="39"/>
        <v>4.3523499233667051E-2</v>
      </c>
      <c r="IE7" s="198">
        <f t="shared" si="40"/>
        <v>2.1790017890288803E-2</v>
      </c>
      <c r="IF7" s="198">
        <f t="shared" si="41"/>
        <v>3.1228508668359051E-2</v>
      </c>
      <c r="IG7" s="198">
        <f t="shared" si="42"/>
        <v>8.2904711756427631E-3</v>
      </c>
      <c r="IH7" s="198">
        <f t="shared" si="43"/>
        <v>1.5654448756522891E-2</v>
      </c>
      <c r="II7" s="198">
        <f t="shared" si="44"/>
        <v>1.1056565713422283E-3</v>
      </c>
      <c r="IJ7" s="99">
        <f t="shared" si="45"/>
        <v>4.255880629250453E-3</v>
      </c>
      <c r="IK7" s="574">
        <f t="shared" si="78"/>
        <v>4.8060378082066507E-2</v>
      </c>
      <c r="IL7" s="572">
        <f t="shared" si="46"/>
        <v>4.1982923964891533E-2</v>
      </c>
      <c r="IM7" s="572">
        <f t="shared" si="46"/>
        <v>6.6559734313452301E-2</v>
      </c>
      <c r="IN7" s="572">
        <f t="shared" si="46"/>
        <v>6.2858823975188036E-2</v>
      </c>
      <c r="IO7" s="572">
        <f t="shared" si="46"/>
        <v>0.13804289863413546</v>
      </c>
      <c r="IP7" s="572">
        <f t="shared" si="46"/>
        <v>0.17409434568117466</v>
      </c>
      <c r="IQ7" s="572">
        <f t="shared" si="46"/>
        <v>0.15473957781705577</v>
      </c>
      <c r="IR7" s="572">
        <f t="shared" si="46"/>
        <v>0.14295346818120919</v>
      </c>
      <c r="IS7" s="572">
        <f t="shared" si="46"/>
        <v>0.14380717260184825</v>
      </c>
      <c r="IT7" s="572">
        <f t="shared" si="46"/>
        <v>0.1332601928887199</v>
      </c>
      <c r="IU7" s="572">
        <f t="shared" si="46"/>
        <v>0.13800993184031157</v>
      </c>
      <c r="IV7" s="572">
        <f t="shared" si="46"/>
        <v>0.14466468253968254</v>
      </c>
      <c r="IW7" s="572">
        <f t="shared" si="46"/>
        <v>0.16252294212589344</v>
      </c>
      <c r="IX7" s="572">
        <f t="shared" si="46"/>
        <v>0.10217956081081081</v>
      </c>
      <c r="IY7" s="572">
        <f t="shared" si="46"/>
        <v>0.25093321347464043</v>
      </c>
      <c r="IZ7" s="572">
        <f t="shared" si="46"/>
        <v>0.1523027935991321</v>
      </c>
      <c r="JA7" s="572">
        <f t="shared" si="46"/>
        <v>0.33938669539455962</v>
      </c>
      <c r="JB7" s="572">
        <f t="shared" si="46"/>
        <v>0.18109260355029588</v>
      </c>
      <c r="JC7" s="572">
        <f t="shared" si="46"/>
        <v>0.50723153846153846</v>
      </c>
      <c r="JD7" s="676">
        <f t="shared" si="46"/>
        <v>0.29020149253731348</v>
      </c>
      <c r="JF7" s="616">
        <f t="shared" si="47"/>
        <v>14.383119074336319</v>
      </c>
      <c r="JG7" s="291">
        <f>+(BZ7*1000000)/AL7</f>
        <v>12.206660318541712</v>
      </c>
      <c r="JH7" s="291">
        <f t="shared" si="47"/>
        <v>22.39406331267821</v>
      </c>
      <c r="JI7" s="291">
        <f t="shared" si="47"/>
        <v>20.325621597195276</v>
      </c>
      <c r="JJ7" s="291">
        <f t="shared" si="47"/>
        <v>96.468981653036025</v>
      </c>
      <c r="JK7" s="291">
        <f t="shared" si="47"/>
        <v>68.641649845059092</v>
      </c>
      <c r="JL7" s="291">
        <f t="shared" si="47"/>
        <v>249.06290612785071</v>
      </c>
      <c r="JM7" s="291">
        <f t="shared" si="47"/>
        <v>146.38301305858167</v>
      </c>
      <c r="JN7" s="291">
        <f t="shared" si="47"/>
        <v>794.64731199973721</v>
      </c>
      <c r="JO7" s="291">
        <f t="shared" si="47"/>
        <v>441.78776904400576</v>
      </c>
      <c r="JP7" s="291">
        <f t="shared" si="47"/>
        <v>2594.8080242888022</v>
      </c>
      <c r="JQ7" s="291">
        <f t="shared" si="47"/>
        <v>1163.5489373655864</v>
      </c>
      <c r="JR7" s="291">
        <f t="shared" si="47"/>
        <v>7161.1847670557727</v>
      </c>
      <c r="JS7" s="291">
        <f t="shared" si="47"/>
        <v>3256.7545324003736</v>
      </c>
      <c r="JT7" s="291">
        <f t="shared" si="47"/>
        <v>14515.511865448807</v>
      </c>
      <c r="JU7" s="291">
        <f t="shared" si="47"/>
        <v>7067.2267506710587</v>
      </c>
      <c r="JV7" s="291">
        <f t="shared" si="47"/>
        <v>26808.521832666836</v>
      </c>
      <c r="JW7" s="291">
        <f t="shared" si="47"/>
        <v>15509.125131715529</v>
      </c>
      <c r="JX7" s="291">
        <f t="shared" si="47"/>
        <v>56304.125930700633</v>
      </c>
      <c r="JY7" s="617">
        <f t="shared" si="47"/>
        <v>31097.568804341972</v>
      </c>
      <c r="JZ7" s="614">
        <f t="shared" si="79"/>
        <v>43.149461697598589</v>
      </c>
      <c r="KA7" s="291">
        <f t="shared" si="79"/>
        <v>33.34171517975053</v>
      </c>
      <c r="KB7" s="291">
        <f t="shared" si="80"/>
        <v>1042.2825441662546</v>
      </c>
      <c r="KC7" s="291">
        <f t="shared" si="80"/>
        <v>523.54129194480402</v>
      </c>
      <c r="KD7" s="291">
        <f t="shared" si="81"/>
        <v>12758.491023561819</v>
      </c>
      <c r="KE7" s="617">
        <f t="shared" si="81"/>
        <v>7791.680109497428</v>
      </c>
      <c r="KF7" s="614">
        <f t="shared" si="82"/>
        <v>38.347711320854685</v>
      </c>
      <c r="KG7" s="291">
        <f t="shared" si="83"/>
        <v>777.49769232632377</v>
      </c>
      <c r="KH7" s="617">
        <f t="shared" si="84"/>
        <v>9858.0061328281754</v>
      </c>
    </row>
    <row r="8" spans="1:294" s="22" customFormat="1" ht="18" customHeight="1">
      <c r="A8" s="500" t="s">
        <v>337</v>
      </c>
      <c r="B8" s="530">
        <v>13630369</v>
      </c>
      <c r="C8" s="521">
        <f t="shared" si="85"/>
        <v>1024519</v>
      </c>
      <c r="D8" s="504">
        <f t="shared" si="86"/>
        <v>26311</v>
      </c>
      <c r="E8" s="491">
        <f t="shared" si="48"/>
        <v>5.6275172009544686E-3</v>
      </c>
      <c r="F8" s="207">
        <f t="shared" si="0"/>
        <v>6.7020856148501923E-2</v>
      </c>
      <c r="G8" s="24">
        <f t="shared" si="49"/>
        <v>5.1180313162534983</v>
      </c>
      <c r="H8" s="23">
        <f t="shared" si="1"/>
        <v>0.34301484061015364</v>
      </c>
      <c r="I8" s="31">
        <f t="shared" si="2"/>
        <v>0.38469393793350115</v>
      </c>
      <c r="J8" s="336">
        <f t="shared" si="3"/>
        <v>0.5443010286301645</v>
      </c>
      <c r="K8" s="337">
        <f t="shared" si="50"/>
        <v>3.5464234204633264E-3</v>
      </c>
      <c r="L8" s="338">
        <f t="shared" si="51"/>
        <v>8.1213678832172143</v>
      </c>
      <c r="M8" s="339">
        <f t="shared" si="52"/>
        <v>0.60981301294457424</v>
      </c>
      <c r="N8" s="826"/>
      <c r="O8" s="155" t="s">
        <v>230</v>
      </c>
      <c r="P8" s="155"/>
      <c r="Q8" s="155"/>
      <c r="R8" s="155"/>
      <c r="S8" s="156">
        <f t="shared" si="4"/>
        <v>1024519</v>
      </c>
      <c r="T8" s="157">
        <f t="shared" si="5"/>
        <v>7516.4436120548171</v>
      </c>
      <c r="U8" s="156">
        <f t="shared" si="6"/>
        <v>45261</v>
      </c>
      <c r="V8" s="158">
        <f t="shared" si="7"/>
        <v>4.6219688784773776E-2</v>
      </c>
      <c r="W8" s="157">
        <f t="shared" si="8"/>
        <v>332.05997577908568</v>
      </c>
      <c r="X8" s="156">
        <f t="shared" si="9"/>
        <v>111000</v>
      </c>
      <c r="Y8" s="158">
        <f t="shared" si="10"/>
        <v>0.12150814597178602</v>
      </c>
      <c r="Z8" s="157">
        <f t="shared" si="11"/>
        <v>814.35799720462444</v>
      </c>
      <c r="AA8" s="156">
        <f t="shared" si="12"/>
        <v>26311</v>
      </c>
      <c r="AB8" s="157">
        <f t="shared" si="13"/>
        <v>1930.3219157162951</v>
      </c>
      <c r="AC8" s="159">
        <f t="shared" si="53"/>
        <v>2.5681319721742594E-2</v>
      </c>
      <c r="AD8" s="156">
        <f t="shared" si="14"/>
        <v>357</v>
      </c>
      <c r="AE8" s="158">
        <f t="shared" si="15"/>
        <v>1.3755105186098482E-2</v>
      </c>
      <c r="AF8" s="157">
        <f t="shared" si="16"/>
        <v>26.191513964148733</v>
      </c>
      <c r="AG8" s="156">
        <f t="shared" si="17"/>
        <v>1534</v>
      </c>
      <c r="AH8" s="158">
        <f t="shared" si="18"/>
        <v>6.1912257335432055E-2</v>
      </c>
      <c r="AI8" s="157">
        <f t="shared" si="19"/>
        <v>112.54280790197242</v>
      </c>
      <c r="AJ8" s="830"/>
      <c r="AK8" s="129">
        <f>AK40+AK42+AK49+AK50+AK53+AK54+AK55+AK71+AK72+AK73+AK74+AK75+AK76+AK85+AK90+AK91+AK96+AK97+AK98+AK101+AK102+AK103+AK110+AK111+AK114+AK116+AK118+AK121+AK122+AK131+AK133+AK136+AK149+AK150+AK151+AK154+AK159+AK164+AK166+AK169</f>
        <v>1181530.9755180317</v>
      </c>
      <c r="AL8" s="40">
        <f t="shared" ref="AL8:BD8" si="88">AL40+AL42+AL49+AL50+AL53+AL54+AL55+AL71+AL72+AL73+AL74+AL75+AL76+AL85+AL90+AL91+AL96+AL97+AL98+AL101+AL102+AL103+AL110+AL111+AL114+AL116+AL118+AL121+AL122+AL131+AL133+AL136+AL149+AL150+AL151+AL154+AL159+AL164+AL166+AL169</f>
        <v>1113540.8296723526</v>
      </c>
      <c r="AM8" s="40">
        <f t="shared" si="88"/>
        <v>1095254.0681862901</v>
      </c>
      <c r="AN8" s="40">
        <f t="shared" si="88"/>
        <v>1038592.6839452005</v>
      </c>
      <c r="AO8" s="40">
        <f t="shared" si="88"/>
        <v>1053961.1811089409</v>
      </c>
      <c r="AP8" s="40">
        <f t="shared" si="88"/>
        <v>1033602.223947351</v>
      </c>
      <c r="AQ8" s="40">
        <f t="shared" si="88"/>
        <v>991689.12414976757</v>
      </c>
      <c r="AR8" s="40">
        <f t="shared" si="88"/>
        <v>993161.87436726678</v>
      </c>
      <c r="AS8" s="40">
        <f t="shared" si="88"/>
        <v>860730.6649974148</v>
      </c>
      <c r="AT8" s="40">
        <f t="shared" si="88"/>
        <v>887426.84544665378</v>
      </c>
      <c r="AU8" s="40">
        <f t="shared" si="88"/>
        <v>641430.7184090123</v>
      </c>
      <c r="AV8" s="40">
        <f t="shared" si="88"/>
        <v>690095.08794312703</v>
      </c>
      <c r="AW8" s="40">
        <f t="shared" si="88"/>
        <v>480340.04388478876</v>
      </c>
      <c r="AX8" s="40">
        <f t="shared" si="88"/>
        <v>560390.23105013021</v>
      </c>
      <c r="AY8" s="40">
        <f t="shared" si="88"/>
        <v>279113.3657254331</v>
      </c>
      <c r="AZ8" s="40">
        <f t="shared" si="88"/>
        <v>387101.9342412363</v>
      </c>
      <c r="BA8" s="40">
        <f t="shared" si="88"/>
        <v>102202.73581735561</v>
      </c>
      <c r="BB8" s="40">
        <f t="shared" si="88"/>
        <v>185485.45574320277</v>
      </c>
      <c r="BC8" s="40">
        <f t="shared" si="88"/>
        <v>9641.115265691833</v>
      </c>
      <c r="BD8" s="47">
        <f t="shared" si="88"/>
        <v>45077.805630467512</v>
      </c>
      <c r="BE8" s="258">
        <v>2.0000000000000002E-5</v>
      </c>
      <c r="BF8" s="43">
        <v>2.0000000000000002E-5</v>
      </c>
      <c r="BG8" s="53">
        <v>5.0000000000000002E-5</v>
      </c>
      <c r="BH8" s="53">
        <v>4.0000000000000003E-5</v>
      </c>
      <c r="BI8" s="53">
        <v>1.2518952302791728E-4</v>
      </c>
      <c r="BJ8" s="53">
        <v>1.2406223545552731E-4</v>
      </c>
      <c r="BK8" s="53">
        <v>3.4000000000000002E-4</v>
      </c>
      <c r="BL8" s="53">
        <v>1.8000000000000001E-4</v>
      </c>
      <c r="BM8" s="53">
        <v>8.9999999999999998E-4</v>
      </c>
      <c r="BN8" s="53">
        <v>5.0000000000000001E-4</v>
      </c>
      <c r="BO8" s="53">
        <v>3.8E-3</v>
      </c>
      <c r="BP8" s="53">
        <v>2E-3</v>
      </c>
      <c r="BQ8" s="53">
        <v>1.6199999999999999E-2</v>
      </c>
      <c r="BR8" s="53">
        <v>6.1999999999999998E-3</v>
      </c>
      <c r="BS8" s="53">
        <v>6.1100000000000002E-2</v>
      </c>
      <c r="BT8" s="53">
        <v>2.6800000000000001E-2</v>
      </c>
      <c r="BU8" s="53">
        <v>0.1421</v>
      </c>
      <c r="BV8" s="53">
        <v>5.4699999999999999E-2</v>
      </c>
      <c r="BW8" s="53">
        <v>0.27589999999999998</v>
      </c>
      <c r="BX8" s="54">
        <v>0.1051</v>
      </c>
      <c r="BY8" s="64">
        <f>+Fall_Hoy!B8</f>
        <v>18</v>
      </c>
      <c r="BZ8" s="61">
        <f>+Fall_Hoy!C8</f>
        <v>12</v>
      </c>
      <c r="CA8" s="61">
        <f>+Fall_Hoy!D8</f>
        <v>28</v>
      </c>
      <c r="CB8" s="61">
        <f>+Fall_Hoy!E8</f>
        <v>23</v>
      </c>
      <c r="CC8" s="61">
        <f>+Fall_Hoy!F8</f>
        <v>104</v>
      </c>
      <c r="CD8" s="61">
        <f>+Fall_Hoy!G8</f>
        <v>69</v>
      </c>
      <c r="CE8" s="61">
        <f>+Fall_Hoy!H8</f>
        <v>246</v>
      </c>
      <c r="CF8" s="61">
        <f>+Fall_Hoy!I8</f>
        <v>159</v>
      </c>
      <c r="CG8" s="61">
        <f>+Fall_Hoy!J8</f>
        <v>725</v>
      </c>
      <c r="CH8" s="61">
        <f>+Fall_Hoy!K8</f>
        <v>419</v>
      </c>
      <c r="CI8" s="61">
        <f>+Fall_Hoy!L8</f>
        <v>1744</v>
      </c>
      <c r="CJ8" s="61">
        <f>+Fall_Hoy!M8</f>
        <v>882</v>
      </c>
      <c r="CK8" s="61">
        <f>+Fall_Hoy!N8</f>
        <v>3652</v>
      </c>
      <c r="CL8" s="61">
        <f>+Fall_Hoy!O8</f>
        <v>2114</v>
      </c>
      <c r="CM8" s="61">
        <f>+Fall_Hoy!P8</f>
        <v>4375</v>
      </c>
      <c r="CN8" s="61">
        <f>+Fall_Hoy!Q8</f>
        <v>3074</v>
      </c>
      <c r="CO8" s="61">
        <f>+Fall_Hoy!R8</f>
        <v>2773</v>
      </c>
      <c r="CP8" s="61">
        <f>+Fall_Hoy!S8</f>
        <v>3017</v>
      </c>
      <c r="CQ8" s="61">
        <f>+Fall_Hoy!T8</f>
        <v>661</v>
      </c>
      <c r="CR8" s="253">
        <f>+Fall_Hoy!U8</f>
        <v>1386</v>
      </c>
      <c r="CS8" s="75">
        <f t="shared" si="54"/>
        <v>0.25654066332797648</v>
      </c>
      <c r="CT8" s="76">
        <f t="shared" si="54"/>
        <v>0.29630823922939409</v>
      </c>
      <c r="CU8" s="76">
        <f t="shared" si="55"/>
        <v>0.46931772946147043</v>
      </c>
      <c r="CV8" s="76">
        <f t="shared" si="55"/>
        <v>0.60844697684421678</v>
      </c>
      <c r="CW8" s="76">
        <f t="shared" si="56"/>
        <v>0.7</v>
      </c>
      <c r="CX8" s="76">
        <f t="shared" si="57"/>
        <v>0.53809140276827172</v>
      </c>
      <c r="CY8" s="76">
        <f t="shared" si="58"/>
        <v>0.7</v>
      </c>
      <c r="CZ8" s="76">
        <f t="shared" si="59"/>
        <v>0.7</v>
      </c>
      <c r="DA8" s="76">
        <f t="shared" si="60"/>
        <v>0.7</v>
      </c>
      <c r="DB8" s="76">
        <f t="shared" si="61"/>
        <v>0.7</v>
      </c>
      <c r="DC8" s="76">
        <f t="shared" si="62"/>
        <v>0.7</v>
      </c>
      <c r="DD8" s="76">
        <f t="shared" si="63"/>
        <v>0.63904236923991009</v>
      </c>
      <c r="DE8" s="76">
        <f t="shared" si="64"/>
        <v>0.46931772946147043</v>
      </c>
      <c r="DF8" s="76">
        <f t="shared" si="65"/>
        <v>0.60844697684421678</v>
      </c>
      <c r="DG8" s="76">
        <f t="shared" si="66"/>
        <v>0.25654066332797648</v>
      </c>
      <c r="DH8" s="76">
        <f t="shared" si="67"/>
        <v>0.29630823922939409</v>
      </c>
      <c r="DI8" s="76">
        <f t="shared" si="68"/>
        <v>0.19093839616106847</v>
      </c>
      <c r="DJ8" s="76">
        <f t="shared" si="69"/>
        <v>0.29735696975280318</v>
      </c>
      <c r="DK8" s="76">
        <f t="shared" si="70"/>
        <v>0.24849776318238961</v>
      </c>
      <c r="DL8" s="76">
        <f t="shared" si="71"/>
        <v>0.29254841375669488</v>
      </c>
      <c r="DM8" s="85">
        <f>+'Cas_-14'!B8</f>
        <v>10716</v>
      </c>
      <c r="DN8" s="62">
        <f>+'Cas_-14'!C8</f>
        <v>9743</v>
      </c>
      <c r="DO8" s="62">
        <f>+'Cas_-14'!D8</f>
        <v>28138</v>
      </c>
      <c r="DP8" s="62">
        <f>+'Cas_-14'!E8</f>
        <v>31171</v>
      </c>
      <c r="DQ8" s="62">
        <f>+'Cas_-14'!F8</f>
        <v>100233</v>
      </c>
      <c r="DR8" s="62">
        <f>+'Cas_-14'!G8</f>
        <v>97610</v>
      </c>
      <c r="DS8" s="62">
        <f>+'Cas_-14'!H8</f>
        <v>108697</v>
      </c>
      <c r="DT8" s="62">
        <f>+'Cas_-14'!I8</f>
        <v>101101</v>
      </c>
      <c r="DU8" s="62">
        <f>+'Cas_-14'!J8</f>
        <v>89463</v>
      </c>
      <c r="DV8" s="62">
        <f>+'Cas_-14'!K8</f>
        <v>86255</v>
      </c>
      <c r="DW8" s="62">
        <f>+'Cas_-14'!L8</f>
        <v>60958</v>
      </c>
      <c r="DX8" s="62">
        <f>+'Cas_-14'!M8</f>
        <v>59896</v>
      </c>
      <c r="DY8" s="62">
        <f>+'Cas_-14'!N8</f>
        <v>34578</v>
      </c>
      <c r="DZ8" s="62">
        <f>+'Cas_-14'!O8</f>
        <v>31352</v>
      </c>
      <c r="EA8" s="62">
        <f>+'Cas_-14'!P8</f>
        <v>16698</v>
      </c>
      <c r="EB8" s="62">
        <f>+'Cas_-14'!Q8</f>
        <v>15804</v>
      </c>
      <c r="EC8" s="62">
        <f>+'Cas_-14'!R8</f>
        <v>6127</v>
      </c>
      <c r="ED8" s="62">
        <f>+'Cas_-14'!S8</f>
        <v>8692</v>
      </c>
      <c r="EE8" s="62">
        <f>+'Cas_-14'!T8</f>
        <v>1098</v>
      </c>
      <c r="EF8" s="86">
        <f>+'Cas_-14'!U8</f>
        <v>3213</v>
      </c>
      <c r="EG8" s="201">
        <f t="shared" ref="EG8:EV9" si="89">+DM8/AK8</f>
        <v>9.0695887133231227E-3</v>
      </c>
      <c r="EH8" s="91">
        <f t="shared" si="89"/>
        <v>8.7495669133809597E-3</v>
      </c>
      <c r="EI8" s="91">
        <f t="shared" si="89"/>
        <v>2.5690842716152369E-2</v>
      </c>
      <c r="EJ8" s="91">
        <f t="shared" si="89"/>
        <v>3.0012728263782651E-2</v>
      </c>
      <c r="EK8" s="91">
        <f t="shared" si="89"/>
        <v>9.5101225544700199E-2</v>
      </c>
      <c r="EL8" s="91">
        <f t="shared" si="89"/>
        <v>9.4436716309708721E-2</v>
      </c>
      <c r="EM8" s="91">
        <f t="shared" si="89"/>
        <v>0.10960793796462397</v>
      </c>
      <c r="EN8" s="91">
        <f t="shared" si="89"/>
        <v>0.10179710136820386</v>
      </c>
      <c r="EO8" s="91">
        <f t="shared" si="89"/>
        <v>0.10393843700255376</v>
      </c>
      <c r="EP8" s="91">
        <f t="shared" si="89"/>
        <v>9.7196744095099694E-2</v>
      </c>
      <c r="EQ8" s="91">
        <f t="shared" si="89"/>
        <v>9.5034425777422382E-2</v>
      </c>
      <c r="ER8" s="91">
        <f t="shared" si="89"/>
        <v>8.6793836163250912E-2</v>
      </c>
      <c r="ES8" s="91">
        <f t="shared" si="89"/>
        <v>7.1986502978905617E-2</v>
      </c>
      <c r="ET8" s="91">
        <f t="shared" si="89"/>
        <v>5.5946728302612721E-2</v>
      </c>
      <c r="EU8" s="91">
        <f t="shared" si="89"/>
        <v>5.9825153684779135E-2</v>
      </c>
      <c r="EV8" s="91">
        <f t="shared" si="89"/>
        <v>4.082645577831491E-2</v>
      </c>
      <c r="EW8" s="91">
        <f t="shared" si="23"/>
        <v>5.9949471518545593E-2</v>
      </c>
      <c r="EX8" s="91">
        <f t="shared" si="23"/>
        <v>4.686081701216363E-2</v>
      </c>
      <c r="EY8" s="91">
        <f t="shared" si="23"/>
        <v>0.11388723915657999</v>
      </c>
      <c r="EZ8" s="100">
        <f t="shared" si="23"/>
        <v>7.1276761480784559E-2</v>
      </c>
      <c r="FA8" s="119">
        <f t="shared" si="72"/>
        <v>4.2881739122593547</v>
      </c>
      <c r="FB8" s="120">
        <f t="shared" si="72"/>
        <v>7.2577507300248936</v>
      </c>
      <c r="FC8" s="120">
        <f t="shared" si="73"/>
        <v>6.519523939077799</v>
      </c>
      <c r="FD8" s="120">
        <f t="shared" si="73"/>
        <v>10.87547020717925</v>
      </c>
      <c r="FE8" s="120">
        <f t="shared" ref="FE8:FT9" si="90">+CW8/EK8</f>
        <v>7.3605781207412582</v>
      </c>
      <c r="FF8" s="120">
        <f t="shared" si="90"/>
        <v>5.6979046264546191</v>
      </c>
      <c r="FG8" s="120">
        <f t="shared" si="90"/>
        <v>6.3863987681797774</v>
      </c>
      <c r="FH8" s="120">
        <f t="shared" si="90"/>
        <v>6.8764236956814146</v>
      </c>
      <c r="FI8" s="120">
        <f t="shared" si="90"/>
        <v>6.7347558822998366</v>
      </c>
      <c r="FJ8" s="120">
        <f t="shared" si="90"/>
        <v>7.2018873318956311</v>
      </c>
      <c r="FK8" s="120">
        <f t="shared" si="90"/>
        <v>7.3657518764773879</v>
      </c>
      <c r="FL8" s="120">
        <f t="shared" si="90"/>
        <v>7.3627621210097507</v>
      </c>
      <c r="FM8" s="120">
        <f t="shared" si="90"/>
        <v>6.519523939077799</v>
      </c>
      <c r="FN8" s="120">
        <f t="shared" si="90"/>
        <v>10.87547020717925</v>
      </c>
      <c r="FO8" s="120">
        <f t="shared" si="90"/>
        <v>4.2881739122593547</v>
      </c>
      <c r="FP8" s="120">
        <f t="shared" si="90"/>
        <v>7.2577507300248936</v>
      </c>
      <c r="FQ8" s="120">
        <f t="shared" si="90"/>
        <v>3.1849888134877213</v>
      </c>
      <c r="FR8" s="120">
        <f t="shared" si="90"/>
        <v>6.3455353259337848</v>
      </c>
      <c r="FS8" s="120">
        <f t="shared" si="90"/>
        <v>2.1819631858907198</v>
      </c>
      <c r="FT8" s="121">
        <f t="shared" si="90"/>
        <v>4.10440103729408</v>
      </c>
      <c r="FU8" s="85">
        <f>+Cas_Hoy!B8</f>
        <v>11587</v>
      </c>
      <c r="FV8" s="62">
        <f>+Cas_Hoy!C8</f>
        <v>10521</v>
      </c>
      <c r="FW8" s="62">
        <f>+Cas_Hoy!D8</f>
        <v>31710</v>
      </c>
      <c r="FX8" s="62">
        <f>+Cas_Hoy!E8</f>
        <v>34946</v>
      </c>
      <c r="FY8" s="62">
        <f>+Cas_Hoy!F8</f>
        <v>112295</v>
      </c>
      <c r="FZ8" s="62">
        <f>+Cas_Hoy!G8</f>
        <v>109339</v>
      </c>
      <c r="GA8" s="62">
        <f>+Cas_Hoy!H8</f>
        <v>122253</v>
      </c>
      <c r="GB8" s="62">
        <f>+Cas_Hoy!I8</f>
        <v>113295</v>
      </c>
      <c r="GC8" s="62">
        <f>+Cas_Hoy!J8</f>
        <v>101125</v>
      </c>
      <c r="GD8" s="62">
        <f>+Cas_Hoy!K8</f>
        <v>97174</v>
      </c>
      <c r="GE8" s="62">
        <f>+Cas_Hoy!L8</f>
        <v>68715</v>
      </c>
      <c r="GF8" s="62">
        <f>+Cas_Hoy!M8</f>
        <v>67504</v>
      </c>
      <c r="GG8" s="62">
        <f>+Cas_Hoy!N8</f>
        <v>39075</v>
      </c>
      <c r="GH8" s="62">
        <f>+Cas_Hoy!O8</f>
        <v>35499</v>
      </c>
      <c r="GI8" s="62">
        <f>+Cas_Hoy!P8</f>
        <v>18483</v>
      </c>
      <c r="GJ8" s="62">
        <f>+Cas_Hoy!Q8</f>
        <v>17621</v>
      </c>
      <c r="GK8" s="62">
        <f>+Cas_Hoy!R8</f>
        <v>6545</v>
      </c>
      <c r="GL8" s="62">
        <f>+Cas_Hoy!S8</f>
        <v>9255</v>
      </c>
      <c r="GM8" s="62">
        <f>+Cas_Hoy!T8</f>
        <v>1167</v>
      </c>
      <c r="GN8" s="590">
        <f>+Cas_Hoy!U8</f>
        <v>3385</v>
      </c>
      <c r="GO8" s="543">
        <f t="shared" si="74"/>
        <v>0.2839646113481249</v>
      </c>
      <c r="GP8" s="112">
        <f t="shared" si="75"/>
        <v>0.33037506222862267</v>
      </c>
      <c r="GQ8" s="112">
        <f t="shared" si="76"/>
        <v>0.53035427956235059</v>
      </c>
      <c r="GR8" s="112">
        <f t="shared" si="77"/>
        <v>0.688927635589208</v>
      </c>
      <c r="GS8" s="323">
        <f t="shared" si="25"/>
        <v>0.7</v>
      </c>
      <c r="GT8" s="323">
        <f t="shared" si="25"/>
        <v>0.60274947123532485</v>
      </c>
      <c r="GU8" s="323">
        <f t="shared" si="25"/>
        <v>0.7</v>
      </c>
      <c r="GV8" s="323">
        <f t="shared" si="25"/>
        <v>0.7</v>
      </c>
      <c r="GW8" s="323">
        <f t="shared" si="25"/>
        <v>0.7</v>
      </c>
      <c r="GX8" s="323">
        <f t="shared" si="25"/>
        <v>0.7</v>
      </c>
      <c r="GY8" s="323">
        <f t="shared" si="25"/>
        <v>0.7</v>
      </c>
      <c r="GZ8" s="323">
        <f t="shared" si="25"/>
        <v>0.7</v>
      </c>
      <c r="HA8" s="323">
        <f t="shared" si="25"/>
        <v>0.53035427956235059</v>
      </c>
      <c r="HB8" s="323">
        <f t="shared" si="25"/>
        <v>0.688927635589208</v>
      </c>
      <c r="HC8" s="323">
        <f t="shared" si="25"/>
        <v>0.2839646113481249</v>
      </c>
      <c r="HD8" s="323">
        <f t="shared" si="25"/>
        <v>0.33037506222862267</v>
      </c>
      <c r="HE8" s="323">
        <f t="shared" si="25"/>
        <v>0.2039647140320211</v>
      </c>
      <c r="HF8" s="323">
        <f t="shared" si="25"/>
        <v>0.31661743615533749</v>
      </c>
      <c r="HG8" s="323">
        <f t="shared" si="25"/>
        <v>0.2641137428359277</v>
      </c>
      <c r="HH8" s="327">
        <f t="shared" si="25"/>
        <v>0.30820926877261501</v>
      </c>
      <c r="HI8" s="331">
        <f>+CyF_Tot!B8</f>
        <v>0</v>
      </c>
      <c r="HJ8" s="149">
        <f>+CyF_Tot!C8</f>
        <v>913519</v>
      </c>
      <c r="HK8" s="149">
        <f>+CyF_Tot!D8</f>
        <v>979258</v>
      </c>
      <c r="HL8" s="149">
        <f>+CyF_Tot!E8</f>
        <v>1024519</v>
      </c>
      <c r="HM8" s="149">
        <f>+CyF_Tot!F8</f>
        <v>0</v>
      </c>
      <c r="HN8" s="149">
        <f>+CyF_Tot!G8</f>
        <v>24777</v>
      </c>
      <c r="HO8" s="149">
        <f>+CyF_Tot!H8</f>
        <v>25954</v>
      </c>
      <c r="HP8" s="149">
        <f>+CyF_Tot!I8</f>
        <v>26311</v>
      </c>
      <c r="HQ8" s="204">
        <f t="shared" si="26"/>
        <v>8.6683711608836977E-2</v>
      </c>
      <c r="HR8" s="198">
        <f t="shared" si="27"/>
        <v>8.1695574761941711E-2</v>
      </c>
      <c r="HS8" s="198">
        <f t="shared" si="28"/>
        <v>8.035395580165805E-2</v>
      </c>
      <c r="HT8" s="198">
        <f t="shared" si="29"/>
        <v>7.6196960180990009E-2</v>
      </c>
      <c r="HU8" s="198">
        <f t="shared" si="30"/>
        <v>7.7324478971107891E-2</v>
      </c>
      <c r="HV8" s="198">
        <f t="shared" si="31"/>
        <v>7.5830832162163103E-2</v>
      </c>
      <c r="HW8" s="198">
        <f t="shared" si="32"/>
        <v>7.2755853062361528E-2</v>
      </c>
      <c r="HX8" s="198">
        <f t="shared" si="33"/>
        <v>7.2863902244118761E-2</v>
      </c>
      <c r="HY8" s="198">
        <f t="shared" si="34"/>
        <v>6.3148009052243173E-2</v>
      </c>
      <c r="HZ8" s="198">
        <f t="shared" si="35"/>
        <v>6.5106589957077007E-2</v>
      </c>
      <c r="IA8" s="198">
        <f t="shared" si="36"/>
        <v>4.7058940107124927E-2</v>
      </c>
      <c r="IB8" s="198">
        <f t="shared" si="37"/>
        <v>5.0629230062893167E-2</v>
      </c>
      <c r="IC8" s="198">
        <f t="shared" si="38"/>
        <v>3.5240428478846668E-2</v>
      </c>
      <c r="ID8" s="198">
        <f t="shared" si="39"/>
        <v>4.1113357316308177E-2</v>
      </c>
      <c r="IE8" s="198">
        <f t="shared" si="40"/>
        <v>2.0477315450919423E-2</v>
      </c>
      <c r="IF8" s="198">
        <f t="shared" si="41"/>
        <v>2.8399959989435085E-2</v>
      </c>
      <c r="IG8" s="198">
        <f t="shared" si="42"/>
        <v>7.4981635359509056E-3</v>
      </c>
      <c r="IH8" s="198">
        <f t="shared" si="43"/>
        <v>1.3608249031497443E-2</v>
      </c>
      <c r="II8" s="198">
        <f t="shared" si="44"/>
        <v>7.0732606473763353E-4</v>
      </c>
      <c r="IJ8" s="99">
        <f t="shared" si="45"/>
        <v>3.3071595956402581E-3</v>
      </c>
      <c r="IK8" s="574">
        <f t="shared" si="78"/>
        <v>3.7761645353465448E-2</v>
      </c>
      <c r="IL8" s="572">
        <f t="shared" si="46"/>
        <v>3.1350021813068743E-2</v>
      </c>
      <c r="IM8" s="572">
        <f t="shared" si="46"/>
        <v>5.9016222246424936E-2</v>
      </c>
      <c r="IN8" s="572">
        <f t="shared" si="46"/>
        <v>5.1926980532795014E-2</v>
      </c>
      <c r="IO8" s="572">
        <f t="shared" si="46"/>
        <v>0.135858893635286</v>
      </c>
      <c r="IP8" s="572">
        <f t="shared" si="46"/>
        <v>0.17550311308426117</v>
      </c>
      <c r="IQ8" s="572">
        <f t="shared" si="46"/>
        <v>0.1565827685208914</v>
      </c>
      <c r="IR8" s="572">
        <f t="shared" si="46"/>
        <v>0.14542443052600551</v>
      </c>
      <c r="IS8" s="572">
        <f t="shared" si="46"/>
        <v>0.14848348143221965</v>
      </c>
      <c r="IT8" s="572">
        <f t="shared" si="46"/>
        <v>0.13885249156442814</v>
      </c>
      <c r="IU8" s="572">
        <f t="shared" si="46"/>
        <v>0.1357634653963177</v>
      </c>
      <c r="IV8" s="572">
        <f t="shared" si="46"/>
        <v>0.13581859410430838</v>
      </c>
      <c r="IW8" s="572">
        <f t="shared" si="46"/>
        <v>0.15338543263964949</v>
      </c>
      <c r="IX8" s="572">
        <f t="shared" si="46"/>
        <v>9.1950047303689691E-2</v>
      </c>
      <c r="IY8" s="572">
        <f t="shared" si="46"/>
        <v>0.23319949714285718</v>
      </c>
      <c r="IZ8" s="572">
        <f t="shared" si="46"/>
        <v>0.13778373454782042</v>
      </c>
      <c r="JA8" s="572">
        <f t="shared" si="46"/>
        <v>0.31397284529390551</v>
      </c>
      <c r="JB8" s="572">
        <f t="shared" si="46"/>
        <v>0.157591117003646</v>
      </c>
      <c r="JC8" s="572">
        <f t="shared" si="46"/>
        <v>0.4583028744326777</v>
      </c>
      <c r="JD8" s="676">
        <f t="shared" si="46"/>
        <v>0.24364090909090907</v>
      </c>
      <c r="JF8" s="616">
        <f t="shared" si="47"/>
        <v>15.234471522939177</v>
      </c>
      <c r="JG8" s="291">
        <f t="shared" si="47"/>
        <v>10.776434666999027</v>
      </c>
      <c r="JH8" s="291">
        <f t="shared" si="47"/>
        <v>25.564844553709086</v>
      </c>
      <c r="JI8" s="291">
        <f t="shared" si="47"/>
        <v>22.145351450611177</v>
      </c>
      <c r="JJ8" s="291">
        <f t="shared" si="47"/>
        <v>98.675360975415487</v>
      </c>
      <c r="JK8" s="291">
        <f t="shared" si="47"/>
        <v>66.756822306832305</v>
      </c>
      <c r="JL8" s="291">
        <f t="shared" si="47"/>
        <v>248.06160923758242</v>
      </c>
      <c r="JM8" s="291">
        <f t="shared" si="47"/>
        <v>160.09474799996451</v>
      </c>
      <c r="JN8" s="291">
        <f t="shared" si="47"/>
        <v>842.30762244560856</v>
      </c>
      <c r="JO8" s="291">
        <f t="shared" si="47"/>
        <v>472.15159441014174</v>
      </c>
      <c r="JP8" s="291">
        <f t="shared" si="47"/>
        <v>2718.9218569478107</v>
      </c>
      <c r="JQ8" s="291">
        <f t="shared" si="47"/>
        <v>1278.0847384798201</v>
      </c>
      <c r="JR8" s="291">
        <f t="shared" si="47"/>
        <v>7602.9472172758205</v>
      </c>
      <c r="JS8" s="291">
        <f t="shared" si="47"/>
        <v>3772.371256434144</v>
      </c>
      <c r="JT8" s="291">
        <f t="shared" si="47"/>
        <v>15674.634529339364</v>
      </c>
      <c r="JU8" s="291">
        <f t="shared" si="47"/>
        <v>7941.060811347762</v>
      </c>
      <c r="JV8" s="291">
        <f t="shared" si="47"/>
        <v>27132.346094487828</v>
      </c>
      <c r="JW8" s="291">
        <f t="shared" si="47"/>
        <v>16265.426245478333</v>
      </c>
      <c r="JX8" s="291">
        <f t="shared" si="47"/>
        <v>68560.532862021282</v>
      </c>
      <c r="JY8" s="617">
        <f t="shared" si="47"/>
        <v>30746.838285828631</v>
      </c>
      <c r="JZ8" s="614">
        <f t="shared" si="79"/>
        <v>45.034953093254565</v>
      </c>
      <c r="KA8" s="291">
        <f t="shared" si="79"/>
        <v>32.64552008306093</v>
      </c>
      <c r="KB8" s="291">
        <f t="shared" si="80"/>
        <v>1088.6779266735266</v>
      </c>
      <c r="KC8" s="291">
        <f t="shared" si="80"/>
        <v>567.94227107761947</v>
      </c>
      <c r="KD8" s="291">
        <f t="shared" si="81"/>
        <v>13153.94930873623</v>
      </c>
      <c r="KE8" s="617">
        <f t="shared" si="81"/>
        <v>8141.3826403323064</v>
      </c>
      <c r="KF8" s="614">
        <f t="shared" si="82"/>
        <v>38.978086867488784</v>
      </c>
      <c r="KG8" s="291">
        <f t="shared" si="83"/>
        <v>824.36009711226041</v>
      </c>
      <c r="KH8" s="617">
        <f t="shared" si="84"/>
        <v>10272.511964320223</v>
      </c>
    </row>
    <row r="9" spans="1:294" s="22" customFormat="1" ht="18" customHeight="1">
      <c r="A9" s="500" t="s">
        <v>338</v>
      </c>
      <c r="B9" s="530">
        <f>+B40+B42+B49+B73+B75+B76+B91+B96+B97+B98+B101+B103+B110+B114+B118+B121+B122+B136+B149+B150+B151+B159+B164+B166</f>
        <v>11264104</v>
      </c>
      <c r="C9" s="607">
        <f>+C40+C42+C49+C73+C75+C76+C91+C96+C97+C98+C101+C103+C110+C114+C118+C121+C122+C136+C149+C150+C151+C159+C164+C166</f>
        <v>834707</v>
      </c>
      <c r="D9" s="608">
        <f>+D40+D42+D49+D73+D75+D76+D91+D96+D97+D98+D101+D103+D110+D114+D118+D121+D122+D136+D149+D150+D151+D159+D164+D166</f>
        <v>22189</v>
      </c>
      <c r="E9" s="491">
        <f t="shared" si="48"/>
        <v>5.7084553941264323E-3</v>
      </c>
      <c r="F9" s="207">
        <f t="shared" si="0"/>
        <v>6.6389301803321421E-2</v>
      </c>
      <c r="G9" s="24">
        <f t="shared" si="49"/>
        <v>5.1978574560234687</v>
      </c>
      <c r="H9" s="23">
        <f t="shared" si="1"/>
        <v>0.34508212737858657</v>
      </c>
      <c r="I9" s="31">
        <f t="shared" si="2"/>
        <v>0.38517826216314954</v>
      </c>
      <c r="J9" s="336">
        <f t="shared" si="3"/>
        <v>0.54689085321847108</v>
      </c>
      <c r="K9" s="337">
        <f t="shared" si="50"/>
        <v>3.6019727151369823E-3</v>
      </c>
      <c r="L9" s="338">
        <f t="shared" si="51"/>
        <v>8.2376352569369899</v>
      </c>
      <c r="M9" s="339">
        <f t="shared" si="52"/>
        <v>0.60981486499760351</v>
      </c>
      <c r="N9" s="826"/>
      <c r="O9" s="155" t="s">
        <v>230</v>
      </c>
      <c r="P9" s="155"/>
      <c r="Q9" s="155" t="s">
        <v>224</v>
      </c>
      <c r="R9" s="155"/>
      <c r="S9" s="156">
        <f t="shared" si="4"/>
        <v>834707</v>
      </c>
      <c r="T9" s="157">
        <f t="shared" si="5"/>
        <v>7410.3275324872711</v>
      </c>
      <c r="U9" s="156">
        <f t="shared" si="6"/>
        <v>35678</v>
      </c>
      <c r="V9" s="158">
        <f t="shared" si="7"/>
        <v>4.4651695996015164E-2</v>
      </c>
      <c r="W9" s="157">
        <f t="shared" si="8"/>
        <v>316.74068350221199</v>
      </c>
      <c r="X9" s="156">
        <f t="shared" si="9"/>
        <v>86891</v>
      </c>
      <c r="Y9" s="158">
        <f t="shared" si="10"/>
        <v>0.11619302074307049</v>
      </c>
      <c r="Z9" s="157">
        <f t="shared" si="11"/>
        <v>771.39735215512928</v>
      </c>
      <c r="AA9" s="156">
        <f t="shared" si="12"/>
        <v>22189</v>
      </c>
      <c r="AB9" s="157">
        <f t="shared" si="13"/>
        <v>1969.885931450917</v>
      </c>
      <c r="AC9" s="159">
        <f t="shared" si="53"/>
        <v>2.6582980614754639E-2</v>
      </c>
      <c r="AD9" s="156">
        <f t="shared" si="14"/>
        <v>250</v>
      </c>
      <c r="AE9" s="158">
        <f t="shared" si="15"/>
        <v>1.1395232234832946E-2</v>
      </c>
      <c r="AF9" s="157">
        <f t="shared" si="16"/>
        <v>22.194397352865352</v>
      </c>
      <c r="AG9" s="156">
        <f t="shared" si="17"/>
        <v>1106</v>
      </c>
      <c r="AH9" s="158">
        <f t="shared" si="18"/>
        <v>5.2459327420196364E-2</v>
      </c>
      <c r="AI9" s="157">
        <f t="shared" si="19"/>
        <v>98.188013889076302</v>
      </c>
      <c r="AJ9" s="830"/>
      <c r="AK9" s="129">
        <f>+AK40+AK42+AK49+AK73+AK75+AK76+AK91+AK96+AK97+AK98+AK101+AK103+AK110+AK114+AK118+AK121+AK122+AK136+AK149+AK150+AK151+AK159+AK164+AK166</f>
        <v>966046.05640753789</v>
      </c>
      <c r="AL9" s="129">
        <f t="shared" ref="AL9:BD9" si="91">+AL40+AL42+AL49+AL73+AL75+AL76+AL91+AL96+AL97+AL98+AL101+AL103+AL110+AL114+AL118+AL121+AL122+AL136+AL149+AL150+AL151+AL159+AL164+AL166</f>
        <v>910199.52238402248</v>
      </c>
      <c r="AM9" s="129">
        <f t="shared" si="91"/>
        <v>900353.52844611451</v>
      </c>
      <c r="AN9" s="129">
        <f t="shared" si="91"/>
        <v>855301.75821707991</v>
      </c>
      <c r="AO9" s="129">
        <f t="shared" si="91"/>
        <v>865572.21387245168</v>
      </c>
      <c r="AP9" s="129">
        <f t="shared" si="91"/>
        <v>851518.31024150248</v>
      </c>
      <c r="AQ9" s="129">
        <f t="shared" si="91"/>
        <v>817110.87408380001</v>
      </c>
      <c r="AR9" s="129">
        <f t="shared" si="91"/>
        <v>819361.20144669048</v>
      </c>
      <c r="AS9" s="129">
        <f t="shared" si="91"/>
        <v>709611.05944218067</v>
      </c>
      <c r="AT9" s="129">
        <f t="shared" si="91"/>
        <v>735612.68748206634</v>
      </c>
      <c r="AU9" s="129">
        <f t="shared" si="91"/>
        <v>533069.44893819734</v>
      </c>
      <c r="AV9" s="129">
        <f t="shared" si="91"/>
        <v>578760.55823275668</v>
      </c>
      <c r="AW9" s="129">
        <f t="shared" si="91"/>
        <v>401269.92430545873</v>
      </c>
      <c r="AX9" s="129">
        <f t="shared" si="91"/>
        <v>471802.01817082544</v>
      </c>
      <c r="AY9" s="129">
        <f t="shared" si="91"/>
        <v>234763.02357260697</v>
      </c>
      <c r="AZ9" s="129">
        <f t="shared" si="91"/>
        <v>327328.52861280012</v>
      </c>
      <c r="BA9" s="129">
        <f t="shared" si="91"/>
        <v>85816.525985432396</v>
      </c>
      <c r="BB9" s="129">
        <f t="shared" si="91"/>
        <v>155471.19290413527</v>
      </c>
      <c r="BC9" s="129">
        <f t="shared" si="91"/>
        <v>8022.3403782191235</v>
      </c>
      <c r="BD9" s="129">
        <f t="shared" si="91"/>
        <v>37113.204675559369</v>
      </c>
      <c r="BE9" s="258">
        <v>2.0000000000000002E-5</v>
      </c>
      <c r="BF9" s="43">
        <v>2.0000000000000002E-5</v>
      </c>
      <c r="BG9" s="53">
        <v>5.0000000000000002E-5</v>
      </c>
      <c r="BH9" s="53">
        <v>4.0000000000000003E-5</v>
      </c>
      <c r="BI9" s="53">
        <v>1.2518952302791728E-4</v>
      </c>
      <c r="BJ9" s="53">
        <v>1.2406223545552731E-4</v>
      </c>
      <c r="BK9" s="53">
        <v>3.4000000000000002E-4</v>
      </c>
      <c r="BL9" s="53">
        <v>1.8000000000000001E-4</v>
      </c>
      <c r="BM9" s="53">
        <v>8.9999999999999998E-4</v>
      </c>
      <c r="BN9" s="53">
        <v>5.0000000000000001E-4</v>
      </c>
      <c r="BO9" s="53">
        <v>3.8E-3</v>
      </c>
      <c r="BP9" s="53">
        <v>2E-3</v>
      </c>
      <c r="BQ9" s="53">
        <v>1.6199999999999999E-2</v>
      </c>
      <c r="BR9" s="53">
        <v>6.1999999999999998E-3</v>
      </c>
      <c r="BS9" s="53">
        <v>6.1100000000000002E-2</v>
      </c>
      <c r="BT9" s="53">
        <v>2.6800000000000001E-2</v>
      </c>
      <c r="BU9" s="53">
        <v>0.1421</v>
      </c>
      <c r="BV9" s="53">
        <v>5.4699999999999999E-2</v>
      </c>
      <c r="BW9" s="53">
        <v>0.27589999999999998</v>
      </c>
      <c r="BX9" s="54">
        <v>0.1051</v>
      </c>
      <c r="BY9" s="129">
        <f>+BY40+BY42+BY49+BY73+BY75+BY76+BY91+BY96+BY97+BY98+BY101+BY103+BY110+BY114+BY118+BY121+BY122+BY136+BY149+BY150+BY151+BY159+BY164+BY166</f>
        <v>16</v>
      </c>
      <c r="BZ9" s="129">
        <f t="shared" ref="BZ9:CR9" si="92">+BZ40+BZ42+BZ49+BZ73+BZ75+BZ76+BZ91+BZ96+BZ97+BZ98+BZ101+BZ103+BZ110+BZ114+BZ118+BZ121+BZ122+BZ136+BZ149+BZ150+BZ151+BZ159+BZ164+BZ166</f>
        <v>10</v>
      </c>
      <c r="CA9" s="129">
        <f t="shared" si="92"/>
        <v>19</v>
      </c>
      <c r="CB9" s="129">
        <f t="shared" si="92"/>
        <v>22</v>
      </c>
      <c r="CC9" s="129">
        <f t="shared" si="92"/>
        <v>92</v>
      </c>
      <c r="CD9" s="129">
        <f t="shared" si="92"/>
        <v>58</v>
      </c>
      <c r="CE9" s="129">
        <f t="shared" si="92"/>
        <v>203</v>
      </c>
      <c r="CF9" s="129">
        <f t="shared" si="92"/>
        <v>138</v>
      </c>
      <c r="CG9" s="129">
        <f t="shared" si="92"/>
        <v>612</v>
      </c>
      <c r="CH9" s="129">
        <f t="shared" si="92"/>
        <v>347</v>
      </c>
      <c r="CI9" s="129">
        <f t="shared" si="92"/>
        <v>1456</v>
      </c>
      <c r="CJ9" s="129">
        <f t="shared" si="92"/>
        <v>768</v>
      </c>
      <c r="CK9" s="129">
        <f t="shared" si="92"/>
        <v>3084</v>
      </c>
      <c r="CL9" s="129">
        <f t="shared" si="92"/>
        <v>1764</v>
      </c>
      <c r="CM9" s="129">
        <f t="shared" si="92"/>
        <v>3692</v>
      </c>
      <c r="CN9" s="129">
        <f t="shared" si="92"/>
        <v>2619</v>
      </c>
      <c r="CO9" s="129">
        <f t="shared" si="92"/>
        <v>2360</v>
      </c>
      <c r="CP9" s="129">
        <f t="shared" si="92"/>
        <v>2558</v>
      </c>
      <c r="CQ9" s="129">
        <f t="shared" si="92"/>
        <v>540</v>
      </c>
      <c r="CR9" s="129">
        <f t="shared" si="92"/>
        <v>1136</v>
      </c>
      <c r="CS9" s="75">
        <f t="shared" si="54"/>
        <v>0.25738947724962041</v>
      </c>
      <c r="CT9" s="76">
        <f t="shared" si="54"/>
        <v>0.29854984229808273</v>
      </c>
      <c r="CU9" s="76">
        <f t="shared" si="55"/>
        <v>0.47441973305094931</v>
      </c>
      <c r="CV9" s="76">
        <f t="shared" si="55"/>
        <v>0.60304135648958423</v>
      </c>
      <c r="CW9" s="76">
        <f t="shared" si="56"/>
        <v>0.7</v>
      </c>
      <c r="CX9" s="76">
        <f t="shared" si="57"/>
        <v>0.54902788171995454</v>
      </c>
      <c r="CY9" s="76">
        <f t="shared" si="58"/>
        <v>0.7</v>
      </c>
      <c r="CZ9" s="76">
        <f t="shared" si="59"/>
        <v>0.7</v>
      </c>
      <c r="DA9" s="76">
        <f t="shared" si="60"/>
        <v>0.7</v>
      </c>
      <c r="DB9" s="76">
        <f t="shared" si="61"/>
        <v>0.7</v>
      </c>
      <c r="DC9" s="76">
        <f t="shared" si="62"/>
        <v>0.7</v>
      </c>
      <c r="DD9" s="76">
        <f t="shared" si="63"/>
        <v>0.66348681598577253</v>
      </c>
      <c r="DE9" s="76">
        <f t="shared" si="64"/>
        <v>0.47441973305094931</v>
      </c>
      <c r="DF9" s="76">
        <f t="shared" si="65"/>
        <v>0.60304135648958423</v>
      </c>
      <c r="DG9" s="76">
        <f t="shared" si="66"/>
        <v>0.25738947724962041</v>
      </c>
      <c r="DH9" s="76">
        <f t="shared" si="67"/>
        <v>0.29854984229808273</v>
      </c>
      <c r="DI9" s="76">
        <f t="shared" si="68"/>
        <v>0.19352942022113348</v>
      </c>
      <c r="DJ9" s="76">
        <f t="shared" si="69"/>
        <v>0.30078992330729148</v>
      </c>
      <c r="DK9" s="76">
        <f t="shared" si="70"/>
        <v>0.24397255519945682</v>
      </c>
      <c r="DL9" s="316">
        <f t="shared" si="71"/>
        <v>0.29123740896318967</v>
      </c>
      <c r="DM9" s="129">
        <f>+DM40+DM42+DM49+DM73+DM75+DM76+DM91+DM96+DM97+DM98+DM101+DM103+DM110+DM114+DM118+DM121+DM122+DM136+DM149+DM150+DM151+DM159+DM164+DM166</f>
        <v>9022</v>
      </c>
      <c r="DN9" s="129">
        <f t="shared" ref="DN9:EF9" si="93">+DN40+DN42+DN49+DN73+DN75+DN76+DN91+DN96+DN97+DN98+DN101+DN103+DN110+DN114+DN118+DN121+DN122+DN136+DN149+DN150+DN151+DN159+DN164+DN166</f>
        <v>8260</v>
      </c>
      <c r="DO9" s="129">
        <f t="shared" si="93"/>
        <v>22470</v>
      </c>
      <c r="DP9" s="129">
        <f t="shared" si="93"/>
        <v>24890</v>
      </c>
      <c r="DQ9" s="129">
        <f t="shared" si="93"/>
        <v>80795</v>
      </c>
      <c r="DR9" s="129">
        <f t="shared" si="93"/>
        <v>78545</v>
      </c>
      <c r="DS9" s="129">
        <f t="shared" si="93"/>
        <v>88805</v>
      </c>
      <c r="DT9" s="129">
        <f t="shared" si="93"/>
        <v>82392</v>
      </c>
      <c r="DU9" s="129">
        <f t="shared" si="93"/>
        <v>73748</v>
      </c>
      <c r="DV9" s="129">
        <f t="shared" si="93"/>
        <v>70541</v>
      </c>
      <c r="DW9" s="129">
        <f t="shared" si="93"/>
        <v>50680</v>
      </c>
      <c r="DX9" s="129">
        <f t="shared" si="93"/>
        <v>49750</v>
      </c>
      <c r="DY9" s="129">
        <f t="shared" si="93"/>
        <v>28873</v>
      </c>
      <c r="DZ9" s="129">
        <f t="shared" si="93"/>
        <v>26107</v>
      </c>
      <c r="EA9" s="129">
        <f t="shared" si="93"/>
        <v>13903</v>
      </c>
      <c r="EB9" s="129">
        <f t="shared" si="93"/>
        <v>13121</v>
      </c>
      <c r="EC9" s="129">
        <f t="shared" si="93"/>
        <v>5147</v>
      </c>
      <c r="ED9" s="129">
        <f t="shared" si="93"/>
        <v>7257</v>
      </c>
      <c r="EE9" s="129">
        <f t="shared" si="93"/>
        <v>905</v>
      </c>
      <c r="EF9" s="129">
        <f t="shared" si="93"/>
        <v>2657</v>
      </c>
      <c r="EG9" s="201">
        <f t="shared" si="89"/>
        <v>9.33909924910864E-3</v>
      </c>
      <c r="EH9" s="90">
        <f t="shared" si="89"/>
        <v>9.0749333490805998E-3</v>
      </c>
      <c r="EI9" s="90">
        <f t="shared" si="89"/>
        <v>2.4956863376522895E-2</v>
      </c>
      <c r="EJ9" s="90">
        <f t="shared" si="89"/>
        <v>2.9100840447100765E-2</v>
      </c>
      <c r="EK9" s="90">
        <f t="shared" si="89"/>
        <v>9.3342876198086608E-2</v>
      </c>
      <c r="EL9" s="90">
        <f t="shared" si="89"/>
        <v>9.2241116902963063E-2</v>
      </c>
      <c r="EM9" s="90">
        <f t="shared" si="89"/>
        <v>0.10868170136589379</v>
      </c>
      <c r="EN9" s="90">
        <f t="shared" si="89"/>
        <v>0.10055638447918457</v>
      </c>
      <c r="EO9" s="90">
        <f t="shared" si="89"/>
        <v>0.10392735431430943</v>
      </c>
      <c r="EP9" s="90">
        <f t="shared" si="89"/>
        <v>9.5894213354931743E-2</v>
      </c>
      <c r="EQ9" s="90">
        <f t="shared" si="89"/>
        <v>9.5072040052094048E-2</v>
      </c>
      <c r="ER9" s="90">
        <f t="shared" si="89"/>
        <v>8.5959554935656726E-2</v>
      </c>
      <c r="ES9" s="90">
        <f t="shared" si="89"/>
        <v>7.1954059477482804E-2</v>
      </c>
      <c r="ET9" s="90">
        <f t="shared" si="89"/>
        <v>5.533465096486178E-2</v>
      </c>
      <c r="EU9" s="90">
        <f t="shared" si="89"/>
        <v>5.9221421620939858E-2</v>
      </c>
      <c r="EV9" s="90">
        <f t="shared" si="89"/>
        <v>4.0085109769093637E-2</v>
      </c>
      <c r="EW9" s="90">
        <f t="shared" si="23"/>
        <v>5.9976792825122263E-2</v>
      </c>
      <c r="EX9" s="90">
        <f t="shared" si="23"/>
        <v>4.6677457504778537E-2</v>
      </c>
      <c r="EY9" s="90">
        <f t="shared" si="23"/>
        <v>0.11280997281754587</v>
      </c>
      <c r="EZ9" s="99">
        <f t="shared" si="23"/>
        <v>7.159176964714524E-2</v>
      </c>
      <c r="FA9" s="119">
        <f t="shared" si="72"/>
        <v>4.3462225357759925</v>
      </c>
      <c r="FB9" s="120">
        <f t="shared" si="72"/>
        <v>7.4478988337028378</v>
      </c>
      <c r="FC9" s="120">
        <f t="shared" si="73"/>
        <v>6.5933699432123563</v>
      </c>
      <c r="FD9" s="120">
        <f t="shared" si="73"/>
        <v>10.89807825610978</v>
      </c>
      <c r="FE9" s="120">
        <f t="shared" si="90"/>
        <v>7.499233241051007</v>
      </c>
      <c r="FF9" s="120">
        <f t="shared" si="90"/>
        <v>5.9520949025099901</v>
      </c>
      <c r="FG9" s="120">
        <f t="shared" si="90"/>
        <v>6.4408266635736728</v>
      </c>
      <c r="FH9" s="120">
        <f t="shared" si="90"/>
        <v>6.9612685820550935</v>
      </c>
      <c r="FI9" s="120">
        <f t="shared" si="90"/>
        <v>6.7354740685784895</v>
      </c>
      <c r="FJ9" s="120">
        <f t="shared" si="90"/>
        <v>7.2997105405005094</v>
      </c>
      <c r="FK9" s="120">
        <f t="shared" si="90"/>
        <v>7.3628376925165373</v>
      </c>
      <c r="FL9" s="120">
        <f t="shared" si="90"/>
        <v>7.7185929648241203</v>
      </c>
      <c r="FM9" s="120">
        <f t="shared" si="90"/>
        <v>6.5933699432123563</v>
      </c>
      <c r="FN9" s="120">
        <f t="shared" si="90"/>
        <v>10.89807825610978</v>
      </c>
      <c r="FO9" s="120">
        <f t="shared" si="90"/>
        <v>4.3462225357759925</v>
      </c>
      <c r="FP9" s="120">
        <f t="shared" si="90"/>
        <v>7.4478988337028378</v>
      </c>
      <c r="FQ9" s="120">
        <f t="shared" si="90"/>
        <v>3.2267383950558708</v>
      </c>
      <c r="FR9" s="120">
        <f t="shared" si="90"/>
        <v>6.4440082940785404</v>
      </c>
      <c r="FS9" s="120">
        <f t="shared" si="90"/>
        <v>2.1626860560816534</v>
      </c>
      <c r="FT9" s="321">
        <f t="shared" si="90"/>
        <v>4.0680291938390845</v>
      </c>
      <c r="FU9" s="129">
        <f>+FU40+FU42+FU49+FU73+FU75+FU76+FU91+FU96+FU97+FU98+FU101+FU103+FU110+FU114+FU118+FU121+FU122+FU136+FU149+FU150+FU151+FU159+FU164+FU166</f>
        <v>9697</v>
      </c>
      <c r="FV9" s="129">
        <f t="shared" ref="FV9:GM9" si="94">+FV40+FV42+FV49+FV73+FV75+FV76+FV91+FV96+FV97+FV98+FV101+FV103+FV110+FV114+FV118+FV121+FV122+FV136+FV149+FV150+FV151+FV159+FV164+FV166</f>
        <v>8876</v>
      </c>
      <c r="FW9" s="129">
        <f t="shared" si="94"/>
        <v>25230</v>
      </c>
      <c r="FX9" s="129">
        <f t="shared" si="94"/>
        <v>27790</v>
      </c>
      <c r="FY9" s="129">
        <f t="shared" si="94"/>
        <v>90274</v>
      </c>
      <c r="FZ9" s="129">
        <f t="shared" si="94"/>
        <v>87612</v>
      </c>
      <c r="GA9" s="129">
        <f t="shared" si="94"/>
        <v>99449</v>
      </c>
      <c r="GB9" s="129">
        <f t="shared" si="94"/>
        <v>91784</v>
      </c>
      <c r="GC9" s="129">
        <f t="shared" si="94"/>
        <v>82869</v>
      </c>
      <c r="GD9" s="129">
        <f t="shared" si="94"/>
        <v>79071</v>
      </c>
      <c r="GE9" s="129">
        <f t="shared" si="94"/>
        <v>56774</v>
      </c>
      <c r="GF9" s="129">
        <f t="shared" si="94"/>
        <v>55790</v>
      </c>
      <c r="GG9" s="129">
        <f t="shared" si="94"/>
        <v>32471</v>
      </c>
      <c r="GH9" s="129">
        <f t="shared" si="94"/>
        <v>29459</v>
      </c>
      <c r="GI9" s="129">
        <f t="shared" si="94"/>
        <v>15326</v>
      </c>
      <c r="GJ9" s="129">
        <f t="shared" si="94"/>
        <v>14563</v>
      </c>
      <c r="GK9" s="129">
        <f t="shared" si="94"/>
        <v>5472</v>
      </c>
      <c r="GL9" s="129">
        <f t="shared" si="94"/>
        <v>7689</v>
      </c>
      <c r="GM9" s="129">
        <f t="shared" si="94"/>
        <v>956</v>
      </c>
      <c r="GN9" s="129">
        <f>+GN40+GN42+GN49+GN73+GN75+GN76+GN91+GN96+GN97+GN98+GN101+GN103+GN110+GN114+GN118+GN121+GN122+GN136+GN149+GN150+GN151+GN159+GN164+GN166</f>
        <v>2758</v>
      </c>
      <c r="GO9" s="543">
        <f t="shared" si="74"/>
        <v>0.28373380769097911</v>
      </c>
      <c r="GP9" s="112">
        <f t="shared" si="75"/>
        <v>0.33136051774917907</v>
      </c>
      <c r="GQ9" s="112">
        <f t="shared" si="76"/>
        <v>0.53353940192904703</v>
      </c>
      <c r="GR9" s="112">
        <f t="shared" si="77"/>
        <v>0.68046866054417054</v>
      </c>
      <c r="GS9" s="323">
        <f t="shared" si="25"/>
        <v>0.7</v>
      </c>
      <c r="GT9" s="323">
        <f t="shared" si="25"/>
        <v>0.61240601913869319</v>
      </c>
      <c r="GU9" s="323">
        <f t="shared" si="25"/>
        <v>0.7</v>
      </c>
      <c r="GV9" s="323">
        <f t="shared" si="25"/>
        <v>0.7</v>
      </c>
      <c r="GW9" s="323">
        <f t="shared" si="25"/>
        <v>0.7</v>
      </c>
      <c r="GX9" s="323">
        <f t="shared" si="25"/>
        <v>0.7</v>
      </c>
      <c r="GY9" s="323">
        <f t="shared" si="25"/>
        <v>0.7</v>
      </c>
      <c r="GZ9" s="323">
        <f t="shared" si="25"/>
        <v>0.7</v>
      </c>
      <c r="HA9" s="323">
        <f t="shared" si="25"/>
        <v>0.53353940192904703</v>
      </c>
      <c r="HB9" s="323">
        <f t="shared" si="25"/>
        <v>0.68046866054417054</v>
      </c>
      <c r="HC9" s="323">
        <f t="shared" si="25"/>
        <v>0.28373380769097911</v>
      </c>
      <c r="HD9" s="323">
        <f t="shared" si="25"/>
        <v>0.33136051774917907</v>
      </c>
      <c r="HE9" s="323">
        <f t="shared" si="25"/>
        <v>0.20574956041384154</v>
      </c>
      <c r="HF9" s="323">
        <f t="shared" si="25"/>
        <v>0.31869556570342628</v>
      </c>
      <c r="HG9" s="323">
        <f t="shared" si="25"/>
        <v>0.25772128482948148</v>
      </c>
      <c r="HH9" s="327">
        <f t="shared" si="25"/>
        <v>0.30230815729035648</v>
      </c>
      <c r="HI9" s="331">
        <f>+HI40+HI42+HI49+HI73+HI75+HI76+HI91+HI96+HI97+HI98+HI101+HI103+HI110+HI114+HI118+HI121+HI122+HI136+HI149+HI150+HI151+HI159+HI164+HI166</f>
        <v>0</v>
      </c>
      <c r="HJ9" s="331">
        <f t="shared" ref="HJ9:HP9" si="95">+HJ40+HJ42+HJ49+HJ73+HJ75+HJ76+HJ91+HJ96+HJ97+HJ98+HJ101+HJ103+HJ110+HJ114+HJ118+HJ121+HJ122+HJ136+HJ149+HJ150+HJ151+HJ159+HJ164+HJ166</f>
        <v>747816</v>
      </c>
      <c r="HK9" s="331">
        <f t="shared" si="95"/>
        <v>799029</v>
      </c>
      <c r="HL9" s="331">
        <f t="shared" si="95"/>
        <v>834707</v>
      </c>
      <c r="HM9" s="331">
        <f t="shared" si="95"/>
        <v>0</v>
      </c>
      <c r="HN9" s="331">
        <f t="shared" si="95"/>
        <v>21083</v>
      </c>
      <c r="HO9" s="331">
        <f t="shared" si="95"/>
        <v>21939</v>
      </c>
      <c r="HP9" s="331">
        <f t="shared" si="95"/>
        <v>22189</v>
      </c>
      <c r="HQ9" s="93">
        <f t="shared" ref="HQ9:IH9" si="96">+AK9/$B9</f>
        <v>8.5763240148309883E-2</v>
      </c>
      <c r="HR9" s="90">
        <f t="shared" si="96"/>
        <v>8.0805319480717022E-2</v>
      </c>
      <c r="HS9" s="90">
        <f t="shared" si="96"/>
        <v>7.9931215873549691E-2</v>
      </c>
      <c r="HT9" s="90">
        <f t="shared" si="96"/>
        <v>7.5931628313896951E-2</v>
      </c>
      <c r="HU9" s="90">
        <f t="shared" si="96"/>
        <v>7.6843414609138169E-2</v>
      </c>
      <c r="HV9" s="90">
        <f t="shared" si="96"/>
        <v>7.559574292296152E-2</v>
      </c>
      <c r="HW9" s="90">
        <f t="shared" si="96"/>
        <v>7.2541133683051928E-2</v>
      </c>
      <c r="HX9" s="90">
        <f t="shared" si="96"/>
        <v>7.2740912321716006E-2</v>
      </c>
      <c r="HY9" s="90">
        <f t="shared" si="96"/>
        <v>6.2997559276990051E-2</v>
      </c>
      <c r="HZ9" s="90">
        <f t="shared" si="96"/>
        <v>6.5305921135144551E-2</v>
      </c>
      <c r="IA9" s="90">
        <f t="shared" si="96"/>
        <v>4.7324620665629272E-2</v>
      </c>
      <c r="IB9" s="90">
        <f t="shared" si="96"/>
        <v>5.1380967206335872E-2</v>
      </c>
      <c r="IC9" s="90">
        <f t="shared" si="96"/>
        <v>3.5623776583158212E-2</v>
      </c>
      <c r="ID9" s="90">
        <f t="shared" si="96"/>
        <v>4.1885445852668395E-2</v>
      </c>
      <c r="IE9" s="90">
        <f t="shared" si="96"/>
        <v>2.0841695315722136E-2</v>
      </c>
      <c r="IF9" s="90">
        <f t="shared" si="96"/>
        <v>2.9059437715844964E-2</v>
      </c>
      <c r="IG9" s="90">
        <f t="shared" si="96"/>
        <v>7.6185843086527252E-3</v>
      </c>
      <c r="IH9" s="90">
        <f t="shared" si="96"/>
        <v>1.3802357728953432E-2</v>
      </c>
      <c r="II9" s="90">
        <f>+BC9/$B9</f>
        <v>7.1220404021652534E-4</v>
      </c>
      <c r="IJ9" s="673">
        <f t="shared" ref="IJ9" si="97">+BD9/$B9</f>
        <v>3.294820846430339E-3</v>
      </c>
      <c r="IK9" s="574">
        <f t="shared" si="78"/>
        <v>3.8543818791906097E-2</v>
      </c>
      <c r="IL9" s="572">
        <f t="shared" si="46"/>
        <v>3.2121267027224315E-2</v>
      </c>
      <c r="IM9" s="572">
        <f t="shared" si="46"/>
        <v>5.6652938764993568E-2</v>
      </c>
      <c r="IN9" s="572">
        <f t="shared" si="46"/>
        <v>5.0768491421216658E-2</v>
      </c>
      <c r="IO9" s="572">
        <f t="shared" si="46"/>
        <v>0.13334696599726659</v>
      </c>
      <c r="IP9" s="572">
        <f t="shared" si="46"/>
        <v>0.16800807385955849</v>
      </c>
      <c r="IQ9" s="572">
        <f t="shared" si="46"/>
        <v>0.15525957337984828</v>
      </c>
      <c r="IR9" s="572">
        <f t="shared" si="46"/>
        <v>0.14365197782740652</v>
      </c>
      <c r="IS9" s="572">
        <f t="shared" si="46"/>
        <v>0.14846764902044207</v>
      </c>
      <c r="IT9" s="572">
        <f t="shared" si="46"/>
        <v>0.13699173336418824</v>
      </c>
      <c r="IU9" s="572">
        <f t="shared" si="46"/>
        <v>0.13581720007442008</v>
      </c>
      <c r="IV9" s="572">
        <f t="shared" si="46"/>
        <v>0.12955729166666666</v>
      </c>
      <c r="IW9" s="572">
        <f t="shared" si="46"/>
        <v>0.15166750972762646</v>
      </c>
      <c r="IX9" s="572">
        <f t="shared" si="46"/>
        <v>9.1759297052154201E-2</v>
      </c>
      <c r="IY9" s="572">
        <f t="shared" si="46"/>
        <v>0.23008485915492954</v>
      </c>
      <c r="IZ9" s="572">
        <f t="shared" si="46"/>
        <v>0.13426605574646808</v>
      </c>
      <c r="JA9" s="572">
        <f t="shared" si="46"/>
        <v>0.30991046610169498</v>
      </c>
      <c r="JB9" s="572">
        <f t="shared" si="46"/>
        <v>0.15518291634089135</v>
      </c>
      <c r="JC9" s="572">
        <f t="shared" si="46"/>
        <v>0.46238796296296292</v>
      </c>
      <c r="JD9" s="676">
        <f t="shared" si="46"/>
        <v>0.24581927816901411</v>
      </c>
      <c r="JF9" s="616">
        <f t="shared" si="47"/>
        <v>16.562357347122393</v>
      </c>
      <c r="JG9" s="291">
        <f t="shared" si="47"/>
        <v>10.986602117530992</v>
      </c>
      <c r="JH9" s="291">
        <f t="shared" si="47"/>
        <v>21.102821724696707</v>
      </c>
      <c r="JI9" s="291">
        <f t="shared" si="47"/>
        <v>25.721916023954073</v>
      </c>
      <c r="JJ9" s="291">
        <f t="shared" si="47"/>
        <v>106.28806993284198</v>
      </c>
      <c r="JK9" s="291">
        <f t="shared" si="47"/>
        <v>68.113626333590403</v>
      </c>
      <c r="JL9" s="291">
        <f t="shared" si="47"/>
        <v>248.43629724988955</v>
      </c>
      <c r="JM9" s="291">
        <f t="shared" si="47"/>
        <v>168.4238889470758</v>
      </c>
      <c r="JN9" s="291">
        <f t="shared" si="47"/>
        <v>862.44428107009503</v>
      </c>
      <c r="JO9" s="291">
        <f t="shared" si="47"/>
        <v>471.71562685759085</v>
      </c>
      <c r="JP9" s="291">
        <f t="shared" si="47"/>
        <v>2731.3514269109892</v>
      </c>
      <c r="JQ9" s="291">
        <f t="shared" si="47"/>
        <v>1326.973631971545</v>
      </c>
      <c r="JR9" s="291">
        <f t="shared" si="47"/>
        <v>7685.5996754253792</v>
      </c>
      <c r="JS9" s="291">
        <f t="shared" si="47"/>
        <v>3738.8564102354226</v>
      </c>
      <c r="JT9" s="291">
        <f t="shared" si="47"/>
        <v>15726.497059951806</v>
      </c>
      <c r="JU9" s="291">
        <f t="shared" si="47"/>
        <v>8001.1357735886168</v>
      </c>
      <c r="JV9" s="291">
        <f t="shared" si="47"/>
        <v>27500.53061342307</v>
      </c>
      <c r="JW9" s="291">
        <f t="shared" si="47"/>
        <v>16453.208804908845</v>
      </c>
      <c r="JX9" s="291">
        <f t="shared" si="47"/>
        <v>67312.027979530132</v>
      </c>
      <c r="JY9" s="617">
        <f t="shared" si="47"/>
        <v>30609.051682031233</v>
      </c>
      <c r="JZ9" s="614">
        <f t="shared" si="79"/>
        <v>46.486570637083091</v>
      </c>
      <c r="KA9" s="291">
        <f t="shared" si="79"/>
        <v>34.39026605491425</v>
      </c>
      <c r="KB9" s="291">
        <f t="shared" si="80"/>
        <v>1102.5388392892237</v>
      </c>
      <c r="KC9" s="291">
        <f t="shared" si="80"/>
        <v>587.23333715067213</v>
      </c>
      <c r="KD9" s="291">
        <f t="shared" si="81"/>
        <v>13257.12243053617</v>
      </c>
      <c r="KE9" s="617">
        <f t="shared" si="81"/>
        <v>8144.4774487949499</v>
      </c>
      <c r="KF9" s="614">
        <f t="shared" si="82"/>
        <v>40.568395833124868</v>
      </c>
      <c r="KG9" s="291">
        <f t="shared" si="83"/>
        <v>840.34298181836823</v>
      </c>
      <c r="KH9" s="617">
        <f t="shared" si="84"/>
        <v>10311.998457971908</v>
      </c>
    </row>
    <row r="10" spans="1:294" s="22" customFormat="1" ht="18" customHeight="1">
      <c r="A10" s="221" t="s">
        <v>22</v>
      </c>
      <c r="B10" s="222">
        <v>3904452</v>
      </c>
      <c r="C10" s="521">
        <f t="shared" si="85"/>
        <v>270719</v>
      </c>
      <c r="D10" s="504">
        <f t="shared" si="86"/>
        <v>6532</v>
      </c>
      <c r="E10" s="235">
        <f t="shared" si="48"/>
        <v>8.1748862285134349E-3</v>
      </c>
      <c r="F10" s="207">
        <f t="shared" si="0"/>
        <v>6.3069542153418715E-2</v>
      </c>
      <c r="G10" s="24">
        <f t="shared" si="49"/>
        <v>3.2447757860428972</v>
      </c>
      <c r="H10" s="23">
        <f t="shared" si="1"/>
        <v>0.20464652321622484</v>
      </c>
      <c r="I10" s="31">
        <f t="shared" si="2"/>
        <v>0.22497970419965391</v>
      </c>
      <c r="J10" s="336">
        <f t="shared" si="3"/>
        <v>0.32733520615489925</v>
      </c>
      <c r="K10" s="337">
        <f t="shared" si="50"/>
        <v>5.1108527677337715E-3</v>
      </c>
      <c r="L10" s="338">
        <f t="shared" si="51"/>
        <v>5.190067899314152</v>
      </c>
      <c r="M10" s="339">
        <f t="shared" si="52"/>
        <v>0.35947826537891214</v>
      </c>
      <c r="N10" s="826"/>
      <c r="O10" s="155"/>
      <c r="P10" s="155"/>
      <c r="Q10" s="155"/>
      <c r="R10" s="155"/>
      <c r="S10" s="156">
        <f t="shared" si="4"/>
        <v>270719</v>
      </c>
      <c r="T10" s="157">
        <f t="shared" si="5"/>
        <v>6933.5978518880502</v>
      </c>
      <c r="U10" s="156">
        <f t="shared" si="6"/>
        <v>10804</v>
      </c>
      <c r="V10" s="158">
        <f t="shared" si="7"/>
        <v>4.1567435507762152E-2</v>
      </c>
      <c r="W10" s="157">
        <f t="shared" si="8"/>
        <v>276.7097661848577</v>
      </c>
      <c r="X10" s="156">
        <f t="shared" si="9"/>
        <v>24467</v>
      </c>
      <c r="Y10" s="158">
        <f t="shared" si="10"/>
        <v>9.9357568669493038E-2</v>
      </c>
      <c r="Z10" s="157">
        <f t="shared" si="11"/>
        <v>626.64363654617853</v>
      </c>
      <c r="AA10" s="156">
        <f t="shared" si="12"/>
        <v>6532</v>
      </c>
      <c r="AB10" s="157">
        <f t="shared" si="13"/>
        <v>1672.9620443534714</v>
      </c>
      <c r="AC10" s="159">
        <f t="shared" si="53"/>
        <v>2.4128339717566925E-2</v>
      </c>
      <c r="AD10" s="156">
        <f t="shared" si="14"/>
        <v>67</v>
      </c>
      <c r="AE10" s="158">
        <f t="shared" si="15"/>
        <v>1.0363495746326373E-2</v>
      </c>
      <c r="AF10" s="157">
        <f t="shared" si="16"/>
        <v>17.159898495358632</v>
      </c>
      <c r="AG10" s="156">
        <f t="shared" si="17"/>
        <v>296</v>
      </c>
      <c r="AH10" s="158">
        <f t="shared" si="18"/>
        <v>4.7466324567030149E-2</v>
      </c>
      <c r="AI10" s="157">
        <f t="shared" si="19"/>
        <v>75.810894845166487</v>
      </c>
      <c r="AJ10" s="830"/>
      <c r="AK10" s="129">
        <f t="shared" ref="AK10:BD10" si="98">AK35+AK36+AK37+AK38+AK39+AK41+AK43+AK44+AK45+AK46+AK47+AK48+AK51+AK52+AK56+AK57+AK58+AK59+AK60+AK61+AK62+AK63+AK64+AK65+AK66+AK67+AK68+AK69++AK77+AK78+AK79+AK80+AK81+AK82+AK83+AK84+AK86+AK87+AK88+AK89+AK92+AK93+AK94+AK95+AK99+AK100+AK104+AK105+AK106+AK107+AK108+AK109+AK112+AK113+AK115+AK117+AK119+AK120+AK123+AK124+AK125+AK126+AK127+AK128+AK129+AK130+AK132+AK134+AK135+AK137+AK138+AK139+AK140+AK141+AK142+AK143+AK144+AK145+AK146+AK147+AK148+AK152+AK153+AK156+AK157+AK158+AK160+AK161+AK162+AK163+AK165+AK167+AK168+AK70</f>
        <v>300652.04145697755</v>
      </c>
      <c r="AL10" s="40">
        <f t="shared" si="98"/>
        <v>284353.15111336333</v>
      </c>
      <c r="AM10" s="40">
        <f t="shared" si="98"/>
        <v>288408.65471211757</v>
      </c>
      <c r="AN10" s="40">
        <f t="shared" si="98"/>
        <v>271797.53695701715</v>
      </c>
      <c r="AO10" s="40">
        <f t="shared" si="98"/>
        <v>264755.78339089209</v>
      </c>
      <c r="AP10" s="40">
        <f t="shared" si="98"/>
        <v>253982.72809408588</v>
      </c>
      <c r="AQ10" s="40">
        <f t="shared" si="98"/>
        <v>261920.71730536642</v>
      </c>
      <c r="AR10" s="40">
        <f t="shared" si="98"/>
        <v>261763.93293785673</v>
      </c>
      <c r="AS10" s="40">
        <f t="shared" si="98"/>
        <v>249958.44119981301</v>
      </c>
      <c r="AT10" s="40">
        <f t="shared" si="98"/>
        <v>256637.3137314526</v>
      </c>
      <c r="AU10" s="40">
        <f t="shared" si="98"/>
        <v>201556.88337154599</v>
      </c>
      <c r="AV10" s="40">
        <f t="shared" si="98"/>
        <v>213978.08643707965</v>
      </c>
      <c r="AW10" s="40">
        <f t="shared" si="98"/>
        <v>172706.90025866014</v>
      </c>
      <c r="AX10" s="40">
        <f t="shared" si="98"/>
        <v>197348.44288170215</v>
      </c>
      <c r="AY10" s="40">
        <f t="shared" si="98"/>
        <v>116358.69208847653</v>
      </c>
      <c r="AZ10" s="40">
        <f t="shared" si="98"/>
        <v>152134.19578176978</v>
      </c>
      <c r="BA10" s="40">
        <f t="shared" si="98"/>
        <v>47124.705849080223</v>
      </c>
      <c r="BB10" s="40">
        <f t="shared" si="98"/>
        <v>81074.29583546787</v>
      </c>
      <c r="BC10" s="40">
        <f t="shared" si="98"/>
        <v>5021.7590530446951</v>
      </c>
      <c r="BD10" s="47">
        <f t="shared" si="98"/>
        <v>22917.862285657153</v>
      </c>
      <c r="BE10" s="258">
        <v>2.0000000000000002E-5</v>
      </c>
      <c r="BF10" s="43">
        <v>2.0000000000000002E-5</v>
      </c>
      <c r="BG10" s="53">
        <v>5.0000000000000002E-5</v>
      </c>
      <c r="BH10" s="53">
        <v>4.0000000000000003E-5</v>
      </c>
      <c r="BI10" s="53">
        <v>1.2518952302791728E-4</v>
      </c>
      <c r="BJ10" s="53">
        <v>1.2406223545552731E-4</v>
      </c>
      <c r="BK10" s="53">
        <v>3.4000000000000002E-4</v>
      </c>
      <c r="BL10" s="53">
        <v>1.8000000000000001E-4</v>
      </c>
      <c r="BM10" s="53">
        <v>8.9999999999999998E-4</v>
      </c>
      <c r="BN10" s="53">
        <v>5.0000000000000001E-4</v>
      </c>
      <c r="BO10" s="53">
        <v>3.8E-3</v>
      </c>
      <c r="BP10" s="53">
        <v>2E-3</v>
      </c>
      <c r="BQ10" s="53">
        <v>1.6199999999999999E-2</v>
      </c>
      <c r="BR10" s="53">
        <v>6.1999999999999998E-3</v>
      </c>
      <c r="BS10" s="53">
        <v>6.1100000000000002E-2</v>
      </c>
      <c r="BT10" s="53">
        <v>2.6800000000000001E-2</v>
      </c>
      <c r="BU10" s="53">
        <v>0.1421</v>
      </c>
      <c r="BV10" s="53">
        <v>5.4699999999999999E-2</v>
      </c>
      <c r="BW10" s="53">
        <v>0.27589999999999998</v>
      </c>
      <c r="BX10" s="54">
        <v>0.1051</v>
      </c>
      <c r="BY10" s="64">
        <f>+Fall_Hoy!B10</f>
        <v>2</v>
      </c>
      <c r="BZ10" s="62">
        <f>+Fall_Hoy!C10</f>
        <v>2</v>
      </c>
      <c r="CA10" s="62">
        <f>+Fall_Hoy!D10</f>
        <v>0</v>
      </c>
      <c r="CB10" s="62">
        <f>+Fall_Hoy!E10</f>
        <v>0</v>
      </c>
      <c r="CC10" s="62">
        <f>+Fall_Hoy!F10</f>
        <v>11</v>
      </c>
      <c r="CD10" s="62">
        <f>+Fall_Hoy!G10</f>
        <v>6</v>
      </c>
      <c r="CE10" s="62">
        <f>+Fall_Hoy!H10</f>
        <v>38</v>
      </c>
      <c r="CF10" s="62">
        <f>+Fall_Hoy!I10</f>
        <v>25</v>
      </c>
      <c r="CG10" s="62">
        <f>+Fall_Hoy!J10</f>
        <v>105</v>
      </c>
      <c r="CH10" s="62">
        <f>+Fall_Hoy!K10</f>
        <v>77</v>
      </c>
      <c r="CI10" s="62">
        <f>+Fall_Hoy!L10</f>
        <v>324</v>
      </c>
      <c r="CJ10" s="62">
        <f>+Fall_Hoy!M10</f>
        <v>153</v>
      </c>
      <c r="CK10" s="62">
        <f>+Fall_Hoy!N10</f>
        <v>793</v>
      </c>
      <c r="CL10" s="62">
        <f>+Fall_Hoy!O10</f>
        <v>406</v>
      </c>
      <c r="CM10" s="62">
        <f>+Fall_Hoy!P10</f>
        <v>1166</v>
      </c>
      <c r="CN10" s="62">
        <f>+Fall_Hoy!Q10</f>
        <v>717</v>
      </c>
      <c r="CO10" s="62">
        <f>+Fall_Hoy!R10</f>
        <v>948</v>
      </c>
      <c r="CP10" s="62">
        <f>+Fall_Hoy!S10</f>
        <v>830</v>
      </c>
      <c r="CQ10" s="62">
        <f>+Fall_Hoy!T10</f>
        <v>240</v>
      </c>
      <c r="CR10" s="253">
        <f>+Fall_Hoy!U10</f>
        <v>475</v>
      </c>
      <c r="CS10" s="75">
        <f>+DG10</f>
        <v>0.16400553649448857</v>
      </c>
      <c r="CT10" s="76">
        <f t="shared" si="54"/>
        <v>0.17585613284248533</v>
      </c>
      <c r="CU10" s="76">
        <f t="shared" si="55"/>
        <v>0.28343174019473527</v>
      </c>
      <c r="CV10" s="76">
        <f t="shared" si="55"/>
        <v>0.33181853381531551</v>
      </c>
      <c r="CW10" s="76">
        <f t="shared" si="56"/>
        <v>0.33187859638952266</v>
      </c>
      <c r="CX10" s="76">
        <f t="shared" si="57"/>
        <v>0.19041776538244029</v>
      </c>
      <c r="CY10" s="76">
        <f t="shared" si="58"/>
        <v>0.42671197235631203</v>
      </c>
      <c r="CZ10" s="76">
        <f t="shared" si="59"/>
        <v>0.53058833327455157</v>
      </c>
      <c r="DA10" s="76">
        <f t="shared" si="60"/>
        <v>0.46674425599175939</v>
      </c>
      <c r="DB10" s="76">
        <f t="shared" si="61"/>
        <v>0.60006862509925918</v>
      </c>
      <c r="DC10" s="76">
        <f t="shared" si="62"/>
        <v>0.42302280362990341</v>
      </c>
      <c r="DD10" s="76">
        <f t="shared" si="63"/>
        <v>0.35751324480834096</v>
      </c>
      <c r="DE10" s="76">
        <f t="shared" si="64"/>
        <v>0.28343174019473527</v>
      </c>
      <c r="DF10" s="76">
        <f t="shared" si="65"/>
        <v>0.33181853381531551</v>
      </c>
      <c r="DG10" s="76">
        <f t="shared" si="66"/>
        <v>0.16400553649448857</v>
      </c>
      <c r="DH10" s="76">
        <f t="shared" si="67"/>
        <v>0.17585613284248533</v>
      </c>
      <c r="DI10" s="76">
        <f t="shared" si="68"/>
        <v>0.14156816638425779</v>
      </c>
      <c r="DJ10" s="76">
        <f t="shared" si="69"/>
        <v>0.18715764882446709</v>
      </c>
      <c r="DK10" s="76">
        <f t="shared" si="70"/>
        <v>0.17322224787323623</v>
      </c>
      <c r="DL10" s="76">
        <f t="shared" si="71"/>
        <v>0.19720448516438621</v>
      </c>
      <c r="DM10" s="85">
        <f>+'Cas_-14'!B9</f>
        <v>3013</v>
      </c>
      <c r="DN10" s="62">
        <f>+'Cas_-14'!C9</f>
        <v>2802</v>
      </c>
      <c r="DO10" s="62">
        <f>+'Cas_-14'!D9</f>
        <v>7888</v>
      </c>
      <c r="DP10" s="62">
        <f>+'Cas_-14'!E9</f>
        <v>9389</v>
      </c>
      <c r="DQ10" s="62">
        <f>+'Cas_-14'!F9</f>
        <v>23187</v>
      </c>
      <c r="DR10" s="62">
        <f>+'Cas_-14'!G9</f>
        <v>25598</v>
      </c>
      <c r="DS10" s="62">
        <f>+'Cas_-14'!H9</f>
        <v>24994</v>
      </c>
      <c r="DT10" s="62">
        <f>+'Cas_-14'!I9</f>
        <v>26683</v>
      </c>
      <c r="DU10" s="62">
        <f>+'Cas_-14'!J9</f>
        <v>21686</v>
      </c>
      <c r="DV10" s="62">
        <f>+'Cas_-14'!K9</f>
        <v>23063</v>
      </c>
      <c r="DW10" s="62">
        <f>+'Cas_-14'!L9</f>
        <v>15982</v>
      </c>
      <c r="DX10" s="62">
        <f>+'Cas_-14'!M9</f>
        <v>16928</v>
      </c>
      <c r="DY10" s="62">
        <f>+'Cas_-14'!N9</f>
        <v>10773</v>
      </c>
      <c r="DZ10" s="62">
        <f>+'Cas_-14'!O9</f>
        <v>10232</v>
      </c>
      <c r="EA10" s="62">
        <f>+'Cas_-14'!P9</f>
        <v>6244</v>
      </c>
      <c r="EB10" s="62">
        <f>+'Cas_-14'!Q9</f>
        <v>6281</v>
      </c>
      <c r="EC10" s="62">
        <f>+'Cas_-14'!R9</f>
        <v>2742</v>
      </c>
      <c r="ED10" s="62">
        <f>+'Cas_-14'!S9</f>
        <v>3745</v>
      </c>
      <c r="EE10" s="62">
        <f>+'Cas_-14'!T9</f>
        <v>507</v>
      </c>
      <c r="EF10" s="86">
        <f>+'Cas_-14'!U9</f>
        <v>1435</v>
      </c>
      <c r="EG10" s="201">
        <f t="shared" si="22"/>
        <v>1.0021551775929491E-2</v>
      </c>
      <c r="EH10" s="90">
        <f t="shared" si="22"/>
        <v>9.8539439040115449E-3</v>
      </c>
      <c r="EI10" s="90">
        <f t="shared" si="22"/>
        <v>2.735008076603529E-2</v>
      </c>
      <c r="EJ10" s="90">
        <f t="shared" si="22"/>
        <v>3.4544095230284608E-2</v>
      </c>
      <c r="EK10" s="90">
        <f t="shared" si="22"/>
        <v>8.7578823408613254E-2</v>
      </c>
      <c r="EL10" s="90">
        <f t="shared" si="22"/>
        <v>0.10078638099562985</v>
      </c>
      <c r="EM10" s="90">
        <f t="shared" si="22"/>
        <v>9.5425822963290677E-2</v>
      </c>
      <c r="EN10" s="90">
        <f t="shared" si="22"/>
        <v>0.10193535717670699</v>
      </c>
      <c r="EO10" s="90">
        <f t="shared" si="22"/>
        <v>8.6758422303748237E-2</v>
      </c>
      <c r="EP10" s="90">
        <f t="shared" si="22"/>
        <v>8.9866121432884513E-2</v>
      </c>
      <c r="EQ10" s="90">
        <f t="shared" si="22"/>
        <v>7.9292752163363706E-2</v>
      </c>
      <c r="ER10" s="90">
        <f t="shared" si="22"/>
        <v>7.9110904681249622E-2</v>
      </c>
      <c r="ES10" s="90">
        <f t="shared" si="22"/>
        <v>6.2377357151714635E-2</v>
      </c>
      <c r="ET10" s="90">
        <f t="shared" si="22"/>
        <v>5.1847381466969232E-2</v>
      </c>
      <c r="EU10" s="90">
        <f t="shared" si="22"/>
        <v>5.3661655076461354E-2</v>
      </c>
      <c r="EV10" s="90">
        <f t="shared" si="22"/>
        <v>4.1285918446697115E-2</v>
      </c>
      <c r="EW10" s="90">
        <f t="shared" si="23"/>
        <v>5.8186039585720155E-2</v>
      </c>
      <c r="EX10" s="90">
        <f t="shared" si="23"/>
        <v>4.6192198913452186E-2</v>
      </c>
      <c r="EY10" s="90">
        <f t="shared" si="23"/>
        <v>0.10096063842262716</v>
      </c>
      <c r="EZ10" s="99">
        <f t="shared" si="23"/>
        <v>6.261491504371576E-2</v>
      </c>
      <c r="FA10" s="119">
        <f t="shared" si="72"/>
        <v>3.0562891931081992</v>
      </c>
      <c r="FB10" s="120">
        <f t="shared" si="72"/>
        <v>4.2594700435095652</v>
      </c>
      <c r="FC10" s="120">
        <f t="shared" si="73"/>
        <v>4.5438241236378554</v>
      </c>
      <c r="FD10" s="120">
        <f t="shared" si="73"/>
        <v>6.3999092032585949</v>
      </c>
      <c r="FE10" s="120">
        <f t="shared" si="24"/>
        <v>3.7894845291662467</v>
      </c>
      <c r="FF10" s="120">
        <f t="shared" si="24"/>
        <v>1.8893203972736843</v>
      </c>
      <c r="FG10" s="120">
        <f t="shared" si="24"/>
        <v>4.4716614340382863</v>
      </c>
      <c r="FH10" s="120">
        <f t="shared" si="24"/>
        <v>5.2051451819094137</v>
      </c>
      <c r="FI10" s="120">
        <f t="shared" si="24"/>
        <v>5.3798149343662578</v>
      </c>
      <c r="FJ10" s="120">
        <f t="shared" si="24"/>
        <v>6.6773620084117411</v>
      </c>
      <c r="FK10" s="120">
        <f t="shared" si="24"/>
        <v>5.3349491862555904</v>
      </c>
      <c r="FL10" s="120">
        <f t="shared" si="24"/>
        <v>4.5191398865784498</v>
      </c>
      <c r="FM10" s="120">
        <f t="shared" si="24"/>
        <v>4.5438241236378554</v>
      </c>
      <c r="FN10" s="120">
        <f t="shared" si="24"/>
        <v>6.3999092032585949</v>
      </c>
      <c r="FO10" s="120">
        <f t="shared" si="24"/>
        <v>3.0562891931081992</v>
      </c>
      <c r="FP10" s="120">
        <f t="shared" si="24"/>
        <v>4.2594700435095652</v>
      </c>
      <c r="FQ10" s="120">
        <f t="shared" si="24"/>
        <v>2.4330263305805233</v>
      </c>
      <c r="FR10" s="120">
        <f t="shared" si="24"/>
        <v>4.0517155109921097</v>
      </c>
      <c r="FS10" s="120">
        <f t="shared" si="24"/>
        <v>1.7157404170536019</v>
      </c>
      <c r="FT10" s="121">
        <f t="shared" si="24"/>
        <v>3.1494809986838481</v>
      </c>
      <c r="FU10" s="85">
        <f>+Cas_Hoy!B9</f>
        <v>3306</v>
      </c>
      <c r="FV10" s="62">
        <f>+Cas_Hoy!C9</f>
        <v>3080</v>
      </c>
      <c r="FW10" s="62">
        <f>+Cas_Hoy!D9</f>
        <v>8777</v>
      </c>
      <c r="FX10" s="62">
        <f>+Cas_Hoy!E9</f>
        <v>10457</v>
      </c>
      <c r="FY10" s="62">
        <f>+Cas_Hoy!F9</f>
        <v>25281</v>
      </c>
      <c r="FZ10" s="62">
        <f>+Cas_Hoy!G9</f>
        <v>28013</v>
      </c>
      <c r="GA10" s="62">
        <f>+Cas_Hoy!H9</f>
        <v>27571</v>
      </c>
      <c r="GB10" s="62">
        <f>+Cas_Hoy!I9</f>
        <v>29281</v>
      </c>
      <c r="GC10" s="62">
        <f>+Cas_Hoy!J9</f>
        <v>24007</v>
      </c>
      <c r="GD10" s="62">
        <f>+Cas_Hoy!K9</f>
        <v>25421</v>
      </c>
      <c r="GE10" s="62">
        <f>+Cas_Hoy!L9</f>
        <v>17591</v>
      </c>
      <c r="GF10" s="62">
        <f>+Cas_Hoy!M9</f>
        <v>18578</v>
      </c>
      <c r="GG10" s="62">
        <f>+Cas_Hoy!N9</f>
        <v>11918</v>
      </c>
      <c r="GH10" s="62">
        <f>+Cas_Hoy!O9</f>
        <v>11318</v>
      </c>
      <c r="GI10" s="62">
        <f>+Cas_Hoy!P9</f>
        <v>6809</v>
      </c>
      <c r="GJ10" s="62">
        <f>+Cas_Hoy!Q9</f>
        <v>6859</v>
      </c>
      <c r="GK10" s="62">
        <f>+Cas_Hoy!R9</f>
        <v>2964</v>
      </c>
      <c r="GL10" s="62">
        <f>+Cas_Hoy!S9</f>
        <v>4060</v>
      </c>
      <c r="GM10" s="62">
        <f>+Cas_Hoy!T9</f>
        <v>546</v>
      </c>
      <c r="GN10" s="86">
        <f>+Cas_Hoy!U9</f>
        <v>1516</v>
      </c>
      <c r="GO10" s="543">
        <f t="shared" si="74"/>
        <v>0.1788458837269335</v>
      </c>
      <c r="GP10" s="112">
        <f t="shared" si="75"/>
        <v>0.19203904078436665</v>
      </c>
      <c r="GQ10" s="112">
        <f t="shared" si="76"/>
        <v>0.3135560642013232</v>
      </c>
      <c r="GR10" s="112">
        <f t="shared" si="77"/>
        <v>0.36703695912057671</v>
      </c>
      <c r="GS10" s="323">
        <f t="shared" si="25"/>
        <v>0.3618502952224748</v>
      </c>
      <c r="GT10" s="323">
        <f t="shared" si="25"/>
        <v>0.2083824072840964</v>
      </c>
      <c r="GU10" s="323">
        <f t="shared" si="25"/>
        <v>0.47070800151379844</v>
      </c>
      <c r="GV10" s="323">
        <f t="shared" si="25"/>
        <v>0.58224925932661786</v>
      </c>
      <c r="GW10" s="323">
        <f t="shared" si="25"/>
        <v>0.51669876203975684</v>
      </c>
      <c r="GX10" s="323">
        <f t="shared" si="25"/>
        <v>0.66142065293536267</v>
      </c>
      <c r="GY10" s="323">
        <f t="shared" si="25"/>
        <v>0.46561094598007952</v>
      </c>
      <c r="GZ10" s="323">
        <f t="shared" si="25"/>
        <v>0.39236064875055288</v>
      </c>
      <c r="HA10" s="323">
        <f t="shared" si="25"/>
        <v>0.3135560642013232</v>
      </c>
      <c r="HB10" s="323">
        <f t="shared" si="25"/>
        <v>0.36703695912057671</v>
      </c>
      <c r="HC10" s="323">
        <f t="shared" si="25"/>
        <v>0.1788458837269335</v>
      </c>
      <c r="HD10" s="323">
        <f t="shared" si="25"/>
        <v>0.19203904078436665</v>
      </c>
      <c r="HE10" s="323">
        <f t="shared" si="25"/>
        <v>0.15302992164950405</v>
      </c>
      <c r="HF10" s="323">
        <f t="shared" si="25"/>
        <v>0.20289988096858114</v>
      </c>
      <c r="HG10" s="323">
        <f t="shared" si="25"/>
        <v>0.18654703617117749</v>
      </c>
      <c r="HH10" s="327">
        <f t="shared" si="25"/>
        <v>0.20833588815972784</v>
      </c>
      <c r="HI10" s="331">
        <f>+CyF_Tot!B9</f>
        <v>0</v>
      </c>
      <c r="HJ10" s="149">
        <f>+CyF_Tot!C9</f>
        <v>246252</v>
      </c>
      <c r="HK10" s="149">
        <f>+CyF_Tot!D9</f>
        <v>259915</v>
      </c>
      <c r="HL10" s="149">
        <f>+CyF_Tot!E9</f>
        <v>270719</v>
      </c>
      <c r="HM10" s="149">
        <f>+CyF_Tot!F9</f>
        <v>0</v>
      </c>
      <c r="HN10" s="149">
        <f>+CyF_Tot!G9</f>
        <v>6236</v>
      </c>
      <c r="HO10" s="149">
        <f>+CyF_Tot!H9</f>
        <v>6465</v>
      </c>
      <c r="HP10" s="149">
        <f>+CyF_Tot!I9</f>
        <v>6532</v>
      </c>
      <c r="HQ10" s="204">
        <f t="shared" si="26"/>
        <v>7.700236587797149E-2</v>
      </c>
      <c r="HR10" s="198">
        <f t="shared" si="27"/>
        <v>7.2827928506577447E-2</v>
      </c>
      <c r="HS10" s="198">
        <f t="shared" si="28"/>
        <v>7.3866615523027965E-2</v>
      </c>
      <c r="HT10" s="198">
        <f t="shared" si="29"/>
        <v>6.9612211126431359E-2</v>
      </c>
      <c r="HU10" s="198">
        <f t="shared" si="30"/>
        <v>6.7808692075326346E-2</v>
      </c>
      <c r="HV10" s="198">
        <f t="shared" si="31"/>
        <v>6.5049519905504255E-2</v>
      </c>
      <c r="HW10" s="198">
        <f t="shared" si="32"/>
        <v>6.7082580937188219E-2</v>
      </c>
      <c r="HX10" s="198">
        <f t="shared" si="33"/>
        <v>6.7042425656111723E-2</v>
      </c>
      <c r="HY10" s="198">
        <f t="shared" si="34"/>
        <v>6.4018828045475526E-2</v>
      </c>
      <c r="HZ10" s="198">
        <f t="shared" si="35"/>
        <v>6.5729406772436341E-2</v>
      </c>
      <c r="IA10" s="198">
        <f t="shared" si="36"/>
        <v>5.1622323279053244E-2</v>
      </c>
      <c r="IB10" s="198">
        <f t="shared" si="37"/>
        <v>5.4803615574497942E-2</v>
      </c>
      <c r="IC10" s="198">
        <f t="shared" si="38"/>
        <v>4.4233326535621426E-2</v>
      </c>
      <c r="ID10" s="198">
        <f t="shared" si="39"/>
        <v>5.0544466389061037E-2</v>
      </c>
      <c r="IE10" s="198">
        <f t="shared" si="40"/>
        <v>2.9801542467029055E-2</v>
      </c>
      <c r="IF10" s="198">
        <f t="shared" si="41"/>
        <v>3.8964288914749054E-2</v>
      </c>
      <c r="IG10" s="198">
        <f t="shared" si="42"/>
        <v>1.2069480134236565E-2</v>
      </c>
      <c r="IH10" s="198">
        <f t="shared" si="43"/>
        <v>2.0764577419691128E-2</v>
      </c>
      <c r="II10" s="198">
        <f t="shared" si="44"/>
        <v>1.2861623226626156E-3</v>
      </c>
      <c r="IJ10" s="99">
        <f t="shared" si="45"/>
        <v>5.8696744858579781E-3</v>
      </c>
      <c r="IK10" s="574">
        <f t="shared" si="78"/>
        <v>6.5851205794428477E-2</v>
      </c>
      <c r="IL10" s="572">
        <f t="shared" si="46"/>
        <v>6.0168732440159835E-2</v>
      </c>
      <c r="IM10" s="572">
        <f t="shared" si="46"/>
        <v>0.10231556247033174</v>
      </c>
      <c r="IN10" s="572">
        <f t="shared" si="46"/>
        <v>0.10777905315159501</v>
      </c>
      <c r="IO10" s="572">
        <f t="shared" si="46"/>
        <v>0.26388813367711983</v>
      </c>
      <c r="IP10" s="572">
        <f t="shared" si="46"/>
        <v>0.52929085053176472</v>
      </c>
      <c r="IQ10" s="572">
        <f t="shared" si="46"/>
        <v>0.22363052631578947</v>
      </c>
      <c r="IR10" s="572">
        <f t="shared" si="46"/>
        <v>0.19211759999999997</v>
      </c>
      <c r="IS10" s="572">
        <f t="shared" si="46"/>
        <v>0.18588000000000002</v>
      </c>
      <c r="IT10" s="572">
        <f t="shared" si="46"/>
        <v>0.14975974025974026</v>
      </c>
      <c r="IU10" s="572">
        <f t="shared" si="46"/>
        <v>0.1874432098765432</v>
      </c>
      <c r="IV10" s="572">
        <f t="shared" si="46"/>
        <v>0.22128104575163399</v>
      </c>
      <c r="IW10" s="572">
        <f t="shared" si="46"/>
        <v>0.22007894073139975</v>
      </c>
      <c r="IX10" s="572">
        <f t="shared" si="46"/>
        <v>0.15625221674876846</v>
      </c>
      <c r="IY10" s="572">
        <f t="shared" si="46"/>
        <v>0.32719416809605484</v>
      </c>
      <c r="IZ10" s="572">
        <f t="shared" si="46"/>
        <v>0.23477099023709905</v>
      </c>
      <c r="JA10" s="572">
        <f t="shared" si="46"/>
        <v>0.41101075949367083</v>
      </c>
      <c r="JB10" s="572">
        <f t="shared" si="46"/>
        <v>0.24680903614457828</v>
      </c>
      <c r="JC10" s="572">
        <f t="shared" si="46"/>
        <v>0.58283874999999996</v>
      </c>
      <c r="JD10" s="676">
        <f t="shared" si="46"/>
        <v>0.31751263157894744</v>
      </c>
      <c r="JF10" s="616">
        <f t="shared" si="47"/>
        <v>6.6522082814002585</v>
      </c>
      <c r="JG10" s="291">
        <f t="shared" si="47"/>
        <v>7.0335074261324371</v>
      </c>
      <c r="JH10" s="291">
        <f t="shared" si="47"/>
        <v>0</v>
      </c>
      <c r="JI10" s="291">
        <f t="shared" si="47"/>
        <v>0</v>
      </c>
      <c r="JJ10" s="291">
        <f t="shared" si="47"/>
        <v>41.547723185179017</v>
      </c>
      <c r="JK10" s="291">
        <f t="shared" si="47"/>
        <v>23.623653643791666</v>
      </c>
      <c r="JL10" s="291">
        <f t="shared" si="47"/>
        <v>145.08207060114611</v>
      </c>
      <c r="JM10" s="291">
        <f t="shared" si="47"/>
        <v>95.505899989419277</v>
      </c>
      <c r="JN10" s="291">
        <f t="shared" si="47"/>
        <v>420.06983039258347</v>
      </c>
      <c r="JO10" s="291">
        <f t="shared" si="47"/>
        <v>300.03431254962959</v>
      </c>
      <c r="JP10" s="291">
        <f t="shared" si="47"/>
        <v>1607.486653793633</v>
      </c>
      <c r="JQ10" s="291">
        <f t="shared" si="47"/>
        <v>715.02648961668194</v>
      </c>
      <c r="JR10" s="291">
        <f t="shared" si="47"/>
        <v>4591.5941911547116</v>
      </c>
      <c r="JS10" s="291">
        <f t="shared" si="47"/>
        <v>2057.274909654956</v>
      </c>
      <c r="JT10" s="291">
        <f t="shared" si="47"/>
        <v>10020.738279813251</v>
      </c>
      <c r="JU10" s="291">
        <f t="shared" si="47"/>
        <v>4712.9443601786079</v>
      </c>
      <c r="JV10" s="291">
        <f t="shared" si="47"/>
        <v>20116.836443203028</v>
      </c>
      <c r="JW10" s="291">
        <f t="shared" si="47"/>
        <v>10237.523390698349</v>
      </c>
      <c r="JX10" s="291">
        <f t="shared" si="47"/>
        <v>47792.018188225869</v>
      </c>
      <c r="JY10" s="617">
        <f t="shared" si="47"/>
        <v>20726.191390776992</v>
      </c>
      <c r="JZ10" s="614">
        <f t="shared" si="79"/>
        <v>15.22575437604522</v>
      </c>
      <c r="KA10" s="291">
        <f t="shared" si="79"/>
        <v>9.874916699369809</v>
      </c>
      <c r="KB10" s="291">
        <f t="shared" si="80"/>
        <v>654.57864838386297</v>
      </c>
      <c r="KC10" s="291">
        <f t="shared" si="80"/>
        <v>348.18022365324919</v>
      </c>
      <c r="KD10" s="291">
        <f t="shared" si="81"/>
        <v>9223.0035051225022</v>
      </c>
      <c r="KE10" s="617">
        <f t="shared" si="81"/>
        <v>5354.2115619565811</v>
      </c>
      <c r="KF10" s="614">
        <f t="shared" si="82"/>
        <v>12.620572322495915</v>
      </c>
      <c r="KG10" s="291">
        <f t="shared" si="83"/>
        <v>499.37219681899717</v>
      </c>
      <c r="KH10" s="617">
        <f t="shared" si="84"/>
        <v>7015.3419195260403</v>
      </c>
    </row>
    <row r="11" spans="1:294" s="22" customFormat="1" ht="18" customHeight="1">
      <c r="A11" s="221" t="s">
        <v>23</v>
      </c>
      <c r="B11" s="222">
        <f>SUM(B12:B33)</f>
        <v>24759976</v>
      </c>
      <c r="C11" s="521">
        <f t="shared" si="85"/>
        <v>1335310</v>
      </c>
      <c r="D11" s="504">
        <f t="shared" si="86"/>
        <v>23137</v>
      </c>
      <c r="E11" s="235">
        <f t="shared" si="48"/>
        <v>5.5878096024885096E-3</v>
      </c>
      <c r="F11" s="207">
        <f t="shared" si="0"/>
        <v>4.9509741043367729E-2</v>
      </c>
      <c r="G11" s="24">
        <f t="shared" si="49"/>
        <v>3.3777272125053752</v>
      </c>
      <c r="H11" s="23">
        <f t="shared" si="1"/>
        <v>0.16723039960627745</v>
      </c>
      <c r="I11" s="31">
        <f t="shared" si="2"/>
        <v>0.18216144168033735</v>
      </c>
      <c r="J11" s="336">
        <f t="shared" si="3"/>
        <v>0.35834493815628987</v>
      </c>
      <c r="K11" s="337">
        <f t="shared" si="50"/>
        <v>2.6076875469645748E-3</v>
      </c>
      <c r="L11" s="338">
        <f t="shared" si="51"/>
        <v>7.2378673490212755</v>
      </c>
      <c r="M11" s="339">
        <f t="shared" si="52"/>
        <v>0.39019567785872983</v>
      </c>
      <c r="N11" s="826"/>
      <c r="O11" s="155"/>
      <c r="P11" s="155"/>
      <c r="Q11" s="155"/>
      <c r="R11" s="155"/>
      <c r="S11" s="156">
        <f t="shared" si="4"/>
        <v>1335310</v>
      </c>
      <c r="T11" s="157">
        <f t="shared" si="5"/>
        <v>5393.0181515523282</v>
      </c>
      <c r="U11" s="156">
        <f t="shared" si="6"/>
        <v>49566</v>
      </c>
      <c r="V11" s="158">
        <f t="shared" si="7"/>
        <v>3.8550442389775882E-2</v>
      </c>
      <c r="W11" s="157">
        <f t="shared" si="8"/>
        <v>200.18597756314466</v>
      </c>
      <c r="X11" s="156">
        <f t="shared" si="9"/>
        <v>109450</v>
      </c>
      <c r="Y11" s="158">
        <f t="shared" si="10"/>
        <v>8.9284257582431928E-2</v>
      </c>
      <c r="Z11" s="157">
        <f t="shared" si="11"/>
        <v>442.04404721555466</v>
      </c>
      <c r="AA11" s="156">
        <f t="shared" si="12"/>
        <v>23137</v>
      </c>
      <c r="AB11" s="157">
        <f t="shared" si="13"/>
        <v>934.45163274794777</v>
      </c>
      <c r="AC11" s="159">
        <f t="shared" si="53"/>
        <v>1.732706262965154E-2</v>
      </c>
      <c r="AD11" s="156">
        <f t="shared" si="14"/>
        <v>414</v>
      </c>
      <c r="AE11" s="158">
        <f t="shared" si="15"/>
        <v>1.8219425251947367E-2</v>
      </c>
      <c r="AF11" s="157">
        <f t="shared" si="16"/>
        <v>16.720533170145238</v>
      </c>
      <c r="AG11" s="156">
        <f t="shared" si="17"/>
        <v>912</v>
      </c>
      <c r="AH11" s="158">
        <f t="shared" si="18"/>
        <v>4.1034870641169854E-2</v>
      </c>
      <c r="AI11" s="157">
        <f t="shared" si="19"/>
        <v>36.833638287856175</v>
      </c>
      <c r="AJ11" s="830"/>
      <c r="AK11" s="129">
        <f>SUM(AK12:AK33)</f>
        <v>2154737</v>
      </c>
      <c r="AL11" s="40">
        <f t="shared" ref="AL11:BD11" si="99">SUM(AL12:AL33)</f>
        <v>2034496</v>
      </c>
      <c r="AM11" s="40">
        <f t="shared" si="99"/>
        <v>2046620</v>
      </c>
      <c r="AN11" s="40">
        <f t="shared" si="99"/>
        <v>1945027</v>
      </c>
      <c r="AO11" s="40">
        <f t="shared" si="99"/>
        <v>2058457</v>
      </c>
      <c r="AP11" s="40">
        <f t="shared" si="99"/>
        <v>2013389</v>
      </c>
      <c r="AQ11" s="40">
        <f t="shared" si="99"/>
        <v>1743459</v>
      </c>
      <c r="AR11" s="40">
        <f t="shared" si="99"/>
        <v>1768447</v>
      </c>
      <c r="AS11" s="40">
        <f t="shared" si="99"/>
        <v>1505929</v>
      </c>
      <c r="AT11" s="40">
        <f t="shared" si="99"/>
        <v>1555243</v>
      </c>
      <c r="AU11" s="40">
        <f t="shared" si="99"/>
        <v>1119949</v>
      </c>
      <c r="AV11" s="40">
        <f t="shared" si="99"/>
        <v>1187808</v>
      </c>
      <c r="AW11" s="40">
        <f t="shared" si="99"/>
        <v>874795</v>
      </c>
      <c r="AX11" s="40">
        <f t="shared" si="99"/>
        <v>982325</v>
      </c>
      <c r="AY11" s="40">
        <f t="shared" si="99"/>
        <v>509381</v>
      </c>
      <c r="AZ11" s="40">
        <f t="shared" si="99"/>
        <v>659283</v>
      </c>
      <c r="BA11" s="40">
        <f t="shared" si="99"/>
        <v>178757</v>
      </c>
      <c r="BB11" s="40">
        <f t="shared" si="99"/>
        <v>314179</v>
      </c>
      <c r="BC11" s="40">
        <f t="shared" si="99"/>
        <v>28966</v>
      </c>
      <c r="BD11" s="47">
        <f t="shared" si="99"/>
        <v>78729</v>
      </c>
      <c r="BE11" s="258">
        <v>2.0000000000000002E-5</v>
      </c>
      <c r="BF11" s="43">
        <v>2.0000000000000002E-5</v>
      </c>
      <c r="BG11" s="53">
        <v>5.0000000000000002E-5</v>
      </c>
      <c r="BH11" s="53">
        <v>4.0000000000000003E-5</v>
      </c>
      <c r="BI11" s="53">
        <v>1.2518952302791728E-4</v>
      </c>
      <c r="BJ11" s="53">
        <v>1.2406223545552731E-4</v>
      </c>
      <c r="BK11" s="53">
        <v>3.4000000000000002E-4</v>
      </c>
      <c r="BL11" s="53">
        <v>1.8000000000000001E-4</v>
      </c>
      <c r="BM11" s="53">
        <v>8.9999999999999998E-4</v>
      </c>
      <c r="BN11" s="53">
        <v>5.0000000000000001E-4</v>
      </c>
      <c r="BO11" s="53">
        <v>3.8E-3</v>
      </c>
      <c r="BP11" s="53">
        <v>2E-3</v>
      </c>
      <c r="BQ11" s="53">
        <v>1.6199999999999999E-2</v>
      </c>
      <c r="BR11" s="53">
        <v>6.1999999999999998E-3</v>
      </c>
      <c r="BS11" s="53">
        <v>6.1100000000000002E-2</v>
      </c>
      <c r="BT11" s="53">
        <v>2.6800000000000001E-2</v>
      </c>
      <c r="BU11" s="53">
        <v>0.1421</v>
      </c>
      <c r="BV11" s="53">
        <v>5.4699999999999999E-2</v>
      </c>
      <c r="BW11" s="53">
        <v>0.27589999999999998</v>
      </c>
      <c r="BX11" s="54">
        <v>0.1051</v>
      </c>
      <c r="BY11" s="64">
        <f>+Fall_Hoy!B220</f>
        <v>10.799999999999997</v>
      </c>
      <c r="BZ11" s="62">
        <f>+Fall_Hoy!C220</f>
        <v>15.599999999999998</v>
      </c>
      <c r="CA11" s="62">
        <f>+Fall_Hoy!D220</f>
        <v>16.799999999999997</v>
      </c>
      <c r="CB11" s="62">
        <f>+Fall_Hoy!E220</f>
        <v>23.999999999999996</v>
      </c>
      <c r="CC11" s="62">
        <f>+Fall_Hoy!F220</f>
        <v>84</v>
      </c>
      <c r="CD11" s="62">
        <f>+Fall_Hoy!G220</f>
        <v>80.400000000000006</v>
      </c>
      <c r="CE11" s="62">
        <f>+Fall_Hoy!H220</f>
        <v>291.60000000000002</v>
      </c>
      <c r="CF11" s="62">
        <f>+Fall_Hoy!I220</f>
        <v>174</v>
      </c>
      <c r="CG11" s="62">
        <f>+Fall_Hoy!J220</f>
        <v>763.2</v>
      </c>
      <c r="CH11" s="62">
        <f>+Fall_Hoy!K220</f>
        <v>437.99999999999994</v>
      </c>
      <c r="CI11" s="62">
        <f>+Fall_Hoy!L220</f>
        <v>2092.8000000000002</v>
      </c>
      <c r="CJ11" s="62">
        <f>+Fall_Hoy!M220</f>
        <v>1041.6000000000001</v>
      </c>
      <c r="CK11" s="62">
        <f>+Fall_Hoy!N220</f>
        <v>4423.2</v>
      </c>
      <c r="CL11" s="62">
        <f>+Fall_Hoy!O220</f>
        <v>2191.1999999999998</v>
      </c>
      <c r="CM11" s="62">
        <f>+Fall_Hoy!P220</f>
        <v>5074.7999999999993</v>
      </c>
      <c r="CN11" s="62">
        <f>+Fall_Hoy!Q220</f>
        <v>2939.9999999999995</v>
      </c>
      <c r="CO11" s="62">
        <f>+Fall_Hoy!R220</f>
        <v>3125.9999999999995</v>
      </c>
      <c r="CP11" s="62">
        <f>+Fall_Hoy!S220</f>
        <v>2804.4</v>
      </c>
      <c r="CQ11" s="62">
        <f>+Fall_Hoy!T220</f>
        <v>637.20000000000005</v>
      </c>
      <c r="CR11" s="253">
        <f>+Fall_Hoy!U220</f>
        <v>1102.8</v>
      </c>
      <c r="CS11" s="75">
        <f t="shared" si="54"/>
        <v>0.16305532232727468</v>
      </c>
      <c r="CT11" s="76">
        <f t="shared" si="54"/>
        <v>0.16639514827064161</v>
      </c>
      <c r="CU11" s="76">
        <f t="shared" si="55"/>
        <v>0.31211545223399428</v>
      </c>
      <c r="CV11" s="76">
        <f t="shared" si="55"/>
        <v>0.35977843874350102</v>
      </c>
      <c r="CW11" s="76">
        <f t="shared" si="56"/>
        <v>0.32596389755368543</v>
      </c>
      <c r="CX11" s="76">
        <f t="shared" si="57"/>
        <v>0.32187611797527343</v>
      </c>
      <c r="CY11" s="76">
        <f t="shared" si="58"/>
        <v>0.4919227001171404</v>
      </c>
      <c r="CZ11" s="76">
        <f t="shared" si="59"/>
        <v>0.54661896379516406</v>
      </c>
      <c r="DA11" s="76">
        <f t="shared" si="60"/>
        <v>0.56310755686357061</v>
      </c>
      <c r="DB11" s="76">
        <f t="shared" si="61"/>
        <v>0.56325603137258928</v>
      </c>
      <c r="DC11" s="76">
        <f t="shared" si="62"/>
        <v>0.49175171557389058</v>
      </c>
      <c r="DD11" s="76">
        <f t="shared" si="63"/>
        <v>0.4384546997494545</v>
      </c>
      <c r="DE11" s="76">
        <f t="shared" si="64"/>
        <v>0.31211545223399428</v>
      </c>
      <c r="DF11" s="76">
        <f t="shared" si="65"/>
        <v>0.35977843874350102</v>
      </c>
      <c r="DG11" s="76">
        <f t="shared" si="66"/>
        <v>0.16305532232727468</v>
      </c>
      <c r="DH11" s="76">
        <f t="shared" si="67"/>
        <v>0.16639514827064161</v>
      </c>
      <c r="DI11" s="76">
        <f t="shared" si="68"/>
        <v>0.1230642298789108</v>
      </c>
      <c r="DJ11" s="76">
        <f t="shared" si="69"/>
        <v>0.16318321267188521</v>
      </c>
      <c r="DK11" s="76">
        <f t="shared" si="70"/>
        <v>7.9732529147607478E-2</v>
      </c>
      <c r="DL11" s="76">
        <f t="shared" si="71"/>
        <v>0.13327825755573694</v>
      </c>
      <c r="DM11" s="85">
        <f>+'Cas_-14'!B10</f>
        <v>11283</v>
      </c>
      <c r="DN11" s="62">
        <f>+'Cas_-14'!C10</f>
        <v>10667</v>
      </c>
      <c r="DO11" s="62">
        <f>+'Cas_-14'!D10</f>
        <v>38630</v>
      </c>
      <c r="DP11" s="62">
        <f>+'Cas_-14'!E10</f>
        <v>43036</v>
      </c>
      <c r="DQ11" s="62">
        <f>+'Cas_-14'!F10</f>
        <v>122616</v>
      </c>
      <c r="DR11" s="62">
        <f>+'Cas_-14'!G10</f>
        <v>128453</v>
      </c>
      <c r="DS11" s="62">
        <f>+'Cas_-14'!H10</f>
        <v>142899</v>
      </c>
      <c r="DT11" s="62">
        <f>+'Cas_-14'!I10</f>
        <v>142114</v>
      </c>
      <c r="DU11" s="62">
        <f>+'Cas_-14'!J10</f>
        <v>115756</v>
      </c>
      <c r="DV11" s="62">
        <f>+'Cas_-14'!K10</f>
        <v>118172</v>
      </c>
      <c r="DW11" s="62">
        <f>+'Cas_-14'!L10</f>
        <v>78719</v>
      </c>
      <c r="DX11" s="62">
        <f>+'Cas_-14'!M10</f>
        <v>81882</v>
      </c>
      <c r="DY11" s="62">
        <f>+'Cas_-14'!N10</f>
        <v>51593</v>
      </c>
      <c r="DZ11" s="62">
        <f>+'Cas_-14'!O10</f>
        <v>50640</v>
      </c>
      <c r="EA11" s="62">
        <f>+'Cas_-14'!P10</f>
        <v>27096</v>
      </c>
      <c r="EB11" s="62">
        <f>+'Cas_-14'!Q10</f>
        <v>26611</v>
      </c>
      <c r="EC11" s="62">
        <f>+'Cas_-14'!R10</f>
        <v>9790</v>
      </c>
      <c r="ED11" s="62">
        <f>+'Cas_-14'!S10</f>
        <v>13208</v>
      </c>
      <c r="EE11" s="62">
        <f>+'Cas_-14'!T10</f>
        <v>1590</v>
      </c>
      <c r="EF11" s="86">
        <f>+'Cas_-14'!U10</f>
        <v>3805</v>
      </c>
      <c r="EG11" s="201">
        <f t="shared" si="22"/>
        <v>5.2363699142865235E-3</v>
      </c>
      <c r="EH11" s="91">
        <f t="shared" si="22"/>
        <v>5.2430675705432694E-3</v>
      </c>
      <c r="EI11" s="91">
        <f t="shared" si="22"/>
        <v>1.887502320899825E-2</v>
      </c>
      <c r="EJ11" s="91">
        <f t="shared" si="22"/>
        <v>2.2126170999168648E-2</v>
      </c>
      <c r="EK11" s="91">
        <f t="shared" si="22"/>
        <v>5.9566947475706317E-2</v>
      </c>
      <c r="EL11" s="91">
        <f t="shared" si="22"/>
        <v>6.3799394950503852E-2</v>
      </c>
      <c r="EM11" s="91">
        <f t="shared" si="22"/>
        <v>8.1962925425834499E-2</v>
      </c>
      <c r="EN11" s="91">
        <f t="shared" si="22"/>
        <v>8.0360904228399269E-2</v>
      </c>
      <c r="EO11" s="91">
        <f t="shared" si="22"/>
        <v>7.686683767959844E-2</v>
      </c>
      <c r="EP11" s="91">
        <f t="shared" si="22"/>
        <v>7.5982981437627425E-2</v>
      </c>
      <c r="EQ11" s="91">
        <f t="shared" si="22"/>
        <v>7.028802204386092E-2</v>
      </c>
      <c r="ER11" s="91">
        <f t="shared" si="22"/>
        <v>6.8935383496322639E-2</v>
      </c>
      <c r="ES11" s="91">
        <f t="shared" si="22"/>
        <v>5.8977246097657164E-2</v>
      </c>
      <c r="ET11" s="91">
        <f t="shared" si="22"/>
        <v>5.1551166874506907E-2</v>
      </c>
      <c r="EU11" s="91">
        <f t="shared" si="22"/>
        <v>5.319397464766059E-2</v>
      </c>
      <c r="EV11" s="91">
        <f t="shared" si="22"/>
        <v>4.0363546458804488E-2</v>
      </c>
      <c r="EW11" s="91">
        <f t="shared" si="23"/>
        <v>5.4767086044182886E-2</v>
      </c>
      <c r="EX11" s="91">
        <f t="shared" si="23"/>
        <v>4.2039728944327913E-2</v>
      </c>
      <c r="EY11" s="91">
        <f t="shared" si="23"/>
        <v>5.4891942277152522E-2</v>
      </c>
      <c r="EZ11" s="100">
        <f t="shared" si="23"/>
        <v>4.8330348410369747E-2</v>
      </c>
      <c r="FA11" s="119">
        <f t="shared" si="72"/>
        <v>3.0652968387359576</v>
      </c>
      <c r="FB11" s="120">
        <f t="shared" si="72"/>
        <v>4.1224115041641962</v>
      </c>
      <c r="FC11" s="120">
        <f t="shared" si="73"/>
        <v>5.2921333715239864</v>
      </c>
      <c r="FD11" s="120">
        <f t="shared" si="73"/>
        <v>6.9790551903378688</v>
      </c>
      <c r="FE11" s="120">
        <f t="shared" si="24"/>
        <v>5.4722276592505601</v>
      </c>
      <c r="FF11" s="120">
        <f t="shared" si="24"/>
        <v>5.0451280646938397</v>
      </c>
      <c r="FG11" s="120">
        <f t="shared" si="24"/>
        <v>6.0017708928930888</v>
      </c>
      <c r="FH11" s="120">
        <f t="shared" si="24"/>
        <v>6.802050935633833</v>
      </c>
      <c r="FI11" s="120">
        <f t="shared" si="24"/>
        <v>7.3257541725698889</v>
      </c>
      <c r="FJ11" s="120">
        <f t="shared" si="24"/>
        <v>7.4129235351859997</v>
      </c>
      <c r="FK11" s="120">
        <f t="shared" si="24"/>
        <v>6.9962377838293577</v>
      </c>
      <c r="FL11" s="120">
        <f t="shared" si="24"/>
        <v>6.3603722429838063</v>
      </c>
      <c r="FM11" s="120">
        <f t="shared" si="24"/>
        <v>5.2921333715239864</v>
      </c>
      <c r="FN11" s="120">
        <f t="shared" si="24"/>
        <v>6.9790551903378688</v>
      </c>
      <c r="FO11" s="120">
        <f t="shared" si="24"/>
        <v>3.0652968387359576</v>
      </c>
      <c r="FP11" s="120">
        <f t="shared" si="24"/>
        <v>4.1224115041641962</v>
      </c>
      <c r="FQ11" s="120">
        <f t="shared" si="24"/>
        <v>2.247047246217003</v>
      </c>
      <c r="FR11" s="120">
        <f t="shared" si="24"/>
        <v>3.8816428357086785</v>
      </c>
      <c r="FS11" s="120">
        <f t="shared" si="24"/>
        <v>1.45253612533937</v>
      </c>
      <c r="FT11" s="121">
        <f t="shared" si="24"/>
        <v>2.7576514951657329</v>
      </c>
      <c r="FU11" s="85">
        <f>+Cas_Hoy!B10</f>
        <v>12385</v>
      </c>
      <c r="FV11" s="62">
        <f>+Cas_Hoy!C10</f>
        <v>11689</v>
      </c>
      <c r="FW11" s="62">
        <f>+Cas_Hoy!D10</f>
        <v>43422</v>
      </c>
      <c r="FX11" s="62">
        <f>+Cas_Hoy!E10</f>
        <v>48223</v>
      </c>
      <c r="FY11" s="62">
        <f>+Cas_Hoy!F10</f>
        <v>133237</v>
      </c>
      <c r="FZ11" s="62">
        <f>+Cas_Hoy!G10</f>
        <v>139846</v>
      </c>
      <c r="GA11" s="62">
        <f>+Cas_Hoy!H10</f>
        <v>154886</v>
      </c>
      <c r="GB11" s="62">
        <f>+Cas_Hoy!I10</f>
        <v>154420</v>
      </c>
      <c r="GC11" s="62">
        <f>+Cas_Hoy!J10</f>
        <v>126088</v>
      </c>
      <c r="GD11" s="62">
        <f>+Cas_Hoy!K10</f>
        <v>128980</v>
      </c>
      <c r="GE11" s="62">
        <f>+Cas_Hoy!L10</f>
        <v>85670</v>
      </c>
      <c r="GF11" s="62">
        <f>+Cas_Hoy!M10</f>
        <v>89253</v>
      </c>
      <c r="GG11" s="62">
        <f>+Cas_Hoy!N10</f>
        <v>56301</v>
      </c>
      <c r="GH11" s="62">
        <f>+Cas_Hoy!O10</f>
        <v>55400</v>
      </c>
      <c r="GI11" s="62">
        <f>+Cas_Hoy!P10</f>
        <v>29035</v>
      </c>
      <c r="GJ11" s="62">
        <f>+Cas_Hoy!Q10</f>
        <v>28696</v>
      </c>
      <c r="GK11" s="62">
        <f>+Cas_Hoy!R10</f>
        <v>10330</v>
      </c>
      <c r="GL11" s="62">
        <f>+Cas_Hoy!S10</f>
        <v>14003</v>
      </c>
      <c r="GM11" s="62">
        <f>+Cas_Hoy!T10</f>
        <v>1670</v>
      </c>
      <c r="GN11" s="86">
        <f>+Cas_Hoy!U10</f>
        <v>3984</v>
      </c>
      <c r="GO11" s="543">
        <f t="shared" si="74"/>
        <v>0.17472362281415782</v>
      </c>
      <c r="GP11" s="112">
        <f t="shared" si="75"/>
        <v>0.17943238415596305</v>
      </c>
      <c r="GQ11" s="112">
        <f t="shared" si="76"/>
        <v>0.34059682662814944</v>
      </c>
      <c r="GR11" s="112">
        <f t="shared" si="77"/>
        <v>0.39359647524466745</v>
      </c>
      <c r="GS11" s="323">
        <f t="shared" si="25"/>
        <v>0.35419889588928349</v>
      </c>
      <c r="GT11" s="323">
        <f t="shared" si="25"/>
        <v>0.35042457236787061</v>
      </c>
      <c r="GU11" s="323">
        <f t="shared" si="25"/>
        <v>0.5331873514184382</v>
      </c>
      <c r="GV11" s="323">
        <f t="shared" si="25"/>
        <v>0.59395204124329226</v>
      </c>
      <c r="GW11" s="323">
        <f t="shared" si="25"/>
        <v>0.61336868611401474</v>
      </c>
      <c r="GX11" s="323">
        <f t="shared" si="25"/>
        <v>0.61477137499946322</v>
      </c>
      <c r="GY11" s="323">
        <f t="shared" si="25"/>
        <v>0.53517409358878054</v>
      </c>
      <c r="GZ11" s="323">
        <f t="shared" si="25"/>
        <v>0.4779242973637437</v>
      </c>
      <c r="HA11" s="323">
        <f t="shared" si="25"/>
        <v>0.34059682662814944</v>
      </c>
      <c r="HB11" s="323">
        <f t="shared" si="25"/>
        <v>0.39359647524466745</v>
      </c>
      <c r="HC11" s="323">
        <f t="shared" si="25"/>
        <v>0.17472362281415782</v>
      </c>
      <c r="HD11" s="323">
        <f t="shared" si="25"/>
        <v>0.17943238415596305</v>
      </c>
      <c r="HE11" s="323">
        <f t="shared" si="25"/>
        <v>0.12985224664444828</v>
      </c>
      <c r="HF11" s="323">
        <f t="shared" si="25"/>
        <v>0.17300533972171478</v>
      </c>
      <c r="HG11" s="323">
        <f t="shared" si="25"/>
        <v>8.3744228727361314E-2</v>
      </c>
      <c r="HH11" s="327">
        <f t="shared" si="25"/>
        <v>0.1395481151385167</v>
      </c>
      <c r="HI11" s="331">
        <f>+CyF_Tot!B10</f>
        <v>0</v>
      </c>
      <c r="HJ11" s="149">
        <f>+CyF_Tot!C10</f>
        <v>1225860</v>
      </c>
      <c r="HK11" s="149">
        <f>+CyF_Tot!D10</f>
        <v>1285744</v>
      </c>
      <c r="HL11" s="149">
        <f>+CyF_Tot!E10</f>
        <v>1335310</v>
      </c>
      <c r="HM11" s="149">
        <f>+CyF_Tot!F10</f>
        <v>0</v>
      </c>
      <c r="HN11" s="149">
        <f>+CyF_Tot!G10</f>
        <v>22225</v>
      </c>
      <c r="HO11" s="149">
        <f>+CyF_Tot!H10</f>
        <v>22723</v>
      </c>
      <c r="HP11" s="149">
        <f>+CyF_Tot!I10</f>
        <v>23137</v>
      </c>
      <c r="HQ11" s="204">
        <f t="shared" si="26"/>
        <v>8.7025003578355645E-2</v>
      </c>
      <c r="HR11" s="198">
        <f t="shared" si="27"/>
        <v>8.2168738774221747E-2</v>
      </c>
      <c r="HS11" s="198">
        <f t="shared" si="28"/>
        <v>8.2658399991987069E-2</v>
      </c>
      <c r="HT11" s="198">
        <f t="shared" si="29"/>
        <v>7.8555286160212762E-2</v>
      </c>
      <c r="HU11" s="198">
        <f t="shared" si="30"/>
        <v>8.3136469922264866E-2</v>
      </c>
      <c r="HV11" s="198">
        <f t="shared" si="31"/>
        <v>8.1316274296873312E-2</v>
      </c>
      <c r="HW11" s="198">
        <f t="shared" si="32"/>
        <v>7.0414405894416054E-2</v>
      </c>
      <c r="HX11" s="198">
        <f t="shared" si="33"/>
        <v>7.1423615273294286E-2</v>
      </c>
      <c r="HY11" s="198">
        <f t="shared" si="34"/>
        <v>6.0821100957448422E-2</v>
      </c>
      <c r="HZ11" s="198">
        <f t="shared" si="35"/>
        <v>6.2812783017237167E-2</v>
      </c>
      <c r="IA11" s="198">
        <f t="shared" si="36"/>
        <v>4.5232232858384028E-2</v>
      </c>
      <c r="IB11" s="198">
        <f t="shared" si="37"/>
        <v>4.797290595112047E-2</v>
      </c>
      <c r="IC11" s="198">
        <f t="shared" si="38"/>
        <v>3.5331011629413538E-2</v>
      </c>
      <c r="ID11" s="198">
        <f t="shared" si="39"/>
        <v>3.9673907599910435E-2</v>
      </c>
      <c r="IE11" s="198">
        <f t="shared" si="40"/>
        <v>2.0572758228844811E-2</v>
      </c>
      <c r="IF11" s="198">
        <f t="shared" si="41"/>
        <v>2.6626964420320923E-2</v>
      </c>
      <c r="IG11" s="198">
        <f t="shared" si="42"/>
        <v>7.2195950432262131E-3</v>
      </c>
      <c r="IH11" s="198">
        <f t="shared" si="43"/>
        <v>1.2688986451360049E-2</v>
      </c>
      <c r="II11" s="198">
        <f t="shared" si="44"/>
        <v>1.1698718932522389E-3</v>
      </c>
      <c r="IJ11" s="99">
        <f t="shared" si="45"/>
        <v>3.1796880578559526E-3</v>
      </c>
      <c r="IK11" s="574">
        <f t="shared" si="78"/>
        <v>3.4914931998504935E-2</v>
      </c>
      <c r="IL11" s="572">
        <f t="shared" si="46"/>
        <v>3.4104233916072396E-2</v>
      </c>
      <c r="IM11" s="572">
        <f t="shared" si="46"/>
        <v>6.5380632745648176E-2</v>
      </c>
      <c r="IN11" s="572">
        <f t="shared" si="46"/>
        <v>6.552223779025311E-2</v>
      </c>
      <c r="IO11" s="572">
        <f t="shared" si="46"/>
        <v>0.18274093518560836</v>
      </c>
      <c r="IP11" s="572">
        <f t="shared" si="46"/>
        <v>0.19821102401702551</v>
      </c>
      <c r="IQ11" s="572">
        <f t="shared" si="46"/>
        <v>0.16661748971193413</v>
      </c>
      <c r="IR11" s="572">
        <f t="shared" si="46"/>
        <v>0.1470144827586207</v>
      </c>
      <c r="IS11" s="572">
        <f t="shared" si="46"/>
        <v>0.13650471698113209</v>
      </c>
      <c r="IT11" s="572">
        <f t="shared" si="46"/>
        <v>0.13489954337899546</v>
      </c>
      <c r="IU11" s="572">
        <f t="shared" si="46"/>
        <v>0.14293396406727829</v>
      </c>
      <c r="IV11" s="572">
        <f t="shared" si="46"/>
        <v>0.15722350230414744</v>
      </c>
      <c r="IW11" s="572">
        <f t="shared" si="46"/>
        <v>0.18895971242539342</v>
      </c>
      <c r="IX11" s="572">
        <f t="shared" si="46"/>
        <v>0.14328587075575028</v>
      </c>
      <c r="IY11" s="572">
        <f t="shared" si="46"/>
        <v>0.32623267912035947</v>
      </c>
      <c r="IZ11" s="572">
        <f t="shared" si="46"/>
        <v>0.24257646258503404</v>
      </c>
      <c r="JA11" s="572">
        <f t="shared" si="46"/>
        <v>0.44502847088931546</v>
      </c>
      <c r="JB11" s="572">
        <f t="shared" si="46"/>
        <v>0.25762287833404651</v>
      </c>
      <c r="JC11" s="572">
        <f t="shared" si="46"/>
        <v>0.6884510357815441</v>
      </c>
      <c r="JD11" s="676">
        <f t="shared" si="46"/>
        <v>0.36262740297424739</v>
      </c>
      <c r="JF11" s="616">
        <f t="shared" si="47"/>
        <v>5.0122126273415253</v>
      </c>
      <c r="JG11" s="291">
        <f t="shared" si="47"/>
        <v>7.6677467048350048</v>
      </c>
      <c r="JH11" s="291">
        <f t="shared" si="47"/>
        <v>8.2086562234318023</v>
      </c>
      <c r="JI11" s="291">
        <f t="shared" si="47"/>
        <v>12.339160330422146</v>
      </c>
      <c r="JJ11" s="291">
        <f t="shared" si="47"/>
        <v>40.80726485906677</v>
      </c>
      <c r="JK11" s="291">
        <f t="shared" si="47"/>
        <v>39.932670735759459</v>
      </c>
      <c r="JL11" s="291">
        <f t="shared" si="47"/>
        <v>167.25371803982773</v>
      </c>
      <c r="JM11" s="291">
        <f t="shared" si="47"/>
        <v>98.391413483129554</v>
      </c>
      <c r="JN11" s="291">
        <f t="shared" si="47"/>
        <v>506.79680117721352</v>
      </c>
      <c r="JO11" s="291">
        <f t="shared" si="47"/>
        <v>281.62801568629465</v>
      </c>
      <c r="JP11" s="291">
        <f t="shared" si="47"/>
        <v>1868.6565191807842</v>
      </c>
      <c r="JQ11" s="291">
        <f t="shared" si="47"/>
        <v>876.90939949890901</v>
      </c>
      <c r="JR11" s="291">
        <f t="shared" si="47"/>
        <v>5056.2703261907072</v>
      </c>
      <c r="JS11" s="291">
        <f t="shared" si="47"/>
        <v>2230.6263202097066</v>
      </c>
      <c r="JT11" s="291">
        <f t="shared" si="47"/>
        <v>9962.6801941964841</v>
      </c>
      <c r="JU11" s="291">
        <f t="shared" si="47"/>
        <v>4459.3899736531948</v>
      </c>
      <c r="JV11" s="291">
        <f t="shared" si="47"/>
        <v>17487.427065793225</v>
      </c>
      <c r="JW11" s="291">
        <f t="shared" si="47"/>
        <v>8926.1217331521202</v>
      </c>
      <c r="JX11" s="291">
        <f t="shared" si="47"/>
        <v>21998.204791824897</v>
      </c>
      <c r="JY11" s="617">
        <f t="shared" si="47"/>
        <v>14007.544869107953</v>
      </c>
      <c r="JZ11" s="614">
        <f t="shared" si="79"/>
        <v>17.828005752247591</v>
      </c>
      <c r="KA11" s="291">
        <f t="shared" si="79"/>
        <v>20.023654610646712</v>
      </c>
      <c r="KB11" s="291">
        <f t="shared" si="80"/>
        <v>720.38389348315332</v>
      </c>
      <c r="KC11" s="291">
        <f t="shared" si="80"/>
        <v>366.53014142974246</v>
      </c>
      <c r="KD11" s="291">
        <f t="shared" si="81"/>
        <v>8330.4279982586831</v>
      </c>
      <c r="KE11" s="617">
        <f t="shared" si="81"/>
        <v>4442.5308033950078</v>
      </c>
      <c r="KF11" s="614">
        <f t="shared" si="82"/>
        <v>18.901916193996339</v>
      </c>
      <c r="KG11" s="291">
        <f t="shared" si="83"/>
        <v>540.62483989399652</v>
      </c>
      <c r="KH11" s="617">
        <f t="shared" si="84"/>
        <v>6149.21347942803</v>
      </c>
    </row>
    <row r="12" spans="1:294" ht="14.4">
      <c r="A12" s="35" t="s">
        <v>24</v>
      </c>
      <c r="B12" s="224">
        <v>3760450</v>
      </c>
      <c r="C12" s="522">
        <f t="shared" si="85"/>
        <v>227310</v>
      </c>
      <c r="D12" s="505">
        <f t="shared" si="86"/>
        <v>3379</v>
      </c>
      <c r="E12" s="234">
        <f t="shared" si="48"/>
        <v>6.5015116179745385E-3</v>
      </c>
      <c r="F12" s="206">
        <f t="shared" si="0"/>
        <v>5.4961773192038189E-2</v>
      </c>
      <c r="G12" s="26">
        <f t="shared" si="49"/>
        <v>2.514625380631089</v>
      </c>
      <c r="H12" s="25">
        <f t="shared" si="1"/>
        <v>0.13820826983318862</v>
      </c>
      <c r="I12" s="32">
        <f t="shared" si="2"/>
        <v>0.15200295051689366</v>
      </c>
      <c r="J12" s="343">
        <f t="shared" si="3"/>
        <v>0.25916744978067496</v>
      </c>
      <c r="K12" s="344">
        <f t="shared" si="50"/>
        <v>3.4671123737994888E-3</v>
      </c>
      <c r="L12" s="345">
        <f t="shared" si="51"/>
        <v>4.7154128174710745</v>
      </c>
      <c r="M12" s="346">
        <f t="shared" si="52"/>
        <v>0.28496619815032487</v>
      </c>
      <c r="N12" s="826"/>
      <c r="O12" s="161"/>
      <c r="P12" s="161"/>
      <c r="Q12" s="161"/>
      <c r="R12" s="161"/>
      <c r="S12" s="162">
        <f t="shared" si="4"/>
        <v>227310</v>
      </c>
      <c r="T12" s="163">
        <f t="shared" si="5"/>
        <v>6044.7552819476396</v>
      </c>
      <c r="U12" s="162">
        <f t="shared" si="6"/>
        <v>9300</v>
      </c>
      <c r="V12" s="164">
        <f t="shared" si="7"/>
        <v>4.2658593642493463E-2</v>
      </c>
      <c r="W12" s="163">
        <f t="shared" si="8"/>
        <v>247.31082716164289</v>
      </c>
      <c r="X12" s="162">
        <f t="shared" si="9"/>
        <v>20629</v>
      </c>
      <c r="Y12" s="164">
        <f t="shared" si="10"/>
        <v>9.9810819572190956E-2</v>
      </c>
      <c r="Z12" s="163">
        <f t="shared" si="11"/>
        <v>548.57796274382054</v>
      </c>
      <c r="AA12" s="162">
        <f t="shared" si="12"/>
        <v>3379</v>
      </c>
      <c r="AB12" s="163">
        <f t="shared" si="13"/>
        <v>898.56267202063577</v>
      </c>
      <c r="AC12" s="165">
        <f t="shared" si="53"/>
        <v>1.48651621134134E-2</v>
      </c>
      <c r="AD12" s="162">
        <f t="shared" si="14"/>
        <v>67</v>
      </c>
      <c r="AE12" s="164">
        <f t="shared" si="15"/>
        <v>2.0229468599033816E-2</v>
      </c>
      <c r="AF12" s="163">
        <f t="shared" si="16"/>
        <v>17.817016580462443</v>
      </c>
      <c r="AG12" s="162">
        <f t="shared" si="17"/>
        <v>154</v>
      </c>
      <c r="AH12" s="164">
        <f t="shared" si="18"/>
        <v>4.7751937984496125E-2</v>
      </c>
      <c r="AI12" s="163">
        <f t="shared" si="19"/>
        <v>40.952545573003228</v>
      </c>
      <c r="AJ12" s="830"/>
      <c r="AK12" s="81">
        <v>304460</v>
      </c>
      <c r="AL12" s="39">
        <v>287162</v>
      </c>
      <c r="AM12" s="39">
        <v>281537</v>
      </c>
      <c r="AN12" s="39">
        <v>269609</v>
      </c>
      <c r="AO12" s="39">
        <v>300303</v>
      </c>
      <c r="AP12" s="39">
        <v>296109</v>
      </c>
      <c r="AQ12" s="39">
        <v>272508</v>
      </c>
      <c r="AR12" s="39">
        <v>273347</v>
      </c>
      <c r="AS12" s="39">
        <v>235056</v>
      </c>
      <c r="AT12" s="39">
        <v>241195</v>
      </c>
      <c r="AU12" s="39">
        <v>178247</v>
      </c>
      <c r="AV12" s="39">
        <v>191298</v>
      </c>
      <c r="AW12" s="39">
        <v>141093</v>
      </c>
      <c r="AX12" s="39">
        <v>164606</v>
      </c>
      <c r="AY12" s="39">
        <v>89484</v>
      </c>
      <c r="AZ12" s="39">
        <v>122663</v>
      </c>
      <c r="BA12" s="39">
        <v>32074</v>
      </c>
      <c r="BB12" s="39">
        <v>59919</v>
      </c>
      <c r="BC12" s="39">
        <v>4850</v>
      </c>
      <c r="BD12" s="46">
        <v>14930</v>
      </c>
      <c r="BE12" s="258">
        <v>2.0000000000000002E-5</v>
      </c>
      <c r="BF12" s="43">
        <v>2.0000000000000002E-5</v>
      </c>
      <c r="BG12" s="53">
        <v>5.0000000000000002E-5</v>
      </c>
      <c r="BH12" s="53">
        <v>4.0000000000000003E-5</v>
      </c>
      <c r="BI12" s="53">
        <v>1.2518952302791728E-4</v>
      </c>
      <c r="BJ12" s="53">
        <v>1.2406223545552731E-4</v>
      </c>
      <c r="BK12" s="53">
        <v>3.4000000000000002E-4</v>
      </c>
      <c r="BL12" s="53">
        <v>1.8000000000000001E-4</v>
      </c>
      <c r="BM12" s="53">
        <v>8.9999999999999998E-4</v>
      </c>
      <c r="BN12" s="53">
        <v>5.0000000000000001E-4</v>
      </c>
      <c r="BO12" s="53">
        <v>3.8E-3</v>
      </c>
      <c r="BP12" s="53">
        <v>2E-3</v>
      </c>
      <c r="BQ12" s="53">
        <v>1.6199999999999999E-2</v>
      </c>
      <c r="BR12" s="53">
        <v>6.1999999999999998E-3</v>
      </c>
      <c r="BS12" s="53">
        <v>6.1100000000000002E-2</v>
      </c>
      <c r="BT12" s="53">
        <v>2.6800000000000001E-2</v>
      </c>
      <c r="BU12" s="53">
        <v>0.1421</v>
      </c>
      <c r="BV12" s="53">
        <v>5.4699999999999999E-2</v>
      </c>
      <c r="BW12" s="53">
        <v>0.27589999999999998</v>
      </c>
      <c r="BX12" s="54">
        <v>0.1051</v>
      </c>
      <c r="BY12" s="64">
        <f>+Fall_Hoy!B172</f>
        <v>0</v>
      </c>
      <c r="BZ12" s="62">
        <f>+Fall_Hoy!C172</f>
        <v>2.4</v>
      </c>
      <c r="CA12" s="62">
        <f>+Fall_Hoy!D172</f>
        <v>1.2</v>
      </c>
      <c r="CB12" s="62">
        <f>+Fall_Hoy!E172</f>
        <v>0</v>
      </c>
      <c r="CC12" s="62">
        <f>+Fall_Hoy!F172</f>
        <v>9.6</v>
      </c>
      <c r="CD12" s="62">
        <f>+Fall_Hoy!G172</f>
        <v>4.8</v>
      </c>
      <c r="CE12" s="62">
        <f>+Fall_Hoy!H172</f>
        <v>40.799999999999997</v>
      </c>
      <c r="CF12" s="62">
        <f>+Fall_Hoy!I172</f>
        <v>8.4</v>
      </c>
      <c r="CG12" s="62">
        <f>+Fall_Hoy!J172</f>
        <v>87.6</v>
      </c>
      <c r="CH12" s="62">
        <f>+Fall_Hoy!K172</f>
        <v>54</v>
      </c>
      <c r="CI12" s="62">
        <f>+Fall_Hoy!L172</f>
        <v>212.4</v>
      </c>
      <c r="CJ12" s="62">
        <f>+Fall_Hoy!M172</f>
        <v>126</v>
      </c>
      <c r="CK12" s="62">
        <f>+Fall_Hoy!N172</f>
        <v>572.4</v>
      </c>
      <c r="CL12" s="62">
        <f>+Fall_Hoy!O172</f>
        <v>313.2</v>
      </c>
      <c r="CM12" s="62">
        <f>+Fall_Hoy!P172</f>
        <v>841.19999999999993</v>
      </c>
      <c r="CN12" s="62">
        <f>+Fall_Hoy!Q172</f>
        <v>435.59999999999997</v>
      </c>
      <c r="CO12" s="62">
        <f>+Fall_Hoy!R172</f>
        <v>504</v>
      </c>
      <c r="CP12" s="62">
        <f>+Fall_Hoy!S172</f>
        <v>463.2</v>
      </c>
      <c r="CQ12" s="62">
        <f>+Fall_Hoy!T172</f>
        <v>97.2</v>
      </c>
      <c r="CR12" s="253">
        <f>+Fall_Hoy!U172</f>
        <v>204</v>
      </c>
      <c r="CS12" s="75">
        <f t="shared" si="54"/>
        <v>0.15385537199968305</v>
      </c>
      <c r="CT12" s="76">
        <f t="shared" si="54"/>
        <v>0.1325072054595402</v>
      </c>
      <c r="CU12" s="76">
        <f t="shared" si="55"/>
        <v>0.25042584205689389</v>
      </c>
      <c r="CV12" s="76">
        <f t="shared" si="55"/>
        <v>0.30689117670229554</v>
      </c>
      <c r="CW12" s="76">
        <f t="shared" si="56"/>
        <v>0.25535453636271804</v>
      </c>
      <c r="CX12" s="76">
        <f t="shared" si="57"/>
        <v>0.13066221838420791</v>
      </c>
      <c r="CY12" s="76">
        <f t="shared" si="58"/>
        <v>0.44035404465190009</v>
      </c>
      <c r="CZ12" s="76">
        <f t="shared" si="59"/>
        <v>0.17072317115851524</v>
      </c>
      <c r="DA12" s="76">
        <f t="shared" si="60"/>
        <v>0.41408572141674038</v>
      </c>
      <c r="DB12" s="76">
        <f t="shared" si="61"/>
        <v>0.44777047617073323</v>
      </c>
      <c r="DC12" s="76">
        <f t="shared" si="62"/>
        <v>0.31358023889381176</v>
      </c>
      <c r="DD12" s="76">
        <f t="shared" si="63"/>
        <v>0.3293291095568171</v>
      </c>
      <c r="DE12" s="76">
        <f t="shared" si="64"/>
        <v>0.25042584205689389</v>
      </c>
      <c r="DF12" s="76">
        <f t="shared" si="65"/>
        <v>0.30689117670229554</v>
      </c>
      <c r="DG12" s="76">
        <f t="shared" si="66"/>
        <v>0.15385537199968305</v>
      </c>
      <c r="DH12" s="76">
        <f t="shared" si="67"/>
        <v>0.1325072054595402</v>
      </c>
      <c r="DI12" s="76">
        <f t="shared" si="68"/>
        <v>0.11058171820030711</v>
      </c>
      <c r="DJ12" s="76">
        <f t="shared" si="69"/>
        <v>0.14132424293820423</v>
      </c>
      <c r="DK12" s="76">
        <f t="shared" si="70"/>
        <v>7.2639496605299253E-2</v>
      </c>
      <c r="DL12" s="76">
        <f t="shared" si="71"/>
        <v>0.13000727148513552</v>
      </c>
      <c r="DM12" s="85">
        <f>+'Cas_-14'!B11</f>
        <v>2471</v>
      </c>
      <c r="DN12" s="62">
        <f>+'Cas_-14'!C11</f>
        <v>2387</v>
      </c>
      <c r="DO12" s="62">
        <f>+'Cas_-14'!D11</f>
        <v>8940</v>
      </c>
      <c r="DP12" s="62">
        <f>+'Cas_-14'!E11</f>
        <v>9159</v>
      </c>
      <c r="DQ12" s="62">
        <f>+'Cas_-14'!F11</f>
        <v>20964</v>
      </c>
      <c r="DR12" s="62">
        <f>+'Cas_-14'!G11</f>
        <v>22540</v>
      </c>
      <c r="DS12" s="62">
        <f>+'Cas_-14'!H11</f>
        <v>21105</v>
      </c>
      <c r="DT12" s="62">
        <f>+'Cas_-14'!I11</f>
        <v>21473</v>
      </c>
      <c r="DU12" s="62">
        <f>+'Cas_-14'!J11</f>
        <v>17782</v>
      </c>
      <c r="DV12" s="62">
        <f>+'Cas_-14'!K11</f>
        <v>18671</v>
      </c>
      <c r="DW12" s="62">
        <f>+'Cas_-14'!L11</f>
        <v>13065</v>
      </c>
      <c r="DX12" s="62">
        <f>+'Cas_-14'!M11</f>
        <v>13540</v>
      </c>
      <c r="DY12" s="62">
        <f>+'Cas_-14'!N11</f>
        <v>8801</v>
      </c>
      <c r="DZ12" s="62">
        <f>+'Cas_-14'!O11</f>
        <v>8971</v>
      </c>
      <c r="EA12" s="62">
        <f>+'Cas_-14'!P11</f>
        <v>4995</v>
      </c>
      <c r="EB12" s="62">
        <f>+'Cas_-14'!Q11</f>
        <v>5239</v>
      </c>
      <c r="EC12" s="62">
        <f>+'Cas_-14'!R11</f>
        <v>1776</v>
      </c>
      <c r="ED12" s="62">
        <f>+'Cas_-14'!S11</f>
        <v>2884</v>
      </c>
      <c r="EE12" s="62">
        <f>+'Cas_-14'!T11</f>
        <v>272</v>
      </c>
      <c r="EF12" s="86">
        <f>+'Cas_-14'!U11</f>
        <v>827</v>
      </c>
      <c r="EG12" s="201">
        <f t="shared" si="22"/>
        <v>8.1160086710897975E-3</v>
      </c>
      <c r="EH12" s="90">
        <f t="shared" si="22"/>
        <v>8.3123811646387755E-3</v>
      </c>
      <c r="EI12" s="90">
        <f t="shared" si="22"/>
        <v>3.1754263205191501E-2</v>
      </c>
      <c r="EJ12" s="90">
        <f t="shared" si="22"/>
        <v>3.3971417868097875E-2</v>
      </c>
      <c r="EK12" s="90">
        <f t="shared" si="22"/>
        <v>6.980949241266321E-2</v>
      </c>
      <c r="EL12" s="90">
        <f t="shared" si="22"/>
        <v>7.6120617745492364E-2</v>
      </c>
      <c r="EM12" s="90">
        <f t="shared" si="22"/>
        <v>7.7447267603152931E-2</v>
      </c>
      <c r="EN12" s="90">
        <f t="shared" si="22"/>
        <v>7.8555828306145672E-2</v>
      </c>
      <c r="EO12" s="90">
        <f t="shared" si="22"/>
        <v>7.565005785855286E-2</v>
      </c>
      <c r="EP12" s="90">
        <f t="shared" si="22"/>
        <v>7.7410394079479264E-2</v>
      </c>
      <c r="EQ12" s="90">
        <f t="shared" si="22"/>
        <v>7.3297166291718799E-2</v>
      </c>
      <c r="ER12" s="90">
        <f t="shared" si="22"/>
        <v>7.0779621323798475E-2</v>
      </c>
      <c r="ES12" s="90">
        <f t="shared" si="22"/>
        <v>6.2377297243661985E-2</v>
      </c>
      <c r="ET12" s="90">
        <f t="shared" si="22"/>
        <v>5.4499835971957282E-2</v>
      </c>
      <c r="EU12" s="90">
        <f t="shared" si="22"/>
        <v>5.5820034866568329E-2</v>
      </c>
      <c r="EV12" s="90">
        <f t="shared" si="22"/>
        <v>4.2710515803461517E-2</v>
      </c>
      <c r="EW12" s="90">
        <f t="shared" si="23"/>
        <v>5.5371952360167113E-2</v>
      </c>
      <c r="EX12" s="90">
        <f t="shared" si="23"/>
        <v>4.8131644386588561E-2</v>
      </c>
      <c r="EY12" s="90">
        <f t="shared" si="23"/>
        <v>5.6082474226804124E-2</v>
      </c>
      <c r="EZ12" s="99">
        <f t="shared" si="23"/>
        <v>5.5391828533154719E-2</v>
      </c>
      <c r="FA12" s="119">
        <f t="shared" si="72"/>
        <v>2.756275096700628</v>
      </c>
      <c r="FB12" s="120">
        <f t="shared" si="72"/>
        <v>3.1024491970382857</v>
      </c>
      <c r="FC12" s="120">
        <f t="shared" si="73"/>
        <v>4.0146952997765402</v>
      </c>
      <c r="FD12" s="120">
        <f t="shared" si="73"/>
        <v>5.6310477128812906</v>
      </c>
      <c r="FE12" s="120">
        <f t="shared" si="24"/>
        <v>3.6578769954843215</v>
      </c>
      <c r="FF12" s="120">
        <f t="shared" si="24"/>
        <v>1.7165154757555201</v>
      </c>
      <c r="FG12" s="120">
        <f t="shared" si="24"/>
        <v>5.6858564321250888</v>
      </c>
      <c r="FH12" s="120">
        <f t="shared" si="24"/>
        <v>2.1732718607864139</v>
      </c>
      <c r="FI12" s="120">
        <f t="shared" si="24"/>
        <v>5.4736999962508897</v>
      </c>
      <c r="FJ12" s="120">
        <f t="shared" si="24"/>
        <v>5.7843714851909374</v>
      </c>
      <c r="FK12" s="120">
        <f t="shared" si="24"/>
        <v>4.2782041210949302</v>
      </c>
      <c r="FL12" s="120">
        <f t="shared" si="24"/>
        <v>4.6528803545051698</v>
      </c>
      <c r="FM12" s="120">
        <f t="shared" si="24"/>
        <v>4.0146952997765402</v>
      </c>
      <c r="FN12" s="120">
        <f t="shared" si="24"/>
        <v>5.6310477128812906</v>
      </c>
      <c r="FO12" s="120">
        <f t="shared" si="24"/>
        <v>2.756275096700628</v>
      </c>
      <c r="FP12" s="120">
        <f t="shared" si="24"/>
        <v>3.1024491970382857</v>
      </c>
      <c r="FQ12" s="120">
        <f t="shared" si="24"/>
        <v>1.9970709625882039</v>
      </c>
      <c r="FR12" s="120">
        <f t="shared" si="24"/>
        <v>2.9362022581880232</v>
      </c>
      <c r="FS12" s="120">
        <f t="shared" si="24"/>
        <v>1.2952263181459609</v>
      </c>
      <c r="FT12" s="121">
        <f t="shared" si="24"/>
        <v>2.3470478395079484</v>
      </c>
      <c r="FU12" s="85">
        <f>+Cas_Hoy!B11</f>
        <v>2858</v>
      </c>
      <c r="FV12" s="62">
        <f>+Cas_Hoy!C11</f>
        <v>2761</v>
      </c>
      <c r="FW12" s="62">
        <f>+Cas_Hoy!D11</f>
        <v>10224</v>
      </c>
      <c r="FX12" s="62">
        <f>+Cas_Hoy!E11</f>
        <v>10508</v>
      </c>
      <c r="FY12" s="62">
        <f>+Cas_Hoy!F11</f>
        <v>23056</v>
      </c>
      <c r="FZ12" s="62">
        <f>+Cas_Hoy!G11</f>
        <v>24743</v>
      </c>
      <c r="GA12" s="62">
        <f>+Cas_Hoy!H11</f>
        <v>23199</v>
      </c>
      <c r="GB12" s="62">
        <f>+Cas_Hoy!I11</f>
        <v>23441</v>
      </c>
      <c r="GC12" s="62">
        <f>+Cas_Hoy!J11</f>
        <v>19430</v>
      </c>
      <c r="GD12" s="62">
        <f>+Cas_Hoy!K11</f>
        <v>20523</v>
      </c>
      <c r="GE12" s="62">
        <f>+Cas_Hoy!L11</f>
        <v>14287</v>
      </c>
      <c r="GF12" s="62">
        <f>+Cas_Hoy!M11</f>
        <v>14817</v>
      </c>
      <c r="GG12" s="62">
        <f>+Cas_Hoy!N11</f>
        <v>9652</v>
      </c>
      <c r="GH12" s="62">
        <f>+Cas_Hoy!O11</f>
        <v>9853</v>
      </c>
      <c r="GI12" s="62">
        <f>+Cas_Hoy!P11</f>
        <v>5403</v>
      </c>
      <c r="GJ12" s="62">
        <f>+Cas_Hoy!Q11</f>
        <v>5633</v>
      </c>
      <c r="GK12" s="62">
        <f>+Cas_Hoy!R11</f>
        <v>1876</v>
      </c>
      <c r="GL12" s="62">
        <f>+Cas_Hoy!S11</f>
        <v>3021</v>
      </c>
      <c r="GM12" s="62">
        <f>+Cas_Hoy!T11</f>
        <v>286</v>
      </c>
      <c r="GN12" s="86">
        <f>+Cas_Hoy!U11</f>
        <v>865</v>
      </c>
      <c r="GO12" s="543">
        <f t="shared" si="74"/>
        <v>0.16642253752037786</v>
      </c>
      <c r="GP12" s="112">
        <f t="shared" si="75"/>
        <v>0.14247243526504866</v>
      </c>
      <c r="GQ12" s="112">
        <f t="shared" si="76"/>
        <v>0.2746404076278991</v>
      </c>
      <c r="GR12" s="112">
        <f t="shared" si="77"/>
        <v>0.33706373470602136</v>
      </c>
      <c r="GS12" s="323">
        <f t="shared" si="25"/>
        <v>0.28083639526706866</v>
      </c>
      <c r="GT12" s="323">
        <f t="shared" si="25"/>
        <v>0.14343279811359613</v>
      </c>
      <c r="GU12" s="323">
        <f t="shared" si="25"/>
        <v>0.48404517800897567</v>
      </c>
      <c r="GV12" s="323">
        <f t="shared" si="25"/>
        <v>0.18636994621742448</v>
      </c>
      <c r="GW12" s="323">
        <f t="shared" si="25"/>
        <v>0.45246235334198992</v>
      </c>
      <c r="GX12" s="323">
        <f t="shared" si="25"/>
        <v>0.49218539352214435</v>
      </c>
      <c r="GY12" s="323">
        <f t="shared" si="25"/>
        <v>0.34291013188487474</v>
      </c>
      <c r="GZ12" s="323">
        <f t="shared" si="25"/>
        <v>0.36038917402535892</v>
      </c>
      <c r="HA12" s="323">
        <f t="shared" si="25"/>
        <v>0.2746404076278991</v>
      </c>
      <c r="HB12" s="323">
        <f t="shared" si="25"/>
        <v>0.33706373470602136</v>
      </c>
      <c r="HC12" s="323">
        <f t="shared" si="25"/>
        <v>0.16642253752037786</v>
      </c>
      <c r="HD12" s="323">
        <f t="shared" si="25"/>
        <v>0.14247243526504866</v>
      </c>
      <c r="HE12" s="323">
        <f t="shared" si="25"/>
        <v>0.11680816629717124</v>
      </c>
      <c r="HF12" s="323">
        <f t="shared" si="25"/>
        <v>0.14803763450635052</v>
      </c>
      <c r="HG12" s="323">
        <f t="shared" si="25"/>
        <v>7.6378294224689655E-2</v>
      </c>
      <c r="HH12" s="327">
        <f t="shared" si="25"/>
        <v>0.13598100342762059</v>
      </c>
      <c r="HI12" s="331">
        <f>+CyF_Tot!B11</f>
        <v>0</v>
      </c>
      <c r="HJ12" s="149">
        <f>+CyF_Tot!C11</f>
        <v>206681</v>
      </c>
      <c r="HK12" s="149">
        <f>+CyF_Tot!D11</f>
        <v>218010</v>
      </c>
      <c r="HL12" s="149">
        <f>+CyF_Tot!E11</f>
        <v>227310</v>
      </c>
      <c r="HM12" s="149">
        <f>+CyF_Tot!F11</f>
        <v>0</v>
      </c>
      <c r="HN12" s="149">
        <f>+CyF_Tot!G11</f>
        <v>3225</v>
      </c>
      <c r="HO12" s="149">
        <f>+CyF_Tot!H11</f>
        <v>3312</v>
      </c>
      <c r="HP12" s="149">
        <f>+CyF_Tot!I11</f>
        <v>3379</v>
      </c>
      <c r="HQ12" s="204">
        <f t="shared" si="26"/>
        <v>8.0963714449068594E-2</v>
      </c>
      <c r="HR12" s="198">
        <f t="shared" si="27"/>
        <v>7.6363733063862044E-2</v>
      </c>
      <c r="HS12" s="198">
        <f t="shared" si="28"/>
        <v>7.4867901447964999E-2</v>
      </c>
      <c r="HT12" s="198">
        <f t="shared" si="29"/>
        <v>7.1695940645401482E-2</v>
      </c>
      <c r="HU12" s="198">
        <f t="shared" si="30"/>
        <v>7.9858261644218109E-2</v>
      </c>
      <c r="HV12" s="198">
        <f t="shared" si="31"/>
        <v>7.8742969591405282E-2</v>
      </c>
      <c r="HW12" s="198">
        <f t="shared" si="32"/>
        <v>7.2466859019532232E-2</v>
      </c>
      <c r="HX12" s="198">
        <f t="shared" si="33"/>
        <v>7.2689970615218924E-2</v>
      </c>
      <c r="HY12" s="198">
        <f t="shared" si="34"/>
        <v>6.250741267667434E-2</v>
      </c>
      <c r="HZ12" s="198">
        <f t="shared" si="35"/>
        <v>6.4139930061561781E-2</v>
      </c>
      <c r="IA12" s="198">
        <f t="shared" si="36"/>
        <v>4.7400444095786406E-2</v>
      </c>
      <c r="IB12" s="198">
        <f t="shared" si="37"/>
        <v>5.0871039370288133E-2</v>
      </c>
      <c r="IC12" s="198">
        <f t="shared" si="38"/>
        <v>3.7520243587868471E-2</v>
      </c>
      <c r="ID12" s="198">
        <f t="shared" si="39"/>
        <v>4.3772952705128376E-2</v>
      </c>
      <c r="IE12" s="198">
        <f t="shared" si="40"/>
        <v>2.3796088234120917E-2</v>
      </c>
      <c r="IF12" s="198">
        <f t="shared" si="41"/>
        <v>3.2619234400138281E-2</v>
      </c>
      <c r="IG12" s="198">
        <f t="shared" si="42"/>
        <v>8.5292983552500371E-3</v>
      </c>
      <c r="IH12" s="198">
        <f t="shared" si="43"/>
        <v>1.5933997260966108E-2</v>
      </c>
      <c r="II12" s="198">
        <f t="shared" si="44"/>
        <v>1.2897392599289978E-3</v>
      </c>
      <c r="IJ12" s="99">
        <f t="shared" si="45"/>
        <v>3.970269515616482E-3</v>
      </c>
      <c r="IK12" s="677"/>
      <c r="IL12" s="678"/>
      <c r="IM12" s="678"/>
      <c r="IN12" s="678"/>
      <c r="IO12" s="678"/>
      <c r="IP12" s="678"/>
      <c r="IQ12" s="678"/>
      <c r="IR12" s="678"/>
      <c r="IS12" s="678"/>
      <c r="IT12" s="678"/>
      <c r="IU12" s="678"/>
      <c r="IV12" s="678"/>
      <c r="IW12" s="678"/>
      <c r="IX12" s="678"/>
      <c r="IY12" s="678"/>
      <c r="IZ12" s="678"/>
      <c r="JA12" s="678"/>
      <c r="JB12" s="678"/>
      <c r="JC12" s="678"/>
      <c r="JD12" s="679"/>
      <c r="JF12" s="616">
        <f t="shared" si="47"/>
        <v>0</v>
      </c>
      <c r="JG12" s="291">
        <f t="shared" si="47"/>
        <v>8.357651778438651</v>
      </c>
      <c r="JH12" s="291">
        <f t="shared" si="47"/>
        <v>4.2623172087505372</v>
      </c>
      <c r="JI12" s="291">
        <f t="shared" si="47"/>
        <v>0</v>
      </c>
      <c r="JJ12" s="291">
        <f t="shared" si="47"/>
        <v>31.967712610263632</v>
      </c>
      <c r="JK12" s="291">
        <f t="shared" si="47"/>
        <v>16.210246902323131</v>
      </c>
      <c r="JL12" s="291">
        <f t="shared" si="47"/>
        <v>149.72037518164603</v>
      </c>
      <c r="JM12" s="291">
        <f t="shared" si="47"/>
        <v>30.730170808532744</v>
      </c>
      <c r="JN12" s="291">
        <f t="shared" si="47"/>
        <v>372.67714927506637</v>
      </c>
      <c r="JO12" s="291">
        <f t="shared" si="47"/>
        <v>223.88523808536661</v>
      </c>
      <c r="JP12" s="291">
        <f t="shared" si="47"/>
        <v>1191.6049077964847</v>
      </c>
      <c r="JQ12" s="291">
        <f t="shared" si="47"/>
        <v>658.65821911363423</v>
      </c>
      <c r="JR12" s="291">
        <f t="shared" si="47"/>
        <v>4056.8986413216812</v>
      </c>
      <c r="JS12" s="291">
        <f t="shared" si="47"/>
        <v>1902.7252955542326</v>
      </c>
      <c r="JT12" s="291">
        <f t="shared" si="47"/>
        <v>9400.5632291806342</v>
      </c>
      <c r="JU12" s="291">
        <f t="shared" si="47"/>
        <v>3551.1931063156776</v>
      </c>
      <c r="JV12" s="291">
        <f t="shared" si="47"/>
        <v>15713.662156263641</v>
      </c>
      <c r="JW12" s="291">
        <f t="shared" si="47"/>
        <v>7730.4360887197718</v>
      </c>
      <c r="JX12" s="291">
        <f t="shared" si="47"/>
        <v>20041.237113402061</v>
      </c>
      <c r="JY12" s="617">
        <f t="shared" si="47"/>
        <v>13663.764233087742</v>
      </c>
      <c r="JZ12" s="614">
        <f t="shared" si="79"/>
        <v>12.185490240324944</v>
      </c>
      <c r="KA12" s="291">
        <f t="shared" si="79"/>
        <v>8.4419848044273511</v>
      </c>
      <c r="KB12" s="291">
        <f t="shared" si="80"/>
        <v>496.92991217696994</v>
      </c>
      <c r="KC12" s="291">
        <f t="shared" si="80"/>
        <v>266.91601496089766</v>
      </c>
      <c r="KD12" s="291">
        <f t="shared" si="81"/>
        <v>7531.9344600580935</v>
      </c>
      <c r="KE12" s="617">
        <f t="shared" si="81"/>
        <v>3910.3275727801433</v>
      </c>
      <c r="KF12" s="614">
        <f t="shared" si="82"/>
        <v>10.349705033406549</v>
      </c>
      <c r="KG12" s="291">
        <f t="shared" si="83"/>
        <v>380.26775391243928</v>
      </c>
      <c r="KH12" s="617">
        <f t="shared" si="84"/>
        <v>5449.0096391627303</v>
      </c>
    </row>
    <row r="13" spans="1:294" ht="14.4">
      <c r="A13" s="35" t="s">
        <v>25</v>
      </c>
      <c r="B13" s="224">
        <v>415438</v>
      </c>
      <c r="C13" s="522">
        <f t="shared" si="85"/>
        <v>14899</v>
      </c>
      <c r="D13" s="505">
        <f t="shared" si="86"/>
        <v>19</v>
      </c>
      <c r="E13" s="234">
        <f t="shared" si="48"/>
        <v>5.3402108787763258E-3</v>
      </c>
      <c r="F13" s="206">
        <f t="shared" si="0"/>
        <v>3.0885475088942273E-2</v>
      </c>
      <c r="G13" s="26">
        <f t="shared" si="49"/>
        <v>0.27729030715179942</v>
      </c>
      <c r="H13" s="25">
        <f t="shared" si="1"/>
        <v>8.5642428739420521E-3</v>
      </c>
      <c r="I13" s="32">
        <f t="shared" si="2"/>
        <v>9.944560406738575E-3</v>
      </c>
      <c r="J13" s="343">
        <f t="shared" si="3"/>
        <v>3.2752703515783785E-2</v>
      </c>
      <c r="K13" s="344">
        <f t="shared" si="50"/>
        <v>1.3963690949013714E-3</v>
      </c>
      <c r="L13" s="345">
        <f t="shared" si="51"/>
        <v>1.0604565227332385</v>
      </c>
      <c r="M13" s="346">
        <f t="shared" si="52"/>
        <v>3.802131703433867E-2</v>
      </c>
      <c r="N13" s="826"/>
      <c r="O13" s="161"/>
      <c r="P13" s="161"/>
      <c r="Q13" s="161"/>
      <c r="R13" s="161"/>
      <c r="S13" s="162">
        <f t="shared" si="4"/>
        <v>14899</v>
      </c>
      <c r="T13" s="163">
        <f t="shared" si="5"/>
        <v>3586.3353857856046</v>
      </c>
      <c r="U13" s="162">
        <f t="shared" si="6"/>
        <v>916</v>
      </c>
      <c r="V13" s="164">
        <f t="shared" si="7"/>
        <v>6.5508116999213328E-2</v>
      </c>
      <c r="W13" s="163">
        <f t="shared" si="8"/>
        <v>220.49018144705107</v>
      </c>
      <c r="X13" s="162">
        <f t="shared" si="9"/>
        <v>2068</v>
      </c>
      <c r="Y13" s="164">
        <f t="shared" si="10"/>
        <v>0.16117216117216118</v>
      </c>
      <c r="Z13" s="163">
        <f t="shared" si="11"/>
        <v>497.78787689137727</v>
      </c>
      <c r="AA13" s="162">
        <f t="shared" si="12"/>
        <v>19</v>
      </c>
      <c r="AB13" s="163">
        <f t="shared" si="13"/>
        <v>45.734862963907972</v>
      </c>
      <c r="AC13" s="165">
        <f t="shared" si="53"/>
        <v>1.2752533727095779E-3</v>
      </c>
      <c r="AD13" s="162">
        <f t="shared" si="14"/>
        <v>0</v>
      </c>
      <c r="AE13" s="164">
        <f t="shared" si="15"/>
        <v>0</v>
      </c>
      <c r="AF13" s="163">
        <f t="shared" si="16"/>
        <v>0</v>
      </c>
      <c r="AG13" s="162">
        <f t="shared" si="17"/>
        <v>0</v>
      </c>
      <c r="AH13" s="164">
        <f t="shared" si="18"/>
        <v>0</v>
      </c>
      <c r="AI13" s="163">
        <f t="shared" si="19"/>
        <v>0</v>
      </c>
      <c r="AJ13" s="830"/>
      <c r="AK13" s="81">
        <v>35143</v>
      </c>
      <c r="AL13" s="39">
        <v>33114</v>
      </c>
      <c r="AM13" s="39">
        <v>36015</v>
      </c>
      <c r="AN13" s="39">
        <v>33904</v>
      </c>
      <c r="AO13" s="39">
        <v>36402</v>
      </c>
      <c r="AP13" s="39">
        <v>34579</v>
      </c>
      <c r="AQ13" s="39">
        <v>28243</v>
      </c>
      <c r="AR13" s="39">
        <v>27977</v>
      </c>
      <c r="AS13" s="39">
        <v>26388</v>
      </c>
      <c r="AT13" s="39">
        <v>26871</v>
      </c>
      <c r="AU13" s="39">
        <v>19183</v>
      </c>
      <c r="AV13" s="39">
        <v>19506</v>
      </c>
      <c r="AW13" s="39">
        <v>14908</v>
      </c>
      <c r="AX13" s="39">
        <v>15629</v>
      </c>
      <c r="AY13" s="39">
        <v>8323</v>
      </c>
      <c r="AZ13" s="39">
        <v>9968</v>
      </c>
      <c r="BA13" s="39">
        <v>2845</v>
      </c>
      <c r="BB13" s="39">
        <v>4688</v>
      </c>
      <c r="BC13" s="39">
        <v>483</v>
      </c>
      <c r="BD13" s="46">
        <v>1269</v>
      </c>
      <c r="BE13" s="258">
        <v>2.0000000000000002E-5</v>
      </c>
      <c r="BF13" s="43">
        <v>2.0000000000000002E-5</v>
      </c>
      <c r="BG13" s="53">
        <v>5.0000000000000002E-5</v>
      </c>
      <c r="BH13" s="53">
        <v>4.0000000000000003E-5</v>
      </c>
      <c r="BI13" s="53">
        <v>1.2518952302791728E-4</v>
      </c>
      <c r="BJ13" s="53">
        <v>1.2406223545552731E-4</v>
      </c>
      <c r="BK13" s="53">
        <v>3.4000000000000002E-4</v>
      </c>
      <c r="BL13" s="53">
        <v>1.8000000000000001E-4</v>
      </c>
      <c r="BM13" s="53">
        <v>8.9999999999999998E-4</v>
      </c>
      <c r="BN13" s="53">
        <v>5.0000000000000001E-4</v>
      </c>
      <c r="BO13" s="53">
        <v>3.8E-3</v>
      </c>
      <c r="BP13" s="53">
        <v>2E-3</v>
      </c>
      <c r="BQ13" s="53">
        <v>1.6199999999999999E-2</v>
      </c>
      <c r="BR13" s="53">
        <v>6.1999999999999998E-3</v>
      </c>
      <c r="BS13" s="53">
        <v>6.1100000000000002E-2</v>
      </c>
      <c r="BT13" s="53">
        <v>2.6800000000000001E-2</v>
      </c>
      <c r="BU13" s="53">
        <v>0.1421</v>
      </c>
      <c r="BV13" s="53">
        <v>5.4699999999999999E-2</v>
      </c>
      <c r="BW13" s="53">
        <v>0.27589999999999998</v>
      </c>
      <c r="BX13" s="54">
        <v>0.1051</v>
      </c>
      <c r="BY13" s="64">
        <f>+Fall_Hoy!B173</f>
        <v>0</v>
      </c>
      <c r="BZ13" s="62">
        <f>+Fall_Hoy!C173</f>
        <v>0</v>
      </c>
      <c r="CA13" s="62">
        <f>+Fall_Hoy!D173</f>
        <v>0</v>
      </c>
      <c r="CB13" s="62">
        <f>+Fall_Hoy!E173</f>
        <v>0</v>
      </c>
      <c r="CC13" s="62">
        <f>+Fall_Hoy!F173</f>
        <v>0</v>
      </c>
      <c r="CD13" s="62">
        <f>+Fall_Hoy!G173</f>
        <v>0</v>
      </c>
      <c r="CE13" s="62">
        <f>+Fall_Hoy!H173</f>
        <v>0</v>
      </c>
      <c r="CF13" s="62">
        <f>+Fall_Hoy!I173</f>
        <v>0</v>
      </c>
      <c r="CG13" s="62">
        <f>+Fall_Hoy!J173</f>
        <v>2.4</v>
      </c>
      <c r="CH13" s="62">
        <f>+Fall_Hoy!K173</f>
        <v>0</v>
      </c>
      <c r="CI13" s="62">
        <f>+Fall_Hoy!L173</f>
        <v>3.5999999999999996</v>
      </c>
      <c r="CJ13" s="62">
        <f>+Fall_Hoy!M173</f>
        <v>0</v>
      </c>
      <c r="CK13" s="62">
        <f>+Fall_Hoy!N173</f>
        <v>1.2</v>
      </c>
      <c r="CL13" s="62">
        <f>+Fall_Hoy!O173</f>
        <v>2.4</v>
      </c>
      <c r="CM13" s="62">
        <f>+Fall_Hoy!P173</f>
        <v>4.8</v>
      </c>
      <c r="CN13" s="62">
        <f>+Fall_Hoy!Q173</f>
        <v>1.2</v>
      </c>
      <c r="CO13" s="62">
        <f>+Fall_Hoy!R173</f>
        <v>3.5999999999999996</v>
      </c>
      <c r="CP13" s="62">
        <f>+Fall_Hoy!S173</f>
        <v>1.2</v>
      </c>
      <c r="CQ13" s="62">
        <f>+Fall_Hoy!T173</f>
        <v>1.2</v>
      </c>
      <c r="CR13" s="253">
        <f>+Fall_Hoy!U173</f>
        <v>1.2</v>
      </c>
      <c r="CS13" s="75">
        <f t="shared" si="54"/>
        <v>9.4388727783498994E-3</v>
      </c>
      <c r="CT13" s="76">
        <f t="shared" si="54"/>
        <v>4.4919862964471376E-3</v>
      </c>
      <c r="CU13" s="76">
        <f t="shared" si="55"/>
        <v>4.968746583986724E-3</v>
      </c>
      <c r="CV13" s="76">
        <f t="shared" si="55"/>
        <v>2.476785297802472E-2</v>
      </c>
      <c r="CW13" s="76">
        <f t="shared" si="56"/>
        <v>3.8322070215922203E-2</v>
      </c>
      <c r="CX13" s="76">
        <f t="shared" si="57"/>
        <v>4.0978628647444983E-2</v>
      </c>
      <c r="CY13" s="76">
        <f t="shared" si="58"/>
        <v>5.3712424317530011E-2</v>
      </c>
      <c r="CZ13" s="76">
        <f t="shared" si="59"/>
        <v>5.240018586696215E-2</v>
      </c>
      <c r="DA13" s="76">
        <f t="shared" si="60"/>
        <v>0.10105603557172453</v>
      </c>
      <c r="DB13" s="76">
        <f t="shared" si="61"/>
        <v>4.5253246994901568E-2</v>
      </c>
      <c r="DC13" s="76">
        <f t="shared" si="62"/>
        <v>4.9385832302175442E-2</v>
      </c>
      <c r="DD13" s="76">
        <f t="shared" si="63"/>
        <v>4.280734133087255E-2</v>
      </c>
      <c r="DE13" s="76">
        <f t="shared" si="64"/>
        <v>4.968746583986724E-3</v>
      </c>
      <c r="DF13" s="76">
        <f t="shared" si="65"/>
        <v>2.476785297802472E-2</v>
      </c>
      <c r="DG13" s="76">
        <f t="shared" si="66"/>
        <v>9.4388727783498994E-3</v>
      </c>
      <c r="DH13" s="76">
        <f t="shared" si="67"/>
        <v>4.4919862964471376E-3</v>
      </c>
      <c r="DI13" s="76">
        <f t="shared" si="68"/>
        <v>8.9048406466398448E-3</v>
      </c>
      <c r="DJ13" s="76">
        <f t="shared" si="69"/>
        <v>4.6795739715856264E-3</v>
      </c>
      <c r="DK13" s="76">
        <f t="shared" si="70"/>
        <v>9.004972996337228E-3</v>
      </c>
      <c r="DL13" s="76">
        <f t="shared" si="71"/>
        <v>8.9973975027723228E-3</v>
      </c>
      <c r="DM13" s="85">
        <f>+'Cas_-14'!B12</f>
        <v>132</v>
      </c>
      <c r="DN13" s="62">
        <f>+'Cas_-14'!C12</f>
        <v>108</v>
      </c>
      <c r="DO13" s="62">
        <f>+'Cas_-14'!D12</f>
        <v>473</v>
      </c>
      <c r="DP13" s="62">
        <f>+'Cas_-14'!E12</f>
        <v>551</v>
      </c>
      <c r="DQ13" s="62">
        <f>+'Cas_-14'!F12</f>
        <v>1395</v>
      </c>
      <c r="DR13" s="62">
        <f>+'Cas_-14'!G12</f>
        <v>1417</v>
      </c>
      <c r="DS13" s="62">
        <f>+'Cas_-14'!H12</f>
        <v>1517</v>
      </c>
      <c r="DT13" s="62">
        <f>+'Cas_-14'!I12</f>
        <v>1466</v>
      </c>
      <c r="DU13" s="62">
        <f>+'Cas_-14'!J12</f>
        <v>1199</v>
      </c>
      <c r="DV13" s="62">
        <f>+'Cas_-14'!K12</f>
        <v>1216</v>
      </c>
      <c r="DW13" s="62">
        <f>+'Cas_-14'!L12</f>
        <v>743</v>
      </c>
      <c r="DX13" s="62">
        <f>+'Cas_-14'!M12</f>
        <v>835</v>
      </c>
      <c r="DY13" s="62">
        <f>+'Cas_-14'!N12</f>
        <v>440</v>
      </c>
      <c r="DZ13" s="62">
        <f>+'Cas_-14'!O12</f>
        <v>496</v>
      </c>
      <c r="EA13" s="62">
        <f>+'Cas_-14'!P12</f>
        <v>248</v>
      </c>
      <c r="EB13" s="62">
        <f>+'Cas_-14'!Q12</f>
        <v>275</v>
      </c>
      <c r="EC13" s="62">
        <f>+'Cas_-14'!R12</f>
        <v>76</v>
      </c>
      <c r="ED13" s="62">
        <f>+'Cas_-14'!S12</f>
        <v>136</v>
      </c>
      <c r="EE13" s="62">
        <f>+'Cas_-14'!T12</f>
        <v>24</v>
      </c>
      <c r="EF13" s="86">
        <f>+'Cas_-14'!U12</f>
        <v>38</v>
      </c>
      <c r="EG13" s="201">
        <f t="shared" si="22"/>
        <v>3.756082292348405E-3</v>
      </c>
      <c r="EH13" s="91">
        <f t="shared" si="22"/>
        <v>3.2614604094944738E-3</v>
      </c>
      <c r="EI13" s="91">
        <f t="shared" si="22"/>
        <v>1.3133416631958906E-2</v>
      </c>
      <c r="EJ13" s="91">
        <f t="shared" si="22"/>
        <v>1.6251769702689947E-2</v>
      </c>
      <c r="EK13" s="91">
        <f t="shared" si="22"/>
        <v>3.8322070215922203E-2</v>
      </c>
      <c r="EL13" s="91">
        <f t="shared" si="22"/>
        <v>4.0978628647444983E-2</v>
      </c>
      <c r="EM13" s="91">
        <f t="shared" si="22"/>
        <v>5.3712424317530011E-2</v>
      </c>
      <c r="EN13" s="91">
        <f t="shared" si="22"/>
        <v>5.240018586696215E-2</v>
      </c>
      <c r="EO13" s="91">
        <f t="shared" si="22"/>
        <v>4.5437319993936638E-2</v>
      </c>
      <c r="EP13" s="91">
        <f t="shared" si="22"/>
        <v>4.5253246994901568E-2</v>
      </c>
      <c r="EQ13" s="91">
        <f t="shared" si="22"/>
        <v>3.8732210811656155E-2</v>
      </c>
      <c r="ER13" s="91">
        <f t="shared" si="22"/>
        <v>4.280734133087255E-2</v>
      </c>
      <c r="ES13" s="91">
        <f t="shared" si="22"/>
        <v>2.9514354708881137E-2</v>
      </c>
      <c r="ET13" s="91">
        <f t="shared" si="22"/>
        <v>3.1735875615842346E-2</v>
      </c>
      <c r="EU13" s="91">
        <f t="shared" si="22"/>
        <v>2.9796948215787575E-2</v>
      </c>
      <c r="EV13" s="91">
        <f t="shared" si="22"/>
        <v>2.7588282504012841E-2</v>
      </c>
      <c r="EW13" s="91">
        <f t="shared" si="23"/>
        <v>2.671353251318102E-2</v>
      </c>
      <c r="EX13" s="91">
        <f t="shared" si="23"/>
        <v>2.9010238907849831E-2</v>
      </c>
      <c r="EY13" s="91">
        <f t="shared" si="23"/>
        <v>4.9689440993788817E-2</v>
      </c>
      <c r="EZ13" s="100">
        <f t="shared" si="23"/>
        <v>2.9944838455476755E-2</v>
      </c>
      <c r="FA13" s="119">
        <f t="shared" si="72"/>
        <v>0.3167731376379283</v>
      </c>
      <c r="FB13" s="120">
        <f t="shared" si="72"/>
        <v>0.16282225237449116</v>
      </c>
      <c r="FC13" s="120">
        <f t="shared" si="73"/>
        <v>0.16835016835016836</v>
      </c>
      <c r="FD13" s="120">
        <f t="shared" si="73"/>
        <v>0.78043704474505715</v>
      </c>
      <c r="FE13" s="120">
        <f t="shared" si="24"/>
        <v>1</v>
      </c>
      <c r="FF13" s="120">
        <f t="shared" si="24"/>
        <v>1</v>
      </c>
      <c r="FG13" s="120">
        <f t="shared" si="24"/>
        <v>1</v>
      </c>
      <c r="FH13" s="120">
        <f t="shared" si="24"/>
        <v>1</v>
      </c>
      <c r="FI13" s="120">
        <f t="shared" si="24"/>
        <v>2.2240756185710318</v>
      </c>
      <c r="FJ13" s="120">
        <f t="shared" si="24"/>
        <v>1</v>
      </c>
      <c r="FK13" s="120">
        <f t="shared" si="24"/>
        <v>1.2750584401785081</v>
      </c>
      <c r="FL13" s="120">
        <f t="shared" si="24"/>
        <v>1</v>
      </c>
      <c r="FM13" s="120">
        <f t="shared" si="24"/>
        <v>0.16835016835016836</v>
      </c>
      <c r="FN13" s="120">
        <f t="shared" si="24"/>
        <v>0.78043704474505715</v>
      </c>
      <c r="FO13" s="120">
        <f t="shared" si="24"/>
        <v>0.3167731376379283</v>
      </c>
      <c r="FP13" s="120">
        <f t="shared" si="24"/>
        <v>0.16282225237449116</v>
      </c>
      <c r="FQ13" s="120">
        <f t="shared" si="24"/>
        <v>0.33334567946960997</v>
      </c>
      <c r="FR13" s="120">
        <f t="shared" si="24"/>
        <v>0.16130766749112804</v>
      </c>
      <c r="FS13" s="120">
        <f t="shared" si="24"/>
        <v>0.18122508155128672</v>
      </c>
      <c r="FT13" s="121">
        <f t="shared" si="24"/>
        <v>0.30046572186889675</v>
      </c>
      <c r="FU13" s="85">
        <f>+Cas_Hoy!B12</f>
        <v>140</v>
      </c>
      <c r="FV13" s="62">
        <f>+Cas_Hoy!C12</f>
        <v>117</v>
      </c>
      <c r="FW13" s="62">
        <f>+Cas_Hoy!D12</f>
        <v>542</v>
      </c>
      <c r="FX13" s="62">
        <f>+Cas_Hoy!E12</f>
        <v>646</v>
      </c>
      <c r="FY13" s="62">
        <f>+Cas_Hoy!F12</f>
        <v>1643</v>
      </c>
      <c r="FZ13" s="62">
        <f>+Cas_Hoy!G12</f>
        <v>1672</v>
      </c>
      <c r="GA13" s="62">
        <f>+Cas_Hoy!H12</f>
        <v>1756</v>
      </c>
      <c r="GB13" s="62">
        <f>+Cas_Hoy!I12</f>
        <v>1679</v>
      </c>
      <c r="GC13" s="62">
        <f>+Cas_Hoy!J12</f>
        <v>1398</v>
      </c>
      <c r="GD13" s="62">
        <f>+Cas_Hoy!K12</f>
        <v>1410</v>
      </c>
      <c r="GE13" s="62">
        <f>+Cas_Hoy!L12</f>
        <v>855</v>
      </c>
      <c r="GF13" s="62">
        <f>+Cas_Hoy!M12</f>
        <v>958</v>
      </c>
      <c r="GG13" s="62">
        <f>+Cas_Hoy!N12</f>
        <v>527</v>
      </c>
      <c r="GH13" s="62">
        <f>+Cas_Hoy!O12</f>
        <v>590</v>
      </c>
      <c r="GI13" s="62">
        <f>+Cas_Hoy!P12</f>
        <v>287</v>
      </c>
      <c r="GJ13" s="62">
        <f>+Cas_Hoy!Q12</f>
        <v>327</v>
      </c>
      <c r="GK13" s="62">
        <f>+Cas_Hoy!R12</f>
        <v>82</v>
      </c>
      <c r="GL13" s="62">
        <f>+Cas_Hoy!S12</f>
        <v>152</v>
      </c>
      <c r="GM13" s="62">
        <f>+Cas_Hoy!T12</f>
        <v>25</v>
      </c>
      <c r="GN13" s="86">
        <f>+Cas_Hoy!U12</f>
        <v>43</v>
      </c>
      <c r="GO13" s="543">
        <f t="shared" si="74"/>
        <v>1.0923211642687183E-2</v>
      </c>
      <c r="GP13" s="112">
        <f t="shared" si="75"/>
        <v>5.3413800688662328E-3</v>
      </c>
      <c r="GQ13" s="112">
        <f t="shared" si="76"/>
        <v>5.9512032949113718E-3</v>
      </c>
      <c r="GR13" s="112">
        <f t="shared" si="77"/>
        <v>2.9461760598860048E-2</v>
      </c>
      <c r="GS13" s="323">
        <f t="shared" si="25"/>
        <v>4.5134882698752814E-2</v>
      </c>
      <c r="GT13" s="323">
        <f t="shared" si="25"/>
        <v>4.8353046646808756E-2</v>
      </c>
      <c r="GU13" s="323">
        <f t="shared" si="25"/>
        <v>6.2174698155295118E-2</v>
      </c>
      <c r="GV13" s="323">
        <f t="shared" si="25"/>
        <v>6.0013582585695391E-2</v>
      </c>
      <c r="GW13" s="323">
        <f t="shared" si="25"/>
        <v>0.11782847183425429</v>
      </c>
      <c r="GX13" s="323">
        <f t="shared" si="25"/>
        <v>5.2472926202969741E-2</v>
      </c>
      <c r="GY13" s="323">
        <f t="shared" si="25"/>
        <v>5.6830264627671601E-2</v>
      </c>
      <c r="GZ13" s="323">
        <f t="shared" si="25"/>
        <v>4.911309340715677E-2</v>
      </c>
      <c r="HA13" s="323">
        <f t="shared" si="25"/>
        <v>5.9512032949113718E-3</v>
      </c>
      <c r="HB13" s="323">
        <f t="shared" si="25"/>
        <v>2.9461760598860048E-2</v>
      </c>
      <c r="HC13" s="323">
        <f t="shared" si="25"/>
        <v>1.0923211642687183E-2</v>
      </c>
      <c r="HD13" s="323">
        <f t="shared" si="25"/>
        <v>5.3413800688662328E-3</v>
      </c>
      <c r="HE13" s="323">
        <f t="shared" si="25"/>
        <v>9.6078543819008849E-3</v>
      </c>
      <c r="HF13" s="323">
        <f t="shared" si="25"/>
        <v>5.2301120858898173E-3</v>
      </c>
      <c r="HG13" s="323">
        <f t="shared" si="25"/>
        <v>9.3801802045179461E-3</v>
      </c>
      <c r="HH13" s="327">
        <f t="shared" si="25"/>
        <v>1.0181265595242364E-2</v>
      </c>
      <c r="HI13" s="331">
        <f>+CyF_Tot!B12</f>
        <v>0</v>
      </c>
      <c r="HJ13" s="149">
        <f>+CyF_Tot!C12</f>
        <v>12831</v>
      </c>
      <c r="HK13" s="149">
        <f>+CyF_Tot!D12</f>
        <v>13983</v>
      </c>
      <c r="HL13" s="149">
        <f>+CyF_Tot!E12</f>
        <v>14899</v>
      </c>
      <c r="HM13" s="149">
        <f>+CyF_Tot!F12</f>
        <v>0</v>
      </c>
      <c r="HN13" s="149">
        <f>+CyF_Tot!G12</f>
        <v>19</v>
      </c>
      <c r="HO13" s="149">
        <f>+CyF_Tot!H12</f>
        <v>19</v>
      </c>
      <c r="HP13" s="149">
        <f>+CyF_Tot!I12</f>
        <v>19</v>
      </c>
      <c r="HQ13" s="204">
        <f t="shared" si="26"/>
        <v>8.4592646796874629E-2</v>
      </c>
      <c r="HR13" s="198">
        <f t="shared" si="27"/>
        <v>7.9708644851939403E-2</v>
      </c>
      <c r="HS13" s="198">
        <f t="shared" si="28"/>
        <v>8.669163629711292E-2</v>
      </c>
      <c r="HT13" s="198">
        <f t="shared" si="29"/>
        <v>8.1610252312017684E-2</v>
      </c>
      <c r="HU13" s="198">
        <f t="shared" si="30"/>
        <v>8.7623183242746205E-2</v>
      </c>
      <c r="HV13" s="198">
        <f t="shared" si="31"/>
        <v>8.3235043496261776E-2</v>
      </c>
      <c r="HW13" s="198">
        <f t="shared" si="32"/>
        <v>6.7983670246823835E-2</v>
      </c>
      <c r="HX13" s="198">
        <f t="shared" si="33"/>
        <v>6.7343382165329119E-2</v>
      </c>
      <c r="HY13" s="198">
        <f t="shared" si="34"/>
        <v>6.3518503362715972E-2</v>
      </c>
      <c r="HZ13" s="198">
        <f t="shared" si="35"/>
        <v>6.4681131721219531E-2</v>
      </c>
      <c r="IA13" s="198">
        <f t="shared" si="36"/>
        <v>4.6175361907191931E-2</v>
      </c>
      <c r="IB13" s="198">
        <f t="shared" si="37"/>
        <v>4.6952854577578362E-2</v>
      </c>
      <c r="IC13" s="198">
        <f t="shared" si="38"/>
        <v>3.5885017740312636E-2</v>
      </c>
      <c r="ID13" s="198">
        <f t="shared" si="39"/>
        <v>3.7620535434890405E-2</v>
      </c>
      <c r="IE13" s="198">
        <f t="shared" si="40"/>
        <v>2.0034277076242425E-2</v>
      </c>
      <c r="IF13" s="198">
        <f t="shared" si="41"/>
        <v>2.399395336969656E-2</v>
      </c>
      <c r="IG13" s="198">
        <f t="shared" si="42"/>
        <v>6.8481939543325356E-3</v>
      </c>
      <c r="IH13" s="198">
        <f t="shared" si="43"/>
        <v>1.1284475661831609E-2</v>
      </c>
      <c r="II13" s="198">
        <f t="shared" si="44"/>
        <v>1.1626283585035554E-3</v>
      </c>
      <c r="IJ13" s="99">
        <f t="shared" si="45"/>
        <v>3.0546074263789061E-3</v>
      </c>
      <c r="IK13" s="677"/>
      <c r="IL13" s="678"/>
      <c r="IM13" s="678"/>
      <c r="IN13" s="678"/>
      <c r="IO13" s="678"/>
      <c r="IP13" s="678"/>
      <c r="IQ13" s="678"/>
      <c r="IR13" s="678"/>
      <c r="IS13" s="678"/>
      <c r="IT13" s="678"/>
      <c r="IU13" s="678"/>
      <c r="IV13" s="678"/>
      <c r="IW13" s="678"/>
      <c r="IX13" s="678"/>
      <c r="IY13" s="678"/>
      <c r="IZ13" s="678"/>
      <c r="JA13" s="678"/>
      <c r="JB13" s="678"/>
      <c r="JC13" s="678"/>
      <c r="JD13" s="679"/>
      <c r="JF13" s="616">
        <f t="shared" si="47"/>
        <v>0</v>
      </c>
      <c r="JG13" s="291">
        <f t="shared" si="47"/>
        <v>0</v>
      </c>
      <c r="JH13" s="291">
        <f t="shared" si="47"/>
        <v>0</v>
      </c>
      <c r="JI13" s="291">
        <f t="shared" si="47"/>
        <v>0</v>
      </c>
      <c r="JJ13" s="291">
        <f t="shared" si="47"/>
        <v>0</v>
      </c>
      <c r="JK13" s="291">
        <f t="shared" si="47"/>
        <v>0</v>
      </c>
      <c r="JL13" s="291">
        <f t="shared" si="47"/>
        <v>0</v>
      </c>
      <c r="JM13" s="291">
        <f t="shared" si="47"/>
        <v>0</v>
      </c>
      <c r="JN13" s="291">
        <f t="shared" si="47"/>
        <v>90.950432014552064</v>
      </c>
      <c r="JO13" s="291">
        <f t="shared" si="47"/>
        <v>0</v>
      </c>
      <c r="JP13" s="291">
        <f t="shared" si="47"/>
        <v>187.66616274826666</v>
      </c>
      <c r="JQ13" s="291">
        <f t="shared" si="47"/>
        <v>0</v>
      </c>
      <c r="JR13" s="291">
        <f t="shared" si="47"/>
        <v>80.493694660584922</v>
      </c>
      <c r="JS13" s="291">
        <f t="shared" si="47"/>
        <v>153.56068846375328</v>
      </c>
      <c r="JT13" s="291">
        <f t="shared" si="47"/>
        <v>576.71512675717895</v>
      </c>
      <c r="JU13" s="291">
        <f t="shared" si="47"/>
        <v>120.38523274478331</v>
      </c>
      <c r="JV13" s="291">
        <f t="shared" si="47"/>
        <v>1265.3778558875217</v>
      </c>
      <c r="JW13" s="291">
        <f t="shared" si="47"/>
        <v>255.9726962457338</v>
      </c>
      <c r="JX13" s="291">
        <f t="shared" si="47"/>
        <v>2484.4720496894411</v>
      </c>
      <c r="JY13" s="617">
        <f t="shared" si="47"/>
        <v>945.62647754137117</v>
      </c>
      <c r="JZ13" s="614">
        <f t="shared" si="79"/>
        <v>0</v>
      </c>
      <c r="KA13" s="291">
        <f t="shared" si="79"/>
        <v>0</v>
      </c>
      <c r="KB13" s="291">
        <f t="shared" si="80"/>
        <v>81.285393014875226</v>
      </c>
      <c r="KC13" s="291">
        <f t="shared" si="80"/>
        <v>0</v>
      </c>
      <c r="KD13" s="291">
        <f t="shared" si="81"/>
        <v>406.64181633344623</v>
      </c>
      <c r="KE13" s="617">
        <f t="shared" si="81"/>
        <v>190.15021867275146</v>
      </c>
      <c r="KF13" s="614">
        <f t="shared" si="82"/>
        <v>0</v>
      </c>
      <c r="KG13" s="291">
        <f t="shared" si="83"/>
        <v>40.494573727120567</v>
      </c>
      <c r="KH13" s="617">
        <f t="shared" si="84"/>
        <v>289.09194156212891</v>
      </c>
    </row>
    <row r="14" spans="1:294" ht="14.4">
      <c r="A14" s="35" t="s">
        <v>26</v>
      </c>
      <c r="B14" s="224">
        <v>1204541</v>
      </c>
      <c r="C14" s="522">
        <f t="shared" si="85"/>
        <v>44804</v>
      </c>
      <c r="D14" s="505">
        <f t="shared" si="86"/>
        <v>1040</v>
      </c>
      <c r="E14" s="234">
        <f t="shared" si="48"/>
        <v>4.3815447022594288E-3</v>
      </c>
      <c r="F14" s="206">
        <f t="shared" si="0"/>
        <v>3.4890468651544444E-2</v>
      </c>
      <c r="G14" s="26">
        <f t="shared" si="49"/>
        <v>5.6477791059529627</v>
      </c>
      <c r="H14" s="25">
        <f t="shared" si="1"/>
        <v>0.19705365984709955</v>
      </c>
      <c r="I14" s="32">
        <f t="shared" si="2"/>
        <v>0.21007428976109285</v>
      </c>
      <c r="J14" s="343">
        <f t="shared" si="3"/>
        <v>0.41149677561849496</v>
      </c>
      <c r="K14" s="344">
        <f t="shared" si="50"/>
        <v>2.0981924294939348E-3</v>
      </c>
      <c r="L14" s="345">
        <f t="shared" si="51"/>
        <v>11.793959540302128</v>
      </c>
      <c r="M14" s="346">
        <f t="shared" si="52"/>
        <v>0.43858915856603764</v>
      </c>
      <c r="N14" s="826"/>
      <c r="O14" s="161"/>
      <c r="P14" s="161"/>
      <c r="Q14" s="161"/>
      <c r="R14" s="161"/>
      <c r="S14" s="162">
        <f t="shared" si="4"/>
        <v>44804</v>
      </c>
      <c r="T14" s="163">
        <f t="shared" si="5"/>
        <v>3719.5911139595914</v>
      </c>
      <c r="U14" s="162">
        <f t="shared" si="6"/>
        <v>1335</v>
      </c>
      <c r="V14" s="164">
        <f t="shared" si="7"/>
        <v>3.0711541558351929E-2</v>
      </c>
      <c r="W14" s="163">
        <f t="shared" si="8"/>
        <v>110.83059854334556</v>
      </c>
      <c r="X14" s="162">
        <f t="shared" si="9"/>
        <v>2777</v>
      </c>
      <c r="Y14" s="164">
        <f t="shared" si="10"/>
        <v>6.6076569824160658E-2</v>
      </c>
      <c r="Z14" s="163">
        <f t="shared" si="11"/>
        <v>230.54424880514654</v>
      </c>
      <c r="AA14" s="162">
        <f t="shared" si="12"/>
        <v>1040</v>
      </c>
      <c r="AB14" s="163">
        <f t="shared" si="13"/>
        <v>863.3994193638905</v>
      </c>
      <c r="AC14" s="165">
        <f t="shared" si="53"/>
        <v>2.3212213195250422E-2</v>
      </c>
      <c r="AD14" s="162">
        <f t="shared" si="14"/>
        <v>26</v>
      </c>
      <c r="AE14" s="164">
        <f t="shared" si="15"/>
        <v>2.564102564102564E-2</v>
      </c>
      <c r="AF14" s="163">
        <f t="shared" si="16"/>
        <v>21.584985484097263</v>
      </c>
      <c r="AG14" s="162">
        <f t="shared" si="17"/>
        <v>46</v>
      </c>
      <c r="AH14" s="164">
        <f t="shared" si="18"/>
        <v>4.6277665995975853E-2</v>
      </c>
      <c r="AI14" s="163">
        <f t="shared" si="19"/>
        <v>38.188820471864389</v>
      </c>
      <c r="AJ14" s="830"/>
      <c r="AK14" s="81">
        <v>114471</v>
      </c>
      <c r="AL14" s="39">
        <v>110063</v>
      </c>
      <c r="AM14" s="39">
        <v>107618</v>
      </c>
      <c r="AN14" s="39">
        <v>102225</v>
      </c>
      <c r="AO14" s="39">
        <v>109854</v>
      </c>
      <c r="AP14" s="39">
        <v>108095</v>
      </c>
      <c r="AQ14" s="39">
        <v>79772</v>
      </c>
      <c r="AR14" s="39">
        <v>84365</v>
      </c>
      <c r="AS14" s="39">
        <v>66033</v>
      </c>
      <c r="AT14" s="39">
        <v>70471</v>
      </c>
      <c r="AU14" s="39">
        <v>50657</v>
      </c>
      <c r="AV14" s="39">
        <v>54122</v>
      </c>
      <c r="AW14" s="39">
        <v>39210</v>
      </c>
      <c r="AX14" s="39">
        <v>42568</v>
      </c>
      <c r="AY14" s="39">
        <v>19457</v>
      </c>
      <c r="AZ14" s="39">
        <v>24363</v>
      </c>
      <c r="BA14" s="39">
        <v>6370</v>
      </c>
      <c r="BB14" s="39">
        <v>11271</v>
      </c>
      <c r="BC14" s="39">
        <v>952</v>
      </c>
      <c r="BD14" s="46">
        <v>2604</v>
      </c>
      <c r="BE14" s="258">
        <v>2.0000000000000002E-5</v>
      </c>
      <c r="BF14" s="43">
        <v>2.0000000000000002E-5</v>
      </c>
      <c r="BG14" s="53">
        <v>5.0000000000000002E-5</v>
      </c>
      <c r="BH14" s="53">
        <v>4.0000000000000003E-5</v>
      </c>
      <c r="BI14" s="53">
        <v>1.2518952302791728E-4</v>
      </c>
      <c r="BJ14" s="53">
        <v>1.2406223545552731E-4</v>
      </c>
      <c r="BK14" s="53">
        <v>3.4000000000000002E-4</v>
      </c>
      <c r="BL14" s="53">
        <v>1.8000000000000001E-4</v>
      </c>
      <c r="BM14" s="53">
        <v>8.9999999999999998E-4</v>
      </c>
      <c r="BN14" s="53">
        <v>5.0000000000000001E-4</v>
      </c>
      <c r="BO14" s="53">
        <v>3.8E-3</v>
      </c>
      <c r="BP14" s="53">
        <v>2E-3</v>
      </c>
      <c r="BQ14" s="53">
        <v>1.6199999999999999E-2</v>
      </c>
      <c r="BR14" s="53">
        <v>6.1999999999999998E-3</v>
      </c>
      <c r="BS14" s="53">
        <v>6.1100000000000002E-2</v>
      </c>
      <c r="BT14" s="53">
        <v>2.6800000000000001E-2</v>
      </c>
      <c r="BU14" s="53">
        <v>0.1421</v>
      </c>
      <c r="BV14" s="53">
        <v>5.4699999999999999E-2</v>
      </c>
      <c r="BW14" s="53">
        <v>0.27589999999999998</v>
      </c>
      <c r="BX14" s="54">
        <v>0.1051</v>
      </c>
      <c r="BY14" s="64">
        <f>+Fall_Hoy!B174</f>
        <v>1.2</v>
      </c>
      <c r="BZ14" s="62">
        <f>+Fall_Hoy!C174</f>
        <v>0</v>
      </c>
      <c r="CA14" s="62">
        <f>+Fall_Hoy!D174</f>
        <v>1.2</v>
      </c>
      <c r="CB14" s="62">
        <f>+Fall_Hoy!E174</f>
        <v>2.4</v>
      </c>
      <c r="CC14" s="62">
        <f>+Fall_Hoy!F174</f>
        <v>4.8</v>
      </c>
      <c r="CD14" s="62">
        <f>+Fall_Hoy!G174</f>
        <v>2.4</v>
      </c>
      <c r="CE14" s="62">
        <f>+Fall_Hoy!H174</f>
        <v>19.2</v>
      </c>
      <c r="CF14" s="62">
        <f>+Fall_Hoy!I174</f>
        <v>15.6</v>
      </c>
      <c r="CG14" s="62">
        <f>+Fall_Hoy!J174</f>
        <v>37.199999999999996</v>
      </c>
      <c r="CH14" s="62">
        <f>+Fall_Hoy!K174</f>
        <v>27.599999999999998</v>
      </c>
      <c r="CI14" s="62">
        <f>+Fall_Hoy!L174</f>
        <v>111.6</v>
      </c>
      <c r="CJ14" s="62">
        <f>+Fall_Hoy!M174</f>
        <v>69.599999999999994</v>
      </c>
      <c r="CK14" s="62">
        <f>+Fall_Hoy!N174</f>
        <v>246</v>
      </c>
      <c r="CL14" s="62">
        <f>+Fall_Hoy!O174</f>
        <v>106.8</v>
      </c>
      <c r="CM14" s="62">
        <f>+Fall_Hoy!P174</f>
        <v>196.79999999999998</v>
      </c>
      <c r="CN14" s="62">
        <f>+Fall_Hoy!Q174</f>
        <v>135.6</v>
      </c>
      <c r="CO14" s="62">
        <f>+Fall_Hoy!R174</f>
        <v>112.8</v>
      </c>
      <c r="CP14" s="62">
        <f>+Fall_Hoy!S174</f>
        <v>86.399999999999991</v>
      </c>
      <c r="CQ14" s="62">
        <f>+Fall_Hoy!T174</f>
        <v>28.799999999999997</v>
      </c>
      <c r="CR14" s="253">
        <f>+Fall_Hoy!U174</f>
        <v>24</v>
      </c>
      <c r="CS14" s="75">
        <f t="shared" si="54"/>
        <v>0.16554192647902835</v>
      </c>
      <c r="CT14" s="76">
        <f t="shared" si="54"/>
        <v>0.20767973946301002</v>
      </c>
      <c r="CU14" s="76">
        <f t="shared" si="55"/>
        <v>0.38727837758697231</v>
      </c>
      <c r="CV14" s="76">
        <f t="shared" si="55"/>
        <v>0.40466562797436811</v>
      </c>
      <c r="CW14" s="76">
        <f>IF(MIN(+CC14/(AO14*BI14),0.7)&gt;0,MIN(+CC14/(AO14*BI14),0.7),DQ14/AO14)</f>
        <v>0.34902567650396582</v>
      </c>
      <c r="CX14" s="76">
        <f t="shared" si="57"/>
        <v>0.17896414646158201</v>
      </c>
      <c r="CY14" s="76">
        <f t="shared" si="58"/>
        <v>0.7</v>
      </c>
      <c r="CZ14" s="76">
        <f t="shared" si="59"/>
        <v>0.7</v>
      </c>
      <c r="DA14" s="76">
        <f t="shared" si="60"/>
        <v>0.62594965143690773</v>
      </c>
      <c r="DB14" s="76">
        <f t="shared" si="61"/>
        <v>0.7</v>
      </c>
      <c r="DC14" s="76">
        <f t="shared" si="62"/>
        <v>0.57975049948934165</v>
      </c>
      <c r="DD14" s="76">
        <f t="shared" si="63"/>
        <v>0.64299175935848629</v>
      </c>
      <c r="DE14" s="76">
        <f t="shared" si="64"/>
        <v>0.38727837758697231</v>
      </c>
      <c r="DF14" s="76">
        <f t="shared" si="65"/>
        <v>0.40466562797436811</v>
      </c>
      <c r="DG14" s="76">
        <f t="shared" si="66"/>
        <v>0.16554192647902835</v>
      </c>
      <c r="DH14" s="76">
        <f t="shared" si="67"/>
        <v>0.20767973946301002</v>
      </c>
      <c r="DI14" s="76">
        <f t="shared" si="68"/>
        <v>0.12461651146681808</v>
      </c>
      <c r="DJ14" s="76">
        <f t="shared" si="69"/>
        <v>0.14014059800134204</v>
      </c>
      <c r="DK14" s="76">
        <f t="shared" si="70"/>
        <v>0.10964878883775329</v>
      </c>
      <c r="DL14" s="76">
        <f t="shared" si="71"/>
        <v>8.7693528656052816E-2</v>
      </c>
      <c r="DM14" s="85">
        <f>+'Cas_-14'!B13</f>
        <v>227</v>
      </c>
      <c r="DN14" s="62">
        <f>+'Cas_-14'!C13</f>
        <v>197</v>
      </c>
      <c r="DO14" s="62">
        <f>+'Cas_-14'!D13</f>
        <v>1290</v>
      </c>
      <c r="DP14" s="62">
        <f>+'Cas_-14'!E13</f>
        <v>1454</v>
      </c>
      <c r="DQ14" s="62">
        <f>+'Cas_-14'!F13</f>
        <v>4600</v>
      </c>
      <c r="DR14" s="62">
        <f>+'Cas_-14'!G13</f>
        <v>4929</v>
      </c>
      <c r="DS14" s="62">
        <f>+'Cas_-14'!H13</f>
        <v>4884</v>
      </c>
      <c r="DT14" s="62">
        <f>+'Cas_-14'!I13</f>
        <v>4982</v>
      </c>
      <c r="DU14" s="62">
        <f>+'Cas_-14'!J13</f>
        <v>3631</v>
      </c>
      <c r="DV14" s="62">
        <f>+'Cas_-14'!K13</f>
        <v>4070</v>
      </c>
      <c r="DW14" s="62">
        <f>+'Cas_-14'!L13</f>
        <v>2597</v>
      </c>
      <c r="DX14" s="62">
        <f>+'Cas_-14'!M13</f>
        <v>2933</v>
      </c>
      <c r="DY14" s="62">
        <f>+'Cas_-14'!N13</f>
        <v>1817</v>
      </c>
      <c r="DZ14" s="62">
        <f>+'Cas_-14'!O13</f>
        <v>1804</v>
      </c>
      <c r="EA14" s="62">
        <f>+'Cas_-14'!P13</f>
        <v>838</v>
      </c>
      <c r="EB14" s="62">
        <f>+'Cas_-14'!Q13</f>
        <v>824</v>
      </c>
      <c r="EC14" s="62">
        <f>+'Cas_-14'!R13</f>
        <v>297</v>
      </c>
      <c r="ED14" s="62">
        <f>+'Cas_-14'!S13</f>
        <v>331</v>
      </c>
      <c r="EE14" s="62">
        <f>+'Cas_-14'!T13</f>
        <v>47</v>
      </c>
      <c r="EF14" s="86">
        <f>+'Cas_-14'!U13</f>
        <v>63</v>
      </c>
      <c r="EG14" s="201">
        <f t="shared" si="22"/>
        <v>1.9830350044989561E-3</v>
      </c>
      <c r="EH14" s="90">
        <f t="shared" si="22"/>
        <v>1.7898839755412809E-3</v>
      </c>
      <c r="EI14" s="90">
        <f t="shared" si="22"/>
        <v>1.1986842349792786E-2</v>
      </c>
      <c r="EJ14" s="90">
        <f t="shared" si="22"/>
        <v>1.4223526534605038E-2</v>
      </c>
      <c r="EK14" s="90">
        <f t="shared" si="22"/>
        <v>4.187375971744315E-2</v>
      </c>
      <c r="EL14" s="90">
        <f t="shared" si="22"/>
        <v>4.5598778851935799E-2</v>
      </c>
      <c r="EM14" s="90">
        <f t="shared" si="22"/>
        <v>6.1224489795918366E-2</v>
      </c>
      <c r="EN14" s="90">
        <f t="shared" si="22"/>
        <v>5.9052924791086349E-2</v>
      </c>
      <c r="EO14" s="90">
        <f t="shared" si="22"/>
        <v>5.498765768630836E-2</v>
      </c>
      <c r="EP14" s="90">
        <f t="shared" si="22"/>
        <v>5.775425352272566E-2</v>
      </c>
      <c r="EQ14" s="90">
        <f t="shared" si="22"/>
        <v>5.1266360029216099E-2</v>
      </c>
      <c r="ER14" s="90">
        <f t="shared" si="22"/>
        <v>5.419238017811611E-2</v>
      </c>
      <c r="ES14" s="90">
        <f t="shared" si="22"/>
        <v>4.6340219331803115E-2</v>
      </c>
      <c r="ET14" s="90">
        <f t="shared" si="22"/>
        <v>4.2379252020296937E-2</v>
      </c>
      <c r="EU14" s="90">
        <f t="shared" si="22"/>
        <v>4.3069332373952822E-2</v>
      </c>
      <c r="EV14" s="90">
        <f t="shared" si="22"/>
        <v>3.3821778927061528E-2</v>
      </c>
      <c r="EW14" s="90">
        <f t="shared" si="23"/>
        <v>4.6624803767660913E-2</v>
      </c>
      <c r="EX14" s="90">
        <f t="shared" si="23"/>
        <v>2.9367403069825215E-2</v>
      </c>
      <c r="EY14" s="90">
        <f t="shared" si="23"/>
        <v>4.9369747899159662E-2</v>
      </c>
      <c r="EZ14" s="99">
        <f t="shared" si="23"/>
        <v>2.4193548387096774E-2</v>
      </c>
      <c r="FA14" s="119">
        <f t="shared" si="72"/>
        <v>3.8436148729146233</v>
      </c>
      <c r="FB14" s="120">
        <f t="shared" si="72"/>
        <v>6.140414432690914</v>
      </c>
      <c r="FC14" s="120">
        <f t="shared" si="73"/>
        <v>8.3572840865080806</v>
      </c>
      <c r="FD14" s="120">
        <f t="shared" si="73"/>
        <v>9.5486731993419625</v>
      </c>
      <c r="FE14" s="120">
        <f t="shared" si="24"/>
        <v>8.3351884057971013</v>
      </c>
      <c r="FF14" s="120">
        <f t="shared" si="24"/>
        <v>3.9247574379721457</v>
      </c>
      <c r="FG14" s="120">
        <f t="shared" si="24"/>
        <v>11.433333333333334</v>
      </c>
      <c r="FH14" s="120">
        <f t="shared" si="24"/>
        <v>11.85377358490566</v>
      </c>
      <c r="FI14" s="120">
        <f t="shared" si="24"/>
        <v>11.383457266134213</v>
      </c>
      <c r="FJ14" s="120">
        <f t="shared" si="24"/>
        <v>12.120319410319409</v>
      </c>
      <c r="FK14" s="120">
        <f t="shared" si="24"/>
        <v>11.308594937478468</v>
      </c>
      <c r="FL14" s="120">
        <f t="shared" si="24"/>
        <v>11.864984657347424</v>
      </c>
      <c r="FM14" s="120">
        <f t="shared" si="24"/>
        <v>8.3572840865080806</v>
      </c>
      <c r="FN14" s="120">
        <f t="shared" si="24"/>
        <v>9.5486731993419625</v>
      </c>
      <c r="FO14" s="120">
        <f t="shared" si="24"/>
        <v>3.8436148729146233</v>
      </c>
      <c r="FP14" s="120">
        <f t="shared" si="24"/>
        <v>6.140414432690914</v>
      </c>
      <c r="FQ14" s="120">
        <f t="shared" si="24"/>
        <v>2.6727514412243472</v>
      </c>
      <c r="FR14" s="120">
        <f t="shared" si="24"/>
        <v>4.7719778854172992</v>
      </c>
      <c r="FS14" s="120">
        <f t="shared" si="24"/>
        <v>2.2209712122030032</v>
      </c>
      <c r="FT14" s="121">
        <f t="shared" si="24"/>
        <v>3.6246658511168497</v>
      </c>
      <c r="FU14" s="85">
        <f>+Cas_Hoy!B13</f>
        <v>242</v>
      </c>
      <c r="FV14" s="62">
        <f>+Cas_Hoy!C13</f>
        <v>206</v>
      </c>
      <c r="FW14" s="62">
        <f>+Cas_Hoy!D13</f>
        <v>1413</v>
      </c>
      <c r="FX14" s="62">
        <f>+Cas_Hoy!E13</f>
        <v>1595</v>
      </c>
      <c r="FY14" s="62">
        <f>+Cas_Hoy!F13</f>
        <v>4849</v>
      </c>
      <c r="FZ14" s="62">
        <f>+Cas_Hoy!G13</f>
        <v>5240</v>
      </c>
      <c r="GA14" s="62">
        <f>+Cas_Hoy!H13</f>
        <v>5208</v>
      </c>
      <c r="GB14" s="62">
        <f>+Cas_Hoy!I13</f>
        <v>5338</v>
      </c>
      <c r="GC14" s="62">
        <f>+Cas_Hoy!J13</f>
        <v>3890</v>
      </c>
      <c r="GD14" s="62">
        <f>+Cas_Hoy!K13</f>
        <v>4349</v>
      </c>
      <c r="GE14" s="62">
        <f>+Cas_Hoy!L13</f>
        <v>2766</v>
      </c>
      <c r="GF14" s="62">
        <f>+Cas_Hoy!M13</f>
        <v>3121</v>
      </c>
      <c r="GG14" s="62">
        <f>+Cas_Hoy!N13</f>
        <v>1939</v>
      </c>
      <c r="GH14" s="62">
        <f>+Cas_Hoy!O13</f>
        <v>1922</v>
      </c>
      <c r="GI14" s="62">
        <f>+Cas_Hoy!P13</f>
        <v>877</v>
      </c>
      <c r="GJ14" s="62">
        <f>+Cas_Hoy!Q13</f>
        <v>866</v>
      </c>
      <c r="GK14" s="62">
        <f>+Cas_Hoy!R13</f>
        <v>305</v>
      </c>
      <c r="GL14" s="62">
        <f>+Cas_Hoy!S13</f>
        <v>340</v>
      </c>
      <c r="GM14" s="62">
        <f>+Cas_Hoy!T13</f>
        <v>49</v>
      </c>
      <c r="GN14" s="86">
        <f>+Cas_Hoy!U13</f>
        <v>67</v>
      </c>
      <c r="GO14" s="543">
        <f t="shared" si="74"/>
        <v>0.17324614501444852</v>
      </c>
      <c r="GP14" s="112">
        <f t="shared" si="75"/>
        <v>0.21826535725117316</v>
      </c>
      <c r="GQ14" s="112">
        <f t="shared" si="76"/>
        <v>0.41328165885588292</v>
      </c>
      <c r="GR14" s="112">
        <f t="shared" si="77"/>
        <v>0.43113488745384448</v>
      </c>
      <c r="GS14" s="323">
        <f t="shared" si="25"/>
        <v>0.36791858812341965</v>
      </c>
      <c r="GT14" s="323">
        <f t="shared" si="25"/>
        <v>0.1902560615659748</v>
      </c>
      <c r="GU14" s="323">
        <f t="shared" si="25"/>
        <v>0.7</v>
      </c>
      <c r="GV14" s="323">
        <f t="shared" si="25"/>
        <v>0.7</v>
      </c>
      <c r="GW14" s="323">
        <f t="shared" si="25"/>
        <v>0.67059877281453351</v>
      </c>
      <c r="GX14" s="323">
        <f t="shared" si="25"/>
        <v>0.7</v>
      </c>
      <c r="GY14" s="323">
        <f t="shared" si="25"/>
        <v>0.61747781347228303</v>
      </c>
      <c r="GZ14" s="323">
        <f t="shared" si="25"/>
        <v>0.68420636923212952</v>
      </c>
      <c r="HA14" s="323">
        <f t="shared" si="25"/>
        <v>0.41328165885588292</v>
      </c>
      <c r="HB14" s="323">
        <f t="shared" si="25"/>
        <v>0.43113488745384448</v>
      </c>
      <c r="HC14" s="323">
        <f t="shared" si="25"/>
        <v>0.17324614501444852</v>
      </c>
      <c r="HD14" s="323">
        <f t="shared" si="25"/>
        <v>0.21826535725117316</v>
      </c>
      <c r="HE14" s="323">
        <f t="shared" si="25"/>
        <v>0.127973185176362</v>
      </c>
      <c r="HF14" s="323">
        <f t="shared" si="25"/>
        <v>0.14395106743340269</v>
      </c>
      <c r="HG14" s="323">
        <f t="shared" si="25"/>
        <v>0.11431469474574281</v>
      </c>
      <c r="HH14" s="327">
        <f t="shared" si="25"/>
        <v>9.3261371745326019E-2</v>
      </c>
      <c r="HI14" s="331">
        <f>+CyF_Tot!B13</f>
        <v>0</v>
      </c>
      <c r="HJ14" s="149">
        <f>+CyF_Tot!C13</f>
        <v>42027</v>
      </c>
      <c r="HK14" s="149">
        <f>+CyF_Tot!D13</f>
        <v>43469</v>
      </c>
      <c r="HL14" s="149">
        <f>+CyF_Tot!E13</f>
        <v>44804</v>
      </c>
      <c r="HM14" s="149">
        <f>+CyF_Tot!F13</f>
        <v>0</v>
      </c>
      <c r="HN14" s="149">
        <f>+CyF_Tot!G13</f>
        <v>994</v>
      </c>
      <c r="HO14" s="149">
        <f>+CyF_Tot!H13</f>
        <v>1014</v>
      </c>
      <c r="HP14" s="149">
        <f>+CyF_Tot!I13</f>
        <v>1040</v>
      </c>
      <c r="HQ14" s="204">
        <f t="shared" si="26"/>
        <v>9.5032879744234522E-2</v>
      </c>
      <c r="HR14" s="198">
        <f t="shared" si="27"/>
        <v>9.1373394512930653E-2</v>
      </c>
      <c r="HS14" s="198">
        <f t="shared" si="28"/>
        <v>8.9343575685676122E-2</v>
      </c>
      <c r="HT14" s="198">
        <f t="shared" si="29"/>
        <v>8.4866351581224714E-2</v>
      </c>
      <c r="HU14" s="198">
        <f t="shared" si="30"/>
        <v>9.119988443730849E-2</v>
      </c>
      <c r="HV14" s="198">
        <f t="shared" si="31"/>
        <v>8.9739577150134364E-2</v>
      </c>
      <c r="HW14" s="198">
        <f t="shared" si="32"/>
        <v>6.6226056232207953E-2</v>
      </c>
      <c r="HX14" s="198">
        <f t="shared" si="33"/>
        <v>7.0039126937148671E-2</v>
      </c>
      <c r="HY14" s="198">
        <f t="shared" si="34"/>
        <v>5.4820051787361324E-2</v>
      </c>
      <c r="HZ14" s="198">
        <f t="shared" si="35"/>
        <v>5.8504442771146851E-2</v>
      </c>
      <c r="IA14" s="198">
        <f t="shared" si="36"/>
        <v>4.2055023448765959E-2</v>
      </c>
      <c r="IB14" s="198">
        <f t="shared" si="37"/>
        <v>4.4931637860396619E-2</v>
      </c>
      <c r="IC14" s="198">
        <f t="shared" si="38"/>
        <v>3.2551818493517445E-2</v>
      </c>
      <c r="ID14" s="198">
        <f t="shared" si="39"/>
        <v>3.5339602387963548E-2</v>
      </c>
      <c r="IE14" s="198">
        <f t="shared" si="40"/>
        <v>1.6153040867849248E-2</v>
      </c>
      <c r="IF14" s="198">
        <f t="shared" si="41"/>
        <v>2.0225961590348524E-2</v>
      </c>
      <c r="IG14" s="198">
        <f t="shared" si="42"/>
        <v>5.2883214436038294E-3</v>
      </c>
      <c r="IH14" s="198">
        <f t="shared" si="43"/>
        <v>9.3570912073561632E-3</v>
      </c>
      <c r="II14" s="198">
        <f t="shared" si="44"/>
        <v>7.9034254541771509E-4</v>
      </c>
      <c r="IJ14" s="99">
        <f t="shared" si="45"/>
        <v>2.1618193154072794E-3</v>
      </c>
      <c r="IK14" s="677"/>
      <c r="IL14" s="678"/>
      <c r="IM14" s="678"/>
      <c r="IN14" s="678"/>
      <c r="IO14" s="678"/>
      <c r="IP14" s="678"/>
      <c r="IQ14" s="678"/>
      <c r="IR14" s="678"/>
      <c r="IS14" s="678"/>
      <c r="IT14" s="678"/>
      <c r="IU14" s="678"/>
      <c r="IV14" s="678"/>
      <c r="IW14" s="678"/>
      <c r="IX14" s="678"/>
      <c r="IY14" s="678"/>
      <c r="IZ14" s="678"/>
      <c r="JA14" s="678"/>
      <c r="JB14" s="678"/>
      <c r="JC14" s="678"/>
      <c r="JD14" s="679"/>
      <c r="JF14" s="616">
        <f t="shared" si="47"/>
        <v>10.483004429069371</v>
      </c>
      <c r="JG14" s="291">
        <f t="shared" si="47"/>
        <v>0</v>
      </c>
      <c r="JH14" s="291">
        <f t="shared" si="47"/>
        <v>11.150551023063056</v>
      </c>
      <c r="JI14" s="291">
        <f t="shared" si="47"/>
        <v>23.477622890682319</v>
      </c>
      <c r="JJ14" s="291">
        <f t="shared" si="47"/>
        <v>43.694357966027638</v>
      </c>
      <c r="JK14" s="291">
        <f t="shared" si="47"/>
        <v>22.202692076414266</v>
      </c>
      <c r="JL14" s="291">
        <f t="shared" si="47"/>
        <v>240.68595497166925</v>
      </c>
      <c r="JM14" s="291">
        <f t="shared" si="47"/>
        <v>184.91080424346589</v>
      </c>
      <c r="JN14" s="291">
        <f t="shared" si="47"/>
        <v>563.3546862932169</v>
      </c>
      <c r="JO14" s="291">
        <f t="shared" si="47"/>
        <v>391.65046614919606</v>
      </c>
      <c r="JP14" s="291">
        <f t="shared" si="47"/>
        <v>2203.0518980594984</v>
      </c>
      <c r="JQ14" s="291">
        <f t="shared" si="47"/>
        <v>1285.9835187169729</v>
      </c>
      <c r="JR14" s="291">
        <f t="shared" si="47"/>
        <v>6273.9097169089519</v>
      </c>
      <c r="JS14" s="291">
        <f t="shared" si="47"/>
        <v>2508.9268934410825</v>
      </c>
      <c r="JT14" s="291">
        <f t="shared" si="47"/>
        <v>10114.611707868631</v>
      </c>
      <c r="JU14" s="291">
        <f t="shared" si="47"/>
        <v>5565.8170176086687</v>
      </c>
      <c r="JV14" s="291">
        <f t="shared" si="47"/>
        <v>17708.006279434852</v>
      </c>
      <c r="JW14" s="291">
        <f t="shared" si="47"/>
        <v>7665.6907106734079</v>
      </c>
      <c r="JX14" s="291">
        <f t="shared" si="47"/>
        <v>30252.10084033613</v>
      </c>
      <c r="JY14" s="617">
        <f t="shared" si="47"/>
        <v>9216.5898617511521</v>
      </c>
      <c r="JZ14" s="614">
        <f t="shared" si="79"/>
        <v>21.690470954350594</v>
      </c>
      <c r="KA14" s="291">
        <f t="shared" si="79"/>
        <v>14.982068336959202</v>
      </c>
      <c r="KB14" s="291">
        <f t="shared" si="80"/>
        <v>855.12720017102549</v>
      </c>
      <c r="KC14" s="291">
        <f t="shared" si="80"/>
        <v>539.82139951569206</v>
      </c>
      <c r="KD14" s="291">
        <f t="shared" si="81"/>
        <v>8856.0214581218061</v>
      </c>
      <c r="KE14" s="617">
        <f t="shared" si="81"/>
        <v>4366.0124248199381</v>
      </c>
      <c r="KF14" s="614">
        <f t="shared" si="82"/>
        <v>18.395710120399922</v>
      </c>
      <c r="KG14" s="291">
        <f t="shared" si="83"/>
        <v>692.61506585762902</v>
      </c>
      <c r="KH14" s="617">
        <f t="shared" si="84"/>
        <v>6384.4136380666905</v>
      </c>
    </row>
    <row r="15" spans="1:294" ht="14.4">
      <c r="A15" s="35" t="s">
        <v>27</v>
      </c>
      <c r="B15" s="224">
        <v>618994</v>
      </c>
      <c r="C15" s="522">
        <f t="shared" si="85"/>
        <v>54876</v>
      </c>
      <c r="D15" s="505">
        <f t="shared" si="86"/>
        <v>926</v>
      </c>
      <c r="E15" s="234">
        <f t="shared" si="48"/>
        <v>4.8431335740327583E-3</v>
      </c>
      <c r="F15" s="206">
        <f t="shared" si="0"/>
        <v>8.4979822098437144E-2</v>
      </c>
      <c r="G15" s="26">
        <f t="shared" si="49"/>
        <v>3.634814757633408</v>
      </c>
      <c r="H15" s="25">
        <f t="shared" si="1"/>
        <v>0.30888591146446093</v>
      </c>
      <c r="I15" s="32">
        <f t="shared" si="2"/>
        <v>0.32223914067000792</v>
      </c>
      <c r="J15" s="343">
        <f t="shared" si="3"/>
        <v>0.52321500781076236</v>
      </c>
      <c r="K15" s="344">
        <f t="shared" si="50"/>
        <v>2.8591988112472281E-3</v>
      </c>
      <c r="L15" s="345">
        <f t="shared" si="51"/>
        <v>6.1569322562795152</v>
      </c>
      <c r="M15" s="346">
        <f t="shared" si="52"/>
        <v>0.54555524026471802</v>
      </c>
      <c r="N15" s="826"/>
      <c r="O15" s="161"/>
      <c r="P15" s="161"/>
      <c r="Q15" s="161"/>
      <c r="R15" s="161"/>
      <c r="S15" s="162">
        <f t="shared" si="4"/>
        <v>54876</v>
      </c>
      <c r="T15" s="163">
        <f t="shared" si="5"/>
        <v>8865.3524913004003</v>
      </c>
      <c r="U15" s="162">
        <f t="shared" si="6"/>
        <v>993</v>
      </c>
      <c r="V15" s="164">
        <f t="shared" si="7"/>
        <v>1.8428817994543732E-2</v>
      </c>
      <c r="W15" s="163">
        <f t="shared" si="8"/>
        <v>160.42158728517563</v>
      </c>
      <c r="X15" s="162">
        <f t="shared" si="9"/>
        <v>2274</v>
      </c>
      <c r="Y15" s="164">
        <f t="shared" si="10"/>
        <v>4.3230295426029429E-2</v>
      </c>
      <c r="Z15" s="163">
        <f t="shared" si="11"/>
        <v>367.37028145668614</v>
      </c>
      <c r="AA15" s="162">
        <f t="shared" si="12"/>
        <v>926</v>
      </c>
      <c r="AB15" s="163">
        <f t="shared" si="13"/>
        <v>1495.975728359241</v>
      </c>
      <c r="AC15" s="165">
        <f t="shared" si="53"/>
        <v>1.6874407755667321E-2</v>
      </c>
      <c r="AD15" s="162">
        <f t="shared" si="14"/>
        <v>13</v>
      </c>
      <c r="AE15" s="164">
        <f t="shared" si="15"/>
        <v>1.4238773274917854E-2</v>
      </c>
      <c r="AF15" s="163">
        <f t="shared" si="16"/>
        <v>21.001819080637294</v>
      </c>
      <c r="AG15" s="162">
        <f t="shared" si="17"/>
        <v>25</v>
      </c>
      <c r="AH15" s="164">
        <f t="shared" si="18"/>
        <v>2.774694783573807E-2</v>
      </c>
      <c r="AI15" s="163">
        <f t="shared" si="19"/>
        <v>40.388113616610177</v>
      </c>
      <c r="AJ15" s="830"/>
      <c r="AK15" s="81">
        <v>53111</v>
      </c>
      <c r="AL15" s="39">
        <v>50863</v>
      </c>
      <c r="AM15" s="39">
        <v>51381</v>
      </c>
      <c r="AN15" s="39">
        <v>48160</v>
      </c>
      <c r="AO15" s="39">
        <v>47991</v>
      </c>
      <c r="AP15" s="39">
        <v>46069</v>
      </c>
      <c r="AQ15" s="39">
        <v>49100</v>
      </c>
      <c r="AR15" s="39">
        <v>47475</v>
      </c>
      <c r="AS15" s="39">
        <v>43074</v>
      </c>
      <c r="AT15" s="39">
        <v>42004</v>
      </c>
      <c r="AU15" s="39">
        <v>29048</v>
      </c>
      <c r="AV15" s="39">
        <v>29747</v>
      </c>
      <c r="AW15" s="39">
        <v>21186</v>
      </c>
      <c r="AX15" s="39">
        <v>22858</v>
      </c>
      <c r="AY15" s="39">
        <v>11047</v>
      </c>
      <c r="AZ15" s="39">
        <v>13865</v>
      </c>
      <c r="BA15" s="39">
        <v>3606</v>
      </c>
      <c r="BB15" s="39">
        <v>6200</v>
      </c>
      <c r="BC15" s="39">
        <v>641</v>
      </c>
      <c r="BD15" s="46">
        <v>1568</v>
      </c>
      <c r="BE15" s="258">
        <v>2.0000000000000002E-5</v>
      </c>
      <c r="BF15" s="43">
        <v>2.0000000000000002E-5</v>
      </c>
      <c r="BG15" s="53">
        <v>5.0000000000000002E-5</v>
      </c>
      <c r="BH15" s="53">
        <v>4.0000000000000003E-5</v>
      </c>
      <c r="BI15" s="53">
        <v>1.2518952302791728E-4</v>
      </c>
      <c r="BJ15" s="53">
        <v>1.2406223545552731E-4</v>
      </c>
      <c r="BK15" s="53">
        <v>3.4000000000000002E-4</v>
      </c>
      <c r="BL15" s="53">
        <v>1.8000000000000001E-4</v>
      </c>
      <c r="BM15" s="53">
        <v>8.9999999999999998E-4</v>
      </c>
      <c r="BN15" s="53">
        <v>5.0000000000000001E-4</v>
      </c>
      <c r="BO15" s="53">
        <v>3.8E-3</v>
      </c>
      <c r="BP15" s="53">
        <v>2E-3</v>
      </c>
      <c r="BQ15" s="53">
        <v>1.6199999999999999E-2</v>
      </c>
      <c r="BR15" s="53">
        <v>6.1999999999999998E-3</v>
      </c>
      <c r="BS15" s="53">
        <v>6.1100000000000002E-2</v>
      </c>
      <c r="BT15" s="53">
        <v>2.6800000000000001E-2</v>
      </c>
      <c r="BU15" s="53">
        <v>0.1421</v>
      </c>
      <c r="BV15" s="53">
        <v>5.4699999999999999E-2</v>
      </c>
      <c r="BW15" s="53">
        <v>0.27589999999999998</v>
      </c>
      <c r="BX15" s="54">
        <v>0.1051</v>
      </c>
      <c r="BY15" s="64">
        <f>+Fall_Hoy!B175</f>
        <v>0</v>
      </c>
      <c r="BZ15" s="62">
        <f>+Fall_Hoy!C175</f>
        <v>0</v>
      </c>
      <c r="CA15" s="62">
        <f>+Fall_Hoy!D175</f>
        <v>1.2</v>
      </c>
      <c r="CB15" s="62">
        <f>+Fall_Hoy!E175</f>
        <v>0</v>
      </c>
      <c r="CC15" s="62">
        <f>+Fall_Hoy!F175</f>
        <v>3.5999999999999996</v>
      </c>
      <c r="CD15" s="62">
        <f>+Fall_Hoy!G175</f>
        <v>2.4</v>
      </c>
      <c r="CE15" s="62">
        <f>+Fall_Hoy!H175</f>
        <v>13.2</v>
      </c>
      <c r="CF15" s="62">
        <f>+Fall_Hoy!I175</f>
        <v>10.799999999999999</v>
      </c>
      <c r="CG15" s="62">
        <f>+Fall_Hoy!J175</f>
        <v>22.8</v>
      </c>
      <c r="CH15" s="62">
        <f>+Fall_Hoy!K175</f>
        <v>19.2</v>
      </c>
      <c r="CI15" s="62">
        <f>+Fall_Hoy!L175</f>
        <v>72</v>
      </c>
      <c r="CJ15" s="62">
        <f>+Fall_Hoy!M175</f>
        <v>33.6</v>
      </c>
      <c r="CK15" s="62">
        <f>+Fall_Hoy!N175</f>
        <v>166.79999999999998</v>
      </c>
      <c r="CL15" s="62">
        <f>+Fall_Hoy!O175</f>
        <v>78</v>
      </c>
      <c r="CM15" s="62">
        <f>+Fall_Hoy!P175</f>
        <v>181.2</v>
      </c>
      <c r="CN15" s="62">
        <f>+Fall_Hoy!Q175</f>
        <v>127.19999999999999</v>
      </c>
      <c r="CO15" s="62">
        <f>+Fall_Hoy!R175</f>
        <v>152.4</v>
      </c>
      <c r="CP15" s="62">
        <f>+Fall_Hoy!S175</f>
        <v>114</v>
      </c>
      <c r="CQ15" s="62">
        <f>+Fall_Hoy!T175</f>
        <v>40.799999999999997</v>
      </c>
      <c r="CR15" s="253">
        <f>+Fall_Hoy!U175</f>
        <v>67.2</v>
      </c>
      <c r="CS15" s="75">
        <f t="shared" si="54"/>
        <v>0.26845569969822436</v>
      </c>
      <c r="CT15" s="76">
        <f t="shared" si="54"/>
        <v>0.34232013391391397</v>
      </c>
      <c r="CU15" s="76">
        <f t="shared" si="55"/>
        <v>0.48599529388729801</v>
      </c>
      <c r="CV15" s="76">
        <f t="shared" si="55"/>
        <v>0.55038258645945948</v>
      </c>
      <c r="CW15" s="76">
        <f>IF(MIN(+CC15/(AO15*BI15),0.7)&gt;0,MIN(+CC15/(AO15*BI15),0.7),DQ15/AO15)</f>
        <v>0.59920401741993279</v>
      </c>
      <c r="CX15" s="76">
        <f t="shared" ref="CX15:CX33" si="100">IF(MIN(+CD15/(AP15*BJ15),0.7)&gt;0,MIN(+CD15/(AP15*BJ15),0.7),DR15/AP15)</f>
        <v>0.41991641693470033</v>
      </c>
      <c r="CY15" s="76">
        <f t="shared" ref="CY15:CY33" si="101">IF(MIN(+CE15/(AQ15*BK15),0.7)&gt;0,MIN(+CE15/(AQ15*BK15),0.7),DS15/AQ15)</f>
        <v>0.7</v>
      </c>
      <c r="CZ15" s="76">
        <f t="shared" ref="CZ15:CZ33" si="102">IF(MIN(+CF15/(AR15*BL15),0.7)&gt;0,MIN(+CF15/(AR15*BL15),0.7),DT15/AR15)</f>
        <v>0.7</v>
      </c>
      <c r="DA15" s="76">
        <f t="shared" ref="DA15:DA33" si="103">IF(MIN(+CG15/(AS15*BM15),0.7)&gt;0,MIN(+CG15/(AS15*BM15),0.7),DU15/AS15)</f>
        <v>0.58813514726594551</v>
      </c>
      <c r="DB15" s="76">
        <f t="shared" ref="DB15:DB33" si="104">IF(MIN(+CH15/(AT15*BN15),0.7)&gt;0,MIN(+CH15/(AT15*BN15),0.7),DV15/AT15)</f>
        <v>0.7</v>
      </c>
      <c r="DC15" s="76">
        <f t="shared" ref="DC15:DC33" si="105">IF(MIN(+CI15/(AU15*BO15),0.7)&gt;0,MIN(+CI15/(AU15*BO15),0.7),DW15/AU15)</f>
        <v>0.6522778993752627</v>
      </c>
      <c r="DD15" s="76">
        <f t="shared" ref="DD15:DD33" si="106">IF(MIN(+CJ15/(AV15*BP15),0.7)&gt;0,MIN(+CJ15/(AV15*BP15),0.7),DX15/AV15)</f>
        <v>0.56476283322688003</v>
      </c>
      <c r="DE15" s="76">
        <f t="shared" ref="DE15:DE33" si="107">IF(MIN(+CK15/(AW15*BQ15),0.7)&gt;0,MIN(+CK15/(AW15*BQ15),0.7),DY15/AW15)</f>
        <v>0.48599529388729801</v>
      </c>
      <c r="DF15" s="76">
        <f t="shared" ref="DF15:DF33" si="108">IF(MIN(+CL15/(AX15*BR15),0.7)&gt;0,MIN(+CL15/(AX15*BR15),0.7),DZ15/AX15)</f>
        <v>0.55038258645945948</v>
      </c>
      <c r="DG15" s="76">
        <f t="shared" ref="DG15:DG33" si="109">IF(MIN(+CM15/(AY15*BS15),0.7)&gt;0,MIN(+CM15/(AY15*BS15),0.7),EA15/AY15)</f>
        <v>0.26845569969822436</v>
      </c>
      <c r="DH15" s="76">
        <f t="shared" ref="DH15:DH33" si="110">IF(MIN(+CN15/(AZ15*BT15),0.7)&gt;0,MIN(+CN15/(AZ15*BT15),0.7),EB15/AZ15)</f>
        <v>0.34232013391391397</v>
      </c>
      <c r="DI15" s="76">
        <f t="shared" ref="DI15:DI33" si="111">IF(MIN(+CO15/(BA15*BU15),0.7)&gt;0,MIN(+CO15/(BA15*BU15),0.7),EC15/BA15)</f>
        <v>0.29741657406550892</v>
      </c>
      <c r="DJ15" s="76">
        <f t="shared" ref="DJ15:DJ33" si="112">IF(MIN(+CP15/(BB15*BV15),0.7)&gt;0,MIN(+CP15/(BB15*BV15),0.7),ED15/BB15)</f>
        <v>0.33614436515893142</v>
      </c>
      <c r="DK15" s="76">
        <f t="shared" ref="DK15:DK33" si="113">IF(MIN(+CQ15/(BC15*BW15),0.7)&gt;0,MIN(+CQ15/(BC15*BW15),0.7),EE15/BC15)</f>
        <v>0.23070150787184082</v>
      </c>
      <c r="DL15" s="76">
        <f t="shared" ref="DL15:DL33" si="114">IF(MIN(+CR15/(BD15*BX15),0.7)&gt;0,MIN(+CR15/(BD15*BX15),0.7),EF15/BD15)</f>
        <v>0.40777490825064566</v>
      </c>
      <c r="DM15" s="85">
        <f>+'Cas_-14'!B14</f>
        <v>514</v>
      </c>
      <c r="DN15" s="62">
        <f>+'Cas_-14'!C14</f>
        <v>481</v>
      </c>
      <c r="DO15" s="62">
        <f>+'Cas_-14'!D14</f>
        <v>1443</v>
      </c>
      <c r="DP15" s="62">
        <f>+'Cas_-14'!E14</f>
        <v>1790</v>
      </c>
      <c r="DQ15" s="62">
        <f>+'Cas_-14'!F14</f>
        <v>5352</v>
      </c>
      <c r="DR15" s="62">
        <f>+'Cas_-14'!G14</f>
        <v>5424</v>
      </c>
      <c r="DS15" s="62">
        <f>+'Cas_-14'!H14</f>
        <v>7125</v>
      </c>
      <c r="DT15" s="62">
        <f>+'Cas_-14'!I14</f>
        <v>6511</v>
      </c>
      <c r="DU15" s="62">
        <f>+'Cas_-14'!J14</f>
        <v>5712</v>
      </c>
      <c r="DV15" s="62">
        <f>+'Cas_-14'!K14</f>
        <v>5267</v>
      </c>
      <c r="DW15" s="62">
        <f>+'Cas_-14'!L14</f>
        <v>3220</v>
      </c>
      <c r="DX15" s="62">
        <f>+'Cas_-14'!M14</f>
        <v>3199</v>
      </c>
      <c r="DY15" s="62">
        <f>+'Cas_-14'!N14</f>
        <v>1751</v>
      </c>
      <c r="DZ15" s="62">
        <f>+'Cas_-14'!O14</f>
        <v>1782</v>
      </c>
      <c r="EA15" s="62">
        <f>+'Cas_-14'!P14</f>
        <v>853</v>
      </c>
      <c r="EB15" s="62">
        <f>+'Cas_-14'!Q14</f>
        <v>837</v>
      </c>
      <c r="EC15" s="62">
        <f>+'Cas_-14'!R14</f>
        <v>353</v>
      </c>
      <c r="ED15" s="62">
        <f>+'Cas_-14'!S14</f>
        <v>388</v>
      </c>
      <c r="EE15" s="62">
        <f>+'Cas_-14'!T14</f>
        <v>65</v>
      </c>
      <c r="EF15" s="86">
        <f>+'Cas_-14'!U14</f>
        <v>113</v>
      </c>
      <c r="EG15" s="201">
        <f t="shared" si="22"/>
        <v>9.6778445143190679E-3</v>
      </c>
      <c r="EH15" s="91">
        <f t="shared" si="22"/>
        <v>9.4567760454554398E-3</v>
      </c>
      <c r="EI15" s="91">
        <f t="shared" si="22"/>
        <v>2.8084311321305542E-2</v>
      </c>
      <c r="EJ15" s="91">
        <f t="shared" si="22"/>
        <v>3.7167774086378738E-2</v>
      </c>
      <c r="EK15" s="91">
        <f t="shared" si="22"/>
        <v>0.111520910170657</v>
      </c>
      <c r="EL15" s="91">
        <f t="shared" si="22"/>
        <v>0.11773643882003082</v>
      </c>
      <c r="EM15" s="91">
        <f t="shared" si="22"/>
        <v>0.14511201629327902</v>
      </c>
      <c r="EN15" s="91">
        <f t="shared" si="22"/>
        <v>0.13714586624539232</v>
      </c>
      <c r="EO15" s="91">
        <f t="shared" si="22"/>
        <v>0.13260899846775318</v>
      </c>
      <c r="EP15" s="91">
        <f t="shared" si="22"/>
        <v>0.12539281973145414</v>
      </c>
      <c r="EQ15" s="91">
        <f t="shared" si="22"/>
        <v>0.11085100523271826</v>
      </c>
      <c r="ER15" s="91">
        <f t="shared" si="22"/>
        <v>0.10754025616028508</v>
      </c>
      <c r="ES15" s="91">
        <f t="shared" si="22"/>
        <v>8.2648919097517232E-2</v>
      </c>
      <c r="ET15" s="91">
        <f t="shared" si="22"/>
        <v>7.795957651588066E-2</v>
      </c>
      <c r="EU15" s="91">
        <f t="shared" si="22"/>
        <v>7.7215533629039559E-2</v>
      </c>
      <c r="EV15" s="91">
        <f t="shared" si="22"/>
        <v>6.0367832672196177E-2</v>
      </c>
      <c r="EW15" s="91">
        <f t="shared" si="23"/>
        <v>9.7892401552967273E-2</v>
      </c>
      <c r="EX15" s="91">
        <f t="shared" si="23"/>
        <v>6.2580645161290319E-2</v>
      </c>
      <c r="EY15" s="91">
        <f t="shared" si="23"/>
        <v>0.10140405616224649</v>
      </c>
      <c r="EZ15" s="100">
        <f t="shared" si="23"/>
        <v>7.2066326530612249E-2</v>
      </c>
      <c r="FA15" s="119">
        <f t="shared" si="72"/>
        <v>3.4767058787412477</v>
      </c>
      <c r="FB15" s="120">
        <f t="shared" si="72"/>
        <v>5.6705718718236762</v>
      </c>
      <c r="FC15" s="120">
        <f t="shared" si="73"/>
        <v>5.8802377477420302</v>
      </c>
      <c r="FD15" s="120">
        <f t="shared" si="73"/>
        <v>7.0598457695231893</v>
      </c>
      <c r="FE15" s="120">
        <f t="shared" si="24"/>
        <v>5.3730194319880402</v>
      </c>
      <c r="FF15" s="120">
        <f t="shared" si="24"/>
        <v>3.5665799062988035</v>
      </c>
      <c r="FG15" s="120">
        <f t="shared" si="24"/>
        <v>4.8238596491228067</v>
      </c>
      <c r="FH15" s="120">
        <f t="shared" si="24"/>
        <v>5.1040546767009669</v>
      </c>
      <c r="FI15" s="120">
        <f t="shared" si="24"/>
        <v>4.4351073762838471</v>
      </c>
      <c r="FJ15" s="120">
        <f t="shared" si="24"/>
        <v>5.5824568065312326</v>
      </c>
      <c r="FK15" s="120">
        <f t="shared" si="24"/>
        <v>5.8842759071592017</v>
      </c>
      <c r="FL15" s="120">
        <f t="shared" si="24"/>
        <v>5.2516411378555796</v>
      </c>
      <c r="FM15" s="120">
        <f t="shared" si="24"/>
        <v>5.8802377477420302</v>
      </c>
      <c r="FN15" s="120">
        <f t="shared" si="24"/>
        <v>7.0598457695231893</v>
      </c>
      <c r="FO15" s="120">
        <f t="shared" si="24"/>
        <v>3.4767058787412477</v>
      </c>
      <c r="FP15" s="120">
        <f t="shared" si="24"/>
        <v>5.6705718718236762</v>
      </c>
      <c r="FQ15" s="120">
        <f t="shared" si="24"/>
        <v>3.0381987707655105</v>
      </c>
      <c r="FR15" s="120">
        <f t="shared" si="24"/>
        <v>5.3713790308901412</v>
      </c>
      <c r="FS15" s="120">
        <f t="shared" si="24"/>
        <v>2.2750717930130766</v>
      </c>
      <c r="FT15" s="121">
        <f t="shared" si="24"/>
        <v>5.6583279304160383</v>
      </c>
      <c r="FU15" s="85">
        <f>+Cas_Hoy!B14</f>
        <v>552</v>
      </c>
      <c r="FV15" s="62">
        <f>+Cas_Hoy!C14</f>
        <v>513</v>
      </c>
      <c r="FW15" s="62">
        <f>+Cas_Hoy!D14</f>
        <v>1529</v>
      </c>
      <c r="FX15" s="62">
        <f>+Cas_Hoy!E14</f>
        <v>1898</v>
      </c>
      <c r="FY15" s="62">
        <f>+Cas_Hoy!F14</f>
        <v>5564</v>
      </c>
      <c r="FZ15" s="62">
        <f>+Cas_Hoy!G14</f>
        <v>5647</v>
      </c>
      <c r="GA15" s="62">
        <f>+Cas_Hoy!H14</f>
        <v>7373</v>
      </c>
      <c r="GB15" s="62">
        <f>+Cas_Hoy!I14</f>
        <v>6787</v>
      </c>
      <c r="GC15" s="62">
        <f>+Cas_Hoy!J14</f>
        <v>5962</v>
      </c>
      <c r="GD15" s="62">
        <f>+Cas_Hoy!K14</f>
        <v>5487</v>
      </c>
      <c r="GE15" s="62">
        <f>+Cas_Hoy!L14</f>
        <v>3353</v>
      </c>
      <c r="GF15" s="62">
        <f>+Cas_Hoy!M14</f>
        <v>3332</v>
      </c>
      <c r="GG15" s="62">
        <f>+Cas_Hoy!N14</f>
        <v>1830</v>
      </c>
      <c r="GH15" s="62">
        <f>+Cas_Hoy!O14</f>
        <v>1871</v>
      </c>
      <c r="GI15" s="62">
        <f>+Cas_Hoy!P14</f>
        <v>891</v>
      </c>
      <c r="GJ15" s="62">
        <f>+Cas_Hoy!Q14</f>
        <v>882</v>
      </c>
      <c r="GK15" s="62">
        <f>+Cas_Hoy!R14</f>
        <v>365</v>
      </c>
      <c r="GL15" s="62">
        <f>+Cas_Hoy!S14</f>
        <v>404</v>
      </c>
      <c r="GM15" s="62">
        <f>+Cas_Hoy!T14</f>
        <v>67</v>
      </c>
      <c r="GN15" s="86">
        <f>+Cas_Hoy!U14</f>
        <v>119</v>
      </c>
      <c r="GO15" s="543">
        <f t="shared" si="74"/>
        <v>0.28041503919240079</v>
      </c>
      <c r="GP15" s="112">
        <f t="shared" si="75"/>
        <v>0.36072444218885558</v>
      </c>
      <c r="GQ15" s="112">
        <f t="shared" si="76"/>
        <v>0.50792198047615955</v>
      </c>
      <c r="GR15" s="112">
        <f t="shared" si="77"/>
        <v>0.57787083011540319</v>
      </c>
      <c r="GS15" s="323">
        <f t="shared" si="25"/>
        <v>0.62293930361070726</v>
      </c>
      <c r="GT15" s="323">
        <f t="shared" si="25"/>
        <v>0.43718067965159529</v>
      </c>
      <c r="GU15" s="323">
        <f t="shared" si="25"/>
        <v>0.7</v>
      </c>
      <c r="GV15" s="323">
        <f t="shared" si="25"/>
        <v>0.7</v>
      </c>
      <c r="GW15" s="323">
        <f t="shared" si="25"/>
        <v>0.61387635644250127</v>
      </c>
      <c r="GX15" s="323">
        <f t="shared" si="25"/>
        <v>0.7</v>
      </c>
      <c r="GY15" s="323">
        <f t="shared" si="25"/>
        <v>0.67921981261032782</v>
      </c>
      <c r="GZ15" s="323">
        <f t="shared" si="25"/>
        <v>0.588243126074387</v>
      </c>
      <c r="HA15" s="323">
        <f t="shared" si="25"/>
        <v>0.50792198047615955</v>
      </c>
      <c r="HB15" s="323">
        <f t="shared" si="25"/>
        <v>0.57787083011540319</v>
      </c>
      <c r="HC15" s="323">
        <f t="shared" si="25"/>
        <v>0.28041503919240079</v>
      </c>
      <c r="HD15" s="323">
        <f t="shared" si="25"/>
        <v>0.36072444218885558</v>
      </c>
      <c r="HE15" s="323">
        <f t="shared" si="25"/>
        <v>0.30752705250399648</v>
      </c>
      <c r="HF15" s="323">
        <f t="shared" si="25"/>
        <v>0.35000598846445435</v>
      </c>
      <c r="HG15" s="323">
        <f t="shared" si="25"/>
        <v>0.23780001580635904</v>
      </c>
      <c r="HH15" s="327">
        <f t="shared" si="25"/>
        <v>0.42942667329050294</v>
      </c>
      <c r="HI15" s="331">
        <f>+CyF_Tot!B14</f>
        <v>0</v>
      </c>
      <c r="HJ15" s="149">
        <f>+CyF_Tot!C14</f>
        <v>52602</v>
      </c>
      <c r="HK15" s="149">
        <f>+CyF_Tot!D14</f>
        <v>53883</v>
      </c>
      <c r="HL15" s="149">
        <f>+CyF_Tot!E14</f>
        <v>54876</v>
      </c>
      <c r="HM15" s="149">
        <f>+CyF_Tot!F14</f>
        <v>0</v>
      </c>
      <c r="HN15" s="149">
        <f>+CyF_Tot!G14</f>
        <v>901</v>
      </c>
      <c r="HO15" s="149">
        <f>+CyF_Tot!H14</f>
        <v>913</v>
      </c>
      <c r="HP15" s="149">
        <f>+CyF_Tot!I14</f>
        <v>926</v>
      </c>
      <c r="HQ15" s="204">
        <f t="shared" si="26"/>
        <v>8.5802124091671331E-2</v>
      </c>
      <c r="HR15" s="198">
        <f t="shared" si="27"/>
        <v>8.2170424915265744E-2</v>
      </c>
      <c r="HS15" s="198">
        <f t="shared" si="28"/>
        <v>8.3007266629401902E-2</v>
      </c>
      <c r="HT15" s="198">
        <f t="shared" si="29"/>
        <v>7.7803662071037852E-2</v>
      </c>
      <c r="HU15" s="198">
        <f t="shared" si="30"/>
        <v>7.7530638422989559E-2</v>
      </c>
      <c r="HV15" s="198">
        <f t="shared" si="31"/>
        <v>7.4425600248144569E-2</v>
      </c>
      <c r="HW15" s="198">
        <f t="shared" si="32"/>
        <v>7.9322255143022394E-2</v>
      </c>
      <c r="HX15" s="198">
        <f t="shared" si="33"/>
        <v>7.6697027757942723E-2</v>
      </c>
      <c r="HY15" s="198">
        <f t="shared" si="34"/>
        <v>6.958710423687467E-2</v>
      </c>
      <c r="HZ15" s="198">
        <f t="shared" si="35"/>
        <v>6.7858492974083751E-2</v>
      </c>
      <c r="IA15" s="198">
        <f t="shared" si="36"/>
        <v>4.6927756973411699E-2</v>
      </c>
      <c r="IB15" s="198">
        <f t="shared" si="37"/>
        <v>4.8057008630132118E-2</v>
      </c>
      <c r="IC15" s="198">
        <f t="shared" si="38"/>
        <v>3.4226503003260127E-2</v>
      </c>
      <c r="ID15" s="198">
        <f t="shared" si="39"/>
        <v>3.6927660041939016E-2</v>
      </c>
      <c r="IE15" s="198">
        <f t="shared" si="40"/>
        <v>1.7846699644907704E-2</v>
      </c>
      <c r="IF15" s="198">
        <f t="shared" si="41"/>
        <v>2.2399247811772004E-2</v>
      </c>
      <c r="IG15" s="198">
        <f t="shared" si="42"/>
        <v>5.8255815080598518E-3</v>
      </c>
      <c r="IH15" s="198">
        <f t="shared" si="43"/>
        <v>1.0016252176919324E-2</v>
      </c>
      <c r="II15" s="198">
        <f t="shared" si="44"/>
        <v>1.035551233129885E-3</v>
      </c>
      <c r="IJ15" s="99">
        <f t="shared" si="45"/>
        <v>2.5331424860337904E-3</v>
      </c>
      <c r="IK15" s="677"/>
      <c r="IL15" s="678"/>
      <c r="IM15" s="678"/>
      <c r="IN15" s="678"/>
      <c r="IO15" s="678"/>
      <c r="IP15" s="678"/>
      <c r="IQ15" s="678"/>
      <c r="IR15" s="678"/>
      <c r="IS15" s="678"/>
      <c r="IT15" s="678"/>
      <c r="IU15" s="678"/>
      <c r="IV15" s="678"/>
      <c r="IW15" s="678"/>
      <c r="IX15" s="678"/>
      <c r="IY15" s="678"/>
      <c r="IZ15" s="678"/>
      <c r="JA15" s="678"/>
      <c r="JB15" s="678"/>
      <c r="JC15" s="678"/>
      <c r="JD15" s="679"/>
      <c r="JF15" s="616">
        <f t="shared" si="47"/>
        <v>0</v>
      </c>
      <c r="JG15" s="291">
        <f t="shared" si="47"/>
        <v>0</v>
      </c>
      <c r="JH15" s="291">
        <f t="shared" si="47"/>
        <v>23.354936649734338</v>
      </c>
      <c r="JI15" s="291">
        <f t="shared" si="47"/>
        <v>0</v>
      </c>
      <c r="JJ15" s="291">
        <f t="shared" si="47"/>
        <v>75.014065137213223</v>
      </c>
      <c r="JK15" s="291">
        <f t="shared" si="47"/>
        <v>52.095769389394171</v>
      </c>
      <c r="JL15" s="291">
        <f t="shared" si="47"/>
        <v>268.83910386965374</v>
      </c>
      <c r="JM15" s="291">
        <f t="shared" si="47"/>
        <v>227.48815165876772</v>
      </c>
      <c r="JN15" s="291">
        <f t="shared" si="47"/>
        <v>529.32163253935084</v>
      </c>
      <c r="JO15" s="291">
        <f t="shared" si="47"/>
        <v>457.09932387391677</v>
      </c>
      <c r="JP15" s="291">
        <f t="shared" si="47"/>
        <v>2478.6560176259982</v>
      </c>
      <c r="JQ15" s="291">
        <f t="shared" si="47"/>
        <v>1129.5256664537601</v>
      </c>
      <c r="JR15" s="291">
        <f t="shared" si="47"/>
        <v>7873.1237609742266</v>
      </c>
      <c r="JS15" s="291">
        <f t="shared" si="47"/>
        <v>3412.3720360486482</v>
      </c>
      <c r="JT15" s="291">
        <f t="shared" si="47"/>
        <v>16402.643251561509</v>
      </c>
      <c r="JU15" s="291">
        <f t="shared" si="47"/>
        <v>9174.1795888928955</v>
      </c>
      <c r="JV15" s="291">
        <f t="shared" si="47"/>
        <v>42262.895174708821</v>
      </c>
      <c r="JW15" s="291">
        <f t="shared" si="47"/>
        <v>18387.096774193549</v>
      </c>
      <c r="JX15" s="291">
        <f t="shared" si="47"/>
        <v>63650.546021840877</v>
      </c>
      <c r="JY15" s="617">
        <f t="shared" si="47"/>
        <v>42857.142857142855</v>
      </c>
      <c r="JZ15" s="614">
        <f t="shared" si="79"/>
        <v>31.478918961458</v>
      </c>
      <c r="KA15" s="291">
        <f t="shared" si="79"/>
        <v>16.541229013315689</v>
      </c>
      <c r="KB15" s="291">
        <f t="shared" si="80"/>
        <v>890.92738941776247</v>
      </c>
      <c r="KC15" s="291">
        <f t="shared" si="80"/>
        <v>533.44069246640834</v>
      </c>
      <c r="KD15" s="291">
        <f t="shared" si="81"/>
        <v>14835.52631578947</v>
      </c>
      <c r="KE15" s="617">
        <f t="shared" si="81"/>
        <v>8684.9025645636193</v>
      </c>
      <c r="KF15" s="614">
        <f t="shared" si="82"/>
        <v>24.195580945980002</v>
      </c>
      <c r="KG15" s="291">
        <f t="shared" si="83"/>
        <v>713.66782006920414</v>
      </c>
      <c r="KH15" s="617">
        <f t="shared" si="84"/>
        <v>11455.953366019932</v>
      </c>
    </row>
    <row r="16" spans="1:294" ht="14.4">
      <c r="A16" s="35" t="s">
        <v>28</v>
      </c>
      <c r="B16" s="224">
        <v>1120801</v>
      </c>
      <c r="C16" s="522">
        <f t="shared" si="85"/>
        <v>37499</v>
      </c>
      <c r="D16" s="505">
        <f t="shared" si="86"/>
        <v>495</v>
      </c>
      <c r="E16" s="234">
        <f t="shared" si="48"/>
        <v>5.1640199494960709E-3</v>
      </c>
      <c r="F16" s="206">
        <f t="shared" si="0"/>
        <v>3.0684305242411454E-2</v>
      </c>
      <c r="G16" s="26">
        <f t="shared" si="49"/>
        <v>2.7872279180929289</v>
      </c>
      <c r="H16" s="25">
        <f t="shared" si="1"/>
        <v>8.5524152218934418E-2</v>
      </c>
      <c r="I16" s="32">
        <f t="shared" si="2"/>
        <v>9.3253182055125533E-2</v>
      </c>
      <c r="J16" s="343">
        <f t="shared" si="3"/>
        <v>0.18228553132173855</v>
      </c>
      <c r="K16" s="344">
        <f t="shared" si="50"/>
        <v>2.4228386368350618E-3</v>
      </c>
      <c r="L16" s="345">
        <f t="shared" si="51"/>
        <v>5.9406765081252626</v>
      </c>
      <c r="M16" s="346">
        <f t="shared" si="52"/>
        <v>0.19875912706911325</v>
      </c>
      <c r="N16" s="826"/>
      <c r="O16" s="161"/>
      <c r="P16" s="161"/>
      <c r="Q16" s="161"/>
      <c r="R16" s="161"/>
      <c r="S16" s="162">
        <f t="shared" si="4"/>
        <v>37499</v>
      </c>
      <c r="T16" s="163">
        <f t="shared" si="5"/>
        <v>3345.7322040219451</v>
      </c>
      <c r="U16" s="162">
        <f t="shared" si="6"/>
        <v>1343</v>
      </c>
      <c r="V16" s="164">
        <f t="shared" si="7"/>
        <v>3.7144595641110743E-2</v>
      </c>
      <c r="W16" s="163">
        <f t="shared" si="8"/>
        <v>119.82501800051926</v>
      </c>
      <c r="X16" s="162">
        <f t="shared" si="9"/>
        <v>3108</v>
      </c>
      <c r="Y16" s="164">
        <f t="shared" si="10"/>
        <v>9.0372481172399752E-2</v>
      </c>
      <c r="Z16" s="163">
        <f t="shared" si="11"/>
        <v>277.30167978079965</v>
      </c>
      <c r="AA16" s="162">
        <f t="shared" si="12"/>
        <v>495</v>
      </c>
      <c r="AB16" s="163">
        <f t="shared" si="13"/>
        <v>441.648428222316</v>
      </c>
      <c r="AC16" s="165">
        <f t="shared" si="53"/>
        <v>1.3200352009386917E-2</v>
      </c>
      <c r="AD16" s="162">
        <f t="shared" si="14"/>
        <v>1</v>
      </c>
      <c r="AE16" s="164">
        <f t="shared" si="15"/>
        <v>2.0242914979757085E-3</v>
      </c>
      <c r="AF16" s="163">
        <f t="shared" si="16"/>
        <v>0.89221904691376974</v>
      </c>
      <c r="AG16" s="162">
        <f t="shared" si="17"/>
        <v>18</v>
      </c>
      <c r="AH16" s="164">
        <f t="shared" si="18"/>
        <v>3.7735849056603772E-2</v>
      </c>
      <c r="AI16" s="163">
        <f t="shared" si="19"/>
        <v>16.059942844447853</v>
      </c>
      <c r="AJ16" s="830"/>
      <c r="AK16" s="81">
        <v>103732</v>
      </c>
      <c r="AL16" s="39">
        <v>97644</v>
      </c>
      <c r="AM16" s="39">
        <v>95188</v>
      </c>
      <c r="AN16" s="39">
        <v>89908</v>
      </c>
      <c r="AO16" s="39">
        <v>100687</v>
      </c>
      <c r="AP16" s="39">
        <v>99331</v>
      </c>
      <c r="AQ16" s="39">
        <v>72917</v>
      </c>
      <c r="AR16" s="39">
        <v>76749</v>
      </c>
      <c r="AS16" s="39">
        <v>60848</v>
      </c>
      <c r="AT16" s="39">
        <v>65719</v>
      </c>
      <c r="AU16" s="39">
        <v>49772</v>
      </c>
      <c r="AV16" s="39">
        <v>53354</v>
      </c>
      <c r="AW16" s="39">
        <v>39500</v>
      </c>
      <c r="AX16" s="39">
        <v>43002</v>
      </c>
      <c r="AY16" s="39">
        <v>21944</v>
      </c>
      <c r="AZ16" s="39">
        <v>26524</v>
      </c>
      <c r="BA16" s="39">
        <v>7197</v>
      </c>
      <c r="BB16" s="39">
        <v>12469</v>
      </c>
      <c r="BC16" s="39">
        <v>1241</v>
      </c>
      <c r="BD16" s="46">
        <v>3075</v>
      </c>
      <c r="BE16" s="258">
        <v>2.0000000000000002E-5</v>
      </c>
      <c r="BF16" s="43">
        <v>2.0000000000000002E-5</v>
      </c>
      <c r="BG16" s="53">
        <v>5.0000000000000002E-5</v>
      </c>
      <c r="BH16" s="53">
        <v>4.0000000000000003E-5</v>
      </c>
      <c r="BI16" s="53">
        <v>1.2518952302791728E-4</v>
      </c>
      <c r="BJ16" s="53">
        <v>1.2406223545552731E-4</v>
      </c>
      <c r="BK16" s="53">
        <v>3.4000000000000002E-4</v>
      </c>
      <c r="BL16" s="53">
        <v>1.8000000000000001E-4</v>
      </c>
      <c r="BM16" s="53">
        <v>8.9999999999999998E-4</v>
      </c>
      <c r="BN16" s="53">
        <v>5.0000000000000001E-4</v>
      </c>
      <c r="BO16" s="53">
        <v>3.8E-3</v>
      </c>
      <c r="BP16" s="53">
        <v>2E-3</v>
      </c>
      <c r="BQ16" s="53">
        <v>1.6199999999999999E-2</v>
      </c>
      <c r="BR16" s="53">
        <v>6.1999999999999998E-3</v>
      </c>
      <c r="BS16" s="53">
        <v>6.1100000000000002E-2</v>
      </c>
      <c r="BT16" s="53">
        <v>2.6800000000000001E-2</v>
      </c>
      <c r="BU16" s="53">
        <v>0.1421</v>
      </c>
      <c r="BV16" s="53">
        <v>5.4699999999999999E-2</v>
      </c>
      <c r="BW16" s="53">
        <v>0.27589999999999998</v>
      </c>
      <c r="BX16" s="54">
        <v>0.1051</v>
      </c>
      <c r="BY16" s="64">
        <f>+Fall_Hoy!B176</f>
        <v>0</v>
      </c>
      <c r="BZ16" s="62">
        <f>+Fall_Hoy!C176</f>
        <v>0</v>
      </c>
      <c r="CA16" s="62">
        <f>+Fall_Hoy!D176</f>
        <v>0</v>
      </c>
      <c r="CB16" s="62">
        <f>+Fall_Hoy!E176</f>
        <v>0</v>
      </c>
      <c r="CC16" s="62">
        <f>+Fall_Hoy!F176</f>
        <v>1.2</v>
      </c>
      <c r="CD16" s="62">
        <f>+Fall_Hoy!G176</f>
        <v>1.2</v>
      </c>
      <c r="CE16" s="62">
        <f>+Fall_Hoy!H176</f>
        <v>7.1999999999999993</v>
      </c>
      <c r="CF16" s="62">
        <f>+Fall_Hoy!I176</f>
        <v>6</v>
      </c>
      <c r="CG16" s="62">
        <f>+Fall_Hoy!J176</f>
        <v>18</v>
      </c>
      <c r="CH16" s="62">
        <f>+Fall_Hoy!K176</f>
        <v>8.4</v>
      </c>
      <c r="CI16" s="62">
        <f>+Fall_Hoy!L176</f>
        <v>57.599999999999994</v>
      </c>
      <c r="CJ16" s="62">
        <f>+Fall_Hoy!M176</f>
        <v>27.599999999999998</v>
      </c>
      <c r="CK16" s="62">
        <f>+Fall_Hoy!N176</f>
        <v>97.2</v>
      </c>
      <c r="CL16" s="62">
        <f>+Fall_Hoy!O176</f>
        <v>46.8</v>
      </c>
      <c r="CM16" s="62">
        <f>+Fall_Hoy!P176</f>
        <v>114</v>
      </c>
      <c r="CN16" s="62">
        <f>+Fall_Hoy!Q176</f>
        <v>48</v>
      </c>
      <c r="CO16" s="62">
        <f>+Fall_Hoy!R176</f>
        <v>61.199999999999996</v>
      </c>
      <c r="CP16" s="62">
        <f>+Fall_Hoy!S176</f>
        <v>69.599999999999994</v>
      </c>
      <c r="CQ16" s="62">
        <f>+Fall_Hoy!T176</f>
        <v>9.6</v>
      </c>
      <c r="CR16" s="253">
        <f>+Fall_Hoy!U176</f>
        <v>19.2</v>
      </c>
      <c r="CS16" s="75">
        <f t="shared" si="54"/>
        <v>8.5025236086738856E-2</v>
      </c>
      <c r="CT16" s="76">
        <f t="shared" si="54"/>
        <v>6.7525440209598969E-2</v>
      </c>
      <c r="CU16" s="76">
        <f t="shared" si="55"/>
        <v>0.15189873417721519</v>
      </c>
      <c r="CV16" s="76">
        <f t="shared" si="55"/>
        <v>0.1755357215193292</v>
      </c>
      <c r="CW16" s="76">
        <f>IF(MIN(+CC16/(AO16*BI16),0.7)&gt;0,MIN(+CC16/(AO16*BI16),0.7),DQ16/AO16)</f>
        <v>9.5200638281671565E-2</v>
      </c>
      <c r="CX16" s="76">
        <f t="shared" si="100"/>
        <v>9.7377099856865976E-2</v>
      </c>
      <c r="CY16" s="76">
        <f t="shared" si="101"/>
        <v>0.29041884043824195</v>
      </c>
      <c r="CZ16" s="76">
        <f t="shared" si="102"/>
        <v>0.43431619087327955</v>
      </c>
      <c r="DA16" s="76">
        <f t="shared" si="103"/>
        <v>0.3286878779910597</v>
      </c>
      <c r="DB16" s="76">
        <f t="shared" si="104"/>
        <v>0.25563383496401343</v>
      </c>
      <c r="DC16" s="76">
        <f t="shared" si="105"/>
        <v>0.30454662735759269</v>
      </c>
      <c r="DD16" s="76">
        <f t="shared" si="106"/>
        <v>0.25864977321288002</v>
      </c>
      <c r="DE16" s="76">
        <f t="shared" si="107"/>
        <v>0.15189873417721519</v>
      </c>
      <c r="DF16" s="76">
        <f t="shared" si="108"/>
        <v>0.1755357215193292</v>
      </c>
      <c r="DG16" s="76">
        <f t="shared" si="109"/>
        <v>8.5025236086738856E-2</v>
      </c>
      <c r="DH16" s="76">
        <f t="shared" si="110"/>
        <v>6.7525440209598969E-2</v>
      </c>
      <c r="DI16" s="76">
        <f t="shared" si="111"/>
        <v>5.984196441221843E-2</v>
      </c>
      <c r="DJ16" s="76">
        <f t="shared" si="112"/>
        <v>0.10204466125351015</v>
      </c>
      <c r="DK16" s="76">
        <f t="shared" si="113"/>
        <v>2.8038046460795364E-2</v>
      </c>
      <c r="DL16" s="76">
        <f t="shared" si="114"/>
        <v>5.9409157364646907E-2</v>
      </c>
      <c r="DM16" s="85">
        <f>+'Cas_-14'!B15</f>
        <v>86</v>
      </c>
      <c r="DN16" s="62">
        <f>+'Cas_-14'!C15</f>
        <v>65</v>
      </c>
      <c r="DO16" s="62">
        <f>+'Cas_-14'!D15</f>
        <v>1400</v>
      </c>
      <c r="DP16" s="62">
        <f>+'Cas_-14'!E15</f>
        <v>1556</v>
      </c>
      <c r="DQ16" s="62">
        <f>+'Cas_-14'!F15</f>
        <v>4151</v>
      </c>
      <c r="DR16" s="62">
        <f>+'Cas_-14'!G15</f>
        <v>4185</v>
      </c>
      <c r="DS16" s="62">
        <f>+'Cas_-14'!H15</f>
        <v>3973</v>
      </c>
      <c r="DT16" s="62">
        <f>+'Cas_-14'!I15</f>
        <v>3880</v>
      </c>
      <c r="DU16" s="62">
        <f>+'Cas_-14'!J15</f>
        <v>2965</v>
      </c>
      <c r="DV16" s="62">
        <f>+'Cas_-14'!K15</f>
        <v>3133</v>
      </c>
      <c r="DW16" s="62">
        <f>+'Cas_-14'!L15</f>
        <v>2203</v>
      </c>
      <c r="DX16" s="62">
        <f>+'Cas_-14'!M15</f>
        <v>2350</v>
      </c>
      <c r="DY16" s="62">
        <f>+'Cas_-14'!N15</f>
        <v>1340</v>
      </c>
      <c r="DZ16" s="62">
        <f>+'Cas_-14'!O15</f>
        <v>1324</v>
      </c>
      <c r="EA16" s="62">
        <f>+'Cas_-14'!P15</f>
        <v>612</v>
      </c>
      <c r="EB16" s="62">
        <f>+'Cas_-14'!Q15</f>
        <v>461</v>
      </c>
      <c r="EC16" s="62">
        <f>+'Cas_-14'!R15</f>
        <v>191</v>
      </c>
      <c r="ED16" s="62">
        <f>+'Cas_-14'!S15</f>
        <v>283</v>
      </c>
      <c r="EE16" s="62">
        <f>+'Cas_-14'!T15</f>
        <v>21</v>
      </c>
      <c r="EF16" s="86">
        <f>+'Cas_-14'!U15</f>
        <v>56</v>
      </c>
      <c r="EG16" s="201">
        <f t="shared" si="22"/>
        <v>8.2905949947942781E-4</v>
      </c>
      <c r="EH16" s="90">
        <f t="shared" si="22"/>
        <v>6.6568350333865876E-4</v>
      </c>
      <c r="EI16" s="90">
        <f t="shared" si="22"/>
        <v>1.4707736269277641E-2</v>
      </c>
      <c r="EJ16" s="90">
        <f t="shared" si="22"/>
        <v>1.7306580059616498E-2</v>
      </c>
      <c r="EK16" s="90">
        <f t="shared" si="22"/>
        <v>4.1226772075838983E-2</v>
      </c>
      <c r="EL16" s="90">
        <f t="shared" si="22"/>
        <v>4.2131862157835924E-2</v>
      </c>
      <c r="EM16" s="90">
        <f t="shared" si="22"/>
        <v>5.4486608061220292E-2</v>
      </c>
      <c r="EN16" s="90">
        <f t="shared" si="22"/>
        <v>5.0554404617649741E-2</v>
      </c>
      <c r="EO16" s="90">
        <f t="shared" si="22"/>
        <v>4.8727977912174598E-2</v>
      </c>
      <c r="EP16" s="90">
        <f t="shared" si="22"/>
        <v>4.7672666960848459E-2</v>
      </c>
      <c r="EQ16" s="90">
        <f t="shared" si="22"/>
        <v>4.4261833962870693E-2</v>
      </c>
      <c r="ER16" s="90">
        <f t="shared" si="22"/>
        <v>4.4045432394946959E-2</v>
      </c>
      <c r="ES16" s="90">
        <f t="shared" si="22"/>
        <v>3.3924050632911394E-2</v>
      </c>
      <c r="ET16" s="90">
        <f t="shared" si="22"/>
        <v>3.0789265615552765E-2</v>
      </c>
      <c r="EU16" s="90">
        <f t="shared" si="22"/>
        <v>2.7889172438935472E-2</v>
      </c>
      <c r="EV16" s="90">
        <f t="shared" si="22"/>
        <v>1.7380485597949028E-2</v>
      </c>
      <c r="EW16" s="90">
        <f t="shared" si="23"/>
        <v>2.653883562595526E-2</v>
      </c>
      <c r="EX16" s="90">
        <f t="shared" si="23"/>
        <v>2.269628679124228E-2</v>
      </c>
      <c r="EY16" s="90">
        <f t="shared" si="23"/>
        <v>1.6921837228041903E-2</v>
      </c>
      <c r="EZ16" s="99">
        <f t="shared" si="23"/>
        <v>1.8211382113821138E-2</v>
      </c>
      <c r="FA16" s="119">
        <f t="shared" si="72"/>
        <v>3.0486826481820222</v>
      </c>
      <c r="FB16" s="120">
        <f t="shared" si="72"/>
        <v>3.8851296662026096</v>
      </c>
      <c r="FC16" s="120">
        <f t="shared" si="73"/>
        <v>4.4776119402985071</v>
      </c>
      <c r="FD16" s="120">
        <f t="shared" si="73"/>
        <v>5.7011987135756756</v>
      </c>
      <c r="FE16" s="120">
        <f t="shared" si="24"/>
        <v>2.3091945715891748</v>
      </c>
      <c r="FF16" s="120">
        <f t="shared" si="24"/>
        <v>2.3112460468058194</v>
      </c>
      <c r="FG16" s="120">
        <f t="shared" si="24"/>
        <v>5.330095793666068</v>
      </c>
      <c r="FH16" s="120">
        <f t="shared" si="24"/>
        <v>8.5910652920962196</v>
      </c>
      <c r="FI16" s="120">
        <f t="shared" si="24"/>
        <v>6.7453625632377738</v>
      </c>
      <c r="FJ16" s="120">
        <f t="shared" si="24"/>
        <v>5.3622725821895942</v>
      </c>
      <c r="FK16" s="120">
        <f t="shared" si="24"/>
        <v>6.8805695582578767</v>
      </c>
      <c r="FL16" s="120">
        <f t="shared" si="24"/>
        <v>5.8723404255319149</v>
      </c>
      <c r="FM16" s="120">
        <f t="shared" si="24"/>
        <v>4.4776119402985071</v>
      </c>
      <c r="FN16" s="120">
        <f t="shared" si="24"/>
        <v>5.7011987135756756</v>
      </c>
      <c r="FO16" s="120">
        <f t="shared" si="24"/>
        <v>3.0486826481820222</v>
      </c>
      <c r="FP16" s="120">
        <f t="shared" si="24"/>
        <v>3.8851296662026096</v>
      </c>
      <c r="FQ16" s="120">
        <f t="shared" si="24"/>
        <v>2.2548828160980943</v>
      </c>
      <c r="FR16" s="120">
        <f t="shared" si="24"/>
        <v>4.4960949864664954</v>
      </c>
      <c r="FS16" s="120">
        <f t="shared" si="24"/>
        <v>1.6569150313260497</v>
      </c>
      <c r="FT16" s="121">
        <f t="shared" si="24"/>
        <v>3.2621992660051649</v>
      </c>
      <c r="FU16" s="85">
        <f>+Cas_Hoy!B15</f>
        <v>98</v>
      </c>
      <c r="FV16" s="62">
        <f>+Cas_Hoy!C15</f>
        <v>90</v>
      </c>
      <c r="FW16" s="62">
        <f>+Cas_Hoy!D15</f>
        <v>1600</v>
      </c>
      <c r="FX16" s="62">
        <f>+Cas_Hoy!E15</f>
        <v>1765</v>
      </c>
      <c r="FY16" s="62">
        <f>+Cas_Hoy!F15</f>
        <v>4519</v>
      </c>
      <c r="FZ16" s="62">
        <f>+Cas_Hoy!G15</f>
        <v>4577</v>
      </c>
      <c r="GA16" s="62">
        <f>+Cas_Hoy!H15</f>
        <v>4290</v>
      </c>
      <c r="GB16" s="62">
        <f>+Cas_Hoy!I15</f>
        <v>4207</v>
      </c>
      <c r="GC16" s="62">
        <f>+Cas_Hoy!J15</f>
        <v>3206</v>
      </c>
      <c r="GD16" s="62">
        <f>+Cas_Hoy!K15</f>
        <v>3421</v>
      </c>
      <c r="GE16" s="62">
        <f>+Cas_Hoy!L15</f>
        <v>2415</v>
      </c>
      <c r="GF16" s="62">
        <f>+Cas_Hoy!M15</f>
        <v>2550</v>
      </c>
      <c r="GG16" s="62">
        <f>+Cas_Hoy!N15</f>
        <v>1456</v>
      </c>
      <c r="GH16" s="62">
        <f>+Cas_Hoy!O15</f>
        <v>1424</v>
      </c>
      <c r="GI16" s="62">
        <f>+Cas_Hoy!P15</f>
        <v>665</v>
      </c>
      <c r="GJ16" s="62">
        <f>+Cas_Hoy!Q15</f>
        <v>481</v>
      </c>
      <c r="GK16" s="62">
        <f>+Cas_Hoy!R15</f>
        <v>205</v>
      </c>
      <c r="GL16" s="62">
        <f>+Cas_Hoy!S15</f>
        <v>293</v>
      </c>
      <c r="GM16" s="62">
        <f>+Cas_Hoy!T15</f>
        <v>23</v>
      </c>
      <c r="GN16" s="86">
        <f>+Cas_Hoy!U15</f>
        <v>58</v>
      </c>
      <c r="GO16" s="543">
        <f t="shared" si="74"/>
        <v>9.2388532675949916E-2</v>
      </c>
      <c r="GP16" s="112">
        <f t="shared" si="75"/>
        <v>7.0454960392227997E-2</v>
      </c>
      <c r="GQ16" s="112">
        <f t="shared" si="76"/>
        <v>0.16504817683733231</v>
      </c>
      <c r="GR16" s="112">
        <f t="shared" si="77"/>
        <v>0.18879370652834199</v>
      </c>
      <c r="GS16" s="323">
        <f t="shared" si="25"/>
        <v>0.10364049250659452</v>
      </c>
      <c r="GT16" s="323">
        <f t="shared" si="25"/>
        <v>0.10649820455074685</v>
      </c>
      <c r="GU16" s="323">
        <f t="shared" si="25"/>
        <v>0.31359094525045506</v>
      </c>
      <c r="GV16" s="323">
        <f t="shared" si="25"/>
        <v>0.47091964304223893</v>
      </c>
      <c r="GW16" s="323">
        <f t="shared" si="25"/>
        <v>0.3554041608227107</v>
      </c>
      <c r="GX16" s="323">
        <f t="shared" si="25"/>
        <v>0.27913289160928501</v>
      </c>
      <c r="GY16" s="323">
        <f t="shared" si="25"/>
        <v>0.33385388337203192</v>
      </c>
      <c r="GZ16" s="323">
        <f t="shared" si="25"/>
        <v>0.2806625198692953</v>
      </c>
      <c r="HA16" s="323">
        <f t="shared" si="25"/>
        <v>0.16504817683733231</v>
      </c>
      <c r="HB16" s="323">
        <f t="shared" si="25"/>
        <v>0.18879370652834199</v>
      </c>
      <c r="HC16" s="323">
        <f t="shared" si="25"/>
        <v>9.2388532675949916E-2</v>
      </c>
      <c r="HD16" s="323">
        <f t="shared" si="25"/>
        <v>7.0454960392227997E-2</v>
      </c>
      <c r="HE16" s="323">
        <f t="shared" si="25"/>
        <v>6.4228286411019769E-2</v>
      </c>
      <c r="HF16" s="323">
        <f t="shared" si="25"/>
        <v>0.10565047967236212</v>
      </c>
      <c r="HG16" s="323">
        <f t="shared" si="25"/>
        <v>3.0708336599918725E-2</v>
      </c>
      <c r="HH16" s="327">
        <f t="shared" si="25"/>
        <v>6.153091298481287E-2</v>
      </c>
      <c r="HI16" s="331">
        <f>+CyF_Tot!B15</f>
        <v>0</v>
      </c>
      <c r="HJ16" s="149">
        <f>+CyF_Tot!C15</f>
        <v>34391</v>
      </c>
      <c r="HK16" s="149">
        <f>+CyF_Tot!D15</f>
        <v>36156</v>
      </c>
      <c r="HL16" s="149">
        <f>+CyF_Tot!E15</f>
        <v>37499</v>
      </c>
      <c r="HM16" s="149">
        <f>+CyF_Tot!F15</f>
        <v>0</v>
      </c>
      <c r="HN16" s="149">
        <f>+CyF_Tot!G15</f>
        <v>477</v>
      </c>
      <c r="HO16" s="149">
        <f>+CyF_Tot!H15</f>
        <v>494</v>
      </c>
      <c r="HP16" s="149">
        <f>+CyF_Tot!I15</f>
        <v>495</v>
      </c>
      <c r="HQ16" s="204">
        <f t="shared" si="26"/>
        <v>9.255166617445916E-2</v>
      </c>
      <c r="HR16" s="198">
        <f t="shared" si="27"/>
        <v>8.7119836616848134E-2</v>
      </c>
      <c r="HS16" s="198">
        <f t="shared" si="28"/>
        <v>8.4928546637627916E-2</v>
      </c>
      <c r="HT16" s="198">
        <f t="shared" si="29"/>
        <v>8.0217630069923204E-2</v>
      </c>
      <c r="HU16" s="198">
        <f t="shared" si="30"/>
        <v>8.9834859176606732E-2</v>
      </c>
      <c r="HV16" s="198">
        <f t="shared" si="31"/>
        <v>8.8625010148991656E-2</v>
      </c>
      <c r="HW16" s="198">
        <f t="shared" si="32"/>
        <v>6.5057936243811343E-2</v>
      </c>
      <c r="HX16" s="198">
        <f t="shared" si="33"/>
        <v>6.8476919631584907E-2</v>
      </c>
      <c r="HY16" s="198">
        <f t="shared" si="34"/>
        <v>5.4289744566609059E-2</v>
      </c>
      <c r="HZ16" s="198">
        <f t="shared" si="35"/>
        <v>5.8635743544126033E-2</v>
      </c>
      <c r="IA16" s="198">
        <f t="shared" si="36"/>
        <v>4.4407526402992142E-2</v>
      </c>
      <c r="IB16" s="198">
        <f t="shared" si="37"/>
        <v>4.7603455029037268E-2</v>
      </c>
      <c r="IC16" s="198">
        <f t="shared" si="38"/>
        <v>3.5242652353093901E-2</v>
      </c>
      <c r="ID16" s="198">
        <f t="shared" si="39"/>
        <v>3.8367203455385926E-2</v>
      </c>
      <c r="IE16" s="198">
        <f t="shared" si="40"/>
        <v>1.9578854765475762E-2</v>
      </c>
      <c r="IF16" s="198">
        <f t="shared" si="41"/>
        <v>2.3665218000340826E-2</v>
      </c>
      <c r="IG16" s="198">
        <f t="shared" si="42"/>
        <v>6.4213004806384002E-3</v>
      </c>
      <c r="IH16" s="198">
        <f t="shared" si="43"/>
        <v>1.1125079295967795E-2</v>
      </c>
      <c r="II16" s="198">
        <f t="shared" si="44"/>
        <v>1.1072438372199882E-3</v>
      </c>
      <c r="IJ16" s="99">
        <f t="shared" si="45"/>
        <v>2.743573569259842E-3</v>
      </c>
      <c r="IK16" s="677"/>
      <c r="IL16" s="678"/>
      <c r="IM16" s="678"/>
      <c r="IN16" s="678"/>
      <c r="IO16" s="678"/>
      <c r="IP16" s="678"/>
      <c r="IQ16" s="678"/>
      <c r="IR16" s="678"/>
      <c r="IS16" s="678"/>
      <c r="IT16" s="678"/>
      <c r="IU16" s="678"/>
      <c r="IV16" s="678"/>
      <c r="IW16" s="678"/>
      <c r="IX16" s="678"/>
      <c r="IY16" s="678"/>
      <c r="IZ16" s="678"/>
      <c r="JA16" s="678"/>
      <c r="JB16" s="678"/>
      <c r="JC16" s="678"/>
      <c r="JD16" s="679"/>
      <c r="JF16" s="616">
        <f t="shared" si="47"/>
        <v>0</v>
      </c>
      <c r="JG16" s="291">
        <f t="shared" si="47"/>
        <v>0</v>
      </c>
      <c r="JH16" s="291">
        <f t="shared" si="47"/>
        <v>0</v>
      </c>
      <c r="JI16" s="291">
        <f t="shared" si="47"/>
        <v>0</v>
      </c>
      <c r="JJ16" s="291">
        <f t="shared" si="47"/>
        <v>11.918122498435746</v>
      </c>
      <c r="JK16" s="291">
        <f t="shared" si="47"/>
        <v>12.080820690418902</v>
      </c>
      <c r="JL16" s="291">
        <f t="shared" si="47"/>
        <v>98.742405749002273</v>
      </c>
      <c r="JM16" s="291">
        <f t="shared" si="47"/>
        <v>78.176914357190327</v>
      </c>
      <c r="JN16" s="291">
        <f t="shared" si="47"/>
        <v>295.81909019195371</v>
      </c>
      <c r="JO16" s="291">
        <f t="shared" si="47"/>
        <v>127.81691748200673</v>
      </c>
      <c r="JP16" s="291">
        <f t="shared" si="47"/>
        <v>1157.2771839588522</v>
      </c>
      <c r="JQ16" s="291">
        <f t="shared" si="47"/>
        <v>517.2995464257599</v>
      </c>
      <c r="JR16" s="291">
        <f t="shared" si="47"/>
        <v>2460.7594936708861</v>
      </c>
      <c r="JS16" s="291">
        <f t="shared" si="47"/>
        <v>1088.3214734198409</v>
      </c>
      <c r="JT16" s="291">
        <f t="shared" si="47"/>
        <v>5195.041924899745</v>
      </c>
      <c r="JU16" s="291">
        <f t="shared" si="47"/>
        <v>1809.6817976172522</v>
      </c>
      <c r="JV16" s="291">
        <f t="shared" ref="JV16:JY33" si="115">+(CO16*1000000)/BA16</f>
        <v>8503.5431429762393</v>
      </c>
      <c r="JW16" s="291">
        <f t="shared" si="115"/>
        <v>5581.842970567006</v>
      </c>
      <c r="JX16" s="291">
        <f t="shared" si="115"/>
        <v>7735.6970185334412</v>
      </c>
      <c r="JY16" s="617">
        <f t="shared" si="115"/>
        <v>6243.9024390243903</v>
      </c>
      <c r="JZ16" s="614">
        <f t="shared" si="79"/>
        <v>4.0052468734041593</v>
      </c>
      <c r="KA16" s="291">
        <f t="shared" si="79"/>
        <v>4.1828898889094157</v>
      </c>
      <c r="KB16" s="291">
        <f t="shared" si="80"/>
        <v>451.13519344873242</v>
      </c>
      <c r="KC16" s="291">
        <f t="shared" si="80"/>
        <v>214.48049759475441</v>
      </c>
      <c r="KD16" s="291">
        <f t="shared" si="81"/>
        <v>4035.3739160298787</v>
      </c>
      <c r="KE16" s="617">
        <f t="shared" si="81"/>
        <v>2158.2226401786761</v>
      </c>
      <c r="KF16" s="614">
        <f t="shared" si="82"/>
        <v>4.0921413834847993</v>
      </c>
      <c r="KG16" s="291">
        <f t="shared" si="83"/>
        <v>328.97598317161311</v>
      </c>
      <c r="KH16" s="617">
        <f t="shared" si="84"/>
        <v>3004.8014869120757</v>
      </c>
    </row>
    <row r="17" spans="1:294" ht="14.4">
      <c r="A17" s="35" t="s">
        <v>29</v>
      </c>
      <c r="B17" s="224">
        <v>1385961</v>
      </c>
      <c r="C17" s="522">
        <f t="shared" si="85"/>
        <v>62937</v>
      </c>
      <c r="D17" s="505">
        <f t="shared" si="86"/>
        <v>1066</v>
      </c>
      <c r="E17" s="234">
        <f t="shared" si="48"/>
        <v>6.1517592609710821E-3</v>
      </c>
      <c r="F17" s="206">
        <f t="shared" si="0"/>
        <v>4.0752228958823515E-2</v>
      </c>
      <c r="G17" s="26">
        <f t="shared" si="49"/>
        <v>3.0680009915905591</v>
      </c>
      <c r="H17" s="25">
        <f t="shared" si="1"/>
        <v>0.12502787885519603</v>
      </c>
      <c r="I17" s="32">
        <f t="shared" si="2"/>
        <v>0.13931905616949902</v>
      </c>
      <c r="J17" s="343">
        <f t="shared" si="3"/>
        <v>0.25079681984140584</v>
      </c>
      <c r="K17" s="344">
        <f t="shared" si="50"/>
        <v>3.0667909270675675E-3</v>
      </c>
      <c r="L17" s="345">
        <f t="shared" si="51"/>
        <v>6.1541865622813807</v>
      </c>
      <c r="M17" s="346">
        <f t="shared" si="52"/>
        <v>0.27928182540580127</v>
      </c>
      <c r="N17" s="826"/>
      <c r="O17" s="161"/>
      <c r="P17" s="161"/>
      <c r="Q17" s="161"/>
      <c r="R17" s="161"/>
      <c r="S17" s="162">
        <f t="shared" si="4"/>
        <v>62937</v>
      </c>
      <c r="T17" s="163">
        <f t="shared" si="5"/>
        <v>4541.0368690028072</v>
      </c>
      <c r="U17" s="162">
        <f t="shared" si="6"/>
        <v>3040</v>
      </c>
      <c r="V17" s="164">
        <f t="shared" si="7"/>
        <v>5.0753794013055749E-2</v>
      </c>
      <c r="W17" s="163">
        <f t="shared" si="8"/>
        <v>219.34239130826913</v>
      </c>
      <c r="X17" s="162">
        <f t="shared" si="9"/>
        <v>6456</v>
      </c>
      <c r="Y17" s="164">
        <f t="shared" si="10"/>
        <v>0.11430392521378871</v>
      </c>
      <c r="Z17" s="163">
        <f t="shared" si="11"/>
        <v>465.81397312045578</v>
      </c>
      <c r="AA17" s="162">
        <f t="shared" si="12"/>
        <v>1066</v>
      </c>
      <c r="AB17" s="163">
        <f t="shared" si="13"/>
        <v>769.14141162702265</v>
      </c>
      <c r="AC17" s="165">
        <f t="shared" si="53"/>
        <v>1.693757249312805E-2</v>
      </c>
      <c r="AD17" s="162">
        <f t="shared" si="14"/>
        <v>20</v>
      </c>
      <c r="AE17" s="164">
        <f t="shared" si="15"/>
        <v>1.9120458891013385E-2</v>
      </c>
      <c r="AF17" s="163">
        <f t="shared" si="16"/>
        <v>14.430420480807181</v>
      </c>
      <c r="AG17" s="162">
        <f t="shared" si="17"/>
        <v>47</v>
      </c>
      <c r="AH17" s="164">
        <f t="shared" si="18"/>
        <v>4.6123650637880272E-2</v>
      </c>
      <c r="AI17" s="163">
        <f t="shared" si="19"/>
        <v>33.911488129896874</v>
      </c>
      <c r="AJ17" s="830"/>
      <c r="AK17" s="81">
        <v>114833</v>
      </c>
      <c r="AL17" s="39">
        <v>108299</v>
      </c>
      <c r="AM17" s="39">
        <v>112134</v>
      </c>
      <c r="AN17" s="39">
        <v>106450</v>
      </c>
      <c r="AO17" s="39">
        <v>111899</v>
      </c>
      <c r="AP17" s="39">
        <v>108791</v>
      </c>
      <c r="AQ17" s="39">
        <v>94852</v>
      </c>
      <c r="AR17" s="39">
        <v>96277</v>
      </c>
      <c r="AS17" s="39">
        <v>85539</v>
      </c>
      <c r="AT17" s="39">
        <v>87795</v>
      </c>
      <c r="AU17" s="39">
        <v>66030</v>
      </c>
      <c r="AV17" s="39">
        <v>69897</v>
      </c>
      <c r="AW17" s="39">
        <v>51553</v>
      </c>
      <c r="AX17" s="39">
        <v>59228</v>
      </c>
      <c r="AY17" s="39">
        <v>31642</v>
      </c>
      <c r="AZ17" s="39">
        <v>42129</v>
      </c>
      <c r="BA17" s="39">
        <v>10824</v>
      </c>
      <c r="BB17" s="39">
        <v>21018</v>
      </c>
      <c r="BC17" s="39">
        <v>1516</v>
      </c>
      <c r="BD17" s="46">
        <v>5255</v>
      </c>
      <c r="BE17" s="258">
        <v>2.0000000000000002E-5</v>
      </c>
      <c r="BF17" s="43">
        <v>2.0000000000000002E-5</v>
      </c>
      <c r="BG17" s="53">
        <v>5.0000000000000002E-5</v>
      </c>
      <c r="BH17" s="53">
        <v>4.0000000000000003E-5</v>
      </c>
      <c r="BI17" s="53">
        <v>1.2518952302791728E-4</v>
      </c>
      <c r="BJ17" s="53">
        <v>1.2406223545552731E-4</v>
      </c>
      <c r="BK17" s="53">
        <v>3.4000000000000002E-4</v>
      </c>
      <c r="BL17" s="53">
        <v>1.8000000000000001E-4</v>
      </c>
      <c r="BM17" s="53">
        <v>8.9999999999999998E-4</v>
      </c>
      <c r="BN17" s="53">
        <v>5.0000000000000001E-4</v>
      </c>
      <c r="BO17" s="53">
        <v>3.8E-3</v>
      </c>
      <c r="BP17" s="53">
        <v>2E-3</v>
      </c>
      <c r="BQ17" s="53">
        <v>1.6199999999999999E-2</v>
      </c>
      <c r="BR17" s="53">
        <v>6.1999999999999998E-3</v>
      </c>
      <c r="BS17" s="53">
        <v>6.1100000000000002E-2</v>
      </c>
      <c r="BT17" s="53">
        <v>2.6800000000000001E-2</v>
      </c>
      <c r="BU17" s="53">
        <v>0.1421</v>
      </c>
      <c r="BV17" s="53">
        <v>5.4699999999999999E-2</v>
      </c>
      <c r="BW17" s="53">
        <v>0.27589999999999998</v>
      </c>
      <c r="BX17" s="54">
        <v>0.1051</v>
      </c>
      <c r="BY17" s="64">
        <f>+Fall_Hoy!B177</f>
        <v>0</v>
      </c>
      <c r="BZ17" s="62">
        <f>+Fall_Hoy!C177</f>
        <v>0</v>
      </c>
      <c r="CA17" s="62">
        <f>+Fall_Hoy!D177</f>
        <v>1.2</v>
      </c>
      <c r="CB17" s="62">
        <f>+Fall_Hoy!E177</f>
        <v>0</v>
      </c>
      <c r="CC17" s="62">
        <f>+Fall_Hoy!F177</f>
        <v>2.4</v>
      </c>
      <c r="CD17" s="62">
        <f>+Fall_Hoy!G177</f>
        <v>2.4</v>
      </c>
      <c r="CE17" s="62">
        <f>+Fall_Hoy!H177</f>
        <v>8.4</v>
      </c>
      <c r="CF17" s="62">
        <f>+Fall_Hoy!I177</f>
        <v>9.6</v>
      </c>
      <c r="CG17" s="62">
        <f>+Fall_Hoy!J177</f>
        <v>34.799999999999997</v>
      </c>
      <c r="CH17" s="62">
        <f>+Fall_Hoy!K177</f>
        <v>14.399999999999999</v>
      </c>
      <c r="CI17" s="62">
        <f>+Fall_Hoy!L177</f>
        <v>87.6</v>
      </c>
      <c r="CJ17" s="62">
        <f>+Fall_Hoy!M177</f>
        <v>34.799999999999997</v>
      </c>
      <c r="CK17" s="62">
        <f>+Fall_Hoy!N177</f>
        <v>211.2</v>
      </c>
      <c r="CL17" s="62">
        <f>+Fall_Hoy!O177</f>
        <v>82.8</v>
      </c>
      <c r="CM17" s="62">
        <f>+Fall_Hoy!P177</f>
        <v>231.6</v>
      </c>
      <c r="CN17" s="62">
        <f>+Fall_Hoy!Q177</f>
        <v>170.4</v>
      </c>
      <c r="CO17" s="62">
        <f>+Fall_Hoy!R177</f>
        <v>142.79999999999998</v>
      </c>
      <c r="CP17" s="62">
        <f>+Fall_Hoy!S177</f>
        <v>138</v>
      </c>
      <c r="CQ17" s="62">
        <f>+Fall_Hoy!T177</f>
        <v>27.599999999999998</v>
      </c>
      <c r="CR17" s="253">
        <f>+Fall_Hoy!U177</f>
        <v>51.6</v>
      </c>
      <c r="CS17" s="75">
        <f t="shared" si="54"/>
        <v>0.11979354544515043</v>
      </c>
      <c r="CT17" s="76">
        <f t="shared" si="54"/>
        <v>0.15092238019473239</v>
      </c>
      <c r="CU17" s="76">
        <f t="shared" si="55"/>
        <v>0.25288609852068816</v>
      </c>
      <c r="CV17" s="76">
        <f t="shared" si="55"/>
        <v>0.22548184489899067</v>
      </c>
      <c r="CW17" s="76">
        <f>IF(MIN(+CC17/(AO17*BI17),0.7)&gt;0,MIN(+CC17/(AO17*BI17),0.7),DQ17/AO17)</f>
        <v>0.17132354474421871</v>
      </c>
      <c r="CX17" s="76">
        <f t="shared" si="100"/>
        <v>0.17781920757934672</v>
      </c>
      <c r="CY17" s="76">
        <f t="shared" si="101"/>
        <v>0.26046770076478276</v>
      </c>
      <c r="CZ17" s="76">
        <f t="shared" si="102"/>
        <v>0.55395715833826698</v>
      </c>
      <c r="DA17" s="76">
        <f t="shared" si="103"/>
        <v>0.45203552375719452</v>
      </c>
      <c r="DB17" s="76">
        <f t="shared" si="104"/>
        <v>0.32803690415171705</v>
      </c>
      <c r="DC17" s="76">
        <f t="shared" si="105"/>
        <v>0.34912360410339799</v>
      </c>
      <c r="DD17" s="76">
        <f t="shared" si="106"/>
        <v>0.24893772264904068</v>
      </c>
      <c r="DE17" s="76">
        <f t="shared" si="107"/>
        <v>0.25288609852068816</v>
      </c>
      <c r="DF17" s="76">
        <f t="shared" si="108"/>
        <v>0.22548184489899067</v>
      </c>
      <c r="DG17" s="76">
        <f t="shared" si="109"/>
        <v>0.11979354544515043</v>
      </c>
      <c r="DH17" s="76">
        <f t="shared" si="110"/>
        <v>0.15092238019473239</v>
      </c>
      <c r="DI17" s="76">
        <f t="shared" si="111"/>
        <v>9.284239729992462E-2</v>
      </c>
      <c r="DJ17" s="76">
        <f t="shared" si="112"/>
        <v>0.120032920333107</v>
      </c>
      <c r="DK17" s="76">
        <f t="shared" si="113"/>
        <v>6.5986969008120219E-2</v>
      </c>
      <c r="DL17" s="76">
        <f t="shared" si="114"/>
        <v>9.3427400482165066E-2</v>
      </c>
      <c r="DM17" s="85">
        <f>+'Cas_-14'!B16</f>
        <v>654</v>
      </c>
      <c r="DN17" s="62">
        <f>+'Cas_-14'!C16</f>
        <v>686</v>
      </c>
      <c r="DO17" s="62">
        <f>+'Cas_-14'!D16</f>
        <v>1685</v>
      </c>
      <c r="DP17" s="62">
        <f>+'Cas_-14'!E16</f>
        <v>2139</v>
      </c>
      <c r="DQ17" s="62">
        <f>+'Cas_-14'!F16</f>
        <v>5517</v>
      </c>
      <c r="DR17" s="62">
        <f>+'Cas_-14'!G16</f>
        <v>5845</v>
      </c>
      <c r="DS17" s="62">
        <f>+'Cas_-14'!H16</f>
        <v>6329</v>
      </c>
      <c r="DT17" s="62">
        <f>+'Cas_-14'!I16</f>
        <v>6504</v>
      </c>
      <c r="DU17" s="62">
        <f>+'Cas_-14'!J16</f>
        <v>5268</v>
      </c>
      <c r="DV17" s="62">
        <f>+'Cas_-14'!K16</f>
        <v>5627</v>
      </c>
      <c r="DW17" s="62">
        <f>+'Cas_-14'!L16</f>
        <v>3676</v>
      </c>
      <c r="DX17" s="62">
        <f>+'Cas_-14'!M16</f>
        <v>3819</v>
      </c>
      <c r="DY17" s="62">
        <f>+'Cas_-14'!N16</f>
        <v>2289</v>
      </c>
      <c r="DZ17" s="62">
        <f>+'Cas_-14'!O16</f>
        <v>2383</v>
      </c>
      <c r="EA17" s="62">
        <f>+'Cas_-14'!P16</f>
        <v>1241</v>
      </c>
      <c r="EB17" s="62">
        <f>+'Cas_-14'!Q16</f>
        <v>1317</v>
      </c>
      <c r="EC17" s="62">
        <f>+'Cas_-14'!R16</f>
        <v>401</v>
      </c>
      <c r="ED17" s="62">
        <f>+'Cas_-14'!S16</f>
        <v>552</v>
      </c>
      <c r="EE17" s="62">
        <f>+'Cas_-14'!T16</f>
        <v>60</v>
      </c>
      <c r="EF17" s="86">
        <f>+'Cas_-14'!U16</f>
        <v>173</v>
      </c>
      <c r="EG17" s="201">
        <f t="shared" si="22"/>
        <v>5.6952269817909483E-3</v>
      </c>
      <c r="EH17" s="91">
        <f t="shared" si="22"/>
        <v>6.3343151829656783E-3</v>
      </c>
      <c r="EI17" s="91">
        <f t="shared" si="22"/>
        <v>1.5026664526370236E-2</v>
      </c>
      <c r="EJ17" s="91">
        <f t="shared" si="22"/>
        <v>2.0093940817285109E-2</v>
      </c>
      <c r="EK17" s="91">
        <f t="shared" si="22"/>
        <v>4.9303389663893332E-2</v>
      </c>
      <c r="EL17" s="91">
        <f t="shared" si="22"/>
        <v>5.3726870788943941E-2</v>
      </c>
      <c r="EM17" s="91">
        <f t="shared" si="22"/>
        <v>6.672500316282208E-2</v>
      </c>
      <c r="EN17" s="91">
        <f t="shared" si="22"/>
        <v>6.755507545935166E-2</v>
      </c>
      <c r="EO17" s="91">
        <f t="shared" si="22"/>
        <v>6.1585943253954334E-2</v>
      </c>
      <c r="EP17" s="91">
        <f t="shared" si="22"/>
        <v>6.4092488182698332E-2</v>
      </c>
      <c r="EQ17" s="91">
        <f t="shared" si="22"/>
        <v>5.5671664394971981E-2</v>
      </c>
      <c r="ER17" s="91">
        <f t="shared" si="22"/>
        <v>5.4637538091763596E-2</v>
      </c>
      <c r="ES17" s="91">
        <f t="shared" si="22"/>
        <v>4.4400907803619577E-2</v>
      </c>
      <c r="ET17" s="91">
        <f t="shared" si="22"/>
        <v>4.0234348618896465E-2</v>
      </c>
      <c r="EU17" s="91">
        <f t="shared" si="22"/>
        <v>3.9220024018709311E-2</v>
      </c>
      <c r="EV17" s="91">
        <f t="shared" si="22"/>
        <v>3.1261126539913121E-2</v>
      </c>
      <c r="EW17" s="91">
        <f t="shared" si="23"/>
        <v>3.7047302291204731E-2</v>
      </c>
      <c r="EX17" s="91">
        <f t="shared" si="23"/>
        <v>2.6263202968883813E-2</v>
      </c>
      <c r="EY17" s="91">
        <f t="shared" si="23"/>
        <v>3.9577836411609502E-2</v>
      </c>
      <c r="EZ17" s="100">
        <f t="shared" si="23"/>
        <v>3.2921027592768791E-2</v>
      </c>
      <c r="FA17" s="119">
        <f t="shared" si="72"/>
        <v>3.0543975543718371</v>
      </c>
      <c r="FB17" s="120">
        <f t="shared" si="72"/>
        <v>4.827797232516235</v>
      </c>
      <c r="FC17" s="120">
        <f t="shared" si="73"/>
        <v>5.6955163988803132</v>
      </c>
      <c r="FD17" s="120">
        <f t="shared" si="73"/>
        <v>5.6042126351982464</v>
      </c>
      <c r="FE17" s="120">
        <f t="shared" si="24"/>
        <v>3.4748836928282274</v>
      </c>
      <c r="FF17" s="120">
        <f t="shared" si="24"/>
        <v>3.3096885221154335</v>
      </c>
      <c r="FG17" s="120">
        <f t="shared" si="24"/>
        <v>3.9035996765588838</v>
      </c>
      <c r="FH17" s="120">
        <f t="shared" si="24"/>
        <v>8.2000820008200073</v>
      </c>
      <c r="FI17" s="120">
        <f t="shared" si="24"/>
        <v>7.3399139458364964</v>
      </c>
      <c r="FJ17" s="120">
        <f t="shared" si="24"/>
        <v>5.1181802025946324</v>
      </c>
      <c r="FK17" s="120">
        <f t="shared" si="24"/>
        <v>6.2711184926407428</v>
      </c>
      <c r="FL17" s="120">
        <f t="shared" si="24"/>
        <v>4.5561665357423395</v>
      </c>
      <c r="FM17" s="120">
        <f t="shared" si="24"/>
        <v>5.6955163988803132</v>
      </c>
      <c r="FN17" s="120">
        <f t="shared" si="24"/>
        <v>5.6042126351982464</v>
      </c>
      <c r="FO17" s="120">
        <f t="shared" si="24"/>
        <v>3.0543975543718371</v>
      </c>
      <c r="FP17" s="120">
        <f t="shared" si="24"/>
        <v>4.827797232516235</v>
      </c>
      <c r="FQ17" s="120">
        <f t="shared" si="24"/>
        <v>2.5060501455720301</v>
      </c>
      <c r="FR17" s="120">
        <f t="shared" si="24"/>
        <v>4.5703839122486292</v>
      </c>
      <c r="FS17" s="120">
        <f t="shared" si="24"/>
        <v>1.6672707502718374</v>
      </c>
      <c r="FT17" s="121">
        <f t="shared" si="24"/>
        <v>2.8379247949929329</v>
      </c>
      <c r="FU17" s="85">
        <f>+Cas_Hoy!B16</f>
        <v>727</v>
      </c>
      <c r="FV17" s="62">
        <f>+Cas_Hoy!C16</f>
        <v>758</v>
      </c>
      <c r="FW17" s="62">
        <f>+Cas_Hoy!D16</f>
        <v>1916</v>
      </c>
      <c r="FX17" s="62">
        <f>+Cas_Hoy!E16</f>
        <v>2428</v>
      </c>
      <c r="FY17" s="62">
        <f>+Cas_Hoy!F16</f>
        <v>6084</v>
      </c>
      <c r="FZ17" s="62">
        <f>+Cas_Hoy!G16</f>
        <v>6535</v>
      </c>
      <c r="GA17" s="62">
        <f>+Cas_Hoy!H16</f>
        <v>7050</v>
      </c>
      <c r="GB17" s="62">
        <f>+Cas_Hoy!I16</f>
        <v>7304</v>
      </c>
      <c r="GC17" s="62">
        <f>+Cas_Hoy!J16</f>
        <v>5913</v>
      </c>
      <c r="GD17" s="62">
        <f>+Cas_Hoy!K16</f>
        <v>6334</v>
      </c>
      <c r="GE17" s="62">
        <f>+Cas_Hoy!L16</f>
        <v>4068</v>
      </c>
      <c r="GF17" s="62">
        <f>+Cas_Hoy!M16</f>
        <v>4259</v>
      </c>
      <c r="GG17" s="62">
        <f>+Cas_Hoy!N16</f>
        <v>2534</v>
      </c>
      <c r="GH17" s="62">
        <f>+Cas_Hoy!O16</f>
        <v>2639</v>
      </c>
      <c r="GI17" s="62">
        <f>+Cas_Hoy!P16</f>
        <v>1336</v>
      </c>
      <c r="GJ17" s="62">
        <f>+Cas_Hoy!Q16</f>
        <v>1430</v>
      </c>
      <c r="GK17" s="62">
        <f>+Cas_Hoy!R16</f>
        <v>431</v>
      </c>
      <c r="GL17" s="62">
        <f>+Cas_Hoy!S16</f>
        <v>587</v>
      </c>
      <c r="GM17" s="62">
        <f>+Cas_Hoy!T16</f>
        <v>65</v>
      </c>
      <c r="GN17" s="86">
        <f>+Cas_Hoy!U16</f>
        <v>182</v>
      </c>
      <c r="GO17" s="543">
        <f t="shared" si="74"/>
        <v>0.12896388131726105</v>
      </c>
      <c r="GP17" s="112">
        <f t="shared" si="75"/>
        <v>0.16387168084925388</v>
      </c>
      <c r="GQ17" s="112">
        <f t="shared" si="76"/>
        <v>0.27995341793421746</v>
      </c>
      <c r="GR17" s="112">
        <f t="shared" si="77"/>
        <v>0.24970482110299475</v>
      </c>
      <c r="GS17" s="323">
        <f t="shared" si="25"/>
        <v>0.18893102161026404</v>
      </c>
      <c r="GT17" s="323">
        <f t="shared" si="25"/>
        <v>0.19881069658358097</v>
      </c>
      <c r="GU17" s="323">
        <f t="shared" si="25"/>
        <v>0.29014019440539085</v>
      </c>
      <c r="GV17" s="323">
        <f t="shared" si="25"/>
        <v>0.6220945701879923</v>
      </c>
      <c r="GW17" s="323">
        <f t="shared" si="25"/>
        <v>0.50738155884136127</v>
      </c>
      <c r="GX17" s="323">
        <f t="shared" si="25"/>
        <v>0.36925284359285154</v>
      </c>
      <c r="GY17" s="323">
        <f t="shared" si="25"/>
        <v>0.38635332467155148</v>
      </c>
      <c r="GZ17" s="323">
        <f t="shared" si="25"/>
        <v>0.27761868571936738</v>
      </c>
      <c r="HA17" s="323">
        <f t="shared" si="25"/>
        <v>0.27995341793421746</v>
      </c>
      <c r="HB17" s="323">
        <f t="shared" si="25"/>
        <v>0.24970482110299475</v>
      </c>
      <c r="HC17" s="323">
        <f t="shared" si="25"/>
        <v>0.12896388131726105</v>
      </c>
      <c r="HD17" s="323">
        <f t="shared" si="25"/>
        <v>0.16387168084925388</v>
      </c>
      <c r="HE17" s="323">
        <f t="shared" si="25"/>
        <v>9.9788212559270589E-2</v>
      </c>
      <c r="HF17" s="323">
        <f t="shared" si="25"/>
        <v>0.12764370332524241</v>
      </c>
      <c r="HG17" s="323">
        <f t="shared" si="25"/>
        <v>7.1485883092130234E-2</v>
      </c>
      <c r="HH17" s="327">
        <f t="shared" si="25"/>
        <v>9.8287785478347059E-2</v>
      </c>
      <c r="HI17" s="331">
        <f>+CyF_Tot!B16</f>
        <v>0</v>
      </c>
      <c r="HJ17" s="149">
        <f>+CyF_Tot!C16</f>
        <v>56481</v>
      </c>
      <c r="HK17" s="149">
        <f>+CyF_Tot!D16</f>
        <v>59897</v>
      </c>
      <c r="HL17" s="149">
        <f>+CyF_Tot!E16</f>
        <v>62937</v>
      </c>
      <c r="HM17" s="149">
        <f>+CyF_Tot!F16</f>
        <v>0</v>
      </c>
      <c r="HN17" s="149">
        <f>+CyF_Tot!G16</f>
        <v>1019</v>
      </c>
      <c r="HO17" s="149">
        <f>+CyF_Tot!H16</f>
        <v>1046</v>
      </c>
      <c r="HP17" s="149">
        <f>+CyF_Tot!I16</f>
        <v>1066</v>
      </c>
      <c r="HQ17" s="204">
        <f t="shared" si="26"/>
        <v>8.2854423753626547E-2</v>
      </c>
      <c r="HR17" s="198">
        <f t="shared" si="27"/>
        <v>7.814000538254684E-2</v>
      </c>
      <c r="HS17" s="198">
        <f t="shared" si="28"/>
        <v>8.0907038509741611E-2</v>
      </c>
      <c r="HT17" s="198">
        <f t="shared" si="29"/>
        <v>7.6805913009096213E-2</v>
      </c>
      <c r="HU17" s="198">
        <f t="shared" si="30"/>
        <v>8.0737481069092135E-2</v>
      </c>
      <c r="HV17" s="198">
        <f t="shared" si="31"/>
        <v>7.8494993726374696E-2</v>
      </c>
      <c r="HW17" s="198">
        <f t="shared" si="32"/>
        <v>6.8437712172276136E-2</v>
      </c>
      <c r="HX17" s="198">
        <f t="shared" si="33"/>
        <v>6.9465879631533639E-2</v>
      </c>
      <c r="HY17" s="198">
        <f t="shared" si="34"/>
        <v>6.171818687538827E-2</v>
      </c>
      <c r="HZ17" s="198">
        <f t="shared" si="35"/>
        <v>6.3345938305623323E-2</v>
      </c>
      <c r="IA17" s="198">
        <f t="shared" si="36"/>
        <v>4.7642033217384902E-2</v>
      </c>
      <c r="IB17" s="198">
        <f t="shared" si="37"/>
        <v>5.0432155017348976E-2</v>
      </c>
      <c r="IC17" s="198">
        <f t="shared" si="38"/>
        <v>3.719657335235263E-2</v>
      </c>
      <c r="ID17" s="198">
        <f t="shared" si="39"/>
        <v>4.2734247211862385E-2</v>
      </c>
      <c r="IE17" s="198">
        <f t="shared" si="40"/>
        <v>2.2830368242685039E-2</v>
      </c>
      <c r="IF17" s="198">
        <f t="shared" si="41"/>
        <v>3.0396959221796284E-2</v>
      </c>
      <c r="IG17" s="198">
        <f t="shared" si="42"/>
        <v>7.8097435642128458E-3</v>
      </c>
      <c r="IH17" s="198">
        <f t="shared" si="43"/>
        <v>1.5164928883280266E-2</v>
      </c>
      <c r="II17" s="198">
        <f t="shared" si="44"/>
        <v>1.0938258724451843E-3</v>
      </c>
      <c r="IJ17" s="99">
        <f t="shared" si="45"/>
        <v>3.7915929813320867E-3</v>
      </c>
      <c r="IK17" s="677"/>
      <c r="IL17" s="678"/>
      <c r="IM17" s="678"/>
      <c r="IN17" s="678"/>
      <c r="IO17" s="678"/>
      <c r="IP17" s="678"/>
      <c r="IQ17" s="678"/>
      <c r="IR17" s="678"/>
      <c r="IS17" s="678"/>
      <c r="IT17" s="678"/>
      <c r="IU17" s="678"/>
      <c r="IV17" s="678"/>
      <c r="IW17" s="678"/>
      <c r="IX17" s="678"/>
      <c r="IY17" s="678"/>
      <c r="IZ17" s="678"/>
      <c r="JA17" s="678"/>
      <c r="JB17" s="678"/>
      <c r="JC17" s="678"/>
      <c r="JD17" s="679"/>
      <c r="JF17" s="616">
        <f t="shared" ref="JF17:JU32" si="116">+(BY17*1000000)/AK17</f>
        <v>0</v>
      </c>
      <c r="JG17" s="291">
        <f t="shared" si="116"/>
        <v>0</v>
      </c>
      <c r="JH17" s="291">
        <f t="shared" si="116"/>
        <v>10.701482155278507</v>
      </c>
      <c r="JI17" s="291">
        <f t="shared" si="116"/>
        <v>0</v>
      </c>
      <c r="JJ17" s="291">
        <f t="shared" si="116"/>
        <v>21.447912849980785</v>
      </c>
      <c r="JK17" s="291">
        <f t="shared" si="116"/>
        <v>22.060648399224199</v>
      </c>
      <c r="JL17" s="291">
        <f t="shared" si="116"/>
        <v>88.55901826002615</v>
      </c>
      <c r="JM17" s="291">
        <f t="shared" si="116"/>
        <v>99.712288500888064</v>
      </c>
      <c r="JN17" s="291">
        <f t="shared" si="116"/>
        <v>406.83197138147511</v>
      </c>
      <c r="JO17" s="291">
        <f t="shared" si="116"/>
        <v>164.01845207585851</v>
      </c>
      <c r="JP17" s="291">
        <f t="shared" si="116"/>
        <v>1326.6696955929124</v>
      </c>
      <c r="JQ17" s="291">
        <f t="shared" si="116"/>
        <v>497.87544529808144</v>
      </c>
      <c r="JR17" s="291">
        <f t="shared" si="116"/>
        <v>4096.7547960351485</v>
      </c>
      <c r="JS17" s="291">
        <f t="shared" si="116"/>
        <v>1397.9874383737422</v>
      </c>
      <c r="JT17" s="291">
        <f t="shared" si="116"/>
        <v>7319.3856266986913</v>
      </c>
      <c r="JU17" s="291">
        <f t="shared" si="116"/>
        <v>4044.7197892188278</v>
      </c>
      <c r="JV17" s="291">
        <f t="shared" si="115"/>
        <v>13192.904656319288</v>
      </c>
      <c r="JW17" s="291">
        <f t="shared" si="115"/>
        <v>6565.8007422209539</v>
      </c>
      <c r="JX17" s="291">
        <f t="shared" si="115"/>
        <v>18205.804749340368</v>
      </c>
      <c r="JY17" s="617">
        <f t="shared" si="115"/>
        <v>9819.2197906755464</v>
      </c>
      <c r="JZ17" s="614">
        <f t="shared" si="79"/>
        <v>10.623668352682179</v>
      </c>
      <c r="KA17" s="291">
        <f t="shared" si="79"/>
        <v>7.4179390492674786</v>
      </c>
      <c r="KB17" s="291">
        <f t="shared" si="80"/>
        <v>530.79891730006773</v>
      </c>
      <c r="KC17" s="291">
        <f t="shared" si="80"/>
        <v>231.52431989731031</v>
      </c>
      <c r="KD17" s="291">
        <f t="shared" si="81"/>
        <v>6418.5900455330493</v>
      </c>
      <c r="KE17" s="617">
        <f t="shared" si="81"/>
        <v>3469.4037452009716</v>
      </c>
      <c r="KF17" s="614">
        <f t="shared" si="82"/>
        <v>9.057888968397025</v>
      </c>
      <c r="KG17" s="291">
        <f t="shared" si="83"/>
        <v>378.9044545254701</v>
      </c>
      <c r="KH17" s="617">
        <f t="shared" si="84"/>
        <v>4731.9248089978264</v>
      </c>
    </row>
    <row r="18" spans="1:294" ht="14.4">
      <c r="A18" s="35" t="s">
        <v>30</v>
      </c>
      <c r="B18" s="224">
        <v>605193</v>
      </c>
      <c r="C18" s="522">
        <f t="shared" si="85"/>
        <v>4524</v>
      </c>
      <c r="D18" s="505">
        <f t="shared" si="86"/>
        <v>96</v>
      </c>
      <c r="E18" s="234">
        <f t="shared" si="48"/>
        <v>4.9039237326728609E-3</v>
      </c>
      <c r="F18" s="206">
        <f t="shared" si="0"/>
        <v>6.0906190256661925E-3</v>
      </c>
      <c r="G18" s="26">
        <f t="shared" si="49"/>
        <v>5.310949781184914</v>
      </c>
      <c r="H18" s="25">
        <f t="shared" si="1"/>
        <v>3.2346971781642538E-2</v>
      </c>
      <c r="I18" s="32">
        <f t="shared" si="2"/>
        <v>3.970094963107728E-2</v>
      </c>
      <c r="J18" s="343">
        <f t="shared" si="3"/>
        <v>0.10175187566311787</v>
      </c>
      <c r="K18" s="344">
        <f t="shared" si="50"/>
        <v>1.558959788862093E-3</v>
      </c>
      <c r="L18" s="345">
        <f t="shared" si="51"/>
        <v>16.706327424902142</v>
      </c>
      <c r="M18" s="346">
        <f t="shared" si="52"/>
        <v>0.12480201570074766</v>
      </c>
      <c r="N18" s="826"/>
      <c r="O18" s="161"/>
      <c r="P18" s="161"/>
      <c r="Q18" s="161"/>
      <c r="R18" s="161"/>
      <c r="S18" s="162">
        <f t="shared" si="4"/>
        <v>4524</v>
      </c>
      <c r="T18" s="163">
        <f t="shared" si="5"/>
        <v>747.53012675295315</v>
      </c>
      <c r="U18" s="162">
        <f t="shared" si="6"/>
        <v>338</v>
      </c>
      <c r="V18" s="164">
        <f t="shared" si="7"/>
        <v>8.0745341614906832E-2</v>
      </c>
      <c r="W18" s="163">
        <f t="shared" si="8"/>
        <v>55.849951998783858</v>
      </c>
      <c r="X18" s="162">
        <f t="shared" si="9"/>
        <v>838</v>
      </c>
      <c r="Y18" s="164">
        <f t="shared" si="10"/>
        <v>0.22734671730873576</v>
      </c>
      <c r="Z18" s="163">
        <f t="shared" si="11"/>
        <v>138.46822418633394</v>
      </c>
      <c r="AA18" s="162">
        <f t="shared" si="12"/>
        <v>96</v>
      </c>
      <c r="AB18" s="163">
        <f t="shared" si="13"/>
        <v>158.62708260009617</v>
      </c>
      <c r="AC18" s="165">
        <f t="shared" si="53"/>
        <v>2.1220159151193633E-2</v>
      </c>
      <c r="AD18" s="162">
        <f t="shared" si="14"/>
        <v>19</v>
      </c>
      <c r="AE18" s="164">
        <f t="shared" si="15"/>
        <v>0.24675324675324675</v>
      </c>
      <c r="AF18" s="163">
        <f t="shared" si="16"/>
        <v>31.394943431269034</v>
      </c>
      <c r="AG18" s="162">
        <f t="shared" si="17"/>
        <v>32</v>
      </c>
      <c r="AH18" s="164">
        <f t="shared" si="18"/>
        <v>0.5</v>
      </c>
      <c r="AI18" s="163">
        <f t="shared" si="19"/>
        <v>52.875694200032058</v>
      </c>
      <c r="AJ18" s="830"/>
      <c r="AK18" s="81">
        <v>58112</v>
      </c>
      <c r="AL18" s="39">
        <v>54870</v>
      </c>
      <c r="AM18" s="39">
        <v>56137</v>
      </c>
      <c r="AN18" s="39">
        <v>53021</v>
      </c>
      <c r="AO18" s="39">
        <v>55514</v>
      </c>
      <c r="AP18" s="39">
        <v>53191</v>
      </c>
      <c r="AQ18" s="39">
        <v>35570</v>
      </c>
      <c r="AR18" s="39">
        <v>38469</v>
      </c>
      <c r="AS18" s="39">
        <v>32309</v>
      </c>
      <c r="AT18" s="39">
        <v>34710</v>
      </c>
      <c r="AU18" s="39">
        <v>27064</v>
      </c>
      <c r="AV18" s="39">
        <v>27884</v>
      </c>
      <c r="AW18" s="39">
        <v>20591</v>
      </c>
      <c r="AX18" s="39">
        <v>22120</v>
      </c>
      <c r="AY18" s="39">
        <v>11009</v>
      </c>
      <c r="AZ18" s="39">
        <v>12856</v>
      </c>
      <c r="BA18" s="39">
        <v>4151</v>
      </c>
      <c r="BB18" s="39">
        <v>5639</v>
      </c>
      <c r="BC18" s="39">
        <v>756</v>
      </c>
      <c r="BD18" s="46">
        <v>1220</v>
      </c>
      <c r="BE18" s="258">
        <v>2.0000000000000002E-5</v>
      </c>
      <c r="BF18" s="43">
        <v>2.0000000000000002E-5</v>
      </c>
      <c r="BG18" s="53">
        <v>5.0000000000000002E-5</v>
      </c>
      <c r="BH18" s="53">
        <v>4.0000000000000003E-5</v>
      </c>
      <c r="BI18" s="53">
        <v>1.2518952302791728E-4</v>
      </c>
      <c r="BJ18" s="53">
        <v>1.2406223545552731E-4</v>
      </c>
      <c r="BK18" s="53">
        <v>3.4000000000000002E-4</v>
      </c>
      <c r="BL18" s="53">
        <v>1.8000000000000001E-4</v>
      </c>
      <c r="BM18" s="53">
        <v>8.9999999999999998E-4</v>
      </c>
      <c r="BN18" s="53">
        <v>5.0000000000000001E-4</v>
      </c>
      <c r="BO18" s="53">
        <v>3.8E-3</v>
      </c>
      <c r="BP18" s="53">
        <v>2E-3</v>
      </c>
      <c r="BQ18" s="53">
        <v>1.6199999999999999E-2</v>
      </c>
      <c r="BR18" s="53">
        <v>6.1999999999999998E-3</v>
      </c>
      <c r="BS18" s="53">
        <v>6.1100000000000002E-2</v>
      </c>
      <c r="BT18" s="53">
        <v>2.6800000000000001E-2</v>
      </c>
      <c r="BU18" s="53">
        <v>0.1421</v>
      </c>
      <c r="BV18" s="53">
        <v>5.4699999999999999E-2</v>
      </c>
      <c r="BW18" s="53">
        <v>0.27589999999999998</v>
      </c>
      <c r="BX18" s="54">
        <v>0.1051</v>
      </c>
      <c r="BY18" s="64">
        <f>+Fall_Hoy!B178</f>
        <v>0</v>
      </c>
      <c r="BZ18" s="62">
        <f>+Fall_Hoy!C178</f>
        <v>0</v>
      </c>
      <c r="CA18" s="62">
        <f>+Fall_Hoy!D178</f>
        <v>0</v>
      </c>
      <c r="CB18" s="62">
        <f>+Fall_Hoy!E178</f>
        <v>0</v>
      </c>
      <c r="CC18" s="62">
        <f>+Fall_Hoy!F178</f>
        <v>0</v>
      </c>
      <c r="CD18" s="62">
        <f>+Fall_Hoy!G178</f>
        <v>0</v>
      </c>
      <c r="CE18" s="62">
        <f>+Fall_Hoy!H178</f>
        <v>6</v>
      </c>
      <c r="CF18" s="62">
        <f>+Fall_Hoy!I178</f>
        <v>2.4</v>
      </c>
      <c r="CG18" s="62">
        <f>+Fall_Hoy!J178</f>
        <v>2.4</v>
      </c>
      <c r="CH18" s="62">
        <f>+Fall_Hoy!K178</f>
        <v>2.4</v>
      </c>
      <c r="CI18" s="62">
        <f>+Fall_Hoy!L178</f>
        <v>20.399999999999999</v>
      </c>
      <c r="CJ18" s="62">
        <f>+Fall_Hoy!M178</f>
        <v>4.8</v>
      </c>
      <c r="CK18" s="62">
        <f>+Fall_Hoy!N178</f>
        <v>24</v>
      </c>
      <c r="CL18" s="62">
        <f>+Fall_Hoy!O178</f>
        <v>9.6</v>
      </c>
      <c r="CM18" s="62">
        <f>+Fall_Hoy!P178</f>
        <v>19.2</v>
      </c>
      <c r="CN18" s="62">
        <f>+Fall_Hoy!Q178</f>
        <v>8.4</v>
      </c>
      <c r="CO18" s="62">
        <f>+Fall_Hoy!R178</f>
        <v>6</v>
      </c>
      <c r="CP18" s="62">
        <f>+Fall_Hoy!S178</f>
        <v>2.4</v>
      </c>
      <c r="CQ18" s="62">
        <f>+Fall_Hoy!T178</f>
        <v>2.4</v>
      </c>
      <c r="CR18" s="253">
        <f>+Fall_Hoy!U178</f>
        <v>2.4</v>
      </c>
      <c r="CS18" s="75">
        <f t="shared" si="54"/>
        <v>2.854382346596647E-2</v>
      </c>
      <c r="CT18" s="76">
        <f t="shared" si="54"/>
        <v>2.4380276588433069E-2</v>
      </c>
      <c r="CU18" s="76">
        <f t="shared" si="55"/>
        <v>7.1948010367708301E-2</v>
      </c>
      <c r="CV18" s="76">
        <f t="shared" si="55"/>
        <v>6.9999416671527731E-2</v>
      </c>
      <c r="CW18" s="76">
        <f t="shared" ref="CW18:CW81" si="117">IF(MIN(+CC18/(AO18*BI18),0.7)&gt;0,MIN(+CC18/(AO18*BI18),0.7),DQ18/AO18)</f>
        <v>8.1781172316893035E-3</v>
      </c>
      <c r="CX18" s="76">
        <f t="shared" si="100"/>
        <v>7.2944671090974036E-3</v>
      </c>
      <c r="CY18" s="76">
        <f t="shared" si="101"/>
        <v>0.49612197985744755</v>
      </c>
      <c r="CZ18" s="76">
        <f t="shared" si="102"/>
        <v>0.34659942637794933</v>
      </c>
      <c r="DA18" s="76">
        <f t="shared" si="103"/>
        <v>8.2536341782991324E-2</v>
      </c>
      <c r="DB18" s="76">
        <f t="shared" si="104"/>
        <v>0.13828867761452029</v>
      </c>
      <c r="DC18" s="76">
        <f t="shared" si="105"/>
        <v>0.19836022216344881</v>
      </c>
      <c r="DD18" s="76">
        <f t="shared" si="106"/>
        <v>8.6070865012193368E-2</v>
      </c>
      <c r="DE18" s="76">
        <f t="shared" si="107"/>
        <v>7.1948010367708301E-2</v>
      </c>
      <c r="DF18" s="76">
        <f t="shared" si="108"/>
        <v>6.9999416671527731E-2</v>
      </c>
      <c r="DG18" s="76">
        <f t="shared" si="109"/>
        <v>2.854382346596647E-2</v>
      </c>
      <c r="DH18" s="76">
        <f t="shared" si="110"/>
        <v>2.4380276588433069E-2</v>
      </c>
      <c r="DI18" s="76">
        <f t="shared" si="111"/>
        <v>1.0171955207456177E-2</v>
      </c>
      <c r="DJ18" s="76">
        <f t="shared" si="112"/>
        <v>7.780756438657002E-3</v>
      </c>
      <c r="DK18" s="76">
        <f t="shared" si="113"/>
        <v>1.1506354384208679E-2</v>
      </c>
      <c r="DL18" s="76">
        <f t="shared" si="114"/>
        <v>1.8717536772160783E-2</v>
      </c>
      <c r="DM18" s="85">
        <f>+'Cas_-14'!B17</f>
        <v>54</v>
      </c>
      <c r="DN18" s="62">
        <f>+'Cas_-14'!C17</f>
        <v>48</v>
      </c>
      <c r="DO18" s="62">
        <f>+'Cas_-14'!D17</f>
        <v>182</v>
      </c>
      <c r="DP18" s="62">
        <f>+'Cas_-14'!E17</f>
        <v>184</v>
      </c>
      <c r="DQ18" s="62">
        <f>+'Cas_-14'!F17</f>
        <v>454</v>
      </c>
      <c r="DR18" s="62">
        <f>+'Cas_-14'!G17</f>
        <v>388</v>
      </c>
      <c r="DS18" s="62">
        <f>+'Cas_-14'!H17</f>
        <v>418</v>
      </c>
      <c r="DT18" s="62">
        <f>+'Cas_-14'!I17</f>
        <v>330</v>
      </c>
      <c r="DU18" s="62">
        <f>+'Cas_-14'!J17</f>
        <v>308</v>
      </c>
      <c r="DV18" s="62">
        <f>+'Cas_-14'!K17</f>
        <v>339</v>
      </c>
      <c r="DW18" s="62">
        <f>+'Cas_-14'!L17</f>
        <v>263</v>
      </c>
      <c r="DX18" s="62">
        <f>+'Cas_-14'!M17</f>
        <v>222</v>
      </c>
      <c r="DY18" s="62">
        <f>+'Cas_-14'!N17</f>
        <v>156</v>
      </c>
      <c r="DZ18" s="62">
        <f>+'Cas_-14'!O17</f>
        <v>139</v>
      </c>
      <c r="EA18" s="62">
        <f>+'Cas_-14'!P17</f>
        <v>76</v>
      </c>
      <c r="EB18" s="62">
        <f>+'Cas_-14'!Q17</f>
        <v>60</v>
      </c>
      <c r="EC18" s="62">
        <f>+'Cas_-14'!R17</f>
        <v>17</v>
      </c>
      <c r="ED18" s="62">
        <f>+'Cas_-14'!S17</f>
        <v>23</v>
      </c>
      <c r="EE18" s="62">
        <f>+'Cas_-14'!T17</f>
        <v>3</v>
      </c>
      <c r="EF18" s="86">
        <f>+'Cas_-14'!U17</f>
        <v>4</v>
      </c>
      <c r="EG18" s="201">
        <f t="shared" si="22"/>
        <v>9.2924008810572683E-4</v>
      </c>
      <c r="EH18" s="90">
        <f t="shared" si="22"/>
        <v>8.747949699289229E-4</v>
      </c>
      <c r="EI18" s="90">
        <f t="shared" si="22"/>
        <v>3.2420685109642482E-3</v>
      </c>
      <c r="EJ18" s="90">
        <f t="shared" si="22"/>
        <v>3.4703230795345239E-3</v>
      </c>
      <c r="EK18" s="90">
        <f t="shared" si="22"/>
        <v>8.1781172316893035E-3</v>
      </c>
      <c r="EL18" s="90">
        <f t="shared" si="22"/>
        <v>7.2944671090974036E-3</v>
      </c>
      <c r="EM18" s="90">
        <f t="shared" si="22"/>
        <v>1.1751475962890076E-2</v>
      </c>
      <c r="EN18" s="90">
        <f t="shared" si="22"/>
        <v>8.5783358028542461E-3</v>
      </c>
      <c r="EO18" s="90">
        <f t="shared" si="22"/>
        <v>9.5329474759354976E-3</v>
      </c>
      <c r="EP18" s="90">
        <f t="shared" si="22"/>
        <v>9.7666378565254963E-3</v>
      </c>
      <c r="EQ18" s="90">
        <f t="shared" si="22"/>
        <v>9.7177061779485669E-3</v>
      </c>
      <c r="ER18" s="90">
        <f t="shared" si="22"/>
        <v>7.9615550136278874E-3</v>
      </c>
      <c r="ES18" s="90">
        <f t="shared" si="22"/>
        <v>7.5761254917196836E-3</v>
      </c>
      <c r="ET18" s="90">
        <f t="shared" si="22"/>
        <v>6.2839059674502712E-3</v>
      </c>
      <c r="EU18" s="90">
        <f t="shared" si="22"/>
        <v>6.9034426378417656E-3</v>
      </c>
      <c r="EV18" s="90">
        <f t="shared" si="22"/>
        <v>4.667081518357187E-3</v>
      </c>
      <c r="EW18" s="90">
        <f t="shared" si="23"/>
        <v>4.0953986991086487E-3</v>
      </c>
      <c r="EX18" s="90">
        <f t="shared" si="23"/>
        <v>4.07873736478099E-3</v>
      </c>
      <c r="EY18" s="90">
        <f t="shared" si="23"/>
        <v>3.968253968253968E-3</v>
      </c>
      <c r="EZ18" s="99">
        <f t="shared" si="23"/>
        <v>3.2786885245901639E-3</v>
      </c>
      <c r="FA18" s="119">
        <f t="shared" si="72"/>
        <v>4.1347230596950642</v>
      </c>
      <c r="FB18" s="120">
        <f t="shared" si="72"/>
        <v>5.2238805970149258</v>
      </c>
      <c r="FC18" s="120">
        <f t="shared" si="73"/>
        <v>9.4966761633428298</v>
      </c>
      <c r="FD18" s="120">
        <f t="shared" si="73"/>
        <v>11.139475516361104</v>
      </c>
      <c r="FE18" s="120">
        <f t="shared" si="24"/>
        <v>1</v>
      </c>
      <c r="FF18" s="120">
        <f t="shared" si="24"/>
        <v>1</v>
      </c>
      <c r="FG18" s="120">
        <f t="shared" si="24"/>
        <v>42.217844075429213</v>
      </c>
      <c r="FH18" s="120">
        <f t="shared" si="24"/>
        <v>40.404040404040401</v>
      </c>
      <c r="FI18" s="120">
        <f t="shared" si="24"/>
        <v>8.6580086580086579</v>
      </c>
      <c r="FJ18" s="120">
        <f t="shared" si="24"/>
        <v>14.159292035398229</v>
      </c>
      <c r="FK18" s="120">
        <f t="shared" si="24"/>
        <v>20.412247348409043</v>
      </c>
      <c r="FL18" s="120">
        <f t="shared" si="24"/>
        <v>10.810810810810809</v>
      </c>
      <c r="FM18" s="120">
        <f t="shared" si="24"/>
        <v>9.4966761633428298</v>
      </c>
      <c r="FN18" s="120">
        <f t="shared" si="24"/>
        <v>11.139475516361104</v>
      </c>
      <c r="FO18" s="120">
        <f t="shared" si="24"/>
        <v>4.1347230596950642</v>
      </c>
      <c r="FP18" s="120">
        <f t="shared" si="24"/>
        <v>5.2238805970149258</v>
      </c>
      <c r="FQ18" s="120">
        <f t="shared" si="24"/>
        <v>2.4837521215382701</v>
      </c>
      <c r="FR18" s="120">
        <f t="shared" si="24"/>
        <v>1.9076385025037752</v>
      </c>
      <c r="FS18" s="120">
        <f t="shared" si="24"/>
        <v>2.8996013048205871</v>
      </c>
      <c r="FT18" s="121">
        <f t="shared" si="24"/>
        <v>5.7088487155090393</v>
      </c>
      <c r="FU18" s="85">
        <f>+Cas_Hoy!B17</f>
        <v>74</v>
      </c>
      <c r="FV18" s="62">
        <f>+Cas_Hoy!C17</f>
        <v>62</v>
      </c>
      <c r="FW18" s="62">
        <f>+Cas_Hoy!D17</f>
        <v>229</v>
      </c>
      <c r="FX18" s="62">
        <f>+Cas_Hoy!E17</f>
        <v>216</v>
      </c>
      <c r="FY18" s="62">
        <f>+Cas_Hoy!F17</f>
        <v>570</v>
      </c>
      <c r="FZ18" s="62">
        <f>+Cas_Hoy!G17</f>
        <v>496</v>
      </c>
      <c r="GA18" s="62">
        <f>+Cas_Hoy!H17</f>
        <v>505</v>
      </c>
      <c r="GB18" s="62">
        <f>+Cas_Hoy!I17</f>
        <v>410</v>
      </c>
      <c r="GC18" s="62">
        <f>+Cas_Hoy!J17</f>
        <v>375</v>
      </c>
      <c r="GD18" s="62">
        <f>+Cas_Hoy!K17</f>
        <v>392</v>
      </c>
      <c r="GE18" s="62">
        <f>+Cas_Hoy!L17</f>
        <v>316</v>
      </c>
      <c r="GF18" s="62">
        <f>+Cas_Hoy!M17</f>
        <v>276</v>
      </c>
      <c r="GG18" s="62">
        <f>+Cas_Hoy!N17</f>
        <v>195</v>
      </c>
      <c r="GH18" s="62">
        <f>+Cas_Hoy!O17</f>
        <v>169</v>
      </c>
      <c r="GI18" s="62">
        <f>+Cas_Hoy!P17</f>
        <v>88</v>
      </c>
      <c r="GJ18" s="62">
        <f>+Cas_Hoy!Q17</f>
        <v>75</v>
      </c>
      <c r="GK18" s="62">
        <f>+Cas_Hoy!R17</f>
        <v>19</v>
      </c>
      <c r="GL18" s="62">
        <f>+Cas_Hoy!S17</f>
        <v>29</v>
      </c>
      <c r="GM18" s="62">
        <f>+Cas_Hoy!T17</f>
        <v>3</v>
      </c>
      <c r="GN18" s="86">
        <f>+Cas_Hoy!U17</f>
        <v>4</v>
      </c>
      <c r="GO18" s="543">
        <f t="shared" si="74"/>
        <v>3.3050742960592759E-2</v>
      </c>
      <c r="GP18" s="112">
        <f t="shared" si="75"/>
        <v>3.0475345735541334E-2</v>
      </c>
      <c r="GQ18" s="112">
        <f t="shared" si="76"/>
        <v>8.9935012959635366E-2</v>
      </c>
      <c r="GR18" s="112">
        <f t="shared" si="77"/>
        <v>8.5107204442361056E-2</v>
      </c>
      <c r="GS18" s="323">
        <f t="shared" si="25"/>
        <v>1.0267680224808156E-2</v>
      </c>
      <c r="GT18" s="323">
        <f t="shared" si="25"/>
        <v>9.3248857889492581E-3</v>
      </c>
      <c r="GU18" s="323">
        <f t="shared" si="25"/>
        <v>0.59938181777036137</v>
      </c>
      <c r="GV18" s="323">
        <f t="shared" si="25"/>
        <v>0.43062352974230067</v>
      </c>
      <c r="GW18" s="323">
        <f t="shared" si="25"/>
        <v>0.10049067587214854</v>
      </c>
      <c r="GX18" s="323">
        <f t="shared" ref="GX18:HH34" si="118">MIN(+(GD18*FJ18)/AT18,0.7)</f>
        <v>0.15990903134186418</v>
      </c>
      <c r="GY18" s="323">
        <f t="shared" si="118"/>
        <v>0.23833395514695749</v>
      </c>
      <c r="GZ18" s="323">
        <f t="shared" si="118"/>
        <v>0.10700702136651066</v>
      </c>
      <c r="HA18" s="323">
        <f t="shared" si="118"/>
        <v>8.9935012959635366E-2</v>
      </c>
      <c r="HB18" s="323">
        <f t="shared" si="118"/>
        <v>8.5107204442361056E-2</v>
      </c>
      <c r="HC18" s="323">
        <f t="shared" si="118"/>
        <v>3.3050742960592759E-2</v>
      </c>
      <c r="HD18" s="323">
        <f t="shared" si="118"/>
        <v>3.0475345735541334E-2</v>
      </c>
      <c r="HE18" s="323">
        <f t="shared" si="118"/>
        <v>1.136865582009808E-2</v>
      </c>
      <c r="HF18" s="323">
        <f t="shared" si="118"/>
        <v>9.8105189878718718E-3</v>
      </c>
      <c r="HG18" s="323">
        <f t="shared" si="118"/>
        <v>1.1506354384208679E-2</v>
      </c>
      <c r="HH18" s="327">
        <f t="shared" si="118"/>
        <v>1.8717536772160783E-2</v>
      </c>
      <c r="HI18" s="331">
        <f>+CyF_Tot!B17</f>
        <v>0</v>
      </c>
      <c r="HJ18" s="149">
        <f>+CyF_Tot!C17</f>
        <v>3686</v>
      </c>
      <c r="HK18" s="149">
        <f>+CyF_Tot!D17</f>
        <v>4186</v>
      </c>
      <c r="HL18" s="149">
        <f>+CyF_Tot!E17</f>
        <v>4524</v>
      </c>
      <c r="HM18" s="149">
        <f>+CyF_Tot!F17</f>
        <v>0</v>
      </c>
      <c r="HN18" s="149">
        <f>+CyF_Tot!G17</f>
        <v>64</v>
      </c>
      <c r="HO18" s="149">
        <f>+CyF_Tot!H17</f>
        <v>77</v>
      </c>
      <c r="HP18" s="149">
        <f>+CyF_Tot!I17</f>
        <v>96</v>
      </c>
      <c r="HQ18" s="204">
        <f t="shared" si="26"/>
        <v>9.6022260667258219E-2</v>
      </c>
      <c r="HR18" s="198">
        <f t="shared" si="27"/>
        <v>9.0665291898617467E-2</v>
      </c>
      <c r="HS18" s="198">
        <f t="shared" si="28"/>
        <v>9.2758838915849989E-2</v>
      </c>
      <c r="HT18" s="198">
        <f t="shared" si="29"/>
        <v>8.7610068193121865E-2</v>
      </c>
      <c r="HU18" s="198">
        <f t="shared" si="30"/>
        <v>9.1729415244393112E-2</v>
      </c>
      <c r="HV18" s="198">
        <f t="shared" si="31"/>
        <v>8.7890970318559539E-2</v>
      </c>
      <c r="HW18" s="198">
        <f t="shared" si="32"/>
        <v>5.8774638834223132E-2</v>
      </c>
      <c r="HX18" s="198">
        <f t="shared" si="33"/>
        <v>6.3564846255657281E-2</v>
      </c>
      <c r="HY18" s="198">
        <f t="shared" si="34"/>
        <v>5.3386275122151113E-2</v>
      </c>
      <c r="HZ18" s="198">
        <f t="shared" si="35"/>
        <v>5.7353604552597269E-2</v>
      </c>
      <c r="IA18" s="198">
        <f t="shared" si="36"/>
        <v>4.4719618369677111E-2</v>
      </c>
      <c r="IB18" s="198">
        <f t="shared" si="37"/>
        <v>4.6074558033552933E-2</v>
      </c>
      <c r="IC18" s="198">
        <f t="shared" si="38"/>
        <v>3.4023856852276879E-2</v>
      </c>
      <c r="ID18" s="198">
        <f t="shared" si="39"/>
        <v>3.6550323615772158E-2</v>
      </c>
      <c r="IE18" s="198">
        <f t="shared" si="40"/>
        <v>1.819089117025478E-2</v>
      </c>
      <c r="IF18" s="198">
        <f t="shared" si="41"/>
        <v>2.1242810144862879E-2</v>
      </c>
      <c r="IG18" s="198">
        <f t="shared" si="42"/>
        <v>6.8589689570104084E-3</v>
      </c>
      <c r="IH18" s="198">
        <f t="shared" si="43"/>
        <v>9.3176887373118984E-3</v>
      </c>
      <c r="II18" s="198">
        <f t="shared" si="44"/>
        <v>1.2491882754757573E-3</v>
      </c>
      <c r="IJ18" s="99">
        <f t="shared" si="45"/>
        <v>2.015885841376222E-3</v>
      </c>
      <c r="IK18" s="677"/>
      <c r="IL18" s="678"/>
      <c r="IM18" s="678"/>
      <c r="IN18" s="678"/>
      <c r="IO18" s="678"/>
      <c r="IP18" s="678"/>
      <c r="IQ18" s="678"/>
      <c r="IR18" s="678"/>
      <c r="IS18" s="678"/>
      <c r="IT18" s="678"/>
      <c r="IU18" s="678"/>
      <c r="IV18" s="678"/>
      <c r="IW18" s="678"/>
      <c r="IX18" s="678"/>
      <c r="IY18" s="678"/>
      <c r="IZ18" s="678"/>
      <c r="JA18" s="678"/>
      <c r="JB18" s="678"/>
      <c r="JC18" s="678"/>
      <c r="JD18" s="679"/>
      <c r="JF18" s="616">
        <f t="shared" si="116"/>
        <v>0</v>
      </c>
      <c r="JG18" s="291">
        <f t="shared" si="116"/>
        <v>0</v>
      </c>
      <c r="JH18" s="291">
        <f t="shared" si="116"/>
        <v>0</v>
      </c>
      <c r="JI18" s="291">
        <f t="shared" si="116"/>
        <v>0</v>
      </c>
      <c r="JJ18" s="291">
        <f t="shared" si="116"/>
        <v>0</v>
      </c>
      <c r="JK18" s="291">
        <f t="shared" si="116"/>
        <v>0</v>
      </c>
      <c r="JL18" s="291">
        <f t="shared" si="116"/>
        <v>168.6814731515322</v>
      </c>
      <c r="JM18" s="291">
        <f t="shared" si="116"/>
        <v>62.387896748030883</v>
      </c>
      <c r="JN18" s="291">
        <f t="shared" si="116"/>
        <v>74.282707604692192</v>
      </c>
      <c r="JO18" s="291">
        <f t="shared" si="116"/>
        <v>69.144338807260155</v>
      </c>
      <c r="JP18" s="291">
        <f t="shared" si="116"/>
        <v>753.7688442211055</v>
      </c>
      <c r="JQ18" s="291">
        <f t="shared" si="116"/>
        <v>172.14173002438673</v>
      </c>
      <c r="JR18" s="291">
        <f t="shared" si="116"/>
        <v>1165.5577679568744</v>
      </c>
      <c r="JS18" s="291">
        <f t="shared" si="116"/>
        <v>433.99638336347198</v>
      </c>
      <c r="JT18" s="291">
        <f t="shared" si="116"/>
        <v>1744.0276137705514</v>
      </c>
      <c r="JU18" s="291">
        <f t="shared" si="116"/>
        <v>653.3914125700062</v>
      </c>
      <c r="JV18" s="291">
        <f t="shared" si="115"/>
        <v>1445.434834979523</v>
      </c>
      <c r="JW18" s="291">
        <f t="shared" si="115"/>
        <v>425.60737719453806</v>
      </c>
      <c r="JX18" s="291">
        <f t="shared" si="115"/>
        <v>3174.6031746031745</v>
      </c>
      <c r="JY18" s="617">
        <f t="shared" si="115"/>
        <v>1967.2131147540983</v>
      </c>
      <c r="JZ18" s="614">
        <f t="shared" si="79"/>
        <v>0</v>
      </c>
      <c r="KA18" s="291">
        <f t="shared" si="79"/>
        <v>0</v>
      </c>
      <c r="KB18" s="291">
        <f t="shared" si="80"/>
        <v>303.33989867604771</v>
      </c>
      <c r="KC18" s="291">
        <f t="shared" si="80"/>
        <v>94.990253604187487</v>
      </c>
      <c r="KD18" s="291">
        <f t="shared" si="81"/>
        <v>1413.4275618374559</v>
      </c>
      <c r="KE18" s="617">
        <f t="shared" si="81"/>
        <v>544.99820724273923</v>
      </c>
      <c r="KF18" s="614">
        <f t="shared" si="82"/>
        <v>0</v>
      </c>
      <c r="KG18" s="291">
        <f t="shared" si="83"/>
        <v>195.9123700294889</v>
      </c>
      <c r="KH18" s="617">
        <f t="shared" si="84"/>
        <v>949.68216282453852</v>
      </c>
    </row>
    <row r="19" spans="1:294" ht="14.4">
      <c r="A19" s="35" t="s">
        <v>31</v>
      </c>
      <c r="B19" s="224">
        <v>770881</v>
      </c>
      <c r="C19" s="522">
        <f t="shared" si="85"/>
        <v>24867</v>
      </c>
      <c r="D19" s="505">
        <f t="shared" si="86"/>
        <v>1034</v>
      </c>
      <c r="E19" s="234">
        <f t="shared" si="48"/>
        <v>4.8038613862854736E-3</v>
      </c>
      <c r="F19" s="206">
        <f t="shared" si="0"/>
        <v>3.0723289327405916E-2</v>
      </c>
      <c r="G19" s="26">
        <f t="shared" si="49"/>
        <v>9.0881402146620331</v>
      </c>
      <c r="H19" s="25">
        <f t="shared" si="1"/>
        <v>0.27921756126309455</v>
      </c>
      <c r="I19" s="32">
        <f t="shared" si="2"/>
        <v>0.29316429217739287</v>
      </c>
      <c r="J19" s="343">
        <f t="shared" si="3"/>
        <v>0.48621973600784935</v>
      </c>
      <c r="K19" s="344">
        <f t="shared" si="50"/>
        <v>2.7586754744626917E-3</v>
      </c>
      <c r="L19" s="345">
        <f t="shared" si="51"/>
        <v>15.825770828975973</v>
      </c>
      <c r="M19" s="346">
        <f t="shared" si="52"/>
        <v>0.51025973393325008</v>
      </c>
      <c r="N19" s="826"/>
      <c r="O19" s="161"/>
      <c r="P19" s="161"/>
      <c r="Q19" s="161"/>
      <c r="R19" s="161"/>
      <c r="S19" s="162">
        <f t="shared" si="4"/>
        <v>24867</v>
      </c>
      <c r="T19" s="163">
        <f t="shared" si="5"/>
        <v>3225.7897133279976</v>
      </c>
      <c r="U19" s="162">
        <f t="shared" si="6"/>
        <v>522</v>
      </c>
      <c r="V19" s="164">
        <f t="shared" si="7"/>
        <v>2.144177449168207E-2</v>
      </c>
      <c r="W19" s="163">
        <f t="shared" si="8"/>
        <v>67.714731586327858</v>
      </c>
      <c r="X19" s="162">
        <f t="shared" si="9"/>
        <v>1183</v>
      </c>
      <c r="Y19" s="164">
        <f t="shared" si="10"/>
        <v>4.9949332882958962E-2</v>
      </c>
      <c r="Z19" s="163">
        <f t="shared" si="11"/>
        <v>153.46078058740585</v>
      </c>
      <c r="AA19" s="162">
        <f t="shared" si="12"/>
        <v>1034</v>
      </c>
      <c r="AB19" s="163">
        <f t="shared" si="13"/>
        <v>1341.3224609245785</v>
      </c>
      <c r="AC19" s="165">
        <f t="shared" si="53"/>
        <v>4.1581212048095867E-2</v>
      </c>
      <c r="AD19" s="162">
        <f t="shared" si="14"/>
        <v>8</v>
      </c>
      <c r="AE19" s="164">
        <f t="shared" si="15"/>
        <v>7.7972709551656916E-3</v>
      </c>
      <c r="AF19" s="163">
        <f t="shared" si="16"/>
        <v>10.377736641582812</v>
      </c>
      <c r="AG19" s="162">
        <f t="shared" si="17"/>
        <v>26</v>
      </c>
      <c r="AH19" s="164">
        <f t="shared" si="18"/>
        <v>2.5793650793650792E-2</v>
      </c>
      <c r="AI19" s="163">
        <f t="shared" si="19"/>
        <v>33.727644085144142</v>
      </c>
      <c r="AJ19" s="830"/>
      <c r="AK19" s="81">
        <v>69036</v>
      </c>
      <c r="AL19" s="39">
        <v>64977</v>
      </c>
      <c r="AM19" s="39">
        <v>68917</v>
      </c>
      <c r="AN19" s="39">
        <v>65086</v>
      </c>
      <c r="AO19" s="39">
        <v>66542</v>
      </c>
      <c r="AP19" s="39">
        <v>65141</v>
      </c>
      <c r="AQ19" s="39">
        <v>52230</v>
      </c>
      <c r="AR19" s="39">
        <v>54154</v>
      </c>
      <c r="AS19" s="39">
        <v>48103</v>
      </c>
      <c r="AT19" s="39">
        <v>50230</v>
      </c>
      <c r="AU19" s="39">
        <v>32274</v>
      </c>
      <c r="AV19" s="39">
        <v>35776</v>
      </c>
      <c r="AW19" s="39">
        <v>24133</v>
      </c>
      <c r="AX19" s="39">
        <v>27988</v>
      </c>
      <c r="AY19" s="39">
        <v>13873</v>
      </c>
      <c r="AZ19" s="39">
        <v>17470</v>
      </c>
      <c r="BA19" s="39">
        <v>5015</v>
      </c>
      <c r="BB19" s="39">
        <v>7484</v>
      </c>
      <c r="BC19" s="39">
        <v>749</v>
      </c>
      <c r="BD19" s="46">
        <v>1703</v>
      </c>
      <c r="BE19" s="258">
        <v>2.0000000000000002E-5</v>
      </c>
      <c r="BF19" s="43">
        <v>2.0000000000000002E-5</v>
      </c>
      <c r="BG19" s="53">
        <v>5.0000000000000002E-5</v>
      </c>
      <c r="BH19" s="53">
        <v>4.0000000000000003E-5</v>
      </c>
      <c r="BI19" s="53">
        <v>1.2518952302791728E-4</v>
      </c>
      <c r="BJ19" s="53">
        <v>1.2406223545552731E-4</v>
      </c>
      <c r="BK19" s="53">
        <v>3.4000000000000002E-4</v>
      </c>
      <c r="BL19" s="53">
        <v>1.8000000000000001E-4</v>
      </c>
      <c r="BM19" s="53">
        <v>8.9999999999999998E-4</v>
      </c>
      <c r="BN19" s="53">
        <v>5.0000000000000001E-4</v>
      </c>
      <c r="BO19" s="53">
        <v>3.8E-3</v>
      </c>
      <c r="BP19" s="53">
        <v>2E-3</v>
      </c>
      <c r="BQ19" s="53">
        <v>1.6199999999999999E-2</v>
      </c>
      <c r="BR19" s="53">
        <v>6.1999999999999998E-3</v>
      </c>
      <c r="BS19" s="53">
        <v>6.1100000000000002E-2</v>
      </c>
      <c r="BT19" s="53">
        <v>2.6800000000000001E-2</v>
      </c>
      <c r="BU19" s="53">
        <v>0.1421</v>
      </c>
      <c r="BV19" s="53">
        <v>5.4699999999999999E-2</v>
      </c>
      <c r="BW19" s="53">
        <v>0.27589999999999998</v>
      </c>
      <c r="BX19" s="54">
        <v>0.1051</v>
      </c>
      <c r="BY19" s="64">
        <f>+Fall_Hoy!B179</f>
        <v>0</v>
      </c>
      <c r="BZ19" s="62">
        <f>+Fall_Hoy!C179</f>
        <v>2.4</v>
      </c>
      <c r="CA19" s="62">
        <f>+Fall_Hoy!D179</f>
        <v>1.2</v>
      </c>
      <c r="CB19" s="62">
        <f>+Fall_Hoy!E179</f>
        <v>1.2</v>
      </c>
      <c r="CC19" s="62">
        <f>+Fall_Hoy!F179</f>
        <v>0</v>
      </c>
      <c r="CD19" s="62">
        <f>+Fall_Hoy!G179</f>
        <v>2.4</v>
      </c>
      <c r="CE19" s="62">
        <f>+Fall_Hoy!H179</f>
        <v>19.2</v>
      </c>
      <c r="CF19" s="62">
        <f>+Fall_Hoy!I179</f>
        <v>10.799999999999999</v>
      </c>
      <c r="CG19" s="62">
        <f>+Fall_Hoy!J179</f>
        <v>48</v>
      </c>
      <c r="CH19" s="62">
        <f>+Fall_Hoy!K179</f>
        <v>18</v>
      </c>
      <c r="CI19" s="62">
        <f>+Fall_Hoy!L179</f>
        <v>136.79999999999998</v>
      </c>
      <c r="CJ19" s="62">
        <f>+Fall_Hoy!M179</f>
        <v>60</v>
      </c>
      <c r="CK19" s="62">
        <f>+Fall_Hoy!N179</f>
        <v>235.2</v>
      </c>
      <c r="CL19" s="62">
        <f>+Fall_Hoy!O179</f>
        <v>115.19999999999999</v>
      </c>
      <c r="CM19" s="62">
        <f>+Fall_Hoy!P179</f>
        <v>213.6</v>
      </c>
      <c r="CN19" s="62">
        <f>+Fall_Hoy!Q179</f>
        <v>121.19999999999999</v>
      </c>
      <c r="CO19" s="62">
        <f>+Fall_Hoy!R179</f>
        <v>120</v>
      </c>
      <c r="CP19" s="62">
        <f>+Fall_Hoy!S179</f>
        <v>88.8</v>
      </c>
      <c r="CQ19" s="62">
        <f>+Fall_Hoy!T179</f>
        <v>15.6</v>
      </c>
      <c r="CR19" s="253">
        <f>+Fall_Hoy!U179</f>
        <v>19.2</v>
      </c>
      <c r="CS19" s="75">
        <f t="shared" si="54"/>
        <v>0.25199368175392323</v>
      </c>
      <c r="CT19" s="76">
        <f t="shared" si="54"/>
        <v>0.25886594503156796</v>
      </c>
      <c r="CU19" s="76">
        <f t="shared" si="55"/>
        <v>0.60160438066210242</v>
      </c>
      <c r="CV19" s="76">
        <f t="shared" si="55"/>
        <v>0.66387898961305991</v>
      </c>
      <c r="CW19" s="76">
        <f t="shared" si="117"/>
        <v>2.7411259054431786E-2</v>
      </c>
      <c r="CX19" s="76">
        <f t="shared" si="100"/>
        <v>0.29697317222278918</v>
      </c>
      <c r="CY19" s="76">
        <f t="shared" si="101"/>
        <v>0.7</v>
      </c>
      <c r="CZ19" s="76">
        <f t="shared" si="102"/>
        <v>0.7</v>
      </c>
      <c r="DA19" s="76">
        <f t="shared" si="103"/>
        <v>0.7</v>
      </c>
      <c r="DB19" s="76">
        <f t="shared" si="104"/>
        <v>0.7</v>
      </c>
      <c r="DC19" s="76">
        <f t="shared" si="105"/>
        <v>0.7</v>
      </c>
      <c r="DD19" s="76">
        <f t="shared" si="106"/>
        <v>0.7</v>
      </c>
      <c r="DE19" s="76">
        <f t="shared" si="107"/>
        <v>0.60160438066210242</v>
      </c>
      <c r="DF19" s="76">
        <f t="shared" si="108"/>
        <v>0.66387898961305991</v>
      </c>
      <c r="DG19" s="76">
        <f t="shared" si="109"/>
        <v>0.25199368175392323</v>
      </c>
      <c r="DH19" s="76">
        <f t="shared" si="110"/>
        <v>0.25886594503156796</v>
      </c>
      <c r="DI19" s="76">
        <f t="shared" si="111"/>
        <v>0.16838997434157765</v>
      </c>
      <c r="DJ19" s="76">
        <f t="shared" si="112"/>
        <v>0.21691613650864683</v>
      </c>
      <c r="DK19" s="76">
        <f t="shared" si="113"/>
        <v>7.5490287642191525E-2</v>
      </c>
      <c r="DL19" s="76">
        <f t="shared" si="114"/>
        <v>0.10727137926969421</v>
      </c>
      <c r="DM19" s="85">
        <f>+'Cas_-14'!B18</f>
        <v>124</v>
      </c>
      <c r="DN19" s="62">
        <f>+'Cas_-14'!C18</f>
        <v>98</v>
      </c>
      <c r="DO19" s="62">
        <f>+'Cas_-14'!D18</f>
        <v>335</v>
      </c>
      <c r="DP19" s="62">
        <f>+'Cas_-14'!E18</f>
        <v>326</v>
      </c>
      <c r="DQ19" s="62">
        <f>+'Cas_-14'!F18</f>
        <v>1824</v>
      </c>
      <c r="DR19" s="62">
        <f>+'Cas_-14'!G18</f>
        <v>1628</v>
      </c>
      <c r="DS19" s="62">
        <f>+'Cas_-14'!H18</f>
        <v>3252</v>
      </c>
      <c r="DT19" s="62">
        <f>+'Cas_-14'!I18</f>
        <v>2529</v>
      </c>
      <c r="DU19" s="62">
        <f>+'Cas_-14'!J18</f>
        <v>2833</v>
      </c>
      <c r="DV19" s="62">
        <f>+'Cas_-14'!K18</f>
        <v>2286</v>
      </c>
      <c r="DW19" s="62">
        <f>+'Cas_-14'!L18</f>
        <v>1956</v>
      </c>
      <c r="DX19" s="62">
        <f>+'Cas_-14'!M18</f>
        <v>1713</v>
      </c>
      <c r="DY19" s="62">
        <f>+'Cas_-14'!N18</f>
        <v>1373</v>
      </c>
      <c r="DZ19" s="62">
        <f>+'Cas_-14'!O18</f>
        <v>1148</v>
      </c>
      <c r="EA19" s="62">
        <f>+'Cas_-14'!P18</f>
        <v>759</v>
      </c>
      <c r="EB19" s="62">
        <f>+'Cas_-14'!Q18</f>
        <v>648</v>
      </c>
      <c r="EC19" s="62">
        <f>+'Cas_-14'!R18</f>
        <v>314</v>
      </c>
      <c r="ED19" s="62">
        <f>+'Cas_-14'!S18</f>
        <v>272</v>
      </c>
      <c r="EE19" s="62">
        <f>+'Cas_-14'!T18</f>
        <v>42</v>
      </c>
      <c r="EF19" s="86">
        <f>+'Cas_-14'!U18</f>
        <v>65</v>
      </c>
      <c r="EG19" s="201">
        <f t="shared" si="22"/>
        <v>1.7961643200648937E-3</v>
      </c>
      <c r="EH19" s="91">
        <f t="shared" si="22"/>
        <v>1.5082259876571711E-3</v>
      </c>
      <c r="EI19" s="91">
        <f t="shared" si="22"/>
        <v>4.8609196569786841E-3</v>
      </c>
      <c r="EJ19" s="91">
        <f t="shared" si="22"/>
        <v>5.0087576437329072E-3</v>
      </c>
      <c r="EK19" s="91">
        <f t="shared" si="22"/>
        <v>2.7411259054431786E-2</v>
      </c>
      <c r="EL19" s="91">
        <f t="shared" si="22"/>
        <v>2.499194055970894E-2</v>
      </c>
      <c r="EM19" s="91">
        <f t="shared" si="22"/>
        <v>6.2263067202757039E-2</v>
      </c>
      <c r="EN19" s="91">
        <f t="shared" si="22"/>
        <v>4.6700151420024372E-2</v>
      </c>
      <c r="EO19" s="91">
        <f t="shared" si="22"/>
        <v>5.8894455647256927E-2</v>
      </c>
      <c r="EP19" s="91">
        <f t="shared" si="22"/>
        <v>4.5510651005375276E-2</v>
      </c>
      <c r="EQ19" s="91">
        <f t="shared" si="22"/>
        <v>6.0606060606060608E-2</v>
      </c>
      <c r="ER19" s="91">
        <f t="shared" si="22"/>
        <v>4.7881261180679785E-2</v>
      </c>
      <c r="ES19" s="91">
        <f t="shared" si="22"/>
        <v>5.6893051008991835E-2</v>
      </c>
      <c r="ET19" s="91">
        <f t="shared" si="22"/>
        <v>4.1017578962412461E-2</v>
      </c>
      <c r="EU19" s="91">
        <f t="shared" si="22"/>
        <v>5.4710588913717294E-2</v>
      </c>
      <c r="EV19" s="91">
        <f t="shared" si="22"/>
        <v>3.7092157985117342E-2</v>
      </c>
      <c r="EW19" s="91">
        <f t="shared" si="23"/>
        <v>6.2612163509471588E-2</v>
      </c>
      <c r="EX19" s="91">
        <f t="shared" si="23"/>
        <v>3.6344200962052375E-2</v>
      </c>
      <c r="EY19" s="91">
        <f t="shared" si="23"/>
        <v>5.6074766355140186E-2</v>
      </c>
      <c r="EZ19" s="100">
        <f t="shared" si="23"/>
        <v>3.8167938931297711E-2</v>
      </c>
      <c r="FA19" s="119">
        <f t="shared" si="72"/>
        <v>4.605939851083237</v>
      </c>
      <c r="FB19" s="120">
        <f t="shared" si="72"/>
        <v>6.9789939192924262</v>
      </c>
      <c r="FC19" s="120">
        <f t="shared" si="73"/>
        <v>10.574303363815382</v>
      </c>
      <c r="FD19" s="120">
        <f t="shared" si="73"/>
        <v>16.185230976733731</v>
      </c>
      <c r="FE19" s="120">
        <f t="shared" si="24"/>
        <v>1</v>
      </c>
      <c r="FF19" s="120">
        <f t="shared" si="24"/>
        <v>11.882757623934097</v>
      </c>
      <c r="FG19" s="120">
        <f t="shared" si="24"/>
        <v>11.242619926199261</v>
      </c>
      <c r="FH19" s="120">
        <f t="shared" si="24"/>
        <v>14.98924476077501</v>
      </c>
      <c r="FI19" s="120">
        <f t="shared" si="24"/>
        <v>11.88566890222379</v>
      </c>
      <c r="FJ19" s="120">
        <f t="shared" si="24"/>
        <v>15.381014873140856</v>
      </c>
      <c r="FK19" s="120">
        <f t="shared" si="24"/>
        <v>11.549999999999999</v>
      </c>
      <c r="FL19" s="120">
        <f t="shared" si="24"/>
        <v>14.619497956800933</v>
      </c>
      <c r="FM19" s="120">
        <f t="shared" si="24"/>
        <v>10.574303363815382</v>
      </c>
      <c r="FN19" s="120">
        <f t="shared" si="24"/>
        <v>16.185230976733731</v>
      </c>
      <c r="FO19" s="120">
        <f t="shared" si="24"/>
        <v>4.605939851083237</v>
      </c>
      <c r="FP19" s="120">
        <f t="shared" si="24"/>
        <v>6.9789939192924262</v>
      </c>
      <c r="FQ19" s="120">
        <f t="shared" si="24"/>
        <v>2.6894131252325217</v>
      </c>
      <c r="FR19" s="120">
        <f t="shared" si="24"/>
        <v>5.9683836971717392</v>
      </c>
      <c r="FS19" s="120">
        <f t="shared" si="24"/>
        <v>1.3462434629524156</v>
      </c>
      <c r="FT19" s="121">
        <f t="shared" si="24"/>
        <v>2.8105101368659882</v>
      </c>
      <c r="FU19" s="85">
        <f>+Cas_Hoy!B18</f>
        <v>127</v>
      </c>
      <c r="FV19" s="62">
        <f>+Cas_Hoy!C18</f>
        <v>102</v>
      </c>
      <c r="FW19" s="62">
        <f>+Cas_Hoy!D18</f>
        <v>373</v>
      </c>
      <c r="FX19" s="62">
        <f>+Cas_Hoy!E18</f>
        <v>367</v>
      </c>
      <c r="FY19" s="62">
        <f>+Cas_Hoy!F18</f>
        <v>1938</v>
      </c>
      <c r="FZ19" s="62">
        <f>+Cas_Hoy!G18</f>
        <v>1748</v>
      </c>
      <c r="GA19" s="62">
        <f>+Cas_Hoy!H18</f>
        <v>3399</v>
      </c>
      <c r="GB19" s="62">
        <f>+Cas_Hoy!I18</f>
        <v>2669</v>
      </c>
      <c r="GC19" s="62">
        <f>+Cas_Hoy!J18</f>
        <v>2954</v>
      </c>
      <c r="GD19" s="62">
        <f>+Cas_Hoy!K18</f>
        <v>2416</v>
      </c>
      <c r="GE19" s="62">
        <f>+Cas_Hoy!L18</f>
        <v>2025</v>
      </c>
      <c r="GF19" s="62">
        <f>+Cas_Hoy!M18</f>
        <v>1824</v>
      </c>
      <c r="GG19" s="62">
        <f>+Cas_Hoy!N18</f>
        <v>1412</v>
      </c>
      <c r="GH19" s="62">
        <f>+Cas_Hoy!O18</f>
        <v>1190</v>
      </c>
      <c r="GI19" s="62">
        <f>+Cas_Hoy!P18</f>
        <v>773</v>
      </c>
      <c r="GJ19" s="62">
        <f>+Cas_Hoy!Q18</f>
        <v>673</v>
      </c>
      <c r="GK19" s="62">
        <f>+Cas_Hoy!R18</f>
        <v>319</v>
      </c>
      <c r="GL19" s="62">
        <f>+Cas_Hoy!S18</f>
        <v>278</v>
      </c>
      <c r="GM19" s="62">
        <f>+Cas_Hoy!T18</f>
        <v>43</v>
      </c>
      <c r="GN19" s="86">
        <f>+Cas_Hoy!U18</f>
        <v>66</v>
      </c>
      <c r="GO19" s="543">
        <f t="shared" si="74"/>
        <v>0.25664178655570835</v>
      </c>
      <c r="GP19" s="112">
        <f t="shared" si="75"/>
        <v>0.26885305710840313</v>
      </c>
      <c r="GQ19" s="112">
        <f t="shared" si="76"/>
        <v>0.61869292461390291</v>
      </c>
      <c r="GR19" s="112">
        <f t="shared" si="77"/>
        <v>0.68816724533061091</v>
      </c>
      <c r="GS19" s="323">
        <f t="shared" ref="GS19:HH42" si="119">MIN(+(FY19*FE19)/AO19,0.7)</f>
        <v>2.9124462745333774E-2</v>
      </c>
      <c r="GT19" s="323">
        <f t="shared" si="119"/>
        <v>0.31886308663724539</v>
      </c>
      <c r="GU19" s="323">
        <f t="shared" si="119"/>
        <v>0.7</v>
      </c>
      <c r="GV19" s="323">
        <f t="shared" si="119"/>
        <v>0.7</v>
      </c>
      <c r="GW19" s="323">
        <f t="shared" si="119"/>
        <v>0.7</v>
      </c>
      <c r="GX19" s="323">
        <f t="shared" si="118"/>
        <v>0.7</v>
      </c>
      <c r="GY19" s="323">
        <f t="shared" si="118"/>
        <v>0.7</v>
      </c>
      <c r="GZ19" s="323">
        <f t="shared" si="118"/>
        <v>0.7</v>
      </c>
      <c r="HA19" s="323">
        <f t="shared" si="118"/>
        <v>0.61869292461390291</v>
      </c>
      <c r="HB19" s="323">
        <f t="shared" si="118"/>
        <v>0.68816724533061091</v>
      </c>
      <c r="HC19" s="323">
        <f t="shared" si="118"/>
        <v>0.25664178655570835</v>
      </c>
      <c r="HD19" s="323">
        <f t="shared" si="118"/>
        <v>0.26885305710840313</v>
      </c>
      <c r="HE19" s="323">
        <f t="shared" si="118"/>
        <v>0.17107134335975563</v>
      </c>
      <c r="HF19" s="323">
        <f t="shared" si="118"/>
        <v>0.2217010512845729</v>
      </c>
      <c r="HG19" s="323">
        <f t="shared" si="118"/>
        <v>7.7287675443196091E-2</v>
      </c>
      <c r="HH19" s="327">
        <f t="shared" si="118"/>
        <v>0.10892170818153565</v>
      </c>
      <c r="HI19" s="331">
        <f>+CyF_Tot!B18</f>
        <v>0</v>
      </c>
      <c r="HJ19" s="149">
        <f>+CyF_Tot!C18</f>
        <v>23684</v>
      </c>
      <c r="HK19" s="149">
        <f>+CyF_Tot!D18</f>
        <v>24345</v>
      </c>
      <c r="HL19" s="149">
        <f>+CyF_Tot!E18</f>
        <v>24867</v>
      </c>
      <c r="HM19" s="149">
        <f>+CyF_Tot!F18</f>
        <v>0</v>
      </c>
      <c r="HN19" s="149">
        <f>+CyF_Tot!G18</f>
        <v>1008</v>
      </c>
      <c r="HO19" s="149">
        <f>+CyF_Tot!H18</f>
        <v>1026</v>
      </c>
      <c r="HP19" s="149">
        <f>+CyF_Tot!I18</f>
        <v>1034</v>
      </c>
      <c r="HQ19" s="204">
        <f t="shared" si="26"/>
        <v>8.9554678348538877E-2</v>
      </c>
      <c r="HR19" s="198">
        <f t="shared" si="27"/>
        <v>8.4289274220015795E-2</v>
      </c>
      <c r="HS19" s="198">
        <f t="shared" si="28"/>
        <v>8.9400309515995341E-2</v>
      </c>
      <c r="HT19" s="198">
        <f t="shared" si="29"/>
        <v>8.4430670881757361E-2</v>
      </c>
      <c r="HU19" s="198">
        <f t="shared" si="30"/>
        <v>8.6319418950525431E-2</v>
      </c>
      <c r="HV19" s="198">
        <f t="shared" si="31"/>
        <v>8.4502017821168243E-2</v>
      </c>
      <c r="HW19" s="198">
        <f t="shared" si="32"/>
        <v>6.7753648098733785E-2</v>
      </c>
      <c r="HX19" s="198">
        <f t="shared" si="33"/>
        <v>7.0249493761034454E-2</v>
      </c>
      <c r="HY19" s="198">
        <f t="shared" si="34"/>
        <v>6.2400033208757255E-2</v>
      </c>
      <c r="HZ19" s="198">
        <f t="shared" si="35"/>
        <v>6.5159213938338081E-2</v>
      </c>
      <c r="IA19" s="198">
        <f t="shared" si="36"/>
        <v>4.1866384046305459E-2</v>
      </c>
      <c r="IB19" s="198">
        <f t="shared" si="37"/>
        <v>4.6409238261158337E-2</v>
      </c>
      <c r="IC19" s="198">
        <f t="shared" si="38"/>
        <v>3.1305739796414753E-2</v>
      </c>
      <c r="ID19" s="198">
        <f t="shared" si="39"/>
        <v>3.6306511640577466E-2</v>
      </c>
      <c r="IE19" s="198">
        <f t="shared" si="40"/>
        <v>1.7996292553584793E-2</v>
      </c>
      <c r="IF19" s="198">
        <f t="shared" si="41"/>
        <v>2.2662382391056467E-2</v>
      </c>
      <c r="IG19" s="198">
        <f t="shared" si="42"/>
        <v>6.5055436571922259E-3</v>
      </c>
      <c r="IH19" s="198">
        <f t="shared" si="43"/>
        <v>9.7083726282007204E-3</v>
      </c>
      <c r="II19" s="198">
        <f t="shared" si="44"/>
        <v>9.716155930681908E-4</v>
      </c>
      <c r="IJ19" s="99">
        <f t="shared" si="45"/>
        <v>2.2091606875769411E-3</v>
      </c>
      <c r="IK19" s="677"/>
      <c r="IL19" s="678"/>
      <c r="IM19" s="678"/>
      <c r="IN19" s="678"/>
      <c r="IO19" s="678"/>
      <c r="IP19" s="678"/>
      <c r="IQ19" s="678"/>
      <c r="IR19" s="678"/>
      <c r="IS19" s="678"/>
      <c r="IT19" s="678"/>
      <c r="IU19" s="678"/>
      <c r="IV19" s="678"/>
      <c r="IW19" s="678"/>
      <c r="IX19" s="678"/>
      <c r="IY19" s="678"/>
      <c r="IZ19" s="678"/>
      <c r="JA19" s="678"/>
      <c r="JB19" s="678"/>
      <c r="JC19" s="678"/>
      <c r="JD19" s="679"/>
      <c r="JF19" s="616">
        <f t="shared" si="116"/>
        <v>0</v>
      </c>
      <c r="JG19" s="291">
        <f t="shared" si="116"/>
        <v>36.936146636502144</v>
      </c>
      <c r="JH19" s="291">
        <f t="shared" si="116"/>
        <v>17.412249517535585</v>
      </c>
      <c r="JI19" s="291">
        <f t="shared" si="116"/>
        <v>18.437144700857328</v>
      </c>
      <c r="JJ19" s="291">
        <f t="shared" si="116"/>
        <v>0</v>
      </c>
      <c r="JK19" s="291">
        <f t="shared" si="116"/>
        <v>36.843155616278537</v>
      </c>
      <c r="JL19" s="291">
        <f t="shared" si="116"/>
        <v>367.60482481332565</v>
      </c>
      <c r="JM19" s="291">
        <f t="shared" si="116"/>
        <v>199.43125161576242</v>
      </c>
      <c r="JN19" s="291">
        <f t="shared" si="116"/>
        <v>997.85876140781238</v>
      </c>
      <c r="JO19" s="291">
        <f t="shared" si="116"/>
        <v>358.35158271949035</v>
      </c>
      <c r="JP19" s="291">
        <f t="shared" si="116"/>
        <v>4238.7060791968761</v>
      </c>
      <c r="JQ19" s="291">
        <f t="shared" si="116"/>
        <v>1677.1019677996421</v>
      </c>
      <c r="JR19" s="291">
        <f t="shared" si="116"/>
        <v>9745.9909667260599</v>
      </c>
      <c r="JS19" s="291">
        <f t="shared" si="116"/>
        <v>4116.049735600971</v>
      </c>
      <c r="JT19" s="291">
        <f t="shared" si="116"/>
        <v>15396.813955164709</v>
      </c>
      <c r="JU19" s="291">
        <f t="shared" si="116"/>
        <v>6937.6073268460214</v>
      </c>
      <c r="JV19" s="291">
        <f t="shared" si="115"/>
        <v>23928.215353938187</v>
      </c>
      <c r="JW19" s="291">
        <f t="shared" si="115"/>
        <v>11865.312667022983</v>
      </c>
      <c r="JX19" s="291">
        <f t="shared" si="115"/>
        <v>20827.770360480641</v>
      </c>
      <c r="JY19" s="617">
        <f t="shared" si="115"/>
        <v>11274.221961244863</v>
      </c>
      <c r="JZ19" s="614">
        <f t="shared" si="79"/>
        <v>5.8681141348199226</v>
      </c>
      <c r="KA19" s="291">
        <f t="shared" si="79"/>
        <v>30.737075059937297</v>
      </c>
      <c r="KB19" s="291">
        <f t="shared" si="80"/>
        <v>1538.3803268304086</v>
      </c>
      <c r="KC19" s="291">
        <f t="shared" si="80"/>
        <v>633.56164383561645</v>
      </c>
      <c r="KD19" s="291">
        <f t="shared" si="81"/>
        <v>13351.61069225497</v>
      </c>
      <c r="KE19" s="617">
        <f t="shared" si="81"/>
        <v>6302.4979412572056</v>
      </c>
      <c r="KF19" s="614">
        <f t="shared" si="82"/>
        <v>18.013555200288213</v>
      </c>
      <c r="KG19" s="291">
        <f t="shared" si="83"/>
        <v>1073.4436350438284</v>
      </c>
      <c r="KH19" s="617">
        <f t="shared" si="84"/>
        <v>9437.5857338820315</v>
      </c>
    </row>
    <row r="20" spans="1:294" ht="14.4">
      <c r="A20" s="35" t="s">
        <v>32</v>
      </c>
      <c r="B20" s="224">
        <v>358428</v>
      </c>
      <c r="C20" s="522">
        <f t="shared" si="85"/>
        <v>27130</v>
      </c>
      <c r="D20" s="505">
        <f t="shared" si="86"/>
        <v>372</v>
      </c>
      <c r="E20" s="234">
        <f t="shared" si="48"/>
        <v>7.0269020583256887E-3</v>
      </c>
      <c r="F20" s="206">
        <f t="shared" si="0"/>
        <v>6.7424977959311211E-2</v>
      </c>
      <c r="G20" s="26">
        <f t="shared" si="49"/>
        <v>2.1905657720528686</v>
      </c>
      <c r="H20" s="25">
        <f t="shared" si="1"/>
        <v>0.14769884889908622</v>
      </c>
      <c r="I20" s="32">
        <f t="shared" si="2"/>
        <v>0.16580749661241401</v>
      </c>
      <c r="J20" s="343">
        <f t="shared" si="3"/>
        <v>0.30869202753973146</v>
      </c>
      <c r="K20" s="344">
        <f t="shared" si="50"/>
        <v>3.3621384835011365E-3</v>
      </c>
      <c r="L20" s="345">
        <f t="shared" si="51"/>
        <v>4.5783037218939411</v>
      </c>
      <c r="M20" s="346">
        <f t="shared" si="52"/>
        <v>0.34595170579244788</v>
      </c>
      <c r="N20" s="826"/>
      <c r="O20" s="161"/>
      <c r="P20" s="161"/>
      <c r="Q20" s="161"/>
      <c r="R20" s="161"/>
      <c r="S20" s="162">
        <f t="shared" si="4"/>
        <v>27130</v>
      </c>
      <c r="T20" s="163">
        <f t="shared" si="5"/>
        <v>7569.1631234166971</v>
      </c>
      <c r="U20" s="162">
        <f t="shared" si="6"/>
        <v>1430</v>
      </c>
      <c r="V20" s="164">
        <f t="shared" si="7"/>
        <v>5.5642023346303499E-2</v>
      </c>
      <c r="W20" s="163">
        <f t="shared" si="8"/>
        <v>398.96436662314329</v>
      </c>
      <c r="X20" s="162">
        <f t="shared" si="9"/>
        <v>2963</v>
      </c>
      <c r="Y20" s="164">
        <f t="shared" si="10"/>
        <v>0.12260520544544214</v>
      </c>
      <c r="Z20" s="163">
        <f t="shared" si="11"/>
        <v>826.66532748557586</v>
      </c>
      <c r="AA20" s="162">
        <f t="shared" si="12"/>
        <v>372</v>
      </c>
      <c r="AB20" s="163">
        <f t="shared" si="13"/>
        <v>1037.8653453413237</v>
      </c>
      <c r="AC20" s="165">
        <f t="shared" si="53"/>
        <v>1.3711758201253225E-2</v>
      </c>
      <c r="AD20" s="162">
        <f t="shared" si="14"/>
        <v>15</v>
      </c>
      <c r="AE20" s="164">
        <f t="shared" si="15"/>
        <v>4.2016806722689079E-2</v>
      </c>
      <c r="AF20" s="163">
        <f t="shared" si="16"/>
        <v>41.849409086343698</v>
      </c>
      <c r="AG20" s="162">
        <f t="shared" si="17"/>
        <v>26</v>
      </c>
      <c r="AH20" s="164">
        <f t="shared" si="18"/>
        <v>7.5144508670520235E-2</v>
      </c>
      <c r="AI20" s="163">
        <f t="shared" si="19"/>
        <v>72.538975749662413</v>
      </c>
      <c r="AJ20" s="830"/>
      <c r="AK20" s="81">
        <v>28228</v>
      </c>
      <c r="AL20" s="39">
        <v>26600</v>
      </c>
      <c r="AM20" s="39">
        <v>27693</v>
      </c>
      <c r="AN20" s="39">
        <v>26484</v>
      </c>
      <c r="AO20" s="39">
        <v>27494</v>
      </c>
      <c r="AP20" s="39">
        <v>26355</v>
      </c>
      <c r="AQ20" s="39">
        <v>24866</v>
      </c>
      <c r="AR20" s="39">
        <v>25004</v>
      </c>
      <c r="AS20" s="39">
        <v>22658</v>
      </c>
      <c r="AT20" s="39">
        <v>23014</v>
      </c>
      <c r="AU20" s="39">
        <v>18446</v>
      </c>
      <c r="AV20" s="39">
        <v>19026</v>
      </c>
      <c r="AW20" s="39">
        <v>14832</v>
      </c>
      <c r="AX20" s="39">
        <v>15514</v>
      </c>
      <c r="AY20" s="39">
        <v>9461</v>
      </c>
      <c r="AZ20" s="39">
        <v>11385</v>
      </c>
      <c r="BA20" s="39">
        <v>3540</v>
      </c>
      <c r="BB20" s="39">
        <v>5746</v>
      </c>
      <c r="BC20" s="39">
        <v>583</v>
      </c>
      <c r="BD20" s="46">
        <v>1499</v>
      </c>
      <c r="BE20" s="258">
        <v>2.0000000000000002E-5</v>
      </c>
      <c r="BF20" s="43">
        <v>2.0000000000000002E-5</v>
      </c>
      <c r="BG20" s="53">
        <v>5.0000000000000002E-5</v>
      </c>
      <c r="BH20" s="53">
        <v>4.0000000000000003E-5</v>
      </c>
      <c r="BI20" s="53">
        <v>1.2518952302791728E-4</v>
      </c>
      <c r="BJ20" s="53">
        <v>1.2406223545552731E-4</v>
      </c>
      <c r="BK20" s="53">
        <v>3.4000000000000002E-4</v>
      </c>
      <c r="BL20" s="53">
        <v>1.8000000000000001E-4</v>
      </c>
      <c r="BM20" s="53">
        <v>8.9999999999999998E-4</v>
      </c>
      <c r="BN20" s="53">
        <v>5.0000000000000001E-4</v>
      </c>
      <c r="BO20" s="53">
        <v>3.8E-3</v>
      </c>
      <c r="BP20" s="53">
        <v>2E-3</v>
      </c>
      <c r="BQ20" s="53">
        <v>1.6199999999999999E-2</v>
      </c>
      <c r="BR20" s="53">
        <v>6.1999999999999998E-3</v>
      </c>
      <c r="BS20" s="53">
        <v>6.1100000000000002E-2</v>
      </c>
      <c r="BT20" s="53">
        <v>2.6800000000000001E-2</v>
      </c>
      <c r="BU20" s="53">
        <v>0.1421</v>
      </c>
      <c r="BV20" s="53">
        <v>5.4699999999999999E-2</v>
      </c>
      <c r="BW20" s="53">
        <v>0.27589999999999998</v>
      </c>
      <c r="BX20" s="54">
        <v>0.1051</v>
      </c>
      <c r="BY20" s="64">
        <f>+Fall_Hoy!B180</f>
        <v>0</v>
      </c>
      <c r="BZ20" s="62">
        <f>+Fall_Hoy!C180</f>
        <v>0</v>
      </c>
      <c r="CA20" s="62">
        <f>+Fall_Hoy!D180</f>
        <v>0</v>
      </c>
      <c r="CB20" s="62">
        <f>+Fall_Hoy!E180</f>
        <v>0</v>
      </c>
      <c r="CC20" s="62">
        <f>+Fall_Hoy!F180</f>
        <v>1.2</v>
      </c>
      <c r="CD20" s="62">
        <f>+Fall_Hoy!G180</f>
        <v>2.4</v>
      </c>
      <c r="CE20" s="62">
        <f>+Fall_Hoy!H180</f>
        <v>0</v>
      </c>
      <c r="CF20" s="62">
        <f>+Fall_Hoy!I180</f>
        <v>3.5999999999999996</v>
      </c>
      <c r="CG20" s="62">
        <f>+Fall_Hoy!J180</f>
        <v>6</v>
      </c>
      <c r="CH20" s="62">
        <f>+Fall_Hoy!K180</f>
        <v>4.8</v>
      </c>
      <c r="CI20" s="62">
        <f>+Fall_Hoy!L180</f>
        <v>12</v>
      </c>
      <c r="CJ20" s="62">
        <f>+Fall_Hoy!M180</f>
        <v>14.399999999999999</v>
      </c>
      <c r="CK20" s="62">
        <f>+Fall_Hoy!N180</f>
        <v>69.599999999999994</v>
      </c>
      <c r="CL20" s="62">
        <f>+Fall_Hoy!O180</f>
        <v>24</v>
      </c>
      <c r="CM20" s="62">
        <f>+Fall_Hoy!P180</f>
        <v>90</v>
      </c>
      <c r="CN20" s="62">
        <f>+Fall_Hoy!Q180</f>
        <v>46.8</v>
      </c>
      <c r="CO20" s="62">
        <f>+Fall_Hoy!R180</f>
        <v>62.4</v>
      </c>
      <c r="CP20" s="62">
        <f>+Fall_Hoy!S180</f>
        <v>58.8</v>
      </c>
      <c r="CQ20" s="62">
        <f>+Fall_Hoy!T180</f>
        <v>19.2</v>
      </c>
      <c r="CR20" s="253">
        <f>+Fall_Hoy!U180</f>
        <v>19.2</v>
      </c>
      <c r="CS20" s="75">
        <f t="shared" si="54"/>
        <v>0.15569126836659619</v>
      </c>
      <c r="CT20" s="76">
        <f t="shared" si="54"/>
        <v>0.15338328122234676</v>
      </c>
      <c r="CU20" s="76">
        <f t="shared" si="55"/>
        <v>0.28966398977186464</v>
      </c>
      <c r="CV20" s="76">
        <f t="shared" si="55"/>
        <v>0.24951448639522264</v>
      </c>
      <c r="CW20" s="76">
        <f t="shared" si="117"/>
        <v>0.34863849082223997</v>
      </c>
      <c r="CX20" s="76">
        <f t="shared" si="100"/>
        <v>0.7</v>
      </c>
      <c r="CY20" s="76">
        <f t="shared" si="101"/>
        <v>8.9479610713423946E-2</v>
      </c>
      <c r="CZ20" s="76">
        <f t="shared" si="102"/>
        <v>0.7</v>
      </c>
      <c r="DA20" s="76">
        <f t="shared" si="103"/>
        <v>0.29423014682084325</v>
      </c>
      <c r="DB20" s="76">
        <f t="shared" si="104"/>
        <v>0.41713739462935606</v>
      </c>
      <c r="DC20" s="76">
        <f t="shared" si="105"/>
        <v>0.17119672215342649</v>
      </c>
      <c r="DD20" s="76">
        <f t="shared" si="106"/>
        <v>0.37842951750236514</v>
      </c>
      <c r="DE20" s="76">
        <f t="shared" si="107"/>
        <v>0.28966398977186464</v>
      </c>
      <c r="DF20" s="76">
        <f t="shared" si="108"/>
        <v>0.24951448639522264</v>
      </c>
      <c r="DG20" s="76">
        <f t="shared" si="109"/>
        <v>0.15569126836659619</v>
      </c>
      <c r="DH20" s="76">
        <f t="shared" si="110"/>
        <v>0.15338328122234676</v>
      </c>
      <c r="DI20" s="76">
        <f t="shared" si="111"/>
        <v>0.12404728109829555</v>
      </c>
      <c r="DJ20" s="76">
        <f t="shared" si="112"/>
        <v>0.18707871496012488</v>
      </c>
      <c r="DK20" s="76">
        <f t="shared" si="113"/>
        <v>0.11936609145059021</v>
      </c>
      <c r="DL20" s="76">
        <f t="shared" si="114"/>
        <v>0.12187001927704418</v>
      </c>
      <c r="DM20" s="85">
        <f>+'Cas_-14'!B19</f>
        <v>419</v>
      </c>
      <c r="DN20" s="62">
        <f>+'Cas_-14'!C19</f>
        <v>417</v>
      </c>
      <c r="DO20" s="62">
        <f>+'Cas_-14'!D19</f>
        <v>1187</v>
      </c>
      <c r="DP20" s="62">
        <f>+'Cas_-14'!E19</f>
        <v>1308</v>
      </c>
      <c r="DQ20" s="62">
        <f>+'Cas_-14'!F19</f>
        <v>2178</v>
      </c>
      <c r="DR20" s="62">
        <f>+'Cas_-14'!G19</f>
        <v>2575</v>
      </c>
      <c r="DS20" s="62">
        <f>+'Cas_-14'!H19</f>
        <v>2225</v>
      </c>
      <c r="DT20" s="62">
        <f>+'Cas_-14'!I19</f>
        <v>2600</v>
      </c>
      <c r="DU20" s="62">
        <f>+'Cas_-14'!J19</f>
        <v>1871</v>
      </c>
      <c r="DV20" s="62">
        <f>+'Cas_-14'!K19</f>
        <v>2151</v>
      </c>
      <c r="DW20" s="62">
        <f>+'Cas_-14'!L19</f>
        <v>1394</v>
      </c>
      <c r="DX20" s="62">
        <f>+'Cas_-14'!M19</f>
        <v>1654</v>
      </c>
      <c r="DY20" s="62">
        <f>+'Cas_-14'!N19</f>
        <v>1009</v>
      </c>
      <c r="DZ20" s="62">
        <f>+'Cas_-14'!O19</f>
        <v>1011</v>
      </c>
      <c r="EA20" s="62">
        <f>+'Cas_-14'!P19</f>
        <v>617</v>
      </c>
      <c r="EB20" s="62">
        <f>+'Cas_-14'!Q19</f>
        <v>652</v>
      </c>
      <c r="EC20" s="62">
        <f>+'Cas_-14'!R19</f>
        <v>201</v>
      </c>
      <c r="ED20" s="62">
        <f>+'Cas_-14'!S19</f>
        <v>320</v>
      </c>
      <c r="EE20" s="62">
        <f>+'Cas_-14'!T19</f>
        <v>36</v>
      </c>
      <c r="EF20" s="86">
        <f>+'Cas_-14'!U19</f>
        <v>88</v>
      </c>
      <c r="EG20" s="201">
        <f t="shared" si="22"/>
        <v>1.4843417882953095E-2</v>
      </c>
      <c r="EH20" s="90">
        <f t="shared" si="22"/>
        <v>1.567669172932331E-2</v>
      </c>
      <c r="EI20" s="90">
        <f t="shared" si="22"/>
        <v>4.2862817318455926E-2</v>
      </c>
      <c r="EJ20" s="90">
        <f t="shared" si="22"/>
        <v>4.9388309922972363E-2</v>
      </c>
      <c r="EK20" s="90">
        <f t="shared" si="22"/>
        <v>7.9217283771004579E-2</v>
      </c>
      <c r="EL20" s="90">
        <f t="shared" si="22"/>
        <v>9.7704420413583765E-2</v>
      </c>
      <c r="EM20" s="90">
        <f t="shared" si="22"/>
        <v>8.9479610713423946E-2</v>
      </c>
      <c r="EN20" s="90">
        <f t="shared" si="22"/>
        <v>0.10398336266197408</v>
      </c>
      <c r="EO20" s="90">
        <f t="shared" si="22"/>
        <v>8.2575690705269655E-2</v>
      </c>
      <c r="EP20" s="90">
        <f t="shared" si="22"/>
        <v>9.3464847484140093E-2</v>
      </c>
      <c r="EQ20" s="90">
        <f t="shared" si="22"/>
        <v>7.5571939715927572E-2</v>
      </c>
      <c r="ER20" s="90">
        <f t="shared" si="22"/>
        <v>8.6933669715126671E-2</v>
      </c>
      <c r="ES20" s="90">
        <f t="shared" si="22"/>
        <v>6.802858683926645E-2</v>
      </c>
      <c r="ET20" s="90">
        <f t="shared" si="22"/>
        <v>6.5166945984272265E-2</v>
      </c>
      <c r="EU20" s="90">
        <f t="shared" si="22"/>
        <v>6.5215093541908895E-2</v>
      </c>
      <c r="EV20" s="90">
        <f t="shared" ref="EV20:EV33" si="120">+EB20/AZ20</f>
        <v>5.7268335529205093E-2</v>
      </c>
      <c r="EW20" s="90">
        <f t="shared" si="23"/>
        <v>5.6779661016949153E-2</v>
      </c>
      <c r="EX20" s="90">
        <f t="shared" si="23"/>
        <v>5.5690915419422206E-2</v>
      </c>
      <c r="EY20" s="90">
        <f t="shared" si="23"/>
        <v>6.1749571183533448E-2</v>
      </c>
      <c r="EZ20" s="99">
        <f t="shared" si="23"/>
        <v>5.8705803869246162E-2</v>
      </c>
      <c r="FA20" s="119">
        <f t="shared" si="72"/>
        <v>2.3873502269309017</v>
      </c>
      <c r="FB20" s="120">
        <f t="shared" si="72"/>
        <v>2.6783261606080031</v>
      </c>
      <c r="FC20" s="120">
        <f t="shared" si="73"/>
        <v>4.2579745255662003</v>
      </c>
      <c r="FD20" s="120">
        <f t="shared" si="73"/>
        <v>3.8288503876711024</v>
      </c>
      <c r="FE20" s="120">
        <f t="shared" si="24"/>
        <v>4.4010407101316193</v>
      </c>
      <c r="FF20" s="120">
        <f t="shared" si="24"/>
        <v>7.1644660194174747</v>
      </c>
      <c r="FG20" s="120">
        <f t="shared" si="24"/>
        <v>1</v>
      </c>
      <c r="FH20" s="120">
        <f t="shared" si="24"/>
        <v>6.7318461538461536</v>
      </c>
      <c r="FI20" s="120">
        <f t="shared" si="24"/>
        <v>3.563156957063959</v>
      </c>
      <c r="FJ20" s="120">
        <f t="shared" si="24"/>
        <v>4.4630404463040447</v>
      </c>
      <c r="FK20" s="120">
        <f t="shared" si="24"/>
        <v>2.2653477308766896</v>
      </c>
      <c r="FL20" s="120">
        <f t="shared" si="24"/>
        <v>4.3530834340991529</v>
      </c>
      <c r="FM20" s="120">
        <f t="shared" si="24"/>
        <v>4.2579745255662003</v>
      </c>
      <c r="FN20" s="120">
        <f t="shared" si="24"/>
        <v>3.8288503876711024</v>
      </c>
      <c r="FO20" s="120">
        <f t="shared" si="24"/>
        <v>2.3873502269309017</v>
      </c>
      <c r="FP20" s="120">
        <f t="shared" si="24"/>
        <v>2.6783261606080031</v>
      </c>
      <c r="FQ20" s="120">
        <f t="shared" si="24"/>
        <v>2.1847133088953545</v>
      </c>
      <c r="FR20" s="120">
        <f t="shared" si="24"/>
        <v>3.3592321755027426</v>
      </c>
      <c r="FS20" s="120">
        <f t="shared" si="24"/>
        <v>1.9330675365470582</v>
      </c>
      <c r="FT20" s="121">
        <f t="shared" ref="FT20:FT83" si="121">+DL20/EZ20</f>
        <v>2.0759449874578322</v>
      </c>
      <c r="FU20" s="85">
        <f>+Cas_Hoy!B19</f>
        <v>474</v>
      </c>
      <c r="FV20" s="62">
        <f>+Cas_Hoy!C19</f>
        <v>464</v>
      </c>
      <c r="FW20" s="62">
        <f>+Cas_Hoy!D19</f>
        <v>1348</v>
      </c>
      <c r="FX20" s="62">
        <f>+Cas_Hoy!E19</f>
        <v>1477</v>
      </c>
      <c r="FY20" s="62">
        <f>+Cas_Hoy!F19</f>
        <v>2438</v>
      </c>
      <c r="FZ20" s="62">
        <f>+Cas_Hoy!G19</f>
        <v>2865</v>
      </c>
      <c r="GA20" s="62">
        <f>+Cas_Hoy!H19</f>
        <v>2502</v>
      </c>
      <c r="GB20" s="62">
        <f>+Cas_Hoy!I19</f>
        <v>2897</v>
      </c>
      <c r="GC20" s="62">
        <f>+Cas_Hoy!J19</f>
        <v>2130</v>
      </c>
      <c r="GD20" s="62">
        <f>+Cas_Hoy!K19</f>
        <v>2397</v>
      </c>
      <c r="GE20" s="62">
        <f>+Cas_Hoy!L19</f>
        <v>1583</v>
      </c>
      <c r="GF20" s="62">
        <f>+Cas_Hoy!M19</f>
        <v>1870</v>
      </c>
      <c r="GG20" s="62">
        <f>+Cas_Hoy!N19</f>
        <v>1137</v>
      </c>
      <c r="GH20" s="62">
        <f>+Cas_Hoy!O19</f>
        <v>1145</v>
      </c>
      <c r="GI20" s="62">
        <f>+Cas_Hoy!P19</f>
        <v>675</v>
      </c>
      <c r="GJ20" s="62">
        <f>+Cas_Hoy!Q19</f>
        <v>723</v>
      </c>
      <c r="GK20" s="62">
        <f>+Cas_Hoy!R19</f>
        <v>225</v>
      </c>
      <c r="GL20" s="62">
        <f>+Cas_Hoy!S19</f>
        <v>345</v>
      </c>
      <c r="GM20" s="62">
        <f>+Cas_Hoy!T19</f>
        <v>37</v>
      </c>
      <c r="GN20" s="86">
        <f>+Cas_Hoy!U19</f>
        <v>98</v>
      </c>
      <c r="GO20" s="543">
        <f t="shared" si="74"/>
        <v>0.17032675226491478</v>
      </c>
      <c r="GP20" s="112">
        <f t="shared" si="75"/>
        <v>0.17008606184625263</v>
      </c>
      <c r="GQ20" s="112">
        <f t="shared" si="76"/>
        <v>0.32641026399465817</v>
      </c>
      <c r="GR20" s="112">
        <f t="shared" si="77"/>
        <v>0.28258564482940651</v>
      </c>
      <c r="GS20" s="323">
        <f t="shared" si="119"/>
        <v>0.39025741075510617</v>
      </c>
      <c r="GT20" s="323">
        <f t="shared" si="119"/>
        <v>0.7</v>
      </c>
      <c r="GU20" s="323">
        <f t="shared" si="119"/>
        <v>0.10061931955280302</v>
      </c>
      <c r="GV20" s="323">
        <f t="shared" si="119"/>
        <v>0.7</v>
      </c>
      <c r="GW20" s="323">
        <f t="shared" si="119"/>
        <v>0.33496002818193277</v>
      </c>
      <c r="GX20" s="323">
        <f t="shared" si="118"/>
        <v>0.46484348439170919</v>
      </c>
      <c r="GY20" s="323">
        <f t="shared" si="118"/>
        <v>0.19440775550134445</v>
      </c>
      <c r="GZ20" s="323">
        <f t="shared" si="118"/>
        <v>0.42784957541077556</v>
      </c>
      <c r="HA20" s="323">
        <f t="shared" si="118"/>
        <v>0.32641026399465817</v>
      </c>
      <c r="HB20" s="323">
        <f t="shared" si="118"/>
        <v>0.28258564482940651</v>
      </c>
      <c r="HC20" s="323">
        <f t="shared" si="118"/>
        <v>0.17032675226491478</v>
      </c>
      <c r="HD20" s="323">
        <f t="shared" si="118"/>
        <v>0.17008606184625263</v>
      </c>
      <c r="HE20" s="323">
        <f t="shared" si="118"/>
        <v>0.13885889675182339</v>
      </c>
      <c r="HF20" s="323">
        <f t="shared" si="118"/>
        <v>0.20169423956638463</v>
      </c>
      <c r="HG20" s="323">
        <f t="shared" si="118"/>
        <v>0.1226818162131066</v>
      </c>
      <c r="HH20" s="327">
        <f t="shared" si="118"/>
        <v>0.13571888510398103</v>
      </c>
      <c r="HI20" s="331">
        <f>+CyF_Tot!B19</f>
        <v>0</v>
      </c>
      <c r="HJ20" s="149">
        <f>+CyF_Tot!C19</f>
        <v>24167</v>
      </c>
      <c r="HK20" s="149">
        <f>+CyF_Tot!D19</f>
        <v>25700</v>
      </c>
      <c r="HL20" s="149">
        <f>+CyF_Tot!E19</f>
        <v>27130</v>
      </c>
      <c r="HM20" s="149">
        <f>+CyF_Tot!F19</f>
        <v>0</v>
      </c>
      <c r="HN20" s="149">
        <f>+CyF_Tot!G19</f>
        <v>346</v>
      </c>
      <c r="HO20" s="149">
        <f>+CyF_Tot!H19</f>
        <v>357</v>
      </c>
      <c r="HP20" s="149">
        <f>+CyF_Tot!I19</f>
        <v>372</v>
      </c>
      <c r="HQ20" s="204">
        <f t="shared" si="26"/>
        <v>7.8755007979287334E-2</v>
      </c>
      <c r="HR20" s="198">
        <f t="shared" si="27"/>
        <v>7.4212952113116168E-2</v>
      </c>
      <c r="HS20" s="198">
        <f t="shared" si="28"/>
        <v>7.7262379055207747E-2</v>
      </c>
      <c r="HT20" s="198">
        <f t="shared" si="29"/>
        <v>7.3889316682848441E-2</v>
      </c>
      <c r="HU20" s="198">
        <f t="shared" si="30"/>
        <v>7.6707176894662249E-2</v>
      </c>
      <c r="HV20" s="198">
        <f t="shared" si="31"/>
        <v>7.3529411764705885E-2</v>
      </c>
      <c r="HW20" s="198">
        <f t="shared" si="32"/>
        <v>6.9375160422734825E-2</v>
      </c>
      <c r="HX20" s="198">
        <f t="shared" si="33"/>
        <v>6.9760174986329193E-2</v>
      </c>
      <c r="HY20" s="198">
        <f t="shared" si="34"/>
        <v>6.3214927405225038E-2</v>
      </c>
      <c r="HZ20" s="198">
        <f t="shared" si="35"/>
        <v>6.4208153380874267E-2</v>
      </c>
      <c r="IA20" s="198">
        <f t="shared" si="36"/>
        <v>5.1463613333779724E-2</v>
      </c>
      <c r="IB20" s="198">
        <f t="shared" si="37"/>
        <v>5.3081790485118352E-2</v>
      </c>
      <c r="IC20" s="198">
        <f t="shared" si="38"/>
        <v>4.1380695704576649E-2</v>
      </c>
      <c r="ID20" s="198">
        <f t="shared" si="39"/>
        <v>4.328344883770241E-2</v>
      </c>
      <c r="IE20" s="198">
        <f t="shared" si="40"/>
        <v>2.6395817291059852E-2</v>
      </c>
      <c r="IF20" s="198">
        <f t="shared" si="41"/>
        <v>3.1763701496534867E-2</v>
      </c>
      <c r="IG20" s="198">
        <f t="shared" si="42"/>
        <v>9.8764605443771129E-3</v>
      </c>
      <c r="IH20" s="198">
        <f t="shared" si="43"/>
        <v>1.6031113640675394E-2</v>
      </c>
      <c r="II20" s="198">
        <f t="shared" si="44"/>
        <v>1.6265470331558918E-3</v>
      </c>
      <c r="IJ20" s="99">
        <f t="shared" si="45"/>
        <v>4.1821509480286139E-3</v>
      </c>
      <c r="IK20" s="677"/>
      <c r="IL20" s="678"/>
      <c r="IM20" s="678"/>
      <c r="IN20" s="678"/>
      <c r="IO20" s="678"/>
      <c r="IP20" s="678"/>
      <c r="IQ20" s="678"/>
      <c r="IR20" s="678"/>
      <c r="IS20" s="678"/>
      <c r="IT20" s="678"/>
      <c r="IU20" s="678"/>
      <c r="IV20" s="678"/>
      <c r="IW20" s="678"/>
      <c r="IX20" s="678"/>
      <c r="IY20" s="678"/>
      <c r="IZ20" s="678"/>
      <c r="JA20" s="678"/>
      <c r="JB20" s="678"/>
      <c r="JC20" s="678"/>
      <c r="JD20" s="679"/>
      <c r="JF20" s="616">
        <f t="shared" si="116"/>
        <v>0</v>
      </c>
      <c r="JG20" s="291">
        <f t="shared" si="116"/>
        <v>0</v>
      </c>
      <c r="JH20" s="291">
        <f t="shared" si="116"/>
        <v>0</v>
      </c>
      <c r="JI20" s="291">
        <f t="shared" si="116"/>
        <v>0</v>
      </c>
      <c r="JJ20" s="291">
        <f t="shared" si="116"/>
        <v>43.645886375209137</v>
      </c>
      <c r="JK20" s="291">
        <f t="shared" si="116"/>
        <v>91.064314171883893</v>
      </c>
      <c r="JL20" s="291">
        <f t="shared" si="116"/>
        <v>0</v>
      </c>
      <c r="JM20" s="291">
        <f t="shared" si="116"/>
        <v>143.97696368581026</v>
      </c>
      <c r="JN20" s="291">
        <f t="shared" si="116"/>
        <v>264.80713213875896</v>
      </c>
      <c r="JO20" s="291">
        <f t="shared" si="116"/>
        <v>208.56869731467802</v>
      </c>
      <c r="JP20" s="291">
        <f t="shared" si="116"/>
        <v>650.5475441830207</v>
      </c>
      <c r="JQ20" s="291">
        <f t="shared" si="116"/>
        <v>756.85903500473023</v>
      </c>
      <c r="JR20" s="291">
        <f t="shared" si="116"/>
        <v>4692.5566343042074</v>
      </c>
      <c r="JS20" s="291">
        <f t="shared" si="116"/>
        <v>1546.9898156503803</v>
      </c>
      <c r="JT20" s="291">
        <f t="shared" si="116"/>
        <v>9512.7364971990282</v>
      </c>
      <c r="JU20" s="291">
        <f t="shared" si="116"/>
        <v>4110.671936758893</v>
      </c>
      <c r="JV20" s="291">
        <f t="shared" si="115"/>
        <v>17627.118644067796</v>
      </c>
      <c r="JW20" s="291">
        <f t="shared" si="115"/>
        <v>10233.20570831883</v>
      </c>
      <c r="JX20" s="291">
        <f t="shared" si="115"/>
        <v>32933.104631217837</v>
      </c>
      <c r="JY20" s="617">
        <f t="shared" si="115"/>
        <v>12808.539026017344</v>
      </c>
      <c r="JZ20" s="614">
        <f t="shared" si="79"/>
        <v>14.385901816220104</v>
      </c>
      <c r="KA20" s="291">
        <f t="shared" si="79"/>
        <v>30.211860672969195</v>
      </c>
      <c r="KB20" s="291">
        <f t="shared" si="80"/>
        <v>272.85129604365619</v>
      </c>
      <c r="KC20" s="291">
        <f t="shared" si="80"/>
        <v>340.07517451226056</v>
      </c>
      <c r="KD20" s="291">
        <f t="shared" si="81"/>
        <v>8488.1756756756749</v>
      </c>
      <c r="KE20" s="617">
        <f t="shared" si="81"/>
        <v>4358.0131208997182</v>
      </c>
      <c r="KF20" s="614">
        <f t="shared" si="82"/>
        <v>22.10568975892517</v>
      </c>
      <c r="KG20" s="291">
        <f t="shared" si="83"/>
        <v>306.7346294375028</v>
      </c>
      <c r="KH20" s="617">
        <f t="shared" si="84"/>
        <v>6234.0153452685408</v>
      </c>
    </row>
    <row r="21" spans="1:294" ht="14.4">
      <c r="A21" s="35" t="s">
        <v>33</v>
      </c>
      <c r="B21" s="224">
        <v>393531</v>
      </c>
      <c r="C21" s="522">
        <f t="shared" si="85"/>
        <v>13370</v>
      </c>
      <c r="D21" s="505">
        <f t="shared" si="86"/>
        <v>473</v>
      </c>
      <c r="E21" s="234">
        <f t="shared" si="48"/>
        <v>4.7967359764118445E-3</v>
      </c>
      <c r="F21" s="206">
        <f t="shared" si="0"/>
        <v>3.1900917589719739E-2</v>
      </c>
      <c r="G21" s="26">
        <f t="shared" si="49"/>
        <v>7.8547651012892343</v>
      </c>
      <c r="H21" s="25">
        <f t="shared" si="1"/>
        <v>0.25057421418283449</v>
      </c>
      <c r="I21" s="32">
        <f t="shared" si="2"/>
        <v>0.2668613385076069</v>
      </c>
      <c r="J21" s="343">
        <f t="shared" si="3"/>
        <v>0.52115892357041083</v>
      </c>
      <c r="K21" s="344">
        <f t="shared" si="50"/>
        <v>2.3062798957706842E-3</v>
      </c>
      <c r="L21" s="345">
        <f t="shared" si="51"/>
        <v>16.336800410354257</v>
      </c>
      <c r="M21" s="346">
        <f t="shared" si="52"/>
        <v>0.55482627158822218</v>
      </c>
      <c r="N21" s="826"/>
      <c r="O21" s="161"/>
      <c r="P21" s="161"/>
      <c r="Q21" s="161"/>
      <c r="R21" s="161"/>
      <c r="S21" s="162">
        <f t="shared" si="4"/>
        <v>13370</v>
      </c>
      <c r="T21" s="163">
        <f t="shared" si="5"/>
        <v>3397.4451822092797</v>
      </c>
      <c r="U21" s="162">
        <f t="shared" si="6"/>
        <v>327</v>
      </c>
      <c r="V21" s="164">
        <f t="shared" si="7"/>
        <v>2.507091926703979E-2</v>
      </c>
      <c r="W21" s="163">
        <f t="shared" si="8"/>
        <v>83.093835047302505</v>
      </c>
      <c r="X21" s="162">
        <f t="shared" si="9"/>
        <v>816</v>
      </c>
      <c r="Y21" s="164">
        <f t="shared" si="10"/>
        <v>6.4999203441134301E-2</v>
      </c>
      <c r="Z21" s="163">
        <f t="shared" si="11"/>
        <v>207.35342323730532</v>
      </c>
      <c r="AA21" s="162">
        <f t="shared" si="12"/>
        <v>473</v>
      </c>
      <c r="AB21" s="163">
        <f t="shared" si="13"/>
        <v>1201.9383479319292</v>
      </c>
      <c r="AC21" s="165">
        <f t="shared" si="53"/>
        <v>3.5377711293941662E-2</v>
      </c>
      <c r="AD21" s="162">
        <f t="shared" si="14"/>
        <v>3</v>
      </c>
      <c r="AE21" s="164">
        <f t="shared" si="15"/>
        <v>6.382978723404255E-3</v>
      </c>
      <c r="AF21" s="163">
        <f t="shared" si="16"/>
        <v>7.6232876190185781</v>
      </c>
      <c r="AG21" s="162">
        <f t="shared" si="17"/>
        <v>11</v>
      </c>
      <c r="AH21" s="164">
        <f t="shared" si="18"/>
        <v>2.3809523809523808E-2</v>
      </c>
      <c r="AI21" s="163">
        <f t="shared" si="19"/>
        <v>27.95205460306812</v>
      </c>
      <c r="AJ21" s="830"/>
      <c r="AK21" s="81">
        <v>33261</v>
      </c>
      <c r="AL21" s="39">
        <v>31346</v>
      </c>
      <c r="AM21" s="39">
        <v>31885</v>
      </c>
      <c r="AN21" s="39">
        <v>30707</v>
      </c>
      <c r="AO21" s="39">
        <v>35788</v>
      </c>
      <c r="AP21" s="39">
        <v>35171</v>
      </c>
      <c r="AQ21" s="39">
        <v>29459</v>
      </c>
      <c r="AR21" s="39">
        <v>29815</v>
      </c>
      <c r="AS21" s="39">
        <v>24626</v>
      </c>
      <c r="AT21" s="39">
        <v>25089</v>
      </c>
      <c r="AU21" s="39">
        <v>17662</v>
      </c>
      <c r="AV21" s="39">
        <v>18095</v>
      </c>
      <c r="AW21" s="39">
        <v>13378</v>
      </c>
      <c r="AX21" s="39">
        <v>14013</v>
      </c>
      <c r="AY21" s="39">
        <v>7161</v>
      </c>
      <c r="AZ21" s="39">
        <v>8449</v>
      </c>
      <c r="BA21" s="39">
        <v>2337</v>
      </c>
      <c r="BB21" s="39">
        <v>3890</v>
      </c>
      <c r="BC21" s="39">
        <v>362</v>
      </c>
      <c r="BD21" s="46">
        <v>1037</v>
      </c>
      <c r="BE21" s="258">
        <v>2.0000000000000002E-5</v>
      </c>
      <c r="BF21" s="43">
        <v>2.0000000000000002E-5</v>
      </c>
      <c r="BG21" s="53">
        <v>5.0000000000000002E-5</v>
      </c>
      <c r="BH21" s="53">
        <v>4.0000000000000003E-5</v>
      </c>
      <c r="BI21" s="53">
        <v>1.2518952302791728E-4</v>
      </c>
      <c r="BJ21" s="53">
        <v>1.2406223545552731E-4</v>
      </c>
      <c r="BK21" s="53">
        <v>3.4000000000000002E-4</v>
      </c>
      <c r="BL21" s="53">
        <v>1.8000000000000001E-4</v>
      </c>
      <c r="BM21" s="53">
        <v>8.9999999999999998E-4</v>
      </c>
      <c r="BN21" s="53">
        <v>5.0000000000000001E-4</v>
      </c>
      <c r="BO21" s="53">
        <v>3.8E-3</v>
      </c>
      <c r="BP21" s="53">
        <v>2E-3</v>
      </c>
      <c r="BQ21" s="53">
        <v>1.6199999999999999E-2</v>
      </c>
      <c r="BR21" s="53">
        <v>6.1999999999999998E-3</v>
      </c>
      <c r="BS21" s="53">
        <v>6.1100000000000002E-2</v>
      </c>
      <c r="BT21" s="53">
        <v>2.6800000000000001E-2</v>
      </c>
      <c r="BU21" s="53">
        <v>0.1421</v>
      </c>
      <c r="BV21" s="53">
        <v>5.4699999999999999E-2</v>
      </c>
      <c r="BW21" s="53">
        <v>0.27589999999999998</v>
      </c>
      <c r="BX21" s="54">
        <v>0.1051</v>
      </c>
      <c r="BY21" s="64">
        <f>+Fall_Hoy!B181</f>
        <v>0</v>
      </c>
      <c r="BZ21" s="62">
        <f>+Fall_Hoy!C181</f>
        <v>0</v>
      </c>
      <c r="CA21" s="62">
        <f>+Fall_Hoy!D181</f>
        <v>2.4</v>
      </c>
      <c r="CB21" s="62">
        <f>+Fall_Hoy!E181</f>
        <v>0</v>
      </c>
      <c r="CC21" s="62">
        <f>+Fall_Hoy!F181</f>
        <v>4.8</v>
      </c>
      <c r="CD21" s="62">
        <f>+Fall_Hoy!G181</f>
        <v>3.5999999999999996</v>
      </c>
      <c r="CE21" s="62">
        <f>+Fall_Hoy!H181</f>
        <v>6</v>
      </c>
      <c r="CF21" s="62">
        <f>+Fall_Hoy!I181</f>
        <v>6</v>
      </c>
      <c r="CG21" s="62">
        <f>+Fall_Hoy!J181</f>
        <v>24</v>
      </c>
      <c r="CH21" s="62">
        <f>+Fall_Hoy!K181</f>
        <v>12</v>
      </c>
      <c r="CI21" s="62">
        <f>+Fall_Hoy!L181</f>
        <v>49.199999999999996</v>
      </c>
      <c r="CJ21" s="62">
        <f>+Fall_Hoy!M181</f>
        <v>25.2</v>
      </c>
      <c r="CK21" s="62">
        <f>+Fall_Hoy!N181</f>
        <v>78</v>
      </c>
      <c r="CL21" s="62">
        <f>+Fall_Hoy!O181</f>
        <v>39.6</v>
      </c>
      <c r="CM21" s="62">
        <f>+Fall_Hoy!P181</f>
        <v>117.6</v>
      </c>
      <c r="CN21" s="62">
        <f>+Fall_Hoy!Q181</f>
        <v>45.6</v>
      </c>
      <c r="CO21" s="62">
        <f>+Fall_Hoy!R181</f>
        <v>61.199999999999996</v>
      </c>
      <c r="CP21" s="62">
        <f>+Fall_Hoy!S181</f>
        <v>55.199999999999996</v>
      </c>
      <c r="CQ21" s="62">
        <f>+Fall_Hoy!T181</f>
        <v>6</v>
      </c>
      <c r="CR21" s="253">
        <f>+Fall_Hoy!U181</f>
        <v>13.2</v>
      </c>
      <c r="CS21" s="75">
        <f t="shared" si="54"/>
        <v>0.26877720769278762</v>
      </c>
      <c r="CT21" s="76">
        <f t="shared" si="54"/>
        <v>0.20138389600111645</v>
      </c>
      <c r="CU21" s="76">
        <f t="shared" si="55"/>
        <v>0.35990542792755387</v>
      </c>
      <c r="CV21" s="76">
        <f t="shared" si="55"/>
        <v>0.45579795719642824</v>
      </c>
      <c r="CW21" s="76">
        <f t="shared" si="117"/>
        <v>0.7</v>
      </c>
      <c r="CX21" s="76">
        <f t="shared" si="100"/>
        <v>0.7</v>
      </c>
      <c r="CY21" s="76">
        <f t="shared" si="101"/>
        <v>0.59903794506023322</v>
      </c>
      <c r="CZ21" s="76">
        <f t="shared" si="102"/>
        <v>0.7</v>
      </c>
      <c r="DA21" s="76">
        <f t="shared" si="103"/>
        <v>0.7</v>
      </c>
      <c r="DB21" s="76">
        <f t="shared" si="104"/>
        <v>0.7</v>
      </c>
      <c r="DC21" s="76">
        <f t="shared" si="105"/>
        <v>0.7</v>
      </c>
      <c r="DD21" s="76">
        <f t="shared" si="106"/>
        <v>0.69632495164410058</v>
      </c>
      <c r="DE21" s="76">
        <f t="shared" si="107"/>
        <v>0.35990542792755387</v>
      </c>
      <c r="DF21" s="76">
        <f t="shared" si="108"/>
        <v>0.45579795719642824</v>
      </c>
      <c r="DG21" s="76">
        <f t="shared" si="109"/>
        <v>0.26877720769278762</v>
      </c>
      <c r="DH21" s="76">
        <f t="shared" si="110"/>
        <v>0.20138389600111645</v>
      </c>
      <c r="DI21" s="76">
        <f t="shared" si="111"/>
        <v>0.18428866832466242</v>
      </c>
      <c r="DJ21" s="76">
        <f t="shared" si="112"/>
        <v>0.25941922052043631</v>
      </c>
      <c r="DK21" s="76">
        <f t="shared" si="113"/>
        <v>6.0074612668934817E-2</v>
      </c>
      <c r="DL21" s="76">
        <f t="shared" si="114"/>
        <v>0.1211134732316286</v>
      </c>
      <c r="DM21" s="85">
        <f>+'Cas_-14'!B20</f>
        <v>54</v>
      </c>
      <c r="DN21" s="62">
        <f>+'Cas_-14'!C20</f>
        <v>50</v>
      </c>
      <c r="DO21" s="62">
        <f>+'Cas_-14'!D20</f>
        <v>322</v>
      </c>
      <c r="DP21" s="62">
        <f>+'Cas_-14'!E20</f>
        <v>333</v>
      </c>
      <c r="DQ21" s="62">
        <f>+'Cas_-14'!F20</f>
        <v>1402</v>
      </c>
      <c r="DR21" s="62">
        <f>+'Cas_-14'!G20</f>
        <v>1313</v>
      </c>
      <c r="DS21" s="62">
        <f>+'Cas_-14'!H20</f>
        <v>1577</v>
      </c>
      <c r="DT21" s="62">
        <f>+'Cas_-14'!I20</f>
        <v>1455</v>
      </c>
      <c r="DU21" s="62">
        <f>+'Cas_-14'!J20</f>
        <v>1306</v>
      </c>
      <c r="DV21" s="62">
        <f>+'Cas_-14'!K20</f>
        <v>1247</v>
      </c>
      <c r="DW21" s="62">
        <f>+'Cas_-14'!L20</f>
        <v>802</v>
      </c>
      <c r="DX21" s="62">
        <f>+'Cas_-14'!M20</f>
        <v>733</v>
      </c>
      <c r="DY21" s="62">
        <f>+'Cas_-14'!N20</f>
        <v>506</v>
      </c>
      <c r="DZ21" s="62">
        <f>+'Cas_-14'!O20</f>
        <v>482</v>
      </c>
      <c r="EA21" s="62">
        <f>+'Cas_-14'!P20</f>
        <v>305</v>
      </c>
      <c r="EB21" s="62">
        <f>+'Cas_-14'!Q20</f>
        <v>262</v>
      </c>
      <c r="EC21" s="62">
        <f>+'Cas_-14'!R20</f>
        <v>105</v>
      </c>
      <c r="ED21" s="62">
        <f>+'Cas_-14'!S20</f>
        <v>134</v>
      </c>
      <c r="EE21" s="62">
        <f>+'Cas_-14'!T20</f>
        <v>14</v>
      </c>
      <c r="EF21" s="86">
        <f>+'Cas_-14'!U20</f>
        <v>25</v>
      </c>
      <c r="EG21" s="201">
        <f t="shared" ref="EG21:EU33" si="122">+DM21/AK21</f>
        <v>1.6235230450076666E-3</v>
      </c>
      <c r="EH21" s="91">
        <f t="shared" si="122"/>
        <v>1.5950998532508135E-3</v>
      </c>
      <c r="EI21" s="91">
        <f t="shared" si="122"/>
        <v>1.0098792535675083E-2</v>
      </c>
      <c r="EJ21" s="91">
        <f t="shared" si="122"/>
        <v>1.0844432865470413E-2</v>
      </c>
      <c r="EK21" s="91">
        <f t="shared" si="122"/>
        <v>3.9175142505867885E-2</v>
      </c>
      <c r="EL21" s="91">
        <f t="shared" si="122"/>
        <v>3.7331892752551818E-2</v>
      </c>
      <c r="EM21" s="91">
        <f t="shared" si="122"/>
        <v>5.3532027563732647E-2</v>
      </c>
      <c r="EN21" s="91">
        <f t="shared" si="122"/>
        <v>4.8800939124601712E-2</v>
      </c>
      <c r="EO21" s="91">
        <f t="shared" si="122"/>
        <v>5.3033379355153093E-2</v>
      </c>
      <c r="EP21" s="91">
        <f t="shared" si="122"/>
        <v>4.9703057116664673E-2</v>
      </c>
      <c r="EQ21" s="91">
        <f t="shared" si="122"/>
        <v>4.5408221039519872E-2</v>
      </c>
      <c r="ER21" s="91">
        <f t="shared" si="122"/>
        <v>4.0508427742470293E-2</v>
      </c>
      <c r="ES21" s="91">
        <f t="shared" si="122"/>
        <v>3.7823291971894157E-2</v>
      </c>
      <c r="ET21" s="91">
        <f t="shared" si="122"/>
        <v>3.4396631699136516E-2</v>
      </c>
      <c r="EU21" s="91">
        <f t="shared" si="122"/>
        <v>4.2591816785365173E-2</v>
      </c>
      <c r="EV21" s="91">
        <f t="shared" si="120"/>
        <v>3.1009586933364894E-2</v>
      </c>
      <c r="EW21" s="91">
        <f t="shared" si="23"/>
        <v>4.4929396662387676E-2</v>
      </c>
      <c r="EX21" s="91">
        <f t="shared" si="23"/>
        <v>3.4447300771208229E-2</v>
      </c>
      <c r="EY21" s="91">
        <f t="shared" si="23"/>
        <v>3.8674033149171269E-2</v>
      </c>
      <c r="EZ21" s="100">
        <f t="shared" si="23"/>
        <v>2.4108003857280617E-2</v>
      </c>
      <c r="FA21" s="119">
        <f t="shared" si="72"/>
        <v>6.3105363419280396</v>
      </c>
      <c r="FB21" s="120">
        <f t="shared" si="72"/>
        <v>6.4942463256237897</v>
      </c>
      <c r="FC21" s="120">
        <f t="shared" si="73"/>
        <v>9.5154442980529943</v>
      </c>
      <c r="FD21" s="120">
        <f t="shared" si="73"/>
        <v>13.251238120733504</v>
      </c>
      <c r="FE21" s="120">
        <f t="shared" ref="FE21:FS34" si="123">+CW21/EK21</f>
        <v>17.868473609129815</v>
      </c>
      <c r="FF21" s="120">
        <f t="shared" si="123"/>
        <v>18.750723533891851</v>
      </c>
      <c r="FG21" s="120">
        <f t="shared" si="123"/>
        <v>11.190271923607742</v>
      </c>
      <c r="FH21" s="120">
        <f t="shared" si="123"/>
        <v>14.343986254295531</v>
      </c>
      <c r="FI21" s="120">
        <f t="shared" si="123"/>
        <v>13.199234303215926</v>
      </c>
      <c r="FJ21" s="120">
        <f t="shared" si="123"/>
        <v>14.083640737770649</v>
      </c>
      <c r="FK21" s="120">
        <f t="shared" si="123"/>
        <v>15.415710723192019</v>
      </c>
      <c r="FL21" s="120">
        <f t="shared" si="123"/>
        <v>17.189631650750343</v>
      </c>
      <c r="FM21" s="120">
        <f t="shared" si="123"/>
        <v>9.5154442980529943</v>
      </c>
      <c r="FN21" s="120">
        <f t="shared" si="123"/>
        <v>13.251238120733504</v>
      </c>
      <c r="FO21" s="120">
        <f t="shared" si="123"/>
        <v>6.3105363419280396</v>
      </c>
      <c r="FP21" s="120">
        <f t="shared" si="123"/>
        <v>6.4942463256237897</v>
      </c>
      <c r="FQ21" s="120">
        <f t="shared" si="123"/>
        <v>4.1017392178546297</v>
      </c>
      <c r="FR21" s="120">
        <f t="shared" si="123"/>
        <v>7.5309012524216206</v>
      </c>
      <c r="FS21" s="120">
        <f t="shared" si="123"/>
        <v>1.5533578418681717</v>
      </c>
      <c r="FT21" s="121">
        <f t="shared" si="121"/>
        <v>5.0237868696479548</v>
      </c>
      <c r="FU21" s="85">
        <f>+Cas_Hoy!B20</f>
        <v>56</v>
      </c>
      <c r="FV21" s="62">
        <f>+Cas_Hoy!C20</f>
        <v>51</v>
      </c>
      <c r="FW21" s="62">
        <f>+Cas_Hoy!D20</f>
        <v>350</v>
      </c>
      <c r="FX21" s="62">
        <f>+Cas_Hoy!E20</f>
        <v>361</v>
      </c>
      <c r="FY21" s="62">
        <f>+Cas_Hoy!F20</f>
        <v>1507</v>
      </c>
      <c r="FZ21" s="62">
        <f>+Cas_Hoy!G20</f>
        <v>1401</v>
      </c>
      <c r="GA21" s="62">
        <f>+Cas_Hoy!H20</f>
        <v>1674</v>
      </c>
      <c r="GB21" s="62">
        <f>+Cas_Hoy!I20</f>
        <v>1540</v>
      </c>
      <c r="GC21" s="62">
        <f>+Cas_Hoy!J20</f>
        <v>1384</v>
      </c>
      <c r="GD21" s="62">
        <f>+Cas_Hoy!K20</f>
        <v>1324</v>
      </c>
      <c r="GE21" s="62">
        <f>+Cas_Hoy!L20</f>
        <v>843</v>
      </c>
      <c r="GF21" s="62">
        <f>+Cas_Hoy!M20</f>
        <v>781</v>
      </c>
      <c r="GG21" s="62">
        <f>+Cas_Hoy!N20</f>
        <v>547</v>
      </c>
      <c r="GH21" s="62">
        <f>+Cas_Hoy!O20</f>
        <v>523</v>
      </c>
      <c r="GI21" s="62">
        <f>+Cas_Hoy!P20</f>
        <v>322</v>
      </c>
      <c r="GJ21" s="62">
        <f>+Cas_Hoy!Q20</f>
        <v>282</v>
      </c>
      <c r="GK21" s="62">
        <f>+Cas_Hoy!R20</f>
        <v>108</v>
      </c>
      <c r="GL21" s="62">
        <f>+Cas_Hoy!S20</f>
        <v>143</v>
      </c>
      <c r="GM21" s="62">
        <f>+Cas_Hoy!T20</f>
        <v>16</v>
      </c>
      <c r="GN21" s="86">
        <f>+Cas_Hoy!U20</f>
        <v>25</v>
      </c>
      <c r="GO21" s="543">
        <f t="shared" si="74"/>
        <v>0.283758232383861</v>
      </c>
      <c r="GP21" s="112">
        <f t="shared" si="75"/>
        <v>0.21675671248975131</v>
      </c>
      <c r="GQ21" s="112">
        <f t="shared" si="76"/>
        <v>0.38906772544737539</v>
      </c>
      <c r="GR21" s="112">
        <f t="shared" si="77"/>
        <v>0.49456915272558499</v>
      </c>
      <c r="GS21" s="323">
        <f t="shared" si="119"/>
        <v>0.7</v>
      </c>
      <c r="GT21" s="323">
        <f t="shared" si="119"/>
        <v>0.7</v>
      </c>
      <c r="GU21" s="323">
        <f t="shared" si="119"/>
        <v>0.63588428663971486</v>
      </c>
      <c r="GV21" s="323">
        <f t="shared" si="119"/>
        <v>0.7</v>
      </c>
      <c r="GW21" s="323">
        <f t="shared" si="119"/>
        <v>0.7</v>
      </c>
      <c r="GX21" s="323">
        <f t="shared" si="118"/>
        <v>0.7</v>
      </c>
      <c r="GY21" s="323">
        <f t="shared" si="118"/>
        <v>0.7</v>
      </c>
      <c r="GZ21" s="323">
        <f t="shared" si="118"/>
        <v>0.7</v>
      </c>
      <c r="HA21" s="323">
        <f t="shared" si="118"/>
        <v>0.38906772544737539</v>
      </c>
      <c r="HB21" s="323">
        <f t="shared" si="118"/>
        <v>0.49456915272558499</v>
      </c>
      <c r="HC21" s="323">
        <f t="shared" si="118"/>
        <v>0.283758232383861</v>
      </c>
      <c r="HD21" s="323">
        <f t="shared" si="118"/>
        <v>0.21675671248975131</v>
      </c>
      <c r="HE21" s="323">
        <f t="shared" si="118"/>
        <v>0.18955405884822424</v>
      </c>
      <c r="HF21" s="323">
        <f t="shared" si="118"/>
        <v>0.2768428995106148</v>
      </c>
      <c r="HG21" s="323">
        <f t="shared" si="118"/>
        <v>6.8656700193068368E-2</v>
      </c>
      <c r="HH21" s="327">
        <f t="shared" si="118"/>
        <v>0.1211134732316286</v>
      </c>
      <c r="HI21" s="331">
        <f>+CyF_Tot!B20</f>
        <v>0</v>
      </c>
      <c r="HJ21" s="149">
        <f>+CyF_Tot!C20</f>
        <v>12554</v>
      </c>
      <c r="HK21" s="149">
        <f>+CyF_Tot!D20</f>
        <v>13043</v>
      </c>
      <c r="HL21" s="149">
        <f>+CyF_Tot!E20</f>
        <v>13370</v>
      </c>
      <c r="HM21" s="149">
        <f>+CyF_Tot!F20</f>
        <v>0</v>
      </c>
      <c r="HN21" s="149">
        <f>+CyF_Tot!G20</f>
        <v>462</v>
      </c>
      <c r="HO21" s="149">
        <f>+CyF_Tot!H20</f>
        <v>470</v>
      </c>
      <c r="HP21" s="149">
        <f>+CyF_Tot!I20</f>
        <v>473</v>
      </c>
      <c r="HQ21" s="204">
        <f t="shared" si="26"/>
        <v>8.4519389832058978E-2</v>
      </c>
      <c r="HR21" s="198">
        <f t="shared" si="27"/>
        <v>7.9653191235252122E-2</v>
      </c>
      <c r="HS21" s="198">
        <f t="shared" si="28"/>
        <v>8.1022841910802459E-2</v>
      </c>
      <c r="HT21" s="198">
        <f t="shared" si="29"/>
        <v>7.8029430972401156E-2</v>
      </c>
      <c r="HU21" s="198">
        <f t="shared" si="30"/>
        <v>9.0940739103145624E-2</v>
      </c>
      <c r="HV21" s="198">
        <f t="shared" si="31"/>
        <v>8.9372882949500798E-2</v>
      </c>
      <c r="HW21" s="198">
        <f t="shared" si="32"/>
        <v>7.4858143322889426E-2</v>
      </c>
      <c r="HX21" s="198">
        <f t="shared" si="33"/>
        <v>7.5762773453679627E-2</v>
      </c>
      <c r="HY21" s="198">
        <f t="shared" si="34"/>
        <v>6.2577026968650501E-2</v>
      </c>
      <c r="HZ21" s="198">
        <f t="shared" si="35"/>
        <v>6.3753554357852363E-2</v>
      </c>
      <c r="IA21" s="198">
        <f t="shared" si="36"/>
        <v>4.4880835309035375E-2</v>
      </c>
      <c r="IB21" s="198">
        <f t="shared" si="37"/>
        <v>4.5981129822047058E-2</v>
      </c>
      <c r="IC21" s="198">
        <f t="shared" si="38"/>
        <v>3.3994780589076845E-2</v>
      </c>
      <c r="ID21" s="198">
        <f t="shared" si="39"/>
        <v>3.560837646843578E-2</v>
      </c>
      <c r="IE21" s="198">
        <f t="shared" si="40"/>
        <v>1.8196787546597346E-2</v>
      </c>
      <c r="IF21" s="198">
        <f t="shared" si="41"/>
        <v>2.1469719031029323E-2</v>
      </c>
      <c r="IG21" s="198">
        <f t="shared" si="42"/>
        <v>5.9385410552154723E-3</v>
      </c>
      <c r="IH21" s="198">
        <f t="shared" si="43"/>
        <v>9.8848629459940898E-3</v>
      </c>
      <c r="II21" s="198">
        <f t="shared" si="44"/>
        <v>9.1987670602824176E-4</v>
      </c>
      <c r="IJ21" s="99">
        <f t="shared" si="45"/>
        <v>2.635116420307422E-3</v>
      </c>
      <c r="IK21" s="677"/>
      <c r="IL21" s="678"/>
      <c r="IM21" s="678"/>
      <c r="IN21" s="678"/>
      <c r="IO21" s="678"/>
      <c r="IP21" s="678"/>
      <c r="IQ21" s="678"/>
      <c r="IR21" s="678"/>
      <c r="IS21" s="678"/>
      <c r="IT21" s="678"/>
      <c r="IU21" s="678"/>
      <c r="IV21" s="678"/>
      <c r="IW21" s="678"/>
      <c r="IX21" s="678"/>
      <c r="IY21" s="678"/>
      <c r="IZ21" s="678"/>
      <c r="JA21" s="678"/>
      <c r="JB21" s="678"/>
      <c r="JC21" s="678"/>
      <c r="JD21" s="679"/>
      <c r="JF21" s="616">
        <f t="shared" si="116"/>
        <v>0</v>
      </c>
      <c r="JG21" s="291">
        <f t="shared" si="116"/>
        <v>0</v>
      </c>
      <c r="JH21" s="291">
        <f t="shared" si="116"/>
        <v>75.270503371491301</v>
      </c>
      <c r="JI21" s="291">
        <f t="shared" si="116"/>
        <v>0</v>
      </c>
      <c r="JJ21" s="291">
        <f t="shared" si="116"/>
        <v>134.12316977757908</v>
      </c>
      <c r="JK21" s="291">
        <f t="shared" si="116"/>
        <v>102.35705552870262</v>
      </c>
      <c r="JL21" s="291">
        <f t="shared" si="116"/>
        <v>203.6729013204793</v>
      </c>
      <c r="JM21" s="291">
        <f t="shared" si="116"/>
        <v>201.24098608083179</v>
      </c>
      <c r="JN21" s="291">
        <f t="shared" si="116"/>
        <v>974.5797124989848</v>
      </c>
      <c r="JO21" s="291">
        <f t="shared" si="116"/>
        <v>478.29726174817648</v>
      </c>
      <c r="JP21" s="291">
        <f t="shared" si="116"/>
        <v>2785.6414902049592</v>
      </c>
      <c r="JQ21" s="291">
        <f t="shared" si="116"/>
        <v>1392.6499032882011</v>
      </c>
      <c r="JR21" s="291">
        <f t="shared" si="116"/>
        <v>5830.4679324263716</v>
      </c>
      <c r="JS21" s="291">
        <f t="shared" si="116"/>
        <v>2825.9473346178547</v>
      </c>
      <c r="JT21" s="291">
        <f t="shared" si="116"/>
        <v>16422.287390029327</v>
      </c>
      <c r="JU21" s="291">
        <f t="shared" si="116"/>
        <v>5397.0884128299203</v>
      </c>
      <c r="JV21" s="291">
        <f t="shared" si="115"/>
        <v>26187.419768934527</v>
      </c>
      <c r="JW21" s="291">
        <f t="shared" si="115"/>
        <v>14190.231362467865</v>
      </c>
      <c r="JX21" s="291">
        <f t="shared" si="115"/>
        <v>16574.585635359115</v>
      </c>
      <c r="JY21" s="617">
        <f t="shared" si="115"/>
        <v>12729.026036644165</v>
      </c>
      <c r="JZ21" s="614">
        <f t="shared" si="79"/>
        <v>71.333742841857045</v>
      </c>
      <c r="KA21" s="291">
        <f t="shared" si="79"/>
        <v>37.027894347074792</v>
      </c>
      <c r="KB21" s="291">
        <f t="shared" si="80"/>
        <v>1103.8789078288985</v>
      </c>
      <c r="KC21" s="291">
        <f t="shared" si="80"/>
        <v>591.78892861546046</v>
      </c>
      <c r="KD21" s="291">
        <f t="shared" si="81"/>
        <v>11309.062742060418</v>
      </c>
      <c r="KE21" s="617">
        <f t="shared" si="81"/>
        <v>5608.0908393880754</v>
      </c>
      <c r="KF21" s="614">
        <f>+(SUM(BY21:CD21)*1000000)/SUM(AK21:AP21)</f>
        <v>54.50196307996648</v>
      </c>
      <c r="KG21" s="291">
        <f t="shared" si="83"/>
        <v>845.6192226382766</v>
      </c>
      <c r="KH21" s="617">
        <f t="shared" si="84"/>
        <v>8224.8602524344715</v>
      </c>
    </row>
    <row r="22" spans="1:294" ht="14.4">
      <c r="A22" s="35" t="s">
        <v>34</v>
      </c>
      <c r="B22" s="224">
        <v>1990338</v>
      </c>
      <c r="C22" s="522">
        <f t="shared" si="85"/>
        <v>96502</v>
      </c>
      <c r="D22" s="505">
        <f t="shared" si="86"/>
        <v>1827</v>
      </c>
      <c r="E22" s="234">
        <f t="shared" si="48"/>
        <v>6.2517201021380329E-3</v>
      </c>
      <c r="F22" s="206">
        <f t="shared" si="0"/>
        <v>4.3203717157588306E-2</v>
      </c>
      <c r="G22" s="26">
        <f t="shared" si="49"/>
        <v>3.3985297231571807</v>
      </c>
      <c r="H22" s="25">
        <f t="shared" si="1"/>
        <v>0.14682911691093972</v>
      </c>
      <c r="I22" s="32">
        <f t="shared" si="2"/>
        <v>0.16477850261820567</v>
      </c>
      <c r="J22" s="343">
        <f t="shared" si="3"/>
        <v>0.31554562986461748</v>
      </c>
      <c r="K22" s="344">
        <f t="shared" si="50"/>
        <v>2.9090389943449073E-3</v>
      </c>
      <c r="L22" s="345">
        <f t="shared" si="51"/>
        <v>7.3036685411499365</v>
      </c>
      <c r="M22" s="346">
        <f t="shared" si="52"/>
        <v>0.35396227364939103</v>
      </c>
      <c r="N22" s="826"/>
      <c r="O22" s="161"/>
      <c r="P22" s="161"/>
      <c r="Q22" s="161"/>
      <c r="R22" s="161"/>
      <c r="S22" s="162">
        <f t="shared" si="4"/>
        <v>96502</v>
      </c>
      <c r="T22" s="163">
        <f t="shared" si="5"/>
        <v>4848.5232156548282</v>
      </c>
      <c r="U22" s="162">
        <f t="shared" si="6"/>
        <v>4377</v>
      </c>
      <c r="V22" s="164">
        <f t="shared" si="7"/>
        <v>4.7511533242876526E-2</v>
      </c>
      <c r="W22" s="163">
        <f t="shared" si="8"/>
        <v>219.91239678888712</v>
      </c>
      <c r="X22" s="162">
        <f t="shared" si="9"/>
        <v>10512</v>
      </c>
      <c r="Y22" s="164">
        <f t="shared" si="10"/>
        <v>0.12224677288056751</v>
      </c>
      <c r="Z22" s="163">
        <f t="shared" si="11"/>
        <v>528.15149989599752</v>
      </c>
      <c r="AA22" s="162">
        <f t="shared" si="12"/>
        <v>1827</v>
      </c>
      <c r="AB22" s="163">
        <f t="shared" si="13"/>
        <v>917.93454177129718</v>
      </c>
      <c r="AC22" s="165">
        <f t="shared" si="53"/>
        <v>1.8932250108806035E-2</v>
      </c>
      <c r="AD22" s="162">
        <f t="shared" si="14"/>
        <v>61</v>
      </c>
      <c r="AE22" s="164">
        <f t="shared" si="15"/>
        <v>3.4541336353340883E-2</v>
      </c>
      <c r="AF22" s="163">
        <f t="shared" si="16"/>
        <v>30.648060781636083</v>
      </c>
      <c r="AG22" s="162">
        <f t="shared" si="17"/>
        <v>147</v>
      </c>
      <c r="AH22" s="164">
        <f t="shared" si="18"/>
        <v>8.7499999999999994E-2</v>
      </c>
      <c r="AI22" s="163">
        <f t="shared" si="19"/>
        <v>73.856802211483682</v>
      </c>
      <c r="AJ22" s="830"/>
      <c r="AK22" s="81">
        <v>172914</v>
      </c>
      <c r="AL22" s="39">
        <v>162936</v>
      </c>
      <c r="AM22" s="39">
        <v>159610</v>
      </c>
      <c r="AN22" s="39">
        <v>150709</v>
      </c>
      <c r="AO22" s="39">
        <v>158020</v>
      </c>
      <c r="AP22" s="39">
        <v>153678</v>
      </c>
      <c r="AQ22" s="39">
        <v>142965</v>
      </c>
      <c r="AR22" s="39">
        <v>142533</v>
      </c>
      <c r="AS22" s="39">
        <v>119926</v>
      </c>
      <c r="AT22" s="39">
        <v>124779</v>
      </c>
      <c r="AU22" s="39">
        <v>88361</v>
      </c>
      <c r="AV22" s="39">
        <v>96121</v>
      </c>
      <c r="AW22" s="39">
        <v>71653</v>
      </c>
      <c r="AX22" s="39">
        <v>84048</v>
      </c>
      <c r="AY22" s="39">
        <v>46044</v>
      </c>
      <c r="AZ22" s="39">
        <v>60919</v>
      </c>
      <c r="BA22" s="39">
        <v>16785</v>
      </c>
      <c r="BB22" s="39">
        <v>28350</v>
      </c>
      <c r="BC22" s="39">
        <v>2913</v>
      </c>
      <c r="BD22" s="46">
        <v>7074</v>
      </c>
      <c r="BE22" s="258">
        <v>2.0000000000000002E-5</v>
      </c>
      <c r="BF22" s="43">
        <v>2.0000000000000002E-5</v>
      </c>
      <c r="BG22" s="53">
        <v>5.0000000000000002E-5</v>
      </c>
      <c r="BH22" s="53">
        <v>4.0000000000000003E-5</v>
      </c>
      <c r="BI22" s="53">
        <v>1.2518952302791728E-4</v>
      </c>
      <c r="BJ22" s="53">
        <v>1.2406223545552731E-4</v>
      </c>
      <c r="BK22" s="53">
        <v>3.4000000000000002E-4</v>
      </c>
      <c r="BL22" s="53">
        <v>1.8000000000000001E-4</v>
      </c>
      <c r="BM22" s="53">
        <v>8.9999999999999998E-4</v>
      </c>
      <c r="BN22" s="53">
        <v>5.0000000000000001E-4</v>
      </c>
      <c r="BO22" s="53">
        <v>3.8E-3</v>
      </c>
      <c r="BP22" s="53">
        <v>2E-3</v>
      </c>
      <c r="BQ22" s="53">
        <v>1.6199999999999999E-2</v>
      </c>
      <c r="BR22" s="53">
        <v>6.1999999999999998E-3</v>
      </c>
      <c r="BS22" s="53">
        <v>6.1100000000000002E-2</v>
      </c>
      <c r="BT22" s="53">
        <v>2.6800000000000001E-2</v>
      </c>
      <c r="BU22" s="53">
        <v>0.1421</v>
      </c>
      <c r="BV22" s="53">
        <v>5.4699999999999999E-2</v>
      </c>
      <c r="BW22" s="53">
        <v>0.27589999999999998</v>
      </c>
      <c r="BX22" s="54">
        <v>0.1051</v>
      </c>
      <c r="BY22" s="64">
        <f>+Fall_Hoy!B182</f>
        <v>1.2</v>
      </c>
      <c r="BZ22" s="62">
        <f>+Fall_Hoy!C182</f>
        <v>0</v>
      </c>
      <c r="CA22" s="62">
        <f>+Fall_Hoy!D182</f>
        <v>2.4</v>
      </c>
      <c r="CB22" s="62">
        <f>+Fall_Hoy!E182</f>
        <v>3.5999999999999996</v>
      </c>
      <c r="CC22" s="62">
        <f>+Fall_Hoy!F182</f>
        <v>6</v>
      </c>
      <c r="CD22" s="62">
        <f>+Fall_Hoy!G182</f>
        <v>3.5999999999999996</v>
      </c>
      <c r="CE22" s="62">
        <f>+Fall_Hoy!H182</f>
        <v>20.399999999999999</v>
      </c>
      <c r="CF22" s="62">
        <f>+Fall_Hoy!I182</f>
        <v>13.2</v>
      </c>
      <c r="CG22" s="62">
        <f>+Fall_Hoy!J182</f>
        <v>49.199999999999996</v>
      </c>
      <c r="CH22" s="62">
        <f>+Fall_Hoy!K182</f>
        <v>32.4</v>
      </c>
      <c r="CI22" s="62">
        <f>+Fall_Hoy!L182</f>
        <v>151.19999999999999</v>
      </c>
      <c r="CJ22" s="62">
        <f>+Fall_Hoy!M182</f>
        <v>87.6</v>
      </c>
      <c r="CK22" s="62">
        <f>+Fall_Hoy!N182</f>
        <v>330</v>
      </c>
      <c r="CL22" s="62">
        <f>+Fall_Hoy!O182</f>
        <v>174</v>
      </c>
      <c r="CM22" s="62">
        <f>+Fall_Hoy!P182</f>
        <v>387.59999999999997</v>
      </c>
      <c r="CN22" s="62">
        <f>+Fall_Hoy!Q182</f>
        <v>243.6</v>
      </c>
      <c r="CO22" s="62">
        <f>+Fall_Hoy!R182</f>
        <v>282</v>
      </c>
      <c r="CP22" s="62">
        <f>+Fall_Hoy!S182</f>
        <v>220.79999999999998</v>
      </c>
      <c r="CQ22" s="62">
        <f>+Fall_Hoy!T182</f>
        <v>57.599999999999994</v>
      </c>
      <c r="CR22" s="253">
        <f>+Fall_Hoy!U182</f>
        <v>81.599999999999994</v>
      </c>
      <c r="CS22" s="75">
        <f t="shared" si="54"/>
        <v>0.1377747123259741</v>
      </c>
      <c r="CT22" s="76">
        <f t="shared" si="54"/>
        <v>0.14920718066294539</v>
      </c>
      <c r="CU22" s="76">
        <f t="shared" si="55"/>
        <v>0.28429193990998802</v>
      </c>
      <c r="CV22" s="76">
        <f t="shared" si="55"/>
        <v>0.33391057644479655</v>
      </c>
      <c r="CW22" s="76">
        <f t="shared" si="117"/>
        <v>0.3032991604438256</v>
      </c>
      <c r="CX22" s="76">
        <f t="shared" si="100"/>
        <v>0.18882139354785371</v>
      </c>
      <c r="CY22" s="76">
        <f t="shared" si="101"/>
        <v>0.41968313922988143</v>
      </c>
      <c r="CZ22" s="76">
        <f t="shared" si="102"/>
        <v>0.51450073550218778</v>
      </c>
      <c r="DA22" s="76">
        <f t="shared" si="103"/>
        <v>0.45583665482603158</v>
      </c>
      <c r="DB22" s="76">
        <f t="shared" si="104"/>
        <v>0.51931815449715091</v>
      </c>
      <c r="DC22" s="76">
        <f t="shared" si="105"/>
        <v>0.45030583271138314</v>
      </c>
      <c r="DD22" s="76">
        <f t="shared" si="106"/>
        <v>0.45567565880504779</v>
      </c>
      <c r="DE22" s="76">
        <f t="shared" si="107"/>
        <v>0.28429193990998802</v>
      </c>
      <c r="DF22" s="76">
        <f t="shared" si="108"/>
        <v>0.33391057644479655</v>
      </c>
      <c r="DG22" s="76">
        <f t="shared" si="109"/>
        <v>0.1377747123259741</v>
      </c>
      <c r="DH22" s="76">
        <f t="shared" si="110"/>
        <v>0.14920718066294539</v>
      </c>
      <c r="DI22" s="76">
        <f t="shared" si="111"/>
        <v>0.11823163211850331</v>
      </c>
      <c r="DJ22" s="76">
        <f t="shared" si="112"/>
        <v>0.14238317711809484</v>
      </c>
      <c r="DK22" s="76">
        <f t="shared" si="113"/>
        <v>7.1668827307614924E-2</v>
      </c>
      <c r="DL22" s="76">
        <f t="shared" si="114"/>
        <v>0.10975451304908528</v>
      </c>
      <c r="DM22" s="85">
        <f>+'Cas_-14'!B21</f>
        <v>673</v>
      </c>
      <c r="DN22" s="62">
        <f>+'Cas_-14'!C21</f>
        <v>690</v>
      </c>
      <c r="DO22" s="62">
        <f>+'Cas_-14'!D21</f>
        <v>1957</v>
      </c>
      <c r="DP22" s="62">
        <f>+'Cas_-14'!E21</f>
        <v>2220</v>
      </c>
      <c r="DQ22" s="62">
        <f>+'Cas_-14'!F21</f>
        <v>7994</v>
      </c>
      <c r="DR22" s="62">
        <f>+'Cas_-14'!G21</f>
        <v>8568</v>
      </c>
      <c r="DS22" s="62">
        <f>+'Cas_-14'!H21</f>
        <v>10241</v>
      </c>
      <c r="DT22" s="62">
        <f>+'Cas_-14'!I21</f>
        <v>10412</v>
      </c>
      <c r="DU22" s="62">
        <f>+'Cas_-14'!J21</f>
        <v>8203</v>
      </c>
      <c r="DV22" s="62">
        <f>+'Cas_-14'!K21</f>
        <v>8619</v>
      </c>
      <c r="DW22" s="62">
        <f>+'Cas_-14'!L21</f>
        <v>5745</v>
      </c>
      <c r="DX22" s="62">
        <f>+'Cas_-14'!M21</f>
        <v>6045</v>
      </c>
      <c r="DY22" s="62">
        <f>+'Cas_-14'!N21</f>
        <v>3834</v>
      </c>
      <c r="DZ22" s="62">
        <f>+'Cas_-14'!O21</f>
        <v>3571</v>
      </c>
      <c r="EA22" s="62">
        <f>+'Cas_-14'!P21</f>
        <v>2126</v>
      </c>
      <c r="EB22" s="62">
        <f>+'Cas_-14'!Q21</f>
        <v>1969</v>
      </c>
      <c r="EC22" s="62">
        <f>+'Cas_-14'!R21</f>
        <v>868</v>
      </c>
      <c r="ED22" s="62">
        <f>+'Cas_-14'!S21</f>
        <v>989</v>
      </c>
      <c r="EE22" s="62">
        <f>+'Cas_-14'!T21</f>
        <v>157</v>
      </c>
      <c r="EF22" s="86">
        <f>+'Cas_-14'!U21</f>
        <v>287</v>
      </c>
      <c r="EG22" s="201">
        <f t="shared" si="122"/>
        <v>3.8921082156447716E-3</v>
      </c>
      <c r="EH22" s="90">
        <f t="shared" si="122"/>
        <v>4.2347915746059799E-3</v>
      </c>
      <c r="EI22" s="90">
        <f t="shared" si="122"/>
        <v>1.2261136520268154E-2</v>
      </c>
      <c r="EJ22" s="90">
        <f t="shared" si="122"/>
        <v>1.4730374430193286E-2</v>
      </c>
      <c r="EK22" s="90">
        <f t="shared" si="122"/>
        <v>5.0588533097076317E-2</v>
      </c>
      <c r="EL22" s="90">
        <f t="shared" si="122"/>
        <v>5.575293796119158E-2</v>
      </c>
      <c r="EM22" s="90">
        <f t="shared" si="122"/>
        <v>7.1632917147553599E-2</v>
      </c>
      <c r="EN22" s="90">
        <f t="shared" si="122"/>
        <v>7.3049749882483361E-2</v>
      </c>
      <c r="EO22" s="90">
        <f t="shared" si="122"/>
        <v>6.8400513650084219E-2</v>
      </c>
      <c r="EP22" s="90">
        <f t="shared" si="122"/>
        <v>6.9074123049551614E-2</v>
      </c>
      <c r="EQ22" s="90">
        <f t="shared" si="122"/>
        <v>6.5017371917474906E-2</v>
      </c>
      <c r="ER22" s="90">
        <f t="shared" si="122"/>
        <v>6.2889483047408989E-2</v>
      </c>
      <c r="ES22" s="90">
        <f t="shared" si="122"/>
        <v>5.3507878246549345E-2</v>
      </c>
      <c r="ET22" s="90">
        <f t="shared" si="122"/>
        <v>4.2487626118408527E-2</v>
      </c>
      <c r="EU22" s="90">
        <f t="shared" si="122"/>
        <v>4.6173225610285813E-2</v>
      </c>
      <c r="EV22" s="90">
        <f t="shared" si="120"/>
        <v>3.2321607380291863E-2</v>
      </c>
      <c r="EW22" s="90">
        <f t="shared" si="23"/>
        <v>5.171283884420614E-2</v>
      </c>
      <c r="EX22" s="90">
        <f t="shared" si="23"/>
        <v>3.4885361552028218E-2</v>
      </c>
      <c r="EY22" s="90">
        <f t="shared" si="23"/>
        <v>5.3896326810847925E-2</v>
      </c>
      <c r="EZ22" s="99">
        <f t="shared" si="23"/>
        <v>4.0571105456601642E-2</v>
      </c>
      <c r="FA22" s="119">
        <f t="shared" si="72"/>
        <v>2.9838658769224606</v>
      </c>
      <c r="FB22" s="120">
        <f t="shared" si="72"/>
        <v>4.6163292223494006</v>
      </c>
      <c r="FC22" s="120">
        <f t="shared" si="73"/>
        <v>5.3130856469406291</v>
      </c>
      <c r="FD22" s="120">
        <f t="shared" si="73"/>
        <v>7.8590075970406783</v>
      </c>
      <c r="FE22" s="120">
        <f t="shared" si="123"/>
        <v>5.9954132265866056</v>
      </c>
      <c r="FF22" s="120">
        <f t="shared" si="123"/>
        <v>3.3867523479980233</v>
      </c>
      <c r="FG22" s="120">
        <f t="shared" si="123"/>
        <v>5.8588028512840538</v>
      </c>
      <c r="FH22" s="120">
        <f t="shared" si="123"/>
        <v>7.0431553335894472</v>
      </c>
      <c r="FI22" s="120">
        <f t="shared" si="123"/>
        <v>6.6642285342760772</v>
      </c>
      <c r="FJ22" s="120">
        <f t="shared" si="123"/>
        <v>7.5182735816219965</v>
      </c>
      <c r="FK22" s="120">
        <f t="shared" si="123"/>
        <v>6.9259310155283771</v>
      </c>
      <c r="FL22" s="120">
        <f t="shared" si="123"/>
        <v>7.2456575682382134</v>
      </c>
      <c r="FM22" s="120">
        <f t="shared" si="123"/>
        <v>5.3130856469406291</v>
      </c>
      <c r="FN22" s="120">
        <f t="shared" si="123"/>
        <v>7.8590075970406783</v>
      </c>
      <c r="FO22" s="120">
        <f t="shared" si="123"/>
        <v>2.9838658769224606</v>
      </c>
      <c r="FP22" s="120">
        <f t="shared" si="123"/>
        <v>4.6163292223494006</v>
      </c>
      <c r="FQ22" s="120">
        <f t="shared" si="123"/>
        <v>2.2863109966694446</v>
      </c>
      <c r="FR22" s="120">
        <f t="shared" si="123"/>
        <v>4.0814591216359846</v>
      </c>
      <c r="FS22" s="120">
        <f t="shared" si="123"/>
        <v>1.3297534646310973</v>
      </c>
      <c r="FT22" s="121">
        <f t="shared" si="121"/>
        <v>2.7052384157115998</v>
      </c>
      <c r="FU22" s="85">
        <f>+Cas_Hoy!B21</f>
        <v>733</v>
      </c>
      <c r="FV22" s="62">
        <f>+Cas_Hoy!C21</f>
        <v>753</v>
      </c>
      <c r="FW22" s="62">
        <f>+Cas_Hoy!D21</f>
        <v>2298</v>
      </c>
      <c r="FX22" s="62">
        <f>+Cas_Hoy!E21</f>
        <v>2576</v>
      </c>
      <c r="FY22" s="62">
        <f>+Cas_Hoy!F21</f>
        <v>8920</v>
      </c>
      <c r="FZ22" s="62">
        <f>+Cas_Hoy!G21</f>
        <v>9578</v>
      </c>
      <c r="GA22" s="62">
        <f>+Cas_Hoy!H21</f>
        <v>11458</v>
      </c>
      <c r="GB22" s="62">
        <f>+Cas_Hoy!I21</f>
        <v>11641</v>
      </c>
      <c r="GC22" s="62">
        <f>+Cas_Hoy!J21</f>
        <v>9317</v>
      </c>
      <c r="GD22" s="62">
        <f>+Cas_Hoy!K21</f>
        <v>9726</v>
      </c>
      <c r="GE22" s="62">
        <f>+Cas_Hoy!L21</f>
        <v>6468</v>
      </c>
      <c r="GF22" s="62">
        <f>+Cas_Hoy!M21</f>
        <v>6805</v>
      </c>
      <c r="GG22" s="62">
        <f>+Cas_Hoy!N21</f>
        <v>4336</v>
      </c>
      <c r="GH22" s="62">
        <f>+Cas_Hoy!O21</f>
        <v>4045</v>
      </c>
      <c r="GI22" s="62">
        <f>+Cas_Hoy!P21</f>
        <v>2320</v>
      </c>
      <c r="GJ22" s="62">
        <f>+Cas_Hoy!Q21</f>
        <v>2159</v>
      </c>
      <c r="GK22" s="62">
        <f>+Cas_Hoy!R21</f>
        <v>934</v>
      </c>
      <c r="GL22" s="62">
        <f>+Cas_Hoy!S21</f>
        <v>1092</v>
      </c>
      <c r="GM22" s="62">
        <f>+Cas_Hoy!T21</f>
        <v>168</v>
      </c>
      <c r="GN22" s="86">
        <f>+Cas_Hoy!U21</f>
        <v>310</v>
      </c>
      <c r="GO22" s="543">
        <f t="shared" si="74"/>
        <v>0.1503468168373753</v>
      </c>
      <c r="GP22" s="112">
        <f t="shared" si="75"/>
        <v>0.16360502948263028</v>
      </c>
      <c r="GQ22" s="112">
        <f t="shared" si="76"/>
        <v>0.32151534988255298</v>
      </c>
      <c r="GR22" s="112">
        <f t="shared" si="77"/>
        <v>0.3782325067821905</v>
      </c>
      <c r="GS22" s="323">
        <f t="shared" si="119"/>
        <v>0.33843238818600507</v>
      </c>
      <c r="GT22" s="323">
        <f t="shared" si="119"/>
        <v>0.21107975109726226</v>
      </c>
      <c r="GU22" s="323">
        <f t="shared" si="119"/>
        <v>0.46955662623727962</v>
      </c>
      <c r="GV22" s="323">
        <f t="shared" si="119"/>
        <v>0.57523079734738447</v>
      </c>
      <c r="GW22" s="323">
        <f t="shared" si="119"/>
        <v>0.51774108411729081</v>
      </c>
      <c r="GX22" s="323">
        <f t="shared" si="118"/>
        <v>0.58601791050461649</v>
      </c>
      <c r="GY22" s="323">
        <f t="shared" si="118"/>
        <v>0.50697617510482618</v>
      </c>
      <c r="GZ22" s="323">
        <f t="shared" si="118"/>
        <v>0.51296490623132351</v>
      </c>
      <c r="HA22" s="323">
        <f t="shared" si="118"/>
        <v>0.32151534988255298</v>
      </c>
      <c r="HB22" s="323">
        <f t="shared" si="118"/>
        <v>0.3782325067821905</v>
      </c>
      <c r="HC22" s="323">
        <f t="shared" si="118"/>
        <v>0.1503468168373753</v>
      </c>
      <c r="HD22" s="323">
        <f t="shared" si="118"/>
        <v>0.16360502948263028</v>
      </c>
      <c r="HE22" s="323">
        <f t="shared" si="118"/>
        <v>0.12722159492935725</v>
      </c>
      <c r="HF22" s="323">
        <f t="shared" si="118"/>
        <v>0.15721175875931201</v>
      </c>
      <c r="HG22" s="323">
        <f t="shared" si="118"/>
        <v>7.6690210112607057E-2</v>
      </c>
      <c r="HH22" s="327">
        <f t="shared" si="118"/>
        <v>0.11855017088925586</v>
      </c>
      <c r="HI22" s="331">
        <f>+CyF_Tot!B21</f>
        <v>0</v>
      </c>
      <c r="HJ22" s="149">
        <f>+CyF_Tot!C21</f>
        <v>85990</v>
      </c>
      <c r="HK22" s="149">
        <f>+CyF_Tot!D21</f>
        <v>92125</v>
      </c>
      <c r="HL22" s="149">
        <f>+CyF_Tot!E21</f>
        <v>96502</v>
      </c>
      <c r="HM22" s="149">
        <f>+CyF_Tot!F21</f>
        <v>0</v>
      </c>
      <c r="HN22" s="149">
        <f>+CyF_Tot!G21</f>
        <v>1680</v>
      </c>
      <c r="HO22" s="149">
        <f>+CyF_Tot!H21</f>
        <v>1766</v>
      </c>
      <c r="HP22" s="149">
        <f>+CyF_Tot!I21</f>
        <v>1827</v>
      </c>
      <c r="HQ22" s="204">
        <f t="shared" si="26"/>
        <v>8.6876701344193799E-2</v>
      </c>
      <c r="HR22" s="198">
        <f t="shared" si="27"/>
        <v>8.1863482483879618E-2</v>
      </c>
      <c r="HS22" s="198">
        <f t="shared" si="28"/>
        <v>8.0192409530441558E-2</v>
      </c>
      <c r="HT22" s="198">
        <f t="shared" si="29"/>
        <v>7.5720304792452342E-2</v>
      </c>
      <c r="HU22" s="198">
        <f t="shared" si="30"/>
        <v>7.9393550241215305E-2</v>
      </c>
      <c r="HV22" s="198">
        <f t="shared" si="31"/>
        <v>7.7212011226233931E-2</v>
      </c>
      <c r="HW22" s="198">
        <f t="shared" si="32"/>
        <v>7.1829508354862334E-2</v>
      </c>
      <c r="HX22" s="198">
        <f t="shared" si="33"/>
        <v>7.1612459793261252E-2</v>
      </c>
      <c r="HY22" s="198">
        <f t="shared" si="34"/>
        <v>6.0254087496696543E-2</v>
      </c>
      <c r="HZ22" s="198">
        <f t="shared" si="35"/>
        <v>6.2692366824127363E-2</v>
      </c>
      <c r="IA22" s="198">
        <f t="shared" si="36"/>
        <v>4.4394972110264691E-2</v>
      </c>
      <c r="IB22" s="198">
        <f t="shared" si="37"/>
        <v>4.8293807383469542E-2</v>
      </c>
      <c r="IC22" s="198">
        <f t="shared" si="38"/>
        <v>3.6000418019451974E-2</v>
      </c>
      <c r="ID22" s="198">
        <f t="shared" si="39"/>
        <v>4.2228003484835241E-2</v>
      </c>
      <c r="IE22" s="198">
        <f t="shared" si="40"/>
        <v>2.3133759190650031E-2</v>
      </c>
      <c r="IF22" s="198">
        <f t="shared" si="41"/>
        <v>3.0607364176335878E-2</v>
      </c>
      <c r="IG22" s="198">
        <f t="shared" si="42"/>
        <v>8.4332409872092083E-3</v>
      </c>
      <c r="IH22" s="198">
        <f t="shared" si="43"/>
        <v>1.4243811855071852E-2</v>
      </c>
      <c r="II22" s="198">
        <f t="shared" si="44"/>
        <v>1.4635705091296052E-3</v>
      </c>
      <c r="IJ22" s="99">
        <f t="shared" si="45"/>
        <v>3.5541701962179288E-3</v>
      </c>
      <c r="IK22" s="677"/>
      <c r="IL22" s="678"/>
      <c r="IM22" s="678"/>
      <c r="IN22" s="678"/>
      <c r="IO22" s="678"/>
      <c r="IP22" s="678"/>
      <c r="IQ22" s="678"/>
      <c r="IR22" s="678"/>
      <c r="IS22" s="678"/>
      <c r="IT22" s="678"/>
      <c r="IU22" s="678"/>
      <c r="IV22" s="678"/>
      <c r="IW22" s="678"/>
      <c r="IX22" s="678"/>
      <c r="IY22" s="678"/>
      <c r="IZ22" s="678"/>
      <c r="JA22" s="678"/>
      <c r="JB22" s="678"/>
      <c r="JC22" s="678"/>
      <c r="JD22" s="679"/>
      <c r="JF22" s="616">
        <f t="shared" si="116"/>
        <v>6.9398660605850306</v>
      </c>
      <c r="JG22" s="291">
        <f t="shared" si="116"/>
        <v>0</v>
      </c>
      <c r="JH22" s="291">
        <f t="shared" si="116"/>
        <v>15.036651838857214</v>
      </c>
      <c r="JI22" s="291">
        <f t="shared" si="116"/>
        <v>23.887093670583706</v>
      </c>
      <c r="JJ22" s="291">
        <f t="shared" si="116"/>
        <v>37.96987723073029</v>
      </c>
      <c r="JK22" s="291">
        <f t="shared" si="116"/>
        <v>23.42560418537461</v>
      </c>
      <c r="JL22" s="291">
        <f t="shared" si="116"/>
        <v>142.6922673381597</v>
      </c>
      <c r="JM22" s="291">
        <f t="shared" si="116"/>
        <v>92.610132390393801</v>
      </c>
      <c r="JN22" s="291">
        <f t="shared" si="116"/>
        <v>410.2529893434284</v>
      </c>
      <c r="JO22" s="291">
        <f t="shared" si="116"/>
        <v>259.6590772485755</v>
      </c>
      <c r="JP22" s="291">
        <f t="shared" si="116"/>
        <v>1711.1621643032558</v>
      </c>
      <c r="JQ22" s="291">
        <f t="shared" si="116"/>
        <v>911.35131761009563</v>
      </c>
      <c r="JR22" s="291">
        <f t="shared" si="116"/>
        <v>4605.5294265418061</v>
      </c>
      <c r="JS22" s="291">
        <f t="shared" si="116"/>
        <v>2070.2455739577385</v>
      </c>
      <c r="JT22" s="291">
        <f t="shared" si="116"/>
        <v>8418.0349231170167</v>
      </c>
      <c r="JU22" s="291">
        <f t="shared" si="116"/>
        <v>3998.7524417669365</v>
      </c>
      <c r="JV22" s="291">
        <f t="shared" si="115"/>
        <v>16800.714924039319</v>
      </c>
      <c r="JW22" s="291">
        <f t="shared" si="115"/>
        <v>7788.3597883597877</v>
      </c>
      <c r="JX22" s="291">
        <f t="shared" si="115"/>
        <v>19773.429454170957</v>
      </c>
      <c r="JY22" s="617">
        <f t="shared" si="115"/>
        <v>11535.199321458864</v>
      </c>
      <c r="JZ22" s="614">
        <f t="shared" si="79"/>
        <v>19.570109918784045</v>
      </c>
      <c r="KA22" s="291">
        <f t="shared" si="79"/>
        <v>15.406902720388253</v>
      </c>
      <c r="KB22" s="291">
        <f t="shared" si="80"/>
        <v>628.60852037853158</v>
      </c>
      <c r="KC22" s="291">
        <f t="shared" si="80"/>
        <v>366.50496790329987</v>
      </c>
      <c r="KD22" s="291">
        <f t="shared" si="81"/>
        <v>7694.6031514975057</v>
      </c>
      <c r="KE22" s="617">
        <f t="shared" si="81"/>
        <v>3991.3299443985566</v>
      </c>
      <c r="KF22" s="614">
        <f t="shared" si="82"/>
        <v>17.538969397630357</v>
      </c>
      <c r="KG22" s="291">
        <f t="shared" si="83"/>
        <v>495.32311437906208</v>
      </c>
      <c r="KH22" s="617">
        <f t="shared" si="84"/>
        <v>5592.4427130207105</v>
      </c>
    </row>
    <row r="23" spans="1:294" ht="14.4">
      <c r="A23" s="35" t="s">
        <v>35</v>
      </c>
      <c r="B23" s="224">
        <v>1261294</v>
      </c>
      <c r="C23" s="522">
        <f t="shared" si="85"/>
        <v>15629</v>
      </c>
      <c r="D23" s="505">
        <f t="shared" si="86"/>
        <v>239</v>
      </c>
      <c r="E23" s="234">
        <f t="shared" si="48"/>
        <v>4.2563329989336084E-3</v>
      </c>
      <c r="F23" s="206">
        <f t="shared" si="0"/>
        <v>1.1220223040781928E-2</v>
      </c>
      <c r="G23" s="26">
        <f t="shared" si="49"/>
        <v>3.9677516682776388</v>
      </c>
      <c r="H23" s="25">
        <f t="shared" si="1"/>
        <v>4.4519058688509694E-2</v>
      </c>
      <c r="I23" s="32">
        <f t="shared" si="2"/>
        <v>4.9165373674584366E-2</v>
      </c>
      <c r="J23" s="343">
        <f t="shared" si="3"/>
        <v>9.0264884131954784E-2</v>
      </c>
      <c r="K23" s="344">
        <f t="shared" si="50"/>
        <v>2.0992431375678787E-3</v>
      </c>
      <c r="L23" s="345">
        <f t="shared" si="51"/>
        <v>8.0448386635337616</v>
      </c>
      <c r="M23" s="346">
        <f t="shared" si="52"/>
        <v>9.9672791430897217E-2</v>
      </c>
      <c r="N23" s="826"/>
      <c r="O23" s="161"/>
      <c r="P23" s="161"/>
      <c r="Q23" s="161"/>
      <c r="R23" s="161"/>
      <c r="S23" s="162">
        <f t="shared" si="4"/>
        <v>15629</v>
      </c>
      <c r="T23" s="163">
        <f t="shared" si="5"/>
        <v>1239.1242644458787</v>
      </c>
      <c r="U23" s="162">
        <f t="shared" si="6"/>
        <v>695</v>
      </c>
      <c r="V23" s="164">
        <f t="shared" si="7"/>
        <v>4.653810097763493E-2</v>
      </c>
      <c r="W23" s="163">
        <f t="shared" si="8"/>
        <v>55.102141134422268</v>
      </c>
      <c r="X23" s="162">
        <f t="shared" si="9"/>
        <v>1477</v>
      </c>
      <c r="Y23" s="164">
        <f t="shared" si="10"/>
        <v>0.10436687394007914</v>
      </c>
      <c r="Z23" s="163">
        <f t="shared" si="11"/>
        <v>117.10196036768589</v>
      </c>
      <c r="AA23" s="162">
        <f t="shared" si="12"/>
        <v>239</v>
      </c>
      <c r="AB23" s="163">
        <f t="shared" si="13"/>
        <v>189.48793857736578</v>
      </c>
      <c r="AC23" s="165">
        <f t="shared" si="53"/>
        <v>1.5292085226182098E-2</v>
      </c>
      <c r="AD23" s="162">
        <f t="shared" si="14"/>
        <v>1</v>
      </c>
      <c r="AE23" s="164">
        <f t="shared" si="15"/>
        <v>4.2016806722689074E-3</v>
      </c>
      <c r="AF23" s="163">
        <f t="shared" si="16"/>
        <v>0.79283656308521244</v>
      </c>
      <c r="AG23" s="162">
        <f t="shared" si="17"/>
        <v>11</v>
      </c>
      <c r="AH23" s="164">
        <f t="shared" si="18"/>
        <v>4.8245614035087717E-2</v>
      </c>
      <c r="AI23" s="163">
        <f t="shared" si="19"/>
        <v>8.7212021939373372</v>
      </c>
      <c r="AJ23" s="830"/>
      <c r="AK23" s="81">
        <v>123870</v>
      </c>
      <c r="AL23" s="39">
        <v>116890</v>
      </c>
      <c r="AM23" s="39">
        <v>119527</v>
      </c>
      <c r="AN23" s="39">
        <v>113285</v>
      </c>
      <c r="AO23" s="39">
        <v>114610</v>
      </c>
      <c r="AP23" s="39">
        <v>111710</v>
      </c>
      <c r="AQ23" s="39">
        <v>81033</v>
      </c>
      <c r="AR23" s="39">
        <v>84483</v>
      </c>
      <c r="AS23" s="39">
        <v>68677</v>
      </c>
      <c r="AT23" s="39">
        <v>71530</v>
      </c>
      <c r="AU23" s="39">
        <v>53743</v>
      </c>
      <c r="AV23" s="39">
        <v>55474</v>
      </c>
      <c r="AW23" s="39">
        <v>40297</v>
      </c>
      <c r="AX23" s="39">
        <v>41617</v>
      </c>
      <c r="AY23" s="39">
        <v>20067</v>
      </c>
      <c r="AZ23" s="39">
        <v>23513</v>
      </c>
      <c r="BA23" s="39">
        <v>6861</v>
      </c>
      <c r="BB23" s="39">
        <v>10647</v>
      </c>
      <c r="BC23" s="39">
        <v>1062</v>
      </c>
      <c r="BD23" s="46">
        <v>2398</v>
      </c>
      <c r="BE23" s="258">
        <v>2.0000000000000002E-5</v>
      </c>
      <c r="BF23" s="43">
        <v>2.0000000000000002E-5</v>
      </c>
      <c r="BG23" s="53">
        <v>5.0000000000000002E-5</v>
      </c>
      <c r="BH23" s="53">
        <v>4.0000000000000003E-5</v>
      </c>
      <c r="BI23" s="53">
        <v>1.2518952302791728E-4</v>
      </c>
      <c r="BJ23" s="53">
        <v>1.2406223545552731E-4</v>
      </c>
      <c r="BK23" s="53">
        <v>3.4000000000000002E-4</v>
      </c>
      <c r="BL23" s="53">
        <v>1.8000000000000001E-4</v>
      </c>
      <c r="BM23" s="53">
        <v>8.9999999999999998E-4</v>
      </c>
      <c r="BN23" s="53">
        <v>5.0000000000000001E-4</v>
      </c>
      <c r="BO23" s="53">
        <v>3.8E-3</v>
      </c>
      <c r="BP23" s="53">
        <v>2E-3</v>
      </c>
      <c r="BQ23" s="53">
        <v>1.6199999999999999E-2</v>
      </c>
      <c r="BR23" s="53">
        <v>6.1999999999999998E-3</v>
      </c>
      <c r="BS23" s="53">
        <v>6.1100000000000002E-2</v>
      </c>
      <c r="BT23" s="53">
        <v>2.6800000000000001E-2</v>
      </c>
      <c r="BU23" s="53">
        <v>0.1421</v>
      </c>
      <c r="BV23" s="53">
        <v>5.4699999999999999E-2</v>
      </c>
      <c r="BW23" s="53">
        <v>0.27589999999999998</v>
      </c>
      <c r="BX23" s="54">
        <v>0.1051</v>
      </c>
      <c r="BY23" s="64">
        <f>+Fall_Hoy!B183</f>
        <v>0</v>
      </c>
      <c r="BZ23" s="62">
        <f>+Fall_Hoy!C183</f>
        <v>0</v>
      </c>
      <c r="CA23" s="62">
        <f>+Fall_Hoy!D183</f>
        <v>0</v>
      </c>
      <c r="CB23" s="62">
        <f>+Fall_Hoy!E183</f>
        <v>0</v>
      </c>
      <c r="CC23" s="62">
        <f>+Fall_Hoy!F183</f>
        <v>1.2</v>
      </c>
      <c r="CD23" s="62">
        <f>+Fall_Hoy!G183</f>
        <v>2.4</v>
      </c>
      <c r="CE23" s="62">
        <f>+Fall_Hoy!H183</f>
        <v>2.4</v>
      </c>
      <c r="CF23" s="62">
        <f>+Fall_Hoy!I183</f>
        <v>1.2</v>
      </c>
      <c r="CG23" s="62">
        <f>+Fall_Hoy!J183</f>
        <v>3.5999999999999996</v>
      </c>
      <c r="CH23" s="62">
        <f>+Fall_Hoy!K183</f>
        <v>7.1999999999999993</v>
      </c>
      <c r="CI23" s="62">
        <f>+Fall_Hoy!L183</f>
        <v>20.399999999999999</v>
      </c>
      <c r="CJ23" s="62">
        <f>+Fall_Hoy!M183</f>
        <v>12</v>
      </c>
      <c r="CK23" s="62">
        <f>+Fall_Hoy!N183</f>
        <v>55.199999999999996</v>
      </c>
      <c r="CL23" s="62">
        <f>+Fall_Hoy!O183</f>
        <v>27.599999999999998</v>
      </c>
      <c r="CM23" s="62">
        <f>+Fall_Hoy!P183</f>
        <v>54</v>
      </c>
      <c r="CN23" s="62">
        <f>+Fall_Hoy!Q183</f>
        <v>19.2</v>
      </c>
      <c r="CO23" s="62">
        <f>+Fall_Hoy!R183</f>
        <v>42</v>
      </c>
      <c r="CP23" s="62">
        <f>+Fall_Hoy!S183</f>
        <v>18</v>
      </c>
      <c r="CQ23" s="62">
        <f>+Fall_Hoy!T183</f>
        <v>12</v>
      </c>
      <c r="CR23" s="253">
        <f>+Fall_Hoy!U183</f>
        <v>6</v>
      </c>
      <c r="CS23" s="75">
        <f t="shared" si="54"/>
        <v>4.4042310958779085E-2</v>
      </c>
      <c r="CT23" s="76">
        <f t="shared" si="54"/>
        <v>3.0469013330828101E-2</v>
      </c>
      <c r="CU23" s="76">
        <f t="shared" si="55"/>
        <v>8.4557346884567272E-2</v>
      </c>
      <c r="CV23" s="76">
        <f t="shared" si="55"/>
        <v>0.10696621340379668</v>
      </c>
      <c r="CW23" s="76">
        <f t="shared" si="117"/>
        <v>8.3635517552278729E-2</v>
      </c>
      <c r="CX23" s="76">
        <f t="shared" si="100"/>
        <v>0.17317276351056046</v>
      </c>
      <c r="CY23" s="76">
        <f t="shared" si="101"/>
        <v>8.7110480044077898E-2</v>
      </c>
      <c r="CZ23" s="76">
        <f t="shared" si="102"/>
        <v>7.8911339164881286E-2</v>
      </c>
      <c r="DA23" s="76">
        <f t="shared" si="103"/>
        <v>5.8243662361489285E-2</v>
      </c>
      <c r="DB23" s="76">
        <f t="shared" si="104"/>
        <v>0.20131413392981964</v>
      </c>
      <c r="DC23" s="76">
        <f t="shared" si="105"/>
        <v>9.9890609988865134E-2</v>
      </c>
      <c r="DD23" s="76">
        <f t="shared" si="106"/>
        <v>0.10815877708476042</v>
      </c>
      <c r="DE23" s="76">
        <f t="shared" si="107"/>
        <v>8.4557346884567272E-2</v>
      </c>
      <c r="DF23" s="76">
        <f t="shared" si="108"/>
        <v>0.10696621340379668</v>
      </c>
      <c r="DG23" s="76">
        <f t="shared" si="109"/>
        <v>4.4042310958779085E-2</v>
      </c>
      <c r="DH23" s="76">
        <f t="shared" si="110"/>
        <v>3.0469013330828101E-2</v>
      </c>
      <c r="DI23" s="76">
        <f t="shared" si="111"/>
        <v>4.307921621674015E-2</v>
      </c>
      <c r="DJ23" s="76">
        <f t="shared" si="112"/>
        <v>3.0907076329661057E-2</v>
      </c>
      <c r="DK23" s="76">
        <f t="shared" si="113"/>
        <v>4.0954820689556318E-2</v>
      </c>
      <c r="DL23" s="76">
        <f t="shared" si="114"/>
        <v>2.3806708571764132E-2</v>
      </c>
      <c r="DM23" s="85">
        <f>+'Cas_-14'!B22</f>
        <v>19</v>
      </c>
      <c r="DN23" s="62">
        <f>+'Cas_-14'!C22</f>
        <v>11</v>
      </c>
      <c r="DO23" s="62">
        <f>+'Cas_-14'!D22</f>
        <v>392</v>
      </c>
      <c r="DP23" s="62">
        <f>+'Cas_-14'!E22</f>
        <v>481</v>
      </c>
      <c r="DQ23" s="62">
        <f>+'Cas_-14'!F22</f>
        <v>1537</v>
      </c>
      <c r="DR23" s="62">
        <f>+'Cas_-14'!G22</f>
        <v>1679</v>
      </c>
      <c r="DS23" s="62">
        <f>+'Cas_-14'!H22</f>
        <v>1532</v>
      </c>
      <c r="DT23" s="62">
        <f>+'Cas_-14'!I22</f>
        <v>1562</v>
      </c>
      <c r="DU23" s="62">
        <f>+'Cas_-14'!J22</f>
        <v>1238</v>
      </c>
      <c r="DV23" s="62">
        <f>+'Cas_-14'!K22</f>
        <v>1259</v>
      </c>
      <c r="DW23" s="62">
        <f>+'Cas_-14'!L22</f>
        <v>1023</v>
      </c>
      <c r="DX23" s="62">
        <f>+'Cas_-14'!M22</f>
        <v>1013</v>
      </c>
      <c r="DY23" s="62">
        <f>+'Cas_-14'!N22</f>
        <v>740</v>
      </c>
      <c r="DZ23" s="62">
        <f>+'Cas_-14'!O22</f>
        <v>692</v>
      </c>
      <c r="EA23" s="62">
        <f>+'Cas_-14'!P22</f>
        <v>334</v>
      </c>
      <c r="EB23" s="62">
        <f>+'Cas_-14'!Q22</f>
        <v>289</v>
      </c>
      <c r="EC23" s="62">
        <f>+'Cas_-14'!R22</f>
        <v>129</v>
      </c>
      <c r="ED23" s="62">
        <f>+'Cas_-14'!S22</f>
        <v>124</v>
      </c>
      <c r="EE23" s="62">
        <f>+'Cas_-14'!T22</f>
        <v>21</v>
      </c>
      <c r="EF23" s="86">
        <f>+'Cas_-14'!U22</f>
        <v>25</v>
      </c>
      <c r="EG23" s="201">
        <f t="shared" si="122"/>
        <v>1.5338661499959635E-4</v>
      </c>
      <c r="EH23" s="91">
        <f t="shared" si="122"/>
        <v>9.4105569338694497E-5</v>
      </c>
      <c r="EI23" s="91">
        <f t="shared" si="122"/>
        <v>3.279593731960143E-3</v>
      </c>
      <c r="EJ23" s="91">
        <f t="shared" si="122"/>
        <v>4.2459284106457166E-3</v>
      </c>
      <c r="EK23" s="91">
        <f t="shared" si="122"/>
        <v>1.3410697146845825E-2</v>
      </c>
      <c r="EL23" s="91">
        <f t="shared" si="122"/>
        <v>1.5029988362724912E-2</v>
      </c>
      <c r="EM23" s="91">
        <f t="shared" si="122"/>
        <v>1.8905877852233043E-2</v>
      </c>
      <c r="EN23" s="91">
        <f t="shared" si="122"/>
        <v>1.8488926766331688E-2</v>
      </c>
      <c r="EO23" s="91">
        <f t="shared" si="122"/>
        <v>1.8026413500880935E-2</v>
      </c>
      <c r="EP23" s="91">
        <f t="shared" si="122"/>
        <v>1.7601006570669649E-2</v>
      </c>
      <c r="EQ23" s="91">
        <f t="shared" si="122"/>
        <v>1.9035037121113447E-2</v>
      </c>
      <c r="ER23" s="91">
        <f t="shared" si="122"/>
        <v>1.8260806864477053E-2</v>
      </c>
      <c r="ES23" s="91">
        <f t="shared" si="122"/>
        <v>1.8363649899496241E-2</v>
      </c>
      <c r="ET23" s="91">
        <f t="shared" si="122"/>
        <v>1.662782036187135E-2</v>
      </c>
      <c r="EU23" s="91">
        <f t="shared" si="122"/>
        <v>1.6644241790003487E-2</v>
      </c>
      <c r="EV23" s="91">
        <f t="shared" si="120"/>
        <v>1.2291073023433845E-2</v>
      </c>
      <c r="EW23" s="91">
        <f t="shared" si="23"/>
        <v>1.880192391779624E-2</v>
      </c>
      <c r="EX23" s="91">
        <f t="shared" si="23"/>
        <v>1.1646473184934723E-2</v>
      </c>
      <c r="EY23" s="91">
        <f t="shared" si="23"/>
        <v>1.977401129943503E-2</v>
      </c>
      <c r="EZ23" s="100">
        <f t="shared" si="23"/>
        <v>1.0425354462051709E-2</v>
      </c>
      <c r="FA23" s="119">
        <f t="shared" si="72"/>
        <v>2.6460989641012573</v>
      </c>
      <c r="FB23" s="120">
        <f t="shared" si="72"/>
        <v>2.4789547074316993</v>
      </c>
      <c r="FC23" s="120">
        <f t="shared" si="73"/>
        <v>4.6046046046046047</v>
      </c>
      <c r="FD23" s="120">
        <f t="shared" si="73"/>
        <v>6.4329666231586797</v>
      </c>
      <c r="FE23" s="120">
        <f t="shared" si="123"/>
        <v>6.2364779874213827</v>
      </c>
      <c r="FF23" s="120">
        <f t="shared" si="123"/>
        <v>11.521816207126093</v>
      </c>
      <c r="FG23" s="120">
        <f t="shared" si="123"/>
        <v>4.6075871601904463</v>
      </c>
      <c r="FH23" s="120">
        <f t="shared" si="123"/>
        <v>4.2680324370465206</v>
      </c>
      <c r="FI23" s="120">
        <f t="shared" si="123"/>
        <v>3.2310177705977381</v>
      </c>
      <c r="FJ23" s="120">
        <f t="shared" si="123"/>
        <v>11.437648927720412</v>
      </c>
      <c r="FK23" s="120">
        <f t="shared" si="123"/>
        <v>5.2477234141071154</v>
      </c>
      <c r="FL23" s="120">
        <f t="shared" si="123"/>
        <v>5.9230009871668301</v>
      </c>
      <c r="FM23" s="120">
        <f t="shared" si="123"/>
        <v>4.6046046046046047</v>
      </c>
      <c r="FN23" s="120">
        <f t="shared" si="123"/>
        <v>6.4329666231586797</v>
      </c>
      <c r="FO23" s="120">
        <f t="shared" si="123"/>
        <v>2.6460989641012573</v>
      </c>
      <c r="FP23" s="120">
        <f t="shared" si="123"/>
        <v>2.4789547074316993</v>
      </c>
      <c r="FQ23" s="120">
        <f t="shared" si="123"/>
        <v>2.291213197388017</v>
      </c>
      <c r="FR23" s="120">
        <f t="shared" si="123"/>
        <v>2.6537713038863009</v>
      </c>
      <c r="FS23" s="120">
        <f t="shared" si="123"/>
        <v>2.0711437891575621</v>
      </c>
      <c r="FT23" s="121">
        <f t="shared" si="121"/>
        <v>2.2835394862036158</v>
      </c>
      <c r="FU23" s="85">
        <f>+Cas_Hoy!B22</f>
        <v>20</v>
      </c>
      <c r="FV23" s="62">
        <f>+Cas_Hoy!C22</f>
        <v>16</v>
      </c>
      <c r="FW23" s="62">
        <f>+Cas_Hoy!D22</f>
        <v>445</v>
      </c>
      <c r="FX23" s="62">
        <f>+Cas_Hoy!E22</f>
        <v>546</v>
      </c>
      <c r="FY23" s="62">
        <f>+Cas_Hoy!F22</f>
        <v>1724</v>
      </c>
      <c r="FZ23" s="62">
        <f>+Cas_Hoy!G22</f>
        <v>1860</v>
      </c>
      <c r="GA23" s="62">
        <f>+Cas_Hoy!H22</f>
        <v>1720</v>
      </c>
      <c r="GB23" s="62">
        <f>+Cas_Hoy!I22</f>
        <v>1732</v>
      </c>
      <c r="GC23" s="62">
        <f>+Cas_Hoy!J22</f>
        <v>1364</v>
      </c>
      <c r="GD23" s="62">
        <f>+Cas_Hoy!K22</f>
        <v>1392</v>
      </c>
      <c r="GE23" s="62">
        <f>+Cas_Hoy!L22</f>
        <v>1117</v>
      </c>
      <c r="GF23" s="62">
        <f>+Cas_Hoy!M22</f>
        <v>1095</v>
      </c>
      <c r="GG23" s="62">
        <f>+Cas_Hoy!N22</f>
        <v>795</v>
      </c>
      <c r="GH23" s="62">
        <f>+Cas_Hoy!O22</f>
        <v>756</v>
      </c>
      <c r="GI23" s="62">
        <f>+Cas_Hoy!P22</f>
        <v>361</v>
      </c>
      <c r="GJ23" s="62">
        <f>+Cas_Hoy!Q22</f>
        <v>313</v>
      </c>
      <c r="GK23" s="62">
        <f>+Cas_Hoy!R22</f>
        <v>137</v>
      </c>
      <c r="GL23" s="62">
        <f>+Cas_Hoy!S22</f>
        <v>133</v>
      </c>
      <c r="GM23" s="62">
        <f>+Cas_Hoy!T22</f>
        <v>23</v>
      </c>
      <c r="GN23" s="86">
        <f>+Cas_Hoy!U22</f>
        <v>26</v>
      </c>
      <c r="GO23" s="543">
        <f t="shared" si="74"/>
        <v>4.7602617533291168E-2</v>
      </c>
      <c r="GP23" s="112">
        <f t="shared" si="75"/>
        <v>3.2999312015741161E-2</v>
      </c>
      <c r="GQ23" s="112">
        <f t="shared" si="76"/>
        <v>9.0842014558420239E-2</v>
      </c>
      <c r="GR23" s="112">
        <f t="shared" si="77"/>
        <v>0.11685904238911893</v>
      </c>
      <c r="GS23" s="323">
        <f t="shared" si="119"/>
        <v>9.381108149650523E-2</v>
      </c>
      <c r="GT23" s="323">
        <f t="shared" si="119"/>
        <v>0.19184117935059111</v>
      </c>
      <c r="GU23" s="323">
        <f t="shared" si="119"/>
        <v>9.780027785627543E-2</v>
      </c>
      <c r="GV23" s="323">
        <f t="shared" si="119"/>
        <v>8.7499641122646854E-2</v>
      </c>
      <c r="GW23" s="323">
        <f t="shared" si="119"/>
        <v>6.4171531067101287E-2</v>
      </c>
      <c r="GX23" s="323">
        <f t="shared" si="118"/>
        <v>0.22258083751414531</v>
      </c>
      <c r="GY23" s="323">
        <f t="shared" si="118"/>
        <v>0.10906921931335518</v>
      </c>
      <c r="GZ23" s="323">
        <f t="shared" si="118"/>
        <v>0.11691397917849225</v>
      </c>
      <c r="HA23" s="323">
        <f t="shared" si="118"/>
        <v>9.0842014558420239E-2</v>
      </c>
      <c r="HB23" s="323">
        <f t="shared" si="118"/>
        <v>0.11685904238911893</v>
      </c>
      <c r="HC23" s="323">
        <f t="shared" si="118"/>
        <v>4.7602617533291168E-2</v>
      </c>
      <c r="HD23" s="323">
        <f t="shared" si="118"/>
        <v>3.2999312015741161E-2</v>
      </c>
      <c r="HE23" s="323">
        <f t="shared" si="118"/>
        <v>4.5750795517003111E-2</v>
      </c>
      <c r="HF23" s="323">
        <f t="shared" si="118"/>
        <v>3.3150331869717102E-2</v>
      </c>
      <c r="HG23" s="323">
        <f t="shared" si="118"/>
        <v>4.4855279802847391E-2</v>
      </c>
      <c r="HH23" s="327">
        <f t="shared" si="118"/>
        <v>2.47589769146347E-2</v>
      </c>
      <c r="HI23" s="331">
        <f>+CyF_Tot!B22</f>
        <v>0</v>
      </c>
      <c r="HJ23" s="149">
        <f>+CyF_Tot!C22</f>
        <v>14152</v>
      </c>
      <c r="HK23" s="149">
        <f>+CyF_Tot!D22</f>
        <v>14934</v>
      </c>
      <c r="HL23" s="149">
        <f>+CyF_Tot!E22</f>
        <v>15629</v>
      </c>
      <c r="HM23" s="149">
        <f>+CyF_Tot!F22</f>
        <v>0</v>
      </c>
      <c r="HN23" s="149">
        <f>+CyF_Tot!G22</f>
        <v>228</v>
      </c>
      <c r="HO23" s="149">
        <f>+CyF_Tot!H22</f>
        <v>238</v>
      </c>
      <c r="HP23" s="149">
        <f>+CyF_Tot!I22</f>
        <v>239</v>
      </c>
      <c r="HQ23" s="204">
        <f t="shared" si="26"/>
        <v>9.8208665069365264E-2</v>
      </c>
      <c r="HR23" s="198">
        <f t="shared" si="27"/>
        <v>9.2674665859030489E-2</v>
      </c>
      <c r="HS23" s="198">
        <f t="shared" si="28"/>
        <v>9.4765375875886196E-2</v>
      </c>
      <c r="HT23" s="198">
        <f t="shared" si="29"/>
        <v>8.98164900491083E-2</v>
      </c>
      <c r="HU23" s="198">
        <f t="shared" si="30"/>
        <v>9.0866998495196208E-2</v>
      </c>
      <c r="HV23" s="198">
        <f t="shared" si="31"/>
        <v>8.8567772462249089E-2</v>
      </c>
      <c r="HW23" s="198">
        <f t="shared" si="32"/>
        <v>6.4245925216484021E-2</v>
      </c>
      <c r="HX23" s="198">
        <f t="shared" si="33"/>
        <v>6.6981211359128004E-2</v>
      </c>
      <c r="HY23" s="198">
        <f t="shared" si="34"/>
        <v>5.4449636643003139E-2</v>
      </c>
      <c r="HZ23" s="198">
        <f t="shared" si="35"/>
        <v>5.6711599357485251E-2</v>
      </c>
      <c r="IA23" s="198">
        <f t="shared" si="36"/>
        <v>4.2609415409888572E-2</v>
      </c>
      <c r="IB23" s="198">
        <f t="shared" si="37"/>
        <v>4.3981815500589078E-2</v>
      </c>
      <c r="IC23" s="198">
        <f t="shared" si="38"/>
        <v>3.1948934982644811E-2</v>
      </c>
      <c r="ID23" s="198">
        <f t="shared" si="39"/>
        <v>3.2995479245917288E-2</v>
      </c>
      <c r="IE23" s="198">
        <f t="shared" si="40"/>
        <v>1.590985131143096E-2</v>
      </c>
      <c r="IF23" s="198">
        <f t="shared" si="41"/>
        <v>1.8641966107822601E-2</v>
      </c>
      <c r="IG23" s="198">
        <f t="shared" si="42"/>
        <v>5.439651659327643E-3</v>
      </c>
      <c r="IH23" s="198">
        <f t="shared" si="43"/>
        <v>8.4413308871682576E-3</v>
      </c>
      <c r="II23" s="198">
        <f t="shared" si="44"/>
        <v>8.4199242999649562E-4</v>
      </c>
      <c r="IJ23" s="99">
        <f t="shared" si="45"/>
        <v>1.9012220782783395E-3</v>
      </c>
      <c r="IK23" s="677"/>
      <c r="IL23" s="678"/>
      <c r="IM23" s="678"/>
      <c r="IN23" s="678"/>
      <c r="IO23" s="678"/>
      <c r="IP23" s="678"/>
      <c r="IQ23" s="678"/>
      <c r="IR23" s="678"/>
      <c r="IS23" s="678"/>
      <c r="IT23" s="678"/>
      <c r="IU23" s="678"/>
      <c r="IV23" s="678"/>
      <c r="IW23" s="678"/>
      <c r="IX23" s="678"/>
      <c r="IY23" s="678"/>
      <c r="IZ23" s="678"/>
      <c r="JA23" s="678"/>
      <c r="JB23" s="678"/>
      <c r="JC23" s="678"/>
      <c r="JD23" s="679"/>
      <c r="JF23" s="616">
        <f t="shared" si="116"/>
        <v>0</v>
      </c>
      <c r="JG23" s="291">
        <f t="shared" si="116"/>
        <v>0</v>
      </c>
      <c r="JH23" s="291">
        <f t="shared" si="116"/>
        <v>0</v>
      </c>
      <c r="JI23" s="291">
        <f t="shared" si="116"/>
        <v>0</v>
      </c>
      <c r="JJ23" s="291">
        <f t="shared" si="116"/>
        <v>10.470290550562778</v>
      </c>
      <c r="JK23" s="291">
        <f t="shared" si="116"/>
        <v>21.484200161131501</v>
      </c>
      <c r="JL23" s="291">
        <f t="shared" si="116"/>
        <v>29.617563214986486</v>
      </c>
      <c r="JM23" s="291">
        <f t="shared" si="116"/>
        <v>14.204041049678633</v>
      </c>
      <c r="JN23" s="291">
        <f t="shared" si="116"/>
        <v>52.419296125340352</v>
      </c>
      <c r="JO23" s="291">
        <f t="shared" si="116"/>
        <v>100.65706696490982</v>
      </c>
      <c r="JP23" s="291">
        <f t="shared" si="116"/>
        <v>379.58431795768752</v>
      </c>
      <c r="JQ23" s="291">
        <f t="shared" si="116"/>
        <v>216.31755416952086</v>
      </c>
      <c r="JR23" s="291">
        <f t="shared" si="116"/>
        <v>1369.8290195299896</v>
      </c>
      <c r="JS23" s="291">
        <f t="shared" si="116"/>
        <v>663.19052310353936</v>
      </c>
      <c r="JT23" s="291">
        <f t="shared" si="116"/>
        <v>2690.9851995814024</v>
      </c>
      <c r="JU23" s="291">
        <f t="shared" si="116"/>
        <v>816.56955726619321</v>
      </c>
      <c r="JV23" s="291">
        <f t="shared" si="115"/>
        <v>6121.556624398776</v>
      </c>
      <c r="JW23" s="291">
        <f t="shared" si="115"/>
        <v>1690.6170752324599</v>
      </c>
      <c r="JX23" s="291">
        <f t="shared" si="115"/>
        <v>11299.435028248588</v>
      </c>
      <c r="JY23" s="617">
        <f t="shared" si="115"/>
        <v>2502.0850708924104</v>
      </c>
      <c r="JZ23" s="614">
        <f t="shared" si="79"/>
        <v>3.3518897675185122</v>
      </c>
      <c r="KA23" s="291">
        <f t="shared" si="79"/>
        <v>7.0199043538031791</v>
      </c>
      <c r="KB23" s="291">
        <f t="shared" si="80"/>
        <v>129.7596988002143</v>
      </c>
      <c r="KC23" s="291">
        <f t="shared" si="80"/>
        <v>96.459829682202695</v>
      </c>
      <c r="KD23" s="291">
        <f t="shared" si="81"/>
        <v>2389.913160630867</v>
      </c>
      <c r="KE23" s="617">
        <f t="shared" si="81"/>
        <v>905.66037735849056</v>
      </c>
      <c r="KF23" s="614">
        <f t="shared" si="82"/>
        <v>5.1436507346847788</v>
      </c>
      <c r="KG23" s="291">
        <f t="shared" si="83"/>
        <v>112.78739094808888</v>
      </c>
      <c r="KH23" s="617">
        <f t="shared" si="84"/>
        <v>1597.6840409116357</v>
      </c>
    </row>
    <row r="24" spans="1:294" ht="14.4">
      <c r="A24" s="35" t="s">
        <v>36</v>
      </c>
      <c r="B24" s="224">
        <v>664057</v>
      </c>
      <c r="C24" s="522">
        <f t="shared" si="85"/>
        <v>71117</v>
      </c>
      <c r="D24" s="505">
        <f t="shared" si="86"/>
        <v>1070</v>
      </c>
      <c r="E24" s="234">
        <f t="shared" si="48"/>
        <v>4.7365979977954734E-3</v>
      </c>
      <c r="F24" s="206">
        <f t="shared" si="0"/>
        <v>0.10194456198790164</v>
      </c>
      <c r="G24" s="26">
        <f t="shared" si="49"/>
        <v>3.3369356160739225</v>
      </c>
      <c r="H24" s="25">
        <f t="shared" si="1"/>
        <v>0.34018243976248475</v>
      </c>
      <c r="I24" s="32">
        <f t="shared" si="2"/>
        <v>0.35736819310440093</v>
      </c>
      <c r="J24" s="343">
        <f t="shared" si="3"/>
        <v>0.5215956092030799</v>
      </c>
      <c r="K24" s="344">
        <f t="shared" si="50"/>
        <v>3.0891890856328363E-3</v>
      </c>
      <c r="L24" s="345">
        <f t="shared" si="51"/>
        <v>5.1164632917347834</v>
      </c>
      <c r="M24" s="346">
        <f t="shared" si="52"/>
        <v>0.54786916678144393</v>
      </c>
      <c r="N24" s="826"/>
      <c r="O24" s="161"/>
      <c r="P24" s="161"/>
      <c r="Q24" s="161"/>
      <c r="R24" s="161"/>
      <c r="S24" s="162">
        <f t="shared" si="4"/>
        <v>71117</v>
      </c>
      <c r="T24" s="163">
        <f t="shared" si="5"/>
        <v>10709.472229040579</v>
      </c>
      <c r="U24" s="162">
        <f t="shared" si="6"/>
        <v>1941</v>
      </c>
      <c r="V24" s="164">
        <f t="shared" si="7"/>
        <v>2.8058864346015958E-2</v>
      </c>
      <c r="W24" s="163">
        <f t="shared" si="8"/>
        <v>292.29418558949004</v>
      </c>
      <c r="X24" s="162">
        <f t="shared" si="9"/>
        <v>3420</v>
      </c>
      <c r="Y24" s="164">
        <f t="shared" si="10"/>
        <v>5.0519225371877634E-2</v>
      </c>
      <c r="Z24" s="163">
        <f t="shared" si="11"/>
        <v>515.01603025041527</v>
      </c>
      <c r="AA24" s="162">
        <f t="shared" si="12"/>
        <v>1070</v>
      </c>
      <c r="AB24" s="163">
        <f t="shared" si="13"/>
        <v>1611.3074630641647</v>
      </c>
      <c r="AC24" s="165">
        <f t="shared" si="53"/>
        <v>1.5045629033845634E-2</v>
      </c>
      <c r="AD24" s="162">
        <f t="shared" si="14"/>
        <v>2</v>
      </c>
      <c r="AE24" s="164">
        <f t="shared" si="15"/>
        <v>1.8726591760299626E-3</v>
      </c>
      <c r="AF24" s="163">
        <f t="shared" si="16"/>
        <v>3.0117896505872235</v>
      </c>
      <c r="AG24" s="162">
        <f t="shared" si="17"/>
        <v>12</v>
      </c>
      <c r="AH24" s="164">
        <f t="shared" si="18"/>
        <v>1.1342155009451797E-2</v>
      </c>
      <c r="AI24" s="163">
        <f t="shared" si="19"/>
        <v>18.070737903523341</v>
      </c>
      <c r="AJ24" s="830"/>
      <c r="AK24" s="81">
        <v>59154</v>
      </c>
      <c r="AL24" s="39">
        <v>55726</v>
      </c>
      <c r="AM24" s="39">
        <v>54797</v>
      </c>
      <c r="AN24" s="39">
        <v>51910</v>
      </c>
      <c r="AO24" s="39">
        <v>52457</v>
      </c>
      <c r="AP24" s="39">
        <v>50322</v>
      </c>
      <c r="AQ24" s="39">
        <v>48977</v>
      </c>
      <c r="AR24" s="39">
        <v>49270</v>
      </c>
      <c r="AS24" s="39">
        <v>43597</v>
      </c>
      <c r="AT24" s="39">
        <v>45227</v>
      </c>
      <c r="AU24" s="39">
        <v>31748</v>
      </c>
      <c r="AV24" s="39">
        <v>34176</v>
      </c>
      <c r="AW24" s="39">
        <v>22939</v>
      </c>
      <c r="AX24" s="39">
        <v>25157</v>
      </c>
      <c r="AY24" s="39">
        <v>12023</v>
      </c>
      <c r="AZ24" s="39">
        <v>14597</v>
      </c>
      <c r="BA24" s="39">
        <v>3755</v>
      </c>
      <c r="BB24" s="39">
        <v>6126</v>
      </c>
      <c r="BC24" s="39">
        <v>623</v>
      </c>
      <c r="BD24" s="46">
        <v>1476</v>
      </c>
      <c r="BE24" s="258">
        <v>2.0000000000000002E-5</v>
      </c>
      <c r="BF24" s="43">
        <v>2.0000000000000002E-5</v>
      </c>
      <c r="BG24" s="53">
        <v>5.0000000000000002E-5</v>
      </c>
      <c r="BH24" s="53">
        <v>4.0000000000000003E-5</v>
      </c>
      <c r="BI24" s="53">
        <v>1.2518952302791728E-4</v>
      </c>
      <c r="BJ24" s="53">
        <v>1.2406223545552731E-4</v>
      </c>
      <c r="BK24" s="53">
        <v>3.4000000000000002E-4</v>
      </c>
      <c r="BL24" s="53">
        <v>1.8000000000000001E-4</v>
      </c>
      <c r="BM24" s="53">
        <v>8.9999999999999998E-4</v>
      </c>
      <c r="BN24" s="53">
        <v>5.0000000000000001E-4</v>
      </c>
      <c r="BO24" s="53">
        <v>3.8E-3</v>
      </c>
      <c r="BP24" s="53">
        <v>2E-3</v>
      </c>
      <c r="BQ24" s="53">
        <v>1.6199999999999999E-2</v>
      </c>
      <c r="BR24" s="53">
        <v>6.1999999999999998E-3</v>
      </c>
      <c r="BS24" s="53">
        <v>6.1100000000000002E-2</v>
      </c>
      <c r="BT24" s="53">
        <v>2.6800000000000001E-2</v>
      </c>
      <c r="BU24" s="53">
        <v>0.1421</v>
      </c>
      <c r="BV24" s="53">
        <v>5.4699999999999999E-2</v>
      </c>
      <c r="BW24" s="53">
        <v>0.27589999999999998</v>
      </c>
      <c r="BX24" s="54">
        <v>0.1051</v>
      </c>
      <c r="BY24" s="64">
        <f>+Fall_Hoy!B184</f>
        <v>0</v>
      </c>
      <c r="BZ24" s="62">
        <f>+Fall_Hoy!C184</f>
        <v>0</v>
      </c>
      <c r="CA24" s="62">
        <f>+Fall_Hoy!D184</f>
        <v>1.2</v>
      </c>
      <c r="CB24" s="62">
        <f>+Fall_Hoy!E184</f>
        <v>0</v>
      </c>
      <c r="CC24" s="62">
        <f>+Fall_Hoy!F184</f>
        <v>1.2</v>
      </c>
      <c r="CD24" s="62">
        <f>+Fall_Hoy!G184</f>
        <v>1.2</v>
      </c>
      <c r="CE24" s="62">
        <f>+Fall_Hoy!H184</f>
        <v>10.799999999999999</v>
      </c>
      <c r="CF24" s="62">
        <f>+Fall_Hoy!I184</f>
        <v>6</v>
      </c>
      <c r="CG24" s="62">
        <f>+Fall_Hoy!J184</f>
        <v>37.199999999999996</v>
      </c>
      <c r="CH24" s="62">
        <f>+Fall_Hoy!K184</f>
        <v>16.8</v>
      </c>
      <c r="CI24" s="62">
        <f>+Fall_Hoy!L184</f>
        <v>93.6</v>
      </c>
      <c r="CJ24" s="62">
        <f>+Fall_Hoy!M184</f>
        <v>54</v>
      </c>
      <c r="CK24" s="62">
        <f>+Fall_Hoy!N184</f>
        <v>235.2</v>
      </c>
      <c r="CL24" s="62">
        <f>+Fall_Hoy!O184</f>
        <v>115.19999999999999</v>
      </c>
      <c r="CM24" s="62">
        <f>+Fall_Hoy!P184</f>
        <v>256.8</v>
      </c>
      <c r="CN24" s="62">
        <f>+Fall_Hoy!Q184</f>
        <v>123.6</v>
      </c>
      <c r="CO24" s="62">
        <f>+Fall_Hoy!R184</f>
        <v>139.19999999999999</v>
      </c>
      <c r="CP24" s="62">
        <f>+Fall_Hoy!S184</f>
        <v>111.6</v>
      </c>
      <c r="CQ24" s="62">
        <f>+Fall_Hoy!T184</f>
        <v>40.799999999999997</v>
      </c>
      <c r="CR24" s="253">
        <f>+Fall_Hoy!U184</f>
        <v>28.799999999999997</v>
      </c>
      <c r="CS24" s="75">
        <f t="shared" si="54"/>
        <v>0.34957547951260354</v>
      </c>
      <c r="CT24" s="76">
        <f t="shared" si="54"/>
        <v>0.31595124330392971</v>
      </c>
      <c r="CU24" s="76">
        <f t="shared" si="55"/>
        <v>0.63291854564359906</v>
      </c>
      <c r="CV24" s="76">
        <f t="shared" si="55"/>
        <v>0.7</v>
      </c>
      <c r="CW24" s="76">
        <f t="shared" si="117"/>
        <v>0.18272998201701707</v>
      </c>
      <c r="CX24" s="76">
        <f t="shared" si="100"/>
        <v>0.19221343956683665</v>
      </c>
      <c r="CY24" s="76">
        <f t="shared" si="101"/>
        <v>0.64856373159550273</v>
      </c>
      <c r="CZ24" s="76">
        <f t="shared" si="102"/>
        <v>0.67654421216426486</v>
      </c>
      <c r="DA24" s="76">
        <f t="shared" si="103"/>
        <v>0.7</v>
      </c>
      <c r="DB24" s="76">
        <f t="shared" si="104"/>
        <v>0.7</v>
      </c>
      <c r="DC24" s="76">
        <f t="shared" si="105"/>
        <v>0.7</v>
      </c>
      <c r="DD24" s="76">
        <f t="shared" si="106"/>
        <v>0.7</v>
      </c>
      <c r="DE24" s="76">
        <f t="shared" si="107"/>
        <v>0.63291854564359906</v>
      </c>
      <c r="DF24" s="76">
        <f t="shared" si="108"/>
        <v>0.7</v>
      </c>
      <c r="DG24" s="76">
        <f t="shared" si="109"/>
        <v>0.34957547951260354</v>
      </c>
      <c r="DH24" s="76">
        <f t="shared" si="110"/>
        <v>0.31595124330392971</v>
      </c>
      <c r="DI24" s="76">
        <f t="shared" si="111"/>
        <v>0.26087665425690915</v>
      </c>
      <c r="DJ24" s="76">
        <f t="shared" si="112"/>
        <v>0.33304266706297547</v>
      </c>
      <c r="DK24" s="76">
        <f t="shared" si="113"/>
        <v>0.23736704100457456</v>
      </c>
      <c r="DL24" s="76">
        <f t="shared" si="114"/>
        <v>0.18565361676452158</v>
      </c>
      <c r="DM24" s="85">
        <f>+'Cas_-14'!B23</f>
        <v>1208</v>
      </c>
      <c r="DN24" s="62">
        <f>+'Cas_-14'!C23</f>
        <v>1140</v>
      </c>
      <c r="DO24" s="62">
        <f>+'Cas_-14'!D23</f>
        <v>2486</v>
      </c>
      <c r="DP24" s="62">
        <f>+'Cas_-14'!E23</f>
        <v>2688</v>
      </c>
      <c r="DQ24" s="62">
        <f>+'Cas_-14'!F23</f>
        <v>6640</v>
      </c>
      <c r="DR24" s="62">
        <f>+'Cas_-14'!G23</f>
        <v>7111</v>
      </c>
      <c r="DS24" s="62">
        <f>+'Cas_-14'!H23</f>
        <v>7885</v>
      </c>
      <c r="DT24" s="62">
        <f>+'Cas_-14'!I23</f>
        <v>8247</v>
      </c>
      <c r="DU24" s="62">
        <f>+'Cas_-14'!J23</f>
        <v>6125</v>
      </c>
      <c r="DV24" s="62">
        <f>+'Cas_-14'!K23</f>
        <v>6478</v>
      </c>
      <c r="DW24" s="62">
        <f>+'Cas_-14'!L23</f>
        <v>3998</v>
      </c>
      <c r="DX24" s="62">
        <f>+'Cas_-14'!M23</f>
        <v>4313</v>
      </c>
      <c r="DY24" s="62">
        <f>+'Cas_-14'!N23</f>
        <v>2574</v>
      </c>
      <c r="DZ24" s="62">
        <f>+'Cas_-14'!O23</f>
        <v>2604</v>
      </c>
      <c r="EA24" s="62">
        <f>+'Cas_-14'!P23</f>
        <v>1278</v>
      </c>
      <c r="EB24" s="62">
        <f>+'Cas_-14'!Q23</f>
        <v>1262</v>
      </c>
      <c r="EC24" s="62">
        <f>+'Cas_-14'!R23</f>
        <v>419</v>
      </c>
      <c r="ED24" s="62">
        <f>+'Cas_-14'!S23</f>
        <v>583</v>
      </c>
      <c r="EE24" s="62">
        <f>+'Cas_-14'!T23</f>
        <v>88</v>
      </c>
      <c r="EF24" s="86">
        <f>+'Cas_-14'!U23</f>
        <v>166</v>
      </c>
      <c r="EG24" s="201">
        <f t="shared" si="122"/>
        <v>2.0421273286675458E-2</v>
      </c>
      <c r="EH24" s="90">
        <f t="shared" si="122"/>
        <v>2.0457237196281806E-2</v>
      </c>
      <c r="EI24" s="90">
        <f t="shared" si="122"/>
        <v>4.5367447123017685E-2</v>
      </c>
      <c r="EJ24" s="90">
        <f t="shared" si="122"/>
        <v>5.1781930263918322E-2</v>
      </c>
      <c r="EK24" s="90">
        <f t="shared" si="122"/>
        <v>0.12657986541357683</v>
      </c>
      <c r="EL24" s="90">
        <f t="shared" si="122"/>
        <v>0.14130996383291602</v>
      </c>
      <c r="EM24" s="90">
        <f t="shared" si="122"/>
        <v>0.16099393592910957</v>
      </c>
      <c r="EN24" s="90">
        <f t="shared" si="122"/>
        <v>0.16738380353156079</v>
      </c>
      <c r="EO24" s="90">
        <f t="shared" si="122"/>
        <v>0.14049131820996857</v>
      </c>
      <c r="EP24" s="90">
        <f t="shared" si="122"/>
        <v>0.14323302452075087</v>
      </c>
      <c r="EQ24" s="90">
        <f t="shared" si="122"/>
        <v>0.1259291923900718</v>
      </c>
      <c r="ER24" s="90">
        <f t="shared" si="122"/>
        <v>0.12619967228464418</v>
      </c>
      <c r="ES24" s="90">
        <f t="shared" si="122"/>
        <v>0.1122106456253542</v>
      </c>
      <c r="ET24" s="90">
        <f t="shared" si="122"/>
        <v>0.10350995746710658</v>
      </c>
      <c r="EU24" s="90">
        <f t="shared" si="122"/>
        <v>0.10629626549114198</v>
      </c>
      <c r="EV24" s="90">
        <f t="shared" si="120"/>
        <v>8.6456121120778245E-2</v>
      </c>
      <c r="EW24" s="90">
        <f t="shared" si="23"/>
        <v>0.11158455392809587</v>
      </c>
      <c r="EX24" s="90">
        <f t="shared" si="23"/>
        <v>9.5168135814560892E-2</v>
      </c>
      <c r="EY24" s="90">
        <f t="shared" si="23"/>
        <v>0.14125200642054575</v>
      </c>
      <c r="EZ24" s="99">
        <f t="shared" si="23"/>
        <v>0.11246612466124661</v>
      </c>
      <c r="FA24" s="119">
        <f t="shared" si="72"/>
        <v>3.2886901331612148</v>
      </c>
      <c r="FB24" s="120">
        <f t="shared" si="72"/>
        <v>3.6544693332071803</v>
      </c>
      <c r="FC24" s="120">
        <f t="shared" si="73"/>
        <v>5.64045008489453</v>
      </c>
      <c r="FD24" s="120">
        <f t="shared" si="73"/>
        <v>6.7626344086021497</v>
      </c>
      <c r="FE24" s="120">
        <f t="shared" si="123"/>
        <v>1.4435943775100399</v>
      </c>
      <c r="FF24" s="120">
        <f t="shared" si="123"/>
        <v>1.3602256652907261</v>
      </c>
      <c r="FG24" s="120">
        <f t="shared" si="123"/>
        <v>4.0284978924987875</v>
      </c>
      <c r="FH24" s="120">
        <f t="shared" si="123"/>
        <v>4.041873812699567</v>
      </c>
      <c r="FI24" s="120">
        <f t="shared" si="123"/>
        <v>4.9825142857142852</v>
      </c>
      <c r="FJ24" s="120">
        <f t="shared" si="123"/>
        <v>4.8871410929299168</v>
      </c>
      <c r="FK24" s="120">
        <f t="shared" si="123"/>
        <v>5.5586793396698351</v>
      </c>
      <c r="FL24" s="120">
        <f t="shared" si="123"/>
        <v>5.5467655923950847</v>
      </c>
      <c r="FM24" s="120">
        <f t="shared" si="123"/>
        <v>5.64045008489453</v>
      </c>
      <c r="FN24" s="120">
        <f t="shared" si="123"/>
        <v>6.7626344086021497</v>
      </c>
      <c r="FO24" s="120">
        <f t="shared" si="123"/>
        <v>3.2886901331612148</v>
      </c>
      <c r="FP24" s="120">
        <f t="shared" si="123"/>
        <v>3.6544693332071803</v>
      </c>
      <c r="FQ24" s="120">
        <f t="shared" si="123"/>
        <v>2.3379280112999856</v>
      </c>
      <c r="FR24" s="120">
        <f t="shared" si="123"/>
        <v>3.499518659395862</v>
      </c>
      <c r="FS24" s="120">
        <f t="shared" si="123"/>
        <v>1.6804507562028403</v>
      </c>
      <c r="FT24" s="121">
        <f t="shared" si="121"/>
        <v>1.6507514358098425</v>
      </c>
      <c r="FU24" s="85">
        <f>+Cas_Hoy!B23</f>
        <v>1251</v>
      </c>
      <c r="FV24" s="62">
        <f>+Cas_Hoy!C23</f>
        <v>1183</v>
      </c>
      <c r="FW24" s="62">
        <f>+Cas_Hoy!D23</f>
        <v>2624</v>
      </c>
      <c r="FX24" s="62">
        <f>+Cas_Hoy!E23</f>
        <v>2844</v>
      </c>
      <c r="FY24" s="62">
        <f>+Cas_Hoy!F23</f>
        <v>6957</v>
      </c>
      <c r="FZ24" s="62">
        <f>+Cas_Hoy!G23</f>
        <v>7412</v>
      </c>
      <c r="GA24" s="62">
        <f>+Cas_Hoy!H23</f>
        <v>8281</v>
      </c>
      <c r="GB24" s="62">
        <f>+Cas_Hoy!I23</f>
        <v>8686</v>
      </c>
      <c r="GC24" s="62">
        <f>+Cas_Hoy!J23</f>
        <v>6454</v>
      </c>
      <c r="GD24" s="62">
        <f>+Cas_Hoy!K23</f>
        <v>6889</v>
      </c>
      <c r="GE24" s="62">
        <f>+Cas_Hoy!L23</f>
        <v>4227</v>
      </c>
      <c r="GF24" s="62">
        <f>+Cas_Hoy!M23</f>
        <v>4568</v>
      </c>
      <c r="GG24" s="62">
        <f>+Cas_Hoy!N23</f>
        <v>2688</v>
      </c>
      <c r="GH24" s="62">
        <f>+Cas_Hoy!O23</f>
        <v>2721</v>
      </c>
      <c r="GI24" s="62">
        <f>+Cas_Hoy!P23</f>
        <v>1323</v>
      </c>
      <c r="GJ24" s="62">
        <f>+Cas_Hoy!Q23</f>
        <v>1306</v>
      </c>
      <c r="GK24" s="62">
        <f>+Cas_Hoy!R23</f>
        <v>429</v>
      </c>
      <c r="GL24" s="62">
        <f>+Cas_Hoy!S23</f>
        <v>601</v>
      </c>
      <c r="GM24" s="62">
        <f>+Cas_Hoy!T23</f>
        <v>89</v>
      </c>
      <c r="GN24" s="86">
        <f>+Cas_Hoy!U23</f>
        <v>170</v>
      </c>
      <c r="GO24" s="543">
        <f t="shared" si="74"/>
        <v>0.3618844752700896</v>
      </c>
      <c r="GP24" s="112">
        <f t="shared" si="75"/>
        <v>0.32696697603401914</v>
      </c>
      <c r="GQ24" s="112">
        <f t="shared" si="76"/>
        <v>0.66094990314296598</v>
      </c>
      <c r="GR24" s="112">
        <f t="shared" si="77"/>
        <v>0.7</v>
      </c>
      <c r="GS24" s="323">
        <f t="shared" si="119"/>
        <v>0.19145368748379335</v>
      </c>
      <c r="GT24" s="323">
        <f t="shared" si="119"/>
        <v>0.20034960119102702</v>
      </c>
      <c r="GU24" s="323">
        <f t="shared" si="119"/>
        <v>0.6811358606648521</v>
      </c>
      <c r="GV24" s="323">
        <f t="shared" si="119"/>
        <v>0.7</v>
      </c>
      <c r="GW24" s="323">
        <f t="shared" si="119"/>
        <v>0.7</v>
      </c>
      <c r="GX24" s="323">
        <f t="shared" si="118"/>
        <v>0.7</v>
      </c>
      <c r="GY24" s="323">
        <f t="shared" si="118"/>
        <v>0.7</v>
      </c>
      <c r="GZ24" s="323">
        <f t="shared" si="118"/>
        <v>0.7</v>
      </c>
      <c r="HA24" s="323">
        <f t="shared" si="118"/>
        <v>0.66094990314296598</v>
      </c>
      <c r="HB24" s="323">
        <f t="shared" si="118"/>
        <v>0.7</v>
      </c>
      <c r="HC24" s="323">
        <f t="shared" si="118"/>
        <v>0.3618844752700896</v>
      </c>
      <c r="HD24" s="323">
        <f t="shared" si="118"/>
        <v>0.32696697603401914</v>
      </c>
      <c r="HE24" s="323">
        <f t="shared" si="118"/>
        <v>0.26710282738953228</v>
      </c>
      <c r="HF24" s="323">
        <f t="shared" si="118"/>
        <v>0.34332528800145495</v>
      </c>
      <c r="HG24" s="323">
        <f t="shared" si="118"/>
        <v>0.24006439374326291</v>
      </c>
      <c r="HH24" s="327">
        <f t="shared" si="118"/>
        <v>0.19012719789137755</v>
      </c>
      <c r="HI24" s="331">
        <f>+CyF_Tot!B23</f>
        <v>0</v>
      </c>
      <c r="HJ24" s="149">
        <f>+CyF_Tot!C23</f>
        <v>67697</v>
      </c>
      <c r="HK24" s="149">
        <f>+CyF_Tot!D23</f>
        <v>69176</v>
      </c>
      <c r="HL24" s="149">
        <f>+CyF_Tot!E23</f>
        <v>71117</v>
      </c>
      <c r="HM24" s="149">
        <f>+CyF_Tot!F23</f>
        <v>0</v>
      </c>
      <c r="HN24" s="149">
        <f>+CyF_Tot!G23</f>
        <v>1058</v>
      </c>
      <c r="HO24" s="149">
        <f>+CyF_Tot!H23</f>
        <v>1068</v>
      </c>
      <c r="HP24" s="149">
        <f>+CyF_Tot!I23</f>
        <v>1070</v>
      </c>
      <c r="HQ24" s="204">
        <f t="shared" si="26"/>
        <v>8.9079702495418314E-2</v>
      </c>
      <c r="HR24" s="198">
        <f t="shared" si="27"/>
        <v>8.3917495034311812E-2</v>
      </c>
      <c r="HS24" s="198">
        <f t="shared" si="28"/>
        <v>8.2518518741614047E-2</v>
      </c>
      <c r="HT24" s="198">
        <f t="shared" si="29"/>
        <v>7.8171000380991396E-2</v>
      </c>
      <c r="HU24" s="198">
        <f t="shared" si="30"/>
        <v>7.8994724850426995E-2</v>
      </c>
      <c r="HV24" s="198">
        <f t="shared" si="31"/>
        <v>7.5779639398425136E-2</v>
      </c>
      <c r="HW24" s="198">
        <f t="shared" si="32"/>
        <v>7.3754210858405223E-2</v>
      </c>
      <c r="HX24" s="198">
        <f t="shared" si="33"/>
        <v>7.4195438042216261E-2</v>
      </c>
      <c r="HY24" s="198">
        <f t="shared" si="34"/>
        <v>6.5652496698325596E-2</v>
      </c>
      <c r="HZ24" s="198">
        <f t="shared" si="35"/>
        <v>6.810710526355418E-2</v>
      </c>
      <c r="IA24" s="198">
        <f t="shared" si="36"/>
        <v>4.7809148913421591E-2</v>
      </c>
      <c r="IB24" s="198">
        <f t="shared" si="37"/>
        <v>5.1465461549234481E-2</v>
      </c>
      <c r="IC24" s="198">
        <f t="shared" si="38"/>
        <v>3.454372139741016E-2</v>
      </c>
      <c r="ID24" s="198">
        <f t="shared" si="39"/>
        <v>3.7883796119911391E-2</v>
      </c>
      <c r="IE24" s="198">
        <f t="shared" si="40"/>
        <v>1.8105373484505097E-2</v>
      </c>
      <c r="IF24" s="198">
        <f t="shared" si="41"/>
        <v>2.1981546764810851E-2</v>
      </c>
      <c r="IG24" s="198">
        <f t="shared" si="42"/>
        <v>5.6546350689775128E-3</v>
      </c>
      <c r="IH24" s="198">
        <f t="shared" si="43"/>
        <v>9.2251116997486664E-3</v>
      </c>
      <c r="II24" s="198">
        <f t="shared" si="44"/>
        <v>9.381724761579202E-4</v>
      </c>
      <c r="IJ24" s="99">
        <f t="shared" si="45"/>
        <v>2.2227007621333709E-3</v>
      </c>
      <c r="IK24" s="677"/>
      <c r="IL24" s="678"/>
      <c r="IM24" s="678"/>
      <c r="IN24" s="678"/>
      <c r="IO24" s="678"/>
      <c r="IP24" s="678"/>
      <c r="IQ24" s="678"/>
      <c r="IR24" s="678"/>
      <c r="IS24" s="678"/>
      <c r="IT24" s="678"/>
      <c r="IU24" s="678"/>
      <c r="IV24" s="678"/>
      <c r="IW24" s="678"/>
      <c r="IX24" s="678"/>
      <c r="IY24" s="678"/>
      <c r="IZ24" s="678"/>
      <c r="JA24" s="678"/>
      <c r="JB24" s="678"/>
      <c r="JC24" s="678"/>
      <c r="JD24" s="679"/>
      <c r="JF24" s="616">
        <f t="shared" si="116"/>
        <v>0</v>
      </c>
      <c r="JG24" s="291">
        <f t="shared" si="116"/>
        <v>0</v>
      </c>
      <c r="JH24" s="291">
        <f t="shared" si="116"/>
        <v>21.89900906983959</v>
      </c>
      <c r="JI24" s="291">
        <f t="shared" si="116"/>
        <v>0</v>
      </c>
      <c r="JJ24" s="291">
        <f t="shared" si="116"/>
        <v>22.875879291610271</v>
      </c>
      <c r="JK24" s="291">
        <f t="shared" si="116"/>
        <v>23.846428997257661</v>
      </c>
      <c r="JL24" s="291">
        <f t="shared" si="116"/>
        <v>220.51166874247093</v>
      </c>
      <c r="JM24" s="291">
        <f t="shared" si="116"/>
        <v>121.77795818956768</v>
      </c>
      <c r="JN24" s="291">
        <f t="shared" si="116"/>
        <v>853.26972039360487</v>
      </c>
      <c r="JO24" s="291">
        <f t="shared" si="116"/>
        <v>371.45952638910387</v>
      </c>
      <c r="JP24" s="291">
        <f t="shared" si="116"/>
        <v>2948.2172105329469</v>
      </c>
      <c r="JQ24" s="291">
        <f t="shared" si="116"/>
        <v>1580.056179775281</v>
      </c>
      <c r="JR24" s="291">
        <f t="shared" si="116"/>
        <v>10253.280439426304</v>
      </c>
      <c r="JS24" s="291">
        <f t="shared" si="116"/>
        <v>4579.2423579918104</v>
      </c>
      <c r="JT24" s="291">
        <f t="shared" si="116"/>
        <v>21359.061798220078</v>
      </c>
      <c r="JU24" s="291">
        <f t="shared" si="116"/>
        <v>8467.4933205453181</v>
      </c>
      <c r="JV24" s="291">
        <f t="shared" si="115"/>
        <v>37070.572569906792</v>
      </c>
      <c r="JW24" s="291">
        <f t="shared" si="115"/>
        <v>18217.43388834476</v>
      </c>
      <c r="JX24" s="291">
        <f t="shared" si="115"/>
        <v>65489.566613162118</v>
      </c>
      <c r="JY24" s="617">
        <f t="shared" si="115"/>
        <v>19512.195121951216</v>
      </c>
      <c r="JZ24" s="614">
        <f t="shared" si="79"/>
        <v>14.422383539252921</v>
      </c>
      <c r="KA24" s="291">
        <f t="shared" si="79"/>
        <v>7.596956152901404</v>
      </c>
      <c r="KB24" s="291">
        <f t="shared" si="80"/>
        <v>1138.9778156722061</v>
      </c>
      <c r="KC24" s="291">
        <f t="shared" si="80"/>
        <v>596.86181250145717</v>
      </c>
      <c r="KD24" s="291">
        <f t="shared" si="81"/>
        <v>17081.850533807828</v>
      </c>
      <c r="KE24" s="617">
        <f t="shared" si="81"/>
        <v>8007.433060224681</v>
      </c>
      <c r="KF24" s="614">
        <f t="shared" si="82"/>
        <v>11.098573833262424</v>
      </c>
      <c r="KG24" s="291">
        <f t="shared" si="83"/>
        <v>863.25816715745361</v>
      </c>
      <c r="KH24" s="617">
        <f t="shared" si="84"/>
        <v>12125.126880132879</v>
      </c>
    </row>
    <row r="25" spans="1:294" ht="14.4">
      <c r="A25" s="35" t="s">
        <v>37</v>
      </c>
      <c r="B25" s="224">
        <v>747610</v>
      </c>
      <c r="C25" s="522">
        <f t="shared" si="85"/>
        <v>61453</v>
      </c>
      <c r="D25" s="505">
        <f t="shared" si="86"/>
        <v>1364</v>
      </c>
      <c r="E25" s="234">
        <f t="shared" si="48"/>
        <v>5.6891997850460809E-3</v>
      </c>
      <c r="F25" s="206">
        <f t="shared" si="0"/>
        <v>7.7536416045799278E-2</v>
      </c>
      <c r="G25" s="26">
        <f t="shared" si="49"/>
        <v>4.1360174339354856</v>
      </c>
      <c r="H25" s="25">
        <f t="shared" si="1"/>
        <v>0.32069196853030091</v>
      </c>
      <c r="I25" s="32">
        <f t="shared" si="2"/>
        <v>0.33997763455228985</v>
      </c>
      <c r="J25" s="343">
        <f t="shared" si="3"/>
        <v>0.54674591389241134</v>
      </c>
      <c r="K25" s="344">
        <f t="shared" si="50"/>
        <v>3.3369809121017295E-3</v>
      </c>
      <c r="L25" s="345">
        <f t="shared" si="51"/>
        <v>7.0514726082961969</v>
      </c>
      <c r="M25" s="346">
        <f t="shared" si="52"/>
        <v>0.57933354362136547</v>
      </c>
      <c r="N25" s="826"/>
      <c r="O25" s="161"/>
      <c r="P25" s="161"/>
      <c r="Q25" s="161"/>
      <c r="R25" s="161"/>
      <c r="S25" s="162">
        <f t="shared" si="4"/>
        <v>61453</v>
      </c>
      <c r="T25" s="163">
        <f t="shared" si="5"/>
        <v>8219.9275023073533</v>
      </c>
      <c r="U25" s="162">
        <f t="shared" si="6"/>
        <v>1787</v>
      </c>
      <c r="V25" s="164">
        <f t="shared" si="7"/>
        <v>2.9950055307880533E-2</v>
      </c>
      <c r="W25" s="163">
        <f t="shared" si="8"/>
        <v>239.02837040703039</v>
      </c>
      <c r="X25" s="162">
        <f t="shared" si="9"/>
        <v>3486</v>
      </c>
      <c r="Y25" s="164">
        <f t="shared" si="10"/>
        <v>6.0137664533268929E-2</v>
      </c>
      <c r="Z25" s="163">
        <f t="shared" si="11"/>
        <v>466.28589772742475</v>
      </c>
      <c r="AA25" s="162">
        <f t="shared" si="12"/>
        <v>1364</v>
      </c>
      <c r="AB25" s="163">
        <f t="shared" si="13"/>
        <v>1824.4806784285925</v>
      </c>
      <c r="AC25" s="165">
        <f t="shared" si="53"/>
        <v>2.2195824451206613E-2</v>
      </c>
      <c r="AD25" s="162">
        <f t="shared" si="14"/>
        <v>25</v>
      </c>
      <c r="AE25" s="164">
        <f t="shared" si="15"/>
        <v>1.8670649738610903E-2</v>
      </c>
      <c r="AF25" s="163">
        <f t="shared" si="16"/>
        <v>33.439895132488864</v>
      </c>
      <c r="AG25" s="162">
        <f t="shared" si="17"/>
        <v>41</v>
      </c>
      <c r="AH25" s="164">
        <f t="shared" si="18"/>
        <v>3.0990173847316706E-2</v>
      </c>
      <c r="AI25" s="163">
        <f t="shared" si="19"/>
        <v>54.841428017281736</v>
      </c>
      <c r="AJ25" s="830"/>
      <c r="AK25" s="81">
        <v>62597</v>
      </c>
      <c r="AL25" s="39">
        <v>58973</v>
      </c>
      <c r="AM25" s="39">
        <v>60673</v>
      </c>
      <c r="AN25" s="39">
        <v>57066</v>
      </c>
      <c r="AO25" s="39">
        <v>59086</v>
      </c>
      <c r="AP25" s="39">
        <v>56642</v>
      </c>
      <c r="AQ25" s="39">
        <v>54442</v>
      </c>
      <c r="AR25" s="39">
        <v>54465</v>
      </c>
      <c r="AS25" s="39">
        <v>48740</v>
      </c>
      <c r="AT25" s="39">
        <v>49920</v>
      </c>
      <c r="AU25" s="39">
        <v>36367</v>
      </c>
      <c r="AV25" s="39">
        <v>37969</v>
      </c>
      <c r="AW25" s="39">
        <v>27902</v>
      </c>
      <c r="AX25" s="39">
        <v>29990</v>
      </c>
      <c r="AY25" s="39">
        <v>16302</v>
      </c>
      <c r="AZ25" s="39">
        <v>19163</v>
      </c>
      <c r="BA25" s="39">
        <v>5651</v>
      </c>
      <c r="BB25" s="39">
        <v>8510</v>
      </c>
      <c r="BC25" s="39">
        <v>1010</v>
      </c>
      <c r="BD25" s="46">
        <v>2142</v>
      </c>
      <c r="BE25" s="258">
        <v>2.0000000000000002E-5</v>
      </c>
      <c r="BF25" s="43">
        <v>2.0000000000000002E-5</v>
      </c>
      <c r="BG25" s="53">
        <v>5.0000000000000002E-5</v>
      </c>
      <c r="BH25" s="53">
        <v>4.0000000000000003E-5</v>
      </c>
      <c r="BI25" s="53">
        <v>1.2518952302791728E-4</v>
      </c>
      <c r="BJ25" s="53">
        <v>1.2406223545552731E-4</v>
      </c>
      <c r="BK25" s="53">
        <v>3.4000000000000002E-4</v>
      </c>
      <c r="BL25" s="53">
        <v>1.8000000000000001E-4</v>
      </c>
      <c r="BM25" s="53">
        <v>8.9999999999999998E-4</v>
      </c>
      <c r="BN25" s="53">
        <v>5.0000000000000001E-4</v>
      </c>
      <c r="BO25" s="53">
        <v>3.8E-3</v>
      </c>
      <c r="BP25" s="53">
        <v>2E-3</v>
      </c>
      <c r="BQ25" s="53">
        <v>1.6199999999999999E-2</v>
      </c>
      <c r="BR25" s="53">
        <v>6.1999999999999998E-3</v>
      </c>
      <c r="BS25" s="53">
        <v>6.1100000000000002E-2</v>
      </c>
      <c r="BT25" s="53">
        <v>2.6800000000000001E-2</v>
      </c>
      <c r="BU25" s="53">
        <v>0.1421</v>
      </c>
      <c r="BV25" s="53">
        <v>5.4699999999999999E-2</v>
      </c>
      <c r="BW25" s="53">
        <v>0.27589999999999998</v>
      </c>
      <c r="BX25" s="54">
        <v>0.1051</v>
      </c>
      <c r="BY25" s="64">
        <f>+Fall_Hoy!B185</f>
        <v>1.2</v>
      </c>
      <c r="BZ25" s="62">
        <f>+Fall_Hoy!C185</f>
        <v>2.4</v>
      </c>
      <c r="CA25" s="62">
        <f>+Fall_Hoy!D185</f>
        <v>0</v>
      </c>
      <c r="CB25" s="62">
        <f>+Fall_Hoy!E185</f>
        <v>2.4</v>
      </c>
      <c r="CC25" s="62">
        <f>+Fall_Hoy!F185</f>
        <v>1.2</v>
      </c>
      <c r="CD25" s="62">
        <f>+Fall_Hoy!G185</f>
        <v>4.8</v>
      </c>
      <c r="CE25" s="62">
        <f>+Fall_Hoy!H185</f>
        <v>18</v>
      </c>
      <c r="CF25" s="62">
        <f>+Fall_Hoy!I185</f>
        <v>15.6</v>
      </c>
      <c r="CG25" s="62">
        <f>+Fall_Hoy!J185</f>
        <v>30</v>
      </c>
      <c r="CH25" s="62">
        <f>+Fall_Hoy!K185</f>
        <v>19.2</v>
      </c>
      <c r="CI25" s="62">
        <f>+Fall_Hoy!L185</f>
        <v>105.6</v>
      </c>
      <c r="CJ25" s="62">
        <f>+Fall_Hoy!M185</f>
        <v>79.2</v>
      </c>
      <c r="CK25" s="62">
        <f>+Fall_Hoy!N185</f>
        <v>254.39999999999998</v>
      </c>
      <c r="CL25" s="62">
        <f>+Fall_Hoy!O185</f>
        <v>120</v>
      </c>
      <c r="CM25" s="62">
        <f>+Fall_Hoy!P185</f>
        <v>309.59999999999997</v>
      </c>
      <c r="CN25" s="62">
        <f>+Fall_Hoy!Q185</f>
        <v>184.79999999999998</v>
      </c>
      <c r="CO25" s="62">
        <f>+Fall_Hoy!R185</f>
        <v>206.4</v>
      </c>
      <c r="CP25" s="62">
        <f>+Fall_Hoy!S185</f>
        <v>169.2</v>
      </c>
      <c r="CQ25" s="62">
        <f>+Fall_Hoy!T185</f>
        <v>34.799999999999997</v>
      </c>
      <c r="CR25" s="253">
        <f>+Fall_Hoy!U185</f>
        <v>61.199999999999996</v>
      </c>
      <c r="CS25" s="75">
        <f t="shared" si="54"/>
        <v>0.31082708315889468</v>
      </c>
      <c r="CT25" s="76">
        <f t="shared" si="54"/>
        <v>0.35983522350674219</v>
      </c>
      <c r="CU25" s="76">
        <f t="shared" si="55"/>
        <v>0.5628164183106481</v>
      </c>
      <c r="CV25" s="76">
        <f t="shared" si="55"/>
        <v>0.64537641579451221</v>
      </c>
      <c r="CW25" s="76">
        <f t="shared" si="117"/>
        <v>0.16222906723532929</v>
      </c>
      <c r="CX25" s="76">
        <f t="shared" si="100"/>
        <v>0.68306660823292642</v>
      </c>
      <c r="CY25" s="76">
        <f t="shared" si="101"/>
        <v>0.7</v>
      </c>
      <c r="CZ25" s="76">
        <f t="shared" si="102"/>
        <v>0.7</v>
      </c>
      <c r="DA25" s="76">
        <f t="shared" si="103"/>
        <v>0.68390097113937898</v>
      </c>
      <c r="DB25" s="76">
        <f t="shared" si="104"/>
        <v>0.7</v>
      </c>
      <c r="DC25" s="76">
        <f t="shared" si="105"/>
        <v>0.7</v>
      </c>
      <c r="DD25" s="76">
        <f t="shared" si="106"/>
        <v>0.7</v>
      </c>
      <c r="DE25" s="76">
        <f t="shared" si="107"/>
        <v>0.5628164183106481</v>
      </c>
      <c r="DF25" s="76">
        <f t="shared" si="108"/>
        <v>0.64537641579451221</v>
      </c>
      <c r="DG25" s="76">
        <f t="shared" si="109"/>
        <v>0.31082708315889468</v>
      </c>
      <c r="DH25" s="76">
        <f t="shared" si="110"/>
        <v>0.35983522350674219</v>
      </c>
      <c r="DI25" s="76">
        <f t="shared" si="111"/>
        <v>0.25703384191746248</v>
      </c>
      <c r="DJ25" s="76">
        <f t="shared" si="112"/>
        <v>0.36348247142301665</v>
      </c>
      <c r="DK25" s="76">
        <f t="shared" si="113"/>
        <v>0.12488381857395597</v>
      </c>
      <c r="DL25" s="76">
        <f t="shared" si="114"/>
        <v>0.27184993883376374</v>
      </c>
      <c r="DM25" s="85">
        <f>+'Cas_-14'!B24</f>
        <v>961</v>
      </c>
      <c r="DN25" s="62">
        <f>+'Cas_-14'!C24</f>
        <v>812</v>
      </c>
      <c r="DO25" s="62">
        <f>+'Cas_-14'!D24</f>
        <v>1764</v>
      </c>
      <c r="DP25" s="62">
        <f>+'Cas_-14'!E24</f>
        <v>2071</v>
      </c>
      <c r="DQ25" s="62">
        <f>+'Cas_-14'!F24</f>
        <v>5215</v>
      </c>
      <c r="DR25" s="62">
        <f>+'Cas_-14'!G24</f>
        <v>5853</v>
      </c>
      <c r="DS25" s="62">
        <f>+'Cas_-14'!H24</f>
        <v>6481</v>
      </c>
      <c r="DT25" s="62">
        <f>+'Cas_-14'!I24</f>
        <v>7170</v>
      </c>
      <c r="DU25" s="62">
        <f>+'Cas_-14'!J24</f>
        <v>5176</v>
      </c>
      <c r="DV25" s="62">
        <f>+'Cas_-14'!K24</f>
        <v>5785</v>
      </c>
      <c r="DW25" s="62">
        <f>+'Cas_-14'!L24</f>
        <v>3448</v>
      </c>
      <c r="DX25" s="62">
        <f>+'Cas_-14'!M24</f>
        <v>3818</v>
      </c>
      <c r="DY25" s="62">
        <f>+'Cas_-14'!N24</f>
        <v>2413</v>
      </c>
      <c r="DZ25" s="62">
        <f>+'Cas_-14'!O24</f>
        <v>2261</v>
      </c>
      <c r="EA25" s="62">
        <f>+'Cas_-14'!P24</f>
        <v>1462</v>
      </c>
      <c r="EB25" s="62">
        <f>+'Cas_-14'!Q24</f>
        <v>1334</v>
      </c>
      <c r="EC25" s="62">
        <f>+'Cas_-14'!R24</f>
        <v>584</v>
      </c>
      <c r="ED25" s="62">
        <f>+'Cas_-14'!S24</f>
        <v>671</v>
      </c>
      <c r="EE25" s="62">
        <f>+'Cas_-14'!T24</f>
        <v>93</v>
      </c>
      <c r="EF25" s="86">
        <f>+'Cas_-14'!U24</f>
        <v>207</v>
      </c>
      <c r="EG25" s="201">
        <f t="shared" si="122"/>
        <v>1.5352173426841541E-2</v>
      </c>
      <c r="EH25" s="91">
        <f t="shared" si="122"/>
        <v>1.3769012938124226E-2</v>
      </c>
      <c r="EI25" s="91">
        <f t="shared" si="122"/>
        <v>2.9073887890824584E-2</v>
      </c>
      <c r="EJ25" s="91">
        <f t="shared" si="122"/>
        <v>3.6291311814390353E-2</v>
      </c>
      <c r="EK25" s="91">
        <f t="shared" si="122"/>
        <v>8.8261178620993128E-2</v>
      </c>
      <c r="EL25" s="91">
        <f t="shared" si="122"/>
        <v>0.10333321563504114</v>
      </c>
      <c r="EM25" s="91">
        <f t="shared" si="122"/>
        <v>0.11904412034826053</v>
      </c>
      <c r="EN25" s="91">
        <f t="shared" si="122"/>
        <v>0.13164417515835858</v>
      </c>
      <c r="EO25" s="91">
        <f t="shared" si="122"/>
        <v>0.10619614279852277</v>
      </c>
      <c r="EP25" s="91">
        <f t="shared" si="122"/>
        <v>0.11588541666666667</v>
      </c>
      <c r="EQ25" s="91">
        <f t="shared" si="122"/>
        <v>9.481122996122858E-2</v>
      </c>
      <c r="ER25" s="91">
        <f t="shared" si="122"/>
        <v>0.10055571650557034</v>
      </c>
      <c r="ES25" s="91">
        <f t="shared" si="122"/>
        <v>8.6481255823955272E-2</v>
      </c>
      <c r="ET25" s="91">
        <f t="shared" si="122"/>
        <v>7.5391797265755248E-2</v>
      </c>
      <c r="EU25" s="91">
        <f t="shared" si="122"/>
        <v>8.9682247576984425E-2</v>
      </c>
      <c r="EV25" s="91">
        <f t="shared" si="120"/>
        <v>6.9613317330271873E-2</v>
      </c>
      <c r="EW25" s="91">
        <f t="shared" si="23"/>
        <v>0.10334454078924084</v>
      </c>
      <c r="EX25" s="91">
        <f t="shared" si="23"/>
        <v>7.8848413631022324E-2</v>
      </c>
      <c r="EY25" s="91">
        <f t="shared" si="23"/>
        <v>9.2079207920792078E-2</v>
      </c>
      <c r="EZ25" s="100">
        <f t="shared" si="23"/>
        <v>9.6638655462184878E-2</v>
      </c>
      <c r="FA25" s="119">
        <f t="shared" si="72"/>
        <v>3.4658708000385094</v>
      </c>
      <c r="FB25" s="120">
        <f t="shared" si="72"/>
        <v>5.1690572624135687</v>
      </c>
      <c r="FC25" s="120">
        <f t="shared" si="73"/>
        <v>6.5079584350201838</v>
      </c>
      <c r="FD25" s="120">
        <f t="shared" si="73"/>
        <v>8.5603001811930213</v>
      </c>
      <c r="FE25" s="120">
        <f t="shared" si="123"/>
        <v>1.8380568871844039</v>
      </c>
      <c r="FF25" s="120">
        <f t="shared" si="123"/>
        <v>6.6103295444266905</v>
      </c>
      <c r="FG25" s="120">
        <f t="shared" si="123"/>
        <v>5.8801728128375244</v>
      </c>
      <c r="FH25" s="120">
        <f t="shared" si="123"/>
        <v>5.3173640167364011</v>
      </c>
      <c r="FI25" s="120">
        <f t="shared" si="123"/>
        <v>6.4399793920659452</v>
      </c>
      <c r="FJ25" s="120">
        <f t="shared" si="123"/>
        <v>6.0404494382022467</v>
      </c>
      <c r="FK25" s="120">
        <f t="shared" si="123"/>
        <v>7.3830916473317867</v>
      </c>
      <c r="FL25" s="120">
        <f t="shared" si="123"/>
        <v>6.9613148245154521</v>
      </c>
      <c r="FM25" s="120">
        <f t="shared" si="123"/>
        <v>6.5079584350201838</v>
      </c>
      <c r="FN25" s="120">
        <f t="shared" si="123"/>
        <v>8.5603001811930213</v>
      </c>
      <c r="FO25" s="120">
        <f t="shared" si="123"/>
        <v>3.4658708000385094</v>
      </c>
      <c r="FP25" s="120">
        <f t="shared" si="123"/>
        <v>5.1690572624135687</v>
      </c>
      <c r="FQ25" s="120">
        <f t="shared" si="123"/>
        <v>2.487154521704761</v>
      </c>
      <c r="FR25" s="120">
        <f t="shared" si="123"/>
        <v>4.6098894661846082</v>
      </c>
      <c r="FS25" s="120">
        <f t="shared" si="123"/>
        <v>1.3562651264483392</v>
      </c>
      <c r="FT25" s="121">
        <f t="shared" si="121"/>
        <v>2.8130558888015549</v>
      </c>
      <c r="FU25" s="85">
        <f>+Cas_Hoy!B24</f>
        <v>1026</v>
      </c>
      <c r="FV25" s="62">
        <f>+Cas_Hoy!C24</f>
        <v>859</v>
      </c>
      <c r="FW25" s="62">
        <f>+Cas_Hoy!D24</f>
        <v>1894</v>
      </c>
      <c r="FX25" s="62">
        <f>+Cas_Hoy!E24</f>
        <v>2206</v>
      </c>
      <c r="FY25" s="62">
        <f>+Cas_Hoy!F24</f>
        <v>5500</v>
      </c>
      <c r="FZ25" s="62">
        <f>+Cas_Hoy!G24</f>
        <v>6173</v>
      </c>
      <c r="GA25" s="62">
        <f>+Cas_Hoy!H24</f>
        <v>6836</v>
      </c>
      <c r="GB25" s="62">
        <f>+Cas_Hoy!I24</f>
        <v>7601</v>
      </c>
      <c r="GC25" s="62">
        <f>+Cas_Hoy!J24</f>
        <v>5513</v>
      </c>
      <c r="GD25" s="62">
        <f>+Cas_Hoy!K24</f>
        <v>6183</v>
      </c>
      <c r="GE25" s="62">
        <f>+Cas_Hoy!L24</f>
        <v>3667</v>
      </c>
      <c r="GF25" s="62">
        <f>+Cas_Hoy!M24</f>
        <v>4071</v>
      </c>
      <c r="GG25" s="62">
        <f>+Cas_Hoy!N24</f>
        <v>2564</v>
      </c>
      <c r="GH25" s="62">
        <f>+Cas_Hoy!O24</f>
        <v>2433</v>
      </c>
      <c r="GI25" s="62">
        <f>+Cas_Hoy!P24</f>
        <v>1512</v>
      </c>
      <c r="GJ25" s="62">
        <f>+Cas_Hoy!Q24</f>
        <v>1391</v>
      </c>
      <c r="GK25" s="62">
        <f>+Cas_Hoy!R24</f>
        <v>597</v>
      </c>
      <c r="GL25" s="62">
        <f>+Cas_Hoy!S24</f>
        <v>701</v>
      </c>
      <c r="GM25" s="62">
        <f>+Cas_Hoy!T24</f>
        <v>96</v>
      </c>
      <c r="GN25" s="86">
        <f>+Cas_Hoy!U24</f>
        <v>211</v>
      </c>
      <c r="GO25" s="543">
        <f t="shared" si="74"/>
        <v>0.32145728436131921</v>
      </c>
      <c r="GP25" s="112">
        <f t="shared" si="75"/>
        <v>0.37521049167757003</v>
      </c>
      <c r="GQ25" s="112">
        <f t="shared" si="76"/>
        <v>0.59803617759987637</v>
      </c>
      <c r="GR25" s="112">
        <f t="shared" si="77"/>
        <v>0.69447183530652279</v>
      </c>
      <c r="GS25" s="323">
        <f t="shared" si="119"/>
        <v>0.17109489353678065</v>
      </c>
      <c r="GT25" s="323">
        <f t="shared" si="119"/>
        <v>0.7</v>
      </c>
      <c r="GU25" s="323">
        <f t="shared" si="119"/>
        <v>0.7</v>
      </c>
      <c r="GV25" s="323">
        <f t="shared" si="119"/>
        <v>0.7</v>
      </c>
      <c r="GW25" s="323">
        <f t="shared" si="119"/>
        <v>0.7</v>
      </c>
      <c r="GX25" s="323">
        <f t="shared" si="118"/>
        <v>0.7</v>
      </c>
      <c r="GY25" s="323">
        <f t="shared" si="118"/>
        <v>0.7</v>
      </c>
      <c r="GZ25" s="323">
        <f t="shared" si="118"/>
        <v>0.7</v>
      </c>
      <c r="HA25" s="323">
        <f t="shared" si="118"/>
        <v>0.59803617759987637</v>
      </c>
      <c r="HB25" s="323">
        <f t="shared" si="118"/>
        <v>0.69447183530652279</v>
      </c>
      <c r="HC25" s="323">
        <f t="shared" si="118"/>
        <v>0.32145728436131921</v>
      </c>
      <c r="HD25" s="323">
        <f t="shared" si="118"/>
        <v>0.37521049167757003</v>
      </c>
      <c r="HE25" s="323">
        <f t="shared" si="118"/>
        <v>0.26275548565877588</v>
      </c>
      <c r="HF25" s="323">
        <f t="shared" si="118"/>
        <v>0.37973355062225739</v>
      </c>
      <c r="HG25" s="323">
        <f t="shared" si="118"/>
        <v>0.12891232885053519</v>
      </c>
      <c r="HH25" s="327">
        <f t="shared" si="118"/>
        <v>0.2771030777484258</v>
      </c>
      <c r="HI25" s="331">
        <f>+CyF_Tot!B24</f>
        <v>0</v>
      </c>
      <c r="HJ25" s="149">
        <f>+CyF_Tot!C24</f>
        <v>57967</v>
      </c>
      <c r="HK25" s="149">
        <f>+CyF_Tot!D24</f>
        <v>59666</v>
      </c>
      <c r="HL25" s="149">
        <f>+CyF_Tot!E24</f>
        <v>61453</v>
      </c>
      <c r="HM25" s="149">
        <f>+CyF_Tot!F24</f>
        <v>0</v>
      </c>
      <c r="HN25" s="149">
        <f>+CyF_Tot!G24</f>
        <v>1323</v>
      </c>
      <c r="HO25" s="149">
        <f>+CyF_Tot!H24</f>
        <v>1339</v>
      </c>
      <c r="HP25" s="149">
        <f>+CyF_Tot!I24</f>
        <v>1364</v>
      </c>
      <c r="HQ25" s="204">
        <f t="shared" si="26"/>
        <v>8.3729484624336215E-2</v>
      </c>
      <c r="HR25" s="198">
        <f t="shared" si="27"/>
        <v>7.8882037425930626E-2</v>
      </c>
      <c r="HS25" s="198">
        <f t="shared" si="28"/>
        <v>8.1155950294939869E-2</v>
      </c>
      <c r="HT25" s="198">
        <f t="shared" si="29"/>
        <v>7.6331242225224388E-2</v>
      </c>
      <c r="HU25" s="198">
        <f t="shared" si="30"/>
        <v>7.9033185751929483E-2</v>
      </c>
      <c r="HV25" s="198">
        <f t="shared" si="31"/>
        <v>7.5764101603777376E-2</v>
      </c>
      <c r="HW25" s="198">
        <f t="shared" si="32"/>
        <v>7.2821390832118346E-2</v>
      </c>
      <c r="HX25" s="198">
        <f t="shared" si="33"/>
        <v>7.2852155535640242E-2</v>
      </c>
      <c r="HY25" s="198">
        <f t="shared" si="34"/>
        <v>6.5194419550300295E-2</v>
      </c>
      <c r="HZ25" s="198">
        <f t="shared" si="35"/>
        <v>6.6772782600553762E-2</v>
      </c>
      <c r="IA25" s="198">
        <f t="shared" si="36"/>
        <v>4.8644346651328899E-2</v>
      </c>
      <c r="IB25" s="198">
        <f t="shared" si="37"/>
        <v>5.0787175131418789E-2</v>
      </c>
      <c r="IC25" s="198">
        <f t="shared" si="38"/>
        <v>3.7321598159468172E-2</v>
      </c>
      <c r="ID25" s="198">
        <f t="shared" si="39"/>
        <v>4.0114498200933643E-2</v>
      </c>
      <c r="IE25" s="198">
        <f t="shared" si="40"/>
        <v>2.1805486817993339E-2</v>
      </c>
      <c r="IF25" s="198">
        <f t="shared" si="41"/>
        <v>2.5632348416955365E-2</v>
      </c>
      <c r="IG25" s="198">
        <f t="shared" si="42"/>
        <v>7.5587538957477829E-3</v>
      </c>
      <c r="IH25" s="198">
        <f t="shared" si="43"/>
        <v>1.138294030309921E-2</v>
      </c>
      <c r="II25" s="198">
        <f t="shared" si="44"/>
        <v>1.3509717633525501E-3</v>
      </c>
      <c r="IJ25" s="99">
        <f t="shared" si="45"/>
        <v>2.8651302149516459E-3</v>
      </c>
      <c r="IK25" s="677"/>
      <c r="IL25" s="678"/>
      <c r="IM25" s="678"/>
      <c r="IN25" s="678"/>
      <c r="IO25" s="678"/>
      <c r="IP25" s="678"/>
      <c r="IQ25" s="678"/>
      <c r="IR25" s="678"/>
      <c r="IS25" s="678"/>
      <c r="IT25" s="678"/>
      <c r="IU25" s="678"/>
      <c r="IV25" s="678"/>
      <c r="IW25" s="678"/>
      <c r="IX25" s="678"/>
      <c r="IY25" s="678"/>
      <c r="IZ25" s="678"/>
      <c r="JA25" s="678"/>
      <c r="JB25" s="678"/>
      <c r="JC25" s="678"/>
      <c r="JD25" s="679"/>
      <c r="JF25" s="616">
        <f t="shared" si="116"/>
        <v>19.170247775452498</v>
      </c>
      <c r="JG25" s="291">
        <f t="shared" si="116"/>
        <v>40.696589964899189</v>
      </c>
      <c r="JH25" s="291">
        <f t="shared" si="116"/>
        <v>0</v>
      </c>
      <c r="JI25" s="291">
        <f t="shared" si="116"/>
        <v>42.056566081379458</v>
      </c>
      <c r="JJ25" s="291">
        <f t="shared" si="116"/>
        <v>20.309379548454796</v>
      </c>
      <c r="JK25" s="291">
        <f t="shared" si="116"/>
        <v>84.742770382401758</v>
      </c>
      <c r="JL25" s="291">
        <f t="shared" si="116"/>
        <v>330.62708937952317</v>
      </c>
      <c r="JM25" s="291">
        <f t="shared" si="116"/>
        <v>286.42247314789313</v>
      </c>
      <c r="JN25" s="291">
        <f t="shared" si="116"/>
        <v>615.51087402544113</v>
      </c>
      <c r="JO25" s="291">
        <f t="shared" si="116"/>
        <v>384.61538461538464</v>
      </c>
      <c r="JP25" s="291">
        <f t="shared" si="116"/>
        <v>2903.7314048450517</v>
      </c>
      <c r="JQ25" s="291">
        <f t="shared" si="116"/>
        <v>2085.9121915246646</v>
      </c>
      <c r="JR25" s="291">
        <f t="shared" si="116"/>
        <v>9117.6259766324984</v>
      </c>
      <c r="JS25" s="291">
        <f t="shared" si="116"/>
        <v>4001.3337779259755</v>
      </c>
      <c r="JT25" s="291">
        <f t="shared" si="116"/>
        <v>18991.53478100846</v>
      </c>
      <c r="JU25" s="291">
        <f t="shared" si="116"/>
        <v>9643.5839899806906</v>
      </c>
      <c r="JV25" s="291">
        <f t="shared" si="115"/>
        <v>36524.508936471422</v>
      </c>
      <c r="JW25" s="291">
        <f t="shared" si="115"/>
        <v>19882.491186839012</v>
      </c>
      <c r="JX25" s="291">
        <f t="shared" si="115"/>
        <v>34455.445544554459</v>
      </c>
      <c r="JY25" s="617">
        <f t="shared" si="115"/>
        <v>28571.428571428569</v>
      </c>
      <c r="JZ25" s="614">
        <f t="shared" si="79"/>
        <v>13.161069556252604</v>
      </c>
      <c r="KA25" s="291">
        <f t="shared" si="79"/>
        <v>55.593840665736245</v>
      </c>
      <c r="KB25" s="291">
        <f t="shared" si="80"/>
        <v>1100.6886469985452</v>
      </c>
      <c r="KC25" s="291">
        <f t="shared" si="80"/>
        <v>800.82048976495219</v>
      </c>
      <c r="KD25" s="291">
        <f t="shared" si="81"/>
        <v>15830.138602182245</v>
      </c>
      <c r="KE25" s="617">
        <f t="shared" si="81"/>
        <v>8949.0845247052912</v>
      </c>
      <c r="KF25" s="614">
        <f t="shared" si="82"/>
        <v>33.799294158073664</v>
      </c>
      <c r="KG25" s="291">
        <f t="shared" si="83"/>
        <v>949.26268964856695</v>
      </c>
      <c r="KH25" s="617">
        <f t="shared" si="84"/>
        <v>12111.683383030631</v>
      </c>
    </row>
    <row r="26" spans="1:294" ht="14.4">
      <c r="A26" s="35" t="s">
        <v>38</v>
      </c>
      <c r="B26" s="224">
        <v>1424397</v>
      </c>
      <c r="C26" s="522">
        <f t="shared" si="85"/>
        <v>34785</v>
      </c>
      <c r="D26" s="505">
        <f t="shared" si="86"/>
        <v>1272</v>
      </c>
      <c r="E26" s="234">
        <f t="shared" si="48"/>
        <v>4.5322207255872431E-3</v>
      </c>
      <c r="F26" s="206">
        <f t="shared" si="0"/>
        <v>2.2830011576828652E-2</v>
      </c>
      <c r="G26" s="26">
        <f t="shared" si="49"/>
        <v>8.6305580263603883</v>
      </c>
      <c r="H26" s="25">
        <f t="shared" si="1"/>
        <v>0.19703573965629911</v>
      </c>
      <c r="I26" s="32">
        <f t="shared" si="2"/>
        <v>0.2107656509715663</v>
      </c>
      <c r="J26" s="343">
        <f t="shared" si="3"/>
        <v>0.46968342592901813</v>
      </c>
      <c r="K26" s="344">
        <f t="shared" si="50"/>
        <v>1.9013007776149398E-3</v>
      </c>
      <c r="L26" s="345">
        <f t="shared" si="51"/>
        <v>20.57306998502462</v>
      </c>
      <c r="M26" s="346">
        <f t="shared" si="52"/>
        <v>0.50207986875809618</v>
      </c>
      <c r="N26" s="826"/>
      <c r="O26" s="161"/>
      <c r="P26" s="161"/>
      <c r="Q26" s="161"/>
      <c r="R26" s="161"/>
      <c r="S26" s="162">
        <f t="shared" si="4"/>
        <v>34785</v>
      </c>
      <c r="T26" s="163">
        <f t="shared" si="5"/>
        <v>2442.0860195577498</v>
      </c>
      <c r="U26" s="162">
        <f t="shared" si="6"/>
        <v>1032</v>
      </c>
      <c r="V26" s="164">
        <f t="shared" si="7"/>
        <v>3.0575059994667142E-2</v>
      </c>
      <c r="W26" s="163">
        <f t="shared" si="8"/>
        <v>72.45171114513721</v>
      </c>
      <c r="X26" s="162">
        <f t="shared" si="9"/>
        <v>2266</v>
      </c>
      <c r="Y26" s="164">
        <f t="shared" si="10"/>
        <v>6.9682339555336884E-2</v>
      </c>
      <c r="Z26" s="163">
        <f t="shared" si="11"/>
        <v>159.08486187488461</v>
      </c>
      <c r="AA26" s="162">
        <f t="shared" si="12"/>
        <v>1272</v>
      </c>
      <c r="AB26" s="163">
        <f t="shared" si="13"/>
        <v>893.00946295169115</v>
      </c>
      <c r="AC26" s="165">
        <f t="shared" si="53"/>
        <v>3.6567485985338509E-2</v>
      </c>
      <c r="AD26" s="162">
        <f t="shared" si="14"/>
        <v>12</v>
      </c>
      <c r="AE26" s="164">
        <f t="shared" si="15"/>
        <v>9.5238095238095247E-3</v>
      </c>
      <c r="AF26" s="163">
        <f t="shared" si="16"/>
        <v>8.4246175750159544</v>
      </c>
      <c r="AG26" s="162">
        <f t="shared" si="17"/>
        <v>24</v>
      </c>
      <c r="AH26" s="164">
        <f t="shared" si="18"/>
        <v>1.9230769230769232E-2</v>
      </c>
      <c r="AI26" s="163">
        <f t="shared" si="19"/>
        <v>16.849235150031909</v>
      </c>
      <c r="AJ26" s="830"/>
      <c r="AK26" s="81">
        <v>140531</v>
      </c>
      <c r="AL26" s="39">
        <v>132757</v>
      </c>
      <c r="AM26" s="39">
        <v>131426</v>
      </c>
      <c r="AN26" s="39">
        <v>125820</v>
      </c>
      <c r="AO26" s="39">
        <v>124984</v>
      </c>
      <c r="AP26" s="39">
        <v>122784</v>
      </c>
      <c r="AQ26" s="39">
        <v>93813</v>
      </c>
      <c r="AR26" s="39">
        <v>98256</v>
      </c>
      <c r="AS26" s="39">
        <v>80062</v>
      </c>
      <c r="AT26" s="39">
        <v>85026</v>
      </c>
      <c r="AU26" s="39">
        <v>57732</v>
      </c>
      <c r="AV26" s="39">
        <v>61720</v>
      </c>
      <c r="AW26" s="39">
        <v>42124</v>
      </c>
      <c r="AX26" s="39">
        <v>47173</v>
      </c>
      <c r="AY26" s="39">
        <v>24074</v>
      </c>
      <c r="AZ26" s="39">
        <v>29740</v>
      </c>
      <c r="BA26" s="39">
        <v>8658</v>
      </c>
      <c r="BB26" s="39">
        <v>13232</v>
      </c>
      <c r="BC26" s="39">
        <v>1361</v>
      </c>
      <c r="BD26" s="46">
        <v>3124</v>
      </c>
      <c r="BE26" s="258">
        <v>2.0000000000000002E-5</v>
      </c>
      <c r="BF26" s="43">
        <v>2.0000000000000002E-5</v>
      </c>
      <c r="BG26" s="53">
        <v>5.0000000000000002E-5</v>
      </c>
      <c r="BH26" s="53">
        <v>4.0000000000000003E-5</v>
      </c>
      <c r="BI26" s="53">
        <v>1.2518952302791728E-4</v>
      </c>
      <c r="BJ26" s="53">
        <v>1.2406223545552731E-4</v>
      </c>
      <c r="BK26" s="53">
        <v>3.4000000000000002E-4</v>
      </c>
      <c r="BL26" s="53">
        <v>1.8000000000000001E-4</v>
      </c>
      <c r="BM26" s="53">
        <v>8.9999999999999998E-4</v>
      </c>
      <c r="BN26" s="53">
        <v>5.0000000000000001E-4</v>
      </c>
      <c r="BO26" s="53">
        <v>3.8E-3</v>
      </c>
      <c r="BP26" s="53">
        <v>2E-3</v>
      </c>
      <c r="BQ26" s="53">
        <v>1.6199999999999999E-2</v>
      </c>
      <c r="BR26" s="53">
        <v>6.1999999999999998E-3</v>
      </c>
      <c r="BS26" s="53">
        <v>6.1100000000000002E-2</v>
      </c>
      <c r="BT26" s="53">
        <v>2.6800000000000001E-2</v>
      </c>
      <c r="BU26" s="53">
        <v>0.1421</v>
      </c>
      <c r="BV26" s="53">
        <v>5.4699999999999999E-2</v>
      </c>
      <c r="BW26" s="53">
        <v>0.27589999999999998</v>
      </c>
      <c r="BX26" s="54">
        <v>0.1051</v>
      </c>
      <c r="BY26" s="64">
        <f>+Fall_Hoy!B186</f>
        <v>4.8</v>
      </c>
      <c r="BZ26" s="62">
        <f>+Fall_Hoy!C186</f>
        <v>1.2</v>
      </c>
      <c r="CA26" s="62">
        <f>+Fall_Hoy!D186</f>
        <v>1.2</v>
      </c>
      <c r="CB26" s="62">
        <f>+Fall_Hoy!E186</f>
        <v>2.4</v>
      </c>
      <c r="CC26" s="62">
        <f>+Fall_Hoy!F186</f>
        <v>8.4</v>
      </c>
      <c r="CD26" s="62">
        <f>+Fall_Hoy!G186</f>
        <v>9.6</v>
      </c>
      <c r="CE26" s="62">
        <f>+Fall_Hoy!H186</f>
        <v>21.599999999999998</v>
      </c>
      <c r="CF26" s="62">
        <f>+Fall_Hoy!I186</f>
        <v>12</v>
      </c>
      <c r="CG26" s="62">
        <f>+Fall_Hoy!J186</f>
        <v>68.399999999999991</v>
      </c>
      <c r="CH26" s="62">
        <f>+Fall_Hoy!K186</f>
        <v>27.599999999999998</v>
      </c>
      <c r="CI26" s="62">
        <f>+Fall_Hoy!L186</f>
        <v>146.4</v>
      </c>
      <c r="CJ26" s="62">
        <f>+Fall_Hoy!M186</f>
        <v>62.4</v>
      </c>
      <c r="CK26" s="62">
        <f>+Fall_Hoy!N186</f>
        <v>265.2</v>
      </c>
      <c r="CL26" s="62">
        <f>+Fall_Hoy!O186</f>
        <v>144</v>
      </c>
      <c r="CM26" s="62">
        <f>+Fall_Hoy!P186</f>
        <v>271.2</v>
      </c>
      <c r="CN26" s="62">
        <f>+Fall_Hoy!Q186</f>
        <v>132</v>
      </c>
      <c r="CO26" s="62">
        <f>+Fall_Hoy!R186</f>
        <v>157.19999999999999</v>
      </c>
      <c r="CP26" s="62">
        <f>+Fall_Hoy!S186</f>
        <v>106.8</v>
      </c>
      <c r="CQ26" s="62">
        <f>+Fall_Hoy!T186</f>
        <v>21.599999999999998</v>
      </c>
      <c r="CR26" s="253">
        <f>+Fall_Hoy!U186</f>
        <v>37.199999999999996</v>
      </c>
      <c r="CS26" s="75">
        <f t="shared" si="54"/>
        <v>0.18437422964952443</v>
      </c>
      <c r="CT26" s="76">
        <f t="shared" si="54"/>
        <v>0.16561442953356953</v>
      </c>
      <c r="CU26" s="76">
        <f t="shared" si="55"/>
        <v>0.38862335890158511</v>
      </c>
      <c r="CV26" s="76">
        <f t="shared" si="55"/>
        <v>0.49235381365639036</v>
      </c>
      <c r="CW26" s="76">
        <f t="shared" si="117"/>
        <v>0.53685485075422978</v>
      </c>
      <c r="CX26" s="76">
        <f t="shared" si="100"/>
        <v>0.63021662144138357</v>
      </c>
      <c r="CY26" s="76">
        <f t="shared" si="101"/>
        <v>0.67719198580906559</v>
      </c>
      <c r="CZ26" s="76">
        <f t="shared" si="102"/>
        <v>0.67849970146013139</v>
      </c>
      <c r="DA26" s="76">
        <f t="shared" si="103"/>
        <v>0.7</v>
      </c>
      <c r="DB26" s="76">
        <f t="shared" si="104"/>
        <v>0.64921318185025756</v>
      </c>
      <c r="DC26" s="76">
        <f t="shared" si="105"/>
        <v>0.66733035040313327</v>
      </c>
      <c r="DD26" s="76">
        <f t="shared" si="106"/>
        <v>0.50550874918988986</v>
      </c>
      <c r="DE26" s="76">
        <f t="shared" si="107"/>
        <v>0.38862335890158511</v>
      </c>
      <c r="DF26" s="76">
        <f t="shared" si="108"/>
        <v>0.49235381365639036</v>
      </c>
      <c r="DG26" s="76">
        <f t="shared" si="109"/>
        <v>0.18437422964952443</v>
      </c>
      <c r="DH26" s="76">
        <f t="shared" si="110"/>
        <v>0.16561442953356953</v>
      </c>
      <c r="DI26" s="76">
        <f t="shared" si="111"/>
        <v>0.12777352678830511</v>
      </c>
      <c r="DJ26" s="76">
        <f t="shared" si="112"/>
        <v>0.14755653017779732</v>
      </c>
      <c r="DK26" s="76">
        <f t="shared" si="113"/>
        <v>5.7523317582774319E-2</v>
      </c>
      <c r="DL26" s="76">
        <f t="shared" si="114"/>
        <v>0.11329981445632534</v>
      </c>
      <c r="DM26" s="85">
        <f>+'Cas_-14'!B25</f>
        <v>200</v>
      </c>
      <c r="DN26" s="62">
        <f>+'Cas_-14'!C25</f>
        <v>186</v>
      </c>
      <c r="DO26" s="62">
        <f>+'Cas_-14'!D25</f>
        <v>639</v>
      </c>
      <c r="DP26" s="62">
        <f>+'Cas_-14'!E25</f>
        <v>739</v>
      </c>
      <c r="DQ26" s="62">
        <f>+'Cas_-14'!F25</f>
        <v>2736</v>
      </c>
      <c r="DR26" s="62">
        <f>+'Cas_-14'!G25</f>
        <v>2565</v>
      </c>
      <c r="DS26" s="62">
        <f>+'Cas_-14'!H25</f>
        <v>4344</v>
      </c>
      <c r="DT26" s="62">
        <f>+'Cas_-14'!I25</f>
        <v>3712</v>
      </c>
      <c r="DU26" s="62">
        <f>+'Cas_-14'!J25</f>
        <v>3872</v>
      </c>
      <c r="DV26" s="62">
        <f>+'Cas_-14'!K25</f>
        <v>3288</v>
      </c>
      <c r="DW26" s="62">
        <f>+'Cas_-14'!L25</f>
        <v>2413</v>
      </c>
      <c r="DX26" s="62">
        <f>+'Cas_-14'!M25</f>
        <v>2256</v>
      </c>
      <c r="DY26" s="62">
        <f>+'Cas_-14'!N25</f>
        <v>1587</v>
      </c>
      <c r="DZ26" s="62">
        <f>+'Cas_-14'!O25</f>
        <v>1344</v>
      </c>
      <c r="EA26" s="62">
        <f>+'Cas_-14'!P25</f>
        <v>852</v>
      </c>
      <c r="EB26" s="62">
        <f>+'Cas_-14'!Q25</f>
        <v>655</v>
      </c>
      <c r="EC26" s="62">
        <f>+'Cas_-14'!R25</f>
        <v>356</v>
      </c>
      <c r="ED26" s="62">
        <f>+'Cas_-14'!S25</f>
        <v>310</v>
      </c>
      <c r="EE26" s="62">
        <f>+'Cas_-14'!T25</f>
        <v>47</v>
      </c>
      <c r="EF26" s="86">
        <f>+'Cas_-14'!U25</f>
        <v>73</v>
      </c>
      <c r="EG26" s="201">
        <f t="shared" si="122"/>
        <v>1.4231735346649493E-3</v>
      </c>
      <c r="EH26" s="90">
        <f t="shared" si="122"/>
        <v>1.4010560648402722E-3</v>
      </c>
      <c r="EI26" s="90">
        <f t="shared" si="122"/>
        <v>4.8620516488366078E-3</v>
      </c>
      <c r="EJ26" s="90">
        <f t="shared" si="122"/>
        <v>5.873470036560165E-3</v>
      </c>
      <c r="EK26" s="90">
        <f t="shared" si="122"/>
        <v>2.18908020226589E-2</v>
      </c>
      <c r="EL26" s="90">
        <f t="shared" si="122"/>
        <v>2.0890344018764658E-2</v>
      </c>
      <c r="EM26" s="90">
        <f t="shared" si="122"/>
        <v>4.6304883118544339E-2</v>
      </c>
      <c r="EN26" s="90">
        <f t="shared" si="122"/>
        <v>3.7778863377300111E-2</v>
      </c>
      <c r="EO26" s="90">
        <f t="shared" si="122"/>
        <v>4.8362519047738001E-2</v>
      </c>
      <c r="EP26" s="90">
        <f t="shared" si="122"/>
        <v>3.8670524310210994E-2</v>
      </c>
      <c r="EQ26" s="90">
        <f t="shared" si="122"/>
        <v>4.1796577288159081E-2</v>
      </c>
      <c r="ER26" s="90">
        <f t="shared" si="122"/>
        <v>3.6552171095268954E-2</v>
      </c>
      <c r="ES26" s="90">
        <f t="shared" si="122"/>
        <v>3.7674484854239861E-2</v>
      </c>
      <c r="ET26" s="90">
        <f t="shared" si="122"/>
        <v>2.8490874016916457E-2</v>
      </c>
      <c r="EU26" s="90">
        <f t="shared" si="122"/>
        <v>3.5390878125778846E-2</v>
      </c>
      <c r="EV26" s="90">
        <f t="shared" si="120"/>
        <v>2.2024209818426361E-2</v>
      </c>
      <c r="EW26" s="90">
        <f t="shared" si="23"/>
        <v>4.111804111804112E-2</v>
      </c>
      <c r="EX26" s="90">
        <f t="shared" si="23"/>
        <v>2.3428053204353084E-2</v>
      </c>
      <c r="EY26" s="90">
        <f t="shared" si="23"/>
        <v>3.4533431300514325E-2</v>
      </c>
      <c r="EZ26" s="99">
        <f t="shared" si="23"/>
        <v>2.3367477592829707E-2</v>
      </c>
      <c r="FA26" s="119">
        <f t="shared" si="72"/>
        <v>5.2096539959890276</v>
      </c>
      <c r="FB26" s="120">
        <f t="shared" si="72"/>
        <v>7.5196536401959664</v>
      </c>
      <c r="FC26" s="120">
        <f t="shared" si="73"/>
        <v>10.315293239048755</v>
      </c>
      <c r="FD26" s="120">
        <f t="shared" si="73"/>
        <v>17.281105990783409</v>
      </c>
      <c r="FE26" s="120">
        <f t="shared" si="123"/>
        <v>24.524220272904479</v>
      </c>
      <c r="FF26" s="120">
        <f t="shared" si="123"/>
        <v>30.167843137254913</v>
      </c>
      <c r="FG26" s="120">
        <f t="shared" si="123"/>
        <v>14.624634384140393</v>
      </c>
      <c r="FH26" s="120">
        <f t="shared" si="123"/>
        <v>17.959770114942533</v>
      </c>
      <c r="FI26" s="120">
        <f t="shared" si="123"/>
        <v>14.474018595041322</v>
      </c>
      <c r="FJ26" s="120">
        <f t="shared" si="123"/>
        <v>16.788321167883211</v>
      </c>
      <c r="FK26" s="120">
        <f t="shared" si="123"/>
        <v>15.966148275786859</v>
      </c>
      <c r="FL26" s="120">
        <f t="shared" si="123"/>
        <v>13.829787234042556</v>
      </c>
      <c r="FM26" s="120">
        <f t="shared" si="123"/>
        <v>10.315293239048755</v>
      </c>
      <c r="FN26" s="120">
        <f t="shared" si="123"/>
        <v>17.281105990783409</v>
      </c>
      <c r="FO26" s="120">
        <f t="shared" si="123"/>
        <v>5.2096539959890276</v>
      </c>
      <c r="FP26" s="120">
        <f t="shared" si="123"/>
        <v>7.5196536401959664</v>
      </c>
      <c r="FQ26" s="120">
        <f t="shared" si="123"/>
        <v>3.1074808846436675</v>
      </c>
      <c r="FR26" s="120">
        <f t="shared" si="123"/>
        <v>6.2982838945568203</v>
      </c>
      <c r="FS26" s="120">
        <f t="shared" si="123"/>
        <v>1.6657284091522522</v>
      </c>
      <c r="FT26" s="121">
        <f t="shared" si="121"/>
        <v>4.8486112378295934</v>
      </c>
      <c r="FU26" s="85">
        <f>+Cas_Hoy!B25</f>
        <v>206</v>
      </c>
      <c r="FV26" s="62">
        <f>+Cas_Hoy!C25</f>
        <v>195</v>
      </c>
      <c r="FW26" s="62">
        <f>+Cas_Hoy!D25</f>
        <v>719</v>
      </c>
      <c r="FX26" s="62">
        <f>+Cas_Hoy!E25</f>
        <v>823</v>
      </c>
      <c r="FY26" s="62">
        <f>+Cas_Hoy!F25</f>
        <v>2963</v>
      </c>
      <c r="FZ26" s="62">
        <f>+Cas_Hoy!G25</f>
        <v>2783</v>
      </c>
      <c r="GA26" s="62">
        <f>+Cas_Hoy!H25</f>
        <v>4587</v>
      </c>
      <c r="GB26" s="62">
        <f>+Cas_Hoy!I25</f>
        <v>3971</v>
      </c>
      <c r="GC26" s="62">
        <f>+Cas_Hoy!J25</f>
        <v>4122</v>
      </c>
      <c r="GD26" s="62">
        <f>+Cas_Hoy!K25</f>
        <v>3545</v>
      </c>
      <c r="GE26" s="62">
        <f>+Cas_Hoy!L25</f>
        <v>2567</v>
      </c>
      <c r="GF26" s="62">
        <f>+Cas_Hoy!M25</f>
        <v>2428</v>
      </c>
      <c r="GG26" s="62">
        <f>+Cas_Hoy!N25</f>
        <v>1677</v>
      </c>
      <c r="GH26" s="62">
        <f>+Cas_Hoy!O25</f>
        <v>1436</v>
      </c>
      <c r="GI26" s="62">
        <f>+Cas_Hoy!P25</f>
        <v>883</v>
      </c>
      <c r="GJ26" s="62">
        <f>+Cas_Hoy!Q25</f>
        <v>689</v>
      </c>
      <c r="GK26" s="62">
        <f>+Cas_Hoy!R25</f>
        <v>370</v>
      </c>
      <c r="GL26" s="62">
        <f>+Cas_Hoy!S25</f>
        <v>328</v>
      </c>
      <c r="GM26" s="62">
        <f>+Cas_Hoy!T25</f>
        <v>50</v>
      </c>
      <c r="GN26" s="86">
        <f>+Cas_Hoy!U25</f>
        <v>75</v>
      </c>
      <c r="GO26" s="543">
        <f t="shared" si="74"/>
        <v>0.19108268166728884</v>
      </c>
      <c r="GP26" s="112">
        <f t="shared" si="75"/>
        <v>0.17421120908187696</v>
      </c>
      <c r="GQ26" s="112">
        <f t="shared" si="76"/>
        <v>0.41066249078636319</v>
      </c>
      <c r="GR26" s="112">
        <f t="shared" si="77"/>
        <v>0.52605660447215519</v>
      </c>
      <c r="GS26" s="323">
        <f t="shared" si="119"/>
        <v>0.58139653610554931</v>
      </c>
      <c r="GT26" s="323">
        <f t="shared" si="119"/>
        <v>0.68377889180170393</v>
      </c>
      <c r="GU26" s="323">
        <f t="shared" si="119"/>
        <v>0.7</v>
      </c>
      <c r="GV26" s="323">
        <f t="shared" si="119"/>
        <v>0.7</v>
      </c>
      <c r="GW26" s="323">
        <f t="shared" si="119"/>
        <v>0.7</v>
      </c>
      <c r="GX26" s="323">
        <f t="shared" si="118"/>
        <v>0.69995764284037809</v>
      </c>
      <c r="GY26" s="323">
        <f t="shared" si="118"/>
        <v>0.7</v>
      </c>
      <c r="GZ26" s="323">
        <f t="shared" si="118"/>
        <v>0.5440493098550766</v>
      </c>
      <c r="HA26" s="323">
        <f t="shared" si="118"/>
        <v>0.41066249078636319</v>
      </c>
      <c r="HB26" s="323">
        <f t="shared" si="118"/>
        <v>0.52605660447215519</v>
      </c>
      <c r="HC26" s="323">
        <f t="shared" si="118"/>
        <v>0.19108268166728884</v>
      </c>
      <c r="HD26" s="323">
        <f t="shared" si="118"/>
        <v>0.17421120908187696</v>
      </c>
      <c r="HE26" s="323">
        <f t="shared" si="118"/>
        <v>0.13279832840357553</v>
      </c>
      <c r="HF26" s="323">
        <f t="shared" si="118"/>
        <v>0.15612432870425005</v>
      </c>
      <c r="HG26" s="323">
        <f t="shared" si="118"/>
        <v>6.1195018705079061E-2</v>
      </c>
      <c r="HH26" s="327">
        <f t="shared" si="118"/>
        <v>0.11640391896197808</v>
      </c>
      <c r="HI26" s="331">
        <f>+CyF_Tot!B25</f>
        <v>0</v>
      </c>
      <c r="HJ26" s="149">
        <f>+CyF_Tot!C25</f>
        <v>32519</v>
      </c>
      <c r="HK26" s="149">
        <f>+CyF_Tot!D25</f>
        <v>33753</v>
      </c>
      <c r="HL26" s="149">
        <f>+CyF_Tot!E25</f>
        <v>34785</v>
      </c>
      <c r="HM26" s="149">
        <f>+CyF_Tot!F25</f>
        <v>0</v>
      </c>
      <c r="HN26" s="149">
        <f>+CyF_Tot!G25</f>
        <v>1248</v>
      </c>
      <c r="HO26" s="149">
        <f>+CyF_Tot!H25</f>
        <v>1260</v>
      </c>
      <c r="HP26" s="149">
        <f>+CyF_Tot!I25</f>
        <v>1272</v>
      </c>
      <c r="HQ26" s="204">
        <f t="shared" si="26"/>
        <v>9.8659994369547255E-2</v>
      </c>
      <c r="HR26" s="198">
        <f t="shared" si="27"/>
        <v>9.3202246283866086E-2</v>
      </c>
      <c r="HS26" s="198">
        <f t="shared" si="28"/>
        <v>9.2267815784503895E-2</v>
      </c>
      <c r="HT26" s="198">
        <f t="shared" si="29"/>
        <v>8.8332115274042278E-2</v>
      </c>
      <c r="HU26" s="198">
        <f t="shared" si="30"/>
        <v>8.7745200249649505E-2</v>
      </c>
      <c r="HV26" s="198">
        <f t="shared" si="31"/>
        <v>8.6200687027563241E-2</v>
      </c>
      <c r="HW26" s="198">
        <f t="shared" si="32"/>
        <v>6.5861554047080981E-2</v>
      </c>
      <c r="HX26" s="198">
        <f t="shared" si="33"/>
        <v>6.898076870423063E-2</v>
      </c>
      <c r="HY26" s="198">
        <f t="shared" si="34"/>
        <v>5.6207644357577274E-2</v>
      </c>
      <c r="HZ26" s="198">
        <f t="shared" si="35"/>
        <v>5.9692627827775541E-2</v>
      </c>
      <c r="IA26" s="198">
        <f t="shared" si="36"/>
        <v>4.0530835153401758E-2</v>
      </c>
      <c r="IB26" s="198">
        <f t="shared" si="37"/>
        <v>4.333061639416539E-2</v>
      </c>
      <c r="IC26" s="198">
        <f t="shared" si="38"/>
        <v>2.9573215894164336E-2</v>
      </c>
      <c r="ID26" s="198">
        <f t="shared" si="39"/>
        <v>3.3117873738852298E-2</v>
      </c>
      <c r="IE26" s="198">
        <f t="shared" si="40"/>
        <v>1.6901186958411172E-2</v>
      </c>
      <c r="IF26" s="198">
        <f t="shared" si="41"/>
        <v>2.0879010556747873E-2</v>
      </c>
      <c r="IG26" s="198">
        <f t="shared" si="42"/>
        <v>6.078361580374011E-3</v>
      </c>
      <c r="IH26" s="198">
        <f t="shared" si="43"/>
        <v>9.289544979384258E-3</v>
      </c>
      <c r="II26" s="198">
        <f t="shared" si="44"/>
        <v>9.5549204329972617E-4</v>
      </c>
      <c r="IJ26" s="99">
        <f t="shared" si="45"/>
        <v>2.1932087753624868E-3</v>
      </c>
      <c r="IK26" s="677"/>
      <c r="IL26" s="678"/>
      <c r="IM26" s="678"/>
      <c r="IN26" s="678"/>
      <c r="IO26" s="678"/>
      <c r="IP26" s="678"/>
      <c r="IQ26" s="678"/>
      <c r="IR26" s="678"/>
      <c r="IS26" s="678"/>
      <c r="IT26" s="678"/>
      <c r="IU26" s="678"/>
      <c r="IV26" s="678"/>
      <c r="IW26" s="678"/>
      <c r="IX26" s="678"/>
      <c r="IY26" s="678"/>
      <c r="IZ26" s="678"/>
      <c r="JA26" s="678"/>
      <c r="JB26" s="678"/>
      <c r="JC26" s="678"/>
      <c r="JD26" s="679"/>
      <c r="JF26" s="616">
        <f t="shared" si="116"/>
        <v>34.156164831958783</v>
      </c>
      <c r="JG26" s="291">
        <f t="shared" si="116"/>
        <v>9.0390713860662721</v>
      </c>
      <c r="JH26" s="291">
        <f t="shared" si="116"/>
        <v>9.1306134250452722</v>
      </c>
      <c r="JI26" s="291">
        <f t="shared" si="116"/>
        <v>19.074868860276585</v>
      </c>
      <c r="JJ26" s="291">
        <f t="shared" si="116"/>
        <v>67.20860270114575</v>
      </c>
      <c r="JK26" s="291">
        <f t="shared" si="116"/>
        <v>78.186082877247856</v>
      </c>
      <c r="JL26" s="291">
        <f t="shared" si="116"/>
        <v>230.2452751750823</v>
      </c>
      <c r="JM26" s="291">
        <f t="shared" si="116"/>
        <v>122.12994626282365</v>
      </c>
      <c r="JN26" s="291">
        <f t="shared" si="116"/>
        <v>854.33788813669389</v>
      </c>
      <c r="JO26" s="291">
        <f t="shared" si="116"/>
        <v>324.60659092512873</v>
      </c>
      <c r="JP26" s="291">
        <f t="shared" si="116"/>
        <v>2535.8553315319059</v>
      </c>
      <c r="JQ26" s="291">
        <f t="shared" si="116"/>
        <v>1011.0174983797797</v>
      </c>
      <c r="JR26" s="291">
        <f t="shared" si="116"/>
        <v>6295.6984142056781</v>
      </c>
      <c r="JS26" s="291">
        <f t="shared" si="116"/>
        <v>3052.5936446696205</v>
      </c>
      <c r="JT26" s="291">
        <f t="shared" si="116"/>
        <v>11265.265431585944</v>
      </c>
      <c r="JU26" s="291">
        <f t="shared" si="116"/>
        <v>4438.4667114996637</v>
      </c>
      <c r="JV26" s="291">
        <f t="shared" si="115"/>
        <v>18156.618156618155</v>
      </c>
      <c r="JW26" s="291">
        <f t="shared" si="115"/>
        <v>8071.342200725514</v>
      </c>
      <c r="JX26" s="291">
        <f t="shared" si="115"/>
        <v>15870.683321087434</v>
      </c>
      <c r="JY26" s="617">
        <f t="shared" si="115"/>
        <v>11907.810499359794</v>
      </c>
      <c r="JZ26" s="614">
        <f t="shared" si="79"/>
        <v>36.277431658609217</v>
      </c>
      <c r="KA26" s="291">
        <f t="shared" si="79"/>
        <v>34.612873366705038</v>
      </c>
      <c r="KB26" s="291">
        <f t="shared" si="80"/>
        <v>1020.694538593393</v>
      </c>
      <c r="KC26" s="291">
        <f t="shared" si="80"/>
        <v>416.32313205606482</v>
      </c>
      <c r="KD26" s="291">
        <f t="shared" si="81"/>
        <v>9383.7332878491652</v>
      </c>
      <c r="KE26" s="617">
        <f t="shared" si="81"/>
        <v>4503.103925205588</v>
      </c>
      <c r="KF26" s="614">
        <f t="shared" si="82"/>
        <v>35.461813023736291</v>
      </c>
      <c r="KG26" s="291">
        <f t="shared" si="83"/>
        <v>710.01596696663307</v>
      </c>
      <c r="KH26" s="617">
        <f t="shared" si="84"/>
        <v>6697.8983514862566</v>
      </c>
    </row>
    <row r="27" spans="1:294" ht="14.4">
      <c r="A27" s="35" t="s">
        <v>39</v>
      </c>
      <c r="B27" s="224">
        <v>781217</v>
      </c>
      <c r="C27" s="522">
        <f t="shared" si="85"/>
        <v>23624</v>
      </c>
      <c r="D27" s="505">
        <f t="shared" si="86"/>
        <v>279</v>
      </c>
      <c r="E27" s="234">
        <f t="shared" si="48"/>
        <v>5.3753067376561157E-3</v>
      </c>
      <c r="F27" s="206">
        <f t="shared" si="0"/>
        <v>2.5901894096006614E-2</v>
      </c>
      <c r="G27" s="26">
        <f t="shared" si="49"/>
        <v>2.5650612657937497</v>
      </c>
      <c r="H27" s="25">
        <f t="shared" si="1"/>
        <v>6.6439945256358379E-2</v>
      </c>
      <c r="I27" s="32">
        <f t="shared" si="2"/>
        <v>7.7567445848095398E-2</v>
      </c>
      <c r="J27" s="343">
        <f t="shared" si="3"/>
        <v>0.10955416105539732</v>
      </c>
      <c r="K27" s="344">
        <f t="shared" si="50"/>
        <v>3.2598952148008074E-3</v>
      </c>
      <c r="L27" s="345">
        <f t="shared" si="51"/>
        <v>4.229581074238415</v>
      </c>
      <c r="M27" s="346">
        <f t="shared" si="52"/>
        <v>0.12773468355720233</v>
      </c>
      <c r="N27" s="826"/>
      <c r="O27" s="161"/>
      <c r="P27" s="161"/>
      <c r="Q27" s="161"/>
      <c r="R27" s="161"/>
      <c r="S27" s="162">
        <f t="shared" si="4"/>
        <v>23624</v>
      </c>
      <c r="T27" s="163">
        <f t="shared" si="5"/>
        <v>3023.9997337487534</v>
      </c>
      <c r="U27" s="162">
        <f t="shared" si="6"/>
        <v>1671</v>
      </c>
      <c r="V27" s="164">
        <f t="shared" si="7"/>
        <v>7.611715938596092E-2</v>
      </c>
      <c r="W27" s="163">
        <f t="shared" si="8"/>
        <v>213.89703501075886</v>
      </c>
      <c r="X27" s="162">
        <f t="shared" si="9"/>
        <v>3389</v>
      </c>
      <c r="Y27" s="164">
        <f t="shared" si="10"/>
        <v>0.1674820854954287</v>
      </c>
      <c r="Z27" s="163">
        <f t="shared" si="11"/>
        <v>433.81032414809204</v>
      </c>
      <c r="AA27" s="162">
        <f t="shared" si="12"/>
        <v>279</v>
      </c>
      <c r="AB27" s="163">
        <f t="shared" si="13"/>
        <v>357.13508538600672</v>
      </c>
      <c r="AC27" s="165">
        <f t="shared" si="53"/>
        <v>1.1810023704707077E-2</v>
      </c>
      <c r="AD27" s="162">
        <f t="shared" si="14"/>
        <v>20</v>
      </c>
      <c r="AE27" s="164">
        <f t="shared" si="15"/>
        <v>7.7220077220077218E-2</v>
      </c>
      <c r="AF27" s="163">
        <f t="shared" si="16"/>
        <v>25.601081389677901</v>
      </c>
      <c r="AG27" s="162">
        <f t="shared" si="17"/>
        <v>35</v>
      </c>
      <c r="AH27" s="164">
        <f t="shared" si="18"/>
        <v>0.14344262295081966</v>
      </c>
      <c r="AI27" s="163">
        <f t="shared" si="19"/>
        <v>44.801892431936324</v>
      </c>
      <c r="AJ27" s="830"/>
      <c r="AK27" s="81">
        <v>68498</v>
      </c>
      <c r="AL27" s="39">
        <v>64343</v>
      </c>
      <c r="AM27" s="39">
        <v>69463</v>
      </c>
      <c r="AN27" s="39">
        <v>64570</v>
      </c>
      <c r="AO27" s="39">
        <v>65195</v>
      </c>
      <c r="AP27" s="39">
        <v>62966</v>
      </c>
      <c r="AQ27" s="39">
        <v>53757</v>
      </c>
      <c r="AR27" s="39">
        <v>53189</v>
      </c>
      <c r="AS27" s="39">
        <v>47511</v>
      </c>
      <c r="AT27" s="39">
        <v>48299</v>
      </c>
      <c r="AU27" s="39">
        <v>33907</v>
      </c>
      <c r="AV27" s="39">
        <v>36749</v>
      </c>
      <c r="AW27" s="39">
        <v>26466</v>
      </c>
      <c r="AX27" s="39">
        <v>31263</v>
      </c>
      <c r="AY27" s="39">
        <v>16371</v>
      </c>
      <c r="AZ27" s="39">
        <v>21621</v>
      </c>
      <c r="BA27" s="39">
        <v>5352</v>
      </c>
      <c r="BB27" s="39">
        <v>8975</v>
      </c>
      <c r="BC27" s="39">
        <v>806</v>
      </c>
      <c r="BD27" s="46">
        <v>1916</v>
      </c>
      <c r="BE27" s="258">
        <v>2.0000000000000002E-5</v>
      </c>
      <c r="BF27" s="43">
        <v>2.0000000000000002E-5</v>
      </c>
      <c r="BG27" s="53">
        <v>5.0000000000000002E-5</v>
      </c>
      <c r="BH27" s="53">
        <v>4.0000000000000003E-5</v>
      </c>
      <c r="BI27" s="53">
        <v>1.2518952302791728E-4</v>
      </c>
      <c r="BJ27" s="53">
        <v>1.2406223545552731E-4</v>
      </c>
      <c r="BK27" s="53">
        <v>3.4000000000000002E-4</v>
      </c>
      <c r="BL27" s="53">
        <v>1.8000000000000001E-4</v>
      </c>
      <c r="BM27" s="53">
        <v>8.9999999999999998E-4</v>
      </c>
      <c r="BN27" s="53">
        <v>5.0000000000000001E-4</v>
      </c>
      <c r="BO27" s="53">
        <v>3.8E-3</v>
      </c>
      <c r="BP27" s="53">
        <v>2E-3</v>
      </c>
      <c r="BQ27" s="53">
        <v>1.6199999999999999E-2</v>
      </c>
      <c r="BR27" s="53">
        <v>6.1999999999999998E-3</v>
      </c>
      <c r="BS27" s="53">
        <v>6.1100000000000002E-2</v>
      </c>
      <c r="BT27" s="53">
        <v>2.6800000000000001E-2</v>
      </c>
      <c r="BU27" s="53">
        <v>0.1421</v>
      </c>
      <c r="BV27" s="53">
        <v>5.4699999999999999E-2</v>
      </c>
      <c r="BW27" s="53">
        <v>0.27589999999999998</v>
      </c>
      <c r="BX27" s="54">
        <v>0.1051</v>
      </c>
      <c r="BY27" s="64">
        <f>+Fall_Hoy!B187</f>
        <v>0</v>
      </c>
      <c r="BZ27" s="62">
        <f>+Fall_Hoy!C187</f>
        <v>0</v>
      </c>
      <c r="CA27" s="62">
        <f>+Fall_Hoy!D187</f>
        <v>0</v>
      </c>
      <c r="CB27" s="62">
        <f>+Fall_Hoy!E187</f>
        <v>0</v>
      </c>
      <c r="CC27" s="62">
        <f>+Fall_Hoy!F187</f>
        <v>1.2</v>
      </c>
      <c r="CD27" s="62">
        <f>+Fall_Hoy!G187</f>
        <v>0</v>
      </c>
      <c r="CE27" s="62">
        <f>+Fall_Hoy!H187</f>
        <v>2.4</v>
      </c>
      <c r="CF27" s="62">
        <f>+Fall_Hoy!I187</f>
        <v>1.2</v>
      </c>
      <c r="CG27" s="62">
        <f>+Fall_Hoy!J187</f>
        <v>8.4</v>
      </c>
      <c r="CH27" s="62">
        <f>+Fall_Hoy!K187</f>
        <v>2.4</v>
      </c>
      <c r="CI27" s="62">
        <f>+Fall_Hoy!L187</f>
        <v>26.4</v>
      </c>
      <c r="CJ27" s="62">
        <f>+Fall_Hoy!M187</f>
        <v>14.399999999999999</v>
      </c>
      <c r="CK27" s="62">
        <f>+Fall_Hoy!N187</f>
        <v>44.4</v>
      </c>
      <c r="CL27" s="62">
        <f>+Fall_Hoy!O187</f>
        <v>16.8</v>
      </c>
      <c r="CM27" s="62">
        <f>+Fall_Hoy!P187</f>
        <v>61.199999999999996</v>
      </c>
      <c r="CN27" s="62">
        <f>+Fall_Hoy!Q187</f>
        <v>48</v>
      </c>
      <c r="CO27" s="62">
        <f>+Fall_Hoy!R187</f>
        <v>39.6</v>
      </c>
      <c r="CP27" s="62">
        <f>+Fall_Hoy!S187</f>
        <v>44.4</v>
      </c>
      <c r="CQ27" s="62">
        <f>+Fall_Hoy!T187</f>
        <v>7.1999999999999993</v>
      </c>
      <c r="CR27" s="253">
        <f>+Fall_Hoy!U187</f>
        <v>15.6</v>
      </c>
      <c r="CS27" s="75">
        <f t="shared" si="54"/>
        <v>6.1183596677730698E-2</v>
      </c>
      <c r="CT27" s="76">
        <f t="shared" si="54"/>
        <v>8.2838202493844076E-2</v>
      </c>
      <c r="CU27" s="76">
        <f t="shared" si="55"/>
        <v>0.10355704453792568</v>
      </c>
      <c r="CV27" s="76">
        <f t="shared" si="55"/>
        <v>8.6673621192938574E-2</v>
      </c>
      <c r="CW27" s="76">
        <f t="shared" si="117"/>
        <v>0.14702763504358715</v>
      </c>
      <c r="CX27" s="76">
        <f t="shared" si="100"/>
        <v>3.4542451481752057E-2</v>
      </c>
      <c r="CY27" s="76">
        <f t="shared" si="101"/>
        <v>0.13130984856691713</v>
      </c>
      <c r="CZ27" s="76">
        <f t="shared" si="102"/>
        <v>0.12533919920785624</v>
      </c>
      <c r="DA27" s="76">
        <f t="shared" si="103"/>
        <v>0.19644573537356261</v>
      </c>
      <c r="DB27" s="76">
        <f t="shared" si="104"/>
        <v>9.9380939563966125E-2</v>
      </c>
      <c r="DC27" s="76">
        <f t="shared" si="105"/>
        <v>0.20489481290154338</v>
      </c>
      <c r="DD27" s="76">
        <f t="shared" si="106"/>
        <v>0.19592369860404363</v>
      </c>
      <c r="DE27" s="76">
        <f t="shared" si="107"/>
        <v>0.10355704453792568</v>
      </c>
      <c r="DF27" s="76">
        <f t="shared" si="108"/>
        <v>8.6673621192938574E-2</v>
      </c>
      <c r="DG27" s="76">
        <f t="shared" si="109"/>
        <v>6.1183596677730698E-2</v>
      </c>
      <c r="DH27" s="76">
        <f t="shared" si="110"/>
        <v>8.2838202493844076E-2</v>
      </c>
      <c r="DI27" s="76">
        <f t="shared" si="111"/>
        <v>5.2069691337181229E-2</v>
      </c>
      <c r="DJ27" s="76">
        <f t="shared" si="112"/>
        <v>9.0440131790011855E-2</v>
      </c>
      <c r="DK27" s="76">
        <f t="shared" si="113"/>
        <v>3.2377682063753452E-2</v>
      </c>
      <c r="DL27" s="76">
        <f t="shared" si="114"/>
        <v>7.7468719521521401E-2</v>
      </c>
      <c r="DM27" s="85">
        <f>+'Cas_-14'!B26</f>
        <v>20</v>
      </c>
      <c r="DN27" s="62">
        <f>+'Cas_-14'!C26</f>
        <v>18</v>
      </c>
      <c r="DO27" s="62">
        <f>+'Cas_-14'!D26</f>
        <v>459</v>
      </c>
      <c r="DP27" s="62">
        <f>+'Cas_-14'!E26</f>
        <v>461</v>
      </c>
      <c r="DQ27" s="62">
        <f>+'Cas_-14'!F26</f>
        <v>2619</v>
      </c>
      <c r="DR27" s="62">
        <f>+'Cas_-14'!G26</f>
        <v>2175</v>
      </c>
      <c r="DS27" s="62">
        <f>+'Cas_-14'!H26</f>
        <v>2745</v>
      </c>
      <c r="DT27" s="62">
        <f>+'Cas_-14'!I26</f>
        <v>2147</v>
      </c>
      <c r="DU27" s="62">
        <f>+'Cas_-14'!J26</f>
        <v>2183</v>
      </c>
      <c r="DV27" s="62">
        <f>+'Cas_-14'!K26</f>
        <v>1864</v>
      </c>
      <c r="DW27" s="62">
        <f>+'Cas_-14'!L26</f>
        <v>1375</v>
      </c>
      <c r="DX27" s="62">
        <f>+'Cas_-14'!M26</f>
        <v>1321</v>
      </c>
      <c r="DY27" s="62">
        <f>+'Cas_-14'!N26</f>
        <v>761</v>
      </c>
      <c r="DZ27" s="62">
        <f>+'Cas_-14'!O26</f>
        <v>817</v>
      </c>
      <c r="EA27" s="62">
        <f>+'Cas_-14'!P26</f>
        <v>410</v>
      </c>
      <c r="EB27" s="62">
        <f>+'Cas_-14'!Q26</f>
        <v>423</v>
      </c>
      <c r="EC27" s="62">
        <f>+'Cas_-14'!R26</f>
        <v>94</v>
      </c>
      <c r="ED27" s="62">
        <f>+'Cas_-14'!S26</f>
        <v>167</v>
      </c>
      <c r="EE27" s="62">
        <f>+'Cas_-14'!T26</f>
        <v>15</v>
      </c>
      <c r="EF27" s="86">
        <f>+'Cas_-14'!U26</f>
        <v>36</v>
      </c>
      <c r="EG27" s="201">
        <f t="shared" si="122"/>
        <v>2.9197932786358724E-4</v>
      </c>
      <c r="EH27" s="91">
        <f t="shared" si="122"/>
        <v>2.7975071103305719E-4</v>
      </c>
      <c r="EI27" s="91">
        <f t="shared" si="122"/>
        <v>6.6078343866518867E-3</v>
      </c>
      <c r="EJ27" s="91">
        <f t="shared" si="122"/>
        <v>7.1395384853647206E-3</v>
      </c>
      <c r="EK27" s="91">
        <f t="shared" si="122"/>
        <v>4.017179231536161E-2</v>
      </c>
      <c r="EL27" s="91">
        <f t="shared" si="122"/>
        <v>3.4542451481752057E-2</v>
      </c>
      <c r="EM27" s="91">
        <f t="shared" si="122"/>
        <v>5.1063117361459902E-2</v>
      </c>
      <c r="EN27" s="91">
        <f t="shared" si="122"/>
        <v>4.0365489104890108E-2</v>
      </c>
      <c r="EO27" s="91">
        <f t="shared" si="122"/>
        <v>4.59472543200522E-2</v>
      </c>
      <c r="EP27" s="91">
        <f t="shared" si="122"/>
        <v>3.8592931530673516E-2</v>
      </c>
      <c r="EQ27" s="91">
        <f t="shared" si="122"/>
        <v>4.0552098386763796E-2</v>
      </c>
      <c r="ER27" s="91">
        <f t="shared" si="122"/>
        <v>3.5946556368880785E-2</v>
      </c>
      <c r="ES27" s="91">
        <f t="shared" si="122"/>
        <v>2.8753872893523765E-2</v>
      </c>
      <c r="ET27" s="91">
        <f t="shared" si="122"/>
        <v>2.6133128618494705E-2</v>
      </c>
      <c r="EU27" s="91">
        <f t="shared" si="122"/>
        <v>2.5044285627023394E-2</v>
      </c>
      <c r="EV27" s="91">
        <f t="shared" si="120"/>
        <v>1.9564312473983627E-2</v>
      </c>
      <c r="EW27" s="91">
        <f t="shared" si="23"/>
        <v>1.7563527653213753E-2</v>
      </c>
      <c r="EX27" s="91">
        <f t="shared" si="23"/>
        <v>1.860724233983287E-2</v>
      </c>
      <c r="EY27" s="91">
        <f t="shared" si="23"/>
        <v>1.8610421836228287E-2</v>
      </c>
      <c r="EZ27" s="100">
        <f t="shared" si="23"/>
        <v>1.8789144050104383E-2</v>
      </c>
      <c r="FA27" s="119">
        <f t="shared" si="72"/>
        <v>2.4430162468564127</v>
      </c>
      <c r="FB27" s="120">
        <f t="shared" si="72"/>
        <v>4.2341484069016611</v>
      </c>
      <c r="FC27" s="120">
        <f t="shared" si="73"/>
        <v>3.6014990022874391</v>
      </c>
      <c r="FD27" s="120">
        <f t="shared" si="73"/>
        <v>3.3166186283412959</v>
      </c>
      <c r="FE27" s="120">
        <f t="shared" si="123"/>
        <v>3.6599719994908986</v>
      </c>
      <c r="FF27" s="120">
        <f t="shared" si="123"/>
        <v>1</v>
      </c>
      <c r="FG27" s="120">
        <f t="shared" si="123"/>
        <v>2.5715204114432657</v>
      </c>
      <c r="FH27" s="120">
        <f t="shared" si="123"/>
        <v>3.1051079024996113</v>
      </c>
      <c r="FI27" s="120">
        <f t="shared" si="123"/>
        <v>4.2754619025805463</v>
      </c>
      <c r="FJ27" s="120">
        <f t="shared" si="123"/>
        <v>2.5751072961373387</v>
      </c>
      <c r="FK27" s="120">
        <f t="shared" si="123"/>
        <v>5.0526315789473681</v>
      </c>
      <c r="FL27" s="120">
        <f t="shared" si="123"/>
        <v>5.4504163512490535</v>
      </c>
      <c r="FM27" s="120">
        <f t="shared" si="123"/>
        <v>3.6014990022874391</v>
      </c>
      <c r="FN27" s="120">
        <f t="shared" si="123"/>
        <v>3.3166186283412959</v>
      </c>
      <c r="FO27" s="120">
        <f t="shared" si="123"/>
        <v>2.4430162468564127</v>
      </c>
      <c r="FP27" s="120">
        <f t="shared" si="123"/>
        <v>4.2341484069016611</v>
      </c>
      <c r="FQ27" s="120">
        <f t="shared" si="123"/>
        <v>2.9646488088999354</v>
      </c>
      <c r="FR27" s="120">
        <f t="shared" si="123"/>
        <v>4.8604801366189001</v>
      </c>
      <c r="FS27" s="120">
        <f t="shared" si="123"/>
        <v>1.7397607828923523</v>
      </c>
      <c r="FT27" s="121">
        <f t="shared" si="121"/>
        <v>4.123057405645417</v>
      </c>
      <c r="FU27" s="85">
        <f>+Cas_Hoy!B26</f>
        <v>22</v>
      </c>
      <c r="FV27" s="62">
        <f>+Cas_Hoy!C26</f>
        <v>21</v>
      </c>
      <c r="FW27" s="62">
        <f>+Cas_Hoy!D26</f>
        <v>577</v>
      </c>
      <c r="FX27" s="62">
        <f>+Cas_Hoy!E26</f>
        <v>577</v>
      </c>
      <c r="FY27" s="62">
        <f>+Cas_Hoy!F26</f>
        <v>3036</v>
      </c>
      <c r="FZ27" s="62">
        <f>+Cas_Hoy!G26</f>
        <v>2551</v>
      </c>
      <c r="GA27" s="62">
        <f>+Cas_Hoy!H26</f>
        <v>3170</v>
      </c>
      <c r="GB27" s="62">
        <f>+Cas_Hoy!I26</f>
        <v>2514</v>
      </c>
      <c r="GC27" s="62">
        <f>+Cas_Hoy!J26</f>
        <v>2510</v>
      </c>
      <c r="GD27" s="62">
        <f>+Cas_Hoy!K26</f>
        <v>2173</v>
      </c>
      <c r="GE27" s="62">
        <f>+Cas_Hoy!L26</f>
        <v>1594</v>
      </c>
      <c r="GF27" s="62">
        <f>+Cas_Hoy!M26</f>
        <v>1555</v>
      </c>
      <c r="GG27" s="62">
        <f>+Cas_Hoy!N26</f>
        <v>909</v>
      </c>
      <c r="GH27" s="62">
        <f>+Cas_Hoy!O26</f>
        <v>962</v>
      </c>
      <c r="GI27" s="62">
        <f>+Cas_Hoy!P26</f>
        <v>461</v>
      </c>
      <c r="GJ27" s="62">
        <f>+Cas_Hoy!Q26</f>
        <v>482</v>
      </c>
      <c r="GK27" s="62">
        <f>+Cas_Hoy!R26</f>
        <v>111</v>
      </c>
      <c r="GL27" s="62">
        <f>+Cas_Hoy!S26</f>
        <v>190</v>
      </c>
      <c r="GM27" s="62">
        <f>+Cas_Hoy!T26</f>
        <v>16</v>
      </c>
      <c r="GN27" s="86">
        <f>+Cas_Hoy!U26</f>
        <v>37</v>
      </c>
      <c r="GO27" s="543">
        <f t="shared" si="74"/>
        <v>6.8794239191302078E-2</v>
      </c>
      <c r="GP27" s="112">
        <f t="shared" si="75"/>
        <v>9.4392467144285674E-2</v>
      </c>
      <c r="GQ27" s="112">
        <f t="shared" si="76"/>
        <v>0.12369691653741716</v>
      </c>
      <c r="GR27" s="112">
        <f t="shared" si="77"/>
        <v>0.10205633242057149</v>
      </c>
      <c r="GS27" s="323">
        <f t="shared" si="119"/>
        <v>0.17043753340676998</v>
      </c>
      <c r="GT27" s="323">
        <f t="shared" si="119"/>
        <v>4.051392815170092E-2</v>
      </c>
      <c r="GU27" s="323">
        <f t="shared" si="119"/>
        <v>0.15164015298984601</v>
      </c>
      <c r="GV27" s="323">
        <f t="shared" si="119"/>
        <v>0.14676420438218471</v>
      </c>
      <c r="GW27" s="323">
        <f t="shared" si="119"/>
        <v>0.22587210068146685</v>
      </c>
      <c r="GX27" s="323">
        <f t="shared" si="118"/>
        <v>0.11585556956679097</v>
      </c>
      <c r="GY27" s="323">
        <f t="shared" si="118"/>
        <v>0.23752896855640737</v>
      </c>
      <c r="GZ27" s="323">
        <f t="shared" si="118"/>
        <v>0.23062933484427542</v>
      </c>
      <c r="HA27" s="323">
        <f t="shared" si="118"/>
        <v>0.12369691653741716</v>
      </c>
      <c r="HB27" s="323">
        <f t="shared" si="118"/>
        <v>0.10205633242057149</v>
      </c>
      <c r="HC27" s="323">
        <f t="shared" si="118"/>
        <v>6.8794239191302078E-2</v>
      </c>
      <c r="HD27" s="323">
        <f t="shared" si="118"/>
        <v>9.4392467144285674E-2</v>
      </c>
      <c r="HE27" s="323">
        <f t="shared" si="118"/>
        <v>6.1486550408799114E-2</v>
      </c>
      <c r="HF27" s="323">
        <f t="shared" si="118"/>
        <v>0.10289595832396557</v>
      </c>
      <c r="HG27" s="323">
        <f t="shared" si="118"/>
        <v>3.4536194201337016E-2</v>
      </c>
      <c r="HH27" s="327">
        <f t="shared" si="118"/>
        <v>7.9620628397119211E-2</v>
      </c>
      <c r="HI27" s="331">
        <f>+CyF_Tot!B26</f>
        <v>0</v>
      </c>
      <c r="HJ27" s="149">
        <f>+CyF_Tot!C26</f>
        <v>20235</v>
      </c>
      <c r="HK27" s="149">
        <f>+CyF_Tot!D26</f>
        <v>21953</v>
      </c>
      <c r="HL27" s="149">
        <f>+CyF_Tot!E26</f>
        <v>23624</v>
      </c>
      <c r="HM27" s="149">
        <f>+CyF_Tot!F26</f>
        <v>0</v>
      </c>
      <c r="HN27" s="149">
        <f>+CyF_Tot!G26</f>
        <v>244</v>
      </c>
      <c r="HO27" s="149">
        <f>+CyF_Tot!H26</f>
        <v>259</v>
      </c>
      <c r="HP27" s="149">
        <f>+CyF_Tot!I26</f>
        <v>279</v>
      </c>
      <c r="HQ27" s="204">
        <f t="shared" si="26"/>
        <v>8.7681143651507837E-2</v>
      </c>
      <c r="HR27" s="198">
        <f t="shared" si="27"/>
        <v>8.2362518992802253E-2</v>
      </c>
      <c r="HS27" s="198">
        <f t="shared" si="28"/>
        <v>8.8916395828559799E-2</v>
      </c>
      <c r="HT27" s="198">
        <f t="shared" si="29"/>
        <v>8.2653091266575093E-2</v>
      </c>
      <c r="HU27" s="198">
        <f t="shared" si="30"/>
        <v>8.3453125060002534E-2</v>
      </c>
      <c r="HV27" s="198">
        <f t="shared" si="31"/>
        <v>8.0599884539122937E-2</v>
      </c>
      <c r="HW27" s="198">
        <f t="shared" si="32"/>
        <v>6.8811866613245745E-2</v>
      </c>
      <c r="HX27" s="198">
        <f t="shared" si="33"/>
        <v>6.8084795901778891E-2</v>
      </c>
      <c r="HY27" s="198">
        <f t="shared" si="34"/>
        <v>6.0816648895249334E-2</v>
      </c>
      <c r="HZ27" s="198">
        <f t="shared" si="35"/>
        <v>6.1825331502002645E-2</v>
      </c>
      <c r="IA27" s="198">
        <f t="shared" si="36"/>
        <v>4.3402793333990428E-2</v>
      </c>
      <c r="IB27" s="198">
        <f t="shared" si="37"/>
        <v>4.7040706999463659E-2</v>
      </c>
      <c r="IC27" s="198">
        <f t="shared" si="38"/>
        <v>3.3877911002960767E-2</v>
      </c>
      <c r="ID27" s="198">
        <f t="shared" si="39"/>
        <v>4.0018330374275012E-2</v>
      </c>
      <c r="IE27" s="198">
        <f t="shared" si="40"/>
        <v>2.0955765171520844E-2</v>
      </c>
      <c r="IF27" s="198">
        <f t="shared" si="41"/>
        <v>2.7676049036311295E-2</v>
      </c>
      <c r="IG27" s="198">
        <f t="shared" si="42"/>
        <v>6.8508493798778063E-3</v>
      </c>
      <c r="IH27" s="198">
        <f t="shared" si="43"/>
        <v>1.1488485273617958E-2</v>
      </c>
      <c r="II27" s="198">
        <f t="shared" si="44"/>
        <v>1.0317235800040194E-3</v>
      </c>
      <c r="IJ27" s="99">
        <f t="shared" si="45"/>
        <v>2.4525835971311426E-3</v>
      </c>
      <c r="IK27" s="677"/>
      <c r="IL27" s="678"/>
      <c r="IM27" s="678"/>
      <c r="IN27" s="678"/>
      <c r="IO27" s="678"/>
      <c r="IP27" s="678"/>
      <c r="IQ27" s="678"/>
      <c r="IR27" s="678"/>
      <c r="IS27" s="678"/>
      <c r="IT27" s="678"/>
      <c r="IU27" s="678"/>
      <c r="IV27" s="678"/>
      <c r="IW27" s="678"/>
      <c r="IX27" s="678"/>
      <c r="IY27" s="678"/>
      <c r="IZ27" s="678"/>
      <c r="JA27" s="678"/>
      <c r="JB27" s="678"/>
      <c r="JC27" s="678"/>
      <c r="JD27" s="679"/>
      <c r="JF27" s="616">
        <f t="shared" si="116"/>
        <v>0</v>
      </c>
      <c r="JG27" s="291">
        <f t="shared" si="116"/>
        <v>0</v>
      </c>
      <c r="JH27" s="291">
        <f t="shared" si="116"/>
        <v>0</v>
      </c>
      <c r="JI27" s="291">
        <f t="shared" si="116"/>
        <v>0</v>
      </c>
      <c r="JJ27" s="291">
        <f t="shared" si="116"/>
        <v>18.406319503029373</v>
      </c>
      <c r="JK27" s="291">
        <f t="shared" si="116"/>
        <v>0</v>
      </c>
      <c r="JL27" s="291">
        <f t="shared" si="116"/>
        <v>44.645348512751831</v>
      </c>
      <c r="JM27" s="291">
        <f t="shared" si="116"/>
        <v>22.561055857414129</v>
      </c>
      <c r="JN27" s="291">
        <f t="shared" si="116"/>
        <v>176.80116183620635</v>
      </c>
      <c r="JO27" s="291">
        <f t="shared" si="116"/>
        <v>49.690469781983062</v>
      </c>
      <c r="JP27" s="291">
        <f t="shared" si="116"/>
        <v>778.60028902586487</v>
      </c>
      <c r="JQ27" s="291">
        <f t="shared" si="116"/>
        <v>391.84739720808722</v>
      </c>
      <c r="JR27" s="291">
        <f t="shared" si="116"/>
        <v>1677.6241215143959</v>
      </c>
      <c r="JS27" s="291">
        <f t="shared" si="116"/>
        <v>537.37645139621918</v>
      </c>
      <c r="JT27" s="291">
        <f t="shared" si="116"/>
        <v>3738.3177570093453</v>
      </c>
      <c r="JU27" s="291">
        <f t="shared" si="116"/>
        <v>2220.0638268350217</v>
      </c>
      <c r="JV27" s="291">
        <f t="shared" si="115"/>
        <v>7399.1031390134531</v>
      </c>
      <c r="JW27" s="291">
        <f t="shared" si="115"/>
        <v>4947.0752089136495</v>
      </c>
      <c r="JX27" s="291">
        <f t="shared" si="115"/>
        <v>8933.0024813895761</v>
      </c>
      <c r="JY27" s="617">
        <f t="shared" si="115"/>
        <v>8141.9624217118999</v>
      </c>
      <c r="JZ27" s="614">
        <f t="shared" si="79"/>
        <v>5.9067908405363365</v>
      </c>
      <c r="KA27" s="291">
        <f t="shared" si="79"/>
        <v>0</v>
      </c>
      <c r="KB27" s="291">
        <f t="shared" si="80"/>
        <v>275.19881634917698</v>
      </c>
      <c r="KC27" s="291">
        <f t="shared" si="80"/>
        <v>130.21115909633457</v>
      </c>
      <c r="KD27" s="291">
        <f t="shared" si="81"/>
        <v>3110.5214817838551</v>
      </c>
      <c r="KE27" s="617">
        <f t="shared" si="81"/>
        <v>1956.8796550372401</v>
      </c>
      <c r="KF27" s="614">
        <f t="shared" si="82"/>
        <v>3.0377055197640717</v>
      </c>
      <c r="KG27" s="291">
        <f t="shared" si="83"/>
        <v>201.89311368923089</v>
      </c>
      <c r="KH27" s="617">
        <f t="shared" si="84"/>
        <v>2458.1005586592182</v>
      </c>
    </row>
    <row r="28" spans="1:294" ht="14.4">
      <c r="A28" s="35" t="s">
        <v>40</v>
      </c>
      <c r="B28" s="224">
        <v>508328</v>
      </c>
      <c r="C28" s="522">
        <f t="shared" si="85"/>
        <v>37474</v>
      </c>
      <c r="D28" s="505">
        <f t="shared" si="86"/>
        <v>483</v>
      </c>
      <c r="E28" s="234">
        <f t="shared" si="48"/>
        <v>5.7279657907137989E-3</v>
      </c>
      <c r="F28" s="206">
        <f t="shared" si="0"/>
        <v>6.4965927511370605E-2</v>
      </c>
      <c r="G28" s="26">
        <f t="shared" si="49"/>
        <v>2.5533893320203367</v>
      </c>
      <c r="H28" s="25">
        <f t="shared" si="1"/>
        <v>0.16588330625234021</v>
      </c>
      <c r="I28" s="32">
        <f t="shared" si="2"/>
        <v>0.18823616213966199</v>
      </c>
      <c r="J28" s="343">
        <f t="shared" si="3"/>
        <v>0.32691274923508729</v>
      </c>
      <c r="K28" s="344">
        <f t="shared" si="50"/>
        <v>2.9065061111477868E-3</v>
      </c>
      <c r="L28" s="345">
        <f t="shared" si="51"/>
        <v>5.0320646800258428</v>
      </c>
      <c r="M28" s="346">
        <f t="shared" si="52"/>
        <v>0.37096440058247515</v>
      </c>
      <c r="N28" s="826"/>
      <c r="O28" s="161"/>
      <c r="P28" s="161"/>
      <c r="Q28" s="161"/>
      <c r="R28" s="161"/>
      <c r="S28" s="162">
        <f t="shared" si="4"/>
        <v>37474</v>
      </c>
      <c r="T28" s="163">
        <f t="shared" si="5"/>
        <v>7372.0117719267873</v>
      </c>
      <c r="U28" s="162">
        <f t="shared" si="6"/>
        <v>1494</v>
      </c>
      <c r="V28" s="164">
        <f t="shared" si="7"/>
        <v>4.1523068371317397E-2</v>
      </c>
      <c r="W28" s="163">
        <f t="shared" si="8"/>
        <v>293.90472293479803</v>
      </c>
      <c r="X28" s="162">
        <f t="shared" si="9"/>
        <v>4450</v>
      </c>
      <c r="Y28" s="164">
        <f t="shared" si="10"/>
        <v>0.13475048449612403</v>
      </c>
      <c r="Z28" s="163">
        <f t="shared" si="11"/>
        <v>875.41902078972635</v>
      </c>
      <c r="AA28" s="162">
        <f t="shared" si="12"/>
        <v>483</v>
      </c>
      <c r="AB28" s="163">
        <f t="shared" si="13"/>
        <v>950.17390346390516</v>
      </c>
      <c r="AC28" s="165">
        <f t="shared" si="53"/>
        <v>1.2888936329188238E-2</v>
      </c>
      <c r="AD28" s="162">
        <f t="shared" si="14"/>
        <v>13</v>
      </c>
      <c r="AE28" s="164">
        <f t="shared" si="15"/>
        <v>2.7659574468085105E-2</v>
      </c>
      <c r="AF28" s="163">
        <f t="shared" si="16"/>
        <v>25.57403880958751</v>
      </c>
      <c r="AG28" s="162">
        <f t="shared" si="17"/>
        <v>28</v>
      </c>
      <c r="AH28" s="164">
        <f t="shared" si="18"/>
        <v>6.1538461538461542E-2</v>
      </c>
      <c r="AI28" s="163">
        <f t="shared" si="19"/>
        <v>55.082545128342332</v>
      </c>
      <c r="AJ28" s="830"/>
      <c r="AK28" s="81">
        <v>42019</v>
      </c>
      <c r="AL28" s="39">
        <v>39699</v>
      </c>
      <c r="AM28" s="39">
        <v>41863</v>
      </c>
      <c r="AN28" s="39">
        <v>40415</v>
      </c>
      <c r="AO28" s="39">
        <v>42200</v>
      </c>
      <c r="AP28" s="39">
        <v>41240</v>
      </c>
      <c r="AQ28" s="39">
        <v>35090</v>
      </c>
      <c r="AR28" s="39">
        <v>35482</v>
      </c>
      <c r="AS28" s="39">
        <v>32227</v>
      </c>
      <c r="AT28" s="39">
        <v>32453</v>
      </c>
      <c r="AU28" s="39">
        <v>24417</v>
      </c>
      <c r="AV28" s="39">
        <v>24668</v>
      </c>
      <c r="AW28" s="39">
        <v>18767</v>
      </c>
      <c r="AX28" s="39">
        <v>20526</v>
      </c>
      <c r="AY28" s="39">
        <v>11287</v>
      </c>
      <c r="AZ28" s="39">
        <v>13846</v>
      </c>
      <c r="BA28" s="39">
        <v>3723</v>
      </c>
      <c r="BB28" s="39">
        <v>6206</v>
      </c>
      <c r="BC28" s="39">
        <v>577</v>
      </c>
      <c r="BD28" s="46">
        <v>1623</v>
      </c>
      <c r="BE28" s="258">
        <v>2.0000000000000002E-5</v>
      </c>
      <c r="BF28" s="43">
        <v>2.0000000000000002E-5</v>
      </c>
      <c r="BG28" s="53">
        <v>5.0000000000000002E-5</v>
      </c>
      <c r="BH28" s="53">
        <v>4.0000000000000003E-5</v>
      </c>
      <c r="BI28" s="53">
        <v>1.2518952302791728E-4</v>
      </c>
      <c r="BJ28" s="53">
        <v>1.2406223545552731E-4</v>
      </c>
      <c r="BK28" s="53">
        <v>3.4000000000000002E-4</v>
      </c>
      <c r="BL28" s="53">
        <v>1.8000000000000001E-4</v>
      </c>
      <c r="BM28" s="53">
        <v>8.9999999999999998E-4</v>
      </c>
      <c r="BN28" s="53">
        <v>5.0000000000000001E-4</v>
      </c>
      <c r="BO28" s="53">
        <v>3.8E-3</v>
      </c>
      <c r="BP28" s="53">
        <v>2E-3</v>
      </c>
      <c r="BQ28" s="53">
        <v>1.6199999999999999E-2</v>
      </c>
      <c r="BR28" s="53">
        <v>6.1999999999999998E-3</v>
      </c>
      <c r="BS28" s="53">
        <v>6.1100000000000002E-2</v>
      </c>
      <c r="BT28" s="53">
        <v>2.6800000000000001E-2</v>
      </c>
      <c r="BU28" s="53">
        <v>0.1421</v>
      </c>
      <c r="BV28" s="53">
        <v>5.4699999999999999E-2</v>
      </c>
      <c r="BW28" s="53">
        <v>0.27589999999999998</v>
      </c>
      <c r="BX28" s="54">
        <v>0.1051</v>
      </c>
      <c r="BY28" s="64">
        <f>+Fall_Hoy!B188</f>
        <v>0</v>
      </c>
      <c r="BZ28" s="62">
        <f>+Fall_Hoy!C188</f>
        <v>0</v>
      </c>
      <c r="CA28" s="62">
        <f>+Fall_Hoy!D188</f>
        <v>0</v>
      </c>
      <c r="CB28" s="62">
        <f>+Fall_Hoy!E188</f>
        <v>0</v>
      </c>
      <c r="CC28" s="62">
        <f>+Fall_Hoy!F188</f>
        <v>4.8</v>
      </c>
      <c r="CD28" s="62">
        <f>+Fall_Hoy!G188</f>
        <v>0</v>
      </c>
      <c r="CE28" s="62">
        <f>+Fall_Hoy!H188</f>
        <v>4.8</v>
      </c>
      <c r="CF28" s="62">
        <f>+Fall_Hoy!I188</f>
        <v>0</v>
      </c>
      <c r="CG28" s="62">
        <f>+Fall_Hoy!J188</f>
        <v>13.2</v>
      </c>
      <c r="CH28" s="62">
        <f>+Fall_Hoy!K188</f>
        <v>8.4</v>
      </c>
      <c r="CI28" s="62">
        <f>+Fall_Hoy!L188</f>
        <v>48</v>
      </c>
      <c r="CJ28" s="62">
        <f>+Fall_Hoy!M188</f>
        <v>19.2</v>
      </c>
      <c r="CK28" s="62">
        <f>+Fall_Hoy!N188</f>
        <v>110.39999999999999</v>
      </c>
      <c r="CL28" s="62">
        <f>+Fall_Hoy!O188</f>
        <v>42</v>
      </c>
      <c r="CM28" s="62">
        <f>+Fall_Hoy!P188</f>
        <v>108</v>
      </c>
      <c r="CN28" s="62">
        <f>+Fall_Hoy!Q188</f>
        <v>63.599999999999994</v>
      </c>
      <c r="CO28" s="62">
        <f>+Fall_Hoy!R188</f>
        <v>56.4</v>
      </c>
      <c r="CP28" s="62">
        <f>+Fall_Hoy!S188</f>
        <v>61.199999999999996</v>
      </c>
      <c r="CQ28" s="62">
        <f>+Fall_Hoy!T188</f>
        <v>14.399999999999999</v>
      </c>
      <c r="CR28" s="253">
        <f>+Fall_Hoy!U188</f>
        <v>14.399999999999999</v>
      </c>
      <c r="CS28" s="75">
        <f t="shared" si="54"/>
        <v>0.15660442172584743</v>
      </c>
      <c r="CT28" s="76">
        <f t="shared" si="54"/>
        <v>0.17139493921408411</v>
      </c>
      <c r="CU28" s="76">
        <f t="shared" si="55"/>
        <v>0.36312755447406697</v>
      </c>
      <c r="CV28" s="76">
        <f t="shared" si="55"/>
        <v>0.3300298912787244</v>
      </c>
      <c r="CW28" s="76">
        <f t="shared" si="117"/>
        <v>0.7</v>
      </c>
      <c r="CX28" s="76">
        <f t="shared" si="100"/>
        <v>9.0155189136760433E-2</v>
      </c>
      <c r="CY28" s="76">
        <f t="shared" si="101"/>
        <v>0.40232678993512477</v>
      </c>
      <c r="CZ28" s="76">
        <f t="shared" si="102"/>
        <v>0.10557465757285384</v>
      </c>
      <c r="DA28" s="76">
        <f t="shared" si="103"/>
        <v>0.45510493271687297</v>
      </c>
      <c r="DB28" s="76">
        <f t="shared" si="104"/>
        <v>0.51767170985733213</v>
      </c>
      <c r="DC28" s="76">
        <f t="shared" si="105"/>
        <v>0.51732722887203264</v>
      </c>
      <c r="DD28" s="76">
        <f t="shared" si="106"/>
        <v>0.38916815307280689</v>
      </c>
      <c r="DE28" s="76">
        <f t="shared" si="107"/>
        <v>0.36312755447406697</v>
      </c>
      <c r="DF28" s="76">
        <f t="shared" si="108"/>
        <v>0.3300298912787244</v>
      </c>
      <c r="DG28" s="76">
        <f t="shared" si="109"/>
        <v>0.15660442172584743</v>
      </c>
      <c r="DH28" s="76">
        <f t="shared" si="110"/>
        <v>0.17139493921408411</v>
      </c>
      <c r="DI28" s="76">
        <f t="shared" si="111"/>
        <v>0.10660853855004447</v>
      </c>
      <c r="DJ28" s="76">
        <f t="shared" si="112"/>
        <v>0.18028198222985245</v>
      </c>
      <c r="DK28" s="76">
        <f t="shared" si="113"/>
        <v>9.0455499977072029E-2</v>
      </c>
      <c r="DL28" s="76">
        <f t="shared" si="114"/>
        <v>8.4419204665568029E-2</v>
      </c>
      <c r="DM28" s="85">
        <f>+'Cas_-14'!B27</f>
        <v>206</v>
      </c>
      <c r="DN28" s="62">
        <f>+'Cas_-14'!C27</f>
        <v>185</v>
      </c>
      <c r="DO28" s="62">
        <f>+'Cas_-14'!D27</f>
        <v>1383</v>
      </c>
      <c r="DP28" s="62">
        <f>+'Cas_-14'!E27</f>
        <v>1665</v>
      </c>
      <c r="DQ28" s="62">
        <f>+'Cas_-14'!F27</f>
        <v>3535</v>
      </c>
      <c r="DR28" s="62">
        <f>+'Cas_-14'!G27</f>
        <v>3718</v>
      </c>
      <c r="DS28" s="62">
        <f>+'Cas_-14'!H27</f>
        <v>3713</v>
      </c>
      <c r="DT28" s="62">
        <f>+'Cas_-14'!I27</f>
        <v>3746</v>
      </c>
      <c r="DU28" s="62">
        <f>+'Cas_-14'!J27</f>
        <v>3096</v>
      </c>
      <c r="DV28" s="62">
        <f>+'Cas_-14'!K27</f>
        <v>3304</v>
      </c>
      <c r="DW28" s="62">
        <f>+'Cas_-14'!L27</f>
        <v>2164</v>
      </c>
      <c r="DX28" s="62">
        <f>+'Cas_-14'!M27</f>
        <v>2148</v>
      </c>
      <c r="DY28" s="62">
        <f>+'Cas_-14'!N27</f>
        <v>1244</v>
      </c>
      <c r="DZ28" s="62">
        <f>+'Cas_-14'!O27</f>
        <v>1225</v>
      </c>
      <c r="EA28" s="62">
        <f>+'Cas_-14'!P27</f>
        <v>575</v>
      </c>
      <c r="EB28" s="62">
        <f>+'Cas_-14'!Q27</f>
        <v>545</v>
      </c>
      <c r="EC28" s="62">
        <f>+'Cas_-14'!R27</f>
        <v>163</v>
      </c>
      <c r="ED28" s="62">
        <f>+'Cas_-14'!S27</f>
        <v>222</v>
      </c>
      <c r="EE28" s="62">
        <f>+'Cas_-14'!T27</f>
        <v>30</v>
      </c>
      <c r="EF28" s="86">
        <f>+'Cas_-14'!U27</f>
        <v>45</v>
      </c>
      <c r="EG28" s="201">
        <f t="shared" si="122"/>
        <v>4.9025440871986485E-3</v>
      </c>
      <c r="EH28" s="90">
        <f t="shared" si="122"/>
        <v>4.6600670042066554E-3</v>
      </c>
      <c r="EI28" s="90">
        <f t="shared" si="122"/>
        <v>3.3036332799847121E-2</v>
      </c>
      <c r="EJ28" s="90">
        <f t="shared" si="122"/>
        <v>4.1197575157738461E-2</v>
      </c>
      <c r="EK28" s="90">
        <f t="shared" si="122"/>
        <v>8.3767772511848346E-2</v>
      </c>
      <c r="EL28" s="90">
        <f t="shared" si="122"/>
        <v>9.0155189136760433E-2</v>
      </c>
      <c r="EM28" s="90">
        <f t="shared" si="122"/>
        <v>0.10581362211456255</v>
      </c>
      <c r="EN28" s="90">
        <f t="shared" si="122"/>
        <v>0.10557465757285384</v>
      </c>
      <c r="EO28" s="90">
        <f t="shared" si="122"/>
        <v>9.6068513978961739E-2</v>
      </c>
      <c r="EP28" s="90">
        <f t="shared" si="122"/>
        <v>0.10180876960527532</v>
      </c>
      <c r="EQ28" s="90">
        <f t="shared" si="122"/>
        <v>8.8626776426260392E-2</v>
      </c>
      <c r="ER28" s="90">
        <f t="shared" si="122"/>
        <v>8.7076374250040542E-2</v>
      </c>
      <c r="ES28" s="90">
        <f t="shared" si="122"/>
        <v>6.6286566846059575E-2</v>
      </c>
      <c r="ET28" s="90">
        <f t="shared" si="122"/>
        <v>5.968040533956933E-2</v>
      </c>
      <c r="EU28" s="90">
        <f t="shared" si="122"/>
        <v>5.0943563391512361E-2</v>
      </c>
      <c r="EV28" s="90">
        <f t="shared" si="120"/>
        <v>3.9361548461649576E-2</v>
      </c>
      <c r="EW28" s="90">
        <f t="shared" si="23"/>
        <v>4.3781896320171904E-2</v>
      </c>
      <c r="EX28" s="90">
        <f t="shared" si="23"/>
        <v>3.5771833709313569E-2</v>
      </c>
      <c r="EY28" s="90">
        <f t="shared" si="23"/>
        <v>5.1993067590987867E-2</v>
      </c>
      <c r="EZ28" s="99">
        <f t="shared" si="23"/>
        <v>2.7726432532347505E-2</v>
      </c>
      <c r="FA28" s="119">
        <f t="shared" si="72"/>
        <v>3.0740767095993737</v>
      </c>
      <c r="FB28" s="120">
        <f t="shared" si="72"/>
        <v>4.3543749144187309</v>
      </c>
      <c r="FC28" s="120">
        <f t="shared" si="73"/>
        <v>5.4781469572466355</v>
      </c>
      <c r="FD28" s="120">
        <f t="shared" si="73"/>
        <v>5.5299539170506913</v>
      </c>
      <c r="FE28" s="120">
        <f t="shared" si="123"/>
        <v>8.356435643564355</v>
      </c>
      <c r="FF28" s="120">
        <f t="shared" si="123"/>
        <v>1</v>
      </c>
      <c r="FG28" s="120">
        <f t="shared" si="123"/>
        <v>3.8022211308439346</v>
      </c>
      <c r="FH28" s="120">
        <f t="shared" si="123"/>
        <v>1</v>
      </c>
      <c r="FI28" s="120">
        <f t="shared" si="123"/>
        <v>4.7372954349698535</v>
      </c>
      <c r="FJ28" s="120">
        <f t="shared" si="123"/>
        <v>5.0847457627118642</v>
      </c>
      <c r="FK28" s="120">
        <f t="shared" si="123"/>
        <v>5.8371436910205272</v>
      </c>
      <c r="FL28" s="120">
        <f t="shared" si="123"/>
        <v>4.4692737430167595</v>
      </c>
      <c r="FM28" s="120">
        <f t="shared" si="123"/>
        <v>5.4781469572466355</v>
      </c>
      <c r="FN28" s="120">
        <f t="shared" si="123"/>
        <v>5.5299539170506913</v>
      </c>
      <c r="FO28" s="120">
        <f t="shared" si="123"/>
        <v>3.0740767095993737</v>
      </c>
      <c r="FP28" s="120">
        <f t="shared" si="123"/>
        <v>4.3543749144187309</v>
      </c>
      <c r="FQ28" s="120">
        <f t="shared" si="123"/>
        <v>2.4349913436921202</v>
      </c>
      <c r="FR28" s="120">
        <f t="shared" si="123"/>
        <v>5.0397746924255147</v>
      </c>
      <c r="FS28" s="120">
        <f t="shared" si="123"/>
        <v>1.739760782892352</v>
      </c>
      <c r="FT28" s="121">
        <f t="shared" si="121"/>
        <v>3.0447193149381535</v>
      </c>
      <c r="FU28" s="85">
        <f>+Cas_Hoy!B27</f>
        <v>251</v>
      </c>
      <c r="FV28" s="62">
        <f>+Cas_Hoy!C27</f>
        <v>223</v>
      </c>
      <c r="FW28" s="62">
        <f>+Cas_Hoy!D27</f>
        <v>1711</v>
      </c>
      <c r="FX28" s="62">
        <f>+Cas_Hoy!E27</f>
        <v>1996</v>
      </c>
      <c r="FY28" s="62">
        <f>+Cas_Hoy!F27</f>
        <v>3953</v>
      </c>
      <c r="FZ28" s="62">
        <f>+Cas_Hoy!G27</f>
        <v>4204</v>
      </c>
      <c r="GA28" s="62">
        <f>+Cas_Hoy!H27</f>
        <v>4133</v>
      </c>
      <c r="GB28" s="62">
        <f>+Cas_Hoy!I27</f>
        <v>4173</v>
      </c>
      <c r="GC28" s="62">
        <f>+Cas_Hoy!J27</f>
        <v>3489</v>
      </c>
      <c r="GD28" s="62">
        <f>+Cas_Hoy!K27</f>
        <v>3674</v>
      </c>
      <c r="GE28" s="62">
        <f>+Cas_Hoy!L27</f>
        <v>2460</v>
      </c>
      <c r="GF28" s="62">
        <f>+Cas_Hoy!M27</f>
        <v>2422</v>
      </c>
      <c r="GG28" s="62">
        <f>+Cas_Hoy!N27</f>
        <v>1421</v>
      </c>
      <c r="GH28" s="62">
        <f>+Cas_Hoy!O27</f>
        <v>1412</v>
      </c>
      <c r="GI28" s="62">
        <f>+Cas_Hoy!P27</f>
        <v>660</v>
      </c>
      <c r="GJ28" s="62">
        <f>+Cas_Hoy!Q27</f>
        <v>641</v>
      </c>
      <c r="GK28" s="62">
        <f>+Cas_Hoy!R27</f>
        <v>183</v>
      </c>
      <c r="GL28" s="62">
        <f>+Cas_Hoy!S27</f>
        <v>263</v>
      </c>
      <c r="GM28" s="62">
        <f>+Cas_Hoy!T27</f>
        <v>34</v>
      </c>
      <c r="GN28" s="86">
        <f>+Cas_Hoy!U27</f>
        <v>59</v>
      </c>
      <c r="GO28" s="543">
        <f t="shared" si="74"/>
        <v>0.17975464058966834</v>
      </c>
      <c r="GP28" s="112">
        <f t="shared" si="75"/>
        <v>0.20158560740592277</v>
      </c>
      <c r="GQ28" s="112">
        <f t="shared" si="76"/>
        <v>0.41479441712833531</v>
      </c>
      <c r="GR28" s="112">
        <f t="shared" si="77"/>
        <v>0.38040996447800723</v>
      </c>
      <c r="GS28" s="323">
        <f t="shared" si="119"/>
        <v>0.7</v>
      </c>
      <c r="GT28" s="323">
        <f t="shared" si="119"/>
        <v>0.10193986420950533</v>
      </c>
      <c r="GU28" s="323">
        <f t="shared" si="119"/>
        <v>0.44783641874545405</v>
      </c>
      <c r="GV28" s="323">
        <f t="shared" si="119"/>
        <v>0.11760892847077391</v>
      </c>
      <c r="GW28" s="323">
        <f t="shared" si="119"/>
        <v>0.51287503561019698</v>
      </c>
      <c r="GX28" s="323">
        <f t="shared" si="118"/>
        <v>0.57564342070697283</v>
      </c>
      <c r="GY28" s="323">
        <f t="shared" si="118"/>
        <v>0.58808917884713507</v>
      </c>
      <c r="GZ28" s="323">
        <f t="shared" si="118"/>
        <v>0.43881064559699168</v>
      </c>
      <c r="HA28" s="323">
        <f t="shared" si="118"/>
        <v>0.41479441712833531</v>
      </c>
      <c r="HB28" s="323">
        <f t="shared" si="118"/>
        <v>0.38040996447800723</v>
      </c>
      <c r="HC28" s="323">
        <f t="shared" si="118"/>
        <v>0.17975464058966834</v>
      </c>
      <c r="HD28" s="323">
        <f t="shared" si="118"/>
        <v>0.20158560740592277</v>
      </c>
      <c r="HE28" s="323">
        <f t="shared" si="118"/>
        <v>0.11968934082612355</v>
      </c>
      <c r="HF28" s="323">
        <f t="shared" si="118"/>
        <v>0.21357730327230268</v>
      </c>
      <c r="HG28" s="323">
        <f t="shared" si="118"/>
        <v>0.1025162333073483</v>
      </c>
      <c r="HH28" s="327">
        <f t="shared" si="118"/>
        <v>0.1106829572281892</v>
      </c>
      <c r="HI28" s="331">
        <f>+CyF_Tot!B27</f>
        <v>0</v>
      </c>
      <c r="HJ28" s="149">
        <f>+CyF_Tot!C27</f>
        <v>33024</v>
      </c>
      <c r="HK28" s="149">
        <f>+CyF_Tot!D27</f>
        <v>35980</v>
      </c>
      <c r="HL28" s="149">
        <f>+CyF_Tot!E27</f>
        <v>37474</v>
      </c>
      <c r="HM28" s="149">
        <f>+CyF_Tot!F27</f>
        <v>0</v>
      </c>
      <c r="HN28" s="149">
        <f>+CyF_Tot!G27</f>
        <v>455</v>
      </c>
      <c r="HO28" s="149">
        <f>+CyF_Tot!H27</f>
        <v>470</v>
      </c>
      <c r="HP28" s="149">
        <f>+CyF_Tot!I27</f>
        <v>483</v>
      </c>
      <c r="HQ28" s="204">
        <f t="shared" si="26"/>
        <v>8.266119513385059E-2</v>
      </c>
      <c r="HR28" s="198">
        <f t="shared" si="27"/>
        <v>7.8097212823216508E-2</v>
      </c>
      <c r="HS28" s="198">
        <f t="shared" si="28"/>
        <v>8.2354306668135535E-2</v>
      </c>
      <c r="HT28" s="198">
        <f t="shared" si="29"/>
        <v>7.9505752191498399E-2</v>
      </c>
      <c r="HU28" s="198">
        <f t="shared" si="30"/>
        <v>8.301726444343023E-2</v>
      </c>
      <c r="HV28" s="198">
        <f t="shared" si="31"/>
        <v>8.112872003902992E-2</v>
      </c>
      <c r="HW28" s="198">
        <f t="shared" si="32"/>
        <v>6.9030232448340445E-2</v>
      </c>
      <c r="HX28" s="198">
        <f t="shared" si="33"/>
        <v>6.9801388080137236E-2</v>
      </c>
      <c r="HY28" s="198">
        <f t="shared" si="34"/>
        <v>6.3398042208967442E-2</v>
      </c>
      <c r="HZ28" s="198">
        <f t="shared" si="35"/>
        <v>6.3842637037503341E-2</v>
      </c>
      <c r="IA28" s="198">
        <f t="shared" si="36"/>
        <v>4.8033946585669098E-2</v>
      </c>
      <c r="IB28" s="198">
        <f t="shared" si="37"/>
        <v>4.8527722258069596E-2</v>
      </c>
      <c r="IC28" s="198">
        <f t="shared" si="38"/>
        <v>3.6919075872271445E-2</v>
      </c>
      <c r="ID28" s="198">
        <f t="shared" si="39"/>
        <v>4.0379440046584093E-2</v>
      </c>
      <c r="IE28" s="198">
        <f t="shared" si="40"/>
        <v>2.220416738798571E-2</v>
      </c>
      <c r="IF28" s="198">
        <f t="shared" si="41"/>
        <v>2.7238318565965283E-2</v>
      </c>
      <c r="IG28" s="198">
        <f t="shared" si="42"/>
        <v>7.3240112683149458E-3</v>
      </c>
      <c r="IH28" s="198">
        <f t="shared" si="43"/>
        <v>1.2208652680946161E-2</v>
      </c>
      <c r="II28" s="198">
        <f t="shared" si="44"/>
        <v>1.1350938763947688E-3</v>
      </c>
      <c r="IJ28" s="99">
        <f t="shared" si="45"/>
        <v>3.1928203836892716E-3</v>
      </c>
      <c r="IK28" s="677"/>
      <c r="IL28" s="678"/>
      <c r="IM28" s="678"/>
      <c r="IN28" s="678"/>
      <c r="IO28" s="678"/>
      <c r="IP28" s="678"/>
      <c r="IQ28" s="678"/>
      <c r="IR28" s="678"/>
      <c r="IS28" s="678"/>
      <c r="IT28" s="678"/>
      <c r="IU28" s="678"/>
      <c r="IV28" s="678"/>
      <c r="IW28" s="678"/>
      <c r="IX28" s="678"/>
      <c r="IY28" s="678"/>
      <c r="IZ28" s="678"/>
      <c r="JA28" s="678"/>
      <c r="JB28" s="678"/>
      <c r="JC28" s="678"/>
      <c r="JD28" s="679"/>
      <c r="JF28" s="616">
        <f t="shared" si="116"/>
        <v>0</v>
      </c>
      <c r="JG28" s="291">
        <f t="shared" si="116"/>
        <v>0</v>
      </c>
      <c r="JH28" s="291">
        <f t="shared" si="116"/>
        <v>0</v>
      </c>
      <c r="JI28" s="291">
        <f t="shared" si="116"/>
        <v>0</v>
      </c>
      <c r="JJ28" s="291">
        <f t="shared" si="116"/>
        <v>113.74407582938389</v>
      </c>
      <c r="JK28" s="291">
        <f t="shared" si="116"/>
        <v>0</v>
      </c>
      <c r="JL28" s="291">
        <f t="shared" si="116"/>
        <v>136.79110857794242</v>
      </c>
      <c r="JM28" s="291">
        <f t="shared" si="116"/>
        <v>0</v>
      </c>
      <c r="JN28" s="291">
        <f t="shared" si="116"/>
        <v>409.59443944518574</v>
      </c>
      <c r="JO28" s="291">
        <f t="shared" si="116"/>
        <v>258.83585492866609</v>
      </c>
      <c r="JP28" s="291">
        <f t="shared" si="116"/>
        <v>1965.8434697137241</v>
      </c>
      <c r="JQ28" s="291">
        <f t="shared" si="116"/>
        <v>778.33630614561378</v>
      </c>
      <c r="JR28" s="291">
        <f t="shared" si="116"/>
        <v>5882.6663824798843</v>
      </c>
      <c r="JS28" s="291">
        <f t="shared" si="116"/>
        <v>2046.1853259280913</v>
      </c>
      <c r="JT28" s="291">
        <f t="shared" si="116"/>
        <v>9568.5301674492785</v>
      </c>
      <c r="JU28" s="291">
        <f t="shared" si="116"/>
        <v>4593.3843709374542</v>
      </c>
      <c r="JV28" s="291">
        <f t="shared" si="115"/>
        <v>15149.073327961321</v>
      </c>
      <c r="JW28" s="291">
        <f t="shared" si="115"/>
        <v>9861.4244279729282</v>
      </c>
      <c r="JX28" s="291">
        <f t="shared" si="115"/>
        <v>24956.672443674175</v>
      </c>
      <c r="JY28" s="617">
        <f t="shared" si="115"/>
        <v>8872.4584103512007</v>
      </c>
      <c r="JZ28" s="614">
        <f t="shared" si="79"/>
        <v>38.070462080233497</v>
      </c>
      <c r="KA28" s="291">
        <f t="shared" si="79"/>
        <v>0</v>
      </c>
      <c r="KB28" s="291">
        <f t="shared" si="80"/>
        <v>719.47151546863756</v>
      </c>
      <c r="KC28" s="291">
        <f t="shared" si="80"/>
        <v>298.04649957344793</v>
      </c>
      <c r="KD28" s="291">
        <f t="shared" si="81"/>
        <v>8418.2336845782138</v>
      </c>
      <c r="KE28" s="617">
        <f t="shared" si="81"/>
        <v>4293.7371152342357</v>
      </c>
      <c r="KF28" s="614">
        <f t="shared" si="82"/>
        <v>19.398955689552047</v>
      </c>
      <c r="KG28" s="291">
        <f t="shared" si="83"/>
        <v>507.76566831401192</v>
      </c>
      <c r="KH28" s="617">
        <f t="shared" si="84"/>
        <v>6144.601920188099</v>
      </c>
    </row>
    <row r="29" spans="1:294" ht="14.4">
      <c r="A29" s="35" t="s">
        <v>41</v>
      </c>
      <c r="B29" s="224">
        <v>365698</v>
      </c>
      <c r="C29" s="522">
        <f t="shared" si="85"/>
        <v>44762</v>
      </c>
      <c r="D29" s="505">
        <f t="shared" si="86"/>
        <v>706</v>
      </c>
      <c r="E29" s="234">
        <f t="shared" si="48"/>
        <v>3.427673466749459E-3</v>
      </c>
      <c r="F29" s="206">
        <f t="shared" si="0"/>
        <v>0.1154121706982264</v>
      </c>
      <c r="G29" s="26">
        <f t="shared" si="49"/>
        <v>4.8801263211185226</v>
      </c>
      <c r="H29" s="25">
        <f t="shared" si="1"/>
        <v>0.56322597200183855</v>
      </c>
      <c r="I29" s="32">
        <f t="shared" si="2"/>
        <v>0.59733499878563001</v>
      </c>
      <c r="J29" s="343">
        <f t="shared" si="3"/>
        <v>0.65897622872518025</v>
      </c>
      <c r="K29" s="344">
        <f t="shared" si="50"/>
        <v>2.9296272549157384E-3</v>
      </c>
      <c r="L29" s="345">
        <f t="shared" si="51"/>
        <v>5.7097637514178308</v>
      </c>
      <c r="M29" s="346">
        <f t="shared" si="52"/>
        <v>0.6986653149550861</v>
      </c>
      <c r="N29" s="826"/>
      <c r="O29" s="161"/>
      <c r="P29" s="161"/>
      <c r="Q29" s="161"/>
      <c r="R29" s="161"/>
      <c r="S29" s="162">
        <f t="shared" si="4"/>
        <v>44762</v>
      </c>
      <c r="T29" s="163">
        <f t="shared" si="5"/>
        <v>12240.154444377602</v>
      </c>
      <c r="U29" s="162">
        <f t="shared" si="6"/>
        <v>1162</v>
      </c>
      <c r="V29" s="164">
        <f t="shared" si="7"/>
        <v>2.6651376146788992E-2</v>
      </c>
      <c r="W29" s="163">
        <f t="shared" si="8"/>
        <v>317.74852473899227</v>
      </c>
      <c r="X29" s="162">
        <f t="shared" si="9"/>
        <v>2556</v>
      </c>
      <c r="Y29" s="164">
        <f t="shared" si="10"/>
        <v>6.0560109936975783E-2</v>
      </c>
      <c r="Z29" s="163">
        <f t="shared" si="11"/>
        <v>698.93737455496068</v>
      </c>
      <c r="AA29" s="162">
        <f t="shared" si="12"/>
        <v>706</v>
      </c>
      <c r="AB29" s="163">
        <f t="shared" si="13"/>
        <v>1930.5547200148756</v>
      </c>
      <c r="AC29" s="165">
        <f t="shared" si="53"/>
        <v>1.5772306867432195E-2</v>
      </c>
      <c r="AD29" s="162">
        <f t="shared" si="14"/>
        <v>14</v>
      </c>
      <c r="AE29" s="164">
        <f t="shared" si="15"/>
        <v>2.023121387283237E-2</v>
      </c>
      <c r="AF29" s="163">
        <f t="shared" si="16"/>
        <v>38.282954787830398</v>
      </c>
      <c r="AG29" s="162">
        <f t="shared" si="17"/>
        <v>22</v>
      </c>
      <c r="AH29" s="164">
        <f t="shared" si="18"/>
        <v>3.2163742690058478E-2</v>
      </c>
      <c r="AI29" s="163">
        <f t="shared" si="19"/>
        <v>60.158928952304905</v>
      </c>
      <c r="AJ29" s="830"/>
      <c r="AK29" s="81">
        <v>34315</v>
      </c>
      <c r="AL29" s="39">
        <v>32278</v>
      </c>
      <c r="AM29" s="39">
        <v>32702</v>
      </c>
      <c r="AN29" s="39">
        <v>30458</v>
      </c>
      <c r="AO29" s="39">
        <v>28588</v>
      </c>
      <c r="AP29" s="39">
        <v>27466</v>
      </c>
      <c r="AQ29" s="39">
        <v>32230</v>
      </c>
      <c r="AR29" s="39">
        <v>29743</v>
      </c>
      <c r="AS29" s="39">
        <v>26438</v>
      </c>
      <c r="AT29" s="39">
        <v>23946</v>
      </c>
      <c r="AU29" s="39">
        <v>16706</v>
      </c>
      <c r="AV29" s="39">
        <v>15357</v>
      </c>
      <c r="AW29" s="39">
        <v>10687</v>
      </c>
      <c r="AX29" s="39">
        <v>10336</v>
      </c>
      <c r="AY29" s="39">
        <v>4547</v>
      </c>
      <c r="AZ29" s="39">
        <v>5549</v>
      </c>
      <c r="BA29" s="39">
        <v>1427</v>
      </c>
      <c r="BB29" s="39">
        <v>2264</v>
      </c>
      <c r="BC29" s="39">
        <v>212</v>
      </c>
      <c r="BD29" s="46">
        <v>449</v>
      </c>
      <c r="BE29" s="258">
        <v>2.0000000000000002E-5</v>
      </c>
      <c r="BF29" s="43">
        <v>2.0000000000000002E-5</v>
      </c>
      <c r="BG29" s="53">
        <v>5.0000000000000002E-5</v>
      </c>
      <c r="BH29" s="53">
        <v>4.0000000000000003E-5</v>
      </c>
      <c r="BI29" s="53">
        <v>1.2518952302791728E-4</v>
      </c>
      <c r="BJ29" s="53">
        <v>1.2406223545552731E-4</v>
      </c>
      <c r="BK29" s="53">
        <v>3.4000000000000002E-4</v>
      </c>
      <c r="BL29" s="53">
        <v>1.8000000000000001E-4</v>
      </c>
      <c r="BM29" s="53">
        <v>8.9999999999999998E-4</v>
      </c>
      <c r="BN29" s="53">
        <v>5.0000000000000001E-4</v>
      </c>
      <c r="BO29" s="53">
        <v>3.8E-3</v>
      </c>
      <c r="BP29" s="53">
        <v>2E-3</v>
      </c>
      <c r="BQ29" s="53">
        <v>1.6199999999999999E-2</v>
      </c>
      <c r="BR29" s="53">
        <v>6.1999999999999998E-3</v>
      </c>
      <c r="BS29" s="53">
        <v>6.1100000000000002E-2</v>
      </c>
      <c r="BT29" s="53">
        <v>2.6800000000000001E-2</v>
      </c>
      <c r="BU29" s="53">
        <v>0.1421</v>
      </c>
      <c r="BV29" s="53">
        <v>5.4699999999999999E-2</v>
      </c>
      <c r="BW29" s="53">
        <v>0.27589999999999998</v>
      </c>
      <c r="BX29" s="54">
        <v>0.1051</v>
      </c>
      <c r="BY29" s="64">
        <f>+Fall_Hoy!B189</f>
        <v>0</v>
      </c>
      <c r="BZ29" s="62">
        <f>+Fall_Hoy!C189</f>
        <v>0</v>
      </c>
      <c r="CA29" s="62">
        <f>+Fall_Hoy!D189</f>
        <v>1.2</v>
      </c>
      <c r="CB29" s="62">
        <f>+Fall_Hoy!E189</f>
        <v>2.4</v>
      </c>
      <c r="CC29" s="62">
        <f>+Fall_Hoy!F189</f>
        <v>4.8</v>
      </c>
      <c r="CD29" s="62">
        <f>+Fall_Hoy!G189</f>
        <v>3.5999999999999996</v>
      </c>
      <c r="CE29" s="62">
        <f>+Fall_Hoy!H189</f>
        <v>12</v>
      </c>
      <c r="CF29" s="62">
        <f>+Fall_Hoy!I189</f>
        <v>8.4</v>
      </c>
      <c r="CG29" s="62">
        <f>+Fall_Hoy!J189</f>
        <v>36</v>
      </c>
      <c r="CH29" s="62">
        <f>+Fall_Hoy!K189</f>
        <v>14.399999999999999</v>
      </c>
      <c r="CI29" s="62">
        <f>+Fall_Hoy!L189</f>
        <v>110.39999999999999</v>
      </c>
      <c r="CJ29" s="62">
        <f>+Fall_Hoy!M189</f>
        <v>36</v>
      </c>
      <c r="CK29" s="62">
        <f>+Fall_Hoy!N189</f>
        <v>142.79999999999998</v>
      </c>
      <c r="CL29" s="62">
        <f>+Fall_Hoy!O189</f>
        <v>72</v>
      </c>
      <c r="CM29" s="62">
        <f>+Fall_Hoy!P189</f>
        <v>150</v>
      </c>
      <c r="CN29" s="62">
        <f>+Fall_Hoy!Q189</f>
        <v>74.399999999999991</v>
      </c>
      <c r="CO29" s="62">
        <f>+Fall_Hoy!R189</f>
        <v>73.2</v>
      </c>
      <c r="CP29" s="62">
        <f>+Fall_Hoy!S189</f>
        <v>56.4</v>
      </c>
      <c r="CQ29" s="62">
        <f>+Fall_Hoy!T189</f>
        <v>15.6</v>
      </c>
      <c r="CR29" s="253">
        <f>+Fall_Hoy!U189</f>
        <v>22.8</v>
      </c>
      <c r="CS29" s="75">
        <f t="shared" si="54"/>
        <v>0.53991462869891005</v>
      </c>
      <c r="CT29" s="76">
        <f t="shared" si="54"/>
        <v>0.50029183690486112</v>
      </c>
      <c r="CU29" s="76">
        <f t="shared" si="55"/>
        <v>0.7</v>
      </c>
      <c r="CV29" s="76">
        <f t="shared" si="55"/>
        <v>0.7</v>
      </c>
      <c r="CW29" s="76">
        <f t="shared" si="117"/>
        <v>0.7</v>
      </c>
      <c r="CX29" s="76">
        <f t="shared" si="100"/>
        <v>0.7</v>
      </c>
      <c r="CY29" s="76">
        <f t="shared" si="101"/>
        <v>0.7</v>
      </c>
      <c r="CZ29" s="76">
        <f t="shared" si="102"/>
        <v>0.7</v>
      </c>
      <c r="DA29" s="76">
        <f t="shared" si="103"/>
        <v>0.7</v>
      </c>
      <c r="DB29" s="76">
        <f t="shared" si="104"/>
        <v>0.7</v>
      </c>
      <c r="DC29" s="76">
        <f t="shared" si="105"/>
        <v>0.7</v>
      </c>
      <c r="DD29" s="76">
        <f t="shared" si="106"/>
        <v>0.7</v>
      </c>
      <c r="DE29" s="76">
        <f t="shared" si="107"/>
        <v>0.7</v>
      </c>
      <c r="DF29" s="76">
        <f t="shared" si="108"/>
        <v>0.7</v>
      </c>
      <c r="DG29" s="76">
        <f t="shared" si="109"/>
        <v>0.53991462869891005</v>
      </c>
      <c r="DH29" s="76">
        <f t="shared" si="110"/>
        <v>0.50029183690486112</v>
      </c>
      <c r="DI29" s="76">
        <f t="shared" si="111"/>
        <v>0.36098822004697778</v>
      </c>
      <c r="DJ29" s="76">
        <f t="shared" si="112"/>
        <v>0.45542341457742519</v>
      </c>
      <c r="DK29" s="76">
        <f t="shared" si="113"/>
        <v>0.26670861058491252</v>
      </c>
      <c r="DL29" s="76">
        <f t="shared" si="114"/>
        <v>0.48315423427470711</v>
      </c>
      <c r="DM29" s="85">
        <f>+'Cas_-14'!B28</f>
        <v>373</v>
      </c>
      <c r="DN29" s="62">
        <f>+'Cas_-14'!C28</f>
        <v>344</v>
      </c>
      <c r="DO29" s="62">
        <f>+'Cas_-14'!D28</f>
        <v>1323</v>
      </c>
      <c r="DP29" s="62">
        <f>+'Cas_-14'!E28</f>
        <v>1555</v>
      </c>
      <c r="DQ29" s="62">
        <f>+'Cas_-14'!F28</f>
        <v>4700</v>
      </c>
      <c r="DR29" s="62">
        <f>+'Cas_-14'!G28</f>
        <v>4536</v>
      </c>
      <c r="DS29" s="62">
        <f>+'Cas_-14'!H28</f>
        <v>6017</v>
      </c>
      <c r="DT29" s="62">
        <f>+'Cas_-14'!I28</f>
        <v>5280</v>
      </c>
      <c r="DU29" s="62">
        <f>+'Cas_-14'!J28</f>
        <v>4568</v>
      </c>
      <c r="DV29" s="62">
        <f>+'Cas_-14'!K28</f>
        <v>3839</v>
      </c>
      <c r="DW29" s="62">
        <f>+'Cas_-14'!L28</f>
        <v>2556</v>
      </c>
      <c r="DX29" s="62">
        <f>+'Cas_-14'!M28</f>
        <v>2440</v>
      </c>
      <c r="DY29" s="62">
        <f>+'Cas_-14'!N28</f>
        <v>1372</v>
      </c>
      <c r="DZ29" s="62">
        <f>+'Cas_-14'!O28</f>
        <v>1326</v>
      </c>
      <c r="EA29" s="62">
        <f>+'Cas_-14'!P28</f>
        <v>584</v>
      </c>
      <c r="EB29" s="62">
        <f>+'Cas_-14'!Q28</f>
        <v>603</v>
      </c>
      <c r="EC29" s="62">
        <f>+'Cas_-14'!R28</f>
        <v>220</v>
      </c>
      <c r="ED29" s="62">
        <f>+'Cas_-14'!S28</f>
        <v>247</v>
      </c>
      <c r="EE29" s="62">
        <f>+'Cas_-14'!T28</f>
        <v>32</v>
      </c>
      <c r="EF29" s="86">
        <f>+'Cas_-14'!U28</f>
        <v>48</v>
      </c>
      <c r="EG29" s="201">
        <f t="shared" si="122"/>
        <v>1.0869881975812326E-2</v>
      </c>
      <c r="EH29" s="91">
        <f t="shared" si="122"/>
        <v>1.0657413718322076E-2</v>
      </c>
      <c r="EI29" s="91">
        <f t="shared" si="122"/>
        <v>4.0456241208488779E-2</v>
      </c>
      <c r="EJ29" s="91">
        <f t="shared" si="122"/>
        <v>5.1053910302711933E-2</v>
      </c>
      <c r="EK29" s="91">
        <f t="shared" si="122"/>
        <v>0.16440464530572269</v>
      </c>
      <c r="EL29" s="91">
        <f t="shared" si="122"/>
        <v>0.1651496395543581</v>
      </c>
      <c r="EM29" s="91">
        <f t="shared" si="122"/>
        <v>0.18668941979522186</v>
      </c>
      <c r="EN29" s="91">
        <f t="shared" si="122"/>
        <v>0.17752076118750632</v>
      </c>
      <c r="EO29" s="91">
        <f t="shared" si="122"/>
        <v>0.17278160223920114</v>
      </c>
      <c r="EP29" s="91">
        <f t="shared" si="122"/>
        <v>0.16031905119853002</v>
      </c>
      <c r="EQ29" s="91">
        <f t="shared" si="122"/>
        <v>0.15299892254279898</v>
      </c>
      <c r="ER29" s="91">
        <f t="shared" si="122"/>
        <v>0.15888519893208308</v>
      </c>
      <c r="ES29" s="91">
        <f t="shared" si="122"/>
        <v>0.1283802751005895</v>
      </c>
      <c r="ET29" s="91">
        <f t="shared" si="122"/>
        <v>0.12828947368421054</v>
      </c>
      <c r="EU29" s="91">
        <f t="shared" si="122"/>
        <v>0.12843633164723994</v>
      </c>
      <c r="EV29" s="91">
        <f t="shared" si="120"/>
        <v>0.10866822850964138</v>
      </c>
      <c r="EW29" s="91">
        <f t="shared" si="23"/>
        <v>0.15416958654519972</v>
      </c>
      <c r="EX29" s="91">
        <f t="shared" si="23"/>
        <v>0.10909893992932862</v>
      </c>
      <c r="EY29" s="91">
        <f t="shared" si="23"/>
        <v>0.15094339622641509</v>
      </c>
      <c r="EZ29" s="100">
        <f t="shared" si="23"/>
        <v>0.10690423162583519</v>
      </c>
      <c r="FA29" s="119">
        <f t="shared" si="72"/>
        <v>4.203753110777301</v>
      </c>
      <c r="FB29" s="120">
        <f t="shared" si="72"/>
        <v>4.6038464394445677</v>
      </c>
      <c r="FC29" s="120">
        <f t="shared" si="73"/>
        <v>5.4525510204081629</v>
      </c>
      <c r="FD29" s="120">
        <f t="shared" si="73"/>
        <v>5.4564102564102557</v>
      </c>
      <c r="FE29" s="120">
        <f t="shared" si="123"/>
        <v>4.2577872340425529</v>
      </c>
      <c r="FF29" s="120">
        <f t="shared" si="123"/>
        <v>4.23858024691358</v>
      </c>
      <c r="FG29" s="120">
        <f t="shared" si="123"/>
        <v>3.7495429616087748</v>
      </c>
      <c r="FH29" s="120">
        <f t="shared" si="123"/>
        <v>3.9432007575757573</v>
      </c>
      <c r="FI29" s="120">
        <f t="shared" si="123"/>
        <v>4.0513572679509631</v>
      </c>
      <c r="FJ29" s="120">
        <f t="shared" si="123"/>
        <v>4.3662933055483197</v>
      </c>
      <c r="FK29" s="120">
        <f t="shared" si="123"/>
        <v>4.5751956181533648</v>
      </c>
      <c r="FL29" s="120">
        <f t="shared" si="123"/>
        <v>4.4056967213114753</v>
      </c>
      <c r="FM29" s="120">
        <f t="shared" si="123"/>
        <v>5.4525510204081629</v>
      </c>
      <c r="FN29" s="120">
        <f t="shared" si="123"/>
        <v>5.4564102564102557</v>
      </c>
      <c r="FO29" s="120">
        <f t="shared" si="123"/>
        <v>4.203753110777301</v>
      </c>
      <c r="FP29" s="120">
        <f t="shared" si="123"/>
        <v>4.6038464394445677</v>
      </c>
      <c r="FQ29" s="120">
        <f t="shared" si="123"/>
        <v>2.3415008636683514</v>
      </c>
      <c r="FR29" s="120">
        <f t="shared" si="123"/>
        <v>4.1744073303776945</v>
      </c>
      <c r="FS29" s="120">
        <f t="shared" si="123"/>
        <v>1.7669445451250456</v>
      </c>
      <c r="FT29" s="121">
        <f t="shared" si="121"/>
        <v>4.5195052331113228</v>
      </c>
      <c r="FU29" s="85">
        <f>+Cas_Hoy!B28</f>
        <v>399</v>
      </c>
      <c r="FV29" s="62">
        <f>+Cas_Hoy!C28</f>
        <v>366</v>
      </c>
      <c r="FW29" s="62">
        <f>+Cas_Hoy!D28</f>
        <v>1415</v>
      </c>
      <c r="FX29" s="62">
        <f>+Cas_Hoy!E28</f>
        <v>1645</v>
      </c>
      <c r="FY29" s="62">
        <f>+Cas_Hoy!F28</f>
        <v>4949</v>
      </c>
      <c r="FZ29" s="62">
        <f>+Cas_Hoy!G28</f>
        <v>4809</v>
      </c>
      <c r="GA29" s="62">
        <f>+Cas_Hoy!H28</f>
        <v>6347</v>
      </c>
      <c r="GB29" s="62">
        <f>+Cas_Hoy!I28</f>
        <v>5642</v>
      </c>
      <c r="GC29" s="62">
        <f>+Cas_Hoy!J28</f>
        <v>4827</v>
      </c>
      <c r="GD29" s="62">
        <f>+Cas_Hoy!K28</f>
        <v>4108</v>
      </c>
      <c r="GE29" s="62">
        <f>+Cas_Hoy!L28</f>
        <v>2723</v>
      </c>
      <c r="GF29" s="62">
        <f>+Cas_Hoy!M28</f>
        <v>2588</v>
      </c>
      <c r="GG29" s="62">
        <f>+Cas_Hoy!N28</f>
        <v>1467</v>
      </c>
      <c r="GH29" s="62">
        <f>+Cas_Hoy!O28</f>
        <v>1421</v>
      </c>
      <c r="GI29" s="62">
        <f>+Cas_Hoy!P28</f>
        <v>611</v>
      </c>
      <c r="GJ29" s="62">
        <f>+Cas_Hoy!Q28</f>
        <v>627</v>
      </c>
      <c r="GK29" s="62">
        <f>+Cas_Hoy!R28</f>
        <v>225</v>
      </c>
      <c r="GL29" s="62">
        <f>+Cas_Hoy!S28</f>
        <v>255</v>
      </c>
      <c r="GM29" s="62">
        <f>+Cas_Hoy!T28</f>
        <v>33</v>
      </c>
      <c r="GN29" s="86">
        <f>+Cas_Hoy!U28</f>
        <v>48</v>
      </c>
      <c r="GO29" s="543">
        <f t="shared" si="74"/>
        <v>0.56487643516272945</v>
      </c>
      <c r="GP29" s="112">
        <f t="shared" si="75"/>
        <v>0.52020394981649742</v>
      </c>
      <c r="GQ29" s="112">
        <f t="shared" si="76"/>
        <v>0.7</v>
      </c>
      <c r="GR29" s="112">
        <f t="shared" si="77"/>
        <v>0.7</v>
      </c>
      <c r="GS29" s="323">
        <f t="shared" si="119"/>
        <v>0.7</v>
      </c>
      <c r="GT29" s="323">
        <f t="shared" si="119"/>
        <v>0.7</v>
      </c>
      <c r="GU29" s="323">
        <f t="shared" si="119"/>
        <v>0.7</v>
      </c>
      <c r="GV29" s="323">
        <f t="shared" si="119"/>
        <v>0.7</v>
      </c>
      <c r="GW29" s="323">
        <f t="shared" si="119"/>
        <v>0.7</v>
      </c>
      <c r="GX29" s="323">
        <f t="shared" si="118"/>
        <v>0.7</v>
      </c>
      <c r="GY29" s="323">
        <f t="shared" si="118"/>
        <v>0.7</v>
      </c>
      <c r="GZ29" s="323">
        <f t="shared" si="118"/>
        <v>0.7</v>
      </c>
      <c r="HA29" s="323">
        <f t="shared" si="118"/>
        <v>0.7</v>
      </c>
      <c r="HB29" s="323">
        <f t="shared" si="118"/>
        <v>0.7</v>
      </c>
      <c r="HC29" s="323">
        <f t="shared" si="118"/>
        <v>0.56487643516272945</v>
      </c>
      <c r="HD29" s="323">
        <f t="shared" si="118"/>
        <v>0.52020394981649742</v>
      </c>
      <c r="HE29" s="323">
        <f t="shared" si="118"/>
        <v>0.36919249777531821</v>
      </c>
      <c r="HF29" s="323">
        <f t="shared" si="118"/>
        <v>0.47017397051515547</v>
      </c>
      <c r="HG29" s="323">
        <f t="shared" si="118"/>
        <v>0.27504325466569107</v>
      </c>
      <c r="HH29" s="327">
        <f t="shared" si="118"/>
        <v>0.48315423427470711</v>
      </c>
      <c r="HI29" s="331">
        <f>+CyF_Tot!B28</f>
        <v>0</v>
      </c>
      <c r="HJ29" s="149">
        <f>+CyF_Tot!C28</f>
        <v>42206</v>
      </c>
      <c r="HK29" s="149">
        <f>+CyF_Tot!D28</f>
        <v>43600</v>
      </c>
      <c r="HL29" s="149">
        <f>+CyF_Tot!E28</f>
        <v>44762</v>
      </c>
      <c r="HM29" s="149">
        <f>+CyF_Tot!F28</f>
        <v>0</v>
      </c>
      <c r="HN29" s="149">
        <f>+CyF_Tot!G28</f>
        <v>684</v>
      </c>
      <c r="HO29" s="149">
        <f>+CyF_Tot!H28</f>
        <v>692</v>
      </c>
      <c r="HP29" s="149">
        <f>+CyF_Tot!I28</f>
        <v>706</v>
      </c>
      <c r="HQ29" s="204">
        <f t="shared" si="26"/>
        <v>9.3834256681742861E-2</v>
      </c>
      <c r="HR29" s="198">
        <f t="shared" si="27"/>
        <v>8.8264086760113533E-2</v>
      </c>
      <c r="HS29" s="198">
        <f t="shared" si="28"/>
        <v>8.9423513390830683E-2</v>
      </c>
      <c r="HT29" s="198">
        <f t="shared" si="29"/>
        <v>8.3287302637695584E-2</v>
      </c>
      <c r="HU29" s="198">
        <f t="shared" si="30"/>
        <v>7.8173793676749662E-2</v>
      </c>
      <c r="HV29" s="198">
        <f t="shared" si="31"/>
        <v>7.5105688300182119E-2</v>
      </c>
      <c r="HW29" s="198">
        <f t="shared" si="32"/>
        <v>8.8132830915126692E-2</v>
      </c>
      <c r="HX29" s="198">
        <f t="shared" si="33"/>
        <v>8.1332137446745681E-2</v>
      </c>
      <c r="HY29" s="198">
        <f t="shared" si="34"/>
        <v>7.229462562004714E-2</v>
      </c>
      <c r="HZ29" s="198">
        <f t="shared" si="35"/>
        <v>6.5480259667813331E-2</v>
      </c>
      <c r="IA29" s="198">
        <f t="shared" si="36"/>
        <v>4.5682503048963902E-2</v>
      </c>
      <c r="IB29" s="198">
        <f t="shared" si="37"/>
        <v>4.1993666905479385E-2</v>
      </c>
      <c r="IC29" s="198">
        <f t="shared" si="38"/>
        <v>2.9223566986967389E-2</v>
      </c>
      <c r="ID29" s="198">
        <f t="shared" si="39"/>
        <v>2.8263758620501071E-2</v>
      </c>
      <c r="IE29" s="198">
        <f t="shared" si="40"/>
        <v>1.24337568157332E-2</v>
      </c>
      <c r="IF29" s="198">
        <f t="shared" si="41"/>
        <v>1.5173722579833633E-2</v>
      </c>
      <c r="IG29" s="198">
        <f t="shared" si="42"/>
        <v>3.9021268915881411E-3</v>
      </c>
      <c r="IH29" s="198">
        <f t="shared" si="43"/>
        <v>6.1909006885462869E-3</v>
      </c>
      <c r="II29" s="198">
        <f t="shared" si="44"/>
        <v>5.7971331535857458E-4</v>
      </c>
      <c r="IJ29" s="99">
        <f t="shared" si="45"/>
        <v>1.227789049981132E-3</v>
      </c>
      <c r="IK29" s="677"/>
      <c r="IL29" s="678"/>
      <c r="IM29" s="678"/>
      <c r="IN29" s="678"/>
      <c r="IO29" s="678"/>
      <c r="IP29" s="678"/>
      <c r="IQ29" s="678"/>
      <c r="IR29" s="678"/>
      <c r="IS29" s="678"/>
      <c r="IT29" s="678"/>
      <c r="IU29" s="678"/>
      <c r="IV29" s="678"/>
      <c r="IW29" s="678"/>
      <c r="IX29" s="678"/>
      <c r="IY29" s="678"/>
      <c r="IZ29" s="678"/>
      <c r="JA29" s="678"/>
      <c r="JB29" s="678"/>
      <c r="JC29" s="678"/>
      <c r="JD29" s="679"/>
      <c r="JF29" s="616">
        <f t="shared" si="116"/>
        <v>0</v>
      </c>
      <c r="JG29" s="291">
        <f t="shared" si="116"/>
        <v>0</v>
      </c>
      <c r="JH29" s="291">
        <f t="shared" si="116"/>
        <v>36.695003363708643</v>
      </c>
      <c r="JI29" s="291">
        <f t="shared" si="116"/>
        <v>78.797031978462144</v>
      </c>
      <c r="JJ29" s="291">
        <f t="shared" si="116"/>
        <v>167.90261648244018</v>
      </c>
      <c r="JK29" s="291">
        <f t="shared" si="116"/>
        <v>131.07114250345882</v>
      </c>
      <c r="JL29" s="291">
        <f t="shared" si="116"/>
        <v>372.32392181197645</v>
      </c>
      <c r="JM29" s="291">
        <f t="shared" si="116"/>
        <v>282.41939279830547</v>
      </c>
      <c r="JN29" s="291">
        <f t="shared" si="116"/>
        <v>1361.6763749148952</v>
      </c>
      <c r="JO29" s="291">
        <f t="shared" si="116"/>
        <v>601.35304434978696</v>
      </c>
      <c r="JP29" s="291">
        <f t="shared" si="116"/>
        <v>6608.404166167843</v>
      </c>
      <c r="JQ29" s="291">
        <f t="shared" si="116"/>
        <v>2344.2078530963081</v>
      </c>
      <c r="JR29" s="291">
        <f t="shared" si="116"/>
        <v>13362.028632918496</v>
      </c>
      <c r="JS29" s="291">
        <f t="shared" si="116"/>
        <v>6965.9442724458204</v>
      </c>
      <c r="JT29" s="291">
        <f t="shared" si="116"/>
        <v>32988.783813503411</v>
      </c>
      <c r="JU29" s="291">
        <f t="shared" si="116"/>
        <v>13407.821229050276</v>
      </c>
      <c r="JV29" s="291">
        <f t="shared" si="115"/>
        <v>51296.426068675544</v>
      </c>
      <c r="JW29" s="291">
        <f t="shared" si="115"/>
        <v>24911.660777385157</v>
      </c>
      <c r="JX29" s="291">
        <f t="shared" si="115"/>
        <v>73584.905660377364</v>
      </c>
      <c r="JY29" s="617">
        <f t="shared" si="115"/>
        <v>50779.510022271716</v>
      </c>
      <c r="JZ29" s="614">
        <f t="shared" si="79"/>
        <v>62.758223942262433</v>
      </c>
      <c r="KA29" s="291">
        <f t="shared" si="79"/>
        <v>66.517372120352093</v>
      </c>
      <c r="KB29" s="291">
        <f t="shared" si="80"/>
        <v>2101.5204181813351</v>
      </c>
      <c r="KC29" s="291">
        <f t="shared" si="80"/>
        <v>851.60617559308287</v>
      </c>
      <c r="KD29" s="291">
        <f t="shared" si="81"/>
        <v>22616.013749777747</v>
      </c>
      <c r="KE29" s="617">
        <f t="shared" si="81"/>
        <v>12130.336595332832</v>
      </c>
      <c r="KF29" s="614">
        <f t="shared" si="82"/>
        <v>64.58314272336348</v>
      </c>
      <c r="KG29" s="291">
        <f t="shared" si="83"/>
        <v>1503.9468217698379</v>
      </c>
      <c r="KH29" s="617">
        <f t="shared" si="84"/>
        <v>17118.209241352088</v>
      </c>
    </row>
    <row r="30" spans="1:294" ht="14.4">
      <c r="A30" s="35" t="s">
        <v>42</v>
      </c>
      <c r="B30" s="224">
        <v>3536418</v>
      </c>
      <c r="C30" s="522">
        <f t="shared" si="85"/>
        <v>274370</v>
      </c>
      <c r="D30" s="505">
        <f t="shared" si="86"/>
        <v>4623</v>
      </c>
      <c r="E30" s="234">
        <f t="shared" si="48"/>
        <v>6.8171487678352939E-3</v>
      </c>
      <c r="F30" s="206">
        <f t="shared" si="0"/>
        <v>7.1230550234729045E-2</v>
      </c>
      <c r="G30" s="26">
        <f t="shared" si="49"/>
        <v>2.692100262225277</v>
      </c>
      <c r="H30" s="25">
        <f t="shared" si="1"/>
        <v>0.19175978296536483</v>
      </c>
      <c r="I30" s="32">
        <f t="shared" si="2"/>
        <v>0.20886432230204385</v>
      </c>
      <c r="J30" s="343">
        <f t="shared" si="3"/>
        <v>0.39642379367208691</v>
      </c>
      <c r="K30" s="344">
        <f t="shared" si="50"/>
        <v>3.2976198427787434E-3</v>
      </c>
      <c r="L30" s="345">
        <f t="shared" si="51"/>
        <v>5.5653619460433035</v>
      </c>
      <c r="M30" s="346">
        <f t="shared" si="52"/>
        <v>0.43168003421752243</v>
      </c>
      <c r="N30" s="826"/>
      <c r="O30" s="161"/>
      <c r="P30" s="161"/>
      <c r="Q30" s="161"/>
      <c r="R30" s="161"/>
      <c r="S30" s="162">
        <f t="shared" si="4"/>
        <v>274370</v>
      </c>
      <c r="T30" s="163">
        <f t="shared" si="5"/>
        <v>7758.4154361842975</v>
      </c>
      <c r="U30" s="162">
        <f t="shared" si="6"/>
        <v>10529</v>
      </c>
      <c r="V30" s="164">
        <f t="shared" si="7"/>
        <v>3.9906610420670022E-2</v>
      </c>
      <c r="W30" s="163">
        <f t="shared" si="8"/>
        <v>297.73064157008588</v>
      </c>
      <c r="X30" s="162">
        <f t="shared" si="9"/>
        <v>22469</v>
      </c>
      <c r="Y30" s="164">
        <f t="shared" si="10"/>
        <v>8.9197740382134252E-2</v>
      </c>
      <c r="Z30" s="163">
        <f t="shared" si="11"/>
        <v>635.36041271139322</v>
      </c>
      <c r="AA30" s="162">
        <f t="shared" si="12"/>
        <v>4623</v>
      </c>
      <c r="AB30" s="163">
        <f t="shared" si="13"/>
        <v>1307.2549681627002</v>
      </c>
      <c r="AC30" s="165">
        <f t="shared" si="53"/>
        <v>1.6849509786055327E-2</v>
      </c>
      <c r="AD30" s="162">
        <f t="shared" si="14"/>
        <v>48</v>
      </c>
      <c r="AE30" s="164">
        <f t="shared" si="15"/>
        <v>1.0491803278688525E-2</v>
      </c>
      <c r="AF30" s="163">
        <f t="shared" si="16"/>
        <v>13.573056126283713</v>
      </c>
      <c r="AG30" s="162">
        <f t="shared" si="17"/>
        <v>140</v>
      </c>
      <c r="AH30" s="164">
        <f t="shared" si="18"/>
        <v>3.1229087664510373E-2</v>
      </c>
      <c r="AI30" s="163">
        <f t="shared" si="19"/>
        <v>39.588080368327496</v>
      </c>
      <c r="AJ30" s="830"/>
      <c r="AK30" s="81">
        <v>276259</v>
      </c>
      <c r="AL30" s="39">
        <v>260554</v>
      </c>
      <c r="AM30" s="39">
        <v>258392</v>
      </c>
      <c r="AN30" s="39">
        <v>248783</v>
      </c>
      <c r="AO30" s="39">
        <v>272745</v>
      </c>
      <c r="AP30" s="39">
        <v>270116</v>
      </c>
      <c r="AQ30" s="39">
        <v>265055</v>
      </c>
      <c r="AR30" s="39">
        <v>265324</v>
      </c>
      <c r="AS30" s="39">
        <v>224824</v>
      </c>
      <c r="AT30" s="39">
        <v>231362</v>
      </c>
      <c r="AU30" s="39">
        <v>169315</v>
      </c>
      <c r="AV30" s="39">
        <v>182064</v>
      </c>
      <c r="AW30" s="39">
        <v>136905</v>
      </c>
      <c r="AX30" s="39">
        <v>159352</v>
      </c>
      <c r="AY30" s="39">
        <v>82931</v>
      </c>
      <c r="AZ30" s="39">
        <v>116286</v>
      </c>
      <c r="BA30" s="39">
        <v>31373</v>
      </c>
      <c r="BB30" s="39">
        <v>62240</v>
      </c>
      <c r="BC30" s="39">
        <v>5403</v>
      </c>
      <c r="BD30" s="46">
        <v>17135</v>
      </c>
      <c r="BE30" s="258">
        <v>2.0000000000000002E-5</v>
      </c>
      <c r="BF30" s="43">
        <v>2.0000000000000002E-5</v>
      </c>
      <c r="BG30" s="53">
        <v>5.0000000000000002E-5</v>
      </c>
      <c r="BH30" s="53">
        <v>4.0000000000000003E-5</v>
      </c>
      <c r="BI30" s="53">
        <v>1.2518952302791728E-4</v>
      </c>
      <c r="BJ30" s="53">
        <v>1.2406223545552731E-4</v>
      </c>
      <c r="BK30" s="53">
        <v>3.4000000000000002E-4</v>
      </c>
      <c r="BL30" s="53">
        <v>1.8000000000000001E-4</v>
      </c>
      <c r="BM30" s="53">
        <v>8.9999999999999998E-4</v>
      </c>
      <c r="BN30" s="53">
        <v>5.0000000000000001E-4</v>
      </c>
      <c r="BO30" s="53">
        <v>3.8E-3</v>
      </c>
      <c r="BP30" s="53">
        <v>2E-3</v>
      </c>
      <c r="BQ30" s="53">
        <v>1.6199999999999999E-2</v>
      </c>
      <c r="BR30" s="53">
        <v>6.1999999999999998E-3</v>
      </c>
      <c r="BS30" s="53">
        <v>6.1100000000000002E-2</v>
      </c>
      <c r="BT30" s="53">
        <v>2.6800000000000001E-2</v>
      </c>
      <c r="BU30" s="53">
        <v>0.1421</v>
      </c>
      <c r="BV30" s="53">
        <v>5.4699999999999999E-2</v>
      </c>
      <c r="BW30" s="53">
        <v>0.27589999999999998</v>
      </c>
      <c r="BX30" s="54">
        <v>0.1051</v>
      </c>
      <c r="BY30" s="64">
        <f>+Fall_Hoy!B190</f>
        <v>1.2</v>
      </c>
      <c r="BZ30" s="62">
        <f>+Fall_Hoy!C190</f>
        <v>2.4</v>
      </c>
      <c r="CA30" s="62">
        <f>+Fall_Hoy!D190</f>
        <v>1.2</v>
      </c>
      <c r="CB30" s="62">
        <f>+Fall_Hoy!E190</f>
        <v>6</v>
      </c>
      <c r="CC30" s="62">
        <f>+Fall_Hoy!F190</f>
        <v>13.2</v>
      </c>
      <c r="CD30" s="62">
        <f>+Fall_Hoy!G190</f>
        <v>16.8</v>
      </c>
      <c r="CE30" s="62">
        <f>+Fall_Hoy!H190</f>
        <v>39.6</v>
      </c>
      <c r="CF30" s="62">
        <f>+Fall_Hoy!I190</f>
        <v>22.8</v>
      </c>
      <c r="CG30" s="62">
        <f>+Fall_Hoy!J190</f>
        <v>114</v>
      </c>
      <c r="CH30" s="62">
        <f>+Fall_Hoy!K190</f>
        <v>84</v>
      </c>
      <c r="CI30" s="62">
        <f>+Fall_Hoy!L190</f>
        <v>343.2</v>
      </c>
      <c r="CJ30" s="62">
        <f>+Fall_Hoy!M190</f>
        <v>150</v>
      </c>
      <c r="CK30" s="62">
        <f>+Fall_Hoy!N190</f>
        <v>730.8</v>
      </c>
      <c r="CL30" s="62">
        <f>+Fall_Hoy!O190</f>
        <v>400.8</v>
      </c>
      <c r="CM30" s="62">
        <f>+Fall_Hoy!P190</f>
        <v>946.8</v>
      </c>
      <c r="CN30" s="62">
        <f>+Fall_Hoy!Q190</f>
        <v>652.79999999999995</v>
      </c>
      <c r="CO30" s="62">
        <f>+Fall_Hoy!R190</f>
        <v>679.19999999999993</v>
      </c>
      <c r="CP30" s="62">
        <f>+Fall_Hoy!S190</f>
        <v>732</v>
      </c>
      <c r="CQ30" s="62">
        <f>+Fall_Hoy!T190</f>
        <v>142.79999999999998</v>
      </c>
      <c r="CR30" s="253">
        <f>+Fall_Hoy!U190</f>
        <v>361.2</v>
      </c>
      <c r="CS30" s="75">
        <f t="shared" si="54"/>
        <v>0.18685302657597491</v>
      </c>
      <c r="CT30" s="76">
        <f t="shared" si="54"/>
        <v>0.2094681127154075</v>
      </c>
      <c r="CU30" s="76">
        <f t="shared" si="55"/>
        <v>0.32950667332172756</v>
      </c>
      <c r="CV30" s="76">
        <f t="shared" si="55"/>
        <v>0.40567524279784745</v>
      </c>
      <c r="CW30" s="76">
        <f t="shared" si="117"/>
        <v>0.38658869395711498</v>
      </c>
      <c r="CX30" s="76">
        <f t="shared" si="100"/>
        <v>0.50132500807931768</v>
      </c>
      <c r="CY30" s="76">
        <f t="shared" si="101"/>
        <v>0.43942045324666246</v>
      </c>
      <c r="CZ30" s="76">
        <f t="shared" si="102"/>
        <v>0.4774037277693185</v>
      </c>
      <c r="DA30" s="76">
        <f t="shared" si="103"/>
        <v>0.56340366983358836</v>
      </c>
      <c r="DB30" s="76">
        <f t="shared" si="104"/>
        <v>0.7</v>
      </c>
      <c r="DC30" s="76">
        <f t="shared" si="105"/>
        <v>0.53341871348483128</v>
      </c>
      <c r="DD30" s="76">
        <f t="shared" si="106"/>
        <v>0.41194305299235434</v>
      </c>
      <c r="DE30" s="76">
        <f t="shared" si="107"/>
        <v>0.32950667332172756</v>
      </c>
      <c r="DF30" s="76">
        <f t="shared" si="108"/>
        <v>0.40567524279784745</v>
      </c>
      <c r="DG30" s="76">
        <f t="shared" si="109"/>
        <v>0.18685302657597491</v>
      </c>
      <c r="DH30" s="76">
        <f t="shared" si="110"/>
        <v>0.2094681127154075</v>
      </c>
      <c r="DI30" s="76">
        <f t="shared" si="111"/>
        <v>0.1523517860162639</v>
      </c>
      <c r="DJ30" s="76">
        <f t="shared" si="112"/>
        <v>0.21500777787699207</v>
      </c>
      <c r="DK30" s="76">
        <f t="shared" si="113"/>
        <v>9.5794712735605178E-2</v>
      </c>
      <c r="DL30" s="76">
        <f t="shared" si="114"/>
        <v>0.20056766423906866</v>
      </c>
      <c r="DM30" s="85">
        <f>+'Cas_-14'!B29</f>
        <v>1558</v>
      </c>
      <c r="DN30" s="62">
        <f>+'Cas_-14'!C29</f>
        <v>1562</v>
      </c>
      <c r="DO30" s="62">
        <f>+'Cas_-14'!D29</f>
        <v>6786</v>
      </c>
      <c r="DP30" s="62">
        <f>+'Cas_-14'!E29</f>
        <v>7885</v>
      </c>
      <c r="DQ30" s="62">
        <f>+'Cas_-14'!F29</f>
        <v>23685</v>
      </c>
      <c r="DR30" s="62">
        <f>+'Cas_-14'!G29</f>
        <v>25737</v>
      </c>
      <c r="DS30" s="62">
        <f>+'Cas_-14'!H29</f>
        <v>28934</v>
      </c>
      <c r="DT30" s="62">
        <f>+'Cas_-14'!I29</f>
        <v>30285</v>
      </c>
      <c r="DU30" s="62">
        <f>+'Cas_-14'!J29</f>
        <v>23239</v>
      </c>
      <c r="DV30" s="62">
        <f>+'Cas_-14'!K29</f>
        <v>24819</v>
      </c>
      <c r="DW30" s="62">
        <f>+'Cas_-14'!L29</f>
        <v>16411</v>
      </c>
      <c r="DX30" s="62">
        <f>+'Cas_-14'!M29</f>
        <v>17751</v>
      </c>
      <c r="DY30" s="62">
        <f>+'Cas_-14'!N29</f>
        <v>11154</v>
      </c>
      <c r="DZ30" s="62">
        <f>+'Cas_-14'!O29</f>
        <v>10973</v>
      </c>
      <c r="EA30" s="62">
        <f>+'Cas_-14'!P29</f>
        <v>5939</v>
      </c>
      <c r="EB30" s="62">
        <f>+'Cas_-14'!Q29</f>
        <v>6179</v>
      </c>
      <c r="EC30" s="62">
        <f>+'Cas_-14'!R29</f>
        <v>2356</v>
      </c>
      <c r="ED30" s="62">
        <f>+'Cas_-14'!S29</f>
        <v>3430</v>
      </c>
      <c r="EE30" s="62">
        <f>+'Cas_-14'!T29</f>
        <v>421</v>
      </c>
      <c r="EF30" s="86">
        <f>+'Cas_-14'!U29</f>
        <v>1220</v>
      </c>
      <c r="EG30" s="201">
        <f t="shared" si="122"/>
        <v>5.6396352698011645E-3</v>
      </c>
      <c r="EH30" s="90">
        <f t="shared" si="122"/>
        <v>5.9949185197694143E-3</v>
      </c>
      <c r="EI30" s="90">
        <f t="shared" si="122"/>
        <v>2.626242298523174E-2</v>
      </c>
      <c r="EJ30" s="90">
        <f t="shared" si="122"/>
        <v>3.1694287792976207E-2</v>
      </c>
      <c r="EK30" s="90">
        <f t="shared" si="122"/>
        <v>8.6839355441896277E-2</v>
      </c>
      <c r="EL30" s="90">
        <f t="shared" si="122"/>
        <v>9.5281286558367512E-2</v>
      </c>
      <c r="EM30" s="90">
        <f t="shared" si="122"/>
        <v>0.10916224934447567</v>
      </c>
      <c r="EN30" s="90">
        <f t="shared" si="122"/>
        <v>0.11414346233284588</v>
      </c>
      <c r="EO30" s="90">
        <f t="shared" si="122"/>
        <v>0.1033652990783902</v>
      </c>
      <c r="EP30" s="90">
        <f t="shared" si="122"/>
        <v>0.10727345026408831</v>
      </c>
      <c r="EQ30" s="90">
        <f t="shared" si="122"/>
        <v>9.6925848270974224E-2</v>
      </c>
      <c r="ER30" s="90">
        <f t="shared" si="122"/>
        <v>9.7498681782230423E-2</v>
      </c>
      <c r="ES30" s="90">
        <f t="shared" si="122"/>
        <v>8.1472553960775726E-2</v>
      </c>
      <c r="ET30" s="90">
        <f t="shared" si="122"/>
        <v>6.8860133540840404E-2</v>
      </c>
      <c r="EU30" s="90">
        <f t="shared" si="122"/>
        <v>7.1613751190748934E-2</v>
      </c>
      <c r="EV30" s="90">
        <f t="shared" si="120"/>
        <v>5.3136233080508403E-2</v>
      </c>
      <c r="EW30" s="90">
        <f t="shared" si="23"/>
        <v>7.509642048895547E-2</v>
      </c>
      <c r="EX30" s="90">
        <f t="shared" si="23"/>
        <v>5.5109254498714656E-2</v>
      </c>
      <c r="EY30" s="90">
        <f t="shared" si="23"/>
        <v>7.7919674255043495E-2</v>
      </c>
      <c r="EZ30" s="99">
        <f t="shared" si="23"/>
        <v>7.1199299679019556E-2</v>
      </c>
      <c r="FA30" s="119">
        <f t="shared" si="72"/>
        <v>2.6091780345129107</v>
      </c>
      <c r="FB30" s="120">
        <f t="shared" si="72"/>
        <v>3.9420956392982482</v>
      </c>
      <c r="FC30" s="120">
        <f t="shared" si="73"/>
        <v>4.0443886597732748</v>
      </c>
      <c r="FD30" s="120">
        <f t="shared" si="73"/>
        <v>5.8912932917454288</v>
      </c>
      <c r="FE30" s="120">
        <f t="shared" si="123"/>
        <v>4.4517683484624584</v>
      </c>
      <c r="FF30" s="120">
        <f t="shared" si="123"/>
        <v>5.2615264359619607</v>
      </c>
      <c r="FG30" s="120">
        <f t="shared" si="123"/>
        <v>4.0253884093210104</v>
      </c>
      <c r="FH30" s="120">
        <f t="shared" si="123"/>
        <v>4.1824885807055194</v>
      </c>
      <c r="FI30" s="120">
        <f t="shared" si="123"/>
        <v>5.4506074558572521</v>
      </c>
      <c r="FJ30" s="120">
        <f t="shared" si="123"/>
        <v>6.525379749385551</v>
      </c>
      <c r="FK30" s="120">
        <f t="shared" si="123"/>
        <v>5.5033690496425693</v>
      </c>
      <c r="FL30" s="120">
        <f t="shared" si="123"/>
        <v>4.2251140780801082</v>
      </c>
      <c r="FM30" s="120">
        <f t="shared" si="123"/>
        <v>4.0443886597732748</v>
      </c>
      <c r="FN30" s="120">
        <f t="shared" si="123"/>
        <v>5.8912932917454288</v>
      </c>
      <c r="FO30" s="120">
        <f t="shared" si="123"/>
        <v>2.6091780345129107</v>
      </c>
      <c r="FP30" s="120">
        <f t="shared" si="123"/>
        <v>3.9420956392982482</v>
      </c>
      <c r="FQ30" s="120">
        <f t="shared" si="123"/>
        <v>2.0287489739763358</v>
      </c>
      <c r="FR30" s="120">
        <f t="shared" si="123"/>
        <v>3.9014822434588878</v>
      </c>
      <c r="FS30" s="120">
        <f t="shared" si="123"/>
        <v>1.2294034035878261</v>
      </c>
      <c r="FT30" s="121">
        <f t="shared" si="121"/>
        <v>2.8169892842101976</v>
      </c>
      <c r="FU30" s="85">
        <f>+Cas_Hoy!B29</f>
        <v>1712</v>
      </c>
      <c r="FV30" s="62">
        <f>+Cas_Hoy!C29</f>
        <v>1707</v>
      </c>
      <c r="FW30" s="62">
        <f>+Cas_Hoy!D29</f>
        <v>7589</v>
      </c>
      <c r="FX30" s="62">
        <f>+Cas_Hoy!E29</f>
        <v>8788</v>
      </c>
      <c r="FY30" s="62">
        <f>+Cas_Hoy!F29</f>
        <v>25594</v>
      </c>
      <c r="FZ30" s="62">
        <f>+Cas_Hoy!G29</f>
        <v>27894</v>
      </c>
      <c r="GA30" s="62">
        <f>+Cas_Hoy!H29</f>
        <v>31444</v>
      </c>
      <c r="GB30" s="62">
        <f>+Cas_Hoy!I29</f>
        <v>32961</v>
      </c>
      <c r="GC30" s="62">
        <f>+Cas_Hoy!J29</f>
        <v>25438</v>
      </c>
      <c r="GD30" s="62">
        <f>+Cas_Hoy!K29</f>
        <v>27090</v>
      </c>
      <c r="GE30" s="62">
        <f>+Cas_Hoy!L29</f>
        <v>17953</v>
      </c>
      <c r="GF30" s="62">
        <f>+Cas_Hoy!M29</f>
        <v>19329</v>
      </c>
      <c r="GG30" s="62">
        <f>+Cas_Hoy!N29</f>
        <v>12209</v>
      </c>
      <c r="GH30" s="62">
        <f>+Cas_Hoy!O29</f>
        <v>12060</v>
      </c>
      <c r="GI30" s="62">
        <f>+Cas_Hoy!P29</f>
        <v>6421</v>
      </c>
      <c r="GJ30" s="62">
        <f>+Cas_Hoy!Q29</f>
        <v>6720</v>
      </c>
      <c r="GK30" s="62">
        <f>+Cas_Hoy!R29</f>
        <v>2492</v>
      </c>
      <c r="GL30" s="62">
        <f>+Cas_Hoy!S29</f>
        <v>3630</v>
      </c>
      <c r="GM30" s="62">
        <f>+Cas_Hoy!T29</f>
        <v>437</v>
      </c>
      <c r="GN30" s="86">
        <f>+Cas_Hoy!U29</f>
        <v>1259</v>
      </c>
      <c r="GO30" s="543">
        <f t="shared" si="74"/>
        <v>0.20201772750367655</v>
      </c>
      <c r="GP30" s="112">
        <f t="shared" si="75"/>
        <v>0.22780801382870017</v>
      </c>
      <c r="GQ30" s="112">
        <f t="shared" si="76"/>
        <v>0.36067302981755167</v>
      </c>
      <c r="GR30" s="112">
        <f t="shared" si="77"/>
        <v>0.44586197285537593</v>
      </c>
      <c r="GS30" s="323">
        <f t="shared" si="119"/>
        <v>0.41774756314707201</v>
      </c>
      <c r="GT30" s="323">
        <f t="shared" si="119"/>
        <v>0.54334070697301506</v>
      </c>
      <c r="GU30" s="323">
        <f t="shared" si="119"/>
        <v>0.47753980548448377</v>
      </c>
      <c r="GV30" s="323">
        <f t="shared" si="119"/>
        <v>0.51958739544343757</v>
      </c>
      <c r="GW30" s="323">
        <f t="shared" si="119"/>
        <v>0.61671597543899581</v>
      </c>
      <c r="GX30" s="323">
        <f t="shared" si="118"/>
        <v>0.7</v>
      </c>
      <c r="GY30" s="323">
        <f t="shared" si="118"/>
        <v>0.58353946518756783</v>
      </c>
      <c r="GZ30" s="323">
        <f t="shared" si="118"/>
        <v>0.44856330749192819</v>
      </c>
      <c r="HA30" s="323">
        <f t="shared" si="118"/>
        <v>0.36067302981755167</v>
      </c>
      <c r="HB30" s="323">
        <f t="shared" si="118"/>
        <v>0.44586197285537593</v>
      </c>
      <c r="HC30" s="323">
        <f t="shared" si="118"/>
        <v>0.20201772750367655</v>
      </c>
      <c r="HD30" s="323">
        <f t="shared" si="118"/>
        <v>0.22780801382870017</v>
      </c>
      <c r="HE30" s="323">
        <f t="shared" si="118"/>
        <v>0.16114628639750833</v>
      </c>
      <c r="HF30" s="323">
        <f t="shared" si="118"/>
        <v>0.22754467454620442</v>
      </c>
      <c r="HG30" s="323">
        <f t="shared" si="118"/>
        <v>9.9435366901328898E-2</v>
      </c>
      <c r="HH30" s="327">
        <f t="shared" si="118"/>
        <v>0.20697925350572741</v>
      </c>
      <c r="HI30" s="331">
        <f>+CyF_Tot!B29</f>
        <v>0</v>
      </c>
      <c r="HJ30" s="149">
        <f>+CyF_Tot!C29</f>
        <v>251901</v>
      </c>
      <c r="HK30" s="149">
        <f>+CyF_Tot!D29</f>
        <v>263841</v>
      </c>
      <c r="HL30" s="149">
        <f>+CyF_Tot!E29</f>
        <v>274370</v>
      </c>
      <c r="HM30" s="149">
        <f>+CyF_Tot!F29</f>
        <v>0</v>
      </c>
      <c r="HN30" s="149">
        <f>+CyF_Tot!G29</f>
        <v>4483</v>
      </c>
      <c r="HO30" s="149">
        <f>+CyF_Tot!H29</f>
        <v>4575</v>
      </c>
      <c r="HP30" s="149">
        <f>+CyF_Tot!I29</f>
        <v>4623</v>
      </c>
      <c r="HQ30" s="204">
        <f t="shared" si="26"/>
        <v>7.8118310674812758E-2</v>
      </c>
      <c r="HR30" s="198">
        <f t="shared" si="27"/>
        <v>7.3677376373494308E-2</v>
      </c>
      <c r="HS30" s="198">
        <f t="shared" si="28"/>
        <v>7.306602330380628E-2</v>
      </c>
      <c r="HT30" s="198">
        <f t="shared" si="29"/>
        <v>7.0348867130525863E-2</v>
      </c>
      <c r="HU30" s="198">
        <f t="shared" si="30"/>
        <v>7.7124649857567742E-2</v>
      </c>
      <c r="HV30" s="198">
        <f t="shared" si="31"/>
        <v>7.6381242262651083E-2</v>
      </c>
      <c r="HW30" s="198">
        <f t="shared" si="32"/>
        <v>7.4950133157336035E-2</v>
      </c>
      <c r="HX30" s="198">
        <f t="shared" si="33"/>
        <v>7.502619882604375E-2</v>
      </c>
      <c r="HY30" s="198">
        <f t="shared" si="34"/>
        <v>6.3573932719491869E-2</v>
      </c>
      <c r="HZ30" s="198">
        <f t="shared" si="35"/>
        <v>6.5422696072692771E-2</v>
      </c>
      <c r="IA30" s="198">
        <f t="shared" si="36"/>
        <v>4.7877541625452651E-2</v>
      </c>
      <c r="IB30" s="198">
        <f t="shared" si="37"/>
        <v>5.1482601886994127E-2</v>
      </c>
      <c r="IC30" s="198">
        <f t="shared" si="38"/>
        <v>3.8712901020184834E-2</v>
      </c>
      <c r="ID30" s="198">
        <f t="shared" si="39"/>
        <v>4.5060284163240885E-2</v>
      </c>
      <c r="IE30" s="198">
        <f t="shared" si="40"/>
        <v>2.3450564950184057E-2</v>
      </c>
      <c r="IF30" s="198">
        <f t="shared" si="41"/>
        <v>3.2882425097938081E-2</v>
      </c>
      <c r="IG30" s="198">
        <f t="shared" si="42"/>
        <v>8.8714060385395622E-3</v>
      </c>
      <c r="IH30" s="198">
        <f t="shared" si="43"/>
        <v>1.7599729443747884E-2</v>
      </c>
      <c r="II30" s="198">
        <f t="shared" si="44"/>
        <v>1.5278171302148106E-3</v>
      </c>
      <c r="IJ30" s="99">
        <f t="shared" si="45"/>
        <v>4.845298265080655E-3</v>
      </c>
      <c r="IK30" s="677"/>
      <c r="IL30" s="678"/>
      <c r="IM30" s="678"/>
      <c r="IN30" s="678"/>
      <c r="IO30" s="678"/>
      <c r="IP30" s="678"/>
      <c r="IQ30" s="678"/>
      <c r="IR30" s="678"/>
      <c r="IS30" s="678"/>
      <c r="IT30" s="678"/>
      <c r="IU30" s="678"/>
      <c r="IV30" s="678"/>
      <c r="IW30" s="678"/>
      <c r="IX30" s="678"/>
      <c r="IY30" s="678"/>
      <c r="IZ30" s="678"/>
      <c r="JA30" s="678"/>
      <c r="JB30" s="678"/>
      <c r="JC30" s="678"/>
      <c r="JD30" s="679"/>
      <c r="JF30" s="616">
        <f t="shared" si="116"/>
        <v>4.343749886881513</v>
      </c>
      <c r="JG30" s="291">
        <f t="shared" si="116"/>
        <v>9.2111424119376402</v>
      </c>
      <c r="JH30" s="291">
        <f t="shared" si="116"/>
        <v>4.6441066286881947</v>
      </c>
      <c r="JI30" s="291">
        <f t="shared" si="116"/>
        <v>24.117403520337</v>
      </c>
      <c r="JJ30" s="291">
        <f t="shared" si="116"/>
        <v>48.39685420447671</v>
      </c>
      <c r="JK30" s="291">
        <f t="shared" si="116"/>
        <v>62.195501192080442</v>
      </c>
      <c r="JL30" s="291">
        <f t="shared" si="116"/>
        <v>149.40295410386523</v>
      </c>
      <c r="JM30" s="291">
        <f t="shared" si="116"/>
        <v>85.932670998477334</v>
      </c>
      <c r="JN30" s="291">
        <f t="shared" si="116"/>
        <v>507.06330285022949</v>
      </c>
      <c r="JO30" s="291">
        <f t="shared" si="116"/>
        <v>363.06740086963288</v>
      </c>
      <c r="JP30" s="291">
        <f t="shared" si="116"/>
        <v>2026.991111242359</v>
      </c>
      <c r="JQ30" s="291">
        <f t="shared" si="116"/>
        <v>823.88610598470871</v>
      </c>
      <c r="JR30" s="291">
        <f t="shared" si="116"/>
        <v>5338.0081078119865</v>
      </c>
      <c r="JS30" s="291">
        <f t="shared" si="116"/>
        <v>2515.186505346654</v>
      </c>
      <c r="JT30" s="291">
        <f t="shared" si="116"/>
        <v>11416.719923792069</v>
      </c>
      <c r="JU30" s="291">
        <f t="shared" si="116"/>
        <v>5613.7454207729215</v>
      </c>
      <c r="JV30" s="291">
        <f t="shared" si="115"/>
        <v>21649.1887929111</v>
      </c>
      <c r="JW30" s="291">
        <f t="shared" si="115"/>
        <v>11760.925449871465</v>
      </c>
      <c r="JX30" s="291">
        <f t="shared" si="115"/>
        <v>26429.761243753466</v>
      </c>
      <c r="JY30" s="617">
        <f t="shared" si="115"/>
        <v>21079.661511526116</v>
      </c>
      <c r="JZ30" s="614">
        <f t="shared" si="79"/>
        <v>19.321373898310124</v>
      </c>
      <c r="KA30" s="291">
        <f t="shared" si="79"/>
        <v>32.330365012386899</v>
      </c>
      <c r="KB30" s="291">
        <f t="shared" si="80"/>
        <v>753.64763635591339</v>
      </c>
      <c r="KC30" s="291">
        <f t="shared" si="80"/>
        <v>378.3425414364641</v>
      </c>
      <c r="KD30" s="291">
        <f t="shared" si="81"/>
        <v>9740.7759574766569</v>
      </c>
      <c r="KE30" s="617">
        <f t="shared" si="81"/>
        <v>6047.1025004718131</v>
      </c>
      <c r="KF30" s="614">
        <f t="shared" si="82"/>
        <v>25.711331071828511</v>
      </c>
      <c r="KG30" s="291">
        <f t="shared" si="83"/>
        <v>563.25227363776048</v>
      </c>
      <c r="KH30" s="617">
        <f t="shared" si="84"/>
        <v>7596.8117719190677</v>
      </c>
    </row>
    <row r="31" spans="1:294" ht="14.4">
      <c r="A31" s="35" t="s">
        <v>43</v>
      </c>
      <c r="B31" s="224">
        <v>978313</v>
      </c>
      <c r="C31" s="522">
        <f t="shared" si="85"/>
        <v>30643</v>
      </c>
      <c r="D31" s="505">
        <f t="shared" si="86"/>
        <v>347</v>
      </c>
      <c r="E31" s="234">
        <f t="shared" si="48"/>
        <v>4.8453092275101669E-3</v>
      </c>
      <c r="F31" s="206">
        <f t="shared" si="0"/>
        <v>2.8614564050564593E-2</v>
      </c>
      <c r="G31" s="26">
        <f t="shared" si="49"/>
        <v>2.5582502049416957</v>
      </c>
      <c r="H31" s="25">
        <f t="shared" si="1"/>
        <v>7.320321434667415E-2</v>
      </c>
      <c r="I31" s="32">
        <f t="shared" si="2"/>
        <v>8.0130245667826533E-2</v>
      </c>
      <c r="J31" s="343">
        <f t="shared" si="3"/>
        <v>0.16793837831515382</v>
      </c>
      <c r="K31" s="344">
        <f t="shared" si="50"/>
        <v>2.1120378409974173E-3</v>
      </c>
      <c r="L31" s="345">
        <f t="shared" si="51"/>
        <v>5.8689825928639383</v>
      </c>
      <c r="M31" s="346">
        <f t="shared" si="52"/>
        <v>0.18365598034364933</v>
      </c>
      <c r="N31" s="826"/>
      <c r="O31" s="161"/>
      <c r="P31" s="161"/>
      <c r="Q31" s="161"/>
      <c r="R31" s="161"/>
      <c r="S31" s="162">
        <f t="shared" si="4"/>
        <v>30643</v>
      </c>
      <c r="T31" s="163">
        <f t="shared" si="5"/>
        <v>3132.2286425714469</v>
      </c>
      <c r="U31" s="162">
        <f t="shared" si="6"/>
        <v>1105</v>
      </c>
      <c r="V31" s="164">
        <f t="shared" si="7"/>
        <v>3.7409438689146188E-2</v>
      </c>
      <c r="W31" s="163">
        <f t="shared" si="8"/>
        <v>112.94953660024962</v>
      </c>
      <c r="X31" s="162">
        <f t="shared" si="9"/>
        <v>2649</v>
      </c>
      <c r="Y31" s="164">
        <f t="shared" si="10"/>
        <v>9.4627420161463166E-2</v>
      </c>
      <c r="Z31" s="163">
        <f t="shared" si="11"/>
        <v>270.77223751498752</v>
      </c>
      <c r="AA31" s="162">
        <f t="shared" si="12"/>
        <v>347</v>
      </c>
      <c r="AB31" s="163">
        <f t="shared" si="13"/>
        <v>354.69220995734491</v>
      </c>
      <c r="AC31" s="165">
        <f t="shared" si="53"/>
        <v>1.1323956531671181E-2</v>
      </c>
      <c r="AD31" s="162">
        <f t="shared" si="14"/>
        <v>18</v>
      </c>
      <c r="AE31" s="164">
        <f t="shared" si="15"/>
        <v>5.4711246200607903E-2</v>
      </c>
      <c r="AF31" s="163">
        <f t="shared" si="16"/>
        <v>18.399019536692244</v>
      </c>
      <c r="AG31" s="162">
        <f t="shared" si="17"/>
        <v>25</v>
      </c>
      <c r="AH31" s="164">
        <f t="shared" si="18"/>
        <v>7.7639751552795025E-2</v>
      </c>
      <c r="AI31" s="163">
        <f t="shared" si="19"/>
        <v>25.55419380096145</v>
      </c>
      <c r="AJ31" s="830"/>
      <c r="AK31" s="81">
        <v>91242</v>
      </c>
      <c r="AL31" s="39">
        <v>86040</v>
      </c>
      <c r="AM31" s="39">
        <v>90217</v>
      </c>
      <c r="AN31" s="39">
        <v>85519</v>
      </c>
      <c r="AO31" s="39">
        <v>88804</v>
      </c>
      <c r="AP31" s="39">
        <v>86412</v>
      </c>
      <c r="AQ31" s="39">
        <v>62570</v>
      </c>
      <c r="AR31" s="39">
        <v>66532</v>
      </c>
      <c r="AS31" s="39">
        <v>56541</v>
      </c>
      <c r="AT31" s="39">
        <v>58942</v>
      </c>
      <c r="AU31" s="39">
        <v>40568</v>
      </c>
      <c r="AV31" s="39">
        <v>40723</v>
      </c>
      <c r="AW31" s="39">
        <v>31820</v>
      </c>
      <c r="AX31" s="39">
        <v>33306</v>
      </c>
      <c r="AY31" s="39">
        <v>17942</v>
      </c>
      <c r="AZ31" s="39">
        <v>21330</v>
      </c>
      <c r="BA31" s="39">
        <v>6222</v>
      </c>
      <c r="BB31" s="39">
        <v>10114</v>
      </c>
      <c r="BC31" s="39">
        <v>971</v>
      </c>
      <c r="BD31" s="46">
        <v>2498</v>
      </c>
      <c r="BE31" s="258">
        <v>2.0000000000000002E-5</v>
      </c>
      <c r="BF31" s="43">
        <v>2.0000000000000002E-5</v>
      </c>
      <c r="BG31" s="53">
        <v>5.0000000000000002E-5</v>
      </c>
      <c r="BH31" s="53">
        <v>4.0000000000000003E-5</v>
      </c>
      <c r="BI31" s="53">
        <v>1.2518952302791728E-4</v>
      </c>
      <c r="BJ31" s="53">
        <v>1.2406223545552731E-4</v>
      </c>
      <c r="BK31" s="53">
        <v>3.4000000000000002E-4</v>
      </c>
      <c r="BL31" s="53">
        <v>1.8000000000000001E-4</v>
      </c>
      <c r="BM31" s="53">
        <v>8.9999999999999998E-4</v>
      </c>
      <c r="BN31" s="53">
        <v>5.0000000000000001E-4</v>
      </c>
      <c r="BO31" s="53">
        <v>3.8E-3</v>
      </c>
      <c r="BP31" s="53">
        <v>2E-3</v>
      </c>
      <c r="BQ31" s="53">
        <v>1.6199999999999999E-2</v>
      </c>
      <c r="BR31" s="53">
        <v>6.1999999999999998E-3</v>
      </c>
      <c r="BS31" s="53">
        <v>6.1100000000000002E-2</v>
      </c>
      <c r="BT31" s="53">
        <v>2.6800000000000001E-2</v>
      </c>
      <c r="BU31" s="53">
        <v>0.1421</v>
      </c>
      <c r="BV31" s="53">
        <v>5.4699999999999999E-2</v>
      </c>
      <c r="BW31" s="53">
        <v>0.27589999999999998</v>
      </c>
      <c r="BX31" s="54">
        <v>0.1051</v>
      </c>
      <c r="BY31" s="64">
        <f>+Fall_Hoy!B191</f>
        <v>1.2</v>
      </c>
      <c r="BZ31" s="62">
        <f>+Fall_Hoy!C191</f>
        <v>1.2</v>
      </c>
      <c r="CA31" s="62">
        <f>+Fall_Hoy!D191</f>
        <v>0</v>
      </c>
      <c r="CB31" s="62">
        <f>+Fall_Hoy!E191</f>
        <v>0</v>
      </c>
      <c r="CC31" s="62">
        <f>+Fall_Hoy!F191</f>
        <v>0</v>
      </c>
      <c r="CD31" s="62">
        <f>+Fall_Hoy!G191</f>
        <v>1.2</v>
      </c>
      <c r="CE31" s="62">
        <f>+Fall_Hoy!H191</f>
        <v>4.8</v>
      </c>
      <c r="CF31" s="62">
        <f>+Fall_Hoy!I191</f>
        <v>2.4</v>
      </c>
      <c r="CG31" s="62">
        <f>+Fall_Hoy!J191</f>
        <v>15.6</v>
      </c>
      <c r="CH31" s="62">
        <f>+Fall_Hoy!K191</f>
        <v>20.399999999999999</v>
      </c>
      <c r="CI31" s="62">
        <f>+Fall_Hoy!L191</f>
        <v>34.799999999999997</v>
      </c>
      <c r="CJ31" s="62">
        <f>+Fall_Hoy!M191</f>
        <v>20.399999999999999</v>
      </c>
      <c r="CK31" s="62">
        <f>+Fall_Hoy!N191</f>
        <v>80.399999999999991</v>
      </c>
      <c r="CL31" s="62">
        <f>+Fall_Hoy!O191</f>
        <v>22.8</v>
      </c>
      <c r="CM31" s="62">
        <f>+Fall_Hoy!P191</f>
        <v>80.399999999999991</v>
      </c>
      <c r="CN31" s="62">
        <f>+Fall_Hoy!Q191</f>
        <v>27.599999999999998</v>
      </c>
      <c r="CO31" s="62">
        <f>+Fall_Hoy!R191</f>
        <v>37.199999999999996</v>
      </c>
      <c r="CP31" s="62">
        <f>+Fall_Hoy!S191</f>
        <v>32.4</v>
      </c>
      <c r="CQ31" s="62">
        <f>+Fall_Hoy!T191</f>
        <v>6</v>
      </c>
      <c r="CR31" s="253">
        <f>+Fall_Hoy!U191</f>
        <v>20.399999999999999</v>
      </c>
      <c r="CS31" s="75">
        <f t="shared" si="54"/>
        <v>7.3340520217810387E-2</v>
      </c>
      <c r="CT31" s="76">
        <f t="shared" si="54"/>
        <v>4.8281797762243631E-2</v>
      </c>
      <c r="CU31" s="76">
        <f t="shared" si="55"/>
        <v>0.1559699234117839</v>
      </c>
      <c r="CV31" s="76">
        <f t="shared" si="55"/>
        <v>0.11041311940307182</v>
      </c>
      <c r="CW31" s="76">
        <f t="shared" si="117"/>
        <v>3.6777622629611276E-2</v>
      </c>
      <c r="CX31" s="76">
        <f t="shared" si="100"/>
        <v>0.11193543380412853</v>
      </c>
      <c r="CY31" s="76">
        <f t="shared" si="101"/>
        <v>0.22562964773571245</v>
      </c>
      <c r="CZ31" s="76">
        <f t="shared" si="102"/>
        <v>0.20040481773181826</v>
      </c>
      <c r="DA31" s="76">
        <f t="shared" si="103"/>
        <v>0.30656219970169141</v>
      </c>
      <c r="DB31" s="76">
        <f t="shared" si="104"/>
        <v>0.69220589732279181</v>
      </c>
      <c r="DC31" s="76">
        <f t="shared" si="105"/>
        <v>0.22574183437295664</v>
      </c>
      <c r="DD31" s="76">
        <f t="shared" si="106"/>
        <v>0.25047270584190751</v>
      </c>
      <c r="DE31" s="76">
        <f t="shared" si="107"/>
        <v>0.1559699234117839</v>
      </c>
      <c r="DF31" s="76">
        <f t="shared" si="108"/>
        <v>0.11041311940307182</v>
      </c>
      <c r="DG31" s="76">
        <f t="shared" si="109"/>
        <v>7.3340520217810387E-2</v>
      </c>
      <c r="DH31" s="76">
        <f t="shared" si="110"/>
        <v>4.8281797762243631E-2</v>
      </c>
      <c r="DI31" s="76">
        <f t="shared" si="111"/>
        <v>4.2074489490539005E-2</v>
      </c>
      <c r="DJ31" s="76">
        <f t="shared" si="112"/>
        <v>5.8564539749596821E-2</v>
      </c>
      <c r="DK31" s="76">
        <f t="shared" si="113"/>
        <v>2.2396508533629667E-2</v>
      </c>
      <c r="DL31" s="76">
        <f t="shared" si="114"/>
        <v>7.7702504534550562E-2</v>
      </c>
      <c r="DM31" s="85">
        <f>+'Cas_-14'!B30</f>
        <v>215</v>
      </c>
      <c r="DN31" s="62">
        <f>+'Cas_-14'!C30</f>
        <v>170</v>
      </c>
      <c r="DO31" s="62">
        <f>+'Cas_-14'!D30</f>
        <v>673</v>
      </c>
      <c r="DP31" s="62">
        <f>+'Cas_-14'!E30</f>
        <v>784</v>
      </c>
      <c r="DQ31" s="62">
        <f>+'Cas_-14'!F30</f>
        <v>3266</v>
      </c>
      <c r="DR31" s="62">
        <f>+'Cas_-14'!G30</f>
        <v>2808</v>
      </c>
      <c r="DS31" s="62">
        <f>+'Cas_-14'!H30</f>
        <v>3623</v>
      </c>
      <c r="DT31" s="62">
        <f>+'Cas_-14'!I30</f>
        <v>3183</v>
      </c>
      <c r="DU31" s="62">
        <f>+'Cas_-14'!J30</f>
        <v>2871</v>
      </c>
      <c r="DV31" s="62">
        <f>+'Cas_-14'!K30</f>
        <v>2715</v>
      </c>
      <c r="DW31" s="62">
        <f>+'Cas_-14'!L30</f>
        <v>1742</v>
      </c>
      <c r="DX31" s="62">
        <f>+'Cas_-14'!M30</f>
        <v>1788</v>
      </c>
      <c r="DY31" s="62">
        <f>+'Cas_-14'!N30</f>
        <v>1147</v>
      </c>
      <c r="DZ31" s="62">
        <f>+'Cas_-14'!O30</f>
        <v>1132</v>
      </c>
      <c r="EA31" s="62">
        <f>+'Cas_-14'!P30</f>
        <v>592</v>
      </c>
      <c r="EB31" s="62">
        <f>+'Cas_-14'!Q30</f>
        <v>560</v>
      </c>
      <c r="EC31" s="62">
        <f>+'Cas_-14'!R30</f>
        <v>193</v>
      </c>
      <c r="ED31" s="62">
        <f>+'Cas_-14'!S30</f>
        <v>262</v>
      </c>
      <c r="EE31" s="62">
        <f>+'Cas_-14'!T30</f>
        <v>25</v>
      </c>
      <c r="EF31" s="86">
        <f>+'Cas_-14'!U30</f>
        <v>72</v>
      </c>
      <c r="EG31" s="201">
        <f t="shared" si="122"/>
        <v>2.3563709695096557E-3</v>
      </c>
      <c r="EH31" s="91">
        <f t="shared" si="122"/>
        <v>1.9758251975825199E-3</v>
      </c>
      <c r="EI31" s="91">
        <f t="shared" si="122"/>
        <v>7.4597913918662776E-3</v>
      </c>
      <c r="EJ31" s="91">
        <f t="shared" si="122"/>
        <v>9.1675534091839248E-3</v>
      </c>
      <c r="EK31" s="91">
        <f t="shared" si="122"/>
        <v>3.6777622629611276E-2</v>
      </c>
      <c r="EL31" s="91">
        <f t="shared" si="122"/>
        <v>3.2495486737953064E-2</v>
      </c>
      <c r="EM31" s="91">
        <f t="shared" si="122"/>
        <v>5.7903148473709448E-2</v>
      </c>
      <c r="EN31" s="91">
        <f t="shared" si="122"/>
        <v>4.7841640113028321E-2</v>
      </c>
      <c r="EO31" s="91">
        <f t="shared" si="122"/>
        <v>5.0777312039051309E-2</v>
      </c>
      <c r="EP31" s="91">
        <f t="shared" si="122"/>
        <v>4.6062230667435783E-2</v>
      </c>
      <c r="EQ31" s="91">
        <f t="shared" si="122"/>
        <v>4.2940248471701831E-2</v>
      </c>
      <c r="ER31" s="91">
        <f t="shared" si="122"/>
        <v>4.3906391965228497E-2</v>
      </c>
      <c r="ES31" s="91">
        <f t="shared" si="122"/>
        <v>3.604651162790698E-2</v>
      </c>
      <c r="ET31" s="91">
        <f t="shared" si="122"/>
        <v>3.3987870053443822E-2</v>
      </c>
      <c r="EU31" s="91">
        <f t="shared" si="122"/>
        <v>3.2995206777393822E-2</v>
      </c>
      <c r="EV31" s="91">
        <f t="shared" si="120"/>
        <v>2.6254102203469291E-2</v>
      </c>
      <c r="EW31" s="91">
        <f t="shared" si="23"/>
        <v>3.1018964963034395E-2</v>
      </c>
      <c r="EX31" s="91">
        <f t="shared" si="23"/>
        <v>2.5904686573067034E-2</v>
      </c>
      <c r="EY31" s="91">
        <f t="shared" si="23"/>
        <v>2.5746652935118436E-2</v>
      </c>
      <c r="EZ31" s="100">
        <f t="shared" si="23"/>
        <v>2.8823058446757407E-2</v>
      </c>
      <c r="FA31" s="119">
        <f t="shared" si="72"/>
        <v>2.2227628610607333</v>
      </c>
      <c r="FB31" s="120">
        <f t="shared" si="72"/>
        <v>1.8390191897654584</v>
      </c>
      <c r="FC31" s="120">
        <f t="shared" si="73"/>
        <v>4.3269075527140046</v>
      </c>
      <c r="FD31" s="120">
        <f t="shared" si="73"/>
        <v>3.2486036703522174</v>
      </c>
      <c r="FE31" s="120">
        <f t="shared" si="123"/>
        <v>1</v>
      </c>
      <c r="FF31" s="120">
        <f t="shared" si="123"/>
        <v>3.4446455505279037</v>
      </c>
      <c r="FG31" s="120">
        <f t="shared" si="123"/>
        <v>3.8966732152424863</v>
      </c>
      <c r="FH31" s="120">
        <f t="shared" si="123"/>
        <v>4.1889203057911821</v>
      </c>
      <c r="FI31" s="120">
        <f t="shared" si="123"/>
        <v>6.0373853477301758</v>
      </c>
      <c r="FJ31" s="120">
        <f t="shared" si="123"/>
        <v>15.027624309392264</v>
      </c>
      <c r="FK31" s="120">
        <f t="shared" si="123"/>
        <v>5.2571152335488556</v>
      </c>
      <c r="FL31" s="120">
        <f t="shared" si="123"/>
        <v>5.7046979865771803</v>
      </c>
      <c r="FM31" s="120">
        <f t="shared" si="123"/>
        <v>4.3269075527140046</v>
      </c>
      <c r="FN31" s="120">
        <f t="shared" si="123"/>
        <v>3.2486036703522174</v>
      </c>
      <c r="FO31" s="120">
        <f t="shared" si="123"/>
        <v>2.2227628610607333</v>
      </c>
      <c r="FP31" s="120">
        <f t="shared" si="123"/>
        <v>1.8390191897654584</v>
      </c>
      <c r="FQ31" s="120">
        <f t="shared" si="123"/>
        <v>1.3564117803633871</v>
      </c>
      <c r="FR31" s="120">
        <f t="shared" si="123"/>
        <v>2.2607700573565737</v>
      </c>
      <c r="FS31" s="120">
        <f t="shared" si="123"/>
        <v>0.86988039144617624</v>
      </c>
      <c r="FT31" s="121">
        <f t="shared" si="121"/>
        <v>2.695845226768157</v>
      </c>
      <c r="FU31" s="85">
        <f>+Cas_Hoy!B30</f>
        <v>235</v>
      </c>
      <c r="FV31" s="62">
        <f>+Cas_Hoy!C30</f>
        <v>178</v>
      </c>
      <c r="FW31" s="62">
        <f>+Cas_Hoy!D30</f>
        <v>759</v>
      </c>
      <c r="FX31" s="62">
        <f>+Cas_Hoy!E30</f>
        <v>869</v>
      </c>
      <c r="FY31" s="62">
        <f>+Cas_Hoy!F30</f>
        <v>3590</v>
      </c>
      <c r="FZ31" s="62">
        <f>+Cas_Hoy!G30</f>
        <v>3109</v>
      </c>
      <c r="GA31" s="62">
        <f>+Cas_Hoy!H30</f>
        <v>3961</v>
      </c>
      <c r="GB31" s="62">
        <f>+Cas_Hoy!I30</f>
        <v>3470</v>
      </c>
      <c r="GC31" s="62">
        <f>+Cas_Hoy!J30</f>
        <v>3150</v>
      </c>
      <c r="GD31" s="62">
        <f>+Cas_Hoy!K30</f>
        <v>2984</v>
      </c>
      <c r="GE31" s="62">
        <f>+Cas_Hoy!L30</f>
        <v>1906</v>
      </c>
      <c r="GF31" s="62">
        <f>+Cas_Hoy!M30</f>
        <v>1966</v>
      </c>
      <c r="GG31" s="62">
        <f>+Cas_Hoy!N30</f>
        <v>1234</v>
      </c>
      <c r="GH31" s="62">
        <f>+Cas_Hoy!O30</f>
        <v>1220</v>
      </c>
      <c r="GI31" s="62">
        <f>+Cas_Hoy!P30</f>
        <v>621</v>
      </c>
      <c r="GJ31" s="62">
        <f>+Cas_Hoy!Q30</f>
        <v>607</v>
      </c>
      <c r="GK31" s="62">
        <f>+Cas_Hoy!R30</f>
        <v>205</v>
      </c>
      <c r="GL31" s="62">
        <f>+Cas_Hoy!S30</f>
        <v>275</v>
      </c>
      <c r="GM31" s="62">
        <f>+Cas_Hoy!T30</f>
        <v>27</v>
      </c>
      <c r="GN31" s="86">
        <f>+Cas_Hoy!U30</f>
        <v>75</v>
      </c>
      <c r="GO31" s="543">
        <f t="shared" si="74"/>
        <v>7.6933214620372059E-2</v>
      </c>
      <c r="GP31" s="112">
        <f t="shared" si="75"/>
        <v>5.2334020074431942E-2</v>
      </c>
      <c r="GQ31" s="112">
        <f t="shared" si="76"/>
        <v>0.16780024890160533</v>
      </c>
      <c r="GR31" s="112">
        <f t="shared" si="77"/>
        <v>0.11899647144147316</v>
      </c>
      <c r="GS31" s="323">
        <f t="shared" si="119"/>
        <v>4.0426106932120176E-2</v>
      </c>
      <c r="GT31" s="323">
        <f t="shared" si="119"/>
        <v>0.12393421071831751</v>
      </c>
      <c r="GU31" s="323">
        <f t="shared" si="119"/>
        <v>0.24667928089460586</v>
      </c>
      <c r="GV31" s="323">
        <f t="shared" si="119"/>
        <v>0.21847462065014431</v>
      </c>
      <c r="GW31" s="323">
        <f t="shared" si="119"/>
        <v>0.33635351064448904</v>
      </c>
      <c r="GX31" s="323">
        <f t="shared" si="118"/>
        <v>0.7</v>
      </c>
      <c r="GY31" s="323">
        <f t="shared" si="118"/>
        <v>0.24699422291323503</v>
      </c>
      <c r="GZ31" s="323">
        <f t="shared" si="118"/>
        <v>0.27540790810133675</v>
      </c>
      <c r="HA31" s="323">
        <f t="shared" si="118"/>
        <v>0.16780024890160533</v>
      </c>
      <c r="HB31" s="323">
        <f t="shared" si="118"/>
        <v>0.11899647144147316</v>
      </c>
      <c r="HC31" s="323">
        <f t="shared" si="118"/>
        <v>7.6933214620372059E-2</v>
      </c>
      <c r="HD31" s="323">
        <f t="shared" si="118"/>
        <v>5.2334020074431942E-2</v>
      </c>
      <c r="HE31" s="323">
        <f t="shared" si="118"/>
        <v>4.4690519925183921E-2</v>
      </c>
      <c r="HF31" s="323">
        <f t="shared" si="118"/>
        <v>6.1470413859309646E-2</v>
      </c>
      <c r="HG31" s="323">
        <f t="shared" si="118"/>
        <v>2.418822921632004E-2</v>
      </c>
      <c r="HH31" s="327">
        <f t="shared" si="118"/>
        <v>8.0940108890156834E-2</v>
      </c>
      <c r="HI31" s="331">
        <f>+CyF_Tot!B30</f>
        <v>0</v>
      </c>
      <c r="HJ31" s="149">
        <f>+CyF_Tot!C30</f>
        <v>27994</v>
      </c>
      <c r="HK31" s="149">
        <f>+CyF_Tot!D30</f>
        <v>29538</v>
      </c>
      <c r="HL31" s="149">
        <f>+CyF_Tot!E30</f>
        <v>30643</v>
      </c>
      <c r="HM31" s="149">
        <f>+CyF_Tot!F30</f>
        <v>0</v>
      </c>
      <c r="HN31" s="149">
        <f>+CyF_Tot!G30</f>
        <v>322</v>
      </c>
      <c r="HO31" s="149">
        <f>+CyF_Tot!H30</f>
        <v>329</v>
      </c>
      <c r="HP31" s="149">
        <f>+CyF_Tot!I30</f>
        <v>347</v>
      </c>
      <c r="HQ31" s="204">
        <f t="shared" si="26"/>
        <v>9.326463003149299E-2</v>
      </c>
      <c r="HR31" s="198">
        <f t="shared" si="27"/>
        <v>8.7947313385388928E-2</v>
      </c>
      <c r="HS31" s="198">
        <f t="shared" si="28"/>
        <v>9.2216908085653568E-2</v>
      </c>
      <c r="HT31" s="198">
        <f t="shared" si="29"/>
        <v>8.7414763986576896E-2</v>
      </c>
      <c r="HU31" s="198">
        <f t="shared" si="30"/>
        <v>9.0772585052023222E-2</v>
      </c>
      <c r="HV31" s="198">
        <f t="shared" si="31"/>
        <v>8.8327559789147234E-2</v>
      </c>
      <c r="HW31" s="198">
        <f t="shared" si="32"/>
        <v>6.3957036245046325E-2</v>
      </c>
      <c r="HX31" s="198">
        <f t="shared" si="33"/>
        <v>6.8006864878622689E-2</v>
      </c>
      <c r="HY31" s="198">
        <f t="shared" si="34"/>
        <v>5.7794386868006455E-2</v>
      </c>
      <c r="HZ31" s="198">
        <f t="shared" si="35"/>
        <v>6.0248611640650797E-2</v>
      </c>
      <c r="IA31" s="198">
        <f t="shared" si="36"/>
        <v>4.1467301364696167E-2</v>
      </c>
      <c r="IB31" s="198">
        <f t="shared" si="37"/>
        <v>4.1625737366262128E-2</v>
      </c>
      <c r="IC31" s="198">
        <f t="shared" si="38"/>
        <v>3.2525377869863738E-2</v>
      </c>
      <c r="ID31" s="198">
        <f t="shared" si="39"/>
        <v>3.4044319149392883E-2</v>
      </c>
      <c r="IE31" s="198">
        <f t="shared" si="40"/>
        <v>1.8339733807074016E-2</v>
      </c>
      <c r="IF31" s="198">
        <f t="shared" si="41"/>
        <v>2.180283815098031E-2</v>
      </c>
      <c r="IG31" s="198">
        <f t="shared" si="42"/>
        <v>6.3599277531832862E-3</v>
      </c>
      <c r="IH31" s="198">
        <f t="shared" si="43"/>
        <v>1.0338204644116965E-2</v>
      </c>
      <c r="II31" s="198">
        <f t="shared" si="44"/>
        <v>9.9252488722934278E-4</v>
      </c>
      <c r="IJ31" s="99">
        <f t="shared" si="45"/>
        <v>2.553375044592068E-3</v>
      </c>
      <c r="IK31" s="677"/>
      <c r="IL31" s="678"/>
      <c r="IM31" s="678"/>
      <c r="IN31" s="678"/>
      <c r="IO31" s="678"/>
      <c r="IP31" s="678"/>
      <c r="IQ31" s="678"/>
      <c r="IR31" s="678"/>
      <c r="IS31" s="678"/>
      <c r="IT31" s="678"/>
      <c r="IU31" s="678"/>
      <c r="IV31" s="678"/>
      <c r="IW31" s="678"/>
      <c r="IX31" s="678"/>
      <c r="IY31" s="678"/>
      <c r="IZ31" s="678"/>
      <c r="JA31" s="678"/>
      <c r="JB31" s="678"/>
      <c r="JC31" s="678"/>
      <c r="JD31" s="679"/>
      <c r="JF31" s="616">
        <f t="shared" si="116"/>
        <v>13.151837969356217</v>
      </c>
      <c r="JG31" s="291">
        <f t="shared" si="116"/>
        <v>13.947001394700139</v>
      </c>
      <c r="JH31" s="291">
        <f t="shared" si="116"/>
        <v>0</v>
      </c>
      <c r="JI31" s="291">
        <f t="shared" si="116"/>
        <v>0</v>
      </c>
      <c r="JJ31" s="291">
        <f t="shared" si="116"/>
        <v>0</v>
      </c>
      <c r="JK31" s="291">
        <f t="shared" si="116"/>
        <v>13.886960144424386</v>
      </c>
      <c r="JL31" s="291">
        <f t="shared" si="116"/>
        <v>76.714080230142244</v>
      </c>
      <c r="JM31" s="291">
        <f t="shared" si="116"/>
        <v>36.072867191727291</v>
      </c>
      <c r="JN31" s="291">
        <f t="shared" si="116"/>
        <v>275.90597973152228</v>
      </c>
      <c r="JO31" s="291">
        <f t="shared" si="116"/>
        <v>346.10294866139594</v>
      </c>
      <c r="JP31" s="291">
        <f t="shared" si="116"/>
        <v>857.81897061723521</v>
      </c>
      <c r="JQ31" s="291">
        <f t="shared" si="116"/>
        <v>500.94541168381505</v>
      </c>
      <c r="JR31" s="291">
        <f t="shared" si="116"/>
        <v>2526.7127592708985</v>
      </c>
      <c r="JS31" s="291">
        <f t="shared" si="116"/>
        <v>684.56134029904524</v>
      </c>
      <c r="JT31" s="291">
        <f t="shared" si="116"/>
        <v>4481.1057853082148</v>
      </c>
      <c r="JU31" s="291">
        <f t="shared" si="116"/>
        <v>1293.9521800281293</v>
      </c>
      <c r="JV31" s="291">
        <f t="shared" si="115"/>
        <v>5978.784956605592</v>
      </c>
      <c r="JW31" s="291">
        <f t="shared" si="115"/>
        <v>3203.4803243029464</v>
      </c>
      <c r="JX31" s="291">
        <f t="shared" si="115"/>
        <v>6179.1967044284247</v>
      </c>
      <c r="JY31" s="617">
        <f t="shared" si="115"/>
        <v>8166.5332265812649</v>
      </c>
      <c r="JZ31" s="614">
        <f t="shared" si="79"/>
        <v>4.4401194392129151</v>
      </c>
      <c r="KA31" s="291">
        <f t="shared" si="79"/>
        <v>9.3033713091781642</v>
      </c>
      <c r="KB31" s="291">
        <f t="shared" si="80"/>
        <v>345.69354768003302</v>
      </c>
      <c r="KC31" s="291">
        <f t="shared" si="80"/>
        <v>259.93248975613272</v>
      </c>
      <c r="KD31" s="291">
        <f t="shared" si="81"/>
        <v>3581.7750855938893</v>
      </c>
      <c r="KE31" s="617">
        <f t="shared" si="81"/>
        <v>1534.6181299072089</v>
      </c>
      <c r="KF31" s="614">
        <f t="shared" si="82"/>
        <v>6.8151614625336494</v>
      </c>
      <c r="KG31" s="291">
        <f t="shared" si="83"/>
        <v>301.95534497784433</v>
      </c>
      <c r="KH31" s="617">
        <f t="shared" si="84"/>
        <v>2473.370208449071</v>
      </c>
    </row>
    <row r="32" spans="1:294" ht="14.4">
      <c r="A32" s="35" t="s">
        <v>44</v>
      </c>
      <c r="B32" s="224">
        <v>173432</v>
      </c>
      <c r="C32" s="522">
        <f t="shared" si="85"/>
        <v>26435</v>
      </c>
      <c r="D32" s="505">
        <f t="shared" si="86"/>
        <v>387</v>
      </c>
      <c r="E32" s="234">
        <f t="shared" si="48"/>
        <v>3.1395996892789493E-3</v>
      </c>
      <c r="F32" s="206">
        <f t="shared" si="0"/>
        <v>0.14640320125467041</v>
      </c>
      <c r="G32" s="26">
        <f t="shared" si="49"/>
        <v>4.8546383473263939</v>
      </c>
      <c r="H32" s="25">
        <f t="shared" si="1"/>
        <v>0.71073459498226654</v>
      </c>
      <c r="I32" s="32">
        <f t="shared" si="2"/>
        <v>0.73995782042283553</v>
      </c>
      <c r="J32" s="343">
        <f t="shared" si="3"/>
        <v>0.65241084328574905</v>
      </c>
      <c r="K32" s="344">
        <f t="shared" si="50"/>
        <v>3.4202713466992222E-3</v>
      </c>
      <c r="L32" s="345">
        <f t="shared" si="51"/>
        <v>4.4562607763669817</v>
      </c>
      <c r="M32" s="346">
        <f t="shared" si="52"/>
        <v>0.67903041847554213</v>
      </c>
      <c r="N32" s="826"/>
      <c r="O32" s="161"/>
      <c r="P32" s="161"/>
      <c r="Q32" s="161"/>
      <c r="R32" s="161"/>
      <c r="S32" s="162">
        <f t="shared" si="4"/>
        <v>26435</v>
      </c>
      <c r="T32" s="163">
        <f t="shared" si="5"/>
        <v>15242.285160754647</v>
      </c>
      <c r="U32" s="162">
        <f t="shared" si="6"/>
        <v>444</v>
      </c>
      <c r="V32" s="164">
        <f t="shared" si="7"/>
        <v>1.7082836366434536E-2</v>
      </c>
      <c r="W32" s="163">
        <f t="shared" si="8"/>
        <v>256.00811845564834</v>
      </c>
      <c r="X32" s="162">
        <f t="shared" si="9"/>
        <v>1044</v>
      </c>
      <c r="Y32" s="164">
        <f t="shared" si="10"/>
        <v>4.1116931196093102E-2</v>
      </c>
      <c r="Z32" s="163">
        <f t="shared" si="11"/>
        <v>601.96503528760547</v>
      </c>
      <c r="AA32" s="162">
        <f t="shared" si="12"/>
        <v>387</v>
      </c>
      <c r="AB32" s="163">
        <f t="shared" si="13"/>
        <v>2231.4221135661237</v>
      </c>
      <c r="AC32" s="165">
        <f t="shared" si="53"/>
        <v>1.4639682239455267E-2</v>
      </c>
      <c r="AD32" s="162">
        <f t="shared" si="14"/>
        <v>7</v>
      </c>
      <c r="AE32" s="164">
        <f t="shared" si="15"/>
        <v>1.8421052631578946E-2</v>
      </c>
      <c r="AF32" s="163">
        <f t="shared" si="16"/>
        <v>40.361640297061676</v>
      </c>
      <c r="AG32" s="162">
        <f t="shared" si="17"/>
        <v>11</v>
      </c>
      <c r="AH32" s="164">
        <f t="shared" si="18"/>
        <v>2.9255319148936171E-2</v>
      </c>
      <c r="AI32" s="163">
        <f t="shared" si="19"/>
        <v>63.425434752525483</v>
      </c>
      <c r="AJ32" s="830"/>
      <c r="AK32" s="81">
        <v>14565</v>
      </c>
      <c r="AL32" s="39">
        <v>13832</v>
      </c>
      <c r="AM32" s="39">
        <v>14816</v>
      </c>
      <c r="AN32" s="39">
        <v>14075</v>
      </c>
      <c r="AO32" s="39">
        <v>14187</v>
      </c>
      <c r="AP32" s="39">
        <v>13522</v>
      </c>
      <c r="AQ32" s="39">
        <v>15219</v>
      </c>
      <c r="AR32" s="39">
        <v>14204</v>
      </c>
      <c r="AS32" s="39">
        <v>12343</v>
      </c>
      <c r="AT32" s="39">
        <v>11978</v>
      </c>
      <c r="AU32" s="39">
        <v>8751</v>
      </c>
      <c r="AV32" s="39">
        <v>8714</v>
      </c>
      <c r="AW32" s="39">
        <v>5896</v>
      </c>
      <c r="AX32" s="39">
        <v>5499</v>
      </c>
      <c r="AY32" s="39">
        <v>2083</v>
      </c>
      <c r="AZ32" s="39">
        <v>2255</v>
      </c>
      <c r="BA32" s="39">
        <v>492</v>
      </c>
      <c r="BB32" s="39">
        <v>774</v>
      </c>
      <c r="BC32" s="39">
        <v>60</v>
      </c>
      <c r="BD32" s="46">
        <v>167</v>
      </c>
      <c r="BE32" s="258">
        <v>2.0000000000000002E-5</v>
      </c>
      <c r="BF32" s="43">
        <v>2.0000000000000002E-5</v>
      </c>
      <c r="BG32" s="53">
        <v>5.0000000000000002E-5</v>
      </c>
      <c r="BH32" s="53">
        <v>4.0000000000000003E-5</v>
      </c>
      <c r="BI32" s="53">
        <v>1.2518952302791728E-4</v>
      </c>
      <c r="BJ32" s="53">
        <v>1.2406223545552731E-4</v>
      </c>
      <c r="BK32" s="53">
        <v>3.4000000000000002E-4</v>
      </c>
      <c r="BL32" s="53">
        <v>1.8000000000000001E-4</v>
      </c>
      <c r="BM32" s="53">
        <v>8.9999999999999998E-4</v>
      </c>
      <c r="BN32" s="53">
        <v>5.0000000000000001E-4</v>
      </c>
      <c r="BO32" s="53">
        <v>3.8E-3</v>
      </c>
      <c r="BP32" s="53">
        <v>2E-3</v>
      </c>
      <c r="BQ32" s="53">
        <v>1.6199999999999999E-2</v>
      </c>
      <c r="BR32" s="53">
        <v>6.1999999999999998E-3</v>
      </c>
      <c r="BS32" s="53">
        <v>6.1100000000000002E-2</v>
      </c>
      <c r="BT32" s="53">
        <v>2.6800000000000001E-2</v>
      </c>
      <c r="BU32" s="53">
        <v>0.1421</v>
      </c>
      <c r="BV32" s="53">
        <v>5.4699999999999999E-2</v>
      </c>
      <c r="BW32" s="53">
        <v>0.27589999999999998</v>
      </c>
      <c r="BX32" s="54">
        <v>0.1051</v>
      </c>
      <c r="BY32" s="64">
        <f>+Fall_Hoy!B192</f>
        <v>0</v>
      </c>
      <c r="BZ32" s="62">
        <f>+Fall_Hoy!C192</f>
        <v>0</v>
      </c>
      <c r="CA32" s="62">
        <f>+Fall_Hoy!D192</f>
        <v>0</v>
      </c>
      <c r="CB32" s="62">
        <f>+Fall_Hoy!E192</f>
        <v>1.2</v>
      </c>
      <c r="CC32" s="62">
        <f>+Fall_Hoy!F192</f>
        <v>2.4</v>
      </c>
      <c r="CD32" s="62">
        <f>+Fall_Hoy!G192</f>
        <v>0</v>
      </c>
      <c r="CE32" s="62">
        <f>+Fall_Hoy!H192</f>
        <v>3.5999999999999996</v>
      </c>
      <c r="CF32" s="62">
        <f>+Fall_Hoy!I192</f>
        <v>3.5999999999999996</v>
      </c>
      <c r="CG32" s="62">
        <f>+Fall_Hoy!J192</f>
        <v>15.6</v>
      </c>
      <c r="CH32" s="62">
        <f>+Fall_Hoy!K192</f>
        <v>3.5999999999999996</v>
      </c>
      <c r="CI32" s="62">
        <f>+Fall_Hoy!L192</f>
        <v>54</v>
      </c>
      <c r="CJ32" s="62">
        <f>+Fall_Hoy!M192</f>
        <v>15.6</v>
      </c>
      <c r="CK32" s="62">
        <f>+Fall_Hoy!N192</f>
        <v>85.2</v>
      </c>
      <c r="CL32" s="62">
        <f>+Fall_Hoy!O192</f>
        <v>40.799999999999997</v>
      </c>
      <c r="CM32" s="62">
        <f>+Fall_Hoy!P192</f>
        <v>91.2</v>
      </c>
      <c r="CN32" s="62">
        <f>+Fall_Hoy!Q192</f>
        <v>46.8</v>
      </c>
      <c r="CO32" s="62">
        <f>+Fall_Hoy!R192</f>
        <v>39.6</v>
      </c>
      <c r="CP32" s="62">
        <f>+Fall_Hoy!S192</f>
        <v>38.4</v>
      </c>
      <c r="CQ32" s="62">
        <f>+Fall_Hoy!T192</f>
        <v>8.4</v>
      </c>
      <c r="CR32" s="253">
        <f>+Fall_Hoy!U192</f>
        <v>10.799999999999999</v>
      </c>
      <c r="CS32" s="75">
        <f t="shared" si="54"/>
        <v>0.7</v>
      </c>
      <c r="CT32" s="76">
        <f t="shared" si="54"/>
        <v>0.7</v>
      </c>
      <c r="CU32" s="76">
        <f t="shared" si="55"/>
        <v>0.7</v>
      </c>
      <c r="CV32" s="76">
        <f t="shared" si="55"/>
        <v>0.7</v>
      </c>
      <c r="CW32" s="76">
        <f t="shared" si="117"/>
        <v>0.7</v>
      </c>
      <c r="CX32" s="76">
        <f t="shared" si="100"/>
        <v>0.18880343144505252</v>
      </c>
      <c r="CY32" s="76">
        <f t="shared" si="101"/>
        <v>0.69572477128048127</v>
      </c>
      <c r="CZ32" s="76">
        <f t="shared" si="102"/>
        <v>0.7</v>
      </c>
      <c r="DA32" s="76">
        <f t="shared" si="103"/>
        <v>0.7</v>
      </c>
      <c r="DB32" s="76">
        <f t="shared" si="104"/>
        <v>0.6011020203706795</v>
      </c>
      <c r="DC32" s="76">
        <f t="shared" si="105"/>
        <v>0.7</v>
      </c>
      <c r="DD32" s="76">
        <f t="shared" si="106"/>
        <v>0.7</v>
      </c>
      <c r="DE32" s="76">
        <f t="shared" si="107"/>
        <v>0.7</v>
      </c>
      <c r="DF32" s="76">
        <f t="shared" si="108"/>
        <v>0.7</v>
      </c>
      <c r="DG32" s="76">
        <f t="shared" si="109"/>
        <v>0.7</v>
      </c>
      <c r="DH32" s="76">
        <f t="shared" si="110"/>
        <v>0.7</v>
      </c>
      <c r="DI32" s="76">
        <f t="shared" si="111"/>
        <v>0.56641664235080069</v>
      </c>
      <c r="DJ32" s="76">
        <f t="shared" si="112"/>
        <v>0.7</v>
      </c>
      <c r="DK32" s="76">
        <f t="shared" si="113"/>
        <v>0.50743022834360285</v>
      </c>
      <c r="DL32" s="76">
        <f t="shared" si="114"/>
        <v>0.61532501125247119</v>
      </c>
      <c r="DM32" s="85">
        <f>+'Cas_-14'!B31</f>
        <v>426</v>
      </c>
      <c r="DN32" s="62">
        <f>+'Cas_-14'!C31</f>
        <v>379</v>
      </c>
      <c r="DO32" s="62">
        <f>+'Cas_-14'!D31</f>
        <v>844</v>
      </c>
      <c r="DP32" s="62">
        <f>+'Cas_-14'!E31</f>
        <v>798</v>
      </c>
      <c r="DQ32" s="62">
        <f>+'Cas_-14'!F31</f>
        <v>2358</v>
      </c>
      <c r="DR32" s="62">
        <f>+'Cas_-14'!G31</f>
        <v>2553</v>
      </c>
      <c r="DS32" s="62">
        <f>+'Cas_-14'!H31</f>
        <v>3549</v>
      </c>
      <c r="DT32" s="62">
        <f>+'Cas_-14'!I31</f>
        <v>3464</v>
      </c>
      <c r="DU32" s="62">
        <f>+'Cas_-14'!J31</f>
        <v>2544</v>
      </c>
      <c r="DV32" s="62">
        <f>+'Cas_-14'!K31</f>
        <v>2369</v>
      </c>
      <c r="DW32" s="62">
        <f>+'Cas_-14'!L31</f>
        <v>1685</v>
      </c>
      <c r="DX32" s="62">
        <f>+'Cas_-14'!M31</f>
        <v>1648</v>
      </c>
      <c r="DY32" s="62">
        <f>+'Cas_-14'!N31</f>
        <v>927</v>
      </c>
      <c r="DZ32" s="62">
        <f>+'Cas_-14'!O31</f>
        <v>829</v>
      </c>
      <c r="EA32" s="62">
        <f>+'Cas_-14'!P31</f>
        <v>328</v>
      </c>
      <c r="EB32" s="62">
        <f>+'Cas_-14'!Q31</f>
        <v>305</v>
      </c>
      <c r="EC32" s="62">
        <f>+'Cas_-14'!R31</f>
        <v>101</v>
      </c>
      <c r="ED32" s="62">
        <f>+'Cas_-14'!S31</f>
        <v>120</v>
      </c>
      <c r="EE32" s="62">
        <f>+'Cas_-14'!T31</f>
        <v>14</v>
      </c>
      <c r="EF32" s="86">
        <f>+'Cas_-14'!U31</f>
        <v>25</v>
      </c>
      <c r="EG32" s="201">
        <f t="shared" si="122"/>
        <v>2.9248197734294542E-2</v>
      </c>
      <c r="EH32" s="90">
        <f t="shared" si="122"/>
        <v>2.7400231347599769E-2</v>
      </c>
      <c r="EI32" s="90">
        <f t="shared" si="122"/>
        <v>5.6965442764578836E-2</v>
      </c>
      <c r="EJ32" s="90">
        <f t="shared" si="122"/>
        <v>5.6696269982238014E-2</v>
      </c>
      <c r="EK32" s="90">
        <f t="shared" si="122"/>
        <v>0.1662085007401142</v>
      </c>
      <c r="EL32" s="90">
        <f t="shared" si="122"/>
        <v>0.18880343144505252</v>
      </c>
      <c r="EM32" s="90">
        <f t="shared" si="122"/>
        <v>0.2331953479203627</v>
      </c>
      <c r="EN32" s="90">
        <f t="shared" si="122"/>
        <v>0.24387496479864826</v>
      </c>
      <c r="EO32" s="90">
        <f t="shared" si="122"/>
        <v>0.20610872559345378</v>
      </c>
      <c r="EP32" s="90">
        <f t="shared" si="122"/>
        <v>0.19777926198029722</v>
      </c>
      <c r="EQ32" s="90">
        <f t="shared" si="122"/>
        <v>0.19254942292309452</v>
      </c>
      <c r="ER32" s="90">
        <f t="shared" si="122"/>
        <v>0.18912095478540281</v>
      </c>
      <c r="ES32" s="90">
        <f t="shared" si="122"/>
        <v>0.15722523744911804</v>
      </c>
      <c r="ET32" s="90">
        <f t="shared" si="122"/>
        <v>0.15075468266957628</v>
      </c>
      <c r="EU32" s="90">
        <f t="shared" si="122"/>
        <v>0.15746519443110898</v>
      </c>
      <c r="EV32" s="90">
        <f t="shared" si="120"/>
        <v>0.1352549889135255</v>
      </c>
      <c r="EW32" s="90">
        <f t="shared" si="23"/>
        <v>0.20528455284552846</v>
      </c>
      <c r="EX32" s="90">
        <f t="shared" si="23"/>
        <v>0.15503875968992248</v>
      </c>
      <c r="EY32" s="90">
        <f t="shared" si="23"/>
        <v>0.23333333333333334</v>
      </c>
      <c r="EZ32" s="99">
        <f t="shared" si="23"/>
        <v>0.1497005988023952</v>
      </c>
      <c r="FA32" s="119">
        <f t="shared" si="72"/>
        <v>4.4454268292682926</v>
      </c>
      <c r="FB32" s="120">
        <f t="shared" si="72"/>
        <v>5.1754098360655734</v>
      </c>
      <c r="FC32" s="120">
        <f t="shared" si="73"/>
        <v>4.4522114347357062</v>
      </c>
      <c r="FD32" s="120">
        <f t="shared" si="73"/>
        <v>4.6433051869722552</v>
      </c>
      <c r="FE32" s="120">
        <f t="shared" si="123"/>
        <v>4.2115776081424929</v>
      </c>
      <c r="FF32" s="120">
        <f t="shared" si="123"/>
        <v>1</v>
      </c>
      <c r="FG32" s="120">
        <f t="shared" si="123"/>
        <v>2.9834418974690462</v>
      </c>
      <c r="FH32" s="120">
        <f t="shared" si="123"/>
        <v>2.8703233256351037</v>
      </c>
      <c r="FI32" s="120">
        <f t="shared" si="123"/>
        <v>3.3962657232704401</v>
      </c>
      <c r="FJ32" s="120">
        <f t="shared" si="123"/>
        <v>3.0392570704938788</v>
      </c>
      <c r="FK32" s="120">
        <f t="shared" si="123"/>
        <v>3.635430267062314</v>
      </c>
      <c r="FL32" s="120">
        <f t="shared" si="123"/>
        <v>3.7013349514563103</v>
      </c>
      <c r="FM32" s="120">
        <f t="shared" si="123"/>
        <v>4.4522114347357062</v>
      </c>
      <c r="FN32" s="120">
        <f t="shared" si="123"/>
        <v>4.6433051869722552</v>
      </c>
      <c r="FO32" s="120">
        <f t="shared" si="123"/>
        <v>4.4454268292682926</v>
      </c>
      <c r="FP32" s="120">
        <f t="shared" si="123"/>
        <v>5.1754098360655734</v>
      </c>
      <c r="FQ32" s="120">
        <f t="shared" si="123"/>
        <v>2.759178099372217</v>
      </c>
      <c r="FR32" s="120">
        <f t="shared" si="123"/>
        <v>4.5149999999999997</v>
      </c>
      <c r="FS32" s="120">
        <f t="shared" si="123"/>
        <v>2.1747009786154408</v>
      </c>
      <c r="FT32" s="121">
        <f t="shared" si="121"/>
        <v>4.1103710751665083</v>
      </c>
      <c r="FU32" s="85">
        <f>+Cas_Hoy!B31</f>
        <v>438</v>
      </c>
      <c r="FV32" s="62">
        <f>+Cas_Hoy!C31</f>
        <v>391</v>
      </c>
      <c r="FW32" s="62">
        <f>+Cas_Hoy!D31</f>
        <v>878</v>
      </c>
      <c r="FX32" s="62">
        <f>+Cas_Hoy!E31</f>
        <v>833</v>
      </c>
      <c r="FY32" s="62">
        <f>+Cas_Hoy!F31</f>
        <v>2442</v>
      </c>
      <c r="FZ32" s="62">
        <f>+Cas_Hoy!G31</f>
        <v>2654</v>
      </c>
      <c r="GA32" s="62">
        <f>+Cas_Hoy!H31</f>
        <v>3684</v>
      </c>
      <c r="GB32" s="62">
        <f>+Cas_Hoy!I31</f>
        <v>3603</v>
      </c>
      <c r="GC32" s="62">
        <f>+Cas_Hoy!J31</f>
        <v>2652</v>
      </c>
      <c r="GD32" s="62">
        <f>+Cas_Hoy!K31</f>
        <v>2473</v>
      </c>
      <c r="GE32" s="62">
        <f>+Cas_Hoy!L31</f>
        <v>1761</v>
      </c>
      <c r="GF32" s="62">
        <f>+Cas_Hoy!M31</f>
        <v>1732</v>
      </c>
      <c r="GG32" s="62">
        <f>+Cas_Hoy!N31</f>
        <v>976</v>
      </c>
      <c r="GH32" s="62">
        <f>+Cas_Hoy!O31</f>
        <v>864</v>
      </c>
      <c r="GI32" s="62">
        <f>+Cas_Hoy!P31</f>
        <v>340</v>
      </c>
      <c r="GJ32" s="62">
        <f>+Cas_Hoy!Q31</f>
        <v>312</v>
      </c>
      <c r="GK32" s="62">
        <f>+Cas_Hoy!R31</f>
        <v>104</v>
      </c>
      <c r="GL32" s="62">
        <f>+Cas_Hoy!S31</f>
        <v>122</v>
      </c>
      <c r="GM32" s="62">
        <f>+Cas_Hoy!T31</f>
        <v>15</v>
      </c>
      <c r="GN32" s="86">
        <f>+Cas_Hoy!U31</f>
        <v>28</v>
      </c>
      <c r="GO32" s="543">
        <f t="shared" si="74"/>
        <v>0.7</v>
      </c>
      <c r="GP32" s="112">
        <f t="shared" si="75"/>
        <v>0.7</v>
      </c>
      <c r="GQ32" s="112">
        <f t="shared" si="76"/>
        <v>0.7</v>
      </c>
      <c r="GR32" s="112">
        <f t="shared" si="77"/>
        <v>0.7</v>
      </c>
      <c r="GS32" s="323">
        <f t="shared" si="119"/>
        <v>0.7</v>
      </c>
      <c r="GT32" s="323">
        <f t="shared" si="119"/>
        <v>0.19627274071882858</v>
      </c>
      <c r="GU32" s="323">
        <f t="shared" si="119"/>
        <v>0.7</v>
      </c>
      <c r="GV32" s="323">
        <f t="shared" si="119"/>
        <v>0.7</v>
      </c>
      <c r="GW32" s="323">
        <f t="shared" si="119"/>
        <v>0.7</v>
      </c>
      <c r="GX32" s="323">
        <f t="shared" si="118"/>
        <v>0.62749062742789807</v>
      </c>
      <c r="GY32" s="323">
        <f t="shared" si="118"/>
        <v>0.7</v>
      </c>
      <c r="GZ32" s="323">
        <f t="shared" si="118"/>
        <v>0.7</v>
      </c>
      <c r="HA32" s="323">
        <f t="shared" si="118"/>
        <v>0.7</v>
      </c>
      <c r="HB32" s="323">
        <f t="shared" si="118"/>
        <v>0.7</v>
      </c>
      <c r="HC32" s="323">
        <f t="shared" si="118"/>
        <v>0.7</v>
      </c>
      <c r="HD32" s="323">
        <f t="shared" si="118"/>
        <v>0.7</v>
      </c>
      <c r="HE32" s="323">
        <f t="shared" si="118"/>
        <v>0.58324089905428977</v>
      </c>
      <c r="HF32" s="323">
        <f t="shared" si="118"/>
        <v>0.7</v>
      </c>
      <c r="HG32" s="323">
        <f t="shared" si="118"/>
        <v>0.54367524465386019</v>
      </c>
      <c r="HH32" s="327">
        <f t="shared" si="118"/>
        <v>0.68916401260276783</v>
      </c>
      <c r="HI32" s="331">
        <f>+CyF_Tot!B31</f>
        <v>0</v>
      </c>
      <c r="HJ32" s="149">
        <f>+CyF_Tot!C31</f>
        <v>25391</v>
      </c>
      <c r="HK32" s="149">
        <f>+CyF_Tot!D31</f>
        <v>25991</v>
      </c>
      <c r="HL32" s="149">
        <f>+CyF_Tot!E31</f>
        <v>26435</v>
      </c>
      <c r="HM32" s="149">
        <f>+CyF_Tot!F31</f>
        <v>0</v>
      </c>
      <c r="HN32" s="149">
        <f>+CyF_Tot!G31</f>
        <v>376</v>
      </c>
      <c r="HO32" s="149">
        <f>+CyF_Tot!H31</f>
        <v>380</v>
      </c>
      <c r="HP32" s="149">
        <f>+CyF_Tot!I31</f>
        <v>387</v>
      </c>
      <c r="HQ32" s="204">
        <f t="shared" si="26"/>
        <v>8.3981041560957606E-2</v>
      </c>
      <c r="HR32" s="198">
        <f t="shared" si="27"/>
        <v>7.9754601226993863E-2</v>
      </c>
      <c r="HS32" s="198">
        <f t="shared" si="28"/>
        <v>8.542829466303796E-2</v>
      </c>
      <c r="HT32" s="198">
        <f t="shared" si="29"/>
        <v>8.1155726740163289E-2</v>
      </c>
      <c r="HU32" s="198">
        <f t="shared" si="30"/>
        <v>8.180151298491628E-2</v>
      </c>
      <c r="HV32" s="198">
        <f t="shared" si="31"/>
        <v>7.7967157156695416E-2</v>
      </c>
      <c r="HW32" s="198">
        <f t="shared" si="32"/>
        <v>8.7751971954425939E-2</v>
      </c>
      <c r="HX32" s="198">
        <f t="shared" si="33"/>
        <v>8.1899534111351993E-2</v>
      </c>
      <c r="HY32" s="198">
        <f t="shared" si="34"/>
        <v>7.1169103740947467E-2</v>
      </c>
      <c r="HZ32" s="198">
        <f t="shared" si="35"/>
        <v>6.9064532496886391E-2</v>
      </c>
      <c r="IA32" s="198">
        <f t="shared" si="36"/>
        <v>5.0457816319940958E-2</v>
      </c>
      <c r="IB32" s="198">
        <f t="shared" si="37"/>
        <v>5.0244476221227914E-2</v>
      </c>
      <c r="IC32" s="198">
        <f t="shared" si="38"/>
        <v>3.3996033027353663E-2</v>
      </c>
      <c r="ID32" s="198">
        <f t="shared" si="39"/>
        <v>3.1706951427648879E-2</v>
      </c>
      <c r="IE32" s="198">
        <f t="shared" si="40"/>
        <v>1.2010470962682781E-2</v>
      </c>
      <c r="IF32" s="198">
        <f t="shared" si="41"/>
        <v>1.3002214124267724E-2</v>
      </c>
      <c r="IG32" s="198">
        <f t="shared" si="42"/>
        <v>2.836846718022049E-3</v>
      </c>
      <c r="IH32" s="198">
        <f t="shared" si="43"/>
        <v>4.4628442271322476E-3</v>
      </c>
      <c r="II32" s="198">
        <f t="shared" si="44"/>
        <v>3.4595691683195722E-4</v>
      </c>
      <c r="IJ32" s="99">
        <f t="shared" si="45"/>
        <v>9.6291341851561423E-4</v>
      </c>
      <c r="IK32" s="677"/>
      <c r="IL32" s="678"/>
      <c r="IM32" s="678"/>
      <c r="IN32" s="678"/>
      <c r="IO32" s="678"/>
      <c r="IP32" s="678"/>
      <c r="IQ32" s="678"/>
      <c r="IR32" s="678"/>
      <c r="IS32" s="678"/>
      <c r="IT32" s="678"/>
      <c r="IU32" s="678"/>
      <c r="IV32" s="678"/>
      <c r="IW32" s="678"/>
      <c r="IX32" s="678"/>
      <c r="IY32" s="678"/>
      <c r="IZ32" s="678"/>
      <c r="JA32" s="678"/>
      <c r="JB32" s="678"/>
      <c r="JC32" s="678"/>
      <c r="JD32" s="679"/>
      <c r="JF32" s="616">
        <f t="shared" si="116"/>
        <v>0</v>
      </c>
      <c r="JG32" s="291">
        <f t="shared" si="116"/>
        <v>0</v>
      </c>
      <c r="JH32" s="291">
        <f t="shared" si="116"/>
        <v>0</v>
      </c>
      <c r="JI32" s="291">
        <f t="shared" si="116"/>
        <v>85.257548845470694</v>
      </c>
      <c r="JJ32" s="291">
        <f t="shared" si="116"/>
        <v>169.16895749629944</v>
      </c>
      <c r="JK32" s="291">
        <f t="shared" si="116"/>
        <v>0</v>
      </c>
      <c r="JL32" s="291">
        <f t="shared" si="116"/>
        <v>236.54642223536365</v>
      </c>
      <c r="JM32" s="291">
        <f t="shared" si="116"/>
        <v>253.4497324697268</v>
      </c>
      <c r="JN32" s="291">
        <f t="shared" si="116"/>
        <v>1263.874260714575</v>
      </c>
      <c r="JO32" s="291">
        <f t="shared" si="116"/>
        <v>300.55101018533975</v>
      </c>
      <c r="JP32" s="291">
        <f t="shared" si="116"/>
        <v>6170.723345903325</v>
      </c>
      <c r="JQ32" s="291">
        <f t="shared" si="116"/>
        <v>1790.2226302501722</v>
      </c>
      <c r="JR32" s="291">
        <f t="shared" si="116"/>
        <v>14450.474898236092</v>
      </c>
      <c r="JS32" s="291">
        <f t="shared" si="116"/>
        <v>7419.5308237861427</v>
      </c>
      <c r="JT32" s="291">
        <f t="shared" si="116"/>
        <v>43783.005280844933</v>
      </c>
      <c r="JU32" s="291">
        <f t="shared" ref="JU32:JU33" si="124">+(CN32*1000000)/AZ32</f>
        <v>20753.880266075386</v>
      </c>
      <c r="JV32" s="291">
        <f t="shared" si="115"/>
        <v>80487.804878048773</v>
      </c>
      <c r="JW32" s="291">
        <f t="shared" si="115"/>
        <v>49612.403100775191</v>
      </c>
      <c r="JX32" s="291">
        <f t="shared" si="115"/>
        <v>140000</v>
      </c>
      <c r="JY32" s="617">
        <f t="shared" si="115"/>
        <v>64670.658682634719</v>
      </c>
      <c r="JZ32" s="614">
        <f t="shared" si="79"/>
        <v>55.086301872934264</v>
      </c>
      <c r="KA32" s="291">
        <f t="shared" si="79"/>
        <v>28.965217601197228</v>
      </c>
      <c r="KB32" s="291">
        <f t="shared" si="80"/>
        <v>2015.807011263184</v>
      </c>
      <c r="KC32" s="291">
        <f t="shared" si="80"/>
        <v>653.37001375515808</v>
      </c>
      <c r="KD32" s="291">
        <f t="shared" si="81"/>
        <v>26304.067518462078</v>
      </c>
      <c r="KE32" s="617">
        <f t="shared" si="81"/>
        <v>15733.179988499138</v>
      </c>
      <c r="KF32" s="614">
        <f t="shared" si="82"/>
        <v>42.354436038919012</v>
      </c>
      <c r="KG32" s="291">
        <f t="shared" si="83"/>
        <v>1348.1441952562177</v>
      </c>
      <c r="KH32" s="617">
        <f t="shared" si="84"/>
        <v>20968.303726924416</v>
      </c>
    </row>
    <row r="33" spans="1:294" ht="15" thickBot="1">
      <c r="A33" s="35" t="s">
        <v>45</v>
      </c>
      <c r="B33" s="224">
        <v>1694656</v>
      </c>
      <c r="C33" s="523">
        <f t="shared" si="85"/>
        <v>106300</v>
      </c>
      <c r="D33" s="506">
        <f t="shared" si="86"/>
        <v>1640</v>
      </c>
      <c r="E33" s="234">
        <f t="shared" si="48"/>
        <v>5.0727977508655065E-3</v>
      </c>
      <c r="F33" s="206">
        <f t="shared" si="0"/>
        <v>5.7640016616941729E-2</v>
      </c>
      <c r="G33" s="26">
        <f t="shared" si="49"/>
        <v>3.309715390615013</v>
      </c>
      <c r="H33" s="25">
        <f t="shared" si="1"/>
        <v>0.19077205011239715</v>
      </c>
      <c r="I33" s="32">
        <f t="shared" si="2"/>
        <v>0.20760717574680401</v>
      </c>
      <c r="J33" s="347">
        <f t="shared" si="3"/>
        <v>0.4999324602879105</v>
      </c>
      <c r="K33" s="555">
        <f t="shared" si="50"/>
        <v>1.9357575344894488E-3</v>
      </c>
      <c r="L33" s="348">
        <f t="shared" si="51"/>
        <v>8.6733573241366635</v>
      </c>
      <c r="M33" s="349">
        <f t="shared" si="52"/>
        <v>0.5438915092376736</v>
      </c>
      <c r="N33" s="826"/>
      <c r="O33" s="161"/>
      <c r="P33" s="161"/>
      <c r="Q33" s="161"/>
      <c r="R33" s="161"/>
      <c r="S33" s="162">
        <f t="shared" si="4"/>
        <v>106300</v>
      </c>
      <c r="T33" s="163">
        <f t="shared" si="5"/>
        <v>6272.6594659919183</v>
      </c>
      <c r="U33" s="162">
        <f t="shared" si="6"/>
        <v>3785</v>
      </c>
      <c r="V33" s="164">
        <f t="shared" si="7"/>
        <v>3.6921426132761059E-2</v>
      </c>
      <c r="W33" s="163">
        <f t="shared" si="8"/>
        <v>223.34916348804714</v>
      </c>
      <c r="X33" s="162">
        <f t="shared" si="9"/>
        <v>8620</v>
      </c>
      <c r="Y33" s="164">
        <f t="shared" si="10"/>
        <v>8.8247338247338242E-2</v>
      </c>
      <c r="Z33" s="163">
        <f t="shared" si="11"/>
        <v>508.65780429774537</v>
      </c>
      <c r="AA33" s="162">
        <f t="shared" si="12"/>
        <v>1640</v>
      </c>
      <c r="AB33" s="163">
        <f t="shared" si="13"/>
        <v>967.74802673816987</v>
      </c>
      <c r="AC33" s="165">
        <f t="shared" si="53"/>
        <v>1.5428033866415804E-2</v>
      </c>
      <c r="AD33" s="162">
        <f t="shared" si="14"/>
        <v>21</v>
      </c>
      <c r="AE33" s="164">
        <f t="shared" si="15"/>
        <v>1.2970969734403953E-2</v>
      </c>
      <c r="AF33" s="163">
        <f t="shared" si="16"/>
        <v>12.391895464330224</v>
      </c>
      <c r="AG33" s="162">
        <f t="shared" si="17"/>
        <v>31</v>
      </c>
      <c r="AH33" s="164">
        <f t="shared" si="18"/>
        <v>1.9266625233064015E-2</v>
      </c>
      <c r="AI33" s="163">
        <f t="shared" si="19"/>
        <v>18.292798066392237</v>
      </c>
      <c r="AJ33" s="830"/>
      <c r="AK33" s="81">
        <v>154386</v>
      </c>
      <c r="AL33" s="39">
        <v>145530</v>
      </c>
      <c r="AM33" s="39">
        <v>144629</v>
      </c>
      <c r="AN33" s="39">
        <v>136863</v>
      </c>
      <c r="AO33" s="39">
        <v>145107</v>
      </c>
      <c r="AP33" s="39">
        <v>143699</v>
      </c>
      <c r="AQ33" s="39">
        <v>118791</v>
      </c>
      <c r="AR33" s="39">
        <v>121334</v>
      </c>
      <c r="AS33" s="39">
        <v>100409</v>
      </c>
      <c r="AT33" s="39">
        <v>104683</v>
      </c>
      <c r="AU33" s="39">
        <v>69951</v>
      </c>
      <c r="AV33" s="39">
        <v>75368</v>
      </c>
      <c r="AW33" s="39">
        <v>58955</v>
      </c>
      <c r="AX33" s="39">
        <v>66532</v>
      </c>
      <c r="AY33" s="39">
        <v>32309</v>
      </c>
      <c r="AZ33" s="39">
        <v>40792</v>
      </c>
      <c r="BA33" s="39">
        <v>10499</v>
      </c>
      <c r="BB33" s="39">
        <v>18417</v>
      </c>
      <c r="BC33" s="39">
        <v>1835</v>
      </c>
      <c r="BD33" s="46">
        <v>4567</v>
      </c>
      <c r="BE33" s="258">
        <v>2.0000000000000002E-5</v>
      </c>
      <c r="BF33" s="43">
        <v>2.0000000000000002E-5</v>
      </c>
      <c r="BG33" s="53">
        <v>5.0000000000000002E-5</v>
      </c>
      <c r="BH33" s="53">
        <v>4.0000000000000003E-5</v>
      </c>
      <c r="BI33" s="53">
        <v>1.2518952302791728E-4</v>
      </c>
      <c r="BJ33" s="53">
        <v>1.2406223545552731E-4</v>
      </c>
      <c r="BK33" s="53">
        <v>3.4000000000000002E-4</v>
      </c>
      <c r="BL33" s="53">
        <v>1.8000000000000001E-4</v>
      </c>
      <c r="BM33" s="53">
        <v>8.9999999999999998E-4</v>
      </c>
      <c r="BN33" s="53">
        <v>5.0000000000000001E-4</v>
      </c>
      <c r="BO33" s="53">
        <v>3.8E-3</v>
      </c>
      <c r="BP33" s="53">
        <v>2E-3</v>
      </c>
      <c r="BQ33" s="53">
        <v>1.6199999999999999E-2</v>
      </c>
      <c r="BR33" s="53">
        <v>6.1999999999999998E-3</v>
      </c>
      <c r="BS33" s="53">
        <v>6.1100000000000002E-2</v>
      </c>
      <c r="BT33" s="53">
        <v>2.6800000000000001E-2</v>
      </c>
      <c r="BU33" s="53">
        <v>0.1421</v>
      </c>
      <c r="BV33" s="53">
        <v>5.4699999999999999E-2</v>
      </c>
      <c r="BW33" s="53">
        <v>0.27589999999999998</v>
      </c>
      <c r="BX33" s="54">
        <v>0.1051</v>
      </c>
      <c r="BY33" s="64">
        <f>+Fall_Hoy!B193</f>
        <v>0</v>
      </c>
      <c r="BZ33" s="62">
        <f>+Fall_Hoy!C193</f>
        <v>3.5999999999999996</v>
      </c>
      <c r="CA33" s="62">
        <f>+Fall_Hoy!D193</f>
        <v>1.2</v>
      </c>
      <c r="CB33" s="62">
        <f>+Fall_Hoy!E193</f>
        <v>2.4</v>
      </c>
      <c r="CC33" s="62">
        <f>+Fall_Hoy!F193</f>
        <v>12</v>
      </c>
      <c r="CD33" s="62">
        <f>+Fall_Hoy!G193</f>
        <v>15.6</v>
      </c>
      <c r="CE33" s="62">
        <f>+Fall_Hoy!H193</f>
        <v>31.2</v>
      </c>
      <c r="CF33" s="62">
        <f>+Fall_Hoy!I193</f>
        <v>14.399999999999999</v>
      </c>
      <c r="CG33" s="62">
        <f>+Fall_Hoy!J193</f>
        <v>88.8</v>
      </c>
      <c r="CH33" s="62">
        <f>+Fall_Hoy!K193</f>
        <v>40.799999999999997</v>
      </c>
      <c r="CI33" s="62">
        <f>+Fall_Hoy!L193</f>
        <v>195.6</v>
      </c>
      <c r="CJ33" s="62">
        <f>+Fall_Hoy!M193</f>
        <v>94.8</v>
      </c>
      <c r="CK33" s="62">
        <f>+Fall_Hoy!N193</f>
        <v>387.59999999999997</v>
      </c>
      <c r="CL33" s="62">
        <f>+Fall_Hoy!O193</f>
        <v>196.79999999999998</v>
      </c>
      <c r="CM33" s="62">
        <f>+Fall_Hoy!P193</f>
        <v>348</v>
      </c>
      <c r="CN33" s="62">
        <f>+Fall_Hoy!Q193</f>
        <v>183.6</v>
      </c>
      <c r="CO33" s="62">
        <f>+Fall_Hoy!R193</f>
        <v>147.6</v>
      </c>
      <c r="CP33" s="62">
        <f>+Fall_Hoy!S193</f>
        <v>135.6</v>
      </c>
      <c r="CQ33" s="62">
        <f>+Fall_Hoy!T193</f>
        <v>27.599999999999998</v>
      </c>
      <c r="CR33" s="253">
        <f>+Fall_Hoy!U193</f>
        <v>21.599999999999998</v>
      </c>
      <c r="CS33" s="75">
        <f t="shared" si="54"/>
        <v>0.17628465798167542</v>
      </c>
      <c r="CT33" s="76">
        <f t="shared" si="54"/>
        <v>0.16794337783527938</v>
      </c>
      <c r="CU33" s="76">
        <f t="shared" si="55"/>
        <v>0.40583370241584132</v>
      </c>
      <c r="CV33" s="76">
        <f t="shared" si="55"/>
        <v>0.47709275963252218</v>
      </c>
      <c r="CW33" s="76">
        <f t="shared" si="117"/>
        <v>0.66057920477073229</v>
      </c>
      <c r="CX33" s="76">
        <f t="shared" si="100"/>
        <v>0.7</v>
      </c>
      <c r="CY33" s="76">
        <f t="shared" si="101"/>
        <v>0.7</v>
      </c>
      <c r="CZ33" s="76">
        <f t="shared" si="102"/>
        <v>0.65933703660968879</v>
      </c>
      <c r="DA33" s="76">
        <f t="shared" si="103"/>
        <v>0.7</v>
      </c>
      <c r="DB33" s="76">
        <f t="shared" si="104"/>
        <v>0.7</v>
      </c>
      <c r="DC33" s="76">
        <f t="shared" si="105"/>
        <v>0.7</v>
      </c>
      <c r="DD33" s="76">
        <f t="shared" si="106"/>
        <v>0.6289141280118884</v>
      </c>
      <c r="DE33" s="76">
        <f t="shared" si="107"/>
        <v>0.40583370241584132</v>
      </c>
      <c r="DF33" s="76">
        <f t="shared" si="108"/>
        <v>0.47709275963252218</v>
      </c>
      <c r="DG33" s="76">
        <f t="shared" si="109"/>
        <v>0.17628465798167542</v>
      </c>
      <c r="DH33" s="76">
        <f t="shared" si="110"/>
        <v>0.16794337783527938</v>
      </c>
      <c r="DI33" s="76">
        <f t="shared" si="111"/>
        <v>9.8933721042699735E-2</v>
      </c>
      <c r="DJ33" s="76">
        <f t="shared" si="112"/>
        <v>0.13460260813398794</v>
      </c>
      <c r="DK33" s="76">
        <f t="shared" si="113"/>
        <v>5.4515664859024662E-2</v>
      </c>
      <c r="DL33" s="76">
        <f t="shared" si="114"/>
        <v>4.5000778138455308E-2</v>
      </c>
      <c r="DM33" s="85">
        <f>+'Cas_-14'!B32</f>
        <v>689</v>
      </c>
      <c r="DN33" s="62">
        <f>+'Cas_-14'!C32</f>
        <v>633</v>
      </c>
      <c r="DO33" s="62">
        <f>+'Cas_-14'!D32</f>
        <v>2667</v>
      </c>
      <c r="DP33" s="62">
        <f>+'Cas_-14'!E32</f>
        <v>2889</v>
      </c>
      <c r="DQ33" s="62">
        <f>+'Cas_-14'!F32</f>
        <v>10494</v>
      </c>
      <c r="DR33" s="62">
        <f>+'Cas_-14'!G32</f>
        <v>10906</v>
      </c>
      <c r="DS33" s="62">
        <f>+'Cas_-14'!H32</f>
        <v>11430</v>
      </c>
      <c r="DT33" s="62">
        <f>+'Cas_-14'!I32</f>
        <v>11176</v>
      </c>
      <c r="DU33" s="62">
        <f>+'Cas_-14'!J32</f>
        <v>9766</v>
      </c>
      <c r="DV33" s="62">
        <f>+'Cas_-14'!K32</f>
        <v>9826</v>
      </c>
      <c r="DW33" s="62">
        <f>+'Cas_-14'!L32</f>
        <v>6240</v>
      </c>
      <c r="DX33" s="62">
        <f>+'Cas_-14'!M32</f>
        <v>6343</v>
      </c>
      <c r="DY33" s="62">
        <f>+'Cas_-14'!N32</f>
        <v>4358</v>
      </c>
      <c r="DZ33" s="62">
        <f>+'Cas_-14'!O32</f>
        <v>4326</v>
      </c>
      <c r="EA33" s="62">
        <f>+'Cas_-14'!P32</f>
        <v>2072</v>
      </c>
      <c r="EB33" s="62">
        <f>+'Cas_-14'!Q32</f>
        <v>1912</v>
      </c>
      <c r="EC33" s="62">
        <f>+'Cas_-14'!R32</f>
        <v>576</v>
      </c>
      <c r="ED33" s="62">
        <f>+'Cas_-14'!S32</f>
        <v>760</v>
      </c>
      <c r="EE33" s="62">
        <f>+'Cas_-14'!T32</f>
        <v>63</v>
      </c>
      <c r="EF33" s="86">
        <f>+'Cas_-14'!U32</f>
        <v>149</v>
      </c>
      <c r="EG33" s="201">
        <f t="shared" si="122"/>
        <v>4.4628398948091145E-3</v>
      </c>
      <c r="EH33" s="91">
        <f t="shared" si="122"/>
        <v>4.3496186353329212E-3</v>
      </c>
      <c r="EI33" s="91">
        <f t="shared" si="122"/>
        <v>1.8440285143366823E-2</v>
      </c>
      <c r="EJ33" s="91">
        <f t="shared" si="122"/>
        <v>2.1108699940816728E-2</v>
      </c>
      <c r="EK33" s="91">
        <f t="shared" si="122"/>
        <v>7.2319047323699065E-2</v>
      </c>
      <c r="EL33" s="91">
        <f t="shared" si="122"/>
        <v>7.5894752225137266E-2</v>
      </c>
      <c r="EM33" s="91">
        <f t="shared" si="122"/>
        <v>9.6219410561406163E-2</v>
      </c>
      <c r="EN33" s="91">
        <f t="shared" si="122"/>
        <v>9.2109384014373547E-2</v>
      </c>
      <c r="EO33" s="91">
        <f t="shared" si="122"/>
        <v>9.7262197611767867E-2</v>
      </c>
      <c r="EP33" s="91">
        <f t="shared" si="122"/>
        <v>9.3864333272833222E-2</v>
      </c>
      <c r="EQ33" s="91">
        <f t="shared" si="122"/>
        <v>8.9205300853454558E-2</v>
      </c>
      <c r="ER33" s="91">
        <f t="shared" si="122"/>
        <v>8.4160386370873586E-2</v>
      </c>
      <c r="ES33" s="91">
        <f t="shared" si="122"/>
        <v>7.3920787040963443E-2</v>
      </c>
      <c r="ET33" s="91">
        <f t="shared" si="122"/>
        <v>6.5021343113088437E-2</v>
      </c>
      <c r="EU33" s="91">
        <f t="shared" si="122"/>
        <v>6.413073756538426E-2</v>
      </c>
      <c r="EV33" s="91">
        <f t="shared" si="120"/>
        <v>4.6871935673661505E-2</v>
      </c>
      <c r="EW33" s="91">
        <f t="shared" si="23"/>
        <v>5.4862367844556621E-2</v>
      </c>
      <c r="EX33" s="91">
        <f t="shared" si="23"/>
        <v>4.1266221425856543E-2</v>
      </c>
      <c r="EY33" s="91">
        <f t="shared" si="23"/>
        <v>3.4332425068119891E-2</v>
      </c>
      <c r="EZ33" s="100">
        <f t="shared" si="23"/>
        <v>3.2625355813444272E-2</v>
      </c>
      <c r="FA33" s="119">
        <f t="shared" si="72"/>
        <v>2.7488325360665788</v>
      </c>
      <c r="FB33" s="120">
        <f t="shared" si="72"/>
        <v>3.5830262911384496</v>
      </c>
      <c r="FC33" s="120">
        <f t="shared" si="73"/>
        <v>5.4901160913092992</v>
      </c>
      <c r="FD33" s="120">
        <f t="shared" si="73"/>
        <v>7.3374793074135383</v>
      </c>
      <c r="FE33" s="120">
        <f t="shared" si="123"/>
        <v>9.1342354361222267</v>
      </c>
      <c r="FF33" s="120">
        <f t="shared" si="123"/>
        <v>9.2232991014120653</v>
      </c>
      <c r="FG33" s="120">
        <f t="shared" si="123"/>
        <v>7.2750393700787397</v>
      </c>
      <c r="FH33" s="120">
        <f t="shared" si="123"/>
        <v>7.1581961345740854</v>
      </c>
      <c r="FI33" s="120">
        <f t="shared" si="123"/>
        <v>7.1970407536350605</v>
      </c>
      <c r="FJ33" s="120">
        <f t="shared" si="123"/>
        <v>7.4575717484225521</v>
      </c>
      <c r="FK33" s="120">
        <f t="shared" si="123"/>
        <v>7.8470673076923072</v>
      </c>
      <c r="FL33" s="120">
        <f t="shared" si="123"/>
        <v>7.4728046665615642</v>
      </c>
      <c r="FM33" s="120">
        <f t="shared" si="123"/>
        <v>5.4901160913092992</v>
      </c>
      <c r="FN33" s="120">
        <f t="shared" si="123"/>
        <v>7.3374793074135383</v>
      </c>
      <c r="FO33" s="120">
        <f t="shared" si="123"/>
        <v>2.7488325360665788</v>
      </c>
      <c r="FP33" s="120">
        <f t="shared" si="123"/>
        <v>3.5830262911384496</v>
      </c>
      <c r="FQ33" s="120">
        <f t="shared" si="123"/>
        <v>1.8033075299085148</v>
      </c>
      <c r="FR33" s="120">
        <f t="shared" si="123"/>
        <v>3.2618108342153369</v>
      </c>
      <c r="FS33" s="120">
        <f t="shared" si="123"/>
        <v>1.5878769050207977</v>
      </c>
      <c r="FT33" s="121">
        <f t="shared" si="121"/>
        <v>1.3793191527404389</v>
      </c>
      <c r="FU33" s="87">
        <f>+Cas_Hoy!B32</f>
        <v>744</v>
      </c>
      <c r="FV33" s="63">
        <f>+Cas_Hoy!C32</f>
        <v>673</v>
      </c>
      <c r="FW33" s="63">
        <f>+Cas_Hoy!D32</f>
        <v>2989</v>
      </c>
      <c r="FX33" s="63">
        <f>+Cas_Hoy!E32</f>
        <v>3259</v>
      </c>
      <c r="FY33" s="63">
        <f>+Cas_Hoy!F32</f>
        <v>11441</v>
      </c>
      <c r="FZ33" s="63">
        <f>+Cas_Hoy!G32</f>
        <v>11895</v>
      </c>
      <c r="GA33" s="63">
        <f>+Cas_Hoy!H32</f>
        <v>12309</v>
      </c>
      <c r="GB33" s="63">
        <f>+Cas_Hoy!I32</f>
        <v>12154</v>
      </c>
      <c r="GC33" s="63">
        <f>+Cas_Hoy!J32</f>
        <v>10610</v>
      </c>
      <c r="GD33" s="63">
        <f>+Cas_Hoy!K32</f>
        <v>10690</v>
      </c>
      <c r="GE33" s="63">
        <f>+Cas_Hoy!L32</f>
        <v>6716</v>
      </c>
      <c r="GF33" s="63">
        <f>+Cas_Hoy!M32</f>
        <v>6906</v>
      </c>
      <c r="GG33" s="63">
        <f>+Cas_Hoy!N32</f>
        <v>4796</v>
      </c>
      <c r="GH33" s="63">
        <f>+Cas_Hoy!O32</f>
        <v>4744</v>
      </c>
      <c r="GI33" s="63">
        <f>+Cas_Hoy!P32</f>
        <v>2205</v>
      </c>
      <c r="GJ33" s="63">
        <f>+Cas_Hoy!Q32</f>
        <v>2077</v>
      </c>
      <c r="GK33" s="63">
        <f>+Cas_Hoy!R32</f>
        <v>608</v>
      </c>
      <c r="GL33" s="63">
        <f>+Cas_Hoy!S32</f>
        <v>821</v>
      </c>
      <c r="GM33" s="63">
        <f>+Cas_Hoy!T32</f>
        <v>68</v>
      </c>
      <c r="GN33" s="88">
        <f>+Cas_Hoy!U32</f>
        <v>159</v>
      </c>
      <c r="GO33" s="544">
        <f t="shared" si="74"/>
        <v>0.18760022724401271</v>
      </c>
      <c r="GP33" s="115">
        <f t="shared" si="75"/>
        <v>0.18243639945809373</v>
      </c>
      <c r="GQ33" s="115">
        <f t="shared" si="76"/>
        <v>0.44662194510931047</v>
      </c>
      <c r="GR33" s="115">
        <f t="shared" si="77"/>
        <v>0.52319187510325593</v>
      </c>
      <c r="GS33" s="300">
        <f t="shared" si="119"/>
        <v>0.7</v>
      </c>
      <c r="GT33" s="300">
        <f t="shared" si="119"/>
        <v>0.7</v>
      </c>
      <c r="GU33" s="300">
        <f t="shared" si="119"/>
        <v>0.7</v>
      </c>
      <c r="GV33" s="300">
        <f t="shared" si="119"/>
        <v>0.7</v>
      </c>
      <c r="GW33" s="300">
        <f t="shared" si="119"/>
        <v>0.7</v>
      </c>
      <c r="GX33" s="300">
        <f t="shared" si="118"/>
        <v>0.7</v>
      </c>
      <c r="GY33" s="300">
        <f t="shared" si="118"/>
        <v>0.7</v>
      </c>
      <c r="GZ33" s="300">
        <f t="shared" si="118"/>
        <v>0.68473608198803426</v>
      </c>
      <c r="HA33" s="300">
        <f t="shared" si="118"/>
        <v>0.44662194510931047</v>
      </c>
      <c r="HB33" s="300">
        <f t="shared" si="118"/>
        <v>0.52319187510325593</v>
      </c>
      <c r="HC33" s="300">
        <f t="shared" si="118"/>
        <v>0.18760022724401271</v>
      </c>
      <c r="HD33" s="300">
        <f t="shared" si="118"/>
        <v>0.18243639945809373</v>
      </c>
      <c r="HE33" s="300">
        <f t="shared" si="118"/>
        <v>0.10443003887840527</v>
      </c>
      <c r="HF33" s="300">
        <f t="shared" si="118"/>
        <v>0.14540623852368961</v>
      </c>
      <c r="HG33" s="300">
        <f t="shared" si="118"/>
        <v>5.8842304927201224E-2</v>
      </c>
      <c r="HH33" s="329">
        <f t="shared" si="118"/>
        <v>4.8020964590700634E-2</v>
      </c>
      <c r="HI33" s="331">
        <f>+CyF_Tot!B32</f>
        <v>0</v>
      </c>
      <c r="HJ33" s="149">
        <f>+CyF_Tot!C32</f>
        <v>97680</v>
      </c>
      <c r="HK33" s="149">
        <f>+CyF_Tot!D32</f>
        <v>102515</v>
      </c>
      <c r="HL33" s="149">
        <f>+CyF_Tot!E32</f>
        <v>106300</v>
      </c>
      <c r="HM33" s="149">
        <f>+CyF_Tot!F32</f>
        <v>0</v>
      </c>
      <c r="HN33" s="149">
        <f>+CyF_Tot!G32</f>
        <v>1609</v>
      </c>
      <c r="HO33" s="149">
        <f>+CyF_Tot!H32</f>
        <v>1619</v>
      </c>
      <c r="HP33" s="149">
        <f>+CyF_Tot!I32</f>
        <v>1640</v>
      </c>
      <c r="HQ33" s="563">
        <f t="shared" si="26"/>
        <v>9.1101674912194563E-2</v>
      </c>
      <c r="HR33" s="203">
        <f t="shared" si="27"/>
        <v>8.5875835567808451E-2</v>
      </c>
      <c r="HS33" s="203">
        <f t="shared" si="28"/>
        <v>8.5344164243362663E-2</v>
      </c>
      <c r="HT33" s="203">
        <f t="shared" si="29"/>
        <v>8.0761523282601305E-2</v>
      </c>
      <c r="HU33" s="203">
        <f t="shared" si="30"/>
        <v>8.5626227387741227E-2</v>
      </c>
      <c r="HV33" s="203">
        <f t="shared" si="31"/>
        <v>8.4795380301370904E-2</v>
      </c>
      <c r="HW33" s="203">
        <f t="shared" si="32"/>
        <v>7.0097412100154841E-2</v>
      </c>
      <c r="HX33" s="203">
        <f t="shared" si="33"/>
        <v>7.1598011631859207E-2</v>
      </c>
      <c r="HY33" s="203">
        <f t="shared" si="34"/>
        <v>5.9250372937044452E-2</v>
      </c>
      <c r="HZ33" s="203">
        <f t="shared" si="35"/>
        <v>6.1772418709165756E-2</v>
      </c>
      <c r="IA33" s="203">
        <f t="shared" si="36"/>
        <v>4.1277403791683973E-2</v>
      </c>
      <c r="IB33" s="203">
        <f t="shared" si="37"/>
        <v>4.4473922731220965E-2</v>
      </c>
      <c r="IC33" s="203">
        <f t="shared" si="38"/>
        <v>3.4788771290456585E-2</v>
      </c>
      <c r="ID33" s="203">
        <f t="shared" si="39"/>
        <v>3.9259885192038976E-2</v>
      </c>
      <c r="IE33" s="203">
        <f t="shared" si="40"/>
        <v>1.9065226217002153E-2</v>
      </c>
      <c r="IF33" s="203">
        <f t="shared" si="41"/>
        <v>2.4070961894331357E-2</v>
      </c>
      <c r="IG33" s="203">
        <f t="shared" si="42"/>
        <v>6.1953576419049054E-3</v>
      </c>
      <c r="IH33" s="203">
        <f t="shared" si="43"/>
        <v>1.0867692322217607E-2</v>
      </c>
      <c r="II33" s="203">
        <f t="shared" si="44"/>
        <v>1.0828156274783791E-3</v>
      </c>
      <c r="IJ33" s="672">
        <f t="shared" si="45"/>
        <v>2.6949422183617207E-3</v>
      </c>
      <c r="IK33" s="677"/>
      <c r="IL33" s="678"/>
      <c r="IM33" s="678"/>
      <c r="IN33" s="678"/>
      <c r="IO33" s="678"/>
      <c r="IP33" s="678"/>
      <c r="IQ33" s="678"/>
      <c r="IR33" s="678"/>
      <c r="IS33" s="678"/>
      <c r="IT33" s="678"/>
      <c r="IU33" s="678"/>
      <c r="IV33" s="678"/>
      <c r="IW33" s="678"/>
      <c r="IX33" s="678"/>
      <c r="IY33" s="678"/>
      <c r="IZ33" s="678"/>
      <c r="JA33" s="678"/>
      <c r="JB33" s="678"/>
      <c r="JC33" s="678"/>
      <c r="JD33" s="679"/>
      <c r="JF33" s="616">
        <f t="shared" ref="JF33:JT33" si="125">+(BY33*1000000)/AK33</f>
        <v>0</v>
      </c>
      <c r="JG33" s="291">
        <f t="shared" si="125"/>
        <v>24.737167594310449</v>
      </c>
      <c r="JH33" s="291">
        <f t="shared" si="125"/>
        <v>8.2970911781178049</v>
      </c>
      <c r="JI33" s="291">
        <f t="shared" si="125"/>
        <v>17.535783959141625</v>
      </c>
      <c r="JJ33" s="291">
        <f t="shared" si="125"/>
        <v>82.697595567408882</v>
      </c>
      <c r="JK33" s="291">
        <f t="shared" si="125"/>
        <v>108.56025442069883</v>
      </c>
      <c r="JL33" s="291">
        <f t="shared" si="125"/>
        <v>262.646160062631</v>
      </c>
      <c r="JM33" s="291">
        <f t="shared" si="125"/>
        <v>118.68066658974399</v>
      </c>
      <c r="JN33" s="291">
        <f t="shared" si="125"/>
        <v>884.38287404515529</v>
      </c>
      <c r="JO33" s="291">
        <f t="shared" si="125"/>
        <v>389.74809663460161</v>
      </c>
      <c r="JP33" s="291">
        <f t="shared" si="125"/>
        <v>2796.2430844448259</v>
      </c>
      <c r="JQ33" s="291">
        <f t="shared" si="125"/>
        <v>1257.8282560237767</v>
      </c>
      <c r="JR33" s="291">
        <f t="shared" si="125"/>
        <v>6574.5059791366284</v>
      </c>
      <c r="JS33" s="291">
        <f t="shared" si="125"/>
        <v>2957.9751097216372</v>
      </c>
      <c r="JT33" s="291">
        <f t="shared" si="125"/>
        <v>10770.992602680368</v>
      </c>
      <c r="JU33" s="291">
        <f t="shared" si="124"/>
        <v>4500.8825259854875</v>
      </c>
      <c r="JV33" s="291">
        <f t="shared" si="115"/>
        <v>14058.481760167635</v>
      </c>
      <c r="JW33" s="291">
        <f t="shared" si="115"/>
        <v>7362.7626649291415</v>
      </c>
      <c r="JX33" s="291">
        <f t="shared" si="115"/>
        <v>15040.871934604902</v>
      </c>
      <c r="JY33" s="617">
        <f t="shared" si="115"/>
        <v>4729.5817823516527</v>
      </c>
      <c r="JZ33" s="614">
        <f t="shared" si="79"/>
        <v>29.721562993952112</v>
      </c>
      <c r="KA33" s="291">
        <f t="shared" si="79"/>
        <v>50.69327750814378</v>
      </c>
      <c r="KB33" s="291">
        <f t="shared" si="80"/>
        <v>1091.4712382111768</v>
      </c>
      <c r="KC33" s="291">
        <f t="shared" si="80"/>
        <v>497.70227449939443</v>
      </c>
      <c r="KD33" s="291">
        <f t="shared" si="81"/>
        <v>8791.6755149713317</v>
      </c>
      <c r="KE33" s="617">
        <f t="shared" si="81"/>
        <v>4125.6100930104058</v>
      </c>
      <c r="KF33" s="614">
        <f t="shared" si="82"/>
        <v>39.990163339132671</v>
      </c>
      <c r="KG33" s="291">
        <f t="shared" si="83"/>
        <v>788.43626806833106</v>
      </c>
      <c r="KH33" s="617">
        <f t="shared" si="84"/>
        <v>6192.2310671808309</v>
      </c>
    </row>
    <row r="34" spans="1:294" ht="15" hidden="1" thickBot="1">
      <c r="A34" s="225" t="s">
        <v>46</v>
      </c>
      <c r="B34" s="226"/>
      <c r="C34" s="524">
        <f t="shared" si="85"/>
        <v>0</v>
      </c>
      <c r="D34" s="507">
        <f t="shared" si="86"/>
        <v>0</v>
      </c>
      <c r="E34" s="236" t="e">
        <f t="shared" si="48"/>
        <v>#DIV/0!</v>
      </c>
      <c r="F34" s="215"/>
      <c r="G34" s="216"/>
      <c r="H34" s="217"/>
      <c r="I34" s="218"/>
      <c r="J34" s="577"/>
      <c r="K34" s="578"/>
      <c r="L34" s="576" t="e">
        <f t="shared" si="51"/>
        <v>#DIV/0!</v>
      </c>
      <c r="M34" s="579"/>
      <c r="N34" s="826"/>
      <c r="O34" s="174"/>
      <c r="P34" s="174"/>
      <c r="Q34" s="174"/>
      <c r="R34" s="174"/>
      <c r="S34" s="175"/>
      <c r="T34" s="176"/>
      <c r="U34" s="175"/>
      <c r="V34" s="177"/>
      <c r="W34" s="176"/>
      <c r="X34" s="175"/>
      <c r="Y34" s="177"/>
      <c r="Z34" s="176"/>
      <c r="AA34" s="175"/>
      <c r="AB34" s="176"/>
      <c r="AC34" s="178"/>
      <c r="AD34" s="175"/>
      <c r="AE34" s="177"/>
      <c r="AF34" s="176"/>
      <c r="AG34" s="175"/>
      <c r="AH34" s="177"/>
      <c r="AI34" s="176"/>
      <c r="AJ34" s="830"/>
      <c r="AK34" s="130"/>
      <c r="AL34" s="73"/>
      <c r="AM34" s="73"/>
      <c r="AN34" s="73"/>
      <c r="AO34" s="73"/>
      <c r="AP34" s="73"/>
      <c r="AQ34" s="73"/>
      <c r="AR34" s="73"/>
      <c r="AS34" s="73"/>
      <c r="AT34" s="73"/>
      <c r="AU34" s="73"/>
      <c r="AV34" s="73"/>
      <c r="AW34" s="73"/>
      <c r="AX34" s="73"/>
      <c r="AY34" s="73"/>
      <c r="AZ34" s="73"/>
      <c r="BA34" s="73"/>
      <c r="BB34" s="73"/>
      <c r="BC34" s="73"/>
      <c r="BD34" s="74"/>
      <c r="BE34" s="259"/>
      <c r="BF34" s="69"/>
      <c r="BG34" s="69"/>
      <c r="BH34" s="69"/>
      <c r="BI34" s="69"/>
      <c r="BJ34" s="69"/>
      <c r="BK34" s="69"/>
      <c r="BL34" s="69"/>
      <c r="BM34" s="69"/>
      <c r="BN34" s="69"/>
      <c r="BO34" s="69"/>
      <c r="BP34" s="69"/>
      <c r="BQ34" s="69"/>
      <c r="BR34" s="69"/>
      <c r="BS34" s="69"/>
      <c r="BT34" s="69"/>
      <c r="BU34" s="69"/>
      <c r="BV34" s="69"/>
      <c r="BW34" s="69"/>
      <c r="BX34" s="70"/>
      <c r="BY34" s="254">
        <f>+Fall_Hoy!B34</f>
        <v>0</v>
      </c>
      <c r="BZ34" s="255">
        <f>+Fall_Hoy!C34</f>
        <v>0</v>
      </c>
      <c r="CA34" s="255">
        <f>+Fall_Hoy!D34</f>
        <v>0</v>
      </c>
      <c r="CB34" s="255">
        <f>+Fall_Hoy!E34</f>
        <v>0</v>
      </c>
      <c r="CC34" s="255">
        <f>+Fall_Hoy!F34</f>
        <v>0</v>
      </c>
      <c r="CD34" s="255">
        <f>+Fall_Hoy!G34</f>
        <v>0</v>
      </c>
      <c r="CE34" s="255">
        <f>+Fall_Hoy!H34</f>
        <v>0</v>
      </c>
      <c r="CF34" s="255">
        <f>+Fall_Hoy!I34</f>
        <v>0</v>
      </c>
      <c r="CG34" s="255">
        <f>+Fall_Hoy!J34</f>
        <v>0</v>
      </c>
      <c r="CH34" s="255">
        <f>+Fall_Hoy!K34</f>
        <v>0</v>
      </c>
      <c r="CI34" s="255">
        <f>+Fall_Hoy!L34</f>
        <v>0</v>
      </c>
      <c r="CJ34" s="255">
        <f>+Fall_Hoy!M34</f>
        <v>0</v>
      </c>
      <c r="CK34" s="255">
        <f>+Fall_Hoy!N34</f>
        <v>0</v>
      </c>
      <c r="CL34" s="255">
        <f>+Fall_Hoy!O34</f>
        <v>0</v>
      </c>
      <c r="CM34" s="255">
        <f>+Fall_Hoy!P34</f>
        <v>0</v>
      </c>
      <c r="CN34" s="255">
        <f>+Fall_Hoy!Q34</f>
        <v>0</v>
      </c>
      <c r="CO34" s="255">
        <f>+Fall_Hoy!R34</f>
        <v>0</v>
      </c>
      <c r="CP34" s="255">
        <f>+Fall_Hoy!S34</f>
        <v>0</v>
      </c>
      <c r="CQ34" s="255">
        <f>+Fall_Hoy!T34</f>
        <v>0</v>
      </c>
      <c r="CR34" s="256">
        <f>+Fall_Hoy!U34</f>
        <v>0</v>
      </c>
      <c r="CS34" s="313" t="e">
        <f t="shared" si="54"/>
        <v>#DIV/0!</v>
      </c>
      <c r="CT34" s="314" t="e">
        <f t="shared" si="54"/>
        <v>#DIV/0!</v>
      </c>
      <c r="CU34" s="314" t="e">
        <f t="shared" si="55"/>
        <v>#DIV/0!</v>
      </c>
      <c r="CV34" s="314" t="e">
        <f t="shared" si="55"/>
        <v>#DIV/0!</v>
      </c>
      <c r="CW34" s="314" t="e">
        <f t="shared" si="117"/>
        <v>#DIV/0!</v>
      </c>
      <c r="CX34" s="314" t="e">
        <f t="shared" ref="CX34:CX97" si="126">IF(MIN(+CD34/(AP34*BJ34),0.7)&gt;0,MIN(+CD34/(AP34*BJ34),0.7),DR34/AP34)</f>
        <v>#DIV/0!</v>
      </c>
      <c r="CY34" s="314" t="e">
        <f t="shared" ref="CY34:CY97" si="127">IF(MIN(+CE34/(AQ34*BK34),0.7)&gt;0,MIN(+CE34/(AQ34*BK34),0.7),DS34/AQ34)</f>
        <v>#DIV/0!</v>
      </c>
      <c r="CZ34" s="314" t="e">
        <f t="shared" ref="CZ34:CZ97" si="128">IF(MIN(+CF34/(AR34*BL34),0.7)&gt;0,MIN(+CF34/(AR34*BL34),0.7),DT34/AR34)</f>
        <v>#DIV/0!</v>
      </c>
      <c r="DA34" s="314" t="e">
        <f t="shared" ref="DA34:DA97" si="129">IF(MIN(+CG34/(AS34*BM34),0.7)&gt;0,MIN(+CG34/(AS34*BM34),0.7),DU34/AS34)</f>
        <v>#DIV/0!</v>
      </c>
      <c r="DB34" s="314" t="e">
        <f t="shared" ref="DB34:DB97" si="130">IF(MIN(+CH34/(AT34*BN34),0.7)&gt;0,MIN(+CH34/(AT34*BN34),0.7),DV34/AT34)</f>
        <v>#DIV/0!</v>
      </c>
      <c r="DC34" s="314" t="e">
        <f t="shared" ref="DC34:DC97" si="131">IF(MIN(+CI34/(AU34*BO34),0.7)&gt;0,MIN(+CI34/(AU34*BO34),0.7),DW34/AU34)</f>
        <v>#DIV/0!</v>
      </c>
      <c r="DD34" s="314" t="e">
        <f t="shared" ref="DD34:DD97" si="132">IF(MIN(+CJ34/(AV34*BP34),0.7)&gt;0,MIN(+CJ34/(AV34*BP34),0.7),DX34/AV34)</f>
        <v>#DIV/0!</v>
      </c>
      <c r="DE34" s="314" t="e">
        <f t="shared" ref="DE34:DE97" si="133">IF(MIN(+CK34/(AW34*BQ34),0.7)&gt;0,MIN(+CK34/(AW34*BQ34),0.7),DY34/AW34)</f>
        <v>#DIV/0!</v>
      </c>
      <c r="DF34" s="314" t="e">
        <f t="shared" ref="DF34:DF97" si="134">IF(MIN(+CL34/(AX34*BR34),0.7)&gt;0,MIN(+CL34/(AX34*BR34),0.7),DZ34/AX34)</f>
        <v>#DIV/0!</v>
      </c>
      <c r="DG34" s="314" t="e">
        <f t="shared" ref="DG34:DG97" si="135">IF(MIN(+CM34/(AY34*BS34),0.7)&gt;0,MIN(+CM34/(AY34*BS34),0.7),EA34/AY34)</f>
        <v>#DIV/0!</v>
      </c>
      <c r="DH34" s="314" t="e">
        <f t="shared" ref="DH34:DH97" si="136">IF(MIN(+CN34/(AZ34*BT34),0.7)&gt;0,MIN(+CN34/(AZ34*BT34),0.7),EB34/AZ34)</f>
        <v>#DIV/0!</v>
      </c>
      <c r="DI34" s="314" t="e">
        <f t="shared" ref="DI34:DI97" si="137">IF(MIN(+CO34/(BA34*BU34),0.7)&gt;0,MIN(+CO34/(BA34*BU34),0.7),EC34/BA34)</f>
        <v>#DIV/0!</v>
      </c>
      <c r="DJ34" s="314" t="e">
        <f t="shared" ref="DJ34:DJ97" si="138">IF(MIN(+CP34/(BB34*BV34),0.7)&gt;0,MIN(+CP34/(BB34*BV34),0.7),ED34/BB34)</f>
        <v>#DIV/0!</v>
      </c>
      <c r="DK34" s="314" t="e">
        <f t="shared" ref="DK34:DK97" si="139">IF(MIN(+CQ34/(BC34*BW34),0.7)&gt;0,MIN(+CQ34/(BC34*BW34),0.7),EE34/BC34)</f>
        <v>#DIV/0!</v>
      </c>
      <c r="DL34" s="314" t="e">
        <f t="shared" ref="DL34:DL97" si="140">IF(MIN(+CR34/(BD34*BX34),0.7)&gt;0,MIN(+CR34/(BD34*BX34),0.7),EF34/BD34)</f>
        <v>#DIV/0!</v>
      </c>
      <c r="DM34" s="87">
        <f>+'Cas_-14'!B33</f>
        <v>0</v>
      </c>
      <c r="DN34" s="63">
        <f>+'Cas_-14'!C33</f>
        <v>0</v>
      </c>
      <c r="DO34" s="63">
        <f>+'Cas_-14'!D33</f>
        <v>0</v>
      </c>
      <c r="DP34" s="63">
        <f>+'Cas_-14'!E33</f>
        <v>0</v>
      </c>
      <c r="DQ34" s="63">
        <f>+'Cas_-14'!F33</f>
        <v>0</v>
      </c>
      <c r="DR34" s="63">
        <f>+'Cas_-14'!G33</f>
        <v>0</v>
      </c>
      <c r="DS34" s="63">
        <f>+'Cas_-14'!H33</f>
        <v>0</v>
      </c>
      <c r="DT34" s="63">
        <f>+'Cas_-14'!I33</f>
        <v>0</v>
      </c>
      <c r="DU34" s="63">
        <f>+'Cas_-14'!J33</f>
        <v>0</v>
      </c>
      <c r="DV34" s="63">
        <f>+'Cas_-14'!K33</f>
        <v>0</v>
      </c>
      <c r="DW34" s="63">
        <f>+'Cas_-14'!L33</f>
        <v>0</v>
      </c>
      <c r="DX34" s="63">
        <f>+'Cas_-14'!M33</f>
        <v>0</v>
      </c>
      <c r="DY34" s="63">
        <f>+'Cas_-14'!N33</f>
        <v>0</v>
      </c>
      <c r="DZ34" s="63">
        <f>+'Cas_-14'!O33</f>
        <v>0</v>
      </c>
      <c r="EA34" s="63">
        <f>+'Cas_-14'!P33</f>
        <v>0</v>
      </c>
      <c r="EB34" s="63">
        <f>+'Cas_-14'!Q33</f>
        <v>0</v>
      </c>
      <c r="EC34" s="63">
        <f>+'Cas_-14'!R33</f>
        <v>0</v>
      </c>
      <c r="ED34" s="63">
        <f>+'Cas_-14'!S33</f>
        <v>0</v>
      </c>
      <c r="EE34" s="63">
        <f>+'Cas_-14'!T33</f>
        <v>0</v>
      </c>
      <c r="EF34" s="88">
        <f>+'Cas_-14'!U33</f>
        <v>0</v>
      </c>
      <c r="EG34" s="203"/>
      <c r="EH34" s="94"/>
      <c r="EI34" s="94"/>
      <c r="EJ34" s="94"/>
      <c r="EK34" s="94"/>
      <c r="EL34" s="94"/>
      <c r="EM34" s="94"/>
      <c r="EN34" s="94"/>
      <c r="EO34" s="94"/>
      <c r="EP34" s="94"/>
      <c r="EQ34" s="94"/>
      <c r="ER34" s="94"/>
      <c r="ES34" s="94"/>
      <c r="ET34" s="94"/>
      <c r="EU34" s="94"/>
      <c r="EV34" s="94"/>
      <c r="EW34" s="94"/>
      <c r="EX34" s="94"/>
      <c r="EY34" s="94"/>
      <c r="EZ34" s="101"/>
      <c r="FA34" s="317" t="e">
        <f t="shared" si="72"/>
        <v>#DIV/0!</v>
      </c>
      <c r="FB34" s="318" t="e">
        <f t="shared" si="72"/>
        <v>#DIV/0!</v>
      </c>
      <c r="FC34" s="318" t="e">
        <f t="shared" si="73"/>
        <v>#DIV/0!</v>
      </c>
      <c r="FD34" s="318" t="e">
        <f t="shared" si="73"/>
        <v>#DIV/0!</v>
      </c>
      <c r="FE34" s="318" t="e">
        <f t="shared" si="123"/>
        <v>#DIV/0!</v>
      </c>
      <c r="FF34" s="318" t="e">
        <f t="shared" si="123"/>
        <v>#DIV/0!</v>
      </c>
      <c r="FG34" s="318" t="e">
        <f t="shared" si="123"/>
        <v>#DIV/0!</v>
      </c>
      <c r="FH34" s="318" t="e">
        <f t="shared" si="123"/>
        <v>#DIV/0!</v>
      </c>
      <c r="FI34" s="318" t="e">
        <f t="shared" si="123"/>
        <v>#DIV/0!</v>
      </c>
      <c r="FJ34" s="318" t="e">
        <f t="shared" si="123"/>
        <v>#DIV/0!</v>
      </c>
      <c r="FK34" s="318" t="e">
        <f t="shared" si="123"/>
        <v>#DIV/0!</v>
      </c>
      <c r="FL34" s="318" t="e">
        <f t="shared" si="123"/>
        <v>#DIV/0!</v>
      </c>
      <c r="FM34" s="318" t="e">
        <f t="shared" si="123"/>
        <v>#DIV/0!</v>
      </c>
      <c r="FN34" s="318" t="e">
        <f t="shared" si="123"/>
        <v>#DIV/0!</v>
      </c>
      <c r="FO34" s="318" t="e">
        <f t="shared" si="123"/>
        <v>#DIV/0!</v>
      </c>
      <c r="FP34" s="318" t="e">
        <f t="shared" si="123"/>
        <v>#DIV/0!</v>
      </c>
      <c r="FQ34" s="318" t="e">
        <f t="shared" si="123"/>
        <v>#DIV/0!</v>
      </c>
      <c r="FR34" s="318" t="e">
        <f t="shared" si="123"/>
        <v>#DIV/0!</v>
      </c>
      <c r="FS34" s="318" t="e">
        <f t="shared" si="123"/>
        <v>#DIV/0!</v>
      </c>
      <c r="FT34" s="319" t="e">
        <f t="shared" si="121"/>
        <v>#DIV/0!</v>
      </c>
      <c r="FU34" s="297">
        <f>+Cas_Hoy!B33</f>
        <v>0</v>
      </c>
      <c r="FV34" s="257">
        <f>+Cas_Hoy!C33</f>
        <v>0</v>
      </c>
      <c r="FW34" s="257">
        <f>+Cas_Hoy!D33</f>
        <v>0</v>
      </c>
      <c r="FX34" s="257">
        <f>+Cas_Hoy!E33</f>
        <v>0</v>
      </c>
      <c r="FY34" s="257">
        <f>+Cas_Hoy!F33</f>
        <v>0</v>
      </c>
      <c r="FZ34" s="257">
        <f>+Cas_Hoy!G33</f>
        <v>0</v>
      </c>
      <c r="GA34" s="257">
        <f>+Cas_Hoy!H33</f>
        <v>0</v>
      </c>
      <c r="GB34" s="257">
        <f>+Cas_Hoy!I33</f>
        <v>0</v>
      </c>
      <c r="GC34" s="257">
        <f>+Cas_Hoy!J33</f>
        <v>0</v>
      </c>
      <c r="GD34" s="257">
        <f>+Cas_Hoy!K33</f>
        <v>0</v>
      </c>
      <c r="GE34" s="257">
        <f>+Cas_Hoy!L33</f>
        <v>0</v>
      </c>
      <c r="GF34" s="257">
        <f>+Cas_Hoy!M33</f>
        <v>0</v>
      </c>
      <c r="GG34" s="257">
        <f>+Cas_Hoy!N33</f>
        <v>0</v>
      </c>
      <c r="GH34" s="257">
        <f>+Cas_Hoy!O33</f>
        <v>0</v>
      </c>
      <c r="GI34" s="257">
        <f>+Cas_Hoy!P33</f>
        <v>0</v>
      </c>
      <c r="GJ34" s="257">
        <f>+Cas_Hoy!Q33</f>
        <v>0</v>
      </c>
      <c r="GK34" s="257">
        <f>+Cas_Hoy!R33</f>
        <v>0</v>
      </c>
      <c r="GL34" s="257">
        <f>+Cas_Hoy!S33</f>
        <v>0</v>
      </c>
      <c r="GM34" s="257">
        <f>+Cas_Hoy!T33</f>
        <v>0</v>
      </c>
      <c r="GN34" s="592">
        <f>+Cas_Hoy!U33</f>
        <v>0</v>
      </c>
      <c r="GO34" s="314" t="e">
        <f t="shared" si="74"/>
        <v>#DIV/0!</v>
      </c>
      <c r="GP34" s="314" t="e">
        <f t="shared" si="75"/>
        <v>#DIV/0!</v>
      </c>
      <c r="GQ34" s="314" t="e">
        <f t="shared" si="76"/>
        <v>#DIV/0!</v>
      </c>
      <c r="GR34" s="314" t="e">
        <f t="shared" si="77"/>
        <v>#DIV/0!</v>
      </c>
      <c r="GS34" s="595" t="e">
        <f t="shared" si="119"/>
        <v>#DIV/0!</v>
      </c>
      <c r="GT34" s="595" t="e">
        <f t="shared" si="119"/>
        <v>#DIV/0!</v>
      </c>
      <c r="GU34" s="595" t="e">
        <f t="shared" si="119"/>
        <v>#DIV/0!</v>
      </c>
      <c r="GV34" s="595" t="e">
        <f t="shared" si="119"/>
        <v>#DIV/0!</v>
      </c>
      <c r="GW34" s="595" t="e">
        <f t="shared" si="119"/>
        <v>#DIV/0!</v>
      </c>
      <c r="GX34" s="595" t="e">
        <f t="shared" si="118"/>
        <v>#DIV/0!</v>
      </c>
      <c r="GY34" s="595" t="e">
        <f t="shared" si="118"/>
        <v>#DIV/0!</v>
      </c>
      <c r="GZ34" s="595" t="e">
        <f t="shared" si="118"/>
        <v>#DIV/0!</v>
      </c>
      <c r="HA34" s="595" t="e">
        <f t="shared" si="118"/>
        <v>#DIV/0!</v>
      </c>
      <c r="HB34" s="595" t="e">
        <f t="shared" si="118"/>
        <v>#DIV/0!</v>
      </c>
      <c r="HC34" s="595" t="e">
        <f t="shared" si="118"/>
        <v>#DIV/0!</v>
      </c>
      <c r="HD34" s="595" t="e">
        <f t="shared" si="118"/>
        <v>#DIV/0!</v>
      </c>
      <c r="HE34" s="595" t="e">
        <f t="shared" si="118"/>
        <v>#DIV/0!</v>
      </c>
      <c r="HF34" s="595" t="e">
        <f t="shared" si="118"/>
        <v>#DIV/0!</v>
      </c>
      <c r="HG34" s="595" t="e">
        <f t="shared" si="118"/>
        <v>#DIV/0!</v>
      </c>
      <c r="HH34" s="596" t="e">
        <f t="shared" si="118"/>
        <v>#DIV/0!</v>
      </c>
      <c r="HI34" s="332">
        <f>+CyF_Tot!B33</f>
        <v>0</v>
      </c>
      <c r="HJ34" s="237">
        <f>+CyF_Tot!C33</f>
        <v>0</v>
      </c>
      <c r="HK34" s="237">
        <f>+CyF_Tot!D33</f>
        <v>0</v>
      </c>
      <c r="HL34" s="237">
        <f>+CyF_Tot!E33</f>
        <v>0</v>
      </c>
      <c r="HM34" s="237">
        <f>+CyF_Tot!F33</f>
        <v>0</v>
      </c>
      <c r="HN34" s="237">
        <f>+CyF_Tot!G33</f>
        <v>0</v>
      </c>
      <c r="HO34" s="237">
        <f>+CyF_Tot!H33</f>
        <v>0</v>
      </c>
      <c r="HP34" s="237">
        <f>+CyF_Tot!I33</f>
        <v>0</v>
      </c>
      <c r="HQ34" s="583" t="e">
        <f t="shared" ref="HQ34" si="141">+AK34/B34</f>
        <v>#DIV/0!</v>
      </c>
      <c r="HR34" s="584" t="e">
        <f t="shared" ref="HR34" si="142">+AL34/B34</f>
        <v>#DIV/0!</v>
      </c>
      <c r="HS34" s="584" t="e">
        <f t="shared" ref="HS34" si="143">+AM34/B34</f>
        <v>#DIV/0!</v>
      </c>
      <c r="HT34" s="584" t="e">
        <f t="shared" ref="HT34" si="144">+AN34/B34</f>
        <v>#DIV/0!</v>
      </c>
      <c r="HU34" s="584" t="e">
        <f t="shared" ref="HU34" si="145">+AO34/B34</f>
        <v>#DIV/0!</v>
      </c>
      <c r="HV34" s="584" t="e">
        <f t="shared" ref="HV34" si="146">+AP34/B34</f>
        <v>#DIV/0!</v>
      </c>
      <c r="HW34" s="584" t="e">
        <f t="shared" ref="HW34" si="147">+AQ34/B34</f>
        <v>#DIV/0!</v>
      </c>
      <c r="HX34" s="584" t="e">
        <f t="shared" ref="HX34" si="148">+AR34/B34</f>
        <v>#DIV/0!</v>
      </c>
      <c r="HY34" s="584" t="e">
        <f t="shared" ref="HY34" si="149">+AS34/B34</f>
        <v>#DIV/0!</v>
      </c>
      <c r="HZ34" s="584" t="e">
        <f t="shared" ref="HZ34" si="150">+AT34/B34</f>
        <v>#DIV/0!</v>
      </c>
      <c r="IA34" s="584" t="e">
        <f t="shared" ref="IA34" si="151">+AU34/B34</f>
        <v>#DIV/0!</v>
      </c>
      <c r="IB34" s="584" t="e">
        <f t="shared" ref="IB34" si="152">+AV34/B34</f>
        <v>#DIV/0!</v>
      </c>
      <c r="IC34" s="584" t="e">
        <f t="shared" ref="IC34" si="153">+AW34/B34</f>
        <v>#DIV/0!</v>
      </c>
      <c r="ID34" s="584" t="e">
        <f t="shared" ref="ID34" si="154">+AX34/B34</f>
        <v>#DIV/0!</v>
      </c>
      <c r="IE34" s="584" t="e">
        <f t="shared" ref="IE34" si="155">+AY34/B34</f>
        <v>#DIV/0!</v>
      </c>
      <c r="IF34" s="584" t="e">
        <f t="shared" ref="IF34" si="156">+AZ34/B34</f>
        <v>#DIV/0!</v>
      </c>
      <c r="IG34" s="584" t="e">
        <f t="shared" ref="IG34" si="157">+BA34/B34</f>
        <v>#DIV/0!</v>
      </c>
      <c r="IH34" s="584" t="e">
        <f t="shared" ref="IH34" si="158">+BB34/B34</f>
        <v>#DIV/0!</v>
      </c>
      <c r="II34" s="584" t="e">
        <f t="shared" ref="II34" si="159">+BC34/B34</f>
        <v>#DIV/0!</v>
      </c>
      <c r="IJ34" s="674" t="e">
        <f t="shared" ref="IJ34" si="160">+BD34/B34</f>
        <v>#DIV/0!</v>
      </c>
      <c r="IK34" s="680"/>
      <c r="IL34" s="681"/>
      <c r="IM34" s="681"/>
      <c r="IN34" s="681"/>
      <c r="IO34" s="681"/>
      <c r="IP34" s="681"/>
      <c r="IQ34" s="681"/>
      <c r="IR34" s="681"/>
      <c r="IS34" s="681"/>
      <c r="IT34" s="681"/>
      <c r="IU34" s="681"/>
      <c r="IV34" s="681"/>
      <c r="IW34" s="681"/>
      <c r="IX34" s="681"/>
      <c r="IY34" s="681"/>
      <c r="IZ34" s="681"/>
      <c r="JA34" s="681"/>
      <c r="JB34" s="681"/>
      <c r="JC34" s="681"/>
      <c r="JD34" s="682"/>
      <c r="JF34" s="647"/>
      <c r="JG34" s="648"/>
      <c r="JH34" s="648"/>
      <c r="JI34" s="648"/>
      <c r="JJ34" s="648"/>
      <c r="JK34" s="648"/>
      <c r="JL34" s="648"/>
      <c r="JM34" s="648"/>
      <c r="JN34" s="648"/>
      <c r="JO34" s="648"/>
      <c r="JP34" s="648"/>
      <c r="JQ34" s="648"/>
      <c r="JR34" s="648"/>
      <c r="JS34" s="648"/>
      <c r="JT34" s="648"/>
      <c r="JU34" s="648"/>
      <c r="JV34" s="648"/>
      <c r="JW34" s="648"/>
      <c r="JX34" s="648"/>
      <c r="JY34" s="634"/>
      <c r="JZ34" s="648"/>
      <c r="KA34" s="648"/>
      <c r="KB34" s="648"/>
      <c r="KC34" s="648"/>
      <c r="KD34" s="648"/>
      <c r="KE34" s="634"/>
      <c r="KF34" s="648"/>
      <c r="KG34" s="648"/>
      <c r="KH34" s="634"/>
    </row>
    <row r="35" spans="1:294" s="649" customFormat="1" ht="14.4">
      <c r="A35" s="508">
        <v>43976</v>
      </c>
      <c r="B35" s="535">
        <v>37071</v>
      </c>
      <c r="C35" s="525">
        <f>+S35</f>
        <v>2223</v>
      </c>
      <c r="D35" s="516">
        <f>+AA35</f>
        <v>69</v>
      </c>
      <c r="E35" s="494">
        <f t="shared" si="48"/>
        <v>9.9306960987253379E-3</v>
      </c>
      <c r="F35" s="227">
        <f t="shared" ref="F35:F98" si="161">HJ35/B35</f>
        <v>5.5002562650049908E-2</v>
      </c>
      <c r="G35" s="180">
        <f t="shared" ref="G35:G154" si="162">H35/F35</f>
        <v>3.4076279616592844</v>
      </c>
      <c r="H35" s="179">
        <f t="shared" ref="H35:H98" si="163">HP35/(E35*B35)</f>
        <v>0.18742827044922666</v>
      </c>
      <c r="I35" s="228">
        <f t="shared" ref="I35:I98" si="164">(G35*HL35)/B35</f>
        <v>0.20434185640442903</v>
      </c>
      <c r="J35" s="350">
        <f t="shared" ref="J35:J98" si="165">+((CS35*AK35)+(CT35*AL35)+(CU35*AM35)+(CV35*AN35)+(CW35*AO35)+(CX35*AP35)+(CY35*AQ35)+(CZ35*AR35)+(DA35*AS35)+(DB35*AT35)+(DC35*AU35)+(DD35*AV35)+(DE35*AW35)+(DF35*AX35)+(DG35*AY35)+(DH35*AZ35)+(DI35*BA35)+(DJ35*BB35)+(DK35*BC35)+(DL35*BD35))/B35</f>
        <v>0.28929548098528524</v>
      </c>
      <c r="K35" s="580">
        <f>HP35/(B35*J35)</f>
        <v>6.4338827132790427E-3</v>
      </c>
      <c r="L35" s="351">
        <f t="shared" si="51"/>
        <v>5.2596727688109413</v>
      </c>
      <c r="M35" s="352">
        <f t="shared" ref="M35:M98" si="166">((J35*B35)+((FU35+FV35+FW35+FX35+FY35+FZ35+GA35+GB35+GC35+GD35+GE35+GF35+GG35+GH35+GI35+GJ35+GK35+GL35+GM35+GN35)-(DM35+DN35+DO35+DP35+DQ35+DR35+DS35+DT35+DU35+DV35+DW35+DX35+DY35+DZ35+EA35+EB35+EC35+ED35+EE35+EF35))*L35)/B35</f>
        <v>0.31525971493344962</v>
      </c>
      <c r="N35" s="826"/>
      <c r="O35" s="362" t="s">
        <v>226</v>
      </c>
      <c r="P35" s="181" t="s">
        <v>227</v>
      </c>
      <c r="Q35" s="181"/>
      <c r="R35" s="181"/>
      <c r="S35" s="182">
        <f t="shared" ref="S35:S98" si="167">+HL35</f>
        <v>2223</v>
      </c>
      <c r="T35" s="183">
        <f t="shared" ref="T35:T98" si="168">+(S35*100000)/B35</f>
        <v>5996.6011167759161</v>
      </c>
      <c r="U35" s="182">
        <f t="shared" ref="U35:U98" si="169">+HL35-HK35</f>
        <v>99</v>
      </c>
      <c r="V35" s="184">
        <f t="shared" ref="V35:V98" si="170">+(HL35-HK35)/HK35</f>
        <v>4.6610169491525424E-2</v>
      </c>
      <c r="W35" s="183">
        <f t="shared" ref="W35:W98" si="171">+(U35*100000)/B35</f>
        <v>267.05511046370481</v>
      </c>
      <c r="X35" s="182">
        <f t="shared" ref="X35:X98" si="172">+HL35-HJ35</f>
        <v>184</v>
      </c>
      <c r="Y35" s="184">
        <f t="shared" ref="Y35:Y98" si="173">+(HL35-HJ35)/HJ35</f>
        <v>9.0240313879352621E-2</v>
      </c>
      <c r="Z35" s="183">
        <f t="shared" ref="Z35:Z98" si="174">+(X35*100000)/B35</f>
        <v>496.34485177092608</v>
      </c>
      <c r="AA35" s="182">
        <f t="shared" ref="AA35:AA98" si="175">+HP35</f>
        <v>69</v>
      </c>
      <c r="AB35" s="183">
        <f t="shared" ref="AB35:AB98" si="176">+(AA35*1000000)/B35</f>
        <v>1861.2931941409727</v>
      </c>
      <c r="AC35" s="185">
        <f t="shared" ref="AC35:AC98" si="177">+AA35/S35</f>
        <v>3.1039136302294199E-2</v>
      </c>
      <c r="AD35" s="182">
        <f t="shared" ref="AD35:AD98" si="178">+HP35-HO35</f>
        <v>0</v>
      </c>
      <c r="AE35" s="184">
        <f t="shared" ref="AE35:AE98" si="179">+(HP35-HO35)/HO35</f>
        <v>0</v>
      </c>
      <c r="AF35" s="183">
        <f t="shared" ref="AF35:AF98" si="180">+(AD35*1000000)/B35</f>
        <v>0</v>
      </c>
      <c r="AG35" s="182">
        <f t="shared" ref="AG35:AG98" si="181">+HP35-HN35</f>
        <v>3</v>
      </c>
      <c r="AH35" s="184">
        <f t="shared" ref="AH35:AH98" si="182">+(HP35-HN35)/HN35</f>
        <v>4.5454545454545456E-2</v>
      </c>
      <c r="AI35" s="363">
        <f t="shared" ref="AI35:AI98" si="183">+(AG35*1000000)/B35</f>
        <v>80.925791049607511</v>
      </c>
      <c r="AJ35" s="830"/>
      <c r="AK35" s="83">
        <v>2816.1216559758263</v>
      </c>
      <c r="AL35" s="65">
        <v>2805.4425727736907</v>
      </c>
      <c r="AM35" s="65">
        <v>2713.037842524117</v>
      </c>
      <c r="AN35" s="65">
        <v>2624.2280185677823</v>
      </c>
      <c r="AO35" s="65">
        <v>2094.8895288986159</v>
      </c>
      <c r="AP35" s="65">
        <v>2168.0815730838895</v>
      </c>
      <c r="AQ35" s="65">
        <v>2284.0995133422693</v>
      </c>
      <c r="AR35" s="65">
        <v>2353.4846371668036</v>
      </c>
      <c r="AS35" s="65">
        <v>2297.9332772655466</v>
      </c>
      <c r="AT35" s="65">
        <v>2373.8794290987189</v>
      </c>
      <c r="AU35" s="65">
        <v>1893.7177801045741</v>
      </c>
      <c r="AV35" s="65">
        <v>2025.1858966575032</v>
      </c>
      <c r="AW35" s="65">
        <v>1780.7177532921378</v>
      </c>
      <c r="AX35" s="65">
        <v>2037.8557172921414</v>
      </c>
      <c r="AY35" s="65">
        <v>1293.9582679193568</v>
      </c>
      <c r="AZ35" s="65">
        <v>1620.9775408551836</v>
      </c>
      <c r="BA35" s="65">
        <v>580.74430048913416</v>
      </c>
      <c r="BB35" s="65">
        <v>927.8425851919917</v>
      </c>
      <c r="BC35" s="65">
        <v>84.780189852428322</v>
      </c>
      <c r="BD35" s="84">
        <v>294.02242830372865</v>
      </c>
      <c r="BE35" s="260">
        <v>2.0000000000000002E-5</v>
      </c>
      <c r="BF35" s="261">
        <v>2.0000000000000002E-5</v>
      </c>
      <c r="BG35" s="261">
        <v>5.0000000000000002E-5</v>
      </c>
      <c r="BH35" s="261">
        <v>4.0000000000000003E-5</v>
      </c>
      <c r="BI35" s="261">
        <v>1.2518952302791728E-4</v>
      </c>
      <c r="BJ35" s="261">
        <v>1.2406223545552731E-4</v>
      </c>
      <c r="BK35" s="261">
        <v>3.4000000000000002E-4</v>
      </c>
      <c r="BL35" s="261">
        <v>1.8000000000000001E-4</v>
      </c>
      <c r="BM35" s="261">
        <v>8.9999999999999998E-4</v>
      </c>
      <c r="BN35" s="261">
        <v>5.0000000000000001E-4</v>
      </c>
      <c r="BO35" s="261">
        <v>3.8E-3</v>
      </c>
      <c r="BP35" s="261">
        <v>2E-3</v>
      </c>
      <c r="BQ35" s="261">
        <v>1.6199999999999999E-2</v>
      </c>
      <c r="BR35" s="261">
        <v>6.1999999999999998E-3</v>
      </c>
      <c r="BS35" s="261">
        <v>6.1100000000000002E-2</v>
      </c>
      <c r="BT35" s="261">
        <v>2.6800000000000001E-2</v>
      </c>
      <c r="BU35" s="261">
        <v>0.1421</v>
      </c>
      <c r="BV35" s="261">
        <v>5.4699999999999999E-2</v>
      </c>
      <c r="BW35" s="261">
        <v>0.27589999999999998</v>
      </c>
      <c r="BX35" s="262">
        <v>0.1051</v>
      </c>
      <c r="BY35" s="71">
        <f>+Fall_Hoy!B35</f>
        <v>0</v>
      </c>
      <c r="BZ35" s="65">
        <f>+Fall_Hoy!C35</f>
        <v>0</v>
      </c>
      <c r="CA35" s="65">
        <f>+Fall_Hoy!D35</f>
        <v>0</v>
      </c>
      <c r="CB35" s="65">
        <f>+Fall_Hoy!E35</f>
        <v>0</v>
      </c>
      <c r="CC35" s="65">
        <f>+Fall_Hoy!F35</f>
        <v>1</v>
      </c>
      <c r="CD35" s="65">
        <f>+Fall_Hoy!G35</f>
        <v>0</v>
      </c>
      <c r="CE35" s="65">
        <f>+Fall_Hoy!H35</f>
        <v>0</v>
      </c>
      <c r="CF35" s="65">
        <f>+Fall_Hoy!I35</f>
        <v>0</v>
      </c>
      <c r="CG35" s="65">
        <f>+Fall_Hoy!J35</f>
        <v>1</v>
      </c>
      <c r="CH35" s="65">
        <f>+Fall_Hoy!K35</f>
        <v>1</v>
      </c>
      <c r="CI35" s="65">
        <f>+Fall_Hoy!L35</f>
        <v>1</v>
      </c>
      <c r="CJ35" s="65">
        <f>+Fall_Hoy!M35</f>
        <v>2</v>
      </c>
      <c r="CK35" s="65">
        <f>+Fall_Hoy!N35</f>
        <v>8</v>
      </c>
      <c r="CL35" s="65">
        <f>+Fall_Hoy!O35</f>
        <v>6</v>
      </c>
      <c r="CM35" s="65">
        <f>+Fall_Hoy!P35</f>
        <v>10</v>
      </c>
      <c r="CN35" s="65">
        <f>+Fall_Hoy!Q35</f>
        <v>3</v>
      </c>
      <c r="CO35" s="65">
        <f>+Fall_Hoy!R35</f>
        <v>14</v>
      </c>
      <c r="CP35" s="65">
        <f>+Fall_Hoy!S35</f>
        <v>10</v>
      </c>
      <c r="CQ35" s="65">
        <f>+Fall_Hoy!T35</f>
        <v>4</v>
      </c>
      <c r="CR35" s="72">
        <f>+Fall_Hoy!U35</f>
        <v>3</v>
      </c>
      <c r="CS35" s="315">
        <f t="shared" ref="CS35:CT98" si="184">+DG35</f>
        <v>0.12648485285085698</v>
      </c>
      <c r="CT35" s="113">
        <f t="shared" si="184"/>
        <v>6.905727913318653E-2</v>
      </c>
      <c r="CU35" s="113">
        <f t="shared" ref="CU35:CV98" si="185">+DE35</f>
        <v>0.27731916502817716</v>
      </c>
      <c r="CV35" s="113">
        <f t="shared" si="185"/>
        <v>0.47488245967176984</v>
      </c>
      <c r="CW35" s="113">
        <f t="shared" si="117"/>
        <v>0.7</v>
      </c>
      <c r="CX35" s="113">
        <f t="shared" si="126"/>
        <v>9.2708688868240616E-2</v>
      </c>
      <c r="CY35" s="113">
        <f t="shared" si="127"/>
        <v>8.7999668502131687E-2</v>
      </c>
      <c r="CZ35" s="113">
        <f t="shared" si="128"/>
        <v>8.9229390616632362E-2</v>
      </c>
      <c r="DA35" s="113">
        <f t="shared" si="129"/>
        <v>0.48352627210886262</v>
      </c>
      <c r="DB35" s="113">
        <f t="shared" si="130"/>
        <v>0.7</v>
      </c>
      <c r="DC35" s="113">
        <f t="shared" si="131"/>
        <v>0.13896362884775265</v>
      </c>
      <c r="DD35" s="113">
        <f t="shared" si="132"/>
        <v>0.49378183091757855</v>
      </c>
      <c r="DE35" s="113">
        <f t="shared" si="133"/>
        <v>0.27731916502817716</v>
      </c>
      <c r="DF35" s="113">
        <f t="shared" si="134"/>
        <v>0.47488245967176984</v>
      </c>
      <c r="DG35" s="113">
        <f t="shared" si="135"/>
        <v>0.12648485285085698</v>
      </c>
      <c r="DH35" s="113">
        <f t="shared" si="136"/>
        <v>6.905727913318653E-2</v>
      </c>
      <c r="DI35" s="113">
        <f t="shared" si="137"/>
        <v>0.16964810055768786</v>
      </c>
      <c r="DJ35" s="113">
        <f t="shared" si="138"/>
        <v>0.19703272883526521</v>
      </c>
      <c r="DK35" s="113">
        <f t="shared" si="139"/>
        <v>0.17100700705363753</v>
      </c>
      <c r="DL35" s="114">
        <f t="shared" si="140"/>
        <v>9.7081857810039765E-2</v>
      </c>
      <c r="DM35" s="83">
        <f>+'Cas_-14'!B34</f>
        <v>23</v>
      </c>
      <c r="DN35" s="65">
        <f>+'Cas_-14'!C34</f>
        <v>21</v>
      </c>
      <c r="DO35" s="65">
        <f>+'Cas_-14'!D34</f>
        <v>61</v>
      </c>
      <c r="DP35" s="65">
        <f>+'Cas_-14'!E34</f>
        <v>50</v>
      </c>
      <c r="DQ35" s="65">
        <f>+'Cas_-14'!F34</f>
        <v>183</v>
      </c>
      <c r="DR35" s="65">
        <f>+'Cas_-14'!G34</f>
        <v>201</v>
      </c>
      <c r="DS35" s="65">
        <f>+'Cas_-14'!H34</f>
        <v>201</v>
      </c>
      <c r="DT35" s="65">
        <f>+'Cas_-14'!I34</f>
        <v>210</v>
      </c>
      <c r="DU35" s="65">
        <f>+'Cas_-14'!J34</f>
        <v>176</v>
      </c>
      <c r="DV35" s="65">
        <f>+'Cas_-14'!K34</f>
        <v>156</v>
      </c>
      <c r="DW35" s="65">
        <f>+'Cas_-14'!L34</f>
        <v>132</v>
      </c>
      <c r="DX35" s="65">
        <f>+'Cas_-14'!M34</f>
        <v>138</v>
      </c>
      <c r="DY35" s="65">
        <f>+'Cas_-14'!N34</f>
        <v>97</v>
      </c>
      <c r="DZ35" s="65">
        <f>+'Cas_-14'!O34</f>
        <v>121</v>
      </c>
      <c r="EA35" s="65">
        <f>+'Cas_-14'!P34</f>
        <v>60</v>
      </c>
      <c r="EB35" s="65">
        <f>+'Cas_-14'!Q34</f>
        <v>54</v>
      </c>
      <c r="EC35" s="65">
        <f>+'Cas_-14'!R34</f>
        <v>38</v>
      </c>
      <c r="ED35" s="65">
        <f>+'Cas_-14'!S34</f>
        <v>49</v>
      </c>
      <c r="EE35" s="65">
        <f>+'Cas_-14'!T34</f>
        <v>8</v>
      </c>
      <c r="EF35" s="84">
        <f>+'Cas_-14'!U34</f>
        <v>13</v>
      </c>
      <c r="EG35" s="199">
        <f t="shared" ref="EG35:EV50" si="186">+DM35/AK35</f>
        <v>8.1672607968458558E-3</v>
      </c>
      <c r="EH35" s="92">
        <f t="shared" si="186"/>
        <v>7.4854499620848336E-3</v>
      </c>
      <c r="EI35" s="92">
        <f t="shared" si="186"/>
        <v>2.2484021064463924E-2</v>
      </c>
      <c r="EJ35" s="92">
        <f t="shared" si="186"/>
        <v>1.9053222374818008E-2</v>
      </c>
      <c r="EK35" s="92">
        <f t="shared" si="186"/>
        <v>8.735544164766143E-2</v>
      </c>
      <c r="EL35" s="92">
        <f t="shared" si="186"/>
        <v>9.2708688868240616E-2</v>
      </c>
      <c r="EM35" s="92">
        <f t="shared" si="186"/>
        <v>8.7999668502131687E-2</v>
      </c>
      <c r="EN35" s="92">
        <f t="shared" si="186"/>
        <v>8.9229390616632362E-2</v>
      </c>
      <c r="EO35" s="92">
        <f t="shared" si="186"/>
        <v>7.6590561502043839E-2</v>
      </c>
      <c r="EP35" s="92">
        <f t="shared" si="186"/>
        <v>6.571521623540412E-2</v>
      </c>
      <c r="EQ35" s="92">
        <f t="shared" si="186"/>
        <v>6.9704156230032732E-2</v>
      </c>
      <c r="ER35" s="92">
        <f t="shared" si="186"/>
        <v>6.8141892666625847E-2</v>
      </c>
      <c r="ES35" s="92">
        <f t="shared" si="186"/>
        <v>5.4472416990659689E-2</v>
      </c>
      <c r="ET35" s="92">
        <f t="shared" si="186"/>
        <v>5.937613687429362E-2</v>
      </c>
      <c r="EU35" s="92">
        <f t="shared" si="186"/>
        <v>4.6369347055124174E-2</v>
      </c>
      <c r="EV35" s="92">
        <f t="shared" si="186"/>
        <v>3.3313231453849179E-2</v>
      </c>
      <c r="EW35" s="92">
        <f t="shared" ref="EW35:EZ66" si="187">+EC35/BA35</f>
        <v>6.5433272385100202E-2</v>
      </c>
      <c r="EX35" s="92">
        <f t="shared" si="187"/>
        <v>5.2810682309716132E-2</v>
      </c>
      <c r="EY35" s="92">
        <f t="shared" si="187"/>
        <v>9.4361666492197169E-2</v>
      </c>
      <c r="EZ35" s="97">
        <f t="shared" si="187"/>
        <v>4.4214314108619111E-2</v>
      </c>
      <c r="FA35" s="96">
        <f>+FO35</f>
        <v>2.7277686852154934</v>
      </c>
      <c r="FB35" s="102">
        <f t="shared" si="72"/>
        <v>2.0729684908789388</v>
      </c>
      <c r="FC35" s="102">
        <f t="shared" si="73"/>
        <v>5.091001654575539</v>
      </c>
      <c r="FD35" s="102">
        <f t="shared" si="73"/>
        <v>7.9978672354038931</v>
      </c>
      <c r="FE35" s="102">
        <f t="shared" ref="FE35:FS51" si="188">+CW35/EK35</f>
        <v>8.0132386351313176</v>
      </c>
      <c r="FF35" s="102">
        <f t="shared" si="188"/>
        <v>1</v>
      </c>
      <c r="FG35" s="102">
        <f t="shared" si="188"/>
        <v>1</v>
      </c>
      <c r="FH35" s="102">
        <f t="shared" si="188"/>
        <v>1</v>
      </c>
      <c r="FI35" s="102">
        <f t="shared" si="188"/>
        <v>6.3131313131313131</v>
      </c>
      <c r="FJ35" s="102">
        <f t="shared" si="188"/>
        <v>10.652023079289123</v>
      </c>
      <c r="FK35" s="102">
        <f t="shared" si="188"/>
        <v>1.9936204146730463</v>
      </c>
      <c r="FL35" s="102">
        <f t="shared" si="188"/>
        <v>7.2463768115942022</v>
      </c>
      <c r="FM35" s="102">
        <f t="shared" si="188"/>
        <v>5.091001654575539</v>
      </c>
      <c r="FN35" s="102">
        <f t="shared" si="188"/>
        <v>7.9978672354038931</v>
      </c>
      <c r="FO35" s="102">
        <f t="shared" si="188"/>
        <v>2.7277686852154934</v>
      </c>
      <c r="FP35" s="102">
        <f t="shared" si="188"/>
        <v>2.0729684908789388</v>
      </c>
      <c r="FQ35" s="102">
        <f t="shared" si="188"/>
        <v>2.5926886180969668</v>
      </c>
      <c r="FR35" s="102">
        <f t="shared" si="188"/>
        <v>3.7309256426519419</v>
      </c>
      <c r="FS35" s="102">
        <f t="shared" si="188"/>
        <v>1.8122508155128674</v>
      </c>
      <c r="FT35" s="320">
        <f t="shared" si="121"/>
        <v>2.1957110444265533</v>
      </c>
      <c r="FU35" s="83">
        <f>+Cas_Hoy!B34</f>
        <v>24</v>
      </c>
      <c r="FV35" s="65">
        <f>+Cas_Hoy!C34</f>
        <v>24</v>
      </c>
      <c r="FW35" s="65">
        <f>+Cas_Hoy!D34</f>
        <v>70</v>
      </c>
      <c r="FX35" s="65">
        <f>+Cas_Hoy!E34</f>
        <v>59</v>
      </c>
      <c r="FY35" s="65">
        <f>+Cas_Hoy!F34</f>
        <v>194</v>
      </c>
      <c r="FZ35" s="65">
        <f>+Cas_Hoy!G34</f>
        <v>222</v>
      </c>
      <c r="GA35" s="65">
        <f>+Cas_Hoy!H34</f>
        <v>220</v>
      </c>
      <c r="GB35" s="65">
        <f>+Cas_Hoy!I34</f>
        <v>230</v>
      </c>
      <c r="GC35" s="65">
        <f>+Cas_Hoy!J34</f>
        <v>196</v>
      </c>
      <c r="GD35" s="65">
        <f>+Cas_Hoy!K34</f>
        <v>171</v>
      </c>
      <c r="GE35" s="65">
        <f>+Cas_Hoy!L34</f>
        <v>142</v>
      </c>
      <c r="GF35" s="65">
        <f>+Cas_Hoy!M34</f>
        <v>150</v>
      </c>
      <c r="GG35" s="65">
        <f>+Cas_Hoy!N34</f>
        <v>106</v>
      </c>
      <c r="GH35" s="65">
        <f>+Cas_Hoy!O34</f>
        <v>128</v>
      </c>
      <c r="GI35" s="65">
        <f>+Cas_Hoy!P34</f>
        <v>65</v>
      </c>
      <c r="GJ35" s="65">
        <f>+Cas_Hoy!Q34</f>
        <v>60</v>
      </c>
      <c r="GK35" s="65">
        <f>+Cas_Hoy!R34</f>
        <v>41</v>
      </c>
      <c r="GL35" s="65">
        <f>+Cas_Hoy!S34</f>
        <v>50</v>
      </c>
      <c r="GM35" s="65">
        <f>+Cas_Hoy!T34</f>
        <v>9</v>
      </c>
      <c r="GN35" s="589">
        <f>+Cas_Hoy!U34</f>
        <v>14</v>
      </c>
      <c r="GO35" s="324">
        <f t="shared" si="74"/>
        <v>0.13702525725509507</v>
      </c>
      <c r="GP35" s="113">
        <f t="shared" si="75"/>
        <v>7.6730310147985037E-2</v>
      </c>
      <c r="GQ35" s="113">
        <f t="shared" si="76"/>
        <v>0.30304980920604929</v>
      </c>
      <c r="GR35" s="113">
        <f t="shared" si="77"/>
        <v>0.50235499866104583</v>
      </c>
      <c r="GS35" s="271">
        <f t="shared" si="119"/>
        <v>0.7</v>
      </c>
      <c r="GT35" s="271">
        <f t="shared" si="119"/>
        <v>0.10239467128731054</v>
      </c>
      <c r="GU35" s="271">
        <f t="shared" si="119"/>
        <v>9.6318045126711285E-2</v>
      </c>
      <c r="GV35" s="271">
        <f t="shared" si="119"/>
        <v>9.7727427818216389E-2</v>
      </c>
      <c r="GW35" s="271">
        <f t="shared" si="119"/>
        <v>0.53847243939396061</v>
      </c>
      <c r="GX35" s="271">
        <f t="shared" si="119"/>
        <v>0.7</v>
      </c>
      <c r="GY35" s="271">
        <f t="shared" si="119"/>
        <v>0.14949117648773394</v>
      </c>
      <c r="GZ35" s="271">
        <f t="shared" si="119"/>
        <v>0.53671938143215048</v>
      </c>
      <c r="HA35" s="271">
        <f t="shared" si="119"/>
        <v>0.30304980920604929</v>
      </c>
      <c r="HB35" s="271">
        <f t="shared" si="119"/>
        <v>0.50235499866104583</v>
      </c>
      <c r="HC35" s="271">
        <f t="shared" si="119"/>
        <v>0.13702525725509507</v>
      </c>
      <c r="HD35" s="271">
        <f t="shared" si="119"/>
        <v>7.6730310147985037E-2</v>
      </c>
      <c r="HE35" s="271">
        <f t="shared" si="119"/>
        <v>0.18304137165434745</v>
      </c>
      <c r="HF35" s="271">
        <f t="shared" si="119"/>
        <v>0.20105380493394409</v>
      </c>
      <c r="HG35" s="271">
        <f t="shared" si="119"/>
        <v>0.19238288293534223</v>
      </c>
      <c r="HH35" s="325">
        <f t="shared" si="119"/>
        <v>0.10454969302619667</v>
      </c>
      <c r="HI35" s="238">
        <f>+CyF_Tot!B34</f>
        <v>0</v>
      </c>
      <c r="HJ35" s="239">
        <f>+CyF_Tot!C34</f>
        <v>2039</v>
      </c>
      <c r="HK35" s="239">
        <f>+CyF_Tot!D34</f>
        <v>2124</v>
      </c>
      <c r="HL35" s="239">
        <f>+CyF_Tot!E34</f>
        <v>2223</v>
      </c>
      <c r="HM35" s="239">
        <f>+CyF_Tot!F34</f>
        <v>0</v>
      </c>
      <c r="HN35" s="239">
        <f>+CyF_Tot!G34</f>
        <v>66</v>
      </c>
      <c r="HO35" s="239">
        <f>+CyF_Tot!H34</f>
        <v>69</v>
      </c>
      <c r="HP35" s="558">
        <f>+CyF_Tot!I34</f>
        <v>69</v>
      </c>
      <c r="HQ35" s="89">
        <f>+AK35/$B35</f>
        <v>7.5965624233924806E-2</v>
      </c>
      <c r="HR35" s="92">
        <f t="shared" ref="HR35:IJ48" si="189">+AL35/$B35</f>
        <v>7.5677553148652335E-2</v>
      </c>
      <c r="HS35" s="92">
        <f t="shared" si="189"/>
        <v>7.3184911184594886E-2</v>
      </c>
      <c r="HT35" s="92">
        <f t="shared" si="189"/>
        <v>7.0789242765713967E-2</v>
      </c>
      <c r="HU35" s="92">
        <f t="shared" si="189"/>
        <v>5.6510197429220033E-2</v>
      </c>
      <c r="HV35" s="92">
        <f t="shared" si="189"/>
        <v>5.84845721206304E-2</v>
      </c>
      <c r="HW35" s="92">
        <f t="shared" si="189"/>
        <v>6.1614186651082231E-2</v>
      </c>
      <c r="HX35" s="92">
        <f t="shared" si="189"/>
        <v>6.3485868661940698E-2</v>
      </c>
      <c r="HY35" s="92">
        <f t="shared" si="189"/>
        <v>6.1987356080643811E-2</v>
      </c>
      <c r="HZ35" s="92">
        <f t="shared" si="189"/>
        <v>6.4036023552068166E-2</v>
      </c>
      <c r="IA35" s="92">
        <f t="shared" si="189"/>
        <v>5.1083536459889785E-2</v>
      </c>
      <c r="IB35" s="92">
        <f t="shared" si="189"/>
        <v>5.4629923569839048E-2</v>
      </c>
      <c r="IC35" s="92">
        <f t="shared" si="189"/>
        <v>4.8035330940415358E-2</v>
      </c>
      <c r="ID35" s="92">
        <f t="shared" si="189"/>
        <v>5.4971695322277289E-2</v>
      </c>
      <c r="IE35" s="92">
        <f t="shared" si="189"/>
        <v>3.4904865472184639E-2</v>
      </c>
      <c r="IF35" s="92">
        <f t="shared" si="189"/>
        <v>4.3726296589117739E-2</v>
      </c>
      <c r="IG35" s="92">
        <f t="shared" si="189"/>
        <v>1.5665730638211382E-2</v>
      </c>
      <c r="IH35" s="92">
        <f t="shared" si="189"/>
        <v>2.5028798392058259E-2</v>
      </c>
      <c r="II35" s="92">
        <f t="shared" si="189"/>
        <v>2.2869679763812233E-3</v>
      </c>
      <c r="IJ35" s="97">
        <f t="shared" si="189"/>
        <v>7.9313325322685826E-3</v>
      </c>
      <c r="IK35" s="683"/>
      <c r="IL35" s="684"/>
      <c r="IM35" s="684"/>
      <c r="IN35" s="684"/>
      <c r="IO35" s="684"/>
      <c r="IP35" s="684"/>
      <c r="IQ35" s="684"/>
      <c r="IR35" s="684"/>
      <c r="IS35" s="684"/>
      <c r="IT35" s="684"/>
      <c r="IU35" s="684"/>
      <c r="IV35" s="684"/>
      <c r="IW35" s="684"/>
      <c r="IX35" s="684"/>
      <c r="IY35" s="684"/>
      <c r="IZ35" s="684"/>
      <c r="JA35" s="684"/>
      <c r="JB35" s="684"/>
      <c r="JC35" s="684"/>
      <c r="JD35" s="685"/>
      <c r="JF35" s="635">
        <f>+(BY35*1000000)/AK35</f>
        <v>0</v>
      </c>
      <c r="JG35" s="636">
        <f t="shared" ref="JG35:JR50" si="190">+(BZ35*1000000)/AL35</f>
        <v>0</v>
      </c>
      <c r="JH35" s="636">
        <f t="shared" si="190"/>
        <v>0</v>
      </c>
      <c r="JI35" s="636">
        <f t="shared" si="190"/>
        <v>0</v>
      </c>
      <c r="JJ35" s="636">
        <f t="shared" si="190"/>
        <v>477.35214015115537</v>
      </c>
      <c r="JK35" s="636">
        <f t="shared" si="190"/>
        <v>0</v>
      </c>
      <c r="JL35" s="636">
        <f t="shared" si="190"/>
        <v>0</v>
      </c>
      <c r="JM35" s="636">
        <f t="shared" si="190"/>
        <v>0</v>
      </c>
      <c r="JN35" s="636">
        <f t="shared" si="190"/>
        <v>435.17364489797632</v>
      </c>
      <c r="JO35" s="636">
        <f t="shared" si="190"/>
        <v>421.25138612438542</v>
      </c>
      <c r="JP35" s="636">
        <f t="shared" si="190"/>
        <v>528.06178962146009</v>
      </c>
      <c r="JQ35" s="636">
        <f t="shared" si="190"/>
        <v>987.56366183515718</v>
      </c>
      <c r="JR35" s="636">
        <f>+(CK35*1000000)/AW35</f>
        <v>4492.5704734564697</v>
      </c>
      <c r="JS35" s="636">
        <f t="shared" ref="JS35:JY50" si="191">+(CL35*1000000)/AX35</f>
        <v>2944.2712499649729</v>
      </c>
      <c r="JT35" s="636">
        <f t="shared" si="191"/>
        <v>7728.2245091873619</v>
      </c>
      <c r="JU35" s="636">
        <f t="shared" si="191"/>
        <v>1850.735080769399</v>
      </c>
      <c r="JV35" s="636">
        <f t="shared" si="191"/>
        <v>24106.995089247444</v>
      </c>
      <c r="JW35" s="636">
        <f t="shared" si="191"/>
        <v>10777.690267289006</v>
      </c>
      <c r="JX35" s="636">
        <f t="shared" si="191"/>
        <v>47180.833246098584</v>
      </c>
      <c r="JY35" s="637">
        <f t="shared" si="191"/>
        <v>10203.303255835179</v>
      </c>
      <c r="JZ35" s="641">
        <f t="shared" ref="JZ35:KA50" si="192">((+BY35+CA35+CC35)*1000000)/(AK35+AM35+AO35)</f>
        <v>131.1638994458585</v>
      </c>
      <c r="KA35" s="636">
        <f t="shared" si="192"/>
        <v>0</v>
      </c>
      <c r="KB35" s="636">
        <f t="shared" ref="KB35:KC50" si="193">((+CE35+CG35+CI35)*1000000)/(AQ35+AS35+AU35)</f>
        <v>308.84450816331889</v>
      </c>
      <c r="KC35" s="636">
        <f t="shared" si="193"/>
        <v>444.27660905471748</v>
      </c>
      <c r="KD35" s="636">
        <f t="shared" ref="KD35:KE50" si="194">((+CK35+CM35+CO35+CQ35)*1000000)/(AW35+AY35+BA35+BC35)</f>
        <v>9625.1524186470924</v>
      </c>
      <c r="KE35" s="644">
        <f t="shared" si="194"/>
        <v>4507.5517427128079</v>
      </c>
      <c r="KF35" s="635">
        <f t="shared" ref="KF35:KF98" si="195">+(SUM(BY35:CD35)*1000000)/SUM(AK35:AP35)</f>
        <v>65.695247717276018</v>
      </c>
      <c r="KG35" s="636">
        <f t="shared" ref="KG35:KG98" si="196">+(SUM(CE35:CJ35)*1000000)/SUM(AQ35:AV35)</f>
        <v>377.97750264945745</v>
      </c>
      <c r="KH35" s="637">
        <f t="shared" ref="KH35:KH98" si="197">+(SUM(CK35:CR35)*1000000)/SUM(AW35:BD35)</f>
        <v>6727.8367904114466</v>
      </c>
    </row>
    <row r="36" spans="1:294" s="649" customFormat="1" ht="14.4">
      <c r="A36" s="509">
        <v>44021</v>
      </c>
      <c r="B36" s="536">
        <v>48780</v>
      </c>
      <c r="C36" s="526">
        <f t="shared" ref="C36:C99" si="198">+S36</f>
        <v>3624</v>
      </c>
      <c r="D36" s="517">
        <f t="shared" ref="D36:D99" si="199">+AA36</f>
        <v>133</v>
      </c>
      <c r="E36" s="495">
        <f t="shared" si="48"/>
        <v>9.4639685743833687E-3</v>
      </c>
      <c r="F36" s="208">
        <f t="shared" si="161"/>
        <v>6.8388683886838872E-2</v>
      </c>
      <c r="G36" s="30">
        <f t="shared" si="162"/>
        <v>4.2126202345494539</v>
      </c>
      <c r="H36" s="29">
        <f t="shared" si="163"/>
        <v>0.28809555355590361</v>
      </c>
      <c r="I36" s="33">
        <f t="shared" si="164"/>
        <v>0.31296711213626938</v>
      </c>
      <c r="J36" s="353">
        <f t="shared" si="165"/>
        <v>0.37076452106657593</v>
      </c>
      <c r="K36" s="581">
        <f>HP36/(B36*J36)</f>
        <v>7.3537976541802573E-3</v>
      </c>
      <c r="L36" s="354">
        <f t="shared" si="51"/>
        <v>5.4214308566029903</v>
      </c>
      <c r="M36" s="355">
        <f t="shared" si="166"/>
        <v>0.40255068804050903</v>
      </c>
      <c r="N36" s="826"/>
      <c r="O36" s="364" t="s">
        <v>226</v>
      </c>
      <c r="P36" s="20" t="s">
        <v>228</v>
      </c>
      <c r="Q36" s="20"/>
      <c r="R36" s="20"/>
      <c r="S36" s="166">
        <f t="shared" si="167"/>
        <v>3624</v>
      </c>
      <c r="T36" s="167">
        <f t="shared" si="168"/>
        <v>7429.2742927429272</v>
      </c>
      <c r="U36" s="166">
        <f t="shared" si="169"/>
        <v>132</v>
      </c>
      <c r="V36" s="168">
        <f t="shared" si="170"/>
        <v>3.7800687285223365E-2</v>
      </c>
      <c r="W36" s="167">
        <f t="shared" si="171"/>
        <v>270.60270602706026</v>
      </c>
      <c r="X36" s="166">
        <f t="shared" si="172"/>
        <v>288</v>
      </c>
      <c r="Y36" s="168">
        <f t="shared" si="173"/>
        <v>8.6330935251798566E-2</v>
      </c>
      <c r="Z36" s="167">
        <f t="shared" si="174"/>
        <v>590.40590405904061</v>
      </c>
      <c r="AA36" s="166">
        <f t="shared" si="175"/>
        <v>133</v>
      </c>
      <c r="AB36" s="167">
        <f t="shared" si="176"/>
        <v>2726.5272652726526</v>
      </c>
      <c r="AC36" s="169">
        <f t="shared" si="177"/>
        <v>3.6699779249448124E-2</v>
      </c>
      <c r="AD36" s="166">
        <f t="shared" si="178"/>
        <v>0</v>
      </c>
      <c r="AE36" s="168">
        <f t="shared" si="179"/>
        <v>0</v>
      </c>
      <c r="AF36" s="167">
        <f t="shared" si="180"/>
        <v>0</v>
      </c>
      <c r="AG36" s="166">
        <f t="shared" si="181"/>
        <v>3</v>
      </c>
      <c r="AH36" s="168">
        <f t="shared" si="182"/>
        <v>2.3076923076923078E-2</v>
      </c>
      <c r="AI36" s="365">
        <f t="shared" si="183"/>
        <v>61.500615006150063</v>
      </c>
      <c r="AJ36" s="830"/>
      <c r="AK36" s="85">
        <v>3868.7127439296883</v>
      </c>
      <c r="AL36" s="62">
        <v>3639.3915403746278</v>
      </c>
      <c r="AM36" s="62">
        <v>3616.6320374684778</v>
      </c>
      <c r="AN36" s="62">
        <v>3465.0197016554844</v>
      </c>
      <c r="AO36" s="62">
        <v>2660.2198148001735</v>
      </c>
      <c r="AP36" s="62">
        <v>2652.1661397060243</v>
      </c>
      <c r="AQ36" s="62">
        <v>3160.1511940604601</v>
      </c>
      <c r="AR36" s="62">
        <v>3200.6483425246602</v>
      </c>
      <c r="AS36" s="62">
        <v>3109.369001253147</v>
      </c>
      <c r="AT36" s="62">
        <v>3263.3208427816689</v>
      </c>
      <c r="AU36" s="62">
        <v>2517.0811748807441</v>
      </c>
      <c r="AV36" s="62">
        <v>2620.4320652750785</v>
      </c>
      <c r="AW36" s="62">
        <v>2335.549451461291</v>
      </c>
      <c r="AX36" s="62">
        <v>2556.413918931662</v>
      </c>
      <c r="AY36" s="62">
        <v>1687.9152539743482</v>
      </c>
      <c r="AZ36" s="62">
        <v>2165.2129736333504</v>
      </c>
      <c r="BA36" s="62">
        <v>713.81889983457631</v>
      </c>
      <c r="BB36" s="62">
        <v>1104.2356851664226</v>
      </c>
      <c r="BC36" s="62">
        <v>95.550561395179514</v>
      </c>
      <c r="BD36" s="86">
        <v>348.15927108854839</v>
      </c>
      <c r="BE36" s="258">
        <v>2.0000000000000002E-5</v>
      </c>
      <c r="BF36" s="43">
        <v>2.0000000000000002E-5</v>
      </c>
      <c r="BG36" s="53">
        <v>5.0000000000000002E-5</v>
      </c>
      <c r="BH36" s="53">
        <v>4.0000000000000003E-5</v>
      </c>
      <c r="BI36" s="53">
        <v>1.2518952302791728E-4</v>
      </c>
      <c r="BJ36" s="53">
        <v>1.2406223545552731E-4</v>
      </c>
      <c r="BK36" s="53">
        <v>3.4000000000000002E-4</v>
      </c>
      <c r="BL36" s="53">
        <v>1.8000000000000001E-4</v>
      </c>
      <c r="BM36" s="53">
        <v>8.9999999999999998E-4</v>
      </c>
      <c r="BN36" s="53">
        <v>5.0000000000000001E-4</v>
      </c>
      <c r="BO36" s="53">
        <v>3.8E-3</v>
      </c>
      <c r="BP36" s="53">
        <v>2E-3</v>
      </c>
      <c r="BQ36" s="53">
        <v>1.6199999999999999E-2</v>
      </c>
      <c r="BR36" s="53">
        <v>6.1999999999999998E-3</v>
      </c>
      <c r="BS36" s="53">
        <v>6.1100000000000002E-2</v>
      </c>
      <c r="BT36" s="53">
        <v>2.6800000000000001E-2</v>
      </c>
      <c r="BU36" s="53">
        <v>0.1421</v>
      </c>
      <c r="BV36" s="53">
        <v>5.4699999999999999E-2</v>
      </c>
      <c r="BW36" s="53">
        <v>0.27589999999999998</v>
      </c>
      <c r="BX36" s="54">
        <v>0.1051</v>
      </c>
      <c r="BY36" s="64">
        <f>+Fall_Hoy!B36</f>
        <v>0</v>
      </c>
      <c r="BZ36" s="61">
        <f>+Fall_Hoy!C36</f>
        <v>0</v>
      </c>
      <c r="CA36" s="61">
        <f>+Fall_Hoy!D36</f>
        <v>0</v>
      </c>
      <c r="CB36" s="61">
        <f>+Fall_Hoy!E36</f>
        <v>0</v>
      </c>
      <c r="CC36" s="61">
        <f>+Fall_Hoy!F36</f>
        <v>0</v>
      </c>
      <c r="CD36" s="61">
        <f>+Fall_Hoy!G36</f>
        <v>0</v>
      </c>
      <c r="CE36" s="61">
        <f>+Fall_Hoy!H36</f>
        <v>0</v>
      </c>
      <c r="CF36" s="61">
        <f>+Fall_Hoy!I36</f>
        <v>1</v>
      </c>
      <c r="CG36" s="61">
        <f>+Fall_Hoy!J36</f>
        <v>0</v>
      </c>
      <c r="CH36" s="61">
        <f>+Fall_Hoy!K36</f>
        <v>1</v>
      </c>
      <c r="CI36" s="61">
        <f>+Fall_Hoy!L36</f>
        <v>6</v>
      </c>
      <c r="CJ36" s="61">
        <f>+Fall_Hoy!M36</f>
        <v>4</v>
      </c>
      <c r="CK36" s="61">
        <f>+Fall_Hoy!N36</f>
        <v>14</v>
      </c>
      <c r="CL36" s="61">
        <f>+Fall_Hoy!O36</f>
        <v>10</v>
      </c>
      <c r="CM36" s="61">
        <f>+Fall_Hoy!P36</f>
        <v>24</v>
      </c>
      <c r="CN36" s="61">
        <f>+Fall_Hoy!Q36</f>
        <v>15</v>
      </c>
      <c r="CO36" s="61">
        <f>+Fall_Hoy!R36</f>
        <v>30</v>
      </c>
      <c r="CP36" s="61">
        <f>+Fall_Hoy!S36</f>
        <v>14</v>
      </c>
      <c r="CQ36" s="61">
        <f>+Fall_Hoy!T36</f>
        <v>4</v>
      </c>
      <c r="CR36" s="66">
        <f>+Fall_Hoy!U36</f>
        <v>5</v>
      </c>
      <c r="CS36" s="75">
        <f t="shared" si="184"/>
        <v>0.23271232945264952</v>
      </c>
      <c r="CT36" s="76">
        <f t="shared" si="184"/>
        <v>0.25849720066941151</v>
      </c>
      <c r="CU36" s="76">
        <f t="shared" si="185"/>
        <v>0.3700189393649928</v>
      </c>
      <c r="CV36" s="76">
        <f t="shared" si="185"/>
        <v>0.63092412925074826</v>
      </c>
      <c r="CW36" s="76">
        <f t="shared" si="117"/>
        <v>9.6232649112580879E-2</v>
      </c>
      <c r="CX36" s="76">
        <f t="shared" si="126"/>
        <v>0.1251806947647707</v>
      </c>
      <c r="CY36" s="76">
        <f t="shared" si="127"/>
        <v>8.3223866153718046E-2</v>
      </c>
      <c r="CZ36" s="76">
        <f t="shared" si="128"/>
        <v>0.7</v>
      </c>
      <c r="DA36" s="76">
        <f t="shared" si="129"/>
        <v>8.2653425790384843E-2</v>
      </c>
      <c r="DB36" s="76">
        <f t="shared" si="130"/>
        <v>0.61287262158850164</v>
      </c>
      <c r="DC36" s="76">
        <f t="shared" si="131"/>
        <v>0.62729298688424728</v>
      </c>
      <c r="DD36" s="76">
        <f t="shared" si="132"/>
        <v>0.7</v>
      </c>
      <c r="DE36" s="76">
        <f t="shared" si="133"/>
        <v>0.3700189393649928</v>
      </c>
      <c r="DF36" s="76">
        <f t="shared" si="134"/>
        <v>0.63092412925074826</v>
      </c>
      <c r="DG36" s="76">
        <f t="shared" si="135"/>
        <v>0.23271232945264952</v>
      </c>
      <c r="DH36" s="76">
        <f t="shared" si="136"/>
        <v>0.25849720066941151</v>
      </c>
      <c r="DI36" s="76">
        <f t="shared" si="137"/>
        <v>0.29575979338692021</v>
      </c>
      <c r="DJ36" s="76">
        <f t="shared" si="138"/>
        <v>0.23178158659792772</v>
      </c>
      <c r="DK36" s="76">
        <f t="shared" si="139"/>
        <v>0.15173125424289088</v>
      </c>
      <c r="DL36" s="316">
        <f t="shared" si="140"/>
        <v>0.13664360896426936</v>
      </c>
      <c r="DM36" s="85">
        <f>+'Cas_-14'!B35</f>
        <v>64</v>
      </c>
      <c r="DN36" s="62">
        <f>+'Cas_-14'!C35</f>
        <v>57</v>
      </c>
      <c r="DO36" s="62">
        <f>+'Cas_-14'!D35</f>
        <v>132</v>
      </c>
      <c r="DP36" s="62">
        <f>+'Cas_-14'!E35</f>
        <v>166</v>
      </c>
      <c r="DQ36" s="62">
        <f>+'Cas_-14'!F35</f>
        <v>256</v>
      </c>
      <c r="DR36" s="62">
        <f>+'Cas_-14'!G35</f>
        <v>332</v>
      </c>
      <c r="DS36" s="62">
        <f>+'Cas_-14'!H35</f>
        <v>263</v>
      </c>
      <c r="DT36" s="62">
        <f>+'Cas_-14'!I35</f>
        <v>318</v>
      </c>
      <c r="DU36" s="62">
        <f>+'Cas_-14'!J35</f>
        <v>257</v>
      </c>
      <c r="DV36" s="62">
        <f>+'Cas_-14'!K35</f>
        <v>328</v>
      </c>
      <c r="DW36" s="62">
        <f>+'Cas_-14'!L35</f>
        <v>207</v>
      </c>
      <c r="DX36" s="62">
        <f>+'Cas_-14'!M35</f>
        <v>258</v>
      </c>
      <c r="DY36" s="62">
        <f>+'Cas_-14'!N35</f>
        <v>175</v>
      </c>
      <c r="DZ36" s="62">
        <f>+'Cas_-14'!O35</f>
        <v>147</v>
      </c>
      <c r="EA36" s="62">
        <f>+'Cas_-14'!P35</f>
        <v>114</v>
      </c>
      <c r="EB36" s="62">
        <f>+'Cas_-14'!Q35</f>
        <v>91</v>
      </c>
      <c r="EC36" s="62">
        <f>+'Cas_-14'!R35</f>
        <v>55</v>
      </c>
      <c r="ED36" s="62">
        <f>+'Cas_-14'!S35</f>
        <v>52</v>
      </c>
      <c r="EE36" s="62">
        <f>+'Cas_-14'!T35</f>
        <v>7</v>
      </c>
      <c r="EF36" s="86">
        <f>+'Cas_-14'!U35</f>
        <v>17</v>
      </c>
      <c r="EG36" s="201">
        <f t="shared" si="186"/>
        <v>1.6542970294297757E-2</v>
      </c>
      <c r="EH36" s="90">
        <f t="shared" si="186"/>
        <v>1.5661958700418532E-2</v>
      </c>
      <c r="EI36" s="90">
        <f t="shared" si="186"/>
        <v>3.649804531743174E-2</v>
      </c>
      <c r="EJ36" s="90">
        <f t="shared" si="186"/>
        <v>4.7907375510935796E-2</v>
      </c>
      <c r="EK36" s="90">
        <f t="shared" si="186"/>
        <v>9.6232649112580879E-2</v>
      </c>
      <c r="EL36" s="90">
        <f t="shared" si="186"/>
        <v>0.1251806947647707</v>
      </c>
      <c r="EM36" s="90">
        <f t="shared" si="186"/>
        <v>8.3223866153718046E-2</v>
      </c>
      <c r="EN36" s="90">
        <f t="shared" si="186"/>
        <v>9.9354870003982604E-2</v>
      </c>
      <c r="EO36" s="90">
        <f t="shared" si="186"/>
        <v>8.2653425790384843E-2</v>
      </c>
      <c r="EP36" s="90">
        <f t="shared" si="186"/>
        <v>0.10051110994051426</v>
      </c>
      <c r="EQ36" s="90">
        <f t="shared" si="186"/>
        <v>8.2238110580524826E-2</v>
      </c>
      <c r="ER36" s="90">
        <f t="shared" si="186"/>
        <v>9.8457045850916414E-2</v>
      </c>
      <c r="ES36" s="90">
        <f t="shared" si="186"/>
        <v>7.4928835221411028E-2</v>
      </c>
      <c r="ET36" s="90">
        <f t="shared" si="186"/>
        <v>5.7502425139913188E-2</v>
      </c>
      <c r="EU36" s="90">
        <f t="shared" si="186"/>
        <v>6.7538935815395204E-2</v>
      </c>
      <c r="EV36" s="90">
        <f t="shared" si="186"/>
        <v>4.2028198199504055E-2</v>
      </c>
      <c r="EW36" s="90">
        <f t="shared" si="187"/>
        <v>7.7050355507182505E-2</v>
      </c>
      <c r="EX36" s="90">
        <f t="shared" si="187"/>
        <v>4.7091396065653254E-2</v>
      </c>
      <c r="EY36" s="90">
        <f t="shared" si="187"/>
        <v>7.3259642829823779E-2</v>
      </c>
      <c r="EZ36" s="99">
        <f t="shared" si="187"/>
        <v>4.8828227227292013E-2</v>
      </c>
      <c r="FA36" s="119">
        <f t="shared" ref="FA36:FB100" si="200">+FO36</f>
        <v>3.4456025497458871</v>
      </c>
      <c r="FB36" s="120">
        <f t="shared" si="72"/>
        <v>6.1505658520583895</v>
      </c>
      <c r="FC36" s="120">
        <f t="shared" si="73"/>
        <v>4.9382716049382722</v>
      </c>
      <c r="FD36" s="120">
        <f t="shared" si="73"/>
        <v>10.972130787798992</v>
      </c>
      <c r="FE36" s="120">
        <f t="shared" si="188"/>
        <v>1</v>
      </c>
      <c r="FF36" s="120">
        <f t="shared" si="188"/>
        <v>1</v>
      </c>
      <c r="FG36" s="120">
        <f t="shared" si="188"/>
        <v>1</v>
      </c>
      <c r="FH36" s="120">
        <f t="shared" si="188"/>
        <v>7.0454523263121445</v>
      </c>
      <c r="FI36" s="120">
        <f t="shared" si="188"/>
        <v>1</v>
      </c>
      <c r="FJ36" s="120">
        <f t="shared" si="188"/>
        <v>6.0975609756097562</v>
      </c>
      <c r="FK36" s="120">
        <f t="shared" si="188"/>
        <v>7.6277650648360025</v>
      </c>
      <c r="FL36" s="120">
        <f t="shared" si="188"/>
        <v>7.1096994019091273</v>
      </c>
      <c r="FM36" s="120">
        <f t="shared" si="188"/>
        <v>4.9382716049382722</v>
      </c>
      <c r="FN36" s="120">
        <f t="shared" si="188"/>
        <v>10.972130787798992</v>
      </c>
      <c r="FO36" s="120">
        <f t="shared" si="188"/>
        <v>3.4456025497458871</v>
      </c>
      <c r="FP36" s="120">
        <f t="shared" si="188"/>
        <v>6.1505658520583895</v>
      </c>
      <c r="FQ36" s="120">
        <f t="shared" si="188"/>
        <v>3.8385260060136903</v>
      </c>
      <c r="FR36" s="120">
        <f t="shared" si="188"/>
        <v>4.9219519054985241</v>
      </c>
      <c r="FS36" s="120">
        <f t="shared" si="188"/>
        <v>2.0711437891575626</v>
      </c>
      <c r="FT36" s="321">
        <f t="shared" si="121"/>
        <v>2.7984552527005091</v>
      </c>
      <c r="FU36" s="85">
        <f>+Cas_Hoy!B35</f>
        <v>68</v>
      </c>
      <c r="FV36" s="62">
        <f>+Cas_Hoy!C35</f>
        <v>61</v>
      </c>
      <c r="FW36" s="62">
        <f>+Cas_Hoy!D35</f>
        <v>148</v>
      </c>
      <c r="FX36" s="62">
        <f>+Cas_Hoy!E35</f>
        <v>178</v>
      </c>
      <c r="FY36" s="62">
        <f>+Cas_Hoy!F35</f>
        <v>274</v>
      </c>
      <c r="FZ36" s="62">
        <f>+Cas_Hoy!G35</f>
        <v>359</v>
      </c>
      <c r="GA36" s="62">
        <f>+Cas_Hoy!H35</f>
        <v>288</v>
      </c>
      <c r="GB36" s="62">
        <f>+Cas_Hoy!I35</f>
        <v>337</v>
      </c>
      <c r="GC36" s="62">
        <f>+Cas_Hoy!J35</f>
        <v>279</v>
      </c>
      <c r="GD36" s="62">
        <f>+Cas_Hoy!K35</f>
        <v>353</v>
      </c>
      <c r="GE36" s="62">
        <f>+Cas_Hoy!L35</f>
        <v>226</v>
      </c>
      <c r="GF36" s="62">
        <f>+Cas_Hoy!M35</f>
        <v>285</v>
      </c>
      <c r="GG36" s="62">
        <f>+Cas_Hoy!N35</f>
        <v>192</v>
      </c>
      <c r="GH36" s="62">
        <f>+Cas_Hoy!O35</f>
        <v>158</v>
      </c>
      <c r="GI36" s="62">
        <f>+Cas_Hoy!P35</f>
        <v>122</v>
      </c>
      <c r="GJ36" s="62">
        <f>+Cas_Hoy!Q35</f>
        <v>101</v>
      </c>
      <c r="GK36" s="62">
        <f>+Cas_Hoy!R35</f>
        <v>62</v>
      </c>
      <c r="GL36" s="62">
        <f>+Cas_Hoy!S35</f>
        <v>60</v>
      </c>
      <c r="GM36" s="62">
        <f>+Cas_Hoy!T35</f>
        <v>8</v>
      </c>
      <c r="GN36" s="590">
        <f>+Cas_Hoy!U35</f>
        <v>23</v>
      </c>
      <c r="GO36" s="543">
        <f t="shared" si="74"/>
        <v>0.24904301923880037</v>
      </c>
      <c r="GP36" s="112">
        <f t="shared" si="75"/>
        <v>0.28690348645725894</v>
      </c>
      <c r="GQ36" s="112">
        <f t="shared" si="76"/>
        <v>0.40596363633187782</v>
      </c>
      <c r="GR36" s="112">
        <f t="shared" si="77"/>
        <v>0.67813613892257296</v>
      </c>
      <c r="GS36" s="323">
        <f t="shared" si="119"/>
        <v>0.10299900725330922</v>
      </c>
      <c r="GT36" s="323">
        <f t="shared" si="119"/>
        <v>0.1353610524715442</v>
      </c>
      <c r="GU36" s="323">
        <f t="shared" si="119"/>
        <v>9.1134880046657027E-2</v>
      </c>
      <c r="GV36" s="323">
        <f t="shared" si="119"/>
        <v>0.7</v>
      </c>
      <c r="GW36" s="323">
        <f t="shared" si="119"/>
        <v>8.9728816324970304E-2</v>
      </c>
      <c r="GX36" s="323">
        <f t="shared" si="119"/>
        <v>0.65958547384372279</v>
      </c>
      <c r="GY36" s="323">
        <f t="shared" si="119"/>
        <v>0.68487060403787392</v>
      </c>
      <c r="GZ36" s="323">
        <f t="shared" si="119"/>
        <v>0.7</v>
      </c>
      <c r="HA36" s="323">
        <f t="shared" si="119"/>
        <v>0.40596363633187782</v>
      </c>
      <c r="HB36" s="323">
        <f t="shared" si="119"/>
        <v>0.67813613892257296</v>
      </c>
      <c r="HC36" s="323">
        <f t="shared" si="119"/>
        <v>0.24904301923880037</v>
      </c>
      <c r="HD36" s="323">
        <f t="shared" si="119"/>
        <v>0.28690348645725894</v>
      </c>
      <c r="HE36" s="323">
        <f t="shared" si="119"/>
        <v>0.33340194890889185</v>
      </c>
      <c r="HF36" s="323">
        <f t="shared" si="119"/>
        <v>0.26744029222837812</v>
      </c>
      <c r="HG36" s="323">
        <f t="shared" si="119"/>
        <v>0.17340714770616103</v>
      </c>
      <c r="HH36" s="327">
        <f t="shared" si="119"/>
        <v>0.18487076506930558</v>
      </c>
      <c r="HI36" s="241">
        <f>+CyF_Tot!B35</f>
        <v>0</v>
      </c>
      <c r="HJ36" s="149">
        <f>+CyF_Tot!C35</f>
        <v>3336</v>
      </c>
      <c r="HK36" s="149">
        <f>+CyF_Tot!D35</f>
        <v>3492</v>
      </c>
      <c r="HL36" s="149">
        <f>+CyF_Tot!E35</f>
        <v>3624</v>
      </c>
      <c r="HM36" s="149">
        <f>+CyF_Tot!F35</f>
        <v>0</v>
      </c>
      <c r="HN36" s="149">
        <f>+CyF_Tot!G35</f>
        <v>130</v>
      </c>
      <c r="HO36" s="149">
        <f>+CyF_Tot!H35</f>
        <v>133</v>
      </c>
      <c r="HP36" s="557">
        <f>+CyF_Tot!I35</f>
        <v>133</v>
      </c>
      <c r="HQ36" s="93">
        <f>+AK36/$B36</f>
        <v>7.9309404344602055E-2</v>
      </c>
      <c r="HR36" s="90">
        <f t="shared" si="189"/>
        <v>7.4608272660406469E-2</v>
      </c>
      <c r="HS36" s="90">
        <f t="shared" si="189"/>
        <v>7.4141698185085647E-2</v>
      </c>
      <c r="HT36" s="90">
        <f t="shared" si="189"/>
        <v>7.103361422007963E-2</v>
      </c>
      <c r="HU36" s="90">
        <f t="shared" si="189"/>
        <v>5.4535051553919092E-2</v>
      </c>
      <c r="HV36" s="90">
        <f t="shared" si="189"/>
        <v>5.4369949563469133E-2</v>
      </c>
      <c r="HW36" s="90">
        <f t="shared" si="189"/>
        <v>6.4783747315712584E-2</v>
      </c>
      <c r="HX36" s="90">
        <f t="shared" si="189"/>
        <v>6.5613947161227149E-2</v>
      </c>
      <c r="HY36" s="90">
        <f t="shared" si="189"/>
        <v>6.3742701952709035E-2</v>
      </c>
      <c r="HZ36" s="90">
        <f t="shared" si="189"/>
        <v>6.6898746264486858E-2</v>
      </c>
      <c r="IA36" s="90">
        <f t="shared" si="189"/>
        <v>5.1600680091856171E-2</v>
      </c>
      <c r="IB36" s="90">
        <f t="shared" si="189"/>
        <v>5.3719394532084429E-2</v>
      </c>
      <c r="IC36" s="90">
        <f t="shared" si="189"/>
        <v>4.7879242547381941E-2</v>
      </c>
      <c r="ID36" s="90">
        <f t="shared" si="189"/>
        <v>5.240700940819315E-2</v>
      </c>
      <c r="IE36" s="90">
        <f t="shared" si="189"/>
        <v>3.4602608732561463E-2</v>
      </c>
      <c r="IF36" s="90">
        <f t="shared" si="189"/>
        <v>4.438730983258201E-2</v>
      </c>
      <c r="IG36" s="90">
        <f t="shared" si="189"/>
        <v>1.4633433780946625E-2</v>
      </c>
      <c r="IH36" s="90">
        <f t="shared" si="189"/>
        <v>2.263705791649083E-2</v>
      </c>
      <c r="II36" s="90">
        <f t="shared" si="189"/>
        <v>1.9588060966621466E-3</v>
      </c>
      <c r="IJ36" s="673">
        <f t="shared" si="189"/>
        <v>7.1373364306795486E-3</v>
      </c>
      <c r="IK36" s="686"/>
      <c r="IL36" s="687"/>
      <c r="IM36" s="687"/>
      <c r="IN36" s="687"/>
      <c r="IO36" s="687"/>
      <c r="IP36" s="687"/>
      <c r="IQ36" s="687"/>
      <c r="IR36" s="687"/>
      <c r="IS36" s="687"/>
      <c r="IT36" s="687"/>
      <c r="IU36" s="687"/>
      <c r="IV36" s="687"/>
      <c r="IW36" s="687"/>
      <c r="IX36" s="687"/>
      <c r="IY36" s="687"/>
      <c r="IZ36" s="687"/>
      <c r="JA36" s="687"/>
      <c r="JB36" s="687"/>
      <c r="JC36" s="687"/>
      <c r="JD36" s="688"/>
      <c r="JF36" s="624">
        <f t="shared" ref="JF36:JU65" si="201">+(BY36*1000000)/AK36</f>
        <v>0</v>
      </c>
      <c r="JG36" s="625">
        <f t="shared" si="190"/>
        <v>0</v>
      </c>
      <c r="JH36" s="625">
        <f t="shared" si="190"/>
        <v>0</v>
      </c>
      <c r="JI36" s="625">
        <f t="shared" si="190"/>
        <v>0</v>
      </c>
      <c r="JJ36" s="625">
        <f t="shared" si="190"/>
        <v>0</v>
      </c>
      <c r="JK36" s="625">
        <f t="shared" si="190"/>
        <v>0</v>
      </c>
      <c r="JL36" s="625">
        <f t="shared" si="190"/>
        <v>0</v>
      </c>
      <c r="JM36" s="625">
        <f t="shared" si="190"/>
        <v>312.43669812573148</v>
      </c>
      <c r="JN36" s="625">
        <f t="shared" si="190"/>
        <v>0</v>
      </c>
      <c r="JO36" s="625">
        <f t="shared" si="190"/>
        <v>306.4363107942508</v>
      </c>
      <c r="JP36" s="625">
        <f t="shared" si="190"/>
        <v>2383.7133501601402</v>
      </c>
      <c r="JQ36" s="625">
        <f t="shared" si="190"/>
        <v>1526.4658271459909</v>
      </c>
      <c r="JR36" s="625">
        <f t="shared" si="190"/>
        <v>5994.3068177128825</v>
      </c>
      <c r="JS36" s="625">
        <f t="shared" si="191"/>
        <v>3911.7296013546388</v>
      </c>
      <c r="JT36" s="625">
        <f t="shared" si="191"/>
        <v>14218.723329556886</v>
      </c>
      <c r="JU36" s="625">
        <f t="shared" si="191"/>
        <v>6927.7249779402291</v>
      </c>
      <c r="JV36" s="625">
        <f t="shared" si="191"/>
        <v>42027.46664028136</v>
      </c>
      <c r="JW36" s="625">
        <f t="shared" si="191"/>
        <v>12678.452786906646</v>
      </c>
      <c r="JX36" s="625">
        <f t="shared" si="191"/>
        <v>41862.653045613588</v>
      </c>
      <c r="JY36" s="626">
        <f t="shared" si="191"/>
        <v>14361.24330214471</v>
      </c>
      <c r="JZ36" s="642">
        <f t="shared" si="192"/>
        <v>0</v>
      </c>
      <c r="KA36" s="625">
        <f t="shared" si="192"/>
        <v>0</v>
      </c>
      <c r="KB36" s="625">
        <f t="shared" si="193"/>
        <v>682.85788181457986</v>
      </c>
      <c r="KC36" s="625">
        <f t="shared" si="193"/>
        <v>660.47280767304255</v>
      </c>
      <c r="KD36" s="625">
        <f t="shared" si="194"/>
        <v>14898.090337264615</v>
      </c>
      <c r="KE36" s="645">
        <f t="shared" si="194"/>
        <v>7126.6349678385959</v>
      </c>
      <c r="KF36" s="624">
        <f t="shared" si="195"/>
        <v>0</v>
      </c>
      <c r="KG36" s="625">
        <f t="shared" si="196"/>
        <v>671.47883387636671</v>
      </c>
      <c r="KH36" s="626">
        <f t="shared" si="197"/>
        <v>10538.885930442022</v>
      </c>
    </row>
    <row r="37" spans="1:294" s="649" customFormat="1" ht="14.4">
      <c r="A37" s="510" t="s">
        <v>47</v>
      </c>
      <c r="B37" s="536">
        <v>17483</v>
      </c>
      <c r="C37" s="526">
        <f t="shared" si="198"/>
        <v>361</v>
      </c>
      <c r="D37" s="517">
        <f t="shared" si="199"/>
        <v>11</v>
      </c>
      <c r="E37" s="495">
        <f t="shared" si="48"/>
        <v>9.3335631173975114E-3</v>
      </c>
      <c r="F37" s="208">
        <f t="shared" si="161"/>
        <v>1.9619058513985013E-2</v>
      </c>
      <c r="G37" s="30">
        <f t="shared" si="162"/>
        <v>3.4359837119120655</v>
      </c>
      <c r="H37" s="29">
        <f t="shared" si="163"/>
        <v>6.7410765497102232E-2</v>
      </c>
      <c r="I37" s="33">
        <f t="shared" si="164"/>
        <v>7.0948356689369996E-2</v>
      </c>
      <c r="J37" s="353">
        <f t="shared" si="165"/>
        <v>0.10291882448978254</v>
      </c>
      <c r="K37" s="581">
        <f t="shared" ref="K37:K100" si="202">HP37/(B37*J37)</f>
        <v>6.1133872999273274E-3</v>
      </c>
      <c r="L37" s="354">
        <f t="shared" si="51"/>
        <v>5.2458595001599653</v>
      </c>
      <c r="M37" s="355">
        <f t="shared" si="166"/>
        <v>0.1077197026000931</v>
      </c>
      <c r="N37" s="826"/>
      <c r="O37" s="364" t="s">
        <v>226</v>
      </c>
      <c r="P37" s="20" t="s">
        <v>229</v>
      </c>
      <c r="Q37" s="20"/>
      <c r="R37" s="20"/>
      <c r="S37" s="166">
        <f t="shared" si="167"/>
        <v>361</v>
      </c>
      <c r="T37" s="167">
        <f t="shared" si="168"/>
        <v>2064.86300978093</v>
      </c>
      <c r="U37" s="166">
        <f t="shared" si="169"/>
        <v>4</v>
      </c>
      <c r="V37" s="168">
        <f t="shared" si="170"/>
        <v>1.1204481792717087E-2</v>
      </c>
      <c r="W37" s="167">
        <f t="shared" si="171"/>
        <v>22.879368529428589</v>
      </c>
      <c r="X37" s="166">
        <f t="shared" si="172"/>
        <v>18</v>
      </c>
      <c r="Y37" s="168">
        <f t="shared" si="173"/>
        <v>5.2478134110787174E-2</v>
      </c>
      <c r="Z37" s="167">
        <f t="shared" si="174"/>
        <v>102.95715838242864</v>
      </c>
      <c r="AA37" s="166">
        <f t="shared" si="175"/>
        <v>11</v>
      </c>
      <c r="AB37" s="167">
        <f t="shared" si="176"/>
        <v>629.18263455928616</v>
      </c>
      <c r="AC37" s="169">
        <f t="shared" si="177"/>
        <v>3.0470914127423823E-2</v>
      </c>
      <c r="AD37" s="166">
        <f t="shared" si="178"/>
        <v>0</v>
      </c>
      <c r="AE37" s="168">
        <f t="shared" si="179"/>
        <v>0</v>
      </c>
      <c r="AF37" s="167">
        <f t="shared" si="180"/>
        <v>0</v>
      </c>
      <c r="AG37" s="166">
        <f t="shared" si="181"/>
        <v>1</v>
      </c>
      <c r="AH37" s="168">
        <f t="shared" si="182"/>
        <v>0.1</v>
      </c>
      <c r="AI37" s="365">
        <f t="shared" si="183"/>
        <v>57.198421323571466</v>
      </c>
      <c r="AJ37" s="830"/>
      <c r="AK37" s="85">
        <v>1152.6965085292672</v>
      </c>
      <c r="AL37" s="62">
        <v>1095.0118110831058</v>
      </c>
      <c r="AM37" s="62">
        <v>1289.5376031307512</v>
      </c>
      <c r="AN37" s="62">
        <v>1270.5452300652119</v>
      </c>
      <c r="AO37" s="62">
        <v>930.19972992615158</v>
      </c>
      <c r="AP37" s="62">
        <v>938.53001319040413</v>
      </c>
      <c r="AQ37" s="62">
        <v>1100.0260954317741</v>
      </c>
      <c r="AR37" s="62">
        <v>1143.2654131593831</v>
      </c>
      <c r="AS37" s="62">
        <v>1225.1138060989399</v>
      </c>
      <c r="AT37" s="62">
        <v>1264.1572800524627</v>
      </c>
      <c r="AU37" s="62">
        <v>1028.3323428506305</v>
      </c>
      <c r="AV37" s="62">
        <v>977.34881762083955</v>
      </c>
      <c r="AW37" s="62">
        <v>899.11063403901517</v>
      </c>
      <c r="AX37" s="62">
        <v>995.92666319674686</v>
      </c>
      <c r="AY37" s="62">
        <v>666.40984797237638</v>
      </c>
      <c r="AZ37" s="62">
        <v>782.41977884031826</v>
      </c>
      <c r="BA37" s="62">
        <v>212.49024420627188</v>
      </c>
      <c r="BB37" s="62">
        <v>356.63552017866016</v>
      </c>
      <c r="BC37" s="62">
        <v>36.083249016159371</v>
      </c>
      <c r="BD37" s="86">
        <v>119.15966752605972</v>
      </c>
      <c r="BE37" s="258">
        <v>2.0000000000000002E-5</v>
      </c>
      <c r="BF37" s="43">
        <v>2.0000000000000002E-5</v>
      </c>
      <c r="BG37" s="53">
        <v>5.0000000000000002E-5</v>
      </c>
      <c r="BH37" s="53">
        <v>4.0000000000000003E-5</v>
      </c>
      <c r="BI37" s="53">
        <v>1.2518952302791728E-4</v>
      </c>
      <c r="BJ37" s="53">
        <v>1.2406223545552731E-4</v>
      </c>
      <c r="BK37" s="53">
        <v>3.4000000000000002E-4</v>
      </c>
      <c r="BL37" s="53">
        <v>1.8000000000000001E-4</v>
      </c>
      <c r="BM37" s="53">
        <v>8.9999999999999998E-4</v>
      </c>
      <c r="BN37" s="53">
        <v>5.0000000000000001E-4</v>
      </c>
      <c r="BO37" s="53">
        <v>3.8E-3</v>
      </c>
      <c r="BP37" s="53">
        <v>2E-3</v>
      </c>
      <c r="BQ37" s="53">
        <v>1.6199999999999999E-2</v>
      </c>
      <c r="BR37" s="53">
        <v>6.1999999999999998E-3</v>
      </c>
      <c r="BS37" s="53">
        <v>6.1100000000000002E-2</v>
      </c>
      <c r="BT37" s="53">
        <v>2.6800000000000001E-2</v>
      </c>
      <c r="BU37" s="53">
        <v>0.1421</v>
      </c>
      <c r="BV37" s="53">
        <v>5.4699999999999999E-2</v>
      </c>
      <c r="BW37" s="53">
        <v>0.27589999999999998</v>
      </c>
      <c r="BX37" s="54">
        <v>0.1051</v>
      </c>
      <c r="BY37" s="64">
        <f>+Fall_Hoy!B37</f>
        <v>0</v>
      </c>
      <c r="BZ37" s="61">
        <f>+Fall_Hoy!C37</f>
        <v>0</v>
      </c>
      <c r="CA37" s="61">
        <f>+Fall_Hoy!D37</f>
        <v>0</v>
      </c>
      <c r="CB37" s="61">
        <f>+Fall_Hoy!E37</f>
        <v>0</v>
      </c>
      <c r="CC37" s="61">
        <f>+Fall_Hoy!F37</f>
        <v>0</v>
      </c>
      <c r="CD37" s="61">
        <f>+Fall_Hoy!G37</f>
        <v>0</v>
      </c>
      <c r="CE37" s="61">
        <f>+Fall_Hoy!H37</f>
        <v>0</v>
      </c>
      <c r="CF37" s="61">
        <f>+Fall_Hoy!I37</f>
        <v>0</v>
      </c>
      <c r="CG37" s="61">
        <f>+Fall_Hoy!J37</f>
        <v>1</v>
      </c>
      <c r="CH37" s="61">
        <f>+Fall_Hoy!K37</f>
        <v>0</v>
      </c>
      <c r="CI37" s="61">
        <f>+Fall_Hoy!L37</f>
        <v>0</v>
      </c>
      <c r="CJ37" s="61">
        <f>+Fall_Hoy!M37</f>
        <v>0</v>
      </c>
      <c r="CK37" s="61">
        <f>+Fall_Hoy!N37</f>
        <v>2</v>
      </c>
      <c r="CL37" s="61">
        <f>+Fall_Hoy!O37</f>
        <v>0</v>
      </c>
      <c r="CM37" s="61">
        <f>+Fall_Hoy!P37</f>
        <v>0</v>
      </c>
      <c r="CN37" s="61">
        <f>+Fall_Hoy!Q37</f>
        <v>4</v>
      </c>
      <c r="CO37" s="61">
        <f>+Fall_Hoy!R37</f>
        <v>1</v>
      </c>
      <c r="CP37" s="61">
        <f>+Fall_Hoy!S37</f>
        <v>2</v>
      </c>
      <c r="CQ37" s="61">
        <f>+Fall_Hoy!T37</f>
        <v>1</v>
      </c>
      <c r="CR37" s="66">
        <f>+Fall_Hoy!U37</f>
        <v>0</v>
      </c>
      <c r="CS37" s="75">
        <f t="shared" si="184"/>
        <v>1.9507514841735754E-2</v>
      </c>
      <c r="CT37" s="76">
        <f t="shared" si="184"/>
        <v>0.19075914921847129</v>
      </c>
      <c r="CU37" s="76">
        <f t="shared" si="185"/>
        <v>0.13730989874834426</v>
      </c>
      <c r="CV37" s="76">
        <f t="shared" si="185"/>
        <v>5.0204499836874455E-3</v>
      </c>
      <c r="CW37" s="76">
        <f t="shared" si="117"/>
        <v>3.9776403722389199E-2</v>
      </c>
      <c r="CX37" s="76">
        <f t="shared" si="126"/>
        <v>2.6637400667684486E-2</v>
      </c>
      <c r="CY37" s="76">
        <f t="shared" si="127"/>
        <v>2.545394160763945E-2</v>
      </c>
      <c r="CZ37" s="76">
        <f t="shared" si="128"/>
        <v>2.9739376008972331E-2</v>
      </c>
      <c r="DA37" s="76">
        <f t="shared" si="129"/>
        <v>0.7</v>
      </c>
      <c r="DB37" s="76">
        <f t="shared" si="130"/>
        <v>1.9776020274124829E-2</v>
      </c>
      <c r="DC37" s="76">
        <f t="shared" si="131"/>
        <v>1.2641827411518362E-2</v>
      </c>
      <c r="DD37" s="76">
        <f t="shared" si="132"/>
        <v>2.4556227589677966E-2</v>
      </c>
      <c r="DE37" s="76">
        <f t="shared" si="133"/>
        <v>0.13730989874834426</v>
      </c>
      <c r="DF37" s="76">
        <f t="shared" si="134"/>
        <v>5.0204499836874455E-3</v>
      </c>
      <c r="DG37" s="76">
        <f t="shared" si="135"/>
        <v>1.9507514841735754E-2</v>
      </c>
      <c r="DH37" s="76">
        <f t="shared" si="136"/>
        <v>0.19075914921847129</v>
      </c>
      <c r="DI37" s="76">
        <f t="shared" si="137"/>
        <v>3.3118215398446289E-2</v>
      </c>
      <c r="DJ37" s="76">
        <f t="shared" si="138"/>
        <v>0.10252223693162249</v>
      </c>
      <c r="DK37" s="76">
        <f t="shared" si="139"/>
        <v>0.10044831687419703</v>
      </c>
      <c r="DL37" s="316">
        <f t="shared" si="140"/>
        <v>2.5176303881041903E-2</v>
      </c>
      <c r="DM37" s="85">
        <f>+'Cas_-14'!B36</f>
        <v>1</v>
      </c>
      <c r="DN37" s="62">
        <f>+'Cas_-14'!C36</f>
        <v>3</v>
      </c>
      <c r="DO37" s="62">
        <f>+'Cas_-14'!D36</f>
        <v>23</v>
      </c>
      <c r="DP37" s="62">
        <f>+'Cas_-14'!E36</f>
        <v>13</v>
      </c>
      <c r="DQ37" s="62">
        <f>+'Cas_-14'!F36</f>
        <v>37</v>
      </c>
      <c r="DR37" s="62">
        <f>+'Cas_-14'!G36</f>
        <v>25</v>
      </c>
      <c r="DS37" s="62">
        <f>+'Cas_-14'!H36</f>
        <v>28</v>
      </c>
      <c r="DT37" s="62">
        <f>+'Cas_-14'!I36</f>
        <v>34</v>
      </c>
      <c r="DU37" s="62">
        <f>+'Cas_-14'!J36</f>
        <v>29</v>
      </c>
      <c r="DV37" s="62">
        <f>+'Cas_-14'!K36</f>
        <v>25</v>
      </c>
      <c r="DW37" s="62">
        <f>+'Cas_-14'!L36</f>
        <v>13</v>
      </c>
      <c r="DX37" s="62">
        <f>+'Cas_-14'!M36</f>
        <v>24</v>
      </c>
      <c r="DY37" s="62">
        <f>+'Cas_-14'!N36</f>
        <v>17</v>
      </c>
      <c r="DZ37" s="62">
        <f>+'Cas_-14'!O36</f>
        <v>5</v>
      </c>
      <c r="EA37" s="62">
        <f>+'Cas_-14'!P36</f>
        <v>13</v>
      </c>
      <c r="EB37" s="62">
        <f>+'Cas_-14'!Q36</f>
        <v>15</v>
      </c>
      <c r="EC37" s="62">
        <f>+'Cas_-14'!R36</f>
        <v>3</v>
      </c>
      <c r="ED37" s="62">
        <f>+'Cas_-14'!S36</f>
        <v>16</v>
      </c>
      <c r="EE37" s="62">
        <f>+'Cas_-14'!T36</f>
        <v>2</v>
      </c>
      <c r="EF37" s="86">
        <f>+'Cas_-14'!U36</f>
        <v>3</v>
      </c>
      <c r="EG37" s="201">
        <f t="shared" si="186"/>
        <v>8.6753103926367082E-4</v>
      </c>
      <c r="EH37" s="91">
        <f t="shared" si="186"/>
        <v>2.7396964759974769E-3</v>
      </c>
      <c r="EI37" s="91">
        <f t="shared" si="186"/>
        <v>1.7835850574779974E-2</v>
      </c>
      <c r="EJ37" s="91">
        <f t="shared" si="186"/>
        <v>1.0231827795168506E-2</v>
      </c>
      <c r="EK37" s="91">
        <f t="shared" si="186"/>
        <v>3.9776403722389199E-2</v>
      </c>
      <c r="EL37" s="91">
        <f t="shared" si="186"/>
        <v>2.6637400667684486E-2</v>
      </c>
      <c r="EM37" s="91">
        <f t="shared" si="186"/>
        <v>2.545394160763945E-2</v>
      </c>
      <c r="EN37" s="91">
        <f t="shared" si="186"/>
        <v>2.9739376008972331E-2</v>
      </c>
      <c r="EO37" s="91">
        <f t="shared" si="186"/>
        <v>2.3671270257204145E-2</v>
      </c>
      <c r="EP37" s="91">
        <f t="shared" si="186"/>
        <v>1.9776020274124829E-2</v>
      </c>
      <c r="EQ37" s="91">
        <f t="shared" si="186"/>
        <v>1.2641827411518362E-2</v>
      </c>
      <c r="ER37" s="91">
        <f t="shared" si="186"/>
        <v>2.4556227589677966E-2</v>
      </c>
      <c r="ES37" s="91">
        <f t="shared" si="186"/>
        <v>1.8907573057647006E-2</v>
      </c>
      <c r="ET37" s="91">
        <f t="shared" si="186"/>
        <v>5.0204499836874455E-3</v>
      </c>
      <c r="EU37" s="91">
        <f t="shared" si="186"/>
        <v>1.9507514841735754E-2</v>
      </c>
      <c r="EV37" s="91">
        <f t="shared" si="186"/>
        <v>1.9171294496456364E-2</v>
      </c>
      <c r="EW37" s="91">
        <f t="shared" si="187"/>
        <v>1.4118295224357653E-2</v>
      </c>
      <c r="EX37" s="91">
        <f t="shared" si="187"/>
        <v>4.4863730881277999E-2</v>
      </c>
      <c r="EY37" s="91">
        <f t="shared" si="187"/>
        <v>5.5427381251181906E-2</v>
      </c>
      <c r="EZ37" s="100">
        <f t="shared" si="187"/>
        <v>2.5176303881041903E-2</v>
      </c>
      <c r="FA37" s="119">
        <f t="shared" si="200"/>
        <v>1</v>
      </c>
      <c r="FB37" s="120">
        <f>+FP37</f>
        <v>9.9502487562189064</v>
      </c>
      <c r="FC37" s="120">
        <f t="shared" si="73"/>
        <v>7.2621641249092228</v>
      </c>
      <c r="FD37" s="120">
        <f t="shared" si="73"/>
        <v>1</v>
      </c>
      <c r="FE37" s="120">
        <f t="shared" si="188"/>
        <v>1</v>
      </c>
      <c r="FF37" s="120">
        <f t="shared" si="188"/>
        <v>1</v>
      </c>
      <c r="FG37" s="120">
        <f t="shared" si="188"/>
        <v>1</v>
      </c>
      <c r="FH37" s="120">
        <f t="shared" si="188"/>
        <v>1</v>
      </c>
      <c r="FI37" s="120">
        <f t="shared" si="188"/>
        <v>29.571712561008891</v>
      </c>
      <c r="FJ37" s="120">
        <f t="shared" si="188"/>
        <v>1</v>
      </c>
      <c r="FK37" s="120">
        <f t="shared" si="188"/>
        <v>1</v>
      </c>
      <c r="FL37" s="120">
        <f t="shared" si="188"/>
        <v>1</v>
      </c>
      <c r="FM37" s="120">
        <f t="shared" si="188"/>
        <v>7.2621641249092228</v>
      </c>
      <c r="FN37" s="120">
        <f t="shared" si="188"/>
        <v>1</v>
      </c>
      <c r="FO37" s="120">
        <f t="shared" si="188"/>
        <v>1</v>
      </c>
      <c r="FP37" s="120">
        <f t="shared" si="188"/>
        <v>9.9502487562189064</v>
      </c>
      <c r="FQ37" s="120">
        <f t="shared" si="188"/>
        <v>2.345765892563922</v>
      </c>
      <c r="FR37" s="120">
        <f t="shared" si="188"/>
        <v>2.2851919561243146</v>
      </c>
      <c r="FS37" s="120">
        <f t="shared" si="188"/>
        <v>1.8122508155128674</v>
      </c>
      <c r="FT37" s="321">
        <f t="shared" si="121"/>
        <v>1</v>
      </c>
      <c r="FU37" s="85">
        <f>+Cas_Hoy!B36</f>
        <v>2</v>
      </c>
      <c r="FV37" s="62">
        <f>+Cas_Hoy!C36</f>
        <v>3</v>
      </c>
      <c r="FW37" s="62">
        <f>+Cas_Hoy!D36</f>
        <v>24</v>
      </c>
      <c r="FX37" s="62">
        <f>+Cas_Hoy!E36</f>
        <v>13</v>
      </c>
      <c r="FY37" s="62">
        <f>+Cas_Hoy!F36</f>
        <v>38</v>
      </c>
      <c r="FZ37" s="62">
        <f>+Cas_Hoy!G36</f>
        <v>27</v>
      </c>
      <c r="GA37" s="62">
        <f>+Cas_Hoy!H36</f>
        <v>29</v>
      </c>
      <c r="GB37" s="62">
        <f>+Cas_Hoy!I36</f>
        <v>37</v>
      </c>
      <c r="GC37" s="62">
        <f>+Cas_Hoy!J36</f>
        <v>31</v>
      </c>
      <c r="GD37" s="62">
        <f>+Cas_Hoy!K36</f>
        <v>26</v>
      </c>
      <c r="GE37" s="62">
        <f>+Cas_Hoy!L36</f>
        <v>15</v>
      </c>
      <c r="GF37" s="62">
        <f>+Cas_Hoy!M36</f>
        <v>25</v>
      </c>
      <c r="GG37" s="62">
        <f>+Cas_Hoy!N36</f>
        <v>18</v>
      </c>
      <c r="GH37" s="62">
        <f>+Cas_Hoy!O36</f>
        <v>5</v>
      </c>
      <c r="GI37" s="62">
        <f>+Cas_Hoy!P36</f>
        <v>13</v>
      </c>
      <c r="GJ37" s="62">
        <f>+Cas_Hoy!Q36</f>
        <v>15</v>
      </c>
      <c r="GK37" s="62">
        <f>+Cas_Hoy!R36</f>
        <v>3</v>
      </c>
      <c r="GL37" s="62">
        <f>+Cas_Hoy!S36</f>
        <v>16</v>
      </c>
      <c r="GM37" s="62">
        <f>+Cas_Hoy!T36</f>
        <v>2</v>
      </c>
      <c r="GN37" s="590">
        <f>+Cas_Hoy!U36</f>
        <v>3</v>
      </c>
      <c r="GO37" s="543">
        <f t="shared" si="74"/>
        <v>1.9507514841735754E-2</v>
      </c>
      <c r="GP37" s="112">
        <f t="shared" si="75"/>
        <v>0.19075914921847131</v>
      </c>
      <c r="GQ37" s="112">
        <f t="shared" si="76"/>
        <v>0.14538695161589393</v>
      </c>
      <c r="GR37" s="112">
        <f t="shared" si="77"/>
        <v>5.0204499836874455E-3</v>
      </c>
      <c r="GS37" s="323">
        <f t="shared" si="119"/>
        <v>4.0851441660832148E-2</v>
      </c>
      <c r="GT37" s="323">
        <f t="shared" si="119"/>
        <v>2.8768392721099243E-2</v>
      </c>
      <c r="GU37" s="323">
        <f t="shared" si="119"/>
        <v>2.6363010950769431E-2</v>
      </c>
      <c r="GV37" s="323">
        <f t="shared" si="119"/>
        <v>3.2363438597999304E-2</v>
      </c>
      <c r="GW37" s="323">
        <f t="shared" si="119"/>
        <v>0.7</v>
      </c>
      <c r="GX37" s="323">
        <f t="shared" si="119"/>
        <v>2.0567061085089822E-2</v>
      </c>
      <c r="GY37" s="323">
        <f t="shared" si="119"/>
        <v>1.4586723936367341E-2</v>
      </c>
      <c r="GZ37" s="323">
        <f t="shared" si="119"/>
        <v>2.5579403739247882E-2</v>
      </c>
      <c r="HA37" s="323">
        <f t="shared" si="119"/>
        <v>0.14538695161589393</v>
      </c>
      <c r="HB37" s="323">
        <f t="shared" si="119"/>
        <v>5.0204499836874455E-3</v>
      </c>
      <c r="HC37" s="323">
        <f t="shared" si="119"/>
        <v>1.9507514841735754E-2</v>
      </c>
      <c r="HD37" s="323">
        <f t="shared" si="119"/>
        <v>0.19075914921847131</v>
      </c>
      <c r="HE37" s="323">
        <f t="shared" si="119"/>
        <v>3.3118215398446289E-2</v>
      </c>
      <c r="HF37" s="323">
        <f t="shared" si="119"/>
        <v>0.1025222369316225</v>
      </c>
      <c r="HG37" s="323">
        <f t="shared" si="119"/>
        <v>0.10044831687419703</v>
      </c>
      <c r="HH37" s="327">
        <f t="shared" si="119"/>
        <v>2.5176303881041903E-2</v>
      </c>
      <c r="HI37" s="241">
        <f>+CyF_Tot!B36</f>
        <v>0</v>
      </c>
      <c r="HJ37" s="149">
        <f>+CyF_Tot!C36</f>
        <v>343</v>
      </c>
      <c r="HK37" s="149">
        <f>+CyF_Tot!D36</f>
        <v>357</v>
      </c>
      <c r="HL37" s="149">
        <f>+CyF_Tot!E36</f>
        <v>361</v>
      </c>
      <c r="HM37" s="149">
        <f>+CyF_Tot!F36</f>
        <v>0</v>
      </c>
      <c r="HN37" s="149">
        <f>+CyF_Tot!G36</f>
        <v>10</v>
      </c>
      <c r="HO37" s="149">
        <f>+CyF_Tot!H36</f>
        <v>11</v>
      </c>
      <c r="HP37" s="557">
        <f>+CyF_Tot!I36</f>
        <v>11</v>
      </c>
      <c r="HQ37" s="93">
        <f t="shared" ref="HQ37:IA75" si="203">+AK37/$B37</f>
        <v>6.593242055306682E-2</v>
      </c>
      <c r="HR37" s="90">
        <f t="shared" si="189"/>
        <v>6.2632946924618529E-2</v>
      </c>
      <c r="HS37" s="90">
        <f t="shared" si="189"/>
        <v>7.3759515136461201E-2</v>
      </c>
      <c r="HT37" s="90">
        <f t="shared" si="189"/>
        <v>7.2673181379924026E-2</v>
      </c>
      <c r="HU37" s="90">
        <f t="shared" si="189"/>
        <v>5.3205956067388413E-2</v>
      </c>
      <c r="HV37" s="90">
        <f t="shared" si="189"/>
        <v>5.3682435119281821E-2</v>
      </c>
      <c r="HW37" s="90">
        <f t="shared" si="189"/>
        <v>6.2919756073429853E-2</v>
      </c>
      <c r="HX37" s="90">
        <f t="shared" si="189"/>
        <v>6.5392976786557408E-2</v>
      </c>
      <c r="HY37" s="90">
        <f t="shared" si="189"/>
        <v>7.0074575650571402E-2</v>
      </c>
      <c r="HZ37" s="90">
        <f t="shared" si="189"/>
        <v>7.2307800723700896E-2</v>
      </c>
      <c r="IA37" s="90">
        <f t="shared" si="189"/>
        <v>5.8818986607025711E-2</v>
      </c>
      <c r="IB37" s="90">
        <f t="shared" si="189"/>
        <v>5.5902809450371189E-2</v>
      </c>
      <c r="IC37" s="90">
        <f t="shared" si="189"/>
        <v>5.1427708862267066E-2</v>
      </c>
      <c r="ID37" s="90">
        <f t="shared" si="189"/>
        <v>5.6965432888906188E-2</v>
      </c>
      <c r="IE37" s="90">
        <f t="shared" si="189"/>
        <v>3.8117591258501192E-2</v>
      </c>
      <c r="IF37" s="90">
        <f t="shared" si="189"/>
        <v>4.4753176162004131E-2</v>
      </c>
      <c r="IG37" s="90">
        <f t="shared" si="189"/>
        <v>1.2154106515258931E-2</v>
      </c>
      <c r="IH37" s="90">
        <f t="shared" si="189"/>
        <v>2.0398988742130079E-2</v>
      </c>
      <c r="II37" s="90">
        <f t="shared" si="189"/>
        <v>2.0639048799496293E-3</v>
      </c>
      <c r="IJ37" s="673">
        <f t="shared" si="189"/>
        <v>6.8157448679322611E-3</v>
      </c>
      <c r="IK37" s="686"/>
      <c r="IL37" s="687"/>
      <c r="IM37" s="687"/>
      <c r="IN37" s="687"/>
      <c r="IO37" s="687"/>
      <c r="IP37" s="687"/>
      <c r="IQ37" s="687"/>
      <c r="IR37" s="687"/>
      <c r="IS37" s="687"/>
      <c r="IT37" s="687"/>
      <c r="IU37" s="687"/>
      <c r="IV37" s="687"/>
      <c r="IW37" s="687"/>
      <c r="IX37" s="687"/>
      <c r="IY37" s="687"/>
      <c r="IZ37" s="687"/>
      <c r="JA37" s="687"/>
      <c r="JB37" s="687"/>
      <c r="JC37" s="687"/>
      <c r="JD37" s="688"/>
      <c r="JF37" s="624">
        <f t="shared" si="201"/>
        <v>0</v>
      </c>
      <c r="JG37" s="625">
        <f t="shared" si="190"/>
        <v>0</v>
      </c>
      <c r="JH37" s="625">
        <f t="shared" si="190"/>
        <v>0</v>
      </c>
      <c r="JI37" s="625">
        <f t="shared" si="190"/>
        <v>0</v>
      </c>
      <c r="JJ37" s="625">
        <f t="shared" si="190"/>
        <v>0</v>
      </c>
      <c r="JK37" s="625">
        <f t="shared" si="190"/>
        <v>0</v>
      </c>
      <c r="JL37" s="625">
        <f t="shared" si="190"/>
        <v>0</v>
      </c>
      <c r="JM37" s="625">
        <f t="shared" si="190"/>
        <v>0</v>
      </c>
      <c r="JN37" s="625">
        <f t="shared" si="190"/>
        <v>816.25069852428078</v>
      </c>
      <c r="JO37" s="625">
        <f t="shared" si="190"/>
        <v>0</v>
      </c>
      <c r="JP37" s="625">
        <f t="shared" si="190"/>
        <v>0</v>
      </c>
      <c r="JQ37" s="625">
        <f t="shared" si="190"/>
        <v>0</v>
      </c>
      <c r="JR37" s="625">
        <f t="shared" si="190"/>
        <v>2224.4203597231772</v>
      </c>
      <c r="JS37" s="625">
        <f t="shared" si="191"/>
        <v>0</v>
      </c>
      <c r="JT37" s="625">
        <f t="shared" si="191"/>
        <v>0</v>
      </c>
      <c r="JU37" s="625">
        <f t="shared" si="191"/>
        <v>5112.3451990550311</v>
      </c>
      <c r="JV37" s="625">
        <f t="shared" si="191"/>
        <v>4706.0984081192182</v>
      </c>
      <c r="JW37" s="625">
        <f t="shared" si="191"/>
        <v>5607.9663601597504</v>
      </c>
      <c r="JX37" s="625">
        <f t="shared" si="191"/>
        <v>27713.690625590956</v>
      </c>
      <c r="JY37" s="626">
        <f t="shared" si="191"/>
        <v>0</v>
      </c>
      <c r="JZ37" s="642">
        <f t="shared" si="192"/>
        <v>0</v>
      </c>
      <c r="KA37" s="625">
        <f t="shared" si="192"/>
        <v>0</v>
      </c>
      <c r="KB37" s="625">
        <f t="shared" si="193"/>
        <v>298.19838278830963</v>
      </c>
      <c r="KC37" s="625">
        <f t="shared" si="193"/>
        <v>0</v>
      </c>
      <c r="KD37" s="625">
        <f t="shared" si="194"/>
        <v>2204.9574358375953</v>
      </c>
      <c r="KE37" s="645">
        <f t="shared" si="194"/>
        <v>2661.7670872292565</v>
      </c>
      <c r="KF37" s="624">
        <f t="shared" si="195"/>
        <v>0</v>
      </c>
      <c r="KG37" s="625">
        <f t="shared" si="196"/>
        <v>148.40662290173216</v>
      </c>
      <c r="KH37" s="626">
        <f t="shared" si="197"/>
        <v>2458.0680597184728</v>
      </c>
    </row>
    <row r="38" spans="1:294" s="649" customFormat="1" ht="14.4">
      <c r="A38" s="510" t="s">
        <v>48</v>
      </c>
      <c r="B38" s="536">
        <v>11922</v>
      </c>
      <c r="C38" s="526">
        <f t="shared" si="198"/>
        <v>435</v>
      </c>
      <c r="D38" s="517">
        <f t="shared" si="199"/>
        <v>11</v>
      </c>
      <c r="E38" s="495">
        <f t="shared" si="48"/>
        <v>9.3543496787537768E-3</v>
      </c>
      <c r="F38" s="208">
        <f t="shared" si="161"/>
        <v>3.1118939775205502E-2</v>
      </c>
      <c r="G38" s="30">
        <f t="shared" si="162"/>
        <v>3.1696052323844248</v>
      </c>
      <c r="H38" s="29">
        <f t="shared" si="163"/>
        <v>9.8634754337747155E-2</v>
      </c>
      <c r="I38" s="33">
        <f t="shared" si="164"/>
        <v>0.11564991411568737</v>
      </c>
      <c r="J38" s="353">
        <f t="shared" si="165"/>
        <v>9.3389347138614021E-2</v>
      </c>
      <c r="K38" s="581">
        <f t="shared" si="202"/>
        <v>9.8797562122775115E-3</v>
      </c>
      <c r="L38" s="354">
        <f t="shared" si="51"/>
        <v>3.0010452738182112</v>
      </c>
      <c r="M38" s="355">
        <f t="shared" si="166"/>
        <v>0.10899619221299157</v>
      </c>
      <c r="N38" s="826"/>
      <c r="O38" s="364" t="s">
        <v>226</v>
      </c>
      <c r="P38" s="20" t="s">
        <v>229</v>
      </c>
      <c r="Q38" s="20"/>
      <c r="R38" s="20"/>
      <c r="S38" s="166">
        <f t="shared" si="167"/>
        <v>435</v>
      </c>
      <c r="T38" s="167">
        <f t="shared" si="168"/>
        <v>3648.7166582788122</v>
      </c>
      <c r="U38" s="166">
        <f t="shared" si="169"/>
        <v>23</v>
      </c>
      <c r="V38" s="168">
        <f t="shared" si="170"/>
        <v>5.5825242718446605E-2</v>
      </c>
      <c r="W38" s="167">
        <f t="shared" si="171"/>
        <v>192.92065089750042</v>
      </c>
      <c r="X38" s="166">
        <f t="shared" si="172"/>
        <v>64</v>
      </c>
      <c r="Y38" s="168">
        <f t="shared" si="173"/>
        <v>0.1725067385444744</v>
      </c>
      <c r="Z38" s="167">
        <f t="shared" si="174"/>
        <v>536.82268075826198</v>
      </c>
      <c r="AA38" s="166">
        <f t="shared" si="175"/>
        <v>11</v>
      </c>
      <c r="AB38" s="167">
        <f t="shared" si="176"/>
        <v>922.66398255326283</v>
      </c>
      <c r="AC38" s="169">
        <f t="shared" si="177"/>
        <v>2.528735632183908E-2</v>
      </c>
      <c r="AD38" s="166">
        <f t="shared" si="178"/>
        <v>0</v>
      </c>
      <c r="AE38" s="168">
        <f t="shared" si="179"/>
        <v>0</v>
      </c>
      <c r="AF38" s="167">
        <f t="shared" si="180"/>
        <v>0</v>
      </c>
      <c r="AG38" s="166">
        <f t="shared" si="181"/>
        <v>0</v>
      </c>
      <c r="AH38" s="168">
        <f t="shared" si="182"/>
        <v>0</v>
      </c>
      <c r="AI38" s="365">
        <f t="shared" si="183"/>
        <v>0</v>
      </c>
      <c r="AJ38" s="830"/>
      <c r="AK38" s="85">
        <v>851.19666013552762</v>
      </c>
      <c r="AL38" s="62">
        <v>867.72444400544646</v>
      </c>
      <c r="AM38" s="62">
        <v>976.28035979429524</v>
      </c>
      <c r="AN38" s="62">
        <v>835.55396331079305</v>
      </c>
      <c r="AO38" s="62">
        <v>671.25919373360784</v>
      </c>
      <c r="AP38" s="62">
        <v>649.57360232099677</v>
      </c>
      <c r="AQ38" s="62">
        <v>742.95703156510945</v>
      </c>
      <c r="AR38" s="62">
        <v>744.87844852063313</v>
      </c>
      <c r="AS38" s="62">
        <v>761.61847223230302</v>
      </c>
      <c r="AT38" s="62">
        <v>797.7954747936966</v>
      </c>
      <c r="AU38" s="62">
        <v>648.46413458036727</v>
      </c>
      <c r="AV38" s="62">
        <v>679.42044725979349</v>
      </c>
      <c r="AW38" s="62">
        <v>570.49139133010885</v>
      </c>
      <c r="AX38" s="62">
        <v>643.48741799259005</v>
      </c>
      <c r="AY38" s="62">
        <v>419.35053611660067</v>
      </c>
      <c r="AZ38" s="62">
        <v>497.55951875548396</v>
      </c>
      <c r="BA38" s="62">
        <v>169.98247226205902</v>
      </c>
      <c r="BB38" s="62">
        <v>294.04250489278627</v>
      </c>
      <c r="BC38" s="62">
        <v>17.399780625250134</v>
      </c>
      <c r="BD38" s="86">
        <v>82.964304749369546</v>
      </c>
      <c r="BE38" s="258">
        <v>2.0000000000000002E-5</v>
      </c>
      <c r="BF38" s="43">
        <v>2.0000000000000002E-5</v>
      </c>
      <c r="BG38" s="53">
        <v>5.0000000000000002E-5</v>
      </c>
      <c r="BH38" s="53">
        <v>4.0000000000000003E-5</v>
      </c>
      <c r="BI38" s="53">
        <v>1.2518952302791728E-4</v>
      </c>
      <c r="BJ38" s="53">
        <v>1.2406223545552731E-4</v>
      </c>
      <c r="BK38" s="53">
        <v>3.4000000000000002E-4</v>
      </c>
      <c r="BL38" s="53">
        <v>1.8000000000000001E-4</v>
      </c>
      <c r="BM38" s="53">
        <v>8.9999999999999998E-4</v>
      </c>
      <c r="BN38" s="53">
        <v>5.0000000000000001E-4</v>
      </c>
      <c r="BO38" s="53">
        <v>3.8E-3</v>
      </c>
      <c r="BP38" s="53">
        <v>2E-3</v>
      </c>
      <c r="BQ38" s="53">
        <v>1.6199999999999999E-2</v>
      </c>
      <c r="BR38" s="53">
        <v>6.1999999999999998E-3</v>
      </c>
      <c r="BS38" s="53">
        <v>6.1100000000000002E-2</v>
      </c>
      <c r="BT38" s="53">
        <v>2.6800000000000001E-2</v>
      </c>
      <c r="BU38" s="53">
        <v>0.1421</v>
      </c>
      <c r="BV38" s="53">
        <v>5.4699999999999999E-2</v>
      </c>
      <c r="BW38" s="53">
        <v>0.27589999999999998</v>
      </c>
      <c r="BX38" s="54">
        <v>0.1051</v>
      </c>
      <c r="BY38" s="64">
        <f>+Fall_Hoy!B38</f>
        <v>0</v>
      </c>
      <c r="BZ38" s="61">
        <f>+Fall_Hoy!C38</f>
        <v>0</v>
      </c>
      <c r="CA38" s="61">
        <f>+Fall_Hoy!D38</f>
        <v>0</v>
      </c>
      <c r="CB38" s="61">
        <f>+Fall_Hoy!E38</f>
        <v>0</v>
      </c>
      <c r="CC38" s="61">
        <f>+Fall_Hoy!F38</f>
        <v>0</v>
      </c>
      <c r="CD38" s="61">
        <f>+Fall_Hoy!G38</f>
        <v>0</v>
      </c>
      <c r="CE38" s="61">
        <f>+Fall_Hoy!H38</f>
        <v>0</v>
      </c>
      <c r="CF38" s="61">
        <f>+Fall_Hoy!I38</f>
        <v>0</v>
      </c>
      <c r="CG38" s="61">
        <f>+Fall_Hoy!J38</f>
        <v>0</v>
      </c>
      <c r="CH38" s="61">
        <f>+Fall_Hoy!K38</f>
        <v>0</v>
      </c>
      <c r="CI38" s="61">
        <f>+Fall_Hoy!L38</f>
        <v>0</v>
      </c>
      <c r="CJ38" s="61">
        <f>+Fall_Hoy!M38</f>
        <v>0</v>
      </c>
      <c r="CK38" s="61">
        <f>+Fall_Hoy!N38</f>
        <v>1</v>
      </c>
      <c r="CL38" s="61">
        <f>+Fall_Hoy!O38</f>
        <v>1</v>
      </c>
      <c r="CM38" s="61">
        <f>+Fall_Hoy!P38</f>
        <v>3</v>
      </c>
      <c r="CN38" s="61">
        <f>+Fall_Hoy!Q38</f>
        <v>1</v>
      </c>
      <c r="CO38" s="61">
        <f>+Fall_Hoy!R38</f>
        <v>2</v>
      </c>
      <c r="CP38" s="61">
        <f>+Fall_Hoy!S38</f>
        <v>2</v>
      </c>
      <c r="CQ38" s="61">
        <f>+Fall_Hoy!T38</f>
        <v>0</v>
      </c>
      <c r="CR38" s="66">
        <f>+Fall_Hoy!U38</f>
        <v>1</v>
      </c>
      <c r="CS38" s="75">
        <f t="shared" si="184"/>
        <v>0.11708542640381089</v>
      </c>
      <c r="CT38" s="76">
        <f t="shared" si="184"/>
        <v>7.4992903219198312E-2</v>
      </c>
      <c r="CU38" s="76">
        <f t="shared" si="185"/>
        <v>0.10820214993570325</v>
      </c>
      <c r="CV38" s="76">
        <f t="shared" si="185"/>
        <v>0.25065031276571514</v>
      </c>
      <c r="CW38" s="76">
        <f t="shared" si="117"/>
        <v>5.9589500409694462E-2</v>
      </c>
      <c r="CX38" s="76">
        <f t="shared" si="126"/>
        <v>5.3881499917701726E-2</v>
      </c>
      <c r="CY38" s="76">
        <f t="shared" si="127"/>
        <v>4.9800995788485895E-2</v>
      </c>
      <c r="CZ38" s="76">
        <f t="shared" si="128"/>
        <v>4.5645031169213909E-2</v>
      </c>
      <c r="DA38" s="76">
        <f t="shared" si="129"/>
        <v>5.1206741199029793E-2</v>
      </c>
      <c r="DB38" s="76">
        <f t="shared" si="130"/>
        <v>3.1336352222936334E-2</v>
      </c>
      <c r="DC38" s="76">
        <f t="shared" si="131"/>
        <v>4.3178949315553591E-2</v>
      </c>
      <c r="DD38" s="76">
        <f t="shared" si="132"/>
        <v>3.6796066560594136E-2</v>
      </c>
      <c r="DE38" s="76">
        <f t="shared" si="133"/>
        <v>0.10820214993570325</v>
      </c>
      <c r="DF38" s="76">
        <f t="shared" si="134"/>
        <v>0.25065031276571514</v>
      </c>
      <c r="DG38" s="76">
        <f t="shared" si="135"/>
        <v>0.11708542640381089</v>
      </c>
      <c r="DH38" s="76">
        <f t="shared" si="136"/>
        <v>7.4992903219198312E-2</v>
      </c>
      <c r="DI38" s="76">
        <f t="shared" si="137"/>
        <v>8.2800274452326905E-2</v>
      </c>
      <c r="DJ38" s="76">
        <f t="shared" si="138"/>
        <v>0.12434621080146442</v>
      </c>
      <c r="DK38" s="76">
        <f t="shared" si="139"/>
        <v>5.7471988959954159E-2</v>
      </c>
      <c r="DL38" s="316">
        <f t="shared" si="140"/>
        <v>0.11468483811110387</v>
      </c>
      <c r="DM38" s="85">
        <f>+'Cas_-14'!B37</f>
        <v>1</v>
      </c>
      <c r="DN38" s="62">
        <f>+'Cas_-14'!C37</f>
        <v>0</v>
      </c>
      <c r="DO38" s="62">
        <f>+'Cas_-14'!D37</f>
        <v>17</v>
      </c>
      <c r="DP38" s="62">
        <f>+'Cas_-14'!E37</f>
        <v>12</v>
      </c>
      <c r="DQ38" s="62">
        <f>+'Cas_-14'!F37</f>
        <v>40</v>
      </c>
      <c r="DR38" s="62">
        <f>+'Cas_-14'!G37</f>
        <v>35</v>
      </c>
      <c r="DS38" s="62">
        <f>+'Cas_-14'!H37</f>
        <v>37</v>
      </c>
      <c r="DT38" s="62">
        <f>+'Cas_-14'!I37</f>
        <v>34</v>
      </c>
      <c r="DU38" s="62">
        <f>+'Cas_-14'!J37</f>
        <v>39</v>
      </c>
      <c r="DV38" s="62">
        <f>+'Cas_-14'!K37</f>
        <v>25</v>
      </c>
      <c r="DW38" s="62">
        <f>+'Cas_-14'!L37</f>
        <v>28</v>
      </c>
      <c r="DX38" s="62">
        <f>+'Cas_-14'!M37</f>
        <v>25</v>
      </c>
      <c r="DY38" s="62">
        <f>+'Cas_-14'!N37</f>
        <v>17</v>
      </c>
      <c r="DZ38" s="62">
        <f>+'Cas_-14'!O37</f>
        <v>22</v>
      </c>
      <c r="EA38" s="62">
        <f>+'Cas_-14'!P37</f>
        <v>9</v>
      </c>
      <c r="EB38" s="62">
        <f>+'Cas_-14'!Q37</f>
        <v>14</v>
      </c>
      <c r="EC38" s="62">
        <f>+'Cas_-14'!R37</f>
        <v>3</v>
      </c>
      <c r="ED38" s="62">
        <f>+'Cas_-14'!S37</f>
        <v>8</v>
      </c>
      <c r="EE38" s="62">
        <f>+'Cas_-14'!T37</f>
        <v>1</v>
      </c>
      <c r="EF38" s="86">
        <f>+'Cas_-14'!U37</f>
        <v>1</v>
      </c>
      <c r="EG38" s="201">
        <f t="shared" si="186"/>
        <v>1.1748166397184639E-3</v>
      </c>
      <c r="EH38" s="90">
        <f t="shared" si="186"/>
        <v>0</v>
      </c>
      <c r="EI38" s="90">
        <f t="shared" si="186"/>
        <v>1.7413030826085595E-2</v>
      </c>
      <c r="EJ38" s="90">
        <f t="shared" si="186"/>
        <v>1.4361729495544831E-2</v>
      </c>
      <c r="EK38" s="90">
        <f t="shared" si="186"/>
        <v>5.9589500409694462E-2</v>
      </c>
      <c r="EL38" s="90">
        <f t="shared" si="186"/>
        <v>5.3881499917701726E-2</v>
      </c>
      <c r="EM38" s="90">
        <f t="shared" si="186"/>
        <v>4.9800995788485895E-2</v>
      </c>
      <c r="EN38" s="90">
        <f t="shared" si="186"/>
        <v>4.5645031169213909E-2</v>
      </c>
      <c r="EO38" s="90">
        <f t="shared" si="186"/>
        <v>5.1206741199029793E-2</v>
      </c>
      <c r="EP38" s="90">
        <f t="shared" si="186"/>
        <v>3.1336352222936334E-2</v>
      </c>
      <c r="EQ38" s="90">
        <f t="shared" si="186"/>
        <v>4.3178949315553591E-2</v>
      </c>
      <c r="ER38" s="90">
        <f t="shared" si="186"/>
        <v>3.6796066560594136E-2</v>
      </c>
      <c r="ES38" s="90">
        <f t="shared" si="186"/>
        <v>2.9798872092292674E-2</v>
      </c>
      <c r="ET38" s="90">
        <f t="shared" si="186"/>
        <v>3.418870266124354E-2</v>
      </c>
      <c r="EU38" s="90">
        <f t="shared" si="186"/>
        <v>2.1461758659818538E-2</v>
      </c>
      <c r="EV38" s="90">
        <f t="shared" si="186"/>
        <v>2.8137337287843206E-2</v>
      </c>
      <c r="EW38" s="90">
        <f t="shared" si="187"/>
        <v>1.7648878499513479E-2</v>
      </c>
      <c r="EX38" s="90">
        <f t="shared" si="187"/>
        <v>2.7206950923360413E-2</v>
      </c>
      <c r="EY38" s="90">
        <f t="shared" si="187"/>
        <v>5.7471988959954159E-2</v>
      </c>
      <c r="EZ38" s="99">
        <f t="shared" si="187"/>
        <v>1.2053376485477016E-2</v>
      </c>
      <c r="FA38" s="119">
        <f t="shared" si="200"/>
        <v>5.4555373704309869</v>
      </c>
      <c r="FB38" s="120">
        <f t="shared" si="72"/>
        <v>2.6652452025586353</v>
      </c>
      <c r="FC38" s="120">
        <f t="shared" si="73"/>
        <v>3.6310820624546114</v>
      </c>
      <c r="FD38" s="120">
        <f t="shared" si="73"/>
        <v>7.3313782991202361</v>
      </c>
      <c r="FE38" s="120">
        <f t="shared" si="188"/>
        <v>1</v>
      </c>
      <c r="FF38" s="120">
        <f t="shared" si="188"/>
        <v>1</v>
      </c>
      <c r="FG38" s="120">
        <f t="shared" si="188"/>
        <v>1</v>
      </c>
      <c r="FH38" s="120">
        <f t="shared" si="188"/>
        <v>1</v>
      </c>
      <c r="FI38" s="120">
        <f t="shared" si="188"/>
        <v>1</v>
      </c>
      <c r="FJ38" s="120">
        <f t="shared" si="188"/>
        <v>1</v>
      </c>
      <c r="FK38" s="120">
        <f t="shared" si="188"/>
        <v>1</v>
      </c>
      <c r="FL38" s="120">
        <f t="shared" si="188"/>
        <v>1</v>
      </c>
      <c r="FM38" s="120">
        <f t="shared" si="188"/>
        <v>3.6310820624546114</v>
      </c>
      <c r="FN38" s="120">
        <f t="shared" si="188"/>
        <v>7.3313782991202361</v>
      </c>
      <c r="FO38" s="120">
        <f t="shared" si="188"/>
        <v>5.4555373704309869</v>
      </c>
      <c r="FP38" s="120">
        <f t="shared" si="188"/>
        <v>2.6652452025586353</v>
      </c>
      <c r="FQ38" s="120">
        <f t="shared" si="188"/>
        <v>4.6915317851278449</v>
      </c>
      <c r="FR38" s="120">
        <f t="shared" si="188"/>
        <v>4.5703839122486292</v>
      </c>
      <c r="FS38" s="120">
        <f t="shared" si="188"/>
        <v>1</v>
      </c>
      <c r="FT38" s="321">
        <f t="shared" si="121"/>
        <v>9.5147478591817336</v>
      </c>
      <c r="FU38" s="85">
        <f>+Cas_Hoy!B37</f>
        <v>1</v>
      </c>
      <c r="FV38" s="62">
        <f>+Cas_Hoy!C37</f>
        <v>0</v>
      </c>
      <c r="FW38" s="62">
        <f>+Cas_Hoy!D37</f>
        <v>18</v>
      </c>
      <c r="FX38" s="62">
        <f>+Cas_Hoy!E37</f>
        <v>18</v>
      </c>
      <c r="FY38" s="62">
        <f>+Cas_Hoy!F37</f>
        <v>48</v>
      </c>
      <c r="FZ38" s="62">
        <f>+Cas_Hoy!G37</f>
        <v>48</v>
      </c>
      <c r="GA38" s="62">
        <f>+Cas_Hoy!H37</f>
        <v>44</v>
      </c>
      <c r="GB38" s="62">
        <f>+Cas_Hoy!I37</f>
        <v>39</v>
      </c>
      <c r="GC38" s="62">
        <f>+Cas_Hoy!J37</f>
        <v>41</v>
      </c>
      <c r="GD38" s="62">
        <f>+Cas_Hoy!K37</f>
        <v>30</v>
      </c>
      <c r="GE38" s="62">
        <f>+Cas_Hoy!L37</f>
        <v>33</v>
      </c>
      <c r="GF38" s="62">
        <f>+Cas_Hoy!M37</f>
        <v>28</v>
      </c>
      <c r="GG38" s="62">
        <f>+Cas_Hoy!N37</f>
        <v>19</v>
      </c>
      <c r="GH38" s="62">
        <f>+Cas_Hoy!O37</f>
        <v>24</v>
      </c>
      <c r="GI38" s="62">
        <f>+Cas_Hoy!P37</f>
        <v>10</v>
      </c>
      <c r="GJ38" s="62">
        <f>+Cas_Hoy!Q37</f>
        <v>15</v>
      </c>
      <c r="GK38" s="62">
        <f>+Cas_Hoy!R37</f>
        <v>3</v>
      </c>
      <c r="GL38" s="62">
        <f>+Cas_Hoy!S37</f>
        <v>8</v>
      </c>
      <c r="GM38" s="62">
        <f>+Cas_Hoy!T37</f>
        <v>1</v>
      </c>
      <c r="GN38" s="590">
        <f>+Cas_Hoy!U37</f>
        <v>2</v>
      </c>
      <c r="GO38" s="543">
        <f t="shared" si="74"/>
        <v>0.13009491822645652</v>
      </c>
      <c r="GP38" s="112">
        <f t="shared" si="75"/>
        <v>8.0349539163426756E-2</v>
      </c>
      <c r="GQ38" s="112">
        <f t="shared" si="76"/>
        <v>0.12093181463402126</v>
      </c>
      <c r="GR38" s="112">
        <f t="shared" si="77"/>
        <v>0.27343670483532567</v>
      </c>
      <c r="GS38" s="323">
        <f t="shared" si="119"/>
        <v>7.1507400491633358E-2</v>
      </c>
      <c r="GT38" s="323">
        <f t="shared" si="119"/>
        <v>7.3894628458562359E-2</v>
      </c>
      <c r="GU38" s="323">
        <f t="shared" si="119"/>
        <v>5.9222805802523773E-2</v>
      </c>
      <c r="GV38" s="323">
        <f t="shared" si="119"/>
        <v>5.235753575292184E-2</v>
      </c>
      <c r="GW38" s="323">
        <f t="shared" si="119"/>
        <v>5.3832727927185166E-2</v>
      </c>
      <c r="GX38" s="323">
        <f t="shared" si="119"/>
        <v>3.7603622667523595E-2</v>
      </c>
      <c r="GY38" s="323">
        <f t="shared" si="119"/>
        <v>5.08894759790453E-2</v>
      </c>
      <c r="GZ38" s="323">
        <f t="shared" si="119"/>
        <v>4.1211594547865431E-2</v>
      </c>
      <c r="HA38" s="323">
        <f t="shared" si="119"/>
        <v>0.12093181463402126</v>
      </c>
      <c r="HB38" s="323">
        <f t="shared" si="119"/>
        <v>0.27343670483532567</v>
      </c>
      <c r="HC38" s="323">
        <f t="shared" si="119"/>
        <v>0.13009491822645652</v>
      </c>
      <c r="HD38" s="323">
        <f t="shared" si="119"/>
        <v>8.0349539163426756E-2</v>
      </c>
      <c r="HE38" s="323">
        <f t="shared" si="119"/>
        <v>8.2800274452326919E-2</v>
      </c>
      <c r="HF38" s="323">
        <f t="shared" si="119"/>
        <v>0.12434621080146442</v>
      </c>
      <c r="HG38" s="323">
        <f t="shared" si="119"/>
        <v>5.7471988959954159E-2</v>
      </c>
      <c r="HH38" s="327">
        <f t="shared" si="119"/>
        <v>0.22936967622220777</v>
      </c>
      <c r="HI38" s="241">
        <f>+CyF_Tot!B37</f>
        <v>0</v>
      </c>
      <c r="HJ38" s="149">
        <f>+CyF_Tot!C37</f>
        <v>371</v>
      </c>
      <c r="HK38" s="149">
        <f>+CyF_Tot!D37</f>
        <v>412</v>
      </c>
      <c r="HL38" s="149">
        <f>+CyF_Tot!E37</f>
        <v>435</v>
      </c>
      <c r="HM38" s="149">
        <f>+CyF_Tot!F37</f>
        <v>0</v>
      </c>
      <c r="HN38" s="149">
        <f>+CyF_Tot!G37</f>
        <v>11</v>
      </c>
      <c r="HO38" s="149">
        <f>+CyF_Tot!H37</f>
        <v>11</v>
      </c>
      <c r="HP38" s="557">
        <f>+CyF_Tot!I37</f>
        <v>11</v>
      </c>
      <c r="HQ38" s="93">
        <f t="shared" si="203"/>
        <v>7.1397136397880187E-2</v>
      </c>
      <c r="HR38" s="90">
        <f t="shared" si="189"/>
        <v>7.2783462842261906E-2</v>
      </c>
      <c r="HS38" s="90">
        <f t="shared" si="189"/>
        <v>8.1888974986939714E-2</v>
      </c>
      <c r="HT38" s="90">
        <f t="shared" si="189"/>
        <v>7.0085049766045376E-2</v>
      </c>
      <c r="HU38" s="90">
        <f t="shared" si="189"/>
        <v>5.6304243728703893E-2</v>
      </c>
      <c r="HV38" s="90">
        <f t="shared" si="189"/>
        <v>5.4485287898087299E-2</v>
      </c>
      <c r="HW38" s="90">
        <f t="shared" si="189"/>
        <v>6.2318153964528555E-2</v>
      </c>
      <c r="HX38" s="90">
        <f t="shared" si="189"/>
        <v>6.247931962092209E-2</v>
      </c>
      <c r="HY38" s="90">
        <f t="shared" si="189"/>
        <v>6.3883448434180756E-2</v>
      </c>
      <c r="HZ38" s="90">
        <f t="shared" si="189"/>
        <v>6.6917922730556662E-2</v>
      </c>
      <c r="IA38" s="90">
        <f t="shared" si="189"/>
        <v>5.4392227359534244E-2</v>
      </c>
      <c r="IB38" s="90">
        <f t="shared" si="189"/>
        <v>5.6988797790621833E-2</v>
      </c>
      <c r="IC38" s="90">
        <f t="shared" si="189"/>
        <v>4.785198719427184E-2</v>
      </c>
      <c r="ID38" s="90">
        <f t="shared" si="189"/>
        <v>5.3974787618905389E-2</v>
      </c>
      <c r="IE38" s="90">
        <f t="shared" si="189"/>
        <v>3.5174512339926245E-2</v>
      </c>
      <c r="IF38" s="90">
        <f t="shared" si="189"/>
        <v>4.1734567921110882E-2</v>
      </c>
      <c r="IG38" s="90">
        <f t="shared" si="189"/>
        <v>1.4257882256505537E-2</v>
      </c>
      <c r="IH38" s="90">
        <f t="shared" si="189"/>
        <v>2.466385714584686E-2</v>
      </c>
      <c r="II38" s="90">
        <f t="shared" si="189"/>
        <v>1.4594682624769447E-3</v>
      </c>
      <c r="IJ38" s="673">
        <f t="shared" si="189"/>
        <v>6.9589250754378083E-3</v>
      </c>
      <c r="IK38" s="686"/>
      <c r="IL38" s="687"/>
      <c r="IM38" s="687"/>
      <c r="IN38" s="687"/>
      <c r="IO38" s="687"/>
      <c r="IP38" s="687"/>
      <c r="IQ38" s="687"/>
      <c r="IR38" s="687"/>
      <c r="IS38" s="687"/>
      <c r="IT38" s="687"/>
      <c r="IU38" s="687"/>
      <c r="IV38" s="687"/>
      <c r="IW38" s="687"/>
      <c r="IX38" s="687"/>
      <c r="IY38" s="687"/>
      <c r="IZ38" s="687"/>
      <c r="JA38" s="687"/>
      <c r="JB38" s="687"/>
      <c r="JC38" s="687"/>
      <c r="JD38" s="688"/>
      <c r="JF38" s="624">
        <f t="shared" si="201"/>
        <v>0</v>
      </c>
      <c r="JG38" s="625">
        <f t="shared" si="190"/>
        <v>0</v>
      </c>
      <c r="JH38" s="625">
        <f t="shared" si="190"/>
        <v>0</v>
      </c>
      <c r="JI38" s="625">
        <f t="shared" si="190"/>
        <v>0</v>
      </c>
      <c r="JJ38" s="625">
        <f t="shared" si="190"/>
        <v>0</v>
      </c>
      <c r="JK38" s="625">
        <f t="shared" si="190"/>
        <v>0</v>
      </c>
      <c r="JL38" s="625">
        <f t="shared" si="190"/>
        <v>0</v>
      </c>
      <c r="JM38" s="625">
        <f t="shared" si="190"/>
        <v>0</v>
      </c>
      <c r="JN38" s="625">
        <f t="shared" si="190"/>
        <v>0</v>
      </c>
      <c r="JO38" s="625">
        <f t="shared" si="190"/>
        <v>0</v>
      </c>
      <c r="JP38" s="625">
        <f t="shared" si="190"/>
        <v>0</v>
      </c>
      <c r="JQ38" s="625">
        <f t="shared" si="190"/>
        <v>0</v>
      </c>
      <c r="JR38" s="625">
        <f t="shared" si="190"/>
        <v>1752.8748289583928</v>
      </c>
      <c r="JS38" s="625">
        <f t="shared" si="191"/>
        <v>1554.0319391474338</v>
      </c>
      <c r="JT38" s="625">
        <f t="shared" si="191"/>
        <v>7153.9195532728454</v>
      </c>
      <c r="JU38" s="625">
        <f t="shared" si="191"/>
        <v>2009.8098062745148</v>
      </c>
      <c r="JV38" s="625">
        <f t="shared" si="191"/>
        <v>11765.918999675654</v>
      </c>
      <c r="JW38" s="625">
        <f t="shared" si="191"/>
        <v>6801.7377308401028</v>
      </c>
      <c r="JX38" s="625">
        <f t="shared" si="191"/>
        <v>0</v>
      </c>
      <c r="JY38" s="626">
        <f t="shared" si="191"/>
        <v>12053.376485477016</v>
      </c>
      <c r="JZ38" s="642">
        <f t="shared" si="192"/>
        <v>0</v>
      </c>
      <c r="KA38" s="625">
        <f t="shared" si="192"/>
        <v>0</v>
      </c>
      <c r="KB38" s="625">
        <f t="shared" si="193"/>
        <v>0</v>
      </c>
      <c r="KC38" s="625">
        <f t="shared" si="193"/>
        <v>0</v>
      </c>
      <c r="KD38" s="625">
        <f t="shared" si="194"/>
        <v>5096.735269485881</v>
      </c>
      <c r="KE38" s="645">
        <f t="shared" si="194"/>
        <v>3293.691025030877</v>
      </c>
      <c r="KF38" s="624">
        <f t="shared" si="195"/>
        <v>0</v>
      </c>
      <c r="KG38" s="625">
        <f t="shared" si="196"/>
        <v>0</v>
      </c>
      <c r="KH38" s="626">
        <f t="shared" si="197"/>
        <v>4081.2117707538359</v>
      </c>
    </row>
    <row r="39" spans="1:294" s="649" customFormat="1" ht="14.4">
      <c r="A39" s="510" t="s">
        <v>49</v>
      </c>
      <c r="B39" s="536">
        <v>10995</v>
      </c>
      <c r="C39" s="526">
        <f t="shared" si="198"/>
        <v>627</v>
      </c>
      <c r="D39" s="517">
        <f t="shared" si="199"/>
        <v>13</v>
      </c>
      <c r="E39" s="495">
        <f t="shared" si="48"/>
        <v>1.0754831456585895E-2</v>
      </c>
      <c r="F39" s="208">
        <f t="shared" si="161"/>
        <v>4.7839927239654391E-2</v>
      </c>
      <c r="G39" s="30">
        <f t="shared" si="162"/>
        <v>2.2980210333471915</v>
      </c>
      <c r="H39" s="29">
        <f t="shared" si="163"/>
        <v>0.10993715903052505</v>
      </c>
      <c r="I39" s="33">
        <f t="shared" si="164"/>
        <v>0.13104676561243195</v>
      </c>
      <c r="J39" s="353">
        <f t="shared" si="165"/>
        <v>0.17084159442650523</v>
      </c>
      <c r="K39" s="581">
        <f t="shared" si="202"/>
        <v>6.9207713739631331E-3</v>
      </c>
      <c r="L39" s="354">
        <f t="shared" si="51"/>
        <v>3.5711089937631653</v>
      </c>
      <c r="M39" s="355">
        <f t="shared" si="166"/>
        <v>0.20332098500188645</v>
      </c>
      <c r="N39" s="826"/>
      <c r="O39" s="364" t="s">
        <v>226</v>
      </c>
      <c r="P39" s="20" t="s">
        <v>227</v>
      </c>
      <c r="Q39" s="20"/>
      <c r="R39" s="20"/>
      <c r="S39" s="166">
        <f t="shared" si="167"/>
        <v>627</v>
      </c>
      <c r="T39" s="167">
        <f t="shared" si="168"/>
        <v>5702.5920873124151</v>
      </c>
      <c r="U39" s="166">
        <f t="shared" si="169"/>
        <v>56</v>
      </c>
      <c r="V39" s="168">
        <f t="shared" si="170"/>
        <v>9.8073555166374782E-2</v>
      </c>
      <c r="W39" s="167">
        <f t="shared" si="171"/>
        <v>509.32241928149159</v>
      </c>
      <c r="X39" s="166">
        <f t="shared" si="172"/>
        <v>101</v>
      </c>
      <c r="Y39" s="168">
        <f t="shared" si="173"/>
        <v>0.19201520912547529</v>
      </c>
      <c r="Z39" s="167">
        <f t="shared" si="174"/>
        <v>918.59936334697591</v>
      </c>
      <c r="AA39" s="166">
        <f t="shared" si="175"/>
        <v>13</v>
      </c>
      <c r="AB39" s="167">
        <f t="shared" si="176"/>
        <v>1182.355616189177</v>
      </c>
      <c r="AC39" s="169">
        <f t="shared" si="177"/>
        <v>2.0733652312599681E-2</v>
      </c>
      <c r="AD39" s="166">
        <f t="shared" si="178"/>
        <v>1</v>
      </c>
      <c r="AE39" s="168">
        <f t="shared" si="179"/>
        <v>8.3333333333333329E-2</v>
      </c>
      <c r="AF39" s="167">
        <f t="shared" si="180"/>
        <v>90.950432014552064</v>
      </c>
      <c r="AG39" s="166">
        <f t="shared" si="181"/>
        <v>1</v>
      </c>
      <c r="AH39" s="168">
        <f t="shared" si="182"/>
        <v>8.3333333333333329E-2</v>
      </c>
      <c r="AI39" s="365">
        <f t="shared" si="183"/>
        <v>90.950432014552064</v>
      </c>
      <c r="AJ39" s="830"/>
      <c r="AK39" s="85">
        <v>814.66813277059453</v>
      </c>
      <c r="AL39" s="62">
        <v>740.53376700074637</v>
      </c>
      <c r="AM39" s="62">
        <v>737.51137702597453</v>
      </c>
      <c r="AN39" s="62">
        <v>647.27134017021103</v>
      </c>
      <c r="AO39" s="62">
        <v>626.52073433254191</v>
      </c>
      <c r="AP39" s="62">
        <v>588.99463391894506</v>
      </c>
      <c r="AQ39" s="62">
        <v>691.65688324736186</v>
      </c>
      <c r="AR39" s="62">
        <v>673.68770985275273</v>
      </c>
      <c r="AS39" s="62">
        <v>640.05957963106539</v>
      </c>
      <c r="AT39" s="62">
        <v>703.42145288885172</v>
      </c>
      <c r="AU39" s="62">
        <v>668.68462337841606</v>
      </c>
      <c r="AV39" s="62">
        <v>688.78070126312173</v>
      </c>
      <c r="AW39" s="62">
        <v>553.1138996516554</v>
      </c>
      <c r="AX39" s="62">
        <v>611.43916889638422</v>
      </c>
      <c r="AY39" s="62">
        <v>451.06086995647684</v>
      </c>
      <c r="AZ39" s="62">
        <v>547.35757900389115</v>
      </c>
      <c r="BA39" s="62">
        <v>179.62593540839239</v>
      </c>
      <c r="BB39" s="62">
        <v>325.27812937642193</v>
      </c>
      <c r="BC39" s="62">
        <v>20.098006758980969</v>
      </c>
      <c r="BD39" s="86">
        <v>85.235696269415442</v>
      </c>
      <c r="BE39" s="258">
        <v>2.0000000000000002E-5</v>
      </c>
      <c r="BF39" s="43">
        <v>2.0000000000000002E-5</v>
      </c>
      <c r="BG39" s="53">
        <v>5.0000000000000002E-5</v>
      </c>
      <c r="BH39" s="53">
        <v>4.0000000000000003E-5</v>
      </c>
      <c r="BI39" s="53">
        <v>1.2518952302791728E-4</v>
      </c>
      <c r="BJ39" s="53">
        <v>1.2406223545552731E-4</v>
      </c>
      <c r="BK39" s="53">
        <v>3.4000000000000002E-4</v>
      </c>
      <c r="BL39" s="53">
        <v>1.8000000000000001E-4</v>
      </c>
      <c r="BM39" s="53">
        <v>8.9999999999999998E-4</v>
      </c>
      <c r="BN39" s="53">
        <v>5.0000000000000001E-4</v>
      </c>
      <c r="BO39" s="53">
        <v>3.8E-3</v>
      </c>
      <c r="BP39" s="53">
        <v>2E-3</v>
      </c>
      <c r="BQ39" s="53">
        <v>1.6199999999999999E-2</v>
      </c>
      <c r="BR39" s="53">
        <v>6.1999999999999998E-3</v>
      </c>
      <c r="BS39" s="53">
        <v>6.1100000000000002E-2</v>
      </c>
      <c r="BT39" s="53">
        <v>2.6800000000000001E-2</v>
      </c>
      <c r="BU39" s="53">
        <v>0.1421</v>
      </c>
      <c r="BV39" s="53">
        <v>5.4699999999999999E-2</v>
      </c>
      <c r="BW39" s="53">
        <v>0.27589999999999998</v>
      </c>
      <c r="BX39" s="54">
        <v>0.1051</v>
      </c>
      <c r="BY39" s="64">
        <f>+Fall_Hoy!B39</f>
        <v>0</v>
      </c>
      <c r="BZ39" s="61">
        <f>+Fall_Hoy!C39</f>
        <v>0</v>
      </c>
      <c r="CA39" s="61">
        <f>+Fall_Hoy!D39</f>
        <v>0</v>
      </c>
      <c r="CB39" s="61">
        <f>+Fall_Hoy!E39</f>
        <v>0</v>
      </c>
      <c r="CC39" s="61">
        <f>+Fall_Hoy!F39</f>
        <v>0</v>
      </c>
      <c r="CD39" s="61">
        <f>+Fall_Hoy!G39</f>
        <v>0</v>
      </c>
      <c r="CE39" s="61">
        <f>+Fall_Hoy!H39</f>
        <v>0</v>
      </c>
      <c r="CF39" s="61">
        <f>+Fall_Hoy!I39</f>
        <v>1</v>
      </c>
      <c r="CG39" s="61">
        <f>+Fall_Hoy!J39</f>
        <v>1</v>
      </c>
      <c r="CH39" s="61">
        <f>+Fall_Hoy!K39</f>
        <v>0</v>
      </c>
      <c r="CI39" s="61">
        <f>+Fall_Hoy!L39</f>
        <v>1</v>
      </c>
      <c r="CJ39" s="61">
        <f>+Fall_Hoy!M39</f>
        <v>0</v>
      </c>
      <c r="CK39" s="61">
        <f>+Fall_Hoy!N39</f>
        <v>2</v>
      </c>
      <c r="CL39" s="61">
        <f>+Fall_Hoy!O39</f>
        <v>0</v>
      </c>
      <c r="CM39" s="61">
        <f>+Fall_Hoy!P39</f>
        <v>1</v>
      </c>
      <c r="CN39" s="61">
        <f>+Fall_Hoy!Q39</f>
        <v>0</v>
      </c>
      <c r="CO39" s="61">
        <f>+Fall_Hoy!R39</f>
        <v>4</v>
      </c>
      <c r="CP39" s="61">
        <f>+Fall_Hoy!S39</f>
        <v>1</v>
      </c>
      <c r="CQ39" s="61">
        <f>+Fall_Hoy!T39</f>
        <v>1</v>
      </c>
      <c r="CR39" s="66">
        <f>+Fall_Hoy!U39</f>
        <v>1</v>
      </c>
      <c r="CS39" s="75">
        <f t="shared" si="184"/>
        <v>3.6284708342960867E-2</v>
      </c>
      <c r="CT39" s="76">
        <f t="shared" si="184"/>
        <v>1.4615674116651134E-2</v>
      </c>
      <c r="CU39" s="76">
        <f t="shared" si="185"/>
        <v>0.22320319594428639</v>
      </c>
      <c r="CV39" s="76">
        <f t="shared" si="185"/>
        <v>3.4345199110982542E-2</v>
      </c>
      <c r="CW39" s="76">
        <f t="shared" si="117"/>
        <v>0.10055533128862283</v>
      </c>
      <c r="CX39" s="76">
        <f t="shared" si="126"/>
        <v>7.4703566834286458E-2</v>
      </c>
      <c r="CY39" s="76">
        <f t="shared" si="127"/>
        <v>7.0844375566599838E-2</v>
      </c>
      <c r="CZ39" s="76">
        <f t="shared" si="128"/>
        <v>0.7</v>
      </c>
      <c r="DA39" s="76">
        <f t="shared" si="129"/>
        <v>0.7</v>
      </c>
      <c r="DB39" s="76">
        <f t="shared" si="130"/>
        <v>7.6767633085726469E-2</v>
      </c>
      <c r="DC39" s="76">
        <f t="shared" si="131"/>
        <v>0.39354560511243897</v>
      </c>
      <c r="DD39" s="76">
        <f t="shared" si="132"/>
        <v>4.3555227295109238E-2</v>
      </c>
      <c r="DE39" s="76">
        <f t="shared" si="133"/>
        <v>0.22320319594428639</v>
      </c>
      <c r="DF39" s="76">
        <f t="shared" si="134"/>
        <v>3.4345199110982542E-2</v>
      </c>
      <c r="DG39" s="76">
        <f t="shared" si="135"/>
        <v>3.6284708342960867E-2</v>
      </c>
      <c r="DH39" s="76">
        <f t="shared" si="136"/>
        <v>1.4615674116651134E-2</v>
      </c>
      <c r="DI39" s="76">
        <f t="shared" si="137"/>
        <v>0.15671005774732846</v>
      </c>
      <c r="DJ39" s="76">
        <f t="shared" si="138"/>
        <v>5.6202781552025453E-2</v>
      </c>
      <c r="DK39" s="76">
        <f t="shared" si="139"/>
        <v>0.18034134799990026</v>
      </c>
      <c r="DL39" s="316">
        <f t="shared" si="140"/>
        <v>0.11162867525722137</v>
      </c>
      <c r="DM39" s="85">
        <f>+'Cas_-14'!B38</f>
        <v>5</v>
      </c>
      <c r="DN39" s="62">
        <f>+'Cas_-14'!C38</f>
        <v>1</v>
      </c>
      <c r="DO39" s="62">
        <f>+'Cas_-14'!D38</f>
        <v>21</v>
      </c>
      <c r="DP39" s="62">
        <f>+'Cas_-14'!E38</f>
        <v>25</v>
      </c>
      <c r="DQ39" s="62">
        <f>+'Cas_-14'!F38</f>
        <v>63</v>
      </c>
      <c r="DR39" s="62">
        <f>+'Cas_-14'!G38</f>
        <v>44</v>
      </c>
      <c r="DS39" s="62">
        <f>+'Cas_-14'!H38</f>
        <v>49</v>
      </c>
      <c r="DT39" s="62">
        <f>+'Cas_-14'!I38</f>
        <v>55</v>
      </c>
      <c r="DU39" s="62">
        <f>+'Cas_-14'!J38</f>
        <v>53</v>
      </c>
      <c r="DV39" s="62">
        <f>+'Cas_-14'!K38</f>
        <v>54</v>
      </c>
      <c r="DW39" s="62">
        <f>+'Cas_-14'!L38</f>
        <v>31</v>
      </c>
      <c r="DX39" s="62">
        <f>+'Cas_-14'!M38</f>
        <v>30</v>
      </c>
      <c r="DY39" s="62">
        <f>+'Cas_-14'!N38</f>
        <v>29</v>
      </c>
      <c r="DZ39" s="62">
        <f>+'Cas_-14'!O38</f>
        <v>21</v>
      </c>
      <c r="EA39" s="62">
        <f>+'Cas_-14'!P38</f>
        <v>12</v>
      </c>
      <c r="EB39" s="62">
        <f>+'Cas_-14'!Q38</f>
        <v>8</v>
      </c>
      <c r="EC39" s="62">
        <f>+'Cas_-14'!R38</f>
        <v>5</v>
      </c>
      <c r="ED39" s="62">
        <f>+'Cas_-14'!S38</f>
        <v>8</v>
      </c>
      <c r="EE39" s="62">
        <f>+'Cas_-14'!T38</f>
        <v>4</v>
      </c>
      <c r="EF39" s="86">
        <f>+'Cas_-14'!U38</f>
        <v>4</v>
      </c>
      <c r="EG39" s="201">
        <f t="shared" si="186"/>
        <v>6.1374684965220909E-3</v>
      </c>
      <c r="EH39" s="91">
        <f t="shared" si="186"/>
        <v>1.3503773150684594E-3</v>
      </c>
      <c r="EI39" s="91">
        <f t="shared" si="186"/>
        <v>2.8474137015598065E-2</v>
      </c>
      <c r="EJ39" s="91">
        <f t="shared" si="186"/>
        <v>3.8623678275985188E-2</v>
      </c>
      <c r="EK39" s="91">
        <f t="shared" si="186"/>
        <v>0.10055533128862283</v>
      </c>
      <c r="EL39" s="91">
        <f t="shared" si="186"/>
        <v>7.4703566834286458E-2</v>
      </c>
      <c r="EM39" s="91">
        <f t="shared" si="186"/>
        <v>7.0844375566599838E-2</v>
      </c>
      <c r="EN39" s="91">
        <f t="shared" si="186"/>
        <v>8.1640200935269094E-2</v>
      </c>
      <c r="EO39" s="91">
        <f t="shared" si="186"/>
        <v>8.2804791439180639E-2</v>
      </c>
      <c r="EP39" s="91">
        <f t="shared" si="186"/>
        <v>7.6767633085726469E-2</v>
      </c>
      <c r="EQ39" s="91">
        <f t="shared" si="186"/>
        <v>4.6359672282245308E-2</v>
      </c>
      <c r="ER39" s="91">
        <f t="shared" si="186"/>
        <v>4.3555227295109238E-2</v>
      </c>
      <c r="ES39" s="91">
        <f t="shared" si="186"/>
        <v>5.243043072731287E-2</v>
      </c>
      <c r="ET39" s="91">
        <f t="shared" si="186"/>
        <v>3.4345199110982542E-2</v>
      </c>
      <c r="EU39" s="91">
        <f t="shared" si="186"/>
        <v>2.660394815705891E-2</v>
      </c>
      <c r="EV39" s="91">
        <f t="shared" si="186"/>
        <v>1.4615674116651134E-2</v>
      </c>
      <c r="EW39" s="91">
        <f t="shared" si="187"/>
        <v>2.783562400736922E-2</v>
      </c>
      <c r="EX39" s="91">
        <f t="shared" si="187"/>
        <v>2.459433720716634E-2</v>
      </c>
      <c r="EY39" s="91">
        <f t="shared" si="187"/>
        <v>0.1990247116526899</v>
      </c>
      <c r="EZ39" s="100">
        <f t="shared" si="187"/>
        <v>4.6928695078135865E-2</v>
      </c>
      <c r="FA39" s="119">
        <f t="shared" si="200"/>
        <v>1.3638843426077467</v>
      </c>
      <c r="FB39" s="120">
        <f t="shared" si="72"/>
        <v>1</v>
      </c>
      <c r="FC39" s="120">
        <f t="shared" si="73"/>
        <v>4.2571306939123037</v>
      </c>
      <c r="FD39" s="120">
        <f t="shared" si="73"/>
        <v>1</v>
      </c>
      <c r="FE39" s="120">
        <f t="shared" si="188"/>
        <v>1</v>
      </c>
      <c r="FF39" s="120">
        <f t="shared" si="188"/>
        <v>1</v>
      </c>
      <c r="FG39" s="120">
        <f t="shared" si="188"/>
        <v>1</v>
      </c>
      <c r="FH39" s="120">
        <f t="shared" si="188"/>
        <v>8.5742072163077623</v>
      </c>
      <c r="FI39" s="120">
        <f t="shared" si="188"/>
        <v>8.4536170894669009</v>
      </c>
      <c r="FJ39" s="120">
        <f t="shared" si="188"/>
        <v>1</v>
      </c>
      <c r="FK39" s="120">
        <f t="shared" si="188"/>
        <v>8.4889643463497464</v>
      </c>
      <c r="FL39" s="120">
        <f t="shared" si="188"/>
        <v>1</v>
      </c>
      <c r="FM39" s="120">
        <f t="shared" si="188"/>
        <v>4.2571306939123037</v>
      </c>
      <c r="FN39" s="120">
        <f t="shared" si="188"/>
        <v>1</v>
      </c>
      <c r="FO39" s="120">
        <f t="shared" si="188"/>
        <v>1.3638843426077467</v>
      </c>
      <c r="FP39" s="120">
        <f t="shared" si="188"/>
        <v>1</v>
      </c>
      <c r="FQ39" s="120">
        <f t="shared" si="188"/>
        <v>5.6298381421534129</v>
      </c>
      <c r="FR39" s="120">
        <f t="shared" si="188"/>
        <v>2.2851919561243141</v>
      </c>
      <c r="FS39" s="120">
        <f t="shared" si="188"/>
        <v>0.90612540775643358</v>
      </c>
      <c r="FT39" s="321">
        <f t="shared" si="121"/>
        <v>2.378686964795433</v>
      </c>
      <c r="FU39" s="85">
        <f>+Cas_Hoy!B38</f>
        <v>6</v>
      </c>
      <c r="FV39" s="62">
        <f>+Cas_Hoy!C38</f>
        <v>1</v>
      </c>
      <c r="FW39" s="62">
        <f>+Cas_Hoy!D38</f>
        <v>27</v>
      </c>
      <c r="FX39" s="62">
        <f>+Cas_Hoy!E38</f>
        <v>35</v>
      </c>
      <c r="FY39" s="62">
        <f>+Cas_Hoy!F38</f>
        <v>68</v>
      </c>
      <c r="FZ39" s="62">
        <f>+Cas_Hoy!G38</f>
        <v>51</v>
      </c>
      <c r="GA39" s="62">
        <f>+Cas_Hoy!H38</f>
        <v>57</v>
      </c>
      <c r="GB39" s="62">
        <f>+Cas_Hoy!I38</f>
        <v>64</v>
      </c>
      <c r="GC39" s="62">
        <f>+Cas_Hoy!J38</f>
        <v>63</v>
      </c>
      <c r="GD39" s="62">
        <f>+Cas_Hoy!K38</f>
        <v>66</v>
      </c>
      <c r="GE39" s="62">
        <f>+Cas_Hoy!L38</f>
        <v>36</v>
      </c>
      <c r="GF39" s="62">
        <f>+Cas_Hoy!M38</f>
        <v>36</v>
      </c>
      <c r="GG39" s="62">
        <f>+Cas_Hoy!N38</f>
        <v>34</v>
      </c>
      <c r="GH39" s="62">
        <f>+Cas_Hoy!O38</f>
        <v>25</v>
      </c>
      <c r="GI39" s="62">
        <f>+Cas_Hoy!P38</f>
        <v>16</v>
      </c>
      <c r="GJ39" s="62">
        <f>+Cas_Hoy!Q38</f>
        <v>10</v>
      </c>
      <c r="GK39" s="62">
        <f>+Cas_Hoy!R38</f>
        <v>7</v>
      </c>
      <c r="GL39" s="62">
        <f>+Cas_Hoy!S38</f>
        <v>11</v>
      </c>
      <c r="GM39" s="62">
        <f>+Cas_Hoy!T38</f>
        <v>4</v>
      </c>
      <c r="GN39" s="590">
        <f>+Cas_Hoy!U38</f>
        <v>5</v>
      </c>
      <c r="GO39" s="543">
        <f t="shared" si="74"/>
        <v>4.837961112394782E-2</v>
      </c>
      <c r="GP39" s="112">
        <f t="shared" si="75"/>
        <v>1.8269592645813917E-2</v>
      </c>
      <c r="GQ39" s="112">
        <f t="shared" si="76"/>
        <v>0.26168650558985301</v>
      </c>
      <c r="GR39" s="112">
        <f t="shared" si="77"/>
        <v>4.0887141798788738E-2</v>
      </c>
      <c r="GS39" s="323">
        <f t="shared" si="119"/>
        <v>0.10853591313692622</v>
      </c>
      <c r="GT39" s="323">
        <f t="shared" si="119"/>
        <v>8.6588225194286578E-2</v>
      </c>
      <c r="GU39" s="323">
        <f t="shared" si="119"/>
        <v>8.2410804230534512E-2</v>
      </c>
      <c r="GV39" s="323">
        <f t="shared" si="119"/>
        <v>0.7</v>
      </c>
      <c r="GW39" s="323">
        <f t="shared" si="119"/>
        <v>0.7</v>
      </c>
      <c r="GX39" s="323">
        <f t="shared" si="119"/>
        <v>9.3827107104776805E-2</v>
      </c>
      <c r="GY39" s="323">
        <f t="shared" si="119"/>
        <v>0.45702070271121953</v>
      </c>
      <c r="GZ39" s="323">
        <f t="shared" si="119"/>
        <v>5.2266272754131086E-2</v>
      </c>
      <c r="HA39" s="323">
        <f t="shared" si="119"/>
        <v>0.26168650558985301</v>
      </c>
      <c r="HB39" s="323">
        <f t="shared" si="119"/>
        <v>4.0887141798788738E-2</v>
      </c>
      <c r="HC39" s="323">
        <f t="shared" si="119"/>
        <v>4.837961112394782E-2</v>
      </c>
      <c r="HD39" s="323">
        <f t="shared" si="119"/>
        <v>1.8269592645813917E-2</v>
      </c>
      <c r="HE39" s="323">
        <f t="shared" si="119"/>
        <v>0.21939408084625986</v>
      </c>
      <c r="HF39" s="323">
        <f t="shared" si="119"/>
        <v>7.7278824634034987E-2</v>
      </c>
      <c r="HG39" s="323">
        <f t="shared" si="119"/>
        <v>0.18034134799990026</v>
      </c>
      <c r="HH39" s="327">
        <f t="shared" si="119"/>
        <v>0.13953584407152672</v>
      </c>
      <c r="HI39" s="241">
        <f>+CyF_Tot!B38</f>
        <v>0</v>
      </c>
      <c r="HJ39" s="149">
        <f>+CyF_Tot!C38</f>
        <v>526</v>
      </c>
      <c r="HK39" s="149">
        <f>+CyF_Tot!D38</f>
        <v>571</v>
      </c>
      <c r="HL39" s="149">
        <f>+CyF_Tot!E38</f>
        <v>627</v>
      </c>
      <c r="HM39" s="149">
        <f>+CyF_Tot!F38</f>
        <v>0</v>
      </c>
      <c r="HN39" s="149">
        <f>+CyF_Tot!G38</f>
        <v>12</v>
      </c>
      <c r="HO39" s="149">
        <f>+CyF_Tot!H38</f>
        <v>12</v>
      </c>
      <c r="HP39" s="557">
        <f>+CyF_Tot!I38</f>
        <v>13</v>
      </c>
      <c r="HQ39" s="93">
        <f t="shared" si="203"/>
        <v>7.4094418623974034E-2</v>
      </c>
      <c r="HR39" s="90">
        <f t="shared" si="189"/>
        <v>6.7351866030081531E-2</v>
      </c>
      <c r="HS39" s="90">
        <f t="shared" si="189"/>
        <v>6.7076978356159569E-2</v>
      </c>
      <c r="HT39" s="90">
        <f t="shared" si="189"/>
        <v>5.8869608019118787E-2</v>
      </c>
      <c r="HU39" s="90">
        <f t="shared" si="189"/>
        <v>5.6982331453619091E-2</v>
      </c>
      <c r="HV39" s="90">
        <f t="shared" si="189"/>
        <v>5.3569316409180993E-2</v>
      </c>
      <c r="HW39" s="90">
        <f t="shared" si="189"/>
        <v>6.2906492337186162E-2</v>
      </c>
      <c r="HX39" s="90">
        <f t="shared" si="189"/>
        <v>6.1272188254002068E-2</v>
      </c>
      <c r="HY39" s="90">
        <f t="shared" si="189"/>
        <v>5.8213695282497986E-2</v>
      </c>
      <c r="HZ39" s="90">
        <f t="shared" si="189"/>
        <v>6.3976485028544944E-2</v>
      </c>
      <c r="IA39" s="90">
        <f t="shared" si="189"/>
        <v>6.0817155377754985E-2</v>
      </c>
      <c r="IB39" s="90">
        <f t="shared" si="189"/>
        <v>6.2644902343167053E-2</v>
      </c>
      <c r="IC39" s="90">
        <f t="shared" si="189"/>
        <v>5.0305948126571659E-2</v>
      </c>
      <c r="ID39" s="90">
        <f t="shared" si="189"/>
        <v>5.5610656561744812E-2</v>
      </c>
      <c r="IE39" s="90">
        <f t="shared" si="189"/>
        <v>4.1024180987401258E-2</v>
      </c>
      <c r="IF39" s="90">
        <f t="shared" si="189"/>
        <v>4.9782408276843215E-2</v>
      </c>
      <c r="IG39" s="90">
        <f t="shared" si="189"/>
        <v>1.6337056426411315E-2</v>
      </c>
      <c r="IH39" s="90">
        <f t="shared" si="189"/>
        <v>2.9584186391670934E-2</v>
      </c>
      <c r="II39" s="90">
        <f t="shared" si="189"/>
        <v>1.8279223973607065E-3</v>
      </c>
      <c r="IJ39" s="673">
        <f t="shared" si="189"/>
        <v>7.7522233987644788E-3</v>
      </c>
      <c r="IK39" s="686"/>
      <c r="IL39" s="687"/>
      <c r="IM39" s="687"/>
      <c r="IN39" s="687"/>
      <c r="IO39" s="687"/>
      <c r="IP39" s="687"/>
      <c r="IQ39" s="687"/>
      <c r="IR39" s="687"/>
      <c r="IS39" s="687"/>
      <c r="IT39" s="687"/>
      <c r="IU39" s="687"/>
      <c r="IV39" s="687"/>
      <c r="IW39" s="687"/>
      <c r="IX39" s="687"/>
      <c r="IY39" s="687"/>
      <c r="IZ39" s="687"/>
      <c r="JA39" s="687"/>
      <c r="JB39" s="687"/>
      <c r="JC39" s="687"/>
      <c r="JD39" s="688"/>
      <c r="JF39" s="624">
        <f t="shared" si="201"/>
        <v>0</v>
      </c>
      <c r="JG39" s="625">
        <f t="shared" si="190"/>
        <v>0</v>
      </c>
      <c r="JH39" s="625">
        <f t="shared" si="190"/>
        <v>0</v>
      </c>
      <c r="JI39" s="625">
        <f t="shared" si="190"/>
        <v>0</v>
      </c>
      <c r="JJ39" s="625">
        <f t="shared" si="190"/>
        <v>0</v>
      </c>
      <c r="JK39" s="625">
        <f t="shared" si="190"/>
        <v>0</v>
      </c>
      <c r="JL39" s="625">
        <f t="shared" si="190"/>
        <v>0</v>
      </c>
      <c r="JM39" s="625">
        <f t="shared" si="190"/>
        <v>1484.3672897321653</v>
      </c>
      <c r="JN39" s="625">
        <f t="shared" si="190"/>
        <v>1562.3545554562384</v>
      </c>
      <c r="JO39" s="625">
        <f t="shared" si="190"/>
        <v>0</v>
      </c>
      <c r="JP39" s="625">
        <f t="shared" si="190"/>
        <v>1495.4732994272681</v>
      </c>
      <c r="JQ39" s="625">
        <f t="shared" si="190"/>
        <v>0</v>
      </c>
      <c r="JR39" s="625">
        <f t="shared" si="190"/>
        <v>3615.891774297439</v>
      </c>
      <c r="JS39" s="625">
        <f t="shared" si="191"/>
        <v>0</v>
      </c>
      <c r="JT39" s="625">
        <f t="shared" si="191"/>
        <v>2216.9956797549089</v>
      </c>
      <c r="JU39" s="625">
        <f t="shared" si="191"/>
        <v>0</v>
      </c>
      <c r="JV39" s="625">
        <f t="shared" si="191"/>
        <v>22268.499205895376</v>
      </c>
      <c r="JW39" s="625">
        <f t="shared" si="191"/>
        <v>3074.2921508957925</v>
      </c>
      <c r="JX39" s="625">
        <f t="shared" si="191"/>
        <v>49756.177913172476</v>
      </c>
      <c r="JY39" s="626">
        <f t="shared" si="191"/>
        <v>11732.173769533967</v>
      </c>
      <c r="JZ39" s="642">
        <f t="shared" si="192"/>
        <v>0</v>
      </c>
      <c r="KA39" s="625">
        <f t="shared" si="192"/>
        <v>0</v>
      </c>
      <c r="KB39" s="625">
        <f t="shared" si="193"/>
        <v>999.79949708106108</v>
      </c>
      <c r="KC39" s="625">
        <f t="shared" si="193"/>
        <v>484.05290980105809</v>
      </c>
      <c r="KD39" s="625">
        <f t="shared" si="194"/>
        <v>6645.0772990708056</v>
      </c>
      <c r="KE39" s="645">
        <f t="shared" si="194"/>
        <v>1274.444991140711</v>
      </c>
      <c r="KF39" s="624">
        <f t="shared" si="195"/>
        <v>0</v>
      </c>
      <c r="KG39" s="625">
        <f t="shared" si="196"/>
        <v>737.77308035644137</v>
      </c>
      <c r="KH39" s="626">
        <f t="shared" si="197"/>
        <v>3605.9305198959296</v>
      </c>
    </row>
    <row r="40" spans="1:294" s="649" customFormat="1" ht="14.4">
      <c r="A40" s="511" t="s">
        <v>50</v>
      </c>
      <c r="B40" s="537">
        <v>597969</v>
      </c>
      <c r="C40" s="527">
        <f t="shared" si="198"/>
        <v>47506</v>
      </c>
      <c r="D40" s="518">
        <f t="shared" si="199"/>
        <v>1463</v>
      </c>
      <c r="E40" s="496">
        <f t="shared" si="48"/>
        <v>5.0995932714178599E-3</v>
      </c>
      <c r="F40" s="209">
        <f t="shared" si="161"/>
        <v>7.0724402101112263E-2</v>
      </c>
      <c r="G40" s="28">
        <f t="shared" si="162"/>
        <v>6.78360938327517</v>
      </c>
      <c r="H40" s="27">
        <f t="shared" si="163"/>
        <v>0.47976671771963131</v>
      </c>
      <c r="I40" s="34">
        <f t="shared" si="164"/>
        <v>0.5389278497077109</v>
      </c>
      <c r="J40" s="340">
        <f t="shared" si="165"/>
        <v>0.6207054747549452</v>
      </c>
      <c r="K40" s="582">
        <f t="shared" si="202"/>
        <v>3.9416683516432464E-3</v>
      </c>
      <c r="L40" s="341">
        <f t="shared" si="51"/>
        <v>8.7763976267702297</v>
      </c>
      <c r="M40" s="342">
        <f t="shared" si="166"/>
        <v>0.69643885182655663</v>
      </c>
      <c r="N40" s="826"/>
      <c r="O40" s="366" t="s">
        <v>230</v>
      </c>
      <c r="P40" s="21" t="s">
        <v>231</v>
      </c>
      <c r="Q40" s="21" t="s">
        <v>232</v>
      </c>
      <c r="R40" s="21" t="s">
        <v>233</v>
      </c>
      <c r="S40" s="170">
        <f t="shared" si="167"/>
        <v>47506</v>
      </c>
      <c r="T40" s="171">
        <f t="shared" si="168"/>
        <v>7944.5589988778684</v>
      </c>
      <c r="U40" s="170">
        <f t="shared" si="169"/>
        <v>2144</v>
      </c>
      <c r="V40" s="172">
        <f t="shared" si="170"/>
        <v>4.7264229972223445E-2</v>
      </c>
      <c r="W40" s="171">
        <f t="shared" si="171"/>
        <v>358.54701497903739</v>
      </c>
      <c r="X40" s="170">
        <f t="shared" si="172"/>
        <v>5215</v>
      </c>
      <c r="Y40" s="172">
        <f t="shared" si="173"/>
        <v>0.12331228866661938</v>
      </c>
      <c r="Z40" s="171">
        <f t="shared" si="174"/>
        <v>872.11878876664173</v>
      </c>
      <c r="AA40" s="170">
        <f t="shared" si="175"/>
        <v>1463</v>
      </c>
      <c r="AB40" s="171">
        <f t="shared" si="176"/>
        <v>2446.6151255332634</v>
      </c>
      <c r="AC40" s="173">
        <f t="shared" si="177"/>
        <v>3.0796109965057047E-2</v>
      </c>
      <c r="AD40" s="170">
        <f t="shared" si="178"/>
        <v>24</v>
      </c>
      <c r="AE40" s="172">
        <f t="shared" si="179"/>
        <v>1.6678248783877692E-2</v>
      </c>
      <c r="AF40" s="171">
        <f t="shared" si="180"/>
        <v>40.135859885713138</v>
      </c>
      <c r="AG40" s="170">
        <f t="shared" si="181"/>
        <v>66</v>
      </c>
      <c r="AH40" s="172">
        <f t="shared" si="182"/>
        <v>4.7244094488188976E-2</v>
      </c>
      <c r="AI40" s="367">
        <f t="shared" si="183"/>
        <v>110.37361468571113</v>
      </c>
      <c r="AJ40" s="830"/>
      <c r="AK40" s="85">
        <v>53084.920565729451</v>
      </c>
      <c r="AL40" s="62">
        <v>50463.645206309928</v>
      </c>
      <c r="AM40" s="62">
        <v>51345.742146871547</v>
      </c>
      <c r="AN40" s="62">
        <v>48634.272199497551</v>
      </c>
      <c r="AO40" s="62">
        <v>47078.022130502388</v>
      </c>
      <c r="AP40" s="62">
        <v>45743.331224152731</v>
      </c>
      <c r="AQ40" s="62">
        <v>41824.809249617349</v>
      </c>
      <c r="AR40" s="62">
        <v>42029.276756427644</v>
      </c>
      <c r="AS40" s="62">
        <v>37250.020283740887</v>
      </c>
      <c r="AT40" s="62">
        <v>38977.805870943863</v>
      </c>
      <c r="AU40" s="62">
        <v>28172.336296352172</v>
      </c>
      <c r="AV40" s="62">
        <v>30456.437636787552</v>
      </c>
      <c r="AW40" s="62">
        <v>19635.121680809258</v>
      </c>
      <c r="AX40" s="62">
        <v>23740.665815059165</v>
      </c>
      <c r="AY40" s="62">
        <v>11350.818222552805</v>
      </c>
      <c r="AZ40" s="62">
        <v>15497.430376138353</v>
      </c>
      <c r="BA40" s="62">
        <v>3638.2141153069506</v>
      </c>
      <c r="BB40" s="62">
        <v>6854.4981663076924</v>
      </c>
      <c r="BC40" s="62">
        <v>538.99468374917785</v>
      </c>
      <c r="BD40" s="86">
        <v>1652.6341550918075</v>
      </c>
      <c r="BE40" s="258">
        <v>2.0000000000000002E-5</v>
      </c>
      <c r="BF40" s="43">
        <v>2.0000000000000002E-5</v>
      </c>
      <c r="BG40" s="53">
        <v>5.0000000000000002E-5</v>
      </c>
      <c r="BH40" s="53">
        <v>4.0000000000000003E-5</v>
      </c>
      <c r="BI40" s="53">
        <v>1.2518952302791728E-4</v>
      </c>
      <c r="BJ40" s="53">
        <v>1.2406223545552731E-4</v>
      </c>
      <c r="BK40" s="53">
        <v>3.4000000000000002E-4</v>
      </c>
      <c r="BL40" s="53">
        <v>1.8000000000000001E-4</v>
      </c>
      <c r="BM40" s="53">
        <v>8.9999999999999998E-4</v>
      </c>
      <c r="BN40" s="53">
        <v>5.0000000000000001E-4</v>
      </c>
      <c r="BO40" s="53">
        <v>3.8E-3</v>
      </c>
      <c r="BP40" s="53">
        <v>2E-3</v>
      </c>
      <c r="BQ40" s="53">
        <v>1.6199999999999999E-2</v>
      </c>
      <c r="BR40" s="53">
        <v>6.1999999999999998E-3</v>
      </c>
      <c r="BS40" s="53">
        <v>6.1100000000000002E-2</v>
      </c>
      <c r="BT40" s="53">
        <v>2.6800000000000001E-2</v>
      </c>
      <c r="BU40" s="53">
        <v>0.1421</v>
      </c>
      <c r="BV40" s="53">
        <v>5.4699999999999999E-2</v>
      </c>
      <c r="BW40" s="53">
        <v>0.27589999999999998</v>
      </c>
      <c r="BX40" s="54">
        <v>0.1051</v>
      </c>
      <c r="BY40" s="64">
        <f>+Fall_Hoy!B40</f>
        <v>1</v>
      </c>
      <c r="BZ40" s="61">
        <f>+Fall_Hoy!C40</f>
        <v>0</v>
      </c>
      <c r="CA40" s="61">
        <f>+Fall_Hoy!D40</f>
        <v>3</v>
      </c>
      <c r="CB40" s="61">
        <f>+Fall_Hoy!E40</f>
        <v>1</v>
      </c>
      <c r="CC40" s="61">
        <f>+Fall_Hoy!F40</f>
        <v>5</v>
      </c>
      <c r="CD40" s="61">
        <f>+Fall_Hoy!G40</f>
        <v>8</v>
      </c>
      <c r="CE40" s="61">
        <f>+Fall_Hoy!H40</f>
        <v>11</v>
      </c>
      <c r="CF40" s="61">
        <f>+Fall_Hoy!I40</f>
        <v>7</v>
      </c>
      <c r="CG40" s="61">
        <f>+Fall_Hoy!J40</f>
        <v>52</v>
      </c>
      <c r="CH40" s="61">
        <f>+Fall_Hoy!K40</f>
        <v>28</v>
      </c>
      <c r="CI40" s="61">
        <f>+Fall_Hoy!L40</f>
        <v>112</v>
      </c>
      <c r="CJ40" s="61">
        <f>+Fall_Hoy!M40</f>
        <v>55</v>
      </c>
      <c r="CK40" s="61">
        <f>+Fall_Hoy!N40</f>
        <v>258</v>
      </c>
      <c r="CL40" s="61">
        <f>+Fall_Hoy!O40</f>
        <v>114</v>
      </c>
      <c r="CM40" s="61">
        <f>+Fall_Hoy!P40</f>
        <v>221</v>
      </c>
      <c r="CN40" s="61">
        <f>+Fall_Hoy!Q40</f>
        <v>176</v>
      </c>
      <c r="CO40" s="61">
        <f>+Fall_Hoy!R40</f>
        <v>129</v>
      </c>
      <c r="CP40" s="61">
        <f>+Fall_Hoy!S40</f>
        <v>144</v>
      </c>
      <c r="CQ40" s="61">
        <f>+Fall_Hoy!T40</f>
        <v>27</v>
      </c>
      <c r="CR40" s="66">
        <f>+Fall_Hoy!U40</f>
        <v>65</v>
      </c>
      <c r="CS40" s="75">
        <f t="shared" si="184"/>
        <v>0.31865731665133429</v>
      </c>
      <c r="CT40" s="76">
        <f t="shared" si="184"/>
        <v>0.42375826312574033</v>
      </c>
      <c r="CU40" s="76">
        <f t="shared" si="185"/>
        <v>0.7</v>
      </c>
      <c r="CV40" s="76">
        <f t="shared" si="185"/>
        <v>0.7</v>
      </c>
      <c r="CW40" s="76">
        <f t="shared" si="117"/>
        <v>0.7</v>
      </c>
      <c r="CX40" s="76">
        <f t="shared" si="126"/>
        <v>0.7</v>
      </c>
      <c r="CY40" s="76">
        <f t="shared" si="127"/>
        <v>0.7</v>
      </c>
      <c r="CZ40" s="76">
        <f t="shared" si="128"/>
        <v>0.7</v>
      </c>
      <c r="DA40" s="76">
        <f t="shared" si="129"/>
        <v>0.7</v>
      </c>
      <c r="DB40" s="76">
        <f t="shared" si="130"/>
        <v>0.7</v>
      </c>
      <c r="DC40" s="76">
        <f t="shared" si="131"/>
        <v>0.7</v>
      </c>
      <c r="DD40" s="76">
        <f t="shared" si="132"/>
        <v>0.7</v>
      </c>
      <c r="DE40" s="76">
        <f t="shared" si="133"/>
        <v>0.7</v>
      </c>
      <c r="DF40" s="76">
        <f t="shared" si="134"/>
        <v>0.7</v>
      </c>
      <c r="DG40" s="76">
        <f t="shared" si="135"/>
        <v>0.31865731665133429</v>
      </c>
      <c r="DH40" s="76">
        <f t="shared" si="136"/>
        <v>0.42375826312574033</v>
      </c>
      <c r="DI40" s="76">
        <f t="shared" si="137"/>
        <v>0.2495211583625136</v>
      </c>
      <c r="DJ40" s="76">
        <f t="shared" si="138"/>
        <v>0.38406037460117659</v>
      </c>
      <c r="DK40" s="76">
        <f t="shared" si="139"/>
        <v>0.18156309698081338</v>
      </c>
      <c r="DL40" s="316">
        <f t="shared" si="140"/>
        <v>0.37422596461614083</v>
      </c>
      <c r="DM40" s="85">
        <f>+'Cas_-14'!B39</f>
        <v>482</v>
      </c>
      <c r="DN40" s="62">
        <f>+'Cas_-14'!C39</f>
        <v>460</v>
      </c>
      <c r="DO40" s="62">
        <f>+'Cas_-14'!D39</f>
        <v>1144</v>
      </c>
      <c r="DP40" s="62">
        <f>+'Cas_-14'!E39</f>
        <v>1250</v>
      </c>
      <c r="DQ40" s="62">
        <f>+'Cas_-14'!F39</f>
        <v>4706</v>
      </c>
      <c r="DR40" s="62">
        <f>+'Cas_-14'!G39</f>
        <v>4246</v>
      </c>
      <c r="DS40" s="62">
        <f>+'Cas_-14'!H39</f>
        <v>5200</v>
      </c>
      <c r="DT40" s="62">
        <f>+'Cas_-14'!I39</f>
        <v>4698</v>
      </c>
      <c r="DU40" s="62">
        <f>+'Cas_-14'!J39</f>
        <v>4173</v>
      </c>
      <c r="DV40" s="62">
        <f>+'Cas_-14'!K39</f>
        <v>4027</v>
      </c>
      <c r="DW40" s="62">
        <f>+'Cas_-14'!L39</f>
        <v>2984</v>
      </c>
      <c r="DX40" s="62">
        <f>+'Cas_-14'!M39</f>
        <v>2947</v>
      </c>
      <c r="DY40" s="62">
        <f>+'Cas_-14'!N39</f>
        <v>1661</v>
      </c>
      <c r="DZ40" s="62">
        <f>+'Cas_-14'!O39</f>
        <v>1430</v>
      </c>
      <c r="EA40" s="62">
        <f>+'Cas_-14'!P39</f>
        <v>692</v>
      </c>
      <c r="EB40" s="62">
        <f>+'Cas_-14'!Q39</f>
        <v>744</v>
      </c>
      <c r="EC40" s="62">
        <f>+'Cas_-14'!R39</f>
        <v>272</v>
      </c>
      <c r="ED40" s="62">
        <f>+'Cas_-14'!S39</f>
        <v>357</v>
      </c>
      <c r="EE40" s="62">
        <f>+'Cas_-14'!T39</f>
        <v>43</v>
      </c>
      <c r="EF40" s="86">
        <f>+'Cas_-14'!U39</f>
        <v>136</v>
      </c>
      <c r="EG40" s="201">
        <f t="shared" si="186"/>
        <v>9.0797913016219048E-3</v>
      </c>
      <c r="EH40" s="90">
        <f t="shared" si="186"/>
        <v>9.1154730919533744E-3</v>
      </c>
      <c r="EI40" s="90">
        <f t="shared" si="186"/>
        <v>2.2280328458933435E-2</v>
      </c>
      <c r="EJ40" s="90">
        <f t="shared" si="186"/>
        <v>2.570203980584938E-2</v>
      </c>
      <c r="EK40" s="90">
        <f t="shared" si="186"/>
        <v>9.9961718590359572E-2</v>
      </c>
      <c r="EL40" s="90">
        <f t="shared" si="186"/>
        <v>9.2822273463067956E-2</v>
      </c>
      <c r="EM40" s="90">
        <f t="shared" si="186"/>
        <v>0.1243281223105058</v>
      </c>
      <c r="EN40" s="90">
        <f t="shared" si="186"/>
        <v>0.11177922540105387</v>
      </c>
      <c r="EO40" s="90">
        <f t="shared" si="186"/>
        <v>0.11202678463564371</v>
      </c>
      <c r="EP40" s="90">
        <f t="shared" si="186"/>
        <v>0.10331520489720385</v>
      </c>
      <c r="EQ40" s="90">
        <f t="shared" si="186"/>
        <v>0.10591950800993299</v>
      </c>
      <c r="ER40" s="90">
        <f t="shared" si="186"/>
        <v>9.6761152277388934E-2</v>
      </c>
      <c r="ES40" s="90">
        <f t="shared" si="186"/>
        <v>8.4593313298557682E-2</v>
      </c>
      <c r="ET40" s="90">
        <f t="shared" si="186"/>
        <v>6.0234199459263831E-2</v>
      </c>
      <c r="EU40" s="90">
        <f t="shared" si="186"/>
        <v>6.096476803981174E-2</v>
      </c>
      <c r="EV40" s="90">
        <f t="shared" si="186"/>
        <v>4.8007958864299788E-2</v>
      </c>
      <c r="EW40" s="90">
        <f t="shared" si="187"/>
        <v>7.4761955008536315E-2</v>
      </c>
      <c r="EX40" s="90">
        <f t="shared" si="187"/>
        <v>5.2082587424821636E-2</v>
      </c>
      <c r="EY40" s="90">
        <f t="shared" si="187"/>
        <v>7.9778152357454654E-2</v>
      </c>
      <c r="EZ40" s="99">
        <f t="shared" si="187"/>
        <v>8.2292865351342628E-2</v>
      </c>
      <c r="FA40" s="119">
        <f t="shared" si="200"/>
        <v>5.2269093592424056</v>
      </c>
      <c r="FB40" s="120">
        <f t="shared" si="72"/>
        <v>8.8268335740651569</v>
      </c>
      <c r="FC40" s="120">
        <f t="shared" si="73"/>
        <v>8.2748857173789752</v>
      </c>
      <c r="FD40" s="120">
        <f t="shared" si="73"/>
        <v>11.621304944434556</v>
      </c>
      <c r="FE40" s="120">
        <f t="shared" si="188"/>
        <v>7.0026807248941072</v>
      </c>
      <c r="FF40" s="120">
        <f t="shared" si="188"/>
        <v>7.541293418960648</v>
      </c>
      <c r="FG40" s="120">
        <f t="shared" si="188"/>
        <v>5.6302627836023351</v>
      </c>
      <c r="FH40" s="120">
        <f t="shared" si="188"/>
        <v>6.2623443442953066</v>
      </c>
      <c r="FI40" s="120">
        <f t="shared" si="188"/>
        <v>6.2485056790363336</v>
      </c>
      <c r="FJ40" s="120">
        <f t="shared" si="188"/>
        <v>6.7753821975815001</v>
      </c>
      <c r="FK40" s="120">
        <f t="shared" si="188"/>
        <v>6.6087920266241689</v>
      </c>
      <c r="FL40" s="120">
        <f t="shared" si="188"/>
        <v>7.2343082272654513</v>
      </c>
      <c r="FM40" s="120">
        <f t="shared" si="188"/>
        <v>8.2748857173789752</v>
      </c>
      <c r="FN40" s="120">
        <f t="shared" si="188"/>
        <v>11.621304944434556</v>
      </c>
      <c r="FO40" s="120">
        <f t="shared" si="188"/>
        <v>5.2269093592424056</v>
      </c>
      <c r="FP40" s="120">
        <f t="shared" si="188"/>
        <v>8.8268335740651569</v>
      </c>
      <c r="FQ40" s="120">
        <f t="shared" si="188"/>
        <v>3.3375419133170512</v>
      </c>
      <c r="FR40" s="120">
        <f t="shared" si="188"/>
        <v>7.3740647995944268</v>
      </c>
      <c r="FS40" s="120">
        <f t="shared" si="188"/>
        <v>2.2758498613417402</v>
      </c>
      <c r="FT40" s="321">
        <f t="shared" si="121"/>
        <v>4.5474897856383274</v>
      </c>
      <c r="FU40" s="85">
        <f>+Cas_Hoy!B39</f>
        <v>527</v>
      </c>
      <c r="FV40" s="62">
        <f>+Cas_Hoy!C39</f>
        <v>513</v>
      </c>
      <c r="FW40" s="62">
        <f>+Cas_Hoy!D39</f>
        <v>1332</v>
      </c>
      <c r="FX40" s="62">
        <f>+Cas_Hoy!E39</f>
        <v>1404</v>
      </c>
      <c r="FY40" s="62">
        <f>+Cas_Hoy!F39</f>
        <v>5251</v>
      </c>
      <c r="FZ40" s="62">
        <f>+Cas_Hoy!G39</f>
        <v>4778</v>
      </c>
      <c r="GA40" s="62">
        <f>+Cas_Hoy!H39</f>
        <v>5871</v>
      </c>
      <c r="GB40" s="62">
        <f>+Cas_Hoy!I39</f>
        <v>5226</v>
      </c>
      <c r="GC40" s="62">
        <f>+Cas_Hoy!J39</f>
        <v>4735</v>
      </c>
      <c r="GD40" s="62">
        <f>+Cas_Hoy!K39</f>
        <v>4532</v>
      </c>
      <c r="GE40" s="62">
        <f>+Cas_Hoy!L39</f>
        <v>3383</v>
      </c>
      <c r="GF40" s="62">
        <f>+Cas_Hoy!M39</f>
        <v>3279</v>
      </c>
      <c r="GG40" s="62">
        <f>+Cas_Hoy!N39</f>
        <v>1903</v>
      </c>
      <c r="GH40" s="62">
        <f>+Cas_Hoy!O39</f>
        <v>1655</v>
      </c>
      <c r="GI40" s="62">
        <f>+Cas_Hoy!P39</f>
        <v>758</v>
      </c>
      <c r="GJ40" s="62">
        <f>+Cas_Hoy!Q39</f>
        <v>821</v>
      </c>
      <c r="GK40" s="62">
        <f>+Cas_Hoy!R39</f>
        <v>287</v>
      </c>
      <c r="GL40" s="62">
        <f>+Cas_Hoy!S39</f>
        <v>373</v>
      </c>
      <c r="GM40" s="62">
        <f>+Cas_Hoy!T39</f>
        <v>43</v>
      </c>
      <c r="GN40" s="590">
        <f>+Cas_Hoy!U39</f>
        <v>141</v>
      </c>
      <c r="GO40" s="543">
        <f t="shared" si="74"/>
        <v>0.34904948847068118</v>
      </c>
      <c r="GP40" s="112">
        <f t="shared" si="75"/>
        <v>0.46761496508902262</v>
      </c>
      <c r="GQ40" s="112">
        <f t="shared" si="76"/>
        <v>0.7</v>
      </c>
      <c r="GR40" s="112">
        <f t="shared" si="77"/>
        <v>0.7</v>
      </c>
      <c r="GS40" s="323">
        <f t="shared" si="119"/>
        <v>0.7</v>
      </c>
      <c r="GT40" s="323">
        <f t="shared" si="119"/>
        <v>0.7</v>
      </c>
      <c r="GU40" s="323">
        <f t="shared" si="119"/>
        <v>0.7</v>
      </c>
      <c r="GV40" s="323">
        <f t="shared" si="119"/>
        <v>0.7</v>
      </c>
      <c r="GW40" s="323">
        <f t="shared" si="119"/>
        <v>0.7</v>
      </c>
      <c r="GX40" s="323">
        <f t="shared" si="119"/>
        <v>0.7</v>
      </c>
      <c r="GY40" s="323">
        <f t="shared" si="119"/>
        <v>0.7</v>
      </c>
      <c r="GZ40" s="323">
        <f t="shared" si="119"/>
        <v>0.7</v>
      </c>
      <c r="HA40" s="323">
        <f t="shared" si="119"/>
        <v>0.7</v>
      </c>
      <c r="HB40" s="323">
        <f t="shared" si="119"/>
        <v>0.7</v>
      </c>
      <c r="HC40" s="323">
        <f t="shared" si="119"/>
        <v>0.34904948847068118</v>
      </c>
      <c r="HD40" s="323">
        <f t="shared" si="119"/>
        <v>0.46761496508902262</v>
      </c>
      <c r="HE40" s="323">
        <f t="shared" si="119"/>
        <v>0.26328151636044633</v>
      </c>
      <c r="HF40" s="323">
        <f t="shared" si="119"/>
        <v>0.40127316449926859</v>
      </c>
      <c r="HG40" s="323">
        <f t="shared" si="119"/>
        <v>0.18156309698081341</v>
      </c>
      <c r="HH40" s="327">
        <f t="shared" si="119"/>
        <v>0.38798427213879305</v>
      </c>
      <c r="HI40" s="241">
        <f>+CyF_Tot!B39</f>
        <v>0</v>
      </c>
      <c r="HJ40" s="149">
        <f>+CyF_Tot!C39</f>
        <v>42291</v>
      </c>
      <c r="HK40" s="149">
        <f>+CyF_Tot!D39</f>
        <v>45362</v>
      </c>
      <c r="HL40" s="149">
        <f>+CyF_Tot!E39</f>
        <v>47506</v>
      </c>
      <c r="HM40" s="149">
        <f>+CyF_Tot!F39</f>
        <v>0</v>
      </c>
      <c r="HN40" s="149">
        <f>+CyF_Tot!G39</f>
        <v>1397</v>
      </c>
      <c r="HO40" s="149">
        <f>+CyF_Tot!H39</f>
        <v>1439</v>
      </c>
      <c r="HP40" s="557">
        <f>+CyF_Tot!I39</f>
        <v>1463</v>
      </c>
      <c r="HQ40" s="93">
        <f t="shared" si="203"/>
        <v>8.8775372244597042E-2</v>
      </c>
      <c r="HR40" s="90">
        <f t="shared" si="189"/>
        <v>8.4391741388449779E-2</v>
      </c>
      <c r="HS40" s="90">
        <f t="shared" si="189"/>
        <v>8.586689635561634E-2</v>
      </c>
      <c r="HT40" s="90">
        <f t="shared" si="189"/>
        <v>8.1332430610111139E-2</v>
      </c>
      <c r="HU40" s="90">
        <f t="shared" si="189"/>
        <v>7.872987083026442E-2</v>
      </c>
      <c r="HV40" s="90">
        <f t="shared" si="189"/>
        <v>7.6497830529931699E-2</v>
      </c>
      <c r="HW40" s="90">
        <f t="shared" si="189"/>
        <v>6.9944778491221701E-2</v>
      </c>
      <c r="HX40" s="90">
        <f t="shared" si="189"/>
        <v>7.0286715124743326E-2</v>
      </c>
      <c r="HY40" s="90">
        <f t="shared" si="189"/>
        <v>6.2294233118674859E-2</v>
      </c>
      <c r="HZ40" s="90">
        <f t="shared" si="189"/>
        <v>6.5183656462030407E-2</v>
      </c>
      <c r="IA40" s="90">
        <f t="shared" si="189"/>
        <v>4.7113372593482555E-2</v>
      </c>
      <c r="IB40" s="90">
        <f t="shared" si="189"/>
        <v>5.0933138067002726E-2</v>
      </c>
      <c r="IC40" s="90">
        <f t="shared" si="189"/>
        <v>3.2836353859162025E-2</v>
      </c>
      <c r="ID40" s="90">
        <f t="shared" si="189"/>
        <v>3.9702168197781433E-2</v>
      </c>
      <c r="IE40" s="90">
        <f t="shared" si="189"/>
        <v>1.8982285407024117E-2</v>
      </c>
      <c r="IF40" s="90">
        <f t="shared" si="189"/>
        <v>2.5916778923553482E-2</v>
      </c>
      <c r="IG40" s="90">
        <f t="shared" si="189"/>
        <v>6.084285498590981E-3</v>
      </c>
      <c r="IH40" s="90">
        <f t="shared" si="189"/>
        <v>1.1462965749575133E-2</v>
      </c>
      <c r="II40" s="90">
        <f t="shared" si="189"/>
        <v>9.0137562942088612E-4</v>
      </c>
      <c r="IJ40" s="673">
        <f t="shared" si="189"/>
        <v>2.7637455371295294E-3</v>
      </c>
      <c r="IK40" s="686"/>
      <c r="IL40" s="687"/>
      <c r="IM40" s="687"/>
      <c r="IN40" s="687"/>
      <c r="IO40" s="687"/>
      <c r="IP40" s="687"/>
      <c r="IQ40" s="687"/>
      <c r="IR40" s="687"/>
      <c r="IS40" s="687"/>
      <c r="IT40" s="687"/>
      <c r="IU40" s="687"/>
      <c r="IV40" s="687"/>
      <c r="IW40" s="687"/>
      <c r="IX40" s="687"/>
      <c r="IY40" s="687"/>
      <c r="IZ40" s="687"/>
      <c r="JA40" s="687"/>
      <c r="JB40" s="687"/>
      <c r="JC40" s="687"/>
      <c r="JD40" s="688"/>
      <c r="JF40" s="624">
        <f t="shared" si="201"/>
        <v>18.837741289672</v>
      </c>
      <c r="JG40" s="625">
        <f t="shared" si="190"/>
        <v>0</v>
      </c>
      <c r="JH40" s="625">
        <f t="shared" si="190"/>
        <v>58.427434769930336</v>
      </c>
      <c r="JI40" s="625">
        <f t="shared" si="190"/>
        <v>20.561631844679503</v>
      </c>
      <c r="JJ40" s="625">
        <f t="shared" si="190"/>
        <v>106.20667083548616</v>
      </c>
      <c r="JK40" s="625">
        <f t="shared" si="190"/>
        <v>174.88888075943092</v>
      </c>
      <c r="JL40" s="625">
        <f t="shared" si="190"/>
        <v>263.00179719530075</v>
      </c>
      <c r="JM40" s="625">
        <f t="shared" si="190"/>
        <v>166.55056998879888</v>
      </c>
      <c r="JN40" s="625">
        <f t="shared" si="190"/>
        <v>1395.9723942136288</v>
      </c>
      <c r="JO40" s="625">
        <f t="shared" si="190"/>
        <v>718.35752101358514</v>
      </c>
      <c r="JP40" s="625">
        <f t="shared" si="190"/>
        <v>3975.5311317401124</v>
      </c>
      <c r="JQ40" s="625">
        <f t="shared" si="190"/>
        <v>1805.8579488484531</v>
      </c>
      <c r="JR40" s="625">
        <f t="shared" si="190"/>
        <v>13139.719946434607</v>
      </c>
      <c r="JS40" s="625">
        <f t="shared" si="191"/>
        <v>4801.8872296196341</v>
      </c>
      <c r="JT40" s="625">
        <f t="shared" si="191"/>
        <v>19469.962047396526</v>
      </c>
      <c r="JU40" s="625">
        <f t="shared" si="191"/>
        <v>11356.721451769841</v>
      </c>
      <c r="JV40" s="625">
        <f t="shared" si="191"/>
        <v>35456.956603313178</v>
      </c>
      <c r="JW40" s="625">
        <f t="shared" si="191"/>
        <v>21008.10249068436</v>
      </c>
      <c r="JX40" s="625">
        <f t="shared" si="191"/>
        <v>50093.258457006414</v>
      </c>
      <c r="JY40" s="626">
        <f t="shared" si="191"/>
        <v>39331.148881156398</v>
      </c>
      <c r="JZ40" s="642">
        <f t="shared" si="192"/>
        <v>59.402535302316537</v>
      </c>
      <c r="KA40" s="625">
        <f t="shared" si="192"/>
        <v>62.136995401034973</v>
      </c>
      <c r="KB40" s="625">
        <f t="shared" si="193"/>
        <v>1631.7447519113853</v>
      </c>
      <c r="KC40" s="625">
        <f t="shared" si="193"/>
        <v>807.43905976329881</v>
      </c>
      <c r="KD40" s="625">
        <f t="shared" si="194"/>
        <v>18058.678572102119</v>
      </c>
      <c r="KE40" s="645">
        <f t="shared" si="194"/>
        <v>10451.306141897399</v>
      </c>
      <c r="KF40" s="624">
        <f t="shared" si="195"/>
        <v>60.739004693031553</v>
      </c>
      <c r="KG40" s="625">
        <f t="shared" si="196"/>
        <v>1211.6463293716859</v>
      </c>
      <c r="KH40" s="626">
        <f t="shared" si="197"/>
        <v>13677.749319095656</v>
      </c>
    </row>
    <row r="41" spans="1:294" s="649" customFormat="1" ht="14.4">
      <c r="A41" s="510" t="s">
        <v>51</v>
      </c>
      <c r="B41" s="536">
        <v>31328</v>
      </c>
      <c r="C41" s="526">
        <f t="shared" si="198"/>
        <v>2429</v>
      </c>
      <c r="D41" s="517">
        <f t="shared" si="199"/>
        <v>45</v>
      </c>
      <c r="E41" s="495">
        <f t="shared" si="48"/>
        <v>7.9012333779200205E-3</v>
      </c>
      <c r="F41" s="208">
        <f t="shared" si="161"/>
        <v>7.514044943820225E-2</v>
      </c>
      <c r="G41" s="30">
        <f t="shared" si="162"/>
        <v>2.4194194382982341</v>
      </c>
      <c r="H41" s="29">
        <f t="shared" si="163"/>
        <v>0.18179626397325216</v>
      </c>
      <c r="I41" s="33">
        <f t="shared" si="164"/>
        <v>0.18758841342014845</v>
      </c>
      <c r="J41" s="353">
        <f t="shared" si="165"/>
        <v>0.29078598977255316</v>
      </c>
      <c r="K41" s="581">
        <f t="shared" si="202"/>
        <v>4.9397658738997473E-3</v>
      </c>
      <c r="L41" s="354">
        <f t="shared" si="51"/>
        <v>3.8698995274403338</v>
      </c>
      <c r="M41" s="355">
        <f t="shared" si="166"/>
        <v>0.30005062411110095</v>
      </c>
      <c r="N41" s="826"/>
      <c r="O41" s="364" t="s">
        <v>226</v>
      </c>
      <c r="P41" s="20" t="s">
        <v>234</v>
      </c>
      <c r="Q41" s="20"/>
      <c r="R41" s="20"/>
      <c r="S41" s="166">
        <f t="shared" si="167"/>
        <v>2429</v>
      </c>
      <c r="T41" s="167">
        <f t="shared" si="168"/>
        <v>7753.4473953013276</v>
      </c>
      <c r="U41" s="166">
        <f t="shared" si="169"/>
        <v>35</v>
      </c>
      <c r="V41" s="168">
        <f t="shared" si="170"/>
        <v>1.4619883040935672E-2</v>
      </c>
      <c r="W41" s="167">
        <f t="shared" si="171"/>
        <v>111.72114402451481</v>
      </c>
      <c r="X41" s="166">
        <f t="shared" si="172"/>
        <v>75</v>
      </c>
      <c r="Y41" s="168">
        <f t="shared" si="173"/>
        <v>3.1860662701784198E-2</v>
      </c>
      <c r="Z41" s="167">
        <f t="shared" si="174"/>
        <v>239.40245148110316</v>
      </c>
      <c r="AA41" s="166">
        <f t="shared" si="175"/>
        <v>45</v>
      </c>
      <c r="AB41" s="167">
        <f t="shared" si="176"/>
        <v>1436.4147088866191</v>
      </c>
      <c r="AC41" s="169">
        <f t="shared" si="177"/>
        <v>1.8526142445450804E-2</v>
      </c>
      <c r="AD41" s="166">
        <f t="shared" si="178"/>
        <v>0</v>
      </c>
      <c r="AE41" s="168">
        <f t="shared" si="179"/>
        <v>0</v>
      </c>
      <c r="AF41" s="167">
        <f t="shared" si="180"/>
        <v>0</v>
      </c>
      <c r="AG41" s="166">
        <f t="shared" si="181"/>
        <v>0</v>
      </c>
      <c r="AH41" s="168">
        <f t="shared" si="182"/>
        <v>0</v>
      </c>
      <c r="AI41" s="365">
        <f t="shared" si="183"/>
        <v>0</v>
      </c>
      <c r="AJ41" s="830"/>
      <c r="AK41" s="85">
        <v>2485.9522663931853</v>
      </c>
      <c r="AL41" s="62">
        <v>2429.3193009999472</v>
      </c>
      <c r="AM41" s="62">
        <v>2432.6112724357558</v>
      </c>
      <c r="AN41" s="62">
        <v>2359.4472104293127</v>
      </c>
      <c r="AO41" s="62">
        <v>2063.4329862899726</v>
      </c>
      <c r="AP41" s="62">
        <v>2083.2375033174803</v>
      </c>
      <c r="AQ41" s="62">
        <v>2008.1417491674952</v>
      </c>
      <c r="AR41" s="62">
        <v>2095.9068121298733</v>
      </c>
      <c r="AS41" s="62">
        <v>1976.9707422009037</v>
      </c>
      <c r="AT41" s="62">
        <v>2118.7342087239685</v>
      </c>
      <c r="AU41" s="62">
        <v>1566.2140372167755</v>
      </c>
      <c r="AV41" s="62">
        <v>1637.0243012093683</v>
      </c>
      <c r="AW41" s="62">
        <v>1329.6910855654169</v>
      </c>
      <c r="AX41" s="62">
        <v>1485.6472614249813</v>
      </c>
      <c r="AY41" s="62">
        <v>850.00398956620609</v>
      </c>
      <c r="AZ41" s="62">
        <v>1155.6900173224603</v>
      </c>
      <c r="BA41" s="62">
        <v>373.31725636484197</v>
      </c>
      <c r="BB41" s="62">
        <v>659.53981533204046</v>
      </c>
      <c r="BC41" s="62">
        <v>46.664657045605246</v>
      </c>
      <c r="BD41" s="86">
        <v>170.4537222577068</v>
      </c>
      <c r="BE41" s="258">
        <v>2.0000000000000002E-5</v>
      </c>
      <c r="BF41" s="43">
        <v>2.0000000000000002E-5</v>
      </c>
      <c r="BG41" s="53">
        <v>5.0000000000000002E-5</v>
      </c>
      <c r="BH41" s="53">
        <v>4.0000000000000003E-5</v>
      </c>
      <c r="BI41" s="53">
        <v>1.2518952302791728E-4</v>
      </c>
      <c r="BJ41" s="53">
        <v>1.2406223545552731E-4</v>
      </c>
      <c r="BK41" s="53">
        <v>3.4000000000000002E-4</v>
      </c>
      <c r="BL41" s="53">
        <v>1.8000000000000001E-4</v>
      </c>
      <c r="BM41" s="53">
        <v>8.9999999999999998E-4</v>
      </c>
      <c r="BN41" s="53">
        <v>5.0000000000000001E-4</v>
      </c>
      <c r="BO41" s="53">
        <v>3.8E-3</v>
      </c>
      <c r="BP41" s="53">
        <v>2E-3</v>
      </c>
      <c r="BQ41" s="53">
        <v>1.6199999999999999E-2</v>
      </c>
      <c r="BR41" s="53">
        <v>6.1999999999999998E-3</v>
      </c>
      <c r="BS41" s="53">
        <v>6.1100000000000002E-2</v>
      </c>
      <c r="BT41" s="53">
        <v>2.6800000000000001E-2</v>
      </c>
      <c r="BU41" s="53">
        <v>0.1421</v>
      </c>
      <c r="BV41" s="53">
        <v>5.4699999999999999E-2</v>
      </c>
      <c r="BW41" s="53">
        <v>0.27589999999999998</v>
      </c>
      <c r="BX41" s="54">
        <v>0.1051</v>
      </c>
      <c r="BY41" s="64">
        <f>+Fall_Hoy!B41</f>
        <v>0</v>
      </c>
      <c r="BZ41" s="61">
        <f>+Fall_Hoy!C41</f>
        <v>0</v>
      </c>
      <c r="CA41" s="61">
        <f>+Fall_Hoy!D41</f>
        <v>0</v>
      </c>
      <c r="CB41" s="61">
        <f>+Fall_Hoy!E41</f>
        <v>0</v>
      </c>
      <c r="CC41" s="61">
        <f>+Fall_Hoy!F41</f>
        <v>0</v>
      </c>
      <c r="CD41" s="61">
        <f>+Fall_Hoy!G41</f>
        <v>0</v>
      </c>
      <c r="CE41" s="61">
        <f>+Fall_Hoy!H41</f>
        <v>0</v>
      </c>
      <c r="CF41" s="61">
        <f>+Fall_Hoy!I41</f>
        <v>1</v>
      </c>
      <c r="CG41" s="61">
        <f>+Fall_Hoy!J41</f>
        <v>0</v>
      </c>
      <c r="CH41" s="61">
        <f>+Fall_Hoy!K41</f>
        <v>1</v>
      </c>
      <c r="CI41" s="61">
        <f>+Fall_Hoy!L41</f>
        <v>3</v>
      </c>
      <c r="CJ41" s="61">
        <f>+Fall_Hoy!M41</f>
        <v>0</v>
      </c>
      <c r="CK41" s="61">
        <f>+Fall_Hoy!N41</f>
        <v>6</v>
      </c>
      <c r="CL41" s="61">
        <f>+Fall_Hoy!O41</f>
        <v>4</v>
      </c>
      <c r="CM41" s="61">
        <f>+Fall_Hoy!P41</f>
        <v>7</v>
      </c>
      <c r="CN41" s="61">
        <f>+Fall_Hoy!Q41</f>
        <v>8</v>
      </c>
      <c r="CO41" s="61">
        <f>+Fall_Hoy!R41</f>
        <v>6</v>
      </c>
      <c r="CP41" s="61">
        <f>+Fall_Hoy!S41</f>
        <v>6</v>
      </c>
      <c r="CQ41" s="61">
        <f>+Fall_Hoy!T41</f>
        <v>2</v>
      </c>
      <c r="CR41" s="66">
        <f>+Fall_Hoy!U41</f>
        <v>1</v>
      </c>
      <c r="CS41" s="75">
        <f t="shared" si="184"/>
        <v>0.13478323182638105</v>
      </c>
      <c r="CT41" s="76">
        <f t="shared" si="184"/>
        <v>0.25829371043470534</v>
      </c>
      <c r="CU41" s="76">
        <f t="shared" si="185"/>
        <v>0.27853865788148824</v>
      </c>
      <c r="CV41" s="76">
        <f t="shared" si="185"/>
        <v>0.43426276685877935</v>
      </c>
      <c r="CW41" s="76">
        <f t="shared" si="117"/>
        <v>9.9833627439670572E-2</v>
      </c>
      <c r="CX41" s="76">
        <f t="shared" si="126"/>
        <v>0.11088510053805237</v>
      </c>
      <c r="CY41" s="76">
        <f t="shared" si="127"/>
        <v>0.14142427949507866</v>
      </c>
      <c r="CZ41" s="76">
        <f t="shared" si="128"/>
        <v>0.7</v>
      </c>
      <c r="DA41" s="76">
        <f t="shared" si="129"/>
        <v>0.10925806608525401</v>
      </c>
      <c r="DB41" s="76">
        <f t="shared" si="130"/>
        <v>0.7</v>
      </c>
      <c r="DC41" s="76">
        <f t="shared" si="131"/>
        <v>0.50406500353773631</v>
      </c>
      <c r="DD41" s="76">
        <f t="shared" si="132"/>
        <v>0.10445782623609925</v>
      </c>
      <c r="DE41" s="76">
        <f t="shared" si="133"/>
        <v>0.27853865788148824</v>
      </c>
      <c r="DF41" s="76">
        <f t="shared" si="134"/>
        <v>0.43426276685877935</v>
      </c>
      <c r="DG41" s="76">
        <f t="shared" si="135"/>
        <v>0.13478323182638105</v>
      </c>
      <c r="DH41" s="76">
        <f t="shared" si="136"/>
        <v>0.25829371043470534</v>
      </c>
      <c r="DI41" s="76">
        <f t="shared" si="137"/>
        <v>0.11310429760815933</v>
      </c>
      <c r="DJ41" s="76">
        <f t="shared" si="138"/>
        <v>0.16631173940385216</v>
      </c>
      <c r="DK41" s="76">
        <f t="shared" si="139"/>
        <v>0.15534247374768098</v>
      </c>
      <c r="DL41" s="316">
        <f t="shared" si="140"/>
        <v>5.5820123686102362E-2</v>
      </c>
      <c r="DM41" s="85">
        <f>+'Cas_-14'!B40</f>
        <v>23</v>
      </c>
      <c r="DN41" s="62">
        <f>+'Cas_-14'!C40</f>
        <v>21</v>
      </c>
      <c r="DO41" s="62">
        <f>+'Cas_-14'!D40</f>
        <v>63</v>
      </c>
      <c r="DP41" s="62">
        <f>+'Cas_-14'!E40</f>
        <v>99</v>
      </c>
      <c r="DQ41" s="62">
        <f>+'Cas_-14'!F40</f>
        <v>206</v>
      </c>
      <c r="DR41" s="62">
        <f>+'Cas_-14'!G40</f>
        <v>231</v>
      </c>
      <c r="DS41" s="62">
        <f>+'Cas_-14'!H40</f>
        <v>284</v>
      </c>
      <c r="DT41" s="62">
        <f>+'Cas_-14'!I40</f>
        <v>249</v>
      </c>
      <c r="DU41" s="62">
        <f>+'Cas_-14'!J40</f>
        <v>216</v>
      </c>
      <c r="DV41" s="62">
        <f>+'Cas_-14'!K40</f>
        <v>216</v>
      </c>
      <c r="DW41" s="62">
        <f>+'Cas_-14'!L40</f>
        <v>149</v>
      </c>
      <c r="DX41" s="62">
        <f>+'Cas_-14'!M40</f>
        <v>171</v>
      </c>
      <c r="DY41" s="62">
        <f>+'Cas_-14'!N40</f>
        <v>105</v>
      </c>
      <c r="DZ41" s="62">
        <f>+'Cas_-14'!O40</f>
        <v>108</v>
      </c>
      <c r="EA41" s="62">
        <f>+'Cas_-14'!P40</f>
        <v>57</v>
      </c>
      <c r="EB41" s="62">
        <f>+'Cas_-14'!Q40</f>
        <v>69</v>
      </c>
      <c r="EC41" s="62">
        <f>+'Cas_-14'!R40</f>
        <v>22</v>
      </c>
      <c r="ED41" s="62">
        <f>+'Cas_-14'!S40</f>
        <v>37</v>
      </c>
      <c r="EE41" s="62">
        <f>+'Cas_-14'!T40</f>
        <v>6</v>
      </c>
      <c r="EF41" s="86">
        <f>+'Cas_-14'!U40</f>
        <v>6</v>
      </c>
      <c r="EG41" s="201">
        <f t="shared" si="186"/>
        <v>9.2519877838886291E-3</v>
      </c>
      <c r="EH41" s="91">
        <f t="shared" si="186"/>
        <v>8.6443968033992312E-3</v>
      </c>
      <c r="EI41" s="91">
        <f t="shared" si="186"/>
        <v>2.5898095891382828E-2</v>
      </c>
      <c r="EJ41" s="91">
        <f t="shared" si="186"/>
        <v>4.1958980714803314E-2</v>
      </c>
      <c r="EK41" s="91">
        <f t="shared" si="186"/>
        <v>9.9833627439670572E-2</v>
      </c>
      <c r="EL41" s="91">
        <f t="shared" si="186"/>
        <v>0.11088510053805237</v>
      </c>
      <c r="EM41" s="91">
        <f t="shared" si="186"/>
        <v>0.14142427949507866</v>
      </c>
      <c r="EN41" s="91">
        <f t="shared" si="186"/>
        <v>0.11880299188825322</v>
      </c>
      <c r="EO41" s="91">
        <f t="shared" si="186"/>
        <v>0.10925806608525401</v>
      </c>
      <c r="EP41" s="91">
        <f t="shared" si="186"/>
        <v>0.1019476624819724</v>
      </c>
      <c r="EQ41" s="91">
        <f t="shared" si="186"/>
        <v>9.5133868334355443E-2</v>
      </c>
      <c r="ER41" s="91">
        <f t="shared" si="186"/>
        <v>0.10445782623609925</v>
      </c>
      <c r="ES41" s="91">
        <f t="shared" si="186"/>
        <v>7.8965709509401918E-2</v>
      </c>
      <c r="ET41" s="91">
        <f t="shared" si="186"/>
        <v>7.2695587172159667E-2</v>
      </c>
      <c r="EU41" s="91">
        <f t="shared" si="186"/>
        <v>6.7058508783105333E-2</v>
      </c>
      <c r="EV41" s="91">
        <f t="shared" si="186"/>
        <v>5.9704591166982138E-2</v>
      </c>
      <c r="EW41" s="91">
        <f t="shared" si="187"/>
        <v>5.8931109197104613E-2</v>
      </c>
      <c r="EX41" s="91">
        <f t="shared" si="187"/>
        <v>5.6099721563242735E-2</v>
      </c>
      <c r="EY41" s="91">
        <f t="shared" si="187"/>
        <v>0.12857696552095552</v>
      </c>
      <c r="EZ41" s="100">
        <f t="shared" si="187"/>
        <v>3.5200169996456143E-2</v>
      </c>
      <c r="FA41" s="119">
        <f t="shared" si="200"/>
        <v>2.0099348206851002</v>
      </c>
      <c r="FB41" s="120">
        <f t="shared" si="72"/>
        <v>4.3261951113995245</v>
      </c>
      <c r="FC41" s="120">
        <f t="shared" si="73"/>
        <v>3.5273368606701938</v>
      </c>
      <c r="FD41" s="120">
        <f t="shared" si="73"/>
        <v>5.9737156511350058</v>
      </c>
      <c r="FE41" s="120">
        <f t="shared" si="188"/>
        <v>1</v>
      </c>
      <c r="FF41" s="120">
        <f t="shared" si="188"/>
        <v>1</v>
      </c>
      <c r="FG41" s="120">
        <f t="shared" si="188"/>
        <v>1</v>
      </c>
      <c r="FH41" s="120">
        <f t="shared" si="188"/>
        <v>5.8921075039795632</v>
      </c>
      <c r="FI41" s="120">
        <f t="shared" si="188"/>
        <v>1</v>
      </c>
      <c r="FJ41" s="120">
        <f t="shared" si="188"/>
        <v>6.8662682690128607</v>
      </c>
      <c r="FK41" s="120">
        <f t="shared" si="188"/>
        <v>5.298481102084069</v>
      </c>
      <c r="FL41" s="120">
        <f t="shared" si="188"/>
        <v>1</v>
      </c>
      <c r="FM41" s="120">
        <f t="shared" si="188"/>
        <v>3.5273368606701938</v>
      </c>
      <c r="FN41" s="120">
        <f t="shared" si="188"/>
        <v>5.9737156511350058</v>
      </c>
      <c r="FO41" s="120">
        <f t="shared" si="188"/>
        <v>2.0099348206851002</v>
      </c>
      <c r="FP41" s="120">
        <f t="shared" si="188"/>
        <v>4.3261951113995245</v>
      </c>
      <c r="FQ41" s="120">
        <f t="shared" si="188"/>
        <v>1.9192630030068456</v>
      </c>
      <c r="FR41" s="120">
        <f t="shared" si="188"/>
        <v>2.9645733484855969</v>
      </c>
      <c r="FS41" s="120">
        <f t="shared" si="188"/>
        <v>1.2081672103419117</v>
      </c>
      <c r="FT41" s="321">
        <f t="shared" si="121"/>
        <v>1.5857913098636223</v>
      </c>
      <c r="FU41" s="85">
        <f>+Cas_Hoy!B40</f>
        <v>24</v>
      </c>
      <c r="FV41" s="62">
        <f>+Cas_Hoy!C40</f>
        <v>23</v>
      </c>
      <c r="FW41" s="62">
        <f>+Cas_Hoy!D40</f>
        <v>65</v>
      </c>
      <c r="FX41" s="62">
        <f>+Cas_Hoy!E40</f>
        <v>104</v>
      </c>
      <c r="FY41" s="62">
        <f>+Cas_Hoy!F40</f>
        <v>214</v>
      </c>
      <c r="FZ41" s="62">
        <f>+Cas_Hoy!G40</f>
        <v>238</v>
      </c>
      <c r="GA41" s="62">
        <f>+Cas_Hoy!H40</f>
        <v>297</v>
      </c>
      <c r="GB41" s="62">
        <f>+Cas_Hoy!I40</f>
        <v>259</v>
      </c>
      <c r="GC41" s="62">
        <f>+Cas_Hoy!J40</f>
        <v>220</v>
      </c>
      <c r="GD41" s="62">
        <f>+Cas_Hoy!K40</f>
        <v>217</v>
      </c>
      <c r="GE41" s="62">
        <f>+Cas_Hoy!L40</f>
        <v>154</v>
      </c>
      <c r="GF41" s="62">
        <f>+Cas_Hoy!M40</f>
        <v>179</v>
      </c>
      <c r="GG41" s="62">
        <f>+Cas_Hoy!N40</f>
        <v>107</v>
      </c>
      <c r="GH41" s="62">
        <f>+Cas_Hoy!O40</f>
        <v>112</v>
      </c>
      <c r="GI41" s="62">
        <f>+Cas_Hoy!P40</f>
        <v>57</v>
      </c>
      <c r="GJ41" s="62">
        <f>+Cas_Hoy!Q40</f>
        <v>70</v>
      </c>
      <c r="GK41" s="62">
        <f>+Cas_Hoy!R40</f>
        <v>22</v>
      </c>
      <c r="GL41" s="62">
        <f>+Cas_Hoy!S40</f>
        <v>38</v>
      </c>
      <c r="GM41" s="62">
        <f>+Cas_Hoy!T40</f>
        <v>6</v>
      </c>
      <c r="GN41" s="590">
        <f>+Cas_Hoy!U40</f>
        <v>7</v>
      </c>
      <c r="GO41" s="543">
        <f t="shared" si="74"/>
        <v>0.13478323182638102</v>
      </c>
      <c r="GP41" s="112">
        <f t="shared" si="75"/>
        <v>0.26203709754245474</v>
      </c>
      <c r="GQ41" s="112">
        <f t="shared" si="76"/>
        <v>0.28384415612684993</v>
      </c>
      <c r="GR41" s="112">
        <f t="shared" si="77"/>
        <v>0.4503465730387341</v>
      </c>
      <c r="GS41" s="323">
        <f t="shared" si="119"/>
        <v>0.10371066151499758</v>
      </c>
      <c r="GT41" s="323">
        <f t="shared" si="119"/>
        <v>0.11424525509981152</v>
      </c>
      <c r="GU41" s="323">
        <f t="shared" si="119"/>
        <v>0.1478979260916844</v>
      </c>
      <c r="GV41" s="323">
        <f t="shared" si="119"/>
        <v>0.7</v>
      </c>
      <c r="GW41" s="323">
        <f t="shared" si="119"/>
        <v>0.11128136360535131</v>
      </c>
      <c r="GX41" s="323">
        <f t="shared" si="119"/>
        <v>0.7</v>
      </c>
      <c r="GY41" s="323">
        <f t="shared" si="119"/>
        <v>0.5209799365423583</v>
      </c>
      <c r="GZ41" s="323">
        <f t="shared" si="119"/>
        <v>0.10934474208340214</v>
      </c>
      <c r="HA41" s="323">
        <f t="shared" si="119"/>
        <v>0.28384415612684993</v>
      </c>
      <c r="HB41" s="323">
        <f t="shared" si="119"/>
        <v>0.4503465730387341</v>
      </c>
      <c r="HC41" s="323">
        <f t="shared" si="119"/>
        <v>0.13478323182638102</v>
      </c>
      <c r="HD41" s="323">
        <f t="shared" si="119"/>
        <v>0.26203709754245474</v>
      </c>
      <c r="HE41" s="323">
        <f t="shared" si="119"/>
        <v>0.11310429760815933</v>
      </c>
      <c r="HF41" s="323">
        <f t="shared" si="119"/>
        <v>0.17080665127963193</v>
      </c>
      <c r="HG41" s="323">
        <f t="shared" si="119"/>
        <v>0.15534247374768101</v>
      </c>
      <c r="HH41" s="327">
        <f t="shared" si="119"/>
        <v>6.5123477633786092E-2</v>
      </c>
      <c r="HI41" s="241">
        <f>+CyF_Tot!B40</f>
        <v>0</v>
      </c>
      <c r="HJ41" s="149">
        <f>+CyF_Tot!C40</f>
        <v>2354</v>
      </c>
      <c r="HK41" s="149">
        <f>+CyF_Tot!D40</f>
        <v>2394</v>
      </c>
      <c r="HL41" s="149">
        <f>+CyF_Tot!E40</f>
        <v>2429</v>
      </c>
      <c r="HM41" s="149">
        <f>+CyF_Tot!F40</f>
        <v>0</v>
      </c>
      <c r="HN41" s="149">
        <f>+CyF_Tot!G40</f>
        <v>45</v>
      </c>
      <c r="HO41" s="149">
        <f>+CyF_Tot!H40</f>
        <v>45</v>
      </c>
      <c r="HP41" s="557">
        <f>+CyF_Tot!I40</f>
        <v>45</v>
      </c>
      <c r="HQ41" s="93">
        <f t="shared" si="203"/>
        <v>7.9352408911937733E-2</v>
      </c>
      <c r="HR41" s="90">
        <f t="shared" si="189"/>
        <v>7.7544666145299646E-2</v>
      </c>
      <c r="HS41" s="90">
        <f t="shared" si="189"/>
        <v>7.7649746949558091E-2</v>
      </c>
      <c r="HT41" s="90">
        <f t="shared" si="189"/>
        <v>7.5314326175603699E-2</v>
      </c>
      <c r="HU41" s="90">
        <f t="shared" si="189"/>
        <v>6.586545538463906E-2</v>
      </c>
      <c r="HV41" s="90">
        <f t="shared" si="189"/>
        <v>6.6497622041543678E-2</v>
      </c>
      <c r="HW41" s="90">
        <f t="shared" si="189"/>
        <v>6.4100541022966515E-2</v>
      </c>
      <c r="HX41" s="90">
        <f t="shared" si="189"/>
        <v>6.6902030519978076E-2</v>
      </c>
      <c r="HY41" s="90">
        <f t="shared" si="189"/>
        <v>6.3105552291908312E-2</v>
      </c>
      <c r="HZ41" s="90">
        <f t="shared" si="189"/>
        <v>6.7630688480719126E-2</v>
      </c>
      <c r="IA41" s="90">
        <f t="shared" si="189"/>
        <v>4.9994064007174911E-2</v>
      </c>
      <c r="IB41" s="90">
        <f t="shared" si="189"/>
        <v>5.2254350779155016E-2</v>
      </c>
      <c r="IC41" s="90">
        <f t="shared" si="189"/>
        <v>4.2444174079590682E-2</v>
      </c>
      <c r="ID41" s="90">
        <f t="shared" si="189"/>
        <v>4.7422346189510384E-2</v>
      </c>
      <c r="IE41" s="90">
        <f t="shared" si="189"/>
        <v>2.7132405182782371E-2</v>
      </c>
      <c r="IF41" s="90">
        <f t="shared" si="189"/>
        <v>3.6890003106564748E-2</v>
      </c>
      <c r="IG41" s="90">
        <f t="shared" si="189"/>
        <v>1.1916408847192351E-2</v>
      </c>
      <c r="IH41" s="90">
        <f t="shared" si="189"/>
        <v>2.1052726485317943E-2</v>
      </c>
      <c r="II41" s="90">
        <f t="shared" si="189"/>
        <v>1.4895511058990439E-3</v>
      </c>
      <c r="IJ41" s="673">
        <f t="shared" si="189"/>
        <v>5.440938529676545E-3</v>
      </c>
      <c r="IK41" s="686"/>
      <c r="IL41" s="687"/>
      <c r="IM41" s="687"/>
      <c r="IN41" s="687"/>
      <c r="IO41" s="687"/>
      <c r="IP41" s="687"/>
      <c r="IQ41" s="687"/>
      <c r="IR41" s="687"/>
      <c r="IS41" s="687"/>
      <c r="IT41" s="687"/>
      <c r="IU41" s="687"/>
      <c r="IV41" s="687"/>
      <c r="IW41" s="687"/>
      <c r="IX41" s="687"/>
      <c r="IY41" s="687"/>
      <c r="IZ41" s="687"/>
      <c r="JA41" s="687"/>
      <c r="JB41" s="687"/>
      <c r="JC41" s="687"/>
      <c r="JD41" s="688"/>
      <c r="JF41" s="624">
        <f t="shared" si="201"/>
        <v>0</v>
      </c>
      <c r="JG41" s="625">
        <f t="shared" si="190"/>
        <v>0</v>
      </c>
      <c r="JH41" s="625">
        <f t="shared" si="190"/>
        <v>0</v>
      </c>
      <c r="JI41" s="625">
        <f t="shared" si="190"/>
        <v>0</v>
      </c>
      <c r="JJ41" s="625">
        <f t="shared" si="190"/>
        <v>0</v>
      </c>
      <c r="JK41" s="625">
        <f t="shared" si="190"/>
        <v>0</v>
      </c>
      <c r="JL41" s="625">
        <f t="shared" si="190"/>
        <v>0</v>
      </c>
      <c r="JM41" s="625">
        <f t="shared" si="190"/>
        <v>477.12044935041456</v>
      </c>
      <c r="JN41" s="625">
        <f t="shared" si="190"/>
        <v>0</v>
      </c>
      <c r="JO41" s="625">
        <f t="shared" si="190"/>
        <v>471.97991889802034</v>
      </c>
      <c r="JP41" s="625">
        <f t="shared" si="190"/>
        <v>1915.4470134433982</v>
      </c>
      <c r="JQ41" s="625">
        <f t="shared" si="190"/>
        <v>0</v>
      </c>
      <c r="JR41" s="625">
        <f t="shared" si="190"/>
        <v>4512.3262576801098</v>
      </c>
      <c r="JS41" s="625">
        <f t="shared" si="191"/>
        <v>2692.4291545244319</v>
      </c>
      <c r="JT41" s="625">
        <f t="shared" si="191"/>
        <v>8235.2554645918826</v>
      </c>
      <c r="JU41" s="625">
        <f t="shared" si="191"/>
        <v>6922.2714396501033</v>
      </c>
      <c r="JV41" s="625">
        <f t="shared" si="191"/>
        <v>16072.12069011944</v>
      </c>
      <c r="JW41" s="625">
        <f t="shared" si="191"/>
        <v>9097.2521453907138</v>
      </c>
      <c r="JX41" s="625">
        <f t="shared" si="191"/>
        <v>42858.988506985173</v>
      </c>
      <c r="JY41" s="626">
        <f t="shared" si="191"/>
        <v>5866.6949994093575</v>
      </c>
      <c r="JZ41" s="642">
        <f t="shared" si="192"/>
        <v>0</v>
      </c>
      <c r="KA41" s="625">
        <f t="shared" si="192"/>
        <v>0</v>
      </c>
      <c r="KB41" s="625">
        <f t="shared" si="193"/>
        <v>540.41137457006846</v>
      </c>
      <c r="KC41" s="625">
        <f t="shared" si="193"/>
        <v>341.78304635078302</v>
      </c>
      <c r="KD41" s="625">
        <f t="shared" si="194"/>
        <v>8077.9266395618833</v>
      </c>
      <c r="KE41" s="645">
        <f t="shared" si="194"/>
        <v>5473.4051593642262</v>
      </c>
      <c r="KF41" s="624">
        <f t="shared" si="195"/>
        <v>0</v>
      </c>
      <c r="KG41" s="625">
        <f t="shared" si="196"/>
        <v>438.48141483287083</v>
      </c>
      <c r="KH41" s="626">
        <f t="shared" si="197"/>
        <v>6588.6919084261535</v>
      </c>
    </row>
    <row r="42" spans="1:294" s="649" customFormat="1" ht="14.4">
      <c r="A42" s="511" t="s">
        <v>52</v>
      </c>
      <c r="B42" s="537">
        <v>356392</v>
      </c>
      <c r="C42" s="527">
        <f t="shared" si="198"/>
        <v>33963</v>
      </c>
      <c r="D42" s="518">
        <f t="shared" si="199"/>
        <v>1025</v>
      </c>
      <c r="E42" s="496">
        <f t="shared" si="48"/>
        <v>7.9912325498625938E-3</v>
      </c>
      <c r="F42" s="209">
        <f t="shared" si="161"/>
        <v>8.6180385642775373E-2</v>
      </c>
      <c r="G42" s="28">
        <f t="shared" si="162"/>
        <v>4.1761271813810623</v>
      </c>
      <c r="H42" s="27">
        <f t="shared" si="163"/>
        <v>0.35990025098469647</v>
      </c>
      <c r="I42" s="34">
        <f t="shared" si="164"/>
        <v>0.39797135587006727</v>
      </c>
      <c r="J42" s="340">
        <f t="shared" si="165"/>
        <v>0.54066815412999358</v>
      </c>
      <c r="K42" s="582">
        <f t="shared" si="202"/>
        <v>5.3194303722226104E-3</v>
      </c>
      <c r="L42" s="341">
        <f t="shared" si="51"/>
        <v>6.2736799110079016</v>
      </c>
      <c r="M42" s="342">
        <f t="shared" si="166"/>
        <v>0.59724520197051578</v>
      </c>
      <c r="N42" s="826"/>
      <c r="O42" s="366" t="s">
        <v>230</v>
      </c>
      <c r="P42" s="21" t="s">
        <v>231</v>
      </c>
      <c r="Q42" s="21" t="s">
        <v>235</v>
      </c>
      <c r="R42" s="21" t="s">
        <v>233</v>
      </c>
      <c r="S42" s="170">
        <f t="shared" si="167"/>
        <v>33963</v>
      </c>
      <c r="T42" s="171">
        <f t="shared" si="168"/>
        <v>9529.6751891176009</v>
      </c>
      <c r="U42" s="170">
        <f t="shared" si="169"/>
        <v>1312</v>
      </c>
      <c r="V42" s="172">
        <f t="shared" si="170"/>
        <v>4.0182536522617988E-2</v>
      </c>
      <c r="W42" s="171">
        <f t="shared" si="171"/>
        <v>368.13396484769578</v>
      </c>
      <c r="X42" s="170">
        <f t="shared" si="172"/>
        <v>3249</v>
      </c>
      <c r="Y42" s="172">
        <f t="shared" si="173"/>
        <v>0.10578237937097089</v>
      </c>
      <c r="Z42" s="171">
        <f t="shared" si="174"/>
        <v>911.63662484006375</v>
      </c>
      <c r="AA42" s="170">
        <f t="shared" si="175"/>
        <v>1025</v>
      </c>
      <c r="AB42" s="171">
        <f t="shared" si="176"/>
        <v>2876.0466003726233</v>
      </c>
      <c r="AC42" s="173">
        <f t="shared" si="177"/>
        <v>3.0179901657686307E-2</v>
      </c>
      <c r="AD42" s="170">
        <f t="shared" si="178"/>
        <v>8</v>
      </c>
      <c r="AE42" s="172">
        <f t="shared" si="179"/>
        <v>7.8662733529990172E-3</v>
      </c>
      <c r="AF42" s="171">
        <f t="shared" si="180"/>
        <v>22.447192978518036</v>
      </c>
      <c r="AG42" s="170">
        <f t="shared" si="181"/>
        <v>41</v>
      </c>
      <c r="AH42" s="172">
        <f t="shared" si="182"/>
        <v>4.1666666666666664E-2</v>
      </c>
      <c r="AI42" s="367">
        <f t="shared" si="183"/>
        <v>115.04186401490493</v>
      </c>
      <c r="AJ42" s="830"/>
      <c r="AK42" s="85">
        <v>25312.375344930573</v>
      </c>
      <c r="AL42" s="62">
        <v>24601.768390661884</v>
      </c>
      <c r="AM42" s="62">
        <v>23789.917913623656</v>
      </c>
      <c r="AN42" s="62">
        <v>22803.493260848583</v>
      </c>
      <c r="AO42" s="62">
        <v>24999.410871942651</v>
      </c>
      <c r="AP42" s="62">
        <v>24939.828553113126</v>
      </c>
      <c r="AQ42" s="62">
        <v>25570.792075642585</v>
      </c>
      <c r="AR42" s="62">
        <v>25889.628534433716</v>
      </c>
      <c r="AS42" s="62">
        <v>22389.398434937313</v>
      </c>
      <c r="AT42" s="62">
        <v>24183.613356271781</v>
      </c>
      <c r="AU42" s="62">
        <v>18576.352877961341</v>
      </c>
      <c r="AV42" s="62">
        <v>20925.717191020063</v>
      </c>
      <c r="AW42" s="62">
        <v>14752.103681194276</v>
      </c>
      <c r="AX42" s="62">
        <v>18696.612349561736</v>
      </c>
      <c r="AY42" s="62">
        <v>9744.642719715197</v>
      </c>
      <c r="AZ42" s="62">
        <v>14855.440290751847</v>
      </c>
      <c r="BA42" s="62">
        <v>4058.8127293391881</v>
      </c>
      <c r="BB42" s="62">
        <v>8036.3400500514399</v>
      </c>
      <c r="BC42" s="62">
        <v>455.19395095392764</v>
      </c>
      <c r="BD42" s="86">
        <v>1810.5612498603273</v>
      </c>
      <c r="BE42" s="258">
        <v>2.0000000000000002E-5</v>
      </c>
      <c r="BF42" s="43">
        <v>2.0000000000000002E-5</v>
      </c>
      <c r="BG42" s="53">
        <v>5.0000000000000002E-5</v>
      </c>
      <c r="BH42" s="53">
        <v>4.0000000000000003E-5</v>
      </c>
      <c r="BI42" s="53">
        <v>1.2518952302791728E-4</v>
      </c>
      <c r="BJ42" s="53">
        <v>1.2406223545552731E-4</v>
      </c>
      <c r="BK42" s="53">
        <v>3.4000000000000002E-4</v>
      </c>
      <c r="BL42" s="53">
        <v>1.8000000000000001E-4</v>
      </c>
      <c r="BM42" s="53">
        <v>8.9999999999999998E-4</v>
      </c>
      <c r="BN42" s="53">
        <v>5.0000000000000001E-4</v>
      </c>
      <c r="BO42" s="53">
        <v>3.8E-3</v>
      </c>
      <c r="BP42" s="53">
        <v>2E-3</v>
      </c>
      <c r="BQ42" s="53">
        <v>1.6199999999999999E-2</v>
      </c>
      <c r="BR42" s="53">
        <v>6.1999999999999998E-3</v>
      </c>
      <c r="BS42" s="53">
        <v>6.1100000000000002E-2</v>
      </c>
      <c r="BT42" s="53">
        <v>2.6800000000000001E-2</v>
      </c>
      <c r="BU42" s="53">
        <v>0.1421</v>
      </c>
      <c r="BV42" s="53">
        <v>5.4699999999999999E-2</v>
      </c>
      <c r="BW42" s="53">
        <v>0.27589999999999998</v>
      </c>
      <c r="BX42" s="54">
        <v>0.1051</v>
      </c>
      <c r="BY42" s="64">
        <f>+Fall_Hoy!B42</f>
        <v>0</v>
      </c>
      <c r="BZ42" s="61">
        <f>+Fall_Hoy!C42</f>
        <v>0</v>
      </c>
      <c r="CA42" s="61">
        <f>+Fall_Hoy!D42</f>
        <v>0</v>
      </c>
      <c r="CB42" s="61">
        <f>+Fall_Hoy!E42</f>
        <v>1</v>
      </c>
      <c r="CC42" s="61">
        <f>+Fall_Hoy!F42</f>
        <v>1</v>
      </c>
      <c r="CD42" s="61">
        <f>+Fall_Hoy!G42</f>
        <v>2</v>
      </c>
      <c r="CE42" s="61">
        <f>+Fall_Hoy!H42</f>
        <v>10</v>
      </c>
      <c r="CF42" s="61">
        <f>+Fall_Hoy!I42</f>
        <v>6</v>
      </c>
      <c r="CG42" s="61">
        <f>+Fall_Hoy!J42</f>
        <v>28</v>
      </c>
      <c r="CH42" s="61">
        <f>+Fall_Hoy!K42</f>
        <v>15</v>
      </c>
      <c r="CI42" s="61">
        <f>+Fall_Hoy!L42</f>
        <v>66</v>
      </c>
      <c r="CJ42" s="61">
        <f>+Fall_Hoy!M42</f>
        <v>27</v>
      </c>
      <c r="CK42" s="61">
        <f>+Fall_Hoy!N42</f>
        <v>125</v>
      </c>
      <c r="CL42" s="61">
        <f>+Fall_Hoy!O42</f>
        <v>76</v>
      </c>
      <c r="CM42" s="61">
        <f>+Fall_Hoy!P42</f>
        <v>154</v>
      </c>
      <c r="CN42" s="61">
        <f>+Fall_Hoy!Q42</f>
        <v>131</v>
      </c>
      <c r="CO42" s="61">
        <f>+Fall_Hoy!R42</f>
        <v>109</v>
      </c>
      <c r="CP42" s="61">
        <f>+Fall_Hoy!S42</f>
        <v>134</v>
      </c>
      <c r="CQ42" s="61">
        <f>+Fall_Hoy!T42</f>
        <v>29</v>
      </c>
      <c r="CR42" s="66">
        <f>+Fall_Hoy!U42</f>
        <v>75</v>
      </c>
      <c r="CS42" s="75">
        <f t="shared" si="184"/>
        <v>0.25865065940691362</v>
      </c>
      <c r="CT42" s="76">
        <f t="shared" si="184"/>
        <v>0.32904172517428282</v>
      </c>
      <c r="CU42" s="76">
        <f t="shared" si="185"/>
        <v>0.52304739374577025</v>
      </c>
      <c r="CV42" s="76">
        <f t="shared" si="185"/>
        <v>0.65563024396857494</v>
      </c>
      <c r="CW42" s="76">
        <f t="shared" si="117"/>
        <v>0.31952308515613298</v>
      </c>
      <c r="CX42" s="76">
        <f t="shared" si="126"/>
        <v>0.64639342416242418</v>
      </c>
      <c r="CY42" s="76">
        <f t="shared" si="127"/>
        <v>0.7</v>
      </c>
      <c r="CZ42" s="76">
        <f t="shared" si="128"/>
        <v>0.7</v>
      </c>
      <c r="DA42" s="76">
        <f t="shared" si="129"/>
        <v>0.7</v>
      </c>
      <c r="DB42" s="76">
        <f t="shared" si="130"/>
        <v>0.7</v>
      </c>
      <c r="DC42" s="76">
        <f t="shared" si="131"/>
        <v>0.7</v>
      </c>
      <c r="DD42" s="76">
        <f t="shared" si="132"/>
        <v>0.64513917858898095</v>
      </c>
      <c r="DE42" s="76">
        <f t="shared" si="133"/>
        <v>0.52304739374577025</v>
      </c>
      <c r="DF42" s="76">
        <f t="shared" si="134"/>
        <v>0.65563024396857494</v>
      </c>
      <c r="DG42" s="76">
        <f t="shared" si="135"/>
        <v>0.25865065940691362</v>
      </c>
      <c r="DH42" s="76">
        <f t="shared" si="136"/>
        <v>0.32904172517428282</v>
      </c>
      <c r="DI42" s="76">
        <f t="shared" si="137"/>
        <v>0.18898764195836346</v>
      </c>
      <c r="DJ42" s="76">
        <f t="shared" si="138"/>
        <v>0.30483102528116446</v>
      </c>
      <c r="DK42" s="76">
        <f t="shared" si="139"/>
        <v>0.23091376122084065</v>
      </c>
      <c r="DL42" s="316">
        <f t="shared" si="140"/>
        <v>0.39413529340345699</v>
      </c>
      <c r="DM42" s="85">
        <f>+'Cas_-14'!B41</f>
        <v>400</v>
      </c>
      <c r="DN42" s="62">
        <f>+'Cas_-14'!C41</f>
        <v>343</v>
      </c>
      <c r="DO42" s="62">
        <f>+'Cas_-14'!D41</f>
        <v>1034</v>
      </c>
      <c r="DP42" s="62">
        <f>+'Cas_-14'!E41</f>
        <v>1097</v>
      </c>
      <c r="DQ42" s="62">
        <f>+'Cas_-14'!F41</f>
        <v>3331</v>
      </c>
      <c r="DR42" s="62">
        <f>+'Cas_-14'!G41</f>
        <v>3325</v>
      </c>
      <c r="DS42" s="62">
        <f>+'Cas_-14'!H41</f>
        <v>3306</v>
      </c>
      <c r="DT42" s="62">
        <f>+'Cas_-14'!I41</f>
        <v>3302</v>
      </c>
      <c r="DU42" s="62">
        <f>+'Cas_-14'!J41</f>
        <v>2754</v>
      </c>
      <c r="DV42" s="62">
        <f>+'Cas_-14'!K41</f>
        <v>2875</v>
      </c>
      <c r="DW42" s="62">
        <f>+'Cas_-14'!L41</f>
        <v>2017</v>
      </c>
      <c r="DX42" s="62">
        <f>+'Cas_-14'!M41</f>
        <v>2088</v>
      </c>
      <c r="DY42" s="62">
        <f>+'Cas_-14'!N41</f>
        <v>1231</v>
      </c>
      <c r="DZ42" s="62">
        <f>+'Cas_-14'!O41</f>
        <v>1089</v>
      </c>
      <c r="EA42" s="62">
        <f>+'Cas_-14'!P41</f>
        <v>599</v>
      </c>
      <c r="EB42" s="62">
        <f>+'Cas_-14'!Q41</f>
        <v>599</v>
      </c>
      <c r="EC42" s="62">
        <f>+'Cas_-14'!R41</f>
        <v>234</v>
      </c>
      <c r="ED42" s="62">
        <f>+'Cas_-14'!S41</f>
        <v>421</v>
      </c>
      <c r="EE42" s="62">
        <f>+'Cas_-14'!T41</f>
        <v>53</v>
      </c>
      <c r="EF42" s="86">
        <f>+'Cas_-14'!U41</f>
        <v>173</v>
      </c>
      <c r="EG42" s="201">
        <f t="shared" si="186"/>
        <v>1.5802546957731877E-2</v>
      </c>
      <c r="EH42" s="90">
        <f t="shared" si="186"/>
        <v>1.3942087192813051E-2</v>
      </c>
      <c r="EI42" s="90">
        <f t="shared" si="186"/>
        <v>4.3463790154898527E-2</v>
      </c>
      <c r="EJ42" s="90">
        <f t="shared" si="186"/>
        <v>4.8106664511943183E-2</v>
      </c>
      <c r="EK42" s="90">
        <f t="shared" si="186"/>
        <v>0.13324313989088635</v>
      </c>
      <c r="EL42" s="90">
        <f t="shared" si="186"/>
        <v>0.13332088442063308</v>
      </c>
      <c r="EM42" s="90">
        <f t="shared" si="186"/>
        <v>0.12928813429870734</v>
      </c>
      <c r="EN42" s="90">
        <f t="shared" si="186"/>
        <v>0.12754142051935102</v>
      </c>
      <c r="EO42" s="90">
        <f t="shared" si="186"/>
        <v>0.12300464472071515</v>
      </c>
      <c r="EP42" s="90">
        <f t="shared" si="186"/>
        <v>0.11888215204426419</v>
      </c>
      <c r="EQ42" s="90">
        <f t="shared" si="186"/>
        <v>0.10857890207248019</v>
      </c>
      <c r="ER42" s="90">
        <f t="shared" si="186"/>
        <v>9.978152628842904E-2</v>
      </c>
      <c r="ES42" s="90">
        <f t="shared" si="186"/>
        <v>8.3445725884455202E-2</v>
      </c>
      <c r="ET42" s="90">
        <f t="shared" si="186"/>
        <v>5.8245845805618743E-2</v>
      </c>
      <c r="EU42" s="90">
        <f t="shared" si="186"/>
        <v>6.1469672847842161E-2</v>
      </c>
      <c r="EV42" s="90">
        <f t="shared" si="186"/>
        <v>4.0321928416548067E-2</v>
      </c>
      <c r="EW42" s="90">
        <f t="shared" si="187"/>
        <v>5.7652327319397498E-2</v>
      </c>
      <c r="EX42" s="90">
        <f t="shared" si="187"/>
        <v>5.2387031581286214E-2</v>
      </c>
      <c r="EY42" s="90">
        <f t="shared" si="187"/>
        <v>0.11643388469668918</v>
      </c>
      <c r="EZ42" s="99">
        <f t="shared" si="187"/>
        <v>9.5550481936662351E-2</v>
      </c>
      <c r="FA42" s="119">
        <f t="shared" si="200"/>
        <v>4.2077767364592917</v>
      </c>
      <c r="FB42" s="120">
        <f t="shared" si="72"/>
        <v>8.1603667804549875</v>
      </c>
      <c r="FC42" s="120">
        <f t="shared" si="73"/>
        <v>6.2681148519220544</v>
      </c>
      <c r="FD42" s="120">
        <f t="shared" si="73"/>
        <v>11.25625759056844</v>
      </c>
      <c r="FE42" s="120">
        <f t="shared" si="188"/>
        <v>2.3980452983755294</v>
      </c>
      <c r="FF42" s="120">
        <f t="shared" si="188"/>
        <v>4.8484033613445385</v>
      </c>
      <c r="FG42" s="120">
        <f t="shared" si="188"/>
        <v>5.4142632949031482</v>
      </c>
      <c r="FH42" s="120">
        <f t="shared" si="188"/>
        <v>5.4884130751373714</v>
      </c>
      <c r="FI42" s="120">
        <f t="shared" si="188"/>
        <v>5.6908420132375159</v>
      </c>
      <c r="FJ42" s="120">
        <f t="shared" si="188"/>
        <v>5.8881841215270416</v>
      </c>
      <c r="FK42" s="120">
        <f t="shared" si="188"/>
        <v>6.4469246477803361</v>
      </c>
      <c r="FL42" s="120">
        <f t="shared" si="188"/>
        <v>6.4655172413793114</v>
      </c>
      <c r="FM42" s="120">
        <f t="shared" si="188"/>
        <v>6.2681148519220544</v>
      </c>
      <c r="FN42" s="120">
        <f t="shared" si="188"/>
        <v>11.25625759056844</v>
      </c>
      <c r="FO42" s="120">
        <f t="shared" si="188"/>
        <v>4.2077767364592917</v>
      </c>
      <c r="FP42" s="120">
        <f t="shared" si="188"/>
        <v>8.1603667804549875</v>
      </c>
      <c r="FQ42" s="120">
        <f t="shared" si="188"/>
        <v>3.2780574652495833</v>
      </c>
      <c r="FR42" s="120">
        <f t="shared" si="188"/>
        <v>5.8188260735516977</v>
      </c>
      <c r="FS42" s="120">
        <f t="shared" si="188"/>
        <v>1.9832178735801187</v>
      </c>
      <c r="FT42" s="321">
        <f t="shared" si="121"/>
        <v>4.124890690396704</v>
      </c>
      <c r="FU42" s="85">
        <f>+Cas_Hoy!B41</f>
        <v>423</v>
      </c>
      <c r="FV42" s="62">
        <f>+Cas_Hoy!C41</f>
        <v>375</v>
      </c>
      <c r="FW42" s="62">
        <f>+Cas_Hoy!D41</f>
        <v>1150</v>
      </c>
      <c r="FX42" s="62">
        <f>+Cas_Hoy!E41</f>
        <v>1209</v>
      </c>
      <c r="FY42" s="62">
        <f>+Cas_Hoy!F41</f>
        <v>3694</v>
      </c>
      <c r="FZ42" s="62">
        <f>+Cas_Hoy!G41</f>
        <v>3659</v>
      </c>
      <c r="GA42" s="62">
        <f>+Cas_Hoy!H41</f>
        <v>3689</v>
      </c>
      <c r="GB42" s="62">
        <f>+Cas_Hoy!I41</f>
        <v>3674</v>
      </c>
      <c r="GC42" s="62">
        <f>+Cas_Hoy!J41</f>
        <v>3071</v>
      </c>
      <c r="GD42" s="62">
        <f>+Cas_Hoy!K41</f>
        <v>3164</v>
      </c>
      <c r="GE42" s="62">
        <f>+Cas_Hoy!L41</f>
        <v>2235</v>
      </c>
      <c r="GF42" s="62">
        <f>+Cas_Hoy!M41</f>
        <v>2321</v>
      </c>
      <c r="GG42" s="62">
        <f>+Cas_Hoy!N41</f>
        <v>1360</v>
      </c>
      <c r="GH42" s="62">
        <f>+Cas_Hoy!O41</f>
        <v>1211</v>
      </c>
      <c r="GI42" s="62">
        <f>+Cas_Hoy!P41</f>
        <v>669</v>
      </c>
      <c r="GJ42" s="62">
        <f>+Cas_Hoy!Q41</f>
        <v>655</v>
      </c>
      <c r="GK42" s="62">
        <f>+Cas_Hoy!R41</f>
        <v>250</v>
      </c>
      <c r="GL42" s="62">
        <f>+Cas_Hoy!S41</f>
        <v>438</v>
      </c>
      <c r="GM42" s="62">
        <f>+Cas_Hoy!T41</f>
        <v>58</v>
      </c>
      <c r="GN42" s="590">
        <f>+Cas_Hoy!U41</f>
        <v>180</v>
      </c>
      <c r="GO42" s="543">
        <f t="shared" si="74"/>
        <v>0.28887694681673659</v>
      </c>
      <c r="GP42" s="112">
        <f t="shared" si="75"/>
        <v>0.35980355590843949</v>
      </c>
      <c r="GQ42" s="112">
        <f t="shared" si="76"/>
        <v>0.57785902152254065</v>
      </c>
      <c r="GR42" s="112">
        <f t="shared" si="77"/>
        <v>0.7</v>
      </c>
      <c r="GS42" s="323">
        <f t="shared" si="119"/>
        <v>0.35434352343643205</v>
      </c>
      <c r="GT42" s="323">
        <f t="shared" si="119"/>
        <v>0.7</v>
      </c>
      <c r="GU42" s="323">
        <f t="shared" si="119"/>
        <v>0.7</v>
      </c>
      <c r="GV42" s="323">
        <f t="shared" si="119"/>
        <v>0.7</v>
      </c>
      <c r="GW42" s="323">
        <f t="shared" si="119"/>
        <v>0.7</v>
      </c>
      <c r="GX42" s="323">
        <f t="shared" si="119"/>
        <v>0.7</v>
      </c>
      <c r="GY42" s="323">
        <f t="shared" si="119"/>
        <v>0.7</v>
      </c>
      <c r="GZ42" s="323">
        <f t="shared" ref="GZ42:HH70" si="204">MIN(+(GF42*FL42)/AV42,0.7)</f>
        <v>0.7</v>
      </c>
      <c r="HA42" s="323">
        <f t="shared" si="204"/>
        <v>0.57785902152254065</v>
      </c>
      <c r="HB42" s="323">
        <f t="shared" si="204"/>
        <v>0.7</v>
      </c>
      <c r="HC42" s="323">
        <f t="shared" si="204"/>
        <v>0.28887694681673659</v>
      </c>
      <c r="HD42" s="323">
        <f t="shared" si="204"/>
        <v>0.35980355590843949</v>
      </c>
      <c r="HE42" s="323">
        <f t="shared" si="204"/>
        <v>0.20190987388714046</v>
      </c>
      <c r="HF42" s="323">
        <f t="shared" si="204"/>
        <v>0.31714011656330171</v>
      </c>
      <c r="HG42" s="323">
        <f t="shared" si="204"/>
        <v>0.25269807831714636</v>
      </c>
      <c r="HH42" s="327">
        <f t="shared" si="204"/>
        <v>0.41008296423481072</v>
      </c>
      <c r="HI42" s="241">
        <f>+CyF_Tot!B41</f>
        <v>0</v>
      </c>
      <c r="HJ42" s="149">
        <f>+CyF_Tot!C41</f>
        <v>30714</v>
      </c>
      <c r="HK42" s="149">
        <f>+CyF_Tot!D41</f>
        <v>32651</v>
      </c>
      <c r="HL42" s="149">
        <f>+CyF_Tot!E41</f>
        <v>33963</v>
      </c>
      <c r="HM42" s="149">
        <f>+CyF_Tot!F41</f>
        <v>0</v>
      </c>
      <c r="HN42" s="149">
        <f>+CyF_Tot!G41</f>
        <v>984</v>
      </c>
      <c r="HO42" s="149">
        <f>+CyF_Tot!H41</f>
        <v>1017</v>
      </c>
      <c r="HP42" s="557">
        <f>+CyF_Tot!I41</f>
        <v>1025</v>
      </c>
      <c r="HQ42" s="93">
        <f t="shared" si="203"/>
        <v>7.1023971764042321E-2</v>
      </c>
      <c r="HR42" s="90">
        <f t="shared" si="189"/>
        <v>6.9030080334749055E-2</v>
      </c>
      <c r="HS42" s="90">
        <f t="shared" si="189"/>
        <v>6.6752109793776673E-2</v>
      </c>
      <c r="HT42" s="90">
        <f t="shared" si="189"/>
        <v>6.3984301726325465E-2</v>
      </c>
      <c r="HU42" s="90">
        <f t="shared" si="189"/>
        <v>7.0145825023969821E-2</v>
      </c>
      <c r="HV42" s="90">
        <f t="shared" si="189"/>
        <v>6.997864304786057E-2</v>
      </c>
      <c r="HW42" s="90">
        <f t="shared" si="189"/>
        <v>7.1749063041938607E-2</v>
      </c>
      <c r="HX42" s="90">
        <f t="shared" si="189"/>
        <v>7.2643685981822581E-2</v>
      </c>
      <c r="HY42" s="90">
        <f t="shared" si="189"/>
        <v>6.2822393417745939E-2</v>
      </c>
      <c r="HZ42" s="90">
        <f t="shared" si="189"/>
        <v>6.7856779490762367E-2</v>
      </c>
      <c r="IA42" s="90">
        <f t="shared" si="189"/>
        <v>5.2123372236080892E-2</v>
      </c>
      <c r="IB42" s="90">
        <f t="shared" si="189"/>
        <v>5.8715451500089964E-2</v>
      </c>
      <c r="IC42" s="90">
        <f t="shared" si="189"/>
        <v>4.1392914771359278E-2</v>
      </c>
      <c r="ID42" s="90">
        <f t="shared" si="189"/>
        <v>5.2460808181894476E-2</v>
      </c>
      <c r="IE42" s="90">
        <f t="shared" si="189"/>
        <v>2.7342484454519735E-2</v>
      </c>
      <c r="IF42" s="90">
        <f t="shared" si="189"/>
        <v>4.1682866873419849E-2</v>
      </c>
      <c r="IG42" s="90">
        <f t="shared" si="189"/>
        <v>1.138861907489278E-2</v>
      </c>
      <c r="IH42" s="90">
        <f t="shared" si="189"/>
        <v>2.2549159493062246E-2</v>
      </c>
      <c r="II42" s="90">
        <f t="shared" si="189"/>
        <v>1.2772283074646109E-3</v>
      </c>
      <c r="IJ42" s="673">
        <f t="shared" si="189"/>
        <v>5.0802522218801969E-3</v>
      </c>
      <c r="IK42" s="686"/>
      <c r="IL42" s="687"/>
      <c r="IM42" s="687"/>
      <c r="IN42" s="687"/>
      <c r="IO42" s="687"/>
      <c r="IP42" s="687"/>
      <c r="IQ42" s="687"/>
      <c r="IR42" s="687"/>
      <c r="IS42" s="687"/>
      <c r="IT42" s="687"/>
      <c r="IU42" s="687"/>
      <c r="IV42" s="687"/>
      <c r="IW42" s="687"/>
      <c r="IX42" s="687"/>
      <c r="IY42" s="687"/>
      <c r="IZ42" s="687"/>
      <c r="JA42" s="687"/>
      <c r="JB42" s="687"/>
      <c r="JC42" s="687"/>
      <c r="JD42" s="688"/>
      <c r="JF42" s="624">
        <f t="shared" si="201"/>
        <v>0</v>
      </c>
      <c r="JG42" s="625">
        <f t="shared" si="190"/>
        <v>0</v>
      </c>
      <c r="JH42" s="625">
        <f t="shared" si="190"/>
        <v>0</v>
      </c>
      <c r="JI42" s="625">
        <f t="shared" si="190"/>
        <v>43.852930275244468</v>
      </c>
      <c r="JJ42" s="625">
        <f t="shared" si="190"/>
        <v>40.000942627104884</v>
      </c>
      <c r="JK42" s="625">
        <f t="shared" si="190"/>
        <v>80.193013185343204</v>
      </c>
      <c r="JL42" s="625">
        <f t="shared" si="190"/>
        <v>391.071186626459</v>
      </c>
      <c r="JM42" s="625">
        <f t="shared" si="190"/>
        <v>231.75303546823324</v>
      </c>
      <c r="JN42" s="625">
        <f t="shared" si="190"/>
        <v>1250.5918853231751</v>
      </c>
      <c r="JO42" s="625">
        <f t="shared" si="190"/>
        <v>620.25470631790017</v>
      </c>
      <c r="JP42" s="625">
        <f t="shared" si="190"/>
        <v>3552.9040836805616</v>
      </c>
      <c r="JQ42" s="625">
        <f t="shared" si="190"/>
        <v>1290.2783571779619</v>
      </c>
      <c r="JR42" s="625">
        <f t="shared" si="190"/>
        <v>8473.3677786814787</v>
      </c>
      <c r="JS42" s="625">
        <f t="shared" si="191"/>
        <v>4064.9075126051648</v>
      </c>
      <c r="JT42" s="625">
        <f t="shared" si="191"/>
        <v>15803.555289762424</v>
      </c>
      <c r="JU42" s="625">
        <f t="shared" si="191"/>
        <v>8818.3182346707799</v>
      </c>
      <c r="JV42" s="625">
        <f t="shared" si="191"/>
        <v>26855.143922283449</v>
      </c>
      <c r="JW42" s="625">
        <f t="shared" si="191"/>
        <v>16674.257082879696</v>
      </c>
      <c r="JX42" s="625">
        <f t="shared" si="191"/>
        <v>63709.106720829928</v>
      </c>
      <c r="JY42" s="626">
        <f t="shared" si="191"/>
        <v>41423.619336703327</v>
      </c>
      <c r="JZ42" s="642">
        <f t="shared" si="192"/>
        <v>13.494966299816113</v>
      </c>
      <c r="KA42" s="625">
        <f t="shared" si="192"/>
        <v>41.467914291276529</v>
      </c>
      <c r="KB42" s="625">
        <f t="shared" si="193"/>
        <v>1563.0508394866606</v>
      </c>
      <c r="KC42" s="625">
        <f t="shared" si="193"/>
        <v>676.06624971428243</v>
      </c>
      <c r="KD42" s="625">
        <f t="shared" si="194"/>
        <v>14373.980531728894</v>
      </c>
      <c r="KE42" s="645">
        <f t="shared" si="194"/>
        <v>9585.4844928513485</v>
      </c>
      <c r="KF42" s="624">
        <f t="shared" si="195"/>
        <v>27.313674008094903</v>
      </c>
      <c r="KG42" s="625">
        <f t="shared" si="196"/>
        <v>1105.1691910084105</v>
      </c>
      <c r="KH42" s="626">
        <f t="shared" si="197"/>
        <v>11503.982466791276</v>
      </c>
    </row>
    <row r="43" spans="1:294" s="649" customFormat="1" ht="14.4">
      <c r="A43" s="510" t="s">
        <v>53</v>
      </c>
      <c r="B43" s="536">
        <v>21291</v>
      </c>
      <c r="C43" s="526">
        <f t="shared" si="198"/>
        <v>1041</v>
      </c>
      <c r="D43" s="517">
        <f t="shared" si="199"/>
        <v>22</v>
      </c>
      <c r="E43" s="495">
        <f t="shared" si="48"/>
        <v>8.7655336314580411E-3</v>
      </c>
      <c r="F43" s="208">
        <f t="shared" si="161"/>
        <v>4.6498520501620406E-2</v>
      </c>
      <c r="G43" s="30">
        <f t="shared" si="162"/>
        <v>2.5351819018148953</v>
      </c>
      <c r="H43" s="29">
        <f t="shared" si="163"/>
        <v>0.11788220763687692</v>
      </c>
      <c r="I43" s="33">
        <f t="shared" si="164"/>
        <v>0.12395492742423118</v>
      </c>
      <c r="J43" s="353">
        <f t="shared" si="165"/>
        <v>0.17601553340971271</v>
      </c>
      <c r="K43" s="581">
        <f t="shared" si="202"/>
        <v>5.8705071965798787E-3</v>
      </c>
      <c r="L43" s="354">
        <f t="shared" si="51"/>
        <v>3.785400729117367</v>
      </c>
      <c r="M43" s="355">
        <f t="shared" si="166"/>
        <v>0.18508300028233426</v>
      </c>
      <c r="N43" s="826"/>
      <c r="O43" s="364" t="s">
        <v>226</v>
      </c>
      <c r="P43" s="20" t="s">
        <v>236</v>
      </c>
      <c r="Q43" s="20"/>
      <c r="R43" s="20"/>
      <c r="S43" s="166">
        <f t="shared" si="167"/>
        <v>1041</v>
      </c>
      <c r="T43" s="167">
        <f t="shared" si="168"/>
        <v>4889.3898830491753</v>
      </c>
      <c r="U43" s="166">
        <f t="shared" si="169"/>
        <v>21</v>
      </c>
      <c r="V43" s="168">
        <f t="shared" si="170"/>
        <v>2.0588235294117647E-2</v>
      </c>
      <c r="W43" s="167">
        <f t="shared" si="171"/>
        <v>98.633225306467523</v>
      </c>
      <c r="X43" s="166">
        <f t="shared" si="172"/>
        <v>51</v>
      </c>
      <c r="Y43" s="168">
        <f t="shared" si="173"/>
        <v>5.1515151515151514E-2</v>
      </c>
      <c r="Z43" s="167">
        <f t="shared" si="174"/>
        <v>239.53783288713541</v>
      </c>
      <c r="AA43" s="166">
        <f t="shared" si="175"/>
        <v>22</v>
      </c>
      <c r="AB43" s="167">
        <f t="shared" si="176"/>
        <v>1033.3004555915645</v>
      </c>
      <c r="AC43" s="169">
        <f t="shared" si="177"/>
        <v>2.1133525456292025E-2</v>
      </c>
      <c r="AD43" s="166">
        <f t="shared" si="178"/>
        <v>0</v>
      </c>
      <c r="AE43" s="168">
        <f t="shared" si="179"/>
        <v>0</v>
      </c>
      <c r="AF43" s="167">
        <f t="shared" si="180"/>
        <v>0</v>
      </c>
      <c r="AG43" s="166">
        <f t="shared" si="181"/>
        <v>1</v>
      </c>
      <c r="AH43" s="168">
        <f t="shared" si="182"/>
        <v>4.7619047619047616E-2</v>
      </c>
      <c r="AI43" s="365">
        <f t="shared" si="183"/>
        <v>46.968202526889293</v>
      </c>
      <c r="AJ43" s="830"/>
      <c r="AK43" s="85">
        <v>1771.0566858190971</v>
      </c>
      <c r="AL43" s="62">
        <v>1663.6602925920774</v>
      </c>
      <c r="AM43" s="62">
        <v>1707.5511270736533</v>
      </c>
      <c r="AN43" s="62">
        <v>1497.4331916120859</v>
      </c>
      <c r="AO43" s="62">
        <v>1385.3276112304798</v>
      </c>
      <c r="AP43" s="62">
        <v>1300.5963720760444</v>
      </c>
      <c r="AQ43" s="62">
        <v>1285.4829635817509</v>
      </c>
      <c r="AR43" s="62">
        <v>1325.7223769696243</v>
      </c>
      <c r="AS43" s="62">
        <v>1345.4246834161399</v>
      </c>
      <c r="AT43" s="62">
        <v>1344.5158065996891</v>
      </c>
      <c r="AU43" s="62">
        <v>1059.4699864601926</v>
      </c>
      <c r="AV43" s="62">
        <v>1093.9743791238097</v>
      </c>
      <c r="AW43" s="62">
        <v>1017.2283877638046</v>
      </c>
      <c r="AX43" s="62">
        <v>1060.6459751449302</v>
      </c>
      <c r="AY43" s="62">
        <v>644.60284945513831</v>
      </c>
      <c r="AZ43" s="62">
        <v>816.46603837807424</v>
      </c>
      <c r="BA43" s="62">
        <v>268.1636720386395</v>
      </c>
      <c r="BB43" s="62">
        <v>485.94791487942342</v>
      </c>
      <c r="BC43" s="62">
        <v>31.692070331839215</v>
      </c>
      <c r="BD43" s="86">
        <v>186.03782173023902</v>
      </c>
      <c r="BE43" s="258">
        <v>2.0000000000000002E-5</v>
      </c>
      <c r="BF43" s="43">
        <v>2.0000000000000002E-5</v>
      </c>
      <c r="BG43" s="53">
        <v>5.0000000000000002E-5</v>
      </c>
      <c r="BH43" s="53">
        <v>4.0000000000000003E-5</v>
      </c>
      <c r="BI43" s="53">
        <v>1.2518952302791728E-4</v>
      </c>
      <c r="BJ43" s="53">
        <v>1.2406223545552731E-4</v>
      </c>
      <c r="BK43" s="53">
        <v>3.4000000000000002E-4</v>
      </c>
      <c r="BL43" s="53">
        <v>1.8000000000000001E-4</v>
      </c>
      <c r="BM43" s="53">
        <v>8.9999999999999998E-4</v>
      </c>
      <c r="BN43" s="53">
        <v>5.0000000000000001E-4</v>
      </c>
      <c r="BO43" s="53">
        <v>3.8E-3</v>
      </c>
      <c r="BP43" s="53">
        <v>2E-3</v>
      </c>
      <c r="BQ43" s="53">
        <v>1.6199999999999999E-2</v>
      </c>
      <c r="BR43" s="53">
        <v>6.1999999999999998E-3</v>
      </c>
      <c r="BS43" s="53">
        <v>6.1100000000000002E-2</v>
      </c>
      <c r="BT43" s="53">
        <v>2.6800000000000001E-2</v>
      </c>
      <c r="BU43" s="53">
        <v>0.1421</v>
      </c>
      <c r="BV43" s="53">
        <v>5.4699999999999999E-2</v>
      </c>
      <c r="BW43" s="53">
        <v>0.27589999999999998</v>
      </c>
      <c r="BX43" s="54">
        <v>0.1051</v>
      </c>
      <c r="BY43" s="64">
        <f>+Fall_Hoy!B43</f>
        <v>0</v>
      </c>
      <c r="BZ43" s="61">
        <f>+Fall_Hoy!C43</f>
        <v>0</v>
      </c>
      <c r="CA43" s="61">
        <f>+Fall_Hoy!D43</f>
        <v>0</v>
      </c>
      <c r="CB43" s="61">
        <f>+Fall_Hoy!E43</f>
        <v>0</v>
      </c>
      <c r="CC43" s="61">
        <f>+Fall_Hoy!F43</f>
        <v>0</v>
      </c>
      <c r="CD43" s="61">
        <f>+Fall_Hoy!G43</f>
        <v>0</v>
      </c>
      <c r="CE43" s="61">
        <f>+Fall_Hoy!H43</f>
        <v>0</v>
      </c>
      <c r="CF43" s="61">
        <f>+Fall_Hoy!I43</f>
        <v>0</v>
      </c>
      <c r="CG43" s="61">
        <f>+Fall_Hoy!J43</f>
        <v>1</v>
      </c>
      <c r="CH43" s="61">
        <f>+Fall_Hoy!K43</f>
        <v>0</v>
      </c>
      <c r="CI43" s="61">
        <f>+Fall_Hoy!L43</f>
        <v>2</v>
      </c>
      <c r="CJ43" s="61">
        <f>+Fall_Hoy!M43</f>
        <v>1</v>
      </c>
      <c r="CK43" s="61">
        <f>+Fall_Hoy!N43</f>
        <v>3</v>
      </c>
      <c r="CL43" s="61">
        <f>+Fall_Hoy!O43</f>
        <v>1</v>
      </c>
      <c r="CM43" s="61">
        <f>+Fall_Hoy!P43</f>
        <v>4</v>
      </c>
      <c r="CN43" s="61">
        <f>+Fall_Hoy!Q43</f>
        <v>1</v>
      </c>
      <c r="CO43" s="61">
        <f>+Fall_Hoy!R43</f>
        <v>1</v>
      </c>
      <c r="CP43" s="61">
        <f>+Fall_Hoy!S43</f>
        <v>4</v>
      </c>
      <c r="CQ43" s="61">
        <f>+Fall_Hoy!T43</f>
        <v>0</v>
      </c>
      <c r="CR43" s="66">
        <f>+Fall_Hoy!U43</f>
        <v>3</v>
      </c>
      <c r="CS43" s="75">
        <f t="shared" si="184"/>
        <v>0.10156090451742261</v>
      </c>
      <c r="CT43" s="76">
        <f t="shared" si="184"/>
        <v>4.5701145034697042E-2</v>
      </c>
      <c r="CU43" s="76">
        <f t="shared" si="185"/>
        <v>0.18204877824171017</v>
      </c>
      <c r="CV43" s="76">
        <f t="shared" si="185"/>
        <v>0.15206800983580399</v>
      </c>
      <c r="CW43" s="76">
        <f t="shared" si="117"/>
        <v>5.7026222071637184E-2</v>
      </c>
      <c r="CX43" s="76">
        <f t="shared" si="126"/>
        <v>7.9963317008175716E-2</v>
      </c>
      <c r="CY43" s="76">
        <f t="shared" si="127"/>
        <v>5.9121748131333161E-2</v>
      </c>
      <c r="CZ43" s="76">
        <f t="shared" si="128"/>
        <v>6.5624599472226749E-2</v>
      </c>
      <c r="DA43" s="76">
        <f t="shared" si="129"/>
        <v>0.7</v>
      </c>
      <c r="DB43" s="76">
        <f t="shared" si="130"/>
        <v>5.8757211787485629E-2</v>
      </c>
      <c r="DC43" s="76">
        <f t="shared" si="131"/>
        <v>0.49677272239883269</v>
      </c>
      <c r="DD43" s="76">
        <f t="shared" si="132"/>
        <v>0.45704909506241087</v>
      </c>
      <c r="DE43" s="76">
        <f t="shared" si="133"/>
        <v>0.18204877824171017</v>
      </c>
      <c r="DF43" s="76">
        <f t="shared" si="134"/>
        <v>0.15206800983580399</v>
      </c>
      <c r="DG43" s="76">
        <f t="shared" si="135"/>
        <v>0.10156090451742261</v>
      </c>
      <c r="DH43" s="76">
        <f t="shared" si="136"/>
        <v>4.5701145034697042E-2</v>
      </c>
      <c r="DI43" s="76">
        <f t="shared" si="137"/>
        <v>2.6242546666342511E-2</v>
      </c>
      <c r="DJ43" s="76">
        <f t="shared" si="138"/>
        <v>0.15048144123454588</v>
      </c>
      <c r="DK43" s="76">
        <f t="shared" si="139"/>
        <v>6.3107268760246124E-2</v>
      </c>
      <c r="DL43" s="316">
        <f t="shared" si="140"/>
        <v>0.15343247578406552</v>
      </c>
      <c r="DM43" s="85">
        <f>+'Cas_-14'!B42</f>
        <v>42</v>
      </c>
      <c r="DN43" s="62">
        <f>+'Cas_-14'!C42</f>
        <v>47</v>
      </c>
      <c r="DO43" s="62">
        <f>+'Cas_-14'!D42</f>
        <v>49</v>
      </c>
      <c r="DP43" s="62">
        <f>+'Cas_-14'!E42</f>
        <v>66</v>
      </c>
      <c r="DQ43" s="62">
        <f>+'Cas_-14'!F42</f>
        <v>79</v>
      </c>
      <c r="DR43" s="62">
        <f>+'Cas_-14'!G42</f>
        <v>104</v>
      </c>
      <c r="DS43" s="62">
        <f>+'Cas_-14'!H42</f>
        <v>76</v>
      </c>
      <c r="DT43" s="62">
        <f>+'Cas_-14'!I42</f>
        <v>87</v>
      </c>
      <c r="DU43" s="62">
        <f>+'Cas_-14'!J42</f>
        <v>61</v>
      </c>
      <c r="DV43" s="62">
        <f>+'Cas_-14'!K42</f>
        <v>79</v>
      </c>
      <c r="DW43" s="62">
        <f>+'Cas_-14'!L42</f>
        <v>47</v>
      </c>
      <c r="DX43" s="62">
        <f>+'Cas_-14'!M42</f>
        <v>59</v>
      </c>
      <c r="DY43" s="62">
        <f>+'Cas_-14'!N42</f>
        <v>41</v>
      </c>
      <c r="DZ43" s="62">
        <f>+'Cas_-14'!O42</f>
        <v>37</v>
      </c>
      <c r="EA43" s="62">
        <f>+'Cas_-14'!P42</f>
        <v>32</v>
      </c>
      <c r="EB43" s="62">
        <f>+'Cas_-14'!Q42</f>
        <v>32</v>
      </c>
      <c r="EC43" s="62">
        <f>+'Cas_-14'!R42</f>
        <v>8</v>
      </c>
      <c r="ED43" s="62">
        <f>+'Cas_-14'!S42</f>
        <v>22</v>
      </c>
      <c r="EE43" s="62">
        <f>+'Cas_-14'!T42</f>
        <v>2</v>
      </c>
      <c r="EF43" s="86">
        <f>+'Cas_-14'!U42</f>
        <v>3</v>
      </c>
      <c r="EG43" s="201">
        <f t="shared" si="186"/>
        <v>2.3714655965726694E-2</v>
      </c>
      <c r="EH43" s="91">
        <f t="shared" si="186"/>
        <v>2.8250959771824166E-2</v>
      </c>
      <c r="EI43" s="91">
        <f t="shared" si="186"/>
        <v>2.8696066093186114E-2</v>
      </c>
      <c r="EJ43" s="91">
        <f t="shared" si="186"/>
        <v>4.407542210877978E-2</v>
      </c>
      <c r="EK43" s="91">
        <f t="shared" si="186"/>
        <v>5.7026222071637184E-2</v>
      </c>
      <c r="EL43" s="91">
        <f t="shared" si="186"/>
        <v>7.9963317008175716E-2</v>
      </c>
      <c r="EM43" s="91">
        <f t="shared" si="186"/>
        <v>5.9121748131333161E-2</v>
      </c>
      <c r="EN43" s="91">
        <f t="shared" si="186"/>
        <v>6.5624599472226749E-2</v>
      </c>
      <c r="EO43" s="91">
        <f t="shared" si="186"/>
        <v>4.5338844122523578E-2</v>
      </c>
      <c r="EP43" s="91">
        <f t="shared" si="186"/>
        <v>5.8757211787485629E-2</v>
      </c>
      <c r="EQ43" s="91">
        <f t="shared" si="186"/>
        <v>4.4361804110215758E-2</v>
      </c>
      <c r="ER43" s="91">
        <f t="shared" si="186"/>
        <v>5.3931793217364479E-2</v>
      </c>
      <c r="ES43" s="91">
        <f t="shared" si="186"/>
        <v>4.0305599502714624E-2</v>
      </c>
      <c r="ET43" s="91">
        <f t="shared" si="186"/>
        <v>3.4884401456333439E-2</v>
      </c>
      <c r="EU43" s="91">
        <f t="shared" si="186"/>
        <v>4.9642970128116179E-2</v>
      </c>
      <c r="EV43" s="91">
        <f t="shared" si="186"/>
        <v>3.9193301981756183E-2</v>
      </c>
      <c r="EW43" s="91">
        <f t="shared" si="187"/>
        <v>2.9832527050298169E-2</v>
      </c>
      <c r="EX43" s="91">
        <f t="shared" si="187"/>
        <v>4.5272341595413129E-2</v>
      </c>
      <c r="EY43" s="91">
        <f t="shared" si="187"/>
        <v>6.3107268760246124E-2</v>
      </c>
      <c r="EZ43" s="100">
        <f t="shared" si="187"/>
        <v>1.6125753204905287E-2</v>
      </c>
      <c r="FA43" s="119">
        <f t="shared" si="200"/>
        <v>2.0458265139116198</v>
      </c>
      <c r="FB43" s="120">
        <f t="shared" si="72"/>
        <v>1.166044776119403</v>
      </c>
      <c r="FC43" s="120">
        <f t="shared" si="73"/>
        <v>4.5167118337850054</v>
      </c>
      <c r="FD43" s="120">
        <f t="shared" si="73"/>
        <v>4.3591979075850036</v>
      </c>
      <c r="FE43" s="120">
        <f t="shared" si="188"/>
        <v>1</v>
      </c>
      <c r="FF43" s="120">
        <f t="shared" si="188"/>
        <v>1</v>
      </c>
      <c r="FG43" s="120">
        <f t="shared" si="188"/>
        <v>1</v>
      </c>
      <c r="FH43" s="120">
        <f t="shared" si="188"/>
        <v>1</v>
      </c>
      <c r="FI43" s="120">
        <f t="shared" si="188"/>
        <v>15.439299645758982</v>
      </c>
      <c r="FJ43" s="120">
        <f t="shared" si="188"/>
        <v>1</v>
      </c>
      <c r="FK43" s="120">
        <f t="shared" si="188"/>
        <v>11.198208286674133</v>
      </c>
      <c r="FL43" s="120">
        <f t="shared" si="188"/>
        <v>8.4745762711864412</v>
      </c>
      <c r="FM43" s="120">
        <f t="shared" si="188"/>
        <v>4.5167118337850054</v>
      </c>
      <c r="FN43" s="120">
        <f t="shared" si="188"/>
        <v>4.3591979075850036</v>
      </c>
      <c r="FO43" s="120">
        <f t="shared" si="188"/>
        <v>2.0458265139116198</v>
      </c>
      <c r="FP43" s="120">
        <f t="shared" si="188"/>
        <v>1.166044776119403</v>
      </c>
      <c r="FQ43" s="120">
        <f t="shared" si="188"/>
        <v>0.87966220971147069</v>
      </c>
      <c r="FR43" s="120">
        <f t="shared" si="188"/>
        <v>3.3239155725444571</v>
      </c>
      <c r="FS43" s="120">
        <f t="shared" si="188"/>
        <v>1</v>
      </c>
      <c r="FT43" s="321">
        <f t="shared" si="121"/>
        <v>9.5147478591817318</v>
      </c>
      <c r="FU43" s="85">
        <f>+Cas_Hoy!B42</f>
        <v>47</v>
      </c>
      <c r="FV43" s="62">
        <f>+Cas_Hoy!C42</f>
        <v>48</v>
      </c>
      <c r="FW43" s="62">
        <f>+Cas_Hoy!D42</f>
        <v>50</v>
      </c>
      <c r="FX43" s="62">
        <f>+Cas_Hoy!E42</f>
        <v>69</v>
      </c>
      <c r="FY43" s="62">
        <f>+Cas_Hoy!F42</f>
        <v>81</v>
      </c>
      <c r="FZ43" s="62">
        <f>+Cas_Hoy!G42</f>
        <v>112</v>
      </c>
      <c r="GA43" s="62">
        <f>+Cas_Hoy!H42</f>
        <v>81</v>
      </c>
      <c r="GB43" s="62">
        <f>+Cas_Hoy!I42</f>
        <v>92</v>
      </c>
      <c r="GC43" s="62">
        <f>+Cas_Hoy!J42</f>
        <v>64</v>
      </c>
      <c r="GD43" s="62">
        <f>+Cas_Hoy!K42</f>
        <v>86</v>
      </c>
      <c r="GE43" s="62">
        <f>+Cas_Hoy!L42</f>
        <v>53</v>
      </c>
      <c r="GF43" s="62">
        <f>+Cas_Hoy!M42</f>
        <v>60</v>
      </c>
      <c r="GG43" s="62">
        <f>+Cas_Hoy!N42</f>
        <v>42</v>
      </c>
      <c r="GH43" s="62">
        <f>+Cas_Hoy!O42</f>
        <v>39</v>
      </c>
      <c r="GI43" s="62">
        <f>+Cas_Hoy!P42</f>
        <v>32</v>
      </c>
      <c r="GJ43" s="62">
        <f>+Cas_Hoy!Q42</f>
        <v>32</v>
      </c>
      <c r="GK43" s="62">
        <f>+Cas_Hoy!R42</f>
        <v>8</v>
      </c>
      <c r="GL43" s="62">
        <f>+Cas_Hoy!S42</f>
        <v>23</v>
      </c>
      <c r="GM43" s="62">
        <f>+Cas_Hoy!T42</f>
        <v>2</v>
      </c>
      <c r="GN43" s="590">
        <f>+Cas_Hoy!U42</f>
        <v>3</v>
      </c>
      <c r="GO43" s="543">
        <f t="shared" si="74"/>
        <v>0.1015609045174226</v>
      </c>
      <c r="GP43" s="112">
        <f t="shared" si="75"/>
        <v>4.5701145034697049E-2</v>
      </c>
      <c r="GQ43" s="112">
        <f t="shared" si="76"/>
        <v>0.1864889923451665</v>
      </c>
      <c r="GR43" s="112">
        <f t="shared" si="77"/>
        <v>0.16028790225936096</v>
      </c>
      <c r="GS43" s="323">
        <f t="shared" ref="GS43:HB76" si="205">MIN(+(FY43*FE43)/AO43,0.7)</f>
        <v>5.8469923896235593E-2</v>
      </c>
      <c r="GT43" s="323">
        <f t="shared" si="205"/>
        <v>8.6114341393420002E-2</v>
      </c>
      <c r="GU43" s="323">
        <f t="shared" si="205"/>
        <v>6.3011336824184028E-2</v>
      </c>
      <c r="GV43" s="323">
        <f t="shared" si="205"/>
        <v>6.9396128177527133E-2</v>
      </c>
      <c r="GW43" s="323">
        <f t="shared" si="205"/>
        <v>0.7</v>
      </c>
      <c r="GX43" s="323">
        <f t="shared" si="205"/>
        <v>6.396354700916157E-2</v>
      </c>
      <c r="GY43" s="323">
        <f t="shared" si="205"/>
        <v>0.56019051674761977</v>
      </c>
      <c r="GZ43" s="323">
        <f t="shared" si="204"/>
        <v>0.46479568989397718</v>
      </c>
      <c r="HA43" s="323">
        <f t="shared" si="204"/>
        <v>0.1864889923451665</v>
      </c>
      <c r="HB43" s="323">
        <f t="shared" si="204"/>
        <v>0.16028790225936096</v>
      </c>
      <c r="HC43" s="323">
        <f t="shared" si="204"/>
        <v>0.1015609045174226</v>
      </c>
      <c r="HD43" s="323">
        <f t="shared" si="204"/>
        <v>4.5701145034697049E-2</v>
      </c>
      <c r="HE43" s="323">
        <f t="shared" si="204"/>
        <v>2.6242546666342511E-2</v>
      </c>
      <c r="HF43" s="323">
        <f t="shared" si="204"/>
        <v>0.15732150674520706</v>
      </c>
      <c r="HG43" s="323">
        <f t="shared" si="204"/>
        <v>6.3107268760246124E-2</v>
      </c>
      <c r="HH43" s="327">
        <f t="shared" si="204"/>
        <v>0.15343247578406552</v>
      </c>
      <c r="HI43" s="241">
        <f>+CyF_Tot!B42</f>
        <v>0</v>
      </c>
      <c r="HJ43" s="149">
        <f>+CyF_Tot!C42</f>
        <v>990</v>
      </c>
      <c r="HK43" s="149">
        <f>+CyF_Tot!D42</f>
        <v>1020</v>
      </c>
      <c r="HL43" s="149">
        <f>+CyF_Tot!E42</f>
        <v>1041</v>
      </c>
      <c r="HM43" s="149">
        <f>+CyF_Tot!F42</f>
        <v>0</v>
      </c>
      <c r="HN43" s="149">
        <f>+CyF_Tot!G42</f>
        <v>21</v>
      </c>
      <c r="HO43" s="149">
        <f>+CyF_Tot!H42</f>
        <v>22</v>
      </c>
      <c r="HP43" s="557">
        <f>+CyF_Tot!I42</f>
        <v>22</v>
      </c>
      <c r="HQ43" s="93">
        <f t="shared" si="203"/>
        <v>8.3183349106152701E-2</v>
      </c>
      <c r="HR43" s="90">
        <f t="shared" si="189"/>
        <v>7.8139133558408597E-2</v>
      </c>
      <c r="HS43" s="90">
        <f t="shared" si="189"/>
        <v>8.0200607161413431E-2</v>
      </c>
      <c r="HT43" s="90">
        <f t="shared" si="189"/>
        <v>7.0331745414122682E-2</v>
      </c>
      <c r="HU43" s="90">
        <f t="shared" si="189"/>
        <v>6.5066347810364938E-2</v>
      </c>
      <c r="HV43" s="90">
        <f t="shared" si="189"/>
        <v>6.108667380940512E-2</v>
      </c>
      <c r="HW43" s="90">
        <f t="shared" si="189"/>
        <v>6.0376824178373534E-2</v>
      </c>
      <c r="HX43" s="90">
        <f t="shared" si="189"/>
        <v>6.2266797095938395E-2</v>
      </c>
      <c r="HY43" s="90">
        <f t="shared" si="189"/>
        <v>6.3192179015365169E-2</v>
      </c>
      <c r="HZ43" s="90">
        <f t="shared" si="189"/>
        <v>6.314949070497812E-2</v>
      </c>
      <c r="IA43" s="90">
        <f t="shared" si="189"/>
        <v>4.9761400895222983E-2</v>
      </c>
      <c r="IB43" s="90">
        <f t="shared" si="189"/>
        <v>5.1382010197915072E-2</v>
      </c>
      <c r="IC43" s="90">
        <f t="shared" si="189"/>
        <v>4.7777388932591452E-2</v>
      </c>
      <c r="ID43" s="90">
        <f t="shared" si="189"/>
        <v>4.9816634969937074E-2</v>
      </c>
      <c r="IE43" s="90">
        <f t="shared" si="189"/>
        <v>3.0275837182618868E-2</v>
      </c>
      <c r="IF43" s="90">
        <f t="shared" si="189"/>
        <v>3.8347942246868362E-2</v>
      </c>
      <c r="IG43" s="90">
        <f t="shared" si="189"/>
        <v>1.259516565866514E-2</v>
      </c>
      <c r="IH43" s="90">
        <f t="shared" si="189"/>
        <v>2.2824100083576319E-2</v>
      </c>
      <c r="II43" s="90">
        <f t="shared" si="189"/>
        <v>1.4885195778422439E-3</v>
      </c>
      <c r="IJ43" s="673">
        <f t="shared" si="189"/>
        <v>8.737862088687192E-3</v>
      </c>
      <c r="IK43" s="686"/>
      <c r="IL43" s="687"/>
      <c r="IM43" s="687"/>
      <c r="IN43" s="687"/>
      <c r="IO43" s="687"/>
      <c r="IP43" s="687"/>
      <c r="IQ43" s="687"/>
      <c r="IR43" s="687"/>
      <c r="IS43" s="687"/>
      <c r="IT43" s="687"/>
      <c r="IU43" s="687"/>
      <c r="IV43" s="687"/>
      <c r="IW43" s="687"/>
      <c r="IX43" s="687"/>
      <c r="IY43" s="687"/>
      <c r="IZ43" s="687"/>
      <c r="JA43" s="687"/>
      <c r="JB43" s="687"/>
      <c r="JC43" s="687"/>
      <c r="JD43" s="688"/>
      <c r="JF43" s="624">
        <f t="shared" si="201"/>
        <v>0</v>
      </c>
      <c r="JG43" s="625">
        <f t="shared" si="190"/>
        <v>0</v>
      </c>
      <c r="JH43" s="625">
        <f t="shared" si="190"/>
        <v>0</v>
      </c>
      <c r="JI43" s="625">
        <f t="shared" si="190"/>
        <v>0</v>
      </c>
      <c r="JJ43" s="625">
        <f t="shared" si="190"/>
        <v>0</v>
      </c>
      <c r="JK43" s="625">
        <f t="shared" si="190"/>
        <v>0</v>
      </c>
      <c r="JL43" s="625">
        <f t="shared" si="190"/>
        <v>0</v>
      </c>
      <c r="JM43" s="625">
        <f t="shared" si="190"/>
        <v>0</v>
      </c>
      <c r="JN43" s="625">
        <f t="shared" si="190"/>
        <v>743.25973971350129</v>
      </c>
      <c r="JO43" s="625">
        <f t="shared" si="190"/>
        <v>0</v>
      </c>
      <c r="JP43" s="625">
        <f t="shared" si="190"/>
        <v>1887.7363451155641</v>
      </c>
      <c r="JQ43" s="625">
        <f t="shared" si="190"/>
        <v>914.09819012482171</v>
      </c>
      <c r="JR43" s="625">
        <f t="shared" si="190"/>
        <v>2949.1902075157041</v>
      </c>
      <c r="JS43" s="625">
        <f t="shared" si="191"/>
        <v>942.82166098198479</v>
      </c>
      <c r="JT43" s="625">
        <f t="shared" si="191"/>
        <v>6205.371266014522</v>
      </c>
      <c r="JU43" s="625">
        <f t="shared" si="191"/>
        <v>1224.7906869298808</v>
      </c>
      <c r="JV43" s="625">
        <f t="shared" si="191"/>
        <v>3729.0658812872712</v>
      </c>
      <c r="JW43" s="625">
        <f t="shared" si="191"/>
        <v>8231.3348355296603</v>
      </c>
      <c r="JX43" s="625">
        <f t="shared" si="191"/>
        <v>0</v>
      </c>
      <c r="JY43" s="626">
        <f t="shared" si="191"/>
        <v>16125.753204905286</v>
      </c>
      <c r="JZ43" s="642">
        <f t="shared" si="192"/>
        <v>0</v>
      </c>
      <c r="KA43" s="625">
        <f t="shared" si="192"/>
        <v>0</v>
      </c>
      <c r="KB43" s="625">
        <f t="shared" si="193"/>
        <v>812.92493559496177</v>
      </c>
      <c r="KC43" s="625">
        <f t="shared" si="193"/>
        <v>265.65981153958677</v>
      </c>
      <c r="KD43" s="625">
        <f t="shared" si="194"/>
        <v>4078.1225971507383</v>
      </c>
      <c r="KE43" s="645">
        <f t="shared" si="194"/>
        <v>3530.6609954567643</v>
      </c>
      <c r="KF43" s="624">
        <f t="shared" si="195"/>
        <v>0</v>
      </c>
      <c r="KG43" s="625">
        <f t="shared" si="196"/>
        <v>536.58214532908789</v>
      </c>
      <c r="KH43" s="626">
        <f t="shared" si="197"/>
        <v>3768.7455772351568</v>
      </c>
    </row>
    <row r="44" spans="1:294" s="649" customFormat="1" ht="14.4">
      <c r="A44" s="510" t="s">
        <v>54</v>
      </c>
      <c r="B44" s="536">
        <v>67667</v>
      </c>
      <c r="C44" s="526">
        <f t="shared" si="198"/>
        <v>4710</v>
      </c>
      <c r="D44" s="517">
        <f t="shared" si="199"/>
        <v>145</v>
      </c>
      <c r="E44" s="495">
        <f t="shared" si="48"/>
        <v>8.4046768893408768E-3</v>
      </c>
      <c r="F44" s="208">
        <f t="shared" si="161"/>
        <v>6.3117915675292235E-2</v>
      </c>
      <c r="G44" s="30">
        <f t="shared" si="162"/>
        <v>4.039405093765656</v>
      </c>
      <c r="H44" s="29">
        <f t="shared" si="163"/>
        <v>0.2549588300866466</v>
      </c>
      <c r="I44" s="33">
        <f t="shared" si="164"/>
        <v>0.28116508773310833</v>
      </c>
      <c r="J44" s="353">
        <f t="shared" si="165"/>
        <v>0.36709108677774044</v>
      </c>
      <c r="K44" s="581">
        <f t="shared" si="202"/>
        <v>5.8373702444593457E-3</v>
      </c>
      <c r="L44" s="354">
        <f t="shared" si="51"/>
        <v>5.8159570519759693</v>
      </c>
      <c r="M44" s="355">
        <f t="shared" si="166"/>
        <v>0.40439324825316525</v>
      </c>
      <c r="N44" s="826"/>
      <c r="O44" s="364" t="s">
        <v>226</v>
      </c>
      <c r="P44" s="20" t="s">
        <v>237</v>
      </c>
      <c r="Q44" s="20"/>
      <c r="R44" s="20"/>
      <c r="S44" s="166">
        <f t="shared" si="167"/>
        <v>4710</v>
      </c>
      <c r="T44" s="167">
        <f t="shared" si="168"/>
        <v>6960.5568445475637</v>
      </c>
      <c r="U44" s="166">
        <f t="shared" si="169"/>
        <v>197</v>
      </c>
      <c r="V44" s="168">
        <f t="shared" si="170"/>
        <v>4.365167294482606E-2</v>
      </c>
      <c r="W44" s="167">
        <f t="shared" si="171"/>
        <v>291.13157078043952</v>
      </c>
      <c r="X44" s="166">
        <f t="shared" si="172"/>
        <v>439</v>
      </c>
      <c r="Y44" s="168">
        <f t="shared" si="173"/>
        <v>0.10278623273238117</v>
      </c>
      <c r="Z44" s="167">
        <f t="shared" si="174"/>
        <v>648.76527701833982</v>
      </c>
      <c r="AA44" s="166">
        <f t="shared" si="175"/>
        <v>145</v>
      </c>
      <c r="AB44" s="167">
        <f t="shared" si="176"/>
        <v>2142.8465869626257</v>
      </c>
      <c r="AC44" s="169">
        <f t="shared" si="177"/>
        <v>3.0785562632696391E-2</v>
      </c>
      <c r="AD44" s="166">
        <f t="shared" si="178"/>
        <v>0</v>
      </c>
      <c r="AE44" s="168">
        <f t="shared" si="179"/>
        <v>0</v>
      </c>
      <c r="AF44" s="167">
        <f t="shared" si="180"/>
        <v>0</v>
      </c>
      <c r="AG44" s="166">
        <f t="shared" si="181"/>
        <v>7</v>
      </c>
      <c r="AH44" s="168">
        <f t="shared" si="182"/>
        <v>5.0724637681159424E-2</v>
      </c>
      <c r="AI44" s="365">
        <f t="shared" si="183"/>
        <v>103.44776626716124</v>
      </c>
      <c r="AJ44" s="830"/>
      <c r="AK44" s="85">
        <v>5348.5022075403804</v>
      </c>
      <c r="AL44" s="62">
        <v>4915.5963990956625</v>
      </c>
      <c r="AM44" s="62">
        <v>4976.918898413177</v>
      </c>
      <c r="AN44" s="62">
        <v>4827.9039794132477</v>
      </c>
      <c r="AO44" s="62">
        <v>4105.2524150405479</v>
      </c>
      <c r="AP44" s="62">
        <v>4056.5410237208648</v>
      </c>
      <c r="AQ44" s="62">
        <v>4516.6721043314519</v>
      </c>
      <c r="AR44" s="62">
        <v>4429.3682528688687</v>
      </c>
      <c r="AS44" s="62">
        <v>4252.9490927271581</v>
      </c>
      <c r="AT44" s="62">
        <v>4469.302157055301</v>
      </c>
      <c r="AU44" s="62">
        <v>3491.4276634391999</v>
      </c>
      <c r="AV44" s="62">
        <v>3783.5691997455096</v>
      </c>
      <c r="AW44" s="62">
        <v>3261.5816909604127</v>
      </c>
      <c r="AX44" s="62">
        <v>3653.0008334050599</v>
      </c>
      <c r="AY44" s="62">
        <v>1997.2168214010394</v>
      </c>
      <c r="AZ44" s="62">
        <v>2668.763026682519</v>
      </c>
      <c r="BA44" s="62">
        <v>878.16195318384678</v>
      </c>
      <c r="BB44" s="62">
        <v>1572.4428648413623</v>
      </c>
      <c r="BC44" s="62">
        <v>55.317288389533651</v>
      </c>
      <c r="BD44" s="86">
        <v>406.51286096684589</v>
      </c>
      <c r="BE44" s="258">
        <v>2.0000000000000002E-5</v>
      </c>
      <c r="BF44" s="43">
        <v>2.0000000000000002E-5</v>
      </c>
      <c r="BG44" s="53">
        <v>5.0000000000000002E-5</v>
      </c>
      <c r="BH44" s="53">
        <v>4.0000000000000003E-5</v>
      </c>
      <c r="BI44" s="53">
        <v>1.2518952302791728E-4</v>
      </c>
      <c r="BJ44" s="53">
        <v>1.2406223545552731E-4</v>
      </c>
      <c r="BK44" s="53">
        <v>3.4000000000000002E-4</v>
      </c>
      <c r="BL44" s="53">
        <v>1.8000000000000001E-4</v>
      </c>
      <c r="BM44" s="53">
        <v>8.9999999999999998E-4</v>
      </c>
      <c r="BN44" s="53">
        <v>5.0000000000000001E-4</v>
      </c>
      <c r="BO44" s="53">
        <v>3.8E-3</v>
      </c>
      <c r="BP44" s="53">
        <v>2E-3</v>
      </c>
      <c r="BQ44" s="53">
        <v>1.6199999999999999E-2</v>
      </c>
      <c r="BR44" s="53">
        <v>6.1999999999999998E-3</v>
      </c>
      <c r="BS44" s="53">
        <v>6.1100000000000002E-2</v>
      </c>
      <c r="BT44" s="53">
        <v>2.6800000000000001E-2</v>
      </c>
      <c r="BU44" s="53">
        <v>0.1421</v>
      </c>
      <c r="BV44" s="53">
        <v>5.4699999999999999E-2</v>
      </c>
      <c r="BW44" s="53">
        <v>0.27589999999999998</v>
      </c>
      <c r="BX44" s="54">
        <v>0.1051</v>
      </c>
      <c r="BY44" s="64">
        <f>+Fall_Hoy!B44</f>
        <v>0</v>
      </c>
      <c r="BZ44" s="61">
        <f>+Fall_Hoy!C44</f>
        <v>0</v>
      </c>
      <c r="CA44" s="61">
        <f>+Fall_Hoy!D44</f>
        <v>0</v>
      </c>
      <c r="CB44" s="61">
        <f>+Fall_Hoy!E44</f>
        <v>0</v>
      </c>
      <c r="CC44" s="61">
        <f>+Fall_Hoy!F44</f>
        <v>0</v>
      </c>
      <c r="CD44" s="61">
        <f>+Fall_Hoy!G44</f>
        <v>1</v>
      </c>
      <c r="CE44" s="61">
        <f>+Fall_Hoy!H44</f>
        <v>2</v>
      </c>
      <c r="CF44" s="61">
        <f>+Fall_Hoy!I44</f>
        <v>0</v>
      </c>
      <c r="CG44" s="61">
        <f>+Fall_Hoy!J44</f>
        <v>3</v>
      </c>
      <c r="CH44" s="61">
        <f>+Fall_Hoy!K44</f>
        <v>3</v>
      </c>
      <c r="CI44" s="61">
        <f>+Fall_Hoy!L44</f>
        <v>7</v>
      </c>
      <c r="CJ44" s="61">
        <f>+Fall_Hoy!M44</f>
        <v>2</v>
      </c>
      <c r="CK44" s="61">
        <f>+Fall_Hoy!N44</f>
        <v>19</v>
      </c>
      <c r="CL44" s="61">
        <f>+Fall_Hoy!O44</f>
        <v>6</v>
      </c>
      <c r="CM44" s="61">
        <f>+Fall_Hoy!P44</f>
        <v>25</v>
      </c>
      <c r="CN44" s="61">
        <f>+Fall_Hoy!Q44</f>
        <v>17</v>
      </c>
      <c r="CO44" s="61">
        <f>+Fall_Hoy!R44</f>
        <v>24</v>
      </c>
      <c r="CP44" s="61">
        <f>+Fall_Hoy!S44</f>
        <v>18</v>
      </c>
      <c r="CQ44" s="61">
        <f>+Fall_Hoy!T44</f>
        <v>9</v>
      </c>
      <c r="CR44" s="66">
        <f>+Fall_Hoy!U44</f>
        <v>7</v>
      </c>
      <c r="CS44" s="75">
        <f t="shared" si="184"/>
        <v>0.20486774315033873</v>
      </c>
      <c r="CT44" s="76">
        <f t="shared" si="184"/>
        <v>0.23768628082257076</v>
      </c>
      <c r="CU44" s="76">
        <f t="shared" si="185"/>
        <v>0.35959225225705832</v>
      </c>
      <c r="CV44" s="76">
        <f t="shared" si="185"/>
        <v>0.26491697637577949</v>
      </c>
      <c r="CW44" s="76">
        <f t="shared" si="117"/>
        <v>9.0615621742792571E-2</v>
      </c>
      <c r="CX44" s="76">
        <f t="shared" si="126"/>
        <v>0.7</v>
      </c>
      <c r="CY44" s="76">
        <f t="shared" si="127"/>
        <v>0.7</v>
      </c>
      <c r="CZ44" s="76">
        <f t="shared" si="128"/>
        <v>9.1435161151409011E-2</v>
      </c>
      <c r="DA44" s="76">
        <f t="shared" si="129"/>
        <v>0.7</v>
      </c>
      <c r="DB44" s="76">
        <f t="shared" si="130"/>
        <v>0.7</v>
      </c>
      <c r="DC44" s="76">
        <f t="shared" si="131"/>
        <v>0.52760802764086057</v>
      </c>
      <c r="DD44" s="76">
        <f t="shared" si="132"/>
        <v>0.26430070317394005</v>
      </c>
      <c r="DE44" s="76">
        <f t="shared" si="133"/>
        <v>0.35959225225705832</v>
      </c>
      <c r="DF44" s="76">
        <f t="shared" si="134"/>
        <v>0.26491697637577949</v>
      </c>
      <c r="DG44" s="76">
        <f t="shared" si="135"/>
        <v>0.20486774315033873</v>
      </c>
      <c r="DH44" s="76">
        <f t="shared" si="136"/>
        <v>0.23768628082257076</v>
      </c>
      <c r="DI44" s="76">
        <f t="shared" si="137"/>
        <v>0.19232801381597034</v>
      </c>
      <c r="DJ44" s="76">
        <f t="shared" si="138"/>
        <v>0.20927160473655723</v>
      </c>
      <c r="DK44" s="76">
        <f t="shared" si="139"/>
        <v>0.5896983678868033</v>
      </c>
      <c r="DL44" s="316">
        <f t="shared" si="140"/>
        <v>0.16384041295978605</v>
      </c>
      <c r="DM44" s="85">
        <f>+'Cas_-14'!B43</f>
        <v>66</v>
      </c>
      <c r="DN44" s="62">
        <f>+'Cas_-14'!C43</f>
        <v>60</v>
      </c>
      <c r="DO44" s="62">
        <f>+'Cas_-14'!D43</f>
        <v>146</v>
      </c>
      <c r="DP44" s="62">
        <f>+'Cas_-14'!E43</f>
        <v>166</v>
      </c>
      <c r="DQ44" s="62">
        <f>+'Cas_-14'!F43</f>
        <v>372</v>
      </c>
      <c r="DR44" s="62">
        <f>+'Cas_-14'!G43</f>
        <v>397</v>
      </c>
      <c r="DS44" s="62">
        <f>+'Cas_-14'!H43</f>
        <v>389</v>
      </c>
      <c r="DT44" s="62">
        <f>+'Cas_-14'!I43</f>
        <v>405</v>
      </c>
      <c r="DU44" s="62">
        <f>+'Cas_-14'!J43</f>
        <v>376</v>
      </c>
      <c r="DV44" s="62">
        <f>+'Cas_-14'!K43</f>
        <v>393</v>
      </c>
      <c r="DW44" s="62">
        <f>+'Cas_-14'!L43</f>
        <v>306</v>
      </c>
      <c r="DX44" s="62">
        <f>+'Cas_-14'!M43</f>
        <v>324</v>
      </c>
      <c r="DY44" s="62">
        <f>+'Cas_-14'!N43</f>
        <v>173</v>
      </c>
      <c r="DZ44" s="62">
        <f>+'Cas_-14'!O43</f>
        <v>179</v>
      </c>
      <c r="EA44" s="62">
        <f>+'Cas_-14'!P43</f>
        <v>140</v>
      </c>
      <c r="EB44" s="62">
        <f>+'Cas_-14'!Q43</f>
        <v>143</v>
      </c>
      <c r="EC44" s="62">
        <f>+'Cas_-14'!R43</f>
        <v>62</v>
      </c>
      <c r="ED44" s="62">
        <f>+'Cas_-14'!S43</f>
        <v>85</v>
      </c>
      <c r="EE44" s="62">
        <f>+'Cas_-14'!T43</f>
        <v>12</v>
      </c>
      <c r="EF44" s="86">
        <f>+'Cas_-14'!U43</f>
        <v>36</v>
      </c>
      <c r="EG44" s="201">
        <f t="shared" si="186"/>
        <v>1.2339903292355837E-2</v>
      </c>
      <c r="EH44" s="90">
        <f t="shared" si="186"/>
        <v>1.2206046861584972E-2</v>
      </c>
      <c r="EI44" s="90">
        <f t="shared" si="186"/>
        <v>2.9335418756080218E-2</v>
      </c>
      <c r="EJ44" s="90">
        <f t="shared" si="186"/>
        <v>3.4383451018877673E-2</v>
      </c>
      <c r="EK44" s="90">
        <f t="shared" si="186"/>
        <v>9.0615621742792571E-2</v>
      </c>
      <c r="EL44" s="90">
        <f t="shared" si="186"/>
        <v>9.7866630135999833E-2</v>
      </c>
      <c r="EM44" s="90">
        <f t="shared" si="186"/>
        <v>8.6125357567345254E-2</v>
      </c>
      <c r="EN44" s="90">
        <f t="shared" si="186"/>
        <v>9.1435161151409011E-2</v>
      </c>
      <c r="EO44" s="90">
        <f t="shared" si="186"/>
        <v>8.8409240694412833E-2</v>
      </c>
      <c r="EP44" s="90">
        <f t="shared" si="186"/>
        <v>8.7933190952329071E-2</v>
      </c>
      <c r="EQ44" s="90">
        <f t="shared" si="186"/>
        <v>8.7643230648684678E-2</v>
      </c>
      <c r="ER44" s="90">
        <f t="shared" si="186"/>
        <v>8.563342782835659E-2</v>
      </c>
      <c r="ES44" s="90">
        <f t="shared" si="186"/>
        <v>5.3041749798717452E-2</v>
      </c>
      <c r="ET44" s="90">
        <f t="shared" si="186"/>
        <v>4.9000810063640009E-2</v>
      </c>
      <c r="EU44" s="90">
        <f t="shared" si="186"/>
        <v>7.0097546996319898E-2</v>
      </c>
      <c r="EV44" s="90">
        <f t="shared" si="186"/>
        <v>5.35828766249659E-2</v>
      </c>
      <c r="EW44" s="90">
        <f t="shared" si="187"/>
        <v>7.0602011138394247E-2</v>
      </c>
      <c r="EX44" s="90">
        <f t="shared" si="187"/>
        <v>5.4056018123479051E-2</v>
      </c>
      <c r="EY44" s="90">
        <f t="shared" si="187"/>
        <v>0.21693037293329204</v>
      </c>
      <c r="EZ44" s="99">
        <f t="shared" si="187"/>
        <v>8.8558083782092359E-2</v>
      </c>
      <c r="FA44" s="119">
        <f t="shared" si="200"/>
        <v>2.9226093055880291</v>
      </c>
      <c r="FB44" s="120">
        <f t="shared" si="72"/>
        <v>4.4358626448178677</v>
      </c>
      <c r="FC44" s="120">
        <f t="shared" si="73"/>
        <v>6.7794191108256623</v>
      </c>
      <c r="FD44" s="120">
        <f t="shared" si="73"/>
        <v>5.406379527842855</v>
      </c>
      <c r="FE44" s="120">
        <f t="shared" si="188"/>
        <v>1</v>
      </c>
      <c r="FF44" s="120">
        <f t="shared" si="188"/>
        <v>7.1525912257042954</v>
      </c>
      <c r="FG44" s="120">
        <f t="shared" si="188"/>
        <v>8.1276875913419442</v>
      </c>
      <c r="FH44" s="120">
        <f t="shared" si="188"/>
        <v>1</v>
      </c>
      <c r="FI44" s="120">
        <f t="shared" si="188"/>
        <v>7.9177243747580066</v>
      </c>
      <c r="FJ44" s="120">
        <f t="shared" si="188"/>
        <v>7.9605890838135132</v>
      </c>
      <c r="FK44" s="120">
        <f t="shared" si="188"/>
        <v>6.0199518403852759</v>
      </c>
      <c r="FL44" s="120">
        <f t="shared" si="188"/>
        <v>3.0864197530864192</v>
      </c>
      <c r="FM44" s="120">
        <f t="shared" si="188"/>
        <v>6.7794191108256623</v>
      </c>
      <c r="FN44" s="120">
        <f t="shared" si="188"/>
        <v>5.406379527842855</v>
      </c>
      <c r="FO44" s="120">
        <f t="shared" si="188"/>
        <v>2.9226093055880291</v>
      </c>
      <c r="FP44" s="120">
        <f t="shared" si="188"/>
        <v>4.4358626448178677</v>
      </c>
      <c r="FQ44" s="120">
        <f t="shared" si="188"/>
        <v>2.724115230074232</v>
      </c>
      <c r="FR44" s="120">
        <f t="shared" si="188"/>
        <v>3.8713840197870737</v>
      </c>
      <c r="FS44" s="120">
        <f t="shared" si="188"/>
        <v>2.7183762232693005</v>
      </c>
      <c r="FT44" s="321">
        <f t="shared" si="121"/>
        <v>1.8500898615075589</v>
      </c>
      <c r="FU44" s="85">
        <f>+Cas_Hoy!B43</f>
        <v>71</v>
      </c>
      <c r="FV44" s="62">
        <f>+Cas_Hoy!C43</f>
        <v>63</v>
      </c>
      <c r="FW44" s="62">
        <f>+Cas_Hoy!D43</f>
        <v>169</v>
      </c>
      <c r="FX44" s="62">
        <f>+Cas_Hoy!E43</f>
        <v>184</v>
      </c>
      <c r="FY44" s="62">
        <f>+Cas_Hoy!F43</f>
        <v>401</v>
      </c>
      <c r="FZ44" s="62">
        <f>+Cas_Hoy!G43</f>
        <v>452</v>
      </c>
      <c r="GA44" s="62">
        <f>+Cas_Hoy!H43</f>
        <v>433</v>
      </c>
      <c r="GB44" s="62">
        <f>+Cas_Hoy!I43</f>
        <v>447</v>
      </c>
      <c r="GC44" s="62">
        <f>+Cas_Hoy!J43</f>
        <v>419</v>
      </c>
      <c r="GD44" s="62">
        <f>+Cas_Hoy!K43</f>
        <v>431</v>
      </c>
      <c r="GE44" s="62">
        <f>+Cas_Hoy!L43</f>
        <v>336</v>
      </c>
      <c r="GF44" s="62">
        <f>+Cas_Hoy!M43</f>
        <v>342</v>
      </c>
      <c r="GG44" s="62">
        <f>+Cas_Hoy!N43</f>
        <v>199</v>
      </c>
      <c r="GH44" s="62">
        <f>+Cas_Hoy!O43</f>
        <v>201</v>
      </c>
      <c r="GI44" s="62">
        <f>+Cas_Hoy!P43</f>
        <v>154</v>
      </c>
      <c r="GJ44" s="62">
        <f>+Cas_Hoy!Q43</f>
        <v>154</v>
      </c>
      <c r="GK44" s="62">
        <f>+Cas_Hoy!R43</f>
        <v>66</v>
      </c>
      <c r="GL44" s="62">
        <f>+Cas_Hoy!S43</f>
        <v>92</v>
      </c>
      <c r="GM44" s="62">
        <f>+Cas_Hoy!T43</f>
        <v>13</v>
      </c>
      <c r="GN44" s="590">
        <f>+Cas_Hoy!U43</f>
        <v>37</v>
      </c>
      <c r="GO44" s="543">
        <f t="shared" si="74"/>
        <v>0.22535451746537261</v>
      </c>
      <c r="GP44" s="112">
        <f t="shared" si="75"/>
        <v>0.25596984088584546</v>
      </c>
      <c r="GQ44" s="112">
        <f t="shared" si="76"/>
        <v>0.41363501849222317</v>
      </c>
      <c r="GR44" s="112">
        <f t="shared" si="77"/>
        <v>0.2974766047571602</v>
      </c>
      <c r="GS44" s="323">
        <f t="shared" si="205"/>
        <v>9.7679742792633931E-2</v>
      </c>
      <c r="GT44" s="323">
        <f t="shared" si="205"/>
        <v>0.7</v>
      </c>
      <c r="GU44" s="323">
        <f t="shared" si="205"/>
        <v>0.7</v>
      </c>
      <c r="GV44" s="323">
        <f t="shared" si="205"/>
        <v>0.10091732601155513</v>
      </c>
      <c r="GW44" s="323">
        <f t="shared" si="205"/>
        <v>0.7</v>
      </c>
      <c r="GX44" s="323">
        <f t="shared" si="205"/>
        <v>0.7</v>
      </c>
      <c r="GY44" s="323">
        <f t="shared" si="205"/>
        <v>0.57933430486055271</v>
      </c>
      <c r="GZ44" s="323">
        <f t="shared" si="204"/>
        <v>0.27898407557249227</v>
      </c>
      <c r="HA44" s="323">
        <f t="shared" si="204"/>
        <v>0.41363501849222317</v>
      </c>
      <c r="HB44" s="323">
        <f t="shared" si="204"/>
        <v>0.2974766047571602</v>
      </c>
      <c r="HC44" s="323">
        <f t="shared" si="204"/>
        <v>0.22535451746537261</v>
      </c>
      <c r="HD44" s="323">
        <f t="shared" si="204"/>
        <v>0.25596984088584546</v>
      </c>
      <c r="HE44" s="323">
        <f t="shared" si="204"/>
        <v>0.20473627277183939</v>
      </c>
      <c r="HF44" s="323">
        <f t="shared" si="204"/>
        <v>0.22650573689133255</v>
      </c>
      <c r="HG44" s="323">
        <f t="shared" si="204"/>
        <v>0.63883989854403689</v>
      </c>
      <c r="HH44" s="327">
        <f t="shared" si="204"/>
        <v>0.16839153554200234</v>
      </c>
      <c r="HI44" s="241">
        <f>+CyF_Tot!B43</f>
        <v>0</v>
      </c>
      <c r="HJ44" s="149">
        <f>+CyF_Tot!C43</f>
        <v>4271</v>
      </c>
      <c r="HK44" s="149">
        <f>+CyF_Tot!D43</f>
        <v>4513</v>
      </c>
      <c r="HL44" s="149">
        <f>+CyF_Tot!E43</f>
        <v>4710</v>
      </c>
      <c r="HM44" s="149">
        <f>+CyF_Tot!F43</f>
        <v>0</v>
      </c>
      <c r="HN44" s="149">
        <f>+CyF_Tot!G43</f>
        <v>138</v>
      </c>
      <c r="HO44" s="149">
        <f>+CyF_Tot!H43</f>
        <v>145</v>
      </c>
      <c r="HP44" s="557">
        <f>+CyF_Tot!I43</f>
        <v>145</v>
      </c>
      <c r="HQ44" s="93">
        <f t="shared" si="203"/>
        <v>7.9041515177861885E-2</v>
      </c>
      <c r="HR44" s="90">
        <f t="shared" si="189"/>
        <v>7.2643923908192506E-2</v>
      </c>
      <c r="HS44" s="90">
        <f t="shared" si="189"/>
        <v>7.3550163276237701E-2</v>
      </c>
      <c r="HT44" s="90">
        <f t="shared" si="189"/>
        <v>7.1347983203234183E-2</v>
      </c>
      <c r="HU44" s="90">
        <f t="shared" si="189"/>
        <v>6.0668456042687689E-2</v>
      </c>
      <c r="HV44" s="90">
        <f t="shared" si="189"/>
        <v>5.9948586810718144E-2</v>
      </c>
      <c r="HW44" s="90">
        <f t="shared" si="189"/>
        <v>6.6748520022041055E-2</v>
      </c>
      <c r="HX44" s="90">
        <f t="shared" si="189"/>
        <v>6.5458321676280448E-2</v>
      </c>
      <c r="HY44" s="90">
        <f t="shared" si="189"/>
        <v>6.2851154812939222E-2</v>
      </c>
      <c r="HZ44" s="90">
        <f t="shared" si="189"/>
        <v>6.6048474988625192E-2</v>
      </c>
      <c r="IA44" s="90">
        <f t="shared" si="189"/>
        <v>5.1597198980879895E-2</v>
      </c>
      <c r="IB44" s="90">
        <f t="shared" si="189"/>
        <v>5.5914540318700544E-2</v>
      </c>
      <c r="IC44" s="90">
        <f t="shared" si="189"/>
        <v>4.8200477203960757E-2</v>
      </c>
      <c r="ID44" s="90">
        <f t="shared" si="189"/>
        <v>5.398496805540455E-2</v>
      </c>
      <c r="IE44" s="90">
        <f t="shared" si="189"/>
        <v>2.9515374132162493E-2</v>
      </c>
      <c r="IF44" s="90">
        <f t="shared" si="189"/>
        <v>3.9439653400956433E-2</v>
      </c>
      <c r="IG44" s="90">
        <f t="shared" si="189"/>
        <v>1.297769892538234E-2</v>
      </c>
      <c r="IH44" s="90">
        <f t="shared" si="189"/>
        <v>2.3237957421510667E-2</v>
      </c>
      <c r="II44" s="90">
        <f t="shared" si="189"/>
        <v>8.1749284569337564E-4</v>
      </c>
      <c r="IJ44" s="673">
        <f t="shared" si="189"/>
        <v>6.0075496322704704E-3</v>
      </c>
      <c r="IK44" s="686"/>
      <c r="IL44" s="687"/>
      <c r="IM44" s="687"/>
      <c r="IN44" s="687"/>
      <c r="IO44" s="687"/>
      <c r="IP44" s="687"/>
      <c r="IQ44" s="687"/>
      <c r="IR44" s="687"/>
      <c r="IS44" s="687"/>
      <c r="IT44" s="687"/>
      <c r="IU44" s="687"/>
      <c r="IV44" s="687"/>
      <c r="IW44" s="687"/>
      <c r="IX44" s="687"/>
      <c r="IY44" s="687"/>
      <c r="IZ44" s="687"/>
      <c r="JA44" s="687"/>
      <c r="JB44" s="687"/>
      <c r="JC44" s="687"/>
      <c r="JD44" s="688"/>
      <c r="JF44" s="624">
        <f t="shared" si="201"/>
        <v>0</v>
      </c>
      <c r="JG44" s="625">
        <f t="shared" si="190"/>
        <v>0</v>
      </c>
      <c r="JH44" s="625">
        <f t="shared" si="190"/>
        <v>0</v>
      </c>
      <c r="JI44" s="625">
        <f t="shared" si="190"/>
        <v>0</v>
      </c>
      <c r="JJ44" s="625">
        <f t="shared" si="190"/>
        <v>0</v>
      </c>
      <c r="JK44" s="625">
        <f t="shared" si="190"/>
        <v>246.5154411486142</v>
      </c>
      <c r="JL44" s="625">
        <f t="shared" si="190"/>
        <v>442.80389494779047</v>
      </c>
      <c r="JM44" s="625">
        <f t="shared" si="190"/>
        <v>0</v>
      </c>
      <c r="JN44" s="625">
        <f t="shared" si="190"/>
        <v>705.39287788095339</v>
      </c>
      <c r="JO44" s="625">
        <f t="shared" si="190"/>
        <v>671.24573246052728</v>
      </c>
      <c r="JP44" s="625">
        <f t="shared" si="190"/>
        <v>2004.9105050352703</v>
      </c>
      <c r="JQ44" s="625">
        <f t="shared" si="190"/>
        <v>528.60140634788024</v>
      </c>
      <c r="JR44" s="625">
        <f t="shared" si="190"/>
        <v>5825.3944865643443</v>
      </c>
      <c r="JS44" s="625">
        <f t="shared" si="191"/>
        <v>1642.4852535298328</v>
      </c>
      <c r="JT44" s="625">
        <f t="shared" si="191"/>
        <v>12517.419106485695</v>
      </c>
      <c r="JU44" s="625">
        <f t="shared" si="191"/>
        <v>6369.9923260448977</v>
      </c>
      <c r="JV44" s="625">
        <f t="shared" si="191"/>
        <v>27329.810763249388</v>
      </c>
      <c r="JW44" s="625">
        <f t="shared" si="191"/>
        <v>11447.156779089681</v>
      </c>
      <c r="JX44" s="625">
        <f t="shared" si="191"/>
        <v>162697.77969996902</v>
      </c>
      <c r="JY44" s="626">
        <f t="shared" si="191"/>
        <v>17219.627402073515</v>
      </c>
      <c r="JZ44" s="642">
        <f t="shared" si="192"/>
        <v>0</v>
      </c>
      <c r="KA44" s="625">
        <f t="shared" si="192"/>
        <v>72.463550713581384</v>
      </c>
      <c r="KB44" s="625">
        <f t="shared" si="193"/>
        <v>978.70909222629018</v>
      </c>
      <c r="KC44" s="625">
        <f t="shared" si="193"/>
        <v>394.25213163357267</v>
      </c>
      <c r="KD44" s="625">
        <f t="shared" si="194"/>
        <v>12434.842728278938</v>
      </c>
      <c r="KE44" s="645">
        <f t="shared" si="194"/>
        <v>5782.6311927895331</v>
      </c>
      <c r="KF44" s="624">
        <f t="shared" si="195"/>
        <v>35.422411466361922</v>
      </c>
      <c r="KG44" s="625">
        <f t="shared" si="196"/>
        <v>681.54606079034966</v>
      </c>
      <c r="KH44" s="626">
        <f t="shared" si="197"/>
        <v>8624.854960572351</v>
      </c>
    </row>
    <row r="45" spans="1:294" s="649" customFormat="1" ht="14.4">
      <c r="A45" s="512" t="s">
        <v>55</v>
      </c>
      <c r="B45" s="536">
        <v>310095</v>
      </c>
      <c r="C45" s="526">
        <f t="shared" si="198"/>
        <v>19673</v>
      </c>
      <c r="D45" s="517">
        <f t="shared" si="199"/>
        <v>364</v>
      </c>
      <c r="E45" s="495">
        <f t="shared" si="48"/>
        <v>8.0166308149993357E-3</v>
      </c>
      <c r="F45" s="208">
        <f t="shared" si="161"/>
        <v>5.7143778519485967E-2</v>
      </c>
      <c r="G45" s="30">
        <f t="shared" si="162"/>
        <v>2.5623932542725347</v>
      </c>
      <c r="H45" s="29">
        <f t="shared" si="163"/>
        <v>0.14642483260197461</v>
      </c>
      <c r="I45" s="33">
        <f t="shared" si="164"/>
        <v>0.16256296454732766</v>
      </c>
      <c r="J45" s="353">
        <f t="shared" si="165"/>
        <v>0.24432016163451523</v>
      </c>
      <c r="K45" s="581">
        <f t="shared" si="202"/>
        <v>4.8044902117987173E-3</v>
      </c>
      <c r="L45" s="354">
        <f t="shared" si="51"/>
        <v>4.27553388950649</v>
      </c>
      <c r="M45" s="355">
        <f t="shared" si="166"/>
        <v>0.27006202065097346</v>
      </c>
      <c r="N45" s="826"/>
      <c r="O45" s="364" t="s">
        <v>226</v>
      </c>
      <c r="P45" s="20" t="s">
        <v>229</v>
      </c>
      <c r="Q45" s="20"/>
      <c r="R45" s="20"/>
      <c r="S45" s="166">
        <f t="shared" si="167"/>
        <v>19673</v>
      </c>
      <c r="T45" s="167">
        <f t="shared" si="168"/>
        <v>6344.1848465792737</v>
      </c>
      <c r="U45" s="166">
        <f t="shared" si="169"/>
        <v>819</v>
      </c>
      <c r="V45" s="168">
        <f t="shared" si="170"/>
        <v>4.343905802482232E-2</v>
      </c>
      <c r="W45" s="167">
        <f t="shared" si="171"/>
        <v>264.11261065157453</v>
      </c>
      <c r="X45" s="166">
        <f t="shared" si="172"/>
        <v>1953</v>
      </c>
      <c r="Y45" s="168">
        <f t="shared" si="173"/>
        <v>0.11021444695259594</v>
      </c>
      <c r="Z45" s="167">
        <f t="shared" si="174"/>
        <v>629.80699463067765</v>
      </c>
      <c r="AA45" s="166">
        <f t="shared" si="175"/>
        <v>364</v>
      </c>
      <c r="AB45" s="167">
        <f t="shared" si="176"/>
        <v>1173.833825118109</v>
      </c>
      <c r="AC45" s="169">
        <f t="shared" si="177"/>
        <v>1.8502516138870533E-2</v>
      </c>
      <c r="AD45" s="166">
        <f t="shared" si="178"/>
        <v>5</v>
      </c>
      <c r="AE45" s="168">
        <f t="shared" si="179"/>
        <v>1.3927576601671309E-2</v>
      </c>
      <c r="AF45" s="167">
        <f t="shared" si="180"/>
        <v>16.124091004369628</v>
      </c>
      <c r="AG45" s="166">
        <f t="shared" si="181"/>
        <v>14</v>
      </c>
      <c r="AH45" s="168">
        <f t="shared" si="182"/>
        <v>0.04</v>
      </c>
      <c r="AI45" s="365">
        <f t="shared" si="183"/>
        <v>45.147454812234962</v>
      </c>
      <c r="AJ45" s="830"/>
      <c r="AK45" s="85">
        <v>21952.928940281003</v>
      </c>
      <c r="AL45" s="62">
        <v>20725.022179889944</v>
      </c>
      <c r="AM45" s="62">
        <v>21422.48627072588</v>
      </c>
      <c r="AN45" s="62">
        <v>20247.287718401643</v>
      </c>
      <c r="AO45" s="62">
        <v>24944.684842590563</v>
      </c>
      <c r="AP45" s="62">
        <v>24667.399157060256</v>
      </c>
      <c r="AQ45" s="62">
        <v>21375.704833006996</v>
      </c>
      <c r="AR45" s="62">
        <v>21317.752791181236</v>
      </c>
      <c r="AS45" s="62">
        <v>19255.634337722688</v>
      </c>
      <c r="AT45" s="62">
        <v>20815.349741431412</v>
      </c>
      <c r="AU45" s="62">
        <v>15112.118248640458</v>
      </c>
      <c r="AV45" s="62">
        <v>17134.903706678691</v>
      </c>
      <c r="AW45" s="62">
        <v>12659.470401874321</v>
      </c>
      <c r="AX45" s="62">
        <v>15630.653914934701</v>
      </c>
      <c r="AY45" s="62">
        <v>8427.7550031138653</v>
      </c>
      <c r="AZ45" s="62">
        <v>11793.202376832383</v>
      </c>
      <c r="BA45" s="62">
        <v>3437.1059941508493</v>
      </c>
      <c r="BB45" s="62">
        <v>6666.2764383618824</v>
      </c>
      <c r="BC45" s="62">
        <v>566.11157550719849</v>
      </c>
      <c r="BD45" s="86">
        <v>1943.1543137225087</v>
      </c>
      <c r="BE45" s="258">
        <v>2.0000000000000002E-5</v>
      </c>
      <c r="BF45" s="43">
        <v>2.0000000000000002E-5</v>
      </c>
      <c r="BG45" s="53">
        <v>5.0000000000000002E-5</v>
      </c>
      <c r="BH45" s="53">
        <v>4.0000000000000003E-5</v>
      </c>
      <c r="BI45" s="53">
        <v>1.2518952302791728E-4</v>
      </c>
      <c r="BJ45" s="53">
        <v>1.2406223545552731E-4</v>
      </c>
      <c r="BK45" s="53">
        <v>3.4000000000000002E-4</v>
      </c>
      <c r="BL45" s="53">
        <v>1.8000000000000001E-4</v>
      </c>
      <c r="BM45" s="53">
        <v>8.9999999999999998E-4</v>
      </c>
      <c r="BN45" s="53">
        <v>5.0000000000000001E-4</v>
      </c>
      <c r="BO45" s="53">
        <v>3.8E-3</v>
      </c>
      <c r="BP45" s="53">
        <v>2E-3</v>
      </c>
      <c r="BQ45" s="53">
        <v>1.6199999999999999E-2</v>
      </c>
      <c r="BR45" s="53">
        <v>6.1999999999999998E-3</v>
      </c>
      <c r="BS45" s="53">
        <v>6.1100000000000002E-2</v>
      </c>
      <c r="BT45" s="53">
        <v>2.6800000000000001E-2</v>
      </c>
      <c r="BU45" s="53">
        <v>0.1421</v>
      </c>
      <c r="BV45" s="53">
        <v>5.4699999999999999E-2</v>
      </c>
      <c r="BW45" s="53">
        <v>0.27589999999999998</v>
      </c>
      <c r="BX45" s="54">
        <v>0.1051</v>
      </c>
      <c r="BY45" s="64">
        <f>+Fall_Hoy!B45</f>
        <v>0</v>
      </c>
      <c r="BZ45" s="61">
        <f>+Fall_Hoy!C45</f>
        <v>0</v>
      </c>
      <c r="CA45" s="61">
        <f>+Fall_Hoy!D45</f>
        <v>0</v>
      </c>
      <c r="CB45" s="61">
        <f>+Fall_Hoy!E45</f>
        <v>0</v>
      </c>
      <c r="CC45" s="61">
        <f>+Fall_Hoy!F45</f>
        <v>1</v>
      </c>
      <c r="CD45" s="61">
        <f>+Fall_Hoy!G45</f>
        <v>0</v>
      </c>
      <c r="CE45" s="61">
        <f>+Fall_Hoy!H45</f>
        <v>1</v>
      </c>
      <c r="CF45" s="61">
        <f>+Fall_Hoy!I45</f>
        <v>2</v>
      </c>
      <c r="CG45" s="61">
        <f>+Fall_Hoy!J45</f>
        <v>6</v>
      </c>
      <c r="CH45" s="61">
        <f>+Fall_Hoy!K45</f>
        <v>5</v>
      </c>
      <c r="CI45" s="61">
        <f>+Fall_Hoy!L45</f>
        <v>25</v>
      </c>
      <c r="CJ45" s="61">
        <f>+Fall_Hoy!M45</f>
        <v>8</v>
      </c>
      <c r="CK45" s="61">
        <f>+Fall_Hoy!N45</f>
        <v>39</v>
      </c>
      <c r="CL45" s="61">
        <f>+Fall_Hoy!O45</f>
        <v>25</v>
      </c>
      <c r="CM45" s="61">
        <f>+Fall_Hoy!P45</f>
        <v>59</v>
      </c>
      <c r="CN45" s="61">
        <f>+Fall_Hoy!Q45</f>
        <v>37</v>
      </c>
      <c r="CO45" s="61">
        <f>+Fall_Hoy!R45</f>
        <v>48</v>
      </c>
      <c r="CP45" s="61">
        <f>+Fall_Hoy!S45</f>
        <v>46</v>
      </c>
      <c r="CQ45" s="61">
        <f>+Fall_Hoy!T45</f>
        <v>12</v>
      </c>
      <c r="CR45" s="66">
        <f>+Fall_Hoy!U45</f>
        <v>31</v>
      </c>
      <c r="CS45" s="75">
        <f t="shared" si="184"/>
        <v>0.11457738320697579</v>
      </c>
      <c r="CT45" s="76">
        <f t="shared" si="184"/>
        <v>0.11706718589325159</v>
      </c>
      <c r="CU45" s="76">
        <f t="shared" si="185"/>
        <v>0.19016651810734314</v>
      </c>
      <c r="CV45" s="76">
        <f t="shared" si="185"/>
        <v>0.25797116911810114</v>
      </c>
      <c r="CW45" s="76">
        <f t="shared" si="117"/>
        <v>0.32022408538312597</v>
      </c>
      <c r="CX45" s="76">
        <f t="shared" si="126"/>
        <v>7.8443616519099785E-2</v>
      </c>
      <c r="CY45" s="76">
        <f t="shared" si="127"/>
        <v>0.13759436208375495</v>
      </c>
      <c r="CZ45" s="76">
        <f t="shared" si="128"/>
        <v>0.52121399567535909</v>
      </c>
      <c r="DA45" s="76">
        <f t="shared" si="129"/>
        <v>0.34621901048496517</v>
      </c>
      <c r="DB45" s="76">
        <f t="shared" si="130"/>
        <v>0.48041469993154817</v>
      </c>
      <c r="DC45" s="76">
        <f t="shared" si="131"/>
        <v>0.43534250196943231</v>
      </c>
      <c r="DD45" s="76">
        <f t="shared" si="132"/>
        <v>0.23344163868518941</v>
      </c>
      <c r="DE45" s="76">
        <f t="shared" si="133"/>
        <v>0.19016651810734314</v>
      </c>
      <c r="DF45" s="76">
        <f t="shared" si="134"/>
        <v>0.25797116911810114</v>
      </c>
      <c r="DG45" s="76">
        <f t="shared" si="135"/>
        <v>0.11457738320697579</v>
      </c>
      <c r="DH45" s="76">
        <f t="shared" si="136"/>
        <v>0.11706718589325159</v>
      </c>
      <c r="DI45" s="76">
        <f t="shared" si="137"/>
        <v>9.8277530313014741E-2</v>
      </c>
      <c r="DJ45" s="76">
        <f t="shared" si="138"/>
        <v>0.12614998007199296</v>
      </c>
      <c r="DK45" s="76">
        <f t="shared" si="139"/>
        <v>7.6829412176108655E-2</v>
      </c>
      <c r="DL45" s="316">
        <f t="shared" si="140"/>
        <v>0.15179297987383358</v>
      </c>
      <c r="DM45" s="85">
        <f>+'Cas_-14'!B44</f>
        <v>217</v>
      </c>
      <c r="DN45" s="62">
        <f>+'Cas_-14'!C44</f>
        <v>202</v>
      </c>
      <c r="DO45" s="62">
        <f>+'Cas_-14'!D44</f>
        <v>554</v>
      </c>
      <c r="DP45" s="62">
        <f>+'Cas_-14'!E44</f>
        <v>670</v>
      </c>
      <c r="DQ45" s="62">
        <f>+'Cas_-14'!F44</f>
        <v>1806</v>
      </c>
      <c r="DR45" s="62">
        <f>+'Cas_-14'!G44</f>
        <v>1935</v>
      </c>
      <c r="DS45" s="62">
        <f>+'Cas_-14'!H44</f>
        <v>2112</v>
      </c>
      <c r="DT45" s="62">
        <f>+'Cas_-14'!I44</f>
        <v>2081</v>
      </c>
      <c r="DU45" s="62">
        <f>+'Cas_-14'!J44</f>
        <v>1536</v>
      </c>
      <c r="DV45" s="62">
        <f>+'Cas_-14'!K44</f>
        <v>1561</v>
      </c>
      <c r="DW45" s="62">
        <f>+'Cas_-14'!L44</f>
        <v>981</v>
      </c>
      <c r="DX45" s="62">
        <f>+'Cas_-14'!M44</f>
        <v>1030</v>
      </c>
      <c r="DY45" s="62">
        <f>+'Cas_-14'!N44</f>
        <v>620</v>
      </c>
      <c r="DZ45" s="62">
        <f>+'Cas_-14'!O44</f>
        <v>573</v>
      </c>
      <c r="EA45" s="62">
        <f>+'Cas_-14'!P44</f>
        <v>304</v>
      </c>
      <c r="EB45" s="62">
        <f>+'Cas_-14'!Q44</f>
        <v>291</v>
      </c>
      <c r="EC45" s="62">
        <f>+'Cas_-14'!R44</f>
        <v>134</v>
      </c>
      <c r="ED45" s="62">
        <f>+'Cas_-14'!S44</f>
        <v>195</v>
      </c>
      <c r="EE45" s="62">
        <f>+'Cas_-14'!T44</f>
        <v>31</v>
      </c>
      <c r="EF45" s="86">
        <f>+'Cas_-14'!U44</f>
        <v>88</v>
      </c>
      <c r="EG45" s="201">
        <f t="shared" si="186"/>
        <v>9.8847857882795268E-3</v>
      </c>
      <c r="EH45" s="91">
        <f t="shared" si="186"/>
        <v>9.74667231941523E-3</v>
      </c>
      <c r="EI45" s="91">
        <f t="shared" si="186"/>
        <v>2.5860677094098485E-2</v>
      </c>
      <c r="EJ45" s="91">
        <f t="shared" si="186"/>
        <v>3.3090851936236079E-2</v>
      </c>
      <c r="EK45" s="91">
        <f t="shared" si="186"/>
        <v>7.2400193123163259E-2</v>
      </c>
      <c r="EL45" s="91">
        <f t="shared" si="186"/>
        <v>7.8443616519099785E-2</v>
      </c>
      <c r="EM45" s="91">
        <f t="shared" si="186"/>
        <v>9.8803759525102758E-2</v>
      </c>
      <c r="EN45" s="91">
        <f t="shared" si="186"/>
        <v>9.7618169250038009E-2</v>
      </c>
      <c r="EO45" s="91">
        <f t="shared" si="186"/>
        <v>7.9768860015735979E-2</v>
      </c>
      <c r="EP45" s="91">
        <f t="shared" si="186"/>
        <v>7.4992734659314664E-2</v>
      </c>
      <c r="EQ45" s="91">
        <f t="shared" si="186"/>
        <v>6.4914791153665996E-2</v>
      </c>
      <c r="ER45" s="91">
        <f t="shared" si="186"/>
        <v>6.0111221961436277E-2</v>
      </c>
      <c r="ES45" s="91">
        <f t="shared" si="186"/>
        <v>4.8975192509491138E-2</v>
      </c>
      <c r="ET45" s="91">
        <f t="shared" si="186"/>
        <v>3.6658735016358641E-2</v>
      </c>
      <c r="EU45" s="91">
        <f t="shared" si="186"/>
        <v>3.6071290621011033E-2</v>
      </c>
      <c r="EV45" s="91">
        <f t="shared" si="186"/>
        <v>2.4675231603899745E-2</v>
      </c>
      <c r="EW45" s="91">
        <f t="shared" si="187"/>
        <v>3.8986286785463314E-2</v>
      </c>
      <c r="EX45" s="91">
        <f t="shared" si="187"/>
        <v>2.9251712226911152E-2</v>
      </c>
      <c r="EY45" s="91">
        <f t="shared" si="187"/>
        <v>5.4759523283419972E-2</v>
      </c>
      <c r="EZ45" s="100">
        <f t="shared" si="187"/>
        <v>4.5287190717971354E-2</v>
      </c>
      <c r="FA45" s="119">
        <f t="shared" si="200"/>
        <v>3.1764148505469896</v>
      </c>
      <c r="FB45" s="120">
        <f t="shared" si="72"/>
        <v>4.7443196389188076</v>
      </c>
      <c r="FC45" s="120">
        <f t="shared" si="73"/>
        <v>3.882915173237754</v>
      </c>
      <c r="FD45" s="120">
        <f t="shared" si="73"/>
        <v>7.0370995890333843</v>
      </c>
      <c r="FE45" s="120">
        <f t="shared" si="188"/>
        <v>4.4229728066937364</v>
      </c>
      <c r="FF45" s="120">
        <f t="shared" si="188"/>
        <v>1</v>
      </c>
      <c r="FG45" s="120">
        <f t="shared" si="188"/>
        <v>1.392602495543672</v>
      </c>
      <c r="FH45" s="120">
        <f t="shared" si="188"/>
        <v>5.3393133643013506</v>
      </c>
      <c r="FI45" s="120">
        <f t="shared" si="188"/>
        <v>4.3402777777777777</v>
      </c>
      <c r="FJ45" s="120">
        <f t="shared" si="188"/>
        <v>6.4061499039077523</v>
      </c>
      <c r="FK45" s="120">
        <f t="shared" si="188"/>
        <v>6.7063683674016836</v>
      </c>
      <c r="FL45" s="120">
        <f t="shared" si="188"/>
        <v>3.8834951456310676</v>
      </c>
      <c r="FM45" s="120">
        <f t="shared" si="188"/>
        <v>3.882915173237754</v>
      </c>
      <c r="FN45" s="120">
        <f t="shared" si="188"/>
        <v>7.0370995890333843</v>
      </c>
      <c r="FO45" s="120">
        <f t="shared" si="188"/>
        <v>3.1764148505469896</v>
      </c>
      <c r="FP45" s="120">
        <f t="shared" si="188"/>
        <v>4.7443196389188076</v>
      </c>
      <c r="FQ45" s="120">
        <f t="shared" si="188"/>
        <v>2.5208230487254086</v>
      </c>
      <c r="FR45" s="120">
        <f t="shared" si="188"/>
        <v>4.3125673838653729</v>
      </c>
      <c r="FS45" s="120">
        <f t="shared" si="188"/>
        <v>1.4030328894293165</v>
      </c>
      <c r="FT45" s="321">
        <f t="shared" si="121"/>
        <v>3.3517861776662921</v>
      </c>
      <c r="FU45" s="85">
        <f>+Cas_Hoy!B44</f>
        <v>246</v>
      </c>
      <c r="FV45" s="62">
        <f>+Cas_Hoy!C44</f>
        <v>245</v>
      </c>
      <c r="FW45" s="62">
        <f>+Cas_Hoy!D44</f>
        <v>625</v>
      </c>
      <c r="FX45" s="62">
        <f>+Cas_Hoy!E44</f>
        <v>778</v>
      </c>
      <c r="FY45" s="62">
        <f>+Cas_Hoy!F44</f>
        <v>1987</v>
      </c>
      <c r="FZ45" s="62">
        <f>+Cas_Hoy!G44</f>
        <v>2166</v>
      </c>
      <c r="GA45" s="62">
        <f>+Cas_Hoy!H44</f>
        <v>2318</v>
      </c>
      <c r="GB45" s="62">
        <f>+Cas_Hoy!I44</f>
        <v>2327</v>
      </c>
      <c r="GC45" s="62">
        <f>+Cas_Hoy!J44</f>
        <v>1709</v>
      </c>
      <c r="GD45" s="62">
        <f>+Cas_Hoy!K44</f>
        <v>1730</v>
      </c>
      <c r="GE45" s="62">
        <f>+Cas_Hoy!L44</f>
        <v>1059</v>
      </c>
      <c r="GF45" s="62">
        <f>+Cas_Hoy!M44</f>
        <v>1147</v>
      </c>
      <c r="GG45" s="62">
        <f>+Cas_Hoy!N44</f>
        <v>677</v>
      </c>
      <c r="GH45" s="62">
        <f>+Cas_Hoy!O44</f>
        <v>638</v>
      </c>
      <c r="GI45" s="62">
        <f>+Cas_Hoy!P44</f>
        <v>344</v>
      </c>
      <c r="GJ45" s="62">
        <f>+Cas_Hoy!Q44</f>
        <v>324</v>
      </c>
      <c r="GK45" s="62">
        <f>+Cas_Hoy!R44</f>
        <v>137</v>
      </c>
      <c r="GL45" s="62">
        <f>+Cas_Hoy!S44</f>
        <v>205</v>
      </c>
      <c r="GM45" s="62">
        <f>+Cas_Hoy!T44</f>
        <v>34</v>
      </c>
      <c r="GN45" s="590">
        <f>+Cas_Hoy!U44</f>
        <v>92</v>
      </c>
      <c r="GO45" s="543">
        <f t="shared" si="74"/>
        <v>0.12965335468157788</v>
      </c>
      <c r="GP45" s="112">
        <f t="shared" si="75"/>
        <v>0.13034284614918731</v>
      </c>
      <c r="GQ45" s="112">
        <f t="shared" si="76"/>
        <v>0.20764956896559886</v>
      </c>
      <c r="GR45" s="112">
        <f t="shared" si="77"/>
        <v>0.28723491430601833</v>
      </c>
      <c r="GS45" s="323">
        <f t="shared" si="205"/>
        <v>0.35231741841432518</v>
      </c>
      <c r="GT45" s="323">
        <f t="shared" si="205"/>
        <v>8.7808203297348911E-2</v>
      </c>
      <c r="GU45" s="323">
        <f t="shared" si="205"/>
        <v>0.15101502429457575</v>
      </c>
      <c r="GV45" s="323">
        <f t="shared" si="205"/>
        <v>0.58282795191569459</v>
      </c>
      <c r="GW45" s="323">
        <f t="shared" si="205"/>
        <v>0.3852137297648473</v>
      </c>
      <c r="GX45" s="323">
        <f t="shared" si="205"/>
        <v>0.53242628499780809</v>
      </c>
      <c r="GY45" s="323">
        <f t="shared" si="205"/>
        <v>0.4699568905052281</v>
      </c>
      <c r="GZ45" s="323">
        <f t="shared" si="204"/>
        <v>0.2599587957008857</v>
      </c>
      <c r="HA45" s="323">
        <f t="shared" si="204"/>
        <v>0.20764956896559886</v>
      </c>
      <c r="HB45" s="323">
        <f t="shared" si="204"/>
        <v>0.28723491430601833</v>
      </c>
      <c r="HC45" s="323">
        <f t="shared" si="204"/>
        <v>0.12965335468157788</v>
      </c>
      <c r="HD45" s="323">
        <f t="shared" si="204"/>
        <v>0.13034284614918731</v>
      </c>
      <c r="HE45" s="323">
        <f t="shared" si="204"/>
        <v>0.10047777352897776</v>
      </c>
      <c r="HF45" s="323">
        <f t="shared" si="204"/>
        <v>0.13261920981927466</v>
      </c>
      <c r="HG45" s="323">
        <f t="shared" si="204"/>
        <v>8.4264516580248194E-2</v>
      </c>
      <c r="HH45" s="327">
        <f t="shared" si="204"/>
        <v>0.15869266077718966</v>
      </c>
      <c r="HI45" s="241">
        <f>+CyF_Tot!B44</f>
        <v>0</v>
      </c>
      <c r="HJ45" s="149">
        <f>+CyF_Tot!C44</f>
        <v>17720</v>
      </c>
      <c r="HK45" s="149">
        <f>+CyF_Tot!D44</f>
        <v>18854</v>
      </c>
      <c r="HL45" s="149">
        <f>+CyF_Tot!E44</f>
        <v>19673</v>
      </c>
      <c r="HM45" s="149">
        <f>+CyF_Tot!F44</f>
        <v>0</v>
      </c>
      <c r="HN45" s="149">
        <f>+CyF_Tot!G44</f>
        <v>350</v>
      </c>
      <c r="HO45" s="149">
        <f>+CyF_Tot!H44</f>
        <v>359</v>
      </c>
      <c r="HP45" s="557">
        <f>+CyF_Tot!I44</f>
        <v>364</v>
      </c>
      <c r="HQ45" s="93">
        <f t="shared" si="203"/>
        <v>7.0794204809110126E-2</v>
      </c>
      <c r="HR45" s="90">
        <f t="shared" si="189"/>
        <v>6.6834428739224891E-2</v>
      </c>
      <c r="HS45" s="90">
        <f t="shared" si="189"/>
        <v>6.9083623633808613E-2</v>
      </c>
      <c r="HT45" s="90">
        <f t="shared" si="189"/>
        <v>6.5293821952632725E-2</v>
      </c>
      <c r="HU45" s="90">
        <f t="shared" si="189"/>
        <v>8.0442073695449978E-2</v>
      </c>
      <c r="HV45" s="90">
        <f t="shared" si="189"/>
        <v>7.9547877769910041E-2</v>
      </c>
      <c r="HW45" s="90">
        <f t="shared" si="189"/>
        <v>6.8932762001989695E-2</v>
      </c>
      <c r="HX45" s="90">
        <f t="shared" si="189"/>
        <v>6.8745877202732175E-2</v>
      </c>
      <c r="HY45" s="90">
        <f t="shared" si="189"/>
        <v>6.2095920081661066E-2</v>
      </c>
      <c r="HZ45" s="90">
        <f t="shared" si="189"/>
        <v>6.7125718703724385E-2</v>
      </c>
      <c r="IA45" s="90">
        <f t="shared" si="189"/>
        <v>4.8733833981974742E-2</v>
      </c>
      <c r="IB45" s="90">
        <f t="shared" si="189"/>
        <v>5.5256949343519539E-2</v>
      </c>
      <c r="IC45" s="90">
        <f t="shared" si="189"/>
        <v>4.082449056538906E-2</v>
      </c>
      <c r="ID45" s="90">
        <f t="shared" si="189"/>
        <v>5.0406017236442703E-2</v>
      </c>
      <c r="IE45" s="90">
        <f t="shared" si="189"/>
        <v>2.717797772654788E-2</v>
      </c>
      <c r="IF45" s="90">
        <f t="shared" si="189"/>
        <v>3.803093367139871E-2</v>
      </c>
      <c r="IG45" s="90">
        <f t="shared" si="189"/>
        <v>1.1084041968270527E-2</v>
      </c>
      <c r="IH45" s="90">
        <f t="shared" si="189"/>
        <v>2.1497529590486408E-2</v>
      </c>
      <c r="II45" s="90">
        <f t="shared" si="189"/>
        <v>1.8256069124210274E-3</v>
      </c>
      <c r="IJ45" s="673">
        <f t="shared" si="189"/>
        <v>6.2663193979990281E-3</v>
      </c>
      <c r="IK45" s="686"/>
      <c r="IL45" s="687"/>
      <c r="IM45" s="687"/>
      <c r="IN45" s="687"/>
      <c r="IO45" s="687"/>
      <c r="IP45" s="687"/>
      <c r="IQ45" s="687"/>
      <c r="IR45" s="687"/>
      <c r="IS45" s="687"/>
      <c r="IT45" s="687"/>
      <c r="IU45" s="687"/>
      <c r="IV45" s="687"/>
      <c r="IW45" s="687"/>
      <c r="IX45" s="687"/>
      <c r="IY45" s="687"/>
      <c r="IZ45" s="687"/>
      <c r="JA45" s="687"/>
      <c r="JB45" s="687"/>
      <c r="JC45" s="687"/>
      <c r="JD45" s="688"/>
      <c r="JF45" s="624">
        <f t="shared" si="201"/>
        <v>0</v>
      </c>
      <c r="JG45" s="625">
        <f t="shared" si="190"/>
        <v>0</v>
      </c>
      <c r="JH45" s="625">
        <f t="shared" si="190"/>
        <v>0</v>
      </c>
      <c r="JI45" s="625">
        <f t="shared" si="190"/>
        <v>0</v>
      </c>
      <c r="JJ45" s="625">
        <f t="shared" si="190"/>
        <v>40.088700511164596</v>
      </c>
      <c r="JK45" s="625">
        <f t="shared" si="190"/>
        <v>0</v>
      </c>
      <c r="JL45" s="625">
        <f t="shared" si="190"/>
        <v>46.782083108476684</v>
      </c>
      <c r="JM45" s="625">
        <f t="shared" si="190"/>
        <v>93.818519221564642</v>
      </c>
      <c r="JN45" s="625">
        <f t="shared" si="190"/>
        <v>311.59710943646866</v>
      </c>
      <c r="JO45" s="625">
        <f t="shared" si="190"/>
        <v>240.20734996577409</v>
      </c>
      <c r="JP45" s="625">
        <f t="shared" si="190"/>
        <v>1654.3015074838429</v>
      </c>
      <c r="JQ45" s="625">
        <f t="shared" si="190"/>
        <v>466.88327737037883</v>
      </c>
      <c r="JR45" s="625">
        <f t="shared" si="190"/>
        <v>3080.6975933389585</v>
      </c>
      <c r="JS45" s="625">
        <f t="shared" si="191"/>
        <v>1599.4212485322269</v>
      </c>
      <c r="JT45" s="625">
        <f t="shared" si="191"/>
        <v>7000.6781139462209</v>
      </c>
      <c r="JU45" s="625">
        <f t="shared" si="191"/>
        <v>3137.4005819391427</v>
      </c>
      <c r="JV45" s="625">
        <f t="shared" si="191"/>
        <v>13965.237057479397</v>
      </c>
      <c r="JW45" s="625">
        <f t="shared" si="191"/>
        <v>6900.4039099380152</v>
      </c>
      <c r="JX45" s="625">
        <f t="shared" si="191"/>
        <v>21197.234819388377</v>
      </c>
      <c r="JY45" s="626">
        <f t="shared" si="191"/>
        <v>15953.44218473991</v>
      </c>
      <c r="JZ45" s="642">
        <f t="shared" si="192"/>
        <v>14.636980906285196</v>
      </c>
      <c r="KA45" s="625">
        <f t="shared" si="192"/>
        <v>0</v>
      </c>
      <c r="KB45" s="625">
        <f t="shared" si="193"/>
        <v>574.05840041921056</v>
      </c>
      <c r="KC45" s="625">
        <f t="shared" si="193"/>
        <v>253.08764292556626</v>
      </c>
      <c r="KD45" s="625">
        <f t="shared" si="194"/>
        <v>6297.218433315752</v>
      </c>
      <c r="KE45" s="645">
        <f t="shared" si="194"/>
        <v>3857.5442709637059</v>
      </c>
      <c r="KF45" s="624">
        <f t="shared" si="195"/>
        <v>7.4649255373804069</v>
      </c>
      <c r="KG45" s="625">
        <f t="shared" si="196"/>
        <v>408.65491582204066</v>
      </c>
      <c r="KH45" s="626">
        <f t="shared" si="197"/>
        <v>4858.9966598916599</v>
      </c>
    </row>
    <row r="46" spans="1:294" s="649" customFormat="1" ht="14.4">
      <c r="A46" s="510" t="s">
        <v>56</v>
      </c>
      <c r="B46" s="538">
        <v>45691</v>
      </c>
      <c r="C46" s="526">
        <f t="shared" si="198"/>
        <v>6043</v>
      </c>
      <c r="D46" s="517">
        <f t="shared" si="199"/>
        <v>130</v>
      </c>
      <c r="E46" s="495">
        <f t="shared" si="48"/>
        <v>8.5880749383009103E-3</v>
      </c>
      <c r="F46" s="208">
        <f t="shared" si="161"/>
        <v>0.1265238230723775</v>
      </c>
      <c r="G46" s="30">
        <f t="shared" si="162"/>
        <v>2.6184516412232597</v>
      </c>
      <c r="H46" s="29">
        <f t="shared" si="163"/>
        <v>0.33129651217770817</v>
      </c>
      <c r="I46" s="33">
        <f t="shared" si="164"/>
        <v>0.34631116123333172</v>
      </c>
      <c r="J46" s="353">
        <f t="shared" si="165"/>
        <v>0.447508902616229</v>
      </c>
      <c r="K46" s="581">
        <f t="shared" si="202"/>
        <v>6.3578607190745446E-3</v>
      </c>
      <c r="L46" s="354">
        <f t="shared" si="51"/>
        <v>3.5369536878460681</v>
      </c>
      <c r="M46" s="355">
        <f t="shared" si="166"/>
        <v>0.4676355787415048</v>
      </c>
      <c r="N46" s="826"/>
      <c r="O46" s="364" t="s">
        <v>226</v>
      </c>
      <c r="P46" s="20" t="s">
        <v>236</v>
      </c>
      <c r="Q46" s="20"/>
      <c r="R46" s="20"/>
      <c r="S46" s="166">
        <f t="shared" si="167"/>
        <v>6043</v>
      </c>
      <c r="T46" s="167">
        <f t="shared" si="168"/>
        <v>13225.799391565079</v>
      </c>
      <c r="U46" s="166">
        <f t="shared" si="169"/>
        <v>145</v>
      </c>
      <c r="V46" s="168">
        <f t="shared" si="170"/>
        <v>2.4584604950830789E-2</v>
      </c>
      <c r="W46" s="167">
        <f t="shared" si="171"/>
        <v>317.34914972314021</v>
      </c>
      <c r="X46" s="166">
        <f t="shared" si="172"/>
        <v>262</v>
      </c>
      <c r="Y46" s="168">
        <f t="shared" si="173"/>
        <v>4.53208787407023E-2</v>
      </c>
      <c r="Z46" s="167">
        <f t="shared" si="174"/>
        <v>573.41708432732923</v>
      </c>
      <c r="AA46" s="166">
        <f t="shared" si="175"/>
        <v>130</v>
      </c>
      <c r="AB46" s="167">
        <f t="shared" si="176"/>
        <v>2845.1992733798779</v>
      </c>
      <c r="AC46" s="169">
        <f t="shared" si="177"/>
        <v>2.1512493794472943E-2</v>
      </c>
      <c r="AD46" s="166">
        <f t="shared" si="178"/>
        <v>0</v>
      </c>
      <c r="AE46" s="168">
        <f t="shared" si="179"/>
        <v>0</v>
      </c>
      <c r="AF46" s="167">
        <f t="shared" si="180"/>
        <v>0</v>
      </c>
      <c r="AG46" s="166">
        <f t="shared" si="181"/>
        <v>1</v>
      </c>
      <c r="AH46" s="168">
        <f t="shared" si="182"/>
        <v>7.7519379844961239E-3</v>
      </c>
      <c r="AI46" s="365">
        <f t="shared" si="183"/>
        <v>21.886148256768291</v>
      </c>
      <c r="AJ46" s="830"/>
      <c r="AK46" s="85">
        <v>3353.5534316491808</v>
      </c>
      <c r="AL46" s="62">
        <v>3146.6554797217841</v>
      </c>
      <c r="AM46" s="62">
        <v>3368.0069996350926</v>
      </c>
      <c r="AN46" s="62">
        <v>3111.0428810254098</v>
      </c>
      <c r="AO46" s="62">
        <v>3076.0044857978046</v>
      </c>
      <c r="AP46" s="62">
        <v>2951.2874095998568</v>
      </c>
      <c r="AQ46" s="62">
        <v>3016.779668274824</v>
      </c>
      <c r="AR46" s="62">
        <v>3047.0837286733617</v>
      </c>
      <c r="AS46" s="62">
        <v>2972.0629104584923</v>
      </c>
      <c r="AT46" s="62">
        <v>3059.7357823843922</v>
      </c>
      <c r="AU46" s="62">
        <v>2491.8669637970547</v>
      </c>
      <c r="AV46" s="62">
        <v>2540.9670996263008</v>
      </c>
      <c r="AW46" s="62">
        <v>2078.211347812261</v>
      </c>
      <c r="AX46" s="62">
        <v>2296.5770251785452</v>
      </c>
      <c r="AY46" s="62">
        <v>1521.4834061775009</v>
      </c>
      <c r="AZ46" s="62">
        <v>1769.0275964401258</v>
      </c>
      <c r="BA46" s="62">
        <v>615.01279867512744</v>
      </c>
      <c r="BB46" s="62">
        <v>980.96383812113459</v>
      </c>
      <c r="BC46" s="62">
        <v>62.01809734539102</v>
      </c>
      <c r="BD46" s="86">
        <v>232.65951281274036</v>
      </c>
      <c r="BE46" s="258">
        <v>2.0000000000000002E-5</v>
      </c>
      <c r="BF46" s="43">
        <v>2.0000000000000002E-5</v>
      </c>
      <c r="BG46" s="53">
        <v>5.0000000000000002E-5</v>
      </c>
      <c r="BH46" s="53">
        <v>4.0000000000000003E-5</v>
      </c>
      <c r="BI46" s="53">
        <v>1.2518952302791728E-4</v>
      </c>
      <c r="BJ46" s="53">
        <v>1.2406223545552731E-4</v>
      </c>
      <c r="BK46" s="53">
        <v>3.4000000000000002E-4</v>
      </c>
      <c r="BL46" s="53">
        <v>1.8000000000000001E-4</v>
      </c>
      <c r="BM46" s="53">
        <v>8.9999999999999998E-4</v>
      </c>
      <c r="BN46" s="53">
        <v>5.0000000000000001E-4</v>
      </c>
      <c r="BO46" s="53">
        <v>3.8E-3</v>
      </c>
      <c r="BP46" s="53">
        <v>2E-3</v>
      </c>
      <c r="BQ46" s="53">
        <v>1.6199999999999999E-2</v>
      </c>
      <c r="BR46" s="53">
        <v>6.1999999999999998E-3</v>
      </c>
      <c r="BS46" s="53">
        <v>6.1100000000000002E-2</v>
      </c>
      <c r="BT46" s="53">
        <v>2.6800000000000001E-2</v>
      </c>
      <c r="BU46" s="53">
        <v>0.1421</v>
      </c>
      <c r="BV46" s="53">
        <v>5.4699999999999999E-2</v>
      </c>
      <c r="BW46" s="53">
        <v>0.27589999999999998</v>
      </c>
      <c r="BX46" s="54">
        <v>0.1051</v>
      </c>
      <c r="BY46" s="64">
        <f>+Fall_Hoy!B46</f>
        <v>0</v>
      </c>
      <c r="BZ46" s="61">
        <f>+Fall_Hoy!C46</f>
        <v>0</v>
      </c>
      <c r="CA46" s="61">
        <f>+Fall_Hoy!D46</f>
        <v>0</v>
      </c>
      <c r="CB46" s="61">
        <f>+Fall_Hoy!E46</f>
        <v>0</v>
      </c>
      <c r="CC46" s="61">
        <f>+Fall_Hoy!F46</f>
        <v>1</v>
      </c>
      <c r="CD46" s="61">
        <f>+Fall_Hoy!G46</f>
        <v>1</v>
      </c>
      <c r="CE46" s="61">
        <f>+Fall_Hoy!H46</f>
        <v>2</v>
      </c>
      <c r="CF46" s="61">
        <f>+Fall_Hoy!I46</f>
        <v>1</v>
      </c>
      <c r="CG46" s="61">
        <f>+Fall_Hoy!J46</f>
        <v>0</v>
      </c>
      <c r="CH46" s="61">
        <f>+Fall_Hoy!K46</f>
        <v>1</v>
      </c>
      <c r="CI46" s="61">
        <f>+Fall_Hoy!L46</f>
        <v>4</v>
      </c>
      <c r="CJ46" s="61">
        <f>+Fall_Hoy!M46</f>
        <v>3</v>
      </c>
      <c r="CK46" s="61">
        <f>+Fall_Hoy!N46</f>
        <v>6</v>
      </c>
      <c r="CL46" s="61">
        <f>+Fall_Hoy!O46</f>
        <v>6</v>
      </c>
      <c r="CM46" s="61">
        <f>+Fall_Hoy!P46</f>
        <v>30</v>
      </c>
      <c r="CN46" s="61">
        <f>+Fall_Hoy!Q46</f>
        <v>15</v>
      </c>
      <c r="CO46" s="61">
        <f>+Fall_Hoy!R46</f>
        <v>19</v>
      </c>
      <c r="CP46" s="61">
        <f>+Fall_Hoy!S46</f>
        <v>20</v>
      </c>
      <c r="CQ46" s="61">
        <f>+Fall_Hoy!T46</f>
        <v>3</v>
      </c>
      <c r="CR46" s="66">
        <f>+Fall_Hoy!U46</f>
        <v>13</v>
      </c>
      <c r="CS46" s="75">
        <f t="shared" si="184"/>
        <v>0.32271029795346151</v>
      </c>
      <c r="CT46" s="76">
        <f t="shared" si="184"/>
        <v>0.31638935066000085</v>
      </c>
      <c r="CU46" s="76">
        <f t="shared" si="185"/>
        <v>0.17821593109875966</v>
      </c>
      <c r="CV46" s="76">
        <f t="shared" si="185"/>
        <v>0.42138448868643313</v>
      </c>
      <c r="CW46" s="76">
        <f t="shared" si="117"/>
        <v>0.7</v>
      </c>
      <c r="CX46" s="76">
        <f t="shared" si="126"/>
        <v>0.7</v>
      </c>
      <c r="CY46" s="76">
        <f t="shared" si="127"/>
        <v>0.7</v>
      </c>
      <c r="CZ46" s="76">
        <f t="shared" si="128"/>
        <v>0.7</v>
      </c>
      <c r="DA46" s="76">
        <f t="shared" si="129"/>
        <v>0.14097951915000412</v>
      </c>
      <c r="DB46" s="76">
        <f t="shared" si="130"/>
        <v>0.65365121116485392</v>
      </c>
      <c r="DC46" s="76">
        <f t="shared" si="131"/>
        <v>0.42242687681183044</v>
      </c>
      <c r="DD46" s="76">
        <f t="shared" si="132"/>
        <v>0.59032641556854659</v>
      </c>
      <c r="DE46" s="76">
        <f t="shared" si="133"/>
        <v>0.17821593109875966</v>
      </c>
      <c r="DF46" s="76">
        <f t="shared" si="134"/>
        <v>0.42138448868643313</v>
      </c>
      <c r="DG46" s="76">
        <f t="shared" si="135"/>
        <v>0.32271029795346151</v>
      </c>
      <c r="DH46" s="76">
        <f t="shared" si="136"/>
        <v>0.31638935066000085</v>
      </c>
      <c r="DI46" s="76">
        <f t="shared" si="137"/>
        <v>0.21740792413455678</v>
      </c>
      <c r="DJ46" s="76">
        <f t="shared" si="138"/>
        <v>0.3727259851700469</v>
      </c>
      <c r="DK46" s="76">
        <f t="shared" si="139"/>
        <v>0.17532793424023491</v>
      </c>
      <c r="DL46" s="316">
        <f t="shared" si="140"/>
        <v>0.53164265958434165</v>
      </c>
      <c r="DM46" s="85">
        <f>+'Cas_-14'!B45</f>
        <v>239</v>
      </c>
      <c r="DN46" s="62">
        <f>+'Cas_-14'!C45</f>
        <v>207</v>
      </c>
      <c r="DO46" s="62">
        <f>+'Cas_-14'!D45</f>
        <v>233</v>
      </c>
      <c r="DP46" s="62">
        <f>+'Cas_-14'!E45</f>
        <v>279</v>
      </c>
      <c r="DQ46" s="62">
        <f>+'Cas_-14'!F45</f>
        <v>417</v>
      </c>
      <c r="DR46" s="62">
        <f>+'Cas_-14'!G45</f>
        <v>536</v>
      </c>
      <c r="DS46" s="62">
        <f>+'Cas_-14'!H45</f>
        <v>499</v>
      </c>
      <c r="DT46" s="62">
        <f>+'Cas_-14'!I45</f>
        <v>600</v>
      </c>
      <c r="DU46" s="62">
        <f>+'Cas_-14'!J45</f>
        <v>419</v>
      </c>
      <c r="DV46" s="62">
        <f>+'Cas_-14'!K45</f>
        <v>529</v>
      </c>
      <c r="DW46" s="62">
        <f>+'Cas_-14'!L45</f>
        <v>336</v>
      </c>
      <c r="DX46" s="62">
        <f>+'Cas_-14'!M45</f>
        <v>387</v>
      </c>
      <c r="DY46" s="62">
        <f>+'Cas_-14'!N45</f>
        <v>242</v>
      </c>
      <c r="DZ46" s="62">
        <f>+'Cas_-14'!O45</f>
        <v>248</v>
      </c>
      <c r="EA46" s="62">
        <f>+'Cas_-14'!P45</f>
        <v>175</v>
      </c>
      <c r="EB46" s="62">
        <f>+'Cas_-14'!Q45</f>
        <v>166</v>
      </c>
      <c r="EC46" s="62">
        <f>+'Cas_-14'!R45</f>
        <v>76</v>
      </c>
      <c r="ED46" s="62">
        <f>+'Cas_-14'!S45</f>
        <v>79</v>
      </c>
      <c r="EE46" s="62">
        <f>+'Cas_-14'!T45</f>
        <v>15</v>
      </c>
      <c r="EF46" s="86">
        <f>+'Cas_-14'!U45</f>
        <v>32</v>
      </c>
      <c r="EG46" s="201">
        <f t="shared" si="186"/>
        <v>7.1267688101950624E-2</v>
      </c>
      <c r="EH46" s="90">
        <f t="shared" si="186"/>
        <v>6.5784132179065938E-2</v>
      </c>
      <c r="EI46" s="90">
        <f t="shared" si="186"/>
        <v>6.9180378789368446E-2</v>
      </c>
      <c r="EJ46" s="90">
        <f t="shared" si="186"/>
        <v>8.9680538221331332E-2</v>
      </c>
      <c r="EK46" s="90">
        <f t="shared" si="186"/>
        <v>0.13556547200282942</v>
      </c>
      <c r="EL46" s="90">
        <f t="shared" si="186"/>
        <v>0.18161565635949778</v>
      </c>
      <c r="EM46" s="90">
        <f t="shared" si="186"/>
        <v>0.16540816860031352</v>
      </c>
      <c r="EN46" s="90">
        <f t="shared" si="186"/>
        <v>0.19690958747012435</v>
      </c>
      <c r="EO46" s="90">
        <f t="shared" si="186"/>
        <v>0.14097951915000412</v>
      </c>
      <c r="EP46" s="90">
        <f t="shared" si="186"/>
        <v>0.17289074535310386</v>
      </c>
      <c r="EQ46" s="90">
        <f t="shared" si="186"/>
        <v>0.13483865907833628</v>
      </c>
      <c r="ER46" s="90">
        <f t="shared" si="186"/>
        <v>0.152304215216685</v>
      </c>
      <c r="ES46" s="90">
        <f t="shared" si="186"/>
        <v>0.11644628937992957</v>
      </c>
      <c r="ET46" s="90">
        <f t="shared" si="186"/>
        <v>0.10798679830070994</v>
      </c>
      <c r="EU46" s="90">
        <f t="shared" si="186"/>
        <v>0.11501932869557958</v>
      </c>
      <c r="EV46" s="90">
        <f t="shared" si="186"/>
        <v>9.3836862881080785E-2</v>
      </c>
      <c r="EW46" s="90">
        <f t="shared" si="187"/>
        <v>0.12357466407808208</v>
      </c>
      <c r="EX46" s="90">
        <f t="shared" si="187"/>
        <v>8.0533039985766192E-2</v>
      </c>
      <c r="EY46" s="90">
        <f t="shared" si="187"/>
        <v>0.241864885284404</v>
      </c>
      <c r="EZ46" s="99">
        <f t="shared" si="187"/>
        <v>0.13754004559338909</v>
      </c>
      <c r="FA46" s="119">
        <f t="shared" si="200"/>
        <v>2.8057049333645074</v>
      </c>
      <c r="FB46" s="120">
        <f t="shared" si="72"/>
        <v>3.3716957381765869</v>
      </c>
      <c r="FC46" s="120">
        <f t="shared" si="73"/>
        <v>1.5304560759106214</v>
      </c>
      <c r="FD46" s="120">
        <f t="shared" si="73"/>
        <v>3.9021852237252861</v>
      </c>
      <c r="FE46" s="120">
        <f t="shared" si="188"/>
        <v>5.1635566907876811</v>
      </c>
      <c r="FF46" s="120">
        <f t="shared" si="188"/>
        <v>3.8542932588057832</v>
      </c>
      <c r="FG46" s="120">
        <f t="shared" si="188"/>
        <v>4.2319554464777092</v>
      </c>
      <c r="FH46" s="120">
        <f t="shared" si="188"/>
        <v>3.5549310167855888</v>
      </c>
      <c r="FI46" s="120">
        <f t="shared" si="188"/>
        <v>1</v>
      </c>
      <c r="FJ46" s="120">
        <f t="shared" si="188"/>
        <v>3.7807183364839321</v>
      </c>
      <c r="FK46" s="120">
        <f t="shared" si="188"/>
        <v>3.132832080200501</v>
      </c>
      <c r="FL46" s="120">
        <f t="shared" si="188"/>
        <v>3.8759689922480627</v>
      </c>
      <c r="FM46" s="120">
        <f t="shared" si="188"/>
        <v>1.5304560759106214</v>
      </c>
      <c r="FN46" s="120">
        <f t="shared" si="188"/>
        <v>3.9021852237252861</v>
      </c>
      <c r="FO46" s="120">
        <f t="shared" si="188"/>
        <v>2.8057049333645074</v>
      </c>
      <c r="FP46" s="120">
        <f t="shared" si="188"/>
        <v>3.3716957381765869</v>
      </c>
      <c r="FQ46" s="120">
        <f t="shared" si="188"/>
        <v>1.7593244194229416</v>
      </c>
      <c r="FR46" s="120">
        <f t="shared" si="188"/>
        <v>4.6282368731631678</v>
      </c>
      <c r="FS46" s="120">
        <f t="shared" si="188"/>
        <v>0.72490032620514699</v>
      </c>
      <c r="FT46" s="321">
        <f t="shared" si="121"/>
        <v>3.8653663177925779</v>
      </c>
      <c r="FU46" s="85">
        <f>+Cas_Hoy!B45</f>
        <v>252</v>
      </c>
      <c r="FV46" s="62">
        <f>+Cas_Hoy!C45</f>
        <v>214</v>
      </c>
      <c r="FW46" s="62">
        <f>+Cas_Hoy!D45</f>
        <v>247</v>
      </c>
      <c r="FX46" s="62">
        <f>+Cas_Hoy!E45</f>
        <v>288</v>
      </c>
      <c r="FY46" s="62">
        <f>+Cas_Hoy!F45</f>
        <v>440</v>
      </c>
      <c r="FZ46" s="62">
        <f>+Cas_Hoy!G45</f>
        <v>553</v>
      </c>
      <c r="GA46" s="62">
        <f>+Cas_Hoy!H45</f>
        <v>521</v>
      </c>
      <c r="GB46" s="62">
        <f>+Cas_Hoy!I45</f>
        <v>626</v>
      </c>
      <c r="GC46" s="62">
        <f>+Cas_Hoy!J45</f>
        <v>442</v>
      </c>
      <c r="GD46" s="62">
        <f>+Cas_Hoy!K45</f>
        <v>561</v>
      </c>
      <c r="GE46" s="62">
        <f>+Cas_Hoy!L45</f>
        <v>349</v>
      </c>
      <c r="GF46" s="62">
        <f>+Cas_Hoy!M45</f>
        <v>399</v>
      </c>
      <c r="GG46" s="62">
        <f>+Cas_Hoy!N45</f>
        <v>252</v>
      </c>
      <c r="GH46" s="62">
        <f>+Cas_Hoy!O45</f>
        <v>263</v>
      </c>
      <c r="GI46" s="62">
        <f>+Cas_Hoy!P45</f>
        <v>184</v>
      </c>
      <c r="GJ46" s="62">
        <f>+Cas_Hoy!Q45</f>
        <v>177</v>
      </c>
      <c r="GK46" s="62">
        <f>+Cas_Hoy!R45</f>
        <v>77</v>
      </c>
      <c r="GL46" s="62">
        <f>+Cas_Hoy!S45</f>
        <v>82</v>
      </c>
      <c r="GM46" s="62">
        <f>+Cas_Hoy!T45</f>
        <v>15</v>
      </c>
      <c r="GN46" s="590">
        <f>+Cas_Hoy!U45</f>
        <v>32</v>
      </c>
      <c r="GO46" s="543">
        <f t="shared" si="74"/>
        <v>0.33930682756249664</v>
      </c>
      <c r="GP46" s="112">
        <f t="shared" si="75"/>
        <v>0.3373549100410852</v>
      </c>
      <c r="GQ46" s="112">
        <f t="shared" si="76"/>
        <v>0.18558022577226213</v>
      </c>
      <c r="GR46" s="112">
        <f t="shared" si="77"/>
        <v>0.44687145372795128</v>
      </c>
      <c r="GS46" s="323">
        <f t="shared" si="205"/>
        <v>0.7</v>
      </c>
      <c r="GT46" s="323">
        <f t="shared" si="205"/>
        <v>0.7</v>
      </c>
      <c r="GU46" s="323">
        <f t="shared" si="205"/>
        <v>0.7</v>
      </c>
      <c r="GV46" s="323">
        <f t="shared" si="205"/>
        <v>0.7</v>
      </c>
      <c r="GW46" s="323">
        <f t="shared" si="205"/>
        <v>0.14871825170477762</v>
      </c>
      <c r="GX46" s="323">
        <f t="shared" si="205"/>
        <v>0.69319154908030822</v>
      </c>
      <c r="GY46" s="323">
        <f t="shared" si="205"/>
        <v>0.43877077383133573</v>
      </c>
      <c r="GZ46" s="323">
        <f t="shared" si="204"/>
        <v>0.60863111062493569</v>
      </c>
      <c r="HA46" s="323">
        <f t="shared" si="204"/>
        <v>0.18558022577226213</v>
      </c>
      <c r="HB46" s="323">
        <f t="shared" si="204"/>
        <v>0.44687145372795128</v>
      </c>
      <c r="HC46" s="323">
        <f t="shared" si="204"/>
        <v>0.33930682756249664</v>
      </c>
      <c r="HD46" s="323">
        <f t="shared" si="204"/>
        <v>0.3373549100410852</v>
      </c>
      <c r="HE46" s="323">
        <f t="shared" si="204"/>
        <v>0.22026855471527462</v>
      </c>
      <c r="HF46" s="323">
        <f t="shared" si="204"/>
        <v>0.38688013650561826</v>
      </c>
      <c r="HG46" s="323">
        <f t="shared" si="204"/>
        <v>0.17532793424023493</v>
      </c>
      <c r="HH46" s="327">
        <f t="shared" si="204"/>
        <v>0.53164265958434165</v>
      </c>
      <c r="HI46" s="241">
        <f>+CyF_Tot!B45</f>
        <v>0</v>
      </c>
      <c r="HJ46" s="149">
        <f>+CyF_Tot!C45</f>
        <v>5781</v>
      </c>
      <c r="HK46" s="149">
        <f>+CyF_Tot!D45</f>
        <v>5898</v>
      </c>
      <c r="HL46" s="149">
        <f>+CyF_Tot!E45</f>
        <v>6043</v>
      </c>
      <c r="HM46" s="149">
        <f>+CyF_Tot!F45</f>
        <v>0</v>
      </c>
      <c r="HN46" s="149">
        <f>+CyF_Tot!G45</f>
        <v>129</v>
      </c>
      <c r="HO46" s="149">
        <f>+CyF_Tot!H45</f>
        <v>130</v>
      </c>
      <c r="HP46" s="557">
        <f>+CyF_Tot!I45</f>
        <v>130</v>
      </c>
      <c r="HQ46" s="93">
        <f t="shared" si="203"/>
        <v>7.3396367592068038E-2</v>
      </c>
      <c r="HR46" s="90">
        <f t="shared" si="189"/>
        <v>6.8868168342163319E-2</v>
      </c>
      <c r="HS46" s="90">
        <f t="shared" si="189"/>
        <v>7.3712700523846986E-2</v>
      </c>
      <c r="HT46" s="90">
        <f t="shared" si="189"/>
        <v>6.8088745727285668E-2</v>
      </c>
      <c r="HU46" s="90">
        <f t="shared" si="189"/>
        <v>6.7321890214655067E-2</v>
      </c>
      <c r="HV46" s="90">
        <f t="shared" si="189"/>
        <v>6.4592313794836112E-2</v>
      </c>
      <c r="HW46" s="90">
        <f t="shared" si="189"/>
        <v>6.602568707786706E-2</v>
      </c>
      <c r="HX46" s="90">
        <f t="shared" si="189"/>
        <v>6.6688926236531526E-2</v>
      </c>
      <c r="HY46" s="90">
        <f t="shared" si="189"/>
        <v>6.504700948673682E-2</v>
      </c>
      <c r="HZ46" s="90">
        <f t="shared" si="189"/>
        <v>6.6965830959803727E-2</v>
      </c>
      <c r="IA46" s="90">
        <f t="shared" si="189"/>
        <v>5.4537369805805404E-2</v>
      </c>
      <c r="IB46" s="90">
        <f t="shared" si="189"/>
        <v>5.5611982657991742E-2</v>
      </c>
      <c r="IC46" s="90">
        <f t="shared" si="189"/>
        <v>4.5484041667117399E-2</v>
      </c>
      <c r="ID46" s="90">
        <f t="shared" si="189"/>
        <v>5.0263225256145523E-2</v>
      </c>
      <c r="IE46" s="90">
        <f t="shared" si="189"/>
        <v>3.3299411397813596E-2</v>
      </c>
      <c r="IF46" s="90">
        <f t="shared" si="189"/>
        <v>3.8717200246003058E-2</v>
      </c>
      <c r="IG46" s="90">
        <f t="shared" si="189"/>
        <v>1.3460261291613828E-2</v>
      </c>
      <c r="IH46" s="90">
        <f t="shared" si="189"/>
        <v>2.1469519995647602E-2</v>
      </c>
      <c r="II46" s="90">
        <f t="shared" si="189"/>
        <v>1.3573372731039159E-3</v>
      </c>
      <c r="IJ46" s="673">
        <f t="shared" si="189"/>
        <v>5.0920205907671176E-3</v>
      </c>
      <c r="IK46" s="686"/>
      <c r="IL46" s="687"/>
      <c r="IM46" s="687"/>
      <c r="IN46" s="687"/>
      <c r="IO46" s="687"/>
      <c r="IP46" s="687"/>
      <c r="IQ46" s="687"/>
      <c r="IR46" s="687"/>
      <c r="IS46" s="687"/>
      <c r="IT46" s="687"/>
      <c r="IU46" s="687"/>
      <c r="IV46" s="687"/>
      <c r="IW46" s="687"/>
      <c r="IX46" s="687"/>
      <c r="IY46" s="687"/>
      <c r="IZ46" s="687"/>
      <c r="JA46" s="687"/>
      <c r="JB46" s="687"/>
      <c r="JC46" s="687"/>
      <c r="JD46" s="688"/>
      <c r="JF46" s="624">
        <f t="shared" si="201"/>
        <v>0</v>
      </c>
      <c r="JG46" s="625">
        <f t="shared" si="190"/>
        <v>0</v>
      </c>
      <c r="JH46" s="625">
        <f t="shared" si="190"/>
        <v>0</v>
      </c>
      <c r="JI46" s="625">
        <f t="shared" si="190"/>
        <v>0</v>
      </c>
      <c r="JJ46" s="625">
        <f t="shared" si="190"/>
        <v>325.09705516266047</v>
      </c>
      <c r="JK46" s="625">
        <f t="shared" si="190"/>
        <v>338.83517977518244</v>
      </c>
      <c r="JL46" s="625">
        <f t="shared" si="190"/>
        <v>662.95859158442295</v>
      </c>
      <c r="JM46" s="625">
        <f t="shared" si="190"/>
        <v>328.18264578354058</v>
      </c>
      <c r="JN46" s="625">
        <f t="shared" si="190"/>
        <v>0</v>
      </c>
      <c r="JO46" s="625">
        <f t="shared" si="190"/>
        <v>326.82560558242699</v>
      </c>
      <c r="JP46" s="625">
        <f t="shared" si="190"/>
        <v>1605.2221318849558</v>
      </c>
      <c r="JQ46" s="625">
        <f t="shared" si="190"/>
        <v>1180.652831137093</v>
      </c>
      <c r="JR46" s="625">
        <f t="shared" si="190"/>
        <v>2887.0980837999068</v>
      </c>
      <c r="JS46" s="625">
        <f t="shared" si="191"/>
        <v>2612.5838298558856</v>
      </c>
      <c r="JT46" s="625">
        <f t="shared" si="191"/>
        <v>19717.599204956499</v>
      </c>
      <c r="JU46" s="625">
        <f t="shared" si="191"/>
        <v>8479.2345976880224</v>
      </c>
      <c r="JV46" s="625">
        <f t="shared" si="191"/>
        <v>30893.666019520522</v>
      </c>
      <c r="JW46" s="625">
        <f t="shared" si="191"/>
        <v>20388.111388801568</v>
      </c>
      <c r="JX46" s="625">
        <f t="shared" si="191"/>
        <v>48372.977056880802</v>
      </c>
      <c r="JY46" s="626">
        <f t="shared" si="191"/>
        <v>55875.643522314313</v>
      </c>
      <c r="JZ46" s="642">
        <f t="shared" si="192"/>
        <v>102.06617751075041</v>
      </c>
      <c r="KA46" s="625">
        <f t="shared" si="192"/>
        <v>108.58959118169142</v>
      </c>
      <c r="KB46" s="625">
        <f t="shared" si="193"/>
        <v>707.48797254643307</v>
      </c>
      <c r="KC46" s="625">
        <f t="shared" si="193"/>
        <v>578.18262927795479</v>
      </c>
      <c r="KD46" s="625">
        <f t="shared" si="194"/>
        <v>13561.777103906719</v>
      </c>
      <c r="KE46" s="645">
        <f t="shared" si="194"/>
        <v>10228.768350363662</v>
      </c>
      <c r="KF46" s="624">
        <f t="shared" si="195"/>
        <v>105.22687850577715</v>
      </c>
      <c r="KG46" s="625">
        <f t="shared" si="196"/>
        <v>642.20465717509489</v>
      </c>
      <c r="KH46" s="626">
        <f t="shared" si="197"/>
        <v>11720.44198033294</v>
      </c>
    </row>
    <row r="47" spans="1:294" s="649" customFormat="1" ht="14.4">
      <c r="A47" s="510" t="s">
        <v>57</v>
      </c>
      <c r="B47" s="538">
        <v>36338</v>
      </c>
      <c r="C47" s="526">
        <f t="shared" si="198"/>
        <v>2327</v>
      </c>
      <c r="D47" s="517">
        <f t="shared" si="199"/>
        <v>58</v>
      </c>
      <c r="E47" s="495">
        <f t="shared" si="48"/>
        <v>7.8266438147688508E-3</v>
      </c>
      <c r="F47" s="208">
        <f t="shared" si="161"/>
        <v>5.9056634927623974E-2</v>
      </c>
      <c r="G47" s="30">
        <f t="shared" si="162"/>
        <v>3.453207743532051</v>
      </c>
      <c r="H47" s="29">
        <f t="shared" si="163"/>
        <v>0.2039348290390165</v>
      </c>
      <c r="I47" s="33">
        <f t="shared" si="164"/>
        <v>0.22113529691229794</v>
      </c>
      <c r="J47" s="353">
        <f t="shared" si="165"/>
        <v>0.26950326794585477</v>
      </c>
      <c r="K47" s="581">
        <f t="shared" si="202"/>
        <v>5.9224709239326743E-3</v>
      </c>
      <c r="L47" s="354">
        <f t="shared" si="51"/>
        <v>4.5634714588147576</v>
      </c>
      <c r="M47" s="355">
        <f t="shared" si="166"/>
        <v>0.2918572202731437</v>
      </c>
      <c r="N47" s="826"/>
      <c r="O47" s="364" t="s">
        <v>226</v>
      </c>
      <c r="P47" s="20" t="s">
        <v>234</v>
      </c>
      <c r="Q47" s="20"/>
      <c r="R47" s="20"/>
      <c r="S47" s="166">
        <f t="shared" si="167"/>
        <v>2327</v>
      </c>
      <c r="T47" s="167">
        <f t="shared" si="168"/>
        <v>6403.7646540811274</v>
      </c>
      <c r="U47" s="166">
        <f t="shared" si="169"/>
        <v>69</v>
      </c>
      <c r="V47" s="168">
        <f t="shared" si="170"/>
        <v>3.0558015943312665E-2</v>
      </c>
      <c r="W47" s="167">
        <f t="shared" si="171"/>
        <v>189.88386812702956</v>
      </c>
      <c r="X47" s="166">
        <f t="shared" si="172"/>
        <v>181</v>
      </c>
      <c r="Y47" s="168">
        <f t="shared" si="173"/>
        <v>8.4342963653308484E-2</v>
      </c>
      <c r="Z47" s="167">
        <f t="shared" si="174"/>
        <v>498.10116131872968</v>
      </c>
      <c r="AA47" s="166">
        <f t="shared" si="175"/>
        <v>58</v>
      </c>
      <c r="AB47" s="167">
        <f t="shared" si="176"/>
        <v>1596.1252683141615</v>
      </c>
      <c r="AC47" s="169">
        <f t="shared" si="177"/>
        <v>2.4924795874516546E-2</v>
      </c>
      <c r="AD47" s="166">
        <f t="shared" si="178"/>
        <v>0</v>
      </c>
      <c r="AE47" s="168">
        <f t="shared" si="179"/>
        <v>0</v>
      </c>
      <c r="AF47" s="167">
        <f t="shared" si="180"/>
        <v>0</v>
      </c>
      <c r="AG47" s="166">
        <f t="shared" si="181"/>
        <v>5</v>
      </c>
      <c r="AH47" s="168">
        <f t="shared" si="182"/>
        <v>9.4339622641509441E-2</v>
      </c>
      <c r="AI47" s="365">
        <f t="shared" si="183"/>
        <v>137.59700588915186</v>
      </c>
      <c r="AJ47" s="830"/>
      <c r="AK47" s="85">
        <v>3017.3205163545804</v>
      </c>
      <c r="AL47" s="62">
        <v>2855.6112671937481</v>
      </c>
      <c r="AM47" s="62">
        <v>2869.4930620183359</v>
      </c>
      <c r="AN47" s="62">
        <v>2573.1138596844949</v>
      </c>
      <c r="AO47" s="62">
        <v>2490.3826752836103</v>
      </c>
      <c r="AP47" s="62">
        <v>2317.1723276924495</v>
      </c>
      <c r="AQ47" s="62">
        <v>2409.4250802639408</v>
      </c>
      <c r="AR47" s="62">
        <v>2502.3464479822214</v>
      </c>
      <c r="AS47" s="62">
        <v>2372.0252273932338</v>
      </c>
      <c r="AT47" s="62">
        <v>2281.2029407082509</v>
      </c>
      <c r="AU47" s="62">
        <v>1879.1877535019496</v>
      </c>
      <c r="AV47" s="62">
        <v>1932.2136320308732</v>
      </c>
      <c r="AW47" s="62">
        <v>1595.400848517233</v>
      </c>
      <c r="AX47" s="62">
        <v>1567.6262608035879</v>
      </c>
      <c r="AY47" s="62">
        <v>1019.8587483350034</v>
      </c>
      <c r="AZ47" s="62">
        <v>1269.1571079370401</v>
      </c>
      <c r="BA47" s="62">
        <v>453.05322590811761</v>
      </c>
      <c r="BB47" s="62">
        <v>697.744348357234</v>
      </c>
      <c r="BC47" s="62">
        <v>50.85291311213566</v>
      </c>
      <c r="BD47" s="86">
        <v>184.81194430216317</v>
      </c>
      <c r="BE47" s="258">
        <v>2.0000000000000002E-5</v>
      </c>
      <c r="BF47" s="43">
        <v>2.0000000000000002E-5</v>
      </c>
      <c r="BG47" s="53">
        <v>5.0000000000000002E-5</v>
      </c>
      <c r="BH47" s="53">
        <v>4.0000000000000003E-5</v>
      </c>
      <c r="BI47" s="53">
        <v>1.2518952302791728E-4</v>
      </c>
      <c r="BJ47" s="53">
        <v>1.2406223545552731E-4</v>
      </c>
      <c r="BK47" s="53">
        <v>3.4000000000000002E-4</v>
      </c>
      <c r="BL47" s="53">
        <v>1.8000000000000001E-4</v>
      </c>
      <c r="BM47" s="53">
        <v>8.9999999999999998E-4</v>
      </c>
      <c r="BN47" s="53">
        <v>5.0000000000000001E-4</v>
      </c>
      <c r="BO47" s="53">
        <v>3.8E-3</v>
      </c>
      <c r="BP47" s="53">
        <v>2E-3</v>
      </c>
      <c r="BQ47" s="53">
        <v>1.6199999999999999E-2</v>
      </c>
      <c r="BR47" s="53">
        <v>6.1999999999999998E-3</v>
      </c>
      <c r="BS47" s="53">
        <v>6.1100000000000002E-2</v>
      </c>
      <c r="BT47" s="53">
        <v>2.6800000000000001E-2</v>
      </c>
      <c r="BU47" s="53">
        <v>0.1421</v>
      </c>
      <c r="BV47" s="53">
        <v>5.4699999999999999E-2</v>
      </c>
      <c r="BW47" s="53">
        <v>0.27589999999999998</v>
      </c>
      <c r="BX47" s="54">
        <v>0.1051</v>
      </c>
      <c r="BY47" s="64">
        <f>+Fall_Hoy!B47</f>
        <v>0</v>
      </c>
      <c r="BZ47" s="61">
        <f>+Fall_Hoy!C47</f>
        <v>0</v>
      </c>
      <c r="CA47" s="61">
        <f>+Fall_Hoy!D47</f>
        <v>0</v>
      </c>
      <c r="CB47" s="61">
        <f>+Fall_Hoy!E47</f>
        <v>0</v>
      </c>
      <c r="CC47" s="61">
        <f>+Fall_Hoy!F47</f>
        <v>0</v>
      </c>
      <c r="CD47" s="61">
        <f>+Fall_Hoy!G47</f>
        <v>0</v>
      </c>
      <c r="CE47" s="61">
        <f>+Fall_Hoy!H47</f>
        <v>1</v>
      </c>
      <c r="CF47" s="61">
        <f>+Fall_Hoy!I47</f>
        <v>0</v>
      </c>
      <c r="CG47" s="61">
        <f>+Fall_Hoy!J47</f>
        <v>1</v>
      </c>
      <c r="CH47" s="61">
        <f>+Fall_Hoy!K47</f>
        <v>0</v>
      </c>
      <c r="CI47" s="61">
        <f>+Fall_Hoy!L47</f>
        <v>1</v>
      </c>
      <c r="CJ47" s="61">
        <f>+Fall_Hoy!M47</f>
        <v>4</v>
      </c>
      <c r="CK47" s="61">
        <f>+Fall_Hoy!N47</f>
        <v>8</v>
      </c>
      <c r="CL47" s="61">
        <f>+Fall_Hoy!O47</f>
        <v>4</v>
      </c>
      <c r="CM47" s="61">
        <f>+Fall_Hoy!P47</f>
        <v>10</v>
      </c>
      <c r="CN47" s="61">
        <f>+Fall_Hoy!Q47</f>
        <v>4</v>
      </c>
      <c r="CO47" s="61">
        <f>+Fall_Hoy!R47</f>
        <v>4</v>
      </c>
      <c r="CP47" s="61">
        <f>+Fall_Hoy!S47</f>
        <v>9</v>
      </c>
      <c r="CQ47" s="61">
        <f>+Fall_Hoy!T47</f>
        <v>3</v>
      </c>
      <c r="CR47" s="66">
        <f>+Fall_Hoy!U47</f>
        <v>8</v>
      </c>
      <c r="CS47" s="75">
        <f t="shared" si="184"/>
        <v>0.16047920496845955</v>
      </c>
      <c r="CT47" s="76">
        <f t="shared" si="184"/>
        <v>0.11760067402993871</v>
      </c>
      <c r="CU47" s="76">
        <f t="shared" si="185"/>
        <v>0.30953171483692676</v>
      </c>
      <c r="CV47" s="76">
        <f t="shared" si="185"/>
        <v>0.41155299987884969</v>
      </c>
      <c r="CW47" s="76">
        <f t="shared" si="117"/>
        <v>8.4725934730481067E-2</v>
      </c>
      <c r="CX47" s="76">
        <f t="shared" si="126"/>
        <v>0.1001220311615911</v>
      </c>
      <c r="CY47" s="76">
        <f t="shared" si="127"/>
        <v>0.7</v>
      </c>
      <c r="CZ47" s="76">
        <f t="shared" si="128"/>
        <v>9.0315232002441598E-2</v>
      </c>
      <c r="DA47" s="76">
        <f t="shared" si="129"/>
        <v>0.46842297387038351</v>
      </c>
      <c r="DB47" s="76">
        <f t="shared" si="130"/>
        <v>9.2933423947884189E-2</v>
      </c>
      <c r="DC47" s="76">
        <f t="shared" si="131"/>
        <v>0.14003810648852713</v>
      </c>
      <c r="DD47" s="76">
        <f t="shared" si="132"/>
        <v>0.7</v>
      </c>
      <c r="DE47" s="76">
        <f t="shared" si="133"/>
        <v>0.30953171483692676</v>
      </c>
      <c r="DF47" s="76">
        <f t="shared" si="134"/>
        <v>0.41155299987884969</v>
      </c>
      <c r="DG47" s="76">
        <f t="shared" si="135"/>
        <v>0.16047920496845955</v>
      </c>
      <c r="DH47" s="76">
        <f t="shared" si="136"/>
        <v>0.11760067402993871</v>
      </c>
      <c r="DI47" s="76">
        <f t="shared" si="137"/>
        <v>6.2132193528351393E-2</v>
      </c>
      <c r="DJ47" s="76">
        <f t="shared" si="138"/>
        <v>0.23580817419493014</v>
      </c>
      <c r="DK47" s="76">
        <f t="shared" si="139"/>
        <v>0.21382265494014194</v>
      </c>
      <c r="DL47" s="316">
        <f t="shared" si="140"/>
        <v>0.41186722622755778</v>
      </c>
      <c r="DM47" s="85">
        <f>+'Cas_-14'!B46</f>
        <v>35</v>
      </c>
      <c r="DN47" s="62">
        <f>+'Cas_-14'!C46</f>
        <v>23</v>
      </c>
      <c r="DO47" s="62">
        <f>+'Cas_-14'!D46</f>
        <v>65</v>
      </c>
      <c r="DP47" s="62">
        <f>+'Cas_-14'!E46</f>
        <v>98</v>
      </c>
      <c r="DQ47" s="62">
        <f>+'Cas_-14'!F46</f>
        <v>211</v>
      </c>
      <c r="DR47" s="62">
        <f>+'Cas_-14'!G46</f>
        <v>232</v>
      </c>
      <c r="DS47" s="62">
        <f>+'Cas_-14'!H46</f>
        <v>236</v>
      </c>
      <c r="DT47" s="62">
        <f>+'Cas_-14'!I46</f>
        <v>226</v>
      </c>
      <c r="DU47" s="62">
        <f>+'Cas_-14'!J46</f>
        <v>200</v>
      </c>
      <c r="DV47" s="62">
        <f>+'Cas_-14'!K46</f>
        <v>212</v>
      </c>
      <c r="DW47" s="62">
        <f>+'Cas_-14'!L46</f>
        <v>114</v>
      </c>
      <c r="DX47" s="62">
        <f>+'Cas_-14'!M46</f>
        <v>130</v>
      </c>
      <c r="DY47" s="62">
        <f>+'Cas_-14'!N46</f>
        <v>77</v>
      </c>
      <c r="DZ47" s="62">
        <f>+'Cas_-14'!O46</f>
        <v>77</v>
      </c>
      <c r="EA47" s="62">
        <f>+'Cas_-14'!P46</f>
        <v>50</v>
      </c>
      <c r="EB47" s="62">
        <f>+'Cas_-14'!Q46</f>
        <v>37</v>
      </c>
      <c r="EC47" s="62">
        <f>+'Cas_-14'!R46</f>
        <v>20</v>
      </c>
      <c r="ED47" s="62">
        <f>+'Cas_-14'!S46</f>
        <v>42</v>
      </c>
      <c r="EE47" s="62">
        <f>+'Cas_-14'!T46</f>
        <v>7</v>
      </c>
      <c r="EF47" s="86">
        <f>+'Cas_-14'!U46</f>
        <v>24</v>
      </c>
      <c r="EG47" s="201">
        <f t="shared" si="186"/>
        <v>1.1599695759960482E-2</v>
      </c>
      <c r="EH47" s="91">
        <f t="shared" si="186"/>
        <v>8.0543175691425405E-3</v>
      </c>
      <c r="EI47" s="91">
        <f t="shared" si="186"/>
        <v>2.2652084739414036E-2</v>
      </c>
      <c r="EJ47" s="91">
        <f t="shared" si="186"/>
        <v>3.808614983404441E-2</v>
      </c>
      <c r="EK47" s="91">
        <f t="shared" si="186"/>
        <v>8.4725934730481067E-2</v>
      </c>
      <c r="EL47" s="91">
        <f t="shared" si="186"/>
        <v>0.1001220311615911</v>
      </c>
      <c r="EM47" s="91">
        <f t="shared" si="186"/>
        <v>9.7948677438913084E-2</v>
      </c>
      <c r="EN47" s="91">
        <f t="shared" si="186"/>
        <v>9.0315232002441598E-2</v>
      </c>
      <c r="EO47" s="91">
        <f t="shared" si="186"/>
        <v>8.4316135296669023E-2</v>
      </c>
      <c r="EP47" s="91">
        <f t="shared" si="186"/>
        <v>9.2933423947884189E-2</v>
      </c>
      <c r="EQ47" s="91">
        <f t="shared" si="186"/>
        <v>6.0664507730829959E-2</v>
      </c>
      <c r="ER47" s="91">
        <f t="shared" si="186"/>
        <v>6.728034511554612E-2</v>
      </c>
      <c r="ES47" s="91">
        <f t="shared" si="186"/>
        <v>4.8263732635947805E-2</v>
      </c>
      <c r="ET47" s="91">
        <f t="shared" si="186"/>
        <v>4.9118850535540715E-2</v>
      </c>
      <c r="EU47" s="91">
        <f t="shared" si="186"/>
        <v>4.9026397117864398E-2</v>
      </c>
      <c r="EV47" s="91">
        <f t="shared" si="186"/>
        <v>2.9153207092021804E-2</v>
      </c>
      <c r="EW47" s="91">
        <f t="shared" si="187"/>
        <v>4.4144923501893661E-2</v>
      </c>
      <c r="EX47" s="91">
        <f t="shared" si="187"/>
        <v>6.0193966599492499E-2</v>
      </c>
      <c r="EY47" s="91">
        <f t="shared" si="187"/>
        <v>0.13765189782863202</v>
      </c>
      <c r="EZ47" s="100">
        <f t="shared" si="187"/>
        <v>0.12986173642954899</v>
      </c>
      <c r="FA47" s="119">
        <f t="shared" si="200"/>
        <v>3.2733224222585919</v>
      </c>
      <c r="FB47" s="120">
        <f t="shared" si="72"/>
        <v>4.0338846308995562</v>
      </c>
      <c r="FC47" s="120">
        <f t="shared" si="73"/>
        <v>6.4133397466730804</v>
      </c>
      <c r="FD47" s="120">
        <f t="shared" si="73"/>
        <v>8.3787180561374104</v>
      </c>
      <c r="FE47" s="120">
        <f t="shared" si="188"/>
        <v>1</v>
      </c>
      <c r="FF47" s="120">
        <f t="shared" si="188"/>
        <v>1</v>
      </c>
      <c r="FG47" s="120">
        <f t="shared" si="188"/>
        <v>7.1465998143421965</v>
      </c>
      <c r="FH47" s="120">
        <f t="shared" si="188"/>
        <v>1</v>
      </c>
      <c r="FI47" s="120">
        <f t="shared" si="188"/>
        <v>5.5555555555555562</v>
      </c>
      <c r="FJ47" s="120">
        <f t="shared" si="188"/>
        <v>1</v>
      </c>
      <c r="FK47" s="120">
        <f t="shared" si="188"/>
        <v>2.3084025854108954</v>
      </c>
      <c r="FL47" s="120">
        <f t="shared" si="188"/>
        <v>10.40422724939701</v>
      </c>
      <c r="FM47" s="120">
        <f t="shared" si="188"/>
        <v>6.4133397466730804</v>
      </c>
      <c r="FN47" s="120">
        <f t="shared" si="188"/>
        <v>8.3787180561374104</v>
      </c>
      <c r="FO47" s="120">
        <f t="shared" si="188"/>
        <v>3.2733224222585919</v>
      </c>
      <c r="FP47" s="120">
        <f t="shared" si="188"/>
        <v>4.0338846308995562</v>
      </c>
      <c r="FQ47" s="120">
        <f t="shared" si="188"/>
        <v>1.4074595355383535</v>
      </c>
      <c r="FR47" s="120">
        <f t="shared" si="188"/>
        <v>3.9174719247845391</v>
      </c>
      <c r="FS47" s="120">
        <f t="shared" si="188"/>
        <v>1.5533578418681719</v>
      </c>
      <c r="FT47" s="321">
        <f t="shared" si="121"/>
        <v>3.1715826197272436</v>
      </c>
      <c r="FU47" s="85">
        <f>+Cas_Hoy!B46</f>
        <v>46</v>
      </c>
      <c r="FV47" s="62">
        <f>+Cas_Hoy!C46</f>
        <v>28</v>
      </c>
      <c r="FW47" s="62">
        <f>+Cas_Hoy!D46</f>
        <v>70</v>
      </c>
      <c r="FX47" s="62">
        <f>+Cas_Hoy!E46</f>
        <v>110</v>
      </c>
      <c r="FY47" s="62">
        <f>+Cas_Hoy!F46</f>
        <v>223</v>
      </c>
      <c r="FZ47" s="62">
        <f>+Cas_Hoy!G46</f>
        <v>250</v>
      </c>
      <c r="GA47" s="62">
        <f>+Cas_Hoy!H46</f>
        <v>251</v>
      </c>
      <c r="GB47" s="62">
        <f>+Cas_Hoy!I46</f>
        <v>241</v>
      </c>
      <c r="GC47" s="62">
        <f>+Cas_Hoy!J46</f>
        <v>219</v>
      </c>
      <c r="GD47" s="62">
        <f>+Cas_Hoy!K46</f>
        <v>229</v>
      </c>
      <c r="GE47" s="62">
        <f>+Cas_Hoy!L46</f>
        <v>125</v>
      </c>
      <c r="GF47" s="62">
        <f>+Cas_Hoy!M46</f>
        <v>139</v>
      </c>
      <c r="GG47" s="62">
        <f>+Cas_Hoy!N46</f>
        <v>87</v>
      </c>
      <c r="GH47" s="62">
        <f>+Cas_Hoy!O46</f>
        <v>86</v>
      </c>
      <c r="GI47" s="62">
        <f>+Cas_Hoy!P46</f>
        <v>53</v>
      </c>
      <c r="GJ47" s="62">
        <f>+Cas_Hoy!Q46</f>
        <v>43</v>
      </c>
      <c r="GK47" s="62">
        <f>+Cas_Hoy!R46</f>
        <v>21</v>
      </c>
      <c r="GL47" s="62">
        <f>+Cas_Hoy!S46</f>
        <v>42</v>
      </c>
      <c r="GM47" s="62">
        <f>+Cas_Hoy!T46</f>
        <v>7</v>
      </c>
      <c r="GN47" s="590">
        <f>+Cas_Hoy!U46</f>
        <v>24</v>
      </c>
      <c r="GO47" s="543">
        <f t="shared" si="74"/>
        <v>0.17010795726656711</v>
      </c>
      <c r="GP47" s="112">
        <f t="shared" si="75"/>
        <v>0.1366710536023612</v>
      </c>
      <c r="GQ47" s="112">
        <f t="shared" si="76"/>
        <v>0.34973063884172251</v>
      </c>
      <c r="GR47" s="112">
        <f t="shared" si="77"/>
        <v>0.45965659726728664</v>
      </c>
      <c r="GS47" s="323">
        <f t="shared" si="205"/>
        <v>8.9544471302830705E-2</v>
      </c>
      <c r="GT47" s="323">
        <f t="shared" si="205"/>
        <v>0.10789011978619731</v>
      </c>
      <c r="GU47" s="323">
        <f t="shared" si="205"/>
        <v>0.7</v>
      </c>
      <c r="GV47" s="323">
        <f t="shared" si="205"/>
        <v>9.6309605807913395E-2</v>
      </c>
      <c r="GW47" s="323">
        <f t="shared" si="205"/>
        <v>0.51292315638806996</v>
      </c>
      <c r="GX47" s="323">
        <f t="shared" si="205"/>
        <v>0.10038563247200698</v>
      </c>
      <c r="GY47" s="323">
        <f t="shared" si="205"/>
        <v>0.1535505553602271</v>
      </c>
      <c r="GZ47" s="323">
        <f t="shared" si="204"/>
        <v>0.7</v>
      </c>
      <c r="HA47" s="323">
        <f t="shared" si="204"/>
        <v>0.34973063884172251</v>
      </c>
      <c r="HB47" s="323">
        <f t="shared" si="204"/>
        <v>0.45965659726728664</v>
      </c>
      <c r="HC47" s="323">
        <f t="shared" si="204"/>
        <v>0.17010795726656711</v>
      </c>
      <c r="HD47" s="323">
        <f t="shared" si="204"/>
        <v>0.1366710536023612</v>
      </c>
      <c r="HE47" s="323">
        <f t="shared" si="204"/>
        <v>6.5238803204768964E-2</v>
      </c>
      <c r="HF47" s="323">
        <f t="shared" si="204"/>
        <v>0.23580817419493014</v>
      </c>
      <c r="HG47" s="323">
        <f t="shared" si="204"/>
        <v>0.21382265494014197</v>
      </c>
      <c r="HH47" s="327">
        <f t="shared" si="204"/>
        <v>0.41186722622755784</v>
      </c>
      <c r="HI47" s="241">
        <f>+CyF_Tot!B46</f>
        <v>0</v>
      </c>
      <c r="HJ47" s="149">
        <f>+CyF_Tot!C46</f>
        <v>2146</v>
      </c>
      <c r="HK47" s="149">
        <f>+CyF_Tot!D46</f>
        <v>2258</v>
      </c>
      <c r="HL47" s="149">
        <f>+CyF_Tot!E46</f>
        <v>2327</v>
      </c>
      <c r="HM47" s="149">
        <f>+CyF_Tot!F46</f>
        <v>0</v>
      </c>
      <c r="HN47" s="149">
        <f>+CyF_Tot!G46</f>
        <v>53</v>
      </c>
      <c r="HO47" s="149">
        <f>+CyF_Tot!H46</f>
        <v>58</v>
      </c>
      <c r="HP47" s="557">
        <f>+CyF_Tot!I46</f>
        <v>58</v>
      </c>
      <c r="HQ47" s="93">
        <f t="shared" si="203"/>
        <v>8.3034853771659978E-2</v>
      </c>
      <c r="HR47" s="90">
        <f t="shared" si="189"/>
        <v>7.8584712069837304E-2</v>
      </c>
      <c r="HS47" s="90">
        <f t="shared" si="189"/>
        <v>7.8966730750683473E-2</v>
      </c>
      <c r="HT47" s="90">
        <f t="shared" si="189"/>
        <v>7.0810552580893138E-2</v>
      </c>
      <c r="HU47" s="90">
        <f t="shared" si="189"/>
        <v>6.8533839927448131E-2</v>
      </c>
      <c r="HV47" s="90">
        <f t="shared" si="189"/>
        <v>6.3767194883935535E-2</v>
      </c>
      <c r="HW47" s="90">
        <f t="shared" si="189"/>
        <v>6.6305935391709522E-2</v>
      </c>
      <c r="HX47" s="90">
        <f t="shared" si="189"/>
        <v>6.8863075787941583E-2</v>
      </c>
      <c r="HY47" s="90">
        <f t="shared" si="189"/>
        <v>6.5276713836568703E-2</v>
      </c>
      <c r="HZ47" s="90">
        <f t="shared" si="189"/>
        <v>6.2777338893396747E-2</v>
      </c>
      <c r="IA47" s="90">
        <f t="shared" si="189"/>
        <v>5.1714121677085959E-2</v>
      </c>
      <c r="IB47" s="90">
        <f t="shared" si="189"/>
        <v>5.3173362101130307E-2</v>
      </c>
      <c r="IC47" s="90">
        <f t="shared" si="189"/>
        <v>4.3904475989796715E-2</v>
      </c>
      <c r="ID47" s="90">
        <f t="shared" si="189"/>
        <v>4.3140135967956079E-2</v>
      </c>
      <c r="IE47" s="90">
        <f t="shared" si="189"/>
        <v>2.80659020401509E-2</v>
      </c>
      <c r="IF47" s="90">
        <f t="shared" si="189"/>
        <v>3.4926443611014366E-2</v>
      </c>
      <c r="IG47" s="90">
        <f t="shared" si="189"/>
        <v>1.2467753478675701E-2</v>
      </c>
      <c r="IH47" s="90">
        <f t="shared" si="189"/>
        <v>1.9201506642006549E-2</v>
      </c>
      <c r="II47" s="90">
        <f t="shared" si="189"/>
        <v>1.3994417169942116E-3</v>
      </c>
      <c r="IJ47" s="673">
        <f t="shared" si="189"/>
        <v>5.0859140377060696E-3</v>
      </c>
      <c r="IK47" s="686"/>
      <c r="IL47" s="687"/>
      <c r="IM47" s="687"/>
      <c r="IN47" s="687"/>
      <c r="IO47" s="687"/>
      <c r="IP47" s="687"/>
      <c r="IQ47" s="687"/>
      <c r="IR47" s="687"/>
      <c r="IS47" s="687"/>
      <c r="IT47" s="687"/>
      <c r="IU47" s="687"/>
      <c r="IV47" s="687"/>
      <c r="IW47" s="687"/>
      <c r="IX47" s="687"/>
      <c r="IY47" s="687"/>
      <c r="IZ47" s="687"/>
      <c r="JA47" s="687"/>
      <c r="JB47" s="687"/>
      <c r="JC47" s="687"/>
      <c r="JD47" s="688"/>
      <c r="JF47" s="624">
        <f t="shared" si="201"/>
        <v>0</v>
      </c>
      <c r="JG47" s="625">
        <f t="shared" si="190"/>
        <v>0</v>
      </c>
      <c r="JH47" s="625">
        <f t="shared" si="190"/>
        <v>0</v>
      </c>
      <c r="JI47" s="625">
        <f t="shared" si="190"/>
        <v>0</v>
      </c>
      <c r="JJ47" s="625">
        <f t="shared" si="190"/>
        <v>0</v>
      </c>
      <c r="JK47" s="625">
        <f t="shared" si="190"/>
        <v>0</v>
      </c>
      <c r="JL47" s="625">
        <f t="shared" si="190"/>
        <v>415.03676880895375</v>
      </c>
      <c r="JM47" s="625">
        <f t="shared" si="190"/>
        <v>0</v>
      </c>
      <c r="JN47" s="625">
        <f t="shared" si="190"/>
        <v>421.58067648334509</v>
      </c>
      <c r="JO47" s="625">
        <f t="shared" si="190"/>
        <v>0</v>
      </c>
      <c r="JP47" s="625">
        <f t="shared" si="190"/>
        <v>532.14480465640315</v>
      </c>
      <c r="JQ47" s="625">
        <f t="shared" si="190"/>
        <v>2070.1644650937269</v>
      </c>
      <c r="JR47" s="625">
        <f t="shared" si="190"/>
        <v>5014.4137803582134</v>
      </c>
      <c r="JS47" s="625">
        <f t="shared" si="191"/>
        <v>2551.6285992488683</v>
      </c>
      <c r="JT47" s="625">
        <f t="shared" si="191"/>
        <v>9805.2794235728798</v>
      </c>
      <c r="JU47" s="625">
        <f t="shared" si="191"/>
        <v>3151.6980640023571</v>
      </c>
      <c r="JV47" s="625">
        <f t="shared" si="191"/>
        <v>8828.9847003787327</v>
      </c>
      <c r="JW47" s="625">
        <f t="shared" si="191"/>
        <v>12898.707128462678</v>
      </c>
      <c r="JX47" s="625">
        <f t="shared" si="191"/>
        <v>58993.670497985157</v>
      </c>
      <c r="JY47" s="626">
        <f t="shared" si="191"/>
        <v>43287.245476516327</v>
      </c>
      <c r="JZ47" s="642">
        <f t="shared" si="192"/>
        <v>0</v>
      </c>
      <c r="KA47" s="625">
        <f t="shared" si="192"/>
        <v>0</v>
      </c>
      <c r="KB47" s="625">
        <f t="shared" si="193"/>
        <v>450.40729918867896</v>
      </c>
      <c r="KC47" s="625">
        <f t="shared" si="193"/>
        <v>595.6136313413806</v>
      </c>
      <c r="KD47" s="625">
        <f t="shared" si="194"/>
        <v>8014.9636527752591</v>
      </c>
      <c r="KE47" s="645">
        <f t="shared" si="194"/>
        <v>6721.6232654023197</v>
      </c>
      <c r="KF47" s="624">
        <f t="shared" si="195"/>
        <v>0</v>
      </c>
      <c r="KG47" s="625">
        <f t="shared" si="196"/>
        <v>523.30966731269177</v>
      </c>
      <c r="KH47" s="626">
        <f t="shared" si="197"/>
        <v>7311.5391588258599</v>
      </c>
    </row>
    <row r="48" spans="1:294" s="649" customFormat="1" ht="14.4">
      <c r="A48" s="510" t="s">
        <v>58</v>
      </c>
      <c r="B48" s="538">
        <v>20532</v>
      </c>
      <c r="C48" s="526">
        <f t="shared" si="198"/>
        <v>1066</v>
      </c>
      <c r="D48" s="517">
        <f t="shared" si="199"/>
        <v>25</v>
      </c>
      <c r="E48" s="495">
        <f t="shared" si="48"/>
        <v>8.4283377127632488E-3</v>
      </c>
      <c r="F48" s="208">
        <f t="shared" si="161"/>
        <v>4.9678550555230856E-2</v>
      </c>
      <c r="G48" s="30">
        <f t="shared" si="162"/>
        <v>2.908023474718247</v>
      </c>
      <c r="H48" s="29">
        <f t="shared" si="163"/>
        <v>0.14446639120458854</v>
      </c>
      <c r="I48" s="33">
        <f t="shared" si="164"/>
        <v>0.15098154218048174</v>
      </c>
      <c r="J48" s="353">
        <f t="shared" si="165"/>
        <v>0.18399829953153352</v>
      </c>
      <c r="K48" s="581">
        <f t="shared" si="202"/>
        <v>6.6175151418058032E-3</v>
      </c>
      <c r="L48" s="354">
        <f t="shared" si="51"/>
        <v>3.7037775352759272</v>
      </c>
      <c r="M48" s="355">
        <f t="shared" si="166"/>
        <v>0.19193548107995262</v>
      </c>
      <c r="N48" s="826"/>
      <c r="O48" s="364" t="s">
        <v>226</v>
      </c>
      <c r="P48" s="20" t="s">
        <v>237</v>
      </c>
      <c r="Q48" s="20"/>
      <c r="R48" s="20"/>
      <c r="S48" s="166">
        <f t="shared" si="167"/>
        <v>1066</v>
      </c>
      <c r="T48" s="167">
        <f t="shared" si="168"/>
        <v>5191.8955776349112</v>
      </c>
      <c r="U48" s="166">
        <f t="shared" si="169"/>
        <v>18</v>
      </c>
      <c r="V48" s="168">
        <f t="shared" si="170"/>
        <v>1.717557251908397E-2</v>
      </c>
      <c r="W48" s="167">
        <f t="shared" si="171"/>
        <v>87.668030391583869</v>
      </c>
      <c r="X48" s="166">
        <f t="shared" si="172"/>
        <v>46</v>
      </c>
      <c r="Y48" s="168">
        <f t="shared" si="173"/>
        <v>4.5098039215686274E-2</v>
      </c>
      <c r="Z48" s="167">
        <f t="shared" si="174"/>
        <v>224.04052211182545</v>
      </c>
      <c r="AA48" s="166">
        <f t="shared" si="175"/>
        <v>25</v>
      </c>
      <c r="AB48" s="167">
        <f t="shared" si="176"/>
        <v>1217.6115332164427</v>
      </c>
      <c r="AC48" s="169">
        <f t="shared" si="177"/>
        <v>2.3452157598499061E-2</v>
      </c>
      <c r="AD48" s="166">
        <f t="shared" si="178"/>
        <v>0</v>
      </c>
      <c r="AE48" s="168">
        <f t="shared" si="179"/>
        <v>0</v>
      </c>
      <c r="AF48" s="167">
        <f t="shared" si="180"/>
        <v>0</v>
      </c>
      <c r="AG48" s="166">
        <f t="shared" si="181"/>
        <v>2</v>
      </c>
      <c r="AH48" s="168">
        <f t="shared" si="182"/>
        <v>8.6956521739130432E-2</v>
      </c>
      <c r="AI48" s="365">
        <f t="shared" si="183"/>
        <v>97.408922657315415</v>
      </c>
      <c r="AJ48" s="830"/>
      <c r="AK48" s="85">
        <v>1611.5271130210922</v>
      </c>
      <c r="AL48" s="62">
        <v>1542.6715630677813</v>
      </c>
      <c r="AM48" s="62">
        <v>1557.750781430364</v>
      </c>
      <c r="AN48" s="62">
        <v>1415.9049971045388</v>
      </c>
      <c r="AO48" s="62">
        <v>1431.7534248290508</v>
      </c>
      <c r="AP48" s="62">
        <v>1100.0785583844861</v>
      </c>
      <c r="AQ48" s="62">
        <v>1401.1752604401345</v>
      </c>
      <c r="AR48" s="62">
        <v>1286.5383058837838</v>
      </c>
      <c r="AS48" s="62">
        <v>1429.5446837587861</v>
      </c>
      <c r="AT48" s="62">
        <v>1322.8944513630147</v>
      </c>
      <c r="AU48" s="62">
        <v>1006.1564226597585</v>
      </c>
      <c r="AV48" s="62">
        <v>1125.5696173581857</v>
      </c>
      <c r="AW48" s="62">
        <v>1014.4984116111727</v>
      </c>
      <c r="AX48" s="62">
        <v>1010.4874904531099</v>
      </c>
      <c r="AY48" s="62">
        <v>696.35851652514611</v>
      </c>
      <c r="AZ48" s="62">
        <v>759.86273825256603</v>
      </c>
      <c r="BA48" s="62">
        <v>225.6752387869027</v>
      </c>
      <c r="BB48" s="62">
        <v>426.10078638312973</v>
      </c>
      <c r="BC48" s="62">
        <v>30.560188585726408</v>
      </c>
      <c r="BD48" s="86">
        <v>136.8916458197877</v>
      </c>
      <c r="BE48" s="258">
        <v>2.0000000000000002E-5</v>
      </c>
      <c r="BF48" s="43">
        <v>2.0000000000000002E-5</v>
      </c>
      <c r="BG48" s="53">
        <v>5.0000000000000002E-5</v>
      </c>
      <c r="BH48" s="53">
        <v>4.0000000000000003E-5</v>
      </c>
      <c r="BI48" s="53">
        <v>1.2518952302791728E-4</v>
      </c>
      <c r="BJ48" s="53">
        <v>1.2406223545552731E-4</v>
      </c>
      <c r="BK48" s="53">
        <v>3.4000000000000002E-4</v>
      </c>
      <c r="BL48" s="53">
        <v>1.8000000000000001E-4</v>
      </c>
      <c r="BM48" s="53">
        <v>8.9999999999999998E-4</v>
      </c>
      <c r="BN48" s="53">
        <v>5.0000000000000001E-4</v>
      </c>
      <c r="BO48" s="53">
        <v>3.8E-3</v>
      </c>
      <c r="BP48" s="53">
        <v>2E-3</v>
      </c>
      <c r="BQ48" s="53">
        <v>1.6199999999999999E-2</v>
      </c>
      <c r="BR48" s="53">
        <v>6.1999999999999998E-3</v>
      </c>
      <c r="BS48" s="53">
        <v>6.1100000000000002E-2</v>
      </c>
      <c r="BT48" s="53">
        <v>2.6800000000000001E-2</v>
      </c>
      <c r="BU48" s="53">
        <v>0.1421</v>
      </c>
      <c r="BV48" s="53">
        <v>5.4699999999999999E-2</v>
      </c>
      <c r="BW48" s="53">
        <v>0.27589999999999998</v>
      </c>
      <c r="BX48" s="54">
        <v>0.1051</v>
      </c>
      <c r="BY48" s="64">
        <f>+Fall_Hoy!B48</f>
        <v>0</v>
      </c>
      <c r="BZ48" s="61">
        <f>+Fall_Hoy!C48</f>
        <v>0</v>
      </c>
      <c r="CA48" s="61">
        <f>+Fall_Hoy!D48</f>
        <v>0</v>
      </c>
      <c r="CB48" s="61">
        <f>+Fall_Hoy!E48</f>
        <v>0</v>
      </c>
      <c r="CC48" s="61">
        <f>+Fall_Hoy!F48</f>
        <v>0</v>
      </c>
      <c r="CD48" s="61">
        <f>+Fall_Hoy!G48</f>
        <v>0</v>
      </c>
      <c r="CE48" s="61">
        <f>+Fall_Hoy!H48</f>
        <v>0</v>
      </c>
      <c r="CF48" s="61">
        <f>+Fall_Hoy!I48</f>
        <v>0</v>
      </c>
      <c r="CG48" s="61">
        <f>+Fall_Hoy!J48</f>
        <v>1</v>
      </c>
      <c r="CH48" s="61">
        <f>+Fall_Hoy!K48</f>
        <v>0</v>
      </c>
      <c r="CI48" s="61">
        <f>+Fall_Hoy!L48</f>
        <v>0</v>
      </c>
      <c r="CJ48" s="61">
        <f>+Fall_Hoy!M48</f>
        <v>0</v>
      </c>
      <c r="CK48" s="61">
        <f>+Fall_Hoy!N48</f>
        <v>8</v>
      </c>
      <c r="CL48" s="61">
        <f>+Fall_Hoy!O48</f>
        <v>1</v>
      </c>
      <c r="CM48" s="61">
        <f>+Fall_Hoy!P48</f>
        <v>6</v>
      </c>
      <c r="CN48" s="61">
        <f>+Fall_Hoy!Q48</f>
        <v>1</v>
      </c>
      <c r="CO48" s="61">
        <f>+Fall_Hoy!R48</f>
        <v>5</v>
      </c>
      <c r="CP48" s="61">
        <f>+Fall_Hoy!S48</f>
        <v>2</v>
      </c>
      <c r="CQ48" s="61">
        <f>+Fall_Hoy!T48</f>
        <v>0</v>
      </c>
      <c r="CR48" s="66">
        <f>+Fall_Hoy!U48</f>
        <v>1</v>
      </c>
      <c r="CS48" s="75">
        <f t="shared" si="184"/>
        <v>0.14101884350862492</v>
      </c>
      <c r="CT48" s="76">
        <f t="shared" si="184"/>
        <v>4.9105490975422078E-2</v>
      </c>
      <c r="CU48" s="76">
        <f t="shared" si="185"/>
        <v>0.48676977197978749</v>
      </c>
      <c r="CV48" s="76">
        <f t="shared" si="185"/>
        <v>0.15961634765841726</v>
      </c>
      <c r="CW48" s="76">
        <f t="shared" si="117"/>
        <v>5.9367764397105512E-2</v>
      </c>
      <c r="CX48" s="76">
        <f t="shared" si="126"/>
        <v>6.7267923218749276E-2</v>
      </c>
      <c r="CY48" s="76">
        <f t="shared" si="127"/>
        <v>6.8513913077400942E-2</v>
      </c>
      <c r="CZ48" s="76">
        <f t="shared" si="128"/>
        <v>7.617340234007193E-2</v>
      </c>
      <c r="DA48" s="76">
        <f t="shared" si="129"/>
        <v>0.7</v>
      </c>
      <c r="DB48" s="76">
        <f t="shared" si="130"/>
        <v>7.2568147746850512E-2</v>
      </c>
      <c r="DC48" s="76">
        <f t="shared" si="131"/>
        <v>7.35472122757833E-2</v>
      </c>
      <c r="DD48" s="76">
        <f t="shared" si="132"/>
        <v>8.2624831521553907E-2</v>
      </c>
      <c r="DE48" s="76">
        <f t="shared" si="133"/>
        <v>0.48676977197978749</v>
      </c>
      <c r="DF48" s="76">
        <f t="shared" si="134"/>
        <v>0.15961634765841726</v>
      </c>
      <c r="DG48" s="76">
        <f t="shared" si="135"/>
        <v>0.14101884350862492</v>
      </c>
      <c r="DH48" s="76">
        <f t="shared" si="136"/>
        <v>4.9105490975422078E-2</v>
      </c>
      <c r="DI48" s="76">
        <f t="shared" si="137"/>
        <v>0.15591647793351493</v>
      </c>
      <c r="DJ48" s="76">
        <f t="shared" si="138"/>
        <v>8.5808504622456261E-2</v>
      </c>
      <c r="DK48" s="76">
        <f t="shared" si="139"/>
        <v>6.544462231931808E-2</v>
      </c>
      <c r="DL48" s="316">
        <f t="shared" si="140"/>
        <v>6.9505686794850224E-2</v>
      </c>
      <c r="DM48" s="85">
        <f>+'Cas_-14'!B47</f>
        <v>3</v>
      </c>
      <c r="DN48" s="62">
        <f>+'Cas_-14'!C47</f>
        <v>3</v>
      </c>
      <c r="DO48" s="62">
        <f>+'Cas_-14'!D47</f>
        <v>31</v>
      </c>
      <c r="DP48" s="62">
        <f>+'Cas_-14'!E47</f>
        <v>34</v>
      </c>
      <c r="DQ48" s="62">
        <f>+'Cas_-14'!F47</f>
        <v>85</v>
      </c>
      <c r="DR48" s="62">
        <f>+'Cas_-14'!G47</f>
        <v>74</v>
      </c>
      <c r="DS48" s="62">
        <f>+'Cas_-14'!H47</f>
        <v>96</v>
      </c>
      <c r="DT48" s="62">
        <f>+'Cas_-14'!I47</f>
        <v>98</v>
      </c>
      <c r="DU48" s="62">
        <f>+'Cas_-14'!J47</f>
        <v>89</v>
      </c>
      <c r="DV48" s="62">
        <f>+'Cas_-14'!K47</f>
        <v>96</v>
      </c>
      <c r="DW48" s="62">
        <f>+'Cas_-14'!L47</f>
        <v>74</v>
      </c>
      <c r="DX48" s="62">
        <f>+'Cas_-14'!M47</f>
        <v>93</v>
      </c>
      <c r="DY48" s="62">
        <f>+'Cas_-14'!N47</f>
        <v>64</v>
      </c>
      <c r="DZ48" s="62">
        <f>+'Cas_-14'!O47</f>
        <v>59</v>
      </c>
      <c r="EA48" s="62">
        <f>+'Cas_-14'!P47</f>
        <v>32</v>
      </c>
      <c r="EB48" s="62">
        <f>+'Cas_-14'!Q47</f>
        <v>38</v>
      </c>
      <c r="EC48" s="62">
        <f>+'Cas_-14'!R47</f>
        <v>18</v>
      </c>
      <c r="ED48" s="62">
        <f>+'Cas_-14'!S47</f>
        <v>15</v>
      </c>
      <c r="EE48" s="62">
        <f>+'Cas_-14'!T47</f>
        <v>2</v>
      </c>
      <c r="EF48" s="86">
        <f>+'Cas_-14'!U47</f>
        <v>3</v>
      </c>
      <c r="EG48" s="201">
        <f t="shared" si="186"/>
        <v>1.8615882883757197E-3</v>
      </c>
      <c r="EH48" s="90">
        <f t="shared" si="186"/>
        <v>1.9446783565739373E-3</v>
      </c>
      <c r="EI48" s="90">
        <f t="shared" si="186"/>
        <v>1.9900487529548892E-2</v>
      </c>
      <c r="EJ48" s="90">
        <f t="shared" si="186"/>
        <v>2.4012910519793665E-2</v>
      </c>
      <c r="EK48" s="90">
        <f t="shared" si="186"/>
        <v>5.9367764397105512E-2</v>
      </c>
      <c r="EL48" s="90">
        <f t="shared" si="186"/>
        <v>6.7267923218749276E-2</v>
      </c>
      <c r="EM48" s="90">
        <f t="shared" si="186"/>
        <v>6.8513913077400942E-2</v>
      </c>
      <c r="EN48" s="90">
        <f t="shared" si="186"/>
        <v>7.617340234007193E-2</v>
      </c>
      <c r="EO48" s="90">
        <f t="shared" si="186"/>
        <v>6.2257585237550643E-2</v>
      </c>
      <c r="EP48" s="90">
        <f t="shared" si="186"/>
        <v>7.2568147746850512E-2</v>
      </c>
      <c r="EQ48" s="90">
        <f t="shared" si="186"/>
        <v>7.35472122757833E-2</v>
      </c>
      <c r="ER48" s="90">
        <f t="shared" si="186"/>
        <v>8.2624831521553907E-2</v>
      </c>
      <c r="ES48" s="90">
        <f t="shared" si="186"/>
        <v>6.3085362448580456E-2</v>
      </c>
      <c r="ET48" s="90">
        <f t="shared" si="186"/>
        <v>5.8387659973449024E-2</v>
      </c>
      <c r="EU48" s="90">
        <f t="shared" si="186"/>
        <v>4.5953340471343904E-2</v>
      </c>
      <c r="EV48" s="90">
        <f t="shared" si="186"/>
        <v>5.0009032009369854E-2</v>
      </c>
      <c r="EW48" s="90">
        <f t="shared" si="187"/>
        <v>7.9760633451668908E-2</v>
      </c>
      <c r="EX48" s="90">
        <f t="shared" si="187"/>
        <v>3.5202939021362678E-2</v>
      </c>
      <c r="EY48" s="90">
        <f t="shared" si="187"/>
        <v>6.544462231931808E-2</v>
      </c>
      <c r="EZ48" s="99">
        <f t="shared" si="187"/>
        <v>2.1915143046416275E-2</v>
      </c>
      <c r="FA48" s="119">
        <f t="shared" si="200"/>
        <v>3.0687397708674307</v>
      </c>
      <c r="FB48" s="120">
        <f t="shared" si="72"/>
        <v>0.98193244304791816</v>
      </c>
      <c r="FC48" s="120">
        <f t="shared" si="73"/>
        <v>7.7160493827160499</v>
      </c>
      <c r="FD48" s="120">
        <f t="shared" si="73"/>
        <v>2.7337342810278846</v>
      </c>
      <c r="FE48" s="120">
        <f t="shared" si="188"/>
        <v>1</v>
      </c>
      <c r="FF48" s="120">
        <f t="shared" si="188"/>
        <v>1</v>
      </c>
      <c r="FG48" s="120">
        <f t="shared" si="188"/>
        <v>1</v>
      </c>
      <c r="FH48" s="120">
        <f t="shared" si="188"/>
        <v>1</v>
      </c>
      <c r="FI48" s="120">
        <f t="shared" si="188"/>
        <v>11.243609872260114</v>
      </c>
      <c r="FJ48" s="120">
        <f t="shared" si="188"/>
        <v>1</v>
      </c>
      <c r="FK48" s="120">
        <f t="shared" si="188"/>
        <v>1</v>
      </c>
      <c r="FL48" s="120">
        <f t="shared" si="188"/>
        <v>1</v>
      </c>
      <c r="FM48" s="120">
        <f t="shared" si="188"/>
        <v>7.7160493827160499</v>
      </c>
      <c r="FN48" s="120">
        <f t="shared" si="188"/>
        <v>2.7337342810278846</v>
      </c>
      <c r="FO48" s="120">
        <f t="shared" si="188"/>
        <v>3.0687397708674307</v>
      </c>
      <c r="FP48" s="120">
        <f t="shared" si="188"/>
        <v>0.98193244304791816</v>
      </c>
      <c r="FQ48" s="120">
        <f t="shared" si="188"/>
        <v>1.9548049104699348</v>
      </c>
      <c r="FR48" s="120">
        <f t="shared" si="188"/>
        <v>2.4375380865326024</v>
      </c>
      <c r="FS48" s="120">
        <f t="shared" si="188"/>
        <v>1</v>
      </c>
      <c r="FT48" s="321">
        <f t="shared" si="121"/>
        <v>3.1715826197272441</v>
      </c>
      <c r="FU48" s="85">
        <f>+Cas_Hoy!B47</f>
        <v>3</v>
      </c>
      <c r="FV48" s="62">
        <f>+Cas_Hoy!C47</f>
        <v>4</v>
      </c>
      <c r="FW48" s="62">
        <f>+Cas_Hoy!D47</f>
        <v>31</v>
      </c>
      <c r="FX48" s="62">
        <f>+Cas_Hoy!E47</f>
        <v>34</v>
      </c>
      <c r="FY48" s="62">
        <f>+Cas_Hoy!F47</f>
        <v>92</v>
      </c>
      <c r="FZ48" s="62">
        <f>+Cas_Hoy!G47</f>
        <v>77</v>
      </c>
      <c r="GA48" s="62">
        <f>+Cas_Hoy!H47</f>
        <v>99</v>
      </c>
      <c r="GB48" s="62">
        <f>+Cas_Hoy!I47</f>
        <v>104</v>
      </c>
      <c r="GC48" s="62">
        <f>+Cas_Hoy!J47</f>
        <v>96</v>
      </c>
      <c r="GD48" s="62">
        <f>+Cas_Hoy!K47</f>
        <v>101</v>
      </c>
      <c r="GE48" s="62">
        <f>+Cas_Hoy!L47</f>
        <v>75</v>
      </c>
      <c r="GF48" s="62">
        <f>+Cas_Hoy!M47</f>
        <v>95</v>
      </c>
      <c r="GG48" s="62">
        <f>+Cas_Hoy!N47</f>
        <v>65</v>
      </c>
      <c r="GH48" s="62">
        <f>+Cas_Hoy!O47</f>
        <v>63</v>
      </c>
      <c r="GI48" s="62">
        <f>+Cas_Hoy!P47</f>
        <v>34</v>
      </c>
      <c r="GJ48" s="62">
        <f>+Cas_Hoy!Q47</f>
        <v>39</v>
      </c>
      <c r="GK48" s="62">
        <f>+Cas_Hoy!R47</f>
        <v>19</v>
      </c>
      <c r="GL48" s="62">
        <f>+Cas_Hoy!S47</f>
        <v>15</v>
      </c>
      <c r="GM48" s="62">
        <f>+Cas_Hoy!T47</f>
        <v>2</v>
      </c>
      <c r="GN48" s="590">
        <f>+Cas_Hoy!U47</f>
        <v>3</v>
      </c>
      <c r="GO48" s="543">
        <f t="shared" si="74"/>
        <v>0.14983252122791399</v>
      </c>
      <c r="GP48" s="112">
        <f t="shared" si="75"/>
        <v>5.0397740737933183E-2</v>
      </c>
      <c r="GQ48" s="112">
        <f t="shared" si="76"/>
        <v>0.49437554966697173</v>
      </c>
      <c r="GR48" s="112">
        <f t="shared" si="77"/>
        <v>0.170437794957293</v>
      </c>
      <c r="GS48" s="323">
        <f t="shared" si="205"/>
        <v>6.4256874406278905E-2</v>
      </c>
      <c r="GT48" s="323">
        <f t="shared" si="205"/>
        <v>6.9995001187076952E-2</v>
      </c>
      <c r="GU48" s="323">
        <f t="shared" si="205"/>
        <v>7.0654972861069726E-2</v>
      </c>
      <c r="GV48" s="323">
        <f t="shared" si="205"/>
        <v>8.083708003436206E-2</v>
      </c>
      <c r="GW48" s="323">
        <f t="shared" si="205"/>
        <v>0.7</v>
      </c>
      <c r="GX48" s="323">
        <f t="shared" si="205"/>
        <v>7.6347738775332311E-2</v>
      </c>
      <c r="GY48" s="323">
        <f t="shared" si="205"/>
        <v>7.4541093522753343E-2</v>
      </c>
      <c r="GZ48" s="323">
        <f t="shared" si="204"/>
        <v>8.4401709618791634E-2</v>
      </c>
      <c r="HA48" s="323">
        <f t="shared" si="204"/>
        <v>0.49437554966697173</v>
      </c>
      <c r="HB48" s="323">
        <f t="shared" si="204"/>
        <v>0.170437794957293</v>
      </c>
      <c r="HC48" s="323">
        <f t="shared" si="204"/>
        <v>0.14983252122791399</v>
      </c>
      <c r="HD48" s="323">
        <f t="shared" si="204"/>
        <v>5.0397740737933183E-2</v>
      </c>
      <c r="HE48" s="323">
        <f t="shared" si="204"/>
        <v>0.16457850448537686</v>
      </c>
      <c r="HF48" s="323">
        <f t="shared" si="204"/>
        <v>8.5808504622456261E-2</v>
      </c>
      <c r="HG48" s="323">
        <f t="shared" si="204"/>
        <v>6.544462231931808E-2</v>
      </c>
      <c r="HH48" s="327">
        <f t="shared" si="204"/>
        <v>6.9505686794850224E-2</v>
      </c>
      <c r="HI48" s="241">
        <f>+CyF_Tot!B47</f>
        <v>0</v>
      </c>
      <c r="HJ48" s="149">
        <f>+CyF_Tot!C47</f>
        <v>1020</v>
      </c>
      <c r="HK48" s="149">
        <f>+CyF_Tot!D47</f>
        <v>1048</v>
      </c>
      <c r="HL48" s="149">
        <f>+CyF_Tot!E47</f>
        <v>1066</v>
      </c>
      <c r="HM48" s="149">
        <f>+CyF_Tot!F47</f>
        <v>0</v>
      </c>
      <c r="HN48" s="149">
        <f>+CyF_Tot!G47</f>
        <v>23</v>
      </c>
      <c r="HO48" s="149">
        <f>+CyF_Tot!H47</f>
        <v>25</v>
      </c>
      <c r="HP48" s="557">
        <f>+CyF_Tot!I47</f>
        <v>25</v>
      </c>
      <c r="HQ48" s="93">
        <f t="shared" si="203"/>
        <v>7.8488559956219173E-2</v>
      </c>
      <c r="HR48" s="90">
        <f t="shared" si="189"/>
        <v>7.513498748625469E-2</v>
      </c>
      <c r="HS48" s="90">
        <f t="shared" si="189"/>
        <v>7.5869412693861479E-2</v>
      </c>
      <c r="HT48" s="90">
        <f t="shared" si="189"/>
        <v>6.8960890176531203E-2</v>
      </c>
      <c r="HU48" s="90">
        <f t="shared" si="189"/>
        <v>6.9732779311759738E-2</v>
      </c>
      <c r="HV48" s="90">
        <f t="shared" si="189"/>
        <v>5.3578733605322719E-2</v>
      </c>
      <c r="HW48" s="90">
        <f t="shared" si="189"/>
        <v>6.8243486286778413E-2</v>
      </c>
      <c r="HX48" s="90">
        <f t="shared" si="189"/>
        <v>6.2660155166753551E-2</v>
      </c>
      <c r="HY48" s="90">
        <f t="shared" si="189"/>
        <v>6.9625203767717997E-2</v>
      </c>
      <c r="HZ48" s="90">
        <f t="shared" ref="HZ48:IJ71" si="206">+AT48/$B48</f>
        <v>6.4430861648305804E-2</v>
      </c>
      <c r="IA48" s="90">
        <f t="shared" si="206"/>
        <v>4.9004306578012788E-2</v>
      </c>
      <c r="IB48" s="90">
        <f t="shared" si="206"/>
        <v>5.4820261901333808E-2</v>
      </c>
      <c r="IC48" s="90">
        <f t="shared" si="206"/>
        <v>4.9410598656301027E-2</v>
      </c>
      <c r="ID48" s="90">
        <f t="shared" si="206"/>
        <v>4.9215248901865863E-2</v>
      </c>
      <c r="IE48" s="90">
        <f t="shared" si="206"/>
        <v>3.3915766438980428E-2</v>
      </c>
      <c r="IF48" s="90">
        <f t="shared" si="206"/>
        <v>3.7008705350310055E-2</v>
      </c>
      <c r="IG48" s="90">
        <f t="shared" si="206"/>
        <v>1.0991390940332297E-2</v>
      </c>
      <c r="IH48" s="90">
        <f t="shared" si="206"/>
        <v>2.075300927250778E-2</v>
      </c>
      <c r="II48" s="90">
        <f t="shared" si="206"/>
        <v>1.4884175231699983E-3</v>
      </c>
      <c r="IJ48" s="673">
        <f t="shared" si="206"/>
        <v>6.6672338700461574E-3</v>
      </c>
      <c r="IK48" s="686"/>
      <c r="IL48" s="687"/>
      <c r="IM48" s="687"/>
      <c r="IN48" s="687"/>
      <c r="IO48" s="687"/>
      <c r="IP48" s="687"/>
      <c r="IQ48" s="687"/>
      <c r="IR48" s="687"/>
      <c r="IS48" s="687"/>
      <c r="IT48" s="687"/>
      <c r="IU48" s="687"/>
      <c r="IV48" s="687"/>
      <c r="IW48" s="687"/>
      <c r="IX48" s="687"/>
      <c r="IY48" s="687"/>
      <c r="IZ48" s="687"/>
      <c r="JA48" s="687"/>
      <c r="JB48" s="687"/>
      <c r="JC48" s="687"/>
      <c r="JD48" s="688"/>
      <c r="JF48" s="624">
        <f t="shared" si="201"/>
        <v>0</v>
      </c>
      <c r="JG48" s="625">
        <f t="shared" si="190"/>
        <v>0</v>
      </c>
      <c r="JH48" s="625">
        <f t="shared" si="190"/>
        <v>0</v>
      </c>
      <c r="JI48" s="625">
        <f t="shared" si="190"/>
        <v>0</v>
      </c>
      <c r="JJ48" s="625">
        <f t="shared" si="190"/>
        <v>0</v>
      </c>
      <c r="JK48" s="625">
        <f t="shared" si="190"/>
        <v>0</v>
      </c>
      <c r="JL48" s="625">
        <f t="shared" si="190"/>
        <v>0</v>
      </c>
      <c r="JM48" s="625">
        <f t="shared" si="190"/>
        <v>0</v>
      </c>
      <c r="JN48" s="625">
        <f t="shared" si="190"/>
        <v>699.52342963540048</v>
      </c>
      <c r="JO48" s="625">
        <f t="shared" si="190"/>
        <v>0</v>
      </c>
      <c r="JP48" s="625">
        <f t="shared" si="190"/>
        <v>0</v>
      </c>
      <c r="JQ48" s="625">
        <f t="shared" si="190"/>
        <v>0</v>
      </c>
      <c r="JR48" s="625">
        <f t="shared" si="190"/>
        <v>7885.6703060725577</v>
      </c>
      <c r="JS48" s="625">
        <f t="shared" si="191"/>
        <v>989.62135548218691</v>
      </c>
      <c r="JT48" s="625">
        <f t="shared" si="191"/>
        <v>8616.2513383769819</v>
      </c>
      <c r="JU48" s="625">
        <f t="shared" si="191"/>
        <v>1316.0271581413119</v>
      </c>
      <c r="JV48" s="625">
        <f t="shared" si="191"/>
        <v>22155.731514352476</v>
      </c>
      <c r="JW48" s="625">
        <f t="shared" si="191"/>
        <v>4693.7252028483572</v>
      </c>
      <c r="JX48" s="625">
        <f t="shared" si="191"/>
        <v>0</v>
      </c>
      <c r="JY48" s="626">
        <f t="shared" si="191"/>
        <v>7305.0476821387583</v>
      </c>
      <c r="JZ48" s="642">
        <f t="shared" si="192"/>
        <v>0</v>
      </c>
      <c r="KA48" s="625">
        <f t="shared" si="192"/>
        <v>0</v>
      </c>
      <c r="KB48" s="625">
        <f t="shared" si="193"/>
        <v>260.62867405308612</v>
      </c>
      <c r="KC48" s="625">
        <f t="shared" si="193"/>
        <v>0</v>
      </c>
      <c r="KD48" s="625">
        <f t="shared" si="194"/>
        <v>9658.9262556938302</v>
      </c>
      <c r="KE48" s="645">
        <f t="shared" si="194"/>
        <v>2142.8485767508414</v>
      </c>
      <c r="KF48" s="624">
        <f t="shared" si="195"/>
        <v>0</v>
      </c>
      <c r="KG48" s="625">
        <f t="shared" si="196"/>
        <v>132.06761943029974</v>
      </c>
      <c r="KH48" s="626">
        <f t="shared" si="197"/>
        <v>5580.830755115815</v>
      </c>
    </row>
    <row r="49" spans="1:294" s="649" customFormat="1" ht="14.4">
      <c r="A49" s="511" t="s">
        <v>59</v>
      </c>
      <c r="B49" s="539">
        <v>365771</v>
      </c>
      <c r="C49" s="527">
        <f t="shared" si="198"/>
        <v>28798</v>
      </c>
      <c r="D49" s="518">
        <f t="shared" si="199"/>
        <v>771</v>
      </c>
      <c r="E49" s="496">
        <f t="shared" si="48"/>
        <v>4.9929356522905944E-3</v>
      </c>
      <c r="F49" s="209">
        <f t="shared" si="161"/>
        <v>6.9215438074642324E-2</v>
      </c>
      <c r="G49" s="28">
        <f t="shared" si="162"/>
        <v>6.0993866861384589</v>
      </c>
      <c r="H49" s="27">
        <f t="shared" si="163"/>
        <v>0.42217172146771437</v>
      </c>
      <c r="I49" s="34">
        <f t="shared" si="164"/>
        <v>0.48021887406988339</v>
      </c>
      <c r="J49" s="340">
        <f t="shared" si="165"/>
        <v>0.54534349220676681</v>
      </c>
      <c r="K49" s="582">
        <f t="shared" si="202"/>
        <v>3.8652267233911445E-3</v>
      </c>
      <c r="L49" s="341">
        <f t="shared" si="51"/>
        <v>7.8789285653103178</v>
      </c>
      <c r="M49" s="342">
        <f t="shared" si="166"/>
        <v>0.61866771101119999</v>
      </c>
      <c r="N49" s="826"/>
      <c r="O49" s="366" t="s">
        <v>230</v>
      </c>
      <c r="P49" s="21" t="s">
        <v>231</v>
      </c>
      <c r="Q49" s="21" t="s">
        <v>232</v>
      </c>
      <c r="R49" s="21" t="s">
        <v>233</v>
      </c>
      <c r="S49" s="170">
        <f t="shared" si="167"/>
        <v>28798</v>
      </c>
      <c r="T49" s="171">
        <f t="shared" si="168"/>
        <v>7873.2321589191051</v>
      </c>
      <c r="U49" s="170">
        <f t="shared" si="169"/>
        <v>1471</v>
      </c>
      <c r="V49" s="172">
        <f t="shared" si="170"/>
        <v>5.3829545870384604E-2</v>
      </c>
      <c r="W49" s="171">
        <f t="shared" si="171"/>
        <v>402.16419563059947</v>
      </c>
      <c r="X49" s="170">
        <f t="shared" si="172"/>
        <v>3481</v>
      </c>
      <c r="Y49" s="172">
        <f t="shared" si="173"/>
        <v>0.13749654382430779</v>
      </c>
      <c r="Z49" s="171">
        <f t="shared" si="174"/>
        <v>951.68835145487208</v>
      </c>
      <c r="AA49" s="170">
        <f t="shared" si="175"/>
        <v>771</v>
      </c>
      <c r="AB49" s="171">
        <f t="shared" si="176"/>
        <v>2107.8762395050453</v>
      </c>
      <c r="AC49" s="173">
        <f t="shared" si="177"/>
        <v>2.6772692548093616E-2</v>
      </c>
      <c r="AD49" s="170">
        <f t="shared" si="178"/>
        <v>23</v>
      </c>
      <c r="AE49" s="172">
        <f t="shared" si="179"/>
        <v>3.074866310160428E-2</v>
      </c>
      <c r="AF49" s="171">
        <f t="shared" si="180"/>
        <v>62.88087355203119</v>
      </c>
      <c r="AG49" s="170">
        <f t="shared" si="181"/>
        <v>63</v>
      </c>
      <c r="AH49" s="172">
        <f t="shared" si="182"/>
        <v>8.8983050847457626E-2</v>
      </c>
      <c r="AI49" s="367">
        <f t="shared" si="183"/>
        <v>172.23891451208544</v>
      </c>
      <c r="AJ49" s="830"/>
      <c r="AK49" s="85">
        <v>32428.639031772687</v>
      </c>
      <c r="AL49" s="62">
        <v>30420.154953172794</v>
      </c>
      <c r="AM49" s="62">
        <v>29674.391658410666</v>
      </c>
      <c r="AN49" s="62">
        <v>28699.441735476528</v>
      </c>
      <c r="AO49" s="62">
        <v>28205.800150167579</v>
      </c>
      <c r="AP49" s="62">
        <v>27691.984248670466</v>
      </c>
      <c r="AQ49" s="62">
        <v>26636.484372223706</v>
      </c>
      <c r="AR49" s="62">
        <v>27192.311186742951</v>
      </c>
      <c r="AS49" s="62">
        <v>23297.353182256375</v>
      </c>
      <c r="AT49" s="62">
        <v>24050.948955012544</v>
      </c>
      <c r="AU49" s="62">
        <v>17282.002151075867</v>
      </c>
      <c r="AV49" s="62">
        <v>18325.497394953229</v>
      </c>
      <c r="AW49" s="62">
        <v>12872.904261465523</v>
      </c>
      <c r="AX49" s="62">
        <v>15095.698580075579</v>
      </c>
      <c r="AY49" s="62">
        <v>7300.9867447858478</v>
      </c>
      <c r="AZ49" s="62">
        <v>9464.8932768067425</v>
      </c>
      <c r="BA49" s="62">
        <v>2145.756952263836</v>
      </c>
      <c r="BB49" s="62">
        <v>3940.1547587263813</v>
      </c>
      <c r="BC49" s="62">
        <v>198.6811992836885</v>
      </c>
      <c r="BD49" s="86">
        <v>846.91337716739872</v>
      </c>
      <c r="BE49" s="258">
        <v>2.0000000000000002E-5</v>
      </c>
      <c r="BF49" s="43">
        <v>2.0000000000000002E-5</v>
      </c>
      <c r="BG49" s="53">
        <v>5.0000000000000002E-5</v>
      </c>
      <c r="BH49" s="53">
        <v>4.0000000000000003E-5</v>
      </c>
      <c r="BI49" s="53">
        <v>1.2518952302791728E-4</v>
      </c>
      <c r="BJ49" s="53">
        <v>1.2406223545552731E-4</v>
      </c>
      <c r="BK49" s="53">
        <v>3.4000000000000002E-4</v>
      </c>
      <c r="BL49" s="53">
        <v>1.8000000000000001E-4</v>
      </c>
      <c r="BM49" s="53">
        <v>8.9999999999999998E-4</v>
      </c>
      <c r="BN49" s="53">
        <v>5.0000000000000001E-4</v>
      </c>
      <c r="BO49" s="53">
        <v>3.8E-3</v>
      </c>
      <c r="BP49" s="53">
        <v>2E-3</v>
      </c>
      <c r="BQ49" s="53">
        <v>1.6199999999999999E-2</v>
      </c>
      <c r="BR49" s="53">
        <v>6.1999999999999998E-3</v>
      </c>
      <c r="BS49" s="53">
        <v>6.1100000000000002E-2</v>
      </c>
      <c r="BT49" s="53">
        <v>2.6800000000000001E-2</v>
      </c>
      <c r="BU49" s="53">
        <v>0.1421</v>
      </c>
      <c r="BV49" s="53">
        <v>5.4699999999999999E-2</v>
      </c>
      <c r="BW49" s="53">
        <v>0.27589999999999998</v>
      </c>
      <c r="BX49" s="54">
        <v>0.1051</v>
      </c>
      <c r="BY49" s="64">
        <f>+Fall_Hoy!B49</f>
        <v>0</v>
      </c>
      <c r="BZ49" s="61">
        <f>+Fall_Hoy!C49</f>
        <v>1</v>
      </c>
      <c r="CA49" s="61">
        <f>+Fall_Hoy!D49</f>
        <v>1</v>
      </c>
      <c r="CB49" s="61">
        <f>+Fall_Hoy!E49</f>
        <v>1</v>
      </c>
      <c r="CC49" s="61">
        <f>+Fall_Hoy!F49</f>
        <v>0</v>
      </c>
      <c r="CD49" s="61">
        <f>+Fall_Hoy!G49</f>
        <v>3</v>
      </c>
      <c r="CE49" s="61">
        <f>+Fall_Hoy!H49</f>
        <v>7</v>
      </c>
      <c r="CF49" s="61">
        <f>+Fall_Hoy!I49</f>
        <v>4</v>
      </c>
      <c r="CG49" s="61">
        <f>+Fall_Hoy!J49</f>
        <v>24</v>
      </c>
      <c r="CH49" s="61">
        <f>+Fall_Hoy!K49</f>
        <v>11</v>
      </c>
      <c r="CI49" s="61">
        <f>+Fall_Hoy!L49</f>
        <v>56</v>
      </c>
      <c r="CJ49" s="61">
        <f>+Fall_Hoy!M49</f>
        <v>33</v>
      </c>
      <c r="CK49" s="61">
        <f>+Fall_Hoy!N49</f>
        <v>104</v>
      </c>
      <c r="CL49" s="61">
        <f>+Fall_Hoy!O49</f>
        <v>74</v>
      </c>
      <c r="CM49" s="61">
        <f>+Fall_Hoy!P49</f>
        <v>139</v>
      </c>
      <c r="CN49" s="61">
        <f>+Fall_Hoy!Q49</f>
        <v>97</v>
      </c>
      <c r="CO49" s="61">
        <f>+Fall_Hoy!R49</f>
        <v>80</v>
      </c>
      <c r="CP49" s="61">
        <f>+Fall_Hoy!S49</f>
        <v>80</v>
      </c>
      <c r="CQ49" s="61">
        <f>+Fall_Hoy!T49</f>
        <v>17</v>
      </c>
      <c r="CR49" s="66">
        <f>+Fall_Hoy!U49</f>
        <v>20</v>
      </c>
      <c r="CS49" s="75">
        <f t="shared" si="184"/>
        <v>0.31159611200423443</v>
      </c>
      <c r="CT49" s="76">
        <f t="shared" si="184"/>
        <v>0.38240293674983072</v>
      </c>
      <c r="CU49" s="76">
        <f t="shared" si="185"/>
        <v>0.49870277569273969</v>
      </c>
      <c r="CV49" s="76">
        <f t="shared" si="185"/>
        <v>0.7</v>
      </c>
      <c r="CW49" s="76">
        <f t="shared" si="117"/>
        <v>9.0513298201357062E-2</v>
      </c>
      <c r="CX49" s="76">
        <f t="shared" si="126"/>
        <v>0.7</v>
      </c>
      <c r="CY49" s="76">
        <f t="shared" si="127"/>
        <v>0.7</v>
      </c>
      <c r="CZ49" s="76">
        <f t="shared" si="128"/>
        <v>0.7</v>
      </c>
      <c r="DA49" s="76">
        <f t="shared" si="129"/>
        <v>0.7</v>
      </c>
      <c r="DB49" s="76">
        <f t="shared" si="130"/>
        <v>0.7</v>
      </c>
      <c r="DC49" s="76">
        <f t="shared" si="131"/>
        <v>0.7</v>
      </c>
      <c r="DD49" s="76">
        <f t="shared" si="132"/>
        <v>0.7</v>
      </c>
      <c r="DE49" s="76">
        <f t="shared" si="133"/>
        <v>0.49870277569273969</v>
      </c>
      <c r="DF49" s="76">
        <f t="shared" si="134"/>
        <v>0.7</v>
      </c>
      <c r="DG49" s="76">
        <f t="shared" si="135"/>
        <v>0.31159611200423443</v>
      </c>
      <c r="DH49" s="76">
        <f t="shared" si="136"/>
        <v>0.38240293674983072</v>
      </c>
      <c r="DI49" s="76">
        <f t="shared" si="137"/>
        <v>0.26237072825110835</v>
      </c>
      <c r="DJ49" s="76">
        <f t="shared" si="138"/>
        <v>0.37118411369006948</v>
      </c>
      <c r="DK49" s="76">
        <f t="shared" si="139"/>
        <v>0.31012762128266519</v>
      </c>
      <c r="DL49" s="316">
        <f t="shared" si="140"/>
        <v>0.2246923502614854</v>
      </c>
      <c r="DM49" s="85">
        <f>+'Cas_-14'!B48</f>
        <v>309</v>
      </c>
      <c r="DN49" s="62">
        <f>+'Cas_-14'!C48</f>
        <v>314</v>
      </c>
      <c r="DO49" s="62">
        <f>+'Cas_-14'!D48</f>
        <v>865</v>
      </c>
      <c r="DP49" s="62">
        <f>+'Cas_-14'!E48</f>
        <v>888</v>
      </c>
      <c r="DQ49" s="62">
        <f>+'Cas_-14'!F48</f>
        <v>2553</v>
      </c>
      <c r="DR49" s="62">
        <f>+'Cas_-14'!G48</f>
        <v>2653</v>
      </c>
      <c r="DS49" s="62">
        <f>+'Cas_-14'!H48</f>
        <v>2909</v>
      </c>
      <c r="DT49" s="62">
        <f>+'Cas_-14'!I48</f>
        <v>2815</v>
      </c>
      <c r="DU49" s="62">
        <f>+'Cas_-14'!J48</f>
        <v>2606</v>
      </c>
      <c r="DV49" s="62">
        <f>+'Cas_-14'!K48</f>
        <v>2455</v>
      </c>
      <c r="DW49" s="62">
        <f>+'Cas_-14'!L48</f>
        <v>1832</v>
      </c>
      <c r="DX49" s="62">
        <f>+'Cas_-14'!M48</f>
        <v>1720</v>
      </c>
      <c r="DY49" s="62">
        <f>+'Cas_-14'!N48</f>
        <v>921</v>
      </c>
      <c r="DZ49" s="62">
        <f>+'Cas_-14'!O48</f>
        <v>829</v>
      </c>
      <c r="EA49" s="62">
        <f>+'Cas_-14'!P48</f>
        <v>441</v>
      </c>
      <c r="EB49" s="62">
        <f>+'Cas_-14'!Q48</f>
        <v>414</v>
      </c>
      <c r="EC49" s="62">
        <f>+'Cas_-14'!R48</f>
        <v>142</v>
      </c>
      <c r="ED49" s="62">
        <f>+'Cas_-14'!S48</f>
        <v>179</v>
      </c>
      <c r="EE49" s="62">
        <f>+'Cas_-14'!T48</f>
        <v>24</v>
      </c>
      <c r="EF49" s="86">
        <f>+'Cas_-14'!U48</f>
        <v>53</v>
      </c>
      <c r="EG49" s="201">
        <f t="shared" si="186"/>
        <v>9.5286144971193608E-3</v>
      </c>
      <c r="EH49" s="91">
        <f t="shared" si="186"/>
        <v>1.0322103897345536E-2</v>
      </c>
      <c r="EI49" s="91">
        <f t="shared" si="186"/>
        <v>2.9149712990150938E-2</v>
      </c>
      <c r="EJ49" s="91">
        <f t="shared" si="186"/>
        <v>3.0941368413529371E-2</v>
      </c>
      <c r="EK49" s="91">
        <f t="shared" si="186"/>
        <v>9.0513298201357062E-2</v>
      </c>
      <c r="EL49" s="91">
        <f t="shared" si="186"/>
        <v>9.5803896758585458E-2</v>
      </c>
      <c r="EM49" s="91">
        <f t="shared" si="186"/>
        <v>0.10921110906938905</v>
      </c>
      <c r="EN49" s="91">
        <f t="shared" si="186"/>
        <v>0.10352191031751634</v>
      </c>
      <c r="EO49" s="91">
        <f t="shared" si="186"/>
        <v>0.11185820035491285</v>
      </c>
      <c r="EP49" s="91">
        <f t="shared" si="186"/>
        <v>0.10207497444662551</v>
      </c>
      <c r="EQ49" s="91">
        <f t="shared" si="186"/>
        <v>0.10600623608219788</v>
      </c>
      <c r="ER49" s="91">
        <f t="shared" si="186"/>
        <v>9.385829824590089E-2</v>
      </c>
      <c r="ES49" s="91">
        <f t="shared" si="186"/>
        <v>7.1545626479719363E-2</v>
      </c>
      <c r="ET49" s="91">
        <f t="shared" si="186"/>
        <v>5.4916305833913215E-2</v>
      </c>
      <c r="EU49" s="91">
        <f t="shared" si="186"/>
        <v>6.0402794227088462E-2</v>
      </c>
      <c r="EV49" s="91">
        <f t="shared" si="186"/>
        <v>4.3740588286873425E-2</v>
      </c>
      <c r="EW49" s="91">
        <f t="shared" si="187"/>
        <v>6.6177112859956422E-2</v>
      </c>
      <c r="EX49" s="91">
        <f t="shared" si="187"/>
        <v>4.5429687654669711E-2</v>
      </c>
      <c r="EY49" s="91">
        <f t="shared" si="187"/>
        <v>0.12079653276972328</v>
      </c>
      <c r="EZ49" s="100">
        <f t="shared" si="187"/>
        <v>6.2580189933077596E-2</v>
      </c>
      <c r="FA49" s="119">
        <f t="shared" si="200"/>
        <v>5.1586373774823624</v>
      </c>
      <c r="FB49" s="120">
        <f t="shared" si="72"/>
        <v>8.7425192876198707</v>
      </c>
      <c r="FC49" s="120">
        <f t="shared" si="73"/>
        <v>6.9704159461669422</v>
      </c>
      <c r="FD49" s="120">
        <f t="shared" si="73"/>
        <v>12.746669488604228</v>
      </c>
      <c r="FE49" s="120">
        <f t="shared" si="188"/>
        <v>1</v>
      </c>
      <c r="FF49" s="120">
        <f t="shared" si="188"/>
        <v>7.3065921500449775</v>
      </c>
      <c r="FG49" s="120">
        <f t="shared" si="188"/>
        <v>6.4096043522023347</v>
      </c>
      <c r="FH49" s="120">
        <f t="shared" si="188"/>
        <v>6.7618535810728471</v>
      </c>
      <c r="FI49" s="120">
        <f t="shared" si="188"/>
        <v>6.2579229576283426</v>
      </c>
      <c r="FJ49" s="120">
        <f t="shared" si="188"/>
        <v>6.8577043863579554</v>
      </c>
      <c r="FK49" s="120">
        <f t="shared" si="188"/>
        <v>6.6033851013936173</v>
      </c>
      <c r="FL49" s="120">
        <f t="shared" si="188"/>
        <v>7.4580512653879421</v>
      </c>
      <c r="FM49" s="120">
        <f t="shared" si="188"/>
        <v>6.9704159461669422</v>
      </c>
      <c r="FN49" s="120">
        <f t="shared" si="188"/>
        <v>12.746669488604228</v>
      </c>
      <c r="FO49" s="120">
        <f t="shared" si="188"/>
        <v>5.1586373774823624</v>
      </c>
      <c r="FP49" s="120">
        <f t="shared" si="188"/>
        <v>8.7425192876198707</v>
      </c>
      <c r="FQ49" s="120">
        <f t="shared" si="188"/>
        <v>3.9646747479953621</v>
      </c>
      <c r="FR49" s="120">
        <f t="shared" si="188"/>
        <v>8.1705187258076055</v>
      </c>
      <c r="FS49" s="120">
        <f t="shared" si="188"/>
        <v>2.5673553219765615</v>
      </c>
      <c r="FT49" s="321">
        <f t="shared" si="121"/>
        <v>3.590470890257258</v>
      </c>
      <c r="FU49" s="85">
        <f>+Cas_Hoy!B48</f>
        <v>332</v>
      </c>
      <c r="FV49" s="62">
        <f>+Cas_Hoy!C48</f>
        <v>337</v>
      </c>
      <c r="FW49" s="62">
        <f>+Cas_Hoy!D48</f>
        <v>992</v>
      </c>
      <c r="FX49" s="62">
        <f>+Cas_Hoy!E48</f>
        <v>1017</v>
      </c>
      <c r="FY49" s="62">
        <f>+Cas_Hoy!F48</f>
        <v>2940</v>
      </c>
      <c r="FZ49" s="62">
        <f>+Cas_Hoy!G48</f>
        <v>3014</v>
      </c>
      <c r="GA49" s="62">
        <f>+Cas_Hoy!H48</f>
        <v>3305</v>
      </c>
      <c r="GB49" s="62">
        <f>+Cas_Hoy!I48</f>
        <v>3220</v>
      </c>
      <c r="GC49" s="62">
        <f>+Cas_Hoy!J48</f>
        <v>2934</v>
      </c>
      <c r="GD49" s="62">
        <f>+Cas_Hoy!K48</f>
        <v>2817</v>
      </c>
      <c r="GE49" s="62">
        <f>+Cas_Hoy!L48</f>
        <v>2036</v>
      </c>
      <c r="GF49" s="62">
        <f>+Cas_Hoy!M48</f>
        <v>1986</v>
      </c>
      <c r="GG49" s="62">
        <f>+Cas_Hoy!N48</f>
        <v>1055</v>
      </c>
      <c r="GH49" s="62">
        <f>+Cas_Hoy!O48</f>
        <v>951</v>
      </c>
      <c r="GI49" s="62">
        <f>+Cas_Hoy!P48</f>
        <v>495</v>
      </c>
      <c r="GJ49" s="62">
        <f>+Cas_Hoy!Q48</f>
        <v>460</v>
      </c>
      <c r="GK49" s="62">
        <f>+Cas_Hoy!R48</f>
        <v>151</v>
      </c>
      <c r="GL49" s="62">
        <f>+Cas_Hoy!S48</f>
        <v>202</v>
      </c>
      <c r="GM49" s="62">
        <f>+Cas_Hoy!T48</f>
        <v>25</v>
      </c>
      <c r="GN49" s="590">
        <f>+Cas_Hoy!U48</f>
        <v>57</v>
      </c>
      <c r="GO49" s="543">
        <f t="shared" si="74"/>
        <v>0.34975073796393663</v>
      </c>
      <c r="GP49" s="112">
        <f t="shared" si="75"/>
        <v>0.42489215194425634</v>
      </c>
      <c r="GQ49" s="112">
        <f t="shared" si="76"/>
        <v>0.57126105141785055</v>
      </c>
      <c r="GR49" s="112">
        <f t="shared" si="77"/>
        <v>0.7</v>
      </c>
      <c r="GS49" s="323">
        <f t="shared" si="205"/>
        <v>0.10423388041989415</v>
      </c>
      <c r="GT49" s="323">
        <f t="shared" si="205"/>
        <v>0.7</v>
      </c>
      <c r="GU49" s="323">
        <f t="shared" si="205"/>
        <v>0.7</v>
      </c>
      <c r="GV49" s="323">
        <f t="shared" si="205"/>
        <v>0.7</v>
      </c>
      <c r="GW49" s="323">
        <f t="shared" si="205"/>
        <v>0.7</v>
      </c>
      <c r="GX49" s="323">
        <f t="shared" si="205"/>
        <v>0.7</v>
      </c>
      <c r="GY49" s="323">
        <f t="shared" si="205"/>
        <v>0.7</v>
      </c>
      <c r="GZ49" s="323">
        <f t="shared" si="204"/>
        <v>0.7</v>
      </c>
      <c r="HA49" s="323">
        <f t="shared" si="204"/>
        <v>0.57126105141785055</v>
      </c>
      <c r="HB49" s="323">
        <f t="shared" si="204"/>
        <v>0.7</v>
      </c>
      <c r="HC49" s="323">
        <f t="shared" si="204"/>
        <v>0.34975073796393663</v>
      </c>
      <c r="HD49" s="323">
        <f t="shared" si="204"/>
        <v>0.42489215194425634</v>
      </c>
      <c r="HE49" s="323">
        <f t="shared" si="204"/>
        <v>0.27899985891491103</v>
      </c>
      <c r="HF49" s="323">
        <f t="shared" si="204"/>
        <v>0.41887816181784376</v>
      </c>
      <c r="HG49" s="323">
        <f t="shared" si="204"/>
        <v>0.32304960550277623</v>
      </c>
      <c r="HH49" s="327">
        <f t="shared" si="204"/>
        <v>0.24165026348876734</v>
      </c>
      <c r="HI49" s="241">
        <f>+CyF_Tot!B48</f>
        <v>0</v>
      </c>
      <c r="HJ49" s="149">
        <f>+CyF_Tot!C48</f>
        <v>25317</v>
      </c>
      <c r="HK49" s="149">
        <f>+CyF_Tot!D48</f>
        <v>27327</v>
      </c>
      <c r="HL49" s="149">
        <f>+CyF_Tot!E48</f>
        <v>28798</v>
      </c>
      <c r="HM49" s="149">
        <f>+CyF_Tot!F48</f>
        <v>0</v>
      </c>
      <c r="HN49" s="149">
        <f>+CyF_Tot!G48</f>
        <v>708</v>
      </c>
      <c r="HO49" s="149">
        <f>+CyF_Tot!H48</f>
        <v>748</v>
      </c>
      <c r="HP49" s="557">
        <f>+CyF_Tot!I48</f>
        <v>771</v>
      </c>
      <c r="HQ49" s="93">
        <f t="shared" si="203"/>
        <v>8.8658310887885283E-2</v>
      </c>
      <c r="HR49" s="90">
        <f t="shared" si="203"/>
        <v>8.3167213784506686E-2</v>
      </c>
      <c r="HS49" s="90">
        <f t="shared" si="203"/>
        <v>8.1128333461129146E-2</v>
      </c>
      <c r="HT49" s="90">
        <f t="shared" si="203"/>
        <v>7.8462868120973306E-2</v>
      </c>
      <c r="HU49" s="90">
        <f t="shared" si="203"/>
        <v>7.7113276203328252E-2</v>
      </c>
      <c r="HV49" s="90">
        <f t="shared" si="203"/>
        <v>7.570852869328204E-2</v>
      </c>
      <c r="HW49" s="90">
        <f t="shared" si="203"/>
        <v>7.2822843725237119E-2</v>
      </c>
      <c r="HX49" s="90">
        <f t="shared" si="203"/>
        <v>7.4342447013959423E-2</v>
      </c>
      <c r="HY49" s="90">
        <f t="shared" si="203"/>
        <v>6.3693822589151072E-2</v>
      </c>
      <c r="HZ49" s="90">
        <f t="shared" si="206"/>
        <v>6.5754116523760883E-2</v>
      </c>
      <c r="IA49" s="90">
        <f t="shared" si="206"/>
        <v>4.7248147477727508E-2</v>
      </c>
      <c r="IB49" s="90">
        <f t="shared" si="206"/>
        <v>5.0101012368266563E-2</v>
      </c>
      <c r="IC49" s="90">
        <f t="shared" si="206"/>
        <v>3.5193889787505088E-2</v>
      </c>
      <c r="ID49" s="90">
        <f t="shared" si="206"/>
        <v>4.1270900591013446E-2</v>
      </c>
      <c r="IE49" s="90">
        <f t="shared" si="206"/>
        <v>1.9960540187127597E-2</v>
      </c>
      <c r="IF49" s="90">
        <f t="shared" si="206"/>
        <v>2.5876554666189343E-2</v>
      </c>
      <c r="IG49" s="90">
        <f t="shared" si="206"/>
        <v>5.8663944168997435E-3</v>
      </c>
      <c r="IH49" s="90">
        <f t="shared" si="206"/>
        <v>1.0772190137343806E-2</v>
      </c>
      <c r="II49" s="90">
        <f t="shared" si="206"/>
        <v>5.4318466823145763E-4</v>
      </c>
      <c r="IJ49" s="673">
        <f t="shared" si="206"/>
        <v>2.3154196947472562E-3</v>
      </c>
      <c r="IK49" s="686"/>
      <c r="IL49" s="687"/>
      <c r="IM49" s="687"/>
      <c r="IN49" s="687"/>
      <c r="IO49" s="687"/>
      <c r="IP49" s="687"/>
      <c r="IQ49" s="687"/>
      <c r="IR49" s="687"/>
      <c r="IS49" s="687"/>
      <c r="IT49" s="687"/>
      <c r="IU49" s="687"/>
      <c r="IV49" s="687"/>
      <c r="IW49" s="687"/>
      <c r="IX49" s="687"/>
      <c r="IY49" s="687"/>
      <c r="IZ49" s="687"/>
      <c r="JA49" s="687"/>
      <c r="JB49" s="687"/>
      <c r="JC49" s="687"/>
      <c r="JD49" s="688"/>
      <c r="JF49" s="624">
        <f t="shared" si="201"/>
        <v>0</v>
      </c>
      <c r="JG49" s="625">
        <f t="shared" si="190"/>
        <v>32.87294234823419</v>
      </c>
      <c r="JH49" s="625">
        <f t="shared" si="190"/>
        <v>33.699090162024206</v>
      </c>
      <c r="JI49" s="625">
        <f t="shared" si="190"/>
        <v>34.843883348569108</v>
      </c>
      <c r="JJ49" s="625">
        <f t="shared" si="190"/>
        <v>0</v>
      </c>
      <c r="JK49" s="625">
        <f t="shared" si="190"/>
        <v>108.33459867160059</v>
      </c>
      <c r="JL49" s="625">
        <f t="shared" si="190"/>
        <v>262.79744361833048</v>
      </c>
      <c r="JM49" s="625">
        <f t="shared" si="190"/>
        <v>147.10040542453476</v>
      </c>
      <c r="JN49" s="625">
        <f t="shared" si="190"/>
        <v>1030.159941871799</v>
      </c>
      <c r="JO49" s="625">
        <f t="shared" si="190"/>
        <v>457.36241096247687</v>
      </c>
      <c r="JP49" s="625">
        <f t="shared" si="190"/>
        <v>3240.3652950890182</v>
      </c>
      <c r="JQ49" s="625">
        <f t="shared" si="190"/>
        <v>1800.7696756480984</v>
      </c>
      <c r="JR49" s="625">
        <f t="shared" si="190"/>
        <v>8078.9849662223824</v>
      </c>
      <c r="JS49" s="625">
        <f t="shared" si="191"/>
        <v>4902.0586630996113</v>
      </c>
      <c r="JT49" s="625">
        <f t="shared" si="191"/>
        <v>19038.522443458722</v>
      </c>
      <c r="JU49" s="625">
        <f t="shared" si="191"/>
        <v>10248.398704895464</v>
      </c>
      <c r="JV49" s="625">
        <f t="shared" si="191"/>
        <v>37282.880484482492</v>
      </c>
      <c r="JW49" s="625">
        <f t="shared" si="191"/>
        <v>20303.771018846797</v>
      </c>
      <c r="JX49" s="625">
        <f t="shared" si="191"/>
        <v>85564.210711887325</v>
      </c>
      <c r="JY49" s="626">
        <f t="shared" si="191"/>
        <v>23615.166012482114</v>
      </c>
      <c r="JZ49" s="642">
        <f t="shared" si="192"/>
        <v>11.073114231406809</v>
      </c>
      <c r="KA49" s="625">
        <f t="shared" si="192"/>
        <v>57.596002123381787</v>
      </c>
      <c r="KB49" s="625">
        <f t="shared" si="193"/>
        <v>1294.3377689114657</v>
      </c>
      <c r="KC49" s="625">
        <f t="shared" si="193"/>
        <v>689.96488796960716</v>
      </c>
      <c r="KD49" s="625">
        <f t="shared" si="194"/>
        <v>15098.811178104035</v>
      </c>
      <c r="KE49" s="645">
        <f t="shared" si="194"/>
        <v>9234.1263346619926</v>
      </c>
      <c r="KF49" s="624">
        <f t="shared" si="195"/>
        <v>33.875259998443667</v>
      </c>
      <c r="KG49" s="625">
        <f t="shared" si="196"/>
        <v>986.95322954306118</v>
      </c>
      <c r="KH49" s="626">
        <f t="shared" si="197"/>
        <v>11780.359538235596</v>
      </c>
    </row>
    <row r="50" spans="1:294" s="649" customFormat="1" ht="14.4">
      <c r="A50" s="511" t="s">
        <v>60</v>
      </c>
      <c r="B50" s="539">
        <v>96701</v>
      </c>
      <c r="C50" s="527">
        <f t="shared" si="198"/>
        <v>8088</v>
      </c>
      <c r="D50" s="518">
        <f t="shared" si="199"/>
        <v>213</v>
      </c>
      <c r="E50" s="496">
        <f t="shared" si="48"/>
        <v>6.2574625351723111E-3</v>
      </c>
      <c r="F50" s="209">
        <f t="shared" si="161"/>
        <v>7.2470812090878065E-2</v>
      </c>
      <c r="G50" s="28">
        <f t="shared" si="162"/>
        <v>4.8572141575916614</v>
      </c>
      <c r="H50" s="27">
        <f t="shared" si="163"/>
        <v>0.35200625449997791</v>
      </c>
      <c r="I50" s="34">
        <f t="shared" si="164"/>
        <v>0.4062537937208649</v>
      </c>
      <c r="J50" s="340">
        <f t="shared" si="165"/>
        <v>0.47847646473529787</v>
      </c>
      <c r="K50" s="582">
        <f t="shared" si="202"/>
        <v>4.6034990475414444E-3</v>
      </c>
      <c r="L50" s="341">
        <f t="shared" si="51"/>
        <v>6.6023334212853939</v>
      </c>
      <c r="M50" s="342">
        <f t="shared" si="166"/>
        <v>0.55180462157401222</v>
      </c>
      <c r="N50" s="826"/>
      <c r="O50" s="366" t="s">
        <v>230</v>
      </c>
      <c r="P50" s="21" t="s">
        <v>238</v>
      </c>
      <c r="Q50" s="21"/>
      <c r="R50" s="21" t="s">
        <v>239</v>
      </c>
      <c r="S50" s="170">
        <f t="shared" si="167"/>
        <v>8088</v>
      </c>
      <c r="T50" s="171">
        <f t="shared" si="168"/>
        <v>8363.9259159677767</v>
      </c>
      <c r="U50" s="170">
        <f t="shared" si="169"/>
        <v>360</v>
      </c>
      <c r="V50" s="172">
        <f t="shared" si="170"/>
        <v>4.6583850931677016E-2</v>
      </c>
      <c r="W50" s="171">
        <f t="shared" si="171"/>
        <v>372.28156895999007</v>
      </c>
      <c r="X50" s="170">
        <f t="shared" si="172"/>
        <v>1080</v>
      </c>
      <c r="Y50" s="172">
        <f t="shared" si="173"/>
        <v>0.1541095890410959</v>
      </c>
      <c r="Z50" s="171">
        <f t="shared" si="174"/>
        <v>1116.8447068799703</v>
      </c>
      <c r="AA50" s="170">
        <f t="shared" si="175"/>
        <v>213</v>
      </c>
      <c r="AB50" s="171">
        <f t="shared" si="176"/>
        <v>2202.6659496799411</v>
      </c>
      <c r="AC50" s="173">
        <f t="shared" si="177"/>
        <v>2.6335311572700297E-2</v>
      </c>
      <c r="AD50" s="170">
        <f t="shared" si="178"/>
        <v>0</v>
      </c>
      <c r="AE50" s="172">
        <f t="shared" si="179"/>
        <v>0</v>
      </c>
      <c r="AF50" s="171">
        <f t="shared" si="180"/>
        <v>0</v>
      </c>
      <c r="AG50" s="170">
        <f t="shared" si="181"/>
        <v>26</v>
      </c>
      <c r="AH50" s="172">
        <f t="shared" si="182"/>
        <v>0.13903743315508021</v>
      </c>
      <c r="AI50" s="367">
        <f t="shared" si="183"/>
        <v>268.87002202665951</v>
      </c>
      <c r="AJ50" s="830"/>
      <c r="AK50" s="85">
        <v>8004.4785881809812</v>
      </c>
      <c r="AL50" s="62">
        <v>7601.1057659046846</v>
      </c>
      <c r="AM50" s="62">
        <v>7520.3420919580876</v>
      </c>
      <c r="AN50" s="62">
        <v>7101.0788234789616</v>
      </c>
      <c r="AO50" s="62">
        <v>7241.3980979362568</v>
      </c>
      <c r="AP50" s="62">
        <v>7169.3876928261743</v>
      </c>
      <c r="AQ50" s="62">
        <v>6868.4184756521281</v>
      </c>
      <c r="AR50" s="62">
        <v>6842.248050909333</v>
      </c>
      <c r="AS50" s="62">
        <v>6187.6032302608592</v>
      </c>
      <c r="AT50" s="62">
        <v>6479.0239647010312</v>
      </c>
      <c r="AU50" s="62">
        <v>4734.536825606092</v>
      </c>
      <c r="AV50" s="62">
        <v>4954.8296338530299</v>
      </c>
      <c r="AW50" s="62">
        <v>3605.9684270460252</v>
      </c>
      <c r="AX50" s="62">
        <v>4245.6104783436422</v>
      </c>
      <c r="AY50" s="62">
        <v>2233.7784953129094</v>
      </c>
      <c r="AZ50" s="62">
        <v>3205.9555930818915</v>
      </c>
      <c r="BA50" s="62">
        <v>797.73103904333641</v>
      </c>
      <c r="BB50" s="62">
        <v>1473.196295324874</v>
      </c>
      <c r="BC50" s="62">
        <v>89.74474189237533</v>
      </c>
      <c r="BD50" s="86">
        <v>344.56377234176</v>
      </c>
      <c r="BE50" s="258">
        <v>2.0000000000000002E-5</v>
      </c>
      <c r="BF50" s="43">
        <v>2.0000000000000002E-5</v>
      </c>
      <c r="BG50" s="53">
        <v>5.0000000000000002E-5</v>
      </c>
      <c r="BH50" s="53">
        <v>4.0000000000000003E-5</v>
      </c>
      <c r="BI50" s="53">
        <v>1.2518952302791728E-4</v>
      </c>
      <c r="BJ50" s="53">
        <v>1.2406223545552731E-4</v>
      </c>
      <c r="BK50" s="53">
        <v>3.4000000000000002E-4</v>
      </c>
      <c r="BL50" s="53">
        <v>1.8000000000000001E-4</v>
      </c>
      <c r="BM50" s="53">
        <v>8.9999999999999998E-4</v>
      </c>
      <c r="BN50" s="53">
        <v>5.0000000000000001E-4</v>
      </c>
      <c r="BO50" s="53">
        <v>3.8E-3</v>
      </c>
      <c r="BP50" s="53">
        <v>2E-3</v>
      </c>
      <c r="BQ50" s="53">
        <v>1.6199999999999999E-2</v>
      </c>
      <c r="BR50" s="53">
        <v>6.1999999999999998E-3</v>
      </c>
      <c r="BS50" s="53">
        <v>6.1100000000000002E-2</v>
      </c>
      <c r="BT50" s="53">
        <v>2.6800000000000001E-2</v>
      </c>
      <c r="BU50" s="53">
        <v>0.1421</v>
      </c>
      <c r="BV50" s="53">
        <v>5.4699999999999999E-2</v>
      </c>
      <c r="BW50" s="53">
        <v>0.27589999999999998</v>
      </c>
      <c r="BX50" s="54">
        <v>0.1051</v>
      </c>
      <c r="BY50" s="64">
        <f>+Fall_Hoy!B50</f>
        <v>0</v>
      </c>
      <c r="BZ50" s="61">
        <f>+Fall_Hoy!C50</f>
        <v>0</v>
      </c>
      <c r="CA50" s="61">
        <f>+Fall_Hoy!D50</f>
        <v>0</v>
      </c>
      <c r="CB50" s="61">
        <f>+Fall_Hoy!E50</f>
        <v>1</v>
      </c>
      <c r="CC50" s="61">
        <f>+Fall_Hoy!F50</f>
        <v>2</v>
      </c>
      <c r="CD50" s="61">
        <f>+Fall_Hoy!G50</f>
        <v>0</v>
      </c>
      <c r="CE50" s="61">
        <f>+Fall_Hoy!H50</f>
        <v>3</v>
      </c>
      <c r="CF50" s="61">
        <f>+Fall_Hoy!I50</f>
        <v>2</v>
      </c>
      <c r="CG50" s="61">
        <f>+Fall_Hoy!J50</f>
        <v>11</v>
      </c>
      <c r="CH50" s="61">
        <f>+Fall_Hoy!K50</f>
        <v>7</v>
      </c>
      <c r="CI50" s="61">
        <f>+Fall_Hoy!L50</f>
        <v>18</v>
      </c>
      <c r="CJ50" s="61">
        <f>+Fall_Hoy!M50</f>
        <v>5</v>
      </c>
      <c r="CK50" s="61">
        <f>+Fall_Hoy!N50</f>
        <v>27</v>
      </c>
      <c r="CL50" s="61">
        <f>+Fall_Hoy!O50</f>
        <v>12</v>
      </c>
      <c r="CM50" s="61">
        <f>+Fall_Hoy!P50</f>
        <v>30</v>
      </c>
      <c r="CN50" s="61">
        <f>+Fall_Hoy!Q50</f>
        <v>23</v>
      </c>
      <c r="CO50" s="61">
        <f>+Fall_Hoy!R50</f>
        <v>20</v>
      </c>
      <c r="CP50" s="61">
        <f>+Fall_Hoy!S50</f>
        <v>21</v>
      </c>
      <c r="CQ50" s="61">
        <f>+Fall_Hoy!T50</f>
        <v>7</v>
      </c>
      <c r="CR50" s="66">
        <f>+Fall_Hoy!U50</f>
        <v>14</v>
      </c>
      <c r="CS50" s="75">
        <f t="shared" si="184"/>
        <v>0.21980620028755782</v>
      </c>
      <c r="CT50" s="76">
        <f t="shared" si="184"/>
        <v>0.2676920906439888</v>
      </c>
      <c r="CU50" s="76">
        <f t="shared" si="185"/>
        <v>0.46219668873584235</v>
      </c>
      <c r="CV50" s="76">
        <f t="shared" si="185"/>
        <v>0.45587881432844973</v>
      </c>
      <c r="CW50" s="76">
        <f t="shared" si="117"/>
        <v>0.7</v>
      </c>
      <c r="CX50" s="76">
        <f t="shared" si="126"/>
        <v>0.10879590188440819</v>
      </c>
      <c r="CY50" s="76">
        <f t="shared" si="127"/>
        <v>0.7</v>
      </c>
      <c r="CZ50" s="76">
        <f t="shared" si="128"/>
        <v>0.7</v>
      </c>
      <c r="DA50" s="76">
        <f t="shared" si="129"/>
        <v>0.7</v>
      </c>
      <c r="DB50" s="76">
        <f t="shared" si="130"/>
        <v>0.7</v>
      </c>
      <c r="DC50" s="76">
        <f t="shared" si="131"/>
        <v>0.7</v>
      </c>
      <c r="DD50" s="76">
        <f t="shared" si="132"/>
        <v>0.50455821587066807</v>
      </c>
      <c r="DE50" s="76">
        <f t="shared" si="133"/>
        <v>0.46219668873584235</v>
      </c>
      <c r="DF50" s="76">
        <f t="shared" si="134"/>
        <v>0.45587881432844973</v>
      </c>
      <c r="DG50" s="76">
        <f t="shared" si="135"/>
        <v>0.21980620028755782</v>
      </c>
      <c r="DH50" s="76">
        <f t="shared" si="136"/>
        <v>0.2676920906439888</v>
      </c>
      <c r="DI50" s="76">
        <f t="shared" si="137"/>
        <v>0.17643284097685633</v>
      </c>
      <c r="DJ50" s="76">
        <f t="shared" si="138"/>
        <v>0.26059816322319984</v>
      </c>
      <c r="DK50" s="76">
        <f t="shared" si="139"/>
        <v>0.28270749775631915</v>
      </c>
      <c r="DL50" s="316">
        <f t="shared" si="140"/>
        <v>0.38659453117555753</v>
      </c>
      <c r="DM50" s="85">
        <f>+'Cas_-14'!B49</f>
        <v>62</v>
      </c>
      <c r="DN50" s="62">
        <f>+'Cas_-14'!C49</f>
        <v>51</v>
      </c>
      <c r="DO50" s="62">
        <f>+'Cas_-14'!D49</f>
        <v>210</v>
      </c>
      <c r="DP50" s="62">
        <f>+'Cas_-14'!E49</f>
        <v>227</v>
      </c>
      <c r="DQ50" s="62">
        <f>+'Cas_-14'!F49</f>
        <v>759</v>
      </c>
      <c r="DR50" s="62">
        <f>+'Cas_-14'!G49</f>
        <v>780</v>
      </c>
      <c r="DS50" s="62">
        <f>+'Cas_-14'!H49</f>
        <v>816</v>
      </c>
      <c r="DT50" s="62">
        <f>+'Cas_-14'!I49</f>
        <v>802</v>
      </c>
      <c r="DU50" s="62">
        <f>+'Cas_-14'!J49</f>
        <v>702</v>
      </c>
      <c r="DV50" s="62">
        <f>+'Cas_-14'!K49</f>
        <v>708</v>
      </c>
      <c r="DW50" s="62">
        <f>+'Cas_-14'!L49</f>
        <v>467</v>
      </c>
      <c r="DX50" s="62">
        <f>+'Cas_-14'!M49</f>
        <v>476</v>
      </c>
      <c r="DY50" s="62">
        <f>+'Cas_-14'!N49</f>
        <v>238</v>
      </c>
      <c r="DZ50" s="62">
        <f>+'Cas_-14'!O49</f>
        <v>219</v>
      </c>
      <c r="EA50" s="62">
        <f>+'Cas_-14'!P49</f>
        <v>127</v>
      </c>
      <c r="EB50" s="62">
        <f>+'Cas_-14'!Q49</f>
        <v>126</v>
      </c>
      <c r="EC50" s="62">
        <f>+'Cas_-14'!R49</f>
        <v>39</v>
      </c>
      <c r="ED50" s="62">
        <f>+'Cas_-14'!S49</f>
        <v>62</v>
      </c>
      <c r="EE50" s="62">
        <f>+'Cas_-14'!T49</f>
        <v>12</v>
      </c>
      <c r="EF50" s="86">
        <f>+'Cas_-14'!U49</f>
        <v>27</v>
      </c>
      <c r="EG50" s="201">
        <f t="shared" si="186"/>
        <v>7.7456637952091154E-3</v>
      </c>
      <c r="EH50" s="90">
        <f t="shared" si="186"/>
        <v>6.7095501063495558E-3</v>
      </c>
      <c r="EI50" s="90">
        <f t="shared" si="186"/>
        <v>2.7924261613652451E-2</v>
      </c>
      <c r="EJ50" s="90">
        <f t="shared" si="186"/>
        <v>3.1966973701157725E-2</v>
      </c>
      <c r="EK50" s="90">
        <f t="shared" si="186"/>
        <v>0.10481401377674696</v>
      </c>
      <c r="EL50" s="90">
        <f t="shared" si="186"/>
        <v>0.10879590188440819</v>
      </c>
      <c r="EM50" s="90">
        <f t="shared" si="186"/>
        <v>0.11880464227574954</v>
      </c>
      <c r="EN50" s="90">
        <f t="shared" si="186"/>
        <v>0.1172129385010259</v>
      </c>
      <c r="EO50" s="90">
        <f t="shared" si="186"/>
        <v>0.11345265264696115</v>
      </c>
      <c r="EP50" s="90">
        <f t="shared" si="186"/>
        <v>0.10927571866647201</v>
      </c>
      <c r="EQ50" s="90">
        <f t="shared" si="186"/>
        <v>9.8636892520149941E-2</v>
      </c>
      <c r="ER50" s="90">
        <f t="shared" si="186"/>
        <v>9.6067884301775194E-2</v>
      </c>
      <c r="ES50" s="90">
        <f t="shared" si="186"/>
        <v>6.6001687151478278E-2</v>
      </c>
      <c r="ET50" s="90">
        <f t="shared" si="186"/>
        <v>5.1582687841264088E-2</v>
      </c>
      <c r="EU50" s="90">
        <f t="shared" si="186"/>
        <v>5.6854339079045413E-2</v>
      </c>
      <c r="EV50" s="90">
        <f t="shared" ref="EV50:EZ81" si="207">+EB50/AZ50</f>
        <v>3.9301854421157453E-2</v>
      </c>
      <c r="EW50" s="90">
        <f t="shared" si="187"/>
        <v>4.8888658070481997E-2</v>
      </c>
      <c r="EX50" s="90">
        <f t="shared" si="187"/>
        <v>4.2085362416912381E-2</v>
      </c>
      <c r="EY50" s="90">
        <f t="shared" si="187"/>
        <v>0.13371256908166018</v>
      </c>
      <c r="EZ50" s="99">
        <f t="shared" si="187"/>
        <v>7.8359950079777113E-2</v>
      </c>
      <c r="FA50" s="119">
        <f t="shared" si="200"/>
        <v>3.8661288451873141</v>
      </c>
      <c r="FB50" s="120">
        <f t="shared" si="72"/>
        <v>6.8111821843165119</v>
      </c>
      <c r="FC50" s="120">
        <f t="shared" si="73"/>
        <v>7.0028011204481801</v>
      </c>
      <c r="FD50" s="120">
        <f t="shared" si="73"/>
        <v>8.8378258948298711</v>
      </c>
      <c r="FE50" s="120">
        <f t="shared" si="188"/>
        <v>6.6784962695064287</v>
      </c>
      <c r="FF50" s="120">
        <f t="shared" si="188"/>
        <v>1</v>
      </c>
      <c r="FG50" s="120">
        <f t="shared" si="188"/>
        <v>5.8920256531329525</v>
      </c>
      <c r="FH50" s="120">
        <f t="shared" si="188"/>
        <v>5.9720369521652525</v>
      </c>
      <c r="FI50" s="120">
        <f t="shared" si="188"/>
        <v>6.1699747310293462</v>
      </c>
      <c r="FJ50" s="120">
        <f t="shared" si="188"/>
        <v>6.4058146543654262</v>
      </c>
      <c r="FK50" s="120">
        <f t="shared" si="188"/>
        <v>7.0967361411654482</v>
      </c>
      <c r="FL50" s="120">
        <f t="shared" si="188"/>
        <v>5.2521008403361344</v>
      </c>
      <c r="FM50" s="120">
        <f t="shared" si="188"/>
        <v>7.0028011204481801</v>
      </c>
      <c r="FN50" s="120">
        <f t="shared" si="188"/>
        <v>8.8378258948298711</v>
      </c>
      <c r="FO50" s="120">
        <f t="shared" si="188"/>
        <v>3.8661288451873141</v>
      </c>
      <c r="FP50" s="120">
        <f t="shared" si="188"/>
        <v>6.8111821843165119</v>
      </c>
      <c r="FQ50" s="120">
        <f t="shared" si="188"/>
        <v>3.6088706039444962</v>
      </c>
      <c r="FR50" s="120">
        <f t="shared" si="188"/>
        <v>6.1921330424013679</v>
      </c>
      <c r="FS50" s="120">
        <f t="shared" si="188"/>
        <v>2.1142926180983452</v>
      </c>
      <c r="FT50" s="321">
        <f t="shared" si="121"/>
        <v>4.9335729640201569</v>
      </c>
      <c r="FU50" s="85">
        <f>+Cas_Hoy!B49</f>
        <v>66</v>
      </c>
      <c r="FV50" s="62">
        <f>+Cas_Hoy!C49</f>
        <v>57</v>
      </c>
      <c r="FW50" s="62">
        <f>+Cas_Hoy!D49</f>
        <v>235</v>
      </c>
      <c r="FX50" s="62">
        <f>+Cas_Hoy!E49</f>
        <v>265</v>
      </c>
      <c r="FY50" s="62">
        <f>+Cas_Hoy!F49</f>
        <v>882</v>
      </c>
      <c r="FZ50" s="62">
        <f>+Cas_Hoy!G49</f>
        <v>878</v>
      </c>
      <c r="GA50" s="62">
        <f>+Cas_Hoy!H49</f>
        <v>951</v>
      </c>
      <c r="GB50" s="62">
        <f>+Cas_Hoy!I49</f>
        <v>922</v>
      </c>
      <c r="GC50" s="62">
        <f>+Cas_Hoy!J49</f>
        <v>804</v>
      </c>
      <c r="GD50" s="62">
        <f>+Cas_Hoy!K49</f>
        <v>824</v>
      </c>
      <c r="GE50" s="62">
        <f>+Cas_Hoy!L49</f>
        <v>562</v>
      </c>
      <c r="GF50" s="62">
        <f>+Cas_Hoy!M49</f>
        <v>557</v>
      </c>
      <c r="GG50" s="62">
        <f>+Cas_Hoy!N49</f>
        <v>300</v>
      </c>
      <c r="GH50" s="62">
        <f>+Cas_Hoy!O49</f>
        <v>249</v>
      </c>
      <c r="GI50" s="62">
        <f>+Cas_Hoy!P49</f>
        <v>143</v>
      </c>
      <c r="GJ50" s="62">
        <f>+Cas_Hoy!Q49</f>
        <v>142</v>
      </c>
      <c r="GK50" s="62">
        <f>+Cas_Hoy!R49</f>
        <v>40</v>
      </c>
      <c r="GL50" s="62">
        <f>+Cas_Hoy!S49</f>
        <v>66</v>
      </c>
      <c r="GM50" s="62">
        <f>+Cas_Hoy!T49</f>
        <v>14</v>
      </c>
      <c r="GN50" s="590">
        <f>+Cas_Hoy!U49</f>
        <v>27</v>
      </c>
      <c r="GO50" s="543">
        <f t="shared" si="74"/>
        <v>0.24749832000882496</v>
      </c>
      <c r="GP50" s="112">
        <f t="shared" si="75"/>
        <v>0.30168473707497151</v>
      </c>
      <c r="GQ50" s="112">
        <f t="shared" si="76"/>
        <v>0.58260086815442313</v>
      </c>
      <c r="GR50" s="112">
        <f t="shared" si="77"/>
        <v>0.51832796697618255</v>
      </c>
      <c r="GS50" s="323">
        <f t="shared" si="205"/>
        <v>0.7</v>
      </c>
      <c r="GT50" s="323">
        <f t="shared" si="205"/>
        <v>0.12246513058270563</v>
      </c>
      <c r="GU50" s="323">
        <f t="shared" si="205"/>
        <v>0.7</v>
      </c>
      <c r="GV50" s="323">
        <f t="shared" si="205"/>
        <v>0.7</v>
      </c>
      <c r="GW50" s="323">
        <f t="shared" si="205"/>
        <v>0.7</v>
      </c>
      <c r="GX50" s="323">
        <f t="shared" si="205"/>
        <v>0.7</v>
      </c>
      <c r="GY50" s="323">
        <f t="shared" si="205"/>
        <v>0.7</v>
      </c>
      <c r="GZ50" s="323">
        <f t="shared" si="204"/>
        <v>0.59041791226882789</v>
      </c>
      <c r="HA50" s="323">
        <f t="shared" si="204"/>
        <v>0.58260086815442313</v>
      </c>
      <c r="HB50" s="323">
        <f t="shared" si="204"/>
        <v>0.51832796697618255</v>
      </c>
      <c r="HC50" s="323">
        <f t="shared" si="204"/>
        <v>0.24749832000882496</v>
      </c>
      <c r="HD50" s="323">
        <f t="shared" si="204"/>
        <v>0.30168473707497151</v>
      </c>
      <c r="HE50" s="323">
        <f t="shared" si="204"/>
        <v>0.18095675997626293</v>
      </c>
      <c r="HF50" s="323">
        <f t="shared" si="204"/>
        <v>0.27741094794727722</v>
      </c>
      <c r="HG50" s="323">
        <f t="shared" si="204"/>
        <v>0.32982541404903903</v>
      </c>
      <c r="HH50" s="327">
        <f t="shared" si="204"/>
        <v>0.38659453117555748</v>
      </c>
      <c r="HI50" s="241">
        <f>+CyF_Tot!B49</f>
        <v>0</v>
      </c>
      <c r="HJ50" s="149">
        <f>+CyF_Tot!C49</f>
        <v>7008</v>
      </c>
      <c r="HK50" s="149">
        <f>+CyF_Tot!D49</f>
        <v>7728</v>
      </c>
      <c r="HL50" s="149">
        <f>+CyF_Tot!E49</f>
        <v>8088</v>
      </c>
      <c r="HM50" s="149">
        <f>+CyF_Tot!F49</f>
        <v>0</v>
      </c>
      <c r="HN50" s="149">
        <f>+CyF_Tot!G49</f>
        <v>187</v>
      </c>
      <c r="HO50" s="149">
        <f>+CyF_Tot!H49</f>
        <v>213</v>
      </c>
      <c r="HP50" s="557">
        <f>+CyF_Tot!I49</f>
        <v>213</v>
      </c>
      <c r="HQ50" s="93">
        <f t="shared" si="203"/>
        <v>8.2775551319851717E-2</v>
      </c>
      <c r="HR50" s="90">
        <f t="shared" si="203"/>
        <v>7.8604210565606195E-2</v>
      </c>
      <c r="HS50" s="90">
        <f t="shared" si="203"/>
        <v>7.7769020919722529E-2</v>
      </c>
      <c r="HT50" s="90">
        <f t="shared" si="203"/>
        <v>7.3433354603147455E-2</v>
      </c>
      <c r="HU50" s="90">
        <f t="shared" si="203"/>
        <v>7.4884417926766603E-2</v>
      </c>
      <c r="HV50" s="90">
        <f t="shared" si="203"/>
        <v>7.4139747187993654E-2</v>
      </c>
      <c r="HW50" s="90">
        <f t="shared" si="203"/>
        <v>7.1027377955265494E-2</v>
      </c>
      <c r="HX50" s="90">
        <f t="shared" si="203"/>
        <v>7.075674554461002E-2</v>
      </c>
      <c r="HY50" s="90">
        <f t="shared" si="203"/>
        <v>6.3986962185094878E-2</v>
      </c>
      <c r="HZ50" s="90">
        <f t="shared" si="206"/>
        <v>6.7000589080785419E-2</v>
      </c>
      <c r="IA50" s="90">
        <f t="shared" si="206"/>
        <v>4.8960577714874637E-2</v>
      </c>
      <c r="IB50" s="90">
        <f t="shared" si="206"/>
        <v>5.1238659722784977E-2</v>
      </c>
      <c r="IC50" s="90">
        <f t="shared" si="206"/>
        <v>3.7289877323357826E-2</v>
      </c>
      <c r="ID50" s="90">
        <f t="shared" si="206"/>
        <v>4.3904514724187362E-2</v>
      </c>
      <c r="IE50" s="90">
        <f t="shared" si="206"/>
        <v>2.3099848970671549E-2</v>
      </c>
      <c r="IF50" s="90">
        <f t="shared" si="206"/>
        <v>3.3153282728016167E-2</v>
      </c>
      <c r="IG50" s="90">
        <f t="shared" si="206"/>
        <v>8.2494600784204543E-3</v>
      </c>
      <c r="IH50" s="90">
        <f t="shared" si="206"/>
        <v>1.5234550783599693E-2</v>
      </c>
      <c r="II50" s="90">
        <f t="shared" si="206"/>
        <v>9.2806425882230098E-4</v>
      </c>
      <c r="IJ50" s="673">
        <f t="shared" si="206"/>
        <v>3.5631872715045348E-3</v>
      </c>
      <c r="IK50" s="686"/>
      <c r="IL50" s="687"/>
      <c r="IM50" s="687"/>
      <c r="IN50" s="687"/>
      <c r="IO50" s="687"/>
      <c r="IP50" s="687"/>
      <c r="IQ50" s="687"/>
      <c r="IR50" s="687"/>
      <c r="IS50" s="687"/>
      <c r="IT50" s="687"/>
      <c r="IU50" s="687"/>
      <c r="IV50" s="687"/>
      <c r="IW50" s="687"/>
      <c r="IX50" s="687"/>
      <c r="IY50" s="687"/>
      <c r="IZ50" s="687"/>
      <c r="JA50" s="687"/>
      <c r="JB50" s="687"/>
      <c r="JC50" s="687"/>
      <c r="JD50" s="688"/>
      <c r="JF50" s="624">
        <f t="shared" si="201"/>
        <v>0</v>
      </c>
      <c r="JG50" s="625">
        <f t="shared" si="190"/>
        <v>0</v>
      </c>
      <c r="JH50" s="625">
        <f t="shared" si="190"/>
        <v>0</v>
      </c>
      <c r="JI50" s="625">
        <f t="shared" si="190"/>
        <v>140.82367269232478</v>
      </c>
      <c r="JJ50" s="625">
        <f t="shared" si="190"/>
        <v>276.18975962252159</v>
      </c>
      <c r="JK50" s="625">
        <f t="shared" si="190"/>
        <v>0</v>
      </c>
      <c r="JL50" s="625">
        <f t="shared" si="190"/>
        <v>436.78177307260859</v>
      </c>
      <c r="JM50" s="625">
        <f t="shared" si="190"/>
        <v>292.30159227188506</v>
      </c>
      <c r="JN50" s="625">
        <f t="shared" si="190"/>
        <v>1777.7481183996761</v>
      </c>
      <c r="JO50" s="625">
        <f t="shared" si="190"/>
        <v>1080.4096478323504</v>
      </c>
      <c r="JP50" s="625">
        <f t="shared" si="190"/>
        <v>3801.8502470293342</v>
      </c>
      <c r="JQ50" s="625">
        <f t="shared" si="190"/>
        <v>1009.116431741336</v>
      </c>
      <c r="JR50" s="625">
        <f t="shared" si="190"/>
        <v>7487.5863575206458</v>
      </c>
      <c r="JS50" s="625">
        <f t="shared" si="191"/>
        <v>2826.4486488363882</v>
      </c>
      <c r="JT50" s="625">
        <f t="shared" si="191"/>
        <v>13430.158837569781</v>
      </c>
      <c r="JU50" s="625">
        <f t="shared" si="191"/>
        <v>7174.1480292589004</v>
      </c>
      <c r="JV50" s="625">
        <f t="shared" si="191"/>
        <v>25071.106702811281</v>
      </c>
      <c r="JW50" s="625">
        <f t="shared" si="191"/>
        <v>14254.719528309031</v>
      </c>
      <c r="JX50" s="625">
        <f t="shared" si="191"/>
        <v>77998.998630968446</v>
      </c>
      <c r="JY50" s="626">
        <f t="shared" si="191"/>
        <v>40631.085226551098</v>
      </c>
      <c r="JZ50" s="642">
        <f t="shared" si="192"/>
        <v>87.849458862534988</v>
      </c>
      <c r="KA50" s="625">
        <f t="shared" si="192"/>
        <v>45.721450067556084</v>
      </c>
      <c r="KB50" s="625">
        <f t="shared" si="193"/>
        <v>1798.7068783313587</v>
      </c>
      <c r="KC50" s="625">
        <f t="shared" si="193"/>
        <v>766.02769389888215</v>
      </c>
      <c r="KD50" s="625">
        <f t="shared" si="194"/>
        <v>12486.579336649749</v>
      </c>
      <c r="KE50" s="645">
        <f t="shared" si="194"/>
        <v>7551.789520576277</v>
      </c>
      <c r="KF50" s="624">
        <f t="shared" si="195"/>
        <v>67.207626738258128</v>
      </c>
      <c r="KG50" s="625">
        <f t="shared" si="196"/>
        <v>1275.4161258395436</v>
      </c>
      <c r="KH50" s="626">
        <f t="shared" si="197"/>
        <v>9627.0765349047597</v>
      </c>
    </row>
    <row r="51" spans="1:294" s="649" customFormat="1" ht="14.4">
      <c r="A51" s="510" t="s">
        <v>61</v>
      </c>
      <c r="B51" s="538">
        <v>35969</v>
      </c>
      <c r="C51" s="526">
        <f t="shared" si="198"/>
        <v>3980</v>
      </c>
      <c r="D51" s="517">
        <f t="shared" si="199"/>
        <v>36</v>
      </c>
      <c r="E51" s="495">
        <f t="shared" si="48"/>
        <v>1.0770668058815333E-2</v>
      </c>
      <c r="F51" s="208">
        <f t="shared" si="161"/>
        <v>8.8353860268564594E-2</v>
      </c>
      <c r="G51" s="30">
        <f t="shared" si="162"/>
        <v>1.0517341271154925</v>
      </c>
      <c r="H51" s="29">
        <f t="shared" si="163"/>
        <v>9.2924770106842983E-2</v>
      </c>
      <c r="I51" s="33">
        <f t="shared" si="164"/>
        <v>0.11637526275180461</v>
      </c>
      <c r="J51" s="353">
        <f t="shared" si="165"/>
        <v>0.19376617851291963</v>
      </c>
      <c r="K51" s="581">
        <f t="shared" si="202"/>
        <v>5.1653072839840195E-3</v>
      </c>
      <c r="L51" s="354">
        <f t="shared" si="51"/>
        <v>2.1930697529676548</v>
      </c>
      <c r="M51" s="355">
        <f t="shared" si="166"/>
        <v>0.24242112201616378</v>
      </c>
      <c r="N51" s="826"/>
      <c r="O51" s="364" t="s">
        <v>226</v>
      </c>
      <c r="P51" s="20" t="s">
        <v>237</v>
      </c>
      <c r="Q51" s="20"/>
      <c r="R51" s="20"/>
      <c r="S51" s="166">
        <f t="shared" si="167"/>
        <v>3980</v>
      </c>
      <c r="T51" s="167">
        <f t="shared" si="168"/>
        <v>11065.083822180211</v>
      </c>
      <c r="U51" s="166">
        <f t="shared" si="169"/>
        <v>334</v>
      </c>
      <c r="V51" s="168">
        <f t="shared" si="170"/>
        <v>9.1607240811848595E-2</v>
      </c>
      <c r="W51" s="167">
        <f t="shared" si="171"/>
        <v>928.57738608245995</v>
      </c>
      <c r="X51" s="166">
        <f t="shared" si="172"/>
        <v>802</v>
      </c>
      <c r="Y51" s="168">
        <f t="shared" si="173"/>
        <v>0.25235997482693517</v>
      </c>
      <c r="Z51" s="167">
        <f t="shared" si="174"/>
        <v>2229.6977953237511</v>
      </c>
      <c r="AA51" s="166">
        <f t="shared" si="175"/>
        <v>36</v>
      </c>
      <c r="AB51" s="167">
        <f t="shared" si="176"/>
        <v>1000.8618532625317</v>
      </c>
      <c r="AC51" s="169">
        <f t="shared" si="177"/>
        <v>9.0452261306532659E-3</v>
      </c>
      <c r="AD51" s="166">
        <f t="shared" si="178"/>
        <v>0</v>
      </c>
      <c r="AE51" s="168">
        <f t="shared" si="179"/>
        <v>0</v>
      </c>
      <c r="AF51" s="167">
        <f t="shared" si="180"/>
        <v>0</v>
      </c>
      <c r="AG51" s="166">
        <f t="shared" si="181"/>
        <v>3</v>
      </c>
      <c r="AH51" s="168">
        <f t="shared" si="182"/>
        <v>9.0909090909090912E-2</v>
      </c>
      <c r="AI51" s="365">
        <f t="shared" si="183"/>
        <v>83.405154438544301</v>
      </c>
      <c r="AJ51" s="830"/>
      <c r="AK51" s="85">
        <v>2453.2436247947139</v>
      </c>
      <c r="AL51" s="62">
        <v>2376.9955780838714</v>
      </c>
      <c r="AM51" s="62">
        <v>2564.5788074453535</v>
      </c>
      <c r="AN51" s="62">
        <v>2331.7311431627472</v>
      </c>
      <c r="AO51" s="62">
        <v>2265.9087684252022</v>
      </c>
      <c r="AP51" s="62">
        <v>1952.1392178573183</v>
      </c>
      <c r="AQ51" s="62">
        <v>2278.978420202689</v>
      </c>
      <c r="AR51" s="62">
        <v>2195.7172063837511</v>
      </c>
      <c r="AS51" s="62">
        <v>2319.3757028912669</v>
      </c>
      <c r="AT51" s="62">
        <v>2186.9514949630411</v>
      </c>
      <c r="AU51" s="62">
        <v>1902.9695789216339</v>
      </c>
      <c r="AV51" s="62">
        <v>2030.8922616416967</v>
      </c>
      <c r="AW51" s="62">
        <v>1919.1327203955527</v>
      </c>
      <c r="AX51" s="62">
        <v>2074.0206358225541</v>
      </c>
      <c r="AY51" s="62">
        <v>1380.684642738081</v>
      </c>
      <c r="AZ51" s="62">
        <v>1766.9967319169916</v>
      </c>
      <c r="BA51" s="62">
        <v>595.79929671380614</v>
      </c>
      <c r="BB51" s="62">
        <v>950.95006126043586</v>
      </c>
      <c r="BC51" s="62">
        <v>83.328572966965893</v>
      </c>
      <c r="BD51" s="86">
        <v>338.60621585261509</v>
      </c>
      <c r="BE51" s="258">
        <v>2.0000000000000002E-5</v>
      </c>
      <c r="BF51" s="43">
        <v>2.0000000000000002E-5</v>
      </c>
      <c r="BG51" s="53">
        <v>5.0000000000000002E-5</v>
      </c>
      <c r="BH51" s="53">
        <v>4.0000000000000003E-5</v>
      </c>
      <c r="BI51" s="53">
        <v>1.2518952302791728E-4</v>
      </c>
      <c r="BJ51" s="53">
        <v>1.2406223545552731E-4</v>
      </c>
      <c r="BK51" s="53">
        <v>3.4000000000000002E-4</v>
      </c>
      <c r="BL51" s="53">
        <v>1.8000000000000001E-4</v>
      </c>
      <c r="BM51" s="53">
        <v>8.9999999999999998E-4</v>
      </c>
      <c r="BN51" s="53">
        <v>5.0000000000000001E-4</v>
      </c>
      <c r="BO51" s="53">
        <v>3.8E-3</v>
      </c>
      <c r="BP51" s="53">
        <v>2E-3</v>
      </c>
      <c r="BQ51" s="53">
        <v>1.6199999999999999E-2</v>
      </c>
      <c r="BR51" s="53">
        <v>6.1999999999999998E-3</v>
      </c>
      <c r="BS51" s="53">
        <v>6.1100000000000002E-2</v>
      </c>
      <c r="BT51" s="53">
        <v>2.6800000000000001E-2</v>
      </c>
      <c r="BU51" s="53">
        <v>0.1421</v>
      </c>
      <c r="BV51" s="53">
        <v>5.4699999999999999E-2</v>
      </c>
      <c r="BW51" s="53">
        <v>0.27589999999999998</v>
      </c>
      <c r="BX51" s="54">
        <v>0.1051</v>
      </c>
      <c r="BY51" s="64">
        <f>+Fall_Hoy!B51</f>
        <v>0</v>
      </c>
      <c r="BZ51" s="61">
        <f>+Fall_Hoy!C51</f>
        <v>0</v>
      </c>
      <c r="CA51" s="61">
        <f>+Fall_Hoy!D51</f>
        <v>0</v>
      </c>
      <c r="CB51" s="61">
        <f>+Fall_Hoy!E51</f>
        <v>0</v>
      </c>
      <c r="CC51" s="61">
        <f>+Fall_Hoy!F51</f>
        <v>0</v>
      </c>
      <c r="CD51" s="61">
        <f>+Fall_Hoy!G51</f>
        <v>0</v>
      </c>
      <c r="CE51" s="61">
        <f>+Fall_Hoy!H51</f>
        <v>0</v>
      </c>
      <c r="CF51" s="61">
        <f>+Fall_Hoy!I51</f>
        <v>0</v>
      </c>
      <c r="CG51" s="61">
        <f>+Fall_Hoy!J51</f>
        <v>1</v>
      </c>
      <c r="CH51" s="61">
        <f>+Fall_Hoy!K51</f>
        <v>1</v>
      </c>
      <c r="CI51" s="61">
        <f>+Fall_Hoy!L51</f>
        <v>0</v>
      </c>
      <c r="CJ51" s="61">
        <f>+Fall_Hoy!M51</f>
        <v>0</v>
      </c>
      <c r="CK51" s="61">
        <f>+Fall_Hoy!N51</f>
        <v>4</v>
      </c>
      <c r="CL51" s="61">
        <f>+Fall_Hoy!O51</f>
        <v>4</v>
      </c>
      <c r="CM51" s="61">
        <f>+Fall_Hoy!P51</f>
        <v>9</v>
      </c>
      <c r="CN51" s="61">
        <f>+Fall_Hoy!Q51</f>
        <v>2</v>
      </c>
      <c r="CO51" s="61">
        <f>+Fall_Hoy!R51</f>
        <v>10</v>
      </c>
      <c r="CP51" s="61">
        <f>+Fall_Hoy!S51</f>
        <v>1</v>
      </c>
      <c r="CQ51" s="61">
        <f>+Fall_Hoy!T51</f>
        <v>0</v>
      </c>
      <c r="CR51" s="66">
        <f>+Fall_Hoy!U51</f>
        <v>3</v>
      </c>
      <c r="CS51" s="75">
        <f t="shared" si="184"/>
        <v>0.10668584587826091</v>
      </c>
      <c r="CT51" s="76">
        <f t="shared" si="184"/>
        <v>4.2233731576107714E-2</v>
      </c>
      <c r="CU51" s="76">
        <f t="shared" si="185"/>
        <v>0.12865893933381647</v>
      </c>
      <c r="CV51" s="76">
        <f t="shared" si="185"/>
        <v>0.31106792245907933</v>
      </c>
      <c r="CW51" s="76">
        <f t="shared" si="117"/>
        <v>0.15093281987592497</v>
      </c>
      <c r="CX51" s="76">
        <f t="shared" si="126"/>
        <v>0.19004792107358623</v>
      </c>
      <c r="CY51" s="76">
        <f t="shared" si="127"/>
        <v>0.12593361896532335</v>
      </c>
      <c r="CZ51" s="76">
        <f t="shared" si="128"/>
        <v>0.12706554340825185</v>
      </c>
      <c r="DA51" s="76">
        <f t="shared" si="129"/>
        <v>0.47905611399051568</v>
      </c>
      <c r="DB51" s="76">
        <f t="shared" si="130"/>
        <v>0.7</v>
      </c>
      <c r="DC51" s="76">
        <f t="shared" si="131"/>
        <v>0.10036944474342832</v>
      </c>
      <c r="DD51" s="76">
        <f t="shared" si="132"/>
        <v>0.10044845994690732</v>
      </c>
      <c r="DE51" s="76">
        <f t="shared" si="133"/>
        <v>0.12865893933381647</v>
      </c>
      <c r="DF51" s="76">
        <f t="shared" si="134"/>
        <v>0.31106792245907933</v>
      </c>
      <c r="DG51" s="76">
        <f t="shared" si="135"/>
        <v>0.10668584587826091</v>
      </c>
      <c r="DH51" s="76">
        <f t="shared" si="136"/>
        <v>4.2233731576107714E-2</v>
      </c>
      <c r="DI51" s="76">
        <f t="shared" si="137"/>
        <v>0.11811523975450665</v>
      </c>
      <c r="DJ51" s="76">
        <f t="shared" si="138"/>
        <v>1.9224496000098335E-2</v>
      </c>
      <c r="DK51" s="76">
        <f t="shared" si="139"/>
        <v>6.0003427659587542E-2</v>
      </c>
      <c r="DL51" s="316">
        <f t="shared" si="140"/>
        <v>8.429923090948109E-2</v>
      </c>
      <c r="DM51" s="85">
        <f>+'Cas_-14'!B50</f>
        <v>16</v>
      </c>
      <c r="DN51" s="62">
        <f>+'Cas_-14'!C50</f>
        <v>10</v>
      </c>
      <c r="DO51" s="62">
        <f>+'Cas_-14'!D50</f>
        <v>170</v>
      </c>
      <c r="DP51" s="62">
        <f>+'Cas_-14'!E50</f>
        <v>203</v>
      </c>
      <c r="DQ51" s="62">
        <f>+'Cas_-14'!F50</f>
        <v>342</v>
      </c>
      <c r="DR51" s="62">
        <f>+'Cas_-14'!G50</f>
        <v>371</v>
      </c>
      <c r="DS51" s="62">
        <f>+'Cas_-14'!H50</f>
        <v>287</v>
      </c>
      <c r="DT51" s="62">
        <f>+'Cas_-14'!I50</f>
        <v>279</v>
      </c>
      <c r="DU51" s="62">
        <f>+'Cas_-14'!J50</f>
        <v>255</v>
      </c>
      <c r="DV51" s="62">
        <f>+'Cas_-14'!K50</f>
        <v>297</v>
      </c>
      <c r="DW51" s="62">
        <f>+'Cas_-14'!L50</f>
        <v>191</v>
      </c>
      <c r="DX51" s="62">
        <f>+'Cas_-14'!M50</f>
        <v>204</v>
      </c>
      <c r="DY51" s="62">
        <f>+'Cas_-14'!N50</f>
        <v>134</v>
      </c>
      <c r="DZ51" s="62">
        <f>+'Cas_-14'!O50</f>
        <v>133</v>
      </c>
      <c r="EA51" s="62">
        <f>+'Cas_-14'!P50</f>
        <v>87</v>
      </c>
      <c r="EB51" s="62">
        <f>+'Cas_-14'!Q50</f>
        <v>92</v>
      </c>
      <c r="EC51" s="62">
        <f>+'Cas_-14'!R50</f>
        <v>36</v>
      </c>
      <c r="ED51" s="62">
        <f>+'Cas_-14'!S50</f>
        <v>39</v>
      </c>
      <c r="EE51" s="62">
        <f>+'Cas_-14'!T50</f>
        <v>5</v>
      </c>
      <c r="EF51" s="86">
        <f>+'Cas_-14'!U50</f>
        <v>10</v>
      </c>
      <c r="EG51" s="201">
        <f t="shared" ref="EG51:EU67" si="208">+DM51/AK51</f>
        <v>6.5219776129404475E-3</v>
      </c>
      <c r="EH51" s="91">
        <f t="shared" si="208"/>
        <v>4.2069914190000874E-3</v>
      </c>
      <c r="EI51" s="91">
        <f t="shared" si="208"/>
        <v>6.6287688062642E-2</v>
      </c>
      <c r="EJ51" s="91">
        <f t="shared" si="208"/>
        <v>8.7059779852943053E-2</v>
      </c>
      <c r="EK51" s="91">
        <f t="shared" si="208"/>
        <v>0.15093281987592497</v>
      </c>
      <c r="EL51" s="91">
        <f t="shared" si="208"/>
        <v>0.19004792107358623</v>
      </c>
      <c r="EM51" s="91">
        <f t="shared" si="208"/>
        <v>0.12593361896532335</v>
      </c>
      <c r="EN51" s="91">
        <f t="shared" si="208"/>
        <v>0.12706554340825185</v>
      </c>
      <c r="EO51" s="91">
        <f t="shared" si="208"/>
        <v>0.10994337816082335</v>
      </c>
      <c r="EP51" s="91">
        <f t="shared" si="208"/>
        <v>0.13580548113849192</v>
      </c>
      <c r="EQ51" s="91">
        <f t="shared" si="208"/>
        <v>0.10036944474342832</v>
      </c>
      <c r="ER51" s="91">
        <f t="shared" si="208"/>
        <v>0.10044845994690732</v>
      </c>
      <c r="ES51" s="91">
        <f t="shared" si="208"/>
        <v>6.9823206376462194E-2</v>
      </c>
      <c r="ET51" s="91">
        <f t="shared" si="208"/>
        <v>6.4126652214939198E-2</v>
      </c>
      <c r="EU51" s="91">
        <f t="shared" si="208"/>
        <v>6.3012216770563512E-2</v>
      </c>
      <c r="EV51" s="91">
        <f t="shared" si="207"/>
        <v>5.2065744287025595E-2</v>
      </c>
      <c r="EW51" s="91">
        <f t="shared" si="187"/>
        <v>6.0423032048815425E-2</v>
      </c>
      <c r="EX51" s="91">
        <f t="shared" si="187"/>
        <v>4.101161731700978E-2</v>
      </c>
      <c r="EY51" s="91">
        <f t="shared" si="187"/>
        <v>6.0003427659587542E-2</v>
      </c>
      <c r="EZ51" s="100">
        <f t="shared" si="187"/>
        <v>2.9532830561954874E-2</v>
      </c>
      <c r="FA51" s="119">
        <f t="shared" si="200"/>
        <v>1.693097804616513</v>
      </c>
      <c r="FB51" s="120">
        <f t="shared" si="72"/>
        <v>0.81116158338741073</v>
      </c>
      <c r="FC51" s="120">
        <f t="shared" si="73"/>
        <v>1.8426386585590568</v>
      </c>
      <c r="FD51" s="120">
        <f t="shared" si="73"/>
        <v>4.8508367693427124</v>
      </c>
      <c r="FE51" s="120">
        <f t="shared" si="188"/>
        <v>1</v>
      </c>
      <c r="FF51" s="120">
        <f t="shared" si="188"/>
        <v>1</v>
      </c>
      <c r="FG51" s="120">
        <f t="shared" si="188"/>
        <v>1</v>
      </c>
      <c r="FH51" s="120">
        <f t="shared" si="188"/>
        <v>1</v>
      </c>
      <c r="FI51" s="120">
        <f t="shared" si="188"/>
        <v>4.3572984749455337</v>
      </c>
      <c r="FJ51" s="120">
        <f t="shared" si="188"/>
        <v>5.154431132909524</v>
      </c>
      <c r="FK51" s="120">
        <f t="shared" si="188"/>
        <v>1</v>
      </c>
      <c r="FL51" s="120">
        <f t="shared" si="188"/>
        <v>1</v>
      </c>
      <c r="FM51" s="120">
        <f t="shared" si="188"/>
        <v>1.8426386585590568</v>
      </c>
      <c r="FN51" s="120">
        <f t="shared" si="188"/>
        <v>4.8508367693427124</v>
      </c>
      <c r="FO51" s="120">
        <f t="shared" si="188"/>
        <v>1.693097804616513</v>
      </c>
      <c r="FP51" s="120">
        <f t="shared" si="188"/>
        <v>0.81116158338741073</v>
      </c>
      <c r="FQ51" s="120">
        <f t="shared" si="188"/>
        <v>1.954804910469935</v>
      </c>
      <c r="FR51" s="120">
        <f t="shared" si="188"/>
        <v>0.46875732433319267</v>
      </c>
      <c r="FS51" s="120">
        <f t="shared" si="188"/>
        <v>1</v>
      </c>
      <c r="FT51" s="321">
        <f t="shared" si="121"/>
        <v>2.8544243577545196</v>
      </c>
      <c r="FU51" s="85">
        <f>+Cas_Hoy!B50</f>
        <v>19</v>
      </c>
      <c r="FV51" s="62">
        <f>+Cas_Hoy!C50</f>
        <v>15</v>
      </c>
      <c r="FW51" s="62">
        <f>+Cas_Hoy!D50</f>
        <v>206</v>
      </c>
      <c r="FX51" s="62">
        <f>+Cas_Hoy!E50</f>
        <v>235</v>
      </c>
      <c r="FY51" s="62">
        <f>+Cas_Hoy!F50</f>
        <v>411</v>
      </c>
      <c r="FZ51" s="62">
        <f>+Cas_Hoy!G50</f>
        <v>445</v>
      </c>
      <c r="GA51" s="62">
        <f>+Cas_Hoy!H50</f>
        <v>349</v>
      </c>
      <c r="GB51" s="62">
        <f>+Cas_Hoy!I50</f>
        <v>353</v>
      </c>
      <c r="GC51" s="62">
        <f>+Cas_Hoy!J50</f>
        <v>340</v>
      </c>
      <c r="GD51" s="62">
        <f>+Cas_Hoy!K50</f>
        <v>383</v>
      </c>
      <c r="GE51" s="62">
        <f>+Cas_Hoy!L50</f>
        <v>246</v>
      </c>
      <c r="GF51" s="62">
        <f>+Cas_Hoy!M50</f>
        <v>254</v>
      </c>
      <c r="GG51" s="62">
        <f>+Cas_Hoy!N50</f>
        <v>179</v>
      </c>
      <c r="GH51" s="62">
        <f>+Cas_Hoy!O50</f>
        <v>172</v>
      </c>
      <c r="GI51" s="62">
        <f>+Cas_Hoy!P50</f>
        <v>123</v>
      </c>
      <c r="GJ51" s="62">
        <f>+Cas_Hoy!Q50</f>
        <v>113</v>
      </c>
      <c r="GK51" s="62">
        <f>+Cas_Hoy!R50</f>
        <v>45</v>
      </c>
      <c r="GL51" s="62">
        <f>+Cas_Hoy!S50</f>
        <v>53</v>
      </c>
      <c r="GM51" s="62">
        <f>+Cas_Hoy!T50</f>
        <v>6</v>
      </c>
      <c r="GN51" s="590">
        <f>+Cas_Hoy!U50</f>
        <v>12</v>
      </c>
      <c r="GO51" s="543">
        <f t="shared" si="74"/>
        <v>0.15083171313823093</v>
      </c>
      <c r="GP51" s="112">
        <f t="shared" si="75"/>
        <v>5.1874039870654039E-2</v>
      </c>
      <c r="GQ51" s="112">
        <f t="shared" si="76"/>
        <v>0.17186529955785931</v>
      </c>
      <c r="GR51" s="112">
        <f t="shared" si="77"/>
        <v>0.40228332829294472</v>
      </c>
      <c r="GS51" s="323">
        <f t="shared" si="205"/>
        <v>0.18138417827194492</v>
      </c>
      <c r="GT51" s="323">
        <f t="shared" si="205"/>
        <v>0.22795505357882986</v>
      </c>
      <c r="GU51" s="323">
        <f t="shared" si="205"/>
        <v>0.15313879100661271</v>
      </c>
      <c r="GV51" s="323">
        <f t="shared" si="205"/>
        <v>0.16076751549502832</v>
      </c>
      <c r="GW51" s="323">
        <f t="shared" si="205"/>
        <v>0.63874148532068753</v>
      </c>
      <c r="GX51" s="323">
        <f t="shared" si="205"/>
        <v>0.7</v>
      </c>
      <c r="GY51" s="323">
        <f t="shared" si="205"/>
        <v>0.12927164087373491</v>
      </c>
      <c r="GZ51" s="323">
        <f t="shared" si="204"/>
        <v>0.1250681805221297</v>
      </c>
      <c r="HA51" s="323">
        <f t="shared" si="204"/>
        <v>0.17186529955785931</v>
      </c>
      <c r="HB51" s="323">
        <f t="shared" si="204"/>
        <v>0.40228332829294472</v>
      </c>
      <c r="HC51" s="323">
        <f t="shared" si="204"/>
        <v>0.15083171313823093</v>
      </c>
      <c r="HD51" s="323">
        <f t="shared" si="204"/>
        <v>5.1874039870654039E-2</v>
      </c>
      <c r="HE51" s="323">
        <f t="shared" si="204"/>
        <v>0.14764404969313333</v>
      </c>
      <c r="HF51" s="323">
        <f t="shared" si="204"/>
        <v>2.612559712833876E-2</v>
      </c>
      <c r="HG51" s="323">
        <f t="shared" si="204"/>
        <v>7.2004113191505056E-2</v>
      </c>
      <c r="HH51" s="327">
        <f t="shared" si="204"/>
        <v>0.10115907709137731</v>
      </c>
      <c r="HI51" s="241">
        <f>+CyF_Tot!B50</f>
        <v>0</v>
      </c>
      <c r="HJ51" s="149">
        <f>+CyF_Tot!C50</f>
        <v>3178</v>
      </c>
      <c r="HK51" s="149">
        <f>+CyF_Tot!D50</f>
        <v>3646</v>
      </c>
      <c r="HL51" s="149">
        <f>+CyF_Tot!E50</f>
        <v>3980</v>
      </c>
      <c r="HM51" s="149">
        <f>+CyF_Tot!F50</f>
        <v>0</v>
      </c>
      <c r="HN51" s="149">
        <f>+CyF_Tot!G50</f>
        <v>33</v>
      </c>
      <c r="HO51" s="149">
        <f>+CyF_Tot!H50</f>
        <v>36</v>
      </c>
      <c r="HP51" s="557">
        <f>+CyF_Tot!I50</f>
        <v>36</v>
      </c>
      <c r="HQ51" s="93">
        <f t="shared" si="203"/>
        <v>6.8204387800459121E-2</v>
      </c>
      <c r="HR51" s="90">
        <f t="shared" si="203"/>
        <v>6.6084561096607389E-2</v>
      </c>
      <c r="HS51" s="90">
        <f t="shared" si="203"/>
        <v>7.1299697168265827E-2</v>
      </c>
      <c r="HT51" s="90">
        <f t="shared" si="203"/>
        <v>6.4826132034884132E-2</v>
      </c>
      <c r="HU51" s="90">
        <f t="shared" si="203"/>
        <v>6.2996156924718563E-2</v>
      </c>
      <c r="HV51" s="90">
        <f t="shared" si="203"/>
        <v>5.4272824316976234E-2</v>
      </c>
      <c r="HW51" s="90">
        <f t="shared" si="203"/>
        <v>6.3359515699704994E-2</v>
      </c>
      <c r="HX51" s="90">
        <f t="shared" si="203"/>
        <v>6.1044710900601935E-2</v>
      </c>
      <c r="HY51" s="90">
        <f t="shared" si="203"/>
        <v>6.4482629566884456E-2</v>
      </c>
      <c r="HZ51" s="90">
        <f t="shared" si="206"/>
        <v>6.0801009062332594E-2</v>
      </c>
      <c r="IA51" s="90">
        <f t="shared" si="206"/>
        <v>5.290582387393683E-2</v>
      </c>
      <c r="IB51" s="90">
        <f t="shared" si="206"/>
        <v>5.646229424342341E-2</v>
      </c>
      <c r="IC51" s="90">
        <f t="shared" si="206"/>
        <v>5.335518697755158E-2</v>
      </c>
      <c r="ID51" s="90">
        <f t="shared" si="206"/>
        <v>5.7661337146502657E-2</v>
      </c>
      <c r="IE51" s="90">
        <f t="shared" si="206"/>
        <v>3.8385405286165339E-2</v>
      </c>
      <c r="IF51" s="90">
        <f t="shared" si="206"/>
        <v>4.9125545105979919E-2</v>
      </c>
      <c r="IG51" s="90">
        <f t="shared" si="206"/>
        <v>1.6564244118930361E-2</v>
      </c>
      <c r="IH51" s="90">
        <f t="shared" si="206"/>
        <v>2.6438045574256604E-2</v>
      </c>
      <c r="II51" s="90">
        <f t="shared" si="206"/>
        <v>2.3166774991510994E-3</v>
      </c>
      <c r="IJ51" s="673">
        <f t="shared" si="206"/>
        <v>9.4138345756794774E-3</v>
      </c>
      <c r="IK51" s="686"/>
      <c r="IL51" s="687"/>
      <c r="IM51" s="687"/>
      <c r="IN51" s="687"/>
      <c r="IO51" s="687"/>
      <c r="IP51" s="687"/>
      <c r="IQ51" s="687"/>
      <c r="IR51" s="687"/>
      <c r="IS51" s="687"/>
      <c r="IT51" s="687"/>
      <c r="IU51" s="687"/>
      <c r="IV51" s="687"/>
      <c r="IW51" s="687"/>
      <c r="IX51" s="687"/>
      <c r="IY51" s="687"/>
      <c r="IZ51" s="687"/>
      <c r="JA51" s="687"/>
      <c r="JB51" s="687"/>
      <c r="JC51" s="687"/>
      <c r="JD51" s="688"/>
      <c r="JF51" s="624">
        <f t="shared" si="201"/>
        <v>0</v>
      </c>
      <c r="JG51" s="625">
        <f t="shared" si="201"/>
        <v>0</v>
      </c>
      <c r="JH51" s="625">
        <f t="shared" si="201"/>
        <v>0</v>
      </c>
      <c r="JI51" s="625">
        <f t="shared" si="201"/>
        <v>0</v>
      </c>
      <c r="JJ51" s="625">
        <f t="shared" si="201"/>
        <v>0</v>
      </c>
      <c r="JK51" s="625">
        <f t="shared" si="201"/>
        <v>0</v>
      </c>
      <c r="JL51" s="625">
        <f t="shared" si="201"/>
        <v>0</v>
      </c>
      <c r="JM51" s="625">
        <f t="shared" si="201"/>
        <v>0</v>
      </c>
      <c r="JN51" s="625">
        <f t="shared" si="201"/>
        <v>431.15050259146409</v>
      </c>
      <c r="JO51" s="625">
        <f t="shared" si="201"/>
        <v>457.25751225081456</v>
      </c>
      <c r="JP51" s="625">
        <f t="shared" si="201"/>
        <v>0</v>
      </c>
      <c r="JQ51" s="625">
        <f t="shared" si="201"/>
        <v>0</v>
      </c>
      <c r="JR51" s="625">
        <f t="shared" si="201"/>
        <v>2084.2748172078268</v>
      </c>
      <c r="JS51" s="625">
        <f t="shared" si="201"/>
        <v>1928.6211192462918</v>
      </c>
      <c r="JT51" s="625">
        <f t="shared" si="201"/>
        <v>6518.5051831617429</v>
      </c>
      <c r="JU51" s="625">
        <f t="shared" si="201"/>
        <v>1131.8640062396869</v>
      </c>
      <c r="JV51" s="625">
        <f t="shared" ref="JV51:JY114" si="209">+(CO51*1000000)/BA51</f>
        <v>16784.175569115396</v>
      </c>
      <c r="JW51" s="625">
        <f t="shared" si="209"/>
        <v>1051.5799312053789</v>
      </c>
      <c r="JX51" s="625">
        <f t="shared" si="209"/>
        <v>0</v>
      </c>
      <c r="JY51" s="626">
        <f t="shared" si="209"/>
        <v>8859.8491685864628</v>
      </c>
      <c r="JZ51" s="642">
        <f t="shared" ref="JZ51:KA114" si="210">((+BY51+CA51+CC51)*1000000)/(AK51+AM51+AO51)</f>
        <v>0</v>
      </c>
      <c r="KA51" s="625">
        <f t="shared" si="210"/>
        <v>0</v>
      </c>
      <c r="KB51" s="625">
        <f t="shared" ref="KB51:KC114" si="211">((+CE51+CG51+CI51)*1000000)/(AQ51+AS51+AU51)</f>
        <v>153.81482999992332</v>
      </c>
      <c r="KC51" s="625">
        <f t="shared" si="211"/>
        <v>155.91962184047532</v>
      </c>
      <c r="KD51" s="625">
        <f t="shared" ref="KD51:KE114" si="212">((+CK51+CM51+CO51+CQ51)*1000000)/(AW51+AY51+BA51+BC51)</f>
        <v>5780.4263829315223</v>
      </c>
      <c r="KE51" s="645">
        <f t="shared" si="212"/>
        <v>1949.0997873177014</v>
      </c>
      <c r="KF51" s="624">
        <f t="shared" si="195"/>
        <v>0</v>
      </c>
      <c r="KG51" s="625">
        <f t="shared" si="196"/>
        <v>154.86007439303509</v>
      </c>
      <c r="KH51" s="626">
        <f t="shared" si="197"/>
        <v>3622.5842926680975</v>
      </c>
    </row>
    <row r="52" spans="1:294" s="649" customFormat="1" ht="14.4">
      <c r="A52" s="510" t="s">
        <v>62</v>
      </c>
      <c r="B52" s="538">
        <v>42144</v>
      </c>
      <c r="C52" s="526">
        <f t="shared" si="198"/>
        <v>2935</v>
      </c>
      <c r="D52" s="517">
        <f t="shared" si="199"/>
        <v>94</v>
      </c>
      <c r="E52" s="495">
        <f t="shared" si="48"/>
        <v>9.7574550917082885E-3</v>
      </c>
      <c r="F52" s="208">
        <f t="shared" si="161"/>
        <v>6.2523728170083517E-2</v>
      </c>
      <c r="G52" s="30">
        <f t="shared" si="162"/>
        <v>3.6560377632421659</v>
      </c>
      <c r="H52" s="29">
        <f t="shared" si="163"/>
        <v>0.22858911128851334</v>
      </c>
      <c r="I52" s="33">
        <f t="shared" si="164"/>
        <v>0.25461443705191145</v>
      </c>
      <c r="J52" s="353">
        <f t="shared" si="165"/>
        <v>0.35328843648980318</v>
      </c>
      <c r="K52" s="581">
        <f t="shared" si="202"/>
        <v>6.3133908655840006E-3</v>
      </c>
      <c r="L52" s="354">
        <f t="shared" si="51"/>
        <v>5.6504697789093985</v>
      </c>
      <c r="M52" s="355">
        <f t="shared" si="166"/>
        <v>0.39284065233970528</v>
      </c>
      <c r="N52" s="826"/>
      <c r="O52" s="364" t="s">
        <v>226</v>
      </c>
      <c r="P52" s="20" t="s">
        <v>227</v>
      </c>
      <c r="Q52" s="20"/>
      <c r="R52" s="20"/>
      <c r="S52" s="166">
        <f t="shared" si="167"/>
        <v>2935</v>
      </c>
      <c r="T52" s="167">
        <f t="shared" si="168"/>
        <v>6964.217919514047</v>
      </c>
      <c r="U52" s="166">
        <f t="shared" si="169"/>
        <v>143</v>
      </c>
      <c r="V52" s="168">
        <f t="shared" si="170"/>
        <v>5.1217765042979944E-2</v>
      </c>
      <c r="W52" s="167">
        <f t="shared" si="171"/>
        <v>339.31283219438114</v>
      </c>
      <c r="X52" s="166">
        <f t="shared" si="172"/>
        <v>300</v>
      </c>
      <c r="Y52" s="168">
        <f t="shared" si="173"/>
        <v>0.11385199240986717</v>
      </c>
      <c r="Z52" s="167">
        <f t="shared" si="174"/>
        <v>711.84510250569474</v>
      </c>
      <c r="AA52" s="166">
        <f t="shared" si="175"/>
        <v>94</v>
      </c>
      <c r="AB52" s="167">
        <f t="shared" si="176"/>
        <v>2230.447987851177</v>
      </c>
      <c r="AC52" s="169">
        <f t="shared" si="177"/>
        <v>3.2027257240204429E-2</v>
      </c>
      <c r="AD52" s="166">
        <f t="shared" si="178"/>
        <v>0</v>
      </c>
      <c r="AE52" s="168">
        <f t="shared" si="179"/>
        <v>0</v>
      </c>
      <c r="AF52" s="167">
        <f t="shared" si="180"/>
        <v>0</v>
      </c>
      <c r="AG52" s="166">
        <f t="shared" si="181"/>
        <v>4</v>
      </c>
      <c r="AH52" s="168">
        <f t="shared" si="182"/>
        <v>4.4444444444444446E-2</v>
      </c>
      <c r="AI52" s="365">
        <f t="shared" si="183"/>
        <v>94.912680334092641</v>
      </c>
      <c r="AJ52" s="830"/>
      <c r="AK52" s="85">
        <v>3106.3996075050654</v>
      </c>
      <c r="AL52" s="62">
        <v>3029.5269950660922</v>
      </c>
      <c r="AM52" s="62">
        <v>3112.4829877022721</v>
      </c>
      <c r="AN52" s="62">
        <v>2814.58092337773</v>
      </c>
      <c r="AO52" s="62">
        <v>2408.2049878099647</v>
      </c>
      <c r="AP52" s="62">
        <v>2369.1785122027923</v>
      </c>
      <c r="AQ52" s="62">
        <v>2577.7523225022524</v>
      </c>
      <c r="AR52" s="62">
        <v>2715.9395413007314</v>
      </c>
      <c r="AS52" s="62">
        <v>2650.6285320773441</v>
      </c>
      <c r="AT52" s="62">
        <v>2807.1936739856114</v>
      </c>
      <c r="AU52" s="62">
        <v>2267.2142904851926</v>
      </c>
      <c r="AV52" s="62">
        <v>2542.6433100146005</v>
      </c>
      <c r="AW52" s="62">
        <v>2035.4754956408019</v>
      </c>
      <c r="AX52" s="62">
        <v>2217.2600380434742</v>
      </c>
      <c r="AY52" s="62">
        <v>1458.1721372903799</v>
      </c>
      <c r="AZ52" s="62">
        <v>1914.4606538385551</v>
      </c>
      <c r="BA52" s="62">
        <v>645.90278751931874</v>
      </c>
      <c r="BB52" s="62">
        <v>1079.1246084667223</v>
      </c>
      <c r="BC52" s="62">
        <v>71.766976391035413</v>
      </c>
      <c r="BD52" s="86">
        <v>320.0922564328273</v>
      </c>
      <c r="BE52" s="258">
        <v>2.0000000000000002E-5</v>
      </c>
      <c r="BF52" s="43">
        <v>2.0000000000000002E-5</v>
      </c>
      <c r="BG52" s="53">
        <v>5.0000000000000002E-5</v>
      </c>
      <c r="BH52" s="53">
        <v>4.0000000000000003E-5</v>
      </c>
      <c r="BI52" s="53">
        <v>1.2518952302791728E-4</v>
      </c>
      <c r="BJ52" s="53">
        <v>1.2406223545552731E-4</v>
      </c>
      <c r="BK52" s="53">
        <v>3.4000000000000002E-4</v>
      </c>
      <c r="BL52" s="53">
        <v>1.8000000000000001E-4</v>
      </c>
      <c r="BM52" s="53">
        <v>8.9999999999999998E-4</v>
      </c>
      <c r="BN52" s="53">
        <v>5.0000000000000001E-4</v>
      </c>
      <c r="BO52" s="53">
        <v>3.8E-3</v>
      </c>
      <c r="BP52" s="53">
        <v>2E-3</v>
      </c>
      <c r="BQ52" s="53">
        <v>1.6199999999999999E-2</v>
      </c>
      <c r="BR52" s="53">
        <v>6.1999999999999998E-3</v>
      </c>
      <c r="BS52" s="53">
        <v>6.1100000000000002E-2</v>
      </c>
      <c r="BT52" s="53">
        <v>2.6800000000000001E-2</v>
      </c>
      <c r="BU52" s="53">
        <v>0.1421</v>
      </c>
      <c r="BV52" s="53">
        <v>5.4699999999999999E-2</v>
      </c>
      <c r="BW52" s="53">
        <v>0.27589999999999998</v>
      </c>
      <c r="BX52" s="54">
        <v>0.1051</v>
      </c>
      <c r="BY52" s="64">
        <f>+Fall_Hoy!B52</f>
        <v>0</v>
      </c>
      <c r="BZ52" s="61">
        <f>+Fall_Hoy!C52</f>
        <v>0</v>
      </c>
      <c r="CA52" s="61">
        <f>+Fall_Hoy!D52</f>
        <v>0</v>
      </c>
      <c r="CB52" s="61">
        <f>+Fall_Hoy!E52</f>
        <v>0</v>
      </c>
      <c r="CC52" s="61">
        <f>+Fall_Hoy!F52</f>
        <v>0</v>
      </c>
      <c r="CD52" s="61">
        <f>+Fall_Hoy!G52</f>
        <v>0</v>
      </c>
      <c r="CE52" s="61">
        <f>+Fall_Hoy!H52</f>
        <v>0</v>
      </c>
      <c r="CF52" s="61">
        <f>+Fall_Hoy!I52</f>
        <v>1</v>
      </c>
      <c r="CG52" s="61">
        <f>+Fall_Hoy!J52</f>
        <v>2</v>
      </c>
      <c r="CH52" s="61">
        <f>+Fall_Hoy!K52</f>
        <v>3</v>
      </c>
      <c r="CI52" s="61">
        <f>+Fall_Hoy!L52</f>
        <v>4</v>
      </c>
      <c r="CJ52" s="61">
        <f>+Fall_Hoy!M52</f>
        <v>1</v>
      </c>
      <c r="CK52" s="61">
        <f>+Fall_Hoy!N52</f>
        <v>10</v>
      </c>
      <c r="CL52" s="61">
        <f>+Fall_Hoy!O52</f>
        <v>8</v>
      </c>
      <c r="CM52" s="61">
        <f>+Fall_Hoy!P52</f>
        <v>15</v>
      </c>
      <c r="CN52" s="61">
        <f>+Fall_Hoy!Q52</f>
        <v>13</v>
      </c>
      <c r="CO52" s="61">
        <f>+Fall_Hoy!R52</f>
        <v>11</v>
      </c>
      <c r="CP52" s="61">
        <f>+Fall_Hoy!S52</f>
        <v>13</v>
      </c>
      <c r="CQ52" s="61">
        <f>+Fall_Hoy!T52</f>
        <v>4</v>
      </c>
      <c r="CR52" s="66">
        <f>+Fall_Hoy!U52</f>
        <v>3</v>
      </c>
      <c r="CS52" s="75">
        <f t="shared" si="184"/>
        <v>0.16836090567852197</v>
      </c>
      <c r="CT52" s="76">
        <f t="shared" si="184"/>
        <v>0.25337403821440857</v>
      </c>
      <c r="CU52" s="76">
        <f t="shared" si="185"/>
        <v>0.30326277665305551</v>
      </c>
      <c r="CV52" s="76">
        <f t="shared" si="185"/>
        <v>0.58194463369472493</v>
      </c>
      <c r="CW52" s="76">
        <f t="shared" si="117"/>
        <v>0.11585392498240948</v>
      </c>
      <c r="CX52" s="76">
        <f t="shared" si="126"/>
        <v>0.10467763350150298</v>
      </c>
      <c r="CY52" s="76">
        <f t="shared" si="127"/>
        <v>8.4957735500133039E-2</v>
      </c>
      <c r="CZ52" s="76">
        <f t="shared" si="128"/>
        <v>0.7</v>
      </c>
      <c r="DA52" s="76">
        <f t="shared" si="129"/>
        <v>0.7</v>
      </c>
      <c r="DB52" s="76">
        <f t="shared" si="130"/>
        <v>0.7</v>
      </c>
      <c r="DC52" s="76">
        <f t="shared" si="131"/>
        <v>0.46428411437107747</v>
      </c>
      <c r="DD52" s="76">
        <f t="shared" si="132"/>
        <v>0.19664574973244237</v>
      </c>
      <c r="DE52" s="76">
        <f t="shared" si="133"/>
        <v>0.30326277665305551</v>
      </c>
      <c r="DF52" s="76">
        <f t="shared" si="134"/>
        <v>0.58194463369472493</v>
      </c>
      <c r="DG52" s="76">
        <f t="shared" si="135"/>
        <v>0.16836090567852197</v>
      </c>
      <c r="DH52" s="76">
        <f t="shared" si="136"/>
        <v>0.25337403821440857</v>
      </c>
      <c r="DI52" s="76">
        <f t="shared" si="137"/>
        <v>0.11984818141428769</v>
      </c>
      <c r="DJ52" s="76">
        <f t="shared" si="138"/>
        <v>0.22023403189239529</v>
      </c>
      <c r="DK52" s="76">
        <f t="shared" si="139"/>
        <v>0.20201501098650043</v>
      </c>
      <c r="DL52" s="316">
        <f t="shared" si="140"/>
        <v>8.917505189175147E-2</v>
      </c>
      <c r="DM52" s="85">
        <f>+'Cas_-14'!B51</f>
        <v>34</v>
      </c>
      <c r="DN52" s="62">
        <f>+'Cas_-14'!C51</f>
        <v>27</v>
      </c>
      <c r="DO52" s="62">
        <f>+'Cas_-14'!D51</f>
        <v>92</v>
      </c>
      <c r="DP52" s="62">
        <f>+'Cas_-14'!E51</f>
        <v>118</v>
      </c>
      <c r="DQ52" s="62">
        <f>+'Cas_-14'!F51</f>
        <v>279</v>
      </c>
      <c r="DR52" s="62">
        <f>+'Cas_-14'!G51</f>
        <v>248</v>
      </c>
      <c r="DS52" s="62">
        <f>+'Cas_-14'!H51</f>
        <v>219</v>
      </c>
      <c r="DT52" s="62">
        <f>+'Cas_-14'!I51</f>
        <v>225</v>
      </c>
      <c r="DU52" s="62">
        <f>+'Cas_-14'!J51</f>
        <v>230</v>
      </c>
      <c r="DV52" s="62">
        <f>+'Cas_-14'!K51</f>
        <v>251</v>
      </c>
      <c r="DW52" s="62">
        <f>+'Cas_-14'!L51</f>
        <v>176</v>
      </c>
      <c r="DX52" s="62">
        <f>+'Cas_-14'!M51</f>
        <v>198</v>
      </c>
      <c r="DY52" s="62">
        <f>+'Cas_-14'!N51</f>
        <v>132</v>
      </c>
      <c r="DZ52" s="62">
        <f>+'Cas_-14'!O51</f>
        <v>130</v>
      </c>
      <c r="EA52" s="62">
        <f>+'Cas_-14'!P51</f>
        <v>86</v>
      </c>
      <c r="EB52" s="62">
        <f>+'Cas_-14'!Q51</f>
        <v>84</v>
      </c>
      <c r="EC52" s="62">
        <f>+'Cas_-14'!R51</f>
        <v>31</v>
      </c>
      <c r="ED52" s="62">
        <f>+'Cas_-14'!S51</f>
        <v>39</v>
      </c>
      <c r="EE52" s="62">
        <f>+'Cas_-14'!T51</f>
        <v>5</v>
      </c>
      <c r="EF52" s="86">
        <f>+'Cas_-14'!U51</f>
        <v>9</v>
      </c>
      <c r="EG52" s="201">
        <f t="shared" si="208"/>
        <v>1.0945146888975892E-2</v>
      </c>
      <c r="EH52" s="90">
        <f t="shared" si="208"/>
        <v>8.9122823609006883E-3</v>
      </c>
      <c r="EI52" s="90">
        <f t="shared" si="208"/>
        <v>2.9558394491954201E-2</v>
      </c>
      <c r="EJ52" s="90">
        <f t="shared" si="208"/>
        <v>4.1924536267513045E-2</v>
      </c>
      <c r="EK52" s="90">
        <f t="shared" si="208"/>
        <v>0.11585392498240948</v>
      </c>
      <c r="EL52" s="90">
        <f t="shared" si="208"/>
        <v>0.10467763350150298</v>
      </c>
      <c r="EM52" s="90">
        <f t="shared" si="208"/>
        <v>8.4957735500133039E-2</v>
      </c>
      <c r="EN52" s="90">
        <f t="shared" si="208"/>
        <v>8.2844259446306329E-2</v>
      </c>
      <c r="EO52" s="90">
        <f t="shared" si="208"/>
        <v>8.677187211130824E-2</v>
      </c>
      <c r="EP52" s="90">
        <f t="shared" si="208"/>
        <v>8.9413139651185511E-2</v>
      </c>
      <c r="EQ52" s="90">
        <f t="shared" si="208"/>
        <v>7.7628303922844158E-2</v>
      </c>
      <c r="ER52" s="90">
        <f t="shared" si="208"/>
        <v>7.7871716894047177E-2</v>
      </c>
      <c r="ES52" s="90">
        <f t="shared" si="208"/>
        <v>6.4849712159489384E-2</v>
      </c>
      <c r="ET52" s="90">
        <f t="shared" si="208"/>
        <v>5.8630921844743528E-2</v>
      </c>
      <c r="EU52" s="90">
        <f t="shared" si="208"/>
        <v>5.8977947665224101E-2</v>
      </c>
      <c r="EV52" s="90">
        <f t="shared" si="207"/>
        <v>4.3876587294482808E-2</v>
      </c>
      <c r="EW52" s="90">
        <f t="shared" si="187"/>
        <v>4.7994838540734427E-2</v>
      </c>
      <c r="EX52" s="90">
        <f t="shared" si="187"/>
        <v>3.6140404633542067E-2</v>
      </c>
      <c r="EY52" s="90">
        <f t="shared" si="187"/>
        <v>6.9669926913969338E-2</v>
      </c>
      <c r="EZ52" s="99">
        <f t="shared" si="187"/>
        <v>2.811689386146924E-2</v>
      </c>
      <c r="FA52" s="119">
        <f t="shared" si="200"/>
        <v>2.8546416473185401</v>
      </c>
      <c r="FB52" s="120">
        <f t="shared" si="72"/>
        <v>5.7746979388770443</v>
      </c>
      <c r="FC52" s="120">
        <f t="shared" si="73"/>
        <v>4.6763935652824546</v>
      </c>
      <c r="FD52" s="120">
        <f t="shared" si="73"/>
        <v>9.9255583126550881</v>
      </c>
      <c r="FE52" s="120">
        <f t="shared" ref="FE52:FS68" si="213">+CW52/EK52</f>
        <v>1</v>
      </c>
      <c r="FF52" s="120">
        <f t="shared" si="213"/>
        <v>1</v>
      </c>
      <c r="FG52" s="120">
        <f t="shared" si="213"/>
        <v>1</v>
      </c>
      <c r="FH52" s="120">
        <f t="shared" si="213"/>
        <v>8.4495896840467193</v>
      </c>
      <c r="FI52" s="120">
        <f t="shared" si="213"/>
        <v>8.0671303150180034</v>
      </c>
      <c r="FJ52" s="120">
        <f t="shared" si="213"/>
        <v>7.8288269792427405</v>
      </c>
      <c r="FK52" s="120">
        <f t="shared" si="213"/>
        <v>5.9808612440191382</v>
      </c>
      <c r="FL52" s="120">
        <f t="shared" si="213"/>
        <v>2.5252525252525251</v>
      </c>
      <c r="FM52" s="120">
        <f t="shared" si="213"/>
        <v>4.6763935652824546</v>
      </c>
      <c r="FN52" s="120">
        <f t="shared" si="213"/>
        <v>9.9255583126550881</v>
      </c>
      <c r="FO52" s="120">
        <f t="shared" si="213"/>
        <v>2.8546416473185401</v>
      </c>
      <c r="FP52" s="120">
        <f t="shared" si="213"/>
        <v>5.7746979388770443</v>
      </c>
      <c r="FQ52" s="120">
        <f t="shared" si="213"/>
        <v>2.4971056275680459</v>
      </c>
      <c r="FR52" s="120">
        <f t="shared" si="213"/>
        <v>6.0938452163315056</v>
      </c>
      <c r="FS52" s="120">
        <f t="shared" si="213"/>
        <v>2.8996013048205871</v>
      </c>
      <c r="FT52" s="321">
        <f t="shared" si="121"/>
        <v>3.1715826197272436</v>
      </c>
      <c r="FU52" s="85">
        <f>+Cas_Hoy!B51</f>
        <v>34</v>
      </c>
      <c r="FV52" s="62">
        <f>+Cas_Hoy!C51</f>
        <v>29</v>
      </c>
      <c r="FW52" s="62">
        <f>+Cas_Hoy!D51</f>
        <v>93</v>
      </c>
      <c r="FX52" s="62">
        <f>+Cas_Hoy!E51</f>
        <v>130</v>
      </c>
      <c r="FY52" s="62">
        <f>+Cas_Hoy!F51</f>
        <v>314</v>
      </c>
      <c r="FZ52" s="62">
        <f>+Cas_Hoy!G51</f>
        <v>276</v>
      </c>
      <c r="GA52" s="62">
        <f>+Cas_Hoy!H51</f>
        <v>254</v>
      </c>
      <c r="GB52" s="62">
        <f>+Cas_Hoy!I51</f>
        <v>250</v>
      </c>
      <c r="GC52" s="62">
        <f>+Cas_Hoy!J51</f>
        <v>256</v>
      </c>
      <c r="GD52" s="62">
        <f>+Cas_Hoy!K51</f>
        <v>277</v>
      </c>
      <c r="GE52" s="62">
        <f>+Cas_Hoy!L51</f>
        <v>196</v>
      </c>
      <c r="GF52" s="62">
        <f>+Cas_Hoy!M51</f>
        <v>221</v>
      </c>
      <c r="GG52" s="62">
        <f>+Cas_Hoy!N51</f>
        <v>144</v>
      </c>
      <c r="GH52" s="62">
        <f>+Cas_Hoy!O51</f>
        <v>138</v>
      </c>
      <c r="GI52" s="62">
        <f>+Cas_Hoy!P51</f>
        <v>90</v>
      </c>
      <c r="GJ52" s="62">
        <f>+Cas_Hoy!Q51</f>
        <v>97</v>
      </c>
      <c r="GK52" s="62">
        <f>+Cas_Hoy!R51</f>
        <v>37</v>
      </c>
      <c r="GL52" s="62">
        <f>+Cas_Hoy!S51</f>
        <v>50</v>
      </c>
      <c r="GM52" s="62">
        <f>+Cas_Hoy!T51</f>
        <v>7</v>
      </c>
      <c r="GN52" s="590">
        <f>+Cas_Hoy!U51</f>
        <v>15</v>
      </c>
      <c r="GO52" s="543">
        <f t="shared" si="74"/>
        <v>0.176191645477523</v>
      </c>
      <c r="GP52" s="112">
        <f t="shared" si="75"/>
        <v>0.29258668698568613</v>
      </c>
      <c r="GQ52" s="112">
        <f t="shared" si="76"/>
        <v>0.3308321199851515</v>
      </c>
      <c r="GR52" s="112">
        <f t="shared" si="77"/>
        <v>0.61775661115286185</v>
      </c>
      <c r="GS52" s="323">
        <f t="shared" si="205"/>
        <v>0.13038757148557914</v>
      </c>
      <c r="GT52" s="323">
        <f t="shared" si="205"/>
        <v>0.11649607599360816</v>
      </c>
      <c r="GU52" s="323">
        <f t="shared" si="205"/>
        <v>9.8535455785542431E-2</v>
      </c>
      <c r="GV52" s="323">
        <f t="shared" si="205"/>
        <v>0.7</v>
      </c>
      <c r="GW52" s="323">
        <f t="shared" si="205"/>
        <v>0.7</v>
      </c>
      <c r="GX52" s="323">
        <f t="shared" si="205"/>
        <v>0.7</v>
      </c>
      <c r="GY52" s="323">
        <f t="shared" si="205"/>
        <v>0.51704367282233621</v>
      </c>
      <c r="GZ52" s="323">
        <f t="shared" si="204"/>
        <v>0.21948843783267558</v>
      </c>
      <c r="HA52" s="323">
        <f t="shared" si="204"/>
        <v>0.3308321199851515</v>
      </c>
      <c r="HB52" s="323">
        <f t="shared" si="204"/>
        <v>0.61775661115286185</v>
      </c>
      <c r="HC52" s="323">
        <f t="shared" si="204"/>
        <v>0.176191645477523</v>
      </c>
      <c r="HD52" s="323">
        <f t="shared" si="204"/>
        <v>0.29258668698568613</v>
      </c>
      <c r="HE52" s="323">
        <f t="shared" si="204"/>
        <v>0.14304460362350466</v>
      </c>
      <c r="HF52" s="323">
        <f t="shared" si="204"/>
        <v>0.28235132293896836</v>
      </c>
      <c r="HG52" s="323">
        <f t="shared" si="204"/>
        <v>0.2828210153811006</v>
      </c>
      <c r="HH52" s="327">
        <f t="shared" si="204"/>
        <v>0.14862508648625244</v>
      </c>
      <c r="HI52" s="241">
        <f>+CyF_Tot!B51</f>
        <v>0</v>
      </c>
      <c r="HJ52" s="149">
        <f>+CyF_Tot!C51</f>
        <v>2635</v>
      </c>
      <c r="HK52" s="149">
        <f>+CyF_Tot!D51</f>
        <v>2792</v>
      </c>
      <c r="HL52" s="149">
        <f>+CyF_Tot!E51</f>
        <v>2935</v>
      </c>
      <c r="HM52" s="149">
        <f>+CyF_Tot!F51</f>
        <v>0</v>
      </c>
      <c r="HN52" s="149">
        <f>+CyF_Tot!G51</f>
        <v>90</v>
      </c>
      <c r="HO52" s="149">
        <f>+CyF_Tot!H51</f>
        <v>94</v>
      </c>
      <c r="HP52" s="557">
        <f>+CyF_Tot!I51</f>
        <v>94</v>
      </c>
      <c r="HQ52" s="93">
        <f t="shared" si="203"/>
        <v>7.370917823426977E-2</v>
      </c>
      <c r="HR52" s="90">
        <f t="shared" si="203"/>
        <v>7.1885131811553066E-2</v>
      </c>
      <c r="HS52" s="90">
        <f t="shared" si="203"/>
        <v>7.3853525714271839E-2</v>
      </c>
      <c r="HT52" s="90">
        <f t="shared" si="203"/>
        <v>6.678485486374644E-2</v>
      </c>
      <c r="HU52" s="90">
        <f t="shared" si="203"/>
        <v>5.7142297546743659E-2</v>
      </c>
      <c r="HV52" s="90">
        <f t="shared" si="203"/>
        <v>5.6216270695776199E-2</v>
      </c>
      <c r="HW52" s="90">
        <f t="shared" si="203"/>
        <v>6.1165345541530289E-2</v>
      </c>
      <c r="HX52" s="90">
        <f t="shared" si="203"/>
        <v>6.4444275372549625E-2</v>
      </c>
      <c r="HY52" s="90">
        <f t="shared" si="203"/>
        <v>6.2894564637370545E-2</v>
      </c>
      <c r="HZ52" s="90">
        <f t="shared" si="206"/>
        <v>6.6609568953720846E-2</v>
      </c>
      <c r="IA52" s="90">
        <f t="shared" si="206"/>
        <v>5.3796846300426929E-2</v>
      </c>
      <c r="IB52" s="90">
        <f t="shared" si="206"/>
        <v>6.0332272921758745E-2</v>
      </c>
      <c r="IC52" s="90">
        <f t="shared" si="206"/>
        <v>4.8298108761408547E-2</v>
      </c>
      <c r="ID52" s="90">
        <f t="shared" si="206"/>
        <v>5.2611523302094586E-2</v>
      </c>
      <c r="IE52" s="90">
        <f t="shared" si="206"/>
        <v>3.4599756484680617E-2</v>
      </c>
      <c r="IF52" s="90">
        <f t="shared" si="206"/>
        <v>4.5426648012494186E-2</v>
      </c>
      <c r="IG52" s="90">
        <f t="shared" si="206"/>
        <v>1.5326091199680114E-2</v>
      </c>
      <c r="IH52" s="90">
        <f t="shared" si="206"/>
        <v>2.5605652251013723E-2</v>
      </c>
      <c r="II52" s="90">
        <f t="shared" si="206"/>
        <v>1.7028990221866793E-3</v>
      </c>
      <c r="IJ52" s="673">
        <f t="shared" si="206"/>
        <v>7.5952035030568358E-3</v>
      </c>
      <c r="IK52" s="686"/>
      <c r="IL52" s="687"/>
      <c r="IM52" s="687"/>
      <c r="IN52" s="687"/>
      <c r="IO52" s="687"/>
      <c r="IP52" s="687"/>
      <c r="IQ52" s="687"/>
      <c r="IR52" s="687"/>
      <c r="IS52" s="687"/>
      <c r="IT52" s="687"/>
      <c r="IU52" s="687"/>
      <c r="IV52" s="687"/>
      <c r="IW52" s="687"/>
      <c r="IX52" s="687"/>
      <c r="IY52" s="687"/>
      <c r="IZ52" s="687"/>
      <c r="JA52" s="687"/>
      <c r="JB52" s="687"/>
      <c r="JC52" s="687"/>
      <c r="JD52" s="688"/>
      <c r="JF52" s="624">
        <f t="shared" si="201"/>
        <v>0</v>
      </c>
      <c r="JG52" s="625">
        <f t="shared" si="201"/>
        <v>0</v>
      </c>
      <c r="JH52" s="625">
        <f t="shared" si="201"/>
        <v>0</v>
      </c>
      <c r="JI52" s="625">
        <f t="shared" si="201"/>
        <v>0</v>
      </c>
      <c r="JJ52" s="625">
        <f t="shared" si="201"/>
        <v>0</v>
      </c>
      <c r="JK52" s="625">
        <f t="shared" si="201"/>
        <v>0</v>
      </c>
      <c r="JL52" s="625">
        <f t="shared" si="201"/>
        <v>0</v>
      </c>
      <c r="JM52" s="625">
        <f t="shared" si="201"/>
        <v>368.19670865025034</v>
      </c>
      <c r="JN52" s="625">
        <f t="shared" si="201"/>
        <v>754.53801835920217</v>
      </c>
      <c r="JO52" s="625">
        <f t="shared" si="201"/>
        <v>1068.6829440380739</v>
      </c>
      <c r="JP52" s="625">
        <f t="shared" si="201"/>
        <v>1764.2796346100945</v>
      </c>
      <c r="JQ52" s="625">
        <f t="shared" si="201"/>
        <v>393.29149946488474</v>
      </c>
      <c r="JR52" s="625">
        <f t="shared" si="201"/>
        <v>4912.8569817794987</v>
      </c>
      <c r="JS52" s="625">
        <f t="shared" si="201"/>
        <v>3608.0567289072942</v>
      </c>
      <c r="JT52" s="625">
        <f t="shared" si="201"/>
        <v>10286.851336957692</v>
      </c>
      <c r="JU52" s="625">
        <f t="shared" si="201"/>
        <v>6790.4242241461488</v>
      </c>
      <c r="JV52" s="625">
        <f t="shared" si="209"/>
        <v>17030.42657897028</v>
      </c>
      <c r="JW52" s="625">
        <f t="shared" si="209"/>
        <v>12046.801544514023</v>
      </c>
      <c r="JX52" s="625">
        <f t="shared" si="209"/>
        <v>55735.941531175471</v>
      </c>
      <c r="JY52" s="626">
        <f t="shared" si="209"/>
        <v>9372.2979538230811</v>
      </c>
      <c r="JZ52" s="642">
        <f t="shared" si="210"/>
        <v>0</v>
      </c>
      <c r="KA52" s="625">
        <f t="shared" si="210"/>
        <v>0</v>
      </c>
      <c r="KB52" s="625">
        <f t="shared" si="211"/>
        <v>800.47012730543338</v>
      </c>
      <c r="KC52" s="625">
        <f t="shared" si="211"/>
        <v>619.90311587679946</v>
      </c>
      <c r="KD52" s="625">
        <f t="shared" si="212"/>
        <v>9498.215458659035</v>
      </c>
      <c r="KE52" s="645">
        <f t="shared" si="212"/>
        <v>6689.643414005579</v>
      </c>
      <c r="KF52" s="624">
        <f t="shared" si="195"/>
        <v>0</v>
      </c>
      <c r="KG52" s="625">
        <f t="shared" si="196"/>
        <v>706.87856013026339</v>
      </c>
      <c r="KH52" s="626">
        <f t="shared" si="197"/>
        <v>7903.7143214327352</v>
      </c>
    </row>
    <row r="53" spans="1:294" s="649" customFormat="1" ht="14.4">
      <c r="A53" s="511" t="s">
        <v>63</v>
      </c>
      <c r="B53" s="539">
        <v>31023</v>
      </c>
      <c r="C53" s="527">
        <f t="shared" si="198"/>
        <v>2294</v>
      </c>
      <c r="D53" s="518">
        <f t="shared" si="199"/>
        <v>27</v>
      </c>
      <c r="E53" s="496">
        <f t="shared" si="48"/>
        <v>5.9558432894594292E-3</v>
      </c>
      <c r="F53" s="209">
        <f t="shared" si="161"/>
        <v>6.491957579860104E-2</v>
      </c>
      <c r="G53" s="28">
        <f t="shared" si="162"/>
        <v>2.2509250579870388</v>
      </c>
      <c r="H53" s="27">
        <f t="shared" si="163"/>
        <v>0.14612909991896</v>
      </c>
      <c r="I53" s="34">
        <f t="shared" si="164"/>
        <v>0.1664449628669783</v>
      </c>
      <c r="J53" s="340">
        <f t="shared" si="165"/>
        <v>0.16992203677232656</v>
      </c>
      <c r="K53" s="582">
        <f t="shared" si="202"/>
        <v>5.1218902249459426E-3</v>
      </c>
      <c r="L53" s="341">
        <f t="shared" si="51"/>
        <v>2.6174237074418505</v>
      </c>
      <c r="M53" s="342">
        <f t="shared" si="166"/>
        <v>0.19354575588665202</v>
      </c>
      <c r="N53" s="826"/>
      <c r="O53" s="366" t="s">
        <v>230</v>
      </c>
      <c r="P53" s="21" t="s">
        <v>238</v>
      </c>
      <c r="Q53" s="21"/>
      <c r="R53" s="21"/>
      <c r="S53" s="170">
        <f t="shared" si="167"/>
        <v>2294</v>
      </c>
      <c r="T53" s="171">
        <f t="shared" si="168"/>
        <v>7394.5137478644874</v>
      </c>
      <c r="U53" s="170">
        <f t="shared" si="169"/>
        <v>98</v>
      </c>
      <c r="V53" s="172">
        <f t="shared" si="170"/>
        <v>4.4626593806921674E-2</v>
      </c>
      <c r="W53" s="171">
        <f t="shared" si="171"/>
        <v>315.89465880153432</v>
      </c>
      <c r="X53" s="170">
        <f t="shared" si="172"/>
        <v>280</v>
      </c>
      <c r="Y53" s="172">
        <f t="shared" si="173"/>
        <v>0.13902681231380337</v>
      </c>
      <c r="Z53" s="171">
        <f t="shared" si="174"/>
        <v>902.55616800438384</v>
      </c>
      <c r="AA53" s="170">
        <f t="shared" si="175"/>
        <v>27</v>
      </c>
      <c r="AB53" s="171">
        <f t="shared" si="176"/>
        <v>870.32201914708446</v>
      </c>
      <c r="AC53" s="173">
        <f t="shared" si="177"/>
        <v>1.1769834350479512E-2</v>
      </c>
      <c r="AD53" s="170">
        <f t="shared" si="178"/>
        <v>0</v>
      </c>
      <c r="AE53" s="172">
        <f t="shared" si="179"/>
        <v>0</v>
      </c>
      <c r="AF53" s="171">
        <f t="shared" si="180"/>
        <v>0</v>
      </c>
      <c r="AG53" s="170">
        <f t="shared" si="181"/>
        <v>3</v>
      </c>
      <c r="AH53" s="172">
        <f t="shared" si="182"/>
        <v>0.125</v>
      </c>
      <c r="AI53" s="367">
        <f t="shared" si="183"/>
        <v>96.702446571898264</v>
      </c>
      <c r="AJ53" s="830"/>
      <c r="AK53" s="85">
        <v>3023.1380278042302</v>
      </c>
      <c r="AL53" s="62">
        <v>2830.0139416399325</v>
      </c>
      <c r="AM53" s="62">
        <v>2548.2957072581694</v>
      </c>
      <c r="AN53" s="62">
        <v>2294.5476529358593</v>
      </c>
      <c r="AO53" s="62">
        <v>2215.9987589005427</v>
      </c>
      <c r="AP53" s="62">
        <v>2196.7545730869065</v>
      </c>
      <c r="AQ53" s="62">
        <v>2211.4045097532739</v>
      </c>
      <c r="AR53" s="62">
        <v>2185.6525770204908</v>
      </c>
      <c r="AS53" s="62">
        <v>1930.7556601600813</v>
      </c>
      <c r="AT53" s="62">
        <v>1851.4743570531577</v>
      </c>
      <c r="AU53" s="62">
        <v>1401.8723898312928</v>
      </c>
      <c r="AV53" s="62">
        <v>1505.5114080301464</v>
      </c>
      <c r="AW53" s="62">
        <v>1194.8255465061511</v>
      </c>
      <c r="AX53" s="62">
        <v>1239.8556975646857</v>
      </c>
      <c r="AY53" s="62">
        <v>696.62290361747364</v>
      </c>
      <c r="AZ53" s="62">
        <v>862.26804911165732</v>
      </c>
      <c r="BA53" s="62">
        <v>239.490589573938</v>
      </c>
      <c r="BB53" s="62">
        <v>444.05250172366271</v>
      </c>
      <c r="BC53" s="62">
        <v>28.595891292410506</v>
      </c>
      <c r="BD53" s="86">
        <v>121.86916293227149</v>
      </c>
      <c r="BE53" s="258">
        <v>2.0000000000000002E-5</v>
      </c>
      <c r="BF53" s="43">
        <v>2.0000000000000002E-5</v>
      </c>
      <c r="BG53" s="53">
        <v>5.0000000000000002E-5</v>
      </c>
      <c r="BH53" s="53">
        <v>4.0000000000000003E-5</v>
      </c>
      <c r="BI53" s="53">
        <v>1.2518952302791728E-4</v>
      </c>
      <c r="BJ53" s="53">
        <v>1.2406223545552731E-4</v>
      </c>
      <c r="BK53" s="53">
        <v>3.4000000000000002E-4</v>
      </c>
      <c r="BL53" s="53">
        <v>1.8000000000000001E-4</v>
      </c>
      <c r="BM53" s="53">
        <v>8.9999999999999998E-4</v>
      </c>
      <c r="BN53" s="53">
        <v>5.0000000000000001E-4</v>
      </c>
      <c r="BO53" s="53">
        <v>3.8E-3</v>
      </c>
      <c r="BP53" s="53">
        <v>2E-3</v>
      </c>
      <c r="BQ53" s="53">
        <v>1.6199999999999999E-2</v>
      </c>
      <c r="BR53" s="53">
        <v>6.1999999999999998E-3</v>
      </c>
      <c r="BS53" s="53">
        <v>6.1100000000000002E-2</v>
      </c>
      <c r="BT53" s="53">
        <v>2.6800000000000001E-2</v>
      </c>
      <c r="BU53" s="53">
        <v>0.1421</v>
      </c>
      <c r="BV53" s="53">
        <v>5.4699999999999999E-2</v>
      </c>
      <c r="BW53" s="53">
        <v>0.27589999999999998</v>
      </c>
      <c r="BX53" s="54">
        <v>0.1051</v>
      </c>
      <c r="BY53" s="64">
        <f>+Fall_Hoy!B53</f>
        <v>0</v>
      </c>
      <c r="BZ53" s="61">
        <f>+Fall_Hoy!C53</f>
        <v>0</v>
      </c>
      <c r="CA53" s="61">
        <f>+Fall_Hoy!D53</f>
        <v>0</v>
      </c>
      <c r="CB53" s="61">
        <f>+Fall_Hoy!E53</f>
        <v>0</v>
      </c>
      <c r="CC53" s="61">
        <f>+Fall_Hoy!F53</f>
        <v>0</v>
      </c>
      <c r="CD53" s="61">
        <f>+Fall_Hoy!G53</f>
        <v>0</v>
      </c>
      <c r="CE53" s="61">
        <f>+Fall_Hoy!H53</f>
        <v>0</v>
      </c>
      <c r="CF53" s="61">
        <f>+Fall_Hoy!I53</f>
        <v>0</v>
      </c>
      <c r="CG53" s="61">
        <f>+Fall_Hoy!J53</f>
        <v>2</v>
      </c>
      <c r="CH53" s="61">
        <f>+Fall_Hoy!K53</f>
        <v>0</v>
      </c>
      <c r="CI53" s="61">
        <f>+Fall_Hoy!L53</f>
        <v>0</v>
      </c>
      <c r="CJ53" s="61">
        <f>+Fall_Hoy!M53</f>
        <v>3</v>
      </c>
      <c r="CK53" s="61">
        <f>+Fall_Hoy!N53</f>
        <v>2</v>
      </c>
      <c r="CL53" s="61">
        <f>+Fall_Hoy!O53</f>
        <v>1</v>
      </c>
      <c r="CM53" s="61">
        <f>+Fall_Hoy!P53</f>
        <v>4</v>
      </c>
      <c r="CN53" s="61">
        <f>+Fall_Hoy!Q53</f>
        <v>2</v>
      </c>
      <c r="CO53" s="61">
        <f>+Fall_Hoy!R53</f>
        <v>4</v>
      </c>
      <c r="CP53" s="61">
        <f>+Fall_Hoy!S53</f>
        <v>5</v>
      </c>
      <c r="CQ53" s="61">
        <f>+Fall_Hoy!T53</f>
        <v>3</v>
      </c>
      <c r="CR53" s="66">
        <f>+Fall_Hoy!U53</f>
        <v>0</v>
      </c>
      <c r="CS53" s="75">
        <f t="shared" si="184"/>
        <v>9.397688204796735E-2</v>
      </c>
      <c r="CT53" s="76">
        <f t="shared" si="184"/>
        <v>8.654717723627281E-2</v>
      </c>
      <c r="CU53" s="76">
        <f t="shared" si="185"/>
        <v>0.10332620564103517</v>
      </c>
      <c r="CV53" s="76">
        <f t="shared" si="185"/>
        <v>0.13008797951039811</v>
      </c>
      <c r="CW53" s="76">
        <f t="shared" si="117"/>
        <v>0.10694951838221535</v>
      </c>
      <c r="CX53" s="76">
        <f t="shared" si="126"/>
        <v>9.6961218430828069E-2</v>
      </c>
      <c r="CY53" s="76">
        <f t="shared" si="127"/>
        <v>0.10671950742577191</v>
      </c>
      <c r="CZ53" s="76">
        <f t="shared" si="128"/>
        <v>9.7911261034783259E-2</v>
      </c>
      <c r="DA53" s="76">
        <f t="shared" si="129"/>
        <v>0.7</v>
      </c>
      <c r="DB53" s="76">
        <f t="shared" si="130"/>
        <v>0.10910224018522573</v>
      </c>
      <c r="DC53" s="76">
        <f t="shared" si="131"/>
        <v>8.0606480889176296E-2</v>
      </c>
      <c r="DD53" s="76">
        <f t="shared" si="132"/>
        <v>0.7</v>
      </c>
      <c r="DE53" s="76">
        <f t="shared" si="133"/>
        <v>0.10332620564103517</v>
      </c>
      <c r="DF53" s="76">
        <f t="shared" si="134"/>
        <v>0.13008797951039811</v>
      </c>
      <c r="DG53" s="76">
        <f t="shared" si="135"/>
        <v>9.397688204796735E-2</v>
      </c>
      <c r="DH53" s="76">
        <f t="shared" si="136"/>
        <v>8.654717723627281E-2</v>
      </c>
      <c r="DI53" s="76">
        <f t="shared" si="137"/>
        <v>0.11753777365885416</v>
      </c>
      <c r="DJ53" s="76">
        <f t="shared" si="138"/>
        <v>0.20584880817056242</v>
      </c>
      <c r="DK53" s="76">
        <f t="shared" si="139"/>
        <v>0.38024710549809254</v>
      </c>
      <c r="DL53" s="316">
        <f t="shared" si="140"/>
        <v>4.1027605997250825E-2</v>
      </c>
      <c r="DM53" s="85">
        <f>+'Cas_-14'!B52</f>
        <v>51</v>
      </c>
      <c r="DN53" s="62">
        <f>+'Cas_-14'!C52</f>
        <v>26</v>
      </c>
      <c r="DO53" s="62">
        <f>+'Cas_-14'!D52</f>
        <v>102</v>
      </c>
      <c r="DP53" s="62">
        <f>+'Cas_-14'!E52</f>
        <v>105</v>
      </c>
      <c r="DQ53" s="62">
        <f>+'Cas_-14'!F52</f>
        <v>237</v>
      </c>
      <c r="DR53" s="62">
        <f>+'Cas_-14'!G52</f>
        <v>213</v>
      </c>
      <c r="DS53" s="62">
        <f>+'Cas_-14'!H52</f>
        <v>236</v>
      </c>
      <c r="DT53" s="62">
        <f>+'Cas_-14'!I52</f>
        <v>214</v>
      </c>
      <c r="DU53" s="62">
        <f>+'Cas_-14'!J52</f>
        <v>172</v>
      </c>
      <c r="DV53" s="62">
        <f>+'Cas_-14'!K52</f>
        <v>202</v>
      </c>
      <c r="DW53" s="62">
        <f>+'Cas_-14'!L52</f>
        <v>113</v>
      </c>
      <c r="DX53" s="62">
        <f>+'Cas_-14'!M52</f>
        <v>97</v>
      </c>
      <c r="DY53" s="62">
        <f>+'Cas_-14'!N52</f>
        <v>70</v>
      </c>
      <c r="DZ53" s="62">
        <f>+'Cas_-14'!O52</f>
        <v>66</v>
      </c>
      <c r="EA53" s="62">
        <f>+'Cas_-14'!P52</f>
        <v>37</v>
      </c>
      <c r="EB53" s="62">
        <f>+'Cas_-14'!Q52</f>
        <v>29</v>
      </c>
      <c r="EC53" s="62">
        <f>+'Cas_-14'!R52</f>
        <v>10</v>
      </c>
      <c r="ED53" s="62">
        <f>+'Cas_-14'!S52</f>
        <v>14</v>
      </c>
      <c r="EE53" s="62">
        <f>+'Cas_-14'!T52</f>
        <v>4</v>
      </c>
      <c r="EF53" s="86">
        <f>+'Cas_-14'!U52</f>
        <v>5</v>
      </c>
      <c r="EG53" s="201">
        <f t="shared" si="208"/>
        <v>1.6869888020641384E-2</v>
      </c>
      <c r="EH53" s="91">
        <f t="shared" si="208"/>
        <v>9.1872338921883748E-3</v>
      </c>
      <c r="EI53" s="91">
        <f t="shared" si="208"/>
        <v>4.0026751883417241E-2</v>
      </c>
      <c r="EJ53" s="91">
        <f t="shared" si="208"/>
        <v>4.5760653462852761E-2</v>
      </c>
      <c r="EK53" s="91">
        <f t="shared" si="208"/>
        <v>0.10694951838221535</v>
      </c>
      <c r="EL53" s="91">
        <f t="shared" si="208"/>
        <v>9.6961218430828069E-2</v>
      </c>
      <c r="EM53" s="91">
        <f t="shared" si="208"/>
        <v>0.10671950742577191</v>
      </c>
      <c r="EN53" s="91">
        <f t="shared" si="208"/>
        <v>9.7911261034783259E-2</v>
      </c>
      <c r="EO53" s="91">
        <f t="shared" si="208"/>
        <v>8.9084291476705685E-2</v>
      </c>
      <c r="EP53" s="91">
        <f t="shared" si="208"/>
        <v>0.10910224018522573</v>
      </c>
      <c r="EQ53" s="91">
        <f t="shared" si="208"/>
        <v>8.0606480889176296E-2</v>
      </c>
      <c r="ER53" s="91">
        <f t="shared" si="208"/>
        <v>6.4429933564513819E-2</v>
      </c>
      <c r="ES53" s="91">
        <f t="shared" si="208"/>
        <v>5.8585958598466936E-2</v>
      </c>
      <c r="ET53" s="91">
        <f t="shared" si="208"/>
        <v>5.3232001215654898E-2</v>
      </c>
      <c r="EU53" s="91">
        <f t="shared" si="208"/>
        <v>5.3113384311459948E-2</v>
      </c>
      <c r="EV53" s="91">
        <f t="shared" si="207"/>
        <v>3.3632233074015611E-2</v>
      </c>
      <c r="EW53" s="91">
        <f t="shared" si="187"/>
        <v>4.1755294092307944E-2</v>
      </c>
      <c r="EX53" s="91">
        <f t="shared" si="187"/>
        <v>3.1527803459403335E-2</v>
      </c>
      <c r="EY53" s="91">
        <f t="shared" si="187"/>
        <v>0.13988023520923162</v>
      </c>
      <c r="EZ53" s="100">
        <f t="shared" si="187"/>
        <v>4.1027605997250825E-2</v>
      </c>
      <c r="FA53" s="119">
        <f t="shared" si="200"/>
        <v>1.769363471491131</v>
      </c>
      <c r="FB53" s="120">
        <f t="shared" si="72"/>
        <v>2.5733401955738553</v>
      </c>
      <c r="FC53" s="120">
        <f t="shared" si="73"/>
        <v>1.7636684303350971</v>
      </c>
      <c r="FD53" s="120">
        <f t="shared" si="73"/>
        <v>2.443792766373412</v>
      </c>
      <c r="FE53" s="120">
        <f t="shared" si="213"/>
        <v>1</v>
      </c>
      <c r="FF53" s="120">
        <f t="shared" si="213"/>
        <v>1</v>
      </c>
      <c r="FG53" s="120">
        <f t="shared" si="213"/>
        <v>1</v>
      </c>
      <c r="FH53" s="120">
        <f t="shared" si="213"/>
        <v>1</v>
      </c>
      <c r="FI53" s="120">
        <f t="shared" si="213"/>
        <v>7.8577265239073073</v>
      </c>
      <c r="FJ53" s="120">
        <f t="shared" si="213"/>
        <v>1</v>
      </c>
      <c r="FK53" s="120">
        <f t="shared" si="213"/>
        <v>1</v>
      </c>
      <c r="FL53" s="120">
        <f t="shared" si="213"/>
        <v>10.864515315681469</v>
      </c>
      <c r="FM53" s="120">
        <f t="shared" si="213"/>
        <v>1.7636684303350971</v>
      </c>
      <c r="FN53" s="120">
        <f t="shared" si="213"/>
        <v>2.443792766373412</v>
      </c>
      <c r="FO53" s="120">
        <f t="shared" si="213"/>
        <v>1.769363471491131</v>
      </c>
      <c r="FP53" s="120">
        <f t="shared" si="213"/>
        <v>2.5733401955738553</v>
      </c>
      <c r="FQ53" s="120">
        <f t="shared" si="213"/>
        <v>2.8149190710767065</v>
      </c>
      <c r="FR53" s="120">
        <f t="shared" si="213"/>
        <v>6.5291198746408998</v>
      </c>
      <c r="FS53" s="120">
        <f t="shared" si="213"/>
        <v>2.718376223269301</v>
      </c>
      <c r="FT53" s="321">
        <f t="shared" si="121"/>
        <v>1</v>
      </c>
      <c r="FU53" s="85">
        <f>+Cas_Hoy!B52</f>
        <v>52</v>
      </c>
      <c r="FV53" s="62">
        <f>+Cas_Hoy!C52</f>
        <v>32</v>
      </c>
      <c r="FW53" s="62">
        <f>+Cas_Hoy!D52</f>
        <v>119</v>
      </c>
      <c r="FX53" s="62">
        <f>+Cas_Hoy!E52</f>
        <v>118</v>
      </c>
      <c r="FY53" s="62">
        <f>+Cas_Hoy!F52</f>
        <v>270</v>
      </c>
      <c r="FZ53" s="62">
        <f>+Cas_Hoy!G52</f>
        <v>233</v>
      </c>
      <c r="GA53" s="62">
        <f>+Cas_Hoy!H52</f>
        <v>272</v>
      </c>
      <c r="GB53" s="62">
        <f>+Cas_Hoy!I52</f>
        <v>246</v>
      </c>
      <c r="GC53" s="62">
        <f>+Cas_Hoy!J52</f>
        <v>194</v>
      </c>
      <c r="GD53" s="62">
        <f>+Cas_Hoy!K52</f>
        <v>230</v>
      </c>
      <c r="GE53" s="62">
        <f>+Cas_Hoy!L52</f>
        <v>132</v>
      </c>
      <c r="GF53" s="62">
        <f>+Cas_Hoy!M52</f>
        <v>113</v>
      </c>
      <c r="GG53" s="62">
        <f>+Cas_Hoy!N52</f>
        <v>80</v>
      </c>
      <c r="GH53" s="62">
        <f>+Cas_Hoy!O52</f>
        <v>77</v>
      </c>
      <c r="GI53" s="62">
        <f>+Cas_Hoy!P52</f>
        <v>41</v>
      </c>
      <c r="GJ53" s="62">
        <f>+Cas_Hoy!Q52</f>
        <v>33</v>
      </c>
      <c r="GK53" s="62">
        <f>+Cas_Hoy!R52</f>
        <v>14</v>
      </c>
      <c r="GL53" s="62">
        <f>+Cas_Hoy!S52</f>
        <v>18</v>
      </c>
      <c r="GM53" s="62">
        <f>+Cas_Hoy!T52</f>
        <v>4</v>
      </c>
      <c r="GN53" s="590">
        <f>+Cas_Hoy!U52</f>
        <v>5</v>
      </c>
      <c r="GO53" s="543">
        <f t="shared" si="74"/>
        <v>0.10413654497207193</v>
      </c>
      <c r="GP53" s="112">
        <f t="shared" si="75"/>
        <v>9.8484718924034584E-2</v>
      </c>
      <c r="GQ53" s="112">
        <f t="shared" si="76"/>
        <v>0.11808709216118306</v>
      </c>
      <c r="GR53" s="112">
        <f t="shared" si="77"/>
        <v>0.15176930942879779</v>
      </c>
      <c r="GS53" s="323">
        <f t="shared" si="205"/>
        <v>0.12184122347340989</v>
      </c>
      <c r="GT53" s="323">
        <f t="shared" si="205"/>
        <v>0.10606555818959126</v>
      </c>
      <c r="GU53" s="323">
        <f t="shared" si="205"/>
        <v>0.12299875432122864</v>
      </c>
      <c r="GV53" s="323">
        <f t="shared" si="205"/>
        <v>0.11255219726428356</v>
      </c>
      <c r="GW53" s="323">
        <f t="shared" si="205"/>
        <v>0.7</v>
      </c>
      <c r="GX53" s="323">
        <f t="shared" si="205"/>
        <v>0.12422532298317782</v>
      </c>
      <c r="GY53" s="323">
        <f t="shared" si="205"/>
        <v>9.4159782985586457E-2</v>
      </c>
      <c r="GZ53" s="323">
        <f t="shared" si="204"/>
        <v>0.7</v>
      </c>
      <c r="HA53" s="323">
        <f t="shared" si="204"/>
        <v>0.11808709216118306</v>
      </c>
      <c r="HB53" s="323">
        <f t="shared" si="204"/>
        <v>0.15176930942879779</v>
      </c>
      <c r="HC53" s="323">
        <f t="shared" si="204"/>
        <v>0.10413654497207193</v>
      </c>
      <c r="HD53" s="323">
        <f t="shared" si="204"/>
        <v>9.8484718924034584E-2</v>
      </c>
      <c r="HE53" s="323">
        <f t="shared" si="204"/>
        <v>0.16455288312239585</v>
      </c>
      <c r="HF53" s="323">
        <f t="shared" si="204"/>
        <v>0.26466275336215173</v>
      </c>
      <c r="HG53" s="323">
        <f t="shared" si="204"/>
        <v>0.38024710549809254</v>
      </c>
      <c r="HH53" s="327">
        <f t="shared" si="204"/>
        <v>4.1027605997250825E-2</v>
      </c>
      <c r="HI53" s="241">
        <f>+CyF_Tot!B52</f>
        <v>0</v>
      </c>
      <c r="HJ53" s="149">
        <f>+CyF_Tot!C52</f>
        <v>2014</v>
      </c>
      <c r="HK53" s="149">
        <f>+CyF_Tot!D52</f>
        <v>2196</v>
      </c>
      <c r="HL53" s="149">
        <f>+CyF_Tot!E52</f>
        <v>2294</v>
      </c>
      <c r="HM53" s="149">
        <f>+CyF_Tot!F52</f>
        <v>0</v>
      </c>
      <c r="HN53" s="149">
        <f>+CyF_Tot!G52</f>
        <v>24</v>
      </c>
      <c r="HO53" s="149">
        <f>+CyF_Tot!H52</f>
        <v>27</v>
      </c>
      <c r="HP53" s="557">
        <f>+CyF_Tot!I52</f>
        <v>27</v>
      </c>
      <c r="HQ53" s="93">
        <f t="shared" si="203"/>
        <v>9.7448281204404158E-2</v>
      </c>
      <c r="HR53" s="90">
        <f t="shared" si="203"/>
        <v>9.1223090663054271E-2</v>
      </c>
      <c r="HS53" s="90">
        <f t="shared" si="203"/>
        <v>8.2142143160176942E-2</v>
      </c>
      <c r="HT53" s="90">
        <f t="shared" si="203"/>
        <v>7.3962790604901504E-2</v>
      </c>
      <c r="HU53" s="90">
        <f t="shared" si="203"/>
        <v>7.1430833861990867E-2</v>
      </c>
      <c r="HV53" s="90">
        <f t="shared" si="203"/>
        <v>7.0810513911836584E-2</v>
      </c>
      <c r="HW53" s="90">
        <f t="shared" si="203"/>
        <v>7.1282742151090289E-2</v>
      </c>
      <c r="HX53" s="90">
        <f t="shared" si="203"/>
        <v>7.0452650518018592E-2</v>
      </c>
      <c r="HY53" s="90">
        <f t="shared" si="203"/>
        <v>6.2236265356673481E-2</v>
      </c>
      <c r="HZ53" s="90">
        <f t="shared" si="206"/>
        <v>5.9680700030724232E-2</v>
      </c>
      <c r="IA53" s="90">
        <f t="shared" si="206"/>
        <v>4.5188163292759979E-2</v>
      </c>
      <c r="IB53" s="90">
        <f t="shared" si="206"/>
        <v>4.852887883280619E-2</v>
      </c>
      <c r="IC53" s="90">
        <f t="shared" si="206"/>
        <v>3.8514184524583411E-2</v>
      </c>
      <c r="ID53" s="90">
        <f t="shared" si="206"/>
        <v>3.9965693116870891E-2</v>
      </c>
      <c r="IE53" s="90">
        <f t="shared" si="206"/>
        <v>2.2455046372609793E-2</v>
      </c>
      <c r="IF53" s="90">
        <f t="shared" si="206"/>
        <v>2.7794476649958332E-2</v>
      </c>
      <c r="IG53" s="90">
        <f t="shared" si="206"/>
        <v>7.719775314248719E-3</v>
      </c>
      <c r="IH53" s="90">
        <f t="shared" si="206"/>
        <v>1.4313654441016753E-2</v>
      </c>
      <c r="II53" s="90">
        <f t="shared" si="206"/>
        <v>9.217642166267126E-4</v>
      </c>
      <c r="IJ53" s="673">
        <f t="shared" si="206"/>
        <v>3.9283487390733163E-3</v>
      </c>
      <c r="IK53" s="686"/>
      <c r="IL53" s="687"/>
      <c r="IM53" s="687"/>
      <c r="IN53" s="687"/>
      <c r="IO53" s="687"/>
      <c r="IP53" s="687"/>
      <c r="IQ53" s="687"/>
      <c r="IR53" s="687"/>
      <c r="IS53" s="687"/>
      <c r="IT53" s="687"/>
      <c r="IU53" s="687"/>
      <c r="IV53" s="687"/>
      <c r="IW53" s="687"/>
      <c r="IX53" s="687"/>
      <c r="IY53" s="687"/>
      <c r="IZ53" s="687"/>
      <c r="JA53" s="687"/>
      <c r="JB53" s="687"/>
      <c r="JC53" s="687"/>
      <c r="JD53" s="688"/>
      <c r="JF53" s="624">
        <f t="shared" si="201"/>
        <v>0</v>
      </c>
      <c r="JG53" s="625">
        <f t="shared" si="201"/>
        <v>0</v>
      </c>
      <c r="JH53" s="625">
        <f t="shared" si="201"/>
        <v>0</v>
      </c>
      <c r="JI53" s="625">
        <f t="shared" si="201"/>
        <v>0</v>
      </c>
      <c r="JJ53" s="625">
        <f t="shared" si="201"/>
        <v>0</v>
      </c>
      <c r="JK53" s="625">
        <f t="shared" si="201"/>
        <v>0</v>
      </c>
      <c r="JL53" s="625">
        <f t="shared" si="201"/>
        <v>0</v>
      </c>
      <c r="JM53" s="625">
        <f t="shared" si="201"/>
        <v>0</v>
      </c>
      <c r="JN53" s="625">
        <f t="shared" si="201"/>
        <v>1035.8638543802988</v>
      </c>
      <c r="JO53" s="625">
        <f t="shared" si="201"/>
        <v>0</v>
      </c>
      <c r="JP53" s="625">
        <f t="shared" si="201"/>
        <v>0</v>
      </c>
      <c r="JQ53" s="625">
        <f t="shared" si="201"/>
        <v>1992.6783576653761</v>
      </c>
      <c r="JR53" s="625">
        <f t="shared" si="201"/>
        <v>1673.8845313847696</v>
      </c>
      <c r="JS53" s="625">
        <f t="shared" si="201"/>
        <v>806.54547296446822</v>
      </c>
      <c r="JT53" s="625">
        <f t="shared" si="201"/>
        <v>5741.987493130805</v>
      </c>
      <c r="JU53" s="625">
        <f t="shared" si="201"/>
        <v>2319.4643499321114</v>
      </c>
      <c r="JV53" s="625">
        <f t="shared" si="209"/>
        <v>16702.11763692318</v>
      </c>
      <c r="JW53" s="625">
        <f t="shared" si="209"/>
        <v>11259.929806929764</v>
      </c>
      <c r="JX53" s="625">
        <f t="shared" si="209"/>
        <v>104910.17640692371</v>
      </c>
      <c r="JY53" s="626">
        <f t="shared" si="209"/>
        <v>0</v>
      </c>
      <c r="JZ53" s="642">
        <f t="shared" si="210"/>
        <v>0</v>
      </c>
      <c r="KA53" s="625">
        <f t="shared" si="210"/>
        <v>0</v>
      </c>
      <c r="KB53" s="625">
        <f t="shared" si="211"/>
        <v>360.74824208682458</v>
      </c>
      <c r="KC53" s="625">
        <f t="shared" si="211"/>
        <v>541.25847923559502</v>
      </c>
      <c r="KD53" s="625">
        <f t="shared" si="212"/>
        <v>6019.8146431651112</v>
      </c>
      <c r="KE53" s="645">
        <f t="shared" si="212"/>
        <v>2998.4497137945013</v>
      </c>
      <c r="KF53" s="624">
        <f t="shared" si="195"/>
        <v>0</v>
      </c>
      <c r="KG53" s="625">
        <f t="shared" si="196"/>
        <v>450.99201052016144</v>
      </c>
      <c r="KH53" s="626">
        <f t="shared" si="197"/>
        <v>4350.0052844067632</v>
      </c>
    </row>
    <row r="54" spans="1:294" s="649" customFormat="1" ht="14.4">
      <c r="A54" s="511" t="s">
        <v>64</v>
      </c>
      <c r="B54" s="539">
        <v>62921</v>
      </c>
      <c r="C54" s="527">
        <f t="shared" si="198"/>
        <v>4400</v>
      </c>
      <c r="D54" s="518">
        <f t="shared" si="199"/>
        <v>86</v>
      </c>
      <c r="E54" s="496">
        <f t="shared" si="48"/>
        <v>4.8218222867237879E-3</v>
      </c>
      <c r="F54" s="209">
        <f t="shared" si="161"/>
        <v>6.4271070071995035E-2</v>
      </c>
      <c r="G54" s="28">
        <f t="shared" si="162"/>
        <v>4.4103809577158692</v>
      </c>
      <c r="H54" s="27">
        <f t="shared" si="163"/>
        <v>0.28345990357754919</v>
      </c>
      <c r="I54" s="34">
        <f t="shared" si="164"/>
        <v>0.30841334711701696</v>
      </c>
      <c r="J54" s="340">
        <f t="shared" si="165"/>
        <v>0.36460383213892755</v>
      </c>
      <c r="K54" s="582">
        <f t="shared" si="202"/>
        <v>3.7487079399154632E-3</v>
      </c>
      <c r="L54" s="341">
        <f t="shared" si="51"/>
        <v>5.6729074485691058</v>
      </c>
      <c r="M54" s="342">
        <f t="shared" si="166"/>
        <v>0.39652019133209782</v>
      </c>
      <c r="N54" s="826"/>
      <c r="O54" s="366" t="s">
        <v>230</v>
      </c>
      <c r="P54" s="21" t="s">
        <v>238</v>
      </c>
      <c r="Q54" s="21"/>
      <c r="R54" s="21"/>
      <c r="S54" s="170">
        <f t="shared" si="167"/>
        <v>4400</v>
      </c>
      <c r="T54" s="171">
        <f t="shared" si="168"/>
        <v>6992.8958535306174</v>
      </c>
      <c r="U54" s="170">
        <f t="shared" si="169"/>
        <v>137</v>
      </c>
      <c r="V54" s="172">
        <f t="shared" si="170"/>
        <v>3.2136992728125736E-2</v>
      </c>
      <c r="W54" s="171">
        <f t="shared" si="171"/>
        <v>217.73334816674878</v>
      </c>
      <c r="X54" s="170">
        <f t="shared" si="172"/>
        <v>356</v>
      </c>
      <c r="Y54" s="172">
        <f t="shared" si="173"/>
        <v>8.803165182987141E-2</v>
      </c>
      <c r="Z54" s="171">
        <f t="shared" si="174"/>
        <v>565.78884633111363</v>
      </c>
      <c r="AA54" s="170">
        <f t="shared" si="175"/>
        <v>86</v>
      </c>
      <c r="AB54" s="171">
        <f t="shared" si="176"/>
        <v>1366.7932804628026</v>
      </c>
      <c r="AC54" s="173">
        <f t="shared" si="177"/>
        <v>1.9545454545454546E-2</v>
      </c>
      <c r="AD54" s="170">
        <f t="shared" si="178"/>
        <v>1</v>
      </c>
      <c r="AE54" s="172">
        <f t="shared" si="179"/>
        <v>1.1764705882352941E-2</v>
      </c>
      <c r="AF54" s="171">
        <f t="shared" si="180"/>
        <v>15.892945121660494</v>
      </c>
      <c r="AG54" s="170">
        <f t="shared" si="181"/>
        <v>4</v>
      </c>
      <c r="AH54" s="172">
        <f t="shared" si="182"/>
        <v>4.878048780487805E-2</v>
      </c>
      <c r="AI54" s="367">
        <f t="shared" si="183"/>
        <v>63.571780486641977</v>
      </c>
      <c r="AJ54" s="830"/>
      <c r="AK54" s="85">
        <v>6262.706099159439</v>
      </c>
      <c r="AL54" s="62">
        <v>5814.2478533174753</v>
      </c>
      <c r="AM54" s="62">
        <v>5610.3274897443398</v>
      </c>
      <c r="AN54" s="62">
        <v>5031.8927334150521</v>
      </c>
      <c r="AO54" s="62">
        <v>4672.1738982767538</v>
      </c>
      <c r="AP54" s="62">
        <v>4558.4679544552127</v>
      </c>
      <c r="AQ54" s="62">
        <v>4539.2519808414963</v>
      </c>
      <c r="AR54" s="62">
        <v>4567.4537026379321</v>
      </c>
      <c r="AS54" s="62">
        <v>3945.9066969654741</v>
      </c>
      <c r="AT54" s="62">
        <v>3826.8970035447587</v>
      </c>
      <c r="AU54" s="62">
        <v>2975.0674410466863</v>
      </c>
      <c r="AV54" s="62">
        <v>2905.638515962617</v>
      </c>
      <c r="AW54" s="62">
        <v>2197.8932166599025</v>
      </c>
      <c r="AX54" s="62">
        <v>2217.5586182747238</v>
      </c>
      <c r="AY54" s="62">
        <v>1167.4752523327254</v>
      </c>
      <c r="AZ54" s="62">
        <v>1379.1693498245002</v>
      </c>
      <c r="BA54" s="62">
        <v>396.18135455943184</v>
      </c>
      <c r="BB54" s="62">
        <v>657.59177267034931</v>
      </c>
      <c r="BC54" s="62">
        <v>36.016486778130158</v>
      </c>
      <c r="BD54" s="86">
        <v>159.08205167068473</v>
      </c>
      <c r="BE54" s="258">
        <v>2.0000000000000002E-5</v>
      </c>
      <c r="BF54" s="43">
        <v>2.0000000000000002E-5</v>
      </c>
      <c r="BG54" s="53">
        <v>5.0000000000000002E-5</v>
      </c>
      <c r="BH54" s="53">
        <v>4.0000000000000003E-5</v>
      </c>
      <c r="BI54" s="53">
        <v>1.2518952302791728E-4</v>
      </c>
      <c r="BJ54" s="53">
        <v>1.2406223545552731E-4</v>
      </c>
      <c r="BK54" s="53">
        <v>3.4000000000000002E-4</v>
      </c>
      <c r="BL54" s="53">
        <v>1.8000000000000001E-4</v>
      </c>
      <c r="BM54" s="53">
        <v>8.9999999999999998E-4</v>
      </c>
      <c r="BN54" s="53">
        <v>5.0000000000000001E-4</v>
      </c>
      <c r="BO54" s="53">
        <v>3.8E-3</v>
      </c>
      <c r="BP54" s="53">
        <v>2E-3</v>
      </c>
      <c r="BQ54" s="53">
        <v>1.6199999999999999E-2</v>
      </c>
      <c r="BR54" s="53">
        <v>6.1999999999999998E-3</v>
      </c>
      <c r="BS54" s="53">
        <v>6.1100000000000002E-2</v>
      </c>
      <c r="BT54" s="53">
        <v>2.6800000000000001E-2</v>
      </c>
      <c r="BU54" s="53">
        <v>0.1421</v>
      </c>
      <c r="BV54" s="53">
        <v>5.4699999999999999E-2</v>
      </c>
      <c r="BW54" s="53">
        <v>0.27589999999999998</v>
      </c>
      <c r="BX54" s="54">
        <v>0.1051</v>
      </c>
      <c r="BY54" s="64">
        <f>+Fall_Hoy!B54</f>
        <v>0</v>
      </c>
      <c r="BZ54" s="61">
        <f>+Fall_Hoy!C54</f>
        <v>0</v>
      </c>
      <c r="CA54" s="61">
        <f>+Fall_Hoy!D54</f>
        <v>1</v>
      </c>
      <c r="CB54" s="61">
        <f>+Fall_Hoy!E54</f>
        <v>0</v>
      </c>
      <c r="CC54" s="61">
        <f>+Fall_Hoy!F54</f>
        <v>0</v>
      </c>
      <c r="CD54" s="61">
        <f>+Fall_Hoy!G54</f>
        <v>1</v>
      </c>
      <c r="CE54" s="61">
        <f>+Fall_Hoy!H54</f>
        <v>1</v>
      </c>
      <c r="CF54" s="61">
        <f>+Fall_Hoy!I54</f>
        <v>0</v>
      </c>
      <c r="CG54" s="61">
        <f>+Fall_Hoy!J54</f>
        <v>3</v>
      </c>
      <c r="CH54" s="61">
        <f>+Fall_Hoy!K54</f>
        <v>2</v>
      </c>
      <c r="CI54" s="61">
        <f>+Fall_Hoy!L54</f>
        <v>8</v>
      </c>
      <c r="CJ54" s="61">
        <f>+Fall_Hoy!M54</f>
        <v>1</v>
      </c>
      <c r="CK54" s="61">
        <f>+Fall_Hoy!N54</f>
        <v>12</v>
      </c>
      <c r="CL54" s="61">
        <f>+Fall_Hoy!O54</f>
        <v>3</v>
      </c>
      <c r="CM54" s="61">
        <f>+Fall_Hoy!P54</f>
        <v>13</v>
      </c>
      <c r="CN54" s="61">
        <f>+Fall_Hoy!Q54</f>
        <v>10</v>
      </c>
      <c r="CO54" s="61">
        <f>+Fall_Hoy!R54</f>
        <v>9</v>
      </c>
      <c r="CP54" s="61">
        <f>+Fall_Hoy!S54</f>
        <v>8</v>
      </c>
      <c r="CQ54" s="61">
        <f>+Fall_Hoy!T54</f>
        <v>2</v>
      </c>
      <c r="CR54" s="66">
        <f>+Fall_Hoy!U54</f>
        <v>8</v>
      </c>
      <c r="CS54" s="75">
        <f t="shared" si="184"/>
        <v>0.1822445118401286</v>
      </c>
      <c r="CT54" s="76">
        <f t="shared" si="184"/>
        <v>0.27055004405781669</v>
      </c>
      <c r="CU54" s="76">
        <f t="shared" si="185"/>
        <v>0.33702307970467771</v>
      </c>
      <c r="CV54" s="76">
        <f t="shared" si="185"/>
        <v>0.21819985445002149</v>
      </c>
      <c r="CW54" s="76">
        <f t="shared" si="117"/>
        <v>0.10616043212409979</v>
      </c>
      <c r="CX54" s="76">
        <f t="shared" si="126"/>
        <v>0.7</v>
      </c>
      <c r="CY54" s="76">
        <f t="shared" si="127"/>
        <v>0.64794298333775102</v>
      </c>
      <c r="CZ54" s="76">
        <f t="shared" si="128"/>
        <v>0.10574819832788747</v>
      </c>
      <c r="DA54" s="76">
        <f t="shared" si="129"/>
        <v>0.7</v>
      </c>
      <c r="DB54" s="76">
        <f t="shared" si="130"/>
        <v>0.7</v>
      </c>
      <c r="DC54" s="76">
        <f t="shared" si="131"/>
        <v>0.7</v>
      </c>
      <c r="DD54" s="76">
        <f t="shared" si="132"/>
        <v>0.17207921675499735</v>
      </c>
      <c r="DE54" s="76">
        <f t="shared" si="133"/>
        <v>0.33702307970467771</v>
      </c>
      <c r="DF54" s="76">
        <f t="shared" si="134"/>
        <v>0.21819985445002149</v>
      </c>
      <c r="DG54" s="76">
        <f t="shared" si="135"/>
        <v>0.1822445118401286</v>
      </c>
      <c r="DH54" s="76">
        <f t="shared" si="136"/>
        <v>0.27055004405781669</v>
      </c>
      <c r="DI54" s="76">
        <f t="shared" si="137"/>
        <v>0.15986537067010004</v>
      </c>
      <c r="DJ54" s="76">
        <f t="shared" si="138"/>
        <v>0.22240589263769939</v>
      </c>
      <c r="DK54" s="76">
        <f t="shared" si="139"/>
        <v>0.20126902734036764</v>
      </c>
      <c r="DL54" s="316">
        <f t="shared" si="140"/>
        <v>0.47848253196423096</v>
      </c>
      <c r="DM54" s="85">
        <f>+'Cas_-14'!B53</f>
        <v>38</v>
      </c>
      <c r="DN54" s="62">
        <f>+'Cas_-14'!C53</f>
        <v>22</v>
      </c>
      <c r="DO54" s="62">
        <f>+'Cas_-14'!D53</f>
        <v>119</v>
      </c>
      <c r="DP54" s="62">
        <f>+'Cas_-14'!E53</f>
        <v>120</v>
      </c>
      <c r="DQ54" s="62">
        <f>+'Cas_-14'!F53</f>
        <v>496</v>
      </c>
      <c r="DR54" s="62">
        <f>+'Cas_-14'!G53</f>
        <v>440</v>
      </c>
      <c r="DS54" s="62">
        <f>+'Cas_-14'!H53</f>
        <v>526</v>
      </c>
      <c r="DT54" s="62">
        <f>+'Cas_-14'!I53</f>
        <v>483</v>
      </c>
      <c r="DU54" s="62">
        <f>+'Cas_-14'!J53</f>
        <v>400</v>
      </c>
      <c r="DV54" s="62">
        <f>+'Cas_-14'!K53</f>
        <v>370</v>
      </c>
      <c r="DW54" s="62">
        <f>+'Cas_-14'!L53</f>
        <v>281</v>
      </c>
      <c r="DX54" s="62">
        <f>+'Cas_-14'!M53</f>
        <v>256</v>
      </c>
      <c r="DY54" s="62">
        <f>+'Cas_-14'!N53</f>
        <v>135</v>
      </c>
      <c r="DZ54" s="62">
        <f>+'Cas_-14'!O53</f>
        <v>106</v>
      </c>
      <c r="EA54" s="62">
        <f>+'Cas_-14'!P53</f>
        <v>60</v>
      </c>
      <c r="EB54" s="62">
        <f>+'Cas_-14'!Q53</f>
        <v>63</v>
      </c>
      <c r="EC54" s="62">
        <f>+'Cas_-14'!R53</f>
        <v>22</v>
      </c>
      <c r="ED54" s="62">
        <f>+'Cas_-14'!S53</f>
        <v>36</v>
      </c>
      <c r="EE54" s="62">
        <f>+'Cas_-14'!T53</f>
        <v>5</v>
      </c>
      <c r="EF54" s="86">
        <f>+'Cas_-14'!U53</f>
        <v>21</v>
      </c>
      <c r="EG54" s="201">
        <f t="shared" si="208"/>
        <v>6.0676645843400255E-3</v>
      </c>
      <c r="EH54" s="90">
        <f t="shared" si="208"/>
        <v>3.7838084228637259E-3</v>
      </c>
      <c r="EI54" s="90">
        <f t="shared" si="208"/>
        <v>2.121088300416181E-2</v>
      </c>
      <c r="EJ54" s="90">
        <f t="shared" si="208"/>
        <v>2.3847885151271543E-2</v>
      </c>
      <c r="EK54" s="90">
        <f t="shared" si="208"/>
        <v>0.10616043212409979</v>
      </c>
      <c r="EL54" s="90">
        <f t="shared" si="208"/>
        <v>9.6523657596400692E-2</v>
      </c>
      <c r="EM54" s="90">
        <f t="shared" si="208"/>
        <v>0.1158781231401234</v>
      </c>
      <c r="EN54" s="90">
        <f t="shared" si="208"/>
        <v>0.10574819832788747</v>
      </c>
      <c r="EO54" s="90">
        <f t="shared" si="208"/>
        <v>0.10137087131523219</v>
      </c>
      <c r="EP54" s="90">
        <f t="shared" si="208"/>
        <v>9.6684075807966161E-2</v>
      </c>
      <c r="EQ54" s="90">
        <f t="shared" si="208"/>
        <v>9.4451640363869785E-2</v>
      </c>
      <c r="ER54" s="90">
        <f t="shared" si="208"/>
        <v>8.8104558978558636E-2</v>
      </c>
      <c r="ES54" s="90">
        <f t="shared" si="208"/>
        <v>6.1422456276177512E-2</v>
      </c>
      <c r="ET54" s="90">
        <f t="shared" si="208"/>
        <v>4.7800314781518041E-2</v>
      </c>
      <c r="EU54" s="90">
        <f t="shared" si="208"/>
        <v>5.1392952338916269E-2</v>
      </c>
      <c r="EV54" s="90">
        <f t="shared" si="207"/>
        <v>4.5679669438721773E-2</v>
      </c>
      <c r="EW54" s="90">
        <f t="shared" si="187"/>
        <v>5.5530124643207411E-2</v>
      </c>
      <c r="EX54" s="90">
        <f t="shared" si="187"/>
        <v>5.4745210472769701E-2</v>
      </c>
      <c r="EY54" s="90">
        <f t="shared" si="187"/>
        <v>0.13882531160801856</v>
      </c>
      <c r="EZ54" s="99">
        <f t="shared" si="187"/>
        <v>0.13200734953728177</v>
      </c>
      <c r="FA54" s="119">
        <f t="shared" si="200"/>
        <v>3.5460992907801416</v>
      </c>
      <c r="FB54" s="120">
        <f t="shared" si="72"/>
        <v>5.9227671167969671</v>
      </c>
      <c r="FC54" s="120">
        <f t="shared" si="73"/>
        <v>5.4869684499314131</v>
      </c>
      <c r="FD54" s="120">
        <f t="shared" si="73"/>
        <v>4.5648204503956178</v>
      </c>
      <c r="FE54" s="120">
        <f t="shared" si="213"/>
        <v>1</v>
      </c>
      <c r="FF54" s="120">
        <f t="shared" si="213"/>
        <v>7.2521081093605648</v>
      </c>
      <c r="FG54" s="120">
        <f t="shared" si="213"/>
        <v>5.5915902482666064</v>
      </c>
      <c r="FH54" s="120">
        <f t="shared" si="213"/>
        <v>1</v>
      </c>
      <c r="FI54" s="120">
        <f t="shared" si="213"/>
        <v>6.9053367196895801</v>
      </c>
      <c r="FJ54" s="120">
        <f t="shared" si="213"/>
        <v>7.2400754121117057</v>
      </c>
      <c r="FK54" s="120">
        <f t="shared" si="213"/>
        <v>7.4112000310771542</v>
      </c>
      <c r="FL54" s="120">
        <f t="shared" si="213"/>
        <v>1.9531250000000002</v>
      </c>
      <c r="FM54" s="120">
        <f t="shared" si="213"/>
        <v>5.4869684499314131</v>
      </c>
      <c r="FN54" s="120">
        <f t="shared" si="213"/>
        <v>4.5648204503956178</v>
      </c>
      <c r="FO54" s="120">
        <f t="shared" si="213"/>
        <v>3.5460992907801416</v>
      </c>
      <c r="FP54" s="120">
        <f t="shared" si="213"/>
        <v>5.9227671167969671</v>
      </c>
      <c r="FQ54" s="120">
        <f t="shared" si="213"/>
        <v>2.8788945045102681</v>
      </c>
      <c r="FR54" s="120">
        <f t="shared" si="213"/>
        <v>4.0625634775543373</v>
      </c>
      <c r="FS54" s="120">
        <f t="shared" si="213"/>
        <v>1.4498006524102938</v>
      </c>
      <c r="FT54" s="321">
        <f t="shared" si="121"/>
        <v>3.6246658511168501</v>
      </c>
      <c r="FU54" s="85">
        <f>+Cas_Hoy!B53</f>
        <v>40</v>
      </c>
      <c r="FV54" s="62">
        <f>+Cas_Hoy!C53</f>
        <v>23</v>
      </c>
      <c r="FW54" s="62">
        <f>+Cas_Hoy!D53</f>
        <v>132</v>
      </c>
      <c r="FX54" s="62">
        <f>+Cas_Hoy!E53</f>
        <v>136</v>
      </c>
      <c r="FY54" s="62">
        <f>+Cas_Hoy!F53</f>
        <v>534</v>
      </c>
      <c r="FZ54" s="62">
        <f>+Cas_Hoy!G53</f>
        <v>479</v>
      </c>
      <c r="GA54" s="62">
        <f>+Cas_Hoy!H53</f>
        <v>579</v>
      </c>
      <c r="GB54" s="62">
        <f>+Cas_Hoy!I53</f>
        <v>525</v>
      </c>
      <c r="GC54" s="62">
        <f>+Cas_Hoy!J53</f>
        <v>439</v>
      </c>
      <c r="GD54" s="62">
        <f>+Cas_Hoy!K53</f>
        <v>396</v>
      </c>
      <c r="GE54" s="62">
        <f>+Cas_Hoy!L53</f>
        <v>305</v>
      </c>
      <c r="GF54" s="62">
        <f>+Cas_Hoy!M53</f>
        <v>277</v>
      </c>
      <c r="GG54" s="62">
        <f>+Cas_Hoy!N53</f>
        <v>149</v>
      </c>
      <c r="GH54" s="62">
        <f>+Cas_Hoy!O53</f>
        <v>118</v>
      </c>
      <c r="GI54" s="62">
        <f>+Cas_Hoy!P53</f>
        <v>67</v>
      </c>
      <c r="GJ54" s="62">
        <f>+Cas_Hoy!Q53</f>
        <v>65</v>
      </c>
      <c r="GK54" s="62">
        <f>+Cas_Hoy!R53</f>
        <v>24</v>
      </c>
      <c r="GL54" s="62">
        <f>+Cas_Hoy!S53</f>
        <v>38</v>
      </c>
      <c r="GM54" s="62">
        <f>+Cas_Hoy!T53</f>
        <v>5</v>
      </c>
      <c r="GN54" s="590">
        <f>+Cas_Hoy!U53</f>
        <v>22</v>
      </c>
      <c r="GO54" s="543">
        <f t="shared" si="74"/>
        <v>0.20350637155481027</v>
      </c>
      <c r="GP54" s="112">
        <f t="shared" si="75"/>
        <v>0.27913893434536646</v>
      </c>
      <c r="GQ54" s="112">
        <f t="shared" si="76"/>
        <v>0.37197362130368133</v>
      </c>
      <c r="GR54" s="112">
        <f t="shared" si="77"/>
        <v>0.24290172476511823</v>
      </c>
      <c r="GS54" s="323">
        <f t="shared" si="205"/>
        <v>0.11429369103683323</v>
      </c>
      <c r="GT54" s="323">
        <f t="shared" si="205"/>
        <v>0.7</v>
      </c>
      <c r="GU54" s="323">
        <f t="shared" si="205"/>
        <v>0.7</v>
      </c>
      <c r="GV54" s="323">
        <f t="shared" si="205"/>
        <v>0.1149436938346603</v>
      </c>
      <c r="GW54" s="323">
        <f t="shared" si="205"/>
        <v>0.7</v>
      </c>
      <c r="GX54" s="323">
        <f t="shared" si="205"/>
        <v>0.7</v>
      </c>
      <c r="GY54" s="323">
        <f t="shared" si="205"/>
        <v>0.7</v>
      </c>
      <c r="GZ54" s="323">
        <f t="shared" si="204"/>
        <v>0.18619509000443077</v>
      </c>
      <c r="HA54" s="323">
        <f t="shared" si="204"/>
        <v>0.37197362130368133</v>
      </c>
      <c r="HB54" s="323">
        <f t="shared" si="204"/>
        <v>0.24290172476511823</v>
      </c>
      <c r="HC54" s="323">
        <f t="shared" si="204"/>
        <v>0.20350637155481027</v>
      </c>
      <c r="HD54" s="323">
        <f t="shared" si="204"/>
        <v>0.27913893434536646</v>
      </c>
      <c r="HE54" s="323">
        <f t="shared" si="204"/>
        <v>0.1743985861855637</v>
      </c>
      <c r="HF54" s="323">
        <f t="shared" si="204"/>
        <v>0.23476177556201605</v>
      </c>
      <c r="HG54" s="323">
        <f t="shared" si="204"/>
        <v>0.20126902734036764</v>
      </c>
      <c r="HH54" s="327">
        <f t="shared" si="204"/>
        <v>0.50126741443871814</v>
      </c>
      <c r="HI54" s="241">
        <f>+CyF_Tot!B53</f>
        <v>0</v>
      </c>
      <c r="HJ54" s="149">
        <f>+CyF_Tot!C53</f>
        <v>4044</v>
      </c>
      <c r="HK54" s="149">
        <f>+CyF_Tot!D53</f>
        <v>4263</v>
      </c>
      <c r="HL54" s="149">
        <f>+CyF_Tot!E53</f>
        <v>4400</v>
      </c>
      <c r="HM54" s="149">
        <f>+CyF_Tot!F53</f>
        <v>0</v>
      </c>
      <c r="HN54" s="149">
        <f>+CyF_Tot!G53</f>
        <v>82</v>
      </c>
      <c r="HO54" s="149">
        <f>+CyF_Tot!H53</f>
        <v>85</v>
      </c>
      <c r="HP54" s="557">
        <f>+CyF_Tot!I53</f>
        <v>86</v>
      </c>
      <c r="HQ54" s="93">
        <f t="shared" si="203"/>
        <v>9.9532844347029428E-2</v>
      </c>
      <c r="HR54" s="90">
        <f t="shared" si="203"/>
        <v>9.240552205650697E-2</v>
      </c>
      <c r="HS54" s="90">
        <f t="shared" si="203"/>
        <v>8.9164626909050082E-2</v>
      </c>
      <c r="HT54" s="90">
        <f t="shared" si="203"/>
        <v>7.9971595070247647E-2</v>
      </c>
      <c r="HU54" s="90">
        <f t="shared" si="203"/>
        <v>7.4254603364167032E-2</v>
      </c>
      <c r="HV54" s="90">
        <f t="shared" si="203"/>
        <v>7.2447481039004669E-2</v>
      </c>
      <c r="HW54" s="90">
        <f t="shared" si="203"/>
        <v>7.2142082624902598E-2</v>
      </c>
      <c r="HX54" s="90">
        <f t="shared" si="203"/>
        <v>7.2590291041749688E-2</v>
      </c>
      <c r="HY54" s="90">
        <f t="shared" si="203"/>
        <v>6.2712078590064904E-2</v>
      </c>
      <c r="HZ54" s="90">
        <f t="shared" si="206"/>
        <v>6.0820664063583836E-2</v>
      </c>
      <c r="IA54" s="90">
        <f t="shared" si="206"/>
        <v>4.7282583573793904E-2</v>
      </c>
      <c r="IB54" s="90">
        <f t="shared" si="206"/>
        <v>4.6179153477576916E-2</v>
      </c>
      <c r="IC54" s="90">
        <f t="shared" si="206"/>
        <v>3.4930996275645693E-2</v>
      </c>
      <c r="ID54" s="90">
        <f t="shared" si="206"/>
        <v>3.5243537424305457E-2</v>
      </c>
      <c r="IE54" s="90">
        <f t="shared" si="206"/>
        <v>1.8554620116220742E-2</v>
      </c>
      <c r="IF54" s="90">
        <f t="shared" si="206"/>
        <v>2.1919062790236966E-2</v>
      </c>
      <c r="IG54" s="90">
        <f t="shared" si="206"/>
        <v>6.2964885262381688E-3</v>
      </c>
      <c r="IH54" s="90">
        <f t="shared" si="206"/>
        <v>1.0451069955505305E-2</v>
      </c>
      <c r="II54" s="90">
        <f t="shared" si="206"/>
        <v>5.7240804783983338E-4</v>
      </c>
      <c r="IJ54" s="673">
        <f t="shared" si="206"/>
        <v>2.5282823170433518E-3</v>
      </c>
      <c r="IK54" s="686"/>
      <c r="IL54" s="687"/>
      <c r="IM54" s="687"/>
      <c r="IN54" s="687"/>
      <c r="IO54" s="687"/>
      <c r="IP54" s="687"/>
      <c r="IQ54" s="687"/>
      <c r="IR54" s="687"/>
      <c r="IS54" s="687"/>
      <c r="IT54" s="687"/>
      <c r="IU54" s="687"/>
      <c r="IV54" s="687"/>
      <c r="IW54" s="687"/>
      <c r="IX54" s="687"/>
      <c r="IY54" s="687"/>
      <c r="IZ54" s="687"/>
      <c r="JA54" s="687"/>
      <c r="JB54" s="687"/>
      <c r="JC54" s="687"/>
      <c r="JD54" s="688"/>
      <c r="JF54" s="624">
        <f t="shared" si="201"/>
        <v>0</v>
      </c>
      <c r="JG54" s="625">
        <f t="shared" si="201"/>
        <v>0</v>
      </c>
      <c r="JH54" s="625">
        <f t="shared" si="201"/>
        <v>178.24271432068747</v>
      </c>
      <c r="JI54" s="625">
        <f t="shared" si="201"/>
        <v>0</v>
      </c>
      <c r="JJ54" s="625">
        <f t="shared" si="201"/>
        <v>0</v>
      </c>
      <c r="JK54" s="625">
        <f t="shared" si="201"/>
        <v>219.37194908272883</v>
      </c>
      <c r="JL54" s="625">
        <f t="shared" si="201"/>
        <v>220.30061433483536</v>
      </c>
      <c r="JM54" s="625">
        <f t="shared" si="201"/>
        <v>0</v>
      </c>
      <c r="JN54" s="625">
        <f t="shared" si="201"/>
        <v>760.28153486424151</v>
      </c>
      <c r="JO54" s="625">
        <f t="shared" si="201"/>
        <v>522.61662598900625</v>
      </c>
      <c r="JP54" s="625">
        <f t="shared" si="201"/>
        <v>2689.0146722809905</v>
      </c>
      <c r="JQ54" s="625">
        <f t="shared" si="201"/>
        <v>344.15843350999472</v>
      </c>
      <c r="JR54" s="625">
        <f t="shared" si="201"/>
        <v>5459.7738912157783</v>
      </c>
      <c r="JS54" s="625">
        <f t="shared" si="201"/>
        <v>1352.8390975901332</v>
      </c>
      <c r="JT54" s="625">
        <f t="shared" si="201"/>
        <v>11135.139673431859</v>
      </c>
      <c r="JU54" s="625">
        <f t="shared" si="201"/>
        <v>7250.7411807494882</v>
      </c>
      <c r="JV54" s="625">
        <f t="shared" si="209"/>
        <v>22716.869172221213</v>
      </c>
      <c r="JW54" s="625">
        <f t="shared" si="209"/>
        <v>12165.602327282157</v>
      </c>
      <c r="JX54" s="625">
        <f t="shared" si="209"/>
        <v>55530.124643207426</v>
      </c>
      <c r="JY54" s="626">
        <f t="shared" si="209"/>
        <v>50288.514109440679</v>
      </c>
      <c r="JZ54" s="642">
        <f t="shared" si="210"/>
        <v>60.440462942203332</v>
      </c>
      <c r="KA54" s="625">
        <f t="shared" si="210"/>
        <v>64.915638545846306</v>
      </c>
      <c r="KB54" s="625">
        <f t="shared" si="211"/>
        <v>1047.0997583772225</v>
      </c>
      <c r="KC54" s="625">
        <f t="shared" si="211"/>
        <v>265.48697888319299</v>
      </c>
      <c r="KD54" s="625">
        <f t="shared" si="212"/>
        <v>9479.755469199401</v>
      </c>
      <c r="KE54" s="645">
        <f t="shared" si="212"/>
        <v>6570.895051901749</v>
      </c>
      <c r="KF54" s="624">
        <f t="shared" si="195"/>
        <v>62.598169523861991</v>
      </c>
      <c r="KG54" s="625">
        <f t="shared" si="196"/>
        <v>659.0447311357309</v>
      </c>
      <c r="KH54" s="626">
        <f t="shared" si="197"/>
        <v>7916.2407144254357</v>
      </c>
    </row>
    <row r="55" spans="1:294" s="649" customFormat="1" ht="14.4">
      <c r="A55" s="511" t="s">
        <v>65</v>
      </c>
      <c r="B55" s="539">
        <v>105552</v>
      </c>
      <c r="C55" s="527">
        <f t="shared" si="198"/>
        <v>9836</v>
      </c>
      <c r="D55" s="518">
        <f t="shared" si="199"/>
        <v>157</v>
      </c>
      <c r="E55" s="496">
        <f t="shared" si="48"/>
        <v>5.2669053663759952E-3</v>
      </c>
      <c r="F55" s="209">
        <f t="shared" si="161"/>
        <v>8.1902758829771105E-2</v>
      </c>
      <c r="G55" s="28">
        <f t="shared" si="162"/>
        <v>3.4480943397574513</v>
      </c>
      <c r="H55" s="27">
        <f t="shared" si="163"/>
        <v>0.28240843913145336</v>
      </c>
      <c r="I55" s="34">
        <f t="shared" si="164"/>
        <v>0.32131514254447374</v>
      </c>
      <c r="J55" s="340">
        <f t="shared" si="165"/>
        <v>0.40122325286833094</v>
      </c>
      <c r="K55" s="582">
        <f t="shared" si="202"/>
        <v>3.7072091732914718E-3</v>
      </c>
      <c r="L55" s="341">
        <f t="shared" si="51"/>
        <v>4.8987757995093197</v>
      </c>
      <c r="M55" s="342">
        <f t="shared" si="166"/>
        <v>0.45598825441658203</v>
      </c>
      <c r="N55" s="826"/>
      <c r="O55" s="366" t="s">
        <v>230</v>
      </c>
      <c r="P55" s="21" t="s">
        <v>240</v>
      </c>
      <c r="Q55" s="21"/>
      <c r="R55" s="21"/>
      <c r="S55" s="170">
        <f t="shared" si="167"/>
        <v>9836</v>
      </c>
      <c r="T55" s="171">
        <f t="shared" si="168"/>
        <v>9318.6296801576482</v>
      </c>
      <c r="U55" s="170">
        <f t="shared" si="169"/>
        <v>524</v>
      </c>
      <c r="V55" s="172">
        <f t="shared" si="170"/>
        <v>5.6271477663230242E-2</v>
      </c>
      <c r="W55" s="171">
        <f t="shared" si="171"/>
        <v>496.43777474609669</v>
      </c>
      <c r="X55" s="170">
        <f t="shared" si="172"/>
        <v>1191</v>
      </c>
      <c r="Y55" s="172">
        <f t="shared" si="173"/>
        <v>0.13776749566223251</v>
      </c>
      <c r="Z55" s="171">
        <f t="shared" si="174"/>
        <v>1128.3537971805365</v>
      </c>
      <c r="AA55" s="170">
        <f t="shared" si="175"/>
        <v>157</v>
      </c>
      <c r="AB55" s="171">
        <f t="shared" si="176"/>
        <v>1487.4185235713203</v>
      </c>
      <c r="AC55" s="173">
        <f t="shared" si="177"/>
        <v>1.5961773078487191E-2</v>
      </c>
      <c r="AD55" s="170">
        <f t="shared" si="178"/>
        <v>2</v>
      </c>
      <c r="AE55" s="172">
        <f t="shared" si="179"/>
        <v>1.2903225806451613E-2</v>
      </c>
      <c r="AF55" s="171">
        <f t="shared" si="180"/>
        <v>18.948006669698348</v>
      </c>
      <c r="AG55" s="170">
        <f t="shared" si="181"/>
        <v>9</v>
      </c>
      <c r="AH55" s="172">
        <f t="shared" si="182"/>
        <v>6.0810810810810814E-2</v>
      </c>
      <c r="AI55" s="367">
        <f t="shared" si="183"/>
        <v>85.266030013642563</v>
      </c>
      <c r="AJ55" s="830"/>
      <c r="AK55" s="85">
        <v>9670.6206989237908</v>
      </c>
      <c r="AL55" s="62">
        <v>8911.1031009574526</v>
      </c>
      <c r="AM55" s="62">
        <v>8601.0319852843859</v>
      </c>
      <c r="AN55" s="62">
        <v>8018.5597999521269</v>
      </c>
      <c r="AO55" s="62">
        <v>8540.9428335683697</v>
      </c>
      <c r="AP55" s="62">
        <v>7407.6542908867123</v>
      </c>
      <c r="AQ55" s="62">
        <v>7920.5731647926896</v>
      </c>
      <c r="AR55" s="62">
        <v>7419.1592343337234</v>
      </c>
      <c r="AS55" s="62">
        <v>7050.3604252738605</v>
      </c>
      <c r="AT55" s="62">
        <v>6855.8740082716586</v>
      </c>
      <c r="AU55" s="62">
        <v>5225.2059712851988</v>
      </c>
      <c r="AV55" s="62">
        <v>5077.6133312215843</v>
      </c>
      <c r="AW55" s="62">
        <v>3676.595168586136</v>
      </c>
      <c r="AX55" s="62">
        <v>4077.0137748428015</v>
      </c>
      <c r="AY55" s="62">
        <v>2066.535528739128</v>
      </c>
      <c r="AZ55" s="62">
        <v>2667.6129436669116</v>
      </c>
      <c r="BA55" s="62">
        <v>724.85331017397573</v>
      </c>
      <c r="BB55" s="62">
        <v>1241.3889744319001</v>
      </c>
      <c r="BC55" s="62">
        <v>79.280830800278594</v>
      </c>
      <c r="BD55" s="86">
        <v>320.02014699704682</v>
      </c>
      <c r="BE55" s="258">
        <v>2.0000000000000002E-5</v>
      </c>
      <c r="BF55" s="43">
        <v>2.0000000000000002E-5</v>
      </c>
      <c r="BG55" s="53">
        <v>5.0000000000000002E-5</v>
      </c>
      <c r="BH55" s="53">
        <v>4.0000000000000003E-5</v>
      </c>
      <c r="BI55" s="53">
        <v>1.2518952302791728E-4</v>
      </c>
      <c r="BJ55" s="53">
        <v>1.2406223545552731E-4</v>
      </c>
      <c r="BK55" s="53">
        <v>3.4000000000000002E-4</v>
      </c>
      <c r="BL55" s="53">
        <v>1.8000000000000001E-4</v>
      </c>
      <c r="BM55" s="53">
        <v>8.9999999999999998E-4</v>
      </c>
      <c r="BN55" s="53">
        <v>5.0000000000000001E-4</v>
      </c>
      <c r="BO55" s="53">
        <v>3.8E-3</v>
      </c>
      <c r="BP55" s="53">
        <v>2E-3</v>
      </c>
      <c r="BQ55" s="53">
        <v>1.6199999999999999E-2</v>
      </c>
      <c r="BR55" s="53">
        <v>6.1999999999999998E-3</v>
      </c>
      <c r="BS55" s="53">
        <v>6.1100000000000002E-2</v>
      </c>
      <c r="BT55" s="53">
        <v>2.6800000000000001E-2</v>
      </c>
      <c r="BU55" s="53">
        <v>0.1421</v>
      </c>
      <c r="BV55" s="53">
        <v>5.4699999999999999E-2</v>
      </c>
      <c r="BW55" s="53">
        <v>0.27589999999999998</v>
      </c>
      <c r="BX55" s="54">
        <v>0.1051</v>
      </c>
      <c r="BY55" s="64">
        <f>+Fall_Hoy!B55</f>
        <v>0</v>
      </c>
      <c r="BZ55" s="61">
        <f>+Fall_Hoy!C55</f>
        <v>0</v>
      </c>
      <c r="CA55" s="61">
        <f>+Fall_Hoy!D55</f>
        <v>1</v>
      </c>
      <c r="CB55" s="61">
        <f>+Fall_Hoy!E55</f>
        <v>0</v>
      </c>
      <c r="CC55" s="61">
        <f>+Fall_Hoy!F55</f>
        <v>0</v>
      </c>
      <c r="CD55" s="61">
        <f>+Fall_Hoy!G55</f>
        <v>1</v>
      </c>
      <c r="CE55" s="61">
        <f>+Fall_Hoy!H55</f>
        <v>0</v>
      </c>
      <c r="CF55" s="61">
        <f>+Fall_Hoy!I55</f>
        <v>1</v>
      </c>
      <c r="CG55" s="61">
        <f>+Fall_Hoy!J55</f>
        <v>3</v>
      </c>
      <c r="CH55" s="61">
        <f>+Fall_Hoy!K55</f>
        <v>3</v>
      </c>
      <c r="CI55" s="61">
        <f>+Fall_Hoy!L55</f>
        <v>12</v>
      </c>
      <c r="CJ55" s="61">
        <f>+Fall_Hoy!M55</f>
        <v>4</v>
      </c>
      <c r="CK55" s="61">
        <f>+Fall_Hoy!N55</f>
        <v>23</v>
      </c>
      <c r="CL55" s="61">
        <f>+Fall_Hoy!O55</f>
        <v>14</v>
      </c>
      <c r="CM55" s="61">
        <f>+Fall_Hoy!P55</f>
        <v>27</v>
      </c>
      <c r="CN55" s="61">
        <f>+Fall_Hoy!Q55</f>
        <v>14</v>
      </c>
      <c r="CO55" s="61">
        <f>+Fall_Hoy!R55</f>
        <v>14</v>
      </c>
      <c r="CP55" s="61">
        <f>+Fall_Hoy!S55</f>
        <v>20</v>
      </c>
      <c r="CQ55" s="61">
        <f>+Fall_Hoy!T55</f>
        <v>4</v>
      </c>
      <c r="CR55" s="66">
        <f>+Fall_Hoy!U55</f>
        <v>9</v>
      </c>
      <c r="CS55" s="75">
        <f t="shared" si="184"/>
        <v>0.21383543658430545</v>
      </c>
      <c r="CT55" s="76">
        <f t="shared" si="184"/>
        <v>0.19582603276149041</v>
      </c>
      <c r="CU55" s="76">
        <f t="shared" si="185"/>
        <v>0.38615975415257114</v>
      </c>
      <c r="CV55" s="76">
        <f t="shared" si="185"/>
        <v>0.55385255994532356</v>
      </c>
      <c r="CW55" s="76">
        <f t="shared" si="117"/>
        <v>0.10631144800914695</v>
      </c>
      <c r="CX55" s="76">
        <f t="shared" si="126"/>
        <v>0.7</v>
      </c>
      <c r="CY55" s="76">
        <f t="shared" si="127"/>
        <v>0.12511720798250314</v>
      </c>
      <c r="CZ55" s="76">
        <f t="shared" si="128"/>
        <v>0.7</v>
      </c>
      <c r="DA55" s="76">
        <f t="shared" si="129"/>
        <v>0.47278906783036628</v>
      </c>
      <c r="DB55" s="76">
        <f t="shared" si="130"/>
        <v>0.7</v>
      </c>
      <c r="DC55" s="76">
        <f t="shared" si="131"/>
        <v>0.6043579438200376</v>
      </c>
      <c r="DD55" s="76">
        <f t="shared" si="132"/>
        <v>0.39388584154336048</v>
      </c>
      <c r="DE55" s="76">
        <f t="shared" si="133"/>
        <v>0.38615975415257114</v>
      </c>
      <c r="DF55" s="76">
        <f t="shared" si="134"/>
        <v>0.55385255994532356</v>
      </c>
      <c r="DG55" s="76">
        <f t="shared" si="135"/>
        <v>0.21383543658430545</v>
      </c>
      <c r="DH55" s="76">
        <f t="shared" si="136"/>
        <v>0.19582603276149041</v>
      </c>
      <c r="DI55" s="76">
        <f t="shared" si="137"/>
        <v>0.13592014564165805</v>
      </c>
      <c r="DJ55" s="76">
        <f t="shared" si="138"/>
        <v>0.29453355919099794</v>
      </c>
      <c r="DK55" s="76">
        <f t="shared" si="139"/>
        <v>0.18286900348743559</v>
      </c>
      <c r="DL55" s="316">
        <f t="shared" si="140"/>
        <v>0.26758543653011263</v>
      </c>
      <c r="DM55" s="85">
        <f>+'Cas_-14'!B54</f>
        <v>157</v>
      </c>
      <c r="DN55" s="62">
        <f>+'Cas_-14'!C54</f>
        <v>155</v>
      </c>
      <c r="DO55" s="62">
        <f>+'Cas_-14'!D54</f>
        <v>380</v>
      </c>
      <c r="DP55" s="62">
        <f>+'Cas_-14'!E54</f>
        <v>449</v>
      </c>
      <c r="DQ55" s="62">
        <f>+'Cas_-14'!F54</f>
        <v>908</v>
      </c>
      <c r="DR55" s="62">
        <f>+'Cas_-14'!G54</f>
        <v>913</v>
      </c>
      <c r="DS55" s="62">
        <f>+'Cas_-14'!H54</f>
        <v>991</v>
      </c>
      <c r="DT55" s="62">
        <f>+'Cas_-14'!I54</f>
        <v>919</v>
      </c>
      <c r="DU55" s="62">
        <f>+'Cas_-14'!J54</f>
        <v>791</v>
      </c>
      <c r="DV55" s="62">
        <f>+'Cas_-14'!K54</f>
        <v>869</v>
      </c>
      <c r="DW55" s="62">
        <f>+'Cas_-14'!L54</f>
        <v>527</v>
      </c>
      <c r="DX55" s="62">
        <f>+'Cas_-14'!M54</f>
        <v>551</v>
      </c>
      <c r="DY55" s="62">
        <f>+'Cas_-14'!N54</f>
        <v>294</v>
      </c>
      <c r="DZ55" s="62">
        <f>+'Cas_-14'!O54</f>
        <v>266</v>
      </c>
      <c r="EA55" s="62">
        <f>+'Cas_-14'!P54</f>
        <v>129</v>
      </c>
      <c r="EB55" s="62">
        <f>+'Cas_-14'!Q54</f>
        <v>119</v>
      </c>
      <c r="EC55" s="62">
        <f>+'Cas_-14'!R54</f>
        <v>41</v>
      </c>
      <c r="ED55" s="62">
        <f>+'Cas_-14'!S54</f>
        <v>76</v>
      </c>
      <c r="EE55" s="62">
        <f>+'Cas_-14'!T54</f>
        <v>5</v>
      </c>
      <c r="EF55" s="86">
        <f>+'Cas_-14'!U54</f>
        <v>23</v>
      </c>
      <c r="EG55" s="201">
        <f t="shared" si="208"/>
        <v>1.6234738688228355E-2</v>
      </c>
      <c r="EH55" s="91">
        <f t="shared" si="208"/>
        <v>1.7394030598001504E-2</v>
      </c>
      <c r="EI55" s="91">
        <f t="shared" si="208"/>
        <v>4.4180744897838631E-2</v>
      </c>
      <c r="EJ55" s="91">
        <f t="shared" si="208"/>
        <v>5.5995092784951316E-2</v>
      </c>
      <c r="EK55" s="91">
        <f t="shared" si="208"/>
        <v>0.10631144800914695</v>
      </c>
      <c r="EL55" s="91">
        <f t="shared" si="208"/>
        <v>0.12325089213777442</v>
      </c>
      <c r="EM55" s="91">
        <f t="shared" si="208"/>
        <v>0.12511720798250314</v>
      </c>
      <c r="EN55" s="91">
        <f t="shared" si="208"/>
        <v>0.12386848306842287</v>
      </c>
      <c r="EO55" s="91">
        <f t="shared" si="208"/>
        <v>0.11219284579614593</v>
      </c>
      <c r="EP55" s="91">
        <f t="shared" si="208"/>
        <v>0.12675262103001683</v>
      </c>
      <c r="EQ55" s="91">
        <f t="shared" si="208"/>
        <v>0.10085726819116728</v>
      </c>
      <c r="ER55" s="91">
        <f t="shared" si="208"/>
        <v>0.10851554934519583</v>
      </c>
      <c r="ES55" s="91">
        <f t="shared" si="208"/>
        <v>7.9965290307733292E-2</v>
      </c>
      <c r="ET55" s="91">
        <f t="shared" si="208"/>
        <v>6.5243831561559107E-2</v>
      </c>
      <c r="EU55" s="91">
        <f t="shared" si="208"/>
        <v>6.242331583754953E-2</v>
      </c>
      <c r="EV55" s="91">
        <f t="shared" si="207"/>
        <v>4.4609170263067516E-2</v>
      </c>
      <c r="EW55" s="91">
        <f t="shared" si="187"/>
        <v>5.6563168608776006E-2</v>
      </c>
      <c r="EX55" s="91">
        <f t="shared" si="187"/>
        <v>6.1221745613440834E-2</v>
      </c>
      <c r="EY55" s="91">
        <f t="shared" si="187"/>
        <v>6.3066947577729349E-2</v>
      </c>
      <c r="EZ55" s="100">
        <f t="shared" si="187"/>
        <v>7.1870475080471244E-2</v>
      </c>
      <c r="FA55" s="119">
        <f t="shared" si="200"/>
        <v>3.4255699767822478</v>
      </c>
      <c r="FB55" s="120">
        <f t="shared" si="72"/>
        <v>4.3898156277436344</v>
      </c>
      <c r="FC55" s="120">
        <f t="shared" si="73"/>
        <v>4.8290921306794328</v>
      </c>
      <c r="FD55" s="120">
        <f t="shared" si="73"/>
        <v>8.4889643463497464</v>
      </c>
      <c r="FE55" s="120">
        <f t="shared" si="213"/>
        <v>1</v>
      </c>
      <c r="FF55" s="120">
        <f t="shared" si="213"/>
        <v>5.6794720740642912</v>
      </c>
      <c r="FG55" s="120">
        <f t="shared" si="213"/>
        <v>1</v>
      </c>
      <c r="FH55" s="120">
        <f t="shared" si="213"/>
        <v>5.6511550207112142</v>
      </c>
      <c r="FI55" s="120">
        <f t="shared" si="213"/>
        <v>4.2140750105351872</v>
      </c>
      <c r="FJ55" s="120">
        <f t="shared" si="213"/>
        <v>5.5225682460185963</v>
      </c>
      <c r="FK55" s="120">
        <f t="shared" si="213"/>
        <v>5.992210126835114</v>
      </c>
      <c r="FL55" s="120">
        <f t="shared" si="213"/>
        <v>3.6297640653357526</v>
      </c>
      <c r="FM55" s="120">
        <f t="shared" si="213"/>
        <v>4.8290921306794328</v>
      </c>
      <c r="FN55" s="120">
        <f t="shared" si="213"/>
        <v>8.4889643463497464</v>
      </c>
      <c r="FO55" s="120">
        <f t="shared" si="213"/>
        <v>3.4255699767822478</v>
      </c>
      <c r="FP55" s="120">
        <f t="shared" si="213"/>
        <v>4.3898156277436344</v>
      </c>
      <c r="FQ55" s="120">
        <f t="shared" si="213"/>
        <v>2.4029796948215782</v>
      </c>
      <c r="FR55" s="120">
        <f t="shared" si="213"/>
        <v>4.8109304339459253</v>
      </c>
      <c r="FS55" s="120">
        <f t="shared" si="213"/>
        <v>2.8996013048205871</v>
      </c>
      <c r="FT55" s="321">
        <f t="shared" si="121"/>
        <v>3.7231622057667648</v>
      </c>
      <c r="FU55" s="85">
        <f>+Cas_Hoy!B54</f>
        <v>173</v>
      </c>
      <c r="FV55" s="62">
        <f>+Cas_Hoy!C54</f>
        <v>166</v>
      </c>
      <c r="FW55" s="62">
        <f>+Cas_Hoy!D54</f>
        <v>422</v>
      </c>
      <c r="FX55" s="62">
        <f>+Cas_Hoy!E54</f>
        <v>503</v>
      </c>
      <c r="FY55" s="62">
        <f>+Cas_Hoy!F54</f>
        <v>1036</v>
      </c>
      <c r="FZ55" s="62">
        <f>+Cas_Hoy!G54</f>
        <v>1026</v>
      </c>
      <c r="GA55" s="62">
        <f>+Cas_Hoy!H54</f>
        <v>1131</v>
      </c>
      <c r="GB55" s="62">
        <f>+Cas_Hoy!I54</f>
        <v>1057</v>
      </c>
      <c r="GC55" s="62">
        <f>+Cas_Hoy!J54</f>
        <v>914</v>
      </c>
      <c r="GD55" s="62">
        <f>+Cas_Hoy!K54</f>
        <v>979</v>
      </c>
      <c r="GE55" s="62">
        <f>+Cas_Hoy!L54</f>
        <v>605</v>
      </c>
      <c r="GF55" s="62">
        <f>+Cas_Hoy!M54</f>
        <v>630</v>
      </c>
      <c r="GG55" s="62">
        <f>+Cas_Hoy!N54</f>
        <v>347</v>
      </c>
      <c r="GH55" s="62">
        <f>+Cas_Hoy!O54</f>
        <v>318</v>
      </c>
      <c r="GI55" s="62">
        <f>+Cas_Hoy!P54</f>
        <v>146</v>
      </c>
      <c r="GJ55" s="62">
        <f>+Cas_Hoy!Q54</f>
        <v>134</v>
      </c>
      <c r="GK55" s="62">
        <f>+Cas_Hoy!R54</f>
        <v>44</v>
      </c>
      <c r="GL55" s="62">
        <f>+Cas_Hoy!S54</f>
        <v>82</v>
      </c>
      <c r="GM55" s="62">
        <f>+Cas_Hoy!T54</f>
        <v>6</v>
      </c>
      <c r="GN55" s="590">
        <f>+Cas_Hoy!U54</f>
        <v>24</v>
      </c>
      <c r="GO55" s="543">
        <f t="shared" si="74"/>
        <v>0.2420153003202217</v>
      </c>
      <c r="GP55" s="112">
        <f t="shared" si="75"/>
        <v>0.22050998647092196</v>
      </c>
      <c r="GQ55" s="112">
        <f t="shared" si="76"/>
        <v>0.45577358738415713</v>
      </c>
      <c r="GR55" s="112">
        <f t="shared" si="77"/>
        <v>0.66212448895719123</v>
      </c>
      <c r="GS55" s="323">
        <f t="shared" si="205"/>
        <v>0.12129808385184608</v>
      </c>
      <c r="GT55" s="323">
        <f t="shared" si="205"/>
        <v>0.7</v>
      </c>
      <c r="GU55" s="323">
        <f t="shared" si="205"/>
        <v>0.14279269649668117</v>
      </c>
      <c r="GV55" s="323">
        <f t="shared" si="205"/>
        <v>0.7</v>
      </c>
      <c r="GW55" s="323">
        <f t="shared" si="205"/>
        <v>0.54630746902269878</v>
      </c>
      <c r="GX55" s="323">
        <f t="shared" si="205"/>
        <v>0.7</v>
      </c>
      <c r="GY55" s="323">
        <f t="shared" si="205"/>
        <v>0.69380750666247193</v>
      </c>
      <c r="GZ55" s="323">
        <f t="shared" si="204"/>
        <v>0.45035949214576604</v>
      </c>
      <c r="HA55" s="323">
        <f t="shared" si="204"/>
        <v>0.45577358738415713</v>
      </c>
      <c r="HB55" s="323">
        <f t="shared" si="204"/>
        <v>0.66212448895719123</v>
      </c>
      <c r="HC55" s="323">
        <f t="shared" si="204"/>
        <v>0.2420153003202217</v>
      </c>
      <c r="HD55" s="323">
        <f t="shared" si="204"/>
        <v>0.22050998647092196</v>
      </c>
      <c r="HE55" s="323">
        <f t="shared" si="204"/>
        <v>0.14586552215202325</v>
      </c>
      <c r="HF55" s="323">
        <f t="shared" si="204"/>
        <v>0.31778620860081358</v>
      </c>
      <c r="HG55" s="323">
        <f t="shared" si="204"/>
        <v>0.21944280418492268</v>
      </c>
      <c r="HH55" s="327">
        <f t="shared" si="204"/>
        <v>0.27921958594446533</v>
      </c>
      <c r="HI55" s="241">
        <f>+CyF_Tot!B54</f>
        <v>0</v>
      </c>
      <c r="HJ55" s="149">
        <f>+CyF_Tot!C54</f>
        <v>8645</v>
      </c>
      <c r="HK55" s="149">
        <f>+CyF_Tot!D54</f>
        <v>9312</v>
      </c>
      <c r="HL55" s="149">
        <f>+CyF_Tot!E54</f>
        <v>9836</v>
      </c>
      <c r="HM55" s="149">
        <f>+CyF_Tot!F54</f>
        <v>0</v>
      </c>
      <c r="HN55" s="149">
        <f>+CyF_Tot!G54</f>
        <v>148</v>
      </c>
      <c r="HO55" s="149">
        <f>+CyF_Tot!H54</f>
        <v>155</v>
      </c>
      <c r="HP55" s="557">
        <f>+CyF_Tot!I54</f>
        <v>157</v>
      </c>
      <c r="HQ55" s="93">
        <f t="shared" si="203"/>
        <v>9.1619492751665449E-2</v>
      </c>
      <c r="HR55" s="90">
        <f t="shared" si="203"/>
        <v>8.4423820495655721E-2</v>
      </c>
      <c r="HS55" s="90">
        <f t="shared" si="203"/>
        <v>8.1486205711728682E-2</v>
      </c>
      <c r="HT55" s="90">
        <f t="shared" si="203"/>
        <v>7.5967862285433979E-2</v>
      </c>
      <c r="HU55" s="90">
        <f t="shared" si="203"/>
        <v>8.0916920887982885E-2</v>
      </c>
      <c r="HV55" s="90">
        <f t="shared" si="203"/>
        <v>7.0180141455270503E-2</v>
      </c>
      <c r="HW55" s="90">
        <f t="shared" si="203"/>
        <v>7.5039536577162821E-2</v>
      </c>
      <c r="HX55" s="90">
        <f t="shared" si="203"/>
        <v>7.0289139327854744E-2</v>
      </c>
      <c r="HY55" s="90">
        <f t="shared" si="203"/>
        <v>6.6795138180933189E-2</v>
      </c>
      <c r="HZ55" s="90">
        <f t="shared" si="206"/>
        <v>6.4952573217671464E-2</v>
      </c>
      <c r="IA55" s="90">
        <f t="shared" si="206"/>
        <v>4.9503618797229788E-2</v>
      </c>
      <c r="IB55" s="90">
        <f t="shared" si="206"/>
        <v>4.8105325633067915E-2</v>
      </c>
      <c r="IC55" s="90">
        <f t="shared" si="206"/>
        <v>3.4832074888075409E-2</v>
      </c>
      <c r="ID55" s="90">
        <f t="shared" si="206"/>
        <v>3.862564209908672E-2</v>
      </c>
      <c r="IE55" s="90">
        <f t="shared" si="206"/>
        <v>1.9578364490858799E-2</v>
      </c>
      <c r="IF55" s="90">
        <f t="shared" si="206"/>
        <v>2.5272973924387144E-2</v>
      </c>
      <c r="IG55" s="90">
        <f t="shared" si="206"/>
        <v>6.8672626778647087E-3</v>
      </c>
      <c r="IH55" s="90">
        <f t="shared" si="206"/>
        <v>1.1760923283612817E-2</v>
      </c>
      <c r="II55" s="90">
        <f t="shared" si="206"/>
        <v>7.5110685539145252E-4</v>
      </c>
      <c r="IJ55" s="673">
        <f t="shared" si="206"/>
        <v>3.0318719398689446E-3</v>
      </c>
      <c r="IK55" s="686"/>
      <c r="IL55" s="687"/>
      <c r="IM55" s="687"/>
      <c r="IN55" s="687"/>
      <c r="IO55" s="687"/>
      <c r="IP55" s="687"/>
      <c r="IQ55" s="687"/>
      <c r="IR55" s="687"/>
      <c r="IS55" s="687"/>
      <c r="IT55" s="687"/>
      <c r="IU55" s="687"/>
      <c r="IV55" s="687"/>
      <c r="IW55" s="687"/>
      <c r="IX55" s="687"/>
      <c r="IY55" s="687"/>
      <c r="IZ55" s="687"/>
      <c r="JA55" s="687"/>
      <c r="JB55" s="687"/>
      <c r="JC55" s="687"/>
      <c r="JD55" s="688"/>
      <c r="JF55" s="624">
        <f t="shared" si="201"/>
        <v>0</v>
      </c>
      <c r="JG55" s="625">
        <f t="shared" si="201"/>
        <v>0</v>
      </c>
      <c r="JH55" s="625">
        <f t="shared" si="201"/>
        <v>116.26511815220692</v>
      </c>
      <c r="JI55" s="625">
        <f t="shared" si="201"/>
        <v>0</v>
      </c>
      <c r="JJ55" s="625">
        <f t="shared" si="201"/>
        <v>0</v>
      </c>
      <c r="JK55" s="625">
        <f t="shared" si="201"/>
        <v>134.99550069854811</v>
      </c>
      <c r="JL55" s="625">
        <f t="shared" si="201"/>
        <v>0</v>
      </c>
      <c r="JM55" s="625">
        <f t="shared" si="201"/>
        <v>134.78616220720662</v>
      </c>
      <c r="JN55" s="625">
        <f t="shared" si="201"/>
        <v>425.51016104732963</v>
      </c>
      <c r="JO55" s="625">
        <f t="shared" si="201"/>
        <v>437.58097018417777</v>
      </c>
      <c r="JP55" s="625">
        <f t="shared" si="201"/>
        <v>2296.5601865161429</v>
      </c>
      <c r="JQ55" s="625">
        <f t="shared" si="201"/>
        <v>787.77168308672105</v>
      </c>
      <c r="JR55" s="625">
        <f t="shared" si="201"/>
        <v>6255.7880172716523</v>
      </c>
      <c r="JS55" s="625">
        <f t="shared" si="201"/>
        <v>3433.8858716610057</v>
      </c>
      <c r="JT55" s="625">
        <f t="shared" si="201"/>
        <v>13065.345175301065</v>
      </c>
      <c r="JU55" s="625">
        <f t="shared" si="201"/>
        <v>5248.1376780079436</v>
      </c>
      <c r="JV55" s="625">
        <f t="shared" si="209"/>
        <v>19314.25269567961</v>
      </c>
      <c r="JW55" s="625">
        <f t="shared" si="209"/>
        <v>16110.985687747589</v>
      </c>
      <c r="JX55" s="625">
        <f t="shared" si="209"/>
        <v>50453.558062183474</v>
      </c>
      <c r="JY55" s="626">
        <f t="shared" si="209"/>
        <v>28123.229379314838</v>
      </c>
      <c r="JZ55" s="642">
        <f t="shared" si="210"/>
        <v>37.295904431818535</v>
      </c>
      <c r="KA55" s="625">
        <f t="shared" si="210"/>
        <v>41.089163284484108</v>
      </c>
      <c r="KB55" s="625">
        <f t="shared" si="211"/>
        <v>742.71619853056882</v>
      </c>
      <c r="KC55" s="625">
        <f t="shared" si="211"/>
        <v>413.38015291507526</v>
      </c>
      <c r="KD55" s="625">
        <f t="shared" si="212"/>
        <v>10386.016402180736</v>
      </c>
      <c r="KE55" s="645">
        <f t="shared" si="212"/>
        <v>6862.4794183913536</v>
      </c>
      <c r="KF55" s="624">
        <f t="shared" si="195"/>
        <v>39.100750989662878</v>
      </c>
      <c r="KG55" s="625">
        <f t="shared" si="196"/>
        <v>581.56020064397023</v>
      </c>
      <c r="KH55" s="626">
        <f t="shared" si="197"/>
        <v>8415.6378913906719</v>
      </c>
    </row>
    <row r="56" spans="1:294" s="649" customFormat="1" ht="14.4">
      <c r="A56" s="510" t="s">
        <v>66</v>
      </c>
      <c r="B56" s="538">
        <v>16387</v>
      </c>
      <c r="C56" s="526">
        <f t="shared" si="198"/>
        <v>1029</v>
      </c>
      <c r="D56" s="517">
        <f t="shared" si="199"/>
        <v>21</v>
      </c>
      <c r="E56" s="495">
        <f t="shared" si="48"/>
        <v>7.6326599303017228E-3</v>
      </c>
      <c r="F56" s="208">
        <f t="shared" si="161"/>
        <v>6.0291694635991946E-2</v>
      </c>
      <c r="G56" s="30">
        <f t="shared" si="162"/>
        <v>2.7847514395816551</v>
      </c>
      <c r="H56" s="29">
        <f t="shared" si="163"/>
        <v>0.16789738343239613</v>
      </c>
      <c r="I56" s="33">
        <f t="shared" si="164"/>
        <v>0.17486478497159474</v>
      </c>
      <c r="J56" s="353">
        <f t="shared" si="165"/>
        <v>0.266029183809039</v>
      </c>
      <c r="K56" s="581">
        <f t="shared" si="202"/>
        <v>4.8171543158469525E-3</v>
      </c>
      <c r="L56" s="354">
        <f t="shared" si="51"/>
        <v>4.4123686589865603</v>
      </c>
      <c r="M56" s="355">
        <f t="shared" si="166"/>
        <v>0.27679959610900007</v>
      </c>
      <c r="N56" s="826"/>
      <c r="O56" s="364" t="s">
        <v>226</v>
      </c>
      <c r="P56" s="20" t="s">
        <v>234</v>
      </c>
      <c r="Q56" s="20"/>
      <c r="R56" s="20"/>
      <c r="S56" s="166">
        <f t="shared" si="167"/>
        <v>1029</v>
      </c>
      <c r="T56" s="167">
        <f t="shared" si="168"/>
        <v>6279.3677915420758</v>
      </c>
      <c r="U56" s="166">
        <f t="shared" si="169"/>
        <v>17</v>
      </c>
      <c r="V56" s="168">
        <f t="shared" si="170"/>
        <v>1.6798418972332016E-2</v>
      </c>
      <c r="W56" s="167">
        <f t="shared" si="171"/>
        <v>103.7407701226582</v>
      </c>
      <c r="X56" s="166">
        <f t="shared" si="172"/>
        <v>41</v>
      </c>
      <c r="Y56" s="168">
        <f t="shared" si="173"/>
        <v>4.1497975708502027E-2</v>
      </c>
      <c r="Z56" s="167">
        <f t="shared" si="174"/>
        <v>250.19832794288155</v>
      </c>
      <c r="AA56" s="166">
        <f t="shared" si="175"/>
        <v>21</v>
      </c>
      <c r="AB56" s="167">
        <f t="shared" si="176"/>
        <v>1281.5036309269542</v>
      </c>
      <c r="AC56" s="169">
        <f t="shared" si="177"/>
        <v>2.0408163265306121E-2</v>
      </c>
      <c r="AD56" s="166">
        <f t="shared" si="178"/>
        <v>0</v>
      </c>
      <c r="AE56" s="168">
        <f t="shared" si="179"/>
        <v>0</v>
      </c>
      <c r="AF56" s="167">
        <f t="shared" si="180"/>
        <v>0</v>
      </c>
      <c r="AG56" s="166">
        <f t="shared" si="181"/>
        <v>0</v>
      </c>
      <c r="AH56" s="168">
        <f t="shared" si="182"/>
        <v>0</v>
      </c>
      <c r="AI56" s="365">
        <f t="shared" si="183"/>
        <v>0</v>
      </c>
      <c r="AJ56" s="830"/>
      <c r="AK56" s="85">
        <v>1295.3847074799444</v>
      </c>
      <c r="AL56" s="62">
        <v>1278.7384059950591</v>
      </c>
      <c r="AM56" s="62">
        <v>1243.8075846637869</v>
      </c>
      <c r="AN56" s="62">
        <v>1260.6680055010545</v>
      </c>
      <c r="AO56" s="62">
        <v>1216.4675943106354</v>
      </c>
      <c r="AP56" s="62">
        <v>1134.9571143235391</v>
      </c>
      <c r="AQ56" s="62">
        <v>1094.9990680087624</v>
      </c>
      <c r="AR56" s="62">
        <v>1083.9549891559413</v>
      </c>
      <c r="AS56" s="62">
        <v>1039.2547370480784</v>
      </c>
      <c r="AT56" s="62">
        <v>1052.5434789565966</v>
      </c>
      <c r="AU56" s="62">
        <v>862.78948599773526</v>
      </c>
      <c r="AV56" s="62">
        <v>792.5140380012258</v>
      </c>
      <c r="AW56" s="62">
        <v>621.34715461930284</v>
      </c>
      <c r="AX56" s="62">
        <v>754.3126873090273</v>
      </c>
      <c r="AY56" s="62">
        <v>434.7297900533822</v>
      </c>
      <c r="AZ56" s="62">
        <v>601.23033300958753</v>
      </c>
      <c r="BA56" s="62">
        <v>199.56862260655799</v>
      </c>
      <c r="BB56" s="62">
        <v>304.54688598039013</v>
      </c>
      <c r="BC56" s="62">
        <v>18.651273140799816</v>
      </c>
      <c r="BD56" s="86">
        <v>96.534118330658103</v>
      </c>
      <c r="BE56" s="258">
        <v>2.0000000000000002E-5</v>
      </c>
      <c r="BF56" s="43">
        <v>2.0000000000000002E-5</v>
      </c>
      <c r="BG56" s="53">
        <v>5.0000000000000002E-5</v>
      </c>
      <c r="BH56" s="53">
        <v>4.0000000000000003E-5</v>
      </c>
      <c r="BI56" s="53">
        <v>1.2518952302791728E-4</v>
      </c>
      <c r="BJ56" s="53">
        <v>1.2406223545552731E-4</v>
      </c>
      <c r="BK56" s="53">
        <v>3.4000000000000002E-4</v>
      </c>
      <c r="BL56" s="53">
        <v>1.8000000000000001E-4</v>
      </c>
      <c r="BM56" s="53">
        <v>8.9999999999999998E-4</v>
      </c>
      <c r="BN56" s="53">
        <v>5.0000000000000001E-4</v>
      </c>
      <c r="BO56" s="53">
        <v>3.8E-3</v>
      </c>
      <c r="BP56" s="53">
        <v>2E-3</v>
      </c>
      <c r="BQ56" s="53">
        <v>1.6199999999999999E-2</v>
      </c>
      <c r="BR56" s="53">
        <v>6.1999999999999998E-3</v>
      </c>
      <c r="BS56" s="53">
        <v>6.1100000000000002E-2</v>
      </c>
      <c r="BT56" s="53">
        <v>2.6800000000000001E-2</v>
      </c>
      <c r="BU56" s="53">
        <v>0.1421</v>
      </c>
      <c r="BV56" s="53">
        <v>5.4699999999999999E-2</v>
      </c>
      <c r="BW56" s="53">
        <v>0.27589999999999998</v>
      </c>
      <c r="BX56" s="54">
        <v>0.1051</v>
      </c>
      <c r="BY56" s="64">
        <f>+Fall_Hoy!B56</f>
        <v>0</v>
      </c>
      <c r="BZ56" s="61">
        <f>+Fall_Hoy!C56</f>
        <v>0</v>
      </c>
      <c r="CA56" s="61">
        <f>+Fall_Hoy!D56</f>
        <v>0</v>
      </c>
      <c r="CB56" s="61">
        <f>+Fall_Hoy!E56</f>
        <v>0</v>
      </c>
      <c r="CC56" s="61">
        <f>+Fall_Hoy!F56</f>
        <v>0</v>
      </c>
      <c r="CD56" s="61">
        <f>+Fall_Hoy!G56</f>
        <v>0</v>
      </c>
      <c r="CE56" s="61">
        <f>+Fall_Hoy!H56</f>
        <v>0</v>
      </c>
      <c r="CF56" s="61">
        <f>+Fall_Hoy!I56</f>
        <v>0</v>
      </c>
      <c r="CG56" s="61">
        <f>+Fall_Hoy!J56</f>
        <v>1</v>
      </c>
      <c r="CH56" s="61">
        <f>+Fall_Hoy!K56</f>
        <v>0</v>
      </c>
      <c r="CI56" s="61">
        <f>+Fall_Hoy!L56</f>
        <v>0</v>
      </c>
      <c r="CJ56" s="61">
        <f>+Fall_Hoy!M56</f>
        <v>0</v>
      </c>
      <c r="CK56" s="61">
        <f>+Fall_Hoy!N56</f>
        <v>7</v>
      </c>
      <c r="CL56" s="61">
        <f>+Fall_Hoy!O56</f>
        <v>2</v>
      </c>
      <c r="CM56" s="61">
        <f>+Fall_Hoy!P56</f>
        <v>5</v>
      </c>
      <c r="CN56" s="61">
        <f>+Fall_Hoy!Q56</f>
        <v>4</v>
      </c>
      <c r="CO56" s="61">
        <f>+Fall_Hoy!R56</f>
        <v>0</v>
      </c>
      <c r="CP56" s="61">
        <f>+Fall_Hoy!S56</f>
        <v>1</v>
      </c>
      <c r="CQ56" s="61">
        <f>+Fall_Hoy!T56</f>
        <v>0</v>
      </c>
      <c r="CR56" s="66">
        <f>+Fall_Hoy!U56</f>
        <v>1</v>
      </c>
      <c r="CS56" s="75">
        <f t="shared" si="184"/>
        <v>0.18823890708390656</v>
      </c>
      <c r="CT56" s="76">
        <f t="shared" si="184"/>
        <v>0.24824717441676963</v>
      </c>
      <c r="CU56" s="76">
        <f t="shared" si="185"/>
        <v>0.69542245783171597</v>
      </c>
      <c r="CV56" s="76">
        <f t="shared" si="185"/>
        <v>0.42764844153964926</v>
      </c>
      <c r="CW56" s="76">
        <f t="shared" si="117"/>
        <v>8.3027283646825031E-2</v>
      </c>
      <c r="CX56" s="76">
        <f t="shared" si="126"/>
        <v>8.194142212627141E-2</v>
      </c>
      <c r="CY56" s="76">
        <f t="shared" si="127"/>
        <v>0.15159830254638321</v>
      </c>
      <c r="CZ56" s="76">
        <f t="shared" si="128"/>
        <v>7.1958707492769017E-2</v>
      </c>
      <c r="DA56" s="76">
        <f t="shared" si="129"/>
        <v>0.7</v>
      </c>
      <c r="DB56" s="76">
        <f t="shared" si="130"/>
        <v>8.0756758936231188E-2</v>
      </c>
      <c r="DC56" s="76">
        <f t="shared" si="131"/>
        <v>7.4178001747425087E-2</v>
      </c>
      <c r="DD56" s="76">
        <f t="shared" si="132"/>
        <v>7.0661208905820519E-2</v>
      </c>
      <c r="DE56" s="76">
        <f t="shared" si="133"/>
        <v>0.69542245783171597</v>
      </c>
      <c r="DF56" s="76">
        <f t="shared" si="134"/>
        <v>0.42764844153964926</v>
      </c>
      <c r="DG56" s="76">
        <f t="shared" si="135"/>
        <v>0.18823890708390656</v>
      </c>
      <c r="DH56" s="76">
        <f t="shared" si="136"/>
        <v>0.24824717441676963</v>
      </c>
      <c r="DI56" s="76">
        <f t="shared" si="137"/>
        <v>4.0086461967379E-2</v>
      </c>
      <c r="DJ56" s="76">
        <f t="shared" si="138"/>
        <v>6.0028640877883309E-2</v>
      </c>
      <c r="DK56" s="76">
        <f t="shared" si="139"/>
        <v>0.10723128576273881</v>
      </c>
      <c r="DL56" s="316">
        <f t="shared" si="140"/>
        <v>9.8563575487278884E-2</v>
      </c>
      <c r="DM56" s="85">
        <f>+'Cas_-14'!B55</f>
        <v>3</v>
      </c>
      <c r="DN56" s="62">
        <f>+'Cas_-14'!C55</f>
        <v>3</v>
      </c>
      <c r="DO56" s="62">
        <f>+'Cas_-14'!D55</f>
        <v>22</v>
      </c>
      <c r="DP56" s="62">
        <f>+'Cas_-14'!E55</f>
        <v>24</v>
      </c>
      <c r="DQ56" s="62">
        <f>+'Cas_-14'!F55</f>
        <v>101</v>
      </c>
      <c r="DR56" s="62">
        <f>+'Cas_-14'!G55</f>
        <v>93</v>
      </c>
      <c r="DS56" s="62">
        <f>+'Cas_-14'!H55</f>
        <v>166</v>
      </c>
      <c r="DT56" s="62">
        <f>+'Cas_-14'!I55</f>
        <v>78</v>
      </c>
      <c r="DU56" s="62">
        <f>+'Cas_-14'!J55</f>
        <v>127</v>
      </c>
      <c r="DV56" s="62">
        <f>+'Cas_-14'!K55</f>
        <v>85</v>
      </c>
      <c r="DW56" s="62">
        <f>+'Cas_-14'!L55</f>
        <v>64</v>
      </c>
      <c r="DX56" s="62">
        <f>+'Cas_-14'!M55</f>
        <v>56</v>
      </c>
      <c r="DY56" s="62">
        <f>+'Cas_-14'!N55</f>
        <v>55</v>
      </c>
      <c r="DZ56" s="62">
        <f>+'Cas_-14'!O55</f>
        <v>35</v>
      </c>
      <c r="EA56" s="62">
        <f>+'Cas_-14'!P55</f>
        <v>22</v>
      </c>
      <c r="EB56" s="62">
        <f>+'Cas_-14'!Q55</f>
        <v>20</v>
      </c>
      <c r="EC56" s="62">
        <f>+'Cas_-14'!R55</f>
        <v>8</v>
      </c>
      <c r="ED56" s="62">
        <f>+'Cas_-14'!S55</f>
        <v>13</v>
      </c>
      <c r="EE56" s="62">
        <f>+'Cas_-14'!T55</f>
        <v>2</v>
      </c>
      <c r="EF56" s="86">
        <f>+'Cas_-14'!U55</f>
        <v>3</v>
      </c>
      <c r="EG56" s="201">
        <f t="shared" si="208"/>
        <v>2.315914324661307E-3</v>
      </c>
      <c r="EH56" s="90">
        <f t="shared" si="208"/>
        <v>2.3460623266926351E-3</v>
      </c>
      <c r="EI56" s="90">
        <f t="shared" si="208"/>
        <v>1.7687623287766661E-2</v>
      </c>
      <c r="EJ56" s="90">
        <f t="shared" si="208"/>
        <v>1.9037526053864721E-2</v>
      </c>
      <c r="EK56" s="90">
        <f t="shared" si="208"/>
        <v>8.3027283646825031E-2</v>
      </c>
      <c r="EL56" s="90">
        <f t="shared" si="208"/>
        <v>8.194142212627141E-2</v>
      </c>
      <c r="EM56" s="90">
        <f t="shared" si="208"/>
        <v>0.15159830254638321</v>
      </c>
      <c r="EN56" s="90">
        <f t="shared" si="208"/>
        <v>7.1958707492769017E-2</v>
      </c>
      <c r="EO56" s="90">
        <f t="shared" si="208"/>
        <v>0.1222029551298785</v>
      </c>
      <c r="EP56" s="90">
        <f t="shared" si="208"/>
        <v>8.0756758936231188E-2</v>
      </c>
      <c r="EQ56" s="90">
        <f t="shared" si="208"/>
        <v>7.4178001747425087E-2</v>
      </c>
      <c r="ER56" s="90">
        <f t="shared" si="208"/>
        <v>7.0661208905820519E-2</v>
      </c>
      <c r="ES56" s="90">
        <f t="shared" si="208"/>
        <v>8.8517344275436977E-2</v>
      </c>
      <c r="ET56" s="90">
        <f t="shared" si="208"/>
        <v>4.6399855907051951E-2</v>
      </c>
      <c r="EU56" s="90">
        <f t="shared" si="208"/>
        <v>5.0606147780437434E-2</v>
      </c>
      <c r="EV56" s="90">
        <f t="shared" si="207"/>
        <v>3.3265121371847138E-2</v>
      </c>
      <c r="EW56" s="90">
        <f t="shared" si="187"/>
        <v>4.0086461967379E-2</v>
      </c>
      <c r="EX56" s="90">
        <f t="shared" si="187"/>
        <v>4.2686366528262826E-2</v>
      </c>
      <c r="EY56" s="90">
        <f t="shared" si="187"/>
        <v>0.10723128576273881</v>
      </c>
      <c r="EZ56" s="99">
        <f t="shared" si="187"/>
        <v>3.107709535113903E-2</v>
      </c>
      <c r="FA56" s="119">
        <f t="shared" si="200"/>
        <v>3.719684570748401</v>
      </c>
      <c r="FB56" s="120">
        <f t="shared" si="72"/>
        <v>7.4626865671641776</v>
      </c>
      <c r="FC56" s="120">
        <f t="shared" si="73"/>
        <v>7.8563411896745245</v>
      </c>
      <c r="FD56" s="120">
        <f t="shared" si="73"/>
        <v>9.2165898617511512</v>
      </c>
      <c r="FE56" s="120">
        <f t="shared" si="213"/>
        <v>1</v>
      </c>
      <c r="FF56" s="120">
        <f t="shared" si="213"/>
        <v>1</v>
      </c>
      <c r="FG56" s="120">
        <f t="shared" si="213"/>
        <v>1</v>
      </c>
      <c r="FH56" s="120">
        <f t="shared" si="213"/>
        <v>1</v>
      </c>
      <c r="FI56" s="120">
        <f t="shared" si="213"/>
        <v>5.7281757160130304</v>
      </c>
      <c r="FJ56" s="120">
        <f t="shared" si="213"/>
        <v>1</v>
      </c>
      <c r="FK56" s="120">
        <f t="shared" si="213"/>
        <v>1</v>
      </c>
      <c r="FL56" s="120">
        <f t="shared" si="213"/>
        <v>1</v>
      </c>
      <c r="FM56" s="120">
        <f t="shared" si="213"/>
        <v>7.8563411896745245</v>
      </c>
      <c r="FN56" s="120">
        <f t="shared" si="213"/>
        <v>9.2165898617511512</v>
      </c>
      <c r="FO56" s="120">
        <f t="shared" si="213"/>
        <v>3.719684570748401</v>
      </c>
      <c r="FP56" s="120">
        <f t="shared" si="213"/>
        <v>7.4626865671641776</v>
      </c>
      <c r="FQ56" s="120">
        <f t="shared" si="213"/>
        <v>1</v>
      </c>
      <c r="FR56" s="120">
        <f t="shared" si="213"/>
        <v>1.4062719729995781</v>
      </c>
      <c r="FS56" s="120">
        <f t="shared" si="213"/>
        <v>1</v>
      </c>
      <c r="FT56" s="321">
        <f t="shared" si="121"/>
        <v>3.1715826197272441</v>
      </c>
      <c r="FU56" s="85">
        <f>+Cas_Hoy!B55</f>
        <v>3</v>
      </c>
      <c r="FV56" s="62">
        <f>+Cas_Hoy!C55</f>
        <v>4</v>
      </c>
      <c r="FW56" s="62">
        <f>+Cas_Hoy!D55</f>
        <v>24</v>
      </c>
      <c r="FX56" s="62">
        <f>+Cas_Hoy!E55</f>
        <v>25</v>
      </c>
      <c r="FY56" s="62">
        <f>+Cas_Hoy!F55</f>
        <v>103</v>
      </c>
      <c r="FZ56" s="62">
        <f>+Cas_Hoy!G55</f>
        <v>97</v>
      </c>
      <c r="GA56" s="62">
        <f>+Cas_Hoy!H55</f>
        <v>172</v>
      </c>
      <c r="GB56" s="62">
        <f>+Cas_Hoy!I55</f>
        <v>82</v>
      </c>
      <c r="GC56" s="62">
        <f>+Cas_Hoy!J55</f>
        <v>130</v>
      </c>
      <c r="GD56" s="62">
        <f>+Cas_Hoy!K55</f>
        <v>87</v>
      </c>
      <c r="GE56" s="62">
        <f>+Cas_Hoy!L55</f>
        <v>69</v>
      </c>
      <c r="GF56" s="62">
        <f>+Cas_Hoy!M55</f>
        <v>63</v>
      </c>
      <c r="GG56" s="62">
        <f>+Cas_Hoy!N55</f>
        <v>55</v>
      </c>
      <c r="GH56" s="62">
        <f>+Cas_Hoy!O55</f>
        <v>37</v>
      </c>
      <c r="GI56" s="62">
        <f>+Cas_Hoy!P55</f>
        <v>22</v>
      </c>
      <c r="GJ56" s="62">
        <f>+Cas_Hoy!Q55</f>
        <v>20</v>
      </c>
      <c r="GK56" s="62">
        <f>+Cas_Hoy!R55</f>
        <v>9</v>
      </c>
      <c r="GL56" s="62">
        <f>+Cas_Hoy!S55</f>
        <v>13</v>
      </c>
      <c r="GM56" s="62">
        <f>+Cas_Hoy!T55</f>
        <v>2</v>
      </c>
      <c r="GN56" s="590">
        <f>+Cas_Hoy!U55</f>
        <v>3</v>
      </c>
      <c r="GO56" s="543">
        <f t="shared" si="74"/>
        <v>0.18823890708390656</v>
      </c>
      <c r="GP56" s="112">
        <f t="shared" si="75"/>
        <v>0.24824717441676963</v>
      </c>
      <c r="GQ56" s="112">
        <f t="shared" si="76"/>
        <v>0.69542245783171597</v>
      </c>
      <c r="GR56" s="112">
        <f t="shared" si="77"/>
        <v>0.45208549534191494</v>
      </c>
      <c r="GS56" s="323">
        <f t="shared" si="205"/>
        <v>8.4671388273494838E-2</v>
      </c>
      <c r="GT56" s="323">
        <f t="shared" si="205"/>
        <v>8.5465784368261577E-2</v>
      </c>
      <c r="GU56" s="323">
        <f t="shared" si="205"/>
        <v>0.15707775926492717</v>
      </c>
      <c r="GV56" s="323">
        <f t="shared" si="205"/>
        <v>7.5648897620603325E-2</v>
      </c>
      <c r="GW56" s="323">
        <f t="shared" si="205"/>
        <v>0.7</v>
      </c>
      <c r="GX56" s="323">
        <f t="shared" si="205"/>
        <v>8.2656917970024862E-2</v>
      </c>
      <c r="GY56" s="323">
        <f t="shared" si="205"/>
        <v>7.9973158133942679E-2</v>
      </c>
      <c r="GZ56" s="323">
        <f t="shared" si="204"/>
        <v>7.9493860019048082E-2</v>
      </c>
      <c r="HA56" s="323">
        <f t="shared" si="204"/>
        <v>0.69542245783171597</v>
      </c>
      <c r="HB56" s="323">
        <f t="shared" si="204"/>
        <v>0.45208549534191494</v>
      </c>
      <c r="HC56" s="323">
        <f t="shared" si="204"/>
        <v>0.18823890708390656</v>
      </c>
      <c r="HD56" s="323">
        <f t="shared" si="204"/>
        <v>0.24824717441676963</v>
      </c>
      <c r="HE56" s="323">
        <f t="shared" si="204"/>
        <v>4.5097269713301379E-2</v>
      </c>
      <c r="HF56" s="323">
        <f t="shared" si="204"/>
        <v>6.0028640877883309E-2</v>
      </c>
      <c r="HG56" s="323">
        <f t="shared" si="204"/>
        <v>0.10723128576273881</v>
      </c>
      <c r="HH56" s="327">
        <f t="shared" si="204"/>
        <v>9.8563575487278884E-2</v>
      </c>
      <c r="HI56" s="241">
        <f>+CyF_Tot!B55</f>
        <v>0</v>
      </c>
      <c r="HJ56" s="149">
        <f>+CyF_Tot!C55</f>
        <v>988</v>
      </c>
      <c r="HK56" s="149">
        <f>+CyF_Tot!D55</f>
        <v>1012</v>
      </c>
      <c r="HL56" s="149">
        <f>+CyF_Tot!E55</f>
        <v>1029</v>
      </c>
      <c r="HM56" s="149">
        <f>+CyF_Tot!F55</f>
        <v>0</v>
      </c>
      <c r="HN56" s="149">
        <f>+CyF_Tot!G55</f>
        <v>21</v>
      </c>
      <c r="HO56" s="149">
        <f>+CyF_Tot!H55</f>
        <v>21</v>
      </c>
      <c r="HP56" s="557">
        <f>+CyF_Tot!I55</f>
        <v>21</v>
      </c>
      <c r="HQ56" s="93">
        <f t="shared" si="203"/>
        <v>7.9049533622990442E-2</v>
      </c>
      <c r="HR56" s="90">
        <f t="shared" si="203"/>
        <v>7.8033710013734006E-2</v>
      </c>
      <c r="HS56" s="90">
        <f t="shared" si="203"/>
        <v>7.590209218672038E-2</v>
      </c>
      <c r="HT56" s="90">
        <f t="shared" si="203"/>
        <v>7.6930982211573476E-2</v>
      </c>
      <c r="HU56" s="90">
        <f t="shared" si="203"/>
        <v>7.423369709590745E-2</v>
      </c>
      <c r="HV56" s="90">
        <f t="shared" si="203"/>
        <v>6.9259602997713984E-2</v>
      </c>
      <c r="HW56" s="90">
        <f t="shared" si="203"/>
        <v>6.6821203881659991E-2</v>
      </c>
      <c r="HX56" s="90">
        <f t="shared" si="203"/>
        <v>6.6147250207844108E-2</v>
      </c>
      <c r="HY56" s="90">
        <f t="shared" si="203"/>
        <v>6.3419462808816648E-2</v>
      </c>
      <c r="HZ56" s="90">
        <f t="shared" si="206"/>
        <v>6.4230394761493656E-2</v>
      </c>
      <c r="IA56" s="90">
        <f t="shared" si="206"/>
        <v>5.2650850430080873E-2</v>
      </c>
      <c r="IB56" s="90">
        <f t="shared" si="206"/>
        <v>4.8362362726626335E-2</v>
      </c>
      <c r="IC56" s="90">
        <f t="shared" si="206"/>
        <v>3.7917077843369916E-2</v>
      </c>
      <c r="ID56" s="90">
        <f t="shared" si="206"/>
        <v>4.6031164173370803E-2</v>
      </c>
      <c r="IE56" s="90">
        <f t="shared" si="206"/>
        <v>2.6528943067881991E-2</v>
      </c>
      <c r="IF56" s="90">
        <f t="shared" si="206"/>
        <v>3.668946927500992E-2</v>
      </c>
      <c r="IG56" s="90">
        <f t="shared" si="206"/>
        <v>1.2178472118542625E-2</v>
      </c>
      <c r="IH56" s="90">
        <f t="shared" si="206"/>
        <v>1.8584663817684147E-2</v>
      </c>
      <c r="II56" s="90">
        <f t="shared" si="206"/>
        <v>1.1381749643497782E-3</v>
      </c>
      <c r="IJ56" s="673">
        <f t="shared" si="206"/>
        <v>5.890896340431934E-3</v>
      </c>
      <c r="IK56" s="686"/>
      <c r="IL56" s="687"/>
      <c r="IM56" s="687"/>
      <c r="IN56" s="687"/>
      <c r="IO56" s="687"/>
      <c r="IP56" s="687"/>
      <c r="IQ56" s="687"/>
      <c r="IR56" s="687"/>
      <c r="IS56" s="687"/>
      <c r="IT56" s="687"/>
      <c r="IU56" s="687"/>
      <c r="IV56" s="687"/>
      <c r="IW56" s="687"/>
      <c r="IX56" s="687"/>
      <c r="IY56" s="687"/>
      <c r="IZ56" s="687"/>
      <c r="JA56" s="687"/>
      <c r="JB56" s="687"/>
      <c r="JC56" s="687"/>
      <c r="JD56" s="688"/>
      <c r="JF56" s="624">
        <f t="shared" si="201"/>
        <v>0</v>
      </c>
      <c r="JG56" s="625">
        <f t="shared" si="201"/>
        <v>0</v>
      </c>
      <c r="JH56" s="625">
        <f t="shared" si="201"/>
        <v>0</v>
      </c>
      <c r="JI56" s="625">
        <f t="shared" si="201"/>
        <v>0</v>
      </c>
      <c r="JJ56" s="625">
        <f t="shared" si="201"/>
        <v>0</v>
      </c>
      <c r="JK56" s="625">
        <f t="shared" si="201"/>
        <v>0</v>
      </c>
      <c r="JL56" s="625">
        <f t="shared" si="201"/>
        <v>0</v>
      </c>
      <c r="JM56" s="625">
        <f t="shared" si="201"/>
        <v>0</v>
      </c>
      <c r="JN56" s="625">
        <f t="shared" si="201"/>
        <v>962.2279931486496</v>
      </c>
      <c r="JO56" s="625">
        <f t="shared" si="201"/>
        <v>0</v>
      </c>
      <c r="JP56" s="625">
        <f t="shared" si="201"/>
        <v>0</v>
      </c>
      <c r="JQ56" s="625">
        <f t="shared" si="201"/>
        <v>0</v>
      </c>
      <c r="JR56" s="625">
        <f t="shared" si="201"/>
        <v>11265.843816873798</v>
      </c>
      <c r="JS56" s="625">
        <f t="shared" si="201"/>
        <v>2651.4203375458255</v>
      </c>
      <c r="JT56" s="625">
        <f t="shared" si="201"/>
        <v>11501.39722282669</v>
      </c>
      <c r="JU56" s="625">
        <f t="shared" si="201"/>
        <v>6653.0242743694271</v>
      </c>
      <c r="JV56" s="625">
        <f t="shared" si="209"/>
        <v>0</v>
      </c>
      <c r="JW56" s="625">
        <f t="shared" si="209"/>
        <v>3283.5666560202171</v>
      </c>
      <c r="JX56" s="625">
        <f t="shared" si="209"/>
        <v>0</v>
      </c>
      <c r="JY56" s="626">
        <f t="shared" si="209"/>
        <v>10359.03178371301</v>
      </c>
      <c r="JZ56" s="642">
        <f t="shared" si="210"/>
        <v>0</v>
      </c>
      <c r="KA56" s="625">
        <f t="shared" si="210"/>
        <v>0</v>
      </c>
      <c r="KB56" s="625">
        <f t="shared" si="211"/>
        <v>333.66218065142726</v>
      </c>
      <c r="KC56" s="625">
        <f t="shared" si="211"/>
        <v>0</v>
      </c>
      <c r="KD56" s="625">
        <f t="shared" si="212"/>
        <v>9416.9581367277624</v>
      </c>
      <c r="KE56" s="645">
        <f t="shared" si="212"/>
        <v>4554.1902466502961</v>
      </c>
      <c r="KF56" s="624">
        <f t="shared" si="195"/>
        <v>0</v>
      </c>
      <c r="KG56" s="625">
        <f t="shared" si="196"/>
        <v>168.7463017944975</v>
      </c>
      <c r="KH56" s="626">
        <f t="shared" si="197"/>
        <v>6598.6546302230854</v>
      </c>
    </row>
    <row r="57" spans="1:294" s="649" customFormat="1" ht="14.4">
      <c r="A57" s="510" t="s">
        <v>67</v>
      </c>
      <c r="B57" s="538">
        <v>23704</v>
      </c>
      <c r="C57" s="526">
        <f t="shared" si="198"/>
        <v>1446</v>
      </c>
      <c r="D57" s="517">
        <f t="shared" si="199"/>
        <v>53</v>
      </c>
      <c r="E57" s="495">
        <f t="shared" si="48"/>
        <v>8.909555404343978E-3</v>
      </c>
      <c r="F57" s="208">
        <f t="shared" si="161"/>
        <v>5.7964900438744513E-2</v>
      </c>
      <c r="G57" s="30">
        <f t="shared" si="162"/>
        <v>4.3294537443490579</v>
      </c>
      <c r="H57" s="29">
        <f t="shared" si="163"/>
        <v>0.25095635524534277</v>
      </c>
      <c r="I57" s="33">
        <f t="shared" si="164"/>
        <v>0.26410690661191094</v>
      </c>
      <c r="J57" s="353">
        <f t="shared" si="165"/>
        <v>0.31237652656940268</v>
      </c>
      <c r="K57" s="581">
        <f t="shared" si="202"/>
        <v>7.1577386933836867E-3</v>
      </c>
      <c r="L57" s="354">
        <f t="shared" si="51"/>
        <v>5.3890634540037272</v>
      </c>
      <c r="M57" s="355">
        <f t="shared" si="166"/>
        <v>0.32851825392488126</v>
      </c>
      <c r="N57" s="826"/>
      <c r="O57" s="364" t="s">
        <v>226</v>
      </c>
      <c r="P57" s="20" t="s">
        <v>228</v>
      </c>
      <c r="Q57" s="20"/>
      <c r="R57" s="20"/>
      <c r="S57" s="166">
        <f t="shared" si="167"/>
        <v>1446</v>
      </c>
      <c r="T57" s="167">
        <f t="shared" si="168"/>
        <v>6100.2362470469116</v>
      </c>
      <c r="U57" s="166">
        <f t="shared" si="169"/>
        <v>39</v>
      </c>
      <c r="V57" s="168">
        <f t="shared" si="170"/>
        <v>2.7718550106609809E-2</v>
      </c>
      <c r="W57" s="167">
        <f t="shared" si="171"/>
        <v>164.52919338508269</v>
      </c>
      <c r="X57" s="166">
        <f t="shared" si="172"/>
        <v>72</v>
      </c>
      <c r="Y57" s="168">
        <f t="shared" si="173"/>
        <v>5.2401746724890827E-2</v>
      </c>
      <c r="Z57" s="167">
        <f t="shared" si="174"/>
        <v>303.74620317246035</v>
      </c>
      <c r="AA57" s="166">
        <f t="shared" si="175"/>
        <v>53</v>
      </c>
      <c r="AB57" s="167">
        <f t="shared" si="176"/>
        <v>2235.9095511306109</v>
      </c>
      <c r="AC57" s="169">
        <f t="shared" si="177"/>
        <v>3.6652835408022132E-2</v>
      </c>
      <c r="AD57" s="166">
        <f t="shared" si="178"/>
        <v>0</v>
      </c>
      <c r="AE57" s="168">
        <f t="shared" si="179"/>
        <v>0</v>
      </c>
      <c r="AF57" s="167">
        <f t="shared" si="180"/>
        <v>0</v>
      </c>
      <c r="AG57" s="166">
        <f t="shared" si="181"/>
        <v>1</v>
      </c>
      <c r="AH57" s="168">
        <f t="shared" si="182"/>
        <v>1.9230769230769232E-2</v>
      </c>
      <c r="AI57" s="365">
        <f t="shared" si="183"/>
        <v>42.186972662841711</v>
      </c>
      <c r="AJ57" s="830"/>
      <c r="AK57" s="85">
        <v>1858.0137567883833</v>
      </c>
      <c r="AL57" s="62">
        <v>1808.5119949392067</v>
      </c>
      <c r="AM57" s="62">
        <v>1776.7581868838902</v>
      </c>
      <c r="AN57" s="62">
        <v>1715.5905137469649</v>
      </c>
      <c r="AO57" s="62">
        <v>1382.1189113185035</v>
      </c>
      <c r="AP57" s="62">
        <v>1367.3454377042908</v>
      </c>
      <c r="AQ57" s="62">
        <v>1522.8496789069827</v>
      </c>
      <c r="AR57" s="62">
        <v>1552.9990510166854</v>
      </c>
      <c r="AS57" s="62">
        <v>1574.0821539364006</v>
      </c>
      <c r="AT57" s="62">
        <v>1650.88691742732</v>
      </c>
      <c r="AU57" s="62">
        <v>1218.6055659433619</v>
      </c>
      <c r="AV57" s="62">
        <v>1195.2604304307617</v>
      </c>
      <c r="AW57" s="62">
        <v>1103.9673218602613</v>
      </c>
      <c r="AX57" s="62">
        <v>1186.3079726991632</v>
      </c>
      <c r="AY57" s="62">
        <v>744.22765214683545</v>
      </c>
      <c r="AZ57" s="62">
        <v>961.28900587200906</v>
      </c>
      <c r="BA57" s="62">
        <v>319.18963502879183</v>
      </c>
      <c r="BB57" s="62">
        <v>541.2071800153999</v>
      </c>
      <c r="BC57" s="62">
        <v>32.187190086936994</v>
      </c>
      <c r="BD57" s="86">
        <v>192.60169185706397</v>
      </c>
      <c r="BE57" s="258">
        <v>2.0000000000000002E-5</v>
      </c>
      <c r="BF57" s="43">
        <v>2.0000000000000002E-5</v>
      </c>
      <c r="BG57" s="53">
        <v>5.0000000000000002E-5</v>
      </c>
      <c r="BH57" s="53">
        <v>4.0000000000000003E-5</v>
      </c>
      <c r="BI57" s="53">
        <v>1.2518952302791728E-4</v>
      </c>
      <c r="BJ57" s="53">
        <v>1.2406223545552731E-4</v>
      </c>
      <c r="BK57" s="53">
        <v>3.4000000000000002E-4</v>
      </c>
      <c r="BL57" s="53">
        <v>1.8000000000000001E-4</v>
      </c>
      <c r="BM57" s="53">
        <v>8.9999999999999998E-4</v>
      </c>
      <c r="BN57" s="53">
        <v>5.0000000000000001E-4</v>
      </c>
      <c r="BO57" s="53">
        <v>3.8E-3</v>
      </c>
      <c r="BP57" s="53">
        <v>2E-3</v>
      </c>
      <c r="BQ57" s="53">
        <v>1.6199999999999999E-2</v>
      </c>
      <c r="BR57" s="53">
        <v>6.1999999999999998E-3</v>
      </c>
      <c r="BS57" s="53">
        <v>6.1100000000000002E-2</v>
      </c>
      <c r="BT57" s="53">
        <v>2.6800000000000001E-2</v>
      </c>
      <c r="BU57" s="53">
        <v>0.1421</v>
      </c>
      <c r="BV57" s="53">
        <v>5.4699999999999999E-2</v>
      </c>
      <c r="BW57" s="53">
        <v>0.27589999999999998</v>
      </c>
      <c r="BX57" s="54">
        <v>0.1051</v>
      </c>
      <c r="BY57" s="64">
        <f>+Fall_Hoy!B57</f>
        <v>0</v>
      </c>
      <c r="BZ57" s="61">
        <f>+Fall_Hoy!C57</f>
        <v>0</v>
      </c>
      <c r="CA57" s="61">
        <f>+Fall_Hoy!D57</f>
        <v>0</v>
      </c>
      <c r="CB57" s="61">
        <f>+Fall_Hoy!E57</f>
        <v>0</v>
      </c>
      <c r="CC57" s="61">
        <f>+Fall_Hoy!F57</f>
        <v>0</v>
      </c>
      <c r="CD57" s="61">
        <f>+Fall_Hoy!G57</f>
        <v>0</v>
      </c>
      <c r="CE57" s="61">
        <f>+Fall_Hoy!H57</f>
        <v>0</v>
      </c>
      <c r="CF57" s="61">
        <f>+Fall_Hoy!I57</f>
        <v>0</v>
      </c>
      <c r="CG57" s="61">
        <f>+Fall_Hoy!J57</f>
        <v>3</v>
      </c>
      <c r="CH57" s="61">
        <f>+Fall_Hoy!K57</f>
        <v>0</v>
      </c>
      <c r="CI57" s="61">
        <f>+Fall_Hoy!L57</f>
        <v>4</v>
      </c>
      <c r="CJ57" s="61">
        <f>+Fall_Hoy!M57</f>
        <v>2</v>
      </c>
      <c r="CK57" s="61">
        <f>+Fall_Hoy!N57</f>
        <v>6</v>
      </c>
      <c r="CL57" s="61">
        <f>+Fall_Hoy!O57</f>
        <v>4</v>
      </c>
      <c r="CM57" s="61">
        <f>+Fall_Hoy!P57</f>
        <v>13</v>
      </c>
      <c r="CN57" s="61">
        <f>+Fall_Hoy!Q57</f>
        <v>5</v>
      </c>
      <c r="CO57" s="61">
        <f>+Fall_Hoy!R57</f>
        <v>5</v>
      </c>
      <c r="CP57" s="61">
        <f>+Fall_Hoy!S57</f>
        <v>5</v>
      </c>
      <c r="CQ57" s="61">
        <f>+Fall_Hoy!T57</f>
        <v>2</v>
      </c>
      <c r="CR57" s="66">
        <f>+Fall_Hoy!U57</f>
        <v>2</v>
      </c>
      <c r="CS57" s="75">
        <f t="shared" si="184"/>
        <v>0.28588827199990952</v>
      </c>
      <c r="CT57" s="76">
        <f t="shared" si="184"/>
        <v>0.19408020172857876</v>
      </c>
      <c r="CU57" s="76">
        <f t="shared" si="185"/>
        <v>0.33549033837910225</v>
      </c>
      <c r="CV57" s="76">
        <f t="shared" si="185"/>
        <v>0.54383963116649103</v>
      </c>
      <c r="CW57" s="76">
        <f t="shared" si="117"/>
        <v>8.0311468927162746E-2</v>
      </c>
      <c r="CX57" s="76">
        <f t="shared" si="126"/>
        <v>0.10897026888111321</v>
      </c>
      <c r="CY57" s="76">
        <f t="shared" si="127"/>
        <v>8.0769626643834344E-2</v>
      </c>
      <c r="CZ57" s="76">
        <f t="shared" si="128"/>
        <v>7.7269847603217062E-2</v>
      </c>
      <c r="DA57" s="76">
        <f t="shared" si="129"/>
        <v>0.7</v>
      </c>
      <c r="DB57" s="76">
        <f t="shared" si="130"/>
        <v>7.9351286037292898E-2</v>
      </c>
      <c r="DC57" s="76">
        <f t="shared" si="131"/>
        <v>0.7</v>
      </c>
      <c r="DD57" s="76">
        <f t="shared" si="132"/>
        <v>0.7</v>
      </c>
      <c r="DE57" s="76">
        <f t="shared" si="133"/>
        <v>0.33549033837910225</v>
      </c>
      <c r="DF57" s="76">
        <f t="shared" si="134"/>
        <v>0.54383963116649103</v>
      </c>
      <c r="DG57" s="76">
        <f t="shared" si="135"/>
        <v>0.28588827199990952</v>
      </c>
      <c r="DH57" s="76">
        <f t="shared" si="136"/>
        <v>0.19408020172857876</v>
      </c>
      <c r="DI57" s="76">
        <f t="shared" si="137"/>
        <v>0.11023693919536236</v>
      </c>
      <c r="DJ57" s="76">
        <f t="shared" si="138"/>
        <v>0.16889590829591655</v>
      </c>
      <c r="DK57" s="76">
        <f t="shared" si="139"/>
        <v>0.22521392027300446</v>
      </c>
      <c r="DL57" s="316">
        <f t="shared" si="140"/>
        <v>9.880232896648633E-2</v>
      </c>
      <c r="DM57" s="85">
        <f>+'Cas_-14'!B56</f>
        <v>4</v>
      </c>
      <c r="DN57" s="62">
        <f>+'Cas_-14'!C56</f>
        <v>2</v>
      </c>
      <c r="DO57" s="62">
        <f>+'Cas_-14'!D56</f>
        <v>27</v>
      </c>
      <c r="DP57" s="62">
        <f>+'Cas_-14'!E56</f>
        <v>39</v>
      </c>
      <c r="DQ57" s="62">
        <f>+'Cas_-14'!F56</f>
        <v>111</v>
      </c>
      <c r="DR57" s="62">
        <f>+'Cas_-14'!G56</f>
        <v>149</v>
      </c>
      <c r="DS57" s="62">
        <f>+'Cas_-14'!H56</f>
        <v>123</v>
      </c>
      <c r="DT57" s="62">
        <f>+'Cas_-14'!I56</f>
        <v>120</v>
      </c>
      <c r="DU57" s="62">
        <f>+'Cas_-14'!J56</f>
        <v>122</v>
      </c>
      <c r="DV57" s="62">
        <f>+'Cas_-14'!K56</f>
        <v>131</v>
      </c>
      <c r="DW57" s="62">
        <f>+'Cas_-14'!L56</f>
        <v>101</v>
      </c>
      <c r="DX57" s="62">
        <f>+'Cas_-14'!M56</f>
        <v>142</v>
      </c>
      <c r="DY57" s="62">
        <f>+'Cas_-14'!N56</f>
        <v>68</v>
      </c>
      <c r="DZ57" s="62">
        <f>+'Cas_-14'!O56</f>
        <v>58</v>
      </c>
      <c r="EA57" s="62">
        <f>+'Cas_-14'!P56</f>
        <v>60</v>
      </c>
      <c r="EB57" s="62">
        <f>+'Cas_-14'!Q56</f>
        <v>50</v>
      </c>
      <c r="EC57" s="62">
        <f>+'Cas_-14'!R56</f>
        <v>15</v>
      </c>
      <c r="ED57" s="62">
        <f>+'Cas_-14'!S56</f>
        <v>26</v>
      </c>
      <c r="EE57" s="62">
        <f>+'Cas_-14'!T56</f>
        <v>4</v>
      </c>
      <c r="EF57" s="86">
        <f>+'Cas_-14'!U56</f>
        <v>7</v>
      </c>
      <c r="EG57" s="201">
        <f t="shared" si="208"/>
        <v>2.1528365898184124E-3</v>
      </c>
      <c r="EH57" s="91">
        <f t="shared" si="208"/>
        <v>1.1058815233720527E-3</v>
      </c>
      <c r="EI57" s="91">
        <f t="shared" si="208"/>
        <v>1.5196215331560159E-2</v>
      </c>
      <c r="EJ57" s="91">
        <f t="shared" si="208"/>
        <v>2.2732697393401519E-2</v>
      </c>
      <c r="EK57" s="91">
        <f t="shared" si="208"/>
        <v>8.0311468927162746E-2</v>
      </c>
      <c r="EL57" s="91">
        <f t="shared" si="208"/>
        <v>0.10897026888111321</v>
      </c>
      <c r="EM57" s="91">
        <f t="shared" si="208"/>
        <v>8.0769626643834344E-2</v>
      </c>
      <c r="EN57" s="91">
        <f t="shared" si="208"/>
        <v>7.7269847603217062E-2</v>
      </c>
      <c r="EO57" s="91">
        <f t="shared" si="208"/>
        <v>7.7505484510390618E-2</v>
      </c>
      <c r="EP57" s="91">
        <f t="shared" si="208"/>
        <v>7.9351286037292898E-2</v>
      </c>
      <c r="EQ57" s="91">
        <f t="shared" si="208"/>
        <v>8.2881617171847263E-2</v>
      </c>
      <c r="ER57" s="91">
        <f t="shared" si="208"/>
        <v>0.11880256083506789</v>
      </c>
      <c r="ES57" s="91">
        <f t="shared" si="208"/>
        <v>6.1596026126403178E-2</v>
      </c>
      <c r="ET57" s="91">
        <f t="shared" si="208"/>
        <v>4.8891182841867546E-2</v>
      </c>
      <c r="EU57" s="91">
        <f t="shared" si="208"/>
        <v>8.0620492703974478E-2</v>
      </c>
      <c r="EV57" s="91">
        <f t="shared" si="207"/>
        <v>5.2013494063259114E-2</v>
      </c>
      <c r="EW57" s="91">
        <f t="shared" si="187"/>
        <v>4.6994007178982979E-2</v>
      </c>
      <c r="EX57" s="91">
        <f t="shared" si="187"/>
        <v>4.8040752155690501E-2</v>
      </c>
      <c r="EY57" s="91">
        <f t="shared" si="187"/>
        <v>0.12427304120664387</v>
      </c>
      <c r="EZ57" s="100">
        <f t="shared" si="187"/>
        <v>3.634443671032199E-2</v>
      </c>
      <c r="FA57" s="119">
        <f t="shared" si="200"/>
        <v>3.5460992907801421</v>
      </c>
      <c r="FB57" s="120">
        <f t="shared" si="72"/>
        <v>3.7313432835820892</v>
      </c>
      <c r="FC57" s="120">
        <f t="shared" si="73"/>
        <v>5.4466230936819171</v>
      </c>
      <c r="FD57" s="120">
        <f t="shared" si="73"/>
        <v>11.123470522803114</v>
      </c>
      <c r="FE57" s="120">
        <f t="shared" si="213"/>
        <v>1</v>
      </c>
      <c r="FF57" s="120">
        <f t="shared" si="213"/>
        <v>1</v>
      </c>
      <c r="FG57" s="120">
        <f t="shared" si="213"/>
        <v>1</v>
      </c>
      <c r="FH57" s="120">
        <f t="shared" si="213"/>
        <v>1</v>
      </c>
      <c r="FI57" s="120">
        <f t="shared" si="213"/>
        <v>9.0316189160285276</v>
      </c>
      <c r="FJ57" s="120">
        <f t="shared" si="213"/>
        <v>1</v>
      </c>
      <c r="FK57" s="120">
        <f t="shared" si="213"/>
        <v>8.4457811501025084</v>
      </c>
      <c r="FL57" s="120">
        <f t="shared" si="213"/>
        <v>5.8921288824051627</v>
      </c>
      <c r="FM57" s="120">
        <f t="shared" si="213"/>
        <v>5.4466230936819171</v>
      </c>
      <c r="FN57" s="120">
        <f t="shared" si="213"/>
        <v>11.123470522803114</v>
      </c>
      <c r="FO57" s="120">
        <f t="shared" si="213"/>
        <v>3.5460992907801421</v>
      </c>
      <c r="FP57" s="120">
        <f t="shared" si="213"/>
        <v>3.7313432835820892</v>
      </c>
      <c r="FQ57" s="120">
        <f t="shared" si="213"/>
        <v>2.345765892563922</v>
      </c>
      <c r="FR57" s="120">
        <f t="shared" si="213"/>
        <v>3.5156799324989456</v>
      </c>
      <c r="FS57" s="120">
        <f t="shared" si="213"/>
        <v>1.8122508155128669</v>
      </c>
      <c r="FT57" s="321">
        <f t="shared" si="121"/>
        <v>2.718499388337638</v>
      </c>
      <c r="FU57" s="85">
        <f>+Cas_Hoy!B56</f>
        <v>5</v>
      </c>
      <c r="FV57" s="62">
        <f>+Cas_Hoy!C56</f>
        <v>2</v>
      </c>
      <c r="FW57" s="62">
        <f>+Cas_Hoy!D56</f>
        <v>28</v>
      </c>
      <c r="FX57" s="62">
        <f>+Cas_Hoy!E56</f>
        <v>40</v>
      </c>
      <c r="FY57" s="62">
        <f>+Cas_Hoy!F56</f>
        <v>118</v>
      </c>
      <c r="FZ57" s="62">
        <f>+Cas_Hoy!G56</f>
        <v>155</v>
      </c>
      <c r="GA57" s="62">
        <f>+Cas_Hoy!H56</f>
        <v>127</v>
      </c>
      <c r="GB57" s="62">
        <f>+Cas_Hoy!I56</f>
        <v>127</v>
      </c>
      <c r="GC57" s="62">
        <f>+Cas_Hoy!J56</f>
        <v>132</v>
      </c>
      <c r="GD57" s="62">
        <f>+Cas_Hoy!K56</f>
        <v>137</v>
      </c>
      <c r="GE57" s="62">
        <f>+Cas_Hoy!L56</f>
        <v>105</v>
      </c>
      <c r="GF57" s="62">
        <f>+Cas_Hoy!M56</f>
        <v>148</v>
      </c>
      <c r="GG57" s="62">
        <f>+Cas_Hoy!N56</f>
        <v>76</v>
      </c>
      <c r="GH57" s="62">
        <f>+Cas_Hoy!O56</f>
        <v>63</v>
      </c>
      <c r="GI57" s="62">
        <f>+Cas_Hoy!P56</f>
        <v>64</v>
      </c>
      <c r="GJ57" s="62">
        <f>+Cas_Hoy!Q56</f>
        <v>51</v>
      </c>
      <c r="GK57" s="62">
        <f>+Cas_Hoy!R56</f>
        <v>15</v>
      </c>
      <c r="GL57" s="62">
        <f>+Cas_Hoy!S56</f>
        <v>26</v>
      </c>
      <c r="GM57" s="62">
        <f>+Cas_Hoy!T56</f>
        <v>4</v>
      </c>
      <c r="GN57" s="590">
        <f>+Cas_Hoy!U56</f>
        <v>7</v>
      </c>
      <c r="GO57" s="543">
        <f t="shared" si="74"/>
        <v>0.3049474901332368</v>
      </c>
      <c r="GP57" s="112">
        <f t="shared" si="75"/>
        <v>0.19796180576315037</v>
      </c>
      <c r="GQ57" s="112">
        <f t="shared" si="76"/>
        <v>0.3749597899531143</v>
      </c>
      <c r="GR57" s="112">
        <f t="shared" si="77"/>
        <v>0.59072235799118855</v>
      </c>
      <c r="GS57" s="323">
        <f t="shared" si="205"/>
        <v>8.5376156156803648E-2</v>
      </c>
      <c r="GT57" s="323">
        <f t="shared" si="205"/>
        <v>0.11335833339981576</v>
      </c>
      <c r="GU57" s="323">
        <f t="shared" si="205"/>
        <v>8.3396281168837086E-2</v>
      </c>
      <c r="GV57" s="323">
        <f t="shared" si="205"/>
        <v>8.1777255380071398E-2</v>
      </c>
      <c r="GW57" s="323">
        <f t="shared" si="205"/>
        <v>0.7</v>
      </c>
      <c r="GX57" s="323">
        <f t="shared" si="205"/>
        <v>8.2985696084802496E-2</v>
      </c>
      <c r="GY57" s="323">
        <f t="shared" si="205"/>
        <v>0.7</v>
      </c>
      <c r="GZ57" s="323">
        <f t="shared" si="204"/>
        <v>0.7</v>
      </c>
      <c r="HA57" s="323">
        <f t="shared" si="204"/>
        <v>0.3749597899531143</v>
      </c>
      <c r="HB57" s="323">
        <f t="shared" si="204"/>
        <v>0.59072235799118855</v>
      </c>
      <c r="HC57" s="323">
        <f t="shared" si="204"/>
        <v>0.3049474901332368</v>
      </c>
      <c r="HD57" s="323">
        <f t="shared" si="204"/>
        <v>0.19796180576315037</v>
      </c>
      <c r="HE57" s="323">
        <f t="shared" si="204"/>
        <v>0.11023693919536236</v>
      </c>
      <c r="HF57" s="323">
        <f t="shared" si="204"/>
        <v>0.16889590829591655</v>
      </c>
      <c r="HG57" s="323">
        <f t="shared" si="204"/>
        <v>0.22521392027300446</v>
      </c>
      <c r="HH57" s="327">
        <f t="shared" si="204"/>
        <v>9.8802328966486344E-2</v>
      </c>
      <c r="HI57" s="241">
        <f>+CyF_Tot!B56</f>
        <v>0</v>
      </c>
      <c r="HJ57" s="149">
        <f>+CyF_Tot!C56</f>
        <v>1374</v>
      </c>
      <c r="HK57" s="149">
        <f>+CyF_Tot!D56</f>
        <v>1407</v>
      </c>
      <c r="HL57" s="149">
        <f>+CyF_Tot!E56</f>
        <v>1446</v>
      </c>
      <c r="HM57" s="149">
        <f>+CyF_Tot!F56</f>
        <v>0</v>
      </c>
      <c r="HN57" s="149">
        <f>+CyF_Tot!G56</f>
        <v>52</v>
      </c>
      <c r="HO57" s="149">
        <f>+CyF_Tot!H56</f>
        <v>53</v>
      </c>
      <c r="HP57" s="557">
        <f>+CyF_Tot!I56</f>
        <v>53</v>
      </c>
      <c r="HQ57" s="93">
        <f t="shared" si="203"/>
        <v>7.8383975564815356E-2</v>
      </c>
      <c r="HR57" s="90">
        <f t="shared" si="203"/>
        <v>7.629564609092164E-2</v>
      </c>
      <c r="HS57" s="90">
        <f t="shared" si="203"/>
        <v>7.4956049058550883E-2</v>
      </c>
      <c r="HT57" s="90">
        <f t="shared" si="203"/>
        <v>7.2375570104073778E-2</v>
      </c>
      <c r="HU57" s="90">
        <f t="shared" si="203"/>
        <v>5.830741272859026E-2</v>
      </c>
      <c r="HV57" s="90">
        <f t="shared" si="203"/>
        <v>5.7684164601092255E-2</v>
      </c>
      <c r="HW57" s="90">
        <f t="shared" si="203"/>
        <v>6.4244417773666157E-2</v>
      </c>
      <c r="HX57" s="90">
        <f t="shared" si="203"/>
        <v>6.5516328510660027E-2</v>
      </c>
      <c r="HY57" s="90">
        <f t="shared" si="203"/>
        <v>6.640576079718194E-2</v>
      </c>
      <c r="HZ57" s="90">
        <f t="shared" si="206"/>
        <v>6.9645921254949381E-2</v>
      </c>
      <c r="IA57" s="90">
        <f t="shared" si="206"/>
        <v>5.1409279697239366E-2</v>
      </c>
      <c r="IB57" s="90">
        <f t="shared" si="206"/>
        <v>5.0424419103558965E-2</v>
      </c>
      <c r="IC57" s="90">
        <f t="shared" si="206"/>
        <v>4.6573039227989423E-2</v>
      </c>
      <c r="ID57" s="90">
        <f t="shared" si="206"/>
        <v>5.0046742013970774E-2</v>
      </c>
      <c r="IE57" s="90">
        <f t="shared" si="206"/>
        <v>3.1396711616049421E-2</v>
      </c>
      <c r="IF57" s="90">
        <f t="shared" si="206"/>
        <v>4.0553873011812736E-2</v>
      </c>
      <c r="IG57" s="90">
        <f t="shared" si="206"/>
        <v>1.3465644407222066E-2</v>
      </c>
      <c r="IH57" s="90">
        <f t="shared" si="206"/>
        <v>2.2831892508243329E-2</v>
      </c>
      <c r="II57" s="90">
        <f t="shared" si="206"/>
        <v>1.3578801082913007E-3</v>
      </c>
      <c r="IJ57" s="673">
        <f t="shared" si="206"/>
        <v>8.125282309191021E-3</v>
      </c>
      <c r="IK57" s="686"/>
      <c r="IL57" s="687"/>
      <c r="IM57" s="687"/>
      <c r="IN57" s="687"/>
      <c r="IO57" s="687"/>
      <c r="IP57" s="687"/>
      <c r="IQ57" s="687"/>
      <c r="IR57" s="687"/>
      <c r="IS57" s="687"/>
      <c r="IT57" s="687"/>
      <c r="IU57" s="687"/>
      <c r="IV57" s="687"/>
      <c r="IW57" s="687"/>
      <c r="IX57" s="687"/>
      <c r="IY57" s="687"/>
      <c r="IZ57" s="687"/>
      <c r="JA57" s="687"/>
      <c r="JB57" s="687"/>
      <c r="JC57" s="687"/>
      <c r="JD57" s="688"/>
      <c r="JF57" s="624">
        <f t="shared" si="201"/>
        <v>0</v>
      </c>
      <c r="JG57" s="625">
        <f t="shared" si="201"/>
        <v>0</v>
      </c>
      <c r="JH57" s="625">
        <f t="shared" si="201"/>
        <v>0</v>
      </c>
      <c r="JI57" s="625">
        <f t="shared" si="201"/>
        <v>0</v>
      </c>
      <c r="JJ57" s="625">
        <f t="shared" si="201"/>
        <v>0</v>
      </c>
      <c r="JK57" s="625">
        <f t="shared" si="201"/>
        <v>0</v>
      </c>
      <c r="JL57" s="625">
        <f t="shared" si="201"/>
        <v>0</v>
      </c>
      <c r="JM57" s="625">
        <f t="shared" si="201"/>
        <v>0</v>
      </c>
      <c r="JN57" s="625">
        <f t="shared" si="201"/>
        <v>1905.8725699276383</v>
      </c>
      <c r="JO57" s="625">
        <f t="shared" si="201"/>
        <v>0</v>
      </c>
      <c r="JP57" s="625">
        <f t="shared" si="201"/>
        <v>3282.4402840335551</v>
      </c>
      <c r="JQ57" s="625">
        <f t="shared" si="201"/>
        <v>1673.2755047192661</v>
      </c>
      <c r="JR57" s="625">
        <f t="shared" si="201"/>
        <v>5434.9434817414567</v>
      </c>
      <c r="JS57" s="625">
        <f t="shared" si="201"/>
        <v>3371.8057132322447</v>
      </c>
      <c r="JT57" s="625">
        <f t="shared" si="201"/>
        <v>17467.773419194469</v>
      </c>
      <c r="JU57" s="625">
        <f t="shared" si="201"/>
        <v>5201.3494063259113</v>
      </c>
      <c r="JV57" s="625">
        <f t="shared" si="209"/>
        <v>15664.669059660993</v>
      </c>
      <c r="JW57" s="625">
        <f t="shared" si="209"/>
        <v>9238.6061837866346</v>
      </c>
      <c r="JX57" s="625">
        <f t="shared" si="209"/>
        <v>62136.520603321937</v>
      </c>
      <c r="JY57" s="626">
        <f t="shared" si="209"/>
        <v>10384.124774377711</v>
      </c>
      <c r="JZ57" s="642">
        <f t="shared" si="210"/>
        <v>0</v>
      </c>
      <c r="KA57" s="625">
        <f t="shared" si="210"/>
        <v>0</v>
      </c>
      <c r="KB57" s="625">
        <f t="shared" si="211"/>
        <v>1622.0459593208379</v>
      </c>
      <c r="KC57" s="625">
        <f t="shared" si="211"/>
        <v>454.6336535905167</v>
      </c>
      <c r="KD57" s="625">
        <f t="shared" si="212"/>
        <v>11820.482518628683</v>
      </c>
      <c r="KE57" s="645">
        <f t="shared" si="212"/>
        <v>5552.8449758428014</v>
      </c>
      <c r="KF57" s="624">
        <f t="shared" si="195"/>
        <v>0</v>
      </c>
      <c r="KG57" s="625">
        <f t="shared" si="196"/>
        <v>1032.7397079415605</v>
      </c>
      <c r="KH57" s="626">
        <f t="shared" si="197"/>
        <v>8266.1257137361499</v>
      </c>
    </row>
    <row r="58" spans="1:294" s="649" customFormat="1" ht="14.4">
      <c r="A58" s="510" t="s">
        <v>68</v>
      </c>
      <c r="B58" s="538">
        <v>11671</v>
      </c>
      <c r="C58" s="526">
        <f t="shared" si="198"/>
        <v>432</v>
      </c>
      <c r="D58" s="517">
        <f t="shared" si="199"/>
        <v>6</v>
      </c>
      <c r="E58" s="495">
        <f t="shared" si="48"/>
        <v>9.5942410132049284E-3</v>
      </c>
      <c r="F58" s="208">
        <f t="shared" si="161"/>
        <v>2.9817496358495416E-2</v>
      </c>
      <c r="G58" s="30">
        <f t="shared" si="162"/>
        <v>1.7970550548620619</v>
      </c>
      <c r="H58" s="29">
        <f t="shared" si="163"/>
        <v>5.3583682554365311E-2</v>
      </c>
      <c r="I58" s="33">
        <f t="shared" si="164"/>
        <v>6.651767489507418E-2</v>
      </c>
      <c r="J58" s="353">
        <f t="shared" si="165"/>
        <v>9.1782075249861303E-2</v>
      </c>
      <c r="K58" s="581">
        <f t="shared" si="202"/>
        <v>5.601254530387424E-3</v>
      </c>
      <c r="L58" s="354">
        <f t="shared" si="51"/>
        <v>3.0781281616124465</v>
      </c>
      <c r="M58" s="355">
        <f t="shared" si="166"/>
        <v>0.11314514448905318</v>
      </c>
      <c r="N58" s="826"/>
      <c r="O58" s="364" t="s">
        <v>226</v>
      </c>
      <c r="P58" s="20" t="s">
        <v>228</v>
      </c>
      <c r="Q58" s="20"/>
      <c r="R58" s="20"/>
      <c r="S58" s="166">
        <f t="shared" si="167"/>
        <v>432</v>
      </c>
      <c r="T58" s="167">
        <f t="shared" si="168"/>
        <v>3701.4823065718447</v>
      </c>
      <c r="U58" s="166">
        <f t="shared" si="169"/>
        <v>48</v>
      </c>
      <c r="V58" s="168">
        <f t="shared" si="170"/>
        <v>0.125</v>
      </c>
      <c r="W58" s="167">
        <f t="shared" si="171"/>
        <v>411.27581184131606</v>
      </c>
      <c r="X58" s="166">
        <f t="shared" si="172"/>
        <v>84</v>
      </c>
      <c r="Y58" s="168">
        <f t="shared" si="173"/>
        <v>0.2413793103448276</v>
      </c>
      <c r="Z58" s="167">
        <f t="shared" si="174"/>
        <v>719.73267072230317</v>
      </c>
      <c r="AA58" s="166">
        <f t="shared" si="175"/>
        <v>6</v>
      </c>
      <c r="AB58" s="167">
        <f t="shared" si="176"/>
        <v>514.09476480164506</v>
      </c>
      <c r="AC58" s="169">
        <f t="shared" si="177"/>
        <v>1.3888888888888888E-2</v>
      </c>
      <c r="AD58" s="166">
        <f t="shared" si="178"/>
        <v>1</v>
      </c>
      <c r="AE58" s="168">
        <f t="shared" si="179"/>
        <v>0.2</v>
      </c>
      <c r="AF58" s="167">
        <f t="shared" si="180"/>
        <v>85.682460800274185</v>
      </c>
      <c r="AG58" s="166">
        <f t="shared" si="181"/>
        <v>1</v>
      </c>
      <c r="AH58" s="168">
        <f t="shared" si="182"/>
        <v>0.2</v>
      </c>
      <c r="AI58" s="365">
        <f t="shared" si="183"/>
        <v>85.682460800274185</v>
      </c>
      <c r="AJ58" s="830"/>
      <c r="AK58" s="85">
        <v>916.95843207136124</v>
      </c>
      <c r="AL58" s="62">
        <v>836.93186861647473</v>
      </c>
      <c r="AM58" s="62">
        <v>867.66971781894495</v>
      </c>
      <c r="AN58" s="62">
        <v>819.72659258172882</v>
      </c>
      <c r="AO58" s="62">
        <v>637.87861510416201</v>
      </c>
      <c r="AP58" s="62">
        <v>637.30873627592041</v>
      </c>
      <c r="AQ58" s="62">
        <v>823.41169477439075</v>
      </c>
      <c r="AR58" s="62">
        <v>767.08363295163554</v>
      </c>
      <c r="AS58" s="62">
        <v>744.77055837015689</v>
      </c>
      <c r="AT58" s="62">
        <v>730.74239389905301</v>
      </c>
      <c r="AU58" s="62">
        <v>605.92114752058887</v>
      </c>
      <c r="AV58" s="62">
        <v>601.04198961287966</v>
      </c>
      <c r="AW58" s="62">
        <v>626.26382179570624</v>
      </c>
      <c r="AX58" s="62">
        <v>624.2980931147988</v>
      </c>
      <c r="AY58" s="62">
        <v>414.38706205412473</v>
      </c>
      <c r="AZ58" s="62">
        <v>497.19588318916567</v>
      </c>
      <c r="BA58" s="62">
        <v>173.39643100856895</v>
      </c>
      <c r="BB58" s="62">
        <v>223.17951562322165</v>
      </c>
      <c r="BC58" s="62">
        <v>25.342555301252389</v>
      </c>
      <c r="BD58" s="86">
        <v>97.49140022921911</v>
      </c>
      <c r="BE58" s="258">
        <v>2.0000000000000002E-5</v>
      </c>
      <c r="BF58" s="43">
        <v>2.0000000000000002E-5</v>
      </c>
      <c r="BG58" s="53">
        <v>5.0000000000000002E-5</v>
      </c>
      <c r="BH58" s="53">
        <v>4.0000000000000003E-5</v>
      </c>
      <c r="BI58" s="53">
        <v>1.2518952302791728E-4</v>
      </c>
      <c r="BJ58" s="53">
        <v>1.2406223545552731E-4</v>
      </c>
      <c r="BK58" s="53">
        <v>3.4000000000000002E-4</v>
      </c>
      <c r="BL58" s="53">
        <v>1.8000000000000001E-4</v>
      </c>
      <c r="BM58" s="53">
        <v>8.9999999999999998E-4</v>
      </c>
      <c r="BN58" s="53">
        <v>5.0000000000000001E-4</v>
      </c>
      <c r="BO58" s="53">
        <v>3.8E-3</v>
      </c>
      <c r="BP58" s="53">
        <v>2E-3</v>
      </c>
      <c r="BQ58" s="53">
        <v>1.6199999999999999E-2</v>
      </c>
      <c r="BR58" s="53">
        <v>6.1999999999999998E-3</v>
      </c>
      <c r="BS58" s="53">
        <v>6.1100000000000002E-2</v>
      </c>
      <c r="BT58" s="53">
        <v>2.6800000000000001E-2</v>
      </c>
      <c r="BU58" s="53">
        <v>0.1421</v>
      </c>
      <c r="BV58" s="53">
        <v>5.4699999999999999E-2</v>
      </c>
      <c r="BW58" s="53">
        <v>0.27589999999999998</v>
      </c>
      <c r="BX58" s="54">
        <v>0.1051</v>
      </c>
      <c r="BY58" s="64">
        <f>+Fall_Hoy!B58</f>
        <v>0</v>
      </c>
      <c r="BZ58" s="61">
        <f>+Fall_Hoy!C58</f>
        <v>0</v>
      </c>
      <c r="CA58" s="61">
        <f>+Fall_Hoy!D58</f>
        <v>0</v>
      </c>
      <c r="CB58" s="61">
        <f>+Fall_Hoy!E58</f>
        <v>0</v>
      </c>
      <c r="CC58" s="61">
        <f>+Fall_Hoy!F58</f>
        <v>0</v>
      </c>
      <c r="CD58" s="61">
        <f>+Fall_Hoy!G58</f>
        <v>0</v>
      </c>
      <c r="CE58" s="61">
        <f>+Fall_Hoy!H58</f>
        <v>0</v>
      </c>
      <c r="CF58" s="61">
        <f>+Fall_Hoy!I58</f>
        <v>0</v>
      </c>
      <c r="CG58" s="61">
        <f>+Fall_Hoy!J58</f>
        <v>1</v>
      </c>
      <c r="CH58" s="61">
        <f>+Fall_Hoy!K58</f>
        <v>0</v>
      </c>
      <c r="CI58" s="61">
        <f>+Fall_Hoy!L58</f>
        <v>0</v>
      </c>
      <c r="CJ58" s="61">
        <f>+Fall_Hoy!M58</f>
        <v>0</v>
      </c>
      <c r="CK58" s="61">
        <f>+Fall_Hoy!N58</f>
        <v>1</v>
      </c>
      <c r="CL58" s="61">
        <f>+Fall_Hoy!O58</f>
        <v>0</v>
      </c>
      <c r="CM58" s="61">
        <f>+Fall_Hoy!P58</f>
        <v>1</v>
      </c>
      <c r="CN58" s="61">
        <f>+Fall_Hoy!Q58</f>
        <v>1</v>
      </c>
      <c r="CO58" s="61">
        <f>+Fall_Hoy!R58</f>
        <v>2</v>
      </c>
      <c r="CP58" s="61">
        <f>+Fall_Hoy!S58</f>
        <v>0</v>
      </c>
      <c r="CQ58" s="61">
        <f>+Fall_Hoy!T58</f>
        <v>0</v>
      </c>
      <c r="CR58" s="66">
        <f>+Fall_Hoy!U58</f>
        <v>0</v>
      </c>
      <c r="CS58" s="75">
        <f t="shared" si="184"/>
        <v>3.9495953445465574E-2</v>
      </c>
      <c r="CT58" s="76">
        <f t="shared" si="184"/>
        <v>7.5047750991985657E-2</v>
      </c>
      <c r="CU58" s="76">
        <f t="shared" si="185"/>
        <v>9.8566120081362202E-2</v>
      </c>
      <c r="CV58" s="76">
        <f t="shared" si="185"/>
        <v>1.4416190116962345E-2</v>
      </c>
      <c r="CW58" s="76">
        <f t="shared" si="117"/>
        <v>6.4275551851357998E-2</v>
      </c>
      <c r="CX58" s="76">
        <f t="shared" si="126"/>
        <v>5.1780241069397132E-2</v>
      </c>
      <c r="CY58" s="76">
        <f t="shared" si="127"/>
        <v>3.7648238659634035E-2</v>
      </c>
      <c r="CZ58" s="76">
        <f t="shared" si="128"/>
        <v>4.4323719786814555E-2</v>
      </c>
      <c r="DA58" s="76">
        <f t="shared" si="129"/>
        <v>0.7</v>
      </c>
      <c r="DB58" s="76">
        <f t="shared" si="130"/>
        <v>4.5159553182511428E-2</v>
      </c>
      <c r="DC58" s="76">
        <f t="shared" si="131"/>
        <v>3.3007595265224524E-2</v>
      </c>
      <c r="DD58" s="76">
        <f t="shared" si="132"/>
        <v>3.161176810997441E-2</v>
      </c>
      <c r="DE58" s="76">
        <f t="shared" si="133"/>
        <v>9.8566120081362202E-2</v>
      </c>
      <c r="DF58" s="76">
        <f t="shared" si="134"/>
        <v>1.4416190116962345E-2</v>
      </c>
      <c r="DG58" s="76">
        <f t="shared" si="135"/>
        <v>3.9495953445465574E-2</v>
      </c>
      <c r="DH58" s="76">
        <f t="shared" si="136"/>
        <v>7.5047750991985657E-2</v>
      </c>
      <c r="DI58" s="76">
        <f t="shared" si="137"/>
        <v>8.1170040660686893E-2</v>
      </c>
      <c r="DJ58" s="76">
        <f t="shared" si="138"/>
        <v>1.3442093875070013E-2</v>
      </c>
      <c r="DK58" s="76">
        <f t="shared" si="139"/>
        <v>0</v>
      </c>
      <c r="DL58" s="316">
        <f t="shared" si="140"/>
        <v>1.0257314980078524E-2</v>
      </c>
      <c r="DM58" s="85">
        <f>+'Cas_-14'!B57</f>
        <v>9</v>
      </c>
      <c r="DN58" s="62">
        <f>+'Cas_-14'!C57</f>
        <v>5</v>
      </c>
      <c r="DO58" s="62">
        <f>+'Cas_-14'!D57</f>
        <v>23</v>
      </c>
      <c r="DP58" s="62">
        <f>+'Cas_-14'!E57</f>
        <v>24</v>
      </c>
      <c r="DQ58" s="62">
        <f>+'Cas_-14'!F57</f>
        <v>41</v>
      </c>
      <c r="DR58" s="62">
        <f>+'Cas_-14'!G57</f>
        <v>33</v>
      </c>
      <c r="DS58" s="62">
        <f>+'Cas_-14'!H57</f>
        <v>31</v>
      </c>
      <c r="DT58" s="62">
        <f>+'Cas_-14'!I57</f>
        <v>34</v>
      </c>
      <c r="DU58" s="62">
        <f>+'Cas_-14'!J57</f>
        <v>30</v>
      </c>
      <c r="DV58" s="62">
        <f>+'Cas_-14'!K57</f>
        <v>33</v>
      </c>
      <c r="DW58" s="62">
        <f>+'Cas_-14'!L57</f>
        <v>20</v>
      </c>
      <c r="DX58" s="62">
        <f>+'Cas_-14'!M57</f>
        <v>19</v>
      </c>
      <c r="DY58" s="62">
        <f>+'Cas_-14'!N57</f>
        <v>9</v>
      </c>
      <c r="DZ58" s="62">
        <f>+'Cas_-14'!O57</f>
        <v>9</v>
      </c>
      <c r="EA58" s="62">
        <f>+'Cas_-14'!P57</f>
        <v>5</v>
      </c>
      <c r="EB58" s="62">
        <f>+'Cas_-14'!Q57</f>
        <v>7</v>
      </c>
      <c r="EC58" s="62">
        <f>+'Cas_-14'!R57</f>
        <v>2</v>
      </c>
      <c r="ED58" s="62">
        <f>+'Cas_-14'!S57</f>
        <v>3</v>
      </c>
      <c r="EE58" s="62">
        <f>+'Cas_-14'!T57</f>
        <v>0</v>
      </c>
      <c r="EF58" s="86">
        <f>+'Cas_-14'!U57</f>
        <v>1</v>
      </c>
      <c r="EG58" s="201">
        <f t="shared" si="208"/>
        <v>9.8150577880280459E-3</v>
      </c>
      <c r="EH58" s="90">
        <f t="shared" si="208"/>
        <v>5.9742019482009441E-3</v>
      </c>
      <c r="EI58" s="90">
        <f t="shared" si="208"/>
        <v>2.6507782313545451E-2</v>
      </c>
      <c r="EJ58" s="90">
        <f t="shared" si="208"/>
        <v>2.9278054679685337E-2</v>
      </c>
      <c r="EK58" s="90">
        <f t="shared" si="208"/>
        <v>6.4275551851357998E-2</v>
      </c>
      <c r="EL58" s="90">
        <f t="shared" si="208"/>
        <v>5.1780241069397132E-2</v>
      </c>
      <c r="EM58" s="90">
        <f t="shared" si="208"/>
        <v>3.7648238659634035E-2</v>
      </c>
      <c r="EN58" s="90">
        <f t="shared" si="208"/>
        <v>4.4323719786814555E-2</v>
      </c>
      <c r="EO58" s="90">
        <f t="shared" si="208"/>
        <v>4.028086188805783E-2</v>
      </c>
      <c r="EP58" s="90">
        <f t="shared" si="208"/>
        <v>4.5159553182511428E-2</v>
      </c>
      <c r="EQ58" s="90">
        <f t="shared" si="208"/>
        <v>3.3007595265224524E-2</v>
      </c>
      <c r="ER58" s="90">
        <f t="shared" si="208"/>
        <v>3.161176810997441E-2</v>
      </c>
      <c r="ES58" s="90">
        <f t="shared" si="208"/>
        <v>1.4370940307862607E-2</v>
      </c>
      <c r="ET58" s="90">
        <f t="shared" si="208"/>
        <v>1.4416190116962345E-2</v>
      </c>
      <c r="EU58" s="90">
        <f t="shared" si="208"/>
        <v>1.2066013777589731E-2</v>
      </c>
      <c r="EV58" s="90">
        <f t="shared" si="207"/>
        <v>1.4078958086096511E-2</v>
      </c>
      <c r="EW58" s="90">
        <f t="shared" si="187"/>
        <v>1.1534262777883608E-2</v>
      </c>
      <c r="EX58" s="90">
        <f t="shared" si="187"/>
        <v>1.3442093875070013E-2</v>
      </c>
      <c r="EY58" s="90">
        <f t="shared" si="187"/>
        <v>0</v>
      </c>
      <c r="EZ58" s="99">
        <f t="shared" si="187"/>
        <v>1.0257314980078524E-2</v>
      </c>
      <c r="FA58" s="119">
        <f t="shared" si="200"/>
        <v>3.2733224222585928</v>
      </c>
      <c r="FB58" s="120">
        <f t="shared" si="72"/>
        <v>5.3304904051172706</v>
      </c>
      <c r="FC58" s="120">
        <f t="shared" si="73"/>
        <v>6.8587105624142666</v>
      </c>
      <c r="FD58" s="120">
        <f t="shared" si="73"/>
        <v>1</v>
      </c>
      <c r="FE58" s="120">
        <f t="shared" si="213"/>
        <v>1</v>
      </c>
      <c r="FF58" s="120">
        <f t="shared" si="213"/>
        <v>1</v>
      </c>
      <c r="FG58" s="120">
        <f t="shared" si="213"/>
        <v>1</v>
      </c>
      <c r="FH58" s="120">
        <f t="shared" si="213"/>
        <v>1</v>
      </c>
      <c r="FI58" s="120">
        <f t="shared" si="213"/>
        <v>17.377979695303658</v>
      </c>
      <c r="FJ58" s="120">
        <f t="shared" si="213"/>
        <v>1</v>
      </c>
      <c r="FK58" s="120">
        <f t="shared" si="213"/>
        <v>1</v>
      </c>
      <c r="FL58" s="120">
        <f t="shared" si="213"/>
        <v>1</v>
      </c>
      <c r="FM58" s="120">
        <f t="shared" si="213"/>
        <v>6.8587105624142666</v>
      </c>
      <c r="FN58" s="120">
        <f t="shared" si="213"/>
        <v>1</v>
      </c>
      <c r="FO58" s="120">
        <f t="shared" si="213"/>
        <v>3.2733224222585928</v>
      </c>
      <c r="FP58" s="120">
        <f t="shared" si="213"/>
        <v>5.3304904051172706</v>
      </c>
      <c r="FQ58" s="120">
        <f t="shared" si="213"/>
        <v>7.0372976776917655</v>
      </c>
      <c r="FR58" s="120">
        <f t="shared" si="213"/>
        <v>1</v>
      </c>
      <c r="FS58" s="120" t="e">
        <f t="shared" si="213"/>
        <v>#DIV/0!</v>
      </c>
      <c r="FT58" s="321">
        <f t="shared" si="121"/>
        <v>1</v>
      </c>
      <c r="FU58" s="85">
        <f>+Cas_Hoy!B57</f>
        <v>11</v>
      </c>
      <c r="FV58" s="62">
        <f>+Cas_Hoy!C57</f>
        <v>9</v>
      </c>
      <c r="FW58" s="62">
        <f>+Cas_Hoy!D57</f>
        <v>28</v>
      </c>
      <c r="FX58" s="62">
        <f>+Cas_Hoy!E57</f>
        <v>32</v>
      </c>
      <c r="FY58" s="62">
        <f>+Cas_Hoy!F57</f>
        <v>52</v>
      </c>
      <c r="FZ58" s="62">
        <f>+Cas_Hoy!G57</f>
        <v>39</v>
      </c>
      <c r="GA58" s="62">
        <f>+Cas_Hoy!H57</f>
        <v>43</v>
      </c>
      <c r="GB58" s="62">
        <f>+Cas_Hoy!I57</f>
        <v>41</v>
      </c>
      <c r="GC58" s="62">
        <f>+Cas_Hoy!J57</f>
        <v>41</v>
      </c>
      <c r="GD58" s="62">
        <f>+Cas_Hoy!K57</f>
        <v>38</v>
      </c>
      <c r="GE58" s="62">
        <f>+Cas_Hoy!L57</f>
        <v>25</v>
      </c>
      <c r="GF58" s="62">
        <f>+Cas_Hoy!M57</f>
        <v>20</v>
      </c>
      <c r="GG58" s="62">
        <f>+Cas_Hoy!N57</f>
        <v>9</v>
      </c>
      <c r="GH58" s="62">
        <f>+Cas_Hoy!O57</f>
        <v>12</v>
      </c>
      <c r="GI58" s="62">
        <f>+Cas_Hoy!P57</f>
        <v>6</v>
      </c>
      <c r="GJ58" s="62">
        <f>+Cas_Hoy!Q57</f>
        <v>7</v>
      </c>
      <c r="GK58" s="62">
        <f>+Cas_Hoy!R57</f>
        <v>2</v>
      </c>
      <c r="GL58" s="62">
        <f>+Cas_Hoy!S57</f>
        <v>3</v>
      </c>
      <c r="GM58" s="62">
        <f>+Cas_Hoy!T57</f>
        <v>0</v>
      </c>
      <c r="GN58" s="590">
        <f>+Cas_Hoy!U57</f>
        <v>1</v>
      </c>
      <c r="GO58" s="543">
        <f t="shared" si="74"/>
        <v>4.7395144134558691E-2</v>
      </c>
      <c r="GP58" s="112">
        <f t="shared" si="75"/>
        <v>7.5047750991985657E-2</v>
      </c>
      <c r="GQ58" s="112">
        <f t="shared" si="76"/>
        <v>9.8566120081362202E-2</v>
      </c>
      <c r="GR58" s="112">
        <f t="shared" si="77"/>
        <v>1.922158682261646E-2</v>
      </c>
      <c r="GS58" s="323">
        <f t="shared" si="205"/>
        <v>8.1520212104161369E-2</v>
      </c>
      <c r="GT58" s="323">
        <f t="shared" si="205"/>
        <v>6.1194830354742068E-2</v>
      </c>
      <c r="GU58" s="323">
        <f t="shared" si="205"/>
        <v>5.2221750398847216E-2</v>
      </c>
      <c r="GV58" s="323">
        <f t="shared" si="205"/>
        <v>5.3449191507629314E-2</v>
      </c>
      <c r="GW58" s="323">
        <f t="shared" si="205"/>
        <v>0.7</v>
      </c>
      <c r="GX58" s="323">
        <f t="shared" si="205"/>
        <v>5.2001909725316188E-2</v>
      </c>
      <c r="GY58" s="323">
        <f t="shared" si="205"/>
        <v>4.1259494081530658E-2</v>
      </c>
      <c r="GZ58" s="323">
        <f t="shared" si="204"/>
        <v>3.3275545378920433E-2</v>
      </c>
      <c r="HA58" s="323">
        <f t="shared" si="204"/>
        <v>9.8566120081362202E-2</v>
      </c>
      <c r="HB58" s="323">
        <f t="shared" si="204"/>
        <v>1.922158682261646E-2</v>
      </c>
      <c r="HC58" s="323">
        <f t="shared" si="204"/>
        <v>4.7395144134558691E-2</v>
      </c>
      <c r="HD58" s="323">
        <f t="shared" si="204"/>
        <v>7.5047750991985657E-2</v>
      </c>
      <c r="HE58" s="323">
        <f t="shared" si="204"/>
        <v>8.1170040660686893E-2</v>
      </c>
      <c r="HF58" s="323">
        <f t="shared" si="204"/>
        <v>1.3442093875070013E-2</v>
      </c>
      <c r="HG58" s="323" t="e">
        <f t="shared" si="204"/>
        <v>#DIV/0!</v>
      </c>
      <c r="HH58" s="327">
        <f t="shared" si="204"/>
        <v>1.0257314980078524E-2</v>
      </c>
      <c r="HI58" s="241">
        <f>+CyF_Tot!B57</f>
        <v>0</v>
      </c>
      <c r="HJ58" s="149">
        <f>+CyF_Tot!C57</f>
        <v>348</v>
      </c>
      <c r="HK58" s="149">
        <f>+CyF_Tot!D57</f>
        <v>384</v>
      </c>
      <c r="HL58" s="149">
        <f>+CyF_Tot!E57</f>
        <v>432</v>
      </c>
      <c r="HM58" s="149">
        <f>+CyF_Tot!F57</f>
        <v>0</v>
      </c>
      <c r="HN58" s="149">
        <f>+CyF_Tot!G57</f>
        <v>5</v>
      </c>
      <c r="HO58" s="149">
        <f>+CyF_Tot!H57</f>
        <v>5</v>
      </c>
      <c r="HP58" s="557">
        <f>+CyF_Tot!I57</f>
        <v>6</v>
      </c>
      <c r="HQ58" s="93">
        <f t="shared" si="203"/>
        <v>7.8567254911435291E-2</v>
      </c>
      <c r="HR58" s="90">
        <f t="shared" si="203"/>
        <v>7.171038202523132E-2</v>
      </c>
      <c r="HS58" s="90">
        <f t="shared" si="203"/>
        <v>7.4344076584606719E-2</v>
      </c>
      <c r="HT58" s="90">
        <f t="shared" si="203"/>
        <v>7.0236191635826312E-2</v>
      </c>
      <c r="HU58" s="90">
        <f t="shared" si="203"/>
        <v>5.4655009433995545E-2</v>
      </c>
      <c r="HV58" s="90">
        <f t="shared" si="203"/>
        <v>5.4606180813633831E-2</v>
      </c>
      <c r="HW58" s="90">
        <f t="shared" si="203"/>
        <v>7.0551940259994061E-2</v>
      </c>
      <c r="HX58" s="90">
        <f t="shared" si="203"/>
        <v>6.5725613310910425E-2</v>
      </c>
      <c r="HY58" s="90">
        <f t="shared" si="203"/>
        <v>6.3813774172749277E-2</v>
      </c>
      <c r="HZ58" s="90">
        <f t="shared" si="206"/>
        <v>6.2611806520354127E-2</v>
      </c>
      <c r="IA58" s="90">
        <f t="shared" si="206"/>
        <v>5.1916814970490006E-2</v>
      </c>
      <c r="IB58" s="90">
        <f t="shared" si="206"/>
        <v>5.1498756714324363E-2</v>
      </c>
      <c r="IC58" s="90">
        <f t="shared" si="206"/>
        <v>5.3659825361640497E-2</v>
      </c>
      <c r="ID58" s="90">
        <f t="shared" si="206"/>
        <v>5.349139689099467E-2</v>
      </c>
      <c r="IE58" s="90">
        <f t="shared" si="206"/>
        <v>3.5505703200593326E-2</v>
      </c>
      <c r="IF58" s="90">
        <f t="shared" si="206"/>
        <v>4.2600966771413389E-2</v>
      </c>
      <c r="IG58" s="90">
        <f t="shared" si="206"/>
        <v>1.4857032902799156E-2</v>
      </c>
      <c r="IH58" s="90">
        <f t="shared" si="206"/>
        <v>1.9122570098810868E-2</v>
      </c>
      <c r="II58" s="90">
        <f t="shared" si="206"/>
        <v>2.1714125011783386E-3</v>
      </c>
      <c r="IJ58" s="673">
        <f t="shared" si="206"/>
        <v>8.3533030785039077E-3</v>
      </c>
      <c r="IK58" s="686"/>
      <c r="IL58" s="687"/>
      <c r="IM58" s="687"/>
      <c r="IN58" s="687"/>
      <c r="IO58" s="687"/>
      <c r="IP58" s="687"/>
      <c r="IQ58" s="687"/>
      <c r="IR58" s="687"/>
      <c r="IS58" s="687"/>
      <c r="IT58" s="687"/>
      <c r="IU58" s="687"/>
      <c r="IV58" s="687"/>
      <c r="IW58" s="687"/>
      <c r="IX58" s="687"/>
      <c r="IY58" s="687"/>
      <c r="IZ58" s="687"/>
      <c r="JA58" s="687"/>
      <c r="JB58" s="687"/>
      <c r="JC58" s="687"/>
      <c r="JD58" s="688"/>
      <c r="JF58" s="624">
        <f t="shared" si="201"/>
        <v>0</v>
      </c>
      <c r="JG58" s="625">
        <f t="shared" si="201"/>
        <v>0</v>
      </c>
      <c r="JH58" s="625">
        <f t="shared" si="201"/>
        <v>0</v>
      </c>
      <c r="JI58" s="625">
        <f t="shared" si="201"/>
        <v>0</v>
      </c>
      <c r="JJ58" s="625">
        <f t="shared" si="201"/>
        <v>0</v>
      </c>
      <c r="JK58" s="625">
        <f t="shared" si="201"/>
        <v>0</v>
      </c>
      <c r="JL58" s="625">
        <f t="shared" si="201"/>
        <v>0</v>
      </c>
      <c r="JM58" s="625">
        <f t="shared" si="201"/>
        <v>0</v>
      </c>
      <c r="JN58" s="625">
        <f t="shared" si="201"/>
        <v>1342.6953962685943</v>
      </c>
      <c r="JO58" s="625">
        <f t="shared" si="201"/>
        <v>0</v>
      </c>
      <c r="JP58" s="625">
        <f t="shared" si="201"/>
        <v>0</v>
      </c>
      <c r="JQ58" s="625">
        <f t="shared" si="201"/>
        <v>0</v>
      </c>
      <c r="JR58" s="625">
        <f t="shared" si="201"/>
        <v>1596.7711453180675</v>
      </c>
      <c r="JS58" s="625">
        <f t="shared" si="201"/>
        <v>0</v>
      </c>
      <c r="JT58" s="625">
        <f t="shared" si="201"/>
        <v>2413.2027555179461</v>
      </c>
      <c r="JU58" s="625">
        <f t="shared" si="201"/>
        <v>2011.2797265852157</v>
      </c>
      <c r="JV58" s="625">
        <f t="shared" si="209"/>
        <v>11534.262777883609</v>
      </c>
      <c r="JW58" s="625">
        <f t="shared" si="209"/>
        <v>0</v>
      </c>
      <c r="JX58" s="625">
        <f t="shared" si="209"/>
        <v>0</v>
      </c>
      <c r="JY58" s="626">
        <f t="shared" si="209"/>
        <v>0</v>
      </c>
      <c r="JZ58" s="642">
        <f t="shared" si="210"/>
        <v>0</v>
      </c>
      <c r="KA58" s="625">
        <f t="shared" si="210"/>
        <v>0</v>
      </c>
      <c r="KB58" s="625">
        <f t="shared" si="211"/>
        <v>459.95972394600182</v>
      </c>
      <c r="KC58" s="625">
        <f t="shared" si="211"/>
        <v>0</v>
      </c>
      <c r="KD58" s="625">
        <f t="shared" si="212"/>
        <v>3227.3944594082727</v>
      </c>
      <c r="KE58" s="645">
        <f t="shared" si="212"/>
        <v>693.40198574987096</v>
      </c>
      <c r="KF58" s="624">
        <f t="shared" si="195"/>
        <v>0</v>
      </c>
      <c r="KG58" s="625">
        <f t="shared" si="196"/>
        <v>234.02918072219796</v>
      </c>
      <c r="KH58" s="626">
        <f t="shared" si="197"/>
        <v>1864.58992755438</v>
      </c>
    </row>
    <row r="59" spans="1:294" s="649" customFormat="1" ht="14.4">
      <c r="A59" s="510" t="s">
        <v>69</v>
      </c>
      <c r="B59" s="538">
        <v>15560</v>
      </c>
      <c r="C59" s="526">
        <f t="shared" si="198"/>
        <v>913</v>
      </c>
      <c r="D59" s="517">
        <f t="shared" si="199"/>
        <v>19</v>
      </c>
      <c r="E59" s="495">
        <f t="shared" si="48"/>
        <v>7.3806352799957427E-3</v>
      </c>
      <c r="F59" s="208">
        <f t="shared" si="161"/>
        <v>5.0964010282776348E-2</v>
      </c>
      <c r="G59" s="30">
        <f t="shared" si="162"/>
        <v>3.24628517756542</v>
      </c>
      <c r="H59" s="29">
        <f t="shared" si="163"/>
        <v>0.16544371117026851</v>
      </c>
      <c r="I59" s="33">
        <f t="shared" si="164"/>
        <v>0.19047932950624863</v>
      </c>
      <c r="J59" s="353">
        <f t="shared" si="165"/>
        <v>0.1876271417411958</v>
      </c>
      <c r="K59" s="581">
        <f t="shared" si="202"/>
        <v>6.5080120082040708E-3</v>
      </c>
      <c r="L59" s="354">
        <f t="shared" si="51"/>
        <v>3.6815615706090878</v>
      </c>
      <c r="M59" s="355">
        <f t="shared" si="166"/>
        <v>0.21554643899902823</v>
      </c>
      <c r="N59" s="826"/>
      <c r="O59" s="364" t="s">
        <v>226</v>
      </c>
      <c r="P59" s="20" t="s">
        <v>234</v>
      </c>
      <c r="Q59" s="20"/>
      <c r="R59" s="20"/>
      <c r="S59" s="166">
        <f t="shared" si="167"/>
        <v>913</v>
      </c>
      <c r="T59" s="167">
        <f t="shared" si="168"/>
        <v>5867.609254498715</v>
      </c>
      <c r="U59" s="166">
        <f t="shared" si="169"/>
        <v>54</v>
      </c>
      <c r="V59" s="168">
        <f t="shared" si="170"/>
        <v>6.2863795110593715E-2</v>
      </c>
      <c r="W59" s="167">
        <f t="shared" si="171"/>
        <v>347.04370179948586</v>
      </c>
      <c r="X59" s="166">
        <f t="shared" si="172"/>
        <v>120</v>
      </c>
      <c r="Y59" s="168">
        <f t="shared" si="173"/>
        <v>0.15132408575031525</v>
      </c>
      <c r="Z59" s="167">
        <f t="shared" si="174"/>
        <v>771.20822622107971</v>
      </c>
      <c r="AA59" s="166">
        <f t="shared" si="175"/>
        <v>19</v>
      </c>
      <c r="AB59" s="167">
        <f t="shared" si="176"/>
        <v>1221.0796915167095</v>
      </c>
      <c r="AC59" s="169">
        <f t="shared" si="177"/>
        <v>2.0810514786418401E-2</v>
      </c>
      <c r="AD59" s="166">
        <f t="shared" si="178"/>
        <v>0</v>
      </c>
      <c r="AE59" s="168">
        <f t="shared" si="179"/>
        <v>0</v>
      </c>
      <c r="AF59" s="167">
        <f t="shared" si="180"/>
        <v>0</v>
      </c>
      <c r="AG59" s="166">
        <f t="shared" si="181"/>
        <v>0</v>
      </c>
      <c r="AH59" s="168">
        <f t="shared" si="182"/>
        <v>0</v>
      </c>
      <c r="AI59" s="365">
        <f t="shared" si="183"/>
        <v>0</v>
      </c>
      <c r="AJ59" s="830"/>
      <c r="AK59" s="85">
        <v>1333.2816106211842</v>
      </c>
      <c r="AL59" s="62">
        <v>1197.7630865446456</v>
      </c>
      <c r="AM59" s="62">
        <v>1193.632078329912</v>
      </c>
      <c r="AN59" s="62">
        <v>1065.8397816235806</v>
      </c>
      <c r="AO59" s="62">
        <v>1090.6858290958712</v>
      </c>
      <c r="AP59" s="62">
        <v>1024.5300470878019</v>
      </c>
      <c r="AQ59" s="62">
        <v>1051.4329232457064</v>
      </c>
      <c r="AR59" s="62">
        <v>1014.3719151823468</v>
      </c>
      <c r="AS59" s="62">
        <v>1029.595882826859</v>
      </c>
      <c r="AT59" s="62">
        <v>1034.9236162287643</v>
      </c>
      <c r="AU59" s="62">
        <v>861.82576257732376</v>
      </c>
      <c r="AV59" s="62">
        <v>806.59432227652235</v>
      </c>
      <c r="AW59" s="62">
        <v>673.63900853367738</v>
      </c>
      <c r="AX59" s="62">
        <v>717.88409728083286</v>
      </c>
      <c r="AY59" s="62">
        <v>410.7724571467059</v>
      </c>
      <c r="AZ59" s="62">
        <v>503.84936915883304</v>
      </c>
      <c r="BA59" s="62">
        <v>158.45698406681211</v>
      </c>
      <c r="BB59" s="62">
        <v>278.92998580960295</v>
      </c>
      <c r="BC59" s="62">
        <v>23.677480377799515</v>
      </c>
      <c r="BD59" s="86">
        <v>88.313835346288883</v>
      </c>
      <c r="BE59" s="258">
        <v>2.0000000000000002E-5</v>
      </c>
      <c r="BF59" s="43">
        <v>2.0000000000000002E-5</v>
      </c>
      <c r="BG59" s="53">
        <v>5.0000000000000002E-5</v>
      </c>
      <c r="BH59" s="53">
        <v>4.0000000000000003E-5</v>
      </c>
      <c r="BI59" s="53">
        <v>1.2518952302791728E-4</v>
      </c>
      <c r="BJ59" s="53">
        <v>1.2406223545552731E-4</v>
      </c>
      <c r="BK59" s="53">
        <v>3.4000000000000002E-4</v>
      </c>
      <c r="BL59" s="53">
        <v>1.8000000000000001E-4</v>
      </c>
      <c r="BM59" s="53">
        <v>8.9999999999999998E-4</v>
      </c>
      <c r="BN59" s="53">
        <v>5.0000000000000001E-4</v>
      </c>
      <c r="BO59" s="53">
        <v>3.8E-3</v>
      </c>
      <c r="BP59" s="53">
        <v>2E-3</v>
      </c>
      <c r="BQ59" s="53">
        <v>1.6199999999999999E-2</v>
      </c>
      <c r="BR59" s="53">
        <v>6.1999999999999998E-3</v>
      </c>
      <c r="BS59" s="53">
        <v>6.1100000000000002E-2</v>
      </c>
      <c r="BT59" s="53">
        <v>2.6800000000000001E-2</v>
      </c>
      <c r="BU59" s="53">
        <v>0.1421</v>
      </c>
      <c r="BV59" s="53">
        <v>5.4699999999999999E-2</v>
      </c>
      <c r="BW59" s="53">
        <v>0.27589999999999998</v>
      </c>
      <c r="BX59" s="54">
        <v>0.1051</v>
      </c>
      <c r="BY59" s="64">
        <f>+Fall_Hoy!B59</f>
        <v>0</v>
      </c>
      <c r="BZ59" s="61">
        <f>+Fall_Hoy!C59</f>
        <v>0</v>
      </c>
      <c r="CA59" s="61">
        <f>+Fall_Hoy!D59</f>
        <v>0</v>
      </c>
      <c r="CB59" s="61">
        <f>+Fall_Hoy!E59</f>
        <v>0</v>
      </c>
      <c r="CC59" s="61">
        <f>+Fall_Hoy!F59</f>
        <v>0</v>
      </c>
      <c r="CD59" s="61">
        <f>+Fall_Hoy!G59</f>
        <v>0</v>
      </c>
      <c r="CE59" s="61">
        <f>+Fall_Hoy!H59</f>
        <v>0</v>
      </c>
      <c r="CF59" s="61">
        <f>+Fall_Hoy!I59</f>
        <v>0</v>
      </c>
      <c r="CG59" s="61">
        <f>+Fall_Hoy!J59</f>
        <v>0</v>
      </c>
      <c r="CH59" s="61">
        <f>+Fall_Hoy!K59</f>
        <v>0</v>
      </c>
      <c r="CI59" s="61">
        <f>+Fall_Hoy!L59</f>
        <v>1</v>
      </c>
      <c r="CJ59" s="61">
        <f>+Fall_Hoy!M59</f>
        <v>0</v>
      </c>
      <c r="CK59" s="61">
        <f>+Fall_Hoy!N59</f>
        <v>7</v>
      </c>
      <c r="CL59" s="61">
        <f>+Fall_Hoy!O59</f>
        <v>1</v>
      </c>
      <c r="CM59" s="61">
        <f>+Fall_Hoy!P59</f>
        <v>5</v>
      </c>
      <c r="CN59" s="61">
        <f>+Fall_Hoy!Q59</f>
        <v>1</v>
      </c>
      <c r="CO59" s="61">
        <f>+Fall_Hoy!R59</f>
        <v>0</v>
      </c>
      <c r="CP59" s="61">
        <f>+Fall_Hoy!S59</f>
        <v>3</v>
      </c>
      <c r="CQ59" s="61">
        <f>+Fall_Hoy!T59</f>
        <v>0</v>
      </c>
      <c r="CR59" s="66">
        <f>+Fall_Hoy!U59</f>
        <v>1</v>
      </c>
      <c r="CS59" s="75">
        <f t="shared" si="184"/>
        <v>0.19921749653053886</v>
      </c>
      <c r="CT59" s="76">
        <f t="shared" si="184"/>
        <v>7.4056722345638662E-2</v>
      </c>
      <c r="CU59" s="76">
        <f t="shared" si="185"/>
        <v>0.64143964342661253</v>
      </c>
      <c r="CV59" s="76">
        <f t="shared" si="185"/>
        <v>0.22467460024755104</v>
      </c>
      <c r="CW59" s="76">
        <f t="shared" si="117"/>
        <v>6.5096655797623929E-2</v>
      </c>
      <c r="CX59" s="76">
        <f t="shared" si="126"/>
        <v>7.6132466999589546E-2</v>
      </c>
      <c r="CY59" s="76">
        <f t="shared" si="127"/>
        <v>6.1820396301981058E-2</v>
      </c>
      <c r="CZ59" s="76">
        <f t="shared" si="128"/>
        <v>9.266818076592967E-2</v>
      </c>
      <c r="DA59" s="76">
        <f t="shared" si="129"/>
        <v>6.7016585002800874E-2</v>
      </c>
      <c r="DB59" s="76">
        <f t="shared" si="130"/>
        <v>7.3435371275942171E-2</v>
      </c>
      <c r="DC59" s="76">
        <f t="shared" si="131"/>
        <v>0.30534930163825469</v>
      </c>
      <c r="DD59" s="76">
        <f t="shared" si="132"/>
        <v>7.8106178360132186E-2</v>
      </c>
      <c r="DE59" s="76">
        <f t="shared" si="133"/>
        <v>0.64143964342661253</v>
      </c>
      <c r="DF59" s="76">
        <f t="shared" si="134"/>
        <v>0.22467460024755104</v>
      </c>
      <c r="DG59" s="76">
        <f t="shared" si="135"/>
        <v>0.19921749653053886</v>
      </c>
      <c r="DH59" s="76">
        <f t="shared" si="136"/>
        <v>7.4056722345638662E-2</v>
      </c>
      <c r="DI59" s="76">
        <f t="shared" si="137"/>
        <v>2.5243443976653197E-2</v>
      </c>
      <c r="DJ59" s="76">
        <f t="shared" si="138"/>
        <v>0.1966249945763105</v>
      </c>
      <c r="DK59" s="76">
        <f t="shared" si="139"/>
        <v>0</v>
      </c>
      <c r="DL59" s="316">
        <f t="shared" si="140"/>
        <v>0.10773790790393478</v>
      </c>
      <c r="DM59" s="85">
        <f>+'Cas_-14'!B58</f>
        <v>5</v>
      </c>
      <c r="DN59" s="62">
        <f>+'Cas_-14'!C58</f>
        <v>4</v>
      </c>
      <c r="DO59" s="62">
        <f>+'Cas_-14'!D58</f>
        <v>34</v>
      </c>
      <c r="DP59" s="62">
        <f>+'Cas_-14'!E58</f>
        <v>20</v>
      </c>
      <c r="DQ59" s="62">
        <f>+'Cas_-14'!F58</f>
        <v>71</v>
      </c>
      <c r="DR59" s="62">
        <f>+'Cas_-14'!G58</f>
        <v>78</v>
      </c>
      <c r="DS59" s="62">
        <f>+'Cas_-14'!H58</f>
        <v>65</v>
      </c>
      <c r="DT59" s="62">
        <f>+'Cas_-14'!I58</f>
        <v>94</v>
      </c>
      <c r="DU59" s="62">
        <f>+'Cas_-14'!J58</f>
        <v>69</v>
      </c>
      <c r="DV59" s="62">
        <f>+'Cas_-14'!K58</f>
        <v>76</v>
      </c>
      <c r="DW59" s="62">
        <f>+'Cas_-14'!L58</f>
        <v>55</v>
      </c>
      <c r="DX59" s="62">
        <f>+'Cas_-14'!M58</f>
        <v>63</v>
      </c>
      <c r="DY59" s="62">
        <f>+'Cas_-14'!N58</f>
        <v>41</v>
      </c>
      <c r="DZ59" s="62">
        <f>+'Cas_-14'!O58</f>
        <v>37</v>
      </c>
      <c r="EA59" s="62">
        <f>+'Cas_-14'!P58</f>
        <v>25</v>
      </c>
      <c r="EB59" s="62">
        <f>+'Cas_-14'!Q58</f>
        <v>24</v>
      </c>
      <c r="EC59" s="62">
        <f>+'Cas_-14'!R58</f>
        <v>4</v>
      </c>
      <c r="ED59" s="62">
        <f>+'Cas_-14'!S58</f>
        <v>22</v>
      </c>
      <c r="EE59" s="62">
        <f>+'Cas_-14'!T58</f>
        <v>0</v>
      </c>
      <c r="EF59" s="86">
        <f>+'Cas_-14'!U58</f>
        <v>3</v>
      </c>
      <c r="EG59" s="201">
        <f t="shared" si="208"/>
        <v>3.7501454757712205E-3</v>
      </c>
      <c r="EH59" s="91">
        <f t="shared" si="208"/>
        <v>3.3395585862804958E-3</v>
      </c>
      <c r="EI59" s="91">
        <f t="shared" si="208"/>
        <v>2.8484489163169611E-2</v>
      </c>
      <c r="EJ59" s="91">
        <f t="shared" si="208"/>
        <v>1.8764546365058966E-2</v>
      </c>
      <c r="EK59" s="91">
        <f t="shared" si="208"/>
        <v>6.5096655797623929E-2</v>
      </c>
      <c r="EL59" s="91">
        <f t="shared" si="208"/>
        <v>7.6132466999589546E-2</v>
      </c>
      <c r="EM59" s="91">
        <f t="shared" si="208"/>
        <v>6.1820396301981058E-2</v>
      </c>
      <c r="EN59" s="91">
        <f t="shared" si="208"/>
        <v>9.266818076592967E-2</v>
      </c>
      <c r="EO59" s="91">
        <f t="shared" si="208"/>
        <v>6.7016585002800874E-2</v>
      </c>
      <c r="EP59" s="91">
        <f t="shared" si="208"/>
        <v>7.3435371275942171E-2</v>
      </c>
      <c r="EQ59" s="91">
        <f t="shared" si="208"/>
        <v>6.3818004042395238E-2</v>
      </c>
      <c r="ER59" s="91">
        <f t="shared" si="208"/>
        <v>7.8106178360132186E-2</v>
      </c>
      <c r="ES59" s="91">
        <f t="shared" si="208"/>
        <v>6.0863458737708001E-2</v>
      </c>
      <c r="ET59" s="91">
        <f t="shared" si="208"/>
        <v>5.1540353296788209E-2</v>
      </c>
      <c r="EU59" s="91">
        <f t="shared" si="208"/>
        <v>6.0860945190079625E-2</v>
      </c>
      <c r="EV59" s="91">
        <f t="shared" si="207"/>
        <v>4.763328381271479E-2</v>
      </c>
      <c r="EW59" s="91">
        <f t="shared" si="187"/>
        <v>2.5243443976653197E-2</v>
      </c>
      <c r="EX59" s="91">
        <f t="shared" si="187"/>
        <v>7.8872839491044025E-2</v>
      </c>
      <c r="EY59" s="91">
        <f t="shared" si="187"/>
        <v>0</v>
      </c>
      <c r="EZ59" s="100">
        <f t="shared" si="187"/>
        <v>3.3969762362110634E-2</v>
      </c>
      <c r="FA59" s="119">
        <f t="shared" si="200"/>
        <v>3.2733224222585924</v>
      </c>
      <c r="FB59" s="120">
        <f t="shared" si="72"/>
        <v>1.5547263681592038</v>
      </c>
      <c r="FC59" s="120">
        <f t="shared" si="73"/>
        <v>10.538994278831678</v>
      </c>
      <c r="FD59" s="120">
        <f t="shared" si="73"/>
        <v>4.3591979075850045</v>
      </c>
      <c r="FE59" s="120">
        <f t="shared" si="213"/>
        <v>1</v>
      </c>
      <c r="FF59" s="120">
        <f t="shared" si="213"/>
        <v>1</v>
      </c>
      <c r="FG59" s="120">
        <f t="shared" si="213"/>
        <v>1</v>
      </c>
      <c r="FH59" s="120">
        <f t="shared" si="213"/>
        <v>1</v>
      </c>
      <c r="FI59" s="120">
        <f t="shared" si="213"/>
        <v>1</v>
      </c>
      <c r="FJ59" s="120">
        <f t="shared" si="213"/>
        <v>1</v>
      </c>
      <c r="FK59" s="120">
        <f t="shared" si="213"/>
        <v>4.7846889952153102</v>
      </c>
      <c r="FL59" s="120">
        <f t="shared" si="213"/>
        <v>1</v>
      </c>
      <c r="FM59" s="120">
        <f t="shared" si="213"/>
        <v>10.538994278831678</v>
      </c>
      <c r="FN59" s="120">
        <f t="shared" si="213"/>
        <v>4.3591979075850045</v>
      </c>
      <c r="FO59" s="120">
        <f t="shared" si="213"/>
        <v>3.2733224222585924</v>
      </c>
      <c r="FP59" s="120">
        <f t="shared" si="213"/>
        <v>1.5547263681592038</v>
      </c>
      <c r="FQ59" s="120">
        <f t="shared" si="213"/>
        <v>1</v>
      </c>
      <c r="FR59" s="120">
        <f t="shared" si="213"/>
        <v>2.4929366794083427</v>
      </c>
      <c r="FS59" s="120" t="e">
        <f t="shared" si="213"/>
        <v>#DIV/0!</v>
      </c>
      <c r="FT59" s="321">
        <f t="shared" si="121"/>
        <v>3.1715826197272441</v>
      </c>
      <c r="FU59" s="85">
        <f>+Cas_Hoy!B58</f>
        <v>6</v>
      </c>
      <c r="FV59" s="62">
        <f>+Cas_Hoy!C58</f>
        <v>6</v>
      </c>
      <c r="FW59" s="62">
        <f>+Cas_Hoy!D58</f>
        <v>40</v>
      </c>
      <c r="FX59" s="62">
        <f>+Cas_Hoy!E58</f>
        <v>26</v>
      </c>
      <c r="FY59" s="62">
        <f>+Cas_Hoy!F58</f>
        <v>86</v>
      </c>
      <c r="FZ59" s="62">
        <f>+Cas_Hoy!G58</f>
        <v>81</v>
      </c>
      <c r="GA59" s="62">
        <f>+Cas_Hoy!H58</f>
        <v>76</v>
      </c>
      <c r="GB59" s="62">
        <f>+Cas_Hoy!I58</f>
        <v>107</v>
      </c>
      <c r="GC59" s="62">
        <f>+Cas_Hoy!J58</f>
        <v>84</v>
      </c>
      <c r="GD59" s="62">
        <f>+Cas_Hoy!K58</f>
        <v>86</v>
      </c>
      <c r="GE59" s="62">
        <f>+Cas_Hoy!L58</f>
        <v>65</v>
      </c>
      <c r="GF59" s="62">
        <f>+Cas_Hoy!M58</f>
        <v>77</v>
      </c>
      <c r="GG59" s="62">
        <f>+Cas_Hoy!N58</f>
        <v>44</v>
      </c>
      <c r="GH59" s="62">
        <f>+Cas_Hoy!O58</f>
        <v>39</v>
      </c>
      <c r="GI59" s="62">
        <f>+Cas_Hoy!P58</f>
        <v>27</v>
      </c>
      <c r="GJ59" s="62">
        <f>+Cas_Hoy!Q58</f>
        <v>28</v>
      </c>
      <c r="GK59" s="62">
        <f>+Cas_Hoy!R58</f>
        <v>4</v>
      </c>
      <c r="GL59" s="62">
        <f>+Cas_Hoy!S58</f>
        <v>23</v>
      </c>
      <c r="GM59" s="62">
        <f>+Cas_Hoy!T58</f>
        <v>0</v>
      </c>
      <c r="GN59" s="590">
        <f>+Cas_Hoy!U58</f>
        <v>3</v>
      </c>
      <c r="GO59" s="543">
        <f t="shared" si="74"/>
        <v>0.21515489625298198</v>
      </c>
      <c r="GP59" s="112">
        <f t="shared" si="75"/>
        <v>8.6399509403245103E-2</v>
      </c>
      <c r="GQ59" s="112">
        <f t="shared" si="76"/>
        <v>0.68837425148221831</v>
      </c>
      <c r="GR59" s="112">
        <f t="shared" si="77"/>
        <v>0.23681917323390517</v>
      </c>
      <c r="GS59" s="323">
        <f t="shared" si="205"/>
        <v>7.8849470402755736E-2</v>
      </c>
      <c r="GT59" s="323">
        <f t="shared" si="205"/>
        <v>7.9060638807266062E-2</v>
      </c>
      <c r="GU59" s="323">
        <f t="shared" si="205"/>
        <v>7.2282309522316304E-2</v>
      </c>
      <c r="GV59" s="323">
        <f t="shared" si="205"/>
        <v>0.10548399299951569</v>
      </c>
      <c r="GW59" s="323">
        <f t="shared" si="205"/>
        <v>8.1585407829496706E-2</v>
      </c>
      <c r="GX59" s="323">
        <f t="shared" si="205"/>
        <v>8.3097920128039821E-2</v>
      </c>
      <c r="GY59" s="323">
        <f t="shared" si="205"/>
        <v>0.3608673564815737</v>
      </c>
      <c r="GZ59" s="323">
        <f t="shared" si="204"/>
        <v>9.5463106884606005E-2</v>
      </c>
      <c r="HA59" s="323">
        <f t="shared" si="204"/>
        <v>0.68837425148221831</v>
      </c>
      <c r="HB59" s="323">
        <f t="shared" si="204"/>
        <v>0.23681917323390517</v>
      </c>
      <c r="HC59" s="323">
        <f t="shared" si="204"/>
        <v>0.21515489625298198</v>
      </c>
      <c r="HD59" s="323">
        <f t="shared" si="204"/>
        <v>8.6399509403245103E-2</v>
      </c>
      <c r="HE59" s="323">
        <f t="shared" si="204"/>
        <v>2.5243443976653197E-2</v>
      </c>
      <c r="HF59" s="323">
        <f t="shared" si="204"/>
        <v>0.20556249432977913</v>
      </c>
      <c r="HG59" s="323" t="e">
        <f t="shared" si="204"/>
        <v>#DIV/0!</v>
      </c>
      <c r="HH59" s="327">
        <f t="shared" si="204"/>
        <v>0.10773790790393478</v>
      </c>
      <c r="HI59" s="241">
        <f>+CyF_Tot!B58</f>
        <v>0</v>
      </c>
      <c r="HJ59" s="149">
        <f>+CyF_Tot!C58</f>
        <v>793</v>
      </c>
      <c r="HK59" s="149">
        <f>+CyF_Tot!D58</f>
        <v>859</v>
      </c>
      <c r="HL59" s="149">
        <f>+CyF_Tot!E58</f>
        <v>913</v>
      </c>
      <c r="HM59" s="149">
        <f>+CyF_Tot!F58</f>
        <v>0</v>
      </c>
      <c r="HN59" s="149">
        <f>+CyF_Tot!G58</f>
        <v>19</v>
      </c>
      <c r="HO59" s="149">
        <f>+CyF_Tot!H58</f>
        <v>19</v>
      </c>
      <c r="HP59" s="557">
        <f>+CyF_Tot!I58</f>
        <v>19</v>
      </c>
      <c r="HQ59" s="93">
        <f t="shared" si="203"/>
        <v>8.5686478831695639E-2</v>
      </c>
      <c r="HR59" s="90">
        <f t="shared" si="203"/>
        <v>7.6977062117265141E-2</v>
      </c>
      <c r="HS59" s="90">
        <f t="shared" si="203"/>
        <v>7.6711573157449364E-2</v>
      </c>
      <c r="HT59" s="90">
        <f t="shared" si="203"/>
        <v>6.8498700618482039E-2</v>
      </c>
      <c r="HU59" s="90">
        <f t="shared" si="203"/>
        <v>7.0095490301791213E-2</v>
      </c>
      <c r="HV59" s="90">
        <f t="shared" si="203"/>
        <v>6.5843833360398576E-2</v>
      </c>
      <c r="HW59" s="90">
        <f t="shared" si="203"/>
        <v>6.7572809977230489E-2</v>
      </c>
      <c r="HX59" s="90">
        <f t="shared" si="203"/>
        <v>6.5190997119688093E-2</v>
      </c>
      <c r="HY59" s="90">
        <f t="shared" si="203"/>
        <v>6.6169401209952378E-2</v>
      </c>
      <c r="HZ59" s="90">
        <f t="shared" si="206"/>
        <v>6.6511800528840898E-2</v>
      </c>
      <c r="IA59" s="90">
        <f t="shared" si="206"/>
        <v>5.53872598057406E-2</v>
      </c>
      <c r="IB59" s="90">
        <f t="shared" si="206"/>
        <v>5.1837681380239226E-2</v>
      </c>
      <c r="IC59" s="90">
        <f t="shared" si="206"/>
        <v>4.3292995407048673E-2</v>
      </c>
      <c r="ID59" s="90">
        <f t="shared" si="206"/>
        <v>4.613651010802268E-2</v>
      </c>
      <c r="IE59" s="90">
        <f t="shared" si="206"/>
        <v>2.6399258171382129E-2</v>
      </c>
      <c r="IF59" s="90">
        <f t="shared" si="206"/>
        <v>3.2381064855966132E-2</v>
      </c>
      <c r="IG59" s="90">
        <f t="shared" si="206"/>
        <v>1.0183610801209005E-2</v>
      </c>
      <c r="IH59" s="90">
        <f t="shared" si="206"/>
        <v>1.7926091633007901E-2</v>
      </c>
      <c r="II59" s="90">
        <f t="shared" si="206"/>
        <v>1.5216889702955986E-3</v>
      </c>
      <c r="IJ59" s="673">
        <f t="shared" si="206"/>
        <v>5.6756963590159949E-3</v>
      </c>
      <c r="IK59" s="686"/>
      <c r="IL59" s="687"/>
      <c r="IM59" s="687"/>
      <c r="IN59" s="687"/>
      <c r="IO59" s="687"/>
      <c r="IP59" s="687"/>
      <c r="IQ59" s="687"/>
      <c r="IR59" s="687"/>
      <c r="IS59" s="687"/>
      <c r="IT59" s="687"/>
      <c r="IU59" s="687"/>
      <c r="IV59" s="687"/>
      <c r="IW59" s="687"/>
      <c r="IX59" s="687"/>
      <c r="IY59" s="687"/>
      <c r="IZ59" s="687"/>
      <c r="JA59" s="687"/>
      <c r="JB59" s="687"/>
      <c r="JC59" s="687"/>
      <c r="JD59" s="688"/>
      <c r="JF59" s="624">
        <f t="shared" si="201"/>
        <v>0</v>
      </c>
      <c r="JG59" s="625">
        <f t="shared" si="201"/>
        <v>0</v>
      </c>
      <c r="JH59" s="625">
        <f t="shared" si="201"/>
        <v>0</v>
      </c>
      <c r="JI59" s="625">
        <f t="shared" si="201"/>
        <v>0</v>
      </c>
      <c r="JJ59" s="625">
        <f t="shared" si="201"/>
        <v>0</v>
      </c>
      <c r="JK59" s="625">
        <f t="shared" si="201"/>
        <v>0</v>
      </c>
      <c r="JL59" s="625">
        <f t="shared" si="201"/>
        <v>0</v>
      </c>
      <c r="JM59" s="625">
        <f t="shared" si="201"/>
        <v>0</v>
      </c>
      <c r="JN59" s="625">
        <f t="shared" si="201"/>
        <v>0</v>
      </c>
      <c r="JO59" s="625">
        <f t="shared" si="201"/>
        <v>0</v>
      </c>
      <c r="JP59" s="625">
        <f t="shared" si="201"/>
        <v>1160.3273462253678</v>
      </c>
      <c r="JQ59" s="625">
        <f t="shared" si="201"/>
        <v>0</v>
      </c>
      <c r="JR59" s="625">
        <f t="shared" si="201"/>
        <v>10391.322223511123</v>
      </c>
      <c r="JS59" s="625">
        <f t="shared" si="201"/>
        <v>1392.9825215348164</v>
      </c>
      <c r="JT59" s="625">
        <f t="shared" si="201"/>
        <v>12172.189038015926</v>
      </c>
      <c r="JU59" s="625">
        <f t="shared" si="201"/>
        <v>1984.7201588631162</v>
      </c>
      <c r="JV59" s="625">
        <f t="shared" si="209"/>
        <v>0</v>
      </c>
      <c r="JW59" s="625">
        <f t="shared" si="209"/>
        <v>10755.387203324184</v>
      </c>
      <c r="JX59" s="625">
        <f t="shared" si="209"/>
        <v>0</v>
      </c>
      <c r="JY59" s="626">
        <f t="shared" si="209"/>
        <v>11323.254120703545</v>
      </c>
      <c r="JZ59" s="642">
        <f t="shared" si="210"/>
        <v>0</v>
      </c>
      <c r="KA59" s="625">
        <f t="shared" si="210"/>
        <v>0</v>
      </c>
      <c r="KB59" s="625">
        <f t="shared" si="211"/>
        <v>339.80612248153869</v>
      </c>
      <c r="KC59" s="625">
        <f t="shared" si="211"/>
        <v>0</v>
      </c>
      <c r="KD59" s="625">
        <f t="shared" si="212"/>
        <v>9474.5873122940939</v>
      </c>
      <c r="KE59" s="645">
        <f t="shared" si="212"/>
        <v>3776.0136956263282</v>
      </c>
      <c r="KF59" s="624">
        <f t="shared" si="195"/>
        <v>0</v>
      </c>
      <c r="KG59" s="625">
        <f t="shared" si="196"/>
        <v>172.45112513458415</v>
      </c>
      <c r="KH59" s="626">
        <f t="shared" si="197"/>
        <v>6303.5733305536442</v>
      </c>
    </row>
    <row r="60" spans="1:294" s="649" customFormat="1" ht="14.4">
      <c r="A60" s="510" t="s">
        <v>70</v>
      </c>
      <c r="B60" s="538">
        <v>8671</v>
      </c>
      <c r="C60" s="526">
        <f t="shared" si="198"/>
        <v>753</v>
      </c>
      <c r="D60" s="517">
        <f t="shared" si="199"/>
        <v>18</v>
      </c>
      <c r="E60" s="495">
        <f t="shared" si="48"/>
        <v>8.243794691738273E-3</v>
      </c>
      <c r="F60" s="208">
        <f t="shared" si="161"/>
        <v>7.5769807403990308E-2</v>
      </c>
      <c r="G60" s="30">
        <f t="shared" si="162"/>
        <v>3.3233797417868085</v>
      </c>
      <c r="H60" s="29">
        <f t="shared" si="163"/>
        <v>0.25181184296550951</v>
      </c>
      <c r="I60" s="33">
        <f t="shared" si="164"/>
        <v>0.288606267508415</v>
      </c>
      <c r="J60" s="353">
        <f t="shared" si="165"/>
        <v>0.17268493065847199</v>
      </c>
      <c r="K60" s="581">
        <f t="shared" si="202"/>
        <v>1.2021229220408847E-2</v>
      </c>
      <c r="L60" s="354">
        <f t="shared" si="51"/>
        <v>2.2790731107147804</v>
      </c>
      <c r="M60" s="355">
        <f t="shared" si="166"/>
        <v>0.19765459338686597</v>
      </c>
      <c r="N60" s="826"/>
      <c r="O60" s="364" t="s">
        <v>226</v>
      </c>
      <c r="P60" s="20" t="s">
        <v>238</v>
      </c>
      <c r="Q60" s="20"/>
      <c r="R60" s="20"/>
      <c r="S60" s="166">
        <f t="shared" si="167"/>
        <v>753</v>
      </c>
      <c r="T60" s="167">
        <f t="shared" si="168"/>
        <v>8684.1194787221775</v>
      </c>
      <c r="U60" s="166">
        <f t="shared" si="169"/>
        <v>27</v>
      </c>
      <c r="V60" s="168">
        <f t="shared" si="170"/>
        <v>3.71900826446281E-2</v>
      </c>
      <c r="W60" s="167">
        <f t="shared" si="171"/>
        <v>311.38277015338485</v>
      </c>
      <c r="X60" s="166">
        <f t="shared" si="172"/>
        <v>96</v>
      </c>
      <c r="Y60" s="168">
        <f t="shared" si="173"/>
        <v>0.14611872146118721</v>
      </c>
      <c r="Z60" s="167">
        <f t="shared" si="174"/>
        <v>1107.1387383231461</v>
      </c>
      <c r="AA60" s="166">
        <f t="shared" si="175"/>
        <v>18</v>
      </c>
      <c r="AB60" s="167">
        <f t="shared" si="176"/>
        <v>2075.885134355899</v>
      </c>
      <c r="AC60" s="169">
        <f t="shared" si="177"/>
        <v>2.3904382470119521E-2</v>
      </c>
      <c r="AD60" s="166">
        <f t="shared" si="178"/>
        <v>1</v>
      </c>
      <c r="AE60" s="168">
        <f t="shared" si="179"/>
        <v>5.8823529411764705E-2</v>
      </c>
      <c r="AF60" s="167">
        <f t="shared" si="180"/>
        <v>115.32695190866106</v>
      </c>
      <c r="AG60" s="166">
        <f t="shared" si="181"/>
        <v>2</v>
      </c>
      <c r="AH60" s="168">
        <f t="shared" si="182"/>
        <v>0.125</v>
      </c>
      <c r="AI60" s="365">
        <f t="shared" si="183"/>
        <v>230.65390381732212</v>
      </c>
      <c r="AJ60" s="830"/>
      <c r="AK60" s="85">
        <v>643.61298390749744</v>
      </c>
      <c r="AL60" s="62">
        <v>644.64001839150365</v>
      </c>
      <c r="AM60" s="62">
        <v>647.15783716060889</v>
      </c>
      <c r="AN60" s="62">
        <v>677.73698715566718</v>
      </c>
      <c r="AO60" s="62">
        <v>515.06225805067936</v>
      </c>
      <c r="AP60" s="62">
        <v>553.92077882513877</v>
      </c>
      <c r="AQ60" s="62">
        <v>546.55899032106367</v>
      </c>
      <c r="AR60" s="62">
        <v>624.67910353178672</v>
      </c>
      <c r="AS60" s="62">
        <v>577.59104442442549</v>
      </c>
      <c r="AT60" s="62">
        <v>574.25367786278298</v>
      </c>
      <c r="AU60" s="62">
        <v>452.55463621613058</v>
      </c>
      <c r="AV60" s="62">
        <v>433.8043546142319</v>
      </c>
      <c r="AW60" s="62">
        <v>384.70604299925589</v>
      </c>
      <c r="AX60" s="62">
        <v>421.76486207014329</v>
      </c>
      <c r="AY60" s="62">
        <v>271.5847790992118</v>
      </c>
      <c r="AZ60" s="62">
        <v>347.32794753193923</v>
      </c>
      <c r="BA60" s="62">
        <v>105.49880564623832</v>
      </c>
      <c r="BB60" s="62">
        <v>190.52339302024225</v>
      </c>
      <c r="BC60" s="62">
        <v>7.6726404106355153</v>
      </c>
      <c r="BD60" s="86">
        <v>50.348929429022405</v>
      </c>
      <c r="BE60" s="258">
        <v>2.0000000000000002E-5</v>
      </c>
      <c r="BF60" s="43">
        <v>2.0000000000000002E-5</v>
      </c>
      <c r="BG60" s="53">
        <v>5.0000000000000002E-5</v>
      </c>
      <c r="BH60" s="53">
        <v>4.0000000000000003E-5</v>
      </c>
      <c r="BI60" s="53">
        <v>1.2518952302791728E-4</v>
      </c>
      <c r="BJ60" s="53">
        <v>1.2406223545552731E-4</v>
      </c>
      <c r="BK60" s="53">
        <v>3.4000000000000002E-4</v>
      </c>
      <c r="BL60" s="53">
        <v>1.8000000000000001E-4</v>
      </c>
      <c r="BM60" s="53">
        <v>8.9999999999999998E-4</v>
      </c>
      <c r="BN60" s="53">
        <v>5.0000000000000001E-4</v>
      </c>
      <c r="BO60" s="53">
        <v>3.8E-3</v>
      </c>
      <c r="BP60" s="53">
        <v>2E-3</v>
      </c>
      <c r="BQ60" s="53">
        <v>1.6199999999999999E-2</v>
      </c>
      <c r="BR60" s="53">
        <v>6.1999999999999998E-3</v>
      </c>
      <c r="BS60" s="53">
        <v>6.1100000000000002E-2</v>
      </c>
      <c r="BT60" s="53">
        <v>2.6800000000000001E-2</v>
      </c>
      <c r="BU60" s="53">
        <v>0.1421</v>
      </c>
      <c r="BV60" s="53">
        <v>5.4699999999999999E-2</v>
      </c>
      <c r="BW60" s="53">
        <v>0.27589999999999998</v>
      </c>
      <c r="BX60" s="54">
        <v>0.1051</v>
      </c>
      <c r="BY60" s="64">
        <f>+Fall_Hoy!B60</f>
        <v>0</v>
      </c>
      <c r="BZ60" s="61">
        <f>+Fall_Hoy!C60</f>
        <v>0</v>
      </c>
      <c r="CA60" s="61">
        <f>+Fall_Hoy!D60</f>
        <v>0</v>
      </c>
      <c r="CB60" s="61">
        <f>+Fall_Hoy!E60</f>
        <v>0</v>
      </c>
      <c r="CC60" s="61">
        <f>+Fall_Hoy!F60</f>
        <v>0</v>
      </c>
      <c r="CD60" s="61">
        <f>+Fall_Hoy!G60</f>
        <v>0</v>
      </c>
      <c r="CE60" s="61">
        <f>+Fall_Hoy!H60</f>
        <v>0</v>
      </c>
      <c r="CF60" s="61">
        <f>+Fall_Hoy!I60</f>
        <v>0</v>
      </c>
      <c r="CG60" s="61">
        <f>+Fall_Hoy!J60</f>
        <v>0</v>
      </c>
      <c r="CH60" s="61">
        <f>+Fall_Hoy!K60</f>
        <v>0</v>
      </c>
      <c r="CI60" s="61">
        <f>+Fall_Hoy!L60</f>
        <v>0</v>
      </c>
      <c r="CJ60" s="61">
        <f>+Fall_Hoy!M60</f>
        <v>2</v>
      </c>
      <c r="CK60" s="61">
        <f>+Fall_Hoy!N60</f>
        <v>2</v>
      </c>
      <c r="CL60" s="61">
        <f>+Fall_Hoy!O60</f>
        <v>0</v>
      </c>
      <c r="CM60" s="61">
        <f>+Fall_Hoy!P60</f>
        <v>1</v>
      </c>
      <c r="CN60" s="61">
        <f>+Fall_Hoy!Q60</f>
        <v>2</v>
      </c>
      <c r="CO60" s="61">
        <f>+Fall_Hoy!R60</f>
        <v>3</v>
      </c>
      <c r="CP60" s="61">
        <f>+Fall_Hoy!S60</f>
        <v>3</v>
      </c>
      <c r="CQ60" s="61">
        <f>+Fall_Hoy!T60</f>
        <v>1</v>
      </c>
      <c r="CR60" s="66">
        <f>+Fall_Hoy!U60</f>
        <v>3</v>
      </c>
      <c r="CS60" s="75">
        <f t="shared" si="184"/>
        <v>6.0263362938002225E-2</v>
      </c>
      <c r="CT60" s="76">
        <f t="shared" si="184"/>
        <v>0.2148599506660181</v>
      </c>
      <c r="CU60" s="76">
        <f t="shared" si="185"/>
        <v>0.3209120115737189</v>
      </c>
      <c r="CV60" s="76">
        <f t="shared" si="185"/>
        <v>4.7419787181497877E-2</v>
      </c>
      <c r="CW60" s="76">
        <f t="shared" si="117"/>
        <v>0.1436719519695788</v>
      </c>
      <c r="CX60" s="76">
        <f t="shared" si="126"/>
        <v>0.14623029699626056</v>
      </c>
      <c r="CY60" s="76">
        <f t="shared" si="127"/>
        <v>0.11160734903320671</v>
      </c>
      <c r="CZ60" s="76">
        <f t="shared" si="128"/>
        <v>0.10885589035321369</v>
      </c>
      <c r="DA60" s="76">
        <f t="shared" si="129"/>
        <v>0.10734238454438562</v>
      </c>
      <c r="DB60" s="76">
        <f t="shared" si="130"/>
        <v>0.1062248312053055</v>
      </c>
      <c r="DC60" s="76">
        <f t="shared" si="131"/>
        <v>5.966130460125342E-2</v>
      </c>
      <c r="DD60" s="76">
        <f t="shared" si="132"/>
        <v>0.7</v>
      </c>
      <c r="DE60" s="76">
        <f t="shared" si="133"/>
        <v>0.3209120115737189</v>
      </c>
      <c r="DF60" s="76">
        <f t="shared" si="134"/>
        <v>4.7419787181497877E-2</v>
      </c>
      <c r="DG60" s="76">
        <f t="shared" si="135"/>
        <v>6.0263362938002225E-2</v>
      </c>
      <c r="DH60" s="76">
        <f t="shared" si="136"/>
        <v>0.2148599506660181</v>
      </c>
      <c r="DI60" s="76">
        <f t="shared" si="137"/>
        <v>0.20011499565093008</v>
      </c>
      <c r="DJ60" s="76">
        <f t="shared" si="138"/>
        <v>0.28786285021260649</v>
      </c>
      <c r="DK60" s="76">
        <f t="shared" si="139"/>
        <v>0.47239300124134465</v>
      </c>
      <c r="DL60" s="316">
        <f t="shared" si="140"/>
        <v>0.56692851072006234</v>
      </c>
      <c r="DM60" s="85">
        <f>+'Cas_-14'!B59</f>
        <v>7</v>
      </c>
      <c r="DN60" s="62">
        <f>+'Cas_-14'!C59</f>
        <v>7</v>
      </c>
      <c r="DO60" s="62">
        <f>+'Cas_-14'!D59</f>
        <v>21</v>
      </c>
      <c r="DP60" s="62">
        <f>+'Cas_-14'!E59</f>
        <v>42</v>
      </c>
      <c r="DQ60" s="62">
        <f>+'Cas_-14'!F59</f>
        <v>74</v>
      </c>
      <c r="DR60" s="62">
        <f>+'Cas_-14'!G59</f>
        <v>81</v>
      </c>
      <c r="DS60" s="62">
        <f>+'Cas_-14'!H59</f>
        <v>61</v>
      </c>
      <c r="DT60" s="62">
        <f>+'Cas_-14'!I59</f>
        <v>68</v>
      </c>
      <c r="DU60" s="62">
        <f>+'Cas_-14'!J59</f>
        <v>62</v>
      </c>
      <c r="DV60" s="62">
        <f>+'Cas_-14'!K59</f>
        <v>61</v>
      </c>
      <c r="DW60" s="62">
        <f>+'Cas_-14'!L59</f>
        <v>27</v>
      </c>
      <c r="DX60" s="62">
        <f>+'Cas_-14'!M59</f>
        <v>45</v>
      </c>
      <c r="DY60" s="62">
        <f>+'Cas_-14'!N59</f>
        <v>24</v>
      </c>
      <c r="DZ60" s="62">
        <f>+'Cas_-14'!O59</f>
        <v>20</v>
      </c>
      <c r="EA60" s="62">
        <f>+'Cas_-14'!P59</f>
        <v>12</v>
      </c>
      <c r="EB60" s="62">
        <f>+'Cas_-14'!Q59</f>
        <v>17</v>
      </c>
      <c r="EC60" s="62">
        <f>+'Cas_-14'!R59</f>
        <v>6</v>
      </c>
      <c r="ED60" s="62">
        <f>+'Cas_-14'!S59</f>
        <v>10</v>
      </c>
      <c r="EE60" s="62">
        <f>+'Cas_-14'!T59</f>
        <v>1</v>
      </c>
      <c r="EF60" s="86">
        <f>+'Cas_-14'!U59</f>
        <v>2</v>
      </c>
      <c r="EG60" s="201">
        <f t="shared" si="208"/>
        <v>1.0876101282950605E-2</v>
      </c>
      <c r="EH60" s="90">
        <f t="shared" si="208"/>
        <v>1.0858773579503019E-2</v>
      </c>
      <c r="EI60" s="90">
        <f t="shared" si="208"/>
        <v>3.2449579985212029E-2</v>
      </c>
      <c r="EJ60" s="90">
        <f t="shared" si="208"/>
        <v>6.1970942704877283E-2</v>
      </c>
      <c r="EK60" s="90">
        <f t="shared" si="208"/>
        <v>0.1436719519695788</v>
      </c>
      <c r="EL60" s="90">
        <f t="shared" si="208"/>
        <v>0.14623029699626056</v>
      </c>
      <c r="EM60" s="90">
        <f t="shared" si="208"/>
        <v>0.11160734903320671</v>
      </c>
      <c r="EN60" s="90">
        <f t="shared" si="208"/>
        <v>0.10885589035321369</v>
      </c>
      <c r="EO60" s="90">
        <f t="shared" si="208"/>
        <v>0.10734238454438562</v>
      </c>
      <c r="EP60" s="90">
        <f t="shared" si="208"/>
        <v>0.1062248312053055</v>
      </c>
      <c r="EQ60" s="90">
        <f t="shared" si="208"/>
        <v>5.966130460125342E-2</v>
      </c>
      <c r="ER60" s="90">
        <f t="shared" si="208"/>
        <v>0.10373339852712414</v>
      </c>
      <c r="ES60" s="90">
        <f t="shared" si="208"/>
        <v>6.2385295049930949E-2</v>
      </c>
      <c r="ET60" s="90">
        <f t="shared" si="208"/>
        <v>4.7419787181497877E-2</v>
      </c>
      <c r="EU60" s="90">
        <f t="shared" si="208"/>
        <v>4.4185097706143234E-2</v>
      </c>
      <c r="EV60" s="90">
        <f t="shared" si="207"/>
        <v>4.8945096761718924E-2</v>
      </c>
      <c r="EW60" s="90">
        <f t="shared" si="187"/>
        <v>5.6872681763994327E-2</v>
      </c>
      <c r="EX60" s="90">
        <f t="shared" si="187"/>
        <v>5.2486993022098576E-2</v>
      </c>
      <c r="EY60" s="90">
        <f t="shared" si="187"/>
        <v>0.13033322904248698</v>
      </c>
      <c r="EZ60" s="99">
        <f t="shared" si="187"/>
        <v>3.9722790984452375E-2</v>
      </c>
      <c r="FA60" s="119">
        <f t="shared" si="200"/>
        <v>1.3638843426077467</v>
      </c>
      <c r="FB60" s="120">
        <f t="shared" si="72"/>
        <v>4.3898156277436344</v>
      </c>
      <c r="FC60" s="120">
        <f t="shared" si="73"/>
        <v>5.1440329218106999</v>
      </c>
      <c r="FD60" s="120">
        <f t="shared" si="73"/>
        <v>1</v>
      </c>
      <c r="FE60" s="120">
        <f t="shared" si="213"/>
        <v>1</v>
      </c>
      <c r="FF60" s="120">
        <f t="shared" si="213"/>
        <v>1</v>
      </c>
      <c r="FG60" s="120">
        <f t="shared" si="213"/>
        <v>1</v>
      </c>
      <c r="FH60" s="120">
        <f t="shared" si="213"/>
        <v>1</v>
      </c>
      <c r="FI60" s="120">
        <f t="shared" si="213"/>
        <v>1</v>
      </c>
      <c r="FJ60" s="120">
        <f t="shared" si="213"/>
        <v>1</v>
      </c>
      <c r="FK60" s="120">
        <f t="shared" si="213"/>
        <v>1</v>
      </c>
      <c r="FL60" s="120">
        <f t="shared" si="213"/>
        <v>6.7480677384436065</v>
      </c>
      <c r="FM60" s="120">
        <f t="shared" si="213"/>
        <v>5.1440329218106999</v>
      </c>
      <c r="FN60" s="120">
        <f t="shared" si="213"/>
        <v>1</v>
      </c>
      <c r="FO60" s="120">
        <f t="shared" si="213"/>
        <v>1.3638843426077467</v>
      </c>
      <c r="FP60" s="120">
        <f t="shared" si="213"/>
        <v>4.3898156277436344</v>
      </c>
      <c r="FQ60" s="120">
        <f t="shared" si="213"/>
        <v>3.5186488388458832</v>
      </c>
      <c r="FR60" s="120">
        <f t="shared" si="213"/>
        <v>5.4844606946983552</v>
      </c>
      <c r="FS60" s="120">
        <f t="shared" si="213"/>
        <v>3.6245016310257343</v>
      </c>
      <c r="FT60" s="321">
        <f t="shared" si="121"/>
        <v>14.272121788772596</v>
      </c>
      <c r="FU60" s="85">
        <f>+Cas_Hoy!B59</f>
        <v>8</v>
      </c>
      <c r="FV60" s="62">
        <f>+Cas_Hoy!C59</f>
        <v>7</v>
      </c>
      <c r="FW60" s="62">
        <f>+Cas_Hoy!D59</f>
        <v>25</v>
      </c>
      <c r="FX60" s="62">
        <f>+Cas_Hoy!E59</f>
        <v>48</v>
      </c>
      <c r="FY60" s="62">
        <f>+Cas_Hoy!F59</f>
        <v>84</v>
      </c>
      <c r="FZ60" s="62">
        <f>+Cas_Hoy!G59</f>
        <v>92</v>
      </c>
      <c r="GA60" s="62">
        <f>+Cas_Hoy!H59</f>
        <v>72</v>
      </c>
      <c r="GB60" s="62">
        <f>+Cas_Hoy!I59</f>
        <v>77</v>
      </c>
      <c r="GC60" s="62">
        <f>+Cas_Hoy!J59</f>
        <v>73</v>
      </c>
      <c r="GD60" s="62">
        <f>+Cas_Hoy!K59</f>
        <v>75</v>
      </c>
      <c r="GE60" s="62">
        <f>+Cas_Hoy!L59</f>
        <v>32</v>
      </c>
      <c r="GF60" s="62">
        <f>+Cas_Hoy!M59</f>
        <v>49</v>
      </c>
      <c r="GG60" s="62">
        <f>+Cas_Hoy!N59</f>
        <v>28</v>
      </c>
      <c r="GH60" s="62">
        <f>+Cas_Hoy!O59</f>
        <v>21</v>
      </c>
      <c r="GI60" s="62">
        <f>+Cas_Hoy!P59</f>
        <v>13</v>
      </c>
      <c r="GJ60" s="62">
        <f>+Cas_Hoy!Q59</f>
        <v>19</v>
      </c>
      <c r="GK60" s="62">
        <f>+Cas_Hoy!R59</f>
        <v>6</v>
      </c>
      <c r="GL60" s="62">
        <f>+Cas_Hoy!S59</f>
        <v>10</v>
      </c>
      <c r="GM60" s="62">
        <f>+Cas_Hoy!T59</f>
        <v>1</v>
      </c>
      <c r="GN60" s="590">
        <f>+Cas_Hoy!U59</f>
        <v>3</v>
      </c>
      <c r="GO60" s="543">
        <f t="shared" si="74"/>
        <v>6.5285309849502399E-2</v>
      </c>
      <c r="GP60" s="112">
        <f t="shared" si="75"/>
        <v>0.24013759192084375</v>
      </c>
      <c r="GQ60" s="112">
        <f t="shared" si="76"/>
        <v>0.3743973468360054</v>
      </c>
      <c r="GR60" s="112">
        <f t="shared" si="77"/>
        <v>4.9790776540572769E-2</v>
      </c>
      <c r="GS60" s="323">
        <f t="shared" si="205"/>
        <v>0.16308708061411645</v>
      </c>
      <c r="GT60" s="323">
        <f t="shared" si="205"/>
        <v>0.16608873239081445</v>
      </c>
      <c r="GU60" s="323">
        <f t="shared" si="205"/>
        <v>0.13173326443263741</v>
      </c>
      <c r="GV60" s="323">
        <f t="shared" si="205"/>
        <v>0.12326328760584492</v>
      </c>
      <c r="GW60" s="323">
        <f t="shared" si="205"/>
        <v>0.12638700115709919</v>
      </c>
      <c r="GX60" s="323">
        <f t="shared" si="205"/>
        <v>0.13060430066226086</v>
      </c>
      <c r="GY60" s="323">
        <f t="shared" si="205"/>
        <v>7.0709694342226279E-2</v>
      </c>
      <c r="GZ60" s="323">
        <f t="shared" si="204"/>
        <v>0.7</v>
      </c>
      <c r="HA60" s="323">
        <f t="shared" si="204"/>
        <v>0.3743973468360054</v>
      </c>
      <c r="HB60" s="323">
        <f t="shared" si="204"/>
        <v>4.9790776540572769E-2</v>
      </c>
      <c r="HC60" s="323">
        <f t="shared" si="204"/>
        <v>6.5285309849502399E-2</v>
      </c>
      <c r="HD60" s="323">
        <f t="shared" si="204"/>
        <v>0.24013759192084375</v>
      </c>
      <c r="HE60" s="323">
        <f t="shared" si="204"/>
        <v>0.20011499565093005</v>
      </c>
      <c r="HF60" s="323">
        <f t="shared" si="204"/>
        <v>0.28786285021260649</v>
      </c>
      <c r="HG60" s="323">
        <f t="shared" si="204"/>
        <v>0.4723930012413447</v>
      </c>
      <c r="HH60" s="327">
        <f t="shared" si="204"/>
        <v>0.7</v>
      </c>
      <c r="HI60" s="241">
        <f>+CyF_Tot!B59</f>
        <v>0</v>
      </c>
      <c r="HJ60" s="149">
        <f>+CyF_Tot!C59</f>
        <v>657</v>
      </c>
      <c r="HK60" s="149">
        <f>+CyF_Tot!D59</f>
        <v>726</v>
      </c>
      <c r="HL60" s="149">
        <f>+CyF_Tot!E59</f>
        <v>753</v>
      </c>
      <c r="HM60" s="149">
        <f>+CyF_Tot!F59</f>
        <v>0</v>
      </c>
      <c r="HN60" s="149">
        <f>+CyF_Tot!G59</f>
        <v>16</v>
      </c>
      <c r="HO60" s="149">
        <f>+CyF_Tot!H59</f>
        <v>17</v>
      </c>
      <c r="HP60" s="557">
        <f>+CyF_Tot!I59</f>
        <v>18</v>
      </c>
      <c r="HQ60" s="93">
        <f t="shared" si="203"/>
        <v>7.4225923642889796E-2</v>
      </c>
      <c r="HR60" s="90">
        <f t="shared" si="203"/>
        <v>7.4344368399435312E-2</v>
      </c>
      <c r="HS60" s="90">
        <f t="shared" si="203"/>
        <v>7.4634740763534643E-2</v>
      </c>
      <c r="HT60" s="90">
        <f t="shared" si="203"/>
        <v>7.8161340924422465E-2</v>
      </c>
      <c r="HU60" s="90">
        <f t="shared" si="203"/>
        <v>5.9400560264177067E-2</v>
      </c>
      <c r="HV60" s="90">
        <f t="shared" si="203"/>
        <v>6.3881995020774851E-2</v>
      </c>
      <c r="HW60" s="90">
        <f t="shared" si="203"/>
        <v>6.3032982392003653E-2</v>
      </c>
      <c r="HX60" s="90">
        <f t="shared" si="203"/>
        <v>7.2042336931355866E-2</v>
      </c>
      <c r="HY60" s="90">
        <f t="shared" si="203"/>
        <v>6.661181460320903E-2</v>
      </c>
      <c r="HZ60" s="90">
        <f t="shared" si="206"/>
        <v>6.622692629025291E-2</v>
      </c>
      <c r="IA60" s="90">
        <f t="shared" si="206"/>
        <v>5.2191746766939287E-2</v>
      </c>
      <c r="IB60" s="90">
        <f t="shared" si="206"/>
        <v>5.0029333942363266E-2</v>
      </c>
      <c r="IC60" s="90">
        <f t="shared" si="206"/>
        <v>4.4366975319946475E-2</v>
      </c>
      <c r="ID60" s="90">
        <f t="shared" si="206"/>
        <v>4.8640855964726476E-2</v>
      </c>
      <c r="IE60" s="90">
        <f t="shared" si="206"/>
        <v>3.1321044758299138E-2</v>
      </c>
      <c r="IF60" s="90">
        <f t="shared" si="206"/>
        <v>4.0056273501549902E-2</v>
      </c>
      <c r="IG60" s="90">
        <f t="shared" si="206"/>
        <v>1.2166855685184906E-2</v>
      </c>
      <c r="IH60" s="90">
        <f t="shared" si="206"/>
        <v>2.1972482184320408E-2</v>
      </c>
      <c r="II60" s="90">
        <f t="shared" si="206"/>
        <v>8.8486223164981146E-4</v>
      </c>
      <c r="IJ60" s="673">
        <f t="shared" si="206"/>
        <v>5.806588562913436E-3</v>
      </c>
      <c r="IK60" s="686"/>
      <c r="IL60" s="687"/>
      <c r="IM60" s="687"/>
      <c r="IN60" s="687"/>
      <c r="IO60" s="687"/>
      <c r="IP60" s="687"/>
      <c r="IQ60" s="687"/>
      <c r="IR60" s="687"/>
      <c r="IS60" s="687"/>
      <c r="IT60" s="687"/>
      <c r="IU60" s="687"/>
      <c r="IV60" s="687"/>
      <c r="IW60" s="687"/>
      <c r="IX60" s="687"/>
      <c r="IY60" s="687"/>
      <c r="IZ60" s="687"/>
      <c r="JA60" s="687"/>
      <c r="JB60" s="687"/>
      <c r="JC60" s="687"/>
      <c r="JD60" s="688"/>
      <c r="JF60" s="624">
        <f t="shared" si="201"/>
        <v>0</v>
      </c>
      <c r="JG60" s="625">
        <f t="shared" si="201"/>
        <v>0</v>
      </c>
      <c r="JH60" s="625">
        <f t="shared" si="201"/>
        <v>0</v>
      </c>
      <c r="JI60" s="625">
        <f t="shared" si="201"/>
        <v>0</v>
      </c>
      <c r="JJ60" s="625">
        <f t="shared" si="201"/>
        <v>0</v>
      </c>
      <c r="JK60" s="625">
        <f t="shared" si="201"/>
        <v>0</v>
      </c>
      <c r="JL60" s="625">
        <f t="shared" si="201"/>
        <v>0</v>
      </c>
      <c r="JM60" s="625">
        <f t="shared" si="201"/>
        <v>0</v>
      </c>
      <c r="JN60" s="625">
        <f t="shared" si="201"/>
        <v>0</v>
      </c>
      <c r="JO60" s="625">
        <f t="shared" si="201"/>
        <v>0</v>
      </c>
      <c r="JP60" s="625">
        <f t="shared" si="201"/>
        <v>0</v>
      </c>
      <c r="JQ60" s="625">
        <f t="shared" si="201"/>
        <v>4610.3732678721835</v>
      </c>
      <c r="JR60" s="625">
        <f t="shared" si="201"/>
        <v>5198.7745874942457</v>
      </c>
      <c r="JS60" s="625">
        <f t="shared" si="201"/>
        <v>0</v>
      </c>
      <c r="JT60" s="625">
        <f t="shared" si="201"/>
        <v>3682.0914755119361</v>
      </c>
      <c r="JU60" s="625">
        <f t="shared" si="201"/>
        <v>5758.2466778492853</v>
      </c>
      <c r="JV60" s="625">
        <f t="shared" si="209"/>
        <v>28436.340881997163</v>
      </c>
      <c r="JW60" s="625">
        <f t="shared" si="209"/>
        <v>15746.097906629573</v>
      </c>
      <c r="JX60" s="625">
        <f t="shared" si="209"/>
        <v>130333.22904248699</v>
      </c>
      <c r="JY60" s="626">
        <f t="shared" si="209"/>
        <v>59584.186476678558</v>
      </c>
      <c r="JZ60" s="642">
        <f t="shared" si="210"/>
        <v>0</v>
      </c>
      <c r="KA60" s="625">
        <f t="shared" si="210"/>
        <v>0</v>
      </c>
      <c r="KB60" s="625">
        <f t="shared" si="211"/>
        <v>0</v>
      </c>
      <c r="KC60" s="625">
        <f t="shared" si="211"/>
        <v>1224.9369208867058</v>
      </c>
      <c r="KD60" s="625">
        <f t="shared" si="212"/>
        <v>9097.2621916619009</v>
      </c>
      <c r="KE60" s="645">
        <f t="shared" si="212"/>
        <v>7921.0655359469138</v>
      </c>
      <c r="KF60" s="624">
        <f t="shared" si="195"/>
        <v>0</v>
      </c>
      <c r="KG60" s="625">
        <f t="shared" si="196"/>
        <v>623.16132221382031</v>
      </c>
      <c r="KH60" s="626">
        <f t="shared" si="197"/>
        <v>8429.6779954370049</v>
      </c>
    </row>
    <row r="61" spans="1:294" s="649" customFormat="1" ht="14.4">
      <c r="A61" s="510" t="s">
        <v>71</v>
      </c>
      <c r="B61" s="538">
        <v>52640</v>
      </c>
      <c r="C61" s="526">
        <f t="shared" si="198"/>
        <v>4698</v>
      </c>
      <c r="D61" s="517">
        <f t="shared" si="199"/>
        <v>71</v>
      </c>
      <c r="E61" s="495">
        <f t="shared" si="48"/>
        <v>8.8993912832182123E-3</v>
      </c>
      <c r="F61" s="208">
        <f t="shared" si="161"/>
        <v>7.2910334346504554E-2</v>
      </c>
      <c r="G61" s="30">
        <f t="shared" si="162"/>
        <v>2.0787060321497859</v>
      </c>
      <c r="H61" s="29">
        <f t="shared" si="163"/>
        <v>0.15155915181213672</v>
      </c>
      <c r="I61" s="33">
        <f t="shared" si="164"/>
        <v>0.18551977467780573</v>
      </c>
      <c r="J61" s="353">
        <f t="shared" si="165"/>
        <v>0.18674577467791539</v>
      </c>
      <c r="K61" s="581">
        <f t="shared" si="202"/>
        <v>7.222568740070043E-3</v>
      </c>
      <c r="L61" s="354">
        <f t="shared" si="51"/>
        <v>2.5613073421171095</v>
      </c>
      <c r="M61" s="355">
        <f t="shared" si="166"/>
        <v>0.2281529279480837</v>
      </c>
      <c r="N61" s="826"/>
      <c r="O61" s="364" t="s">
        <v>226</v>
      </c>
      <c r="P61" s="20" t="s">
        <v>241</v>
      </c>
      <c r="Q61" s="20"/>
      <c r="R61" s="20"/>
      <c r="S61" s="166">
        <f t="shared" si="167"/>
        <v>4698</v>
      </c>
      <c r="T61" s="167">
        <f t="shared" si="168"/>
        <v>8924.7720364741635</v>
      </c>
      <c r="U61" s="166">
        <f t="shared" si="169"/>
        <v>374</v>
      </c>
      <c r="V61" s="168">
        <f t="shared" si="170"/>
        <v>8.6493987049028678E-2</v>
      </c>
      <c r="W61" s="167">
        <f t="shared" si="171"/>
        <v>710.48632218844989</v>
      </c>
      <c r="X61" s="166">
        <f t="shared" si="172"/>
        <v>860</v>
      </c>
      <c r="Y61" s="168">
        <f t="shared" si="173"/>
        <v>0.22407503908285564</v>
      </c>
      <c r="Z61" s="167">
        <f t="shared" si="174"/>
        <v>1633.7386018237082</v>
      </c>
      <c r="AA61" s="166">
        <f t="shared" si="175"/>
        <v>71</v>
      </c>
      <c r="AB61" s="167">
        <f t="shared" si="176"/>
        <v>1348.7841945288753</v>
      </c>
      <c r="AC61" s="169">
        <f t="shared" si="177"/>
        <v>1.5112813963388675E-2</v>
      </c>
      <c r="AD61" s="166">
        <f t="shared" si="178"/>
        <v>0</v>
      </c>
      <c r="AE61" s="168">
        <f t="shared" si="179"/>
        <v>0</v>
      </c>
      <c r="AF61" s="167">
        <f t="shared" si="180"/>
        <v>0</v>
      </c>
      <c r="AG61" s="166">
        <f t="shared" si="181"/>
        <v>6</v>
      </c>
      <c r="AH61" s="168">
        <f t="shared" si="182"/>
        <v>9.2307692307692313E-2</v>
      </c>
      <c r="AI61" s="365">
        <f t="shared" si="183"/>
        <v>113.98176291793312</v>
      </c>
      <c r="AJ61" s="830"/>
      <c r="AK61" s="85">
        <v>3961.7425334054146</v>
      </c>
      <c r="AL61" s="62">
        <v>3791.9369904526739</v>
      </c>
      <c r="AM61" s="62">
        <v>3681.4639158892614</v>
      </c>
      <c r="AN61" s="62">
        <v>3609.5325975179703</v>
      </c>
      <c r="AO61" s="62">
        <v>3216.6671752221719</v>
      </c>
      <c r="AP61" s="62">
        <v>3116.2181653311081</v>
      </c>
      <c r="AQ61" s="62">
        <v>3685.5446544881288</v>
      </c>
      <c r="AR61" s="62">
        <v>3638.8799247306797</v>
      </c>
      <c r="AS61" s="62">
        <v>3321.0227284816028</v>
      </c>
      <c r="AT61" s="62">
        <v>3330.9733003643105</v>
      </c>
      <c r="AU61" s="62">
        <v>2771.8992096127249</v>
      </c>
      <c r="AV61" s="62">
        <v>2866.0741406283946</v>
      </c>
      <c r="AW61" s="62">
        <v>2563.1019286296582</v>
      </c>
      <c r="AX61" s="62">
        <v>2781.2282161701696</v>
      </c>
      <c r="AY61" s="62">
        <v>1724.1217969537515</v>
      </c>
      <c r="AZ61" s="62">
        <v>2272.4710268457775</v>
      </c>
      <c r="BA61" s="62">
        <v>702.0875603505026</v>
      </c>
      <c r="BB61" s="62">
        <v>1236.420612784171</v>
      </c>
      <c r="BC61" s="62">
        <v>77.34862953014013</v>
      </c>
      <c r="BD61" s="86">
        <v>291.26552668724554</v>
      </c>
      <c r="BE61" s="258">
        <v>2.0000000000000002E-5</v>
      </c>
      <c r="BF61" s="43">
        <v>2.0000000000000002E-5</v>
      </c>
      <c r="BG61" s="53">
        <v>5.0000000000000002E-5</v>
      </c>
      <c r="BH61" s="53">
        <v>4.0000000000000003E-5</v>
      </c>
      <c r="BI61" s="53">
        <v>1.2518952302791728E-4</v>
      </c>
      <c r="BJ61" s="53">
        <v>1.2406223545552731E-4</v>
      </c>
      <c r="BK61" s="53">
        <v>3.4000000000000002E-4</v>
      </c>
      <c r="BL61" s="53">
        <v>1.8000000000000001E-4</v>
      </c>
      <c r="BM61" s="53">
        <v>8.9999999999999998E-4</v>
      </c>
      <c r="BN61" s="53">
        <v>5.0000000000000001E-4</v>
      </c>
      <c r="BO61" s="53">
        <v>3.8E-3</v>
      </c>
      <c r="BP61" s="53">
        <v>2E-3</v>
      </c>
      <c r="BQ61" s="53">
        <v>1.6199999999999999E-2</v>
      </c>
      <c r="BR61" s="53">
        <v>6.1999999999999998E-3</v>
      </c>
      <c r="BS61" s="53">
        <v>6.1100000000000002E-2</v>
      </c>
      <c r="BT61" s="53">
        <v>2.6800000000000001E-2</v>
      </c>
      <c r="BU61" s="53">
        <v>0.1421</v>
      </c>
      <c r="BV61" s="53">
        <v>5.4699999999999999E-2</v>
      </c>
      <c r="BW61" s="53">
        <v>0.27589999999999998</v>
      </c>
      <c r="BX61" s="54">
        <v>0.1051</v>
      </c>
      <c r="BY61" s="64">
        <f>+Fall_Hoy!B61</f>
        <v>0</v>
      </c>
      <c r="BZ61" s="61">
        <f>+Fall_Hoy!C61</f>
        <v>0</v>
      </c>
      <c r="CA61" s="61">
        <f>+Fall_Hoy!D61</f>
        <v>0</v>
      </c>
      <c r="CB61" s="61">
        <f>+Fall_Hoy!E61</f>
        <v>0</v>
      </c>
      <c r="CC61" s="61">
        <f>+Fall_Hoy!F61</f>
        <v>0</v>
      </c>
      <c r="CD61" s="61">
        <f>+Fall_Hoy!G61</f>
        <v>0</v>
      </c>
      <c r="CE61" s="61">
        <f>+Fall_Hoy!H61</f>
        <v>0</v>
      </c>
      <c r="CF61" s="61">
        <f>+Fall_Hoy!I61</f>
        <v>0</v>
      </c>
      <c r="CG61" s="61">
        <f>+Fall_Hoy!J61</f>
        <v>0</v>
      </c>
      <c r="CH61" s="61">
        <f>+Fall_Hoy!K61</f>
        <v>1</v>
      </c>
      <c r="CI61" s="61">
        <f>+Fall_Hoy!L61</f>
        <v>2</v>
      </c>
      <c r="CJ61" s="61">
        <f>+Fall_Hoy!M61</f>
        <v>3</v>
      </c>
      <c r="CK61" s="61">
        <f>+Fall_Hoy!N61</f>
        <v>5</v>
      </c>
      <c r="CL61" s="61">
        <f>+Fall_Hoy!O61</f>
        <v>5</v>
      </c>
      <c r="CM61" s="61">
        <f>+Fall_Hoy!P61</f>
        <v>10</v>
      </c>
      <c r="CN61" s="61">
        <f>+Fall_Hoy!Q61</f>
        <v>4</v>
      </c>
      <c r="CO61" s="61">
        <f>+Fall_Hoy!R61</f>
        <v>17</v>
      </c>
      <c r="CP61" s="61">
        <f>+Fall_Hoy!S61</f>
        <v>15</v>
      </c>
      <c r="CQ61" s="61">
        <f>+Fall_Hoy!T61</f>
        <v>4</v>
      </c>
      <c r="CR61" s="66">
        <f>+Fall_Hoy!U61</f>
        <v>3</v>
      </c>
      <c r="CS61" s="75">
        <f t="shared" si="184"/>
        <v>9.4927238552462809E-2</v>
      </c>
      <c r="CT61" s="76">
        <f t="shared" si="184"/>
        <v>6.5679046984572526E-2</v>
      </c>
      <c r="CU61" s="76">
        <f t="shared" si="185"/>
        <v>0.12041736298550364</v>
      </c>
      <c r="CV61" s="76">
        <f t="shared" si="185"/>
        <v>0.2899624015801669</v>
      </c>
      <c r="CW61" s="76">
        <f t="shared" si="117"/>
        <v>0.11658029244946647</v>
      </c>
      <c r="CX61" s="76">
        <f t="shared" si="126"/>
        <v>0.13477875351367566</v>
      </c>
      <c r="CY61" s="76">
        <f t="shared" si="127"/>
        <v>9.4694280687930316E-2</v>
      </c>
      <c r="CZ61" s="76">
        <f t="shared" si="128"/>
        <v>9.2610915163665916E-2</v>
      </c>
      <c r="DA61" s="76">
        <f t="shared" si="129"/>
        <v>0.10328143708815334</v>
      </c>
      <c r="DB61" s="76">
        <f t="shared" si="130"/>
        <v>0.60042510691432405</v>
      </c>
      <c r="DC61" s="76">
        <f t="shared" si="131"/>
        <v>0.18987551482696885</v>
      </c>
      <c r="DD61" s="76">
        <f t="shared" si="132"/>
        <v>0.52336399074139828</v>
      </c>
      <c r="DE61" s="76">
        <f t="shared" si="133"/>
        <v>0.12041736298550364</v>
      </c>
      <c r="DF61" s="76">
        <f t="shared" si="134"/>
        <v>0.2899624015801669</v>
      </c>
      <c r="DG61" s="76">
        <f t="shared" si="135"/>
        <v>9.4927238552462809E-2</v>
      </c>
      <c r="DH61" s="76">
        <f t="shared" si="136"/>
        <v>6.5679046984572526E-2</v>
      </c>
      <c r="DI61" s="76">
        <f t="shared" si="137"/>
        <v>0.17039763596015747</v>
      </c>
      <c r="DJ61" s="76">
        <f t="shared" si="138"/>
        <v>0.22178782195924615</v>
      </c>
      <c r="DK61" s="76">
        <f t="shared" si="139"/>
        <v>0.18743714804221007</v>
      </c>
      <c r="DL61" s="316">
        <f t="shared" si="140"/>
        <v>9.8000762061331653E-2</v>
      </c>
      <c r="DM61" s="85">
        <f>+'Cas_-14'!B60</f>
        <v>50</v>
      </c>
      <c r="DN61" s="62">
        <f>+'Cas_-14'!C60</f>
        <v>54</v>
      </c>
      <c r="DO61" s="62">
        <f>+'Cas_-14'!D60</f>
        <v>166</v>
      </c>
      <c r="DP61" s="62">
        <f>+'Cas_-14'!E60</f>
        <v>189</v>
      </c>
      <c r="DQ61" s="62">
        <f>+'Cas_-14'!F60</f>
        <v>375</v>
      </c>
      <c r="DR61" s="62">
        <f>+'Cas_-14'!G60</f>
        <v>420</v>
      </c>
      <c r="DS61" s="62">
        <f>+'Cas_-14'!H60</f>
        <v>349</v>
      </c>
      <c r="DT61" s="62">
        <f>+'Cas_-14'!I60</f>
        <v>337</v>
      </c>
      <c r="DU61" s="62">
        <f>+'Cas_-14'!J60</f>
        <v>343</v>
      </c>
      <c r="DV61" s="62">
        <f>+'Cas_-14'!K60</f>
        <v>383</v>
      </c>
      <c r="DW61" s="62">
        <f>+'Cas_-14'!L60</f>
        <v>217</v>
      </c>
      <c r="DX61" s="62">
        <f>+'Cas_-14'!M60</f>
        <v>246</v>
      </c>
      <c r="DY61" s="62">
        <f>+'Cas_-14'!N60</f>
        <v>167</v>
      </c>
      <c r="DZ61" s="62">
        <f>+'Cas_-14'!O60</f>
        <v>161</v>
      </c>
      <c r="EA61" s="62">
        <f>+'Cas_-14'!P60</f>
        <v>87</v>
      </c>
      <c r="EB61" s="62">
        <f>+'Cas_-14'!Q60</f>
        <v>100</v>
      </c>
      <c r="EC61" s="62">
        <f>+'Cas_-14'!R60</f>
        <v>53</v>
      </c>
      <c r="ED61" s="62">
        <f>+'Cas_-14'!S60</f>
        <v>65</v>
      </c>
      <c r="EE61" s="62">
        <f>+'Cas_-14'!T60</f>
        <v>11</v>
      </c>
      <c r="EF61" s="86">
        <f>+'Cas_-14'!U60</f>
        <v>13</v>
      </c>
      <c r="EG61" s="201">
        <f t="shared" si="208"/>
        <v>1.2620709089093999E-2</v>
      </c>
      <c r="EH61" s="91">
        <f t="shared" si="208"/>
        <v>1.4240742959590578E-2</v>
      </c>
      <c r="EI61" s="91">
        <f t="shared" si="208"/>
        <v>4.509075840280307E-2</v>
      </c>
      <c r="EJ61" s="91">
        <f t="shared" si="208"/>
        <v>5.2361350090026175E-2</v>
      </c>
      <c r="EK61" s="91">
        <f t="shared" si="208"/>
        <v>0.11658029244946647</v>
      </c>
      <c r="EL61" s="91">
        <f t="shared" si="208"/>
        <v>0.13477875351367566</v>
      </c>
      <c r="EM61" s="91">
        <f t="shared" si="208"/>
        <v>9.4694280687930316E-2</v>
      </c>
      <c r="EN61" s="91">
        <f t="shared" si="208"/>
        <v>9.2610915163665916E-2</v>
      </c>
      <c r="EO61" s="91">
        <f t="shared" si="208"/>
        <v>0.10328143708815334</v>
      </c>
      <c r="EP61" s="91">
        <f t="shared" si="208"/>
        <v>0.11498140797409306</v>
      </c>
      <c r="EQ61" s="91">
        <f t="shared" si="208"/>
        <v>7.8285674763159258E-2</v>
      </c>
      <c r="ER61" s="91">
        <f t="shared" si="208"/>
        <v>8.583169448158931E-2</v>
      </c>
      <c r="ES61" s="91">
        <f t="shared" si="208"/>
        <v>6.5155426764196306E-2</v>
      </c>
      <c r="ET61" s="91">
        <f t="shared" si="208"/>
        <v>5.7888093851464512E-2</v>
      </c>
      <c r="EU61" s="91">
        <f t="shared" si="208"/>
        <v>5.0460472197332656E-2</v>
      </c>
      <c r="EV61" s="91">
        <f t="shared" si="207"/>
        <v>4.4004961479663589E-2</v>
      </c>
      <c r="EW61" s="91">
        <f t="shared" si="187"/>
        <v>7.5489159747454931E-2</v>
      </c>
      <c r="EX61" s="91">
        <f t="shared" si="187"/>
        <v>5.257110673173998E-2</v>
      </c>
      <c r="EY61" s="91">
        <f t="shared" si="187"/>
        <v>0.14221325014832584</v>
      </c>
      <c r="EZ61" s="100">
        <f t="shared" si="187"/>
        <v>4.4632813734799145E-2</v>
      </c>
      <c r="FA61" s="119">
        <f t="shared" si="200"/>
        <v>1.881219782907237</v>
      </c>
      <c r="FB61" s="120">
        <f t="shared" si="72"/>
        <v>1.4925373134328359</v>
      </c>
      <c r="FC61" s="120">
        <f t="shared" si="73"/>
        <v>1.8481555407703112</v>
      </c>
      <c r="FD61" s="120">
        <f t="shared" si="73"/>
        <v>5.009016229212583</v>
      </c>
      <c r="FE61" s="120">
        <f t="shared" si="213"/>
        <v>1</v>
      </c>
      <c r="FF61" s="120">
        <f t="shared" si="213"/>
        <v>1</v>
      </c>
      <c r="FG61" s="120">
        <f t="shared" si="213"/>
        <v>1</v>
      </c>
      <c r="FH61" s="120">
        <f t="shared" si="213"/>
        <v>1</v>
      </c>
      <c r="FI61" s="120">
        <f t="shared" si="213"/>
        <v>1</v>
      </c>
      <c r="FJ61" s="120">
        <f t="shared" si="213"/>
        <v>5.221932114882506</v>
      </c>
      <c r="FK61" s="120">
        <f t="shared" si="213"/>
        <v>2.4254183846713557</v>
      </c>
      <c r="FL61" s="120">
        <f t="shared" si="213"/>
        <v>6.0975609756097562</v>
      </c>
      <c r="FM61" s="120">
        <f t="shared" si="213"/>
        <v>1.8481555407703112</v>
      </c>
      <c r="FN61" s="120">
        <f t="shared" si="213"/>
        <v>5.009016229212583</v>
      </c>
      <c r="FO61" s="120">
        <f t="shared" si="213"/>
        <v>1.881219782907237</v>
      </c>
      <c r="FP61" s="120">
        <f t="shared" si="213"/>
        <v>1.4925373134328359</v>
      </c>
      <c r="FQ61" s="120">
        <f t="shared" si="213"/>
        <v>2.2572464249200008</v>
      </c>
      <c r="FR61" s="120">
        <f t="shared" si="213"/>
        <v>4.2188159189987342</v>
      </c>
      <c r="FS61" s="120">
        <f t="shared" si="213"/>
        <v>1.318000593100267</v>
      </c>
      <c r="FT61" s="321">
        <f t="shared" si="121"/>
        <v>2.1957110444265533</v>
      </c>
      <c r="FU61" s="85">
        <f>+Cas_Hoy!B60</f>
        <v>57</v>
      </c>
      <c r="FV61" s="62">
        <f>+Cas_Hoy!C60</f>
        <v>59</v>
      </c>
      <c r="FW61" s="62">
        <f>+Cas_Hoy!D60</f>
        <v>199</v>
      </c>
      <c r="FX61" s="62">
        <f>+Cas_Hoy!E60</f>
        <v>226</v>
      </c>
      <c r="FY61" s="62">
        <f>+Cas_Hoy!F60</f>
        <v>449</v>
      </c>
      <c r="FZ61" s="62">
        <f>+Cas_Hoy!G60</f>
        <v>499</v>
      </c>
      <c r="GA61" s="62">
        <f>+Cas_Hoy!H60</f>
        <v>432</v>
      </c>
      <c r="GB61" s="62">
        <f>+Cas_Hoy!I60</f>
        <v>420</v>
      </c>
      <c r="GC61" s="62">
        <f>+Cas_Hoy!J60</f>
        <v>440</v>
      </c>
      <c r="GD61" s="62">
        <f>+Cas_Hoy!K60</f>
        <v>481</v>
      </c>
      <c r="GE61" s="62">
        <f>+Cas_Hoy!L60</f>
        <v>274</v>
      </c>
      <c r="GF61" s="62">
        <f>+Cas_Hoy!M60</f>
        <v>297</v>
      </c>
      <c r="GG61" s="62">
        <f>+Cas_Hoy!N60</f>
        <v>198</v>
      </c>
      <c r="GH61" s="62">
        <f>+Cas_Hoy!O60</f>
        <v>197</v>
      </c>
      <c r="GI61" s="62">
        <f>+Cas_Hoy!P60</f>
        <v>113</v>
      </c>
      <c r="GJ61" s="62">
        <f>+Cas_Hoy!Q60</f>
        <v>125</v>
      </c>
      <c r="GK61" s="62">
        <f>+Cas_Hoy!R60</f>
        <v>63</v>
      </c>
      <c r="GL61" s="62">
        <f>+Cas_Hoy!S60</f>
        <v>80</v>
      </c>
      <c r="GM61" s="62">
        <f>+Cas_Hoy!T60</f>
        <v>12</v>
      </c>
      <c r="GN61" s="590">
        <f>+Cas_Hoy!U60</f>
        <v>16</v>
      </c>
      <c r="GO61" s="543">
        <f t="shared" si="74"/>
        <v>0.12329629834975055</v>
      </c>
      <c r="GP61" s="112">
        <f t="shared" si="75"/>
        <v>8.209880873071565E-2</v>
      </c>
      <c r="GQ61" s="112">
        <f t="shared" si="76"/>
        <v>0.14277028665347138</v>
      </c>
      <c r="GR61" s="112">
        <f t="shared" si="77"/>
        <v>0.35479871497697441</v>
      </c>
      <c r="GS61" s="323">
        <f t="shared" si="205"/>
        <v>0.13958547015949452</v>
      </c>
      <c r="GT61" s="323">
        <f t="shared" si="205"/>
        <v>0.16012999524600988</v>
      </c>
      <c r="GU61" s="323">
        <f t="shared" si="205"/>
        <v>0.11721469701199397</v>
      </c>
      <c r="GV61" s="323">
        <f t="shared" si="205"/>
        <v>0.11542013165798126</v>
      </c>
      <c r="GW61" s="323">
        <f t="shared" si="205"/>
        <v>0.13248930705185852</v>
      </c>
      <c r="GX61" s="323">
        <f t="shared" si="205"/>
        <v>0.7</v>
      </c>
      <c r="GY61" s="323">
        <f t="shared" si="205"/>
        <v>0.23975065005801599</v>
      </c>
      <c r="GZ61" s="323">
        <f t="shared" si="204"/>
        <v>0.6318662815048588</v>
      </c>
      <c r="HA61" s="323">
        <f t="shared" si="204"/>
        <v>0.14277028665347138</v>
      </c>
      <c r="HB61" s="323">
        <f t="shared" si="204"/>
        <v>0.35479871497697441</v>
      </c>
      <c r="HC61" s="323">
        <f t="shared" si="204"/>
        <v>0.12329629834975055</v>
      </c>
      <c r="HD61" s="323">
        <f t="shared" si="204"/>
        <v>8.209880873071565E-2</v>
      </c>
      <c r="HE61" s="323">
        <f t="shared" si="204"/>
        <v>0.20254813331113061</v>
      </c>
      <c r="HF61" s="323">
        <f t="shared" si="204"/>
        <v>0.27296962702676447</v>
      </c>
      <c r="HG61" s="323">
        <f t="shared" si="204"/>
        <v>0.20447688877332007</v>
      </c>
      <c r="HH61" s="327">
        <f t="shared" si="204"/>
        <v>0.12061632253702356</v>
      </c>
      <c r="HI61" s="241">
        <f>+CyF_Tot!B60</f>
        <v>0</v>
      </c>
      <c r="HJ61" s="149">
        <f>+CyF_Tot!C60</f>
        <v>3838</v>
      </c>
      <c r="HK61" s="149">
        <f>+CyF_Tot!D60</f>
        <v>4324</v>
      </c>
      <c r="HL61" s="149">
        <f>+CyF_Tot!E60</f>
        <v>4698</v>
      </c>
      <c r="HM61" s="149">
        <f>+CyF_Tot!F60</f>
        <v>0</v>
      </c>
      <c r="HN61" s="149">
        <f>+CyF_Tot!G60</f>
        <v>65</v>
      </c>
      <c r="HO61" s="149">
        <f>+CyF_Tot!H60</f>
        <v>71</v>
      </c>
      <c r="HP61" s="557">
        <f>+CyF_Tot!I60</f>
        <v>71</v>
      </c>
      <c r="HQ61" s="93">
        <f t="shared" si="203"/>
        <v>7.5261066364084625E-2</v>
      </c>
      <c r="HR61" s="90">
        <f t="shared" si="203"/>
        <v>7.2035277174252926E-2</v>
      </c>
      <c r="HS61" s="90">
        <f t="shared" si="203"/>
        <v>6.993662454196925E-2</v>
      </c>
      <c r="HT61" s="90">
        <f t="shared" si="203"/>
        <v>6.8570148129140779E-2</v>
      </c>
      <c r="HU61" s="90">
        <f t="shared" si="203"/>
        <v>6.1106899225345207E-2</v>
      </c>
      <c r="HV61" s="90">
        <f t="shared" si="203"/>
        <v>5.9198673353554485E-2</v>
      </c>
      <c r="HW61" s="90">
        <f t="shared" si="203"/>
        <v>7.0014146171886948E-2</v>
      </c>
      <c r="HX61" s="90">
        <f t="shared" si="203"/>
        <v>6.9127658144579787E-2</v>
      </c>
      <c r="HY61" s="90">
        <f t="shared" si="203"/>
        <v>6.308933754714291E-2</v>
      </c>
      <c r="HZ61" s="90">
        <f t="shared" si="206"/>
        <v>6.327836816801502E-2</v>
      </c>
      <c r="IA61" s="90">
        <f t="shared" si="206"/>
        <v>5.2657659757080644E-2</v>
      </c>
      <c r="IB61" s="90">
        <f t="shared" si="206"/>
        <v>5.4446697200387438E-2</v>
      </c>
      <c r="IC61" s="90">
        <f t="shared" si="206"/>
        <v>4.8691146060593812E-2</v>
      </c>
      <c r="ID61" s="90">
        <f t="shared" si="206"/>
        <v>5.283488252602906E-2</v>
      </c>
      <c r="IE61" s="90">
        <f t="shared" si="206"/>
        <v>3.2753073650337222E-2</v>
      </c>
      <c r="IF61" s="90">
        <f t="shared" si="206"/>
        <v>4.3170042303301244E-2</v>
      </c>
      <c r="IG61" s="90">
        <f t="shared" si="206"/>
        <v>1.3337529641916843E-2</v>
      </c>
      <c r="IH61" s="90">
        <f t="shared" si="206"/>
        <v>2.3488233525535165E-2</v>
      </c>
      <c r="II61" s="90">
        <f t="shared" si="206"/>
        <v>1.4693888588552457E-3</v>
      </c>
      <c r="IJ61" s="673">
        <f t="shared" si="206"/>
        <v>5.5331597015054242E-3</v>
      </c>
      <c r="IK61" s="686"/>
      <c r="IL61" s="687"/>
      <c r="IM61" s="687"/>
      <c r="IN61" s="687"/>
      <c r="IO61" s="687"/>
      <c r="IP61" s="687"/>
      <c r="IQ61" s="687"/>
      <c r="IR61" s="687"/>
      <c r="IS61" s="687"/>
      <c r="IT61" s="687"/>
      <c r="IU61" s="687"/>
      <c r="IV61" s="687"/>
      <c r="IW61" s="687"/>
      <c r="IX61" s="687"/>
      <c r="IY61" s="687"/>
      <c r="IZ61" s="687"/>
      <c r="JA61" s="687"/>
      <c r="JB61" s="687"/>
      <c r="JC61" s="687"/>
      <c r="JD61" s="688"/>
      <c r="JF61" s="624">
        <f t="shared" si="201"/>
        <v>0</v>
      </c>
      <c r="JG61" s="625">
        <f t="shared" si="201"/>
        <v>0</v>
      </c>
      <c r="JH61" s="625">
        <f t="shared" si="201"/>
        <v>0</v>
      </c>
      <c r="JI61" s="625">
        <f t="shared" si="201"/>
        <v>0</v>
      </c>
      <c r="JJ61" s="625">
        <f t="shared" si="201"/>
        <v>0</v>
      </c>
      <c r="JK61" s="625">
        <f t="shared" si="201"/>
        <v>0</v>
      </c>
      <c r="JL61" s="625">
        <f t="shared" si="201"/>
        <v>0</v>
      </c>
      <c r="JM61" s="625">
        <f t="shared" si="201"/>
        <v>0</v>
      </c>
      <c r="JN61" s="625">
        <f t="shared" si="201"/>
        <v>0</v>
      </c>
      <c r="JO61" s="625">
        <f t="shared" si="201"/>
        <v>300.21255345716202</v>
      </c>
      <c r="JP61" s="625">
        <f t="shared" si="201"/>
        <v>721.52695634248164</v>
      </c>
      <c r="JQ61" s="625">
        <f t="shared" si="201"/>
        <v>1046.7279814827964</v>
      </c>
      <c r="JR61" s="625">
        <f t="shared" si="201"/>
        <v>1950.7612803651589</v>
      </c>
      <c r="JS61" s="625">
        <f t="shared" si="201"/>
        <v>1797.7668897970345</v>
      </c>
      <c r="JT61" s="625">
        <f t="shared" si="201"/>
        <v>5800.0542755554779</v>
      </c>
      <c r="JU61" s="625">
        <f t="shared" si="201"/>
        <v>1760.1984591865435</v>
      </c>
      <c r="JV61" s="625">
        <f t="shared" si="209"/>
        <v>24213.504069938375</v>
      </c>
      <c r="JW61" s="625">
        <f t="shared" si="209"/>
        <v>12131.793861170763</v>
      </c>
      <c r="JX61" s="625">
        <f t="shared" si="209"/>
        <v>51713.909144845755</v>
      </c>
      <c r="JY61" s="626">
        <f t="shared" si="209"/>
        <v>10299.880092645957</v>
      </c>
      <c r="JZ61" s="642">
        <f t="shared" si="210"/>
        <v>0</v>
      </c>
      <c r="KA61" s="625">
        <f t="shared" si="210"/>
        <v>0</v>
      </c>
      <c r="KB61" s="625">
        <f t="shared" si="211"/>
        <v>204.53104595327022</v>
      </c>
      <c r="KC61" s="625">
        <f t="shared" si="211"/>
        <v>406.67238088188338</v>
      </c>
      <c r="KD61" s="625">
        <f t="shared" si="212"/>
        <v>7105.272625487195</v>
      </c>
      <c r="KE61" s="645">
        <f t="shared" si="212"/>
        <v>4102.4797107072982</v>
      </c>
      <c r="KF61" s="624">
        <f t="shared" si="195"/>
        <v>0</v>
      </c>
      <c r="KG61" s="625">
        <f t="shared" si="196"/>
        <v>305.89780203019023</v>
      </c>
      <c r="KH61" s="626">
        <f t="shared" si="197"/>
        <v>5408.6328125011696</v>
      </c>
    </row>
    <row r="62" spans="1:294" s="649" customFormat="1" ht="14.4">
      <c r="A62" s="510" t="s">
        <v>72</v>
      </c>
      <c r="B62" s="538">
        <v>40434</v>
      </c>
      <c r="C62" s="526">
        <f t="shared" si="198"/>
        <v>2404</v>
      </c>
      <c r="D62" s="517">
        <f t="shared" si="199"/>
        <v>41</v>
      </c>
      <c r="E62" s="495">
        <f t="shared" si="48"/>
        <v>7.0654564305928143E-3</v>
      </c>
      <c r="F62" s="208">
        <f t="shared" si="161"/>
        <v>5.1342929217984862E-2</v>
      </c>
      <c r="G62" s="30">
        <f t="shared" si="162"/>
        <v>2.7952218654859862</v>
      </c>
      <c r="H62" s="29">
        <f t="shared" si="163"/>
        <v>0.14351487838821059</v>
      </c>
      <c r="I62" s="33">
        <f t="shared" si="164"/>
        <v>0.16618967612970054</v>
      </c>
      <c r="J62" s="353">
        <f t="shared" si="165"/>
        <v>0.18707539348446905</v>
      </c>
      <c r="K62" s="581">
        <f t="shared" si="202"/>
        <v>5.4202645334962768E-3</v>
      </c>
      <c r="L62" s="354">
        <f t="shared" si="51"/>
        <v>3.6436447303232282</v>
      </c>
      <c r="M62" s="355">
        <f t="shared" si="166"/>
        <v>0.2160919044199214</v>
      </c>
      <c r="N62" s="826"/>
      <c r="O62" s="364" t="s">
        <v>226</v>
      </c>
      <c r="P62" s="20" t="s">
        <v>238</v>
      </c>
      <c r="Q62" s="20"/>
      <c r="R62" s="20"/>
      <c r="S62" s="166">
        <f t="shared" si="167"/>
        <v>2404</v>
      </c>
      <c r="T62" s="167">
        <f t="shared" si="168"/>
        <v>5945.4914181134691</v>
      </c>
      <c r="U62" s="166">
        <f t="shared" si="169"/>
        <v>149</v>
      </c>
      <c r="V62" s="168">
        <f t="shared" si="170"/>
        <v>6.6075388026607534E-2</v>
      </c>
      <c r="W62" s="167">
        <f t="shared" si="171"/>
        <v>368.50175594796457</v>
      </c>
      <c r="X62" s="166">
        <f t="shared" si="172"/>
        <v>328</v>
      </c>
      <c r="Y62" s="168">
        <f t="shared" si="173"/>
        <v>0.15799614643545279</v>
      </c>
      <c r="Z62" s="167">
        <f t="shared" si="174"/>
        <v>811.19849631498244</v>
      </c>
      <c r="AA62" s="166">
        <f t="shared" si="175"/>
        <v>41</v>
      </c>
      <c r="AB62" s="167">
        <f t="shared" si="176"/>
        <v>1013.9981203937281</v>
      </c>
      <c r="AC62" s="169">
        <f t="shared" si="177"/>
        <v>1.7054908485856904E-2</v>
      </c>
      <c r="AD62" s="166">
        <f t="shared" si="178"/>
        <v>1</v>
      </c>
      <c r="AE62" s="168">
        <f t="shared" si="179"/>
        <v>2.5000000000000001E-2</v>
      </c>
      <c r="AF62" s="167">
        <f t="shared" si="180"/>
        <v>24.731661473017759</v>
      </c>
      <c r="AG62" s="166">
        <f t="shared" si="181"/>
        <v>3</v>
      </c>
      <c r="AH62" s="168">
        <f t="shared" si="182"/>
        <v>7.8947368421052627E-2</v>
      </c>
      <c r="AI62" s="365">
        <f t="shared" si="183"/>
        <v>74.19498441905327</v>
      </c>
      <c r="AJ62" s="830"/>
      <c r="AK62" s="85">
        <v>3604.5801427036054</v>
      </c>
      <c r="AL62" s="62">
        <v>3324.6658907919054</v>
      </c>
      <c r="AM62" s="62">
        <v>3039.7503033853041</v>
      </c>
      <c r="AN62" s="62">
        <v>2892.269644215231</v>
      </c>
      <c r="AO62" s="62">
        <v>2710.7406233218062</v>
      </c>
      <c r="AP62" s="62">
        <v>2758.7056871686682</v>
      </c>
      <c r="AQ62" s="62">
        <v>2856.6596550047534</v>
      </c>
      <c r="AR62" s="62">
        <v>2780.8146541619394</v>
      </c>
      <c r="AS62" s="62">
        <v>2452.9963427136831</v>
      </c>
      <c r="AT62" s="62">
        <v>2402.0348510650729</v>
      </c>
      <c r="AU62" s="62">
        <v>2075.2808540949254</v>
      </c>
      <c r="AV62" s="62">
        <v>2147.1698749338702</v>
      </c>
      <c r="AW62" s="62">
        <v>1698.0933190064288</v>
      </c>
      <c r="AX62" s="62">
        <v>1844.9880278514011</v>
      </c>
      <c r="AY62" s="62">
        <v>1005.7269628715085</v>
      </c>
      <c r="AZ62" s="62">
        <v>1345.4437204379021</v>
      </c>
      <c r="BA62" s="62">
        <v>364.71399690069984</v>
      </c>
      <c r="BB62" s="62">
        <v>918.42585694668708</v>
      </c>
      <c r="BC62" s="62">
        <v>40.029585025686572</v>
      </c>
      <c r="BD62" s="86">
        <v>171</v>
      </c>
      <c r="BE62" s="258">
        <v>2.0000000000000002E-5</v>
      </c>
      <c r="BF62" s="43">
        <v>2.0000000000000002E-5</v>
      </c>
      <c r="BG62" s="53">
        <v>5.0000000000000002E-5</v>
      </c>
      <c r="BH62" s="53">
        <v>4.0000000000000003E-5</v>
      </c>
      <c r="BI62" s="53">
        <v>1.2518952302791728E-4</v>
      </c>
      <c r="BJ62" s="53">
        <v>1.2406223545552731E-4</v>
      </c>
      <c r="BK62" s="53">
        <v>3.4000000000000002E-4</v>
      </c>
      <c r="BL62" s="53">
        <v>1.8000000000000001E-4</v>
      </c>
      <c r="BM62" s="53">
        <v>8.9999999999999998E-4</v>
      </c>
      <c r="BN62" s="53">
        <v>5.0000000000000001E-4</v>
      </c>
      <c r="BO62" s="53">
        <v>3.8E-3</v>
      </c>
      <c r="BP62" s="53">
        <v>2E-3</v>
      </c>
      <c r="BQ62" s="53">
        <v>1.6199999999999999E-2</v>
      </c>
      <c r="BR62" s="53">
        <v>6.1999999999999998E-3</v>
      </c>
      <c r="BS62" s="53">
        <v>6.1100000000000002E-2</v>
      </c>
      <c r="BT62" s="53">
        <v>2.6800000000000001E-2</v>
      </c>
      <c r="BU62" s="53">
        <v>0.1421</v>
      </c>
      <c r="BV62" s="53">
        <v>5.4699999999999999E-2</v>
      </c>
      <c r="BW62" s="53">
        <v>0.27589999999999998</v>
      </c>
      <c r="BX62" s="54">
        <v>0.1051</v>
      </c>
      <c r="BY62" s="64">
        <f>+Fall_Hoy!B62</f>
        <v>0</v>
      </c>
      <c r="BZ62" s="61">
        <f>+Fall_Hoy!C62</f>
        <v>0</v>
      </c>
      <c r="CA62" s="61">
        <f>+Fall_Hoy!D62</f>
        <v>0</v>
      </c>
      <c r="CB62" s="61">
        <f>+Fall_Hoy!E62</f>
        <v>0</v>
      </c>
      <c r="CC62" s="61">
        <f>+Fall_Hoy!F62</f>
        <v>0</v>
      </c>
      <c r="CD62" s="61">
        <f>+Fall_Hoy!G62</f>
        <v>0</v>
      </c>
      <c r="CE62" s="61">
        <f>+Fall_Hoy!H62</f>
        <v>0</v>
      </c>
      <c r="CF62" s="61">
        <f>+Fall_Hoy!I62</f>
        <v>0</v>
      </c>
      <c r="CG62" s="61">
        <f>+Fall_Hoy!J62</f>
        <v>0</v>
      </c>
      <c r="CH62" s="61">
        <f>+Fall_Hoy!K62</f>
        <v>1</v>
      </c>
      <c r="CI62" s="61">
        <f>+Fall_Hoy!L62</f>
        <v>4</v>
      </c>
      <c r="CJ62" s="61">
        <f>+Fall_Hoy!M62</f>
        <v>1</v>
      </c>
      <c r="CK62" s="61">
        <f>+Fall_Hoy!N62</f>
        <v>3</v>
      </c>
      <c r="CL62" s="61">
        <f>+Fall_Hoy!O62</f>
        <v>4</v>
      </c>
      <c r="CM62" s="61">
        <f>+Fall_Hoy!P62</f>
        <v>6</v>
      </c>
      <c r="CN62" s="61">
        <f>+Fall_Hoy!Q62</f>
        <v>4</v>
      </c>
      <c r="CO62" s="61">
        <f>+Fall_Hoy!R62</f>
        <v>8</v>
      </c>
      <c r="CP62" s="61">
        <f>+Fall_Hoy!S62</f>
        <v>5</v>
      </c>
      <c r="CQ62" s="61">
        <f>+Fall_Hoy!T62</f>
        <v>0</v>
      </c>
      <c r="CR62" s="66">
        <f>+Fall_Hoy!U62</f>
        <v>3</v>
      </c>
      <c r="CS62" s="75">
        <f t="shared" si="184"/>
        <v>9.7640489211288789E-2</v>
      </c>
      <c r="CT62" s="76">
        <f t="shared" si="184"/>
        <v>0.11093271987230049</v>
      </c>
      <c r="CU62" s="76">
        <f t="shared" si="185"/>
        <v>0.10905477520725355</v>
      </c>
      <c r="CV62" s="76">
        <f t="shared" si="185"/>
        <v>0.34968318524749969</v>
      </c>
      <c r="CW62" s="76">
        <f t="shared" si="117"/>
        <v>6.4558002523144697E-2</v>
      </c>
      <c r="CX62" s="76">
        <f t="shared" si="126"/>
        <v>7.793509869501887E-2</v>
      </c>
      <c r="CY62" s="76">
        <f t="shared" si="127"/>
        <v>7.7363083702609386E-2</v>
      </c>
      <c r="CZ62" s="76">
        <f t="shared" si="128"/>
        <v>9.0980533212216982E-2</v>
      </c>
      <c r="DA62" s="76">
        <f t="shared" si="129"/>
        <v>7.1748985897506876E-2</v>
      </c>
      <c r="DB62" s="76">
        <f t="shared" si="130"/>
        <v>0.7</v>
      </c>
      <c r="DC62" s="76">
        <f t="shared" si="131"/>
        <v>0.50722367378387623</v>
      </c>
      <c r="DD62" s="76">
        <f t="shared" si="132"/>
        <v>0.23286466796922592</v>
      </c>
      <c r="DE62" s="76">
        <f t="shared" si="133"/>
        <v>0.10905477520725355</v>
      </c>
      <c r="DF62" s="76">
        <f t="shared" si="134"/>
        <v>0.34968318524749969</v>
      </c>
      <c r="DG62" s="76">
        <f t="shared" si="135"/>
        <v>9.7640489211288789E-2</v>
      </c>
      <c r="DH62" s="76">
        <f t="shared" si="136"/>
        <v>0.11093271987230049</v>
      </c>
      <c r="DI62" s="76">
        <f t="shared" si="137"/>
        <v>0.1543630951922649</v>
      </c>
      <c r="DJ62" s="76">
        <f t="shared" si="138"/>
        <v>9.952646427971662E-2</v>
      </c>
      <c r="DK62" s="76">
        <f t="shared" si="139"/>
        <v>2.4981523024990401E-2</v>
      </c>
      <c r="DL62" s="316"/>
      <c r="DM62" s="85">
        <f>+'Cas_-14'!B61</f>
        <v>41</v>
      </c>
      <c r="DN62" s="62">
        <f>+'Cas_-14'!C61</f>
        <v>33</v>
      </c>
      <c r="DO62" s="62">
        <f>+'Cas_-14'!D61</f>
        <v>74</v>
      </c>
      <c r="DP62" s="62">
        <f>+'Cas_-14'!E61</f>
        <v>97</v>
      </c>
      <c r="DQ62" s="62">
        <f>+'Cas_-14'!F61</f>
        <v>175</v>
      </c>
      <c r="DR62" s="62">
        <f>+'Cas_-14'!G61</f>
        <v>215</v>
      </c>
      <c r="DS62" s="62">
        <f>+'Cas_-14'!H61</f>
        <v>221</v>
      </c>
      <c r="DT62" s="62">
        <f>+'Cas_-14'!I61</f>
        <v>253</v>
      </c>
      <c r="DU62" s="62">
        <f>+'Cas_-14'!J61</f>
        <v>176</v>
      </c>
      <c r="DV62" s="62">
        <f>+'Cas_-14'!K61</f>
        <v>198</v>
      </c>
      <c r="DW62" s="62">
        <f>+'Cas_-14'!L61</f>
        <v>141</v>
      </c>
      <c r="DX62" s="62">
        <f>+'Cas_-14'!M61</f>
        <v>129</v>
      </c>
      <c r="DY62" s="62">
        <f>+'Cas_-14'!N61</f>
        <v>76</v>
      </c>
      <c r="DZ62" s="62">
        <f>+'Cas_-14'!O61</f>
        <v>78</v>
      </c>
      <c r="EA62" s="62">
        <f>+'Cas_-14'!P61</f>
        <v>39</v>
      </c>
      <c r="EB62" s="62">
        <f>+'Cas_-14'!Q61</f>
        <v>36</v>
      </c>
      <c r="EC62" s="62">
        <f>+'Cas_-14'!R61</f>
        <v>23</v>
      </c>
      <c r="ED62" s="62">
        <f>+'Cas_-14'!S61</f>
        <v>29</v>
      </c>
      <c r="EE62" s="62">
        <f>+'Cas_-14'!T61</f>
        <v>1</v>
      </c>
      <c r="EF62" s="86">
        <f>+'Cas_-14'!U61</f>
        <v>11</v>
      </c>
      <c r="EG62" s="201">
        <f t="shared" si="208"/>
        <v>1.1374417651107645E-2</v>
      </c>
      <c r="EH62" s="90">
        <f t="shared" si="208"/>
        <v>9.9258094148340723E-3</v>
      </c>
      <c r="EI62" s="90">
        <f t="shared" si="208"/>
        <v>2.4344104815973801E-2</v>
      </c>
      <c r="EJ62" s="90">
        <f t="shared" si="208"/>
        <v>3.3537675228175114E-2</v>
      </c>
      <c r="EK62" s="90">
        <f t="shared" si="208"/>
        <v>6.4558002523144697E-2</v>
      </c>
      <c r="EL62" s="90">
        <f t="shared" si="208"/>
        <v>7.793509869501887E-2</v>
      </c>
      <c r="EM62" s="90">
        <f t="shared" si="208"/>
        <v>7.7363083702609386E-2</v>
      </c>
      <c r="EN62" s="90">
        <f t="shared" si="208"/>
        <v>9.0980533212216982E-2</v>
      </c>
      <c r="EO62" s="90">
        <f t="shared" si="208"/>
        <v>7.1748985897506876E-2</v>
      </c>
      <c r="EP62" s="90">
        <f t="shared" si="208"/>
        <v>8.2430111250136912E-2</v>
      </c>
      <c r="EQ62" s="90">
        <f t="shared" si="208"/>
        <v>6.7942611103350217E-2</v>
      </c>
      <c r="ER62" s="90">
        <f t="shared" si="208"/>
        <v>6.0079084336060282E-2</v>
      </c>
      <c r="ES62" s="90">
        <f t="shared" si="208"/>
        <v>4.4756079745056854E-2</v>
      </c>
      <c r="ET62" s="90">
        <f t="shared" si="208"/>
        <v>4.2276697096422719E-2</v>
      </c>
      <c r="EU62" s="90">
        <f t="shared" si="208"/>
        <v>3.8777920290263349E-2</v>
      </c>
      <c r="EV62" s="90">
        <f t="shared" si="207"/>
        <v>2.6756972033198882E-2</v>
      </c>
      <c r="EW62" s="90">
        <f t="shared" si="187"/>
        <v>6.3063113002109913E-2</v>
      </c>
      <c r="EX62" s="90">
        <f t="shared" si="187"/>
        <v>3.1575766057382895E-2</v>
      </c>
      <c r="EY62" s="90">
        <f t="shared" si="187"/>
        <v>2.4981523024990401E-2</v>
      </c>
      <c r="EZ62" s="99">
        <f t="shared" si="187"/>
        <v>6.4327485380116955E-2</v>
      </c>
      <c r="FA62" s="119">
        <f t="shared" si="200"/>
        <v>2.5179403248143015</v>
      </c>
      <c r="FB62" s="120">
        <f t="shared" si="72"/>
        <v>4.1459369817578766</v>
      </c>
      <c r="FC62" s="120">
        <f t="shared" si="73"/>
        <v>2.4366471734892792</v>
      </c>
      <c r="FD62" s="120">
        <f t="shared" si="73"/>
        <v>8.2712985938792372</v>
      </c>
      <c r="FE62" s="120">
        <f t="shared" si="213"/>
        <v>1</v>
      </c>
      <c r="FF62" s="120">
        <f t="shared" si="213"/>
        <v>1</v>
      </c>
      <c r="FG62" s="120">
        <f t="shared" si="213"/>
        <v>1</v>
      </c>
      <c r="FH62" s="120">
        <f t="shared" si="213"/>
        <v>1</v>
      </c>
      <c r="FI62" s="120">
        <f t="shared" si="213"/>
        <v>1</v>
      </c>
      <c r="FJ62" s="120">
        <f t="shared" si="213"/>
        <v>8.4920424027553079</v>
      </c>
      <c r="FK62" s="120">
        <f t="shared" si="213"/>
        <v>7.4654721911160884</v>
      </c>
      <c r="FL62" s="120">
        <f t="shared" si="213"/>
        <v>3.8759689922480622</v>
      </c>
      <c r="FM62" s="120">
        <f t="shared" si="213"/>
        <v>2.4366471734892792</v>
      </c>
      <c r="FN62" s="120">
        <f t="shared" si="213"/>
        <v>8.2712985938792372</v>
      </c>
      <c r="FO62" s="120">
        <f t="shared" si="213"/>
        <v>2.5179403248143015</v>
      </c>
      <c r="FP62" s="120">
        <f t="shared" si="213"/>
        <v>4.1459369817578766</v>
      </c>
      <c r="FQ62" s="120">
        <f t="shared" si="213"/>
        <v>2.447755713979745</v>
      </c>
      <c r="FR62" s="120">
        <f t="shared" si="213"/>
        <v>3.1519889049990542</v>
      </c>
      <c r="FS62" s="120">
        <f t="shared" si="213"/>
        <v>1</v>
      </c>
      <c r="FT62" s="321">
        <f t="shared" si="121"/>
        <v>0</v>
      </c>
      <c r="FU62" s="85">
        <f>+Cas_Hoy!B61</f>
        <v>45</v>
      </c>
      <c r="FV62" s="62">
        <f>+Cas_Hoy!C61</f>
        <v>38</v>
      </c>
      <c r="FW62" s="62">
        <f>+Cas_Hoy!D61</f>
        <v>85</v>
      </c>
      <c r="FX62" s="62">
        <f>+Cas_Hoy!E61</f>
        <v>109</v>
      </c>
      <c r="FY62" s="62">
        <f>+Cas_Hoy!F61</f>
        <v>202</v>
      </c>
      <c r="FZ62" s="62">
        <f>+Cas_Hoy!G61</f>
        <v>242</v>
      </c>
      <c r="GA62" s="62">
        <f>+Cas_Hoy!H61</f>
        <v>252</v>
      </c>
      <c r="GB62" s="62">
        <f>+Cas_Hoy!I61</f>
        <v>296</v>
      </c>
      <c r="GC62" s="62">
        <f>+Cas_Hoy!J61</f>
        <v>211</v>
      </c>
      <c r="GD62" s="62">
        <f>+Cas_Hoy!K61</f>
        <v>222</v>
      </c>
      <c r="GE62" s="62">
        <f>+Cas_Hoy!L61</f>
        <v>163</v>
      </c>
      <c r="GF62" s="62">
        <f>+Cas_Hoy!M61</f>
        <v>152</v>
      </c>
      <c r="GG62" s="62">
        <f>+Cas_Hoy!N61</f>
        <v>95</v>
      </c>
      <c r="GH62" s="62">
        <f>+Cas_Hoy!O61</f>
        <v>100</v>
      </c>
      <c r="GI62" s="62">
        <f>+Cas_Hoy!P61</f>
        <v>48</v>
      </c>
      <c r="GJ62" s="62">
        <f>+Cas_Hoy!Q61</f>
        <v>41</v>
      </c>
      <c r="GK62" s="62">
        <f>+Cas_Hoy!R61</f>
        <v>23</v>
      </c>
      <c r="GL62" s="62">
        <f>+Cas_Hoy!S61</f>
        <v>31</v>
      </c>
      <c r="GM62" s="62">
        <f>+Cas_Hoy!T61</f>
        <v>1</v>
      </c>
      <c r="GN62" s="590">
        <f>+Cas_Hoy!U61</f>
        <v>12</v>
      </c>
      <c r="GO62" s="543">
        <f t="shared" si="74"/>
        <v>0.12017290979850928</v>
      </c>
      <c r="GP62" s="112">
        <f t="shared" si="75"/>
        <v>0.12634004207678665</v>
      </c>
      <c r="GQ62" s="112">
        <f t="shared" si="76"/>
        <v>0.13631846900906697</v>
      </c>
      <c r="GR62" s="112">
        <f t="shared" si="77"/>
        <v>0.44831177595833288</v>
      </c>
      <c r="GS62" s="323">
        <f t="shared" si="205"/>
        <v>7.451838005528702E-2</v>
      </c>
      <c r="GT62" s="323">
        <f t="shared" si="205"/>
        <v>8.7722297135788677E-2</v>
      </c>
      <c r="GU62" s="323">
        <f t="shared" si="205"/>
        <v>8.8214918973111164E-2</v>
      </c>
      <c r="GV62" s="323">
        <f t="shared" si="205"/>
        <v>0.10644362778978746</v>
      </c>
      <c r="GW62" s="323">
        <f t="shared" si="205"/>
        <v>8.6017250138488363E-2</v>
      </c>
      <c r="GX62" s="323">
        <f t="shared" si="205"/>
        <v>0.7</v>
      </c>
      <c r="GY62" s="323">
        <f t="shared" si="205"/>
        <v>0.58636495621823992</v>
      </c>
      <c r="GZ62" s="323">
        <f t="shared" si="204"/>
        <v>0.27438317466141349</v>
      </c>
      <c r="HA62" s="323">
        <f t="shared" si="204"/>
        <v>0.13631846900906697</v>
      </c>
      <c r="HB62" s="323">
        <f t="shared" si="204"/>
        <v>0.44831177595833288</v>
      </c>
      <c r="HC62" s="323">
        <f t="shared" si="204"/>
        <v>0.12017290979850928</v>
      </c>
      <c r="HD62" s="323">
        <f t="shared" si="204"/>
        <v>0.12634004207678665</v>
      </c>
      <c r="HE62" s="323">
        <f t="shared" si="204"/>
        <v>0.1543630951922649</v>
      </c>
      <c r="HF62" s="323">
        <f t="shared" si="204"/>
        <v>0.10639035836797292</v>
      </c>
      <c r="HG62" s="323">
        <f t="shared" si="204"/>
        <v>2.4981523024990401E-2</v>
      </c>
      <c r="HH62" s="327">
        <f t="shared" si="204"/>
        <v>0</v>
      </c>
      <c r="HI62" s="241">
        <f>+CyF_Tot!B61</f>
        <v>0</v>
      </c>
      <c r="HJ62" s="149">
        <f>+CyF_Tot!C61</f>
        <v>2076</v>
      </c>
      <c r="HK62" s="149">
        <f>+CyF_Tot!D61</f>
        <v>2255</v>
      </c>
      <c r="HL62" s="149">
        <f>+CyF_Tot!E61</f>
        <v>2404</v>
      </c>
      <c r="HM62" s="149">
        <f>+CyF_Tot!F61</f>
        <v>0</v>
      </c>
      <c r="HN62" s="149">
        <f>+CyF_Tot!G61</f>
        <v>38</v>
      </c>
      <c r="HO62" s="149">
        <f>+CyF_Tot!H61</f>
        <v>40</v>
      </c>
      <c r="HP62" s="557">
        <f>+CyF_Tot!I61</f>
        <v>41</v>
      </c>
      <c r="HQ62" s="93">
        <f t="shared" si="203"/>
        <v>8.9147255841707601E-2</v>
      </c>
      <c r="HR62" s="90">
        <f t="shared" si="203"/>
        <v>8.2224511321954435E-2</v>
      </c>
      <c r="HS62" s="90">
        <f t="shared" si="203"/>
        <v>7.5178075465828359E-2</v>
      </c>
      <c r="HT62" s="90">
        <f t="shared" si="203"/>
        <v>7.1530633729416607E-2</v>
      </c>
      <c r="HU62" s="90">
        <f t="shared" si="203"/>
        <v>6.7041119437152061E-2</v>
      </c>
      <c r="HV62" s="90">
        <f t="shared" si="203"/>
        <v>6.822737515874433E-2</v>
      </c>
      <c r="HW62" s="90">
        <f t="shared" si="203"/>
        <v>7.0649939531205255E-2</v>
      </c>
      <c r="HX62" s="90">
        <f t="shared" si="203"/>
        <v>6.8774166645940035E-2</v>
      </c>
      <c r="HY62" s="90">
        <f t="shared" si="203"/>
        <v>6.0666675142545458E-2</v>
      </c>
      <c r="HZ62" s="90">
        <f t="shared" si="206"/>
        <v>5.9406312782932007E-2</v>
      </c>
      <c r="IA62" s="90">
        <f t="shared" si="206"/>
        <v>5.1325143544910849E-2</v>
      </c>
      <c r="IB62" s="90">
        <f t="shared" si="206"/>
        <v>5.3103078471926357E-2</v>
      </c>
      <c r="IC62" s="90">
        <f t="shared" si="206"/>
        <v>4.1996669115260149E-2</v>
      </c>
      <c r="ID62" s="90">
        <f t="shared" si="206"/>
        <v>4.5629619326591507E-2</v>
      </c>
      <c r="IE62" s="90">
        <f t="shared" si="206"/>
        <v>2.4873298780024446E-2</v>
      </c>
      <c r="IF62" s="90">
        <f t="shared" si="206"/>
        <v>3.3275058624867737E-2</v>
      </c>
      <c r="IG62" s="90">
        <f t="shared" si="206"/>
        <v>9.0199831058193555E-3</v>
      </c>
      <c r="IH62" s="90">
        <f t="shared" si="206"/>
        <v>2.2714197382071699E-2</v>
      </c>
      <c r="II62" s="90">
        <f t="shared" si="206"/>
        <v>9.899981457606611E-4</v>
      </c>
      <c r="IJ62" s="673">
        <f t="shared" si="206"/>
        <v>4.2291141118860369E-3</v>
      </c>
      <c r="IK62" s="686"/>
      <c r="IL62" s="687"/>
      <c r="IM62" s="687"/>
      <c r="IN62" s="687"/>
      <c r="IO62" s="687"/>
      <c r="IP62" s="687"/>
      <c r="IQ62" s="687"/>
      <c r="IR62" s="687"/>
      <c r="IS62" s="687"/>
      <c r="IT62" s="687"/>
      <c r="IU62" s="687"/>
      <c r="IV62" s="687"/>
      <c r="IW62" s="687"/>
      <c r="IX62" s="687"/>
      <c r="IY62" s="687"/>
      <c r="IZ62" s="687"/>
      <c r="JA62" s="687"/>
      <c r="JB62" s="687"/>
      <c r="JC62" s="687"/>
      <c r="JD62" s="688"/>
      <c r="JF62" s="624">
        <f t="shared" si="201"/>
        <v>0</v>
      </c>
      <c r="JG62" s="625">
        <f t="shared" si="201"/>
        <v>0</v>
      </c>
      <c r="JH62" s="625">
        <f t="shared" si="201"/>
        <v>0</v>
      </c>
      <c r="JI62" s="625">
        <f t="shared" si="201"/>
        <v>0</v>
      </c>
      <c r="JJ62" s="625">
        <f t="shared" si="201"/>
        <v>0</v>
      </c>
      <c r="JK62" s="625">
        <f t="shared" si="201"/>
        <v>0</v>
      </c>
      <c r="JL62" s="625">
        <f t="shared" si="201"/>
        <v>0</v>
      </c>
      <c r="JM62" s="625">
        <f t="shared" si="201"/>
        <v>0</v>
      </c>
      <c r="JN62" s="625">
        <f t="shared" si="201"/>
        <v>0</v>
      </c>
      <c r="JO62" s="625">
        <f t="shared" si="201"/>
        <v>416.31369318250967</v>
      </c>
      <c r="JP62" s="625">
        <f t="shared" si="201"/>
        <v>1927.4499603787297</v>
      </c>
      <c r="JQ62" s="625">
        <f t="shared" si="201"/>
        <v>465.72933593845181</v>
      </c>
      <c r="JR62" s="625">
        <f t="shared" si="201"/>
        <v>1766.6873583575075</v>
      </c>
      <c r="JS62" s="625">
        <f t="shared" si="201"/>
        <v>2168.0357485344985</v>
      </c>
      <c r="JT62" s="625">
        <f t="shared" si="201"/>
        <v>5965.8338908097458</v>
      </c>
      <c r="JU62" s="625">
        <f t="shared" si="201"/>
        <v>2972.9968925776534</v>
      </c>
      <c r="JV62" s="625">
        <f t="shared" si="209"/>
        <v>21934.995826820839</v>
      </c>
      <c r="JW62" s="625">
        <f t="shared" si="209"/>
        <v>5444.0975961004988</v>
      </c>
      <c r="JX62" s="625">
        <f t="shared" si="209"/>
        <v>0</v>
      </c>
      <c r="JY62" s="626">
        <f t="shared" si="209"/>
        <v>17543.859649122805</v>
      </c>
      <c r="JZ62" s="642">
        <f t="shared" si="210"/>
        <v>0</v>
      </c>
      <c r="KA62" s="625">
        <f t="shared" si="210"/>
        <v>0</v>
      </c>
      <c r="KB62" s="625">
        <f t="shared" si="211"/>
        <v>541.64308785088724</v>
      </c>
      <c r="KC62" s="625">
        <f t="shared" si="211"/>
        <v>272.85057464010458</v>
      </c>
      <c r="KD62" s="625">
        <f t="shared" si="212"/>
        <v>5468.7633083384862</v>
      </c>
      <c r="KE62" s="645">
        <f t="shared" si="212"/>
        <v>3738.4421342489418</v>
      </c>
      <c r="KF62" s="624">
        <f t="shared" si="195"/>
        <v>0</v>
      </c>
      <c r="KG62" s="625">
        <f t="shared" si="196"/>
        <v>407.74840953740335</v>
      </c>
      <c r="KH62" s="626">
        <f t="shared" si="197"/>
        <v>4466.4479602686215</v>
      </c>
    </row>
    <row r="63" spans="1:294" s="649" customFormat="1" ht="14.4">
      <c r="A63" s="510" t="s">
        <v>73</v>
      </c>
      <c r="B63" s="538">
        <v>68412</v>
      </c>
      <c r="C63" s="526">
        <f t="shared" si="198"/>
        <v>4523</v>
      </c>
      <c r="D63" s="517">
        <f t="shared" si="199"/>
        <v>110</v>
      </c>
      <c r="E63" s="495">
        <f t="shared" si="48"/>
        <v>9.5331201766250678E-3</v>
      </c>
      <c r="F63" s="208">
        <f t="shared" si="161"/>
        <v>5.9156288370461323E-2</v>
      </c>
      <c r="G63" s="30">
        <f t="shared" si="162"/>
        <v>2.8511785356537978</v>
      </c>
      <c r="H63" s="29">
        <f t="shared" si="163"/>
        <v>0.16866513965080571</v>
      </c>
      <c r="I63" s="33">
        <f t="shared" si="164"/>
        <v>0.18850319412913125</v>
      </c>
      <c r="J63" s="353">
        <f t="shared" si="165"/>
        <v>0.26582554861738739</v>
      </c>
      <c r="K63" s="581">
        <f t="shared" si="202"/>
        <v>6.0487227591983564E-3</v>
      </c>
      <c r="L63" s="354">
        <f t="shared" si="51"/>
        <v>4.4936143889332119</v>
      </c>
      <c r="M63" s="355">
        <f t="shared" si="166"/>
        <v>0.29696004578680713</v>
      </c>
      <c r="N63" s="826"/>
      <c r="O63" s="364" t="s">
        <v>226</v>
      </c>
      <c r="P63" s="20" t="s">
        <v>227</v>
      </c>
      <c r="Q63" s="20"/>
      <c r="R63" s="20"/>
      <c r="S63" s="166">
        <f t="shared" si="167"/>
        <v>4523</v>
      </c>
      <c r="T63" s="167">
        <f t="shared" si="168"/>
        <v>6611.4132023621587</v>
      </c>
      <c r="U63" s="166">
        <f t="shared" si="169"/>
        <v>201</v>
      </c>
      <c r="V63" s="168">
        <f t="shared" si="170"/>
        <v>4.6506247107820455E-2</v>
      </c>
      <c r="W63" s="167">
        <f t="shared" si="171"/>
        <v>293.80810384143132</v>
      </c>
      <c r="X63" s="166">
        <f t="shared" si="172"/>
        <v>476</v>
      </c>
      <c r="Y63" s="168">
        <f t="shared" si="173"/>
        <v>0.11761798863355571</v>
      </c>
      <c r="Z63" s="167">
        <f t="shared" si="174"/>
        <v>695.78436531602642</v>
      </c>
      <c r="AA63" s="166">
        <f t="shared" si="175"/>
        <v>110</v>
      </c>
      <c r="AB63" s="167">
        <f t="shared" si="176"/>
        <v>1607.9050458983804</v>
      </c>
      <c r="AC63" s="169">
        <f t="shared" si="177"/>
        <v>2.4320141499005084E-2</v>
      </c>
      <c r="AD63" s="166">
        <f t="shared" si="178"/>
        <v>4</v>
      </c>
      <c r="AE63" s="168">
        <f t="shared" si="179"/>
        <v>3.7735849056603772E-2</v>
      </c>
      <c r="AF63" s="167">
        <f t="shared" si="180"/>
        <v>58.469274396304741</v>
      </c>
      <c r="AG63" s="166">
        <f t="shared" si="181"/>
        <v>8</v>
      </c>
      <c r="AH63" s="168">
        <f t="shared" si="182"/>
        <v>7.8431372549019607E-2</v>
      </c>
      <c r="AI63" s="365">
        <f t="shared" si="183"/>
        <v>116.93854879260948</v>
      </c>
      <c r="AJ63" s="830"/>
      <c r="AK63" s="85">
        <v>5184.388550122826</v>
      </c>
      <c r="AL63" s="62">
        <v>4792.1014526669042</v>
      </c>
      <c r="AM63" s="62">
        <v>4583.7567616220958</v>
      </c>
      <c r="AN63" s="62">
        <v>4440.1353709160385</v>
      </c>
      <c r="AO63" s="62">
        <v>4064.2586259585028</v>
      </c>
      <c r="AP63" s="62">
        <v>3931.1361492110286</v>
      </c>
      <c r="AQ63" s="62">
        <v>4465.4047493515445</v>
      </c>
      <c r="AR63" s="62">
        <v>4486.7030429383813</v>
      </c>
      <c r="AS63" s="62">
        <v>4370.9282858240276</v>
      </c>
      <c r="AT63" s="62">
        <v>4503.1018061742579</v>
      </c>
      <c r="AU63" s="62">
        <v>3692.948201168876</v>
      </c>
      <c r="AV63" s="62">
        <v>3980.9907713957818</v>
      </c>
      <c r="AW63" s="62">
        <v>3278.3709563728712</v>
      </c>
      <c r="AX63" s="62">
        <v>3870.5730390227327</v>
      </c>
      <c r="AY63" s="62">
        <v>2312.0496828210989</v>
      </c>
      <c r="AZ63" s="62">
        <v>3111.3769919013898</v>
      </c>
      <c r="BA63" s="62">
        <v>966.22128691367186</v>
      </c>
      <c r="BB63" s="62">
        <v>1751.6707471787713</v>
      </c>
      <c r="BC63" s="62">
        <v>113.67309257807906</v>
      </c>
      <c r="BD63" s="86">
        <v>512.21150124568726</v>
      </c>
      <c r="BE63" s="258">
        <v>2.0000000000000002E-5</v>
      </c>
      <c r="BF63" s="43">
        <v>2.0000000000000002E-5</v>
      </c>
      <c r="BG63" s="53">
        <v>5.0000000000000002E-5</v>
      </c>
      <c r="BH63" s="53">
        <v>4.0000000000000003E-5</v>
      </c>
      <c r="BI63" s="53">
        <v>1.2518952302791728E-4</v>
      </c>
      <c r="BJ63" s="53">
        <v>1.2406223545552731E-4</v>
      </c>
      <c r="BK63" s="53">
        <v>3.4000000000000002E-4</v>
      </c>
      <c r="BL63" s="53">
        <v>1.8000000000000001E-4</v>
      </c>
      <c r="BM63" s="53">
        <v>8.9999999999999998E-4</v>
      </c>
      <c r="BN63" s="53">
        <v>5.0000000000000001E-4</v>
      </c>
      <c r="BO63" s="53">
        <v>3.8E-3</v>
      </c>
      <c r="BP63" s="53">
        <v>2E-3</v>
      </c>
      <c r="BQ63" s="53">
        <v>1.6199999999999999E-2</v>
      </c>
      <c r="BR63" s="53">
        <v>6.1999999999999998E-3</v>
      </c>
      <c r="BS63" s="53">
        <v>6.1100000000000002E-2</v>
      </c>
      <c r="BT63" s="53">
        <v>2.6800000000000001E-2</v>
      </c>
      <c r="BU63" s="53">
        <v>0.1421</v>
      </c>
      <c r="BV63" s="53">
        <v>5.4699999999999999E-2</v>
      </c>
      <c r="BW63" s="53">
        <v>0.27589999999999998</v>
      </c>
      <c r="BX63" s="54">
        <v>0.1051</v>
      </c>
      <c r="BY63" s="64">
        <f>+Fall_Hoy!B63</f>
        <v>0</v>
      </c>
      <c r="BZ63" s="61">
        <f>+Fall_Hoy!C63</f>
        <v>0</v>
      </c>
      <c r="CA63" s="61">
        <f>+Fall_Hoy!D63</f>
        <v>0</v>
      </c>
      <c r="CB63" s="61">
        <f>+Fall_Hoy!E63</f>
        <v>0</v>
      </c>
      <c r="CC63" s="61">
        <f>+Fall_Hoy!F63</f>
        <v>0</v>
      </c>
      <c r="CD63" s="61">
        <f>+Fall_Hoy!G63</f>
        <v>0</v>
      </c>
      <c r="CE63" s="61">
        <f>+Fall_Hoy!H63</f>
        <v>1</v>
      </c>
      <c r="CF63" s="61">
        <f>+Fall_Hoy!I63</f>
        <v>0</v>
      </c>
      <c r="CG63" s="61">
        <f>+Fall_Hoy!J63</f>
        <v>2</v>
      </c>
      <c r="CH63" s="61">
        <f>+Fall_Hoy!K63</f>
        <v>3</v>
      </c>
      <c r="CI63" s="61">
        <f>+Fall_Hoy!L63</f>
        <v>5</v>
      </c>
      <c r="CJ63" s="61">
        <f>+Fall_Hoy!M63</f>
        <v>2</v>
      </c>
      <c r="CK63" s="61">
        <f>+Fall_Hoy!N63</f>
        <v>9</v>
      </c>
      <c r="CL63" s="61">
        <f>+Fall_Hoy!O63</f>
        <v>8</v>
      </c>
      <c r="CM63" s="61">
        <f>+Fall_Hoy!P63</f>
        <v>20</v>
      </c>
      <c r="CN63" s="61">
        <f>+Fall_Hoy!Q63</f>
        <v>7</v>
      </c>
      <c r="CO63" s="61">
        <f>+Fall_Hoy!R63</f>
        <v>23</v>
      </c>
      <c r="CP63" s="61">
        <f>+Fall_Hoy!S63</f>
        <v>19</v>
      </c>
      <c r="CQ63" s="61">
        <f>+Fall_Hoy!T63</f>
        <v>3</v>
      </c>
      <c r="CR63" s="66">
        <f>+Fall_Hoy!U63</f>
        <v>5</v>
      </c>
      <c r="CS63" s="75">
        <f t="shared" si="184"/>
        <v>0.14157664718798668</v>
      </c>
      <c r="CT63" s="76">
        <f t="shared" si="184"/>
        <v>8.3948049539033301E-2</v>
      </c>
      <c r="CU63" s="76">
        <f t="shared" si="185"/>
        <v>0.16946085813614331</v>
      </c>
      <c r="CV63" s="76">
        <f t="shared" si="185"/>
        <v>0.33336732510567746</v>
      </c>
      <c r="CW63" s="76">
        <f t="shared" si="117"/>
        <v>7.9965383581698857E-2</v>
      </c>
      <c r="CX63" s="76">
        <f t="shared" si="126"/>
        <v>0.11396196493726445</v>
      </c>
      <c r="CY63" s="76">
        <f t="shared" si="127"/>
        <v>0.65865842755135362</v>
      </c>
      <c r="CZ63" s="76">
        <f t="shared" si="128"/>
        <v>8.6031991933926882E-2</v>
      </c>
      <c r="DA63" s="76">
        <f t="shared" si="129"/>
        <v>0.50840967339350407</v>
      </c>
      <c r="DB63" s="76">
        <f t="shared" si="130"/>
        <v>0.7</v>
      </c>
      <c r="DC63" s="76">
        <f t="shared" si="131"/>
        <v>0.35629784172649448</v>
      </c>
      <c r="DD63" s="76">
        <f t="shared" si="132"/>
        <v>0.25119374985373011</v>
      </c>
      <c r="DE63" s="76">
        <f t="shared" si="133"/>
        <v>0.16946085813614331</v>
      </c>
      <c r="DF63" s="76">
        <f t="shared" si="134"/>
        <v>0.33336732510567746</v>
      </c>
      <c r="DG63" s="76">
        <f t="shared" si="135"/>
        <v>0.14157664718798668</v>
      </c>
      <c r="DH63" s="76">
        <f t="shared" si="136"/>
        <v>8.3948049539033301E-2</v>
      </c>
      <c r="DI63" s="76">
        <f t="shared" si="137"/>
        <v>0.16751633272738278</v>
      </c>
      <c r="DJ63" s="76">
        <f t="shared" si="138"/>
        <v>0.19829592855297376</v>
      </c>
      <c r="DK63" s="76">
        <f t="shared" si="139"/>
        <v>9.5655925658998664E-2</v>
      </c>
      <c r="DL63" s="316">
        <f t="shared" si="140"/>
        <v>9.2879092289435819E-2</v>
      </c>
      <c r="DM63" s="85">
        <f>+'Cas_-14'!B62</f>
        <v>87</v>
      </c>
      <c r="DN63" s="62">
        <f>+'Cas_-14'!C62</f>
        <v>72</v>
      </c>
      <c r="DO63" s="62">
        <f>+'Cas_-14'!D62</f>
        <v>159</v>
      </c>
      <c r="DP63" s="62">
        <f>+'Cas_-14'!E62</f>
        <v>227</v>
      </c>
      <c r="DQ63" s="62">
        <f>+'Cas_-14'!F62</f>
        <v>325</v>
      </c>
      <c r="DR63" s="62">
        <f>+'Cas_-14'!G62</f>
        <v>448</v>
      </c>
      <c r="DS63" s="62">
        <f>+'Cas_-14'!H62</f>
        <v>311</v>
      </c>
      <c r="DT63" s="62">
        <f>+'Cas_-14'!I62</f>
        <v>386</v>
      </c>
      <c r="DU63" s="62">
        <f>+'Cas_-14'!J62</f>
        <v>307</v>
      </c>
      <c r="DV63" s="62">
        <f>+'Cas_-14'!K62</f>
        <v>366</v>
      </c>
      <c r="DW63" s="62">
        <f>+'Cas_-14'!L62</f>
        <v>283</v>
      </c>
      <c r="DX63" s="62">
        <f>+'Cas_-14'!M62</f>
        <v>296</v>
      </c>
      <c r="DY63" s="62">
        <f>+'Cas_-14'!N62</f>
        <v>197</v>
      </c>
      <c r="DZ63" s="62">
        <f>+'Cas_-14'!O62</f>
        <v>159</v>
      </c>
      <c r="EA63" s="62">
        <f>+'Cas_-14'!P62</f>
        <v>111</v>
      </c>
      <c r="EB63" s="62">
        <f>+'Cas_-14'!Q62</f>
        <v>121</v>
      </c>
      <c r="EC63" s="62">
        <f>+'Cas_-14'!R62</f>
        <v>54</v>
      </c>
      <c r="ED63" s="62">
        <f>+'Cas_-14'!S62</f>
        <v>75</v>
      </c>
      <c r="EE63" s="62">
        <f>+'Cas_-14'!T62</f>
        <v>5</v>
      </c>
      <c r="EF63" s="86">
        <f>+'Cas_-14'!U62</f>
        <v>22</v>
      </c>
      <c r="EG63" s="201">
        <f t="shared" si="208"/>
        <v>1.6781149630063674E-2</v>
      </c>
      <c r="EH63" s="91">
        <f t="shared" si="208"/>
        <v>1.502472364393089E-2</v>
      </c>
      <c r="EI63" s="91">
        <f t="shared" si="208"/>
        <v>3.4687704489741122E-2</v>
      </c>
      <c r="EJ63" s="91">
        <f t="shared" si="208"/>
        <v>5.1124567392000018E-2</v>
      </c>
      <c r="EK63" s="91">
        <f t="shared" si="208"/>
        <v>7.9965383581698857E-2</v>
      </c>
      <c r="EL63" s="91">
        <f t="shared" si="208"/>
        <v>0.11396196493726445</v>
      </c>
      <c r="EM63" s="91">
        <f t="shared" si="208"/>
        <v>6.9646542129280148E-2</v>
      </c>
      <c r="EN63" s="91">
        <f t="shared" si="208"/>
        <v>8.6031991933926882E-2</v>
      </c>
      <c r="EO63" s="91">
        <f t="shared" si="208"/>
        <v>7.0236796379312585E-2</v>
      </c>
      <c r="EP63" s="91">
        <f t="shared" si="208"/>
        <v>8.1277309675338208E-2</v>
      </c>
      <c r="EQ63" s="91">
        <f t="shared" si="208"/>
        <v>7.6632539798534419E-2</v>
      </c>
      <c r="ER63" s="91">
        <f t="shared" si="208"/>
        <v>7.4353349956704104E-2</v>
      </c>
      <c r="ES63" s="91">
        <f t="shared" si="208"/>
        <v>6.0090820295076411E-2</v>
      </c>
      <c r="ET63" s="91">
        <f t="shared" si="208"/>
        <v>4.1079188636147103E-2</v>
      </c>
      <c r="EU63" s="91">
        <f t="shared" si="208"/>
        <v>4.8009348944682229E-2</v>
      </c>
      <c r="EV63" s="91">
        <f t="shared" si="207"/>
        <v>3.8889533577882454E-2</v>
      </c>
      <c r="EW63" s="91">
        <f t="shared" si="187"/>
        <v>5.5887818589143434E-2</v>
      </c>
      <c r="EX63" s="91">
        <f t="shared" si="187"/>
        <v>4.2816265625714466E-2</v>
      </c>
      <c r="EY63" s="91">
        <f t="shared" si="187"/>
        <v>4.3985783148862881E-2</v>
      </c>
      <c r="EZ63" s="100">
        <f t="shared" si="187"/>
        <v>4.2951007438326701E-2</v>
      </c>
      <c r="FA63" s="119">
        <f t="shared" si="200"/>
        <v>2.948939119151885</v>
      </c>
      <c r="FB63" s="120">
        <f t="shared" si="72"/>
        <v>2.1586283458739364</v>
      </c>
      <c r="FC63" s="120">
        <f t="shared" si="73"/>
        <v>2.8200789622109421</v>
      </c>
      <c r="FD63" s="120">
        <f t="shared" si="73"/>
        <v>8.1152363562588761</v>
      </c>
      <c r="FE63" s="120">
        <f t="shared" si="213"/>
        <v>1</v>
      </c>
      <c r="FF63" s="120">
        <f t="shared" si="213"/>
        <v>1</v>
      </c>
      <c r="FG63" s="120">
        <f t="shared" si="213"/>
        <v>9.4571590694155461</v>
      </c>
      <c r="FH63" s="120">
        <f t="shared" si="213"/>
        <v>1</v>
      </c>
      <c r="FI63" s="120">
        <f t="shared" si="213"/>
        <v>7.2385088671733628</v>
      </c>
      <c r="FJ63" s="120">
        <f t="shared" si="213"/>
        <v>8.6124897932294555</v>
      </c>
      <c r="FK63" s="120">
        <f t="shared" si="213"/>
        <v>4.649432769202158</v>
      </c>
      <c r="FL63" s="120">
        <f t="shared" si="213"/>
        <v>3.378378378378379</v>
      </c>
      <c r="FM63" s="120">
        <f t="shared" si="213"/>
        <v>2.8200789622109421</v>
      </c>
      <c r="FN63" s="120">
        <f t="shared" si="213"/>
        <v>8.1152363562588761</v>
      </c>
      <c r="FO63" s="120">
        <f t="shared" si="213"/>
        <v>2.948939119151885</v>
      </c>
      <c r="FP63" s="120">
        <f t="shared" si="213"/>
        <v>2.1586283458739364</v>
      </c>
      <c r="FQ63" s="120">
        <f t="shared" si="213"/>
        <v>2.9973675293872342</v>
      </c>
      <c r="FR63" s="120">
        <f t="shared" si="213"/>
        <v>4.6313223644119441</v>
      </c>
      <c r="FS63" s="120">
        <f t="shared" si="213"/>
        <v>2.1747009786154408</v>
      </c>
      <c r="FT63" s="321">
        <f t="shared" si="121"/>
        <v>2.1624426952685751</v>
      </c>
      <c r="FU63" s="85">
        <f>+Cas_Hoy!B62</f>
        <v>97</v>
      </c>
      <c r="FV63" s="62">
        <f>+Cas_Hoy!C62</f>
        <v>78</v>
      </c>
      <c r="FW63" s="62">
        <f>+Cas_Hoy!D62</f>
        <v>190</v>
      </c>
      <c r="FX63" s="62">
        <f>+Cas_Hoy!E62</f>
        <v>252</v>
      </c>
      <c r="FY63" s="62">
        <f>+Cas_Hoy!F62</f>
        <v>362</v>
      </c>
      <c r="FZ63" s="62">
        <f>+Cas_Hoy!G62</f>
        <v>493</v>
      </c>
      <c r="GA63" s="62">
        <f>+Cas_Hoy!H62</f>
        <v>371</v>
      </c>
      <c r="GB63" s="62">
        <f>+Cas_Hoy!I62</f>
        <v>435</v>
      </c>
      <c r="GC63" s="62">
        <f>+Cas_Hoy!J62</f>
        <v>336</v>
      </c>
      <c r="GD63" s="62">
        <f>+Cas_Hoy!K62</f>
        <v>411</v>
      </c>
      <c r="GE63" s="62">
        <f>+Cas_Hoy!L62</f>
        <v>314</v>
      </c>
      <c r="GF63" s="62">
        <f>+Cas_Hoy!M62</f>
        <v>327</v>
      </c>
      <c r="GG63" s="62">
        <f>+Cas_Hoy!N62</f>
        <v>213</v>
      </c>
      <c r="GH63" s="62">
        <f>+Cas_Hoy!O62</f>
        <v>178</v>
      </c>
      <c r="GI63" s="62">
        <f>+Cas_Hoy!P62</f>
        <v>126</v>
      </c>
      <c r="GJ63" s="62">
        <f>+Cas_Hoy!Q62</f>
        <v>132</v>
      </c>
      <c r="GK63" s="62">
        <f>+Cas_Hoy!R62</f>
        <v>62</v>
      </c>
      <c r="GL63" s="62">
        <f>+Cas_Hoy!S62</f>
        <v>78</v>
      </c>
      <c r="GM63" s="62">
        <f>+Cas_Hoy!T62</f>
        <v>6</v>
      </c>
      <c r="GN63" s="590">
        <f>+Cas_Hoy!U62</f>
        <v>24</v>
      </c>
      <c r="GO63" s="543">
        <f t="shared" si="74"/>
        <v>0.16070862653771462</v>
      </c>
      <c r="GP63" s="112">
        <f t="shared" si="75"/>
        <v>9.1579690406218148E-2</v>
      </c>
      <c r="GQ63" s="112">
        <f t="shared" si="76"/>
        <v>0.18322417656344428</v>
      </c>
      <c r="GR63" s="112">
        <f t="shared" si="77"/>
        <v>0.37320367213088418</v>
      </c>
      <c r="GS63" s="323">
        <f t="shared" si="205"/>
        <v>8.9069134943307648E-2</v>
      </c>
      <c r="GT63" s="323">
        <f t="shared" si="205"/>
        <v>0.12540903730819503</v>
      </c>
      <c r="GU63" s="323">
        <f t="shared" si="205"/>
        <v>0.7</v>
      </c>
      <c r="GV63" s="323">
        <f t="shared" si="205"/>
        <v>9.6953151531756973E-2</v>
      </c>
      <c r="GW63" s="323">
        <f t="shared" si="205"/>
        <v>0.55643534286715757</v>
      </c>
      <c r="GX63" s="323">
        <f t="shared" si="205"/>
        <v>0.7</v>
      </c>
      <c r="GY63" s="323">
        <f t="shared" si="205"/>
        <v>0.39532693392975005</v>
      </c>
      <c r="GZ63" s="323">
        <f t="shared" si="204"/>
        <v>0.27750120338570866</v>
      </c>
      <c r="HA63" s="323">
        <f t="shared" si="204"/>
        <v>0.18322417656344428</v>
      </c>
      <c r="HB63" s="323">
        <f t="shared" si="204"/>
        <v>0.37320367213088418</v>
      </c>
      <c r="HC63" s="323">
        <f t="shared" si="204"/>
        <v>0.16070862653771462</v>
      </c>
      <c r="HD63" s="323">
        <f t="shared" si="204"/>
        <v>9.1579690406218148E-2</v>
      </c>
      <c r="HE63" s="323">
        <f t="shared" si="204"/>
        <v>0.19233356720551356</v>
      </c>
      <c r="HF63" s="323">
        <f t="shared" si="204"/>
        <v>0.20622776569509271</v>
      </c>
      <c r="HG63" s="323">
        <f t="shared" si="204"/>
        <v>0.1147871107907984</v>
      </c>
      <c r="HH63" s="327">
        <f t="shared" si="204"/>
        <v>0.10132264613392997</v>
      </c>
      <c r="HI63" s="241">
        <f>+CyF_Tot!B62</f>
        <v>0</v>
      </c>
      <c r="HJ63" s="149">
        <f>+CyF_Tot!C62</f>
        <v>4047</v>
      </c>
      <c r="HK63" s="149">
        <f>+CyF_Tot!D62</f>
        <v>4322</v>
      </c>
      <c r="HL63" s="149">
        <f>+CyF_Tot!E62</f>
        <v>4523</v>
      </c>
      <c r="HM63" s="149">
        <f>+CyF_Tot!F62</f>
        <v>0</v>
      </c>
      <c r="HN63" s="149">
        <f>+CyF_Tot!G62</f>
        <v>102</v>
      </c>
      <c r="HO63" s="149">
        <f>+CyF_Tot!H62</f>
        <v>106</v>
      </c>
      <c r="HP63" s="557">
        <f>+CyF_Tot!I62</f>
        <v>110</v>
      </c>
      <c r="HQ63" s="93">
        <f t="shared" si="203"/>
        <v>7.5781859178548003E-2</v>
      </c>
      <c r="HR63" s="90">
        <f t="shared" si="203"/>
        <v>7.0047673692727949E-2</v>
      </c>
      <c r="HS63" s="90">
        <f t="shared" si="203"/>
        <v>6.700223296529989E-2</v>
      </c>
      <c r="HT63" s="90">
        <f t="shared" si="203"/>
        <v>6.490287333970704E-2</v>
      </c>
      <c r="HU63" s="90">
        <f t="shared" si="203"/>
        <v>5.9408563204679042E-2</v>
      </c>
      <c r="HV63" s="90">
        <f t="shared" si="203"/>
        <v>5.7462669549363105E-2</v>
      </c>
      <c r="HW63" s="90">
        <f t="shared" si="203"/>
        <v>6.527224389509946E-2</v>
      </c>
      <c r="HX63" s="90">
        <f t="shared" si="203"/>
        <v>6.5583567838074924E-2</v>
      </c>
      <c r="HY63" s="90">
        <f t="shared" si="203"/>
        <v>6.3891251327603746E-2</v>
      </c>
      <c r="HZ63" s="90">
        <f t="shared" si="206"/>
        <v>6.5823273784924544E-2</v>
      </c>
      <c r="IA63" s="90">
        <f t="shared" si="206"/>
        <v>5.3981000426370752E-2</v>
      </c>
      <c r="IB63" s="90">
        <f t="shared" si="206"/>
        <v>5.8191410445474212E-2</v>
      </c>
      <c r="IC63" s="90">
        <f t="shared" si="206"/>
        <v>4.792099275526035E-2</v>
      </c>
      <c r="ID63" s="90">
        <f t="shared" si="206"/>
        <v>5.6577399272389826E-2</v>
      </c>
      <c r="IE63" s="90">
        <f t="shared" si="206"/>
        <v>3.3795966830689042E-2</v>
      </c>
      <c r="IF63" s="90">
        <f t="shared" si="206"/>
        <v>4.5479988772457902E-2</v>
      </c>
      <c r="IG63" s="90">
        <f t="shared" si="206"/>
        <v>1.4123564388026543E-2</v>
      </c>
      <c r="IH63" s="90">
        <f t="shared" si="206"/>
        <v>2.5604729392193933E-2</v>
      </c>
      <c r="II63" s="90">
        <f t="shared" si="206"/>
        <v>1.6615958103560642E-3</v>
      </c>
      <c r="IJ63" s="673">
        <f t="shared" si="206"/>
        <v>7.4871587038193195E-3</v>
      </c>
      <c r="IK63" s="686"/>
      <c r="IL63" s="687"/>
      <c r="IM63" s="687"/>
      <c r="IN63" s="687"/>
      <c r="IO63" s="687"/>
      <c r="IP63" s="687"/>
      <c r="IQ63" s="687"/>
      <c r="IR63" s="687"/>
      <c r="IS63" s="687"/>
      <c r="IT63" s="687"/>
      <c r="IU63" s="687"/>
      <c r="IV63" s="687"/>
      <c r="IW63" s="687"/>
      <c r="IX63" s="687"/>
      <c r="IY63" s="687"/>
      <c r="IZ63" s="687"/>
      <c r="JA63" s="687"/>
      <c r="JB63" s="687"/>
      <c r="JC63" s="687"/>
      <c r="JD63" s="688"/>
      <c r="JF63" s="624">
        <f t="shared" si="201"/>
        <v>0</v>
      </c>
      <c r="JG63" s="625">
        <f t="shared" si="201"/>
        <v>0</v>
      </c>
      <c r="JH63" s="625">
        <f t="shared" si="201"/>
        <v>0</v>
      </c>
      <c r="JI63" s="625">
        <f t="shared" si="201"/>
        <v>0</v>
      </c>
      <c r="JJ63" s="625">
        <f t="shared" si="201"/>
        <v>0</v>
      </c>
      <c r="JK63" s="625">
        <f t="shared" si="201"/>
        <v>0</v>
      </c>
      <c r="JL63" s="625">
        <f t="shared" si="201"/>
        <v>223.94386536746029</v>
      </c>
      <c r="JM63" s="625">
        <f t="shared" si="201"/>
        <v>0</v>
      </c>
      <c r="JN63" s="625">
        <f t="shared" si="201"/>
        <v>457.56870605415361</v>
      </c>
      <c r="JO63" s="625">
        <f t="shared" si="201"/>
        <v>666.20745635523122</v>
      </c>
      <c r="JP63" s="625">
        <f t="shared" si="201"/>
        <v>1353.9317985606788</v>
      </c>
      <c r="JQ63" s="625">
        <f t="shared" si="201"/>
        <v>502.38749970746017</v>
      </c>
      <c r="JR63" s="625">
        <f t="shared" si="201"/>
        <v>2745.2659018055215</v>
      </c>
      <c r="JS63" s="625">
        <f t="shared" si="201"/>
        <v>2066.8774156552004</v>
      </c>
      <c r="JT63" s="625">
        <f t="shared" si="201"/>
        <v>8650.333143185986</v>
      </c>
      <c r="JU63" s="625">
        <f t="shared" si="201"/>
        <v>2249.8077276460922</v>
      </c>
      <c r="JV63" s="625">
        <f t="shared" si="209"/>
        <v>23804.070880561092</v>
      </c>
      <c r="JW63" s="625">
        <f t="shared" si="209"/>
        <v>10846.787291847664</v>
      </c>
      <c r="JX63" s="625">
        <f t="shared" si="209"/>
        <v>26391.469889317726</v>
      </c>
      <c r="JY63" s="626">
        <f t="shared" si="209"/>
        <v>9761.5925996197057</v>
      </c>
      <c r="JZ63" s="642">
        <f t="shared" si="210"/>
        <v>0</v>
      </c>
      <c r="KA63" s="625">
        <f t="shared" si="210"/>
        <v>0</v>
      </c>
      <c r="KB63" s="625">
        <f t="shared" si="211"/>
        <v>638.50430436455633</v>
      </c>
      <c r="KC63" s="625">
        <f t="shared" si="211"/>
        <v>385.48136492833066</v>
      </c>
      <c r="KD63" s="625">
        <f t="shared" si="212"/>
        <v>8245.4876337814803</v>
      </c>
      <c r="KE63" s="645">
        <f t="shared" si="212"/>
        <v>4218.1167494364026</v>
      </c>
      <c r="KF63" s="624">
        <f t="shared" si="195"/>
        <v>0</v>
      </c>
      <c r="KG63" s="625">
        <f t="shared" si="196"/>
        <v>509.80238502718055</v>
      </c>
      <c r="KH63" s="626">
        <f t="shared" si="197"/>
        <v>5905.9518764072591</v>
      </c>
    </row>
    <row r="64" spans="1:294" s="649" customFormat="1" ht="14.4">
      <c r="A64" s="510" t="s">
        <v>74</v>
      </c>
      <c r="B64" s="538">
        <v>27078</v>
      </c>
      <c r="C64" s="526">
        <f t="shared" si="198"/>
        <v>2645</v>
      </c>
      <c r="D64" s="517">
        <f t="shared" si="199"/>
        <v>69</v>
      </c>
      <c r="E64" s="495">
        <f t="shared" si="48"/>
        <v>8.2634659763742811E-3</v>
      </c>
      <c r="F64" s="208">
        <f t="shared" si="161"/>
        <v>9.2658246547012338E-2</v>
      </c>
      <c r="G64" s="30">
        <f t="shared" si="162"/>
        <v>3.3280219815196697</v>
      </c>
      <c r="H64" s="29">
        <f t="shared" si="163"/>
        <v>0.30836868127752609</v>
      </c>
      <c r="I64" s="33">
        <f t="shared" si="164"/>
        <v>0.32508376324394439</v>
      </c>
      <c r="J64" s="353">
        <f t="shared" si="165"/>
        <v>0.43372764180402046</v>
      </c>
      <c r="K64" s="581">
        <f t="shared" si="202"/>
        <v>5.8751019310584818E-3</v>
      </c>
      <c r="L64" s="354">
        <f t="shared" si="51"/>
        <v>4.6809394518809349</v>
      </c>
      <c r="M64" s="355">
        <f t="shared" si="166"/>
        <v>0.45671918280040735</v>
      </c>
      <c r="N64" s="826"/>
      <c r="O64" s="364" t="s">
        <v>226</v>
      </c>
      <c r="P64" s="20" t="s">
        <v>234</v>
      </c>
      <c r="Q64" s="20"/>
      <c r="R64" s="20"/>
      <c r="S64" s="166">
        <f t="shared" si="167"/>
        <v>2645</v>
      </c>
      <c r="T64" s="167">
        <f t="shared" si="168"/>
        <v>9768.0774060122603</v>
      </c>
      <c r="U64" s="166">
        <f t="shared" si="169"/>
        <v>58</v>
      </c>
      <c r="V64" s="168">
        <f t="shared" si="170"/>
        <v>2.2419791264012369E-2</v>
      </c>
      <c r="W64" s="167">
        <f t="shared" si="171"/>
        <v>214.19602629440874</v>
      </c>
      <c r="X64" s="166">
        <f t="shared" si="172"/>
        <v>136</v>
      </c>
      <c r="Y64" s="168">
        <f t="shared" si="173"/>
        <v>5.4204862495017936E-2</v>
      </c>
      <c r="Z64" s="167">
        <f t="shared" si="174"/>
        <v>502.2527513110274</v>
      </c>
      <c r="AA64" s="166">
        <f t="shared" si="175"/>
        <v>69</v>
      </c>
      <c r="AB64" s="167">
        <f t="shared" si="176"/>
        <v>2548.1941059162418</v>
      </c>
      <c r="AC64" s="169">
        <f t="shared" si="177"/>
        <v>2.6086956521739129E-2</v>
      </c>
      <c r="AD64" s="166">
        <f t="shared" si="178"/>
        <v>0</v>
      </c>
      <c r="AE64" s="168">
        <f t="shared" si="179"/>
        <v>0</v>
      </c>
      <c r="AF64" s="167">
        <f t="shared" si="180"/>
        <v>0</v>
      </c>
      <c r="AG64" s="166">
        <f t="shared" si="181"/>
        <v>2</v>
      </c>
      <c r="AH64" s="168">
        <f t="shared" si="182"/>
        <v>2.9850746268656716E-2</v>
      </c>
      <c r="AI64" s="365">
        <f t="shared" si="183"/>
        <v>73.860698722209918</v>
      </c>
      <c r="AJ64" s="830"/>
      <c r="AK64" s="85">
        <v>2096.9645111510531</v>
      </c>
      <c r="AL64" s="62">
        <v>2014.1431332090294</v>
      </c>
      <c r="AM64" s="62">
        <v>2041.3275104647207</v>
      </c>
      <c r="AN64" s="62">
        <v>1987.4104020474533</v>
      </c>
      <c r="AO64" s="62">
        <v>1790.3685753296186</v>
      </c>
      <c r="AP64" s="62">
        <v>1773.9996685366636</v>
      </c>
      <c r="AQ64" s="62">
        <v>1722.8099956710541</v>
      </c>
      <c r="AR64" s="62">
        <v>1664.6680183173748</v>
      </c>
      <c r="AS64" s="62">
        <v>1805.6036704940566</v>
      </c>
      <c r="AT64" s="62">
        <v>1858.6162177573005</v>
      </c>
      <c r="AU64" s="62">
        <v>1490.9050395158142</v>
      </c>
      <c r="AV64" s="62">
        <v>1452.3525583333121</v>
      </c>
      <c r="AW64" s="62">
        <v>1119.2029176757337</v>
      </c>
      <c r="AX64" s="62">
        <v>1311.1771614483096</v>
      </c>
      <c r="AY64" s="62">
        <v>796.54100071249923</v>
      </c>
      <c r="AZ64" s="62">
        <v>1049.7455549940539</v>
      </c>
      <c r="BA64" s="62">
        <v>331.12661154050841</v>
      </c>
      <c r="BB64" s="62">
        <v>548.65071666572908</v>
      </c>
      <c r="BC64" s="62">
        <v>44.150214872067778</v>
      </c>
      <c r="BD64" s="86">
        <v>178.23674615417249</v>
      </c>
      <c r="BE64" s="258">
        <v>2.0000000000000002E-5</v>
      </c>
      <c r="BF64" s="43">
        <v>2.0000000000000002E-5</v>
      </c>
      <c r="BG64" s="53">
        <v>5.0000000000000002E-5</v>
      </c>
      <c r="BH64" s="53">
        <v>4.0000000000000003E-5</v>
      </c>
      <c r="BI64" s="53">
        <v>1.2518952302791728E-4</v>
      </c>
      <c r="BJ64" s="53">
        <v>1.2406223545552731E-4</v>
      </c>
      <c r="BK64" s="53">
        <v>3.4000000000000002E-4</v>
      </c>
      <c r="BL64" s="53">
        <v>1.8000000000000001E-4</v>
      </c>
      <c r="BM64" s="53">
        <v>8.9999999999999998E-4</v>
      </c>
      <c r="BN64" s="53">
        <v>5.0000000000000001E-4</v>
      </c>
      <c r="BO64" s="53">
        <v>3.8E-3</v>
      </c>
      <c r="BP64" s="53">
        <v>2E-3</v>
      </c>
      <c r="BQ64" s="53">
        <v>1.6199999999999999E-2</v>
      </c>
      <c r="BR64" s="53">
        <v>6.1999999999999998E-3</v>
      </c>
      <c r="BS64" s="53">
        <v>6.1100000000000002E-2</v>
      </c>
      <c r="BT64" s="53">
        <v>2.6800000000000001E-2</v>
      </c>
      <c r="BU64" s="53">
        <v>0.1421</v>
      </c>
      <c r="BV64" s="53">
        <v>5.4699999999999999E-2</v>
      </c>
      <c r="BW64" s="53">
        <v>0.27589999999999998</v>
      </c>
      <c r="BX64" s="54">
        <v>0.1051</v>
      </c>
      <c r="BY64" s="64">
        <f>+Fall_Hoy!B64</f>
        <v>0</v>
      </c>
      <c r="BZ64" s="61">
        <f>+Fall_Hoy!C64</f>
        <v>0</v>
      </c>
      <c r="CA64" s="61">
        <f>+Fall_Hoy!D64</f>
        <v>0</v>
      </c>
      <c r="CB64" s="61">
        <f>+Fall_Hoy!E64</f>
        <v>0</v>
      </c>
      <c r="CC64" s="61">
        <f>+Fall_Hoy!F64</f>
        <v>1</v>
      </c>
      <c r="CD64" s="61">
        <f>+Fall_Hoy!G64</f>
        <v>0</v>
      </c>
      <c r="CE64" s="61">
        <f>+Fall_Hoy!H64</f>
        <v>1</v>
      </c>
      <c r="CF64" s="61">
        <f>+Fall_Hoy!I64</f>
        <v>0</v>
      </c>
      <c r="CG64" s="61">
        <f>+Fall_Hoy!J64</f>
        <v>2</v>
      </c>
      <c r="CH64" s="61">
        <f>+Fall_Hoy!K64</f>
        <v>0</v>
      </c>
      <c r="CI64" s="61">
        <f>+Fall_Hoy!L64</f>
        <v>4</v>
      </c>
      <c r="CJ64" s="61">
        <f>+Fall_Hoy!M64</f>
        <v>2</v>
      </c>
      <c r="CK64" s="61">
        <f>+Fall_Hoy!N64</f>
        <v>8</v>
      </c>
      <c r="CL64" s="61">
        <f>+Fall_Hoy!O64</f>
        <v>5</v>
      </c>
      <c r="CM64" s="61">
        <f>+Fall_Hoy!P64</f>
        <v>9</v>
      </c>
      <c r="CN64" s="61">
        <f>+Fall_Hoy!Q64</f>
        <v>10</v>
      </c>
      <c r="CO64" s="61">
        <f>+Fall_Hoy!R64</f>
        <v>13</v>
      </c>
      <c r="CP64" s="61">
        <f>+Fall_Hoy!S64</f>
        <v>5</v>
      </c>
      <c r="CQ64" s="61">
        <f>+Fall_Hoy!T64</f>
        <v>2</v>
      </c>
      <c r="CR64" s="66">
        <f>+Fall_Hoy!U64</f>
        <v>4</v>
      </c>
      <c r="CS64" s="75">
        <f t="shared" si="184"/>
        <v>0.1849239510205733</v>
      </c>
      <c r="CT64" s="76">
        <f t="shared" si="184"/>
        <v>0.35545216322475637</v>
      </c>
      <c r="CU64" s="76">
        <f t="shared" si="185"/>
        <v>0.44123112323488739</v>
      </c>
      <c r="CV64" s="76">
        <f t="shared" si="185"/>
        <v>0.61505922816137959</v>
      </c>
      <c r="CW64" s="76">
        <f t="shared" si="117"/>
        <v>0.7</v>
      </c>
      <c r="CX64" s="76">
        <f t="shared" si="126"/>
        <v>0.11894027025047284</v>
      </c>
      <c r="CY64" s="76">
        <f t="shared" si="127"/>
        <v>0.7</v>
      </c>
      <c r="CZ64" s="76">
        <f t="shared" si="128"/>
        <v>0.16219450186404888</v>
      </c>
      <c r="DA64" s="76">
        <f t="shared" si="129"/>
        <v>0.7</v>
      </c>
      <c r="DB64" s="76">
        <f t="shared" si="130"/>
        <v>0.11890566642459931</v>
      </c>
      <c r="DC64" s="76">
        <f t="shared" si="131"/>
        <v>0.7</v>
      </c>
      <c r="DD64" s="76">
        <f t="shared" si="132"/>
        <v>0.68853805108284316</v>
      </c>
      <c r="DE64" s="76">
        <f t="shared" si="133"/>
        <v>0.44123112323488739</v>
      </c>
      <c r="DF64" s="76">
        <f t="shared" si="134"/>
        <v>0.61505922816137959</v>
      </c>
      <c r="DG64" s="76">
        <f t="shared" si="135"/>
        <v>0.1849239510205733</v>
      </c>
      <c r="DH64" s="76">
        <f t="shared" si="136"/>
        <v>0.35545216322475637</v>
      </c>
      <c r="DI64" s="76">
        <f t="shared" si="137"/>
        <v>0.27628365290356965</v>
      </c>
      <c r="DJ64" s="76">
        <f t="shared" si="138"/>
        <v>0.16660449985461995</v>
      </c>
      <c r="DK64" s="76">
        <f t="shared" si="139"/>
        <v>0.16418953527308078</v>
      </c>
      <c r="DL64" s="316">
        <f t="shared" si="140"/>
        <v>0.21353055561172771</v>
      </c>
      <c r="DM64" s="85">
        <f>+'Cas_-14'!B63</f>
        <v>18</v>
      </c>
      <c r="DN64" s="62">
        <f>+'Cas_-14'!C63</f>
        <v>14</v>
      </c>
      <c r="DO64" s="62">
        <f>+'Cas_-14'!D63</f>
        <v>73</v>
      </c>
      <c r="DP64" s="62">
        <f>+'Cas_-14'!E63</f>
        <v>89</v>
      </c>
      <c r="DQ64" s="62">
        <f>+'Cas_-14'!F63</f>
        <v>212</v>
      </c>
      <c r="DR64" s="62">
        <f>+'Cas_-14'!G63</f>
        <v>211</v>
      </c>
      <c r="DS64" s="62">
        <f>+'Cas_-14'!H63</f>
        <v>285</v>
      </c>
      <c r="DT64" s="62">
        <f>+'Cas_-14'!I63</f>
        <v>270</v>
      </c>
      <c r="DU64" s="62">
        <f>+'Cas_-14'!J63</f>
        <v>219</v>
      </c>
      <c r="DV64" s="62">
        <f>+'Cas_-14'!K63</f>
        <v>221</v>
      </c>
      <c r="DW64" s="62">
        <f>+'Cas_-14'!L63</f>
        <v>176</v>
      </c>
      <c r="DX64" s="62">
        <f>+'Cas_-14'!M63</f>
        <v>192</v>
      </c>
      <c r="DY64" s="62">
        <f>+'Cas_-14'!N63</f>
        <v>147</v>
      </c>
      <c r="DZ64" s="62">
        <f>+'Cas_-14'!O63</f>
        <v>116</v>
      </c>
      <c r="EA64" s="62">
        <f>+'Cas_-14'!P63</f>
        <v>74</v>
      </c>
      <c r="EB64" s="62">
        <f>+'Cas_-14'!Q63</f>
        <v>88</v>
      </c>
      <c r="EC64" s="62">
        <f>+'Cas_-14'!R63</f>
        <v>33</v>
      </c>
      <c r="ED64" s="62">
        <f>+'Cas_-14'!S63</f>
        <v>34</v>
      </c>
      <c r="EE64" s="62">
        <f>+'Cas_-14'!T63</f>
        <v>4</v>
      </c>
      <c r="EF64" s="86">
        <f>+'Cas_-14'!U63</f>
        <v>10</v>
      </c>
      <c r="EG64" s="201">
        <f t="shared" si="208"/>
        <v>8.5838362567803063E-3</v>
      </c>
      <c r="EH64" s="90">
        <f t="shared" si="208"/>
        <v>6.9508466251326081E-3</v>
      </c>
      <c r="EI64" s="90">
        <f t="shared" si="208"/>
        <v>3.5761042569490038E-2</v>
      </c>
      <c r="EJ64" s="90">
        <f t="shared" si="208"/>
        <v>4.4781893014302007E-2</v>
      </c>
      <c r="EK64" s="90">
        <f t="shared" si="208"/>
        <v>0.11841137234045197</v>
      </c>
      <c r="EL64" s="90">
        <f t="shared" si="208"/>
        <v>0.11894027025047284</v>
      </c>
      <c r="EM64" s="90">
        <f t="shared" si="208"/>
        <v>0.16542741260854435</v>
      </c>
      <c r="EN64" s="90">
        <f t="shared" si="208"/>
        <v>0.16219450186404888</v>
      </c>
      <c r="EO64" s="90">
        <f t="shared" si="208"/>
        <v>0.121289075547834</v>
      </c>
      <c r="EP64" s="90">
        <f t="shared" si="208"/>
        <v>0.11890566642459931</v>
      </c>
      <c r="EQ64" s="90">
        <f t="shared" si="208"/>
        <v>0.11804910127418826</v>
      </c>
      <c r="ER64" s="90">
        <f t="shared" si="208"/>
        <v>0.1321993058079059</v>
      </c>
      <c r="ES64" s="90">
        <f t="shared" si="208"/>
        <v>0.1313434746089451</v>
      </c>
      <c r="ET64" s="90">
        <f t="shared" si="208"/>
        <v>8.8470119378732837E-2</v>
      </c>
      <c r="EU64" s="90">
        <f t="shared" si="208"/>
        <v>9.2901683571602237E-2</v>
      </c>
      <c r="EV64" s="90">
        <f t="shared" si="207"/>
        <v>8.3829838174926549E-2</v>
      </c>
      <c r="EW64" s="90">
        <f t="shared" si="187"/>
        <v>9.9659764120054548E-2</v>
      </c>
      <c r="EX64" s="90">
        <f t="shared" si="187"/>
        <v>6.1970209765924426E-2</v>
      </c>
      <c r="EY64" s="90">
        <f t="shared" si="187"/>
        <v>9.0599785563685975E-2</v>
      </c>
      <c r="EZ64" s="99">
        <f t="shared" si="187"/>
        <v>5.610515348698146E-2</v>
      </c>
      <c r="FA64" s="119">
        <f t="shared" si="200"/>
        <v>1.9905339054275224</v>
      </c>
      <c r="FB64" s="120">
        <f t="shared" si="72"/>
        <v>4.2401628222523744</v>
      </c>
      <c r="FC64" s="120">
        <f t="shared" si="73"/>
        <v>3.3593684387335179</v>
      </c>
      <c r="FD64" s="120">
        <f t="shared" si="73"/>
        <v>6.9521690767519466</v>
      </c>
      <c r="FE64" s="120">
        <f t="shared" si="213"/>
        <v>5.9115943525034576</v>
      </c>
      <c r="FF64" s="120">
        <f t="shared" si="213"/>
        <v>1</v>
      </c>
      <c r="FG64" s="120">
        <f t="shared" si="213"/>
        <v>4.2314631472622386</v>
      </c>
      <c r="FH64" s="120">
        <f t="shared" si="213"/>
        <v>1</v>
      </c>
      <c r="FI64" s="120">
        <f t="shared" si="213"/>
        <v>5.7713359330860259</v>
      </c>
      <c r="FJ64" s="120">
        <f t="shared" si="213"/>
        <v>1</v>
      </c>
      <c r="FK64" s="120">
        <f t="shared" si="213"/>
        <v>5.9297359526197155</v>
      </c>
      <c r="FL64" s="120">
        <f t="shared" si="213"/>
        <v>5.208333333333333</v>
      </c>
      <c r="FM64" s="120">
        <f t="shared" si="213"/>
        <v>3.3593684387335179</v>
      </c>
      <c r="FN64" s="120">
        <f t="shared" si="213"/>
        <v>6.9521690767519466</v>
      </c>
      <c r="FO64" s="120">
        <f t="shared" si="213"/>
        <v>1.9905339054275224</v>
      </c>
      <c r="FP64" s="120">
        <f t="shared" si="213"/>
        <v>4.2401628222523744</v>
      </c>
      <c r="FQ64" s="120">
        <f t="shared" si="213"/>
        <v>2.772268782120999</v>
      </c>
      <c r="FR64" s="120">
        <f t="shared" si="213"/>
        <v>2.6884611248521351</v>
      </c>
      <c r="FS64" s="120">
        <f t="shared" si="213"/>
        <v>1.8122508155128669</v>
      </c>
      <c r="FT64" s="321">
        <f t="shared" si="121"/>
        <v>3.8058991436726926</v>
      </c>
      <c r="FU64" s="85">
        <f>+Cas_Hoy!B63</f>
        <v>21</v>
      </c>
      <c r="FV64" s="62">
        <f>+Cas_Hoy!C63</f>
        <v>15</v>
      </c>
      <c r="FW64" s="62">
        <f>+Cas_Hoy!D63</f>
        <v>79</v>
      </c>
      <c r="FX64" s="62">
        <f>+Cas_Hoy!E63</f>
        <v>95</v>
      </c>
      <c r="FY64" s="62">
        <f>+Cas_Hoy!F63</f>
        <v>223</v>
      </c>
      <c r="FZ64" s="62">
        <f>+Cas_Hoy!G63</f>
        <v>224</v>
      </c>
      <c r="GA64" s="62">
        <f>+Cas_Hoy!H63</f>
        <v>303</v>
      </c>
      <c r="GB64" s="62">
        <f>+Cas_Hoy!I63</f>
        <v>290</v>
      </c>
      <c r="GC64" s="62">
        <f>+Cas_Hoy!J63</f>
        <v>230</v>
      </c>
      <c r="GD64" s="62">
        <f>+Cas_Hoy!K63</f>
        <v>234</v>
      </c>
      <c r="GE64" s="62">
        <f>+Cas_Hoy!L63</f>
        <v>185</v>
      </c>
      <c r="GF64" s="62">
        <f>+Cas_Hoy!M63</f>
        <v>194</v>
      </c>
      <c r="GG64" s="62">
        <f>+Cas_Hoy!N63</f>
        <v>154</v>
      </c>
      <c r="GH64" s="62">
        <f>+Cas_Hoy!O63</f>
        <v>124</v>
      </c>
      <c r="GI64" s="62">
        <f>+Cas_Hoy!P63</f>
        <v>74</v>
      </c>
      <c r="GJ64" s="62">
        <f>+Cas_Hoy!Q63</f>
        <v>91</v>
      </c>
      <c r="GK64" s="62">
        <f>+Cas_Hoy!R63</f>
        <v>34</v>
      </c>
      <c r="GL64" s="62">
        <f>+Cas_Hoy!S63</f>
        <v>34</v>
      </c>
      <c r="GM64" s="62">
        <f>+Cas_Hoy!T63</f>
        <v>4</v>
      </c>
      <c r="GN64" s="590">
        <f>+Cas_Hoy!U63</f>
        <v>11</v>
      </c>
      <c r="GO64" s="543">
        <f t="shared" si="74"/>
        <v>0.18492395102057332</v>
      </c>
      <c r="GP64" s="112">
        <f t="shared" si="75"/>
        <v>0.36756985060741854</v>
      </c>
      <c r="GQ64" s="112">
        <f t="shared" si="76"/>
        <v>0.46224212910321533</v>
      </c>
      <c r="GR64" s="112">
        <f t="shared" si="77"/>
        <v>0.6574771059656126</v>
      </c>
      <c r="GS64" s="323">
        <f t="shared" si="205"/>
        <v>0.7</v>
      </c>
      <c r="GT64" s="323">
        <f t="shared" si="205"/>
        <v>0.12626834377301382</v>
      </c>
      <c r="GU64" s="323">
        <f t="shared" si="205"/>
        <v>0.7</v>
      </c>
      <c r="GV64" s="323">
        <f t="shared" si="205"/>
        <v>0.17420890940953399</v>
      </c>
      <c r="GW64" s="323">
        <f t="shared" si="205"/>
        <v>0.7</v>
      </c>
      <c r="GX64" s="323">
        <f t="shared" si="205"/>
        <v>0.12590011739075221</v>
      </c>
      <c r="GY64" s="323">
        <f t="shared" si="205"/>
        <v>0.7</v>
      </c>
      <c r="GZ64" s="323">
        <f t="shared" si="204"/>
        <v>0.69571032244828945</v>
      </c>
      <c r="HA64" s="323">
        <f t="shared" si="204"/>
        <v>0.46224212910321533</v>
      </c>
      <c r="HB64" s="323">
        <f t="shared" si="204"/>
        <v>0.6574771059656126</v>
      </c>
      <c r="HC64" s="323">
        <f t="shared" si="204"/>
        <v>0.18492395102057332</v>
      </c>
      <c r="HD64" s="323">
        <f t="shared" si="204"/>
        <v>0.36756985060741854</v>
      </c>
      <c r="HE64" s="323">
        <f t="shared" si="204"/>
        <v>0.28465588480973841</v>
      </c>
      <c r="HF64" s="323">
        <f t="shared" si="204"/>
        <v>0.16660449985461995</v>
      </c>
      <c r="HG64" s="323">
        <f t="shared" si="204"/>
        <v>0.16418953527308078</v>
      </c>
      <c r="HH64" s="327">
        <f t="shared" si="204"/>
        <v>0.23488361117290049</v>
      </c>
      <c r="HI64" s="241">
        <f>+CyF_Tot!B63</f>
        <v>0</v>
      </c>
      <c r="HJ64" s="149">
        <f>+CyF_Tot!C63</f>
        <v>2509</v>
      </c>
      <c r="HK64" s="149">
        <f>+CyF_Tot!D63</f>
        <v>2587</v>
      </c>
      <c r="HL64" s="149">
        <f>+CyF_Tot!E63</f>
        <v>2645</v>
      </c>
      <c r="HM64" s="149">
        <f>+CyF_Tot!F63</f>
        <v>0</v>
      </c>
      <c r="HN64" s="149">
        <f>+CyF_Tot!G63</f>
        <v>67</v>
      </c>
      <c r="HO64" s="149">
        <f>+CyF_Tot!H63</f>
        <v>69</v>
      </c>
      <c r="HP64" s="557">
        <f>+CyF_Tot!I63</f>
        <v>69</v>
      </c>
      <c r="HQ64" s="93">
        <f t="shared" si="203"/>
        <v>7.7441631994647056E-2</v>
      </c>
      <c r="HR64" s="90">
        <f t="shared" si="203"/>
        <v>7.4383009572680014E-2</v>
      </c>
      <c r="HS64" s="90">
        <f t="shared" si="203"/>
        <v>7.5386938121896771E-2</v>
      </c>
      <c r="HT64" s="90">
        <f t="shared" si="203"/>
        <v>7.3395760471506505E-2</v>
      </c>
      <c r="HU64" s="90">
        <f t="shared" si="203"/>
        <v>6.6118936972066569E-2</v>
      </c>
      <c r="HV64" s="90">
        <f t="shared" si="203"/>
        <v>6.5514427525543387E-2</v>
      </c>
      <c r="HW64" s="90">
        <f t="shared" si="203"/>
        <v>6.362397502293575E-2</v>
      </c>
      <c r="HX64" s="90">
        <f t="shared" si="203"/>
        <v>6.1476771486718915E-2</v>
      </c>
      <c r="HY64" s="90">
        <f t="shared" si="203"/>
        <v>6.6681574359038945E-2</v>
      </c>
      <c r="HZ64" s="90">
        <f t="shared" si="206"/>
        <v>6.8639346249992628E-2</v>
      </c>
      <c r="IA64" s="90">
        <f t="shared" si="206"/>
        <v>5.5059643973551009E-2</v>
      </c>
      <c r="IB64" s="90">
        <f t="shared" si="206"/>
        <v>5.3635887374743785E-2</v>
      </c>
      <c r="IC64" s="90">
        <f t="shared" si="206"/>
        <v>4.1332554755732838E-2</v>
      </c>
      <c r="ID64" s="90">
        <f t="shared" si="206"/>
        <v>4.8422230646587988E-2</v>
      </c>
      <c r="IE64" s="90">
        <f t="shared" si="206"/>
        <v>2.9416537436756748E-2</v>
      </c>
      <c r="IF64" s="90">
        <f t="shared" si="206"/>
        <v>3.8767470086197429E-2</v>
      </c>
      <c r="IG64" s="90">
        <f t="shared" si="206"/>
        <v>1.2228621446949863E-2</v>
      </c>
      <c r="IH64" s="90">
        <f t="shared" si="206"/>
        <v>2.0261862643685985E-2</v>
      </c>
      <c r="II64" s="90">
        <f t="shared" si="206"/>
        <v>1.6304828595933149E-3</v>
      </c>
      <c r="IJ64" s="673">
        <f t="shared" si="206"/>
        <v>6.5823453044601705E-3</v>
      </c>
      <c r="IK64" s="686"/>
      <c r="IL64" s="687"/>
      <c r="IM64" s="687"/>
      <c r="IN64" s="687"/>
      <c r="IO64" s="687"/>
      <c r="IP64" s="687"/>
      <c r="IQ64" s="687"/>
      <c r="IR64" s="687"/>
      <c r="IS64" s="687"/>
      <c r="IT64" s="687"/>
      <c r="IU64" s="687"/>
      <c r="IV64" s="687"/>
      <c r="IW64" s="687"/>
      <c r="IX64" s="687"/>
      <c r="IY64" s="687"/>
      <c r="IZ64" s="687"/>
      <c r="JA64" s="687"/>
      <c r="JB64" s="687"/>
      <c r="JC64" s="687"/>
      <c r="JD64" s="688"/>
      <c r="JF64" s="624">
        <f t="shared" si="201"/>
        <v>0</v>
      </c>
      <c r="JG64" s="625">
        <f t="shared" si="201"/>
        <v>0</v>
      </c>
      <c r="JH64" s="625">
        <f t="shared" si="201"/>
        <v>0</v>
      </c>
      <c r="JI64" s="625">
        <f t="shared" si="201"/>
        <v>0</v>
      </c>
      <c r="JJ64" s="625">
        <f t="shared" si="201"/>
        <v>558.54420915307537</v>
      </c>
      <c r="JK64" s="625">
        <f t="shared" si="201"/>
        <v>0</v>
      </c>
      <c r="JL64" s="625">
        <f t="shared" si="201"/>
        <v>580.44706178436616</v>
      </c>
      <c r="JM64" s="625">
        <f t="shared" si="201"/>
        <v>0</v>
      </c>
      <c r="JN64" s="625">
        <f t="shared" si="201"/>
        <v>1107.6627903911781</v>
      </c>
      <c r="JO64" s="625">
        <f t="shared" si="201"/>
        <v>0</v>
      </c>
      <c r="JP64" s="625">
        <f t="shared" si="201"/>
        <v>2682.9341198679149</v>
      </c>
      <c r="JQ64" s="625">
        <f t="shared" si="201"/>
        <v>1377.0761021656863</v>
      </c>
      <c r="JR64" s="625">
        <f t="shared" si="201"/>
        <v>7147.9441964051757</v>
      </c>
      <c r="JS64" s="625">
        <f t="shared" si="201"/>
        <v>3813.3672146005533</v>
      </c>
      <c r="JT64" s="625">
        <f t="shared" si="201"/>
        <v>11298.85340735703</v>
      </c>
      <c r="JU64" s="625">
        <f t="shared" si="201"/>
        <v>9526.1179744234723</v>
      </c>
      <c r="JV64" s="625">
        <f t="shared" si="209"/>
        <v>39259.907077597243</v>
      </c>
      <c r="JW64" s="625">
        <f t="shared" si="209"/>
        <v>9113.2661420477107</v>
      </c>
      <c r="JX64" s="625">
        <f t="shared" si="209"/>
        <v>45299.892781842987</v>
      </c>
      <c r="JY64" s="626">
        <f t="shared" si="209"/>
        <v>22442.061394792585</v>
      </c>
      <c r="JZ64" s="642">
        <f t="shared" si="210"/>
        <v>168.67216189019612</v>
      </c>
      <c r="KA64" s="625">
        <f t="shared" si="210"/>
        <v>0</v>
      </c>
      <c r="KB64" s="625">
        <f t="shared" si="211"/>
        <v>1394.611581862159</v>
      </c>
      <c r="KC64" s="625">
        <f t="shared" si="211"/>
        <v>401.95860000226656</v>
      </c>
      <c r="KD64" s="625">
        <f t="shared" si="212"/>
        <v>13967.573219325961</v>
      </c>
      <c r="KE64" s="645">
        <f t="shared" si="212"/>
        <v>7772.4985043394217</v>
      </c>
      <c r="KF64" s="624">
        <f t="shared" si="195"/>
        <v>85.439314167082259</v>
      </c>
      <c r="KG64" s="625">
        <f t="shared" si="196"/>
        <v>900.45423413040089</v>
      </c>
      <c r="KH64" s="626">
        <f t="shared" si="197"/>
        <v>10411.184287179376</v>
      </c>
    </row>
    <row r="65" spans="1:294" s="649" customFormat="1" ht="14.4">
      <c r="A65" s="510" t="s">
        <v>75</v>
      </c>
      <c r="B65" s="538">
        <v>63508</v>
      </c>
      <c r="C65" s="526">
        <f t="shared" si="198"/>
        <v>2696</v>
      </c>
      <c r="D65" s="517">
        <f t="shared" si="199"/>
        <v>73</v>
      </c>
      <c r="E65" s="495">
        <f t="shared" si="48"/>
        <v>6.4837730505573014E-3</v>
      </c>
      <c r="F65" s="208">
        <f t="shared" si="161"/>
        <v>3.9947723121496505E-2</v>
      </c>
      <c r="G65" s="30">
        <f t="shared" si="162"/>
        <v>4.4378701203524074</v>
      </c>
      <c r="H65" s="29">
        <f t="shared" si="163"/>
        <v>0.17728280681700034</v>
      </c>
      <c r="I65" s="33">
        <f t="shared" si="164"/>
        <v>0.18839355426828258</v>
      </c>
      <c r="J65" s="353">
        <f t="shared" si="165"/>
        <v>0.29942396351097345</v>
      </c>
      <c r="K65" s="581">
        <f t="shared" si="202"/>
        <v>3.8389094569750326E-3</v>
      </c>
      <c r="L65" s="354">
        <f t="shared" si="51"/>
        <v>7.4953949840973202</v>
      </c>
      <c r="M65" s="355">
        <f t="shared" si="166"/>
        <v>0.31795355053155794</v>
      </c>
      <c r="N65" s="826"/>
      <c r="O65" s="364" t="s">
        <v>226</v>
      </c>
      <c r="P65" s="20" t="s">
        <v>229</v>
      </c>
      <c r="Q65" s="20"/>
      <c r="R65" s="20"/>
      <c r="S65" s="166">
        <f t="shared" si="167"/>
        <v>2696</v>
      </c>
      <c r="T65" s="167">
        <f t="shared" si="168"/>
        <v>4245.1344712477166</v>
      </c>
      <c r="U65" s="166">
        <f t="shared" si="169"/>
        <v>50</v>
      </c>
      <c r="V65" s="168">
        <f t="shared" si="170"/>
        <v>1.889644746787604E-2</v>
      </c>
      <c r="W65" s="167">
        <f t="shared" si="171"/>
        <v>78.730238710083768</v>
      </c>
      <c r="X65" s="166">
        <f t="shared" si="172"/>
        <v>159</v>
      </c>
      <c r="Y65" s="168">
        <f t="shared" si="173"/>
        <v>6.2672447772960188E-2</v>
      </c>
      <c r="Z65" s="167">
        <f t="shared" si="174"/>
        <v>250.36215909806637</v>
      </c>
      <c r="AA65" s="166">
        <f t="shared" si="175"/>
        <v>73</v>
      </c>
      <c r="AB65" s="167">
        <f t="shared" si="176"/>
        <v>1149.4614851672229</v>
      </c>
      <c r="AC65" s="169">
        <f t="shared" si="177"/>
        <v>2.7077151335311574E-2</v>
      </c>
      <c r="AD65" s="166">
        <f t="shared" si="178"/>
        <v>2</v>
      </c>
      <c r="AE65" s="168">
        <f t="shared" si="179"/>
        <v>2.8169014084507043E-2</v>
      </c>
      <c r="AF65" s="167">
        <f t="shared" si="180"/>
        <v>31.492095484033509</v>
      </c>
      <c r="AG65" s="166">
        <f t="shared" si="181"/>
        <v>3</v>
      </c>
      <c r="AH65" s="168">
        <f t="shared" si="182"/>
        <v>4.2857142857142858E-2</v>
      </c>
      <c r="AI65" s="365">
        <f t="shared" si="183"/>
        <v>47.238143226050262</v>
      </c>
      <c r="AJ65" s="830"/>
      <c r="AK65" s="85">
        <v>5106.3782627647452</v>
      </c>
      <c r="AL65" s="62">
        <v>5220.4586521683486</v>
      </c>
      <c r="AM65" s="62">
        <v>4824.4432691854581</v>
      </c>
      <c r="AN65" s="62">
        <v>4639.6640221868292</v>
      </c>
      <c r="AO65" s="62">
        <v>4514.9656963261441</v>
      </c>
      <c r="AP65" s="62">
        <v>4644.8215804987376</v>
      </c>
      <c r="AQ65" s="62">
        <v>4764.1053655548167</v>
      </c>
      <c r="AR65" s="62">
        <v>4712.2217638956681</v>
      </c>
      <c r="AS65" s="62">
        <v>3930.061980270596</v>
      </c>
      <c r="AT65" s="62">
        <v>3943.9890990396689</v>
      </c>
      <c r="AU65" s="62">
        <v>2902.887472863526</v>
      </c>
      <c r="AV65" s="62">
        <v>3312.4371350407623</v>
      </c>
      <c r="AW65" s="62">
        <v>2469.7789992861499</v>
      </c>
      <c r="AX65" s="62">
        <v>2995.9306653709623</v>
      </c>
      <c r="AY65" s="62">
        <v>1514.4601387318155</v>
      </c>
      <c r="AZ65" s="62">
        <v>2052.6458959811971</v>
      </c>
      <c r="BA65" s="62">
        <v>587.54175221465198</v>
      </c>
      <c r="BB65" s="62">
        <v>1079.1102183825267</v>
      </c>
      <c r="BC65" s="62">
        <v>29.377087610732598</v>
      </c>
      <c r="BD65" s="86">
        <v>262.72105167915612</v>
      </c>
      <c r="BE65" s="258">
        <v>2.0000000000000002E-5</v>
      </c>
      <c r="BF65" s="43">
        <v>2.0000000000000002E-5</v>
      </c>
      <c r="BG65" s="53">
        <v>5.0000000000000002E-5</v>
      </c>
      <c r="BH65" s="53">
        <v>4.0000000000000003E-5</v>
      </c>
      <c r="BI65" s="53">
        <v>1.2518952302791728E-4</v>
      </c>
      <c r="BJ65" s="53">
        <v>1.2406223545552731E-4</v>
      </c>
      <c r="BK65" s="53">
        <v>3.4000000000000002E-4</v>
      </c>
      <c r="BL65" s="53">
        <v>1.8000000000000001E-4</v>
      </c>
      <c r="BM65" s="53">
        <v>8.9999999999999998E-4</v>
      </c>
      <c r="BN65" s="53">
        <v>5.0000000000000001E-4</v>
      </c>
      <c r="BO65" s="53">
        <v>3.8E-3</v>
      </c>
      <c r="BP65" s="53">
        <v>2E-3</v>
      </c>
      <c r="BQ65" s="53">
        <v>1.6199999999999999E-2</v>
      </c>
      <c r="BR65" s="53">
        <v>6.1999999999999998E-3</v>
      </c>
      <c r="BS65" s="53">
        <v>6.1100000000000002E-2</v>
      </c>
      <c r="BT65" s="53">
        <v>2.6800000000000001E-2</v>
      </c>
      <c r="BU65" s="53">
        <v>0.1421</v>
      </c>
      <c r="BV65" s="53">
        <v>5.4699999999999999E-2</v>
      </c>
      <c r="BW65" s="53">
        <v>0.27589999999999998</v>
      </c>
      <c r="BX65" s="54">
        <v>0.1051</v>
      </c>
      <c r="BY65" s="64">
        <f>+Fall_Hoy!B65</f>
        <v>0</v>
      </c>
      <c r="BZ65" s="61">
        <f>+Fall_Hoy!C65</f>
        <v>0</v>
      </c>
      <c r="CA65" s="61">
        <f>+Fall_Hoy!D65</f>
        <v>0</v>
      </c>
      <c r="CB65" s="61">
        <f>+Fall_Hoy!E65</f>
        <v>0</v>
      </c>
      <c r="CC65" s="61">
        <f>+Fall_Hoy!F65</f>
        <v>0</v>
      </c>
      <c r="CD65" s="61">
        <f>+Fall_Hoy!G65</f>
        <v>1</v>
      </c>
      <c r="CE65" s="61">
        <f>+Fall_Hoy!H65</f>
        <v>1</v>
      </c>
      <c r="CF65" s="61">
        <f>+Fall_Hoy!I65</f>
        <v>1</v>
      </c>
      <c r="CG65" s="61">
        <f>+Fall_Hoy!J65</f>
        <v>0</v>
      </c>
      <c r="CH65" s="61">
        <f>+Fall_Hoy!K65</f>
        <v>0</v>
      </c>
      <c r="CI65" s="61">
        <f>+Fall_Hoy!L65</f>
        <v>4</v>
      </c>
      <c r="CJ65" s="61">
        <f>+Fall_Hoy!M65</f>
        <v>5</v>
      </c>
      <c r="CK65" s="61">
        <f>+Fall_Hoy!N65</f>
        <v>9</v>
      </c>
      <c r="CL65" s="61">
        <f>+Fall_Hoy!O65</f>
        <v>5</v>
      </c>
      <c r="CM65" s="61">
        <f>+Fall_Hoy!P65</f>
        <v>10</v>
      </c>
      <c r="CN65" s="61">
        <f>+Fall_Hoy!Q65</f>
        <v>5</v>
      </c>
      <c r="CO65" s="61">
        <f>+Fall_Hoy!R65</f>
        <v>7</v>
      </c>
      <c r="CP65" s="61">
        <f>+Fall_Hoy!S65</f>
        <v>15</v>
      </c>
      <c r="CQ65" s="61">
        <f>+Fall_Hoy!T65</f>
        <v>5</v>
      </c>
      <c r="CR65" s="66">
        <f>+Fall_Hoy!U65</f>
        <v>4</v>
      </c>
      <c r="CS65" s="75">
        <f t="shared" si="184"/>
        <v>0.10806895270943281</v>
      </c>
      <c r="CT65" s="76">
        <f t="shared" si="184"/>
        <v>9.089106140731712E-2</v>
      </c>
      <c r="CU65" s="76">
        <f t="shared" si="185"/>
        <v>0.22494140395400966</v>
      </c>
      <c r="CV65" s="76">
        <f t="shared" si="185"/>
        <v>0.2691823353005966</v>
      </c>
      <c r="CW65" s="76">
        <f t="shared" si="117"/>
        <v>4.5183067540467935E-2</v>
      </c>
      <c r="CX65" s="76">
        <f t="shared" si="126"/>
        <v>0.7</v>
      </c>
      <c r="CY65" s="76">
        <f t="shared" si="127"/>
        <v>0.61736175942987614</v>
      </c>
      <c r="CZ65" s="76">
        <f t="shared" si="128"/>
        <v>0.7</v>
      </c>
      <c r="DA65" s="76">
        <f t="shared" si="129"/>
        <v>7.0991246804914268E-2</v>
      </c>
      <c r="DB65" s="76">
        <f t="shared" si="130"/>
        <v>5.5273986445115005E-2</v>
      </c>
      <c r="DC65" s="76">
        <f t="shared" si="131"/>
        <v>0.36261535756637853</v>
      </c>
      <c r="DD65" s="76">
        <f t="shared" si="132"/>
        <v>0.7</v>
      </c>
      <c r="DE65" s="76">
        <f t="shared" si="133"/>
        <v>0.22494140395400966</v>
      </c>
      <c r="DF65" s="76">
        <f t="shared" si="134"/>
        <v>0.2691823353005966</v>
      </c>
      <c r="DG65" s="76">
        <f t="shared" si="135"/>
        <v>0.10806895270943281</v>
      </c>
      <c r="DH65" s="76">
        <f t="shared" si="136"/>
        <v>9.089106140731712E-2</v>
      </c>
      <c r="DI65" s="76">
        <f t="shared" si="137"/>
        <v>8.3842694681969365E-2</v>
      </c>
      <c r="DJ65" s="76">
        <f t="shared" si="138"/>
        <v>0.25411957931966334</v>
      </c>
      <c r="DK65" s="76">
        <f t="shared" si="139"/>
        <v>0.61689260675751301</v>
      </c>
      <c r="DL65" s="316">
        <f t="shared" si="140"/>
        <v>0.14486464329172169</v>
      </c>
      <c r="DM65" s="85">
        <f>+'Cas_-14'!B64</f>
        <v>36</v>
      </c>
      <c r="DN65" s="62">
        <f>+'Cas_-14'!C64</f>
        <v>26</v>
      </c>
      <c r="DO65" s="62">
        <f>+'Cas_-14'!D64</f>
        <v>69</v>
      </c>
      <c r="DP65" s="62">
        <f>+'Cas_-14'!E64</f>
        <v>78</v>
      </c>
      <c r="DQ65" s="62">
        <f>+'Cas_-14'!F64</f>
        <v>204</v>
      </c>
      <c r="DR65" s="62">
        <f>+'Cas_-14'!G64</f>
        <v>243</v>
      </c>
      <c r="DS65" s="62">
        <f>+'Cas_-14'!H64</f>
        <v>313</v>
      </c>
      <c r="DT65" s="62">
        <f>+'Cas_-14'!I64</f>
        <v>309</v>
      </c>
      <c r="DU65" s="62">
        <f>+'Cas_-14'!J64</f>
        <v>279</v>
      </c>
      <c r="DV65" s="62">
        <f>+'Cas_-14'!K64</f>
        <v>218</v>
      </c>
      <c r="DW65" s="62">
        <f>+'Cas_-14'!L64</f>
        <v>141</v>
      </c>
      <c r="DX65" s="62">
        <f>+'Cas_-14'!M64</f>
        <v>139</v>
      </c>
      <c r="DY65" s="62">
        <f>+'Cas_-14'!N64</f>
        <v>112</v>
      </c>
      <c r="DZ65" s="62">
        <f>+'Cas_-14'!O64</f>
        <v>96</v>
      </c>
      <c r="EA65" s="62">
        <f>+'Cas_-14'!P64</f>
        <v>49</v>
      </c>
      <c r="EB65" s="62">
        <f>+'Cas_-14'!Q64</f>
        <v>58</v>
      </c>
      <c r="EC65" s="62">
        <f>+'Cas_-14'!R64</f>
        <v>23</v>
      </c>
      <c r="ED65" s="62">
        <f>+'Cas_-14'!S64</f>
        <v>42</v>
      </c>
      <c r="EE65" s="62">
        <f>+'Cas_-14'!T64</f>
        <v>8</v>
      </c>
      <c r="EF65" s="86">
        <f>+'Cas_-14'!U64</f>
        <v>10</v>
      </c>
      <c r="EG65" s="201">
        <f t="shared" si="208"/>
        <v>7.0500065109764367E-3</v>
      </c>
      <c r="EH65" s="91">
        <f t="shared" si="208"/>
        <v>4.980405311552606E-3</v>
      </c>
      <c r="EI65" s="91">
        <f t="shared" si="208"/>
        <v>1.4302168385047611E-2</v>
      </c>
      <c r="EJ65" s="91">
        <f t="shared" si="208"/>
        <v>1.6811562136181572E-2</v>
      </c>
      <c r="EK65" s="91">
        <f t="shared" si="208"/>
        <v>4.5183067540467935E-2</v>
      </c>
      <c r="EL65" s="91">
        <f t="shared" si="208"/>
        <v>5.2316325996295404E-2</v>
      </c>
      <c r="EM65" s="91">
        <f t="shared" si="208"/>
        <v>6.5699638438527427E-2</v>
      </c>
      <c r="EN65" s="91">
        <f t="shared" si="208"/>
        <v>6.5574163416397629E-2</v>
      </c>
      <c r="EO65" s="91">
        <f t="shared" si="208"/>
        <v>7.0991246804914268E-2</v>
      </c>
      <c r="EP65" s="91">
        <f t="shared" si="208"/>
        <v>5.5273986445115005E-2</v>
      </c>
      <c r="EQ65" s="91">
        <f t="shared" si="208"/>
        <v>4.8572327146016406E-2</v>
      </c>
      <c r="ER65" s="91">
        <f t="shared" si="208"/>
        <v>4.1963060530140289E-2</v>
      </c>
      <c r="ES65" s="91">
        <f t="shared" si="208"/>
        <v>4.5348187037128347E-2</v>
      </c>
      <c r="ET65" s="91">
        <f t="shared" si="208"/>
        <v>3.2043465194183017E-2</v>
      </c>
      <c r="EU65" s="91">
        <f t="shared" si="208"/>
        <v>3.235476375167709E-2</v>
      </c>
      <c r="EV65" s="91">
        <f t="shared" si="207"/>
        <v>2.825621317030675E-2</v>
      </c>
      <c r="EW65" s="91">
        <f t="shared" si="187"/>
        <v>3.9146154147011496E-2</v>
      </c>
      <c r="EX65" s="91">
        <f t="shared" si="187"/>
        <v>3.8920954768599636E-2</v>
      </c>
      <c r="EY65" s="91">
        <f t="shared" si="187"/>
        <v>0.27232107232703651</v>
      </c>
      <c r="EZ65" s="100">
        <f t="shared" si="187"/>
        <v>3.8063185024899873E-2</v>
      </c>
      <c r="FA65" s="119">
        <f t="shared" si="200"/>
        <v>3.3401249206720331</v>
      </c>
      <c r="FB65" s="120">
        <f t="shared" si="72"/>
        <v>3.2166752444673183</v>
      </c>
      <c r="FC65" s="120">
        <f t="shared" si="73"/>
        <v>4.9603174603174605</v>
      </c>
      <c r="FD65" s="120">
        <f t="shared" si="73"/>
        <v>8.400537634408602</v>
      </c>
      <c r="FE65" s="120">
        <f t="shared" si="213"/>
        <v>1</v>
      </c>
      <c r="FF65" s="120">
        <f t="shared" si="213"/>
        <v>13.380144470572494</v>
      </c>
      <c r="FG65" s="120">
        <f t="shared" si="213"/>
        <v>9.396729937981581</v>
      </c>
      <c r="FH65" s="120">
        <f t="shared" si="213"/>
        <v>10.674936034715104</v>
      </c>
      <c r="FI65" s="120">
        <f t="shared" si="213"/>
        <v>1</v>
      </c>
      <c r="FJ65" s="120">
        <f t="shared" si="213"/>
        <v>1</v>
      </c>
      <c r="FK65" s="120">
        <f t="shared" si="213"/>
        <v>7.4654721911160875</v>
      </c>
      <c r="FL65" s="120">
        <f t="shared" si="213"/>
        <v>16.681338090133334</v>
      </c>
      <c r="FM65" s="120">
        <f t="shared" si="213"/>
        <v>4.9603174603174605</v>
      </c>
      <c r="FN65" s="120">
        <f t="shared" si="213"/>
        <v>8.400537634408602</v>
      </c>
      <c r="FO65" s="120">
        <f t="shared" si="213"/>
        <v>3.3401249206720331</v>
      </c>
      <c r="FP65" s="120">
        <f t="shared" si="213"/>
        <v>3.2166752444673183</v>
      </c>
      <c r="FQ65" s="120">
        <f t="shared" si="213"/>
        <v>2.1417862497322768</v>
      </c>
      <c r="FR65" s="120">
        <f t="shared" si="213"/>
        <v>6.5291198746408989</v>
      </c>
      <c r="FS65" s="120">
        <f t="shared" si="213"/>
        <v>2.2653135193910838</v>
      </c>
      <c r="FT65" s="321">
        <f t="shared" si="121"/>
        <v>3.8058991436726926</v>
      </c>
      <c r="FU65" s="85">
        <f>+Cas_Hoy!B64</f>
        <v>38</v>
      </c>
      <c r="FV65" s="62">
        <f>+Cas_Hoy!C64</f>
        <v>30</v>
      </c>
      <c r="FW65" s="62">
        <f>+Cas_Hoy!D64</f>
        <v>75</v>
      </c>
      <c r="FX65" s="62">
        <f>+Cas_Hoy!E64</f>
        <v>87</v>
      </c>
      <c r="FY65" s="62">
        <f>+Cas_Hoy!F64</f>
        <v>220</v>
      </c>
      <c r="FZ65" s="62">
        <f>+Cas_Hoy!G64</f>
        <v>255</v>
      </c>
      <c r="GA65" s="62">
        <f>+Cas_Hoy!H64</f>
        <v>330</v>
      </c>
      <c r="GB65" s="62">
        <f>+Cas_Hoy!I64</f>
        <v>333</v>
      </c>
      <c r="GC65" s="62">
        <f>+Cas_Hoy!J64</f>
        <v>292</v>
      </c>
      <c r="GD65" s="62">
        <f>+Cas_Hoy!K64</f>
        <v>231</v>
      </c>
      <c r="GE65" s="62">
        <f>+Cas_Hoy!L64</f>
        <v>151</v>
      </c>
      <c r="GF65" s="62">
        <f>+Cas_Hoy!M64</f>
        <v>149</v>
      </c>
      <c r="GG65" s="62">
        <f>+Cas_Hoy!N64</f>
        <v>119</v>
      </c>
      <c r="GH65" s="62">
        <f>+Cas_Hoy!O64</f>
        <v>105</v>
      </c>
      <c r="GI65" s="62">
        <f>+Cas_Hoy!P64</f>
        <v>50</v>
      </c>
      <c r="GJ65" s="62">
        <f>+Cas_Hoy!Q64</f>
        <v>60</v>
      </c>
      <c r="GK65" s="62">
        <f>+Cas_Hoy!R64</f>
        <v>24</v>
      </c>
      <c r="GL65" s="62">
        <f>+Cas_Hoy!S64</f>
        <v>43</v>
      </c>
      <c r="GM65" s="62">
        <f>+Cas_Hoy!T64</f>
        <v>8</v>
      </c>
      <c r="GN65" s="590">
        <f>+Cas_Hoy!U64</f>
        <v>10</v>
      </c>
      <c r="GO65" s="543">
        <f t="shared" si="74"/>
        <v>0.11027444154023756</v>
      </c>
      <c r="GP65" s="112">
        <f t="shared" si="75"/>
        <v>9.4025235938603915E-2</v>
      </c>
      <c r="GQ65" s="112">
        <f t="shared" si="76"/>
        <v>0.23900024170113526</v>
      </c>
      <c r="GR65" s="112">
        <f t="shared" si="77"/>
        <v>0.2944181792350275</v>
      </c>
      <c r="GS65" s="323">
        <f t="shared" si="205"/>
        <v>4.872683754364189E-2</v>
      </c>
      <c r="GT65" s="323">
        <f t="shared" si="205"/>
        <v>0.7</v>
      </c>
      <c r="GU65" s="323">
        <f t="shared" si="205"/>
        <v>0.65089258981424647</v>
      </c>
      <c r="GV65" s="323">
        <f t="shared" si="205"/>
        <v>0.7</v>
      </c>
      <c r="GW65" s="323">
        <f t="shared" si="205"/>
        <v>7.4299082677544689E-2</v>
      </c>
      <c r="GX65" s="323">
        <f t="shared" si="205"/>
        <v>5.8570141600098928E-2</v>
      </c>
      <c r="GY65" s="323">
        <f t="shared" si="205"/>
        <v>0.3883327588122209</v>
      </c>
      <c r="GZ65" s="323">
        <f t="shared" si="204"/>
        <v>0.7</v>
      </c>
      <c r="HA65" s="323">
        <f t="shared" si="204"/>
        <v>0.23900024170113526</v>
      </c>
      <c r="HB65" s="323">
        <f t="shared" si="204"/>
        <v>0.2944181792350275</v>
      </c>
      <c r="HC65" s="323">
        <f t="shared" si="204"/>
        <v>0.11027444154023756</v>
      </c>
      <c r="HD65" s="323">
        <f t="shared" si="204"/>
        <v>9.4025235938603915E-2</v>
      </c>
      <c r="HE65" s="323">
        <f t="shared" si="204"/>
        <v>8.7488029233359341E-2</v>
      </c>
      <c r="HF65" s="323">
        <f t="shared" si="204"/>
        <v>0.26017004549394107</v>
      </c>
      <c r="HG65" s="323">
        <f t="shared" si="204"/>
        <v>0.61689260675751301</v>
      </c>
      <c r="HH65" s="327">
        <f t="shared" si="204"/>
        <v>0.14486464329172169</v>
      </c>
      <c r="HI65" s="241">
        <f>+CyF_Tot!B64</f>
        <v>0</v>
      </c>
      <c r="HJ65" s="149">
        <f>+CyF_Tot!C64</f>
        <v>2537</v>
      </c>
      <c r="HK65" s="149">
        <f>+CyF_Tot!D64</f>
        <v>2646</v>
      </c>
      <c r="HL65" s="149">
        <f>+CyF_Tot!E64</f>
        <v>2696</v>
      </c>
      <c r="HM65" s="149">
        <f>+CyF_Tot!F64</f>
        <v>0</v>
      </c>
      <c r="HN65" s="149">
        <f>+CyF_Tot!G64</f>
        <v>70</v>
      </c>
      <c r="HO65" s="149">
        <f>+CyF_Tot!H64</f>
        <v>71</v>
      </c>
      <c r="HP65" s="557">
        <f>+CyF_Tot!I64</f>
        <v>73</v>
      </c>
      <c r="HQ65" s="93">
        <f t="shared" si="203"/>
        <v>8.0405275914290253E-2</v>
      </c>
      <c r="HR65" s="90">
        <f t="shared" si="203"/>
        <v>8.2201591172267247E-2</v>
      </c>
      <c r="HS65" s="90">
        <f t="shared" si="203"/>
        <v>7.5965914045245608E-2</v>
      </c>
      <c r="HT65" s="90">
        <f t="shared" si="203"/>
        <v>7.3056371200271294E-2</v>
      </c>
      <c r="HU65" s="90">
        <f t="shared" si="203"/>
        <v>7.1092865407919384E-2</v>
      </c>
      <c r="HV65" s="90">
        <f t="shared" si="203"/>
        <v>7.3137582359682832E-2</v>
      </c>
      <c r="HW65" s="90">
        <f t="shared" si="203"/>
        <v>7.5015830534024316E-2</v>
      </c>
      <c r="HX65" s="90">
        <f t="shared" si="203"/>
        <v>7.4198868865271592E-2</v>
      </c>
      <c r="HY65" s="90">
        <f t="shared" si="203"/>
        <v>6.1882943570425709E-2</v>
      </c>
      <c r="HZ65" s="90">
        <f t="shared" si="206"/>
        <v>6.2102240647472266E-2</v>
      </c>
      <c r="IA65" s="90">
        <f t="shared" si="206"/>
        <v>4.5709004737411442E-2</v>
      </c>
      <c r="IB65" s="90">
        <f t="shared" si="206"/>
        <v>5.2157793270781037E-2</v>
      </c>
      <c r="IC65" s="90">
        <f t="shared" si="206"/>
        <v>3.8889258034990076E-2</v>
      </c>
      <c r="ID65" s="90">
        <f t="shared" si="206"/>
        <v>4.7174067288703193E-2</v>
      </c>
      <c r="IE65" s="90">
        <f t="shared" si="206"/>
        <v>2.3846761647852485E-2</v>
      </c>
      <c r="IF65" s="90">
        <f t="shared" si="206"/>
        <v>3.2321060275574687E-2</v>
      </c>
      <c r="IG65" s="90">
        <f t="shared" si="206"/>
        <v>9.2514604808000885E-3</v>
      </c>
      <c r="IH65" s="90">
        <f t="shared" si="206"/>
        <v>1.699172101754939E-2</v>
      </c>
      <c r="II65" s="90">
        <f t="shared" si="206"/>
        <v>4.6257302404000439E-4</v>
      </c>
      <c r="IJ65" s="673">
        <f t="shared" si="206"/>
        <v>4.1368182225728434E-3</v>
      </c>
      <c r="IK65" s="686"/>
      <c r="IL65" s="687"/>
      <c r="IM65" s="687"/>
      <c r="IN65" s="687"/>
      <c r="IO65" s="687"/>
      <c r="IP65" s="687"/>
      <c r="IQ65" s="687"/>
      <c r="IR65" s="687"/>
      <c r="IS65" s="687"/>
      <c r="IT65" s="687"/>
      <c r="IU65" s="687"/>
      <c r="IV65" s="687"/>
      <c r="IW65" s="687"/>
      <c r="IX65" s="687"/>
      <c r="IY65" s="687"/>
      <c r="IZ65" s="687"/>
      <c r="JA65" s="687"/>
      <c r="JB65" s="687"/>
      <c r="JC65" s="687"/>
      <c r="JD65" s="688"/>
      <c r="JF65" s="624">
        <f t="shared" si="201"/>
        <v>0</v>
      </c>
      <c r="JG65" s="625">
        <f t="shared" si="201"/>
        <v>0</v>
      </c>
      <c r="JH65" s="625">
        <f t="shared" si="201"/>
        <v>0</v>
      </c>
      <c r="JI65" s="625">
        <f t="shared" si="201"/>
        <v>0</v>
      </c>
      <c r="JJ65" s="625">
        <f t="shared" si="201"/>
        <v>0</v>
      </c>
      <c r="JK65" s="625">
        <f t="shared" si="201"/>
        <v>215.29352261849959</v>
      </c>
      <c r="JL65" s="625">
        <f t="shared" si="201"/>
        <v>209.90299820615792</v>
      </c>
      <c r="JM65" s="625">
        <f t="shared" si="201"/>
        <v>212.21412108866545</v>
      </c>
      <c r="JN65" s="625">
        <f t="shared" si="201"/>
        <v>0</v>
      </c>
      <c r="JO65" s="625">
        <f t="shared" si="201"/>
        <v>0</v>
      </c>
      <c r="JP65" s="625">
        <f t="shared" si="201"/>
        <v>1377.9383587522384</v>
      </c>
      <c r="JQ65" s="625">
        <f t="shared" si="201"/>
        <v>1509.4626089978522</v>
      </c>
      <c r="JR65" s="625">
        <f t="shared" si="201"/>
        <v>3644.0507440549563</v>
      </c>
      <c r="JS65" s="625">
        <f t="shared" si="201"/>
        <v>1668.9304788636989</v>
      </c>
      <c r="JT65" s="625">
        <f t="shared" si="201"/>
        <v>6603.013010546345</v>
      </c>
      <c r="JU65" s="625">
        <f t="shared" si="201"/>
        <v>2435.8804457160991</v>
      </c>
      <c r="JV65" s="625">
        <f t="shared" si="209"/>
        <v>11914.046914307846</v>
      </c>
      <c r="JW65" s="625">
        <f t="shared" si="209"/>
        <v>13900.340988785585</v>
      </c>
      <c r="JX65" s="625">
        <f t="shared" si="209"/>
        <v>170200.67020439781</v>
      </c>
      <c r="JY65" s="626">
        <f t="shared" si="209"/>
        <v>15225.274009959949</v>
      </c>
      <c r="JZ65" s="642">
        <f t="shared" si="210"/>
        <v>0</v>
      </c>
      <c r="KA65" s="625">
        <f t="shared" si="210"/>
        <v>68.942009181825114</v>
      </c>
      <c r="KB65" s="625">
        <f t="shared" si="211"/>
        <v>431.14394802569853</v>
      </c>
      <c r="KC65" s="625">
        <f t="shared" si="211"/>
        <v>501.30975537208559</v>
      </c>
      <c r="KD65" s="625">
        <f t="shared" si="212"/>
        <v>6737.4343913595185</v>
      </c>
      <c r="KE65" s="645">
        <f t="shared" si="212"/>
        <v>4538.0515242614656</v>
      </c>
      <c r="KF65" s="624">
        <f t="shared" si="195"/>
        <v>34.541441572303796</v>
      </c>
      <c r="KG65" s="625">
        <f t="shared" si="196"/>
        <v>466.78005258646868</v>
      </c>
      <c r="KH65" s="626">
        <f t="shared" si="197"/>
        <v>5458.7309070621668</v>
      </c>
    </row>
    <row r="66" spans="1:294" s="649" customFormat="1" ht="14.4">
      <c r="A66" s="510" t="s">
        <v>76</v>
      </c>
      <c r="B66" s="538">
        <v>15212</v>
      </c>
      <c r="C66" s="526">
        <f t="shared" si="198"/>
        <v>613</v>
      </c>
      <c r="D66" s="517">
        <f t="shared" si="199"/>
        <v>11</v>
      </c>
      <c r="E66" s="495">
        <f t="shared" si="48"/>
        <v>1.056039993840854E-2</v>
      </c>
      <c r="F66" s="208">
        <f t="shared" si="161"/>
        <v>3.7141730212989742E-2</v>
      </c>
      <c r="G66" s="30">
        <f t="shared" si="162"/>
        <v>1.8435879949833192</v>
      </c>
      <c r="H66" s="29">
        <f t="shared" si="163"/>
        <v>6.8474047933577128E-2</v>
      </c>
      <c r="I66" s="33">
        <f t="shared" si="164"/>
        <v>7.4291312182801383E-2</v>
      </c>
      <c r="J66" s="353">
        <f t="shared" si="165"/>
        <v>0.13193905163221342</v>
      </c>
      <c r="K66" s="581">
        <f t="shared" si="202"/>
        <v>5.4806618861870035E-3</v>
      </c>
      <c r="L66" s="354">
        <f t="shared" si="51"/>
        <v>3.5523130149189921</v>
      </c>
      <c r="M66" s="355">
        <f t="shared" si="166"/>
        <v>0.14244747167371716</v>
      </c>
      <c r="N66" s="826"/>
      <c r="O66" s="364" t="s">
        <v>226</v>
      </c>
      <c r="P66" s="20" t="s">
        <v>229</v>
      </c>
      <c r="Q66" s="20"/>
      <c r="R66" s="20"/>
      <c r="S66" s="166">
        <f t="shared" si="167"/>
        <v>613</v>
      </c>
      <c r="T66" s="167">
        <f t="shared" si="168"/>
        <v>4029.7133841703917</v>
      </c>
      <c r="U66" s="166">
        <f t="shared" si="169"/>
        <v>17</v>
      </c>
      <c r="V66" s="168">
        <f t="shared" si="170"/>
        <v>2.8523489932885907E-2</v>
      </c>
      <c r="W66" s="167">
        <f t="shared" si="171"/>
        <v>111.7538785169603</v>
      </c>
      <c r="X66" s="166">
        <f t="shared" si="172"/>
        <v>48</v>
      </c>
      <c r="Y66" s="168">
        <f t="shared" si="173"/>
        <v>8.4955752212389379E-2</v>
      </c>
      <c r="Z66" s="167">
        <f t="shared" si="174"/>
        <v>315.5403628714173</v>
      </c>
      <c r="AA66" s="166">
        <f t="shared" si="175"/>
        <v>11</v>
      </c>
      <c r="AB66" s="167">
        <f t="shared" si="176"/>
        <v>723.11333158033131</v>
      </c>
      <c r="AC66" s="169">
        <f t="shared" si="177"/>
        <v>1.794453507340946E-2</v>
      </c>
      <c r="AD66" s="166">
        <f t="shared" si="178"/>
        <v>0</v>
      </c>
      <c r="AE66" s="168">
        <f t="shared" si="179"/>
        <v>0</v>
      </c>
      <c r="AF66" s="167">
        <f t="shared" si="180"/>
        <v>0</v>
      </c>
      <c r="AG66" s="166">
        <f t="shared" si="181"/>
        <v>0</v>
      </c>
      <c r="AH66" s="168">
        <f t="shared" si="182"/>
        <v>0</v>
      </c>
      <c r="AI66" s="365">
        <f t="shared" si="183"/>
        <v>0</v>
      </c>
      <c r="AJ66" s="830"/>
      <c r="AK66" s="85">
        <v>1011.00756023388</v>
      </c>
      <c r="AL66" s="62">
        <v>1031.5329709809682</v>
      </c>
      <c r="AM66" s="62">
        <v>1072.0396536734488</v>
      </c>
      <c r="AN66" s="62">
        <v>986.60361468045789</v>
      </c>
      <c r="AO66" s="62">
        <v>867.28836131750256</v>
      </c>
      <c r="AP66" s="62">
        <v>836.06830144114565</v>
      </c>
      <c r="AQ66" s="62">
        <v>889.05549004514</v>
      </c>
      <c r="AR66" s="62">
        <v>898.12048244201605</v>
      </c>
      <c r="AS66" s="62">
        <v>997.86206088353583</v>
      </c>
      <c r="AT66" s="62">
        <v>1041.0387584739362</v>
      </c>
      <c r="AU66" s="62">
        <v>861.52925273002256</v>
      </c>
      <c r="AV66" s="62">
        <v>841.07962008096206</v>
      </c>
      <c r="AW66" s="62">
        <v>813.01604427965833</v>
      </c>
      <c r="AX66" s="62">
        <v>893.2068194184103</v>
      </c>
      <c r="AY66" s="62">
        <v>600.03173304455231</v>
      </c>
      <c r="AZ66" s="62">
        <v>749.31342845409154</v>
      </c>
      <c r="BA66" s="62">
        <v>242.92984687479463</v>
      </c>
      <c r="BB66" s="62">
        <v>422.58276924998086</v>
      </c>
      <c r="BC66" s="62">
        <v>22.240056404030497</v>
      </c>
      <c r="BD66" s="86">
        <v>135.45346877574167</v>
      </c>
      <c r="BE66" s="258">
        <v>2.0000000000000002E-5</v>
      </c>
      <c r="BF66" s="43">
        <v>2.0000000000000002E-5</v>
      </c>
      <c r="BG66" s="53">
        <v>5.0000000000000002E-5</v>
      </c>
      <c r="BH66" s="53">
        <v>4.0000000000000003E-5</v>
      </c>
      <c r="BI66" s="53">
        <v>1.2518952302791728E-4</v>
      </c>
      <c r="BJ66" s="53">
        <v>1.2406223545552731E-4</v>
      </c>
      <c r="BK66" s="53">
        <v>3.4000000000000002E-4</v>
      </c>
      <c r="BL66" s="53">
        <v>1.8000000000000001E-4</v>
      </c>
      <c r="BM66" s="53">
        <v>8.9999999999999998E-4</v>
      </c>
      <c r="BN66" s="53">
        <v>5.0000000000000001E-4</v>
      </c>
      <c r="BO66" s="53">
        <v>3.8E-3</v>
      </c>
      <c r="BP66" s="53">
        <v>2E-3</v>
      </c>
      <c r="BQ66" s="53">
        <v>1.6199999999999999E-2</v>
      </c>
      <c r="BR66" s="53">
        <v>6.1999999999999998E-3</v>
      </c>
      <c r="BS66" s="53">
        <v>6.1100000000000002E-2</v>
      </c>
      <c r="BT66" s="53">
        <v>2.6800000000000001E-2</v>
      </c>
      <c r="BU66" s="53">
        <v>0.1421</v>
      </c>
      <c r="BV66" s="53">
        <v>5.4699999999999999E-2</v>
      </c>
      <c r="BW66" s="53">
        <v>0.27589999999999998</v>
      </c>
      <c r="BX66" s="54">
        <v>0.1051</v>
      </c>
      <c r="BY66" s="64">
        <f>+Fall_Hoy!B66</f>
        <v>0</v>
      </c>
      <c r="BZ66" s="61">
        <f>+Fall_Hoy!C66</f>
        <v>0</v>
      </c>
      <c r="CA66" s="61">
        <f>+Fall_Hoy!D66</f>
        <v>0</v>
      </c>
      <c r="CB66" s="61">
        <f>+Fall_Hoy!E66</f>
        <v>0</v>
      </c>
      <c r="CC66" s="61">
        <f>+Fall_Hoy!F66</f>
        <v>0</v>
      </c>
      <c r="CD66" s="61">
        <f>+Fall_Hoy!G66</f>
        <v>0</v>
      </c>
      <c r="CE66" s="61">
        <f>+Fall_Hoy!H66</f>
        <v>1</v>
      </c>
      <c r="CF66" s="61">
        <f>+Fall_Hoy!I66</f>
        <v>0</v>
      </c>
      <c r="CG66" s="61">
        <f>+Fall_Hoy!J66</f>
        <v>0</v>
      </c>
      <c r="CH66" s="61">
        <f>+Fall_Hoy!K66</f>
        <v>0</v>
      </c>
      <c r="CI66" s="61">
        <f>+Fall_Hoy!L66</f>
        <v>1</v>
      </c>
      <c r="CJ66" s="61">
        <f>+Fall_Hoy!M66</f>
        <v>0</v>
      </c>
      <c r="CK66" s="61">
        <f>+Fall_Hoy!N66</f>
        <v>3</v>
      </c>
      <c r="CL66" s="61">
        <f>+Fall_Hoy!O66</f>
        <v>0</v>
      </c>
      <c r="CM66" s="61">
        <f>+Fall_Hoy!P66</f>
        <v>3</v>
      </c>
      <c r="CN66" s="61">
        <f>+Fall_Hoy!Q66</f>
        <v>2</v>
      </c>
      <c r="CO66" s="61">
        <f>+Fall_Hoy!R66</f>
        <v>0</v>
      </c>
      <c r="CP66" s="61">
        <f>+Fall_Hoy!S66</f>
        <v>1</v>
      </c>
      <c r="CQ66" s="61">
        <f>+Fall_Hoy!T66</f>
        <v>0</v>
      </c>
      <c r="CR66" s="66">
        <f>+Fall_Hoy!U66</f>
        <v>0</v>
      </c>
      <c r="CS66" s="75">
        <f t="shared" si="184"/>
        <v>8.1828732765093989E-2</v>
      </c>
      <c r="CT66" s="76">
        <f t="shared" si="184"/>
        <v>9.9593658458256198E-2</v>
      </c>
      <c r="CU66" s="76">
        <f t="shared" si="185"/>
        <v>0.22777556050478859</v>
      </c>
      <c r="CV66" s="76">
        <f t="shared" si="185"/>
        <v>2.9108599973440934E-2</v>
      </c>
      <c r="CW66" s="76">
        <f t="shared" si="117"/>
        <v>5.0732838076091968E-2</v>
      </c>
      <c r="CX66" s="76">
        <f t="shared" si="126"/>
        <v>7.6548769866866234E-2</v>
      </c>
      <c r="CY66" s="76">
        <f t="shared" si="127"/>
        <v>0.7</v>
      </c>
      <c r="CZ66" s="76">
        <f t="shared" si="128"/>
        <v>5.9012127032100903E-2</v>
      </c>
      <c r="DA66" s="76">
        <f t="shared" si="129"/>
        <v>5.1109268504349319E-2</v>
      </c>
      <c r="DB66" s="76">
        <f t="shared" si="130"/>
        <v>4.5147214373552749E-2</v>
      </c>
      <c r="DC66" s="76">
        <f t="shared" si="131"/>
        <v>0.30545439275909053</v>
      </c>
      <c r="DD66" s="76">
        <f t="shared" si="132"/>
        <v>4.9935819388843464E-2</v>
      </c>
      <c r="DE66" s="76">
        <f t="shared" si="133"/>
        <v>0.22777556050478859</v>
      </c>
      <c r="DF66" s="76">
        <f t="shared" si="134"/>
        <v>2.9108599973440934E-2</v>
      </c>
      <c r="DG66" s="76">
        <f t="shared" si="135"/>
        <v>8.1828732765093989E-2</v>
      </c>
      <c r="DH66" s="76">
        <f t="shared" si="136"/>
        <v>9.9593658458256198E-2</v>
      </c>
      <c r="DI66" s="76">
        <f t="shared" si="137"/>
        <v>2.0582073649340362E-2</v>
      </c>
      <c r="DJ66" s="76">
        <f t="shared" si="138"/>
        <v>4.3261431793448227E-2</v>
      </c>
      <c r="DK66" s="76">
        <f t="shared" si="139"/>
        <v>4.4963914741635864E-2</v>
      </c>
      <c r="DL66" s="316">
        <f t="shared" si="140"/>
        <v>2.2147827051714968E-2</v>
      </c>
      <c r="DM66" s="85">
        <f>+'Cas_-14'!B65</f>
        <v>11</v>
      </c>
      <c r="DN66" s="62">
        <f>+'Cas_-14'!C65</f>
        <v>7</v>
      </c>
      <c r="DO66" s="62">
        <f>+'Cas_-14'!D65</f>
        <v>19</v>
      </c>
      <c r="DP66" s="62">
        <f>+'Cas_-14'!E65</f>
        <v>21</v>
      </c>
      <c r="DQ66" s="62">
        <f>+'Cas_-14'!F65</f>
        <v>44</v>
      </c>
      <c r="DR66" s="62">
        <f>+'Cas_-14'!G65</f>
        <v>64</v>
      </c>
      <c r="DS66" s="62">
        <f>+'Cas_-14'!H65</f>
        <v>52</v>
      </c>
      <c r="DT66" s="62">
        <f>+'Cas_-14'!I65</f>
        <v>53</v>
      </c>
      <c r="DU66" s="62">
        <f>+'Cas_-14'!J65</f>
        <v>51</v>
      </c>
      <c r="DV66" s="62">
        <f>+'Cas_-14'!K65</f>
        <v>47</v>
      </c>
      <c r="DW66" s="62">
        <f>+'Cas_-14'!L65</f>
        <v>34</v>
      </c>
      <c r="DX66" s="62">
        <f>+'Cas_-14'!M65</f>
        <v>42</v>
      </c>
      <c r="DY66" s="62">
        <f>+'Cas_-14'!N65</f>
        <v>38</v>
      </c>
      <c r="DZ66" s="62">
        <f>+'Cas_-14'!O65</f>
        <v>26</v>
      </c>
      <c r="EA66" s="62">
        <f>+'Cas_-14'!P65</f>
        <v>18</v>
      </c>
      <c r="EB66" s="62">
        <f>+'Cas_-14'!Q65</f>
        <v>10</v>
      </c>
      <c r="EC66" s="62">
        <f>+'Cas_-14'!R65</f>
        <v>5</v>
      </c>
      <c r="ED66" s="62">
        <f>+'Cas_-14'!S65</f>
        <v>6</v>
      </c>
      <c r="EE66" s="62">
        <f>+'Cas_-14'!T65</f>
        <v>1</v>
      </c>
      <c r="EF66" s="86">
        <f>+'Cas_-14'!U65</f>
        <v>3</v>
      </c>
      <c r="EG66" s="201">
        <f t="shared" si="208"/>
        <v>1.0880235156159792E-2</v>
      </c>
      <c r="EH66" s="90">
        <f t="shared" si="208"/>
        <v>6.7860167313344658E-3</v>
      </c>
      <c r="EI66" s="90">
        <f t="shared" si="208"/>
        <v>1.772322500841703E-2</v>
      </c>
      <c r="EJ66" s="90">
        <f t="shared" si="208"/>
        <v>2.1285143990478383E-2</v>
      </c>
      <c r="EK66" s="90">
        <f t="shared" si="208"/>
        <v>5.0732838076091968E-2</v>
      </c>
      <c r="EL66" s="90">
        <f t="shared" si="208"/>
        <v>7.6548769866866234E-2</v>
      </c>
      <c r="EM66" s="90">
        <f t="shared" si="208"/>
        <v>5.8489037616043293E-2</v>
      </c>
      <c r="EN66" s="90">
        <f t="shared" si="208"/>
        <v>5.9012127032100903E-2</v>
      </c>
      <c r="EO66" s="90">
        <f t="shared" si="208"/>
        <v>5.1109268504349319E-2</v>
      </c>
      <c r="EP66" s="90">
        <f t="shared" si="208"/>
        <v>4.5147214373552749E-2</v>
      </c>
      <c r="EQ66" s="90">
        <f t="shared" si="208"/>
        <v>3.9464707544474502E-2</v>
      </c>
      <c r="ER66" s="90">
        <f t="shared" si="208"/>
        <v>4.9935819388843464E-2</v>
      </c>
      <c r="ES66" s="90">
        <f t="shared" si="208"/>
        <v>4.6739545015582619E-2</v>
      </c>
      <c r="ET66" s="90">
        <f t="shared" si="208"/>
        <v>2.9108599973440934E-2</v>
      </c>
      <c r="EU66" s="90">
        <f t="shared" si="208"/>
        <v>2.9998413431683458E-2</v>
      </c>
      <c r="EV66" s="90">
        <f t="shared" si="207"/>
        <v>1.3345550233406332E-2</v>
      </c>
      <c r="EW66" s="90">
        <f t="shared" si="187"/>
        <v>2.0582073649340362E-2</v>
      </c>
      <c r="EX66" s="90">
        <f t="shared" si="187"/>
        <v>1.4198401914609707E-2</v>
      </c>
      <c r="EY66" s="90">
        <f t="shared" si="187"/>
        <v>4.4963914741635864E-2</v>
      </c>
      <c r="EZ66" s="99">
        <f t="shared" si="187"/>
        <v>2.2147827051714968E-2</v>
      </c>
      <c r="FA66" s="119">
        <f t="shared" si="200"/>
        <v>2.7277686852154934</v>
      </c>
      <c r="FB66" s="120">
        <f t="shared" si="72"/>
        <v>7.4626865671641784</v>
      </c>
      <c r="FC66" s="120">
        <f t="shared" si="73"/>
        <v>4.8732943469785575</v>
      </c>
      <c r="FD66" s="120">
        <f t="shared" si="73"/>
        <v>1</v>
      </c>
      <c r="FE66" s="120">
        <f t="shared" si="213"/>
        <v>1</v>
      </c>
      <c r="FF66" s="120">
        <f t="shared" si="213"/>
        <v>1</v>
      </c>
      <c r="FG66" s="120">
        <f t="shared" si="213"/>
        <v>11.968054673684577</v>
      </c>
      <c r="FH66" s="120">
        <f t="shared" si="213"/>
        <v>1</v>
      </c>
      <c r="FI66" s="120">
        <f t="shared" si="213"/>
        <v>1</v>
      </c>
      <c r="FJ66" s="120">
        <f t="shared" si="213"/>
        <v>1</v>
      </c>
      <c r="FK66" s="120">
        <f t="shared" si="213"/>
        <v>7.7399380804953548</v>
      </c>
      <c r="FL66" s="120">
        <f t="shared" si="213"/>
        <v>1</v>
      </c>
      <c r="FM66" s="120">
        <f t="shared" si="213"/>
        <v>4.8732943469785575</v>
      </c>
      <c r="FN66" s="120">
        <f t="shared" si="213"/>
        <v>1</v>
      </c>
      <c r="FO66" s="120">
        <f t="shared" si="213"/>
        <v>2.7277686852154934</v>
      </c>
      <c r="FP66" s="120">
        <f t="shared" si="213"/>
        <v>7.4626865671641784</v>
      </c>
      <c r="FQ66" s="120">
        <f t="shared" si="213"/>
        <v>1</v>
      </c>
      <c r="FR66" s="120">
        <f t="shared" si="213"/>
        <v>3.0469226081657528</v>
      </c>
      <c r="FS66" s="120">
        <f t="shared" si="213"/>
        <v>1</v>
      </c>
      <c r="FT66" s="321">
        <f t="shared" si="121"/>
        <v>1</v>
      </c>
      <c r="FU66" s="85">
        <f>+Cas_Hoy!B65</f>
        <v>12</v>
      </c>
      <c r="FV66" s="62">
        <f>+Cas_Hoy!C65</f>
        <v>9</v>
      </c>
      <c r="FW66" s="62">
        <f>+Cas_Hoy!D65</f>
        <v>20</v>
      </c>
      <c r="FX66" s="62">
        <f>+Cas_Hoy!E65</f>
        <v>25</v>
      </c>
      <c r="FY66" s="62">
        <f>+Cas_Hoy!F65</f>
        <v>48</v>
      </c>
      <c r="FZ66" s="62">
        <f>+Cas_Hoy!G65</f>
        <v>69</v>
      </c>
      <c r="GA66" s="62">
        <f>+Cas_Hoy!H65</f>
        <v>55</v>
      </c>
      <c r="GB66" s="62">
        <f>+Cas_Hoy!I65</f>
        <v>56</v>
      </c>
      <c r="GC66" s="62">
        <f>+Cas_Hoy!J65</f>
        <v>58</v>
      </c>
      <c r="GD66" s="62">
        <f>+Cas_Hoy!K65</f>
        <v>51</v>
      </c>
      <c r="GE66" s="62">
        <f>+Cas_Hoy!L65</f>
        <v>37</v>
      </c>
      <c r="GF66" s="62">
        <f>+Cas_Hoy!M65</f>
        <v>45</v>
      </c>
      <c r="GG66" s="62">
        <f>+Cas_Hoy!N65</f>
        <v>39</v>
      </c>
      <c r="GH66" s="62">
        <f>+Cas_Hoy!O65</f>
        <v>30</v>
      </c>
      <c r="GI66" s="62">
        <f>+Cas_Hoy!P65</f>
        <v>18</v>
      </c>
      <c r="GJ66" s="62">
        <f>+Cas_Hoy!Q65</f>
        <v>10</v>
      </c>
      <c r="GK66" s="62">
        <f>+Cas_Hoy!R65</f>
        <v>5</v>
      </c>
      <c r="GL66" s="62">
        <f>+Cas_Hoy!S65</f>
        <v>6</v>
      </c>
      <c r="GM66" s="62">
        <f>+Cas_Hoy!T65</f>
        <v>1</v>
      </c>
      <c r="GN66" s="590">
        <f>+Cas_Hoy!U65</f>
        <v>3</v>
      </c>
      <c r="GO66" s="543">
        <f t="shared" si="74"/>
        <v>8.1828732765093989E-2</v>
      </c>
      <c r="GP66" s="112">
        <f t="shared" si="75"/>
        <v>9.9593658458256198E-2</v>
      </c>
      <c r="GQ66" s="112">
        <f t="shared" si="76"/>
        <v>0.23376965420228302</v>
      </c>
      <c r="GR66" s="112">
        <f t="shared" si="77"/>
        <v>3.3586846123201078E-2</v>
      </c>
      <c r="GS66" s="323">
        <f t="shared" si="205"/>
        <v>5.5344914264827599E-2</v>
      </c>
      <c r="GT66" s="323">
        <f t="shared" si="205"/>
        <v>8.2529142512715148E-2</v>
      </c>
      <c r="GU66" s="323">
        <f t="shared" si="205"/>
        <v>0.7</v>
      </c>
      <c r="GV66" s="323">
        <f t="shared" si="205"/>
        <v>6.2352436109389633E-2</v>
      </c>
      <c r="GW66" s="323">
        <f t="shared" si="205"/>
        <v>5.8124266142201189E-2</v>
      </c>
      <c r="GX66" s="323">
        <f t="shared" si="205"/>
        <v>4.898953049045085E-2</v>
      </c>
      <c r="GY66" s="323">
        <f t="shared" si="205"/>
        <v>0.33240625094371617</v>
      </c>
      <c r="GZ66" s="323">
        <f t="shared" si="204"/>
        <v>5.350266363090371E-2</v>
      </c>
      <c r="HA66" s="323">
        <f t="shared" si="204"/>
        <v>0.23376965420228302</v>
      </c>
      <c r="HB66" s="323">
        <f t="shared" si="204"/>
        <v>3.3586846123201078E-2</v>
      </c>
      <c r="HC66" s="323">
        <f t="shared" si="204"/>
        <v>8.1828732765093989E-2</v>
      </c>
      <c r="HD66" s="323">
        <f t="shared" si="204"/>
        <v>9.9593658458256198E-2</v>
      </c>
      <c r="HE66" s="323">
        <f t="shared" si="204"/>
        <v>2.0582073649340362E-2</v>
      </c>
      <c r="HF66" s="323">
        <f t="shared" si="204"/>
        <v>4.3261431793448227E-2</v>
      </c>
      <c r="HG66" s="323">
        <f t="shared" si="204"/>
        <v>4.4963914741635864E-2</v>
      </c>
      <c r="HH66" s="327">
        <f t="shared" si="204"/>
        <v>2.2147827051714968E-2</v>
      </c>
      <c r="HI66" s="241">
        <f>+CyF_Tot!B65</f>
        <v>0</v>
      </c>
      <c r="HJ66" s="149">
        <f>+CyF_Tot!C65</f>
        <v>565</v>
      </c>
      <c r="HK66" s="149">
        <f>+CyF_Tot!D65</f>
        <v>596</v>
      </c>
      <c r="HL66" s="149">
        <f>+CyF_Tot!E65</f>
        <v>613</v>
      </c>
      <c r="HM66" s="149">
        <f>+CyF_Tot!F65</f>
        <v>0</v>
      </c>
      <c r="HN66" s="149">
        <f>+CyF_Tot!G65</f>
        <v>11</v>
      </c>
      <c r="HO66" s="149">
        <f>+CyF_Tot!H65</f>
        <v>11</v>
      </c>
      <c r="HP66" s="557">
        <f>+CyF_Tot!I65</f>
        <v>11</v>
      </c>
      <c r="HQ66" s="93">
        <f t="shared" si="203"/>
        <v>6.6461185921238494E-2</v>
      </c>
      <c r="HR66" s="90">
        <f t="shared" si="203"/>
        <v>6.7810476661909563E-2</v>
      </c>
      <c r="HS66" s="90">
        <f t="shared" si="203"/>
        <v>7.0473287777639282E-2</v>
      </c>
      <c r="HT66" s="90">
        <f t="shared" si="203"/>
        <v>6.4856929705525757E-2</v>
      </c>
      <c r="HU66" s="90">
        <f t="shared" si="203"/>
        <v>5.7013434217558674E-2</v>
      </c>
      <c r="HV66" s="90">
        <f t="shared" si="203"/>
        <v>5.4961103171255958E-2</v>
      </c>
      <c r="HW66" s="90">
        <f t="shared" si="203"/>
        <v>5.8444352487847753E-2</v>
      </c>
      <c r="HX66" s="90">
        <f t="shared" si="203"/>
        <v>5.9040263110834608E-2</v>
      </c>
      <c r="HY66" s="90">
        <f t="shared" si="203"/>
        <v>6.5597032663919003E-2</v>
      </c>
      <c r="HZ66" s="90">
        <f t="shared" si="206"/>
        <v>6.8435364085849076E-2</v>
      </c>
      <c r="IA66" s="90">
        <f t="shared" si="206"/>
        <v>5.66348443814109E-2</v>
      </c>
      <c r="IB66" s="90">
        <f t="shared" si="206"/>
        <v>5.5290535109187619E-2</v>
      </c>
      <c r="IC66" s="90">
        <f t="shared" si="206"/>
        <v>5.3445703673393262E-2</v>
      </c>
      <c r="ID66" s="90">
        <f t="shared" si="206"/>
        <v>5.871725081635619E-2</v>
      </c>
      <c r="IE66" s="90">
        <f t="shared" si="206"/>
        <v>3.9444631412342383E-2</v>
      </c>
      <c r="IF66" s="90">
        <f t="shared" si="206"/>
        <v>4.9258048149756213E-2</v>
      </c>
      <c r="IG66" s="90">
        <f t="shared" si="206"/>
        <v>1.5969619173993862E-2</v>
      </c>
      <c r="IH66" s="90">
        <f t="shared" si="206"/>
        <v>2.7779566740072367E-2</v>
      </c>
      <c r="II66" s="90">
        <f t="shared" si="206"/>
        <v>1.4620073891684524E-3</v>
      </c>
      <c r="IJ66" s="673">
        <f t="shared" si="206"/>
        <v>8.9043826436853574E-3</v>
      </c>
      <c r="IK66" s="686"/>
      <c r="IL66" s="687"/>
      <c r="IM66" s="687"/>
      <c r="IN66" s="687"/>
      <c r="IO66" s="687"/>
      <c r="IP66" s="687"/>
      <c r="IQ66" s="687"/>
      <c r="IR66" s="687"/>
      <c r="IS66" s="687"/>
      <c r="IT66" s="687"/>
      <c r="IU66" s="687"/>
      <c r="IV66" s="687"/>
      <c r="IW66" s="687"/>
      <c r="IX66" s="687"/>
      <c r="IY66" s="687"/>
      <c r="IZ66" s="687"/>
      <c r="JA66" s="687"/>
      <c r="JB66" s="687"/>
      <c r="JC66" s="687"/>
      <c r="JD66" s="688"/>
      <c r="JF66" s="624">
        <f t="shared" ref="JF66:JU81" si="214">+(BY66*1000000)/AK66</f>
        <v>0</v>
      </c>
      <c r="JG66" s="625">
        <f t="shared" si="214"/>
        <v>0</v>
      </c>
      <c r="JH66" s="625">
        <f t="shared" si="214"/>
        <v>0</v>
      </c>
      <c r="JI66" s="625">
        <f t="shared" si="214"/>
        <v>0</v>
      </c>
      <c r="JJ66" s="625">
        <f t="shared" si="214"/>
        <v>0</v>
      </c>
      <c r="JK66" s="625">
        <f t="shared" si="214"/>
        <v>0</v>
      </c>
      <c r="JL66" s="625">
        <f t="shared" si="214"/>
        <v>1124.7891849239095</v>
      </c>
      <c r="JM66" s="625">
        <f t="shared" si="214"/>
        <v>0</v>
      </c>
      <c r="JN66" s="625">
        <f t="shared" si="214"/>
        <v>0</v>
      </c>
      <c r="JO66" s="625">
        <f t="shared" si="214"/>
        <v>0</v>
      </c>
      <c r="JP66" s="625">
        <f t="shared" si="214"/>
        <v>1160.7266924845442</v>
      </c>
      <c r="JQ66" s="625">
        <f t="shared" si="214"/>
        <v>0</v>
      </c>
      <c r="JR66" s="625">
        <f t="shared" si="214"/>
        <v>3689.9640801775749</v>
      </c>
      <c r="JS66" s="625">
        <f t="shared" si="214"/>
        <v>0</v>
      </c>
      <c r="JT66" s="625">
        <f t="shared" si="214"/>
        <v>4999.7355719472425</v>
      </c>
      <c r="JU66" s="625">
        <f t="shared" si="214"/>
        <v>2669.1100466812663</v>
      </c>
      <c r="JV66" s="625">
        <f t="shared" si="209"/>
        <v>0</v>
      </c>
      <c r="JW66" s="625">
        <f t="shared" si="209"/>
        <v>2366.4003191016177</v>
      </c>
      <c r="JX66" s="625">
        <f t="shared" si="209"/>
        <v>0</v>
      </c>
      <c r="JY66" s="626">
        <f t="shared" si="209"/>
        <v>0</v>
      </c>
      <c r="JZ66" s="642">
        <f t="shared" si="210"/>
        <v>0</v>
      </c>
      <c r="KA66" s="625">
        <f t="shared" si="210"/>
        <v>0</v>
      </c>
      <c r="KB66" s="625">
        <f t="shared" si="211"/>
        <v>727.68372207081632</v>
      </c>
      <c r="KC66" s="625">
        <f t="shared" si="211"/>
        <v>0</v>
      </c>
      <c r="KD66" s="625">
        <f t="shared" si="212"/>
        <v>3575.2215397015802</v>
      </c>
      <c r="KE66" s="645">
        <f t="shared" si="212"/>
        <v>1363.2915215877576</v>
      </c>
      <c r="KF66" s="624">
        <f t="shared" si="195"/>
        <v>0</v>
      </c>
      <c r="KG66" s="625">
        <f t="shared" si="196"/>
        <v>361.74963116203531</v>
      </c>
      <c r="KH66" s="626">
        <f t="shared" si="197"/>
        <v>2320.3207027951821</v>
      </c>
    </row>
    <row r="67" spans="1:294" s="649" customFormat="1" ht="14.4">
      <c r="A67" s="510" t="s">
        <v>77</v>
      </c>
      <c r="B67" s="538">
        <v>22180</v>
      </c>
      <c r="C67" s="526">
        <f t="shared" si="198"/>
        <v>776</v>
      </c>
      <c r="D67" s="517">
        <f t="shared" si="199"/>
        <v>31</v>
      </c>
      <c r="E67" s="495">
        <f t="shared" si="48"/>
        <v>9.2432319032737659E-3</v>
      </c>
      <c r="F67" s="208">
        <f t="shared" si="161"/>
        <v>3.3678990081154193E-2</v>
      </c>
      <c r="G67" s="30">
        <f t="shared" si="162"/>
        <v>4.4896991755945166</v>
      </c>
      <c r="H67" s="29">
        <f t="shared" si="163"/>
        <v>0.15120853400221387</v>
      </c>
      <c r="I67" s="33">
        <f t="shared" si="164"/>
        <v>0.15707874482693168</v>
      </c>
      <c r="J67" s="353">
        <f t="shared" si="165"/>
        <v>0.26360988296700094</v>
      </c>
      <c r="K67" s="581">
        <f t="shared" si="202"/>
        <v>5.3019846213864441E-3</v>
      </c>
      <c r="L67" s="354">
        <f t="shared" si="51"/>
        <v>7.8271314648033208</v>
      </c>
      <c r="M67" s="355">
        <f t="shared" si="166"/>
        <v>0.27313795102604915</v>
      </c>
      <c r="N67" s="826"/>
      <c r="O67" s="364" t="s">
        <v>226</v>
      </c>
      <c r="P67" s="20" t="s">
        <v>229</v>
      </c>
      <c r="Q67" s="20"/>
      <c r="R67" s="20"/>
      <c r="S67" s="166">
        <f t="shared" si="167"/>
        <v>776</v>
      </c>
      <c r="T67" s="167">
        <f t="shared" si="168"/>
        <v>3498.6474301172229</v>
      </c>
      <c r="U67" s="166">
        <f t="shared" si="169"/>
        <v>9</v>
      </c>
      <c r="V67" s="168">
        <f t="shared" si="170"/>
        <v>1.1734028683181226E-2</v>
      </c>
      <c r="W67" s="167">
        <f t="shared" si="171"/>
        <v>40.577096483318307</v>
      </c>
      <c r="X67" s="166">
        <f t="shared" si="172"/>
        <v>29</v>
      </c>
      <c r="Y67" s="168">
        <f t="shared" si="173"/>
        <v>3.8821954484605084E-2</v>
      </c>
      <c r="Z67" s="167">
        <f t="shared" si="174"/>
        <v>130.74842200180342</v>
      </c>
      <c r="AA67" s="166">
        <f t="shared" si="175"/>
        <v>31</v>
      </c>
      <c r="AB67" s="167">
        <f t="shared" si="176"/>
        <v>1397.6555455365194</v>
      </c>
      <c r="AC67" s="169">
        <f t="shared" si="177"/>
        <v>3.994845360824742E-2</v>
      </c>
      <c r="AD67" s="166">
        <f t="shared" si="178"/>
        <v>0</v>
      </c>
      <c r="AE67" s="168">
        <f t="shared" si="179"/>
        <v>0</v>
      </c>
      <c r="AF67" s="167">
        <f t="shared" si="180"/>
        <v>0</v>
      </c>
      <c r="AG67" s="166">
        <f t="shared" si="181"/>
        <v>1</v>
      </c>
      <c r="AH67" s="168">
        <f t="shared" si="182"/>
        <v>3.3333333333333333E-2</v>
      </c>
      <c r="AI67" s="365">
        <f t="shared" si="183"/>
        <v>45.08566275924256</v>
      </c>
      <c r="AJ67" s="830"/>
      <c r="AK67" s="85">
        <v>1595.6123199940378</v>
      </c>
      <c r="AL67" s="62">
        <v>1584.5816199072246</v>
      </c>
      <c r="AM67" s="62">
        <v>1750.7267241067868</v>
      </c>
      <c r="AN67" s="62">
        <v>1645.6125938442151</v>
      </c>
      <c r="AO67" s="62">
        <v>1236.9567555096855</v>
      </c>
      <c r="AP67" s="62">
        <v>1259.0862417212127</v>
      </c>
      <c r="AQ67" s="62">
        <v>1279.886545707117</v>
      </c>
      <c r="AR67" s="62">
        <v>1396.388887476021</v>
      </c>
      <c r="AS67" s="62">
        <v>1470.6340018522178</v>
      </c>
      <c r="AT67" s="62">
        <v>1594.5231188845548</v>
      </c>
      <c r="AU67" s="62">
        <v>1137.4534486723085</v>
      </c>
      <c r="AV67" s="62">
        <v>1303.9467051660133</v>
      </c>
      <c r="AW67" s="62">
        <v>1060.8479343172385</v>
      </c>
      <c r="AX67" s="62">
        <v>1188.5370487385671</v>
      </c>
      <c r="AY67" s="62">
        <v>723.89178390512188</v>
      </c>
      <c r="AZ67" s="62">
        <v>901.40521377571804</v>
      </c>
      <c r="BA67" s="62">
        <v>295.57062755086355</v>
      </c>
      <c r="BB67" s="62">
        <v>523.3754131482865</v>
      </c>
      <c r="BC67" s="62">
        <v>40.419914878750568</v>
      </c>
      <c r="BD67" s="86">
        <v>190.54338687933719</v>
      </c>
      <c r="BE67" s="258">
        <v>2.0000000000000002E-5</v>
      </c>
      <c r="BF67" s="43">
        <v>2.0000000000000002E-5</v>
      </c>
      <c r="BG67" s="53">
        <v>5.0000000000000002E-5</v>
      </c>
      <c r="BH67" s="53">
        <v>4.0000000000000003E-5</v>
      </c>
      <c r="BI67" s="53">
        <v>1.2518952302791728E-4</v>
      </c>
      <c r="BJ67" s="53">
        <v>1.2406223545552731E-4</v>
      </c>
      <c r="BK67" s="53">
        <v>3.4000000000000002E-4</v>
      </c>
      <c r="BL67" s="53">
        <v>1.8000000000000001E-4</v>
      </c>
      <c r="BM67" s="53">
        <v>8.9999999999999998E-4</v>
      </c>
      <c r="BN67" s="53">
        <v>5.0000000000000001E-4</v>
      </c>
      <c r="BO67" s="53">
        <v>3.8E-3</v>
      </c>
      <c r="BP67" s="53">
        <v>2E-3</v>
      </c>
      <c r="BQ67" s="53">
        <v>1.6199999999999999E-2</v>
      </c>
      <c r="BR67" s="53">
        <v>6.1999999999999998E-3</v>
      </c>
      <c r="BS67" s="53">
        <v>6.1100000000000002E-2</v>
      </c>
      <c r="BT67" s="53">
        <v>2.6800000000000001E-2</v>
      </c>
      <c r="BU67" s="53">
        <v>0.1421</v>
      </c>
      <c r="BV67" s="53">
        <v>5.4699999999999999E-2</v>
      </c>
      <c r="BW67" s="53">
        <v>0.27589999999999998</v>
      </c>
      <c r="BX67" s="54">
        <v>0.1051</v>
      </c>
      <c r="BY67" s="64">
        <f>+Fall_Hoy!B67</f>
        <v>0</v>
      </c>
      <c r="BZ67" s="61">
        <f>+Fall_Hoy!C67</f>
        <v>0</v>
      </c>
      <c r="CA67" s="61">
        <f>+Fall_Hoy!D67</f>
        <v>0</v>
      </c>
      <c r="CB67" s="61">
        <f>+Fall_Hoy!E67</f>
        <v>0</v>
      </c>
      <c r="CC67" s="61">
        <f>+Fall_Hoy!F67</f>
        <v>0</v>
      </c>
      <c r="CD67" s="61">
        <f>+Fall_Hoy!G67</f>
        <v>1</v>
      </c>
      <c r="CE67" s="61">
        <f>+Fall_Hoy!H67</f>
        <v>0</v>
      </c>
      <c r="CF67" s="61">
        <f>+Fall_Hoy!I67</f>
        <v>0</v>
      </c>
      <c r="CG67" s="61">
        <f>+Fall_Hoy!J67</f>
        <v>1</v>
      </c>
      <c r="CH67" s="61">
        <f>+Fall_Hoy!K67</f>
        <v>1</v>
      </c>
      <c r="CI67" s="61">
        <f>+Fall_Hoy!L67</f>
        <v>3</v>
      </c>
      <c r="CJ67" s="61">
        <f>+Fall_Hoy!M67</f>
        <v>0</v>
      </c>
      <c r="CK67" s="61">
        <f>+Fall_Hoy!N67</f>
        <v>2</v>
      </c>
      <c r="CL67" s="61">
        <f>+Fall_Hoy!O67</f>
        <v>1</v>
      </c>
      <c r="CM67" s="61">
        <f>+Fall_Hoy!P67</f>
        <v>5</v>
      </c>
      <c r="CN67" s="61">
        <f>+Fall_Hoy!Q67</f>
        <v>7</v>
      </c>
      <c r="CO67" s="61">
        <f>+Fall_Hoy!R67</f>
        <v>2</v>
      </c>
      <c r="CP67" s="61">
        <f>+Fall_Hoy!S67</f>
        <v>3</v>
      </c>
      <c r="CQ67" s="61">
        <f>+Fall_Hoy!T67</f>
        <v>1</v>
      </c>
      <c r="CR67" s="66">
        <f>+Fall_Hoy!U67</f>
        <v>1</v>
      </c>
      <c r="CS67" s="75">
        <f t="shared" si="184"/>
        <v>0.11304598612102827</v>
      </c>
      <c r="CT67" s="76">
        <f t="shared" si="184"/>
        <v>0.28976316739580665</v>
      </c>
      <c r="CU67" s="76">
        <f t="shared" si="185"/>
        <v>0.11637557667764471</v>
      </c>
      <c r="CV67" s="76">
        <f t="shared" si="185"/>
        <v>0.1357049178667403</v>
      </c>
      <c r="CW67" s="76">
        <f t="shared" si="117"/>
        <v>4.3655527777726882E-2</v>
      </c>
      <c r="CX67" s="76">
        <f t="shared" si="126"/>
        <v>0.7</v>
      </c>
      <c r="CY67" s="76">
        <f t="shared" si="127"/>
        <v>4.5316516682309467E-2</v>
      </c>
      <c r="CZ67" s="76">
        <f t="shared" si="128"/>
        <v>5.8006763535914309E-2</v>
      </c>
      <c r="DA67" s="76">
        <f t="shared" si="129"/>
        <v>0.7</v>
      </c>
      <c r="DB67" s="76">
        <f t="shared" si="130"/>
        <v>0.7</v>
      </c>
      <c r="DC67" s="76">
        <f t="shared" si="131"/>
        <v>0.69407120364533492</v>
      </c>
      <c r="DD67" s="76">
        <f t="shared" si="132"/>
        <v>4.6781053058632269E-2</v>
      </c>
      <c r="DE67" s="76">
        <f t="shared" si="133"/>
        <v>0.11637557667764471</v>
      </c>
      <c r="DF67" s="76">
        <f t="shared" si="134"/>
        <v>0.1357049178667403</v>
      </c>
      <c r="DG67" s="76">
        <f t="shared" si="135"/>
        <v>0.11304598612102827</v>
      </c>
      <c r="DH67" s="76">
        <f t="shared" si="136"/>
        <v>0.28976316739580665</v>
      </c>
      <c r="DI67" s="76">
        <f t="shared" si="137"/>
        <v>4.7618383030842579E-2</v>
      </c>
      <c r="DJ67" s="76">
        <f t="shared" si="138"/>
        <v>0.10479018610575155</v>
      </c>
      <c r="DK67" s="76">
        <f t="shared" si="139"/>
        <v>8.9671184164991785E-2</v>
      </c>
      <c r="DL67" s="316">
        <f t="shared" si="140"/>
        <v>4.9934810202607587E-2</v>
      </c>
      <c r="DM67" s="85">
        <f>+'Cas_-14'!B66</f>
        <v>0</v>
      </c>
      <c r="DN67" s="62">
        <f>+'Cas_-14'!C66</f>
        <v>2</v>
      </c>
      <c r="DO67" s="62">
        <f>+'Cas_-14'!D66</f>
        <v>4</v>
      </c>
      <c r="DP67" s="62">
        <f>+'Cas_-14'!E66</f>
        <v>22</v>
      </c>
      <c r="DQ67" s="62">
        <f>+'Cas_-14'!F66</f>
        <v>54</v>
      </c>
      <c r="DR67" s="62">
        <f>+'Cas_-14'!G66</f>
        <v>70</v>
      </c>
      <c r="DS67" s="62">
        <f>+'Cas_-14'!H66</f>
        <v>58</v>
      </c>
      <c r="DT67" s="62">
        <f>+'Cas_-14'!I66</f>
        <v>81</v>
      </c>
      <c r="DU67" s="62">
        <f>+'Cas_-14'!J66</f>
        <v>63</v>
      </c>
      <c r="DV67" s="62">
        <f>+'Cas_-14'!K66</f>
        <v>67</v>
      </c>
      <c r="DW67" s="62">
        <f>+'Cas_-14'!L66</f>
        <v>64</v>
      </c>
      <c r="DX67" s="62">
        <f>+'Cas_-14'!M66</f>
        <v>61</v>
      </c>
      <c r="DY67" s="62">
        <f>+'Cas_-14'!N66</f>
        <v>51</v>
      </c>
      <c r="DZ67" s="62">
        <f>+'Cas_-14'!O66</f>
        <v>40</v>
      </c>
      <c r="EA67" s="62">
        <f>+'Cas_-14'!P66</f>
        <v>22</v>
      </c>
      <c r="EB67" s="62">
        <f>+'Cas_-14'!Q66</f>
        <v>24</v>
      </c>
      <c r="EC67" s="62">
        <f>+'Cas_-14'!R66</f>
        <v>13</v>
      </c>
      <c r="ED67" s="62">
        <f>+'Cas_-14'!S66</f>
        <v>14</v>
      </c>
      <c r="EE67" s="62">
        <f>+'Cas_-14'!T66</f>
        <v>4</v>
      </c>
      <c r="EF67" s="86">
        <f>+'Cas_-14'!U66</f>
        <v>7</v>
      </c>
      <c r="EG67" s="201">
        <f t="shared" si="208"/>
        <v>0</v>
      </c>
      <c r="EH67" s="91">
        <f t="shared" si="208"/>
        <v>1.2621628162751866E-3</v>
      </c>
      <c r="EI67" s="91">
        <f t="shared" si="208"/>
        <v>2.2847654890518578E-3</v>
      </c>
      <c r="EJ67" s="91">
        <f t="shared" si="208"/>
        <v>1.3368881644620344E-2</v>
      </c>
      <c r="EK67" s="91">
        <f t="shared" si="208"/>
        <v>4.3655527777726882E-2</v>
      </c>
      <c r="EL67" s="91">
        <f t="shared" si="208"/>
        <v>5.5595873960395024E-2</v>
      </c>
      <c r="EM67" s="91">
        <f t="shared" si="208"/>
        <v>4.5316516682309467E-2</v>
      </c>
      <c r="EN67" s="91">
        <f t="shared" si="208"/>
        <v>5.8006763535914309E-2</v>
      </c>
      <c r="EO67" s="91">
        <f t="shared" si="208"/>
        <v>4.2838666806733323E-2</v>
      </c>
      <c r="EP67" s="91">
        <f t="shared" si="208"/>
        <v>4.2018832594205156E-2</v>
      </c>
      <c r="EQ67" s="91">
        <f t="shared" si="208"/>
        <v>5.6266038908848487E-2</v>
      </c>
      <c r="ER67" s="91">
        <f t="shared" si="208"/>
        <v>4.6781053058632269E-2</v>
      </c>
      <c r="ES67" s="91">
        <f t="shared" si="208"/>
        <v>4.8074750725535034E-2</v>
      </c>
      <c r="ET67" s="91">
        <f t="shared" si="208"/>
        <v>3.3654819630951592E-2</v>
      </c>
      <c r="EU67" s="91">
        <f t="shared" si="208"/>
        <v>3.0391282908777243E-2</v>
      </c>
      <c r="EV67" s="91">
        <f t="shared" si="207"/>
        <v>2.6625095609854692E-2</v>
      </c>
      <c r="EW67" s="91">
        <f t="shared" si="207"/>
        <v>4.3982719486437748E-2</v>
      </c>
      <c r="EX67" s="91">
        <f t="shared" si="207"/>
        <v>2.6749441506594845E-2</v>
      </c>
      <c r="EY67" s="91">
        <f t="shared" si="207"/>
        <v>9.8961118844484941E-2</v>
      </c>
      <c r="EZ67" s="100">
        <f t="shared" si="207"/>
        <v>3.6737039866058405E-2</v>
      </c>
      <c r="FA67" s="119">
        <f t="shared" si="200"/>
        <v>3.7196845707484001</v>
      </c>
      <c r="FB67" s="120">
        <f t="shared" si="72"/>
        <v>10.883084577114428</v>
      </c>
      <c r="FC67" s="120">
        <f t="shared" si="73"/>
        <v>2.4207213749697409</v>
      </c>
      <c r="FD67" s="120">
        <f t="shared" si="73"/>
        <v>4.032258064516129</v>
      </c>
      <c r="FE67" s="120">
        <f t="shared" si="213"/>
        <v>1</v>
      </c>
      <c r="FF67" s="120">
        <f t="shared" si="213"/>
        <v>12.590862417212126</v>
      </c>
      <c r="FG67" s="120">
        <f t="shared" si="213"/>
        <v>1</v>
      </c>
      <c r="FH67" s="120">
        <f t="shared" si="213"/>
        <v>1</v>
      </c>
      <c r="FI67" s="120">
        <f t="shared" si="213"/>
        <v>16.340377798357977</v>
      </c>
      <c r="FJ67" s="120">
        <f t="shared" si="213"/>
        <v>16.659196764465499</v>
      </c>
      <c r="FK67" s="120">
        <f t="shared" si="213"/>
        <v>12.335526315789473</v>
      </c>
      <c r="FL67" s="120">
        <f t="shared" si="213"/>
        <v>1</v>
      </c>
      <c r="FM67" s="120">
        <f t="shared" si="213"/>
        <v>2.4207213749697409</v>
      </c>
      <c r="FN67" s="120">
        <f t="shared" si="213"/>
        <v>4.032258064516129</v>
      </c>
      <c r="FO67" s="120">
        <f t="shared" si="213"/>
        <v>3.7196845707484001</v>
      </c>
      <c r="FP67" s="120">
        <f t="shared" si="213"/>
        <v>10.883084577114428</v>
      </c>
      <c r="FQ67" s="120">
        <f t="shared" si="213"/>
        <v>1.0826611811833486</v>
      </c>
      <c r="FR67" s="120">
        <f t="shared" si="213"/>
        <v>3.9174719247845395</v>
      </c>
      <c r="FS67" s="120">
        <f t="shared" si="213"/>
        <v>0.90612540775643347</v>
      </c>
      <c r="FT67" s="321">
        <f t="shared" si="121"/>
        <v>1.3592496941688188</v>
      </c>
      <c r="FU67" s="85">
        <f>+Cas_Hoy!B66</f>
        <v>0</v>
      </c>
      <c r="FV67" s="62">
        <f>+Cas_Hoy!C66</f>
        <v>2</v>
      </c>
      <c r="FW67" s="62">
        <f>+Cas_Hoy!D66</f>
        <v>4</v>
      </c>
      <c r="FX67" s="62">
        <f>+Cas_Hoy!E66</f>
        <v>22</v>
      </c>
      <c r="FY67" s="62">
        <f>+Cas_Hoy!F66</f>
        <v>57</v>
      </c>
      <c r="FZ67" s="62">
        <f>+Cas_Hoy!G66</f>
        <v>70</v>
      </c>
      <c r="GA67" s="62">
        <f>+Cas_Hoy!H66</f>
        <v>62</v>
      </c>
      <c r="GB67" s="62">
        <f>+Cas_Hoy!I66</f>
        <v>84</v>
      </c>
      <c r="GC67" s="62">
        <f>+Cas_Hoy!J66</f>
        <v>66</v>
      </c>
      <c r="GD67" s="62">
        <f>+Cas_Hoy!K66</f>
        <v>69</v>
      </c>
      <c r="GE67" s="62">
        <f>+Cas_Hoy!L66</f>
        <v>66</v>
      </c>
      <c r="GF67" s="62">
        <f>+Cas_Hoy!M66</f>
        <v>61</v>
      </c>
      <c r="GG67" s="62">
        <f>+Cas_Hoy!N66</f>
        <v>54</v>
      </c>
      <c r="GH67" s="62">
        <f>+Cas_Hoy!O66</f>
        <v>41</v>
      </c>
      <c r="GI67" s="62">
        <f>+Cas_Hoy!P66</f>
        <v>22</v>
      </c>
      <c r="GJ67" s="62">
        <f>+Cas_Hoy!Q66</f>
        <v>26</v>
      </c>
      <c r="GK67" s="62">
        <f>+Cas_Hoy!R66</f>
        <v>16</v>
      </c>
      <c r="GL67" s="62">
        <f>+Cas_Hoy!S66</f>
        <v>15</v>
      </c>
      <c r="GM67" s="62">
        <f>+Cas_Hoy!T66</f>
        <v>4</v>
      </c>
      <c r="GN67" s="590">
        <f>+Cas_Hoy!U66</f>
        <v>7</v>
      </c>
      <c r="GO67" s="543">
        <f t="shared" si="74"/>
        <v>0.11304598612102827</v>
      </c>
      <c r="GP67" s="112">
        <f t="shared" si="75"/>
        <v>0.31391009801212383</v>
      </c>
      <c r="GQ67" s="112">
        <f t="shared" si="76"/>
        <v>0.12322119883515321</v>
      </c>
      <c r="GR67" s="112">
        <f t="shared" si="77"/>
        <v>0.1390975408134088</v>
      </c>
      <c r="GS67" s="323">
        <f t="shared" si="205"/>
        <v>4.6080834876489493E-2</v>
      </c>
      <c r="GT67" s="323">
        <f t="shared" si="205"/>
        <v>0.7</v>
      </c>
      <c r="GU67" s="323">
        <f t="shared" si="205"/>
        <v>4.844179369488253E-2</v>
      </c>
      <c r="GV67" s="323">
        <f t="shared" si="205"/>
        <v>6.0155162185392616E-2</v>
      </c>
      <c r="GW67" s="323">
        <f t="shared" si="205"/>
        <v>0.7</v>
      </c>
      <c r="GX67" s="323">
        <f t="shared" si="205"/>
        <v>0.7</v>
      </c>
      <c r="GY67" s="323">
        <f t="shared" si="205"/>
        <v>0.7</v>
      </c>
      <c r="GZ67" s="323">
        <f t="shared" si="204"/>
        <v>4.6781053058632269E-2</v>
      </c>
      <c r="HA67" s="323">
        <f t="shared" si="204"/>
        <v>0.12322119883515321</v>
      </c>
      <c r="HB67" s="323">
        <f t="shared" si="204"/>
        <v>0.1390975408134088</v>
      </c>
      <c r="HC67" s="323">
        <f t="shared" si="204"/>
        <v>0.11304598612102827</v>
      </c>
      <c r="HD67" s="323">
        <f t="shared" si="204"/>
        <v>0.31391009801212383</v>
      </c>
      <c r="HE67" s="323">
        <f t="shared" si="204"/>
        <v>5.860724065334471E-2</v>
      </c>
      <c r="HF67" s="323">
        <f t="shared" si="204"/>
        <v>0.11227519939901953</v>
      </c>
      <c r="HG67" s="323">
        <f t="shared" si="204"/>
        <v>8.9671184164991785E-2</v>
      </c>
      <c r="HH67" s="327">
        <f t="shared" si="204"/>
        <v>4.9934810202607587E-2</v>
      </c>
      <c r="HI67" s="241">
        <f>+CyF_Tot!B66</f>
        <v>0</v>
      </c>
      <c r="HJ67" s="149">
        <f>+CyF_Tot!C66</f>
        <v>747</v>
      </c>
      <c r="HK67" s="149">
        <f>+CyF_Tot!D66</f>
        <v>767</v>
      </c>
      <c r="HL67" s="149">
        <f>+CyF_Tot!E66</f>
        <v>776</v>
      </c>
      <c r="HM67" s="149">
        <f>+CyF_Tot!F66</f>
        <v>0</v>
      </c>
      <c r="HN67" s="149">
        <f>+CyF_Tot!G66</f>
        <v>30</v>
      </c>
      <c r="HO67" s="149">
        <f>+CyF_Tot!H66</f>
        <v>31</v>
      </c>
      <c r="HP67" s="557">
        <f>+CyF_Tot!I66</f>
        <v>31</v>
      </c>
      <c r="HQ67" s="93">
        <f t="shared" si="203"/>
        <v>7.1939238953743809E-2</v>
      </c>
      <c r="HR67" s="90">
        <f t="shared" si="203"/>
        <v>7.1441912529631404E-2</v>
      </c>
      <c r="HS67" s="90">
        <f t="shared" si="203"/>
        <v>7.8932674666672087E-2</v>
      </c>
      <c r="HT67" s="90">
        <f t="shared" si="203"/>
        <v>7.4193534438422679E-2</v>
      </c>
      <c r="HU67" s="90">
        <f t="shared" si="203"/>
        <v>5.5769015126676535E-2</v>
      </c>
      <c r="HV67" s="90">
        <f t="shared" si="203"/>
        <v>5.6766737679044756E-2</v>
      </c>
      <c r="HW67" s="90">
        <f t="shared" si="203"/>
        <v>5.7704533169842968E-2</v>
      </c>
      <c r="HX67" s="90">
        <f t="shared" si="203"/>
        <v>6.2957118461497791E-2</v>
      </c>
      <c r="HY67" s="90">
        <f t="shared" si="203"/>
        <v>6.6304508649784391E-2</v>
      </c>
      <c r="HZ67" s="90">
        <f t="shared" si="206"/>
        <v>7.189013159984467E-2</v>
      </c>
      <c r="IA67" s="90">
        <f t="shared" si="206"/>
        <v>5.1282842591177116E-2</v>
      </c>
      <c r="IB67" s="90">
        <f t="shared" si="206"/>
        <v>5.8789301405140368E-2</v>
      </c>
      <c r="IC67" s="90">
        <f t="shared" si="206"/>
        <v>4.7829032205466117E-2</v>
      </c>
      <c r="ID67" s="90">
        <f t="shared" si="206"/>
        <v>5.3585980556292476E-2</v>
      </c>
      <c r="IE67" s="90">
        <f t="shared" si="206"/>
        <v>3.2637140843332815E-2</v>
      </c>
      <c r="IF67" s="90">
        <f t="shared" si="206"/>
        <v>4.0640451477714973E-2</v>
      </c>
      <c r="IG67" s="90">
        <f t="shared" si="206"/>
        <v>1.3325997635295923E-2</v>
      </c>
      <c r="IH67" s="90">
        <f t="shared" si="206"/>
        <v>2.3596727373682892E-2</v>
      </c>
      <c r="II67" s="90">
        <f t="shared" si="206"/>
        <v>1.8223586509806388E-3</v>
      </c>
      <c r="IJ67" s="673">
        <f t="shared" si="206"/>
        <v>8.5907748818456805E-3</v>
      </c>
      <c r="IK67" s="686"/>
      <c r="IL67" s="687"/>
      <c r="IM67" s="687"/>
      <c r="IN67" s="687"/>
      <c r="IO67" s="687"/>
      <c r="IP67" s="687"/>
      <c r="IQ67" s="687"/>
      <c r="IR67" s="687"/>
      <c r="IS67" s="687"/>
      <c r="IT67" s="687"/>
      <c r="IU67" s="687"/>
      <c r="IV67" s="687"/>
      <c r="IW67" s="687"/>
      <c r="IX67" s="687"/>
      <c r="IY67" s="687"/>
      <c r="IZ67" s="687"/>
      <c r="JA67" s="687"/>
      <c r="JB67" s="687"/>
      <c r="JC67" s="687"/>
      <c r="JD67" s="688"/>
      <c r="JF67" s="624">
        <f t="shared" si="214"/>
        <v>0</v>
      </c>
      <c r="JG67" s="625">
        <f t="shared" si="214"/>
        <v>0</v>
      </c>
      <c r="JH67" s="625">
        <f t="shared" si="214"/>
        <v>0</v>
      </c>
      <c r="JI67" s="625">
        <f t="shared" si="214"/>
        <v>0</v>
      </c>
      <c r="JJ67" s="625">
        <f t="shared" si="214"/>
        <v>0</v>
      </c>
      <c r="JK67" s="625">
        <f t="shared" si="214"/>
        <v>794.226770862786</v>
      </c>
      <c r="JL67" s="625">
        <f t="shared" si="214"/>
        <v>0</v>
      </c>
      <c r="JM67" s="625">
        <f t="shared" si="214"/>
        <v>0</v>
      </c>
      <c r="JN67" s="625">
        <f t="shared" si="214"/>
        <v>679.97883820211632</v>
      </c>
      <c r="JO67" s="625">
        <f t="shared" si="214"/>
        <v>627.14675513739041</v>
      </c>
      <c r="JP67" s="625">
        <f t="shared" si="214"/>
        <v>2637.4705738522725</v>
      </c>
      <c r="JQ67" s="625">
        <f t="shared" si="214"/>
        <v>0</v>
      </c>
      <c r="JR67" s="625">
        <f t="shared" si="214"/>
        <v>1885.2843421778443</v>
      </c>
      <c r="JS67" s="625">
        <f t="shared" si="214"/>
        <v>841.37049077378981</v>
      </c>
      <c r="JT67" s="625">
        <f t="shared" si="214"/>
        <v>6907.109751994828</v>
      </c>
      <c r="JU67" s="625">
        <f t="shared" si="214"/>
        <v>7765.6528862076184</v>
      </c>
      <c r="JV67" s="625">
        <f t="shared" si="209"/>
        <v>6766.5722286827304</v>
      </c>
      <c r="JW67" s="625">
        <f t="shared" si="209"/>
        <v>5732.0231799846097</v>
      </c>
      <c r="JX67" s="625">
        <f t="shared" si="209"/>
        <v>24740.279711121235</v>
      </c>
      <c r="JY67" s="626">
        <f t="shared" si="209"/>
        <v>5248.1485522940575</v>
      </c>
      <c r="JZ67" s="642">
        <f t="shared" si="210"/>
        <v>0</v>
      </c>
      <c r="KA67" s="625">
        <f t="shared" si="210"/>
        <v>222.75284645693077</v>
      </c>
      <c r="KB67" s="625">
        <f t="shared" si="211"/>
        <v>1028.8134652847309</v>
      </c>
      <c r="KC67" s="625">
        <f t="shared" si="211"/>
        <v>232.83653017879004</v>
      </c>
      <c r="KD67" s="625">
        <f t="shared" si="212"/>
        <v>4715.3568681222605</v>
      </c>
      <c r="KE67" s="645">
        <f t="shared" si="212"/>
        <v>4279.812634197041</v>
      </c>
      <c r="KF67" s="624">
        <f t="shared" si="195"/>
        <v>110.22227555703621</v>
      </c>
      <c r="KG67" s="625">
        <f t="shared" si="196"/>
        <v>611.03534418581557</v>
      </c>
      <c r="KH67" s="626">
        <f t="shared" si="197"/>
        <v>4467.3757792619681</v>
      </c>
    </row>
    <row r="68" spans="1:294" s="649" customFormat="1" ht="14.4">
      <c r="A68" s="510" t="s">
        <v>78</v>
      </c>
      <c r="B68" s="538">
        <v>40320</v>
      </c>
      <c r="C68" s="526">
        <f t="shared" si="198"/>
        <v>2126</v>
      </c>
      <c r="D68" s="517">
        <f t="shared" si="199"/>
        <v>34</v>
      </c>
      <c r="E68" s="495">
        <f t="shared" si="48"/>
        <v>8.5147597783533143E-3</v>
      </c>
      <c r="F68" s="208">
        <f t="shared" si="161"/>
        <v>4.7073412698412698E-2</v>
      </c>
      <c r="G68" s="30">
        <f t="shared" si="162"/>
        <v>2.1038283782943497</v>
      </c>
      <c r="H68" s="29">
        <f t="shared" si="163"/>
        <v>9.9034381498082233E-2</v>
      </c>
      <c r="I68" s="33">
        <f t="shared" si="164"/>
        <v>0.11093103006581813</v>
      </c>
      <c r="J68" s="353">
        <f t="shared" si="165"/>
        <v>0.13032635317742131</v>
      </c>
      <c r="K68" s="581">
        <f t="shared" si="202"/>
        <v>6.4703258220230762E-3</v>
      </c>
      <c r="L68" s="354">
        <f t="shared" si="51"/>
        <v>2.7685766913138181</v>
      </c>
      <c r="M68" s="355">
        <f t="shared" si="166"/>
        <v>0.14584466498885293</v>
      </c>
      <c r="N68" s="826"/>
      <c r="O68" s="364" t="s">
        <v>226</v>
      </c>
      <c r="P68" s="20" t="s">
        <v>229</v>
      </c>
      <c r="Q68" s="20"/>
      <c r="R68" s="20"/>
      <c r="S68" s="166">
        <f t="shared" si="167"/>
        <v>2126</v>
      </c>
      <c r="T68" s="167">
        <f t="shared" si="168"/>
        <v>5272.8174603174602</v>
      </c>
      <c r="U68" s="166">
        <f t="shared" si="169"/>
        <v>124</v>
      </c>
      <c r="V68" s="168">
        <f t="shared" si="170"/>
        <v>6.1938061938061936E-2</v>
      </c>
      <c r="W68" s="167">
        <f t="shared" si="171"/>
        <v>307.53968253968253</v>
      </c>
      <c r="X68" s="166">
        <f t="shared" si="172"/>
        <v>228</v>
      </c>
      <c r="Y68" s="168">
        <f t="shared" si="173"/>
        <v>0.12012644889357219</v>
      </c>
      <c r="Z68" s="167">
        <f t="shared" si="174"/>
        <v>565.47619047619048</v>
      </c>
      <c r="AA68" s="166">
        <f t="shared" si="175"/>
        <v>34</v>
      </c>
      <c r="AB68" s="167">
        <f t="shared" si="176"/>
        <v>843.25396825396831</v>
      </c>
      <c r="AC68" s="169">
        <f t="shared" si="177"/>
        <v>1.5992474129821261E-2</v>
      </c>
      <c r="AD68" s="166">
        <f t="shared" si="178"/>
        <v>0</v>
      </c>
      <c r="AE68" s="168">
        <f t="shared" si="179"/>
        <v>0</v>
      </c>
      <c r="AF68" s="167">
        <f t="shared" si="180"/>
        <v>0</v>
      </c>
      <c r="AG68" s="166">
        <f t="shared" si="181"/>
        <v>4</v>
      </c>
      <c r="AH68" s="168">
        <f t="shared" si="182"/>
        <v>0.13333333333333333</v>
      </c>
      <c r="AI68" s="365">
        <f t="shared" si="183"/>
        <v>99.206349206349202</v>
      </c>
      <c r="AJ68" s="830"/>
      <c r="AK68" s="85">
        <v>2823.6433665278787</v>
      </c>
      <c r="AL68" s="62">
        <v>2713.7252803768379</v>
      </c>
      <c r="AM68" s="62">
        <v>2871.2521216175805</v>
      </c>
      <c r="AN68" s="62">
        <v>2761.4607148082714</v>
      </c>
      <c r="AO68" s="62">
        <v>2522.7588038144131</v>
      </c>
      <c r="AP68" s="62">
        <v>2469.7425931951789</v>
      </c>
      <c r="AQ68" s="62">
        <v>2629.4414027629546</v>
      </c>
      <c r="AR68" s="62">
        <v>2681.1806828101726</v>
      </c>
      <c r="AS68" s="62">
        <v>2811.7859024833906</v>
      </c>
      <c r="AT68" s="62">
        <v>2827.967781953811</v>
      </c>
      <c r="AU68" s="62">
        <v>2205.1895447269935</v>
      </c>
      <c r="AV68" s="62">
        <v>2306.9456470244645</v>
      </c>
      <c r="AW68" s="62">
        <v>1909.796163454947</v>
      </c>
      <c r="AX68" s="62">
        <v>2167.00199269727</v>
      </c>
      <c r="AY68" s="62">
        <v>1318.9307344436802</v>
      </c>
      <c r="AZ68" s="62">
        <v>1679.9793906095438</v>
      </c>
      <c r="BA68" s="62">
        <v>510.98238488727435</v>
      </c>
      <c r="BB68" s="62">
        <v>848.78068544528082</v>
      </c>
      <c r="BC68" s="62">
        <v>45.21968007851985</v>
      </c>
      <c r="BD68" s="86">
        <v>214.21560289733702</v>
      </c>
      <c r="BE68" s="258">
        <v>2.0000000000000002E-5</v>
      </c>
      <c r="BF68" s="43">
        <v>2.0000000000000002E-5</v>
      </c>
      <c r="BG68" s="53">
        <v>5.0000000000000002E-5</v>
      </c>
      <c r="BH68" s="53">
        <v>4.0000000000000003E-5</v>
      </c>
      <c r="BI68" s="53">
        <v>1.2518952302791728E-4</v>
      </c>
      <c r="BJ68" s="53">
        <v>1.2406223545552731E-4</v>
      </c>
      <c r="BK68" s="53">
        <v>3.4000000000000002E-4</v>
      </c>
      <c r="BL68" s="53">
        <v>1.8000000000000001E-4</v>
      </c>
      <c r="BM68" s="53">
        <v>8.9999999999999998E-4</v>
      </c>
      <c r="BN68" s="53">
        <v>5.0000000000000001E-4</v>
      </c>
      <c r="BO68" s="53">
        <v>3.8E-3</v>
      </c>
      <c r="BP68" s="53">
        <v>2E-3</v>
      </c>
      <c r="BQ68" s="53">
        <v>1.6199999999999999E-2</v>
      </c>
      <c r="BR68" s="53">
        <v>6.1999999999999998E-3</v>
      </c>
      <c r="BS68" s="53">
        <v>6.1100000000000002E-2</v>
      </c>
      <c r="BT68" s="53">
        <v>2.6800000000000001E-2</v>
      </c>
      <c r="BU68" s="53">
        <v>0.1421</v>
      </c>
      <c r="BV68" s="53">
        <v>5.4699999999999999E-2</v>
      </c>
      <c r="BW68" s="53">
        <v>0.27589999999999998</v>
      </c>
      <c r="BX68" s="54">
        <v>0.1051</v>
      </c>
      <c r="BY68" s="64">
        <f>+Fall_Hoy!B68</f>
        <v>0</v>
      </c>
      <c r="BZ68" s="61">
        <f>+Fall_Hoy!C68</f>
        <v>0</v>
      </c>
      <c r="CA68" s="61">
        <f>+Fall_Hoy!D68</f>
        <v>0</v>
      </c>
      <c r="CB68" s="61">
        <f>+Fall_Hoy!E68</f>
        <v>0</v>
      </c>
      <c r="CC68" s="61">
        <f>+Fall_Hoy!F68</f>
        <v>1</v>
      </c>
      <c r="CD68" s="61">
        <f>+Fall_Hoy!G68</f>
        <v>0</v>
      </c>
      <c r="CE68" s="61">
        <f>+Fall_Hoy!H68</f>
        <v>0</v>
      </c>
      <c r="CF68" s="61">
        <f>+Fall_Hoy!I68</f>
        <v>0</v>
      </c>
      <c r="CG68" s="61">
        <f>+Fall_Hoy!J68</f>
        <v>0</v>
      </c>
      <c r="CH68" s="61">
        <f>+Fall_Hoy!K68</f>
        <v>0</v>
      </c>
      <c r="CI68" s="61">
        <f>+Fall_Hoy!L68</f>
        <v>1</v>
      </c>
      <c r="CJ68" s="61">
        <f>+Fall_Hoy!M68</f>
        <v>1</v>
      </c>
      <c r="CK68" s="61">
        <f>+Fall_Hoy!N68</f>
        <v>1</v>
      </c>
      <c r="CL68" s="61">
        <f>+Fall_Hoy!O68</f>
        <v>2</v>
      </c>
      <c r="CM68" s="61">
        <f>+Fall_Hoy!P68</f>
        <v>8</v>
      </c>
      <c r="CN68" s="61">
        <f>+Fall_Hoy!Q68</f>
        <v>4</v>
      </c>
      <c r="CO68" s="61">
        <f>+Fall_Hoy!R68</f>
        <v>6</v>
      </c>
      <c r="CP68" s="61">
        <f>+Fall_Hoy!S68</f>
        <v>4</v>
      </c>
      <c r="CQ68" s="61">
        <f>+Fall_Hoy!T68</f>
        <v>0</v>
      </c>
      <c r="CR68" s="66">
        <f>+Fall_Hoy!U68</f>
        <v>3</v>
      </c>
      <c r="CS68" s="75">
        <f t="shared" si="184"/>
        <v>9.9272003806606779E-2</v>
      </c>
      <c r="CT68" s="76">
        <f t="shared" si="184"/>
        <v>8.8842596628003936E-2</v>
      </c>
      <c r="CU68" s="76">
        <f t="shared" si="185"/>
        <v>3.2321980870491263E-2</v>
      </c>
      <c r="CV68" s="76">
        <f t="shared" si="185"/>
        <v>0.14886033619183422</v>
      </c>
      <c r="CW68" s="76">
        <f t="shared" si="117"/>
        <v>0.7</v>
      </c>
      <c r="CX68" s="76">
        <f t="shared" si="126"/>
        <v>7.4096790695603418E-2</v>
      </c>
      <c r="CY68" s="76">
        <f t="shared" si="127"/>
        <v>6.275097053945447E-2</v>
      </c>
      <c r="CZ68" s="76">
        <f t="shared" si="128"/>
        <v>7.7577763159919946E-2</v>
      </c>
      <c r="DA68" s="76">
        <f t="shared" si="129"/>
        <v>4.9790419632003612E-2</v>
      </c>
      <c r="DB68" s="76">
        <f t="shared" si="130"/>
        <v>6.8600498647112443E-2</v>
      </c>
      <c r="DC68" s="76">
        <f t="shared" si="131"/>
        <v>0.11933572575024226</v>
      </c>
      <c r="DD68" s="76">
        <f t="shared" si="132"/>
        <v>0.21673679249656708</v>
      </c>
      <c r="DE68" s="76">
        <f t="shared" si="133"/>
        <v>3.2321980870491263E-2</v>
      </c>
      <c r="DF68" s="76">
        <f t="shared" si="134"/>
        <v>0.14886033619183422</v>
      </c>
      <c r="DG68" s="76">
        <f t="shared" si="135"/>
        <v>9.9272003806606779E-2</v>
      </c>
      <c r="DH68" s="76">
        <f t="shared" si="136"/>
        <v>8.8842596628003936E-2</v>
      </c>
      <c r="DI68" s="76">
        <f t="shared" si="137"/>
        <v>8.2632566826086204E-2</v>
      </c>
      <c r="DJ68" s="76">
        <f t="shared" si="138"/>
        <v>8.615434334207922E-2</v>
      </c>
      <c r="DK68" s="76">
        <f t="shared" si="139"/>
        <v>4.4228530509883804E-2</v>
      </c>
      <c r="DL68" s="316">
        <f t="shared" si="140"/>
        <v>0.13325006764901737</v>
      </c>
      <c r="DM68" s="85">
        <f>+'Cas_-14'!B67</f>
        <v>19</v>
      </c>
      <c r="DN68" s="62">
        <f>+'Cas_-14'!C67</f>
        <v>17</v>
      </c>
      <c r="DO68" s="62">
        <f>+'Cas_-14'!D67</f>
        <v>63</v>
      </c>
      <c r="DP68" s="62">
        <f>+'Cas_-14'!E67</f>
        <v>84</v>
      </c>
      <c r="DQ68" s="62">
        <f>+'Cas_-14'!F67</f>
        <v>171</v>
      </c>
      <c r="DR68" s="62">
        <f>+'Cas_-14'!G67</f>
        <v>183</v>
      </c>
      <c r="DS68" s="62">
        <f>+'Cas_-14'!H67</f>
        <v>165</v>
      </c>
      <c r="DT68" s="62">
        <f>+'Cas_-14'!I67</f>
        <v>208</v>
      </c>
      <c r="DU68" s="62">
        <f>+'Cas_-14'!J67</f>
        <v>140</v>
      </c>
      <c r="DV68" s="62">
        <f>+'Cas_-14'!K67</f>
        <v>194</v>
      </c>
      <c r="DW68" s="62">
        <f>+'Cas_-14'!L67</f>
        <v>117</v>
      </c>
      <c r="DX68" s="62">
        <f>+'Cas_-14'!M67</f>
        <v>164</v>
      </c>
      <c r="DY68" s="62">
        <f>+'Cas_-14'!N67</f>
        <v>74</v>
      </c>
      <c r="DZ68" s="62">
        <f>+'Cas_-14'!O67</f>
        <v>87</v>
      </c>
      <c r="EA68" s="62">
        <f>+'Cas_-14'!P67</f>
        <v>56</v>
      </c>
      <c r="EB68" s="62">
        <f>+'Cas_-14'!Q67</f>
        <v>57</v>
      </c>
      <c r="EC68" s="62">
        <f>+'Cas_-14'!R67</f>
        <v>31</v>
      </c>
      <c r="ED68" s="62">
        <f>+'Cas_-14'!S67</f>
        <v>27</v>
      </c>
      <c r="EE68" s="62">
        <f>+'Cas_-14'!T67</f>
        <v>2</v>
      </c>
      <c r="EF68" s="86">
        <f>+'Cas_-14'!U67</f>
        <v>11</v>
      </c>
      <c r="EG68" s="201">
        <f t="shared" ref="EG68:EV84" si="215">+DM68/AK68</f>
        <v>6.7288950953333527E-3</v>
      </c>
      <c r="EH68" s="90">
        <f t="shared" si="215"/>
        <v>6.2644513514055183E-3</v>
      </c>
      <c r="EI68" s="90">
        <f t="shared" si="215"/>
        <v>2.1941646825673958E-2</v>
      </c>
      <c r="EJ68" s="90">
        <f t="shared" si="215"/>
        <v>3.0418683687785917E-2</v>
      </c>
      <c r="EK68" s="90">
        <f t="shared" si="215"/>
        <v>6.7782936577784558E-2</v>
      </c>
      <c r="EL68" s="90">
        <f t="shared" si="215"/>
        <v>7.4096790695603418E-2</v>
      </c>
      <c r="EM68" s="90">
        <f t="shared" si="215"/>
        <v>6.275097053945447E-2</v>
      </c>
      <c r="EN68" s="90">
        <f t="shared" si="215"/>
        <v>7.7577763159919946E-2</v>
      </c>
      <c r="EO68" s="90">
        <f t="shared" si="215"/>
        <v>4.9790419632003612E-2</v>
      </c>
      <c r="EP68" s="90">
        <f t="shared" si="215"/>
        <v>6.8600498647112443E-2</v>
      </c>
      <c r="EQ68" s="90">
        <f t="shared" si="215"/>
        <v>5.3056663668557713E-2</v>
      </c>
      <c r="ER68" s="90">
        <f t="shared" si="215"/>
        <v>7.1089667938874002E-2</v>
      </c>
      <c r="ES68" s="90">
        <f t="shared" si="215"/>
        <v>3.8747590667544921E-2</v>
      </c>
      <c r="ET68" s="90">
        <f t="shared" si="215"/>
        <v>4.014763267093769E-2</v>
      </c>
      <c r="EU68" s="90">
        <f t="shared" si="215"/>
        <v>4.2458636028085722E-2</v>
      </c>
      <c r="EV68" s="90">
        <f t="shared" si="207"/>
        <v>3.3928987652234711E-2</v>
      </c>
      <c r="EW68" s="90">
        <f t="shared" si="207"/>
        <v>6.0667453354265391E-2</v>
      </c>
      <c r="EX68" s="90">
        <f t="shared" si="207"/>
        <v>3.1810337420479201E-2</v>
      </c>
      <c r="EY68" s="90">
        <f t="shared" si="207"/>
        <v>4.4228530509883804E-2</v>
      </c>
      <c r="EZ68" s="99">
        <f t="shared" si="207"/>
        <v>5.1350134403009652E-2</v>
      </c>
      <c r="FA68" s="119">
        <f t="shared" si="200"/>
        <v>2.3380874444704229</v>
      </c>
      <c r="FB68" s="120">
        <f t="shared" si="72"/>
        <v>2.6184865147944483</v>
      </c>
      <c r="FC68" s="120">
        <f t="shared" si="73"/>
        <v>0.83416750083416757</v>
      </c>
      <c r="FD68" s="120">
        <f t="shared" si="73"/>
        <v>3.7078235076010384</v>
      </c>
      <c r="FE68" s="120">
        <f t="shared" si="213"/>
        <v>10.3270828226321</v>
      </c>
      <c r="FF68" s="120">
        <f t="shared" si="213"/>
        <v>1</v>
      </c>
      <c r="FG68" s="120">
        <f t="shared" si="213"/>
        <v>1</v>
      </c>
      <c r="FH68" s="120">
        <f t="shared" si="213"/>
        <v>1</v>
      </c>
      <c r="FI68" s="120">
        <f t="shared" si="213"/>
        <v>1</v>
      </c>
      <c r="FJ68" s="120">
        <f t="shared" si="213"/>
        <v>1</v>
      </c>
      <c r="FK68" s="120">
        <f t="shared" si="213"/>
        <v>2.2492127755285649</v>
      </c>
      <c r="FL68" s="120">
        <f t="shared" si="213"/>
        <v>3.0487804878048781</v>
      </c>
      <c r="FM68" s="120">
        <f t="shared" si="213"/>
        <v>0.83416750083416757</v>
      </c>
      <c r="FN68" s="120">
        <f t="shared" si="213"/>
        <v>3.7078235076010384</v>
      </c>
      <c r="FO68" s="120">
        <f t="shared" si="213"/>
        <v>2.3380874444704229</v>
      </c>
      <c r="FP68" s="120">
        <f t="shared" si="213"/>
        <v>2.6184865147944483</v>
      </c>
      <c r="FQ68" s="120">
        <f t="shared" si="213"/>
        <v>1.362057615037116</v>
      </c>
      <c r="FR68" s="120">
        <f t="shared" si="213"/>
        <v>2.708375651702891</v>
      </c>
      <c r="FS68" s="120">
        <f t="shared" si="213"/>
        <v>1</v>
      </c>
      <c r="FT68" s="321">
        <f t="shared" si="121"/>
        <v>2.5949312343222908</v>
      </c>
      <c r="FU68" s="85">
        <f>+Cas_Hoy!B67</f>
        <v>20</v>
      </c>
      <c r="FV68" s="62">
        <f>+Cas_Hoy!C67</f>
        <v>18</v>
      </c>
      <c r="FW68" s="62">
        <f>+Cas_Hoy!D67</f>
        <v>74</v>
      </c>
      <c r="FX68" s="62">
        <f>+Cas_Hoy!E67</f>
        <v>100</v>
      </c>
      <c r="FY68" s="62">
        <f>+Cas_Hoy!F67</f>
        <v>183</v>
      </c>
      <c r="FZ68" s="62">
        <f>+Cas_Hoy!G67</f>
        <v>203</v>
      </c>
      <c r="GA68" s="62">
        <f>+Cas_Hoy!H67</f>
        <v>179</v>
      </c>
      <c r="GB68" s="62">
        <f>+Cas_Hoy!I67</f>
        <v>231</v>
      </c>
      <c r="GC68" s="62">
        <f>+Cas_Hoy!J67</f>
        <v>161</v>
      </c>
      <c r="GD68" s="62">
        <f>+Cas_Hoy!K67</f>
        <v>214</v>
      </c>
      <c r="GE68" s="62">
        <f>+Cas_Hoy!L67</f>
        <v>138</v>
      </c>
      <c r="GF68" s="62">
        <f>+Cas_Hoy!M67</f>
        <v>178</v>
      </c>
      <c r="GG68" s="62">
        <f>+Cas_Hoy!N67</f>
        <v>90</v>
      </c>
      <c r="GH68" s="62">
        <f>+Cas_Hoy!O67</f>
        <v>102</v>
      </c>
      <c r="GI68" s="62">
        <f>+Cas_Hoy!P67</f>
        <v>64</v>
      </c>
      <c r="GJ68" s="62">
        <f>+Cas_Hoy!Q67</f>
        <v>61</v>
      </c>
      <c r="GK68" s="62">
        <f>+Cas_Hoy!R67</f>
        <v>34</v>
      </c>
      <c r="GL68" s="62">
        <f>+Cas_Hoy!S67</f>
        <v>31</v>
      </c>
      <c r="GM68" s="62">
        <f>+Cas_Hoy!T67</f>
        <v>4</v>
      </c>
      <c r="GN68" s="590">
        <f>+Cas_Hoy!U67</f>
        <v>11</v>
      </c>
      <c r="GO68" s="543">
        <f t="shared" si="74"/>
        <v>0.11345371863612203</v>
      </c>
      <c r="GP68" s="112">
        <f t="shared" si="75"/>
        <v>9.5077164812425258E-2</v>
      </c>
      <c r="GQ68" s="112">
        <f t="shared" si="76"/>
        <v>3.9310517274921804E-2</v>
      </c>
      <c r="GR68" s="112">
        <f t="shared" si="77"/>
        <v>0.1745259113973229</v>
      </c>
      <c r="GS68" s="323">
        <f t="shared" si="205"/>
        <v>0.7</v>
      </c>
      <c r="GT68" s="323">
        <f t="shared" si="205"/>
        <v>8.2194800607691229E-2</v>
      </c>
      <c r="GU68" s="323">
        <f t="shared" si="205"/>
        <v>6.807529531249909E-2</v>
      </c>
      <c r="GV68" s="323">
        <f t="shared" si="205"/>
        <v>8.6156073509334172E-2</v>
      </c>
      <c r="GW68" s="323">
        <f t="shared" si="205"/>
        <v>5.7258982576804153E-2</v>
      </c>
      <c r="GX68" s="323">
        <f t="shared" si="205"/>
        <v>7.5672715002484861E-2</v>
      </c>
      <c r="GY68" s="323">
        <f t="shared" si="205"/>
        <v>0.14075495857720882</v>
      </c>
      <c r="GZ68" s="323">
        <f t="shared" si="204"/>
        <v>0.23523871380724964</v>
      </c>
      <c r="HA68" s="323">
        <f t="shared" si="204"/>
        <v>3.9310517274921804E-2</v>
      </c>
      <c r="HB68" s="323">
        <f t="shared" si="204"/>
        <v>0.1745259113973229</v>
      </c>
      <c r="HC68" s="323">
        <f t="shared" si="204"/>
        <v>0.11345371863612203</v>
      </c>
      <c r="HD68" s="323">
        <f t="shared" si="204"/>
        <v>9.5077164812425258E-2</v>
      </c>
      <c r="HE68" s="323">
        <f t="shared" si="204"/>
        <v>9.06292668415139E-2</v>
      </c>
      <c r="HF68" s="323">
        <f t="shared" si="204"/>
        <v>9.8917949763127969E-2</v>
      </c>
      <c r="HG68" s="323">
        <f t="shared" si="204"/>
        <v>8.8457061019767608E-2</v>
      </c>
      <c r="HH68" s="327">
        <f t="shared" si="204"/>
        <v>0.13325006764901737</v>
      </c>
      <c r="HI68" s="241">
        <f>+CyF_Tot!B67</f>
        <v>0</v>
      </c>
      <c r="HJ68" s="149">
        <f>+CyF_Tot!C67</f>
        <v>1898</v>
      </c>
      <c r="HK68" s="149">
        <f>+CyF_Tot!D67</f>
        <v>2002</v>
      </c>
      <c r="HL68" s="149">
        <f>+CyF_Tot!E67</f>
        <v>2126</v>
      </c>
      <c r="HM68" s="149">
        <f>+CyF_Tot!F67</f>
        <v>0</v>
      </c>
      <c r="HN68" s="149">
        <f>+CyF_Tot!G67</f>
        <v>30</v>
      </c>
      <c r="HO68" s="149">
        <f>+CyF_Tot!H67</f>
        <v>34</v>
      </c>
      <c r="HP68" s="557">
        <f>+CyF_Tot!I67</f>
        <v>34</v>
      </c>
      <c r="HQ68" s="93">
        <f t="shared" si="203"/>
        <v>7.0030837463489051E-2</v>
      </c>
      <c r="HR68" s="90">
        <f t="shared" si="203"/>
        <v>6.7304694453790628E-2</v>
      </c>
      <c r="HS68" s="90">
        <f t="shared" si="203"/>
        <v>7.1211610159166189E-2</v>
      </c>
      <c r="HT68" s="90">
        <f t="shared" si="203"/>
        <v>6.8488608998221012E-2</v>
      </c>
      <c r="HU68" s="90">
        <f t="shared" si="203"/>
        <v>6.2568422713651123E-2</v>
      </c>
      <c r="HV68" s="90">
        <f t="shared" si="203"/>
        <v>6.125353653757884E-2</v>
      </c>
      <c r="HW68" s="90">
        <f t="shared" si="203"/>
        <v>6.5214320505033591E-2</v>
      </c>
      <c r="HX68" s="90">
        <f t="shared" si="203"/>
        <v>6.6497536776045946E-2</v>
      </c>
      <c r="HY68" s="90">
        <f t="shared" si="203"/>
        <v>6.9736753533814255E-2</v>
      </c>
      <c r="HZ68" s="90">
        <f t="shared" si="206"/>
        <v>7.0138089830203643E-2</v>
      </c>
      <c r="IA68" s="90">
        <f t="shared" si="206"/>
        <v>5.4692201010094088E-2</v>
      </c>
      <c r="IB68" s="90">
        <f t="shared" si="206"/>
        <v>5.721591386469406E-2</v>
      </c>
      <c r="IC68" s="90">
        <f t="shared" si="206"/>
        <v>4.7365976276164359E-2</v>
      </c>
      <c r="ID68" s="90">
        <f t="shared" si="206"/>
        <v>5.3745089104594988E-2</v>
      </c>
      <c r="IE68" s="90">
        <f t="shared" si="206"/>
        <v>3.271157575505159E-2</v>
      </c>
      <c r="IF68" s="90">
        <f t="shared" si="206"/>
        <v>4.1666155521070031E-2</v>
      </c>
      <c r="IG68" s="90">
        <f t="shared" si="206"/>
        <v>1.2673174228355018E-2</v>
      </c>
      <c r="IH68" s="90">
        <f t="shared" si="206"/>
        <v>2.1051108269972241E-2</v>
      </c>
      <c r="II68" s="90">
        <f t="shared" si="206"/>
        <v>1.1215198432172582E-3</v>
      </c>
      <c r="IJ68" s="673">
        <f t="shared" si="206"/>
        <v>5.3128869766204618E-3</v>
      </c>
      <c r="IK68" s="686"/>
      <c r="IL68" s="687"/>
      <c r="IM68" s="687"/>
      <c r="IN68" s="687"/>
      <c r="IO68" s="687"/>
      <c r="IP68" s="687"/>
      <c r="IQ68" s="687"/>
      <c r="IR68" s="687"/>
      <c r="IS68" s="687"/>
      <c r="IT68" s="687"/>
      <c r="IU68" s="687"/>
      <c r="IV68" s="687"/>
      <c r="IW68" s="687"/>
      <c r="IX68" s="687"/>
      <c r="IY68" s="687"/>
      <c r="IZ68" s="687"/>
      <c r="JA68" s="687"/>
      <c r="JB68" s="687"/>
      <c r="JC68" s="687"/>
      <c r="JD68" s="688"/>
      <c r="JF68" s="624">
        <f t="shared" si="214"/>
        <v>0</v>
      </c>
      <c r="JG68" s="625">
        <f t="shared" si="214"/>
        <v>0</v>
      </c>
      <c r="JH68" s="625">
        <f t="shared" si="214"/>
        <v>0</v>
      </c>
      <c r="JI68" s="625">
        <f t="shared" si="214"/>
        <v>0</v>
      </c>
      <c r="JJ68" s="625">
        <f t="shared" si="214"/>
        <v>396.3914419753483</v>
      </c>
      <c r="JK68" s="625">
        <f t="shared" si="214"/>
        <v>0</v>
      </c>
      <c r="JL68" s="625">
        <f t="shared" si="214"/>
        <v>0</v>
      </c>
      <c r="JM68" s="625">
        <f t="shared" si="214"/>
        <v>0</v>
      </c>
      <c r="JN68" s="625">
        <f t="shared" si="214"/>
        <v>0</v>
      </c>
      <c r="JO68" s="625">
        <f t="shared" si="214"/>
        <v>0</v>
      </c>
      <c r="JP68" s="625">
        <f t="shared" si="214"/>
        <v>453.47575785092062</v>
      </c>
      <c r="JQ68" s="625">
        <f t="shared" si="214"/>
        <v>433.47358499313412</v>
      </c>
      <c r="JR68" s="625">
        <f t="shared" si="214"/>
        <v>523.61609010195843</v>
      </c>
      <c r="JS68" s="625">
        <f t="shared" si="214"/>
        <v>922.93408438937229</v>
      </c>
      <c r="JT68" s="625">
        <f t="shared" si="214"/>
        <v>6065.5194325836746</v>
      </c>
      <c r="JU68" s="625">
        <f t="shared" si="214"/>
        <v>2380.9815896305058</v>
      </c>
      <c r="JV68" s="625">
        <f t="shared" si="209"/>
        <v>11742.08774598685</v>
      </c>
      <c r="JW68" s="625">
        <f t="shared" si="209"/>
        <v>4712.6425808117328</v>
      </c>
      <c r="JX68" s="625">
        <f t="shared" si="209"/>
        <v>0</v>
      </c>
      <c r="JY68" s="626">
        <f t="shared" si="209"/>
        <v>14004.582109911724</v>
      </c>
      <c r="JZ68" s="642">
        <f t="shared" si="210"/>
        <v>121.68922717744368</v>
      </c>
      <c r="KA68" s="625">
        <f t="shared" si="210"/>
        <v>0</v>
      </c>
      <c r="KB68" s="625">
        <f t="shared" si="211"/>
        <v>130.78020981860109</v>
      </c>
      <c r="KC68" s="625">
        <f t="shared" si="211"/>
        <v>127.94114115025464</v>
      </c>
      <c r="KD68" s="625">
        <f t="shared" si="212"/>
        <v>3963.086268506358</v>
      </c>
      <c r="KE68" s="645">
        <f t="shared" si="212"/>
        <v>2647.6698814870269</v>
      </c>
      <c r="KF68" s="624">
        <f t="shared" si="195"/>
        <v>61.87129912363077</v>
      </c>
      <c r="KG68" s="625">
        <f t="shared" si="196"/>
        <v>129.3450982796989</v>
      </c>
      <c r="KH68" s="626">
        <f t="shared" si="197"/>
        <v>3220.2760969112492</v>
      </c>
    </row>
    <row r="69" spans="1:294" s="649" customFormat="1" ht="14.4">
      <c r="A69" s="510" t="s">
        <v>79</v>
      </c>
      <c r="B69" s="538">
        <v>18204</v>
      </c>
      <c r="C69" s="526">
        <f t="shared" si="198"/>
        <v>1193</v>
      </c>
      <c r="D69" s="517">
        <f t="shared" si="199"/>
        <v>23</v>
      </c>
      <c r="E69" s="495">
        <f t="shared" si="48"/>
        <v>7.6613631921693334E-3</v>
      </c>
      <c r="F69" s="208">
        <f t="shared" si="161"/>
        <v>5.4713249835201053E-2</v>
      </c>
      <c r="G69" s="30">
        <f t="shared" si="162"/>
        <v>3.014133242177361</v>
      </c>
      <c r="H69" s="29">
        <f t="shared" si="163"/>
        <v>0.1649130251158345</v>
      </c>
      <c r="I69" s="33">
        <f t="shared" si="164"/>
        <v>0.19753136442087407</v>
      </c>
      <c r="J69" s="353">
        <f t="shared" si="165"/>
        <v>0.2254657751180445</v>
      </c>
      <c r="K69" s="581">
        <f t="shared" si="202"/>
        <v>5.6037710374013837E-3</v>
      </c>
      <c r="L69" s="354">
        <f t="shared" si="51"/>
        <v>4.1208624199285966</v>
      </c>
      <c r="M69" s="355">
        <f t="shared" si="166"/>
        <v>0.27006091336930432</v>
      </c>
      <c r="N69" s="826"/>
      <c r="O69" s="364" t="s">
        <v>226</v>
      </c>
      <c r="P69" s="20" t="s">
        <v>228</v>
      </c>
      <c r="Q69" s="20"/>
      <c r="R69" s="20"/>
      <c r="S69" s="166">
        <f t="shared" si="167"/>
        <v>1193</v>
      </c>
      <c r="T69" s="167">
        <f t="shared" si="168"/>
        <v>6553.5047242364317</v>
      </c>
      <c r="U69" s="166">
        <f t="shared" si="169"/>
        <v>67</v>
      </c>
      <c r="V69" s="168">
        <f t="shared" si="170"/>
        <v>5.9502664298401418E-2</v>
      </c>
      <c r="W69" s="167">
        <f t="shared" si="171"/>
        <v>368.05097780707536</v>
      </c>
      <c r="X69" s="166">
        <f t="shared" si="172"/>
        <v>197</v>
      </c>
      <c r="Y69" s="168">
        <f t="shared" si="173"/>
        <v>0.19779116465863453</v>
      </c>
      <c r="Z69" s="167">
        <f t="shared" si="174"/>
        <v>1082.179740716326</v>
      </c>
      <c r="AA69" s="166">
        <f t="shared" si="175"/>
        <v>23</v>
      </c>
      <c r="AB69" s="167">
        <f t="shared" si="176"/>
        <v>1263.4585805317513</v>
      </c>
      <c r="AC69" s="169">
        <f t="shared" si="177"/>
        <v>1.9279128248113998E-2</v>
      </c>
      <c r="AD69" s="166">
        <f t="shared" si="178"/>
        <v>0</v>
      </c>
      <c r="AE69" s="168">
        <f t="shared" si="179"/>
        <v>0</v>
      </c>
      <c r="AF69" s="167">
        <f t="shared" si="180"/>
        <v>0</v>
      </c>
      <c r="AG69" s="166">
        <f t="shared" si="181"/>
        <v>5</v>
      </c>
      <c r="AH69" s="168">
        <f t="shared" si="182"/>
        <v>0.27777777777777779</v>
      </c>
      <c r="AI69" s="365">
        <f t="shared" si="183"/>
        <v>274.66490881125026</v>
      </c>
      <c r="AJ69" s="830"/>
      <c r="AK69" s="85">
        <v>1551.9067843357398</v>
      </c>
      <c r="AL69" s="62">
        <v>1415.6969390557999</v>
      </c>
      <c r="AM69" s="62">
        <v>1535.6606150718869</v>
      </c>
      <c r="AN69" s="62">
        <v>1354.8824499271257</v>
      </c>
      <c r="AO69" s="62">
        <v>1133.8542260934009</v>
      </c>
      <c r="AP69" s="62">
        <v>1114.3441205270678</v>
      </c>
      <c r="AQ69" s="62">
        <v>1154.746676568705</v>
      </c>
      <c r="AR69" s="62">
        <v>1191.2021538251884</v>
      </c>
      <c r="AS69" s="62">
        <v>1136.8015595822112</v>
      </c>
      <c r="AT69" s="62">
        <v>1185.0671153947055</v>
      </c>
      <c r="AU69" s="62">
        <v>1011.3327390231043</v>
      </c>
      <c r="AV69" s="62">
        <v>927.01600364795627</v>
      </c>
      <c r="AW69" s="62">
        <v>893.38279012453813</v>
      </c>
      <c r="AX69" s="62">
        <v>843.37541175203933</v>
      </c>
      <c r="AY69" s="62">
        <v>493.04722910131056</v>
      </c>
      <c r="AZ69" s="62">
        <v>619.48412786328004</v>
      </c>
      <c r="BA69" s="62">
        <v>197.85741961939536</v>
      </c>
      <c r="BB69" s="62">
        <v>318.35357829785437</v>
      </c>
      <c r="BC69" s="62">
        <v>34.409986020764414</v>
      </c>
      <c r="BD69" s="86">
        <v>91.578159261219966</v>
      </c>
      <c r="BE69" s="258">
        <v>2.0000000000000002E-5</v>
      </c>
      <c r="BF69" s="43">
        <v>2.0000000000000002E-5</v>
      </c>
      <c r="BG69" s="53">
        <v>5.0000000000000002E-5</v>
      </c>
      <c r="BH69" s="53">
        <v>4.0000000000000003E-5</v>
      </c>
      <c r="BI69" s="53">
        <v>1.2518952302791728E-4</v>
      </c>
      <c r="BJ69" s="53">
        <v>1.2406223545552731E-4</v>
      </c>
      <c r="BK69" s="53">
        <v>3.4000000000000002E-4</v>
      </c>
      <c r="BL69" s="53">
        <v>1.8000000000000001E-4</v>
      </c>
      <c r="BM69" s="53">
        <v>8.9999999999999998E-4</v>
      </c>
      <c r="BN69" s="53">
        <v>5.0000000000000001E-4</v>
      </c>
      <c r="BO69" s="53">
        <v>3.8E-3</v>
      </c>
      <c r="BP69" s="53">
        <v>2E-3</v>
      </c>
      <c r="BQ69" s="53">
        <v>1.6199999999999999E-2</v>
      </c>
      <c r="BR69" s="53">
        <v>6.1999999999999998E-3</v>
      </c>
      <c r="BS69" s="53">
        <v>6.1100000000000002E-2</v>
      </c>
      <c r="BT69" s="53">
        <v>2.6800000000000001E-2</v>
      </c>
      <c r="BU69" s="53">
        <v>0.1421</v>
      </c>
      <c r="BV69" s="53">
        <v>5.4699999999999999E-2</v>
      </c>
      <c r="BW69" s="53">
        <v>0.27589999999999998</v>
      </c>
      <c r="BX69" s="54">
        <v>0.1051</v>
      </c>
      <c r="BY69" s="64">
        <f>+Fall_Hoy!B69</f>
        <v>0</v>
      </c>
      <c r="BZ69" s="61">
        <f>+Fall_Hoy!C69</f>
        <v>0</v>
      </c>
      <c r="CA69" s="61">
        <f>+Fall_Hoy!D69</f>
        <v>0</v>
      </c>
      <c r="CB69" s="61">
        <f>+Fall_Hoy!E69</f>
        <v>0</v>
      </c>
      <c r="CC69" s="61">
        <f>+Fall_Hoy!F69</f>
        <v>0</v>
      </c>
      <c r="CD69" s="61">
        <f>+Fall_Hoy!G69</f>
        <v>0</v>
      </c>
      <c r="CE69" s="61">
        <f>+Fall_Hoy!H69</f>
        <v>0</v>
      </c>
      <c r="CF69" s="61">
        <f>+Fall_Hoy!I69</f>
        <v>1</v>
      </c>
      <c r="CG69" s="61">
        <f>+Fall_Hoy!J69</f>
        <v>0</v>
      </c>
      <c r="CH69" s="61">
        <f>+Fall_Hoy!K69</f>
        <v>0</v>
      </c>
      <c r="CI69" s="61">
        <f>+Fall_Hoy!L69</f>
        <v>2</v>
      </c>
      <c r="CJ69" s="61">
        <f>+Fall_Hoy!M69</f>
        <v>1</v>
      </c>
      <c r="CK69" s="61">
        <f>+Fall_Hoy!N69</f>
        <v>3</v>
      </c>
      <c r="CL69" s="61">
        <f>+Fall_Hoy!O69</f>
        <v>1</v>
      </c>
      <c r="CM69" s="61">
        <f>+Fall_Hoy!P69</f>
        <v>4</v>
      </c>
      <c r="CN69" s="61">
        <f>+Fall_Hoy!Q69</f>
        <v>4</v>
      </c>
      <c r="CO69" s="61">
        <f>+Fall_Hoy!R69</f>
        <v>1</v>
      </c>
      <c r="CP69" s="61">
        <f>+Fall_Hoy!S69</f>
        <v>5</v>
      </c>
      <c r="CQ69" s="61">
        <f>+Fall_Hoy!T69</f>
        <v>0</v>
      </c>
      <c r="CR69" s="66">
        <f>+Fall_Hoy!U69</f>
        <v>0</v>
      </c>
      <c r="CS69" s="75">
        <f t="shared" si="184"/>
        <v>0.13277926450271138</v>
      </c>
      <c r="CT69" s="76">
        <f t="shared" si="184"/>
        <v>0.24093229290327164</v>
      </c>
      <c r="CU69" s="76">
        <f t="shared" si="185"/>
        <v>0.20728537333853303</v>
      </c>
      <c r="CV69" s="76">
        <f t="shared" si="185"/>
        <v>0.19124380475543923</v>
      </c>
      <c r="CW69" s="76">
        <f t="shared" si="117"/>
        <v>9.0840601577927532E-2</v>
      </c>
      <c r="CX69" s="76">
        <f t="shared" si="126"/>
        <v>9.6020608023121817E-2</v>
      </c>
      <c r="CY69" s="76">
        <f t="shared" si="127"/>
        <v>4.7629494083872008E-2</v>
      </c>
      <c r="CZ69" s="76">
        <f t="shared" si="128"/>
        <v>0.7</v>
      </c>
      <c r="DA69" s="76">
        <f t="shared" si="129"/>
        <v>7.565084624937185E-2</v>
      </c>
      <c r="DB69" s="76">
        <f t="shared" si="130"/>
        <v>8.5227240455795064E-2</v>
      </c>
      <c r="DC69" s="76">
        <f t="shared" si="131"/>
        <v>0.52041802778191315</v>
      </c>
      <c r="DD69" s="76">
        <f t="shared" si="132"/>
        <v>0.53936501423105965</v>
      </c>
      <c r="DE69" s="76">
        <f t="shared" si="133"/>
        <v>0.20728537333853303</v>
      </c>
      <c r="DF69" s="76">
        <f t="shared" si="134"/>
        <v>0.19124380475543923</v>
      </c>
      <c r="DG69" s="76">
        <f t="shared" si="135"/>
        <v>0.13277926450271138</v>
      </c>
      <c r="DH69" s="76">
        <f t="shared" si="136"/>
        <v>0.24093229290327164</v>
      </c>
      <c r="DI69" s="76">
        <f t="shared" si="137"/>
        <v>3.5567519738349609E-2</v>
      </c>
      <c r="DJ69" s="76">
        <f t="shared" si="138"/>
        <v>0.28712627869208607</v>
      </c>
      <c r="DK69" s="76">
        <f t="shared" si="139"/>
        <v>2.9061331190212005E-2</v>
      </c>
      <c r="DL69" s="316">
        <f t="shared" si="140"/>
        <v>7.6437439412087485E-2</v>
      </c>
      <c r="DM69" s="85">
        <f>+'Cas_-14'!B68</f>
        <v>7</v>
      </c>
      <c r="DN69" s="62">
        <f>+'Cas_-14'!C68</f>
        <v>7</v>
      </c>
      <c r="DO69" s="62">
        <f>+'Cas_-14'!D68</f>
        <v>61</v>
      </c>
      <c r="DP69" s="62">
        <f>+'Cas_-14'!E68</f>
        <v>54</v>
      </c>
      <c r="DQ69" s="62">
        <f>+'Cas_-14'!F68</f>
        <v>103</v>
      </c>
      <c r="DR69" s="62">
        <f>+'Cas_-14'!G68</f>
        <v>107</v>
      </c>
      <c r="DS69" s="62">
        <f>+'Cas_-14'!H68</f>
        <v>55</v>
      </c>
      <c r="DT69" s="62">
        <f>+'Cas_-14'!I68</f>
        <v>80</v>
      </c>
      <c r="DU69" s="62">
        <f>+'Cas_-14'!J68</f>
        <v>86</v>
      </c>
      <c r="DV69" s="62">
        <f>+'Cas_-14'!K68</f>
        <v>101</v>
      </c>
      <c r="DW69" s="62">
        <f>+'Cas_-14'!L68</f>
        <v>60</v>
      </c>
      <c r="DX69" s="62">
        <f>+'Cas_-14'!M68</f>
        <v>61</v>
      </c>
      <c r="DY69" s="62">
        <f>+'Cas_-14'!N68</f>
        <v>57</v>
      </c>
      <c r="DZ69" s="62">
        <f>+'Cas_-14'!O68</f>
        <v>51</v>
      </c>
      <c r="EA69" s="62">
        <f>+'Cas_-14'!P68</f>
        <v>21</v>
      </c>
      <c r="EB69" s="62">
        <f>+'Cas_-14'!Q68</f>
        <v>39</v>
      </c>
      <c r="EC69" s="62">
        <f>+'Cas_-14'!R68</f>
        <v>8</v>
      </c>
      <c r="ED69" s="62">
        <f>+'Cas_-14'!S68</f>
        <v>20</v>
      </c>
      <c r="EE69" s="62">
        <f>+'Cas_-14'!T68</f>
        <v>1</v>
      </c>
      <c r="EF69" s="86">
        <f>+'Cas_-14'!U68</f>
        <v>7</v>
      </c>
      <c r="EG69" s="201">
        <f t="shared" si="215"/>
        <v>4.5105801911911863E-3</v>
      </c>
      <c r="EH69" s="91">
        <f t="shared" si="215"/>
        <v>4.9445610899382566E-3</v>
      </c>
      <c r="EI69" s="91">
        <f t="shared" si="215"/>
        <v>3.9722318461064707E-2</v>
      </c>
      <c r="EJ69" s="91">
        <f t="shared" si="215"/>
        <v>3.985585613195039E-2</v>
      </c>
      <c r="EK69" s="91">
        <f t="shared" si="215"/>
        <v>9.0840601577927532E-2</v>
      </c>
      <c r="EL69" s="91">
        <f t="shared" si="215"/>
        <v>9.6020608023121817E-2</v>
      </c>
      <c r="EM69" s="91">
        <f t="shared" si="215"/>
        <v>4.7629494083872008E-2</v>
      </c>
      <c r="EN69" s="91">
        <f t="shared" si="215"/>
        <v>6.7159045795127215E-2</v>
      </c>
      <c r="EO69" s="91">
        <f t="shared" si="215"/>
        <v>7.565084624937185E-2</v>
      </c>
      <c r="EP69" s="91">
        <f t="shared" si="215"/>
        <v>8.5227240455795064E-2</v>
      </c>
      <c r="EQ69" s="91">
        <f t="shared" si="215"/>
        <v>5.9327655167138102E-2</v>
      </c>
      <c r="ER69" s="91">
        <f t="shared" si="215"/>
        <v>6.5802531736189274E-2</v>
      </c>
      <c r="ES69" s="91">
        <f t="shared" si="215"/>
        <v>6.3802437913600463E-2</v>
      </c>
      <c r="ET69" s="91">
        <f t="shared" si="215"/>
        <v>6.0471291063669878E-2</v>
      </c>
      <c r="EU69" s="91">
        <f t="shared" si="215"/>
        <v>4.2592268570857239E-2</v>
      </c>
      <c r="EV69" s="91">
        <f t="shared" si="207"/>
        <v>6.2955608135624883E-2</v>
      </c>
      <c r="EW69" s="91">
        <f t="shared" si="207"/>
        <v>4.0433156438555842E-2</v>
      </c>
      <c r="EX69" s="91">
        <f t="shared" si="207"/>
        <v>6.2823229777828435E-2</v>
      </c>
      <c r="EY69" s="91">
        <f t="shared" si="207"/>
        <v>2.9061331190212005E-2</v>
      </c>
      <c r="EZ69" s="100">
        <f t="shared" si="207"/>
        <v>7.6437439412087485E-2</v>
      </c>
      <c r="FA69" s="119">
        <f t="shared" si="200"/>
        <v>3.1174499259605644</v>
      </c>
      <c r="FB69" s="120">
        <f t="shared" si="72"/>
        <v>3.8270187523918868</v>
      </c>
      <c r="FC69" s="120">
        <f t="shared" si="73"/>
        <v>3.2488628979857053</v>
      </c>
      <c r="FD69" s="120">
        <f t="shared" si="73"/>
        <v>3.1625553447185331</v>
      </c>
      <c r="FE69" s="120">
        <f t="shared" ref="FE69:FT85" si="216">+CW69/EK69</f>
        <v>1</v>
      </c>
      <c r="FF69" s="120">
        <f t="shared" si="216"/>
        <v>1</v>
      </c>
      <c r="FG69" s="120">
        <f t="shared" si="216"/>
        <v>1</v>
      </c>
      <c r="FH69" s="120">
        <f t="shared" si="216"/>
        <v>10.423018845970399</v>
      </c>
      <c r="FI69" s="120">
        <f t="shared" si="216"/>
        <v>1</v>
      </c>
      <c r="FJ69" s="120">
        <f t="shared" si="216"/>
        <v>1</v>
      </c>
      <c r="FK69" s="120">
        <f t="shared" si="216"/>
        <v>8.7719298245614024</v>
      </c>
      <c r="FL69" s="120">
        <f t="shared" si="216"/>
        <v>8.1967213114754109</v>
      </c>
      <c r="FM69" s="120">
        <f t="shared" si="216"/>
        <v>3.2488628979857053</v>
      </c>
      <c r="FN69" s="120">
        <f t="shared" si="216"/>
        <v>3.1625553447185331</v>
      </c>
      <c r="FO69" s="120">
        <f t="shared" si="216"/>
        <v>3.1174499259605644</v>
      </c>
      <c r="FP69" s="120">
        <f t="shared" si="216"/>
        <v>3.8270187523918868</v>
      </c>
      <c r="FQ69" s="120">
        <f t="shared" si="216"/>
        <v>0.87966220971147069</v>
      </c>
      <c r="FR69" s="120">
        <f t="shared" si="216"/>
        <v>4.5703839122486283</v>
      </c>
      <c r="FS69" s="120">
        <f t="shared" si="216"/>
        <v>1</v>
      </c>
      <c r="FT69" s="321">
        <f t="shared" si="121"/>
        <v>1</v>
      </c>
      <c r="FU69" s="85">
        <f>+Cas_Hoy!B68</f>
        <v>7</v>
      </c>
      <c r="FV69" s="62">
        <f>+Cas_Hoy!C68</f>
        <v>7</v>
      </c>
      <c r="FW69" s="62">
        <f>+Cas_Hoy!D68</f>
        <v>65</v>
      </c>
      <c r="FX69" s="62">
        <f>+Cas_Hoy!E68</f>
        <v>68</v>
      </c>
      <c r="FY69" s="62">
        <f>+Cas_Hoy!F68</f>
        <v>118</v>
      </c>
      <c r="FZ69" s="62">
        <f>+Cas_Hoy!G68</f>
        <v>131</v>
      </c>
      <c r="GA69" s="62">
        <f>+Cas_Hoy!H68</f>
        <v>74</v>
      </c>
      <c r="GB69" s="62">
        <f>+Cas_Hoy!I68</f>
        <v>98</v>
      </c>
      <c r="GC69" s="62">
        <f>+Cas_Hoy!J68</f>
        <v>103</v>
      </c>
      <c r="GD69" s="62">
        <f>+Cas_Hoy!K68</f>
        <v>118</v>
      </c>
      <c r="GE69" s="62">
        <f>+Cas_Hoy!L68</f>
        <v>74</v>
      </c>
      <c r="GF69" s="62">
        <f>+Cas_Hoy!M68</f>
        <v>81</v>
      </c>
      <c r="GG69" s="62">
        <f>+Cas_Hoy!N68</f>
        <v>67</v>
      </c>
      <c r="GH69" s="62">
        <f>+Cas_Hoy!O68</f>
        <v>63</v>
      </c>
      <c r="GI69" s="62">
        <f>+Cas_Hoy!P68</f>
        <v>28</v>
      </c>
      <c r="GJ69" s="62">
        <f>+Cas_Hoy!Q68</f>
        <v>43</v>
      </c>
      <c r="GK69" s="62">
        <f>+Cas_Hoy!R68</f>
        <v>8</v>
      </c>
      <c r="GL69" s="62">
        <f>+Cas_Hoy!S68</f>
        <v>21</v>
      </c>
      <c r="GM69" s="62">
        <f>+Cas_Hoy!T68</f>
        <v>2</v>
      </c>
      <c r="GN69" s="590">
        <f>+Cas_Hoy!U68</f>
        <v>7</v>
      </c>
      <c r="GO69" s="543">
        <f t="shared" si="74"/>
        <v>0.17703901933694852</v>
      </c>
      <c r="GP69" s="112">
        <f t="shared" si="75"/>
        <v>0.26564329730360725</v>
      </c>
      <c r="GQ69" s="112">
        <f t="shared" si="76"/>
        <v>0.2436512283102055</v>
      </c>
      <c r="GR69" s="112">
        <f t="shared" si="77"/>
        <v>0.23624234705083672</v>
      </c>
      <c r="GS69" s="323">
        <f t="shared" si="205"/>
        <v>0.10406981539995581</v>
      </c>
      <c r="GT69" s="323">
        <f t="shared" si="205"/>
        <v>0.11755794066382204</v>
      </c>
      <c r="GU69" s="323">
        <f t="shared" si="205"/>
        <v>6.4083319312845985E-2</v>
      </c>
      <c r="GV69" s="323">
        <f t="shared" si="205"/>
        <v>0.7</v>
      </c>
      <c r="GW69" s="323">
        <f t="shared" si="205"/>
        <v>9.0605083298666289E-2</v>
      </c>
      <c r="GX69" s="323">
        <f t="shared" si="205"/>
        <v>9.9572419542414026E-2</v>
      </c>
      <c r="GY69" s="323">
        <f t="shared" si="205"/>
        <v>0.64184890093102609</v>
      </c>
      <c r="GZ69" s="323">
        <f t="shared" si="204"/>
        <v>0.7</v>
      </c>
      <c r="HA69" s="323">
        <f t="shared" si="204"/>
        <v>0.2436512283102055</v>
      </c>
      <c r="HB69" s="323">
        <f t="shared" si="204"/>
        <v>0.23624234705083672</v>
      </c>
      <c r="HC69" s="323">
        <f t="shared" si="204"/>
        <v>0.17703901933694852</v>
      </c>
      <c r="HD69" s="323">
        <f t="shared" si="204"/>
        <v>0.26564329730360725</v>
      </c>
      <c r="HE69" s="323">
        <f t="shared" si="204"/>
        <v>3.5567519738349609E-2</v>
      </c>
      <c r="HF69" s="323">
        <f t="shared" si="204"/>
        <v>0.3014825926266903</v>
      </c>
      <c r="HG69" s="323">
        <f t="shared" si="204"/>
        <v>5.812266238042401E-2</v>
      </c>
      <c r="HH69" s="327">
        <f t="shared" si="204"/>
        <v>7.6437439412087485E-2</v>
      </c>
      <c r="HI69" s="241">
        <f>+CyF_Tot!B68</f>
        <v>0</v>
      </c>
      <c r="HJ69" s="149">
        <f>+CyF_Tot!C68</f>
        <v>996</v>
      </c>
      <c r="HK69" s="149">
        <f>+CyF_Tot!D68</f>
        <v>1126</v>
      </c>
      <c r="HL69" s="149">
        <f>+CyF_Tot!E68</f>
        <v>1193</v>
      </c>
      <c r="HM69" s="149">
        <f>+CyF_Tot!F68</f>
        <v>0</v>
      </c>
      <c r="HN69" s="149">
        <f>+CyF_Tot!G68</f>
        <v>18</v>
      </c>
      <c r="HO69" s="149">
        <f>+CyF_Tot!H68</f>
        <v>23</v>
      </c>
      <c r="HP69" s="557">
        <f>+CyF_Tot!I68</f>
        <v>23</v>
      </c>
      <c r="HQ69" s="93">
        <f t="shared" si="203"/>
        <v>8.5250867080627318E-2</v>
      </c>
      <c r="HR69" s="90">
        <f t="shared" si="203"/>
        <v>7.7768454134025486E-2</v>
      </c>
      <c r="HS69" s="90">
        <f t="shared" si="203"/>
        <v>8.4358416560749661E-2</v>
      </c>
      <c r="HT69" s="90">
        <f t="shared" si="203"/>
        <v>7.4427732911839461E-2</v>
      </c>
      <c r="HU69" s="90">
        <f t="shared" si="203"/>
        <v>6.2285993523038943E-2</v>
      </c>
      <c r="HV69" s="90">
        <f t="shared" si="203"/>
        <v>6.1214245249783993E-2</v>
      </c>
      <c r="HW69" s="90">
        <f t="shared" si="203"/>
        <v>6.3433678123967538E-2</v>
      </c>
      <c r="HX69" s="90">
        <f t="shared" si="203"/>
        <v>6.5436286191232054E-2</v>
      </c>
      <c r="HY69" s="90">
        <f t="shared" si="203"/>
        <v>6.2447899339827029E-2</v>
      </c>
      <c r="HZ69" s="90">
        <f t="shared" si="206"/>
        <v>6.5099270237019641E-2</v>
      </c>
      <c r="IA69" s="90">
        <f t="shared" si="206"/>
        <v>5.555552290832258E-2</v>
      </c>
      <c r="IB69" s="90">
        <f t="shared" si="206"/>
        <v>5.0923753221707113E-2</v>
      </c>
      <c r="IC69" s="90">
        <f t="shared" si="206"/>
        <v>4.9076180516619321E-2</v>
      </c>
      <c r="ID69" s="90">
        <f t="shared" si="206"/>
        <v>4.6329126112504906E-2</v>
      </c>
      <c r="IE69" s="90">
        <f t="shared" si="206"/>
        <v>2.7084554444150217E-2</v>
      </c>
      <c r="IF69" s="90">
        <f t="shared" si="206"/>
        <v>3.4030110297916943E-2</v>
      </c>
      <c r="IG69" s="90">
        <f t="shared" si="206"/>
        <v>1.0868898023478102E-2</v>
      </c>
      <c r="IH69" s="90">
        <f t="shared" si="206"/>
        <v>1.7488111310583077E-2</v>
      </c>
      <c r="II69" s="90">
        <f t="shared" si="206"/>
        <v>1.8902431345179309E-3</v>
      </c>
      <c r="IJ69" s="673">
        <f t="shared" si="206"/>
        <v>5.0306613525170274E-3</v>
      </c>
      <c r="IK69" s="686"/>
      <c r="IL69" s="687"/>
      <c r="IM69" s="687"/>
      <c r="IN69" s="687"/>
      <c r="IO69" s="687"/>
      <c r="IP69" s="687"/>
      <c r="IQ69" s="687"/>
      <c r="IR69" s="687"/>
      <c r="IS69" s="687"/>
      <c r="IT69" s="687"/>
      <c r="IU69" s="687"/>
      <c r="IV69" s="687"/>
      <c r="IW69" s="687"/>
      <c r="IX69" s="687"/>
      <c r="IY69" s="687"/>
      <c r="IZ69" s="687"/>
      <c r="JA69" s="687"/>
      <c r="JB69" s="687"/>
      <c r="JC69" s="687"/>
      <c r="JD69" s="688"/>
      <c r="JF69" s="624">
        <f t="shared" si="214"/>
        <v>0</v>
      </c>
      <c r="JG69" s="625">
        <f t="shared" si="214"/>
        <v>0</v>
      </c>
      <c r="JH69" s="625">
        <f t="shared" si="214"/>
        <v>0</v>
      </c>
      <c r="JI69" s="625">
        <f t="shared" si="214"/>
        <v>0</v>
      </c>
      <c r="JJ69" s="625">
        <f t="shared" si="214"/>
        <v>0</v>
      </c>
      <c r="JK69" s="625">
        <f t="shared" si="214"/>
        <v>0</v>
      </c>
      <c r="JL69" s="625">
        <f t="shared" si="214"/>
        <v>0</v>
      </c>
      <c r="JM69" s="625">
        <f t="shared" si="214"/>
        <v>839.48807243909016</v>
      </c>
      <c r="JN69" s="625">
        <f t="shared" si="214"/>
        <v>0</v>
      </c>
      <c r="JO69" s="625">
        <f t="shared" si="214"/>
        <v>0</v>
      </c>
      <c r="JP69" s="625">
        <f t="shared" si="214"/>
        <v>1977.5885055712699</v>
      </c>
      <c r="JQ69" s="625">
        <f t="shared" si="214"/>
        <v>1078.7300284621194</v>
      </c>
      <c r="JR69" s="625">
        <f t="shared" si="214"/>
        <v>3358.0230480842351</v>
      </c>
      <c r="JS69" s="625">
        <f t="shared" si="214"/>
        <v>1185.7115894837232</v>
      </c>
      <c r="JT69" s="625">
        <f t="shared" si="214"/>
        <v>8112.8130611156648</v>
      </c>
      <c r="JU69" s="625">
        <f t="shared" si="214"/>
        <v>6456.9854498076802</v>
      </c>
      <c r="JV69" s="625">
        <f t="shared" si="209"/>
        <v>5054.1445548194797</v>
      </c>
      <c r="JW69" s="625">
        <f t="shared" si="209"/>
        <v>15705.807444457108</v>
      </c>
      <c r="JX69" s="625">
        <f t="shared" si="209"/>
        <v>0</v>
      </c>
      <c r="JY69" s="626">
        <f t="shared" si="209"/>
        <v>0</v>
      </c>
      <c r="JZ69" s="642">
        <f t="shared" si="210"/>
        <v>0</v>
      </c>
      <c r="KA69" s="625">
        <f t="shared" si="210"/>
        <v>0</v>
      </c>
      <c r="KB69" s="625">
        <f t="shared" si="211"/>
        <v>605.53196286300476</v>
      </c>
      <c r="KC69" s="625">
        <f t="shared" si="211"/>
        <v>605.45785022788471</v>
      </c>
      <c r="KD69" s="625">
        <f t="shared" si="212"/>
        <v>4942.2454605203429</v>
      </c>
      <c r="KE69" s="645">
        <f t="shared" si="212"/>
        <v>5339.6233322314874</v>
      </c>
      <c r="KF69" s="624">
        <f t="shared" si="195"/>
        <v>0</v>
      </c>
      <c r="KG69" s="625">
        <f t="shared" si="196"/>
        <v>605.49490427759633</v>
      </c>
      <c r="KH69" s="626">
        <f t="shared" si="197"/>
        <v>5155.3940270466646</v>
      </c>
    </row>
    <row r="70" spans="1:294" s="649" customFormat="1" ht="14.4">
      <c r="A70" s="510" t="s">
        <v>80</v>
      </c>
      <c r="B70" s="538">
        <v>28714</v>
      </c>
      <c r="C70" s="526">
        <f t="shared" si="198"/>
        <v>1987</v>
      </c>
      <c r="D70" s="517">
        <f t="shared" si="199"/>
        <v>44</v>
      </c>
      <c r="E70" s="495">
        <f t="shared" ref="E70:E133" si="217">(HQ70*BE70)+(HR70*BF70)+(HS70*BG70)+(HT70*BH70)+(HU70*BI70)+(HV70*BJ70)+(HW70*BK70)+(HX70*BL70)+(HY70*BM70)+(HZ70*BN70)+(IA70*BO70)+(IB70*BP70)+(IC70*BQ70)+(ID70*BR70)+(IE70*BS70)+(IF70*BT70)+(IG70*BU70)+(IH70*BV70)+(II70*BW70)+(IJ70*BX70)</f>
        <v>8.0269536615898435E-3</v>
      </c>
      <c r="F70" s="208">
        <f t="shared" si="161"/>
        <v>6.1816535487915304E-2</v>
      </c>
      <c r="G70" s="30">
        <f t="shared" si="162"/>
        <v>3.088186806532089</v>
      </c>
      <c r="H70" s="29">
        <f t="shared" si="163"/>
        <v>0.19090100931930271</v>
      </c>
      <c r="I70" s="33">
        <f t="shared" si="164"/>
        <v>0.21370158057321381</v>
      </c>
      <c r="J70" s="353">
        <f t="shared" si="165"/>
        <v>0.32698957539444068</v>
      </c>
      <c r="K70" s="581">
        <f t="shared" si="202"/>
        <v>4.6862458960911148E-3</v>
      </c>
      <c r="L70" s="354">
        <f t="shared" ref="L70:L133" si="218">+(J70*B70)/HJ70</f>
        <v>5.2896781227470244</v>
      </c>
      <c r="M70" s="355">
        <f t="shared" si="166"/>
        <v>0.36549144652539173</v>
      </c>
      <c r="N70" s="826"/>
      <c r="O70" s="364" t="s">
        <v>226</v>
      </c>
      <c r="P70" s="20" t="s">
        <v>238</v>
      </c>
      <c r="Q70" s="20"/>
      <c r="R70" s="20"/>
      <c r="S70" s="166">
        <f t="shared" si="167"/>
        <v>1987</v>
      </c>
      <c r="T70" s="167">
        <f t="shared" si="168"/>
        <v>6919.9693529288852</v>
      </c>
      <c r="U70" s="166">
        <f t="shared" si="169"/>
        <v>66</v>
      </c>
      <c r="V70" s="168">
        <f t="shared" si="170"/>
        <v>3.4357105674128058E-2</v>
      </c>
      <c r="W70" s="167">
        <f t="shared" si="171"/>
        <v>229.85303336351606</v>
      </c>
      <c r="X70" s="166">
        <f t="shared" si="172"/>
        <v>212</v>
      </c>
      <c r="Y70" s="168">
        <f t="shared" si="173"/>
        <v>0.11943661971830986</v>
      </c>
      <c r="Z70" s="167">
        <f t="shared" si="174"/>
        <v>738.31580413735458</v>
      </c>
      <c r="AA70" s="166">
        <f t="shared" si="175"/>
        <v>44</v>
      </c>
      <c r="AB70" s="167">
        <f t="shared" si="176"/>
        <v>1532.3535557567736</v>
      </c>
      <c r="AC70" s="169">
        <f t="shared" si="177"/>
        <v>2.214393558127831E-2</v>
      </c>
      <c r="AD70" s="166">
        <f t="shared" si="178"/>
        <v>0</v>
      </c>
      <c r="AE70" s="168">
        <f t="shared" si="179"/>
        <v>0</v>
      </c>
      <c r="AF70" s="167">
        <f t="shared" si="180"/>
        <v>0</v>
      </c>
      <c r="AG70" s="166">
        <f t="shared" si="181"/>
        <v>1</v>
      </c>
      <c r="AH70" s="168">
        <f t="shared" si="182"/>
        <v>2.3255813953488372E-2</v>
      </c>
      <c r="AI70" s="365">
        <f t="shared" si="183"/>
        <v>34.826217176290314</v>
      </c>
      <c r="AJ70" s="830"/>
      <c r="AK70" s="85">
        <v>2219.0285446562289</v>
      </c>
      <c r="AL70" s="62">
        <v>2144.1855638884881</v>
      </c>
      <c r="AM70" s="62">
        <v>2242.0093717622199</v>
      </c>
      <c r="AN70" s="62">
        <v>2149.9991940945874</v>
      </c>
      <c r="AO70" s="62">
        <v>1809.3708460169371</v>
      </c>
      <c r="AP70" s="62">
        <v>1713.4726172205787</v>
      </c>
      <c r="AQ70" s="62">
        <v>1875.8262799858153</v>
      </c>
      <c r="AR70" s="62">
        <v>1895.687558349302</v>
      </c>
      <c r="AS70" s="62">
        <v>1905.4846639185985</v>
      </c>
      <c r="AT70" s="62">
        <v>1943.6226755996836</v>
      </c>
      <c r="AU70" s="62">
        <v>1381.8427510888794</v>
      </c>
      <c r="AV70" s="62">
        <v>1558.1549491547476</v>
      </c>
      <c r="AW70" s="62">
        <v>1262.2207587992184</v>
      </c>
      <c r="AX70" s="62">
        <v>1482.9489057687515</v>
      </c>
      <c r="AY70" s="62">
        <v>892.40584247158085</v>
      </c>
      <c r="AZ70" s="62">
        <v>1121.7270000216615</v>
      </c>
      <c r="BA70" s="62">
        <v>290.49865349265889</v>
      </c>
      <c r="BB70" s="62">
        <v>610.03269064713879</v>
      </c>
      <c r="BC70" s="62">
        <v>36.312331686582361</v>
      </c>
      <c r="BD70" s="86">
        <v>179.16905218341876</v>
      </c>
      <c r="BE70" s="258">
        <v>2.0000000000000002E-5</v>
      </c>
      <c r="BF70" s="43">
        <v>2.0000000000000002E-5</v>
      </c>
      <c r="BG70" s="53">
        <v>5.0000000000000002E-5</v>
      </c>
      <c r="BH70" s="53">
        <v>4.0000000000000003E-5</v>
      </c>
      <c r="BI70" s="53">
        <v>1.2518952302791728E-4</v>
      </c>
      <c r="BJ70" s="53">
        <v>1.2406223545552731E-4</v>
      </c>
      <c r="BK70" s="53">
        <v>3.4000000000000002E-4</v>
      </c>
      <c r="BL70" s="53">
        <v>1.8000000000000001E-4</v>
      </c>
      <c r="BM70" s="53">
        <v>8.9999999999999998E-4</v>
      </c>
      <c r="BN70" s="53">
        <v>5.0000000000000001E-4</v>
      </c>
      <c r="BO70" s="53">
        <v>3.8E-3</v>
      </c>
      <c r="BP70" s="53">
        <v>2E-3</v>
      </c>
      <c r="BQ70" s="53">
        <v>1.6199999999999999E-2</v>
      </c>
      <c r="BR70" s="53">
        <v>6.1999999999999998E-3</v>
      </c>
      <c r="BS70" s="53">
        <v>6.1100000000000002E-2</v>
      </c>
      <c r="BT70" s="53">
        <v>2.6800000000000001E-2</v>
      </c>
      <c r="BU70" s="53">
        <v>0.1421</v>
      </c>
      <c r="BV70" s="53">
        <v>5.4699999999999999E-2</v>
      </c>
      <c r="BW70" s="53">
        <v>0.27589999999999998</v>
      </c>
      <c r="BX70" s="54">
        <v>0.1051</v>
      </c>
      <c r="BY70" s="64">
        <f>+Fall_Hoy!B70</f>
        <v>0</v>
      </c>
      <c r="BZ70" s="61">
        <f>+Fall_Hoy!C70</f>
        <v>0</v>
      </c>
      <c r="CA70" s="61">
        <f>+Fall_Hoy!D70</f>
        <v>0</v>
      </c>
      <c r="CB70" s="61">
        <f>+Fall_Hoy!E70</f>
        <v>0</v>
      </c>
      <c r="CC70" s="61">
        <f>+Fall_Hoy!F70</f>
        <v>0</v>
      </c>
      <c r="CD70" s="61">
        <f>+Fall_Hoy!G70</f>
        <v>0</v>
      </c>
      <c r="CE70" s="61">
        <f>+Fall_Hoy!H70</f>
        <v>2</v>
      </c>
      <c r="CF70" s="61">
        <f>+Fall_Hoy!I70</f>
        <v>0</v>
      </c>
      <c r="CG70" s="61">
        <f>+Fall_Hoy!J70</f>
        <v>0</v>
      </c>
      <c r="CH70" s="61">
        <f>+Fall_Hoy!K70</f>
        <v>1</v>
      </c>
      <c r="CI70" s="61">
        <f>+Fall_Hoy!L70</f>
        <v>0</v>
      </c>
      <c r="CJ70" s="61">
        <f>+Fall_Hoy!M70</f>
        <v>2</v>
      </c>
      <c r="CK70" s="61">
        <f>+Fall_Hoy!N70</f>
        <v>9</v>
      </c>
      <c r="CL70" s="61">
        <f>+Fall_Hoy!O70</f>
        <v>7</v>
      </c>
      <c r="CM70" s="61">
        <f>+Fall_Hoy!P70</f>
        <v>9</v>
      </c>
      <c r="CN70" s="61">
        <f>+Fall_Hoy!Q70</f>
        <v>1</v>
      </c>
      <c r="CO70" s="61">
        <f>+Fall_Hoy!R70</f>
        <v>10</v>
      </c>
      <c r="CP70" s="61">
        <f>+Fall_Hoy!S70</f>
        <v>2</v>
      </c>
      <c r="CQ70" s="61">
        <f>+Fall_Hoy!T70</f>
        <v>0</v>
      </c>
      <c r="CR70" s="66">
        <f>+Fall_Hoy!U70</f>
        <v>0</v>
      </c>
      <c r="CS70" s="75">
        <f t="shared" si="184"/>
        <v>0.16505888015443768</v>
      </c>
      <c r="CT70" s="76">
        <f t="shared" si="184"/>
        <v>3.3264272710829233E-2</v>
      </c>
      <c r="CU70" s="76">
        <f t="shared" si="185"/>
        <v>0.44014135537120241</v>
      </c>
      <c r="CV70" s="76">
        <f t="shared" si="185"/>
        <v>0.7</v>
      </c>
      <c r="CW70" s="76">
        <f t="shared" si="117"/>
        <v>9.5060667291413811E-2</v>
      </c>
      <c r="CX70" s="76">
        <f t="shared" si="126"/>
        <v>0.11263675769331231</v>
      </c>
      <c r="CY70" s="76">
        <f t="shared" si="127"/>
        <v>0.7</v>
      </c>
      <c r="CZ70" s="76">
        <f t="shared" si="128"/>
        <v>0.10444759165503593</v>
      </c>
      <c r="DA70" s="76">
        <f t="shared" si="129"/>
        <v>9.7088160037746243E-2</v>
      </c>
      <c r="DB70" s="76">
        <f t="shared" si="130"/>
        <v>0.7</v>
      </c>
      <c r="DC70" s="76">
        <f t="shared" si="131"/>
        <v>0.10348500210122846</v>
      </c>
      <c r="DD70" s="76">
        <f t="shared" si="132"/>
        <v>0.64178469576627806</v>
      </c>
      <c r="DE70" s="76">
        <f t="shared" si="133"/>
        <v>0.44014135537120241</v>
      </c>
      <c r="DF70" s="76">
        <f t="shared" si="134"/>
        <v>0.7</v>
      </c>
      <c r="DG70" s="76">
        <f t="shared" si="135"/>
        <v>0.16505888015443768</v>
      </c>
      <c r="DH70" s="76">
        <f t="shared" si="136"/>
        <v>3.3264272710829233E-2</v>
      </c>
      <c r="DI70" s="76">
        <f t="shared" si="137"/>
        <v>0.24224889145207701</v>
      </c>
      <c r="DJ70" s="76">
        <f t="shared" si="138"/>
        <v>5.9936249087244757E-2</v>
      </c>
      <c r="DK70" s="76">
        <f t="shared" si="139"/>
        <v>0.11015541592108848</v>
      </c>
      <c r="DL70" s="316">
        <f t="shared" si="140"/>
        <v>3.3487926217624267E-2</v>
      </c>
      <c r="DM70" s="85">
        <f>+'Cas_-14'!B69</f>
        <v>3</v>
      </c>
      <c r="DN70" s="62">
        <f>+'Cas_-14'!C69</f>
        <v>5</v>
      </c>
      <c r="DO70" s="62">
        <f>+'Cas_-14'!D69</f>
        <v>41</v>
      </c>
      <c r="DP70" s="62">
        <f>+'Cas_-14'!E69</f>
        <v>64</v>
      </c>
      <c r="DQ70" s="62">
        <f>+'Cas_-14'!F69</f>
        <v>172</v>
      </c>
      <c r="DR70" s="62">
        <f>+'Cas_-14'!G69</f>
        <v>193</v>
      </c>
      <c r="DS70" s="62">
        <f>+'Cas_-14'!H69</f>
        <v>196</v>
      </c>
      <c r="DT70" s="62">
        <f>+'Cas_-14'!I69</f>
        <v>198</v>
      </c>
      <c r="DU70" s="62">
        <f>+'Cas_-14'!J69</f>
        <v>185</v>
      </c>
      <c r="DV70" s="62">
        <f>+'Cas_-14'!K69</f>
        <v>167</v>
      </c>
      <c r="DW70" s="62">
        <f>+'Cas_-14'!L69</f>
        <v>143</v>
      </c>
      <c r="DX70" s="62">
        <f>+'Cas_-14'!M69</f>
        <v>106</v>
      </c>
      <c r="DY70" s="62">
        <f>+'Cas_-14'!N69</f>
        <v>76</v>
      </c>
      <c r="DZ70" s="62">
        <f>+'Cas_-14'!O69</f>
        <v>72</v>
      </c>
      <c r="EA70" s="62">
        <f>+'Cas_-14'!P69</f>
        <v>46</v>
      </c>
      <c r="EB70" s="62">
        <f>+'Cas_-14'!Q69</f>
        <v>45</v>
      </c>
      <c r="EC70" s="62">
        <f>+'Cas_-14'!R69</f>
        <v>20</v>
      </c>
      <c r="ED70" s="62">
        <f>+'Cas_-14'!S69</f>
        <v>22</v>
      </c>
      <c r="EE70" s="62">
        <f>+'Cas_-14'!T69</f>
        <v>4</v>
      </c>
      <c r="EF70" s="86">
        <f>+'Cas_-14'!U69</f>
        <v>6</v>
      </c>
      <c r="EG70" s="201">
        <f t="shared" si="215"/>
        <v>1.3519429514435375E-3</v>
      </c>
      <c r="EH70" s="90">
        <f t="shared" si="215"/>
        <v>2.3318877266072448E-3</v>
      </c>
      <c r="EI70" s="90">
        <f t="shared" si="215"/>
        <v>1.8287167090552343E-2</v>
      </c>
      <c r="EJ70" s="90">
        <f t="shared" si="215"/>
        <v>2.9767453018489074E-2</v>
      </c>
      <c r="EK70" s="90">
        <f t="shared" si="215"/>
        <v>9.5060667291413811E-2</v>
      </c>
      <c r="EL70" s="90">
        <f t="shared" si="215"/>
        <v>0.11263675769331231</v>
      </c>
      <c r="EM70" s="90">
        <f t="shared" si="215"/>
        <v>0.10448728759759253</v>
      </c>
      <c r="EN70" s="90">
        <f t="shared" si="215"/>
        <v>0.10444759165503593</v>
      </c>
      <c r="EO70" s="90">
        <f t="shared" si="215"/>
        <v>9.7088160037746243E-2</v>
      </c>
      <c r="EP70" s="90">
        <f t="shared" si="215"/>
        <v>8.5922026994500855E-2</v>
      </c>
      <c r="EQ70" s="90">
        <f t="shared" si="215"/>
        <v>0.10348500210122846</v>
      </c>
      <c r="ER70" s="90">
        <f t="shared" si="215"/>
        <v>6.8029177751225467E-2</v>
      </c>
      <c r="ES70" s="90">
        <f t="shared" si="215"/>
        <v>6.0211337414780491E-2</v>
      </c>
      <c r="ET70" s="90">
        <f t="shared" si="215"/>
        <v>4.8551908781156318E-2</v>
      </c>
      <c r="EU70" s="90">
        <f t="shared" si="215"/>
        <v>5.1546054284673619E-2</v>
      </c>
      <c r="EV70" s="90">
        <f t="shared" si="207"/>
        <v>4.0116712889260053E-2</v>
      </c>
      <c r="EW70" s="90">
        <f t="shared" si="207"/>
        <v>6.8847134950680289E-2</v>
      </c>
      <c r="EX70" s="90">
        <f t="shared" si="207"/>
        <v>3.6063641075795169E-2</v>
      </c>
      <c r="EY70" s="90">
        <f t="shared" si="207"/>
        <v>0.11015541592108848</v>
      </c>
      <c r="EZ70" s="99">
        <f t="shared" si="207"/>
        <v>3.3487926217624267E-2</v>
      </c>
      <c r="FA70" s="119">
        <f t="shared" si="200"/>
        <v>3.2021632391660142</v>
      </c>
      <c r="FB70" s="120">
        <f t="shared" si="200"/>
        <v>0.82918739635157546</v>
      </c>
      <c r="FC70" s="120">
        <f t="shared" ref="FC70:FD133" si="219">+FM70</f>
        <v>7.3099415204678362</v>
      </c>
      <c r="FD70" s="120">
        <f t="shared" si="219"/>
        <v>14.417558806085083</v>
      </c>
      <c r="FE70" s="120">
        <f t="shared" si="216"/>
        <v>1</v>
      </c>
      <c r="FF70" s="120">
        <f t="shared" si="216"/>
        <v>1</v>
      </c>
      <c r="FG70" s="120">
        <f t="shared" si="216"/>
        <v>6.6993795713779107</v>
      </c>
      <c r="FH70" s="120">
        <f t="shared" si="216"/>
        <v>1</v>
      </c>
      <c r="FI70" s="120">
        <f t="shared" si="216"/>
        <v>1</v>
      </c>
      <c r="FJ70" s="120">
        <f t="shared" si="216"/>
        <v>8.1469213947292118</v>
      </c>
      <c r="FK70" s="120">
        <f t="shared" si="216"/>
        <v>1</v>
      </c>
      <c r="FL70" s="120">
        <f t="shared" si="216"/>
        <v>9.433962264150944</v>
      </c>
      <c r="FM70" s="120">
        <f t="shared" si="216"/>
        <v>7.3099415204678362</v>
      </c>
      <c r="FN70" s="120">
        <f t="shared" si="216"/>
        <v>14.417558806085083</v>
      </c>
      <c r="FO70" s="120">
        <f t="shared" si="216"/>
        <v>3.2021632391660142</v>
      </c>
      <c r="FP70" s="120">
        <f t="shared" si="216"/>
        <v>0.82918739635157546</v>
      </c>
      <c r="FQ70" s="120">
        <f t="shared" si="216"/>
        <v>3.5186488388458832</v>
      </c>
      <c r="FR70" s="120">
        <f t="shared" si="216"/>
        <v>1.6619577862722288</v>
      </c>
      <c r="FS70" s="120">
        <f t="shared" si="216"/>
        <v>1</v>
      </c>
      <c r="FT70" s="321">
        <f t="shared" si="121"/>
        <v>1</v>
      </c>
      <c r="FU70" s="85">
        <f>+Cas_Hoy!B69</f>
        <v>4</v>
      </c>
      <c r="FV70" s="62">
        <f>+Cas_Hoy!C69</f>
        <v>5</v>
      </c>
      <c r="FW70" s="62">
        <f>+Cas_Hoy!D69</f>
        <v>48</v>
      </c>
      <c r="FX70" s="62">
        <f>+Cas_Hoy!E69</f>
        <v>71</v>
      </c>
      <c r="FY70" s="62">
        <f>+Cas_Hoy!F69</f>
        <v>191</v>
      </c>
      <c r="FZ70" s="62">
        <f>+Cas_Hoy!G69</f>
        <v>209</v>
      </c>
      <c r="GA70" s="62">
        <f>+Cas_Hoy!H69</f>
        <v>218</v>
      </c>
      <c r="GB70" s="62">
        <f>+Cas_Hoy!I69</f>
        <v>219</v>
      </c>
      <c r="GC70" s="62">
        <f>+Cas_Hoy!J69</f>
        <v>204</v>
      </c>
      <c r="GD70" s="62">
        <f>+Cas_Hoy!K69</f>
        <v>188</v>
      </c>
      <c r="GE70" s="62">
        <f>+Cas_Hoy!L69</f>
        <v>162</v>
      </c>
      <c r="GF70" s="62">
        <f>+Cas_Hoy!M69</f>
        <v>124</v>
      </c>
      <c r="GG70" s="62">
        <f>+Cas_Hoy!N69</f>
        <v>86</v>
      </c>
      <c r="GH70" s="62">
        <f>+Cas_Hoy!O69</f>
        <v>84</v>
      </c>
      <c r="GI70" s="62">
        <f>+Cas_Hoy!P69</f>
        <v>50</v>
      </c>
      <c r="GJ70" s="62">
        <f>+Cas_Hoy!Q69</f>
        <v>51</v>
      </c>
      <c r="GK70" s="62">
        <f>+Cas_Hoy!R69</f>
        <v>23</v>
      </c>
      <c r="GL70" s="62">
        <f>+Cas_Hoy!S69</f>
        <v>24</v>
      </c>
      <c r="GM70" s="62">
        <f>+Cas_Hoy!T69</f>
        <v>6</v>
      </c>
      <c r="GN70" s="590">
        <f>+Cas_Hoy!U69</f>
        <v>6</v>
      </c>
      <c r="GO70" s="543">
        <f t="shared" ref="GO70:GP133" si="220">+HC70</f>
        <v>0.17941182625482358</v>
      </c>
      <c r="GP70" s="112">
        <f t="shared" si="220"/>
        <v>3.7699509072273124E-2</v>
      </c>
      <c r="GQ70" s="112">
        <f t="shared" ref="GQ70:GR133" si="221">+HA70</f>
        <v>0.49805469160425536</v>
      </c>
      <c r="GR70" s="112">
        <f t="shared" si="221"/>
        <v>0.7</v>
      </c>
      <c r="GS70" s="323">
        <f t="shared" si="205"/>
        <v>0.1055615549573258</v>
      </c>
      <c r="GT70" s="323">
        <f t="shared" si="205"/>
        <v>0.12197451998913095</v>
      </c>
      <c r="GU70" s="323">
        <f t="shared" si="205"/>
        <v>0.7</v>
      </c>
      <c r="GV70" s="323">
        <f t="shared" si="205"/>
        <v>0.11552536652753975</v>
      </c>
      <c r="GW70" s="323">
        <f t="shared" si="205"/>
        <v>0.10705937647405532</v>
      </c>
      <c r="GX70" s="323">
        <f t="shared" si="205"/>
        <v>0.7</v>
      </c>
      <c r="GY70" s="323">
        <f t="shared" si="205"/>
        <v>0.11723475762516791</v>
      </c>
      <c r="GZ70" s="323">
        <f t="shared" si="204"/>
        <v>0.7</v>
      </c>
      <c r="HA70" s="323">
        <f t="shared" si="204"/>
        <v>0.49805469160425536</v>
      </c>
      <c r="HB70" s="323">
        <f t="shared" si="204"/>
        <v>0.7</v>
      </c>
      <c r="HC70" s="323">
        <f t="shared" ref="HC70:HH112" si="222">MIN(+(GI70*FO70)/AY70,0.7)</f>
        <v>0.17941182625482358</v>
      </c>
      <c r="HD70" s="323">
        <f t="shared" si="222"/>
        <v>3.7699509072273124E-2</v>
      </c>
      <c r="HE70" s="323">
        <f t="shared" si="222"/>
        <v>0.27858622516988857</v>
      </c>
      <c r="HF70" s="323">
        <f t="shared" si="222"/>
        <v>6.5384999004267003E-2</v>
      </c>
      <c r="HG70" s="323">
        <f t="shared" si="222"/>
        <v>0.16523312388163269</v>
      </c>
      <c r="HH70" s="327">
        <f t="shared" si="222"/>
        <v>3.3487926217624267E-2</v>
      </c>
      <c r="HI70" s="241">
        <f>+CyF_Tot!B69</f>
        <v>0</v>
      </c>
      <c r="HJ70" s="149">
        <f>+CyF_Tot!C69</f>
        <v>1775</v>
      </c>
      <c r="HK70" s="149">
        <f>+CyF_Tot!D69</f>
        <v>1921</v>
      </c>
      <c r="HL70" s="149">
        <f>+CyF_Tot!E69</f>
        <v>1987</v>
      </c>
      <c r="HM70" s="149">
        <f>+CyF_Tot!F69</f>
        <v>0</v>
      </c>
      <c r="HN70" s="149">
        <f>+CyF_Tot!G69</f>
        <v>43</v>
      </c>
      <c r="HO70" s="149">
        <f>+CyF_Tot!H69</f>
        <v>44</v>
      </c>
      <c r="HP70" s="557">
        <f>+CyF_Tot!I69</f>
        <v>44</v>
      </c>
      <c r="HQ70" s="93">
        <f t="shared" si="203"/>
        <v>7.7280370016585248E-2</v>
      </c>
      <c r="HR70" s="90">
        <f t="shared" si="203"/>
        <v>7.4673872114246989E-2</v>
      </c>
      <c r="HS70" s="90">
        <f t="shared" si="203"/>
        <v>7.8080705292269278E-2</v>
      </c>
      <c r="HT70" s="90">
        <f t="shared" si="203"/>
        <v>7.4876338862387246E-2</v>
      </c>
      <c r="HU70" s="90">
        <f t="shared" si="203"/>
        <v>6.301354203583398E-2</v>
      </c>
      <c r="HV70" s="90">
        <f t="shared" si="203"/>
        <v>5.9673769492950432E-2</v>
      </c>
      <c r="HW70" s="90">
        <f t="shared" si="203"/>
        <v>6.5327933411778755E-2</v>
      </c>
      <c r="HX70" s="90">
        <f t="shared" si="203"/>
        <v>6.6019626605464302E-2</v>
      </c>
      <c r="HY70" s="90">
        <f t="shared" si="203"/>
        <v>6.6360822731719671E-2</v>
      </c>
      <c r="HZ70" s="90">
        <f t="shared" si="206"/>
        <v>6.7689025409197037E-2</v>
      </c>
      <c r="IA70" s="90">
        <f t="shared" si="206"/>
        <v>4.8124355752903789E-2</v>
      </c>
      <c r="IB70" s="90">
        <f t="shared" si="206"/>
        <v>5.4264642653574828E-2</v>
      </c>
      <c r="IC70" s="90">
        <f t="shared" si="206"/>
        <v>4.3958374270363532E-2</v>
      </c>
      <c r="ID70" s="90">
        <f t="shared" si="206"/>
        <v>5.1645500653644615E-2</v>
      </c>
      <c r="IE70" s="90">
        <f t="shared" si="206"/>
        <v>3.1079119679305597E-2</v>
      </c>
      <c r="IF70" s="90">
        <f t="shared" si="206"/>
        <v>3.9065508115262992E-2</v>
      </c>
      <c r="IG70" s="90">
        <f t="shared" si="206"/>
        <v>1.0116969195955245E-2</v>
      </c>
      <c r="IH70" s="90">
        <f t="shared" si="206"/>
        <v>2.1245130969113978E-2</v>
      </c>
      <c r="II70" s="90">
        <f t="shared" si="206"/>
        <v>1.2646211494944056E-3</v>
      </c>
      <c r="IJ70" s="673">
        <f t="shared" si="206"/>
        <v>6.2397803226098333E-3</v>
      </c>
      <c r="IK70" s="686"/>
      <c r="IL70" s="687"/>
      <c r="IM70" s="687"/>
      <c r="IN70" s="687"/>
      <c r="IO70" s="687"/>
      <c r="IP70" s="687"/>
      <c r="IQ70" s="687"/>
      <c r="IR70" s="687"/>
      <c r="IS70" s="687"/>
      <c r="IT70" s="687"/>
      <c r="IU70" s="687"/>
      <c r="IV70" s="687"/>
      <c r="IW70" s="687"/>
      <c r="IX70" s="687"/>
      <c r="IY70" s="687"/>
      <c r="IZ70" s="687"/>
      <c r="JA70" s="687"/>
      <c r="JB70" s="687"/>
      <c r="JC70" s="687"/>
      <c r="JD70" s="688"/>
      <c r="JF70" s="624">
        <f t="shared" si="214"/>
        <v>0</v>
      </c>
      <c r="JG70" s="625">
        <f t="shared" si="214"/>
        <v>0</v>
      </c>
      <c r="JH70" s="625">
        <f t="shared" si="214"/>
        <v>0</v>
      </c>
      <c r="JI70" s="625">
        <f t="shared" si="214"/>
        <v>0</v>
      </c>
      <c r="JJ70" s="625">
        <f t="shared" si="214"/>
        <v>0</v>
      </c>
      <c r="JK70" s="625">
        <f t="shared" si="214"/>
        <v>0</v>
      </c>
      <c r="JL70" s="625">
        <f t="shared" si="214"/>
        <v>1066.1968122203318</v>
      </c>
      <c r="JM70" s="625">
        <f t="shared" si="214"/>
        <v>0</v>
      </c>
      <c r="JN70" s="625">
        <f t="shared" si="214"/>
        <v>0</v>
      </c>
      <c r="JO70" s="625">
        <f t="shared" si="214"/>
        <v>514.50315565569372</v>
      </c>
      <c r="JP70" s="625">
        <f t="shared" si="214"/>
        <v>0</v>
      </c>
      <c r="JQ70" s="625">
        <f t="shared" si="214"/>
        <v>1283.569391532556</v>
      </c>
      <c r="JR70" s="625">
        <f t="shared" si="214"/>
        <v>7130.2899570134796</v>
      </c>
      <c r="JS70" s="625">
        <f t="shared" si="214"/>
        <v>4720.3244648346417</v>
      </c>
      <c r="JT70" s="625">
        <f t="shared" si="214"/>
        <v>10085.097577436143</v>
      </c>
      <c r="JU70" s="625">
        <f t="shared" si="214"/>
        <v>891.48250865022339</v>
      </c>
      <c r="JV70" s="625">
        <f t="shared" si="209"/>
        <v>34423.567475340147</v>
      </c>
      <c r="JW70" s="625">
        <f t="shared" si="209"/>
        <v>3278.5128250722878</v>
      </c>
      <c r="JX70" s="625">
        <f t="shared" si="209"/>
        <v>0</v>
      </c>
      <c r="JY70" s="626">
        <f t="shared" si="209"/>
        <v>0</v>
      </c>
      <c r="JZ70" s="642">
        <f t="shared" si="210"/>
        <v>0</v>
      </c>
      <c r="KA70" s="625">
        <f t="shared" si="210"/>
        <v>0</v>
      </c>
      <c r="KB70" s="625">
        <f t="shared" si="211"/>
        <v>387.36015198218843</v>
      </c>
      <c r="KC70" s="625">
        <f t="shared" si="211"/>
        <v>555.81646165893255</v>
      </c>
      <c r="KD70" s="625">
        <f t="shared" si="212"/>
        <v>11283.781688846331</v>
      </c>
      <c r="KE70" s="645">
        <f t="shared" si="212"/>
        <v>2946.4821762397023</v>
      </c>
      <c r="KF70" s="624">
        <f t="shared" si="195"/>
        <v>0</v>
      </c>
      <c r="KG70" s="625">
        <f t="shared" si="196"/>
        <v>473.45710111460596</v>
      </c>
      <c r="KH70" s="626">
        <f t="shared" si="197"/>
        <v>6467.7380667457437</v>
      </c>
    </row>
    <row r="71" spans="1:294" s="649" customFormat="1" ht="14.4">
      <c r="A71" s="511" t="s">
        <v>81</v>
      </c>
      <c r="B71" s="539">
        <v>61783</v>
      </c>
      <c r="C71" s="527">
        <f t="shared" si="198"/>
        <v>6147</v>
      </c>
      <c r="D71" s="518">
        <f t="shared" si="199"/>
        <v>102</v>
      </c>
      <c r="E71" s="496">
        <f t="shared" si="217"/>
        <v>6.2301836266157882E-3</v>
      </c>
      <c r="F71" s="209">
        <f t="shared" si="161"/>
        <v>8.5638444232232172E-2</v>
      </c>
      <c r="G71" s="28">
        <f t="shared" si="162"/>
        <v>3.0942939138522667</v>
      </c>
      <c r="H71" s="27">
        <f t="shared" si="163"/>
        <v>0.26499051677957275</v>
      </c>
      <c r="I71" s="34">
        <f t="shared" si="164"/>
        <v>0.30786178541750781</v>
      </c>
      <c r="J71" s="340">
        <f t="shared" si="165"/>
        <v>0.41069750045037767</v>
      </c>
      <c r="K71" s="582">
        <f t="shared" si="202"/>
        <v>4.0198432594259837E-3</v>
      </c>
      <c r="L71" s="341">
        <f t="shared" si="218"/>
        <v>4.7957141694057235</v>
      </c>
      <c r="M71" s="342">
        <f t="shared" si="166"/>
        <v>0.47574465701386592</v>
      </c>
      <c r="N71" s="826"/>
      <c r="O71" s="366" t="s">
        <v>230</v>
      </c>
      <c r="P71" s="21" t="s">
        <v>238</v>
      </c>
      <c r="Q71" s="21"/>
      <c r="R71" s="21" t="s">
        <v>239</v>
      </c>
      <c r="S71" s="170">
        <f t="shared" si="167"/>
        <v>6147</v>
      </c>
      <c r="T71" s="171">
        <f t="shared" si="168"/>
        <v>9949.3388148843533</v>
      </c>
      <c r="U71" s="170">
        <f t="shared" si="169"/>
        <v>329</v>
      </c>
      <c r="V71" s="172">
        <f t="shared" si="170"/>
        <v>5.6548642145067031E-2</v>
      </c>
      <c r="W71" s="171">
        <f t="shared" si="171"/>
        <v>532.50894258938547</v>
      </c>
      <c r="X71" s="170">
        <f t="shared" si="172"/>
        <v>856</v>
      </c>
      <c r="Y71" s="172">
        <f t="shared" si="173"/>
        <v>0.16178416178416177</v>
      </c>
      <c r="Z71" s="171">
        <f t="shared" si="174"/>
        <v>1385.4943916611367</v>
      </c>
      <c r="AA71" s="170">
        <f t="shared" si="175"/>
        <v>102</v>
      </c>
      <c r="AB71" s="171">
        <f t="shared" si="176"/>
        <v>1650.9395788485506</v>
      </c>
      <c r="AC71" s="173">
        <f t="shared" si="177"/>
        <v>1.6593460224499756E-2</v>
      </c>
      <c r="AD71" s="170">
        <f t="shared" si="178"/>
        <v>1</v>
      </c>
      <c r="AE71" s="172">
        <f t="shared" si="179"/>
        <v>9.9009900990099011E-3</v>
      </c>
      <c r="AF71" s="171">
        <f t="shared" si="180"/>
        <v>16.185682145574024</v>
      </c>
      <c r="AG71" s="170">
        <f t="shared" si="181"/>
        <v>13</v>
      </c>
      <c r="AH71" s="172">
        <f t="shared" si="182"/>
        <v>0.14606741573033707</v>
      </c>
      <c r="AI71" s="367">
        <f t="shared" si="183"/>
        <v>210.41386789246232</v>
      </c>
      <c r="AJ71" s="830"/>
      <c r="AK71" s="85">
        <v>5516.879461414379</v>
      </c>
      <c r="AL71" s="62">
        <v>5070.9689893685463</v>
      </c>
      <c r="AM71" s="62">
        <v>4878.4898056421061</v>
      </c>
      <c r="AN71" s="62">
        <v>4530.0186785456472</v>
      </c>
      <c r="AO71" s="62">
        <v>4538.9673309134723</v>
      </c>
      <c r="AP71" s="62">
        <v>4629.0642757122623</v>
      </c>
      <c r="AQ71" s="62">
        <v>4368.731541972963</v>
      </c>
      <c r="AR71" s="62">
        <v>4188.1567389317825</v>
      </c>
      <c r="AS71" s="62">
        <v>3729.5604597783395</v>
      </c>
      <c r="AT71" s="62">
        <v>3906.8785709336266</v>
      </c>
      <c r="AU71" s="62">
        <v>3177.1661957327583</v>
      </c>
      <c r="AV71" s="62">
        <v>3255.6518642855581</v>
      </c>
      <c r="AW71" s="62">
        <v>2363.8073307621275</v>
      </c>
      <c r="AX71" s="62">
        <v>2534.3038918663451</v>
      </c>
      <c r="AY71" s="62">
        <v>1401.1338088264347</v>
      </c>
      <c r="AZ71" s="62">
        <v>1960.4395599781978</v>
      </c>
      <c r="BA71" s="62">
        <v>464.22522855055144</v>
      </c>
      <c r="BB71" s="62">
        <v>954.59336125903792</v>
      </c>
      <c r="BC71" s="62">
        <v>80.038832508715757</v>
      </c>
      <c r="BD71" s="86">
        <v>233.92406402347842</v>
      </c>
      <c r="BE71" s="258">
        <v>2.0000000000000002E-5</v>
      </c>
      <c r="BF71" s="43">
        <v>2.0000000000000002E-5</v>
      </c>
      <c r="BG71" s="53">
        <v>5.0000000000000002E-5</v>
      </c>
      <c r="BH71" s="53">
        <v>4.0000000000000003E-5</v>
      </c>
      <c r="BI71" s="53">
        <v>1.2518952302791728E-4</v>
      </c>
      <c r="BJ71" s="53">
        <v>1.2406223545552731E-4</v>
      </c>
      <c r="BK71" s="53">
        <v>3.4000000000000002E-4</v>
      </c>
      <c r="BL71" s="53">
        <v>1.8000000000000001E-4</v>
      </c>
      <c r="BM71" s="53">
        <v>8.9999999999999998E-4</v>
      </c>
      <c r="BN71" s="53">
        <v>5.0000000000000001E-4</v>
      </c>
      <c r="BO71" s="53">
        <v>3.8E-3</v>
      </c>
      <c r="BP71" s="53">
        <v>2E-3</v>
      </c>
      <c r="BQ71" s="53">
        <v>1.6199999999999999E-2</v>
      </c>
      <c r="BR71" s="53">
        <v>6.1999999999999998E-3</v>
      </c>
      <c r="BS71" s="53">
        <v>6.1100000000000002E-2</v>
      </c>
      <c r="BT71" s="53">
        <v>2.6800000000000001E-2</v>
      </c>
      <c r="BU71" s="53">
        <v>0.1421</v>
      </c>
      <c r="BV71" s="53">
        <v>5.4699999999999999E-2</v>
      </c>
      <c r="BW71" s="53">
        <v>0.27589999999999998</v>
      </c>
      <c r="BX71" s="54">
        <v>0.1051</v>
      </c>
      <c r="BY71" s="64">
        <f>+Fall_Hoy!B71</f>
        <v>0</v>
      </c>
      <c r="BZ71" s="61">
        <f>+Fall_Hoy!C71</f>
        <v>0</v>
      </c>
      <c r="CA71" s="61">
        <f>+Fall_Hoy!D71</f>
        <v>0</v>
      </c>
      <c r="CB71" s="61">
        <f>+Fall_Hoy!E71</f>
        <v>0</v>
      </c>
      <c r="CC71" s="61">
        <f>+Fall_Hoy!F71</f>
        <v>0</v>
      </c>
      <c r="CD71" s="61">
        <f>+Fall_Hoy!G71</f>
        <v>1</v>
      </c>
      <c r="CE71" s="61">
        <f>+Fall_Hoy!H71</f>
        <v>2</v>
      </c>
      <c r="CF71" s="61">
        <f>+Fall_Hoy!I71</f>
        <v>0</v>
      </c>
      <c r="CG71" s="61">
        <f>+Fall_Hoy!J71</f>
        <v>5</v>
      </c>
      <c r="CH71" s="61">
        <f>+Fall_Hoy!K71</f>
        <v>3</v>
      </c>
      <c r="CI71" s="61">
        <f>+Fall_Hoy!L71</f>
        <v>8</v>
      </c>
      <c r="CJ71" s="61">
        <f>+Fall_Hoy!M71</f>
        <v>3</v>
      </c>
      <c r="CK71" s="61">
        <f>+Fall_Hoy!N71</f>
        <v>5</v>
      </c>
      <c r="CL71" s="61">
        <f>+Fall_Hoy!O71</f>
        <v>15</v>
      </c>
      <c r="CM71" s="61">
        <f>+Fall_Hoy!P71</f>
        <v>16</v>
      </c>
      <c r="CN71" s="61">
        <f>+Fall_Hoy!Q71</f>
        <v>11</v>
      </c>
      <c r="CO71" s="61">
        <f>+Fall_Hoy!R71</f>
        <v>10</v>
      </c>
      <c r="CP71" s="61">
        <f>+Fall_Hoy!S71</f>
        <v>11</v>
      </c>
      <c r="CQ71" s="61">
        <f>+Fall_Hoy!T71</f>
        <v>5</v>
      </c>
      <c r="CR71" s="66">
        <f>+Fall_Hoy!U71</f>
        <v>5</v>
      </c>
      <c r="CS71" s="75">
        <f t="shared" si="184"/>
        <v>0.18689563561386163</v>
      </c>
      <c r="CT71" s="76">
        <f t="shared" si="184"/>
        <v>0.2093651697166295</v>
      </c>
      <c r="CU71" s="76">
        <f t="shared" si="185"/>
        <v>0.13056985283531169</v>
      </c>
      <c r="CV71" s="76">
        <f t="shared" si="185"/>
        <v>0.7</v>
      </c>
      <c r="CW71" s="76">
        <f t="shared" si="117"/>
        <v>0.12073230760392241</v>
      </c>
      <c r="CX71" s="76">
        <f t="shared" si="126"/>
        <v>0.7</v>
      </c>
      <c r="CY71" s="76">
        <f t="shared" si="127"/>
        <v>0.7</v>
      </c>
      <c r="CZ71" s="76">
        <f t="shared" si="128"/>
        <v>0.13944081762063021</v>
      </c>
      <c r="DA71" s="76">
        <f t="shared" si="129"/>
        <v>0.7</v>
      </c>
      <c r="DB71" s="76">
        <f t="shared" si="130"/>
        <v>0.7</v>
      </c>
      <c r="DC71" s="76">
        <f t="shared" si="131"/>
        <v>0.66262292502114273</v>
      </c>
      <c r="DD71" s="76">
        <f t="shared" si="132"/>
        <v>0.46073722330540706</v>
      </c>
      <c r="DE71" s="76">
        <f t="shared" si="133"/>
        <v>0.13056985283531169</v>
      </c>
      <c r="DF71" s="76">
        <f t="shared" si="134"/>
        <v>0.7</v>
      </c>
      <c r="DG71" s="76">
        <f t="shared" si="135"/>
        <v>0.18689563561386163</v>
      </c>
      <c r="DH71" s="76">
        <f t="shared" si="136"/>
        <v>0.2093651697166295</v>
      </c>
      <c r="DI71" s="76">
        <f t="shared" si="137"/>
        <v>0.15159231435276133</v>
      </c>
      <c r="DJ71" s="76">
        <f t="shared" si="138"/>
        <v>0.21066236190214835</v>
      </c>
      <c r="DK71" s="76">
        <f t="shared" si="139"/>
        <v>0.22642144552964635</v>
      </c>
      <c r="DL71" s="316">
        <f t="shared" si="140"/>
        <v>0.2033725751752235</v>
      </c>
      <c r="DM71" s="85">
        <f>+'Cas_-14'!B70</f>
        <v>102</v>
      </c>
      <c r="DN71" s="62">
        <f>+'Cas_-14'!C70</f>
        <v>97</v>
      </c>
      <c r="DO71" s="62">
        <f>+'Cas_-14'!D70</f>
        <v>253</v>
      </c>
      <c r="DP71" s="62">
        <f>+'Cas_-14'!E70</f>
        <v>243</v>
      </c>
      <c r="DQ71" s="62">
        <f>+'Cas_-14'!F70</f>
        <v>548</v>
      </c>
      <c r="DR71" s="62">
        <f>+'Cas_-14'!G70</f>
        <v>620</v>
      </c>
      <c r="DS71" s="62">
        <f>+'Cas_-14'!H70</f>
        <v>522</v>
      </c>
      <c r="DT71" s="62">
        <f>+'Cas_-14'!I70</f>
        <v>584</v>
      </c>
      <c r="DU71" s="62">
        <f>+'Cas_-14'!J70</f>
        <v>479</v>
      </c>
      <c r="DV71" s="62">
        <f>+'Cas_-14'!K70</f>
        <v>507</v>
      </c>
      <c r="DW71" s="62">
        <f>+'Cas_-14'!L70</f>
        <v>311</v>
      </c>
      <c r="DX71" s="62">
        <f>+'Cas_-14'!M70</f>
        <v>344</v>
      </c>
      <c r="DY71" s="62">
        <f>+'Cas_-14'!N70</f>
        <v>187</v>
      </c>
      <c r="DZ71" s="62">
        <f>+'Cas_-14'!O70</f>
        <v>165</v>
      </c>
      <c r="EA71" s="62">
        <f>+'Cas_-14'!P70</f>
        <v>74</v>
      </c>
      <c r="EB71" s="62">
        <f>+'Cas_-14'!Q70</f>
        <v>82</v>
      </c>
      <c r="EC71" s="62">
        <f>+'Cas_-14'!R70</f>
        <v>31</v>
      </c>
      <c r="ED71" s="62">
        <f>+'Cas_-14'!S70</f>
        <v>43</v>
      </c>
      <c r="EE71" s="62">
        <f>+'Cas_-14'!T70</f>
        <v>7</v>
      </c>
      <c r="EF71" s="86">
        <f>+'Cas_-14'!U70</f>
        <v>12</v>
      </c>
      <c r="EG71" s="201">
        <f t="shared" si="215"/>
        <v>1.848871281553249E-2</v>
      </c>
      <c r="EH71" s="91">
        <f t="shared" si="215"/>
        <v>1.9128494022220152E-2</v>
      </c>
      <c r="EI71" s="91">
        <f t="shared" si="215"/>
        <v>5.1860311301132292E-2</v>
      </c>
      <c r="EJ71" s="91">
        <f t="shared" si="215"/>
        <v>5.3642162923269586E-2</v>
      </c>
      <c r="EK71" s="91">
        <f t="shared" si="215"/>
        <v>0.12073230760392241</v>
      </c>
      <c r="EL71" s="91">
        <f t="shared" si="215"/>
        <v>0.13393635583178465</v>
      </c>
      <c r="EM71" s="91">
        <f t="shared" si="215"/>
        <v>0.11948548336853392</v>
      </c>
      <c r="EN71" s="91">
        <f t="shared" si="215"/>
        <v>0.13944081762063021</v>
      </c>
      <c r="EO71" s="91">
        <f t="shared" si="215"/>
        <v>0.12843336504818817</v>
      </c>
      <c r="EP71" s="91">
        <f t="shared" si="215"/>
        <v>0.1297711179896851</v>
      </c>
      <c r="EQ71" s="91">
        <f t="shared" si="215"/>
        <v>9.7885971598748317E-2</v>
      </c>
      <c r="ER71" s="91">
        <f t="shared" si="215"/>
        <v>0.10566240321137335</v>
      </c>
      <c r="ES71" s="91">
        <f t="shared" si="215"/>
        <v>7.9109662435858652E-2</v>
      </c>
      <c r="ET71" s="91">
        <f t="shared" si="215"/>
        <v>6.5106635604970223E-2</v>
      </c>
      <c r="EU71" s="91">
        <f t="shared" si="215"/>
        <v>5.2814370429032122E-2</v>
      </c>
      <c r="EV71" s="91">
        <f t="shared" si="207"/>
        <v>4.1827354269933184E-2</v>
      </c>
      <c r="EW71" s="91">
        <f t="shared" si="207"/>
        <v>6.6777930395534896E-2</v>
      </c>
      <c r="EX71" s="91">
        <f t="shared" si="207"/>
        <v>4.5045358311822097E-2</v>
      </c>
      <c r="EY71" s="91">
        <f t="shared" si="207"/>
        <v>8.7457547550281192E-2</v>
      </c>
      <c r="EZ71" s="100">
        <f t="shared" si="207"/>
        <v>5.1298698362198372E-2</v>
      </c>
      <c r="FA71" s="119">
        <f t="shared" si="200"/>
        <v>3.5387269429822621</v>
      </c>
      <c r="FB71" s="120">
        <f t="shared" si="200"/>
        <v>5.0054605023662173</v>
      </c>
      <c r="FC71" s="120">
        <f t="shared" si="219"/>
        <v>1.6504918465702778</v>
      </c>
      <c r="FD71" s="120">
        <f t="shared" si="219"/>
        <v>10.751592268523888</v>
      </c>
      <c r="FE71" s="120">
        <f t="shared" si="216"/>
        <v>1</v>
      </c>
      <c r="FF71" s="120">
        <f t="shared" si="216"/>
        <v>5.2263628919331984</v>
      </c>
      <c r="FG71" s="120">
        <f t="shared" si="216"/>
        <v>5.8584522593507167</v>
      </c>
      <c r="FH71" s="120">
        <f t="shared" si="216"/>
        <v>1</v>
      </c>
      <c r="FI71" s="120">
        <f t="shared" si="216"/>
        <v>5.4502971228493475</v>
      </c>
      <c r="FJ71" s="120">
        <f t="shared" si="216"/>
        <v>5.3941124253521471</v>
      </c>
      <c r="FK71" s="120">
        <f t="shared" si="216"/>
        <v>6.7693349128448128</v>
      </c>
      <c r="FL71" s="120">
        <f t="shared" si="216"/>
        <v>4.3604651162790695</v>
      </c>
      <c r="FM71" s="120">
        <f t="shared" si="216"/>
        <v>1.6504918465702778</v>
      </c>
      <c r="FN71" s="120">
        <f t="shared" si="216"/>
        <v>10.751592268523888</v>
      </c>
      <c r="FO71" s="120">
        <f t="shared" si="216"/>
        <v>3.5387269429822621</v>
      </c>
      <c r="FP71" s="120">
        <f t="shared" si="216"/>
        <v>5.0054605023662173</v>
      </c>
      <c r="FQ71" s="120">
        <f t="shared" si="216"/>
        <v>2.2700960250618598</v>
      </c>
      <c r="FR71" s="120">
        <f t="shared" si="216"/>
        <v>4.6766719102079</v>
      </c>
      <c r="FS71" s="120">
        <f t="shared" si="216"/>
        <v>2.588929736446953</v>
      </c>
      <c r="FT71" s="321">
        <f t="shared" si="121"/>
        <v>3.9644782746590552</v>
      </c>
      <c r="FU71" s="85">
        <f>+Cas_Hoy!B70</f>
        <v>122</v>
      </c>
      <c r="FV71" s="62">
        <f>+Cas_Hoy!C70</f>
        <v>111</v>
      </c>
      <c r="FW71" s="62">
        <f>+Cas_Hoy!D70</f>
        <v>285</v>
      </c>
      <c r="FX71" s="62">
        <f>+Cas_Hoy!E70</f>
        <v>273</v>
      </c>
      <c r="FY71" s="62">
        <f>+Cas_Hoy!F70</f>
        <v>632</v>
      </c>
      <c r="FZ71" s="62">
        <f>+Cas_Hoy!G70</f>
        <v>700</v>
      </c>
      <c r="GA71" s="62">
        <f>+Cas_Hoy!H70</f>
        <v>617</v>
      </c>
      <c r="GB71" s="62">
        <f>+Cas_Hoy!I70</f>
        <v>689</v>
      </c>
      <c r="GC71" s="62">
        <f>+Cas_Hoy!J70</f>
        <v>577</v>
      </c>
      <c r="GD71" s="62">
        <f>+Cas_Hoy!K70</f>
        <v>578</v>
      </c>
      <c r="GE71" s="62">
        <f>+Cas_Hoy!L70</f>
        <v>386</v>
      </c>
      <c r="GF71" s="62">
        <f>+Cas_Hoy!M70</f>
        <v>390</v>
      </c>
      <c r="GG71" s="62">
        <f>+Cas_Hoy!N70</f>
        <v>218</v>
      </c>
      <c r="GH71" s="62">
        <f>+Cas_Hoy!O70</f>
        <v>189</v>
      </c>
      <c r="GI71" s="62">
        <f>+Cas_Hoy!P70</f>
        <v>91</v>
      </c>
      <c r="GJ71" s="62">
        <f>+Cas_Hoy!Q70</f>
        <v>92</v>
      </c>
      <c r="GK71" s="62">
        <f>+Cas_Hoy!R70</f>
        <v>32</v>
      </c>
      <c r="GL71" s="62">
        <f>+Cas_Hoy!S70</f>
        <v>47</v>
      </c>
      <c r="GM71" s="62">
        <f>+Cas_Hoy!T70</f>
        <v>7</v>
      </c>
      <c r="GN71" s="590">
        <f>+Cas_Hoy!U70</f>
        <v>13</v>
      </c>
      <c r="GO71" s="543">
        <f t="shared" si="220"/>
        <v>0.22983111947110013</v>
      </c>
      <c r="GP71" s="112">
        <f t="shared" si="220"/>
        <v>0.23489750748695015</v>
      </c>
      <c r="GQ71" s="112">
        <f t="shared" si="221"/>
        <v>0.15221512255667355</v>
      </c>
      <c r="GR71" s="112">
        <f t="shared" si="221"/>
        <v>0.7</v>
      </c>
      <c r="GS71" s="323">
        <f t="shared" si="205"/>
        <v>0.13923871971839227</v>
      </c>
      <c r="GT71" s="323">
        <f t="shared" si="205"/>
        <v>0.7</v>
      </c>
      <c r="GU71" s="323">
        <f t="shared" si="205"/>
        <v>0.7</v>
      </c>
      <c r="GV71" s="323">
        <f t="shared" si="205"/>
        <v>0.16451151256954488</v>
      </c>
      <c r="GW71" s="323">
        <f t="shared" si="205"/>
        <v>0.7</v>
      </c>
      <c r="GX71" s="323">
        <f t="shared" si="205"/>
        <v>0.7</v>
      </c>
      <c r="GY71" s="323">
        <f t="shared" si="205"/>
        <v>0.7</v>
      </c>
      <c r="GZ71" s="323">
        <f t="shared" si="205"/>
        <v>0.52234743339857193</v>
      </c>
      <c r="HA71" s="323">
        <f t="shared" si="205"/>
        <v>0.15221512255667355</v>
      </c>
      <c r="HB71" s="323">
        <f t="shared" si="205"/>
        <v>0.7</v>
      </c>
      <c r="HC71" s="323">
        <f t="shared" si="222"/>
        <v>0.22983111947110013</v>
      </c>
      <c r="HD71" s="323">
        <f t="shared" si="222"/>
        <v>0.23489750748695015</v>
      </c>
      <c r="HE71" s="323">
        <f t="shared" si="222"/>
        <v>0.156482389009302</v>
      </c>
      <c r="HF71" s="323">
        <f t="shared" si="222"/>
        <v>0.23025886068374357</v>
      </c>
      <c r="HG71" s="323">
        <f t="shared" si="222"/>
        <v>0.22642144552964633</v>
      </c>
      <c r="HH71" s="327">
        <f t="shared" si="222"/>
        <v>0.22032028977315879</v>
      </c>
      <c r="HI71" s="241">
        <f>+CyF_Tot!B70</f>
        <v>0</v>
      </c>
      <c r="HJ71" s="149">
        <f>+CyF_Tot!C70</f>
        <v>5291</v>
      </c>
      <c r="HK71" s="149">
        <f>+CyF_Tot!D70</f>
        <v>5818</v>
      </c>
      <c r="HL71" s="149">
        <f>+CyF_Tot!E70</f>
        <v>6147</v>
      </c>
      <c r="HM71" s="149">
        <f>+CyF_Tot!F70</f>
        <v>0</v>
      </c>
      <c r="HN71" s="149">
        <f>+CyF_Tot!G70</f>
        <v>89</v>
      </c>
      <c r="HO71" s="149">
        <f>+CyF_Tot!H70</f>
        <v>101</v>
      </c>
      <c r="HP71" s="557">
        <f>+CyF_Tot!I70</f>
        <v>102</v>
      </c>
      <c r="HQ71" s="93">
        <f t="shared" si="203"/>
        <v>8.9294457397898763E-2</v>
      </c>
      <c r="HR71" s="90">
        <f t="shared" si="203"/>
        <v>8.2077092231982035E-2</v>
      </c>
      <c r="HS71" s="90">
        <f t="shared" si="203"/>
        <v>7.896168534454634E-2</v>
      </c>
      <c r="HT71" s="90">
        <f t="shared" si="203"/>
        <v>7.3321442444453128E-2</v>
      </c>
      <c r="HU71" s="90">
        <f t="shared" si="203"/>
        <v>7.3466282487309978E-2</v>
      </c>
      <c r="HV71" s="90">
        <f t="shared" si="203"/>
        <v>7.4924562998110525E-2</v>
      </c>
      <c r="HW71" s="90">
        <f t="shared" si="203"/>
        <v>7.071090011771787E-2</v>
      </c>
      <c r="HX71" s="90">
        <f t="shared" si="203"/>
        <v>6.7788173752193689E-2</v>
      </c>
      <c r="HY71" s="90">
        <f t="shared" si="203"/>
        <v>6.036548014467312E-2</v>
      </c>
      <c r="HZ71" s="90">
        <f t="shared" si="206"/>
        <v>6.3235494730486161E-2</v>
      </c>
      <c r="IA71" s="90">
        <f t="shared" si="206"/>
        <v>5.1424602167793057E-2</v>
      </c>
      <c r="IB71" s="90">
        <f t="shared" ref="IB71:IJ99" si="223">+AV71/$B71</f>
        <v>5.2694946251971547E-2</v>
      </c>
      <c r="IC71" s="90">
        <f t="shared" si="223"/>
        <v>3.825983410909356E-2</v>
      </c>
      <c r="ID71" s="90">
        <f t="shared" si="223"/>
        <v>4.1019437254039864E-2</v>
      </c>
      <c r="IE71" s="90">
        <f t="shared" si="223"/>
        <v>2.2678306473082152E-2</v>
      </c>
      <c r="IF71" s="90">
        <f t="shared" si="223"/>
        <v>3.1731051583416117E-2</v>
      </c>
      <c r="IG71" s="90">
        <f t="shared" si="223"/>
        <v>7.5138019932756818E-3</v>
      </c>
      <c r="IH71" s="90">
        <f t="shared" si="223"/>
        <v>1.5450744723613906E-2</v>
      </c>
      <c r="II71" s="90">
        <f t="shared" si="223"/>
        <v>1.2954831022889105E-3</v>
      </c>
      <c r="IJ71" s="673">
        <f t="shared" si="223"/>
        <v>3.7862205464849301E-3</v>
      </c>
      <c r="IK71" s="686"/>
      <c r="IL71" s="687"/>
      <c r="IM71" s="687"/>
      <c r="IN71" s="687"/>
      <c r="IO71" s="687"/>
      <c r="IP71" s="687"/>
      <c r="IQ71" s="687"/>
      <c r="IR71" s="687"/>
      <c r="IS71" s="687"/>
      <c r="IT71" s="687"/>
      <c r="IU71" s="687"/>
      <c r="IV71" s="687"/>
      <c r="IW71" s="687"/>
      <c r="IX71" s="687"/>
      <c r="IY71" s="687"/>
      <c r="IZ71" s="687"/>
      <c r="JA71" s="687"/>
      <c r="JB71" s="687"/>
      <c r="JC71" s="687"/>
      <c r="JD71" s="688"/>
      <c r="JF71" s="624">
        <f t="shared" si="214"/>
        <v>0</v>
      </c>
      <c r="JG71" s="625">
        <f t="shared" si="214"/>
        <v>0</v>
      </c>
      <c r="JH71" s="625">
        <f t="shared" si="214"/>
        <v>0</v>
      </c>
      <c r="JI71" s="625">
        <f t="shared" si="214"/>
        <v>0</v>
      </c>
      <c r="JJ71" s="625">
        <f t="shared" si="214"/>
        <v>0</v>
      </c>
      <c r="JK71" s="625">
        <f t="shared" si="214"/>
        <v>216.02638037384619</v>
      </c>
      <c r="JL71" s="625">
        <f t="shared" si="214"/>
        <v>457.79878685262037</v>
      </c>
      <c r="JM71" s="625">
        <f t="shared" si="214"/>
        <v>0</v>
      </c>
      <c r="JN71" s="625">
        <f t="shared" si="214"/>
        <v>1340.6405537389162</v>
      </c>
      <c r="JO71" s="625">
        <f t="shared" si="214"/>
        <v>767.87643780878761</v>
      </c>
      <c r="JP71" s="625">
        <f t="shared" si="214"/>
        <v>2517.9671150803424</v>
      </c>
      <c r="JQ71" s="625">
        <f t="shared" si="214"/>
        <v>921.47444661081408</v>
      </c>
      <c r="JR71" s="625">
        <f t="shared" si="214"/>
        <v>2115.2316159320499</v>
      </c>
      <c r="JS71" s="625">
        <f t="shared" si="214"/>
        <v>5918.7850549972936</v>
      </c>
      <c r="JT71" s="625">
        <f t="shared" si="214"/>
        <v>11419.323336006946</v>
      </c>
      <c r="JU71" s="625">
        <f t="shared" si="214"/>
        <v>5610.9865484056709</v>
      </c>
      <c r="JV71" s="625">
        <f t="shared" si="209"/>
        <v>21541.267869527383</v>
      </c>
      <c r="JW71" s="625">
        <f t="shared" si="209"/>
        <v>11523.231196047514</v>
      </c>
      <c r="JX71" s="625">
        <f t="shared" si="209"/>
        <v>62469.676821629422</v>
      </c>
      <c r="JY71" s="626">
        <f t="shared" si="209"/>
        <v>21374.457650915989</v>
      </c>
      <c r="JZ71" s="642">
        <f t="shared" si="210"/>
        <v>0</v>
      </c>
      <c r="KA71" s="625">
        <f t="shared" si="210"/>
        <v>70.273812348794223</v>
      </c>
      <c r="KB71" s="625">
        <f t="shared" si="211"/>
        <v>1330.3228779959481</v>
      </c>
      <c r="KC71" s="625">
        <f t="shared" si="211"/>
        <v>528.60235754394319</v>
      </c>
      <c r="KD71" s="625">
        <f t="shared" si="212"/>
        <v>8354.2087980836677</v>
      </c>
      <c r="KE71" s="645">
        <f t="shared" si="212"/>
        <v>7390.1235414045241</v>
      </c>
      <c r="KF71" s="624">
        <f t="shared" si="195"/>
        <v>34.288392454164637</v>
      </c>
      <c r="KG71" s="625">
        <f t="shared" si="196"/>
        <v>928.1298097875025</v>
      </c>
      <c r="KH71" s="626">
        <f t="shared" si="197"/>
        <v>7805.8808899523383</v>
      </c>
    </row>
    <row r="72" spans="1:294" s="649" customFormat="1" ht="14.4">
      <c r="A72" s="511" t="s">
        <v>82</v>
      </c>
      <c r="B72" s="539">
        <v>255073</v>
      </c>
      <c r="C72" s="527">
        <f t="shared" si="198"/>
        <v>20741</v>
      </c>
      <c r="D72" s="518">
        <f t="shared" si="199"/>
        <v>579</v>
      </c>
      <c r="E72" s="496">
        <f t="shared" si="217"/>
        <v>3.9076425728802114E-3</v>
      </c>
      <c r="F72" s="209">
        <f t="shared" si="161"/>
        <v>7.0697408192948688E-2</v>
      </c>
      <c r="G72" s="28">
        <f t="shared" si="162"/>
        <v>8.2166681735862994</v>
      </c>
      <c r="H72" s="27">
        <f t="shared" si="163"/>
        <v>0.58089714385404079</v>
      </c>
      <c r="I72" s="34">
        <f t="shared" si="164"/>
        <v>0.66812996510157263</v>
      </c>
      <c r="J72" s="340">
        <f t="shared" si="165"/>
        <v>0.64616445274708567</v>
      </c>
      <c r="K72" s="582">
        <f t="shared" si="202"/>
        <v>3.5129422550841619E-3</v>
      </c>
      <c r="L72" s="341">
        <f t="shared" si="218"/>
        <v>9.1398605587288522</v>
      </c>
      <c r="M72" s="342">
        <f t="shared" si="166"/>
        <v>0.7424459302900025</v>
      </c>
      <c r="N72" s="826"/>
      <c r="O72" s="366" t="s">
        <v>230</v>
      </c>
      <c r="P72" s="21" t="s">
        <v>240</v>
      </c>
      <c r="Q72" s="21" t="s">
        <v>242</v>
      </c>
      <c r="R72" s="21" t="s">
        <v>243</v>
      </c>
      <c r="S72" s="170">
        <f t="shared" si="167"/>
        <v>20741</v>
      </c>
      <c r="T72" s="171">
        <f t="shared" si="168"/>
        <v>8131.3976783116987</v>
      </c>
      <c r="U72" s="170">
        <f t="shared" si="169"/>
        <v>1140</v>
      </c>
      <c r="V72" s="172">
        <f t="shared" si="170"/>
        <v>5.8160297943982447E-2</v>
      </c>
      <c r="W72" s="171">
        <f t="shared" si="171"/>
        <v>446.93087861122109</v>
      </c>
      <c r="X72" s="170">
        <f t="shared" si="172"/>
        <v>2708</v>
      </c>
      <c r="Y72" s="172">
        <f t="shared" si="173"/>
        <v>0.15016913436477569</v>
      </c>
      <c r="Z72" s="171">
        <f t="shared" si="174"/>
        <v>1061.6568590168304</v>
      </c>
      <c r="AA72" s="170">
        <f t="shared" si="175"/>
        <v>579</v>
      </c>
      <c r="AB72" s="171">
        <f t="shared" si="176"/>
        <v>2269.9384097885704</v>
      </c>
      <c r="AC72" s="173">
        <f t="shared" si="177"/>
        <v>2.7915722482040405E-2</v>
      </c>
      <c r="AD72" s="170">
        <f t="shared" si="178"/>
        <v>7</v>
      </c>
      <c r="AE72" s="172">
        <f t="shared" si="179"/>
        <v>1.2237762237762238E-2</v>
      </c>
      <c r="AF72" s="171">
        <f t="shared" si="180"/>
        <v>27.443124125250417</v>
      </c>
      <c r="AG72" s="170">
        <f t="shared" si="181"/>
        <v>39</v>
      </c>
      <c r="AH72" s="172">
        <f t="shared" si="182"/>
        <v>7.2222222222222215E-2</v>
      </c>
      <c r="AI72" s="367">
        <f t="shared" si="183"/>
        <v>152.8974058406809</v>
      </c>
      <c r="AJ72" s="830"/>
      <c r="AK72" s="85">
        <v>24844.065200190526</v>
      </c>
      <c r="AL72" s="62">
        <v>23425.209627659253</v>
      </c>
      <c r="AM72" s="62">
        <v>22936.95162953961</v>
      </c>
      <c r="AN72" s="62">
        <v>21365.515747620193</v>
      </c>
      <c r="AO72" s="62">
        <v>20100.823722044715</v>
      </c>
      <c r="AP72" s="62">
        <v>19374.148337529841</v>
      </c>
      <c r="AQ72" s="62">
        <v>19039.911929521528</v>
      </c>
      <c r="AR72" s="62">
        <v>19009.730092478603</v>
      </c>
      <c r="AS72" s="62">
        <v>16576.103393844554</v>
      </c>
      <c r="AT72" s="62">
        <v>16891.944141600037</v>
      </c>
      <c r="AU72" s="62">
        <v>11657.354493346393</v>
      </c>
      <c r="AV72" s="62">
        <v>11613.705549860262</v>
      </c>
      <c r="AW72" s="62">
        <v>7954.9403169840825</v>
      </c>
      <c r="AX72" s="62">
        <v>8333.683134439967</v>
      </c>
      <c r="AY72" s="62">
        <v>3774.6744346108808</v>
      </c>
      <c r="AZ72" s="62">
        <v>4545.4978256955073</v>
      </c>
      <c r="BA72" s="62">
        <v>1056.6982084339529</v>
      </c>
      <c r="BB72" s="62">
        <v>1929.7018375345192</v>
      </c>
      <c r="BC72" s="62">
        <v>186.47615442952107</v>
      </c>
      <c r="BD72" s="86">
        <v>455.86115731856216</v>
      </c>
      <c r="BE72" s="258">
        <v>2.0000000000000002E-5</v>
      </c>
      <c r="BF72" s="43">
        <v>2.0000000000000002E-5</v>
      </c>
      <c r="BG72" s="53">
        <v>5.0000000000000002E-5</v>
      </c>
      <c r="BH72" s="53">
        <v>4.0000000000000003E-5</v>
      </c>
      <c r="BI72" s="53">
        <v>1.2518952302791728E-4</v>
      </c>
      <c r="BJ72" s="53">
        <v>1.2406223545552731E-4</v>
      </c>
      <c r="BK72" s="53">
        <v>3.4000000000000002E-4</v>
      </c>
      <c r="BL72" s="53">
        <v>1.8000000000000001E-4</v>
      </c>
      <c r="BM72" s="53">
        <v>8.9999999999999998E-4</v>
      </c>
      <c r="BN72" s="53">
        <v>5.0000000000000001E-4</v>
      </c>
      <c r="BO72" s="53">
        <v>3.8E-3</v>
      </c>
      <c r="BP72" s="53">
        <v>2E-3</v>
      </c>
      <c r="BQ72" s="53">
        <v>1.6199999999999999E-2</v>
      </c>
      <c r="BR72" s="53">
        <v>6.1999999999999998E-3</v>
      </c>
      <c r="BS72" s="53">
        <v>6.1100000000000002E-2</v>
      </c>
      <c r="BT72" s="53">
        <v>2.6800000000000001E-2</v>
      </c>
      <c r="BU72" s="53">
        <v>0.1421</v>
      </c>
      <c r="BV72" s="53">
        <v>5.4699999999999999E-2</v>
      </c>
      <c r="BW72" s="53">
        <v>0.27589999999999998</v>
      </c>
      <c r="BX72" s="54">
        <v>0.1051</v>
      </c>
      <c r="BY72" s="64">
        <f>+Fall_Hoy!B72</f>
        <v>0</v>
      </c>
      <c r="BZ72" s="61">
        <f>+Fall_Hoy!C72</f>
        <v>0</v>
      </c>
      <c r="CA72" s="61">
        <f>+Fall_Hoy!D72</f>
        <v>1</v>
      </c>
      <c r="CB72" s="61">
        <f>+Fall_Hoy!E72</f>
        <v>0</v>
      </c>
      <c r="CC72" s="61">
        <f>+Fall_Hoy!F72</f>
        <v>3</v>
      </c>
      <c r="CD72" s="61">
        <f>+Fall_Hoy!G72</f>
        <v>3</v>
      </c>
      <c r="CE72" s="61">
        <f>+Fall_Hoy!H72</f>
        <v>4</v>
      </c>
      <c r="CF72" s="61">
        <f>+Fall_Hoy!I72</f>
        <v>3</v>
      </c>
      <c r="CG72" s="61">
        <f>+Fall_Hoy!J72</f>
        <v>18</v>
      </c>
      <c r="CH72" s="61">
        <f>+Fall_Hoy!K72</f>
        <v>7</v>
      </c>
      <c r="CI72" s="61">
        <f>+Fall_Hoy!L72</f>
        <v>31</v>
      </c>
      <c r="CJ72" s="61">
        <f>+Fall_Hoy!M72</f>
        <v>15</v>
      </c>
      <c r="CK72" s="61">
        <f>+Fall_Hoy!N72</f>
        <v>84</v>
      </c>
      <c r="CL72" s="61">
        <f>+Fall_Hoy!O72</f>
        <v>58</v>
      </c>
      <c r="CM72" s="61">
        <f>+Fall_Hoy!P72</f>
        <v>115</v>
      </c>
      <c r="CN72" s="61">
        <f>+Fall_Hoy!Q72</f>
        <v>70</v>
      </c>
      <c r="CO72" s="61">
        <f>+Fall_Hoy!R72</f>
        <v>53</v>
      </c>
      <c r="CP72" s="61">
        <f>+Fall_Hoy!S72</f>
        <v>62</v>
      </c>
      <c r="CQ72" s="61">
        <f>+Fall_Hoy!T72</f>
        <v>10</v>
      </c>
      <c r="CR72" s="66">
        <f>+Fall_Hoy!U72</f>
        <v>23</v>
      </c>
      <c r="CS72" s="75">
        <f t="shared" si="184"/>
        <v>0.49862853748146274</v>
      </c>
      <c r="CT72" s="76">
        <f t="shared" si="184"/>
        <v>0.57462139432611192</v>
      </c>
      <c r="CU72" s="76">
        <f t="shared" si="185"/>
        <v>0.65181949563023489</v>
      </c>
      <c r="CV72" s="76">
        <f t="shared" si="185"/>
        <v>0.7</v>
      </c>
      <c r="CW72" s="76">
        <f t="shared" si="117"/>
        <v>0.7</v>
      </c>
      <c r="CX72" s="76">
        <f t="shared" si="126"/>
        <v>0.7</v>
      </c>
      <c r="CY72" s="76">
        <f t="shared" si="127"/>
        <v>0.61789707462415699</v>
      </c>
      <c r="CZ72" s="76">
        <f t="shared" si="128"/>
        <v>0.7</v>
      </c>
      <c r="DA72" s="76">
        <f t="shared" si="129"/>
        <v>0.7</v>
      </c>
      <c r="DB72" s="76">
        <f t="shared" si="130"/>
        <v>0.7</v>
      </c>
      <c r="DC72" s="76">
        <f t="shared" si="131"/>
        <v>0.69980669640769222</v>
      </c>
      <c r="DD72" s="76">
        <f t="shared" si="132"/>
        <v>0.64578871642653635</v>
      </c>
      <c r="DE72" s="76">
        <f t="shared" si="133"/>
        <v>0.65181949563023489</v>
      </c>
      <c r="DF72" s="76">
        <f t="shared" si="134"/>
        <v>0.7</v>
      </c>
      <c r="DG72" s="76">
        <f t="shared" si="135"/>
        <v>0.49862853748146274</v>
      </c>
      <c r="DH72" s="76">
        <f t="shared" si="136"/>
        <v>0.57462139432611192</v>
      </c>
      <c r="DI72" s="76">
        <f t="shared" si="137"/>
        <v>0.35296433167083952</v>
      </c>
      <c r="DJ72" s="76">
        <f t="shared" si="138"/>
        <v>0.58737323465775282</v>
      </c>
      <c r="DK72" s="76">
        <f t="shared" si="139"/>
        <v>0.19436810256592993</v>
      </c>
      <c r="DL72" s="316">
        <f t="shared" si="140"/>
        <v>0.48005669543863316</v>
      </c>
      <c r="DM72" s="85">
        <f>+'Cas_-14'!B71</f>
        <v>188</v>
      </c>
      <c r="DN72" s="62">
        <f>+'Cas_-14'!C71</f>
        <v>188</v>
      </c>
      <c r="DO72" s="62">
        <f>+'Cas_-14'!D71</f>
        <v>596</v>
      </c>
      <c r="DP72" s="62">
        <f>+'Cas_-14'!E71</f>
        <v>672</v>
      </c>
      <c r="DQ72" s="62">
        <f>+'Cas_-14'!F71</f>
        <v>2085</v>
      </c>
      <c r="DR72" s="62">
        <f>+'Cas_-14'!G71</f>
        <v>1933</v>
      </c>
      <c r="DS72" s="62">
        <f>+'Cas_-14'!H71</f>
        <v>2175</v>
      </c>
      <c r="DT72" s="62">
        <f>+'Cas_-14'!I71</f>
        <v>2026</v>
      </c>
      <c r="DU72" s="62">
        <f>+'Cas_-14'!J71</f>
        <v>1783</v>
      </c>
      <c r="DV72" s="62">
        <f>+'Cas_-14'!K71</f>
        <v>1740</v>
      </c>
      <c r="DW72" s="62">
        <f>+'Cas_-14'!L71</f>
        <v>1138</v>
      </c>
      <c r="DX72" s="62">
        <f>+'Cas_-14'!M71</f>
        <v>1059</v>
      </c>
      <c r="DY72" s="62">
        <f>+'Cas_-14'!N71</f>
        <v>633</v>
      </c>
      <c r="DZ72" s="62">
        <f>+'Cas_-14'!O71</f>
        <v>600</v>
      </c>
      <c r="EA72" s="62">
        <f>+'Cas_-14'!P71</f>
        <v>366</v>
      </c>
      <c r="EB72" s="62">
        <f>+'Cas_-14'!Q71</f>
        <v>306</v>
      </c>
      <c r="EC72" s="62">
        <f>+'Cas_-14'!R71</f>
        <v>110</v>
      </c>
      <c r="ED72" s="62">
        <f>+'Cas_-14'!S71</f>
        <v>149</v>
      </c>
      <c r="EE72" s="62">
        <f>+'Cas_-14'!T71</f>
        <v>17</v>
      </c>
      <c r="EF72" s="86">
        <f>+'Cas_-14'!U71</f>
        <v>39</v>
      </c>
      <c r="EG72" s="201">
        <f t="shared" si="215"/>
        <v>7.5671995901281991E-3</v>
      </c>
      <c r="EH72" s="90">
        <f t="shared" si="215"/>
        <v>8.0255418409583626E-3</v>
      </c>
      <c r="EI72" s="90">
        <f t="shared" si="215"/>
        <v>2.598427243629161E-2</v>
      </c>
      <c r="EJ72" s="90">
        <f t="shared" si="215"/>
        <v>3.1452552231267854E-2</v>
      </c>
      <c r="EK72" s="90">
        <f t="shared" si="215"/>
        <v>0.10372709242325058</v>
      </c>
      <c r="EL72" s="90">
        <f t="shared" si="215"/>
        <v>9.9772127596213761E-2</v>
      </c>
      <c r="EM72" s="90">
        <f t="shared" si="215"/>
        <v>0.11423372167114103</v>
      </c>
      <c r="EN72" s="90">
        <f t="shared" si="215"/>
        <v>0.10657699978610469</v>
      </c>
      <c r="EO72" s="90">
        <f t="shared" si="215"/>
        <v>0.10756448349991032</v>
      </c>
      <c r="EP72" s="90">
        <f t="shared" si="215"/>
        <v>0.1030076813784197</v>
      </c>
      <c r="EQ72" s="90">
        <f t="shared" si="215"/>
        <v>9.7620776707916898E-2</v>
      </c>
      <c r="ER72" s="90">
        <f t="shared" si="215"/>
        <v>9.1185366759426928E-2</v>
      </c>
      <c r="ES72" s="90">
        <f t="shared" si="215"/>
        <v>7.9573192855831032E-2</v>
      </c>
      <c r="ET72" s="90">
        <f t="shared" si="215"/>
        <v>7.1996977845297058E-2</v>
      </c>
      <c r="EU72" s="90">
        <f t="shared" si="215"/>
        <v>9.6962004628547468E-2</v>
      </c>
      <c r="EV72" s="90">
        <f t="shared" si="207"/>
        <v>6.7319359008422563E-2</v>
      </c>
      <c r="EW72" s="90">
        <f t="shared" si="207"/>
        <v>0.10409783902541306</v>
      </c>
      <c r="EX72" s="90">
        <f t="shared" si="207"/>
        <v>7.7214001200501342E-2</v>
      </c>
      <c r="EY72" s="90">
        <f t="shared" si="207"/>
        <v>9.1164471146498116E-2</v>
      </c>
      <c r="EZ72" s="99">
        <f t="shared" si="207"/>
        <v>8.555236473623537E-2</v>
      </c>
      <c r="FA72" s="119">
        <f t="shared" si="200"/>
        <v>5.1425147344226518</v>
      </c>
      <c r="FB72" s="120">
        <f t="shared" si="200"/>
        <v>8.535752609501511</v>
      </c>
      <c r="FC72" s="120">
        <f t="shared" si="219"/>
        <v>8.1914457901819677</v>
      </c>
      <c r="FD72" s="120">
        <f t="shared" si="219"/>
        <v>9.7226303235132931</v>
      </c>
      <c r="FE72" s="120">
        <f t="shared" si="216"/>
        <v>6.7484779882164512</v>
      </c>
      <c r="FF72" s="120">
        <f t="shared" si="216"/>
        <v>7.0159874993641429</v>
      </c>
      <c r="FG72" s="120">
        <f t="shared" si="216"/>
        <v>5.4090601757944556</v>
      </c>
      <c r="FH72" s="120">
        <f t="shared" si="216"/>
        <v>6.5680212560390041</v>
      </c>
      <c r="FI72" s="120">
        <f t="shared" si="216"/>
        <v>6.5077242712794092</v>
      </c>
      <c r="FJ72" s="120">
        <f t="shared" si="216"/>
        <v>6.7956097121379457</v>
      </c>
      <c r="FK72" s="120">
        <f t="shared" si="216"/>
        <v>7.1686245490703921</v>
      </c>
      <c r="FL72" s="120">
        <f t="shared" si="216"/>
        <v>7.0821529745042495</v>
      </c>
      <c r="FM72" s="120">
        <f t="shared" si="216"/>
        <v>8.1914457901819677</v>
      </c>
      <c r="FN72" s="120">
        <f t="shared" si="216"/>
        <v>9.7226303235132931</v>
      </c>
      <c r="FO72" s="120">
        <f t="shared" si="216"/>
        <v>5.1425147344226518</v>
      </c>
      <c r="FP72" s="120">
        <f t="shared" si="216"/>
        <v>8.535752609501511</v>
      </c>
      <c r="FQ72" s="120">
        <f t="shared" si="216"/>
        <v>3.3906979719787604</v>
      </c>
      <c r="FR72" s="120">
        <f t="shared" si="216"/>
        <v>7.6070819479037572</v>
      </c>
      <c r="FS72" s="120">
        <f t="shared" si="216"/>
        <v>2.1320597829563139</v>
      </c>
      <c r="FT72" s="321">
        <f t="shared" si="121"/>
        <v>5.6112615579789695</v>
      </c>
      <c r="FU72" s="85">
        <f>+Cas_Hoy!B71</f>
        <v>214</v>
      </c>
      <c r="FV72" s="62">
        <f>+Cas_Hoy!C71</f>
        <v>210</v>
      </c>
      <c r="FW72" s="62">
        <f>+Cas_Hoy!D71</f>
        <v>698</v>
      </c>
      <c r="FX72" s="62">
        <f>+Cas_Hoy!E71</f>
        <v>776</v>
      </c>
      <c r="FY72" s="62">
        <f>+Cas_Hoy!F71</f>
        <v>2401</v>
      </c>
      <c r="FZ72" s="62">
        <f>+Cas_Hoy!G71</f>
        <v>2238</v>
      </c>
      <c r="GA72" s="62">
        <f>+Cas_Hoy!H71</f>
        <v>2505</v>
      </c>
      <c r="GB72" s="62">
        <f>+Cas_Hoy!I71</f>
        <v>2357</v>
      </c>
      <c r="GC72" s="62">
        <f>+Cas_Hoy!J71</f>
        <v>2079</v>
      </c>
      <c r="GD72" s="62">
        <f>+Cas_Hoy!K71</f>
        <v>1987</v>
      </c>
      <c r="GE72" s="62">
        <f>+Cas_Hoy!L71</f>
        <v>1310</v>
      </c>
      <c r="GF72" s="62">
        <f>+Cas_Hoy!M71</f>
        <v>1231</v>
      </c>
      <c r="GG72" s="62">
        <f>+Cas_Hoy!N71</f>
        <v>735</v>
      </c>
      <c r="GH72" s="62">
        <f>+Cas_Hoy!O71</f>
        <v>681</v>
      </c>
      <c r="GI72" s="62">
        <f>+Cas_Hoy!P71</f>
        <v>398</v>
      </c>
      <c r="GJ72" s="62">
        <f>+Cas_Hoy!Q71</f>
        <v>339</v>
      </c>
      <c r="GK72" s="62">
        <f>+Cas_Hoy!R71</f>
        <v>116</v>
      </c>
      <c r="GL72" s="62">
        <f>+Cas_Hoy!S71</f>
        <v>156</v>
      </c>
      <c r="GM72" s="62">
        <f>+Cas_Hoy!T71</f>
        <v>18</v>
      </c>
      <c r="GN72" s="590">
        <f>+Cas_Hoy!U71</f>
        <v>41</v>
      </c>
      <c r="GO72" s="543">
        <f t="shared" si="220"/>
        <v>0.54222447518476002</v>
      </c>
      <c r="GP72" s="112">
        <f t="shared" si="220"/>
        <v>0.63659036822402593</v>
      </c>
      <c r="GQ72" s="112">
        <f t="shared" si="221"/>
        <v>0.7</v>
      </c>
      <c r="GR72" s="112">
        <f t="shared" si="221"/>
        <v>0.7</v>
      </c>
      <c r="GS72" s="323">
        <f t="shared" si="205"/>
        <v>0.7</v>
      </c>
      <c r="GT72" s="323">
        <f t="shared" si="205"/>
        <v>0.7</v>
      </c>
      <c r="GU72" s="323">
        <f t="shared" si="205"/>
        <v>0.7</v>
      </c>
      <c r="GV72" s="323">
        <f t="shared" si="205"/>
        <v>0.7</v>
      </c>
      <c r="GW72" s="323">
        <f t="shared" si="205"/>
        <v>0.7</v>
      </c>
      <c r="GX72" s="323">
        <f t="shared" si="205"/>
        <v>0.7</v>
      </c>
      <c r="GY72" s="323">
        <f t="shared" si="205"/>
        <v>0.7</v>
      </c>
      <c r="GZ72" s="323">
        <f t="shared" si="205"/>
        <v>0.7</v>
      </c>
      <c r="HA72" s="323">
        <f t="shared" si="205"/>
        <v>0.7</v>
      </c>
      <c r="HB72" s="323">
        <f t="shared" si="205"/>
        <v>0.7</v>
      </c>
      <c r="HC72" s="323">
        <f t="shared" si="222"/>
        <v>0.54222447518476002</v>
      </c>
      <c r="HD72" s="323">
        <f t="shared" si="222"/>
        <v>0.63659036822402593</v>
      </c>
      <c r="HE72" s="323">
        <f t="shared" si="222"/>
        <v>0.37221693158015801</v>
      </c>
      <c r="HF72" s="323">
        <f t="shared" si="222"/>
        <v>0.61496795037992902</v>
      </c>
      <c r="HG72" s="323">
        <f t="shared" si="222"/>
        <v>0.20580152036392579</v>
      </c>
      <c r="HH72" s="327">
        <f t="shared" si="222"/>
        <v>0.50467498751240913</v>
      </c>
      <c r="HI72" s="241">
        <f>+CyF_Tot!B71</f>
        <v>0</v>
      </c>
      <c r="HJ72" s="149">
        <f>+CyF_Tot!C71</f>
        <v>18033</v>
      </c>
      <c r="HK72" s="149">
        <f>+CyF_Tot!D71</f>
        <v>19601</v>
      </c>
      <c r="HL72" s="149">
        <f>+CyF_Tot!E71</f>
        <v>20741</v>
      </c>
      <c r="HM72" s="149">
        <f>+CyF_Tot!F71</f>
        <v>0</v>
      </c>
      <c r="HN72" s="149">
        <f>+CyF_Tot!G71</f>
        <v>540</v>
      </c>
      <c r="HO72" s="149">
        <f>+CyF_Tot!H71</f>
        <v>572</v>
      </c>
      <c r="HP72" s="557">
        <f>+CyF_Tot!I71</f>
        <v>579</v>
      </c>
      <c r="HQ72" s="93">
        <f t="shared" si="203"/>
        <v>9.7399823580663278E-2</v>
      </c>
      <c r="HR72" s="90">
        <f t="shared" si="203"/>
        <v>9.1837276495980572E-2</v>
      </c>
      <c r="HS72" s="90">
        <f t="shared" si="203"/>
        <v>8.992308723204577E-2</v>
      </c>
      <c r="HT72" s="90">
        <f t="shared" si="203"/>
        <v>8.3762357237419066E-2</v>
      </c>
      <c r="HU72" s="90">
        <f t="shared" si="203"/>
        <v>7.8804200060550181E-2</v>
      </c>
      <c r="HV72" s="90">
        <f t="shared" si="203"/>
        <v>7.5955308235406499E-2</v>
      </c>
      <c r="HW72" s="90">
        <f t="shared" si="203"/>
        <v>7.4644952345099352E-2</v>
      </c>
      <c r="HX72" s="90">
        <f t="shared" si="203"/>
        <v>7.4526626073628352E-2</v>
      </c>
      <c r="HY72" s="90">
        <f t="shared" si="203"/>
        <v>6.4985723278608687E-2</v>
      </c>
      <c r="HZ72" s="90">
        <f t="shared" si="203"/>
        <v>6.6223959970675206E-2</v>
      </c>
      <c r="IA72" s="90">
        <f t="shared" si="203"/>
        <v>4.5702032333278679E-2</v>
      </c>
      <c r="IB72" s="90">
        <f t="shared" si="223"/>
        <v>4.5530908994132119E-2</v>
      </c>
      <c r="IC72" s="90">
        <f t="shared" si="223"/>
        <v>3.1186916361136154E-2</v>
      </c>
      <c r="ID72" s="90">
        <f t="shared" si="223"/>
        <v>3.2671757239848852E-2</v>
      </c>
      <c r="IE72" s="90">
        <f t="shared" si="223"/>
        <v>1.4798408434490835E-2</v>
      </c>
      <c r="IF72" s="90">
        <f t="shared" si="223"/>
        <v>1.782038014880253E-2</v>
      </c>
      <c r="IG72" s="90">
        <f t="shared" si="223"/>
        <v>4.1427285852832438E-3</v>
      </c>
      <c r="IH72" s="90">
        <f t="shared" si="223"/>
        <v>7.5652924360262329E-3</v>
      </c>
      <c r="II72" s="90">
        <f t="shared" si="223"/>
        <v>7.3106975034410173E-4</v>
      </c>
      <c r="IJ72" s="673">
        <f t="shared" si="223"/>
        <v>1.7871791891676586E-3</v>
      </c>
      <c r="IK72" s="686"/>
      <c r="IL72" s="687"/>
      <c r="IM72" s="687"/>
      <c r="IN72" s="687"/>
      <c r="IO72" s="687"/>
      <c r="IP72" s="687"/>
      <c r="IQ72" s="687"/>
      <c r="IR72" s="687"/>
      <c r="IS72" s="687"/>
      <c r="IT72" s="687"/>
      <c r="IU72" s="687"/>
      <c r="IV72" s="687"/>
      <c r="IW72" s="687"/>
      <c r="IX72" s="687"/>
      <c r="IY72" s="687"/>
      <c r="IZ72" s="687"/>
      <c r="JA72" s="687"/>
      <c r="JB72" s="687"/>
      <c r="JC72" s="687"/>
      <c r="JD72" s="688"/>
      <c r="JF72" s="624">
        <f t="shared" si="214"/>
        <v>0</v>
      </c>
      <c r="JG72" s="625">
        <f t="shared" si="214"/>
        <v>0</v>
      </c>
      <c r="JH72" s="625">
        <f t="shared" si="214"/>
        <v>43.59777254411344</v>
      </c>
      <c r="JI72" s="625">
        <f t="shared" si="214"/>
        <v>0</v>
      </c>
      <c r="JJ72" s="625">
        <f t="shared" si="214"/>
        <v>149.24761499748286</v>
      </c>
      <c r="JK72" s="625">
        <f t="shared" si="214"/>
        <v>154.84551618657076</v>
      </c>
      <c r="JL72" s="625">
        <f t="shared" si="214"/>
        <v>210.0850053722134</v>
      </c>
      <c r="JM72" s="625">
        <f t="shared" si="214"/>
        <v>157.81391873559431</v>
      </c>
      <c r="JN72" s="625">
        <f t="shared" si="214"/>
        <v>1085.9005625341479</v>
      </c>
      <c r="JO72" s="625">
        <f t="shared" si="214"/>
        <v>414.39871818904481</v>
      </c>
      <c r="JP72" s="625">
        <f t="shared" si="214"/>
        <v>2659.2654463492304</v>
      </c>
      <c r="JQ72" s="625">
        <f t="shared" si="214"/>
        <v>1291.5774328530727</v>
      </c>
      <c r="JR72" s="625">
        <f t="shared" si="214"/>
        <v>10559.475829209805</v>
      </c>
      <c r="JS72" s="625">
        <f t="shared" si="214"/>
        <v>6959.7078583787152</v>
      </c>
      <c r="JT72" s="625">
        <f t="shared" si="214"/>
        <v>30466.203640117372</v>
      </c>
      <c r="JU72" s="625">
        <f t="shared" si="214"/>
        <v>15399.853367939801</v>
      </c>
      <c r="JV72" s="625">
        <f t="shared" si="209"/>
        <v>50156.231530426288</v>
      </c>
      <c r="JW72" s="625">
        <f t="shared" si="209"/>
        <v>32129.315935779079</v>
      </c>
      <c r="JX72" s="625">
        <f t="shared" si="209"/>
        <v>53626.159497940069</v>
      </c>
      <c r="JY72" s="626">
        <f t="shared" si="209"/>
        <v>50453.958690600346</v>
      </c>
      <c r="JZ72" s="642">
        <f t="shared" si="210"/>
        <v>58.925921387607623</v>
      </c>
      <c r="KA72" s="625">
        <f t="shared" si="210"/>
        <v>46.754553175425443</v>
      </c>
      <c r="KB72" s="625">
        <f t="shared" si="211"/>
        <v>1121.1386073277772</v>
      </c>
      <c r="KC72" s="625">
        <f t="shared" si="211"/>
        <v>526.14543151458656</v>
      </c>
      <c r="KD72" s="625">
        <f t="shared" si="212"/>
        <v>20196.119561366773</v>
      </c>
      <c r="KE72" s="645">
        <f t="shared" si="212"/>
        <v>13953.722422601859</v>
      </c>
      <c r="KF72" s="624">
        <f t="shared" si="195"/>
        <v>53.01154246045067</v>
      </c>
      <c r="KG72" s="625">
        <f t="shared" si="196"/>
        <v>822.88246578435701</v>
      </c>
      <c r="KH72" s="626">
        <f t="shared" si="197"/>
        <v>16821.582778913144</v>
      </c>
    </row>
    <row r="73" spans="1:294" s="649" customFormat="1" ht="14.4">
      <c r="A73" s="511" t="s">
        <v>83</v>
      </c>
      <c r="B73" s="539">
        <v>370900</v>
      </c>
      <c r="C73" s="527">
        <f t="shared" si="198"/>
        <v>30728</v>
      </c>
      <c r="D73" s="518">
        <f t="shared" si="199"/>
        <v>681</v>
      </c>
      <c r="E73" s="496">
        <f t="shared" si="217"/>
        <v>4.0694292016452849E-3</v>
      </c>
      <c r="F73" s="209">
        <f t="shared" si="161"/>
        <v>7.2895659207333513E-2</v>
      </c>
      <c r="G73" s="28">
        <f t="shared" si="162"/>
        <v>6.1894935354569434</v>
      </c>
      <c r="H73" s="27">
        <f t="shared" si="163"/>
        <v>0.45118721142666318</v>
      </c>
      <c r="I73" s="34">
        <f t="shared" si="164"/>
        <v>0.51278176693858435</v>
      </c>
      <c r="J73" s="340">
        <f t="shared" si="165"/>
        <v>0.60217181791939489</v>
      </c>
      <c r="K73" s="582">
        <f t="shared" si="202"/>
        <v>3.0490872520944519E-3</v>
      </c>
      <c r="L73" s="341">
        <f t="shared" si="218"/>
        <v>8.2607362971595801</v>
      </c>
      <c r="M73" s="342">
        <f t="shared" si="166"/>
        <v>0.68395511175377066</v>
      </c>
      <c r="N73" s="826"/>
      <c r="O73" s="366" t="s">
        <v>230</v>
      </c>
      <c r="P73" s="21" t="s">
        <v>231</v>
      </c>
      <c r="Q73" s="21" t="s">
        <v>232</v>
      </c>
      <c r="R73" s="21" t="s">
        <v>233</v>
      </c>
      <c r="S73" s="170">
        <f t="shared" si="167"/>
        <v>30728</v>
      </c>
      <c r="T73" s="171">
        <f t="shared" si="168"/>
        <v>8284.7128606093283</v>
      </c>
      <c r="U73" s="170">
        <f t="shared" si="169"/>
        <v>1647</v>
      </c>
      <c r="V73" s="172">
        <f t="shared" si="170"/>
        <v>5.6634916268353909E-2</v>
      </c>
      <c r="W73" s="171">
        <f t="shared" si="171"/>
        <v>444.05500134807227</v>
      </c>
      <c r="X73" s="170">
        <f t="shared" si="172"/>
        <v>3691</v>
      </c>
      <c r="Y73" s="172">
        <f t="shared" si="173"/>
        <v>0.13651662536524023</v>
      </c>
      <c r="Z73" s="171">
        <f t="shared" si="174"/>
        <v>995.1469398759773</v>
      </c>
      <c r="AA73" s="170">
        <f t="shared" si="175"/>
        <v>681</v>
      </c>
      <c r="AB73" s="171">
        <f t="shared" si="176"/>
        <v>1836.0744135885684</v>
      </c>
      <c r="AC73" s="173">
        <f t="shared" si="177"/>
        <v>2.2162197344441553E-2</v>
      </c>
      <c r="AD73" s="170">
        <f t="shared" si="178"/>
        <v>7</v>
      </c>
      <c r="AE73" s="172">
        <f t="shared" si="179"/>
        <v>1.0385756676557863E-2</v>
      </c>
      <c r="AF73" s="171">
        <f t="shared" si="180"/>
        <v>18.873011593421406</v>
      </c>
      <c r="AG73" s="170">
        <f t="shared" si="181"/>
        <v>38</v>
      </c>
      <c r="AH73" s="172">
        <f t="shared" si="182"/>
        <v>5.909797822706065E-2</v>
      </c>
      <c r="AI73" s="367">
        <f t="shared" si="183"/>
        <v>102.45349150714479</v>
      </c>
      <c r="AJ73" s="830"/>
      <c r="AK73" s="85">
        <v>35214.234444815709</v>
      </c>
      <c r="AL73" s="62">
        <v>32961.419227906998</v>
      </c>
      <c r="AM73" s="62">
        <v>32577.041051229353</v>
      </c>
      <c r="AN73" s="62">
        <v>30593.933194533889</v>
      </c>
      <c r="AO73" s="62">
        <v>30188.487195307025</v>
      </c>
      <c r="AP73" s="62">
        <v>29644.630512862466</v>
      </c>
      <c r="AQ73" s="62">
        <v>27583.101242959325</v>
      </c>
      <c r="AR73" s="62">
        <v>27745.639754304964</v>
      </c>
      <c r="AS73" s="62">
        <v>23254.459641270812</v>
      </c>
      <c r="AT73" s="62">
        <v>24022.660517748704</v>
      </c>
      <c r="AU73" s="62">
        <v>16863.04732969153</v>
      </c>
      <c r="AV73" s="62">
        <v>17251.626583824895</v>
      </c>
      <c r="AW73" s="62">
        <v>11503.315809487272</v>
      </c>
      <c r="AX73" s="62">
        <v>12562.781912062745</v>
      </c>
      <c r="AY73" s="62">
        <v>5513.6690215223389</v>
      </c>
      <c r="AZ73" s="62">
        <v>7452.8677688327625</v>
      </c>
      <c r="BA73" s="62">
        <v>1738.9863481060399</v>
      </c>
      <c r="BB73" s="62">
        <v>3363.9421482209955</v>
      </c>
      <c r="BC73" s="62">
        <v>169.65720469327221</v>
      </c>
      <c r="BD73" s="86">
        <v>694.49519240078075</v>
      </c>
      <c r="BE73" s="258">
        <v>2.0000000000000002E-5</v>
      </c>
      <c r="BF73" s="43">
        <v>2.0000000000000002E-5</v>
      </c>
      <c r="BG73" s="53">
        <v>5.0000000000000002E-5</v>
      </c>
      <c r="BH73" s="53">
        <v>4.0000000000000003E-5</v>
      </c>
      <c r="BI73" s="53">
        <v>1.2518952302791728E-4</v>
      </c>
      <c r="BJ73" s="53">
        <v>1.2406223545552731E-4</v>
      </c>
      <c r="BK73" s="53">
        <v>3.4000000000000002E-4</v>
      </c>
      <c r="BL73" s="53">
        <v>1.8000000000000001E-4</v>
      </c>
      <c r="BM73" s="53">
        <v>8.9999999999999998E-4</v>
      </c>
      <c r="BN73" s="53">
        <v>5.0000000000000001E-4</v>
      </c>
      <c r="BO73" s="53">
        <v>3.8E-3</v>
      </c>
      <c r="BP73" s="53">
        <v>2E-3</v>
      </c>
      <c r="BQ73" s="53">
        <v>1.6199999999999999E-2</v>
      </c>
      <c r="BR73" s="53">
        <v>6.1999999999999998E-3</v>
      </c>
      <c r="BS73" s="53">
        <v>6.1100000000000002E-2</v>
      </c>
      <c r="BT73" s="53">
        <v>2.6800000000000001E-2</v>
      </c>
      <c r="BU73" s="53">
        <v>0.1421</v>
      </c>
      <c r="BV73" s="53">
        <v>5.4699999999999999E-2</v>
      </c>
      <c r="BW73" s="53">
        <v>0.27589999999999998</v>
      </c>
      <c r="BX73" s="54">
        <v>0.1051</v>
      </c>
      <c r="BY73" s="64">
        <f>+Fall_Hoy!B73</f>
        <v>0</v>
      </c>
      <c r="BZ73" s="61">
        <f>+Fall_Hoy!C73</f>
        <v>0</v>
      </c>
      <c r="CA73" s="61">
        <f>+Fall_Hoy!D73</f>
        <v>0</v>
      </c>
      <c r="CB73" s="61">
        <f>+Fall_Hoy!E73</f>
        <v>0</v>
      </c>
      <c r="CC73" s="61">
        <f>+Fall_Hoy!F73</f>
        <v>3</v>
      </c>
      <c r="CD73" s="61">
        <f>+Fall_Hoy!G73</f>
        <v>2</v>
      </c>
      <c r="CE73" s="61">
        <f>+Fall_Hoy!H73</f>
        <v>10</v>
      </c>
      <c r="CF73" s="61">
        <f>+Fall_Hoy!I73</f>
        <v>5</v>
      </c>
      <c r="CG73" s="61">
        <f>+Fall_Hoy!J73</f>
        <v>24</v>
      </c>
      <c r="CH73" s="61">
        <f>+Fall_Hoy!K73</f>
        <v>10</v>
      </c>
      <c r="CI73" s="61">
        <f>+Fall_Hoy!L73</f>
        <v>55</v>
      </c>
      <c r="CJ73" s="61">
        <f>+Fall_Hoy!M73</f>
        <v>29</v>
      </c>
      <c r="CK73" s="61">
        <f>+Fall_Hoy!N73</f>
        <v>117</v>
      </c>
      <c r="CL73" s="61">
        <f>+Fall_Hoy!O73</f>
        <v>59</v>
      </c>
      <c r="CM73" s="61">
        <f>+Fall_Hoy!P73</f>
        <v>129</v>
      </c>
      <c r="CN73" s="61">
        <f>+Fall_Hoy!Q73</f>
        <v>75</v>
      </c>
      <c r="CO73" s="61">
        <f>+Fall_Hoy!R73</f>
        <v>55</v>
      </c>
      <c r="CP73" s="61">
        <f>+Fall_Hoy!S73</f>
        <v>61</v>
      </c>
      <c r="CQ73" s="61">
        <f>+Fall_Hoy!T73</f>
        <v>11</v>
      </c>
      <c r="CR73" s="66">
        <f>+Fall_Hoy!U73</f>
        <v>20</v>
      </c>
      <c r="CS73" s="75">
        <f t="shared" si="184"/>
        <v>0.38291978610167982</v>
      </c>
      <c r="CT73" s="76">
        <f t="shared" si="184"/>
        <v>0.37549404464006181</v>
      </c>
      <c r="CU73" s="76">
        <f t="shared" si="185"/>
        <v>0.62783829826403181</v>
      </c>
      <c r="CV73" s="76">
        <f t="shared" si="185"/>
        <v>0.7</v>
      </c>
      <c r="CW73" s="76">
        <f t="shared" si="117"/>
        <v>0.7</v>
      </c>
      <c r="CX73" s="76">
        <f t="shared" si="126"/>
        <v>0.54380644648196574</v>
      </c>
      <c r="CY73" s="76">
        <f t="shared" si="127"/>
        <v>0.7</v>
      </c>
      <c r="CZ73" s="76">
        <f t="shared" si="128"/>
        <v>0.7</v>
      </c>
      <c r="DA73" s="76">
        <f t="shared" si="129"/>
        <v>0.7</v>
      </c>
      <c r="DB73" s="76">
        <f t="shared" si="130"/>
        <v>0.7</v>
      </c>
      <c r="DC73" s="76">
        <f t="shared" si="131"/>
        <v>0.7</v>
      </c>
      <c r="DD73" s="76">
        <f t="shared" si="132"/>
        <v>0.7</v>
      </c>
      <c r="DE73" s="76">
        <f t="shared" si="133"/>
        <v>0.62783829826403181</v>
      </c>
      <c r="DF73" s="76">
        <f t="shared" si="134"/>
        <v>0.7</v>
      </c>
      <c r="DG73" s="76">
        <f t="shared" si="135"/>
        <v>0.38291978610167982</v>
      </c>
      <c r="DH73" s="76">
        <f t="shared" si="136"/>
        <v>0.37549404464006181</v>
      </c>
      <c r="DI73" s="76">
        <f t="shared" si="137"/>
        <v>0.22257297919249996</v>
      </c>
      <c r="DJ73" s="76">
        <f t="shared" si="138"/>
        <v>0.33150798243614854</v>
      </c>
      <c r="DK73" s="76">
        <f t="shared" si="139"/>
        <v>0.23500044111515478</v>
      </c>
      <c r="DL73" s="316">
        <f t="shared" si="140"/>
        <v>0.27400471488623179</v>
      </c>
      <c r="DM73" s="85">
        <f>+'Cas_-14'!B72</f>
        <v>574</v>
      </c>
      <c r="DN73" s="62">
        <f>+'Cas_-14'!C72</f>
        <v>560</v>
      </c>
      <c r="DO73" s="62">
        <f>+'Cas_-14'!D72</f>
        <v>1174</v>
      </c>
      <c r="DP73" s="62">
        <f>+'Cas_-14'!E72</f>
        <v>1214</v>
      </c>
      <c r="DQ73" s="62">
        <f>+'Cas_-14'!F72</f>
        <v>2862</v>
      </c>
      <c r="DR73" s="62">
        <f>+'Cas_-14'!G72</f>
        <v>2961</v>
      </c>
      <c r="DS73" s="62">
        <f>+'Cas_-14'!H72</f>
        <v>3027</v>
      </c>
      <c r="DT73" s="62">
        <f>+'Cas_-14'!I72</f>
        <v>2951</v>
      </c>
      <c r="DU73" s="62">
        <f>+'Cas_-14'!J72</f>
        <v>2516</v>
      </c>
      <c r="DV73" s="62">
        <f>+'Cas_-14'!K72</f>
        <v>2535</v>
      </c>
      <c r="DW73" s="62">
        <f>+'Cas_-14'!L72</f>
        <v>1642</v>
      </c>
      <c r="DX73" s="62">
        <f>+'Cas_-14'!M72</f>
        <v>1693</v>
      </c>
      <c r="DY73" s="62">
        <f>+'Cas_-14'!N72</f>
        <v>949</v>
      </c>
      <c r="DZ73" s="62">
        <f>+'Cas_-14'!O72</f>
        <v>857</v>
      </c>
      <c r="EA73" s="62">
        <f>+'Cas_-14'!P72</f>
        <v>432</v>
      </c>
      <c r="EB73" s="62">
        <f>+'Cas_-14'!Q72</f>
        <v>404</v>
      </c>
      <c r="EC73" s="62">
        <f>+'Cas_-14'!R72</f>
        <v>141</v>
      </c>
      <c r="ED73" s="62">
        <f>+'Cas_-14'!S72</f>
        <v>195</v>
      </c>
      <c r="EE73" s="62">
        <f>+'Cas_-14'!T72</f>
        <v>20</v>
      </c>
      <c r="EF73" s="86">
        <f>+'Cas_-14'!U72</f>
        <v>49</v>
      </c>
      <c r="EG73" s="201">
        <f t="shared" si="215"/>
        <v>1.6300226571715381E-2</v>
      </c>
      <c r="EH73" s="91">
        <f t="shared" si="215"/>
        <v>1.6989559707000491E-2</v>
      </c>
      <c r="EI73" s="91">
        <f t="shared" si="215"/>
        <v>3.6037649894409211E-2</v>
      </c>
      <c r="EJ73" s="91">
        <f t="shared" si="215"/>
        <v>3.9681069847433054E-2</v>
      </c>
      <c r="EK73" s="91">
        <f t="shared" si="215"/>
        <v>9.4804353112630121E-2</v>
      </c>
      <c r="EL73" s="91">
        <f t="shared" si="215"/>
        <v>9.988318116210812E-2</v>
      </c>
      <c r="EM73" s="91">
        <f t="shared" si="215"/>
        <v>0.10974110464727571</v>
      </c>
      <c r="EN73" s="91">
        <f t="shared" si="215"/>
        <v>0.10635905411199351</v>
      </c>
      <c r="EO73" s="91">
        <f t="shared" si="215"/>
        <v>0.10819430074112465</v>
      </c>
      <c r="EP73" s="91">
        <f t="shared" si="215"/>
        <v>0.10552536419215772</v>
      </c>
      <c r="EQ73" s="91">
        <f t="shared" si="215"/>
        <v>9.7372673390346026E-2</v>
      </c>
      <c r="ER73" s="91">
        <f t="shared" si="215"/>
        <v>9.8135673860884218E-2</v>
      </c>
      <c r="ES73" s="91">
        <f t="shared" si="215"/>
        <v>8.2497952391893781E-2</v>
      </c>
      <c r="ET73" s="91">
        <f t="shared" si="215"/>
        <v>6.8217374622822291E-2</v>
      </c>
      <c r="EU73" s="91">
        <f t="shared" si="215"/>
        <v>7.8350731303186497E-2</v>
      </c>
      <c r="EV73" s="91">
        <f t="shared" si="207"/>
        <v>5.4207321601691699E-2</v>
      </c>
      <c r="EW73" s="91">
        <f t="shared" si="207"/>
        <v>8.1081717607251802E-2</v>
      </c>
      <c r="EX73" s="91">
        <f t="shared" si="207"/>
        <v>5.796770319106849E-2</v>
      </c>
      <c r="EY73" s="91">
        <f t="shared" si="207"/>
        <v>0.11788476673394764</v>
      </c>
      <c r="EZ73" s="100">
        <f t="shared" si="207"/>
        <v>7.0554844059630265E-2</v>
      </c>
      <c r="FA73" s="119">
        <f t="shared" si="200"/>
        <v>4.8872522276777604</v>
      </c>
      <c r="FB73" s="120">
        <f t="shared" si="200"/>
        <v>6.9269986700162551</v>
      </c>
      <c r="FC73" s="120">
        <f t="shared" si="219"/>
        <v>7.6103500761035008</v>
      </c>
      <c r="FD73" s="120">
        <f t="shared" si="219"/>
        <v>10.261315447425812</v>
      </c>
      <c r="FE73" s="120">
        <f t="shared" si="216"/>
        <v>7.383627196615973</v>
      </c>
      <c r="FF73" s="120">
        <f t="shared" si="216"/>
        <v>5.4444245783419767</v>
      </c>
      <c r="FG73" s="120">
        <f t="shared" si="216"/>
        <v>6.3786491146585815</v>
      </c>
      <c r="FH73" s="120">
        <f t="shared" si="216"/>
        <v>6.5814801179306928</v>
      </c>
      <c r="FI73" s="120">
        <f t="shared" si="216"/>
        <v>6.4698417125952172</v>
      </c>
      <c r="FJ73" s="120">
        <f t="shared" si="216"/>
        <v>6.633476277090371</v>
      </c>
      <c r="FK73" s="120">
        <f t="shared" si="216"/>
        <v>7.1888752319026006</v>
      </c>
      <c r="FL73" s="120">
        <f t="shared" si="216"/>
        <v>7.1329820488348643</v>
      </c>
      <c r="FM73" s="120">
        <f t="shared" si="216"/>
        <v>7.6103500761035008</v>
      </c>
      <c r="FN73" s="120">
        <f t="shared" si="216"/>
        <v>10.261315447425812</v>
      </c>
      <c r="FO73" s="120">
        <f t="shared" si="216"/>
        <v>4.8872522276777604</v>
      </c>
      <c r="FP73" s="120">
        <f t="shared" si="216"/>
        <v>6.9269986700162551</v>
      </c>
      <c r="FQ73" s="120">
        <f t="shared" si="216"/>
        <v>2.7450451934258662</v>
      </c>
      <c r="FR73" s="120">
        <f t="shared" si="216"/>
        <v>5.7188393568649518</v>
      </c>
      <c r="FS73" s="120">
        <f t="shared" si="216"/>
        <v>1.9934758970641537</v>
      </c>
      <c r="FT73" s="321">
        <f t="shared" si="121"/>
        <v>3.8835705547680535</v>
      </c>
      <c r="FU73" s="85">
        <f>+Cas_Hoy!B72</f>
        <v>604</v>
      </c>
      <c r="FV73" s="62">
        <f>+Cas_Hoy!C72</f>
        <v>601</v>
      </c>
      <c r="FW73" s="62">
        <f>+Cas_Hoy!D72</f>
        <v>1330</v>
      </c>
      <c r="FX73" s="62">
        <f>+Cas_Hoy!E72</f>
        <v>1355</v>
      </c>
      <c r="FY73" s="62">
        <f>+Cas_Hoy!F72</f>
        <v>3279</v>
      </c>
      <c r="FZ73" s="62">
        <f>+Cas_Hoy!G72</f>
        <v>3388</v>
      </c>
      <c r="GA73" s="62">
        <f>+Cas_Hoy!H72</f>
        <v>3508</v>
      </c>
      <c r="GB73" s="62">
        <f>+Cas_Hoy!I72</f>
        <v>3395</v>
      </c>
      <c r="GC73" s="62">
        <f>+Cas_Hoy!J72</f>
        <v>2898</v>
      </c>
      <c r="GD73" s="62">
        <f>+Cas_Hoy!K72</f>
        <v>2887</v>
      </c>
      <c r="GE73" s="62">
        <f>+Cas_Hoy!L72</f>
        <v>1869</v>
      </c>
      <c r="GF73" s="62">
        <f>+Cas_Hoy!M72</f>
        <v>1930</v>
      </c>
      <c r="GG73" s="62">
        <f>+Cas_Hoy!N72</f>
        <v>1068</v>
      </c>
      <c r="GH73" s="62">
        <f>+Cas_Hoy!O72</f>
        <v>965</v>
      </c>
      <c r="GI73" s="62">
        <f>+Cas_Hoy!P72</f>
        <v>467</v>
      </c>
      <c r="GJ73" s="62">
        <f>+Cas_Hoy!Q72</f>
        <v>442</v>
      </c>
      <c r="GK73" s="62">
        <f>+Cas_Hoy!R72</f>
        <v>159</v>
      </c>
      <c r="GL73" s="62">
        <f>+Cas_Hoy!S72</f>
        <v>211</v>
      </c>
      <c r="GM73" s="62">
        <f>+Cas_Hoy!T72</f>
        <v>21</v>
      </c>
      <c r="GN73" s="590">
        <f>+Cas_Hoy!U72</f>
        <v>51</v>
      </c>
      <c r="GO73" s="543">
        <f t="shared" si="220"/>
        <v>0.41394337988306595</v>
      </c>
      <c r="GP73" s="112">
        <f t="shared" si="220"/>
        <v>0.41081279141313692</v>
      </c>
      <c r="GQ73" s="112">
        <f t="shared" si="221"/>
        <v>0.7</v>
      </c>
      <c r="GR73" s="112">
        <f t="shared" si="221"/>
        <v>0.7</v>
      </c>
      <c r="GS73" s="323">
        <f t="shared" si="205"/>
        <v>0.7</v>
      </c>
      <c r="GT73" s="323">
        <f t="shared" si="205"/>
        <v>0.62222770708574804</v>
      </c>
      <c r="GU73" s="323">
        <f t="shared" si="205"/>
        <v>0.7</v>
      </c>
      <c r="GV73" s="323">
        <f t="shared" si="205"/>
        <v>0.7</v>
      </c>
      <c r="GW73" s="323">
        <f t="shared" si="205"/>
        <v>0.7</v>
      </c>
      <c r="GX73" s="323">
        <f t="shared" si="205"/>
        <v>0.7</v>
      </c>
      <c r="GY73" s="323">
        <f t="shared" si="205"/>
        <v>0.7</v>
      </c>
      <c r="GZ73" s="323">
        <f t="shared" si="205"/>
        <v>0.7</v>
      </c>
      <c r="HA73" s="323">
        <f t="shared" si="205"/>
        <v>0.7</v>
      </c>
      <c r="HB73" s="323">
        <f t="shared" si="205"/>
        <v>0.7</v>
      </c>
      <c r="HC73" s="323">
        <f t="shared" si="222"/>
        <v>0.41394337988306595</v>
      </c>
      <c r="HD73" s="323">
        <f t="shared" si="222"/>
        <v>0.41081279141313692</v>
      </c>
      <c r="HE73" s="323">
        <f t="shared" si="222"/>
        <v>0.25098655100430844</v>
      </c>
      <c r="HF73" s="323">
        <f t="shared" si="222"/>
        <v>0.35870863740526843</v>
      </c>
      <c r="HG73" s="323">
        <f t="shared" si="222"/>
        <v>0.24675046317091251</v>
      </c>
      <c r="HH73" s="327">
        <f t="shared" si="222"/>
        <v>0.28518858079995552</v>
      </c>
      <c r="HI73" s="241">
        <f>+CyF_Tot!B72</f>
        <v>0</v>
      </c>
      <c r="HJ73" s="149">
        <f>+CyF_Tot!C72</f>
        <v>27037</v>
      </c>
      <c r="HK73" s="149">
        <f>+CyF_Tot!D72</f>
        <v>29081</v>
      </c>
      <c r="HL73" s="149">
        <f>+CyF_Tot!E72</f>
        <v>30728</v>
      </c>
      <c r="HM73" s="149">
        <f>+CyF_Tot!F72</f>
        <v>0</v>
      </c>
      <c r="HN73" s="149">
        <f>+CyF_Tot!G72</f>
        <v>643</v>
      </c>
      <c r="HO73" s="149">
        <f>+CyF_Tot!H72</f>
        <v>674</v>
      </c>
      <c r="HP73" s="557">
        <f>+CyF_Tot!I72</f>
        <v>681</v>
      </c>
      <c r="HQ73" s="93">
        <f t="shared" si="203"/>
        <v>9.4942664990066622E-2</v>
      </c>
      <c r="HR73" s="90">
        <f t="shared" si="203"/>
        <v>8.8868749603416008E-2</v>
      </c>
      <c r="HS73" s="90">
        <f t="shared" si="203"/>
        <v>8.7832410491316668E-2</v>
      </c>
      <c r="HT73" s="90">
        <f t="shared" si="203"/>
        <v>8.248566512411401E-2</v>
      </c>
      <c r="HU73" s="90">
        <f t="shared" si="203"/>
        <v>8.1392524117840453E-2</v>
      </c>
      <c r="HV73" s="90">
        <f t="shared" si="203"/>
        <v>7.992620790742104E-2</v>
      </c>
      <c r="HW73" s="90">
        <f t="shared" si="203"/>
        <v>7.436802707726968E-2</v>
      </c>
      <c r="HX73" s="90">
        <f t="shared" si="203"/>
        <v>7.4806254392841637E-2</v>
      </c>
      <c r="HY73" s="90">
        <f t="shared" si="203"/>
        <v>6.2697383772636325E-2</v>
      </c>
      <c r="HZ73" s="90">
        <f t="shared" si="203"/>
        <v>6.4768564350899713E-2</v>
      </c>
      <c r="IA73" s="90">
        <f t="shared" si="203"/>
        <v>4.5465212536240307E-2</v>
      </c>
      <c r="IB73" s="90">
        <f t="shared" si="223"/>
        <v>4.6512878360272028E-2</v>
      </c>
      <c r="IC73" s="90">
        <f t="shared" si="223"/>
        <v>3.1014601805034438E-2</v>
      </c>
      <c r="ID73" s="90">
        <f t="shared" si="223"/>
        <v>3.3871075524569277E-2</v>
      </c>
      <c r="IE73" s="90">
        <f t="shared" si="223"/>
        <v>1.4865648480782796E-2</v>
      </c>
      <c r="IF73" s="90">
        <f t="shared" si="223"/>
        <v>2.0094008543631067E-2</v>
      </c>
      <c r="IG73" s="90">
        <f t="shared" si="223"/>
        <v>4.6885585012295498E-3</v>
      </c>
      <c r="IH73" s="90">
        <f t="shared" si="223"/>
        <v>9.0696741661391092E-3</v>
      </c>
      <c r="II73" s="90">
        <f t="shared" si="223"/>
        <v>4.5742034158337074E-4</v>
      </c>
      <c r="IJ73" s="673">
        <f t="shared" si="223"/>
        <v>1.8724594025364809E-3</v>
      </c>
      <c r="IK73" s="686"/>
      <c r="IL73" s="687"/>
      <c r="IM73" s="687"/>
      <c r="IN73" s="687"/>
      <c r="IO73" s="687"/>
      <c r="IP73" s="687"/>
      <c r="IQ73" s="687"/>
      <c r="IR73" s="687"/>
      <c r="IS73" s="687"/>
      <c r="IT73" s="687"/>
      <c r="IU73" s="687"/>
      <c r="IV73" s="687"/>
      <c r="IW73" s="687"/>
      <c r="IX73" s="687"/>
      <c r="IY73" s="687"/>
      <c r="IZ73" s="687"/>
      <c r="JA73" s="687"/>
      <c r="JB73" s="687"/>
      <c r="JC73" s="687"/>
      <c r="JD73" s="688"/>
      <c r="JF73" s="624">
        <f t="shared" si="214"/>
        <v>0</v>
      </c>
      <c r="JG73" s="625">
        <f t="shared" si="214"/>
        <v>0</v>
      </c>
      <c r="JH73" s="625">
        <f t="shared" si="214"/>
        <v>0</v>
      </c>
      <c r="JI73" s="625">
        <f t="shared" si="214"/>
        <v>0</v>
      </c>
      <c r="JJ73" s="625">
        <f t="shared" si="214"/>
        <v>99.375632193532624</v>
      </c>
      <c r="JK73" s="625">
        <f t="shared" si="214"/>
        <v>67.465843405679252</v>
      </c>
      <c r="JL73" s="625">
        <f t="shared" si="214"/>
        <v>362.54081482416819</v>
      </c>
      <c r="JM73" s="625">
        <f t="shared" si="214"/>
        <v>180.20849561503476</v>
      </c>
      <c r="JN73" s="625">
        <f t="shared" si="214"/>
        <v>1032.0601024590587</v>
      </c>
      <c r="JO73" s="625">
        <f t="shared" si="214"/>
        <v>416.27362600456695</v>
      </c>
      <c r="JP73" s="625">
        <f t="shared" si="214"/>
        <v>3261.5694497375343</v>
      </c>
      <c r="JQ73" s="625">
        <f t="shared" si="214"/>
        <v>1681.0009107889205</v>
      </c>
      <c r="JR73" s="625">
        <f t="shared" si="214"/>
        <v>10170.980431877315</v>
      </c>
      <c r="JS73" s="625">
        <f t="shared" si="214"/>
        <v>4696.4120218745802</v>
      </c>
      <c r="JT73" s="625">
        <f t="shared" si="214"/>
        <v>23396.398930812637</v>
      </c>
      <c r="JU73" s="625">
        <f t="shared" si="214"/>
        <v>10063.240396353656</v>
      </c>
      <c r="JV73" s="625">
        <f t="shared" si="209"/>
        <v>31627.620343254246</v>
      </c>
      <c r="JW73" s="625">
        <f t="shared" si="209"/>
        <v>18133.486639257324</v>
      </c>
      <c r="JX73" s="625">
        <f t="shared" si="209"/>
        <v>64836.621703671197</v>
      </c>
      <c r="JY73" s="626">
        <f t="shared" si="209"/>
        <v>28797.895534542964</v>
      </c>
      <c r="JZ73" s="642">
        <f t="shared" si="210"/>
        <v>30.618567728627358</v>
      </c>
      <c r="KA73" s="625">
        <f t="shared" si="210"/>
        <v>21.459231396945</v>
      </c>
      <c r="KB73" s="625">
        <f t="shared" si="211"/>
        <v>1314.6115278429422</v>
      </c>
      <c r="KC73" s="625">
        <f t="shared" si="211"/>
        <v>637.49705345062148</v>
      </c>
      <c r="KD73" s="625">
        <f t="shared" si="212"/>
        <v>16485.58207276855</v>
      </c>
      <c r="KE73" s="645">
        <f t="shared" si="212"/>
        <v>8930.7644276534447</v>
      </c>
      <c r="KF73" s="624">
        <f t="shared" si="195"/>
        <v>26.153398120762375</v>
      </c>
      <c r="KG73" s="625">
        <f t="shared" si="196"/>
        <v>972.78729879238119</v>
      </c>
      <c r="KH73" s="626">
        <f t="shared" si="197"/>
        <v>12255.895068894401</v>
      </c>
    </row>
    <row r="74" spans="1:294" s="649" customFormat="1" ht="14.4">
      <c r="A74" s="511" t="s">
        <v>84</v>
      </c>
      <c r="B74" s="539">
        <v>36545</v>
      </c>
      <c r="C74" s="527">
        <f t="shared" si="198"/>
        <v>2369</v>
      </c>
      <c r="D74" s="518">
        <f t="shared" si="199"/>
        <v>41</v>
      </c>
      <c r="E74" s="496">
        <f t="shared" si="217"/>
        <v>5.3257073972695834E-3</v>
      </c>
      <c r="F74" s="209">
        <f t="shared" si="161"/>
        <v>5.7518128334929537E-2</v>
      </c>
      <c r="G74" s="28">
        <f t="shared" si="162"/>
        <v>3.6624680359500439</v>
      </c>
      <c r="H74" s="27">
        <f t="shared" si="163"/>
        <v>0.21065830651435194</v>
      </c>
      <c r="I74" s="34">
        <f t="shared" si="164"/>
        <v>0.23741652147121778</v>
      </c>
      <c r="J74" s="340">
        <f t="shared" si="165"/>
        <v>0.27509574223661309</v>
      </c>
      <c r="K74" s="582">
        <f t="shared" si="202"/>
        <v>4.0782328805903656E-3</v>
      </c>
      <c r="L74" s="341">
        <f t="shared" si="218"/>
        <v>4.7827658896465399</v>
      </c>
      <c r="M74" s="342">
        <f t="shared" si="166"/>
        <v>0.3097771750114478</v>
      </c>
      <c r="N74" s="826"/>
      <c r="O74" s="366" t="s">
        <v>230</v>
      </c>
      <c r="P74" s="21" t="s">
        <v>240</v>
      </c>
      <c r="Q74" s="21"/>
      <c r="R74" s="21"/>
      <c r="S74" s="170">
        <f t="shared" si="167"/>
        <v>2369</v>
      </c>
      <c r="T74" s="171">
        <f t="shared" si="168"/>
        <v>6482.4189355588996</v>
      </c>
      <c r="U74" s="170">
        <f t="shared" si="169"/>
        <v>119</v>
      </c>
      <c r="V74" s="172">
        <f t="shared" si="170"/>
        <v>5.2888888888888888E-2</v>
      </c>
      <c r="W74" s="171">
        <f t="shared" si="171"/>
        <v>325.62594062115198</v>
      </c>
      <c r="X74" s="170">
        <f t="shared" si="172"/>
        <v>267</v>
      </c>
      <c r="Y74" s="172">
        <f t="shared" si="173"/>
        <v>0.12702188392007613</v>
      </c>
      <c r="Z74" s="171">
        <f t="shared" si="174"/>
        <v>730.60610206594606</v>
      </c>
      <c r="AA74" s="170">
        <f t="shared" si="175"/>
        <v>41</v>
      </c>
      <c r="AB74" s="171">
        <f t="shared" si="176"/>
        <v>1121.9045012997674</v>
      </c>
      <c r="AC74" s="173">
        <f t="shared" si="177"/>
        <v>1.7306880540312368E-2</v>
      </c>
      <c r="AD74" s="170">
        <f t="shared" si="178"/>
        <v>4</v>
      </c>
      <c r="AE74" s="172">
        <f t="shared" si="179"/>
        <v>0.10810810810810811</v>
      </c>
      <c r="AF74" s="171">
        <f t="shared" si="180"/>
        <v>109.45409768778218</v>
      </c>
      <c r="AG74" s="170">
        <f t="shared" si="181"/>
        <v>7</v>
      </c>
      <c r="AH74" s="172">
        <f t="shared" si="182"/>
        <v>0.20588235294117646</v>
      </c>
      <c r="AI74" s="367">
        <f t="shared" si="183"/>
        <v>191.54467095361883</v>
      </c>
      <c r="AJ74" s="830"/>
      <c r="AK74" s="85">
        <v>3281.9589374488592</v>
      </c>
      <c r="AL74" s="62">
        <v>3229.7511365922069</v>
      </c>
      <c r="AM74" s="62">
        <v>3088.2827967153908</v>
      </c>
      <c r="AN74" s="62">
        <v>2874.5184618916046</v>
      </c>
      <c r="AO74" s="62">
        <v>2662.8685390801666</v>
      </c>
      <c r="AP74" s="62">
        <v>2632.8349315461642</v>
      </c>
      <c r="AQ74" s="62">
        <v>2712.0446225723372</v>
      </c>
      <c r="AR74" s="62">
        <v>2653.7699971762586</v>
      </c>
      <c r="AS74" s="62">
        <v>2526.6659292376717</v>
      </c>
      <c r="AT74" s="62">
        <v>2308.4908579551816</v>
      </c>
      <c r="AU74" s="62">
        <v>1762.3568299916624</v>
      </c>
      <c r="AV74" s="62">
        <v>1611.5385515911994</v>
      </c>
      <c r="AW74" s="62">
        <v>1411.1765009183023</v>
      </c>
      <c r="AX74" s="62">
        <v>1352.3043095369801</v>
      </c>
      <c r="AY74" s="62">
        <v>738.51324802180841</v>
      </c>
      <c r="AZ74" s="62">
        <v>864.18219583499911</v>
      </c>
      <c r="BA74" s="62">
        <v>266.32586920789191</v>
      </c>
      <c r="BB74" s="62">
        <v>431.39705055119714</v>
      </c>
      <c r="BC74" s="62">
        <v>20.806708531866555</v>
      </c>
      <c r="BD74" s="86">
        <v>115.21230856593249</v>
      </c>
      <c r="BE74" s="258">
        <v>2.0000000000000002E-5</v>
      </c>
      <c r="BF74" s="43">
        <v>2.0000000000000002E-5</v>
      </c>
      <c r="BG74" s="53">
        <v>5.0000000000000002E-5</v>
      </c>
      <c r="BH74" s="53">
        <v>4.0000000000000003E-5</v>
      </c>
      <c r="BI74" s="53">
        <v>1.2518952302791728E-4</v>
      </c>
      <c r="BJ74" s="53">
        <v>1.2406223545552731E-4</v>
      </c>
      <c r="BK74" s="53">
        <v>3.4000000000000002E-4</v>
      </c>
      <c r="BL74" s="53">
        <v>1.8000000000000001E-4</v>
      </c>
      <c r="BM74" s="53">
        <v>8.9999999999999998E-4</v>
      </c>
      <c r="BN74" s="53">
        <v>5.0000000000000001E-4</v>
      </c>
      <c r="BO74" s="53">
        <v>3.8E-3</v>
      </c>
      <c r="BP74" s="53">
        <v>2E-3</v>
      </c>
      <c r="BQ74" s="53">
        <v>1.6199999999999999E-2</v>
      </c>
      <c r="BR74" s="53">
        <v>6.1999999999999998E-3</v>
      </c>
      <c r="BS74" s="53">
        <v>6.1100000000000002E-2</v>
      </c>
      <c r="BT74" s="53">
        <v>2.6800000000000001E-2</v>
      </c>
      <c r="BU74" s="53">
        <v>0.1421</v>
      </c>
      <c r="BV74" s="53">
        <v>5.4699999999999999E-2</v>
      </c>
      <c r="BW74" s="53">
        <v>0.27589999999999998</v>
      </c>
      <c r="BX74" s="54">
        <v>0.1051</v>
      </c>
      <c r="BY74" s="64">
        <f>+Fall_Hoy!B74</f>
        <v>1</v>
      </c>
      <c r="BZ74" s="61">
        <f>+Fall_Hoy!C74</f>
        <v>0</v>
      </c>
      <c r="CA74" s="61">
        <f>+Fall_Hoy!D74</f>
        <v>0</v>
      </c>
      <c r="CB74" s="61">
        <f>+Fall_Hoy!E74</f>
        <v>0</v>
      </c>
      <c r="CC74" s="61">
        <f>+Fall_Hoy!F74</f>
        <v>0</v>
      </c>
      <c r="CD74" s="61">
        <f>+Fall_Hoy!G74</f>
        <v>0</v>
      </c>
      <c r="CE74" s="61">
        <f>+Fall_Hoy!H74</f>
        <v>0</v>
      </c>
      <c r="CF74" s="61">
        <f>+Fall_Hoy!I74</f>
        <v>1</v>
      </c>
      <c r="CG74" s="61">
        <f>+Fall_Hoy!J74</f>
        <v>0</v>
      </c>
      <c r="CH74" s="61">
        <f>+Fall_Hoy!K74</f>
        <v>3</v>
      </c>
      <c r="CI74" s="61">
        <f>+Fall_Hoy!L74</f>
        <v>3</v>
      </c>
      <c r="CJ74" s="61">
        <f>+Fall_Hoy!M74</f>
        <v>2</v>
      </c>
      <c r="CK74" s="61">
        <f>+Fall_Hoy!N74</f>
        <v>6</v>
      </c>
      <c r="CL74" s="61">
        <f>+Fall_Hoy!O74</f>
        <v>3</v>
      </c>
      <c r="CM74" s="61">
        <f>+Fall_Hoy!P74</f>
        <v>8</v>
      </c>
      <c r="CN74" s="61">
        <f>+Fall_Hoy!Q74</f>
        <v>2</v>
      </c>
      <c r="CO74" s="61">
        <f>+Fall_Hoy!R74</f>
        <v>2</v>
      </c>
      <c r="CP74" s="61">
        <f>+Fall_Hoy!S74</f>
        <v>7</v>
      </c>
      <c r="CQ74" s="61">
        <f>+Fall_Hoy!T74</f>
        <v>1</v>
      </c>
      <c r="CR74" s="66">
        <f>+Fall_Hoy!U74</f>
        <v>0</v>
      </c>
      <c r="CS74" s="75">
        <f t="shared" si="184"/>
        <v>0.17729254991845078</v>
      </c>
      <c r="CT74" s="76">
        <f t="shared" si="184"/>
        <v>8.6355476925250738E-2</v>
      </c>
      <c r="CU74" s="76">
        <f t="shared" si="185"/>
        <v>0.26245502963616341</v>
      </c>
      <c r="CV74" s="76">
        <f t="shared" si="185"/>
        <v>0.35781219088742655</v>
      </c>
      <c r="CW74" s="76">
        <f t="shared" si="117"/>
        <v>7.6984649069763336E-2</v>
      </c>
      <c r="CX74" s="76">
        <f t="shared" si="126"/>
        <v>9.0017037209704179E-2</v>
      </c>
      <c r="CY74" s="76">
        <f t="shared" si="127"/>
        <v>8.1857060223970809E-2</v>
      </c>
      <c r="CZ74" s="76">
        <f t="shared" si="128"/>
        <v>0.7</v>
      </c>
      <c r="DA74" s="76">
        <f t="shared" si="129"/>
        <v>8.5883930079142579E-2</v>
      </c>
      <c r="DB74" s="76">
        <f t="shared" si="130"/>
        <v>0.7</v>
      </c>
      <c r="DC74" s="76">
        <f t="shared" si="131"/>
        <v>0.44796472018340422</v>
      </c>
      <c r="DD74" s="76">
        <f t="shared" si="132"/>
        <v>0.62052502499094475</v>
      </c>
      <c r="DE74" s="76">
        <f t="shared" si="133"/>
        <v>0.26245502963616341</v>
      </c>
      <c r="DF74" s="76">
        <f t="shared" si="134"/>
        <v>0.35781219088742655</v>
      </c>
      <c r="DG74" s="76">
        <f t="shared" si="135"/>
        <v>0.17729254991845078</v>
      </c>
      <c r="DH74" s="76">
        <f t="shared" si="136"/>
        <v>8.6355476925250738E-2</v>
      </c>
      <c r="DI74" s="76">
        <f t="shared" si="137"/>
        <v>5.2847270891274223E-2</v>
      </c>
      <c r="DJ74" s="76">
        <f t="shared" si="138"/>
        <v>0.29664261584415808</v>
      </c>
      <c r="DK74" s="76">
        <f t="shared" si="139"/>
        <v>0.17419870257107806</v>
      </c>
      <c r="DL74" s="316">
        <f t="shared" si="140"/>
        <v>3.4718512716121142E-2</v>
      </c>
      <c r="DM74" s="85">
        <f>+'Cas_-14'!B73</f>
        <v>28</v>
      </c>
      <c r="DN74" s="62">
        <f>+'Cas_-14'!C73</f>
        <v>25</v>
      </c>
      <c r="DO74" s="62">
        <f>+'Cas_-14'!D73</f>
        <v>87</v>
      </c>
      <c r="DP74" s="62">
        <f>+'Cas_-14'!E73</f>
        <v>86</v>
      </c>
      <c r="DQ74" s="62">
        <f>+'Cas_-14'!F73</f>
        <v>205</v>
      </c>
      <c r="DR74" s="62">
        <f>+'Cas_-14'!G73</f>
        <v>237</v>
      </c>
      <c r="DS74" s="62">
        <f>+'Cas_-14'!H73</f>
        <v>222</v>
      </c>
      <c r="DT74" s="62">
        <f>+'Cas_-14'!I73</f>
        <v>213</v>
      </c>
      <c r="DU74" s="62">
        <f>+'Cas_-14'!J73</f>
        <v>217</v>
      </c>
      <c r="DV74" s="62">
        <f>+'Cas_-14'!K73</f>
        <v>221</v>
      </c>
      <c r="DW74" s="62">
        <f>+'Cas_-14'!L73</f>
        <v>153</v>
      </c>
      <c r="DX74" s="62">
        <f>+'Cas_-14'!M73</f>
        <v>147</v>
      </c>
      <c r="DY74" s="62">
        <f>+'Cas_-14'!N73</f>
        <v>75</v>
      </c>
      <c r="DZ74" s="62">
        <f>+'Cas_-14'!O73</f>
        <v>60</v>
      </c>
      <c r="EA74" s="62">
        <f>+'Cas_-14'!P73</f>
        <v>42</v>
      </c>
      <c r="EB74" s="62">
        <f>+'Cas_-14'!Q73</f>
        <v>29</v>
      </c>
      <c r="EC74" s="62">
        <f>+'Cas_-14'!R73</f>
        <v>10</v>
      </c>
      <c r="ED74" s="62">
        <f>+'Cas_-14'!S73</f>
        <v>18</v>
      </c>
      <c r="EE74" s="62">
        <f>+'Cas_-14'!T73</f>
        <v>3</v>
      </c>
      <c r="EF74" s="86">
        <f>+'Cas_-14'!U73</f>
        <v>4</v>
      </c>
      <c r="EG74" s="201">
        <f t="shared" si="215"/>
        <v>8.5314900441030607E-3</v>
      </c>
      <c r="EH74" s="90">
        <f t="shared" si="215"/>
        <v>7.7405344692836426E-3</v>
      </c>
      <c r="EI74" s="90">
        <f t="shared" si="215"/>
        <v>2.8170995250995378E-2</v>
      </c>
      <c r="EJ74" s="90">
        <f t="shared" si="215"/>
        <v>2.9918054498563516E-2</v>
      </c>
      <c r="EK74" s="90">
        <f t="shared" si="215"/>
        <v>7.6984649069763336E-2</v>
      </c>
      <c r="EL74" s="90">
        <f t="shared" si="215"/>
        <v>9.0017037209704179E-2</v>
      </c>
      <c r="EM74" s="90">
        <f t="shared" si="215"/>
        <v>8.1857060223970809E-2</v>
      </c>
      <c r="EN74" s="90">
        <f t="shared" si="215"/>
        <v>8.0263172854709505E-2</v>
      </c>
      <c r="EO74" s="90">
        <f t="shared" si="215"/>
        <v>8.5883930079142579E-2</v>
      </c>
      <c r="EP74" s="90">
        <f t="shared" si="215"/>
        <v>9.5733539181419025E-2</v>
      </c>
      <c r="EQ74" s="90">
        <f t="shared" si="215"/>
        <v>8.6815562771543731E-2</v>
      </c>
      <c r="ER74" s="90">
        <f t="shared" si="215"/>
        <v>9.1217178673668881E-2</v>
      </c>
      <c r="ES74" s="90">
        <f t="shared" si="215"/>
        <v>5.3147143501323088E-2</v>
      </c>
      <c r="ET74" s="90">
        <f t="shared" si="215"/>
        <v>4.4368711670040889E-2</v>
      </c>
      <c r="EU74" s="90">
        <f t="shared" si="215"/>
        <v>5.6871017700091051E-2</v>
      </c>
      <c r="EV74" s="90">
        <f t="shared" si="207"/>
        <v>3.355773833315244E-2</v>
      </c>
      <c r="EW74" s="90">
        <f t="shared" si="207"/>
        <v>3.754798596825034E-2</v>
      </c>
      <c r="EX74" s="90">
        <f t="shared" si="207"/>
        <v>4.1724902794308287E-2</v>
      </c>
      <c r="EY74" s="90">
        <f t="shared" si="207"/>
        <v>0.1441842661180813</v>
      </c>
      <c r="EZ74" s="99">
        <f t="shared" si="207"/>
        <v>3.4718512716121142E-2</v>
      </c>
      <c r="FA74" s="119">
        <f t="shared" si="200"/>
        <v>3.1174499259605644</v>
      </c>
      <c r="FB74" s="120">
        <f t="shared" si="200"/>
        <v>2.5733401955738544</v>
      </c>
      <c r="FC74" s="120">
        <f t="shared" si="219"/>
        <v>4.9382716049382713</v>
      </c>
      <c r="FD74" s="120">
        <f t="shared" si="219"/>
        <v>8.064516129032258</v>
      </c>
      <c r="FE74" s="120">
        <f t="shared" si="216"/>
        <v>1</v>
      </c>
      <c r="FF74" s="120">
        <f t="shared" si="216"/>
        <v>1</v>
      </c>
      <c r="FG74" s="120">
        <f t="shared" si="216"/>
        <v>1</v>
      </c>
      <c r="FH74" s="120">
        <f t="shared" si="216"/>
        <v>8.721309849875027</v>
      </c>
      <c r="FI74" s="120">
        <f t="shared" si="216"/>
        <v>1</v>
      </c>
      <c r="FJ74" s="120">
        <f t="shared" si="216"/>
        <v>7.311961993523199</v>
      </c>
      <c r="FK74" s="120">
        <f t="shared" si="216"/>
        <v>5.1599587203302377</v>
      </c>
      <c r="FL74" s="120">
        <f t="shared" si="216"/>
        <v>6.8027210884353737</v>
      </c>
      <c r="FM74" s="120">
        <f t="shared" si="216"/>
        <v>4.9382716049382713</v>
      </c>
      <c r="FN74" s="120">
        <f t="shared" si="216"/>
        <v>8.064516129032258</v>
      </c>
      <c r="FO74" s="120">
        <f t="shared" si="216"/>
        <v>3.1174499259605644</v>
      </c>
      <c r="FP74" s="120">
        <f t="shared" si="216"/>
        <v>2.5733401955738544</v>
      </c>
      <c r="FQ74" s="120">
        <f t="shared" si="216"/>
        <v>1.407459535538353</v>
      </c>
      <c r="FR74" s="120">
        <f t="shared" si="216"/>
        <v>7.1094860857200901</v>
      </c>
      <c r="FS74" s="120">
        <f t="shared" si="216"/>
        <v>1.2081672103419114</v>
      </c>
      <c r="FT74" s="321">
        <f t="shared" si="121"/>
        <v>1</v>
      </c>
      <c r="FU74" s="85">
        <f>+Cas_Hoy!B73</f>
        <v>30</v>
      </c>
      <c r="FV74" s="62">
        <f>+Cas_Hoy!C73</f>
        <v>30</v>
      </c>
      <c r="FW74" s="62">
        <f>+Cas_Hoy!D73</f>
        <v>97</v>
      </c>
      <c r="FX74" s="62">
        <f>+Cas_Hoy!E73</f>
        <v>97</v>
      </c>
      <c r="FY74" s="62">
        <f>+Cas_Hoy!F73</f>
        <v>237</v>
      </c>
      <c r="FZ74" s="62">
        <f>+Cas_Hoy!G73</f>
        <v>263</v>
      </c>
      <c r="GA74" s="62">
        <f>+Cas_Hoy!H73</f>
        <v>255</v>
      </c>
      <c r="GB74" s="62">
        <f>+Cas_Hoy!I73</f>
        <v>237</v>
      </c>
      <c r="GC74" s="62">
        <f>+Cas_Hoy!J73</f>
        <v>246</v>
      </c>
      <c r="GD74" s="62">
        <f>+Cas_Hoy!K73</f>
        <v>250</v>
      </c>
      <c r="GE74" s="62">
        <f>+Cas_Hoy!L73</f>
        <v>175</v>
      </c>
      <c r="GF74" s="62">
        <f>+Cas_Hoy!M73</f>
        <v>159</v>
      </c>
      <c r="GG74" s="62">
        <f>+Cas_Hoy!N73</f>
        <v>93</v>
      </c>
      <c r="GH74" s="62">
        <f>+Cas_Hoy!O73</f>
        <v>65</v>
      </c>
      <c r="GI74" s="62">
        <f>+Cas_Hoy!P73</f>
        <v>45</v>
      </c>
      <c r="GJ74" s="62">
        <f>+Cas_Hoy!Q73</f>
        <v>31</v>
      </c>
      <c r="GK74" s="62">
        <f>+Cas_Hoy!R73</f>
        <v>10</v>
      </c>
      <c r="GL74" s="62">
        <f>+Cas_Hoy!S73</f>
        <v>20</v>
      </c>
      <c r="GM74" s="62">
        <f>+Cas_Hoy!T73</f>
        <v>3</v>
      </c>
      <c r="GN74" s="590">
        <f>+Cas_Hoy!U73</f>
        <v>4</v>
      </c>
      <c r="GO74" s="543">
        <f t="shared" si="220"/>
        <v>0.18995630348405443</v>
      </c>
      <c r="GP74" s="112">
        <f t="shared" si="220"/>
        <v>9.2311027058026657E-2</v>
      </c>
      <c r="GQ74" s="112">
        <f t="shared" si="221"/>
        <v>0.3254442367488426</v>
      </c>
      <c r="GR74" s="112">
        <f t="shared" si="221"/>
        <v>0.38762987346137878</v>
      </c>
      <c r="GS74" s="323">
        <f t="shared" si="205"/>
        <v>8.9001765022116638E-2</v>
      </c>
      <c r="GT74" s="323">
        <f t="shared" si="205"/>
        <v>9.9892323992203366E-2</v>
      </c>
      <c r="GU74" s="323">
        <f t="shared" si="205"/>
        <v>9.4025001608615127E-2</v>
      </c>
      <c r="GV74" s="323">
        <f t="shared" si="205"/>
        <v>0.7</v>
      </c>
      <c r="GW74" s="323">
        <f t="shared" si="205"/>
        <v>9.7361505988336747E-2</v>
      </c>
      <c r="GX74" s="323">
        <f t="shared" si="205"/>
        <v>0.7</v>
      </c>
      <c r="GY74" s="323">
        <f t="shared" si="205"/>
        <v>0.51237794792219438</v>
      </c>
      <c r="GZ74" s="323">
        <f t="shared" si="205"/>
        <v>0.67118012907183822</v>
      </c>
      <c r="HA74" s="323">
        <f t="shared" si="205"/>
        <v>0.3254442367488426</v>
      </c>
      <c r="HB74" s="323">
        <f t="shared" si="205"/>
        <v>0.38762987346137878</v>
      </c>
      <c r="HC74" s="323">
        <f t="shared" si="222"/>
        <v>0.18995630348405443</v>
      </c>
      <c r="HD74" s="323">
        <f t="shared" si="222"/>
        <v>9.2311027058026657E-2</v>
      </c>
      <c r="HE74" s="323">
        <f t="shared" si="222"/>
        <v>5.2847270891274209E-2</v>
      </c>
      <c r="HF74" s="323">
        <f t="shared" si="222"/>
        <v>0.32960290649350898</v>
      </c>
      <c r="HG74" s="323">
        <f t="shared" si="222"/>
        <v>0.17419870257107806</v>
      </c>
      <c r="HH74" s="327">
        <f t="shared" si="222"/>
        <v>3.4718512716121142E-2</v>
      </c>
      <c r="HI74" s="241">
        <f>+CyF_Tot!B73</f>
        <v>0</v>
      </c>
      <c r="HJ74" s="149">
        <f>+CyF_Tot!C73</f>
        <v>2102</v>
      </c>
      <c r="HK74" s="149">
        <f>+CyF_Tot!D73</f>
        <v>2250</v>
      </c>
      <c r="HL74" s="149">
        <f>+CyF_Tot!E73</f>
        <v>2369</v>
      </c>
      <c r="HM74" s="149">
        <f>+CyF_Tot!F73</f>
        <v>0</v>
      </c>
      <c r="HN74" s="149">
        <f>+CyF_Tot!G73</f>
        <v>34</v>
      </c>
      <c r="HO74" s="149">
        <f>+CyF_Tot!H73</f>
        <v>37</v>
      </c>
      <c r="HP74" s="557">
        <f>+CyF_Tot!I73</f>
        <v>41</v>
      </c>
      <c r="HQ74" s="93">
        <f t="shared" si="203"/>
        <v>8.9805963536704309E-2</v>
      </c>
      <c r="HR74" s="90">
        <f t="shared" si="203"/>
        <v>8.8377374102947243E-2</v>
      </c>
      <c r="HS74" s="90">
        <f t="shared" si="203"/>
        <v>8.4506301729795882E-2</v>
      </c>
      <c r="HT74" s="90">
        <f t="shared" si="203"/>
        <v>7.865695613330427E-2</v>
      </c>
      <c r="HU74" s="90">
        <f t="shared" si="203"/>
        <v>7.2865468301550593E-2</v>
      </c>
      <c r="HV74" s="90">
        <f t="shared" si="203"/>
        <v>7.2043642948314793E-2</v>
      </c>
      <c r="HW74" s="90">
        <f t="shared" si="203"/>
        <v>7.4211099263164243E-2</v>
      </c>
      <c r="HX74" s="90">
        <f t="shared" si="203"/>
        <v>7.2616500127958922E-2</v>
      </c>
      <c r="HY74" s="90">
        <f t="shared" si="203"/>
        <v>6.913848486079277E-2</v>
      </c>
      <c r="HZ74" s="90">
        <f t="shared" si="203"/>
        <v>6.3168445969494641E-2</v>
      </c>
      <c r="IA74" s="90">
        <f t="shared" si="203"/>
        <v>4.8224294157659386E-2</v>
      </c>
      <c r="IB74" s="90">
        <f t="shared" si="223"/>
        <v>4.4097374513372541E-2</v>
      </c>
      <c r="IC74" s="90">
        <f t="shared" si="223"/>
        <v>3.8614762646553627E-2</v>
      </c>
      <c r="ID74" s="90">
        <f t="shared" si="223"/>
        <v>3.7003811999917362E-2</v>
      </c>
      <c r="IE74" s="90">
        <f t="shared" si="223"/>
        <v>2.0208325298175085E-2</v>
      </c>
      <c r="IF74" s="90">
        <f t="shared" si="223"/>
        <v>2.3647070620741527E-2</v>
      </c>
      <c r="IG74" s="90">
        <f t="shared" si="223"/>
        <v>7.2876144262660255E-3</v>
      </c>
      <c r="IH74" s="90">
        <f t="shared" si="223"/>
        <v>1.1804543728312961E-2</v>
      </c>
      <c r="II74" s="90">
        <f t="shared" si="223"/>
        <v>5.6934487705203327E-4</v>
      </c>
      <c r="IJ74" s="673">
        <f t="shared" si="223"/>
        <v>3.1526148191526196E-3</v>
      </c>
      <c r="IK74" s="686"/>
      <c r="IL74" s="687"/>
      <c r="IM74" s="687"/>
      <c r="IN74" s="687"/>
      <c r="IO74" s="687"/>
      <c r="IP74" s="687"/>
      <c r="IQ74" s="687"/>
      <c r="IR74" s="687"/>
      <c r="IS74" s="687"/>
      <c r="IT74" s="687"/>
      <c r="IU74" s="687"/>
      <c r="IV74" s="687"/>
      <c r="IW74" s="687"/>
      <c r="IX74" s="687"/>
      <c r="IY74" s="687"/>
      <c r="IZ74" s="687"/>
      <c r="JA74" s="687"/>
      <c r="JB74" s="687"/>
      <c r="JC74" s="687"/>
      <c r="JD74" s="688"/>
      <c r="JF74" s="624">
        <f t="shared" si="214"/>
        <v>304.69607300368074</v>
      </c>
      <c r="JG74" s="625">
        <f t="shared" si="214"/>
        <v>0</v>
      </c>
      <c r="JH74" s="625">
        <f t="shared" si="214"/>
        <v>0</v>
      </c>
      <c r="JI74" s="625">
        <f t="shared" si="214"/>
        <v>0</v>
      </c>
      <c r="JJ74" s="625">
        <f t="shared" si="214"/>
        <v>0</v>
      </c>
      <c r="JK74" s="625">
        <f t="shared" si="214"/>
        <v>0</v>
      </c>
      <c r="JL74" s="625">
        <f t="shared" si="214"/>
        <v>0</v>
      </c>
      <c r="JM74" s="625">
        <f t="shared" si="214"/>
        <v>376.82240776858924</v>
      </c>
      <c r="JN74" s="625">
        <f t="shared" si="214"/>
        <v>0</v>
      </c>
      <c r="JO74" s="625">
        <f t="shared" si="214"/>
        <v>1299.5503056301225</v>
      </c>
      <c r="JP74" s="625">
        <f t="shared" si="214"/>
        <v>1702.265936696936</v>
      </c>
      <c r="JQ74" s="625">
        <f t="shared" si="214"/>
        <v>1241.0500499818895</v>
      </c>
      <c r="JR74" s="625">
        <f t="shared" si="214"/>
        <v>4251.7714801058464</v>
      </c>
      <c r="JS74" s="625">
        <f t="shared" si="214"/>
        <v>2218.4355835020447</v>
      </c>
      <c r="JT74" s="625">
        <f t="shared" si="214"/>
        <v>10832.574800017343</v>
      </c>
      <c r="JU74" s="625">
        <f t="shared" si="214"/>
        <v>2314.3267815967201</v>
      </c>
      <c r="JV74" s="625">
        <f t="shared" si="209"/>
        <v>7509.5971936500673</v>
      </c>
      <c r="JW74" s="625">
        <f t="shared" si="209"/>
        <v>16226.351086675446</v>
      </c>
      <c r="JX74" s="625">
        <f t="shared" si="209"/>
        <v>48061.422039360434</v>
      </c>
      <c r="JY74" s="626">
        <f t="shared" si="209"/>
        <v>0</v>
      </c>
      <c r="JZ74" s="642">
        <f t="shared" si="210"/>
        <v>110.70384062087075</v>
      </c>
      <c r="KA74" s="625">
        <f t="shared" si="210"/>
        <v>0</v>
      </c>
      <c r="KB74" s="625">
        <f t="shared" si="211"/>
        <v>428.50608862844183</v>
      </c>
      <c r="KC74" s="625">
        <f t="shared" si="211"/>
        <v>912.7141898890543</v>
      </c>
      <c r="KD74" s="625">
        <f t="shared" si="212"/>
        <v>6976.2985236442009</v>
      </c>
      <c r="KE74" s="645">
        <f t="shared" si="212"/>
        <v>4342.9546380283764</v>
      </c>
      <c r="KF74" s="624">
        <f t="shared" si="195"/>
        <v>56.273939908466218</v>
      </c>
      <c r="KG74" s="625">
        <f t="shared" si="196"/>
        <v>662.98993133459442</v>
      </c>
      <c r="KH74" s="626">
        <f t="shared" si="197"/>
        <v>5577.010817064529</v>
      </c>
    </row>
    <row r="75" spans="1:294" s="649" customFormat="1" ht="14.4">
      <c r="A75" s="511" t="s">
        <v>85</v>
      </c>
      <c r="B75" s="539">
        <v>219031</v>
      </c>
      <c r="C75" s="527">
        <f t="shared" si="198"/>
        <v>14997</v>
      </c>
      <c r="D75" s="518">
        <f t="shared" si="199"/>
        <v>319</v>
      </c>
      <c r="E75" s="496">
        <f t="shared" si="217"/>
        <v>3.4147776444093912E-3</v>
      </c>
      <c r="F75" s="209">
        <f t="shared" si="161"/>
        <v>6.1352046057407399E-2</v>
      </c>
      <c r="G75" s="28">
        <f t="shared" si="162"/>
        <v>6.9517415354764811</v>
      </c>
      <c r="H75" s="27">
        <f t="shared" si="163"/>
        <v>0.42650356686374508</v>
      </c>
      <c r="I75" s="34">
        <f t="shared" si="164"/>
        <v>0.4759840744348553</v>
      </c>
      <c r="J75" s="340">
        <f t="shared" si="165"/>
        <v>0.56608661940508953</v>
      </c>
      <c r="K75" s="582">
        <f t="shared" si="202"/>
        <v>2.5727773726885732E-3</v>
      </c>
      <c r="L75" s="341">
        <f t="shared" si="218"/>
        <v>9.2268580395085706</v>
      </c>
      <c r="M75" s="342">
        <f t="shared" si="166"/>
        <v>0.63087611342540717</v>
      </c>
      <c r="N75" s="826"/>
      <c r="O75" s="366" t="s">
        <v>230</v>
      </c>
      <c r="P75" s="21" t="s">
        <v>231</v>
      </c>
      <c r="Q75" s="21" t="s">
        <v>232</v>
      </c>
      <c r="R75" s="21" t="s">
        <v>233</v>
      </c>
      <c r="S75" s="170">
        <f t="shared" si="167"/>
        <v>14997</v>
      </c>
      <c r="T75" s="171">
        <f t="shared" si="168"/>
        <v>6846.9759988312153</v>
      </c>
      <c r="U75" s="170">
        <f t="shared" si="169"/>
        <v>630</v>
      </c>
      <c r="V75" s="172">
        <f t="shared" si="170"/>
        <v>4.3850490707872204E-2</v>
      </c>
      <c r="W75" s="171">
        <f t="shared" si="171"/>
        <v>287.63051805452199</v>
      </c>
      <c r="X75" s="170">
        <f t="shared" si="172"/>
        <v>1559</v>
      </c>
      <c r="Y75" s="172">
        <f t="shared" si="173"/>
        <v>0.11601428784045245</v>
      </c>
      <c r="Z75" s="171">
        <f t="shared" si="174"/>
        <v>711.77139309047573</v>
      </c>
      <c r="AA75" s="170">
        <f t="shared" si="175"/>
        <v>319</v>
      </c>
      <c r="AB75" s="171">
        <f t="shared" si="176"/>
        <v>1456.4148453871826</v>
      </c>
      <c r="AC75" s="173">
        <f t="shared" si="177"/>
        <v>2.1270920850836834E-2</v>
      </c>
      <c r="AD75" s="170">
        <f t="shared" si="178"/>
        <v>1</v>
      </c>
      <c r="AE75" s="172">
        <f t="shared" si="179"/>
        <v>3.1446540880503146E-3</v>
      </c>
      <c r="AF75" s="171">
        <f t="shared" si="180"/>
        <v>4.5655637786432059</v>
      </c>
      <c r="AG75" s="170">
        <f t="shared" si="181"/>
        <v>12</v>
      </c>
      <c r="AH75" s="172">
        <f t="shared" si="182"/>
        <v>3.9087947882736153E-2</v>
      </c>
      <c r="AI75" s="367">
        <f t="shared" si="183"/>
        <v>54.786765343718471</v>
      </c>
      <c r="AJ75" s="830"/>
      <c r="AK75" s="85">
        <v>22406.121998620882</v>
      </c>
      <c r="AL75" s="62">
        <v>21132.368643009388</v>
      </c>
      <c r="AM75" s="62">
        <v>20333.963632344727</v>
      </c>
      <c r="AN75" s="62">
        <v>19182.527821232306</v>
      </c>
      <c r="AO75" s="62">
        <v>18839.199669500635</v>
      </c>
      <c r="AP75" s="62">
        <v>17848.490516221158</v>
      </c>
      <c r="AQ75" s="62">
        <v>17369.832044338622</v>
      </c>
      <c r="AR75" s="62">
        <v>16440.792551086866</v>
      </c>
      <c r="AS75" s="62">
        <v>13508.29704488983</v>
      </c>
      <c r="AT75" s="62">
        <v>13028.329656232836</v>
      </c>
      <c r="AU75" s="62">
        <v>9100.4509348603679</v>
      </c>
      <c r="AV75" s="62">
        <v>9048.3981625189444</v>
      </c>
      <c r="AW75" s="62">
        <v>5731.8947213627271</v>
      </c>
      <c r="AX75" s="62">
        <v>6021.822885480181</v>
      </c>
      <c r="AY75" s="62">
        <v>2783.6636976151713</v>
      </c>
      <c r="AZ75" s="62">
        <v>3489.2406746292991</v>
      </c>
      <c r="BA75" s="62">
        <v>847.62278267156717</v>
      </c>
      <c r="BB75" s="62">
        <v>1456.541162705395</v>
      </c>
      <c r="BC75" s="62">
        <v>105.9528478339459</v>
      </c>
      <c r="BD75" s="86">
        <v>355.48509377574936</v>
      </c>
      <c r="BE75" s="258">
        <v>2.0000000000000002E-5</v>
      </c>
      <c r="BF75" s="43">
        <v>2.0000000000000002E-5</v>
      </c>
      <c r="BG75" s="53">
        <v>5.0000000000000002E-5</v>
      </c>
      <c r="BH75" s="53">
        <v>4.0000000000000003E-5</v>
      </c>
      <c r="BI75" s="53">
        <v>1.2518952302791728E-4</v>
      </c>
      <c r="BJ75" s="53">
        <v>1.2406223545552731E-4</v>
      </c>
      <c r="BK75" s="53">
        <v>3.4000000000000002E-4</v>
      </c>
      <c r="BL75" s="53">
        <v>1.8000000000000001E-4</v>
      </c>
      <c r="BM75" s="53">
        <v>8.9999999999999998E-4</v>
      </c>
      <c r="BN75" s="53">
        <v>5.0000000000000001E-4</v>
      </c>
      <c r="BO75" s="53">
        <v>3.8E-3</v>
      </c>
      <c r="BP75" s="53">
        <v>2E-3</v>
      </c>
      <c r="BQ75" s="53">
        <v>1.6199999999999999E-2</v>
      </c>
      <c r="BR75" s="53">
        <v>6.1999999999999998E-3</v>
      </c>
      <c r="BS75" s="53">
        <v>6.1100000000000002E-2</v>
      </c>
      <c r="BT75" s="53">
        <v>2.6800000000000001E-2</v>
      </c>
      <c r="BU75" s="53">
        <v>0.1421</v>
      </c>
      <c r="BV75" s="53">
        <v>5.4699999999999999E-2</v>
      </c>
      <c r="BW75" s="53">
        <v>0.27589999999999998</v>
      </c>
      <c r="BX75" s="54">
        <v>0.1051</v>
      </c>
      <c r="BY75" s="64">
        <f>+Fall_Hoy!B75</f>
        <v>1</v>
      </c>
      <c r="BZ75" s="61">
        <f>+Fall_Hoy!C75</f>
        <v>0</v>
      </c>
      <c r="CA75" s="61">
        <f>+Fall_Hoy!D75</f>
        <v>0</v>
      </c>
      <c r="CB75" s="61">
        <f>+Fall_Hoy!E75</f>
        <v>1</v>
      </c>
      <c r="CC75" s="61">
        <f>+Fall_Hoy!F75</f>
        <v>5</v>
      </c>
      <c r="CD75" s="61">
        <f>+Fall_Hoy!G75</f>
        <v>1</v>
      </c>
      <c r="CE75" s="61">
        <f>+Fall_Hoy!H75</f>
        <v>4</v>
      </c>
      <c r="CF75" s="61">
        <f>+Fall_Hoy!I75</f>
        <v>4</v>
      </c>
      <c r="CG75" s="61">
        <f>+Fall_Hoy!J75</f>
        <v>11</v>
      </c>
      <c r="CH75" s="61">
        <f>+Fall_Hoy!K75</f>
        <v>7</v>
      </c>
      <c r="CI75" s="61">
        <f>+Fall_Hoy!L75</f>
        <v>24</v>
      </c>
      <c r="CJ75" s="61">
        <f>+Fall_Hoy!M75</f>
        <v>18</v>
      </c>
      <c r="CK75" s="61">
        <f>+Fall_Hoy!N75</f>
        <v>45</v>
      </c>
      <c r="CL75" s="61">
        <f>+Fall_Hoy!O75</f>
        <v>25</v>
      </c>
      <c r="CM75" s="61">
        <f>+Fall_Hoy!P75</f>
        <v>51</v>
      </c>
      <c r="CN75" s="61">
        <f>+Fall_Hoy!Q75</f>
        <v>39</v>
      </c>
      <c r="CO75" s="61">
        <f>+Fall_Hoy!R75</f>
        <v>30</v>
      </c>
      <c r="CP75" s="61">
        <f>+Fall_Hoy!S75</f>
        <v>35</v>
      </c>
      <c r="CQ75" s="61">
        <f>+Fall_Hoy!T75</f>
        <v>4</v>
      </c>
      <c r="CR75" s="66">
        <f>+Fall_Hoy!U75</f>
        <v>5</v>
      </c>
      <c r="CS75" s="75">
        <f t="shared" si="184"/>
        <v>0.29985562494170731</v>
      </c>
      <c r="CT75" s="76">
        <f t="shared" si="184"/>
        <v>0.41706033383656443</v>
      </c>
      <c r="CU75" s="76">
        <f t="shared" si="185"/>
        <v>0.48461772464609681</v>
      </c>
      <c r="CV75" s="76">
        <f t="shared" si="185"/>
        <v>0.66960754927527177</v>
      </c>
      <c r="CW75" s="76">
        <f t="shared" si="117"/>
        <v>0.7</v>
      </c>
      <c r="CX75" s="76">
        <f t="shared" si="126"/>
        <v>0.45160516968702408</v>
      </c>
      <c r="CY75" s="76">
        <f t="shared" si="127"/>
        <v>0.67730683015944471</v>
      </c>
      <c r="CZ75" s="76">
        <f t="shared" si="128"/>
        <v>0.7</v>
      </c>
      <c r="DA75" s="76">
        <f t="shared" si="129"/>
        <v>0.7</v>
      </c>
      <c r="DB75" s="76">
        <f t="shared" si="130"/>
        <v>0.7</v>
      </c>
      <c r="DC75" s="76">
        <f t="shared" si="131"/>
        <v>0.69400840891200488</v>
      </c>
      <c r="DD75" s="76">
        <f t="shared" si="132"/>
        <v>0.7</v>
      </c>
      <c r="DE75" s="76">
        <f t="shared" si="133"/>
        <v>0.48461772464609681</v>
      </c>
      <c r="DF75" s="76">
        <f t="shared" si="134"/>
        <v>0.66960754927527177</v>
      </c>
      <c r="DG75" s="76">
        <f t="shared" si="135"/>
        <v>0.29985562494170731</v>
      </c>
      <c r="DH75" s="76">
        <f t="shared" si="136"/>
        <v>0.41706033383656443</v>
      </c>
      <c r="DI75" s="76">
        <f t="shared" si="137"/>
        <v>0.24907179779351959</v>
      </c>
      <c r="DJ75" s="76">
        <f t="shared" si="138"/>
        <v>0.4392967147775878</v>
      </c>
      <c r="DK75" s="76">
        <f t="shared" si="139"/>
        <v>0.13683451479119155</v>
      </c>
      <c r="DL75" s="316">
        <f t="shared" si="140"/>
        <v>0.13382766290031725</v>
      </c>
      <c r="DM75" s="85">
        <f>+'Cas_-14'!B74</f>
        <v>209</v>
      </c>
      <c r="DN75" s="62">
        <f>+'Cas_-14'!C74</f>
        <v>184</v>
      </c>
      <c r="DO75" s="62">
        <f>+'Cas_-14'!D74</f>
        <v>374</v>
      </c>
      <c r="DP75" s="62">
        <f>+'Cas_-14'!E74</f>
        <v>428</v>
      </c>
      <c r="DQ75" s="62">
        <f>+'Cas_-14'!F74</f>
        <v>1656</v>
      </c>
      <c r="DR75" s="62">
        <f>+'Cas_-14'!G74</f>
        <v>1496</v>
      </c>
      <c r="DS75" s="62">
        <f>+'Cas_-14'!H74</f>
        <v>1779</v>
      </c>
      <c r="DT75" s="62">
        <f>+'Cas_-14'!I74</f>
        <v>1625</v>
      </c>
      <c r="DU75" s="62">
        <f>+'Cas_-14'!J74</f>
        <v>1353</v>
      </c>
      <c r="DV75" s="62">
        <f>+'Cas_-14'!K74</f>
        <v>1321</v>
      </c>
      <c r="DW75" s="62">
        <f>+'Cas_-14'!L74</f>
        <v>793</v>
      </c>
      <c r="DX75" s="62">
        <f>+'Cas_-14'!M74</f>
        <v>726</v>
      </c>
      <c r="DY75" s="62">
        <f>+'Cas_-14'!N74</f>
        <v>428</v>
      </c>
      <c r="DZ75" s="62">
        <f>+'Cas_-14'!O74</f>
        <v>356</v>
      </c>
      <c r="EA75" s="62">
        <f>+'Cas_-14'!P74</f>
        <v>192</v>
      </c>
      <c r="EB75" s="62">
        <f>+'Cas_-14'!Q74</f>
        <v>184</v>
      </c>
      <c r="EC75" s="62">
        <f>+'Cas_-14'!R74</f>
        <v>66</v>
      </c>
      <c r="ED75" s="62">
        <f>+'Cas_-14'!S74</f>
        <v>80</v>
      </c>
      <c r="EE75" s="62">
        <f>+'Cas_-14'!T74</f>
        <v>5</v>
      </c>
      <c r="EF75" s="86">
        <f>+'Cas_-14'!U74</f>
        <v>15</v>
      </c>
      <c r="EG75" s="201">
        <f t="shared" si="215"/>
        <v>9.3278078202405634E-3</v>
      </c>
      <c r="EH75" s="91">
        <f t="shared" si="215"/>
        <v>8.7070220621419739E-3</v>
      </c>
      <c r="EI75" s="91">
        <f t="shared" si="215"/>
        <v>1.8392872474950608E-2</v>
      </c>
      <c r="EJ75" s="91">
        <f t="shared" si="215"/>
        <v>2.2311970767808057E-2</v>
      </c>
      <c r="EK75" s="91">
        <f t="shared" si="215"/>
        <v>8.7901823275483931E-2</v>
      </c>
      <c r="EL75" s="91">
        <f t="shared" si="215"/>
        <v>8.3816611754388842E-2</v>
      </c>
      <c r="EM75" s="91">
        <f t="shared" si="215"/>
        <v>0.10241895232256044</v>
      </c>
      <c r="EN75" s="91">
        <f t="shared" si="215"/>
        <v>9.8839517313450601E-2</v>
      </c>
      <c r="EO75" s="91">
        <f t="shared" si="215"/>
        <v>0.10016066388707658</v>
      </c>
      <c r="EP75" s="91">
        <f t="shared" si="215"/>
        <v>0.10139442544486316</v>
      </c>
      <c r="EQ75" s="91">
        <f t="shared" si="215"/>
        <v>8.7138539142309804E-2</v>
      </c>
      <c r="ER75" s="91">
        <f t="shared" si="215"/>
        <v>8.0235195993838979E-2</v>
      </c>
      <c r="ES75" s="91">
        <f t="shared" si="215"/>
        <v>7.4669899013470598E-2</v>
      </c>
      <c r="ET75" s="91">
        <f t="shared" si="215"/>
        <v>5.9118311310415186E-2</v>
      </c>
      <c r="EU75" s="91">
        <f t="shared" si="215"/>
        <v>6.8973849163061915E-2</v>
      </c>
      <c r="EV75" s="91">
        <f t="shared" si="207"/>
        <v>5.273353636448376E-2</v>
      </c>
      <c r="EW75" s="91">
        <f t="shared" si="207"/>
        <v>7.7864825426210094E-2</v>
      </c>
      <c r="EX75" s="91">
        <f t="shared" si="207"/>
        <v>5.492464068190641E-2</v>
      </c>
      <c r="EY75" s="91">
        <f t="shared" si="207"/>
        <v>4.7190803288612179E-2</v>
      </c>
      <c r="EZ75" s="100">
        <f t="shared" si="207"/>
        <v>4.2195862112470034E-2</v>
      </c>
      <c r="FA75" s="119">
        <f t="shared" si="200"/>
        <v>4.3473813420621923</v>
      </c>
      <c r="FB75" s="120">
        <f t="shared" si="200"/>
        <v>7.9088254380272547</v>
      </c>
      <c r="FC75" s="120">
        <f t="shared" si="219"/>
        <v>6.4901349948078924</v>
      </c>
      <c r="FD75" s="120">
        <f t="shared" si="219"/>
        <v>11.326567596955421</v>
      </c>
      <c r="FE75" s="120">
        <f t="shared" si="216"/>
        <v>7.9634298119869822</v>
      </c>
      <c r="FF75" s="120">
        <f t="shared" si="216"/>
        <v>5.388015099087764</v>
      </c>
      <c r="FG75" s="120">
        <f t="shared" si="216"/>
        <v>6.6131005521938953</v>
      </c>
      <c r="FH75" s="120">
        <f t="shared" si="216"/>
        <v>7.0821875604681885</v>
      </c>
      <c r="FI75" s="120">
        <f t="shared" si="216"/>
        <v>6.9887715679400442</v>
      </c>
      <c r="FJ75" s="120">
        <f t="shared" si="216"/>
        <v>6.9037325960355682</v>
      </c>
      <c r="FK75" s="120">
        <f t="shared" si="216"/>
        <v>7.9644255658060672</v>
      </c>
      <c r="FL75" s="120">
        <f t="shared" si="216"/>
        <v>8.72435084540394</v>
      </c>
      <c r="FM75" s="120">
        <f t="shared" si="216"/>
        <v>6.4901349948078924</v>
      </c>
      <c r="FN75" s="120">
        <f t="shared" si="216"/>
        <v>11.326567596955421</v>
      </c>
      <c r="FO75" s="120">
        <f t="shared" si="216"/>
        <v>4.3473813420621923</v>
      </c>
      <c r="FP75" s="120">
        <f t="shared" si="216"/>
        <v>7.9088254380272547</v>
      </c>
      <c r="FQ75" s="120">
        <f t="shared" si="216"/>
        <v>3.1987716716780756</v>
      </c>
      <c r="FR75" s="120">
        <f t="shared" si="216"/>
        <v>7.9981718464350999</v>
      </c>
      <c r="FS75" s="120">
        <f t="shared" si="216"/>
        <v>2.8996013048205875</v>
      </c>
      <c r="FT75" s="321">
        <f t="shared" si="121"/>
        <v>3.1715826197272436</v>
      </c>
      <c r="FU75" s="85">
        <f>+Cas_Hoy!B74</f>
        <v>227</v>
      </c>
      <c r="FV75" s="62">
        <f>+Cas_Hoy!C74</f>
        <v>198</v>
      </c>
      <c r="FW75" s="62">
        <f>+Cas_Hoy!D74</f>
        <v>413</v>
      </c>
      <c r="FX75" s="62">
        <f>+Cas_Hoy!E74</f>
        <v>481</v>
      </c>
      <c r="FY75" s="62">
        <f>+Cas_Hoy!F74</f>
        <v>1874</v>
      </c>
      <c r="FZ75" s="62">
        <f>+Cas_Hoy!G74</f>
        <v>1687</v>
      </c>
      <c r="GA75" s="62">
        <f>+Cas_Hoy!H74</f>
        <v>1983</v>
      </c>
      <c r="GB75" s="62">
        <f>+Cas_Hoy!I74</f>
        <v>1820</v>
      </c>
      <c r="GC75" s="62">
        <f>+Cas_Hoy!J74</f>
        <v>1517</v>
      </c>
      <c r="GD75" s="62">
        <f>+Cas_Hoy!K74</f>
        <v>1466</v>
      </c>
      <c r="GE75" s="62">
        <f>+Cas_Hoy!L74</f>
        <v>892</v>
      </c>
      <c r="GF75" s="62">
        <f>+Cas_Hoy!M74</f>
        <v>822</v>
      </c>
      <c r="GG75" s="62">
        <f>+Cas_Hoy!N74</f>
        <v>471</v>
      </c>
      <c r="GH75" s="62">
        <f>+Cas_Hoy!O74</f>
        <v>386</v>
      </c>
      <c r="GI75" s="62">
        <f>+Cas_Hoy!P74</f>
        <v>204</v>
      </c>
      <c r="GJ75" s="62">
        <f>+Cas_Hoy!Q74</f>
        <v>200</v>
      </c>
      <c r="GK75" s="62">
        <f>+Cas_Hoy!R74</f>
        <v>66</v>
      </c>
      <c r="GL75" s="62">
        <f>+Cas_Hoy!S74</f>
        <v>81</v>
      </c>
      <c r="GM75" s="62">
        <f>+Cas_Hoy!T74</f>
        <v>5</v>
      </c>
      <c r="GN75" s="590">
        <f>+Cas_Hoy!U74</f>
        <v>15</v>
      </c>
      <c r="GO75" s="543">
        <f t="shared" si="220"/>
        <v>0.31859660150056401</v>
      </c>
      <c r="GP75" s="112">
        <f t="shared" si="220"/>
        <v>0.45332644982235265</v>
      </c>
      <c r="GQ75" s="112">
        <f t="shared" si="221"/>
        <v>0.53330595399138225</v>
      </c>
      <c r="GR75" s="112">
        <f t="shared" si="221"/>
        <v>0.7</v>
      </c>
      <c r="GS75" s="323">
        <f t="shared" si="205"/>
        <v>0.7</v>
      </c>
      <c r="GT75" s="323">
        <f t="shared" si="205"/>
        <v>0.50926331635161071</v>
      </c>
      <c r="GU75" s="323">
        <f t="shared" si="205"/>
        <v>0.7</v>
      </c>
      <c r="GV75" s="323">
        <f t="shared" si="205"/>
        <v>0.7</v>
      </c>
      <c r="GW75" s="323">
        <f t="shared" si="205"/>
        <v>0.7</v>
      </c>
      <c r="GX75" s="323">
        <f t="shared" si="205"/>
        <v>0.7</v>
      </c>
      <c r="GY75" s="323">
        <f t="shared" si="205"/>
        <v>0.7</v>
      </c>
      <c r="GZ75" s="323">
        <f t="shared" si="205"/>
        <v>0.7</v>
      </c>
      <c r="HA75" s="323">
        <f t="shared" si="205"/>
        <v>0.53330595399138225</v>
      </c>
      <c r="HB75" s="323">
        <f t="shared" si="205"/>
        <v>0.7</v>
      </c>
      <c r="HC75" s="323">
        <f t="shared" si="222"/>
        <v>0.31859660150056401</v>
      </c>
      <c r="HD75" s="323">
        <f t="shared" si="222"/>
        <v>0.45332644982235265</v>
      </c>
      <c r="HE75" s="323">
        <f t="shared" si="222"/>
        <v>0.24907179779351959</v>
      </c>
      <c r="HF75" s="323">
        <f t="shared" si="222"/>
        <v>0.44478792371230763</v>
      </c>
      <c r="HG75" s="323">
        <f t="shared" si="222"/>
        <v>0.13683451479119155</v>
      </c>
      <c r="HH75" s="327">
        <f t="shared" si="222"/>
        <v>0.13382766290031725</v>
      </c>
      <c r="HI75" s="241">
        <f>+CyF_Tot!B74</f>
        <v>0</v>
      </c>
      <c r="HJ75" s="149">
        <f>+CyF_Tot!C74</f>
        <v>13438</v>
      </c>
      <c r="HK75" s="149">
        <f>+CyF_Tot!D74</f>
        <v>14367</v>
      </c>
      <c r="HL75" s="149">
        <f>+CyF_Tot!E74</f>
        <v>14997</v>
      </c>
      <c r="HM75" s="149">
        <f>+CyF_Tot!F74</f>
        <v>0</v>
      </c>
      <c r="HN75" s="149">
        <f>+CyF_Tot!G74</f>
        <v>307</v>
      </c>
      <c r="HO75" s="149">
        <f>+CyF_Tot!H74</f>
        <v>318</v>
      </c>
      <c r="HP75" s="557">
        <f>+CyF_Tot!I74</f>
        <v>319</v>
      </c>
      <c r="HQ75" s="93">
        <f t="shared" si="203"/>
        <v>0.10229657901676421</v>
      </c>
      <c r="HR75" s="90">
        <f t="shared" si="203"/>
        <v>9.6481176833459137E-2</v>
      </c>
      <c r="HS75" s="90">
        <f t="shared" si="203"/>
        <v>9.2836007836081313E-2</v>
      </c>
      <c r="HT75" s="90">
        <f t="shared" ref="HT75:ID104" si="224">+AN75/$B75</f>
        <v>8.7579054203433787E-2</v>
      </c>
      <c r="HU75" s="90">
        <f t="shared" si="224"/>
        <v>8.6011567629699151E-2</v>
      </c>
      <c r="HV75" s="90">
        <f t="shared" si="224"/>
        <v>8.1488421804316091E-2</v>
      </c>
      <c r="HW75" s="90">
        <f t="shared" si="224"/>
        <v>7.9303076022748484E-2</v>
      </c>
      <c r="HX75" s="90">
        <f t="shared" si="224"/>
        <v>7.5061486963429222E-2</v>
      </c>
      <c r="HY75" s="90">
        <f t="shared" si="224"/>
        <v>6.1672991699302064E-2</v>
      </c>
      <c r="HZ75" s="90">
        <f t="shared" si="224"/>
        <v>5.9481669974719723E-2</v>
      </c>
      <c r="IA75" s="90">
        <f t="shared" si="224"/>
        <v>4.1548689157518193E-2</v>
      </c>
      <c r="IB75" s="90">
        <f t="shared" si="223"/>
        <v>4.1311038905538229E-2</v>
      </c>
      <c r="IC75" s="90">
        <f t="shared" si="223"/>
        <v>2.6169330922849857E-2</v>
      </c>
      <c r="ID75" s="90">
        <f t="shared" si="223"/>
        <v>2.7493016447353028E-2</v>
      </c>
      <c r="IE75" s="90">
        <f t="shared" si="223"/>
        <v>1.2708994149755839E-2</v>
      </c>
      <c r="IF75" s="90">
        <f t="shared" si="223"/>
        <v>1.5930350839056112E-2</v>
      </c>
      <c r="IG75" s="90">
        <f t="shared" si="223"/>
        <v>3.8698758745180691E-3</v>
      </c>
      <c r="IH75" s="90">
        <f t="shared" si="223"/>
        <v>6.6499315745506115E-3</v>
      </c>
      <c r="II75" s="90">
        <f t="shared" si="223"/>
        <v>4.8373448431475864E-4</v>
      </c>
      <c r="IJ75" s="673">
        <f t="shared" si="223"/>
        <v>1.6229898679901446E-3</v>
      </c>
      <c r="IK75" s="686"/>
      <c r="IL75" s="687"/>
      <c r="IM75" s="687"/>
      <c r="IN75" s="687"/>
      <c r="IO75" s="687"/>
      <c r="IP75" s="687"/>
      <c r="IQ75" s="687"/>
      <c r="IR75" s="687"/>
      <c r="IS75" s="687"/>
      <c r="IT75" s="687"/>
      <c r="IU75" s="687"/>
      <c r="IV75" s="687"/>
      <c r="IW75" s="687"/>
      <c r="IX75" s="687"/>
      <c r="IY75" s="687"/>
      <c r="IZ75" s="687"/>
      <c r="JA75" s="687"/>
      <c r="JB75" s="687"/>
      <c r="JC75" s="687"/>
      <c r="JD75" s="688"/>
      <c r="JF75" s="624">
        <f t="shared" si="214"/>
        <v>44.630659426988345</v>
      </c>
      <c r="JG75" s="625">
        <f t="shared" si="214"/>
        <v>0</v>
      </c>
      <c r="JH75" s="625">
        <f t="shared" si="214"/>
        <v>0</v>
      </c>
      <c r="JI75" s="625">
        <f t="shared" si="214"/>
        <v>52.130772821981445</v>
      </c>
      <c r="JJ75" s="625">
        <f t="shared" si="214"/>
        <v>265.40405578346599</v>
      </c>
      <c r="JK75" s="625">
        <f t="shared" si="214"/>
        <v>56.027146894644943</v>
      </c>
      <c r="JL75" s="625">
        <f t="shared" si="214"/>
        <v>230.28432225421125</v>
      </c>
      <c r="JM75" s="625">
        <f t="shared" si="214"/>
        <v>243.29727338695534</v>
      </c>
      <c r="JN75" s="625">
        <f t="shared" si="214"/>
        <v>814.31434054533793</v>
      </c>
      <c r="JO75" s="625">
        <f t="shared" si="214"/>
        <v>537.2906723043468</v>
      </c>
      <c r="JP75" s="625">
        <f t="shared" si="214"/>
        <v>2637.2319538656184</v>
      </c>
      <c r="JQ75" s="625">
        <f t="shared" si="214"/>
        <v>1989.3023800125368</v>
      </c>
      <c r="JR75" s="625">
        <f t="shared" si="214"/>
        <v>7850.807139266768</v>
      </c>
      <c r="JS75" s="625">
        <f t="shared" si="214"/>
        <v>4151.5668055066844</v>
      </c>
      <c r="JT75" s="625">
        <f t="shared" si="214"/>
        <v>18321.17868393832</v>
      </c>
      <c r="JU75" s="625">
        <f t="shared" si="214"/>
        <v>11177.216946819928</v>
      </c>
      <c r="JV75" s="625">
        <f t="shared" si="209"/>
        <v>35393.102466459139</v>
      </c>
      <c r="JW75" s="625">
        <f t="shared" si="209"/>
        <v>24029.530298334055</v>
      </c>
      <c r="JX75" s="625">
        <f t="shared" si="209"/>
        <v>37752.642630889743</v>
      </c>
      <c r="JY75" s="626">
        <f t="shared" si="209"/>
        <v>14065.287370823346</v>
      </c>
      <c r="JZ75" s="642">
        <f t="shared" si="210"/>
        <v>97.435362731541332</v>
      </c>
      <c r="KA75" s="625">
        <f t="shared" si="210"/>
        <v>34.385892978890695</v>
      </c>
      <c r="KB75" s="625">
        <f t="shared" si="211"/>
        <v>975.52239165325068</v>
      </c>
      <c r="KC75" s="625">
        <f t="shared" si="211"/>
        <v>752.90412574711343</v>
      </c>
      <c r="KD75" s="625">
        <f t="shared" si="212"/>
        <v>13728.816100886454</v>
      </c>
      <c r="KE75" s="645">
        <f t="shared" si="212"/>
        <v>9184.7721500556236</v>
      </c>
      <c r="KF75" s="624">
        <f t="shared" si="195"/>
        <v>66.809933732154775</v>
      </c>
      <c r="KG75" s="625">
        <f t="shared" si="196"/>
        <v>866.28507223602867</v>
      </c>
      <c r="KH75" s="626">
        <f t="shared" si="197"/>
        <v>11254.207414619552</v>
      </c>
    </row>
    <row r="76" spans="1:294" s="649" customFormat="1" ht="14.4">
      <c r="A76" s="511" t="s">
        <v>86</v>
      </c>
      <c r="B76" s="539">
        <v>517082</v>
      </c>
      <c r="C76" s="527">
        <f t="shared" si="198"/>
        <v>32345</v>
      </c>
      <c r="D76" s="518">
        <f t="shared" si="199"/>
        <v>759</v>
      </c>
      <c r="E76" s="496">
        <f t="shared" si="217"/>
        <v>3.404882692512397E-3</v>
      </c>
      <c r="F76" s="209">
        <f t="shared" si="161"/>
        <v>5.5026088705466443E-2</v>
      </c>
      <c r="G76" s="28">
        <f t="shared" si="162"/>
        <v>7.8345049294358429</v>
      </c>
      <c r="H76" s="27">
        <f t="shared" si="163"/>
        <v>0.43110216321055078</v>
      </c>
      <c r="I76" s="34">
        <f t="shared" si="164"/>
        <v>0.49007132706727818</v>
      </c>
      <c r="J76" s="340">
        <f t="shared" si="165"/>
        <v>0.5440210339517848</v>
      </c>
      <c r="K76" s="582">
        <f t="shared" si="202"/>
        <v>2.6981535687282841E-3</v>
      </c>
      <c r="L76" s="341">
        <f t="shared" si="218"/>
        <v>9.8866019146612576</v>
      </c>
      <c r="M76" s="342">
        <f t="shared" si="166"/>
        <v>0.61726971005164377</v>
      </c>
      <c r="N76" s="826"/>
      <c r="O76" s="366" t="s">
        <v>230</v>
      </c>
      <c r="P76" s="21" t="s">
        <v>231</v>
      </c>
      <c r="Q76" s="21" t="s">
        <v>232</v>
      </c>
      <c r="R76" s="21" t="s">
        <v>233</v>
      </c>
      <c r="S76" s="170">
        <f t="shared" si="167"/>
        <v>32345</v>
      </c>
      <c r="T76" s="171">
        <f t="shared" si="168"/>
        <v>6255.2941312983239</v>
      </c>
      <c r="U76" s="170">
        <f t="shared" si="169"/>
        <v>1571</v>
      </c>
      <c r="V76" s="172">
        <f t="shared" si="170"/>
        <v>5.1049587313966333E-2</v>
      </c>
      <c r="W76" s="171">
        <f t="shared" si="171"/>
        <v>303.82028382345544</v>
      </c>
      <c r="X76" s="170">
        <f t="shared" si="172"/>
        <v>3892</v>
      </c>
      <c r="Y76" s="172">
        <f t="shared" si="173"/>
        <v>0.13678698204055811</v>
      </c>
      <c r="Z76" s="171">
        <f t="shared" si="174"/>
        <v>752.68526075167961</v>
      </c>
      <c r="AA76" s="170">
        <f t="shared" si="175"/>
        <v>759</v>
      </c>
      <c r="AB76" s="171">
        <f t="shared" si="176"/>
        <v>1467.8522942202592</v>
      </c>
      <c r="AC76" s="173">
        <f t="shared" si="177"/>
        <v>2.3465759777399908E-2</v>
      </c>
      <c r="AD76" s="170">
        <f t="shared" si="178"/>
        <v>16</v>
      </c>
      <c r="AE76" s="172">
        <f t="shared" si="179"/>
        <v>2.1534320323014805E-2</v>
      </c>
      <c r="AF76" s="171">
        <f t="shared" si="180"/>
        <v>30.942867862350653</v>
      </c>
      <c r="AG76" s="170">
        <f t="shared" si="181"/>
        <v>48</v>
      </c>
      <c r="AH76" s="172">
        <f t="shared" si="182"/>
        <v>6.7510548523206745E-2</v>
      </c>
      <c r="AI76" s="367">
        <f t="shared" si="183"/>
        <v>92.828603587051958</v>
      </c>
      <c r="AJ76" s="830"/>
      <c r="AK76" s="85">
        <v>53486.392747940139</v>
      </c>
      <c r="AL76" s="62">
        <v>49855.029183324878</v>
      </c>
      <c r="AM76" s="62">
        <v>50013.842375852517</v>
      </c>
      <c r="AN76" s="62">
        <v>47325.238114322849</v>
      </c>
      <c r="AO76" s="62">
        <v>43528.389172541283</v>
      </c>
      <c r="AP76" s="62">
        <v>40600.562622879137</v>
      </c>
      <c r="AQ76" s="62">
        <v>38557.279193500392</v>
      </c>
      <c r="AR76" s="62">
        <v>37173.716855878141</v>
      </c>
      <c r="AS76" s="62">
        <v>31425.780237232611</v>
      </c>
      <c r="AT76" s="62">
        <v>30556.178236571868</v>
      </c>
      <c r="AU76" s="62">
        <v>20858.212224921102</v>
      </c>
      <c r="AV76" s="62">
        <v>21511.682844592237</v>
      </c>
      <c r="AW76" s="62">
        <v>14408.889814801842</v>
      </c>
      <c r="AX76" s="62">
        <v>15747.375510134319</v>
      </c>
      <c r="AY76" s="62">
        <v>7272.551206628259</v>
      </c>
      <c r="AZ76" s="62">
        <v>9002.6852392464043</v>
      </c>
      <c r="BA76" s="62">
        <v>1848.4326983088554</v>
      </c>
      <c r="BB76" s="62">
        <v>3041.6141507445536</v>
      </c>
      <c r="BC76" s="62">
        <v>123.22884655392369</v>
      </c>
      <c r="BD76" s="86">
        <v>744.91069947374012</v>
      </c>
      <c r="BE76" s="258">
        <v>2.0000000000000002E-5</v>
      </c>
      <c r="BF76" s="43">
        <v>2.0000000000000002E-5</v>
      </c>
      <c r="BG76" s="53">
        <v>5.0000000000000002E-5</v>
      </c>
      <c r="BH76" s="53">
        <v>4.0000000000000003E-5</v>
      </c>
      <c r="BI76" s="53">
        <v>1.2518952302791728E-4</v>
      </c>
      <c r="BJ76" s="53">
        <v>1.2406223545552731E-4</v>
      </c>
      <c r="BK76" s="53">
        <v>3.4000000000000002E-4</v>
      </c>
      <c r="BL76" s="53">
        <v>1.8000000000000001E-4</v>
      </c>
      <c r="BM76" s="53">
        <v>8.9999999999999998E-4</v>
      </c>
      <c r="BN76" s="53">
        <v>5.0000000000000001E-4</v>
      </c>
      <c r="BO76" s="53">
        <v>3.8E-3</v>
      </c>
      <c r="BP76" s="53">
        <v>2E-3</v>
      </c>
      <c r="BQ76" s="53">
        <v>1.6199999999999999E-2</v>
      </c>
      <c r="BR76" s="53">
        <v>6.1999999999999998E-3</v>
      </c>
      <c r="BS76" s="53">
        <v>6.1100000000000002E-2</v>
      </c>
      <c r="BT76" s="53">
        <v>2.6800000000000001E-2</v>
      </c>
      <c r="BU76" s="53">
        <v>0.1421</v>
      </c>
      <c r="BV76" s="53">
        <v>5.4699999999999999E-2</v>
      </c>
      <c r="BW76" s="53">
        <v>0.27589999999999998</v>
      </c>
      <c r="BX76" s="54">
        <v>0.1051</v>
      </c>
      <c r="BY76" s="64">
        <f>+Fall_Hoy!B76</f>
        <v>1</v>
      </c>
      <c r="BZ76" s="61">
        <f>+Fall_Hoy!C76</f>
        <v>0</v>
      </c>
      <c r="CA76" s="61">
        <f>+Fall_Hoy!D76</f>
        <v>1</v>
      </c>
      <c r="CB76" s="61">
        <f>+Fall_Hoy!E76</f>
        <v>1</v>
      </c>
      <c r="CC76" s="61">
        <f>+Fall_Hoy!F76</f>
        <v>3</v>
      </c>
      <c r="CD76" s="61">
        <f>+Fall_Hoy!G76</f>
        <v>2</v>
      </c>
      <c r="CE76" s="61">
        <f>+Fall_Hoy!H76</f>
        <v>11</v>
      </c>
      <c r="CF76" s="61">
        <f>+Fall_Hoy!I76</f>
        <v>9</v>
      </c>
      <c r="CG76" s="61">
        <f>+Fall_Hoy!J76</f>
        <v>30</v>
      </c>
      <c r="CH76" s="61">
        <f>+Fall_Hoy!K76</f>
        <v>30</v>
      </c>
      <c r="CI76" s="61">
        <f>+Fall_Hoy!L76</f>
        <v>75</v>
      </c>
      <c r="CJ76" s="61">
        <f>+Fall_Hoy!M76</f>
        <v>43</v>
      </c>
      <c r="CK76" s="61">
        <f>+Fall_Hoy!N76</f>
        <v>114</v>
      </c>
      <c r="CL76" s="61">
        <f>+Fall_Hoy!O76</f>
        <v>66</v>
      </c>
      <c r="CM76" s="61">
        <f>+Fall_Hoy!P76</f>
        <v>136</v>
      </c>
      <c r="CN76" s="61">
        <f>+Fall_Hoy!Q76</f>
        <v>86</v>
      </c>
      <c r="CO76" s="61">
        <f>+Fall_Hoy!R76</f>
        <v>56</v>
      </c>
      <c r="CP76" s="61">
        <f>+Fall_Hoy!S76</f>
        <v>49</v>
      </c>
      <c r="CQ76" s="61">
        <f>+Fall_Hoy!T76</f>
        <v>12</v>
      </c>
      <c r="CR76" s="66">
        <f>+Fall_Hoy!U76</f>
        <v>16</v>
      </c>
      <c r="CS76" s="75">
        <f t="shared" si="184"/>
        <v>0.30606305598882244</v>
      </c>
      <c r="CT76" s="76">
        <f t="shared" si="184"/>
        <v>0.35644423176003559</v>
      </c>
      <c r="CU76" s="76">
        <f t="shared" si="185"/>
        <v>0.4883816260297924</v>
      </c>
      <c r="CV76" s="76">
        <f t="shared" si="185"/>
        <v>0.67599590061669779</v>
      </c>
      <c r="CW76" s="76">
        <f t="shared" si="117"/>
        <v>0.55052959969820114</v>
      </c>
      <c r="CX76" s="76">
        <f t="shared" si="126"/>
        <v>0.3970620142930274</v>
      </c>
      <c r="CY76" s="76">
        <f t="shared" si="127"/>
        <v>0.7</v>
      </c>
      <c r="CZ76" s="76">
        <f t="shared" si="128"/>
        <v>0.7</v>
      </c>
      <c r="DA76" s="76">
        <f t="shared" si="129"/>
        <v>0.7</v>
      </c>
      <c r="DB76" s="76">
        <f t="shared" si="130"/>
        <v>0.7</v>
      </c>
      <c r="DC76" s="76">
        <f t="shared" si="131"/>
        <v>0.7</v>
      </c>
      <c r="DD76" s="76">
        <f t="shared" si="132"/>
        <v>0.7</v>
      </c>
      <c r="DE76" s="76">
        <f t="shared" si="133"/>
        <v>0.4883816260297924</v>
      </c>
      <c r="DF76" s="76">
        <f t="shared" si="134"/>
        <v>0.67599590061669779</v>
      </c>
      <c r="DG76" s="76">
        <f t="shared" si="135"/>
        <v>0.30606305598882244</v>
      </c>
      <c r="DH76" s="76">
        <f t="shared" si="136"/>
        <v>0.35644423176003559</v>
      </c>
      <c r="DI76" s="76">
        <f t="shared" si="137"/>
        <v>0.21320152489798166</v>
      </c>
      <c r="DJ76" s="76">
        <f t="shared" si="138"/>
        <v>0.29451311126411295</v>
      </c>
      <c r="DK76" s="76">
        <f t="shared" si="139"/>
        <v>0.35295323123288563</v>
      </c>
      <c r="DL76" s="316">
        <f t="shared" si="140"/>
        <v>0.20436807506518354</v>
      </c>
      <c r="DM76" s="85">
        <f>+'Cas_-14'!B75</f>
        <v>240</v>
      </c>
      <c r="DN76" s="62">
        <f>+'Cas_-14'!C75</f>
        <v>228</v>
      </c>
      <c r="DO76" s="62">
        <f>+'Cas_-14'!D75</f>
        <v>630</v>
      </c>
      <c r="DP76" s="62">
        <f>+'Cas_-14'!E75</f>
        <v>752</v>
      </c>
      <c r="DQ76" s="62">
        <f>+'Cas_-14'!F75</f>
        <v>3439</v>
      </c>
      <c r="DR76" s="62">
        <f>+'Cas_-14'!G75</f>
        <v>3097</v>
      </c>
      <c r="DS76" s="62">
        <f>+'Cas_-14'!H75</f>
        <v>3932</v>
      </c>
      <c r="DT76" s="62">
        <f>+'Cas_-14'!I75</f>
        <v>3404</v>
      </c>
      <c r="DU76" s="62">
        <f>+'Cas_-14'!J75</f>
        <v>2951</v>
      </c>
      <c r="DV76" s="62">
        <f>+'Cas_-14'!K75</f>
        <v>2769</v>
      </c>
      <c r="DW76" s="62">
        <f>+'Cas_-14'!L75</f>
        <v>1944</v>
      </c>
      <c r="DX76" s="62">
        <f>+'Cas_-14'!M75</f>
        <v>1775</v>
      </c>
      <c r="DY76" s="62">
        <f>+'Cas_-14'!N75</f>
        <v>952</v>
      </c>
      <c r="DZ76" s="62">
        <f>+'Cas_-14'!O75</f>
        <v>844</v>
      </c>
      <c r="EA76" s="62">
        <f>+'Cas_-14'!P75</f>
        <v>397</v>
      </c>
      <c r="EB76" s="62">
        <f>+'Cas_-14'!Q75</f>
        <v>365</v>
      </c>
      <c r="EC76" s="62">
        <f>+'Cas_-14'!R75</f>
        <v>108</v>
      </c>
      <c r="ED76" s="62">
        <f>+'Cas_-14'!S75</f>
        <v>137</v>
      </c>
      <c r="EE76" s="62">
        <f>+'Cas_-14'!T75</f>
        <v>13</v>
      </c>
      <c r="EF76" s="86">
        <f>+'Cas_-14'!U75</f>
        <v>36</v>
      </c>
      <c r="EG76" s="201">
        <f t="shared" si="215"/>
        <v>4.4871225683703045E-3</v>
      </c>
      <c r="EH76" s="90">
        <f t="shared" si="215"/>
        <v>4.5732597841154137E-3</v>
      </c>
      <c r="EI76" s="90">
        <f t="shared" si="215"/>
        <v>1.2596512686739184E-2</v>
      </c>
      <c r="EJ76" s="90">
        <f t="shared" si="215"/>
        <v>1.589004154999506E-2</v>
      </c>
      <c r="EK76" s="90">
        <f t="shared" si="215"/>
        <v>7.9005910059483681E-2</v>
      </c>
      <c r="EL76" s="90">
        <f t="shared" si="215"/>
        <v>7.6279731115223154E-2</v>
      </c>
      <c r="EM76" s="90">
        <f t="shared" si="215"/>
        <v>0.1019781499692234</v>
      </c>
      <c r="EN76" s="90">
        <f t="shared" si="215"/>
        <v>9.1570073909941513E-2</v>
      </c>
      <c r="EO76" s="90">
        <f t="shared" si="215"/>
        <v>9.3903794200906318E-2</v>
      </c>
      <c r="EP76" s="90">
        <f t="shared" si="215"/>
        <v>9.0619971469005842E-2</v>
      </c>
      <c r="EQ76" s="90">
        <f t="shared" si="215"/>
        <v>9.3200700953523508E-2</v>
      </c>
      <c r="ER76" s="90">
        <f t="shared" si="215"/>
        <v>8.2513302786360682E-2</v>
      </c>
      <c r="ES76" s="90">
        <f t="shared" si="215"/>
        <v>6.6070322712998855E-2</v>
      </c>
      <c r="ET76" s="90">
        <f t="shared" si="215"/>
        <v>5.3596232556773579E-2</v>
      </c>
      <c r="EU76" s="90">
        <f t="shared" si="215"/>
        <v>5.4588821545618151E-2</v>
      </c>
      <c r="EV76" s="90">
        <f t="shared" si="207"/>
        <v>4.0543459012519399E-2</v>
      </c>
      <c r="EW76" s="90">
        <f t="shared" si="207"/>
        <v>5.8427877898291881E-2</v>
      </c>
      <c r="EX76" s="90">
        <f t="shared" si="207"/>
        <v>4.5041873561268091E-2</v>
      </c>
      <c r="EY76" s="90">
        <f t="shared" si="207"/>
        <v>0.10549477953858256</v>
      </c>
      <c r="EZ76" s="99">
        <f t="shared" si="207"/>
        <v>4.8327940551039283E-2</v>
      </c>
      <c r="FA76" s="119">
        <f t="shared" si="200"/>
        <v>5.6066983555059018</v>
      </c>
      <c r="FB76" s="120">
        <f t="shared" si="200"/>
        <v>8.7916581476180742</v>
      </c>
      <c r="FC76" s="120">
        <f t="shared" si="219"/>
        <v>7.3918456271397455</v>
      </c>
      <c r="FD76" s="120">
        <f t="shared" si="219"/>
        <v>12.6127503439841</v>
      </c>
      <c r="FE76" s="120">
        <f t="shared" si="216"/>
        <v>6.9682078123485507</v>
      </c>
      <c r="FF76" s="120">
        <f t="shared" si="216"/>
        <v>5.20534103211837</v>
      </c>
      <c r="FG76" s="120">
        <f t="shared" si="216"/>
        <v>6.8642155227493067</v>
      </c>
      <c r="FH76" s="120">
        <f t="shared" si="216"/>
        <v>7.6444188599044347</v>
      </c>
      <c r="FI76" s="120">
        <f t="shared" si="216"/>
        <v>7.4544378739623269</v>
      </c>
      <c r="FJ76" s="120">
        <f t="shared" si="216"/>
        <v>7.7245665459011583</v>
      </c>
      <c r="FK76" s="120">
        <f t="shared" si="216"/>
        <v>7.5106731262575988</v>
      </c>
      <c r="FL76" s="120">
        <f t="shared" si="216"/>
        <v>8.4834805584307418</v>
      </c>
      <c r="FM76" s="120">
        <f t="shared" si="216"/>
        <v>7.3918456271397455</v>
      </c>
      <c r="FN76" s="120">
        <f t="shared" si="216"/>
        <v>12.6127503439841</v>
      </c>
      <c r="FO76" s="120">
        <f t="shared" si="216"/>
        <v>5.6066983555059018</v>
      </c>
      <c r="FP76" s="120">
        <f t="shared" si="216"/>
        <v>8.7916581476180742</v>
      </c>
      <c r="FQ76" s="120">
        <f t="shared" si="216"/>
        <v>3.648969166210545</v>
      </c>
      <c r="FR76" s="120">
        <f t="shared" si="216"/>
        <v>6.538651436501687</v>
      </c>
      <c r="FS76" s="120">
        <f t="shared" si="216"/>
        <v>3.345693813254524</v>
      </c>
      <c r="FT76" s="321">
        <f t="shared" si="121"/>
        <v>4.2287768263029912</v>
      </c>
      <c r="FU76" s="85">
        <f>+Cas_Hoy!B75</f>
        <v>254</v>
      </c>
      <c r="FV76" s="62">
        <f>+Cas_Hoy!C75</f>
        <v>240</v>
      </c>
      <c r="FW76" s="62">
        <f>+Cas_Hoy!D75</f>
        <v>710</v>
      </c>
      <c r="FX76" s="62">
        <f>+Cas_Hoy!E75</f>
        <v>880</v>
      </c>
      <c r="FY76" s="62">
        <f>+Cas_Hoy!F75</f>
        <v>3969</v>
      </c>
      <c r="FZ76" s="62">
        <f>+Cas_Hoy!G75</f>
        <v>3558</v>
      </c>
      <c r="GA76" s="62">
        <f>+Cas_Hoy!H75</f>
        <v>4508</v>
      </c>
      <c r="GB76" s="62">
        <f>+Cas_Hoy!I75</f>
        <v>3851</v>
      </c>
      <c r="GC76" s="62">
        <f>+Cas_Hoy!J75</f>
        <v>3378</v>
      </c>
      <c r="GD76" s="62">
        <f>+Cas_Hoy!K75</f>
        <v>3158</v>
      </c>
      <c r="GE76" s="62">
        <f>+Cas_Hoy!L75</f>
        <v>2181</v>
      </c>
      <c r="GF76" s="62">
        <f>+Cas_Hoy!M75</f>
        <v>2005</v>
      </c>
      <c r="GG76" s="62">
        <f>+Cas_Hoy!N75</f>
        <v>1070</v>
      </c>
      <c r="GH76" s="62">
        <f>+Cas_Hoy!O75</f>
        <v>941</v>
      </c>
      <c r="GI76" s="62">
        <f>+Cas_Hoy!P75</f>
        <v>425</v>
      </c>
      <c r="GJ76" s="62">
        <f>+Cas_Hoy!Q75</f>
        <v>403</v>
      </c>
      <c r="GK76" s="62">
        <f>+Cas_Hoy!R75</f>
        <v>113</v>
      </c>
      <c r="GL76" s="62">
        <f>+Cas_Hoy!S75</f>
        <v>149</v>
      </c>
      <c r="GM76" s="62">
        <f>+Cas_Hoy!T75</f>
        <v>15</v>
      </c>
      <c r="GN76" s="590">
        <f>+Cas_Hoy!U75</f>
        <v>36</v>
      </c>
      <c r="GO76" s="543">
        <f t="shared" si="220"/>
        <v>0.32764936724244215</v>
      </c>
      <c r="GP76" s="112">
        <f t="shared" si="220"/>
        <v>0.39355349424464203</v>
      </c>
      <c r="GQ76" s="112">
        <f t="shared" si="221"/>
        <v>0.54891632337382124</v>
      </c>
      <c r="GR76" s="112">
        <f t="shared" si="221"/>
        <v>0.7</v>
      </c>
      <c r="GS76" s="323">
        <f t="shared" si="205"/>
        <v>0.63537423123063697</v>
      </c>
      <c r="GT76" s="323">
        <f t="shared" si="205"/>
        <v>0.45616617592980035</v>
      </c>
      <c r="GU76" s="323">
        <f t="shared" si="205"/>
        <v>0.7</v>
      </c>
      <c r="GV76" s="323">
        <f t="shared" si="205"/>
        <v>0.7</v>
      </c>
      <c r="GW76" s="323">
        <f t="shared" si="205"/>
        <v>0.7</v>
      </c>
      <c r="GX76" s="323">
        <f t="shared" si="205"/>
        <v>0.7</v>
      </c>
      <c r="GY76" s="323">
        <f t="shared" si="205"/>
        <v>0.7</v>
      </c>
      <c r="GZ76" s="323">
        <f t="shared" si="205"/>
        <v>0.7</v>
      </c>
      <c r="HA76" s="323">
        <f t="shared" si="205"/>
        <v>0.54891632337382124</v>
      </c>
      <c r="HB76" s="323">
        <f t="shared" ref="HB76:HE139" si="225">MIN(+(GH76*FN76)/AX76,0.7)</f>
        <v>0.7</v>
      </c>
      <c r="HC76" s="323">
        <f t="shared" si="222"/>
        <v>0.32764936724244215</v>
      </c>
      <c r="HD76" s="323">
        <f t="shared" si="222"/>
        <v>0.39355349424464203</v>
      </c>
      <c r="HE76" s="323">
        <f t="shared" si="222"/>
        <v>0.22307196586548081</v>
      </c>
      <c r="HF76" s="323">
        <f t="shared" si="222"/>
        <v>0.32030988013396228</v>
      </c>
      <c r="HG76" s="323">
        <f t="shared" si="222"/>
        <v>0.40725372834563728</v>
      </c>
      <c r="HH76" s="327">
        <f t="shared" si="222"/>
        <v>0.20436807506518351</v>
      </c>
      <c r="HI76" s="241">
        <f>+CyF_Tot!B75</f>
        <v>0</v>
      </c>
      <c r="HJ76" s="149">
        <f>+CyF_Tot!C75</f>
        <v>28453</v>
      </c>
      <c r="HK76" s="149">
        <f>+CyF_Tot!D75</f>
        <v>30774</v>
      </c>
      <c r="HL76" s="149">
        <f>+CyF_Tot!E75</f>
        <v>32345</v>
      </c>
      <c r="HM76" s="149">
        <f>+CyF_Tot!F75</f>
        <v>0</v>
      </c>
      <c r="HN76" s="149">
        <f>+CyF_Tot!G75</f>
        <v>711</v>
      </c>
      <c r="HO76" s="149">
        <f>+CyF_Tot!H75</f>
        <v>743</v>
      </c>
      <c r="HP76" s="557">
        <f>+CyF_Tot!I75</f>
        <v>759</v>
      </c>
      <c r="HQ76" s="93">
        <f t="shared" ref="HQ76:ID116" si="226">+AK76/$B76</f>
        <v>0.10343889895208137</v>
      </c>
      <c r="HR76" s="90">
        <f t="shared" si="226"/>
        <v>9.6416098768328573E-2</v>
      </c>
      <c r="HS76" s="90">
        <f t="shared" si="226"/>
        <v>9.6723232245277374E-2</v>
      </c>
      <c r="HT76" s="90">
        <f t="shared" si="224"/>
        <v>9.1523661845360788E-2</v>
      </c>
      <c r="HU76" s="90">
        <f t="shared" si="224"/>
        <v>8.4180824651682487E-2</v>
      </c>
      <c r="HV76" s="90">
        <f t="shared" si="224"/>
        <v>7.8518615273552625E-2</v>
      </c>
      <c r="HW76" s="90">
        <f t="shared" si="224"/>
        <v>7.4567049701015298E-2</v>
      </c>
      <c r="HX76" s="90">
        <f t="shared" si="224"/>
        <v>7.1891338038992156E-2</v>
      </c>
      <c r="HY76" s="90">
        <f t="shared" si="224"/>
        <v>6.0775235334497454E-2</v>
      </c>
      <c r="HZ76" s="90">
        <f t="shared" si="224"/>
        <v>5.9093486597042381E-2</v>
      </c>
      <c r="IA76" s="90">
        <f t="shared" si="224"/>
        <v>4.033830654503754E-2</v>
      </c>
      <c r="IB76" s="90">
        <f t="shared" si="223"/>
        <v>4.1602072484813311E-2</v>
      </c>
      <c r="IC76" s="90">
        <f t="shared" si="223"/>
        <v>2.7865773348911473E-2</v>
      </c>
      <c r="ID76" s="90">
        <f t="shared" si="223"/>
        <v>3.0454309974306433E-2</v>
      </c>
      <c r="IE76" s="90">
        <f t="shared" si="223"/>
        <v>1.4064599438054813E-2</v>
      </c>
      <c r="IF76" s="90">
        <f t="shared" si="223"/>
        <v>1.7410556235271008E-2</v>
      </c>
      <c r="IG76" s="90">
        <f t="shared" si="223"/>
        <v>3.5747380460136985E-3</v>
      </c>
      <c r="IH76" s="90">
        <f t="shared" si="223"/>
        <v>5.8822665471715387E-3</v>
      </c>
      <c r="II76" s="90">
        <f t="shared" si="223"/>
        <v>2.3831586973424657E-4</v>
      </c>
      <c r="IJ76" s="673">
        <f t="shared" si="223"/>
        <v>1.4406045839416961E-3</v>
      </c>
      <c r="IK76" s="686"/>
      <c r="IL76" s="687"/>
      <c r="IM76" s="687"/>
      <c r="IN76" s="687"/>
      <c r="IO76" s="687"/>
      <c r="IP76" s="687"/>
      <c r="IQ76" s="687"/>
      <c r="IR76" s="687"/>
      <c r="IS76" s="687"/>
      <c r="IT76" s="687"/>
      <c r="IU76" s="687"/>
      <c r="IV76" s="687"/>
      <c r="IW76" s="687"/>
      <c r="IX76" s="687"/>
      <c r="IY76" s="687"/>
      <c r="IZ76" s="687"/>
      <c r="JA76" s="687"/>
      <c r="JB76" s="687"/>
      <c r="JC76" s="687"/>
      <c r="JD76" s="688"/>
      <c r="JF76" s="624">
        <f t="shared" si="214"/>
        <v>18.696344034876269</v>
      </c>
      <c r="JG76" s="625">
        <f t="shared" si="214"/>
        <v>0</v>
      </c>
      <c r="JH76" s="625">
        <f t="shared" si="214"/>
        <v>19.994464582125687</v>
      </c>
      <c r="JI76" s="625">
        <f t="shared" si="214"/>
        <v>21.130374401589176</v>
      </c>
      <c r="JJ76" s="625">
        <f t="shared" si="214"/>
        <v>68.92053799896803</v>
      </c>
      <c r="JK76" s="625">
        <f t="shared" si="214"/>
        <v>49.260401107667519</v>
      </c>
      <c r="JL76" s="625">
        <f t="shared" si="214"/>
        <v>285.28983969009596</v>
      </c>
      <c r="JM76" s="625">
        <f t="shared" si="214"/>
        <v>242.10654088997461</v>
      </c>
      <c r="JN76" s="625">
        <f t="shared" si="214"/>
        <v>954.6302358614671</v>
      </c>
      <c r="JO76" s="625">
        <f t="shared" si="214"/>
        <v>981.79817409540465</v>
      </c>
      <c r="JP76" s="625">
        <f t="shared" si="214"/>
        <v>3595.7060553056913</v>
      </c>
      <c r="JQ76" s="625">
        <f t="shared" si="214"/>
        <v>1998.913813979442</v>
      </c>
      <c r="JR76" s="625">
        <f t="shared" si="214"/>
        <v>7911.7823416826359</v>
      </c>
      <c r="JS76" s="625">
        <f t="shared" si="214"/>
        <v>4191.1745838235265</v>
      </c>
      <c r="JT76" s="625">
        <f t="shared" si="214"/>
        <v>18700.452720917048</v>
      </c>
      <c r="JU76" s="625">
        <f t="shared" si="214"/>
        <v>9552.705411168954</v>
      </c>
      <c r="JV76" s="625">
        <f t="shared" si="209"/>
        <v>30295.936688003199</v>
      </c>
      <c r="JW76" s="625">
        <f t="shared" si="209"/>
        <v>16109.867186146981</v>
      </c>
      <c r="JX76" s="625">
        <f t="shared" si="209"/>
        <v>97379.796497153147</v>
      </c>
      <c r="JY76" s="626">
        <f t="shared" si="209"/>
        <v>21479.084689350791</v>
      </c>
      <c r="JZ76" s="642">
        <f t="shared" si="210"/>
        <v>34.006983496782077</v>
      </c>
      <c r="KA76" s="625">
        <f t="shared" si="210"/>
        <v>21.773711203005711</v>
      </c>
      <c r="KB76" s="625">
        <f t="shared" si="211"/>
        <v>1276.9526217082628</v>
      </c>
      <c r="KC76" s="625">
        <f t="shared" si="211"/>
        <v>918.85421454390905</v>
      </c>
      <c r="KD76" s="625">
        <f t="shared" si="212"/>
        <v>13444.32507780901</v>
      </c>
      <c r="KE76" s="645">
        <f t="shared" si="212"/>
        <v>7604.2734419863164</v>
      </c>
      <c r="KF76" s="624">
        <f t="shared" si="195"/>
        <v>28.088955199881134</v>
      </c>
      <c r="KG76" s="625">
        <f t="shared" si="196"/>
        <v>1099.4939298652143</v>
      </c>
      <c r="KH76" s="626">
        <f t="shared" si="197"/>
        <v>10251.067189737387</v>
      </c>
    </row>
    <row r="77" spans="1:294" s="649" customFormat="1" ht="14.4">
      <c r="A77" s="510" t="s">
        <v>87</v>
      </c>
      <c r="B77" s="538">
        <v>9645</v>
      </c>
      <c r="C77" s="526">
        <f t="shared" si="198"/>
        <v>276</v>
      </c>
      <c r="D77" s="517">
        <f t="shared" si="199"/>
        <v>4</v>
      </c>
      <c r="E77" s="495">
        <f t="shared" si="217"/>
        <v>7.3694710025304531E-3</v>
      </c>
      <c r="F77" s="208">
        <f t="shared" si="161"/>
        <v>2.3224468636599275E-2</v>
      </c>
      <c r="G77" s="30">
        <f t="shared" si="162"/>
        <v>2.4231241090454465</v>
      </c>
      <c r="H77" s="29">
        <f t="shared" si="163"/>
        <v>5.6275769873113529E-2</v>
      </c>
      <c r="I77" s="33">
        <f t="shared" si="164"/>
        <v>6.9339787879372033E-2</v>
      </c>
      <c r="J77" s="353">
        <f t="shared" si="165"/>
        <v>6.8837830268708863E-2</v>
      </c>
      <c r="K77" s="581">
        <f t="shared" si="202"/>
        <v>6.0246328596661866E-3</v>
      </c>
      <c r="L77" s="354">
        <f t="shared" si="218"/>
        <v>2.9640217542040044</v>
      </c>
      <c r="M77" s="355">
        <f t="shared" si="166"/>
        <v>8.4818040866801989E-2</v>
      </c>
      <c r="N77" s="826"/>
      <c r="O77" s="364" t="s">
        <v>226</v>
      </c>
      <c r="P77" s="20" t="s">
        <v>241</v>
      </c>
      <c r="Q77" s="20"/>
      <c r="R77" s="20"/>
      <c r="S77" s="166">
        <f t="shared" si="167"/>
        <v>276</v>
      </c>
      <c r="T77" s="167">
        <f t="shared" si="168"/>
        <v>2861.5863141524105</v>
      </c>
      <c r="U77" s="166">
        <f t="shared" si="169"/>
        <v>11</v>
      </c>
      <c r="V77" s="168">
        <f t="shared" si="170"/>
        <v>4.1509433962264149E-2</v>
      </c>
      <c r="W77" s="167">
        <f t="shared" si="171"/>
        <v>114.04872991187143</v>
      </c>
      <c r="X77" s="166">
        <f t="shared" si="172"/>
        <v>52</v>
      </c>
      <c r="Y77" s="168">
        <f t="shared" si="173"/>
        <v>0.23214285714285715</v>
      </c>
      <c r="Z77" s="167">
        <f t="shared" si="174"/>
        <v>539.13945049248321</v>
      </c>
      <c r="AA77" s="166">
        <f t="shared" si="175"/>
        <v>4</v>
      </c>
      <c r="AB77" s="167">
        <f t="shared" si="176"/>
        <v>414.72265422498702</v>
      </c>
      <c r="AC77" s="169">
        <f t="shared" si="177"/>
        <v>1.4492753623188406E-2</v>
      </c>
      <c r="AD77" s="166">
        <f t="shared" si="178"/>
        <v>0</v>
      </c>
      <c r="AE77" s="168">
        <f t="shared" si="179"/>
        <v>0</v>
      </c>
      <c r="AF77" s="167">
        <f t="shared" si="180"/>
        <v>0</v>
      </c>
      <c r="AG77" s="166">
        <f t="shared" si="181"/>
        <v>0</v>
      </c>
      <c r="AH77" s="168">
        <f t="shared" si="182"/>
        <v>0</v>
      </c>
      <c r="AI77" s="365">
        <f t="shared" si="183"/>
        <v>0</v>
      </c>
      <c r="AJ77" s="830"/>
      <c r="AK77" s="85">
        <v>821.03696539663247</v>
      </c>
      <c r="AL77" s="62">
        <v>794.28286448843517</v>
      </c>
      <c r="AM77" s="62">
        <v>822.53471345809783</v>
      </c>
      <c r="AN77" s="62">
        <v>754.45525085830104</v>
      </c>
      <c r="AO77" s="62">
        <v>612.17945375792374</v>
      </c>
      <c r="AP77" s="62">
        <v>584.19491541909497</v>
      </c>
      <c r="AQ77" s="62">
        <v>570.11733019222697</v>
      </c>
      <c r="AR77" s="62">
        <v>631.95646698841824</v>
      </c>
      <c r="AS77" s="62">
        <v>646.25877009069654</v>
      </c>
      <c r="AT77" s="62">
        <v>641.51215522541281</v>
      </c>
      <c r="AU77" s="62">
        <v>502.33312986414927</v>
      </c>
      <c r="AV77" s="62">
        <v>496.14632454217366</v>
      </c>
      <c r="AW77" s="62">
        <v>426.43802001971392</v>
      </c>
      <c r="AX77" s="62">
        <v>437.11983853489232</v>
      </c>
      <c r="AY77" s="62">
        <v>263.00764115557547</v>
      </c>
      <c r="AZ77" s="62">
        <v>294.16950727394561</v>
      </c>
      <c r="BA77" s="62">
        <v>107.18458783562636</v>
      </c>
      <c r="BB77" s="62">
        <v>185.59323488373471</v>
      </c>
      <c r="BC77" s="62">
        <v>11.909398648402931</v>
      </c>
      <c r="BD77" s="86">
        <v>42.569461152076066</v>
      </c>
      <c r="BE77" s="258">
        <v>2.0000000000000002E-5</v>
      </c>
      <c r="BF77" s="43">
        <v>2.0000000000000002E-5</v>
      </c>
      <c r="BG77" s="53">
        <v>5.0000000000000002E-5</v>
      </c>
      <c r="BH77" s="53">
        <v>4.0000000000000003E-5</v>
      </c>
      <c r="BI77" s="53">
        <v>1.2518952302791728E-4</v>
      </c>
      <c r="BJ77" s="53">
        <v>1.2406223545552731E-4</v>
      </c>
      <c r="BK77" s="53">
        <v>3.4000000000000002E-4</v>
      </c>
      <c r="BL77" s="53">
        <v>1.8000000000000001E-4</v>
      </c>
      <c r="BM77" s="53">
        <v>8.9999999999999998E-4</v>
      </c>
      <c r="BN77" s="53">
        <v>5.0000000000000001E-4</v>
      </c>
      <c r="BO77" s="53">
        <v>3.8E-3</v>
      </c>
      <c r="BP77" s="53">
        <v>2E-3</v>
      </c>
      <c r="BQ77" s="53">
        <v>1.6199999999999999E-2</v>
      </c>
      <c r="BR77" s="53">
        <v>6.1999999999999998E-3</v>
      </c>
      <c r="BS77" s="53">
        <v>6.1100000000000002E-2</v>
      </c>
      <c r="BT77" s="53">
        <v>2.6800000000000001E-2</v>
      </c>
      <c r="BU77" s="53">
        <v>0.1421</v>
      </c>
      <c r="BV77" s="53">
        <v>5.4699999999999999E-2</v>
      </c>
      <c r="BW77" s="53">
        <v>0.27589999999999998</v>
      </c>
      <c r="BX77" s="54">
        <v>0.1051</v>
      </c>
      <c r="BY77" s="64">
        <f>+Fall_Hoy!B77</f>
        <v>0</v>
      </c>
      <c r="BZ77" s="61">
        <f>+Fall_Hoy!C77</f>
        <v>0</v>
      </c>
      <c r="CA77" s="61">
        <f>+Fall_Hoy!D77</f>
        <v>0</v>
      </c>
      <c r="CB77" s="61">
        <f>+Fall_Hoy!E77</f>
        <v>0</v>
      </c>
      <c r="CC77" s="61">
        <f>+Fall_Hoy!F77</f>
        <v>0</v>
      </c>
      <c r="CD77" s="61">
        <f>+Fall_Hoy!G77</f>
        <v>0</v>
      </c>
      <c r="CE77" s="61">
        <f>+Fall_Hoy!H77</f>
        <v>0</v>
      </c>
      <c r="CF77" s="61">
        <f>+Fall_Hoy!I77</f>
        <v>0</v>
      </c>
      <c r="CG77" s="61">
        <f>+Fall_Hoy!J77</f>
        <v>0</v>
      </c>
      <c r="CH77" s="61">
        <f>+Fall_Hoy!K77</f>
        <v>0</v>
      </c>
      <c r="CI77" s="61">
        <f>+Fall_Hoy!L77</f>
        <v>1</v>
      </c>
      <c r="CJ77" s="61">
        <f>+Fall_Hoy!M77</f>
        <v>0</v>
      </c>
      <c r="CK77" s="61">
        <f>+Fall_Hoy!N77</f>
        <v>0</v>
      </c>
      <c r="CL77" s="61">
        <f>+Fall_Hoy!O77</f>
        <v>0</v>
      </c>
      <c r="CM77" s="61">
        <f>+Fall_Hoy!P77</f>
        <v>1</v>
      </c>
      <c r="CN77" s="61">
        <f>+Fall_Hoy!Q77</f>
        <v>1</v>
      </c>
      <c r="CO77" s="61">
        <f>+Fall_Hoy!R77</f>
        <v>1</v>
      </c>
      <c r="CP77" s="61">
        <f>+Fall_Hoy!S77</f>
        <v>0</v>
      </c>
      <c r="CQ77" s="61">
        <f>+Fall_Hoy!T77</f>
        <v>0</v>
      </c>
      <c r="CR77" s="66">
        <f>+Fall_Hoy!U77</f>
        <v>0</v>
      </c>
      <c r="CS77" s="75">
        <f t="shared" si="184"/>
        <v>6.2228656321097947E-2</v>
      </c>
      <c r="CT77" s="76">
        <f t="shared" si="184"/>
        <v>0.12684330602992352</v>
      </c>
      <c r="CU77" s="76">
        <f t="shared" si="185"/>
        <v>7.0350200009401415E-3</v>
      </c>
      <c r="CV77" s="76">
        <f t="shared" si="185"/>
        <v>2.9740128115833153E-2</v>
      </c>
      <c r="CW77" s="76">
        <f t="shared" si="117"/>
        <v>3.1036650909086597E-2</v>
      </c>
      <c r="CX77" s="76">
        <f t="shared" si="126"/>
        <v>4.1082178852554142E-2</v>
      </c>
      <c r="CY77" s="76">
        <f t="shared" si="127"/>
        <v>4.3850622803503846E-2</v>
      </c>
      <c r="CZ77" s="76">
        <f t="shared" si="128"/>
        <v>3.3230137037880594E-2</v>
      </c>
      <c r="DA77" s="76">
        <f t="shared" si="129"/>
        <v>1.8568413390066502E-2</v>
      </c>
      <c r="DB77" s="76">
        <f t="shared" si="130"/>
        <v>3.5852789090049776E-2</v>
      </c>
      <c r="DC77" s="76">
        <f t="shared" si="131"/>
        <v>0.52387127006337486</v>
      </c>
      <c r="DD77" s="76">
        <f t="shared" si="132"/>
        <v>2.8217482036007636E-2</v>
      </c>
      <c r="DE77" s="76">
        <f t="shared" si="133"/>
        <v>7.0350200009401415E-3</v>
      </c>
      <c r="DF77" s="76">
        <f t="shared" si="134"/>
        <v>2.9740128115833153E-2</v>
      </c>
      <c r="DG77" s="76">
        <f t="shared" si="135"/>
        <v>6.2228656321097947E-2</v>
      </c>
      <c r="DH77" s="76">
        <f t="shared" si="136"/>
        <v>0.12684330602992352</v>
      </c>
      <c r="DI77" s="76">
        <f t="shared" si="137"/>
        <v>6.5655872917884994E-2</v>
      </c>
      <c r="DJ77" s="76">
        <f t="shared" si="138"/>
        <v>1.6164382294857657E-2</v>
      </c>
      <c r="DK77" s="76">
        <f t="shared" si="139"/>
        <v>0.16793459174936623</v>
      </c>
      <c r="DL77" s="316">
        <f t="shared" si="140"/>
        <v>2.3491018512721559E-2</v>
      </c>
      <c r="DM77" s="85">
        <f>+'Cas_-14'!B76</f>
        <v>7</v>
      </c>
      <c r="DN77" s="62">
        <f>+'Cas_-14'!C76</f>
        <v>9</v>
      </c>
      <c r="DO77" s="62">
        <f>+'Cas_-14'!D76</f>
        <v>8</v>
      </c>
      <c r="DP77" s="62">
        <f>+'Cas_-14'!E76</f>
        <v>7</v>
      </c>
      <c r="DQ77" s="62">
        <f>+'Cas_-14'!F76</f>
        <v>19</v>
      </c>
      <c r="DR77" s="62">
        <f>+'Cas_-14'!G76</f>
        <v>24</v>
      </c>
      <c r="DS77" s="62">
        <f>+'Cas_-14'!H76</f>
        <v>25</v>
      </c>
      <c r="DT77" s="62">
        <f>+'Cas_-14'!I76</f>
        <v>21</v>
      </c>
      <c r="DU77" s="62">
        <f>+'Cas_-14'!J76</f>
        <v>12</v>
      </c>
      <c r="DV77" s="62">
        <f>+'Cas_-14'!K76</f>
        <v>23</v>
      </c>
      <c r="DW77" s="62">
        <f>+'Cas_-14'!L76</f>
        <v>14</v>
      </c>
      <c r="DX77" s="62">
        <f>+'Cas_-14'!M76</f>
        <v>14</v>
      </c>
      <c r="DY77" s="62">
        <f>+'Cas_-14'!N76</f>
        <v>3</v>
      </c>
      <c r="DZ77" s="62">
        <f>+'Cas_-14'!O76</f>
        <v>13</v>
      </c>
      <c r="EA77" s="62">
        <f>+'Cas_-14'!P76</f>
        <v>5</v>
      </c>
      <c r="EB77" s="62">
        <f>+'Cas_-14'!Q76</f>
        <v>8</v>
      </c>
      <c r="EC77" s="62">
        <f>+'Cas_-14'!R76</f>
        <v>4</v>
      </c>
      <c r="ED77" s="62">
        <f>+'Cas_-14'!S76</f>
        <v>3</v>
      </c>
      <c r="EE77" s="62">
        <f>+'Cas_-14'!T76</f>
        <v>2</v>
      </c>
      <c r="EF77" s="86">
        <f>+'Cas_-14'!U76</f>
        <v>1</v>
      </c>
      <c r="EG77" s="201">
        <f t="shared" si="215"/>
        <v>8.5258037031479932E-3</v>
      </c>
      <c r="EH77" s="91">
        <f t="shared" si="215"/>
        <v>1.1330975905915494E-2</v>
      </c>
      <c r="EI77" s="91">
        <f t="shared" si="215"/>
        <v>9.7260332835880266E-3</v>
      </c>
      <c r="EJ77" s="91">
        <f t="shared" si="215"/>
        <v>9.2782176173291878E-3</v>
      </c>
      <c r="EK77" s="91">
        <f t="shared" si="215"/>
        <v>3.1036650909086597E-2</v>
      </c>
      <c r="EL77" s="91">
        <f t="shared" si="215"/>
        <v>4.1082178852554142E-2</v>
      </c>
      <c r="EM77" s="91">
        <f t="shared" si="215"/>
        <v>4.3850622803503846E-2</v>
      </c>
      <c r="EN77" s="91">
        <f t="shared" si="215"/>
        <v>3.3230137037880594E-2</v>
      </c>
      <c r="EO77" s="91">
        <f t="shared" si="215"/>
        <v>1.8568413390066502E-2</v>
      </c>
      <c r="EP77" s="91">
        <f t="shared" si="215"/>
        <v>3.5852789090049776E-2</v>
      </c>
      <c r="EQ77" s="91">
        <f t="shared" si="215"/>
        <v>2.7869951567371543E-2</v>
      </c>
      <c r="ER77" s="91">
        <f t="shared" si="215"/>
        <v>2.8217482036007636E-2</v>
      </c>
      <c r="ES77" s="91">
        <f t="shared" si="215"/>
        <v>7.0350200009401415E-3</v>
      </c>
      <c r="ET77" s="91">
        <f t="shared" si="215"/>
        <v>2.9740128115833153E-2</v>
      </c>
      <c r="EU77" s="91">
        <f t="shared" si="215"/>
        <v>1.9010854506095423E-2</v>
      </c>
      <c r="EV77" s="91">
        <f t="shared" si="207"/>
        <v>2.7195204812815604E-2</v>
      </c>
      <c r="EW77" s="91">
        <f t="shared" si="207"/>
        <v>3.7318798166525835E-2</v>
      </c>
      <c r="EX77" s="91">
        <f t="shared" si="207"/>
        <v>1.6164382294857657E-2</v>
      </c>
      <c r="EY77" s="91">
        <f t="shared" si="207"/>
        <v>0.16793459174936623</v>
      </c>
      <c r="EZ77" s="100">
        <f t="shared" si="207"/>
        <v>2.3491018512721559E-2</v>
      </c>
      <c r="FA77" s="119">
        <f t="shared" si="200"/>
        <v>3.2733224222585924</v>
      </c>
      <c r="FB77" s="120">
        <f t="shared" si="200"/>
        <v>4.6641791044776122</v>
      </c>
      <c r="FC77" s="120">
        <f t="shared" si="219"/>
        <v>1</v>
      </c>
      <c r="FD77" s="120">
        <f t="shared" si="219"/>
        <v>1</v>
      </c>
      <c r="FE77" s="120">
        <f t="shared" si="216"/>
        <v>1</v>
      </c>
      <c r="FF77" s="120">
        <f t="shared" si="216"/>
        <v>1</v>
      </c>
      <c r="FG77" s="120">
        <f t="shared" si="216"/>
        <v>1</v>
      </c>
      <c r="FH77" s="120">
        <f t="shared" si="216"/>
        <v>1</v>
      </c>
      <c r="FI77" s="120">
        <f t="shared" si="216"/>
        <v>1</v>
      </c>
      <c r="FJ77" s="120">
        <f t="shared" si="216"/>
        <v>1</v>
      </c>
      <c r="FK77" s="120">
        <f t="shared" si="216"/>
        <v>18.796992481203006</v>
      </c>
      <c r="FL77" s="120">
        <f t="shared" si="216"/>
        <v>1</v>
      </c>
      <c r="FM77" s="120">
        <f t="shared" si="216"/>
        <v>1</v>
      </c>
      <c r="FN77" s="120">
        <f t="shared" si="216"/>
        <v>1</v>
      </c>
      <c r="FO77" s="120">
        <f t="shared" si="216"/>
        <v>3.2733224222585924</v>
      </c>
      <c r="FP77" s="120">
        <f t="shared" si="216"/>
        <v>4.6641791044776122</v>
      </c>
      <c r="FQ77" s="120">
        <f t="shared" si="216"/>
        <v>1.7593244194229414</v>
      </c>
      <c r="FR77" s="120">
        <f t="shared" si="216"/>
        <v>1</v>
      </c>
      <c r="FS77" s="120">
        <f t="shared" si="216"/>
        <v>1</v>
      </c>
      <c r="FT77" s="321">
        <f t="shared" si="121"/>
        <v>1</v>
      </c>
      <c r="FU77" s="85">
        <f>+Cas_Hoy!B76</f>
        <v>10</v>
      </c>
      <c r="FV77" s="62">
        <f>+Cas_Hoy!C76</f>
        <v>12</v>
      </c>
      <c r="FW77" s="62">
        <f>+Cas_Hoy!D76</f>
        <v>12</v>
      </c>
      <c r="FX77" s="62">
        <f>+Cas_Hoy!E76</f>
        <v>11</v>
      </c>
      <c r="FY77" s="62">
        <f>+Cas_Hoy!F76</f>
        <v>23</v>
      </c>
      <c r="FZ77" s="62">
        <f>+Cas_Hoy!G76</f>
        <v>36</v>
      </c>
      <c r="GA77" s="62">
        <f>+Cas_Hoy!H76</f>
        <v>30</v>
      </c>
      <c r="GB77" s="62">
        <f>+Cas_Hoy!I76</f>
        <v>25</v>
      </c>
      <c r="GC77" s="62">
        <f>+Cas_Hoy!J76</f>
        <v>15</v>
      </c>
      <c r="GD77" s="62">
        <f>+Cas_Hoy!K76</f>
        <v>24</v>
      </c>
      <c r="GE77" s="62">
        <f>+Cas_Hoy!L76</f>
        <v>17</v>
      </c>
      <c r="GF77" s="62">
        <f>+Cas_Hoy!M76</f>
        <v>16</v>
      </c>
      <c r="GG77" s="62">
        <f>+Cas_Hoy!N76</f>
        <v>3</v>
      </c>
      <c r="GH77" s="62">
        <f>+Cas_Hoy!O76</f>
        <v>15</v>
      </c>
      <c r="GI77" s="62">
        <f>+Cas_Hoy!P76</f>
        <v>6</v>
      </c>
      <c r="GJ77" s="62">
        <f>+Cas_Hoy!Q76</f>
        <v>9</v>
      </c>
      <c r="GK77" s="62">
        <f>+Cas_Hoy!R76</f>
        <v>4</v>
      </c>
      <c r="GL77" s="62">
        <f>+Cas_Hoy!S76</f>
        <v>3</v>
      </c>
      <c r="GM77" s="62">
        <f>+Cas_Hoy!T76</f>
        <v>2</v>
      </c>
      <c r="GN77" s="590">
        <f>+Cas_Hoy!U76</f>
        <v>1</v>
      </c>
      <c r="GO77" s="543">
        <f t="shared" si="220"/>
        <v>7.4674387585317525E-2</v>
      </c>
      <c r="GP77" s="112">
        <f t="shared" si="220"/>
        <v>0.14269871928366396</v>
      </c>
      <c r="GQ77" s="112">
        <f t="shared" si="221"/>
        <v>7.0350200009401415E-3</v>
      </c>
      <c r="GR77" s="112">
        <f t="shared" si="221"/>
        <v>3.4315532441345949E-2</v>
      </c>
      <c r="GS77" s="323">
        <f t="shared" ref="GS77:HA105" si="227">MIN(+(FY77*FE77)/AO77,0.7)</f>
        <v>3.7570682679420618E-2</v>
      </c>
      <c r="GT77" s="323">
        <f t="shared" si="227"/>
        <v>6.1623268278831217E-2</v>
      </c>
      <c r="GU77" s="323">
        <f t="shared" si="227"/>
        <v>5.2620747364204613E-2</v>
      </c>
      <c r="GV77" s="323">
        <f t="shared" si="227"/>
        <v>3.9559686949857849E-2</v>
      </c>
      <c r="GW77" s="323">
        <f t="shared" si="227"/>
        <v>2.321051673758313E-2</v>
      </c>
      <c r="GX77" s="323">
        <f t="shared" si="227"/>
        <v>3.7411606007008463E-2</v>
      </c>
      <c r="GY77" s="323">
        <f t="shared" si="227"/>
        <v>0.63612939936266943</v>
      </c>
      <c r="GZ77" s="323">
        <f t="shared" si="227"/>
        <v>3.224855089829444E-2</v>
      </c>
      <c r="HA77" s="323">
        <f t="shared" si="227"/>
        <v>7.0350200009401415E-3</v>
      </c>
      <c r="HB77" s="323">
        <f t="shared" si="225"/>
        <v>3.4315532441345949E-2</v>
      </c>
      <c r="HC77" s="323">
        <f t="shared" si="222"/>
        <v>7.4674387585317525E-2</v>
      </c>
      <c r="HD77" s="323">
        <f t="shared" si="222"/>
        <v>0.14269871928366396</v>
      </c>
      <c r="HE77" s="323">
        <f t="shared" si="222"/>
        <v>6.5655872917884994E-2</v>
      </c>
      <c r="HF77" s="323">
        <f t="shared" si="222"/>
        <v>1.6164382294857657E-2</v>
      </c>
      <c r="HG77" s="323">
        <f t="shared" si="222"/>
        <v>0.16793459174936623</v>
      </c>
      <c r="HH77" s="327">
        <f t="shared" si="222"/>
        <v>2.3491018512721559E-2</v>
      </c>
      <c r="HI77" s="241">
        <f>+CyF_Tot!B76</f>
        <v>0</v>
      </c>
      <c r="HJ77" s="149">
        <f>+CyF_Tot!C76</f>
        <v>224</v>
      </c>
      <c r="HK77" s="149">
        <f>+CyF_Tot!D76</f>
        <v>265</v>
      </c>
      <c r="HL77" s="149">
        <f>+CyF_Tot!E76</f>
        <v>276</v>
      </c>
      <c r="HM77" s="149">
        <f>+CyF_Tot!F76</f>
        <v>0</v>
      </c>
      <c r="HN77" s="149">
        <f>+CyF_Tot!G76</f>
        <v>4</v>
      </c>
      <c r="HO77" s="149">
        <f>+CyF_Tot!H76</f>
        <v>4</v>
      </c>
      <c r="HP77" s="557">
        <f>+CyF_Tot!I76</f>
        <v>4</v>
      </c>
      <c r="HQ77" s="93">
        <f t="shared" si="226"/>
        <v>8.5125657376530064E-2</v>
      </c>
      <c r="HR77" s="90">
        <f t="shared" si="226"/>
        <v>8.2351774441517381E-2</v>
      </c>
      <c r="HS77" s="90">
        <f t="shared" si="226"/>
        <v>8.528094488938287E-2</v>
      </c>
      <c r="HT77" s="90">
        <f t="shared" si="224"/>
        <v>7.8222421032483266E-2</v>
      </c>
      <c r="HU77" s="90">
        <f t="shared" si="224"/>
        <v>6.3471171981122218E-2</v>
      </c>
      <c r="HV77" s="90">
        <f t="shared" si="224"/>
        <v>6.0569716476837218E-2</v>
      </c>
      <c r="HW77" s="90">
        <f t="shared" si="224"/>
        <v>5.9110143099245928E-2</v>
      </c>
      <c r="HX77" s="90">
        <f t="shared" si="224"/>
        <v>6.5521665836020551E-2</v>
      </c>
      <c r="HY77" s="90">
        <f t="shared" si="224"/>
        <v>6.7004538112047332E-2</v>
      </c>
      <c r="HZ77" s="90">
        <f t="shared" si="224"/>
        <v>6.6512405933168775E-2</v>
      </c>
      <c r="IA77" s="90">
        <f t="shared" si="224"/>
        <v>5.2082232230601273E-2</v>
      </c>
      <c r="IB77" s="90">
        <f t="shared" si="223"/>
        <v>5.1440780149525522E-2</v>
      </c>
      <c r="IC77" s="90">
        <f t="shared" si="223"/>
        <v>4.4213376881255977E-2</v>
      </c>
      <c r="ID77" s="90">
        <f t="shared" si="223"/>
        <v>4.5320874912897081E-2</v>
      </c>
      <c r="IE77" s="90">
        <f t="shared" si="223"/>
        <v>2.7268806755373298E-2</v>
      </c>
      <c r="IF77" s="90">
        <f t="shared" si="223"/>
        <v>3.0499689712176838E-2</v>
      </c>
      <c r="IG77" s="90">
        <f t="shared" si="223"/>
        <v>1.1112969189800556E-2</v>
      </c>
      <c r="IH77" s="90">
        <f t="shared" si="223"/>
        <v>1.9242429744295977E-2</v>
      </c>
      <c r="II77" s="90">
        <f t="shared" si="223"/>
        <v>1.2347743544222842E-3</v>
      </c>
      <c r="IJ77" s="673">
        <f t="shared" si="223"/>
        <v>4.4136299794791155E-3</v>
      </c>
      <c r="IK77" s="686"/>
      <c r="IL77" s="687"/>
      <c r="IM77" s="687"/>
      <c r="IN77" s="687"/>
      <c r="IO77" s="687"/>
      <c r="IP77" s="687"/>
      <c r="IQ77" s="687"/>
      <c r="IR77" s="687"/>
      <c r="IS77" s="687"/>
      <c r="IT77" s="687"/>
      <c r="IU77" s="687"/>
      <c r="IV77" s="687"/>
      <c r="IW77" s="687"/>
      <c r="IX77" s="687"/>
      <c r="IY77" s="687"/>
      <c r="IZ77" s="687"/>
      <c r="JA77" s="687"/>
      <c r="JB77" s="687"/>
      <c r="JC77" s="687"/>
      <c r="JD77" s="688"/>
      <c r="JF77" s="624">
        <f t="shared" si="214"/>
        <v>0</v>
      </c>
      <c r="JG77" s="625">
        <f t="shared" si="214"/>
        <v>0</v>
      </c>
      <c r="JH77" s="625">
        <f t="shared" si="214"/>
        <v>0</v>
      </c>
      <c r="JI77" s="625">
        <f t="shared" si="214"/>
        <v>0</v>
      </c>
      <c r="JJ77" s="625">
        <f t="shared" si="214"/>
        <v>0</v>
      </c>
      <c r="JK77" s="625">
        <f t="shared" si="214"/>
        <v>0</v>
      </c>
      <c r="JL77" s="625">
        <f t="shared" si="214"/>
        <v>0</v>
      </c>
      <c r="JM77" s="625">
        <f t="shared" si="214"/>
        <v>0</v>
      </c>
      <c r="JN77" s="625">
        <f t="shared" si="214"/>
        <v>0</v>
      </c>
      <c r="JO77" s="625">
        <f t="shared" si="214"/>
        <v>0</v>
      </c>
      <c r="JP77" s="625">
        <f t="shared" si="214"/>
        <v>1990.7108262408244</v>
      </c>
      <c r="JQ77" s="625">
        <f t="shared" si="214"/>
        <v>0</v>
      </c>
      <c r="JR77" s="625">
        <f t="shared" si="214"/>
        <v>0</v>
      </c>
      <c r="JS77" s="625">
        <f t="shared" si="214"/>
        <v>0</v>
      </c>
      <c r="JT77" s="625">
        <f t="shared" si="214"/>
        <v>3802.1709012190845</v>
      </c>
      <c r="JU77" s="625">
        <f t="shared" si="214"/>
        <v>3399.4006016019503</v>
      </c>
      <c r="JV77" s="625">
        <f t="shared" si="209"/>
        <v>9329.6995416314585</v>
      </c>
      <c r="JW77" s="625">
        <f t="shared" si="209"/>
        <v>0</v>
      </c>
      <c r="JX77" s="625">
        <f t="shared" si="209"/>
        <v>0</v>
      </c>
      <c r="JY77" s="626">
        <f t="shared" si="209"/>
        <v>0</v>
      </c>
      <c r="JZ77" s="642">
        <f t="shared" si="210"/>
        <v>0</v>
      </c>
      <c r="KA77" s="625">
        <f t="shared" si="210"/>
        <v>0</v>
      </c>
      <c r="KB77" s="625">
        <f t="shared" si="211"/>
        <v>581.83198324618786</v>
      </c>
      <c r="KC77" s="625">
        <f t="shared" si="211"/>
        <v>0</v>
      </c>
      <c r="KD77" s="625">
        <f t="shared" si="212"/>
        <v>2473.5954579220679</v>
      </c>
      <c r="KE77" s="645">
        <f t="shared" si="212"/>
        <v>1042.2615788876676</v>
      </c>
      <c r="KF77" s="624">
        <f t="shared" si="195"/>
        <v>0</v>
      </c>
      <c r="KG77" s="625">
        <f t="shared" si="196"/>
        <v>286.67060436103066</v>
      </c>
      <c r="KH77" s="626">
        <f t="shared" si="197"/>
        <v>1696.8405551960984</v>
      </c>
    </row>
    <row r="78" spans="1:294" s="649" customFormat="1" ht="14.4">
      <c r="A78" s="510" t="s">
        <v>88</v>
      </c>
      <c r="B78" s="538">
        <v>44149</v>
      </c>
      <c r="C78" s="526">
        <f t="shared" si="198"/>
        <v>2648</v>
      </c>
      <c r="D78" s="517">
        <f t="shared" si="199"/>
        <v>65</v>
      </c>
      <c r="E78" s="495">
        <f t="shared" si="217"/>
        <v>7.7215585952847311E-3</v>
      </c>
      <c r="F78" s="208">
        <f t="shared" si="161"/>
        <v>5.5425943962490655E-2</v>
      </c>
      <c r="G78" s="30">
        <f t="shared" si="162"/>
        <v>3.4401265248709225</v>
      </c>
      <c r="H78" s="29">
        <f t="shared" si="163"/>
        <v>0.19067225999137347</v>
      </c>
      <c r="I78" s="33">
        <f t="shared" si="164"/>
        <v>0.20633434591628808</v>
      </c>
      <c r="J78" s="353">
        <f t="shared" si="165"/>
        <v>0.29474328910697228</v>
      </c>
      <c r="K78" s="581">
        <f t="shared" si="202"/>
        <v>4.9951502966515795E-3</v>
      </c>
      <c r="L78" s="354">
        <f t="shared" si="218"/>
        <v>5.3177856439655571</v>
      </c>
      <c r="M78" s="355">
        <f t="shared" si="166"/>
        <v>0.31895391481620866</v>
      </c>
      <c r="N78" s="826"/>
      <c r="O78" s="364" t="s">
        <v>226</v>
      </c>
      <c r="P78" s="20" t="s">
        <v>236</v>
      </c>
      <c r="Q78" s="20"/>
      <c r="R78" s="20"/>
      <c r="S78" s="166">
        <f t="shared" si="167"/>
        <v>2648</v>
      </c>
      <c r="T78" s="167">
        <f t="shared" si="168"/>
        <v>5997.8708464517886</v>
      </c>
      <c r="U78" s="166">
        <f t="shared" si="169"/>
        <v>84</v>
      </c>
      <c r="V78" s="168">
        <f t="shared" si="170"/>
        <v>3.2761310452418098E-2</v>
      </c>
      <c r="W78" s="167">
        <f t="shared" si="171"/>
        <v>190.26478515934676</v>
      </c>
      <c r="X78" s="166">
        <f t="shared" si="172"/>
        <v>201</v>
      </c>
      <c r="Y78" s="168">
        <f t="shared" si="173"/>
        <v>8.2141397629750715E-2</v>
      </c>
      <c r="Z78" s="167">
        <f t="shared" si="174"/>
        <v>455.27645020272257</v>
      </c>
      <c r="AA78" s="166">
        <f t="shared" si="175"/>
        <v>65</v>
      </c>
      <c r="AB78" s="167">
        <f t="shared" si="176"/>
        <v>1472.2870280187547</v>
      </c>
      <c r="AC78" s="169">
        <f t="shared" si="177"/>
        <v>2.4546827794561934E-2</v>
      </c>
      <c r="AD78" s="166">
        <f t="shared" si="178"/>
        <v>0</v>
      </c>
      <c r="AE78" s="168">
        <f t="shared" si="179"/>
        <v>0</v>
      </c>
      <c r="AF78" s="167">
        <f t="shared" si="180"/>
        <v>0</v>
      </c>
      <c r="AG78" s="166">
        <f t="shared" si="181"/>
        <v>0</v>
      </c>
      <c r="AH78" s="168">
        <f t="shared" si="182"/>
        <v>0</v>
      </c>
      <c r="AI78" s="365">
        <f t="shared" si="183"/>
        <v>0</v>
      </c>
      <c r="AJ78" s="830"/>
      <c r="AK78" s="85">
        <v>3707.5794702811554</v>
      </c>
      <c r="AL78" s="62">
        <v>3572.2001035308986</v>
      </c>
      <c r="AM78" s="62">
        <v>3456.5647785351612</v>
      </c>
      <c r="AN78" s="62">
        <v>3221.4408487793839</v>
      </c>
      <c r="AO78" s="62">
        <v>2776.4138463388854</v>
      </c>
      <c r="AP78" s="62">
        <v>2805.648882938819</v>
      </c>
      <c r="AQ78" s="62">
        <v>2922.600563021233</v>
      </c>
      <c r="AR78" s="62">
        <v>3005.9820600247594</v>
      </c>
      <c r="AS78" s="62">
        <v>2853.8491653031965</v>
      </c>
      <c r="AT78" s="62">
        <v>2849.2187324599145</v>
      </c>
      <c r="AU78" s="62">
        <v>2187.8462667604313</v>
      </c>
      <c r="AV78" s="62">
        <v>2272.6239846353237</v>
      </c>
      <c r="AW78" s="62">
        <v>1954.5526455346221</v>
      </c>
      <c r="AX78" s="62">
        <v>2148.9951523932832</v>
      </c>
      <c r="AY78" s="62">
        <v>1265.8223438210737</v>
      </c>
      <c r="AZ78" s="62">
        <v>1519.7019493449473</v>
      </c>
      <c r="BA78" s="62">
        <v>559.41316059826465</v>
      </c>
      <c r="BB78" s="62">
        <v>818.09446907585868</v>
      </c>
      <c r="BC78" s="62">
        <v>45.357823832291736</v>
      </c>
      <c r="BD78" s="86">
        <v>205.09396930543366</v>
      </c>
      <c r="BE78" s="258">
        <v>2.0000000000000002E-5</v>
      </c>
      <c r="BF78" s="43">
        <v>2.0000000000000002E-5</v>
      </c>
      <c r="BG78" s="53">
        <v>5.0000000000000002E-5</v>
      </c>
      <c r="BH78" s="53">
        <v>4.0000000000000003E-5</v>
      </c>
      <c r="BI78" s="53">
        <v>1.2518952302791728E-4</v>
      </c>
      <c r="BJ78" s="53">
        <v>1.2406223545552731E-4</v>
      </c>
      <c r="BK78" s="53">
        <v>3.4000000000000002E-4</v>
      </c>
      <c r="BL78" s="53">
        <v>1.8000000000000001E-4</v>
      </c>
      <c r="BM78" s="53">
        <v>8.9999999999999998E-4</v>
      </c>
      <c r="BN78" s="53">
        <v>5.0000000000000001E-4</v>
      </c>
      <c r="BO78" s="53">
        <v>3.8E-3</v>
      </c>
      <c r="BP78" s="53">
        <v>2E-3</v>
      </c>
      <c r="BQ78" s="53">
        <v>1.6199999999999999E-2</v>
      </c>
      <c r="BR78" s="53">
        <v>6.1999999999999998E-3</v>
      </c>
      <c r="BS78" s="53">
        <v>6.1100000000000002E-2</v>
      </c>
      <c r="BT78" s="53">
        <v>2.6800000000000001E-2</v>
      </c>
      <c r="BU78" s="53">
        <v>0.1421</v>
      </c>
      <c r="BV78" s="53">
        <v>5.4699999999999999E-2</v>
      </c>
      <c r="BW78" s="53">
        <v>0.27589999999999998</v>
      </c>
      <c r="BX78" s="54">
        <v>0.1051</v>
      </c>
      <c r="BY78" s="64">
        <f>+Fall_Hoy!B78</f>
        <v>0</v>
      </c>
      <c r="BZ78" s="61">
        <f>+Fall_Hoy!C78</f>
        <v>0</v>
      </c>
      <c r="CA78" s="61">
        <f>+Fall_Hoy!D78</f>
        <v>0</v>
      </c>
      <c r="CB78" s="61">
        <f>+Fall_Hoy!E78</f>
        <v>0</v>
      </c>
      <c r="CC78" s="61">
        <f>+Fall_Hoy!F78</f>
        <v>0</v>
      </c>
      <c r="CD78" s="61">
        <f>+Fall_Hoy!G78</f>
        <v>0</v>
      </c>
      <c r="CE78" s="61">
        <f>+Fall_Hoy!H78</f>
        <v>1</v>
      </c>
      <c r="CF78" s="61">
        <f>+Fall_Hoy!I78</f>
        <v>0</v>
      </c>
      <c r="CG78" s="61">
        <f>+Fall_Hoy!J78</f>
        <v>3</v>
      </c>
      <c r="CH78" s="61">
        <f>+Fall_Hoy!K78</f>
        <v>1</v>
      </c>
      <c r="CI78" s="61">
        <f>+Fall_Hoy!L78</f>
        <v>1</v>
      </c>
      <c r="CJ78" s="61">
        <f>+Fall_Hoy!M78</f>
        <v>2</v>
      </c>
      <c r="CK78" s="61">
        <f>+Fall_Hoy!N78</f>
        <v>5</v>
      </c>
      <c r="CL78" s="61">
        <f>+Fall_Hoy!O78</f>
        <v>5</v>
      </c>
      <c r="CM78" s="61">
        <f>+Fall_Hoy!P78</f>
        <v>16</v>
      </c>
      <c r="CN78" s="61">
        <f>+Fall_Hoy!Q78</f>
        <v>7</v>
      </c>
      <c r="CO78" s="61">
        <f>+Fall_Hoy!R78</f>
        <v>12</v>
      </c>
      <c r="CP78" s="61">
        <f>+Fall_Hoy!S78</f>
        <v>5</v>
      </c>
      <c r="CQ78" s="61">
        <f>+Fall_Hoy!T78</f>
        <v>2</v>
      </c>
      <c r="CR78" s="66">
        <f>+Fall_Hoy!U78</f>
        <v>3</v>
      </c>
      <c r="CS78" s="75">
        <f t="shared" si="184"/>
        <v>0.20687404915780397</v>
      </c>
      <c r="CT78" s="76">
        <f t="shared" si="184"/>
        <v>0.1718718791953458</v>
      </c>
      <c r="CU78" s="76">
        <f t="shared" si="185"/>
        <v>0.15790926686664927</v>
      </c>
      <c r="CV78" s="76">
        <f t="shared" si="185"/>
        <v>0.37526916335995475</v>
      </c>
      <c r="CW78" s="76">
        <f t="shared" si="117"/>
        <v>7.5997315846207475E-2</v>
      </c>
      <c r="CX78" s="76">
        <f t="shared" si="126"/>
        <v>9.2313760846904888E-2</v>
      </c>
      <c r="CY78" s="76">
        <f t="shared" si="127"/>
        <v>0.7</v>
      </c>
      <c r="CZ78" s="76">
        <f t="shared" si="128"/>
        <v>8.5163515579295038E-2</v>
      </c>
      <c r="DA78" s="76">
        <f t="shared" si="129"/>
        <v>0.7</v>
      </c>
      <c r="DB78" s="76">
        <f t="shared" si="130"/>
        <v>0.7</v>
      </c>
      <c r="DC78" s="76">
        <f t="shared" si="131"/>
        <v>0.12028171208139912</v>
      </c>
      <c r="DD78" s="76">
        <f t="shared" si="132"/>
        <v>0.44001999748342213</v>
      </c>
      <c r="DE78" s="76">
        <f t="shared" si="133"/>
        <v>0.15790926686664927</v>
      </c>
      <c r="DF78" s="76">
        <f t="shared" si="134"/>
        <v>0.37526916335995475</v>
      </c>
      <c r="DG78" s="76">
        <f t="shared" si="135"/>
        <v>0.20687404915780397</v>
      </c>
      <c r="DH78" s="76">
        <f t="shared" si="136"/>
        <v>0.1718718791953458</v>
      </c>
      <c r="DI78" s="76">
        <f t="shared" si="137"/>
        <v>0.15095742839154641</v>
      </c>
      <c r="DJ78" s="76">
        <f t="shared" si="138"/>
        <v>0.11173242418840593</v>
      </c>
      <c r="DK78" s="76">
        <f t="shared" si="139"/>
        <v>0.1598181449104413</v>
      </c>
      <c r="DL78" s="316">
        <f t="shared" si="140"/>
        <v>0.13917641593369345</v>
      </c>
      <c r="DM78" s="85">
        <f>+'Cas_-14'!B77</f>
        <v>19</v>
      </c>
      <c r="DN78" s="62">
        <f>+'Cas_-14'!C77</f>
        <v>13</v>
      </c>
      <c r="DO78" s="62">
        <f>+'Cas_-14'!D77</f>
        <v>65</v>
      </c>
      <c r="DP78" s="62">
        <f>+'Cas_-14'!E77</f>
        <v>69</v>
      </c>
      <c r="DQ78" s="62">
        <f>+'Cas_-14'!F77</f>
        <v>211</v>
      </c>
      <c r="DR78" s="62">
        <f>+'Cas_-14'!G77</f>
        <v>259</v>
      </c>
      <c r="DS78" s="62">
        <f>+'Cas_-14'!H77</f>
        <v>240</v>
      </c>
      <c r="DT78" s="62">
        <f>+'Cas_-14'!I77</f>
        <v>256</v>
      </c>
      <c r="DU78" s="62">
        <f>+'Cas_-14'!J77</f>
        <v>213</v>
      </c>
      <c r="DV78" s="62">
        <f>+'Cas_-14'!K77</f>
        <v>238</v>
      </c>
      <c r="DW78" s="62">
        <f>+'Cas_-14'!L77</f>
        <v>167</v>
      </c>
      <c r="DX78" s="62">
        <f>+'Cas_-14'!M77</f>
        <v>182</v>
      </c>
      <c r="DY78" s="62">
        <f>+'Cas_-14'!N77</f>
        <v>134</v>
      </c>
      <c r="DZ78" s="62">
        <f>+'Cas_-14'!O77</f>
        <v>126</v>
      </c>
      <c r="EA78" s="62">
        <f>+'Cas_-14'!P77</f>
        <v>86</v>
      </c>
      <c r="EB78" s="62">
        <f>+'Cas_-14'!Q77</f>
        <v>62</v>
      </c>
      <c r="EC78" s="62">
        <f>+'Cas_-14'!R77</f>
        <v>31</v>
      </c>
      <c r="ED78" s="62">
        <f>+'Cas_-14'!S77</f>
        <v>37</v>
      </c>
      <c r="EE78" s="62">
        <f>+'Cas_-14'!T77</f>
        <v>3</v>
      </c>
      <c r="EF78" s="86">
        <f>+'Cas_-14'!U77</f>
        <v>16</v>
      </c>
      <c r="EG78" s="201">
        <f t="shared" si="215"/>
        <v>5.1246372875614126E-3</v>
      </c>
      <c r="EH78" s="90">
        <f t="shared" si="215"/>
        <v>3.6392138243180458E-3</v>
      </c>
      <c r="EI78" s="90">
        <f t="shared" si="215"/>
        <v>1.8804797295755005E-2</v>
      </c>
      <c r="EJ78" s="90">
        <f t="shared" si="215"/>
        <v>2.1418987105147176E-2</v>
      </c>
      <c r="EK78" s="90">
        <f t="shared" si="215"/>
        <v>7.5997315846207475E-2</v>
      </c>
      <c r="EL78" s="90">
        <f t="shared" si="215"/>
        <v>9.2313760846904888E-2</v>
      </c>
      <c r="EM78" s="90">
        <f t="shared" si="215"/>
        <v>8.2118645646157146E-2</v>
      </c>
      <c r="EN78" s="90">
        <f t="shared" si="215"/>
        <v>8.5163515579295038E-2</v>
      </c>
      <c r="EO78" s="90">
        <f t="shared" si="215"/>
        <v>7.4636039840378393E-2</v>
      </c>
      <c r="EP78" s="90">
        <f t="shared" si="215"/>
        <v>8.3531670379872608E-2</v>
      </c>
      <c r="EQ78" s="90">
        <f t="shared" si="215"/>
        <v>7.6330774486855879E-2</v>
      </c>
      <c r="ER78" s="90">
        <f t="shared" si="215"/>
        <v>8.0083639541982832E-2</v>
      </c>
      <c r="ES78" s="90">
        <f t="shared" si="215"/>
        <v>6.8557887302824444E-2</v>
      </c>
      <c r="ET78" s="90">
        <f t="shared" si="215"/>
        <v>5.8632054083359329E-2</v>
      </c>
      <c r="EU78" s="90">
        <f t="shared" si="215"/>
        <v>6.7940023669037286E-2</v>
      </c>
      <c r="EV78" s="90">
        <f t="shared" si="207"/>
        <v>4.0797473495855219E-2</v>
      </c>
      <c r="EW78" s="90">
        <f t="shared" si="207"/>
        <v>5.541521398396676E-2</v>
      </c>
      <c r="EX78" s="90">
        <f t="shared" si="207"/>
        <v>4.5227050662982951E-2</v>
      </c>
      <c r="EY78" s="90">
        <f t="shared" si="207"/>
        <v>6.6140739271186119E-2</v>
      </c>
      <c r="EZ78" s="99">
        <f t="shared" si="207"/>
        <v>7.8013020344699646E-2</v>
      </c>
      <c r="FA78" s="119">
        <f t="shared" si="200"/>
        <v>3.0449510904731096</v>
      </c>
      <c r="FB78" s="120">
        <f t="shared" si="200"/>
        <v>4.2128069330765534</v>
      </c>
      <c r="FC78" s="120">
        <f t="shared" si="219"/>
        <v>2.3032983231988209</v>
      </c>
      <c r="FD78" s="120">
        <f t="shared" si="219"/>
        <v>6.4004096262160779</v>
      </c>
      <c r="FE78" s="120">
        <f t="shared" si="216"/>
        <v>1</v>
      </c>
      <c r="FF78" s="120">
        <f t="shared" si="216"/>
        <v>1</v>
      </c>
      <c r="FG78" s="120">
        <f t="shared" si="216"/>
        <v>8.5242516421452628</v>
      </c>
      <c r="FH78" s="120">
        <f t="shared" si="216"/>
        <v>1</v>
      </c>
      <c r="FI78" s="120">
        <f t="shared" si="216"/>
        <v>9.3788470221231801</v>
      </c>
      <c r="FJ78" s="120">
        <f t="shared" si="216"/>
        <v>8.3800550954703361</v>
      </c>
      <c r="FK78" s="120">
        <f t="shared" si="216"/>
        <v>1.5757957768673181</v>
      </c>
      <c r="FL78" s="120">
        <f t="shared" si="216"/>
        <v>5.4945054945054945</v>
      </c>
      <c r="FM78" s="120">
        <f t="shared" si="216"/>
        <v>2.3032983231988209</v>
      </c>
      <c r="FN78" s="120">
        <f t="shared" si="216"/>
        <v>6.4004096262160779</v>
      </c>
      <c r="FO78" s="120">
        <f t="shared" si="216"/>
        <v>3.0449510904731096</v>
      </c>
      <c r="FP78" s="120">
        <f t="shared" si="216"/>
        <v>4.2128069330765534</v>
      </c>
      <c r="FQ78" s="120">
        <f t="shared" si="216"/>
        <v>2.724115230074232</v>
      </c>
      <c r="FR78" s="120">
        <f t="shared" si="216"/>
        <v>2.4704777904046642</v>
      </c>
      <c r="FS78" s="120">
        <f t="shared" si="216"/>
        <v>2.4163344206838233</v>
      </c>
      <c r="FT78" s="321">
        <f t="shared" si="121"/>
        <v>1.7840152235965745</v>
      </c>
      <c r="FU78" s="85">
        <f>+Cas_Hoy!B77</f>
        <v>21</v>
      </c>
      <c r="FV78" s="62">
        <f>+Cas_Hoy!C77</f>
        <v>15</v>
      </c>
      <c r="FW78" s="62">
        <f>+Cas_Hoy!D77</f>
        <v>73</v>
      </c>
      <c r="FX78" s="62">
        <f>+Cas_Hoy!E77</f>
        <v>76</v>
      </c>
      <c r="FY78" s="62">
        <f>+Cas_Hoy!F77</f>
        <v>230</v>
      </c>
      <c r="FZ78" s="62">
        <f>+Cas_Hoy!G77</f>
        <v>271</v>
      </c>
      <c r="GA78" s="62">
        <f>+Cas_Hoy!H77</f>
        <v>260</v>
      </c>
      <c r="GB78" s="62">
        <f>+Cas_Hoy!I77</f>
        <v>279</v>
      </c>
      <c r="GC78" s="62">
        <f>+Cas_Hoy!J77</f>
        <v>237</v>
      </c>
      <c r="GD78" s="62">
        <f>+Cas_Hoy!K77</f>
        <v>257</v>
      </c>
      <c r="GE78" s="62">
        <f>+Cas_Hoy!L77</f>
        <v>185</v>
      </c>
      <c r="GF78" s="62">
        <f>+Cas_Hoy!M77</f>
        <v>195</v>
      </c>
      <c r="GG78" s="62">
        <f>+Cas_Hoy!N77</f>
        <v>149</v>
      </c>
      <c r="GH78" s="62">
        <f>+Cas_Hoy!O77</f>
        <v>135</v>
      </c>
      <c r="GI78" s="62">
        <f>+Cas_Hoy!P77</f>
        <v>88</v>
      </c>
      <c r="GJ78" s="62">
        <f>+Cas_Hoy!Q77</f>
        <v>68</v>
      </c>
      <c r="GK78" s="62">
        <f>+Cas_Hoy!R77</f>
        <v>33</v>
      </c>
      <c r="GL78" s="62">
        <f>+Cas_Hoy!S77</f>
        <v>37</v>
      </c>
      <c r="GM78" s="62">
        <f>+Cas_Hoy!T77</f>
        <v>3</v>
      </c>
      <c r="GN78" s="590">
        <f>+Cas_Hoy!U77</f>
        <v>16</v>
      </c>
      <c r="GO78" s="543">
        <f t="shared" si="220"/>
        <v>0.21168507355682264</v>
      </c>
      <c r="GP78" s="112">
        <f t="shared" si="220"/>
        <v>0.1885046416981212</v>
      </c>
      <c r="GQ78" s="112">
        <f t="shared" si="221"/>
        <v>0.17558567733679659</v>
      </c>
      <c r="GR78" s="112">
        <f t="shared" si="221"/>
        <v>0.40207410359995149</v>
      </c>
      <c r="GS78" s="323">
        <f t="shared" si="227"/>
        <v>8.2840676040889655E-2</v>
      </c>
      <c r="GT78" s="323">
        <f t="shared" si="227"/>
        <v>9.659084629154914E-2</v>
      </c>
      <c r="GU78" s="323">
        <f t="shared" si="227"/>
        <v>0.7</v>
      </c>
      <c r="GV78" s="323">
        <f t="shared" si="227"/>
        <v>9.2814925182122324E-2</v>
      </c>
      <c r="GW78" s="323">
        <f t="shared" si="227"/>
        <v>0.7</v>
      </c>
      <c r="GX78" s="323">
        <f t="shared" si="227"/>
        <v>0.7</v>
      </c>
      <c r="GY78" s="323">
        <f t="shared" si="227"/>
        <v>0.13324620799436429</v>
      </c>
      <c r="GZ78" s="323">
        <f t="shared" si="227"/>
        <v>0.47144999730366655</v>
      </c>
      <c r="HA78" s="323">
        <f t="shared" si="227"/>
        <v>0.17558567733679659</v>
      </c>
      <c r="HB78" s="323">
        <f t="shared" si="225"/>
        <v>0.40207410359995149</v>
      </c>
      <c r="HC78" s="323">
        <f t="shared" si="222"/>
        <v>0.21168507355682264</v>
      </c>
      <c r="HD78" s="323">
        <f t="shared" si="222"/>
        <v>0.1885046416981212</v>
      </c>
      <c r="HE78" s="323">
        <f t="shared" si="222"/>
        <v>0.16069661732003329</v>
      </c>
      <c r="HF78" s="323">
        <f t="shared" si="222"/>
        <v>0.11173242418840593</v>
      </c>
      <c r="HG78" s="323">
        <f t="shared" si="222"/>
        <v>0.15981814491044133</v>
      </c>
      <c r="HH78" s="327">
        <f t="shared" si="222"/>
        <v>0.13917641593369345</v>
      </c>
      <c r="HI78" s="241">
        <f>+CyF_Tot!B77</f>
        <v>0</v>
      </c>
      <c r="HJ78" s="149">
        <f>+CyF_Tot!C77</f>
        <v>2447</v>
      </c>
      <c r="HK78" s="149">
        <f>+CyF_Tot!D77</f>
        <v>2564</v>
      </c>
      <c r="HL78" s="149">
        <f>+CyF_Tot!E77</f>
        <v>2648</v>
      </c>
      <c r="HM78" s="149">
        <f>+CyF_Tot!F77</f>
        <v>0</v>
      </c>
      <c r="HN78" s="149">
        <f>+CyF_Tot!G77</f>
        <v>65</v>
      </c>
      <c r="HO78" s="149">
        <f>+CyF_Tot!H77</f>
        <v>65</v>
      </c>
      <c r="HP78" s="557">
        <f>+CyF_Tot!I77</f>
        <v>65</v>
      </c>
      <c r="HQ78" s="93">
        <f t="shared" si="226"/>
        <v>8.3978787068362939E-2</v>
      </c>
      <c r="HR78" s="90">
        <f t="shared" si="226"/>
        <v>8.0912367291012227E-2</v>
      </c>
      <c r="HS78" s="90">
        <f t="shared" si="226"/>
        <v>7.8293161306828271E-2</v>
      </c>
      <c r="HT78" s="90">
        <f t="shared" si="224"/>
        <v>7.2967470356732525E-2</v>
      </c>
      <c r="HU78" s="90">
        <f t="shared" si="224"/>
        <v>6.2887355236559958E-2</v>
      </c>
      <c r="HV78" s="90">
        <f t="shared" si="224"/>
        <v>6.3549545469632818E-2</v>
      </c>
      <c r="HW78" s="90">
        <f t="shared" si="224"/>
        <v>6.6198567646407233E-2</v>
      </c>
      <c r="HX78" s="90">
        <f t="shared" si="224"/>
        <v>6.8087206052793031E-2</v>
      </c>
      <c r="HY78" s="90">
        <f t="shared" si="224"/>
        <v>6.4641309323046875E-2</v>
      </c>
      <c r="HZ78" s="90">
        <f t="shared" si="224"/>
        <v>6.453642738136571E-2</v>
      </c>
      <c r="IA78" s="90">
        <f t="shared" si="224"/>
        <v>4.9555964274625275E-2</v>
      </c>
      <c r="IB78" s="90">
        <f t="shared" si="223"/>
        <v>5.147622787912124E-2</v>
      </c>
      <c r="IC78" s="90">
        <f t="shared" si="223"/>
        <v>4.4271730855390205E-2</v>
      </c>
      <c r="ID78" s="90">
        <f t="shared" si="223"/>
        <v>4.8675964402212578E-2</v>
      </c>
      <c r="IE78" s="90">
        <f t="shared" si="223"/>
        <v>2.8671597178216351E-2</v>
      </c>
      <c r="IF78" s="90">
        <f t="shared" si="223"/>
        <v>3.4422114868852008E-2</v>
      </c>
      <c r="IG78" s="90">
        <f t="shared" si="223"/>
        <v>1.2671026763873806E-2</v>
      </c>
      <c r="IH78" s="90">
        <f t="shared" si="223"/>
        <v>1.8530305761758108E-2</v>
      </c>
      <c r="II78" s="90">
        <f t="shared" si="223"/>
        <v>1.0273805484222007E-3</v>
      </c>
      <c r="IJ78" s="673">
        <f t="shared" si="223"/>
        <v>4.6454952389733328E-3</v>
      </c>
      <c r="IK78" s="686"/>
      <c r="IL78" s="687"/>
      <c r="IM78" s="687"/>
      <c r="IN78" s="687"/>
      <c r="IO78" s="687"/>
      <c r="IP78" s="687"/>
      <c r="IQ78" s="687"/>
      <c r="IR78" s="687"/>
      <c r="IS78" s="687"/>
      <c r="IT78" s="687"/>
      <c r="IU78" s="687"/>
      <c r="IV78" s="687"/>
      <c r="IW78" s="687"/>
      <c r="IX78" s="687"/>
      <c r="IY78" s="687"/>
      <c r="IZ78" s="687"/>
      <c r="JA78" s="687"/>
      <c r="JB78" s="687"/>
      <c r="JC78" s="687"/>
      <c r="JD78" s="688"/>
      <c r="JF78" s="624">
        <f t="shared" si="214"/>
        <v>0</v>
      </c>
      <c r="JG78" s="625">
        <f t="shared" si="214"/>
        <v>0</v>
      </c>
      <c r="JH78" s="625">
        <f t="shared" si="214"/>
        <v>0</v>
      </c>
      <c r="JI78" s="625">
        <f t="shared" si="214"/>
        <v>0</v>
      </c>
      <c r="JJ78" s="625">
        <f t="shared" si="214"/>
        <v>0</v>
      </c>
      <c r="JK78" s="625">
        <f t="shared" si="214"/>
        <v>0</v>
      </c>
      <c r="JL78" s="625">
        <f t="shared" si="214"/>
        <v>342.1610235256548</v>
      </c>
      <c r="JM78" s="625">
        <f t="shared" si="214"/>
        <v>0</v>
      </c>
      <c r="JN78" s="625">
        <f t="shared" si="214"/>
        <v>1051.2118287377239</v>
      </c>
      <c r="JO78" s="625">
        <f t="shared" si="214"/>
        <v>350.97340495744794</v>
      </c>
      <c r="JP78" s="625">
        <f t="shared" si="214"/>
        <v>457.07050590931664</v>
      </c>
      <c r="JQ78" s="625">
        <f t="shared" si="214"/>
        <v>880.03999496684435</v>
      </c>
      <c r="JR78" s="625">
        <f t="shared" si="214"/>
        <v>2558.1301232397182</v>
      </c>
      <c r="JS78" s="625">
        <f t="shared" si="214"/>
        <v>2326.6688128317192</v>
      </c>
      <c r="JT78" s="625">
        <f t="shared" si="214"/>
        <v>12640.004403541821</v>
      </c>
      <c r="JU78" s="625">
        <f t="shared" si="214"/>
        <v>4606.1663624352668</v>
      </c>
      <c r="JV78" s="625">
        <f t="shared" si="209"/>
        <v>21451.050574438748</v>
      </c>
      <c r="JW78" s="625">
        <f t="shared" si="209"/>
        <v>6111.7636031058046</v>
      </c>
      <c r="JX78" s="625">
        <f t="shared" si="209"/>
        <v>44093.826180790747</v>
      </c>
      <c r="JY78" s="626">
        <f t="shared" si="209"/>
        <v>14627.441314631184</v>
      </c>
      <c r="JZ78" s="642">
        <f t="shared" si="210"/>
        <v>0</v>
      </c>
      <c r="KA78" s="625">
        <f t="shared" si="210"/>
        <v>0</v>
      </c>
      <c r="KB78" s="625">
        <f t="shared" si="211"/>
        <v>627.8018801769465</v>
      </c>
      <c r="KC78" s="625">
        <f t="shared" si="211"/>
        <v>369.10244527478801</v>
      </c>
      <c r="KD78" s="625">
        <f t="shared" si="212"/>
        <v>9149.9776060456788</v>
      </c>
      <c r="KE78" s="645">
        <f t="shared" si="212"/>
        <v>4262.6785817734408</v>
      </c>
      <c r="KF78" s="624">
        <f t="shared" si="195"/>
        <v>0</v>
      </c>
      <c r="KG78" s="625">
        <f t="shared" si="196"/>
        <v>497.1377056663664</v>
      </c>
      <c r="KH78" s="626">
        <f t="shared" si="197"/>
        <v>6457.648995451219</v>
      </c>
    </row>
    <row r="79" spans="1:294" s="649" customFormat="1" ht="14.4">
      <c r="A79" s="510" t="s">
        <v>89</v>
      </c>
      <c r="B79" s="538">
        <v>11480</v>
      </c>
      <c r="C79" s="526">
        <f t="shared" si="198"/>
        <v>738</v>
      </c>
      <c r="D79" s="517">
        <f t="shared" si="199"/>
        <v>18</v>
      </c>
      <c r="E79" s="495">
        <f t="shared" si="217"/>
        <v>7.0906250656036299E-3</v>
      </c>
      <c r="F79" s="208">
        <f t="shared" si="161"/>
        <v>5.7055749128919864E-2</v>
      </c>
      <c r="G79" s="30">
        <f t="shared" si="162"/>
        <v>3.8756690385228936</v>
      </c>
      <c r="H79" s="29">
        <f t="shared" si="163"/>
        <v>0.22112920036868428</v>
      </c>
      <c r="I79" s="33">
        <f t="shared" si="164"/>
        <v>0.24915015247647174</v>
      </c>
      <c r="J79" s="353">
        <f t="shared" si="165"/>
        <v>0.27803758337358014</v>
      </c>
      <c r="K79" s="581">
        <f t="shared" si="202"/>
        <v>5.6393248417942847E-3</v>
      </c>
      <c r="L79" s="354">
        <f t="shared" si="218"/>
        <v>4.8730861940896189</v>
      </c>
      <c r="M79" s="355">
        <f t="shared" si="166"/>
        <v>0.31326982676290405</v>
      </c>
      <c r="N79" s="826"/>
      <c r="O79" s="364" t="s">
        <v>226</v>
      </c>
      <c r="P79" s="20" t="s">
        <v>237</v>
      </c>
      <c r="Q79" s="20"/>
      <c r="R79" s="20"/>
      <c r="S79" s="166">
        <f t="shared" si="167"/>
        <v>738</v>
      </c>
      <c r="T79" s="167">
        <f t="shared" si="168"/>
        <v>6428.5714285714284</v>
      </c>
      <c r="U79" s="166">
        <f t="shared" si="169"/>
        <v>31</v>
      </c>
      <c r="V79" s="168">
        <f t="shared" si="170"/>
        <v>4.3847241867043849E-2</v>
      </c>
      <c r="W79" s="167">
        <f t="shared" si="171"/>
        <v>270.03484320557493</v>
      </c>
      <c r="X79" s="166">
        <f t="shared" si="172"/>
        <v>83</v>
      </c>
      <c r="Y79" s="168">
        <f t="shared" si="173"/>
        <v>0.12671755725190839</v>
      </c>
      <c r="Z79" s="167">
        <f t="shared" si="174"/>
        <v>722.9965156794425</v>
      </c>
      <c r="AA79" s="166">
        <f t="shared" si="175"/>
        <v>18</v>
      </c>
      <c r="AB79" s="167">
        <f t="shared" si="176"/>
        <v>1567.9442508710802</v>
      </c>
      <c r="AC79" s="169">
        <f t="shared" si="177"/>
        <v>2.4390243902439025E-2</v>
      </c>
      <c r="AD79" s="166">
        <f t="shared" si="178"/>
        <v>0</v>
      </c>
      <c r="AE79" s="168">
        <f t="shared" si="179"/>
        <v>0</v>
      </c>
      <c r="AF79" s="167">
        <f t="shared" si="180"/>
        <v>0</v>
      </c>
      <c r="AG79" s="166">
        <f t="shared" si="181"/>
        <v>1</v>
      </c>
      <c r="AH79" s="168">
        <f t="shared" si="182"/>
        <v>5.8823529411764705E-2</v>
      </c>
      <c r="AI79" s="365">
        <f t="shared" si="183"/>
        <v>87.108013937282223</v>
      </c>
      <c r="AJ79" s="830"/>
      <c r="AK79" s="85">
        <v>809.77068046590705</v>
      </c>
      <c r="AL79" s="62">
        <v>761.7027300015335</v>
      </c>
      <c r="AM79" s="62">
        <v>866.80097427593535</v>
      </c>
      <c r="AN79" s="62">
        <v>788.65676712559571</v>
      </c>
      <c r="AO79" s="62">
        <v>1289.0859001719527</v>
      </c>
      <c r="AP79" s="62">
        <v>587.25169283337709</v>
      </c>
      <c r="AQ79" s="62">
        <v>1068.3111930151022</v>
      </c>
      <c r="AR79" s="62">
        <v>735.04523240913738</v>
      </c>
      <c r="AS79" s="62">
        <v>793.15820306771559</v>
      </c>
      <c r="AT79" s="62">
        <v>659.42228066991584</v>
      </c>
      <c r="AU79" s="62">
        <v>538.19124312817553</v>
      </c>
      <c r="AV79" s="62">
        <v>509.57926807996199</v>
      </c>
      <c r="AW79" s="62">
        <v>511.21567363677053</v>
      </c>
      <c r="AX79" s="62">
        <v>500.656999617873</v>
      </c>
      <c r="AY79" s="62">
        <v>304.53188540177172</v>
      </c>
      <c r="AZ79" s="62">
        <v>379.95792406056279</v>
      </c>
      <c r="BA79" s="62">
        <v>116.67694079274187</v>
      </c>
      <c r="BB79" s="62">
        <v>186.01580603406157</v>
      </c>
      <c r="BC79" s="62">
        <v>10.257313476285002</v>
      </c>
      <c r="BD79" s="86">
        <v>63.711350046723879</v>
      </c>
      <c r="BE79" s="258">
        <v>2.0000000000000002E-5</v>
      </c>
      <c r="BF79" s="43">
        <v>2.0000000000000002E-5</v>
      </c>
      <c r="BG79" s="53">
        <v>5.0000000000000002E-5</v>
      </c>
      <c r="BH79" s="53">
        <v>4.0000000000000003E-5</v>
      </c>
      <c r="BI79" s="53">
        <v>1.2518952302791728E-4</v>
      </c>
      <c r="BJ79" s="53">
        <v>1.2406223545552731E-4</v>
      </c>
      <c r="BK79" s="53">
        <v>3.4000000000000002E-4</v>
      </c>
      <c r="BL79" s="53">
        <v>1.8000000000000001E-4</v>
      </c>
      <c r="BM79" s="53">
        <v>8.9999999999999998E-4</v>
      </c>
      <c r="BN79" s="53">
        <v>5.0000000000000001E-4</v>
      </c>
      <c r="BO79" s="53">
        <v>3.8E-3</v>
      </c>
      <c r="BP79" s="53">
        <v>2E-3</v>
      </c>
      <c r="BQ79" s="53">
        <v>1.6199999999999999E-2</v>
      </c>
      <c r="BR79" s="53">
        <v>6.1999999999999998E-3</v>
      </c>
      <c r="BS79" s="53">
        <v>6.1100000000000002E-2</v>
      </c>
      <c r="BT79" s="53">
        <v>2.6800000000000001E-2</v>
      </c>
      <c r="BU79" s="53">
        <v>0.1421</v>
      </c>
      <c r="BV79" s="53">
        <v>5.4699999999999999E-2</v>
      </c>
      <c r="BW79" s="53">
        <v>0.27589999999999998</v>
      </c>
      <c r="BX79" s="54">
        <v>0.1051</v>
      </c>
      <c r="BY79" s="64">
        <f>+Fall_Hoy!B79</f>
        <v>0</v>
      </c>
      <c r="BZ79" s="61">
        <f>+Fall_Hoy!C79</f>
        <v>0</v>
      </c>
      <c r="CA79" s="61">
        <f>+Fall_Hoy!D79</f>
        <v>0</v>
      </c>
      <c r="CB79" s="61">
        <f>+Fall_Hoy!E79</f>
        <v>0</v>
      </c>
      <c r="CC79" s="61">
        <f>+Fall_Hoy!F79</f>
        <v>0</v>
      </c>
      <c r="CD79" s="61">
        <f>+Fall_Hoy!G79</f>
        <v>0</v>
      </c>
      <c r="CE79" s="61">
        <f>+Fall_Hoy!H79</f>
        <v>0</v>
      </c>
      <c r="CF79" s="61">
        <f>+Fall_Hoy!I79</f>
        <v>0</v>
      </c>
      <c r="CG79" s="61">
        <f>+Fall_Hoy!J79</f>
        <v>1</v>
      </c>
      <c r="CH79" s="61">
        <f>+Fall_Hoy!K79</f>
        <v>0</v>
      </c>
      <c r="CI79" s="61">
        <f>+Fall_Hoy!L79</f>
        <v>1</v>
      </c>
      <c r="CJ79" s="61">
        <f>+Fall_Hoy!M79</f>
        <v>2</v>
      </c>
      <c r="CK79" s="61">
        <f>+Fall_Hoy!N79</f>
        <v>2</v>
      </c>
      <c r="CL79" s="61">
        <f>+Fall_Hoy!O79</f>
        <v>3</v>
      </c>
      <c r="CM79" s="61">
        <f>+Fall_Hoy!P79</f>
        <v>3</v>
      </c>
      <c r="CN79" s="61">
        <f>+Fall_Hoy!Q79</f>
        <v>2</v>
      </c>
      <c r="CO79" s="61">
        <f>+Fall_Hoy!R79</f>
        <v>1</v>
      </c>
      <c r="CP79" s="61">
        <f>+Fall_Hoy!S79</f>
        <v>2</v>
      </c>
      <c r="CQ79" s="61">
        <f>+Fall_Hoy!T79</f>
        <v>0</v>
      </c>
      <c r="CR79" s="66">
        <f>+Fall_Hoy!U79</f>
        <v>0</v>
      </c>
      <c r="CS79" s="75">
        <f t="shared" si="184"/>
        <v>0.16123052687603145</v>
      </c>
      <c r="CT79" s="76">
        <f t="shared" si="184"/>
        <v>0.19640823613865926</v>
      </c>
      <c r="CU79" s="76">
        <f t="shared" si="185"/>
        <v>0.24149648864478174</v>
      </c>
      <c r="CV79" s="76">
        <f t="shared" si="185"/>
        <v>0.7</v>
      </c>
      <c r="CW79" s="76">
        <f t="shared" si="117"/>
        <v>4.0338661677289042E-2</v>
      </c>
      <c r="CX79" s="76">
        <f t="shared" si="126"/>
        <v>0.11579362108249192</v>
      </c>
      <c r="CY79" s="76">
        <f t="shared" si="127"/>
        <v>6.0843694632226067E-2</v>
      </c>
      <c r="CZ79" s="76">
        <f t="shared" si="128"/>
        <v>0.11019730001447607</v>
      </c>
      <c r="DA79" s="76">
        <f t="shared" si="129"/>
        <v>0.7</v>
      </c>
      <c r="DB79" s="76">
        <f t="shared" si="130"/>
        <v>0.10008760991962498</v>
      </c>
      <c r="DC79" s="76">
        <f t="shared" si="131"/>
        <v>0.4889672548502772</v>
      </c>
      <c r="DD79" s="76">
        <f t="shared" si="132"/>
        <v>0.7</v>
      </c>
      <c r="DE79" s="76">
        <f t="shared" si="133"/>
        <v>0.24149648864478174</v>
      </c>
      <c r="DF79" s="76">
        <f t="shared" si="134"/>
        <v>0.7</v>
      </c>
      <c r="DG79" s="76">
        <f t="shared" si="135"/>
        <v>0.16123052687603145</v>
      </c>
      <c r="DH79" s="76">
        <f t="shared" si="136"/>
        <v>0.19640823613865926</v>
      </c>
      <c r="DI79" s="76">
        <f t="shared" si="137"/>
        <v>6.0314382858155428E-2</v>
      </c>
      <c r="DJ79" s="76">
        <f t="shared" si="138"/>
        <v>0.19655894882015526</v>
      </c>
      <c r="DK79" s="76">
        <f t="shared" si="139"/>
        <v>9.749141452213668E-2</v>
      </c>
      <c r="DL79" s="316">
        <f t="shared" si="140"/>
        <v>1.5695790455964781E-2</v>
      </c>
      <c r="DM79" s="85">
        <f>+'Cas_-14'!B78</f>
        <v>5</v>
      </c>
      <c r="DN79" s="62">
        <f>+'Cas_-14'!C78</f>
        <v>4</v>
      </c>
      <c r="DO79" s="62">
        <f>+'Cas_-14'!D78</f>
        <v>5</v>
      </c>
      <c r="DP79" s="62">
        <f>+'Cas_-14'!E78</f>
        <v>16</v>
      </c>
      <c r="DQ79" s="62">
        <f>+'Cas_-14'!F78</f>
        <v>52</v>
      </c>
      <c r="DR79" s="62">
        <f>+'Cas_-14'!G78</f>
        <v>68</v>
      </c>
      <c r="DS79" s="62">
        <f>+'Cas_-14'!H78</f>
        <v>65</v>
      </c>
      <c r="DT79" s="62">
        <f>+'Cas_-14'!I78</f>
        <v>81</v>
      </c>
      <c r="DU79" s="62">
        <f>+'Cas_-14'!J78</f>
        <v>78</v>
      </c>
      <c r="DV79" s="62">
        <f>+'Cas_-14'!K78</f>
        <v>66</v>
      </c>
      <c r="DW79" s="62">
        <f>+'Cas_-14'!L78</f>
        <v>53</v>
      </c>
      <c r="DX79" s="62">
        <f>+'Cas_-14'!M78</f>
        <v>49</v>
      </c>
      <c r="DY79" s="62">
        <f>+'Cas_-14'!N78</f>
        <v>21</v>
      </c>
      <c r="DZ79" s="62">
        <f>+'Cas_-14'!O78</f>
        <v>30</v>
      </c>
      <c r="EA79" s="62">
        <f>+'Cas_-14'!P78</f>
        <v>27</v>
      </c>
      <c r="EB79" s="62">
        <f>+'Cas_-14'!Q78</f>
        <v>17</v>
      </c>
      <c r="EC79" s="62">
        <f>+'Cas_-14'!R78</f>
        <v>4</v>
      </c>
      <c r="ED79" s="62">
        <f>+'Cas_-14'!S78</f>
        <v>10</v>
      </c>
      <c r="EE79" s="62">
        <f>+'Cas_-14'!T78</f>
        <v>1</v>
      </c>
      <c r="EF79" s="86">
        <f>+'Cas_-14'!U78</f>
        <v>1</v>
      </c>
      <c r="EG79" s="201">
        <f t="shared" si="215"/>
        <v>6.174587596976487E-3</v>
      </c>
      <c r="EH79" s="91">
        <f t="shared" si="215"/>
        <v>5.2513924953268148E-3</v>
      </c>
      <c r="EI79" s="91">
        <f t="shared" si="215"/>
        <v>5.7683368482328353E-3</v>
      </c>
      <c r="EJ79" s="91">
        <f t="shared" si="215"/>
        <v>2.0287659558561748E-2</v>
      </c>
      <c r="EK79" s="91">
        <f t="shared" si="215"/>
        <v>4.0338661677289042E-2</v>
      </c>
      <c r="EL79" s="91">
        <f t="shared" si="215"/>
        <v>0.11579362108249192</v>
      </c>
      <c r="EM79" s="91">
        <f t="shared" si="215"/>
        <v>6.0843694632226067E-2</v>
      </c>
      <c r="EN79" s="91">
        <f t="shared" si="215"/>
        <v>0.11019730001447607</v>
      </c>
      <c r="EO79" s="91">
        <f t="shared" si="215"/>
        <v>9.8341036754480596E-2</v>
      </c>
      <c r="EP79" s="91">
        <f t="shared" si="215"/>
        <v>0.10008760991962498</v>
      </c>
      <c r="EQ79" s="91">
        <f t="shared" si="215"/>
        <v>9.8478005126845833E-2</v>
      </c>
      <c r="ER79" s="91">
        <f t="shared" si="215"/>
        <v>9.6157758114113534E-2</v>
      </c>
      <c r="ES79" s="91">
        <f t="shared" si="215"/>
        <v>4.1078552718477372E-2</v>
      </c>
      <c r="ET79" s="91">
        <f t="shared" si="215"/>
        <v>5.9921263505548772E-2</v>
      </c>
      <c r="EU79" s="91">
        <f t="shared" si="215"/>
        <v>8.86606667291297E-2</v>
      </c>
      <c r="EV79" s="91">
        <f t="shared" si="207"/>
        <v>4.4741796192386586E-2</v>
      </c>
      <c r="EW79" s="91">
        <f t="shared" si="207"/>
        <v>3.4282695216575544E-2</v>
      </c>
      <c r="EX79" s="91">
        <f t="shared" si="207"/>
        <v>5.3758872502312455E-2</v>
      </c>
      <c r="EY79" s="91">
        <f t="shared" si="207"/>
        <v>9.749141452213668E-2</v>
      </c>
      <c r="EZ79" s="100">
        <f t="shared" si="207"/>
        <v>1.5695790455964781E-2</v>
      </c>
      <c r="FA79" s="119">
        <f t="shared" si="200"/>
        <v>1.818512456810329</v>
      </c>
      <c r="FB79" s="120">
        <f t="shared" si="200"/>
        <v>4.3898156277436344</v>
      </c>
      <c r="FC79" s="120">
        <f t="shared" si="219"/>
        <v>5.8788947677836569</v>
      </c>
      <c r="FD79" s="120">
        <f t="shared" si="219"/>
        <v>11.68199665775037</v>
      </c>
      <c r="FE79" s="120">
        <f t="shared" si="216"/>
        <v>1</v>
      </c>
      <c r="FF79" s="120">
        <f t="shared" si="216"/>
        <v>1</v>
      </c>
      <c r="FG79" s="120">
        <f t="shared" si="216"/>
        <v>1</v>
      </c>
      <c r="FH79" s="120">
        <f t="shared" si="216"/>
        <v>1</v>
      </c>
      <c r="FI79" s="120">
        <f t="shared" si="216"/>
        <v>7.1180864377871904</v>
      </c>
      <c r="FJ79" s="120">
        <f t="shared" si="216"/>
        <v>1</v>
      </c>
      <c r="FK79" s="120">
        <f t="shared" si="216"/>
        <v>4.9652432969215488</v>
      </c>
      <c r="FL79" s="120">
        <f t="shared" si="216"/>
        <v>7.2797038297137417</v>
      </c>
      <c r="FM79" s="120">
        <f t="shared" si="216"/>
        <v>5.8788947677836569</v>
      </c>
      <c r="FN79" s="120">
        <f t="shared" si="216"/>
        <v>11.68199665775037</v>
      </c>
      <c r="FO79" s="120">
        <f t="shared" si="216"/>
        <v>1.818512456810329</v>
      </c>
      <c r="FP79" s="120">
        <f t="shared" si="216"/>
        <v>4.3898156277436344</v>
      </c>
      <c r="FQ79" s="120">
        <f t="shared" si="216"/>
        <v>1.7593244194229416</v>
      </c>
      <c r="FR79" s="120">
        <f t="shared" si="216"/>
        <v>3.6563071297989036</v>
      </c>
      <c r="FS79" s="120">
        <f t="shared" si="216"/>
        <v>1</v>
      </c>
      <c r="FT79" s="321">
        <f t="shared" si="121"/>
        <v>1</v>
      </c>
      <c r="FU79" s="85">
        <f>+Cas_Hoy!B78</f>
        <v>5</v>
      </c>
      <c r="FV79" s="62">
        <f>+Cas_Hoy!C78</f>
        <v>5</v>
      </c>
      <c r="FW79" s="62">
        <f>+Cas_Hoy!D78</f>
        <v>8</v>
      </c>
      <c r="FX79" s="62">
        <f>+Cas_Hoy!E78</f>
        <v>20</v>
      </c>
      <c r="FY79" s="62">
        <f>+Cas_Hoy!F78</f>
        <v>59</v>
      </c>
      <c r="FZ79" s="62">
        <f>+Cas_Hoy!G78</f>
        <v>77</v>
      </c>
      <c r="GA79" s="62">
        <f>+Cas_Hoy!H78</f>
        <v>78</v>
      </c>
      <c r="GB79" s="62">
        <f>+Cas_Hoy!I78</f>
        <v>91</v>
      </c>
      <c r="GC79" s="62">
        <f>+Cas_Hoy!J78</f>
        <v>89</v>
      </c>
      <c r="GD79" s="62">
        <f>+Cas_Hoy!K78</f>
        <v>70</v>
      </c>
      <c r="GE79" s="62">
        <f>+Cas_Hoy!L78</f>
        <v>63</v>
      </c>
      <c r="GF79" s="62">
        <f>+Cas_Hoy!M78</f>
        <v>56</v>
      </c>
      <c r="GG79" s="62">
        <f>+Cas_Hoy!N78</f>
        <v>21</v>
      </c>
      <c r="GH79" s="62">
        <f>+Cas_Hoy!O78</f>
        <v>31</v>
      </c>
      <c r="GI79" s="62">
        <f>+Cas_Hoy!P78</f>
        <v>28</v>
      </c>
      <c r="GJ79" s="62">
        <f>+Cas_Hoy!Q78</f>
        <v>19</v>
      </c>
      <c r="GK79" s="62">
        <f>+Cas_Hoy!R78</f>
        <v>4</v>
      </c>
      <c r="GL79" s="62">
        <f>+Cas_Hoy!S78</f>
        <v>10</v>
      </c>
      <c r="GM79" s="62">
        <f>+Cas_Hoy!T78</f>
        <v>1</v>
      </c>
      <c r="GN79" s="590">
        <f>+Cas_Hoy!U78</f>
        <v>1</v>
      </c>
      <c r="GO79" s="543">
        <f t="shared" si="220"/>
        <v>0.16720202787144003</v>
      </c>
      <c r="GP79" s="112">
        <f t="shared" si="220"/>
        <v>0.21951508744908979</v>
      </c>
      <c r="GQ79" s="112">
        <f t="shared" si="221"/>
        <v>0.24149648864478174</v>
      </c>
      <c r="GR79" s="112">
        <f t="shared" si="221"/>
        <v>0.7</v>
      </c>
      <c r="GS79" s="323">
        <f t="shared" si="227"/>
        <v>4.5768866133847182E-2</v>
      </c>
      <c r="GT79" s="323">
        <f t="shared" si="227"/>
        <v>0.13111924740223349</v>
      </c>
      <c r="GU79" s="323">
        <f t="shared" si="227"/>
        <v>7.3012433558671277E-2</v>
      </c>
      <c r="GV79" s="323">
        <f t="shared" si="227"/>
        <v>0.12380190495453484</v>
      </c>
      <c r="GW79" s="323">
        <f t="shared" si="227"/>
        <v>0.7</v>
      </c>
      <c r="GX79" s="323">
        <f t="shared" si="227"/>
        <v>0.10615352567232952</v>
      </c>
      <c r="GY79" s="323">
        <f t="shared" si="227"/>
        <v>0.581225227463537</v>
      </c>
      <c r="GZ79" s="323">
        <f t="shared" si="227"/>
        <v>0.7</v>
      </c>
      <c r="HA79" s="323">
        <f t="shared" si="227"/>
        <v>0.24149648864478174</v>
      </c>
      <c r="HB79" s="323">
        <f t="shared" si="225"/>
        <v>0.7</v>
      </c>
      <c r="HC79" s="323">
        <f t="shared" si="222"/>
        <v>0.16720202787144003</v>
      </c>
      <c r="HD79" s="323">
        <f t="shared" si="222"/>
        <v>0.21951508744908979</v>
      </c>
      <c r="HE79" s="323">
        <f t="shared" si="222"/>
        <v>6.0314382858155428E-2</v>
      </c>
      <c r="HF79" s="323">
        <f t="shared" si="222"/>
        <v>0.19655894882015523</v>
      </c>
      <c r="HG79" s="323">
        <f t="shared" si="222"/>
        <v>9.749141452213668E-2</v>
      </c>
      <c r="HH79" s="327">
        <f t="shared" si="222"/>
        <v>1.5695790455964781E-2</v>
      </c>
      <c r="HI79" s="241">
        <f>+CyF_Tot!B78</f>
        <v>0</v>
      </c>
      <c r="HJ79" s="149">
        <f>+CyF_Tot!C78</f>
        <v>655</v>
      </c>
      <c r="HK79" s="149">
        <f>+CyF_Tot!D78</f>
        <v>707</v>
      </c>
      <c r="HL79" s="149">
        <f>+CyF_Tot!E78</f>
        <v>738</v>
      </c>
      <c r="HM79" s="149">
        <f>+CyF_Tot!F78</f>
        <v>0</v>
      </c>
      <c r="HN79" s="149">
        <f>+CyF_Tot!G78</f>
        <v>17</v>
      </c>
      <c r="HO79" s="149">
        <f>+CyF_Tot!H78</f>
        <v>18</v>
      </c>
      <c r="HP79" s="557">
        <f>+CyF_Tot!I78</f>
        <v>18</v>
      </c>
      <c r="HQ79" s="93">
        <f t="shared" si="226"/>
        <v>7.0537515720026742E-2</v>
      </c>
      <c r="HR79" s="90">
        <f t="shared" si="226"/>
        <v>6.6350412021039501E-2</v>
      </c>
      <c r="HS79" s="90">
        <f t="shared" si="226"/>
        <v>7.5505311348077989E-2</v>
      </c>
      <c r="HT79" s="90">
        <f t="shared" si="224"/>
        <v>6.8698324662508331E-2</v>
      </c>
      <c r="HU79" s="90">
        <f t="shared" si="224"/>
        <v>0.11228971255853247</v>
      </c>
      <c r="HV79" s="90">
        <f t="shared" si="224"/>
        <v>5.1154328644022397E-2</v>
      </c>
      <c r="HW79" s="90">
        <f t="shared" si="224"/>
        <v>9.3058466290514119E-2</v>
      </c>
      <c r="HX79" s="90">
        <f t="shared" si="224"/>
        <v>6.4028330349228002E-2</v>
      </c>
      <c r="HY79" s="90">
        <f t="shared" si="224"/>
        <v>6.9090435807292294E-2</v>
      </c>
      <c r="HZ79" s="90">
        <f t="shared" si="224"/>
        <v>5.7440965215149464E-2</v>
      </c>
      <c r="IA79" s="90">
        <f t="shared" si="224"/>
        <v>4.6880770307332363E-2</v>
      </c>
      <c r="IB79" s="90">
        <f t="shared" si="223"/>
        <v>4.4388437986059404E-2</v>
      </c>
      <c r="IC79" s="90">
        <f t="shared" si="223"/>
        <v>4.4530982024108934E-2</v>
      </c>
      <c r="ID79" s="90">
        <f t="shared" si="223"/>
        <v>4.3611236900511587E-2</v>
      </c>
      <c r="IE79" s="90">
        <f t="shared" si="223"/>
        <v>2.6527167717924367E-2</v>
      </c>
      <c r="IF79" s="90">
        <f t="shared" si="223"/>
        <v>3.3097380144648324E-2</v>
      </c>
      <c r="IG79" s="90">
        <f t="shared" si="223"/>
        <v>1.0163496584733613E-2</v>
      </c>
      <c r="IH79" s="90">
        <f t="shared" si="223"/>
        <v>1.6203467424569823E-2</v>
      </c>
      <c r="II79" s="90">
        <f t="shared" si="223"/>
        <v>8.9349420525130683E-4</v>
      </c>
      <c r="IJ79" s="673">
        <f t="shared" si="223"/>
        <v>5.5497691678330907E-3</v>
      </c>
      <c r="IK79" s="686"/>
      <c r="IL79" s="687"/>
      <c r="IM79" s="687"/>
      <c r="IN79" s="687"/>
      <c r="IO79" s="687"/>
      <c r="IP79" s="687"/>
      <c r="IQ79" s="687"/>
      <c r="IR79" s="687"/>
      <c r="IS79" s="687"/>
      <c r="IT79" s="687"/>
      <c r="IU79" s="687"/>
      <c r="IV79" s="687"/>
      <c r="IW79" s="687"/>
      <c r="IX79" s="687"/>
      <c r="IY79" s="687"/>
      <c r="IZ79" s="687"/>
      <c r="JA79" s="687"/>
      <c r="JB79" s="687"/>
      <c r="JC79" s="687"/>
      <c r="JD79" s="688"/>
      <c r="JF79" s="624">
        <f t="shared" si="214"/>
        <v>0</v>
      </c>
      <c r="JG79" s="625">
        <f t="shared" si="214"/>
        <v>0</v>
      </c>
      <c r="JH79" s="625">
        <f t="shared" si="214"/>
        <v>0</v>
      </c>
      <c r="JI79" s="625">
        <f t="shared" si="214"/>
        <v>0</v>
      </c>
      <c r="JJ79" s="625">
        <f t="shared" si="214"/>
        <v>0</v>
      </c>
      <c r="JK79" s="625">
        <f t="shared" si="214"/>
        <v>0</v>
      </c>
      <c r="JL79" s="625">
        <f t="shared" si="214"/>
        <v>0</v>
      </c>
      <c r="JM79" s="625">
        <f t="shared" si="214"/>
        <v>0</v>
      </c>
      <c r="JN79" s="625">
        <f t="shared" si="214"/>
        <v>1260.7825224933408</v>
      </c>
      <c r="JO79" s="625">
        <f t="shared" si="214"/>
        <v>0</v>
      </c>
      <c r="JP79" s="625">
        <f t="shared" si="214"/>
        <v>1858.0755684310534</v>
      </c>
      <c r="JQ79" s="625">
        <f t="shared" si="214"/>
        <v>3924.8064536372872</v>
      </c>
      <c r="JR79" s="625">
        <f t="shared" si="214"/>
        <v>3912.2431160454639</v>
      </c>
      <c r="JS79" s="625">
        <f t="shared" si="214"/>
        <v>5992.1263505548777</v>
      </c>
      <c r="JT79" s="625">
        <f t="shared" si="214"/>
        <v>9851.185192125522</v>
      </c>
      <c r="JU79" s="625">
        <f t="shared" si="214"/>
        <v>5263.7407285160689</v>
      </c>
      <c r="JV79" s="625">
        <f t="shared" si="209"/>
        <v>8570.6738041438857</v>
      </c>
      <c r="JW79" s="625">
        <f t="shared" si="209"/>
        <v>10751.774500462492</v>
      </c>
      <c r="JX79" s="625">
        <f t="shared" si="209"/>
        <v>0</v>
      </c>
      <c r="JY79" s="626">
        <f t="shared" si="209"/>
        <v>0</v>
      </c>
      <c r="JZ79" s="642">
        <f t="shared" si="210"/>
        <v>0</v>
      </c>
      <c r="KA79" s="625">
        <f t="shared" si="210"/>
        <v>0</v>
      </c>
      <c r="KB79" s="625">
        <f t="shared" si="211"/>
        <v>833.45118360469439</v>
      </c>
      <c r="KC79" s="625">
        <f t="shared" si="211"/>
        <v>1050.3943599445477</v>
      </c>
      <c r="KD79" s="625">
        <f t="shared" si="212"/>
        <v>6364.8199374377637</v>
      </c>
      <c r="KE79" s="645">
        <f t="shared" si="212"/>
        <v>6192.8155426108679</v>
      </c>
      <c r="KF79" s="624">
        <f t="shared" si="195"/>
        <v>0</v>
      </c>
      <c r="KG79" s="625">
        <f t="shared" si="196"/>
        <v>929.43121111520691</v>
      </c>
      <c r="KH79" s="626">
        <f t="shared" si="197"/>
        <v>6271.0324002913731</v>
      </c>
    </row>
    <row r="80" spans="1:294" s="649" customFormat="1" ht="14.4">
      <c r="A80" s="510" t="s">
        <v>90</v>
      </c>
      <c r="B80" s="538">
        <v>15061</v>
      </c>
      <c r="C80" s="526">
        <f t="shared" si="198"/>
        <v>1405</v>
      </c>
      <c r="D80" s="517">
        <f t="shared" si="199"/>
        <v>24</v>
      </c>
      <c r="E80" s="495">
        <f t="shared" si="217"/>
        <v>1.0616194011420891E-2</v>
      </c>
      <c r="F80" s="208">
        <f t="shared" si="161"/>
        <v>9.0299448907775054E-2</v>
      </c>
      <c r="G80" s="30">
        <f t="shared" si="162"/>
        <v>1.6622773476581836</v>
      </c>
      <c r="H80" s="29">
        <f t="shared" si="163"/>
        <v>0.15010272842541197</v>
      </c>
      <c r="I80" s="33">
        <f t="shared" si="164"/>
        <v>0.15506936282184106</v>
      </c>
      <c r="J80" s="353">
        <f t="shared" si="165"/>
        <v>0.21494169889722084</v>
      </c>
      <c r="K80" s="581">
        <f t="shared" si="202"/>
        <v>7.4137298382933687E-3</v>
      </c>
      <c r="L80" s="354">
        <f t="shared" si="218"/>
        <v>2.3803212699198846</v>
      </c>
      <c r="M80" s="355">
        <f t="shared" si="166"/>
        <v>0.22205374040484946</v>
      </c>
      <c r="N80" s="826"/>
      <c r="O80" s="364" t="s">
        <v>226</v>
      </c>
      <c r="P80" s="20" t="s">
        <v>241</v>
      </c>
      <c r="Q80" s="20"/>
      <c r="R80" s="20"/>
      <c r="S80" s="166">
        <f t="shared" si="167"/>
        <v>1405</v>
      </c>
      <c r="T80" s="167">
        <f t="shared" si="168"/>
        <v>9328.7298320164664</v>
      </c>
      <c r="U80" s="166">
        <f t="shared" si="169"/>
        <v>14</v>
      </c>
      <c r="V80" s="168">
        <f t="shared" si="170"/>
        <v>1.0064701653486701E-2</v>
      </c>
      <c r="W80" s="167">
        <f t="shared" si="171"/>
        <v>92.955315052121378</v>
      </c>
      <c r="X80" s="166">
        <f t="shared" si="172"/>
        <v>45</v>
      </c>
      <c r="Y80" s="168">
        <f t="shared" si="173"/>
        <v>3.3088235294117647E-2</v>
      </c>
      <c r="Z80" s="167">
        <f t="shared" si="174"/>
        <v>298.78494123896155</v>
      </c>
      <c r="AA80" s="166">
        <f t="shared" si="175"/>
        <v>24</v>
      </c>
      <c r="AB80" s="167">
        <f t="shared" si="176"/>
        <v>1593.5196866077949</v>
      </c>
      <c r="AC80" s="169">
        <f t="shared" si="177"/>
        <v>1.708185053380783E-2</v>
      </c>
      <c r="AD80" s="166">
        <f t="shared" si="178"/>
        <v>0</v>
      </c>
      <c r="AE80" s="168">
        <f t="shared" si="179"/>
        <v>0</v>
      </c>
      <c r="AF80" s="167">
        <f t="shared" si="180"/>
        <v>0</v>
      </c>
      <c r="AG80" s="166">
        <f t="shared" si="181"/>
        <v>0</v>
      </c>
      <c r="AH80" s="168">
        <f t="shared" si="182"/>
        <v>0</v>
      </c>
      <c r="AI80" s="365">
        <f t="shared" si="183"/>
        <v>0</v>
      </c>
      <c r="AJ80" s="830"/>
      <c r="AK80" s="85">
        <v>969.9406786663227</v>
      </c>
      <c r="AL80" s="62">
        <v>950.05080662799242</v>
      </c>
      <c r="AM80" s="62">
        <v>1006.4278246462924</v>
      </c>
      <c r="AN80" s="62">
        <v>1013.1608306317884</v>
      </c>
      <c r="AO80" s="62">
        <v>928.69142699797476</v>
      </c>
      <c r="AP80" s="62">
        <v>867.45824263580789</v>
      </c>
      <c r="AQ80" s="62">
        <v>916.53483388218888</v>
      </c>
      <c r="AR80" s="62">
        <v>961.90114726676518</v>
      </c>
      <c r="AS80" s="62">
        <v>952.20345477952219</v>
      </c>
      <c r="AT80" s="62">
        <v>993.88689567875497</v>
      </c>
      <c r="AU80" s="62">
        <v>848.56211919480063</v>
      </c>
      <c r="AV80" s="62">
        <v>891.06839612900717</v>
      </c>
      <c r="AW80" s="62">
        <v>762.59635158594813</v>
      </c>
      <c r="AX80" s="62">
        <v>850.39030893777385</v>
      </c>
      <c r="AY80" s="62">
        <v>600.57879644420768</v>
      </c>
      <c r="AZ80" s="62">
        <v>744.99694493558127</v>
      </c>
      <c r="BA80" s="62">
        <v>256.30629254156003</v>
      </c>
      <c r="BB80" s="62">
        <v>398.13212436553107</v>
      </c>
      <c r="BC80" s="62">
        <v>27.158282653410332</v>
      </c>
      <c r="BD80" s="86">
        <v>120.95452615414185</v>
      </c>
      <c r="BE80" s="258">
        <v>2.0000000000000002E-5</v>
      </c>
      <c r="BF80" s="43">
        <v>2.0000000000000002E-5</v>
      </c>
      <c r="BG80" s="53">
        <v>5.0000000000000002E-5</v>
      </c>
      <c r="BH80" s="53">
        <v>4.0000000000000003E-5</v>
      </c>
      <c r="BI80" s="53">
        <v>1.2518952302791728E-4</v>
      </c>
      <c r="BJ80" s="53">
        <v>1.2406223545552731E-4</v>
      </c>
      <c r="BK80" s="53">
        <v>3.4000000000000002E-4</v>
      </c>
      <c r="BL80" s="53">
        <v>1.8000000000000001E-4</v>
      </c>
      <c r="BM80" s="53">
        <v>8.9999999999999998E-4</v>
      </c>
      <c r="BN80" s="53">
        <v>5.0000000000000001E-4</v>
      </c>
      <c r="BO80" s="53">
        <v>3.8E-3</v>
      </c>
      <c r="BP80" s="53">
        <v>2E-3</v>
      </c>
      <c r="BQ80" s="53">
        <v>1.6199999999999999E-2</v>
      </c>
      <c r="BR80" s="53">
        <v>6.1999999999999998E-3</v>
      </c>
      <c r="BS80" s="53">
        <v>6.1100000000000002E-2</v>
      </c>
      <c r="BT80" s="53">
        <v>2.6800000000000001E-2</v>
      </c>
      <c r="BU80" s="53">
        <v>0.1421</v>
      </c>
      <c r="BV80" s="53">
        <v>5.4699999999999999E-2</v>
      </c>
      <c r="BW80" s="53">
        <v>0.27589999999999998</v>
      </c>
      <c r="BX80" s="54">
        <v>0.1051</v>
      </c>
      <c r="BY80" s="64">
        <f>+Fall_Hoy!B80</f>
        <v>0</v>
      </c>
      <c r="BZ80" s="61">
        <f>+Fall_Hoy!C80</f>
        <v>0</v>
      </c>
      <c r="CA80" s="61">
        <f>+Fall_Hoy!D80</f>
        <v>0</v>
      </c>
      <c r="CB80" s="61">
        <f>+Fall_Hoy!E80</f>
        <v>0</v>
      </c>
      <c r="CC80" s="61">
        <f>+Fall_Hoy!F80</f>
        <v>0</v>
      </c>
      <c r="CD80" s="61">
        <f>+Fall_Hoy!G80</f>
        <v>0</v>
      </c>
      <c r="CE80" s="61">
        <f>+Fall_Hoy!H80</f>
        <v>0</v>
      </c>
      <c r="CF80" s="61">
        <f>+Fall_Hoy!I80</f>
        <v>0</v>
      </c>
      <c r="CG80" s="61">
        <f>+Fall_Hoy!J80</f>
        <v>0</v>
      </c>
      <c r="CH80" s="61">
        <f>+Fall_Hoy!K80</f>
        <v>1</v>
      </c>
      <c r="CI80" s="61">
        <f>+Fall_Hoy!L80</f>
        <v>1</v>
      </c>
      <c r="CJ80" s="61">
        <f>+Fall_Hoy!M80</f>
        <v>0</v>
      </c>
      <c r="CK80" s="61">
        <f>+Fall_Hoy!N80</f>
        <v>2</v>
      </c>
      <c r="CL80" s="61">
        <f>+Fall_Hoy!O80</f>
        <v>2</v>
      </c>
      <c r="CM80" s="61">
        <f>+Fall_Hoy!P80</f>
        <v>6</v>
      </c>
      <c r="CN80" s="61">
        <f>+Fall_Hoy!Q80</f>
        <v>3</v>
      </c>
      <c r="CO80" s="61">
        <f>+Fall_Hoy!R80</f>
        <v>3</v>
      </c>
      <c r="CP80" s="61">
        <f>+Fall_Hoy!S80</f>
        <v>3</v>
      </c>
      <c r="CQ80" s="61">
        <f>+Fall_Hoy!T80</f>
        <v>1</v>
      </c>
      <c r="CR80" s="66">
        <f>+Fall_Hoy!U80</f>
        <v>0</v>
      </c>
      <c r="CS80" s="75">
        <f t="shared" si="184"/>
        <v>0.16350839098742689</v>
      </c>
      <c r="CT80" s="76">
        <f t="shared" si="184"/>
        <v>0.15025605040184695</v>
      </c>
      <c r="CU80" s="76">
        <f t="shared" si="185"/>
        <v>0.16189008754986503</v>
      </c>
      <c r="CV80" s="76">
        <f t="shared" si="185"/>
        <v>0.37933245683882166</v>
      </c>
      <c r="CW80" s="76">
        <f t="shared" si="117"/>
        <v>0.11521587998920263</v>
      </c>
      <c r="CX80" s="76">
        <f t="shared" si="126"/>
        <v>0.1521687079702102</v>
      </c>
      <c r="CY80" s="76">
        <f t="shared" si="127"/>
        <v>0.13529218466773399</v>
      </c>
      <c r="CZ80" s="76">
        <f t="shared" si="128"/>
        <v>0.11851529684098011</v>
      </c>
      <c r="DA80" s="76">
        <f t="shared" si="129"/>
        <v>0.11657172576180316</v>
      </c>
      <c r="DB80" s="76">
        <f t="shared" si="130"/>
        <v>0.7</v>
      </c>
      <c r="DC80" s="76">
        <f t="shared" si="131"/>
        <v>0.31012213341146105</v>
      </c>
      <c r="DD80" s="76">
        <f t="shared" si="132"/>
        <v>0.11671382404740015</v>
      </c>
      <c r="DE80" s="76">
        <f t="shared" si="133"/>
        <v>0.16189008754986503</v>
      </c>
      <c r="DF80" s="76">
        <f t="shared" si="134"/>
        <v>0.37933245683882166</v>
      </c>
      <c r="DG80" s="76">
        <f t="shared" si="135"/>
        <v>0.16350839098742689</v>
      </c>
      <c r="DH80" s="76">
        <f t="shared" si="136"/>
        <v>0.15025605040184695</v>
      </c>
      <c r="DI80" s="76">
        <f t="shared" si="137"/>
        <v>8.2369780405028528E-2</v>
      </c>
      <c r="DJ80" s="76">
        <f t="shared" si="138"/>
        <v>0.13775478940410721</v>
      </c>
      <c r="DK80" s="76">
        <f t="shared" si="139"/>
        <v>0.13345842508825193</v>
      </c>
      <c r="DL80" s="316">
        <f t="shared" si="140"/>
        <v>1.653513980494821E-2</v>
      </c>
      <c r="DM80" s="85">
        <f>+'Cas_-14'!B79</f>
        <v>17</v>
      </c>
      <c r="DN80" s="62">
        <f>+'Cas_-14'!C79</f>
        <v>20</v>
      </c>
      <c r="DO80" s="62">
        <f>+'Cas_-14'!D79</f>
        <v>62</v>
      </c>
      <c r="DP80" s="62">
        <f>+'Cas_-14'!E79</f>
        <v>60</v>
      </c>
      <c r="DQ80" s="62">
        <f>+'Cas_-14'!F79</f>
        <v>107</v>
      </c>
      <c r="DR80" s="62">
        <f>+'Cas_-14'!G79</f>
        <v>132</v>
      </c>
      <c r="DS80" s="62">
        <f>+'Cas_-14'!H79</f>
        <v>124</v>
      </c>
      <c r="DT80" s="62">
        <f>+'Cas_-14'!I79</f>
        <v>114</v>
      </c>
      <c r="DU80" s="62">
        <f>+'Cas_-14'!J79</f>
        <v>111</v>
      </c>
      <c r="DV80" s="62">
        <f>+'Cas_-14'!K79</f>
        <v>129</v>
      </c>
      <c r="DW80" s="62">
        <f>+'Cas_-14'!L79</f>
        <v>93</v>
      </c>
      <c r="DX80" s="62">
        <f>+'Cas_-14'!M79</f>
        <v>104</v>
      </c>
      <c r="DY80" s="62">
        <f>+'Cas_-14'!N79</f>
        <v>70</v>
      </c>
      <c r="DZ80" s="62">
        <f>+'Cas_-14'!O79</f>
        <v>74</v>
      </c>
      <c r="EA80" s="62">
        <f>+'Cas_-14'!P79</f>
        <v>53</v>
      </c>
      <c r="EB80" s="62">
        <f>+'Cas_-14'!Q79</f>
        <v>40</v>
      </c>
      <c r="EC80" s="62">
        <f>+'Cas_-14'!R79</f>
        <v>14</v>
      </c>
      <c r="ED80" s="62">
        <f>+'Cas_-14'!S79</f>
        <v>20</v>
      </c>
      <c r="EE80" s="62">
        <f>+'Cas_-14'!T79</f>
        <v>4</v>
      </c>
      <c r="EF80" s="86">
        <f>+'Cas_-14'!U79</f>
        <v>2</v>
      </c>
      <c r="EG80" s="201">
        <f t="shared" si="215"/>
        <v>1.7526845067860394E-2</v>
      </c>
      <c r="EH80" s="90">
        <f t="shared" si="215"/>
        <v>2.1051505730504915E-2</v>
      </c>
      <c r="EI80" s="90">
        <f t="shared" si="215"/>
        <v>6.1604020160899081E-2</v>
      </c>
      <c r="EJ80" s="90">
        <f t="shared" si="215"/>
        <v>5.9220607613289893E-2</v>
      </c>
      <c r="EK80" s="90">
        <f t="shared" si="215"/>
        <v>0.11521587998920263</v>
      </c>
      <c r="EL80" s="90">
        <f t="shared" si="215"/>
        <v>0.1521687079702102</v>
      </c>
      <c r="EM80" s="90">
        <f t="shared" si="215"/>
        <v>0.13529218466773399</v>
      </c>
      <c r="EN80" s="90">
        <f t="shared" si="215"/>
        <v>0.11851529684098011</v>
      </c>
      <c r="EO80" s="90">
        <f t="shared" si="215"/>
        <v>0.11657172576180316</v>
      </c>
      <c r="EP80" s="90">
        <f t="shared" si="215"/>
        <v>0.12979344084409328</v>
      </c>
      <c r="EQ80" s="90">
        <f t="shared" si="215"/>
        <v>0.10959716194761035</v>
      </c>
      <c r="ER80" s="90">
        <f t="shared" si="215"/>
        <v>0.11671382404740015</v>
      </c>
      <c r="ES80" s="90">
        <f t="shared" si="215"/>
        <v>9.1791679640773463E-2</v>
      </c>
      <c r="ET80" s="90">
        <f t="shared" si="215"/>
        <v>8.7018865598825684E-2</v>
      </c>
      <c r="EU80" s="90">
        <f t="shared" si="215"/>
        <v>8.8248203755764087E-2</v>
      </c>
      <c r="EV80" s="90">
        <f t="shared" si="207"/>
        <v>5.3691495343593305E-2</v>
      </c>
      <c r="EW80" s="90">
        <f t="shared" si="207"/>
        <v>5.4622147045921249E-2</v>
      </c>
      <c r="EX80" s="90">
        <f t="shared" si="207"/>
        <v>5.0234579869364422E-2</v>
      </c>
      <c r="EY80" s="90">
        <f t="shared" si="207"/>
        <v>0.14728471792739481</v>
      </c>
      <c r="EZ80" s="99">
        <f t="shared" si="207"/>
        <v>1.653513980494821E-2</v>
      </c>
      <c r="FA80" s="119">
        <f t="shared" si="200"/>
        <v>1.8528240125992033</v>
      </c>
      <c r="FB80" s="120">
        <f t="shared" si="200"/>
        <v>2.7985074626865671</v>
      </c>
      <c r="FC80" s="120">
        <f t="shared" si="219"/>
        <v>1.7636684303350971</v>
      </c>
      <c r="FD80" s="120">
        <f t="shared" si="219"/>
        <v>4.3591979075850045</v>
      </c>
      <c r="FE80" s="120">
        <f t="shared" si="216"/>
        <v>1</v>
      </c>
      <c r="FF80" s="120">
        <f t="shared" si="216"/>
        <v>1</v>
      </c>
      <c r="FG80" s="120">
        <f t="shared" si="216"/>
        <v>1</v>
      </c>
      <c r="FH80" s="120">
        <f t="shared" si="216"/>
        <v>1</v>
      </c>
      <c r="FI80" s="120">
        <f t="shared" si="216"/>
        <v>1</v>
      </c>
      <c r="FJ80" s="120">
        <f t="shared" si="216"/>
        <v>5.393184705233554</v>
      </c>
      <c r="FK80" s="120">
        <f t="shared" si="216"/>
        <v>2.8296547821165814</v>
      </c>
      <c r="FL80" s="120">
        <f t="shared" si="216"/>
        <v>1</v>
      </c>
      <c r="FM80" s="120">
        <f t="shared" si="216"/>
        <v>1.7636684303350971</v>
      </c>
      <c r="FN80" s="120">
        <f t="shared" si="216"/>
        <v>4.3591979075850045</v>
      </c>
      <c r="FO80" s="120">
        <f t="shared" si="216"/>
        <v>1.8528240125992033</v>
      </c>
      <c r="FP80" s="120">
        <f t="shared" si="216"/>
        <v>2.7985074626865671</v>
      </c>
      <c r="FQ80" s="120">
        <f t="shared" si="216"/>
        <v>1.5079923595053786</v>
      </c>
      <c r="FR80" s="120">
        <f t="shared" si="216"/>
        <v>2.7422303473491776</v>
      </c>
      <c r="FS80" s="120">
        <f t="shared" si="216"/>
        <v>0.90612540775643358</v>
      </c>
      <c r="FT80" s="321">
        <f t="shared" si="121"/>
        <v>1</v>
      </c>
      <c r="FU80" s="85">
        <f>+Cas_Hoy!B79</f>
        <v>18</v>
      </c>
      <c r="FV80" s="62">
        <f>+Cas_Hoy!C79</f>
        <v>20</v>
      </c>
      <c r="FW80" s="62">
        <f>+Cas_Hoy!D79</f>
        <v>64</v>
      </c>
      <c r="FX80" s="62">
        <f>+Cas_Hoy!E79</f>
        <v>62</v>
      </c>
      <c r="FY80" s="62">
        <f>+Cas_Hoy!F79</f>
        <v>111</v>
      </c>
      <c r="FZ80" s="62">
        <f>+Cas_Hoy!G79</f>
        <v>136</v>
      </c>
      <c r="GA80" s="62">
        <f>+Cas_Hoy!H79</f>
        <v>130</v>
      </c>
      <c r="GB80" s="62">
        <f>+Cas_Hoy!I79</f>
        <v>122</v>
      </c>
      <c r="GC80" s="62">
        <f>+Cas_Hoy!J79</f>
        <v>113</v>
      </c>
      <c r="GD80" s="62">
        <f>+Cas_Hoy!K79</f>
        <v>134</v>
      </c>
      <c r="GE80" s="62">
        <f>+Cas_Hoy!L79</f>
        <v>96</v>
      </c>
      <c r="GF80" s="62">
        <f>+Cas_Hoy!M79</f>
        <v>107</v>
      </c>
      <c r="GG80" s="62">
        <f>+Cas_Hoy!N79</f>
        <v>71</v>
      </c>
      <c r="GH80" s="62">
        <f>+Cas_Hoy!O79</f>
        <v>75</v>
      </c>
      <c r="GI80" s="62">
        <f>+Cas_Hoy!P79</f>
        <v>53</v>
      </c>
      <c r="GJ80" s="62">
        <f>+Cas_Hoy!Q79</f>
        <v>42</v>
      </c>
      <c r="GK80" s="62">
        <f>+Cas_Hoy!R79</f>
        <v>15</v>
      </c>
      <c r="GL80" s="62">
        <f>+Cas_Hoy!S79</f>
        <v>20</v>
      </c>
      <c r="GM80" s="62">
        <f>+Cas_Hoy!T79</f>
        <v>4</v>
      </c>
      <c r="GN80" s="590">
        <f>+Cas_Hoy!U79</f>
        <v>2</v>
      </c>
      <c r="GO80" s="543">
        <f t="shared" si="220"/>
        <v>0.16350839098742687</v>
      </c>
      <c r="GP80" s="112">
        <f t="shared" si="220"/>
        <v>0.15776885292193929</v>
      </c>
      <c r="GQ80" s="112">
        <f t="shared" si="221"/>
        <v>0.16420280308629168</v>
      </c>
      <c r="GR80" s="112">
        <f t="shared" si="221"/>
        <v>0.38445857112042736</v>
      </c>
      <c r="GS80" s="323">
        <f t="shared" si="227"/>
        <v>0.11952301568973357</v>
      </c>
      <c r="GT80" s="323">
        <f t="shared" si="227"/>
        <v>0.15677988093900447</v>
      </c>
      <c r="GU80" s="323">
        <f t="shared" si="227"/>
        <v>0.14183858070004371</v>
      </c>
      <c r="GV80" s="323">
        <f t="shared" si="227"/>
        <v>0.12683215977718923</v>
      </c>
      <c r="GW80" s="323">
        <f t="shared" si="227"/>
        <v>0.11867211721697078</v>
      </c>
      <c r="GX80" s="323">
        <f t="shared" si="227"/>
        <v>0.7</v>
      </c>
      <c r="GY80" s="323">
        <f t="shared" si="227"/>
        <v>0.32012607319892755</v>
      </c>
      <c r="GZ80" s="323">
        <f t="shared" si="227"/>
        <v>0.12008056897184438</v>
      </c>
      <c r="HA80" s="323">
        <f t="shared" si="227"/>
        <v>0.16420280308629168</v>
      </c>
      <c r="HB80" s="323">
        <f t="shared" si="225"/>
        <v>0.38445857112042736</v>
      </c>
      <c r="HC80" s="323">
        <f t="shared" si="222"/>
        <v>0.16350839098742687</v>
      </c>
      <c r="HD80" s="323">
        <f t="shared" si="222"/>
        <v>0.15776885292193929</v>
      </c>
      <c r="HE80" s="323">
        <f t="shared" si="222"/>
        <v>8.8253336148244849E-2</v>
      </c>
      <c r="HF80" s="323">
        <f t="shared" si="222"/>
        <v>0.13775478940410721</v>
      </c>
      <c r="HG80" s="323">
        <f t="shared" si="222"/>
        <v>0.13345842508825193</v>
      </c>
      <c r="HH80" s="327">
        <f t="shared" si="222"/>
        <v>1.653513980494821E-2</v>
      </c>
      <c r="HI80" s="241">
        <f>+CyF_Tot!B79</f>
        <v>0</v>
      </c>
      <c r="HJ80" s="149">
        <f>+CyF_Tot!C79</f>
        <v>1360</v>
      </c>
      <c r="HK80" s="149">
        <f>+CyF_Tot!D79</f>
        <v>1391</v>
      </c>
      <c r="HL80" s="149">
        <f>+CyF_Tot!E79</f>
        <v>1405</v>
      </c>
      <c r="HM80" s="149">
        <f>+CyF_Tot!F79</f>
        <v>0</v>
      </c>
      <c r="HN80" s="149">
        <f>+CyF_Tot!G79</f>
        <v>24</v>
      </c>
      <c r="HO80" s="149">
        <f>+CyF_Tot!H79</f>
        <v>24</v>
      </c>
      <c r="HP80" s="557">
        <f>+CyF_Tot!I79</f>
        <v>24</v>
      </c>
      <c r="HQ80" s="93">
        <f t="shared" si="226"/>
        <v>6.440081526235461E-2</v>
      </c>
      <c r="HR80" s="90">
        <f t="shared" si="226"/>
        <v>6.3080194318305055E-2</v>
      </c>
      <c r="HS80" s="90">
        <f t="shared" si="226"/>
        <v>6.6823439655155192E-2</v>
      </c>
      <c r="HT80" s="90">
        <f t="shared" si="224"/>
        <v>6.7270488721319188E-2</v>
      </c>
      <c r="HU80" s="90">
        <f t="shared" si="224"/>
        <v>6.1662002987714945E-2</v>
      </c>
      <c r="HV80" s="90">
        <f t="shared" si="224"/>
        <v>5.7596324456265051E-2</v>
      </c>
      <c r="HW80" s="90">
        <f t="shared" si="224"/>
        <v>6.0854845885544712E-2</v>
      </c>
      <c r="HX80" s="90">
        <f t="shared" si="224"/>
        <v>6.386701728084225E-2</v>
      </c>
      <c r="HY80" s="90">
        <f t="shared" si="224"/>
        <v>6.3223122951963501E-2</v>
      </c>
      <c r="HZ80" s="90">
        <f t="shared" si="224"/>
        <v>6.5990763938566829E-2</v>
      </c>
      <c r="IA80" s="90">
        <f t="shared" si="224"/>
        <v>5.6341685093606042E-2</v>
      </c>
      <c r="IB80" s="90">
        <f t="shared" si="223"/>
        <v>5.916395963940025E-2</v>
      </c>
      <c r="IC80" s="90">
        <f t="shared" si="223"/>
        <v>5.0633845799478661E-2</v>
      </c>
      <c r="ID80" s="90">
        <f t="shared" si="223"/>
        <v>5.6463070774701141E-2</v>
      </c>
      <c r="IE80" s="90">
        <f t="shared" si="223"/>
        <v>3.9876422312210856E-2</v>
      </c>
      <c r="IF80" s="90">
        <f t="shared" si="223"/>
        <v>4.9465304092396342E-2</v>
      </c>
      <c r="IG80" s="90">
        <f t="shared" si="223"/>
        <v>1.7017880123601357E-2</v>
      </c>
      <c r="IH80" s="90">
        <f t="shared" si="223"/>
        <v>2.6434640751977365E-2</v>
      </c>
      <c r="II80" s="90">
        <f t="shared" si="223"/>
        <v>1.8032190859445145E-3</v>
      </c>
      <c r="IJ80" s="673">
        <f t="shared" si="223"/>
        <v>8.0309757754559348E-3</v>
      </c>
      <c r="IK80" s="686"/>
      <c r="IL80" s="687"/>
      <c r="IM80" s="687"/>
      <c r="IN80" s="687"/>
      <c r="IO80" s="687"/>
      <c r="IP80" s="687"/>
      <c r="IQ80" s="687"/>
      <c r="IR80" s="687"/>
      <c r="IS80" s="687"/>
      <c r="IT80" s="687"/>
      <c r="IU80" s="687"/>
      <c r="IV80" s="687"/>
      <c r="IW80" s="687"/>
      <c r="IX80" s="687"/>
      <c r="IY80" s="687"/>
      <c r="IZ80" s="687"/>
      <c r="JA80" s="687"/>
      <c r="JB80" s="687"/>
      <c r="JC80" s="687"/>
      <c r="JD80" s="688"/>
      <c r="JF80" s="624">
        <f t="shared" si="214"/>
        <v>0</v>
      </c>
      <c r="JG80" s="625">
        <f t="shared" si="214"/>
        <v>0</v>
      </c>
      <c r="JH80" s="625">
        <f t="shared" si="214"/>
        <v>0</v>
      </c>
      <c r="JI80" s="625">
        <f t="shared" si="214"/>
        <v>0</v>
      </c>
      <c r="JJ80" s="625">
        <f t="shared" si="214"/>
        <v>0</v>
      </c>
      <c r="JK80" s="625">
        <f t="shared" si="214"/>
        <v>0</v>
      </c>
      <c r="JL80" s="625">
        <f t="shared" si="214"/>
        <v>0</v>
      </c>
      <c r="JM80" s="625">
        <f t="shared" si="214"/>
        <v>0</v>
      </c>
      <c r="JN80" s="625">
        <f t="shared" si="214"/>
        <v>0</v>
      </c>
      <c r="JO80" s="625">
        <f t="shared" si="214"/>
        <v>1006.1507042177774</v>
      </c>
      <c r="JP80" s="625">
        <f t="shared" si="214"/>
        <v>1178.4641069635522</v>
      </c>
      <c r="JQ80" s="625">
        <f t="shared" si="214"/>
        <v>0</v>
      </c>
      <c r="JR80" s="625">
        <f t="shared" si="214"/>
        <v>2622.6194183078132</v>
      </c>
      <c r="JS80" s="625">
        <f t="shared" si="214"/>
        <v>2351.8612324006945</v>
      </c>
      <c r="JT80" s="625">
        <f t="shared" si="214"/>
        <v>9990.3626893317833</v>
      </c>
      <c r="JU80" s="625">
        <f t="shared" si="214"/>
        <v>4026.8621507694979</v>
      </c>
      <c r="JV80" s="625">
        <f t="shared" si="209"/>
        <v>11704.745795554552</v>
      </c>
      <c r="JW80" s="625">
        <f t="shared" si="209"/>
        <v>7535.1869804046637</v>
      </c>
      <c r="JX80" s="625">
        <f t="shared" si="209"/>
        <v>36821.179481848703</v>
      </c>
      <c r="JY80" s="626">
        <f t="shared" si="209"/>
        <v>0</v>
      </c>
      <c r="JZ80" s="642">
        <f t="shared" si="210"/>
        <v>0</v>
      </c>
      <c r="KA80" s="625">
        <f t="shared" si="210"/>
        <v>0</v>
      </c>
      <c r="KB80" s="625">
        <f t="shared" si="211"/>
        <v>368.01230997820738</v>
      </c>
      <c r="KC80" s="625">
        <f t="shared" si="211"/>
        <v>351.26463922609526</v>
      </c>
      <c r="KD80" s="625">
        <f t="shared" si="212"/>
        <v>7287.5686349268135</v>
      </c>
      <c r="KE80" s="645">
        <f t="shared" si="212"/>
        <v>3783.4470235736703</v>
      </c>
      <c r="KF80" s="624">
        <f t="shared" si="195"/>
        <v>0</v>
      </c>
      <c r="KG80" s="625">
        <f t="shared" si="196"/>
        <v>359.44349791345621</v>
      </c>
      <c r="KH80" s="626">
        <f t="shared" si="197"/>
        <v>5317.5739900912367</v>
      </c>
    </row>
    <row r="81" spans="1:294" s="649" customFormat="1" ht="14.4">
      <c r="A81" s="510" t="s">
        <v>91</v>
      </c>
      <c r="B81" s="538">
        <v>19293</v>
      </c>
      <c r="C81" s="526">
        <f t="shared" si="198"/>
        <v>1365</v>
      </c>
      <c r="D81" s="517">
        <f t="shared" si="199"/>
        <v>22</v>
      </c>
      <c r="E81" s="495">
        <f t="shared" si="217"/>
        <v>9.3212337234971406E-3</v>
      </c>
      <c r="F81" s="208">
        <f t="shared" si="161"/>
        <v>6.4064686673923191E-2</v>
      </c>
      <c r="G81" s="30">
        <f t="shared" si="162"/>
        <v>1.9095490231019654</v>
      </c>
      <c r="H81" s="29">
        <f t="shared" si="163"/>
        <v>0.12233465985352353</v>
      </c>
      <c r="I81" s="33">
        <f t="shared" si="164"/>
        <v>0.13510259765376989</v>
      </c>
      <c r="J81" s="353">
        <f t="shared" si="165"/>
        <v>0.20365578751591595</v>
      </c>
      <c r="K81" s="581">
        <f t="shared" si="202"/>
        <v>5.5992023152796411E-3</v>
      </c>
      <c r="L81" s="354">
        <f t="shared" si="218"/>
        <v>3.1789086638710082</v>
      </c>
      <c r="M81" s="355">
        <f t="shared" si="166"/>
        <v>0.22491112456248</v>
      </c>
      <c r="N81" s="826"/>
      <c r="O81" s="364" t="s">
        <v>226</v>
      </c>
      <c r="P81" s="20" t="s">
        <v>238</v>
      </c>
      <c r="Q81" s="20"/>
      <c r="R81" s="20"/>
      <c r="S81" s="166">
        <f t="shared" si="167"/>
        <v>1365</v>
      </c>
      <c r="T81" s="167">
        <f t="shared" si="168"/>
        <v>7075.1049603483125</v>
      </c>
      <c r="U81" s="166">
        <f t="shared" si="169"/>
        <v>50</v>
      </c>
      <c r="V81" s="168">
        <f t="shared" si="170"/>
        <v>3.8022813688212927E-2</v>
      </c>
      <c r="W81" s="167">
        <f t="shared" si="171"/>
        <v>259.16135385891255</v>
      </c>
      <c r="X81" s="166">
        <f t="shared" si="172"/>
        <v>129</v>
      </c>
      <c r="Y81" s="168">
        <f t="shared" si="173"/>
        <v>0.10436893203883495</v>
      </c>
      <c r="Z81" s="167">
        <f t="shared" si="174"/>
        <v>668.63629295599435</v>
      </c>
      <c r="AA81" s="166">
        <f t="shared" si="175"/>
        <v>22</v>
      </c>
      <c r="AB81" s="167">
        <f t="shared" si="176"/>
        <v>1140.3099569792153</v>
      </c>
      <c r="AC81" s="169">
        <f t="shared" si="177"/>
        <v>1.6117216117216119E-2</v>
      </c>
      <c r="AD81" s="166">
        <f t="shared" si="178"/>
        <v>0</v>
      </c>
      <c r="AE81" s="168">
        <f t="shared" si="179"/>
        <v>0</v>
      </c>
      <c r="AF81" s="167">
        <f t="shared" si="180"/>
        <v>0</v>
      </c>
      <c r="AG81" s="166">
        <f t="shared" si="181"/>
        <v>0</v>
      </c>
      <c r="AH81" s="168">
        <f t="shared" si="182"/>
        <v>0</v>
      </c>
      <c r="AI81" s="365">
        <f t="shared" si="183"/>
        <v>0</v>
      </c>
      <c r="AJ81" s="830"/>
      <c r="AK81" s="85">
        <v>1507.2996471219474</v>
      </c>
      <c r="AL81" s="62">
        <v>1321.8456370910485</v>
      </c>
      <c r="AM81" s="62">
        <v>1500.7863306395288</v>
      </c>
      <c r="AN81" s="62">
        <v>1300.5737186083823</v>
      </c>
      <c r="AO81" s="62">
        <v>1180.9192466562845</v>
      </c>
      <c r="AP81" s="62">
        <v>1137.8675738522693</v>
      </c>
      <c r="AQ81" s="62">
        <v>1376.3805379627229</v>
      </c>
      <c r="AR81" s="62">
        <v>1273.3002123427696</v>
      </c>
      <c r="AS81" s="62">
        <v>1146.6129352142657</v>
      </c>
      <c r="AT81" s="62">
        <v>1089.3711847346724</v>
      </c>
      <c r="AU81" s="62">
        <v>983.90472791392654</v>
      </c>
      <c r="AV81" s="62">
        <v>1005.5586411194759</v>
      </c>
      <c r="AW81" s="62">
        <v>1026.7963603683661</v>
      </c>
      <c r="AX81" s="62">
        <v>1131.4260209528729</v>
      </c>
      <c r="AY81" s="62">
        <v>661.44967852487673</v>
      </c>
      <c r="AZ81" s="62">
        <v>742.55070056750003</v>
      </c>
      <c r="BA81" s="62">
        <v>262.10467712880023</v>
      </c>
      <c r="BB81" s="62">
        <v>480.14931900528495</v>
      </c>
      <c r="BC81" s="62">
        <v>38.745908792953074</v>
      </c>
      <c r="BD81" s="86">
        <v>125.35719252482593</v>
      </c>
      <c r="BE81" s="258">
        <v>2.0000000000000002E-5</v>
      </c>
      <c r="BF81" s="43">
        <v>2.0000000000000002E-5</v>
      </c>
      <c r="BG81" s="53">
        <v>5.0000000000000002E-5</v>
      </c>
      <c r="BH81" s="53">
        <v>4.0000000000000003E-5</v>
      </c>
      <c r="BI81" s="53">
        <v>1.2518952302791728E-4</v>
      </c>
      <c r="BJ81" s="53">
        <v>1.2406223545552731E-4</v>
      </c>
      <c r="BK81" s="53">
        <v>3.4000000000000002E-4</v>
      </c>
      <c r="BL81" s="53">
        <v>1.8000000000000001E-4</v>
      </c>
      <c r="BM81" s="53">
        <v>8.9999999999999998E-4</v>
      </c>
      <c r="BN81" s="53">
        <v>5.0000000000000001E-4</v>
      </c>
      <c r="BO81" s="53">
        <v>3.8E-3</v>
      </c>
      <c r="BP81" s="53">
        <v>2E-3</v>
      </c>
      <c r="BQ81" s="53">
        <v>1.6199999999999999E-2</v>
      </c>
      <c r="BR81" s="53">
        <v>6.1999999999999998E-3</v>
      </c>
      <c r="BS81" s="53">
        <v>6.1100000000000002E-2</v>
      </c>
      <c r="BT81" s="53">
        <v>2.6800000000000001E-2</v>
      </c>
      <c r="BU81" s="53">
        <v>0.1421</v>
      </c>
      <c r="BV81" s="53">
        <v>5.4699999999999999E-2</v>
      </c>
      <c r="BW81" s="53">
        <v>0.27589999999999998</v>
      </c>
      <c r="BX81" s="54">
        <v>0.1051</v>
      </c>
      <c r="BY81" s="64">
        <f>+Fall_Hoy!B81</f>
        <v>0</v>
      </c>
      <c r="BZ81" s="61">
        <f>+Fall_Hoy!C81</f>
        <v>0</v>
      </c>
      <c r="CA81" s="61">
        <f>+Fall_Hoy!D81</f>
        <v>0</v>
      </c>
      <c r="CB81" s="61">
        <f>+Fall_Hoy!E81</f>
        <v>0</v>
      </c>
      <c r="CC81" s="61">
        <f>+Fall_Hoy!F81</f>
        <v>0</v>
      </c>
      <c r="CD81" s="61">
        <f>+Fall_Hoy!G81</f>
        <v>0</v>
      </c>
      <c r="CE81" s="61">
        <f>+Fall_Hoy!H81</f>
        <v>0</v>
      </c>
      <c r="CF81" s="61">
        <f>+Fall_Hoy!I81</f>
        <v>0</v>
      </c>
      <c r="CG81" s="61">
        <f>+Fall_Hoy!J81</f>
        <v>1</v>
      </c>
      <c r="CH81" s="61">
        <f>+Fall_Hoy!K81</f>
        <v>0</v>
      </c>
      <c r="CI81" s="61">
        <f>+Fall_Hoy!L81</f>
        <v>0</v>
      </c>
      <c r="CJ81" s="61">
        <f>+Fall_Hoy!M81</f>
        <v>0</v>
      </c>
      <c r="CK81" s="61">
        <f>+Fall_Hoy!N81</f>
        <v>3</v>
      </c>
      <c r="CL81" s="61">
        <f>+Fall_Hoy!O81</f>
        <v>4</v>
      </c>
      <c r="CM81" s="61">
        <f>+Fall_Hoy!P81</f>
        <v>3</v>
      </c>
      <c r="CN81" s="61">
        <f>+Fall_Hoy!Q81</f>
        <v>3</v>
      </c>
      <c r="CO81" s="61">
        <f>+Fall_Hoy!R81</f>
        <v>3</v>
      </c>
      <c r="CP81" s="61">
        <f>+Fall_Hoy!S81</f>
        <v>2</v>
      </c>
      <c r="CQ81" s="61">
        <f>+Fall_Hoy!T81</f>
        <v>0</v>
      </c>
      <c r="CR81" s="66">
        <f>+Fall_Hoy!U81</f>
        <v>0</v>
      </c>
      <c r="CS81" s="75">
        <f t="shared" si="184"/>
        <v>7.4230645093634695E-2</v>
      </c>
      <c r="CT81" s="76">
        <f t="shared" si="184"/>
        <v>0.15075105096784835</v>
      </c>
      <c r="CU81" s="76">
        <f t="shared" si="185"/>
        <v>0.18035239735243072</v>
      </c>
      <c r="CV81" s="76">
        <f t="shared" si="185"/>
        <v>0.57021959754755669</v>
      </c>
      <c r="CW81" s="76">
        <f t="shared" si="117"/>
        <v>9.3994572714680633E-2</v>
      </c>
      <c r="CX81" s="76">
        <f t="shared" si="126"/>
        <v>0.13270437041174046</v>
      </c>
      <c r="CY81" s="76">
        <f t="shared" si="127"/>
        <v>7.7740128582737877E-2</v>
      </c>
      <c r="CZ81" s="76">
        <f t="shared" si="128"/>
        <v>0.10366761799020724</v>
      </c>
      <c r="DA81" s="76">
        <f t="shared" si="129"/>
        <v>0.7</v>
      </c>
      <c r="DB81" s="76">
        <f t="shared" si="130"/>
        <v>0.1147450949241374</v>
      </c>
      <c r="DC81" s="76">
        <f t="shared" si="131"/>
        <v>6.1997872628716928E-2</v>
      </c>
      <c r="DD81" s="76">
        <f t="shared" si="132"/>
        <v>5.9668325194046121E-2</v>
      </c>
      <c r="DE81" s="76">
        <f t="shared" si="133"/>
        <v>0.18035239735243072</v>
      </c>
      <c r="DF81" s="76">
        <f t="shared" si="134"/>
        <v>0.57021959754755669</v>
      </c>
      <c r="DG81" s="76">
        <f t="shared" si="135"/>
        <v>7.4230645093634695E-2</v>
      </c>
      <c r="DH81" s="76">
        <f t="shared" si="136"/>
        <v>0.15075105096784835</v>
      </c>
      <c r="DI81" s="76">
        <f t="shared" si="137"/>
        <v>8.0547563150507054E-2</v>
      </c>
      <c r="DJ81" s="76">
        <f t="shared" si="138"/>
        <v>7.6149376560058366E-2</v>
      </c>
      <c r="DK81" s="76">
        <f t="shared" si="139"/>
        <v>5.1618353067608279E-2</v>
      </c>
      <c r="DL81" s="316">
        <f t="shared" si="140"/>
        <v>3.9886024082820715E-2</v>
      </c>
      <c r="DM81" s="85">
        <f>+'Cas_-14'!B80</f>
        <v>28</v>
      </c>
      <c r="DN81" s="62">
        <f>+'Cas_-14'!C80</f>
        <v>25</v>
      </c>
      <c r="DO81" s="62">
        <f>+'Cas_-14'!D80</f>
        <v>58</v>
      </c>
      <c r="DP81" s="62">
        <f>+'Cas_-14'!E80</f>
        <v>71</v>
      </c>
      <c r="DQ81" s="62">
        <f>+'Cas_-14'!F80</f>
        <v>111</v>
      </c>
      <c r="DR81" s="62">
        <f>+'Cas_-14'!G80</f>
        <v>151</v>
      </c>
      <c r="DS81" s="62">
        <f>+'Cas_-14'!H80</f>
        <v>107</v>
      </c>
      <c r="DT81" s="62">
        <f>+'Cas_-14'!I80</f>
        <v>132</v>
      </c>
      <c r="DU81" s="62">
        <f>+'Cas_-14'!J80</f>
        <v>107</v>
      </c>
      <c r="DV81" s="62">
        <f>+'Cas_-14'!K80</f>
        <v>125</v>
      </c>
      <c r="DW81" s="62">
        <f>+'Cas_-14'!L80</f>
        <v>61</v>
      </c>
      <c r="DX81" s="62">
        <f>+'Cas_-14'!M80</f>
        <v>60</v>
      </c>
      <c r="DY81" s="62">
        <f>+'Cas_-14'!N80</f>
        <v>37</v>
      </c>
      <c r="DZ81" s="62">
        <f>+'Cas_-14'!O80</f>
        <v>50</v>
      </c>
      <c r="EA81" s="62">
        <f>+'Cas_-14'!P80</f>
        <v>27</v>
      </c>
      <c r="EB81" s="62">
        <f>+'Cas_-14'!Q80</f>
        <v>37</v>
      </c>
      <c r="EC81" s="62">
        <f>+'Cas_-14'!R80</f>
        <v>8</v>
      </c>
      <c r="ED81" s="62">
        <f>+'Cas_-14'!S80</f>
        <v>16</v>
      </c>
      <c r="EE81" s="62">
        <f>+'Cas_-14'!T80</f>
        <v>2</v>
      </c>
      <c r="EF81" s="86">
        <f>+'Cas_-14'!U80</f>
        <v>5</v>
      </c>
      <c r="EG81" s="201">
        <f t="shared" si="215"/>
        <v>1.8576266539611731E-2</v>
      </c>
      <c r="EH81" s="91">
        <f t="shared" si="215"/>
        <v>1.8912949665603054E-2</v>
      </c>
      <c r="EI81" s="91">
        <f t="shared" si="215"/>
        <v>3.864640743048646E-2</v>
      </c>
      <c r="EJ81" s="91">
        <f t="shared" si="215"/>
        <v>5.4591292276742462E-2</v>
      </c>
      <c r="EK81" s="91">
        <f t="shared" si="215"/>
        <v>9.3994572714680633E-2</v>
      </c>
      <c r="EL81" s="91">
        <f t="shared" si="215"/>
        <v>0.13270437041174046</v>
      </c>
      <c r="EM81" s="91">
        <f t="shared" si="215"/>
        <v>7.7740128582737877E-2</v>
      </c>
      <c r="EN81" s="91">
        <f t="shared" si="215"/>
        <v>0.10366761799020724</v>
      </c>
      <c r="EO81" s="91">
        <f t="shared" si="215"/>
        <v>9.3318326275470709E-2</v>
      </c>
      <c r="EP81" s="91">
        <f t="shared" si="215"/>
        <v>0.1147450949241374</v>
      </c>
      <c r="EQ81" s="91">
        <f t="shared" si="215"/>
        <v>6.1997872628716928E-2</v>
      </c>
      <c r="ER81" s="91">
        <f t="shared" si="215"/>
        <v>5.9668325194046121E-2</v>
      </c>
      <c r="ES81" s="91">
        <f t="shared" si="215"/>
        <v>3.6034408991015655E-2</v>
      </c>
      <c r="ET81" s="91">
        <f t="shared" si="215"/>
        <v>4.4192018809935646E-2</v>
      </c>
      <c r="EU81" s="91">
        <f t="shared" si="215"/>
        <v>4.0819431736989716E-2</v>
      </c>
      <c r="EV81" s="91">
        <f t="shared" si="207"/>
        <v>4.982824737990614E-2</v>
      </c>
      <c r="EW81" s="91">
        <f t="shared" si="207"/>
        <v>3.0522156596498807E-2</v>
      </c>
      <c r="EX81" s="91">
        <f t="shared" si="207"/>
        <v>3.3322967182681539E-2</v>
      </c>
      <c r="EY81" s="91">
        <f t="shared" si="207"/>
        <v>5.1618353067608279E-2</v>
      </c>
      <c r="EZ81" s="100">
        <f t="shared" si="207"/>
        <v>3.9886024082820715E-2</v>
      </c>
      <c r="FA81" s="119">
        <f t="shared" si="200"/>
        <v>1.8185124568103292</v>
      </c>
      <c r="FB81" s="120">
        <f t="shared" si="200"/>
        <v>3.0254134731746674</v>
      </c>
      <c r="FC81" s="120">
        <f t="shared" si="219"/>
        <v>5.005005005005005</v>
      </c>
      <c r="FD81" s="120">
        <f t="shared" si="219"/>
        <v>12.903225806451612</v>
      </c>
      <c r="FE81" s="120">
        <f t="shared" si="216"/>
        <v>1</v>
      </c>
      <c r="FF81" s="120">
        <f t="shared" si="216"/>
        <v>1</v>
      </c>
      <c r="FG81" s="120">
        <f t="shared" si="216"/>
        <v>1</v>
      </c>
      <c r="FH81" s="120">
        <f t="shared" si="216"/>
        <v>1</v>
      </c>
      <c r="FI81" s="120">
        <f t="shared" si="216"/>
        <v>7.5012061182241672</v>
      </c>
      <c r="FJ81" s="120">
        <f t="shared" si="216"/>
        <v>1</v>
      </c>
      <c r="FK81" s="120">
        <f t="shared" si="216"/>
        <v>1</v>
      </c>
      <c r="FL81" s="120">
        <f t="shared" si="216"/>
        <v>1</v>
      </c>
      <c r="FM81" s="120">
        <f t="shared" si="216"/>
        <v>5.005005005005005</v>
      </c>
      <c r="FN81" s="120">
        <f t="shared" si="216"/>
        <v>12.903225806451612</v>
      </c>
      <c r="FO81" s="120">
        <f t="shared" si="216"/>
        <v>1.8185124568103292</v>
      </c>
      <c r="FP81" s="120">
        <f t="shared" si="216"/>
        <v>3.0254134731746674</v>
      </c>
      <c r="FQ81" s="120">
        <f t="shared" si="216"/>
        <v>2.6389866291344122</v>
      </c>
      <c r="FR81" s="120">
        <f t="shared" si="216"/>
        <v>2.2851919561243146</v>
      </c>
      <c r="FS81" s="120">
        <f t="shared" si="216"/>
        <v>1</v>
      </c>
      <c r="FT81" s="321">
        <f t="shared" si="121"/>
        <v>1</v>
      </c>
      <c r="FU81" s="85">
        <f>+Cas_Hoy!B80</f>
        <v>29</v>
      </c>
      <c r="FV81" s="62">
        <f>+Cas_Hoy!C80</f>
        <v>27</v>
      </c>
      <c r="FW81" s="62">
        <f>+Cas_Hoy!D80</f>
        <v>66</v>
      </c>
      <c r="FX81" s="62">
        <f>+Cas_Hoy!E80</f>
        <v>83</v>
      </c>
      <c r="FY81" s="62">
        <f>+Cas_Hoy!F80</f>
        <v>122</v>
      </c>
      <c r="FZ81" s="62">
        <f>+Cas_Hoy!G80</f>
        <v>163</v>
      </c>
      <c r="GA81" s="62">
        <f>+Cas_Hoy!H80</f>
        <v>114</v>
      </c>
      <c r="GB81" s="62">
        <f>+Cas_Hoy!I80</f>
        <v>146</v>
      </c>
      <c r="GC81" s="62">
        <f>+Cas_Hoy!J80</f>
        <v>119</v>
      </c>
      <c r="GD81" s="62">
        <f>+Cas_Hoy!K80</f>
        <v>149</v>
      </c>
      <c r="GE81" s="62">
        <f>+Cas_Hoy!L80</f>
        <v>73</v>
      </c>
      <c r="GF81" s="62">
        <f>+Cas_Hoy!M80</f>
        <v>64</v>
      </c>
      <c r="GG81" s="62">
        <f>+Cas_Hoy!N80</f>
        <v>40</v>
      </c>
      <c r="GH81" s="62">
        <f>+Cas_Hoy!O80</f>
        <v>54</v>
      </c>
      <c r="GI81" s="62">
        <f>+Cas_Hoy!P80</f>
        <v>29</v>
      </c>
      <c r="GJ81" s="62">
        <f>+Cas_Hoy!Q80</f>
        <v>37</v>
      </c>
      <c r="GK81" s="62">
        <f>+Cas_Hoy!R80</f>
        <v>8</v>
      </c>
      <c r="GL81" s="62">
        <f>+Cas_Hoy!S80</f>
        <v>17</v>
      </c>
      <c r="GM81" s="62">
        <f>+Cas_Hoy!T80</f>
        <v>2</v>
      </c>
      <c r="GN81" s="590">
        <f>+Cas_Hoy!U80</f>
        <v>5</v>
      </c>
      <c r="GO81" s="543">
        <f t="shared" si="220"/>
        <v>7.9729211396866895E-2</v>
      </c>
      <c r="GP81" s="112">
        <f t="shared" si="220"/>
        <v>0.15075105096784833</v>
      </c>
      <c r="GQ81" s="112">
        <f t="shared" si="221"/>
        <v>0.19497556470533048</v>
      </c>
      <c r="GR81" s="112">
        <f t="shared" si="221"/>
        <v>0.61583716535136124</v>
      </c>
      <c r="GS81" s="323">
        <f t="shared" si="227"/>
        <v>0.10330935019091024</v>
      </c>
      <c r="GT81" s="323">
        <f t="shared" si="227"/>
        <v>0.1432504130934682</v>
      </c>
      <c r="GU81" s="323">
        <f t="shared" si="227"/>
        <v>8.2825931387216042E-2</v>
      </c>
      <c r="GV81" s="323">
        <f t="shared" si="227"/>
        <v>0.11466266838310801</v>
      </c>
      <c r="GW81" s="323">
        <f t="shared" si="227"/>
        <v>0.7</v>
      </c>
      <c r="GX81" s="323">
        <f t="shared" si="227"/>
        <v>0.13677615314957178</v>
      </c>
      <c r="GY81" s="323">
        <f t="shared" si="227"/>
        <v>7.4194175440923535E-2</v>
      </c>
      <c r="GZ81" s="323">
        <f t="shared" si="227"/>
        <v>6.3646213540315855E-2</v>
      </c>
      <c r="HA81" s="323">
        <f t="shared" si="227"/>
        <v>0.19497556470533048</v>
      </c>
      <c r="HB81" s="323">
        <f t="shared" si="225"/>
        <v>0.61583716535136124</v>
      </c>
      <c r="HC81" s="323">
        <f t="shared" si="222"/>
        <v>7.9729211396866895E-2</v>
      </c>
      <c r="HD81" s="323">
        <f t="shared" si="222"/>
        <v>0.15075105096784833</v>
      </c>
      <c r="HE81" s="323">
        <f t="shared" si="222"/>
        <v>8.0547563150507054E-2</v>
      </c>
      <c r="HF81" s="323">
        <f t="shared" si="222"/>
        <v>8.0908712595062021E-2</v>
      </c>
      <c r="HG81" s="323">
        <f t="shared" si="222"/>
        <v>5.1618353067608279E-2</v>
      </c>
      <c r="HH81" s="327">
        <f t="shared" si="222"/>
        <v>3.9886024082820715E-2</v>
      </c>
      <c r="HI81" s="241">
        <f>+CyF_Tot!B80</f>
        <v>0</v>
      </c>
      <c r="HJ81" s="149">
        <f>+CyF_Tot!C80</f>
        <v>1236</v>
      </c>
      <c r="HK81" s="149">
        <f>+CyF_Tot!D80</f>
        <v>1315</v>
      </c>
      <c r="HL81" s="149">
        <f>+CyF_Tot!E80</f>
        <v>1365</v>
      </c>
      <c r="HM81" s="149">
        <f>+CyF_Tot!F80</f>
        <v>0</v>
      </c>
      <c r="HN81" s="149">
        <f>+CyF_Tot!G80</f>
        <v>22</v>
      </c>
      <c r="HO81" s="149">
        <f>+CyF_Tot!H80</f>
        <v>22</v>
      </c>
      <c r="HP81" s="557">
        <f>+CyF_Tot!I80</f>
        <v>22</v>
      </c>
      <c r="HQ81" s="93">
        <f t="shared" si="226"/>
        <v>7.8126763443837011E-2</v>
      </c>
      <c r="HR81" s="90">
        <f t="shared" si="226"/>
        <v>6.8514260980202593E-2</v>
      </c>
      <c r="HS81" s="90">
        <f t="shared" si="226"/>
        <v>7.7789163460297975E-2</v>
      </c>
      <c r="HT81" s="90">
        <f t="shared" si="224"/>
        <v>6.741168914157375E-2</v>
      </c>
      <c r="HU81" s="90">
        <f t="shared" si="224"/>
        <v>6.1209726152297958E-2</v>
      </c>
      <c r="HV81" s="90">
        <f t="shared" si="224"/>
        <v>5.8978260190342059E-2</v>
      </c>
      <c r="HW81" s="90">
        <f t="shared" si="224"/>
        <v>7.1340928728695532E-2</v>
      </c>
      <c r="HX81" s="90">
        <f t="shared" si="224"/>
        <v>6.5998041379918604E-2</v>
      </c>
      <c r="HY81" s="90">
        <f t="shared" si="224"/>
        <v>5.9431552128454135E-2</v>
      </c>
      <c r="HZ81" s="90">
        <f t="shared" si="224"/>
        <v>5.646458221814505E-2</v>
      </c>
      <c r="IA81" s="90">
        <f t="shared" si="224"/>
        <v>5.0998016270871638E-2</v>
      </c>
      <c r="IB81" s="90">
        <f t="shared" si="223"/>
        <v>5.2120387763410346E-2</v>
      </c>
      <c r="IC81" s="90">
        <f t="shared" si="223"/>
        <v>5.3221186978093922E-2</v>
      </c>
      <c r="ID81" s="90">
        <f t="shared" si="223"/>
        <v>5.8644379876269782E-2</v>
      </c>
      <c r="IE81" s="90">
        <f t="shared" si="223"/>
        <v>3.4284438839209903E-2</v>
      </c>
      <c r="IF81" s="90">
        <f t="shared" si="223"/>
        <v>3.8488088973591461E-2</v>
      </c>
      <c r="IG81" s="90">
        <f t="shared" si="223"/>
        <v>1.3585480595490605E-2</v>
      </c>
      <c r="IH81" s="90">
        <f t="shared" si="223"/>
        <v>2.488722951356891E-2</v>
      </c>
      <c r="II81" s="90">
        <f t="shared" si="223"/>
        <v>2.0082884358551328E-3</v>
      </c>
      <c r="IJ81" s="673">
        <f t="shared" si="223"/>
        <v>6.4975479461372486E-3</v>
      </c>
      <c r="IK81" s="686"/>
      <c r="IL81" s="687"/>
      <c r="IM81" s="687"/>
      <c r="IN81" s="687"/>
      <c r="IO81" s="687"/>
      <c r="IP81" s="687"/>
      <c r="IQ81" s="687"/>
      <c r="IR81" s="687"/>
      <c r="IS81" s="687"/>
      <c r="IT81" s="687"/>
      <c r="IU81" s="687"/>
      <c r="IV81" s="687"/>
      <c r="IW81" s="687"/>
      <c r="IX81" s="687"/>
      <c r="IY81" s="687"/>
      <c r="IZ81" s="687"/>
      <c r="JA81" s="687"/>
      <c r="JB81" s="687"/>
      <c r="JC81" s="687"/>
      <c r="JD81" s="688"/>
      <c r="JF81" s="624">
        <f t="shared" si="214"/>
        <v>0</v>
      </c>
      <c r="JG81" s="625">
        <f t="shared" si="214"/>
        <v>0</v>
      </c>
      <c r="JH81" s="625">
        <f t="shared" si="214"/>
        <v>0</v>
      </c>
      <c r="JI81" s="625">
        <f t="shared" si="214"/>
        <v>0</v>
      </c>
      <c r="JJ81" s="625">
        <f t="shared" si="214"/>
        <v>0</v>
      </c>
      <c r="JK81" s="625">
        <f t="shared" si="214"/>
        <v>0</v>
      </c>
      <c r="JL81" s="625">
        <f t="shared" si="214"/>
        <v>0</v>
      </c>
      <c r="JM81" s="625">
        <f t="shared" si="214"/>
        <v>0</v>
      </c>
      <c r="JN81" s="625">
        <f t="shared" si="214"/>
        <v>872.13389042495987</v>
      </c>
      <c r="JO81" s="625">
        <f t="shared" si="214"/>
        <v>0</v>
      </c>
      <c r="JP81" s="625">
        <f t="shared" si="214"/>
        <v>0</v>
      </c>
      <c r="JQ81" s="625">
        <f t="shared" si="214"/>
        <v>0</v>
      </c>
      <c r="JR81" s="625">
        <f t="shared" si="214"/>
        <v>2921.7088371093773</v>
      </c>
      <c r="JS81" s="625">
        <f t="shared" si="214"/>
        <v>3535.3615047948515</v>
      </c>
      <c r="JT81" s="625">
        <f t="shared" si="214"/>
        <v>4535.4924152210797</v>
      </c>
      <c r="JU81" s="625">
        <f t="shared" ref="JU81:JX144" si="228">+(CN81*1000000)/AZ81</f>
        <v>4040.1281659383353</v>
      </c>
      <c r="JV81" s="625">
        <f t="shared" si="209"/>
        <v>11445.808723687052</v>
      </c>
      <c r="JW81" s="625">
        <f t="shared" si="209"/>
        <v>4165.3708978351924</v>
      </c>
      <c r="JX81" s="625">
        <f t="shared" si="209"/>
        <v>0</v>
      </c>
      <c r="JY81" s="626">
        <f t="shared" si="209"/>
        <v>0</v>
      </c>
      <c r="JZ81" s="642">
        <f t="shared" si="210"/>
        <v>0</v>
      </c>
      <c r="KA81" s="625">
        <f t="shared" si="210"/>
        <v>0</v>
      </c>
      <c r="KB81" s="625">
        <f t="shared" si="211"/>
        <v>285.15227493313694</v>
      </c>
      <c r="KC81" s="625">
        <f t="shared" si="211"/>
        <v>0</v>
      </c>
      <c r="KD81" s="625">
        <f t="shared" si="212"/>
        <v>4524.6670713329886</v>
      </c>
      <c r="KE81" s="645">
        <f t="shared" si="212"/>
        <v>3629.7886108015286</v>
      </c>
      <c r="KF81" s="624">
        <f t="shared" si="195"/>
        <v>0</v>
      </c>
      <c r="KG81" s="625">
        <f t="shared" si="196"/>
        <v>145.45183234336091</v>
      </c>
      <c r="KH81" s="626">
        <f t="shared" si="197"/>
        <v>4028.1253938691198</v>
      </c>
    </row>
    <row r="82" spans="1:294" s="649" customFormat="1" ht="14.4">
      <c r="A82" s="510" t="s">
        <v>92</v>
      </c>
      <c r="B82" s="538">
        <v>2892</v>
      </c>
      <c r="C82" s="526">
        <f t="shared" si="198"/>
        <v>121</v>
      </c>
      <c r="D82" s="517">
        <f t="shared" si="199"/>
        <v>1</v>
      </c>
      <c r="E82" s="495">
        <f t="shared" si="217"/>
        <v>8.93142188389579E-3</v>
      </c>
      <c r="F82" s="208">
        <f t="shared" si="161"/>
        <v>3.6652835408022132E-2</v>
      </c>
      <c r="G82" s="30">
        <f t="shared" si="162"/>
        <v>1.056266559433418</v>
      </c>
      <c r="H82" s="29">
        <f t="shared" si="163"/>
        <v>3.8715164349910895E-2</v>
      </c>
      <c r="I82" s="33">
        <f t="shared" si="164"/>
        <v>4.4193725342822808E-2</v>
      </c>
      <c r="J82" s="353">
        <f t="shared" si="165"/>
        <v>4.0926475990395866E-2</v>
      </c>
      <c r="K82" s="581">
        <f t="shared" si="202"/>
        <v>8.4488453438932819E-3</v>
      </c>
      <c r="L82" s="354">
        <f t="shared" si="218"/>
        <v>1.1165978166436308</v>
      </c>
      <c r="M82" s="355">
        <f t="shared" si="166"/>
        <v>4.6331859611768902E-2</v>
      </c>
      <c r="N82" s="826"/>
      <c r="O82" s="364" t="s">
        <v>226</v>
      </c>
      <c r="P82" s="20" t="s">
        <v>236</v>
      </c>
      <c r="Q82" s="20"/>
      <c r="R82" s="20"/>
      <c r="S82" s="166">
        <f t="shared" si="167"/>
        <v>121</v>
      </c>
      <c r="T82" s="167">
        <f t="shared" si="168"/>
        <v>4183.9557399723371</v>
      </c>
      <c r="U82" s="166">
        <f t="shared" si="169"/>
        <v>6</v>
      </c>
      <c r="V82" s="168">
        <f t="shared" si="170"/>
        <v>5.2173913043478258E-2</v>
      </c>
      <c r="W82" s="167">
        <f t="shared" si="171"/>
        <v>207.46887966804979</v>
      </c>
      <c r="X82" s="166">
        <f t="shared" si="172"/>
        <v>15</v>
      </c>
      <c r="Y82" s="168">
        <f t="shared" si="173"/>
        <v>0.14150943396226415</v>
      </c>
      <c r="Z82" s="167">
        <f t="shared" si="174"/>
        <v>518.67219917012449</v>
      </c>
      <c r="AA82" s="166">
        <f t="shared" si="175"/>
        <v>1</v>
      </c>
      <c r="AB82" s="167">
        <f t="shared" si="176"/>
        <v>345.78146611341634</v>
      </c>
      <c r="AC82" s="169">
        <f t="shared" si="177"/>
        <v>8.2644628099173556E-3</v>
      </c>
      <c r="AD82" s="166">
        <f t="shared" si="178"/>
        <v>0</v>
      </c>
      <c r="AE82" s="168">
        <f t="shared" si="179"/>
        <v>0</v>
      </c>
      <c r="AF82" s="167">
        <f t="shared" si="180"/>
        <v>0</v>
      </c>
      <c r="AG82" s="166">
        <f t="shared" si="181"/>
        <v>0</v>
      </c>
      <c r="AH82" s="168">
        <f t="shared" si="182"/>
        <v>0</v>
      </c>
      <c r="AI82" s="365">
        <f t="shared" si="183"/>
        <v>0</v>
      </c>
      <c r="AJ82" s="830"/>
      <c r="AK82" s="85">
        <v>221.66268660301532</v>
      </c>
      <c r="AL82" s="62">
        <v>192.29403044576389</v>
      </c>
      <c r="AM82" s="62">
        <v>211.3330613140638</v>
      </c>
      <c r="AN82" s="62">
        <v>206.97367807723487</v>
      </c>
      <c r="AO82" s="62">
        <v>201.4742575514064</v>
      </c>
      <c r="AP82" s="62">
        <v>190.74507969067213</v>
      </c>
      <c r="AQ82" s="62">
        <v>173.81106222014</v>
      </c>
      <c r="AR82" s="62">
        <v>168.45842338063485</v>
      </c>
      <c r="AS82" s="62">
        <v>191.36909692472898</v>
      </c>
      <c r="AT82" s="62">
        <v>193.23662709931978</v>
      </c>
      <c r="AU82" s="62">
        <v>175.83301848350669</v>
      </c>
      <c r="AV82" s="62">
        <v>128.18433415069191</v>
      </c>
      <c r="AW82" s="62">
        <v>159.03561882592993</v>
      </c>
      <c r="AX82" s="62">
        <v>145.97865313244131</v>
      </c>
      <c r="AY82" s="62">
        <v>97.42356914469957</v>
      </c>
      <c r="AZ82" s="62">
        <v>119.10282363858961</v>
      </c>
      <c r="BA82" s="62">
        <v>36.422097764276863</v>
      </c>
      <c r="BB82" s="62">
        <v>47.417061192083565</v>
      </c>
      <c r="BC82" s="62">
        <v>4.6355397154534197</v>
      </c>
      <c r="BD82" s="86">
        <v>26.609310562875155</v>
      </c>
      <c r="BE82" s="258">
        <v>2.0000000000000002E-5</v>
      </c>
      <c r="BF82" s="43">
        <v>2.0000000000000002E-5</v>
      </c>
      <c r="BG82" s="53">
        <v>5.0000000000000002E-5</v>
      </c>
      <c r="BH82" s="53">
        <v>4.0000000000000003E-5</v>
      </c>
      <c r="BI82" s="53">
        <v>1.2518952302791728E-4</v>
      </c>
      <c r="BJ82" s="53">
        <v>1.2406223545552731E-4</v>
      </c>
      <c r="BK82" s="53">
        <v>3.4000000000000002E-4</v>
      </c>
      <c r="BL82" s="53">
        <v>1.8000000000000001E-4</v>
      </c>
      <c r="BM82" s="53">
        <v>8.9999999999999998E-4</v>
      </c>
      <c r="BN82" s="53">
        <v>5.0000000000000001E-4</v>
      </c>
      <c r="BO82" s="53">
        <v>3.8E-3</v>
      </c>
      <c r="BP82" s="53">
        <v>2E-3</v>
      </c>
      <c r="BQ82" s="53">
        <v>1.6199999999999999E-2</v>
      </c>
      <c r="BR82" s="53">
        <v>6.1999999999999998E-3</v>
      </c>
      <c r="BS82" s="53">
        <v>6.1100000000000002E-2</v>
      </c>
      <c r="BT82" s="53">
        <v>2.6800000000000001E-2</v>
      </c>
      <c r="BU82" s="53">
        <v>0.1421</v>
      </c>
      <c r="BV82" s="53">
        <v>5.4699999999999999E-2</v>
      </c>
      <c r="BW82" s="53">
        <v>0.27589999999999998</v>
      </c>
      <c r="BX82" s="54">
        <v>0.1051</v>
      </c>
      <c r="BY82" s="64">
        <f>+Fall_Hoy!B82</f>
        <v>0</v>
      </c>
      <c r="BZ82" s="61">
        <f>+Fall_Hoy!C82</f>
        <v>0</v>
      </c>
      <c r="CA82" s="61">
        <f>+Fall_Hoy!D82</f>
        <v>0</v>
      </c>
      <c r="CB82" s="61">
        <f>+Fall_Hoy!E82</f>
        <v>0</v>
      </c>
      <c r="CC82" s="61">
        <f>+Fall_Hoy!F82</f>
        <v>0</v>
      </c>
      <c r="CD82" s="61">
        <f>+Fall_Hoy!G82</f>
        <v>0</v>
      </c>
      <c r="CE82" s="61">
        <f>+Fall_Hoy!H82</f>
        <v>0</v>
      </c>
      <c r="CF82" s="61">
        <f>+Fall_Hoy!I82</f>
        <v>0</v>
      </c>
      <c r="CG82" s="61">
        <f>+Fall_Hoy!J82</f>
        <v>0</v>
      </c>
      <c r="CH82" s="61">
        <f>+Fall_Hoy!K82</f>
        <v>0</v>
      </c>
      <c r="CI82" s="61">
        <f>+Fall_Hoy!L82</f>
        <v>0</v>
      </c>
      <c r="CJ82" s="61">
        <f>+Fall_Hoy!M82</f>
        <v>0</v>
      </c>
      <c r="CK82" s="61">
        <f>+Fall_Hoy!N82</f>
        <v>0</v>
      </c>
      <c r="CL82" s="61">
        <f>+Fall_Hoy!O82</f>
        <v>0</v>
      </c>
      <c r="CM82" s="61">
        <f>+Fall_Hoy!P82</f>
        <v>0</v>
      </c>
      <c r="CN82" s="61">
        <f>+Fall_Hoy!Q82</f>
        <v>0</v>
      </c>
      <c r="CO82" s="61">
        <f>+Fall_Hoy!R82</f>
        <v>0</v>
      </c>
      <c r="CP82" s="61">
        <f>+Fall_Hoy!S82</f>
        <v>0</v>
      </c>
      <c r="CQ82" s="61">
        <f>+Fall_Hoy!T82</f>
        <v>0</v>
      </c>
      <c r="CR82" s="66">
        <f>+Fall_Hoy!U82</f>
        <v>1</v>
      </c>
      <c r="CS82" s="75">
        <f t="shared" si="184"/>
        <v>3.0793369883053787E-2</v>
      </c>
      <c r="CT82" s="76">
        <f t="shared" si="184"/>
        <v>8.396106569517111E-3</v>
      </c>
      <c r="CU82" s="76">
        <f t="shared" si="185"/>
        <v>1.8863698724520355E-2</v>
      </c>
      <c r="CV82" s="76">
        <f t="shared" si="185"/>
        <v>6.8503166630311018E-3</v>
      </c>
      <c r="CW82" s="76">
        <f t="shared" ref="CW82:DL112" si="229">IF(MIN(+CC82/(AO82*BI82),0.7)&gt;0,MIN(+CC82/(AO82*BI82),0.7),DQ82/AO82)</f>
        <v>4.4670719273918351E-2</v>
      </c>
      <c r="CX82" s="76">
        <f t="shared" si="126"/>
        <v>7.3396388639243276E-2</v>
      </c>
      <c r="CY82" s="76">
        <f t="shared" si="127"/>
        <v>9.2053979738845604E-2</v>
      </c>
      <c r="CZ82" s="76">
        <f t="shared" si="128"/>
        <v>7.123419392858607E-2</v>
      </c>
      <c r="DA82" s="76">
        <f t="shared" si="129"/>
        <v>5.7480545065887095E-2</v>
      </c>
      <c r="DB82" s="76">
        <f t="shared" si="130"/>
        <v>4.6575021180504148E-2</v>
      </c>
      <c r="DC82" s="76">
        <f t="shared" si="131"/>
        <v>2.8436069875402866E-2</v>
      </c>
      <c r="DD82" s="76">
        <f t="shared" si="132"/>
        <v>7.0211387839482095E-2</v>
      </c>
      <c r="DE82" s="76">
        <f t="shared" si="133"/>
        <v>1.8863698724520355E-2</v>
      </c>
      <c r="DF82" s="76">
        <f t="shared" si="134"/>
        <v>6.8503166630311018E-3</v>
      </c>
      <c r="DG82" s="76">
        <f t="shared" si="135"/>
        <v>3.0793369883053787E-2</v>
      </c>
      <c r="DH82" s="76">
        <f t="shared" si="136"/>
        <v>8.396106569517111E-3</v>
      </c>
      <c r="DI82" s="76">
        <f t="shared" si="137"/>
        <v>2.7455859529892577E-2</v>
      </c>
      <c r="DJ82" s="76">
        <f t="shared" si="138"/>
        <v>2.1089455458849764E-2</v>
      </c>
      <c r="DK82" s="76">
        <f t="shared" si="139"/>
        <v>0</v>
      </c>
      <c r="DL82" s="316">
        <f t="shared" si="140"/>
        <v>0.35757213012713457</v>
      </c>
      <c r="DM82" s="85">
        <f>+'Cas_-14'!B81</f>
        <v>1</v>
      </c>
      <c r="DN82" s="62">
        <f>+'Cas_-14'!C81</f>
        <v>1</v>
      </c>
      <c r="DO82" s="62">
        <f>+'Cas_-14'!D81</f>
        <v>1</v>
      </c>
      <c r="DP82" s="62">
        <f>+'Cas_-14'!E81</f>
        <v>3</v>
      </c>
      <c r="DQ82" s="62">
        <f>+'Cas_-14'!F81</f>
        <v>9</v>
      </c>
      <c r="DR82" s="62">
        <f>+'Cas_-14'!G81</f>
        <v>14</v>
      </c>
      <c r="DS82" s="62">
        <f>+'Cas_-14'!H81</f>
        <v>16</v>
      </c>
      <c r="DT82" s="62">
        <f>+'Cas_-14'!I81</f>
        <v>12</v>
      </c>
      <c r="DU82" s="62">
        <f>+'Cas_-14'!J81</f>
        <v>11</v>
      </c>
      <c r="DV82" s="62">
        <f>+'Cas_-14'!K81</f>
        <v>9</v>
      </c>
      <c r="DW82" s="62">
        <f>+'Cas_-14'!L81</f>
        <v>5</v>
      </c>
      <c r="DX82" s="62">
        <f>+'Cas_-14'!M81</f>
        <v>9</v>
      </c>
      <c r="DY82" s="62">
        <f>+'Cas_-14'!N81</f>
        <v>3</v>
      </c>
      <c r="DZ82" s="62">
        <f>+'Cas_-14'!O81</f>
        <v>1</v>
      </c>
      <c r="EA82" s="62">
        <f>+'Cas_-14'!P81</f>
        <v>3</v>
      </c>
      <c r="EB82" s="62">
        <f>+'Cas_-14'!Q81</f>
        <v>1</v>
      </c>
      <c r="EC82" s="62">
        <f>+'Cas_-14'!R81</f>
        <v>1</v>
      </c>
      <c r="ED82" s="62">
        <f>+'Cas_-14'!S81</f>
        <v>1</v>
      </c>
      <c r="EE82" s="62">
        <f>+'Cas_-14'!T81</f>
        <v>0</v>
      </c>
      <c r="EF82" s="86">
        <f>+'Cas_-14'!U81</f>
        <v>2</v>
      </c>
      <c r="EG82" s="201">
        <f t="shared" si="215"/>
        <v>4.5113591977297487E-3</v>
      </c>
      <c r="EH82" s="90">
        <f t="shared" si="215"/>
        <v>5.2003694429923961E-3</v>
      </c>
      <c r="EI82" s="90">
        <f t="shared" si="215"/>
        <v>4.731867289396295E-3</v>
      </c>
      <c r="EJ82" s="90">
        <f t="shared" si="215"/>
        <v>1.4494596742299337E-2</v>
      </c>
      <c r="EK82" s="90">
        <f t="shared" si="215"/>
        <v>4.4670719273918351E-2</v>
      </c>
      <c r="EL82" s="90">
        <f t="shared" si="215"/>
        <v>7.3396388639243276E-2</v>
      </c>
      <c r="EM82" s="90">
        <f t="shared" si="215"/>
        <v>9.2053979738845604E-2</v>
      </c>
      <c r="EN82" s="90">
        <f t="shared" si="215"/>
        <v>7.123419392858607E-2</v>
      </c>
      <c r="EO82" s="90">
        <f t="shared" si="215"/>
        <v>5.7480545065887095E-2</v>
      </c>
      <c r="EP82" s="90">
        <f t="shared" si="215"/>
        <v>4.6575021180504148E-2</v>
      </c>
      <c r="EQ82" s="90">
        <f t="shared" si="215"/>
        <v>2.8436069875402866E-2</v>
      </c>
      <c r="ER82" s="90">
        <f t="shared" si="215"/>
        <v>7.0211387839482095E-2</v>
      </c>
      <c r="ES82" s="90">
        <f t="shared" si="215"/>
        <v>1.8863698724520355E-2</v>
      </c>
      <c r="ET82" s="90">
        <f t="shared" si="215"/>
        <v>6.8503166630311018E-3</v>
      </c>
      <c r="EU82" s="90">
        <f t="shared" si="215"/>
        <v>3.0793369883053787E-2</v>
      </c>
      <c r="EV82" s="90">
        <f t="shared" si="215"/>
        <v>8.396106569517111E-3</v>
      </c>
      <c r="EW82" s="90">
        <f t="shared" ref="EW82:EZ113" si="230">+EC82/BA82</f>
        <v>2.7455859529892577E-2</v>
      </c>
      <c r="EX82" s="90">
        <f t="shared" si="230"/>
        <v>2.1089455458849764E-2</v>
      </c>
      <c r="EY82" s="90">
        <f t="shared" si="230"/>
        <v>0</v>
      </c>
      <c r="EZ82" s="99">
        <f t="shared" si="230"/>
        <v>7.5161661752723694E-2</v>
      </c>
      <c r="FA82" s="119">
        <f t="shared" si="200"/>
        <v>1</v>
      </c>
      <c r="FB82" s="120">
        <f t="shared" si="200"/>
        <v>1</v>
      </c>
      <c r="FC82" s="120">
        <f t="shared" si="219"/>
        <v>1</v>
      </c>
      <c r="FD82" s="120">
        <f t="shared" si="219"/>
        <v>1</v>
      </c>
      <c r="FE82" s="120">
        <f t="shared" si="216"/>
        <v>1</v>
      </c>
      <c r="FF82" s="120">
        <f t="shared" si="216"/>
        <v>1</v>
      </c>
      <c r="FG82" s="120">
        <f t="shared" si="216"/>
        <v>1</v>
      </c>
      <c r="FH82" s="120">
        <f t="shared" si="216"/>
        <v>1</v>
      </c>
      <c r="FI82" s="120">
        <f t="shared" si="216"/>
        <v>1</v>
      </c>
      <c r="FJ82" s="120">
        <f t="shared" si="216"/>
        <v>1</v>
      </c>
      <c r="FK82" s="120">
        <f t="shared" si="216"/>
        <v>1</v>
      </c>
      <c r="FL82" s="120">
        <f t="shared" si="216"/>
        <v>1</v>
      </c>
      <c r="FM82" s="120">
        <f t="shared" si="216"/>
        <v>1</v>
      </c>
      <c r="FN82" s="120">
        <f t="shared" si="216"/>
        <v>1</v>
      </c>
      <c r="FO82" s="120">
        <f t="shared" si="216"/>
        <v>1</v>
      </c>
      <c r="FP82" s="120">
        <f t="shared" si="216"/>
        <v>1</v>
      </c>
      <c r="FQ82" s="120">
        <f t="shared" si="216"/>
        <v>1</v>
      </c>
      <c r="FR82" s="120">
        <f t="shared" si="216"/>
        <v>1</v>
      </c>
      <c r="FS82" s="120" t="e">
        <f t="shared" si="216"/>
        <v>#DIV/0!</v>
      </c>
      <c r="FT82" s="321">
        <f t="shared" si="121"/>
        <v>4.757373929590865</v>
      </c>
      <c r="FU82" s="85">
        <f>+Cas_Hoy!B81</f>
        <v>2</v>
      </c>
      <c r="FV82" s="62">
        <f>+Cas_Hoy!C81</f>
        <v>1</v>
      </c>
      <c r="FW82" s="62">
        <f>+Cas_Hoy!D81</f>
        <v>1</v>
      </c>
      <c r="FX82" s="62">
        <f>+Cas_Hoy!E81</f>
        <v>4</v>
      </c>
      <c r="FY82" s="62">
        <f>+Cas_Hoy!F81</f>
        <v>11</v>
      </c>
      <c r="FZ82" s="62">
        <f>+Cas_Hoy!G81</f>
        <v>17</v>
      </c>
      <c r="GA82" s="62">
        <f>+Cas_Hoy!H81</f>
        <v>18</v>
      </c>
      <c r="GB82" s="62">
        <f>+Cas_Hoy!I81</f>
        <v>13</v>
      </c>
      <c r="GC82" s="62">
        <f>+Cas_Hoy!J81</f>
        <v>12</v>
      </c>
      <c r="GD82" s="62">
        <f>+Cas_Hoy!K81</f>
        <v>9</v>
      </c>
      <c r="GE82" s="62">
        <f>+Cas_Hoy!L81</f>
        <v>5</v>
      </c>
      <c r="GF82" s="62">
        <f>+Cas_Hoy!M81</f>
        <v>11</v>
      </c>
      <c r="GG82" s="62">
        <f>+Cas_Hoy!N81</f>
        <v>4</v>
      </c>
      <c r="GH82" s="62">
        <f>+Cas_Hoy!O81</f>
        <v>1</v>
      </c>
      <c r="GI82" s="62">
        <f>+Cas_Hoy!P81</f>
        <v>3</v>
      </c>
      <c r="GJ82" s="62">
        <f>+Cas_Hoy!Q81</f>
        <v>1</v>
      </c>
      <c r="GK82" s="62">
        <f>+Cas_Hoy!R81</f>
        <v>1</v>
      </c>
      <c r="GL82" s="62">
        <f>+Cas_Hoy!S81</f>
        <v>1</v>
      </c>
      <c r="GM82" s="62">
        <f>+Cas_Hoy!T81</f>
        <v>0</v>
      </c>
      <c r="GN82" s="590">
        <f>+Cas_Hoy!U81</f>
        <v>2</v>
      </c>
      <c r="GO82" s="543">
        <f t="shared" si="220"/>
        <v>3.0793369883053787E-2</v>
      </c>
      <c r="GP82" s="112">
        <f t="shared" si="220"/>
        <v>8.396106569517111E-3</v>
      </c>
      <c r="GQ82" s="112">
        <f t="shared" si="221"/>
        <v>2.5151598299360475E-2</v>
      </c>
      <c r="GR82" s="112">
        <f t="shared" si="221"/>
        <v>6.8503166630311018E-3</v>
      </c>
      <c r="GS82" s="323">
        <f t="shared" si="227"/>
        <v>5.4597545779233543E-2</v>
      </c>
      <c r="GT82" s="323">
        <f t="shared" si="227"/>
        <v>8.9124186204795397E-2</v>
      </c>
      <c r="GU82" s="323">
        <f t="shared" si="227"/>
        <v>0.1035607272062013</v>
      </c>
      <c r="GV82" s="323">
        <f t="shared" si="227"/>
        <v>7.7170376755968231E-2</v>
      </c>
      <c r="GW82" s="323">
        <f t="shared" si="227"/>
        <v>6.2706049162785923E-2</v>
      </c>
      <c r="GX82" s="323">
        <f t="shared" si="227"/>
        <v>4.6575021180504148E-2</v>
      </c>
      <c r="GY82" s="323">
        <f t="shared" si="227"/>
        <v>2.8436069875402866E-2</v>
      </c>
      <c r="GZ82" s="323">
        <f t="shared" si="227"/>
        <v>8.5813918470478118E-2</v>
      </c>
      <c r="HA82" s="323">
        <f t="shared" si="227"/>
        <v>2.5151598299360475E-2</v>
      </c>
      <c r="HB82" s="323">
        <f t="shared" si="225"/>
        <v>6.8503166630311018E-3</v>
      </c>
      <c r="HC82" s="323">
        <f t="shared" si="222"/>
        <v>3.0793369883053787E-2</v>
      </c>
      <c r="HD82" s="323">
        <f t="shared" si="222"/>
        <v>8.396106569517111E-3</v>
      </c>
      <c r="HE82" s="323">
        <f t="shared" si="222"/>
        <v>2.7455859529892577E-2</v>
      </c>
      <c r="HF82" s="323">
        <f t="shared" si="222"/>
        <v>2.1089455458849764E-2</v>
      </c>
      <c r="HG82" s="323" t="e">
        <f t="shared" si="222"/>
        <v>#DIV/0!</v>
      </c>
      <c r="HH82" s="327">
        <f t="shared" si="222"/>
        <v>0.35757213012713451</v>
      </c>
      <c r="HI82" s="241">
        <f>+CyF_Tot!B81</f>
        <v>0</v>
      </c>
      <c r="HJ82" s="149">
        <f>+CyF_Tot!C81</f>
        <v>106</v>
      </c>
      <c r="HK82" s="149">
        <f>+CyF_Tot!D81</f>
        <v>115</v>
      </c>
      <c r="HL82" s="149">
        <f>+CyF_Tot!E81</f>
        <v>121</v>
      </c>
      <c r="HM82" s="149">
        <f>+CyF_Tot!F81</f>
        <v>0</v>
      </c>
      <c r="HN82" s="149">
        <f>+CyF_Tot!G81</f>
        <v>1</v>
      </c>
      <c r="HO82" s="149">
        <f>+CyF_Tot!H81</f>
        <v>1</v>
      </c>
      <c r="HP82" s="557">
        <f>+CyF_Tot!I81</f>
        <v>1</v>
      </c>
      <c r="HQ82" s="93">
        <f t="shared" si="226"/>
        <v>7.664684875622936E-2</v>
      </c>
      <c r="HR82" s="90">
        <f t="shared" si="226"/>
        <v>6.6491711772394158E-2</v>
      </c>
      <c r="HS82" s="90">
        <f t="shared" si="226"/>
        <v>7.3075055779413478E-2</v>
      </c>
      <c r="HT82" s="90">
        <f t="shared" si="224"/>
        <v>7.1567661852432532E-2</v>
      </c>
      <c r="HU82" s="90">
        <f t="shared" si="224"/>
        <v>6.9666064160237337E-2</v>
      </c>
      <c r="HV82" s="90">
        <f t="shared" si="224"/>
        <v>6.5956113309361034E-2</v>
      </c>
      <c r="HW82" s="90">
        <f t="shared" si="224"/>
        <v>6.0100643921210235E-2</v>
      </c>
      <c r="HX82" s="90">
        <f t="shared" si="224"/>
        <v>5.8249800615710529E-2</v>
      </c>
      <c r="HY82" s="90">
        <f t="shared" si="224"/>
        <v>6.6171886903433258E-2</v>
      </c>
      <c r="HZ82" s="90">
        <f t="shared" si="224"/>
        <v>6.6817644225214301E-2</v>
      </c>
      <c r="IA82" s="90">
        <f t="shared" si="224"/>
        <v>6.0799798922374373E-2</v>
      </c>
      <c r="IB82" s="90">
        <f t="shared" si="223"/>
        <v>4.4323766995398306E-2</v>
      </c>
      <c r="IC82" s="90">
        <f t="shared" si="223"/>
        <v>5.4991569441884484E-2</v>
      </c>
      <c r="ID82" s="90">
        <f t="shared" si="223"/>
        <v>5.0476712701397412E-2</v>
      </c>
      <c r="IE82" s="90">
        <f t="shared" si="223"/>
        <v>3.3687264572856007E-2</v>
      </c>
      <c r="IF82" s="90">
        <f t="shared" si="223"/>
        <v>4.1183548975999178E-2</v>
      </c>
      <c r="IG82" s="90">
        <f t="shared" si="223"/>
        <v>1.2594086363857837E-2</v>
      </c>
      <c r="IH82" s="90">
        <f t="shared" si="223"/>
        <v>1.639594093778823E-2</v>
      </c>
      <c r="II82" s="90">
        <f t="shared" si="223"/>
        <v>1.6028837190364522E-3</v>
      </c>
      <c r="IJ82" s="673">
        <f t="shared" si="223"/>
        <v>9.2010064186981867E-3</v>
      </c>
      <c r="IK82" s="686"/>
      <c r="IL82" s="687"/>
      <c r="IM82" s="687"/>
      <c r="IN82" s="687"/>
      <c r="IO82" s="687"/>
      <c r="IP82" s="687"/>
      <c r="IQ82" s="687"/>
      <c r="IR82" s="687"/>
      <c r="IS82" s="687"/>
      <c r="IT82" s="687"/>
      <c r="IU82" s="687"/>
      <c r="IV82" s="687"/>
      <c r="IW82" s="687"/>
      <c r="IX82" s="687"/>
      <c r="IY82" s="687"/>
      <c r="IZ82" s="687"/>
      <c r="JA82" s="687"/>
      <c r="JB82" s="687"/>
      <c r="JC82" s="687"/>
      <c r="JD82" s="688"/>
      <c r="JF82" s="624">
        <f t="shared" ref="JF82:JT98" si="231">+(BY82*1000000)/AK82</f>
        <v>0</v>
      </c>
      <c r="JG82" s="625">
        <f t="shared" si="231"/>
        <v>0</v>
      </c>
      <c r="JH82" s="625">
        <f t="shared" si="231"/>
        <v>0</v>
      </c>
      <c r="JI82" s="625">
        <f t="shared" si="231"/>
        <v>0</v>
      </c>
      <c r="JJ82" s="625">
        <f t="shared" si="231"/>
        <v>0</v>
      </c>
      <c r="JK82" s="625">
        <f t="shared" si="231"/>
        <v>0</v>
      </c>
      <c r="JL82" s="625">
        <f t="shared" si="231"/>
        <v>0</v>
      </c>
      <c r="JM82" s="625">
        <f t="shared" si="231"/>
        <v>0</v>
      </c>
      <c r="JN82" s="625">
        <f t="shared" si="231"/>
        <v>0</v>
      </c>
      <c r="JO82" s="625">
        <f t="shared" si="231"/>
        <v>0</v>
      </c>
      <c r="JP82" s="625">
        <f t="shared" si="231"/>
        <v>0</v>
      </c>
      <c r="JQ82" s="625">
        <f t="shared" si="231"/>
        <v>0</v>
      </c>
      <c r="JR82" s="625">
        <f t="shared" si="231"/>
        <v>0</v>
      </c>
      <c r="JS82" s="625">
        <f t="shared" si="231"/>
        <v>0</v>
      </c>
      <c r="JT82" s="625">
        <f t="shared" si="231"/>
        <v>0</v>
      </c>
      <c r="JU82" s="625">
        <f t="shared" si="228"/>
        <v>0</v>
      </c>
      <c r="JV82" s="625">
        <f t="shared" si="209"/>
        <v>0</v>
      </c>
      <c r="JW82" s="625">
        <f t="shared" si="209"/>
        <v>0</v>
      </c>
      <c r="JX82" s="625">
        <f t="shared" si="209"/>
        <v>0</v>
      </c>
      <c r="JY82" s="626">
        <f t="shared" si="209"/>
        <v>37580.830876361848</v>
      </c>
      <c r="JZ82" s="642">
        <f t="shared" si="210"/>
        <v>0</v>
      </c>
      <c r="KA82" s="625">
        <f t="shared" si="210"/>
        <v>0</v>
      </c>
      <c r="KB82" s="625">
        <f t="shared" si="211"/>
        <v>0</v>
      </c>
      <c r="KC82" s="625">
        <f t="shared" si="211"/>
        <v>0</v>
      </c>
      <c r="KD82" s="625">
        <f t="shared" si="212"/>
        <v>0</v>
      </c>
      <c r="KE82" s="645">
        <f t="shared" si="212"/>
        <v>2948.9143478888213</v>
      </c>
      <c r="KF82" s="624">
        <f t="shared" si="195"/>
        <v>0</v>
      </c>
      <c r="KG82" s="625">
        <f t="shared" si="196"/>
        <v>0</v>
      </c>
      <c r="KH82" s="626">
        <f t="shared" si="197"/>
        <v>1570.7842326531472</v>
      </c>
    </row>
    <row r="83" spans="1:294" s="649" customFormat="1" ht="14.4">
      <c r="A83" s="510" t="s">
        <v>93</v>
      </c>
      <c r="B83" s="538">
        <v>21596</v>
      </c>
      <c r="C83" s="526">
        <f t="shared" si="198"/>
        <v>1740</v>
      </c>
      <c r="D83" s="517">
        <f t="shared" si="199"/>
        <v>53</v>
      </c>
      <c r="E83" s="495">
        <f t="shared" si="217"/>
        <v>7.3584615157670655E-3</v>
      </c>
      <c r="F83" s="208">
        <f t="shared" si="161"/>
        <v>7.6634561955917765E-2</v>
      </c>
      <c r="G83" s="30">
        <f t="shared" si="162"/>
        <v>4.3520196600432648</v>
      </c>
      <c r="H83" s="29">
        <f t="shared" si="163"/>
        <v>0.33351512027095775</v>
      </c>
      <c r="I83" s="33">
        <f t="shared" si="164"/>
        <v>0.35064429563230604</v>
      </c>
      <c r="J83" s="353">
        <f t="shared" si="165"/>
        <v>0.37288590686109196</v>
      </c>
      <c r="K83" s="581">
        <f t="shared" si="202"/>
        <v>6.5815256953502769E-3</v>
      </c>
      <c r="L83" s="354">
        <f t="shared" si="218"/>
        <v>4.8657667943034086</v>
      </c>
      <c r="M83" s="355">
        <f t="shared" si="166"/>
        <v>0.3920371467905136</v>
      </c>
      <c r="N83" s="826"/>
      <c r="O83" s="364" t="s">
        <v>226</v>
      </c>
      <c r="P83" s="20" t="s">
        <v>236</v>
      </c>
      <c r="Q83" s="20"/>
      <c r="R83" s="20"/>
      <c r="S83" s="166">
        <f t="shared" si="167"/>
        <v>1740</v>
      </c>
      <c r="T83" s="167">
        <f t="shared" si="168"/>
        <v>8057.0476014076685</v>
      </c>
      <c r="U83" s="166">
        <f t="shared" si="169"/>
        <v>33</v>
      </c>
      <c r="V83" s="168">
        <f t="shared" si="170"/>
        <v>1.9332161687170474E-2</v>
      </c>
      <c r="W83" s="167">
        <f t="shared" si="171"/>
        <v>152.80607519911095</v>
      </c>
      <c r="X83" s="166">
        <f t="shared" si="172"/>
        <v>85</v>
      </c>
      <c r="Y83" s="168">
        <f t="shared" si="173"/>
        <v>5.1359516616314202E-2</v>
      </c>
      <c r="Z83" s="167">
        <f t="shared" si="174"/>
        <v>393.59140581589185</v>
      </c>
      <c r="AA83" s="166">
        <f t="shared" si="175"/>
        <v>53</v>
      </c>
      <c r="AB83" s="167">
        <f t="shared" si="176"/>
        <v>2454.1581774402666</v>
      </c>
      <c r="AC83" s="169">
        <f t="shared" si="177"/>
        <v>3.0459770114942528E-2</v>
      </c>
      <c r="AD83" s="166">
        <f t="shared" si="178"/>
        <v>0</v>
      </c>
      <c r="AE83" s="168">
        <f t="shared" si="179"/>
        <v>0</v>
      </c>
      <c r="AF83" s="167">
        <f t="shared" si="180"/>
        <v>0</v>
      </c>
      <c r="AG83" s="166">
        <f t="shared" si="181"/>
        <v>1</v>
      </c>
      <c r="AH83" s="168">
        <f t="shared" si="182"/>
        <v>1.9230769230769232E-2</v>
      </c>
      <c r="AI83" s="365">
        <f t="shared" si="183"/>
        <v>46.304871272457859</v>
      </c>
      <c r="AJ83" s="830"/>
      <c r="AK83" s="85">
        <v>1899.6091172747724</v>
      </c>
      <c r="AL83" s="62">
        <v>1833.9289162701559</v>
      </c>
      <c r="AM83" s="62">
        <v>1783.1719444923297</v>
      </c>
      <c r="AN83" s="62">
        <v>1711.1973972532041</v>
      </c>
      <c r="AO83" s="62">
        <v>1337.4148606909325</v>
      </c>
      <c r="AP83" s="62">
        <v>1387.396028840596</v>
      </c>
      <c r="AQ83" s="62">
        <v>1348.4831418434374</v>
      </c>
      <c r="AR83" s="62">
        <v>1361.3255707669186</v>
      </c>
      <c r="AS83" s="62">
        <v>1347.58957200844</v>
      </c>
      <c r="AT83" s="62">
        <v>1441.0133291550117</v>
      </c>
      <c r="AU83" s="62">
        <v>1038.2980519472503</v>
      </c>
      <c r="AV83" s="62">
        <v>1101.6247130497036</v>
      </c>
      <c r="AW83" s="62">
        <v>886.53233384232976</v>
      </c>
      <c r="AX83" s="62">
        <v>1011.7460541649031</v>
      </c>
      <c r="AY83" s="62">
        <v>561.75306918865545</v>
      </c>
      <c r="AZ83" s="62">
        <v>787.62976670456328</v>
      </c>
      <c r="BA83" s="62">
        <v>220.42737788390755</v>
      </c>
      <c r="BB83" s="62">
        <v>383.59604529010278</v>
      </c>
      <c r="BC83" s="62">
        <v>29.720545332661693</v>
      </c>
      <c r="BD83" s="86">
        <v>123.54224105080934</v>
      </c>
      <c r="BE83" s="258">
        <v>2.0000000000000002E-5</v>
      </c>
      <c r="BF83" s="43">
        <v>2.0000000000000002E-5</v>
      </c>
      <c r="BG83" s="53">
        <v>5.0000000000000002E-5</v>
      </c>
      <c r="BH83" s="53">
        <v>4.0000000000000003E-5</v>
      </c>
      <c r="BI83" s="53">
        <v>1.2518952302791728E-4</v>
      </c>
      <c r="BJ83" s="53">
        <v>1.2406223545552731E-4</v>
      </c>
      <c r="BK83" s="53">
        <v>3.4000000000000002E-4</v>
      </c>
      <c r="BL83" s="53">
        <v>1.8000000000000001E-4</v>
      </c>
      <c r="BM83" s="53">
        <v>8.9999999999999998E-4</v>
      </c>
      <c r="BN83" s="53">
        <v>5.0000000000000001E-4</v>
      </c>
      <c r="BO83" s="53">
        <v>3.8E-3</v>
      </c>
      <c r="BP83" s="53">
        <v>2E-3</v>
      </c>
      <c r="BQ83" s="53">
        <v>1.6199999999999999E-2</v>
      </c>
      <c r="BR83" s="53">
        <v>6.1999999999999998E-3</v>
      </c>
      <c r="BS83" s="53">
        <v>6.1100000000000002E-2</v>
      </c>
      <c r="BT83" s="53">
        <v>2.6800000000000001E-2</v>
      </c>
      <c r="BU83" s="53">
        <v>0.1421</v>
      </c>
      <c r="BV83" s="53">
        <v>5.4699999999999999E-2</v>
      </c>
      <c r="BW83" s="53">
        <v>0.27589999999999998</v>
      </c>
      <c r="BX83" s="54">
        <v>0.1051</v>
      </c>
      <c r="BY83" s="64">
        <f>+Fall_Hoy!B83</f>
        <v>0</v>
      </c>
      <c r="BZ83" s="61">
        <f>+Fall_Hoy!C83</f>
        <v>0</v>
      </c>
      <c r="CA83" s="61">
        <f>+Fall_Hoy!D83</f>
        <v>0</v>
      </c>
      <c r="CB83" s="61">
        <f>+Fall_Hoy!E83</f>
        <v>0</v>
      </c>
      <c r="CC83" s="61">
        <f>+Fall_Hoy!F83</f>
        <v>0</v>
      </c>
      <c r="CD83" s="61">
        <f>+Fall_Hoy!G83</f>
        <v>0</v>
      </c>
      <c r="CE83" s="61">
        <f>+Fall_Hoy!H83</f>
        <v>0</v>
      </c>
      <c r="CF83" s="61">
        <f>+Fall_Hoy!I83</f>
        <v>1</v>
      </c>
      <c r="CG83" s="61">
        <f>+Fall_Hoy!J83</f>
        <v>2</v>
      </c>
      <c r="CH83" s="61">
        <f>+Fall_Hoy!K83</f>
        <v>1</v>
      </c>
      <c r="CI83" s="61">
        <f>+Fall_Hoy!L83</f>
        <v>1</v>
      </c>
      <c r="CJ83" s="61">
        <f>+Fall_Hoy!M83</f>
        <v>1</v>
      </c>
      <c r="CK83" s="61">
        <f>+Fall_Hoy!N83</f>
        <v>11</v>
      </c>
      <c r="CL83" s="61">
        <f>+Fall_Hoy!O83</f>
        <v>0</v>
      </c>
      <c r="CM83" s="61">
        <f>+Fall_Hoy!P83</f>
        <v>10</v>
      </c>
      <c r="CN83" s="61">
        <f>+Fall_Hoy!Q83</f>
        <v>8</v>
      </c>
      <c r="CO83" s="61">
        <f>+Fall_Hoy!R83</f>
        <v>6</v>
      </c>
      <c r="CP83" s="61">
        <f>+Fall_Hoy!S83</f>
        <v>4</v>
      </c>
      <c r="CQ83" s="61">
        <f>+Fall_Hoy!T83</f>
        <v>0</v>
      </c>
      <c r="CR83" s="66">
        <f>+Fall_Hoy!U83</f>
        <v>4</v>
      </c>
      <c r="CS83" s="75">
        <f t="shared" si="184"/>
        <v>0.29134886855057851</v>
      </c>
      <c r="CT83" s="76">
        <f t="shared" si="184"/>
        <v>0.3789946435563501</v>
      </c>
      <c r="CU83" s="76">
        <f t="shared" si="185"/>
        <v>0.7</v>
      </c>
      <c r="CV83" s="76">
        <f t="shared" si="185"/>
        <v>6.1280199457931075E-2</v>
      </c>
      <c r="CW83" s="76">
        <f t="shared" si="229"/>
        <v>0.11739065013745323</v>
      </c>
      <c r="CX83" s="76">
        <f t="shared" si="126"/>
        <v>0.13190177584184629</v>
      </c>
      <c r="CY83" s="76">
        <f t="shared" si="127"/>
        <v>0.10530350405855247</v>
      </c>
      <c r="CZ83" s="76">
        <f t="shared" si="128"/>
        <v>0.7</v>
      </c>
      <c r="DA83" s="76">
        <f t="shared" si="129"/>
        <v>0.7</v>
      </c>
      <c r="DB83" s="76">
        <f t="shared" si="130"/>
        <v>0.7</v>
      </c>
      <c r="DC83" s="76">
        <f t="shared" si="131"/>
        <v>0.25345120723602355</v>
      </c>
      <c r="DD83" s="76">
        <f t="shared" si="132"/>
        <v>0.45387507567419716</v>
      </c>
      <c r="DE83" s="76">
        <f t="shared" si="133"/>
        <v>0.7</v>
      </c>
      <c r="DF83" s="76">
        <f t="shared" si="134"/>
        <v>6.1280199457931075E-2</v>
      </c>
      <c r="DG83" s="76">
        <f t="shared" si="135"/>
        <v>0.29134886855057851</v>
      </c>
      <c r="DH83" s="76">
        <f t="shared" si="136"/>
        <v>0.3789946435563501</v>
      </c>
      <c r="DI83" s="76">
        <f t="shared" si="137"/>
        <v>0.19155418202356239</v>
      </c>
      <c r="DJ83" s="76">
        <f t="shared" si="138"/>
        <v>0.19063320254168636</v>
      </c>
      <c r="DK83" s="76">
        <f t="shared" si="139"/>
        <v>0.1009402743597413</v>
      </c>
      <c r="DL83" s="316">
        <f t="shared" si="140"/>
        <v>0.3080646029488357</v>
      </c>
      <c r="DM83" s="85">
        <f>+'Cas_-14'!B82</f>
        <v>9</v>
      </c>
      <c r="DN83" s="62">
        <f>+'Cas_-14'!C82</f>
        <v>10</v>
      </c>
      <c r="DO83" s="62">
        <f>+'Cas_-14'!D82</f>
        <v>62</v>
      </c>
      <c r="DP83" s="62">
        <f>+'Cas_-14'!E82</f>
        <v>82</v>
      </c>
      <c r="DQ83" s="62">
        <f>+'Cas_-14'!F82</f>
        <v>157</v>
      </c>
      <c r="DR83" s="62">
        <f>+'Cas_-14'!G82</f>
        <v>183</v>
      </c>
      <c r="DS83" s="62">
        <f>+'Cas_-14'!H82</f>
        <v>142</v>
      </c>
      <c r="DT83" s="62">
        <f>+'Cas_-14'!I82</f>
        <v>203</v>
      </c>
      <c r="DU83" s="62">
        <f>+'Cas_-14'!J82</f>
        <v>126</v>
      </c>
      <c r="DV83" s="62">
        <f>+'Cas_-14'!K82</f>
        <v>146</v>
      </c>
      <c r="DW83" s="62">
        <f>+'Cas_-14'!L82</f>
        <v>109</v>
      </c>
      <c r="DX83" s="62">
        <f>+'Cas_-14'!M82</f>
        <v>113</v>
      </c>
      <c r="DY83" s="62">
        <f>+'Cas_-14'!N82</f>
        <v>82</v>
      </c>
      <c r="DZ83" s="62">
        <f>+'Cas_-14'!O82</f>
        <v>62</v>
      </c>
      <c r="EA83" s="62">
        <f>+'Cas_-14'!P82</f>
        <v>48</v>
      </c>
      <c r="EB83" s="62">
        <f>+'Cas_-14'!Q82</f>
        <v>47</v>
      </c>
      <c r="EC83" s="62">
        <f>+'Cas_-14'!R82</f>
        <v>16</v>
      </c>
      <c r="ED83" s="62">
        <f>+'Cas_-14'!S82</f>
        <v>24</v>
      </c>
      <c r="EE83" s="62">
        <f>+'Cas_-14'!T82</f>
        <v>3</v>
      </c>
      <c r="EF83" s="86">
        <f>+'Cas_-14'!U82</f>
        <v>13</v>
      </c>
      <c r="EG83" s="201">
        <f t="shared" si="215"/>
        <v>4.737816805655065E-3</v>
      </c>
      <c r="EH83" s="91">
        <f t="shared" si="215"/>
        <v>5.4527740477193611E-3</v>
      </c>
      <c r="EI83" s="91">
        <f t="shared" si="215"/>
        <v>3.476950172500131E-2</v>
      </c>
      <c r="EJ83" s="91">
        <f t="shared" si="215"/>
        <v>4.791966147893021E-2</v>
      </c>
      <c r="EK83" s="91">
        <f t="shared" si="215"/>
        <v>0.11739065013745323</v>
      </c>
      <c r="EL83" s="91">
        <f t="shared" si="215"/>
        <v>0.13190177584184629</v>
      </c>
      <c r="EM83" s="91">
        <f t="shared" si="215"/>
        <v>0.10530350405855247</v>
      </c>
      <c r="EN83" s="91">
        <f t="shared" si="215"/>
        <v>0.14911936156876682</v>
      </c>
      <c r="EO83" s="91">
        <f t="shared" si="215"/>
        <v>9.3500278287409352E-2</v>
      </c>
      <c r="EP83" s="91">
        <f t="shared" si="215"/>
        <v>0.10131759161840105</v>
      </c>
      <c r="EQ83" s="91">
        <f t="shared" si="215"/>
        <v>0.10497949003716096</v>
      </c>
      <c r="ER83" s="91">
        <f t="shared" si="215"/>
        <v>0.10257576710236857</v>
      </c>
      <c r="ES83" s="91">
        <f t="shared" si="215"/>
        <v>9.2495216327421331E-2</v>
      </c>
      <c r="ET83" s="91">
        <f t="shared" si="215"/>
        <v>6.1280199457931075E-2</v>
      </c>
      <c r="EU83" s="91">
        <f t="shared" si="215"/>
        <v>8.5446796168513667E-2</v>
      </c>
      <c r="EV83" s="91">
        <f t="shared" si="215"/>
        <v>5.9672706627947325E-2</v>
      </c>
      <c r="EW83" s="91">
        <f t="shared" si="230"/>
        <v>7.2586264708128581E-2</v>
      </c>
      <c r="EX83" s="91">
        <f t="shared" si="230"/>
        <v>6.2565817074181462E-2</v>
      </c>
      <c r="EY83" s="91">
        <f t="shared" si="230"/>
        <v>0.1009402743597413</v>
      </c>
      <c r="EZ83" s="100">
        <f t="shared" si="230"/>
        <v>0.10522716675224855</v>
      </c>
      <c r="FA83" s="119">
        <f t="shared" si="200"/>
        <v>3.409710856519367</v>
      </c>
      <c r="FB83" s="120">
        <f t="shared" si="200"/>
        <v>6.3512226103524929</v>
      </c>
      <c r="FC83" s="120">
        <f t="shared" si="219"/>
        <v>7.5679589474345219</v>
      </c>
      <c r="FD83" s="120">
        <f t="shared" si="219"/>
        <v>1</v>
      </c>
      <c r="FE83" s="120">
        <f t="shared" si="216"/>
        <v>1</v>
      </c>
      <c r="FF83" s="120">
        <f t="shared" si="216"/>
        <v>1</v>
      </c>
      <c r="FG83" s="120">
        <f t="shared" si="216"/>
        <v>1</v>
      </c>
      <c r="FH83" s="120">
        <f t="shared" si="216"/>
        <v>4.694226106092823</v>
      </c>
      <c r="FI83" s="120">
        <f t="shared" si="216"/>
        <v>7.4866087333802218</v>
      </c>
      <c r="FJ83" s="120">
        <f t="shared" si="216"/>
        <v>6.9089680164966305</v>
      </c>
      <c r="FK83" s="120">
        <f t="shared" si="216"/>
        <v>2.4142926122646062</v>
      </c>
      <c r="FL83" s="120">
        <f t="shared" si="216"/>
        <v>4.4247787610619467</v>
      </c>
      <c r="FM83" s="120">
        <f t="shared" si="216"/>
        <v>7.5679589474345219</v>
      </c>
      <c r="FN83" s="120">
        <f t="shared" si="216"/>
        <v>1</v>
      </c>
      <c r="FO83" s="120">
        <f t="shared" si="216"/>
        <v>3.409710856519367</v>
      </c>
      <c r="FP83" s="120">
        <f t="shared" si="216"/>
        <v>6.3512226103524929</v>
      </c>
      <c r="FQ83" s="120">
        <f t="shared" si="216"/>
        <v>2.6389866291344122</v>
      </c>
      <c r="FR83" s="120">
        <f t="shared" si="216"/>
        <v>3.0469226081657528</v>
      </c>
      <c r="FS83" s="120">
        <f t="shared" si="216"/>
        <v>1</v>
      </c>
      <c r="FT83" s="321">
        <f t="shared" si="121"/>
        <v>2.9276147259020715</v>
      </c>
      <c r="FU83" s="85">
        <f>+Cas_Hoy!B82</f>
        <v>11</v>
      </c>
      <c r="FV83" s="62">
        <f>+Cas_Hoy!C82</f>
        <v>11</v>
      </c>
      <c r="FW83" s="62">
        <f>+Cas_Hoy!D82</f>
        <v>65</v>
      </c>
      <c r="FX83" s="62">
        <f>+Cas_Hoy!E82</f>
        <v>83</v>
      </c>
      <c r="FY83" s="62">
        <f>+Cas_Hoy!F82</f>
        <v>162</v>
      </c>
      <c r="FZ83" s="62">
        <f>+Cas_Hoy!G82</f>
        <v>191</v>
      </c>
      <c r="GA83" s="62">
        <f>+Cas_Hoy!H82</f>
        <v>152</v>
      </c>
      <c r="GB83" s="62">
        <f>+Cas_Hoy!I82</f>
        <v>215</v>
      </c>
      <c r="GC83" s="62">
        <f>+Cas_Hoy!J82</f>
        <v>135</v>
      </c>
      <c r="GD83" s="62">
        <f>+Cas_Hoy!K82</f>
        <v>155</v>
      </c>
      <c r="GE83" s="62">
        <f>+Cas_Hoy!L82</f>
        <v>111</v>
      </c>
      <c r="GF83" s="62">
        <f>+Cas_Hoy!M82</f>
        <v>120</v>
      </c>
      <c r="GG83" s="62">
        <f>+Cas_Hoy!N82</f>
        <v>87</v>
      </c>
      <c r="GH83" s="62">
        <f>+Cas_Hoy!O82</f>
        <v>67</v>
      </c>
      <c r="GI83" s="62">
        <f>+Cas_Hoy!P82</f>
        <v>49</v>
      </c>
      <c r="GJ83" s="62">
        <f>+Cas_Hoy!Q82</f>
        <v>49</v>
      </c>
      <c r="GK83" s="62">
        <f>+Cas_Hoy!R82</f>
        <v>17</v>
      </c>
      <c r="GL83" s="62">
        <f>+Cas_Hoy!S82</f>
        <v>25</v>
      </c>
      <c r="GM83" s="62">
        <f>+Cas_Hoy!T82</f>
        <v>4</v>
      </c>
      <c r="GN83" s="590">
        <f>+Cas_Hoy!U82</f>
        <v>13</v>
      </c>
      <c r="GO83" s="543">
        <f t="shared" si="220"/>
        <v>0.29741863664538226</v>
      </c>
      <c r="GP83" s="112">
        <f t="shared" si="220"/>
        <v>0.3951220751970459</v>
      </c>
      <c r="GQ83" s="112">
        <f t="shared" si="221"/>
        <v>0.7</v>
      </c>
      <c r="GR83" s="112">
        <f t="shared" si="221"/>
        <v>6.6222151027119064E-2</v>
      </c>
      <c r="GS83" s="323">
        <f t="shared" si="227"/>
        <v>0.12112920587431479</v>
      </c>
      <c r="GT83" s="323">
        <f t="shared" si="227"/>
        <v>0.13766797369285597</v>
      </c>
      <c r="GU83" s="323">
        <f t="shared" si="227"/>
        <v>0.11271924378098575</v>
      </c>
      <c r="GV83" s="323">
        <f t="shared" si="227"/>
        <v>0.7</v>
      </c>
      <c r="GW83" s="323">
        <f t="shared" si="227"/>
        <v>0.7</v>
      </c>
      <c r="GX83" s="323">
        <f t="shared" si="227"/>
        <v>0.7</v>
      </c>
      <c r="GY83" s="323">
        <f t="shared" si="227"/>
        <v>0.25810168810273959</v>
      </c>
      <c r="GZ83" s="323">
        <f t="shared" si="227"/>
        <v>0.48199123080445722</v>
      </c>
      <c r="HA83" s="323">
        <f t="shared" si="227"/>
        <v>0.7</v>
      </c>
      <c r="HB83" s="323">
        <f t="shared" si="225"/>
        <v>6.6222151027119064E-2</v>
      </c>
      <c r="HC83" s="323">
        <f t="shared" si="222"/>
        <v>0.29741863664538226</v>
      </c>
      <c r="HD83" s="323">
        <f t="shared" si="222"/>
        <v>0.3951220751970459</v>
      </c>
      <c r="HE83" s="323">
        <f t="shared" si="222"/>
        <v>0.20352631840003504</v>
      </c>
      <c r="HF83" s="323">
        <f t="shared" si="222"/>
        <v>0.19857625264758999</v>
      </c>
      <c r="HG83" s="323">
        <f t="shared" si="222"/>
        <v>0.13458703247965506</v>
      </c>
      <c r="HH83" s="327">
        <f t="shared" si="222"/>
        <v>0.3080646029488357</v>
      </c>
      <c r="HI83" s="241">
        <f>+CyF_Tot!B82</f>
        <v>0</v>
      </c>
      <c r="HJ83" s="149">
        <f>+CyF_Tot!C82</f>
        <v>1655</v>
      </c>
      <c r="HK83" s="149">
        <f>+CyF_Tot!D82</f>
        <v>1707</v>
      </c>
      <c r="HL83" s="149">
        <f>+CyF_Tot!E82</f>
        <v>1740</v>
      </c>
      <c r="HM83" s="149">
        <f>+CyF_Tot!F82</f>
        <v>0</v>
      </c>
      <c r="HN83" s="149">
        <f>+CyF_Tot!G82</f>
        <v>52</v>
      </c>
      <c r="HO83" s="149">
        <f>+CyF_Tot!H82</f>
        <v>53</v>
      </c>
      <c r="HP83" s="557">
        <f>+CyF_Tot!I82</f>
        <v>53</v>
      </c>
      <c r="HQ83" s="93">
        <f t="shared" si="226"/>
        <v>8.7961155643395642E-2</v>
      </c>
      <c r="HR83" s="90">
        <f t="shared" si="226"/>
        <v>8.4919842390727723E-2</v>
      </c>
      <c r="HS83" s="90">
        <f t="shared" si="226"/>
        <v>8.2569547346375699E-2</v>
      </c>
      <c r="HT83" s="90">
        <f t="shared" si="224"/>
        <v>7.9236775201574558E-2</v>
      </c>
      <c r="HU83" s="90">
        <f t="shared" si="224"/>
        <v>6.1928822962165793E-2</v>
      </c>
      <c r="HV83" s="90">
        <f t="shared" si="224"/>
        <v>6.424319451938304E-2</v>
      </c>
      <c r="HW83" s="90">
        <f t="shared" si="224"/>
        <v>6.2441338296139903E-2</v>
      </c>
      <c r="HX83" s="90">
        <f t="shared" si="224"/>
        <v>6.3036005314267396E-2</v>
      </c>
      <c r="HY83" s="90">
        <f t="shared" si="224"/>
        <v>6.2399961659957398E-2</v>
      </c>
      <c r="HZ83" s="90">
        <f t="shared" si="224"/>
        <v>6.6725936708418768E-2</v>
      </c>
      <c r="IA83" s="90">
        <f t="shared" si="224"/>
        <v>4.8078257637861194E-2</v>
      </c>
      <c r="IB83" s="90">
        <f t="shared" si="223"/>
        <v>5.1010590528324858E-2</v>
      </c>
      <c r="IC83" s="90">
        <f t="shared" si="223"/>
        <v>4.1050765597440718E-2</v>
      </c>
      <c r="ID83" s="90">
        <f t="shared" si="223"/>
        <v>4.6848770798523016E-2</v>
      </c>
      <c r="IE83" s="90">
        <f t="shared" si="223"/>
        <v>2.6011903555688807E-2</v>
      </c>
      <c r="IF83" s="90">
        <f t="shared" si="223"/>
        <v>3.647109495761082E-2</v>
      </c>
      <c r="IG83" s="90">
        <f t="shared" si="223"/>
        <v>1.0206861357839764E-2</v>
      </c>
      <c r="IH83" s="90">
        <f t="shared" si="223"/>
        <v>1.7762365497782127E-2</v>
      </c>
      <c r="II83" s="90">
        <f t="shared" si="223"/>
        <v>1.376206025776148E-3</v>
      </c>
      <c r="IJ83" s="673">
        <f t="shared" si="223"/>
        <v>5.720607568568686E-3</v>
      </c>
      <c r="IK83" s="686"/>
      <c r="IL83" s="687"/>
      <c r="IM83" s="687"/>
      <c r="IN83" s="687"/>
      <c r="IO83" s="687"/>
      <c r="IP83" s="687"/>
      <c r="IQ83" s="687"/>
      <c r="IR83" s="687"/>
      <c r="IS83" s="687"/>
      <c r="IT83" s="687"/>
      <c r="IU83" s="687"/>
      <c r="IV83" s="687"/>
      <c r="IW83" s="687"/>
      <c r="IX83" s="687"/>
      <c r="IY83" s="687"/>
      <c r="IZ83" s="687"/>
      <c r="JA83" s="687"/>
      <c r="JB83" s="687"/>
      <c r="JC83" s="687"/>
      <c r="JD83" s="688"/>
      <c r="JF83" s="624">
        <f t="shared" si="231"/>
        <v>0</v>
      </c>
      <c r="JG83" s="625">
        <f t="shared" si="231"/>
        <v>0</v>
      </c>
      <c r="JH83" s="625">
        <f t="shared" si="231"/>
        <v>0</v>
      </c>
      <c r="JI83" s="625">
        <f t="shared" si="231"/>
        <v>0</v>
      </c>
      <c r="JJ83" s="625">
        <f t="shared" si="231"/>
        <v>0</v>
      </c>
      <c r="JK83" s="625">
        <f t="shared" si="231"/>
        <v>0</v>
      </c>
      <c r="JL83" s="625">
        <f t="shared" si="231"/>
        <v>0</v>
      </c>
      <c r="JM83" s="625">
        <f t="shared" si="231"/>
        <v>734.57813580673314</v>
      </c>
      <c r="JN83" s="625">
        <f t="shared" si="231"/>
        <v>1484.1314013874501</v>
      </c>
      <c r="JO83" s="625">
        <f t="shared" si="231"/>
        <v>693.9561069753496</v>
      </c>
      <c r="JP83" s="625">
        <f t="shared" si="231"/>
        <v>963.11458749688961</v>
      </c>
      <c r="JQ83" s="625">
        <f t="shared" si="231"/>
        <v>907.75015134839441</v>
      </c>
      <c r="JR83" s="625">
        <f t="shared" si="231"/>
        <v>12407.894873190666</v>
      </c>
      <c r="JS83" s="625">
        <f t="shared" si="231"/>
        <v>0</v>
      </c>
      <c r="JT83" s="625">
        <f t="shared" si="231"/>
        <v>17801.415868440348</v>
      </c>
      <c r="JU83" s="625">
        <f t="shared" si="228"/>
        <v>10157.056447310184</v>
      </c>
      <c r="JV83" s="625">
        <f t="shared" si="209"/>
        <v>27219.849265548215</v>
      </c>
      <c r="JW83" s="625">
        <f t="shared" si="209"/>
        <v>10427.636179030245</v>
      </c>
      <c r="JX83" s="625">
        <f t="shared" si="209"/>
        <v>0</v>
      </c>
      <c r="JY83" s="626">
        <f t="shared" si="209"/>
        <v>32377.58976992263</v>
      </c>
      <c r="JZ83" s="642">
        <f t="shared" si="210"/>
        <v>0</v>
      </c>
      <c r="KA83" s="625">
        <f t="shared" si="210"/>
        <v>0</v>
      </c>
      <c r="KB83" s="625">
        <f t="shared" si="211"/>
        <v>803.34819120672455</v>
      </c>
      <c r="KC83" s="625">
        <f t="shared" si="211"/>
        <v>768.44978524696046</v>
      </c>
      <c r="KD83" s="625">
        <f t="shared" si="212"/>
        <v>15897.003186844337</v>
      </c>
      <c r="KE83" s="645">
        <f t="shared" si="212"/>
        <v>6936.8749794256655</v>
      </c>
      <c r="KF83" s="624">
        <f t="shared" si="195"/>
        <v>0</v>
      </c>
      <c r="KG83" s="625">
        <f t="shared" si="196"/>
        <v>785.51156606547784</v>
      </c>
      <c r="KH83" s="626">
        <f t="shared" si="197"/>
        <v>10736.720197816214</v>
      </c>
    </row>
    <row r="84" spans="1:294" s="649" customFormat="1" ht="14.4">
      <c r="A84" s="510" t="s">
        <v>94</v>
      </c>
      <c r="B84" s="538">
        <v>10642</v>
      </c>
      <c r="C84" s="526">
        <f t="shared" si="198"/>
        <v>568</v>
      </c>
      <c r="D84" s="517">
        <f t="shared" si="199"/>
        <v>9</v>
      </c>
      <c r="E84" s="495">
        <f t="shared" si="217"/>
        <v>7.5215350093664713E-3</v>
      </c>
      <c r="F84" s="208">
        <f t="shared" si="161"/>
        <v>4.360082691223454E-2</v>
      </c>
      <c r="G84" s="30">
        <f t="shared" si="162"/>
        <v>2.5788022923490557</v>
      </c>
      <c r="H84" s="29">
        <f t="shared" si="163"/>
        <v>0.11243791238958482</v>
      </c>
      <c r="I84" s="33">
        <f t="shared" si="164"/>
        <v>0.13763951344242281</v>
      </c>
      <c r="J84" s="353">
        <f t="shared" si="165"/>
        <v>0.17241710341000022</v>
      </c>
      <c r="K84" s="581">
        <f t="shared" si="202"/>
        <v>4.9049988527373172E-3</v>
      </c>
      <c r="L84" s="354">
        <f t="shared" si="218"/>
        <v>3.9544457208819446</v>
      </c>
      <c r="M84" s="355">
        <f t="shared" si="166"/>
        <v>0.21031913907340544</v>
      </c>
      <c r="N84" s="826"/>
      <c r="O84" s="364" t="s">
        <v>226</v>
      </c>
      <c r="P84" s="20" t="s">
        <v>237</v>
      </c>
      <c r="Q84" s="20"/>
      <c r="R84" s="20"/>
      <c r="S84" s="166">
        <f t="shared" si="167"/>
        <v>568</v>
      </c>
      <c r="T84" s="167">
        <f t="shared" si="168"/>
        <v>5337.3426047735384</v>
      </c>
      <c r="U84" s="166">
        <f t="shared" si="169"/>
        <v>50</v>
      </c>
      <c r="V84" s="168">
        <f t="shared" si="170"/>
        <v>9.6525096525096526E-2</v>
      </c>
      <c r="W84" s="167">
        <f t="shared" si="171"/>
        <v>469.83649689907912</v>
      </c>
      <c r="X84" s="166">
        <f t="shared" si="172"/>
        <v>104</v>
      </c>
      <c r="Y84" s="168">
        <f t="shared" si="173"/>
        <v>0.22413793103448276</v>
      </c>
      <c r="Z84" s="167">
        <f t="shared" si="174"/>
        <v>977.25991355008455</v>
      </c>
      <c r="AA84" s="166">
        <f t="shared" si="175"/>
        <v>9</v>
      </c>
      <c r="AB84" s="167">
        <f t="shared" si="176"/>
        <v>845.70569441834243</v>
      </c>
      <c r="AC84" s="169">
        <f t="shared" si="177"/>
        <v>1.5845070422535211E-2</v>
      </c>
      <c r="AD84" s="166">
        <f t="shared" si="178"/>
        <v>0</v>
      </c>
      <c r="AE84" s="168">
        <f t="shared" si="179"/>
        <v>0</v>
      </c>
      <c r="AF84" s="167">
        <f t="shared" si="180"/>
        <v>0</v>
      </c>
      <c r="AG84" s="166">
        <f t="shared" si="181"/>
        <v>0</v>
      </c>
      <c r="AH84" s="168">
        <f t="shared" si="182"/>
        <v>0</v>
      </c>
      <c r="AI84" s="365">
        <f t="shared" si="183"/>
        <v>0</v>
      </c>
      <c r="AJ84" s="830"/>
      <c r="AK84" s="85">
        <v>775.43058918296833</v>
      </c>
      <c r="AL84" s="62">
        <v>771.01768820943153</v>
      </c>
      <c r="AM84" s="62">
        <v>871.33873565161173</v>
      </c>
      <c r="AN84" s="62">
        <v>839.77566470605802</v>
      </c>
      <c r="AO84" s="62">
        <v>595.63152297896988</v>
      </c>
      <c r="AP84" s="62">
        <v>642.47969384903286</v>
      </c>
      <c r="AQ84" s="62">
        <v>707.54994538384153</v>
      </c>
      <c r="AR84" s="62">
        <v>755.98094352124428</v>
      </c>
      <c r="AS84" s="62">
        <v>680.85765126663239</v>
      </c>
      <c r="AT84" s="62">
        <v>701.21819321884493</v>
      </c>
      <c r="AU84" s="62">
        <v>625.75967333125163</v>
      </c>
      <c r="AV84" s="62">
        <v>609.43561787776002</v>
      </c>
      <c r="AW84" s="62">
        <v>513.42029284656508</v>
      </c>
      <c r="AX84" s="62">
        <v>548.99850938809766</v>
      </c>
      <c r="AY84" s="62">
        <v>290.3152468453161</v>
      </c>
      <c r="AZ84" s="62">
        <v>339.81522922551267</v>
      </c>
      <c r="BA84" s="62">
        <v>106.99669225945048</v>
      </c>
      <c r="BB84" s="62">
        <v>172.76820494611087</v>
      </c>
      <c r="BC84" s="62">
        <v>10.699669225945048</v>
      </c>
      <c r="BD84" s="86">
        <v>82.510305148848346</v>
      </c>
      <c r="BE84" s="258">
        <v>2.0000000000000002E-5</v>
      </c>
      <c r="BF84" s="43">
        <v>2.0000000000000002E-5</v>
      </c>
      <c r="BG84" s="53">
        <v>5.0000000000000002E-5</v>
      </c>
      <c r="BH84" s="53">
        <v>4.0000000000000003E-5</v>
      </c>
      <c r="BI84" s="53">
        <v>1.2518952302791728E-4</v>
      </c>
      <c r="BJ84" s="53">
        <v>1.2406223545552731E-4</v>
      </c>
      <c r="BK84" s="53">
        <v>3.4000000000000002E-4</v>
      </c>
      <c r="BL84" s="53">
        <v>1.8000000000000001E-4</v>
      </c>
      <c r="BM84" s="53">
        <v>8.9999999999999998E-4</v>
      </c>
      <c r="BN84" s="53">
        <v>5.0000000000000001E-4</v>
      </c>
      <c r="BO84" s="53">
        <v>3.8E-3</v>
      </c>
      <c r="BP84" s="53">
        <v>2E-3</v>
      </c>
      <c r="BQ84" s="53">
        <v>1.6199999999999999E-2</v>
      </c>
      <c r="BR84" s="53">
        <v>6.1999999999999998E-3</v>
      </c>
      <c r="BS84" s="53">
        <v>6.1100000000000002E-2</v>
      </c>
      <c r="BT84" s="53">
        <v>2.6800000000000001E-2</v>
      </c>
      <c r="BU84" s="53">
        <v>0.1421</v>
      </c>
      <c r="BV84" s="53">
        <v>5.4699999999999999E-2</v>
      </c>
      <c r="BW84" s="53">
        <v>0.27589999999999998</v>
      </c>
      <c r="BX84" s="54">
        <v>0.1051</v>
      </c>
      <c r="BY84" s="64">
        <f>+Fall_Hoy!B84</f>
        <v>0</v>
      </c>
      <c r="BZ84" s="61">
        <f>+Fall_Hoy!C84</f>
        <v>0</v>
      </c>
      <c r="CA84" s="61">
        <f>+Fall_Hoy!D84</f>
        <v>0</v>
      </c>
      <c r="CB84" s="61">
        <f>+Fall_Hoy!E84</f>
        <v>0</v>
      </c>
      <c r="CC84" s="61">
        <f>+Fall_Hoy!F84</f>
        <v>0</v>
      </c>
      <c r="CD84" s="61">
        <f>+Fall_Hoy!G84</f>
        <v>0</v>
      </c>
      <c r="CE84" s="61">
        <f>+Fall_Hoy!H84</f>
        <v>0</v>
      </c>
      <c r="CF84" s="61">
        <f>+Fall_Hoy!I84</f>
        <v>0</v>
      </c>
      <c r="CG84" s="61">
        <f>+Fall_Hoy!J84</f>
        <v>0</v>
      </c>
      <c r="CH84" s="61">
        <f>+Fall_Hoy!K84</f>
        <v>0</v>
      </c>
      <c r="CI84" s="61">
        <f>+Fall_Hoy!L84</f>
        <v>1</v>
      </c>
      <c r="CJ84" s="61">
        <f>+Fall_Hoy!M84</f>
        <v>0</v>
      </c>
      <c r="CK84" s="61">
        <f>+Fall_Hoy!N84</f>
        <v>2</v>
      </c>
      <c r="CL84" s="61">
        <f>+Fall_Hoy!O84</f>
        <v>2</v>
      </c>
      <c r="CM84" s="61">
        <f>+Fall_Hoy!P84</f>
        <v>0</v>
      </c>
      <c r="CN84" s="61">
        <f>+Fall_Hoy!Q84</f>
        <v>0</v>
      </c>
      <c r="CO84" s="61">
        <f>+Fall_Hoy!R84</f>
        <v>1</v>
      </c>
      <c r="CP84" s="61">
        <f>+Fall_Hoy!S84</f>
        <v>2</v>
      </c>
      <c r="CQ84" s="61">
        <f>+Fall_Hoy!T84</f>
        <v>0</v>
      </c>
      <c r="CR84" s="66">
        <f>+Fall_Hoy!U84</f>
        <v>1</v>
      </c>
      <c r="CS84" s="75">
        <f t="shared" si="184"/>
        <v>2.7556251650339633E-2</v>
      </c>
      <c r="CT84" s="76">
        <f t="shared" si="184"/>
        <v>3.5313308433379251E-2</v>
      </c>
      <c r="CU84" s="76">
        <f t="shared" si="185"/>
        <v>0.24045950626332502</v>
      </c>
      <c r="CV84" s="76">
        <f t="shared" si="185"/>
        <v>0.58758018399873624</v>
      </c>
      <c r="CW84" s="76">
        <f t="shared" si="229"/>
        <v>0.10744898067166211</v>
      </c>
      <c r="CX84" s="76">
        <f t="shared" si="126"/>
        <v>7.3154062999917724E-2</v>
      </c>
      <c r="CY84" s="76">
        <f t="shared" si="127"/>
        <v>4.946647261913463E-2</v>
      </c>
      <c r="CZ84" s="76">
        <f t="shared" si="128"/>
        <v>5.6879740644932848E-2</v>
      </c>
      <c r="DA84" s="76">
        <f t="shared" si="129"/>
        <v>3.9655866317681226E-2</v>
      </c>
      <c r="DB84" s="76">
        <f t="shared" si="130"/>
        <v>6.5600123392183213E-2</v>
      </c>
      <c r="DC84" s="76">
        <f t="shared" si="131"/>
        <v>0.42054147295224803</v>
      </c>
      <c r="DD84" s="76">
        <f t="shared" si="132"/>
        <v>6.2352771786341507E-2</v>
      </c>
      <c r="DE84" s="76">
        <f t="shared" si="133"/>
        <v>0.24045950626332502</v>
      </c>
      <c r="DF84" s="76">
        <f t="shared" si="134"/>
        <v>0.58758018399873624</v>
      </c>
      <c r="DG84" s="76">
        <f t="shared" si="135"/>
        <v>2.7556251650339633E-2</v>
      </c>
      <c r="DH84" s="76">
        <f t="shared" si="136"/>
        <v>3.5313308433379251E-2</v>
      </c>
      <c r="DI84" s="76">
        <f t="shared" si="137"/>
        <v>6.5771170389336941E-2</v>
      </c>
      <c r="DJ84" s="76">
        <f t="shared" si="138"/>
        <v>0.21163078767527641</v>
      </c>
      <c r="DK84" s="76">
        <f t="shared" si="139"/>
        <v>9.3460833123247794E-2</v>
      </c>
      <c r="DL84" s="316">
        <f t="shared" si="140"/>
        <v>0.11531587287208736</v>
      </c>
      <c r="DM84" s="85">
        <f>+'Cas_-14'!B83</f>
        <v>4</v>
      </c>
      <c r="DN84" s="62">
        <f>+'Cas_-14'!C83</f>
        <v>4</v>
      </c>
      <c r="DO84" s="62">
        <f>+'Cas_-14'!D83</f>
        <v>14</v>
      </c>
      <c r="DP84" s="62">
        <f>+'Cas_-14'!E83</f>
        <v>26</v>
      </c>
      <c r="DQ84" s="62">
        <f>+'Cas_-14'!F83</f>
        <v>64</v>
      </c>
      <c r="DR84" s="62">
        <f>+'Cas_-14'!G83</f>
        <v>47</v>
      </c>
      <c r="DS84" s="62">
        <f>+'Cas_-14'!H83</f>
        <v>35</v>
      </c>
      <c r="DT84" s="62">
        <f>+'Cas_-14'!I83</f>
        <v>43</v>
      </c>
      <c r="DU84" s="62">
        <f>+'Cas_-14'!J83</f>
        <v>27</v>
      </c>
      <c r="DV84" s="62">
        <f>+'Cas_-14'!K83</f>
        <v>46</v>
      </c>
      <c r="DW84" s="62">
        <f>+'Cas_-14'!L83</f>
        <v>36</v>
      </c>
      <c r="DX84" s="62">
        <f>+'Cas_-14'!M83</f>
        <v>38</v>
      </c>
      <c r="DY84" s="62">
        <f>+'Cas_-14'!N83</f>
        <v>25</v>
      </c>
      <c r="DZ84" s="62">
        <f>+'Cas_-14'!O83</f>
        <v>22</v>
      </c>
      <c r="EA84" s="62">
        <f>+'Cas_-14'!P83</f>
        <v>8</v>
      </c>
      <c r="EB84" s="62">
        <f>+'Cas_-14'!Q83</f>
        <v>12</v>
      </c>
      <c r="EC84" s="62">
        <f>+'Cas_-14'!R83</f>
        <v>3</v>
      </c>
      <c r="ED84" s="62">
        <f>+'Cas_-14'!S83</f>
        <v>3</v>
      </c>
      <c r="EE84" s="62">
        <f>+'Cas_-14'!T83</f>
        <v>1</v>
      </c>
      <c r="EF84" s="86">
        <f>+'Cas_-14'!U83</f>
        <v>3</v>
      </c>
      <c r="EG84" s="201">
        <f t="shared" si="215"/>
        <v>5.1584243074736013E-3</v>
      </c>
      <c r="EH84" s="90">
        <f t="shared" si="215"/>
        <v>5.1879484234523552E-3</v>
      </c>
      <c r="EI84" s="90">
        <f t="shared" si="215"/>
        <v>1.6067230145036998E-2</v>
      </c>
      <c r="EJ84" s="90">
        <f t="shared" si="215"/>
        <v>3.0960649483812601E-2</v>
      </c>
      <c r="EK84" s="90">
        <f t="shared" si="215"/>
        <v>0.10744898067166211</v>
      </c>
      <c r="EL84" s="90">
        <f t="shared" si="215"/>
        <v>7.3154062999917724E-2</v>
      </c>
      <c r="EM84" s="90">
        <f t="shared" si="215"/>
        <v>4.946647261913463E-2</v>
      </c>
      <c r="EN84" s="90">
        <f t="shared" si="215"/>
        <v>5.6879740644932848E-2</v>
      </c>
      <c r="EO84" s="90">
        <f t="shared" si="215"/>
        <v>3.9655866317681226E-2</v>
      </c>
      <c r="EP84" s="90">
        <f t="shared" si="215"/>
        <v>6.5600123392183213E-2</v>
      </c>
      <c r="EQ84" s="90">
        <f t="shared" si="215"/>
        <v>5.753007349986753E-2</v>
      </c>
      <c r="ER84" s="90">
        <f t="shared" si="215"/>
        <v>6.2352771786341507E-2</v>
      </c>
      <c r="ES84" s="90">
        <f t="shared" si="215"/>
        <v>4.8693050018323324E-2</v>
      </c>
      <c r="ET84" s="90">
        <f t="shared" ref="ET84:EZ115" si="232">+DZ84/AX84</f>
        <v>4.0072968548713811E-2</v>
      </c>
      <c r="EU84" s="90">
        <f t="shared" si="232"/>
        <v>2.7556251650339633E-2</v>
      </c>
      <c r="EV84" s="90">
        <f t="shared" si="232"/>
        <v>3.5313308433379251E-2</v>
      </c>
      <c r="EW84" s="90">
        <f t="shared" si="230"/>
        <v>2.8038249936974336E-2</v>
      </c>
      <c r="EX84" s="90">
        <f t="shared" si="230"/>
        <v>1.7364306128756429E-2</v>
      </c>
      <c r="EY84" s="90">
        <f t="shared" si="230"/>
        <v>9.3460833123247794E-2</v>
      </c>
      <c r="EZ84" s="99">
        <f t="shared" si="230"/>
        <v>3.6359094716569146E-2</v>
      </c>
      <c r="FA84" s="119">
        <f t="shared" si="200"/>
        <v>1</v>
      </c>
      <c r="FB84" s="120">
        <f t="shared" si="200"/>
        <v>1</v>
      </c>
      <c r="FC84" s="120">
        <f t="shared" si="219"/>
        <v>4.9382716049382704</v>
      </c>
      <c r="FD84" s="120">
        <f t="shared" si="219"/>
        <v>14.662756598240469</v>
      </c>
      <c r="FE84" s="120">
        <f t="shared" si="216"/>
        <v>1</v>
      </c>
      <c r="FF84" s="120">
        <f t="shared" si="216"/>
        <v>1</v>
      </c>
      <c r="FG84" s="120">
        <f t="shared" si="216"/>
        <v>1</v>
      </c>
      <c r="FH84" s="120">
        <f t="shared" si="216"/>
        <v>1</v>
      </c>
      <c r="FI84" s="120">
        <f t="shared" si="216"/>
        <v>1</v>
      </c>
      <c r="FJ84" s="120">
        <f t="shared" si="216"/>
        <v>1</v>
      </c>
      <c r="FK84" s="120">
        <f t="shared" si="216"/>
        <v>7.3099415204678362</v>
      </c>
      <c r="FL84" s="120">
        <f t="shared" si="216"/>
        <v>1</v>
      </c>
      <c r="FM84" s="120">
        <f t="shared" si="216"/>
        <v>4.9382716049382704</v>
      </c>
      <c r="FN84" s="120">
        <f t="shared" si="216"/>
        <v>14.662756598240469</v>
      </c>
      <c r="FO84" s="120">
        <f t="shared" si="216"/>
        <v>1</v>
      </c>
      <c r="FP84" s="120">
        <f t="shared" si="216"/>
        <v>1</v>
      </c>
      <c r="FQ84" s="120">
        <f t="shared" si="216"/>
        <v>2.3457658925639224</v>
      </c>
      <c r="FR84" s="120">
        <f t="shared" si="216"/>
        <v>12.187690432663011</v>
      </c>
      <c r="FS84" s="120">
        <f t="shared" si="216"/>
        <v>1</v>
      </c>
      <c r="FT84" s="321">
        <f t="shared" si="216"/>
        <v>3.1715826197272436</v>
      </c>
      <c r="FU84" s="85">
        <f>+Cas_Hoy!B83</f>
        <v>5</v>
      </c>
      <c r="FV84" s="62">
        <f>+Cas_Hoy!C83</f>
        <v>4</v>
      </c>
      <c r="FW84" s="62">
        <f>+Cas_Hoy!D83</f>
        <v>23</v>
      </c>
      <c r="FX84" s="62">
        <f>+Cas_Hoy!E83</f>
        <v>36</v>
      </c>
      <c r="FY84" s="62">
        <f>+Cas_Hoy!F83</f>
        <v>69</v>
      </c>
      <c r="FZ84" s="62">
        <f>+Cas_Hoy!G83</f>
        <v>53</v>
      </c>
      <c r="GA84" s="62">
        <f>+Cas_Hoy!H83</f>
        <v>43</v>
      </c>
      <c r="GB84" s="62">
        <f>+Cas_Hoy!I83</f>
        <v>56</v>
      </c>
      <c r="GC84" s="62">
        <f>+Cas_Hoy!J83</f>
        <v>38</v>
      </c>
      <c r="GD84" s="62">
        <f>+Cas_Hoy!K83</f>
        <v>55</v>
      </c>
      <c r="GE84" s="62">
        <f>+Cas_Hoy!L83</f>
        <v>40</v>
      </c>
      <c r="GF84" s="62">
        <f>+Cas_Hoy!M83</f>
        <v>43</v>
      </c>
      <c r="GG84" s="62">
        <f>+Cas_Hoy!N83</f>
        <v>31</v>
      </c>
      <c r="GH84" s="62">
        <f>+Cas_Hoy!O83</f>
        <v>32</v>
      </c>
      <c r="GI84" s="62">
        <f>+Cas_Hoy!P83</f>
        <v>9</v>
      </c>
      <c r="GJ84" s="62">
        <f>+Cas_Hoy!Q83</f>
        <v>14</v>
      </c>
      <c r="GK84" s="62">
        <f>+Cas_Hoy!R83</f>
        <v>4</v>
      </c>
      <c r="GL84" s="62">
        <f>+Cas_Hoy!S83</f>
        <v>3</v>
      </c>
      <c r="GM84" s="62">
        <f>+Cas_Hoy!T83</f>
        <v>1</v>
      </c>
      <c r="GN84" s="590">
        <f>+Cas_Hoy!U83</f>
        <v>4</v>
      </c>
      <c r="GO84" s="543">
        <f t="shared" si="220"/>
        <v>3.1000783106632089E-2</v>
      </c>
      <c r="GP84" s="112">
        <f t="shared" si="220"/>
        <v>4.1198859838942462E-2</v>
      </c>
      <c r="GQ84" s="112">
        <f t="shared" si="221"/>
        <v>0.29816978776652298</v>
      </c>
      <c r="GR84" s="112">
        <f t="shared" si="221"/>
        <v>0.7</v>
      </c>
      <c r="GS84" s="323">
        <f t="shared" si="227"/>
        <v>0.11584343228663571</v>
      </c>
      <c r="GT84" s="323">
        <f t="shared" si="227"/>
        <v>8.2492879553098711E-2</v>
      </c>
      <c r="GU84" s="323">
        <f t="shared" si="227"/>
        <v>6.0773094932079691E-2</v>
      </c>
      <c r="GV84" s="323">
        <f t="shared" si="227"/>
        <v>7.4075941305028828E-2</v>
      </c>
      <c r="GW84" s="323">
        <f t="shared" si="227"/>
        <v>5.5811960002662468E-2</v>
      </c>
      <c r="GX84" s="323">
        <f t="shared" si="227"/>
        <v>7.8434930142827763E-2</v>
      </c>
      <c r="GY84" s="323">
        <f t="shared" si="227"/>
        <v>0.46726830328027558</v>
      </c>
      <c r="GZ84" s="323">
        <f t="shared" si="227"/>
        <v>7.0557083863491701E-2</v>
      </c>
      <c r="HA84" s="323">
        <f t="shared" si="227"/>
        <v>0.29816978776652298</v>
      </c>
      <c r="HB84" s="323">
        <f t="shared" si="225"/>
        <v>0.7</v>
      </c>
      <c r="HC84" s="323">
        <f t="shared" si="222"/>
        <v>3.1000783106632089E-2</v>
      </c>
      <c r="HD84" s="323">
        <f t="shared" si="222"/>
        <v>4.1198859838942462E-2</v>
      </c>
      <c r="HE84" s="323">
        <f t="shared" si="222"/>
        <v>8.769489385244926E-2</v>
      </c>
      <c r="HF84" s="323">
        <f t="shared" si="222"/>
        <v>0.21163078767527643</v>
      </c>
      <c r="HG84" s="323">
        <f t="shared" si="222"/>
        <v>9.3460833123247794E-2</v>
      </c>
      <c r="HH84" s="327">
        <f t="shared" si="222"/>
        <v>0.15375449716278314</v>
      </c>
      <c r="HI84" s="241">
        <f>+CyF_Tot!B83</f>
        <v>0</v>
      </c>
      <c r="HJ84" s="149">
        <f>+CyF_Tot!C83</f>
        <v>464</v>
      </c>
      <c r="HK84" s="149">
        <f>+CyF_Tot!D83</f>
        <v>518</v>
      </c>
      <c r="HL84" s="149">
        <f>+CyF_Tot!E83</f>
        <v>568</v>
      </c>
      <c r="HM84" s="149">
        <f>+CyF_Tot!F83</f>
        <v>0</v>
      </c>
      <c r="HN84" s="149">
        <f>+CyF_Tot!G83</f>
        <v>9</v>
      </c>
      <c r="HO84" s="149">
        <f>+CyF_Tot!H83</f>
        <v>9</v>
      </c>
      <c r="HP84" s="557">
        <f>+CyF_Tot!I83</f>
        <v>9</v>
      </c>
      <c r="HQ84" s="93">
        <f t="shared" si="226"/>
        <v>7.2865118322022956E-2</v>
      </c>
      <c r="HR84" s="90">
        <f t="shared" si="226"/>
        <v>7.2450449935109143E-2</v>
      </c>
      <c r="HS84" s="90">
        <f t="shared" si="226"/>
        <v>8.1877347834205194E-2</v>
      </c>
      <c r="HT84" s="90">
        <f t="shared" si="224"/>
        <v>7.8911451297317983E-2</v>
      </c>
      <c r="HU84" s="90">
        <f t="shared" si="224"/>
        <v>5.5969885639820513E-2</v>
      </c>
      <c r="HV84" s="90">
        <f t="shared" si="224"/>
        <v>6.0372081737364483E-2</v>
      </c>
      <c r="HW84" s="90">
        <f t="shared" si="224"/>
        <v>6.6486557544055774E-2</v>
      </c>
      <c r="HX84" s="90">
        <f t="shared" si="224"/>
        <v>7.1037487645296396E-2</v>
      </c>
      <c r="HY84" s="90">
        <f t="shared" si="224"/>
        <v>6.3978354751609887E-2</v>
      </c>
      <c r="HZ84" s="90">
        <f t="shared" si="224"/>
        <v>6.589157989276874E-2</v>
      </c>
      <c r="IA84" s="90">
        <f t="shared" si="224"/>
        <v>5.8800946563733476E-2</v>
      </c>
      <c r="IB84" s="90">
        <f t="shared" si="223"/>
        <v>5.7267019157842512E-2</v>
      </c>
      <c r="IC84" s="90">
        <f t="shared" si="223"/>
        <v>4.8244718365585894E-2</v>
      </c>
      <c r="ID84" s="90">
        <f t="shared" si="223"/>
        <v>5.1587907290744001E-2</v>
      </c>
      <c r="IE84" s="90">
        <f t="shared" si="223"/>
        <v>2.728013971483895E-2</v>
      </c>
      <c r="IF84" s="90">
        <f t="shared" si="223"/>
        <v>3.1931519378454488E-2</v>
      </c>
      <c r="IG84" s="90">
        <f t="shared" si="223"/>
        <v>1.0054190214193806E-2</v>
      </c>
      <c r="IH84" s="90">
        <f t="shared" si="223"/>
        <v>1.6234561637484577E-2</v>
      </c>
      <c r="II84" s="90">
        <f t="shared" si="223"/>
        <v>1.0054190214193806E-3</v>
      </c>
      <c r="IJ84" s="673">
        <f t="shared" si="223"/>
        <v>7.7532705458417915E-3</v>
      </c>
      <c r="IK84" s="686"/>
      <c r="IL84" s="687"/>
      <c r="IM84" s="687"/>
      <c r="IN84" s="687"/>
      <c r="IO84" s="687"/>
      <c r="IP84" s="687"/>
      <c r="IQ84" s="687"/>
      <c r="IR84" s="687"/>
      <c r="IS84" s="687"/>
      <c r="IT84" s="687"/>
      <c r="IU84" s="687"/>
      <c r="IV84" s="687"/>
      <c r="IW84" s="687"/>
      <c r="IX84" s="687"/>
      <c r="IY84" s="687"/>
      <c r="IZ84" s="687"/>
      <c r="JA84" s="687"/>
      <c r="JB84" s="687"/>
      <c r="JC84" s="687"/>
      <c r="JD84" s="688"/>
      <c r="JF84" s="624">
        <f t="shared" si="231"/>
        <v>0</v>
      </c>
      <c r="JG84" s="625">
        <f t="shared" si="231"/>
        <v>0</v>
      </c>
      <c r="JH84" s="625">
        <f t="shared" si="231"/>
        <v>0</v>
      </c>
      <c r="JI84" s="625">
        <f t="shared" si="231"/>
        <v>0</v>
      </c>
      <c r="JJ84" s="625">
        <f t="shared" si="231"/>
        <v>0</v>
      </c>
      <c r="JK84" s="625">
        <f t="shared" si="231"/>
        <v>0</v>
      </c>
      <c r="JL84" s="625">
        <f t="shared" si="231"/>
        <v>0</v>
      </c>
      <c r="JM84" s="625">
        <f t="shared" si="231"/>
        <v>0</v>
      </c>
      <c r="JN84" s="625">
        <f t="shared" si="231"/>
        <v>0</v>
      </c>
      <c r="JO84" s="625">
        <f t="shared" si="231"/>
        <v>0</v>
      </c>
      <c r="JP84" s="625">
        <f t="shared" si="231"/>
        <v>1598.0575972185425</v>
      </c>
      <c r="JQ84" s="625">
        <f t="shared" si="231"/>
        <v>0</v>
      </c>
      <c r="JR84" s="625">
        <f t="shared" si="231"/>
        <v>3895.4440014658658</v>
      </c>
      <c r="JS84" s="625">
        <f t="shared" si="231"/>
        <v>3642.9971407921644</v>
      </c>
      <c r="JT84" s="625">
        <f t="shared" si="231"/>
        <v>0</v>
      </c>
      <c r="JU84" s="625">
        <f t="shared" si="228"/>
        <v>0</v>
      </c>
      <c r="JV84" s="625">
        <f t="shared" si="209"/>
        <v>9346.0833123247794</v>
      </c>
      <c r="JW84" s="625">
        <f t="shared" si="209"/>
        <v>11576.20408583762</v>
      </c>
      <c r="JX84" s="625">
        <f t="shared" si="209"/>
        <v>0</v>
      </c>
      <c r="JY84" s="626">
        <f t="shared" si="209"/>
        <v>12119.698238856383</v>
      </c>
      <c r="JZ84" s="642">
        <f t="shared" si="210"/>
        <v>0</v>
      </c>
      <c r="KA84" s="625">
        <f t="shared" si="210"/>
        <v>0</v>
      </c>
      <c r="KB84" s="625">
        <f t="shared" si="211"/>
        <v>496.48309497605578</v>
      </c>
      <c r="KC84" s="625">
        <f t="shared" si="211"/>
        <v>0</v>
      </c>
      <c r="KD84" s="625">
        <f t="shared" si="212"/>
        <v>3255.8021880586293</v>
      </c>
      <c r="KE84" s="645">
        <f t="shared" si="212"/>
        <v>4370.2769646799979</v>
      </c>
      <c r="KF84" s="624">
        <f t="shared" si="195"/>
        <v>0</v>
      </c>
      <c r="KG84" s="625">
        <f t="shared" si="196"/>
        <v>245.0498686218732</v>
      </c>
      <c r="KH84" s="626">
        <f t="shared" si="197"/>
        <v>3873.1089154499255</v>
      </c>
    </row>
    <row r="85" spans="1:294" s="649" customFormat="1" ht="14.4">
      <c r="A85" s="511" t="s">
        <v>95</v>
      </c>
      <c r="B85" s="539">
        <v>17412</v>
      </c>
      <c r="C85" s="527">
        <f t="shared" si="198"/>
        <v>1189</v>
      </c>
      <c r="D85" s="518">
        <f t="shared" si="199"/>
        <v>34</v>
      </c>
      <c r="E85" s="496">
        <f t="shared" si="217"/>
        <v>6.2649131636165643E-3</v>
      </c>
      <c r="F85" s="209">
        <f t="shared" si="161"/>
        <v>6.1624167240983227E-2</v>
      </c>
      <c r="G85" s="28">
        <f t="shared" si="162"/>
        <v>5.0578289667424867</v>
      </c>
      <c r="H85" s="27">
        <f t="shared" si="163"/>
        <v>0.31168449812282839</v>
      </c>
      <c r="I85" s="34">
        <f t="shared" si="164"/>
        <v>0.34538011954151254</v>
      </c>
      <c r="J85" s="340">
        <f t="shared" si="165"/>
        <v>0.29522287259114127</v>
      </c>
      <c r="K85" s="582">
        <f t="shared" si="202"/>
        <v>6.6142446824884798E-3</v>
      </c>
      <c r="L85" s="341">
        <f t="shared" si="218"/>
        <v>4.7906995876579233</v>
      </c>
      <c r="M85" s="342">
        <f t="shared" si="166"/>
        <v>0.3268637210049169</v>
      </c>
      <c r="N85" s="826"/>
      <c r="O85" s="366" t="s">
        <v>230</v>
      </c>
      <c r="P85" s="21" t="s">
        <v>244</v>
      </c>
      <c r="Q85" s="21"/>
      <c r="R85" s="21"/>
      <c r="S85" s="170">
        <f t="shared" si="167"/>
        <v>1189</v>
      </c>
      <c r="T85" s="171">
        <f t="shared" si="168"/>
        <v>6828.6239375143577</v>
      </c>
      <c r="U85" s="170">
        <f t="shared" si="169"/>
        <v>54</v>
      </c>
      <c r="V85" s="172">
        <f t="shared" si="170"/>
        <v>4.7577092511013219E-2</v>
      </c>
      <c r="W85" s="171">
        <f t="shared" si="171"/>
        <v>310.13094417643003</v>
      </c>
      <c r="X85" s="170">
        <f t="shared" si="172"/>
        <v>116</v>
      </c>
      <c r="Y85" s="172">
        <f t="shared" si="173"/>
        <v>0.10810810810810811</v>
      </c>
      <c r="Z85" s="171">
        <f t="shared" si="174"/>
        <v>666.20721341603496</v>
      </c>
      <c r="AA85" s="170">
        <f t="shared" si="175"/>
        <v>34</v>
      </c>
      <c r="AB85" s="171">
        <f t="shared" si="176"/>
        <v>1952.67631518493</v>
      </c>
      <c r="AC85" s="173">
        <f t="shared" si="177"/>
        <v>2.8595458368376788E-2</v>
      </c>
      <c r="AD85" s="170">
        <f t="shared" si="178"/>
        <v>0</v>
      </c>
      <c r="AE85" s="172">
        <f t="shared" si="179"/>
        <v>0</v>
      </c>
      <c r="AF85" s="171">
        <f t="shared" si="180"/>
        <v>0</v>
      </c>
      <c r="AG85" s="170">
        <f t="shared" si="181"/>
        <v>2</v>
      </c>
      <c r="AH85" s="172">
        <f t="shared" si="182"/>
        <v>6.25E-2</v>
      </c>
      <c r="AI85" s="367">
        <f t="shared" si="183"/>
        <v>114.86331265793706</v>
      </c>
      <c r="AJ85" s="830"/>
      <c r="AK85" s="85">
        <v>1555.2763697230823</v>
      </c>
      <c r="AL85" s="62">
        <v>1537.2949650362427</v>
      </c>
      <c r="AM85" s="62">
        <v>1371.0630663604702</v>
      </c>
      <c r="AN85" s="62">
        <v>1330.253925749998</v>
      </c>
      <c r="AO85" s="62">
        <v>1332.1030608067895</v>
      </c>
      <c r="AP85" s="62">
        <v>1270.4808235765975</v>
      </c>
      <c r="AQ85" s="62">
        <v>1170.3385648061287</v>
      </c>
      <c r="AR85" s="62">
        <v>1163.277127598099</v>
      </c>
      <c r="AS85" s="62">
        <v>1051.4611210069645</v>
      </c>
      <c r="AT85" s="62">
        <v>1103.2237997801503</v>
      </c>
      <c r="AU85" s="62">
        <v>841.07938130025002</v>
      </c>
      <c r="AV85" s="62">
        <v>866.09080084154766</v>
      </c>
      <c r="AW85" s="62">
        <v>644.01425793130068</v>
      </c>
      <c r="AX85" s="62">
        <v>701.79435607336495</v>
      </c>
      <c r="AY85" s="62">
        <v>398.1150706823596</v>
      </c>
      <c r="AZ85" s="62">
        <v>548.72666795725763</v>
      </c>
      <c r="BA85" s="62">
        <v>147.73065253572057</v>
      </c>
      <c r="BB85" s="62">
        <v>301.32479008982739</v>
      </c>
      <c r="BC85" s="62">
        <v>11.818452202857642</v>
      </c>
      <c r="BD85" s="86">
        <v>66.532729433368971</v>
      </c>
      <c r="BE85" s="258">
        <v>2.0000000000000002E-5</v>
      </c>
      <c r="BF85" s="43">
        <v>2.0000000000000002E-5</v>
      </c>
      <c r="BG85" s="53">
        <v>5.0000000000000002E-5</v>
      </c>
      <c r="BH85" s="53">
        <v>4.0000000000000003E-5</v>
      </c>
      <c r="BI85" s="53">
        <v>1.2518952302791728E-4</v>
      </c>
      <c r="BJ85" s="53">
        <v>1.2406223545552731E-4</v>
      </c>
      <c r="BK85" s="53">
        <v>3.4000000000000002E-4</v>
      </c>
      <c r="BL85" s="53">
        <v>1.8000000000000001E-4</v>
      </c>
      <c r="BM85" s="53">
        <v>8.9999999999999998E-4</v>
      </c>
      <c r="BN85" s="53">
        <v>5.0000000000000001E-4</v>
      </c>
      <c r="BO85" s="53">
        <v>3.8E-3</v>
      </c>
      <c r="BP85" s="53">
        <v>2E-3</v>
      </c>
      <c r="BQ85" s="53">
        <v>1.6199999999999999E-2</v>
      </c>
      <c r="BR85" s="53">
        <v>6.1999999999999998E-3</v>
      </c>
      <c r="BS85" s="53">
        <v>6.1100000000000002E-2</v>
      </c>
      <c r="BT85" s="53">
        <v>2.6800000000000001E-2</v>
      </c>
      <c r="BU85" s="53">
        <v>0.1421</v>
      </c>
      <c r="BV85" s="53">
        <v>5.4699999999999999E-2</v>
      </c>
      <c r="BW85" s="53">
        <v>0.27589999999999998</v>
      </c>
      <c r="BX85" s="54">
        <v>0.1051</v>
      </c>
      <c r="BY85" s="64">
        <f>+Fall_Hoy!B85</f>
        <v>0</v>
      </c>
      <c r="BZ85" s="61">
        <f>+Fall_Hoy!C85</f>
        <v>0</v>
      </c>
      <c r="CA85" s="61">
        <f>+Fall_Hoy!D85</f>
        <v>0</v>
      </c>
      <c r="CB85" s="61">
        <f>+Fall_Hoy!E85</f>
        <v>0</v>
      </c>
      <c r="CC85" s="61">
        <f>+Fall_Hoy!F85</f>
        <v>0</v>
      </c>
      <c r="CD85" s="61">
        <f>+Fall_Hoy!G85</f>
        <v>0</v>
      </c>
      <c r="CE85" s="61">
        <f>+Fall_Hoy!H85</f>
        <v>0</v>
      </c>
      <c r="CF85" s="61">
        <f>+Fall_Hoy!I85</f>
        <v>0</v>
      </c>
      <c r="CG85" s="61">
        <f>+Fall_Hoy!J85</f>
        <v>1</v>
      </c>
      <c r="CH85" s="61">
        <f>+Fall_Hoy!K85</f>
        <v>0</v>
      </c>
      <c r="CI85" s="61">
        <f>+Fall_Hoy!L85</f>
        <v>0</v>
      </c>
      <c r="CJ85" s="61">
        <f>+Fall_Hoy!M85</f>
        <v>0</v>
      </c>
      <c r="CK85" s="61">
        <f>+Fall_Hoy!N85</f>
        <v>6</v>
      </c>
      <c r="CL85" s="61">
        <f>+Fall_Hoy!O85</f>
        <v>3</v>
      </c>
      <c r="CM85" s="61">
        <f>+Fall_Hoy!P85</f>
        <v>6</v>
      </c>
      <c r="CN85" s="61">
        <f>+Fall_Hoy!Q85</f>
        <v>4</v>
      </c>
      <c r="CO85" s="61">
        <f>+Fall_Hoy!R85</f>
        <v>3</v>
      </c>
      <c r="CP85" s="61">
        <f>+Fall_Hoy!S85</f>
        <v>3</v>
      </c>
      <c r="CQ85" s="61">
        <f>+Fall_Hoy!T85</f>
        <v>5</v>
      </c>
      <c r="CR85" s="66">
        <f>+Fall_Hoy!U85</f>
        <v>2</v>
      </c>
      <c r="CS85" s="75">
        <f t="shared" si="184"/>
        <v>0.24666153054554277</v>
      </c>
      <c r="CT85" s="76">
        <f t="shared" si="184"/>
        <v>0.27200014152567031</v>
      </c>
      <c r="CU85" s="76">
        <f t="shared" si="185"/>
        <v>0.57509653832831631</v>
      </c>
      <c r="CV85" s="76">
        <f t="shared" si="185"/>
        <v>0.68947685821992011</v>
      </c>
      <c r="CW85" s="76">
        <f t="shared" si="229"/>
        <v>8.7080349421120987E-2</v>
      </c>
      <c r="CX85" s="76">
        <f t="shared" si="126"/>
        <v>8.579428982890773E-2</v>
      </c>
      <c r="CY85" s="76">
        <f t="shared" si="127"/>
        <v>0.10937006080903068</v>
      </c>
      <c r="CZ85" s="76">
        <f t="shared" si="128"/>
        <v>9.3700802168319122E-2</v>
      </c>
      <c r="DA85" s="76">
        <f t="shared" si="129"/>
        <v>0.7</v>
      </c>
      <c r="DB85" s="76">
        <f t="shared" si="130"/>
        <v>8.9737005329044439E-2</v>
      </c>
      <c r="DC85" s="76">
        <f t="shared" si="131"/>
        <v>7.7281647184733668E-2</v>
      </c>
      <c r="DD85" s="76">
        <f t="shared" si="132"/>
        <v>7.6204481026550905E-2</v>
      </c>
      <c r="DE85" s="76">
        <f t="shared" si="133"/>
        <v>0.57509653832831631</v>
      </c>
      <c r="DF85" s="76">
        <f t="shared" si="134"/>
        <v>0.68947685821992011</v>
      </c>
      <c r="DG85" s="76">
        <f t="shared" si="135"/>
        <v>0.24666153054554277</v>
      </c>
      <c r="DH85" s="76">
        <f t="shared" si="136"/>
        <v>0.27200014152567031</v>
      </c>
      <c r="DI85" s="76">
        <f t="shared" si="137"/>
        <v>0.14290800636631956</v>
      </c>
      <c r="DJ85" s="76">
        <f t="shared" si="138"/>
        <v>0.18201159928007887</v>
      </c>
      <c r="DK85" s="76">
        <f t="shared" si="139"/>
        <v>0.7</v>
      </c>
      <c r="DL85" s="316">
        <f t="shared" si="140"/>
        <v>0.28601706078240896</v>
      </c>
      <c r="DM85" s="85">
        <f>+'Cas_-14'!B84</f>
        <v>10</v>
      </c>
      <c r="DN85" s="62">
        <f>+'Cas_-14'!C84</f>
        <v>5</v>
      </c>
      <c r="DO85" s="62">
        <f>+'Cas_-14'!D84</f>
        <v>35</v>
      </c>
      <c r="DP85" s="62">
        <f>+'Cas_-14'!E84</f>
        <v>32</v>
      </c>
      <c r="DQ85" s="62">
        <f>+'Cas_-14'!F84</f>
        <v>116</v>
      </c>
      <c r="DR85" s="62">
        <f>+'Cas_-14'!G84</f>
        <v>109</v>
      </c>
      <c r="DS85" s="62">
        <f>+'Cas_-14'!H84</f>
        <v>128</v>
      </c>
      <c r="DT85" s="62">
        <f>+'Cas_-14'!I84</f>
        <v>109</v>
      </c>
      <c r="DU85" s="62">
        <f>+'Cas_-14'!J84</f>
        <v>110</v>
      </c>
      <c r="DV85" s="62">
        <f>+'Cas_-14'!K84</f>
        <v>99</v>
      </c>
      <c r="DW85" s="62">
        <f>+'Cas_-14'!L84</f>
        <v>65</v>
      </c>
      <c r="DX85" s="62">
        <f>+'Cas_-14'!M84</f>
        <v>66</v>
      </c>
      <c r="DY85" s="62">
        <f>+'Cas_-14'!N84</f>
        <v>48</v>
      </c>
      <c r="DZ85" s="62">
        <f>+'Cas_-14'!O84</f>
        <v>48</v>
      </c>
      <c r="EA85" s="62">
        <f>+'Cas_-14'!P84</f>
        <v>23</v>
      </c>
      <c r="EB85" s="62">
        <f>+'Cas_-14'!Q84</f>
        <v>19</v>
      </c>
      <c r="EC85" s="62">
        <f>+'Cas_-14'!R84</f>
        <v>15</v>
      </c>
      <c r="ED85" s="62">
        <f>+'Cas_-14'!S84</f>
        <v>13</v>
      </c>
      <c r="EE85" s="62">
        <f>+'Cas_-14'!T84</f>
        <v>5</v>
      </c>
      <c r="EF85" s="86">
        <f>+'Cas_-14'!U84</f>
        <v>5</v>
      </c>
      <c r="EG85" s="201">
        <f t="shared" ref="EG85:ES104" si="233">+DM85/AK85</f>
        <v>6.4297254138700154E-3</v>
      </c>
      <c r="EH85" s="91">
        <f t="shared" si="233"/>
        <v>3.252466256455944E-3</v>
      </c>
      <c r="EI85" s="91">
        <f t="shared" si="233"/>
        <v>2.55276368087929E-2</v>
      </c>
      <c r="EJ85" s="91">
        <f t="shared" si="233"/>
        <v>2.4055557649986549E-2</v>
      </c>
      <c r="EK85" s="91">
        <f t="shared" si="233"/>
        <v>8.7080349421120987E-2</v>
      </c>
      <c r="EL85" s="91">
        <f t="shared" si="233"/>
        <v>8.579428982890773E-2</v>
      </c>
      <c r="EM85" s="91">
        <f t="shared" si="233"/>
        <v>0.10937006080903068</v>
      </c>
      <c r="EN85" s="91">
        <f t="shared" si="233"/>
        <v>9.3700802168319122E-2</v>
      </c>
      <c r="EO85" s="91">
        <f t="shared" si="233"/>
        <v>0.10461632655961171</v>
      </c>
      <c r="EP85" s="91">
        <f t="shared" si="233"/>
        <v>8.9737005329044439E-2</v>
      </c>
      <c r="EQ85" s="91">
        <f t="shared" si="233"/>
        <v>7.7281647184733668E-2</v>
      </c>
      <c r="ER85" s="91">
        <f t="shared" si="233"/>
        <v>7.6204481026550905E-2</v>
      </c>
      <c r="ES85" s="91">
        <f t="shared" si="233"/>
        <v>7.4532511367349785E-2</v>
      </c>
      <c r="ET85" s="91">
        <f t="shared" si="232"/>
        <v>6.8396104335416055E-2</v>
      </c>
      <c r="EU85" s="91">
        <f t="shared" si="232"/>
        <v>5.7772241479275219E-2</v>
      </c>
      <c r="EV85" s="91">
        <f t="shared" si="232"/>
        <v>3.462561801621783E-2</v>
      </c>
      <c r="EW85" s="91">
        <f t="shared" si="230"/>
        <v>0.10153613852327005</v>
      </c>
      <c r="EX85" s="91">
        <f t="shared" si="230"/>
        <v>4.3142816082688031E-2</v>
      </c>
      <c r="EY85" s="91">
        <f t="shared" si="230"/>
        <v>0.42306724384695865</v>
      </c>
      <c r="EZ85" s="100">
        <f t="shared" si="230"/>
        <v>7.5150982720577963E-2</v>
      </c>
      <c r="FA85" s="119">
        <f t="shared" si="200"/>
        <v>4.2695509855546847</v>
      </c>
      <c r="FB85" s="120">
        <f t="shared" si="200"/>
        <v>7.855459544383347</v>
      </c>
      <c r="FC85" s="120">
        <f t="shared" si="219"/>
        <v>7.7160493827160499</v>
      </c>
      <c r="FD85" s="120">
        <f t="shared" si="219"/>
        <v>10.080645161290326</v>
      </c>
      <c r="FE85" s="120">
        <f t="shared" si="216"/>
        <v>1</v>
      </c>
      <c r="FF85" s="120">
        <f t="shared" si="216"/>
        <v>1</v>
      </c>
      <c r="FG85" s="120">
        <f t="shared" si="216"/>
        <v>1</v>
      </c>
      <c r="FH85" s="120">
        <f t="shared" si="216"/>
        <v>1</v>
      </c>
      <c r="FI85" s="120">
        <f t="shared" si="216"/>
        <v>6.6911162245897735</v>
      </c>
      <c r="FJ85" s="120">
        <f t="shared" si="216"/>
        <v>1</v>
      </c>
      <c r="FK85" s="120">
        <f t="shared" si="216"/>
        <v>1</v>
      </c>
      <c r="FL85" s="120">
        <f t="shared" si="216"/>
        <v>1</v>
      </c>
      <c r="FM85" s="120">
        <f t="shared" si="216"/>
        <v>7.7160493827160499</v>
      </c>
      <c r="FN85" s="120">
        <f t="shared" si="216"/>
        <v>10.080645161290326</v>
      </c>
      <c r="FO85" s="120">
        <f t="shared" si="216"/>
        <v>4.2695509855546847</v>
      </c>
      <c r="FP85" s="120">
        <f t="shared" si="216"/>
        <v>7.855459544383347</v>
      </c>
      <c r="FQ85" s="120">
        <f t="shared" si="216"/>
        <v>1.4074595355383532</v>
      </c>
      <c r="FR85" s="120">
        <f t="shared" si="216"/>
        <v>4.2188159189987342</v>
      </c>
      <c r="FS85" s="120">
        <f t="shared" ref="FS85:FT148" si="234">+DK85/EY85</f>
        <v>1.6545833084000698</v>
      </c>
      <c r="FT85" s="321">
        <f t="shared" si="234"/>
        <v>3.8058991436726921</v>
      </c>
      <c r="FU85" s="85">
        <f>+Cas_Hoy!B84</f>
        <v>10</v>
      </c>
      <c r="FV85" s="62">
        <f>+Cas_Hoy!C84</f>
        <v>5</v>
      </c>
      <c r="FW85" s="62">
        <f>+Cas_Hoy!D84</f>
        <v>39</v>
      </c>
      <c r="FX85" s="62">
        <f>+Cas_Hoy!E84</f>
        <v>37</v>
      </c>
      <c r="FY85" s="62">
        <f>+Cas_Hoy!F84</f>
        <v>135</v>
      </c>
      <c r="FZ85" s="62">
        <f>+Cas_Hoy!G84</f>
        <v>117</v>
      </c>
      <c r="GA85" s="62">
        <f>+Cas_Hoy!H84</f>
        <v>142</v>
      </c>
      <c r="GB85" s="62">
        <f>+Cas_Hoy!I84</f>
        <v>121</v>
      </c>
      <c r="GC85" s="62">
        <f>+Cas_Hoy!J84</f>
        <v>123</v>
      </c>
      <c r="GD85" s="62">
        <f>+Cas_Hoy!K84</f>
        <v>111</v>
      </c>
      <c r="GE85" s="62">
        <f>+Cas_Hoy!L84</f>
        <v>76</v>
      </c>
      <c r="GF85" s="62">
        <f>+Cas_Hoy!M84</f>
        <v>72</v>
      </c>
      <c r="GG85" s="62">
        <f>+Cas_Hoy!N84</f>
        <v>52</v>
      </c>
      <c r="GH85" s="62">
        <f>+Cas_Hoy!O84</f>
        <v>51</v>
      </c>
      <c r="GI85" s="62">
        <f>+Cas_Hoy!P84</f>
        <v>25</v>
      </c>
      <c r="GJ85" s="62">
        <f>+Cas_Hoy!Q84</f>
        <v>20</v>
      </c>
      <c r="GK85" s="62">
        <f>+Cas_Hoy!R84</f>
        <v>15</v>
      </c>
      <c r="GL85" s="62">
        <f>+Cas_Hoy!S84</f>
        <v>14</v>
      </c>
      <c r="GM85" s="62">
        <f>+Cas_Hoy!T84</f>
        <v>5</v>
      </c>
      <c r="GN85" s="590">
        <f>+Cas_Hoy!U84</f>
        <v>5</v>
      </c>
      <c r="GO85" s="543">
        <f t="shared" si="220"/>
        <v>0.26811035928863342</v>
      </c>
      <c r="GP85" s="112">
        <f t="shared" si="220"/>
        <v>0.28631593844807407</v>
      </c>
      <c r="GQ85" s="112">
        <f t="shared" si="221"/>
        <v>0.62302124985567586</v>
      </c>
      <c r="GR85" s="112">
        <f t="shared" si="221"/>
        <v>0.7</v>
      </c>
      <c r="GS85" s="323">
        <f t="shared" si="227"/>
        <v>0.10134351010216666</v>
      </c>
      <c r="GT85" s="323">
        <f t="shared" si="227"/>
        <v>9.209111844020372E-2</v>
      </c>
      <c r="GU85" s="323">
        <f t="shared" si="227"/>
        <v>0.12133241121001842</v>
      </c>
      <c r="GV85" s="323">
        <f t="shared" si="227"/>
        <v>0.10401648681070289</v>
      </c>
      <c r="GW85" s="323">
        <f t="shared" si="227"/>
        <v>0.7</v>
      </c>
      <c r="GX85" s="323">
        <f t="shared" si="227"/>
        <v>0.10061421809620133</v>
      </c>
      <c r="GY85" s="323">
        <f t="shared" si="227"/>
        <v>9.036007978522706E-2</v>
      </c>
      <c r="GZ85" s="323">
        <f t="shared" si="227"/>
        <v>8.3132161119873718E-2</v>
      </c>
      <c r="HA85" s="323">
        <f t="shared" si="227"/>
        <v>0.62302124985567586</v>
      </c>
      <c r="HB85" s="323">
        <f t="shared" si="225"/>
        <v>0.7</v>
      </c>
      <c r="HC85" s="323">
        <f t="shared" si="222"/>
        <v>0.26811035928863342</v>
      </c>
      <c r="HD85" s="323">
        <f t="shared" si="222"/>
        <v>0.28631593844807407</v>
      </c>
      <c r="HE85" s="323">
        <f t="shared" si="222"/>
        <v>0.14290800636631956</v>
      </c>
      <c r="HF85" s="323">
        <f t="shared" si="222"/>
        <v>0.19601249153239261</v>
      </c>
      <c r="HG85" s="323">
        <f t="shared" si="222"/>
        <v>0.7</v>
      </c>
      <c r="HH85" s="327">
        <f t="shared" si="222"/>
        <v>0.28601706078240891</v>
      </c>
      <c r="HI85" s="241">
        <f>+CyF_Tot!B84</f>
        <v>0</v>
      </c>
      <c r="HJ85" s="149">
        <f>+CyF_Tot!C84</f>
        <v>1073</v>
      </c>
      <c r="HK85" s="149">
        <f>+CyF_Tot!D84</f>
        <v>1135</v>
      </c>
      <c r="HL85" s="149">
        <f>+CyF_Tot!E84</f>
        <v>1189</v>
      </c>
      <c r="HM85" s="149">
        <f>+CyF_Tot!F84</f>
        <v>0</v>
      </c>
      <c r="HN85" s="149">
        <f>+CyF_Tot!G84</f>
        <v>32</v>
      </c>
      <c r="HO85" s="149">
        <f>+CyF_Tot!H84</f>
        <v>34</v>
      </c>
      <c r="HP85" s="557">
        <f>+CyF_Tot!I84</f>
        <v>34</v>
      </c>
      <c r="HQ85" s="93">
        <f t="shared" si="226"/>
        <v>8.9322097962501859E-2</v>
      </c>
      <c r="HR85" s="90">
        <f t="shared" si="226"/>
        <v>8.8289396108215179E-2</v>
      </c>
      <c r="HS85" s="90">
        <f t="shared" si="226"/>
        <v>7.8742422832556294E-2</v>
      </c>
      <c r="HT85" s="90">
        <f t="shared" si="224"/>
        <v>7.6398686293935106E-2</v>
      </c>
      <c r="HU85" s="90">
        <f t="shared" si="224"/>
        <v>7.6504885183022592E-2</v>
      </c>
      <c r="HV85" s="90">
        <f t="shared" si="224"/>
        <v>7.2965818032196039E-2</v>
      </c>
      <c r="HW85" s="90">
        <f t="shared" si="224"/>
        <v>6.7214482242483845E-2</v>
      </c>
      <c r="HX85" s="90">
        <f t="shared" si="224"/>
        <v>6.680893220756369E-2</v>
      </c>
      <c r="HY85" s="90">
        <f t="shared" si="224"/>
        <v>6.0387153744943974E-2</v>
      </c>
      <c r="HZ85" s="90">
        <f t="shared" si="224"/>
        <v>6.3359970122912376E-2</v>
      </c>
      <c r="IA85" s="90">
        <f t="shared" si="224"/>
        <v>4.8304581972217438E-2</v>
      </c>
      <c r="IB85" s="90">
        <f t="shared" si="223"/>
        <v>4.9741029223612891E-2</v>
      </c>
      <c r="IC85" s="90">
        <f t="shared" si="223"/>
        <v>3.6986805532466152E-2</v>
      </c>
      <c r="ID85" s="90">
        <f t="shared" si="223"/>
        <v>4.0305212271615265E-2</v>
      </c>
      <c r="IE85" s="90">
        <f t="shared" si="223"/>
        <v>2.286440791881229E-2</v>
      </c>
      <c r="IF85" s="90">
        <f t="shared" si="223"/>
        <v>3.1514281412661244E-2</v>
      </c>
      <c r="IG85" s="90">
        <f t="shared" si="223"/>
        <v>8.4844160656857657E-3</v>
      </c>
      <c r="IH85" s="90">
        <f t="shared" si="223"/>
        <v>1.7305581787837549E-2</v>
      </c>
      <c r="II85" s="90">
        <f t="shared" si="223"/>
        <v>6.7875328525486111E-4</v>
      </c>
      <c r="IJ85" s="673">
        <f t="shared" si="223"/>
        <v>3.8210848514454955E-3</v>
      </c>
      <c r="IK85" s="686"/>
      <c r="IL85" s="687"/>
      <c r="IM85" s="687"/>
      <c r="IN85" s="687"/>
      <c r="IO85" s="687"/>
      <c r="IP85" s="687"/>
      <c r="IQ85" s="687"/>
      <c r="IR85" s="687"/>
      <c r="IS85" s="687"/>
      <c r="IT85" s="687"/>
      <c r="IU85" s="687"/>
      <c r="IV85" s="687"/>
      <c r="IW85" s="687"/>
      <c r="IX85" s="687"/>
      <c r="IY85" s="687"/>
      <c r="IZ85" s="687"/>
      <c r="JA85" s="687"/>
      <c r="JB85" s="687"/>
      <c r="JC85" s="687"/>
      <c r="JD85" s="688"/>
      <c r="JF85" s="624">
        <f t="shared" si="231"/>
        <v>0</v>
      </c>
      <c r="JG85" s="625">
        <f t="shared" si="231"/>
        <v>0</v>
      </c>
      <c r="JH85" s="625">
        <f t="shared" si="231"/>
        <v>0</v>
      </c>
      <c r="JI85" s="625">
        <f t="shared" si="231"/>
        <v>0</v>
      </c>
      <c r="JJ85" s="625">
        <f t="shared" si="231"/>
        <v>0</v>
      </c>
      <c r="JK85" s="625">
        <f t="shared" si="231"/>
        <v>0</v>
      </c>
      <c r="JL85" s="625">
        <f t="shared" si="231"/>
        <v>0</v>
      </c>
      <c r="JM85" s="625">
        <f t="shared" si="231"/>
        <v>0</v>
      </c>
      <c r="JN85" s="625">
        <f t="shared" si="231"/>
        <v>951.05751417828822</v>
      </c>
      <c r="JO85" s="625">
        <f t="shared" si="231"/>
        <v>0</v>
      </c>
      <c r="JP85" s="625">
        <f t="shared" si="231"/>
        <v>0</v>
      </c>
      <c r="JQ85" s="625">
        <f t="shared" si="231"/>
        <v>0</v>
      </c>
      <c r="JR85" s="625">
        <f t="shared" si="231"/>
        <v>9316.5639209187229</v>
      </c>
      <c r="JS85" s="625">
        <f t="shared" si="231"/>
        <v>4274.756520963504</v>
      </c>
      <c r="JT85" s="625">
        <f t="shared" si="231"/>
        <v>15071.019516332664</v>
      </c>
      <c r="JU85" s="625">
        <f t="shared" si="228"/>
        <v>7289.603792887965</v>
      </c>
      <c r="JV85" s="625">
        <f t="shared" si="209"/>
        <v>20307.227704654011</v>
      </c>
      <c r="JW85" s="625">
        <f t="shared" si="209"/>
        <v>9956.0344806203157</v>
      </c>
      <c r="JX85" s="625">
        <f t="shared" si="209"/>
        <v>423067.24384695868</v>
      </c>
      <c r="JY85" s="626">
        <f t="shared" si="209"/>
        <v>30060.393088231183</v>
      </c>
      <c r="JZ85" s="642">
        <f t="shared" si="210"/>
        <v>0</v>
      </c>
      <c r="KA85" s="625">
        <f t="shared" si="210"/>
        <v>0</v>
      </c>
      <c r="KB85" s="625">
        <f t="shared" si="211"/>
        <v>326.49020026195979</v>
      </c>
      <c r="KC85" s="625">
        <f t="shared" si="211"/>
        <v>0</v>
      </c>
      <c r="KD85" s="625">
        <f t="shared" si="212"/>
        <v>16643.387652558096</v>
      </c>
      <c r="KE85" s="645">
        <f t="shared" si="212"/>
        <v>7414.8289025440481</v>
      </c>
      <c r="KF85" s="624">
        <f t="shared" si="195"/>
        <v>0</v>
      </c>
      <c r="KG85" s="625">
        <f t="shared" si="196"/>
        <v>161.40823402045081</v>
      </c>
      <c r="KH85" s="626">
        <f t="shared" si="197"/>
        <v>11347.288463337311</v>
      </c>
    </row>
    <row r="86" spans="1:294" s="649" customFormat="1" ht="14.4">
      <c r="A86" s="510" t="s">
        <v>96</v>
      </c>
      <c r="B86" s="538">
        <v>4459</v>
      </c>
      <c r="C86" s="526">
        <f t="shared" si="198"/>
        <v>129</v>
      </c>
      <c r="D86" s="517">
        <f t="shared" si="199"/>
        <v>1</v>
      </c>
      <c r="E86" s="495">
        <f t="shared" si="217"/>
        <v>6.4349231684386254E-3</v>
      </c>
      <c r="F86" s="208">
        <f t="shared" si="161"/>
        <v>2.5117739403453691E-2</v>
      </c>
      <c r="G86" s="30">
        <f t="shared" si="162"/>
        <v>1.3875179539615019</v>
      </c>
      <c r="H86" s="29">
        <f t="shared" si="163"/>
        <v>3.4851314385218261E-2</v>
      </c>
      <c r="I86" s="33">
        <f t="shared" si="164"/>
        <v>4.0141246032974601E-2</v>
      </c>
      <c r="J86" s="353">
        <f t="shared" si="165"/>
        <v>6.1897521073086291E-2</v>
      </c>
      <c r="K86" s="581">
        <f t="shared" si="202"/>
        <v>3.6231746683873653E-3</v>
      </c>
      <c r="L86" s="354">
        <f t="shared" si="218"/>
        <v>2.4642950577222478</v>
      </c>
      <c r="M86" s="355">
        <f t="shared" si="166"/>
        <v>7.1292680521679738E-2</v>
      </c>
      <c r="N86" s="826"/>
      <c r="O86" s="364" t="s">
        <v>226</v>
      </c>
      <c r="P86" s="20" t="s">
        <v>236</v>
      </c>
      <c r="Q86" s="20"/>
      <c r="R86" s="20"/>
      <c r="S86" s="166">
        <f t="shared" si="167"/>
        <v>129</v>
      </c>
      <c r="T86" s="167">
        <f t="shared" si="168"/>
        <v>2893.0253420049339</v>
      </c>
      <c r="U86" s="166">
        <f t="shared" si="169"/>
        <v>6</v>
      </c>
      <c r="V86" s="168">
        <f t="shared" si="170"/>
        <v>4.878048780487805E-2</v>
      </c>
      <c r="W86" s="167">
        <f t="shared" si="171"/>
        <v>134.55931823278763</v>
      </c>
      <c r="X86" s="166">
        <f t="shared" si="172"/>
        <v>17</v>
      </c>
      <c r="Y86" s="168">
        <f t="shared" si="173"/>
        <v>0.15178571428571427</v>
      </c>
      <c r="Z86" s="167">
        <f t="shared" si="174"/>
        <v>381.25140165956492</v>
      </c>
      <c r="AA86" s="166">
        <f t="shared" si="175"/>
        <v>1</v>
      </c>
      <c r="AB86" s="167">
        <f t="shared" si="176"/>
        <v>224.26553038797937</v>
      </c>
      <c r="AC86" s="169">
        <f t="shared" si="177"/>
        <v>7.7519379844961239E-3</v>
      </c>
      <c r="AD86" s="166">
        <f t="shared" si="178"/>
        <v>0</v>
      </c>
      <c r="AE86" s="168">
        <f t="shared" si="179"/>
        <v>0</v>
      </c>
      <c r="AF86" s="167">
        <f t="shared" si="180"/>
        <v>0</v>
      </c>
      <c r="AG86" s="166">
        <f t="shared" si="181"/>
        <v>0</v>
      </c>
      <c r="AH86" s="168">
        <f t="shared" si="182"/>
        <v>0</v>
      </c>
      <c r="AI86" s="365">
        <f t="shared" si="183"/>
        <v>0</v>
      </c>
      <c r="AJ86" s="830"/>
      <c r="AK86" s="85">
        <v>394.92417799014913</v>
      </c>
      <c r="AL86" s="62">
        <v>408.37535997446923</v>
      </c>
      <c r="AM86" s="62">
        <v>346.34108514703161</v>
      </c>
      <c r="AN86" s="62">
        <v>354.63978383684696</v>
      </c>
      <c r="AO86" s="62">
        <v>300.15813336492795</v>
      </c>
      <c r="AP86" s="62">
        <v>284.31909067802872</v>
      </c>
      <c r="AQ86" s="62">
        <v>290.44814645884065</v>
      </c>
      <c r="AR86" s="62">
        <v>310.76247523035147</v>
      </c>
      <c r="AS86" s="62">
        <v>294.84637665570528</v>
      </c>
      <c r="AT86" s="62">
        <v>289.03004290771611</v>
      </c>
      <c r="AU86" s="62">
        <v>216.4914390493804</v>
      </c>
      <c r="AV86" s="62">
        <v>208.11592582588673</v>
      </c>
      <c r="AW86" s="62">
        <v>240.35219541138821</v>
      </c>
      <c r="AX86" s="62">
        <v>179.61783345050736</v>
      </c>
      <c r="AY86" s="62">
        <v>126.93685694913725</v>
      </c>
      <c r="AZ86" s="62">
        <v>110.23834797482331</v>
      </c>
      <c r="BA86" s="62">
        <v>33.690288024321795</v>
      </c>
      <c r="BB86" s="62">
        <v>50.93778866079284</v>
      </c>
      <c r="BC86" s="62">
        <v>8.8113060986687763</v>
      </c>
      <c r="BD86" s="86">
        <v>9.9633303649508012</v>
      </c>
      <c r="BE86" s="258">
        <v>2.0000000000000002E-5</v>
      </c>
      <c r="BF86" s="43">
        <v>2.0000000000000002E-5</v>
      </c>
      <c r="BG86" s="53">
        <v>5.0000000000000002E-5</v>
      </c>
      <c r="BH86" s="53">
        <v>4.0000000000000003E-5</v>
      </c>
      <c r="BI86" s="53">
        <v>1.2518952302791728E-4</v>
      </c>
      <c r="BJ86" s="53">
        <v>1.2406223545552731E-4</v>
      </c>
      <c r="BK86" s="53">
        <v>3.4000000000000002E-4</v>
      </c>
      <c r="BL86" s="53">
        <v>1.8000000000000001E-4</v>
      </c>
      <c r="BM86" s="53">
        <v>8.9999999999999998E-4</v>
      </c>
      <c r="BN86" s="53">
        <v>5.0000000000000001E-4</v>
      </c>
      <c r="BO86" s="53">
        <v>3.8E-3</v>
      </c>
      <c r="BP86" s="53">
        <v>2E-3</v>
      </c>
      <c r="BQ86" s="53">
        <v>1.6199999999999999E-2</v>
      </c>
      <c r="BR86" s="53">
        <v>6.1999999999999998E-3</v>
      </c>
      <c r="BS86" s="53">
        <v>6.1100000000000002E-2</v>
      </c>
      <c r="BT86" s="53">
        <v>2.6800000000000001E-2</v>
      </c>
      <c r="BU86" s="53">
        <v>0.1421</v>
      </c>
      <c r="BV86" s="53">
        <v>5.4699999999999999E-2</v>
      </c>
      <c r="BW86" s="53">
        <v>0.27589999999999998</v>
      </c>
      <c r="BX86" s="54">
        <v>0.1051</v>
      </c>
      <c r="BY86" s="64">
        <f>+Fall_Hoy!B86</f>
        <v>0</v>
      </c>
      <c r="BZ86" s="61">
        <f>+Fall_Hoy!C86</f>
        <v>0</v>
      </c>
      <c r="CA86" s="61">
        <f>+Fall_Hoy!D86</f>
        <v>0</v>
      </c>
      <c r="CB86" s="61">
        <f>+Fall_Hoy!E86</f>
        <v>0</v>
      </c>
      <c r="CC86" s="61">
        <f>+Fall_Hoy!F86</f>
        <v>0</v>
      </c>
      <c r="CD86" s="61">
        <f>+Fall_Hoy!G86</f>
        <v>0</v>
      </c>
      <c r="CE86" s="61">
        <f>+Fall_Hoy!H86</f>
        <v>0</v>
      </c>
      <c r="CF86" s="61">
        <f>+Fall_Hoy!I86</f>
        <v>0</v>
      </c>
      <c r="CG86" s="61">
        <f>+Fall_Hoy!J86</f>
        <v>0</v>
      </c>
      <c r="CH86" s="61">
        <f>+Fall_Hoy!K86</f>
        <v>0</v>
      </c>
      <c r="CI86" s="61">
        <f>+Fall_Hoy!L86</f>
        <v>1</v>
      </c>
      <c r="CJ86" s="61">
        <f>+Fall_Hoy!M86</f>
        <v>0</v>
      </c>
      <c r="CK86" s="61">
        <f>+Fall_Hoy!N86</f>
        <v>0</v>
      </c>
      <c r="CL86" s="61">
        <f>+Fall_Hoy!O86</f>
        <v>0</v>
      </c>
      <c r="CM86" s="61">
        <f>+Fall_Hoy!P86</f>
        <v>0</v>
      </c>
      <c r="CN86" s="61">
        <f>+Fall_Hoy!Q86</f>
        <v>0</v>
      </c>
      <c r="CO86" s="61">
        <f>+Fall_Hoy!R86</f>
        <v>0</v>
      </c>
      <c r="CP86" s="61">
        <f>+Fall_Hoy!S86</f>
        <v>0</v>
      </c>
      <c r="CQ86" s="61">
        <f>+Fall_Hoy!T86</f>
        <v>0</v>
      </c>
      <c r="CR86" s="66">
        <f>+Fall_Hoy!U86</f>
        <v>0</v>
      </c>
      <c r="CS86" s="75">
        <f t="shared" si="184"/>
        <v>2.363379771725465E-2</v>
      </c>
      <c r="CT86" s="76">
        <f t="shared" si="184"/>
        <v>2.7213760502698681E-2</v>
      </c>
      <c r="CU86" s="76">
        <f t="shared" si="185"/>
        <v>2.9123927859359716E-2</v>
      </c>
      <c r="CV86" s="76">
        <f t="shared" si="185"/>
        <v>1.6702127747391143E-2</v>
      </c>
      <c r="CW86" s="76">
        <f t="shared" si="229"/>
        <v>2.3321040551280016E-2</v>
      </c>
      <c r="CX86" s="76">
        <f t="shared" si="126"/>
        <v>5.6274800126309032E-2</v>
      </c>
      <c r="CY86" s="76">
        <f t="shared" si="127"/>
        <v>2.7543642806939647E-2</v>
      </c>
      <c r="CZ86" s="76">
        <f t="shared" si="128"/>
        <v>5.1486267729525782E-2</v>
      </c>
      <c r="DA86" s="76">
        <f t="shared" si="129"/>
        <v>3.3915967065374822E-2</v>
      </c>
      <c r="DB86" s="76">
        <f t="shared" si="130"/>
        <v>4.4978023285111392E-2</v>
      </c>
      <c r="DC86" s="76">
        <f t="shared" si="131"/>
        <v>0.7</v>
      </c>
      <c r="DD86" s="76">
        <f t="shared" si="132"/>
        <v>4.8050143016763486E-3</v>
      </c>
      <c r="DE86" s="76">
        <f t="shared" si="133"/>
        <v>2.9123927859359716E-2</v>
      </c>
      <c r="DF86" s="76">
        <f t="shared" si="134"/>
        <v>1.6702127747391143E-2</v>
      </c>
      <c r="DG86" s="76">
        <f t="shared" si="135"/>
        <v>2.363379771725465E-2</v>
      </c>
      <c r="DH86" s="76">
        <f t="shared" si="136"/>
        <v>2.7213760502698681E-2</v>
      </c>
      <c r="DI86" s="76">
        <f t="shared" si="137"/>
        <v>2.9682144577632491E-2</v>
      </c>
      <c r="DJ86" s="76">
        <f t="shared" si="138"/>
        <v>0</v>
      </c>
      <c r="DK86" s="76">
        <f t="shared" si="139"/>
        <v>0</v>
      </c>
      <c r="DL86" s="316">
        <f t="shared" si="140"/>
        <v>0</v>
      </c>
      <c r="DM86" s="85">
        <f>+'Cas_-14'!B85</f>
        <v>2</v>
      </c>
      <c r="DN86" s="62">
        <f>+'Cas_-14'!C85</f>
        <v>1</v>
      </c>
      <c r="DO86" s="62">
        <f>+'Cas_-14'!D85</f>
        <v>3</v>
      </c>
      <c r="DP86" s="62">
        <f>+'Cas_-14'!E85</f>
        <v>3</v>
      </c>
      <c r="DQ86" s="62">
        <f>+'Cas_-14'!F85</f>
        <v>7</v>
      </c>
      <c r="DR86" s="62">
        <f>+'Cas_-14'!G85</f>
        <v>16</v>
      </c>
      <c r="DS86" s="62">
        <f>+'Cas_-14'!H85</f>
        <v>8</v>
      </c>
      <c r="DT86" s="62">
        <f>+'Cas_-14'!I85</f>
        <v>16</v>
      </c>
      <c r="DU86" s="62">
        <f>+'Cas_-14'!J85</f>
        <v>10</v>
      </c>
      <c r="DV86" s="62">
        <f>+'Cas_-14'!K85</f>
        <v>13</v>
      </c>
      <c r="DW86" s="62">
        <f>+'Cas_-14'!L85</f>
        <v>12</v>
      </c>
      <c r="DX86" s="62">
        <f>+'Cas_-14'!M85</f>
        <v>1</v>
      </c>
      <c r="DY86" s="62">
        <f>+'Cas_-14'!N85</f>
        <v>7</v>
      </c>
      <c r="DZ86" s="62">
        <f>+'Cas_-14'!O85</f>
        <v>3</v>
      </c>
      <c r="EA86" s="62">
        <f>+'Cas_-14'!P85</f>
        <v>3</v>
      </c>
      <c r="EB86" s="62">
        <f>+'Cas_-14'!Q85</f>
        <v>3</v>
      </c>
      <c r="EC86" s="62">
        <f>+'Cas_-14'!R85</f>
        <v>1</v>
      </c>
      <c r="ED86" s="62">
        <f>+'Cas_-14'!S85</f>
        <v>0</v>
      </c>
      <c r="EE86" s="62">
        <f>+'Cas_-14'!T85</f>
        <v>0</v>
      </c>
      <c r="EF86" s="86">
        <f>+'Cas_-14'!U85</f>
        <v>0</v>
      </c>
      <c r="EG86" s="201">
        <f t="shared" si="233"/>
        <v>5.0642632471337001E-3</v>
      </c>
      <c r="EH86" s="90">
        <f t="shared" si="233"/>
        <v>2.448727562952177E-3</v>
      </c>
      <c r="EI86" s="90">
        <f t="shared" si="233"/>
        <v>8.6619812914382217E-3</v>
      </c>
      <c r="EJ86" s="90">
        <f t="shared" si="233"/>
        <v>8.4592878090072338E-3</v>
      </c>
      <c r="EK86" s="90">
        <f t="shared" si="233"/>
        <v>2.3321040551280016E-2</v>
      </c>
      <c r="EL86" s="90">
        <f t="shared" si="233"/>
        <v>5.6274800126309032E-2</v>
      </c>
      <c r="EM86" s="90">
        <f t="shared" si="233"/>
        <v>2.7543642806939647E-2</v>
      </c>
      <c r="EN86" s="90">
        <f t="shared" si="233"/>
        <v>5.1486267729525782E-2</v>
      </c>
      <c r="EO86" s="90">
        <f t="shared" si="233"/>
        <v>3.3915967065374822E-2</v>
      </c>
      <c r="EP86" s="90">
        <f t="shared" si="233"/>
        <v>4.4978023285111392E-2</v>
      </c>
      <c r="EQ86" s="90">
        <f t="shared" si="233"/>
        <v>5.5429443550711818E-2</v>
      </c>
      <c r="ER86" s="90">
        <f t="shared" si="233"/>
        <v>4.8050143016763486E-3</v>
      </c>
      <c r="ES86" s="90">
        <f t="shared" si="233"/>
        <v>2.9123927859359716E-2</v>
      </c>
      <c r="ET86" s="90">
        <f t="shared" si="232"/>
        <v>1.6702127747391143E-2</v>
      </c>
      <c r="EU86" s="90">
        <f t="shared" si="232"/>
        <v>2.363379771725465E-2</v>
      </c>
      <c r="EV86" s="90">
        <f t="shared" si="232"/>
        <v>2.7213760502698681E-2</v>
      </c>
      <c r="EW86" s="90">
        <f t="shared" si="230"/>
        <v>2.9682144577632491E-2</v>
      </c>
      <c r="EX86" s="90">
        <f t="shared" si="230"/>
        <v>0</v>
      </c>
      <c r="EY86" s="90">
        <f t="shared" si="230"/>
        <v>0</v>
      </c>
      <c r="EZ86" s="99">
        <f t="shared" si="230"/>
        <v>0</v>
      </c>
      <c r="FA86" s="119">
        <f t="shared" si="200"/>
        <v>1</v>
      </c>
      <c r="FB86" s="120">
        <f t="shared" si="200"/>
        <v>1</v>
      </c>
      <c r="FC86" s="120">
        <f t="shared" si="219"/>
        <v>1</v>
      </c>
      <c r="FD86" s="120">
        <f t="shared" si="219"/>
        <v>1</v>
      </c>
      <c r="FE86" s="120">
        <f t="shared" ref="FE86:FR104" si="235">+CW86/EK86</f>
        <v>1</v>
      </c>
      <c r="FF86" s="120">
        <f t="shared" si="235"/>
        <v>1</v>
      </c>
      <c r="FG86" s="120">
        <f t="shared" si="235"/>
        <v>1</v>
      </c>
      <c r="FH86" s="120">
        <f t="shared" si="235"/>
        <v>1</v>
      </c>
      <c r="FI86" s="120">
        <f t="shared" si="235"/>
        <v>1</v>
      </c>
      <c r="FJ86" s="120">
        <f t="shared" si="235"/>
        <v>1</v>
      </c>
      <c r="FK86" s="120">
        <f t="shared" si="235"/>
        <v>12.628667277880524</v>
      </c>
      <c r="FL86" s="120">
        <f t="shared" si="235"/>
        <v>1</v>
      </c>
      <c r="FM86" s="120">
        <f t="shared" si="235"/>
        <v>1</v>
      </c>
      <c r="FN86" s="120">
        <f t="shared" si="235"/>
        <v>1</v>
      </c>
      <c r="FO86" s="120">
        <f t="shared" si="235"/>
        <v>1</v>
      </c>
      <c r="FP86" s="120">
        <f t="shared" si="235"/>
        <v>1</v>
      </c>
      <c r="FQ86" s="120">
        <f t="shared" si="235"/>
        <v>1</v>
      </c>
      <c r="FR86" s="120" t="e">
        <f t="shared" si="235"/>
        <v>#DIV/0!</v>
      </c>
      <c r="FS86" s="120" t="e">
        <f t="shared" si="234"/>
        <v>#DIV/0!</v>
      </c>
      <c r="FT86" s="321" t="e">
        <f t="shared" si="234"/>
        <v>#DIV/0!</v>
      </c>
      <c r="FU86" s="85">
        <f>+Cas_Hoy!B85</f>
        <v>2</v>
      </c>
      <c r="FV86" s="62">
        <f>+Cas_Hoy!C85</f>
        <v>1</v>
      </c>
      <c r="FW86" s="62">
        <f>+Cas_Hoy!D85</f>
        <v>3</v>
      </c>
      <c r="FX86" s="62">
        <f>+Cas_Hoy!E85</f>
        <v>4</v>
      </c>
      <c r="FY86" s="62">
        <f>+Cas_Hoy!F85</f>
        <v>8</v>
      </c>
      <c r="FZ86" s="62">
        <f>+Cas_Hoy!G85</f>
        <v>18</v>
      </c>
      <c r="GA86" s="62">
        <f>+Cas_Hoy!H85</f>
        <v>8</v>
      </c>
      <c r="GB86" s="62">
        <f>+Cas_Hoy!I85</f>
        <v>17</v>
      </c>
      <c r="GC86" s="62">
        <f>+Cas_Hoy!J85</f>
        <v>12</v>
      </c>
      <c r="GD86" s="62">
        <f>+Cas_Hoy!K85</f>
        <v>17</v>
      </c>
      <c r="GE86" s="62">
        <f>+Cas_Hoy!L85</f>
        <v>13</v>
      </c>
      <c r="GF86" s="62">
        <f>+Cas_Hoy!M85</f>
        <v>4</v>
      </c>
      <c r="GG86" s="62">
        <f>+Cas_Hoy!N85</f>
        <v>8</v>
      </c>
      <c r="GH86" s="62">
        <f>+Cas_Hoy!O85</f>
        <v>3</v>
      </c>
      <c r="GI86" s="62">
        <f>+Cas_Hoy!P85</f>
        <v>3</v>
      </c>
      <c r="GJ86" s="62">
        <f>+Cas_Hoy!Q85</f>
        <v>3</v>
      </c>
      <c r="GK86" s="62">
        <f>+Cas_Hoy!R85</f>
        <v>2</v>
      </c>
      <c r="GL86" s="62">
        <f>+Cas_Hoy!S85</f>
        <v>0</v>
      </c>
      <c r="GM86" s="62">
        <f>+Cas_Hoy!T85</f>
        <v>0</v>
      </c>
      <c r="GN86" s="590">
        <f>+Cas_Hoy!U85</f>
        <v>0</v>
      </c>
      <c r="GO86" s="543">
        <f t="shared" si="220"/>
        <v>2.363379771725465E-2</v>
      </c>
      <c r="GP86" s="112">
        <f t="shared" si="220"/>
        <v>2.7213760502698681E-2</v>
      </c>
      <c r="GQ86" s="112">
        <f t="shared" si="221"/>
        <v>3.3284488982125389E-2</v>
      </c>
      <c r="GR86" s="112">
        <f t="shared" si="221"/>
        <v>1.6702127747391143E-2</v>
      </c>
      <c r="GS86" s="323">
        <f t="shared" si="227"/>
        <v>2.6652617772891449E-2</v>
      </c>
      <c r="GT86" s="323">
        <f t="shared" si="227"/>
        <v>6.3309150142097662E-2</v>
      </c>
      <c r="GU86" s="323">
        <f t="shared" si="227"/>
        <v>2.7543642806939647E-2</v>
      </c>
      <c r="GV86" s="323">
        <f t="shared" si="227"/>
        <v>5.4704159462621145E-2</v>
      </c>
      <c r="GW86" s="323">
        <f t="shared" si="227"/>
        <v>4.0699160478449785E-2</v>
      </c>
      <c r="GX86" s="323">
        <f t="shared" si="227"/>
        <v>5.8817415065145665E-2</v>
      </c>
      <c r="GY86" s="323">
        <f t="shared" si="227"/>
        <v>0.7</v>
      </c>
      <c r="GZ86" s="323">
        <f t="shared" si="227"/>
        <v>1.9220057206705395E-2</v>
      </c>
      <c r="HA86" s="323">
        <f t="shared" si="227"/>
        <v>3.3284488982125389E-2</v>
      </c>
      <c r="HB86" s="323">
        <f t="shared" si="225"/>
        <v>1.6702127747391143E-2</v>
      </c>
      <c r="HC86" s="323">
        <f t="shared" si="222"/>
        <v>2.363379771725465E-2</v>
      </c>
      <c r="HD86" s="323">
        <f t="shared" si="222"/>
        <v>2.7213760502698681E-2</v>
      </c>
      <c r="HE86" s="323">
        <f t="shared" si="222"/>
        <v>5.9364289155264982E-2</v>
      </c>
      <c r="HF86" s="323" t="e">
        <f t="shared" si="222"/>
        <v>#DIV/0!</v>
      </c>
      <c r="HG86" s="323" t="e">
        <f t="shared" si="222"/>
        <v>#DIV/0!</v>
      </c>
      <c r="HH86" s="327" t="e">
        <f t="shared" si="222"/>
        <v>#DIV/0!</v>
      </c>
      <c r="HI86" s="241">
        <f>+CyF_Tot!B85</f>
        <v>0</v>
      </c>
      <c r="HJ86" s="149">
        <f>+CyF_Tot!C85</f>
        <v>112</v>
      </c>
      <c r="HK86" s="149">
        <f>+CyF_Tot!D85</f>
        <v>123</v>
      </c>
      <c r="HL86" s="149">
        <f>+CyF_Tot!E85</f>
        <v>129</v>
      </c>
      <c r="HM86" s="149">
        <f>+CyF_Tot!F85</f>
        <v>0</v>
      </c>
      <c r="HN86" s="149">
        <f>+CyF_Tot!G85</f>
        <v>1</v>
      </c>
      <c r="HO86" s="149">
        <f>+CyF_Tot!H85</f>
        <v>1</v>
      </c>
      <c r="HP86" s="557">
        <f>+CyF_Tot!I85</f>
        <v>1</v>
      </c>
      <c r="HQ86" s="93">
        <f t="shared" si="226"/>
        <v>8.8567880239997565E-2</v>
      </c>
      <c r="HR86" s="90">
        <f t="shared" si="226"/>
        <v>9.1584516702056348E-2</v>
      </c>
      <c r="HS86" s="90">
        <f t="shared" si="226"/>
        <v>7.7672367155647362E-2</v>
      </c>
      <c r="HT86" s="90">
        <f t="shared" si="224"/>
        <v>7.9533479218848832E-2</v>
      </c>
      <c r="HU86" s="90">
        <f t="shared" si="224"/>
        <v>6.7315122979351411E-2</v>
      </c>
      <c r="HV86" s="90">
        <f t="shared" si="224"/>
        <v>6.3762971670336108E-2</v>
      </c>
      <c r="HW86" s="90">
        <f t="shared" si="224"/>
        <v>6.513750761579741E-2</v>
      </c>
      <c r="HX86" s="90">
        <f t="shared" si="224"/>
        <v>6.9693311332216068E-2</v>
      </c>
      <c r="HY86" s="90">
        <f t="shared" si="224"/>
        <v>6.6123879043665679E-2</v>
      </c>
      <c r="HZ86" s="90">
        <f t="shared" si="224"/>
        <v>6.4819475870759383E-2</v>
      </c>
      <c r="IA86" s="90">
        <f t="shared" si="224"/>
        <v>4.8551567402866203E-2</v>
      </c>
      <c r="IB86" s="90">
        <f t="shared" si="223"/>
        <v>4.6673228487527862E-2</v>
      </c>
      <c r="IC86" s="90">
        <f t="shared" si="223"/>
        <v>5.3902712583850237E-2</v>
      </c>
      <c r="ID86" s="90">
        <f t="shared" si="223"/>
        <v>4.0282088685917775E-2</v>
      </c>
      <c r="IE86" s="90">
        <f t="shared" si="223"/>
        <v>2.8467561549481331E-2</v>
      </c>
      <c r="IF86" s="90">
        <f t="shared" si="223"/>
        <v>2.4722661577668382E-2</v>
      </c>
      <c r="IG86" s="90">
        <f t="shared" si="223"/>
        <v>7.5555703126983171E-3</v>
      </c>
      <c r="IH86" s="90">
        <f t="shared" si="223"/>
        <v>1.1423590190803508E-2</v>
      </c>
      <c r="II86" s="90">
        <f t="shared" si="223"/>
        <v>1.9760722356287905E-3</v>
      </c>
      <c r="IJ86" s="673">
        <f t="shared" si="223"/>
        <v>2.2344315687263514E-3</v>
      </c>
      <c r="IK86" s="686"/>
      <c r="IL86" s="687"/>
      <c r="IM86" s="687"/>
      <c r="IN86" s="687"/>
      <c r="IO86" s="687"/>
      <c r="IP86" s="687"/>
      <c r="IQ86" s="687"/>
      <c r="IR86" s="687"/>
      <c r="IS86" s="687"/>
      <c r="IT86" s="687"/>
      <c r="IU86" s="687"/>
      <c r="IV86" s="687"/>
      <c r="IW86" s="687"/>
      <c r="IX86" s="687"/>
      <c r="IY86" s="687"/>
      <c r="IZ86" s="687"/>
      <c r="JA86" s="687"/>
      <c r="JB86" s="687"/>
      <c r="JC86" s="687"/>
      <c r="JD86" s="688"/>
      <c r="JF86" s="624">
        <f t="shared" si="231"/>
        <v>0</v>
      </c>
      <c r="JG86" s="625">
        <f t="shared" si="231"/>
        <v>0</v>
      </c>
      <c r="JH86" s="625">
        <f t="shared" si="231"/>
        <v>0</v>
      </c>
      <c r="JI86" s="625">
        <f t="shared" si="231"/>
        <v>0</v>
      </c>
      <c r="JJ86" s="625">
        <f t="shared" si="231"/>
        <v>0</v>
      </c>
      <c r="JK86" s="625">
        <f t="shared" si="231"/>
        <v>0</v>
      </c>
      <c r="JL86" s="625">
        <f t="shared" si="231"/>
        <v>0</v>
      </c>
      <c r="JM86" s="625">
        <f t="shared" si="231"/>
        <v>0</v>
      </c>
      <c r="JN86" s="625">
        <f t="shared" si="231"/>
        <v>0</v>
      </c>
      <c r="JO86" s="625">
        <f t="shared" si="231"/>
        <v>0</v>
      </c>
      <c r="JP86" s="625">
        <f t="shared" si="231"/>
        <v>4619.1202958926515</v>
      </c>
      <c r="JQ86" s="625">
        <f t="shared" si="231"/>
        <v>0</v>
      </c>
      <c r="JR86" s="625">
        <f t="shared" si="231"/>
        <v>0</v>
      </c>
      <c r="JS86" s="625">
        <f t="shared" si="231"/>
        <v>0</v>
      </c>
      <c r="JT86" s="625">
        <f t="shared" si="231"/>
        <v>0</v>
      </c>
      <c r="JU86" s="625">
        <f t="shared" si="228"/>
        <v>0</v>
      </c>
      <c r="JV86" s="625">
        <f t="shared" si="209"/>
        <v>0</v>
      </c>
      <c r="JW86" s="625">
        <f t="shared" si="209"/>
        <v>0</v>
      </c>
      <c r="JX86" s="625">
        <f t="shared" si="209"/>
        <v>0</v>
      </c>
      <c r="JY86" s="626">
        <f t="shared" si="209"/>
        <v>0</v>
      </c>
      <c r="JZ86" s="642">
        <f t="shared" si="210"/>
        <v>0</v>
      </c>
      <c r="KA86" s="625">
        <f t="shared" si="210"/>
        <v>0</v>
      </c>
      <c r="KB86" s="625">
        <f t="shared" si="211"/>
        <v>1247.2156500484459</v>
      </c>
      <c r="KC86" s="625">
        <f t="shared" si="211"/>
        <v>0</v>
      </c>
      <c r="KD86" s="625">
        <f t="shared" si="212"/>
        <v>0</v>
      </c>
      <c r="KE86" s="645">
        <f t="shared" si="212"/>
        <v>0</v>
      </c>
      <c r="KF86" s="624">
        <f t="shared" si="195"/>
        <v>0</v>
      </c>
      <c r="KG86" s="625">
        <f t="shared" si="196"/>
        <v>621.23592912613742</v>
      </c>
      <c r="KH86" s="626">
        <f t="shared" si="197"/>
        <v>0</v>
      </c>
    </row>
    <row r="87" spans="1:294" s="649" customFormat="1" ht="14.4">
      <c r="A87" s="510" t="s">
        <v>97</v>
      </c>
      <c r="B87" s="538">
        <v>11763</v>
      </c>
      <c r="C87" s="526">
        <f t="shared" si="198"/>
        <v>776</v>
      </c>
      <c r="D87" s="517">
        <f t="shared" si="199"/>
        <v>11</v>
      </c>
      <c r="E87" s="495">
        <f t="shared" si="217"/>
        <v>8.5724402153747881E-3</v>
      </c>
      <c r="F87" s="208">
        <f t="shared" si="161"/>
        <v>5.8573493156507693E-2</v>
      </c>
      <c r="G87" s="30">
        <f t="shared" si="162"/>
        <v>1.8623829980090607</v>
      </c>
      <c r="H87" s="29">
        <f t="shared" si="163"/>
        <v>0.10908627778867999</v>
      </c>
      <c r="I87" s="33">
        <f t="shared" si="164"/>
        <v>0.12286059733529126</v>
      </c>
      <c r="J87" s="353">
        <f t="shared" si="165"/>
        <v>0.12110828481338679</v>
      </c>
      <c r="K87" s="581">
        <f t="shared" si="202"/>
        <v>7.7214832668314705E-3</v>
      </c>
      <c r="L87" s="354">
        <f t="shared" si="218"/>
        <v>2.0676295417414639</v>
      </c>
      <c r="M87" s="355">
        <f t="shared" si="166"/>
        <v>0.13640062266355318</v>
      </c>
      <c r="N87" s="826"/>
      <c r="O87" s="364" t="s">
        <v>226</v>
      </c>
      <c r="P87" s="20" t="s">
        <v>238</v>
      </c>
      <c r="Q87" s="20"/>
      <c r="R87" s="20"/>
      <c r="S87" s="166">
        <f t="shared" si="167"/>
        <v>776</v>
      </c>
      <c r="T87" s="167">
        <f t="shared" si="168"/>
        <v>6596.956558701012</v>
      </c>
      <c r="U87" s="166">
        <f t="shared" si="169"/>
        <v>34</v>
      </c>
      <c r="V87" s="168">
        <f t="shared" si="170"/>
        <v>4.5822102425876012E-2</v>
      </c>
      <c r="W87" s="167">
        <f t="shared" si="171"/>
        <v>289.04191107710619</v>
      </c>
      <c r="X87" s="166">
        <f t="shared" si="172"/>
        <v>87</v>
      </c>
      <c r="Y87" s="168">
        <f t="shared" si="173"/>
        <v>0.1262699564586357</v>
      </c>
      <c r="Z87" s="167">
        <f t="shared" si="174"/>
        <v>739.60724305024223</v>
      </c>
      <c r="AA87" s="166">
        <f t="shared" si="175"/>
        <v>11</v>
      </c>
      <c r="AB87" s="167">
        <f t="shared" si="176"/>
        <v>935.13559466122592</v>
      </c>
      <c r="AC87" s="169">
        <f t="shared" si="177"/>
        <v>1.4175257731958763E-2</v>
      </c>
      <c r="AD87" s="166">
        <f t="shared" si="178"/>
        <v>0</v>
      </c>
      <c r="AE87" s="168">
        <f t="shared" si="179"/>
        <v>0</v>
      </c>
      <c r="AF87" s="167">
        <f t="shared" si="180"/>
        <v>0</v>
      </c>
      <c r="AG87" s="166">
        <f t="shared" si="181"/>
        <v>0</v>
      </c>
      <c r="AH87" s="168">
        <f t="shared" si="182"/>
        <v>0</v>
      </c>
      <c r="AI87" s="365">
        <f t="shared" si="183"/>
        <v>0</v>
      </c>
      <c r="AJ87" s="830"/>
      <c r="AK87" s="85">
        <v>967.8382393251793</v>
      </c>
      <c r="AL87" s="62">
        <v>935.82965331905882</v>
      </c>
      <c r="AM87" s="62">
        <v>912.19070013059832</v>
      </c>
      <c r="AN87" s="62">
        <v>832.2002320445331</v>
      </c>
      <c r="AO87" s="62">
        <v>758.49362848278963</v>
      </c>
      <c r="AP87" s="62">
        <v>732.3271791027438</v>
      </c>
      <c r="AQ87" s="62">
        <v>790.44846355921413</v>
      </c>
      <c r="AR87" s="62">
        <v>797.62624955330011</v>
      </c>
      <c r="AS87" s="62">
        <v>681.61657732818117</v>
      </c>
      <c r="AT87" s="62">
        <v>667.17246140858629</v>
      </c>
      <c r="AU87" s="62">
        <v>629.14303580941692</v>
      </c>
      <c r="AV87" s="62">
        <v>596.13402638803814</v>
      </c>
      <c r="AW87" s="62">
        <v>594.07843271461638</v>
      </c>
      <c r="AX87" s="62">
        <v>577.48879740723646</v>
      </c>
      <c r="AY87" s="62">
        <v>357.3094316544047</v>
      </c>
      <c r="AZ87" s="62">
        <v>426.78585260447329</v>
      </c>
      <c r="BA87" s="62">
        <v>150.56040597822272</v>
      </c>
      <c r="BB87" s="62">
        <v>250.4885666763879</v>
      </c>
      <c r="BC87" s="62">
        <v>17.321108652361904</v>
      </c>
      <c r="BD87" s="86">
        <v>87.947053905434956</v>
      </c>
      <c r="BE87" s="258">
        <v>2.0000000000000002E-5</v>
      </c>
      <c r="BF87" s="43">
        <v>2.0000000000000002E-5</v>
      </c>
      <c r="BG87" s="53">
        <v>5.0000000000000002E-5</v>
      </c>
      <c r="BH87" s="53">
        <v>4.0000000000000003E-5</v>
      </c>
      <c r="BI87" s="53">
        <v>1.2518952302791728E-4</v>
      </c>
      <c r="BJ87" s="53">
        <v>1.2406223545552731E-4</v>
      </c>
      <c r="BK87" s="53">
        <v>3.4000000000000002E-4</v>
      </c>
      <c r="BL87" s="53">
        <v>1.8000000000000001E-4</v>
      </c>
      <c r="BM87" s="53">
        <v>8.9999999999999998E-4</v>
      </c>
      <c r="BN87" s="53">
        <v>5.0000000000000001E-4</v>
      </c>
      <c r="BO87" s="53">
        <v>3.8E-3</v>
      </c>
      <c r="BP87" s="53">
        <v>2E-3</v>
      </c>
      <c r="BQ87" s="53">
        <v>1.6199999999999999E-2</v>
      </c>
      <c r="BR87" s="53">
        <v>6.1999999999999998E-3</v>
      </c>
      <c r="BS87" s="53">
        <v>6.1100000000000002E-2</v>
      </c>
      <c r="BT87" s="53">
        <v>2.6800000000000001E-2</v>
      </c>
      <c r="BU87" s="53">
        <v>0.1421</v>
      </c>
      <c r="BV87" s="53">
        <v>5.4699999999999999E-2</v>
      </c>
      <c r="BW87" s="53">
        <v>0.27589999999999998</v>
      </c>
      <c r="BX87" s="54">
        <v>0.1051</v>
      </c>
      <c r="BY87" s="64">
        <f>+Fall_Hoy!B87</f>
        <v>0</v>
      </c>
      <c r="BZ87" s="61">
        <f>+Fall_Hoy!C87</f>
        <v>0</v>
      </c>
      <c r="CA87" s="61">
        <f>+Fall_Hoy!D87</f>
        <v>0</v>
      </c>
      <c r="CB87" s="61">
        <f>+Fall_Hoy!E87</f>
        <v>0</v>
      </c>
      <c r="CC87" s="61">
        <f>+Fall_Hoy!F87</f>
        <v>0</v>
      </c>
      <c r="CD87" s="61">
        <f>+Fall_Hoy!G87</f>
        <v>0</v>
      </c>
      <c r="CE87" s="61">
        <f>+Fall_Hoy!H87</f>
        <v>0</v>
      </c>
      <c r="CF87" s="61">
        <f>+Fall_Hoy!I87</f>
        <v>0</v>
      </c>
      <c r="CG87" s="61">
        <f>+Fall_Hoy!J87</f>
        <v>0</v>
      </c>
      <c r="CH87" s="61">
        <f>+Fall_Hoy!K87</f>
        <v>0</v>
      </c>
      <c r="CI87" s="61">
        <f>+Fall_Hoy!L87</f>
        <v>1</v>
      </c>
      <c r="CJ87" s="61">
        <f>+Fall_Hoy!M87</f>
        <v>0</v>
      </c>
      <c r="CK87" s="61">
        <f>+Fall_Hoy!N87</f>
        <v>3</v>
      </c>
      <c r="CL87" s="61">
        <f>+Fall_Hoy!O87</f>
        <v>0</v>
      </c>
      <c r="CM87" s="61">
        <f>+Fall_Hoy!P87</f>
        <v>0</v>
      </c>
      <c r="CN87" s="61">
        <f>+Fall_Hoy!Q87</f>
        <v>1</v>
      </c>
      <c r="CO87" s="61">
        <f>+Fall_Hoy!R87</f>
        <v>2</v>
      </c>
      <c r="CP87" s="61">
        <f>+Fall_Hoy!S87</f>
        <v>3</v>
      </c>
      <c r="CQ87" s="61">
        <f>+Fall_Hoy!T87</f>
        <v>0</v>
      </c>
      <c r="CR87" s="66">
        <f>+Fall_Hoy!U87</f>
        <v>1</v>
      </c>
      <c r="CS87" s="75">
        <f t="shared" si="184"/>
        <v>1.9590862652543999E-2</v>
      </c>
      <c r="CT87" s="76">
        <f t="shared" si="184"/>
        <v>8.7428935631569241E-2</v>
      </c>
      <c r="CU87" s="76">
        <f t="shared" si="185"/>
        <v>0.3117184112188508</v>
      </c>
      <c r="CV87" s="76">
        <f t="shared" si="185"/>
        <v>3.2901071129526144E-2</v>
      </c>
      <c r="CW87" s="76">
        <f t="shared" si="229"/>
        <v>0.10415380832931087</v>
      </c>
      <c r="CX87" s="76">
        <f t="shared" si="126"/>
        <v>9.4220181865351013E-2</v>
      </c>
      <c r="CY87" s="76">
        <f t="shared" si="127"/>
        <v>7.5906276963122063E-2</v>
      </c>
      <c r="CZ87" s="76">
        <f t="shared" si="128"/>
        <v>8.5252961569510136E-2</v>
      </c>
      <c r="DA87" s="76">
        <f t="shared" si="129"/>
        <v>7.0420822492539253E-2</v>
      </c>
      <c r="DB87" s="76">
        <f t="shared" si="130"/>
        <v>9.2929495124994793E-2</v>
      </c>
      <c r="DC87" s="76">
        <f t="shared" si="131"/>
        <v>0.41827991372149464</v>
      </c>
      <c r="DD87" s="76">
        <f t="shared" si="132"/>
        <v>6.0389104473910243E-2</v>
      </c>
      <c r="DE87" s="76">
        <f t="shared" si="133"/>
        <v>0.3117184112188508</v>
      </c>
      <c r="DF87" s="76">
        <f t="shared" si="134"/>
        <v>3.2901071129526144E-2</v>
      </c>
      <c r="DG87" s="76">
        <f t="shared" si="135"/>
        <v>1.9590862652543999E-2</v>
      </c>
      <c r="DH87" s="76">
        <f t="shared" si="136"/>
        <v>8.7428935631569241E-2</v>
      </c>
      <c r="DI87" s="76">
        <f t="shared" si="137"/>
        <v>9.3481385520568422E-2</v>
      </c>
      <c r="DJ87" s="76">
        <f t="shared" si="138"/>
        <v>0.2189505400373766</v>
      </c>
      <c r="DK87" s="76">
        <f t="shared" si="139"/>
        <v>0</v>
      </c>
      <c r="DL87" s="316">
        <f t="shared" si="140"/>
        <v>0.10818722670815627</v>
      </c>
      <c r="DM87" s="85">
        <f>+'Cas_-14'!B86</f>
        <v>20</v>
      </c>
      <c r="DN87" s="62">
        <f>+'Cas_-14'!C86</f>
        <v>26</v>
      </c>
      <c r="DO87" s="62">
        <f>+'Cas_-14'!D86</f>
        <v>39</v>
      </c>
      <c r="DP87" s="62">
        <f>+'Cas_-14'!E86</f>
        <v>50</v>
      </c>
      <c r="DQ87" s="62">
        <f>+'Cas_-14'!F86</f>
        <v>79</v>
      </c>
      <c r="DR87" s="62">
        <f>+'Cas_-14'!G86</f>
        <v>69</v>
      </c>
      <c r="DS87" s="62">
        <f>+'Cas_-14'!H86</f>
        <v>60</v>
      </c>
      <c r="DT87" s="62">
        <f>+'Cas_-14'!I86</f>
        <v>68</v>
      </c>
      <c r="DU87" s="62">
        <f>+'Cas_-14'!J86</f>
        <v>48</v>
      </c>
      <c r="DV87" s="62">
        <f>+'Cas_-14'!K86</f>
        <v>62</v>
      </c>
      <c r="DW87" s="62">
        <f>+'Cas_-14'!L86</f>
        <v>53</v>
      </c>
      <c r="DX87" s="62">
        <f>+'Cas_-14'!M86</f>
        <v>36</v>
      </c>
      <c r="DY87" s="62">
        <f>+'Cas_-14'!N86</f>
        <v>21</v>
      </c>
      <c r="DZ87" s="62">
        <f>+'Cas_-14'!O86</f>
        <v>19</v>
      </c>
      <c r="EA87" s="62">
        <f>+'Cas_-14'!P86</f>
        <v>7</v>
      </c>
      <c r="EB87" s="62">
        <f>+'Cas_-14'!Q86</f>
        <v>12</v>
      </c>
      <c r="EC87" s="62">
        <f>+'Cas_-14'!R86</f>
        <v>6</v>
      </c>
      <c r="ED87" s="62">
        <f>+'Cas_-14'!S86</f>
        <v>9</v>
      </c>
      <c r="EE87" s="62">
        <f>+'Cas_-14'!T86</f>
        <v>0</v>
      </c>
      <c r="EF87" s="86">
        <f>+'Cas_-14'!U86</f>
        <v>1</v>
      </c>
      <c r="EG87" s="201">
        <f t="shared" si="233"/>
        <v>2.0664610249275649E-2</v>
      </c>
      <c r="EH87" s="91">
        <f t="shared" si="233"/>
        <v>2.7782834095700152E-2</v>
      </c>
      <c r="EI87" s="91">
        <f t="shared" si="233"/>
        <v>4.2754217944138626E-2</v>
      </c>
      <c r="EJ87" s="91">
        <f t="shared" si="233"/>
        <v>6.0081694374394715E-2</v>
      </c>
      <c r="EK87" s="91">
        <f t="shared" si="233"/>
        <v>0.10415380832931087</v>
      </c>
      <c r="EL87" s="91">
        <f t="shared" si="233"/>
        <v>9.4220181865351013E-2</v>
      </c>
      <c r="EM87" s="91">
        <f t="shared" si="233"/>
        <v>7.5906276963122063E-2</v>
      </c>
      <c r="EN87" s="91">
        <f t="shared" si="233"/>
        <v>8.5252961569510136E-2</v>
      </c>
      <c r="EO87" s="91">
        <f t="shared" si="233"/>
        <v>7.0420822492539253E-2</v>
      </c>
      <c r="EP87" s="91">
        <f t="shared" si="233"/>
        <v>9.2929495124994793E-2</v>
      </c>
      <c r="EQ87" s="91">
        <f t="shared" si="233"/>
        <v>8.4241574623509022E-2</v>
      </c>
      <c r="ER87" s="91">
        <f t="shared" si="233"/>
        <v>6.0389104473910243E-2</v>
      </c>
      <c r="ES87" s="91">
        <f t="shared" si="233"/>
        <v>3.5348867832217683E-2</v>
      </c>
      <c r="ET87" s="91">
        <f t="shared" si="232"/>
        <v>3.2901071129526144E-2</v>
      </c>
      <c r="EU87" s="91">
        <f t="shared" si="232"/>
        <v>1.9590862652543999E-2</v>
      </c>
      <c r="EV87" s="91">
        <f t="shared" si="232"/>
        <v>2.811714569911267E-2</v>
      </c>
      <c r="EW87" s="91">
        <f t="shared" si="230"/>
        <v>3.985111464741832E-2</v>
      </c>
      <c r="EX87" s="91">
        <f t="shared" si="230"/>
        <v>3.59297836201335E-2</v>
      </c>
      <c r="EY87" s="91">
        <f t="shared" si="230"/>
        <v>0</v>
      </c>
      <c r="EZ87" s="100">
        <f t="shared" si="230"/>
        <v>1.1370477527027224E-2</v>
      </c>
      <c r="FA87" s="119">
        <f t="shared" si="200"/>
        <v>1</v>
      </c>
      <c r="FB87" s="120">
        <f t="shared" si="200"/>
        <v>3.1094527363184077</v>
      </c>
      <c r="FC87" s="120">
        <f t="shared" si="219"/>
        <v>8.8183421516754841</v>
      </c>
      <c r="FD87" s="120">
        <f t="shared" si="219"/>
        <v>1</v>
      </c>
      <c r="FE87" s="120">
        <f t="shared" si="235"/>
        <v>1</v>
      </c>
      <c r="FF87" s="120">
        <f t="shared" si="235"/>
        <v>1</v>
      </c>
      <c r="FG87" s="120">
        <f t="shared" si="235"/>
        <v>1</v>
      </c>
      <c r="FH87" s="120">
        <f t="shared" si="235"/>
        <v>1</v>
      </c>
      <c r="FI87" s="120">
        <f t="shared" si="235"/>
        <v>1</v>
      </c>
      <c r="FJ87" s="120">
        <f t="shared" si="235"/>
        <v>1</v>
      </c>
      <c r="FK87" s="120">
        <f t="shared" si="235"/>
        <v>4.9652432969215488</v>
      </c>
      <c r="FL87" s="120">
        <f t="shared" si="235"/>
        <v>1</v>
      </c>
      <c r="FM87" s="120">
        <f t="shared" si="235"/>
        <v>8.8183421516754841</v>
      </c>
      <c r="FN87" s="120">
        <f t="shared" si="235"/>
        <v>1</v>
      </c>
      <c r="FO87" s="120">
        <f t="shared" si="235"/>
        <v>1</v>
      </c>
      <c r="FP87" s="120">
        <f t="shared" si="235"/>
        <v>3.1094527363184077</v>
      </c>
      <c r="FQ87" s="120">
        <f t="shared" si="235"/>
        <v>2.345765892563922</v>
      </c>
      <c r="FR87" s="120">
        <f t="shared" si="235"/>
        <v>6.0938452163315056</v>
      </c>
      <c r="FS87" s="120" t="e">
        <f t="shared" si="234"/>
        <v>#DIV/0!</v>
      </c>
      <c r="FT87" s="321">
        <f t="shared" si="234"/>
        <v>9.5147478591817318</v>
      </c>
      <c r="FU87" s="85">
        <f>+Cas_Hoy!B86</f>
        <v>20</v>
      </c>
      <c r="FV87" s="62">
        <f>+Cas_Hoy!C86</f>
        <v>28</v>
      </c>
      <c r="FW87" s="62">
        <f>+Cas_Hoy!D86</f>
        <v>42</v>
      </c>
      <c r="FX87" s="62">
        <f>+Cas_Hoy!E86</f>
        <v>58</v>
      </c>
      <c r="FY87" s="62">
        <f>+Cas_Hoy!F86</f>
        <v>93</v>
      </c>
      <c r="FZ87" s="62">
        <f>+Cas_Hoy!G86</f>
        <v>78</v>
      </c>
      <c r="GA87" s="62">
        <f>+Cas_Hoy!H86</f>
        <v>68</v>
      </c>
      <c r="GB87" s="62">
        <f>+Cas_Hoy!I86</f>
        <v>80</v>
      </c>
      <c r="GC87" s="62">
        <f>+Cas_Hoy!J86</f>
        <v>56</v>
      </c>
      <c r="GD87" s="62">
        <f>+Cas_Hoy!K86</f>
        <v>67</v>
      </c>
      <c r="GE87" s="62">
        <f>+Cas_Hoy!L86</f>
        <v>60</v>
      </c>
      <c r="GF87" s="62">
        <f>+Cas_Hoy!M86</f>
        <v>40</v>
      </c>
      <c r="GG87" s="62">
        <f>+Cas_Hoy!N86</f>
        <v>24</v>
      </c>
      <c r="GH87" s="62">
        <f>+Cas_Hoy!O86</f>
        <v>19</v>
      </c>
      <c r="GI87" s="62">
        <f>+Cas_Hoy!P86</f>
        <v>7</v>
      </c>
      <c r="GJ87" s="62">
        <f>+Cas_Hoy!Q86</f>
        <v>14</v>
      </c>
      <c r="GK87" s="62">
        <f>+Cas_Hoy!R86</f>
        <v>6</v>
      </c>
      <c r="GL87" s="62">
        <f>+Cas_Hoy!S86</f>
        <v>11</v>
      </c>
      <c r="GM87" s="62">
        <f>+Cas_Hoy!T86</f>
        <v>0</v>
      </c>
      <c r="GN87" s="590">
        <f>+Cas_Hoy!U86</f>
        <v>1</v>
      </c>
      <c r="GO87" s="543">
        <f t="shared" si="220"/>
        <v>1.9590862652543999E-2</v>
      </c>
      <c r="GP87" s="112">
        <f t="shared" si="220"/>
        <v>0.10200042490349745</v>
      </c>
      <c r="GQ87" s="112">
        <f t="shared" si="221"/>
        <v>0.35624961282154377</v>
      </c>
      <c r="GR87" s="112">
        <f t="shared" si="221"/>
        <v>3.2901071129526144E-2</v>
      </c>
      <c r="GS87" s="323">
        <f t="shared" si="227"/>
        <v>0.12261144524842925</v>
      </c>
      <c r="GT87" s="323">
        <f t="shared" si="227"/>
        <v>0.10650977080430983</v>
      </c>
      <c r="GU87" s="323">
        <f t="shared" si="227"/>
        <v>8.6027113891538332E-2</v>
      </c>
      <c r="GV87" s="323">
        <f t="shared" si="227"/>
        <v>0.10029760184648252</v>
      </c>
      <c r="GW87" s="323">
        <f t="shared" si="227"/>
        <v>8.2157626241295786E-2</v>
      </c>
      <c r="GX87" s="323">
        <f t="shared" si="227"/>
        <v>0.10042380924797825</v>
      </c>
      <c r="GY87" s="323">
        <f t="shared" si="227"/>
        <v>0.47352443062810712</v>
      </c>
      <c r="GZ87" s="323">
        <f t="shared" si="227"/>
        <v>6.7099004971011386E-2</v>
      </c>
      <c r="HA87" s="323">
        <f t="shared" si="227"/>
        <v>0.35624961282154377</v>
      </c>
      <c r="HB87" s="323">
        <f t="shared" si="225"/>
        <v>3.2901071129526144E-2</v>
      </c>
      <c r="HC87" s="323">
        <f t="shared" si="222"/>
        <v>1.9590862652543999E-2</v>
      </c>
      <c r="HD87" s="323">
        <f t="shared" si="222"/>
        <v>0.10200042490349745</v>
      </c>
      <c r="HE87" s="323">
        <f t="shared" si="222"/>
        <v>9.3481385520568422E-2</v>
      </c>
      <c r="HF87" s="323">
        <f t="shared" si="222"/>
        <v>0.2676062156012381</v>
      </c>
      <c r="HG87" s="323" t="e">
        <f t="shared" si="222"/>
        <v>#DIV/0!</v>
      </c>
      <c r="HH87" s="327">
        <f t="shared" si="222"/>
        <v>0.10818722670815627</v>
      </c>
      <c r="HI87" s="241">
        <f>+CyF_Tot!B86</f>
        <v>0</v>
      </c>
      <c r="HJ87" s="149">
        <f>+CyF_Tot!C86</f>
        <v>689</v>
      </c>
      <c r="HK87" s="149">
        <f>+CyF_Tot!D86</f>
        <v>742</v>
      </c>
      <c r="HL87" s="149">
        <f>+CyF_Tot!E86</f>
        <v>776</v>
      </c>
      <c r="HM87" s="149">
        <f>+CyF_Tot!F86</f>
        <v>0</v>
      </c>
      <c r="HN87" s="149">
        <f>+CyF_Tot!G86</f>
        <v>11</v>
      </c>
      <c r="HO87" s="149">
        <f>+CyF_Tot!H86</f>
        <v>11</v>
      </c>
      <c r="HP87" s="557">
        <f>+CyF_Tot!I86</f>
        <v>11</v>
      </c>
      <c r="HQ87" s="93">
        <f t="shared" si="226"/>
        <v>8.2278180678838672E-2</v>
      </c>
      <c r="HR87" s="90">
        <f t="shared" si="226"/>
        <v>7.9557056305284271E-2</v>
      </c>
      <c r="HS87" s="90">
        <f t="shared" si="226"/>
        <v>7.7547453891915183E-2</v>
      </c>
      <c r="HT87" s="90">
        <f t="shared" si="224"/>
        <v>7.0747278079106787E-2</v>
      </c>
      <c r="HU87" s="90">
        <f t="shared" si="224"/>
        <v>6.4481308210727672E-2</v>
      </c>
      <c r="HV87" s="90">
        <f t="shared" si="224"/>
        <v>6.2256837465165672E-2</v>
      </c>
      <c r="HW87" s="90">
        <f t="shared" si="224"/>
        <v>6.7197863092681637E-2</v>
      </c>
      <c r="HX87" s="90">
        <f t="shared" si="224"/>
        <v>6.7808063381220793E-2</v>
      </c>
      <c r="HY87" s="90">
        <f t="shared" si="224"/>
        <v>5.7945811215521649E-2</v>
      </c>
      <c r="HZ87" s="90">
        <f t="shared" si="224"/>
        <v>5.6717883312810191E-2</v>
      </c>
      <c r="IA87" s="90">
        <f t="shared" si="224"/>
        <v>5.348491335623709E-2</v>
      </c>
      <c r="IB87" s="90">
        <f t="shared" si="223"/>
        <v>5.0678740660378994E-2</v>
      </c>
      <c r="IC87" s="90">
        <f t="shared" si="223"/>
        <v>5.0503989859271986E-2</v>
      </c>
      <c r="ID87" s="90">
        <f t="shared" si="223"/>
        <v>4.9093666361237479E-2</v>
      </c>
      <c r="IE87" s="90">
        <f t="shared" si="223"/>
        <v>3.0375706168018761E-2</v>
      </c>
      <c r="IF87" s="90">
        <f t="shared" si="223"/>
        <v>3.6282058369843856E-2</v>
      </c>
      <c r="IG87" s="90">
        <f t="shared" si="223"/>
        <v>1.2799490434261899E-2</v>
      </c>
      <c r="IH87" s="90">
        <f t="shared" si="223"/>
        <v>2.1294615886796556E-2</v>
      </c>
      <c r="II87" s="90">
        <f t="shared" si="223"/>
        <v>1.4725077490743777E-3</v>
      </c>
      <c r="IJ87" s="673">
        <f t="shared" si="223"/>
        <v>7.4765836865965281E-3</v>
      </c>
      <c r="IK87" s="686"/>
      <c r="IL87" s="687"/>
      <c r="IM87" s="687"/>
      <c r="IN87" s="687"/>
      <c r="IO87" s="687"/>
      <c r="IP87" s="687"/>
      <c r="IQ87" s="687"/>
      <c r="IR87" s="687"/>
      <c r="IS87" s="687"/>
      <c r="IT87" s="687"/>
      <c r="IU87" s="687"/>
      <c r="IV87" s="687"/>
      <c r="IW87" s="687"/>
      <c r="IX87" s="687"/>
      <c r="IY87" s="687"/>
      <c r="IZ87" s="687"/>
      <c r="JA87" s="687"/>
      <c r="JB87" s="687"/>
      <c r="JC87" s="687"/>
      <c r="JD87" s="688"/>
      <c r="JF87" s="624">
        <f t="shared" si="231"/>
        <v>0</v>
      </c>
      <c r="JG87" s="625">
        <f t="shared" si="231"/>
        <v>0</v>
      </c>
      <c r="JH87" s="625">
        <f t="shared" si="231"/>
        <v>0</v>
      </c>
      <c r="JI87" s="625">
        <f t="shared" si="231"/>
        <v>0</v>
      </c>
      <c r="JJ87" s="625">
        <f t="shared" si="231"/>
        <v>0</v>
      </c>
      <c r="JK87" s="625">
        <f t="shared" si="231"/>
        <v>0</v>
      </c>
      <c r="JL87" s="625">
        <f t="shared" si="231"/>
        <v>0</v>
      </c>
      <c r="JM87" s="625">
        <f t="shared" si="231"/>
        <v>0</v>
      </c>
      <c r="JN87" s="625">
        <f t="shared" si="231"/>
        <v>0</v>
      </c>
      <c r="JO87" s="625">
        <f t="shared" si="231"/>
        <v>0</v>
      </c>
      <c r="JP87" s="625">
        <f t="shared" si="231"/>
        <v>1589.4636721416796</v>
      </c>
      <c r="JQ87" s="625">
        <f t="shared" si="231"/>
        <v>0</v>
      </c>
      <c r="JR87" s="625">
        <f t="shared" si="231"/>
        <v>5049.8382617453835</v>
      </c>
      <c r="JS87" s="625">
        <f t="shared" si="231"/>
        <v>0</v>
      </c>
      <c r="JT87" s="625">
        <f t="shared" si="231"/>
        <v>0</v>
      </c>
      <c r="JU87" s="625">
        <f t="shared" si="228"/>
        <v>2343.0954749260559</v>
      </c>
      <c r="JV87" s="625">
        <f t="shared" si="209"/>
        <v>13283.704882472774</v>
      </c>
      <c r="JW87" s="625">
        <f t="shared" si="209"/>
        <v>11976.5945400445</v>
      </c>
      <c r="JX87" s="625">
        <f t="shared" si="209"/>
        <v>0</v>
      </c>
      <c r="JY87" s="626">
        <f t="shared" si="209"/>
        <v>11370.477527027224</v>
      </c>
      <c r="JZ87" s="642">
        <f t="shared" si="210"/>
        <v>0</v>
      </c>
      <c r="KA87" s="625">
        <f t="shared" si="210"/>
        <v>0</v>
      </c>
      <c r="KB87" s="625">
        <f t="shared" si="211"/>
        <v>475.91669339670648</v>
      </c>
      <c r="KC87" s="625">
        <f t="shared" si="211"/>
        <v>0</v>
      </c>
      <c r="KD87" s="625">
        <f t="shared" si="212"/>
        <v>4467.1998482339977</v>
      </c>
      <c r="KE87" s="645">
        <f t="shared" si="212"/>
        <v>3723.8115396181456</v>
      </c>
      <c r="KF87" s="624">
        <f t="shared" si="195"/>
        <v>0</v>
      </c>
      <c r="KG87" s="625">
        <f t="shared" si="196"/>
        <v>240.26097258053295</v>
      </c>
      <c r="KH87" s="626">
        <f t="shared" si="197"/>
        <v>4061.771997852451</v>
      </c>
    </row>
    <row r="88" spans="1:294" s="649" customFormat="1" ht="14.4">
      <c r="A88" s="510" t="s">
        <v>98</v>
      </c>
      <c r="B88" s="538">
        <v>11508</v>
      </c>
      <c r="C88" s="526">
        <f t="shared" si="198"/>
        <v>654</v>
      </c>
      <c r="D88" s="517">
        <f t="shared" si="199"/>
        <v>27</v>
      </c>
      <c r="E88" s="495">
        <f t="shared" si="217"/>
        <v>7.5212503142375667E-3</v>
      </c>
      <c r="F88" s="208">
        <f>HJ88/B88</f>
        <v>5.5005213764337854E-2</v>
      </c>
      <c r="G88" s="585">
        <f>H88/F88</f>
        <v>5.6711353370696607</v>
      </c>
      <c r="H88" s="29">
        <f t="shared" si="163"/>
        <v>0.3119420115020069</v>
      </c>
      <c r="I88" s="33">
        <f>(G88*HL88)/B88</f>
        <v>0.32229079861344789</v>
      </c>
      <c r="J88" s="353">
        <f t="shared" si="165"/>
        <v>0.25718598902016332</v>
      </c>
      <c r="K88" s="581">
        <f t="shared" si="202"/>
        <v>9.1225574183569826E-3</v>
      </c>
      <c r="L88" s="354">
        <f t="shared" si="218"/>
        <v>4.6756656582054337</v>
      </c>
      <c r="M88" s="355">
        <f t="shared" si="166"/>
        <v>0.26571822562272801</v>
      </c>
      <c r="N88" s="826"/>
      <c r="O88" s="364" t="s">
        <v>226</v>
      </c>
      <c r="P88" s="20" t="s">
        <v>241</v>
      </c>
      <c r="Q88" s="20"/>
      <c r="R88" s="20"/>
      <c r="S88" s="166">
        <f t="shared" si="167"/>
        <v>654</v>
      </c>
      <c r="T88" s="167">
        <f t="shared" si="168"/>
        <v>5683.0031282586024</v>
      </c>
      <c r="U88" s="166">
        <f t="shared" si="169"/>
        <v>9</v>
      </c>
      <c r="V88" s="168">
        <f t="shared" si="170"/>
        <v>1.3953488372093023E-2</v>
      </c>
      <c r="W88" s="167">
        <f t="shared" si="171"/>
        <v>78.206465067778936</v>
      </c>
      <c r="X88" s="166">
        <f t="shared" si="172"/>
        <v>21</v>
      </c>
      <c r="Y88" s="168">
        <f t="shared" si="173"/>
        <v>3.3175355450236969E-2</v>
      </c>
      <c r="Z88" s="167">
        <f t="shared" si="174"/>
        <v>182.48175182481751</v>
      </c>
      <c r="AA88" s="166">
        <f t="shared" si="175"/>
        <v>27</v>
      </c>
      <c r="AB88" s="167">
        <f t="shared" si="176"/>
        <v>2346.1939520333681</v>
      </c>
      <c r="AC88" s="169">
        <f t="shared" si="177"/>
        <v>4.1284403669724773E-2</v>
      </c>
      <c r="AD88" s="166">
        <f t="shared" si="178"/>
        <v>0</v>
      </c>
      <c r="AE88" s="168">
        <f t="shared" si="179"/>
        <v>0</v>
      </c>
      <c r="AF88" s="167">
        <f t="shared" si="180"/>
        <v>0</v>
      </c>
      <c r="AG88" s="166">
        <f t="shared" si="181"/>
        <v>0</v>
      </c>
      <c r="AH88" s="168">
        <f t="shared" si="182"/>
        <v>0</v>
      </c>
      <c r="AI88" s="365">
        <f t="shared" si="183"/>
        <v>0</v>
      </c>
      <c r="AJ88" s="830"/>
      <c r="AK88" s="85">
        <v>967.18825065904423</v>
      </c>
      <c r="AL88" s="62">
        <v>895.90343962397799</v>
      </c>
      <c r="AM88" s="62">
        <v>940.10512499139782</v>
      </c>
      <c r="AN88" s="62">
        <v>837.79436408570928</v>
      </c>
      <c r="AO88" s="62">
        <v>689.8300090968379</v>
      </c>
      <c r="AP88" s="62">
        <v>703.74097276359635</v>
      </c>
      <c r="AQ88" s="62">
        <v>766.90384685609331</v>
      </c>
      <c r="AR88" s="62">
        <v>765.70719628900952</v>
      </c>
      <c r="AS88" s="62">
        <v>705.97352431291381</v>
      </c>
      <c r="AT88" s="62">
        <v>735.03662164858974</v>
      </c>
      <c r="AU88" s="62">
        <v>597.50370179426386</v>
      </c>
      <c r="AV88" s="62">
        <v>606.66711866022672</v>
      </c>
      <c r="AW88" s="62">
        <v>565.03267851058672</v>
      </c>
      <c r="AX88" s="62">
        <v>578.3885377557275</v>
      </c>
      <c r="AY88" s="62">
        <v>333.66596460737253</v>
      </c>
      <c r="AZ88" s="62">
        <v>440.61560640410414</v>
      </c>
      <c r="BA88" s="62">
        <v>123.2428947283473</v>
      </c>
      <c r="BB88" s="62">
        <v>194.69199619467256</v>
      </c>
      <c r="BC88" s="62">
        <v>11.554021380782556</v>
      </c>
      <c r="BD88" s="86">
        <v>48.454197399101801</v>
      </c>
      <c r="BE88" s="258">
        <v>2.0000000000000002E-5</v>
      </c>
      <c r="BF88" s="43">
        <v>2.0000000000000002E-5</v>
      </c>
      <c r="BG88" s="53">
        <v>5.0000000000000002E-5</v>
      </c>
      <c r="BH88" s="53">
        <v>4.0000000000000003E-5</v>
      </c>
      <c r="BI88" s="53">
        <v>1.2518952302791728E-4</v>
      </c>
      <c r="BJ88" s="53">
        <v>1.2406223545552731E-4</v>
      </c>
      <c r="BK88" s="53">
        <v>3.4000000000000002E-4</v>
      </c>
      <c r="BL88" s="53">
        <v>1.8000000000000001E-4</v>
      </c>
      <c r="BM88" s="53">
        <v>8.9999999999999998E-4</v>
      </c>
      <c r="BN88" s="53">
        <v>5.0000000000000001E-4</v>
      </c>
      <c r="BO88" s="53">
        <v>3.8E-3</v>
      </c>
      <c r="BP88" s="53">
        <v>2E-3</v>
      </c>
      <c r="BQ88" s="53">
        <v>1.6199999999999999E-2</v>
      </c>
      <c r="BR88" s="53">
        <v>6.1999999999999998E-3</v>
      </c>
      <c r="BS88" s="53">
        <v>6.1100000000000002E-2</v>
      </c>
      <c r="BT88" s="53">
        <v>2.6800000000000001E-2</v>
      </c>
      <c r="BU88" s="53">
        <v>0.1421</v>
      </c>
      <c r="BV88" s="53">
        <v>5.4699999999999999E-2</v>
      </c>
      <c r="BW88" s="53">
        <v>0.27589999999999998</v>
      </c>
      <c r="BX88" s="54">
        <v>0.1051</v>
      </c>
      <c r="BY88" s="64">
        <f>+Fall_Hoy!B88</f>
        <v>0</v>
      </c>
      <c r="BZ88" s="61">
        <f>+Fall_Hoy!C88</f>
        <v>0</v>
      </c>
      <c r="CA88" s="61">
        <f>+Fall_Hoy!D88</f>
        <v>0</v>
      </c>
      <c r="CB88" s="61">
        <f>+Fall_Hoy!E88</f>
        <v>0</v>
      </c>
      <c r="CC88" s="61">
        <f>+Fall_Hoy!F88</f>
        <v>0</v>
      </c>
      <c r="CD88" s="61">
        <f>+Fall_Hoy!G88</f>
        <v>0</v>
      </c>
      <c r="CE88" s="61">
        <f>+Fall_Hoy!H88</f>
        <v>0</v>
      </c>
      <c r="CF88" s="61">
        <f>+Fall_Hoy!I88</f>
        <v>0</v>
      </c>
      <c r="CG88" s="61">
        <f>+Fall_Hoy!J88</f>
        <v>1</v>
      </c>
      <c r="CH88" s="61">
        <f>+Fall_Hoy!K88</f>
        <v>0</v>
      </c>
      <c r="CI88" s="61">
        <f>+Fall_Hoy!L88</f>
        <v>1</v>
      </c>
      <c r="CJ88" s="61">
        <f>+Fall_Hoy!M88</f>
        <v>0</v>
      </c>
      <c r="CK88" s="61">
        <f>+Fall_Hoy!N88</f>
        <v>2</v>
      </c>
      <c r="CL88" s="61">
        <f>+Fall_Hoy!O88</f>
        <v>2</v>
      </c>
      <c r="CM88" s="61">
        <f>+Fall_Hoy!P88</f>
        <v>5</v>
      </c>
      <c r="CN88" s="61">
        <f>+Fall_Hoy!Q88</f>
        <v>3</v>
      </c>
      <c r="CO88" s="61">
        <f>+Fall_Hoy!R88</f>
        <v>6</v>
      </c>
      <c r="CP88" s="61">
        <f>+Fall_Hoy!S88</f>
        <v>2</v>
      </c>
      <c r="CQ88" s="61">
        <f>+Fall_Hoy!T88</f>
        <v>2</v>
      </c>
      <c r="CR88" s="66">
        <f>+Fall_Hoy!U88</f>
        <v>2</v>
      </c>
      <c r="CS88" s="75">
        <f t="shared" si="184"/>
        <v>0.24525444377510436</v>
      </c>
      <c r="CT88" s="76">
        <f t="shared" si="184"/>
        <v>0.25405432054714439</v>
      </c>
      <c r="CU88" s="76">
        <f t="shared" si="185"/>
        <v>0.21849495581191175</v>
      </c>
      <c r="CV88" s="76">
        <f t="shared" si="185"/>
        <v>0.55772309460518177</v>
      </c>
      <c r="CW88" s="76">
        <f t="shared" si="229"/>
        <v>7.1031992452971718E-2</v>
      </c>
      <c r="CX88" s="76">
        <f t="shared" si="126"/>
        <v>8.8100597236118725E-2</v>
      </c>
      <c r="CY88" s="76">
        <f t="shared" si="127"/>
        <v>5.6069610520637789E-2</v>
      </c>
      <c r="CZ88" s="76">
        <f t="shared" si="128"/>
        <v>8.6194827892265069E-2</v>
      </c>
      <c r="DA88" s="76">
        <f t="shared" si="129"/>
        <v>0.7</v>
      </c>
      <c r="DB88" s="76">
        <f t="shared" si="130"/>
        <v>6.6663345140680869E-2</v>
      </c>
      <c r="DC88" s="76">
        <f t="shared" si="131"/>
        <v>0.44042889432583676</v>
      </c>
      <c r="DD88" s="76">
        <f t="shared" si="132"/>
        <v>8.4065871433133224E-2</v>
      </c>
      <c r="DE88" s="76">
        <f t="shared" si="133"/>
        <v>0.21849495581191175</v>
      </c>
      <c r="DF88" s="76">
        <f t="shared" si="134"/>
        <v>0.55772309460518177</v>
      </c>
      <c r="DG88" s="76">
        <f t="shared" si="135"/>
        <v>0.24525444377510436</v>
      </c>
      <c r="DH88" s="76">
        <f t="shared" si="136"/>
        <v>0.25405432054714439</v>
      </c>
      <c r="DI88" s="76">
        <f t="shared" si="137"/>
        <v>0.34260625052032828</v>
      </c>
      <c r="DJ88" s="76">
        <f t="shared" si="138"/>
        <v>0.18779956039605045</v>
      </c>
      <c r="DK88" s="76">
        <f t="shared" si="139"/>
        <v>0.6274008869421438</v>
      </c>
      <c r="DL88" s="316">
        <f t="shared" si="140"/>
        <v>0.39273162573767478</v>
      </c>
      <c r="DM88" s="85">
        <f>+'Cas_-14'!B87</f>
        <v>2</v>
      </c>
      <c r="DN88" s="62">
        <f>+'Cas_-14'!C87</f>
        <v>3</v>
      </c>
      <c r="DO88" s="62">
        <f>+'Cas_-14'!D87</f>
        <v>26</v>
      </c>
      <c r="DP88" s="62">
        <f>+'Cas_-14'!E87</f>
        <v>26</v>
      </c>
      <c r="DQ88" s="62">
        <f>+'Cas_-14'!F87</f>
        <v>49</v>
      </c>
      <c r="DR88" s="62">
        <f>+'Cas_-14'!G87</f>
        <v>62</v>
      </c>
      <c r="DS88" s="62">
        <f>+'Cas_-14'!H87</f>
        <v>43</v>
      </c>
      <c r="DT88" s="62">
        <f>+'Cas_-14'!I87</f>
        <v>66</v>
      </c>
      <c r="DU88" s="62">
        <f>+'Cas_-14'!J87</f>
        <v>42</v>
      </c>
      <c r="DV88" s="62">
        <f>+'Cas_-14'!K87</f>
        <v>49</v>
      </c>
      <c r="DW88" s="62">
        <f>+'Cas_-14'!L87</f>
        <v>35</v>
      </c>
      <c r="DX88" s="62">
        <f>+'Cas_-14'!M87</f>
        <v>51</v>
      </c>
      <c r="DY88" s="62">
        <f>+'Cas_-14'!N87</f>
        <v>27</v>
      </c>
      <c r="DZ88" s="62">
        <f>+'Cas_-14'!O87</f>
        <v>31</v>
      </c>
      <c r="EA88" s="62">
        <f>+'Cas_-14'!P87</f>
        <v>31</v>
      </c>
      <c r="EB88" s="62">
        <f>+'Cas_-14'!Q87</f>
        <v>26</v>
      </c>
      <c r="EC88" s="62">
        <f>+'Cas_-14'!R87</f>
        <v>18</v>
      </c>
      <c r="ED88" s="62">
        <f>+'Cas_-14'!S87</f>
        <v>27</v>
      </c>
      <c r="EE88" s="62">
        <f>+'Cas_-14'!T87</f>
        <v>4</v>
      </c>
      <c r="EF88" s="86">
        <f>+'Cas_-14'!U87</f>
        <v>7</v>
      </c>
      <c r="EG88" s="201">
        <f t="shared" si="233"/>
        <v>2.0678497682712705E-3</v>
      </c>
      <c r="EH88" s="90">
        <f t="shared" si="233"/>
        <v>3.3485751558886057E-3</v>
      </c>
      <c r="EI88" s="90">
        <f t="shared" si="233"/>
        <v>2.7656481502787156E-2</v>
      </c>
      <c r="EJ88" s="90">
        <f t="shared" si="233"/>
        <v>3.1033868350706772E-2</v>
      </c>
      <c r="EK88" s="90">
        <f t="shared" si="233"/>
        <v>7.1031992452971718E-2</v>
      </c>
      <c r="EL88" s="90">
        <f t="shared" si="233"/>
        <v>8.8100597236118725E-2</v>
      </c>
      <c r="EM88" s="90">
        <f t="shared" si="233"/>
        <v>5.6069610520637789E-2</v>
      </c>
      <c r="EN88" s="90">
        <f t="shared" si="233"/>
        <v>8.6194827892265069E-2</v>
      </c>
      <c r="EO88" s="90">
        <f t="shared" si="233"/>
        <v>5.9492316005584411E-2</v>
      </c>
      <c r="EP88" s="90">
        <f t="shared" si="233"/>
        <v>6.6663345140680869E-2</v>
      </c>
      <c r="EQ88" s="90">
        <f t="shared" si="233"/>
        <v>5.8577042945336284E-2</v>
      </c>
      <c r="ER88" s="90">
        <f t="shared" si="233"/>
        <v>8.4065871433133224E-2</v>
      </c>
      <c r="ES88" s="90">
        <f t="shared" si="233"/>
        <v>4.7784846836065105E-2</v>
      </c>
      <c r="ET88" s="90">
        <f t="shared" si="232"/>
        <v>5.3597189391557963E-2</v>
      </c>
      <c r="EU88" s="90">
        <f t="shared" si="232"/>
        <v>9.2907288390885037E-2</v>
      </c>
      <c r="EV88" s="90">
        <f t="shared" si="232"/>
        <v>5.9008350185750076E-2</v>
      </c>
      <c r="EW88" s="90">
        <f t="shared" si="230"/>
        <v>0.14605304459681595</v>
      </c>
      <c r="EX88" s="90">
        <f t="shared" si="230"/>
        <v>0.13868058537446346</v>
      </c>
      <c r="EY88" s="90">
        <f t="shared" si="230"/>
        <v>0.34619980941467493</v>
      </c>
      <c r="EZ88" s="99">
        <f t="shared" si="230"/>
        <v>0.14446632852760366</v>
      </c>
      <c r="FA88" s="119">
        <f t="shared" si="200"/>
        <v>2.6397761469827357</v>
      </c>
      <c r="FB88" s="120">
        <f t="shared" si="200"/>
        <v>4.3053960964408722</v>
      </c>
      <c r="FC88" s="120">
        <f t="shared" si="219"/>
        <v>4.5724737082761768</v>
      </c>
      <c r="FD88" s="120">
        <f t="shared" si="219"/>
        <v>10.405827263267431</v>
      </c>
      <c r="FE88" s="120">
        <f t="shared" si="235"/>
        <v>1</v>
      </c>
      <c r="FF88" s="120">
        <f t="shared" si="235"/>
        <v>1</v>
      </c>
      <c r="FG88" s="120">
        <f t="shared" si="235"/>
        <v>1</v>
      </c>
      <c r="FH88" s="120">
        <f t="shared" si="235"/>
        <v>1</v>
      </c>
      <c r="FI88" s="120">
        <f t="shared" si="235"/>
        <v>11.766225405215231</v>
      </c>
      <c r="FJ88" s="120">
        <f t="shared" si="235"/>
        <v>1</v>
      </c>
      <c r="FK88" s="120">
        <f t="shared" si="235"/>
        <v>7.5187969924812039</v>
      </c>
      <c r="FL88" s="120">
        <f t="shared" si="235"/>
        <v>1</v>
      </c>
      <c r="FM88" s="120">
        <f t="shared" si="235"/>
        <v>4.5724737082761768</v>
      </c>
      <c r="FN88" s="120">
        <f t="shared" si="235"/>
        <v>10.405827263267431</v>
      </c>
      <c r="FO88" s="120">
        <f t="shared" si="235"/>
        <v>2.6397761469827357</v>
      </c>
      <c r="FP88" s="120">
        <f t="shared" si="235"/>
        <v>4.3053960964408722</v>
      </c>
      <c r="FQ88" s="120">
        <f t="shared" si="235"/>
        <v>2.345765892563922</v>
      </c>
      <c r="FR88" s="120">
        <f t="shared" si="235"/>
        <v>1.3541878258514455</v>
      </c>
      <c r="FS88" s="120">
        <f t="shared" si="234"/>
        <v>1.8122508155128672</v>
      </c>
      <c r="FT88" s="321">
        <f t="shared" si="234"/>
        <v>2.7184993883376376</v>
      </c>
      <c r="FU88" s="85">
        <f>+Cas_Hoy!B87</f>
        <v>2</v>
      </c>
      <c r="FV88" s="62">
        <f>+Cas_Hoy!C87</f>
        <v>3</v>
      </c>
      <c r="FW88" s="62">
        <f>+Cas_Hoy!D87</f>
        <v>27</v>
      </c>
      <c r="FX88" s="62">
        <f>+Cas_Hoy!E87</f>
        <v>27</v>
      </c>
      <c r="FY88" s="62">
        <f>+Cas_Hoy!F87</f>
        <v>49</v>
      </c>
      <c r="FZ88" s="62">
        <f>+Cas_Hoy!G87</f>
        <v>66</v>
      </c>
      <c r="GA88" s="62">
        <f>+Cas_Hoy!H87</f>
        <v>46</v>
      </c>
      <c r="GB88" s="62">
        <f>+Cas_Hoy!I87</f>
        <v>70</v>
      </c>
      <c r="GC88" s="62">
        <f>+Cas_Hoy!J87</f>
        <v>46</v>
      </c>
      <c r="GD88" s="62">
        <f>+Cas_Hoy!K87</f>
        <v>52</v>
      </c>
      <c r="GE88" s="62">
        <f>+Cas_Hoy!L87</f>
        <v>36</v>
      </c>
      <c r="GF88" s="62">
        <f>+Cas_Hoy!M87</f>
        <v>51</v>
      </c>
      <c r="GG88" s="62">
        <f>+Cas_Hoy!N87</f>
        <v>27</v>
      </c>
      <c r="GH88" s="62">
        <f>+Cas_Hoy!O87</f>
        <v>31</v>
      </c>
      <c r="GI88" s="62">
        <f>+Cas_Hoy!P87</f>
        <v>31</v>
      </c>
      <c r="GJ88" s="62">
        <f>+Cas_Hoy!Q87</f>
        <v>26</v>
      </c>
      <c r="GK88" s="62">
        <f>+Cas_Hoy!R87</f>
        <v>18</v>
      </c>
      <c r="GL88" s="62">
        <f>+Cas_Hoy!S87</f>
        <v>27</v>
      </c>
      <c r="GM88" s="62">
        <f>+Cas_Hoy!T87</f>
        <v>4</v>
      </c>
      <c r="GN88" s="590">
        <f>+Cas_Hoy!U87</f>
        <v>7</v>
      </c>
      <c r="GO88" s="543">
        <f t="shared" si="220"/>
        <v>0.24525444377510433</v>
      </c>
      <c r="GP88" s="112">
        <f t="shared" si="220"/>
        <v>0.25405432054714439</v>
      </c>
      <c r="GQ88" s="112">
        <f t="shared" si="221"/>
        <v>0.21849495581191172</v>
      </c>
      <c r="GR88" s="112">
        <f t="shared" si="221"/>
        <v>0.55772309460518177</v>
      </c>
      <c r="GS88" s="323">
        <f t="shared" si="227"/>
        <v>7.1031992452971718E-2</v>
      </c>
      <c r="GT88" s="323">
        <f t="shared" si="227"/>
        <v>9.3784506735223164E-2</v>
      </c>
      <c r="GU88" s="323">
        <f t="shared" si="227"/>
        <v>5.9981443812775308E-2</v>
      </c>
      <c r="GV88" s="323">
        <f t="shared" si="227"/>
        <v>9.1418756855432645E-2</v>
      </c>
      <c r="GW88" s="323">
        <f t="shared" si="227"/>
        <v>0.7</v>
      </c>
      <c r="GX88" s="323">
        <f t="shared" si="227"/>
        <v>7.0744774435008276E-2</v>
      </c>
      <c r="GY88" s="323">
        <f t="shared" si="227"/>
        <v>0.45301257702086073</v>
      </c>
      <c r="GZ88" s="323">
        <f t="shared" si="227"/>
        <v>8.4065871433133224E-2</v>
      </c>
      <c r="HA88" s="323">
        <f t="shared" si="227"/>
        <v>0.21849495581191172</v>
      </c>
      <c r="HB88" s="323">
        <f t="shared" si="225"/>
        <v>0.55772309460518177</v>
      </c>
      <c r="HC88" s="323">
        <f t="shared" si="222"/>
        <v>0.24525444377510433</v>
      </c>
      <c r="HD88" s="323">
        <f t="shared" si="222"/>
        <v>0.25405432054714439</v>
      </c>
      <c r="HE88" s="323">
        <f t="shared" si="222"/>
        <v>0.34260625052032823</v>
      </c>
      <c r="HF88" s="323">
        <f t="shared" si="222"/>
        <v>0.18779956039605042</v>
      </c>
      <c r="HG88" s="323">
        <f t="shared" si="222"/>
        <v>0.6274008869421438</v>
      </c>
      <c r="HH88" s="327">
        <f t="shared" si="222"/>
        <v>0.39273162573767478</v>
      </c>
      <c r="HI88" s="241">
        <f>+CyF_Tot!B87</f>
        <v>0</v>
      </c>
      <c r="HJ88" s="149">
        <f>+CyF_Tot!C87</f>
        <v>633</v>
      </c>
      <c r="HK88" s="149">
        <f>+CyF_Tot!D87</f>
        <v>645</v>
      </c>
      <c r="HL88" s="149">
        <f>+CyF_Tot!E87</f>
        <v>654</v>
      </c>
      <c r="HM88" s="149">
        <f>+CyF_Tot!F87</f>
        <v>0</v>
      </c>
      <c r="HN88" s="149">
        <f>+CyF_Tot!G87</f>
        <v>27</v>
      </c>
      <c r="HO88" s="149">
        <f>+CyF_Tot!H87</f>
        <v>27</v>
      </c>
      <c r="HP88" s="557">
        <f>+CyF_Tot!I87</f>
        <v>27</v>
      </c>
      <c r="HQ88" s="93">
        <f t="shared" si="226"/>
        <v>8.4044860154591949E-2</v>
      </c>
      <c r="HR88" s="90">
        <f t="shared" si="226"/>
        <v>7.7850490061172922E-2</v>
      </c>
      <c r="HS88" s="90">
        <f t="shared" si="226"/>
        <v>8.1691442908533002E-2</v>
      </c>
      <c r="HT88" s="90">
        <f t="shared" si="224"/>
        <v>7.2801039632056766E-2</v>
      </c>
      <c r="HU88" s="90">
        <f t="shared" si="224"/>
        <v>5.9943518343486088E-2</v>
      </c>
      <c r="HV88" s="90">
        <f t="shared" si="224"/>
        <v>6.1152326448001074E-2</v>
      </c>
      <c r="HW88" s="90">
        <f t="shared" si="224"/>
        <v>6.664093212166261E-2</v>
      </c>
      <c r="HX88" s="90">
        <f t="shared" si="224"/>
        <v>6.6536947887470416E-2</v>
      </c>
      <c r="HY88" s="90">
        <f t="shared" si="224"/>
        <v>6.1346326408838532E-2</v>
      </c>
      <c r="HZ88" s="90">
        <f t="shared" si="224"/>
        <v>6.3871795416109642E-2</v>
      </c>
      <c r="IA88" s="90">
        <f t="shared" si="224"/>
        <v>5.1920724869157442E-2</v>
      </c>
      <c r="IB88" s="90">
        <f t="shared" si="223"/>
        <v>5.2716989803634574E-2</v>
      </c>
      <c r="IC88" s="90">
        <f t="shared" si="223"/>
        <v>4.9099120482324184E-2</v>
      </c>
      <c r="ID88" s="90">
        <f t="shared" si="223"/>
        <v>5.0259692192885598E-2</v>
      </c>
      <c r="IE88" s="90">
        <f t="shared" si="223"/>
        <v>2.8994261783748046E-2</v>
      </c>
      <c r="IF88" s="90">
        <f t="shared" si="223"/>
        <v>3.8287765589512003E-2</v>
      </c>
      <c r="IG88" s="90">
        <f t="shared" si="223"/>
        <v>1.0709323490471611E-2</v>
      </c>
      <c r="IH88" s="90">
        <f t="shared" si="223"/>
        <v>1.6917969777083122E-2</v>
      </c>
      <c r="II88" s="90">
        <f t="shared" si="223"/>
        <v>1.0039990772317132E-3</v>
      </c>
      <c r="IJ88" s="673">
        <f t="shared" si="223"/>
        <v>4.2104794403112445E-3</v>
      </c>
      <c r="IK88" s="686"/>
      <c r="IL88" s="687"/>
      <c r="IM88" s="687"/>
      <c r="IN88" s="687"/>
      <c r="IO88" s="687"/>
      <c r="IP88" s="687"/>
      <c r="IQ88" s="687"/>
      <c r="IR88" s="687"/>
      <c r="IS88" s="687"/>
      <c r="IT88" s="687"/>
      <c r="IU88" s="687"/>
      <c r="IV88" s="687"/>
      <c r="IW88" s="687"/>
      <c r="IX88" s="687"/>
      <c r="IY88" s="687"/>
      <c r="IZ88" s="687"/>
      <c r="JA88" s="687"/>
      <c r="JB88" s="687"/>
      <c r="JC88" s="687"/>
      <c r="JD88" s="688"/>
      <c r="JF88" s="624">
        <f t="shared" si="231"/>
        <v>0</v>
      </c>
      <c r="JG88" s="625">
        <f t="shared" si="231"/>
        <v>0</v>
      </c>
      <c r="JH88" s="625">
        <f t="shared" si="231"/>
        <v>0</v>
      </c>
      <c r="JI88" s="625">
        <f t="shared" si="231"/>
        <v>0</v>
      </c>
      <c r="JJ88" s="625">
        <f t="shared" si="231"/>
        <v>0</v>
      </c>
      <c r="JK88" s="625">
        <f t="shared" si="231"/>
        <v>0</v>
      </c>
      <c r="JL88" s="625">
        <f t="shared" si="231"/>
        <v>0</v>
      </c>
      <c r="JM88" s="625">
        <f t="shared" si="231"/>
        <v>0</v>
      </c>
      <c r="JN88" s="625">
        <f t="shared" si="231"/>
        <v>1416.4837144186765</v>
      </c>
      <c r="JO88" s="625">
        <f t="shared" si="231"/>
        <v>0</v>
      </c>
      <c r="JP88" s="625">
        <f t="shared" si="231"/>
        <v>1673.6297984381797</v>
      </c>
      <c r="JQ88" s="625">
        <f t="shared" si="231"/>
        <v>0</v>
      </c>
      <c r="JR88" s="625">
        <f t="shared" si="231"/>
        <v>3539.6182841529708</v>
      </c>
      <c r="JS88" s="625">
        <f t="shared" si="231"/>
        <v>3457.8831865521265</v>
      </c>
      <c r="JT88" s="625">
        <f t="shared" si="231"/>
        <v>14985.046514658878</v>
      </c>
      <c r="JU88" s="625">
        <f t="shared" si="228"/>
        <v>6808.6557906634698</v>
      </c>
      <c r="JV88" s="625">
        <f t="shared" si="209"/>
        <v>48684.348198938649</v>
      </c>
      <c r="JW88" s="625">
        <f t="shared" si="209"/>
        <v>10272.635953663959</v>
      </c>
      <c r="JX88" s="625">
        <f t="shared" si="209"/>
        <v>173099.90470733747</v>
      </c>
      <c r="JY88" s="626">
        <f t="shared" si="209"/>
        <v>41276.093865029623</v>
      </c>
      <c r="JZ88" s="642">
        <f t="shared" si="210"/>
        <v>0</v>
      </c>
      <c r="KA88" s="625">
        <f t="shared" si="210"/>
        <v>0</v>
      </c>
      <c r="KB88" s="625">
        <f t="shared" si="211"/>
        <v>966.00573977304725</v>
      </c>
      <c r="KC88" s="625">
        <f t="shared" si="211"/>
        <v>0</v>
      </c>
      <c r="KD88" s="625">
        <f t="shared" si="212"/>
        <v>14513.850462229284</v>
      </c>
      <c r="KE88" s="645">
        <f t="shared" si="212"/>
        <v>7130.6877879685353</v>
      </c>
      <c r="KF88" s="624">
        <f t="shared" si="195"/>
        <v>0</v>
      </c>
      <c r="KG88" s="625">
        <f t="shared" si="196"/>
        <v>478.72177346859161</v>
      </c>
      <c r="KH88" s="626">
        <f t="shared" si="197"/>
        <v>10454.574040171241</v>
      </c>
    </row>
    <row r="89" spans="1:294" s="649" customFormat="1" ht="14.4">
      <c r="A89" s="512" t="s">
        <v>99</v>
      </c>
      <c r="B89" s="538">
        <v>656456</v>
      </c>
      <c r="C89" s="526">
        <f t="shared" si="198"/>
        <v>55524</v>
      </c>
      <c r="D89" s="517">
        <f t="shared" si="199"/>
        <v>1640</v>
      </c>
      <c r="E89" s="495">
        <f t="shared" si="217"/>
        <v>8.4314310900496948E-3</v>
      </c>
      <c r="F89" s="208">
        <f t="shared" si="161"/>
        <v>7.8125571249253567E-2</v>
      </c>
      <c r="G89" s="30">
        <f t="shared" si="162"/>
        <v>3.7926583741321127</v>
      </c>
      <c r="H89" s="29">
        <f t="shared" si="163"/>
        <v>0.29630360203233658</v>
      </c>
      <c r="I89" s="33">
        <f t="shared" si="164"/>
        <v>0.32078854266746198</v>
      </c>
      <c r="J89" s="353">
        <f t="shared" si="165"/>
        <v>0.41532581320950385</v>
      </c>
      <c r="K89" s="581">
        <f t="shared" si="202"/>
        <v>6.0151893352435315E-3</v>
      </c>
      <c r="L89" s="354">
        <f t="shared" si="218"/>
        <v>5.316131537578638</v>
      </c>
      <c r="M89" s="355">
        <f t="shared" si="166"/>
        <v>0.44933028011405296</v>
      </c>
      <c r="N89" s="826"/>
      <c r="O89" s="364" t="s">
        <v>226</v>
      </c>
      <c r="P89" s="20" t="s">
        <v>236</v>
      </c>
      <c r="Q89" s="20"/>
      <c r="R89" s="20"/>
      <c r="S89" s="166">
        <f t="shared" si="167"/>
        <v>55524</v>
      </c>
      <c r="T89" s="167">
        <f t="shared" si="168"/>
        <v>8458.1449480239353</v>
      </c>
      <c r="U89" s="166">
        <f t="shared" si="169"/>
        <v>1920</v>
      </c>
      <c r="V89" s="168">
        <f t="shared" si="170"/>
        <v>3.5818222520707411E-2</v>
      </c>
      <c r="W89" s="167">
        <f t="shared" si="171"/>
        <v>292.4796178266327</v>
      </c>
      <c r="X89" s="166">
        <f t="shared" si="172"/>
        <v>4238</v>
      </c>
      <c r="Y89" s="168">
        <f t="shared" si="173"/>
        <v>8.2634637132940766E-2</v>
      </c>
      <c r="Z89" s="167">
        <f t="shared" si="174"/>
        <v>645.58782309857781</v>
      </c>
      <c r="AA89" s="166">
        <f t="shared" si="175"/>
        <v>1640</v>
      </c>
      <c r="AB89" s="167">
        <f t="shared" si="176"/>
        <v>2498.2634022691545</v>
      </c>
      <c r="AC89" s="169">
        <f t="shared" si="177"/>
        <v>2.9536776889273107E-2</v>
      </c>
      <c r="AD89" s="166">
        <f t="shared" si="178"/>
        <v>16</v>
      </c>
      <c r="AE89" s="168">
        <f t="shared" si="179"/>
        <v>9.852216748768473E-3</v>
      </c>
      <c r="AF89" s="167">
        <f t="shared" si="180"/>
        <v>24.373301485552727</v>
      </c>
      <c r="AG89" s="166">
        <f t="shared" si="181"/>
        <v>78</v>
      </c>
      <c r="AH89" s="168">
        <f t="shared" si="182"/>
        <v>4.9935979513444299E-2</v>
      </c>
      <c r="AI89" s="365">
        <f t="shared" si="183"/>
        <v>118.81984474206953</v>
      </c>
      <c r="AJ89" s="830"/>
      <c r="AK89" s="85">
        <v>46950.970524442797</v>
      </c>
      <c r="AL89" s="62">
        <v>43681.167051499026</v>
      </c>
      <c r="AM89" s="62">
        <v>46355.615595484509</v>
      </c>
      <c r="AN89" s="62">
        <v>43272.565157032943</v>
      </c>
      <c r="AO89" s="62">
        <v>45586.588992951889</v>
      </c>
      <c r="AP89" s="62">
        <v>44465.602170117229</v>
      </c>
      <c r="AQ89" s="62">
        <v>43516.705928409297</v>
      </c>
      <c r="AR89" s="62">
        <v>44247.786467697719</v>
      </c>
      <c r="AS89" s="62">
        <v>42313.294184329658</v>
      </c>
      <c r="AT89" s="62">
        <v>44634.748128419473</v>
      </c>
      <c r="AU89" s="62">
        <v>34147.027485611899</v>
      </c>
      <c r="AV89" s="62">
        <v>38172.191922721882</v>
      </c>
      <c r="AW89" s="62">
        <v>28276.267699824901</v>
      </c>
      <c r="AX89" s="62">
        <v>35972.868652926343</v>
      </c>
      <c r="AY89" s="62">
        <v>19333.746702614182</v>
      </c>
      <c r="AZ89" s="62">
        <v>27802.111050127794</v>
      </c>
      <c r="BA89" s="62">
        <v>8443.657345157284</v>
      </c>
      <c r="BB89" s="62">
        <v>14687.687073696958</v>
      </c>
      <c r="BC89" s="62">
        <v>789.12685468759673</v>
      </c>
      <c r="BD89" s="86">
        <v>3806.2789203418629</v>
      </c>
      <c r="BE89" s="258">
        <v>2.0000000000000002E-5</v>
      </c>
      <c r="BF89" s="43">
        <v>2.0000000000000002E-5</v>
      </c>
      <c r="BG89" s="53">
        <v>5.0000000000000002E-5</v>
      </c>
      <c r="BH89" s="53">
        <v>4.0000000000000003E-5</v>
      </c>
      <c r="BI89" s="53">
        <v>1.2518952302791728E-4</v>
      </c>
      <c r="BJ89" s="53">
        <v>1.2406223545552731E-4</v>
      </c>
      <c r="BK89" s="53">
        <v>3.4000000000000002E-4</v>
      </c>
      <c r="BL89" s="53">
        <v>1.8000000000000001E-4</v>
      </c>
      <c r="BM89" s="53">
        <v>8.9999999999999998E-4</v>
      </c>
      <c r="BN89" s="53">
        <v>5.0000000000000001E-4</v>
      </c>
      <c r="BO89" s="53">
        <v>3.8E-3</v>
      </c>
      <c r="BP89" s="53">
        <v>2E-3</v>
      </c>
      <c r="BQ89" s="53">
        <v>1.6199999999999999E-2</v>
      </c>
      <c r="BR89" s="53">
        <v>6.1999999999999998E-3</v>
      </c>
      <c r="BS89" s="53">
        <v>6.1100000000000002E-2</v>
      </c>
      <c r="BT89" s="53">
        <v>2.6800000000000001E-2</v>
      </c>
      <c r="BU89" s="53">
        <v>0.1421</v>
      </c>
      <c r="BV89" s="53">
        <v>5.4699999999999999E-2</v>
      </c>
      <c r="BW89" s="53">
        <v>0.27589999999999998</v>
      </c>
      <c r="BX89" s="54">
        <v>0.1051</v>
      </c>
      <c r="BY89" s="64">
        <f>+Fall_Hoy!B89</f>
        <v>0</v>
      </c>
      <c r="BZ89" s="61">
        <f>+Fall_Hoy!C89</f>
        <v>1</v>
      </c>
      <c r="CA89" s="61">
        <f>+Fall_Hoy!D89</f>
        <v>0</v>
      </c>
      <c r="CB89" s="61">
        <f>+Fall_Hoy!E89</f>
        <v>0</v>
      </c>
      <c r="CC89" s="61">
        <f>+Fall_Hoy!F89</f>
        <v>3</v>
      </c>
      <c r="CD89" s="61">
        <f>+Fall_Hoy!G89</f>
        <v>1</v>
      </c>
      <c r="CE89" s="61">
        <f>+Fall_Hoy!H89</f>
        <v>6</v>
      </c>
      <c r="CF89" s="61">
        <f>+Fall_Hoy!I89</f>
        <v>4</v>
      </c>
      <c r="CG89" s="61">
        <f>+Fall_Hoy!J89</f>
        <v>27</v>
      </c>
      <c r="CH89" s="61">
        <f>+Fall_Hoy!K89</f>
        <v>17</v>
      </c>
      <c r="CI89" s="61">
        <f>+Fall_Hoy!L89</f>
        <v>78</v>
      </c>
      <c r="CJ89" s="61">
        <f>+Fall_Hoy!M89</f>
        <v>30</v>
      </c>
      <c r="CK89" s="61">
        <f>+Fall_Hoy!N89</f>
        <v>170</v>
      </c>
      <c r="CL89" s="61">
        <f>+Fall_Hoy!O89</f>
        <v>99</v>
      </c>
      <c r="CM89" s="61">
        <f>+Fall_Hoy!P89</f>
        <v>291</v>
      </c>
      <c r="CN89" s="61">
        <f>+Fall_Hoy!Q89</f>
        <v>185</v>
      </c>
      <c r="CO89" s="61">
        <f>+Fall_Hoy!R89</f>
        <v>242</v>
      </c>
      <c r="CP89" s="61">
        <f>+Fall_Hoy!S89</f>
        <v>218</v>
      </c>
      <c r="CQ89" s="61">
        <f>+Fall_Hoy!T89</f>
        <v>68</v>
      </c>
      <c r="CR89" s="66">
        <f>+Fall_Hoy!U89</f>
        <v>155</v>
      </c>
      <c r="CS89" s="75">
        <f t="shared" si="184"/>
        <v>0.24634046352444833</v>
      </c>
      <c r="CT89" s="76">
        <f t="shared" si="184"/>
        <v>0.24828996122562913</v>
      </c>
      <c r="CU89" s="76">
        <f t="shared" si="185"/>
        <v>0.37111783181196895</v>
      </c>
      <c r="CV89" s="76">
        <f t="shared" si="185"/>
        <v>0.44388291880594621</v>
      </c>
      <c r="CW89" s="76">
        <f t="shared" si="229"/>
        <v>0.5256736069981387</v>
      </c>
      <c r="CX89" s="76">
        <f t="shared" si="126"/>
        <v>0.18127429282071603</v>
      </c>
      <c r="CY89" s="76">
        <f t="shared" si="127"/>
        <v>0.40552377407796314</v>
      </c>
      <c r="CZ89" s="76">
        <f t="shared" si="128"/>
        <v>0.50222223519463838</v>
      </c>
      <c r="DA89" s="76">
        <f t="shared" si="129"/>
        <v>0.7</v>
      </c>
      <c r="DB89" s="76">
        <f t="shared" si="130"/>
        <v>0.7</v>
      </c>
      <c r="DC89" s="76">
        <f t="shared" si="131"/>
        <v>0.60111574274283752</v>
      </c>
      <c r="DD89" s="76">
        <f t="shared" si="132"/>
        <v>0.39295621352755733</v>
      </c>
      <c r="DE89" s="76">
        <f t="shared" si="133"/>
        <v>0.37111783181196895</v>
      </c>
      <c r="DF89" s="76">
        <f t="shared" si="134"/>
        <v>0.44388291880594621</v>
      </c>
      <c r="DG89" s="76">
        <f t="shared" si="135"/>
        <v>0.24634046352444833</v>
      </c>
      <c r="DH89" s="76">
        <f t="shared" si="136"/>
        <v>0.24828996122562913</v>
      </c>
      <c r="DI89" s="76">
        <f t="shared" si="137"/>
        <v>0.20169293570139354</v>
      </c>
      <c r="DJ89" s="76">
        <f t="shared" si="138"/>
        <v>0.27134120923762761</v>
      </c>
      <c r="DK89" s="76">
        <f t="shared" si="139"/>
        <v>0.31232761810814574</v>
      </c>
      <c r="DL89" s="316">
        <f t="shared" si="140"/>
        <v>0.38746133665914051</v>
      </c>
      <c r="DM89" s="85">
        <f>+'Cas_-14'!B88</f>
        <v>396</v>
      </c>
      <c r="DN89" s="62">
        <f>+'Cas_-14'!C88</f>
        <v>388</v>
      </c>
      <c r="DO89" s="62">
        <f>+'Cas_-14'!D88</f>
        <v>1164</v>
      </c>
      <c r="DP89" s="62">
        <f>+'Cas_-14'!E88</f>
        <v>1360</v>
      </c>
      <c r="DQ89" s="62">
        <f>+'Cas_-14'!F88</f>
        <v>5027</v>
      </c>
      <c r="DR89" s="62">
        <f>+'Cas_-14'!G88</f>
        <v>5495</v>
      </c>
      <c r="DS89" s="62">
        <f>+'Cas_-14'!H88</f>
        <v>5463</v>
      </c>
      <c r="DT89" s="62">
        <f>+'Cas_-14'!I88</f>
        <v>5838</v>
      </c>
      <c r="DU89" s="62">
        <f>+'Cas_-14'!J88</f>
        <v>4714</v>
      </c>
      <c r="DV89" s="62">
        <f>+'Cas_-14'!K88</f>
        <v>4834</v>
      </c>
      <c r="DW89" s="62">
        <f>+'Cas_-14'!L88</f>
        <v>3610</v>
      </c>
      <c r="DX89" s="62">
        <f>+'Cas_-14'!M88</f>
        <v>3691</v>
      </c>
      <c r="DY89" s="62">
        <f>+'Cas_-14'!N88</f>
        <v>2245</v>
      </c>
      <c r="DZ89" s="62">
        <f>+'Cas_-14'!O88</f>
        <v>2129</v>
      </c>
      <c r="EA89" s="62">
        <f>+'Cas_-14'!P88</f>
        <v>1232</v>
      </c>
      <c r="EB89" s="62">
        <f>+'Cas_-14'!Q88</f>
        <v>1235</v>
      </c>
      <c r="EC89" s="62">
        <f>+'Cas_-14'!R88</f>
        <v>605</v>
      </c>
      <c r="ED89" s="62">
        <f>+'Cas_-14'!S88</f>
        <v>832</v>
      </c>
      <c r="EE89" s="62">
        <f>+'Cas_-14'!T88</f>
        <v>121</v>
      </c>
      <c r="EF89" s="86">
        <f>+'Cas_-14'!U88</f>
        <v>426</v>
      </c>
      <c r="EG89" s="201">
        <f t="shared" si="233"/>
        <v>8.4343304425164405E-3</v>
      </c>
      <c r="EH89" s="91">
        <f t="shared" si="233"/>
        <v>8.8825465570221036E-3</v>
      </c>
      <c r="EI89" s="91">
        <f t="shared" si="233"/>
        <v>2.5110226345767372E-2</v>
      </c>
      <c r="EJ89" s="91">
        <f t="shared" si="233"/>
        <v>3.1428689172103862E-2</v>
      </c>
      <c r="EK89" s="91">
        <f t="shared" si="233"/>
        <v>0.11027365966725917</v>
      </c>
      <c r="EL89" s="91">
        <f t="shared" si="233"/>
        <v>0.12357867051877852</v>
      </c>
      <c r="EM89" s="91">
        <f t="shared" si="233"/>
        <v>0.12553799474131505</v>
      </c>
      <c r="EN89" s="91">
        <f t="shared" si="233"/>
        <v>0.13193880340798345</v>
      </c>
      <c r="EO89" s="91">
        <f t="shared" si="233"/>
        <v>0.11140706699564382</v>
      </c>
      <c r="EP89" s="91">
        <f t="shared" si="233"/>
        <v>0.10830127205136249</v>
      </c>
      <c r="EQ89" s="91">
        <f t="shared" si="233"/>
        <v>0.10571930460187494</v>
      </c>
      <c r="ER89" s="91">
        <f t="shared" si="233"/>
        <v>9.6693425608680952E-2</v>
      </c>
      <c r="ES89" s="91">
        <f t="shared" si="233"/>
        <v>7.9395202500997047E-2</v>
      </c>
      <c r="ET89" s="91">
        <f t="shared" si="232"/>
        <v>5.9183492440956852E-2</v>
      </c>
      <c r="EU89" s="91">
        <f t="shared" si="232"/>
        <v>6.3722775463558604E-2</v>
      </c>
      <c r="EV89" s="91">
        <f t="shared" si="232"/>
        <v>4.4421087225112829E-2</v>
      </c>
      <c r="EW89" s="91">
        <f t="shared" si="230"/>
        <v>7.1651415407920055E-2</v>
      </c>
      <c r="EX89" s="91">
        <f t="shared" si="230"/>
        <v>5.6646087013248289E-2</v>
      </c>
      <c r="EY89" s="91">
        <f t="shared" si="230"/>
        <v>0.1533340289729489</v>
      </c>
      <c r="EZ89" s="100">
        <f t="shared" si="230"/>
        <v>0.11192033188196797</v>
      </c>
      <c r="FA89" s="119">
        <f t="shared" si="200"/>
        <v>3.8658150360278016</v>
      </c>
      <c r="FB89" s="120">
        <f t="shared" si="200"/>
        <v>5.5894615988881498</v>
      </c>
      <c r="FC89" s="120">
        <f t="shared" si="219"/>
        <v>4.6743105391954689</v>
      </c>
      <c r="FD89" s="120">
        <f t="shared" si="219"/>
        <v>7.5001136380854261</v>
      </c>
      <c r="FE89" s="120">
        <f t="shared" si="235"/>
        <v>4.7669915788077715</v>
      </c>
      <c r="FF89" s="120">
        <f t="shared" si="235"/>
        <v>1.466873628432265</v>
      </c>
      <c r="FG89" s="120">
        <f t="shared" si="235"/>
        <v>3.2302871725296378</v>
      </c>
      <c r="FH89" s="120">
        <f t="shared" si="235"/>
        <v>3.8064786266225115</v>
      </c>
      <c r="FI89" s="120">
        <f t="shared" si="235"/>
        <v>6.2832638797265075</v>
      </c>
      <c r="FJ89" s="120">
        <f t="shared" si="235"/>
        <v>6.4634513218646319</v>
      </c>
      <c r="FK89" s="120">
        <f t="shared" si="235"/>
        <v>5.6859600524857852</v>
      </c>
      <c r="FL89" s="120">
        <f t="shared" si="235"/>
        <v>4.0639393118396097</v>
      </c>
      <c r="FM89" s="120">
        <f t="shared" si="235"/>
        <v>4.6743105391954689</v>
      </c>
      <c r="FN89" s="120">
        <f t="shared" si="235"/>
        <v>7.5001136380854261</v>
      </c>
      <c r="FO89" s="120">
        <f t="shared" si="235"/>
        <v>3.8658150360278016</v>
      </c>
      <c r="FP89" s="120">
        <f t="shared" si="235"/>
        <v>5.5894615988881498</v>
      </c>
      <c r="FQ89" s="120">
        <f t="shared" si="235"/>
        <v>2.8149190710767065</v>
      </c>
      <c r="FR89" s="120">
        <f t="shared" si="235"/>
        <v>4.790113908029813</v>
      </c>
      <c r="FS89" s="120">
        <f t="shared" si="234"/>
        <v>2.0369100075185944</v>
      </c>
      <c r="FT89" s="321">
        <f t="shared" si="234"/>
        <v>3.461938775054386</v>
      </c>
      <c r="FU89" s="85">
        <f>+Cas_Hoy!B88</f>
        <v>419</v>
      </c>
      <c r="FV89" s="62">
        <f>+Cas_Hoy!C88</f>
        <v>408</v>
      </c>
      <c r="FW89" s="62">
        <f>+Cas_Hoy!D88</f>
        <v>1288</v>
      </c>
      <c r="FX89" s="62">
        <f>+Cas_Hoy!E88</f>
        <v>1501</v>
      </c>
      <c r="FY89" s="62">
        <f>+Cas_Hoy!F88</f>
        <v>5438</v>
      </c>
      <c r="FZ89" s="62">
        <f>+Cas_Hoy!G88</f>
        <v>5912</v>
      </c>
      <c r="GA89" s="62">
        <f>+Cas_Hoy!H88</f>
        <v>5932</v>
      </c>
      <c r="GB89" s="62">
        <f>+Cas_Hoy!I88</f>
        <v>6288</v>
      </c>
      <c r="GC89" s="62">
        <f>+Cas_Hoy!J88</f>
        <v>5114</v>
      </c>
      <c r="GD89" s="62">
        <f>+Cas_Hoy!K88</f>
        <v>5245</v>
      </c>
      <c r="GE89" s="62">
        <f>+Cas_Hoy!L88</f>
        <v>3913</v>
      </c>
      <c r="GF89" s="62">
        <f>+Cas_Hoy!M88</f>
        <v>4008</v>
      </c>
      <c r="GG89" s="62">
        <f>+Cas_Hoy!N88</f>
        <v>2477</v>
      </c>
      <c r="GH89" s="62">
        <f>+Cas_Hoy!O88</f>
        <v>2319</v>
      </c>
      <c r="GI89" s="62">
        <f>+Cas_Hoy!P88</f>
        <v>1319</v>
      </c>
      <c r="GJ89" s="62">
        <f>+Cas_Hoy!Q88</f>
        <v>1338</v>
      </c>
      <c r="GK89" s="62">
        <f>+Cas_Hoy!R88</f>
        <v>631</v>
      </c>
      <c r="GL89" s="62">
        <f>+Cas_Hoy!S88</f>
        <v>890</v>
      </c>
      <c r="GM89" s="62">
        <f>+Cas_Hoy!T88</f>
        <v>127</v>
      </c>
      <c r="GN89" s="590">
        <f>+Cas_Hoy!U88</f>
        <v>437</v>
      </c>
      <c r="GO89" s="543">
        <f t="shared" si="220"/>
        <v>0.26373625924411309</v>
      </c>
      <c r="GP89" s="112">
        <f t="shared" si="220"/>
        <v>0.26899754503634959</v>
      </c>
      <c r="GQ89" s="112">
        <f t="shared" si="221"/>
        <v>0.40946942957605664</v>
      </c>
      <c r="GR89" s="112">
        <f t="shared" si="221"/>
        <v>0.48349670676890061</v>
      </c>
      <c r="GS89" s="323">
        <f t="shared" si="227"/>
        <v>0.56865189473958189</v>
      </c>
      <c r="GT89" s="323">
        <f t="shared" si="227"/>
        <v>0.19503068592467207</v>
      </c>
      <c r="GU89" s="323">
        <f t="shared" si="227"/>
        <v>0.4403380977174588</v>
      </c>
      <c r="GV89" s="323">
        <f t="shared" si="227"/>
        <v>0.54093412382731865</v>
      </c>
      <c r="GW89" s="323">
        <f t="shared" si="227"/>
        <v>0.7</v>
      </c>
      <c r="GX89" s="323">
        <f t="shared" si="227"/>
        <v>0.7</v>
      </c>
      <c r="GY89" s="323">
        <f t="shared" si="227"/>
        <v>0.65156950175975714</v>
      </c>
      <c r="GZ89" s="323">
        <f t="shared" si="227"/>
        <v>0.42670509450513405</v>
      </c>
      <c r="HA89" s="323">
        <f t="shared" si="227"/>
        <v>0.40946942957605664</v>
      </c>
      <c r="HB89" s="323">
        <f t="shared" si="225"/>
        <v>0.48349670676890061</v>
      </c>
      <c r="HC89" s="323">
        <f t="shared" si="222"/>
        <v>0.26373625924411309</v>
      </c>
      <c r="HD89" s="323">
        <f t="shared" si="222"/>
        <v>0.26899754503634959</v>
      </c>
      <c r="HE89" s="323">
        <f t="shared" si="222"/>
        <v>0.21036073128525509</v>
      </c>
      <c r="HF89" s="323">
        <f t="shared" si="222"/>
        <v>0.29025682238159684</v>
      </c>
      <c r="HG89" s="323">
        <f t="shared" si="222"/>
        <v>0.32781493801433476</v>
      </c>
      <c r="HH89" s="327">
        <f t="shared" si="222"/>
        <v>0.3974662068545643</v>
      </c>
      <c r="HI89" s="241">
        <f>+CyF_Tot!B88</f>
        <v>0</v>
      </c>
      <c r="HJ89" s="149">
        <f>+CyF_Tot!C88</f>
        <v>51286</v>
      </c>
      <c r="HK89" s="149">
        <f>+CyF_Tot!D88</f>
        <v>53604</v>
      </c>
      <c r="HL89" s="149">
        <f>+CyF_Tot!E88</f>
        <v>55524</v>
      </c>
      <c r="HM89" s="149">
        <f>+CyF_Tot!F88</f>
        <v>0</v>
      </c>
      <c r="HN89" s="149">
        <f>+CyF_Tot!G88</f>
        <v>1562</v>
      </c>
      <c r="HO89" s="149">
        <f>+CyF_Tot!H88</f>
        <v>1624</v>
      </c>
      <c r="HP89" s="557">
        <f>+CyF_Tot!I88</f>
        <v>1640</v>
      </c>
      <c r="HQ89" s="93">
        <f t="shared" si="226"/>
        <v>7.1521884976971498E-2</v>
      </c>
      <c r="HR89" s="90">
        <f t="shared" si="226"/>
        <v>6.6540890861686117E-2</v>
      </c>
      <c r="HS89" s="90">
        <f t="shared" si="226"/>
        <v>7.0614962153570854E-2</v>
      </c>
      <c r="HT89" s="90">
        <f t="shared" si="224"/>
        <v>6.5918454789099259E-2</v>
      </c>
      <c r="HU89" s="90">
        <f t="shared" si="224"/>
        <v>6.9443479826449744E-2</v>
      </c>
      <c r="HV89" s="90">
        <f t="shared" si="224"/>
        <v>6.7735845464307165E-2</v>
      </c>
      <c r="HW89" s="90">
        <f t="shared" si="224"/>
        <v>6.6290362078203713E-2</v>
      </c>
      <c r="HX89" s="90">
        <f t="shared" si="224"/>
        <v>6.7404039977847288E-2</v>
      </c>
      <c r="HY89" s="90">
        <f t="shared" si="224"/>
        <v>6.4457167250096967E-2</v>
      </c>
      <c r="HZ89" s="90">
        <f t="shared" si="224"/>
        <v>6.7993510804104873E-2</v>
      </c>
      <c r="IA89" s="90">
        <f t="shared" si="224"/>
        <v>5.2017237233892143E-2</v>
      </c>
      <c r="IB89" s="90">
        <f t="shared" si="223"/>
        <v>5.8148896381055061E-2</v>
      </c>
      <c r="IC89" s="90">
        <f t="shared" si="223"/>
        <v>4.3074124845876798E-2</v>
      </c>
      <c r="ID89" s="90">
        <f t="shared" si="223"/>
        <v>5.4798598311122666E-2</v>
      </c>
      <c r="IE89" s="90">
        <f t="shared" si="223"/>
        <v>2.9451702326757898E-2</v>
      </c>
      <c r="IF89" s="90">
        <f t="shared" si="223"/>
        <v>4.2351827159973848E-2</v>
      </c>
      <c r="IG89" s="90">
        <f t="shared" si="223"/>
        <v>1.2862487882138764E-2</v>
      </c>
      <c r="IH89" s="90">
        <f t="shared" si="223"/>
        <v>2.2374214073291977E-2</v>
      </c>
      <c r="II89" s="90">
        <f t="shared" si="223"/>
        <v>1.2021016712279219E-3</v>
      </c>
      <c r="IJ89" s="673">
        <f t="shared" si="223"/>
        <v>5.7982239789747718E-3</v>
      </c>
      <c r="IK89" s="686"/>
      <c r="IL89" s="687"/>
      <c r="IM89" s="687"/>
      <c r="IN89" s="687"/>
      <c r="IO89" s="687"/>
      <c r="IP89" s="687"/>
      <c r="IQ89" s="687"/>
      <c r="IR89" s="687"/>
      <c r="IS89" s="687"/>
      <c r="IT89" s="687"/>
      <c r="IU89" s="687"/>
      <c r="IV89" s="687"/>
      <c r="IW89" s="687"/>
      <c r="IX89" s="687"/>
      <c r="IY89" s="687"/>
      <c r="IZ89" s="687"/>
      <c r="JA89" s="687"/>
      <c r="JB89" s="687"/>
      <c r="JC89" s="687"/>
      <c r="JD89" s="688"/>
      <c r="JF89" s="624">
        <f t="shared" si="231"/>
        <v>0</v>
      </c>
      <c r="JG89" s="625">
        <f t="shared" si="231"/>
        <v>22.893161229438409</v>
      </c>
      <c r="JH89" s="625">
        <f t="shared" si="231"/>
        <v>0</v>
      </c>
      <c r="JI89" s="625">
        <f t="shared" si="231"/>
        <v>0</v>
      </c>
      <c r="JJ89" s="625">
        <f t="shared" si="231"/>
        <v>65.808828128461812</v>
      </c>
      <c r="JK89" s="625">
        <f t="shared" si="231"/>
        <v>22.489293997957873</v>
      </c>
      <c r="JL89" s="625">
        <f t="shared" si="231"/>
        <v>137.87808318650747</v>
      </c>
      <c r="JM89" s="625">
        <f t="shared" si="231"/>
        <v>90.400002335034912</v>
      </c>
      <c r="JN89" s="625">
        <f t="shared" si="231"/>
        <v>638.09732899498999</v>
      </c>
      <c r="JO89" s="625">
        <f t="shared" si="231"/>
        <v>380.86918181074935</v>
      </c>
      <c r="JP89" s="625">
        <f t="shared" si="231"/>
        <v>2284.2398224227827</v>
      </c>
      <c r="JQ89" s="625">
        <f t="shared" si="231"/>
        <v>785.91242705511468</v>
      </c>
      <c r="JR89" s="625">
        <f t="shared" si="231"/>
        <v>6012.108875353897</v>
      </c>
      <c r="JS89" s="625">
        <f t="shared" si="231"/>
        <v>2752.0740965968662</v>
      </c>
      <c r="JT89" s="625">
        <f t="shared" si="231"/>
        <v>15051.402321343792</v>
      </c>
      <c r="JU89" s="625">
        <f t="shared" si="228"/>
        <v>6654.1709608468609</v>
      </c>
      <c r="JV89" s="625">
        <f t="shared" si="209"/>
        <v>28660.566163168023</v>
      </c>
      <c r="JW89" s="625">
        <f t="shared" si="209"/>
        <v>14842.36414529823</v>
      </c>
      <c r="JX89" s="625">
        <f t="shared" si="209"/>
        <v>86171.189836037403</v>
      </c>
      <c r="JY89" s="626">
        <f t="shared" si="209"/>
        <v>40722.186482875666</v>
      </c>
      <c r="JZ89" s="642">
        <f t="shared" si="210"/>
        <v>21.599333427016013</v>
      </c>
      <c r="KA89" s="625">
        <f t="shared" si="210"/>
        <v>15.2184608867181</v>
      </c>
      <c r="KB89" s="625">
        <f t="shared" si="211"/>
        <v>925.17711283527206</v>
      </c>
      <c r="KC89" s="625">
        <f t="shared" si="211"/>
        <v>401.40183208719873</v>
      </c>
      <c r="KD89" s="625">
        <f t="shared" si="212"/>
        <v>13563.723443571283</v>
      </c>
      <c r="KE89" s="645">
        <f t="shared" si="212"/>
        <v>7986.0024269548358</v>
      </c>
      <c r="KF89" s="624">
        <f t="shared" si="195"/>
        <v>18.497109177097482</v>
      </c>
      <c r="KG89" s="625">
        <f t="shared" si="196"/>
        <v>655.7861380166878</v>
      </c>
      <c r="KH89" s="626">
        <f t="shared" si="197"/>
        <v>10265.12899534102</v>
      </c>
    </row>
    <row r="90" spans="1:294" s="649" customFormat="1" ht="14.4">
      <c r="A90" s="511" t="s">
        <v>100</v>
      </c>
      <c r="B90" s="539">
        <v>109695</v>
      </c>
      <c r="C90" s="527">
        <f t="shared" si="198"/>
        <v>9379</v>
      </c>
      <c r="D90" s="518">
        <f t="shared" si="199"/>
        <v>129</v>
      </c>
      <c r="E90" s="496">
        <f t="shared" si="217"/>
        <v>4.1713764633849945E-3</v>
      </c>
      <c r="F90" s="209">
        <f t="shared" si="161"/>
        <v>7.6074570399744745E-2</v>
      </c>
      <c r="G90" s="28">
        <f t="shared" si="162"/>
        <v>3.7058171167409077</v>
      </c>
      <c r="H90" s="27">
        <f t="shared" si="163"/>
        <v>0.28191844513608527</v>
      </c>
      <c r="I90" s="34">
        <f t="shared" si="164"/>
        <v>0.31684998165744088</v>
      </c>
      <c r="J90" s="340">
        <f t="shared" si="165"/>
        <v>0.48045385686734321</v>
      </c>
      <c r="K90" s="582">
        <f t="shared" si="202"/>
        <v>2.4476605813978486E-3</v>
      </c>
      <c r="L90" s="341">
        <f t="shared" si="218"/>
        <v>6.3155645091747408</v>
      </c>
      <c r="M90" s="342">
        <f t="shared" si="166"/>
        <v>0.5394094889143366</v>
      </c>
      <c r="N90" s="826"/>
      <c r="O90" s="366" t="s">
        <v>230</v>
      </c>
      <c r="P90" s="21" t="s">
        <v>244</v>
      </c>
      <c r="Q90" s="21" t="s">
        <v>242</v>
      </c>
      <c r="R90" s="21" t="s">
        <v>245</v>
      </c>
      <c r="S90" s="170">
        <f t="shared" si="167"/>
        <v>9379</v>
      </c>
      <c r="T90" s="171">
        <f t="shared" si="168"/>
        <v>8550.0706504398568</v>
      </c>
      <c r="U90" s="170">
        <f t="shared" si="169"/>
        <v>397</v>
      </c>
      <c r="V90" s="172">
        <f t="shared" si="170"/>
        <v>4.4199510131373861E-2</v>
      </c>
      <c r="W90" s="171">
        <f t="shared" si="171"/>
        <v>361.91257577829435</v>
      </c>
      <c r="X90" s="170">
        <f t="shared" si="172"/>
        <v>1034</v>
      </c>
      <c r="Y90" s="172">
        <f t="shared" si="173"/>
        <v>0.12390653085680048</v>
      </c>
      <c r="Z90" s="171">
        <f t="shared" si="174"/>
        <v>942.61361046538127</v>
      </c>
      <c r="AA90" s="170">
        <f t="shared" si="175"/>
        <v>129</v>
      </c>
      <c r="AB90" s="171">
        <f t="shared" si="176"/>
        <v>1175.9879666347599</v>
      </c>
      <c r="AC90" s="173">
        <f t="shared" si="177"/>
        <v>1.3754131570529907E-2</v>
      </c>
      <c r="AD90" s="170">
        <f t="shared" si="178"/>
        <v>0</v>
      </c>
      <c r="AE90" s="172">
        <f t="shared" si="179"/>
        <v>0</v>
      </c>
      <c r="AF90" s="171">
        <f t="shared" si="180"/>
        <v>0</v>
      </c>
      <c r="AG90" s="170">
        <f t="shared" si="181"/>
        <v>1</v>
      </c>
      <c r="AH90" s="172">
        <f t="shared" si="182"/>
        <v>7.8125E-3</v>
      </c>
      <c r="AI90" s="367">
        <f t="shared" si="183"/>
        <v>9.1161857878663568</v>
      </c>
      <c r="AJ90" s="830"/>
      <c r="AK90" s="85">
        <v>11593.838155099878</v>
      </c>
      <c r="AL90" s="62">
        <v>10997.709581920619</v>
      </c>
      <c r="AM90" s="62">
        <v>10013.505856828469</v>
      </c>
      <c r="AN90" s="62">
        <v>9306.8988434461262</v>
      </c>
      <c r="AO90" s="62">
        <v>8583.6209111179924</v>
      </c>
      <c r="AP90" s="62">
        <v>8515.7400345108217</v>
      </c>
      <c r="AQ90" s="62">
        <v>7774.2667663207221</v>
      </c>
      <c r="AR90" s="62">
        <v>7766.4051900168306</v>
      </c>
      <c r="AS90" s="62">
        <v>6649.7183582567322</v>
      </c>
      <c r="AT90" s="62">
        <v>6583.0527579397603</v>
      </c>
      <c r="AU90" s="62">
        <v>4929.510682531225</v>
      </c>
      <c r="AV90" s="62">
        <v>4728.1896649774244</v>
      </c>
      <c r="AW90" s="62">
        <v>3206.809647234787</v>
      </c>
      <c r="AX90" s="62">
        <v>3268.3202413375839</v>
      </c>
      <c r="AY90" s="62">
        <v>1698.4588006344827</v>
      </c>
      <c r="AZ90" s="62">
        <v>2168.2769184969939</v>
      </c>
      <c r="BA90" s="62">
        <v>586.0499281135103</v>
      </c>
      <c r="BB90" s="62">
        <v>1002.10827399034</v>
      </c>
      <c r="BC90" s="62">
        <v>38.220647485663712</v>
      </c>
      <c r="BD90" s="86">
        <v>284.29734926295811</v>
      </c>
      <c r="BE90" s="258">
        <v>2.0000000000000002E-5</v>
      </c>
      <c r="BF90" s="43">
        <v>2.0000000000000002E-5</v>
      </c>
      <c r="BG90" s="53">
        <v>5.0000000000000002E-5</v>
      </c>
      <c r="BH90" s="53">
        <v>4.0000000000000003E-5</v>
      </c>
      <c r="BI90" s="53">
        <v>1.2518952302791728E-4</v>
      </c>
      <c r="BJ90" s="53">
        <v>1.2406223545552731E-4</v>
      </c>
      <c r="BK90" s="53">
        <v>3.4000000000000002E-4</v>
      </c>
      <c r="BL90" s="53">
        <v>1.8000000000000001E-4</v>
      </c>
      <c r="BM90" s="53">
        <v>8.9999999999999998E-4</v>
      </c>
      <c r="BN90" s="53">
        <v>5.0000000000000001E-4</v>
      </c>
      <c r="BO90" s="53">
        <v>3.8E-3</v>
      </c>
      <c r="BP90" s="53">
        <v>2E-3</v>
      </c>
      <c r="BQ90" s="53">
        <v>1.6199999999999999E-2</v>
      </c>
      <c r="BR90" s="53">
        <v>6.1999999999999998E-3</v>
      </c>
      <c r="BS90" s="53">
        <v>6.1100000000000002E-2</v>
      </c>
      <c r="BT90" s="53">
        <v>2.6800000000000001E-2</v>
      </c>
      <c r="BU90" s="53">
        <v>0.1421</v>
      </c>
      <c r="BV90" s="53">
        <v>5.4699999999999999E-2</v>
      </c>
      <c r="BW90" s="53">
        <v>0.27589999999999998</v>
      </c>
      <c r="BX90" s="54">
        <v>0.1051</v>
      </c>
      <c r="BY90" s="64">
        <f>+Fall_Hoy!B90</f>
        <v>0</v>
      </c>
      <c r="BZ90" s="61">
        <f>+Fall_Hoy!C90</f>
        <v>0</v>
      </c>
      <c r="CA90" s="61">
        <f>+Fall_Hoy!D90</f>
        <v>0</v>
      </c>
      <c r="CB90" s="61">
        <f>+Fall_Hoy!E90</f>
        <v>0</v>
      </c>
      <c r="CC90" s="61">
        <f>+Fall_Hoy!F90</f>
        <v>1</v>
      </c>
      <c r="CD90" s="61">
        <f>+Fall_Hoy!G90</f>
        <v>1</v>
      </c>
      <c r="CE90" s="61">
        <f>+Fall_Hoy!H90</f>
        <v>3</v>
      </c>
      <c r="CF90" s="61">
        <f>+Fall_Hoy!I90</f>
        <v>0</v>
      </c>
      <c r="CG90" s="61">
        <f>+Fall_Hoy!J90</f>
        <v>4</v>
      </c>
      <c r="CH90" s="61">
        <f>+Fall_Hoy!K90</f>
        <v>3</v>
      </c>
      <c r="CI90" s="61">
        <f>+Fall_Hoy!L90</f>
        <v>10</v>
      </c>
      <c r="CJ90" s="61">
        <f>+Fall_Hoy!M90</f>
        <v>6</v>
      </c>
      <c r="CK90" s="61">
        <f>+Fall_Hoy!N90</f>
        <v>20</v>
      </c>
      <c r="CL90" s="61">
        <f>+Fall_Hoy!O90</f>
        <v>15</v>
      </c>
      <c r="CM90" s="61">
        <f>+Fall_Hoy!P90</f>
        <v>19</v>
      </c>
      <c r="CN90" s="61">
        <f>+Fall_Hoy!Q90</f>
        <v>13</v>
      </c>
      <c r="CO90" s="61">
        <f>+Fall_Hoy!R90</f>
        <v>12</v>
      </c>
      <c r="CP90" s="61">
        <f>+Fall_Hoy!S90</f>
        <v>11</v>
      </c>
      <c r="CQ90" s="61">
        <f>+Fall_Hoy!T90</f>
        <v>2</v>
      </c>
      <c r="CR90" s="66">
        <f>+Fall_Hoy!U90</f>
        <v>5</v>
      </c>
      <c r="CS90" s="75">
        <f t="shared" si="184"/>
        <v>0.18308694329141265</v>
      </c>
      <c r="CT90" s="76">
        <f t="shared" si="184"/>
        <v>0.22371433405374977</v>
      </c>
      <c r="CU90" s="76">
        <f t="shared" si="185"/>
        <v>0.38498321916273653</v>
      </c>
      <c r="CV90" s="76">
        <f t="shared" si="185"/>
        <v>0.7</v>
      </c>
      <c r="CW90" s="76">
        <f t="shared" si="229"/>
        <v>0.7</v>
      </c>
      <c r="CX90" s="76">
        <f t="shared" si="126"/>
        <v>0.7</v>
      </c>
      <c r="CY90" s="76">
        <f t="shared" si="127"/>
        <v>0.7</v>
      </c>
      <c r="CZ90" s="76">
        <f t="shared" si="128"/>
        <v>0.12824466089926498</v>
      </c>
      <c r="DA90" s="76">
        <f t="shared" si="129"/>
        <v>0.66836581716666643</v>
      </c>
      <c r="DB90" s="76">
        <f t="shared" si="130"/>
        <v>0.7</v>
      </c>
      <c r="DC90" s="76">
        <f t="shared" si="131"/>
        <v>0.53384181855898671</v>
      </c>
      <c r="DD90" s="76">
        <f t="shared" si="132"/>
        <v>0.63449231366955405</v>
      </c>
      <c r="DE90" s="76">
        <f t="shared" si="133"/>
        <v>0.38498321916273653</v>
      </c>
      <c r="DF90" s="76">
        <f t="shared" si="134"/>
        <v>0.7</v>
      </c>
      <c r="DG90" s="76">
        <f t="shared" si="135"/>
        <v>0.18308694329141265</v>
      </c>
      <c r="DH90" s="76">
        <f t="shared" si="136"/>
        <v>0.22371433405374977</v>
      </c>
      <c r="DI90" s="76">
        <f t="shared" si="137"/>
        <v>0.14409620764588643</v>
      </c>
      <c r="DJ90" s="76">
        <f t="shared" si="138"/>
        <v>0.20067381675054227</v>
      </c>
      <c r="DK90" s="76">
        <f t="shared" si="139"/>
        <v>0.18966196909067323</v>
      </c>
      <c r="DL90" s="316">
        <f t="shared" si="140"/>
        <v>0.1673379629435299</v>
      </c>
      <c r="DM90" s="85">
        <f>+'Cas_-14'!B89</f>
        <v>123</v>
      </c>
      <c r="DN90" s="62">
        <f>+'Cas_-14'!C89</f>
        <v>97</v>
      </c>
      <c r="DO90" s="62">
        <f>+'Cas_-14'!D89</f>
        <v>265</v>
      </c>
      <c r="DP90" s="62">
        <f>+'Cas_-14'!E89</f>
        <v>320</v>
      </c>
      <c r="DQ90" s="62">
        <f>+'Cas_-14'!F89</f>
        <v>931</v>
      </c>
      <c r="DR90" s="62">
        <f>+'Cas_-14'!G89</f>
        <v>915</v>
      </c>
      <c r="DS90" s="62">
        <f>+'Cas_-14'!H89</f>
        <v>1080</v>
      </c>
      <c r="DT90" s="62">
        <f>+'Cas_-14'!I89</f>
        <v>996</v>
      </c>
      <c r="DU90" s="62">
        <f>+'Cas_-14'!J89</f>
        <v>832</v>
      </c>
      <c r="DV90" s="62">
        <f>+'Cas_-14'!K89</f>
        <v>814</v>
      </c>
      <c r="DW90" s="62">
        <f>+'Cas_-14'!L89</f>
        <v>482</v>
      </c>
      <c r="DX90" s="62">
        <f>+'Cas_-14'!M89</f>
        <v>520</v>
      </c>
      <c r="DY90" s="62">
        <f>+'Cas_-14'!N89</f>
        <v>280</v>
      </c>
      <c r="DZ90" s="62">
        <f>+'Cas_-14'!O89</f>
        <v>252</v>
      </c>
      <c r="EA90" s="62">
        <f>+'Cas_-14'!P89</f>
        <v>102</v>
      </c>
      <c r="EB90" s="62">
        <f>+'Cas_-14'!Q89</f>
        <v>123</v>
      </c>
      <c r="EC90" s="62">
        <f>+'Cas_-14'!R89</f>
        <v>38</v>
      </c>
      <c r="ED90" s="62">
        <f>+'Cas_-14'!S89</f>
        <v>44</v>
      </c>
      <c r="EE90" s="62">
        <f>+'Cas_-14'!T89</f>
        <v>5</v>
      </c>
      <c r="EF90" s="86">
        <f>+'Cas_-14'!U89</f>
        <v>11</v>
      </c>
      <c r="EG90" s="201">
        <f t="shared" si="233"/>
        <v>1.060908375246682E-2</v>
      </c>
      <c r="EH90" s="90">
        <f t="shared" si="233"/>
        <v>8.8200183208565971E-3</v>
      </c>
      <c r="EI90" s="90">
        <f t="shared" si="233"/>
        <v>2.6464257752372475E-2</v>
      </c>
      <c r="EJ90" s="90">
        <f t="shared" si="233"/>
        <v>3.4383096387186209E-2</v>
      </c>
      <c r="EK90" s="90">
        <f t="shared" si="233"/>
        <v>0.10846238547116124</v>
      </c>
      <c r="EL90" s="90">
        <f t="shared" si="233"/>
        <v>0.10744808980686096</v>
      </c>
      <c r="EM90" s="90">
        <f t="shared" si="233"/>
        <v>0.13891985346820362</v>
      </c>
      <c r="EN90" s="90">
        <f t="shared" si="233"/>
        <v>0.12824466089926498</v>
      </c>
      <c r="EO90" s="90">
        <f t="shared" si="233"/>
        <v>0.12511808097359997</v>
      </c>
      <c r="EP90" s="90">
        <f t="shared" si="233"/>
        <v>0.12365083950120892</v>
      </c>
      <c r="EQ90" s="90">
        <f t="shared" si="233"/>
        <v>9.7778467487264015E-2</v>
      </c>
      <c r="ER90" s="90">
        <f t="shared" si="233"/>
        <v>0.10997866770272272</v>
      </c>
      <c r="ES90" s="90">
        <f t="shared" si="233"/>
        <v>8.7314194106108647E-2</v>
      </c>
      <c r="ET90" s="90">
        <f t="shared" si="232"/>
        <v>7.7103827468530797E-2</v>
      </c>
      <c r="EU90" s="90">
        <f t="shared" si="232"/>
        <v>6.0054444630565362E-2</v>
      </c>
      <c r="EV90" s="90">
        <f t="shared" si="232"/>
        <v>5.6727071598060057E-2</v>
      </c>
      <c r="EW90" s="90">
        <f t="shared" si="230"/>
        <v>6.4840891837188122E-2</v>
      </c>
      <c r="EX90" s="90">
        <f t="shared" si="230"/>
        <v>4.3907431105018643E-2</v>
      </c>
      <c r="EY90" s="90">
        <f t="shared" si="230"/>
        <v>0.13081934318029184</v>
      </c>
      <c r="EZ90" s="99">
        <f t="shared" si="230"/>
        <v>3.8691883791802981E-2</v>
      </c>
      <c r="FA90" s="119">
        <f t="shared" si="200"/>
        <v>3.0486826481820226</v>
      </c>
      <c r="FB90" s="120">
        <f t="shared" si="200"/>
        <v>3.9436961533794443</v>
      </c>
      <c r="FC90" s="120">
        <f t="shared" si="219"/>
        <v>4.409171075837742</v>
      </c>
      <c r="FD90" s="120">
        <f t="shared" si="219"/>
        <v>9.0786673370488433</v>
      </c>
      <c r="FE90" s="120">
        <f t="shared" si="235"/>
        <v>6.4538503091112727</v>
      </c>
      <c r="FF90" s="120">
        <f t="shared" si="235"/>
        <v>6.5147737968935244</v>
      </c>
      <c r="FG90" s="120">
        <f t="shared" si="235"/>
        <v>5.0388766078004679</v>
      </c>
      <c r="FH90" s="120">
        <f t="shared" si="235"/>
        <v>1</v>
      </c>
      <c r="FI90" s="120">
        <f t="shared" si="235"/>
        <v>5.3418803418803416</v>
      </c>
      <c r="FJ90" s="120">
        <f t="shared" si="235"/>
        <v>5.6611018802921764</v>
      </c>
      <c r="FK90" s="120">
        <f t="shared" si="235"/>
        <v>5.4597073596855203</v>
      </c>
      <c r="FL90" s="120">
        <f t="shared" si="235"/>
        <v>5.7692307692307683</v>
      </c>
      <c r="FM90" s="120">
        <f t="shared" si="235"/>
        <v>4.409171075837742</v>
      </c>
      <c r="FN90" s="120">
        <f t="shared" si="235"/>
        <v>9.0786673370488433</v>
      </c>
      <c r="FO90" s="120">
        <f t="shared" si="235"/>
        <v>3.0486826481820226</v>
      </c>
      <c r="FP90" s="120">
        <f t="shared" si="235"/>
        <v>3.9436961533794443</v>
      </c>
      <c r="FQ90" s="120">
        <f t="shared" si="235"/>
        <v>2.2223045297974</v>
      </c>
      <c r="FR90" s="120">
        <f t="shared" si="235"/>
        <v>4.5703839122486292</v>
      </c>
      <c r="FS90" s="120">
        <f t="shared" si="234"/>
        <v>1.4498006524102938</v>
      </c>
      <c r="FT90" s="321">
        <f t="shared" si="234"/>
        <v>4.3248853905371512</v>
      </c>
      <c r="FU90" s="85">
        <f>+Cas_Hoy!B89</f>
        <v>135</v>
      </c>
      <c r="FV90" s="62">
        <f>+Cas_Hoy!C89</f>
        <v>108</v>
      </c>
      <c r="FW90" s="62">
        <f>+Cas_Hoy!D89</f>
        <v>307</v>
      </c>
      <c r="FX90" s="62">
        <f>+Cas_Hoy!E89</f>
        <v>369</v>
      </c>
      <c r="FY90" s="62">
        <f>+Cas_Hoy!F89</f>
        <v>1065</v>
      </c>
      <c r="FZ90" s="62">
        <f>+Cas_Hoy!G89</f>
        <v>1045</v>
      </c>
      <c r="GA90" s="62">
        <f>+Cas_Hoy!H89</f>
        <v>1237</v>
      </c>
      <c r="GB90" s="62">
        <f>+Cas_Hoy!I89</f>
        <v>1121</v>
      </c>
      <c r="GC90" s="62">
        <f>+Cas_Hoy!J89</f>
        <v>934</v>
      </c>
      <c r="GD90" s="62">
        <f>+Cas_Hoy!K89</f>
        <v>898</v>
      </c>
      <c r="GE90" s="62">
        <f>+Cas_Hoy!L89</f>
        <v>546</v>
      </c>
      <c r="GF90" s="62">
        <f>+Cas_Hoy!M89</f>
        <v>577</v>
      </c>
      <c r="GG90" s="62">
        <f>+Cas_Hoy!N89</f>
        <v>302</v>
      </c>
      <c r="GH90" s="62">
        <f>+Cas_Hoy!O89</f>
        <v>275</v>
      </c>
      <c r="GI90" s="62">
        <f>+Cas_Hoy!P89</f>
        <v>108</v>
      </c>
      <c r="GJ90" s="62">
        <f>+Cas_Hoy!Q89</f>
        <v>127</v>
      </c>
      <c r="GK90" s="62">
        <f>+Cas_Hoy!R89</f>
        <v>38</v>
      </c>
      <c r="GL90" s="62">
        <f>+Cas_Hoy!S89</f>
        <v>44</v>
      </c>
      <c r="GM90" s="62">
        <f>+Cas_Hoy!T89</f>
        <v>5</v>
      </c>
      <c r="GN90" s="590">
        <f>+Cas_Hoy!U89</f>
        <v>13</v>
      </c>
      <c r="GO90" s="543">
        <f t="shared" si="220"/>
        <v>0.19385676348502517</v>
      </c>
      <c r="GP90" s="112">
        <f t="shared" si="220"/>
        <v>0.23098959694980667</v>
      </c>
      <c r="GQ90" s="112">
        <f t="shared" si="221"/>
        <v>0.41523190066838006</v>
      </c>
      <c r="GR90" s="112">
        <f t="shared" si="221"/>
        <v>0.7</v>
      </c>
      <c r="GS90" s="323">
        <f t="shared" si="227"/>
        <v>0.7</v>
      </c>
      <c r="GT90" s="323">
        <f t="shared" si="227"/>
        <v>0.7</v>
      </c>
      <c r="GU90" s="323">
        <f t="shared" si="227"/>
        <v>0.7</v>
      </c>
      <c r="GV90" s="323">
        <f t="shared" si="227"/>
        <v>0.14433962336152212</v>
      </c>
      <c r="GW90" s="323">
        <f t="shared" si="227"/>
        <v>0.7</v>
      </c>
      <c r="GX90" s="323">
        <f t="shared" si="227"/>
        <v>0.7</v>
      </c>
      <c r="GY90" s="323">
        <f t="shared" si="227"/>
        <v>0.60472537952947447</v>
      </c>
      <c r="GZ90" s="323">
        <f t="shared" si="227"/>
        <v>0.7</v>
      </c>
      <c r="HA90" s="323">
        <f t="shared" si="227"/>
        <v>0.41523190066838006</v>
      </c>
      <c r="HB90" s="323">
        <f t="shared" si="225"/>
        <v>0.7</v>
      </c>
      <c r="HC90" s="323">
        <f t="shared" si="222"/>
        <v>0.19385676348502517</v>
      </c>
      <c r="HD90" s="323">
        <f t="shared" si="222"/>
        <v>0.23098959694980667</v>
      </c>
      <c r="HE90" s="323">
        <f t="shared" si="222"/>
        <v>0.14409620764588643</v>
      </c>
      <c r="HF90" s="323">
        <f t="shared" si="222"/>
        <v>0.20067381675054227</v>
      </c>
      <c r="HG90" s="323">
        <f t="shared" si="222"/>
        <v>0.18966196909067323</v>
      </c>
      <c r="HH90" s="327">
        <f t="shared" si="222"/>
        <v>0.19776304711508078</v>
      </c>
      <c r="HI90" s="241">
        <f>+CyF_Tot!B89</f>
        <v>0</v>
      </c>
      <c r="HJ90" s="149">
        <f>+CyF_Tot!C89</f>
        <v>8345</v>
      </c>
      <c r="HK90" s="149">
        <f>+CyF_Tot!D89</f>
        <v>8982</v>
      </c>
      <c r="HL90" s="149">
        <f>+CyF_Tot!E89</f>
        <v>9379</v>
      </c>
      <c r="HM90" s="149">
        <f>+CyF_Tot!F89</f>
        <v>0</v>
      </c>
      <c r="HN90" s="149">
        <f>+CyF_Tot!G89</f>
        <v>128</v>
      </c>
      <c r="HO90" s="149">
        <f>+CyF_Tot!H89</f>
        <v>129</v>
      </c>
      <c r="HP90" s="557">
        <f>+CyF_Tot!I89</f>
        <v>129</v>
      </c>
      <c r="HQ90" s="93">
        <f t="shared" si="226"/>
        <v>0.10569158261634422</v>
      </c>
      <c r="HR90" s="90">
        <f t="shared" si="226"/>
        <v>0.1002571637897864</v>
      </c>
      <c r="HS90" s="90">
        <f t="shared" si="226"/>
        <v>9.1284979778736217E-2</v>
      </c>
      <c r="HT90" s="90">
        <f t="shared" si="224"/>
        <v>8.4843418965733414E-2</v>
      </c>
      <c r="HU90" s="90">
        <f t="shared" si="224"/>
        <v>7.824988295836631E-2</v>
      </c>
      <c r="HV90" s="90">
        <f t="shared" si="224"/>
        <v>7.7631068275772111E-2</v>
      </c>
      <c r="HW90" s="90">
        <f t="shared" si="224"/>
        <v>7.0871660206214701E-2</v>
      </c>
      <c r="HX90" s="90">
        <f t="shared" si="224"/>
        <v>7.0799992616042945E-2</v>
      </c>
      <c r="HY90" s="90">
        <f t="shared" si="224"/>
        <v>6.0620067990854024E-2</v>
      </c>
      <c r="HZ90" s="90">
        <f t="shared" si="224"/>
        <v>6.0012331992704865E-2</v>
      </c>
      <c r="IA90" s="90">
        <f t="shared" si="224"/>
        <v>4.4938335225226535E-2</v>
      </c>
      <c r="IB90" s="90">
        <f t="shared" si="223"/>
        <v>4.3103055426203789E-2</v>
      </c>
      <c r="IC90" s="90">
        <f t="shared" si="223"/>
        <v>2.9233872530514491E-2</v>
      </c>
      <c r="ID90" s="90">
        <f t="shared" si="223"/>
        <v>2.9794614534277623E-2</v>
      </c>
      <c r="IE90" s="90">
        <f t="shared" si="223"/>
        <v>1.5483465979620609E-2</v>
      </c>
      <c r="IF90" s="90">
        <f t="shared" si="223"/>
        <v>1.9766415228560954E-2</v>
      </c>
      <c r="IG90" s="90">
        <f t="shared" si="223"/>
        <v>5.3425400256484823E-3</v>
      </c>
      <c r="IH90" s="90">
        <f t="shared" si="223"/>
        <v>9.1354052052540231E-3</v>
      </c>
      <c r="II90" s="90">
        <f t="shared" si="223"/>
        <v>3.4842652341185752E-4</v>
      </c>
      <c r="IJ90" s="673">
        <f t="shared" si="223"/>
        <v>2.5917074548790567E-3</v>
      </c>
      <c r="IK90" s="686"/>
      <c r="IL90" s="687"/>
      <c r="IM90" s="687"/>
      <c r="IN90" s="687"/>
      <c r="IO90" s="687"/>
      <c r="IP90" s="687"/>
      <c r="IQ90" s="687"/>
      <c r="IR90" s="687"/>
      <c r="IS90" s="687"/>
      <c r="IT90" s="687"/>
      <c r="IU90" s="687"/>
      <c r="IV90" s="687"/>
      <c r="IW90" s="687"/>
      <c r="IX90" s="687"/>
      <c r="IY90" s="687"/>
      <c r="IZ90" s="687"/>
      <c r="JA90" s="687"/>
      <c r="JB90" s="687"/>
      <c r="JC90" s="687"/>
      <c r="JD90" s="688"/>
      <c r="JF90" s="624">
        <f t="shared" si="231"/>
        <v>0</v>
      </c>
      <c r="JG90" s="625">
        <f t="shared" si="231"/>
        <v>0</v>
      </c>
      <c r="JH90" s="625">
        <f t="shared" si="231"/>
        <v>0</v>
      </c>
      <c r="JI90" s="625">
        <f t="shared" si="231"/>
        <v>0</v>
      </c>
      <c r="JJ90" s="625">
        <f t="shared" si="231"/>
        <v>116.50095109684345</v>
      </c>
      <c r="JK90" s="625">
        <f t="shared" si="231"/>
        <v>117.42960634629613</v>
      </c>
      <c r="JL90" s="625">
        <f t="shared" si="231"/>
        <v>385.88848185612119</v>
      </c>
      <c r="JM90" s="625">
        <f t="shared" si="231"/>
        <v>0</v>
      </c>
      <c r="JN90" s="625">
        <f t="shared" si="231"/>
        <v>601.52923544999976</v>
      </c>
      <c r="JO90" s="625">
        <f t="shared" si="231"/>
        <v>455.71562469733016</v>
      </c>
      <c r="JP90" s="625">
        <f t="shared" si="231"/>
        <v>2028.5989105241495</v>
      </c>
      <c r="JQ90" s="625">
        <f t="shared" si="231"/>
        <v>1268.9846273391083</v>
      </c>
      <c r="JR90" s="625">
        <f t="shared" si="231"/>
        <v>6236.7281504363318</v>
      </c>
      <c r="JS90" s="625">
        <f t="shared" si="231"/>
        <v>4589.5135397935001</v>
      </c>
      <c r="JT90" s="625">
        <f t="shared" si="231"/>
        <v>11186.612235105313</v>
      </c>
      <c r="JU90" s="625">
        <f t="shared" si="228"/>
        <v>5995.5441526404938</v>
      </c>
      <c r="JV90" s="625">
        <f t="shared" si="209"/>
        <v>20476.07110648046</v>
      </c>
      <c r="JW90" s="625">
        <f t="shared" si="209"/>
        <v>10976.857776254661</v>
      </c>
      <c r="JX90" s="625">
        <f t="shared" si="209"/>
        <v>52327.737272116741</v>
      </c>
      <c r="JY90" s="626">
        <f t="shared" si="209"/>
        <v>17587.219905364993</v>
      </c>
      <c r="JZ90" s="642">
        <f t="shared" si="210"/>
        <v>33.122492194234169</v>
      </c>
      <c r="KA90" s="625">
        <f t="shared" si="210"/>
        <v>34.697706774508866</v>
      </c>
      <c r="KB90" s="625">
        <f t="shared" si="211"/>
        <v>878.39427922658683</v>
      </c>
      <c r="KC90" s="625">
        <f t="shared" si="211"/>
        <v>471.75627638170113</v>
      </c>
      <c r="KD90" s="625">
        <f t="shared" si="212"/>
        <v>9584.8857879576644</v>
      </c>
      <c r="KE90" s="645">
        <f t="shared" si="212"/>
        <v>6544.6945984738677</v>
      </c>
      <c r="KF90" s="624">
        <f t="shared" si="195"/>
        <v>33.891806254539993</v>
      </c>
      <c r="KG90" s="625">
        <f t="shared" si="196"/>
        <v>676.53464576441479</v>
      </c>
      <c r="KH90" s="626">
        <f t="shared" si="197"/>
        <v>7916.7246708022194</v>
      </c>
    </row>
    <row r="91" spans="1:294" s="649" customFormat="1" ht="14.4">
      <c r="A91" s="511" t="s">
        <v>101</v>
      </c>
      <c r="B91" s="539">
        <v>425265</v>
      </c>
      <c r="C91" s="527">
        <f t="shared" si="198"/>
        <v>38705</v>
      </c>
      <c r="D91" s="518">
        <f t="shared" si="199"/>
        <v>1136</v>
      </c>
      <c r="E91" s="496">
        <f t="shared" si="217"/>
        <v>7.6079101179109985E-3</v>
      </c>
      <c r="F91" s="209">
        <f t="shared" si="161"/>
        <v>8.2268703043984343E-2</v>
      </c>
      <c r="G91" s="28">
        <f t="shared" si="162"/>
        <v>4.267943549052128</v>
      </c>
      <c r="H91" s="27">
        <f t="shared" si="163"/>
        <v>0.35111818044545812</v>
      </c>
      <c r="I91" s="34">
        <f t="shared" si="164"/>
        <v>0.38844192460245403</v>
      </c>
      <c r="J91" s="340">
        <f t="shared" si="165"/>
        <v>0.53391612247435583</v>
      </c>
      <c r="K91" s="582">
        <f t="shared" si="202"/>
        <v>5.0031745533621773E-3</v>
      </c>
      <c r="L91" s="341">
        <f t="shared" si="218"/>
        <v>6.4899056715273797</v>
      </c>
      <c r="M91" s="342">
        <f t="shared" si="166"/>
        <v>0.5903812700521045</v>
      </c>
      <c r="N91" s="826"/>
      <c r="O91" s="366" t="s">
        <v>230</v>
      </c>
      <c r="P91" s="21" t="s">
        <v>240</v>
      </c>
      <c r="Q91" s="21" t="s">
        <v>235</v>
      </c>
      <c r="R91" s="21" t="s">
        <v>243</v>
      </c>
      <c r="S91" s="170">
        <f t="shared" si="167"/>
        <v>38705</v>
      </c>
      <c r="T91" s="171">
        <f t="shared" si="168"/>
        <v>9101.383843015532</v>
      </c>
      <c r="U91" s="170">
        <f t="shared" si="169"/>
        <v>1557</v>
      </c>
      <c r="V91" s="172">
        <f t="shared" si="170"/>
        <v>4.1913427371594703E-2</v>
      </c>
      <c r="W91" s="171">
        <f t="shared" si="171"/>
        <v>366.12465168777118</v>
      </c>
      <c r="X91" s="170">
        <f t="shared" si="172"/>
        <v>3719</v>
      </c>
      <c r="Y91" s="172">
        <f t="shared" si="173"/>
        <v>0.10629966272223175</v>
      </c>
      <c r="Z91" s="171">
        <f t="shared" si="174"/>
        <v>874.51353861709754</v>
      </c>
      <c r="AA91" s="170">
        <f t="shared" si="175"/>
        <v>1136</v>
      </c>
      <c r="AB91" s="171">
        <f t="shared" si="176"/>
        <v>2671.2755575935007</v>
      </c>
      <c r="AC91" s="173">
        <f t="shared" si="177"/>
        <v>2.9350213150755717E-2</v>
      </c>
      <c r="AD91" s="170">
        <f t="shared" si="178"/>
        <v>12</v>
      </c>
      <c r="AE91" s="172">
        <f t="shared" si="179"/>
        <v>1.0676156583629894E-2</v>
      </c>
      <c r="AF91" s="171">
        <f t="shared" si="180"/>
        <v>28.217699552044021</v>
      </c>
      <c r="AG91" s="170">
        <f t="shared" si="181"/>
        <v>51</v>
      </c>
      <c r="AH91" s="172">
        <f t="shared" si="182"/>
        <v>4.7004608294930875E-2</v>
      </c>
      <c r="AI91" s="367">
        <f t="shared" si="183"/>
        <v>119.92522309618708</v>
      </c>
      <c r="AJ91" s="830"/>
      <c r="AK91" s="85">
        <v>31125.837577002138</v>
      </c>
      <c r="AL91" s="62">
        <v>29724.512828530096</v>
      </c>
      <c r="AM91" s="62">
        <v>29014.971632190412</v>
      </c>
      <c r="AN91" s="62">
        <v>28163.871279319374</v>
      </c>
      <c r="AO91" s="62">
        <v>31413.558703270974</v>
      </c>
      <c r="AP91" s="62">
        <v>30919.39343052436</v>
      </c>
      <c r="AQ91" s="62">
        <v>30579.48056614805</v>
      </c>
      <c r="AR91" s="62">
        <v>30625.610427892541</v>
      </c>
      <c r="AS91" s="62">
        <v>26730.047634615912</v>
      </c>
      <c r="AT91" s="62">
        <v>28347.791635863876</v>
      </c>
      <c r="AU91" s="62">
        <v>21695.182918177754</v>
      </c>
      <c r="AV91" s="62">
        <v>24048.180063609514</v>
      </c>
      <c r="AW91" s="62">
        <v>17267.73292478676</v>
      </c>
      <c r="AX91" s="62">
        <v>21241.517765734847</v>
      </c>
      <c r="AY91" s="62">
        <v>11518.195541620928</v>
      </c>
      <c r="AZ91" s="62">
        <v>17023.745391213066</v>
      </c>
      <c r="BA91" s="62">
        <v>4704.8432041241867</v>
      </c>
      <c r="BB91" s="62">
        <v>8713.5625926130051</v>
      </c>
      <c r="BC91" s="62">
        <v>407.1498926645931</v>
      </c>
      <c r="BD91" s="86">
        <v>1999.8175553211699</v>
      </c>
      <c r="BE91" s="258">
        <v>2.0000000000000002E-5</v>
      </c>
      <c r="BF91" s="43">
        <v>2.0000000000000002E-5</v>
      </c>
      <c r="BG91" s="53">
        <v>5.0000000000000002E-5</v>
      </c>
      <c r="BH91" s="53">
        <v>4.0000000000000003E-5</v>
      </c>
      <c r="BI91" s="53">
        <v>1.2518952302791728E-4</v>
      </c>
      <c r="BJ91" s="53">
        <v>1.2406223545552731E-4</v>
      </c>
      <c r="BK91" s="53">
        <v>3.4000000000000002E-4</v>
      </c>
      <c r="BL91" s="53">
        <v>1.8000000000000001E-4</v>
      </c>
      <c r="BM91" s="53">
        <v>8.9999999999999998E-4</v>
      </c>
      <c r="BN91" s="53">
        <v>5.0000000000000001E-4</v>
      </c>
      <c r="BO91" s="53">
        <v>3.8E-3</v>
      </c>
      <c r="BP91" s="53">
        <v>2E-3</v>
      </c>
      <c r="BQ91" s="53">
        <v>1.6199999999999999E-2</v>
      </c>
      <c r="BR91" s="53">
        <v>6.1999999999999998E-3</v>
      </c>
      <c r="BS91" s="53">
        <v>6.1100000000000002E-2</v>
      </c>
      <c r="BT91" s="53">
        <v>2.6800000000000001E-2</v>
      </c>
      <c r="BU91" s="53">
        <v>0.1421</v>
      </c>
      <c r="BV91" s="53">
        <v>5.4699999999999999E-2</v>
      </c>
      <c r="BW91" s="53">
        <v>0.27589999999999998</v>
      </c>
      <c r="BX91" s="54">
        <v>0.1051</v>
      </c>
      <c r="BY91" s="64">
        <f>+Fall_Hoy!B91</f>
        <v>1</v>
      </c>
      <c r="BZ91" s="61">
        <f>+Fall_Hoy!C91</f>
        <v>1</v>
      </c>
      <c r="CA91" s="61">
        <f>+Fall_Hoy!D91</f>
        <v>1</v>
      </c>
      <c r="CB91" s="61">
        <f>+Fall_Hoy!E91</f>
        <v>0</v>
      </c>
      <c r="CC91" s="61">
        <f>+Fall_Hoy!F91</f>
        <v>1</v>
      </c>
      <c r="CD91" s="61">
        <f>+Fall_Hoy!G91</f>
        <v>4</v>
      </c>
      <c r="CE91" s="61">
        <f>+Fall_Hoy!H91</f>
        <v>17</v>
      </c>
      <c r="CF91" s="61">
        <f>+Fall_Hoy!I91</f>
        <v>5</v>
      </c>
      <c r="CG91" s="61">
        <f>+Fall_Hoy!J91</f>
        <v>23</v>
      </c>
      <c r="CH91" s="61">
        <f>+Fall_Hoy!K91</f>
        <v>25</v>
      </c>
      <c r="CI91" s="61">
        <f>+Fall_Hoy!L91</f>
        <v>66</v>
      </c>
      <c r="CJ91" s="61">
        <f>+Fall_Hoy!M91</f>
        <v>36</v>
      </c>
      <c r="CK91" s="61">
        <f>+Fall_Hoy!N91</f>
        <v>163</v>
      </c>
      <c r="CL91" s="61">
        <f>+Fall_Hoy!O91</f>
        <v>79</v>
      </c>
      <c r="CM91" s="61">
        <f>+Fall_Hoy!P91</f>
        <v>169</v>
      </c>
      <c r="CN91" s="61">
        <f>+Fall_Hoy!Q91</f>
        <v>120</v>
      </c>
      <c r="CO91" s="61">
        <f>+Fall_Hoy!R91</f>
        <v>132</v>
      </c>
      <c r="CP91" s="61">
        <f>+Fall_Hoy!S91</f>
        <v>161</v>
      </c>
      <c r="CQ91" s="61">
        <f>+Fall_Hoy!T91</f>
        <v>35</v>
      </c>
      <c r="CR91" s="66">
        <f>+Fall_Hoy!U91</f>
        <v>91</v>
      </c>
      <c r="CS91" s="75">
        <f t="shared" si="184"/>
        <v>0.24013808732572223</v>
      </c>
      <c r="CT91" s="76">
        <f t="shared" si="184"/>
        <v>0.26302155239056035</v>
      </c>
      <c r="CU91" s="76">
        <f t="shared" si="185"/>
        <v>0.58268960024385952</v>
      </c>
      <c r="CV91" s="76">
        <f t="shared" si="185"/>
        <v>0.5998599358293154</v>
      </c>
      <c r="CW91" s="76">
        <f t="shared" si="229"/>
        <v>0.2542815656239909</v>
      </c>
      <c r="CX91" s="76">
        <f t="shared" si="126"/>
        <v>0.7</v>
      </c>
      <c r="CY91" s="76">
        <f t="shared" si="127"/>
        <v>0.7</v>
      </c>
      <c r="CZ91" s="76">
        <f t="shared" si="128"/>
        <v>0.7</v>
      </c>
      <c r="DA91" s="76">
        <f t="shared" si="129"/>
        <v>0.7</v>
      </c>
      <c r="DB91" s="76">
        <f t="shared" si="130"/>
        <v>0.7</v>
      </c>
      <c r="DC91" s="76">
        <f t="shared" si="131"/>
        <v>0.7</v>
      </c>
      <c r="DD91" s="76">
        <f t="shared" si="132"/>
        <v>0.7</v>
      </c>
      <c r="DE91" s="76">
        <f t="shared" si="133"/>
        <v>0.58268960024385952</v>
      </c>
      <c r="DF91" s="76">
        <f t="shared" si="134"/>
        <v>0.5998599358293154</v>
      </c>
      <c r="DG91" s="76">
        <f t="shared" si="135"/>
        <v>0.24013808732572223</v>
      </c>
      <c r="DH91" s="76">
        <f t="shared" si="136"/>
        <v>0.26302155239056035</v>
      </c>
      <c r="DI91" s="76">
        <f t="shared" si="137"/>
        <v>0.19743979834248984</v>
      </c>
      <c r="DJ91" s="76">
        <f t="shared" si="138"/>
        <v>0.33778689350132712</v>
      </c>
      <c r="DK91" s="76">
        <f t="shared" si="139"/>
        <v>0.31157458069233723</v>
      </c>
      <c r="DL91" s="316">
        <f t="shared" si="140"/>
        <v>0.43296052326457535</v>
      </c>
      <c r="DM91" s="85">
        <f>+'Cas_-14'!B90</f>
        <v>525</v>
      </c>
      <c r="DN91" s="62">
        <f>+'Cas_-14'!C90</f>
        <v>519</v>
      </c>
      <c r="DO91" s="62">
        <f>+'Cas_-14'!D90</f>
        <v>1042</v>
      </c>
      <c r="DP91" s="62">
        <f>+'Cas_-14'!E90</f>
        <v>1174</v>
      </c>
      <c r="DQ91" s="62">
        <f>+'Cas_-14'!F90</f>
        <v>3533</v>
      </c>
      <c r="DR91" s="62">
        <f>+'Cas_-14'!G90</f>
        <v>3612</v>
      </c>
      <c r="DS91" s="62">
        <f>+'Cas_-14'!H90</f>
        <v>4102</v>
      </c>
      <c r="DT91" s="62">
        <f>+'Cas_-14'!I90</f>
        <v>3697</v>
      </c>
      <c r="DU91" s="62">
        <f>+'Cas_-14'!J90</f>
        <v>3407</v>
      </c>
      <c r="DV91" s="62">
        <f>+'Cas_-14'!K90</f>
        <v>3254</v>
      </c>
      <c r="DW91" s="62">
        <f>+'Cas_-14'!L90</f>
        <v>2311</v>
      </c>
      <c r="DX91" s="62">
        <f>+'Cas_-14'!M90</f>
        <v>2349</v>
      </c>
      <c r="DY91" s="62">
        <f>+'Cas_-14'!N90</f>
        <v>1472</v>
      </c>
      <c r="DZ91" s="62">
        <f>+'Cas_-14'!O90</f>
        <v>1282</v>
      </c>
      <c r="EA91" s="62">
        <f>+'Cas_-14'!P90</f>
        <v>691</v>
      </c>
      <c r="EB91" s="62">
        <f>+'Cas_-14'!Q90</f>
        <v>613</v>
      </c>
      <c r="EC91" s="62">
        <f>+'Cas_-14'!R90</f>
        <v>299</v>
      </c>
      <c r="ED91" s="62">
        <f>+'Cas_-14'!S90</f>
        <v>431</v>
      </c>
      <c r="EE91" s="62">
        <f>+'Cas_-14'!T90</f>
        <v>56</v>
      </c>
      <c r="EF91" s="86">
        <f>+'Cas_-14'!U90</f>
        <v>178</v>
      </c>
      <c r="EG91" s="201">
        <f t="shared" si="233"/>
        <v>1.6867015986355507E-2</v>
      </c>
      <c r="EH91" s="91">
        <f t="shared" si="233"/>
        <v>1.7460336624991038E-2</v>
      </c>
      <c r="EI91" s="91">
        <f t="shared" si="233"/>
        <v>3.5912494184345917E-2</v>
      </c>
      <c r="EJ91" s="91">
        <f t="shared" si="233"/>
        <v>4.1684610341976097E-2</v>
      </c>
      <c r="EK91" s="91">
        <f t="shared" si="233"/>
        <v>0.11246735950461169</v>
      </c>
      <c r="EL91" s="91">
        <f t="shared" si="233"/>
        <v>0.1168198854908372</v>
      </c>
      <c r="EM91" s="91">
        <f t="shared" si="233"/>
        <v>0.13414223930739283</v>
      </c>
      <c r="EN91" s="91">
        <f t="shared" si="233"/>
        <v>0.12071596119543547</v>
      </c>
      <c r="EO91" s="91">
        <f t="shared" si="233"/>
        <v>0.12745955587403709</v>
      </c>
      <c r="EP91" s="91">
        <f t="shared" si="233"/>
        <v>0.11478848306064307</v>
      </c>
      <c r="EQ91" s="91">
        <f t="shared" si="233"/>
        <v>0.10652134202858834</v>
      </c>
      <c r="ER91" s="91">
        <f t="shared" si="233"/>
        <v>9.7678909330630934E-2</v>
      </c>
      <c r="ES91" s="91">
        <f t="shared" si="233"/>
        <v>8.5245701124264855E-2</v>
      </c>
      <c r="ET91" s="91">
        <f t="shared" si="232"/>
        <v>6.0353502708173801E-2</v>
      </c>
      <c r="EU91" s="91">
        <f t="shared" si="232"/>
        <v>5.9992035862134467E-2</v>
      </c>
      <c r="EV91" s="91">
        <f t="shared" si="232"/>
        <v>3.6008527260775677E-2</v>
      </c>
      <c r="EW91" s="91">
        <f t="shared" si="230"/>
        <v>6.3551533393908136E-2</v>
      </c>
      <c r="EX91" s="91">
        <f t="shared" si="230"/>
        <v>4.9463120901361728E-2</v>
      </c>
      <c r="EY91" s="91">
        <f t="shared" si="230"/>
        <v>0.13754148290082532</v>
      </c>
      <c r="EZ91" s="100">
        <f t="shared" si="230"/>
        <v>8.9008119528890359E-2</v>
      </c>
      <c r="FA91" s="119">
        <f t="shared" si="200"/>
        <v>4.002832773963112</v>
      </c>
      <c r="FB91" s="120">
        <f t="shared" si="200"/>
        <v>7.3044240461639607</v>
      </c>
      <c r="FC91" s="120">
        <f t="shared" si="219"/>
        <v>6.8354133118625873</v>
      </c>
      <c r="FD91" s="120">
        <f t="shared" si="219"/>
        <v>9.9391072417090243</v>
      </c>
      <c r="FE91" s="120">
        <f t="shared" si="235"/>
        <v>2.2609365663427368</v>
      </c>
      <c r="FF91" s="120">
        <f t="shared" si="235"/>
        <v>5.9921305097915427</v>
      </c>
      <c r="FG91" s="120">
        <f t="shared" si="235"/>
        <v>5.218341393540622</v>
      </c>
      <c r="FH91" s="120">
        <f t="shared" si="235"/>
        <v>5.7987360831822503</v>
      </c>
      <c r="FI91" s="120">
        <f t="shared" si="235"/>
        <v>5.4919381697185612</v>
      </c>
      <c r="FJ91" s="120">
        <f t="shared" si="235"/>
        <v>6.0981727551028619</v>
      </c>
      <c r="FK91" s="120">
        <f t="shared" si="235"/>
        <v>6.5714530691148543</v>
      </c>
      <c r="FL91" s="120">
        <f t="shared" si="235"/>
        <v>7.1663371837065375</v>
      </c>
      <c r="FM91" s="120">
        <f t="shared" si="235"/>
        <v>6.8354133118625873</v>
      </c>
      <c r="FN91" s="120">
        <f t="shared" si="235"/>
        <v>9.9391072417090243</v>
      </c>
      <c r="FO91" s="120">
        <f t="shared" si="235"/>
        <v>4.002832773963112</v>
      </c>
      <c r="FP91" s="120">
        <f t="shared" si="235"/>
        <v>7.3044240461639607</v>
      </c>
      <c r="FQ91" s="120">
        <f t="shared" si="235"/>
        <v>3.1067668677435223</v>
      </c>
      <c r="FR91" s="120">
        <f t="shared" si="235"/>
        <v>6.8290655208540993</v>
      </c>
      <c r="FS91" s="120">
        <f t="shared" si="234"/>
        <v>2.2653135193910843</v>
      </c>
      <c r="FT91" s="321">
        <f t="shared" si="234"/>
        <v>4.8642812089075145</v>
      </c>
      <c r="FU91" s="85">
        <f>+Cas_Hoy!B90</f>
        <v>563</v>
      </c>
      <c r="FV91" s="62">
        <f>+Cas_Hoy!C90</f>
        <v>565</v>
      </c>
      <c r="FW91" s="62">
        <f>+Cas_Hoy!D90</f>
        <v>1184</v>
      </c>
      <c r="FX91" s="62">
        <f>+Cas_Hoy!E90</f>
        <v>1322</v>
      </c>
      <c r="FY91" s="62">
        <f>+Cas_Hoy!F90</f>
        <v>3907</v>
      </c>
      <c r="FZ91" s="62">
        <f>+Cas_Hoy!G90</f>
        <v>3977</v>
      </c>
      <c r="GA91" s="62">
        <f>+Cas_Hoy!H90</f>
        <v>4531</v>
      </c>
      <c r="GB91" s="62">
        <f>+Cas_Hoy!I90</f>
        <v>4083</v>
      </c>
      <c r="GC91" s="62">
        <f>+Cas_Hoy!J90</f>
        <v>3768</v>
      </c>
      <c r="GD91" s="62">
        <f>+Cas_Hoy!K90</f>
        <v>3604</v>
      </c>
      <c r="GE91" s="62">
        <f>+Cas_Hoy!L90</f>
        <v>2583</v>
      </c>
      <c r="GF91" s="62">
        <f>+Cas_Hoy!M90</f>
        <v>2603</v>
      </c>
      <c r="GG91" s="62">
        <f>+Cas_Hoy!N90</f>
        <v>1647</v>
      </c>
      <c r="GH91" s="62">
        <f>+Cas_Hoy!O90</f>
        <v>1435</v>
      </c>
      <c r="GI91" s="62">
        <f>+Cas_Hoy!P90</f>
        <v>763</v>
      </c>
      <c r="GJ91" s="62">
        <f>+Cas_Hoy!Q90</f>
        <v>698</v>
      </c>
      <c r="GK91" s="62">
        <f>+Cas_Hoy!R90</f>
        <v>318</v>
      </c>
      <c r="GL91" s="62">
        <f>+Cas_Hoy!S90</f>
        <v>455</v>
      </c>
      <c r="GM91" s="62">
        <f>+Cas_Hoy!T90</f>
        <v>59</v>
      </c>
      <c r="GN91" s="590">
        <f>+Cas_Hoy!U90</f>
        <v>182</v>
      </c>
      <c r="GO91" s="543">
        <f t="shared" si="220"/>
        <v>0.26515971147543566</v>
      </c>
      <c r="GP91" s="112">
        <f t="shared" si="220"/>
        <v>0.29949273012824001</v>
      </c>
      <c r="GQ91" s="112">
        <f t="shared" si="221"/>
        <v>0.65196316005545973</v>
      </c>
      <c r="GR91" s="112">
        <f t="shared" si="221"/>
        <v>0.67145008417711982</v>
      </c>
      <c r="GS91" s="323">
        <f t="shared" si="227"/>
        <v>0.28119956889129144</v>
      </c>
      <c r="GT91" s="323">
        <f t="shared" si="227"/>
        <v>0.7</v>
      </c>
      <c r="GU91" s="323">
        <f t="shared" si="227"/>
        <v>0.7</v>
      </c>
      <c r="GV91" s="323">
        <f t="shared" si="227"/>
        <v>0.7</v>
      </c>
      <c r="GW91" s="323">
        <f t="shared" si="227"/>
        <v>0.7</v>
      </c>
      <c r="GX91" s="323">
        <f t="shared" si="227"/>
        <v>0.7</v>
      </c>
      <c r="GY91" s="323">
        <f t="shared" si="227"/>
        <v>0.7</v>
      </c>
      <c r="GZ91" s="323">
        <f t="shared" si="227"/>
        <v>0.7</v>
      </c>
      <c r="HA91" s="323">
        <f t="shared" si="227"/>
        <v>0.65196316005545973</v>
      </c>
      <c r="HB91" s="323">
        <f t="shared" si="225"/>
        <v>0.67145008417711982</v>
      </c>
      <c r="HC91" s="323">
        <f t="shared" si="222"/>
        <v>0.26515971147543566</v>
      </c>
      <c r="HD91" s="323">
        <f t="shared" si="222"/>
        <v>0.29949273012824001</v>
      </c>
      <c r="HE91" s="323">
        <f t="shared" si="222"/>
        <v>0.20998614004318317</v>
      </c>
      <c r="HF91" s="323">
        <f t="shared" si="222"/>
        <v>0.35659637248980008</v>
      </c>
      <c r="HG91" s="323">
        <f t="shared" si="222"/>
        <v>0.32826607608656966</v>
      </c>
      <c r="HH91" s="327">
        <f t="shared" si="222"/>
        <v>0.44268997322557707</v>
      </c>
      <c r="HI91" s="241">
        <f>+CyF_Tot!B90</f>
        <v>0</v>
      </c>
      <c r="HJ91" s="149">
        <f>+CyF_Tot!C90</f>
        <v>34986</v>
      </c>
      <c r="HK91" s="149">
        <f>+CyF_Tot!D90</f>
        <v>37148</v>
      </c>
      <c r="HL91" s="149">
        <f>+CyF_Tot!E90</f>
        <v>38705</v>
      </c>
      <c r="HM91" s="149">
        <f>+CyF_Tot!F90</f>
        <v>0</v>
      </c>
      <c r="HN91" s="149">
        <f>+CyF_Tot!G90</f>
        <v>1085</v>
      </c>
      <c r="HO91" s="149">
        <f>+CyF_Tot!H90</f>
        <v>1124</v>
      </c>
      <c r="HP91" s="557">
        <f>+CyF_Tot!I90</f>
        <v>1136</v>
      </c>
      <c r="HQ91" s="93">
        <f t="shared" si="226"/>
        <v>7.3191627754464014E-2</v>
      </c>
      <c r="HR91" s="90">
        <f t="shared" si="226"/>
        <v>6.9896447693861705E-2</v>
      </c>
      <c r="HS91" s="90">
        <f t="shared" si="226"/>
        <v>6.8227979335685779E-2</v>
      </c>
      <c r="HT91" s="90">
        <f t="shared" si="224"/>
        <v>6.6226638165189644E-2</v>
      </c>
      <c r="HU91" s="90">
        <f t="shared" si="224"/>
        <v>7.3868196779116491E-2</v>
      </c>
      <c r="HV91" s="90">
        <f t="shared" si="224"/>
        <v>7.2706179512831676E-2</v>
      </c>
      <c r="HW91" s="90">
        <f t="shared" si="224"/>
        <v>7.190688292276122E-2</v>
      </c>
      <c r="HX91" s="90">
        <f t="shared" si="224"/>
        <v>7.2015356137684838E-2</v>
      </c>
      <c r="HY91" s="90">
        <f t="shared" si="224"/>
        <v>6.2855037763784732E-2</v>
      </c>
      <c r="HZ91" s="90">
        <f t="shared" si="224"/>
        <v>6.6659122278729444E-2</v>
      </c>
      <c r="IA91" s="90">
        <f t="shared" si="224"/>
        <v>5.1015679442648121E-2</v>
      </c>
      <c r="IB91" s="90">
        <f t="shared" si="223"/>
        <v>5.6548693317365673E-2</v>
      </c>
      <c r="IC91" s="90">
        <f t="shared" si="223"/>
        <v>4.0604641634714264E-2</v>
      </c>
      <c r="ID91" s="90">
        <f t="shared" si="223"/>
        <v>4.9948897195242606E-2</v>
      </c>
      <c r="IE91" s="90">
        <f t="shared" si="223"/>
        <v>2.7084748431262688E-2</v>
      </c>
      <c r="IF91" s="90">
        <f t="shared" si="223"/>
        <v>4.0030911058312031E-2</v>
      </c>
      <c r="IG91" s="90">
        <f t="shared" si="223"/>
        <v>1.1063320997787701E-2</v>
      </c>
      <c r="IH91" s="90">
        <f t="shared" si="223"/>
        <v>2.0489724272190292E-2</v>
      </c>
      <c r="II91" s="90">
        <f t="shared" si="223"/>
        <v>9.5740277865470494E-4</v>
      </c>
      <c r="IJ91" s="673">
        <f t="shared" si="223"/>
        <v>4.7025209112463284E-3</v>
      </c>
      <c r="IK91" s="686"/>
      <c r="IL91" s="687"/>
      <c r="IM91" s="687"/>
      <c r="IN91" s="687"/>
      <c r="IO91" s="687"/>
      <c r="IP91" s="687"/>
      <c r="IQ91" s="687"/>
      <c r="IR91" s="687"/>
      <c r="IS91" s="687"/>
      <c r="IT91" s="687"/>
      <c r="IU91" s="687"/>
      <c r="IV91" s="687"/>
      <c r="IW91" s="687"/>
      <c r="IX91" s="687"/>
      <c r="IY91" s="687"/>
      <c r="IZ91" s="687"/>
      <c r="JA91" s="687"/>
      <c r="JB91" s="687"/>
      <c r="JC91" s="687"/>
      <c r="JD91" s="688"/>
      <c r="JF91" s="624">
        <f t="shared" si="231"/>
        <v>32.127649497820009</v>
      </c>
      <c r="JG91" s="625">
        <f t="shared" si="231"/>
        <v>33.64226710017541</v>
      </c>
      <c r="JH91" s="625">
        <f t="shared" si="231"/>
        <v>34.464965627971132</v>
      </c>
      <c r="JI91" s="625">
        <f t="shared" si="231"/>
        <v>0</v>
      </c>
      <c r="JJ91" s="625">
        <f t="shared" si="231"/>
        <v>31.833387915259465</v>
      </c>
      <c r="JK91" s="625">
        <f t="shared" si="231"/>
        <v>129.36864395441552</v>
      </c>
      <c r="JL91" s="625">
        <f t="shared" si="231"/>
        <v>555.92834427734715</v>
      </c>
      <c r="JM91" s="625">
        <f t="shared" si="231"/>
        <v>163.26205192782726</v>
      </c>
      <c r="JN91" s="625">
        <f t="shared" si="231"/>
        <v>860.45488262484685</v>
      </c>
      <c r="JO91" s="625">
        <f t="shared" si="231"/>
        <v>881.9029122667722</v>
      </c>
      <c r="JP91" s="625">
        <f t="shared" si="231"/>
        <v>3042.1499670648341</v>
      </c>
      <c r="JQ91" s="625">
        <f t="shared" si="231"/>
        <v>1496.9947790135009</v>
      </c>
      <c r="JR91" s="625">
        <f t="shared" si="231"/>
        <v>9439.5715239505244</v>
      </c>
      <c r="JS91" s="625">
        <f t="shared" si="231"/>
        <v>3719.1316021417551</v>
      </c>
      <c r="JT91" s="625">
        <f t="shared" si="231"/>
        <v>14672.437135601627</v>
      </c>
      <c r="JU91" s="625">
        <f t="shared" si="228"/>
        <v>7048.9776040670167</v>
      </c>
      <c r="JV91" s="625">
        <f t="shared" si="209"/>
        <v>28056.195344467804</v>
      </c>
      <c r="JW91" s="625">
        <f t="shared" si="209"/>
        <v>18476.943074522595</v>
      </c>
      <c r="JX91" s="625">
        <f t="shared" si="209"/>
        <v>85963.426813015831</v>
      </c>
      <c r="JY91" s="626">
        <f t="shared" si="209"/>
        <v>45504.150995106866</v>
      </c>
      <c r="JZ91" s="642">
        <f t="shared" si="210"/>
        <v>32.767415344599875</v>
      </c>
      <c r="KA91" s="625">
        <f t="shared" si="210"/>
        <v>56.301375156466456</v>
      </c>
      <c r="KB91" s="625">
        <f t="shared" si="211"/>
        <v>1341.6921408701417</v>
      </c>
      <c r="KC91" s="625">
        <f t="shared" si="211"/>
        <v>794.97400927324418</v>
      </c>
      <c r="KD91" s="625">
        <f t="shared" si="212"/>
        <v>14720.666547938812</v>
      </c>
      <c r="KE91" s="645">
        <f t="shared" si="212"/>
        <v>9208.0949893327343</v>
      </c>
      <c r="KF91" s="624">
        <f t="shared" si="195"/>
        <v>44.355205356440045</v>
      </c>
      <c r="KG91" s="625">
        <f t="shared" si="196"/>
        <v>1061.5561002715197</v>
      </c>
      <c r="KH91" s="626">
        <f t="shared" si="197"/>
        <v>11462.830312914068</v>
      </c>
    </row>
    <row r="92" spans="1:294" s="649" customFormat="1" ht="14.4">
      <c r="A92" s="510" t="s">
        <v>102</v>
      </c>
      <c r="B92" s="538">
        <v>18758</v>
      </c>
      <c r="C92" s="526">
        <f t="shared" si="198"/>
        <v>1386</v>
      </c>
      <c r="D92" s="517">
        <f t="shared" si="199"/>
        <v>43</v>
      </c>
      <c r="E92" s="495">
        <f t="shared" si="217"/>
        <v>9.7318389778521322E-3</v>
      </c>
      <c r="F92" s="208">
        <f t="shared" si="161"/>
        <v>7.1382876639300569E-2</v>
      </c>
      <c r="G92" s="30">
        <f t="shared" si="162"/>
        <v>3.2998406183553985</v>
      </c>
      <c r="H92" s="29">
        <f t="shared" si="163"/>
        <v>0.23555211578941673</v>
      </c>
      <c r="I92" s="33">
        <f t="shared" si="164"/>
        <v>0.24382018856171139</v>
      </c>
      <c r="J92" s="353">
        <f t="shared" si="165"/>
        <v>0.22894136082327277</v>
      </c>
      <c r="K92" s="581">
        <f t="shared" si="202"/>
        <v>1.0012848938748676E-2</v>
      </c>
      <c r="L92" s="354">
        <f t="shared" si="218"/>
        <v>3.2072308038259529</v>
      </c>
      <c r="M92" s="355">
        <f t="shared" si="166"/>
        <v>0.23663543194877484</v>
      </c>
      <c r="N92" s="826"/>
      <c r="O92" s="364" t="s">
        <v>226</v>
      </c>
      <c r="P92" s="20" t="s">
        <v>241</v>
      </c>
      <c r="Q92" s="20"/>
      <c r="R92" s="20"/>
      <c r="S92" s="166">
        <f t="shared" si="167"/>
        <v>1386</v>
      </c>
      <c r="T92" s="167">
        <f t="shared" si="168"/>
        <v>7388.8474250986246</v>
      </c>
      <c r="U92" s="166">
        <f t="shared" si="169"/>
        <v>21</v>
      </c>
      <c r="V92" s="168">
        <f t="shared" si="170"/>
        <v>1.5384615384615385E-2</v>
      </c>
      <c r="W92" s="167">
        <f t="shared" si="171"/>
        <v>111.95223371361553</v>
      </c>
      <c r="X92" s="166">
        <f t="shared" si="172"/>
        <v>47</v>
      </c>
      <c r="Y92" s="168">
        <f t="shared" si="173"/>
        <v>3.5100821508588502E-2</v>
      </c>
      <c r="Z92" s="167">
        <f t="shared" si="174"/>
        <v>250.55976116856809</v>
      </c>
      <c r="AA92" s="166">
        <f t="shared" si="175"/>
        <v>43</v>
      </c>
      <c r="AB92" s="167">
        <f t="shared" si="176"/>
        <v>2292.3552617549844</v>
      </c>
      <c r="AC92" s="169">
        <f t="shared" si="177"/>
        <v>3.1024531024531024E-2</v>
      </c>
      <c r="AD92" s="166">
        <f t="shared" si="178"/>
        <v>0</v>
      </c>
      <c r="AE92" s="168">
        <f t="shared" si="179"/>
        <v>0</v>
      </c>
      <c r="AF92" s="167">
        <f t="shared" si="180"/>
        <v>0</v>
      </c>
      <c r="AG92" s="166">
        <f t="shared" si="181"/>
        <v>0</v>
      </c>
      <c r="AH92" s="168">
        <f t="shared" si="182"/>
        <v>0</v>
      </c>
      <c r="AI92" s="365">
        <f t="shared" si="183"/>
        <v>0</v>
      </c>
      <c r="AJ92" s="830"/>
      <c r="AK92" s="85">
        <v>1412.9027418899327</v>
      </c>
      <c r="AL92" s="62">
        <v>1181.6144085464439</v>
      </c>
      <c r="AM92" s="62">
        <v>1417.9362594254203</v>
      </c>
      <c r="AN92" s="62">
        <v>1288.2733672118857</v>
      </c>
      <c r="AO92" s="62">
        <v>1196.4232002989038</v>
      </c>
      <c r="AP92" s="62">
        <v>1171.091821011616</v>
      </c>
      <c r="AQ92" s="62">
        <v>1253.7440443487435</v>
      </c>
      <c r="AR92" s="62">
        <v>1152.8910102769128</v>
      </c>
      <c r="AS92" s="62">
        <v>1184.5852430510449</v>
      </c>
      <c r="AT92" s="62">
        <v>1179.8615229079726</v>
      </c>
      <c r="AU92" s="62">
        <v>941.20175877365182</v>
      </c>
      <c r="AV92" s="62">
        <v>976.58016925445406</v>
      </c>
      <c r="AW92" s="62">
        <v>949.41643490660044</v>
      </c>
      <c r="AX92" s="62">
        <v>1035.0566045130345</v>
      </c>
      <c r="AY92" s="62">
        <v>695.64196820334007</v>
      </c>
      <c r="AZ92" s="62">
        <v>833.06609521314545</v>
      </c>
      <c r="BA92" s="62">
        <v>286.73691297573208</v>
      </c>
      <c r="BB92" s="62">
        <v>425.97561127308808</v>
      </c>
      <c r="BC92" s="62">
        <v>30.411490770153407</v>
      </c>
      <c r="BD92" s="86">
        <v>144.58960324930993</v>
      </c>
      <c r="BE92" s="258">
        <v>2.0000000000000002E-5</v>
      </c>
      <c r="BF92" s="43">
        <v>2.0000000000000002E-5</v>
      </c>
      <c r="BG92" s="53">
        <v>5.0000000000000002E-5</v>
      </c>
      <c r="BH92" s="53">
        <v>4.0000000000000003E-5</v>
      </c>
      <c r="BI92" s="53">
        <v>1.2518952302791728E-4</v>
      </c>
      <c r="BJ92" s="53">
        <v>1.2406223545552731E-4</v>
      </c>
      <c r="BK92" s="53">
        <v>3.4000000000000002E-4</v>
      </c>
      <c r="BL92" s="53">
        <v>1.8000000000000001E-4</v>
      </c>
      <c r="BM92" s="53">
        <v>8.9999999999999998E-4</v>
      </c>
      <c r="BN92" s="53">
        <v>5.0000000000000001E-4</v>
      </c>
      <c r="BO92" s="53">
        <v>3.8E-3</v>
      </c>
      <c r="BP92" s="53">
        <v>2E-3</v>
      </c>
      <c r="BQ92" s="53">
        <v>1.6199999999999999E-2</v>
      </c>
      <c r="BR92" s="53">
        <v>6.1999999999999998E-3</v>
      </c>
      <c r="BS92" s="53">
        <v>6.1100000000000002E-2</v>
      </c>
      <c r="BT92" s="53">
        <v>2.6800000000000001E-2</v>
      </c>
      <c r="BU92" s="53">
        <v>0.1421</v>
      </c>
      <c r="BV92" s="53">
        <v>5.4699999999999999E-2</v>
      </c>
      <c r="BW92" s="53">
        <v>0.27589999999999998</v>
      </c>
      <c r="BX92" s="54">
        <v>0.1051</v>
      </c>
      <c r="BY92" s="64">
        <f>+Fall_Hoy!B92</f>
        <v>0</v>
      </c>
      <c r="BZ92" s="61">
        <f>+Fall_Hoy!C92</f>
        <v>0</v>
      </c>
      <c r="CA92" s="61">
        <f>+Fall_Hoy!D92</f>
        <v>0</v>
      </c>
      <c r="CB92" s="61">
        <f>+Fall_Hoy!E92</f>
        <v>0</v>
      </c>
      <c r="CC92" s="61">
        <f>+Fall_Hoy!F92</f>
        <v>0</v>
      </c>
      <c r="CD92" s="61">
        <f>+Fall_Hoy!G92</f>
        <v>0</v>
      </c>
      <c r="CE92" s="61">
        <f>+Fall_Hoy!H92</f>
        <v>0</v>
      </c>
      <c r="CF92" s="61">
        <f>+Fall_Hoy!I92</f>
        <v>0</v>
      </c>
      <c r="CG92" s="61">
        <f>+Fall_Hoy!J92</f>
        <v>1</v>
      </c>
      <c r="CH92" s="61">
        <f>+Fall_Hoy!K92</f>
        <v>0</v>
      </c>
      <c r="CI92" s="61">
        <f>+Fall_Hoy!L92</f>
        <v>1</v>
      </c>
      <c r="CJ92" s="61">
        <f>+Fall_Hoy!M92</f>
        <v>0</v>
      </c>
      <c r="CK92" s="61">
        <f>+Fall_Hoy!N92</f>
        <v>2</v>
      </c>
      <c r="CL92" s="61">
        <f>+Fall_Hoy!O92</f>
        <v>3</v>
      </c>
      <c r="CM92" s="61">
        <f>+Fall_Hoy!P92</f>
        <v>9</v>
      </c>
      <c r="CN92" s="61">
        <f>+Fall_Hoy!Q92</f>
        <v>5</v>
      </c>
      <c r="CO92" s="61">
        <f>+Fall_Hoy!R92</f>
        <v>4</v>
      </c>
      <c r="CP92" s="61">
        <f>+Fall_Hoy!S92</f>
        <v>10</v>
      </c>
      <c r="CQ92" s="61">
        <f>+Fall_Hoy!T92</f>
        <v>4</v>
      </c>
      <c r="CR92" s="66">
        <f>+Fall_Hoy!U92</f>
        <v>2</v>
      </c>
      <c r="CS92" s="75">
        <f t="shared" si="184"/>
        <v>0.21174615065573529</v>
      </c>
      <c r="CT92" s="76">
        <f t="shared" si="184"/>
        <v>0.22395241536191682</v>
      </c>
      <c r="CU92" s="76">
        <f t="shared" si="185"/>
        <v>0.13003439332246439</v>
      </c>
      <c r="CV92" s="76">
        <f t="shared" si="185"/>
        <v>0.4674826146050084</v>
      </c>
      <c r="CW92" s="76">
        <f t="shared" si="229"/>
        <v>7.4388393653487345E-2</v>
      </c>
      <c r="CX92" s="76">
        <f t="shared" si="126"/>
        <v>0.10503019301573618</v>
      </c>
      <c r="CY92" s="76">
        <f t="shared" si="127"/>
        <v>8.8534817373875446E-2</v>
      </c>
      <c r="CZ92" s="76">
        <f t="shared" si="128"/>
        <v>0.10929046967738613</v>
      </c>
      <c r="DA92" s="76">
        <f t="shared" si="129"/>
        <v>0.7</v>
      </c>
      <c r="DB92" s="76">
        <f t="shared" si="130"/>
        <v>0.10170685090589213</v>
      </c>
      <c r="DC92" s="76">
        <f t="shared" si="131"/>
        <v>0.27959775073064708</v>
      </c>
      <c r="DD92" s="76">
        <f t="shared" si="132"/>
        <v>9.9326202859568863E-2</v>
      </c>
      <c r="DE92" s="76">
        <f t="shared" si="133"/>
        <v>0.13003439332246439</v>
      </c>
      <c r="DF92" s="76">
        <f t="shared" si="134"/>
        <v>0.4674826146050084</v>
      </c>
      <c r="DG92" s="76">
        <f t="shared" si="135"/>
        <v>0.21174615065573529</v>
      </c>
      <c r="DH92" s="76">
        <f t="shared" si="136"/>
        <v>0.22395241536191682</v>
      </c>
      <c r="DI92" s="76">
        <f t="shared" si="137"/>
        <v>9.8170795028226676E-2</v>
      </c>
      <c r="DJ92" s="76">
        <f t="shared" si="138"/>
        <v>0.42916859945003832</v>
      </c>
      <c r="DK92" s="76">
        <f t="shared" si="139"/>
        <v>0.47672791293518701</v>
      </c>
      <c r="DL92" s="316">
        <f t="shared" si="140"/>
        <v>0.13161040137548261</v>
      </c>
      <c r="DM92" s="85">
        <f>+'Cas_-14'!B91</f>
        <v>34</v>
      </c>
      <c r="DN92" s="62">
        <f>+'Cas_-14'!C91</f>
        <v>38</v>
      </c>
      <c r="DO92" s="62">
        <f>+'Cas_-14'!D91</f>
        <v>70</v>
      </c>
      <c r="DP92" s="62">
        <f>+'Cas_-14'!E91</f>
        <v>60</v>
      </c>
      <c r="DQ92" s="62">
        <f>+'Cas_-14'!F91</f>
        <v>89</v>
      </c>
      <c r="DR92" s="62">
        <f>+'Cas_-14'!G91</f>
        <v>123</v>
      </c>
      <c r="DS92" s="62">
        <f>+'Cas_-14'!H91</f>
        <v>111</v>
      </c>
      <c r="DT92" s="62">
        <f>+'Cas_-14'!I91</f>
        <v>126</v>
      </c>
      <c r="DU92" s="62">
        <f>+'Cas_-14'!J91</f>
        <v>93</v>
      </c>
      <c r="DV92" s="62">
        <f>+'Cas_-14'!K91</f>
        <v>120</v>
      </c>
      <c r="DW92" s="62">
        <f>+'Cas_-14'!L91</f>
        <v>75</v>
      </c>
      <c r="DX92" s="62">
        <f>+'Cas_-14'!M91</f>
        <v>97</v>
      </c>
      <c r="DY92" s="62">
        <f>+'Cas_-14'!N91</f>
        <v>61</v>
      </c>
      <c r="DZ92" s="62">
        <f>+'Cas_-14'!O91</f>
        <v>61</v>
      </c>
      <c r="EA92" s="62">
        <f>+'Cas_-14'!P91</f>
        <v>52</v>
      </c>
      <c r="EB92" s="62">
        <f>+'Cas_-14'!Q91</f>
        <v>38</v>
      </c>
      <c r="EC92" s="62">
        <f>+'Cas_-14'!R91</f>
        <v>26</v>
      </c>
      <c r="ED92" s="62">
        <f>+'Cas_-14'!S91</f>
        <v>33</v>
      </c>
      <c r="EE92" s="62">
        <f>+'Cas_-14'!T91</f>
        <v>7</v>
      </c>
      <c r="EF92" s="86">
        <f>+'Cas_-14'!U91</f>
        <v>7</v>
      </c>
      <c r="EG92" s="201">
        <f t="shared" si="233"/>
        <v>2.4063935182488769E-2</v>
      </c>
      <c r="EH92" s="90">
        <f t="shared" si="233"/>
        <v>3.2159391189842956E-2</v>
      </c>
      <c r="EI92" s="90">
        <f t="shared" si="233"/>
        <v>4.9367522365473308E-2</v>
      </c>
      <c r="EJ92" s="90">
        <f t="shared" si="233"/>
        <v>4.6573965997491314E-2</v>
      </c>
      <c r="EK92" s="90">
        <f t="shared" si="233"/>
        <v>7.4388393653487345E-2</v>
      </c>
      <c r="EL92" s="90">
        <f t="shared" si="233"/>
        <v>0.10503019301573618</v>
      </c>
      <c r="EM92" s="90">
        <f t="shared" si="233"/>
        <v>8.8534817373875446E-2</v>
      </c>
      <c r="EN92" s="90">
        <f t="shared" si="233"/>
        <v>0.10929046967738613</v>
      </c>
      <c r="EO92" s="90">
        <f t="shared" si="233"/>
        <v>7.8508491090490934E-2</v>
      </c>
      <c r="EP92" s="90">
        <f t="shared" si="233"/>
        <v>0.10170685090589213</v>
      </c>
      <c r="EQ92" s="90">
        <f t="shared" si="233"/>
        <v>7.9685358958234406E-2</v>
      </c>
      <c r="ER92" s="90">
        <f t="shared" si="233"/>
        <v>9.9326202859568863E-2</v>
      </c>
      <c r="ES92" s="90">
        <f t="shared" si="233"/>
        <v>6.424999374062966E-2</v>
      </c>
      <c r="ET92" s="90">
        <f t="shared" si="232"/>
        <v>5.8933974947871393E-2</v>
      </c>
      <c r="EU92" s="90">
        <f t="shared" si="232"/>
        <v>7.475109665148913E-2</v>
      </c>
      <c r="EV92" s="90">
        <f t="shared" si="232"/>
        <v>4.5614627960915213E-2</v>
      </c>
      <c r="EW92" s="90">
        <f t="shared" si="230"/>
        <v>9.0675454827821578E-2</v>
      </c>
      <c r="EX92" s="90">
        <f t="shared" si="230"/>
        <v>7.7469223886726418E-2</v>
      </c>
      <c r="EY92" s="90">
        <f t="shared" si="230"/>
        <v>0.23017615456293167</v>
      </c>
      <c r="EZ92" s="99">
        <f t="shared" si="230"/>
        <v>4.8412886145971272E-2</v>
      </c>
      <c r="FA92" s="119">
        <f t="shared" si="200"/>
        <v>2.8326828654160896</v>
      </c>
      <c r="FB92" s="120">
        <f t="shared" si="200"/>
        <v>4.9096622152395923</v>
      </c>
      <c r="FC92" s="120">
        <f t="shared" si="219"/>
        <v>2.0238818053025702</v>
      </c>
      <c r="FD92" s="120">
        <f t="shared" si="219"/>
        <v>7.932310946589106</v>
      </c>
      <c r="FE92" s="120">
        <f t="shared" si="235"/>
        <v>1</v>
      </c>
      <c r="FF92" s="120">
        <f t="shared" si="235"/>
        <v>1</v>
      </c>
      <c r="FG92" s="120">
        <f t="shared" si="235"/>
        <v>1</v>
      </c>
      <c r="FH92" s="120">
        <f t="shared" si="235"/>
        <v>1</v>
      </c>
      <c r="FI92" s="120">
        <f t="shared" si="235"/>
        <v>8.9162330122121656</v>
      </c>
      <c r="FJ92" s="120">
        <f t="shared" si="235"/>
        <v>1</v>
      </c>
      <c r="FK92" s="120">
        <f t="shared" si="235"/>
        <v>3.5087719298245617</v>
      </c>
      <c r="FL92" s="120">
        <f t="shared" si="235"/>
        <v>1</v>
      </c>
      <c r="FM92" s="120">
        <f t="shared" si="235"/>
        <v>2.0238818053025702</v>
      </c>
      <c r="FN92" s="120">
        <f t="shared" si="235"/>
        <v>7.932310946589106</v>
      </c>
      <c r="FO92" s="120">
        <f t="shared" si="235"/>
        <v>2.8326828654160896</v>
      </c>
      <c r="FP92" s="120">
        <f t="shared" si="235"/>
        <v>4.9096622152395923</v>
      </c>
      <c r="FQ92" s="120">
        <f t="shared" si="235"/>
        <v>1.0826611811833486</v>
      </c>
      <c r="FR92" s="120">
        <f t="shared" si="235"/>
        <v>5.539859287574096</v>
      </c>
      <c r="FS92" s="120">
        <f t="shared" si="234"/>
        <v>2.0711437891575621</v>
      </c>
      <c r="FT92" s="321">
        <f t="shared" si="234"/>
        <v>2.718499388337638</v>
      </c>
      <c r="FU92" s="85">
        <f>+Cas_Hoy!B91</f>
        <v>35</v>
      </c>
      <c r="FV92" s="62">
        <f>+Cas_Hoy!C91</f>
        <v>40</v>
      </c>
      <c r="FW92" s="62">
        <f>+Cas_Hoy!D91</f>
        <v>71</v>
      </c>
      <c r="FX92" s="62">
        <f>+Cas_Hoy!E91</f>
        <v>63</v>
      </c>
      <c r="FY92" s="62">
        <f>+Cas_Hoy!F91</f>
        <v>92</v>
      </c>
      <c r="FZ92" s="62">
        <f>+Cas_Hoy!G91</f>
        <v>128</v>
      </c>
      <c r="GA92" s="62">
        <f>+Cas_Hoy!H91</f>
        <v>115</v>
      </c>
      <c r="GB92" s="62">
        <f>+Cas_Hoy!I91</f>
        <v>128</v>
      </c>
      <c r="GC92" s="62">
        <f>+Cas_Hoy!J91</f>
        <v>97</v>
      </c>
      <c r="GD92" s="62">
        <f>+Cas_Hoy!K91</f>
        <v>123</v>
      </c>
      <c r="GE92" s="62">
        <f>+Cas_Hoy!L91</f>
        <v>79</v>
      </c>
      <c r="GF92" s="62">
        <f>+Cas_Hoy!M91</f>
        <v>99</v>
      </c>
      <c r="GG92" s="62">
        <f>+Cas_Hoy!N91</f>
        <v>63</v>
      </c>
      <c r="GH92" s="62">
        <f>+Cas_Hoy!O91</f>
        <v>63</v>
      </c>
      <c r="GI92" s="62">
        <f>+Cas_Hoy!P91</f>
        <v>56</v>
      </c>
      <c r="GJ92" s="62">
        <f>+Cas_Hoy!Q91</f>
        <v>39</v>
      </c>
      <c r="GK92" s="62">
        <f>+Cas_Hoy!R91</f>
        <v>26</v>
      </c>
      <c r="GL92" s="62">
        <f>+Cas_Hoy!S91</f>
        <v>35</v>
      </c>
      <c r="GM92" s="62">
        <f>+Cas_Hoy!T91</f>
        <v>7</v>
      </c>
      <c r="GN92" s="590">
        <f>+Cas_Hoy!U91</f>
        <v>7</v>
      </c>
      <c r="GO92" s="543">
        <f t="shared" si="220"/>
        <v>0.22803431609079186</v>
      </c>
      <c r="GP92" s="112">
        <f t="shared" si="220"/>
        <v>0.22984589997670413</v>
      </c>
      <c r="GQ92" s="112">
        <f t="shared" si="221"/>
        <v>0.13429781605434846</v>
      </c>
      <c r="GR92" s="112">
        <f t="shared" si="221"/>
        <v>0.48280991344451685</v>
      </c>
      <c r="GS92" s="323">
        <f t="shared" si="227"/>
        <v>7.6895867596863329E-2</v>
      </c>
      <c r="GT92" s="323">
        <f t="shared" si="227"/>
        <v>0.10929971305702627</v>
      </c>
      <c r="GU92" s="323">
        <f t="shared" si="227"/>
        <v>9.1725261243204292E-2</v>
      </c>
      <c r="GV92" s="323">
        <f t="shared" si="227"/>
        <v>0.11102523903734464</v>
      </c>
      <c r="GW92" s="323">
        <f t="shared" si="227"/>
        <v>0.7</v>
      </c>
      <c r="GX92" s="323">
        <f t="shared" si="227"/>
        <v>0.10424952217853943</v>
      </c>
      <c r="GY92" s="323">
        <f t="shared" si="227"/>
        <v>0.29450963076961495</v>
      </c>
      <c r="GZ92" s="323">
        <f t="shared" si="227"/>
        <v>0.10137416580512698</v>
      </c>
      <c r="HA92" s="323">
        <f t="shared" si="227"/>
        <v>0.13429781605434846</v>
      </c>
      <c r="HB92" s="323">
        <f t="shared" si="225"/>
        <v>0.48280991344451685</v>
      </c>
      <c r="HC92" s="323">
        <f t="shared" si="222"/>
        <v>0.22803431609079186</v>
      </c>
      <c r="HD92" s="323">
        <f t="shared" si="222"/>
        <v>0.22984589997670413</v>
      </c>
      <c r="HE92" s="323">
        <f t="shared" si="222"/>
        <v>9.8170795028226676E-2</v>
      </c>
      <c r="HF92" s="323">
        <f t="shared" si="222"/>
        <v>0.45517881759852546</v>
      </c>
      <c r="HG92" s="323">
        <f t="shared" si="222"/>
        <v>0.47672791293518696</v>
      </c>
      <c r="HH92" s="327">
        <f t="shared" si="222"/>
        <v>0.13161040137548263</v>
      </c>
      <c r="HI92" s="241">
        <f>+CyF_Tot!B91</f>
        <v>0</v>
      </c>
      <c r="HJ92" s="149">
        <f>+CyF_Tot!C91</f>
        <v>1339</v>
      </c>
      <c r="HK92" s="149">
        <f>+CyF_Tot!D91</f>
        <v>1365</v>
      </c>
      <c r="HL92" s="149">
        <f>+CyF_Tot!E91</f>
        <v>1386</v>
      </c>
      <c r="HM92" s="149">
        <f>+CyF_Tot!F91</f>
        <v>0</v>
      </c>
      <c r="HN92" s="149">
        <f>+CyF_Tot!G91</f>
        <v>43</v>
      </c>
      <c r="HO92" s="149">
        <f>+CyF_Tot!H91</f>
        <v>43</v>
      </c>
      <c r="HP92" s="557">
        <f>+CyF_Tot!I91</f>
        <v>43</v>
      </c>
      <c r="HQ92" s="93">
        <f t="shared" si="226"/>
        <v>7.5322675226033309E-2</v>
      </c>
      <c r="HR92" s="90">
        <f t="shared" si="226"/>
        <v>6.2992558297603363E-2</v>
      </c>
      <c r="HS92" s="90">
        <f t="shared" si="226"/>
        <v>7.5591015002954495E-2</v>
      </c>
      <c r="HT92" s="90">
        <f t="shared" si="224"/>
        <v>6.8678610044348318E-2</v>
      </c>
      <c r="HU92" s="90">
        <f t="shared" si="224"/>
        <v>6.3782023685835576E-2</v>
      </c>
      <c r="HV92" s="90">
        <f t="shared" si="224"/>
        <v>6.2431592974283828E-2</v>
      </c>
      <c r="HW92" s="90">
        <f t="shared" si="224"/>
        <v>6.6837831557135269E-2</v>
      </c>
      <c r="HX92" s="90">
        <f t="shared" si="224"/>
        <v>6.1461297061355835E-2</v>
      </c>
      <c r="HY92" s="90">
        <f t="shared" si="224"/>
        <v>6.3150935230357447E-2</v>
      </c>
      <c r="HZ92" s="90">
        <f t="shared" si="224"/>
        <v>6.2899110934426516E-2</v>
      </c>
      <c r="IA92" s="90">
        <f t="shared" si="224"/>
        <v>5.0176018699949448E-2</v>
      </c>
      <c r="IB92" s="90">
        <f t="shared" si="223"/>
        <v>5.2062062546884211E-2</v>
      </c>
      <c r="IC92" s="90">
        <f t="shared" si="223"/>
        <v>5.0613947910576843E-2</v>
      </c>
      <c r="ID92" s="90">
        <f t="shared" si="223"/>
        <v>5.5179475664411691E-2</v>
      </c>
      <c r="IE92" s="90">
        <f t="shared" si="223"/>
        <v>3.708508200252373E-2</v>
      </c>
      <c r="IF92" s="90">
        <f t="shared" si="223"/>
        <v>4.4411242947710067E-2</v>
      </c>
      <c r="IG92" s="90">
        <f t="shared" si="223"/>
        <v>1.5286113283704664E-2</v>
      </c>
      <c r="IH92" s="90">
        <f t="shared" si="223"/>
        <v>2.270901009025952E-2</v>
      </c>
      <c r="II92" s="90">
        <f t="shared" si="223"/>
        <v>1.6212544391807978E-3</v>
      </c>
      <c r="IJ92" s="673">
        <f t="shared" si="223"/>
        <v>7.7081566931074706E-3</v>
      </c>
      <c r="IK92" s="686"/>
      <c r="IL92" s="687"/>
      <c r="IM92" s="687"/>
      <c r="IN92" s="687"/>
      <c r="IO92" s="687"/>
      <c r="IP92" s="687"/>
      <c r="IQ92" s="687"/>
      <c r="IR92" s="687"/>
      <c r="IS92" s="687"/>
      <c r="IT92" s="687"/>
      <c r="IU92" s="687"/>
      <c r="IV92" s="687"/>
      <c r="IW92" s="687"/>
      <c r="IX92" s="687"/>
      <c r="IY92" s="687"/>
      <c r="IZ92" s="687"/>
      <c r="JA92" s="687"/>
      <c r="JB92" s="687"/>
      <c r="JC92" s="687"/>
      <c r="JD92" s="688"/>
      <c r="JF92" s="624">
        <f t="shared" si="231"/>
        <v>0</v>
      </c>
      <c r="JG92" s="625">
        <f t="shared" si="231"/>
        <v>0</v>
      </c>
      <c r="JH92" s="625">
        <f t="shared" si="231"/>
        <v>0</v>
      </c>
      <c r="JI92" s="625">
        <f t="shared" si="231"/>
        <v>0</v>
      </c>
      <c r="JJ92" s="625">
        <f t="shared" si="231"/>
        <v>0</v>
      </c>
      <c r="JK92" s="625">
        <f t="shared" si="231"/>
        <v>0</v>
      </c>
      <c r="JL92" s="625">
        <f t="shared" si="231"/>
        <v>0</v>
      </c>
      <c r="JM92" s="625">
        <f t="shared" si="231"/>
        <v>0</v>
      </c>
      <c r="JN92" s="625">
        <f t="shared" si="231"/>
        <v>844.17732355366593</v>
      </c>
      <c r="JO92" s="625">
        <f t="shared" si="231"/>
        <v>0</v>
      </c>
      <c r="JP92" s="625">
        <f t="shared" si="231"/>
        <v>1062.4714527764588</v>
      </c>
      <c r="JQ92" s="625">
        <f t="shared" si="231"/>
        <v>0</v>
      </c>
      <c r="JR92" s="625">
        <f t="shared" si="231"/>
        <v>2106.557171823923</v>
      </c>
      <c r="JS92" s="625">
        <f t="shared" si="231"/>
        <v>2898.3922105510519</v>
      </c>
      <c r="JT92" s="625">
        <f t="shared" si="231"/>
        <v>12937.689805065425</v>
      </c>
      <c r="JU92" s="625">
        <f t="shared" si="228"/>
        <v>6001.9247316993706</v>
      </c>
      <c r="JV92" s="625">
        <f t="shared" si="209"/>
        <v>13950.069973511012</v>
      </c>
      <c r="JW92" s="625">
        <f t="shared" si="209"/>
        <v>23475.522389917096</v>
      </c>
      <c r="JX92" s="625">
        <f t="shared" si="209"/>
        <v>131529.2311788181</v>
      </c>
      <c r="JY92" s="626">
        <f t="shared" si="209"/>
        <v>13832.253184563222</v>
      </c>
      <c r="JZ92" s="642">
        <f t="shared" si="210"/>
        <v>0</v>
      </c>
      <c r="KA92" s="625">
        <f t="shared" si="210"/>
        <v>0</v>
      </c>
      <c r="KB92" s="625">
        <f t="shared" si="211"/>
        <v>591.79808460838103</v>
      </c>
      <c r="KC92" s="625">
        <f t="shared" si="211"/>
        <v>0</v>
      </c>
      <c r="KD92" s="625">
        <f t="shared" si="212"/>
        <v>9682.9752774351837</v>
      </c>
      <c r="KE92" s="645">
        <f t="shared" si="212"/>
        <v>8201.1313883771418</v>
      </c>
      <c r="KF92" s="624">
        <f t="shared" si="195"/>
        <v>0</v>
      </c>
      <c r="KG92" s="625">
        <f t="shared" si="196"/>
        <v>299.0044460712457</v>
      </c>
      <c r="KH92" s="626">
        <f t="shared" si="197"/>
        <v>8861.8343476784994</v>
      </c>
    </row>
    <row r="93" spans="1:294" s="649" customFormat="1" ht="14.4">
      <c r="A93" s="510" t="s">
        <v>103</v>
      </c>
      <c r="B93" s="538">
        <v>33297</v>
      </c>
      <c r="C93" s="526">
        <f t="shared" si="198"/>
        <v>1930</v>
      </c>
      <c r="D93" s="517">
        <f t="shared" si="199"/>
        <v>39</v>
      </c>
      <c r="E93" s="495">
        <f t="shared" si="217"/>
        <v>7.2487024536745E-3</v>
      </c>
      <c r="F93" s="208">
        <f t="shared" si="161"/>
        <v>4.2706550139652223E-2</v>
      </c>
      <c r="G93" s="30">
        <f t="shared" si="162"/>
        <v>3.7835958246085704</v>
      </c>
      <c r="H93" s="29">
        <f t="shared" si="163"/>
        <v>0.16158432479182472</v>
      </c>
      <c r="I93" s="33">
        <f t="shared" si="164"/>
        <v>0.21930924532223744</v>
      </c>
      <c r="J93" s="353">
        <f t="shared" si="165"/>
        <v>0.23534531788259802</v>
      </c>
      <c r="K93" s="581">
        <f t="shared" si="202"/>
        <v>4.9768429732607996E-3</v>
      </c>
      <c r="L93" s="354">
        <f t="shared" si="218"/>
        <v>5.5107546058627754</v>
      </c>
      <c r="M93" s="355">
        <f t="shared" si="166"/>
        <v>0.31859334523488125</v>
      </c>
      <c r="N93" s="826"/>
      <c r="O93" s="364" t="s">
        <v>226</v>
      </c>
      <c r="P93" s="20" t="s">
        <v>228</v>
      </c>
      <c r="Q93" s="20"/>
      <c r="R93" s="20"/>
      <c r="S93" s="166">
        <f t="shared" si="167"/>
        <v>1930</v>
      </c>
      <c r="T93" s="167">
        <f t="shared" si="168"/>
        <v>5796.3179866053997</v>
      </c>
      <c r="U93" s="166">
        <f t="shared" si="169"/>
        <v>194</v>
      </c>
      <c r="V93" s="168">
        <f t="shared" si="170"/>
        <v>0.11175115207373272</v>
      </c>
      <c r="W93" s="167">
        <f t="shared" si="171"/>
        <v>582.63507222872931</v>
      </c>
      <c r="X93" s="166">
        <f t="shared" si="172"/>
        <v>508</v>
      </c>
      <c r="Y93" s="168">
        <f t="shared" si="173"/>
        <v>0.35724331926863573</v>
      </c>
      <c r="Z93" s="167">
        <f t="shared" si="174"/>
        <v>1525.6629726401777</v>
      </c>
      <c r="AA93" s="166">
        <f t="shared" si="175"/>
        <v>39</v>
      </c>
      <c r="AB93" s="167">
        <f t="shared" si="176"/>
        <v>1171.2766915938373</v>
      </c>
      <c r="AC93" s="169">
        <f t="shared" si="177"/>
        <v>2.0207253886010364E-2</v>
      </c>
      <c r="AD93" s="166">
        <f t="shared" si="178"/>
        <v>0</v>
      </c>
      <c r="AE93" s="168">
        <f t="shared" si="179"/>
        <v>0</v>
      </c>
      <c r="AF93" s="167">
        <f t="shared" si="180"/>
        <v>0</v>
      </c>
      <c r="AG93" s="166">
        <f t="shared" si="181"/>
        <v>6</v>
      </c>
      <c r="AH93" s="168">
        <f t="shared" si="182"/>
        <v>0.18181818181818182</v>
      </c>
      <c r="AI93" s="365">
        <f t="shared" si="183"/>
        <v>180.19641409135957</v>
      </c>
      <c r="AJ93" s="830"/>
      <c r="AK93" s="85">
        <v>2955.1314005289473</v>
      </c>
      <c r="AL93" s="62">
        <v>2617.7997525430037</v>
      </c>
      <c r="AM93" s="62">
        <v>2752.3793725800329</v>
      </c>
      <c r="AN93" s="62">
        <v>2472.4114781499097</v>
      </c>
      <c r="AO93" s="62">
        <v>2159.817777706668</v>
      </c>
      <c r="AP93" s="62">
        <v>2080.9858913172448</v>
      </c>
      <c r="AQ93" s="62">
        <v>2272.70817586884</v>
      </c>
      <c r="AR93" s="62">
        <v>2131.5191294391193</v>
      </c>
      <c r="AS93" s="62">
        <v>2261.0610965318256</v>
      </c>
      <c r="AT93" s="62">
        <v>2074.9607220184139</v>
      </c>
      <c r="AU93" s="62">
        <v>1811.5396619897447</v>
      </c>
      <c r="AV93" s="62">
        <v>1659.8536130972454</v>
      </c>
      <c r="AW93" s="62">
        <v>1453.6556875506585</v>
      </c>
      <c r="AX93" s="62">
        <v>1483.20562756806</v>
      </c>
      <c r="AY93" s="62">
        <v>940.32438317616982</v>
      </c>
      <c r="AZ93" s="62">
        <v>1092.4332338698346</v>
      </c>
      <c r="BA93" s="62">
        <v>368.21793018976717</v>
      </c>
      <c r="BB93" s="62">
        <v>517.84655432316879</v>
      </c>
      <c r="BC93" s="62">
        <v>34.16455022379283</v>
      </c>
      <c r="BD93" s="86">
        <v>156.98405709032508</v>
      </c>
      <c r="BE93" s="258">
        <v>2.0000000000000002E-5</v>
      </c>
      <c r="BF93" s="43">
        <v>2.0000000000000002E-5</v>
      </c>
      <c r="BG93" s="53">
        <v>5.0000000000000002E-5</v>
      </c>
      <c r="BH93" s="53">
        <v>4.0000000000000003E-5</v>
      </c>
      <c r="BI93" s="53">
        <v>1.2518952302791728E-4</v>
      </c>
      <c r="BJ93" s="53">
        <v>1.2406223545552731E-4</v>
      </c>
      <c r="BK93" s="53">
        <v>3.4000000000000002E-4</v>
      </c>
      <c r="BL93" s="53">
        <v>1.8000000000000001E-4</v>
      </c>
      <c r="BM93" s="53">
        <v>8.9999999999999998E-4</v>
      </c>
      <c r="BN93" s="53">
        <v>5.0000000000000001E-4</v>
      </c>
      <c r="BO93" s="53">
        <v>3.8E-3</v>
      </c>
      <c r="BP93" s="53">
        <v>2E-3</v>
      </c>
      <c r="BQ93" s="53">
        <v>1.6199999999999999E-2</v>
      </c>
      <c r="BR93" s="53">
        <v>6.1999999999999998E-3</v>
      </c>
      <c r="BS93" s="53">
        <v>6.1100000000000002E-2</v>
      </c>
      <c r="BT93" s="53">
        <v>2.6800000000000001E-2</v>
      </c>
      <c r="BU93" s="53">
        <v>0.1421</v>
      </c>
      <c r="BV93" s="53">
        <v>5.4699999999999999E-2</v>
      </c>
      <c r="BW93" s="53">
        <v>0.27589999999999998</v>
      </c>
      <c r="BX93" s="54">
        <v>0.1051</v>
      </c>
      <c r="BY93" s="64">
        <f>+Fall_Hoy!B93</f>
        <v>0</v>
      </c>
      <c r="BZ93" s="61">
        <f>+Fall_Hoy!C93</f>
        <v>0</v>
      </c>
      <c r="CA93" s="61">
        <f>+Fall_Hoy!D93</f>
        <v>0</v>
      </c>
      <c r="CB93" s="61">
        <f>+Fall_Hoy!E93</f>
        <v>0</v>
      </c>
      <c r="CC93" s="61">
        <f>+Fall_Hoy!F93</f>
        <v>0</v>
      </c>
      <c r="CD93" s="61">
        <f>+Fall_Hoy!G93</f>
        <v>0</v>
      </c>
      <c r="CE93" s="61">
        <f>+Fall_Hoy!H93</f>
        <v>0</v>
      </c>
      <c r="CF93" s="61">
        <f>+Fall_Hoy!I93</f>
        <v>0</v>
      </c>
      <c r="CG93" s="61">
        <f>+Fall_Hoy!J93</f>
        <v>1</v>
      </c>
      <c r="CH93" s="61">
        <f>+Fall_Hoy!K93</f>
        <v>1</v>
      </c>
      <c r="CI93" s="61">
        <f>+Fall_Hoy!L93</f>
        <v>1</v>
      </c>
      <c r="CJ93" s="61">
        <f>+Fall_Hoy!M93</f>
        <v>5</v>
      </c>
      <c r="CK93" s="61">
        <f>+Fall_Hoy!N93</f>
        <v>6</v>
      </c>
      <c r="CL93" s="61">
        <f>+Fall_Hoy!O93</f>
        <v>3</v>
      </c>
      <c r="CM93" s="61">
        <f>+Fall_Hoy!P93</f>
        <v>8</v>
      </c>
      <c r="CN93" s="61">
        <f>+Fall_Hoy!Q93</f>
        <v>2</v>
      </c>
      <c r="CO93" s="61">
        <f>+Fall_Hoy!R93</f>
        <v>4</v>
      </c>
      <c r="CP93" s="61">
        <f>+Fall_Hoy!S93</f>
        <v>5</v>
      </c>
      <c r="CQ93" s="61">
        <f>+Fall_Hoy!T93</f>
        <v>1</v>
      </c>
      <c r="CR93" s="66">
        <f>+Fall_Hoy!U93</f>
        <v>1</v>
      </c>
      <c r="CS93" s="75">
        <f t="shared" si="184"/>
        <v>0.13924226493849562</v>
      </c>
      <c r="CT93" s="76">
        <f t="shared" si="184"/>
        <v>6.8312518658264945E-2</v>
      </c>
      <c r="CU93" s="76">
        <f t="shared" si="185"/>
        <v>0.25478548568432119</v>
      </c>
      <c r="CV93" s="76">
        <f t="shared" si="185"/>
        <v>0.32623323344269883</v>
      </c>
      <c r="CW93" s="76">
        <f t="shared" si="229"/>
        <v>5.7875252852454602E-2</v>
      </c>
      <c r="CX93" s="76">
        <f t="shared" si="126"/>
        <v>7.7367175179687789E-2</v>
      </c>
      <c r="CY93" s="76">
        <f t="shared" si="127"/>
        <v>5.5880469542223039E-2</v>
      </c>
      <c r="CZ93" s="76">
        <f t="shared" si="128"/>
        <v>6.755745140222677E-2</v>
      </c>
      <c r="DA93" s="76">
        <f t="shared" si="129"/>
        <v>0.49141136115932982</v>
      </c>
      <c r="DB93" s="76">
        <f t="shared" si="130"/>
        <v>0.7</v>
      </c>
      <c r="DC93" s="76">
        <f t="shared" si="131"/>
        <v>0.14526753140353371</v>
      </c>
      <c r="DD93" s="76">
        <f t="shared" si="132"/>
        <v>0.7</v>
      </c>
      <c r="DE93" s="76">
        <f t="shared" si="133"/>
        <v>0.25478548568432119</v>
      </c>
      <c r="DF93" s="76">
        <f t="shared" si="134"/>
        <v>0.32623323344269883</v>
      </c>
      <c r="DG93" s="76">
        <f t="shared" si="135"/>
        <v>0.13924226493849562</v>
      </c>
      <c r="DH93" s="76">
        <f t="shared" si="136"/>
        <v>6.8312518658264945E-2</v>
      </c>
      <c r="DI93" s="76">
        <f t="shared" si="137"/>
        <v>7.6447093970301541E-2</v>
      </c>
      <c r="DJ93" s="76">
        <f t="shared" si="138"/>
        <v>0.17651498785087685</v>
      </c>
      <c r="DK93" s="76">
        <f t="shared" si="139"/>
        <v>0.1060895462484843</v>
      </c>
      <c r="DL93" s="316">
        <f t="shared" si="140"/>
        <v>6.060964428831879E-2</v>
      </c>
      <c r="DM93" s="85">
        <f>+'Cas_-14'!B92</f>
        <v>6</v>
      </c>
      <c r="DN93" s="62">
        <f>+'Cas_-14'!C92</f>
        <v>8</v>
      </c>
      <c r="DO93" s="62">
        <f>+'Cas_-14'!D92</f>
        <v>72</v>
      </c>
      <c r="DP93" s="62">
        <f>+'Cas_-14'!E92</f>
        <v>68</v>
      </c>
      <c r="DQ93" s="62">
        <f>+'Cas_-14'!F92</f>
        <v>125</v>
      </c>
      <c r="DR93" s="62">
        <f>+'Cas_-14'!G92</f>
        <v>161</v>
      </c>
      <c r="DS93" s="62">
        <f>+'Cas_-14'!H92</f>
        <v>127</v>
      </c>
      <c r="DT93" s="62">
        <f>+'Cas_-14'!I92</f>
        <v>144</v>
      </c>
      <c r="DU93" s="62">
        <f>+'Cas_-14'!J92</f>
        <v>111</v>
      </c>
      <c r="DV93" s="62">
        <f>+'Cas_-14'!K92</f>
        <v>151</v>
      </c>
      <c r="DW93" s="62">
        <f>+'Cas_-14'!L92</f>
        <v>107</v>
      </c>
      <c r="DX93" s="62">
        <f>+'Cas_-14'!M92</f>
        <v>84</v>
      </c>
      <c r="DY93" s="62">
        <f>+'Cas_-14'!N92</f>
        <v>64</v>
      </c>
      <c r="DZ93" s="62">
        <f>+'Cas_-14'!O92</f>
        <v>63</v>
      </c>
      <c r="EA93" s="62">
        <f>+'Cas_-14'!P92</f>
        <v>43</v>
      </c>
      <c r="EB93" s="62">
        <f>+'Cas_-14'!Q92</f>
        <v>32</v>
      </c>
      <c r="EC93" s="62">
        <f>+'Cas_-14'!R92</f>
        <v>14</v>
      </c>
      <c r="ED93" s="62">
        <f>+'Cas_-14'!S92</f>
        <v>27</v>
      </c>
      <c r="EE93" s="62">
        <f>+'Cas_-14'!T92</f>
        <v>3</v>
      </c>
      <c r="EF93" s="86">
        <f>+'Cas_-14'!U92</f>
        <v>8</v>
      </c>
      <c r="EG93" s="201">
        <f t="shared" si="233"/>
        <v>2.0303665681079505E-3</v>
      </c>
      <c r="EH93" s="91">
        <f t="shared" si="233"/>
        <v>3.0560015112800652E-3</v>
      </c>
      <c r="EI93" s="91">
        <f t="shared" si="233"/>
        <v>2.6159184564920078E-2</v>
      </c>
      <c r="EJ93" s="91">
        <f t="shared" si="233"/>
        <v>2.7503512502249011E-2</v>
      </c>
      <c r="EK93" s="91">
        <f t="shared" si="233"/>
        <v>5.7875252852454602E-2</v>
      </c>
      <c r="EL93" s="91">
        <f t="shared" si="233"/>
        <v>7.7367175179687789E-2</v>
      </c>
      <c r="EM93" s="91">
        <f t="shared" si="233"/>
        <v>5.5880469542223039E-2</v>
      </c>
      <c r="EN93" s="91">
        <f t="shared" si="233"/>
        <v>6.755745140222677E-2</v>
      </c>
      <c r="EO93" s="91">
        <f t="shared" si="233"/>
        <v>4.909199497981704E-2</v>
      </c>
      <c r="EP93" s="91">
        <f t="shared" si="233"/>
        <v>7.2772461858032211E-2</v>
      </c>
      <c r="EQ93" s="91">
        <f t="shared" si="233"/>
        <v>5.9065778268676816E-2</v>
      </c>
      <c r="ER93" s="91">
        <f t="shared" si="233"/>
        <v>5.0606872399583537E-2</v>
      </c>
      <c r="ES93" s="91">
        <f t="shared" si="233"/>
        <v>4.4026931926250699E-2</v>
      </c>
      <c r="ET93" s="91">
        <f t="shared" si="232"/>
        <v>4.2475566994239385E-2</v>
      </c>
      <c r="EU93" s="91">
        <f t="shared" si="232"/>
        <v>4.5728900334113691E-2</v>
      </c>
      <c r="EV93" s="91">
        <f t="shared" si="232"/>
        <v>2.9292408000664009E-2</v>
      </c>
      <c r="EW93" s="91">
        <f t="shared" si="230"/>
        <v>3.8020962186129471E-2</v>
      </c>
      <c r="EX93" s="91">
        <f t="shared" si="230"/>
        <v>5.2138997111392006E-2</v>
      </c>
      <c r="EY93" s="91">
        <f t="shared" si="230"/>
        <v>8.7810317429870458E-2</v>
      </c>
      <c r="EZ93" s="100">
        <f t="shared" si="230"/>
        <v>5.0960588917618434E-2</v>
      </c>
      <c r="FA93" s="119">
        <f t="shared" si="200"/>
        <v>3.0449510904731092</v>
      </c>
      <c r="FB93" s="120">
        <f t="shared" si="200"/>
        <v>2.3320895522388061</v>
      </c>
      <c r="FC93" s="120">
        <f t="shared" si="219"/>
        <v>5.7870370370370372</v>
      </c>
      <c r="FD93" s="120">
        <f t="shared" si="219"/>
        <v>7.6804915514592942</v>
      </c>
      <c r="FE93" s="120">
        <f t="shared" si="235"/>
        <v>1</v>
      </c>
      <c r="FF93" s="120">
        <f t="shared" si="235"/>
        <v>1</v>
      </c>
      <c r="FG93" s="120">
        <f t="shared" si="235"/>
        <v>1</v>
      </c>
      <c r="FH93" s="120">
        <f t="shared" si="235"/>
        <v>1</v>
      </c>
      <c r="FI93" s="120">
        <f t="shared" si="235"/>
        <v>10.010010010010012</v>
      </c>
      <c r="FJ93" s="120">
        <f t="shared" si="235"/>
        <v>9.6190232146548986</v>
      </c>
      <c r="FK93" s="120">
        <f t="shared" si="235"/>
        <v>2.4594195769798324</v>
      </c>
      <c r="FL93" s="120">
        <f t="shared" si="235"/>
        <v>13.832113442477045</v>
      </c>
      <c r="FM93" s="120">
        <f t="shared" si="235"/>
        <v>5.7870370370370372</v>
      </c>
      <c r="FN93" s="120">
        <f t="shared" si="235"/>
        <v>7.6804915514592942</v>
      </c>
      <c r="FO93" s="120">
        <f t="shared" si="235"/>
        <v>3.0449510904731092</v>
      </c>
      <c r="FP93" s="120">
        <f t="shared" si="235"/>
        <v>2.3320895522388061</v>
      </c>
      <c r="FQ93" s="120">
        <f t="shared" si="235"/>
        <v>2.0106564793405046</v>
      </c>
      <c r="FR93" s="120">
        <f t="shared" si="235"/>
        <v>3.3854695646286137</v>
      </c>
      <c r="FS93" s="120">
        <f t="shared" si="234"/>
        <v>1.2081672103419112</v>
      </c>
      <c r="FT93" s="321">
        <f t="shared" si="234"/>
        <v>1.1893434823977165</v>
      </c>
      <c r="FU93" s="85">
        <f>+Cas_Hoy!B92</f>
        <v>12</v>
      </c>
      <c r="FV93" s="62">
        <f>+Cas_Hoy!C92</f>
        <v>23</v>
      </c>
      <c r="FW93" s="62">
        <f>+Cas_Hoy!D92</f>
        <v>85</v>
      </c>
      <c r="FX93" s="62">
        <f>+Cas_Hoy!E92</f>
        <v>88</v>
      </c>
      <c r="FY93" s="62">
        <f>+Cas_Hoy!F92</f>
        <v>169</v>
      </c>
      <c r="FZ93" s="62">
        <f>+Cas_Hoy!G92</f>
        <v>205</v>
      </c>
      <c r="GA93" s="62">
        <f>+Cas_Hoy!H92</f>
        <v>173</v>
      </c>
      <c r="GB93" s="62">
        <f>+Cas_Hoy!I92</f>
        <v>195</v>
      </c>
      <c r="GC93" s="62">
        <f>+Cas_Hoy!J92</f>
        <v>157</v>
      </c>
      <c r="GD93" s="62">
        <f>+Cas_Hoy!K92</f>
        <v>203</v>
      </c>
      <c r="GE93" s="62">
        <f>+Cas_Hoy!L92</f>
        <v>140</v>
      </c>
      <c r="GF93" s="62">
        <f>+Cas_Hoy!M92</f>
        <v>126</v>
      </c>
      <c r="GG93" s="62">
        <f>+Cas_Hoy!N92</f>
        <v>87</v>
      </c>
      <c r="GH93" s="62">
        <f>+Cas_Hoy!O92</f>
        <v>91</v>
      </c>
      <c r="GI93" s="62">
        <f>+Cas_Hoy!P92</f>
        <v>53</v>
      </c>
      <c r="GJ93" s="62">
        <f>+Cas_Hoy!Q92</f>
        <v>51</v>
      </c>
      <c r="GK93" s="62">
        <f>+Cas_Hoy!R92</f>
        <v>21</v>
      </c>
      <c r="GL93" s="62">
        <f>+Cas_Hoy!S92</f>
        <v>30</v>
      </c>
      <c r="GM93" s="62">
        <f>+Cas_Hoy!T92</f>
        <v>4</v>
      </c>
      <c r="GN93" s="590">
        <f>+Cas_Hoy!U92</f>
        <v>8</v>
      </c>
      <c r="GO93" s="543">
        <f t="shared" si="220"/>
        <v>0.17162418701721552</v>
      </c>
      <c r="GP93" s="112">
        <f t="shared" si="220"/>
        <v>0.10887307661160976</v>
      </c>
      <c r="GQ93" s="112">
        <f t="shared" si="221"/>
        <v>0.34634901960212411</v>
      </c>
      <c r="GR93" s="112">
        <f t="shared" si="221"/>
        <v>0.47122578163945389</v>
      </c>
      <c r="GS93" s="323">
        <f t="shared" si="227"/>
        <v>7.8247341856518618E-2</v>
      </c>
      <c r="GT93" s="323">
        <f t="shared" si="227"/>
        <v>9.8510999452397496E-2</v>
      </c>
      <c r="GU93" s="323">
        <f t="shared" si="227"/>
        <v>7.612063961263453E-2</v>
      </c>
      <c r="GV93" s="323">
        <f t="shared" si="227"/>
        <v>9.1484048773848747E-2</v>
      </c>
      <c r="GW93" s="323">
        <f t="shared" si="227"/>
        <v>0.69505931263076381</v>
      </c>
      <c r="GX93" s="323">
        <f t="shared" si="227"/>
        <v>0.7</v>
      </c>
      <c r="GY93" s="323">
        <f t="shared" si="227"/>
        <v>0.19006966725695998</v>
      </c>
      <c r="GZ93" s="323">
        <f t="shared" si="227"/>
        <v>0.7</v>
      </c>
      <c r="HA93" s="323">
        <f t="shared" si="227"/>
        <v>0.34634901960212411</v>
      </c>
      <c r="HB93" s="323">
        <f t="shared" si="225"/>
        <v>0.47122578163945389</v>
      </c>
      <c r="HC93" s="323">
        <f t="shared" si="222"/>
        <v>0.17162418701721552</v>
      </c>
      <c r="HD93" s="323">
        <f t="shared" si="222"/>
        <v>0.10887307661160976</v>
      </c>
      <c r="HE93" s="323">
        <f t="shared" si="222"/>
        <v>0.1146706409554523</v>
      </c>
      <c r="HF93" s="323">
        <f t="shared" si="222"/>
        <v>0.19612776427875203</v>
      </c>
      <c r="HG93" s="323">
        <f t="shared" si="222"/>
        <v>0.14145272833131239</v>
      </c>
      <c r="HH93" s="327">
        <f t="shared" si="222"/>
        <v>6.060964428831879E-2</v>
      </c>
      <c r="HI93" s="241">
        <f>+CyF_Tot!B92</f>
        <v>0</v>
      </c>
      <c r="HJ93" s="149">
        <f>+CyF_Tot!C92</f>
        <v>1422</v>
      </c>
      <c r="HK93" s="149">
        <f>+CyF_Tot!D92</f>
        <v>1736</v>
      </c>
      <c r="HL93" s="149">
        <f>+CyF_Tot!E92</f>
        <v>1930</v>
      </c>
      <c r="HM93" s="149">
        <f>+CyF_Tot!F92</f>
        <v>0</v>
      </c>
      <c r="HN93" s="149">
        <f>+CyF_Tot!G92</f>
        <v>33</v>
      </c>
      <c r="HO93" s="149">
        <f>+CyF_Tot!H92</f>
        <v>39</v>
      </c>
      <c r="HP93" s="557">
        <f>+CyF_Tot!I92</f>
        <v>39</v>
      </c>
      <c r="HQ93" s="93">
        <f t="shared" si="226"/>
        <v>8.8750680257348932E-2</v>
      </c>
      <c r="HR93" s="90">
        <f t="shared" si="226"/>
        <v>7.8619688036249621E-2</v>
      </c>
      <c r="HS93" s="90">
        <f t="shared" si="226"/>
        <v>8.266148219299134E-2</v>
      </c>
      <c r="HT93" s="90">
        <f t="shared" si="224"/>
        <v>7.4253280420155263E-2</v>
      </c>
      <c r="HU93" s="90">
        <f t="shared" si="224"/>
        <v>6.4865236438918464E-2</v>
      </c>
      <c r="HV93" s="90">
        <f t="shared" si="224"/>
        <v>6.2497699231679874E-2</v>
      </c>
      <c r="HW93" s="90">
        <f t="shared" si="224"/>
        <v>6.8255643927946669E-2</v>
      </c>
      <c r="HX93" s="90">
        <f t="shared" si="224"/>
        <v>6.4015350615344302E-2</v>
      </c>
      <c r="HY93" s="90">
        <f t="shared" si="224"/>
        <v>6.7905850272752061E-2</v>
      </c>
      <c r="HZ93" s="90">
        <f t="shared" si="224"/>
        <v>6.2316746914689428E-2</v>
      </c>
      <c r="IA93" s="90">
        <f t="shared" si="224"/>
        <v>5.4405491845804267E-2</v>
      </c>
      <c r="IB93" s="90">
        <f t="shared" si="223"/>
        <v>4.9849944832785098E-2</v>
      </c>
      <c r="IC93" s="90">
        <f t="shared" si="223"/>
        <v>4.3657257036689746E-2</v>
      </c>
      <c r="ID93" s="90">
        <f t="shared" si="223"/>
        <v>4.4544722574648164E-2</v>
      </c>
      <c r="IE93" s="90">
        <f t="shared" si="223"/>
        <v>2.824051365516923E-2</v>
      </c>
      <c r="IF93" s="90">
        <f t="shared" si="223"/>
        <v>3.2808758562928628E-2</v>
      </c>
      <c r="IG93" s="90">
        <f t="shared" si="223"/>
        <v>1.1058591770723103E-2</v>
      </c>
      <c r="IH93" s="90">
        <f t="shared" si="223"/>
        <v>1.5552348689766909E-2</v>
      </c>
      <c r="II93" s="90">
        <f t="shared" si="223"/>
        <v>1.0260549065619375E-3</v>
      </c>
      <c r="IJ93" s="673">
        <f t="shared" si="223"/>
        <v>4.7146606928649753E-3</v>
      </c>
      <c r="IK93" s="686"/>
      <c r="IL93" s="687"/>
      <c r="IM93" s="687"/>
      <c r="IN93" s="687"/>
      <c r="IO93" s="687"/>
      <c r="IP93" s="687"/>
      <c r="IQ93" s="687"/>
      <c r="IR93" s="687"/>
      <c r="IS93" s="687"/>
      <c r="IT93" s="687"/>
      <c r="IU93" s="687"/>
      <c r="IV93" s="687"/>
      <c r="IW93" s="687"/>
      <c r="IX93" s="687"/>
      <c r="IY93" s="687"/>
      <c r="IZ93" s="687"/>
      <c r="JA93" s="687"/>
      <c r="JB93" s="687"/>
      <c r="JC93" s="687"/>
      <c r="JD93" s="688"/>
      <c r="JF93" s="624">
        <f t="shared" si="231"/>
        <v>0</v>
      </c>
      <c r="JG93" s="625">
        <f t="shared" si="231"/>
        <v>0</v>
      </c>
      <c r="JH93" s="625">
        <f t="shared" si="231"/>
        <v>0</v>
      </c>
      <c r="JI93" s="625">
        <f t="shared" si="231"/>
        <v>0</v>
      </c>
      <c r="JJ93" s="625">
        <f t="shared" si="231"/>
        <v>0</v>
      </c>
      <c r="JK93" s="625">
        <f t="shared" si="231"/>
        <v>0</v>
      </c>
      <c r="JL93" s="625">
        <f t="shared" si="231"/>
        <v>0</v>
      </c>
      <c r="JM93" s="625">
        <f t="shared" si="231"/>
        <v>0</v>
      </c>
      <c r="JN93" s="625">
        <f t="shared" si="231"/>
        <v>442.27022504339681</v>
      </c>
      <c r="JO93" s="625">
        <f t="shared" si="231"/>
        <v>481.93683349690207</v>
      </c>
      <c r="JP93" s="625">
        <f t="shared" si="231"/>
        <v>552.01661933342814</v>
      </c>
      <c r="JQ93" s="625">
        <f t="shared" si="231"/>
        <v>3012.313833308544</v>
      </c>
      <c r="JR93" s="625">
        <f t="shared" si="231"/>
        <v>4127.5248680860032</v>
      </c>
      <c r="JS93" s="625">
        <f t="shared" si="231"/>
        <v>2022.6460473447326</v>
      </c>
      <c r="JT93" s="625">
        <f t="shared" si="231"/>
        <v>8507.7023877420816</v>
      </c>
      <c r="JU93" s="625">
        <f t="shared" si="228"/>
        <v>1830.7755000415007</v>
      </c>
      <c r="JV93" s="625">
        <f t="shared" si="209"/>
        <v>10863.13205317985</v>
      </c>
      <c r="JW93" s="625">
        <f t="shared" si="209"/>
        <v>9655.3698354429634</v>
      </c>
      <c r="JX93" s="625">
        <f t="shared" si="209"/>
        <v>29270.105809956818</v>
      </c>
      <c r="JY93" s="626">
        <f t="shared" si="209"/>
        <v>6370.0736147023044</v>
      </c>
      <c r="JZ93" s="642">
        <f t="shared" si="210"/>
        <v>0</v>
      </c>
      <c r="KA93" s="625">
        <f t="shared" si="210"/>
        <v>0</v>
      </c>
      <c r="KB93" s="625">
        <f t="shared" si="211"/>
        <v>315.19347925841197</v>
      </c>
      <c r="KC93" s="625">
        <f t="shared" si="211"/>
        <v>1022.7853626550304</v>
      </c>
      <c r="KD93" s="625">
        <f t="shared" si="212"/>
        <v>6794.540998359309</v>
      </c>
      <c r="KE93" s="645">
        <f t="shared" si="212"/>
        <v>3384.1265367585625</v>
      </c>
      <c r="KF93" s="624">
        <f t="shared" si="195"/>
        <v>0</v>
      </c>
      <c r="KG93" s="625">
        <f t="shared" si="196"/>
        <v>655.11253430505133</v>
      </c>
      <c r="KH93" s="626">
        <f t="shared" si="197"/>
        <v>4961.2755705748377</v>
      </c>
    </row>
    <row r="94" spans="1:294" s="649" customFormat="1" ht="14.4">
      <c r="A94" s="510" t="s">
        <v>104</v>
      </c>
      <c r="B94" s="538">
        <v>12584</v>
      </c>
      <c r="C94" s="526">
        <f t="shared" si="198"/>
        <v>211</v>
      </c>
      <c r="D94" s="517">
        <f t="shared" si="199"/>
        <v>4</v>
      </c>
      <c r="E94" s="495">
        <f t="shared" si="217"/>
        <v>9.8347890785195746E-3</v>
      </c>
      <c r="F94" s="208">
        <f t="shared" si="161"/>
        <v>1.5575333757151939E-2</v>
      </c>
      <c r="G94" s="30">
        <f t="shared" si="162"/>
        <v>2.0750992321614845</v>
      </c>
      <c r="H94" s="29">
        <f t="shared" si="163"/>
        <v>3.2320363120124838E-2</v>
      </c>
      <c r="I94" s="33">
        <f t="shared" si="164"/>
        <v>3.4793860297685414E-2</v>
      </c>
      <c r="J94" s="353">
        <f t="shared" si="165"/>
        <v>6.0668765528252962E-2</v>
      </c>
      <c r="K94" s="581">
        <f t="shared" si="202"/>
        <v>5.2393344657649891E-3</v>
      </c>
      <c r="L94" s="354">
        <f t="shared" si="218"/>
        <v>3.895182374528241</v>
      </c>
      <c r="M94" s="355">
        <f t="shared" si="166"/>
        <v>6.5311783298272322E-2</v>
      </c>
      <c r="N94" s="826"/>
      <c r="O94" s="364" t="s">
        <v>226</v>
      </c>
      <c r="P94" s="20" t="s">
        <v>229</v>
      </c>
      <c r="Q94" s="20"/>
      <c r="R94" s="20"/>
      <c r="S94" s="166">
        <f t="shared" si="167"/>
        <v>211</v>
      </c>
      <c r="T94" s="167">
        <f t="shared" si="168"/>
        <v>1676.7323585505403</v>
      </c>
      <c r="U94" s="166">
        <f t="shared" si="169"/>
        <v>8</v>
      </c>
      <c r="V94" s="168">
        <f t="shared" si="170"/>
        <v>3.9408866995073892E-2</v>
      </c>
      <c r="W94" s="167">
        <f t="shared" si="171"/>
        <v>63.572790845518121</v>
      </c>
      <c r="X94" s="166">
        <f t="shared" si="172"/>
        <v>15</v>
      </c>
      <c r="Y94" s="168">
        <f t="shared" si="173"/>
        <v>7.6530612244897961E-2</v>
      </c>
      <c r="Z94" s="167">
        <f t="shared" si="174"/>
        <v>119.19898283534647</v>
      </c>
      <c r="AA94" s="166">
        <f t="shared" si="175"/>
        <v>4</v>
      </c>
      <c r="AB94" s="167">
        <f t="shared" si="176"/>
        <v>317.86395422759057</v>
      </c>
      <c r="AC94" s="169">
        <f t="shared" si="177"/>
        <v>1.8957345971563982E-2</v>
      </c>
      <c r="AD94" s="166">
        <f t="shared" si="178"/>
        <v>0</v>
      </c>
      <c r="AE94" s="168">
        <f t="shared" si="179"/>
        <v>0</v>
      </c>
      <c r="AF94" s="167">
        <f t="shared" si="180"/>
        <v>0</v>
      </c>
      <c r="AG94" s="166">
        <f t="shared" si="181"/>
        <v>1</v>
      </c>
      <c r="AH94" s="168">
        <f t="shared" si="182"/>
        <v>0.33333333333333331</v>
      </c>
      <c r="AI94" s="365">
        <f t="shared" si="183"/>
        <v>79.465988556897642</v>
      </c>
      <c r="AJ94" s="830"/>
      <c r="AK94" s="85">
        <v>934.31866937017276</v>
      </c>
      <c r="AL94" s="62">
        <v>893.87377449915198</v>
      </c>
      <c r="AM94" s="62">
        <v>927.10389557051917</v>
      </c>
      <c r="AN94" s="62">
        <v>796.8445627644744</v>
      </c>
      <c r="AO94" s="62">
        <v>684.36574347668284</v>
      </c>
      <c r="AP94" s="62">
        <v>620.25741207263491</v>
      </c>
      <c r="AQ94" s="62">
        <v>826.46694113442072</v>
      </c>
      <c r="AR94" s="62">
        <v>836.42141138452212</v>
      </c>
      <c r="AS94" s="62">
        <v>831.33761314174092</v>
      </c>
      <c r="AT94" s="62">
        <v>796.14467638802103</v>
      </c>
      <c r="AU94" s="62">
        <v>762.9485447376594</v>
      </c>
      <c r="AV94" s="62">
        <v>714.94576695175783</v>
      </c>
      <c r="AW94" s="62">
        <v>666.22344113841882</v>
      </c>
      <c r="AX94" s="62">
        <v>681.36667952108894</v>
      </c>
      <c r="AY94" s="62">
        <v>471.96356683457577</v>
      </c>
      <c r="AZ94" s="62">
        <v>519.91298542691379</v>
      </c>
      <c r="BA94" s="62">
        <v>170.10207678815843</v>
      </c>
      <c r="BB94" s="62">
        <v>319.14196746660269</v>
      </c>
      <c r="BC94" s="62">
        <v>26.169550275101308</v>
      </c>
      <c r="BD94" s="86">
        <v>104.09091753026337</v>
      </c>
      <c r="BE94" s="258">
        <v>2.0000000000000002E-5</v>
      </c>
      <c r="BF94" s="43">
        <v>2.0000000000000002E-5</v>
      </c>
      <c r="BG94" s="53">
        <v>5.0000000000000002E-5</v>
      </c>
      <c r="BH94" s="53">
        <v>4.0000000000000003E-5</v>
      </c>
      <c r="BI94" s="53">
        <v>1.2518952302791728E-4</v>
      </c>
      <c r="BJ94" s="53">
        <v>1.2406223545552731E-4</v>
      </c>
      <c r="BK94" s="53">
        <v>3.4000000000000002E-4</v>
      </c>
      <c r="BL94" s="53">
        <v>1.8000000000000001E-4</v>
      </c>
      <c r="BM94" s="53">
        <v>8.9999999999999998E-4</v>
      </c>
      <c r="BN94" s="53">
        <v>5.0000000000000001E-4</v>
      </c>
      <c r="BO94" s="53">
        <v>3.8E-3</v>
      </c>
      <c r="BP94" s="53">
        <v>2E-3</v>
      </c>
      <c r="BQ94" s="53">
        <v>1.6199999999999999E-2</v>
      </c>
      <c r="BR94" s="53">
        <v>6.1999999999999998E-3</v>
      </c>
      <c r="BS94" s="53">
        <v>6.1100000000000002E-2</v>
      </c>
      <c r="BT94" s="53">
        <v>2.6800000000000001E-2</v>
      </c>
      <c r="BU94" s="53">
        <v>0.1421</v>
      </c>
      <c r="BV94" s="53">
        <v>5.4699999999999999E-2</v>
      </c>
      <c r="BW94" s="53">
        <v>0.27589999999999998</v>
      </c>
      <c r="BX94" s="54">
        <v>0.1051</v>
      </c>
      <c r="BY94" s="64">
        <f>+Fall_Hoy!B94</f>
        <v>0</v>
      </c>
      <c r="BZ94" s="61">
        <f>+Fall_Hoy!C94</f>
        <v>0</v>
      </c>
      <c r="CA94" s="61">
        <f>+Fall_Hoy!D94</f>
        <v>0</v>
      </c>
      <c r="CB94" s="61">
        <f>+Fall_Hoy!E94</f>
        <v>0</v>
      </c>
      <c r="CC94" s="61">
        <f>+Fall_Hoy!F94</f>
        <v>0</v>
      </c>
      <c r="CD94" s="61">
        <f>+Fall_Hoy!G94</f>
        <v>0</v>
      </c>
      <c r="CE94" s="61">
        <f>+Fall_Hoy!H94</f>
        <v>0</v>
      </c>
      <c r="CF94" s="61">
        <f>+Fall_Hoy!I94</f>
        <v>0</v>
      </c>
      <c r="CG94" s="61">
        <f>+Fall_Hoy!J94</f>
        <v>0</v>
      </c>
      <c r="CH94" s="61">
        <f>+Fall_Hoy!K94</f>
        <v>0</v>
      </c>
      <c r="CI94" s="61">
        <f>+Fall_Hoy!L94</f>
        <v>1</v>
      </c>
      <c r="CJ94" s="61">
        <f>+Fall_Hoy!M94</f>
        <v>0</v>
      </c>
      <c r="CK94" s="61">
        <f>+Fall_Hoy!N94</f>
        <v>2</v>
      </c>
      <c r="CL94" s="61">
        <f>+Fall_Hoy!O94</f>
        <v>0</v>
      </c>
      <c r="CM94" s="61">
        <f>+Fall_Hoy!P94</f>
        <v>1</v>
      </c>
      <c r="CN94" s="61">
        <f>+Fall_Hoy!Q94</f>
        <v>0</v>
      </c>
      <c r="CO94" s="61">
        <f>+Fall_Hoy!R94</f>
        <v>0</v>
      </c>
      <c r="CP94" s="61">
        <f>+Fall_Hoy!S94</f>
        <v>0</v>
      </c>
      <c r="CQ94" s="61">
        <f>+Fall_Hoy!T94</f>
        <v>0</v>
      </c>
      <c r="CR94" s="66">
        <f>+Fall_Hoy!U94</f>
        <v>0</v>
      </c>
      <c r="CS94" s="75">
        <f t="shared" si="184"/>
        <v>3.4677702393561015E-2</v>
      </c>
      <c r="CT94" s="76">
        <f t="shared" si="184"/>
        <v>9.6169938819557904E-3</v>
      </c>
      <c r="CU94" s="76">
        <f t="shared" si="185"/>
        <v>0.18530838529562729</v>
      </c>
      <c r="CV94" s="76">
        <f t="shared" si="185"/>
        <v>5.8705541674146343E-3</v>
      </c>
      <c r="CW94" s="76">
        <f t="shared" si="229"/>
        <v>2.9224139563732304E-2</v>
      </c>
      <c r="CX94" s="76">
        <f t="shared" si="126"/>
        <v>1.7734572430569924E-2</v>
      </c>
      <c r="CY94" s="76">
        <f t="shared" si="127"/>
        <v>2.6619334549307531E-2</v>
      </c>
      <c r="CZ94" s="76">
        <f t="shared" si="128"/>
        <v>3.1084809219508614E-2</v>
      </c>
      <c r="DA94" s="76">
        <f t="shared" si="129"/>
        <v>1.9246091776761749E-2</v>
      </c>
      <c r="DB94" s="76">
        <f t="shared" si="130"/>
        <v>2.5121062280711023E-2</v>
      </c>
      <c r="DC94" s="76">
        <f t="shared" si="131"/>
        <v>0.34492220550381836</v>
      </c>
      <c r="DD94" s="76">
        <f t="shared" si="132"/>
        <v>1.6784489893776403E-2</v>
      </c>
      <c r="DE94" s="76">
        <f t="shared" si="133"/>
        <v>0.18530838529562729</v>
      </c>
      <c r="DF94" s="76">
        <f t="shared" si="134"/>
        <v>5.8705541674146343E-3</v>
      </c>
      <c r="DG94" s="76">
        <f t="shared" si="135"/>
        <v>3.4677702393561015E-2</v>
      </c>
      <c r="DH94" s="76">
        <f t="shared" si="136"/>
        <v>9.6169938819557904E-3</v>
      </c>
      <c r="DI94" s="76">
        <f t="shared" si="137"/>
        <v>1.1757645983892121E-2</v>
      </c>
      <c r="DJ94" s="76">
        <f t="shared" si="138"/>
        <v>1.5667008760053582E-2</v>
      </c>
      <c r="DK94" s="76">
        <f t="shared" si="139"/>
        <v>0</v>
      </c>
      <c r="DL94" s="316">
        <f t="shared" si="140"/>
        <v>0</v>
      </c>
      <c r="DM94" s="85">
        <f>+'Cas_-14'!B93</f>
        <v>4</v>
      </c>
      <c r="DN94" s="62">
        <f>+'Cas_-14'!C93</f>
        <v>3</v>
      </c>
      <c r="DO94" s="62">
        <f>+'Cas_-14'!D93</f>
        <v>5</v>
      </c>
      <c r="DP94" s="62">
        <f>+'Cas_-14'!E93</f>
        <v>12</v>
      </c>
      <c r="DQ94" s="62">
        <f>+'Cas_-14'!F93</f>
        <v>20</v>
      </c>
      <c r="DR94" s="62">
        <f>+'Cas_-14'!G93</f>
        <v>11</v>
      </c>
      <c r="DS94" s="62">
        <f>+'Cas_-14'!H93</f>
        <v>22</v>
      </c>
      <c r="DT94" s="62">
        <f>+'Cas_-14'!I93</f>
        <v>26</v>
      </c>
      <c r="DU94" s="62">
        <f>+'Cas_-14'!J93</f>
        <v>16</v>
      </c>
      <c r="DV94" s="62">
        <f>+'Cas_-14'!K93</f>
        <v>20</v>
      </c>
      <c r="DW94" s="62">
        <f>+'Cas_-14'!L93</f>
        <v>12</v>
      </c>
      <c r="DX94" s="62">
        <f>+'Cas_-14'!M93</f>
        <v>12</v>
      </c>
      <c r="DY94" s="62">
        <f>+'Cas_-14'!N93</f>
        <v>9</v>
      </c>
      <c r="DZ94" s="62">
        <f>+'Cas_-14'!O93</f>
        <v>4</v>
      </c>
      <c r="EA94" s="62">
        <f>+'Cas_-14'!P93</f>
        <v>5</v>
      </c>
      <c r="EB94" s="62">
        <f>+'Cas_-14'!Q93</f>
        <v>5</v>
      </c>
      <c r="EC94" s="62">
        <f>+'Cas_-14'!R93</f>
        <v>2</v>
      </c>
      <c r="ED94" s="62">
        <f>+'Cas_-14'!S93</f>
        <v>5</v>
      </c>
      <c r="EE94" s="62">
        <f>+'Cas_-14'!T93</f>
        <v>0</v>
      </c>
      <c r="EF94" s="86">
        <f>+'Cas_-14'!U93</f>
        <v>0</v>
      </c>
      <c r="EG94" s="201">
        <f t="shared" si="233"/>
        <v>4.2811945550616185E-3</v>
      </c>
      <c r="EH94" s="90">
        <f t="shared" si="233"/>
        <v>3.3561785629978185E-3</v>
      </c>
      <c r="EI94" s="90">
        <f t="shared" si="233"/>
        <v>5.3931388098883036E-3</v>
      </c>
      <c r="EJ94" s="90">
        <f t="shared" si="233"/>
        <v>1.5059398734388897E-2</v>
      </c>
      <c r="EK94" s="90">
        <f t="shared" si="233"/>
        <v>2.9224139563732304E-2</v>
      </c>
      <c r="EL94" s="90">
        <f t="shared" si="233"/>
        <v>1.7734572430569924E-2</v>
      </c>
      <c r="EM94" s="90">
        <f t="shared" si="233"/>
        <v>2.6619334549307531E-2</v>
      </c>
      <c r="EN94" s="90">
        <f t="shared" si="233"/>
        <v>3.1084809219508614E-2</v>
      </c>
      <c r="EO94" s="90">
        <f t="shared" si="233"/>
        <v>1.9246091776761749E-2</v>
      </c>
      <c r="EP94" s="90">
        <f t="shared" si="233"/>
        <v>2.5121062280711023E-2</v>
      </c>
      <c r="EQ94" s="90">
        <f t="shared" si="233"/>
        <v>1.5728452570974116E-2</v>
      </c>
      <c r="ER94" s="90">
        <f t="shared" si="233"/>
        <v>1.6784489893776403E-2</v>
      </c>
      <c r="ES94" s="90">
        <f t="shared" si="233"/>
        <v>1.350898128805123E-2</v>
      </c>
      <c r="ET94" s="90">
        <f t="shared" si="232"/>
        <v>5.8705541674146343E-3</v>
      </c>
      <c r="EU94" s="90">
        <f t="shared" si="232"/>
        <v>1.059403808123289E-2</v>
      </c>
      <c r="EV94" s="90">
        <f t="shared" si="232"/>
        <v>9.6169938819557904E-3</v>
      </c>
      <c r="EW94" s="90">
        <f t="shared" si="230"/>
        <v>1.1757645983892121E-2</v>
      </c>
      <c r="EX94" s="90">
        <f t="shared" si="230"/>
        <v>1.5667008760053582E-2</v>
      </c>
      <c r="EY94" s="90">
        <f t="shared" si="230"/>
        <v>0</v>
      </c>
      <c r="EZ94" s="99">
        <f t="shared" si="230"/>
        <v>0</v>
      </c>
      <c r="FA94" s="119">
        <f t="shared" si="200"/>
        <v>3.2733224222585924</v>
      </c>
      <c r="FB94" s="120">
        <f t="shared" si="200"/>
        <v>1</v>
      </c>
      <c r="FC94" s="120">
        <f t="shared" si="219"/>
        <v>13.717421124828531</v>
      </c>
      <c r="FD94" s="120">
        <f t="shared" si="219"/>
        <v>1</v>
      </c>
      <c r="FE94" s="120">
        <f t="shared" si="235"/>
        <v>1</v>
      </c>
      <c r="FF94" s="120">
        <f t="shared" si="235"/>
        <v>1</v>
      </c>
      <c r="FG94" s="120">
        <f t="shared" si="235"/>
        <v>1</v>
      </c>
      <c r="FH94" s="120">
        <f t="shared" si="235"/>
        <v>1</v>
      </c>
      <c r="FI94" s="120">
        <f t="shared" si="235"/>
        <v>1</v>
      </c>
      <c r="FJ94" s="120">
        <f t="shared" si="235"/>
        <v>1</v>
      </c>
      <c r="FK94" s="120">
        <f t="shared" si="235"/>
        <v>21.92982456140351</v>
      </c>
      <c r="FL94" s="120">
        <f t="shared" si="235"/>
        <v>1</v>
      </c>
      <c r="FM94" s="120">
        <f t="shared" si="235"/>
        <v>13.717421124828531</v>
      </c>
      <c r="FN94" s="120">
        <f t="shared" si="235"/>
        <v>1</v>
      </c>
      <c r="FO94" s="120">
        <f t="shared" si="235"/>
        <v>3.2733224222585924</v>
      </c>
      <c r="FP94" s="120">
        <f t="shared" si="235"/>
        <v>1</v>
      </c>
      <c r="FQ94" s="120">
        <f t="shared" si="235"/>
        <v>1</v>
      </c>
      <c r="FR94" s="120">
        <f t="shared" si="235"/>
        <v>1</v>
      </c>
      <c r="FS94" s="120" t="e">
        <f t="shared" si="234"/>
        <v>#DIV/0!</v>
      </c>
      <c r="FT94" s="321" t="e">
        <f t="shared" si="234"/>
        <v>#DIV/0!</v>
      </c>
      <c r="FU94" s="85">
        <f>+Cas_Hoy!B93</f>
        <v>4</v>
      </c>
      <c r="FV94" s="62">
        <f>+Cas_Hoy!C93</f>
        <v>3</v>
      </c>
      <c r="FW94" s="62">
        <f>+Cas_Hoy!D93</f>
        <v>5</v>
      </c>
      <c r="FX94" s="62">
        <f>+Cas_Hoy!E93</f>
        <v>13</v>
      </c>
      <c r="FY94" s="62">
        <f>+Cas_Hoy!F93</f>
        <v>20</v>
      </c>
      <c r="FZ94" s="62">
        <f>+Cas_Hoy!G93</f>
        <v>12</v>
      </c>
      <c r="GA94" s="62">
        <f>+Cas_Hoy!H93</f>
        <v>23</v>
      </c>
      <c r="GB94" s="62">
        <f>+Cas_Hoy!I93</f>
        <v>30</v>
      </c>
      <c r="GC94" s="62">
        <f>+Cas_Hoy!J93</f>
        <v>19</v>
      </c>
      <c r="GD94" s="62">
        <f>+Cas_Hoy!K93</f>
        <v>21</v>
      </c>
      <c r="GE94" s="62">
        <f>+Cas_Hoy!L93</f>
        <v>13</v>
      </c>
      <c r="GF94" s="62">
        <f>+Cas_Hoy!M93</f>
        <v>13</v>
      </c>
      <c r="GG94" s="62">
        <f>+Cas_Hoy!N93</f>
        <v>11</v>
      </c>
      <c r="GH94" s="62">
        <f>+Cas_Hoy!O93</f>
        <v>4</v>
      </c>
      <c r="GI94" s="62">
        <f>+Cas_Hoy!P93</f>
        <v>5</v>
      </c>
      <c r="GJ94" s="62">
        <f>+Cas_Hoy!Q93</f>
        <v>5</v>
      </c>
      <c r="GK94" s="62">
        <f>+Cas_Hoy!R93</f>
        <v>2</v>
      </c>
      <c r="GL94" s="62">
        <f>+Cas_Hoy!S93</f>
        <v>5</v>
      </c>
      <c r="GM94" s="62">
        <f>+Cas_Hoy!T93</f>
        <v>0</v>
      </c>
      <c r="GN94" s="590">
        <f>+Cas_Hoy!U93</f>
        <v>0</v>
      </c>
      <c r="GO94" s="543">
        <f t="shared" si="220"/>
        <v>3.4677702393561015E-2</v>
      </c>
      <c r="GP94" s="112">
        <f t="shared" si="220"/>
        <v>9.6169938819557904E-3</v>
      </c>
      <c r="GQ94" s="112">
        <f t="shared" si="221"/>
        <v>0.22648802647243335</v>
      </c>
      <c r="GR94" s="112">
        <f t="shared" si="221"/>
        <v>5.8705541674146343E-3</v>
      </c>
      <c r="GS94" s="323">
        <f t="shared" si="227"/>
        <v>2.9224139563732304E-2</v>
      </c>
      <c r="GT94" s="323">
        <f t="shared" si="227"/>
        <v>1.9346806287894463E-2</v>
      </c>
      <c r="GU94" s="323">
        <f t="shared" si="227"/>
        <v>2.7829304301548785E-2</v>
      </c>
      <c r="GV94" s="323">
        <f t="shared" si="227"/>
        <v>3.5867087560971476E-2</v>
      </c>
      <c r="GW94" s="323">
        <f t="shared" si="227"/>
        <v>2.2854733984904577E-2</v>
      </c>
      <c r="GX94" s="323">
        <f t="shared" si="227"/>
        <v>2.6377115394746575E-2</v>
      </c>
      <c r="GY94" s="323">
        <f t="shared" si="227"/>
        <v>0.37366572262913661</v>
      </c>
      <c r="GZ94" s="323">
        <f t="shared" si="227"/>
        <v>1.8183197384924438E-2</v>
      </c>
      <c r="HA94" s="323">
        <f t="shared" si="227"/>
        <v>0.22648802647243335</v>
      </c>
      <c r="HB94" s="323">
        <f t="shared" si="225"/>
        <v>5.8705541674146343E-3</v>
      </c>
      <c r="HC94" s="323">
        <f t="shared" si="222"/>
        <v>3.4677702393561015E-2</v>
      </c>
      <c r="HD94" s="323">
        <f t="shared" si="222"/>
        <v>9.6169938819557904E-3</v>
      </c>
      <c r="HE94" s="323">
        <f t="shared" si="222"/>
        <v>1.1757645983892121E-2</v>
      </c>
      <c r="HF94" s="323">
        <f t="shared" si="222"/>
        <v>1.5667008760053582E-2</v>
      </c>
      <c r="HG94" s="323" t="e">
        <f t="shared" si="222"/>
        <v>#DIV/0!</v>
      </c>
      <c r="HH94" s="327" t="e">
        <f t="shared" si="222"/>
        <v>#DIV/0!</v>
      </c>
      <c r="HI94" s="241">
        <f>+CyF_Tot!B93</f>
        <v>0</v>
      </c>
      <c r="HJ94" s="149">
        <f>+CyF_Tot!C93</f>
        <v>196</v>
      </c>
      <c r="HK94" s="149">
        <f>+CyF_Tot!D93</f>
        <v>203</v>
      </c>
      <c r="HL94" s="149">
        <f>+CyF_Tot!E93</f>
        <v>211</v>
      </c>
      <c r="HM94" s="149">
        <f>+CyF_Tot!F93</f>
        <v>0</v>
      </c>
      <c r="HN94" s="149">
        <f>+CyF_Tot!G93</f>
        <v>3</v>
      </c>
      <c r="HO94" s="149">
        <f>+CyF_Tot!H93</f>
        <v>4</v>
      </c>
      <c r="HP94" s="557">
        <f>+CyF_Tot!I93</f>
        <v>4</v>
      </c>
      <c r="HQ94" s="93">
        <f t="shared" si="226"/>
        <v>7.4246556688665991E-2</v>
      </c>
      <c r="HR94" s="90">
        <f t="shared" si="226"/>
        <v>7.1032563135660517E-2</v>
      </c>
      <c r="HS94" s="90">
        <f t="shared" si="226"/>
        <v>7.3673227556462106E-2</v>
      </c>
      <c r="HT94" s="90">
        <f t="shared" si="224"/>
        <v>6.3322040906267835E-2</v>
      </c>
      <c r="HU94" s="90">
        <f t="shared" si="224"/>
        <v>5.4383800339850831E-2</v>
      </c>
      <c r="HV94" s="90">
        <f t="shared" si="224"/>
        <v>4.9289368410094951E-2</v>
      </c>
      <c r="HW94" s="90">
        <f t="shared" si="224"/>
        <v>6.5676012486842072E-2</v>
      </c>
      <c r="HX94" s="90">
        <f t="shared" si="224"/>
        <v>6.6467054305826612E-2</v>
      </c>
      <c r="HY94" s="90">
        <f t="shared" si="224"/>
        <v>6.6063065252840183E-2</v>
      </c>
      <c r="HZ94" s="90">
        <f t="shared" si="224"/>
        <v>6.3266423743485456E-2</v>
      </c>
      <c r="IA94" s="90">
        <f t="shared" si="224"/>
        <v>6.0628460325624557E-2</v>
      </c>
      <c r="IB94" s="90">
        <f t="shared" si="223"/>
        <v>5.6813872135390797E-2</v>
      </c>
      <c r="IC94" s="90">
        <f t="shared" si="223"/>
        <v>5.2942104349842561E-2</v>
      </c>
      <c r="ID94" s="90">
        <f t="shared" si="223"/>
        <v>5.4145476757874199E-2</v>
      </c>
      <c r="IE94" s="90">
        <f t="shared" si="223"/>
        <v>3.7505051401348993E-2</v>
      </c>
      <c r="IF94" s="90">
        <f t="shared" si="223"/>
        <v>4.1315399350517625E-2</v>
      </c>
      <c r="IG94" s="90">
        <f t="shared" si="223"/>
        <v>1.3517329687552322E-2</v>
      </c>
      <c r="IH94" s="90">
        <f t="shared" si="223"/>
        <v>2.5360931934726851E-2</v>
      </c>
      <c r="II94" s="90">
        <f t="shared" si="223"/>
        <v>2.0795891827003581E-3</v>
      </c>
      <c r="IJ94" s="673">
        <f t="shared" si="223"/>
        <v>8.2716876613368861E-3</v>
      </c>
      <c r="IK94" s="686"/>
      <c r="IL94" s="687"/>
      <c r="IM94" s="687"/>
      <c r="IN94" s="687"/>
      <c r="IO94" s="687"/>
      <c r="IP94" s="687"/>
      <c r="IQ94" s="687"/>
      <c r="IR94" s="687"/>
      <c r="IS94" s="687"/>
      <c r="IT94" s="687"/>
      <c r="IU94" s="687"/>
      <c r="IV94" s="687"/>
      <c r="IW94" s="687"/>
      <c r="IX94" s="687"/>
      <c r="IY94" s="687"/>
      <c r="IZ94" s="687"/>
      <c r="JA94" s="687"/>
      <c r="JB94" s="687"/>
      <c r="JC94" s="687"/>
      <c r="JD94" s="688"/>
      <c r="JF94" s="624">
        <f t="shared" si="231"/>
        <v>0</v>
      </c>
      <c r="JG94" s="625">
        <f t="shared" si="231"/>
        <v>0</v>
      </c>
      <c r="JH94" s="625">
        <f t="shared" si="231"/>
        <v>0</v>
      </c>
      <c r="JI94" s="625">
        <f t="shared" si="231"/>
        <v>0</v>
      </c>
      <c r="JJ94" s="625">
        <f t="shared" si="231"/>
        <v>0</v>
      </c>
      <c r="JK94" s="625">
        <f t="shared" si="231"/>
        <v>0</v>
      </c>
      <c r="JL94" s="625">
        <f t="shared" si="231"/>
        <v>0</v>
      </c>
      <c r="JM94" s="625">
        <f t="shared" si="231"/>
        <v>0</v>
      </c>
      <c r="JN94" s="625">
        <f t="shared" si="231"/>
        <v>0</v>
      </c>
      <c r="JO94" s="625">
        <f t="shared" si="231"/>
        <v>0</v>
      </c>
      <c r="JP94" s="625">
        <f t="shared" si="231"/>
        <v>1310.7043809145098</v>
      </c>
      <c r="JQ94" s="625">
        <f t="shared" si="231"/>
        <v>0</v>
      </c>
      <c r="JR94" s="625">
        <f t="shared" si="231"/>
        <v>3001.9958417891621</v>
      </c>
      <c r="JS94" s="625">
        <f t="shared" si="231"/>
        <v>0</v>
      </c>
      <c r="JT94" s="625">
        <f t="shared" si="231"/>
        <v>2118.8076162465782</v>
      </c>
      <c r="JU94" s="625">
        <f t="shared" si="228"/>
        <v>0</v>
      </c>
      <c r="JV94" s="625">
        <f t="shared" si="209"/>
        <v>0</v>
      </c>
      <c r="JW94" s="625">
        <f t="shared" si="209"/>
        <v>0</v>
      </c>
      <c r="JX94" s="625">
        <f t="shared" si="209"/>
        <v>0</v>
      </c>
      <c r="JY94" s="626">
        <f t="shared" si="209"/>
        <v>0</v>
      </c>
      <c r="JZ94" s="642">
        <f t="shared" si="210"/>
        <v>0</v>
      </c>
      <c r="KA94" s="625">
        <f t="shared" si="210"/>
        <v>0</v>
      </c>
      <c r="KB94" s="625">
        <f t="shared" si="211"/>
        <v>413.09458631174948</v>
      </c>
      <c r="KC94" s="625">
        <f t="shared" si="211"/>
        <v>0</v>
      </c>
      <c r="KD94" s="625">
        <f t="shared" si="212"/>
        <v>2248.102654690751</v>
      </c>
      <c r="KE94" s="645">
        <f t="shared" si="212"/>
        <v>0</v>
      </c>
      <c r="KF94" s="624">
        <f t="shared" si="195"/>
        <v>0</v>
      </c>
      <c r="KG94" s="625">
        <f t="shared" si="196"/>
        <v>209.7198896667941</v>
      </c>
      <c r="KH94" s="626">
        <f t="shared" si="197"/>
        <v>1013.86590556445</v>
      </c>
    </row>
    <row r="95" spans="1:294" s="649" customFormat="1" ht="14.4">
      <c r="A95" s="510" t="s">
        <v>105</v>
      </c>
      <c r="B95" s="538">
        <v>10262</v>
      </c>
      <c r="C95" s="526">
        <f t="shared" si="198"/>
        <v>724</v>
      </c>
      <c r="D95" s="517">
        <f t="shared" si="199"/>
        <v>21</v>
      </c>
      <c r="E95" s="495">
        <f t="shared" si="217"/>
        <v>9.2410287049286572E-3</v>
      </c>
      <c r="F95" s="208">
        <f t="shared" si="161"/>
        <v>6.5581757941921656E-2</v>
      </c>
      <c r="G95" s="30">
        <f t="shared" si="162"/>
        <v>3.3766333942021221</v>
      </c>
      <c r="H95" s="29">
        <f t="shared" si="163"/>
        <v>0.22144555391717291</v>
      </c>
      <c r="I95" s="33">
        <f t="shared" si="164"/>
        <v>0.23822671773556192</v>
      </c>
      <c r="J95" s="353">
        <f t="shared" si="165"/>
        <v>0.27213290444722427</v>
      </c>
      <c r="K95" s="581">
        <f t="shared" si="202"/>
        <v>7.5197989176802559E-3</v>
      </c>
      <c r="L95" s="354">
        <f t="shared" si="218"/>
        <v>4.1495213453750601</v>
      </c>
      <c r="M95" s="355">
        <f t="shared" si="166"/>
        <v>0.29275516020771231</v>
      </c>
      <c r="N95" s="826"/>
      <c r="O95" s="364" t="s">
        <v>226</v>
      </c>
      <c r="P95" s="20" t="s">
        <v>228</v>
      </c>
      <c r="Q95" s="20"/>
      <c r="R95" s="20"/>
      <c r="S95" s="166">
        <f t="shared" si="167"/>
        <v>724</v>
      </c>
      <c r="T95" s="167">
        <f t="shared" si="168"/>
        <v>7055.154940557396</v>
      </c>
      <c r="U95" s="166">
        <f t="shared" si="169"/>
        <v>24</v>
      </c>
      <c r="V95" s="168">
        <f t="shared" si="170"/>
        <v>3.4285714285714287E-2</v>
      </c>
      <c r="W95" s="167">
        <f t="shared" si="171"/>
        <v>233.87253946599103</v>
      </c>
      <c r="X95" s="166">
        <f t="shared" si="172"/>
        <v>51</v>
      </c>
      <c r="Y95" s="168">
        <f t="shared" si="173"/>
        <v>7.5780089153046057E-2</v>
      </c>
      <c r="Z95" s="167">
        <f t="shared" si="174"/>
        <v>496.97914636523097</v>
      </c>
      <c r="AA95" s="166">
        <f t="shared" si="175"/>
        <v>21</v>
      </c>
      <c r="AB95" s="167">
        <f t="shared" si="176"/>
        <v>2046.3847203274215</v>
      </c>
      <c r="AC95" s="169">
        <f t="shared" si="177"/>
        <v>2.9005524861878452E-2</v>
      </c>
      <c r="AD95" s="166">
        <f t="shared" si="178"/>
        <v>0</v>
      </c>
      <c r="AE95" s="168">
        <f t="shared" si="179"/>
        <v>0</v>
      </c>
      <c r="AF95" s="167">
        <f t="shared" si="180"/>
        <v>0</v>
      </c>
      <c r="AG95" s="166">
        <f t="shared" si="181"/>
        <v>0</v>
      </c>
      <c r="AH95" s="168">
        <f t="shared" si="182"/>
        <v>0</v>
      </c>
      <c r="AI95" s="365">
        <f t="shared" si="183"/>
        <v>0</v>
      </c>
      <c r="AJ95" s="830"/>
      <c r="AK95" s="85">
        <v>862.34754836741695</v>
      </c>
      <c r="AL95" s="62">
        <v>743.34645511597967</v>
      </c>
      <c r="AM95" s="62">
        <v>801.36168984154131</v>
      </c>
      <c r="AN95" s="62">
        <v>726.41843524234582</v>
      </c>
      <c r="AO95" s="62">
        <v>567.4003749687854</v>
      </c>
      <c r="AP95" s="62">
        <v>550.44525959514567</v>
      </c>
      <c r="AQ95" s="62">
        <v>668.43455955082788</v>
      </c>
      <c r="AR95" s="62">
        <v>691.04488654844602</v>
      </c>
      <c r="AS95" s="62">
        <v>637.07912719117667</v>
      </c>
      <c r="AT95" s="62">
        <v>635.16348626848412</v>
      </c>
      <c r="AU95" s="62">
        <v>517.11562919370897</v>
      </c>
      <c r="AV95" s="62">
        <v>562.20478204428241</v>
      </c>
      <c r="AW95" s="62">
        <v>517.59889703064368</v>
      </c>
      <c r="AX95" s="62">
        <v>538.85192354487253</v>
      </c>
      <c r="AY95" s="62">
        <v>377.871697577585</v>
      </c>
      <c r="AZ95" s="62">
        <v>411.75566261921148</v>
      </c>
      <c r="BA95" s="62">
        <v>133.4071658112195</v>
      </c>
      <c r="BB95" s="62">
        <v>218.12782637993831</v>
      </c>
      <c r="BC95" s="62">
        <v>16.38333615225503</v>
      </c>
      <c r="BD95" s="86">
        <v>85.641377037259502</v>
      </c>
      <c r="BE95" s="258">
        <v>2.0000000000000002E-5</v>
      </c>
      <c r="BF95" s="43">
        <v>2.0000000000000002E-5</v>
      </c>
      <c r="BG95" s="53">
        <v>5.0000000000000002E-5</v>
      </c>
      <c r="BH95" s="53">
        <v>4.0000000000000003E-5</v>
      </c>
      <c r="BI95" s="53">
        <v>1.2518952302791728E-4</v>
      </c>
      <c r="BJ95" s="53">
        <v>1.2406223545552731E-4</v>
      </c>
      <c r="BK95" s="53">
        <v>3.4000000000000002E-4</v>
      </c>
      <c r="BL95" s="53">
        <v>1.8000000000000001E-4</v>
      </c>
      <c r="BM95" s="53">
        <v>8.9999999999999998E-4</v>
      </c>
      <c r="BN95" s="53">
        <v>5.0000000000000001E-4</v>
      </c>
      <c r="BO95" s="53">
        <v>3.8E-3</v>
      </c>
      <c r="BP95" s="53">
        <v>2E-3</v>
      </c>
      <c r="BQ95" s="53">
        <v>1.6199999999999999E-2</v>
      </c>
      <c r="BR95" s="53">
        <v>6.1999999999999998E-3</v>
      </c>
      <c r="BS95" s="53">
        <v>6.1100000000000002E-2</v>
      </c>
      <c r="BT95" s="53">
        <v>2.6800000000000001E-2</v>
      </c>
      <c r="BU95" s="53">
        <v>0.1421</v>
      </c>
      <c r="BV95" s="53">
        <v>5.4699999999999999E-2</v>
      </c>
      <c r="BW95" s="53">
        <v>0.27589999999999998</v>
      </c>
      <c r="BX95" s="54">
        <v>0.1051</v>
      </c>
      <c r="BY95" s="64">
        <f>+Fall_Hoy!B95</f>
        <v>0</v>
      </c>
      <c r="BZ95" s="61">
        <f>+Fall_Hoy!C95</f>
        <v>0</v>
      </c>
      <c r="CA95" s="61">
        <f>+Fall_Hoy!D95</f>
        <v>0</v>
      </c>
      <c r="CB95" s="61">
        <f>+Fall_Hoy!E95</f>
        <v>0</v>
      </c>
      <c r="CC95" s="61">
        <f>+Fall_Hoy!F95</f>
        <v>0</v>
      </c>
      <c r="CD95" s="61">
        <f>+Fall_Hoy!G95</f>
        <v>0</v>
      </c>
      <c r="CE95" s="61">
        <f>+Fall_Hoy!H95</f>
        <v>0</v>
      </c>
      <c r="CF95" s="61">
        <f>+Fall_Hoy!I95</f>
        <v>0</v>
      </c>
      <c r="CG95" s="61">
        <f>+Fall_Hoy!J95</f>
        <v>0</v>
      </c>
      <c r="CH95" s="61">
        <f>+Fall_Hoy!K95</f>
        <v>1</v>
      </c>
      <c r="CI95" s="61">
        <f>+Fall_Hoy!L95</f>
        <v>1</v>
      </c>
      <c r="CJ95" s="61">
        <f>+Fall_Hoy!M95</f>
        <v>4</v>
      </c>
      <c r="CK95" s="61">
        <f>+Fall_Hoy!N95</f>
        <v>2</v>
      </c>
      <c r="CL95" s="61">
        <f>+Fall_Hoy!O95</f>
        <v>3</v>
      </c>
      <c r="CM95" s="61">
        <f>+Fall_Hoy!P95</f>
        <v>1</v>
      </c>
      <c r="CN95" s="61">
        <f>+Fall_Hoy!Q95</f>
        <v>0</v>
      </c>
      <c r="CO95" s="61">
        <f>+Fall_Hoy!R95</f>
        <v>4</v>
      </c>
      <c r="CP95" s="61">
        <f>+Fall_Hoy!S95</f>
        <v>2</v>
      </c>
      <c r="CQ95" s="61">
        <f>+Fall_Hoy!T95</f>
        <v>0</v>
      </c>
      <c r="CR95" s="66">
        <f>+Fall_Hoy!U95</f>
        <v>3</v>
      </c>
      <c r="CS95" s="75">
        <f t="shared" si="184"/>
        <v>4.3312616997287952E-2</v>
      </c>
      <c r="CT95" s="76">
        <f t="shared" si="184"/>
        <v>2.4286247665397439E-2</v>
      </c>
      <c r="CU95" s="76">
        <f t="shared" si="185"/>
        <v>0.23851826352741959</v>
      </c>
      <c r="CV95" s="76">
        <f t="shared" si="185"/>
        <v>0.7</v>
      </c>
      <c r="CW95" s="76">
        <f t="shared" si="229"/>
        <v>0.13570664278153857</v>
      </c>
      <c r="CX95" s="76">
        <f t="shared" si="126"/>
        <v>0.12353635318798863</v>
      </c>
      <c r="CY95" s="76">
        <f t="shared" si="127"/>
        <v>7.9289736358955976E-2</v>
      </c>
      <c r="CZ95" s="76">
        <f t="shared" si="128"/>
        <v>9.2613376129096425E-2</v>
      </c>
      <c r="DA95" s="76">
        <f t="shared" si="129"/>
        <v>8.4761841496959783E-2</v>
      </c>
      <c r="DB95" s="76">
        <f t="shared" si="130"/>
        <v>0.7</v>
      </c>
      <c r="DC95" s="76">
        <f t="shared" si="131"/>
        <v>0.5088956509536563</v>
      </c>
      <c r="DD95" s="76">
        <f t="shared" si="132"/>
        <v>0.7</v>
      </c>
      <c r="DE95" s="76">
        <f t="shared" si="133"/>
        <v>0.23851826352741959</v>
      </c>
      <c r="DF95" s="76">
        <f t="shared" si="134"/>
        <v>0.7</v>
      </c>
      <c r="DG95" s="76">
        <f t="shared" si="135"/>
        <v>4.3312616997287952E-2</v>
      </c>
      <c r="DH95" s="76">
        <f t="shared" si="136"/>
        <v>2.4286247665397439E-2</v>
      </c>
      <c r="DI95" s="76">
        <f t="shared" si="137"/>
        <v>0.21100208927757405</v>
      </c>
      <c r="DJ95" s="76">
        <f t="shared" si="138"/>
        <v>0.1676222236511124</v>
      </c>
      <c r="DK95" s="76">
        <f t="shared" si="139"/>
        <v>0</v>
      </c>
      <c r="DL95" s="316">
        <f t="shared" si="140"/>
        <v>0.33329968018994621</v>
      </c>
      <c r="DM95" s="85">
        <f>+'Cas_-14'!B94</f>
        <v>9</v>
      </c>
      <c r="DN95" s="62">
        <f>+'Cas_-14'!C94</f>
        <v>10</v>
      </c>
      <c r="DO95" s="62">
        <f>+'Cas_-14'!D94</f>
        <v>26</v>
      </c>
      <c r="DP95" s="62">
        <f>+'Cas_-14'!E94</f>
        <v>32</v>
      </c>
      <c r="DQ95" s="62">
        <f>+'Cas_-14'!F94</f>
        <v>77</v>
      </c>
      <c r="DR95" s="62">
        <f>+'Cas_-14'!G94</f>
        <v>68</v>
      </c>
      <c r="DS95" s="62">
        <f>+'Cas_-14'!H94</f>
        <v>53</v>
      </c>
      <c r="DT95" s="62">
        <f>+'Cas_-14'!I94</f>
        <v>64</v>
      </c>
      <c r="DU95" s="62">
        <f>+'Cas_-14'!J94</f>
        <v>54</v>
      </c>
      <c r="DV95" s="62">
        <f>+'Cas_-14'!K94</f>
        <v>68</v>
      </c>
      <c r="DW95" s="62">
        <f>+'Cas_-14'!L94</f>
        <v>42</v>
      </c>
      <c r="DX95" s="62">
        <f>+'Cas_-14'!M94</f>
        <v>54</v>
      </c>
      <c r="DY95" s="62">
        <f>+'Cas_-14'!N94</f>
        <v>28</v>
      </c>
      <c r="DZ95" s="62">
        <f>+'Cas_-14'!O94</f>
        <v>26</v>
      </c>
      <c r="EA95" s="62">
        <f>+'Cas_-14'!P94</f>
        <v>17</v>
      </c>
      <c r="EB95" s="62">
        <f>+'Cas_-14'!Q94</f>
        <v>10</v>
      </c>
      <c r="EC95" s="62">
        <f>+'Cas_-14'!R94</f>
        <v>10</v>
      </c>
      <c r="ED95" s="62">
        <f>+'Cas_-14'!S94</f>
        <v>11</v>
      </c>
      <c r="EE95" s="62">
        <f>+'Cas_-14'!T94</f>
        <v>0</v>
      </c>
      <c r="EF95" s="86">
        <f>+'Cas_-14'!U94</f>
        <v>8</v>
      </c>
      <c r="EG95" s="201">
        <f t="shared" si="233"/>
        <v>1.0436627340146859E-2</v>
      </c>
      <c r="EH95" s="91">
        <f t="shared" si="233"/>
        <v>1.3452677323173302E-2</v>
      </c>
      <c r="EI95" s="91">
        <f t="shared" si="233"/>
        <v>3.2444775348745652E-2</v>
      </c>
      <c r="EJ95" s="91">
        <f t="shared" si="233"/>
        <v>4.4051745450711534E-2</v>
      </c>
      <c r="EK95" s="91">
        <f t="shared" si="233"/>
        <v>0.13570664278153857</v>
      </c>
      <c r="EL95" s="91">
        <f t="shared" si="233"/>
        <v>0.12353635318798863</v>
      </c>
      <c r="EM95" s="91">
        <f t="shared" si="233"/>
        <v>7.9289736358955976E-2</v>
      </c>
      <c r="EN95" s="91">
        <f t="shared" si="233"/>
        <v>9.2613376129096425E-2</v>
      </c>
      <c r="EO95" s="91">
        <f t="shared" si="233"/>
        <v>8.4761841496959783E-2</v>
      </c>
      <c r="EP95" s="91">
        <f t="shared" si="233"/>
        <v>0.10705905089017718</v>
      </c>
      <c r="EQ95" s="91">
        <f t="shared" si="233"/>
        <v>8.1219745892203557E-2</v>
      </c>
      <c r="ER95" s="91">
        <f t="shared" si="233"/>
        <v>9.6050410321388294E-2</v>
      </c>
      <c r="ES95" s="91">
        <f t="shared" si="233"/>
        <v>5.4095942168018767E-2</v>
      </c>
      <c r="ET95" s="91">
        <f t="shared" si="232"/>
        <v>4.8250732462746547E-2</v>
      </c>
      <c r="EU95" s="91">
        <f t="shared" si="232"/>
        <v>4.4988815275082999E-2</v>
      </c>
      <c r="EV95" s="91">
        <f t="shared" si="232"/>
        <v>2.4286247665397439E-2</v>
      </c>
      <c r="EW95" s="91">
        <f t="shared" si="230"/>
        <v>7.4958492215858194E-2</v>
      </c>
      <c r="EX95" s="91">
        <f t="shared" si="230"/>
        <v>5.0429145985437157E-2</v>
      </c>
      <c r="EY95" s="91">
        <f t="shared" si="230"/>
        <v>0</v>
      </c>
      <c r="EZ95" s="100">
        <f t="shared" si="230"/>
        <v>9.341279036790226E-2</v>
      </c>
      <c r="FA95" s="119">
        <f t="shared" si="200"/>
        <v>0.9627418888995859</v>
      </c>
      <c r="FB95" s="120">
        <f t="shared" si="200"/>
        <v>1</v>
      </c>
      <c r="FC95" s="120">
        <f t="shared" si="219"/>
        <v>4.409171075837742</v>
      </c>
      <c r="FD95" s="120">
        <f t="shared" si="219"/>
        <v>14.507551787746566</v>
      </c>
      <c r="FE95" s="120">
        <f t="shared" si="235"/>
        <v>1</v>
      </c>
      <c r="FF95" s="120">
        <f t="shared" si="235"/>
        <v>1</v>
      </c>
      <c r="FG95" s="120">
        <f t="shared" si="235"/>
        <v>1</v>
      </c>
      <c r="FH95" s="120">
        <f t="shared" si="235"/>
        <v>1</v>
      </c>
      <c r="FI95" s="120">
        <f t="shared" si="235"/>
        <v>1</v>
      </c>
      <c r="FJ95" s="120">
        <f t="shared" si="235"/>
        <v>6.5384476527638071</v>
      </c>
      <c r="FK95" s="120">
        <f t="shared" si="235"/>
        <v>6.2656641604010019</v>
      </c>
      <c r="FL95" s="120">
        <f t="shared" si="235"/>
        <v>7.2878397672406976</v>
      </c>
      <c r="FM95" s="120">
        <f t="shared" si="235"/>
        <v>4.409171075837742</v>
      </c>
      <c r="FN95" s="120">
        <f t="shared" si="235"/>
        <v>14.507551787746566</v>
      </c>
      <c r="FO95" s="120">
        <f t="shared" si="235"/>
        <v>0.9627418888995859</v>
      </c>
      <c r="FP95" s="120">
        <f t="shared" si="235"/>
        <v>1</v>
      </c>
      <c r="FQ95" s="120">
        <f t="shared" si="235"/>
        <v>2.814919071076706</v>
      </c>
      <c r="FR95" s="120">
        <f t="shared" si="235"/>
        <v>3.323915572544458</v>
      </c>
      <c r="FS95" s="120" t="e">
        <f t="shared" si="234"/>
        <v>#DIV/0!</v>
      </c>
      <c r="FT95" s="321">
        <f t="shared" si="234"/>
        <v>3.5680304471931494</v>
      </c>
      <c r="FU95" s="85">
        <f>+Cas_Hoy!B94</f>
        <v>10</v>
      </c>
      <c r="FV95" s="62">
        <f>+Cas_Hoy!C94</f>
        <v>10</v>
      </c>
      <c r="FW95" s="62">
        <f>+Cas_Hoy!D94</f>
        <v>30</v>
      </c>
      <c r="FX95" s="62">
        <f>+Cas_Hoy!E94</f>
        <v>38</v>
      </c>
      <c r="FY95" s="62">
        <f>+Cas_Hoy!F94</f>
        <v>83</v>
      </c>
      <c r="FZ95" s="62">
        <f>+Cas_Hoy!G94</f>
        <v>76</v>
      </c>
      <c r="GA95" s="62">
        <f>+Cas_Hoy!H94</f>
        <v>58</v>
      </c>
      <c r="GB95" s="62">
        <f>+Cas_Hoy!I94</f>
        <v>70</v>
      </c>
      <c r="GC95" s="62">
        <f>+Cas_Hoy!J94</f>
        <v>54</v>
      </c>
      <c r="GD95" s="62">
        <f>+Cas_Hoy!K94</f>
        <v>71</v>
      </c>
      <c r="GE95" s="62">
        <f>+Cas_Hoy!L94</f>
        <v>47</v>
      </c>
      <c r="GF95" s="62">
        <f>+Cas_Hoy!M94</f>
        <v>58</v>
      </c>
      <c r="GG95" s="62">
        <f>+Cas_Hoy!N94</f>
        <v>29</v>
      </c>
      <c r="GH95" s="62">
        <f>+Cas_Hoy!O94</f>
        <v>27</v>
      </c>
      <c r="GI95" s="62">
        <f>+Cas_Hoy!P94</f>
        <v>18</v>
      </c>
      <c r="GJ95" s="62">
        <f>+Cas_Hoy!Q94</f>
        <v>10</v>
      </c>
      <c r="GK95" s="62">
        <f>+Cas_Hoy!R94</f>
        <v>10</v>
      </c>
      <c r="GL95" s="62">
        <f>+Cas_Hoy!S94</f>
        <v>11</v>
      </c>
      <c r="GM95" s="62">
        <f>+Cas_Hoy!T94</f>
        <v>0</v>
      </c>
      <c r="GN95" s="590">
        <f>+Cas_Hoy!U94</f>
        <v>8</v>
      </c>
      <c r="GO95" s="543">
        <f t="shared" si="220"/>
        <v>4.5860417997128415E-2</v>
      </c>
      <c r="GP95" s="112">
        <f t="shared" si="220"/>
        <v>2.4286247665397439E-2</v>
      </c>
      <c r="GQ95" s="112">
        <f t="shared" si="221"/>
        <v>0.24703677293911314</v>
      </c>
      <c r="GR95" s="112">
        <f t="shared" si="221"/>
        <v>0.7</v>
      </c>
      <c r="GS95" s="323">
        <f t="shared" si="227"/>
        <v>0.14628118637490523</v>
      </c>
      <c r="GT95" s="323">
        <f t="shared" si="227"/>
        <v>0.13807004179834023</v>
      </c>
      <c r="GU95" s="323">
        <f t="shared" si="227"/>
        <v>8.6769900166404651E-2</v>
      </c>
      <c r="GV95" s="323">
        <f t="shared" si="227"/>
        <v>0.10129588014119922</v>
      </c>
      <c r="GW95" s="323">
        <f t="shared" si="227"/>
        <v>8.4761841496959783E-2</v>
      </c>
      <c r="GX95" s="323">
        <f t="shared" si="227"/>
        <v>0.7</v>
      </c>
      <c r="GY95" s="323">
        <f t="shared" si="227"/>
        <v>0.5694784665433773</v>
      </c>
      <c r="GZ95" s="323">
        <f t="shared" si="227"/>
        <v>0.7</v>
      </c>
      <c r="HA95" s="323">
        <f t="shared" si="227"/>
        <v>0.24703677293911314</v>
      </c>
      <c r="HB95" s="323">
        <f t="shared" si="225"/>
        <v>0.7</v>
      </c>
      <c r="HC95" s="323">
        <f t="shared" si="222"/>
        <v>4.5860417997128415E-2</v>
      </c>
      <c r="HD95" s="323">
        <f t="shared" si="222"/>
        <v>2.4286247665397439E-2</v>
      </c>
      <c r="HE95" s="323">
        <f t="shared" si="222"/>
        <v>0.21100208927757402</v>
      </c>
      <c r="HF95" s="323">
        <f t="shared" si="222"/>
        <v>0.16762222365111243</v>
      </c>
      <c r="HG95" s="323" t="e">
        <f t="shared" si="222"/>
        <v>#DIV/0!</v>
      </c>
      <c r="HH95" s="327">
        <f t="shared" si="222"/>
        <v>0.33329968018994621</v>
      </c>
      <c r="HI95" s="241">
        <f>+CyF_Tot!B94</f>
        <v>0</v>
      </c>
      <c r="HJ95" s="149">
        <f>+CyF_Tot!C94</f>
        <v>673</v>
      </c>
      <c r="HK95" s="149">
        <f>+CyF_Tot!D94</f>
        <v>700</v>
      </c>
      <c r="HL95" s="149">
        <f>+CyF_Tot!E94</f>
        <v>724</v>
      </c>
      <c r="HM95" s="149">
        <f>+CyF_Tot!F94</f>
        <v>0</v>
      </c>
      <c r="HN95" s="149">
        <f>+CyF_Tot!G94</f>
        <v>21</v>
      </c>
      <c r="HO95" s="149">
        <f>+CyF_Tot!H94</f>
        <v>21</v>
      </c>
      <c r="HP95" s="557">
        <f>+CyF_Tot!I94</f>
        <v>21</v>
      </c>
      <c r="HQ95" s="93">
        <f t="shared" si="226"/>
        <v>8.4033087932899722E-2</v>
      </c>
      <c r="HR95" s="90">
        <f t="shared" si="226"/>
        <v>7.2436801317090196E-2</v>
      </c>
      <c r="HS95" s="90">
        <f t="shared" si="226"/>
        <v>7.8090205597499643E-2</v>
      </c>
      <c r="HT95" s="90">
        <f t="shared" si="224"/>
        <v>7.0787218402099575E-2</v>
      </c>
      <c r="HU95" s="90">
        <f t="shared" si="224"/>
        <v>5.5291402744960576E-2</v>
      </c>
      <c r="HV95" s="90">
        <f t="shared" si="224"/>
        <v>5.3639179457722244E-2</v>
      </c>
      <c r="HW95" s="90">
        <f t="shared" si="224"/>
        <v>6.5136869962076391E-2</v>
      </c>
      <c r="HX95" s="90">
        <f t="shared" si="224"/>
        <v>6.7340176042530314E-2</v>
      </c>
      <c r="HY95" s="90">
        <f t="shared" si="224"/>
        <v>6.2081380548740663E-2</v>
      </c>
      <c r="HZ95" s="90">
        <f t="shared" si="224"/>
        <v>6.1894707295701047E-2</v>
      </c>
      <c r="IA95" s="90">
        <f t="shared" si="224"/>
        <v>5.0391310582119368E-2</v>
      </c>
      <c r="IB95" s="90">
        <f t="shared" si="223"/>
        <v>5.4785108365258468E-2</v>
      </c>
      <c r="IC95" s="90">
        <f t="shared" si="223"/>
        <v>5.04384035305636E-2</v>
      </c>
      <c r="ID95" s="90">
        <f t="shared" si="223"/>
        <v>5.250944489815558E-2</v>
      </c>
      <c r="IE95" s="90">
        <f t="shared" si="223"/>
        <v>3.6822422293664489E-2</v>
      </c>
      <c r="IF95" s="90">
        <f t="shared" si="223"/>
        <v>4.0124309356773677E-2</v>
      </c>
      <c r="IG95" s="90">
        <f t="shared" si="223"/>
        <v>1.3000113604679351E-2</v>
      </c>
      <c r="IH95" s="90">
        <f t="shared" si="223"/>
        <v>2.1255878618197069E-2</v>
      </c>
      <c r="II95" s="90">
        <f t="shared" si="223"/>
        <v>1.596505179522026E-3</v>
      </c>
      <c r="IJ95" s="673">
        <f t="shared" si="223"/>
        <v>8.3454859712784549E-3</v>
      </c>
      <c r="IK95" s="686"/>
      <c r="IL95" s="687"/>
      <c r="IM95" s="687"/>
      <c r="IN95" s="687"/>
      <c r="IO95" s="687"/>
      <c r="IP95" s="687"/>
      <c r="IQ95" s="687"/>
      <c r="IR95" s="687"/>
      <c r="IS95" s="687"/>
      <c r="IT95" s="687"/>
      <c r="IU95" s="687"/>
      <c r="IV95" s="687"/>
      <c r="IW95" s="687"/>
      <c r="IX95" s="687"/>
      <c r="IY95" s="687"/>
      <c r="IZ95" s="687"/>
      <c r="JA95" s="687"/>
      <c r="JB95" s="687"/>
      <c r="JC95" s="687"/>
      <c r="JD95" s="688"/>
      <c r="JF95" s="624">
        <f t="shared" si="231"/>
        <v>0</v>
      </c>
      <c r="JG95" s="625">
        <f t="shared" si="231"/>
        <v>0</v>
      </c>
      <c r="JH95" s="625">
        <f t="shared" si="231"/>
        <v>0</v>
      </c>
      <c r="JI95" s="625">
        <f t="shared" si="231"/>
        <v>0</v>
      </c>
      <c r="JJ95" s="625">
        <f t="shared" si="231"/>
        <v>0</v>
      </c>
      <c r="JK95" s="625">
        <f t="shared" si="231"/>
        <v>0</v>
      </c>
      <c r="JL95" s="625">
        <f t="shared" si="231"/>
        <v>0</v>
      </c>
      <c r="JM95" s="625">
        <f t="shared" si="231"/>
        <v>0</v>
      </c>
      <c r="JN95" s="625">
        <f t="shared" si="231"/>
        <v>0</v>
      </c>
      <c r="JO95" s="625">
        <f t="shared" si="231"/>
        <v>1574.3978072084881</v>
      </c>
      <c r="JP95" s="625">
        <f t="shared" si="231"/>
        <v>1933.8034736238942</v>
      </c>
      <c r="JQ95" s="625">
        <f t="shared" si="231"/>
        <v>7114.8452089917255</v>
      </c>
      <c r="JR95" s="625">
        <f t="shared" si="231"/>
        <v>3863.9958691441975</v>
      </c>
      <c r="JS95" s="625">
        <f t="shared" si="231"/>
        <v>5567.3922072399855</v>
      </c>
      <c r="JT95" s="625">
        <f t="shared" si="231"/>
        <v>2646.4008985342944</v>
      </c>
      <c r="JU95" s="625">
        <f t="shared" si="228"/>
        <v>0</v>
      </c>
      <c r="JV95" s="625">
        <f t="shared" si="209"/>
        <v>29983.396886343278</v>
      </c>
      <c r="JW95" s="625">
        <f t="shared" si="209"/>
        <v>9168.9356337158479</v>
      </c>
      <c r="JX95" s="625">
        <f t="shared" si="209"/>
        <v>0</v>
      </c>
      <c r="JY95" s="626">
        <f t="shared" si="209"/>
        <v>35029.796387963346</v>
      </c>
      <c r="JZ95" s="642">
        <f t="shared" si="210"/>
        <v>0</v>
      </c>
      <c r="KA95" s="625">
        <f t="shared" si="210"/>
        <v>0</v>
      </c>
      <c r="KB95" s="625">
        <f t="shared" si="211"/>
        <v>548.65791483586077</v>
      </c>
      <c r="KC95" s="625">
        <f t="shared" si="211"/>
        <v>2647.7256775768815</v>
      </c>
      <c r="KD95" s="625">
        <f t="shared" si="212"/>
        <v>6696.8913537095486</v>
      </c>
      <c r="KE95" s="645">
        <f t="shared" si="212"/>
        <v>6377.6690277172984</v>
      </c>
      <c r="KF95" s="624">
        <f t="shared" si="195"/>
        <v>0</v>
      </c>
      <c r="KG95" s="625">
        <f t="shared" si="196"/>
        <v>1616.7963711586231</v>
      </c>
      <c r="KH95" s="626">
        <f t="shared" si="197"/>
        <v>6522.7660799645191</v>
      </c>
    </row>
    <row r="96" spans="1:294" s="649" customFormat="1" ht="14.4">
      <c r="A96" s="511" t="s">
        <v>106</v>
      </c>
      <c r="B96" s="539">
        <v>193583</v>
      </c>
      <c r="C96" s="527">
        <f t="shared" si="198"/>
        <v>15595</v>
      </c>
      <c r="D96" s="518">
        <f t="shared" si="199"/>
        <v>447</v>
      </c>
      <c r="E96" s="496">
        <f t="shared" si="217"/>
        <v>6.7754620189775881E-3</v>
      </c>
      <c r="F96" s="209">
        <f t="shared" si="161"/>
        <v>7.0786174405810434E-2</v>
      </c>
      <c r="G96" s="28">
        <f t="shared" si="162"/>
        <v>4.8145195027492296</v>
      </c>
      <c r="H96" s="27">
        <f t="shared" si="163"/>
        <v>0.3408014172017827</v>
      </c>
      <c r="I96" s="34">
        <f t="shared" si="164"/>
        <v>0.38785653515739626</v>
      </c>
      <c r="J96" s="340">
        <f t="shared" si="165"/>
        <v>0.53557388231024405</v>
      </c>
      <c r="K96" s="582">
        <f t="shared" si="202"/>
        <v>4.3114258079650332E-3</v>
      </c>
      <c r="L96" s="341">
        <f t="shared" si="218"/>
        <v>7.5660803370987351</v>
      </c>
      <c r="M96" s="342">
        <f t="shared" si="166"/>
        <v>0.60913077105780866</v>
      </c>
      <c r="N96" s="826"/>
      <c r="O96" s="366" t="s">
        <v>230</v>
      </c>
      <c r="P96" s="21" t="s">
        <v>244</v>
      </c>
      <c r="Q96" s="21" t="s">
        <v>232</v>
      </c>
      <c r="R96" s="21" t="s">
        <v>245</v>
      </c>
      <c r="S96" s="170">
        <f t="shared" si="167"/>
        <v>15595</v>
      </c>
      <c r="T96" s="171">
        <f t="shared" si="168"/>
        <v>8055.975989627188</v>
      </c>
      <c r="U96" s="170">
        <f t="shared" si="169"/>
        <v>804</v>
      </c>
      <c r="V96" s="172">
        <f t="shared" si="170"/>
        <v>5.4357379487526197E-2</v>
      </c>
      <c r="W96" s="171">
        <f t="shared" si="171"/>
        <v>415.32572591601536</v>
      </c>
      <c r="X96" s="170">
        <f t="shared" si="172"/>
        <v>1892</v>
      </c>
      <c r="Y96" s="172">
        <f t="shared" si="173"/>
        <v>0.13807195504634021</v>
      </c>
      <c r="Z96" s="171">
        <f t="shared" si="174"/>
        <v>977.35854904614553</v>
      </c>
      <c r="AA96" s="170">
        <f t="shared" si="175"/>
        <v>447</v>
      </c>
      <c r="AB96" s="171">
        <f t="shared" si="176"/>
        <v>2309.0870582644138</v>
      </c>
      <c r="AC96" s="173">
        <f t="shared" si="177"/>
        <v>2.8663033023404939E-2</v>
      </c>
      <c r="AD96" s="170">
        <f t="shared" si="178"/>
        <v>4</v>
      </c>
      <c r="AE96" s="172">
        <f t="shared" si="179"/>
        <v>9.0293453724604959E-3</v>
      </c>
      <c r="AF96" s="171">
        <f t="shared" si="180"/>
        <v>20.66297143860773</v>
      </c>
      <c r="AG96" s="170">
        <f t="shared" si="181"/>
        <v>26</v>
      </c>
      <c r="AH96" s="172">
        <f t="shared" si="182"/>
        <v>6.1757719714964368E-2</v>
      </c>
      <c r="AI96" s="367">
        <f t="shared" si="183"/>
        <v>134.30931435095025</v>
      </c>
      <c r="AJ96" s="830"/>
      <c r="AK96" s="85">
        <v>14656.678748751141</v>
      </c>
      <c r="AL96" s="62">
        <v>14178.951733354548</v>
      </c>
      <c r="AM96" s="62">
        <v>13631.164548749548</v>
      </c>
      <c r="AN96" s="62">
        <v>13521.259800535403</v>
      </c>
      <c r="AO96" s="62">
        <v>14500.055210107726</v>
      </c>
      <c r="AP96" s="62">
        <v>14261.05393943279</v>
      </c>
      <c r="AQ96" s="62">
        <v>13691.416765286809</v>
      </c>
      <c r="AR96" s="62">
        <v>13830.497298973167</v>
      </c>
      <c r="AS96" s="62">
        <v>12080.085508597396</v>
      </c>
      <c r="AT96" s="62">
        <v>13003.445514885141</v>
      </c>
      <c r="AU96" s="62">
        <v>9750.9054890796215</v>
      </c>
      <c r="AV96" s="62">
        <v>11265.485894617796</v>
      </c>
      <c r="AW96" s="62">
        <v>7992.0100185943629</v>
      </c>
      <c r="AX96" s="62">
        <v>9564.6272208911359</v>
      </c>
      <c r="AY96" s="62">
        <v>4894.1944244982133</v>
      </c>
      <c r="AZ96" s="62">
        <v>6817.1264711392432</v>
      </c>
      <c r="BA96" s="62">
        <v>1830.5470073192864</v>
      </c>
      <c r="BB96" s="62">
        <v>3248.0979542088671</v>
      </c>
      <c r="BC96" s="62">
        <v>133.94246395019164</v>
      </c>
      <c r="BD96" s="86">
        <v>731.45492400682303</v>
      </c>
      <c r="BE96" s="258">
        <v>2.0000000000000002E-5</v>
      </c>
      <c r="BF96" s="43">
        <v>2.0000000000000002E-5</v>
      </c>
      <c r="BG96" s="53">
        <v>5.0000000000000002E-5</v>
      </c>
      <c r="BH96" s="53">
        <v>4.0000000000000003E-5</v>
      </c>
      <c r="BI96" s="53">
        <v>1.2518952302791728E-4</v>
      </c>
      <c r="BJ96" s="53">
        <v>1.2406223545552731E-4</v>
      </c>
      <c r="BK96" s="53">
        <v>3.4000000000000002E-4</v>
      </c>
      <c r="BL96" s="53">
        <v>1.8000000000000001E-4</v>
      </c>
      <c r="BM96" s="53">
        <v>8.9999999999999998E-4</v>
      </c>
      <c r="BN96" s="53">
        <v>5.0000000000000001E-4</v>
      </c>
      <c r="BO96" s="53">
        <v>3.8E-3</v>
      </c>
      <c r="BP96" s="53">
        <v>2E-3</v>
      </c>
      <c r="BQ96" s="53">
        <v>1.6199999999999999E-2</v>
      </c>
      <c r="BR96" s="53">
        <v>6.1999999999999998E-3</v>
      </c>
      <c r="BS96" s="53">
        <v>6.1100000000000002E-2</v>
      </c>
      <c r="BT96" s="53">
        <v>2.6800000000000001E-2</v>
      </c>
      <c r="BU96" s="53">
        <v>0.1421</v>
      </c>
      <c r="BV96" s="53">
        <v>5.4699999999999999E-2</v>
      </c>
      <c r="BW96" s="53">
        <v>0.27589999999999998</v>
      </c>
      <c r="BX96" s="54">
        <v>0.1051</v>
      </c>
      <c r="BY96" s="64">
        <f>+Fall_Hoy!B96</f>
        <v>0</v>
      </c>
      <c r="BZ96" s="61">
        <f>+Fall_Hoy!C96</f>
        <v>0</v>
      </c>
      <c r="CA96" s="61">
        <f>+Fall_Hoy!D96</f>
        <v>0</v>
      </c>
      <c r="CB96" s="61">
        <f>+Fall_Hoy!E96</f>
        <v>0</v>
      </c>
      <c r="CC96" s="61">
        <f>+Fall_Hoy!F96</f>
        <v>2</v>
      </c>
      <c r="CD96" s="61">
        <f>+Fall_Hoy!G96</f>
        <v>1</v>
      </c>
      <c r="CE96" s="61">
        <f>+Fall_Hoy!H96</f>
        <v>3</v>
      </c>
      <c r="CF96" s="61">
        <f>+Fall_Hoy!I96</f>
        <v>3</v>
      </c>
      <c r="CG96" s="61">
        <f>+Fall_Hoy!J96</f>
        <v>11</v>
      </c>
      <c r="CH96" s="61">
        <f>+Fall_Hoy!K96</f>
        <v>8</v>
      </c>
      <c r="CI96" s="61">
        <f>+Fall_Hoy!L96</f>
        <v>26</v>
      </c>
      <c r="CJ96" s="61">
        <f>+Fall_Hoy!M96</f>
        <v>14</v>
      </c>
      <c r="CK96" s="61">
        <f>+Fall_Hoy!N96</f>
        <v>50</v>
      </c>
      <c r="CL96" s="61">
        <f>+Fall_Hoy!O96</f>
        <v>38</v>
      </c>
      <c r="CM96" s="61">
        <f>+Fall_Hoy!P96</f>
        <v>73</v>
      </c>
      <c r="CN96" s="61">
        <f>+Fall_Hoy!Q96</f>
        <v>51</v>
      </c>
      <c r="CO96" s="61">
        <f>+Fall_Hoy!R96</f>
        <v>57</v>
      </c>
      <c r="CP96" s="61">
        <f>+Fall_Hoy!S96</f>
        <v>60</v>
      </c>
      <c r="CQ96" s="61">
        <f>+Fall_Hoy!T96</f>
        <v>10</v>
      </c>
      <c r="CR96" s="66">
        <f>+Fall_Hoy!U96</f>
        <v>28</v>
      </c>
      <c r="CS96" s="75">
        <f t="shared" si="184"/>
        <v>0.24411835339926888</v>
      </c>
      <c r="CT96" s="76">
        <f t="shared" si="184"/>
        <v>0.27914768527227407</v>
      </c>
      <c r="CU96" s="76">
        <f t="shared" si="185"/>
        <v>0.38618817367664665</v>
      </c>
      <c r="CV96" s="76">
        <f t="shared" si="185"/>
        <v>0.64080200059208103</v>
      </c>
      <c r="CW96" s="76">
        <f t="shared" si="229"/>
        <v>0.7</v>
      </c>
      <c r="CX96" s="76">
        <f t="shared" si="126"/>
        <v>0.56520861799334077</v>
      </c>
      <c r="CY96" s="76">
        <f t="shared" si="127"/>
        <v>0.64445700273589401</v>
      </c>
      <c r="CZ96" s="76">
        <f t="shared" si="128"/>
        <v>0.7</v>
      </c>
      <c r="DA96" s="76">
        <f t="shared" si="129"/>
        <v>0.7</v>
      </c>
      <c r="DB96" s="76">
        <f t="shared" si="130"/>
        <v>0.7</v>
      </c>
      <c r="DC96" s="76">
        <f t="shared" si="131"/>
        <v>0.7</v>
      </c>
      <c r="DD96" s="76">
        <f t="shared" si="132"/>
        <v>0.62136689579846027</v>
      </c>
      <c r="DE96" s="76">
        <f t="shared" si="133"/>
        <v>0.38618817367664665</v>
      </c>
      <c r="DF96" s="76">
        <f t="shared" si="134"/>
        <v>0.64080200059208103</v>
      </c>
      <c r="DG96" s="76">
        <f t="shared" si="135"/>
        <v>0.24411835339926888</v>
      </c>
      <c r="DH96" s="76">
        <f t="shared" si="136"/>
        <v>0.27914768527227407</v>
      </c>
      <c r="DI96" s="76">
        <f t="shared" si="137"/>
        <v>0.21912901773325821</v>
      </c>
      <c r="DJ96" s="76">
        <f t="shared" si="138"/>
        <v>0.33770291241319378</v>
      </c>
      <c r="DK96" s="76">
        <f t="shared" si="139"/>
        <v>0.27060138541079515</v>
      </c>
      <c r="DL96" s="316">
        <f t="shared" si="140"/>
        <v>0.3642233189130919</v>
      </c>
      <c r="DM96" s="85">
        <f>+'Cas_-14'!B95</f>
        <v>119</v>
      </c>
      <c r="DN96" s="62">
        <f>+'Cas_-14'!C95</f>
        <v>95</v>
      </c>
      <c r="DO96" s="62">
        <f>+'Cas_-14'!D95</f>
        <v>354</v>
      </c>
      <c r="DP96" s="62">
        <f>+'Cas_-14'!E95</f>
        <v>398</v>
      </c>
      <c r="DQ96" s="62">
        <f>+'Cas_-14'!F95</f>
        <v>1469</v>
      </c>
      <c r="DR96" s="62">
        <f>+'Cas_-14'!G95</f>
        <v>1436</v>
      </c>
      <c r="DS96" s="62">
        <f>+'Cas_-14'!H95</f>
        <v>1715</v>
      </c>
      <c r="DT96" s="62">
        <f>+'Cas_-14'!I95</f>
        <v>1468</v>
      </c>
      <c r="DU96" s="62">
        <f>+'Cas_-14'!J95</f>
        <v>1410</v>
      </c>
      <c r="DV96" s="62">
        <f>+'Cas_-14'!K95</f>
        <v>1270</v>
      </c>
      <c r="DW96" s="62">
        <f>+'Cas_-14'!L95</f>
        <v>969</v>
      </c>
      <c r="DX96" s="62">
        <f>+'Cas_-14'!M95</f>
        <v>907</v>
      </c>
      <c r="DY96" s="62">
        <f>+'Cas_-14'!N95</f>
        <v>548</v>
      </c>
      <c r="DZ96" s="62">
        <f>+'Cas_-14'!O95</f>
        <v>512</v>
      </c>
      <c r="EA96" s="62">
        <f>+'Cas_-14'!P95</f>
        <v>303</v>
      </c>
      <c r="EB96" s="62">
        <f>+'Cas_-14'!Q95</f>
        <v>261</v>
      </c>
      <c r="EC96" s="62">
        <f>+'Cas_-14'!R95</f>
        <v>111</v>
      </c>
      <c r="ED96" s="62">
        <f>+'Cas_-14'!S95</f>
        <v>148</v>
      </c>
      <c r="EE96" s="62">
        <f>+'Cas_-14'!T95</f>
        <v>19</v>
      </c>
      <c r="EF96" s="86">
        <f>+'Cas_-14'!U95</f>
        <v>59</v>
      </c>
      <c r="EG96" s="201">
        <f t="shared" si="233"/>
        <v>8.1191654698810727E-3</v>
      </c>
      <c r="EH96" s="90">
        <f t="shared" si="233"/>
        <v>6.700072176458724E-3</v>
      </c>
      <c r="EI96" s="90">
        <f t="shared" si="233"/>
        <v>2.596990145148487E-2</v>
      </c>
      <c r="EJ96" s="90">
        <f t="shared" si="233"/>
        <v>2.9435127042247967E-2</v>
      </c>
      <c r="EK96" s="90">
        <f t="shared" si="233"/>
        <v>0.10130995908043072</v>
      </c>
      <c r="EL96" s="90">
        <f t="shared" si="233"/>
        <v>0.10069382011306764</v>
      </c>
      <c r="EM96" s="90">
        <f t="shared" si="233"/>
        <v>0.1252609594317666</v>
      </c>
      <c r="EN96" s="90">
        <f t="shared" si="233"/>
        <v>0.10614224262991544</v>
      </c>
      <c r="EO96" s="90">
        <f t="shared" si="233"/>
        <v>0.11672102809177162</v>
      </c>
      <c r="EP96" s="90">
        <f t="shared" si="233"/>
        <v>9.766642222218884E-2</v>
      </c>
      <c r="EQ96" s="90">
        <f t="shared" si="233"/>
        <v>9.9375386325425558E-2</v>
      </c>
      <c r="ER96" s="90">
        <f t="shared" si="233"/>
        <v>8.0511396355600492E-2</v>
      </c>
      <c r="ES96" s="90">
        <f t="shared" si="233"/>
        <v>6.856848261263597E-2</v>
      </c>
      <c r="ET96" s="90">
        <f t="shared" si="232"/>
        <v>5.353057554419742E-2</v>
      </c>
      <c r="EU96" s="90">
        <f t="shared" si="232"/>
        <v>6.1910086465571022E-2</v>
      </c>
      <c r="EV96" s="90">
        <f t="shared" si="232"/>
        <v>3.828592605769613E-2</v>
      </c>
      <c r="EW96" s="90">
        <f t="shared" si="230"/>
        <v>6.0637612449271142E-2</v>
      </c>
      <c r="EX96" s="90">
        <f t="shared" si="230"/>
        <v>4.5565128295537528E-2</v>
      </c>
      <c r="EY96" s="90">
        <f t="shared" si="230"/>
        <v>0.1418519522461929</v>
      </c>
      <c r="EZ96" s="99">
        <f t="shared" si="230"/>
        <v>8.0661156366006834E-2</v>
      </c>
      <c r="FA96" s="119">
        <f t="shared" si="200"/>
        <v>3.9431111687273472</v>
      </c>
      <c r="FB96" s="120">
        <f t="shared" si="200"/>
        <v>7.2911305541259219</v>
      </c>
      <c r="FC96" s="120">
        <f t="shared" si="219"/>
        <v>5.6321528340993057</v>
      </c>
      <c r="FD96" s="120">
        <f t="shared" si="219"/>
        <v>11.970766129032258</v>
      </c>
      <c r="FE96" s="120">
        <f t="shared" si="235"/>
        <v>6.9094885276211082</v>
      </c>
      <c r="FF96" s="120">
        <f t="shared" si="235"/>
        <v>5.613141078158284</v>
      </c>
      <c r="FG96" s="120">
        <f t="shared" si="235"/>
        <v>5.1449151089007028</v>
      </c>
      <c r="FH96" s="120">
        <f t="shared" si="235"/>
        <v>6.5949237801643159</v>
      </c>
      <c r="FI96" s="120">
        <f t="shared" si="235"/>
        <v>5.9972055716440975</v>
      </c>
      <c r="FJ96" s="120">
        <f t="shared" si="235"/>
        <v>7.1672534334012585</v>
      </c>
      <c r="FK96" s="120">
        <f t="shared" si="235"/>
        <v>7.0439977733289316</v>
      </c>
      <c r="FL96" s="120">
        <f t="shared" si="235"/>
        <v>7.7177508269018746</v>
      </c>
      <c r="FM96" s="120">
        <f t="shared" si="235"/>
        <v>5.6321528340993057</v>
      </c>
      <c r="FN96" s="120">
        <f t="shared" si="235"/>
        <v>11.970766129032258</v>
      </c>
      <c r="FO96" s="120">
        <f t="shared" si="235"/>
        <v>3.9431111687273472</v>
      </c>
      <c r="FP96" s="120">
        <f t="shared" si="235"/>
        <v>7.2911305541259219</v>
      </c>
      <c r="FQ96" s="120">
        <f t="shared" si="235"/>
        <v>3.6137474561119882</v>
      </c>
      <c r="FR96" s="120">
        <f t="shared" si="235"/>
        <v>7.4114333712139926</v>
      </c>
      <c r="FS96" s="120">
        <f t="shared" si="234"/>
        <v>1.9076324373819655</v>
      </c>
      <c r="FT96" s="321">
        <f t="shared" si="234"/>
        <v>4.5154735602896361</v>
      </c>
      <c r="FU96" s="85">
        <f>+Cas_Hoy!B95</f>
        <v>127</v>
      </c>
      <c r="FV96" s="62">
        <f>+Cas_Hoy!C95</f>
        <v>101</v>
      </c>
      <c r="FW96" s="62">
        <f>+Cas_Hoy!D95</f>
        <v>395</v>
      </c>
      <c r="FX96" s="62">
        <f>+Cas_Hoy!E95</f>
        <v>452</v>
      </c>
      <c r="FY96" s="62">
        <f>+Cas_Hoy!F95</f>
        <v>1685</v>
      </c>
      <c r="FZ96" s="62">
        <f>+Cas_Hoy!G95</f>
        <v>1622</v>
      </c>
      <c r="GA96" s="62">
        <f>+Cas_Hoy!H95</f>
        <v>1960</v>
      </c>
      <c r="GB96" s="62">
        <f>+Cas_Hoy!I95</f>
        <v>1671</v>
      </c>
      <c r="GC96" s="62">
        <f>+Cas_Hoy!J95</f>
        <v>1598</v>
      </c>
      <c r="GD96" s="62">
        <f>+Cas_Hoy!K95</f>
        <v>1445</v>
      </c>
      <c r="GE96" s="62">
        <f>+Cas_Hoy!L95</f>
        <v>1110</v>
      </c>
      <c r="GF96" s="62">
        <f>+Cas_Hoy!M95</f>
        <v>1036</v>
      </c>
      <c r="GG96" s="62">
        <f>+Cas_Hoy!N95</f>
        <v>648</v>
      </c>
      <c r="GH96" s="62">
        <f>+Cas_Hoy!O95</f>
        <v>606</v>
      </c>
      <c r="GI96" s="62">
        <f>+Cas_Hoy!P95</f>
        <v>337</v>
      </c>
      <c r="GJ96" s="62">
        <f>+Cas_Hoy!Q95</f>
        <v>300</v>
      </c>
      <c r="GK96" s="62">
        <f>+Cas_Hoy!R95</f>
        <v>122</v>
      </c>
      <c r="GL96" s="62">
        <f>+Cas_Hoy!S95</f>
        <v>158</v>
      </c>
      <c r="GM96" s="62">
        <f>+Cas_Hoy!T95</f>
        <v>19</v>
      </c>
      <c r="GN96" s="590">
        <f>+Cas_Hoy!U95</f>
        <v>61</v>
      </c>
      <c r="GO96" s="543">
        <f t="shared" si="220"/>
        <v>0.27151117193252017</v>
      </c>
      <c r="GP96" s="112">
        <f t="shared" si="220"/>
        <v>0.32085940835893567</v>
      </c>
      <c r="GQ96" s="112">
        <f t="shared" si="221"/>
        <v>0.45666046814318795</v>
      </c>
      <c r="GR96" s="112">
        <f t="shared" si="221"/>
        <v>0.7</v>
      </c>
      <c r="GS96" s="323">
        <f t="shared" si="227"/>
        <v>0.7</v>
      </c>
      <c r="GT96" s="323">
        <f t="shared" si="227"/>
        <v>0.63841809079749223</v>
      </c>
      <c r="GU96" s="323">
        <f t="shared" si="227"/>
        <v>0.7</v>
      </c>
      <c r="GV96" s="323">
        <f t="shared" si="227"/>
        <v>0.7</v>
      </c>
      <c r="GW96" s="323">
        <f t="shared" si="227"/>
        <v>0.7</v>
      </c>
      <c r="GX96" s="323">
        <f t="shared" si="227"/>
        <v>0.7</v>
      </c>
      <c r="GY96" s="323">
        <f t="shared" si="227"/>
        <v>0.7</v>
      </c>
      <c r="GZ96" s="323">
        <f t="shared" si="227"/>
        <v>0.7</v>
      </c>
      <c r="HA96" s="323">
        <f t="shared" si="227"/>
        <v>0.45666046814318795</v>
      </c>
      <c r="HB96" s="323">
        <f t="shared" si="225"/>
        <v>0.7</v>
      </c>
      <c r="HC96" s="323">
        <f t="shared" si="222"/>
        <v>0.27151117193252017</v>
      </c>
      <c r="HD96" s="323">
        <f t="shared" si="222"/>
        <v>0.32085940835893567</v>
      </c>
      <c r="HE96" s="323">
        <f t="shared" si="222"/>
        <v>0.24084450597709461</v>
      </c>
      <c r="HF96" s="323">
        <f t="shared" si="222"/>
        <v>0.36052067676543659</v>
      </c>
      <c r="HG96" s="323">
        <f t="shared" si="222"/>
        <v>0.2706013854107952</v>
      </c>
      <c r="HH96" s="327">
        <f t="shared" si="222"/>
        <v>0.3765698720965866</v>
      </c>
      <c r="HI96" s="241">
        <f>+CyF_Tot!B95</f>
        <v>0</v>
      </c>
      <c r="HJ96" s="149">
        <f>+CyF_Tot!C95</f>
        <v>13703</v>
      </c>
      <c r="HK96" s="149">
        <f>+CyF_Tot!D95</f>
        <v>14791</v>
      </c>
      <c r="HL96" s="149">
        <f>+CyF_Tot!E95</f>
        <v>15595</v>
      </c>
      <c r="HM96" s="149">
        <f>+CyF_Tot!F95</f>
        <v>0</v>
      </c>
      <c r="HN96" s="149">
        <f>+CyF_Tot!G95</f>
        <v>421</v>
      </c>
      <c r="HO96" s="149">
        <f>+CyF_Tot!H95</f>
        <v>443</v>
      </c>
      <c r="HP96" s="557">
        <f>+CyF_Tot!I95</f>
        <v>447</v>
      </c>
      <c r="HQ96" s="93">
        <f t="shared" si="226"/>
        <v>7.5712633592573422E-2</v>
      </c>
      <c r="HR96" s="90">
        <f t="shared" si="226"/>
        <v>7.3244818673925641E-2</v>
      </c>
      <c r="HS96" s="90">
        <f t="shared" si="226"/>
        <v>7.0415090936443533E-2</v>
      </c>
      <c r="HT96" s="90">
        <f t="shared" si="224"/>
        <v>6.9847351268114463E-2</v>
      </c>
      <c r="HU96" s="90">
        <f t="shared" si="224"/>
        <v>7.490355666617278E-2</v>
      </c>
      <c r="HV96" s="90">
        <f t="shared" si="224"/>
        <v>7.3668937558735992E-2</v>
      </c>
      <c r="HW96" s="90">
        <f t="shared" si="224"/>
        <v>7.072633839379909E-2</v>
      </c>
      <c r="HX96" s="90">
        <f t="shared" si="224"/>
        <v>7.1444792667605977E-2</v>
      </c>
      <c r="HY96" s="90">
        <f t="shared" si="224"/>
        <v>6.2402615460021779E-2</v>
      </c>
      <c r="HZ96" s="90">
        <f t="shared" si="224"/>
        <v>6.7172455819390867E-2</v>
      </c>
      <c r="IA96" s="90">
        <f t="shared" si="224"/>
        <v>5.0370670405353889E-2</v>
      </c>
      <c r="IB96" s="90">
        <f t="shared" si="223"/>
        <v>5.8194603320631436E-2</v>
      </c>
      <c r="IC96" s="90">
        <f t="shared" si="223"/>
        <v>4.1284668687820533E-2</v>
      </c>
      <c r="ID96" s="90">
        <f t="shared" si="223"/>
        <v>4.9408404771550889E-2</v>
      </c>
      <c r="IE96" s="90">
        <f t="shared" si="223"/>
        <v>2.5282149902099944E-2</v>
      </c>
      <c r="IF96" s="90">
        <f t="shared" si="223"/>
        <v>3.5215522391631719E-2</v>
      </c>
      <c r="IG96" s="90">
        <f t="shared" si="223"/>
        <v>9.4561351323168164E-3</v>
      </c>
      <c r="IH96" s="90">
        <f t="shared" si="223"/>
        <v>1.6778838814404503E-2</v>
      </c>
      <c r="II96" s="90">
        <f t="shared" si="223"/>
        <v>6.9191232675488881E-4</v>
      </c>
      <c r="IJ96" s="673">
        <f t="shared" si="223"/>
        <v>3.7785080508454926E-3</v>
      </c>
      <c r="IK96" s="686"/>
      <c r="IL96" s="687"/>
      <c r="IM96" s="687"/>
      <c r="IN96" s="687"/>
      <c r="IO96" s="687"/>
      <c r="IP96" s="687"/>
      <c r="IQ96" s="687"/>
      <c r="IR96" s="687"/>
      <c r="IS96" s="687"/>
      <c r="IT96" s="687"/>
      <c r="IU96" s="687"/>
      <c r="IV96" s="687"/>
      <c r="IW96" s="687"/>
      <c r="IX96" s="687"/>
      <c r="IY96" s="687"/>
      <c r="IZ96" s="687"/>
      <c r="JA96" s="687"/>
      <c r="JB96" s="687"/>
      <c r="JC96" s="687"/>
      <c r="JD96" s="688"/>
      <c r="JF96" s="624">
        <f t="shared" si="231"/>
        <v>0</v>
      </c>
      <c r="JG96" s="625">
        <f t="shared" si="231"/>
        <v>0</v>
      </c>
      <c r="JH96" s="625">
        <f t="shared" si="231"/>
        <v>0</v>
      </c>
      <c r="JI96" s="625">
        <f t="shared" si="231"/>
        <v>0</v>
      </c>
      <c r="JJ96" s="625">
        <f t="shared" si="231"/>
        <v>137.93050929942916</v>
      </c>
      <c r="JK96" s="625">
        <f t="shared" si="231"/>
        <v>70.121044646983037</v>
      </c>
      <c r="JL96" s="625">
        <f t="shared" si="231"/>
        <v>219.11538093020394</v>
      </c>
      <c r="JM96" s="625">
        <f t="shared" si="231"/>
        <v>216.91193997939124</v>
      </c>
      <c r="JN96" s="625">
        <f t="shared" si="231"/>
        <v>910.58958085779284</v>
      </c>
      <c r="JO96" s="625">
        <f t="shared" si="231"/>
        <v>615.22155730512657</v>
      </c>
      <c r="JP96" s="625">
        <f t="shared" si="231"/>
        <v>2666.4190345315424</v>
      </c>
      <c r="JQ96" s="625">
        <f t="shared" si="231"/>
        <v>1242.7337915969206</v>
      </c>
      <c r="JR96" s="625">
        <f t="shared" si="231"/>
        <v>6256.248413561676</v>
      </c>
      <c r="JS96" s="625">
        <f t="shared" si="231"/>
        <v>3972.9724036709026</v>
      </c>
      <c r="JT96" s="625">
        <f t="shared" si="231"/>
        <v>14915.63139269533</v>
      </c>
      <c r="JU96" s="625">
        <f t="shared" si="228"/>
        <v>7481.1579652969449</v>
      </c>
      <c r="JV96" s="625">
        <f t="shared" si="209"/>
        <v>31138.233419895994</v>
      </c>
      <c r="JW96" s="625">
        <f t="shared" si="209"/>
        <v>18472.3493090017</v>
      </c>
      <c r="JX96" s="625">
        <f t="shared" si="209"/>
        <v>74658.922234838377</v>
      </c>
      <c r="JY96" s="626">
        <f t="shared" si="209"/>
        <v>38279.870817765957</v>
      </c>
      <c r="JZ96" s="642">
        <f t="shared" si="210"/>
        <v>46.742188089568508</v>
      </c>
      <c r="KA96" s="625">
        <f t="shared" si="210"/>
        <v>23.83150242777495</v>
      </c>
      <c r="KB96" s="625">
        <f t="shared" si="211"/>
        <v>1126.0497955801457</v>
      </c>
      <c r="KC96" s="625">
        <f t="shared" si="211"/>
        <v>656.1778180794131</v>
      </c>
      <c r="KD96" s="625">
        <f t="shared" si="212"/>
        <v>12794.014952813191</v>
      </c>
      <c r="KE96" s="645">
        <f t="shared" si="212"/>
        <v>8692.9588427615781</v>
      </c>
      <c r="KF96" s="624">
        <f t="shared" si="195"/>
        <v>35.398579278906041</v>
      </c>
      <c r="KG96" s="625">
        <f t="shared" si="196"/>
        <v>882.89022816233876</v>
      </c>
      <c r="KH96" s="626">
        <f t="shared" si="197"/>
        <v>10422.583066827547</v>
      </c>
    </row>
    <row r="97" spans="1:294" s="649" customFormat="1" ht="14.4">
      <c r="A97" s="511" t="s">
        <v>107</v>
      </c>
      <c r="B97" s="539">
        <v>180914</v>
      </c>
      <c r="C97" s="527">
        <f t="shared" si="198"/>
        <v>15515</v>
      </c>
      <c r="D97" s="518">
        <f t="shared" si="199"/>
        <v>488</v>
      </c>
      <c r="E97" s="496">
        <f t="shared" si="217"/>
        <v>7.2488450769703549E-3</v>
      </c>
      <c r="F97" s="209">
        <f t="shared" si="161"/>
        <v>7.6119039985849624E-2</v>
      </c>
      <c r="G97" s="28">
        <f t="shared" si="162"/>
        <v>4.8886115064694442</v>
      </c>
      <c r="H97" s="27">
        <f t="shared" si="163"/>
        <v>0.37211641473623219</v>
      </c>
      <c r="I97" s="34">
        <f t="shared" si="164"/>
        <v>0.41924233350030082</v>
      </c>
      <c r="J97" s="340">
        <f t="shared" si="165"/>
        <v>0.46220656491948742</v>
      </c>
      <c r="K97" s="582">
        <f t="shared" si="202"/>
        <v>5.8359496505430699E-3</v>
      </c>
      <c r="L97" s="341">
        <f t="shared" si="218"/>
        <v>6.0721544176780293</v>
      </c>
      <c r="M97" s="342">
        <f t="shared" si="166"/>
        <v>0.51996979912371644</v>
      </c>
      <c r="N97" s="826"/>
      <c r="O97" s="366" t="s">
        <v>230</v>
      </c>
      <c r="P97" s="21" t="s">
        <v>244</v>
      </c>
      <c r="Q97" s="21" t="s">
        <v>232</v>
      </c>
      <c r="R97" s="21" t="s">
        <v>245</v>
      </c>
      <c r="S97" s="170">
        <f t="shared" si="167"/>
        <v>15515</v>
      </c>
      <c r="T97" s="171">
        <f t="shared" si="168"/>
        <v>8575.8979404578968</v>
      </c>
      <c r="U97" s="170">
        <f t="shared" si="169"/>
        <v>752</v>
      </c>
      <c r="V97" s="172">
        <f t="shared" si="170"/>
        <v>5.0938156201314096E-2</v>
      </c>
      <c r="W97" s="171">
        <f t="shared" si="171"/>
        <v>415.66711255071471</v>
      </c>
      <c r="X97" s="170">
        <f t="shared" si="172"/>
        <v>1744</v>
      </c>
      <c r="Y97" s="172">
        <f t="shared" si="173"/>
        <v>0.12664294531987511</v>
      </c>
      <c r="Z97" s="171">
        <f t="shared" si="174"/>
        <v>963.9939418729341</v>
      </c>
      <c r="AA97" s="170">
        <f t="shared" si="175"/>
        <v>488</v>
      </c>
      <c r="AB97" s="171">
        <f t="shared" si="176"/>
        <v>2697.4142410205955</v>
      </c>
      <c r="AC97" s="173">
        <f t="shared" si="177"/>
        <v>3.145343216242346E-2</v>
      </c>
      <c r="AD97" s="170">
        <f t="shared" si="178"/>
        <v>5</v>
      </c>
      <c r="AE97" s="172">
        <f t="shared" si="179"/>
        <v>1.0351966873706004E-2</v>
      </c>
      <c r="AF97" s="171">
        <f t="shared" si="180"/>
        <v>27.637440994063478</v>
      </c>
      <c r="AG97" s="170">
        <f t="shared" si="181"/>
        <v>18</v>
      </c>
      <c r="AH97" s="172">
        <f t="shared" si="182"/>
        <v>3.8297872340425532E-2</v>
      </c>
      <c r="AI97" s="367">
        <f t="shared" si="183"/>
        <v>99.494787578628518</v>
      </c>
      <c r="AJ97" s="830"/>
      <c r="AK97" s="85">
        <v>13373.81014151686</v>
      </c>
      <c r="AL97" s="62">
        <v>12401.144540003568</v>
      </c>
      <c r="AM97" s="62">
        <v>12559.894369621818</v>
      </c>
      <c r="AN97" s="62">
        <v>12031.379563476132</v>
      </c>
      <c r="AO97" s="62">
        <v>12895.547341211062</v>
      </c>
      <c r="AP97" s="62">
        <v>12082.547934232274</v>
      </c>
      <c r="AQ97" s="62">
        <v>12985.638276363145</v>
      </c>
      <c r="AR97" s="62">
        <v>13225.91879293794</v>
      </c>
      <c r="AS97" s="62">
        <v>12631.225995759512</v>
      </c>
      <c r="AT97" s="62">
        <v>12965.513024428412</v>
      </c>
      <c r="AU97" s="62">
        <v>9371.9446903881253</v>
      </c>
      <c r="AV97" s="62">
        <v>10514.267398484988</v>
      </c>
      <c r="AW97" s="62">
        <v>7663.1474570316777</v>
      </c>
      <c r="AX97" s="62">
        <v>8897.4810850980393</v>
      </c>
      <c r="AY97" s="62">
        <v>4781.0059730581288</v>
      </c>
      <c r="AZ97" s="62">
        <v>6359.713388129343</v>
      </c>
      <c r="BA97" s="62">
        <v>1805.056065934773</v>
      </c>
      <c r="BB97" s="62">
        <v>3254.4734035781457</v>
      </c>
      <c r="BC97" s="62">
        <v>186.7299378553214</v>
      </c>
      <c r="BD97" s="86">
        <v>927.56193835110832</v>
      </c>
      <c r="BE97" s="258">
        <v>2.0000000000000002E-5</v>
      </c>
      <c r="BF97" s="43">
        <v>2.0000000000000002E-5</v>
      </c>
      <c r="BG97" s="53">
        <v>5.0000000000000002E-5</v>
      </c>
      <c r="BH97" s="53">
        <v>4.0000000000000003E-5</v>
      </c>
      <c r="BI97" s="53">
        <v>1.2518952302791728E-4</v>
      </c>
      <c r="BJ97" s="53">
        <v>1.2406223545552731E-4</v>
      </c>
      <c r="BK97" s="53">
        <v>3.4000000000000002E-4</v>
      </c>
      <c r="BL97" s="53">
        <v>1.8000000000000001E-4</v>
      </c>
      <c r="BM97" s="53">
        <v>8.9999999999999998E-4</v>
      </c>
      <c r="BN97" s="53">
        <v>5.0000000000000001E-4</v>
      </c>
      <c r="BO97" s="53">
        <v>3.8E-3</v>
      </c>
      <c r="BP97" s="53">
        <v>2E-3</v>
      </c>
      <c r="BQ97" s="53">
        <v>1.6199999999999999E-2</v>
      </c>
      <c r="BR97" s="53">
        <v>6.1999999999999998E-3</v>
      </c>
      <c r="BS97" s="53">
        <v>6.1100000000000002E-2</v>
      </c>
      <c r="BT97" s="53">
        <v>2.6800000000000001E-2</v>
      </c>
      <c r="BU97" s="53">
        <v>0.1421</v>
      </c>
      <c r="BV97" s="53">
        <v>5.4699999999999999E-2</v>
      </c>
      <c r="BW97" s="53">
        <v>0.27589999999999998</v>
      </c>
      <c r="BX97" s="54">
        <v>0.1051</v>
      </c>
      <c r="BY97" s="64">
        <f>+Fall_Hoy!B97</f>
        <v>1</v>
      </c>
      <c r="BZ97" s="61">
        <f>+Fall_Hoy!C97</f>
        <v>0</v>
      </c>
      <c r="CA97" s="61">
        <f>+Fall_Hoy!D97</f>
        <v>0</v>
      </c>
      <c r="CB97" s="61">
        <f>+Fall_Hoy!E97</f>
        <v>2</v>
      </c>
      <c r="CC97" s="61">
        <f>+Fall_Hoy!F97</f>
        <v>1</v>
      </c>
      <c r="CD97" s="61">
        <f>+Fall_Hoy!G97</f>
        <v>0</v>
      </c>
      <c r="CE97" s="61">
        <f>+Fall_Hoy!H97</f>
        <v>2</v>
      </c>
      <c r="CF97" s="61">
        <f>+Fall_Hoy!I97</f>
        <v>1</v>
      </c>
      <c r="CG97" s="61">
        <f>+Fall_Hoy!J97</f>
        <v>12</v>
      </c>
      <c r="CH97" s="61">
        <f>+Fall_Hoy!K97</f>
        <v>3</v>
      </c>
      <c r="CI97" s="61">
        <f>+Fall_Hoy!L97</f>
        <v>27</v>
      </c>
      <c r="CJ97" s="61">
        <f>+Fall_Hoy!M97</f>
        <v>17</v>
      </c>
      <c r="CK97" s="61">
        <f>+Fall_Hoy!N97</f>
        <v>53</v>
      </c>
      <c r="CL97" s="61">
        <f>+Fall_Hoy!O97</f>
        <v>33</v>
      </c>
      <c r="CM97" s="61">
        <f>+Fall_Hoy!P97</f>
        <v>76</v>
      </c>
      <c r="CN97" s="61">
        <f>+Fall_Hoy!Q97</f>
        <v>56</v>
      </c>
      <c r="CO97" s="61">
        <f>+Fall_Hoy!R97</f>
        <v>69</v>
      </c>
      <c r="CP97" s="61">
        <f>+Fall_Hoy!S97</f>
        <v>58</v>
      </c>
      <c r="CQ97" s="61">
        <f>+Fall_Hoy!T97</f>
        <v>9</v>
      </c>
      <c r="CR97" s="66">
        <f>+Fall_Hoy!U97</f>
        <v>39</v>
      </c>
      <c r="CS97" s="75">
        <f t="shared" si="184"/>
        <v>0.26016753115718017</v>
      </c>
      <c r="CT97" s="76">
        <f t="shared" si="184"/>
        <v>0.32856075600925699</v>
      </c>
      <c r="CU97" s="76">
        <f t="shared" si="185"/>
        <v>0.42692705009474818</v>
      </c>
      <c r="CV97" s="76">
        <f t="shared" si="185"/>
        <v>0.59821207758180273</v>
      </c>
      <c r="CW97" s="76">
        <f t="shared" si="229"/>
        <v>0.61942999994746406</v>
      </c>
      <c r="CX97" s="76">
        <f t="shared" si="126"/>
        <v>0.11926292433050142</v>
      </c>
      <c r="CY97" s="76">
        <f t="shared" si="127"/>
        <v>0.45298912660178653</v>
      </c>
      <c r="CZ97" s="76">
        <f t="shared" si="128"/>
        <v>0.42005063258984909</v>
      </c>
      <c r="DA97" s="76">
        <f t="shared" si="129"/>
        <v>0.7</v>
      </c>
      <c r="DB97" s="76">
        <f t="shared" si="130"/>
        <v>0.46276610795850182</v>
      </c>
      <c r="DC97" s="76">
        <f t="shared" si="131"/>
        <v>0.7</v>
      </c>
      <c r="DD97" s="76">
        <f t="shared" si="132"/>
        <v>0.7</v>
      </c>
      <c r="DE97" s="76">
        <f t="shared" si="133"/>
        <v>0.42692705009474818</v>
      </c>
      <c r="DF97" s="76">
        <f t="shared" si="134"/>
        <v>0.59821207758180273</v>
      </c>
      <c r="DG97" s="76">
        <f t="shared" si="135"/>
        <v>0.26016753115718017</v>
      </c>
      <c r="DH97" s="76">
        <f t="shared" si="136"/>
        <v>0.32856075600925699</v>
      </c>
      <c r="DI97" s="76">
        <f t="shared" si="137"/>
        <v>0.26900745573754298</v>
      </c>
      <c r="DJ97" s="76">
        <f t="shared" si="138"/>
        <v>0.32580664708333407</v>
      </c>
      <c r="DK97" s="76">
        <f t="shared" si="139"/>
        <v>0.1746935443448068</v>
      </c>
      <c r="DL97" s="316">
        <f t="shared" si="140"/>
        <v>0.40005432647196992</v>
      </c>
      <c r="DM97" s="85">
        <f>+'Cas_-14'!B96</f>
        <v>146</v>
      </c>
      <c r="DN97" s="62">
        <f>+'Cas_-14'!C96</f>
        <v>106</v>
      </c>
      <c r="DO97" s="62">
        <f>+'Cas_-14'!D96</f>
        <v>407</v>
      </c>
      <c r="DP97" s="62">
        <f>+'Cas_-14'!E96</f>
        <v>467</v>
      </c>
      <c r="DQ97" s="62">
        <f>+'Cas_-14'!F96</f>
        <v>1377</v>
      </c>
      <c r="DR97" s="62">
        <f>+'Cas_-14'!G96</f>
        <v>1441</v>
      </c>
      <c r="DS97" s="62">
        <f>+'Cas_-14'!H96</f>
        <v>1419</v>
      </c>
      <c r="DT97" s="62">
        <f>+'Cas_-14'!I96</f>
        <v>1438</v>
      </c>
      <c r="DU97" s="62">
        <f>+'Cas_-14'!J96</f>
        <v>1340</v>
      </c>
      <c r="DV97" s="62">
        <f>+'Cas_-14'!K96</f>
        <v>1334</v>
      </c>
      <c r="DW97" s="62">
        <f>+'Cas_-14'!L96</f>
        <v>1036</v>
      </c>
      <c r="DX97" s="62">
        <f>+'Cas_-14'!M96</f>
        <v>981</v>
      </c>
      <c r="DY97" s="62">
        <f>+'Cas_-14'!N96</f>
        <v>589</v>
      </c>
      <c r="DZ97" s="62">
        <f>+'Cas_-14'!O96</f>
        <v>535</v>
      </c>
      <c r="EA97" s="62">
        <f>+'Cas_-14'!P96</f>
        <v>317</v>
      </c>
      <c r="EB97" s="62">
        <f>+'Cas_-14'!Q96</f>
        <v>272</v>
      </c>
      <c r="EC97" s="62">
        <f>+'Cas_-14'!R96</f>
        <v>132</v>
      </c>
      <c r="ED97" s="62">
        <f>+'Cas_-14'!S96</f>
        <v>154</v>
      </c>
      <c r="EE97" s="62">
        <f>+'Cas_-14'!T96</f>
        <v>17</v>
      </c>
      <c r="EF97" s="86">
        <f>+'Cas_-14'!U96</f>
        <v>78</v>
      </c>
      <c r="EG97" s="201">
        <f t="shared" si="233"/>
        <v>1.0916859029332732E-2</v>
      </c>
      <c r="EH97" s="91">
        <f t="shared" si="233"/>
        <v>8.5475981396769939E-3</v>
      </c>
      <c r="EI97" s="91">
        <f t="shared" si="233"/>
        <v>3.2404731124522579E-2</v>
      </c>
      <c r="EJ97" s="91">
        <f t="shared" si="233"/>
        <v>3.8815166418461271E-2</v>
      </c>
      <c r="EK97" s="91">
        <f t="shared" si="233"/>
        <v>0.10678104337606825</v>
      </c>
      <c r="EL97" s="91">
        <f t="shared" si="233"/>
        <v>0.11926292433050142</v>
      </c>
      <c r="EM97" s="91">
        <f t="shared" si="233"/>
        <v>0.10927456701014898</v>
      </c>
      <c r="EN97" s="91">
        <f t="shared" si="233"/>
        <v>0.10872590573955655</v>
      </c>
      <c r="EO97" s="91">
        <f t="shared" si="233"/>
        <v>0.10608629759691242</v>
      </c>
      <c r="EP97" s="91">
        <f t="shared" si="233"/>
        <v>0.10288833133610691</v>
      </c>
      <c r="EQ97" s="91">
        <f t="shared" si="233"/>
        <v>0.11054269249609662</v>
      </c>
      <c r="ER97" s="91">
        <f t="shared" si="233"/>
        <v>9.3301792965751792E-2</v>
      </c>
      <c r="ES97" s="91">
        <f t="shared" si="233"/>
        <v>7.6861368426303173E-2</v>
      </c>
      <c r="ET97" s="91">
        <f t="shared" si="232"/>
        <v>6.0129377616328472E-2</v>
      </c>
      <c r="EU97" s="91">
        <f t="shared" si="232"/>
        <v>6.6304037641106248E-2</v>
      </c>
      <c r="EV97" s="91">
        <f t="shared" si="232"/>
        <v>4.2769222982233568E-2</v>
      </c>
      <c r="EW97" s="91">
        <f t="shared" si="230"/>
        <v>7.3127922445800589E-2</v>
      </c>
      <c r="EX97" s="91">
        <f t="shared" si="230"/>
        <v>4.7319483339665333E-2</v>
      </c>
      <c r="EY97" s="91">
        <f t="shared" si="230"/>
        <v>9.1040570115605263E-2</v>
      </c>
      <c r="EZ97" s="100">
        <f t="shared" si="230"/>
        <v>8.4091419424408079E-2</v>
      </c>
      <c r="FA97" s="119">
        <f t="shared" si="200"/>
        <v>3.9238565314140863</v>
      </c>
      <c r="FB97" s="120">
        <f t="shared" si="200"/>
        <v>7.6821773485513605</v>
      </c>
      <c r="FC97" s="120">
        <f t="shared" si="219"/>
        <v>5.5545075352658833</v>
      </c>
      <c r="FD97" s="120">
        <f t="shared" si="219"/>
        <v>9.9487488694603563</v>
      </c>
      <c r="FE97" s="120">
        <f t="shared" si="235"/>
        <v>5.8009360122649882</v>
      </c>
      <c r="FF97" s="120">
        <f t="shared" si="235"/>
        <v>1</v>
      </c>
      <c r="FG97" s="120">
        <f t="shared" si="235"/>
        <v>4.1454213820834882</v>
      </c>
      <c r="FH97" s="120">
        <f t="shared" si="235"/>
        <v>3.8633905115129035</v>
      </c>
      <c r="FI97" s="120">
        <f t="shared" si="235"/>
        <v>6.5984016395758642</v>
      </c>
      <c r="FJ97" s="120">
        <f t="shared" si="235"/>
        <v>4.497751124437781</v>
      </c>
      <c r="FK97" s="120">
        <f t="shared" si="235"/>
        <v>6.3323950610730577</v>
      </c>
      <c r="FL97" s="120">
        <f t="shared" si="235"/>
        <v>7.5025353506009083</v>
      </c>
      <c r="FM97" s="120">
        <f t="shared" si="235"/>
        <v>5.5545075352658833</v>
      </c>
      <c r="FN97" s="120">
        <f t="shared" si="235"/>
        <v>9.9487488694603563</v>
      </c>
      <c r="FO97" s="120">
        <f t="shared" si="235"/>
        <v>3.9238565314140863</v>
      </c>
      <c r="FP97" s="120">
        <f t="shared" si="235"/>
        <v>7.6821773485513605</v>
      </c>
      <c r="FQ97" s="120">
        <f t="shared" si="235"/>
        <v>3.6785874224297874</v>
      </c>
      <c r="FR97" s="120">
        <f t="shared" si="235"/>
        <v>6.8852536859849476</v>
      </c>
      <c r="FS97" s="120">
        <f t="shared" si="234"/>
        <v>1.9188538046606827</v>
      </c>
      <c r="FT97" s="321">
        <f t="shared" si="234"/>
        <v>4.7573739295908659</v>
      </c>
      <c r="FU97" s="85">
        <f>+Cas_Hoy!B96</f>
        <v>157</v>
      </c>
      <c r="FV97" s="62">
        <f>+Cas_Hoy!C96</f>
        <v>116</v>
      </c>
      <c r="FW97" s="62">
        <f>+Cas_Hoy!D96</f>
        <v>471</v>
      </c>
      <c r="FX97" s="62">
        <f>+Cas_Hoy!E96</f>
        <v>537</v>
      </c>
      <c r="FY97" s="62">
        <f>+Cas_Hoy!F96</f>
        <v>1533</v>
      </c>
      <c r="FZ97" s="62">
        <f>+Cas_Hoy!G96</f>
        <v>1612</v>
      </c>
      <c r="GA97" s="62">
        <f>+Cas_Hoy!H96</f>
        <v>1630</v>
      </c>
      <c r="GB97" s="62">
        <f>+Cas_Hoy!I96</f>
        <v>1618</v>
      </c>
      <c r="GC97" s="62">
        <f>+Cas_Hoy!J96</f>
        <v>1525</v>
      </c>
      <c r="GD97" s="62">
        <f>+Cas_Hoy!K96</f>
        <v>1518</v>
      </c>
      <c r="GE97" s="62">
        <f>+Cas_Hoy!L96</f>
        <v>1159</v>
      </c>
      <c r="GF97" s="62">
        <f>+Cas_Hoy!M96</f>
        <v>1110</v>
      </c>
      <c r="GG97" s="62">
        <f>+Cas_Hoy!N96</f>
        <v>666</v>
      </c>
      <c r="GH97" s="62">
        <f>+Cas_Hoy!O96</f>
        <v>604</v>
      </c>
      <c r="GI97" s="62">
        <f>+Cas_Hoy!P96</f>
        <v>351</v>
      </c>
      <c r="GJ97" s="62">
        <f>+Cas_Hoy!Q96</f>
        <v>300</v>
      </c>
      <c r="GK97" s="62">
        <f>+Cas_Hoy!R96</f>
        <v>138</v>
      </c>
      <c r="GL97" s="62">
        <f>+Cas_Hoy!S96</f>
        <v>164</v>
      </c>
      <c r="GM97" s="62">
        <f>+Cas_Hoy!T96</f>
        <v>18</v>
      </c>
      <c r="GN97" s="590">
        <f>+Cas_Hoy!U96</f>
        <v>80</v>
      </c>
      <c r="GO97" s="543">
        <f t="shared" si="220"/>
        <v>0.28807193512987461</v>
      </c>
      <c r="GP97" s="112">
        <f t="shared" si="220"/>
        <v>0.36238318677491577</v>
      </c>
      <c r="GQ97" s="112">
        <f t="shared" si="221"/>
        <v>0.48273924509864569</v>
      </c>
      <c r="GR97" s="112">
        <f t="shared" si="221"/>
        <v>0.67536466328861466</v>
      </c>
      <c r="GS97" s="323">
        <f t="shared" si="227"/>
        <v>0.68960507619423561</v>
      </c>
      <c r="GT97" s="323">
        <f t="shared" si="227"/>
        <v>0.13341556836972124</v>
      </c>
      <c r="GU97" s="323">
        <f t="shared" si="227"/>
        <v>0.52034691780191122</v>
      </c>
      <c r="GV97" s="323">
        <f t="shared" si="227"/>
        <v>0.4726299885468539</v>
      </c>
      <c r="GW97" s="323">
        <f t="shared" si="227"/>
        <v>0.7</v>
      </c>
      <c r="GX97" s="323">
        <f t="shared" si="227"/>
        <v>0.52659591595277788</v>
      </c>
      <c r="GY97" s="323">
        <f t="shared" si="227"/>
        <v>0.7</v>
      </c>
      <c r="GZ97" s="323">
        <f t="shared" si="227"/>
        <v>0.7</v>
      </c>
      <c r="HA97" s="323">
        <f t="shared" si="227"/>
        <v>0.48273924509864569</v>
      </c>
      <c r="HB97" s="323">
        <f t="shared" si="225"/>
        <v>0.67536466328861466</v>
      </c>
      <c r="HC97" s="323">
        <f t="shared" si="222"/>
        <v>0.28807193512987461</v>
      </c>
      <c r="HD97" s="323">
        <f t="shared" si="222"/>
        <v>0.36238318677491577</v>
      </c>
      <c r="HE97" s="323">
        <f t="shared" si="222"/>
        <v>0.28123506736197679</v>
      </c>
      <c r="HF97" s="323">
        <f t="shared" si="222"/>
        <v>0.34696292286796615</v>
      </c>
      <c r="HG97" s="323">
        <f t="shared" si="222"/>
        <v>0.18496963518861897</v>
      </c>
      <c r="HH97" s="327">
        <f t="shared" si="222"/>
        <v>0.41031212971484093</v>
      </c>
      <c r="HI97" s="241">
        <f>+CyF_Tot!B96</f>
        <v>0</v>
      </c>
      <c r="HJ97" s="149">
        <f>+CyF_Tot!C96</f>
        <v>13771</v>
      </c>
      <c r="HK97" s="149">
        <f>+CyF_Tot!D96</f>
        <v>14763</v>
      </c>
      <c r="HL97" s="149">
        <f>+CyF_Tot!E96</f>
        <v>15515</v>
      </c>
      <c r="HM97" s="149">
        <f>+CyF_Tot!F96</f>
        <v>0</v>
      </c>
      <c r="HN97" s="149">
        <f>+CyF_Tot!G96</f>
        <v>470</v>
      </c>
      <c r="HO97" s="149">
        <f>+CyF_Tot!H96</f>
        <v>483</v>
      </c>
      <c r="HP97" s="557">
        <f>+CyF_Tot!I96</f>
        <v>488</v>
      </c>
      <c r="HQ97" s="93">
        <f t="shared" si="226"/>
        <v>7.3923577730395998E-2</v>
      </c>
      <c r="HR97" s="90">
        <f t="shared" si="226"/>
        <v>6.8547180096640223E-2</v>
      </c>
      <c r="HS97" s="90">
        <f t="shared" si="226"/>
        <v>6.9424667906418616E-2</v>
      </c>
      <c r="HT97" s="90">
        <f t="shared" si="224"/>
        <v>6.6503308552550558E-2</v>
      </c>
      <c r="HU97" s="90">
        <f t="shared" si="224"/>
        <v>7.1279985745774585E-2</v>
      </c>
      <c r="HV97" s="90">
        <f t="shared" si="224"/>
        <v>6.6786141118057613E-2</v>
      </c>
      <c r="HW97" s="90">
        <f t="shared" si="224"/>
        <v>7.177796232664771E-2</v>
      </c>
      <c r="HX97" s="90">
        <f t="shared" si="224"/>
        <v>7.3106110046419523E-2</v>
      </c>
      <c r="HY97" s="90">
        <f t="shared" si="224"/>
        <v>6.9818952628096842E-2</v>
      </c>
      <c r="HZ97" s="90">
        <f t="shared" si="224"/>
        <v>7.1666720234080342E-2</v>
      </c>
      <c r="IA97" s="90">
        <f t="shared" si="224"/>
        <v>5.1803313676045668E-2</v>
      </c>
      <c r="IB97" s="90">
        <f t="shared" si="223"/>
        <v>5.8117488964286833E-2</v>
      </c>
      <c r="IC97" s="90">
        <f t="shared" si="223"/>
        <v>4.2357957134504118E-2</v>
      </c>
      <c r="ID97" s="90">
        <f t="shared" si="223"/>
        <v>4.918072169703859E-2</v>
      </c>
      <c r="IE97" s="90">
        <f t="shared" si="223"/>
        <v>2.6426954094531815E-2</v>
      </c>
      <c r="IF97" s="90">
        <f t="shared" si="223"/>
        <v>3.515324070071605E-2</v>
      </c>
      <c r="IG97" s="90">
        <f t="shared" si="223"/>
        <v>9.9774261026497283E-3</v>
      </c>
      <c r="IH97" s="90">
        <f t="shared" si="223"/>
        <v>1.7989063331627989E-2</v>
      </c>
      <c r="II97" s="90">
        <f t="shared" si="223"/>
        <v>1.0321475278603171E-3</v>
      </c>
      <c r="IJ97" s="673">
        <f t="shared" si="223"/>
        <v>5.1270876679035803E-3</v>
      </c>
      <c r="IK97" s="686"/>
      <c r="IL97" s="687"/>
      <c r="IM97" s="687"/>
      <c r="IN97" s="687"/>
      <c r="IO97" s="687"/>
      <c r="IP97" s="687"/>
      <c r="IQ97" s="687"/>
      <c r="IR97" s="687"/>
      <c r="IS97" s="687"/>
      <c r="IT97" s="687"/>
      <c r="IU97" s="687"/>
      <c r="IV97" s="687"/>
      <c r="IW97" s="687"/>
      <c r="IX97" s="687"/>
      <c r="IY97" s="687"/>
      <c r="IZ97" s="687"/>
      <c r="JA97" s="687"/>
      <c r="JB97" s="687"/>
      <c r="JC97" s="687"/>
      <c r="JD97" s="688"/>
      <c r="JF97" s="624">
        <f t="shared" si="231"/>
        <v>74.773007050224194</v>
      </c>
      <c r="JG97" s="625">
        <f t="shared" si="231"/>
        <v>0</v>
      </c>
      <c r="JH97" s="625">
        <f t="shared" si="231"/>
        <v>0</v>
      </c>
      <c r="JI97" s="625">
        <f t="shared" si="231"/>
        <v>166.23197609619388</v>
      </c>
      <c r="JJ97" s="625">
        <f t="shared" si="231"/>
        <v>77.546146242605843</v>
      </c>
      <c r="JK97" s="625">
        <f t="shared" si="231"/>
        <v>0</v>
      </c>
      <c r="JL97" s="625">
        <f t="shared" si="231"/>
        <v>154.01630304460744</v>
      </c>
      <c r="JM97" s="625">
        <f t="shared" si="231"/>
        <v>75.609113866172848</v>
      </c>
      <c r="JN97" s="625">
        <f t="shared" si="231"/>
        <v>950.02654564399177</v>
      </c>
      <c r="JO97" s="625">
        <f t="shared" si="231"/>
        <v>231.38305397925092</v>
      </c>
      <c r="JP97" s="625">
        <f t="shared" si="231"/>
        <v>2880.9388970990431</v>
      </c>
      <c r="JQ97" s="625">
        <f t="shared" si="231"/>
        <v>1616.8506426277067</v>
      </c>
      <c r="JR97" s="625">
        <f t="shared" si="231"/>
        <v>6916.2182115349196</v>
      </c>
      <c r="JS97" s="625">
        <f t="shared" si="231"/>
        <v>3708.9148810071765</v>
      </c>
      <c r="JT97" s="625">
        <f t="shared" si="231"/>
        <v>15896.236153703707</v>
      </c>
      <c r="JU97" s="625">
        <f t="shared" si="228"/>
        <v>8805.4282610480877</v>
      </c>
      <c r="JV97" s="625">
        <f t="shared" si="209"/>
        <v>38225.959460304854</v>
      </c>
      <c r="JW97" s="625">
        <f t="shared" si="209"/>
        <v>17821.623595458372</v>
      </c>
      <c r="JX97" s="625">
        <f t="shared" si="209"/>
        <v>48197.948884732192</v>
      </c>
      <c r="JY97" s="626">
        <f t="shared" si="209"/>
        <v>42045.709712204043</v>
      </c>
      <c r="JZ97" s="642">
        <f t="shared" si="210"/>
        <v>51.507559496770746</v>
      </c>
      <c r="KA97" s="625">
        <f t="shared" si="210"/>
        <v>54.771903446731351</v>
      </c>
      <c r="KB97" s="625">
        <f t="shared" si="211"/>
        <v>1171.8032484023674</v>
      </c>
      <c r="KC97" s="625">
        <f t="shared" si="211"/>
        <v>572.11823909163297</v>
      </c>
      <c r="KD97" s="625">
        <f t="shared" si="212"/>
        <v>14339.212279748759</v>
      </c>
      <c r="KE97" s="645">
        <f t="shared" si="212"/>
        <v>9568.2803160738949</v>
      </c>
      <c r="KF97" s="624">
        <f t="shared" si="195"/>
        <v>53.089599766487773</v>
      </c>
      <c r="KG97" s="625">
        <f t="shared" si="196"/>
        <v>864.78032383953234</v>
      </c>
      <c r="KH97" s="626">
        <f t="shared" si="197"/>
        <v>11601.418050809518</v>
      </c>
    </row>
    <row r="98" spans="1:294" s="649" customFormat="1" ht="14.4">
      <c r="A98" s="511" t="s">
        <v>108</v>
      </c>
      <c r="B98" s="539">
        <v>307443</v>
      </c>
      <c r="C98" s="527">
        <f t="shared" si="198"/>
        <v>22214</v>
      </c>
      <c r="D98" s="518">
        <f t="shared" si="199"/>
        <v>567</v>
      </c>
      <c r="E98" s="496">
        <f t="shared" si="217"/>
        <v>3.9393247604254692E-3</v>
      </c>
      <c r="F98" s="209">
        <f t="shared" si="161"/>
        <v>6.3465422858871398E-2</v>
      </c>
      <c r="G98" s="28">
        <f t="shared" si="162"/>
        <v>7.3766552284121314</v>
      </c>
      <c r="H98" s="27">
        <f t="shared" si="163"/>
        <v>0.46816254335528051</v>
      </c>
      <c r="I98" s="34">
        <f t="shared" si="164"/>
        <v>0.53299317025903037</v>
      </c>
      <c r="J98" s="340">
        <f t="shared" si="165"/>
        <v>0.53047669499237682</v>
      </c>
      <c r="K98" s="582">
        <f t="shared" si="202"/>
        <v>3.4765793037707742E-3</v>
      </c>
      <c r="L98" s="341">
        <f t="shared" si="218"/>
        <v>8.3585150952511942</v>
      </c>
      <c r="M98" s="342">
        <f t="shared" si="166"/>
        <v>0.60260434319936618</v>
      </c>
      <c r="N98" s="826"/>
      <c r="O98" s="366" t="s">
        <v>230</v>
      </c>
      <c r="P98" s="21" t="s">
        <v>240</v>
      </c>
      <c r="Q98" s="21" t="s">
        <v>232</v>
      </c>
      <c r="R98" s="21" t="s">
        <v>243</v>
      </c>
      <c r="S98" s="170">
        <f t="shared" si="167"/>
        <v>22214</v>
      </c>
      <c r="T98" s="171">
        <f t="shared" si="168"/>
        <v>7225.4043839020569</v>
      </c>
      <c r="U98" s="170">
        <f t="shared" si="169"/>
        <v>1085</v>
      </c>
      <c r="V98" s="172">
        <f t="shared" si="170"/>
        <v>5.1351223436982348E-2</v>
      </c>
      <c r="W98" s="171">
        <f t="shared" si="171"/>
        <v>352.9109460940727</v>
      </c>
      <c r="X98" s="170">
        <f t="shared" si="172"/>
        <v>2702</v>
      </c>
      <c r="Y98" s="172">
        <f t="shared" si="173"/>
        <v>0.1384788847888479</v>
      </c>
      <c r="Z98" s="171">
        <f t="shared" si="174"/>
        <v>878.86209801491657</v>
      </c>
      <c r="AA98" s="170">
        <f t="shared" si="175"/>
        <v>567</v>
      </c>
      <c r="AB98" s="171">
        <f t="shared" si="176"/>
        <v>1844.2442989432188</v>
      </c>
      <c r="AC98" s="173">
        <f t="shared" si="177"/>
        <v>2.552444404429639E-2</v>
      </c>
      <c r="AD98" s="170">
        <f t="shared" si="178"/>
        <v>2</v>
      </c>
      <c r="AE98" s="172">
        <f t="shared" si="179"/>
        <v>3.5398230088495575E-3</v>
      </c>
      <c r="AF98" s="171">
        <f t="shared" si="180"/>
        <v>6.5052708957432763</v>
      </c>
      <c r="AG98" s="170">
        <f t="shared" si="181"/>
        <v>19</v>
      </c>
      <c r="AH98" s="172">
        <f t="shared" si="182"/>
        <v>3.4671532846715328E-2</v>
      </c>
      <c r="AI98" s="367">
        <f t="shared" si="183"/>
        <v>61.800073509561123</v>
      </c>
      <c r="AJ98" s="830"/>
      <c r="AK98" s="85">
        <v>30298.630437529988</v>
      </c>
      <c r="AL98" s="62">
        <v>29276.225919581011</v>
      </c>
      <c r="AM98" s="62">
        <v>27991.169434081083</v>
      </c>
      <c r="AN98" s="62">
        <v>26811.843630834413</v>
      </c>
      <c r="AO98" s="62">
        <v>24942.779775050894</v>
      </c>
      <c r="AP98" s="62">
        <v>24937.650017516055</v>
      </c>
      <c r="AQ98" s="62">
        <v>22069.914130070763</v>
      </c>
      <c r="AR98" s="62">
        <v>21769.661284450231</v>
      </c>
      <c r="AS98" s="62">
        <v>18039.731796102733</v>
      </c>
      <c r="AT98" s="62">
        <v>18542.044158927034</v>
      </c>
      <c r="AU98" s="62">
        <v>13609.179880212185</v>
      </c>
      <c r="AV98" s="62">
        <v>14265.14347012755</v>
      </c>
      <c r="AW98" s="62">
        <v>9168.4209580293045</v>
      </c>
      <c r="AX98" s="62">
        <v>10289.950105179394</v>
      </c>
      <c r="AY98" s="62">
        <v>4769.2836339133355</v>
      </c>
      <c r="AZ98" s="62">
        <v>6249.6036138836917</v>
      </c>
      <c r="BA98" s="62">
        <v>1404.8747698511063</v>
      </c>
      <c r="BB98" s="62">
        <v>2372.0777343369082</v>
      </c>
      <c r="BC98" s="62">
        <v>98.014518826821373</v>
      </c>
      <c r="BD98" s="86">
        <v>536.7969265745935</v>
      </c>
      <c r="BE98" s="258">
        <v>2.0000000000000002E-5</v>
      </c>
      <c r="BF98" s="43">
        <v>2.0000000000000002E-5</v>
      </c>
      <c r="BG98" s="53">
        <v>5.0000000000000002E-5</v>
      </c>
      <c r="BH98" s="53">
        <v>4.0000000000000003E-5</v>
      </c>
      <c r="BI98" s="53">
        <v>1.2518952302791728E-4</v>
      </c>
      <c r="BJ98" s="53">
        <v>1.2406223545552731E-4</v>
      </c>
      <c r="BK98" s="53">
        <v>3.4000000000000002E-4</v>
      </c>
      <c r="BL98" s="53">
        <v>1.8000000000000001E-4</v>
      </c>
      <c r="BM98" s="53">
        <v>8.9999999999999998E-4</v>
      </c>
      <c r="BN98" s="53">
        <v>5.0000000000000001E-4</v>
      </c>
      <c r="BO98" s="53">
        <v>3.8E-3</v>
      </c>
      <c r="BP98" s="53">
        <v>2E-3</v>
      </c>
      <c r="BQ98" s="53">
        <v>1.6199999999999999E-2</v>
      </c>
      <c r="BR98" s="53">
        <v>6.1999999999999998E-3</v>
      </c>
      <c r="BS98" s="53">
        <v>6.1100000000000002E-2</v>
      </c>
      <c r="BT98" s="53">
        <v>2.6800000000000001E-2</v>
      </c>
      <c r="BU98" s="53">
        <v>0.1421</v>
      </c>
      <c r="BV98" s="53">
        <v>5.4699999999999999E-2</v>
      </c>
      <c r="BW98" s="53">
        <v>0.27589999999999998</v>
      </c>
      <c r="BX98" s="54">
        <v>0.1051</v>
      </c>
      <c r="BY98" s="64">
        <f>+Fall_Hoy!B98</f>
        <v>1</v>
      </c>
      <c r="BZ98" s="61">
        <f>+Fall_Hoy!C98</f>
        <v>1</v>
      </c>
      <c r="CA98" s="61">
        <f>+Fall_Hoy!D98</f>
        <v>1</v>
      </c>
      <c r="CB98" s="61">
        <f>+Fall_Hoy!E98</f>
        <v>1</v>
      </c>
      <c r="CC98" s="61">
        <f>+Fall_Hoy!F98</f>
        <v>4</v>
      </c>
      <c r="CD98" s="61">
        <f>+Fall_Hoy!G98</f>
        <v>0</v>
      </c>
      <c r="CE98" s="61">
        <f>+Fall_Hoy!H98</f>
        <v>7</v>
      </c>
      <c r="CF98" s="61">
        <f>+Fall_Hoy!I98</f>
        <v>1</v>
      </c>
      <c r="CG98" s="61">
        <f>+Fall_Hoy!J98</f>
        <v>12</v>
      </c>
      <c r="CH98" s="61">
        <f>+Fall_Hoy!K98</f>
        <v>9</v>
      </c>
      <c r="CI98" s="61">
        <f>+Fall_Hoy!L98</f>
        <v>40</v>
      </c>
      <c r="CJ98" s="61">
        <f>+Fall_Hoy!M98</f>
        <v>21</v>
      </c>
      <c r="CK98" s="61">
        <f>+Fall_Hoy!N98</f>
        <v>90</v>
      </c>
      <c r="CL98" s="61">
        <f>+Fall_Hoy!O98</f>
        <v>46</v>
      </c>
      <c r="CM98" s="61">
        <f>+Fall_Hoy!P98</f>
        <v>102</v>
      </c>
      <c r="CN98" s="61">
        <f>+Fall_Hoy!Q98</f>
        <v>71</v>
      </c>
      <c r="CO98" s="61">
        <f>+Fall_Hoy!R98</f>
        <v>68</v>
      </c>
      <c r="CP98" s="61">
        <f>+Fall_Hoy!S98</f>
        <v>55</v>
      </c>
      <c r="CQ98" s="61">
        <f>+Fall_Hoy!T98</f>
        <v>8</v>
      </c>
      <c r="CR98" s="66">
        <f>+Fall_Hoy!U98</f>
        <v>14</v>
      </c>
      <c r="CS98" s="75">
        <f t="shared" si="184"/>
        <v>0.35003043716695359</v>
      </c>
      <c r="CT98" s="76">
        <f t="shared" si="184"/>
        <v>0.42390748198139838</v>
      </c>
      <c r="CU98" s="76">
        <f t="shared" si="185"/>
        <v>0.6059446420476845</v>
      </c>
      <c r="CV98" s="76">
        <f t="shared" si="185"/>
        <v>0.7</v>
      </c>
      <c r="CW98" s="76">
        <f t="shared" si="229"/>
        <v>0.7</v>
      </c>
      <c r="CX98" s="76">
        <f t="shared" si="229"/>
        <v>8.1763919157090539E-2</v>
      </c>
      <c r="CY98" s="76">
        <f t="shared" si="229"/>
        <v>0.7</v>
      </c>
      <c r="CZ98" s="76">
        <f t="shared" si="229"/>
        <v>0.25519715180519653</v>
      </c>
      <c r="DA98" s="76">
        <f t="shared" si="229"/>
        <v>0.7</v>
      </c>
      <c r="DB98" s="76">
        <f t="shared" si="229"/>
        <v>0.7</v>
      </c>
      <c r="DC98" s="76">
        <f t="shared" si="229"/>
        <v>0.7</v>
      </c>
      <c r="DD98" s="76">
        <f t="shared" si="229"/>
        <v>0.7</v>
      </c>
      <c r="DE98" s="76">
        <f t="shared" si="229"/>
        <v>0.6059446420476845</v>
      </c>
      <c r="DF98" s="76">
        <f t="shared" si="229"/>
        <v>0.7</v>
      </c>
      <c r="DG98" s="76">
        <f t="shared" si="229"/>
        <v>0.35003043716695359</v>
      </c>
      <c r="DH98" s="76">
        <f t="shared" si="229"/>
        <v>0.42390748198139838</v>
      </c>
      <c r="DI98" s="76">
        <f t="shared" si="229"/>
        <v>0.34062555065584749</v>
      </c>
      <c r="DJ98" s="76">
        <f t="shared" si="229"/>
        <v>0.42388343608636919</v>
      </c>
      <c r="DK98" s="76">
        <f t="shared" si="229"/>
        <v>0.29583385599676282</v>
      </c>
      <c r="DL98" s="316">
        <f t="shared" si="229"/>
        <v>0.24815058252766251</v>
      </c>
      <c r="DM98" s="85">
        <f>+'Cas_-14'!B97</f>
        <v>182</v>
      </c>
      <c r="DN98" s="62">
        <f>+'Cas_-14'!C97</f>
        <v>164</v>
      </c>
      <c r="DO98" s="62">
        <f>+'Cas_-14'!D97</f>
        <v>477</v>
      </c>
      <c r="DP98" s="62">
        <f>+'Cas_-14'!E97</f>
        <v>584</v>
      </c>
      <c r="DQ98" s="62">
        <f>+'Cas_-14'!F97</f>
        <v>2228</v>
      </c>
      <c r="DR98" s="62">
        <f>+'Cas_-14'!G97</f>
        <v>2039</v>
      </c>
      <c r="DS98" s="62">
        <f>+'Cas_-14'!H97</f>
        <v>2560</v>
      </c>
      <c r="DT98" s="62">
        <f>+'Cas_-14'!I97</f>
        <v>2254</v>
      </c>
      <c r="DU98" s="62">
        <f>+'Cas_-14'!J97</f>
        <v>2043</v>
      </c>
      <c r="DV98" s="62">
        <f>+'Cas_-14'!K97</f>
        <v>1807</v>
      </c>
      <c r="DW98" s="62">
        <f>+'Cas_-14'!L97</f>
        <v>1284</v>
      </c>
      <c r="DX98" s="62">
        <f>+'Cas_-14'!M97</f>
        <v>1183</v>
      </c>
      <c r="DY98" s="62">
        <f>+'Cas_-14'!N97</f>
        <v>726</v>
      </c>
      <c r="DZ98" s="62">
        <f>+'Cas_-14'!O97</f>
        <v>662</v>
      </c>
      <c r="EA98" s="62">
        <f>+'Cas_-14'!P97</f>
        <v>326</v>
      </c>
      <c r="EB98" s="62">
        <f>+'Cas_-14'!Q97</f>
        <v>296</v>
      </c>
      <c r="EC98" s="62">
        <f>+'Cas_-14'!R97</f>
        <v>123</v>
      </c>
      <c r="ED98" s="62">
        <f>+'Cas_-14'!S97</f>
        <v>137</v>
      </c>
      <c r="EE98" s="62">
        <f>+'Cas_-14'!T97</f>
        <v>12</v>
      </c>
      <c r="EF98" s="86">
        <f>+'Cas_-14'!U97</f>
        <v>29</v>
      </c>
      <c r="EG98" s="201">
        <f t="shared" si="233"/>
        <v>6.0068721711778158E-3</v>
      </c>
      <c r="EH98" s="90">
        <f t="shared" si="233"/>
        <v>5.6018149487742138E-3</v>
      </c>
      <c r="EI98" s="90">
        <f t="shared" si="233"/>
        <v>1.7041088659169104E-2</v>
      </c>
      <c r="EJ98" s="90">
        <f t="shared" si="233"/>
        <v>2.1781418989344794E-2</v>
      </c>
      <c r="EK98" s="90">
        <f t="shared" si="233"/>
        <v>8.9324446597109641E-2</v>
      </c>
      <c r="EL98" s="90">
        <f t="shared" si="233"/>
        <v>8.1763919157090539E-2</v>
      </c>
      <c r="EM98" s="90">
        <f t="shared" si="233"/>
        <v>0.11599501406813094</v>
      </c>
      <c r="EN98" s="90">
        <f t="shared" si="233"/>
        <v>0.10353858843040434</v>
      </c>
      <c r="EO98" s="90">
        <f t="shared" si="233"/>
        <v>0.11325002073708022</v>
      </c>
      <c r="EP98" s="90">
        <f t="shared" si="233"/>
        <v>9.7454195692335419E-2</v>
      </c>
      <c r="EQ98" s="90">
        <f t="shared" si="233"/>
        <v>9.4348080582500229E-2</v>
      </c>
      <c r="ER98" s="90">
        <f t="shared" si="233"/>
        <v>8.292941479889808E-2</v>
      </c>
      <c r="ES98" s="90">
        <f t="shared" si="233"/>
        <v>7.9184845822791408E-2</v>
      </c>
      <c r="ET98" s="90">
        <f t="shared" si="232"/>
        <v>6.4334617100503297E-2</v>
      </c>
      <c r="EU98" s="90">
        <f t="shared" si="232"/>
        <v>6.8354081036800809E-2</v>
      </c>
      <c r="EV98" s="90">
        <f t="shared" si="232"/>
        <v>4.736300384594419E-2</v>
      </c>
      <c r="EW98" s="90">
        <f t="shared" si="230"/>
        <v>8.7552287676883819E-2</v>
      </c>
      <c r="EX98" s="90">
        <f t="shared" si="230"/>
        <v>5.7755274212502587E-2</v>
      </c>
      <c r="EY98" s="90">
        <f t="shared" si="230"/>
        <v>0.1224308413042603</v>
      </c>
      <c r="EZ98" s="99">
        <f t="shared" si="230"/>
        <v>5.4024154320433032E-2</v>
      </c>
      <c r="FA98" s="119">
        <f t="shared" si="200"/>
        <v>5.1208418262327671</v>
      </c>
      <c r="FB98" s="120">
        <f t="shared" si="200"/>
        <v>8.9501815248083894</v>
      </c>
      <c r="FC98" s="120">
        <f t="shared" si="219"/>
        <v>7.6522803795531074</v>
      </c>
      <c r="FD98" s="120">
        <f t="shared" si="219"/>
        <v>10.880611893694224</v>
      </c>
      <c r="FE98" s="120">
        <f t="shared" si="235"/>
        <v>7.8366004679244279</v>
      </c>
      <c r="FF98" s="120">
        <f t="shared" si="235"/>
        <v>1</v>
      </c>
      <c r="FG98" s="120">
        <f t="shared" si="235"/>
        <v>6.034742144941224</v>
      </c>
      <c r="FH98" s="120">
        <f t="shared" si="235"/>
        <v>2.4647540175490485</v>
      </c>
      <c r="FI98" s="120">
        <f t="shared" si="235"/>
        <v>6.1810143207400454</v>
      </c>
      <c r="FJ98" s="120">
        <f t="shared" si="235"/>
        <v>7.1828616000270742</v>
      </c>
      <c r="FK98" s="120">
        <f t="shared" si="235"/>
        <v>7.4193348256608473</v>
      </c>
      <c r="FL98" s="120">
        <f t="shared" si="235"/>
        <v>8.440913295933461</v>
      </c>
      <c r="FM98" s="120">
        <f t="shared" si="235"/>
        <v>7.6522803795531074</v>
      </c>
      <c r="FN98" s="120">
        <f t="shared" si="235"/>
        <v>10.880611893694224</v>
      </c>
      <c r="FO98" s="120">
        <f t="shared" si="235"/>
        <v>5.1208418262327671</v>
      </c>
      <c r="FP98" s="120">
        <f t="shared" si="235"/>
        <v>8.9501815248083894</v>
      </c>
      <c r="FQ98" s="120">
        <f t="shared" si="235"/>
        <v>3.8905385535206509</v>
      </c>
      <c r="FR98" s="120">
        <f t="shared" si="235"/>
        <v>7.3393026328080166</v>
      </c>
      <c r="FS98" s="120">
        <f t="shared" si="234"/>
        <v>2.4163344206838224</v>
      </c>
      <c r="FT98" s="321">
        <f t="shared" si="234"/>
        <v>4.5933265527084224</v>
      </c>
      <c r="FU98" s="85">
        <f>+Cas_Hoy!B97</f>
        <v>198</v>
      </c>
      <c r="FV98" s="62">
        <f>+Cas_Hoy!C97</f>
        <v>176</v>
      </c>
      <c r="FW98" s="62">
        <f>+Cas_Hoy!D97</f>
        <v>540</v>
      </c>
      <c r="FX98" s="62">
        <f>+Cas_Hoy!E97</f>
        <v>647</v>
      </c>
      <c r="FY98" s="62">
        <f>+Cas_Hoy!F97</f>
        <v>2546</v>
      </c>
      <c r="FZ98" s="62">
        <f>+Cas_Hoy!G97</f>
        <v>2342</v>
      </c>
      <c r="GA98" s="62">
        <f>+Cas_Hoy!H97</f>
        <v>2903</v>
      </c>
      <c r="GB98" s="62">
        <f>+Cas_Hoy!I97</f>
        <v>2545</v>
      </c>
      <c r="GC98" s="62">
        <f>+Cas_Hoy!J97</f>
        <v>2348</v>
      </c>
      <c r="GD98" s="62">
        <f>+Cas_Hoy!K97</f>
        <v>2078</v>
      </c>
      <c r="GE98" s="62">
        <f>+Cas_Hoy!L97</f>
        <v>1464</v>
      </c>
      <c r="GF98" s="62">
        <f>+Cas_Hoy!M97</f>
        <v>1366</v>
      </c>
      <c r="GG98" s="62">
        <f>+Cas_Hoy!N97</f>
        <v>842</v>
      </c>
      <c r="GH98" s="62">
        <f>+Cas_Hoy!O97</f>
        <v>757</v>
      </c>
      <c r="GI98" s="62">
        <f>+Cas_Hoy!P97</f>
        <v>361</v>
      </c>
      <c r="GJ98" s="62">
        <f>+Cas_Hoy!Q97</f>
        <v>336</v>
      </c>
      <c r="GK98" s="62">
        <f>+Cas_Hoy!R97</f>
        <v>128</v>
      </c>
      <c r="GL98" s="62">
        <f>+Cas_Hoy!S97</f>
        <v>147</v>
      </c>
      <c r="GM98" s="62">
        <f>+Cas_Hoy!T97</f>
        <v>13</v>
      </c>
      <c r="GN98" s="590">
        <f>+Cas_Hoy!U97</f>
        <v>32</v>
      </c>
      <c r="GO98" s="543">
        <f t="shared" si="220"/>
        <v>0.38761039207751613</v>
      </c>
      <c r="GP98" s="112">
        <f t="shared" si="220"/>
        <v>0.48119227684374954</v>
      </c>
      <c r="GQ98" s="112">
        <f t="shared" si="221"/>
        <v>0.7</v>
      </c>
      <c r="GR98" s="112">
        <f t="shared" si="221"/>
        <v>0.7</v>
      </c>
      <c r="GS98" s="323">
        <f t="shared" si="227"/>
        <v>0.7</v>
      </c>
      <c r="GT98" s="323">
        <f t="shared" si="227"/>
        <v>9.3914222003877404E-2</v>
      </c>
      <c r="GU98" s="323">
        <f t="shared" si="227"/>
        <v>0.7</v>
      </c>
      <c r="GV98" s="323">
        <f t="shared" si="227"/>
        <v>0.28814407779246903</v>
      </c>
      <c r="GW98" s="323">
        <f t="shared" si="227"/>
        <v>0.7</v>
      </c>
      <c r="GX98" s="323">
        <f t="shared" si="227"/>
        <v>0.7</v>
      </c>
      <c r="GY98" s="323">
        <f t="shared" si="227"/>
        <v>0.7</v>
      </c>
      <c r="GZ98" s="323">
        <f t="shared" si="227"/>
        <v>0.7</v>
      </c>
      <c r="HA98" s="323">
        <f t="shared" si="227"/>
        <v>0.7</v>
      </c>
      <c r="HB98" s="323">
        <f t="shared" si="225"/>
        <v>0.7</v>
      </c>
      <c r="HC98" s="323">
        <f t="shared" si="222"/>
        <v>0.38761039207751613</v>
      </c>
      <c r="HD98" s="323">
        <f t="shared" si="222"/>
        <v>0.48119227684374954</v>
      </c>
      <c r="HE98" s="323">
        <f t="shared" si="222"/>
        <v>0.35447211775567866</v>
      </c>
      <c r="HF98" s="323">
        <f t="shared" si="222"/>
        <v>0.45482383288099471</v>
      </c>
      <c r="HG98" s="323">
        <f t="shared" si="222"/>
        <v>0.32048667732982633</v>
      </c>
      <c r="HH98" s="327">
        <f t="shared" si="222"/>
        <v>0.27382133244431722</v>
      </c>
      <c r="HI98" s="241">
        <f>+CyF_Tot!B97</f>
        <v>0</v>
      </c>
      <c r="HJ98" s="149">
        <f>+CyF_Tot!C97</f>
        <v>19512</v>
      </c>
      <c r="HK98" s="149">
        <f>+CyF_Tot!D97</f>
        <v>21129</v>
      </c>
      <c r="HL98" s="149">
        <f>+CyF_Tot!E97</f>
        <v>22214</v>
      </c>
      <c r="HM98" s="149">
        <f>+CyF_Tot!F97</f>
        <v>0</v>
      </c>
      <c r="HN98" s="149">
        <f>+CyF_Tot!G97</f>
        <v>548</v>
      </c>
      <c r="HO98" s="149">
        <f>+CyF_Tot!H97</f>
        <v>565</v>
      </c>
      <c r="HP98" s="557">
        <f>+CyF_Tot!I97</f>
        <v>567</v>
      </c>
      <c r="HQ98" s="93">
        <f t="shared" si="226"/>
        <v>9.8550399383072598E-2</v>
      </c>
      <c r="HR98" s="90">
        <f t="shared" si="226"/>
        <v>9.5224890205927643E-2</v>
      </c>
      <c r="HS98" s="90">
        <f t="shared" si="226"/>
        <v>9.1045069928673228E-2</v>
      </c>
      <c r="HT98" s="90">
        <f t="shared" si="224"/>
        <v>8.7209153016443414E-2</v>
      </c>
      <c r="HU98" s="90">
        <f t="shared" si="224"/>
        <v>8.11297696647863E-2</v>
      </c>
      <c r="HV98" s="90">
        <f t="shared" si="224"/>
        <v>8.11130844335895E-2</v>
      </c>
      <c r="HW98" s="90">
        <f t="shared" si="224"/>
        <v>7.1785385030951304E-2</v>
      </c>
      <c r="HX98" s="90">
        <f t="shared" si="224"/>
        <v>7.080877198196163E-2</v>
      </c>
      <c r="HY98" s="90">
        <f t="shared" si="224"/>
        <v>5.8676671110100838E-2</v>
      </c>
      <c r="HZ98" s="90">
        <f t="shared" si="224"/>
        <v>6.0310510107327325E-2</v>
      </c>
      <c r="IA98" s="90">
        <f t="shared" si="224"/>
        <v>4.4265700894839645E-2</v>
      </c>
      <c r="IB98" s="90">
        <f t="shared" si="223"/>
        <v>4.6399311319911499E-2</v>
      </c>
      <c r="IC98" s="90">
        <f t="shared" si="223"/>
        <v>2.9821531009095358E-2</v>
      </c>
      <c r="ID98" s="90">
        <f t="shared" si="223"/>
        <v>3.3469456468936988E-2</v>
      </c>
      <c r="IE98" s="90">
        <f t="shared" si="223"/>
        <v>1.5512741008620575E-2</v>
      </c>
      <c r="IF98" s="90">
        <f t="shared" si="223"/>
        <v>2.0327682249664789E-2</v>
      </c>
      <c r="IG98" s="90">
        <f t="shared" si="223"/>
        <v>4.5695454762382176E-3</v>
      </c>
      <c r="IH98" s="90">
        <f t="shared" si="223"/>
        <v>7.71550412381127E-3</v>
      </c>
      <c r="II98" s="90">
        <f t="shared" si="223"/>
        <v>3.1880549834220124E-4</v>
      </c>
      <c r="IJ98" s="673">
        <f t="shared" si="223"/>
        <v>1.7460047116850718E-3</v>
      </c>
      <c r="IK98" s="686"/>
      <c r="IL98" s="687"/>
      <c r="IM98" s="687"/>
      <c r="IN98" s="687"/>
      <c r="IO98" s="687"/>
      <c r="IP98" s="687"/>
      <c r="IQ98" s="687"/>
      <c r="IR98" s="687"/>
      <c r="IS98" s="687"/>
      <c r="IT98" s="687"/>
      <c r="IU98" s="687"/>
      <c r="IV98" s="687"/>
      <c r="IW98" s="687"/>
      <c r="IX98" s="687"/>
      <c r="IY98" s="687"/>
      <c r="IZ98" s="687"/>
      <c r="JA98" s="687"/>
      <c r="JB98" s="687"/>
      <c r="JC98" s="687"/>
      <c r="JD98" s="688"/>
      <c r="JF98" s="624">
        <f t="shared" si="231"/>
        <v>33.004792149328658</v>
      </c>
      <c r="JG98" s="625">
        <f t="shared" si="231"/>
        <v>34.157408224233009</v>
      </c>
      <c r="JH98" s="625">
        <f t="shared" si="231"/>
        <v>35.725552744589315</v>
      </c>
      <c r="JI98" s="625">
        <f t="shared" si="231"/>
        <v>37.296950324220539</v>
      </c>
      <c r="JJ98" s="625">
        <f t="shared" si="231"/>
        <v>160.36704954597781</v>
      </c>
      <c r="JK98" s="625">
        <f t="shared" si="231"/>
        <v>0</v>
      </c>
      <c r="JL98" s="625">
        <f t="shared" si="231"/>
        <v>317.17386659254555</v>
      </c>
      <c r="JM98" s="625">
        <f t="shared" si="231"/>
        <v>45.93548732493538</v>
      </c>
      <c r="JN98" s="625">
        <f t="shared" si="231"/>
        <v>665.19835968916436</v>
      </c>
      <c r="JO98" s="625">
        <f t="shared" si="231"/>
        <v>485.38337644217972</v>
      </c>
      <c r="JP98" s="625">
        <f t="shared" si="231"/>
        <v>2939.1925415109104</v>
      </c>
      <c r="JQ98" s="625">
        <f t="shared" si="231"/>
        <v>1472.1197893295518</v>
      </c>
      <c r="JR98" s="625">
        <f t="shared" si="231"/>
        <v>9816.3032011724881</v>
      </c>
      <c r="JS98" s="625">
        <f t="shared" si="231"/>
        <v>4470.3812486754559</v>
      </c>
      <c r="JT98" s="625">
        <f t="shared" si="231"/>
        <v>21386.85971090087</v>
      </c>
      <c r="JU98" s="625">
        <f t="shared" si="228"/>
        <v>11360.720517101478</v>
      </c>
      <c r="JV98" s="625">
        <f t="shared" si="209"/>
        <v>48402.890748195932</v>
      </c>
      <c r="JW98" s="625">
        <f t="shared" si="209"/>
        <v>23186.423953924397</v>
      </c>
      <c r="JX98" s="625">
        <f t="shared" si="209"/>
        <v>81620.560869506866</v>
      </c>
      <c r="JY98" s="626">
        <f t="shared" si="209"/>
        <v>26080.626223657328</v>
      </c>
      <c r="JZ98" s="642">
        <f t="shared" si="210"/>
        <v>72.087156561422631</v>
      </c>
      <c r="KA98" s="625">
        <f t="shared" si="210"/>
        <v>24.683520376800995</v>
      </c>
      <c r="KB98" s="625">
        <f t="shared" si="211"/>
        <v>1098.3114227524036</v>
      </c>
      <c r="KC98" s="625">
        <f t="shared" si="211"/>
        <v>568.00640962489092</v>
      </c>
      <c r="KD98" s="625">
        <f t="shared" si="212"/>
        <v>17356.845343647423</v>
      </c>
      <c r="KE98" s="645">
        <f t="shared" si="212"/>
        <v>9563.7547860431823</v>
      </c>
      <c r="KF98" s="624">
        <f t="shared" si="195"/>
        <v>48.703779585276777</v>
      </c>
      <c r="KG98" s="625">
        <f t="shared" si="196"/>
        <v>831.05812150658164</v>
      </c>
      <c r="KH98" s="626">
        <f t="shared" si="197"/>
        <v>13012.689109168959</v>
      </c>
    </row>
    <row r="99" spans="1:294" s="649" customFormat="1" ht="14.4">
      <c r="A99" s="510" t="s">
        <v>109</v>
      </c>
      <c r="B99" s="538">
        <v>93384</v>
      </c>
      <c r="C99" s="526">
        <f t="shared" si="198"/>
        <v>9091</v>
      </c>
      <c r="D99" s="517">
        <f t="shared" si="199"/>
        <v>252</v>
      </c>
      <c r="E99" s="495">
        <f t="shared" si="217"/>
        <v>9.0540826499172899E-3</v>
      </c>
      <c r="F99" s="208">
        <f t="shared" ref="F99:F162" si="236">HJ99/B99</f>
        <v>9.0711470915788572E-2</v>
      </c>
      <c r="G99" s="30">
        <f t="shared" si="162"/>
        <v>3.285650798649737</v>
      </c>
      <c r="H99" s="29">
        <f t="shared" ref="H99:H154" si="237">HP99/(E99*B99)</f>
        <v>0.29804621686115312</v>
      </c>
      <c r="I99" s="33">
        <f t="shared" ref="I99:I154" si="238">(G99*HL99)/B99</f>
        <v>0.31986048370732417</v>
      </c>
      <c r="J99" s="353">
        <f t="shared" ref="J99:J162" si="239">+((CS99*AK99)+(CT99*AL99)+(CU99*AM99)+(CV99*AN99)+(CW99*AO99)+(CX99*AP99)+(CY99*AQ99)+(CZ99*AR99)+(DA99*AS99)+(DB99*AT99)+(DC99*AU99)+(DD99*AV99)+(DE99*AW99)+(DF99*AX99)+(DG99*AY99)+(DH99*AZ99)+(DI99*BA99)+(DJ99*BB99)+(DK99*BC99)+(DL99*BD99))/B99</f>
        <v>0.39401015873521794</v>
      </c>
      <c r="K99" s="581">
        <f t="shared" si="202"/>
        <v>6.8488972203620711E-3</v>
      </c>
      <c r="L99" s="354">
        <f t="shared" si="218"/>
        <v>4.3435538499975905</v>
      </c>
      <c r="M99" s="355">
        <f t="shared" ref="M99:M162" si="240">((J99*B99)+((FU99+FV99+FW99+FX99+FY99+FZ99+GA99+GB99+GC99+GD99+GE99+GF99+GG99+GH99+GI99+GJ99+GK99+GL99+GM99+GN99)-(DM99+DN99+DO99+DP99+DQ99+DR99+DS99+DT99+DU99+DV99+DW99+DX99+DY99+DZ99+EA99+EB99+EC99+ED99+EE99+EF99))*L99)/B99</f>
        <v>0.42256903460151746</v>
      </c>
      <c r="N99" s="826"/>
      <c r="O99" s="364" t="s">
        <v>226</v>
      </c>
      <c r="P99" s="20" t="s">
        <v>241</v>
      </c>
      <c r="Q99" s="20"/>
      <c r="R99" s="20"/>
      <c r="S99" s="166">
        <f t="shared" ref="S99:S162" si="241">+HL99</f>
        <v>9091</v>
      </c>
      <c r="T99" s="167">
        <f t="shared" ref="T99:T162" si="242">+(S99*100000)/B99</f>
        <v>9735.0723892743936</v>
      </c>
      <c r="U99" s="166">
        <f t="shared" ref="U99:U162" si="243">+HL99-HK99</f>
        <v>279</v>
      </c>
      <c r="V99" s="168">
        <f t="shared" ref="V99:V162" si="244">+(HL99-HK99)/HK99</f>
        <v>3.166137085792102E-2</v>
      </c>
      <c r="W99" s="167">
        <f t="shared" ref="W99:W162" si="245">+(U99*100000)/B99</f>
        <v>298.76638396299154</v>
      </c>
      <c r="X99" s="166">
        <f t="shared" ref="X99:X162" si="246">+HL99-HJ99</f>
        <v>620</v>
      </c>
      <c r="Y99" s="168">
        <f t="shared" ref="Y99:Y162" si="247">+(HL99-HJ99)/HJ99</f>
        <v>7.3190886554125839E-2</v>
      </c>
      <c r="Z99" s="167">
        <f t="shared" ref="Z99:Z162" si="248">+(X99*100000)/B99</f>
        <v>663.92529769553676</v>
      </c>
      <c r="AA99" s="166">
        <f t="shared" ref="AA99:AA162" si="249">+HP99</f>
        <v>252</v>
      </c>
      <c r="AB99" s="167">
        <f t="shared" ref="AB99:AB162" si="250">+(AA99*1000000)/B99</f>
        <v>2698.5350809560523</v>
      </c>
      <c r="AC99" s="169">
        <f t="shared" ref="AC99:AC162" si="251">+AA99/S99</f>
        <v>2.7719722802771973E-2</v>
      </c>
      <c r="AD99" s="166">
        <f t="shared" ref="AD99:AD162" si="252">+HP99-HO99</f>
        <v>0</v>
      </c>
      <c r="AE99" s="168">
        <f t="shared" ref="AE99:AE162" si="253">+(HP99-HO99)/HO99</f>
        <v>0</v>
      </c>
      <c r="AF99" s="167">
        <f t="shared" ref="AF99:AF162" si="254">+(AD99*1000000)/B99</f>
        <v>0</v>
      </c>
      <c r="AG99" s="166">
        <f t="shared" ref="AG99:AG162" si="255">+HP99-HN99</f>
        <v>2</v>
      </c>
      <c r="AH99" s="168">
        <f t="shared" ref="AH99:AH162" si="256">+(HP99-HN99)/HN99</f>
        <v>8.0000000000000002E-3</v>
      </c>
      <c r="AI99" s="365">
        <f t="shared" ref="AI99:AI162" si="257">+(AG99*1000000)/B99</f>
        <v>21.416945086952797</v>
      </c>
      <c r="AJ99" s="830"/>
      <c r="AK99" s="85">
        <v>6742.2598764796458</v>
      </c>
      <c r="AL99" s="62">
        <v>6344.950272639574</v>
      </c>
      <c r="AM99" s="62">
        <v>6299.3637133028433</v>
      </c>
      <c r="AN99" s="62">
        <v>6128.1367463739671</v>
      </c>
      <c r="AO99" s="62">
        <v>6868.0107990612232</v>
      </c>
      <c r="AP99" s="62">
        <v>6105.3963919743337</v>
      </c>
      <c r="AQ99" s="62">
        <v>6417.8475153410564</v>
      </c>
      <c r="AR99" s="62">
        <v>6153.2794572415769</v>
      </c>
      <c r="AS99" s="62">
        <v>5802.8727603549341</v>
      </c>
      <c r="AT99" s="62">
        <v>5963.3014207124006</v>
      </c>
      <c r="AU99" s="62">
        <v>4873.973142278528</v>
      </c>
      <c r="AV99" s="62">
        <v>5294.4842488818867</v>
      </c>
      <c r="AW99" s="62">
        <v>3971.4350435204124</v>
      </c>
      <c r="AX99" s="62">
        <v>4871.1877873005897</v>
      </c>
      <c r="AY99" s="62">
        <v>2821.7758887296072</v>
      </c>
      <c r="AZ99" s="62">
        <v>4180.9236596659612</v>
      </c>
      <c r="BA99" s="62">
        <v>1361.8355964488096</v>
      </c>
      <c r="BB99" s="62">
        <v>2453.3102037359822</v>
      </c>
      <c r="BC99" s="62">
        <v>111.62586856137784</v>
      </c>
      <c r="BD99" s="86">
        <v>618.0308916022999</v>
      </c>
      <c r="BE99" s="258">
        <v>2.0000000000000002E-5</v>
      </c>
      <c r="BF99" s="43">
        <v>2.0000000000000002E-5</v>
      </c>
      <c r="BG99" s="53">
        <v>5.0000000000000002E-5</v>
      </c>
      <c r="BH99" s="53">
        <v>4.0000000000000003E-5</v>
      </c>
      <c r="BI99" s="53">
        <v>1.2518952302791728E-4</v>
      </c>
      <c r="BJ99" s="53">
        <v>1.2406223545552731E-4</v>
      </c>
      <c r="BK99" s="53">
        <v>3.4000000000000002E-4</v>
      </c>
      <c r="BL99" s="53">
        <v>1.8000000000000001E-4</v>
      </c>
      <c r="BM99" s="53">
        <v>8.9999999999999998E-4</v>
      </c>
      <c r="BN99" s="53">
        <v>5.0000000000000001E-4</v>
      </c>
      <c r="BO99" s="53">
        <v>3.8E-3</v>
      </c>
      <c r="BP99" s="53">
        <v>2E-3</v>
      </c>
      <c r="BQ99" s="53">
        <v>1.6199999999999999E-2</v>
      </c>
      <c r="BR99" s="53">
        <v>6.1999999999999998E-3</v>
      </c>
      <c r="BS99" s="53">
        <v>6.1100000000000002E-2</v>
      </c>
      <c r="BT99" s="53">
        <v>2.6800000000000001E-2</v>
      </c>
      <c r="BU99" s="53">
        <v>0.1421</v>
      </c>
      <c r="BV99" s="53">
        <v>5.4699999999999999E-2</v>
      </c>
      <c r="BW99" s="53">
        <v>0.27589999999999998</v>
      </c>
      <c r="BX99" s="54">
        <v>0.1051</v>
      </c>
      <c r="BY99" s="64">
        <f>+Fall_Hoy!B99</f>
        <v>0</v>
      </c>
      <c r="BZ99" s="61">
        <f>+Fall_Hoy!C99</f>
        <v>0</v>
      </c>
      <c r="CA99" s="61">
        <f>+Fall_Hoy!D99</f>
        <v>0</v>
      </c>
      <c r="CB99" s="61">
        <f>+Fall_Hoy!E99</f>
        <v>0</v>
      </c>
      <c r="CC99" s="61">
        <f>+Fall_Hoy!F99</f>
        <v>0</v>
      </c>
      <c r="CD99" s="61">
        <f>+Fall_Hoy!G99</f>
        <v>0</v>
      </c>
      <c r="CE99" s="61">
        <f>+Fall_Hoy!H99</f>
        <v>1</v>
      </c>
      <c r="CF99" s="61">
        <f>+Fall_Hoy!I99</f>
        <v>2</v>
      </c>
      <c r="CG99" s="61">
        <f>+Fall_Hoy!J99</f>
        <v>2</v>
      </c>
      <c r="CH99" s="61">
        <f>+Fall_Hoy!K99</f>
        <v>6</v>
      </c>
      <c r="CI99" s="61">
        <f>+Fall_Hoy!L99</f>
        <v>11</v>
      </c>
      <c r="CJ99" s="61">
        <f>+Fall_Hoy!M99</f>
        <v>4</v>
      </c>
      <c r="CK99" s="61">
        <f>+Fall_Hoy!N99</f>
        <v>37</v>
      </c>
      <c r="CL99" s="61">
        <f>+Fall_Hoy!O99</f>
        <v>12</v>
      </c>
      <c r="CM99" s="61">
        <f>+Fall_Hoy!P99</f>
        <v>39</v>
      </c>
      <c r="CN99" s="61">
        <f>+Fall_Hoy!Q99</f>
        <v>34</v>
      </c>
      <c r="CO99" s="61">
        <f>+Fall_Hoy!R99</f>
        <v>34</v>
      </c>
      <c r="CP99" s="61">
        <f>+Fall_Hoy!S99</f>
        <v>32</v>
      </c>
      <c r="CQ99" s="61">
        <f>+Fall_Hoy!T99</f>
        <v>12</v>
      </c>
      <c r="CR99" s="66">
        <f>+Fall_Hoy!U99</f>
        <v>18</v>
      </c>
      <c r="CS99" s="75">
        <f t="shared" ref="CS99:CT162" si="258">+DG99</f>
        <v>0.22620431157904389</v>
      </c>
      <c r="CT99" s="76">
        <f t="shared" si="258"/>
        <v>0.30343934012879603</v>
      </c>
      <c r="CU99" s="76">
        <f t="shared" ref="CU99:CV162" si="259">+DE99</f>
        <v>0.57509454196168364</v>
      </c>
      <c r="CV99" s="76">
        <f t="shared" si="259"/>
        <v>0.39733304390638302</v>
      </c>
      <c r="CW99" s="76">
        <f t="shared" si="229"/>
        <v>0.10949313010730699</v>
      </c>
      <c r="CX99" s="76">
        <f t="shared" si="229"/>
        <v>0.1357815196224994</v>
      </c>
      <c r="CY99" s="76">
        <f t="shared" si="229"/>
        <v>0.45828082757618083</v>
      </c>
      <c r="CZ99" s="76">
        <f t="shared" si="229"/>
        <v>0.7</v>
      </c>
      <c r="DA99" s="76">
        <f t="shared" si="229"/>
        <v>0.38295208494047683</v>
      </c>
      <c r="DB99" s="76">
        <f t="shared" si="229"/>
        <v>0.7</v>
      </c>
      <c r="DC99" s="76">
        <f t="shared" si="229"/>
        <v>0.59391727397824889</v>
      </c>
      <c r="DD99" s="76">
        <f t="shared" si="229"/>
        <v>0.37775161960721082</v>
      </c>
      <c r="DE99" s="76">
        <f t="shared" si="229"/>
        <v>0.57509454196168364</v>
      </c>
      <c r="DF99" s="76">
        <f t="shared" si="229"/>
        <v>0.39733304390638302</v>
      </c>
      <c r="DG99" s="76">
        <f t="shared" si="229"/>
        <v>0.22620431157904389</v>
      </c>
      <c r="DH99" s="76">
        <f t="shared" si="229"/>
        <v>0.30343934012879603</v>
      </c>
      <c r="DI99" s="76">
        <f t="shared" si="229"/>
        <v>0.17569530541384548</v>
      </c>
      <c r="DJ99" s="76">
        <f t="shared" si="229"/>
        <v>0.23845706094441424</v>
      </c>
      <c r="DK99" s="76">
        <f t="shared" si="229"/>
        <v>0.38964104049406328</v>
      </c>
      <c r="DL99" s="316">
        <f t="shared" si="229"/>
        <v>0.2771147264520229</v>
      </c>
      <c r="DM99" s="85">
        <f>+'Cas_-14'!B98</f>
        <v>123</v>
      </c>
      <c r="DN99" s="62">
        <f>+'Cas_-14'!C98</f>
        <v>126</v>
      </c>
      <c r="DO99" s="62">
        <f>+'Cas_-14'!D98</f>
        <v>313</v>
      </c>
      <c r="DP99" s="62">
        <f>+'Cas_-14'!E98</f>
        <v>315</v>
      </c>
      <c r="DQ99" s="62">
        <f>+'Cas_-14'!F98</f>
        <v>752</v>
      </c>
      <c r="DR99" s="62">
        <f>+'Cas_-14'!G98</f>
        <v>829</v>
      </c>
      <c r="DS99" s="62">
        <f>+'Cas_-14'!H98</f>
        <v>917</v>
      </c>
      <c r="DT99" s="62">
        <f>+'Cas_-14'!I98</f>
        <v>899</v>
      </c>
      <c r="DU99" s="62">
        <f>+'Cas_-14'!J98</f>
        <v>784</v>
      </c>
      <c r="DV99" s="62">
        <f>+'Cas_-14'!K98</f>
        <v>778</v>
      </c>
      <c r="DW99" s="62">
        <f>+'Cas_-14'!L98</f>
        <v>505</v>
      </c>
      <c r="DX99" s="62">
        <f>+'Cas_-14'!M98</f>
        <v>521</v>
      </c>
      <c r="DY99" s="62">
        <f>+'Cas_-14'!N98</f>
        <v>369</v>
      </c>
      <c r="DZ99" s="62">
        <f>+'Cas_-14'!O98</f>
        <v>325</v>
      </c>
      <c r="EA99" s="62">
        <f>+'Cas_-14'!P98</f>
        <v>215</v>
      </c>
      <c r="EB99" s="62">
        <f>+'Cas_-14'!Q98</f>
        <v>229</v>
      </c>
      <c r="EC99" s="62">
        <f>+'Cas_-14'!R98</f>
        <v>97</v>
      </c>
      <c r="ED99" s="62">
        <f>+'Cas_-14'!S98</f>
        <v>149</v>
      </c>
      <c r="EE99" s="62">
        <f>+'Cas_-14'!T98</f>
        <v>19</v>
      </c>
      <c r="EF99" s="86">
        <f>+'Cas_-14'!U98</f>
        <v>55</v>
      </c>
      <c r="EG99" s="201">
        <f t="shared" si="233"/>
        <v>1.824314135814983E-2</v>
      </c>
      <c r="EH99" s="91">
        <f t="shared" si="233"/>
        <v>1.9858311662950594E-2</v>
      </c>
      <c r="EI99" s="91">
        <f t="shared" si="233"/>
        <v>4.9687558020981418E-2</v>
      </c>
      <c r="EJ99" s="91">
        <f t="shared" si="233"/>
        <v>5.1402247214275408E-2</v>
      </c>
      <c r="EK99" s="91">
        <f t="shared" si="233"/>
        <v>0.10949313010730699</v>
      </c>
      <c r="EL99" s="91">
        <f t="shared" si="233"/>
        <v>0.1357815196224994</v>
      </c>
      <c r="EM99" s="91">
        <f t="shared" si="233"/>
        <v>0.14288279642170165</v>
      </c>
      <c r="EN99" s="91">
        <f t="shared" si="233"/>
        <v>0.14610095417363153</v>
      </c>
      <c r="EO99" s="91">
        <f t="shared" si="233"/>
        <v>0.13510549556700024</v>
      </c>
      <c r="EP99" s="91">
        <f t="shared" si="233"/>
        <v>0.13046464451683829</v>
      </c>
      <c r="EQ99" s="91">
        <f t="shared" si="233"/>
        <v>0.10361156806947815</v>
      </c>
      <c r="ER99" s="91">
        <f t="shared" si="233"/>
        <v>9.8404296907678435E-2</v>
      </c>
      <c r="ES99" s="91">
        <f t="shared" si="233"/>
        <v>9.2913517646987909E-2</v>
      </c>
      <c r="ET99" s="91">
        <f t="shared" si="232"/>
        <v>6.6718840289280143E-2</v>
      </c>
      <c r="EU99" s="91">
        <f t="shared" si="232"/>
        <v>7.6193152283541274E-2</v>
      </c>
      <c r="EV99" s="91">
        <f t="shared" si="232"/>
        <v>5.4772585830542571E-2</v>
      </c>
      <c r="EW99" s="91">
        <f t="shared" si="230"/>
        <v>7.1227393565671246E-2</v>
      </c>
      <c r="EX99" s="91">
        <f t="shared" si="230"/>
        <v>6.0734268244226862E-2</v>
      </c>
      <c r="EY99" s="91">
        <f t="shared" si="230"/>
        <v>0.17021144153116075</v>
      </c>
      <c r="EZ99" s="100">
        <f t="shared" si="230"/>
        <v>8.8992315347551032E-2</v>
      </c>
      <c r="FA99" s="119">
        <f t="shared" si="200"/>
        <v>2.9688273132112819</v>
      </c>
      <c r="FB99" s="120">
        <f t="shared" si="200"/>
        <v>5.5399856612135814</v>
      </c>
      <c r="FC99" s="120">
        <f t="shared" si="219"/>
        <v>6.1895680685201908</v>
      </c>
      <c r="FD99" s="120">
        <f t="shared" si="219"/>
        <v>5.9553349875930524</v>
      </c>
      <c r="FE99" s="120">
        <f t="shared" si="235"/>
        <v>1</v>
      </c>
      <c r="FF99" s="120">
        <f t="shared" si="235"/>
        <v>1</v>
      </c>
      <c r="FG99" s="120">
        <f t="shared" si="235"/>
        <v>3.2073898261594715</v>
      </c>
      <c r="FH99" s="120">
        <f t="shared" si="235"/>
        <v>4.7912075862837638</v>
      </c>
      <c r="FI99" s="120">
        <f t="shared" si="235"/>
        <v>2.8344671201814053</v>
      </c>
      <c r="FJ99" s="120">
        <f t="shared" si="235"/>
        <v>5.3654382962707965</v>
      </c>
      <c r="FK99" s="120">
        <f t="shared" si="235"/>
        <v>5.7321521625846792</v>
      </c>
      <c r="FL99" s="120">
        <f t="shared" si="235"/>
        <v>3.8387715930902107</v>
      </c>
      <c r="FM99" s="120">
        <f t="shared" si="235"/>
        <v>6.1895680685201908</v>
      </c>
      <c r="FN99" s="120">
        <f t="shared" si="235"/>
        <v>5.9553349875930524</v>
      </c>
      <c r="FO99" s="120">
        <f t="shared" si="235"/>
        <v>2.9688273132112819</v>
      </c>
      <c r="FP99" s="120">
        <f t="shared" si="235"/>
        <v>5.5399856612135814</v>
      </c>
      <c r="FQ99" s="120">
        <f t="shared" si="235"/>
        <v>2.4666816602218558</v>
      </c>
      <c r="FR99" s="120">
        <f t="shared" si="235"/>
        <v>3.9262358440793586</v>
      </c>
      <c r="FS99" s="120">
        <f t="shared" si="234"/>
        <v>2.2891589248583584</v>
      </c>
      <c r="FT99" s="321">
        <f t="shared" si="234"/>
        <v>3.113917481186748</v>
      </c>
      <c r="FU99" s="85">
        <f>+Cas_Hoy!B98</f>
        <v>136</v>
      </c>
      <c r="FV99" s="62">
        <f>+Cas_Hoy!C98</f>
        <v>136</v>
      </c>
      <c r="FW99" s="62">
        <f>+Cas_Hoy!D98</f>
        <v>330</v>
      </c>
      <c r="FX99" s="62">
        <f>+Cas_Hoy!E98</f>
        <v>337</v>
      </c>
      <c r="FY99" s="62">
        <f>+Cas_Hoy!F98</f>
        <v>802</v>
      </c>
      <c r="FZ99" s="62">
        <f>+Cas_Hoy!G98</f>
        <v>891</v>
      </c>
      <c r="GA99" s="62">
        <f>+Cas_Hoy!H98</f>
        <v>1007</v>
      </c>
      <c r="GB99" s="62">
        <f>+Cas_Hoy!I98</f>
        <v>983</v>
      </c>
      <c r="GC99" s="62">
        <f>+Cas_Hoy!J98</f>
        <v>853</v>
      </c>
      <c r="GD99" s="62">
        <f>+Cas_Hoy!K98</f>
        <v>820</v>
      </c>
      <c r="GE99" s="62">
        <f>+Cas_Hoy!L98</f>
        <v>530</v>
      </c>
      <c r="GF99" s="62">
        <f>+Cas_Hoy!M98</f>
        <v>563</v>
      </c>
      <c r="GG99" s="62">
        <f>+Cas_Hoy!N98</f>
        <v>399</v>
      </c>
      <c r="GH99" s="62">
        <f>+Cas_Hoy!O98</f>
        <v>348</v>
      </c>
      <c r="GI99" s="62">
        <f>+Cas_Hoy!P98</f>
        <v>226</v>
      </c>
      <c r="GJ99" s="62">
        <f>+Cas_Hoy!Q98</f>
        <v>242</v>
      </c>
      <c r="GK99" s="62">
        <f>+Cas_Hoy!R98</f>
        <v>101</v>
      </c>
      <c r="GL99" s="62">
        <f>+Cas_Hoy!S98</f>
        <v>155</v>
      </c>
      <c r="GM99" s="62">
        <f>+Cas_Hoy!T98</f>
        <v>19</v>
      </c>
      <c r="GN99" s="590">
        <f>+Cas_Hoy!U98</f>
        <v>56</v>
      </c>
      <c r="GO99" s="543">
        <f t="shared" si="220"/>
        <v>0.23777755542727408</v>
      </c>
      <c r="GP99" s="112">
        <f t="shared" si="220"/>
        <v>0.32066515419724295</v>
      </c>
      <c r="GQ99" s="112">
        <f t="shared" si="221"/>
        <v>0.62185019577970668</v>
      </c>
      <c r="GR99" s="112">
        <f t="shared" si="221"/>
        <v>0.42545199778283477</v>
      </c>
      <c r="GS99" s="323">
        <f t="shared" si="227"/>
        <v>0.11677325843890986</v>
      </c>
      <c r="GT99" s="323">
        <f t="shared" si="227"/>
        <v>0.14593647042659463</v>
      </c>
      <c r="GU99" s="323">
        <f t="shared" si="227"/>
        <v>0.50325931665126944</v>
      </c>
      <c r="GV99" s="323">
        <f t="shared" si="227"/>
        <v>0.7</v>
      </c>
      <c r="GW99" s="323">
        <f t="shared" si="227"/>
        <v>0.41665577608957488</v>
      </c>
      <c r="GX99" s="323">
        <f t="shared" si="227"/>
        <v>0.7</v>
      </c>
      <c r="GY99" s="323">
        <f t="shared" si="227"/>
        <v>0.62331911922469685</v>
      </c>
      <c r="GZ99" s="323">
        <f t="shared" si="227"/>
        <v>0.40820376552564241</v>
      </c>
      <c r="HA99" s="323">
        <f t="shared" si="227"/>
        <v>0.62185019577970668</v>
      </c>
      <c r="HB99" s="323">
        <f t="shared" si="225"/>
        <v>0.42545199778283477</v>
      </c>
      <c r="HC99" s="323">
        <f t="shared" si="222"/>
        <v>0.23777755542727408</v>
      </c>
      <c r="HD99" s="323">
        <f t="shared" si="222"/>
        <v>0.32066515419724295</v>
      </c>
      <c r="HE99" s="323">
        <f t="shared" si="222"/>
        <v>0.18294047264740612</v>
      </c>
      <c r="HF99" s="323">
        <f t="shared" si="222"/>
        <v>0.24805935870056514</v>
      </c>
      <c r="HG99" s="323">
        <f t="shared" si="222"/>
        <v>0.38964104049406328</v>
      </c>
      <c r="HH99" s="327">
        <f t="shared" si="222"/>
        <v>0.28215317602387785</v>
      </c>
      <c r="HI99" s="241">
        <f>+CyF_Tot!B98</f>
        <v>0</v>
      </c>
      <c r="HJ99" s="149">
        <f>+CyF_Tot!C98</f>
        <v>8471</v>
      </c>
      <c r="HK99" s="149">
        <f>+CyF_Tot!D98</f>
        <v>8812</v>
      </c>
      <c r="HL99" s="149">
        <f>+CyF_Tot!E98</f>
        <v>9091</v>
      </c>
      <c r="HM99" s="149">
        <f>+CyF_Tot!F98</f>
        <v>0</v>
      </c>
      <c r="HN99" s="149">
        <f>+CyF_Tot!G98</f>
        <v>250</v>
      </c>
      <c r="HO99" s="149">
        <f>+CyF_Tot!H98</f>
        <v>252</v>
      </c>
      <c r="HP99" s="557">
        <f>+CyF_Tot!I98</f>
        <v>252</v>
      </c>
      <c r="HQ99" s="93">
        <f t="shared" si="226"/>
        <v>7.219930476826486E-2</v>
      </c>
      <c r="HR99" s="90">
        <f t="shared" si="226"/>
        <v>6.7944725784283969E-2</v>
      </c>
      <c r="HS99" s="90">
        <f t="shared" si="226"/>
        <v>6.745656336527503E-2</v>
      </c>
      <c r="HT99" s="90">
        <f t="shared" si="224"/>
        <v>6.562298409121442E-2</v>
      </c>
      <c r="HU99" s="90">
        <f t="shared" si="224"/>
        <v>7.3545905070046505E-2</v>
      </c>
      <c r="HV99" s="90">
        <f t="shared" si="224"/>
        <v>6.5379469630497025E-2</v>
      </c>
      <c r="HW99" s="90">
        <f t="shared" si="224"/>
        <v>6.8725343906247932E-2</v>
      </c>
      <c r="HX99" s="90">
        <f t="shared" si="224"/>
        <v>6.5892224120208787E-2</v>
      </c>
      <c r="HY99" s="90">
        <f t="shared" si="224"/>
        <v>6.2139903627547913E-2</v>
      </c>
      <c r="HZ99" s="90">
        <f t="shared" si="224"/>
        <v>6.3857849532172536E-2</v>
      </c>
      <c r="IA99" s="90">
        <f t="shared" si="224"/>
        <v>5.2192807571731004E-2</v>
      </c>
      <c r="IB99" s="90">
        <f t="shared" si="223"/>
        <v>5.6695839211019949E-2</v>
      </c>
      <c r="IC99" s="90">
        <f t="shared" si="223"/>
        <v>4.2528003121738329E-2</v>
      </c>
      <c r="ID99" s="90">
        <f t="shared" si="223"/>
        <v>5.2162980674425916E-2</v>
      </c>
      <c r="IE99" s="90">
        <f t="shared" ref="IE99:IJ141" si="260">+AY99/$B99</f>
        <v>3.021690962830471E-2</v>
      </c>
      <c r="IF99" s="90">
        <f t="shared" si="260"/>
        <v>4.4771306215903806E-2</v>
      </c>
      <c r="IG99" s="90">
        <f t="shared" si="260"/>
        <v>1.4583179093300883E-2</v>
      </c>
      <c r="IH99" s="90">
        <f t="shared" si="260"/>
        <v>2.6271204957337254E-2</v>
      </c>
      <c r="II99" s="90">
        <f t="shared" si="260"/>
        <v>1.1953425486312199E-3</v>
      </c>
      <c r="IJ99" s="673">
        <f t="shared" si="260"/>
        <v>6.6181668337434666E-3</v>
      </c>
      <c r="IK99" s="686"/>
      <c r="IL99" s="687"/>
      <c r="IM99" s="687"/>
      <c r="IN99" s="687"/>
      <c r="IO99" s="687"/>
      <c r="IP99" s="687"/>
      <c r="IQ99" s="687"/>
      <c r="IR99" s="687"/>
      <c r="IS99" s="687"/>
      <c r="IT99" s="687"/>
      <c r="IU99" s="687"/>
      <c r="IV99" s="687"/>
      <c r="IW99" s="687"/>
      <c r="IX99" s="687"/>
      <c r="IY99" s="687"/>
      <c r="IZ99" s="687"/>
      <c r="JA99" s="687"/>
      <c r="JB99" s="687"/>
      <c r="JC99" s="687"/>
      <c r="JD99" s="688"/>
      <c r="JF99" s="624">
        <f t="shared" ref="JF99:JT115" si="261">+(BY99*1000000)/AK99</f>
        <v>0</v>
      </c>
      <c r="JG99" s="625">
        <f t="shared" si="261"/>
        <v>0</v>
      </c>
      <c r="JH99" s="625">
        <f t="shared" si="261"/>
        <v>0</v>
      </c>
      <c r="JI99" s="625">
        <f t="shared" si="261"/>
        <v>0</v>
      </c>
      <c r="JJ99" s="625">
        <f t="shared" si="261"/>
        <v>0</v>
      </c>
      <c r="JK99" s="625">
        <f t="shared" si="261"/>
        <v>0</v>
      </c>
      <c r="JL99" s="625">
        <f t="shared" si="261"/>
        <v>155.8154813759015</v>
      </c>
      <c r="JM99" s="625">
        <f t="shared" si="261"/>
        <v>325.02993142075985</v>
      </c>
      <c r="JN99" s="625">
        <f t="shared" si="261"/>
        <v>344.65687644642918</v>
      </c>
      <c r="JO99" s="625">
        <f t="shared" si="261"/>
        <v>1006.1540708239456</v>
      </c>
      <c r="JP99" s="625">
        <f t="shared" si="261"/>
        <v>2256.8856411173456</v>
      </c>
      <c r="JQ99" s="625">
        <f t="shared" si="261"/>
        <v>755.50323921442168</v>
      </c>
      <c r="JR99" s="625">
        <f t="shared" si="261"/>
        <v>9316.5315797792755</v>
      </c>
      <c r="JS99" s="625">
        <f t="shared" si="261"/>
        <v>2463.4648722195748</v>
      </c>
      <c r="JT99" s="625">
        <f t="shared" si="261"/>
        <v>13821.083437479581</v>
      </c>
      <c r="JU99" s="625">
        <f t="shared" si="228"/>
        <v>8132.1743154517353</v>
      </c>
      <c r="JV99" s="625">
        <f t="shared" si="209"/>
        <v>24966.302899307444</v>
      </c>
      <c r="JW99" s="625">
        <f t="shared" si="209"/>
        <v>13043.601233659461</v>
      </c>
      <c r="JX99" s="625">
        <f t="shared" si="209"/>
        <v>107501.96307231205</v>
      </c>
      <c r="JY99" s="626">
        <f t="shared" si="209"/>
        <v>29124.757750107608</v>
      </c>
      <c r="JZ99" s="642">
        <f t="shared" si="210"/>
        <v>0</v>
      </c>
      <c r="KA99" s="625">
        <f t="shared" si="210"/>
        <v>0</v>
      </c>
      <c r="KB99" s="625">
        <f t="shared" si="211"/>
        <v>818.96759758671374</v>
      </c>
      <c r="KC99" s="625">
        <f t="shared" si="211"/>
        <v>689.21688090777798</v>
      </c>
      <c r="KD99" s="625">
        <f t="shared" si="212"/>
        <v>14758.054285595497</v>
      </c>
      <c r="KE99" s="645">
        <f t="shared" si="212"/>
        <v>7918.5363793859569</v>
      </c>
      <c r="KF99" s="624">
        <f t="shared" ref="KF99:KF162" si="262">+(SUM(BY99:CD99)*1000000)/SUM(AK99:AP99)</f>
        <v>0</v>
      </c>
      <c r="KG99" s="625">
        <f t="shared" ref="KG99:KG162" si="263">+(SUM(CE99:CJ99)*1000000)/SUM(AQ99:AV99)</f>
        <v>753.49741887967764</v>
      </c>
      <c r="KH99" s="626">
        <f t="shared" ref="KH99:KH162" si="264">+(SUM(CK99:CR99)*1000000)/SUM(AW99:BD99)</f>
        <v>10691.449936973771</v>
      </c>
    </row>
    <row r="100" spans="1:294" s="649" customFormat="1" ht="14.4">
      <c r="A100" s="510" t="s">
        <v>110</v>
      </c>
      <c r="B100" s="538">
        <v>78554</v>
      </c>
      <c r="C100" s="526">
        <f t="shared" ref="C100:C163" si="265">+S100</f>
        <v>4330</v>
      </c>
      <c r="D100" s="517">
        <f t="shared" ref="D100:D163" si="266">+AA100</f>
        <v>115</v>
      </c>
      <c r="E100" s="495">
        <f t="shared" si="217"/>
        <v>7.4163862182559598E-3</v>
      </c>
      <c r="F100" s="208">
        <f t="shared" si="236"/>
        <v>4.7394149247651299E-2</v>
      </c>
      <c r="G100" s="30">
        <f t="shared" si="162"/>
        <v>4.1649756427077484</v>
      </c>
      <c r="H100" s="29">
        <f t="shared" si="237"/>
        <v>0.19739547722332343</v>
      </c>
      <c r="I100" s="33">
        <f t="shared" si="238"/>
        <v>0.22957894611254107</v>
      </c>
      <c r="J100" s="353">
        <f t="shared" si="239"/>
        <v>0.22696637474914497</v>
      </c>
      <c r="K100" s="581">
        <f t="shared" si="202"/>
        <v>6.4501232768208938E-3</v>
      </c>
      <c r="L100" s="354">
        <f t="shared" si="218"/>
        <v>4.7889112549138693</v>
      </c>
      <c r="M100" s="355">
        <f t="shared" si="240"/>
        <v>0.26391013598953761</v>
      </c>
      <c r="N100" s="826"/>
      <c r="O100" s="364" t="s">
        <v>226</v>
      </c>
      <c r="P100" s="20" t="s">
        <v>236</v>
      </c>
      <c r="Q100" s="20"/>
      <c r="R100" s="20"/>
      <c r="S100" s="166">
        <f t="shared" si="241"/>
        <v>4330</v>
      </c>
      <c r="T100" s="167">
        <f t="shared" si="242"/>
        <v>5512.1317819589076</v>
      </c>
      <c r="U100" s="166">
        <f t="shared" si="243"/>
        <v>251</v>
      </c>
      <c r="V100" s="168">
        <f t="shared" si="244"/>
        <v>6.1534689874969357E-2</v>
      </c>
      <c r="W100" s="167">
        <f t="shared" si="245"/>
        <v>319.5254220026988</v>
      </c>
      <c r="X100" s="166">
        <f t="shared" si="246"/>
        <v>607</v>
      </c>
      <c r="Y100" s="168">
        <f t="shared" si="247"/>
        <v>0.16304055868922912</v>
      </c>
      <c r="Z100" s="167">
        <f t="shared" si="248"/>
        <v>772.71685719377751</v>
      </c>
      <c r="AA100" s="166">
        <f t="shared" si="249"/>
        <v>115</v>
      </c>
      <c r="AB100" s="167">
        <f t="shared" si="250"/>
        <v>1463.9610968251138</v>
      </c>
      <c r="AC100" s="169">
        <f t="shared" si="251"/>
        <v>2.6558891454965358E-2</v>
      </c>
      <c r="AD100" s="166">
        <f t="shared" si="252"/>
        <v>0</v>
      </c>
      <c r="AE100" s="168">
        <f t="shared" si="253"/>
        <v>0</v>
      </c>
      <c r="AF100" s="167">
        <f t="shared" si="254"/>
        <v>0</v>
      </c>
      <c r="AG100" s="166">
        <f t="shared" si="255"/>
        <v>6</v>
      </c>
      <c r="AH100" s="168">
        <f t="shared" si="256"/>
        <v>5.5045871559633031E-2</v>
      </c>
      <c r="AI100" s="365">
        <f t="shared" si="257"/>
        <v>76.380578964788555</v>
      </c>
      <c r="AJ100" s="830"/>
      <c r="AK100" s="85">
        <v>6320.6122895890903</v>
      </c>
      <c r="AL100" s="62">
        <v>5950.0894396950171</v>
      </c>
      <c r="AM100" s="62">
        <v>5948.026633010365</v>
      </c>
      <c r="AN100" s="62">
        <v>5735.6205447620005</v>
      </c>
      <c r="AO100" s="62">
        <v>4781.9784473924501</v>
      </c>
      <c r="AP100" s="62">
        <v>4598.7671676474074</v>
      </c>
      <c r="AQ100" s="62">
        <v>4933.9106001434629</v>
      </c>
      <c r="AR100" s="62">
        <v>5175.0583847217476</v>
      </c>
      <c r="AS100" s="62">
        <v>5016.1175216769379</v>
      </c>
      <c r="AT100" s="62">
        <v>5144.4302644979834</v>
      </c>
      <c r="AU100" s="62">
        <v>4331.6109790484234</v>
      </c>
      <c r="AV100" s="62">
        <v>4539.0314855825854</v>
      </c>
      <c r="AW100" s="62">
        <v>4029.9212012346616</v>
      </c>
      <c r="AX100" s="62">
        <v>4279.78744326997</v>
      </c>
      <c r="AY100" s="62">
        <v>2627.6898261150882</v>
      </c>
      <c r="AZ100" s="62">
        <v>3013.4477215082361</v>
      </c>
      <c r="BA100" s="62">
        <v>843.41898487802348</v>
      </c>
      <c r="BB100" s="62">
        <v>1023.2652727610944</v>
      </c>
      <c r="BC100" s="62">
        <v>52.713686554876467</v>
      </c>
      <c r="BD100" s="86">
        <v>208.50259701343398</v>
      </c>
      <c r="BE100" s="258">
        <v>2.0000000000000002E-5</v>
      </c>
      <c r="BF100" s="43">
        <v>2.0000000000000002E-5</v>
      </c>
      <c r="BG100" s="53">
        <v>5.0000000000000002E-5</v>
      </c>
      <c r="BH100" s="53">
        <v>4.0000000000000003E-5</v>
      </c>
      <c r="BI100" s="53">
        <v>1.2518952302791728E-4</v>
      </c>
      <c r="BJ100" s="53">
        <v>1.2406223545552731E-4</v>
      </c>
      <c r="BK100" s="53">
        <v>3.4000000000000002E-4</v>
      </c>
      <c r="BL100" s="53">
        <v>1.8000000000000001E-4</v>
      </c>
      <c r="BM100" s="53">
        <v>8.9999999999999998E-4</v>
      </c>
      <c r="BN100" s="53">
        <v>5.0000000000000001E-4</v>
      </c>
      <c r="BO100" s="53">
        <v>3.8E-3</v>
      </c>
      <c r="BP100" s="53">
        <v>2E-3</v>
      </c>
      <c r="BQ100" s="53">
        <v>1.6199999999999999E-2</v>
      </c>
      <c r="BR100" s="53">
        <v>6.1999999999999998E-3</v>
      </c>
      <c r="BS100" s="53">
        <v>6.1100000000000002E-2</v>
      </c>
      <c r="BT100" s="53">
        <v>2.6800000000000001E-2</v>
      </c>
      <c r="BU100" s="53">
        <v>0.1421</v>
      </c>
      <c r="BV100" s="53">
        <v>5.4699999999999999E-2</v>
      </c>
      <c r="BW100" s="53">
        <v>0.27589999999999998</v>
      </c>
      <c r="BX100" s="54">
        <v>0.1051</v>
      </c>
      <c r="BY100" s="64">
        <f>+Fall_Hoy!B100</f>
        <v>2</v>
      </c>
      <c r="BZ100" s="61">
        <f>+Fall_Hoy!C100</f>
        <v>0</v>
      </c>
      <c r="CA100" s="61">
        <f>+Fall_Hoy!D100</f>
        <v>0</v>
      </c>
      <c r="CB100" s="61">
        <f>+Fall_Hoy!E100</f>
        <v>0</v>
      </c>
      <c r="CC100" s="61">
        <f>+Fall_Hoy!F100</f>
        <v>0</v>
      </c>
      <c r="CD100" s="61">
        <f>+Fall_Hoy!G100</f>
        <v>0</v>
      </c>
      <c r="CE100" s="61">
        <f>+Fall_Hoy!H100</f>
        <v>0</v>
      </c>
      <c r="CF100" s="61">
        <f>+Fall_Hoy!I100</f>
        <v>0</v>
      </c>
      <c r="CG100" s="61">
        <f>+Fall_Hoy!J100</f>
        <v>4</v>
      </c>
      <c r="CH100" s="61">
        <f>+Fall_Hoy!K100</f>
        <v>3</v>
      </c>
      <c r="CI100" s="61">
        <f>+Fall_Hoy!L100</f>
        <v>5</v>
      </c>
      <c r="CJ100" s="61">
        <f>+Fall_Hoy!M100</f>
        <v>1</v>
      </c>
      <c r="CK100" s="61">
        <f>+Fall_Hoy!N100</f>
        <v>15</v>
      </c>
      <c r="CL100" s="61">
        <f>+Fall_Hoy!O100</f>
        <v>4</v>
      </c>
      <c r="CM100" s="61">
        <f>+Fall_Hoy!P100</f>
        <v>25</v>
      </c>
      <c r="CN100" s="61">
        <f>+Fall_Hoy!Q100</f>
        <v>16</v>
      </c>
      <c r="CO100" s="61">
        <f>+Fall_Hoy!R100</f>
        <v>16</v>
      </c>
      <c r="CP100" s="61">
        <f>+Fall_Hoy!S100</f>
        <v>13</v>
      </c>
      <c r="CQ100" s="61">
        <f>+Fall_Hoy!T100</f>
        <v>0</v>
      </c>
      <c r="CR100" s="66">
        <f>+Fall_Hoy!U100</f>
        <v>10</v>
      </c>
      <c r="CS100" s="75">
        <f t="shared" si="258"/>
        <v>0.15571293792587959</v>
      </c>
      <c r="CT100" s="76">
        <f t="shared" si="258"/>
        <v>0.19811690148529515</v>
      </c>
      <c r="CU100" s="76">
        <f t="shared" si="259"/>
        <v>0.22976278683619092</v>
      </c>
      <c r="CV100" s="76">
        <f t="shared" si="259"/>
        <v>0.15074610570604541</v>
      </c>
      <c r="CW100" s="76">
        <f t="shared" si="229"/>
        <v>7.2145870960193051E-2</v>
      </c>
      <c r="CX100" s="76">
        <f t="shared" si="229"/>
        <v>9.3068421252331432E-2</v>
      </c>
      <c r="CY100" s="76">
        <f t="shared" si="229"/>
        <v>6.1411732914493769E-2</v>
      </c>
      <c r="CZ100" s="76">
        <f t="shared" si="229"/>
        <v>7.8646455700206286E-2</v>
      </c>
      <c r="DA100" s="76">
        <f t="shared" si="229"/>
        <v>0.7</v>
      </c>
      <c r="DB100" s="76">
        <f t="shared" si="229"/>
        <v>0.7</v>
      </c>
      <c r="DC100" s="76">
        <f t="shared" si="229"/>
        <v>0.30376446085499248</v>
      </c>
      <c r="DD100" s="76">
        <f t="shared" si="229"/>
        <v>0.11015565800505235</v>
      </c>
      <c r="DE100" s="76">
        <f t="shared" si="229"/>
        <v>0.22976278683619092</v>
      </c>
      <c r="DF100" s="76">
        <f t="shared" si="229"/>
        <v>0.15074610570604541</v>
      </c>
      <c r="DG100" s="76">
        <f t="shared" si="229"/>
        <v>0.15571293792587959</v>
      </c>
      <c r="DH100" s="76">
        <f t="shared" si="229"/>
        <v>0.19811690148529515</v>
      </c>
      <c r="DI100" s="76">
        <f t="shared" si="229"/>
        <v>0.13350038932233921</v>
      </c>
      <c r="DJ100" s="76">
        <f t="shared" si="229"/>
        <v>0.23225645369127668</v>
      </c>
      <c r="DK100" s="76">
        <f t="shared" si="229"/>
        <v>1.8970405322704401E-2</v>
      </c>
      <c r="DL100" s="316">
        <f t="shared" si="229"/>
        <v>0.45633713898387029</v>
      </c>
      <c r="DM100" s="85">
        <f>+'Cas_-14'!B99</f>
        <v>33</v>
      </c>
      <c r="DN100" s="62">
        <f>+'Cas_-14'!C99</f>
        <v>36</v>
      </c>
      <c r="DO100" s="62">
        <f>+'Cas_-14'!D99</f>
        <v>106</v>
      </c>
      <c r="DP100" s="62">
        <f>+'Cas_-14'!E99</f>
        <v>159</v>
      </c>
      <c r="DQ100" s="62">
        <f>+'Cas_-14'!F99</f>
        <v>345</v>
      </c>
      <c r="DR100" s="62">
        <f>+'Cas_-14'!G99</f>
        <v>428</v>
      </c>
      <c r="DS100" s="62">
        <f>+'Cas_-14'!H99</f>
        <v>303</v>
      </c>
      <c r="DT100" s="62">
        <f>+'Cas_-14'!I99</f>
        <v>407</v>
      </c>
      <c r="DU100" s="62">
        <f>+'Cas_-14'!J99</f>
        <v>306</v>
      </c>
      <c r="DV100" s="62">
        <f>+'Cas_-14'!K99</f>
        <v>364</v>
      </c>
      <c r="DW100" s="62">
        <f>+'Cas_-14'!L99</f>
        <v>245</v>
      </c>
      <c r="DX100" s="62">
        <f>+'Cas_-14'!M99</f>
        <v>271</v>
      </c>
      <c r="DY100" s="62">
        <f>+'Cas_-14'!N99</f>
        <v>180</v>
      </c>
      <c r="DZ100" s="62">
        <f>+'Cas_-14'!O99</f>
        <v>178</v>
      </c>
      <c r="EA100" s="62">
        <f>+'Cas_-14'!P99</f>
        <v>108</v>
      </c>
      <c r="EB100" s="62">
        <f>+'Cas_-14'!Q99</f>
        <v>106</v>
      </c>
      <c r="EC100" s="62">
        <f>+'Cas_-14'!R99</f>
        <v>52</v>
      </c>
      <c r="ED100" s="62">
        <f>+'Cas_-14'!S99</f>
        <v>54</v>
      </c>
      <c r="EE100" s="62">
        <f>+'Cas_-14'!T99</f>
        <v>1</v>
      </c>
      <c r="EF100" s="86">
        <f>+'Cas_-14'!U99</f>
        <v>19</v>
      </c>
      <c r="EG100" s="201">
        <f t="shared" si="233"/>
        <v>5.221013168986096E-3</v>
      </c>
      <c r="EH100" s="90">
        <f t="shared" si="233"/>
        <v>6.050329220235259E-3</v>
      </c>
      <c r="EI100" s="90">
        <f t="shared" si="233"/>
        <v>1.7821036545418455E-2</v>
      </c>
      <c r="EJ100" s="90">
        <f t="shared" si="233"/>
        <v>2.7721499140176766E-2</v>
      </c>
      <c r="EK100" s="90">
        <f t="shared" si="233"/>
        <v>7.2145870960193051E-2</v>
      </c>
      <c r="EL100" s="90">
        <f t="shared" si="233"/>
        <v>9.3068421252331432E-2</v>
      </c>
      <c r="EM100" s="90">
        <f t="shared" si="233"/>
        <v>6.1411732914493769E-2</v>
      </c>
      <c r="EN100" s="90">
        <f t="shared" si="233"/>
        <v>7.8646455700206286E-2</v>
      </c>
      <c r="EO100" s="90">
        <f t="shared" si="233"/>
        <v>6.1003355419332592E-2</v>
      </c>
      <c r="EP100" s="90">
        <f t="shared" si="233"/>
        <v>7.0756134554293693E-2</v>
      </c>
      <c r="EQ100" s="90">
        <f t="shared" si="233"/>
        <v>5.6560942611199601E-2</v>
      </c>
      <c r="ER100" s="90">
        <f t="shared" si="233"/>
        <v>5.9704366638738376E-2</v>
      </c>
      <c r="ES100" s="90">
        <f t="shared" si="233"/>
        <v>4.4665885760955509E-2</v>
      </c>
      <c r="ET100" s="90">
        <f t="shared" si="232"/>
        <v>4.1590850564297926E-2</v>
      </c>
      <c r="EU100" s="90">
        <f t="shared" si="232"/>
        <v>4.1100741391411767E-2</v>
      </c>
      <c r="EV100" s="90">
        <f t="shared" si="232"/>
        <v>3.5175655858714155E-2</v>
      </c>
      <c r="EW100" s="90">
        <f t="shared" si="230"/>
        <v>6.1653817298789305E-2</v>
      </c>
      <c r="EX100" s="90">
        <f t="shared" si="230"/>
        <v>5.2772239454868697E-2</v>
      </c>
      <c r="EY100" s="90">
        <f t="shared" si="230"/>
        <v>1.8970405322704401E-2</v>
      </c>
      <c r="EZ100" s="99">
        <f t="shared" si="230"/>
        <v>9.1125963283689049E-2</v>
      </c>
      <c r="FA100" s="119">
        <f t="shared" si="200"/>
        <v>3.7885676183548527</v>
      </c>
      <c r="FB100" s="120">
        <f t="shared" si="200"/>
        <v>5.6322162771050408</v>
      </c>
      <c r="FC100" s="120">
        <f t="shared" si="219"/>
        <v>5.1440329218106999</v>
      </c>
      <c r="FD100" s="120">
        <f t="shared" si="219"/>
        <v>3.6245016310257343</v>
      </c>
      <c r="FE100" s="120">
        <f t="shared" si="235"/>
        <v>1</v>
      </c>
      <c r="FF100" s="120">
        <f t="shared" si="235"/>
        <v>1</v>
      </c>
      <c r="FG100" s="120">
        <f t="shared" si="235"/>
        <v>1</v>
      </c>
      <c r="FH100" s="120">
        <f t="shared" si="235"/>
        <v>1</v>
      </c>
      <c r="FI100" s="120">
        <f t="shared" si="235"/>
        <v>11.474778644359008</v>
      </c>
      <c r="FJ100" s="120">
        <f t="shared" si="235"/>
        <v>9.8931351240345826</v>
      </c>
      <c r="FK100" s="120">
        <f t="shared" si="235"/>
        <v>5.3705692803437159</v>
      </c>
      <c r="FL100" s="120">
        <f t="shared" si="235"/>
        <v>1.8450184501845017</v>
      </c>
      <c r="FM100" s="120">
        <f t="shared" si="235"/>
        <v>5.1440329218106999</v>
      </c>
      <c r="FN100" s="120">
        <f t="shared" si="235"/>
        <v>3.6245016310257343</v>
      </c>
      <c r="FO100" s="120">
        <f t="shared" si="235"/>
        <v>3.7885676183548527</v>
      </c>
      <c r="FP100" s="120">
        <f t="shared" si="235"/>
        <v>5.6322162771050408</v>
      </c>
      <c r="FQ100" s="120">
        <f t="shared" si="235"/>
        <v>2.1653223623666973</v>
      </c>
      <c r="FR100" s="120">
        <f t="shared" si="235"/>
        <v>4.4011104340171983</v>
      </c>
      <c r="FS100" s="120">
        <f t="shared" si="234"/>
        <v>1</v>
      </c>
      <c r="FT100" s="321">
        <f t="shared" si="234"/>
        <v>5.00776203114828</v>
      </c>
      <c r="FU100" s="85">
        <f>+Cas_Hoy!B99</f>
        <v>37</v>
      </c>
      <c r="FV100" s="62">
        <f>+Cas_Hoy!C99</f>
        <v>41</v>
      </c>
      <c r="FW100" s="62">
        <f>+Cas_Hoy!D99</f>
        <v>125</v>
      </c>
      <c r="FX100" s="62">
        <f>+Cas_Hoy!E99</f>
        <v>191</v>
      </c>
      <c r="FY100" s="62">
        <f>+Cas_Hoy!F99</f>
        <v>394</v>
      </c>
      <c r="FZ100" s="62">
        <f>+Cas_Hoy!G99</f>
        <v>497</v>
      </c>
      <c r="GA100" s="62">
        <f>+Cas_Hoy!H99</f>
        <v>363</v>
      </c>
      <c r="GB100" s="62">
        <f>+Cas_Hoy!I99</f>
        <v>482</v>
      </c>
      <c r="GC100" s="62">
        <f>+Cas_Hoy!J99</f>
        <v>364</v>
      </c>
      <c r="GD100" s="62">
        <f>+Cas_Hoy!K99</f>
        <v>432</v>
      </c>
      <c r="GE100" s="62">
        <f>+Cas_Hoy!L99</f>
        <v>279</v>
      </c>
      <c r="GF100" s="62">
        <f>+Cas_Hoy!M99</f>
        <v>319</v>
      </c>
      <c r="GG100" s="62">
        <f>+Cas_Hoy!N99</f>
        <v>208</v>
      </c>
      <c r="GH100" s="62">
        <f>+Cas_Hoy!O99</f>
        <v>202</v>
      </c>
      <c r="GI100" s="62">
        <f>+Cas_Hoy!P99</f>
        <v>120</v>
      </c>
      <c r="GJ100" s="62">
        <f>+Cas_Hoy!Q99</f>
        <v>119</v>
      </c>
      <c r="GK100" s="62">
        <f>+Cas_Hoy!R99</f>
        <v>55</v>
      </c>
      <c r="GL100" s="62">
        <f>+Cas_Hoy!S99</f>
        <v>59</v>
      </c>
      <c r="GM100" s="62">
        <f>+Cas_Hoy!T99</f>
        <v>1</v>
      </c>
      <c r="GN100" s="590">
        <f>+Cas_Hoy!U99</f>
        <v>19</v>
      </c>
      <c r="GO100" s="543">
        <f t="shared" si="220"/>
        <v>0.17301437547319956</v>
      </c>
      <c r="GP100" s="112">
        <f t="shared" si="220"/>
        <v>0.22241425732783132</v>
      </c>
      <c r="GQ100" s="112">
        <f t="shared" si="221"/>
        <v>0.26550366478848725</v>
      </c>
      <c r="GR100" s="112">
        <f t="shared" si="221"/>
        <v>0.17107142332933242</v>
      </c>
      <c r="GS100" s="323">
        <f t="shared" si="227"/>
        <v>8.2392675821205977E-2</v>
      </c>
      <c r="GT100" s="323">
        <f t="shared" si="227"/>
        <v>0.10807244243553439</v>
      </c>
      <c r="GU100" s="323">
        <f t="shared" si="227"/>
        <v>7.3572472105482636E-2</v>
      </c>
      <c r="GV100" s="323">
        <f t="shared" si="227"/>
        <v>9.3139045816951913E-2</v>
      </c>
      <c r="GW100" s="323">
        <f t="shared" si="227"/>
        <v>0.7</v>
      </c>
      <c r="GX100" s="323">
        <f t="shared" si="227"/>
        <v>0.7</v>
      </c>
      <c r="GY100" s="323">
        <f t="shared" si="227"/>
        <v>0.34591952889201183</v>
      </c>
      <c r="GZ100" s="323">
        <f t="shared" si="227"/>
        <v>0.12966662326055978</v>
      </c>
      <c r="HA100" s="323">
        <f t="shared" si="227"/>
        <v>0.26550366478848725</v>
      </c>
      <c r="HB100" s="323">
        <f t="shared" si="225"/>
        <v>0.17107142332933242</v>
      </c>
      <c r="HC100" s="323">
        <f t="shared" si="222"/>
        <v>0.17301437547319956</v>
      </c>
      <c r="HD100" s="323">
        <f t="shared" si="222"/>
        <v>0.22241425732783132</v>
      </c>
      <c r="HE100" s="323">
        <f t="shared" si="222"/>
        <v>0.14120233486016645</v>
      </c>
      <c r="HF100" s="323">
        <f t="shared" si="222"/>
        <v>0.25376168088491341</v>
      </c>
      <c r="HG100" s="323">
        <f t="shared" si="222"/>
        <v>1.8970405322704401E-2</v>
      </c>
      <c r="HH100" s="327">
        <f t="shared" si="222"/>
        <v>0.45633713898387029</v>
      </c>
      <c r="HI100" s="241">
        <f>+CyF_Tot!B99</f>
        <v>0</v>
      </c>
      <c r="HJ100" s="149">
        <f>+CyF_Tot!C99</f>
        <v>3723</v>
      </c>
      <c r="HK100" s="149">
        <f>+CyF_Tot!D99</f>
        <v>4079</v>
      </c>
      <c r="HL100" s="149">
        <f>+CyF_Tot!E99</f>
        <v>4330</v>
      </c>
      <c r="HM100" s="149">
        <f>+CyF_Tot!F99</f>
        <v>0</v>
      </c>
      <c r="HN100" s="149">
        <f>+CyF_Tot!G99</f>
        <v>109</v>
      </c>
      <c r="HO100" s="149">
        <f>+CyF_Tot!H99</f>
        <v>115</v>
      </c>
      <c r="HP100" s="557">
        <f>+CyF_Tot!I99</f>
        <v>115</v>
      </c>
      <c r="HQ100" s="93">
        <f t="shared" si="226"/>
        <v>8.0462004348462082E-2</v>
      </c>
      <c r="HR100" s="90">
        <f t="shared" si="226"/>
        <v>7.574521271602995E-2</v>
      </c>
      <c r="HS100" s="90">
        <f t="shared" si="226"/>
        <v>7.5718952987885599E-2</v>
      </c>
      <c r="HT100" s="90">
        <f t="shared" si="224"/>
        <v>7.3015002988542924E-2</v>
      </c>
      <c r="HU100" s="90">
        <f t="shared" si="224"/>
        <v>6.0875047068162665E-2</v>
      </c>
      <c r="HV100" s="90">
        <f t="shared" si="224"/>
        <v>5.8542749798194967E-2</v>
      </c>
      <c r="HW100" s="90">
        <f t="shared" si="224"/>
        <v>6.2809158033244175E-2</v>
      </c>
      <c r="HX100" s="90">
        <f t="shared" si="224"/>
        <v>6.587899260027176E-2</v>
      </c>
      <c r="HY100" s="90">
        <f t="shared" si="224"/>
        <v>6.3855660076850798E-2</v>
      </c>
      <c r="HZ100" s="90">
        <f t="shared" si="224"/>
        <v>6.5489093674389376E-2</v>
      </c>
      <c r="IA100" s="90">
        <f t="shared" si="224"/>
        <v>5.5141825738325524E-2</v>
      </c>
      <c r="IB100" s="90">
        <f t="shared" si="224"/>
        <v>5.7782308801367026E-2</v>
      </c>
      <c r="IC100" s="90">
        <f t="shared" si="224"/>
        <v>5.130128575546327E-2</v>
      </c>
      <c r="ID100" s="90">
        <f t="shared" si="224"/>
        <v>5.4482107127198739E-2</v>
      </c>
      <c r="IE100" s="90">
        <f t="shared" si="260"/>
        <v>3.3450745043092499E-2</v>
      </c>
      <c r="IF100" s="90">
        <f t="shared" si="260"/>
        <v>3.836148027482033E-2</v>
      </c>
      <c r="IG100" s="90">
        <f t="shared" si="260"/>
        <v>1.0736805062479612E-2</v>
      </c>
      <c r="IH100" s="90">
        <f t="shared" si="260"/>
        <v>1.3026265661342445E-2</v>
      </c>
      <c r="II100" s="90">
        <f t="shared" si="260"/>
        <v>6.7105031640497575E-4</v>
      </c>
      <c r="IJ100" s="673">
        <f t="shared" si="260"/>
        <v>2.6542581792580134E-3</v>
      </c>
      <c r="IK100" s="686"/>
      <c r="IL100" s="687"/>
      <c r="IM100" s="687"/>
      <c r="IN100" s="687"/>
      <c r="IO100" s="687"/>
      <c r="IP100" s="687"/>
      <c r="IQ100" s="687"/>
      <c r="IR100" s="687"/>
      <c r="IS100" s="687"/>
      <c r="IT100" s="687"/>
      <c r="IU100" s="687"/>
      <c r="IV100" s="687"/>
      <c r="IW100" s="687"/>
      <c r="IX100" s="687"/>
      <c r="IY100" s="687"/>
      <c r="IZ100" s="687"/>
      <c r="JA100" s="687"/>
      <c r="JB100" s="687"/>
      <c r="JC100" s="687"/>
      <c r="JD100" s="688"/>
      <c r="JF100" s="624">
        <f t="shared" si="261"/>
        <v>316.42504054461187</v>
      </c>
      <c r="JG100" s="625">
        <f t="shared" si="261"/>
        <v>0</v>
      </c>
      <c r="JH100" s="625">
        <f t="shared" si="261"/>
        <v>0</v>
      </c>
      <c r="JI100" s="625">
        <f t="shared" si="261"/>
        <v>0</v>
      </c>
      <c r="JJ100" s="625">
        <f t="shared" si="261"/>
        <v>0</v>
      </c>
      <c r="JK100" s="625">
        <f t="shared" si="261"/>
        <v>0</v>
      </c>
      <c r="JL100" s="625">
        <f t="shared" si="261"/>
        <v>0</v>
      </c>
      <c r="JM100" s="625">
        <f t="shared" si="261"/>
        <v>0</v>
      </c>
      <c r="JN100" s="625">
        <f t="shared" si="261"/>
        <v>797.42948260565481</v>
      </c>
      <c r="JO100" s="625">
        <f t="shared" si="261"/>
        <v>583.15495511780512</v>
      </c>
      <c r="JP100" s="625">
        <f t="shared" si="261"/>
        <v>1154.3049512489715</v>
      </c>
      <c r="JQ100" s="625">
        <f t="shared" si="261"/>
        <v>220.31131601010472</v>
      </c>
      <c r="JR100" s="625">
        <f t="shared" si="261"/>
        <v>3722.1571467462927</v>
      </c>
      <c r="JS100" s="625">
        <f t="shared" si="261"/>
        <v>934.62585537748146</v>
      </c>
      <c r="JT100" s="625">
        <f t="shared" si="261"/>
        <v>9514.0605072712424</v>
      </c>
      <c r="JU100" s="625">
        <f t="shared" si="228"/>
        <v>5309.5329598059097</v>
      </c>
      <c r="JV100" s="625">
        <f t="shared" si="209"/>
        <v>18970.405322704402</v>
      </c>
      <c r="JW100" s="625">
        <f t="shared" si="209"/>
        <v>12704.428016912834</v>
      </c>
      <c r="JX100" s="625">
        <f t="shared" si="209"/>
        <v>0</v>
      </c>
      <c r="JY100" s="626">
        <f t="shared" si="209"/>
        <v>47961.033307204765</v>
      </c>
      <c r="JZ100" s="642">
        <f t="shared" si="210"/>
        <v>117.29780550467831</v>
      </c>
      <c r="KA100" s="625">
        <f t="shared" si="210"/>
        <v>0</v>
      </c>
      <c r="KB100" s="625">
        <f t="shared" si="211"/>
        <v>630.17976693252842</v>
      </c>
      <c r="KC100" s="625">
        <f t="shared" si="211"/>
        <v>269.20581348010654</v>
      </c>
      <c r="KD100" s="625">
        <f t="shared" si="212"/>
        <v>7413.5425072768721</v>
      </c>
      <c r="KE100" s="645">
        <f t="shared" si="212"/>
        <v>5043.9864743410035</v>
      </c>
      <c r="KF100" s="624">
        <f t="shared" si="262"/>
        <v>59.996830027714189</v>
      </c>
      <c r="KG100" s="625">
        <f t="shared" si="263"/>
        <v>446.11973101665143</v>
      </c>
      <c r="KH100" s="626">
        <f t="shared" si="264"/>
        <v>6157.1963065222917</v>
      </c>
    </row>
    <row r="101" spans="1:294" s="649" customFormat="1" ht="14.4">
      <c r="A101" s="511" t="s">
        <v>111</v>
      </c>
      <c r="B101" s="539">
        <v>2281194</v>
      </c>
      <c r="C101" s="527">
        <f t="shared" si="265"/>
        <v>115162</v>
      </c>
      <c r="D101" s="518">
        <f t="shared" si="266"/>
        <v>3216</v>
      </c>
      <c r="E101" s="496">
        <f t="shared" si="217"/>
        <v>4.850372226225955E-3</v>
      </c>
      <c r="F101" s="209">
        <f t="shared" si="236"/>
        <v>4.5638380602438897E-2</v>
      </c>
      <c r="G101" s="28">
        <f t="shared" si="162"/>
        <v>6.3686667618947554</v>
      </c>
      <c r="H101" s="27">
        <f t="shared" si="237"/>
        <v>0.29065563760945495</v>
      </c>
      <c r="I101" s="34">
        <f t="shared" si="238"/>
        <v>0.32151075341830809</v>
      </c>
      <c r="J101" s="340">
        <f t="shared" si="239"/>
        <v>0.45136288732154217</v>
      </c>
      <c r="K101" s="582">
        <f t="shared" ref="K101:K164" si="267">HP101/(B101*J101)</f>
        <v>3.123402636009351E-3</v>
      </c>
      <c r="L101" s="341">
        <f t="shared" si="218"/>
        <v>9.8899847313474023</v>
      </c>
      <c r="M101" s="342">
        <f t="shared" si="240"/>
        <v>0.49875794143929358</v>
      </c>
      <c r="N101" s="826"/>
      <c r="O101" s="366" t="s">
        <v>230</v>
      </c>
      <c r="P101" s="21" t="s">
        <v>246</v>
      </c>
      <c r="Q101" s="21" t="s">
        <v>247</v>
      </c>
      <c r="R101" s="21" t="s">
        <v>245</v>
      </c>
      <c r="S101" s="170">
        <f t="shared" si="241"/>
        <v>115162</v>
      </c>
      <c r="T101" s="171">
        <f t="shared" si="242"/>
        <v>5048.3211861858308</v>
      </c>
      <c r="U101" s="170">
        <f t="shared" si="243"/>
        <v>4492</v>
      </c>
      <c r="V101" s="172">
        <f t="shared" si="244"/>
        <v>4.0589138881358997E-2</v>
      </c>
      <c r="W101" s="171">
        <f t="shared" si="245"/>
        <v>196.91442288555905</v>
      </c>
      <c r="X101" s="170">
        <f t="shared" si="246"/>
        <v>11052</v>
      </c>
      <c r="Y101" s="172">
        <f t="shared" si="247"/>
        <v>0.10615694938046297</v>
      </c>
      <c r="Z101" s="171">
        <f t="shared" si="248"/>
        <v>484.48312594194095</v>
      </c>
      <c r="AA101" s="170">
        <f t="shared" si="249"/>
        <v>3216</v>
      </c>
      <c r="AB101" s="171">
        <f t="shared" si="250"/>
        <v>1409.7880320568966</v>
      </c>
      <c r="AC101" s="173">
        <f t="shared" si="251"/>
        <v>2.7925878327920668E-2</v>
      </c>
      <c r="AD101" s="170">
        <f t="shared" si="252"/>
        <v>33</v>
      </c>
      <c r="AE101" s="172">
        <f t="shared" si="253"/>
        <v>1.0367577756833177E-2</v>
      </c>
      <c r="AF101" s="171">
        <f t="shared" si="254"/>
        <v>14.466108537897259</v>
      </c>
      <c r="AG101" s="170">
        <f t="shared" si="255"/>
        <v>135</v>
      </c>
      <c r="AH101" s="172">
        <f t="shared" si="256"/>
        <v>4.3816942551119765E-2</v>
      </c>
      <c r="AI101" s="367">
        <f t="shared" si="257"/>
        <v>59.179534927761516</v>
      </c>
      <c r="AJ101" s="830"/>
      <c r="AK101" s="85">
        <v>206791.77237772199</v>
      </c>
      <c r="AL101" s="62">
        <v>195193.93840402534</v>
      </c>
      <c r="AM101" s="62">
        <v>193014.86022216472</v>
      </c>
      <c r="AN101" s="62">
        <v>184819.69010896041</v>
      </c>
      <c r="AO101" s="62">
        <v>177925.9812814797</v>
      </c>
      <c r="AP101" s="62">
        <v>179432.2213196095</v>
      </c>
      <c r="AQ101" s="62">
        <v>166355.89280967228</v>
      </c>
      <c r="AR101" s="62">
        <v>167804.01736359025</v>
      </c>
      <c r="AS101" s="62">
        <v>145295.19239698819</v>
      </c>
      <c r="AT101" s="62">
        <v>147860.50568038775</v>
      </c>
      <c r="AU101" s="62">
        <v>102015.65169693247</v>
      </c>
      <c r="AV101" s="62">
        <v>108375.82442499811</v>
      </c>
      <c r="AW101" s="62">
        <v>75763.353266198828</v>
      </c>
      <c r="AX101" s="62">
        <v>86033.73299717535</v>
      </c>
      <c r="AY101" s="62">
        <v>42300.411120971687</v>
      </c>
      <c r="AZ101" s="62">
        <v>57066.933869590866</v>
      </c>
      <c r="BA101" s="62">
        <v>14321.330844098244</v>
      </c>
      <c r="BB101" s="62">
        <v>24365.015467342295</v>
      </c>
      <c r="BC101" s="62">
        <v>1041.5513341162359</v>
      </c>
      <c r="BD101" s="86">
        <v>5416.1073208477737</v>
      </c>
      <c r="BE101" s="258">
        <v>2.0000000000000002E-5</v>
      </c>
      <c r="BF101" s="43">
        <v>2.0000000000000002E-5</v>
      </c>
      <c r="BG101" s="53">
        <v>5.0000000000000002E-5</v>
      </c>
      <c r="BH101" s="53">
        <v>4.0000000000000003E-5</v>
      </c>
      <c r="BI101" s="53">
        <v>1.2518952302791728E-4</v>
      </c>
      <c r="BJ101" s="53">
        <v>1.2406223545552731E-4</v>
      </c>
      <c r="BK101" s="53">
        <v>3.4000000000000002E-4</v>
      </c>
      <c r="BL101" s="53">
        <v>1.8000000000000001E-4</v>
      </c>
      <c r="BM101" s="53">
        <v>8.9999999999999998E-4</v>
      </c>
      <c r="BN101" s="53">
        <v>5.0000000000000001E-4</v>
      </c>
      <c r="BO101" s="53">
        <v>3.8E-3</v>
      </c>
      <c r="BP101" s="53">
        <v>2E-3</v>
      </c>
      <c r="BQ101" s="53">
        <v>1.6199999999999999E-2</v>
      </c>
      <c r="BR101" s="53">
        <v>6.1999999999999998E-3</v>
      </c>
      <c r="BS101" s="53">
        <v>6.1100000000000002E-2</v>
      </c>
      <c r="BT101" s="53">
        <v>2.6800000000000001E-2</v>
      </c>
      <c r="BU101" s="53">
        <v>0.1421</v>
      </c>
      <c r="BV101" s="53">
        <v>5.4699999999999999E-2</v>
      </c>
      <c r="BW101" s="53">
        <v>0.27589999999999998</v>
      </c>
      <c r="BX101" s="54">
        <v>0.1051</v>
      </c>
      <c r="BY101" s="64">
        <f>+Fall_Hoy!B101</f>
        <v>5</v>
      </c>
      <c r="BZ101" s="61">
        <f>+Fall_Hoy!C101</f>
        <v>1</v>
      </c>
      <c r="CA101" s="61">
        <f>+Fall_Hoy!D101</f>
        <v>1</v>
      </c>
      <c r="CB101" s="61">
        <f>+Fall_Hoy!E101</f>
        <v>2</v>
      </c>
      <c r="CC101" s="61">
        <f>+Fall_Hoy!F101</f>
        <v>18</v>
      </c>
      <c r="CD101" s="61">
        <f>+Fall_Hoy!G101</f>
        <v>7</v>
      </c>
      <c r="CE101" s="61">
        <f>+Fall_Hoy!H101</f>
        <v>31</v>
      </c>
      <c r="CF101" s="61">
        <f>+Fall_Hoy!I101</f>
        <v>17</v>
      </c>
      <c r="CG101" s="61">
        <f>+Fall_Hoy!J101</f>
        <v>111</v>
      </c>
      <c r="CH101" s="61">
        <f>+Fall_Hoy!K101</f>
        <v>50</v>
      </c>
      <c r="CI101" s="61">
        <f>+Fall_Hoy!L101</f>
        <v>248</v>
      </c>
      <c r="CJ101" s="61">
        <f>+Fall_Hoy!M101</f>
        <v>101</v>
      </c>
      <c r="CK101" s="61">
        <f>+Fall_Hoy!N101</f>
        <v>451</v>
      </c>
      <c r="CL101" s="61">
        <f>+Fall_Hoy!O101</f>
        <v>241</v>
      </c>
      <c r="CM101" s="61">
        <f>+Fall_Hoy!P101</f>
        <v>532</v>
      </c>
      <c r="CN101" s="61">
        <f>+Fall_Hoy!Q101</f>
        <v>378</v>
      </c>
      <c r="CO101" s="61">
        <f>+Fall_Hoy!R101</f>
        <v>334</v>
      </c>
      <c r="CP101" s="61">
        <f>+Fall_Hoy!S101</f>
        <v>376</v>
      </c>
      <c r="CQ101" s="61">
        <f>+Fall_Hoy!T101</f>
        <v>90</v>
      </c>
      <c r="CR101" s="66">
        <f>+Fall_Hoy!U101</f>
        <v>134</v>
      </c>
      <c r="CS101" s="75">
        <f t="shared" si="258"/>
        <v>0.20583813283297106</v>
      </c>
      <c r="CT101" s="76">
        <f t="shared" si="258"/>
        <v>0.24715674481779232</v>
      </c>
      <c r="CU101" s="76">
        <f t="shared" si="259"/>
        <v>0.36745345833656318</v>
      </c>
      <c r="CV101" s="76">
        <f t="shared" si="259"/>
        <v>0.45181077686367155</v>
      </c>
      <c r="CW101" s="76">
        <f t="shared" si="229"/>
        <v>0.7</v>
      </c>
      <c r="CX101" s="76">
        <f t="shared" si="229"/>
        <v>0.31445463753772734</v>
      </c>
      <c r="CY101" s="76">
        <f t="shared" si="229"/>
        <v>0.54808079863182402</v>
      </c>
      <c r="CZ101" s="76">
        <f t="shared" si="229"/>
        <v>0.56282588419683921</v>
      </c>
      <c r="DA101" s="76">
        <f t="shared" si="229"/>
        <v>0.7</v>
      </c>
      <c r="DB101" s="76">
        <f t="shared" si="229"/>
        <v>0.67631312053103587</v>
      </c>
      <c r="DC101" s="76">
        <f t="shared" si="229"/>
        <v>0.63973671499565832</v>
      </c>
      <c r="DD101" s="76">
        <f t="shared" si="229"/>
        <v>0.46597108043176833</v>
      </c>
      <c r="DE101" s="76">
        <f t="shared" si="229"/>
        <v>0.36745345833656318</v>
      </c>
      <c r="DF101" s="76">
        <f t="shared" si="229"/>
        <v>0.45181077686367155</v>
      </c>
      <c r="DG101" s="76">
        <f t="shared" si="229"/>
        <v>0.20583813283297106</v>
      </c>
      <c r="DH101" s="76">
        <f t="shared" si="229"/>
        <v>0.24715674481779232</v>
      </c>
      <c r="DI101" s="76">
        <f t="shared" si="229"/>
        <v>0.16412283536607652</v>
      </c>
      <c r="DJ101" s="76">
        <f t="shared" si="229"/>
        <v>0.28211996882314022</v>
      </c>
      <c r="DK101" s="76">
        <f t="shared" si="229"/>
        <v>0.31319161726109596</v>
      </c>
      <c r="DL101" s="316">
        <f t="shared" si="229"/>
        <v>0.23540453273935169</v>
      </c>
      <c r="DM101" s="85">
        <f>+'Cas_-14'!B100</f>
        <v>1064</v>
      </c>
      <c r="DN101" s="62">
        <f>+'Cas_-14'!C100</f>
        <v>909</v>
      </c>
      <c r="DO101" s="62">
        <f>+'Cas_-14'!D100</f>
        <v>2686</v>
      </c>
      <c r="DP101" s="62">
        <f>+'Cas_-14'!E100</f>
        <v>2993</v>
      </c>
      <c r="DQ101" s="62">
        <f>+'Cas_-14'!F100</f>
        <v>11398</v>
      </c>
      <c r="DR101" s="62">
        <f>+'Cas_-14'!G100</f>
        <v>10875</v>
      </c>
      <c r="DS101" s="62">
        <f>+'Cas_-14'!H100</f>
        <v>12922</v>
      </c>
      <c r="DT101" s="62">
        <f>+'Cas_-14'!I100</f>
        <v>11760</v>
      </c>
      <c r="DU101" s="62">
        <f>+'Cas_-14'!J100</f>
        <v>10671</v>
      </c>
      <c r="DV101" s="62">
        <f>+'Cas_-14'!K100</f>
        <v>10009</v>
      </c>
      <c r="DW101" s="62">
        <f>+'Cas_-14'!L100</f>
        <v>7114</v>
      </c>
      <c r="DX101" s="62">
        <f>+'Cas_-14'!M100</f>
        <v>6991</v>
      </c>
      <c r="DY101" s="62">
        <f>+'Cas_-14'!N100</f>
        <v>3955</v>
      </c>
      <c r="DZ101" s="62">
        <f>+'Cas_-14'!O100</f>
        <v>3586</v>
      </c>
      <c r="EA101" s="62">
        <f>+'Cas_-14'!P100</f>
        <v>1831</v>
      </c>
      <c r="EB101" s="62">
        <f>+'Cas_-14'!Q100</f>
        <v>1837</v>
      </c>
      <c r="EC101" s="62">
        <f>+'Cas_-14'!R100</f>
        <v>680</v>
      </c>
      <c r="ED101" s="62">
        <f>+'Cas_-14'!S100</f>
        <v>971</v>
      </c>
      <c r="EE101" s="62">
        <f>+'Cas_-14'!T100</f>
        <v>129</v>
      </c>
      <c r="EF101" s="86">
        <f>+'Cas_-14'!U100</f>
        <v>306</v>
      </c>
      <c r="EG101" s="201">
        <f t="shared" si="233"/>
        <v>5.1452724050186941E-3</v>
      </c>
      <c r="EH101" s="91">
        <f t="shared" si="233"/>
        <v>4.6569069072139504E-3</v>
      </c>
      <c r="EI101" s="91">
        <f t="shared" si="233"/>
        <v>1.3916026967604203E-2</v>
      </c>
      <c r="EJ101" s="91">
        <f t="shared" si="233"/>
        <v>1.6194161986936986E-2</v>
      </c>
      <c r="EK101" s="91">
        <f t="shared" si="233"/>
        <v>6.4060346431184287E-2</v>
      </c>
      <c r="EL101" s="91">
        <f t="shared" si="233"/>
        <v>6.0607843563554607E-2</v>
      </c>
      <c r="EM101" s="91">
        <f t="shared" si="233"/>
        <v>7.7676839586224067E-2</v>
      </c>
      <c r="EN101" s="91">
        <f t="shared" si="233"/>
        <v>7.0081754803992313E-2</v>
      </c>
      <c r="EO101" s="91">
        <f t="shared" si="233"/>
        <v>7.344358628772632E-2</v>
      </c>
      <c r="EP101" s="91">
        <f t="shared" si="233"/>
        <v>6.7692180233951377E-2</v>
      </c>
      <c r="EQ101" s="91">
        <f t="shared" si="233"/>
        <v>6.9734397434760606E-2</v>
      </c>
      <c r="ER101" s="91">
        <f t="shared" si="233"/>
        <v>6.4507006401950354E-2</v>
      </c>
      <c r="ES101" s="91">
        <f t="shared" si="233"/>
        <v>5.2202018911489879E-2</v>
      </c>
      <c r="ET101" s="91">
        <f t="shared" si="232"/>
        <v>4.1681325162511954E-2</v>
      </c>
      <c r="EU101" s="91">
        <f t="shared" si="232"/>
        <v>4.3285631308964449E-2</v>
      </c>
      <c r="EV101" s="91">
        <f t="shared" si="232"/>
        <v>3.2190269836432868E-2</v>
      </c>
      <c r="EW101" s="91">
        <f t="shared" si="230"/>
        <v>4.7481620765728275E-2</v>
      </c>
      <c r="EX101" s="91">
        <f t="shared" si="230"/>
        <v>3.985222177681283E-2</v>
      </c>
      <c r="EY101" s="91">
        <f t="shared" si="230"/>
        <v>0.12385371299001548</v>
      </c>
      <c r="EZ101" s="100">
        <f t="shared" si="230"/>
        <v>5.6498141907590997E-2</v>
      </c>
      <c r="FA101" s="119">
        <f t="shared" ref="FA101:FB164" si="268">+FO101</f>
        <v>4.7553455178633843</v>
      </c>
      <c r="FB101" s="120">
        <f t="shared" si="268"/>
        <v>7.6779954338270544</v>
      </c>
      <c r="FC101" s="120">
        <f t="shared" si="219"/>
        <v>7.0390660361161848</v>
      </c>
      <c r="FD101" s="120">
        <f t="shared" si="219"/>
        <v>10.839645215263662</v>
      </c>
      <c r="FE101" s="120">
        <f t="shared" si="235"/>
        <v>10.92719660440742</v>
      </c>
      <c r="FF101" s="120">
        <f t="shared" si="235"/>
        <v>5.1883488843813401</v>
      </c>
      <c r="FG101" s="120">
        <f t="shared" si="235"/>
        <v>7.0559101213616549</v>
      </c>
      <c r="FH101" s="120">
        <f t="shared" si="235"/>
        <v>8.0309901738473162</v>
      </c>
      <c r="FI101" s="120">
        <f t="shared" si="235"/>
        <v>9.5311249815286043</v>
      </c>
      <c r="FJ101" s="120">
        <f t="shared" si="235"/>
        <v>9.9910080927165552</v>
      </c>
      <c r="FK101" s="120">
        <f t="shared" si="235"/>
        <v>9.1739046801710487</v>
      </c>
      <c r="FL101" s="120">
        <f t="shared" si="235"/>
        <v>7.2235731654984967</v>
      </c>
      <c r="FM101" s="120">
        <f t="shared" si="235"/>
        <v>7.0390660361161848</v>
      </c>
      <c r="FN101" s="120">
        <f t="shared" si="235"/>
        <v>10.839645215263662</v>
      </c>
      <c r="FO101" s="120">
        <f t="shared" si="235"/>
        <v>4.7553455178633843</v>
      </c>
      <c r="FP101" s="120">
        <f t="shared" si="235"/>
        <v>7.6779954338270544</v>
      </c>
      <c r="FQ101" s="120">
        <f t="shared" si="235"/>
        <v>3.4565550358074262</v>
      </c>
      <c r="FR101" s="120">
        <f t="shared" si="235"/>
        <v>7.07915283627388</v>
      </c>
      <c r="FS101" s="120">
        <f t="shared" si="234"/>
        <v>2.5287220681574887</v>
      </c>
      <c r="FT101" s="321">
        <f t="shared" si="234"/>
        <v>4.1665889317985361</v>
      </c>
      <c r="FU101" s="85">
        <f>+Cas_Hoy!B100</f>
        <v>1137</v>
      </c>
      <c r="FV101" s="62">
        <f>+Cas_Hoy!C100</f>
        <v>973</v>
      </c>
      <c r="FW101" s="62">
        <f>+Cas_Hoy!D100</f>
        <v>3016</v>
      </c>
      <c r="FX101" s="62">
        <f>+Cas_Hoy!E100</f>
        <v>3351</v>
      </c>
      <c r="FY101" s="62">
        <f>+Cas_Hoy!F100</f>
        <v>12629</v>
      </c>
      <c r="FZ101" s="62">
        <f>+Cas_Hoy!G100</f>
        <v>12026</v>
      </c>
      <c r="GA101" s="62">
        <f>+Cas_Hoy!H100</f>
        <v>14330</v>
      </c>
      <c r="GB101" s="62">
        <f>+Cas_Hoy!I100</f>
        <v>12956</v>
      </c>
      <c r="GC101" s="62">
        <f>+Cas_Hoy!J100</f>
        <v>11844</v>
      </c>
      <c r="GD101" s="62">
        <f>+Cas_Hoy!K100</f>
        <v>11119</v>
      </c>
      <c r="GE101" s="62">
        <f>+Cas_Hoy!L100</f>
        <v>7914</v>
      </c>
      <c r="GF101" s="62">
        <f>+Cas_Hoy!M100</f>
        <v>7745</v>
      </c>
      <c r="GG101" s="62">
        <f>+Cas_Hoy!N100</f>
        <v>4391</v>
      </c>
      <c r="GH101" s="62">
        <f>+Cas_Hoy!O100</f>
        <v>4023</v>
      </c>
      <c r="GI101" s="62">
        <f>+Cas_Hoy!P100</f>
        <v>1991</v>
      </c>
      <c r="GJ101" s="62">
        <f>+Cas_Hoy!Q100</f>
        <v>2001</v>
      </c>
      <c r="GK101" s="62">
        <f>+Cas_Hoy!R100</f>
        <v>712</v>
      </c>
      <c r="GL101" s="62">
        <f>+Cas_Hoy!S100</f>
        <v>1013</v>
      </c>
      <c r="GM101" s="62">
        <f>+Cas_Hoy!T100</f>
        <v>136</v>
      </c>
      <c r="GN101" s="590">
        <f>+Cas_Hoy!U100</f>
        <v>312</v>
      </c>
      <c r="GO101" s="543">
        <f t="shared" si="220"/>
        <v>0.22382508054093142</v>
      </c>
      <c r="GP101" s="112">
        <f t="shared" si="220"/>
        <v>0.26922190875362134</v>
      </c>
      <c r="GQ101" s="112">
        <f t="shared" si="221"/>
        <v>0.40796160191045489</v>
      </c>
      <c r="GR101" s="112">
        <f t="shared" si="221"/>
        <v>0.50686970310165946</v>
      </c>
      <c r="GS101" s="323">
        <f t="shared" si="227"/>
        <v>0.7</v>
      </c>
      <c r="GT101" s="323">
        <f t="shared" si="227"/>
        <v>0.3477362272210307</v>
      </c>
      <c r="GU101" s="323">
        <f t="shared" si="227"/>
        <v>0.60780048323742764</v>
      </c>
      <c r="GV101" s="323">
        <f t="shared" si="227"/>
        <v>0.62006565949440884</v>
      </c>
      <c r="GW101" s="323">
        <f t="shared" si="227"/>
        <v>0.7</v>
      </c>
      <c r="GX101" s="323">
        <f t="shared" si="227"/>
        <v>0.7</v>
      </c>
      <c r="GY101" s="323">
        <f t="shared" si="227"/>
        <v>0.7</v>
      </c>
      <c r="GZ101" s="323">
        <f t="shared" si="227"/>
        <v>0.51622743784065883</v>
      </c>
      <c r="HA101" s="323">
        <f t="shared" si="227"/>
        <v>0.40796160191045489</v>
      </c>
      <c r="HB101" s="323">
        <f t="shared" si="225"/>
        <v>0.50686970310165946</v>
      </c>
      <c r="HC101" s="323">
        <f t="shared" si="222"/>
        <v>0.22382508054093142</v>
      </c>
      <c r="HD101" s="323">
        <f t="shared" si="222"/>
        <v>0.26922190875362134</v>
      </c>
      <c r="HE101" s="323">
        <f t="shared" si="222"/>
        <v>0.1718462629127154</v>
      </c>
      <c r="HF101" s="323">
        <f t="shared" si="222"/>
        <v>0.29432289229437802</v>
      </c>
      <c r="HG101" s="323">
        <f t="shared" si="222"/>
        <v>0.3301865112210004</v>
      </c>
      <c r="HH101" s="327">
        <f t="shared" si="222"/>
        <v>0.24002030789110365</v>
      </c>
      <c r="HI101" s="241">
        <f>+CyF_Tot!B100</f>
        <v>0</v>
      </c>
      <c r="HJ101" s="149">
        <f>+CyF_Tot!C100</f>
        <v>104110</v>
      </c>
      <c r="HK101" s="149">
        <f>+CyF_Tot!D100</f>
        <v>110670</v>
      </c>
      <c r="HL101" s="149">
        <f>+CyF_Tot!E100</f>
        <v>115162</v>
      </c>
      <c r="HM101" s="149">
        <f>+CyF_Tot!F100</f>
        <v>0</v>
      </c>
      <c r="HN101" s="149">
        <f>+CyF_Tot!G100</f>
        <v>3081</v>
      </c>
      <c r="HO101" s="149">
        <f>+CyF_Tot!H100</f>
        <v>3183</v>
      </c>
      <c r="HP101" s="557">
        <f>+CyF_Tot!I100</f>
        <v>3216</v>
      </c>
      <c r="HQ101" s="93">
        <f t="shared" si="226"/>
        <v>9.0650673453341532E-2</v>
      </c>
      <c r="HR101" s="90">
        <f t="shared" si="226"/>
        <v>8.5566566633098862E-2</v>
      </c>
      <c r="HS101" s="90">
        <f t="shared" si="226"/>
        <v>8.46113308303304E-2</v>
      </c>
      <c r="HT101" s="90">
        <f t="shared" si="224"/>
        <v>8.1018839304750234E-2</v>
      </c>
      <c r="HU101" s="90">
        <f t="shared" si="224"/>
        <v>7.7996865361507919E-2</v>
      </c>
      <c r="HV101" s="90">
        <f t="shared" si="224"/>
        <v>7.8657151175923437E-2</v>
      </c>
      <c r="HW101" s="90">
        <f t="shared" si="224"/>
        <v>7.2924921251621866E-2</v>
      </c>
      <c r="HX101" s="90">
        <f t="shared" si="224"/>
        <v>7.3559731159905842E-2</v>
      </c>
      <c r="HY101" s="90">
        <f t="shared" si="224"/>
        <v>6.3692606765136231E-2</v>
      </c>
      <c r="HZ101" s="90">
        <f t="shared" si="224"/>
        <v>6.4817155261844353E-2</v>
      </c>
      <c r="IA101" s="90">
        <f t="shared" si="224"/>
        <v>4.4720287576125693E-2</v>
      </c>
      <c r="IB101" s="90">
        <f t="shared" si="224"/>
        <v>4.7508376939882406E-2</v>
      </c>
      <c r="IC101" s="90">
        <f t="shared" si="224"/>
        <v>3.3212148228602578E-2</v>
      </c>
      <c r="ID101" s="90">
        <f t="shared" si="224"/>
        <v>3.7714343013867016E-2</v>
      </c>
      <c r="IE101" s="90">
        <f t="shared" si="260"/>
        <v>1.8543101165868263E-2</v>
      </c>
      <c r="IF101" s="90">
        <f t="shared" si="260"/>
        <v>2.5016256341894142E-2</v>
      </c>
      <c r="IG101" s="90">
        <f t="shared" si="260"/>
        <v>6.2779977696321501E-3</v>
      </c>
      <c r="IH101" s="90">
        <f t="shared" si="260"/>
        <v>1.0680816917518762E-2</v>
      </c>
      <c r="II101" s="90">
        <f t="shared" si="260"/>
        <v>4.565816559732473E-4</v>
      </c>
      <c r="IJ101" s="673">
        <f t="shared" si="260"/>
        <v>2.3742423138267826E-3</v>
      </c>
      <c r="IK101" s="686"/>
      <c r="IL101" s="687"/>
      <c r="IM101" s="687"/>
      <c r="IN101" s="687"/>
      <c r="IO101" s="687"/>
      <c r="IP101" s="687"/>
      <c r="IQ101" s="687"/>
      <c r="IR101" s="687"/>
      <c r="IS101" s="687"/>
      <c r="IT101" s="687"/>
      <c r="IU101" s="687"/>
      <c r="IV101" s="687"/>
      <c r="IW101" s="687"/>
      <c r="IX101" s="687"/>
      <c r="IY101" s="687"/>
      <c r="IZ101" s="687"/>
      <c r="JA101" s="687"/>
      <c r="JB101" s="687"/>
      <c r="JC101" s="687"/>
      <c r="JD101" s="688"/>
      <c r="JF101" s="624">
        <f t="shared" si="261"/>
        <v>24.178911677719427</v>
      </c>
      <c r="JG101" s="625">
        <f t="shared" si="261"/>
        <v>5.1231099089262386</v>
      </c>
      <c r="JH101" s="625">
        <f t="shared" si="261"/>
        <v>5.1809482381251684</v>
      </c>
      <c r="JI101" s="625">
        <f t="shared" si="261"/>
        <v>10.821357826219169</v>
      </c>
      <c r="JJ101" s="625">
        <f t="shared" si="261"/>
        <v>101.16566377972602</v>
      </c>
      <c r="JK101" s="625">
        <f t="shared" si="261"/>
        <v>39.011945282288025</v>
      </c>
      <c r="JL101" s="625">
        <f t="shared" si="261"/>
        <v>186.34747153482016</v>
      </c>
      <c r="JM101" s="625">
        <f t="shared" si="261"/>
        <v>101.30865915543106</v>
      </c>
      <c r="JN101" s="625">
        <f t="shared" si="261"/>
        <v>763.96196026029634</v>
      </c>
      <c r="JO101" s="625">
        <f t="shared" si="261"/>
        <v>338.15656026551795</v>
      </c>
      <c r="JP101" s="625">
        <f t="shared" si="261"/>
        <v>2430.999516983502</v>
      </c>
      <c r="JQ101" s="625">
        <f t="shared" si="261"/>
        <v>931.94216086353674</v>
      </c>
      <c r="JR101" s="625">
        <f t="shared" si="261"/>
        <v>5952.7460250523227</v>
      </c>
      <c r="JS101" s="625">
        <f t="shared" si="261"/>
        <v>2801.2268165547634</v>
      </c>
      <c r="JT101" s="625">
        <f t="shared" si="261"/>
        <v>12576.709916094531</v>
      </c>
      <c r="JU101" s="625">
        <f t="shared" si="228"/>
        <v>6623.8007611168341</v>
      </c>
      <c r="JV101" s="625">
        <f t="shared" si="209"/>
        <v>23321.854905519474</v>
      </c>
      <c r="JW101" s="625">
        <f t="shared" si="209"/>
        <v>15431.962294625771</v>
      </c>
      <c r="JX101" s="625">
        <f t="shared" si="209"/>
        <v>86409.567202336373</v>
      </c>
      <c r="JY101" s="626">
        <f t="shared" si="209"/>
        <v>24741.016390905861</v>
      </c>
      <c r="JZ101" s="642">
        <f t="shared" si="210"/>
        <v>41.541708782478814</v>
      </c>
      <c r="KA101" s="625">
        <f t="shared" si="210"/>
        <v>17.874830965306707</v>
      </c>
      <c r="KB101" s="625">
        <f t="shared" si="211"/>
        <v>942.78791405674804</v>
      </c>
      <c r="KC101" s="625">
        <f t="shared" si="211"/>
        <v>396.18871412299109</v>
      </c>
      <c r="KD101" s="625">
        <f t="shared" si="212"/>
        <v>10545.120005774164</v>
      </c>
      <c r="KE101" s="645">
        <f t="shared" si="212"/>
        <v>6530.4738125010099</v>
      </c>
      <c r="KF101" s="624">
        <f t="shared" si="262"/>
        <v>29.898561294379327</v>
      </c>
      <c r="KG101" s="625">
        <f t="shared" si="263"/>
        <v>666.10395257422726</v>
      </c>
      <c r="KH101" s="626">
        <f t="shared" si="264"/>
        <v>8279.2365476207196</v>
      </c>
    </row>
    <row r="102" spans="1:294" s="649" customFormat="1" ht="14.4">
      <c r="A102" s="511" t="s">
        <v>112</v>
      </c>
      <c r="B102" s="539">
        <v>713947</v>
      </c>
      <c r="C102" s="527">
        <f t="shared" si="265"/>
        <v>54868</v>
      </c>
      <c r="D102" s="518">
        <f t="shared" si="266"/>
        <v>1460</v>
      </c>
      <c r="E102" s="496">
        <f t="shared" si="217"/>
        <v>6.7677248381460726E-3</v>
      </c>
      <c r="F102" s="209">
        <f t="shared" si="236"/>
        <v>6.7243086671699717E-2</v>
      </c>
      <c r="G102" s="28">
        <f t="shared" si="162"/>
        <v>4.4936221247611599</v>
      </c>
      <c r="H102" s="27">
        <f t="shared" si="237"/>
        <v>0.30216502200518214</v>
      </c>
      <c r="I102" s="34">
        <f t="shared" si="238"/>
        <v>0.34534224352983534</v>
      </c>
      <c r="J102" s="340">
        <f t="shared" si="239"/>
        <v>0.44098602984847379</v>
      </c>
      <c r="K102" s="582">
        <f t="shared" si="267"/>
        <v>4.6372664579558071E-3</v>
      </c>
      <c r="L102" s="341">
        <f t="shared" si="218"/>
        <v>6.5580872573785269</v>
      </c>
      <c r="M102" s="342">
        <f t="shared" si="240"/>
        <v>0.50344864030859759</v>
      </c>
      <c r="N102" s="826"/>
      <c r="O102" s="366" t="s">
        <v>230</v>
      </c>
      <c r="P102" s="21" t="s">
        <v>238</v>
      </c>
      <c r="Q102" s="21"/>
      <c r="R102" s="21" t="s">
        <v>239</v>
      </c>
      <c r="S102" s="170">
        <f t="shared" si="241"/>
        <v>54868</v>
      </c>
      <c r="T102" s="171">
        <f t="shared" si="242"/>
        <v>7685.16430491339</v>
      </c>
      <c r="U102" s="170">
        <f t="shared" si="243"/>
        <v>2550</v>
      </c>
      <c r="V102" s="172">
        <f t="shared" si="244"/>
        <v>4.874039527504874E-2</v>
      </c>
      <c r="W102" s="171">
        <f t="shared" si="245"/>
        <v>357.16936971511893</v>
      </c>
      <c r="X102" s="170">
        <f t="shared" si="246"/>
        <v>6860</v>
      </c>
      <c r="Y102" s="172">
        <f t="shared" si="247"/>
        <v>0.14289285119146808</v>
      </c>
      <c r="Z102" s="171">
        <f t="shared" si="248"/>
        <v>960.8556377434179</v>
      </c>
      <c r="AA102" s="170">
        <f t="shared" si="249"/>
        <v>1460</v>
      </c>
      <c r="AB102" s="171">
        <f t="shared" si="250"/>
        <v>2044.9697246434259</v>
      </c>
      <c r="AC102" s="173">
        <f t="shared" si="251"/>
        <v>2.6609316906029017E-2</v>
      </c>
      <c r="AD102" s="170">
        <f t="shared" si="252"/>
        <v>74</v>
      </c>
      <c r="AE102" s="172">
        <f t="shared" si="253"/>
        <v>5.3391053391053392E-2</v>
      </c>
      <c r="AF102" s="171">
        <f t="shared" si="254"/>
        <v>103.64915042713254</v>
      </c>
      <c r="AG102" s="170">
        <f t="shared" si="255"/>
        <v>230</v>
      </c>
      <c r="AH102" s="172">
        <f t="shared" si="256"/>
        <v>0.18699186991869918</v>
      </c>
      <c r="AI102" s="367">
        <f t="shared" si="257"/>
        <v>322.15276484108762</v>
      </c>
      <c r="AJ102" s="830"/>
      <c r="AK102" s="85">
        <v>53983.777437082324</v>
      </c>
      <c r="AL102" s="62">
        <v>51018.776196409417</v>
      </c>
      <c r="AM102" s="62">
        <v>49889.086429007053</v>
      </c>
      <c r="AN102" s="62">
        <v>47847.517611816023</v>
      </c>
      <c r="AO102" s="62">
        <v>60093.18698172296</v>
      </c>
      <c r="AP102" s="62">
        <v>59235.024475507584</v>
      </c>
      <c r="AQ102" s="62">
        <v>53457.667975743985</v>
      </c>
      <c r="AR102" s="62">
        <v>54000.541549970083</v>
      </c>
      <c r="AS102" s="62">
        <v>45171.383507366569</v>
      </c>
      <c r="AT102" s="62">
        <v>46200.086856830661</v>
      </c>
      <c r="AU102" s="62">
        <v>32967.550951010693</v>
      </c>
      <c r="AV102" s="62">
        <v>37389.454362074241</v>
      </c>
      <c r="AW102" s="62">
        <v>26090.336316661036</v>
      </c>
      <c r="AX102" s="62">
        <v>32076.045552530675</v>
      </c>
      <c r="AY102" s="62">
        <v>16274.759063169015</v>
      </c>
      <c r="AZ102" s="62">
        <v>23696.614566419412</v>
      </c>
      <c r="BA102" s="62">
        <v>6906.6588019288292</v>
      </c>
      <c r="BB102" s="62">
        <v>13279.376884490557</v>
      </c>
      <c r="BC102" s="62">
        <v>589.59282455489983</v>
      </c>
      <c r="BD102" s="86">
        <v>3779.5642712907038</v>
      </c>
      <c r="BE102" s="258">
        <v>2.0000000000000002E-5</v>
      </c>
      <c r="BF102" s="43">
        <v>2.0000000000000002E-5</v>
      </c>
      <c r="BG102" s="53">
        <v>5.0000000000000002E-5</v>
      </c>
      <c r="BH102" s="53">
        <v>4.0000000000000003E-5</v>
      </c>
      <c r="BI102" s="53">
        <v>1.2518952302791728E-4</v>
      </c>
      <c r="BJ102" s="53">
        <v>1.2406223545552731E-4</v>
      </c>
      <c r="BK102" s="53">
        <v>3.4000000000000002E-4</v>
      </c>
      <c r="BL102" s="53">
        <v>1.8000000000000001E-4</v>
      </c>
      <c r="BM102" s="53">
        <v>8.9999999999999998E-4</v>
      </c>
      <c r="BN102" s="53">
        <v>5.0000000000000001E-4</v>
      </c>
      <c r="BO102" s="53">
        <v>3.8E-3</v>
      </c>
      <c r="BP102" s="53">
        <v>2E-3</v>
      </c>
      <c r="BQ102" s="53">
        <v>1.6199999999999999E-2</v>
      </c>
      <c r="BR102" s="53">
        <v>6.1999999999999998E-3</v>
      </c>
      <c r="BS102" s="53">
        <v>6.1100000000000002E-2</v>
      </c>
      <c r="BT102" s="53">
        <v>2.6800000000000001E-2</v>
      </c>
      <c r="BU102" s="53">
        <v>0.1421</v>
      </c>
      <c r="BV102" s="53">
        <v>5.4699999999999999E-2</v>
      </c>
      <c r="BW102" s="53">
        <v>0.27589999999999998</v>
      </c>
      <c r="BX102" s="54">
        <v>0.1051</v>
      </c>
      <c r="BY102" s="64">
        <f>+Fall_Hoy!B102</f>
        <v>0</v>
      </c>
      <c r="BZ102" s="61">
        <f>+Fall_Hoy!C102</f>
        <v>0</v>
      </c>
      <c r="CA102" s="61">
        <f>+Fall_Hoy!D102</f>
        <v>5</v>
      </c>
      <c r="CB102" s="61">
        <f>+Fall_Hoy!E102</f>
        <v>0</v>
      </c>
      <c r="CC102" s="61">
        <f>+Fall_Hoy!F102</f>
        <v>4</v>
      </c>
      <c r="CD102" s="61">
        <f>+Fall_Hoy!G102</f>
        <v>0</v>
      </c>
      <c r="CE102" s="61">
        <f>+Fall_Hoy!H102</f>
        <v>12</v>
      </c>
      <c r="CF102" s="61">
        <f>+Fall_Hoy!I102</f>
        <v>4</v>
      </c>
      <c r="CG102" s="61">
        <f>+Fall_Hoy!J102</f>
        <v>28</v>
      </c>
      <c r="CH102" s="61">
        <f>+Fall_Hoy!K102</f>
        <v>15</v>
      </c>
      <c r="CI102" s="61">
        <f>+Fall_Hoy!L102</f>
        <v>83</v>
      </c>
      <c r="CJ102" s="61">
        <f>+Fall_Hoy!M102</f>
        <v>41</v>
      </c>
      <c r="CK102" s="61">
        <f>+Fall_Hoy!N102</f>
        <v>176</v>
      </c>
      <c r="CL102" s="61">
        <f>+Fall_Hoy!O102</f>
        <v>105</v>
      </c>
      <c r="CM102" s="61">
        <f>+Fall_Hoy!P102</f>
        <v>241</v>
      </c>
      <c r="CN102" s="61">
        <f>+Fall_Hoy!Q102</f>
        <v>162</v>
      </c>
      <c r="CO102" s="61">
        <f>+Fall_Hoy!R102</f>
        <v>166</v>
      </c>
      <c r="CP102" s="61">
        <f>+Fall_Hoy!S102</f>
        <v>190</v>
      </c>
      <c r="CQ102" s="61">
        <f>+Fall_Hoy!T102</f>
        <v>52</v>
      </c>
      <c r="CR102" s="66">
        <f>+Fall_Hoy!U102</f>
        <v>136</v>
      </c>
      <c r="CS102" s="75">
        <f t="shared" si="258"/>
        <v>0.24236017894409068</v>
      </c>
      <c r="CT102" s="76">
        <f t="shared" si="258"/>
        <v>0.25509028314825472</v>
      </c>
      <c r="CU102" s="76">
        <f t="shared" si="259"/>
        <v>0.41640695616201878</v>
      </c>
      <c r="CV102" s="76">
        <f t="shared" si="259"/>
        <v>0.5279791688546096</v>
      </c>
      <c r="CW102" s="76">
        <f t="shared" si="229"/>
        <v>0.53170013374849723</v>
      </c>
      <c r="CX102" s="76">
        <f t="shared" si="229"/>
        <v>9.9130540621755733E-2</v>
      </c>
      <c r="CY102" s="76">
        <f t="shared" si="229"/>
        <v>0.66022553888944913</v>
      </c>
      <c r="CZ102" s="76">
        <f t="shared" si="229"/>
        <v>0.41151850674791118</v>
      </c>
      <c r="DA102" s="76">
        <f t="shared" si="229"/>
        <v>0.68873496216996533</v>
      </c>
      <c r="DB102" s="76">
        <f t="shared" si="229"/>
        <v>0.64934942856204847</v>
      </c>
      <c r="DC102" s="76">
        <f t="shared" si="229"/>
        <v>0.66253344980386775</v>
      </c>
      <c r="DD102" s="76">
        <f t="shared" si="229"/>
        <v>0.54828294099937569</v>
      </c>
      <c r="DE102" s="76">
        <f t="shared" si="229"/>
        <v>0.41640695616201878</v>
      </c>
      <c r="DF102" s="76">
        <f t="shared" si="229"/>
        <v>0.5279791688546096</v>
      </c>
      <c r="DG102" s="76">
        <f t="shared" si="229"/>
        <v>0.24236017894409068</v>
      </c>
      <c r="DH102" s="76">
        <f t="shared" si="229"/>
        <v>0.25509028314825472</v>
      </c>
      <c r="DI102" s="76">
        <f t="shared" si="229"/>
        <v>0.1691398761685739</v>
      </c>
      <c r="DJ102" s="76">
        <f t="shared" si="229"/>
        <v>0.261570388695404</v>
      </c>
      <c r="DK102" s="76">
        <f t="shared" si="229"/>
        <v>0.31966821332268175</v>
      </c>
      <c r="DL102" s="316">
        <f t="shared" si="229"/>
        <v>0.34236901821670002</v>
      </c>
      <c r="DM102" s="85">
        <f>+'Cas_-14'!B101</f>
        <v>268</v>
      </c>
      <c r="DN102" s="62">
        <f>+'Cas_-14'!C101</f>
        <v>213</v>
      </c>
      <c r="DO102" s="62">
        <f>+'Cas_-14'!D101</f>
        <v>1261</v>
      </c>
      <c r="DP102" s="62">
        <f>+'Cas_-14'!E101</f>
        <v>1415</v>
      </c>
      <c r="DQ102" s="62">
        <f>+'Cas_-14'!F101</f>
        <v>5730</v>
      </c>
      <c r="DR102" s="62">
        <f>+'Cas_-14'!G101</f>
        <v>5872</v>
      </c>
      <c r="DS102" s="62">
        <f>+'Cas_-14'!H101</f>
        <v>5797</v>
      </c>
      <c r="DT102" s="62">
        <f>+'Cas_-14'!I101</f>
        <v>5717</v>
      </c>
      <c r="DU102" s="62">
        <f>+'Cas_-14'!J101</f>
        <v>4354</v>
      </c>
      <c r="DV102" s="62">
        <f>+'Cas_-14'!K101</f>
        <v>4593</v>
      </c>
      <c r="DW102" s="62">
        <f>+'Cas_-14'!L101</f>
        <v>2877</v>
      </c>
      <c r="DX102" s="62">
        <f>+'Cas_-14'!M101</f>
        <v>2921</v>
      </c>
      <c r="DY102" s="62">
        <f>+'Cas_-14'!N101</f>
        <v>1671</v>
      </c>
      <c r="DZ102" s="62">
        <f>+'Cas_-14'!O101</f>
        <v>1589</v>
      </c>
      <c r="EA102" s="62">
        <f>+'Cas_-14'!P101</f>
        <v>927</v>
      </c>
      <c r="EB102" s="62">
        <f>+'Cas_-14'!Q101</f>
        <v>899</v>
      </c>
      <c r="EC102" s="62">
        <f>+'Cas_-14'!R101</f>
        <v>368</v>
      </c>
      <c r="ED102" s="62">
        <f>+'Cas_-14'!S101</f>
        <v>581</v>
      </c>
      <c r="EE102" s="62">
        <f>+'Cas_-14'!T101</f>
        <v>78</v>
      </c>
      <c r="EF102" s="86">
        <f>+'Cas_-14'!U101</f>
        <v>291</v>
      </c>
      <c r="EG102" s="201">
        <f t="shared" si="233"/>
        <v>4.9644543735819884E-3</v>
      </c>
      <c r="EH102" s="90">
        <f t="shared" si="233"/>
        <v>4.1749335417220462E-3</v>
      </c>
      <c r="EI102" s="90">
        <f t="shared" si="233"/>
        <v>2.5276069181872526E-2</v>
      </c>
      <c r="EJ102" s="90">
        <f t="shared" si="233"/>
        <v>2.9573112057344506E-2</v>
      </c>
      <c r="EK102" s="90">
        <f t="shared" si="233"/>
        <v>9.5351907392476135E-2</v>
      </c>
      <c r="EL102" s="90">
        <f t="shared" si="233"/>
        <v>9.9130540621755733E-2</v>
      </c>
      <c r="EM102" s="90">
        <f t="shared" si="233"/>
        <v>0.10844094438669388</v>
      </c>
      <c r="EN102" s="90">
        <f t="shared" si="233"/>
        <v>0.10586930863850137</v>
      </c>
      <c r="EO102" s="90">
        <f t="shared" si="233"/>
        <v>9.6388457955686652E-2</v>
      </c>
      <c r="EP102" s="90">
        <f t="shared" si="233"/>
        <v>9.941539751284964E-2</v>
      </c>
      <c r="EQ102" s="90">
        <f t="shared" si="233"/>
        <v>8.7267628835250174E-2</v>
      </c>
      <c r="ER102" s="90">
        <f t="shared" si="233"/>
        <v>7.812363271508177E-2</v>
      </c>
      <c r="ES102" s="90">
        <f t="shared" si="233"/>
        <v>6.4046702185778862E-2</v>
      </c>
      <c r="ET102" s="90">
        <f t="shared" si="232"/>
        <v>4.9538525483065171E-2</v>
      </c>
      <c r="EU102" s="90">
        <f t="shared" si="232"/>
        <v>5.6959368578172666E-2</v>
      </c>
      <c r="EV102" s="90">
        <f t="shared" si="232"/>
        <v>3.7937908703379819E-2</v>
      </c>
      <c r="EW102" s="90">
        <f t="shared" si="230"/>
        <v>5.3281913954867484E-2</v>
      </c>
      <c r="EX102" s="90">
        <f t="shared" si="230"/>
        <v>4.3752052905326452E-2</v>
      </c>
      <c r="EY102" s="90">
        <f t="shared" si="230"/>
        <v>0.13229469008359182</v>
      </c>
      <c r="EZ102" s="99">
        <f t="shared" si="230"/>
        <v>7.6993002132657168E-2</v>
      </c>
      <c r="FA102" s="119">
        <f t="shared" si="268"/>
        <v>4.2549660397212561</v>
      </c>
      <c r="FB102" s="120">
        <f t="shared" si="268"/>
        <v>6.7238888981123299</v>
      </c>
      <c r="FC102" s="120">
        <f t="shared" si="219"/>
        <v>6.5016143212831832</v>
      </c>
      <c r="FD102" s="120">
        <f t="shared" si="219"/>
        <v>10.657950831320164</v>
      </c>
      <c r="FE102" s="120">
        <f t="shared" si="235"/>
        <v>5.5761877060306366</v>
      </c>
      <c r="FF102" s="120">
        <f t="shared" si="235"/>
        <v>1</v>
      </c>
      <c r="FG102" s="120">
        <f t="shared" si="235"/>
        <v>6.0883418400998481</v>
      </c>
      <c r="FH102" s="120">
        <f t="shared" si="235"/>
        <v>3.8870425436806406</v>
      </c>
      <c r="FI102" s="120">
        <f t="shared" si="235"/>
        <v>7.1454090746695247</v>
      </c>
      <c r="FJ102" s="120">
        <f t="shared" si="235"/>
        <v>6.5316786414108412</v>
      </c>
      <c r="FK102" s="120">
        <f t="shared" si="235"/>
        <v>7.5919726323107035</v>
      </c>
      <c r="FL102" s="120">
        <f t="shared" si="235"/>
        <v>7.018144471071551</v>
      </c>
      <c r="FM102" s="120">
        <f t="shared" si="235"/>
        <v>6.5016143212831832</v>
      </c>
      <c r="FN102" s="120">
        <f t="shared" si="235"/>
        <v>10.657950831320164</v>
      </c>
      <c r="FO102" s="120">
        <f t="shared" si="235"/>
        <v>4.2549660397212561</v>
      </c>
      <c r="FP102" s="120">
        <f t="shared" si="235"/>
        <v>6.7238888981123299</v>
      </c>
      <c r="FQ102" s="120">
        <f t="shared" si="235"/>
        <v>3.174433191567481</v>
      </c>
      <c r="FR102" s="120">
        <f t="shared" si="235"/>
        <v>5.9784712105145577</v>
      </c>
      <c r="FS102" s="120">
        <f t="shared" si="234"/>
        <v>2.4163344206838229</v>
      </c>
      <c r="FT102" s="321">
        <f t="shared" si="234"/>
        <v>4.4467550132258262</v>
      </c>
      <c r="FU102" s="85">
        <f>+Cas_Hoy!B101</f>
        <v>313</v>
      </c>
      <c r="FV102" s="62">
        <f>+Cas_Hoy!C101</f>
        <v>245</v>
      </c>
      <c r="FW102" s="62">
        <f>+Cas_Hoy!D101</f>
        <v>1431</v>
      </c>
      <c r="FX102" s="62">
        <f>+Cas_Hoy!E101</f>
        <v>1587</v>
      </c>
      <c r="FY102" s="62">
        <f>+Cas_Hoy!F101</f>
        <v>6330</v>
      </c>
      <c r="FZ102" s="62">
        <f>+Cas_Hoy!G101</f>
        <v>6595</v>
      </c>
      <c r="GA102" s="62">
        <f>+Cas_Hoy!H101</f>
        <v>6596</v>
      </c>
      <c r="GB102" s="62">
        <f>+Cas_Hoy!I101</f>
        <v>6497</v>
      </c>
      <c r="GC102" s="62">
        <f>+Cas_Hoy!J101</f>
        <v>5053</v>
      </c>
      <c r="GD102" s="62">
        <f>+Cas_Hoy!K101</f>
        <v>5327</v>
      </c>
      <c r="GE102" s="62">
        <f>+Cas_Hoy!L101</f>
        <v>3340</v>
      </c>
      <c r="GF102" s="62">
        <f>+Cas_Hoy!M101</f>
        <v>3409</v>
      </c>
      <c r="GG102" s="62">
        <f>+Cas_Hoy!N101</f>
        <v>1958</v>
      </c>
      <c r="GH102" s="62">
        <f>+Cas_Hoy!O101</f>
        <v>1875</v>
      </c>
      <c r="GI102" s="62">
        <f>+Cas_Hoy!P101</f>
        <v>1090</v>
      </c>
      <c r="GJ102" s="62">
        <f>+Cas_Hoy!Q101</f>
        <v>1073</v>
      </c>
      <c r="GK102" s="62">
        <f>+Cas_Hoy!R101</f>
        <v>424</v>
      </c>
      <c r="GL102" s="62">
        <f>+Cas_Hoy!S101</f>
        <v>654</v>
      </c>
      <c r="GM102" s="62">
        <f>+Cas_Hoy!T101</f>
        <v>88</v>
      </c>
      <c r="GN102" s="590">
        <f>+Cas_Hoy!U101</f>
        <v>337</v>
      </c>
      <c r="GO102" s="543">
        <f t="shared" si="220"/>
        <v>0.28497583068938387</v>
      </c>
      <c r="GP102" s="112">
        <f t="shared" si="220"/>
        <v>0.30446259601565884</v>
      </c>
      <c r="GQ102" s="112">
        <f t="shared" si="221"/>
        <v>0.48792628376136016</v>
      </c>
      <c r="GR102" s="112">
        <f t="shared" si="221"/>
        <v>0.62300877382151854</v>
      </c>
      <c r="GS102" s="323">
        <f t="shared" si="227"/>
        <v>0.58737554042373252</v>
      </c>
      <c r="GT102" s="323">
        <f t="shared" si="227"/>
        <v>0.11133615725484998</v>
      </c>
      <c r="GU102" s="323">
        <f t="shared" si="227"/>
        <v>0.7</v>
      </c>
      <c r="GV102" s="323">
        <f t="shared" si="227"/>
        <v>0.46766411375567241</v>
      </c>
      <c r="GW102" s="323">
        <f t="shared" si="227"/>
        <v>0.7</v>
      </c>
      <c r="GX102" s="323">
        <f t="shared" si="227"/>
        <v>0.7</v>
      </c>
      <c r="GY102" s="323">
        <f t="shared" si="227"/>
        <v>0.7</v>
      </c>
      <c r="GZ102" s="323">
        <f t="shared" si="227"/>
        <v>0.63988241898900089</v>
      </c>
      <c r="HA102" s="323">
        <f t="shared" si="227"/>
        <v>0.48792628376136016</v>
      </c>
      <c r="HB102" s="323">
        <f t="shared" si="225"/>
        <v>0.62300877382151854</v>
      </c>
      <c r="HC102" s="323">
        <f t="shared" si="222"/>
        <v>0.28497583068938387</v>
      </c>
      <c r="HD102" s="323">
        <f t="shared" si="222"/>
        <v>0.30446259601565884</v>
      </c>
      <c r="HE102" s="323">
        <f t="shared" si="222"/>
        <v>0.19487855297683515</v>
      </c>
      <c r="HF102" s="323">
        <f t="shared" si="222"/>
        <v>0.29443551498587645</v>
      </c>
      <c r="HG102" s="323">
        <f t="shared" si="222"/>
        <v>0.36065131759482039</v>
      </c>
      <c r="HH102" s="327">
        <f t="shared" si="222"/>
        <v>0.3964892066633261</v>
      </c>
      <c r="HI102" s="241">
        <f>+CyF_Tot!B101</f>
        <v>0</v>
      </c>
      <c r="HJ102" s="149">
        <f>+CyF_Tot!C101</f>
        <v>48008</v>
      </c>
      <c r="HK102" s="149">
        <f>+CyF_Tot!D101</f>
        <v>52318</v>
      </c>
      <c r="HL102" s="149">
        <f>+CyF_Tot!E101</f>
        <v>54868</v>
      </c>
      <c r="HM102" s="149">
        <f>+CyF_Tot!F101</f>
        <v>0</v>
      </c>
      <c r="HN102" s="149">
        <f>+CyF_Tot!G101</f>
        <v>1230</v>
      </c>
      <c r="HO102" s="149">
        <f>+CyF_Tot!H101</f>
        <v>1386</v>
      </c>
      <c r="HP102" s="557">
        <f>+CyF_Tot!I101</f>
        <v>1460</v>
      </c>
      <c r="HQ102" s="93">
        <f t="shared" si="226"/>
        <v>7.5613144164878243E-2</v>
      </c>
      <c r="HR102" s="90">
        <f t="shared" si="226"/>
        <v>7.1460173089052018E-2</v>
      </c>
      <c r="HS102" s="90">
        <f t="shared" si="226"/>
        <v>6.9877857080437422E-2</v>
      </c>
      <c r="HT102" s="90">
        <f t="shared" si="224"/>
        <v>6.7018304736648548E-2</v>
      </c>
      <c r="HU102" s="90">
        <f t="shared" si="224"/>
        <v>8.4170375366410893E-2</v>
      </c>
      <c r="HV102" s="90">
        <f t="shared" si="224"/>
        <v>8.2968377870496809E-2</v>
      </c>
      <c r="HW102" s="90">
        <f t="shared" si="224"/>
        <v>7.4876241479751277E-2</v>
      </c>
      <c r="HX102" s="90">
        <f t="shared" si="224"/>
        <v>7.5636625057560414E-2</v>
      </c>
      <c r="HY102" s="90">
        <f t="shared" si="224"/>
        <v>6.3269939515631507E-2</v>
      </c>
      <c r="HZ102" s="90">
        <f t="shared" si="224"/>
        <v>6.4710807464462575E-2</v>
      </c>
      <c r="IA102" s="90">
        <f t="shared" si="224"/>
        <v>4.6176468212641403E-2</v>
      </c>
      <c r="IB102" s="90">
        <f t="shared" si="224"/>
        <v>5.2370069994095138E-2</v>
      </c>
      <c r="IC102" s="90">
        <f t="shared" si="224"/>
        <v>3.6543799913244308E-2</v>
      </c>
      <c r="ID102" s="90">
        <f t="shared" si="224"/>
        <v>4.4927768521375783E-2</v>
      </c>
      <c r="IE102" s="90">
        <f t="shared" si="260"/>
        <v>2.2795472301401946E-2</v>
      </c>
      <c r="IF102" s="90">
        <f t="shared" si="260"/>
        <v>3.3190999564980887E-2</v>
      </c>
      <c r="IG102" s="90">
        <f t="shared" si="260"/>
        <v>9.6739096906756795E-3</v>
      </c>
      <c r="IH102" s="90">
        <f t="shared" si="260"/>
        <v>1.8599947733502008E-2</v>
      </c>
      <c r="II102" s="90">
        <f t="shared" si="260"/>
        <v>8.2582155896011866E-4</v>
      </c>
      <c r="IJ102" s="673">
        <f t="shared" si="260"/>
        <v>5.2939003473516993E-3</v>
      </c>
      <c r="IK102" s="686"/>
      <c r="IL102" s="687"/>
      <c r="IM102" s="687"/>
      <c r="IN102" s="687"/>
      <c r="IO102" s="687"/>
      <c r="IP102" s="687"/>
      <c r="IQ102" s="687"/>
      <c r="IR102" s="687"/>
      <c r="IS102" s="687"/>
      <c r="IT102" s="687"/>
      <c r="IU102" s="687"/>
      <c r="IV102" s="687"/>
      <c r="IW102" s="687"/>
      <c r="IX102" s="687"/>
      <c r="IY102" s="687"/>
      <c r="IZ102" s="687"/>
      <c r="JA102" s="687"/>
      <c r="JB102" s="687"/>
      <c r="JC102" s="687"/>
      <c r="JD102" s="688"/>
      <c r="JF102" s="624">
        <f t="shared" si="261"/>
        <v>0</v>
      </c>
      <c r="JG102" s="625">
        <f t="shared" si="261"/>
        <v>0</v>
      </c>
      <c r="JH102" s="625">
        <f t="shared" si="261"/>
        <v>100.22232030877289</v>
      </c>
      <c r="JI102" s="625">
        <f t="shared" si="261"/>
        <v>0</v>
      </c>
      <c r="JJ102" s="625">
        <f t="shared" si="261"/>
        <v>66.563286137854192</v>
      </c>
      <c r="JK102" s="625">
        <f t="shared" si="261"/>
        <v>0</v>
      </c>
      <c r="JL102" s="625">
        <f t="shared" si="261"/>
        <v>224.47668322241273</v>
      </c>
      <c r="JM102" s="625">
        <f t="shared" si="261"/>
        <v>74.073331214624019</v>
      </c>
      <c r="JN102" s="625">
        <f t="shared" si="261"/>
        <v>619.86146595296884</v>
      </c>
      <c r="JO102" s="625">
        <f t="shared" si="261"/>
        <v>324.67471428102425</v>
      </c>
      <c r="JP102" s="625">
        <f t="shared" si="261"/>
        <v>2517.6271092546972</v>
      </c>
      <c r="JQ102" s="625">
        <f t="shared" si="261"/>
        <v>1096.5658819987514</v>
      </c>
      <c r="JR102" s="625">
        <f t="shared" si="261"/>
        <v>6745.7926898247033</v>
      </c>
      <c r="JS102" s="625">
        <f t="shared" si="261"/>
        <v>3273.4708468985796</v>
      </c>
      <c r="JT102" s="625">
        <f t="shared" si="261"/>
        <v>14808.20693348394</v>
      </c>
      <c r="JU102" s="625">
        <f t="shared" si="228"/>
        <v>6836.4195883732264</v>
      </c>
      <c r="JV102" s="625">
        <f t="shared" si="209"/>
        <v>24034.776403554351</v>
      </c>
      <c r="JW102" s="625">
        <f t="shared" si="209"/>
        <v>14307.900261638599</v>
      </c>
      <c r="JX102" s="625">
        <f t="shared" si="209"/>
        <v>88196.460055727875</v>
      </c>
      <c r="JY102" s="626">
        <f t="shared" si="209"/>
        <v>35982.983814575171</v>
      </c>
      <c r="JZ102" s="642">
        <f t="shared" si="210"/>
        <v>54.889411274249035</v>
      </c>
      <c r="KA102" s="625">
        <f t="shared" si="210"/>
        <v>0</v>
      </c>
      <c r="KB102" s="625">
        <f t="shared" si="211"/>
        <v>934.67458676659373</v>
      </c>
      <c r="KC102" s="625">
        <f t="shared" si="211"/>
        <v>436.07794103001254</v>
      </c>
      <c r="KD102" s="625">
        <f t="shared" si="212"/>
        <v>12735.315793205347</v>
      </c>
      <c r="KE102" s="645">
        <f t="shared" si="212"/>
        <v>8142.0700577915104</v>
      </c>
      <c r="KF102" s="624">
        <f t="shared" si="262"/>
        <v>27.944463992948116</v>
      </c>
      <c r="KG102" s="625">
        <f t="shared" si="263"/>
        <v>679.82560081676388</v>
      </c>
      <c r="KH102" s="626">
        <f t="shared" si="264"/>
        <v>10008.725172917815</v>
      </c>
    </row>
    <row r="103" spans="1:294" s="649" customFormat="1" ht="14.4">
      <c r="A103" s="511" t="s">
        <v>113</v>
      </c>
      <c r="B103" s="539">
        <v>462827</v>
      </c>
      <c r="C103" s="527">
        <f t="shared" si="265"/>
        <v>44153</v>
      </c>
      <c r="D103" s="518">
        <f t="shared" si="266"/>
        <v>940</v>
      </c>
      <c r="E103" s="496">
        <f t="shared" si="217"/>
        <v>8.0810909196454769E-3</v>
      </c>
      <c r="F103" s="209">
        <f t="shared" si="236"/>
        <v>8.4804905504648601E-2</v>
      </c>
      <c r="G103" s="28">
        <f t="shared" si="162"/>
        <v>2.9635905379762666</v>
      </c>
      <c r="H103" s="27">
        <f t="shared" si="237"/>
        <v>0.25132701552754799</v>
      </c>
      <c r="I103" s="34">
        <f t="shared" si="238"/>
        <v>0.28272208195128223</v>
      </c>
      <c r="J103" s="340">
        <f t="shared" si="239"/>
        <v>0.47018267599027291</v>
      </c>
      <c r="K103" s="582">
        <f t="shared" si="267"/>
        <v>4.3195901651707875E-3</v>
      </c>
      <c r="L103" s="341">
        <f t="shared" si="218"/>
        <v>5.5442863026891729</v>
      </c>
      <c r="M103" s="342">
        <f t="shared" si="240"/>
        <v>0.52837751522494159</v>
      </c>
      <c r="N103" s="826"/>
      <c r="O103" s="366" t="s">
        <v>230</v>
      </c>
      <c r="P103" s="21" t="s">
        <v>231</v>
      </c>
      <c r="Q103" s="21" t="s">
        <v>235</v>
      </c>
      <c r="R103" s="21" t="s">
        <v>233</v>
      </c>
      <c r="S103" s="170">
        <f t="shared" si="241"/>
        <v>44153</v>
      </c>
      <c r="T103" s="171">
        <f t="shared" si="242"/>
        <v>9539.8496630490445</v>
      </c>
      <c r="U103" s="170">
        <f t="shared" si="243"/>
        <v>1904</v>
      </c>
      <c r="V103" s="172">
        <f t="shared" si="244"/>
        <v>4.5066155411962412E-2</v>
      </c>
      <c r="W103" s="171">
        <f t="shared" si="245"/>
        <v>411.38481549261388</v>
      </c>
      <c r="X103" s="170">
        <f t="shared" si="246"/>
        <v>4903</v>
      </c>
      <c r="Y103" s="172">
        <f t="shared" si="247"/>
        <v>0.1249171974522293</v>
      </c>
      <c r="Z103" s="171">
        <f t="shared" si="248"/>
        <v>1059.3591125841838</v>
      </c>
      <c r="AA103" s="170">
        <f t="shared" si="249"/>
        <v>940</v>
      </c>
      <c r="AB103" s="171">
        <f t="shared" si="250"/>
        <v>2030.996463041266</v>
      </c>
      <c r="AC103" s="173">
        <f t="shared" si="251"/>
        <v>2.1289606595248339E-2</v>
      </c>
      <c r="AD103" s="170">
        <f t="shared" si="252"/>
        <v>14</v>
      </c>
      <c r="AE103" s="172">
        <f t="shared" si="253"/>
        <v>1.511879049676026E-2</v>
      </c>
      <c r="AF103" s="171">
        <f t="shared" si="254"/>
        <v>30.24888349210396</v>
      </c>
      <c r="AG103" s="170">
        <f t="shared" si="255"/>
        <v>67</v>
      </c>
      <c r="AH103" s="172">
        <f t="shared" si="256"/>
        <v>7.6746849942726236E-2</v>
      </c>
      <c r="AI103" s="367">
        <f t="shared" si="257"/>
        <v>144.76251385506896</v>
      </c>
      <c r="AJ103" s="830"/>
      <c r="AK103" s="85">
        <v>32826.189603263861</v>
      </c>
      <c r="AL103" s="62">
        <v>30480.292973316944</v>
      </c>
      <c r="AM103" s="62">
        <v>30309.281663392168</v>
      </c>
      <c r="AN103" s="62">
        <v>29010.078290784906</v>
      </c>
      <c r="AO103" s="62">
        <v>32739.655588443246</v>
      </c>
      <c r="AP103" s="62">
        <v>32625.786800849601</v>
      </c>
      <c r="AQ103" s="62">
        <v>33070.892656141186</v>
      </c>
      <c r="AR103" s="62">
        <v>33243.410955515123</v>
      </c>
      <c r="AS103" s="62">
        <v>29351.867771270518</v>
      </c>
      <c r="AT103" s="62">
        <v>31146.108378735276</v>
      </c>
      <c r="AU103" s="62">
        <v>24529.27546152212</v>
      </c>
      <c r="AV103" s="62">
        <v>27855.921755375966</v>
      </c>
      <c r="AW103" s="62">
        <v>19709.499863423247</v>
      </c>
      <c r="AX103" s="62">
        <v>24387.679748676615</v>
      </c>
      <c r="AY103" s="62">
        <v>13130.456003586889</v>
      </c>
      <c r="AZ103" s="62">
        <v>19783.033147704929</v>
      </c>
      <c r="BA103" s="62">
        <v>5515.6054509712667</v>
      </c>
      <c r="BB103" s="62">
        <v>10356.135130213364</v>
      </c>
      <c r="BC103" s="62">
        <v>451.27680962492178</v>
      </c>
      <c r="BD103" s="86">
        <v>2304.5573451757004</v>
      </c>
      <c r="BE103" s="258">
        <v>2.0000000000000002E-5</v>
      </c>
      <c r="BF103" s="43">
        <v>2.0000000000000002E-5</v>
      </c>
      <c r="BG103" s="53">
        <v>5.0000000000000002E-5</v>
      </c>
      <c r="BH103" s="53">
        <v>4.0000000000000003E-5</v>
      </c>
      <c r="BI103" s="53">
        <v>1.2518952302791728E-4</v>
      </c>
      <c r="BJ103" s="53">
        <v>1.2406223545552731E-4</v>
      </c>
      <c r="BK103" s="53">
        <v>3.4000000000000002E-4</v>
      </c>
      <c r="BL103" s="53">
        <v>1.8000000000000001E-4</v>
      </c>
      <c r="BM103" s="53">
        <v>8.9999999999999998E-4</v>
      </c>
      <c r="BN103" s="53">
        <v>5.0000000000000001E-4</v>
      </c>
      <c r="BO103" s="53">
        <v>3.8E-3</v>
      </c>
      <c r="BP103" s="53">
        <v>2E-3</v>
      </c>
      <c r="BQ103" s="53">
        <v>1.6199999999999999E-2</v>
      </c>
      <c r="BR103" s="53">
        <v>6.1999999999999998E-3</v>
      </c>
      <c r="BS103" s="53">
        <v>6.1100000000000002E-2</v>
      </c>
      <c r="BT103" s="53">
        <v>2.6800000000000001E-2</v>
      </c>
      <c r="BU103" s="53">
        <v>0.1421</v>
      </c>
      <c r="BV103" s="53">
        <v>5.4699999999999999E-2</v>
      </c>
      <c r="BW103" s="53">
        <v>0.27589999999999998</v>
      </c>
      <c r="BX103" s="54">
        <v>0.1051</v>
      </c>
      <c r="BY103" s="64">
        <f>+Fall_Hoy!B103</f>
        <v>0</v>
      </c>
      <c r="BZ103" s="61">
        <f>+Fall_Hoy!C103</f>
        <v>0</v>
      </c>
      <c r="CA103" s="61">
        <f>+Fall_Hoy!D103</f>
        <v>2</v>
      </c>
      <c r="CB103" s="61">
        <f>+Fall_Hoy!E103</f>
        <v>0</v>
      </c>
      <c r="CC103" s="61">
        <f>+Fall_Hoy!F103</f>
        <v>4</v>
      </c>
      <c r="CD103" s="61">
        <f>+Fall_Hoy!G103</f>
        <v>2</v>
      </c>
      <c r="CE103" s="61">
        <f>+Fall_Hoy!H103</f>
        <v>5</v>
      </c>
      <c r="CF103" s="61">
        <f>+Fall_Hoy!I103</f>
        <v>5</v>
      </c>
      <c r="CG103" s="61">
        <f>+Fall_Hoy!J103</f>
        <v>20</v>
      </c>
      <c r="CH103" s="61">
        <f>+Fall_Hoy!K103</f>
        <v>10</v>
      </c>
      <c r="CI103" s="61">
        <f>+Fall_Hoy!L103</f>
        <v>52</v>
      </c>
      <c r="CJ103" s="61">
        <f>+Fall_Hoy!M103</f>
        <v>30</v>
      </c>
      <c r="CK103" s="61">
        <f>+Fall_Hoy!N103</f>
        <v>111</v>
      </c>
      <c r="CL103" s="61">
        <f>+Fall_Hoy!O103</f>
        <v>86</v>
      </c>
      <c r="CM103" s="61">
        <f>+Fall_Hoy!P103</f>
        <v>169</v>
      </c>
      <c r="CN103" s="61">
        <f>+Fall_Hoy!Q103</f>
        <v>109</v>
      </c>
      <c r="CO103" s="61">
        <f>+Fall_Hoy!R103</f>
        <v>102</v>
      </c>
      <c r="CP103" s="61">
        <f>+Fall_Hoy!S103</f>
        <v>127</v>
      </c>
      <c r="CQ103" s="61">
        <f>+Fall_Hoy!T103</f>
        <v>19</v>
      </c>
      <c r="CR103" s="66">
        <f>+Fall_Hoy!U103</f>
        <v>51</v>
      </c>
      <c r="CS103" s="75">
        <f t="shared" si="258"/>
        <v>0.21065204788416528</v>
      </c>
      <c r="CT103" s="76">
        <f t="shared" si="258"/>
        <v>0.20558850347861432</v>
      </c>
      <c r="CU103" s="76">
        <f t="shared" si="259"/>
        <v>0.34764209641704158</v>
      </c>
      <c r="CV103" s="76">
        <f t="shared" si="259"/>
        <v>0.56876947232703379</v>
      </c>
      <c r="CW103" s="76">
        <f t="shared" si="229"/>
        <v>0.7</v>
      </c>
      <c r="CX103" s="76">
        <f t="shared" si="229"/>
        <v>0.49411654881686373</v>
      </c>
      <c r="CY103" s="76">
        <f t="shared" si="229"/>
        <v>0.44467751463038685</v>
      </c>
      <c r="CZ103" s="76">
        <f t="shared" si="229"/>
        <v>0.7</v>
      </c>
      <c r="DA103" s="76">
        <f t="shared" si="229"/>
        <v>0.7</v>
      </c>
      <c r="DB103" s="76">
        <f t="shared" si="229"/>
        <v>0.64213479760620173</v>
      </c>
      <c r="DC103" s="76">
        <f t="shared" si="229"/>
        <v>0.55787259382290133</v>
      </c>
      <c r="DD103" s="76">
        <f t="shared" si="229"/>
        <v>0.53848514264673797</v>
      </c>
      <c r="DE103" s="76">
        <f t="shared" si="229"/>
        <v>0.34764209641704158</v>
      </c>
      <c r="DF103" s="76">
        <f t="shared" si="229"/>
        <v>0.56876947232703379</v>
      </c>
      <c r="DG103" s="76">
        <f t="shared" si="229"/>
        <v>0.21065204788416528</v>
      </c>
      <c r="DH103" s="76">
        <f t="shared" si="229"/>
        <v>0.20558850347861432</v>
      </c>
      <c r="DI103" s="76">
        <f t="shared" si="229"/>
        <v>0.13014062907602628</v>
      </c>
      <c r="DJ103" s="76">
        <f t="shared" si="229"/>
        <v>0.22419126423415733</v>
      </c>
      <c r="DK103" s="76">
        <f t="shared" si="229"/>
        <v>0.15260152864209101</v>
      </c>
      <c r="DL103" s="316">
        <f t="shared" si="229"/>
        <v>0.21056197270772298</v>
      </c>
      <c r="DM103" s="85">
        <f>+'Cas_-14'!B102</f>
        <v>663</v>
      </c>
      <c r="DN103" s="62">
        <f>+'Cas_-14'!C102</f>
        <v>630</v>
      </c>
      <c r="DO103" s="62">
        <f>+'Cas_-14'!D102</f>
        <v>1224</v>
      </c>
      <c r="DP103" s="62">
        <f>+'Cas_-14'!E102</f>
        <v>1477</v>
      </c>
      <c r="DQ103" s="62">
        <f>+'Cas_-14'!F102</f>
        <v>3909</v>
      </c>
      <c r="DR103" s="62">
        <f>+'Cas_-14'!G102</f>
        <v>3932</v>
      </c>
      <c r="DS103" s="62">
        <f>+'Cas_-14'!H102</f>
        <v>4360</v>
      </c>
      <c r="DT103" s="62">
        <f>+'Cas_-14'!I102</f>
        <v>4210</v>
      </c>
      <c r="DU103" s="62">
        <f>+'Cas_-14'!J102</f>
        <v>3786</v>
      </c>
      <c r="DV103" s="62">
        <f>+'Cas_-14'!K102</f>
        <v>3595</v>
      </c>
      <c r="DW103" s="62">
        <f>+'Cas_-14'!L102</f>
        <v>2558</v>
      </c>
      <c r="DX103" s="62">
        <f>+'Cas_-14'!M102</f>
        <v>2614</v>
      </c>
      <c r="DY103" s="62">
        <f>+'Cas_-14'!N102</f>
        <v>1594</v>
      </c>
      <c r="DZ103" s="62">
        <f>+'Cas_-14'!O102</f>
        <v>1529</v>
      </c>
      <c r="EA103" s="62">
        <f>+'Cas_-14'!P102</f>
        <v>773</v>
      </c>
      <c r="EB103" s="62">
        <f>+'Cas_-14'!Q102</f>
        <v>794</v>
      </c>
      <c r="EC103" s="62">
        <f>+'Cas_-14'!R102</f>
        <v>306</v>
      </c>
      <c r="ED103" s="62">
        <f>+'Cas_-14'!S102</f>
        <v>492</v>
      </c>
      <c r="EE103" s="62">
        <f>+'Cas_-14'!T102</f>
        <v>49</v>
      </c>
      <c r="EF103" s="86">
        <f>+'Cas_-14'!U102</f>
        <v>181</v>
      </c>
      <c r="EG103" s="201">
        <f t="shared" si="233"/>
        <v>2.0197287836724091E-2</v>
      </c>
      <c r="EH103" s="91">
        <f t="shared" si="233"/>
        <v>2.0669092667564403E-2</v>
      </c>
      <c r="EI103" s="91">
        <f t="shared" si="233"/>
        <v>4.0383669055356022E-2</v>
      </c>
      <c r="EJ103" s="91">
        <f t="shared" si="233"/>
        <v>5.0913340708534774E-2</v>
      </c>
      <c r="EK103" s="91">
        <f t="shared" si="233"/>
        <v>0.11939649118910817</v>
      </c>
      <c r="EL103" s="91">
        <f t="shared" si="233"/>
        <v>0.12051816632043975</v>
      </c>
      <c r="EM103" s="91">
        <f t="shared" si="233"/>
        <v>0.13183798953761711</v>
      </c>
      <c r="EN103" s="91">
        <f t="shared" si="233"/>
        <v>0.12664163751528498</v>
      </c>
      <c r="EO103" s="91">
        <f t="shared" si="233"/>
        <v>0.12898668083077564</v>
      </c>
      <c r="EP103" s="91">
        <f t="shared" si="233"/>
        <v>0.11542372986971476</v>
      </c>
      <c r="EQ103" s="91">
        <f t="shared" si="233"/>
        <v>0.10428355309607942</v>
      </c>
      <c r="ER103" s="91">
        <f t="shared" si="233"/>
        <v>9.3840010858571549E-2</v>
      </c>
      <c r="ES103" s="91">
        <f t="shared" si="233"/>
        <v>8.0874705651873699E-2</v>
      </c>
      <c r="ET103" s="91">
        <f t="shared" si="232"/>
        <v>6.2695591206579235E-2</v>
      </c>
      <c r="EU103" s="91">
        <f t="shared" si="232"/>
        <v>5.8870765782150836E-2</v>
      </c>
      <c r="EV103" s="91">
        <f t="shared" si="232"/>
        <v>4.0135402598368168E-2</v>
      </c>
      <c r="EW103" s="91">
        <f t="shared" si="230"/>
        <v>5.5478950175109995E-2</v>
      </c>
      <c r="EX103" s="91">
        <f t="shared" si="230"/>
        <v>4.7508070705317602E-2</v>
      </c>
      <c r="EY103" s="91">
        <f t="shared" si="230"/>
        <v>0.10858080662448907</v>
      </c>
      <c r="EZ103" s="100">
        <f t="shared" si="230"/>
        <v>7.8540028686593821E-2</v>
      </c>
      <c r="FA103" s="119">
        <f t="shared" si="268"/>
        <v>3.5782114447716826</v>
      </c>
      <c r="FB103" s="120">
        <f t="shared" si="268"/>
        <v>5.1223730215421623</v>
      </c>
      <c r="FC103" s="120">
        <f t="shared" si="219"/>
        <v>4.2985268832194805</v>
      </c>
      <c r="FD103" s="120">
        <f t="shared" si="219"/>
        <v>9.0719213485516583</v>
      </c>
      <c r="FE103" s="120">
        <f t="shared" si="235"/>
        <v>5.8628188569737194</v>
      </c>
      <c r="FF103" s="120">
        <f t="shared" si="235"/>
        <v>4.0999341750942495</v>
      </c>
      <c r="FG103" s="120">
        <f t="shared" si="235"/>
        <v>3.3729087965461408</v>
      </c>
      <c r="FH103" s="120">
        <f t="shared" si="235"/>
        <v>5.5274079973540582</v>
      </c>
      <c r="FI103" s="120">
        <f t="shared" si="235"/>
        <v>5.426916914920592</v>
      </c>
      <c r="FJ103" s="120">
        <f t="shared" si="235"/>
        <v>5.5632823365785811</v>
      </c>
      <c r="FK103" s="120">
        <f t="shared" si="235"/>
        <v>5.3495740916011689</v>
      </c>
      <c r="FL103" s="120">
        <f t="shared" si="235"/>
        <v>5.7383320581484307</v>
      </c>
      <c r="FM103" s="120">
        <f t="shared" si="235"/>
        <v>4.2985268832194805</v>
      </c>
      <c r="FN103" s="120">
        <f t="shared" si="235"/>
        <v>9.0719213485516583</v>
      </c>
      <c r="FO103" s="120">
        <f t="shared" si="235"/>
        <v>3.5782114447716826</v>
      </c>
      <c r="FP103" s="120">
        <f t="shared" si="235"/>
        <v>5.1223730215421623</v>
      </c>
      <c r="FQ103" s="120">
        <f t="shared" si="235"/>
        <v>2.3457658925639224</v>
      </c>
      <c r="FR103" s="120">
        <f t="shared" si="235"/>
        <v>4.7190142833786659</v>
      </c>
      <c r="FS103" s="120">
        <f t="shared" si="234"/>
        <v>1.4054189997854887</v>
      </c>
      <c r="FT103" s="321">
        <f t="shared" si="234"/>
        <v>2.6809510542445762</v>
      </c>
      <c r="FU103" s="85">
        <f>+Cas_Hoy!B102</f>
        <v>721</v>
      </c>
      <c r="FV103" s="62">
        <f>+Cas_Hoy!C102</f>
        <v>670</v>
      </c>
      <c r="FW103" s="62">
        <f>+Cas_Hoy!D102</f>
        <v>1394</v>
      </c>
      <c r="FX103" s="62">
        <f>+Cas_Hoy!E102</f>
        <v>1649</v>
      </c>
      <c r="FY103" s="62">
        <f>+Cas_Hoy!F102</f>
        <v>4404</v>
      </c>
      <c r="FZ103" s="62">
        <f>+Cas_Hoy!G102</f>
        <v>4456</v>
      </c>
      <c r="GA103" s="62">
        <f>+Cas_Hoy!H102</f>
        <v>4886</v>
      </c>
      <c r="GB103" s="62">
        <f>+Cas_Hoy!I102</f>
        <v>4742</v>
      </c>
      <c r="GC103" s="62">
        <f>+Cas_Hoy!J102</f>
        <v>4270</v>
      </c>
      <c r="GD103" s="62">
        <f>+Cas_Hoy!K102</f>
        <v>4062</v>
      </c>
      <c r="GE103" s="62">
        <f>+Cas_Hoy!L102</f>
        <v>2912</v>
      </c>
      <c r="GF103" s="62">
        <f>+Cas_Hoy!M102</f>
        <v>2953</v>
      </c>
      <c r="GG103" s="62">
        <f>+Cas_Hoy!N102</f>
        <v>1798</v>
      </c>
      <c r="GH103" s="62">
        <f>+Cas_Hoy!O102</f>
        <v>1762</v>
      </c>
      <c r="GI103" s="62">
        <f>+Cas_Hoy!P102</f>
        <v>871</v>
      </c>
      <c r="GJ103" s="62">
        <f>+Cas_Hoy!Q102</f>
        <v>889</v>
      </c>
      <c r="GK103" s="62">
        <f>+Cas_Hoy!R102</f>
        <v>332</v>
      </c>
      <c r="GL103" s="62">
        <f>+Cas_Hoy!S102</f>
        <v>523</v>
      </c>
      <c r="GM103" s="62">
        <f>+Cas_Hoy!T102</f>
        <v>52</v>
      </c>
      <c r="GN103" s="590">
        <f>+Cas_Hoy!U102</f>
        <v>188</v>
      </c>
      <c r="GO103" s="543">
        <f t="shared" si="220"/>
        <v>0.23735825835330912</v>
      </c>
      <c r="GP103" s="112">
        <f t="shared" si="220"/>
        <v>0.23018662417189939</v>
      </c>
      <c r="GQ103" s="112">
        <f t="shared" si="221"/>
        <v>0.39213330574519495</v>
      </c>
      <c r="GR103" s="112">
        <f t="shared" si="221"/>
        <v>0.65544264894717685</v>
      </c>
      <c r="GS103" s="323">
        <f t="shared" si="227"/>
        <v>0.7</v>
      </c>
      <c r="GT103" s="323">
        <f t="shared" si="227"/>
        <v>0.55996524453915175</v>
      </c>
      <c r="GU103" s="323">
        <f t="shared" si="227"/>
        <v>0.4983243891018509</v>
      </c>
      <c r="GV103" s="323">
        <f t="shared" si="227"/>
        <v>0.7</v>
      </c>
      <c r="GW103" s="323">
        <f t="shared" si="227"/>
        <v>0.7</v>
      </c>
      <c r="GX103" s="323">
        <f t="shared" si="227"/>
        <v>0.7</v>
      </c>
      <c r="GY103" s="323">
        <f t="shared" si="227"/>
        <v>0.63507622877728254</v>
      </c>
      <c r="GZ103" s="323">
        <f t="shared" si="227"/>
        <v>0.6083192908323708</v>
      </c>
      <c r="HA103" s="323">
        <f t="shared" si="227"/>
        <v>0.39213330574519495</v>
      </c>
      <c r="HB103" s="323">
        <f t="shared" si="225"/>
        <v>0.65544264894717685</v>
      </c>
      <c r="HC103" s="323">
        <f t="shared" si="222"/>
        <v>0.23735825835330912</v>
      </c>
      <c r="HD103" s="323">
        <f t="shared" si="222"/>
        <v>0.23018662417189939</v>
      </c>
      <c r="HE103" s="323">
        <f t="shared" si="222"/>
        <v>0.14119832958575401</v>
      </c>
      <c r="HF103" s="323">
        <f t="shared" si="222"/>
        <v>0.23831713657411438</v>
      </c>
      <c r="HG103" s="323">
        <f t="shared" si="222"/>
        <v>0.16194447937528023</v>
      </c>
      <c r="HH103" s="327">
        <f t="shared" si="222"/>
        <v>0.21870525342017633</v>
      </c>
      <c r="HI103" s="241">
        <f>+CyF_Tot!B102</f>
        <v>0</v>
      </c>
      <c r="HJ103" s="149">
        <f>+CyF_Tot!C102</f>
        <v>39250</v>
      </c>
      <c r="HK103" s="149">
        <f>+CyF_Tot!D102</f>
        <v>42249</v>
      </c>
      <c r="HL103" s="149">
        <f>+CyF_Tot!E102</f>
        <v>44153</v>
      </c>
      <c r="HM103" s="149">
        <f>+CyF_Tot!F102</f>
        <v>0</v>
      </c>
      <c r="HN103" s="149">
        <f>+CyF_Tot!G102</f>
        <v>873</v>
      </c>
      <c r="HO103" s="149">
        <f>+CyF_Tot!H102</f>
        <v>926</v>
      </c>
      <c r="HP103" s="557">
        <f>+CyF_Tot!I102</f>
        <v>940</v>
      </c>
      <c r="HQ103" s="93">
        <f t="shared" si="226"/>
        <v>7.0925398914203061E-2</v>
      </c>
      <c r="HR103" s="90">
        <f t="shared" si="226"/>
        <v>6.5856773639647093E-2</v>
      </c>
      <c r="HS103" s="90">
        <f t="shared" si="226"/>
        <v>6.5487280697522327E-2</v>
      </c>
      <c r="HT103" s="90">
        <f t="shared" si="224"/>
        <v>6.2680177022483366E-2</v>
      </c>
      <c r="HU103" s="90">
        <f t="shared" si="224"/>
        <v>7.0738430533316438E-2</v>
      </c>
      <c r="HV103" s="90">
        <f t="shared" si="224"/>
        <v>7.0492401698365917E-2</v>
      </c>
      <c r="HW103" s="90">
        <f t="shared" si="224"/>
        <v>7.1454112781106513E-2</v>
      </c>
      <c r="HX103" s="90">
        <f t="shared" si="224"/>
        <v>7.1826861776679241E-2</v>
      </c>
      <c r="HY103" s="90">
        <f t="shared" si="224"/>
        <v>6.3418659177771647E-2</v>
      </c>
      <c r="HZ103" s="90">
        <f t="shared" si="224"/>
        <v>6.7295357398629033E-2</v>
      </c>
      <c r="IA103" s="90">
        <f t="shared" si="224"/>
        <v>5.2998799684379087E-2</v>
      </c>
      <c r="IB103" s="90">
        <f t="shared" si="224"/>
        <v>6.0186466553109406E-2</v>
      </c>
      <c r="IC103" s="90">
        <f t="shared" si="224"/>
        <v>4.2585026075452052E-2</v>
      </c>
      <c r="ID103" s="90">
        <f t="shared" si="224"/>
        <v>5.2692863097175871E-2</v>
      </c>
      <c r="IE103" s="90">
        <f t="shared" si="260"/>
        <v>2.83701167036212E-2</v>
      </c>
      <c r="IF103" s="90">
        <f t="shared" si="260"/>
        <v>4.2743904628954076E-2</v>
      </c>
      <c r="IG103" s="90">
        <f t="shared" si="260"/>
        <v>1.191720761963167E-2</v>
      </c>
      <c r="IH103" s="90">
        <f t="shared" si="260"/>
        <v>2.2375823213022068E-2</v>
      </c>
      <c r="II103" s="90">
        <f t="shared" si="260"/>
        <v>9.7504425978804557E-4</v>
      </c>
      <c r="IJ103" s="673">
        <f t="shared" si="260"/>
        <v>4.9793061882208696E-3</v>
      </c>
      <c r="IK103" s="686"/>
      <c r="IL103" s="687"/>
      <c r="IM103" s="687"/>
      <c r="IN103" s="687"/>
      <c r="IO103" s="687"/>
      <c r="IP103" s="687"/>
      <c r="IQ103" s="687"/>
      <c r="IR103" s="687"/>
      <c r="IS103" s="687"/>
      <c r="IT103" s="687"/>
      <c r="IU103" s="687"/>
      <c r="IV103" s="687"/>
      <c r="IW103" s="687"/>
      <c r="IX103" s="687"/>
      <c r="IY103" s="687"/>
      <c r="IZ103" s="687"/>
      <c r="JA103" s="687"/>
      <c r="JB103" s="687"/>
      <c r="JC103" s="687"/>
      <c r="JD103" s="688"/>
      <c r="JF103" s="624">
        <f t="shared" si="261"/>
        <v>0</v>
      </c>
      <c r="JG103" s="625">
        <f t="shared" si="261"/>
        <v>0</v>
      </c>
      <c r="JH103" s="625">
        <f t="shared" si="261"/>
        <v>65.986387345352981</v>
      </c>
      <c r="JI103" s="625">
        <f t="shared" si="261"/>
        <v>0</v>
      </c>
      <c r="JJ103" s="625">
        <f t="shared" si="261"/>
        <v>122.17599507711247</v>
      </c>
      <c r="JK103" s="625">
        <f t="shared" si="261"/>
        <v>61.301203621790307</v>
      </c>
      <c r="JL103" s="625">
        <f t="shared" si="261"/>
        <v>151.19035497433154</v>
      </c>
      <c r="JM103" s="625">
        <f t="shared" si="261"/>
        <v>150.40574526755938</v>
      </c>
      <c r="JN103" s="625">
        <f t="shared" si="261"/>
        <v>681.3876430574519</v>
      </c>
      <c r="JO103" s="625">
        <f t="shared" si="261"/>
        <v>321.06739880310084</v>
      </c>
      <c r="JP103" s="625">
        <f t="shared" si="261"/>
        <v>2119.915856527025</v>
      </c>
      <c r="JQ103" s="625">
        <f t="shared" si="261"/>
        <v>1076.9702852934761</v>
      </c>
      <c r="JR103" s="625">
        <f t="shared" si="261"/>
        <v>5631.8019619560737</v>
      </c>
      <c r="JS103" s="625">
        <f t="shared" si="261"/>
        <v>3526.3707284276088</v>
      </c>
      <c r="JT103" s="625">
        <f t="shared" si="261"/>
        <v>12870.840125722498</v>
      </c>
      <c r="JU103" s="625">
        <f t="shared" si="228"/>
        <v>5509.7718932268644</v>
      </c>
      <c r="JV103" s="625">
        <f t="shared" si="209"/>
        <v>18492.983391703332</v>
      </c>
      <c r="JW103" s="625">
        <f t="shared" si="209"/>
        <v>12263.262153608404</v>
      </c>
      <c r="JX103" s="625">
        <f t="shared" si="209"/>
        <v>42102.761752352904</v>
      </c>
      <c r="JY103" s="626">
        <f t="shared" si="209"/>
        <v>22130.063331581681</v>
      </c>
      <c r="JZ103" s="642">
        <f t="shared" si="210"/>
        <v>62.581403506960569</v>
      </c>
      <c r="KA103" s="625">
        <f t="shared" si="210"/>
        <v>21.711717488150043</v>
      </c>
      <c r="KB103" s="625">
        <f t="shared" si="211"/>
        <v>885.54568289067061</v>
      </c>
      <c r="KC103" s="625">
        <f t="shared" si="211"/>
        <v>487.82898610975968</v>
      </c>
      <c r="KD103" s="625">
        <f t="shared" si="212"/>
        <v>10333.230413707357</v>
      </c>
      <c r="KE103" s="645">
        <f t="shared" si="212"/>
        <v>6563.2724997731129</v>
      </c>
      <c r="KF103" s="624">
        <f t="shared" si="262"/>
        <v>42.555164210948682</v>
      </c>
      <c r="KG103" s="625">
        <f t="shared" si="263"/>
        <v>680.81315684258482</v>
      </c>
      <c r="KH103" s="626">
        <f t="shared" si="264"/>
        <v>8092.9968146585879</v>
      </c>
    </row>
    <row r="104" spans="1:294" s="649" customFormat="1" ht="14.4">
      <c r="A104" s="510" t="s">
        <v>114</v>
      </c>
      <c r="B104" s="538">
        <v>10905</v>
      </c>
      <c r="C104" s="526">
        <f t="shared" si="265"/>
        <v>1284</v>
      </c>
      <c r="D104" s="517">
        <f t="shared" si="266"/>
        <v>19</v>
      </c>
      <c r="E104" s="495">
        <f t="shared" si="217"/>
        <v>7.6878048993410586E-3</v>
      </c>
      <c r="F104" s="208">
        <f t="shared" si="236"/>
        <v>0.11508482347546997</v>
      </c>
      <c r="G104" s="30">
        <f t="shared" si="162"/>
        <v>1.9692802339941455</v>
      </c>
      <c r="H104" s="29">
        <f t="shared" si="237"/>
        <v>0.22663426810294843</v>
      </c>
      <c r="I104" s="33">
        <f t="shared" si="238"/>
        <v>0.23187123525433129</v>
      </c>
      <c r="J104" s="353">
        <f t="shared" si="239"/>
        <v>0.31067462992553807</v>
      </c>
      <c r="K104" s="581">
        <f t="shared" si="267"/>
        <v>5.6081825448637953E-3</v>
      </c>
      <c r="L104" s="354">
        <f t="shared" si="218"/>
        <v>2.6995273620223048</v>
      </c>
      <c r="M104" s="355">
        <f t="shared" si="240"/>
        <v>0.31785356559712419</v>
      </c>
      <c r="N104" s="826"/>
      <c r="O104" s="364" t="s">
        <v>226</v>
      </c>
      <c r="P104" s="20" t="s">
        <v>237</v>
      </c>
      <c r="Q104" s="20"/>
      <c r="R104" s="20"/>
      <c r="S104" s="166">
        <f t="shared" si="241"/>
        <v>1284</v>
      </c>
      <c r="T104" s="167">
        <f t="shared" si="242"/>
        <v>11774.415405777167</v>
      </c>
      <c r="U104" s="166">
        <f t="shared" si="243"/>
        <v>22</v>
      </c>
      <c r="V104" s="168">
        <f t="shared" si="244"/>
        <v>1.7432646592709985E-2</v>
      </c>
      <c r="W104" s="167">
        <f t="shared" si="245"/>
        <v>201.74232003668041</v>
      </c>
      <c r="X104" s="166">
        <f t="shared" si="246"/>
        <v>29</v>
      </c>
      <c r="Y104" s="168">
        <f t="shared" si="247"/>
        <v>2.3107569721115537E-2</v>
      </c>
      <c r="Z104" s="167">
        <f t="shared" si="248"/>
        <v>265.93305823016965</v>
      </c>
      <c r="AA104" s="166">
        <f t="shared" si="249"/>
        <v>19</v>
      </c>
      <c r="AB104" s="167">
        <f t="shared" si="250"/>
        <v>1742.3200366804219</v>
      </c>
      <c r="AC104" s="169">
        <f t="shared" si="251"/>
        <v>1.4797507788161994E-2</v>
      </c>
      <c r="AD104" s="166">
        <f t="shared" si="252"/>
        <v>0</v>
      </c>
      <c r="AE104" s="168">
        <f t="shared" si="253"/>
        <v>0</v>
      </c>
      <c r="AF104" s="167">
        <f t="shared" si="254"/>
        <v>0</v>
      </c>
      <c r="AG104" s="166">
        <f t="shared" si="255"/>
        <v>0</v>
      </c>
      <c r="AH104" s="168">
        <f t="shared" si="256"/>
        <v>0</v>
      </c>
      <c r="AI104" s="365">
        <f t="shared" si="257"/>
        <v>0</v>
      </c>
      <c r="AJ104" s="830"/>
      <c r="AK104" s="85">
        <v>912.27374250343655</v>
      </c>
      <c r="AL104" s="62">
        <v>889.48188660932828</v>
      </c>
      <c r="AM104" s="62">
        <v>893.6102038299631</v>
      </c>
      <c r="AN104" s="62">
        <v>911.61804072464054</v>
      </c>
      <c r="AO104" s="62">
        <v>543.58652293426303</v>
      </c>
      <c r="AP104" s="62">
        <v>617.70986842093043</v>
      </c>
      <c r="AQ104" s="62">
        <v>712.51544330951333</v>
      </c>
      <c r="AR104" s="62">
        <v>675.01608746400416</v>
      </c>
      <c r="AS104" s="62">
        <v>722.4722182823275</v>
      </c>
      <c r="AT104" s="62">
        <v>742.27535367209998</v>
      </c>
      <c r="AU104" s="62">
        <v>548.89363588596007</v>
      </c>
      <c r="AV104" s="62">
        <v>556.24020499793914</v>
      </c>
      <c r="AW104" s="62">
        <v>494.56718355736018</v>
      </c>
      <c r="AX104" s="62">
        <v>562.02313332580025</v>
      </c>
      <c r="AY104" s="62">
        <v>323.79962264175765</v>
      </c>
      <c r="AZ104" s="62">
        <v>402.21048066717589</v>
      </c>
      <c r="BA104" s="62">
        <v>123.98803078210213</v>
      </c>
      <c r="BB104" s="62">
        <v>210.25394521823483</v>
      </c>
      <c r="BC104" s="62">
        <v>7.2934135754177705</v>
      </c>
      <c r="BD104" s="86">
        <v>55.171044943363086</v>
      </c>
      <c r="BE104" s="258">
        <v>2.0000000000000002E-5</v>
      </c>
      <c r="BF104" s="43">
        <v>2.0000000000000002E-5</v>
      </c>
      <c r="BG104" s="53">
        <v>5.0000000000000002E-5</v>
      </c>
      <c r="BH104" s="53">
        <v>4.0000000000000003E-5</v>
      </c>
      <c r="BI104" s="53">
        <v>1.2518952302791728E-4</v>
      </c>
      <c r="BJ104" s="53">
        <v>1.2406223545552731E-4</v>
      </c>
      <c r="BK104" s="53">
        <v>3.4000000000000002E-4</v>
      </c>
      <c r="BL104" s="53">
        <v>1.8000000000000001E-4</v>
      </c>
      <c r="BM104" s="53">
        <v>8.9999999999999998E-4</v>
      </c>
      <c r="BN104" s="53">
        <v>5.0000000000000001E-4</v>
      </c>
      <c r="BO104" s="53">
        <v>3.8E-3</v>
      </c>
      <c r="BP104" s="53">
        <v>2E-3</v>
      </c>
      <c r="BQ104" s="53">
        <v>1.6199999999999999E-2</v>
      </c>
      <c r="BR104" s="53">
        <v>6.1999999999999998E-3</v>
      </c>
      <c r="BS104" s="53">
        <v>6.1100000000000002E-2</v>
      </c>
      <c r="BT104" s="53">
        <v>2.6800000000000001E-2</v>
      </c>
      <c r="BU104" s="53">
        <v>0.1421</v>
      </c>
      <c r="BV104" s="53">
        <v>5.4699999999999999E-2</v>
      </c>
      <c r="BW104" s="53">
        <v>0.27589999999999998</v>
      </c>
      <c r="BX104" s="54">
        <v>0.1051</v>
      </c>
      <c r="BY104" s="64">
        <f>+Fall_Hoy!B104</f>
        <v>0</v>
      </c>
      <c r="BZ104" s="61">
        <f>+Fall_Hoy!C104</f>
        <v>0</v>
      </c>
      <c r="CA104" s="61">
        <f>+Fall_Hoy!D104</f>
        <v>0</v>
      </c>
      <c r="CB104" s="61">
        <f>+Fall_Hoy!E104</f>
        <v>0</v>
      </c>
      <c r="CC104" s="61">
        <f>+Fall_Hoy!F104</f>
        <v>0</v>
      </c>
      <c r="CD104" s="61">
        <f>+Fall_Hoy!G104</f>
        <v>0</v>
      </c>
      <c r="CE104" s="61">
        <f>+Fall_Hoy!H104</f>
        <v>1</v>
      </c>
      <c r="CF104" s="61">
        <f>+Fall_Hoy!I104</f>
        <v>0</v>
      </c>
      <c r="CG104" s="61">
        <f>+Fall_Hoy!J104</f>
        <v>1</v>
      </c>
      <c r="CH104" s="61">
        <f>+Fall_Hoy!K104</f>
        <v>0</v>
      </c>
      <c r="CI104" s="61">
        <f>+Fall_Hoy!L104</f>
        <v>0</v>
      </c>
      <c r="CJ104" s="61">
        <f>+Fall_Hoy!M104</f>
        <v>0</v>
      </c>
      <c r="CK104" s="61">
        <f>+Fall_Hoy!N104</f>
        <v>3</v>
      </c>
      <c r="CL104" s="61">
        <f>+Fall_Hoy!O104</f>
        <v>2</v>
      </c>
      <c r="CM104" s="61">
        <f>+Fall_Hoy!P104</f>
        <v>2</v>
      </c>
      <c r="CN104" s="61">
        <f>+Fall_Hoy!Q104</f>
        <v>1</v>
      </c>
      <c r="CO104" s="61">
        <f>+Fall_Hoy!R104</f>
        <v>2</v>
      </c>
      <c r="CP104" s="61">
        <f>+Fall_Hoy!S104</f>
        <v>3</v>
      </c>
      <c r="CQ104" s="61">
        <f>+Fall_Hoy!T104</f>
        <v>2</v>
      </c>
      <c r="CR104" s="66">
        <f>+Fall_Hoy!U104</f>
        <v>0</v>
      </c>
      <c r="CS104" s="75">
        <f t="shared" si="258"/>
        <v>0.10109098940736258</v>
      </c>
      <c r="CT104" s="76">
        <f t="shared" si="258"/>
        <v>9.2770911324653649E-2</v>
      </c>
      <c r="CU104" s="76">
        <f t="shared" si="259"/>
        <v>0.3744388858419016</v>
      </c>
      <c r="CV104" s="76">
        <f t="shared" si="259"/>
        <v>0.57396328733374924</v>
      </c>
      <c r="CW104" s="76">
        <f t="shared" si="229"/>
        <v>0.19132188825913354</v>
      </c>
      <c r="CX104" s="76">
        <f t="shared" si="229"/>
        <v>0.25578351274183131</v>
      </c>
      <c r="CY104" s="76">
        <f t="shared" si="229"/>
        <v>0.7</v>
      </c>
      <c r="CZ104" s="76">
        <f t="shared" si="229"/>
        <v>0.20888391050016117</v>
      </c>
      <c r="DA104" s="76">
        <f t="shared" si="229"/>
        <v>0.7</v>
      </c>
      <c r="DB104" s="76">
        <f t="shared" si="229"/>
        <v>0.15627623822633749</v>
      </c>
      <c r="DC104" s="76">
        <f t="shared" si="229"/>
        <v>0.12935110804372887</v>
      </c>
      <c r="DD104" s="76">
        <f t="shared" si="229"/>
        <v>0.17618287768386517</v>
      </c>
      <c r="DE104" s="76">
        <f t="shared" si="229"/>
        <v>0.3744388858419016</v>
      </c>
      <c r="DF104" s="76">
        <f t="shared" si="229"/>
        <v>0.57396328733374924</v>
      </c>
      <c r="DG104" s="76">
        <f t="shared" si="229"/>
        <v>0.10109098940736258</v>
      </c>
      <c r="DH104" s="76">
        <f t="shared" si="229"/>
        <v>9.2770911324653649E-2</v>
      </c>
      <c r="DI104" s="76">
        <f t="shared" si="229"/>
        <v>0.11351575846960886</v>
      </c>
      <c r="DJ104" s="76">
        <f t="shared" si="229"/>
        <v>0.26084935952120725</v>
      </c>
      <c r="DK104" s="76">
        <f t="shared" si="229"/>
        <v>0.7</v>
      </c>
      <c r="DL104" s="316">
        <f t="shared" si="229"/>
        <v>0.19937994669653739</v>
      </c>
      <c r="DM104" s="85">
        <f>+'Cas_-14'!B103</f>
        <v>13</v>
      </c>
      <c r="DN104" s="62">
        <f>+'Cas_-14'!C103</f>
        <v>11</v>
      </c>
      <c r="DO104" s="62">
        <f>+'Cas_-14'!D103</f>
        <v>45</v>
      </c>
      <c r="DP104" s="62">
        <f>+'Cas_-14'!E103</f>
        <v>69</v>
      </c>
      <c r="DQ104" s="62">
        <f>+'Cas_-14'!F103</f>
        <v>104</v>
      </c>
      <c r="DR104" s="62">
        <f>+'Cas_-14'!G103</f>
        <v>158</v>
      </c>
      <c r="DS104" s="62">
        <f>+'Cas_-14'!H103</f>
        <v>106</v>
      </c>
      <c r="DT104" s="62">
        <f>+'Cas_-14'!I103</f>
        <v>141</v>
      </c>
      <c r="DU104" s="62">
        <f>+'Cas_-14'!J103</f>
        <v>88</v>
      </c>
      <c r="DV104" s="62">
        <f>+'Cas_-14'!K103</f>
        <v>116</v>
      </c>
      <c r="DW104" s="62">
        <f>+'Cas_-14'!L103</f>
        <v>71</v>
      </c>
      <c r="DX104" s="62">
        <f>+'Cas_-14'!M103</f>
        <v>98</v>
      </c>
      <c r="DY104" s="62">
        <f>+'Cas_-14'!N103</f>
        <v>48</v>
      </c>
      <c r="DZ104" s="62">
        <f>+'Cas_-14'!O103</f>
        <v>41</v>
      </c>
      <c r="EA104" s="62">
        <f>+'Cas_-14'!P103</f>
        <v>35</v>
      </c>
      <c r="EB104" s="62">
        <f>+'Cas_-14'!Q103</f>
        <v>35</v>
      </c>
      <c r="EC104" s="62">
        <f>+'Cas_-14'!R103</f>
        <v>13</v>
      </c>
      <c r="ED104" s="62">
        <f>+'Cas_-14'!S103</f>
        <v>25</v>
      </c>
      <c r="EE104" s="62">
        <f>+'Cas_-14'!T103</f>
        <v>7</v>
      </c>
      <c r="EF104" s="86">
        <f>+'Cas_-14'!U103</f>
        <v>11</v>
      </c>
      <c r="EG104" s="201">
        <f t="shared" si="233"/>
        <v>1.4250108705667399E-2</v>
      </c>
      <c r="EH104" s="90">
        <f t="shared" si="233"/>
        <v>1.2366749863711772E-2</v>
      </c>
      <c r="EI104" s="90">
        <f t="shared" si="233"/>
        <v>5.0357527037104693E-2</v>
      </c>
      <c r="EJ104" s="90">
        <f t="shared" si="233"/>
        <v>7.5689594674050384E-2</v>
      </c>
      <c r="EK104" s="90">
        <f t="shared" si="233"/>
        <v>0.19132188825913354</v>
      </c>
      <c r="EL104" s="90">
        <f t="shared" si="233"/>
        <v>0.25578351274183131</v>
      </c>
      <c r="EM104" s="90">
        <f t="shared" si="233"/>
        <v>0.14876870528959762</v>
      </c>
      <c r="EN104" s="90">
        <f t="shared" si="233"/>
        <v>0.20888391050016117</v>
      </c>
      <c r="EO104" s="90">
        <f t="shared" ref="EO104:EZ132" si="269">+DU104/AS104</f>
        <v>0.12180399159045778</v>
      </c>
      <c r="EP104" s="90">
        <f t="shared" si="269"/>
        <v>0.15627623822633749</v>
      </c>
      <c r="EQ104" s="90">
        <f t="shared" si="269"/>
        <v>0.12935110804372887</v>
      </c>
      <c r="ER104" s="90">
        <f t="shared" si="269"/>
        <v>0.17618287768386517</v>
      </c>
      <c r="ES104" s="90">
        <f t="shared" si="269"/>
        <v>9.7054559210220895E-2</v>
      </c>
      <c r="ET104" s="90">
        <f t="shared" si="232"/>
        <v>7.2950733820119518E-2</v>
      </c>
      <c r="EU104" s="90">
        <f t="shared" si="232"/>
        <v>0.10809154042382245</v>
      </c>
      <c r="EV104" s="90">
        <f t="shared" si="232"/>
        <v>8.7019114822525126E-2</v>
      </c>
      <c r="EW104" s="90">
        <f t="shared" si="230"/>
        <v>0.10484883031045422</v>
      </c>
      <c r="EX104" s="90">
        <f t="shared" si="230"/>
        <v>0.11890383304841697</v>
      </c>
      <c r="EY104" s="90">
        <f t="shared" si="230"/>
        <v>0.95977006207261961</v>
      </c>
      <c r="EZ104" s="99">
        <f t="shared" si="230"/>
        <v>0.19937994669653739</v>
      </c>
      <c r="FA104" s="119">
        <f t="shared" si="268"/>
        <v>0.93523497778816922</v>
      </c>
      <c r="FB104" s="120">
        <f t="shared" si="268"/>
        <v>1.0660980810234542</v>
      </c>
      <c r="FC104" s="120">
        <f t="shared" si="219"/>
        <v>3.8580246913580245</v>
      </c>
      <c r="FD104" s="120">
        <f t="shared" si="219"/>
        <v>7.8678206136900091</v>
      </c>
      <c r="FE104" s="120">
        <f t="shared" si="235"/>
        <v>1</v>
      </c>
      <c r="FF104" s="120">
        <f t="shared" si="235"/>
        <v>1</v>
      </c>
      <c r="FG104" s="120">
        <f t="shared" si="235"/>
        <v>4.7052906633647105</v>
      </c>
      <c r="FH104" s="120">
        <f t="shared" ref="FE104:FR122" si="270">+CZ104/EN104</f>
        <v>1</v>
      </c>
      <c r="FI104" s="120">
        <f t="shared" si="270"/>
        <v>5.7469380999730593</v>
      </c>
      <c r="FJ104" s="120">
        <f t="shared" si="270"/>
        <v>1</v>
      </c>
      <c r="FK104" s="120">
        <f t="shared" si="270"/>
        <v>1</v>
      </c>
      <c r="FL104" s="120">
        <f t="shared" si="270"/>
        <v>1</v>
      </c>
      <c r="FM104" s="120">
        <f t="shared" si="270"/>
        <v>3.8580246913580245</v>
      </c>
      <c r="FN104" s="120">
        <f t="shared" si="270"/>
        <v>7.8678206136900091</v>
      </c>
      <c r="FO104" s="120">
        <f t="shared" si="270"/>
        <v>0.93523497778816922</v>
      </c>
      <c r="FP104" s="120">
        <f t="shared" si="270"/>
        <v>1.0660980810234542</v>
      </c>
      <c r="FQ104" s="120">
        <f t="shared" si="270"/>
        <v>1.0826611811833486</v>
      </c>
      <c r="FR104" s="120">
        <f t="shared" si="270"/>
        <v>2.1937842778793422</v>
      </c>
      <c r="FS104" s="120">
        <f t="shared" si="234"/>
        <v>0.72934135754177698</v>
      </c>
      <c r="FT104" s="321">
        <f t="shared" si="234"/>
        <v>1</v>
      </c>
      <c r="FU104" s="85">
        <f>+Cas_Hoy!B103</f>
        <v>13</v>
      </c>
      <c r="FV104" s="62">
        <f>+Cas_Hoy!C103</f>
        <v>12</v>
      </c>
      <c r="FW104" s="62">
        <f>+Cas_Hoy!D103</f>
        <v>45</v>
      </c>
      <c r="FX104" s="62">
        <f>+Cas_Hoy!E103</f>
        <v>69</v>
      </c>
      <c r="FY104" s="62">
        <f>+Cas_Hoy!F103</f>
        <v>105</v>
      </c>
      <c r="FZ104" s="62">
        <f>+Cas_Hoy!G103</f>
        <v>161</v>
      </c>
      <c r="GA104" s="62">
        <f>+Cas_Hoy!H103</f>
        <v>108</v>
      </c>
      <c r="GB104" s="62">
        <f>+Cas_Hoy!I103</f>
        <v>143</v>
      </c>
      <c r="GC104" s="62">
        <f>+Cas_Hoy!J103</f>
        <v>90</v>
      </c>
      <c r="GD104" s="62">
        <f>+Cas_Hoy!K103</f>
        <v>118</v>
      </c>
      <c r="GE104" s="62">
        <f>+Cas_Hoy!L103</f>
        <v>75</v>
      </c>
      <c r="GF104" s="62">
        <f>+Cas_Hoy!M103</f>
        <v>101</v>
      </c>
      <c r="GG104" s="62">
        <f>+Cas_Hoy!N103</f>
        <v>50</v>
      </c>
      <c r="GH104" s="62">
        <f>+Cas_Hoy!O103</f>
        <v>42</v>
      </c>
      <c r="GI104" s="62">
        <f>+Cas_Hoy!P103</f>
        <v>36</v>
      </c>
      <c r="GJ104" s="62">
        <f>+Cas_Hoy!Q103</f>
        <v>38</v>
      </c>
      <c r="GK104" s="62">
        <f>+Cas_Hoy!R103</f>
        <v>14</v>
      </c>
      <c r="GL104" s="62">
        <f>+Cas_Hoy!S103</f>
        <v>26</v>
      </c>
      <c r="GM104" s="62">
        <f>+Cas_Hoy!T103</f>
        <v>7</v>
      </c>
      <c r="GN104" s="590">
        <f>+Cas_Hoy!U103</f>
        <v>11</v>
      </c>
      <c r="GO104" s="543">
        <f t="shared" si="220"/>
        <v>0.10397930339043009</v>
      </c>
      <c r="GP104" s="112">
        <f t="shared" si="220"/>
        <v>0.10072270372390967</v>
      </c>
      <c r="GQ104" s="112">
        <f t="shared" si="221"/>
        <v>0.39004050608531415</v>
      </c>
      <c r="GR104" s="112">
        <f t="shared" si="221"/>
        <v>0.58796239190286514</v>
      </c>
      <c r="GS104" s="323">
        <f t="shared" si="227"/>
        <v>0.19316152180008675</v>
      </c>
      <c r="GT104" s="323">
        <f t="shared" si="227"/>
        <v>0.26064016171794202</v>
      </c>
      <c r="GU104" s="323">
        <f t="shared" si="227"/>
        <v>0.7</v>
      </c>
      <c r="GV104" s="323">
        <f t="shared" si="227"/>
        <v>0.21184680284768118</v>
      </c>
      <c r="GW104" s="323">
        <f t="shared" si="227"/>
        <v>0.7</v>
      </c>
      <c r="GX104" s="323">
        <f t="shared" si="227"/>
        <v>0.15897065612679157</v>
      </c>
      <c r="GY104" s="323">
        <f t="shared" si="227"/>
        <v>0.13663849441238965</v>
      </c>
      <c r="GZ104" s="323">
        <f t="shared" si="227"/>
        <v>0.18157623108235083</v>
      </c>
      <c r="HA104" s="323">
        <f t="shared" si="227"/>
        <v>0.39004050608531415</v>
      </c>
      <c r="HB104" s="323">
        <f t="shared" si="225"/>
        <v>0.58796239190286514</v>
      </c>
      <c r="HC104" s="323">
        <f t="shared" si="222"/>
        <v>0.10397930339043009</v>
      </c>
      <c r="HD104" s="323">
        <f t="shared" si="222"/>
        <v>0.10072270372390967</v>
      </c>
      <c r="HE104" s="323">
        <f t="shared" si="222"/>
        <v>0.12224773989034798</v>
      </c>
      <c r="HF104" s="323">
        <f t="shared" si="222"/>
        <v>0.27128333390205556</v>
      </c>
      <c r="HG104" s="323">
        <f t="shared" si="222"/>
        <v>0.69999999999999984</v>
      </c>
      <c r="HH104" s="327">
        <f t="shared" si="222"/>
        <v>0.19937994669653739</v>
      </c>
      <c r="HI104" s="241">
        <f>+CyF_Tot!B103</f>
        <v>0</v>
      </c>
      <c r="HJ104" s="149">
        <f>+CyF_Tot!C103</f>
        <v>1255</v>
      </c>
      <c r="HK104" s="149">
        <f>+CyF_Tot!D103</f>
        <v>1262</v>
      </c>
      <c r="HL104" s="149">
        <f>+CyF_Tot!E103</f>
        <v>1284</v>
      </c>
      <c r="HM104" s="149">
        <f>+CyF_Tot!F103</f>
        <v>0</v>
      </c>
      <c r="HN104" s="149">
        <f>+CyF_Tot!G103</f>
        <v>19</v>
      </c>
      <c r="HO104" s="149">
        <f>+CyF_Tot!H103</f>
        <v>19</v>
      </c>
      <c r="HP104" s="557">
        <f>+CyF_Tot!I103</f>
        <v>19</v>
      </c>
      <c r="HQ104" s="93">
        <f t="shared" si="226"/>
        <v>8.3656464236903857E-2</v>
      </c>
      <c r="HR104" s="90">
        <f t="shared" si="226"/>
        <v>8.1566427015986084E-2</v>
      </c>
      <c r="HS104" s="90">
        <f t="shared" si="226"/>
        <v>8.1944998058685298E-2</v>
      </c>
      <c r="HT104" s="90">
        <f t="shared" si="224"/>
        <v>8.3596335692309995E-2</v>
      </c>
      <c r="HU104" s="90">
        <f t="shared" si="224"/>
        <v>4.9847457398832007E-2</v>
      </c>
      <c r="HV104" s="90">
        <f t="shared" si="224"/>
        <v>5.6644646347632319E-2</v>
      </c>
      <c r="HW104" s="90">
        <f t="shared" si="224"/>
        <v>6.5338417543284122E-2</v>
      </c>
      <c r="HX104" s="90">
        <f t="shared" si="224"/>
        <v>6.1899687066850451E-2</v>
      </c>
      <c r="HY104" s="90">
        <f t="shared" si="224"/>
        <v>6.6251464308328983E-2</v>
      </c>
      <c r="HZ104" s="90">
        <f t="shared" si="224"/>
        <v>6.8067432707207706E-2</v>
      </c>
      <c r="IA104" s="90">
        <f t="shared" si="224"/>
        <v>5.0334125253182947E-2</v>
      </c>
      <c r="IB104" s="90">
        <f t="shared" si="224"/>
        <v>5.1007813388164985E-2</v>
      </c>
      <c r="IC104" s="90">
        <f t="shared" si="224"/>
        <v>4.5352332284031197E-2</v>
      </c>
      <c r="ID104" s="90">
        <f t="shared" si="224"/>
        <v>5.1538114014287047E-2</v>
      </c>
      <c r="IE104" s="90">
        <f t="shared" si="260"/>
        <v>2.9692766863068102E-2</v>
      </c>
      <c r="IF104" s="90">
        <f t="shared" si="260"/>
        <v>3.6883125233120206E-2</v>
      </c>
      <c r="IG104" s="90">
        <f t="shared" si="260"/>
        <v>1.1369833175800287E-2</v>
      </c>
      <c r="IH104" s="90">
        <f t="shared" si="260"/>
        <v>1.9280508502359912E-2</v>
      </c>
      <c r="II104" s="90">
        <f t="shared" si="260"/>
        <v>6.6881371622354616E-4</v>
      </c>
      <c r="IJ104" s="673">
        <f t="shared" si="260"/>
        <v>5.0592430026009253E-3</v>
      </c>
      <c r="IK104" s="686"/>
      <c r="IL104" s="687"/>
      <c r="IM104" s="687"/>
      <c r="IN104" s="687"/>
      <c r="IO104" s="687"/>
      <c r="IP104" s="687"/>
      <c r="IQ104" s="687"/>
      <c r="IR104" s="687"/>
      <c r="IS104" s="687"/>
      <c r="IT104" s="687"/>
      <c r="IU104" s="687"/>
      <c r="IV104" s="687"/>
      <c r="IW104" s="687"/>
      <c r="IX104" s="687"/>
      <c r="IY104" s="687"/>
      <c r="IZ104" s="687"/>
      <c r="JA104" s="687"/>
      <c r="JB104" s="687"/>
      <c r="JC104" s="687"/>
      <c r="JD104" s="688"/>
      <c r="JF104" s="624">
        <f t="shared" si="261"/>
        <v>0</v>
      </c>
      <c r="JG104" s="625">
        <f t="shared" si="261"/>
        <v>0</v>
      </c>
      <c r="JH104" s="625">
        <f t="shared" si="261"/>
        <v>0</v>
      </c>
      <c r="JI104" s="625">
        <f t="shared" si="261"/>
        <v>0</v>
      </c>
      <c r="JJ104" s="625">
        <f t="shared" si="261"/>
        <v>0</v>
      </c>
      <c r="JK104" s="625">
        <f t="shared" si="261"/>
        <v>0</v>
      </c>
      <c r="JL104" s="625">
        <f t="shared" si="261"/>
        <v>1403.4783517886569</v>
      </c>
      <c r="JM104" s="625">
        <f t="shared" si="261"/>
        <v>0</v>
      </c>
      <c r="JN104" s="625">
        <f t="shared" si="261"/>
        <v>1384.1362680733839</v>
      </c>
      <c r="JO104" s="625">
        <f t="shared" si="261"/>
        <v>0</v>
      </c>
      <c r="JP104" s="625">
        <f t="shared" si="261"/>
        <v>0</v>
      </c>
      <c r="JQ104" s="625">
        <f t="shared" si="261"/>
        <v>0</v>
      </c>
      <c r="JR104" s="625">
        <f t="shared" si="261"/>
        <v>6065.9099506388056</v>
      </c>
      <c r="JS104" s="625">
        <f t="shared" si="261"/>
        <v>3558.5723814692451</v>
      </c>
      <c r="JT104" s="625">
        <f t="shared" si="261"/>
        <v>6176.6594527898542</v>
      </c>
      <c r="JU104" s="625">
        <f t="shared" si="228"/>
        <v>2486.2604235007179</v>
      </c>
      <c r="JV104" s="625">
        <f t="shared" si="209"/>
        <v>16130.589278531417</v>
      </c>
      <c r="JW104" s="625">
        <f t="shared" si="209"/>
        <v>14268.459965810036</v>
      </c>
      <c r="JX104" s="625">
        <f t="shared" si="209"/>
        <v>274220.01773503417</v>
      </c>
      <c r="JY104" s="626">
        <f t="shared" si="209"/>
        <v>0</v>
      </c>
      <c r="JZ104" s="642">
        <f t="shared" si="210"/>
        <v>0</v>
      </c>
      <c r="KA104" s="625">
        <f t="shared" si="210"/>
        <v>0</v>
      </c>
      <c r="KB104" s="625">
        <f t="shared" si="211"/>
        <v>1008.124832137231</v>
      </c>
      <c r="KC104" s="625">
        <f t="shared" si="211"/>
        <v>0</v>
      </c>
      <c r="KD104" s="625">
        <f t="shared" si="212"/>
        <v>9477.1932604779049</v>
      </c>
      <c r="KE104" s="645">
        <f t="shared" si="212"/>
        <v>4879.4030958903213</v>
      </c>
      <c r="KF104" s="624">
        <f t="shared" si="262"/>
        <v>0</v>
      </c>
      <c r="KG104" s="625">
        <f t="shared" si="263"/>
        <v>505.38066875948596</v>
      </c>
      <c r="KH104" s="626">
        <f t="shared" si="264"/>
        <v>6882.9224152501029</v>
      </c>
    </row>
    <row r="105" spans="1:294" s="649" customFormat="1" ht="14.4">
      <c r="A105" s="510" t="s">
        <v>115</v>
      </c>
      <c r="B105" s="538">
        <v>24382</v>
      </c>
      <c r="C105" s="526">
        <f t="shared" si="265"/>
        <v>1319</v>
      </c>
      <c r="D105" s="517">
        <f t="shared" si="266"/>
        <v>42</v>
      </c>
      <c r="E105" s="495">
        <f t="shared" si="217"/>
        <v>9.6981204979712816E-3</v>
      </c>
      <c r="F105" s="208">
        <f t="shared" si="236"/>
        <v>4.8437371831679107E-2</v>
      </c>
      <c r="G105" s="30">
        <f t="shared" si="162"/>
        <v>3.6670076579502444</v>
      </c>
      <c r="H105" s="29">
        <f t="shared" si="237"/>
        <v>0.17762021343775075</v>
      </c>
      <c r="I105" s="33">
        <f t="shared" si="238"/>
        <v>0.19837515793767421</v>
      </c>
      <c r="J105" s="353">
        <f t="shared" si="239"/>
        <v>0.23977467170793687</v>
      </c>
      <c r="K105" s="581">
        <f t="shared" si="267"/>
        <v>7.184170957359984E-3</v>
      </c>
      <c r="L105" s="354">
        <f t="shared" si="218"/>
        <v>4.9501998692488707</v>
      </c>
      <c r="M105" s="355">
        <f t="shared" si="240"/>
        <v>0.26758934573332838</v>
      </c>
      <c r="N105" s="826"/>
      <c r="O105" s="364" t="s">
        <v>226</v>
      </c>
      <c r="P105" s="20" t="s">
        <v>237</v>
      </c>
      <c r="Q105" s="20"/>
      <c r="R105" s="20"/>
      <c r="S105" s="166">
        <f t="shared" si="241"/>
        <v>1319</v>
      </c>
      <c r="T105" s="167">
        <f t="shared" si="242"/>
        <v>5409.7284882290214</v>
      </c>
      <c r="U105" s="166">
        <f t="shared" si="243"/>
        <v>56</v>
      </c>
      <c r="V105" s="168">
        <f t="shared" si="244"/>
        <v>4.4338875692794932E-2</v>
      </c>
      <c r="W105" s="167">
        <f t="shared" si="245"/>
        <v>229.67763103929127</v>
      </c>
      <c r="X105" s="166">
        <f t="shared" si="246"/>
        <v>138</v>
      </c>
      <c r="Y105" s="168">
        <f t="shared" si="247"/>
        <v>0.11685012701100762</v>
      </c>
      <c r="Z105" s="167">
        <f t="shared" si="248"/>
        <v>565.99130506111067</v>
      </c>
      <c r="AA105" s="166">
        <f t="shared" si="249"/>
        <v>42</v>
      </c>
      <c r="AB105" s="167">
        <f t="shared" si="250"/>
        <v>1722.5822327946846</v>
      </c>
      <c r="AC105" s="169">
        <f t="shared" si="251"/>
        <v>3.1842304776345719E-2</v>
      </c>
      <c r="AD105" s="166">
        <f t="shared" si="252"/>
        <v>0</v>
      </c>
      <c r="AE105" s="168">
        <f t="shared" si="253"/>
        <v>0</v>
      </c>
      <c r="AF105" s="167">
        <f t="shared" si="254"/>
        <v>0</v>
      </c>
      <c r="AG105" s="166">
        <f t="shared" si="255"/>
        <v>1</v>
      </c>
      <c r="AH105" s="168">
        <f t="shared" si="256"/>
        <v>2.4390243902439025E-2</v>
      </c>
      <c r="AI105" s="365">
        <f t="shared" si="257"/>
        <v>41.013862685587732</v>
      </c>
      <c r="AJ105" s="830"/>
      <c r="AK105" s="85">
        <v>1882.0932135143532</v>
      </c>
      <c r="AL105" s="62">
        <v>1796.0491216926232</v>
      </c>
      <c r="AM105" s="62">
        <v>1716.4843430965886</v>
      </c>
      <c r="AN105" s="62">
        <v>1695.8991784752375</v>
      </c>
      <c r="AO105" s="62">
        <v>1476.872874449627</v>
      </c>
      <c r="AP105" s="62">
        <v>1372.7807768547127</v>
      </c>
      <c r="AQ105" s="62">
        <v>1501.7929111070862</v>
      </c>
      <c r="AR105" s="62">
        <v>1522.8121617922175</v>
      </c>
      <c r="AS105" s="62">
        <v>1493.0767132573937</v>
      </c>
      <c r="AT105" s="62">
        <v>1649.7425910566431</v>
      </c>
      <c r="AU105" s="62">
        <v>1262.5964194847243</v>
      </c>
      <c r="AV105" s="62">
        <v>1401.9844600390891</v>
      </c>
      <c r="AW105" s="62">
        <v>1169.3746261583299</v>
      </c>
      <c r="AX105" s="62">
        <v>1322.8089817730033</v>
      </c>
      <c r="AY105" s="62">
        <v>814.47989423625017</v>
      </c>
      <c r="AZ105" s="62">
        <v>1045.9096893568621</v>
      </c>
      <c r="BA105" s="62">
        <v>362.01366206052546</v>
      </c>
      <c r="BB105" s="62">
        <v>648.83133267828839</v>
      </c>
      <c r="BC105" s="62">
        <v>44.21540910662906</v>
      </c>
      <c r="BD105" s="86">
        <v>202.18199586287491</v>
      </c>
      <c r="BE105" s="258">
        <v>2.0000000000000002E-5</v>
      </c>
      <c r="BF105" s="43">
        <v>2.0000000000000002E-5</v>
      </c>
      <c r="BG105" s="53">
        <v>5.0000000000000002E-5</v>
      </c>
      <c r="BH105" s="53">
        <v>4.0000000000000003E-5</v>
      </c>
      <c r="BI105" s="53">
        <v>1.2518952302791728E-4</v>
      </c>
      <c r="BJ105" s="53">
        <v>1.2406223545552731E-4</v>
      </c>
      <c r="BK105" s="53">
        <v>3.4000000000000002E-4</v>
      </c>
      <c r="BL105" s="53">
        <v>1.8000000000000001E-4</v>
      </c>
      <c r="BM105" s="53">
        <v>8.9999999999999998E-4</v>
      </c>
      <c r="BN105" s="53">
        <v>5.0000000000000001E-4</v>
      </c>
      <c r="BO105" s="53">
        <v>3.8E-3</v>
      </c>
      <c r="BP105" s="53">
        <v>2E-3</v>
      </c>
      <c r="BQ105" s="53">
        <v>1.6199999999999999E-2</v>
      </c>
      <c r="BR105" s="53">
        <v>6.1999999999999998E-3</v>
      </c>
      <c r="BS105" s="53">
        <v>6.1100000000000002E-2</v>
      </c>
      <c r="BT105" s="53">
        <v>2.6800000000000001E-2</v>
      </c>
      <c r="BU105" s="53">
        <v>0.1421</v>
      </c>
      <c r="BV105" s="53">
        <v>5.4699999999999999E-2</v>
      </c>
      <c r="BW105" s="53">
        <v>0.27589999999999998</v>
      </c>
      <c r="BX105" s="54">
        <v>0.1051</v>
      </c>
      <c r="BY105" s="64">
        <f>+Fall_Hoy!B105</f>
        <v>0</v>
      </c>
      <c r="BZ105" s="61">
        <f>+Fall_Hoy!C105</f>
        <v>0</v>
      </c>
      <c r="CA105" s="61">
        <f>+Fall_Hoy!D105</f>
        <v>0</v>
      </c>
      <c r="CB105" s="61">
        <f>+Fall_Hoy!E105</f>
        <v>0</v>
      </c>
      <c r="CC105" s="61">
        <f>+Fall_Hoy!F105</f>
        <v>0</v>
      </c>
      <c r="CD105" s="61">
        <f>+Fall_Hoy!G105</f>
        <v>0</v>
      </c>
      <c r="CE105" s="61">
        <f>+Fall_Hoy!H105</f>
        <v>0</v>
      </c>
      <c r="CF105" s="61">
        <f>+Fall_Hoy!I105</f>
        <v>0</v>
      </c>
      <c r="CG105" s="61">
        <f>+Fall_Hoy!J105</f>
        <v>1</v>
      </c>
      <c r="CH105" s="61">
        <f>+Fall_Hoy!K105</f>
        <v>0</v>
      </c>
      <c r="CI105" s="61">
        <f>+Fall_Hoy!L105</f>
        <v>2</v>
      </c>
      <c r="CJ105" s="61">
        <f>+Fall_Hoy!M105</f>
        <v>3</v>
      </c>
      <c r="CK105" s="61">
        <f>+Fall_Hoy!N105</f>
        <v>7</v>
      </c>
      <c r="CL105" s="61">
        <f>+Fall_Hoy!O105</f>
        <v>2</v>
      </c>
      <c r="CM105" s="61">
        <f>+Fall_Hoy!P105</f>
        <v>9</v>
      </c>
      <c r="CN105" s="61">
        <f>+Fall_Hoy!Q105</f>
        <v>3</v>
      </c>
      <c r="CO105" s="61">
        <f>+Fall_Hoy!R105</f>
        <v>7</v>
      </c>
      <c r="CP105" s="61">
        <f>+Fall_Hoy!S105</f>
        <v>3</v>
      </c>
      <c r="CQ105" s="61">
        <f>+Fall_Hoy!T105</f>
        <v>3</v>
      </c>
      <c r="CR105" s="66">
        <f>+Fall_Hoy!U105</f>
        <v>0</v>
      </c>
      <c r="CS105" s="75">
        <f t="shared" si="258"/>
        <v>0.18085100693585762</v>
      </c>
      <c r="CT105" s="76">
        <f t="shared" si="258"/>
        <v>0.10702673437923271</v>
      </c>
      <c r="CU105" s="76">
        <f t="shared" si="259"/>
        <v>0.36951269145598331</v>
      </c>
      <c r="CV105" s="76">
        <f t="shared" si="259"/>
        <v>0.24386033781606559</v>
      </c>
      <c r="CW105" s="76">
        <f t="shared" si="229"/>
        <v>6.9064847601058035E-2</v>
      </c>
      <c r="CX105" s="76">
        <f t="shared" si="229"/>
        <v>9.1784502030024515E-2</v>
      </c>
      <c r="CY105" s="76">
        <f t="shared" si="229"/>
        <v>8.1236233769451272E-2</v>
      </c>
      <c r="CZ105" s="76">
        <f t="shared" si="229"/>
        <v>7.6174857878386057E-2</v>
      </c>
      <c r="DA105" s="76">
        <f t="shared" si="229"/>
        <v>0.7</v>
      </c>
      <c r="DB105" s="76">
        <f t="shared" si="229"/>
        <v>6.9707844498543073E-2</v>
      </c>
      <c r="DC105" s="76">
        <f t="shared" si="229"/>
        <v>0.41685195787936569</v>
      </c>
      <c r="DD105" s="76">
        <f t="shared" si="229"/>
        <v>0.7</v>
      </c>
      <c r="DE105" s="76">
        <f t="shared" si="229"/>
        <v>0.36951269145598331</v>
      </c>
      <c r="DF105" s="76">
        <f t="shared" si="229"/>
        <v>0.24386033781606559</v>
      </c>
      <c r="DG105" s="76">
        <f t="shared" si="229"/>
        <v>0.18085100693585762</v>
      </c>
      <c r="DH105" s="76">
        <f t="shared" si="229"/>
        <v>0.10702673437923271</v>
      </c>
      <c r="DI105" s="76">
        <f t="shared" si="229"/>
        <v>0.13607520628767417</v>
      </c>
      <c r="DJ105" s="76">
        <f t="shared" si="229"/>
        <v>8.4528296006594492E-2</v>
      </c>
      <c r="DK105" s="76">
        <f t="shared" si="229"/>
        <v>0.24592116442606829</v>
      </c>
      <c r="DL105" s="316">
        <f t="shared" si="229"/>
        <v>1.4838116456396435E-2</v>
      </c>
      <c r="DM105" s="85">
        <f>+'Cas_-14'!B104</f>
        <v>4</v>
      </c>
      <c r="DN105" s="62">
        <f>+'Cas_-14'!C104</f>
        <v>3</v>
      </c>
      <c r="DO105" s="62">
        <f>+'Cas_-14'!D104</f>
        <v>18</v>
      </c>
      <c r="DP105" s="62">
        <f>+'Cas_-14'!E104</f>
        <v>29</v>
      </c>
      <c r="DQ105" s="62">
        <f>+'Cas_-14'!F104</f>
        <v>102</v>
      </c>
      <c r="DR105" s="62">
        <f>+'Cas_-14'!G104</f>
        <v>126</v>
      </c>
      <c r="DS105" s="62">
        <f>+'Cas_-14'!H104</f>
        <v>122</v>
      </c>
      <c r="DT105" s="62">
        <f>+'Cas_-14'!I104</f>
        <v>116</v>
      </c>
      <c r="DU105" s="62">
        <f>+'Cas_-14'!J104</f>
        <v>98</v>
      </c>
      <c r="DV105" s="62">
        <f>+'Cas_-14'!K104</f>
        <v>115</v>
      </c>
      <c r="DW105" s="62">
        <f>+'Cas_-14'!L104</f>
        <v>92</v>
      </c>
      <c r="DX105" s="62">
        <f>+'Cas_-14'!M104</f>
        <v>92</v>
      </c>
      <c r="DY105" s="62">
        <f>+'Cas_-14'!N104</f>
        <v>68</v>
      </c>
      <c r="DZ105" s="62">
        <f>+'Cas_-14'!O104</f>
        <v>60</v>
      </c>
      <c r="EA105" s="62">
        <f>+'Cas_-14'!P104</f>
        <v>38</v>
      </c>
      <c r="EB105" s="62">
        <f>+'Cas_-14'!Q104</f>
        <v>37</v>
      </c>
      <c r="EC105" s="62">
        <f>+'Cas_-14'!R104</f>
        <v>22</v>
      </c>
      <c r="ED105" s="62">
        <f>+'Cas_-14'!S104</f>
        <v>21</v>
      </c>
      <c r="EE105" s="62">
        <f>+'Cas_-14'!T104</f>
        <v>5</v>
      </c>
      <c r="EF105" s="86">
        <f>+'Cas_-14'!U104</f>
        <v>3</v>
      </c>
      <c r="EG105" s="201">
        <f t="shared" ref="EG105:EQ135" si="271">+DM105/AK105</f>
        <v>2.1252932486436039E-3</v>
      </c>
      <c r="EH105" s="91">
        <f t="shared" si="271"/>
        <v>1.6703329345317435E-3</v>
      </c>
      <c r="EI105" s="91">
        <f t="shared" si="271"/>
        <v>1.048655064777781E-2</v>
      </c>
      <c r="EJ105" s="91">
        <f t="shared" si="271"/>
        <v>1.7100073145901014E-2</v>
      </c>
      <c r="EK105" s="91">
        <f t="shared" si="271"/>
        <v>6.9064847601058035E-2</v>
      </c>
      <c r="EL105" s="91">
        <f t="shared" si="271"/>
        <v>9.1784502030024515E-2</v>
      </c>
      <c r="EM105" s="91">
        <f t="shared" si="271"/>
        <v>8.1236233769451272E-2</v>
      </c>
      <c r="EN105" s="91">
        <f t="shared" si="271"/>
        <v>7.6174857878386057E-2</v>
      </c>
      <c r="EO105" s="91">
        <f t="shared" si="269"/>
        <v>6.5636279187689425E-2</v>
      </c>
      <c r="EP105" s="91">
        <f t="shared" si="269"/>
        <v>6.9707844498543073E-2</v>
      </c>
      <c r="EQ105" s="91">
        <f t="shared" si="269"/>
        <v>7.2865722237313121E-2</v>
      </c>
      <c r="ER105" s="91">
        <f t="shared" si="269"/>
        <v>6.5621269437918683E-2</v>
      </c>
      <c r="ES105" s="91">
        <f t="shared" si="269"/>
        <v>5.8150740129701603E-2</v>
      </c>
      <c r="ET105" s="91">
        <f t="shared" si="232"/>
        <v>4.5358022833788196E-2</v>
      </c>
      <c r="EU105" s="91">
        <f t="shared" si="232"/>
        <v>4.6655540878186026E-2</v>
      </c>
      <c r="EV105" s="91">
        <f t="shared" si="232"/>
        <v>3.5375903270149056E-2</v>
      </c>
      <c r="EW105" s="91">
        <f t="shared" si="230"/>
        <v>6.0771187128075284E-2</v>
      </c>
      <c r="EX105" s="91">
        <f t="shared" si="230"/>
        <v>3.2365884540925031E-2</v>
      </c>
      <c r="EY105" s="91">
        <f t="shared" si="230"/>
        <v>0.11308274877525373</v>
      </c>
      <c r="EZ105" s="100">
        <f t="shared" si="230"/>
        <v>1.4838116456396435E-2</v>
      </c>
      <c r="FA105" s="119">
        <f t="shared" si="268"/>
        <v>3.8763028684641228</v>
      </c>
      <c r="FB105" s="120">
        <f t="shared" si="268"/>
        <v>3.0254134731746669</v>
      </c>
      <c r="FC105" s="120">
        <f t="shared" si="219"/>
        <v>6.3543936092955704</v>
      </c>
      <c r="FD105" s="120">
        <f t="shared" si="219"/>
        <v>5.3763440860215059</v>
      </c>
      <c r="FE105" s="120">
        <f t="shared" si="270"/>
        <v>1</v>
      </c>
      <c r="FF105" s="120">
        <f t="shared" si="270"/>
        <v>1</v>
      </c>
      <c r="FG105" s="120">
        <f t="shared" si="270"/>
        <v>1</v>
      </c>
      <c r="FH105" s="120">
        <f t="shared" si="270"/>
        <v>1</v>
      </c>
      <c r="FI105" s="120">
        <f t="shared" si="270"/>
        <v>10.66483366612424</v>
      </c>
      <c r="FJ105" s="120">
        <f t="shared" si="270"/>
        <v>1</v>
      </c>
      <c r="FK105" s="120">
        <f t="shared" si="270"/>
        <v>5.7208237986270021</v>
      </c>
      <c r="FL105" s="120">
        <f t="shared" si="270"/>
        <v>10.667273065514808</v>
      </c>
      <c r="FM105" s="120">
        <f t="shared" si="270"/>
        <v>6.3543936092955704</v>
      </c>
      <c r="FN105" s="120">
        <f t="shared" si="270"/>
        <v>5.3763440860215059</v>
      </c>
      <c r="FO105" s="120">
        <f t="shared" si="270"/>
        <v>3.8763028684641228</v>
      </c>
      <c r="FP105" s="120">
        <f t="shared" si="270"/>
        <v>3.0254134731746669</v>
      </c>
      <c r="FQ105" s="120">
        <f t="shared" si="270"/>
        <v>2.2391401701746529</v>
      </c>
      <c r="FR105" s="120">
        <f t="shared" si="270"/>
        <v>2.6116479498563594</v>
      </c>
      <c r="FS105" s="120">
        <f t="shared" si="234"/>
        <v>2.1747009786154403</v>
      </c>
      <c r="FT105" s="321">
        <f t="shared" si="234"/>
        <v>1</v>
      </c>
      <c r="FU105" s="85">
        <f>+Cas_Hoy!B104</f>
        <v>4</v>
      </c>
      <c r="FV105" s="62">
        <f>+Cas_Hoy!C104</f>
        <v>3</v>
      </c>
      <c r="FW105" s="62">
        <f>+Cas_Hoy!D104</f>
        <v>20</v>
      </c>
      <c r="FX105" s="62">
        <f>+Cas_Hoy!E104</f>
        <v>30</v>
      </c>
      <c r="FY105" s="62">
        <f>+Cas_Hoy!F104</f>
        <v>109</v>
      </c>
      <c r="FZ105" s="62">
        <f>+Cas_Hoy!G104</f>
        <v>137</v>
      </c>
      <c r="GA105" s="62">
        <f>+Cas_Hoy!H104</f>
        <v>137</v>
      </c>
      <c r="GB105" s="62">
        <f>+Cas_Hoy!I104</f>
        <v>127</v>
      </c>
      <c r="GC105" s="62">
        <f>+Cas_Hoy!J104</f>
        <v>123</v>
      </c>
      <c r="GD105" s="62">
        <f>+Cas_Hoy!K104</f>
        <v>131</v>
      </c>
      <c r="GE105" s="62">
        <f>+Cas_Hoy!L104</f>
        <v>109</v>
      </c>
      <c r="GF105" s="62">
        <f>+Cas_Hoy!M104</f>
        <v>101</v>
      </c>
      <c r="GG105" s="62">
        <f>+Cas_Hoy!N104</f>
        <v>75</v>
      </c>
      <c r="GH105" s="62">
        <f>+Cas_Hoy!O104</f>
        <v>66</v>
      </c>
      <c r="GI105" s="62">
        <f>+Cas_Hoy!P104</f>
        <v>41</v>
      </c>
      <c r="GJ105" s="62">
        <f>+Cas_Hoy!Q104</f>
        <v>40</v>
      </c>
      <c r="GK105" s="62">
        <f>+Cas_Hoy!R104</f>
        <v>23</v>
      </c>
      <c r="GL105" s="62">
        <f>+Cas_Hoy!S104</f>
        <v>23</v>
      </c>
      <c r="GM105" s="62">
        <f>+Cas_Hoy!T104</f>
        <v>5</v>
      </c>
      <c r="GN105" s="590">
        <f>+Cas_Hoy!U104</f>
        <v>4</v>
      </c>
      <c r="GO105" s="543">
        <f t="shared" si="220"/>
        <v>0.1951287180097411</v>
      </c>
      <c r="GP105" s="112">
        <f t="shared" si="220"/>
        <v>0.11570457770727859</v>
      </c>
      <c r="GQ105" s="112">
        <f t="shared" si="221"/>
        <v>0.40755076263527573</v>
      </c>
      <c r="GR105" s="112">
        <f t="shared" si="221"/>
        <v>0.26824637159767217</v>
      </c>
      <c r="GS105" s="323">
        <f t="shared" si="227"/>
        <v>7.3804592044267897E-2</v>
      </c>
      <c r="GT105" s="323">
        <f t="shared" si="227"/>
        <v>9.979743474693141E-2</v>
      </c>
      <c r="GU105" s="323">
        <f t="shared" si="227"/>
        <v>9.1224295298482166E-2</v>
      </c>
      <c r="GV105" s="323">
        <f t="shared" ref="GV105:HE144" si="272">MIN(+(GB105*FH105)/AR105,0.7)</f>
        <v>8.3398335780646801E-2</v>
      </c>
      <c r="GW105" s="323">
        <f t="shared" si="272"/>
        <v>0.7</v>
      </c>
      <c r="GX105" s="323">
        <f t="shared" si="272"/>
        <v>7.940632721138384E-2</v>
      </c>
      <c r="GY105" s="323">
        <f t="shared" si="272"/>
        <v>0.49387895009620503</v>
      </c>
      <c r="GZ105" s="323">
        <f t="shared" si="272"/>
        <v>0.7</v>
      </c>
      <c r="HA105" s="323">
        <f t="shared" si="272"/>
        <v>0.40755076263527573</v>
      </c>
      <c r="HB105" s="323">
        <f t="shared" si="225"/>
        <v>0.26824637159767217</v>
      </c>
      <c r="HC105" s="323">
        <f t="shared" si="222"/>
        <v>0.1951287180097411</v>
      </c>
      <c r="HD105" s="323">
        <f t="shared" si="222"/>
        <v>0.11570457770727859</v>
      </c>
      <c r="HE105" s="323">
        <f t="shared" si="222"/>
        <v>0.1422604429371139</v>
      </c>
      <c r="HF105" s="323">
        <f t="shared" si="222"/>
        <v>9.2578609911984439E-2</v>
      </c>
      <c r="HG105" s="323">
        <f t="shared" si="222"/>
        <v>0.24592116442606829</v>
      </c>
      <c r="HH105" s="327">
        <f t="shared" si="222"/>
        <v>1.9784155275195246E-2</v>
      </c>
      <c r="HI105" s="241">
        <f>+CyF_Tot!B104</f>
        <v>0</v>
      </c>
      <c r="HJ105" s="149">
        <f>+CyF_Tot!C104</f>
        <v>1181</v>
      </c>
      <c r="HK105" s="149">
        <f>+CyF_Tot!D104</f>
        <v>1263</v>
      </c>
      <c r="HL105" s="149">
        <f>+CyF_Tot!E104</f>
        <v>1319</v>
      </c>
      <c r="HM105" s="149">
        <f>+CyF_Tot!F104</f>
        <v>0</v>
      </c>
      <c r="HN105" s="149">
        <f>+CyF_Tot!G104</f>
        <v>41</v>
      </c>
      <c r="HO105" s="149">
        <f>+CyF_Tot!H104</f>
        <v>42</v>
      </c>
      <c r="HP105" s="557">
        <f>+CyF_Tot!I104</f>
        <v>42</v>
      </c>
      <c r="HQ105" s="93">
        <f t="shared" si="226"/>
        <v>7.7191912620554234E-2</v>
      </c>
      <c r="HR105" s="90">
        <f t="shared" si="226"/>
        <v>7.3662912053671689E-2</v>
      </c>
      <c r="HS105" s="90">
        <f t="shared" si="226"/>
        <v>7.0399653149724739E-2</v>
      </c>
      <c r="HT105" s="90">
        <f t="shared" si="226"/>
        <v>6.9555376034584421E-2</v>
      </c>
      <c r="HU105" s="90">
        <f t="shared" si="226"/>
        <v>6.0572261276746246E-2</v>
      </c>
      <c r="HV105" s="90">
        <f t="shared" si="226"/>
        <v>5.6303042279333637E-2</v>
      </c>
      <c r="HW105" s="90">
        <f t="shared" si="226"/>
        <v>6.1594328238335092E-2</v>
      </c>
      <c r="HX105" s="90">
        <f t="shared" si="226"/>
        <v>6.2456408899689009E-2</v>
      </c>
      <c r="HY105" s="90">
        <f t="shared" si="226"/>
        <v>6.1236843296587393E-2</v>
      </c>
      <c r="HZ105" s="90">
        <f t="shared" si="226"/>
        <v>6.7662316096162869E-2</v>
      </c>
      <c r="IA105" s="90">
        <f t="shared" si="226"/>
        <v>5.1783956176061206E-2</v>
      </c>
      <c r="IB105" s="90">
        <f t="shared" si="226"/>
        <v>5.7500798131371059E-2</v>
      </c>
      <c r="IC105" s="90">
        <f t="shared" si="226"/>
        <v>4.7960570345268225E-2</v>
      </c>
      <c r="ID105" s="90">
        <f t="shared" si="226"/>
        <v>5.4253505937700078E-2</v>
      </c>
      <c r="IE105" s="90">
        <f t="shared" si="260"/>
        <v>3.3404966542377582E-2</v>
      </c>
      <c r="IF105" s="90">
        <f t="shared" si="260"/>
        <v>4.289679638080806E-2</v>
      </c>
      <c r="IG105" s="90">
        <f t="shared" si="260"/>
        <v>1.4847578626057151E-2</v>
      </c>
      <c r="IH105" s="90">
        <f t="shared" si="260"/>
        <v>2.6611079184574209E-2</v>
      </c>
      <c r="II105" s="90">
        <f t="shared" si="260"/>
        <v>1.8134447176863695E-3</v>
      </c>
      <c r="IJ105" s="673">
        <f t="shared" si="260"/>
        <v>8.2922646158180187E-3</v>
      </c>
      <c r="IK105" s="686"/>
      <c r="IL105" s="687"/>
      <c r="IM105" s="687"/>
      <c r="IN105" s="687"/>
      <c r="IO105" s="687"/>
      <c r="IP105" s="687"/>
      <c r="IQ105" s="687"/>
      <c r="IR105" s="687"/>
      <c r="IS105" s="687"/>
      <c r="IT105" s="687"/>
      <c r="IU105" s="687"/>
      <c r="IV105" s="687"/>
      <c r="IW105" s="687"/>
      <c r="IX105" s="687"/>
      <c r="IY105" s="687"/>
      <c r="IZ105" s="687"/>
      <c r="JA105" s="687"/>
      <c r="JB105" s="687"/>
      <c r="JC105" s="687"/>
      <c r="JD105" s="688"/>
      <c r="JF105" s="624">
        <f t="shared" si="261"/>
        <v>0</v>
      </c>
      <c r="JG105" s="625">
        <f t="shared" si="261"/>
        <v>0</v>
      </c>
      <c r="JH105" s="625">
        <f t="shared" si="261"/>
        <v>0</v>
      </c>
      <c r="JI105" s="625">
        <f t="shared" si="261"/>
        <v>0</v>
      </c>
      <c r="JJ105" s="625">
        <f t="shared" si="261"/>
        <v>0</v>
      </c>
      <c r="JK105" s="625">
        <f t="shared" si="261"/>
        <v>0</v>
      </c>
      <c r="JL105" s="625">
        <f t="shared" si="261"/>
        <v>0</v>
      </c>
      <c r="JM105" s="625">
        <f t="shared" si="261"/>
        <v>0</v>
      </c>
      <c r="JN105" s="625">
        <f t="shared" si="261"/>
        <v>669.75795089479004</v>
      </c>
      <c r="JO105" s="625">
        <f t="shared" si="261"/>
        <v>0</v>
      </c>
      <c r="JP105" s="625">
        <f t="shared" si="261"/>
        <v>1584.0374399415896</v>
      </c>
      <c r="JQ105" s="625">
        <f t="shared" si="261"/>
        <v>2139.8240034103919</v>
      </c>
      <c r="JR105" s="625">
        <f t="shared" si="261"/>
        <v>5986.1056015869299</v>
      </c>
      <c r="JS105" s="625">
        <f t="shared" si="261"/>
        <v>1511.9340944596065</v>
      </c>
      <c r="JT105" s="625">
        <f t="shared" si="261"/>
        <v>11049.996523780901</v>
      </c>
      <c r="JU105" s="625">
        <f t="shared" si="228"/>
        <v>2868.3164813634367</v>
      </c>
      <c r="JV105" s="625">
        <f t="shared" si="209"/>
        <v>19336.286813478499</v>
      </c>
      <c r="JW105" s="625">
        <f t="shared" si="209"/>
        <v>4623.6977915607185</v>
      </c>
      <c r="JX105" s="625">
        <f t="shared" si="209"/>
        <v>67849.649265152242</v>
      </c>
      <c r="JY105" s="626">
        <f t="shared" si="209"/>
        <v>0</v>
      </c>
      <c r="JZ105" s="642">
        <f t="shared" si="210"/>
        <v>0</v>
      </c>
      <c r="KA105" s="625">
        <f t="shared" si="210"/>
        <v>0</v>
      </c>
      <c r="KB105" s="625">
        <f t="shared" si="211"/>
        <v>704.64449254601197</v>
      </c>
      <c r="KC105" s="625">
        <f t="shared" si="211"/>
        <v>655.8037564850323</v>
      </c>
      <c r="KD105" s="625">
        <f t="shared" si="212"/>
        <v>10878.280614031166</v>
      </c>
      <c r="KE105" s="645">
        <f t="shared" si="212"/>
        <v>2484.6788493009321</v>
      </c>
      <c r="KF105" s="624">
        <f t="shared" si="262"/>
        <v>0</v>
      </c>
      <c r="KG105" s="625">
        <f t="shared" si="263"/>
        <v>679.34742174469739</v>
      </c>
      <c r="KH105" s="626">
        <f t="shared" si="264"/>
        <v>6060.8052879913766</v>
      </c>
    </row>
    <row r="106" spans="1:294" s="649" customFormat="1" ht="14.4">
      <c r="A106" s="510" t="s">
        <v>116</v>
      </c>
      <c r="B106" s="538">
        <v>17442</v>
      </c>
      <c r="C106" s="526">
        <f t="shared" si="265"/>
        <v>723</v>
      </c>
      <c r="D106" s="517">
        <f t="shared" si="266"/>
        <v>34</v>
      </c>
      <c r="E106" s="495">
        <f t="shared" si="217"/>
        <v>9.4264143678550009E-3</v>
      </c>
      <c r="F106" s="208">
        <f t="shared" si="236"/>
        <v>3.6578374039674351E-2</v>
      </c>
      <c r="G106" s="30">
        <f t="shared" si="162"/>
        <v>5.6534259974700571</v>
      </c>
      <c r="H106" s="29">
        <f t="shared" si="237"/>
        <v>0.2067931307410788</v>
      </c>
      <c r="I106" s="33">
        <f t="shared" si="238"/>
        <v>0.23434393969561126</v>
      </c>
      <c r="J106" s="353">
        <f t="shared" si="239"/>
        <v>0.21017780891880536</v>
      </c>
      <c r="K106" s="581">
        <f t="shared" si="267"/>
        <v>9.2746125236488307E-3</v>
      </c>
      <c r="L106" s="354">
        <f t="shared" si="218"/>
        <v>5.7459582181219488</v>
      </c>
      <c r="M106" s="355">
        <f t="shared" si="240"/>
        <v>0.23785012231877348</v>
      </c>
      <c r="N106" s="826"/>
      <c r="O106" s="364" t="s">
        <v>226</v>
      </c>
      <c r="P106" s="20" t="s">
        <v>241</v>
      </c>
      <c r="Q106" s="20"/>
      <c r="R106" s="20"/>
      <c r="S106" s="166">
        <f t="shared" si="241"/>
        <v>723</v>
      </c>
      <c r="T106" s="167">
        <f t="shared" si="242"/>
        <v>4145.1668386652909</v>
      </c>
      <c r="U106" s="166">
        <f t="shared" si="243"/>
        <v>48</v>
      </c>
      <c r="V106" s="168">
        <f t="shared" si="244"/>
        <v>7.1111111111111111E-2</v>
      </c>
      <c r="W106" s="167">
        <f t="shared" si="245"/>
        <v>275.19779841761266</v>
      </c>
      <c r="X106" s="166">
        <f t="shared" si="246"/>
        <v>85</v>
      </c>
      <c r="Y106" s="168">
        <f t="shared" si="247"/>
        <v>0.13322884012539185</v>
      </c>
      <c r="Z106" s="167">
        <f t="shared" si="248"/>
        <v>487.32943469785573</v>
      </c>
      <c r="AA106" s="166">
        <f t="shared" si="249"/>
        <v>34</v>
      </c>
      <c r="AB106" s="167">
        <f t="shared" si="250"/>
        <v>1949.3177387914229</v>
      </c>
      <c r="AC106" s="169">
        <f t="shared" si="251"/>
        <v>4.7026279391424619E-2</v>
      </c>
      <c r="AD106" s="166">
        <f t="shared" si="252"/>
        <v>2</v>
      </c>
      <c r="AE106" s="168">
        <f t="shared" si="253"/>
        <v>6.25E-2</v>
      </c>
      <c r="AF106" s="167">
        <f t="shared" si="254"/>
        <v>114.66574934067194</v>
      </c>
      <c r="AG106" s="166">
        <f t="shared" si="255"/>
        <v>2</v>
      </c>
      <c r="AH106" s="168">
        <f t="shared" si="256"/>
        <v>6.25E-2</v>
      </c>
      <c r="AI106" s="365">
        <f t="shared" si="257"/>
        <v>114.66574934067194</v>
      </c>
      <c r="AJ106" s="830"/>
      <c r="AK106" s="85">
        <v>1445.4648700655061</v>
      </c>
      <c r="AL106" s="62">
        <v>1310.9559540124646</v>
      </c>
      <c r="AM106" s="62">
        <v>1414.0768736193065</v>
      </c>
      <c r="AN106" s="62">
        <v>1308.0990687398755</v>
      </c>
      <c r="AO106" s="62">
        <v>1009.8249788876028</v>
      </c>
      <c r="AP106" s="62">
        <v>1051.1980887582947</v>
      </c>
      <c r="AQ106" s="62">
        <v>1103.6547082090212</v>
      </c>
      <c r="AR106" s="62">
        <v>1092.4522424611523</v>
      </c>
      <c r="AS106" s="62">
        <v>1023.6181970130991</v>
      </c>
      <c r="AT106" s="62">
        <v>1024.3355920226031</v>
      </c>
      <c r="AU106" s="62">
        <v>873.25433957955283</v>
      </c>
      <c r="AV106" s="62">
        <v>886.59579784681796</v>
      </c>
      <c r="AW106" s="62">
        <v>823.92015738759505</v>
      </c>
      <c r="AX106" s="62">
        <v>894.51948875749486</v>
      </c>
      <c r="AY106" s="62">
        <v>591.59845626707943</v>
      </c>
      <c r="AZ106" s="62">
        <v>791.77940590312937</v>
      </c>
      <c r="BA106" s="62">
        <v>270.31146452829364</v>
      </c>
      <c r="BB106" s="62">
        <v>369.41674847872525</v>
      </c>
      <c r="BC106" s="62">
        <v>32.275995764572379</v>
      </c>
      <c r="BD106" s="86">
        <v>124.6477621913881</v>
      </c>
      <c r="BE106" s="258">
        <v>2.0000000000000002E-5</v>
      </c>
      <c r="BF106" s="43">
        <v>2.0000000000000002E-5</v>
      </c>
      <c r="BG106" s="53">
        <v>5.0000000000000002E-5</v>
      </c>
      <c r="BH106" s="53">
        <v>4.0000000000000003E-5</v>
      </c>
      <c r="BI106" s="53">
        <v>1.2518952302791728E-4</v>
      </c>
      <c r="BJ106" s="53">
        <v>1.2406223545552731E-4</v>
      </c>
      <c r="BK106" s="53">
        <v>3.4000000000000002E-4</v>
      </c>
      <c r="BL106" s="53">
        <v>1.8000000000000001E-4</v>
      </c>
      <c r="BM106" s="53">
        <v>8.9999999999999998E-4</v>
      </c>
      <c r="BN106" s="53">
        <v>5.0000000000000001E-4</v>
      </c>
      <c r="BO106" s="53">
        <v>3.8E-3</v>
      </c>
      <c r="BP106" s="53">
        <v>2E-3</v>
      </c>
      <c r="BQ106" s="53">
        <v>1.6199999999999999E-2</v>
      </c>
      <c r="BR106" s="53">
        <v>6.1999999999999998E-3</v>
      </c>
      <c r="BS106" s="53">
        <v>6.1100000000000002E-2</v>
      </c>
      <c r="BT106" s="53">
        <v>2.6800000000000001E-2</v>
      </c>
      <c r="BU106" s="53">
        <v>0.1421</v>
      </c>
      <c r="BV106" s="53">
        <v>5.4699999999999999E-2</v>
      </c>
      <c r="BW106" s="53">
        <v>0.27589999999999998</v>
      </c>
      <c r="BX106" s="54">
        <v>0.1051</v>
      </c>
      <c r="BY106" s="64">
        <f>+Fall_Hoy!B106</f>
        <v>0</v>
      </c>
      <c r="BZ106" s="61">
        <f>+Fall_Hoy!C106</f>
        <v>0</v>
      </c>
      <c r="CA106" s="61">
        <f>+Fall_Hoy!D106</f>
        <v>0</v>
      </c>
      <c r="CB106" s="61">
        <f>+Fall_Hoy!E106</f>
        <v>0</v>
      </c>
      <c r="CC106" s="61">
        <f>+Fall_Hoy!F106</f>
        <v>0</v>
      </c>
      <c r="CD106" s="61">
        <f>+Fall_Hoy!G106</f>
        <v>0</v>
      </c>
      <c r="CE106" s="61">
        <f>+Fall_Hoy!H106</f>
        <v>0</v>
      </c>
      <c r="CF106" s="61">
        <f>+Fall_Hoy!I106</f>
        <v>1</v>
      </c>
      <c r="CG106" s="61">
        <f>+Fall_Hoy!J106</f>
        <v>0</v>
      </c>
      <c r="CH106" s="61">
        <f>+Fall_Hoy!K106</f>
        <v>0</v>
      </c>
      <c r="CI106" s="61">
        <f>+Fall_Hoy!L106</f>
        <v>2</v>
      </c>
      <c r="CJ106" s="61">
        <f>+Fall_Hoy!M106</f>
        <v>3</v>
      </c>
      <c r="CK106" s="61">
        <f>+Fall_Hoy!N106</f>
        <v>3</v>
      </c>
      <c r="CL106" s="61">
        <f>+Fall_Hoy!O106</f>
        <v>0</v>
      </c>
      <c r="CM106" s="61">
        <f>+Fall_Hoy!P106</f>
        <v>6</v>
      </c>
      <c r="CN106" s="61">
        <f>+Fall_Hoy!Q106</f>
        <v>4</v>
      </c>
      <c r="CO106" s="61">
        <f>+Fall_Hoy!R106</f>
        <v>2</v>
      </c>
      <c r="CP106" s="61">
        <f>+Fall_Hoy!S106</f>
        <v>7</v>
      </c>
      <c r="CQ106" s="61">
        <f>+Fall_Hoy!T106</f>
        <v>1</v>
      </c>
      <c r="CR106" s="66">
        <f>+Fall_Hoy!U106</f>
        <v>4</v>
      </c>
      <c r="CS106" s="75">
        <f t="shared" si="258"/>
        <v>0.16599041398347589</v>
      </c>
      <c r="CT106" s="76">
        <f t="shared" si="258"/>
        <v>0.18850418466370683</v>
      </c>
      <c r="CU106" s="76">
        <f t="shared" si="259"/>
        <v>0.22476108094302749</v>
      </c>
      <c r="CV106" s="76">
        <f t="shared" si="259"/>
        <v>2.9065884339886782E-2</v>
      </c>
      <c r="CW106" s="76">
        <f t="shared" si="229"/>
        <v>5.1494071831419602E-2</v>
      </c>
      <c r="CX106" s="76">
        <f t="shared" si="229"/>
        <v>7.1347161683476948E-2</v>
      </c>
      <c r="CY106" s="76">
        <f t="shared" si="229"/>
        <v>4.2585783080896951E-2</v>
      </c>
      <c r="CZ106" s="76">
        <f t="shared" si="229"/>
        <v>0.7</v>
      </c>
      <c r="DA106" s="76">
        <f t="shared" si="229"/>
        <v>3.6146289806067718E-2</v>
      </c>
      <c r="DB106" s="76">
        <f t="shared" si="229"/>
        <v>5.662206844289773E-2</v>
      </c>
      <c r="DC106" s="76">
        <f t="shared" si="229"/>
        <v>0.60270618263069875</v>
      </c>
      <c r="DD106" s="76">
        <f t="shared" si="229"/>
        <v>0.7</v>
      </c>
      <c r="DE106" s="76">
        <f t="shared" si="229"/>
        <v>0.22476108094302749</v>
      </c>
      <c r="DF106" s="76">
        <f t="shared" si="229"/>
        <v>2.9065884339886782E-2</v>
      </c>
      <c r="DG106" s="76">
        <f t="shared" si="229"/>
        <v>0.16599041398347589</v>
      </c>
      <c r="DH106" s="76">
        <f t="shared" si="229"/>
        <v>0.18850418466370683</v>
      </c>
      <c r="DI106" s="76">
        <f t="shared" si="229"/>
        <v>5.2068066665039055E-2</v>
      </c>
      <c r="DJ106" s="76">
        <f t="shared" si="229"/>
        <v>0.34641296061954663</v>
      </c>
      <c r="DK106" s="76">
        <f t="shared" si="229"/>
        <v>0.1122971281029896</v>
      </c>
      <c r="DL106" s="316">
        <f t="shared" si="229"/>
        <v>0.30533232821532691</v>
      </c>
      <c r="DM106" s="85">
        <f>+'Cas_-14'!B105</f>
        <v>6</v>
      </c>
      <c r="DN106" s="62">
        <f>+'Cas_-14'!C105</f>
        <v>8</v>
      </c>
      <c r="DO106" s="62">
        <f>+'Cas_-14'!D105</f>
        <v>17</v>
      </c>
      <c r="DP106" s="62">
        <f>+'Cas_-14'!E105</f>
        <v>29</v>
      </c>
      <c r="DQ106" s="62">
        <f>+'Cas_-14'!F105</f>
        <v>52</v>
      </c>
      <c r="DR106" s="62">
        <f>+'Cas_-14'!G105</f>
        <v>75</v>
      </c>
      <c r="DS106" s="62">
        <f>+'Cas_-14'!H105</f>
        <v>47</v>
      </c>
      <c r="DT106" s="62">
        <f>+'Cas_-14'!I105</f>
        <v>55</v>
      </c>
      <c r="DU106" s="62">
        <f>+'Cas_-14'!J105</f>
        <v>37</v>
      </c>
      <c r="DV106" s="62">
        <f>+'Cas_-14'!K105</f>
        <v>58</v>
      </c>
      <c r="DW106" s="62">
        <f>+'Cas_-14'!L105</f>
        <v>31</v>
      </c>
      <c r="DX106" s="62">
        <f>+'Cas_-14'!M105</f>
        <v>49</v>
      </c>
      <c r="DY106" s="62">
        <f>+'Cas_-14'!N105</f>
        <v>40</v>
      </c>
      <c r="DZ106" s="62">
        <f>+'Cas_-14'!O105</f>
        <v>26</v>
      </c>
      <c r="EA106" s="62">
        <f>+'Cas_-14'!P105</f>
        <v>28</v>
      </c>
      <c r="EB106" s="62">
        <f>+'Cas_-14'!Q105</f>
        <v>33</v>
      </c>
      <c r="EC106" s="62">
        <f>+'Cas_-14'!R105</f>
        <v>7</v>
      </c>
      <c r="ED106" s="62">
        <f>+'Cas_-14'!S105</f>
        <v>20</v>
      </c>
      <c r="EE106" s="62">
        <f>+'Cas_-14'!T105</f>
        <v>3</v>
      </c>
      <c r="EF106" s="86">
        <f>+'Cas_-14'!U105</f>
        <v>6</v>
      </c>
      <c r="EG106" s="201">
        <f t="shared" si="271"/>
        <v>4.1509137470273419E-3</v>
      </c>
      <c r="EH106" s="90">
        <f t="shared" si="271"/>
        <v>6.1024170762673351E-3</v>
      </c>
      <c r="EI106" s="90">
        <f t="shared" si="271"/>
        <v>1.2021977246886712E-2</v>
      </c>
      <c r="EJ106" s="90">
        <f t="shared" si="271"/>
        <v>2.2169574685147068E-2</v>
      </c>
      <c r="EK106" s="90">
        <f t="shared" si="271"/>
        <v>5.1494071831419602E-2</v>
      </c>
      <c r="EL106" s="90">
        <f t="shared" si="271"/>
        <v>7.1347161683476948E-2</v>
      </c>
      <c r="EM106" s="90">
        <f t="shared" si="271"/>
        <v>4.2585783080896951E-2</v>
      </c>
      <c r="EN106" s="90">
        <f t="shared" si="271"/>
        <v>5.0345450228645401E-2</v>
      </c>
      <c r="EO106" s="90">
        <f t="shared" si="269"/>
        <v>3.6146289806067718E-2</v>
      </c>
      <c r="EP106" s="90">
        <f t="shared" si="269"/>
        <v>5.662206844289773E-2</v>
      </c>
      <c r="EQ106" s="90">
        <f t="shared" si="269"/>
        <v>3.5499394156948159E-2</v>
      </c>
      <c r="ER106" s="90">
        <f t="shared" si="269"/>
        <v>5.5267575279514237E-2</v>
      </c>
      <c r="ES106" s="90">
        <f t="shared" si="269"/>
        <v>4.8548393483693934E-2</v>
      </c>
      <c r="ET106" s="90">
        <f t="shared" si="232"/>
        <v>2.9065884339886782E-2</v>
      </c>
      <c r="EU106" s="90">
        <f t="shared" si="232"/>
        <v>4.7329400040488426E-2</v>
      </c>
      <c r="EV106" s="90">
        <f t="shared" si="232"/>
        <v>4.1678275229145578E-2</v>
      </c>
      <c r="EW106" s="90">
        <f t="shared" si="230"/>
        <v>2.5896052955857174E-2</v>
      </c>
      <c r="EX106" s="90">
        <f t="shared" si="230"/>
        <v>5.4139396988254859E-2</v>
      </c>
      <c r="EY106" s="90">
        <f t="shared" si="230"/>
        <v>9.2948332930844493E-2</v>
      </c>
      <c r="EZ106" s="99">
        <f t="shared" si="230"/>
        <v>4.8135641543146285E-2</v>
      </c>
      <c r="FA106" s="119">
        <f t="shared" si="268"/>
        <v>3.5071311667056349</v>
      </c>
      <c r="FB106" s="120">
        <f t="shared" si="268"/>
        <v>4.522840343735866</v>
      </c>
      <c r="FC106" s="120">
        <f t="shared" si="219"/>
        <v>4.6296296296296298</v>
      </c>
      <c r="FD106" s="120">
        <f t="shared" si="219"/>
        <v>1</v>
      </c>
      <c r="FE106" s="120">
        <f t="shared" si="270"/>
        <v>1</v>
      </c>
      <c r="FF106" s="120">
        <f t="shared" si="270"/>
        <v>1</v>
      </c>
      <c r="FG106" s="120">
        <f t="shared" si="270"/>
        <v>1</v>
      </c>
      <c r="FH106" s="120">
        <f t="shared" si="270"/>
        <v>13.903937631323755</v>
      </c>
      <c r="FI106" s="120">
        <f t="shared" si="270"/>
        <v>1</v>
      </c>
      <c r="FJ106" s="120">
        <f t="shared" si="270"/>
        <v>1</v>
      </c>
      <c r="FK106" s="120">
        <f t="shared" si="270"/>
        <v>16.977928692699489</v>
      </c>
      <c r="FL106" s="120">
        <f t="shared" si="270"/>
        <v>12.665654254954541</v>
      </c>
      <c r="FM106" s="120">
        <f t="shared" si="270"/>
        <v>4.6296296296296298</v>
      </c>
      <c r="FN106" s="120">
        <f t="shared" si="270"/>
        <v>1</v>
      </c>
      <c r="FO106" s="120">
        <f t="shared" si="270"/>
        <v>3.5071311667056349</v>
      </c>
      <c r="FP106" s="120">
        <f t="shared" si="270"/>
        <v>4.522840343735866</v>
      </c>
      <c r="FQ106" s="120">
        <f t="shared" si="270"/>
        <v>2.0106564793405046</v>
      </c>
      <c r="FR106" s="120">
        <f t="shared" si="270"/>
        <v>6.3985374771480803</v>
      </c>
      <c r="FS106" s="120">
        <f t="shared" si="234"/>
        <v>1.2081672103419112</v>
      </c>
      <c r="FT106" s="321">
        <f t="shared" si="234"/>
        <v>6.3431652394544882</v>
      </c>
      <c r="FU106" s="85">
        <f>+Cas_Hoy!B105</f>
        <v>7</v>
      </c>
      <c r="FV106" s="62">
        <f>+Cas_Hoy!C105</f>
        <v>8</v>
      </c>
      <c r="FW106" s="62">
        <f>+Cas_Hoy!D105</f>
        <v>19</v>
      </c>
      <c r="FX106" s="62">
        <f>+Cas_Hoy!E105</f>
        <v>30</v>
      </c>
      <c r="FY106" s="62">
        <f>+Cas_Hoy!F105</f>
        <v>61</v>
      </c>
      <c r="FZ106" s="62">
        <f>+Cas_Hoy!G105</f>
        <v>86</v>
      </c>
      <c r="GA106" s="62">
        <f>+Cas_Hoy!H105</f>
        <v>59</v>
      </c>
      <c r="GB106" s="62">
        <f>+Cas_Hoy!I105</f>
        <v>64</v>
      </c>
      <c r="GC106" s="62">
        <f>+Cas_Hoy!J105</f>
        <v>41</v>
      </c>
      <c r="GD106" s="62">
        <f>+Cas_Hoy!K105</f>
        <v>65</v>
      </c>
      <c r="GE106" s="62">
        <f>+Cas_Hoy!L105</f>
        <v>34</v>
      </c>
      <c r="GF106" s="62">
        <f>+Cas_Hoy!M105</f>
        <v>55</v>
      </c>
      <c r="GG106" s="62">
        <f>+Cas_Hoy!N105</f>
        <v>45</v>
      </c>
      <c r="GH106" s="62">
        <f>+Cas_Hoy!O105</f>
        <v>33</v>
      </c>
      <c r="GI106" s="62">
        <f>+Cas_Hoy!P105</f>
        <v>30</v>
      </c>
      <c r="GJ106" s="62">
        <f>+Cas_Hoy!Q105</f>
        <v>35</v>
      </c>
      <c r="GK106" s="62">
        <f>+Cas_Hoy!R105</f>
        <v>8</v>
      </c>
      <c r="GL106" s="62">
        <f>+Cas_Hoy!S105</f>
        <v>21</v>
      </c>
      <c r="GM106" s="62">
        <f>+Cas_Hoy!T105</f>
        <v>3</v>
      </c>
      <c r="GN106" s="590">
        <f>+Cas_Hoy!U105</f>
        <v>7</v>
      </c>
      <c r="GO106" s="543">
        <f t="shared" si="220"/>
        <v>0.17784687212515277</v>
      </c>
      <c r="GP106" s="112">
        <f t="shared" si="220"/>
        <v>0.19992868070393149</v>
      </c>
      <c r="GQ106" s="112">
        <f t="shared" si="221"/>
        <v>0.25285621606090591</v>
      </c>
      <c r="GR106" s="112">
        <f t="shared" si="221"/>
        <v>3.6891314739087071E-2</v>
      </c>
      <c r="GS106" s="323">
        <f t="shared" ref="GS106:GZ162" si="273">MIN(+(FY106*FE106)/AO106,0.7)</f>
        <v>6.0406507340703762E-2</v>
      </c>
      <c r="GT106" s="323">
        <f t="shared" si="273"/>
        <v>8.1811412063720224E-2</v>
      </c>
      <c r="GU106" s="323">
        <f t="shared" si="273"/>
        <v>5.3458748973891919E-2</v>
      </c>
      <c r="GV106" s="323">
        <f t="shared" si="272"/>
        <v>0.7</v>
      </c>
      <c r="GW106" s="323">
        <f t="shared" si="272"/>
        <v>4.0053996812129088E-2</v>
      </c>
      <c r="GX106" s="323">
        <f t="shared" si="272"/>
        <v>6.3455766358419874E-2</v>
      </c>
      <c r="GY106" s="323">
        <f t="shared" si="272"/>
        <v>0.66103258740141146</v>
      </c>
      <c r="GZ106" s="323">
        <f t="shared" si="272"/>
        <v>0.7</v>
      </c>
      <c r="HA106" s="323">
        <f t="shared" si="272"/>
        <v>0.25285621606090591</v>
      </c>
      <c r="HB106" s="323">
        <f t="shared" si="225"/>
        <v>3.6891314739087071E-2</v>
      </c>
      <c r="HC106" s="323">
        <f t="shared" si="222"/>
        <v>0.17784687212515277</v>
      </c>
      <c r="HD106" s="323">
        <f t="shared" si="222"/>
        <v>0.19992868070393149</v>
      </c>
      <c r="HE106" s="323">
        <f t="shared" si="222"/>
        <v>5.9506361902901775E-2</v>
      </c>
      <c r="HF106" s="323">
        <f t="shared" si="222"/>
        <v>0.3637336086505239</v>
      </c>
      <c r="HG106" s="323">
        <f t="shared" si="222"/>
        <v>0.11229712810298957</v>
      </c>
      <c r="HH106" s="327">
        <f t="shared" si="222"/>
        <v>0.35622104958454809</v>
      </c>
      <c r="HI106" s="241">
        <f>+CyF_Tot!B105</f>
        <v>0</v>
      </c>
      <c r="HJ106" s="149">
        <f>+CyF_Tot!C105</f>
        <v>638</v>
      </c>
      <c r="HK106" s="149">
        <f>+CyF_Tot!D105</f>
        <v>675</v>
      </c>
      <c r="HL106" s="149">
        <f>+CyF_Tot!E105</f>
        <v>723</v>
      </c>
      <c r="HM106" s="149">
        <f>+CyF_Tot!F105</f>
        <v>0</v>
      </c>
      <c r="HN106" s="149">
        <f>+CyF_Tot!G105</f>
        <v>32</v>
      </c>
      <c r="HO106" s="149">
        <f>+CyF_Tot!H105</f>
        <v>32</v>
      </c>
      <c r="HP106" s="557">
        <f>+CyF_Tot!I105</f>
        <v>34</v>
      </c>
      <c r="HQ106" s="93">
        <f t="shared" si="226"/>
        <v>8.2872656235839129E-2</v>
      </c>
      <c r="HR106" s="90">
        <f t="shared" si="226"/>
        <v>7.5160873409727366E-2</v>
      </c>
      <c r="HS106" s="90">
        <f t="shared" si="226"/>
        <v>8.1073092169436214E-2</v>
      </c>
      <c r="HT106" s="90">
        <f t="shared" si="226"/>
        <v>7.4997079964446475E-2</v>
      </c>
      <c r="HU106" s="90">
        <f t="shared" si="226"/>
        <v>5.7896168953537601E-2</v>
      </c>
      <c r="HV106" s="90">
        <f t="shared" si="226"/>
        <v>6.0268208276476019E-2</v>
      </c>
      <c r="HW106" s="90">
        <f t="shared" si="226"/>
        <v>6.3275697065074035E-2</v>
      </c>
      <c r="HX106" s="90">
        <f t="shared" si="226"/>
        <v>6.2633427500352723E-2</v>
      </c>
      <c r="HY106" s="90">
        <f t="shared" si="226"/>
        <v>5.8686973799627284E-2</v>
      </c>
      <c r="HZ106" s="90">
        <f t="shared" si="226"/>
        <v>5.8728104117796304E-2</v>
      </c>
      <c r="IA106" s="90">
        <f t="shared" si="226"/>
        <v>5.0066181606441509E-2</v>
      </c>
      <c r="IB106" s="90">
        <f t="shared" si="226"/>
        <v>5.0831085761198137E-2</v>
      </c>
      <c r="IC106" s="90">
        <f t="shared" si="226"/>
        <v>4.7237711121866477E-2</v>
      </c>
      <c r="ID106" s="90">
        <f t="shared" si="226"/>
        <v>5.1285373739106459E-2</v>
      </c>
      <c r="IE106" s="90">
        <f t="shared" si="260"/>
        <v>3.3918040148324703E-2</v>
      </c>
      <c r="IF106" s="90">
        <f t="shared" si="260"/>
        <v>4.5394989445197188E-2</v>
      </c>
      <c r="IG106" s="90">
        <f t="shared" si="260"/>
        <v>1.5497733317755627E-2</v>
      </c>
      <c r="IH106" s="90">
        <f t="shared" si="260"/>
        <v>2.1179724141653783E-2</v>
      </c>
      <c r="II106" s="90">
        <f t="shared" si="260"/>
        <v>1.8504756200305229E-3</v>
      </c>
      <c r="IJ106" s="673">
        <f t="shared" si="260"/>
        <v>7.1464145276566964E-3</v>
      </c>
      <c r="IK106" s="686"/>
      <c r="IL106" s="687"/>
      <c r="IM106" s="687"/>
      <c r="IN106" s="687"/>
      <c r="IO106" s="687"/>
      <c r="IP106" s="687"/>
      <c r="IQ106" s="687"/>
      <c r="IR106" s="687"/>
      <c r="IS106" s="687"/>
      <c r="IT106" s="687"/>
      <c r="IU106" s="687"/>
      <c r="IV106" s="687"/>
      <c r="IW106" s="687"/>
      <c r="IX106" s="687"/>
      <c r="IY106" s="687"/>
      <c r="IZ106" s="687"/>
      <c r="JA106" s="687"/>
      <c r="JB106" s="687"/>
      <c r="JC106" s="687"/>
      <c r="JD106" s="688"/>
      <c r="JF106" s="624">
        <f t="shared" si="261"/>
        <v>0</v>
      </c>
      <c r="JG106" s="625">
        <f t="shared" si="261"/>
        <v>0</v>
      </c>
      <c r="JH106" s="625">
        <f t="shared" si="261"/>
        <v>0</v>
      </c>
      <c r="JI106" s="625">
        <f t="shared" si="261"/>
        <v>0</v>
      </c>
      <c r="JJ106" s="625">
        <f t="shared" si="261"/>
        <v>0</v>
      </c>
      <c r="JK106" s="625">
        <f t="shared" si="261"/>
        <v>0</v>
      </c>
      <c r="JL106" s="625">
        <f t="shared" si="261"/>
        <v>0</v>
      </c>
      <c r="JM106" s="625">
        <f t="shared" si="261"/>
        <v>915.37182233900728</v>
      </c>
      <c r="JN106" s="625">
        <f t="shared" si="261"/>
        <v>0</v>
      </c>
      <c r="JO106" s="625">
        <f t="shared" si="261"/>
        <v>0</v>
      </c>
      <c r="JP106" s="625">
        <f t="shared" si="261"/>
        <v>2290.2834939966551</v>
      </c>
      <c r="JQ106" s="625">
        <f t="shared" si="261"/>
        <v>3383.7290987457695</v>
      </c>
      <c r="JR106" s="625">
        <f t="shared" si="261"/>
        <v>3641.1295112770449</v>
      </c>
      <c r="JS106" s="625">
        <f t="shared" si="261"/>
        <v>0</v>
      </c>
      <c r="JT106" s="625">
        <f t="shared" si="261"/>
        <v>10142.014294390377</v>
      </c>
      <c r="JU106" s="625">
        <f t="shared" si="228"/>
        <v>5051.9121489873432</v>
      </c>
      <c r="JV106" s="625">
        <f t="shared" si="209"/>
        <v>7398.8722731020498</v>
      </c>
      <c r="JW106" s="625">
        <f t="shared" si="209"/>
        <v>18948.788945889199</v>
      </c>
      <c r="JX106" s="625">
        <f t="shared" si="209"/>
        <v>30982.777643614831</v>
      </c>
      <c r="JY106" s="626">
        <f t="shared" si="209"/>
        <v>32090.427695430859</v>
      </c>
      <c r="JZ106" s="642">
        <f t="shared" si="210"/>
        <v>0</v>
      </c>
      <c r="KA106" s="625">
        <f t="shared" si="210"/>
        <v>0</v>
      </c>
      <c r="KB106" s="625">
        <f t="shared" si="211"/>
        <v>666.54952174320113</v>
      </c>
      <c r="KC106" s="625">
        <f t="shared" si="211"/>
        <v>1331.8311909744509</v>
      </c>
      <c r="KD106" s="625">
        <f t="shared" si="212"/>
        <v>6984.4348855764538</v>
      </c>
      <c r="KE106" s="645">
        <f t="shared" si="212"/>
        <v>6879.5871198932828</v>
      </c>
      <c r="KF106" s="624">
        <f t="shared" si="262"/>
        <v>0</v>
      </c>
      <c r="KG106" s="625">
        <f t="shared" si="263"/>
        <v>999.34861172787521</v>
      </c>
      <c r="KH106" s="626">
        <f t="shared" si="264"/>
        <v>6925.7948904087598</v>
      </c>
    </row>
    <row r="107" spans="1:294" s="649" customFormat="1" ht="14.4">
      <c r="A107" s="510" t="s">
        <v>117</v>
      </c>
      <c r="B107" s="538">
        <v>42312</v>
      </c>
      <c r="C107" s="526">
        <f t="shared" si="265"/>
        <v>3589</v>
      </c>
      <c r="D107" s="517">
        <f t="shared" si="266"/>
        <v>79</v>
      </c>
      <c r="E107" s="495">
        <f t="shared" si="217"/>
        <v>8.8806176096913655E-3</v>
      </c>
      <c r="F107" s="208">
        <f t="shared" si="236"/>
        <v>7.8582907922102471E-2</v>
      </c>
      <c r="G107" s="30">
        <f t="shared" si="162"/>
        <v>2.6754218614606389</v>
      </c>
      <c r="H107" s="29">
        <f t="shared" si="237"/>
        <v>0.21024242979194138</v>
      </c>
      <c r="I107" s="33">
        <f t="shared" si="238"/>
        <v>0.22693536256339178</v>
      </c>
      <c r="J107" s="353">
        <f t="shared" si="239"/>
        <v>0.1754698025346027</v>
      </c>
      <c r="K107" s="581">
        <f t="shared" si="267"/>
        <v>1.0640478289399258E-2</v>
      </c>
      <c r="L107" s="354">
        <f t="shared" si="218"/>
        <v>2.2329257999531156</v>
      </c>
      <c r="M107" s="355">
        <f t="shared" si="240"/>
        <v>0.18934906811854271</v>
      </c>
      <c r="N107" s="826"/>
      <c r="O107" s="364" t="s">
        <v>226</v>
      </c>
      <c r="P107" s="20" t="s">
        <v>241</v>
      </c>
      <c r="Q107" s="20"/>
      <c r="R107" s="20"/>
      <c r="S107" s="166">
        <f t="shared" si="241"/>
        <v>3589</v>
      </c>
      <c r="T107" s="167">
        <f t="shared" si="242"/>
        <v>8482.2272641331056</v>
      </c>
      <c r="U107" s="166">
        <f t="shared" si="243"/>
        <v>112</v>
      </c>
      <c r="V107" s="168">
        <f t="shared" si="244"/>
        <v>3.2211676732815643E-2</v>
      </c>
      <c r="W107" s="167">
        <f t="shared" si="245"/>
        <v>264.70032142181884</v>
      </c>
      <c r="X107" s="166">
        <f t="shared" si="246"/>
        <v>264</v>
      </c>
      <c r="Y107" s="168">
        <f t="shared" si="247"/>
        <v>7.939849624060151E-2</v>
      </c>
      <c r="Z107" s="167">
        <f t="shared" si="248"/>
        <v>623.9364719228588</v>
      </c>
      <c r="AA107" s="166">
        <f t="shared" si="249"/>
        <v>79</v>
      </c>
      <c r="AB107" s="167">
        <f t="shared" si="250"/>
        <v>1867.0826243146153</v>
      </c>
      <c r="AC107" s="169">
        <f t="shared" si="251"/>
        <v>2.2011702424073559E-2</v>
      </c>
      <c r="AD107" s="166">
        <f t="shared" si="252"/>
        <v>0</v>
      </c>
      <c r="AE107" s="168">
        <f t="shared" si="253"/>
        <v>0</v>
      </c>
      <c r="AF107" s="167">
        <f t="shared" si="254"/>
        <v>0</v>
      </c>
      <c r="AG107" s="166">
        <f t="shared" si="255"/>
        <v>3</v>
      </c>
      <c r="AH107" s="168">
        <f t="shared" si="256"/>
        <v>3.9473684210526314E-2</v>
      </c>
      <c r="AI107" s="365">
        <f t="shared" si="257"/>
        <v>70.901871809415766</v>
      </c>
      <c r="AJ107" s="830"/>
      <c r="AK107" s="85">
        <v>3209.1187186778484</v>
      </c>
      <c r="AL107" s="62">
        <v>3014.0709799297429</v>
      </c>
      <c r="AM107" s="62">
        <v>3211.9095983627385</v>
      </c>
      <c r="AN107" s="62">
        <v>2873.6250951543793</v>
      </c>
      <c r="AO107" s="62">
        <v>2570.7694000446882</v>
      </c>
      <c r="AP107" s="62">
        <v>2460.9453651599515</v>
      </c>
      <c r="AQ107" s="62">
        <v>2794.223394692126</v>
      </c>
      <c r="AR107" s="62">
        <v>2782.1282122706557</v>
      </c>
      <c r="AS107" s="62">
        <v>2761.9830930459611</v>
      </c>
      <c r="AT107" s="62">
        <v>2825.7840458446826</v>
      </c>
      <c r="AU107" s="62">
        <v>2244.4875255129323</v>
      </c>
      <c r="AV107" s="62">
        <v>2322.6066664828536</v>
      </c>
      <c r="AW107" s="62">
        <v>2041.591526508339</v>
      </c>
      <c r="AX107" s="62">
        <v>2248.8197326705031</v>
      </c>
      <c r="AY107" s="62">
        <v>1394.3864947670722</v>
      </c>
      <c r="AZ107" s="62">
        <v>1699.9921006229993</v>
      </c>
      <c r="BA107" s="62">
        <v>537.16401901325241</v>
      </c>
      <c r="BB107" s="62">
        <v>955.13347409822723</v>
      </c>
      <c r="BC107" s="62">
        <v>68.36632969259577</v>
      </c>
      <c r="BD107" s="86">
        <v>294.89472673777237</v>
      </c>
      <c r="BE107" s="258">
        <v>2.0000000000000002E-5</v>
      </c>
      <c r="BF107" s="43">
        <v>2.0000000000000002E-5</v>
      </c>
      <c r="BG107" s="53">
        <v>5.0000000000000002E-5</v>
      </c>
      <c r="BH107" s="53">
        <v>4.0000000000000003E-5</v>
      </c>
      <c r="BI107" s="53">
        <v>1.2518952302791728E-4</v>
      </c>
      <c r="BJ107" s="53">
        <v>1.2406223545552731E-4</v>
      </c>
      <c r="BK107" s="53">
        <v>3.4000000000000002E-4</v>
      </c>
      <c r="BL107" s="53">
        <v>1.8000000000000001E-4</v>
      </c>
      <c r="BM107" s="53">
        <v>8.9999999999999998E-4</v>
      </c>
      <c r="BN107" s="53">
        <v>5.0000000000000001E-4</v>
      </c>
      <c r="BO107" s="53">
        <v>3.8E-3</v>
      </c>
      <c r="BP107" s="53">
        <v>2E-3</v>
      </c>
      <c r="BQ107" s="53">
        <v>1.6199999999999999E-2</v>
      </c>
      <c r="BR107" s="53">
        <v>6.1999999999999998E-3</v>
      </c>
      <c r="BS107" s="53">
        <v>6.1100000000000002E-2</v>
      </c>
      <c r="BT107" s="53">
        <v>2.6800000000000001E-2</v>
      </c>
      <c r="BU107" s="53">
        <v>0.1421</v>
      </c>
      <c r="BV107" s="53">
        <v>5.4699999999999999E-2</v>
      </c>
      <c r="BW107" s="53">
        <v>0.27589999999999998</v>
      </c>
      <c r="BX107" s="54">
        <v>0.1051</v>
      </c>
      <c r="BY107" s="64">
        <f>+Fall_Hoy!B107</f>
        <v>0</v>
      </c>
      <c r="BZ107" s="61">
        <f>+Fall_Hoy!C107</f>
        <v>0</v>
      </c>
      <c r="CA107" s="61">
        <f>+Fall_Hoy!D107</f>
        <v>0</v>
      </c>
      <c r="CB107" s="61">
        <f>+Fall_Hoy!E107</f>
        <v>0</v>
      </c>
      <c r="CC107" s="61">
        <f>+Fall_Hoy!F107</f>
        <v>0</v>
      </c>
      <c r="CD107" s="61">
        <f>+Fall_Hoy!G107</f>
        <v>0</v>
      </c>
      <c r="CE107" s="61">
        <f>+Fall_Hoy!H107</f>
        <v>0</v>
      </c>
      <c r="CF107" s="61">
        <f>+Fall_Hoy!I107</f>
        <v>0</v>
      </c>
      <c r="CG107" s="61">
        <f>+Fall_Hoy!J107</f>
        <v>0</v>
      </c>
      <c r="CH107" s="61">
        <f>+Fall_Hoy!K107</f>
        <v>0</v>
      </c>
      <c r="CI107" s="61">
        <f>+Fall_Hoy!L107</f>
        <v>2</v>
      </c>
      <c r="CJ107" s="61">
        <f>+Fall_Hoy!M107</f>
        <v>1</v>
      </c>
      <c r="CK107" s="61">
        <f>+Fall_Hoy!N107</f>
        <v>8</v>
      </c>
      <c r="CL107" s="61">
        <f>+Fall_Hoy!O107</f>
        <v>3</v>
      </c>
      <c r="CM107" s="61">
        <f>+Fall_Hoy!P107</f>
        <v>18</v>
      </c>
      <c r="CN107" s="61">
        <f>+Fall_Hoy!Q107</f>
        <v>9</v>
      </c>
      <c r="CO107" s="61">
        <f>+Fall_Hoy!R107</f>
        <v>17</v>
      </c>
      <c r="CP107" s="61">
        <f>+Fall_Hoy!S107</f>
        <v>11</v>
      </c>
      <c r="CQ107" s="61">
        <f>+Fall_Hoy!T107</f>
        <v>1</v>
      </c>
      <c r="CR107" s="66">
        <f>+Fall_Hoy!U107</f>
        <v>4</v>
      </c>
      <c r="CS107" s="75">
        <f t="shared" si="258"/>
        <v>0.2112750081192411</v>
      </c>
      <c r="CT107" s="76">
        <f t="shared" si="258"/>
        <v>0.1975426211682508</v>
      </c>
      <c r="CU107" s="76">
        <f t="shared" si="259"/>
        <v>0.24188342970760765</v>
      </c>
      <c r="CV107" s="76">
        <f t="shared" si="259"/>
        <v>0.215166631950233</v>
      </c>
      <c r="CW107" s="76">
        <f t="shared" si="229"/>
        <v>0.10736085469011816</v>
      </c>
      <c r="CX107" s="76">
        <f t="shared" si="229"/>
        <v>0.12881228672843628</v>
      </c>
      <c r="CY107" s="76">
        <f t="shared" si="229"/>
        <v>9.3049109993815438E-2</v>
      </c>
      <c r="CZ107" s="76">
        <f t="shared" si="229"/>
        <v>0.11214436438404064</v>
      </c>
      <c r="DA107" s="76">
        <f t="shared" si="229"/>
        <v>8.8342322085292968E-2</v>
      </c>
      <c r="DB107" s="76">
        <f t="shared" si="229"/>
        <v>0.12385942956776022</v>
      </c>
      <c r="DC107" s="76">
        <f t="shared" si="229"/>
        <v>0.23449263294675937</v>
      </c>
      <c r="DD107" s="76">
        <f t="shared" si="229"/>
        <v>0.21527536591340063</v>
      </c>
      <c r="DE107" s="76">
        <f t="shared" si="229"/>
        <v>0.24188342970760765</v>
      </c>
      <c r="DF107" s="76">
        <f t="shared" si="229"/>
        <v>0.215166631950233</v>
      </c>
      <c r="DG107" s="76">
        <f t="shared" si="229"/>
        <v>0.2112750081192411</v>
      </c>
      <c r="DH107" s="76">
        <f t="shared" si="229"/>
        <v>0.1975426211682508</v>
      </c>
      <c r="DI107" s="76">
        <f t="shared" si="229"/>
        <v>0.22271421071821365</v>
      </c>
      <c r="DJ107" s="76">
        <f t="shared" si="229"/>
        <v>0.21054323567583244</v>
      </c>
      <c r="DK107" s="76">
        <f t="shared" si="229"/>
        <v>5.3015887313580271E-2</v>
      </c>
      <c r="DL107" s="316">
        <f t="shared" si="229"/>
        <v>0.1290595863064378</v>
      </c>
      <c r="DM107" s="85">
        <f>+'Cas_-14'!B106</f>
        <v>50</v>
      </c>
      <c r="DN107" s="62">
        <f>+'Cas_-14'!C106</f>
        <v>49</v>
      </c>
      <c r="DO107" s="62">
        <f>+'Cas_-14'!D106</f>
        <v>110</v>
      </c>
      <c r="DP107" s="62">
        <f>+'Cas_-14'!E106</f>
        <v>145</v>
      </c>
      <c r="DQ107" s="62">
        <f>+'Cas_-14'!F106</f>
        <v>276</v>
      </c>
      <c r="DR107" s="62">
        <f>+'Cas_-14'!G106</f>
        <v>317</v>
      </c>
      <c r="DS107" s="62">
        <f>+'Cas_-14'!H106</f>
        <v>260</v>
      </c>
      <c r="DT107" s="62">
        <f>+'Cas_-14'!I106</f>
        <v>312</v>
      </c>
      <c r="DU107" s="62">
        <f>+'Cas_-14'!J106</f>
        <v>244</v>
      </c>
      <c r="DV107" s="62">
        <f>+'Cas_-14'!K106</f>
        <v>350</v>
      </c>
      <c r="DW107" s="62">
        <f>+'Cas_-14'!L106</f>
        <v>215</v>
      </c>
      <c r="DX107" s="62">
        <f>+'Cas_-14'!M106</f>
        <v>247</v>
      </c>
      <c r="DY107" s="62">
        <f>+'Cas_-14'!N106</f>
        <v>166</v>
      </c>
      <c r="DZ107" s="62">
        <f>+'Cas_-14'!O106</f>
        <v>192</v>
      </c>
      <c r="EA107" s="62">
        <f>+'Cas_-14'!P106</f>
        <v>104</v>
      </c>
      <c r="EB107" s="62">
        <f>+'Cas_-14'!Q106</f>
        <v>135</v>
      </c>
      <c r="EC107" s="62">
        <f>+'Cas_-14'!R106</f>
        <v>43</v>
      </c>
      <c r="ED107" s="62">
        <f>+'Cas_-14'!S106</f>
        <v>62</v>
      </c>
      <c r="EE107" s="62">
        <f>+'Cas_-14'!T106</f>
        <v>5</v>
      </c>
      <c r="EF107" s="86">
        <f>+'Cas_-14'!U106</f>
        <v>15</v>
      </c>
      <c r="EG107" s="201">
        <f t="shared" si="271"/>
        <v>1.5580601524333732E-2</v>
      </c>
      <c r="EH107" s="91">
        <f t="shared" si="271"/>
        <v>1.6257082307047119E-2</v>
      </c>
      <c r="EI107" s="91">
        <f t="shared" si="271"/>
        <v>3.4247539238362178E-2</v>
      </c>
      <c r="EJ107" s="91">
        <f t="shared" si="271"/>
        <v>5.0458913462478022E-2</v>
      </c>
      <c r="EK107" s="91">
        <f t="shared" si="271"/>
        <v>0.10736085469011816</v>
      </c>
      <c r="EL107" s="91">
        <f t="shared" si="271"/>
        <v>0.12881228672843628</v>
      </c>
      <c r="EM107" s="91">
        <f t="shared" si="271"/>
        <v>9.3049109993815438E-2</v>
      </c>
      <c r="EN107" s="91">
        <f t="shared" si="271"/>
        <v>0.11214436438404064</v>
      </c>
      <c r="EO107" s="91">
        <f t="shared" si="269"/>
        <v>8.8342322085292968E-2</v>
      </c>
      <c r="EP107" s="91">
        <f t="shared" si="269"/>
        <v>0.12385942956776022</v>
      </c>
      <c r="EQ107" s="91">
        <f t="shared" si="269"/>
        <v>9.5790240558751197E-2</v>
      </c>
      <c r="ER107" s="91">
        <f t="shared" si="269"/>
        <v>0.10634603076121991</v>
      </c>
      <c r="ES107" s="91">
        <f t="shared" si="269"/>
        <v>8.1309114896212301E-2</v>
      </c>
      <c r="ET107" s="91">
        <f t="shared" si="232"/>
        <v>8.5378119557852447E-2</v>
      </c>
      <c r="EU107" s="91">
        <f t="shared" si="232"/>
        <v>7.4584772866272533E-2</v>
      </c>
      <c r="EV107" s="91">
        <f t="shared" si="232"/>
        <v>7.9412133709636831E-2</v>
      </c>
      <c r="EW107" s="91">
        <f t="shared" si="230"/>
        <v>8.0050037750088288E-2</v>
      </c>
      <c r="EX107" s="91">
        <f t="shared" si="230"/>
        <v>6.4912393588274386E-2</v>
      </c>
      <c r="EY107" s="91">
        <f t="shared" si="230"/>
        <v>7.3135416549083981E-2</v>
      </c>
      <c r="EZ107" s="100">
        <f t="shared" si="230"/>
        <v>5.0865609453024804E-2</v>
      </c>
      <c r="FA107" s="119">
        <f t="shared" si="268"/>
        <v>2.8326828654160896</v>
      </c>
      <c r="FB107" s="120">
        <f t="shared" si="268"/>
        <v>2.4875621890547261</v>
      </c>
      <c r="FC107" s="120">
        <f t="shared" si="219"/>
        <v>2.9748624126134171</v>
      </c>
      <c r="FD107" s="120">
        <f t="shared" si="219"/>
        <v>2.520161290322581</v>
      </c>
      <c r="FE107" s="120">
        <f t="shared" si="270"/>
        <v>1</v>
      </c>
      <c r="FF107" s="120">
        <f t="shared" si="270"/>
        <v>1</v>
      </c>
      <c r="FG107" s="120">
        <f t="shared" si="270"/>
        <v>1</v>
      </c>
      <c r="FH107" s="120">
        <f t="shared" si="270"/>
        <v>1</v>
      </c>
      <c r="FI107" s="120">
        <f t="shared" si="270"/>
        <v>1</v>
      </c>
      <c r="FJ107" s="120">
        <f t="shared" si="270"/>
        <v>1</v>
      </c>
      <c r="FK107" s="120">
        <f t="shared" si="270"/>
        <v>2.4479804161566707</v>
      </c>
      <c r="FL107" s="120">
        <f t="shared" si="270"/>
        <v>2.0242914979757085</v>
      </c>
      <c r="FM107" s="120">
        <f t="shared" si="270"/>
        <v>2.9748624126134171</v>
      </c>
      <c r="FN107" s="120">
        <f t="shared" si="270"/>
        <v>2.520161290322581</v>
      </c>
      <c r="FO107" s="120">
        <f t="shared" si="270"/>
        <v>2.8326828654160896</v>
      </c>
      <c r="FP107" s="120">
        <f t="shared" si="270"/>
        <v>2.4875621890547261</v>
      </c>
      <c r="FQ107" s="120">
        <f t="shared" si="270"/>
        <v>2.7821874539711633</v>
      </c>
      <c r="FR107" s="120">
        <f t="shared" si="270"/>
        <v>3.2434982603054783</v>
      </c>
      <c r="FS107" s="120">
        <f t="shared" si="234"/>
        <v>0.72490032620514677</v>
      </c>
      <c r="FT107" s="321">
        <f t="shared" si="234"/>
        <v>2.5372660957817947</v>
      </c>
      <c r="FU107" s="85">
        <f>+Cas_Hoy!B106</f>
        <v>56</v>
      </c>
      <c r="FV107" s="62">
        <f>+Cas_Hoy!C106</f>
        <v>55</v>
      </c>
      <c r="FW107" s="62">
        <f>+Cas_Hoy!D106</f>
        <v>121</v>
      </c>
      <c r="FX107" s="62">
        <f>+Cas_Hoy!E106</f>
        <v>153</v>
      </c>
      <c r="FY107" s="62">
        <f>+Cas_Hoy!F106</f>
        <v>292</v>
      </c>
      <c r="FZ107" s="62">
        <f>+Cas_Hoy!G106</f>
        <v>341</v>
      </c>
      <c r="GA107" s="62">
        <f>+Cas_Hoy!H106</f>
        <v>286</v>
      </c>
      <c r="GB107" s="62">
        <f>+Cas_Hoy!I106</f>
        <v>332</v>
      </c>
      <c r="GC107" s="62">
        <f>+Cas_Hoy!J106</f>
        <v>265</v>
      </c>
      <c r="GD107" s="62">
        <f>+Cas_Hoy!K106</f>
        <v>387</v>
      </c>
      <c r="GE107" s="62">
        <f>+Cas_Hoy!L106</f>
        <v>231</v>
      </c>
      <c r="GF107" s="62">
        <f>+Cas_Hoy!M106</f>
        <v>268</v>
      </c>
      <c r="GG107" s="62">
        <f>+Cas_Hoy!N106</f>
        <v>179</v>
      </c>
      <c r="GH107" s="62">
        <f>+Cas_Hoy!O106</f>
        <v>202</v>
      </c>
      <c r="GI107" s="62">
        <f>+Cas_Hoy!P106</f>
        <v>110</v>
      </c>
      <c r="GJ107" s="62">
        <f>+Cas_Hoy!Q106</f>
        <v>143</v>
      </c>
      <c r="GK107" s="62">
        <f>+Cas_Hoy!R106</f>
        <v>47</v>
      </c>
      <c r="GL107" s="62">
        <f>+Cas_Hoy!S106</f>
        <v>70</v>
      </c>
      <c r="GM107" s="62">
        <f>+Cas_Hoy!T106</f>
        <v>5</v>
      </c>
      <c r="GN107" s="590">
        <f>+Cas_Hoy!U106</f>
        <v>17</v>
      </c>
      <c r="GO107" s="543">
        <f t="shared" si="220"/>
        <v>0.22346395089535115</v>
      </c>
      <c r="GP107" s="112">
        <f t="shared" si="220"/>
        <v>0.2092488505708138</v>
      </c>
      <c r="GQ107" s="112">
        <f t="shared" si="221"/>
        <v>0.26082610793772149</v>
      </c>
      <c r="GR107" s="112">
        <f t="shared" si="221"/>
        <v>0.22637322736430765</v>
      </c>
      <c r="GS107" s="323">
        <f t="shared" si="273"/>
        <v>0.11358467235331342</v>
      </c>
      <c r="GT107" s="323">
        <f t="shared" si="273"/>
        <v>0.13856463651229264</v>
      </c>
      <c r="GU107" s="323">
        <f t="shared" si="273"/>
        <v>0.10235402099319699</v>
      </c>
      <c r="GV107" s="323">
        <f t="shared" si="272"/>
        <v>0.11933310569070991</v>
      </c>
      <c r="GW107" s="323">
        <f t="shared" si="272"/>
        <v>9.5945554723781301E-2</v>
      </c>
      <c r="GX107" s="323">
        <f t="shared" si="272"/>
        <v>0.13695314069349487</v>
      </c>
      <c r="GY107" s="323">
        <f t="shared" si="272"/>
        <v>0.25194324749163449</v>
      </c>
      <c r="GZ107" s="323">
        <f t="shared" si="272"/>
        <v>0.2335781298169691</v>
      </c>
      <c r="HA107" s="323">
        <f t="shared" si="272"/>
        <v>0.26082610793772149</v>
      </c>
      <c r="HB107" s="323">
        <f t="shared" si="225"/>
        <v>0.22637322736430765</v>
      </c>
      <c r="HC107" s="323">
        <f t="shared" si="222"/>
        <v>0.22346395089535115</v>
      </c>
      <c r="HD107" s="323">
        <f t="shared" si="222"/>
        <v>0.2092488505708138</v>
      </c>
      <c r="HE107" s="323">
        <f t="shared" si="222"/>
        <v>0.24343181171525677</v>
      </c>
      <c r="HF107" s="323">
        <f t="shared" si="222"/>
        <v>0.23771010479529467</v>
      </c>
      <c r="HG107" s="323">
        <f t="shared" si="222"/>
        <v>5.3015887313580264E-2</v>
      </c>
      <c r="HH107" s="327">
        <f t="shared" si="222"/>
        <v>0.14626753114729615</v>
      </c>
      <c r="HI107" s="241">
        <f>+CyF_Tot!B106</f>
        <v>0</v>
      </c>
      <c r="HJ107" s="149">
        <f>+CyF_Tot!C106</f>
        <v>3325</v>
      </c>
      <c r="HK107" s="149">
        <f>+CyF_Tot!D106</f>
        <v>3477</v>
      </c>
      <c r="HL107" s="149">
        <f>+CyF_Tot!E106</f>
        <v>3589</v>
      </c>
      <c r="HM107" s="149">
        <f>+CyF_Tot!F106</f>
        <v>0</v>
      </c>
      <c r="HN107" s="149">
        <f>+CyF_Tot!G106</f>
        <v>76</v>
      </c>
      <c r="HO107" s="149">
        <f>+CyF_Tot!H106</f>
        <v>79</v>
      </c>
      <c r="HP107" s="557">
        <f>+CyF_Tot!I106</f>
        <v>79</v>
      </c>
      <c r="HQ107" s="93">
        <f t="shared" si="226"/>
        <v>7.5844174670964465E-2</v>
      </c>
      <c r="HR107" s="90">
        <f t="shared" si="226"/>
        <v>7.1234424747819602E-2</v>
      </c>
      <c r="HS107" s="90">
        <f t="shared" si="226"/>
        <v>7.5910134202182331E-2</v>
      </c>
      <c r="HT107" s="90">
        <f t="shared" si="226"/>
        <v>6.7915132708318671E-2</v>
      </c>
      <c r="HU107" s="90">
        <f t="shared" si="226"/>
        <v>6.0757454151179058E-2</v>
      </c>
      <c r="HV107" s="90">
        <f t="shared" si="226"/>
        <v>5.8161877603515585E-2</v>
      </c>
      <c r="HW107" s="90">
        <f t="shared" si="226"/>
        <v>6.6038556312443888E-2</v>
      </c>
      <c r="HX107" s="90">
        <f t="shared" si="226"/>
        <v>6.5752699287924363E-2</v>
      </c>
      <c r="HY107" s="90">
        <f t="shared" si="226"/>
        <v>6.5276590400972806E-2</v>
      </c>
      <c r="HZ107" s="90">
        <f t="shared" si="226"/>
        <v>6.6784459393190651E-2</v>
      </c>
      <c r="IA107" s="90">
        <f t="shared" si="226"/>
        <v>5.3046122270583577E-2</v>
      </c>
      <c r="IB107" s="90">
        <f t="shared" si="226"/>
        <v>5.4892386710220592E-2</v>
      </c>
      <c r="IC107" s="90">
        <f t="shared" si="226"/>
        <v>4.8250886899894568E-2</v>
      </c>
      <c r="ID107" s="90">
        <f t="shared" si="226"/>
        <v>5.3148509469429547E-2</v>
      </c>
      <c r="IE107" s="90">
        <f t="shared" si="260"/>
        <v>3.2954870834918513E-2</v>
      </c>
      <c r="IF107" s="90">
        <f t="shared" si="260"/>
        <v>4.0177540665130441E-2</v>
      </c>
      <c r="IG107" s="90">
        <f t="shared" si="260"/>
        <v>1.2695311472236065E-2</v>
      </c>
      <c r="IH107" s="90">
        <f t="shared" si="260"/>
        <v>2.2573583713798147E-2</v>
      </c>
      <c r="II107" s="90">
        <f t="shared" si="260"/>
        <v>1.6157669146482268E-3</v>
      </c>
      <c r="IJ107" s="673">
        <f t="shared" si="260"/>
        <v>6.9695293708114097E-3</v>
      </c>
      <c r="IK107" s="686"/>
      <c r="IL107" s="687"/>
      <c r="IM107" s="687"/>
      <c r="IN107" s="687"/>
      <c r="IO107" s="687"/>
      <c r="IP107" s="687"/>
      <c r="IQ107" s="687"/>
      <c r="IR107" s="687"/>
      <c r="IS107" s="687"/>
      <c r="IT107" s="687"/>
      <c r="IU107" s="687"/>
      <c r="IV107" s="687"/>
      <c r="IW107" s="687"/>
      <c r="IX107" s="687"/>
      <c r="IY107" s="687"/>
      <c r="IZ107" s="687"/>
      <c r="JA107" s="687"/>
      <c r="JB107" s="687"/>
      <c r="JC107" s="687"/>
      <c r="JD107" s="688"/>
      <c r="JF107" s="624">
        <f t="shared" si="261"/>
        <v>0</v>
      </c>
      <c r="JG107" s="625">
        <f t="shared" si="261"/>
        <v>0</v>
      </c>
      <c r="JH107" s="625">
        <f t="shared" si="261"/>
        <v>0</v>
      </c>
      <c r="JI107" s="625">
        <f t="shared" si="261"/>
        <v>0</v>
      </c>
      <c r="JJ107" s="625">
        <f t="shared" si="261"/>
        <v>0</v>
      </c>
      <c r="JK107" s="625">
        <f t="shared" si="261"/>
        <v>0</v>
      </c>
      <c r="JL107" s="625">
        <f t="shared" si="261"/>
        <v>0</v>
      </c>
      <c r="JM107" s="625">
        <f t="shared" si="261"/>
        <v>0</v>
      </c>
      <c r="JN107" s="625">
        <f t="shared" si="261"/>
        <v>0</v>
      </c>
      <c r="JO107" s="625">
        <f t="shared" si="261"/>
        <v>0</v>
      </c>
      <c r="JP107" s="625">
        <f t="shared" si="261"/>
        <v>891.0720051976856</v>
      </c>
      <c r="JQ107" s="625">
        <f t="shared" si="261"/>
        <v>430.55073182680127</v>
      </c>
      <c r="JR107" s="625">
        <f t="shared" si="261"/>
        <v>3918.5115612632435</v>
      </c>
      <c r="JS107" s="625">
        <f t="shared" si="261"/>
        <v>1334.0331180914445</v>
      </c>
      <c r="JT107" s="625">
        <f t="shared" si="261"/>
        <v>12908.902996085631</v>
      </c>
      <c r="JU107" s="625">
        <f t="shared" si="228"/>
        <v>5294.1422473091216</v>
      </c>
      <c r="JV107" s="625">
        <f t="shared" si="209"/>
        <v>31647.689343058162</v>
      </c>
      <c r="JW107" s="625">
        <f t="shared" si="209"/>
        <v>11516.714991468036</v>
      </c>
      <c r="JX107" s="625">
        <f t="shared" si="209"/>
        <v>14627.083309816795</v>
      </c>
      <c r="JY107" s="626">
        <f t="shared" si="209"/>
        <v>13564.162520806614</v>
      </c>
      <c r="JZ107" s="642">
        <f t="shared" si="210"/>
        <v>0</v>
      </c>
      <c r="KA107" s="625">
        <f t="shared" si="210"/>
        <v>0</v>
      </c>
      <c r="KB107" s="625">
        <f t="shared" si="211"/>
        <v>256.3874440662081</v>
      </c>
      <c r="KC107" s="625">
        <f t="shared" si="211"/>
        <v>126.09515335727743</v>
      </c>
      <c r="KD107" s="625">
        <f t="shared" si="212"/>
        <v>10887.024341410439</v>
      </c>
      <c r="KE107" s="645">
        <f t="shared" si="212"/>
        <v>5193.4662006812259</v>
      </c>
      <c r="KF107" s="624">
        <f t="shared" si="262"/>
        <v>0</v>
      </c>
      <c r="KG107" s="625">
        <f t="shared" si="263"/>
        <v>190.70366740647293</v>
      </c>
      <c r="KH107" s="626">
        <f t="shared" si="264"/>
        <v>7683.6929620980736</v>
      </c>
    </row>
    <row r="108" spans="1:294" s="649" customFormat="1" ht="14.4">
      <c r="A108" s="510" t="s">
        <v>118</v>
      </c>
      <c r="B108" s="538">
        <v>18281</v>
      </c>
      <c r="C108" s="526">
        <f t="shared" si="265"/>
        <v>1868</v>
      </c>
      <c r="D108" s="517">
        <f t="shared" si="266"/>
        <v>34</v>
      </c>
      <c r="E108" s="495">
        <f t="shared" si="217"/>
        <v>9.3227508484814113E-3</v>
      </c>
      <c r="F108" s="208">
        <f t="shared" si="236"/>
        <v>9.7478256112904102E-2</v>
      </c>
      <c r="G108" s="30">
        <f t="shared" si="162"/>
        <v>2.0465725252606437</v>
      </c>
      <c r="H108" s="29">
        <f t="shared" si="237"/>
        <v>0.19949632077098994</v>
      </c>
      <c r="I108" s="33">
        <f t="shared" si="238"/>
        <v>0.20912408933794008</v>
      </c>
      <c r="J108" s="353">
        <f t="shared" si="239"/>
        <v>0.22900091899590772</v>
      </c>
      <c r="K108" s="581">
        <f t="shared" si="267"/>
        <v>8.1216027511658261E-3</v>
      </c>
      <c r="L108" s="354">
        <f t="shared" si="218"/>
        <v>2.3492512907767615</v>
      </c>
      <c r="M108" s="355">
        <f t="shared" si="240"/>
        <v>0.24005259073196161</v>
      </c>
      <c r="N108" s="826"/>
      <c r="O108" s="364" t="s">
        <v>226</v>
      </c>
      <c r="P108" s="20" t="s">
        <v>236</v>
      </c>
      <c r="Q108" s="20"/>
      <c r="R108" s="20"/>
      <c r="S108" s="166">
        <f t="shared" si="241"/>
        <v>1868</v>
      </c>
      <c r="T108" s="167">
        <f t="shared" si="242"/>
        <v>10218.259395000274</v>
      </c>
      <c r="U108" s="166">
        <f t="shared" si="243"/>
        <v>43</v>
      </c>
      <c r="V108" s="168">
        <f t="shared" si="244"/>
        <v>2.3561643835616437E-2</v>
      </c>
      <c r="W108" s="167">
        <f t="shared" si="245"/>
        <v>235.21689185493136</v>
      </c>
      <c r="X108" s="166">
        <f t="shared" si="246"/>
        <v>86</v>
      </c>
      <c r="Y108" s="168">
        <f t="shared" si="247"/>
        <v>4.8260381593714929E-2</v>
      </c>
      <c r="Z108" s="167">
        <f t="shared" si="248"/>
        <v>470.43378370986272</v>
      </c>
      <c r="AA108" s="166">
        <f t="shared" si="249"/>
        <v>34</v>
      </c>
      <c r="AB108" s="167">
        <f t="shared" si="250"/>
        <v>1859.8544937366664</v>
      </c>
      <c r="AC108" s="169">
        <f t="shared" si="251"/>
        <v>1.8201284796573874E-2</v>
      </c>
      <c r="AD108" s="166">
        <f t="shared" si="252"/>
        <v>0</v>
      </c>
      <c r="AE108" s="168">
        <f t="shared" si="253"/>
        <v>0</v>
      </c>
      <c r="AF108" s="167">
        <f t="shared" si="254"/>
        <v>0</v>
      </c>
      <c r="AG108" s="166">
        <f t="shared" si="255"/>
        <v>3</v>
      </c>
      <c r="AH108" s="168">
        <f t="shared" si="256"/>
        <v>9.6774193548387094E-2</v>
      </c>
      <c r="AI108" s="365">
        <f t="shared" si="257"/>
        <v>164.10480827088233</v>
      </c>
      <c r="AJ108" s="830"/>
      <c r="AK108" s="85">
        <v>1404.480410257886</v>
      </c>
      <c r="AL108" s="62">
        <v>1300.8582623331226</v>
      </c>
      <c r="AM108" s="62">
        <v>1425.5872345354542</v>
      </c>
      <c r="AN108" s="62">
        <v>1296.190691853245</v>
      </c>
      <c r="AO108" s="62">
        <v>1139.9400620646538</v>
      </c>
      <c r="AP108" s="62">
        <v>1042.1969530658498</v>
      </c>
      <c r="AQ108" s="62">
        <v>1129.0611784340279</v>
      </c>
      <c r="AR108" s="62">
        <v>1093.4250293213754</v>
      </c>
      <c r="AS108" s="62">
        <v>1309.6151968259448</v>
      </c>
      <c r="AT108" s="62">
        <v>1267.5065804838482</v>
      </c>
      <c r="AU108" s="62">
        <v>1040.6098830153071</v>
      </c>
      <c r="AV108" s="62">
        <v>941.32146242438944</v>
      </c>
      <c r="AW108" s="62">
        <v>858.93287590491559</v>
      </c>
      <c r="AX108" s="62">
        <v>838.25206478686289</v>
      </c>
      <c r="AY108" s="62">
        <v>608.18063515198378</v>
      </c>
      <c r="AZ108" s="62">
        <v>730.05828555769415</v>
      </c>
      <c r="BA108" s="62">
        <v>293.09590065857361</v>
      </c>
      <c r="BB108" s="62">
        <v>406.56518160972905</v>
      </c>
      <c r="BC108" s="62">
        <v>33.496674360979853</v>
      </c>
      <c r="BD108" s="86">
        <v>121.62563541641597</v>
      </c>
      <c r="BE108" s="258">
        <v>2.0000000000000002E-5</v>
      </c>
      <c r="BF108" s="43">
        <v>2.0000000000000002E-5</v>
      </c>
      <c r="BG108" s="53">
        <v>5.0000000000000002E-5</v>
      </c>
      <c r="BH108" s="53">
        <v>4.0000000000000003E-5</v>
      </c>
      <c r="BI108" s="53">
        <v>1.2518952302791728E-4</v>
      </c>
      <c r="BJ108" s="53">
        <v>1.2406223545552731E-4</v>
      </c>
      <c r="BK108" s="53">
        <v>3.4000000000000002E-4</v>
      </c>
      <c r="BL108" s="53">
        <v>1.8000000000000001E-4</v>
      </c>
      <c r="BM108" s="53">
        <v>8.9999999999999998E-4</v>
      </c>
      <c r="BN108" s="53">
        <v>5.0000000000000001E-4</v>
      </c>
      <c r="BO108" s="53">
        <v>3.8E-3</v>
      </c>
      <c r="BP108" s="53">
        <v>2E-3</v>
      </c>
      <c r="BQ108" s="53">
        <v>1.6199999999999999E-2</v>
      </c>
      <c r="BR108" s="53">
        <v>6.1999999999999998E-3</v>
      </c>
      <c r="BS108" s="53">
        <v>6.1100000000000002E-2</v>
      </c>
      <c r="BT108" s="53">
        <v>2.6800000000000001E-2</v>
      </c>
      <c r="BU108" s="53">
        <v>0.1421</v>
      </c>
      <c r="BV108" s="53">
        <v>5.4699999999999999E-2</v>
      </c>
      <c r="BW108" s="53">
        <v>0.27589999999999998</v>
      </c>
      <c r="BX108" s="54">
        <v>0.1051</v>
      </c>
      <c r="BY108" s="64">
        <f>+Fall_Hoy!B108</f>
        <v>0</v>
      </c>
      <c r="BZ108" s="61">
        <f>+Fall_Hoy!C108</f>
        <v>0</v>
      </c>
      <c r="CA108" s="61">
        <f>+Fall_Hoy!D108</f>
        <v>0</v>
      </c>
      <c r="CB108" s="61">
        <f>+Fall_Hoy!E108</f>
        <v>0</v>
      </c>
      <c r="CC108" s="61">
        <f>+Fall_Hoy!F108</f>
        <v>0</v>
      </c>
      <c r="CD108" s="61">
        <f>+Fall_Hoy!G108</f>
        <v>0</v>
      </c>
      <c r="CE108" s="61">
        <f>+Fall_Hoy!H108</f>
        <v>1</v>
      </c>
      <c r="CF108" s="61">
        <f>+Fall_Hoy!I108</f>
        <v>0</v>
      </c>
      <c r="CG108" s="61">
        <f>+Fall_Hoy!J108</f>
        <v>0</v>
      </c>
      <c r="CH108" s="61">
        <f>+Fall_Hoy!K108</f>
        <v>0</v>
      </c>
      <c r="CI108" s="61">
        <f>+Fall_Hoy!L108</f>
        <v>4</v>
      </c>
      <c r="CJ108" s="61">
        <f>+Fall_Hoy!M108</f>
        <v>0</v>
      </c>
      <c r="CK108" s="61">
        <f>+Fall_Hoy!N108</f>
        <v>1</v>
      </c>
      <c r="CL108" s="61">
        <f>+Fall_Hoy!O108</f>
        <v>2</v>
      </c>
      <c r="CM108" s="61">
        <f>+Fall_Hoy!P108</f>
        <v>9</v>
      </c>
      <c r="CN108" s="61">
        <f>+Fall_Hoy!Q108</f>
        <v>2</v>
      </c>
      <c r="CO108" s="61">
        <f>+Fall_Hoy!R108</f>
        <v>5</v>
      </c>
      <c r="CP108" s="61">
        <f>+Fall_Hoy!S108</f>
        <v>4</v>
      </c>
      <c r="CQ108" s="61">
        <f>+Fall_Hoy!T108</f>
        <v>1</v>
      </c>
      <c r="CR108" s="66">
        <f>+Fall_Hoy!U108</f>
        <v>2</v>
      </c>
      <c r="CS108" s="75">
        <f t="shared" si="258"/>
        <v>0.24219697321475325</v>
      </c>
      <c r="CT108" s="76">
        <f t="shared" si="258"/>
        <v>0.10222042150324211</v>
      </c>
      <c r="CU108" s="76">
        <f t="shared" si="259"/>
        <v>7.1866378378747459E-2</v>
      </c>
      <c r="CV108" s="76">
        <f t="shared" si="259"/>
        <v>0.38482535112312655</v>
      </c>
      <c r="CW108" s="76">
        <f t="shared" si="229"/>
        <v>0.1114093663573664</v>
      </c>
      <c r="CX108" s="76">
        <f t="shared" si="229"/>
        <v>0.18230719197659667</v>
      </c>
      <c r="CY108" s="76">
        <f t="shared" si="229"/>
        <v>0.7</v>
      </c>
      <c r="CZ108" s="76">
        <f t="shared" si="229"/>
        <v>0.14175640381691224</v>
      </c>
      <c r="DA108" s="76">
        <f t="shared" si="229"/>
        <v>8.2466972177594397E-2</v>
      </c>
      <c r="DB108" s="76">
        <f t="shared" si="229"/>
        <v>0.10571937224092981</v>
      </c>
      <c r="DC108" s="76">
        <f t="shared" si="229"/>
        <v>0.7</v>
      </c>
      <c r="DD108" s="76">
        <f t="shared" si="229"/>
        <v>0.15085176070911693</v>
      </c>
      <c r="DE108" s="76">
        <f t="shared" si="229"/>
        <v>7.1866378378747459E-2</v>
      </c>
      <c r="DF108" s="76">
        <f t="shared" si="229"/>
        <v>0.38482535112312655</v>
      </c>
      <c r="DG108" s="76">
        <f t="shared" si="229"/>
        <v>0.24219697321475325</v>
      </c>
      <c r="DH108" s="76">
        <f t="shared" si="229"/>
        <v>0.10222042150324211</v>
      </c>
      <c r="DI108" s="76">
        <f t="shared" si="229"/>
        <v>0.12005111060713007</v>
      </c>
      <c r="DJ108" s="76">
        <f t="shared" si="229"/>
        <v>0.17986326892639193</v>
      </c>
      <c r="DK108" s="76">
        <f t="shared" si="229"/>
        <v>0.10820482033428078</v>
      </c>
      <c r="DL108" s="316">
        <f t="shared" si="229"/>
        <v>0.15645957904524976</v>
      </c>
      <c r="DM108" s="85">
        <f>+'Cas_-14'!B107</f>
        <v>62</v>
      </c>
      <c r="DN108" s="62">
        <f>+'Cas_-14'!C107</f>
        <v>60</v>
      </c>
      <c r="DO108" s="62">
        <f>+'Cas_-14'!D107</f>
        <v>115</v>
      </c>
      <c r="DP108" s="62">
        <f>+'Cas_-14'!E107</f>
        <v>132</v>
      </c>
      <c r="DQ108" s="62">
        <f>+'Cas_-14'!F107</f>
        <v>127</v>
      </c>
      <c r="DR108" s="62">
        <f>+'Cas_-14'!G107</f>
        <v>190</v>
      </c>
      <c r="DS108" s="62">
        <f>+'Cas_-14'!H107</f>
        <v>118</v>
      </c>
      <c r="DT108" s="62">
        <f>+'Cas_-14'!I107</f>
        <v>155</v>
      </c>
      <c r="DU108" s="62">
        <f>+'Cas_-14'!J107</f>
        <v>108</v>
      </c>
      <c r="DV108" s="62">
        <f>+'Cas_-14'!K107</f>
        <v>134</v>
      </c>
      <c r="DW108" s="62">
        <f>+'Cas_-14'!L107</f>
        <v>134</v>
      </c>
      <c r="DX108" s="62">
        <f>+'Cas_-14'!M107</f>
        <v>142</v>
      </c>
      <c r="DY108" s="62">
        <f>+'Cas_-14'!N107</f>
        <v>76</v>
      </c>
      <c r="DZ108" s="62">
        <f>+'Cas_-14'!O107</f>
        <v>67</v>
      </c>
      <c r="EA108" s="62">
        <f>+'Cas_-14'!P107</f>
        <v>49</v>
      </c>
      <c r="EB108" s="62">
        <f>+'Cas_-14'!Q107</f>
        <v>42</v>
      </c>
      <c r="EC108" s="62">
        <f>+'Cas_-14'!R107</f>
        <v>16</v>
      </c>
      <c r="ED108" s="62">
        <f>+'Cas_-14'!S107</f>
        <v>30</v>
      </c>
      <c r="EE108" s="62">
        <f>+'Cas_-14'!T107</f>
        <v>3</v>
      </c>
      <c r="EF108" s="86">
        <f>+'Cas_-14'!U107</f>
        <v>6</v>
      </c>
      <c r="EG108" s="201">
        <f t="shared" si="271"/>
        <v>4.4144439144306588E-2</v>
      </c>
      <c r="EH108" s="90">
        <f t="shared" si="271"/>
        <v>4.6123395405421388E-2</v>
      </c>
      <c r="EI108" s="90">
        <f t="shared" si="271"/>
        <v>8.0668511343309143E-2</v>
      </c>
      <c r="EJ108" s="90">
        <f t="shared" si="271"/>
        <v>0.10183686769982227</v>
      </c>
      <c r="EK108" s="90">
        <f t="shared" si="271"/>
        <v>0.1114093663573664</v>
      </c>
      <c r="EL108" s="90">
        <f t="shared" si="271"/>
        <v>0.18230719197659667</v>
      </c>
      <c r="EM108" s="90">
        <f t="shared" si="271"/>
        <v>0.10451160863015613</v>
      </c>
      <c r="EN108" s="90">
        <f t="shared" si="271"/>
        <v>0.14175640381691224</v>
      </c>
      <c r="EO108" s="90">
        <f t="shared" si="269"/>
        <v>8.2466972177594397E-2</v>
      </c>
      <c r="EP108" s="90">
        <f t="shared" si="269"/>
        <v>0.10571937224092981</v>
      </c>
      <c r="EQ108" s="90">
        <f t="shared" si="269"/>
        <v>0.12877063939823152</v>
      </c>
      <c r="ER108" s="90">
        <f t="shared" si="269"/>
        <v>0.15085176070911693</v>
      </c>
      <c r="ES108" s="90">
        <f t="shared" si="269"/>
        <v>8.8481885059913862E-2</v>
      </c>
      <c r="ET108" s="90">
        <f t="shared" si="232"/>
        <v>7.9928225428273381E-2</v>
      </c>
      <c r="EU108" s="90">
        <f t="shared" si="232"/>
        <v>8.0568168678627761E-2</v>
      </c>
      <c r="EV108" s="90">
        <f t="shared" si="232"/>
        <v>5.7529653222024663E-2</v>
      </c>
      <c r="EW108" s="90">
        <f t="shared" si="230"/>
        <v>5.4589641015274193E-2</v>
      </c>
      <c r="EX108" s="90">
        <f t="shared" si="230"/>
        <v>7.3788906077052283E-2</v>
      </c>
      <c r="EY108" s="90">
        <f t="shared" si="230"/>
        <v>8.9561129790684188E-2</v>
      </c>
      <c r="EZ108" s="99">
        <f t="shared" si="230"/>
        <v>4.9331705272967249E-2</v>
      </c>
      <c r="FA108" s="119">
        <f t="shared" si="268"/>
        <v>3.0061124286048293</v>
      </c>
      <c r="FB108" s="120">
        <f t="shared" si="268"/>
        <v>1.77683013503909</v>
      </c>
      <c r="FC108" s="120">
        <f t="shared" si="219"/>
        <v>0.81221572449642632</v>
      </c>
      <c r="FD108" s="120">
        <f t="shared" si="219"/>
        <v>4.8146364949446321</v>
      </c>
      <c r="FE108" s="120">
        <f t="shared" si="270"/>
        <v>1</v>
      </c>
      <c r="FF108" s="120">
        <f t="shared" si="270"/>
        <v>1</v>
      </c>
      <c r="FG108" s="120">
        <f t="shared" si="270"/>
        <v>6.6978205500323682</v>
      </c>
      <c r="FH108" s="120">
        <f t="shared" si="270"/>
        <v>1</v>
      </c>
      <c r="FI108" s="120">
        <f t="shared" si="270"/>
        <v>1</v>
      </c>
      <c r="FJ108" s="120">
        <f t="shared" si="270"/>
        <v>1</v>
      </c>
      <c r="FK108" s="120">
        <f t="shared" si="270"/>
        <v>5.4360217769456334</v>
      </c>
      <c r="FL108" s="120">
        <f t="shared" si="270"/>
        <v>1</v>
      </c>
      <c r="FM108" s="120">
        <f t="shared" si="270"/>
        <v>0.81221572449642632</v>
      </c>
      <c r="FN108" s="120">
        <f t="shared" si="270"/>
        <v>4.8146364949446321</v>
      </c>
      <c r="FO108" s="120">
        <f t="shared" si="270"/>
        <v>3.0061124286048293</v>
      </c>
      <c r="FP108" s="120">
        <f t="shared" si="270"/>
        <v>1.77683013503909</v>
      </c>
      <c r="FQ108" s="120">
        <f t="shared" si="270"/>
        <v>2.1991555242786767</v>
      </c>
      <c r="FR108" s="120">
        <f t="shared" si="270"/>
        <v>2.4375380865326024</v>
      </c>
      <c r="FS108" s="120">
        <f t="shared" si="234"/>
        <v>1.2081672103419114</v>
      </c>
      <c r="FT108" s="321">
        <f t="shared" si="234"/>
        <v>3.1715826197272441</v>
      </c>
      <c r="FU108" s="85">
        <f>+Cas_Hoy!B107</f>
        <v>63</v>
      </c>
      <c r="FV108" s="62">
        <f>+Cas_Hoy!C107</f>
        <v>62</v>
      </c>
      <c r="FW108" s="62">
        <f>+Cas_Hoy!D107</f>
        <v>119</v>
      </c>
      <c r="FX108" s="62">
        <f>+Cas_Hoy!E107</f>
        <v>138</v>
      </c>
      <c r="FY108" s="62">
        <f>+Cas_Hoy!F107</f>
        <v>132</v>
      </c>
      <c r="FZ108" s="62">
        <f>+Cas_Hoy!G107</f>
        <v>201</v>
      </c>
      <c r="GA108" s="62">
        <f>+Cas_Hoy!H107</f>
        <v>125</v>
      </c>
      <c r="GB108" s="62">
        <f>+Cas_Hoy!I107</f>
        <v>167</v>
      </c>
      <c r="GC108" s="62">
        <f>+Cas_Hoy!J107</f>
        <v>110</v>
      </c>
      <c r="GD108" s="62">
        <f>+Cas_Hoy!K107</f>
        <v>140</v>
      </c>
      <c r="GE108" s="62">
        <f>+Cas_Hoy!L107</f>
        <v>143</v>
      </c>
      <c r="GF108" s="62">
        <f>+Cas_Hoy!M107</f>
        <v>148</v>
      </c>
      <c r="GG108" s="62">
        <f>+Cas_Hoy!N107</f>
        <v>79</v>
      </c>
      <c r="GH108" s="62">
        <f>+Cas_Hoy!O107</f>
        <v>70</v>
      </c>
      <c r="GI108" s="62">
        <f>+Cas_Hoy!P107</f>
        <v>50</v>
      </c>
      <c r="GJ108" s="62">
        <f>+Cas_Hoy!Q107</f>
        <v>45</v>
      </c>
      <c r="GK108" s="62">
        <f>+Cas_Hoy!R107</f>
        <v>18</v>
      </c>
      <c r="GL108" s="62">
        <f>+Cas_Hoy!S107</f>
        <v>33</v>
      </c>
      <c r="GM108" s="62">
        <f>+Cas_Hoy!T107</f>
        <v>3</v>
      </c>
      <c r="GN108" s="590">
        <f>+Cas_Hoy!U107</f>
        <v>6</v>
      </c>
      <c r="GO108" s="543">
        <f t="shared" si="220"/>
        <v>0.24713976858648293</v>
      </c>
      <c r="GP108" s="112">
        <f t="shared" si="220"/>
        <v>0.10952188018204512</v>
      </c>
      <c r="GQ108" s="112">
        <f t="shared" si="221"/>
        <v>7.4703209104224344E-2</v>
      </c>
      <c r="GR108" s="112">
        <f t="shared" si="221"/>
        <v>0.40205633699431137</v>
      </c>
      <c r="GS108" s="323">
        <f t="shared" si="273"/>
        <v>0.11579556188324695</v>
      </c>
      <c r="GT108" s="323">
        <f t="shared" si="273"/>
        <v>0.19286181888050491</v>
      </c>
      <c r="GU108" s="323">
        <f t="shared" si="273"/>
        <v>0.7</v>
      </c>
      <c r="GV108" s="323">
        <f t="shared" si="272"/>
        <v>0.1527310931446732</v>
      </c>
      <c r="GW108" s="323">
        <f t="shared" si="272"/>
        <v>8.3994138329031326E-2</v>
      </c>
      <c r="GX108" s="323">
        <f t="shared" si="272"/>
        <v>0.11045307547559831</v>
      </c>
      <c r="GY108" s="323">
        <f t="shared" si="272"/>
        <v>0.7</v>
      </c>
      <c r="GZ108" s="323">
        <f t="shared" si="272"/>
        <v>0.15722577876724864</v>
      </c>
      <c r="HA108" s="323">
        <f t="shared" si="272"/>
        <v>7.4703209104224344E-2</v>
      </c>
      <c r="HB108" s="323">
        <f t="shared" si="225"/>
        <v>0.40205633699431137</v>
      </c>
      <c r="HC108" s="323">
        <f t="shared" si="222"/>
        <v>0.24713976858648293</v>
      </c>
      <c r="HD108" s="323">
        <f t="shared" si="222"/>
        <v>0.10952188018204512</v>
      </c>
      <c r="HE108" s="323">
        <f t="shared" si="222"/>
        <v>0.13505749943302131</v>
      </c>
      <c r="HF108" s="323">
        <f t="shared" si="222"/>
        <v>0.19784959581903111</v>
      </c>
      <c r="HG108" s="323">
        <f t="shared" si="222"/>
        <v>0.10820482033428078</v>
      </c>
      <c r="HH108" s="327">
        <f t="shared" si="222"/>
        <v>0.15645957904524976</v>
      </c>
      <c r="HI108" s="241">
        <f>+CyF_Tot!B107</f>
        <v>0</v>
      </c>
      <c r="HJ108" s="149">
        <f>+CyF_Tot!C107</f>
        <v>1782</v>
      </c>
      <c r="HK108" s="149">
        <f>+CyF_Tot!D107</f>
        <v>1825</v>
      </c>
      <c r="HL108" s="149">
        <f>+CyF_Tot!E107</f>
        <v>1868</v>
      </c>
      <c r="HM108" s="149">
        <f>+CyF_Tot!F107</f>
        <v>0</v>
      </c>
      <c r="HN108" s="149">
        <f>+CyF_Tot!G107</f>
        <v>31</v>
      </c>
      <c r="HO108" s="149">
        <f>+CyF_Tot!H107</f>
        <v>34</v>
      </c>
      <c r="HP108" s="557">
        <f>+CyF_Tot!I107</f>
        <v>34</v>
      </c>
      <c r="HQ108" s="93">
        <f t="shared" si="226"/>
        <v>7.6827329481860177E-2</v>
      </c>
      <c r="HR108" s="90">
        <f t="shared" si="226"/>
        <v>7.1159031909256751E-2</v>
      </c>
      <c r="HS108" s="90">
        <f t="shared" si="226"/>
        <v>7.7981906598952697E-2</v>
      </c>
      <c r="HT108" s="90">
        <f t="shared" si="226"/>
        <v>7.0903708323026365E-2</v>
      </c>
      <c r="HU108" s="90">
        <f t="shared" si="226"/>
        <v>6.2356548441805909E-2</v>
      </c>
      <c r="HV108" s="90">
        <f t="shared" si="226"/>
        <v>5.7009843721123013E-2</v>
      </c>
      <c r="HW108" s="90">
        <f t="shared" si="226"/>
        <v>6.1761456071004202E-2</v>
      </c>
      <c r="HX108" s="90">
        <f t="shared" si="226"/>
        <v>5.9812101598456069E-2</v>
      </c>
      <c r="HY108" s="90">
        <f t="shared" si="226"/>
        <v>7.1638050261251834E-2</v>
      </c>
      <c r="HZ108" s="90">
        <f t="shared" si="226"/>
        <v>6.9334641457461196E-2</v>
      </c>
      <c r="IA108" s="90">
        <f t="shared" si="226"/>
        <v>5.6923028445670758E-2</v>
      </c>
      <c r="IB108" s="90">
        <f t="shared" si="226"/>
        <v>5.1491792704140331E-2</v>
      </c>
      <c r="IC108" s="90">
        <f t="shared" si="226"/>
        <v>4.698500497264458E-2</v>
      </c>
      <c r="ID108" s="90">
        <f t="shared" si="226"/>
        <v>4.5853731458173126E-2</v>
      </c>
      <c r="IE108" s="90">
        <f t="shared" si="260"/>
        <v>3.3268455508559912E-2</v>
      </c>
      <c r="IF108" s="90">
        <f t="shared" si="260"/>
        <v>3.9935358326004824E-2</v>
      </c>
      <c r="IG108" s="90">
        <f t="shared" si="260"/>
        <v>1.6032815527518934E-2</v>
      </c>
      <c r="IH108" s="90">
        <f t="shared" si="260"/>
        <v>2.2239767059227016E-2</v>
      </c>
      <c r="II108" s="90">
        <f t="shared" si="260"/>
        <v>1.832321774573593E-3</v>
      </c>
      <c r="IJ108" s="673">
        <f t="shared" si="260"/>
        <v>6.6531171936117265E-3</v>
      </c>
      <c r="IK108" s="686"/>
      <c r="IL108" s="687"/>
      <c r="IM108" s="687"/>
      <c r="IN108" s="687"/>
      <c r="IO108" s="687"/>
      <c r="IP108" s="687"/>
      <c r="IQ108" s="687"/>
      <c r="IR108" s="687"/>
      <c r="IS108" s="687"/>
      <c r="IT108" s="687"/>
      <c r="IU108" s="687"/>
      <c r="IV108" s="687"/>
      <c r="IW108" s="687"/>
      <c r="IX108" s="687"/>
      <c r="IY108" s="687"/>
      <c r="IZ108" s="687"/>
      <c r="JA108" s="687"/>
      <c r="JB108" s="687"/>
      <c r="JC108" s="687"/>
      <c r="JD108" s="688"/>
      <c r="JF108" s="624">
        <f t="shared" si="261"/>
        <v>0</v>
      </c>
      <c r="JG108" s="625">
        <f t="shared" si="261"/>
        <v>0</v>
      </c>
      <c r="JH108" s="625">
        <f t="shared" si="261"/>
        <v>0</v>
      </c>
      <c r="JI108" s="625">
        <f t="shared" si="261"/>
        <v>0</v>
      </c>
      <c r="JJ108" s="625">
        <f t="shared" si="261"/>
        <v>0</v>
      </c>
      <c r="JK108" s="625">
        <f t="shared" si="261"/>
        <v>0</v>
      </c>
      <c r="JL108" s="625">
        <f t="shared" si="261"/>
        <v>885.69159856064516</v>
      </c>
      <c r="JM108" s="625">
        <f t="shared" si="261"/>
        <v>0</v>
      </c>
      <c r="JN108" s="625">
        <f t="shared" si="261"/>
        <v>0</v>
      </c>
      <c r="JO108" s="625">
        <f t="shared" si="261"/>
        <v>0</v>
      </c>
      <c r="JP108" s="625">
        <f t="shared" si="261"/>
        <v>3843.8996835292992</v>
      </c>
      <c r="JQ108" s="625">
        <f t="shared" si="261"/>
        <v>0</v>
      </c>
      <c r="JR108" s="625">
        <f t="shared" si="261"/>
        <v>1164.2353297357088</v>
      </c>
      <c r="JS108" s="625">
        <f t="shared" si="261"/>
        <v>2385.9171769633845</v>
      </c>
      <c r="JT108" s="625">
        <f t="shared" si="261"/>
        <v>14798.235063421427</v>
      </c>
      <c r="JU108" s="625">
        <f t="shared" si="228"/>
        <v>2739.5072962868885</v>
      </c>
      <c r="JV108" s="625">
        <f t="shared" si="209"/>
        <v>17059.262817273186</v>
      </c>
      <c r="JW108" s="625">
        <f t="shared" si="209"/>
        <v>9838.5208102736378</v>
      </c>
      <c r="JX108" s="625">
        <f t="shared" si="209"/>
        <v>29853.709930228062</v>
      </c>
      <c r="JY108" s="626">
        <f t="shared" si="209"/>
        <v>16443.901757655749</v>
      </c>
      <c r="JZ108" s="642">
        <f t="shared" si="210"/>
        <v>0</v>
      </c>
      <c r="KA108" s="625">
        <f t="shared" si="210"/>
        <v>0</v>
      </c>
      <c r="KB108" s="625">
        <f t="shared" si="211"/>
        <v>1437.0763509635897</v>
      </c>
      <c r="KC108" s="625">
        <f t="shared" si="211"/>
        <v>0</v>
      </c>
      <c r="KD108" s="625">
        <f t="shared" si="212"/>
        <v>8920.0790052501579</v>
      </c>
      <c r="KE108" s="645">
        <f t="shared" si="212"/>
        <v>4769.8518634937664</v>
      </c>
      <c r="KF108" s="624">
        <f t="shared" si="262"/>
        <v>0</v>
      </c>
      <c r="KG108" s="625">
        <f t="shared" si="263"/>
        <v>737.29573129641415</v>
      </c>
      <c r="KH108" s="626">
        <f t="shared" si="264"/>
        <v>6683.4485429950082</v>
      </c>
    </row>
    <row r="109" spans="1:294" s="649" customFormat="1" ht="14.4">
      <c r="A109" s="510" t="s">
        <v>119</v>
      </c>
      <c r="B109" s="538">
        <v>39901</v>
      </c>
      <c r="C109" s="526">
        <f t="shared" si="265"/>
        <v>2204</v>
      </c>
      <c r="D109" s="517">
        <f t="shared" si="266"/>
        <v>60</v>
      </c>
      <c r="E109" s="495">
        <f t="shared" si="217"/>
        <v>8.0920338150465634E-3</v>
      </c>
      <c r="F109" s="208">
        <f t="shared" si="236"/>
        <v>5.2454825693591639E-2</v>
      </c>
      <c r="G109" s="30">
        <f t="shared" si="162"/>
        <v>3.5426180666002773</v>
      </c>
      <c r="H109" s="29">
        <f t="shared" si="237"/>
        <v>0.18582741318248616</v>
      </c>
      <c r="I109" s="33">
        <f t="shared" si="238"/>
        <v>0.19568256983000457</v>
      </c>
      <c r="J109" s="353">
        <f t="shared" si="239"/>
        <v>0.19096647194622479</v>
      </c>
      <c r="K109" s="581">
        <f t="shared" si="267"/>
        <v>7.8742707864380927E-3</v>
      </c>
      <c r="L109" s="354">
        <f t="shared" si="218"/>
        <v>3.6405892007292477</v>
      </c>
      <c r="M109" s="355">
        <f t="shared" si="240"/>
        <v>0.2010941730384517</v>
      </c>
      <c r="N109" s="826"/>
      <c r="O109" s="364" t="s">
        <v>226</v>
      </c>
      <c r="P109" s="20" t="s">
        <v>227</v>
      </c>
      <c r="Q109" s="20"/>
      <c r="R109" s="20"/>
      <c r="S109" s="166">
        <f t="shared" si="241"/>
        <v>2204</v>
      </c>
      <c r="T109" s="167">
        <f t="shared" si="242"/>
        <v>5523.6710859376954</v>
      </c>
      <c r="U109" s="166">
        <f t="shared" si="243"/>
        <v>42</v>
      </c>
      <c r="V109" s="168">
        <f t="shared" si="244"/>
        <v>1.942645698427382E-2</v>
      </c>
      <c r="W109" s="167">
        <f t="shared" si="245"/>
        <v>105.26051978647152</v>
      </c>
      <c r="X109" s="166">
        <f t="shared" si="246"/>
        <v>111</v>
      </c>
      <c r="Y109" s="168">
        <f t="shared" si="247"/>
        <v>5.3033922599139992E-2</v>
      </c>
      <c r="Z109" s="167">
        <f t="shared" si="248"/>
        <v>278.18851657853185</v>
      </c>
      <c r="AA109" s="166">
        <f t="shared" si="249"/>
        <v>60</v>
      </c>
      <c r="AB109" s="167">
        <f t="shared" si="250"/>
        <v>1503.7217112353073</v>
      </c>
      <c r="AC109" s="169">
        <f t="shared" si="251"/>
        <v>2.7223230490018149E-2</v>
      </c>
      <c r="AD109" s="166">
        <f t="shared" si="252"/>
        <v>0</v>
      </c>
      <c r="AE109" s="168">
        <f t="shared" si="253"/>
        <v>0</v>
      </c>
      <c r="AF109" s="167">
        <f t="shared" si="254"/>
        <v>0</v>
      </c>
      <c r="AG109" s="166">
        <f t="shared" si="255"/>
        <v>0</v>
      </c>
      <c r="AH109" s="168">
        <f t="shared" si="256"/>
        <v>0</v>
      </c>
      <c r="AI109" s="365">
        <f t="shared" si="257"/>
        <v>0</v>
      </c>
      <c r="AJ109" s="830"/>
      <c r="AK109" s="85">
        <v>3234.6144910092844</v>
      </c>
      <c r="AL109" s="62">
        <v>3284.1205632667679</v>
      </c>
      <c r="AM109" s="62">
        <v>2952.2977339533713</v>
      </c>
      <c r="AN109" s="62">
        <v>2778.0350964123809</v>
      </c>
      <c r="AO109" s="62">
        <v>2615.1506453658276</v>
      </c>
      <c r="AP109" s="62">
        <v>2581.6515776874858</v>
      </c>
      <c r="AQ109" s="62">
        <v>2691.9746945465213</v>
      </c>
      <c r="AR109" s="62">
        <v>2655.7650767071927</v>
      </c>
      <c r="AS109" s="62">
        <v>2420.9273795230665</v>
      </c>
      <c r="AT109" s="62">
        <v>2491.9660976318137</v>
      </c>
      <c r="AU109" s="62">
        <v>1995.5006323051657</v>
      </c>
      <c r="AV109" s="62">
        <v>2134.3233167403605</v>
      </c>
      <c r="AW109" s="62">
        <v>1859.5434060716652</v>
      </c>
      <c r="AX109" s="62">
        <v>1962.8007318988784</v>
      </c>
      <c r="AY109" s="62">
        <v>1106.4400995990679</v>
      </c>
      <c r="AZ109" s="62">
        <v>1521.9825368442607</v>
      </c>
      <c r="BA109" s="62">
        <v>468.91957270122714</v>
      </c>
      <c r="BB109" s="62">
        <v>829.67107683561255</v>
      </c>
      <c r="BC109" s="62">
        <v>54.631406528298314</v>
      </c>
      <c r="BD109" s="86">
        <v>260.68416236104019</v>
      </c>
      <c r="BE109" s="258">
        <v>2.0000000000000002E-5</v>
      </c>
      <c r="BF109" s="43">
        <v>2.0000000000000002E-5</v>
      </c>
      <c r="BG109" s="53">
        <v>5.0000000000000002E-5</v>
      </c>
      <c r="BH109" s="53">
        <v>4.0000000000000003E-5</v>
      </c>
      <c r="BI109" s="53">
        <v>1.2518952302791728E-4</v>
      </c>
      <c r="BJ109" s="53">
        <v>1.2406223545552731E-4</v>
      </c>
      <c r="BK109" s="53">
        <v>3.4000000000000002E-4</v>
      </c>
      <c r="BL109" s="53">
        <v>1.8000000000000001E-4</v>
      </c>
      <c r="BM109" s="53">
        <v>8.9999999999999998E-4</v>
      </c>
      <c r="BN109" s="53">
        <v>5.0000000000000001E-4</v>
      </c>
      <c r="BO109" s="53">
        <v>3.8E-3</v>
      </c>
      <c r="BP109" s="53">
        <v>2E-3</v>
      </c>
      <c r="BQ109" s="53">
        <v>1.6199999999999999E-2</v>
      </c>
      <c r="BR109" s="53">
        <v>6.1999999999999998E-3</v>
      </c>
      <c r="BS109" s="53">
        <v>6.1100000000000002E-2</v>
      </c>
      <c r="BT109" s="53">
        <v>2.6800000000000001E-2</v>
      </c>
      <c r="BU109" s="53">
        <v>0.1421</v>
      </c>
      <c r="BV109" s="53">
        <v>5.4699999999999999E-2</v>
      </c>
      <c r="BW109" s="53">
        <v>0.27589999999999998</v>
      </c>
      <c r="BX109" s="54">
        <v>0.1051</v>
      </c>
      <c r="BY109" s="64">
        <f>+Fall_Hoy!B109</f>
        <v>0</v>
      </c>
      <c r="BZ109" s="61">
        <f>+Fall_Hoy!C109</f>
        <v>0</v>
      </c>
      <c r="CA109" s="61">
        <f>+Fall_Hoy!D109</f>
        <v>0</v>
      </c>
      <c r="CB109" s="61">
        <f>+Fall_Hoy!E109</f>
        <v>0</v>
      </c>
      <c r="CC109" s="61">
        <f>+Fall_Hoy!F109</f>
        <v>0</v>
      </c>
      <c r="CD109" s="61">
        <f>+Fall_Hoy!G109</f>
        <v>0</v>
      </c>
      <c r="CE109" s="61">
        <f>+Fall_Hoy!H109</f>
        <v>0</v>
      </c>
      <c r="CF109" s="61">
        <f>+Fall_Hoy!I109</f>
        <v>0</v>
      </c>
      <c r="CG109" s="61">
        <f>+Fall_Hoy!J109</f>
        <v>1</v>
      </c>
      <c r="CH109" s="61">
        <f>+Fall_Hoy!K109</f>
        <v>0</v>
      </c>
      <c r="CI109" s="61">
        <f>+Fall_Hoy!L109</f>
        <v>2</v>
      </c>
      <c r="CJ109" s="61">
        <f>+Fall_Hoy!M109</f>
        <v>1</v>
      </c>
      <c r="CK109" s="61">
        <f>+Fall_Hoy!N109</f>
        <v>13</v>
      </c>
      <c r="CL109" s="61">
        <f>+Fall_Hoy!O109</f>
        <v>2</v>
      </c>
      <c r="CM109" s="61">
        <f>+Fall_Hoy!P109</f>
        <v>7</v>
      </c>
      <c r="CN109" s="61">
        <f>+Fall_Hoy!Q109</f>
        <v>7</v>
      </c>
      <c r="CO109" s="61">
        <f>+Fall_Hoy!R109</f>
        <v>10</v>
      </c>
      <c r="CP109" s="61">
        <f>+Fall_Hoy!S109</f>
        <v>10</v>
      </c>
      <c r="CQ109" s="61">
        <f>+Fall_Hoy!T109</f>
        <v>1</v>
      </c>
      <c r="CR109" s="66">
        <f>+Fall_Hoy!U109</f>
        <v>5</v>
      </c>
      <c r="CS109" s="75">
        <f t="shared" si="258"/>
        <v>0.10354494998921787</v>
      </c>
      <c r="CT109" s="76">
        <f t="shared" si="258"/>
        <v>0.17161434085329019</v>
      </c>
      <c r="CU109" s="76">
        <f t="shared" si="259"/>
        <v>0.43154095418385879</v>
      </c>
      <c r="CV109" s="76">
        <f t="shared" si="259"/>
        <v>0.16434711884849112</v>
      </c>
      <c r="CW109" s="76">
        <f t="shared" si="229"/>
        <v>6.3476266766566564E-2</v>
      </c>
      <c r="CX109" s="76">
        <f t="shared" si="229"/>
        <v>8.2117975110297017E-2</v>
      </c>
      <c r="CY109" s="76">
        <f t="shared" si="229"/>
        <v>7.3923428924922596E-2</v>
      </c>
      <c r="CZ109" s="76">
        <f t="shared" si="229"/>
        <v>9.4887910911324883E-2</v>
      </c>
      <c r="DA109" s="76">
        <f t="shared" si="229"/>
        <v>0.45896094220306805</v>
      </c>
      <c r="DB109" s="76">
        <f t="shared" si="229"/>
        <v>8.7882415498397801E-2</v>
      </c>
      <c r="DC109" s="76">
        <f t="shared" si="229"/>
        <v>0.26375125166745444</v>
      </c>
      <c r="DD109" s="76">
        <f t="shared" si="229"/>
        <v>0.23426628762301285</v>
      </c>
      <c r="DE109" s="76">
        <f t="shared" si="229"/>
        <v>0.43154095418385879</v>
      </c>
      <c r="DF109" s="76">
        <f t="shared" si="229"/>
        <v>0.16434711884849112</v>
      </c>
      <c r="DG109" s="76">
        <f t="shared" si="229"/>
        <v>0.10354494998921787</v>
      </c>
      <c r="DH109" s="76">
        <f t="shared" si="229"/>
        <v>0.17161434085329019</v>
      </c>
      <c r="DI109" s="76">
        <f t="shared" si="229"/>
        <v>0.15007472682688791</v>
      </c>
      <c r="DJ109" s="76">
        <f t="shared" si="229"/>
        <v>0.22034678753320866</v>
      </c>
      <c r="DK109" s="76">
        <f t="shared" si="229"/>
        <v>6.6344651572320265E-2</v>
      </c>
      <c r="DL109" s="316">
        <f t="shared" si="229"/>
        <v>0.18249570232816972</v>
      </c>
      <c r="DM109" s="85">
        <f>+'Cas_-14'!B108</f>
        <v>9</v>
      </c>
      <c r="DN109" s="62">
        <f>+'Cas_-14'!C108</f>
        <v>7</v>
      </c>
      <c r="DO109" s="62">
        <f>+'Cas_-14'!D108</f>
        <v>45</v>
      </c>
      <c r="DP109" s="62">
        <f>+'Cas_-14'!E108</f>
        <v>67</v>
      </c>
      <c r="DQ109" s="62">
        <f>+'Cas_-14'!F108</f>
        <v>166</v>
      </c>
      <c r="DR109" s="62">
        <f>+'Cas_-14'!G108</f>
        <v>212</v>
      </c>
      <c r="DS109" s="62">
        <f>+'Cas_-14'!H108</f>
        <v>199</v>
      </c>
      <c r="DT109" s="62">
        <f>+'Cas_-14'!I108</f>
        <v>252</v>
      </c>
      <c r="DU109" s="62">
        <f>+'Cas_-14'!J108</f>
        <v>166</v>
      </c>
      <c r="DV109" s="62">
        <f>+'Cas_-14'!K108</f>
        <v>219</v>
      </c>
      <c r="DW109" s="62">
        <f>+'Cas_-14'!L108</f>
        <v>133</v>
      </c>
      <c r="DX109" s="62">
        <f>+'Cas_-14'!M108</f>
        <v>146</v>
      </c>
      <c r="DY109" s="62">
        <f>+'Cas_-14'!N108</f>
        <v>117</v>
      </c>
      <c r="DZ109" s="62">
        <f>+'Cas_-14'!O108</f>
        <v>98</v>
      </c>
      <c r="EA109" s="62">
        <f>+'Cas_-14'!P108</f>
        <v>69</v>
      </c>
      <c r="EB109" s="62">
        <f>+'Cas_-14'!Q108</f>
        <v>73</v>
      </c>
      <c r="EC109" s="62">
        <f>+'Cas_-14'!R108</f>
        <v>34</v>
      </c>
      <c r="ED109" s="62">
        <f>+'Cas_-14'!S108</f>
        <v>34</v>
      </c>
      <c r="EE109" s="62">
        <f>+'Cas_-14'!T108</f>
        <v>3</v>
      </c>
      <c r="EF109" s="86">
        <f>+'Cas_-14'!U108</f>
        <v>20</v>
      </c>
      <c r="EG109" s="201">
        <f t="shared" si="271"/>
        <v>2.78240267117327E-3</v>
      </c>
      <c r="EH109" s="91">
        <f t="shared" si="271"/>
        <v>2.131468642867662E-3</v>
      </c>
      <c r="EI109" s="91">
        <f t="shared" si="271"/>
        <v>1.5242365118690543E-2</v>
      </c>
      <c r="EJ109" s="91">
        <f t="shared" si="271"/>
        <v>2.4117765857791126E-2</v>
      </c>
      <c r="EK109" s="91">
        <f t="shared" si="271"/>
        <v>6.3476266766566564E-2</v>
      </c>
      <c r="EL109" s="91">
        <f t="shared" si="271"/>
        <v>8.2117975110297017E-2</v>
      </c>
      <c r="EM109" s="91">
        <f t="shared" si="271"/>
        <v>7.3923428924922596E-2</v>
      </c>
      <c r="EN109" s="91">
        <f t="shared" si="271"/>
        <v>9.4887910911324883E-2</v>
      </c>
      <c r="EO109" s="91">
        <f t="shared" si="269"/>
        <v>6.856876476513836E-2</v>
      </c>
      <c r="EP109" s="91">
        <f t="shared" si="269"/>
        <v>8.7882415498397801E-2</v>
      </c>
      <c r="EQ109" s="91">
        <f t="shared" si="269"/>
        <v>6.6649941296365742E-2</v>
      </c>
      <c r="ER109" s="91">
        <f t="shared" si="269"/>
        <v>6.8405755985919747E-2</v>
      </c>
      <c r="ES109" s="91">
        <f t="shared" si="269"/>
        <v>6.2918671120006611E-2</v>
      </c>
      <c r="ET109" s="91">
        <f t="shared" si="232"/>
        <v>4.9928654706171603E-2</v>
      </c>
      <c r="EU109" s="91">
        <f t="shared" si="232"/>
        <v>6.2362164951363382E-2</v>
      </c>
      <c r="EV109" s="91">
        <f t="shared" si="232"/>
        <v>4.7963756635053846E-2</v>
      </c>
      <c r="EW109" s="91">
        <f t="shared" si="230"/>
        <v>7.2507103519142621E-2</v>
      </c>
      <c r="EX109" s="91">
        <f t="shared" si="230"/>
        <v>4.098009554542615E-2</v>
      </c>
      <c r="EY109" s="91">
        <f t="shared" si="230"/>
        <v>5.4913468106409478E-2</v>
      </c>
      <c r="EZ109" s="100">
        <f t="shared" si="230"/>
        <v>7.672119325876256E-2</v>
      </c>
      <c r="FA109" s="119">
        <f t="shared" si="268"/>
        <v>1.660380938826822</v>
      </c>
      <c r="FB109" s="120">
        <f t="shared" si="268"/>
        <v>3.5780004089143325</v>
      </c>
      <c r="FC109" s="120">
        <f t="shared" si="219"/>
        <v>6.8587105624142666</v>
      </c>
      <c r="FD109" s="120">
        <f t="shared" si="219"/>
        <v>3.2916392363396971</v>
      </c>
      <c r="FE109" s="120">
        <f t="shared" si="270"/>
        <v>1</v>
      </c>
      <c r="FF109" s="120">
        <f t="shared" si="270"/>
        <v>1</v>
      </c>
      <c r="FG109" s="120">
        <f t="shared" si="270"/>
        <v>1</v>
      </c>
      <c r="FH109" s="120">
        <f t="shared" si="270"/>
        <v>1</v>
      </c>
      <c r="FI109" s="120">
        <f t="shared" si="270"/>
        <v>6.693440428380188</v>
      </c>
      <c r="FJ109" s="120">
        <f t="shared" si="270"/>
        <v>1</v>
      </c>
      <c r="FK109" s="120">
        <f t="shared" si="270"/>
        <v>3.9572615749901066</v>
      </c>
      <c r="FL109" s="120">
        <f t="shared" si="270"/>
        <v>3.4246575342465757</v>
      </c>
      <c r="FM109" s="120">
        <f t="shared" si="270"/>
        <v>6.8587105624142666</v>
      </c>
      <c r="FN109" s="120">
        <f t="shared" si="270"/>
        <v>3.2916392363396971</v>
      </c>
      <c r="FO109" s="120">
        <f t="shared" si="270"/>
        <v>1.660380938826822</v>
      </c>
      <c r="FP109" s="120">
        <f t="shared" si="270"/>
        <v>3.5780004089143325</v>
      </c>
      <c r="FQ109" s="120">
        <f t="shared" si="270"/>
        <v>2.0697934346152254</v>
      </c>
      <c r="FR109" s="120">
        <f t="shared" si="270"/>
        <v>5.3769222497042692</v>
      </c>
      <c r="FS109" s="120">
        <f t="shared" si="234"/>
        <v>1.2081672103419114</v>
      </c>
      <c r="FT109" s="321">
        <f t="shared" si="234"/>
        <v>2.3786869647954325</v>
      </c>
      <c r="FU109" s="85">
        <f>+Cas_Hoy!B108</f>
        <v>10</v>
      </c>
      <c r="FV109" s="62">
        <f>+Cas_Hoy!C108</f>
        <v>7</v>
      </c>
      <c r="FW109" s="62">
        <f>+Cas_Hoy!D108</f>
        <v>49</v>
      </c>
      <c r="FX109" s="62">
        <f>+Cas_Hoy!E108</f>
        <v>72</v>
      </c>
      <c r="FY109" s="62">
        <f>+Cas_Hoy!F108</f>
        <v>179</v>
      </c>
      <c r="FZ109" s="62">
        <f>+Cas_Hoy!G108</f>
        <v>226</v>
      </c>
      <c r="GA109" s="62">
        <f>+Cas_Hoy!H108</f>
        <v>211</v>
      </c>
      <c r="GB109" s="62">
        <f>+Cas_Hoy!I108</f>
        <v>264</v>
      </c>
      <c r="GC109" s="62">
        <f>+Cas_Hoy!J108</f>
        <v>175</v>
      </c>
      <c r="GD109" s="62">
        <f>+Cas_Hoy!K108</f>
        <v>228</v>
      </c>
      <c r="GE109" s="62">
        <f>+Cas_Hoy!L108</f>
        <v>139</v>
      </c>
      <c r="GF109" s="62">
        <f>+Cas_Hoy!M108</f>
        <v>151</v>
      </c>
      <c r="GG109" s="62">
        <f>+Cas_Hoy!N108</f>
        <v>124</v>
      </c>
      <c r="GH109" s="62">
        <f>+Cas_Hoy!O108</f>
        <v>104</v>
      </c>
      <c r="GI109" s="62">
        <f>+Cas_Hoy!P108</f>
        <v>75</v>
      </c>
      <c r="GJ109" s="62">
        <f>+Cas_Hoy!Q108</f>
        <v>73</v>
      </c>
      <c r="GK109" s="62">
        <f>+Cas_Hoy!R108</f>
        <v>35</v>
      </c>
      <c r="GL109" s="62">
        <f>+Cas_Hoy!S108</f>
        <v>35</v>
      </c>
      <c r="GM109" s="62">
        <f>+Cas_Hoy!T108</f>
        <v>3</v>
      </c>
      <c r="GN109" s="590">
        <f>+Cas_Hoy!U108</f>
        <v>20</v>
      </c>
      <c r="GO109" s="543">
        <f t="shared" si="220"/>
        <v>0.11254885868393245</v>
      </c>
      <c r="GP109" s="112">
        <f t="shared" si="220"/>
        <v>0.17161434085329022</v>
      </c>
      <c r="GQ109" s="112">
        <f t="shared" si="221"/>
        <v>0.45735964375041444</v>
      </c>
      <c r="GR109" s="112">
        <f t="shared" si="221"/>
        <v>0.17440918734941913</v>
      </c>
      <c r="GS109" s="323">
        <f t="shared" si="273"/>
        <v>6.844729970611696E-2</v>
      </c>
      <c r="GT109" s="323">
        <f t="shared" si="273"/>
        <v>8.754086025909022E-2</v>
      </c>
      <c r="GU109" s="323">
        <f t="shared" si="273"/>
        <v>7.8381123131450597E-2</v>
      </c>
      <c r="GV109" s="323">
        <f t="shared" si="272"/>
        <v>9.9406382859483208E-2</v>
      </c>
      <c r="GW109" s="323">
        <f t="shared" si="272"/>
        <v>0.48384436678034287</v>
      </c>
      <c r="GX109" s="323">
        <f t="shared" si="272"/>
        <v>9.1494021614770313E-2</v>
      </c>
      <c r="GY109" s="323">
        <f t="shared" si="272"/>
        <v>0.27564980437425685</v>
      </c>
      <c r="GZ109" s="323">
        <f t="shared" si="272"/>
        <v>0.24228910569229409</v>
      </c>
      <c r="HA109" s="323">
        <f t="shared" si="272"/>
        <v>0.45735964375041444</v>
      </c>
      <c r="HB109" s="323">
        <f t="shared" si="225"/>
        <v>0.17440918734941913</v>
      </c>
      <c r="HC109" s="323">
        <f t="shared" si="222"/>
        <v>0.11254885868393245</v>
      </c>
      <c r="HD109" s="323">
        <f t="shared" si="222"/>
        <v>0.17161434085329022</v>
      </c>
      <c r="HE109" s="323">
        <f t="shared" si="222"/>
        <v>0.15448868938061991</v>
      </c>
      <c r="HF109" s="323">
        <f t="shared" si="222"/>
        <v>0.22682757540183243</v>
      </c>
      <c r="HG109" s="323">
        <f t="shared" si="222"/>
        <v>6.6344651572320265E-2</v>
      </c>
      <c r="HH109" s="327">
        <f t="shared" si="222"/>
        <v>0.1824957023281697</v>
      </c>
      <c r="HI109" s="241">
        <f>+CyF_Tot!B108</f>
        <v>0</v>
      </c>
      <c r="HJ109" s="149">
        <f>+CyF_Tot!C108</f>
        <v>2093</v>
      </c>
      <c r="HK109" s="149">
        <f>+CyF_Tot!D108</f>
        <v>2162</v>
      </c>
      <c r="HL109" s="149">
        <f>+CyF_Tot!E108</f>
        <v>2204</v>
      </c>
      <c r="HM109" s="149">
        <f>+CyF_Tot!F108</f>
        <v>0</v>
      </c>
      <c r="HN109" s="149">
        <f>+CyF_Tot!G108</f>
        <v>60</v>
      </c>
      <c r="HO109" s="149">
        <f>+CyF_Tot!H108</f>
        <v>60</v>
      </c>
      <c r="HP109" s="557">
        <f>+CyF_Tot!I108</f>
        <v>60</v>
      </c>
      <c r="HQ109" s="93">
        <f t="shared" si="226"/>
        <v>8.1066000626783402E-2</v>
      </c>
      <c r="HR109" s="90">
        <f t="shared" si="226"/>
        <v>8.2306723221642758E-2</v>
      </c>
      <c r="HS109" s="90">
        <f t="shared" si="226"/>
        <v>7.399057000960807E-2</v>
      </c>
      <c r="HT109" s="90">
        <f t="shared" si="226"/>
        <v>6.9623194817482789E-2</v>
      </c>
      <c r="HU109" s="90">
        <f t="shared" si="226"/>
        <v>6.5540980059793683E-2</v>
      </c>
      <c r="HV109" s="90">
        <f t="shared" si="226"/>
        <v>6.4701425470225948E-2</v>
      </c>
      <c r="HW109" s="90">
        <f t="shared" si="226"/>
        <v>6.7466346571427319E-2</v>
      </c>
      <c r="HX109" s="90">
        <f t="shared" si="226"/>
        <v>6.6558860096418454E-2</v>
      </c>
      <c r="HY109" s="90">
        <f t="shared" si="226"/>
        <v>6.0673351031880568E-2</v>
      </c>
      <c r="HZ109" s="90">
        <f t="shared" si="226"/>
        <v>6.245372541118803E-2</v>
      </c>
      <c r="IA109" s="90">
        <f t="shared" si="226"/>
        <v>5.0011293759684362E-2</v>
      </c>
      <c r="IB109" s="90">
        <f t="shared" si="226"/>
        <v>5.3490471836303864E-2</v>
      </c>
      <c r="IC109" s="90">
        <f t="shared" si="226"/>
        <v>4.6603929878240274E-2</v>
      </c>
      <c r="ID109" s="90">
        <f t="shared" si="226"/>
        <v>4.9191767923081588E-2</v>
      </c>
      <c r="IE109" s="90">
        <f t="shared" si="260"/>
        <v>2.7729633332474572E-2</v>
      </c>
      <c r="IF109" s="90">
        <f t="shared" si="260"/>
        <v>3.8143969746228433E-2</v>
      </c>
      <c r="IG109" s="90">
        <f t="shared" si="260"/>
        <v>1.1752075704900307E-2</v>
      </c>
      <c r="IH109" s="90">
        <f t="shared" si="260"/>
        <v>2.0793240190361457E-2</v>
      </c>
      <c r="II109" s="90">
        <f t="shared" si="260"/>
        <v>1.3691738685320748E-3</v>
      </c>
      <c r="IJ109" s="673">
        <f t="shared" si="260"/>
        <v>6.5332739119581011E-3</v>
      </c>
      <c r="IK109" s="686"/>
      <c r="IL109" s="687"/>
      <c r="IM109" s="687"/>
      <c r="IN109" s="687"/>
      <c r="IO109" s="687"/>
      <c r="IP109" s="687"/>
      <c r="IQ109" s="687"/>
      <c r="IR109" s="687"/>
      <c r="IS109" s="687"/>
      <c r="IT109" s="687"/>
      <c r="IU109" s="687"/>
      <c r="IV109" s="687"/>
      <c r="IW109" s="687"/>
      <c r="IX109" s="687"/>
      <c r="IY109" s="687"/>
      <c r="IZ109" s="687"/>
      <c r="JA109" s="687"/>
      <c r="JB109" s="687"/>
      <c r="JC109" s="687"/>
      <c r="JD109" s="688"/>
      <c r="JF109" s="624">
        <f t="shared" si="261"/>
        <v>0</v>
      </c>
      <c r="JG109" s="625">
        <f t="shared" si="261"/>
        <v>0</v>
      </c>
      <c r="JH109" s="625">
        <f t="shared" si="261"/>
        <v>0</v>
      </c>
      <c r="JI109" s="625">
        <f t="shared" si="261"/>
        <v>0</v>
      </c>
      <c r="JJ109" s="625">
        <f t="shared" si="261"/>
        <v>0</v>
      </c>
      <c r="JK109" s="625">
        <f t="shared" si="261"/>
        <v>0</v>
      </c>
      <c r="JL109" s="625">
        <f t="shared" si="261"/>
        <v>0</v>
      </c>
      <c r="JM109" s="625">
        <f t="shared" si="261"/>
        <v>0</v>
      </c>
      <c r="JN109" s="625">
        <f t="shared" si="261"/>
        <v>413.06484798276125</v>
      </c>
      <c r="JO109" s="625">
        <f t="shared" si="261"/>
        <v>0</v>
      </c>
      <c r="JP109" s="625">
        <f t="shared" si="261"/>
        <v>1002.2547563363269</v>
      </c>
      <c r="JQ109" s="625">
        <f t="shared" si="261"/>
        <v>468.53257524602566</v>
      </c>
      <c r="JR109" s="625">
        <f t="shared" si="261"/>
        <v>6990.9634577785118</v>
      </c>
      <c r="JS109" s="625">
        <f t="shared" si="261"/>
        <v>1018.9521368606449</v>
      </c>
      <c r="JT109" s="625">
        <f t="shared" si="261"/>
        <v>6326.5964443412122</v>
      </c>
      <c r="JU109" s="625">
        <f t="shared" si="228"/>
        <v>4599.2643348681777</v>
      </c>
      <c r="JV109" s="625">
        <f t="shared" si="209"/>
        <v>21325.618682100772</v>
      </c>
      <c r="JW109" s="625">
        <f t="shared" si="209"/>
        <v>12052.969278066514</v>
      </c>
      <c r="JX109" s="625">
        <f t="shared" si="209"/>
        <v>18304.489368803159</v>
      </c>
      <c r="JY109" s="626">
        <f t="shared" si="209"/>
        <v>19180.298314690637</v>
      </c>
      <c r="JZ109" s="642">
        <f t="shared" si="210"/>
        <v>0</v>
      </c>
      <c r="KA109" s="625">
        <f t="shared" si="210"/>
        <v>0</v>
      </c>
      <c r="KB109" s="625">
        <f t="shared" si="211"/>
        <v>422.03574050603891</v>
      </c>
      <c r="KC109" s="625">
        <f t="shared" si="211"/>
        <v>137.32388314657848</v>
      </c>
      <c r="KD109" s="625">
        <f t="shared" si="212"/>
        <v>8883.7064468460394</v>
      </c>
      <c r="KE109" s="645">
        <f t="shared" si="212"/>
        <v>5245.7428246926065</v>
      </c>
      <c r="KF109" s="624">
        <f t="shared" si="262"/>
        <v>0</v>
      </c>
      <c r="KG109" s="625">
        <f t="shared" si="263"/>
        <v>277.961981687952</v>
      </c>
      <c r="KH109" s="626">
        <f t="shared" si="264"/>
        <v>6819.8673459952934</v>
      </c>
    </row>
    <row r="110" spans="1:294" s="649" customFormat="1" ht="14.4">
      <c r="A110" s="511" t="s">
        <v>120</v>
      </c>
      <c r="B110" s="539">
        <v>648312</v>
      </c>
      <c r="C110" s="527">
        <f t="shared" si="265"/>
        <v>46415</v>
      </c>
      <c r="D110" s="518">
        <f t="shared" si="266"/>
        <v>824</v>
      </c>
      <c r="E110" s="496">
        <f t="shared" si="217"/>
        <v>6.4755299671702812E-3</v>
      </c>
      <c r="F110" s="209">
        <f t="shared" si="236"/>
        <v>6.3745542269771346E-2</v>
      </c>
      <c r="G110" s="28">
        <f t="shared" si="162"/>
        <v>3.0790590223140777</v>
      </c>
      <c r="H110" s="27">
        <f t="shared" si="237"/>
        <v>0.19627628705804287</v>
      </c>
      <c r="I110" s="34">
        <f t="shared" si="238"/>
        <v>0.22044096749822298</v>
      </c>
      <c r="J110" s="340">
        <f t="shared" si="239"/>
        <v>0.39591326955347528</v>
      </c>
      <c r="K110" s="582">
        <f t="shared" si="267"/>
        <v>3.2102813328857174E-3</v>
      </c>
      <c r="L110" s="341">
        <f t="shared" si="218"/>
        <v>6.2108385222917866</v>
      </c>
      <c r="M110" s="342">
        <f t="shared" si="240"/>
        <v>0.44427318400905991</v>
      </c>
      <c r="N110" s="826"/>
      <c r="O110" s="366" t="s">
        <v>230</v>
      </c>
      <c r="P110" s="21" t="s">
        <v>231</v>
      </c>
      <c r="Q110" s="21" t="s">
        <v>235</v>
      </c>
      <c r="R110" s="21" t="s">
        <v>233</v>
      </c>
      <c r="S110" s="170">
        <f t="shared" si="241"/>
        <v>46415</v>
      </c>
      <c r="T110" s="171">
        <f t="shared" si="242"/>
        <v>7159.3615419736179</v>
      </c>
      <c r="U110" s="170">
        <f t="shared" si="243"/>
        <v>2150</v>
      </c>
      <c r="V110" s="172">
        <f t="shared" si="244"/>
        <v>4.8571105839828307E-2</v>
      </c>
      <c r="W110" s="171">
        <f t="shared" si="245"/>
        <v>331.63044953664286</v>
      </c>
      <c r="X110" s="170">
        <f t="shared" si="246"/>
        <v>5088</v>
      </c>
      <c r="Y110" s="172">
        <f t="shared" si="247"/>
        <v>0.12311563868657294</v>
      </c>
      <c r="Z110" s="171">
        <f t="shared" si="248"/>
        <v>784.80731499648323</v>
      </c>
      <c r="AA110" s="170">
        <f t="shared" si="249"/>
        <v>824</v>
      </c>
      <c r="AB110" s="171">
        <f t="shared" si="250"/>
        <v>1270.9929786892731</v>
      </c>
      <c r="AC110" s="173">
        <f t="shared" si="251"/>
        <v>1.7752881611547991E-2</v>
      </c>
      <c r="AD110" s="170">
        <f t="shared" si="252"/>
        <v>8</v>
      </c>
      <c r="AE110" s="172">
        <f t="shared" si="253"/>
        <v>9.8039215686274508E-3</v>
      </c>
      <c r="AF110" s="171">
        <f t="shared" si="254"/>
        <v>12.339737657177409</v>
      </c>
      <c r="AG110" s="170">
        <f t="shared" si="255"/>
        <v>41</v>
      </c>
      <c r="AH110" s="172">
        <f t="shared" si="256"/>
        <v>5.2362707535121331E-2</v>
      </c>
      <c r="AI110" s="367">
        <f t="shared" si="257"/>
        <v>63.241155493034221</v>
      </c>
      <c r="AJ110" s="830"/>
      <c r="AK110" s="85">
        <v>52553.400351090953</v>
      </c>
      <c r="AL110" s="62">
        <v>49255.786067949681</v>
      </c>
      <c r="AM110" s="62">
        <v>48659.748391271387</v>
      </c>
      <c r="AN110" s="62">
        <v>45869.757886482592</v>
      </c>
      <c r="AO110" s="62">
        <v>49960.465771988442</v>
      </c>
      <c r="AP110" s="62">
        <v>49061.10359046665</v>
      </c>
      <c r="AQ110" s="62">
        <v>46909.041086537225</v>
      </c>
      <c r="AR110" s="62">
        <v>46905.255819383005</v>
      </c>
      <c r="AS110" s="62">
        <v>39941.327886166066</v>
      </c>
      <c r="AT110" s="62">
        <v>42429.646988007065</v>
      </c>
      <c r="AU110" s="62">
        <v>31404.121106302853</v>
      </c>
      <c r="AV110" s="62">
        <v>34876.826893630183</v>
      </c>
      <c r="AW110" s="62">
        <v>24121.647627033526</v>
      </c>
      <c r="AX110" s="62">
        <v>29850.467388425983</v>
      </c>
      <c r="AY110" s="62">
        <v>15306.140866070997</v>
      </c>
      <c r="AZ110" s="62">
        <v>21615.65711402709</v>
      </c>
      <c r="BA110" s="62">
        <v>5882.7138097092693</v>
      </c>
      <c r="BB110" s="62">
        <v>10644.939363287565</v>
      </c>
      <c r="BC110" s="62">
        <v>458.3932838734496</v>
      </c>
      <c r="BD110" s="86">
        <v>2605.5602612385683</v>
      </c>
      <c r="BE110" s="258">
        <v>2.0000000000000002E-5</v>
      </c>
      <c r="BF110" s="43">
        <v>2.0000000000000002E-5</v>
      </c>
      <c r="BG110" s="53">
        <v>5.0000000000000002E-5</v>
      </c>
      <c r="BH110" s="53">
        <v>4.0000000000000003E-5</v>
      </c>
      <c r="BI110" s="53">
        <v>1.2518952302791728E-4</v>
      </c>
      <c r="BJ110" s="53">
        <v>1.2406223545552731E-4</v>
      </c>
      <c r="BK110" s="53">
        <v>3.4000000000000002E-4</v>
      </c>
      <c r="BL110" s="53">
        <v>1.8000000000000001E-4</v>
      </c>
      <c r="BM110" s="53">
        <v>8.9999999999999998E-4</v>
      </c>
      <c r="BN110" s="53">
        <v>5.0000000000000001E-4</v>
      </c>
      <c r="BO110" s="53">
        <v>3.8E-3</v>
      </c>
      <c r="BP110" s="53">
        <v>2E-3</v>
      </c>
      <c r="BQ110" s="53">
        <v>1.6199999999999999E-2</v>
      </c>
      <c r="BR110" s="53">
        <v>6.1999999999999998E-3</v>
      </c>
      <c r="BS110" s="53">
        <v>6.1100000000000002E-2</v>
      </c>
      <c r="BT110" s="53">
        <v>2.6800000000000001E-2</v>
      </c>
      <c r="BU110" s="53">
        <v>0.1421</v>
      </c>
      <c r="BV110" s="53">
        <v>5.4699999999999999E-2</v>
      </c>
      <c r="BW110" s="53">
        <v>0.27589999999999998</v>
      </c>
      <c r="BX110" s="54">
        <v>0.1051</v>
      </c>
      <c r="BY110" s="64">
        <f>+Fall_Hoy!B110</f>
        <v>0</v>
      </c>
      <c r="BZ110" s="61">
        <f>+Fall_Hoy!C110</f>
        <v>0</v>
      </c>
      <c r="CA110" s="61">
        <f>+Fall_Hoy!D110</f>
        <v>1</v>
      </c>
      <c r="CB110" s="61">
        <f>+Fall_Hoy!E110</f>
        <v>2</v>
      </c>
      <c r="CC110" s="61">
        <f>+Fall_Hoy!F110</f>
        <v>4</v>
      </c>
      <c r="CD110" s="61">
        <f>+Fall_Hoy!G110</f>
        <v>2</v>
      </c>
      <c r="CE110" s="61">
        <f>+Fall_Hoy!H110</f>
        <v>8</v>
      </c>
      <c r="CF110" s="61">
        <f>+Fall_Hoy!I110</f>
        <v>10</v>
      </c>
      <c r="CG110" s="61">
        <f>+Fall_Hoy!J110</f>
        <v>19</v>
      </c>
      <c r="CH110" s="61">
        <f>+Fall_Hoy!K110</f>
        <v>18</v>
      </c>
      <c r="CI110" s="61">
        <f>+Fall_Hoy!L110</f>
        <v>54</v>
      </c>
      <c r="CJ110" s="61">
        <f>+Fall_Hoy!M110</f>
        <v>35</v>
      </c>
      <c r="CK110" s="61">
        <f>+Fall_Hoy!N110</f>
        <v>91</v>
      </c>
      <c r="CL110" s="61">
        <f>+Fall_Hoy!O110</f>
        <v>69</v>
      </c>
      <c r="CM110" s="61">
        <f>+Fall_Hoy!P110</f>
        <v>149</v>
      </c>
      <c r="CN110" s="61">
        <f>+Fall_Hoy!Q110</f>
        <v>88</v>
      </c>
      <c r="CO110" s="61">
        <f>+Fall_Hoy!R110</f>
        <v>80</v>
      </c>
      <c r="CP110" s="61">
        <f>+Fall_Hoy!S110</f>
        <v>102</v>
      </c>
      <c r="CQ110" s="61">
        <f>+Fall_Hoy!T110</f>
        <v>21</v>
      </c>
      <c r="CR110" s="66">
        <f>+Fall_Hoy!U110</f>
        <v>48</v>
      </c>
      <c r="CS110" s="75">
        <f t="shared" si="258"/>
        <v>0.15932332166028426</v>
      </c>
      <c r="CT110" s="76">
        <f t="shared" si="258"/>
        <v>0.15190757663441179</v>
      </c>
      <c r="CU110" s="76">
        <f t="shared" si="259"/>
        <v>0.23287314521259742</v>
      </c>
      <c r="CV110" s="76">
        <f t="shared" si="259"/>
        <v>0.3728260637680873</v>
      </c>
      <c r="CW110" s="76">
        <f t="shared" si="229"/>
        <v>0.63953678297110628</v>
      </c>
      <c r="CX110" s="76">
        <f t="shared" si="229"/>
        <v>0.32858904502105707</v>
      </c>
      <c r="CY110" s="76">
        <f t="shared" si="229"/>
        <v>0.50159651998213117</v>
      </c>
      <c r="CZ110" s="76">
        <f t="shared" si="229"/>
        <v>0.7</v>
      </c>
      <c r="DA110" s="76">
        <f t="shared" si="229"/>
        <v>0.52855306091170495</v>
      </c>
      <c r="DB110" s="76">
        <f t="shared" si="229"/>
        <v>0.7</v>
      </c>
      <c r="DC110" s="76">
        <f t="shared" si="229"/>
        <v>0.45250514312076706</v>
      </c>
      <c r="DD110" s="76">
        <f t="shared" si="229"/>
        <v>0.50176583017063858</v>
      </c>
      <c r="DE110" s="76">
        <f t="shared" si="229"/>
        <v>0.23287314521259742</v>
      </c>
      <c r="DF110" s="76">
        <f t="shared" si="229"/>
        <v>0.3728260637680873</v>
      </c>
      <c r="DG110" s="76">
        <f t="shared" si="229"/>
        <v>0.15932332166028426</v>
      </c>
      <c r="DH110" s="76">
        <f t="shared" si="229"/>
        <v>0.15190757663441179</v>
      </c>
      <c r="DI110" s="76">
        <f t="shared" si="229"/>
        <v>9.5701377361950002E-2</v>
      </c>
      <c r="DJ110" s="76">
        <f t="shared" si="229"/>
        <v>0.17517400264660077</v>
      </c>
      <c r="DK110" s="76">
        <f t="shared" si="229"/>
        <v>0.16604635567163686</v>
      </c>
      <c r="DL110" s="316">
        <f t="shared" si="229"/>
        <v>0.17528203205848109</v>
      </c>
      <c r="DM110" s="85">
        <f>+'Cas_-14'!B109</f>
        <v>540</v>
      </c>
      <c r="DN110" s="62">
        <f>+'Cas_-14'!C109</f>
        <v>442</v>
      </c>
      <c r="DO110" s="62">
        <f>+'Cas_-14'!D109</f>
        <v>1264</v>
      </c>
      <c r="DP110" s="62">
        <f>+'Cas_-14'!E109</f>
        <v>1215</v>
      </c>
      <c r="DQ110" s="62">
        <f>+'Cas_-14'!F109</f>
        <v>4172</v>
      </c>
      <c r="DR110" s="62">
        <f>+'Cas_-14'!G109</f>
        <v>3940</v>
      </c>
      <c r="DS110" s="62">
        <f>+'Cas_-14'!H109</f>
        <v>5143</v>
      </c>
      <c r="DT110" s="62">
        <f>+'Cas_-14'!I109</f>
        <v>4496</v>
      </c>
      <c r="DU110" s="62">
        <f>+'Cas_-14'!J109</f>
        <v>4292</v>
      </c>
      <c r="DV110" s="62">
        <f>+'Cas_-14'!K109</f>
        <v>3918</v>
      </c>
      <c r="DW110" s="62">
        <f>+'Cas_-14'!L109</f>
        <v>2889</v>
      </c>
      <c r="DX110" s="62">
        <f>+'Cas_-14'!M109</f>
        <v>2777</v>
      </c>
      <c r="DY110" s="62">
        <f>+'Cas_-14'!N109</f>
        <v>1592</v>
      </c>
      <c r="DZ110" s="62">
        <f>+'Cas_-14'!O109</f>
        <v>1494</v>
      </c>
      <c r="EA110" s="62">
        <f>+'Cas_-14'!P109</f>
        <v>834</v>
      </c>
      <c r="EB110" s="62">
        <f>+'Cas_-14'!Q109</f>
        <v>776</v>
      </c>
      <c r="EC110" s="62">
        <f>+'Cas_-14'!R109</f>
        <v>255</v>
      </c>
      <c r="ED110" s="62">
        <f>+'Cas_-14'!S109</f>
        <v>477</v>
      </c>
      <c r="EE110" s="62">
        <f>+'Cas_-14'!T109</f>
        <v>49</v>
      </c>
      <c r="EF110" s="86">
        <f>+'Cas_-14'!U109</f>
        <v>182</v>
      </c>
      <c r="EG110" s="201">
        <f t="shared" si="271"/>
        <v>1.027526280682978E-2</v>
      </c>
      <c r="EH110" s="90">
        <f t="shared" si="271"/>
        <v>8.9735650424957007E-3</v>
      </c>
      <c r="EI110" s="90">
        <f t="shared" si="271"/>
        <v>2.5976295434908928E-2</v>
      </c>
      <c r="EJ110" s="90">
        <f t="shared" si="271"/>
        <v>2.6488040399228915E-2</v>
      </c>
      <c r="EK110" s="90">
        <f t="shared" si="271"/>
        <v>8.3506026926176771E-2</v>
      </c>
      <c r="EL110" s="90">
        <f t="shared" si="271"/>
        <v>8.0308018198873218E-2</v>
      </c>
      <c r="EM110" s="90">
        <f t="shared" si="271"/>
        <v>0.10963771334639429</v>
      </c>
      <c r="EN110" s="90">
        <f t="shared" si="271"/>
        <v>9.5852797761356301E-2</v>
      </c>
      <c r="EO110" s="90">
        <f t="shared" si="269"/>
        <v>0.10745761914156493</v>
      </c>
      <c r="EP110" s="90">
        <f t="shared" si="269"/>
        <v>9.2341093507269587E-2</v>
      </c>
      <c r="EQ110" s="90">
        <f t="shared" si="269"/>
        <v>9.1994295596451947E-2</v>
      </c>
      <c r="ER110" s="90">
        <f t="shared" si="269"/>
        <v>7.9623069164792185E-2</v>
      </c>
      <c r="ES110" s="90">
        <f t="shared" si="269"/>
        <v>6.5998808398801886E-2</v>
      </c>
      <c r="ET110" s="90">
        <f t="shared" si="232"/>
        <v>5.0049467586536799E-2</v>
      </c>
      <c r="EU110" s="90">
        <f t="shared" si="232"/>
        <v>5.4487934437394428E-2</v>
      </c>
      <c r="EV110" s="90">
        <f t="shared" si="232"/>
        <v>3.5899903292619717E-2</v>
      </c>
      <c r="EW110" s="90">
        <f t="shared" si="230"/>
        <v>4.3347340742486744E-2</v>
      </c>
      <c r="EX110" s="90">
        <f t="shared" si="230"/>
        <v>4.4810025094655315E-2</v>
      </c>
      <c r="EY110" s="90">
        <f t="shared" si="230"/>
        <v>0.10689510890287743</v>
      </c>
      <c r="EZ110" s="99">
        <f t="shared" si="230"/>
        <v>6.9850620117104967E-2</v>
      </c>
      <c r="FA110" s="119">
        <f t="shared" si="268"/>
        <v>2.9240110366698455</v>
      </c>
      <c r="FB110" s="120">
        <f t="shared" si="268"/>
        <v>4.2314202184951535</v>
      </c>
      <c r="FC110" s="120">
        <f t="shared" si="219"/>
        <v>3.5284446925987969</v>
      </c>
      <c r="FD110" s="120">
        <f t="shared" si="219"/>
        <v>7.4491514444876277</v>
      </c>
      <c r="FE110" s="120">
        <f t="shared" si="270"/>
        <v>7.6585703632683506</v>
      </c>
      <c r="FF110" s="120">
        <f t="shared" si="270"/>
        <v>4.0916094356524342</v>
      </c>
      <c r="FG110" s="120">
        <f t="shared" si="270"/>
        <v>4.5750363143507444</v>
      </c>
      <c r="FH110" s="120">
        <f t="shared" si="270"/>
        <v>7.3028645626263575</v>
      </c>
      <c r="FI110" s="120">
        <f t="shared" si="270"/>
        <v>4.9187118152635403</v>
      </c>
      <c r="FJ110" s="120">
        <f t="shared" si="270"/>
        <v>7.5805903245546054</v>
      </c>
      <c r="FK110" s="120">
        <f t="shared" si="270"/>
        <v>4.9188391539596656</v>
      </c>
      <c r="FL110" s="120">
        <f t="shared" si="270"/>
        <v>6.3017644940583368</v>
      </c>
      <c r="FM110" s="120">
        <f t="shared" si="270"/>
        <v>3.5284446925987969</v>
      </c>
      <c r="FN110" s="120">
        <f t="shared" si="270"/>
        <v>7.4491514444876277</v>
      </c>
      <c r="FO110" s="120">
        <f t="shared" si="270"/>
        <v>2.9240110366698455</v>
      </c>
      <c r="FP110" s="120">
        <f t="shared" si="270"/>
        <v>4.2314202184951535</v>
      </c>
      <c r="FQ110" s="120">
        <f t="shared" si="270"/>
        <v>2.2077796635895734</v>
      </c>
      <c r="FR110" s="120">
        <f t="shared" si="270"/>
        <v>3.9092591953824756</v>
      </c>
      <c r="FS110" s="120">
        <f t="shared" si="234"/>
        <v>1.5533578418681717</v>
      </c>
      <c r="FT110" s="321">
        <f t="shared" si="234"/>
        <v>2.5093840507732037</v>
      </c>
      <c r="FU110" s="85">
        <f>+Cas_Hoy!B109</f>
        <v>595</v>
      </c>
      <c r="FV110" s="62">
        <f>+Cas_Hoy!C109</f>
        <v>474</v>
      </c>
      <c r="FW110" s="62">
        <f>+Cas_Hoy!D109</f>
        <v>1411</v>
      </c>
      <c r="FX110" s="62">
        <f>+Cas_Hoy!E109</f>
        <v>1376</v>
      </c>
      <c r="FY110" s="62">
        <f>+Cas_Hoy!F109</f>
        <v>4746</v>
      </c>
      <c r="FZ110" s="62">
        <f>+Cas_Hoy!G109</f>
        <v>4454</v>
      </c>
      <c r="GA110" s="62">
        <f>+Cas_Hoy!H109</f>
        <v>5751</v>
      </c>
      <c r="GB110" s="62">
        <f>+Cas_Hoy!I109</f>
        <v>5069</v>
      </c>
      <c r="GC110" s="62">
        <f>+Cas_Hoy!J109</f>
        <v>4825</v>
      </c>
      <c r="GD110" s="62">
        <f>+Cas_Hoy!K109</f>
        <v>4411</v>
      </c>
      <c r="GE110" s="62">
        <f>+Cas_Hoy!L109</f>
        <v>3256</v>
      </c>
      <c r="GF110" s="62">
        <f>+Cas_Hoy!M109</f>
        <v>3158</v>
      </c>
      <c r="GG110" s="62">
        <f>+Cas_Hoy!N109</f>
        <v>1793</v>
      </c>
      <c r="GH110" s="62">
        <f>+Cas_Hoy!O109</f>
        <v>1670</v>
      </c>
      <c r="GI110" s="62">
        <f>+Cas_Hoy!P109</f>
        <v>924</v>
      </c>
      <c r="GJ110" s="62">
        <f>+Cas_Hoy!Q109</f>
        <v>873</v>
      </c>
      <c r="GK110" s="62">
        <f>+Cas_Hoy!R109</f>
        <v>277</v>
      </c>
      <c r="GL110" s="62">
        <f>+Cas_Hoy!S109</f>
        <v>496</v>
      </c>
      <c r="GM110" s="62">
        <f>+Cas_Hoy!T109</f>
        <v>51</v>
      </c>
      <c r="GN110" s="590">
        <f>+Cas_Hoy!U109</f>
        <v>185</v>
      </c>
      <c r="GO110" s="543">
        <f t="shared" si="220"/>
        <v>0.1765164858682286</v>
      </c>
      <c r="GP110" s="112">
        <f t="shared" si="220"/>
        <v>0.17089602371371329</v>
      </c>
      <c r="GQ110" s="112">
        <f t="shared" si="221"/>
        <v>0.26227484256670053</v>
      </c>
      <c r="GR110" s="112">
        <f t="shared" si="221"/>
        <v>0.41674667101252061</v>
      </c>
      <c r="GS110" s="323">
        <f t="shared" si="273"/>
        <v>0.7</v>
      </c>
      <c r="GT110" s="323">
        <f t="shared" si="273"/>
        <v>0.3714557376963929</v>
      </c>
      <c r="GU110" s="323">
        <f t="shared" si="273"/>
        <v>0.56089472806090535</v>
      </c>
      <c r="GV110" s="323">
        <f t="shared" si="272"/>
        <v>0.7</v>
      </c>
      <c r="GW110" s="323">
        <f t="shared" si="272"/>
        <v>0.59419117402119681</v>
      </c>
      <c r="GX110" s="323">
        <f t="shared" si="272"/>
        <v>0.7</v>
      </c>
      <c r="GY110" s="323">
        <f t="shared" si="272"/>
        <v>0.50998848944313524</v>
      </c>
      <c r="GZ110" s="323">
        <f t="shared" si="272"/>
        <v>0.57060730705036966</v>
      </c>
      <c r="HA110" s="323">
        <f t="shared" si="272"/>
        <v>0.26227484256670053</v>
      </c>
      <c r="HB110" s="323">
        <f t="shared" si="225"/>
        <v>0.41674667101252061</v>
      </c>
      <c r="HC110" s="323">
        <f t="shared" si="222"/>
        <v>0.1765164858682286</v>
      </c>
      <c r="HD110" s="323">
        <f t="shared" si="222"/>
        <v>0.17089602371371329</v>
      </c>
      <c r="HE110" s="323">
        <f t="shared" si="222"/>
        <v>0.10395796678141234</v>
      </c>
      <c r="HF110" s="323">
        <f t="shared" si="222"/>
        <v>0.1821515834648092</v>
      </c>
      <c r="HG110" s="323">
        <f t="shared" si="222"/>
        <v>0.17282375794394858</v>
      </c>
      <c r="HH110" s="327">
        <f t="shared" si="222"/>
        <v>0.17817129632318132</v>
      </c>
      <c r="HI110" s="241">
        <f>+CyF_Tot!B109</f>
        <v>0</v>
      </c>
      <c r="HJ110" s="149">
        <f>+CyF_Tot!C109</f>
        <v>41327</v>
      </c>
      <c r="HK110" s="149">
        <f>+CyF_Tot!D109</f>
        <v>44265</v>
      </c>
      <c r="HL110" s="149">
        <f>+CyF_Tot!E109</f>
        <v>46415</v>
      </c>
      <c r="HM110" s="149">
        <f>+CyF_Tot!F109</f>
        <v>0</v>
      </c>
      <c r="HN110" s="149">
        <f>+CyF_Tot!G109</f>
        <v>783</v>
      </c>
      <c r="HO110" s="149">
        <f>+CyF_Tot!H109</f>
        <v>816</v>
      </c>
      <c r="HP110" s="557">
        <f>+CyF_Tot!I109</f>
        <v>824</v>
      </c>
      <c r="HQ110" s="93">
        <f t="shared" si="226"/>
        <v>8.1061896665634681E-2</v>
      </c>
      <c r="HR110" s="90">
        <f t="shared" si="226"/>
        <v>7.5975434772069125E-2</v>
      </c>
      <c r="HS110" s="90">
        <f t="shared" si="226"/>
        <v>7.5056066201568669E-2</v>
      </c>
      <c r="HT110" s="90">
        <f t="shared" si="226"/>
        <v>7.0752597339679951E-2</v>
      </c>
      <c r="HU110" s="90">
        <f t="shared" si="226"/>
        <v>7.70623801070911E-2</v>
      </c>
      <c r="HV110" s="90">
        <f t="shared" si="226"/>
        <v>7.5675143434745379E-2</v>
      </c>
      <c r="HW110" s="90">
        <f t="shared" si="226"/>
        <v>7.2355657594703207E-2</v>
      </c>
      <c r="HX110" s="90">
        <f t="shared" si="226"/>
        <v>7.2349818944247524E-2</v>
      </c>
      <c r="HY110" s="90">
        <f t="shared" si="226"/>
        <v>6.1608188474324192E-2</v>
      </c>
      <c r="HZ110" s="90">
        <f t="shared" si="226"/>
        <v>6.5446339089831843E-2</v>
      </c>
      <c r="IA110" s="90">
        <f t="shared" si="226"/>
        <v>4.8439826975750645E-2</v>
      </c>
      <c r="IB110" s="90">
        <f t="shared" si="226"/>
        <v>5.379636177277327E-2</v>
      </c>
      <c r="IC110" s="90">
        <f t="shared" si="226"/>
        <v>3.7206850447058709E-2</v>
      </c>
      <c r="ID110" s="90">
        <f t="shared" si="226"/>
        <v>4.6043367064663283E-2</v>
      </c>
      <c r="IE110" s="90">
        <f t="shared" si="260"/>
        <v>2.3609220353889789E-2</v>
      </c>
      <c r="IF110" s="90">
        <f t="shared" si="260"/>
        <v>3.3341442259324353E-2</v>
      </c>
      <c r="IG110" s="90">
        <f t="shared" si="260"/>
        <v>9.0738931405083805E-3</v>
      </c>
      <c r="IH110" s="90">
        <f t="shared" si="260"/>
        <v>1.641946988994121E-2</v>
      </c>
      <c r="II110" s="90">
        <f t="shared" si="260"/>
        <v>7.0705660835130245E-4</v>
      </c>
      <c r="IJ110" s="673">
        <f t="shared" si="260"/>
        <v>4.0189912592063209E-3</v>
      </c>
      <c r="IK110" s="686"/>
      <c r="IL110" s="687"/>
      <c r="IM110" s="687"/>
      <c r="IN110" s="687"/>
      <c r="IO110" s="687"/>
      <c r="IP110" s="687"/>
      <c r="IQ110" s="687"/>
      <c r="IR110" s="687"/>
      <c r="IS110" s="687"/>
      <c r="IT110" s="687"/>
      <c r="IU110" s="687"/>
      <c r="IV110" s="687"/>
      <c r="IW110" s="687"/>
      <c r="IX110" s="687"/>
      <c r="IY110" s="687"/>
      <c r="IZ110" s="687"/>
      <c r="JA110" s="687"/>
      <c r="JB110" s="687"/>
      <c r="JC110" s="687"/>
      <c r="JD110" s="688"/>
      <c r="JF110" s="624">
        <f t="shared" si="261"/>
        <v>0</v>
      </c>
      <c r="JG110" s="625">
        <f t="shared" si="261"/>
        <v>0</v>
      </c>
      <c r="JH110" s="625">
        <f t="shared" si="261"/>
        <v>20.550866641541873</v>
      </c>
      <c r="JI110" s="625">
        <f t="shared" si="261"/>
        <v>43.601712591323313</v>
      </c>
      <c r="JJ110" s="625">
        <f t="shared" si="261"/>
        <v>80.063304818961441</v>
      </c>
      <c r="JK110" s="625">
        <f t="shared" si="261"/>
        <v>40.76549147150925</v>
      </c>
      <c r="JL110" s="625">
        <f t="shared" si="261"/>
        <v>170.5428167939246</v>
      </c>
      <c r="JM110" s="625">
        <f t="shared" si="261"/>
        <v>213.19572455817683</v>
      </c>
      <c r="JN110" s="625">
        <f t="shared" si="261"/>
        <v>475.69775482053444</v>
      </c>
      <c r="JO110" s="625">
        <f t="shared" si="261"/>
        <v>424.23167001808389</v>
      </c>
      <c r="JP110" s="625">
        <f t="shared" si="261"/>
        <v>1719.5195438589149</v>
      </c>
      <c r="JQ110" s="625">
        <f t="shared" si="261"/>
        <v>1003.531660341277</v>
      </c>
      <c r="JR110" s="625">
        <f t="shared" si="261"/>
        <v>3772.5449524440778</v>
      </c>
      <c r="JS110" s="625">
        <f t="shared" si="261"/>
        <v>2311.5215953621414</v>
      </c>
      <c r="JT110" s="625">
        <f t="shared" si="261"/>
        <v>9734.6549534433689</v>
      </c>
      <c r="JU110" s="625">
        <f t="shared" si="228"/>
        <v>4071.1230538022364</v>
      </c>
      <c r="JV110" s="625">
        <f t="shared" si="209"/>
        <v>13599.165723133096</v>
      </c>
      <c r="JW110" s="625">
        <f t="shared" si="209"/>
        <v>9582.0179447690607</v>
      </c>
      <c r="JX110" s="625">
        <f t="shared" si="209"/>
        <v>45812.189529804607</v>
      </c>
      <c r="JY110" s="626">
        <f t="shared" si="209"/>
        <v>18422.141569346364</v>
      </c>
      <c r="JZ110" s="642">
        <f t="shared" si="210"/>
        <v>33.074554816081047</v>
      </c>
      <c r="KA110" s="625">
        <f t="shared" si="210"/>
        <v>27.741819843300142</v>
      </c>
      <c r="KB110" s="625">
        <f t="shared" si="211"/>
        <v>684.96342038161663</v>
      </c>
      <c r="KC110" s="625">
        <f t="shared" si="211"/>
        <v>507.19847595426029</v>
      </c>
      <c r="KD110" s="625">
        <f t="shared" si="212"/>
        <v>7450.4747302486003</v>
      </c>
      <c r="KE110" s="645">
        <f t="shared" si="212"/>
        <v>4743.7579469170296</v>
      </c>
      <c r="KF110" s="624">
        <f t="shared" si="262"/>
        <v>30.471262238366329</v>
      </c>
      <c r="KG110" s="625">
        <f t="shared" si="263"/>
        <v>593.89716279093102</v>
      </c>
      <c r="KH110" s="626">
        <f t="shared" si="264"/>
        <v>5865.0219655874598</v>
      </c>
    </row>
    <row r="111" spans="1:294" s="649" customFormat="1" ht="14.4">
      <c r="A111" s="511" t="s">
        <v>121</v>
      </c>
      <c r="B111" s="539">
        <v>119805</v>
      </c>
      <c r="C111" s="527">
        <f t="shared" si="265"/>
        <v>10337</v>
      </c>
      <c r="D111" s="518">
        <f t="shared" si="266"/>
        <v>253</v>
      </c>
      <c r="E111" s="496">
        <f t="shared" si="217"/>
        <v>6.6927251006875755E-3</v>
      </c>
      <c r="F111" s="209">
        <f t="shared" si="236"/>
        <v>7.7442510746629944E-2</v>
      </c>
      <c r="G111" s="28">
        <f t="shared" si="162"/>
        <v>4.0743953356074147</v>
      </c>
      <c r="H111" s="27">
        <f t="shared" si="237"/>
        <v>0.31553140456379614</v>
      </c>
      <c r="I111" s="34">
        <f t="shared" si="238"/>
        <v>0.35154646787841781</v>
      </c>
      <c r="J111" s="340">
        <f t="shared" si="239"/>
        <v>0.37862660751724292</v>
      </c>
      <c r="K111" s="582">
        <f t="shared" si="267"/>
        <v>5.5774340985350682E-3</v>
      </c>
      <c r="L111" s="341">
        <f t="shared" si="218"/>
        <v>4.8891313552062181</v>
      </c>
      <c r="M111" s="342">
        <f t="shared" si="240"/>
        <v>0.42139451920921001</v>
      </c>
      <c r="N111" s="826"/>
      <c r="O111" s="366" t="s">
        <v>230</v>
      </c>
      <c r="P111" s="21" t="s">
        <v>244</v>
      </c>
      <c r="Q111" s="21"/>
      <c r="R111" s="21"/>
      <c r="S111" s="170">
        <f t="shared" si="241"/>
        <v>10337</v>
      </c>
      <c r="T111" s="171">
        <f t="shared" si="242"/>
        <v>8628.1874713075413</v>
      </c>
      <c r="U111" s="170">
        <f t="shared" si="243"/>
        <v>380</v>
      </c>
      <c r="V111" s="172">
        <f t="shared" si="244"/>
        <v>3.8164105654313552E-2</v>
      </c>
      <c r="W111" s="171">
        <f t="shared" si="245"/>
        <v>317.18208755894995</v>
      </c>
      <c r="X111" s="170">
        <f t="shared" si="246"/>
        <v>1059</v>
      </c>
      <c r="Y111" s="172">
        <f t="shared" si="247"/>
        <v>0.11414097865919379</v>
      </c>
      <c r="Z111" s="171">
        <f t="shared" si="248"/>
        <v>883.93639664454736</v>
      </c>
      <c r="AA111" s="170">
        <f t="shared" si="249"/>
        <v>253</v>
      </c>
      <c r="AB111" s="171">
        <f t="shared" si="250"/>
        <v>2111.7649513793249</v>
      </c>
      <c r="AC111" s="173">
        <f t="shared" si="251"/>
        <v>2.4475186224243009E-2</v>
      </c>
      <c r="AD111" s="170">
        <f t="shared" si="252"/>
        <v>4</v>
      </c>
      <c r="AE111" s="172">
        <f t="shared" si="253"/>
        <v>1.6064257028112448E-2</v>
      </c>
      <c r="AF111" s="171">
        <f t="shared" si="254"/>
        <v>33.387588164099995</v>
      </c>
      <c r="AG111" s="170">
        <f t="shared" si="255"/>
        <v>19</v>
      </c>
      <c r="AH111" s="172">
        <f t="shared" si="256"/>
        <v>8.11965811965812E-2</v>
      </c>
      <c r="AI111" s="367">
        <f t="shared" si="257"/>
        <v>158.59104377947497</v>
      </c>
      <c r="AJ111" s="830"/>
      <c r="AK111" s="85">
        <v>9770.0472461310674</v>
      </c>
      <c r="AL111" s="62">
        <v>9259.5490107437781</v>
      </c>
      <c r="AM111" s="62">
        <v>9070.447321698106</v>
      </c>
      <c r="AN111" s="62">
        <v>8611.9668465550567</v>
      </c>
      <c r="AO111" s="62">
        <v>8811.2441922451435</v>
      </c>
      <c r="AP111" s="62">
        <v>8459.2564908392378</v>
      </c>
      <c r="AQ111" s="62">
        <v>8678.879681692024</v>
      </c>
      <c r="AR111" s="62">
        <v>8533.5632303529965</v>
      </c>
      <c r="AS111" s="62">
        <v>8017.9874390957448</v>
      </c>
      <c r="AT111" s="62">
        <v>7960.9848862475483</v>
      </c>
      <c r="AU111" s="62">
        <v>5875.0754920447844</v>
      </c>
      <c r="AV111" s="62">
        <v>6063.9632318311042</v>
      </c>
      <c r="AW111" s="62">
        <v>4714.5330736252563</v>
      </c>
      <c r="AX111" s="62">
        <v>5284.0475529793239</v>
      </c>
      <c r="AY111" s="62">
        <v>2867.9805662447225</v>
      </c>
      <c r="AZ111" s="62">
        <v>3929.6109789377183</v>
      </c>
      <c r="BA111" s="62">
        <v>1232.9829165864487</v>
      </c>
      <c r="BB111" s="62">
        <v>2071.4778258045062</v>
      </c>
      <c r="BC111" s="62">
        <v>46.822136072903113</v>
      </c>
      <c r="BD111" s="86">
        <v>544.58019728178238</v>
      </c>
      <c r="BE111" s="258">
        <v>2.0000000000000002E-5</v>
      </c>
      <c r="BF111" s="43">
        <v>2.0000000000000002E-5</v>
      </c>
      <c r="BG111" s="53">
        <v>5.0000000000000002E-5</v>
      </c>
      <c r="BH111" s="53">
        <v>4.0000000000000003E-5</v>
      </c>
      <c r="BI111" s="53">
        <v>1.2518952302791728E-4</v>
      </c>
      <c r="BJ111" s="53">
        <v>1.2406223545552731E-4</v>
      </c>
      <c r="BK111" s="53">
        <v>3.4000000000000002E-4</v>
      </c>
      <c r="BL111" s="53">
        <v>1.8000000000000001E-4</v>
      </c>
      <c r="BM111" s="53">
        <v>8.9999999999999998E-4</v>
      </c>
      <c r="BN111" s="53">
        <v>5.0000000000000001E-4</v>
      </c>
      <c r="BO111" s="53">
        <v>3.8E-3</v>
      </c>
      <c r="BP111" s="53">
        <v>2E-3</v>
      </c>
      <c r="BQ111" s="53">
        <v>1.6199999999999999E-2</v>
      </c>
      <c r="BR111" s="53">
        <v>6.1999999999999998E-3</v>
      </c>
      <c r="BS111" s="53">
        <v>6.1100000000000002E-2</v>
      </c>
      <c r="BT111" s="53">
        <v>2.6800000000000001E-2</v>
      </c>
      <c r="BU111" s="53">
        <v>0.1421</v>
      </c>
      <c r="BV111" s="53">
        <v>5.4699999999999999E-2</v>
      </c>
      <c r="BW111" s="53">
        <v>0.27589999999999998</v>
      </c>
      <c r="BX111" s="54">
        <v>0.1051</v>
      </c>
      <c r="BY111" s="64">
        <f>+Fall_Hoy!B111</f>
        <v>0</v>
      </c>
      <c r="BZ111" s="61">
        <f>+Fall_Hoy!C111</f>
        <v>0</v>
      </c>
      <c r="CA111" s="61">
        <f>+Fall_Hoy!D111</f>
        <v>0</v>
      </c>
      <c r="CB111" s="61">
        <f>+Fall_Hoy!E111</f>
        <v>0</v>
      </c>
      <c r="CC111" s="61">
        <f>+Fall_Hoy!F111</f>
        <v>1</v>
      </c>
      <c r="CD111" s="61">
        <f>+Fall_Hoy!G111</f>
        <v>0</v>
      </c>
      <c r="CE111" s="61">
        <f>+Fall_Hoy!H111</f>
        <v>1</v>
      </c>
      <c r="CF111" s="61">
        <f>+Fall_Hoy!I111</f>
        <v>1</v>
      </c>
      <c r="CG111" s="61">
        <f>+Fall_Hoy!J111</f>
        <v>5</v>
      </c>
      <c r="CH111" s="61">
        <f>+Fall_Hoy!K111</f>
        <v>1</v>
      </c>
      <c r="CI111" s="61">
        <f>+Fall_Hoy!L111</f>
        <v>18</v>
      </c>
      <c r="CJ111" s="61">
        <f>+Fall_Hoy!M111</f>
        <v>2</v>
      </c>
      <c r="CK111" s="61">
        <f>+Fall_Hoy!N111</f>
        <v>31</v>
      </c>
      <c r="CL111" s="61">
        <f>+Fall_Hoy!O111</f>
        <v>10</v>
      </c>
      <c r="CM111" s="61">
        <f>+Fall_Hoy!P111</f>
        <v>42</v>
      </c>
      <c r="CN111" s="61">
        <f>+Fall_Hoy!Q111</f>
        <v>26</v>
      </c>
      <c r="CO111" s="61">
        <f>+Fall_Hoy!R111</f>
        <v>27</v>
      </c>
      <c r="CP111" s="61">
        <f>+Fall_Hoy!S111</f>
        <v>32</v>
      </c>
      <c r="CQ111" s="61">
        <f>+Fall_Hoy!T111</f>
        <v>13</v>
      </c>
      <c r="CR111" s="66">
        <f>+Fall_Hoy!U111</f>
        <v>21</v>
      </c>
      <c r="CS111" s="75">
        <f t="shared" si="258"/>
        <v>0.23968004412748498</v>
      </c>
      <c r="CT111" s="76">
        <f t="shared" si="258"/>
        <v>0.24688175469053714</v>
      </c>
      <c r="CU111" s="76">
        <f t="shared" si="259"/>
        <v>0.4058896643696947</v>
      </c>
      <c r="CV111" s="76">
        <f t="shared" si="259"/>
        <v>0.30524010422598158</v>
      </c>
      <c r="CW111" s="76">
        <f t="shared" si="229"/>
        <v>0.7</v>
      </c>
      <c r="CX111" s="76">
        <f t="shared" si="229"/>
        <v>0.10627411534022546</v>
      </c>
      <c r="CY111" s="76">
        <f t="shared" si="229"/>
        <v>0.33888895554026471</v>
      </c>
      <c r="CZ111" s="76">
        <f t="shared" si="229"/>
        <v>0.65102412738854765</v>
      </c>
      <c r="DA111" s="76">
        <f t="shared" si="229"/>
        <v>0.6928865376449258</v>
      </c>
      <c r="DB111" s="76">
        <f t="shared" si="229"/>
        <v>0.25122519745703353</v>
      </c>
      <c r="DC111" s="76">
        <f t="shared" si="229"/>
        <v>0.7</v>
      </c>
      <c r="DD111" s="76">
        <f t="shared" si="229"/>
        <v>0.16490865161430657</v>
      </c>
      <c r="DE111" s="76">
        <f t="shared" si="229"/>
        <v>0.4058896643696947</v>
      </c>
      <c r="DF111" s="76">
        <f t="shared" si="229"/>
        <v>0.30524010422598158</v>
      </c>
      <c r="DG111" s="76">
        <f t="shared" si="229"/>
        <v>0.23968004412748498</v>
      </c>
      <c r="DH111" s="76">
        <f t="shared" si="229"/>
        <v>0.24688175469053714</v>
      </c>
      <c r="DI111" s="76">
        <f t="shared" si="229"/>
        <v>0.15410354412996899</v>
      </c>
      <c r="DJ111" s="76">
        <f t="shared" si="229"/>
        <v>0.28241149071466537</v>
      </c>
      <c r="DK111" s="76">
        <f t="shared" si="229"/>
        <v>0.7</v>
      </c>
      <c r="DL111" s="316">
        <f t="shared" si="229"/>
        <v>0.36690593238635288</v>
      </c>
      <c r="DM111" s="85">
        <f>+'Cas_-14'!B110</f>
        <v>171</v>
      </c>
      <c r="DN111" s="62">
        <f>+'Cas_-14'!C110</f>
        <v>154</v>
      </c>
      <c r="DO111" s="62">
        <f>+'Cas_-14'!D110</f>
        <v>334</v>
      </c>
      <c r="DP111" s="62">
        <f>+'Cas_-14'!E110</f>
        <v>334</v>
      </c>
      <c r="DQ111" s="62">
        <f>+'Cas_-14'!F110</f>
        <v>938</v>
      </c>
      <c r="DR111" s="62">
        <f>+'Cas_-14'!G110</f>
        <v>899</v>
      </c>
      <c r="DS111" s="62">
        <f>+'Cas_-14'!H110</f>
        <v>986</v>
      </c>
      <c r="DT111" s="62">
        <f>+'Cas_-14'!I110</f>
        <v>939</v>
      </c>
      <c r="DU111" s="62">
        <f>+'Cas_-14'!J110</f>
        <v>840</v>
      </c>
      <c r="DV111" s="62">
        <f>+'Cas_-14'!K110</f>
        <v>861</v>
      </c>
      <c r="DW111" s="62">
        <f>+'Cas_-14'!L110</f>
        <v>653</v>
      </c>
      <c r="DX111" s="62">
        <f>+'Cas_-14'!M110</f>
        <v>636</v>
      </c>
      <c r="DY111" s="62">
        <f>+'Cas_-14'!N110</f>
        <v>395</v>
      </c>
      <c r="DZ111" s="62">
        <f>+'Cas_-14'!O110</f>
        <v>318</v>
      </c>
      <c r="EA111" s="62">
        <f>+'Cas_-14'!P110</f>
        <v>213</v>
      </c>
      <c r="EB111" s="62">
        <f>+'Cas_-14'!Q110</f>
        <v>177</v>
      </c>
      <c r="EC111" s="62">
        <f>+'Cas_-14'!R110</f>
        <v>78</v>
      </c>
      <c r="ED111" s="62">
        <f>+'Cas_-14'!S110</f>
        <v>120</v>
      </c>
      <c r="EE111" s="62">
        <f>+'Cas_-14'!T110</f>
        <v>19</v>
      </c>
      <c r="EF111" s="86">
        <f>+'Cas_-14'!U110</f>
        <v>38</v>
      </c>
      <c r="EG111" s="201">
        <f t="shared" si="271"/>
        <v>1.7502474214514764E-2</v>
      </c>
      <c r="EH111" s="91">
        <f t="shared" si="271"/>
        <v>1.6631479548444E-2</v>
      </c>
      <c r="EI111" s="91">
        <f t="shared" si="271"/>
        <v>3.6822880741616042E-2</v>
      </c>
      <c r="EJ111" s="91">
        <f t="shared" si="271"/>
        <v>3.8783242661182105E-2</v>
      </c>
      <c r="EK111" s="91">
        <f t="shared" si="271"/>
        <v>0.10645488645355469</v>
      </c>
      <c r="EL111" s="91">
        <f t="shared" si="271"/>
        <v>0.10627411534022546</v>
      </c>
      <c r="EM111" s="91">
        <f t="shared" si="271"/>
        <v>0.11360913345531835</v>
      </c>
      <c r="EN111" s="91">
        <f t="shared" si="271"/>
        <v>0.11003609801121232</v>
      </c>
      <c r="EO111" s="91">
        <f t="shared" si="269"/>
        <v>0.10476444449191277</v>
      </c>
      <c r="EP111" s="91">
        <f t="shared" si="269"/>
        <v>0.10815244750525294</v>
      </c>
      <c r="EQ111" s="91">
        <f t="shared" si="269"/>
        <v>0.11114750795699603</v>
      </c>
      <c r="ER111" s="91">
        <f t="shared" si="269"/>
        <v>0.10488190242669897</v>
      </c>
      <c r="ES111" s="91">
        <f t="shared" si="269"/>
        <v>8.3783482654892785E-2</v>
      </c>
      <c r="ET111" s="91">
        <f t="shared" si="232"/>
        <v>6.0181138949194524E-2</v>
      </c>
      <c r="EU111" s="91">
        <f t="shared" si="232"/>
        <v>7.4268285673531609E-2</v>
      </c>
      <c r="EV111" s="91">
        <f t="shared" si="232"/>
        <v>4.5042626598078152E-2</v>
      </c>
      <c r="EW111" s="91">
        <f t="shared" si="230"/>
        <v>6.326121712695372E-2</v>
      </c>
      <c r="EX111" s="91">
        <f t="shared" si="230"/>
        <v>5.7929657032845736E-2</v>
      </c>
      <c r="EY111" s="91">
        <f t="shared" si="230"/>
        <v>0.40579096969041684</v>
      </c>
      <c r="EZ111" s="100">
        <f t="shared" si="230"/>
        <v>6.9778519655457907E-2</v>
      </c>
      <c r="FA111" s="119">
        <f t="shared" si="268"/>
        <v>3.227219289550725</v>
      </c>
      <c r="FB111" s="120">
        <f t="shared" si="268"/>
        <v>5.4810692301205837</v>
      </c>
      <c r="FC111" s="120">
        <f t="shared" si="219"/>
        <v>4.8445069542115959</v>
      </c>
      <c r="FD111" s="120">
        <f t="shared" si="219"/>
        <v>5.0720227226617975</v>
      </c>
      <c r="FE111" s="120">
        <f t="shared" si="270"/>
        <v>6.5755553673471221</v>
      </c>
      <c r="FF111" s="120">
        <f t="shared" si="270"/>
        <v>1</v>
      </c>
      <c r="FG111" s="120">
        <f t="shared" si="270"/>
        <v>2.9829375969454714</v>
      </c>
      <c r="FH111" s="120">
        <f t="shared" si="270"/>
        <v>5.9164595905809962</v>
      </c>
      <c r="FI111" s="120">
        <f t="shared" si="270"/>
        <v>6.6137566137566139</v>
      </c>
      <c r="FJ111" s="120">
        <f t="shared" si="270"/>
        <v>2.3228803716608595</v>
      </c>
      <c r="FK111" s="120">
        <f t="shared" si="270"/>
        <v>6.2979369746268734</v>
      </c>
      <c r="FL111" s="120">
        <f t="shared" si="270"/>
        <v>1.5723270440251573</v>
      </c>
      <c r="FM111" s="120">
        <f t="shared" si="270"/>
        <v>4.8445069542115959</v>
      </c>
      <c r="FN111" s="120">
        <f t="shared" si="270"/>
        <v>5.0720227226617975</v>
      </c>
      <c r="FO111" s="120">
        <f t="shared" si="270"/>
        <v>3.227219289550725</v>
      </c>
      <c r="FP111" s="120">
        <f t="shared" si="270"/>
        <v>5.4810692301205837</v>
      </c>
      <c r="FQ111" s="120">
        <f t="shared" si="270"/>
        <v>2.4359876576625341</v>
      </c>
      <c r="FR111" s="120">
        <f t="shared" si="270"/>
        <v>4.8750761730652039</v>
      </c>
      <c r="FS111" s="120">
        <f t="shared" si="234"/>
        <v>1.7250260658437988</v>
      </c>
      <c r="FT111" s="321">
        <f t="shared" si="234"/>
        <v>5.2581501327056941</v>
      </c>
      <c r="FU111" s="85">
        <f>+Cas_Hoy!B110</f>
        <v>176</v>
      </c>
      <c r="FV111" s="62">
        <f>+Cas_Hoy!C110</f>
        <v>157</v>
      </c>
      <c r="FW111" s="62">
        <f>+Cas_Hoy!D110</f>
        <v>368</v>
      </c>
      <c r="FX111" s="62">
        <f>+Cas_Hoy!E110</f>
        <v>370</v>
      </c>
      <c r="FY111" s="62">
        <f>+Cas_Hoy!F110</f>
        <v>1047</v>
      </c>
      <c r="FZ111" s="62">
        <f>+Cas_Hoy!G110</f>
        <v>998</v>
      </c>
      <c r="GA111" s="62">
        <f>+Cas_Hoy!H110</f>
        <v>1118</v>
      </c>
      <c r="GB111" s="62">
        <f>+Cas_Hoy!I110</f>
        <v>1067</v>
      </c>
      <c r="GC111" s="62">
        <f>+Cas_Hoy!J110</f>
        <v>955</v>
      </c>
      <c r="GD111" s="62">
        <f>+Cas_Hoy!K110</f>
        <v>965</v>
      </c>
      <c r="GE111" s="62">
        <f>+Cas_Hoy!L110</f>
        <v>724</v>
      </c>
      <c r="GF111" s="62">
        <f>+Cas_Hoy!M110</f>
        <v>710</v>
      </c>
      <c r="GG111" s="62">
        <f>+Cas_Hoy!N110</f>
        <v>446</v>
      </c>
      <c r="GH111" s="62">
        <f>+Cas_Hoy!O110</f>
        <v>356</v>
      </c>
      <c r="GI111" s="62">
        <f>+Cas_Hoy!P110</f>
        <v>231</v>
      </c>
      <c r="GJ111" s="62">
        <f>+Cas_Hoy!Q110</f>
        <v>198</v>
      </c>
      <c r="GK111" s="62">
        <f>+Cas_Hoy!R110</f>
        <v>80</v>
      </c>
      <c r="GL111" s="62">
        <f>+Cas_Hoy!S110</f>
        <v>126</v>
      </c>
      <c r="GM111" s="62">
        <f>+Cas_Hoy!T110</f>
        <v>20</v>
      </c>
      <c r="GN111" s="590">
        <f>+Cas_Hoy!U110</f>
        <v>39</v>
      </c>
      <c r="GO111" s="543">
        <f t="shared" si="220"/>
        <v>0.25993469574389216</v>
      </c>
      <c r="GP111" s="112">
        <f t="shared" si="220"/>
        <v>0.27617281033178731</v>
      </c>
      <c r="GQ111" s="112">
        <f t="shared" si="221"/>
        <v>0.4582956716680604</v>
      </c>
      <c r="GR111" s="112">
        <f t="shared" si="221"/>
        <v>0.34171533680644478</v>
      </c>
      <c r="GS111" s="323">
        <f t="shared" si="273"/>
        <v>0.7</v>
      </c>
      <c r="GT111" s="323">
        <f t="shared" si="273"/>
        <v>0.11797727153453282</v>
      </c>
      <c r="GU111" s="323">
        <f t="shared" si="273"/>
        <v>0.38425745668764294</v>
      </c>
      <c r="GV111" s="323">
        <f t="shared" si="272"/>
        <v>0.7</v>
      </c>
      <c r="GW111" s="323">
        <f t="shared" si="272"/>
        <v>0.7</v>
      </c>
      <c r="GX111" s="323">
        <f t="shared" si="272"/>
        <v>0.28157063361909102</v>
      </c>
      <c r="GY111" s="323">
        <f t="shared" si="272"/>
        <v>0.7</v>
      </c>
      <c r="GZ111" s="323">
        <f t="shared" si="272"/>
        <v>0.18409613623609694</v>
      </c>
      <c r="HA111" s="323">
        <f t="shared" si="272"/>
        <v>0.4582956716680604</v>
      </c>
      <c r="HB111" s="323">
        <f t="shared" si="225"/>
        <v>0.34171533680644478</v>
      </c>
      <c r="HC111" s="323">
        <f t="shared" si="222"/>
        <v>0.25993469574389216</v>
      </c>
      <c r="HD111" s="323">
        <f t="shared" si="222"/>
        <v>0.27617281033178731</v>
      </c>
      <c r="HE111" s="323">
        <f t="shared" si="222"/>
        <v>0.15805491705637842</v>
      </c>
      <c r="HF111" s="323">
        <f t="shared" si="222"/>
        <v>0.2965320652503986</v>
      </c>
      <c r="HG111" s="323">
        <f t="shared" si="222"/>
        <v>0.7</v>
      </c>
      <c r="HH111" s="327">
        <f t="shared" si="222"/>
        <v>0.37656135165967802</v>
      </c>
      <c r="HI111" s="241">
        <f>+CyF_Tot!B110</f>
        <v>0</v>
      </c>
      <c r="HJ111" s="149">
        <f>+CyF_Tot!C110</f>
        <v>9278</v>
      </c>
      <c r="HK111" s="149">
        <f>+CyF_Tot!D110</f>
        <v>9957</v>
      </c>
      <c r="HL111" s="149">
        <f>+CyF_Tot!E110</f>
        <v>10337</v>
      </c>
      <c r="HM111" s="149">
        <f>+CyF_Tot!F110</f>
        <v>0</v>
      </c>
      <c r="HN111" s="149">
        <f>+CyF_Tot!G110</f>
        <v>234</v>
      </c>
      <c r="HO111" s="149">
        <f>+CyF_Tot!H110</f>
        <v>249</v>
      </c>
      <c r="HP111" s="557">
        <f>+CyF_Tot!I110</f>
        <v>253</v>
      </c>
      <c r="HQ111" s="93">
        <f t="shared" si="226"/>
        <v>8.1549578449405843E-2</v>
      </c>
      <c r="HR111" s="90">
        <f t="shared" si="226"/>
        <v>7.7288502239003201E-2</v>
      </c>
      <c r="HS111" s="90">
        <f t="shared" si="226"/>
        <v>7.5710089910255046E-2</v>
      </c>
      <c r="HT111" s="90">
        <f t="shared" si="226"/>
        <v>7.1883200588915799E-2</v>
      </c>
      <c r="HU111" s="90">
        <f t="shared" si="226"/>
        <v>7.3546548075999696E-2</v>
      </c>
      <c r="HV111" s="90">
        <f t="shared" si="226"/>
        <v>7.0608542972657548E-2</v>
      </c>
      <c r="HW111" s="90">
        <f t="shared" si="226"/>
        <v>7.2441715134527143E-2</v>
      </c>
      <c r="HX111" s="90">
        <f t="shared" si="226"/>
        <v>7.1228773676833154E-2</v>
      </c>
      <c r="HY111" s="90">
        <f t="shared" si="226"/>
        <v>6.6925315630363885E-2</v>
      </c>
      <c r="HZ111" s="90">
        <f t="shared" si="226"/>
        <v>6.6449521190664398E-2</v>
      </c>
      <c r="IA111" s="90">
        <f t="shared" si="226"/>
        <v>4.9038650240347099E-2</v>
      </c>
      <c r="IB111" s="90">
        <f t="shared" si="226"/>
        <v>5.0615276756655433E-2</v>
      </c>
      <c r="IC111" s="90">
        <f t="shared" si="226"/>
        <v>3.9351722162057144E-2</v>
      </c>
      <c r="ID111" s="90">
        <f t="shared" si="226"/>
        <v>4.4105400884598502E-2</v>
      </c>
      <c r="IE111" s="90">
        <f t="shared" si="260"/>
        <v>2.3938738502105275E-2</v>
      </c>
      <c r="IF111" s="90">
        <f t="shared" si="260"/>
        <v>3.280005825247459E-2</v>
      </c>
      <c r="IG111" s="90">
        <f t="shared" si="260"/>
        <v>1.0291581458089802E-2</v>
      </c>
      <c r="IH111" s="90">
        <f t="shared" si="260"/>
        <v>1.729041213475653E-2</v>
      </c>
      <c r="II111" s="90">
        <f t="shared" si="260"/>
        <v>3.9081954904138488E-4</v>
      </c>
      <c r="IJ111" s="673">
        <f t="shared" si="260"/>
        <v>4.5455548372921196E-3</v>
      </c>
      <c r="IK111" s="686"/>
      <c r="IL111" s="687"/>
      <c r="IM111" s="687"/>
      <c r="IN111" s="687"/>
      <c r="IO111" s="687"/>
      <c r="IP111" s="687"/>
      <c r="IQ111" s="687"/>
      <c r="IR111" s="687"/>
      <c r="IS111" s="687"/>
      <c r="IT111" s="687"/>
      <c r="IU111" s="687"/>
      <c r="IV111" s="687"/>
      <c r="IW111" s="687"/>
      <c r="IX111" s="687"/>
      <c r="IY111" s="687"/>
      <c r="IZ111" s="687"/>
      <c r="JA111" s="687"/>
      <c r="JB111" s="687"/>
      <c r="JC111" s="687"/>
      <c r="JD111" s="688"/>
      <c r="JF111" s="624">
        <f t="shared" si="261"/>
        <v>0</v>
      </c>
      <c r="JG111" s="625">
        <f t="shared" si="261"/>
        <v>0</v>
      </c>
      <c r="JH111" s="625">
        <f t="shared" si="261"/>
        <v>0</v>
      </c>
      <c r="JI111" s="625">
        <f t="shared" si="261"/>
        <v>0</v>
      </c>
      <c r="JJ111" s="625">
        <f t="shared" si="261"/>
        <v>113.49135016370437</v>
      </c>
      <c r="JK111" s="625">
        <f t="shared" si="261"/>
        <v>0</v>
      </c>
      <c r="JL111" s="625">
        <f t="shared" si="261"/>
        <v>115.22224488369001</v>
      </c>
      <c r="JM111" s="625">
        <f t="shared" si="261"/>
        <v>117.18434292993858</v>
      </c>
      <c r="JN111" s="625">
        <f t="shared" si="261"/>
        <v>623.59788388043319</v>
      </c>
      <c r="JO111" s="625">
        <f t="shared" si="261"/>
        <v>125.61259872851677</v>
      </c>
      <c r="JP111" s="625">
        <f t="shared" si="261"/>
        <v>3063.7904184164295</v>
      </c>
      <c r="JQ111" s="625">
        <f t="shared" si="261"/>
        <v>329.81730322861313</v>
      </c>
      <c r="JR111" s="625">
        <f t="shared" si="261"/>
        <v>6575.4125627890535</v>
      </c>
      <c r="JS111" s="625">
        <f t="shared" si="261"/>
        <v>1892.4886462010857</v>
      </c>
      <c r="JT111" s="625">
        <f t="shared" si="261"/>
        <v>14644.450696189331</v>
      </c>
      <c r="JU111" s="625">
        <f t="shared" si="228"/>
        <v>6616.4310257063953</v>
      </c>
      <c r="JV111" s="625">
        <f t="shared" si="209"/>
        <v>21898.113620868597</v>
      </c>
      <c r="JW111" s="625">
        <f t="shared" si="209"/>
        <v>15447.908542092195</v>
      </c>
      <c r="JX111" s="625">
        <f t="shared" si="209"/>
        <v>277646.45294607466</v>
      </c>
      <c r="JY111" s="626">
        <f t="shared" si="209"/>
        <v>38561.81349380569</v>
      </c>
      <c r="JZ111" s="642">
        <f t="shared" si="210"/>
        <v>36.164091114728599</v>
      </c>
      <c r="KA111" s="625">
        <f t="shared" si="210"/>
        <v>0</v>
      </c>
      <c r="KB111" s="625">
        <f t="shared" si="211"/>
        <v>1063.2669244141871</v>
      </c>
      <c r="KC111" s="625">
        <f t="shared" si="211"/>
        <v>177.31666501469277</v>
      </c>
      <c r="KD111" s="625">
        <f t="shared" si="212"/>
        <v>12750.613459122791</v>
      </c>
      <c r="KE111" s="645">
        <f t="shared" si="212"/>
        <v>7523.4262449304251</v>
      </c>
      <c r="KF111" s="624">
        <f t="shared" si="262"/>
        <v>18.524518023909959</v>
      </c>
      <c r="KG111" s="625">
        <f t="shared" si="263"/>
        <v>620.42362844461093</v>
      </c>
      <c r="KH111" s="626">
        <f t="shared" si="264"/>
        <v>9762.210318295618</v>
      </c>
    </row>
    <row r="112" spans="1:294" s="649" customFormat="1" ht="14.4">
      <c r="A112" s="510" t="s">
        <v>122</v>
      </c>
      <c r="B112" s="538">
        <v>20613</v>
      </c>
      <c r="C112" s="526">
        <f t="shared" si="265"/>
        <v>1219</v>
      </c>
      <c r="D112" s="517">
        <f t="shared" si="266"/>
        <v>28</v>
      </c>
      <c r="E112" s="495">
        <f t="shared" si="217"/>
        <v>6.1339978541136595E-3</v>
      </c>
      <c r="F112" s="208">
        <f t="shared" si="236"/>
        <v>5.1666424101295301E-2</v>
      </c>
      <c r="G112" s="30">
        <f t="shared" si="162"/>
        <v>4.2861247162932923</v>
      </c>
      <c r="H112" s="29">
        <f t="shared" si="237"/>
        <v>0.22144873734305323</v>
      </c>
      <c r="I112" s="33">
        <f t="shared" si="238"/>
        <v>0.25347043269594544</v>
      </c>
      <c r="J112" s="353">
        <f t="shared" si="239"/>
        <v>0.29254567514219448</v>
      </c>
      <c r="K112" s="581">
        <f t="shared" si="267"/>
        <v>4.6432615317188392E-3</v>
      </c>
      <c r="L112" s="354">
        <f t="shared" si="218"/>
        <v>5.6622009405690656</v>
      </c>
      <c r="M112" s="355">
        <f t="shared" si="240"/>
        <v>0.33484805445853061</v>
      </c>
      <c r="N112" s="826"/>
      <c r="O112" s="364" t="s">
        <v>226</v>
      </c>
      <c r="P112" s="20" t="s">
        <v>238</v>
      </c>
      <c r="Q112" s="20"/>
      <c r="R112" s="20"/>
      <c r="S112" s="166">
        <f t="shared" si="241"/>
        <v>1219</v>
      </c>
      <c r="T112" s="167">
        <f t="shared" si="242"/>
        <v>5913.7437539416869</v>
      </c>
      <c r="U112" s="166">
        <f t="shared" si="243"/>
        <v>58</v>
      </c>
      <c r="V112" s="168">
        <f t="shared" si="244"/>
        <v>4.9956933677863913E-2</v>
      </c>
      <c r="W112" s="167">
        <f t="shared" si="245"/>
        <v>281.37583078639693</v>
      </c>
      <c r="X112" s="166">
        <f t="shared" si="246"/>
        <v>154</v>
      </c>
      <c r="Y112" s="168">
        <f t="shared" si="247"/>
        <v>0.14460093896713616</v>
      </c>
      <c r="Z112" s="167">
        <f t="shared" si="248"/>
        <v>747.10134381215732</v>
      </c>
      <c r="AA112" s="166">
        <f t="shared" si="249"/>
        <v>28</v>
      </c>
      <c r="AB112" s="167">
        <f t="shared" si="250"/>
        <v>1358.3660796584679</v>
      </c>
      <c r="AC112" s="169">
        <f t="shared" si="251"/>
        <v>2.2969647251845776E-2</v>
      </c>
      <c r="AD112" s="166">
        <f t="shared" si="252"/>
        <v>3</v>
      </c>
      <c r="AE112" s="168">
        <f t="shared" si="253"/>
        <v>0.12</v>
      </c>
      <c r="AF112" s="167">
        <f t="shared" si="254"/>
        <v>145.53922282055015</v>
      </c>
      <c r="AG112" s="166">
        <f t="shared" si="255"/>
        <v>6</v>
      </c>
      <c r="AH112" s="168">
        <f t="shared" si="256"/>
        <v>0.27272727272727271</v>
      </c>
      <c r="AI112" s="365">
        <f t="shared" si="257"/>
        <v>291.0784456411003</v>
      </c>
      <c r="AJ112" s="830"/>
      <c r="AK112" s="85">
        <v>1712.263434626781</v>
      </c>
      <c r="AL112" s="62">
        <v>1515.0670943784964</v>
      </c>
      <c r="AM112" s="62">
        <v>1519.1414822050906</v>
      </c>
      <c r="AN112" s="62">
        <v>1343.0984270665056</v>
      </c>
      <c r="AO112" s="62">
        <v>2594.9394484155559</v>
      </c>
      <c r="AP112" s="62">
        <v>1286.6136567808512</v>
      </c>
      <c r="AQ112" s="62">
        <v>2117.4737649924168</v>
      </c>
      <c r="AR112" s="62">
        <v>1241.4118088283183</v>
      </c>
      <c r="AS112" s="62">
        <v>1347.9891974904276</v>
      </c>
      <c r="AT112" s="62">
        <v>1013.3567334244746</v>
      </c>
      <c r="AU112" s="62">
        <v>956.96013201943242</v>
      </c>
      <c r="AV112" s="62">
        <v>844.31473673490837</v>
      </c>
      <c r="AW112" s="62">
        <v>779.74073310657309</v>
      </c>
      <c r="AX112" s="62">
        <v>712.38619560318102</v>
      </c>
      <c r="AY112" s="62">
        <v>525.95858068943812</v>
      </c>
      <c r="AZ112" s="62">
        <v>533.34221149301436</v>
      </c>
      <c r="BA112" s="62">
        <v>186.57211766607716</v>
      </c>
      <c r="BB112" s="62">
        <v>303.59424533804344</v>
      </c>
      <c r="BC112" s="62">
        <v>16.961101606007016</v>
      </c>
      <c r="BD112" s="86">
        <v>61.814871654473741</v>
      </c>
      <c r="BE112" s="258">
        <v>2.0000000000000002E-5</v>
      </c>
      <c r="BF112" s="43">
        <v>2.0000000000000002E-5</v>
      </c>
      <c r="BG112" s="53">
        <v>5.0000000000000002E-5</v>
      </c>
      <c r="BH112" s="53">
        <v>4.0000000000000003E-5</v>
      </c>
      <c r="BI112" s="53">
        <v>1.2518952302791728E-4</v>
      </c>
      <c r="BJ112" s="53">
        <v>1.2406223545552731E-4</v>
      </c>
      <c r="BK112" s="53">
        <v>3.4000000000000002E-4</v>
      </c>
      <c r="BL112" s="53">
        <v>1.8000000000000001E-4</v>
      </c>
      <c r="BM112" s="53">
        <v>8.9999999999999998E-4</v>
      </c>
      <c r="BN112" s="53">
        <v>5.0000000000000001E-4</v>
      </c>
      <c r="BO112" s="53">
        <v>3.8E-3</v>
      </c>
      <c r="BP112" s="53">
        <v>2E-3</v>
      </c>
      <c r="BQ112" s="53">
        <v>1.6199999999999999E-2</v>
      </c>
      <c r="BR112" s="53">
        <v>6.1999999999999998E-3</v>
      </c>
      <c r="BS112" s="53">
        <v>6.1100000000000002E-2</v>
      </c>
      <c r="BT112" s="53">
        <v>2.6800000000000001E-2</v>
      </c>
      <c r="BU112" s="53">
        <v>0.1421</v>
      </c>
      <c r="BV112" s="53">
        <v>5.4699999999999999E-2</v>
      </c>
      <c r="BW112" s="53">
        <v>0.27589999999999998</v>
      </c>
      <c r="BX112" s="54">
        <v>0.1051</v>
      </c>
      <c r="BY112" s="64">
        <f>+Fall_Hoy!B112</f>
        <v>0</v>
      </c>
      <c r="BZ112" s="61">
        <f>+Fall_Hoy!C112</f>
        <v>0</v>
      </c>
      <c r="CA112" s="61">
        <f>+Fall_Hoy!D112</f>
        <v>0</v>
      </c>
      <c r="CB112" s="61">
        <f>+Fall_Hoy!E112</f>
        <v>0</v>
      </c>
      <c r="CC112" s="61">
        <f>+Fall_Hoy!F112</f>
        <v>0</v>
      </c>
      <c r="CD112" s="61">
        <f>+Fall_Hoy!G112</f>
        <v>0</v>
      </c>
      <c r="CE112" s="61">
        <f>+Fall_Hoy!H112</f>
        <v>1</v>
      </c>
      <c r="CF112" s="61">
        <f>+Fall_Hoy!I112</f>
        <v>0</v>
      </c>
      <c r="CG112" s="61">
        <f>+Fall_Hoy!J112</f>
        <v>0</v>
      </c>
      <c r="CH112" s="61">
        <f>+Fall_Hoy!K112</f>
        <v>1</v>
      </c>
      <c r="CI112" s="61">
        <f>+Fall_Hoy!L112</f>
        <v>2</v>
      </c>
      <c r="CJ112" s="61">
        <f>+Fall_Hoy!M112</f>
        <v>0</v>
      </c>
      <c r="CK112" s="61">
        <f>+Fall_Hoy!N112</f>
        <v>3</v>
      </c>
      <c r="CL112" s="61">
        <f>+Fall_Hoy!O112</f>
        <v>4</v>
      </c>
      <c r="CM112" s="61">
        <f>+Fall_Hoy!P112</f>
        <v>6</v>
      </c>
      <c r="CN112" s="61">
        <f>+Fall_Hoy!Q112</f>
        <v>2</v>
      </c>
      <c r="CO112" s="61">
        <f>+Fall_Hoy!R112</f>
        <v>4</v>
      </c>
      <c r="CP112" s="61">
        <f>+Fall_Hoy!S112</f>
        <v>3</v>
      </c>
      <c r="CQ112" s="61">
        <f>+Fall_Hoy!T112</f>
        <v>0</v>
      </c>
      <c r="CR112" s="66">
        <f>+Fall_Hoy!U112</f>
        <v>2</v>
      </c>
      <c r="CS112" s="75">
        <f t="shared" si="258"/>
        <v>0.18670609487734846</v>
      </c>
      <c r="CT112" s="76">
        <f t="shared" si="258"/>
        <v>0.13992304389846563</v>
      </c>
      <c r="CU112" s="76">
        <f t="shared" si="259"/>
        <v>0.23749584614797153</v>
      </c>
      <c r="CV112" s="76">
        <f t="shared" si="259"/>
        <v>0.7</v>
      </c>
      <c r="CW112" s="76">
        <f t="shared" si="229"/>
        <v>4.3160930043429753E-2</v>
      </c>
      <c r="CX112" s="76">
        <f t="shared" si="229"/>
        <v>9.2490857199310189E-2</v>
      </c>
      <c r="CY112" s="76">
        <f t="shared" si="229"/>
        <v>0.7</v>
      </c>
      <c r="CZ112" s="76">
        <f t="shared" si="229"/>
        <v>0.10149734286716877</v>
      </c>
      <c r="DA112" s="76">
        <f t="shared" si="229"/>
        <v>7.8635645001712065E-2</v>
      </c>
      <c r="DB112" s="76">
        <f t="shared" si="229"/>
        <v>0.7</v>
      </c>
      <c r="DC112" s="76">
        <f t="shared" si="229"/>
        <v>0.54998716442138751</v>
      </c>
      <c r="DD112" s="76">
        <f t="shared" si="229"/>
        <v>6.8694762126614878E-2</v>
      </c>
      <c r="DE112" s="76">
        <f t="shared" si="229"/>
        <v>0.23749584614797153</v>
      </c>
      <c r="DF112" s="76">
        <f t="shared" si="229"/>
        <v>0.7</v>
      </c>
      <c r="DG112" s="76">
        <f t="shared" si="229"/>
        <v>0.18670609487734846</v>
      </c>
      <c r="DH112" s="76">
        <f t="shared" si="229"/>
        <v>0.13992304389846563</v>
      </c>
      <c r="DI112" s="76">
        <f t="shared" si="229"/>
        <v>0.15087565635690481</v>
      </c>
      <c r="DJ112" s="76">
        <f t="shared" si="229"/>
        <v>0.18065100965901268</v>
      </c>
      <c r="DK112" s="76">
        <f t="shared" si="229"/>
        <v>0</v>
      </c>
      <c r="DL112" s="316">
        <f t="shared" ref="DL112:DL170" si="274">IF(MIN(+CR112/(BD112*BX112),0.7)&gt;0,MIN(+CR112/(BD112*BX112),0.7),EF112/BD112)</f>
        <v>0.30784656198483329</v>
      </c>
      <c r="DM112" s="85">
        <f>+'Cas_-14'!B111</f>
        <v>17</v>
      </c>
      <c r="DN112" s="62">
        <f>+'Cas_-14'!C111</f>
        <v>21</v>
      </c>
      <c r="DO112" s="62">
        <f>+'Cas_-14'!D111</f>
        <v>36</v>
      </c>
      <c r="DP112" s="62">
        <f>+'Cas_-14'!E111</f>
        <v>55</v>
      </c>
      <c r="DQ112" s="62">
        <f>+'Cas_-14'!F111</f>
        <v>112</v>
      </c>
      <c r="DR112" s="62">
        <f>+'Cas_-14'!G111</f>
        <v>119</v>
      </c>
      <c r="DS112" s="62">
        <f>+'Cas_-14'!H111</f>
        <v>116</v>
      </c>
      <c r="DT112" s="62">
        <f>+'Cas_-14'!I111</f>
        <v>126</v>
      </c>
      <c r="DU112" s="62">
        <f>+'Cas_-14'!J111</f>
        <v>106</v>
      </c>
      <c r="DV112" s="62">
        <f>+'Cas_-14'!K111</f>
        <v>106</v>
      </c>
      <c r="DW112" s="62">
        <f>+'Cas_-14'!L111</f>
        <v>65</v>
      </c>
      <c r="DX112" s="62">
        <f>+'Cas_-14'!M111</f>
        <v>58</v>
      </c>
      <c r="DY112" s="62">
        <f>+'Cas_-14'!N111</f>
        <v>29</v>
      </c>
      <c r="DZ112" s="62">
        <f>+'Cas_-14'!O111</f>
        <v>39</v>
      </c>
      <c r="EA112" s="62">
        <f>+'Cas_-14'!P111</f>
        <v>14</v>
      </c>
      <c r="EB112" s="62">
        <f>+'Cas_-14'!Q111</f>
        <v>19</v>
      </c>
      <c r="EC112" s="62">
        <f>+'Cas_-14'!R111</f>
        <v>9</v>
      </c>
      <c r="ED112" s="62">
        <f>+'Cas_-14'!S111</f>
        <v>5</v>
      </c>
      <c r="EE112" s="62">
        <f>+'Cas_-14'!T111</f>
        <v>0</v>
      </c>
      <c r="EF112" s="86">
        <f>+'Cas_-14'!U111</f>
        <v>5</v>
      </c>
      <c r="EG112" s="201">
        <f t="shared" si="271"/>
        <v>9.9283788091319367E-3</v>
      </c>
      <c r="EH112" s="90">
        <f t="shared" si="271"/>
        <v>1.3860772290493524E-2</v>
      </c>
      <c r="EI112" s="90">
        <f t="shared" si="271"/>
        <v>2.3697595267917149E-2</v>
      </c>
      <c r="EJ112" s="90">
        <f t="shared" si="271"/>
        <v>4.0950088907576829E-2</v>
      </c>
      <c r="EK112" s="90">
        <f t="shared" si="271"/>
        <v>4.3160930043429753E-2</v>
      </c>
      <c r="EL112" s="90">
        <f t="shared" si="271"/>
        <v>9.2490857199310189E-2</v>
      </c>
      <c r="EM112" s="90">
        <f t="shared" si="271"/>
        <v>5.4782260785372905E-2</v>
      </c>
      <c r="EN112" s="90">
        <f t="shared" si="271"/>
        <v>0.10149734286716877</v>
      </c>
      <c r="EO112" s="90">
        <f t="shared" si="269"/>
        <v>7.8635645001712065E-2</v>
      </c>
      <c r="EP112" s="90">
        <f t="shared" si="269"/>
        <v>0.10460284764851782</v>
      </c>
      <c r="EQ112" s="90">
        <f t="shared" si="269"/>
        <v>6.7923414806041346E-2</v>
      </c>
      <c r="ER112" s="90">
        <f t="shared" si="269"/>
        <v>6.8694762126614878E-2</v>
      </c>
      <c r="ES112" s="90">
        <f t="shared" si="269"/>
        <v>3.7191849506772338E-2</v>
      </c>
      <c r="ET112" s="90">
        <f t="shared" si="232"/>
        <v>5.4745586369733763E-2</v>
      </c>
      <c r="EU112" s="90">
        <f t="shared" si="232"/>
        <v>2.6618065593013981E-2</v>
      </c>
      <c r="EV112" s="90">
        <f t="shared" si="232"/>
        <v>3.5624406976549353E-2</v>
      </c>
      <c r="EW112" s="90">
        <f t="shared" si="230"/>
        <v>4.8238719228711389E-2</v>
      </c>
      <c r="EX112" s="90">
        <f t="shared" si="230"/>
        <v>1.6469350380579988E-2</v>
      </c>
      <c r="EY112" s="90">
        <f t="shared" si="230"/>
        <v>0</v>
      </c>
      <c r="EZ112" s="99">
        <f t="shared" si="230"/>
        <v>8.0886684161514941E-2</v>
      </c>
      <c r="FA112" s="119">
        <f t="shared" si="268"/>
        <v>7.0142623334112688</v>
      </c>
      <c r="FB112" s="120">
        <f t="shared" si="268"/>
        <v>3.9277297721916731</v>
      </c>
      <c r="FC112" s="120">
        <f t="shared" si="219"/>
        <v>6.3856960408684555</v>
      </c>
      <c r="FD112" s="120">
        <f t="shared" si="219"/>
        <v>12.786418895441711</v>
      </c>
      <c r="FE112" s="120">
        <f t="shared" si="270"/>
        <v>1</v>
      </c>
      <c r="FF112" s="120">
        <f t="shared" si="270"/>
        <v>1</v>
      </c>
      <c r="FG112" s="120">
        <f t="shared" si="270"/>
        <v>12.777858926678377</v>
      </c>
      <c r="FH112" s="120">
        <f t="shared" si="270"/>
        <v>1</v>
      </c>
      <c r="FI112" s="120">
        <f t="shared" si="270"/>
        <v>1</v>
      </c>
      <c r="FJ112" s="120">
        <f t="shared" si="270"/>
        <v>6.6919784282748314</v>
      </c>
      <c r="FK112" s="120">
        <f t="shared" si="270"/>
        <v>8.0971659919028358</v>
      </c>
      <c r="FL112" s="120">
        <f t="shared" si="270"/>
        <v>1</v>
      </c>
      <c r="FM112" s="120">
        <f t="shared" si="270"/>
        <v>6.3856960408684555</v>
      </c>
      <c r="FN112" s="120">
        <f t="shared" si="270"/>
        <v>12.786418895441711</v>
      </c>
      <c r="FO112" s="120">
        <f t="shared" si="270"/>
        <v>7.0142623334112688</v>
      </c>
      <c r="FP112" s="120">
        <f t="shared" si="270"/>
        <v>3.9277297721916731</v>
      </c>
      <c r="FQ112" s="120">
        <f t="shared" si="270"/>
        <v>3.127687856751896</v>
      </c>
      <c r="FR112" s="120">
        <f t="shared" si="270"/>
        <v>10.96892138939671</v>
      </c>
      <c r="FS112" s="120" t="e">
        <f t="shared" si="234"/>
        <v>#DIV/0!</v>
      </c>
      <c r="FT112" s="321">
        <f t="shared" si="234"/>
        <v>3.805899143672693</v>
      </c>
      <c r="FU112" s="85">
        <f>+Cas_Hoy!B111</f>
        <v>21</v>
      </c>
      <c r="FV112" s="62">
        <f>+Cas_Hoy!C111</f>
        <v>23</v>
      </c>
      <c r="FW112" s="62">
        <f>+Cas_Hoy!D111</f>
        <v>44</v>
      </c>
      <c r="FX112" s="62">
        <f>+Cas_Hoy!E111</f>
        <v>67</v>
      </c>
      <c r="FY112" s="62">
        <f>+Cas_Hoy!F111</f>
        <v>133</v>
      </c>
      <c r="FZ112" s="62">
        <f>+Cas_Hoy!G111</f>
        <v>140</v>
      </c>
      <c r="GA112" s="62">
        <f>+Cas_Hoy!H111</f>
        <v>127</v>
      </c>
      <c r="GB112" s="62">
        <f>+Cas_Hoy!I111</f>
        <v>147</v>
      </c>
      <c r="GC112" s="62">
        <f>+Cas_Hoy!J111</f>
        <v>122</v>
      </c>
      <c r="GD112" s="62">
        <f>+Cas_Hoy!K111</f>
        <v>121</v>
      </c>
      <c r="GE112" s="62">
        <f>+Cas_Hoy!L111</f>
        <v>69</v>
      </c>
      <c r="GF112" s="62">
        <f>+Cas_Hoy!M111</f>
        <v>64</v>
      </c>
      <c r="GG112" s="62">
        <f>+Cas_Hoy!N111</f>
        <v>30</v>
      </c>
      <c r="GH112" s="62">
        <f>+Cas_Hoy!O111</f>
        <v>44</v>
      </c>
      <c r="GI112" s="62">
        <f>+Cas_Hoy!P111</f>
        <v>16</v>
      </c>
      <c r="GJ112" s="62">
        <f>+Cas_Hoy!Q111</f>
        <v>21</v>
      </c>
      <c r="GK112" s="62">
        <f>+Cas_Hoy!R111</f>
        <v>9</v>
      </c>
      <c r="GL112" s="62">
        <f>+Cas_Hoy!S111</f>
        <v>8</v>
      </c>
      <c r="GM112" s="62">
        <f>+Cas_Hoy!T111</f>
        <v>0</v>
      </c>
      <c r="GN112" s="590">
        <f>+Cas_Hoy!U111</f>
        <v>5</v>
      </c>
      <c r="GO112" s="543">
        <f t="shared" si="220"/>
        <v>0.21337839414554108</v>
      </c>
      <c r="GP112" s="112">
        <f t="shared" si="220"/>
        <v>0.15465178536146201</v>
      </c>
      <c r="GQ112" s="112">
        <f t="shared" si="221"/>
        <v>0.24568535808410849</v>
      </c>
      <c r="GR112" s="112">
        <f t="shared" si="221"/>
        <v>0.7</v>
      </c>
      <c r="GS112" s="323">
        <f t="shared" si="273"/>
        <v>5.1253604426572834E-2</v>
      </c>
      <c r="GT112" s="323">
        <f t="shared" si="273"/>
        <v>0.10881277317565904</v>
      </c>
      <c r="GU112" s="323">
        <f t="shared" si="273"/>
        <v>0.7</v>
      </c>
      <c r="GV112" s="323">
        <f t="shared" si="272"/>
        <v>0.11841356667836357</v>
      </c>
      <c r="GW112" s="323">
        <f t="shared" si="272"/>
        <v>9.05051763227252E-2</v>
      </c>
      <c r="GX112" s="323">
        <f t="shared" si="272"/>
        <v>0.7</v>
      </c>
      <c r="GY112" s="323">
        <f t="shared" si="272"/>
        <v>0.58383252838578059</v>
      </c>
      <c r="GZ112" s="323">
        <f t="shared" si="272"/>
        <v>7.5801116829368145E-2</v>
      </c>
      <c r="HA112" s="323">
        <f t="shared" si="272"/>
        <v>0.24568535808410849</v>
      </c>
      <c r="HB112" s="323">
        <f t="shared" si="225"/>
        <v>0.7</v>
      </c>
      <c r="HC112" s="323">
        <f t="shared" si="222"/>
        <v>0.21337839414554108</v>
      </c>
      <c r="HD112" s="323">
        <f t="shared" si="222"/>
        <v>0.15465178536146201</v>
      </c>
      <c r="HE112" s="323">
        <f t="shared" si="222"/>
        <v>0.15087565635690481</v>
      </c>
      <c r="HF112" s="323">
        <f t="shared" ref="HF112:HH170" si="275">MIN(+(GL112*FR112)/BB112,0.7)</f>
        <v>0.28904161545442031</v>
      </c>
      <c r="HG112" s="323" t="e">
        <f t="shared" si="275"/>
        <v>#DIV/0!</v>
      </c>
      <c r="HH112" s="327">
        <f t="shared" si="275"/>
        <v>0.30784656198483329</v>
      </c>
      <c r="HI112" s="241">
        <f>+CyF_Tot!B111</f>
        <v>0</v>
      </c>
      <c r="HJ112" s="149">
        <f>+CyF_Tot!C111</f>
        <v>1065</v>
      </c>
      <c r="HK112" s="149">
        <f>+CyF_Tot!D111</f>
        <v>1161</v>
      </c>
      <c r="HL112" s="149">
        <f>+CyF_Tot!E111</f>
        <v>1219</v>
      </c>
      <c r="HM112" s="149">
        <f>+CyF_Tot!F111</f>
        <v>0</v>
      </c>
      <c r="HN112" s="149">
        <f>+CyF_Tot!G111</f>
        <v>22</v>
      </c>
      <c r="HO112" s="149">
        <f>+CyF_Tot!H111</f>
        <v>25</v>
      </c>
      <c r="HP112" s="557">
        <f>+CyF_Tot!I111</f>
        <v>28</v>
      </c>
      <c r="HQ112" s="93">
        <f t="shared" si="226"/>
        <v>8.306716317987585E-2</v>
      </c>
      <c r="HR112" s="90">
        <f t="shared" si="226"/>
        <v>7.3500562478945153E-2</v>
      </c>
      <c r="HS112" s="90">
        <f t="shared" si="226"/>
        <v>7.369822355819583E-2</v>
      </c>
      <c r="HT112" s="90">
        <f t="shared" si="226"/>
        <v>6.5157833748920854E-2</v>
      </c>
      <c r="HU112" s="90">
        <f t="shared" si="226"/>
        <v>0.12588849019626236</v>
      </c>
      <c r="HV112" s="90">
        <f t="shared" si="226"/>
        <v>6.2417583892730374E-2</v>
      </c>
      <c r="HW112" s="90">
        <f t="shared" si="226"/>
        <v>0.10272516203330019</v>
      </c>
      <c r="HX112" s="90">
        <f t="shared" si="226"/>
        <v>6.0224703285708933E-2</v>
      </c>
      <c r="HY112" s="90">
        <f t="shared" si="226"/>
        <v>6.5395100057751301E-2</v>
      </c>
      <c r="HZ112" s="90">
        <f t="shared" si="226"/>
        <v>4.916105047418981E-2</v>
      </c>
      <c r="IA112" s="90">
        <f t="shared" si="226"/>
        <v>4.6425077961453086E-2</v>
      </c>
      <c r="IB112" s="90">
        <f t="shared" si="226"/>
        <v>4.0960303533445319E-2</v>
      </c>
      <c r="IC112" s="90">
        <f t="shared" si="226"/>
        <v>3.7827620099285551E-2</v>
      </c>
      <c r="ID112" s="90">
        <f t="shared" si="226"/>
        <v>3.4560044418725129E-2</v>
      </c>
      <c r="IE112" s="90">
        <f t="shared" si="260"/>
        <v>2.5515867689780144E-2</v>
      </c>
      <c r="IF112" s="90">
        <f t="shared" si="260"/>
        <v>2.5874070319362265E-2</v>
      </c>
      <c r="IG112" s="90">
        <f t="shared" si="260"/>
        <v>9.0511870017017017E-3</v>
      </c>
      <c r="IH112" s="90">
        <f t="shared" si="260"/>
        <v>1.4728290173096755E-2</v>
      </c>
      <c r="II112" s="90">
        <f t="shared" si="260"/>
        <v>8.2283518197288203E-4</v>
      </c>
      <c r="IJ112" s="673">
        <f t="shared" si="260"/>
        <v>2.9988294597813876E-3</v>
      </c>
      <c r="IK112" s="686"/>
      <c r="IL112" s="687"/>
      <c r="IM112" s="687"/>
      <c r="IN112" s="687"/>
      <c r="IO112" s="687"/>
      <c r="IP112" s="687"/>
      <c r="IQ112" s="687"/>
      <c r="IR112" s="687"/>
      <c r="IS112" s="687"/>
      <c r="IT112" s="687"/>
      <c r="IU112" s="687"/>
      <c r="IV112" s="687"/>
      <c r="IW112" s="687"/>
      <c r="IX112" s="687"/>
      <c r="IY112" s="687"/>
      <c r="IZ112" s="687"/>
      <c r="JA112" s="687"/>
      <c r="JB112" s="687"/>
      <c r="JC112" s="687"/>
      <c r="JD112" s="688"/>
      <c r="JF112" s="624">
        <f t="shared" si="261"/>
        <v>0</v>
      </c>
      <c r="JG112" s="625">
        <f t="shared" si="261"/>
        <v>0</v>
      </c>
      <c r="JH112" s="625">
        <f t="shared" si="261"/>
        <v>0</v>
      </c>
      <c r="JI112" s="625">
        <f t="shared" si="261"/>
        <v>0</v>
      </c>
      <c r="JJ112" s="625">
        <f t="shared" si="261"/>
        <v>0</v>
      </c>
      <c r="JK112" s="625">
        <f t="shared" si="261"/>
        <v>0</v>
      </c>
      <c r="JL112" s="625">
        <f t="shared" si="261"/>
        <v>472.26086883942162</v>
      </c>
      <c r="JM112" s="625">
        <f t="shared" si="261"/>
        <v>0</v>
      </c>
      <c r="JN112" s="625">
        <f t="shared" si="261"/>
        <v>0</v>
      </c>
      <c r="JO112" s="625">
        <f t="shared" si="261"/>
        <v>986.81931743884741</v>
      </c>
      <c r="JP112" s="625">
        <f t="shared" si="261"/>
        <v>2089.9512248012725</v>
      </c>
      <c r="JQ112" s="625">
        <f t="shared" si="261"/>
        <v>0</v>
      </c>
      <c r="JR112" s="625">
        <f t="shared" si="261"/>
        <v>3847.4327075971382</v>
      </c>
      <c r="JS112" s="625">
        <f t="shared" si="261"/>
        <v>5614.9319353573092</v>
      </c>
      <c r="JT112" s="625">
        <f t="shared" si="261"/>
        <v>11407.742397005992</v>
      </c>
      <c r="JU112" s="625">
        <f t="shared" si="228"/>
        <v>3749.9375764788788</v>
      </c>
      <c r="JV112" s="625">
        <f t="shared" si="209"/>
        <v>21439.430768316171</v>
      </c>
      <c r="JW112" s="625">
        <f t="shared" si="209"/>
        <v>9881.6102283479922</v>
      </c>
      <c r="JX112" s="625">
        <f t="shared" si="209"/>
        <v>0</v>
      </c>
      <c r="JY112" s="626">
        <f t="shared" si="209"/>
        <v>32354.673664605976</v>
      </c>
      <c r="JZ112" s="642">
        <f t="shared" si="210"/>
        <v>0</v>
      </c>
      <c r="KA112" s="625">
        <f t="shared" si="210"/>
        <v>0</v>
      </c>
      <c r="KB112" s="625">
        <f t="shared" si="211"/>
        <v>678.3611463429271</v>
      </c>
      <c r="KC112" s="625">
        <f t="shared" si="211"/>
        <v>322.67606578376444</v>
      </c>
      <c r="KD112" s="625">
        <f t="shared" si="212"/>
        <v>8613.6494643224396</v>
      </c>
      <c r="KE112" s="645">
        <f t="shared" si="212"/>
        <v>6827.4742754947565</v>
      </c>
      <c r="KF112" s="624">
        <f t="shared" si="262"/>
        <v>0</v>
      </c>
      <c r="KG112" s="625">
        <f t="shared" si="263"/>
        <v>531.80836409289657</v>
      </c>
      <c r="KH112" s="626">
        <f t="shared" si="264"/>
        <v>7691.3954307932663</v>
      </c>
    </row>
    <row r="113" spans="1:294" s="649" customFormat="1" ht="14.4">
      <c r="A113" s="510" t="s">
        <v>123</v>
      </c>
      <c r="B113" s="538">
        <v>10388</v>
      </c>
      <c r="C113" s="526">
        <f t="shared" si="265"/>
        <v>619</v>
      </c>
      <c r="D113" s="517">
        <f t="shared" si="266"/>
        <v>16</v>
      </c>
      <c r="E113" s="495">
        <f t="shared" si="217"/>
        <v>9.124662068281152E-3</v>
      </c>
      <c r="F113" s="208">
        <f t="shared" si="236"/>
        <v>5.4485945321524835E-2</v>
      </c>
      <c r="G113" s="30">
        <f t="shared" si="162"/>
        <v>3.0980381547515408</v>
      </c>
      <c r="H113" s="29">
        <f t="shared" si="237"/>
        <v>0.16879953750379015</v>
      </c>
      <c r="I113" s="33">
        <f t="shared" si="238"/>
        <v>0.18460585461986942</v>
      </c>
      <c r="J113" s="353">
        <f t="shared" si="239"/>
        <v>0.15420978789658976</v>
      </c>
      <c r="K113" s="581">
        <f t="shared" si="267"/>
        <v>9.9879440728956274E-3</v>
      </c>
      <c r="L113" s="354">
        <f t="shared" si="218"/>
        <v>2.8302672732681526</v>
      </c>
      <c r="M113" s="355">
        <f t="shared" si="240"/>
        <v>0.16837747159026939</v>
      </c>
      <c r="N113" s="826"/>
      <c r="O113" s="364" t="s">
        <v>226</v>
      </c>
      <c r="P113" s="20" t="s">
        <v>236</v>
      </c>
      <c r="Q113" s="20"/>
      <c r="R113" s="20"/>
      <c r="S113" s="166">
        <f t="shared" si="241"/>
        <v>619</v>
      </c>
      <c r="T113" s="167">
        <f t="shared" si="242"/>
        <v>5958.7986137851367</v>
      </c>
      <c r="U113" s="166">
        <f t="shared" si="243"/>
        <v>13</v>
      </c>
      <c r="V113" s="168">
        <f t="shared" si="244"/>
        <v>2.1452145214521452E-2</v>
      </c>
      <c r="W113" s="167">
        <f t="shared" si="245"/>
        <v>125.14439738159415</v>
      </c>
      <c r="X113" s="166">
        <f t="shared" si="246"/>
        <v>53</v>
      </c>
      <c r="Y113" s="168">
        <f t="shared" si="247"/>
        <v>9.3639575971731448E-2</v>
      </c>
      <c r="Z113" s="167">
        <f t="shared" si="248"/>
        <v>510.20408163265307</v>
      </c>
      <c r="AA113" s="166">
        <f t="shared" si="249"/>
        <v>16</v>
      </c>
      <c r="AB113" s="167">
        <f t="shared" si="250"/>
        <v>1540.2387370042356</v>
      </c>
      <c r="AC113" s="169">
        <f t="shared" si="251"/>
        <v>2.5848142164781908E-2</v>
      </c>
      <c r="AD113" s="166">
        <f t="shared" si="252"/>
        <v>0</v>
      </c>
      <c r="AE113" s="168">
        <f t="shared" si="253"/>
        <v>0</v>
      </c>
      <c r="AF113" s="167">
        <f t="shared" si="254"/>
        <v>0</v>
      </c>
      <c r="AG113" s="166">
        <f t="shared" si="255"/>
        <v>0</v>
      </c>
      <c r="AH113" s="168">
        <f t="shared" si="256"/>
        <v>0</v>
      </c>
      <c r="AI113" s="365">
        <f t="shared" si="257"/>
        <v>0</v>
      </c>
      <c r="AJ113" s="830"/>
      <c r="AK113" s="85">
        <v>830.24771490934552</v>
      </c>
      <c r="AL113" s="62">
        <v>744.08297392986015</v>
      </c>
      <c r="AM113" s="62">
        <v>766.1991233857583</v>
      </c>
      <c r="AN113" s="62">
        <v>749.35626859808201</v>
      </c>
      <c r="AO113" s="62">
        <v>614.89321079642605</v>
      </c>
      <c r="AP113" s="62">
        <v>673.54570945586602</v>
      </c>
      <c r="AQ113" s="62">
        <v>635.33522307709836</v>
      </c>
      <c r="AR113" s="62">
        <v>645.54870222796285</v>
      </c>
      <c r="AS113" s="62">
        <v>576.74934283215714</v>
      </c>
      <c r="AT113" s="62">
        <v>706.41459471546295</v>
      </c>
      <c r="AU113" s="62">
        <v>518.25310859608294</v>
      </c>
      <c r="AV113" s="62">
        <v>586.56587236880182</v>
      </c>
      <c r="AW113" s="62">
        <v>550.24131464527613</v>
      </c>
      <c r="AX113" s="62">
        <v>590.37923751539495</v>
      </c>
      <c r="AY113" s="62">
        <v>290.41420048928353</v>
      </c>
      <c r="AZ113" s="62">
        <v>409.75730336472009</v>
      </c>
      <c r="BA113" s="62">
        <v>151.08343760423503</v>
      </c>
      <c r="BB113" s="62">
        <v>256.91669520595462</v>
      </c>
      <c r="BC113" s="62">
        <v>21.583348229176433</v>
      </c>
      <c r="BD113" s="86">
        <v>70.432745263679877</v>
      </c>
      <c r="BE113" s="258">
        <v>2.0000000000000002E-5</v>
      </c>
      <c r="BF113" s="43">
        <v>2.0000000000000002E-5</v>
      </c>
      <c r="BG113" s="53">
        <v>5.0000000000000002E-5</v>
      </c>
      <c r="BH113" s="53">
        <v>4.0000000000000003E-5</v>
      </c>
      <c r="BI113" s="53">
        <v>1.2518952302791728E-4</v>
      </c>
      <c r="BJ113" s="53">
        <v>1.2406223545552731E-4</v>
      </c>
      <c r="BK113" s="53">
        <v>3.4000000000000002E-4</v>
      </c>
      <c r="BL113" s="53">
        <v>1.8000000000000001E-4</v>
      </c>
      <c r="BM113" s="53">
        <v>8.9999999999999998E-4</v>
      </c>
      <c r="BN113" s="53">
        <v>5.0000000000000001E-4</v>
      </c>
      <c r="BO113" s="53">
        <v>3.8E-3</v>
      </c>
      <c r="BP113" s="53">
        <v>2E-3</v>
      </c>
      <c r="BQ113" s="53">
        <v>1.6199999999999999E-2</v>
      </c>
      <c r="BR113" s="53">
        <v>6.1999999999999998E-3</v>
      </c>
      <c r="BS113" s="53">
        <v>6.1100000000000002E-2</v>
      </c>
      <c r="BT113" s="53">
        <v>2.6800000000000001E-2</v>
      </c>
      <c r="BU113" s="53">
        <v>0.1421</v>
      </c>
      <c r="BV113" s="53">
        <v>5.4699999999999999E-2</v>
      </c>
      <c r="BW113" s="53">
        <v>0.27589999999999998</v>
      </c>
      <c r="BX113" s="54">
        <v>0.1051</v>
      </c>
      <c r="BY113" s="64">
        <f>+Fall_Hoy!B113</f>
        <v>0</v>
      </c>
      <c r="BZ113" s="61">
        <f>+Fall_Hoy!C113</f>
        <v>0</v>
      </c>
      <c r="CA113" s="61">
        <f>+Fall_Hoy!D113</f>
        <v>0</v>
      </c>
      <c r="CB113" s="61">
        <f>+Fall_Hoy!E113</f>
        <v>0</v>
      </c>
      <c r="CC113" s="61">
        <f>+Fall_Hoy!F113</f>
        <v>0</v>
      </c>
      <c r="CD113" s="61">
        <f>+Fall_Hoy!G113</f>
        <v>0</v>
      </c>
      <c r="CE113" s="61">
        <f>+Fall_Hoy!H113</f>
        <v>0</v>
      </c>
      <c r="CF113" s="61">
        <f>+Fall_Hoy!I113</f>
        <v>0</v>
      </c>
      <c r="CG113" s="61">
        <f>+Fall_Hoy!J113</f>
        <v>0</v>
      </c>
      <c r="CH113" s="61">
        <f>+Fall_Hoy!K113</f>
        <v>0</v>
      </c>
      <c r="CI113" s="61">
        <f>+Fall_Hoy!L113</f>
        <v>0</v>
      </c>
      <c r="CJ113" s="61">
        <f>+Fall_Hoy!M113</f>
        <v>1</v>
      </c>
      <c r="CK113" s="61">
        <f>+Fall_Hoy!N113</f>
        <v>0</v>
      </c>
      <c r="CL113" s="61">
        <f>+Fall_Hoy!O113</f>
        <v>1</v>
      </c>
      <c r="CM113" s="61">
        <f>+Fall_Hoy!P113</f>
        <v>4</v>
      </c>
      <c r="CN113" s="61">
        <f>+Fall_Hoy!Q113</f>
        <v>1</v>
      </c>
      <c r="CO113" s="61">
        <f>+Fall_Hoy!R113</f>
        <v>4</v>
      </c>
      <c r="CP113" s="61">
        <f>+Fall_Hoy!S113</f>
        <v>1</v>
      </c>
      <c r="CQ113" s="61">
        <f>+Fall_Hoy!T113</f>
        <v>1</v>
      </c>
      <c r="CR113" s="66">
        <f>+Fall_Hoy!U113</f>
        <v>3</v>
      </c>
      <c r="CS113" s="75">
        <f t="shared" si="258"/>
        <v>0.22542440533167937</v>
      </c>
      <c r="CT113" s="76">
        <f t="shared" si="258"/>
        <v>9.1062276448575341E-2</v>
      </c>
      <c r="CU113" s="76">
        <f t="shared" si="259"/>
        <v>4.1799841974475151E-2</v>
      </c>
      <c r="CV113" s="76">
        <f t="shared" si="259"/>
        <v>0.27319782324905917</v>
      </c>
      <c r="CW113" s="76">
        <f t="shared" ref="CW113:DK129" si="276">IF(MIN(+CC113/(AO113*BI113),0.7)&gt;0,MIN(+CC113/(AO113*BI113),0.7),DQ113/AO113)</f>
        <v>7.6436036656063175E-2</v>
      </c>
      <c r="CX113" s="76">
        <f t="shared" si="276"/>
        <v>8.1657412745502561E-2</v>
      </c>
      <c r="CY113" s="76">
        <f t="shared" si="276"/>
        <v>8.1846556134807222E-2</v>
      </c>
      <c r="CZ113" s="76">
        <f t="shared" si="276"/>
        <v>8.9846048485306126E-2</v>
      </c>
      <c r="DA113" s="76">
        <f t="shared" si="276"/>
        <v>7.6289640459641872E-2</v>
      </c>
      <c r="DB113" s="76">
        <f t="shared" si="276"/>
        <v>7.2195563882060387E-2</v>
      </c>
      <c r="DC113" s="76">
        <f t="shared" si="276"/>
        <v>5.2098095606491208E-2</v>
      </c>
      <c r="DD113" s="76">
        <f t="shared" si="276"/>
        <v>0.7</v>
      </c>
      <c r="DE113" s="76">
        <f t="shared" si="276"/>
        <v>4.1799841974475151E-2</v>
      </c>
      <c r="DF113" s="76">
        <f t="shared" si="276"/>
        <v>0.27319782324905917</v>
      </c>
      <c r="DG113" s="76">
        <f t="shared" si="276"/>
        <v>0.22542440533167937</v>
      </c>
      <c r="DH113" s="76">
        <f t="shared" si="276"/>
        <v>9.1062276448575341E-2</v>
      </c>
      <c r="DI113" s="76">
        <f t="shared" si="276"/>
        <v>0.18631552973069243</v>
      </c>
      <c r="DJ113" s="76">
        <f t="shared" si="276"/>
        <v>7.1157445156840859E-2</v>
      </c>
      <c r="DK113" s="76">
        <f t="shared" si="276"/>
        <v>0.16793046160123212</v>
      </c>
      <c r="DL113" s="316">
        <f t="shared" si="274"/>
        <v>0.40526950171662035</v>
      </c>
      <c r="DM113" s="85">
        <f>+'Cas_-14'!B112</f>
        <v>10</v>
      </c>
      <c r="DN113" s="62">
        <f>+'Cas_-14'!C112</f>
        <v>4</v>
      </c>
      <c r="DO113" s="62">
        <f>+'Cas_-14'!D112</f>
        <v>21</v>
      </c>
      <c r="DP113" s="62">
        <f>+'Cas_-14'!E112</f>
        <v>22</v>
      </c>
      <c r="DQ113" s="62">
        <f>+'Cas_-14'!F112</f>
        <v>47</v>
      </c>
      <c r="DR113" s="62">
        <f>+'Cas_-14'!G112</f>
        <v>55</v>
      </c>
      <c r="DS113" s="62">
        <f>+'Cas_-14'!H112</f>
        <v>52</v>
      </c>
      <c r="DT113" s="62">
        <f>+'Cas_-14'!I112</f>
        <v>58</v>
      </c>
      <c r="DU113" s="62">
        <f>+'Cas_-14'!J112</f>
        <v>44</v>
      </c>
      <c r="DV113" s="62">
        <f>+'Cas_-14'!K112</f>
        <v>51</v>
      </c>
      <c r="DW113" s="62">
        <f>+'Cas_-14'!L112</f>
        <v>27</v>
      </c>
      <c r="DX113" s="62">
        <f>+'Cas_-14'!M112</f>
        <v>36</v>
      </c>
      <c r="DY113" s="62">
        <f>+'Cas_-14'!N112</f>
        <v>23</v>
      </c>
      <c r="DZ113" s="62">
        <f>+'Cas_-14'!O112</f>
        <v>22</v>
      </c>
      <c r="EA113" s="62">
        <f>+'Cas_-14'!P112</f>
        <v>24</v>
      </c>
      <c r="EB113" s="62">
        <f>+'Cas_-14'!Q112</f>
        <v>23</v>
      </c>
      <c r="EC113" s="62">
        <f>+'Cas_-14'!R112</f>
        <v>8</v>
      </c>
      <c r="ED113" s="62">
        <f>+'Cas_-14'!S112</f>
        <v>11</v>
      </c>
      <c r="EE113" s="62">
        <f>+'Cas_-14'!T112</f>
        <v>5</v>
      </c>
      <c r="EF113" s="86">
        <f>+'Cas_-14'!U112</f>
        <v>14</v>
      </c>
      <c r="EG113" s="201">
        <f t="shared" si="271"/>
        <v>1.2044598040347389E-2</v>
      </c>
      <c r="EH113" s="91">
        <f t="shared" si="271"/>
        <v>5.3757445609514164E-3</v>
      </c>
      <c r="EI113" s="91">
        <f t="shared" si="271"/>
        <v>2.7408018828321119E-2</v>
      </c>
      <c r="EJ113" s="91">
        <f t="shared" si="271"/>
        <v>2.9358532011960418E-2</v>
      </c>
      <c r="EK113" s="91">
        <f t="shared" si="271"/>
        <v>7.6436036656063175E-2</v>
      </c>
      <c r="EL113" s="91">
        <f t="shared" si="271"/>
        <v>8.1657412745502561E-2</v>
      </c>
      <c r="EM113" s="91">
        <f t="shared" si="271"/>
        <v>8.1846556134807222E-2</v>
      </c>
      <c r="EN113" s="91">
        <f t="shared" si="271"/>
        <v>8.9846048485306126E-2</v>
      </c>
      <c r="EO113" s="91">
        <f t="shared" si="269"/>
        <v>7.6289640459641872E-2</v>
      </c>
      <c r="EP113" s="91">
        <f t="shared" si="269"/>
        <v>7.2195563882060387E-2</v>
      </c>
      <c r="EQ113" s="91">
        <f t="shared" si="269"/>
        <v>5.2098095606491208E-2</v>
      </c>
      <c r="ER113" s="91">
        <f t="shared" si="269"/>
        <v>6.1374180967291414E-2</v>
      </c>
      <c r="ES113" s="91">
        <f t="shared" si="269"/>
        <v>4.1799841974475151E-2</v>
      </c>
      <c r="ET113" s="91">
        <f t="shared" si="232"/>
        <v>3.7264183091171667E-2</v>
      </c>
      <c r="EU113" s="91">
        <f t="shared" si="232"/>
        <v>8.2640586994593659E-2</v>
      </c>
      <c r="EV113" s="91">
        <f t="shared" si="232"/>
        <v>5.613078720290185E-2</v>
      </c>
      <c r="EW113" s="91">
        <f t="shared" si="230"/>
        <v>5.295087354946279E-2</v>
      </c>
      <c r="EX113" s="91">
        <f t="shared" si="230"/>
        <v>4.2815434750871149E-2</v>
      </c>
      <c r="EY113" s="91">
        <f t="shared" si="230"/>
        <v>0.23166007177889969</v>
      </c>
      <c r="EZ113" s="100">
        <f t="shared" si="230"/>
        <v>0.19877118160861174</v>
      </c>
      <c r="FA113" s="119">
        <f t="shared" si="268"/>
        <v>2.7277686852154939</v>
      </c>
      <c r="FB113" s="120">
        <f t="shared" si="268"/>
        <v>1.6223231667748212</v>
      </c>
      <c r="FC113" s="120">
        <f t="shared" si="219"/>
        <v>1</v>
      </c>
      <c r="FD113" s="120">
        <f t="shared" si="219"/>
        <v>7.3313782991202352</v>
      </c>
      <c r="FE113" s="120">
        <f t="shared" si="270"/>
        <v>1</v>
      </c>
      <c r="FF113" s="120">
        <f t="shared" si="270"/>
        <v>1</v>
      </c>
      <c r="FG113" s="120">
        <f t="shared" si="270"/>
        <v>1</v>
      </c>
      <c r="FH113" s="120">
        <f t="shared" si="270"/>
        <v>1</v>
      </c>
      <c r="FI113" s="120">
        <f t="shared" si="270"/>
        <v>1</v>
      </c>
      <c r="FJ113" s="120">
        <f t="shared" si="270"/>
        <v>1</v>
      </c>
      <c r="FK113" s="120">
        <f t="shared" si="270"/>
        <v>1</v>
      </c>
      <c r="FL113" s="120">
        <f t="shared" si="270"/>
        <v>11.405447518282257</v>
      </c>
      <c r="FM113" s="120">
        <f t="shared" si="270"/>
        <v>1</v>
      </c>
      <c r="FN113" s="120">
        <f t="shared" si="270"/>
        <v>7.3313782991202352</v>
      </c>
      <c r="FO113" s="120">
        <f t="shared" si="270"/>
        <v>2.7277686852154939</v>
      </c>
      <c r="FP113" s="120">
        <f t="shared" si="270"/>
        <v>1.6223231667748212</v>
      </c>
      <c r="FQ113" s="120">
        <f t="shared" si="270"/>
        <v>3.5186488388458832</v>
      </c>
      <c r="FR113" s="120">
        <f t="shared" si="270"/>
        <v>1.6619577862722286</v>
      </c>
      <c r="FS113" s="120">
        <f t="shared" si="234"/>
        <v>0.72490032620514688</v>
      </c>
      <c r="FT113" s="321">
        <f t="shared" si="234"/>
        <v>2.0388745412532283</v>
      </c>
      <c r="FU113" s="85">
        <f>+Cas_Hoy!B112</f>
        <v>13</v>
      </c>
      <c r="FV113" s="62">
        <f>+Cas_Hoy!C112</f>
        <v>4</v>
      </c>
      <c r="FW113" s="62">
        <f>+Cas_Hoy!D112</f>
        <v>22</v>
      </c>
      <c r="FX113" s="62">
        <f>+Cas_Hoy!E112</f>
        <v>28</v>
      </c>
      <c r="FY113" s="62">
        <f>+Cas_Hoy!F112</f>
        <v>51</v>
      </c>
      <c r="FZ113" s="62">
        <f>+Cas_Hoy!G112</f>
        <v>57</v>
      </c>
      <c r="GA113" s="62">
        <f>+Cas_Hoy!H112</f>
        <v>60</v>
      </c>
      <c r="GB113" s="62">
        <f>+Cas_Hoy!I112</f>
        <v>63</v>
      </c>
      <c r="GC113" s="62">
        <f>+Cas_Hoy!J112</f>
        <v>47</v>
      </c>
      <c r="GD113" s="62">
        <f>+Cas_Hoy!K112</f>
        <v>56</v>
      </c>
      <c r="GE113" s="62">
        <f>+Cas_Hoy!L112</f>
        <v>29</v>
      </c>
      <c r="GF113" s="62">
        <f>+Cas_Hoy!M112</f>
        <v>38</v>
      </c>
      <c r="GG113" s="62">
        <f>+Cas_Hoy!N112</f>
        <v>25</v>
      </c>
      <c r="GH113" s="62">
        <f>+Cas_Hoy!O112</f>
        <v>29</v>
      </c>
      <c r="GI113" s="62">
        <f>+Cas_Hoy!P112</f>
        <v>25</v>
      </c>
      <c r="GJ113" s="62">
        <f>+Cas_Hoy!Q112</f>
        <v>23</v>
      </c>
      <c r="GK113" s="62">
        <f>+Cas_Hoy!R112</f>
        <v>8</v>
      </c>
      <c r="GL113" s="62">
        <f>+Cas_Hoy!S112</f>
        <v>11</v>
      </c>
      <c r="GM113" s="62">
        <f>+Cas_Hoy!T112</f>
        <v>5</v>
      </c>
      <c r="GN113" s="590">
        <f>+Cas_Hoy!U112</f>
        <v>15</v>
      </c>
      <c r="GO113" s="543">
        <f t="shared" si="220"/>
        <v>0.23481708888716601</v>
      </c>
      <c r="GP113" s="112">
        <f t="shared" si="220"/>
        <v>9.1062276448575341E-2</v>
      </c>
      <c r="GQ113" s="112">
        <f t="shared" si="221"/>
        <v>4.5434610841820815E-2</v>
      </c>
      <c r="GR113" s="112">
        <f t="shared" si="221"/>
        <v>0.36012440337375978</v>
      </c>
      <c r="GS113" s="323">
        <f t="shared" si="273"/>
        <v>8.2941231265089829E-2</v>
      </c>
      <c r="GT113" s="323">
        <f t="shared" si="273"/>
        <v>8.4626773208975381E-2</v>
      </c>
      <c r="GU113" s="323">
        <f t="shared" si="273"/>
        <v>9.4438334001700638E-2</v>
      </c>
      <c r="GV113" s="323">
        <f t="shared" si="272"/>
        <v>9.7591397492660104E-2</v>
      </c>
      <c r="GW113" s="323">
        <f t="shared" si="272"/>
        <v>8.1491206854617457E-2</v>
      </c>
      <c r="GX113" s="323">
        <f t="shared" si="272"/>
        <v>7.9273560341085916E-2</v>
      </c>
      <c r="GY113" s="323">
        <f t="shared" si="272"/>
        <v>5.5957213799564628E-2</v>
      </c>
      <c r="GZ113" s="323">
        <f t="shared" si="272"/>
        <v>0.7</v>
      </c>
      <c r="HA113" s="323">
        <f t="shared" si="272"/>
        <v>4.5434610841820815E-2</v>
      </c>
      <c r="HB113" s="323">
        <f t="shared" si="225"/>
        <v>0.36012440337375978</v>
      </c>
      <c r="HC113" s="323">
        <f t="shared" si="225"/>
        <v>0.23481708888716601</v>
      </c>
      <c r="HD113" s="323">
        <f t="shared" si="225"/>
        <v>9.1062276448575341E-2</v>
      </c>
      <c r="HE113" s="323">
        <f t="shared" si="225"/>
        <v>0.18631552973069243</v>
      </c>
      <c r="HF113" s="323">
        <f t="shared" si="275"/>
        <v>7.1157445156840846E-2</v>
      </c>
      <c r="HG113" s="323">
        <f t="shared" si="275"/>
        <v>0.16793046160123212</v>
      </c>
      <c r="HH113" s="327">
        <f t="shared" si="275"/>
        <v>0.43421732326780754</v>
      </c>
      <c r="HI113" s="241">
        <f>+CyF_Tot!B112</f>
        <v>0</v>
      </c>
      <c r="HJ113" s="149">
        <f>+CyF_Tot!C112</f>
        <v>566</v>
      </c>
      <c r="HK113" s="149">
        <f>+CyF_Tot!D112</f>
        <v>606</v>
      </c>
      <c r="HL113" s="149">
        <f>+CyF_Tot!E112</f>
        <v>619</v>
      </c>
      <c r="HM113" s="149">
        <f>+CyF_Tot!F112</f>
        <v>0</v>
      </c>
      <c r="HN113" s="149">
        <f>+CyF_Tot!G112</f>
        <v>16</v>
      </c>
      <c r="HO113" s="149">
        <f>+CyF_Tot!H112</f>
        <v>16</v>
      </c>
      <c r="HP113" s="557">
        <f>+CyF_Tot!I112</f>
        <v>16</v>
      </c>
      <c r="HQ113" s="93">
        <f t="shared" si="226"/>
        <v>7.9923730738288942E-2</v>
      </c>
      <c r="HR113" s="90">
        <f t="shared" si="226"/>
        <v>7.1629088749505215E-2</v>
      </c>
      <c r="HS113" s="90">
        <f t="shared" si="226"/>
        <v>7.375809813108955E-2</v>
      </c>
      <c r="HT113" s="90">
        <f t="shared" si="226"/>
        <v>7.2136722044482293E-2</v>
      </c>
      <c r="HU113" s="90">
        <f t="shared" si="226"/>
        <v>5.9192646399347904E-2</v>
      </c>
      <c r="HV113" s="90">
        <f t="shared" si="226"/>
        <v>6.4838824552932814E-2</v>
      </c>
      <c r="HW113" s="90">
        <f t="shared" si="226"/>
        <v>6.1160495097910897E-2</v>
      </c>
      <c r="HX113" s="90">
        <f t="shared" si="226"/>
        <v>6.2143694862145056E-2</v>
      </c>
      <c r="HY113" s="90">
        <f t="shared" si="226"/>
        <v>5.5520729960739042E-2</v>
      </c>
      <c r="HZ113" s="90">
        <f t="shared" si="226"/>
        <v>6.800294519786898E-2</v>
      </c>
      <c r="IA113" s="90">
        <f t="shared" si="226"/>
        <v>4.9889594589534361E-2</v>
      </c>
      <c r="IB113" s="90">
        <f t="shared" si="226"/>
        <v>5.646571740169444E-2</v>
      </c>
      <c r="IC113" s="90">
        <f t="shared" si="226"/>
        <v>5.2968936719799395E-2</v>
      </c>
      <c r="ID113" s="90">
        <f t="shared" si="226"/>
        <v>5.6832810696514725E-2</v>
      </c>
      <c r="IE113" s="90">
        <f t="shared" si="260"/>
        <v>2.7956700085606807E-2</v>
      </c>
      <c r="IF113" s="90">
        <f t="shared" si="260"/>
        <v>3.9445254463296123E-2</v>
      </c>
      <c r="IG113" s="90">
        <f t="shared" si="260"/>
        <v>1.4544035194862826E-2</v>
      </c>
      <c r="IH113" s="90">
        <f t="shared" si="260"/>
        <v>2.4732065383707608E-2</v>
      </c>
      <c r="II113" s="90">
        <f t="shared" si="260"/>
        <v>2.0777193135518321E-3</v>
      </c>
      <c r="IJ113" s="673">
        <f t="shared" si="260"/>
        <v>6.7802026630419598E-3</v>
      </c>
      <c r="IK113" s="686"/>
      <c r="IL113" s="687"/>
      <c r="IM113" s="687"/>
      <c r="IN113" s="687"/>
      <c r="IO113" s="687"/>
      <c r="IP113" s="687"/>
      <c r="IQ113" s="687"/>
      <c r="IR113" s="687"/>
      <c r="IS113" s="687"/>
      <c r="IT113" s="687"/>
      <c r="IU113" s="687"/>
      <c r="IV113" s="687"/>
      <c r="IW113" s="687"/>
      <c r="IX113" s="687"/>
      <c r="IY113" s="687"/>
      <c r="IZ113" s="687"/>
      <c r="JA113" s="687"/>
      <c r="JB113" s="687"/>
      <c r="JC113" s="687"/>
      <c r="JD113" s="688"/>
      <c r="JF113" s="624">
        <f t="shared" si="261"/>
        <v>0</v>
      </c>
      <c r="JG113" s="625">
        <f t="shared" si="261"/>
        <v>0</v>
      </c>
      <c r="JH113" s="625">
        <f t="shared" si="261"/>
        <v>0</v>
      </c>
      <c r="JI113" s="625">
        <f t="shared" si="261"/>
        <v>0</v>
      </c>
      <c r="JJ113" s="625">
        <f t="shared" si="261"/>
        <v>0</v>
      </c>
      <c r="JK113" s="625">
        <f t="shared" si="261"/>
        <v>0</v>
      </c>
      <c r="JL113" s="625">
        <f t="shared" si="261"/>
        <v>0</v>
      </c>
      <c r="JM113" s="625">
        <f t="shared" si="261"/>
        <v>0</v>
      </c>
      <c r="JN113" s="625">
        <f t="shared" si="261"/>
        <v>0</v>
      </c>
      <c r="JO113" s="625">
        <f t="shared" si="261"/>
        <v>0</v>
      </c>
      <c r="JP113" s="625">
        <f t="shared" si="261"/>
        <v>0</v>
      </c>
      <c r="JQ113" s="625">
        <f t="shared" si="261"/>
        <v>1704.8383602025392</v>
      </c>
      <c r="JR113" s="625">
        <f t="shared" si="261"/>
        <v>0</v>
      </c>
      <c r="JS113" s="625">
        <f t="shared" si="261"/>
        <v>1693.8265041441666</v>
      </c>
      <c r="JT113" s="625">
        <f t="shared" si="261"/>
        <v>13773.431165765609</v>
      </c>
      <c r="JU113" s="625">
        <f t="shared" si="228"/>
        <v>2440.4690088218194</v>
      </c>
      <c r="JV113" s="625">
        <f t="shared" si="209"/>
        <v>26475.436774731392</v>
      </c>
      <c r="JW113" s="625">
        <f t="shared" si="209"/>
        <v>3892.3122500791951</v>
      </c>
      <c r="JX113" s="625">
        <f t="shared" si="209"/>
        <v>46332.014355779938</v>
      </c>
      <c r="JY113" s="626">
        <f t="shared" si="209"/>
        <v>42593.824630416799</v>
      </c>
      <c r="JZ113" s="642">
        <f t="shared" si="210"/>
        <v>0</v>
      </c>
      <c r="KA113" s="625">
        <f t="shared" si="210"/>
        <v>0</v>
      </c>
      <c r="KB113" s="625">
        <f t="shared" si="211"/>
        <v>0</v>
      </c>
      <c r="KC113" s="625">
        <f t="shared" si="211"/>
        <v>515.8550182429243</v>
      </c>
      <c r="KD113" s="625">
        <f t="shared" si="212"/>
        <v>8881.6756439711171</v>
      </c>
      <c r="KE113" s="645">
        <f t="shared" si="212"/>
        <v>4519.821741469068</v>
      </c>
      <c r="KF113" s="624">
        <f t="shared" si="262"/>
        <v>0</v>
      </c>
      <c r="KG113" s="625">
        <f t="shared" si="263"/>
        <v>272.5637213258658</v>
      </c>
      <c r="KH113" s="626">
        <f t="shared" si="264"/>
        <v>6408.0429453829274</v>
      </c>
    </row>
    <row r="114" spans="1:294" s="649" customFormat="1" ht="14.4">
      <c r="A114" s="511" t="s">
        <v>124</v>
      </c>
      <c r="B114" s="539">
        <v>359953</v>
      </c>
      <c r="C114" s="527">
        <f t="shared" si="265"/>
        <v>26518</v>
      </c>
      <c r="D114" s="518">
        <f t="shared" si="266"/>
        <v>780</v>
      </c>
      <c r="E114" s="496">
        <f t="shared" si="217"/>
        <v>4.4285912762606844E-3</v>
      </c>
      <c r="F114" s="209">
        <f t="shared" si="236"/>
        <v>6.4911252302383926E-2</v>
      </c>
      <c r="G114" s="28">
        <f t="shared" si="162"/>
        <v>7.538122957317686</v>
      </c>
      <c r="H114" s="27">
        <f t="shared" si="237"/>
        <v>0.4893090011688408</v>
      </c>
      <c r="I114" s="34">
        <f t="shared" si="238"/>
        <v>0.55533901532186258</v>
      </c>
      <c r="J114" s="340">
        <f t="shared" si="239"/>
        <v>0.60520088351093981</v>
      </c>
      <c r="K114" s="582">
        <f t="shared" si="267"/>
        <v>3.5805459526117613E-3</v>
      </c>
      <c r="L114" s="341">
        <f t="shared" si="218"/>
        <v>9.323512673760467</v>
      </c>
      <c r="M114" s="342">
        <f t="shared" si="240"/>
        <v>0.68640374119580161</v>
      </c>
      <c r="N114" s="826"/>
      <c r="O114" s="366" t="s">
        <v>230</v>
      </c>
      <c r="P114" s="21" t="s">
        <v>240</v>
      </c>
      <c r="Q114" s="21" t="s">
        <v>232</v>
      </c>
      <c r="R114" s="21" t="s">
        <v>243</v>
      </c>
      <c r="S114" s="170">
        <f t="shared" si="241"/>
        <v>26518</v>
      </c>
      <c r="T114" s="171">
        <f t="shared" si="242"/>
        <v>7367.0729234094451</v>
      </c>
      <c r="U114" s="170">
        <f t="shared" si="243"/>
        <v>1381</v>
      </c>
      <c r="V114" s="172">
        <f t="shared" si="244"/>
        <v>5.4938934638182758E-2</v>
      </c>
      <c r="W114" s="171">
        <f t="shared" si="245"/>
        <v>383.66120021224992</v>
      </c>
      <c r="X114" s="170">
        <f t="shared" si="246"/>
        <v>3153</v>
      </c>
      <c r="Y114" s="172">
        <f t="shared" si="247"/>
        <v>0.13494543120051358</v>
      </c>
      <c r="Z114" s="171">
        <f t="shared" si="248"/>
        <v>875.94769317105283</v>
      </c>
      <c r="AA114" s="170">
        <f t="shared" si="249"/>
        <v>780</v>
      </c>
      <c r="AB114" s="171">
        <f t="shared" si="250"/>
        <v>2166.9495739721574</v>
      </c>
      <c r="AC114" s="173">
        <f t="shared" si="251"/>
        <v>2.941398295497398E-2</v>
      </c>
      <c r="AD114" s="170">
        <f t="shared" si="252"/>
        <v>1</v>
      </c>
      <c r="AE114" s="172">
        <f t="shared" si="253"/>
        <v>1.2836970474967907E-3</v>
      </c>
      <c r="AF114" s="171">
        <f t="shared" si="254"/>
        <v>2.7781404794514839</v>
      </c>
      <c r="AG114" s="170">
        <f t="shared" si="255"/>
        <v>29</v>
      </c>
      <c r="AH114" s="172">
        <f t="shared" si="256"/>
        <v>3.8615179760319571E-2</v>
      </c>
      <c r="AI114" s="367">
        <f t="shared" si="257"/>
        <v>80.566073904093031</v>
      </c>
      <c r="AJ114" s="830"/>
      <c r="AK114" s="85">
        <v>33309.234862574674</v>
      </c>
      <c r="AL114" s="62">
        <v>31255.641023165488</v>
      </c>
      <c r="AM114" s="62">
        <v>31340.915446163664</v>
      </c>
      <c r="AN114" s="62">
        <v>29166.796494435035</v>
      </c>
      <c r="AO114" s="62">
        <v>28323.155496809788</v>
      </c>
      <c r="AP114" s="62">
        <v>28017.939703335338</v>
      </c>
      <c r="AQ114" s="62">
        <v>26494.029671317025</v>
      </c>
      <c r="AR114" s="62">
        <v>26519.126859270571</v>
      </c>
      <c r="AS114" s="62">
        <v>22583.221035103044</v>
      </c>
      <c r="AT114" s="62">
        <v>22840.223783387901</v>
      </c>
      <c r="AU114" s="62">
        <v>16413.46046110148</v>
      </c>
      <c r="AV114" s="62">
        <v>17354.926338197554</v>
      </c>
      <c r="AW114" s="62">
        <v>12231.058096882203</v>
      </c>
      <c r="AX114" s="62">
        <v>13621.19300811892</v>
      </c>
      <c r="AY114" s="62">
        <v>6350.5748987406005</v>
      </c>
      <c r="AZ114" s="62">
        <v>8368.2939666374459</v>
      </c>
      <c r="BA114" s="62">
        <v>1740.0214378435953</v>
      </c>
      <c r="BB114" s="62">
        <v>3156.8603670963421</v>
      </c>
      <c r="BC114" s="62">
        <v>202.32807416785988</v>
      </c>
      <c r="BD114" s="86">
        <v>663.99597792685177</v>
      </c>
      <c r="BE114" s="258">
        <v>2.0000000000000002E-5</v>
      </c>
      <c r="BF114" s="43">
        <v>2.0000000000000002E-5</v>
      </c>
      <c r="BG114" s="53">
        <v>5.0000000000000002E-5</v>
      </c>
      <c r="BH114" s="53">
        <v>4.0000000000000003E-5</v>
      </c>
      <c r="BI114" s="53">
        <v>1.2518952302791728E-4</v>
      </c>
      <c r="BJ114" s="53">
        <v>1.2406223545552731E-4</v>
      </c>
      <c r="BK114" s="53">
        <v>3.4000000000000002E-4</v>
      </c>
      <c r="BL114" s="53">
        <v>1.8000000000000001E-4</v>
      </c>
      <c r="BM114" s="53">
        <v>8.9999999999999998E-4</v>
      </c>
      <c r="BN114" s="53">
        <v>5.0000000000000001E-4</v>
      </c>
      <c r="BO114" s="53">
        <v>3.8E-3</v>
      </c>
      <c r="BP114" s="53">
        <v>2E-3</v>
      </c>
      <c r="BQ114" s="53">
        <v>1.6199999999999999E-2</v>
      </c>
      <c r="BR114" s="53">
        <v>6.1999999999999998E-3</v>
      </c>
      <c r="BS114" s="53">
        <v>6.1100000000000002E-2</v>
      </c>
      <c r="BT114" s="53">
        <v>2.6800000000000001E-2</v>
      </c>
      <c r="BU114" s="53">
        <v>0.1421</v>
      </c>
      <c r="BV114" s="53">
        <v>5.4699999999999999E-2</v>
      </c>
      <c r="BW114" s="53">
        <v>0.27589999999999998</v>
      </c>
      <c r="BX114" s="54">
        <v>0.1051</v>
      </c>
      <c r="BY114" s="64">
        <f>+Fall_Hoy!B114</f>
        <v>0</v>
      </c>
      <c r="BZ114" s="61">
        <f>+Fall_Hoy!C114</f>
        <v>1</v>
      </c>
      <c r="CA114" s="61">
        <f>+Fall_Hoy!D114</f>
        <v>0</v>
      </c>
      <c r="CB114" s="61">
        <f>+Fall_Hoy!E114</f>
        <v>2</v>
      </c>
      <c r="CC114" s="61">
        <f>+Fall_Hoy!F114</f>
        <v>4</v>
      </c>
      <c r="CD114" s="61">
        <f>+Fall_Hoy!G114</f>
        <v>4</v>
      </c>
      <c r="CE114" s="61">
        <f>+Fall_Hoy!H114</f>
        <v>5</v>
      </c>
      <c r="CF114" s="61">
        <f>+Fall_Hoy!I114</f>
        <v>12</v>
      </c>
      <c r="CG114" s="61">
        <f>+Fall_Hoy!J114</f>
        <v>22</v>
      </c>
      <c r="CH114" s="61">
        <f>+Fall_Hoy!K114</f>
        <v>14</v>
      </c>
      <c r="CI114" s="61">
        <f>+Fall_Hoy!L114</f>
        <v>53</v>
      </c>
      <c r="CJ114" s="61">
        <f>+Fall_Hoy!M114</f>
        <v>29</v>
      </c>
      <c r="CK114" s="61">
        <f>+Fall_Hoy!N114</f>
        <v>129</v>
      </c>
      <c r="CL114" s="61">
        <f>+Fall_Hoy!O114</f>
        <v>71</v>
      </c>
      <c r="CM114" s="61">
        <f>+Fall_Hoy!P114</f>
        <v>152</v>
      </c>
      <c r="CN114" s="61">
        <f>+Fall_Hoy!Q114</f>
        <v>78</v>
      </c>
      <c r="CO114" s="61">
        <f>+Fall_Hoy!R114</f>
        <v>72</v>
      </c>
      <c r="CP114" s="61">
        <f>+Fall_Hoy!S114</f>
        <v>71</v>
      </c>
      <c r="CQ114" s="61">
        <f>+Fall_Hoy!T114</f>
        <v>9</v>
      </c>
      <c r="CR114" s="66">
        <f>+Fall_Hoy!U114</f>
        <v>24</v>
      </c>
      <c r="CS114" s="75">
        <f t="shared" si="258"/>
        <v>0.39173225740710149</v>
      </c>
      <c r="CT114" s="76">
        <f t="shared" si="258"/>
        <v>0.3477946368515909</v>
      </c>
      <c r="CU114" s="76">
        <f t="shared" si="259"/>
        <v>0.65104448853797758</v>
      </c>
      <c r="CV114" s="76">
        <f t="shared" si="259"/>
        <v>0.7</v>
      </c>
      <c r="CW114" s="76">
        <f t="shared" si="276"/>
        <v>0.7</v>
      </c>
      <c r="CX114" s="76">
        <f t="shared" si="276"/>
        <v>0.7</v>
      </c>
      <c r="CY114" s="76">
        <f t="shared" si="276"/>
        <v>0.55506401009515216</v>
      </c>
      <c r="CZ114" s="76">
        <f t="shared" si="276"/>
        <v>0.7</v>
      </c>
      <c r="DA114" s="76">
        <f t="shared" si="276"/>
        <v>0.7</v>
      </c>
      <c r="DB114" s="76">
        <f t="shared" si="276"/>
        <v>0.7</v>
      </c>
      <c r="DC114" s="76">
        <f t="shared" si="276"/>
        <v>0.7</v>
      </c>
      <c r="DD114" s="76">
        <f t="shared" si="276"/>
        <v>0.7</v>
      </c>
      <c r="DE114" s="76">
        <f t="shared" si="276"/>
        <v>0.65104448853797758</v>
      </c>
      <c r="DF114" s="76">
        <f t="shared" si="276"/>
        <v>0.7</v>
      </c>
      <c r="DG114" s="76">
        <f t="shared" si="276"/>
        <v>0.39173225740710149</v>
      </c>
      <c r="DH114" s="76">
        <f t="shared" si="276"/>
        <v>0.3477946368515909</v>
      </c>
      <c r="DI114" s="76">
        <f t="shared" si="276"/>
        <v>0.29119493689787024</v>
      </c>
      <c r="DJ114" s="76">
        <f t="shared" si="276"/>
        <v>0.41116453695812077</v>
      </c>
      <c r="DK114" s="76">
        <f t="shared" si="276"/>
        <v>0.16122584477410809</v>
      </c>
      <c r="DL114" s="316">
        <f t="shared" si="274"/>
        <v>0.34390863229824847</v>
      </c>
      <c r="DM114" s="85">
        <f>+'Cas_-14'!B113</f>
        <v>328</v>
      </c>
      <c r="DN114" s="62">
        <f>+'Cas_-14'!C113</f>
        <v>292</v>
      </c>
      <c r="DO114" s="62">
        <f>+'Cas_-14'!D113</f>
        <v>629</v>
      </c>
      <c r="DP114" s="62">
        <f>+'Cas_-14'!E113</f>
        <v>731</v>
      </c>
      <c r="DQ114" s="62">
        <f>+'Cas_-14'!F113</f>
        <v>2682</v>
      </c>
      <c r="DR114" s="62">
        <f>+'Cas_-14'!G113</f>
        <v>2541</v>
      </c>
      <c r="DS114" s="62">
        <f>+'Cas_-14'!H113</f>
        <v>3046</v>
      </c>
      <c r="DT114" s="62">
        <f>+'Cas_-14'!I113</f>
        <v>2706</v>
      </c>
      <c r="DU114" s="62">
        <f>+'Cas_-14'!J113</f>
        <v>2327</v>
      </c>
      <c r="DV114" s="62">
        <f>+'Cas_-14'!K113</f>
        <v>2203</v>
      </c>
      <c r="DW114" s="62">
        <f>+'Cas_-14'!L113</f>
        <v>1588</v>
      </c>
      <c r="DX114" s="62">
        <f>+'Cas_-14'!M113</f>
        <v>1499</v>
      </c>
      <c r="DY114" s="62">
        <f>+'Cas_-14'!N113</f>
        <v>859</v>
      </c>
      <c r="DZ114" s="62">
        <f>+'Cas_-14'!O113</f>
        <v>687</v>
      </c>
      <c r="EA114" s="62">
        <f>+'Cas_-14'!P113</f>
        <v>419</v>
      </c>
      <c r="EB114" s="62">
        <f>+'Cas_-14'!Q113</f>
        <v>324</v>
      </c>
      <c r="EC114" s="62">
        <f>+'Cas_-14'!R113</f>
        <v>131</v>
      </c>
      <c r="ED114" s="62">
        <f>+'Cas_-14'!S113</f>
        <v>156</v>
      </c>
      <c r="EE114" s="62">
        <f>+'Cas_-14'!T113</f>
        <v>13</v>
      </c>
      <c r="EF114" s="86">
        <f>+'Cas_-14'!U113</f>
        <v>36</v>
      </c>
      <c r="EG114" s="201">
        <f t="shared" si="271"/>
        <v>9.84711901528941E-3</v>
      </c>
      <c r="EH114" s="90">
        <f t="shared" si="271"/>
        <v>9.3423135933632193E-3</v>
      </c>
      <c r="EI114" s="90">
        <f t="shared" si="271"/>
        <v>2.0069611593843656E-2</v>
      </c>
      <c r="EJ114" s="90">
        <f t="shared" si="271"/>
        <v>2.506274558261732E-2</v>
      </c>
      <c r="EK114" s="90">
        <f t="shared" si="271"/>
        <v>9.4692838878849148E-2</v>
      </c>
      <c r="EL114" s="90">
        <f t="shared" si="271"/>
        <v>9.0691893369215584E-2</v>
      </c>
      <c r="EM114" s="90">
        <f t="shared" si="271"/>
        <v>0.1149692982829887</v>
      </c>
      <c r="EN114" s="90">
        <f t="shared" si="271"/>
        <v>0.10203955863102013</v>
      </c>
      <c r="EO114" s="90">
        <f t="shared" si="269"/>
        <v>0.10304110278967485</v>
      </c>
      <c r="EP114" s="90">
        <f t="shared" si="269"/>
        <v>9.6452645162009354E-2</v>
      </c>
      <c r="EQ114" s="90">
        <f t="shared" si="269"/>
        <v>9.6749859894775164E-2</v>
      </c>
      <c r="ER114" s="90">
        <f t="shared" si="269"/>
        <v>8.6373169830214494E-2</v>
      </c>
      <c r="ES114" s="90">
        <f t="shared" si="269"/>
        <v>7.0231045686796806E-2</v>
      </c>
      <c r="ET114" s="90">
        <f t="shared" si="232"/>
        <v>5.0436110815734951E-2</v>
      </c>
      <c r="EU114" s="90">
        <f t="shared" si="232"/>
        <v>6.5978278609562263E-2</v>
      </c>
      <c r="EV114" s="90">
        <f t="shared" si="232"/>
        <v>3.8717569111663262E-2</v>
      </c>
      <c r="EW114" s="90">
        <f t="shared" si="232"/>
        <v>7.5286428747882564E-2</v>
      </c>
      <c r="EX114" s="90">
        <f t="shared" si="232"/>
        <v>4.9416186292549805E-2</v>
      </c>
      <c r="EY114" s="90">
        <f t="shared" si="232"/>
        <v>6.4252081939032604E-2</v>
      </c>
      <c r="EZ114" s="99">
        <f t="shared" si="232"/>
        <v>5.4217195881818871E-2</v>
      </c>
      <c r="FA114" s="119">
        <f t="shared" si="268"/>
        <v>5.9372912671038911</v>
      </c>
      <c r="FB114" s="120">
        <f t="shared" si="268"/>
        <v>8.9828634604754001</v>
      </c>
      <c r="FC114" s="120">
        <f t="shared" si="219"/>
        <v>9.2700383736472212</v>
      </c>
      <c r="FD114" s="120">
        <f t="shared" si="219"/>
        <v>13.878944840878084</v>
      </c>
      <c r="FE114" s="120">
        <f t="shared" si="270"/>
        <v>7.3923224637460301</v>
      </c>
      <c r="FF114" s="120">
        <f t="shared" si="270"/>
        <v>7.7184406896240594</v>
      </c>
      <c r="FG114" s="120">
        <f t="shared" si="270"/>
        <v>4.827932486192112</v>
      </c>
      <c r="FH114" s="120">
        <f t="shared" si="270"/>
        <v>6.860084553395934</v>
      </c>
      <c r="FI114" s="120">
        <f t="shared" si="270"/>
        <v>6.7934055541779674</v>
      </c>
      <c r="FJ114" s="120">
        <f t="shared" si="270"/>
        <v>7.2574474118799497</v>
      </c>
      <c r="FK114" s="120">
        <f t="shared" si="270"/>
        <v>7.2351525962034229</v>
      </c>
      <c r="FL114" s="120">
        <f t="shared" si="270"/>
        <v>8.1043685368500924</v>
      </c>
      <c r="FM114" s="120">
        <f t="shared" si="270"/>
        <v>9.2700383736472212</v>
      </c>
      <c r="FN114" s="120">
        <f t="shared" si="270"/>
        <v>13.878944840878084</v>
      </c>
      <c r="FO114" s="120">
        <f t="shared" si="270"/>
        <v>5.9372912671038911</v>
      </c>
      <c r="FP114" s="120">
        <f t="shared" si="270"/>
        <v>8.9828634604754001</v>
      </c>
      <c r="FQ114" s="120">
        <f t="shared" si="270"/>
        <v>3.8678277312504363</v>
      </c>
      <c r="FR114" s="120">
        <f t="shared" si="270"/>
        <v>8.320442506914171</v>
      </c>
      <c r="FS114" s="120">
        <f t="shared" si="234"/>
        <v>2.509270359940893</v>
      </c>
      <c r="FT114" s="321">
        <f t="shared" si="234"/>
        <v>6.3431652394544882</v>
      </c>
      <c r="FU114" s="85">
        <f>+Cas_Hoy!B113</f>
        <v>357</v>
      </c>
      <c r="FV114" s="62">
        <f>+Cas_Hoy!C113</f>
        <v>317</v>
      </c>
      <c r="FW114" s="62">
        <f>+Cas_Hoy!D113</f>
        <v>719</v>
      </c>
      <c r="FX114" s="62">
        <f>+Cas_Hoy!E113</f>
        <v>849</v>
      </c>
      <c r="FY114" s="62">
        <f>+Cas_Hoy!F113</f>
        <v>3054</v>
      </c>
      <c r="FZ114" s="62">
        <f>+Cas_Hoy!G113</f>
        <v>2897</v>
      </c>
      <c r="GA114" s="62">
        <f>+Cas_Hoy!H113</f>
        <v>3441</v>
      </c>
      <c r="GB114" s="62">
        <f>+Cas_Hoy!I113</f>
        <v>3031</v>
      </c>
      <c r="GC114" s="62">
        <f>+Cas_Hoy!J113</f>
        <v>2685</v>
      </c>
      <c r="GD114" s="62">
        <f>+Cas_Hoy!K113</f>
        <v>2531</v>
      </c>
      <c r="GE114" s="62">
        <f>+Cas_Hoy!L113</f>
        <v>1798</v>
      </c>
      <c r="GF114" s="62">
        <f>+Cas_Hoy!M113</f>
        <v>1700</v>
      </c>
      <c r="GG114" s="62">
        <f>+Cas_Hoy!N113</f>
        <v>972</v>
      </c>
      <c r="GH114" s="62">
        <f>+Cas_Hoy!O113</f>
        <v>794</v>
      </c>
      <c r="GI114" s="62">
        <f>+Cas_Hoy!P113</f>
        <v>461</v>
      </c>
      <c r="GJ114" s="62">
        <f>+Cas_Hoy!Q113</f>
        <v>359</v>
      </c>
      <c r="GK114" s="62">
        <f>+Cas_Hoy!R113</f>
        <v>144</v>
      </c>
      <c r="GL114" s="62">
        <f>+Cas_Hoy!S113</f>
        <v>170</v>
      </c>
      <c r="GM114" s="62">
        <f>+Cas_Hoy!T113</f>
        <v>14</v>
      </c>
      <c r="GN114" s="590">
        <f>+Cas_Hoy!U113</f>
        <v>39</v>
      </c>
      <c r="GO114" s="543">
        <f t="shared" si="220"/>
        <v>0.43099897533335035</v>
      </c>
      <c r="GP114" s="112">
        <f t="shared" si="220"/>
        <v>0.38536504515346026</v>
      </c>
      <c r="GQ114" s="112">
        <f t="shared" si="221"/>
        <v>0.7</v>
      </c>
      <c r="GR114" s="112">
        <f t="shared" si="221"/>
        <v>0.7</v>
      </c>
      <c r="GS114" s="323">
        <f t="shared" si="273"/>
        <v>0.7</v>
      </c>
      <c r="GT114" s="323">
        <f t="shared" si="273"/>
        <v>0.7</v>
      </c>
      <c r="GU114" s="323">
        <f t="shared" si="273"/>
        <v>0.62704374876474667</v>
      </c>
      <c r="GV114" s="323">
        <f t="shared" si="272"/>
        <v>0.7</v>
      </c>
      <c r="GW114" s="323">
        <f t="shared" si="272"/>
        <v>0.7</v>
      </c>
      <c r="GX114" s="323">
        <f t="shared" si="272"/>
        <v>0.7</v>
      </c>
      <c r="GY114" s="323">
        <f t="shared" si="272"/>
        <v>0.7</v>
      </c>
      <c r="GZ114" s="323">
        <f t="shared" si="272"/>
        <v>0.7</v>
      </c>
      <c r="HA114" s="323">
        <f t="shared" si="272"/>
        <v>0.7</v>
      </c>
      <c r="HB114" s="323">
        <f t="shared" si="225"/>
        <v>0.7</v>
      </c>
      <c r="HC114" s="323">
        <f t="shared" si="225"/>
        <v>0.43099897533335035</v>
      </c>
      <c r="HD114" s="323">
        <f t="shared" si="225"/>
        <v>0.38536504515346026</v>
      </c>
      <c r="HE114" s="323">
        <f t="shared" si="225"/>
        <v>0.3200921443762848</v>
      </c>
      <c r="HF114" s="323">
        <f t="shared" si="275"/>
        <v>0.44806391848000338</v>
      </c>
      <c r="HG114" s="323">
        <f t="shared" si="275"/>
        <v>0.17362783283365488</v>
      </c>
      <c r="HH114" s="327">
        <f t="shared" si="275"/>
        <v>0.37256768498976917</v>
      </c>
      <c r="HI114" s="241">
        <f>+CyF_Tot!B113</f>
        <v>0</v>
      </c>
      <c r="HJ114" s="149">
        <f>+CyF_Tot!C113</f>
        <v>23365</v>
      </c>
      <c r="HK114" s="149">
        <f>+CyF_Tot!D113</f>
        <v>25137</v>
      </c>
      <c r="HL114" s="149">
        <f>+CyF_Tot!E113</f>
        <v>26518</v>
      </c>
      <c r="HM114" s="149">
        <f>+CyF_Tot!F113</f>
        <v>0</v>
      </c>
      <c r="HN114" s="149">
        <f>+CyF_Tot!G113</f>
        <v>751</v>
      </c>
      <c r="HO114" s="149">
        <f>+CyF_Tot!H113</f>
        <v>779</v>
      </c>
      <c r="HP114" s="557">
        <f>+CyF_Tot!I113</f>
        <v>780</v>
      </c>
      <c r="HQ114" s="93">
        <f t="shared" si="226"/>
        <v>9.2537733711275286E-2</v>
      </c>
      <c r="HR114" s="90">
        <f t="shared" si="226"/>
        <v>8.6832561537660433E-2</v>
      </c>
      <c r="HS114" s="90">
        <f t="shared" si="226"/>
        <v>8.7069465864053536E-2</v>
      </c>
      <c r="HT114" s="90">
        <f t="shared" si="226"/>
        <v>8.1029457997113613E-2</v>
      </c>
      <c r="HU114" s="90">
        <f t="shared" si="226"/>
        <v>7.868570479148608E-2</v>
      </c>
      <c r="HV114" s="90">
        <f t="shared" si="226"/>
        <v>7.7837772440666808E-2</v>
      </c>
      <c r="HW114" s="90">
        <f t="shared" si="226"/>
        <v>7.3604136293674516E-2</v>
      </c>
      <c r="HX114" s="90">
        <f t="shared" si="226"/>
        <v>7.3673859807448672E-2</v>
      </c>
      <c r="HY114" s="90">
        <f t="shared" si="226"/>
        <v>6.2739360514020015E-2</v>
      </c>
      <c r="HZ114" s="90">
        <f t="shared" si="226"/>
        <v>6.3453350252360444E-2</v>
      </c>
      <c r="IA114" s="90">
        <f t="shared" si="226"/>
        <v>4.5598898914862442E-2</v>
      </c>
      <c r="IB114" s="90">
        <f t="shared" si="226"/>
        <v>4.8214423378045337E-2</v>
      </c>
      <c r="IC114" s="90">
        <f t="shared" si="226"/>
        <v>3.3979597605471278E-2</v>
      </c>
      <c r="ID114" s="90">
        <f t="shared" si="226"/>
        <v>3.78415876742767E-2</v>
      </c>
      <c r="IE114" s="90">
        <f t="shared" si="260"/>
        <v>1.7642789193979772E-2</v>
      </c>
      <c r="IF114" s="90">
        <f t="shared" si="260"/>
        <v>2.3248296212665113E-2</v>
      </c>
      <c r="IG114" s="90">
        <f t="shared" si="260"/>
        <v>4.8340239915866667E-3</v>
      </c>
      <c r="IH114" s="90">
        <f t="shared" si="260"/>
        <v>8.7702015738064191E-3</v>
      </c>
      <c r="II114" s="90">
        <f t="shared" si="260"/>
        <v>5.6209581297519365E-4</v>
      </c>
      <c r="IJ114" s="673">
        <f t="shared" si="260"/>
        <v>1.8446741044715609E-3</v>
      </c>
      <c r="IK114" s="686"/>
      <c r="IL114" s="687"/>
      <c r="IM114" s="687"/>
      <c r="IN114" s="687"/>
      <c r="IO114" s="687"/>
      <c r="IP114" s="687"/>
      <c r="IQ114" s="687"/>
      <c r="IR114" s="687"/>
      <c r="IS114" s="687"/>
      <c r="IT114" s="687"/>
      <c r="IU114" s="687"/>
      <c r="IV114" s="687"/>
      <c r="IW114" s="687"/>
      <c r="IX114" s="687"/>
      <c r="IY114" s="687"/>
      <c r="IZ114" s="687"/>
      <c r="JA114" s="687"/>
      <c r="JB114" s="687"/>
      <c r="JC114" s="687"/>
      <c r="JD114" s="688"/>
      <c r="JF114" s="624">
        <f t="shared" si="261"/>
        <v>0</v>
      </c>
      <c r="JG114" s="625">
        <f t="shared" si="261"/>
        <v>31.994224634805544</v>
      </c>
      <c r="JH114" s="625">
        <f t="shared" si="261"/>
        <v>0</v>
      </c>
      <c r="JI114" s="625">
        <f t="shared" si="261"/>
        <v>68.571123345054232</v>
      </c>
      <c r="JJ114" s="625">
        <f t="shared" si="261"/>
        <v>141.22720190730672</v>
      </c>
      <c r="JK114" s="625">
        <f t="shared" si="261"/>
        <v>142.76567236397571</v>
      </c>
      <c r="JL114" s="625">
        <f t="shared" si="261"/>
        <v>188.72176343235176</v>
      </c>
      <c r="JM114" s="625">
        <f t="shared" si="261"/>
        <v>452.50358594687418</v>
      </c>
      <c r="JN114" s="625">
        <f t="shared" si="261"/>
        <v>974.17458589292937</v>
      </c>
      <c r="JO114" s="625">
        <f t="shared" si="261"/>
        <v>612.95371414803947</v>
      </c>
      <c r="JP114" s="625">
        <f t="shared" si="261"/>
        <v>3229.0570367903551</v>
      </c>
      <c r="JQ114" s="625">
        <f t="shared" si="261"/>
        <v>1670.9952802376388</v>
      </c>
      <c r="JR114" s="625">
        <f t="shared" si="261"/>
        <v>10546.920714315236</v>
      </c>
      <c r="JS114" s="625">
        <f t="shared" si="261"/>
        <v>5212.465601043933</v>
      </c>
      <c r="JT114" s="625">
        <f t="shared" si="261"/>
        <v>23934.8409275739</v>
      </c>
      <c r="JU114" s="625">
        <f t="shared" si="228"/>
        <v>9320.8962676226365</v>
      </c>
      <c r="JV114" s="625">
        <f t="shared" si="209"/>
        <v>41378.800533187357</v>
      </c>
      <c r="JW114" s="625">
        <f t="shared" si="209"/>
        <v>22490.700171609205</v>
      </c>
      <c r="JX114" s="625">
        <f t="shared" si="209"/>
        <v>44482.210573176424</v>
      </c>
      <c r="JY114" s="626">
        <f t="shared" ref="JY114:JY170" si="277">+(CR114*1000000)/BD114</f>
        <v>36144.797254545912</v>
      </c>
      <c r="JZ114" s="642">
        <f t="shared" si="210"/>
        <v>43.023101796185699</v>
      </c>
      <c r="KA114" s="625">
        <f t="shared" si="210"/>
        <v>79.149368421541965</v>
      </c>
      <c r="KB114" s="625">
        <f t="shared" si="211"/>
        <v>1221.5472785959601</v>
      </c>
      <c r="KC114" s="625">
        <f t="shared" si="211"/>
        <v>824.41124282561748</v>
      </c>
      <c r="KD114" s="625">
        <f t="shared" si="212"/>
        <v>17637.902383971905</v>
      </c>
      <c r="KE114" s="645">
        <f t="shared" si="212"/>
        <v>9453.5743665607297</v>
      </c>
      <c r="KF114" s="624">
        <f t="shared" si="262"/>
        <v>60.634897084329324</v>
      </c>
      <c r="KG114" s="625">
        <f t="shared" si="263"/>
        <v>1021.1415007161871</v>
      </c>
      <c r="KH114" s="626">
        <f t="shared" si="264"/>
        <v>13078.856531920414</v>
      </c>
    </row>
    <row r="115" spans="1:294" s="649" customFormat="1" ht="14.4">
      <c r="A115" s="510" t="s">
        <v>125</v>
      </c>
      <c r="B115" s="538">
        <v>25344</v>
      </c>
      <c r="C115" s="526">
        <f t="shared" si="265"/>
        <v>1663</v>
      </c>
      <c r="D115" s="517">
        <f t="shared" si="266"/>
        <v>42</v>
      </c>
      <c r="E115" s="495">
        <f t="shared" si="217"/>
        <v>8.2695454324837516E-3</v>
      </c>
      <c r="F115" s="208">
        <f t="shared" si="236"/>
        <v>6.0211489898989896E-2</v>
      </c>
      <c r="G115" s="30">
        <f t="shared" si="162"/>
        <v>3.3282283777900501</v>
      </c>
      <c r="H115" s="29">
        <f t="shared" si="237"/>
        <v>0.20039758935083712</v>
      </c>
      <c r="I115" s="33">
        <f t="shared" si="238"/>
        <v>0.2183887228639857</v>
      </c>
      <c r="J115" s="353">
        <f t="shared" si="239"/>
        <v>0.25720627298054266</v>
      </c>
      <c r="K115" s="581">
        <f t="shared" si="267"/>
        <v>6.4430659116246928E-3</v>
      </c>
      <c r="L115" s="354">
        <f t="shared" si="218"/>
        <v>4.2717141431316339</v>
      </c>
      <c r="M115" s="355">
        <f t="shared" si="240"/>
        <v>0.28029753077761627</v>
      </c>
      <c r="N115" s="826"/>
      <c r="O115" s="364" t="s">
        <v>226</v>
      </c>
      <c r="P115" s="20" t="s">
        <v>236</v>
      </c>
      <c r="Q115" s="20"/>
      <c r="R115" s="20"/>
      <c r="S115" s="166">
        <f t="shared" si="241"/>
        <v>1663</v>
      </c>
      <c r="T115" s="167">
        <f t="shared" si="242"/>
        <v>6561.7108585858587</v>
      </c>
      <c r="U115" s="166">
        <f t="shared" si="243"/>
        <v>79</v>
      </c>
      <c r="V115" s="168">
        <f t="shared" si="244"/>
        <v>4.9873737373737376E-2</v>
      </c>
      <c r="W115" s="167">
        <f t="shared" si="245"/>
        <v>311.7108585858586</v>
      </c>
      <c r="X115" s="166">
        <f t="shared" si="246"/>
        <v>137</v>
      </c>
      <c r="Y115" s="168">
        <f t="shared" si="247"/>
        <v>8.9777195281782435E-2</v>
      </c>
      <c r="Z115" s="167">
        <f t="shared" si="248"/>
        <v>540.56186868686871</v>
      </c>
      <c r="AA115" s="166">
        <f t="shared" si="249"/>
        <v>42</v>
      </c>
      <c r="AB115" s="167">
        <f t="shared" si="250"/>
        <v>1657.1969696969697</v>
      </c>
      <c r="AC115" s="169">
        <f t="shared" si="251"/>
        <v>2.5255562236921228E-2</v>
      </c>
      <c r="AD115" s="166">
        <f t="shared" si="252"/>
        <v>1</v>
      </c>
      <c r="AE115" s="168">
        <f t="shared" si="253"/>
        <v>2.4390243902439025E-2</v>
      </c>
      <c r="AF115" s="167">
        <f t="shared" si="254"/>
        <v>39.457070707070706</v>
      </c>
      <c r="AG115" s="166">
        <f t="shared" si="255"/>
        <v>3</v>
      </c>
      <c r="AH115" s="168">
        <f t="shared" si="256"/>
        <v>7.6923076923076927E-2</v>
      </c>
      <c r="AI115" s="365">
        <f t="shared" si="257"/>
        <v>118.37121212121212</v>
      </c>
      <c r="AJ115" s="830"/>
      <c r="AK115" s="85">
        <v>1957.0445016692654</v>
      </c>
      <c r="AL115" s="62">
        <v>1869.1969445563805</v>
      </c>
      <c r="AM115" s="62">
        <v>1967.3433011951404</v>
      </c>
      <c r="AN115" s="62">
        <v>1765.2028145036402</v>
      </c>
      <c r="AO115" s="62">
        <v>1663.8889865598212</v>
      </c>
      <c r="AP115" s="62">
        <v>1563.4858382904936</v>
      </c>
      <c r="AQ115" s="62">
        <v>1647.08170835585</v>
      </c>
      <c r="AR115" s="62">
        <v>1696.0969914669599</v>
      </c>
      <c r="AS115" s="62">
        <v>1588.9969169501746</v>
      </c>
      <c r="AT115" s="62">
        <v>1563.2852186455411</v>
      </c>
      <c r="AU115" s="62">
        <v>1348.8558218746462</v>
      </c>
      <c r="AV115" s="62">
        <v>1363.7058589392857</v>
      </c>
      <c r="AW115" s="62">
        <v>1312.6740339063949</v>
      </c>
      <c r="AX115" s="62">
        <v>1309.0749664882637</v>
      </c>
      <c r="AY115" s="62">
        <v>929.86531881671067</v>
      </c>
      <c r="AZ115" s="62">
        <v>962.9857611934433</v>
      </c>
      <c r="BA115" s="62">
        <v>320.48927775516438</v>
      </c>
      <c r="BB115" s="62">
        <v>378.22930835417526</v>
      </c>
      <c r="BC115" s="62">
        <v>31.760198696457739</v>
      </c>
      <c r="BD115" s="86">
        <v>104.73641793613074</v>
      </c>
      <c r="BE115" s="258">
        <v>2.0000000000000002E-5</v>
      </c>
      <c r="BF115" s="43">
        <v>2.0000000000000002E-5</v>
      </c>
      <c r="BG115" s="53">
        <v>5.0000000000000002E-5</v>
      </c>
      <c r="BH115" s="53">
        <v>4.0000000000000003E-5</v>
      </c>
      <c r="BI115" s="53">
        <v>1.2518952302791728E-4</v>
      </c>
      <c r="BJ115" s="53">
        <v>1.2406223545552731E-4</v>
      </c>
      <c r="BK115" s="53">
        <v>3.4000000000000002E-4</v>
      </c>
      <c r="BL115" s="53">
        <v>1.8000000000000001E-4</v>
      </c>
      <c r="BM115" s="53">
        <v>8.9999999999999998E-4</v>
      </c>
      <c r="BN115" s="53">
        <v>5.0000000000000001E-4</v>
      </c>
      <c r="BO115" s="53">
        <v>3.8E-3</v>
      </c>
      <c r="BP115" s="53">
        <v>2E-3</v>
      </c>
      <c r="BQ115" s="53">
        <v>1.6199999999999999E-2</v>
      </c>
      <c r="BR115" s="53">
        <v>6.1999999999999998E-3</v>
      </c>
      <c r="BS115" s="53">
        <v>6.1100000000000002E-2</v>
      </c>
      <c r="BT115" s="53">
        <v>2.6800000000000001E-2</v>
      </c>
      <c r="BU115" s="53">
        <v>0.1421</v>
      </c>
      <c r="BV115" s="53">
        <v>5.4699999999999999E-2</v>
      </c>
      <c r="BW115" s="53">
        <v>0.27589999999999998</v>
      </c>
      <c r="BX115" s="54">
        <v>0.1051</v>
      </c>
      <c r="BY115" s="64">
        <f>+Fall_Hoy!B115</f>
        <v>0</v>
      </c>
      <c r="BZ115" s="61">
        <f>+Fall_Hoy!C115</f>
        <v>0</v>
      </c>
      <c r="CA115" s="61">
        <f>+Fall_Hoy!D115</f>
        <v>0</v>
      </c>
      <c r="CB115" s="61">
        <f>+Fall_Hoy!E115</f>
        <v>0</v>
      </c>
      <c r="CC115" s="61">
        <f>+Fall_Hoy!F115</f>
        <v>0</v>
      </c>
      <c r="CD115" s="61">
        <f>+Fall_Hoy!G115</f>
        <v>0</v>
      </c>
      <c r="CE115" s="61">
        <f>+Fall_Hoy!H115</f>
        <v>3</v>
      </c>
      <c r="CF115" s="61">
        <f>+Fall_Hoy!I115</f>
        <v>0</v>
      </c>
      <c r="CG115" s="61">
        <f>+Fall_Hoy!J115</f>
        <v>0</v>
      </c>
      <c r="CH115" s="61">
        <f>+Fall_Hoy!K115</f>
        <v>0</v>
      </c>
      <c r="CI115" s="61">
        <f>+Fall_Hoy!L115</f>
        <v>4</v>
      </c>
      <c r="CJ115" s="61">
        <f>+Fall_Hoy!M115</f>
        <v>2</v>
      </c>
      <c r="CK115" s="61">
        <f>+Fall_Hoy!N115</f>
        <v>7</v>
      </c>
      <c r="CL115" s="61">
        <f>+Fall_Hoy!O115</f>
        <v>2</v>
      </c>
      <c r="CM115" s="61">
        <f>+Fall_Hoy!P115</f>
        <v>10</v>
      </c>
      <c r="CN115" s="61">
        <f>+Fall_Hoy!Q115</f>
        <v>2</v>
      </c>
      <c r="CO115" s="61">
        <f>+Fall_Hoy!R115</f>
        <v>4</v>
      </c>
      <c r="CP115" s="61">
        <f>+Fall_Hoy!S115</f>
        <v>2</v>
      </c>
      <c r="CQ115" s="61">
        <f>+Fall_Hoy!T115</f>
        <v>2</v>
      </c>
      <c r="CR115" s="66">
        <f>+Fall_Hoy!U115</f>
        <v>4</v>
      </c>
      <c r="CS115" s="75">
        <f t="shared" si="258"/>
        <v>0.17601056604756596</v>
      </c>
      <c r="CT115" s="76">
        <f t="shared" si="258"/>
        <v>7.7495295028200156E-2</v>
      </c>
      <c r="CU115" s="76">
        <f t="shared" si="259"/>
        <v>0.32917445936384782</v>
      </c>
      <c r="CV115" s="76">
        <f t="shared" si="259"/>
        <v>0.24641877159002445</v>
      </c>
      <c r="CW115" s="76">
        <f t="shared" si="276"/>
        <v>0.10277127944307846</v>
      </c>
      <c r="CX115" s="76">
        <f t="shared" si="276"/>
        <v>9.0822696645120868E-2</v>
      </c>
      <c r="CY115" s="76">
        <f t="shared" si="276"/>
        <v>0.7</v>
      </c>
      <c r="CZ115" s="76">
        <f t="shared" si="276"/>
        <v>9.8461350288441427E-2</v>
      </c>
      <c r="DA115" s="76">
        <f t="shared" si="276"/>
        <v>0.10572707738316392</v>
      </c>
      <c r="DB115" s="76">
        <f t="shared" si="276"/>
        <v>9.2113709182745446E-2</v>
      </c>
      <c r="DC115" s="76">
        <f t="shared" si="276"/>
        <v>0.7</v>
      </c>
      <c r="DD115" s="76">
        <f t="shared" si="276"/>
        <v>0.7</v>
      </c>
      <c r="DE115" s="76">
        <f t="shared" si="276"/>
        <v>0.32917445936384782</v>
      </c>
      <c r="DF115" s="76">
        <f t="shared" si="276"/>
        <v>0.24641877159002445</v>
      </c>
      <c r="DG115" s="76">
        <f t="shared" si="276"/>
        <v>0.17601056604756596</v>
      </c>
      <c r="DH115" s="76">
        <f t="shared" si="276"/>
        <v>7.7495295028200156E-2</v>
      </c>
      <c r="DI115" s="76">
        <f t="shared" si="276"/>
        <v>8.7831926571569893E-2</v>
      </c>
      <c r="DJ115" s="76">
        <f t="shared" si="276"/>
        <v>9.6669058929064383E-2</v>
      </c>
      <c r="DK115" s="76">
        <f t="shared" si="276"/>
        <v>0.22824174783452977</v>
      </c>
      <c r="DL115" s="316">
        <f t="shared" si="274"/>
        <v>0.36337877680651309</v>
      </c>
      <c r="DM115" s="85">
        <f>+'Cas_-14'!B114</f>
        <v>7</v>
      </c>
      <c r="DN115" s="62">
        <f>+'Cas_-14'!C114</f>
        <v>10</v>
      </c>
      <c r="DO115" s="62">
        <f>+'Cas_-14'!D114</f>
        <v>35</v>
      </c>
      <c r="DP115" s="62">
        <f>+'Cas_-14'!E114</f>
        <v>33</v>
      </c>
      <c r="DQ115" s="62">
        <f>+'Cas_-14'!F114</f>
        <v>171</v>
      </c>
      <c r="DR115" s="62">
        <f>+'Cas_-14'!G114</f>
        <v>142</v>
      </c>
      <c r="DS115" s="62">
        <f>+'Cas_-14'!H114</f>
        <v>189</v>
      </c>
      <c r="DT115" s="62">
        <f>+'Cas_-14'!I114</f>
        <v>167</v>
      </c>
      <c r="DU115" s="62">
        <f>+'Cas_-14'!J114</f>
        <v>168</v>
      </c>
      <c r="DV115" s="62">
        <f>+'Cas_-14'!K114</f>
        <v>144</v>
      </c>
      <c r="DW115" s="62">
        <f>+'Cas_-14'!L114</f>
        <v>90</v>
      </c>
      <c r="DX115" s="62">
        <f>+'Cas_-14'!M114</f>
        <v>104</v>
      </c>
      <c r="DY115" s="62">
        <f>+'Cas_-14'!N114</f>
        <v>75</v>
      </c>
      <c r="DZ115" s="62">
        <f>+'Cas_-14'!O114</f>
        <v>55</v>
      </c>
      <c r="EA115" s="62">
        <f>+'Cas_-14'!P114</f>
        <v>48</v>
      </c>
      <c r="EB115" s="62">
        <f>+'Cas_-14'!Q114</f>
        <v>32</v>
      </c>
      <c r="EC115" s="62">
        <f>+'Cas_-14'!R114</f>
        <v>15</v>
      </c>
      <c r="ED115" s="62">
        <f>+'Cas_-14'!S114</f>
        <v>20</v>
      </c>
      <c r="EE115" s="62">
        <f>+'Cas_-14'!T114</f>
        <v>3</v>
      </c>
      <c r="EF115" s="86">
        <f>+'Cas_-14'!U114</f>
        <v>9</v>
      </c>
      <c r="EG115" s="201">
        <f t="shared" si="271"/>
        <v>3.5768220876067633E-3</v>
      </c>
      <c r="EH115" s="91">
        <f t="shared" si="271"/>
        <v>5.3498910476623513E-3</v>
      </c>
      <c r="EI115" s="91">
        <f t="shared" si="271"/>
        <v>1.7790489325751061E-2</v>
      </c>
      <c r="EJ115" s="91">
        <f t="shared" si="271"/>
        <v>1.8694735658054861E-2</v>
      </c>
      <c r="EK115" s="91">
        <f t="shared" si="271"/>
        <v>0.10277127944307846</v>
      </c>
      <c r="EL115" s="91">
        <f t="shared" si="271"/>
        <v>9.0822696645120868E-2</v>
      </c>
      <c r="EM115" s="91">
        <f t="shared" si="271"/>
        <v>0.11474840564446775</v>
      </c>
      <c r="EN115" s="91">
        <f t="shared" si="271"/>
        <v>9.8461350288441427E-2</v>
      </c>
      <c r="EO115" s="91">
        <f t="shared" si="269"/>
        <v>0.10572707738316392</v>
      </c>
      <c r="EP115" s="91">
        <f t="shared" si="269"/>
        <v>9.2113709182745446E-2</v>
      </c>
      <c r="EQ115" s="91">
        <f t="shared" si="269"/>
        <v>6.672321721895938E-2</v>
      </c>
      <c r="ER115" s="91">
        <f t="shared" si="269"/>
        <v>7.6262780069664748E-2</v>
      </c>
      <c r="ES115" s="91">
        <f t="shared" si="269"/>
        <v>5.7135281161010729E-2</v>
      </c>
      <c r="ET115" s="91">
        <f t="shared" si="232"/>
        <v>4.201440055609916E-2</v>
      </c>
      <c r="EU115" s="91">
        <f t="shared" si="232"/>
        <v>5.1620378810430141E-2</v>
      </c>
      <c r="EV115" s="91">
        <f t="shared" si="232"/>
        <v>3.3229982508092226E-2</v>
      </c>
      <c r="EW115" s="91">
        <f t="shared" si="232"/>
        <v>4.6803437871825303E-2</v>
      </c>
      <c r="EX115" s="91">
        <f t="shared" si="232"/>
        <v>5.2877975234198217E-2</v>
      </c>
      <c r="EY115" s="91">
        <f t="shared" si="232"/>
        <v>9.4457847341320136E-2</v>
      </c>
      <c r="EZ115" s="100">
        <f t="shared" si="232"/>
        <v>8.5929996245320189E-2</v>
      </c>
      <c r="FA115" s="119">
        <f t="shared" si="268"/>
        <v>3.4097108565193675</v>
      </c>
      <c r="FB115" s="120">
        <f t="shared" si="268"/>
        <v>2.3320895522388061</v>
      </c>
      <c r="FC115" s="120">
        <f t="shared" si="219"/>
        <v>5.7613168724279831</v>
      </c>
      <c r="FD115" s="120">
        <f t="shared" si="219"/>
        <v>5.8651026392961887</v>
      </c>
      <c r="FE115" s="120">
        <f t="shared" si="270"/>
        <v>1</v>
      </c>
      <c r="FF115" s="120">
        <f t="shared" si="270"/>
        <v>1</v>
      </c>
      <c r="FG115" s="120">
        <f t="shared" si="270"/>
        <v>6.100302623540184</v>
      </c>
      <c r="FH115" s="120">
        <f t="shared" si="270"/>
        <v>1</v>
      </c>
      <c r="FI115" s="120">
        <f t="shared" si="270"/>
        <v>1</v>
      </c>
      <c r="FJ115" s="120">
        <f t="shared" si="270"/>
        <v>1</v>
      </c>
      <c r="FK115" s="120">
        <f t="shared" si="270"/>
        <v>10.491100836802802</v>
      </c>
      <c r="FL115" s="120">
        <f t="shared" si="270"/>
        <v>9.1787894351682677</v>
      </c>
      <c r="FM115" s="120">
        <f t="shared" si="270"/>
        <v>5.7613168724279831</v>
      </c>
      <c r="FN115" s="120">
        <f t="shared" si="270"/>
        <v>5.8651026392961887</v>
      </c>
      <c r="FO115" s="120">
        <f t="shared" si="270"/>
        <v>3.4097108565193675</v>
      </c>
      <c r="FP115" s="120">
        <f t="shared" si="270"/>
        <v>2.3320895522388061</v>
      </c>
      <c r="FQ115" s="120">
        <f t="shared" si="270"/>
        <v>1.8766127140511379</v>
      </c>
      <c r="FR115" s="120">
        <f t="shared" si="270"/>
        <v>1.8281535648994516</v>
      </c>
      <c r="FS115" s="120">
        <f t="shared" si="234"/>
        <v>2.4163344206838229</v>
      </c>
      <c r="FT115" s="321">
        <f t="shared" si="234"/>
        <v>4.2287768263029912</v>
      </c>
      <c r="FU115" s="85">
        <f>+Cas_Hoy!B114</f>
        <v>7</v>
      </c>
      <c r="FV115" s="62">
        <f>+Cas_Hoy!C114</f>
        <v>11</v>
      </c>
      <c r="FW115" s="62">
        <f>+Cas_Hoy!D114</f>
        <v>39</v>
      </c>
      <c r="FX115" s="62">
        <f>+Cas_Hoy!E114</f>
        <v>39</v>
      </c>
      <c r="FY115" s="62">
        <f>+Cas_Hoy!F114</f>
        <v>185</v>
      </c>
      <c r="FZ115" s="62">
        <f>+Cas_Hoy!G114</f>
        <v>150</v>
      </c>
      <c r="GA115" s="62">
        <f>+Cas_Hoy!H114</f>
        <v>202</v>
      </c>
      <c r="GB115" s="62">
        <f>+Cas_Hoy!I114</f>
        <v>187</v>
      </c>
      <c r="GC115" s="62">
        <f>+Cas_Hoy!J114</f>
        <v>183</v>
      </c>
      <c r="GD115" s="62">
        <f>+Cas_Hoy!K114</f>
        <v>161</v>
      </c>
      <c r="GE115" s="62">
        <f>+Cas_Hoy!L114</f>
        <v>100</v>
      </c>
      <c r="GF115" s="62">
        <f>+Cas_Hoy!M114</f>
        <v>113</v>
      </c>
      <c r="GG115" s="62">
        <f>+Cas_Hoy!N114</f>
        <v>80</v>
      </c>
      <c r="GH115" s="62">
        <f>+Cas_Hoy!O114</f>
        <v>62</v>
      </c>
      <c r="GI115" s="62">
        <f>+Cas_Hoy!P114</f>
        <v>53</v>
      </c>
      <c r="GJ115" s="62">
        <f>+Cas_Hoy!Q114</f>
        <v>33</v>
      </c>
      <c r="GK115" s="62">
        <f>+Cas_Hoy!R114</f>
        <v>16</v>
      </c>
      <c r="GL115" s="62">
        <f>+Cas_Hoy!S114</f>
        <v>21</v>
      </c>
      <c r="GM115" s="62">
        <f>+Cas_Hoy!T114</f>
        <v>3</v>
      </c>
      <c r="GN115" s="590">
        <f>+Cas_Hoy!U114</f>
        <v>9</v>
      </c>
      <c r="GO115" s="543">
        <f t="shared" si="220"/>
        <v>0.19434500001085409</v>
      </c>
      <c r="GP115" s="112">
        <f t="shared" si="220"/>
        <v>7.9917022997831419E-2</v>
      </c>
      <c r="GQ115" s="112">
        <f t="shared" si="221"/>
        <v>0.35111942332143764</v>
      </c>
      <c r="GR115" s="112">
        <f t="shared" si="221"/>
        <v>0.27778116070148212</v>
      </c>
      <c r="GS115" s="323">
        <f t="shared" si="273"/>
        <v>0.11118530232145915</v>
      </c>
      <c r="GT115" s="323">
        <f t="shared" si="273"/>
        <v>9.5939468287099511E-2</v>
      </c>
      <c r="GU115" s="323">
        <f t="shared" si="273"/>
        <v>0.7</v>
      </c>
      <c r="GV115" s="323">
        <f t="shared" si="272"/>
        <v>0.11025312876609909</v>
      </c>
      <c r="GW115" s="323">
        <f t="shared" si="272"/>
        <v>0.11516699500666069</v>
      </c>
      <c r="GX115" s="323">
        <f t="shared" si="272"/>
        <v>0.10298824429459734</v>
      </c>
      <c r="GY115" s="323">
        <f t="shared" si="272"/>
        <v>0.7</v>
      </c>
      <c r="GZ115" s="323">
        <f t="shared" si="272"/>
        <v>0.7</v>
      </c>
      <c r="HA115" s="323">
        <f t="shared" si="272"/>
        <v>0.35111942332143764</v>
      </c>
      <c r="HB115" s="323">
        <f t="shared" si="225"/>
        <v>0.27778116070148212</v>
      </c>
      <c r="HC115" s="323">
        <f t="shared" si="225"/>
        <v>0.19434500001085409</v>
      </c>
      <c r="HD115" s="323">
        <f t="shared" si="225"/>
        <v>7.9917022997831419E-2</v>
      </c>
      <c r="HE115" s="323">
        <f t="shared" si="225"/>
        <v>9.3687388343007896E-2</v>
      </c>
      <c r="HF115" s="323">
        <f t="shared" si="275"/>
        <v>0.10150251187551761</v>
      </c>
      <c r="HG115" s="323">
        <f t="shared" si="275"/>
        <v>0.22824174783452977</v>
      </c>
      <c r="HH115" s="327">
        <f t="shared" si="275"/>
        <v>0.36337877680651304</v>
      </c>
      <c r="HI115" s="241">
        <f>+CyF_Tot!B114</f>
        <v>0</v>
      </c>
      <c r="HJ115" s="149">
        <f>+CyF_Tot!C114</f>
        <v>1526</v>
      </c>
      <c r="HK115" s="149">
        <f>+CyF_Tot!D114</f>
        <v>1584</v>
      </c>
      <c r="HL115" s="149">
        <f>+CyF_Tot!E114</f>
        <v>1663</v>
      </c>
      <c r="HM115" s="149">
        <f>+CyF_Tot!F114</f>
        <v>0</v>
      </c>
      <c r="HN115" s="149">
        <f>+CyF_Tot!G114</f>
        <v>39</v>
      </c>
      <c r="HO115" s="149">
        <f>+CyF_Tot!H114</f>
        <v>41</v>
      </c>
      <c r="HP115" s="557">
        <f>+CyF_Tot!I114</f>
        <v>42</v>
      </c>
      <c r="HQ115" s="93">
        <f t="shared" si="226"/>
        <v>7.7219243279248159E-2</v>
      </c>
      <c r="HR115" s="90">
        <f t="shared" si="226"/>
        <v>7.3753036006801623E-2</v>
      </c>
      <c r="HS115" s="90">
        <f t="shared" si="226"/>
        <v>7.7625603740338556E-2</v>
      </c>
      <c r="HT115" s="90">
        <f t="shared" si="226"/>
        <v>6.9649732264190342E-2</v>
      </c>
      <c r="HU115" s="90">
        <f t="shared" si="226"/>
        <v>6.5652185391407089E-2</v>
      </c>
      <c r="HV115" s="90">
        <f t="shared" si="226"/>
        <v>6.1690571270931721E-2</v>
      </c>
      <c r="HW115" s="90">
        <f t="shared" si="226"/>
        <v>6.4989019426919592E-2</v>
      </c>
      <c r="HX115" s="90">
        <f t="shared" si="226"/>
        <v>6.6923018918361735E-2</v>
      </c>
      <c r="HY115" s="90">
        <f t="shared" si="226"/>
        <v>6.2697163705420403E-2</v>
      </c>
      <c r="HZ115" s="90">
        <f t="shared" si="226"/>
        <v>6.1682655407415604E-2</v>
      </c>
      <c r="IA115" s="90">
        <f t="shared" si="226"/>
        <v>5.3221899537351881E-2</v>
      </c>
      <c r="IB115" s="90">
        <f t="shared" si="226"/>
        <v>5.3807838499813986E-2</v>
      </c>
      <c r="IC115" s="90">
        <f t="shared" si="226"/>
        <v>5.1794272171180357E-2</v>
      </c>
      <c r="ID115" s="90">
        <f t="shared" si="226"/>
        <v>5.1652263513583638E-2</v>
      </c>
      <c r="IE115" s="90">
        <f t="shared" si="260"/>
        <v>3.6689761632603797E-2</v>
      </c>
      <c r="IF115" s="90">
        <f t="shared" si="260"/>
        <v>3.7996597269311996E-2</v>
      </c>
      <c r="IG115" s="90">
        <f t="shared" si="260"/>
        <v>1.2645568093243544E-2</v>
      </c>
      <c r="IH115" s="90">
        <f t="shared" si="260"/>
        <v>1.4923820563217142E-2</v>
      </c>
      <c r="II115" s="90">
        <f t="shared" si="260"/>
        <v>1.2531644056367479E-3</v>
      </c>
      <c r="IJ115" s="673">
        <f t="shared" si="260"/>
        <v>4.1325922481112191E-3</v>
      </c>
      <c r="IK115" s="686"/>
      <c r="IL115" s="687"/>
      <c r="IM115" s="687"/>
      <c r="IN115" s="687"/>
      <c r="IO115" s="687"/>
      <c r="IP115" s="687"/>
      <c r="IQ115" s="687"/>
      <c r="IR115" s="687"/>
      <c r="IS115" s="687"/>
      <c r="IT115" s="687"/>
      <c r="IU115" s="687"/>
      <c r="IV115" s="687"/>
      <c r="IW115" s="687"/>
      <c r="IX115" s="687"/>
      <c r="IY115" s="687"/>
      <c r="IZ115" s="687"/>
      <c r="JA115" s="687"/>
      <c r="JB115" s="687"/>
      <c r="JC115" s="687"/>
      <c r="JD115" s="688"/>
      <c r="JF115" s="624">
        <f t="shared" si="261"/>
        <v>0</v>
      </c>
      <c r="JG115" s="625">
        <f t="shared" si="261"/>
        <v>0</v>
      </c>
      <c r="JH115" s="625">
        <f t="shared" si="261"/>
        <v>0</v>
      </c>
      <c r="JI115" s="625">
        <f t="shared" si="261"/>
        <v>0</v>
      </c>
      <c r="JJ115" s="625">
        <f t="shared" si="261"/>
        <v>0</v>
      </c>
      <c r="JK115" s="625">
        <f t="shared" si="261"/>
        <v>0</v>
      </c>
      <c r="JL115" s="625">
        <f t="shared" si="261"/>
        <v>1821.4032641979009</v>
      </c>
      <c r="JM115" s="625">
        <f t="shared" si="261"/>
        <v>0</v>
      </c>
      <c r="JN115" s="625">
        <f t="shared" si="261"/>
        <v>0</v>
      </c>
      <c r="JO115" s="625">
        <f t="shared" si="261"/>
        <v>0</v>
      </c>
      <c r="JP115" s="625">
        <f t="shared" si="261"/>
        <v>2965.4763208426393</v>
      </c>
      <c r="JQ115" s="625">
        <f t="shared" si="261"/>
        <v>1466.5919244166298</v>
      </c>
      <c r="JR115" s="625">
        <f t="shared" si="261"/>
        <v>5332.6262416943346</v>
      </c>
      <c r="JS115" s="625">
        <f t="shared" si="261"/>
        <v>1527.7963838581513</v>
      </c>
      <c r="JT115" s="625">
        <f t="shared" si="261"/>
        <v>10754.24558550628</v>
      </c>
      <c r="JU115" s="625">
        <f t="shared" si="228"/>
        <v>2076.8739067557644</v>
      </c>
      <c r="JV115" s="625">
        <f t="shared" si="228"/>
        <v>12480.916765820082</v>
      </c>
      <c r="JW115" s="625">
        <f t="shared" si="228"/>
        <v>5287.797523419822</v>
      </c>
      <c r="JX115" s="625">
        <f t="shared" si="228"/>
        <v>62971.898227546757</v>
      </c>
      <c r="JY115" s="626">
        <f t="shared" si="277"/>
        <v>38191.109442364526</v>
      </c>
      <c r="JZ115" s="642">
        <f t="shared" ref="JZ115:KA170" si="278">((+BY115+CA115+CC115)*1000000)/(AK115+AM115+AO115)</f>
        <v>0</v>
      </c>
      <c r="KA115" s="625">
        <f t="shared" si="278"/>
        <v>0</v>
      </c>
      <c r="KB115" s="625">
        <f t="shared" ref="KB115:KC170" si="279">((+CE115+CG115+CI115)*1000000)/(AQ115+AS115+AU115)</f>
        <v>1526.7393854026377</v>
      </c>
      <c r="KC115" s="625">
        <f t="shared" si="279"/>
        <v>432.61126981087506</v>
      </c>
      <c r="KD115" s="625">
        <f t="shared" ref="KD115:KE170" si="280">((+CK115+CM115+CO115+CQ115)*1000000)/(AW115+AY115+BA115+BC115)</f>
        <v>8863.9197692689104</v>
      </c>
      <c r="KE115" s="645">
        <f t="shared" si="280"/>
        <v>3629.7292120671536</v>
      </c>
      <c r="KF115" s="624">
        <f t="shared" si="262"/>
        <v>0</v>
      </c>
      <c r="KG115" s="625">
        <f t="shared" si="263"/>
        <v>977.40855695500932</v>
      </c>
      <c r="KH115" s="626">
        <f t="shared" si="264"/>
        <v>6168.4372737051826</v>
      </c>
    </row>
    <row r="116" spans="1:294" s="649" customFormat="1" ht="14.4">
      <c r="A116" s="511" t="s">
        <v>126</v>
      </c>
      <c r="B116" s="539">
        <v>66466</v>
      </c>
      <c r="C116" s="527">
        <f t="shared" si="265"/>
        <v>4689</v>
      </c>
      <c r="D116" s="518">
        <f t="shared" si="266"/>
        <v>114</v>
      </c>
      <c r="E116" s="496">
        <f t="shared" si="217"/>
        <v>4.0851512348592106E-3</v>
      </c>
      <c r="F116" s="209">
        <f t="shared" si="236"/>
        <v>6.2753889206511607E-2</v>
      </c>
      <c r="G116" s="28">
        <f t="shared" si="162"/>
        <v>6.6904683793851358</v>
      </c>
      <c r="H116" s="27">
        <f t="shared" si="237"/>
        <v>0.41985291141960407</v>
      </c>
      <c r="I116" s="34">
        <f t="shared" si="238"/>
        <v>0.4719947978054479</v>
      </c>
      <c r="J116" s="340">
        <f t="shared" si="239"/>
        <v>0.49000830068424894</v>
      </c>
      <c r="K116" s="582">
        <f t="shared" si="267"/>
        <v>3.5002726222187926E-3</v>
      </c>
      <c r="L116" s="341">
        <f t="shared" si="218"/>
        <v>7.8084132613951782</v>
      </c>
      <c r="M116" s="342">
        <f t="shared" si="240"/>
        <v>0.55051040446089439</v>
      </c>
      <c r="N116" s="826"/>
      <c r="O116" s="366" t="s">
        <v>230</v>
      </c>
      <c r="P116" s="21" t="s">
        <v>244</v>
      </c>
      <c r="Q116" s="21" t="s">
        <v>242</v>
      </c>
      <c r="R116" s="21" t="s">
        <v>245</v>
      </c>
      <c r="S116" s="170">
        <f t="shared" si="241"/>
        <v>4689</v>
      </c>
      <c r="T116" s="171">
        <f t="shared" si="242"/>
        <v>7054.7347516023228</v>
      </c>
      <c r="U116" s="170">
        <f t="shared" si="243"/>
        <v>202</v>
      </c>
      <c r="V116" s="172">
        <f t="shared" si="244"/>
        <v>4.5018943614887452E-2</v>
      </c>
      <c r="W116" s="171">
        <f t="shared" si="245"/>
        <v>303.91478349833</v>
      </c>
      <c r="X116" s="170">
        <f t="shared" si="246"/>
        <v>518</v>
      </c>
      <c r="Y116" s="172">
        <f t="shared" si="247"/>
        <v>0.12419084152481419</v>
      </c>
      <c r="Z116" s="171">
        <f t="shared" si="248"/>
        <v>779.34583095116295</v>
      </c>
      <c r="AA116" s="170">
        <f t="shared" si="249"/>
        <v>114</v>
      </c>
      <c r="AB116" s="171">
        <f t="shared" si="250"/>
        <v>1715.1626395450305</v>
      </c>
      <c r="AC116" s="173">
        <f t="shared" si="251"/>
        <v>2.4312220089571339E-2</v>
      </c>
      <c r="AD116" s="170">
        <f t="shared" si="252"/>
        <v>0</v>
      </c>
      <c r="AE116" s="172">
        <f t="shared" si="253"/>
        <v>0</v>
      </c>
      <c r="AF116" s="171">
        <f t="shared" si="254"/>
        <v>0</v>
      </c>
      <c r="AG116" s="170">
        <f t="shared" si="255"/>
        <v>7</v>
      </c>
      <c r="AH116" s="172">
        <f t="shared" si="256"/>
        <v>6.5420560747663545E-2</v>
      </c>
      <c r="AI116" s="367">
        <f t="shared" si="257"/>
        <v>105.3170041825896</v>
      </c>
      <c r="AJ116" s="830"/>
      <c r="AK116" s="85">
        <v>6510.8209002493913</v>
      </c>
      <c r="AL116" s="62">
        <v>6319.8712109928347</v>
      </c>
      <c r="AM116" s="62">
        <v>6383.716818628568</v>
      </c>
      <c r="AN116" s="62">
        <v>5548.8411334462289</v>
      </c>
      <c r="AO116" s="62">
        <v>5839.6689791691251</v>
      </c>
      <c r="AP116" s="62">
        <v>5111.4425705832564</v>
      </c>
      <c r="AQ116" s="62">
        <v>5146.9456218779105</v>
      </c>
      <c r="AR116" s="62">
        <v>4477.5665607721094</v>
      </c>
      <c r="AS116" s="62">
        <v>4200.5707519798325</v>
      </c>
      <c r="AT116" s="62">
        <v>3973.5001598769777</v>
      </c>
      <c r="AU116" s="62">
        <v>2870.5219433881757</v>
      </c>
      <c r="AV116" s="62">
        <v>2648.8813617644855</v>
      </c>
      <c r="AW116" s="62">
        <v>2035.2581253037231</v>
      </c>
      <c r="AX116" s="62">
        <v>2044.2276654329394</v>
      </c>
      <c r="AY116" s="62">
        <v>1025.749434743047</v>
      </c>
      <c r="AZ116" s="62">
        <v>1250.7069403990104</v>
      </c>
      <c r="BA116" s="62">
        <v>356.07440672784548</v>
      </c>
      <c r="BB116" s="62">
        <v>565.79265106610478</v>
      </c>
      <c r="BC116" s="62">
        <v>29.672867227320452</v>
      </c>
      <c r="BD116" s="86">
        <v>126.1690582858749</v>
      </c>
      <c r="BE116" s="258">
        <v>2.0000000000000002E-5</v>
      </c>
      <c r="BF116" s="43">
        <v>2.0000000000000002E-5</v>
      </c>
      <c r="BG116" s="53">
        <v>5.0000000000000002E-5</v>
      </c>
      <c r="BH116" s="53">
        <v>4.0000000000000003E-5</v>
      </c>
      <c r="BI116" s="53">
        <v>1.2518952302791728E-4</v>
      </c>
      <c r="BJ116" s="53">
        <v>1.2406223545552731E-4</v>
      </c>
      <c r="BK116" s="53">
        <v>3.4000000000000002E-4</v>
      </c>
      <c r="BL116" s="53">
        <v>1.8000000000000001E-4</v>
      </c>
      <c r="BM116" s="53">
        <v>8.9999999999999998E-4</v>
      </c>
      <c r="BN116" s="53">
        <v>5.0000000000000001E-4</v>
      </c>
      <c r="BO116" s="53">
        <v>3.8E-3</v>
      </c>
      <c r="BP116" s="53">
        <v>2E-3</v>
      </c>
      <c r="BQ116" s="53">
        <v>1.6199999999999999E-2</v>
      </c>
      <c r="BR116" s="53">
        <v>6.1999999999999998E-3</v>
      </c>
      <c r="BS116" s="53">
        <v>6.1100000000000002E-2</v>
      </c>
      <c r="BT116" s="53">
        <v>2.6800000000000001E-2</v>
      </c>
      <c r="BU116" s="53">
        <v>0.1421</v>
      </c>
      <c r="BV116" s="53">
        <v>5.4699999999999999E-2</v>
      </c>
      <c r="BW116" s="53">
        <v>0.27589999999999998</v>
      </c>
      <c r="BX116" s="54">
        <v>0.1051</v>
      </c>
      <c r="BY116" s="64">
        <f>+Fall_Hoy!B116</f>
        <v>0</v>
      </c>
      <c r="BZ116" s="61">
        <f>+Fall_Hoy!C116</f>
        <v>1</v>
      </c>
      <c r="CA116" s="61">
        <f>+Fall_Hoy!D116</f>
        <v>1</v>
      </c>
      <c r="CB116" s="61">
        <f>+Fall_Hoy!E116</f>
        <v>0</v>
      </c>
      <c r="CC116" s="61">
        <f>+Fall_Hoy!F116</f>
        <v>0</v>
      </c>
      <c r="CD116" s="61">
        <f>+Fall_Hoy!G116</f>
        <v>0</v>
      </c>
      <c r="CE116" s="61">
        <f>+Fall_Hoy!H116</f>
        <v>1</v>
      </c>
      <c r="CF116" s="61">
        <f>+Fall_Hoy!I116</f>
        <v>1</v>
      </c>
      <c r="CG116" s="61">
        <f>+Fall_Hoy!J116</f>
        <v>4</v>
      </c>
      <c r="CH116" s="61">
        <f>+Fall_Hoy!K116</f>
        <v>2</v>
      </c>
      <c r="CI116" s="61">
        <f>+Fall_Hoy!L116</f>
        <v>9</v>
      </c>
      <c r="CJ116" s="61">
        <f>+Fall_Hoy!M116</f>
        <v>7</v>
      </c>
      <c r="CK116" s="61">
        <f>+Fall_Hoy!N116</f>
        <v>21</v>
      </c>
      <c r="CL116" s="61">
        <f>+Fall_Hoy!O116</f>
        <v>13</v>
      </c>
      <c r="CM116" s="61">
        <f>+Fall_Hoy!P116</f>
        <v>20</v>
      </c>
      <c r="CN116" s="61">
        <f>+Fall_Hoy!Q116</f>
        <v>12</v>
      </c>
      <c r="CO116" s="61">
        <f>+Fall_Hoy!R116</f>
        <v>12</v>
      </c>
      <c r="CP116" s="61">
        <f>+Fall_Hoy!S116</f>
        <v>6</v>
      </c>
      <c r="CQ116" s="61">
        <f>+Fall_Hoy!T116</f>
        <v>1</v>
      </c>
      <c r="CR116" s="66">
        <f>+Fall_Hoy!U116</f>
        <v>1</v>
      </c>
      <c r="CS116" s="75">
        <f t="shared" si="258"/>
        <v>0.31911520605210653</v>
      </c>
      <c r="CT116" s="76">
        <f t="shared" si="258"/>
        <v>0.35800648382666084</v>
      </c>
      <c r="CU116" s="76">
        <f t="shared" si="259"/>
        <v>0.63691984823932302</v>
      </c>
      <c r="CV116" s="76">
        <f t="shared" si="259"/>
        <v>0.7</v>
      </c>
      <c r="CW116" s="76">
        <f t="shared" si="276"/>
        <v>7.5860464279780215E-2</v>
      </c>
      <c r="CX116" s="76">
        <f t="shared" si="276"/>
        <v>9.0972361242227517E-2</v>
      </c>
      <c r="CY116" s="76">
        <f t="shared" si="276"/>
        <v>0.57144113939853902</v>
      </c>
      <c r="CZ116" s="76">
        <f t="shared" si="276"/>
        <v>0.7</v>
      </c>
      <c r="DA116" s="76">
        <f t="shared" si="276"/>
        <v>0.7</v>
      </c>
      <c r="DB116" s="76">
        <f t="shared" si="276"/>
        <v>0.7</v>
      </c>
      <c r="DC116" s="76">
        <f t="shared" si="276"/>
        <v>0.7</v>
      </c>
      <c r="DD116" s="76">
        <f t="shared" si="276"/>
        <v>0.7</v>
      </c>
      <c r="DE116" s="76">
        <f t="shared" si="276"/>
        <v>0.63691984823932302</v>
      </c>
      <c r="DF116" s="76">
        <f t="shared" si="276"/>
        <v>0.7</v>
      </c>
      <c r="DG116" s="76">
        <f t="shared" si="276"/>
        <v>0.31911520605210653</v>
      </c>
      <c r="DH116" s="76">
        <f t="shared" si="276"/>
        <v>0.35800648382666084</v>
      </c>
      <c r="DI116" s="76">
        <f t="shared" si="276"/>
        <v>0.23716271244635143</v>
      </c>
      <c r="DJ116" s="76">
        <f t="shared" si="276"/>
        <v>0.19386821954524022</v>
      </c>
      <c r="DK116" s="76">
        <f t="shared" si="276"/>
        <v>0.12214868227120894</v>
      </c>
      <c r="DL116" s="316">
        <f t="shared" si="274"/>
        <v>7.5412688248993165E-2</v>
      </c>
      <c r="DM116" s="85">
        <f>+'Cas_-14'!B115</f>
        <v>68</v>
      </c>
      <c r="DN116" s="62">
        <f>+'Cas_-14'!C115</f>
        <v>45</v>
      </c>
      <c r="DO116" s="62">
        <f>+'Cas_-14'!D115</f>
        <v>106</v>
      </c>
      <c r="DP116" s="62">
        <f>+'Cas_-14'!E115</f>
        <v>159</v>
      </c>
      <c r="DQ116" s="62">
        <f>+'Cas_-14'!F115</f>
        <v>443</v>
      </c>
      <c r="DR116" s="62">
        <f>+'Cas_-14'!G115</f>
        <v>465</v>
      </c>
      <c r="DS116" s="62">
        <f>+'Cas_-14'!H115</f>
        <v>603</v>
      </c>
      <c r="DT116" s="62">
        <f>+'Cas_-14'!I115</f>
        <v>496</v>
      </c>
      <c r="DU116" s="62">
        <f>+'Cas_-14'!J115</f>
        <v>425</v>
      </c>
      <c r="DV116" s="62">
        <f>+'Cas_-14'!K115</f>
        <v>340</v>
      </c>
      <c r="DW116" s="62">
        <f>+'Cas_-14'!L115</f>
        <v>246</v>
      </c>
      <c r="DX116" s="62">
        <f>+'Cas_-14'!M115</f>
        <v>246</v>
      </c>
      <c r="DY116" s="62">
        <f>+'Cas_-14'!N115</f>
        <v>149</v>
      </c>
      <c r="DZ116" s="62">
        <f>+'Cas_-14'!O115</f>
        <v>144</v>
      </c>
      <c r="EA116" s="62">
        <f>+'Cas_-14'!P115</f>
        <v>69</v>
      </c>
      <c r="EB116" s="62">
        <f>+'Cas_-14'!Q115</f>
        <v>67</v>
      </c>
      <c r="EC116" s="62">
        <f>+'Cas_-14'!R115</f>
        <v>23</v>
      </c>
      <c r="ED116" s="62">
        <f>+'Cas_-14'!S115</f>
        <v>23</v>
      </c>
      <c r="EE116" s="62">
        <f>+'Cas_-14'!T115</f>
        <v>3</v>
      </c>
      <c r="EF116" s="86">
        <f>+'Cas_-14'!U115</f>
        <v>2</v>
      </c>
      <c r="EG116" s="201">
        <f t="shared" si="271"/>
        <v>1.0444151519725465E-2</v>
      </c>
      <c r="EH116" s="90">
        <f t="shared" si="271"/>
        <v>7.1203982640859259E-3</v>
      </c>
      <c r="EI116" s="90">
        <f t="shared" si="271"/>
        <v>1.6604746578149792E-2</v>
      </c>
      <c r="EJ116" s="90">
        <f t="shared" si="271"/>
        <v>2.865463187288074E-2</v>
      </c>
      <c r="EK116" s="90">
        <f t="shared" si="271"/>
        <v>7.5860464279780215E-2</v>
      </c>
      <c r="EL116" s="90">
        <f t="shared" si="271"/>
        <v>9.0972361242227517E-2</v>
      </c>
      <c r="EM116" s="90">
        <f t="shared" si="271"/>
        <v>0.11715686239948847</v>
      </c>
      <c r="EN116" s="90">
        <f t="shared" si="271"/>
        <v>0.1107744560059583</v>
      </c>
      <c r="EO116" s="90">
        <f t="shared" si="269"/>
        <v>0.10117672694828127</v>
      </c>
      <c r="EP116" s="90">
        <f t="shared" si="269"/>
        <v>8.5566877141015796E-2</v>
      </c>
      <c r="EQ116" s="90">
        <f t="shared" si="269"/>
        <v>8.5698700393712288E-2</v>
      </c>
      <c r="ER116" s="90">
        <f t="shared" si="269"/>
        <v>9.2869391415904445E-2</v>
      </c>
      <c r="ES116" s="90">
        <f t="shared" si="269"/>
        <v>7.3209387127622746E-2</v>
      </c>
      <c r="ET116" s="90">
        <f t="shared" si="269"/>
        <v>7.0442251826927885E-2</v>
      </c>
      <c r="EU116" s="90">
        <f t="shared" si="269"/>
        <v>6.7267889859753793E-2</v>
      </c>
      <c r="EV116" s="90">
        <f t="shared" si="269"/>
        <v>5.3569703529929347E-2</v>
      </c>
      <c r="EW116" s="90">
        <f t="shared" si="269"/>
        <v>6.4593241090700859E-2</v>
      </c>
      <c r="EX116" s="90">
        <f t="shared" si="269"/>
        <v>4.0650934501644455E-2</v>
      </c>
      <c r="EY116" s="90">
        <f t="shared" si="269"/>
        <v>0.10110246431587963</v>
      </c>
      <c r="EZ116" s="99">
        <f t="shared" si="269"/>
        <v>1.5851747069938363E-2</v>
      </c>
      <c r="FA116" s="119">
        <f t="shared" si="268"/>
        <v>4.7439455395052068</v>
      </c>
      <c r="FB116" s="120">
        <f t="shared" si="268"/>
        <v>6.6830028959679222</v>
      </c>
      <c r="FC116" s="120">
        <f t="shared" si="219"/>
        <v>8.6999751429281638</v>
      </c>
      <c r="FD116" s="120">
        <f t="shared" si="219"/>
        <v>9.9372178180767889</v>
      </c>
      <c r="FE116" s="120">
        <f t="shared" si="270"/>
        <v>1</v>
      </c>
      <c r="FF116" s="120">
        <f t="shared" si="270"/>
        <v>1</v>
      </c>
      <c r="FG116" s="120">
        <f t="shared" si="270"/>
        <v>4.8775729197151501</v>
      </c>
      <c r="FH116" s="120">
        <f t="shared" si="270"/>
        <v>6.3191463559283791</v>
      </c>
      <c r="FI116" s="120">
        <f t="shared" si="270"/>
        <v>6.9185871209079588</v>
      </c>
      <c r="FJ116" s="120">
        <f t="shared" si="270"/>
        <v>8.1807356232761315</v>
      </c>
      <c r="FK116" s="120">
        <f t="shared" si="270"/>
        <v>8.1681518714297674</v>
      </c>
      <c r="FL116" s="120">
        <f t="shared" si="270"/>
        <v>7.5374672895737396</v>
      </c>
      <c r="FM116" s="120">
        <f t="shared" si="270"/>
        <v>8.6999751429281638</v>
      </c>
      <c r="FN116" s="120">
        <f t="shared" si="270"/>
        <v>9.9372178180767889</v>
      </c>
      <c r="FO116" s="120">
        <f t="shared" si="270"/>
        <v>4.7439455395052068</v>
      </c>
      <c r="FP116" s="120">
        <f t="shared" si="270"/>
        <v>6.6830028959679222</v>
      </c>
      <c r="FQ116" s="120">
        <f t="shared" si="270"/>
        <v>3.6716335709696173</v>
      </c>
      <c r="FR116" s="120">
        <f t="shared" si="270"/>
        <v>4.7690962562594388</v>
      </c>
      <c r="FS116" s="120">
        <f t="shared" si="234"/>
        <v>1.2081672103419114</v>
      </c>
      <c r="FT116" s="321">
        <f t="shared" si="234"/>
        <v>4.7573739295908659</v>
      </c>
      <c r="FU116" s="85">
        <f>+Cas_Hoy!B115</f>
        <v>77</v>
      </c>
      <c r="FV116" s="62">
        <f>+Cas_Hoy!C115</f>
        <v>52</v>
      </c>
      <c r="FW116" s="62">
        <f>+Cas_Hoy!D115</f>
        <v>119</v>
      </c>
      <c r="FX116" s="62">
        <f>+Cas_Hoy!E115</f>
        <v>177</v>
      </c>
      <c r="FY116" s="62">
        <f>+Cas_Hoy!F115</f>
        <v>491</v>
      </c>
      <c r="FZ116" s="62">
        <f>+Cas_Hoy!G115</f>
        <v>539</v>
      </c>
      <c r="GA116" s="62">
        <f>+Cas_Hoy!H115</f>
        <v>689</v>
      </c>
      <c r="GB116" s="62">
        <f>+Cas_Hoy!I115</f>
        <v>549</v>
      </c>
      <c r="GC116" s="62">
        <f>+Cas_Hoy!J115</f>
        <v>469</v>
      </c>
      <c r="GD116" s="62">
        <f>+Cas_Hoy!K115</f>
        <v>391</v>
      </c>
      <c r="GE116" s="62">
        <f>+Cas_Hoy!L115</f>
        <v>281</v>
      </c>
      <c r="GF116" s="62">
        <f>+Cas_Hoy!M115</f>
        <v>282</v>
      </c>
      <c r="GG116" s="62">
        <f>+Cas_Hoy!N115</f>
        <v>165</v>
      </c>
      <c r="GH116" s="62">
        <f>+Cas_Hoy!O115</f>
        <v>158</v>
      </c>
      <c r="GI116" s="62">
        <f>+Cas_Hoy!P115</f>
        <v>73</v>
      </c>
      <c r="GJ116" s="62">
        <f>+Cas_Hoy!Q115</f>
        <v>69</v>
      </c>
      <c r="GK116" s="62">
        <f>+Cas_Hoy!R115</f>
        <v>24</v>
      </c>
      <c r="GL116" s="62">
        <f>+Cas_Hoy!S115</f>
        <v>26</v>
      </c>
      <c r="GM116" s="62">
        <f>+Cas_Hoy!T115</f>
        <v>3</v>
      </c>
      <c r="GN116" s="590">
        <f>+Cas_Hoy!U115</f>
        <v>3</v>
      </c>
      <c r="GO116" s="543">
        <f t="shared" si="220"/>
        <v>0.33761463828701127</v>
      </c>
      <c r="GP116" s="112">
        <f t="shared" si="220"/>
        <v>0.36869324453790447</v>
      </c>
      <c r="GQ116" s="112">
        <f t="shared" si="221"/>
        <v>0.7</v>
      </c>
      <c r="GR116" s="112">
        <f t="shared" si="221"/>
        <v>0.7</v>
      </c>
      <c r="GS116" s="323">
        <f t="shared" si="273"/>
        <v>8.4080108264948272E-2</v>
      </c>
      <c r="GT116" s="323">
        <f t="shared" si="273"/>
        <v>0.10544968324636694</v>
      </c>
      <c r="GU116" s="323">
        <f t="shared" si="273"/>
        <v>0.65294020737246006</v>
      </c>
      <c r="GV116" s="323">
        <f t="shared" si="272"/>
        <v>0.7</v>
      </c>
      <c r="GW116" s="323">
        <f t="shared" si="272"/>
        <v>0.7</v>
      </c>
      <c r="GX116" s="323">
        <f t="shared" si="272"/>
        <v>0.7</v>
      </c>
      <c r="GY116" s="323">
        <f t="shared" si="272"/>
        <v>0.7</v>
      </c>
      <c r="GZ116" s="323">
        <f t="shared" si="272"/>
        <v>0.7</v>
      </c>
      <c r="HA116" s="323">
        <f t="shared" si="272"/>
        <v>0.7</v>
      </c>
      <c r="HB116" s="323">
        <f t="shared" si="225"/>
        <v>0.7</v>
      </c>
      <c r="HC116" s="323">
        <f t="shared" si="225"/>
        <v>0.33761463828701127</v>
      </c>
      <c r="HD116" s="323">
        <f t="shared" si="225"/>
        <v>0.36869324453790447</v>
      </c>
      <c r="HE116" s="323">
        <f t="shared" si="225"/>
        <v>0.24747413472662755</v>
      </c>
      <c r="HF116" s="323">
        <f t="shared" si="275"/>
        <v>0.2191553786163585</v>
      </c>
      <c r="HG116" s="323">
        <f t="shared" si="275"/>
        <v>0.12214868227120894</v>
      </c>
      <c r="HH116" s="327">
        <f t="shared" si="275"/>
        <v>0.11311903237348975</v>
      </c>
      <c r="HI116" s="241">
        <f>+CyF_Tot!B115</f>
        <v>0</v>
      </c>
      <c r="HJ116" s="149">
        <f>+CyF_Tot!C115</f>
        <v>4171</v>
      </c>
      <c r="HK116" s="149">
        <f>+CyF_Tot!D115</f>
        <v>4487</v>
      </c>
      <c r="HL116" s="149">
        <f>+CyF_Tot!E115</f>
        <v>4689</v>
      </c>
      <c r="HM116" s="149">
        <f>+CyF_Tot!F115</f>
        <v>0</v>
      </c>
      <c r="HN116" s="149">
        <f>+CyF_Tot!G115</f>
        <v>107</v>
      </c>
      <c r="HO116" s="149">
        <f>+CyF_Tot!H115</f>
        <v>114</v>
      </c>
      <c r="HP116" s="557">
        <f>+CyF_Tot!I115</f>
        <v>114</v>
      </c>
      <c r="HQ116" s="93">
        <f t="shared" si="226"/>
        <v>9.7957164569093841E-2</v>
      </c>
      <c r="HR116" s="90">
        <f t="shared" si="226"/>
        <v>9.5084271823079991E-2</v>
      </c>
      <c r="HS116" s="90">
        <f t="shared" si="226"/>
        <v>9.6044847269710354E-2</v>
      </c>
      <c r="HT116" s="90">
        <f t="shared" si="226"/>
        <v>8.348390355138309E-2</v>
      </c>
      <c r="HU116" s="90">
        <f t="shared" si="226"/>
        <v>8.7859491757727642E-2</v>
      </c>
      <c r="HV116" s="90">
        <f t="shared" si="226"/>
        <v>7.6903116940740479E-2</v>
      </c>
      <c r="HW116" s="90">
        <f t="shared" si="226"/>
        <v>7.7437270512411019E-2</v>
      </c>
      <c r="HX116" s="90">
        <f t="shared" si="226"/>
        <v>6.7366270886951365E-2</v>
      </c>
      <c r="HY116" s="90">
        <f t="shared" si="226"/>
        <v>6.3198789636503369E-2</v>
      </c>
      <c r="HZ116" s="90">
        <f t="shared" si="226"/>
        <v>5.9782447565326295E-2</v>
      </c>
      <c r="IA116" s="90">
        <f t="shared" si="226"/>
        <v>4.3187824502575391E-2</v>
      </c>
      <c r="IB116" s="90">
        <f t="shared" si="226"/>
        <v>3.9853178493733418E-2</v>
      </c>
      <c r="IC116" s="90">
        <f t="shared" si="226"/>
        <v>3.0621041213608809E-2</v>
      </c>
      <c r="ID116" s="90">
        <f t="shared" si="226"/>
        <v>3.0755990512938033E-2</v>
      </c>
      <c r="IE116" s="90">
        <f t="shared" si="260"/>
        <v>1.5432693929874628E-2</v>
      </c>
      <c r="IF116" s="90">
        <f t="shared" si="260"/>
        <v>1.8817244010456629E-2</v>
      </c>
      <c r="IG116" s="90">
        <f t="shared" si="260"/>
        <v>5.3572413975242301E-3</v>
      </c>
      <c r="IH116" s="90">
        <f t="shared" si="260"/>
        <v>8.5125124284010593E-3</v>
      </c>
      <c r="II116" s="90">
        <f t="shared" si="260"/>
        <v>4.464367831270191E-4</v>
      </c>
      <c r="IJ116" s="673">
        <f t="shared" si="260"/>
        <v>1.8982496056009824E-3</v>
      </c>
      <c r="IK116" s="686"/>
      <c r="IL116" s="687"/>
      <c r="IM116" s="687"/>
      <c r="IN116" s="687"/>
      <c r="IO116" s="687"/>
      <c r="IP116" s="687"/>
      <c r="IQ116" s="687"/>
      <c r="IR116" s="687"/>
      <c r="IS116" s="687"/>
      <c r="IT116" s="687"/>
      <c r="IU116" s="687"/>
      <c r="IV116" s="687"/>
      <c r="IW116" s="687"/>
      <c r="IX116" s="687"/>
      <c r="IY116" s="687"/>
      <c r="IZ116" s="687"/>
      <c r="JA116" s="687"/>
      <c r="JB116" s="687"/>
      <c r="JC116" s="687"/>
      <c r="JD116" s="688"/>
      <c r="JF116" s="624">
        <f t="shared" ref="JF116:JT132" si="281">+(BY116*1000000)/AK116</f>
        <v>0</v>
      </c>
      <c r="JG116" s="625">
        <f t="shared" si="281"/>
        <v>158.23107253524282</v>
      </c>
      <c r="JH116" s="625">
        <f t="shared" si="281"/>
        <v>156.64855262405464</v>
      </c>
      <c r="JI116" s="625">
        <f t="shared" si="281"/>
        <v>0</v>
      </c>
      <c r="JJ116" s="625">
        <f t="shared" si="281"/>
        <v>0</v>
      </c>
      <c r="JK116" s="625">
        <f t="shared" si="281"/>
        <v>0</v>
      </c>
      <c r="JL116" s="625">
        <f t="shared" si="281"/>
        <v>194.28998739550329</v>
      </c>
      <c r="JM116" s="625">
        <f t="shared" si="281"/>
        <v>223.33559678620622</v>
      </c>
      <c r="JN116" s="625">
        <f t="shared" si="281"/>
        <v>952.25154774852956</v>
      </c>
      <c r="JO116" s="625">
        <f t="shared" si="281"/>
        <v>503.33457141773999</v>
      </c>
      <c r="JP116" s="625">
        <f t="shared" si="281"/>
        <v>3135.3183070870346</v>
      </c>
      <c r="JQ116" s="625">
        <f t="shared" si="281"/>
        <v>2642.6249589891509</v>
      </c>
      <c r="JR116" s="625">
        <f t="shared" si="281"/>
        <v>10318.101541477032</v>
      </c>
      <c r="JS116" s="625">
        <f t="shared" si="281"/>
        <v>6359.3699565976567</v>
      </c>
      <c r="JT116" s="625">
        <f t="shared" si="281"/>
        <v>19497.939089783707</v>
      </c>
      <c r="JU116" s="625">
        <f t="shared" si="228"/>
        <v>9594.5737665545093</v>
      </c>
      <c r="JV116" s="625">
        <f t="shared" si="228"/>
        <v>33700.821438626539</v>
      </c>
      <c r="JW116" s="625">
        <f t="shared" si="228"/>
        <v>10604.59160912464</v>
      </c>
      <c r="JX116" s="625">
        <f t="shared" si="228"/>
        <v>33700.821438626539</v>
      </c>
      <c r="JY116" s="626">
        <f t="shared" si="277"/>
        <v>7925.8735349691815</v>
      </c>
      <c r="JZ116" s="642">
        <f t="shared" si="278"/>
        <v>53.378294374441985</v>
      </c>
      <c r="KA116" s="625">
        <f t="shared" si="278"/>
        <v>58.89227777982763</v>
      </c>
      <c r="KB116" s="625">
        <f t="shared" si="279"/>
        <v>1145.8467911529481</v>
      </c>
      <c r="KC116" s="625">
        <f t="shared" si="279"/>
        <v>900.90511466839234</v>
      </c>
      <c r="KD116" s="625">
        <f t="shared" si="280"/>
        <v>15666.91064513632</v>
      </c>
      <c r="KE116" s="645">
        <f t="shared" si="280"/>
        <v>8026.2935050829701</v>
      </c>
      <c r="KF116" s="624">
        <f t="shared" si="262"/>
        <v>55.999880990960087</v>
      </c>
      <c r="KG116" s="625">
        <f t="shared" si="263"/>
        <v>1029.2483917200702</v>
      </c>
      <c r="KH116" s="626">
        <f t="shared" si="264"/>
        <v>11569.012087609026</v>
      </c>
    </row>
    <row r="117" spans="1:294" s="649" customFormat="1" ht="14.4">
      <c r="A117" s="510" t="s">
        <v>127</v>
      </c>
      <c r="B117" s="538">
        <v>67793</v>
      </c>
      <c r="C117" s="526">
        <f t="shared" si="265"/>
        <v>4362</v>
      </c>
      <c r="D117" s="517">
        <f t="shared" si="266"/>
        <v>81</v>
      </c>
      <c r="E117" s="495">
        <f t="shared" si="217"/>
        <v>7.5011537673662946E-3</v>
      </c>
      <c r="F117" s="208">
        <f t="shared" si="236"/>
        <v>5.6805274880887408E-2</v>
      </c>
      <c r="G117" s="30">
        <f t="shared" si="162"/>
        <v>2.8040350118254005</v>
      </c>
      <c r="H117" s="29">
        <f t="shared" si="237"/>
        <v>0.15928397962237426</v>
      </c>
      <c r="I117" s="33">
        <f t="shared" si="238"/>
        <v>0.18041981799864878</v>
      </c>
      <c r="J117" s="353">
        <f t="shared" si="239"/>
        <v>0.30512174343612319</v>
      </c>
      <c r="K117" s="581">
        <f t="shared" si="267"/>
        <v>3.9158586679864105E-3</v>
      </c>
      <c r="L117" s="354">
        <f t="shared" si="218"/>
        <v>5.3713628545222285</v>
      </c>
      <c r="M117" s="355">
        <f t="shared" si="240"/>
        <v>0.34529227678385482</v>
      </c>
      <c r="N117" s="826"/>
      <c r="O117" s="364" t="s">
        <v>226</v>
      </c>
      <c r="P117" s="20" t="s">
        <v>227</v>
      </c>
      <c r="Q117" s="20"/>
      <c r="R117" s="20"/>
      <c r="S117" s="166">
        <f t="shared" si="241"/>
        <v>4362</v>
      </c>
      <c r="T117" s="167">
        <f t="shared" si="242"/>
        <v>6434.2926260823388</v>
      </c>
      <c r="U117" s="166">
        <f t="shared" si="243"/>
        <v>196</v>
      </c>
      <c r="V117" s="168">
        <f t="shared" si="244"/>
        <v>4.704752760441671E-2</v>
      </c>
      <c r="W117" s="167">
        <f t="shared" si="245"/>
        <v>289.11539539480475</v>
      </c>
      <c r="X117" s="166">
        <f t="shared" si="246"/>
        <v>511</v>
      </c>
      <c r="Y117" s="168">
        <f t="shared" si="247"/>
        <v>0.13269280706310049</v>
      </c>
      <c r="Z117" s="167">
        <f t="shared" si="248"/>
        <v>753.76513799359816</v>
      </c>
      <c r="AA117" s="166">
        <f t="shared" si="249"/>
        <v>81</v>
      </c>
      <c r="AB117" s="167">
        <f t="shared" si="250"/>
        <v>1194.8136238254688</v>
      </c>
      <c r="AC117" s="169">
        <f t="shared" si="251"/>
        <v>1.8569463548830812E-2</v>
      </c>
      <c r="AD117" s="166">
        <f t="shared" si="252"/>
        <v>0</v>
      </c>
      <c r="AE117" s="168">
        <f t="shared" si="253"/>
        <v>0</v>
      </c>
      <c r="AF117" s="167">
        <f t="shared" si="254"/>
        <v>0</v>
      </c>
      <c r="AG117" s="166">
        <f t="shared" si="255"/>
        <v>4</v>
      </c>
      <c r="AH117" s="168">
        <f t="shared" si="256"/>
        <v>5.1948051948051951E-2</v>
      </c>
      <c r="AI117" s="365">
        <f t="shared" si="257"/>
        <v>59.003141917307097</v>
      </c>
      <c r="AJ117" s="830"/>
      <c r="AK117" s="85">
        <v>5645.0210682538473</v>
      </c>
      <c r="AL117" s="62">
        <v>5199.443609484325</v>
      </c>
      <c r="AM117" s="62">
        <v>5025.1662301829583</v>
      </c>
      <c r="AN117" s="62">
        <v>4783.5262830472038</v>
      </c>
      <c r="AO117" s="62">
        <v>5085.1778660405089</v>
      </c>
      <c r="AP117" s="62">
        <v>4536.8529579240658</v>
      </c>
      <c r="AQ117" s="62">
        <v>4707.6347015989559</v>
      </c>
      <c r="AR117" s="62">
        <v>4422.0486588289432</v>
      </c>
      <c r="AS117" s="62">
        <v>4274.1994710889458</v>
      </c>
      <c r="AT117" s="62">
        <v>4238.4810091845857</v>
      </c>
      <c r="AU117" s="62">
        <v>3476.1218505586926</v>
      </c>
      <c r="AV117" s="62">
        <v>3754.0655884595917</v>
      </c>
      <c r="AW117" s="62">
        <v>2721.3723738645558</v>
      </c>
      <c r="AX117" s="62">
        <v>3016.5990877591685</v>
      </c>
      <c r="AY117" s="62">
        <v>1796.465610679239</v>
      </c>
      <c r="AZ117" s="62">
        <v>2526.7096298889646</v>
      </c>
      <c r="BA117" s="62">
        <v>749.48689483137923</v>
      </c>
      <c r="BB117" s="62">
        <v>1394.097821039021</v>
      </c>
      <c r="BC117" s="62">
        <v>48.353993214927691</v>
      </c>
      <c r="BD117" s="86">
        <v>392.17571645922749</v>
      </c>
      <c r="BE117" s="258">
        <v>2.0000000000000002E-5</v>
      </c>
      <c r="BF117" s="43">
        <v>2.0000000000000002E-5</v>
      </c>
      <c r="BG117" s="53">
        <v>5.0000000000000002E-5</v>
      </c>
      <c r="BH117" s="53">
        <v>4.0000000000000003E-5</v>
      </c>
      <c r="BI117" s="53">
        <v>1.2518952302791728E-4</v>
      </c>
      <c r="BJ117" s="53">
        <v>1.2406223545552731E-4</v>
      </c>
      <c r="BK117" s="53">
        <v>3.4000000000000002E-4</v>
      </c>
      <c r="BL117" s="53">
        <v>1.8000000000000001E-4</v>
      </c>
      <c r="BM117" s="53">
        <v>8.9999999999999998E-4</v>
      </c>
      <c r="BN117" s="53">
        <v>5.0000000000000001E-4</v>
      </c>
      <c r="BO117" s="53">
        <v>3.8E-3</v>
      </c>
      <c r="BP117" s="53">
        <v>2E-3</v>
      </c>
      <c r="BQ117" s="53">
        <v>1.6199999999999999E-2</v>
      </c>
      <c r="BR117" s="53">
        <v>6.1999999999999998E-3</v>
      </c>
      <c r="BS117" s="53">
        <v>6.1100000000000002E-2</v>
      </c>
      <c r="BT117" s="53">
        <v>2.6800000000000001E-2</v>
      </c>
      <c r="BU117" s="53">
        <v>0.1421</v>
      </c>
      <c r="BV117" s="53">
        <v>5.4699999999999999E-2</v>
      </c>
      <c r="BW117" s="53">
        <v>0.27589999999999998</v>
      </c>
      <c r="BX117" s="54">
        <v>0.1051</v>
      </c>
      <c r="BY117" s="64">
        <f>+Fall_Hoy!B117</f>
        <v>0</v>
      </c>
      <c r="BZ117" s="61">
        <f>+Fall_Hoy!C117</f>
        <v>0</v>
      </c>
      <c r="CA117" s="61">
        <f>+Fall_Hoy!D117</f>
        <v>0</v>
      </c>
      <c r="CB117" s="61">
        <f>+Fall_Hoy!E117</f>
        <v>0</v>
      </c>
      <c r="CC117" s="61">
        <f>+Fall_Hoy!F117</f>
        <v>0</v>
      </c>
      <c r="CD117" s="61">
        <f>+Fall_Hoy!G117</f>
        <v>0</v>
      </c>
      <c r="CE117" s="61">
        <f>+Fall_Hoy!H117</f>
        <v>1</v>
      </c>
      <c r="CF117" s="61">
        <f>+Fall_Hoy!I117</f>
        <v>1</v>
      </c>
      <c r="CG117" s="61">
        <f>+Fall_Hoy!J117</f>
        <v>1</v>
      </c>
      <c r="CH117" s="61">
        <f>+Fall_Hoy!K117</f>
        <v>2</v>
      </c>
      <c r="CI117" s="61">
        <f>+Fall_Hoy!L117</f>
        <v>5</v>
      </c>
      <c r="CJ117" s="61">
        <f>+Fall_Hoy!M117</f>
        <v>2</v>
      </c>
      <c r="CK117" s="61">
        <f>+Fall_Hoy!N117</f>
        <v>9</v>
      </c>
      <c r="CL117" s="61">
        <f>+Fall_Hoy!O117</f>
        <v>9</v>
      </c>
      <c r="CM117" s="61">
        <f>+Fall_Hoy!P117</f>
        <v>20</v>
      </c>
      <c r="CN117" s="61">
        <f>+Fall_Hoy!Q117</f>
        <v>4</v>
      </c>
      <c r="CO117" s="61">
        <f>+Fall_Hoy!R117</f>
        <v>11</v>
      </c>
      <c r="CP117" s="61">
        <f>+Fall_Hoy!S117</f>
        <v>9</v>
      </c>
      <c r="CQ117" s="61">
        <f>+Fall_Hoy!T117</f>
        <v>4</v>
      </c>
      <c r="CR117" s="66">
        <f>+Fall_Hoy!U117</f>
        <v>2</v>
      </c>
      <c r="CS117" s="75">
        <f t="shared" si="258"/>
        <v>0.18220902213769388</v>
      </c>
      <c r="CT117" s="76">
        <f t="shared" si="258"/>
        <v>5.907039320139152E-2</v>
      </c>
      <c r="CU117" s="76">
        <f t="shared" si="259"/>
        <v>0.20414536462962049</v>
      </c>
      <c r="CV117" s="76">
        <f t="shared" si="259"/>
        <v>0.48120842743611431</v>
      </c>
      <c r="CW117" s="76">
        <f t="shared" si="276"/>
        <v>8.3182931087789472E-2</v>
      </c>
      <c r="CX117" s="76">
        <f t="shared" si="276"/>
        <v>9.0150596414115811E-2</v>
      </c>
      <c r="CY117" s="76">
        <f t="shared" si="276"/>
        <v>0.62476735282566842</v>
      </c>
      <c r="CZ117" s="76">
        <f t="shared" si="276"/>
        <v>0.7</v>
      </c>
      <c r="DA117" s="76">
        <f t="shared" si="276"/>
        <v>0.25995771105835436</v>
      </c>
      <c r="DB117" s="76">
        <f t="shared" si="276"/>
        <v>0.7</v>
      </c>
      <c r="DC117" s="76">
        <f t="shared" si="276"/>
        <v>0.37852225274345114</v>
      </c>
      <c r="DD117" s="76">
        <f t="shared" si="276"/>
        <v>0.26637787125353091</v>
      </c>
      <c r="DE117" s="76">
        <f t="shared" si="276"/>
        <v>0.20414536462962049</v>
      </c>
      <c r="DF117" s="76">
        <f t="shared" si="276"/>
        <v>0.48120842743611431</v>
      </c>
      <c r="DG117" s="76">
        <f t="shared" si="276"/>
        <v>0.18220902213769388</v>
      </c>
      <c r="DH117" s="76">
        <f t="shared" si="276"/>
        <v>5.907039320139152E-2</v>
      </c>
      <c r="DI117" s="76">
        <f t="shared" si="276"/>
        <v>0.10328436025826083</v>
      </c>
      <c r="DJ117" s="76">
        <f t="shared" si="276"/>
        <v>0.11802171867561173</v>
      </c>
      <c r="DK117" s="76">
        <f t="shared" si="276"/>
        <v>0.29983059433501263</v>
      </c>
      <c r="DL117" s="316">
        <f t="shared" si="274"/>
        <v>4.8522881248670748E-2</v>
      </c>
      <c r="DM117" s="85">
        <f>+'Cas_-14'!B116</f>
        <v>17</v>
      </c>
      <c r="DN117" s="62">
        <f>+'Cas_-14'!C116</f>
        <v>23</v>
      </c>
      <c r="DO117" s="62">
        <f>+'Cas_-14'!D116</f>
        <v>131</v>
      </c>
      <c r="DP117" s="62">
        <f>+'Cas_-14'!E116</f>
        <v>190</v>
      </c>
      <c r="DQ117" s="62">
        <f>+'Cas_-14'!F116</f>
        <v>423</v>
      </c>
      <c r="DR117" s="62">
        <f>+'Cas_-14'!G116</f>
        <v>409</v>
      </c>
      <c r="DS117" s="62">
        <f>+'Cas_-14'!H116</f>
        <v>424</v>
      </c>
      <c r="DT117" s="62">
        <f>+'Cas_-14'!I116</f>
        <v>440</v>
      </c>
      <c r="DU117" s="62">
        <f>+'Cas_-14'!J116</f>
        <v>342</v>
      </c>
      <c r="DV117" s="62">
        <f>+'Cas_-14'!K116</f>
        <v>351</v>
      </c>
      <c r="DW117" s="62">
        <f>+'Cas_-14'!L116</f>
        <v>230</v>
      </c>
      <c r="DX117" s="62">
        <f>+'Cas_-14'!M116</f>
        <v>251</v>
      </c>
      <c r="DY117" s="62">
        <f>+'Cas_-14'!N116</f>
        <v>155</v>
      </c>
      <c r="DZ117" s="62">
        <f>+'Cas_-14'!O116</f>
        <v>146</v>
      </c>
      <c r="EA117" s="62">
        <f>+'Cas_-14'!P116</f>
        <v>86</v>
      </c>
      <c r="EB117" s="62">
        <f>+'Cas_-14'!Q116</f>
        <v>65</v>
      </c>
      <c r="EC117" s="62">
        <f>+'Cas_-14'!R116</f>
        <v>43</v>
      </c>
      <c r="ED117" s="62">
        <f>+'Cas_-14'!S116</f>
        <v>52</v>
      </c>
      <c r="EE117" s="62">
        <f>+'Cas_-14'!T116</f>
        <v>7</v>
      </c>
      <c r="EF117" s="86">
        <f>+'Cas_-14'!U116</f>
        <v>12</v>
      </c>
      <c r="EG117" s="201">
        <f t="shared" si="271"/>
        <v>3.0115033751784643E-3</v>
      </c>
      <c r="EH117" s="91">
        <f t="shared" si="271"/>
        <v>4.423550234883904E-3</v>
      </c>
      <c r="EI117" s="91">
        <f t="shared" si="271"/>
        <v>2.6068789369228587E-2</v>
      </c>
      <c r="EJ117" s="91">
        <f t="shared" si="271"/>
        <v>3.9719652147278704E-2</v>
      </c>
      <c r="EK117" s="91">
        <f t="shared" si="271"/>
        <v>8.3182931087789472E-2</v>
      </c>
      <c r="EL117" s="91">
        <f t="shared" si="271"/>
        <v>9.0150596414115811E-2</v>
      </c>
      <c r="EM117" s="91">
        <f t="shared" si="271"/>
        <v>9.006646158334837E-2</v>
      </c>
      <c r="EN117" s="91">
        <f t="shared" si="271"/>
        <v>9.9501392668194161E-2</v>
      </c>
      <c r="EO117" s="91">
        <f t="shared" si="269"/>
        <v>8.0014983463761472E-2</v>
      </c>
      <c r="EP117" s="91">
        <f t="shared" si="269"/>
        <v>8.2812686724182502E-2</v>
      </c>
      <c r="EQ117" s="91">
        <f t="shared" si="269"/>
        <v>6.6165689779555253E-2</v>
      </c>
      <c r="ER117" s="91">
        <f t="shared" si="269"/>
        <v>6.6860845684636266E-2</v>
      </c>
      <c r="ES117" s="91">
        <f t="shared" si="269"/>
        <v>5.695655673166411E-2</v>
      </c>
      <c r="ET117" s="91">
        <f t="shared" si="269"/>
        <v>4.8398874279463405E-2</v>
      </c>
      <c r="EU117" s="91">
        <f t="shared" si="269"/>
        <v>4.7871776386236319E-2</v>
      </c>
      <c r="EV117" s="91">
        <f t="shared" si="269"/>
        <v>2.5725156239206008E-2</v>
      </c>
      <c r="EW117" s="91">
        <f t="shared" si="269"/>
        <v>5.7372584226004657E-2</v>
      </c>
      <c r="EX117" s="91">
        <f t="shared" si="269"/>
        <v>3.7300108511212224E-2</v>
      </c>
      <c r="EY117" s="91">
        <f t="shared" si="269"/>
        <v>0.14476570670980246</v>
      </c>
      <c r="EZ117" s="100">
        <f t="shared" si="269"/>
        <v>3.0598528915411771E-2</v>
      </c>
      <c r="FA117" s="119">
        <f t="shared" si="268"/>
        <v>3.806188863091386</v>
      </c>
      <c r="FB117" s="120">
        <f t="shared" si="268"/>
        <v>2.2962112514351318</v>
      </c>
      <c r="FC117" s="120">
        <f t="shared" si="219"/>
        <v>3.5842293906810041</v>
      </c>
      <c r="FD117" s="120">
        <f t="shared" si="219"/>
        <v>9.9425541316836057</v>
      </c>
      <c r="FE117" s="120">
        <f t="shared" si="270"/>
        <v>1</v>
      </c>
      <c r="FF117" s="120">
        <f t="shared" si="270"/>
        <v>1</v>
      </c>
      <c r="FG117" s="120">
        <f t="shared" si="270"/>
        <v>6.9367369589345165</v>
      </c>
      <c r="FH117" s="120">
        <f t="shared" si="270"/>
        <v>7.0350774117733179</v>
      </c>
      <c r="FI117" s="120">
        <f t="shared" si="270"/>
        <v>3.2488628979857048</v>
      </c>
      <c r="FJ117" s="120">
        <f t="shared" si="270"/>
        <v>8.452811129427948</v>
      </c>
      <c r="FK117" s="120">
        <f t="shared" si="270"/>
        <v>5.720823798627003</v>
      </c>
      <c r="FL117" s="120">
        <f t="shared" si="270"/>
        <v>3.9840637450199199</v>
      </c>
      <c r="FM117" s="120">
        <f t="shared" si="270"/>
        <v>3.5842293906810041</v>
      </c>
      <c r="FN117" s="120">
        <f t="shared" si="270"/>
        <v>9.9425541316836057</v>
      </c>
      <c r="FO117" s="120">
        <f t="shared" si="270"/>
        <v>3.806188863091386</v>
      </c>
      <c r="FP117" s="120">
        <f t="shared" si="270"/>
        <v>2.2962112514351318</v>
      </c>
      <c r="FQ117" s="120">
        <f t="shared" si="270"/>
        <v>1.8002389408048702</v>
      </c>
      <c r="FR117" s="120">
        <f t="shared" si="270"/>
        <v>3.1641119392490507</v>
      </c>
      <c r="FS117" s="120">
        <f t="shared" si="234"/>
        <v>2.0711437891575626</v>
      </c>
      <c r="FT117" s="321">
        <f t="shared" si="234"/>
        <v>1.585791309863622</v>
      </c>
      <c r="FU117" s="85">
        <f>+Cas_Hoy!B116</f>
        <v>20</v>
      </c>
      <c r="FV117" s="62">
        <f>+Cas_Hoy!C116</f>
        <v>28</v>
      </c>
      <c r="FW117" s="62">
        <f>+Cas_Hoy!D116</f>
        <v>147</v>
      </c>
      <c r="FX117" s="62">
        <f>+Cas_Hoy!E116</f>
        <v>212</v>
      </c>
      <c r="FY117" s="62">
        <f>+Cas_Hoy!F116</f>
        <v>473</v>
      </c>
      <c r="FZ117" s="62">
        <f>+Cas_Hoy!G116</f>
        <v>467</v>
      </c>
      <c r="GA117" s="62">
        <f>+Cas_Hoy!H116</f>
        <v>493</v>
      </c>
      <c r="GB117" s="62">
        <f>+Cas_Hoy!I116</f>
        <v>494</v>
      </c>
      <c r="GC117" s="62">
        <f>+Cas_Hoy!J116</f>
        <v>380</v>
      </c>
      <c r="GD117" s="62">
        <f>+Cas_Hoy!K116</f>
        <v>388</v>
      </c>
      <c r="GE117" s="62">
        <f>+Cas_Hoy!L116</f>
        <v>271</v>
      </c>
      <c r="GF117" s="62">
        <f>+Cas_Hoy!M116</f>
        <v>282</v>
      </c>
      <c r="GG117" s="62">
        <f>+Cas_Hoy!N116</f>
        <v>179</v>
      </c>
      <c r="GH117" s="62">
        <f>+Cas_Hoy!O116</f>
        <v>173</v>
      </c>
      <c r="GI117" s="62">
        <f>+Cas_Hoy!P116</f>
        <v>94</v>
      </c>
      <c r="GJ117" s="62">
        <f>+Cas_Hoy!Q116</f>
        <v>74</v>
      </c>
      <c r="GK117" s="62">
        <f>+Cas_Hoy!R116</f>
        <v>50</v>
      </c>
      <c r="GL117" s="62">
        <f>+Cas_Hoy!S116</f>
        <v>60</v>
      </c>
      <c r="GM117" s="62">
        <f>+Cas_Hoy!T116</f>
        <v>7</v>
      </c>
      <c r="GN117" s="590">
        <f>+Cas_Hoy!U116</f>
        <v>12</v>
      </c>
      <c r="GO117" s="543">
        <f t="shared" si="220"/>
        <v>0.19915869861561888</v>
      </c>
      <c r="GP117" s="112">
        <f t="shared" si="220"/>
        <v>6.7249370721584184E-2</v>
      </c>
      <c r="GQ117" s="112">
        <f t="shared" si="221"/>
        <v>0.23575496947549721</v>
      </c>
      <c r="GR117" s="112">
        <f t="shared" si="221"/>
        <v>0.57019902703046421</v>
      </c>
      <c r="GS117" s="323">
        <f t="shared" si="273"/>
        <v>9.30154288523036E-2</v>
      </c>
      <c r="GT117" s="323">
        <f t="shared" si="273"/>
        <v>0.1029347885706408</v>
      </c>
      <c r="GU117" s="323">
        <f t="shared" si="273"/>
        <v>0.7</v>
      </c>
      <c r="GV117" s="323">
        <f t="shared" si="272"/>
        <v>0.7</v>
      </c>
      <c r="GW117" s="323">
        <f t="shared" si="272"/>
        <v>0.28884190117594927</v>
      </c>
      <c r="GX117" s="323">
        <f t="shared" si="272"/>
        <v>0.7</v>
      </c>
      <c r="GY117" s="323">
        <f t="shared" si="272"/>
        <v>0.44599795866728376</v>
      </c>
      <c r="GZ117" s="323">
        <f t="shared" si="272"/>
        <v>0.29927713025297098</v>
      </c>
      <c r="HA117" s="323">
        <f t="shared" si="272"/>
        <v>0.23575496947549721</v>
      </c>
      <c r="HB117" s="323">
        <f t="shared" si="225"/>
        <v>0.57019902703046421</v>
      </c>
      <c r="HC117" s="323">
        <f t="shared" si="225"/>
        <v>0.19915869861561888</v>
      </c>
      <c r="HD117" s="323">
        <f t="shared" si="225"/>
        <v>6.7249370721584184E-2</v>
      </c>
      <c r="HE117" s="323">
        <f t="shared" si="225"/>
        <v>0.12009809332355911</v>
      </c>
      <c r="HF117" s="323">
        <f t="shared" si="275"/>
        <v>0.13617890616416736</v>
      </c>
      <c r="HG117" s="323">
        <f t="shared" si="275"/>
        <v>0.29983059433501263</v>
      </c>
      <c r="HH117" s="327">
        <f t="shared" si="275"/>
        <v>4.8522881248670741E-2</v>
      </c>
      <c r="HI117" s="241">
        <f>+CyF_Tot!B116</f>
        <v>0</v>
      </c>
      <c r="HJ117" s="149">
        <f>+CyF_Tot!C116</f>
        <v>3851</v>
      </c>
      <c r="HK117" s="149">
        <f>+CyF_Tot!D116</f>
        <v>4166</v>
      </c>
      <c r="HL117" s="149">
        <f>+CyF_Tot!E116</f>
        <v>4362</v>
      </c>
      <c r="HM117" s="149">
        <f>+CyF_Tot!F116</f>
        <v>0</v>
      </c>
      <c r="HN117" s="149">
        <f>+CyF_Tot!G116</f>
        <v>77</v>
      </c>
      <c r="HO117" s="149">
        <f>+CyF_Tot!H116</f>
        <v>81</v>
      </c>
      <c r="HP117" s="557">
        <f>+CyF_Tot!I116</f>
        <v>81</v>
      </c>
      <c r="HQ117" s="93">
        <f t="shared" ref="HQ117:ID135" si="282">+AK117/$B117</f>
        <v>8.3268494804092569E-2</v>
      </c>
      <c r="HR117" s="90">
        <f t="shared" si="282"/>
        <v>7.6695877295359774E-2</v>
      </c>
      <c r="HS117" s="90">
        <f t="shared" si="282"/>
        <v>7.4125149059386053E-2</v>
      </c>
      <c r="HT117" s="90">
        <f t="shared" si="282"/>
        <v>7.0560770035950668E-2</v>
      </c>
      <c r="HU117" s="90">
        <f t="shared" si="282"/>
        <v>7.5010367826184254E-2</v>
      </c>
      <c r="HV117" s="90">
        <f t="shared" si="282"/>
        <v>6.6922144733587027E-2</v>
      </c>
      <c r="HW117" s="90">
        <f t="shared" si="282"/>
        <v>6.9441309598320705E-2</v>
      </c>
      <c r="HX117" s="90">
        <f t="shared" si="282"/>
        <v>6.5228691145530412E-2</v>
      </c>
      <c r="HY117" s="90">
        <f t="shared" si="282"/>
        <v>6.3047799493885004E-2</v>
      </c>
      <c r="HZ117" s="90">
        <f t="shared" si="282"/>
        <v>6.2520924124682284E-2</v>
      </c>
      <c r="IA117" s="90">
        <f t="shared" si="282"/>
        <v>5.1275527717591675E-2</v>
      </c>
      <c r="IB117" s="90">
        <f t="shared" si="282"/>
        <v>5.537541617069007E-2</v>
      </c>
      <c r="IC117" s="90">
        <f t="shared" si="282"/>
        <v>4.0142380096242325E-2</v>
      </c>
      <c r="ID117" s="90">
        <f t="shared" si="282"/>
        <v>4.4497206020668333E-2</v>
      </c>
      <c r="IE117" s="90">
        <f t="shared" si="260"/>
        <v>2.6499278844117225E-2</v>
      </c>
      <c r="IF117" s="90">
        <f t="shared" si="260"/>
        <v>3.7270951719041268E-2</v>
      </c>
      <c r="IG117" s="90">
        <f t="shared" si="260"/>
        <v>1.1055520405224423E-2</v>
      </c>
      <c r="IH117" s="90">
        <f t="shared" si="260"/>
        <v>2.0564037895343487E-2</v>
      </c>
      <c r="II117" s="90">
        <f t="shared" si="260"/>
        <v>7.1325938098222076E-4</v>
      </c>
      <c r="IJ117" s="673">
        <f t="shared" si="260"/>
        <v>5.7848998636913472E-3</v>
      </c>
      <c r="IK117" s="686"/>
      <c r="IL117" s="687"/>
      <c r="IM117" s="687"/>
      <c r="IN117" s="687"/>
      <c r="IO117" s="687"/>
      <c r="IP117" s="687"/>
      <c r="IQ117" s="687"/>
      <c r="IR117" s="687"/>
      <c r="IS117" s="687"/>
      <c r="IT117" s="687"/>
      <c r="IU117" s="687"/>
      <c r="IV117" s="687"/>
      <c r="IW117" s="687"/>
      <c r="IX117" s="687"/>
      <c r="IY117" s="687"/>
      <c r="IZ117" s="687"/>
      <c r="JA117" s="687"/>
      <c r="JB117" s="687"/>
      <c r="JC117" s="687"/>
      <c r="JD117" s="688"/>
      <c r="JF117" s="624">
        <f t="shared" si="281"/>
        <v>0</v>
      </c>
      <c r="JG117" s="625">
        <f t="shared" si="281"/>
        <v>0</v>
      </c>
      <c r="JH117" s="625">
        <f t="shared" si="281"/>
        <v>0</v>
      </c>
      <c r="JI117" s="625">
        <f t="shared" si="281"/>
        <v>0</v>
      </c>
      <c r="JJ117" s="625">
        <f t="shared" si="281"/>
        <v>0</v>
      </c>
      <c r="JK117" s="625">
        <f t="shared" si="281"/>
        <v>0</v>
      </c>
      <c r="JL117" s="625">
        <f t="shared" si="281"/>
        <v>212.42089996072727</v>
      </c>
      <c r="JM117" s="625">
        <f t="shared" si="281"/>
        <v>226.13952879135036</v>
      </c>
      <c r="JN117" s="625">
        <f t="shared" si="281"/>
        <v>233.96193995251892</v>
      </c>
      <c r="JO117" s="625">
        <f t="shared" si="281"/>
        <v>471.86716082155272</v>
      </c>
      <c r="JP117" s="625">
        <f t="shared" si="281"/>
        <v>1438.3845604251144</v>
      </c>
      <c r="JQ117" s="625">
        <f t="shared" si="281"/>
        <v>532.75574250706188</v>
      </c>
      <c r="JR117" s="625">
        <f t="shared" si="281"/>
        <v>3307.1549069998514</v>
      </c>
      <c r="JS117" s="625">
        <f t="shared" si="281"/>
        <v>2983.4922501039086</v>
      </c>
      <c r="JT117" s="625">
        <f t="shared" si="281"/>
        <v>11132.971252613097</v>
      </c>
      <c r="JU117" s="625">
        <f t="shared" si="228"/>
        <v>1583.0865377972927</v>
      </c>
      <c r="JV117" s="625">
        <f t="shared" si="228"/>
        <v>14676.707592698865</v>
      </c>
      <c r="JW117" s="625">
        <f t="shared" si="228"/>
        <v>6455.788011555961</v>
      </c>
      <c r="JX117" s="625">
        <f t="shared" si="228"/>
        <v>82723.260977029975</v>
      </c>
      <c r="JY117" s="626">
        <f t="shared" si="277"/>
        <v>5099.7548192352951</v>
      </c>
      <c r="JZ117" s="642">
        <f t="shared" si="278"/>
        <v>0</v>
      </c>
      <c r="KA117" s="625">
        <f t="shared" si="278"/>
        <v>0</v>
      </c>
      <c r="KB117" s="625">
        <f t="shared" si="279"/>
        <v>561.88992696217372</v>
      </c>
      <c r="KC117" s="625">
        <f t="shared" si="279"/>
        <v>402.75175281231498</v>
      </c>
      <c r="KD117" s="625">
        <f t="shared" si="280"/>
        <v>8277.3999435674523</v>
      </c>
      <c r="KE117" s="645">
        <f t="shared" si="280"/>
        <v>3274.4021643455435</v>
      </c>
      <c r="KF117" s="624">
        <f t="shared" si="262"/>
        <v>0</v>
      </c>
      <c r="KG117" s="625">
        <f t="shared" si="263"/>
        <v>482.45955411033441</v>
      </c>
      <c r="KH117" s="626">
        <f t="shared" si="264"/>
        <v>5377.5085633341987</v>
      </c>
    </row>
    <row r="118" spans="1:294" s="649" customFormat="1" ht="14.4">
      <c r="A118" s="511" t="s">
        <v>128</v>
      </c>
      <c r="B118" s="539">
        <v>606413</v>
      </c>
      <c r="C118" s="527">
        <f t="shared" si="265"/>
        <v>38724</v>
      </c>
      <c r="D118" s="518">
        <f t="shared" si="266"/>
        <v>1140</v>
      </c>
      <c r="E118" s="496">
        <f t="shared" si="217"/>
        <v>4.4921567293074076E-3</v>
      </c>
      <c r="F118" s="209">
        <f t="shared" si="236"/>
        <v>5.7281093907947223E-2</v>
      </c>
      <c r="G118" s="28">
        <f t="shared" si="162"/>
        <v>7.3058398019910236</v>
      </c>
      <c r="H118" s="27">
        <f t="shared" si="237"/>
        <v>0.41848649577426639</v>
      </c>
      <c r="I118" s="34">
        <f t="shared" si="238"/>
        <v>0.46653244652126585</v>
      </c>
      <c r="J118" s="340">
        <f t="shared" si="239"/>
        <v>0.57096151759313596</v>
      </c>
      <c r="K118" s="582">
        <f t="shared" si="267"/>
        <v>3.2925282531147009E-3</v>
      </c>
      <c r="L118" s="341">
        <f t="shared" si="218"/>
        <v>9.9677132303145548</v>
      </c>
      <c r="M118" s="342">
        <f t="shared" si="240"/>
        <v>0.63618420592252234</v>
      </c>
      <c r="N118" s="826"/>
      <c r="O118" s="366" t="s">
        <v>230</v>
      </c>
      <c r="P118" s="21" t="s">
        <v>244</v>
      </c>
      <c r="Q118" s="21" t="s">
        <v>232</v>
      </c>
      <c r="R118" s="21" t="s">
        <v>245</v>
      </c>
      <c r="S118" s="170">
        <f t="shared" si="241"/>
        <v>38724</v>
      </c>
      <c r="T118" s="171">
        <f t="shared" si="242"/>
        <v>6385.7470074025459</v>
      </c>
      <c r="U118" s="170">
        <f t="shared" si="243"/>
        <v>1741</v>
      </c>
      <c r="V118" s="172">
        <f t="shared" si="244"/>
        <v>4.7075683422112866E-2</v>
      </c>
      <c r="W118" s="171">
        <f t="shared" si="245"/>
        <v>287.09806682904224</v>
      </c>
      <c r="X118" s="170">
        <f t="shared" si="246"/>
        <v>3988</v>
      </c>
      <c r="Y118" s="172">
        <f t="shared" si="247"/>
        <v>0.11480884385076001</v>
      </c>
      <c r="Z118" s="171">
        <f t="shared" si="248"/>
        <v>657.63761660782336</v>
      </c>
      <c r="AA118" s="170">
        <f t="shared" si="249"/>
        <v>1140</v>
      </c>
      <c r="AB118" s="171">
        <f t="shared" si="250"/>
        <v>1879.9069281166467</v>
      </c>
      <c r="AC118" s="173">
        <f t="shared" si="251"/>
        <v>2.943910753021382E-2</v>
      </c>
      <c r="AD118" s="170">
        <f t="shared" si="252"/>
        <v>5</v>
      </c>
      <c r="AE118" s="172">
        <f t="shared" si="253"/>
        <v>4.4052863436123352E-3</v>
      </c>
      <c r="AF118" s="171">
        <f t="shared" si="254"/>
        <v>8.2452058250730111</v>
      </c>
      <c r="AG118" s="170">
        <f t="shared" si="255"/>
        <v>51</v>
      </c>
      <c r="AH118" s="172">
        <f t="shared" si="256"/>
        <v>4.6831955922865015E-2</v>
      </c>
      <c r="AI118" s="367">
        <f t="shared" si="257"/>
        <v>84.101099415744713</v>
      </c>
      <c r="AJ118" s="830"/>
      <c r="AK118" s="85">
        <v>56918.784233507555</v>
      </c>
      <c r="AL118" s="62">
        <v>53574.847317367305</v>
      </c>
      <c r="AM118" s="62">
        <v>53536.142107460997</v>
      </c>
      <c r="AN118" s="62">
        <v>50060.200090047321</v>
      </c>
      <c r="AO118" s="62">
        <v>47795.289127714146</v>
      </c>
      <c r="AP118" s="62">
        <v>47362.549674045993</v>
      </c>
      <c r="AQ118" s="62">
        <v>44348.515716020978</v>
      </c>
      <c r="AR118" s="62">
        <v>43397.886319382647</v>
      </c>
      <c r="AS118" s="62">
        <v>36729.313357930667</v>
      </c>
      <c r="AT118" s="62">
        <v>37760.495237122625</v>
      </c>
      <c r="AU118" s="62">
        <v>27979.382256664772</v>
      </c>
      <c r="AV118" s="62">
        <v>29588.958961647179</v>
      </c>
      <c r="AW118" s="62">
        <v>20256.768970952595</v>
      </c>
      <c r="AX118" s="62">
        <v>22385.640616518969</v>
      </c>
      <c r="AY118" s="62">
        <v>10050.616489881884</v>
      </c>
      <c r="AZ118" s="62">
        <v>13869.035791104146</v>
      </c>
      <c r="BA118" s="62">
        <v>3210.7352064308038</v>
      </c>
      <c r="BB118" s="62">
        <v>5923.7517082168915</v>
      </c>
      <c r="BC118" s="62">
        <v>334.45158400320878</v>
      </c>
      <c r="BD118" s="86">
        <v>1329.6300999613629</v>
      </c>
      <c r="BE118" s="258">
        <v>2.0000000000000002E-5</v>
      </c>
      <c r="BF118" s="43">
        <v>2.0000000000000002E-5</v>
      </c>
      <c r="BG118" s="53">
        <v>5.0000000000000002E-5</v>
      </c>
      <c r="BH118" s="53">
        <v>4.0000000000000003E-5</v>
      </c>
      <c r="BI118" s="53">
        <v>1.2518952302791728E-4</v>
      </c>
      <c r="BJ118" s="53">
        <v>1.2406223545552731E-4</v>
      </c>
      <c r="BK118" s="53">
        <v>3.4000000000000002E-4</v>
      </c>
      <c r="BL118" s="53">
        <v>1.8000000000000001E-4</v>
      </c>
      <c r="BM118" s="53">
        <v>8.9999999999999998E-4</v>
      </c>
      <c r="BN118" s="53">
        <v>5.0000000000000001E-4</v>
      </c>
      <c r="BO118" s="53">
        <v>3.8E-3</v>
      </c>
      <c r="BP118" s="53">
        <v>2E-3</v>
      </c>
      <c r="BQ118" s="53">
        <v>1.6199999999999999E-2</v>
      </c>
      <c r="BR118" s="53">
        <v>6.1999999999999998E-3</v>
      </c>
      <c r="BS118" s="53">
        <v>6.1100000000000002E-2</v>
      </c>
      <c r="BT118" s="53">
        <v>2.6800000000000001E-2</v>
      </c>
      <c r="BU118" s="53">
        <v>0.1421</v>
      </c>
      <c r="BV118" s="53">
        <v>5.4699999999999999E-2</v>
      </c>
      <c r="BW118" s="53">
        <v>0.27589999999999998</v>
      </c>
      <c r="BX118" s="54">
        <v>0.1051</v>
      </c>
      <c r="BY118" s="64">
        <f>+Fall_Hoy!B118</f>
        <v>0</v>
      </c>
      <c r="BZ118" s="61">
        <f>+Fall_Hoy!C118</f>
        <v>0</v>
      </c>
      <c r="CA118" s="61">
        <f>+Fall_Hoy!D118</f>
        <v>1</v>
      </c>
      <c r="CB118" s="61">
        <f>+Fall_Hoy!E118</f>
        <v>2</v>
      </c>
      <c r="CC118" s="61">
        <f>+Fall_Hoy!F118</f>
        <v>6</v>
      </c>
      <c r="CD118" s="61">
        <f>+Fall_Hoy!G118</f>
        <v>3</v>
      </c>
      <c r="CE118" s="61">
        <f>+Fall_Hoy!H118</f>
        <v>9</v>
      </c>
      <c r="CF118" s="61">
        <f>+Fall_Hoy!I118</f>
        <v>5</v>
      </c>
      <c r="CG118" s="61">
        <f>+Fall_Hoy!J118</f>
        <v>34</v>
      </c>
      <c r="CH118" s="61">
        <f>+Fall_Hoy!K118</f>
        <v>19</v>
      </c>
      <c r="CI118" s="61">
        <f>+Fall_Hoy!L118</f>
        <v>69</v>
      </c>
      <c r="CJ118" s="61">
        <f>+Fall_Hoy!M118</f>
        <v>50</v>
      </c>
      <c r="CK118" s="61">
        <f>+Fall_Hoy!N118</f>
        <v>168</v>
      </c>
      <c r="CL118" s="61">
        <f>+Fall_Hoy!O118</f>
        <v>101</v>
      </c>
      <c r="CM118" s="61">
        <f>+Fall_Hoy!P118</f>
        <v>206</v>
      </c>
      <c r="CN118" s="61">
        <f>+Fall_Hoy!Q118</f>
        <v>161</v>
      </c>
      <c r="CO118" s="61">
        <f>+Fall_Hoy!R118</f>
        <v>108</v>
      </c>
      <c r="CP118" s="61">
        <f>+Fall_Hoy!S118</f>
        <v>106</v>
      </c>
      <c r="CQ118" s="61">
        <f>+Fall_Hoy!T118</f>
        <v>20</v>
      </c>
      <c r="CR118" s="66">
        <f>+Fall_Hoy!U118</f>
        <v>42</v>
      </c>
      <c r="CS118" s="75">
        <f t="shared" si="258"/>
        <v>0.33545425778811827</v>
      </c>
      <c r="CT118" s="76">
        <f t="shared" si="258"/>
        <v>0.43315647728160456</v>
      </c>
      <c r="CU118" s="76">
        <f t="shared" si="259"/>
        <v>0.51194592707460262</v>
      </c>
      <c r="CV118" s="76">
        <f t="shared" si="259"/>
        <v>0.7</v>
      </c>
      <c r="CW118" s="76">
        <f t="shared" si="276"/>
        <v>0.7</v>
      </c>
      <c r="CX118" s="76">
        <f t="shared" si="276"/>
        <v>0.51055975514673269</v>
      </c>
      <c r="CY118" s="76">
        <f t="shared" si="276"/>
        <v>0.59687653144458153</v>
      </c>
      <c r="CZ118" s="76">
        <f t="shared" si="276"/>
        <v>0.64007213561853782</v>
      </c>
      <c r="DA118" s="76">
        <f t="shared" si="276"/>
        <v>0.7</v>
      </c>
      <c r="DB118" s="76">
        <f t="shared" si="276"/>
        <v>0.7</v>
      </c>
      <c r="DC118" s="76">
        <f t="shared" si="276"/>
        <v>0.64897411137505867</v>
      </c>
      <c r="DD118" s="76">
        <f t="shared" si="276"/>
        <v>0.7</v>
      </c>
      <c r="DE118" s="76">
        <f t="shared" si="276"/>
        <v>0.51194592707460262</v>
      </c>
      <c r="DF118" s="76">
        <f t="shared" si="276"/>
        <v>0.7</v>
      </c>
      <c r="DG118" s="76">
        <f t="shared" si="276"/>
        <v>0.33545425778811827</v>
      </c>
      <c r="DH118" s="76">
        <f t="shared" si="276"/>
        <v>0.43315647728160456</v>
      </c>
      <c r="DI118" s="76">
        <f t="shared" si="276"/>
        <v>0.23671467758177164</v>
      </c>
      <c r="DJ118" s="76">
        <f t="shared" si="276"/>
        <v>0.32713099303359033</v>
      </c>
      <c r="DK118" s="76">
        <f t="shared" si="276"/>
        <v>0.21674297891744834</v>
      </c>
      <c r="DL118" s="316">
        <f t="shared" si="274"/>
        <v>0.30054931074232233</v>
      </c>
      <c r="DM118" s="85">
        <f>+'Cas_-14'!B117</f>
        <v>347</v>
      </c>
      <c r="DN118" s="62">
        <f>+'Cas_-14'!C117</f>
        <v>298</v>
      </c>
      <c r="DO118" s="62">
        <f>+'Cas_-14'!D117</f>
        <v>819</v>
      </c>
      <c r="DP118" s="62">
        <f>+'Cas_-14'!E117</f>
        <v>943</v>
      </c>
      <c r="DQ118" s="62">
        <f>+'Cas_-14'!F117</f>
        <v>3806</v>
      </c>
      <c r="DR118" s="62">
        <f>+'Cas_-14'!G117</f>
        <v>3486</v>
      </c>
      <c r="DS118" s="62">
        <f>+'Cas_-14'!H117</f>
        <v>4429</v>
      </c>
      <c r="DT118" s="62">
        <f>+'Cas_-14'!I117</f>
        <v>4069</v>
      </c>
      <c r="DU118" s="62">
        <f>+'Cas_-14'!J117</f>
        <v>3697</v>
      </c>
      <c r="DV118" s="62">
        <f>+'Cas_-14'!K117</f>
        <v>3454</v>
      </c>
      <c r="DW118" s="62">
        <f>+'Cas_-14'!L117</f>
        <v>2447</v>
      </c>
      <c r="DX118" s="62">
        <f>+'Cas_-14'!M117</f>
        <v>2246</v>
      </c>
      <c r="DY118" s="62">
        <f>+'Cas_-14'!N117</f>
        <v>1271</v>
      </c>
      <c r="DZ118" s="62">
        <f>+'Cas_-14'!O117</f>
        <v>1201</v>
      </c>
      <c r="EA118" s="62">
        <f>+'Cas_-14'!P117</f>
        <v>648</v>
      </c>
      <c r="EB118" s="62">
        <f>+'Cas_-14'!Q117</f>
        <v>549</v>
      </c>
      <c r="EC118" s="62">
        <f>+'Cas_-14'!R117</f>
        <v>209</v>
      </c>
      <c r="ED118" s="62">
        <f>+'Cas_-14'!S117</f>
        <v>242</v>
      </c>
      <c r="EE118" s="62">
        <f>+'Cas_-14'!T117</f>
        <v>28</v>
      </c>
      <c r="EF118" s="86">
        <f>+'Cas_-14'!U117</f>
        <v>70</v>
      </c>
      <c r="EG118" s="201">
        <f t="shared" si="271"/>
        <v>6.096405688787083E-3</v>
      </c>
      <c r="EH118" s="90">
        <f t="shared" si="271"/>
        <v>5.5623116988967629E-3</v>
      </c>
      <c r="EI118" s="90">
        <f t="shared" si="271"/>
        <v>1.5298076547167958E-2</v>
      </c>
      <c r="EJ118" s="90">
        <f t="shared" si="271"/>
        <v>1.883731983299607E-2</v>
      </c>
      <c r="EK118" s="90">
        <f t="shared" si="271"/>
        <v>7.9631278928556315E-2</v>
      </c>
      <c r="EL118" s="90">
        <f t="shared" si="271"/>
        <v>7.3602456455385434E-2</v>
      </c>
      <c r="EM118" s="90">
        <f t="shared" si="271"/>
        <v>9.98680548490153E-2</v>
      </c>
      <c r="EN118" s="90">
        <f t="shared" si="271"/>
        <v>9.3760326713945893E-2</v>
      </c>
      <c r="EO118" s="90">
        <f t="shared" si="269"/>
        <v>0.10065529850700942</v>
      </c>
      <c r="EP118" s="90">
        <f t="shared" si="269"/>
        <v>9.1471257945906034E-2</v>
      </c>
      <c r="EQ118" s="90">
        <f t="shared" si="269"/>
        <v>8.7457256116407547E-2</v>
      </c>
      <c r="ER118" s="90">
        <f t="shared" si="269"/>
        <v>7.5906692185799304E-2</v>
      </c>
      <c r="ES118" s="90">
        <f t="shared" si="269"/>
        <v>6.2744458497925495E-2</v>
      </c>
      <c r="ET118" s="90">
        <f t="shared" si="269"/>
        <v>5.3650463731368475E-2</v>
      </c>
      <c r="EU118" s="90">
        <f t="shared" si="269"/>
        <v>6.447365697938548E-2</v>
      </c>
      <c r="EV118" s="90">
        <f t="shared" si="269"/>
        <v>3.9584583115153442E-2</v>
      </c>
      <c r="EW118" s="90">
        <f t="shared" si="269"/>
        <v>6.5094125352159984E-2</v>
      </c>
      <c r="EX118" s="90">
        <f t="shared" si="269"/>
        <v>4.0852488747008003E-2</v>
      </c>
      <c r="EY118" s="90">
        <f t="shared" si="269"/>
        <v>8.3719143036653593E-2</v>
      </c>
      <c r="EZ118" s="99">
        <f t="shared" si="269"/>
        <v>5.264622093169679E-2</v>
      </c>
      <c r="FA118" s="119">
        <f t="shared" si="268"/>
        <v>5.202966195873997</v>
      </c>
      <c r="FB118" s="120">
        <f t="shared" si="268"/>
        <v>10.942554984639644</v>
      </c>
      <c r="FC118" s="120">
        <f t="shared" si="219"/>
        <v>8.1592213771600086</v>
      </c>
      <c r="FD118" s="120">
        <f t="shared" si="219"/>
        <v>13.047417511709639</v>
      </c>
      <c r="FE118" s="120">
        <f t="shared" si="270"/>
        <v>8.7905156041513131</v>
      </c>
      <c r="FF118" s="120">
        <f t="shared" si="270"/>
        <v>6.936721676622458</v>
      </c>
      <c r="FG118" s="120">
        <f t="shared" si="270"/>
        <v>5.9766512159164851</v>
      </c>
      <c r="FH118" s="120">
        <f t="shared" si="270"/>
        <v>6.8266841429780731</v>
      </c>
      <c r="FI118" s="120">
        <f t="shared" si="270"/>
        <v>6.954427738856225</v>
      </c>
      <c r="FJ118" s="120">
        <f t="shared" si="270"/>
        <v>7.6526770891678737</v>
      </c>
      <c r="FK118" s="120">
        <f t="shared" si="270"/>
        <v>7.4204718989955474</v>
      </c>
      <c r="FL118" s="120">
        <f t="shared" si="270"/>
        <v>9.2218482961500534</v>
      </c>
      <c r="FM118" s="120">
        <f t="shared" si="270"/>
        <v>8.1592213771600086</v>
      </c>
      <c r="FN118" s="120">
        <f t="shared" si="270"/>
        <v>13.047417511709639</v>
      </c>
      <c r="FO118" s="120">
        <f t="shared" si="270"/>
        <v>5.202966195873997</v>
      </c>
      <c r="FP118" s="120">
        <f t="shared" si="270"/>
        <v>10.942554984639644</v>
      </c>
      <c r="FQ118" s="120">
        <f t="shared" si="270"/>
        <v>3.6364983214866542</v>
      </c>
      <c r="FR118" s="120">
        <f t="shared" si="270"/>
        <v>8.0076147884025577</v>
      </c>
      <c r="FS118" s="120">
        <f t="shared" si="234"/>
        <v>2.588929736446953</v>
      </c>
      <c r="FT118" s="321">
        <f t="shared" si="234"/>
        <v>5.7088487155090393</v>
      </c>
      <c r="FU118" s="85">
        <f>+Cas_Hoy!B117</f>
        <v>370</v>
      </c>
      <c r="FV118" s="62">
        <f>+Cas_Hoy!C117</f>
        <v>320</v>
      </c>
      <c r="FW118" s="62">
        <f>+Cas_Hoy!D117</f>
        <v>923</v>
      </c>
      <c r="FX118" s="62">
        <f>+Cas_Hoy!E117</f>
        <v>1048</v>
      </c>
      <c r="FY118" s="62">
        <f>+Cas_Hoy!F117</f>
        <v>4247</v>
      </c>
      <c r="FZ118" s="62">
        <f>+Cas_Hoy!G117</f>
        <v>3881</v>
      </c>
      <c r="GA118" s="62">
        <f>+Cas_Hoy!H117</f>
        <v>4951</v>
      </c>
      <c r="GB118" s="62">
        <f>+Cas_Hoy!I117</f>
        <v>4519</v>
      </c>
      <c r="GC118" s="62">
        <f>+Cas_Hoy!J117</f>
        <v>4158</v>
      </c>
      <c r="GD118" s="62">
        <f>+Cas_Hoy!K117</f>
        <v>3849</v>
      </c>
      <c r="GE118" s="62">
        <f>+Cas_Hoy!L117</f>
        <v>2731</v>
      </c>
      <c r="GF118" s="62">
        <f>+Cas_Hoy!M117</f>
        <v>2565</v>
      </c>
      <c r="GG118" s="62">
        <f>+Cas_Hoy!N117</f>
        <v>1421</v>
      </c>
      <c r="GH118" s="62">
        <f>+Cas_Hoy!O117</f>
        <v>1347</v>
      </c>
      <c r="GI118" s="62">
        <f>+Cas_Hoy!P117</f>
        <v>714</v>
      </c>
      <c r="GJ118" s="62">
        <f>+Cas_Hoy!Q117</f>
        <v>606</v>
      </c>
      <c r="GK118" s="62">
        <f>+Cas_Hoy!R117</f>
        <v>213</v>
      </c>
      <c r="GL118" s="62">
        <f>+Cas_Hoy!S117</f>
        <v>259</v>
      </c>
      <c r="GM118" s="62">
        <f>+Cas_Hoy!T117</f>
        <v>29</v>
      </c>
      <c r="GN118" s="590">
        <f>+Cas_Hoy!U117</f>
        <v>76</v>
      </c>
      <c r="GO118" s="543">
        <f t="shared" si="220"/>
        <v>0.36962089515542662</v>
      </c>
      <c r="GP118" s="112">
        <f t="shared" si="220"/>
        <v>0.47812900770974937</v>
      </c>
      <c r="GQ118" s="112">
        <f t="shared" si="221"/>
        <v>0.57236440784658571</v>
      </c>
      <c r="GR118" s="112">
        <f t="shared" si="221"/>
        <v>0.7</v>
      </c>
      <c r="GS118" s="323">
        <f t="shared" si="273"/>
        <v>0.7</v>
      </c>
      <c r="GT118" s="323">
        <f t="shared" si="273"/>
        <v>0.56841147725888408</v>
      </c>
      <c r="GU118" s="323">
        <f t="shared" si="273"/>
        <v>0.66722413799551206</v>
      </c>
      <c r="GV118" s="323">
        <f t="shared" si="272"/>
        <v>0.7</v>
      </c>
      <c r="GW118" s="323">
        <f t="shared" si="272"/>
        <v>0.7</v>
      </c>
      <c r="GX118" s="323">
        <f t="shared" si="272"/>
        <v>0.7</v>
      </c>
      <c r="GY118" s="323">
        <f t="shared" si="272"/>
        <v>0.7</v>
      </c>
      <c r="GZ118" s="323">
        <f t="shared" si="272"/>
        <v>0.7</v>
      </c>
      <c r="HA118" s="323">
        <f t="shared" si="272"/>
        <v>0.57236440784658571</v>
      </c>
      <c r="HB118" s="323">
        <f t="shared" si="225"/>
        <v>0.7</v>
      </c>
      <c r="HC118" s="323">
        <f t="shared" si="225"/>
        <v>0.36962089515542662</v>
      </c>
      <c r="HD118" s="323">
        <f t="shared" si="225"/>
        <v>0.47812900770974937</v>
      </c>
      <c r="HE118" s="323">
        <f t="shared" si="225"/>
        <v>0.2412451020330974</v>
      </c>
      <c r="HF118" s="323">
        <f t="shared" si="275"/>
        <v>0.35011126940371862</v>
      </c>
      <c r="HG118" s="323">
        <f t="shared" si="275"/>
        <v>0.22448379959307149</v>
      </c>
      <c r="HH118" s="327">
        <f t="shared" si="275"/>
        <v>0.32631068023452137</v>
      </c>
      <c r="HI118" s="241">
        <f>+CyF_Tot!B117</f>
        <v>0</v>
      </c>
      <c r="HJ118" s="149">
        <f>+CyF_Tot!C117</f>
        <v>34736</v>
      </c>
      <c r="HK118" s="149">
        <f>+CyF_Tot!D117</f>
        <v>36983</v>
      </c>
      <c r="HL118" s="149">
        <f>+CyF_Tot!E117</f>
        <v>38724</v>
      </c>
      <c r="HM118" s="149">
        <f>+CyF_Tot!F117</f>
        <v>0</v>
      </c>
      <c r="HN118" s="149">
        <f>+CyF_Tot!G117</f>
        <v>1089</v>
      </c>
      <c r="HO118" s="149">
        <f>+CyF_Tot!H117</f>
        <v>1135</v>
      </c>
      <c r="HP118" s="557">
        <f>+CyF_Tot!I117</f>
        <v>1140</v>
      </c>
      <c r="HQ118" s="93">
        <f t="shared" si="282"/>
        <v>9.3861418263638072E-2</v>
      </c>
      <c r="HR118" s="90">
        <f t="shared" si="282"/>
        <v>8.8347128635710814E-2</v>
      </c>
      <c r="HS118" s="90">
        <f t="shared" si="282"/>
        <v>8.8283302151274792E-2</v>
      </c>
      <c r="HT118" s="90">
        <f t="shared" si="282"/>
        <v>8.2551330677355733E-2</v>
      </c>
      <c r="HU118" s="90">
        <f t="shared" si="282"/>
        <v>7.8816399265375495E-2</v>
      </c>
      <c r="HV118" s="90">
        <f t="shared" si="282"/>
        <v>7.8102794092550776E-2</v>
      </c>
      <c r="HW118" s="90">
        <f t="shared" si="282"/>
        <v>7.3132528023015633E-2</v>
      </c>
      <c r="HX118" s="90">
        <f t="shared" si="282"/>
        <v>7.1564901015286037E-2</v>
      </c>
      <c r="HY118" s="90">
        <f t="shared" si="282"/>
        <v>6.0568149689948378E-2</v>
      </c>
      <c r="HZ118" s="90">
        <f t="shared" si="282"/>
        <v>6.2268611057353034E-2</v>
      </c>
      <c r="IA118" s="90">
        <f t="shared" si="282"/>
        <v>4.613915311291937E-2</v>
      </c>
      <c r="IB118" s="90">
        <f t="shared" si="282"/>
        <v>4.8793411357683919E-2</v>
      </c>
      <c r="IC118" s="90">
        <f t="shared" si="282"/>
        <v>3.3404245903291316E-2</v>
      </c>
      <c r="ID118" s="90">
        <f t="shared" si="282"/>
        <v>3.6914842881862642E-2</v>
      </c>
      <c r="IE118" s="90">
        <f t="shared" si="260"/>
        <v>1.6573880325589794E-2</v>
      </c>
      <c r="IF118" s="90">
        <f t="shared" si="260"/>
        <v>2.2870610938591596E-2</v>
      </c>
      <c r="IG118" s="90">
        <f t="shared" si="260"/>
        <v>5.2946345253660522E-3</v>
      </c>
      <c r="IH118" s="90">
        <f t="shared" si="260"/>
        <v>9.768510418175223E-3</v>
      </c>
      <c r="II118" s="90">
        <f t="shared" si="260"/>
        <v>5.5152442972563047E-4</v>
      </c>
      <c r="IJ118" s="673">
        <f t="shared" si="260"/>
        <v>2.192614769078768E-3</v>
      </c>
      <c r="IK118" s="686"/>
      <c r="IL118" s="687"/>
      <c r="IM118" s="687"/>
      <c r="IN118" s="687"/>
      <c r="IO118" s="687"/>
      <c r="IP118" s="687"/>
      <c r="IQ118" s="687"/>
      <c r="IR118" s="687"/>
      <c r="IS118" s="687"/>
      <c r="IT118" s="687"/>
      <c r="IU118" s="687"/>
      <c r="IV118" s="687"/>
      <c r="IW118" s="687"/>
      <c r="IX118" s="687"/>
      <c r="IY118" s="687"/>
      <c r="IZ118" s="687"/>
      <c r="JA118" s="687"/>
      <c r="JB118" s="687"/>
      <c r="JC118" s="687"/>
      <c r="JD118" s="688"/>
      <c r="JF118" s="624">
        <f t="shared" si="281"/>
        <v>0</v>
      </c>
      <c r="JG118" s="625">
        <f t="shared" si="281"/>
        <v>0</v>
      </c>
      <c r="JH118" s="625">
        <f t="shared" si="281"/>
        <v>18.678970143062219</v>
      </c>
      <c r="JI118" s="625">
        <f t="shared" si="281"/>
        <v>39.951897843045742</v>
      </c>
      <c r="JJ118" s="625">
        <f t="shared" si="281"/>
        <v>125.53538454317862</v>
      </c>
      <c r="JK118" s="625">
        <f t="shared" si="281"/>
        <v>63.341184557130326</v>
      </c>
      <c r="JL118" s="625">
        <f t="shared" si="281"/>
        <v>202.93802069115776</v>
      </c>
      <c r="JM118" s="625">
        <f t="shared" si="281"/>
        <v>115.21298441133681</v>
      </c>
      <c r="JN118" s="625">
        <f t="shared" si="281"/>
        <v>925.69114126002717</v>
      </c>
      <c r="JO118" s="625">
        <f t="shared" si="281"/>
        <v>503.17136681303265</v>
      </c>
      <c r="JP118" s="625">
        <f t="shared" si="281"/>
        <v>2466.1016232252232</v>
      </c>
      <c r="JQ118" s="625">
        <f t="shared" si="281"/>
        <v>1689.8195054719345</v>
      </c>
      <c r="JR118" s="625">
        <f t="shared" si="281"/>
        <v>8293.524018608563</v>
      </c>
      <c r="JS118" s="625">
        <f t="shared" si="281"/>
        <v>4511.8208466846099</v>
      </c>
      <c r="JT118" s="625">
        <f t="shared" si="281"/>
        <v>20496.255150854027</v>
      </c>
      <c r="JU118" s="625">
        <f t="shared" si="228"/>
        <v>11608.593591147002</v>
      </c>
      <c r="JV118" s="625">
        <f t="shared" si="228"/>
        <v>33637.155684369754</v>
      </c>
      <c r="JW118" s="625">
        <f t="shared" si="228"/>
        <v>17894.065318937392</v>
      </c>
      <c r="JX118" s="625">
        <f t="shared" si="228"/>
        <v>59799.387883323994</v>
      </c>
      <c r="JY118" s="626">
        <f t="shared" si="277"/>
        <v>31587.732559018074</v>
      </c>
      <c r="JZ118" s="642">
        <f t="shared" si="278"/>
        <v>44.23374703957532</v>
      </c>
      <c r="KA118" s="625">
        <f t="shared" si="278"/>
        <v>33.113109722551322</v>
      </c>
      <c r="KB118" s="625">
        <f t="shared" si="279"/>
        <v>1026.9838980245174</v>
      </c>
      <c r="KC118" s="625">
        <f t="shared" si="279"/>
        <v>668.18760300497468</v>
      </c>
      <c r="KD118" s="625">
        <f t="shared" si="280"/>
        <v>14829.006087748308</v>
      </c>
      <c r="KE118" s="645">
        <f t="shared" si="280"/>
        <v>9423.5416797133712</v>
      </c>
      <c r="KF118" s="624">
        <f t="shared" si="262"/>
        <v>38.803831467859602</v>
      </c>
      <c r="KG118" s="625">
        <f t="shared" si="263"/>
        <v>846.20631572713171</v>
      </c>
      <c r="KH118" s="626">
        <f t="shared" si="264"/>
        <v>11788.942185369231</v>
      </c>
    </row>
    <row r="119" spans="1:294" s="649" customFormat="1" ht="14.4">
      <c r="A119" s="510" t="s">
        <v>129</v>
      </c>
      <c r="B119" s="538">
        <v>23896</v>
      </c>
      <c r="C119" s="526">
        <f t="shared" si="265"/>
        <v>1459</v>
      </c>
      <c r="D119" s="517">
        <f t="shared" si="266"/>
        <v>30</v>
      </c>
      <c r="E119" s="495">
        <f t="shared" si="217"/>
        <v>6.6497525151413567E-3</v>
      </c>
      <c r="F119" s="208">
        <f t="shared" si="236"/>
        <v>4.7664881151657179E-2</v>
      </c>
      <c r="G119" s="30">
        <f t="shared" si="162"/>
        <v>3.9608833120463749</v>
      </c>
      <c r="H119" s="29">
        <f t="shared" si="237"/>
        <v>0.18879503232427272</v>
      </c>
      <c r="I119" s="33">
        <f t="shared" si="238"/>
        <v>0.24183665685786998</v>
      </c>
      <c r="J119" s="353">
        <f t="shared" si="239"/>
        <v>0.17110021876109066</v>
      </c>
      <c r="K119" s="581">
        <f t="shared" si="267"/>
        <v>7.337455499092687E-3</v>
      </c>
      <c r="L119" s="354">
        <f t="shared" si="218"/>
        <v>3.5896495412774558</v>
      </c>
      <c r="M119" s="355">
        <f t="shared" si="240"/>
        <v>0.21856963854028699</v>
      </c>
      <c r="N119" s="826"/>
      <c r="O119" s="364" t="s">
        <v>226</v>
      </c>
      <c r="P119" s="20" t="s">
        <v>238</v>
      </c>
      <c r="Q119" s="20"/>
      <c r="R119" s="20"/>
      <c r="S119" s="166">
        <f t="shared" si="241"/>
        <v>1459</v>
      </c>
      <c r="T119" s="167">
        <f t="shared" si="242"/>
        <v>6105.624372279879</v>
      </c>
      <c r="U119" s="166">
        <f t="shared" si="243"/>
        <v>130</v>
      </c>
      <c r="V119" s="168">
        <f t="shared" si="244"/>
        <v>9.7817908201655382E-2</v>
      </c>
      <c r="W119" s="167">
        <f t="shared" si="245"/>
        <v>544.02410445262808</v>
      </c>
      <c r="X119" s="166">
        <f t="shared" si="246"/>
        <v>320</v>
      </c>
      <c r="Y119" s="168">
        <f t="shared" si="247"/>
        <v>0.28094820017559263</v>
      </c>
      <c r="Z119" s="167">
        <f t="shared" si="248"/>
        <v>1339.1362571141613</v>
      </c>
      <c r="AA119" s="166">
        <f t="shared" si="249"/>
        <v>30</v>
      </c>
      <c r="AB119" s="167">
        <f t="shared" si="250"/>
        <v>1255.4402410445264</v>
      </c>
      <c r="AC119" s="169">
        <f t="shared" si="251"/>
        <v>2.0562028786840301E-2</v>
      </c>
      <c r="AD119" s="166">
        <f t="shared" si="252"/>
        <v>0</v>
      </c>
      <c r="AE119" s="168">
        <f t="shared" si="253"/>
        <v>0</v>
      </c>
      <c r="AF119" s="167">
        <f t="shared" si="254"/>
        <v>0</v>
      </c>
      <c r="AG119" s="166">
        <f t="shared" si="255"/>
        <v>1</v>
      </c>
      <c r="AH119" s="168">
        <f t="shared" si="256"/>
        <v>3.4482758620689655E-2</v>
      </c>
      <c r="AI119" s="365">
        <f t="shared" si="257"/>
        <v>41.848008034817539</v>
      </c>
      <c r="AJ119" s="830"/>
      <c r="AK119" s="85">
        <v>2043.7223621302307</v>
      </c>
      <c r="AL119" s="62">
        <v>1987.58499420832</v>
      </c>
      <c r="AM119" s="62">
        <v>1806.5026704957054</v>
      </c>
      <c r="AN119" s="62">
        <v>1823.6218448389279</v>
      </c>
      <c r="AO119" s="62">
        <v>1831.2483615985352</v>
      </c>
      <c r="AP119" s="62">
        <v>1705.0663617745763</v>
      </c>
      <c r="AQ119" s="62">
        <v>1736.0878561538425</v>
      </c>
      <c r="AR119" s="62">
        <v>1681.7914588259189</v>
      </c>
      <c r="AS119" s="62">
        <v>1471.4398418613359</v>
      </c>
      <c r="AT119" s="62">
        <v>1457.737239406812</v>
      </c>
      <c r="AU119" s="62">
        <v>1216.6647321732423</v>
      </c>
      <c r="AV119" s="62">
        <v>1168.6986954591475</v>
      </c>
      <c r="AW119" s="62">
        <v>932.01476328400349</v>
      </c>
      <c r="AX119" s="62">
        <v>961.19561393852337</v>
      </c>
      <c r="AY119" s="62">
        <v>558.64305160291747</v>
      </c>
      <c r="AZ119" s="62">
        <v>746.56450563173644</v>
      </c>
      <c r="BA119" s="62">
        <v>200.78900488481636</v>
      </c>
      <c r="BB119" s="62">
        <v>391.58509920562057</v>
      </c>
      <c r="BC119" s="62">
        <v>27.887361789557829</v>
      </c>
      <c r="BD119" s="86">
        <v>147.15419120697635</v>
      </c>
      <c r="BE119" s="258">
        <v>2.0000000000000002E-5</v>
      </c>
      <c r="BF119" s="43">
        <v>2.0000000000000002E-5</v>
      </c>
      <c r="BG119" s="53">
        <v>5.0000000000000002E-5</v>
      </c>
      <c r="BH119" s="53">
        <v>4.0000000000000003E-5</v>
      </c>
      <c r="BI119" s="53">
        <v>1.2518952302791728E-4</v>
      </c>
      <c r="BJ119" s="53">
        <v>1.2406223545552731E-4</v>
      </c>
      <c r="BK119" s="53">
        <v>3.4000000000000002E-4</v>
      </c>
      <c r="BL119" s="53">
        <v>1.8000000000000001E-4</v>
      </c>
      <c r="BM119" s="53">
        <v>8.9999999999999998E-4</v>
      </c>
      <c r="BN119" s="53">
        <v>5.0000000000000001E-4</v>
      </c>
      <c r="BO119" s="53">
        <v>3.8E-3</v>
      </c>
      <c r="BP119" s="53">
        <v>2E-3</v>
      </c>
      <c r="BQ119" s="53">
        <v>1.6199999999999999E-2</v>
      </c>
      <c r="BR119" s="53">
        <v>6.1999999999999998E-3</v>
      </c>
      <c r="BS119" s="53">
        <v>6.1100000000000002E-2</v>
      </c>
      <c r="BT119" s="53">
        <v>2.6800000000000001E-2</v>
      </c>
      <c r="BU119" s="53">
        <v>0.1421</v>
      </c>
      <c r="BV119" s="53">
        <v>5.4699999999999999E-2</v>
      </c>
      <c r="BW119" s="53">
        <v>0.27589999999999998</v>
      </c>
      <c r="BX119" s="54">
        <v>0.1051</v>
      </c>
      <c r="BY119" s="64">
        <f>+Fall_Hoy!B119</f>
        <v>0</v>
      </c>
      <c r="BZ119" s="61">
        <f>+Fall_Hoy!C119</f>
        <v>0</v>
      </c>
      <c r="CA119" s="61">
        <f>+Fall_Hoy!D119</f>
        <v>0</v>
      </c>
      <c r="CB119" s="61">
        <f>+Fall_Hoy!E119</f>
        <v>0</v>
      </c>
      <c r="CC119" s="61">
        <f>+Fall_Hoy!F119</f>
        <v>0</v>
      </c>
      <c r="CD119" s="61">
        <f>+Fall_Hoy!G119</f>
        <v>0</v>
      </c>
      <c r="CE119" s="61">
        <f>+Fall_Hoy!H119</f>
        <v>0</v>
      </c>
      <c r="CF119" s="61">
        <f>+Fall_Hoy!I119</f>
        <v>0</v>
      </c>
      <c r="CG119" s="61">
        <f>+Fall_Hoy!J119</f>
        <v>0</v>
      </c>
      <c r="CH119" s="61">
        <f>+Fall_Hoy!K119</f>
        <v>0</v>
      </c>
      <c r="CI119" s="61">
        <f>+Fall_Hoy!L119</f>
        <v>2</v>
      </c>
      <c r="CJ119" s="61">
        <f>+Fall_Hoy!M119</f>
        <v>0</v>
      </c>
      <c r="CK119" s="61">
        <f>+Fall_Hoy!N119</f>
        <v>1</v>
      </c>
      <c r="CL119" s="61">
        <f>+Fall_Hoy!O119</f>
        <v>3</v>
      </c>
      <c r="CM119" s="61">
        <f>+Fall_Hoy!P119</f>
        <v>6</v>
      </c>
      <c r="CN119" s="61">
        <f>+Fall_Hoy!Q119</f>
        <v>4</v>
      </c>
      <c r="CO119" s="61">
        <f>+Fall_Hoy!R119</f>
        <v>4</v>
      </c>
      <c r="CP119" s="61">
        <f>+Fall_Hoy!S119</f>
        <v>10</v>
      </c>
      <c r="CQ119" s="61">
        <f>+Fall_Hoy!T119</f>
        <v>0</v>
      </c>
      <c r="CR119" s="66">
        <f>+Fall_Hoy!U119</f>
        <v>0</v>
      </c>
      <c r="CS119" s="75">
        <f t="shared" si="258"/>
        <v>0.17578250080439189</v>
      </c>
      <c r="CT119" s="76">
        <f t="shared" si="258"/>
        <v>0.19992074391078415</v>
      </c>
      <c r="CU119" s="76">
        <f t="shared" si="259"/>
        <v>6.6231134412748055E-2</v>
      </c>
      <c r="CV119" s="76">
        <f t="shared" si="259"/>
        <v>0.50340530140297035</v>
      </c>
      <c r="CW119" s="76">
        <f t="shared" si="276"/>
        <v>6.3344766571554037E-2</v>
      </c>
      <c r="CX119" s="76">
        <f t="shared" si="276"/>
        <v>6.8619030099350678E-2</v>
      </c>
      <c r="CY119" s="76">
        <f t="shared" si="276"/>
        <v>6.2208833278325541E-2</v>
      </c>
      <c r="CZ119" s="76">
        <f t="shared" si="276"/>
        <v>8.2055357860087871E-2</v>
      </c>
      <c r="DA119" s="76">
        <f t="shared" si="276"/>
        <v>7.1358676727943923E-2</v>
      </c>
      <c r="DB119" s="76">
        <f t="shared" si="276"/>
        <v>7.2029442043153813E-2</v>
      </c>
      <c r="DC119" s="76">
        <f t="shared" si="276"/>
        <v>0.43258900792954147</v>
      </c>
      <c r="DD119" s="76">
        <f t="shared" si="276"/>
        <v>6.3318287500036582E-2</v>
      </c>
      <c r="DE119" s="76">
        <f t="shared" si="276"/>
        <v>6.6231134412748055E-2</v>
      </c>
      <c r="DF119" s="76">
        <f t="shared" si="276"/>
        <v>0.50340530140297035</v>
      </c>
      <c r="DG119" s="76">
        <f t="shared" si="276"/>
        <v>0.17578250080439189</v>
      </c>
      <c r="DH119" s="76">
        <f t="shared" si="276"/>
        <v>0.19992074391078415</v>
      </c>
      <c r="DI119" s="76">
        <f t="shared" si="276"/>
        <v>0.14019288918193001</v>
      </c>
      <c r="DJ119" s="76">
        <f t="shared" si="276"/>
        <v>0.46685983930647268</v>
      </c>
      <c r="DK119" s="76">
        <f t="shared" si="276"/>
        <v>0</v>
      </c>
      <c r="DL119" s="316">
        <f t="shared" si="274"/>
        <v>6.795593056493192E-3</v>
      </c>
      <c r="DM119" s="85">
        <f>+'Cas_-14'!B118</f>
        <v>15</v>
      </c>
      <c r="DN119" s="62">
        <f>+'Cas_-14'!C118</f>
        <v>13</v>
      </c>
      <c r="DO119" s="62">
        <f>+'Cas_-14'!D118</f>
        <v>30</v>
      </c>
      <c r="DP119" s="62">
        <f>+'Cas_-14'!E118</f>
        <v>53</v>
      </c>
      <c r="DQ119" s="62">
        <f>+'Cas_-14'!F118</f>
        <v>116</v>
      </c>
      <c r="DR119" s="62">
        <f>+'Cas_-14'!G118</f>
        <v>117</v>
      </c>
      <c r="DS119" s="62">
        <f>+'Cas_-14'!H118</f>
        <v>108</v>
      </c>
      <c r="DT119" s="62">
        <f>+'Cas_-14'!I118</f>
        <v>138</v>
      </c>
      <c r="DU119" s="62">
        <f>+'Cas_-14'!J118</f>
        <v>105</v>
      </c>
      <c r="DV119" s="62">
        <f>+'Cas_-14'!K118</f>
        <v>105</v>
      </c>
      <c r="DW119" s="62">
        <f>+'Cas_-14'!L118</f>
        <v>73</v>
      </c>
      <c r="DX119" s="62">
        <f>+'Cas_-14'!M118</f>
        <v>74</v>
      </c>
      <c r="DY119" s="62">
        <f>+'Cas_-14'!N118</f>
        <v>48</v>
      </c>
      <c r="DZ119" s="62">
        <f>+'Cas_-14'!O118</f>
        <v>41</v>
      </c>
      <c r="EA119" s="62">
        <f>+'Cas_-14'!P118</f>
        <v>24</v>
      </c>
      <c r="EB119" s="62">
        <f>+'Cas_-14'!Q118</f>
        <v>34</v>
      </c>
      <c r="EC119" s="62">
        <f>+'Cas_-14'!R118</f>
        <v>13</v>
      </c>
      <c r="ED119" s="62">
        <f>+'Cas_-14'!S118</f>
        <v>23</v>
      </c>
      <c r="EE119" s="62">
        <f>+'Cas_-14'!T118</f>
        <v>0</v>
      </c>
      <c r="EF119" s="86">
        <f>+'Cas_-14'!U118</f>
        <v>1</v>
      </c>
      <c r="EG119" s="201">
        <f t="shared" si="271"/>
        <v>7.3395487948593307E-3</v>
      </c>
      <c r="EH119" s="91">
        <f t="shared" si="271"/>
        <v>6.5406007983965803E-3</v>
      </c>
      <c r="EI119" s="91">
        <f t="shared" si="271"/>
        <v>1.6606673485718114E-2</v>
      </c>
      <c r="EJ119" s="91">
        <f t="shared" si="271"/>
        <v>2.9063042949390227E-2</v>
      </c>
      <c r="EK119" s="91">
        <f t="shared" si="271"/>
        <v>6.3344766571554037E-2</v>
      </c>
      <c r="EL119" s="91">
        <f t="shared" si="271"/>
        <v>6.8619030099350678E-2</v>
      </c>
      <c r="EM119" s="91">
        <f t="shared" si="271"/>
        <v>6.2208833278325541E-2</v>
      </c>
      <c r="EN119" s="91">
        <f t="shared" si="271"/>
        <v>8.2055357860087871E-2</v>
      </c>
      <c r="EO119" s="91">
        <f t="shared" si="269"/>
        <v>7.1358676727943923E-2</v>
      </c>
      <c r="EP119" s="91">
        <f t="shared" si="269"/>
        <v>7.2029442043153813E-2</v>
      </c>
      <c r="EQ119" s="91">
        <f t="shared" si="269"/>
        <v>6.0000095399827404E-2</v>
      </c>
      <c r="ER119" s="91">
        <f t="shared" si="269"/>
        <v>6.3318287500036582E-2</v>
      </c>
      <c r="ES119" s="91">
        <f t="shared" si="269"/>
        <v>5.1501330119352887E-2</v>
      </c>
      <c r="ET119" s="91">
        <f t="shared" si="269"/>
        <v>4.2655209205545018E-2</v>
      </c>
      <c r="EU119" s="91">
        <f t="shared" si="269"/>
        <v>4.2961243196593377E-2</v>
      </c>
      <c r="EV119" s="91">
        <f t="shared" si="269"/>
        <v>4.554194546287664E-2</v>
      </c>
      <c r="EW119" s="91">
        <f t="shared" si="269"/>
        <v>6.474458104644483E-2</v>
      </c>
      <c r="EX119" s="91">
        <f t="shared" si="269"/>
        <v>5.873563638314732E-2</v>
      </c>
      <c r="EY119" s="91">
        <f t="shared" si="269"/>
        <v>0</v>
      </c>
      <c r="EZ119" s="100">
        <f t="shared" si="269"/>
        <v>6.795593056493192E-3</v>
      </c>
      <c r="FA119" s="119">
        <f t="shared" si="268"/>
        <v>4.0916530278232406</v>
      </c>
      <c r="FB119" s="120">
        <f t="shared" si="268"/>
        <v>4.3898156277436335</v>
      </c>
      <c r="FC119" s="120">
        <f t="shared" si="219"/>
        <v>1.286008230452675</v>
      </c>
      <c r="FD119" s="120">
        <f t="shared" si="219"/>
        <v>11.801730920535013</v>
      </c>
      <c r="FE119" s="120">
        <f t="shared" si="270"/>
        <v>1</v>
      </c>
      <c r="FF119" s="120">
        <f t="shared" si="270"/>
        <v>1</v>
      </c>
      <c r="FG119" s="120">
        <f t="shared" si="270"/>
        <v>1</v>
      </c>
      <c r="FH119" s="120">
        <f t="shared" si="270"/>
        <v>1</v>
      </c>
      <c r="FI119" s="120">
        <f t="shared" si="270"/>
        <v>1</v>
      </c>
      <c r="FJ119" s="120">
        <f t="shared" si="270"/>
        <v>1</v>
      </c>
      <c r="FK119" s="120">
        <f t="shared" si="270"/>
        <v>7.2098053352559477</v>
      </c>
      <c r="FL119" s="120">
        <f t="shared" si="270"/>
        <v>1</v>
      </c>
      <c r="FM119" s="120">
        <f t="shared" si="270"/>
        <v>1.286008230452675</v>
      </c>
      <c r="FN119" s="120">
        <f t="shared" si="270"/>
        <v>11.801730920535013</v>
      </c>
      <c r="FO119" s="120">
        <f t="shared" si="270"/>
        <v>4.0916530278232406</v>
      </c>
      <c r="FP119" s="120">
        <f t="shared" si="270"/>
        <v>4.3898156277436335</v>
      </c>
      <c r="FQ119" s="120">
        <f t="shared" si="270"/>
        <v>2.1653223623666973</v>
      </c>
      <c r="FR119" s="120">
        <f t="shared" si="270"/>
        <v>7.9484937604323989</v>
      </c>
      <c r="FS119" s="120" t="e">
        <f t="shared" si="234"/>
        <v>#DIV/0!</v>
      </c>
      <c r="FT119" s="321">
        <f t="shared" si="234"/>
        <v>1</v>
      </c>
      <c r="FU119" s="85">
        <f>+Cas_Hoy!B118</f>
        <v>19</v>
      </c>
      <c r="FV119" s="62">
        <f>+Cas_Hoy!C118</f>
        <v>15</v>
      </c>
      <c r="FW119" s="62">
        <f>+Cas_Hoy!D118</f>
        <v>44</v>
      </c>
      <c r="FX119" s="62">
        <f>+Cas_Hoy!E118</f>
        <v>69</v>
      </c>
      <c r="FY119" s="62">
        <f>+Cas_Hoy!F118</f>
        <v>150</v>
      </c>
      <c r="FZ119" s="62">
        <f>+Cas_Hoy!G118</f>
        <v>143</v>
      </c>
      <c r="GA119" s="62">
        <f>+Cas_Hoy!H118</f>
        <v>151</v>
      </c>
      <c r="GB119" s="62">
        <f>+Cas_Hoy!I118</f>
        <v>170</v>
      </c>
      <c r="GC119" s="62">
        <f>+Cas_Hoy!J118</f>
        <v>140</v>
      </c>
      <c r="GD119" s="62">
        <f>+Cas_Hoy!K118</f>
        <v>146</v>
      </c>
      <c r="GE119" s="62">
        <f>+Cas_Hoy!L118</f>
        <v>94</v>
      </c>
      <c r="GF119" s="62">
        <f>+Cas_Hoy!M118</f>
        <v>88</v>
      </c>
      <c r="GG119" s="62">
        <f>+Cas_Hoy!N118</f>
        <v>56</v>
      </c>
      <c r="GH119" s="62">
        <f>+Cas_Hoy!O118</f>
        <v>51</v>
      </c>
      <c r="GI119" s="62">
        <f>+Cas_Hoy!P118</f>
        <v>27</v>
      </c>
      <c r="GJ119" s="62">
        <f>+Cas_Hoy!Q118</f>
        <v>38</v>
      </c>
      <c r="GK119" s="62">
        <f>+Cas_Hoy!R118</f>
        <v>16</v>
      </c>
      <c r="GL119" s="62">
        <f>+Cas_Hoy!S118</f>
        <v>26</v>
      </c>
      <c r="GM119" s="62">
        <f>+Cas_Hoy!T118</f>
        <v>1</v>
      </c>
      <c r="GN119" s="590">
        <f>+Cas_Hoy!U118</f>
        <v>3</v>
      </c>
      <c r="GO119" s="543">
        <f t="shared" si="220"/>
        <v>0.19775531340494085</v>
      </c>
      <c r="GP119" s="112">
        <f t="shared" si="220"/>
        <v>0.22344083142969992</v>
      </c>
      <c r="GQ119" s="112">
        <f t="shared" si="221"/>
        <v>7.7269656814872745E-2</v>
      </c>
      <c r="GR119" s="112">
        <f t="shared" si="221"/>
        <v>0.62618708223296327</v>
      </c>
      <c r="GS119" s="323">
        <f t="shared" si="273"/>
        <v>8.1911336083906092E-2</v>
      </c>
      <c r="GT119" s="323">
        <f t="shared" si="273"/>
        <v>8.3867703454761938E-2</v>
      </c>
      <c r="GU119" s="323">
        <f t="shared" si="273"/>
        <v>8.6977165046547747E-2</v>
      </c>
      <c r="GV119" s="323">
        <f t="shared" si="272"/>
        <v>0.10108268721894882</v>
      </c>
      <c r="GW119" s="323">
        <f t="shared" si="272"/>
        <v>9.5144902303925236E-2</v>
      </c>
      <c r="GX119" s="323">
        <f t="shared" si="272"/>
        <v>0.10015522417429007</v>
      </c>
      <c r="GY119" s="323">
        <f t="shared" si="272"/>
        <v>0.55703242116954654</v>
      </c>
      <c r="GZ119" s="323">
        <f t="shared" si="272"/>
        <v>7.5297422973016476E-2</v>
      </c>
      <c r="HA119" s="323">
        <f t="shared" si="272"/>
        <v>7.7269656814872745E-2</v>
      </c>
      <c r="HB119" s="323">
        <f t="shared" si="225"/>
        <v>0.62618708223296327</v>
      </c>
      <c r="HC119" s="323">
        <f t="shared" si="225"/>
        <v>0.19775531340494085</v>
      </c>
      <c r="HD119" s="323">
        <f t="shared" si="225"/>
        <v>0.22344083142969992</v>
      </c>
      <c r="HE119" s="323">
        <f t="shared" si="225"/>
        <v>0.17254509437776003</v>
      </c>
      <c r="HF119" s="323">
        <f t="shared" si="275"/>
        <v>0.52775460095514304</v>
      </c>
      <c r="HG119" s="323" t="e">
        <f t="shared" si="275"/>
        <v>#DIV/0!</v>
      </c>
      <c r="HH119" s="327">
        <f t="shared" si="275"/>
        <v>2.0386779169479577E-2</v>
      </c>
      <c r="HI119" s="241">
        <f>+CyF_Tot!B118</f>
        <v>0</v>
      </c>
      <c r="HJ119" s="149">
        <f>+CyF_Tot!C118</f>
        <v>1139</v>
      </c>
      <c r="HK119" s="149">
        <f>+CyF_Tot!D118</f>
        <v>1329</v>
      </c>
      <c r="HL119" s="149">
        <f>+CyF_Tot!E118</f>
        <v>1459</v>
      </c>
      <c r="HM119" s="149">
        <f>+CyF_Tot!F118</f>
        <v>0</v>
      </c>
      <c r="HN119" s="149">
        <f>+CyF_Tot!G118</f>
        <v>29</v>
      </c>
      <c r="HO119" s="149">
        <f>+CyF_Tot!H118</f>
        <v>30</v>
      </c>
      <c r="HP119" s="557">
        <f>+CyF_Tot!I118</f>
        <v>30</v>
      </c>
      <c r="HQ119" s="93">
        <f t="shared" si="282"/>
        <v>8.5525709831362179E-2</v>
      </c>
      <c r="HR119" s="90">
        <f t="shared" si="282"/>
        <v>8.3176472807512558E-2</v>
      </c>
      <c r="HS119" s="90">
        <f t="shared" si="282"/>
        <v>7.5598538269823629E-2</v>
      </c>
      <c r="HT119" s="90">
        <f t="shared" si="282"/>
        <v>7.6314941615288248E-2</v>
      </c>
      <c r="HU119" s="90">
        <f t="shared" si="282"/>
        <v>7.6634096149921963E-2</v>
      </c>
      <c r="HV119" s="90">
        <f t="shared" si="282"/>
        <v>7.1353630807439589E-2</v>
      </c>
      <c r="HW119" s="90">
        <f t="shared" si="282"/>
        <v>7.2651818553475161E-2</v>
      </c>
      <c r="HX119" s="90">
        <f t="shared" si="282"/>
        <v>7.0379622481834575E-2</v>
      </c>
      <c r="HY119" s="90">
        <f t="shared" si="282"/>
        <v>6.1576826324963842E-2</v>
      </c>
      <c r="HZ119" s="90">
        <f t="shared" si="282"/>
        <v>6.1003399707349013E-2</v>
      </c>
      <c r="IA119" s="90">
        <f t="shared" si="282"/>
        <v>5.0914995487664975E-2</v>
      </c>
      <c r="IB119" s="90">
        <f t="shared" si="282"/>
        <v>4.8907712397855185E-2</v>
      </c>
      <c r="IC119" s="90">
        <f t="shared" si="282"/>
        <v>3.9002961302477546E-2</v>
      </c>
      <c r="ID119" s="90">
        <f t="shared" si="282"/>
        <v>4.0224121775130704E-2</v>
      </c>
      <c r="IE119" s="90">
        <f t="shared" si="260"/>
        <v>2.3378098912073882E-2</v>
      </c>
      <c r="IF119" s="90">
        <f t="shared" si="260"/>
        <v>3.1242237430186493E-2</v>
      </c>
      <c r="IG119" s="90">
        <f t="shared" si="260"/>
        <v>8.4026198897228146E-3</v>
      </c>
      <c r="IH119" s="90">
        <f t="shared" si="260"/>
        <v>1.6387056377871634E-2</v>
      </c>
      <c r="II119" s="90">
        <f t="shared" si="260"/>
        <v>1.1670305402392799E-3</v>
      </c>
      <c r="IJ119" s="673">
        <f t="shared" si="260"/>
        <v>6.1581097759866232E-3</v>
      </c>
      <c r="IK119" s="686"/>
      <c r="IL119" s="687"/>
      <c r="IM119" s="687"/>
      <c r="IN119" s="687"/>
      <c r="IO119" s="687"/>
      <c r="IP119" s="687"/>
      <c r="IQ119" s="687"/>
      <c r="IR119" s="687"/>
      <c r="IS119" s="687"/>
      <c r="IT119" s="687"/>
      <c r="IU119" s="687"/>
      <c r="IV119" s="687"/>
      <c r="IW119" s="687"/>
      <c r="IX119" s="687"/>
      <c r="IY119" s="687"/>
      <c r="IZ119" s="687"/>
      <c r="JA119" s="687"/>
      <c r="JB119" s="687"/>
      <c r="JC119" s="687"/>
      <c r="JD119" s="688"/>
      <c r="JF119" s="624">
        <f t="shared" si="281"/>
        <v>0</v>
      </c>
      <c r="JG119" s="625">
        <f t="shared" si="281"/>
        <v>0</v>
      </c>
      <c r="JH119" s="625">
        <f t="shared" si="281"/>
        <v>0</v>
      </c>
      <c r="JI119" s="625">
        <f t="shared" si="281"/>
        <v>0</v>
      </c>
      <c r="JJ119" s="625">
        <f t="shared" si="281"/>
        <v>0</v>
      </c>
      <c r="JK119" s="625">
        <f t="shared" si="281"/>
        <v>0</v>
      </c>
      <c r="JL119" s="625">
        <f t="shared" si="281"/>
        <v>0</v>
      </c>
      <c r="JM119" s="625">
        <f t="shared" si="281"/>
        <v>0</v>
      </c>
      <c r="JN119" s="625">
        <f t="shared" si="281"/>
        <v>0</v>
      </c>
      <c r="JO119" s="625">
        <f t="shared" si="281"/>
        <v>0</v>
      </c>
      <c r="JP119" s="625">
        <f t="shared" si="281"/>
        <v>1643.8382301322576</v>
      </c>
      <c r="JQ119" s="625">
        <f t="shared" si="281"/>
        <v>0</v>
      </c>
      <c r="JR119" s="625">
        <f t="shared" si="281"/>
        <v>1072.9443774865185</v>
      </c>
      <c r="JS119" s="625">
        <f t="shared" si="281"/>
        <v>3121.1128686984162</v>
      </c>
      <c r="JT119" s="625">
        <f t="shared" si="281"/>
        <v>10740.310799148343</v>
      </c>
      <c r="JU119" s="625">
        <f t="shared" si="228"/>
        <v>5357.8759368090159</v>
      </c>
      <c r="JV119" s="625">
        <f t="shared" si="228"/>
        <v>19921.409552752255</v>
      </c>
      <c r="JW119" s="625">
        <f t="shared" si="228"/>
        <v>25537.233210064052</v>
      </c>
      <c r="JX119" s="625">
        <f t="shared" si="228"/>
        <v>0</v>
      </c>
      <c r="JY119" s="626">
        <f t="shared" si="277"/>
        <v>0</v>
      </c>
      <c r="JZ119" s="642">
        <f t="shared" si="278"/>
        <v>0</v>
      </c>
      <c r="KA119" s="625">
        <f t="shared" si="278"/>
        <v>0</v>
      </c>
      <c r="KB119" s="625">
        <f t="shared" si="279"/>
        <v>452.05990280916023</v>
      </c>
      <c r="KC119" s="625">
        <f t="shared" si="279"/>
        <v>0</v>
      </c>
      <c r="KD119" s="625">
        <f t="shared" si="280"/>
        <v>6397.8254593944648</v>
      </c>
      <c r="KE119" s="645">
        <f t="shared" si="280"/>
        <v>7567.3289405091491</v>
      </c>
      <c r="KF119" s="624">
        <f t="shared" si="262"/>
        <v>0</v>
      </c>
      <c r="KG119" s="625">
        <f t="shared" si="263"/>
        <v>229.03159036521095</v>
      </c>
      <c r="KH119" s="626">
        <f t="shared" si="264"/>
        <v>7060.3063274517817</v>
      </c>
    </row>
    <row r="120" spans="1:294" s="649" customFormat="1" ht="14.4">
      <c r="A120" s="510" t="s">
        <v>130</v>
      </c>
      <c r="B120" s="538">
        <v>7390</v>
      </c>
      <c r="C120" s="526">
        <f t="shared" si="265"/>
        <v>248</v>
      </c>
      <c r="D120" s="517">
        <f t="shared" si="266"/>
        <v>9</v>
      </c>
      <c r="E120" s="495">
        <f t="shared" si="217"/>
        <v>7.7480921947737178E-3</v>
      </c>
      <c r="F120" s="208">
        <f t="shared" si="236"/>
        <v>3.1664411366711775E-2</v>
      </c>
      <c r="G120" s="30">
        <f t="shared" si="162"/>
        <v>4.9640011366258303</v>
      </c>
      <c r="H120" s="29">
        <f t="shared" si="237"/>
        <v>0.15718217401494511</v>
      </c>
      <c r="I120" s="33">
        <f t="shared" si="238"/>
        <v>0.16658623570814696</v>
      </c>
      <c r="J120" s="353">
        <f t="shared" si="239"/>
        <v>0.14230808715026816</v>
      </c>
      <c r="K120" s="581">
        <f t="shared" si="267"/>
        <v>8.5579252734721729E-3</v>
      </c>
      <c r="L120" s="354">
        <f t="shared" si="218"/>
        <v>4.4942596753866741</v>
      </c>
      <c r="M120" s="355">
        <f t="shared" si="240"/>
        <v>0.15021409199194974</v>
      </c>
      <c r="N120" s="826"/>
      <c r="O120" s="364" t="s">
        <v>226</v>
      </c>
      <c r="P120" s="20" t="s">
        <v>229</v>
      </c>
      <c r="Q120" s="20"/>
      <c r="R120" s="20"/>
      <c r="S120" s="166">
        <f t="shared" si="241"/>
        <v>248</v>
      </c>
      <c r="T120" s="167">
        <f t="shared" si="242"/>
        <v>3355.8863328822736</v>
      </c>
      <c r="U120" s="166">
        <f t="shared" si="243"/>
        <v>4</v>
      </c>
      <c r="V120" s="168">
        <f t="shared" si="244"/>
        <v>1.6393442622950821E-2</v>
      </c>
      <c r="W120" s="167">
        <f t="shared" si="245"/>
        <v>54.12719891745602</v>
      </c>
      <c r="X120" s="166">
        <f t="shared" si="246"/>
        <v>14</v>
      </c>
      <c r="Y120" s="168">
        <f t="shared" si="247"/>
        <v>5.9829059829059832E-2</v>
      </c>
      <c r="Z120" s="167">
        <f t="shared" si="248"/>
        <v>189.44519621109609</v>
      </c>
      <c r="AA120" s="166">
        <f t="shared" si="249"/>
        <v>9</v>
      </c>
      <c r="AB120" s="167">
        <f t="shared" si="250"/>
        <v>1217.8619756427604</v>
      </c>
      <c r="AC120" s="169">
        <f t="shared" si="251"/>
        <v>3.6290322580645164E-2</v>
      </c>
      <c r="AD120" s="166">
        <f t="shared" si="252"/>
        <v>0</v>
      </c>
      <c r="AE120" s="168">
        <f t="shared" si="253"/>
        <v>0</v>
      </c>
      <c r="AF120" s="167">
        <f t="shared" si="254"/>
        <v>0</v>
      </c>
      <c r="AG120" s="166">
        <f t="shared" si="255"/>
        <v>0</v>
      </c>
      <c r="AH120" s="168">
        <f t="shared" si="256"/>
        <v>0</v>
      </c>
      <c r="AI120" s="365">
        <f t="shared" si="257"/>
        <v>0</v>
      </c>
      <c r="AJ120" s="830"/>
      <c r="AK120" s="85">
        <v>602.20250818486693</v>
      </c>
      <c r="AL120" s="62">
        <v>527.84583004045874</v>
      </c>
      <c r="AM120" s="62">
        <v>552.99725769651582</v>
      </c>
      <c r="AN120" s="62">
        <v>463.99597368106299</v>
      </c>
      <c r="AO120" s="62">
        <v>472.21629158783571</v>
      </c>
      <c r="AP120" s="62">
        <v>437.37979382885379</v>
      </c>
      <c r="AQ120" s="62">
        <v>567.63663179402374</v>
      </c>
      <c r="AR120" s="62">
        <v>522.71013061147869</v>
      </c>
      <c r="AS120" s="62">
        <v>472.86638517401821</v>
      </c>
      <c r="AT120" s="62">
        <v>424.44590466631257</v>
      </c>
      <c r="AU120" s="62">
        <v>390.39562209095777</v>
      </c>
      <c r="AV120" s="62">
        <v>419.42427987593203</v>
      </c>
      <c r="AW120" s="62">
        <v>412.56732486064072</v>
      </c>
      <c r="AX120" s="62">
        <v>416.86514689494913</v>
      </c>
      <c r="AY120" s="62">
        <v>229.068002827371</v>
      </c>
      <c r="AZ120" s="62">
        <v>237.82010158837699</v>
      </c>
      <c r="BA120" s="62">
        <v>96.454792969571258</v>
      </c>
      <c r="BB120" s="62">
        <v>112.74127491041162</v>
      </c>
      <c r="BC120" s="62">
        <v>6.5951995192869246</v>
      </c>
      <c r="BD120" s="86">
        <v>23.771601025116258</v>
      </c>
      <c r="BE120" s="258">
        <v>2.0000000000000002E-5</v>
      </c>
      <c r="BF120" s="43">
        <v>2.0000000000000002E-5</v>
      </c>
      <c r="BG120" s="53">
        <v>5.0000000000000002E-5</v>
      </c>
      <c r="BH120" s="53">
        <v>4.0000000000000003E-5</v>
      </c>
      <c r="BI120" s="53">
        <v>1.2518952302791728E-4</v>
      </c>
      <c r="BJ120" s="53">
        <v>1.2406223545552731E-4</v>
      </c>
      <c r="BK120" s="53">
        <v>3.4000000000000002E-4</v>
      </c>
      <c r="BL120" s="53">
        <v>1.8000000000000001E-4</v>
      </c>
      <c r="BM120" s="53">
        <v>8.9999999999999998E-4</v>
      </c>
      <c r="BN120" s="53">
        <v>5.0000000000000001E-4</v>
      </c>
      <c r="BO120" s="53">
        <v>3.8E-3</v>
      </c>
      <c r="BP120" s="53">
        <v>2E-3</v>
      </c>
      <c r="BQ120" s="53">
        <v>1.6199999999999999E-2</v>
      </c>
      <c r="BR120" s="53">
        <v>6.1999999999999998E-3</v>
      </c>
      <c r="BS120" s="53">
        <v>6.1100000000000002E-2</v>
      </c>
      <c r="BT120" s="53">
        <v>2.6800000000000001E-2</v>
      </c>
      <c r="BU120" s="53">
        <v>0.1421</v>
      </c>
      <c r="BV120" s="53">
        <v>5.4699999999999999E-2</v>
      </c>
      <c r="BW120" s="53">
        <v>0.27589999999999998</v>
      </c>
      <c r="BX120" s="54">
        <v>0.1051</v>
      </c>
      <c r="BY120" s="64">
        <f>+Fall_Hoy!B120</f>
        <v>0</v>
      </c>
      <c r="BZ120" s="61">
        <f>+Fall_Hoy!C120</f>
        <v>0</v>
      </c>
      <c r="CA120" s="61">
        <f>+Fall_Hoy!D120</f>
        <v>0</v>
      </c>
      <c r="CB120" s="61">
        <f>+Fall_Hoy!E120</f>
        <v>0</v>
      </c>
      <c r="CC120" s="61">
        <f>+Fall_Hoy!F120</f>
        <v>0</v>
      </c>
      <c r="CD120" s="61">
        <f>+Fall_Hoy!G120</f>
        <v>0</v>
      </c>
      <c r="CE120" s="61">
        <f>+Fall_Hoy!H120</f>
        <v>0</v>
      </c>
      <c r="CF120" s="61">
        <f>+Fall_Hoy!I120</f>
        <v>0</v>
      </c>
      <c r="CG120" s="61">
        <f>+Fall_Hoy!J120</f>
        <v>0</v>
      </c>
      <c r="CH120" s="61">
        <f>+Fall_Hoy!K120</f>
        <v>1</v>
      </c>
      <c r="CI120" s="61">
        <f>+Fall_Hoy!L120</f>
        <v>0</v>
      </c>
      <c r="CJ120" s="61">
        <f>+Fall_Hoy!M120</f>
        <v>0</v>
      </c>
      <c r="CK120" s="61">
        <f>+Fall_Hoy!N120</f>
        <v>3</v>
      </c>
      <c r="CL120" s="61">
        <f>+Fall_Hoy!O120</f>
        <v>0</v>
      </c>
      <c r="CM120" s="61">
        <f>+Fall_Hoy!P120</f>
        <v>2</v>
      </c>
      <c r="CN120" s="61">
        <f>+Fall_Hoy!Q120</f>
        <v>0</v>
      </c>
      <c r="CO120" s="61">
        <f>+Fall_Hoy!R120</f>
        <v>1</v>
      </c>
      <c r="CP120" s="61">
        <f>+Fall_Hoy!S120</f>
        <v>0</v>
      </c>
      <c r="CQ120" s="61">
        <f>+Fall_Hoy!T120</f>
        <v>0</v>
      </c>
      <c r="CR120" s="66">
        <f>+Fall_Hoy!U120</f>
        <v>1</v>
      </c>
      <c r="CS120" s="75">
        <f t="shared" si="258"/>
        <v>0.14289740958388747</v>
      </c>
      <c r="CT120" s="76">
        <f t="shared" si="258"/>
        <v>4.2048590229383414E-3</v>
      </c>
      <c r="CU120" s="76">
        <f t="shared" si="259"/>
        <v>0.44886052294068141</v>
      </c>
      <c r="CV120" s="76">
        <f t="shared" si="259"/>
        <v>3.3584002174996005E-2</v>
      </c>
      <c r="CW120" s="76">
        <f t="shared" si="276"/>
        <v>4.4471146748002115E-2</v>
      </c>
      <c r="CX120" s="76">
        <f t="shared" si="276"/>
        <v>8.2308329072208489E-2</v>
      </c>
      <c r="CY120" s="76">
        <f t="shared" si="276"/>
        <v>4.0518879000652527E-2</v>
      </c>
      <c r="CZ120" s="76">
        <f t="shared" si="276"/>
        <v>3.2522805670731882E-2</v>
      </c>
      <c r="DA120" s="76">
        <f t="shared" si="276"/>
        <v>3.8065721236192063E-2</v>
      </c>
      <c r="DB120" s="76">
        <f t="shared" si="276"/>
        <v>0.7</v>
      </c>
      <c r="DC120" s="76">
        <f t="shared" si="276"/>
        <v>3.5861057880249889E-2</v>
      </c>
      <c r="DD120" s="76">
        <f t="shared" si="276"/>
        <v>5.0068632188417686E-2</v>
      </c>
      <c r="DE120" s="76">
        <f t="shared" si="276"/>
        <v>0.44886052294068141</v>
      </c>
      <c r="DF120" s="76">
        <f t="shared" si="276"/>
        <v>3.3584002174996005E-2</v>
      </c>
      <c r="DG120" s="76">
        <f t="shared" si="276"/>
        <v>0.14289740958388747</v>
      </c>
      <c r="DH120" s="76">
        <f t="shared" si="276"/>
        <v>4.2048590229383414E-3</v>
      </c>
      <c r="DI120" s="76">
        <f t="shared" si="276"/>
        <v>7.2959543647684089E-2</v>
      </c>
      <c r="DJ120" s="76">
        <f t="shared" si="276"/>
        <v>2.660959797007716E-2</v>
      </c>
      <c r="DK120" s="76">
        <f t="shared" si="276"/>
        <v>0</v>
      </c>
      <c r="DL120" s="316">
        <f t="shared" si="274"/>
        <v>0.40025692207810382</v>
      </c>
      <c r="DM120" s="85">
        <f>+'Cas_-14'!B119</f>
        <v>1</v>
      </c>
      <c r="DN120" s="62">
        <f>+'Cas_-14'!C119</f>
        <v>2</v>
      </c>
      <c r="DO120" s="62">
        <f>+'Cas_-14'!D119</f>
        <v>4</v>
      </c>
      <c r="DP120" s="62">
        <f>+'Cas_-14'!E119</f>
        <v>5</v>
      </c>
      <c r="DQ120" s="62">
        <f>+'Cas_-14'!F119</f>
        <v>21</v>
      </c>
      <c r="DR120" s="62">
        <f>+'Cas_-14'!G119</f>
        <v>36</v>
      </c>
      <c r="DS120" s="62">
        <f>+'Cas_-14'!H119</f>
        <v>23</v>
      </c>
      <c r="DT120" s="62">
        <f>+'Cas_-14'!I119</f>
        <v>17</v>
      </c>
      <c r="DU120" s="62">
        <f>+'Cas_-14'!J119</f>
        <v>18</v>
      </c>
      <c r="DV120" s="62">
        <f>+'Cas_-14'!K119</f>
        <v>24</v>
      </c>
      <c r="DW120" s="62">
        <f>+'Cas_-14'!L119</f>
        <v>14</v>
      </c>
      <c r="DX120" s="62">
        <f>+'Cas_-14'!M119</f>
        <v>21</v>
      </c>
      <c r="DY120" s="62">
        <f>+'Cas_-14'!N119</f>
        <v>13</v>
      </c>
      <c r="DZ120" s="62">
        <f>+'Cas_-14'!O119</f>
        <v>14</v>
      </c>
      <c r="EA120" s="62">
        <f>+'Cas_-14'!P119</f>
        <v>8</v>
      </c>
      <c r="EB120" s="62">
        <f>+'Cas_-14'!Q119</f>
        <v>1</v>
      </c>
      <c r="EC120" s="62">
        <f>+'Cas_-14'!R119</f>
        <v>1</v>
      </c>
      <c r="ED120" s="62">
        <f>+'Cas_-14'!S119</f>
        <v>3</v>
      </c>
      <c r="EE120" s="62">
        <f>+'Cas_-14'!T119</f>
        <v>0</v>
      </c>
      <c r="EF120" s="86">
        <f>+'Cas_-14'!U119</f>
        <v>1</v>
      </c>
      <c r="EG120" s="201">
        <f t="shared" si="271"/>
        <v>1.6605709647642573E-3</v>
      </c>
      <c r="EH120" s="90">
        <f t="shared" si="271"/>
        <v>3.7889851281892339E-3</v>
      </c>
      <c r="EI120" s="90">
        <f t="shared" si="271"/>
        <v>7.2333089257292389E-3</v>
      </c>
      <c r="EJ120" s="90">
        <f t="shared" si="271"/>
        <v>1.0775955576366382E-2</v>
      </c>
      <c r="EK120" s="90">
        <f t="shared" si="271"/>
        <v>4.4471146748002115E-2</v>
      </c>
      <c r="EL120" s="90">
        <f t="shared" si="271"/>
        <v>8.2308329072208489E-2</v>
      </c>
      <c r="EM120" s="90">
        <f t="shared" si="271"/>
        <v>4.0518879000652527E-2</v>
      </c>
      <c r="EN120" s="90">
        <f t="shared" si="271"/>
        <v>3.2522805670731882E-2</v>
      </c>
      <c r="EO120" s="90">
        <f t="shared" si="269"/>
        <v>3.8065721236192063E-2</v>
      </c>
      <c r="EP120" s="90">
        <f t="shared" si="269"/>
        <v>5.6544308087665786E-2</v>
      </c>
      <c r="EQ120" s="90">
        <f t="shared" si="269"/>
        <v>3.5861057880249889E-2</v>
      </c>
      <c r="ER120" s="90">
        <f t="shared" si="269"/>
        <v>5.0068632188417686E-2</v>
      </c>
      <c r="ES120" s="90">
        <f t="shared" si="269"/>
        <v>3.1510008710435834E-2</v>
      </c>
      <c r="ET120" s="90">
        <f t="shared" si="269"/>
        <v>3.3584002174996005E-2</v>
      </c>
      <c r="EU120" s="90">
        <f t="shared" si="269"/>
        <v>3.4924126902302094E-2</v>
      </c>
      <c r="EV120" s="90">
        <f t="shared" si="269"/>
        <v>4.2048590229383414E-3</v>
      </c>
      <c r="EW120" s="90">
        <f t="shared" si="269"/>
        <v>1.0367551152335909E-2</v>
      </c>
      <c r="EX120" s="90">
        <f t="shared" si="269"/>
        <v>2.660959797007716E-2</v>
      </c>
      <c r="EY120" s="90">
        <f t="shared" si="269"/>
        <v>0</v>
      </c>
      <c r="EZ120" s="99">
        <f t="shared" si="269"/>
        <v>4.2067002510408714E-2</v>
      </c>
      <c r="FA120" s="119">
        <f t="shared" si="268"/>
        <v>4.0916530278232406</v>
      </c>
      <c r="FB120" s="120">
        <f t="shared" si="268"/>
        <v>1</v>
      </c>
      <c r="FC120" s="120">
        <f t="shared" si="219"/>
        <v>14.245014245014245</v>
      </c>
      <c r="FD120" s="120">
        <f t="shared" si="219"/>
        <v>1</v>
      </c>
      <c r="FE120" s="120">
        <f t="shared" si="270"/>
        <v>1</v>
      </c>
      <c r="FF120" s="120">
        <f t="shared" si="270"/>
        <v>1</v>
      </c>
      <c r="FG120" s="120">
        <f t="shared" si="270"/>
        <v>1</v>
      </c>
      <c r="FH120" s="120">
        <f t="shared" si="270"/>
        <v>1</v>
      </c>
      <c r="FI120" s="120">
        <f t="shared" si="270"/>
        <v>1</v>
      </c>
      <c r="FJ120" s="120">
        <f t="shared" si="270"/>
        <v>12.379672219434116</v>
      </c>
      <c r="FK120" s="120">
        <f t="shared" si="270"/>
        <v>1</v>
      </c>
      <c r="FL120" s="120">
        <f t="shared" si="270"/>
        <v>1</v>
      </c>
      <c r="FM120" s="120">
        <f t="shared" si="270"/>
        <v>14.245014245014245</v>
      </c>
      <c r="FN120" s="120">
        <f t="shared" si="270"/>
        <v>1</v>
      </c>
      <c r="FO120" s="120">
        <f t="shared" si="270"/>
        <v>4.0916530278232406</v>
      </c>
      <c r="FP120" s="120">
        <f t="shared" si="270"/>
        <v>1</v>
      </c>
      <c r="FQ120" s="120">
        <f t="shared" si="270"/>
        <v>7.0372976776917664</v>
      </c>
      <c r="FR120" s="120">
        <f t="shared" si="270"/>
        <v>1</v>
      </c>
      <c r="FS120" s="120" t="e">
        <f t="shared" si="234"/>
        <v>#DIV/0!</v>
      </c>
      <c r="FT120" s="321">
        <f t="shared" si="234"/>
        <v>9.51474785918173</v>
      </c>
      <c r="FU120" s="85">
        <f>+Cas_Hoy!B119</f>
        <v>1</v>
      </c>
      <c r="FV120" s="62">
        <f>+Cas_Hoy!C119</f>
        <v>2</v>
      </c>
      <c r="FW120" s="62">
        <f>+Cas_Hoy!D119</f>
        <v>5</v>
      </c>
      <c r="FX120" s="62">
        <f>+Cas_Hoy!E119</f>
        <v>5</v>
      </c>
      <c r="FY120" s="62">
        <f>+Cas_Hoy!F119</f>
        <v>23</v>
      </c>
      <c r="FZ120" s="62">
        <f>+Cas_Hoy!G119</f>
        <v>36</v>
      </c>
      <c r="GA120" s="62">
        <f>+Cas_Hoy!H119</f>
        <v>26</v>
      </c>
      <c r="GB120" s="62">
        <f>+Cas_Hoy!I119</f>
        <v>19</v>
      </c>
      <c r="GC120" s="62">
        <f>+Cas_Hoy!J119</f>
        <v>18</v>
      </c>
      <c r="GD120" s="62">
        <f>+Cas_Hoy!K119</f>
        <v>25</v>
      </c>
      <c r="GE120" s="62">
        <f>+Cas_Hoy!L119</f>
        <v>14</v>
      </c>
      <c r="GF120" s="62">
        <f>+Cas_Hoy!M119</f>
        <v>22</v>
      </c>
      <c r="GG120" s="62">
        <f>+Cas_Hoy!N119</f>
        <v>15</v>
      </c>
      <c r="GH120" s="62">
        <f>+Cas_Hoy!O119</f>
        <v>15</v>
      </c>
      <c r="GI120" s="62">
        <f>+Cas_Hoy!P119</f>
        <v>8</v>
      </c>
      <c r="GJ120" s="62">
        <f>+Cas_Hoy!Q119</f>
        <v>1</v>
      </c>
      <c r="GK120" s="62">
        <f>+Cas_Hoy!R119</f>
        <v>1</v>
      </c>
      <c r="GL120" s="62">
        <f>+Cas_Hoy!S119</f>
        <v>3</v>
      </c>
      <c r="GM120" s="62">
        <f>+Cas_Hoy!T119</f>
        <v>0</v>
      </c>
      <c r="GN120" s="590">
        <f>+Cas_Hoy!U119</f>
        <v>1</v>
      </c>
      <c r="GO120" s="543">
        <f t="shared" si="220"/>
        <v>0.14289740958388747</v>
      </c>
      <c r="GP120" s="112">
        <f t="shared" si="220"/>
        <v>4.2048590229383414E-3</v>
      </c>
      <c r="GQ120" s="112">
        <f t="shared" si="221"/>
        <v>0.5179159880084786</v>
      </c>
      <c r="GR120" s="112">
        <f t="shared" si="221"/>
        <v>3.5982859473210005E-2</v>
      </c>
      <c r="GS120" s="323">
        <f t="shared" si="273"/>
        <v>4.8706494057335653E-2</v>
      </c>
      <c r="GT120" s="323">
        <f t="shared" si="273"/>
        <v>8.2308329072208489E-2</v>
      </c>
      <c r="GU120" s="323">
        <f t="shared" si="273"/>
        <v>4.5803950174650686E-2</v>
      </c>
      <c r="GV120" s="323">
        <f t="shared" si="272"/>
        <v>3.6349018102582689E-2</v>
      </c>
      <c r="GW120" s="323">
        <f t="shared" si="272"/>
        <v>3.8065721236192063E-2</v>
      </c>
      <c r="GX120" s="323">
        <f t="shared" si="272"/>
        <v>0.7</v>
      </c>
      <c r="GY120" s="323">
        <f t="shared" si="272"/>
        <v>3.5861057880249889E-2</v>
      </c>
      <c r="GZ120" s="323">
        <f t="shared" si="272"/>
        <v>5.2452852768818531E-2</v>
      </c>
      <c r="HA120" s="323">
        <f t="shared" si="272"/>
        <v>0.5179159880084786</v>
      </c>
      <c r="HB120" s="323">
        <f t="shared" si="225"/>
        <v>3.5982859473210005E-2</v>
      </c>
      <c r="HC120" s="323">
        <f t="shared" si="225"/>
        <v>0.14289740958388747</v>
      </c>
      <c r="HD120" s="323">
        <f t="shared" si="225"/>
        <v>4.2048590229383414E-3</v>
      </c>
      <c r="HE120" s="323">
        <f t="shared" si="225"/>
        <v>7.2959543647684089E-2</v>
      </c>
      <c r="HF120" s="323">
        <f t="shared" si="275"/>
        <v>2.660959797007716E-2</v>
      </c>
      <c r="HG120" s="323" t="e">
        <f t="shared" si="275"/>
        <v>#DIV/0!</v>
      </c>
      <c r="HH120" s="327">
        <f t="shared" si="275"/>
        <v>0.40025692207810376</v>
      </c>
      <c r="HI120" s="241">
        <f>+CyF_Tot!B119</f>
        <v>0</v>
      </c>
      <c r="HJ120" s="149">
        <f>+CyF_Tot!C119</f>
        <v>234</v>
      </c>
      <c r="HK120" s="149">
        <f>+CyF_Tot!D119</f>
        <v>244</v>
      </c>
      <c r="HL120" s="149">
        <f>+CyF_Tot!E119</f>
        <v>248</v>
      </c>
      <c r="HM120" s="149">
        <f>+CyF_Tot!F119</f>
        <v>0</v>
      </c>
      <c r="HN120" s="149">
        <f>+CyF_Tot!G119</f>
        <v>9</v>
      </c>
      <c r="HO120" s="149">
        <f>+CyF_Tot!H119</f>
        <v>9</v>
      </c>
      <c r="HP120" s="557">
        <f>+CyF_Tot!I119</f>
        <v>9</v>
      </c>
      <c r="HQ120" s="93">
        <f t="shared" si="282"/>
        <v>8.1488837372783077E-2</v>
      </c>
      <c r="HR120" s="90">
        <f t="shared" si="282"/>
        <v>7.1427040600873987E-2</v>
      </c>
      <c r="HS120" s="90">
        <f t="shared" si="282"/>
        <v>7.4830481420367495E-2</v>
      </c>
      <c r="HT120" s="90">
        <f t="shared" si="282"/>
        <v>6.2787005910833971E-2</v>
      </c>
      <c r="HU120" s="90">
        <f t="shared" si="282"/>
        <v>6.3899362867095494E-2</v>
      </c>
      <c r="HV120" s="90">
        <f t="shared" si="282"/>
        <v>5.9185357757625685E-2</v>
      </c>
      <c r="HW120" s="90">
        <f t="shared" si="282"/>
        <v>7.6811452204874661E-2</v>
      </c>
      <c r="HX120" s="90">
        <f t="shared" si="282"/>
        <v>7.0732088039442309E-2</v>
      </c>
      <c r="HY120" s="90">
        <f t="shared" si="282"/>
        <v>6.3987332229231156E-2</v>
      </c>
      <c r="HZ120" s="90">
        <f t="shared" si="282"/>
        <v>5.743516977893269E-2</v>
      </c>
      <c r="IA120" s="90">
        <f t="shared" si="282"/>
        <v>5.2827553733553148E-2</v>
      </c>
      <c r="IB120" s="90">
        <f t="shared" si="282"/>
        <v>5.6755653569138302E-2</v>
      </c>
      <c r="IC120" s="90">
        <f t="shared" si="282"/>
        <v>5.58277841489365E-2</v>
      </c>
      <c r="ID120" s="90">
        <f t="shared" si="282"/>
        <v>5.6409356819343594E-2</v>
      </c>
      <c r="IE120" s="90">
        <f t="shared" si="260"/>
        <v>3.0997023386653721E-2</v>
      </c>
      <c r="IF120" s="90">
        <f t="shared" si="260"/>
        <v>3.2181339863109198E-2</v>
      </c>
      <c r="IG120" s="90">
        <f t="shared" si="260"/>
        <v>1.3052069414015056E-2</v>
      </c>
      <c r="IH120" s="90">
        <f t="shared" si="260"/>
        <v>1.5255923533208609E-2</v>
      </c>
      <c r="II120" s="90">
        <f t="shared" si="260"/>
        <v>8.9244919070188421E-4</v>
      </c>
      <c r="IJ120" s="673">
        <f t="shared" si="260"/>
        <v>3.216725443182173E-3</v>
      </c>
      <c r="IK120" s="686"/>
      <c r="IL120" s="687"/>
      <c r="IM120" s="687"/>
      <c r="IN120" s="687"/>
      <c r="IO120" s="687"/>
      <c r="IP120" s="687"/>
      <c r="IQ120" s="687"/>
      <c r="IR120" s="687"/>
      <c r="IS120" s="687"/>
      <c r="IT120" s="687"/>
      <c r="IU120" s="687"/>
      <c r="IV120" s="687"/>
      <c r="IW120" s="687"/>
      <c r="IX120" s="687"/>
      <c r="IY120" s="687"/>
      <c r="IZ120" s="687"/>
      <c r="JA120" s="687"/>
      <c r="JB120" s="687"/>
      <c r="JC120" s="687"/>
      <c r="JD120" s="688"/>
      <c r="JF120" s="624">
        <f t="shared" si="281"/>
        <v>0</v>
      </c>
      <c r="JG120" s="625">
        <f t="shared" si="281"/>
        <v>0</v>
      </c>
      <c r="JH120" s="625">
        <f t="shared" si="281"/>
        <v>0</v>
      </c>
      <c r="JI120" s="625">
        <f t="shared" si="281"/>
        <v>0</v>
      </c>
      <c r="JJ120" s="625">
        <f t="shared" si="281"/>
        <v>0</v>
      </c>
      <c r="JK120" s="625">
        <f t="shared" si="281"/>
        <v>0</v>
      </c>
      <c r="JL120" s="625">
        <f t="shared" si="281"/>
        <v>0</v>
      </c>
      <c r="JM120" s="625">
        <f t="shared" si="281"/>
        <v>0</v>
      </c>
      <c r="JN120" s="625">
        <f t="shared" si="281"/>
        <v>0</v>
      </c>
      <c r="JO120" s="625">
        <f t="shared" si="281"/>
        <v>2356.0128369860745</v>
      </c>
      <c r="JP120" s="625">
        <f t="shared" si="281"/>
        <v>0</v>
      </c>
      <c r="JQ120" s="625">
        <f t="shared" si="281"/>
        <v>0</v>
      </c>
      <c r="JR120" s="625">
        <f t="shared" si="281"/>
        <v>7271.5404716390385</v>
      </c>
      <c r="JS120" s="625">
        <f t="shared" si="281"/>
        <v>0</v>
      </c>
      <c r="JT120" s="625">
        <f t="shared" si="281"/>
        <v>8731.0317255755235</v>
      </c>
      <c r="JU120" s="625">
        <f t="shared" si="228"/>
        <v>0</v>
      </c>
      <c r="JV120" s="625">
        <f t="shared" si="228"/>
        <v>10367.551152335909</v>
      </c>
      <c r="JW120" s="625">
        <f t="shared" si="228"/>
        <v>0</v>
      </c>
      <c r="JX120" s="625">
        <f t="shared" si="228"/>
        <v>0</v>
      </c>
      <c r="JY120" s="626">
        <f t="shared" si="277"/>
        <v>42067.002510408718</v>
      </c>
      <c r="JZ120" s="642">
        <f t="shared" si="278"/>
        <v>0</v>
      </c>
      <c r="KA120" s="625">
        <f t="shared" si="278"/>
        <v>0</v>
      </c>
      <c r="KB120" s="625">
        <f t="shared" si="279"/>
        <v>0</v>
      </c>
      <c r="KC120" s="625">
        <f t="shared" si="279"/>
        <v>731.75355221439168</v>
      </c>
      <c r="KD120" s="625">
        <f t="shared" si="280"/>
        <v>8057.0945034540791</v>
      </c>
      <c r="KE120" s="645">
        <f t="shared" si="280"/>
        <v>1263.9059284101738</v>
      </c>
      <c r="KF120" s="624">
        <f t="shared" si="262"/>
        <v>0</v>
      </c>
      <c r="KG120" s="625">
        <f t="shared" si="263"/>
        <v>357.46470889230471</v>
      </c>
      <c r="KH120" s="626">
        <f t="shared" si="264"/>
        <v>4557.6375112517371</v>
      </c>
    </row>
    <row r="121" spans="1:294" s="649" customFormat="1" ht="14.4">
      <c r="A121" s="511" t="s">
        <v>131</v>
      </c>
      <c r="B121" s="539">
        <v>318632</v>
      </c>
      <c r="C121" s="527">
        <f t="shared" si="265"/>
        <v>28103</v>
      </c>
      <c r="D121" s="518">
        <f t="shared" si="266"/>
        <v>900</v>
      </c>
      <c r="E121" s="496">
        <f t="shared" si="217"/>
        <v>8.9726306534653102E-3</v>
      </c>
      <c r="F121" s="209">
        <f t="shared" si="236"/>
        <v>7.9370559140324884E-2</v>
      </c>
      <c r="G121" s="28">
        <f t="shared" si="162"/>
        <v>3.9661934148995153</v>
      </c>
      <c r="H121" s="27">
        <f t="shared" si="237"/>
        <v>0.31479898899924907</v>
      </c>
      <c r="I121" s="34">
        <f t="shared" si="238"/>
        <v>0.34981399714693151</v>
      </c>
      <c r="J121" s="340">
        <f t="shared" si="239"/>
        <v>0.5079471179969457</v>
      </c>
      <c r="K121" s="582">
        <f t="shared" si="267"/>
        <v>5.5607659898004105E-3</v>
      </c>
      <c r="L121" s="341">
        <f t="shared" si="218"/>
        <v>6.3996918189641274</v>
      </c>
      <c r="M121" s="342">
        <f t="shared" si="240"/>
        <v>0.56420492256434163</v>
      </c>
      <c r="N121" s="826"/>
      <c r="O121" s="366" t="s">
        <v>230</v>
      </c>
      <c r="P121" s="21" t="s">
        <v>244</v>
      </c>
      <c r="Q121" s="21" t="s">
        <v>235</v>
      </c>
      <c r="R121" s="21" t="s">
        <v>245</v>
      </c>
      <c r="S121" s="170">
        <f t="shared" si="241"/>
        <v>28103</v>
      </c>
      <c r="T121" s="171">
        <f t="shared" si="242"/>
        <v>8819.8925406111121</v>
      </c>
      <c r="U121" s="170">
        <f t="shared" si="243"/>
        <v>1092</v>
      </c>
      <c r="V121" s="172">
        <f t="shared" si="244"/>
        <v>4.0427973788456556E-2</v>
      </c>
      <c r="W121" s="171">
        <f t="shared" si="245"/>
        <v>342.7151070827789</v>
      </c>
      <c r="X121" s="170">
        <f t="shared" si="246"/>
        <v>2813</v>
      </c>
      <c r="Y121" s="172">
        <f t="shared" si="247"/>
        <v>0.11122973507315144</v>
      </c>
      <c r="Z121" s="171">
        <f t="shared" si="248"/>
        <v>882.83662657862362</v>
      </c>
      <c r="AA121" s="170">
        <f t="shared" si="249"/>
        <v>900</v>
      </c>
      <c r="AB121" s="171">
        <f t="shared" si="250"/>
        <v>2824.5750583745512</v>
      </c>
      <c r="AC121" s="173">
        <f t="shared" si="251"/>
        <v>3.2025050706330285E-2</v>
      </c>
      <c r="AD121" s="170">
        <f t="shared" si="252"/>
        <v>5</v>
      </c>
      <c r="AE121" s="172">
        <f t="shared" si="253"/>
        <v>5.5865921787709499E-3</v>
      </c>
      <c r="AF121" s="171">
        <f t="shared" si="254"/>
        <v>15.692083657636395</v>
      </c>
      <c r="AG121" s="170">
        <f t="shared" si="255"/>
        <v>36</v>
      </c>
      <c r="AH121" s="172">
        <f t="shared" si="256"/>
        <v>4.1666666666666664E-2</v>
      </c>
      <c r="AI121" s="367">
        <f t="shared" si="257"/>
        <v>112.98300233498205</v>
      </c>
      <c r="AJ121" s="830"/>
      <c r="AK121" s="85">
        <v>20926.920036601856</v>
      </c>
      <c r="AL121" s="62">
        <v>19794.616212680121</v>
      </c>
      <c r="AM121" s="62">
        <v>19774.120220299948</v>
      </c>
      <c r="AN121" s="62">
        <v>18456.536138529584</v>
      </c>
      <c r="AO121" s="62">
        <v>22109.203997945559</v>
      </c>
      <c r="AP121" s="62">
        <v>21217.270502982978</v>
      </c>
      <c r="AQ121" s="62">
        <v>23119.111477830738</v>
      </c>
      <c r="AR121" s="62">
        <v>23109.227171275059</v>
      </c>
      <c r="AS121" s="62">
        <v>20474.299742992524</v>
      </c>
      <c r="AT121" s="62">
        <v>21925.697974072555</v>
      </c>
      <c r="AU121" s="62">
        <v>17152.156902234452</v>
      </c>
      <c r="AV121" s="62">
        <v>19945.789538610068</v>
      </c>
      <c r="AW121" s="62">
        <v>14426.439670813746</v>
      </c>
      <c r="AX121" s="62">
        <v>17574.223194505787</v>
      </c>
      <c r="AY121" s="62">
        <v>9486.5287628444748</v>
      </c>
      <c r="AZ121" s="62">
        <v>14108.016829447228</v>
      </c>
      <c r="BA121" s="62">
        <v>4402.0182000146415</v>
      </c>
      <c r="BB121" s="62">
        <v>8209.3728989177944</v>
      </c>
      <c r="BC121" s="62">
        <v>440.20182000146411</v>
      </c>
      <c r="BD121" s="86">
        <v>1980.2537182055175</v>
      </c>
      <c r="BE121" s="258">
        <v>2.0000000000000002E-5</v>
      </c>
      <c r="BF121" s="43">
        <v>2.0000000000000002E-5</v>
      </c>
      <c r="BG121" s="53">
        <v>5.0000000000000002E-5</v>
      </c>
      <c r="BH121" s="53">
        <v>4.0000000000000003E-5</v>
      </c>
      <c r="BI121" s="53">
        <v>1.2518952302791728E-4</v>
      </c>
      <c r="BJ121" s="53">
        <v>1.2406223545552731E-4</v>
      </c>
      <c r="BK121" s="53">
        <v>3.4000000000000002E-4</v>
      </c>
      <c r="BL121" s="53">
        <v>1.8000000000000001E-4</v>
      </c>
      <c r="BM121" s="53">
        <v>8.9999999999999998E-4</v>
      </c>
      <c r="BN121" s="53">
        <v>5.0000000000000001E-4</v>
      </c>
      <c r="BO121" s="53">
        <v>3.8E-3</v>
      </c>
      <c r="BP121" s="53">
        <v>2E-3</v>
      </c>
      <c r="BQ121" s="53">
        <v>1.6199999999999999E-2</v>
      </c>
      <c r="BR121" s="53">
        <v>6.1999999999999998E-3</v>
      </c>
      <c r="BS121" s="53">
        <v>6.1100000000000002E-2</v>
      </c>
      <c r="BT121" s="53">
        <v>2.6800000000000001E-2</v>
      </c>
      <c r="BU121" s="53">
        <v>0.1421</v>
      </c>
      <c r="BV121" s="53">
        <v>5.4699999999999999E-2</v>
      </c>
      <c r="BW121" s="53">
        <v>0.27589999999999998</v>
      </c>
      <c r="BX121" s="54">
        <v>0.1051</v>
      </c>
      <c r="BY121" s="64">
        <f>+Fall_Hoy!B121</f>
        <v>0</v>
      </c>
      <c r="BZ121" s="61">
        <f>+Fall_Hoy!C121</f>
        <v>0</v>
      </c>
      <c r="CA121" s="61">
        <f>+Fall_Hoy!D121</f>
        <v>1</v>
      </c>
      <c r="CB121" s="61">
        <f>+Fall_Hoy!E121</f>
        <v>0</v>
      </c>
      <c r="CC121" s="61">
        <f>+Fall_Hoy!F121</f>
        <v>2</v>
      </c>
      <c r="CD121" s="61">
        <f>+Fall_Hoy!G121</f>
        <v>2</v>
      </c>
      <c r="CE121" s="61">
        <f>+Fall_Hoy!H121</f>
        <v>10</v>
      </c>
      <c r="CF121" s="61">
        <f>+Fall_Hoy!I121</f>
        <v>3</v>
      </c>
      <c r="CG121" s="61">
        <f>+Fall_Hoy!J121</f>
        <v>16</v>
      </c>
      <c r="CH121" s="61">
        <f>+Fall_Hoy!K121</f>
        <v>7</v>
      </c>
      <c r="CI121" s="61">
        <f>+Fall_Hoy!L121</f>
        <v>42</v>
      </c>
      <c r="CJ121" s="61">
        <f>+Fall_Hoy!M121</f>
        <v>13</v>
      </c>
      <c r="CK121" s="61">
        <f>+Fall_Hoy!N121</f>
        <v>102</v>
      </c>
      <c r="CL121" s="61">
        <f>+Fall_Hoy!O121</f>
        <v>52</v>
      </c>
      <c r="CM121" s="61">
        <f>+Fall_Hoy!P121</f>
        <v>126</v>
      </c>
      <c r="CN121" s="61">
        <f>+Fall_Hoy!Q121</f>
        <v>114</v>
      </c>
      <c r="CO121" s="61">
        <f>+Fall_Hoy!R121</f>
        <v>132</v>
      </c>
      <c r="CP121" s="61">
        <f>+Fall_Hoy!S121</f>
        <v>139</v>
      </c>
      <c r="CQ121" s="61">
        <f>+Fall_Hoy!T121</f>
        <v>35</v>
      </c>
      <c r="CR121" s="66">
        <f>+Fall_Hoy!U121</f>
        <v>76</v>
      </c>
      <c r="CS121" s="75">
        <f t="shared" si="258"/>
        <v>0.21738121262013416</v>
      </c>
      <c r="CT121" s="76">
        <f t="shared" si="258"/>
        <v>0.30151164367800443</v>
      </c>
      <c r="CU121" s="76">
        <f t="shared" si="259"/>
        <v>0.43644145332922218</v>
      </c>
      <c r="CV121" s="76">
        <f t="shared" si="259"/>
        <v>0.47723854883188233</v>
      </c>
      <c r="CW121" s="76">
        <f t="shared" si="276"/>
        <v>0.7</v>
      </c>
      <c r="CX121" s="76">
        <f t="shared" si="276"/>
        <v>0.7</v>
      </c>
      <c r="CY121" s="76">
        <f t="shared" si="276"/>
        <v>0.7</v>
      </c>
      <c r="CZ121" s="76">
        <f t="shared" si="276"/>
        <v>0.7</v>
      </c>
      <c r="DA121" s="76">
        <f t="shared" si="276"/>
        <v>0.7</v>
      </c>
      <c r="DB121" s="76">
        <f t="shared" si="276"/>
        <v>0.63852015185811628</v>
      </c>
      <c r="DC121" s="76">
        <f t="shared" si="276"/>
        <v>0.64438727105554383</v>
      </c>
      <c r="DD121" s="76">
        <f t="shared" si="276"/>
        <v>0.32588331424121481</v>
      </c>
      <c r="DE121" s="76">
        <f t="shared" si="276"/>
        <v>0.43644145332922218</v>
      </c>
      <c r="DF121" s="76">
        <f t="shared" si="276"/>
        <v>0.47723854883188233</v>
      </c>
      <c r="DG121" s="76">
        <f t="shared" si="276"/>
        <v>0.21738121262013416</v>
      </c>
      <c r="DH121" s="76">
        <f t="shared" si="276"/>
        <v>0.30151164367800443</v>
      </c>
      <c r="DI121" s="76">
        <f t="shared" si="276"/>
        <v>0.21102213831197325</v>
      </c>
      <c r="DJ121" s="76">
        <f t="shared" si="276"/>
        <v>0.30954050772199959</v>
      </c>
      <c r="DK121" s="76">
        <f t="shared" si="276"/>
        <v>0.28818044660850961</v>
      </c>
      <c r="DL121" s="316">
        <f t="shared" si="274"/>
        <v>0.36516575156495357</v>
      </c>
      <c r="DM121" s="85">
        <f>+'Cas_-14'!B120</f>
        <v>292</v>
      </c>
      <c r="DN121" s="62">
        <f>+'Cas_-14'!C120</f>
        <v>259</v>
      </c>
      <c r="DO121" s="62">
        <f>+'Cas_-14'!D120</f>
        <v>824</v>
      </c>
      <c r="DP121" s="62">
        <f>+'Cas_-14'!E120</f>
        <v>857</v>
      </c>
      <c r="DQ121" s="62">
        <f>+'Cas_-14'!F120</f>
        <v>2503</v>
      </c>
      <c r="DR121" s="62">
        <f>+'Cas_-14'!G120</f>
        <v>2544</v>
      </c>
      <c r="DS121" s="62">
        <f>+'Cas_-14'!H120</f>
        <v>2732</v>
      </c>
      <c r="DT121" s="62">
        <f>+'Cas_-14'!I120</f>
        <v>2728</v>
      </c>
      <c r="DU121" s="62">
        <f>+'Cas_-14'!J120</f>
        <v>2418</v>
      </c>
      <c r="DV121" s="62">
        <f>+'Cas_-14'!K120</f>
        <v>2335</v>
      </c>
      <c r="DW121" s="62">
        <f>+'Cas_-14'!L120</f>
        <v>1737</v>
      </c>
      <c r="DX121" s="62">
        <f>+'Cas_-14'!M120</f>
        <v>1698</v>
      </c>
      <c r="DY121" s="62">
        <f>+'Cas_-14'!N120</f>
        <v>1040</v>
      </c>
      <c r="DZ121" s="62">
        <f>+'Cas_-14'!O120</f>
        <v>1015</v>
      </c>
      <c r="EA121" s="62">
        <f>+'Cas_-14'!P120</f>
        <v>557</v>
      </c>
      <c r="EB121" s="62">
        <f>+'Cas_-14'!Q120</f>
        <v>591</v>
      </c>
      <c r="EC121" s="62">
        <f>+'Cas_-14'!R120</f>
        <v>239</v>
      </c>
      <c r="ED121" s="62">
        <f>+'Cas_-14'!S120</f>
        <v>406</v>
      </c>
      <c r="EE121" s="62">
        <f>+'Cas_-14'!T120</f>
        <v>57</v>
      </c>
      <c r="EF121" s="86">
        <f>+'Cas_-14'!U120</f>
        <v>169</v>
      </c>
      <c r="EG121" s="201">
        <f t="shared" si="271"/>
        <v>1.3953319432065618E-2</v>
      </c>
      <c r="EH121" s="91">
        <f t="shared" si="271"/>
        <v>1.3084365830446799E-2</v>
      </c>
      <c r="EI121" s="91">
        <f t="shared" si="271"/>
        <v>4.1670627609216637E-2</v>
      </c>
      <c r="EJ121" s="91">
        <f t="shared" si="271"/>
        <v>4.6433414892566964E-2</v>
      </c>
      <c r="EK121" s="91">
        <f t="shared" si="271"/>
        <v>0.11321076960674771</v>
      </c>
      <c r="EL121" s="91">
        <f t="shared" si="271"/>
        <v>0.11990232200896596</v>
      </c>
      <c r="EM121" s="91">
        <f t="shared" si="271"/>
        <v>0.11817063136789473</v>
      </c>
      <c r="EN121" s="91">
        <f t="shared" si="271"/>
        <v>0.11804808442018884</v>
      </c>
      <c r="EO121" s="91">
        <f t="shared" si="269"/>
        <v>0.11809927715977578</v>
      </c>
      <c r="EP121" s="91">
        <f t="shared" si="269"/>
        <v>0.10649603961347869</v>
      </c>
      <c r="EQ121" s="91">
        <f t="shared" si="269"/>
        <v>0.10127006241260053</v>
      </c>
      <c r="ER121" s="91">
        <f t="shared" si="269"/>
        <v>8.5130748858705044E-2</v>
      </c>
      <c r="ES121" s="91">
        <f t="shared" si="269"/>
        <v>7.2089858879320928E-2</v>
      </c>
      <c r="ET121" s="91">
        <f t="shared" si="269"/>
        <v>5.7755042073058371E-2</v>
      </c>
      <c r="EU121" s="91">
        <f t="shared" si="269"/>
        <v>5.8714838053470164E-2</v>
      </c>
      <c r="EV121" s="91">
        <f t="shared" si="269"/>
        <v>4.1891075630589268E-2</v>
      </c>
      <c r="EW121" s="91">
        <f t="shared" si="269"/>
        <v>5.4293278478313667E-2</v>
      </c>
      <c r="EX121" s="91">
        <f t="shared" si="269"/>
        <v>4.9455665493465549E-2</v>
      </c>
      <c r="EY121" s="91">
        <f t="shared" si="269"/>
        <v>0.12948606164284013</v>
      </c>
      <c r="EZ121" s="100">
        <f t="shared" si="269"/>
        <v>8.5342599509494063E-2</v>
      </c>
      <c r="FA121" s="119">
        <f t="shared" si="268"/>
        <v>3.7023215907054094</v>
      </c>
      <c r="FB121" s="120">
        <f t="shared" si="268"/>
        <v>7.1975149632547923</v>
      </c>
      <c r="FC121" s="120">
        <f t="shared" si="219"/>
        <v>6.0541310541310551</v>
      </c>
      <c r="FD121" s="120">
        <f t="shared" si="219"/>
        <v>8.2631495312251708</v>
      </c>
      <c r="FE121" s="120">
        <f t="shared" si="270"/>
        <v>6.1831573306280028</v>
      </c>
      <c r="FF121" s="120">
        <f t="shared" si="270"/>
        <v>5.838085437141542</v>
      </c>
      <c r="FG121" s="120">
        <f t="shared" si="270"/>
        <v>5.9236376407326192</v>
      </c>
      <c r="FH121" s="120">
        <f t="shared" si="270"/>
        <v>5.9297870307523981</v>
      </c>
      <c r="FI121" s="120">
        <f t="shared" si="270"/>
        <v>5.927216633620664</v>
      </c>
      <c r="FJ121" s="120">
        <f t="shared" si="270"/>
        <v>5.9957173447537473</v>
      </c>
      <c r="FK121" s="120">
        <f t="shared" si="270"/>
        <v>6.3630579038269257</v>
      </c>
      <c r="FL121" s="120">
        <f t="shared" si="270"/>
        <v>3.8280329799764425</v>
      </c>
      <c r="FM121" s="120">
        <f t="shared" si="270"/>
        <v>6.0541310541310551</v>
      </c>
      <c r="FN121" s="120">
        <f t="shared" si="270"/>
        <v>8.2631495312251708</v>
      </c>
      <c r="FO121" s="120">
        <f t="shared" si="270"/>
        <v>3.7023215907054094</v>
      </c>
      <c r="FP121" s="120">
        <f t="shared" si="270"/>
        <v>7.1975149632547923</v>
      </c>
      <c r="FQ121" s="120">
        <f t="shared" si="270"/>
        <v>3.8867083408172101</v>
      </c>
      <c r="FR121" s="120">
        <f t="shared" si="270"/>
        <v>6.2589493970695509</v>
      </c>
      <c r="FS121" s="120">
        <f t="shared" si="234"/>
        <v>2.2255711769456261</v>
      </c>
      <c r="FT121" s="321">
        <f t="shared" si="234"/>
        <v>4.2788215224722581</v>
      </c>
      <c r="FU121" s="85">
        <f>+Cas_Hoy!B120</f>
        <v>306</v>
      </c>
      <c r="FV121" s="62">
        <f>+Cas_Hoy!C120</f>
        <v>276</v>
      </c>
      <c r="FW121" s="62">
        <f>+Cas_Hoy!D120</f>
        <v>902</v>
      </c>
      <c r="FX121" s="62">
        <f>+Cas_Hoy!E120</f>
        <v>945</v>
      </c>
      <c r="FY121" s="62">
        <f>+Cas_Hoy!F120</f>
        <v>2789</v>
      </c>
      <c r="FZ121" s="62">
        <f>+Cas_Hoy!G120</f>
        <v>2816</v>
      </c>
      <c r="GA121" s="62">
        <f>+Cas_Hoy!H120</f>
        <v>3053</v>
      </c>
      <c r="GB121" s="62">
        <f>+Cas_Hoy!I120</f>
        <v>3013</v>
      </c>
      <c r="GC121" s="62">
        <f>+Cas_Hoy!J120</f>
        <v>2747</v>
      </c>
      <c r="GD121" s="62">
        <f>+Cas_Hoy!K120</f>
        <v>2619</v>
      </c>
      <c r="GE121" s="62">
        <f>+Cas_Hoy!L120</f>
        <v>1960</v>
      </c>
      <c r="GF121" s="62">
        <f>+Cas_Hoy!M120</f>
        <v>1889</v>
      </c>
      <c r="GG121" s="62">
        <f>+Cas_Hoy!N120</f>
        <v>1195</v>
      </c>
      <c r="GH121" s="62">
        <f>+Cas_Hoy!O120</f>
        <v>1134</v>
      </c>
      <c r="GI121" s="62">
        <f>+Cas_Hoy!P120</f>
        <v>605</v>
      </c>
      <c r="GJ121" s="62">
        <f>+Cas_Hoy!Q120</f>
        <v>641</v>
      </c>
      <c r="GK121" s="62">
        <f>+Cas_Hoy!R120</f>
        <v>256</v>
      </c>
      <c r="GL121" s="62">
        <f>+Cas_Hoy!S120</f>
        <v>423</v>
      </c>
      <c r="GM121" s="62">
        <f>+Cas_Hoy!T120</f>
        <v>60</v>
      </c>
      <c r="GN121" s="590">
        <f>+Cas_Hoy!U120</f>
        <v>173</v>
      </c>
      <c r="GO121" s="543">
        <f t="shared" si="220"/>
        <v>0.23611424351019961</v>
      </c>
      <c r="GP121" s="112">
        <f t="shared" si="220"/>
        <v>0.32702024297394389</v>
      </c>
      <c r="GQ121" s="112">
        <f t="shared" si="221"/>
        <v>0.50148801608501969</v>
      </c>
      <c r="GR121" s="112">
        <f t="shared" si="221"/>
        <v>0.53319065455699954</v>
      </c>
      <c r="GS121" s="323">
        <f t="shared" si="273"/>
        <v>0.7</v>
      </c>
      <c r="GT121" s="323">
        <f t="shared" si="273"/>
        <v>0.7</v>
      </c>
      <c r="GU121" s="323">
        <f t="shared" si="273"/>
        <v>0.7</v>
      </c>
      <c r="GV121" s="323">
        <f t="shared" si="272"/>
        <v>0.7</v>
      </c>
      <c r="GW121" s="323">
        <f t="shared" si="272"/>
        <v>0.7</v>
      </c>
      <c r="GX121" s="323">
        <f t="shared" si="272"/>
        <v>0.7</v>
      </c>
      <c r="GY121" s="323">
        <f t="shared" si="272"/>
        <v>0.7</v>
      </c>
      <c r="GZ121" s="323">
        <f t="shared" si="272"/>
        <v>0.36254038904691088</v>
      </c>
      <c r="HA121" s="323">
        <f t="shared" si="272"/>
        <v>0.50148801608501969</v>
      </c>
      <c r="HB121" s="323">
        <f t="shared" si="225"/>
        <v>0.53319065455699954</v>
      </c>
      <c r="HC121" s="323">
        <f t="shared" si="225"/>
        <v>0.23611424351019961</v>
      </c>
      <c r="HD121" s="323">
        <f t="shared" si="225"/>
        <v>0.32702024297394389</v>
      </c>
      <c r="HE121" s="323">
        <f t="shared" si="225"/>
        <v>0.2260320812044567</v>
      </c>
      <c r="HF121" s="323">
        <f t="shared" si="275"/>
        <v>0.32250156346405373</v>
      </c>
      <c r="HG121" s="323">
        <f t="shared" si="275"/>
        <v>0.30334783853527325</v>
      </c>
      <c r="HH121" s="327">
        <f t="shared" si="275"/>
        <v>0.37380872793335485</v>
      </c>
      <c r="HI121" s="241">
        <f>+CyF_Tot!B120</f>
        <v>0</v>
      </c>
      <c r="HJ121" s="149">
        <f>+CyF_Tot!C120</f>
        <v>25290</v>
      </c>
      <c r="HK121" s="149">
        <f>+CyF_Tot!D120</f>
        <v>27011</v>
      </c>
      <c r="HL121" s="149">
        <f>+CyF_Tot!E120</f>
        <v>28103</v>
      </c>
      <c r="HM121" s="149">
        <f>+CyF_Tot!F120</f>
        <v>0</v>
      </c>
      <c r="HN121" s="149">
        <f>+CyF_Tot!G120</f>
        <v>864</v>
      </c>
      <c r="HO121" s="149">
        <f>+CyF_Tot!H120</f>
        <v>895</v>
      </c>
      <c r="HP121" s="557">
        <f>+CyF_Tot!I120</f>
        <v>900</v>
      </c>
      <c r="HQ121" s="93">
        <f t="shared" si="282"/>
        <v>6.567739598220472E-2</v>
      </c>
      <c r="HR121" s="90">
        <f t="shared" si="282"/>
        <v>6.2123754716036435E-2</v>
      </c>
      <c r="HS121" s="90">
        <f t="shared" si="282"/>
        <v>6.2059429750621245E-2</v>
      </c>
      <c r="HT121" s="90">
        <f t="shared" si="282"/>
        <v>5.7924301823199124E-2</v>
      </c>
      <c r="HU121" s="90">
        <f t="shared" si="282"/>
        <v>6.9387895747902148E-2</v>
      </c>
      <c r="HV121" s="90">
        <f t="shared" si="282"/>
        <v>6.6588636743901988E-2</v>
      </c>
      <c r="HW121" s="90">
        <f t="shared" si="282"/>
        <v>7.2557406280068348E-2</v>
      </c>
      <c r="HX121" s="90">
        <f t="shared" si="282"/>
        <v>7.2526385206994462E-2</v>
      </c>
      <c r="HY121" s="90">
        <f t="shared" si="282"/>
        <v>6.42568848797124E-2</v>
      </c>
      <c r="HZ121" s="90">
        <f t="shared" si="282"/>
        <v>6.8811977372243066E-2</v>
      </c>
      <c r="IA121" s="90">
        <f t="shared" si="282"/>
        <v>5.3830616203753706E-2</v>
      </c>
      <c r="IB121" s="90">
        <f t="shared" si="282"/>
        <v>6.2598199611495611E-2</v>
      </c>
      <c r="IC121" s="90">
        <f t="shared" si="282"/>
        <v>4.5276179639250756E-2</v>
      </c>
      <c r="ID121" s="90">
        <f t="shared" si="282"/>
        <v>5.5155236117231748E-2</v>
      </c>
      <c r="IE121" s="90">
        <f t="shared" si="260"/>
        <v>2.9772680593425881E-2</v>
      </c>
      <c r="IF121" s="90">
        <f t="shared" si="260"/>
        <v>4.4276836066205617E-2</v>
      </c>
      <c r="IG121" s="90">
        <f t="shared" si="260"/>
        <v>1.3815367571413547E-2</v>
      </c>
      <c r="IH121" s="90">
        <f t="shared" si="260"/>
        <v>2.5764433261310209E-2</v>
      </c>
      <c r="II121" s="90">
        <f t="shared" si="260"/>
        <v>1.3815367571413547E-3</v>
      </c>
      <c r="IJ121" s="673">
        <f t="shared" si="260"/>
        <v>6.2148614018853023E-3</v>
      </c>
      <c r="IK121" s="686"/>
      <c r="IL121" s="687"/>
      <c r="IM121" s="687"/>
      <c r="IN121" s="687"/>
      <c r="IO121" s="687"/>
      <c r="IP121" s="687"/>
      <c r="IQ121" s="687"/>
      <c r="IR121" s="687"/>
      <c r="IS121" s="687"/>
      <c r="IT121" s="687"/>
      <c r="IU121" s="687"/>
      <c r="IV121" s="687"/>
      <c r="IW121" s="687"/>
      <c r="IX121" s="687"/>
      <c r="IY121" s="687"/>
      <c r="IZ121" s="687"/>
      <c r="JA121" s="687"/>
      <c r="JB121" s="687"/>
      <c r="JC121" s="687"/>
      <c r="JD121" s="688"/>
      <c r="JF121" s="624">
        <f t="shared" si="281"/>
        <v>0</v>
      </c>
      <c r="JG121" s="625">
        <f t="shared" si="281"/>
        <v>0</v>
      </c>
      <c r="JH121" s="625">
        <f t="shared" si="281"/>
        <v>50.571150011185239</v>
      </c>
      <c r="JI121" s="625">
        <f t="shared" si="281"/>
        <v>0</v>
      </c>
      <c r="JJ121" s="625">
        <f t="shared" si="281"/>
        <v>90.460063609067291</v>
      </c>
      <c r="JK121" s="625">
        <f t="shared" si="281"/>
        <v>94.262831768054994</v>
      </c>
      <c r="JL121" s="625">
        <f t="shared" si="281"/>
        <v>432.54257455305537</v>
      </c>
      <c r="JM121" s="625">
        <f t="shared" si="281"/>
        <v>129.81827465563291</v>
      </c>
      <c r="JN121" s="625">
        <f t="shared" si="281"/>
        <v>781.46750808784634</v>
      </c>
      <c r="JO121" s="625">
        <f t="shared" si="281"/>
        <v>319.26007592905813</v>
      </c>
      <c r="JP121" s="625">
        <f t="shared" si="281"/>
        <v>2448.6716300110666</v>
      </c>
      <c r="JQ121" s="625">
        <f t="shared" si="281"/>
        <v>651.76662848242961</v>
      </c>
      <c r="JR121" s="625">
        <f t="shared" si="281"/>
        <v>7070.3515439333987</v>
      </c>
      <c r="JS121" s="625">
        <f t="shared" si="281"/>
        <v>2958.8790027576702</v>
      </c>
      <c r="JT121" s="625">
        <f t="shared" si="281"/>
        <v>13281.992091090198</v>
      </c>
      <c r="JU121" s="625">
        <f t="shared" si="228"/>
        <v>8080.5120505705181</v>
      </c>
      <c r="JV121" s="625">
        <f t="shared" si="228"/>
        <v>29986.245854131397</v>
      </c>
      <c r="JW121" s="625">
        <f t="shared" si="228"/>
        <v>16931.865772393376</v>
      </c>
      <c r="JX121" s="625">
        <f t="shared" si="228"/>
        <v>79508.985219287802</v>
      </c>
      <c r="JY121" s="626">
        <f t="shared" si="277"/>
        <v>38378.920489476623</v>
      </c>
      <c r="JZ121" s="642">
        <f t="shared" si="278"/>
        <v>47.762909308675006</v>
      </c>
      <c r="KA121" s="625">
        <f t="shared" si="278"/>
        <v>33.631293786009572</v>
      </c>
      <c r="KB121" s="625">
        <f t="shared" si="279"/>
        <v>1119.4232287406767</v>
      </c>
      <c r="KC121" s="625">
        <f t="shared" si="279"/>
        <v>353.95117015661566</v>
      </c>
      <c r="KD121" s="625">
        <f t="shared" si="280"/>
        <v>13736.651409409456</v>
      </c>
      <c r="KE121" s="645">
        <f t="shared" si="280"/>
        <v>9099.188322935639</v>
      </c>
      <c r="KF121" s="624">
        <f t="shared" si="262"/>
        <v>40.890206920078136</v>
      </c>
      <c r="KG121" s="625">
        <f t="shared" si="263"/>
        <v>723.79456362104656</v>
      </c>
      <c r="KH121" s="626">
        <f t="shared" si="264"/>
        <v>10987.290903732954</v>
      </c>
    </row>
    <row r="122" spans="1:294" s="649" customFormat="1" ht="14.4">
      <c r="A122" s="511" t="s">
        <v>132</v>
      </c>
      <c r="B122" s="539">
        <v>541691</v>
      </c>
      <c r="C122" s="527">
        <f t="shared" si="265"/>
        <v>38535</v>
      </c>
      <c r="D122" s="518">
        <f t="shared" si="266"/>
        <v>892</v>
      </c>
      <c r="E122" s="496">
        <f t="shared" si="217"/>
        <v>3.6144428782898257E-3</v>
      </c>
      <c r="F122" s="209">
        <f t="shared" si="236"/>
        <v>6.3163316355634491E-2</v>
      </c>
      <c r="G122" s="28">
        <f t="shared" si="162"/>
        <v>7.2128507271351721</v>
      </c>
      <c r="H122" s="27">
        <f t="shared" si="237"/>
        <v>0.45558757230400715</v>
      </c>
      <c r="I122" s="34">
        <f t="shared" si="238"/>
        <v>0.5131102469307296</v>
      </c>
      <c r="J122" s="340">
        <f t="shared" si="239"/>
        <v>0.55234800712178056</v>
      </c>
      <c r="K122" s="582">
        <f t="shared" si="267"/>
        <v>2.9812640489685154E-3</v>
      </c>
      <c r="L122" s="341">
        <f t="shared" si="218"/>
        <v>8.7447594425194914</v>
      </c>
      <c r="M122" s="342">
        <f t="shared" si="240"/>
        <v>0.62063478397769545</v>
      </c>
      <c r="N122" s="826"/>
      <c r="O122" s="366" t="s">
        <v>230</v>
      </c>
      <c r="P122" s="21" t="s">
        <v>244</v>
      </c>
      <c r="Q122" s="21" t="s">
        <v>232</v>
      </c>
      <c r="R122" s="21" t="s">
        <v>245</v>
      </c>
      <c r="S122" s="170">
        <f t="shared" si="241"/>
        <v>38535</v>
      </c>
      <c r="T122" s="171">
        <f t="shared" si="242"/>
        <v>7113.8342708296796</v>
      </c>
      <c r="U122" s="170">
        <f t="shared" si="243"/>
        <v>1838</v>
      </c>
      <c r="V122" s="172">
        <f t="shared" si="244"/>
        <v>5.0085838079407037E-2</v>
      </c>
      <c r="W122" s="171">
        <f t="shared" si="245"/>
        <v>339.30783417114185</v>
      </c>
      <c r="X122" s="170">
        <f t="shared" si="246"/>
        <v>4320</v>
      </c>
      <c r="Y122" s="172">
        <f t="shared" si="247"/>
        <v>0.12626041209995617</v>
      </c>
      <c r="Z122" s="171">
        <f t="shared" si="248"/>
        <v>797.5026352662311</v>
      </c>
      <c r="AA122" s="170">
        <f t="shared" si="249"/>
        <v>892</v>
      </c>
      <c r="AB122" s="171">
        <f t="shared" si="250"/>
        <v>1646.6952561515698</v>
      </c>
      <c r="AC122" s="173">
        <f t="shared" si="251"/>
        <v>2.3147787725444402E-2</v>
      </c>
      <c r="AD122" s="170">
        <f t="shared" si="252"/>
        <v>21</v>
      </c>
      <c r="AE122" s="172">
        <f t="shared" si="253"/>
        <v>2.4110218140068886E-2</v>
      </c>
      <c r="AF122" s="171">
        <f t="shared" si="254"/>
        <v>38.767489214330681</v>
      </c>
      <c r="AG122" s="170">
        <f t="shared" si="255"/>
        <v>50</v>
      </c>
      <c r="AH122" s="172">
        <f t="shared" si="256"/>
        <v>5.9382422802850353E-2</v>
      </c>
      <c r="AI122" s="367">
        <f t="shared" si="257"/>
        <v>92.303545748406378</v>
      </c>
      <c r="AJ122" s="830"/>
      <c r="AK122" s="85">
        <v>54716.443063861552</v>
      </c>
      <c r="AL122" s="62">
        <v>51021.025893640523</v>
      </c>
      <c r="AM122" s="62">
        <v>50686.850200784262</v>
      </c>
      <c r="AN122" s="62">
        <v>47261.790831175269</v>
      </c>
      <c r="AO122" s="62">
        <v>44554.565578144153</v>
      </c>
      <c r="AP122" s="62">
        <v>43249.109348905768</v>
      </c>
      <c r="AQ122" s="62">
        <v>39542.971945834812</v>
      </c>
      <c r="AR122" s="62">
        <v>39668.520670922866</v>
      </c>
      <c r="AS122" s="62">
        <v>33079.224166571068</v>
      </c>
      <c r="AT122" s="62">
        <v>32867.417687599562</v>
      </c>
      <c r="AU122" s="62">
        <v>23542.23800607372</v>
      </c>
      <c r="AV122" s="62">
        <v>24517.66891454138</v>
      </c>
      <c r="AW122" s="62">
        <v>15708.362016601539</v>
      </c>
      <c r="AX122" s="62">
        <v>16998.43661455598</v>
      </c>
      <c r="AY122" s="62">
        <v>7532.2192059224326</v>
      </c>
      <c r="AZ122" s="62">
        <v>9626.9851112674496</v>
      </c>
      <c r="BA122" s="62">
        <v>2115.4261994209419</v>
      </c>
      <c r="BB122" s="62">
        <v>3888.7656821219653</v>
      </c>
      <c r="BC122" s="62">
        <v>156.69823699414383</v>
      </c>
      <c r="BD122" s="86">
        <v>956.27321743872028</v>
      </c>
      <c r="BE122" s="258">
        <v>2.0000000000000002E-5</v>
      </c>
      <c r="BF122" s="43">
        <v>2.0000000000000002E-5</v>
      </c>
      <c r="BG122" s="53">
        <v>5.0000000000000002E-5</v>
      </c>
      <c r="BH122" s="53">
        <v>4.0000000000000003E-5</v>
      </c>
      <c r="BI122" s="53">
        <v>1.2518952302791728E-4</v>
      </c>
      <c r="BJ122" s="53">
        <v>1.2406223545552731E-4</v>
      </c>
      <c r="BK122" s="53">
        <v>3.4000000000000002E-4</v>
      </c>
      <c r="BL122" s="53">
        <v>1.8000000000000001E-4</v>
      </c>
      <c r="BM122" s="53">
        <v>8.9999999999999998E-4</v>
      </c>
      <c r="BN122" s="53">
        <v>5.0000000000000001E-4</v>
      </c>
      <c r="BO122" s="53">
        <v>3.8E-3</v>
      </c>
      <c r="BP122" s="53">
        <v>2E-3</v>
      </c>
      <c r="BQ122" s="53">
        <v>1.6199999999999999E-2</v>
      </c>
      <c r="BR122" s="53">
        <v>6.1999999999999998E-3</v>
      </c>
      <c r="BS122" s="53">
        <v>6.1100000000000002E-2</v>
      </c>
      <c r="BT122" s="53">
        <v>2.6800000000000001E-2</v>
      </c>
      <c r="BU122" s="53">
        <v>0.1421</v>
      </c>
      <c r="BV122" s="53">
        <v>5.4699999999999999E-2</v>
      </c>
      <c r="BW122" s="53">
        <v>0.27589999999999998</v>
      </c>
      <c r="BX122" s="54">
        <v>0.1051</v>
      </c>
      <c r="BY122" s="64">
        <f>+Fall_Hoy!B122</f>
        <v>2</v>
      </c>
      <c r="BZ122" s="61">
        <f>+Fall_Hoy!C122</f>
        <v>1</v>
      </c>
      <c r="CA122" s="61">
        <f>+Fall_Hoy!D122</f>
        <v>1</v>
      </c>
      <c r="CB122" s="61">
        <f>+Fall_Hoy!E122</f>
        <v>1</v>
      </c>
      <c r="CC122" s="61">
        <f>+Fall_Hoy!F122</f>
        <v>2</v>
      </c>
      <c r="CD122" s="61">
        <f>+Fall_Hoy!G122</f>
        <v>3</v>
      </c>
      <c r="CE122" s="61">
        <f>+Fall_Hoy!H122</f>
        <v>8</v>
      </c>
      <c r="CF122" s="61">
        <f>+Fall_Hoy!I122</f>
        <v>8</v>
      </c>
      <c r="CG122" s="61">
        <f>+Fall_Hoy!J122</f>
        <v>33</v>
      </c>
      <c r="CH122" s="61">
        <f>+Fall_Hoy!K122</f>
        <v>19</v>
      </c>
      <c r="CI122" s="61">
        <f>+Fall_Hoy!L122</f>
        <v>52</v>
      </c>
      <c r="CJ122" s="61">
        <f>+Fall_Hoy!M122</f>
        <v>45</v>
      </c>
      <c r="CK122" s="61">
        <f>+Fall_Hoy!N122</f>
        <v>136</v>
      </c>
      <c r="CL122" s="61">
        <f>+Fall_Hoy!O122</f>
        <v>85</v>
      </c>
      <c r="CM122" s="61">
        <f>+Fall_Hoy!P122</f>
        <v>161</v>
      </c>
      <c r="CN122" s="61">
        <f>+Fall_Hoy!Q122</f>
        <v>111</v>
      </c>
      <c r="CO122" s="61">
        <f>+Fall_Hoy!R122</f>
        <v>73</v>
      </c>
      <c r="CP122" s="61">
        <f>+Fall_Hoy!S122</f>
        <v>89</v>
      </c>
      <c r="CQ122" s="61">
        <f>+Fall_Hoy!T122</f>
        <v>12</v>
      </c>
      <c r="CR122" s="66">
        <f>+Fall_Hoy!U122</f>
        <v>23</v>
      </c>
      <c r="CS122" s="75">
        <f t="shared" si="258"/>
        <v>0.34983375787129245</v>
      </c>
      <c r="CT122" s="76">
        <f t="shared" si="258"/>
        <v>0.43022722035048705</v>
      </c>
      <c r="CU122" s="76">
        <f t="shared" si="259"/>
        <v>0.53443266201292394</v>
      </c>
      <c r="CV122" s="76">
        <f t="shared" si="259"/>
        <v>0.7</v>
      </c>
      <c r="CW122" s="76">
        <f t="shared" si="276"/>
        <v>0.358566570461963</v>
      </c>
      <c r="CX122" s="76">
        <f t="shared" si="276"/>
        <v>0.55911930046063929</v>
      </c>
      <c r="CY122" s="76">
        <f t="shared" si="276"/>
        <v>0.59503397460706819</v>
      </c>
      <c r="CZ122" s="76">
        <f t="shared" si="276"/>
        <v>0.7</v>
      </c>
      <c r="DA122" s="76">
        <f t="shared" si="276"/>
        <v>0.7</v>
      </c>
      <c r="DB122" s="76">
        <f t="shared" si="276"/>
        <v>0.7</v>
      </c>
      <c r="DC122" s="76">
        <f t="shared" si="276"/>
        <v>0.58126209253280703</v>
      </c>
      <c r="DD122" s="76">
        <f t="shared" si="276"/>
        <v>0.7</v>
      </c>
      <c r="DE122" s="76">
        <f t="shared" si="276"/>
        <v>0.53443266201292394</v>
      </c>
      <c r="DF122" s="76">
        <f t="shared" si="276"/>
        <v>0.7</v>
      </c>
      <c r="DG122" s="76">
        <f t="shared" si="276"/>
        <v>0.34983375787129245</v>
      </c>
      <c r="DH122" s="76">
        <f t="shared" si="276"/>
        <v>0.43022722035048705</v>
      </c>
      <c r="DI122" s="76">
        <f t="shared" si="276"/>
        <v>0.24284597147001433</v>
      </c>
      <c r="DJ122" s="76">
        <f t="shared" si="276"/>
        <v>0.41839925718349874</v>
      </c>
      <c r="DK122" s="76">
        <f t="shared" si="276"/>
        <v>0.27756546855044889</v>
      </c>
      <c r="DL122" s="316">
        <f t="shared" si="274"/>
        <v>0.22884589547254935</v>
      </c>
      <c r="DM122" s="85">
        <f>+'Cas_-14'!B121</f>
        <v>420</v>
      </c>
      <c r="DN122" s="62">
        <f>+'Cas_-14'!C121</f>
        <v>374</v>
      </c>
      <c r="DO122" s="62">
        <f>+'Cas_-14'!D121</f>
        <v>990</v>
      </c>
      <c r="DP122" s="62">
        <f>+'Cas_-14'!E121</f>
        <v>1131</v>
      </c>
      <c r="DQ122" s="62">
        <f>+'Cas_-14'!F121</f>
        <v>3959</v>
      </c>
      <c r="DR122" s="62">
        <f>+'Cas_-14'!G121</f>
        <v>3734</v>
      </c>
      <c r="DS122" s="62">
        <f>+'Cas_-14'!H121</f>
        <v>4160</v>
      </c>
      <c r="DT122" s="62">
        <f>+'Cas_-14'!I121</f>
        <v>4021</v>
      </c>
      <c r="DU122" s="62">
        <f>+'Cas_-14'!J121</f>
        <v>3352</v>
      </c>
      <c r="DV122" s="62">
        <f>+'Cas_-14'!K121</f>
        <v>3222</v>
      </c>
      <c r="DW122" s="62">
        <f>+'Cas_-14'!L121</f>
        <v>2142</v>
      </c>
      <c r="DX122" s="62">
        <f>+'Cas_-14'!M121</f>
        <v>2261</v>
      </c>
      <c r="DY122" s="62">
        <f>+'Cas_-14'!N121</f>
        <v>1238</v>
      </c>
      <c r="DZ122" s="62">
        <f>+'Cas_-14'!O121</f>
        <v>1114</v>
      </c>
      <c r="EA122" s="62">
        <f>+'Cas_-14'!P121</f>
        <v>543</v>
      </c>
      <c r="EB122" s="62">
        <f>+'Cas_-14'!Q121</f>
        <v>479</v>
      </c>
      <c r="EC122" s="62">
        <f>+'Cas_-14'!R121</f>
        <v>147</v>
      </c>
      <c r="ED122" s="62">
        <f>+'Cas_-14'!S121</f>
        <v>191</v>
      </c>
      <c r="EE122" s="62">
        <f>+'Cas_-14'!T121</f>
        <v>14</v>
      </c>
      <c r="EF122" s="86">
        <f>+'Cas_-14'!U121</f>
        <v>50</v>
      </c>
      <c r="EG122" s="201">
        <f t="shared" si="271"/>
        <v>7.6759375515291208E-3</v>
      </c>
      <c r="EH122" s="90">
        <f t="shared" si="271"/>
        <v>7.3303112481440114E-3</v>
      </c>
      <c r="EI122" s="90">
        <f t="shared" si="271"/>
        <v>1.9531693054082932E-2</v>
      </c>
      <c r="EJ122" s="90">
        <f t="shared" si="271"/>
        <v>2.3930536276969831E-2</v>
      </c>
      <c r="EK122" s="90">
        <f t="shared" si="271"/>
        <v>8.8857335912215743E-2</v>
      </c>
      <c r="EL122" s="90">
        <f t="shared" si="271"/>
        <v>8.6337038061905721E-2</v>
      </c>
      <c r="EM122" s="90">
        <f t="shared" si="271"/>
        <v>0.10520200671052966</v>
      </c>
      <c r="EN122" s="90">
        <f t="shared" si="271"/>
        <v>0.10136501013881781</v>
      </c>
      <c r="EO122" s="90">
        <f t="shared" si="269"/>
        <v>0.1013324854029508</v>
      </c>
      <c r="EP122" s="90">
        <f t="shared" si="269"/>
        <v>9.8030214318164027E-2</v>
      </c>
      <c r="EQ122" s="90">
        <f t="shared" si="269"/>
        <v>9.0985402468846857E-2</v>
      </c>
      <c r="ER122" s="90">
        <f t="shared" si="269"/>
        <v>9.2219207620468577E-2</v>
      </c>
      <c r="ES122" s="90">
        <f t="shared" si="269"/>
        <v>7.8811527178429389E-2</v>
      </c>
      <c r="ET122" s="90">
        <f t="shared" si="269"/>
        <v>6.5535438655933073E-2</v>
      </c>
      <c r="EU122" s="90">
        <f t="shared" si="269"/>
        <v>7.2090307670951745E-2</v>
      </c>
      <c r="EV122" s="90">
        <f t="shared" si="269"/>
        <v>4.9755971829579033E-2</v>
      </c>
      <c r="EW122" s="90">
        <f t="shared" si="269"/>
        <v>6.9489543071858756E-2</v>
      </c>
      <c r="EX122" s="90">
        <f t="shared" si="269"/>
        <v>4.911584178961842E-2</v>
      </c>
      <c r="EY122" s="90">
        <f t="shared" si="269"/>
        <v>8.9343698235246974E-2</v>
      </c>
      <c r="EZ122" s="99">
        <f t="shared" si="269"/>
        <v>5.2286312204706385E-2</v>
      </c>
      <c r="FA122" s="119">
        <f t="shared" si="268"/>
        <v>4.8527155615435857</v>
      </c>
      <c r="FB122" s="120">
        <f t="shared" si="268"/>
        <v>8.6467453961923155</v>
      </c>
      <c r="FC122" s="120">
        <f t="shared" si="219"/>
        <v>6.7811484074273523</v>
      </c>
      <c r="FD122" s="120">
        <f t="shared" si="219"/>
        <v>10.681243833203936</v>
      </c>
      <c r="FE122" s="120">
        <f t="shared" si="270"/>
        <v>4.0353063343717546</v>
      </c>
      <c r="FF122" s="120">
        <f t="shared" si="270"/>
        <v>6.4760074356469977</v>
      </c>
      <c r="FG122" s="120">
        <f t="shared" si="270"/>
        <v>5.6561085972850673</v>
      </c>
      <c r="FH122" s="120">
        <f t="shared" si="270"/>
        <v>6.9057360033936837</v>
      </c>
      <c r="FI122" s="120">
        <f t="shared" si="270"/>
        <v>6.9079525407517144</v>
      </c>
      <c r="FJ122" s="120">
        <f t="shared" si="270"/>
        <v>7.1406556118310647</v>
      </c>
      <c r="FK122" s="120">
        <f t="shared" ref="FE122:FR140" si="283">+DC122/EQ122</f>
        <v>6.3885203204088645</v>
      </c>
      <c r="FL122" s="120">
        <f t="shared" si="283"/>
        <v>7.5906095710654427</v>
      </c>
      <c r="FM122" s="120">
        <f t="shared" si="283"/>
        <v>6.7811484074273523</v>
      </c>
      <c r="FN122" s="120">
        <f t="shared" si="283"/>
        <v>10.681243833203936</v>
      </c>
      <c r="FO122" s="120">
        <f t="shared" si="283"/>
        <v>4.8527155615435857</v>
      </c>
      <c r="FP122" s="120">
        <f t="shared" si="283"/>
        <v>8.6467453961923155</v>
      </c>
      <c r="FQ122" s="120">
        <f t="shared" si="283"/>
        <v>3.4947124521870672</v>
      </c>
      <c r="FR122" s="120">
        <f t="shared" si="283"/>
        <v>8.5186213233534662</v>
      </c>
      <c r="FS122" s="120">
        <f t="shared" si="234"/>
        <v>3.1067156837363439</v>
      </c>
      <c r="FT122" s="321">
        <f t="shared" si="234"/>
        <v>4.3767840152235964</v>
      </c>
      <c r="FU122" s="85">
        <f>+Cas_Hoy!B121</f>
        <v>441</v>
      </c>
      <c r="FV122" s="62">
        <f>+Cas_Hoy!C121</f>
        <v>390</v>
      </c>
      <c r="FW122" s="62">
        <f>+Cas_Hoy!D121</f>
        <v>1116</v>
      </c>
      <c r="FX122" s="62">
        <f>+Cas_Hoy!E121</f>
        <v>1276</v>
      </c>
      <c r="FY122" s="62">
        <f>+Cas_Hoy!F121</f>
        <v>4443</v>
      </c>
      <c r="FZ122" s="62">
        <f>+Cas_Hoy!G121</f>
        <v>4232</v>
      </c>
      <c r="GA122" s="62">
        <f>+Cas_Hoy!H121</f>
        <v>4740</v>
      </c>
      <c r="GB122" s="62">
        <f>+Cas_Hoy!I121</f>
        <v>4509</v>
      </c>
      <c r="GC122" s="62">
        <f>+Cas_Hoy!J121</f>
        <v>3812</v>
      </c>
      <c r="GD122" s="62">
        <f>+Cas_Hoy!K121</f>
        <v>3629</v>
      </c>
      <c r="GE122" s="62">
        <f>+Cas_Hoy!L121</f>
        <v>2435</v>
      </c>
      <c r="GF122" s="62">
        <f>+Cas_Hoy!M121</f>
        <v>2535</v>
      </c>
      <c r="GG122" s="62">
        <f>+Cas_Hoy!N121</f>
        <v>1391</v>
      </c>
      <c r="GH122" s="62">
        <f>+Cas_Hoy!O121</f>
        <v>1268</v>
      </c>
      <c r="GI122" s="62">
        <f>+Cas_Hoy!P121</f>
        <v>582</v>
      </c>
      <c r="GJ122" s="62">
        <f>+Cas_Hoy!Q121</f>
        <v>536</v>
      </c>
      <c r="GK122" s="62">
        <f>+Cas_Hoy!R121</f>
        <v>160</v>
      </c>
      <c r="GL122" s="62">
        <f>+Cas_Hoy!S121</f>
        <v>212</v>
      </c>
      <c r="GM122" s="62">
        <f>+Cas_Hoy!T121</f>
        <v>14</v>
      </c>
      <c r="GN122" s="590">
        <f>+Cas_Hoy!U121</f>
        <v>51</v>
      </c>
      <c r="GO122" s="543">
        <f t="shared" si="220"/>
        <v>0.37495993937586042</v>
      </c>
      <c r="GP122" s="112">
        <f t="shared" si="220"/>
        <v>0.48142336139428193</v>
      </c>
      <c r="GQ122" s="112">
        <f t="shared" si="221"/>
        <v>0.60048128663972311</v>
      </c>
      <c r="GR122" s="112">
        <f t="shared" si="221"/>
        <v>0.7</v>
      </c>
      <c r="GS122" s="323">
        <f t="shared" si="273"/>
        <v>0.4024024431832538</v>
      </c>
      <c r="GT122" s="323">
        <f t="shared" si="273"/>
        <v>0.63368850550332767</v>
      </c>
      <c r="GU122" s="323">
        <f t="shared" si="273"/>
        <v>0.67799544222055363</v>
      </c>
      <c r="GV122" s="323">
        <f t="shared" si="272"/>
        <v>0.7</v>
      </c>
      <c r="GW122" s="323">
        <f t="shared" si="272"/>
        <v>0.7</v>
      </c>
      <c r="GX122" s="323">
        <f t="shared" si="272"/>
        <v>0.7</v>
      </c>
      <c r="GY122" s="323">
        <f t="shared" si="272"/>
        <v>0.66077179986806023</v>
      </c>
      <c r="GZ122" s="323">
        <f t="shared" si="272"/>
        <v>0.7</v>
      </c>
      <c r="HA122" s="323">
        <f t="shared" si="272"/>
        <v>0.60048128663972311</v>
      </c>
      <c r="HB122" s="323">
        <f t="shared" si="225"/>
        <v>0.7</v>
      </c>
      <c r="HC122" s="323">
        <f t="shared" si="225"/>
        <v>0.37495993937586042</v>
      </c>
      <c r="HD122" s="323">
        <f t="shared" si="225"/>
        <v>0.48142336139428193</v>
      </c>
      <c r="HE122" s="323">
        <f t="shared" si="225"/>
        <v>0.26432214581770264</v>
      </c>
      <c r="HF122" s="323">
        <f t="shared" si="275"/>
        <v>0.46440126975341223</v>
      </c>
      <c r="HG122" s="323">
        <f t="shared" si="275"/>
        <v>0.27756546855044889</v>
      </c>
      <c r="HH122" s="327">
        <f t="shared" si="275"/>
        <v>0.23342281338200033</v>
      </c>
      <c r="HI122" s="241">
        <f>+CyF_Tot!B121</f>
        <v>0</v>
      </c>
      <c r="HJ122" s="149">
        <f>+CyF_Tot!C121</f>
        <v>34215</v>
      </c>
      <c r="HK122" s="149">
        <f>+CyF_Tot!D121</f>
        <v>36697</v>
      </c>
      <c r="HL122" s="149">
        <f>+CyF_Tot!E121</f>
        <v>38535</v>
      </c>
      <c r="HM122" s="149">
        <f>+CyF_Tot!F121</f>
        <v>0</v>
      </c>
      <c r="HN122" s="149">
        <f>+CyF_Tot!G121</f>
        <v>842</v>
      </c>
      <c r="HO122" s="149">
        <f>+CyF_Tot!H121</f>
        <v>871</v>
      </c>
      <c r="HP122" s="557">
        <f>+CyF_Tot!I121</f>
        <v>892</v>
      </c>
      <c r="HQ122" s="93">
        <f t="shared" si="282"/>
        <v>0.10101043411070436</v>
      </c>
      <c r="HR122" s="90">
        <f t="shared" si="282"/>
        <v>9.4188431954085494E-2</v>
      </c>
      <c r="HS122" s="90">
        <f t="shared" si="282"/>
        <v>9.3571519927014221E-2</v>
      </c>
      <c r="HT122" s="90">
        <f t="shared" si="282"/>
        <v>8.7248617442739998E-2</v>
      </c>
      <c r="HU122" s="90">
        <f t="shared" si="282"/>
        <v>8.2250887642852016E-2</v>
      </c>
      <c r="HV122" s="90">
        <f t="shared" si="282"/>
        <v>7.9840922867291067E-2</v>
      </c>
      <c r="HW122" s="90">
        <f t="shared" si="282"/>
        <v>7.2999130400606266E-2</v>
      </c>
      <c r="HX122" s="90">
        <f t="shared" si="282"/>
        <v>7.3230902250402657E-2</v>
      </c>
      <c r="HY122" s="90">
        <f t="shared" si="282"/>
        <v>6.1066593623617646E-2</v>
      </c>
      <c r="HZ122" s="90">
        <f t="shared" si="282"/>
        <v>6.0675583843186547E-2</v>
      </c>
      <c r="IA122" s="90">
        <f t="shared" si="282"/>
        <v>4.3460640856269939E-2</v>
      </c>
      <c r="IB122" s="90">
        <f t="shared" si="282"/>
        <v>4.5261355485953024E-2</v>
      </c>
      <c r="IC122" s="90">
        <f t="shared" si="282"/>
        <v>2.8998750240638183E-2</v>
      </c>
      <c r="ID122" s="90">
        <f t="shared" si="282"/>
        <v>3.1380319434061076E-2</v>
      </c>
      <c r="IE122" s="90">
        <f t="shared" si="260"/>
        <v>1.3905010801217728E-2</v>
      </c>
      <c r="IF122" s="90">
        <f t="shared" si="260"/>
        <v>1.7772097212742043E-2</v>
      </c>
      <c r="IG122" s="90">
        <f t="shared" si="260"/>
        <v>3.9052267795125668E-3</v>
      </c>
      <c r="IH122" s="90">
        <f t="shared" si="260"/>
        <v>7.1789372208915514E-3</v>
      </c>
      <c r="II122" s="90">
        <f t="shared" si="260"/>
        <v>2.8927605774167162E-4</v>
      </c>
      <c r="IJ122" s="673">
        <f t="shared" si="260"/>
        <v>1.7653481734766136E-3</v>
      </c>
      <c r="IK122" s="686"/>
      <c r="IL122" s="687"/>
      <c r="IM122" s="687"/>
      <c r="IN122" s="687"/>
      <c r="IO122" s="687"/>
      <c r="IP122" s="687"/>
      <c r="IQ122" s="687"/>
      <c r="IR122" s="687"/>
      <c r="IS122" s="687"/>
      <c r="IT122" s="687"/>
      <c r="IU122" s="687"/>
      <c r="IV122" s="687"/>
      <c r="IW122" s="687"/>
      <c r="IX122" s="687"/>
      <c r="IY122" s="687"/>
      <c r="IZ122" s="687"/>
      <c r="JA122" s="687"/>
      <c r="JB122" s="687"/>
      <c r="JC122" s="687"/>
      <c r="JD122" s="688"/>
      <c r="JF122" s="624">
        <f t="shared" si="281"/>
        <v>36.552083578710103</v>
      </c>
      <c r="JG122" s="625">
        <f t="shared" si="281"/>
        <v>19.599762695572224</v>
      </c>
      <c r="JH122" s="625">
        <f t="shared" si="281"/>
        <v>19.728982882912053</v>
      </c>
      <c r="JI122" s="625">
        <f t="shared" si="281"/>
        <v>21.158741182113026</v>
      </c>
      <c r="JJ122" s="625">
        <f t="shared" si="281"/>
        <v>44.888777929889237</v>
      </c>
      <c r="JK122" s="625">
        <f t="shared" si="281"/>
        <v>69.365590301477553</v>
      </c>
      <c r="JL122" s="625">
        <f t="shared" si="281"/>
        <v>202.31155136640319</v>
      </c>
      <c r="JM122" s="625">
        <f t="shared" si="281"/>
        <v>201.67124623490238</v>
      </c>
      <c r="JN122" s="625">
        <f t="shared" si="281"/>
        <v>997.60501739181871</v>
      </c>
      <c r="JO122" s="625">
        <f t="shared" si="281"/>
        <v>578.08009684826709</v>
      </c>
      <c r="JP122" s="625">
        <f t="shared" si="281"/>
        <v>2208.7959516246669</v>
      </c>
      <c r="JQ122" s="625">
        <f t="shared" si="281"/>
        <v>1835.4110318094145</v>
      </c>
      <c r="JR122" s="625">
        <f t="shared" si="281"/>
        <v>8657.8091246093663</v>
      </c>
      <c r="JS122" s="625">
        <f t="shared" si="281"/>
        <v>5000.4598615388786</v>
      </c>
      <c r="JT122" s="625">
        <f t="shared" si="281"/>
        <v>21374.84260593597</v>
      </c>
      <c r="JU122" s="625">
        <f t="shared" si="228"/>
        <v>11530.089505393054</v>
      </c>
      <c r="JV122" s="625">
        <f t="shared" si="228"/>
        <v>34508.412545889041</v>
      </c>
      <c r="JW122" s="625">
        <f t="shared" si="228"/>
        <v>22886.439367937379</v>
      </c>
      <c r="JX122" s="625">
        <f t="shared" si="228"/>
        <v>76580.312773068828</v>
      </c>
      <c r="JY122" s="626">
        <f t="shared" si="277"/>
        <v>24051.703614164937</v>
      </c>
      <c r="JZ122" s="642">
        <f t="shared" si="278"/>
        <v>33.342700666603989</v>
      </c>
      <c r="KA122" s="625">
        <f t="shared" si="278"/>
        <v>35.327718195508666</v>
      </c>
      <c r="KB122" s="625">
        <f t="shared" si="279"/>
        <v>967.09350866058378</v>
      </c>
      <c r="KC122" s="625">
        <f t="shared" si="279"/>
        <v>741.85805167885633</v>
      </c>
      <c r="KD122" s="625">
        <f t="shared" si="280"/>
        <v>14972.93172690824</v>
      </c>
      <c r="KE122" s="645">
        <f t="shared" si="280"/>
        <v>9786.9555729211934</v>
      </c>
      <c r="KF122" s="624">
        <f t="shared" si="262"/>
        <v>34.306519533314692</v>
      </c>
      <c r="KG122" s="625">
        <f t="shared" si="263"/>
        <v>853.95752286733205</v>
      </c>
      <c r="KH122" s="626">
        <f t="shared" si="264"/>
        <v>12108.839241350266</v>
      </c>
    </row>
    <row r="123" spans="1:294" s="649" customFormat="1" ht="14.4">
      <c r="A123" s="510" t="s">
        <v>133</v>
      </c>
      <c r="B123" s="538">
        <v>18206</v>
      </c>
      <c r="C123" s="526">
        <f t="shared" si="265"/>
        <v>1284</v>
      </c>
      <c r="D123" s="517">
        <f t="shared" si="266"/>
        <v>24</v>
      </c>
      <c r="E123" s="495">
        <f t="shared" si="217"/>
        <v>7.2131834127472398E-3</v>
      </c>
      <c r="F123" s="208">
        <f t="shared" si="236"/>
        <v>6.3275843128638903E-2</v>
      </c>
      <c r="G123" s="30">
        <f t="shared" si="162"/>
        <v>2.888230083892831</v>
      </c>
      <c r="H123" s="29">
        <f t="shared" si="237"/>
        <v>0.18275519370781834</v>
      </c>
      <c r="I123" s="33">
        <f t="shared" si="238"/>
        <v>0.20369589298683921</v>
      </c>
      <c r="J123" s="353">
        <f t="shared" si="239"/>
        <v>0.22624915072963617</v>
      </c>
      <c r="K123" s="581">
        <f t="shared" si="267"/>
        <v>5.8265267630636377E-3</v>
      </c>
      <c r="L123" s="354">
        <f t="shared" si="218"/>
        <v>3.5756007275900661</v>
      </c>
      <c r="M123" s="355">
        <f t="shared" si="240"/>
        <v>0.25217353258407366</v>
      </c>
      <c r="N123" s="826"/>
      <c r="O123" s="364" t="s">
        <v>226</v>
      </c>
      <c r="P123" s="20" t="s">
        <v>227</v>
      </c>
      <c r="Q123" s="20"/>
      <c r="R123" s="20"/>
      <c r="S123" s="166">
        <f t="shared" si="241"/>
        <v>1284</v>
      </c>
      <c r="T123" s="167">
        <f t="shared" si="242"/>
        <v>7052.6200153795453</v>
      </c>
      <c r="U123" s="166">
        <f t="shared" si="243"/>
        <v>57</v>
      </c>
      <c r="V123" s="168">
        <f t="shared" si="244"/>
        <v>4.6454767726161368E-2</v>
      </c>
      <c r="W123" s="167">
        <f t="shared" si="245"/>
        <v>313.08359881357796</v>
      </c>
      <c r="X123" s="166">
        <f t="shared" si="246"/>
        <v>132</v>
      </c>
      <c r="Y123" s="168">
        <f t="shared" si="247"/>
        <v>0.11458333333333333</v>
      </c>
      <c r="Z123" s="167">
        <f t="shared" si="248"/>
        <v>725.03570251565418</v>
      </c>
      <c r="AA123" s="166">
        <f t="shared" si="249"/>
        <v>24</v>
      </c>
      <c r="AB123" s="167">
        <f t="shared" si="250"/>
        <v>1318.246731846644</v>
      </c>
      <c r="AC123" s="169">
        <f t="shared" si="251"/>
        <v>1.8691588785046728E-2</v>
      </c>
      <c r="AD123" s="166">
        <f t="shared" si="252"/>
        <v>0</v>
      </c>
      <c r="AE123" s="168">
        <f t="shared" si="253"/>
        <v>0</v>
      </c>
      <c r="AF123" s="167">
        <f t="shared" si="254"/>
        <v>0</v>
      </c>
      <c r="AG123" s="166">
        <f t="shared" si="255"/>
        <v>0</v>
      </c>
      <c r="AH123" s="168">
        <f t="shared" si="256"/>
        <v>0</v>
      </c>
      <c r="AI123" s="365">
        <f t="shared" si="257"/>
        <v>0</v>
      </c>
      <c r="AJ123" s="830"/>
      <c r="AK123" s="85">
        <v>1645.4634677681843</v>
      </c>
      <c r="AL123" s="62">
        <v>1510.8077620842753</v>
      </c>
      <c r="AM123" s="62">
        <v>1508.8184235599715</v>
      </c>
      <c r="AN123" s="62">
        <v>1399.2768325571424</v>
      </c>
      <c r="AO123" s="62">
        <v>1289.2382688967814</v>
      </c>
      <c r="AP123" s="62">
        <v>1223.4767147098948</v>
      </c>
      <c r="AQ123" s="62">
        <v>1150.3338684720059</v>
      </c>
      <c r="AR123" s="62">
        <v>1121.3735209361535</v>
      </c>
      <c r="AS123" s="62">
        <v>1160.9459390714364</v>
      </c>
      <c r="AT123" s="62">
        <v>1164.0825910684964</v>
      </c>
      <c r="AU123" s="62">
        <v>903.62387787628336</v>
      </c>
      <c r="AV123" s="62">
        <v>886.76215615097487</v>
      </c>
      <c r="AW123" s="62">
        <v>761.14668150515638</v>
      </c>
      <c r="AX123" s="62">
        <v>796.78125131706292</v>
      </c>
      <c r="AY123" s="62">
        <v>459.11618793027827</v>
      </c>
      <c r="AZ123" s="62">
        <v>578.03577804760494</v>
      </c>
      <c r="BA123" s="62">
        <v>204.25597824099779</v>
      </c>
      <c r="BB123" s="62">
        <v>328.36549056086199</v>
      </c>
      <c r="BC123" s="62">
        <v>21.057317344432761</v>
      </c>
      <c r="BD123" s="86">
        <v>93.037929071296531</v>
      </c>
      <c r="BE123" s="258">
        <v>2.0000000000000002E-5</v>
      </c>
      <c r="BF123" s="43">
        <v>2.0000000000000002E-5</v>
      </c>
      <c r="BG123" s="53">
        <v>5.0000000000000002E-5</v>
      </c>
      <c r="BH123" s="53">
        <v>4.0000000000000003E-5</v>
      </c>
      <c r="BI123" s="53">
        <v>1.2518952302791728E-4</v>
      </c>
      <c r="BJ123" s="53">
        <v>1.2406223545552731E-4</v>
      </c>
      <c r="BK123" s="53">
        <v>3.4000000000000002E-4</v>
      </c>
      <c r="BL123" s="53">
        <v>1.8000000000000001E-4</v>
      </c>
      <c r="BM123" s="53">
        <v>8.9999999999999998E-4</v>
      </c>
      <c r="BN123" s="53">
        <v>5.0000000000000001E-4</v>
      </c>
      <c r="BO123" s="53">
        <v>3.8E-3</v>
      </c>
      <c r="BP123" s="53">
        <v>2E-3</v>
      </c>
      <c r="BQ123" s="53">
        <v>1.6199999999999999E-2</v>
      </c>
      <c r="BR123" s="53">
        <v>6.1999999999999998E-3</v>
      </c>
      <c r="BS123" s="53">
        <v>6.1100000000000002E-2</v>
      </c>
      <c r="BT123" s="53">
        <v>2.6800000000000001E-2</v>
      </c>
      <c r="BU123" s="53">
        <v>0.1421</v>
      </c>
      <c r="BV123" s="53">
        <v>5.4699999999999999E-2</v>
      </c>
      <c r="BW123" s="53">
        <v>0.27589999999999998</v>
      </c>
      <c r="BX123" s="54">
        <v>0.1051</v>
      </c>
      <c r="BY123" s="64">
        <f>+Fall_Hoy!B123</f>
        <v>0</v>
      </c>
      <c r="BZ123" s="61">
        <f>+Fall_Hoy!C123</f>
        <v>0</v>
      </c>
      <c r="CA123" s="61">
        <f>+Fall_Hoy!D123</f>
        <v>0</v>
      </c>
      <c r="CB123" s="61">
        <f>+Fall_Hoy!E123</f>
        <v>0</v>
      </c>
      <c r="CC123" s="61">
        <f>+Fall_Hoy!F123</f>
        <v>0</v>
      </c>
      <c r="CD123" s="61">
        <f>+Fall_Hoy!G123</f>
        <v>0</v>
      </c>
      <c r="CE123" s="61">
        <f>+Fall_Hoy!H123</f>
        <v>0</v>
      </c>
      <c r="CF123" s="61">
        <f>+Fall_Hoy!I123</f>
        <v>0</v>
      </c>
      <c r="CG123" s="61">
        <f>+Fall_Hoy!J123</f>
        <v>0</v>
      </c>
      <c r="CH123" s="61">
        <f>+Fall_Hoy!K123</f>
        <v>1</v>
      </c>
      <c r="CI123" s="61">
        <f>+Fall_Hoy!L123</f>
        <v>1</v>
      </c>
      <c r="CJ123" s="61">
        <f>+Fall_Hoy!M123</f>
        <v>1</v>
      </c>
      <c r="CK123" s="61">
        <f>+Fall_Hoy!N123</f>
        <v>5</v>
      </c>
      <c r="CL123" s="61">
        <f>+Fall_Hoy!O123</f>
        <v>1</v>
      </c>
      <c r="CM123" s="61">
        <f>+Fall_Hoy!P123</f>
        <v>5</v>
      </c>
      <c r="CN123" s="61">
        <f>+Fall_Hoy!Q123</f>
        <v>0</v>
      </c>
      <c r="CO123" s="61">
        <f>+Fall_Hoy!R123</f>
        <v>1</v>
      </c>
      <c r="CP123" s="61">
        <f>+Fall_Hoy!S123</f>
        <v>4</v>
      </c>
      <c r="CQ123" s="61">
        <f>+Fall_Hoy!T123</f>
        <v>0</v>
      </c>
      <c r="CR123" s="66">
        <f>+Fall_Hoy!U123</f>
        <v>4</v>
      </c>
      <c r="CS123" s="75">
        <f t="shared" si="258"/>
        <v>0.17824041649538186</v>
      </c>
      <c r="CT123" s="76">
        <f t="shared" si="258"/>
        <v>4.1519921277301017E-2</v>
      </c>
      <c r="CU123" s="76">
        <f t="shared" si="259"/>
        <v>0.40549605326834903</v>
      </c>
      <c r="CV123" s="76">
        <f t="shared" si="259"/>
        <v>0.20242735671055964</v>
      </c>
      <c r="CW123" s="76">
        <f t="shared" si="276"/>
        <v>8.5321699373792623E-2</v>
      </c>
      <c r="CX123" s="76">
        <f t="shared" si="276"/>
        <v>0.11606269109393748</v>
      </c>
      <c r="CY123" s="76">
        <f t="shared" si="276"/>
        <v>9.5624412194447117E-2</v>
      </c>
      <c r="CZ123" s="76">
        <f t="shared" si="276"/>
        <v>0.1212798389304426</v>
      </c>
      <c r="DA123" s="76">
        <f t="shared" si="276"/>
        <v>8.4413922045658465E-2</v>
      </c>
      <c r="DB123" s="76">
        <f t="shared" si="276"/>
        <v>0.7</v>
      </c>
      <c r="DC123" s="76">
        <f t="shared" si="276"/>
        <v>0.29122503419821261</v>
      </c>
      <c r="DD123" s="76">
        <f t="shared" si="276"/>
        <v>0.56384905076494152</v>
      </c>
      <c r="DE123" s="76">
        <f t="shared" si="276"/>
        <v>0.40549605326834903</v>
      </c>
      <c r="DF123" s="76">
        <f t="shared" si="276"/>
        <v>0.20242735671055964</v>
      </c>
      <c r="DG123" s="76">
        <f t="shared" si="276"/>
        <v>0.17824041649538186</v>
      </c>
      <c r="DH123" s="76">
        <f t="shared" si="276"/>
        <v>4.1519921277301017E-2</v>
      </c>
      <c r="DI123" s="76">
        <f t="shared" si="276"/>
        <v>3.4453325372873989E-2</v>
      </c>
      <c r="DJ123" s="76">
        <f t="shared" si="276"/>
        <v>0.22269740486759299</v>
      </c>
      <c r="DK123" s="76">
        <f t="shared" si="276"/>
        <v>0</v>
      </c>
      <c r="DL123" s="316">
        <f t="shared" si="274"/>
        <v>0.40906963231696269</v>
      </c>
      <c r="DM123" s="85">
        <f>+'Cas_-14'!B122</f>
        <v>7</v>
      </c>
      <c r="DN123" s="62">
        <f>+'Cas_-14'!C122</f>
        <v>4</v>
      </c>
      <c r="DO123" s="62">
        <f>+'Cas_-14'!D122</f>
        <v>21</v>
      </c>
      <c r="DP123" s="62">
        <f>+'Cas_-14'!E122</f>
        <v>40</v>
      </c>
      <c r="DQ123" s="62">
        <f>+'Cas_-14'!F122</f>
        <v>110</v>
      </c>
      <c r="DR123" s="62">
        <f>+'Cas_-14'!G122</f>
        <v>142</v>
      </c>
      <c r="DS123" s="62">
        <f>+'Cas_-14'!H122</f>
        <v>110</v>
      </c>
      <c r="DT123" s="62">
        <f>+'Cas_-14'!I122</f>
        <v>136</v>
      </c>
      <c r="DU123" s="62">
        <f>+'Cas_-14'!J122</f>
        <v>98</v>
      </c>
      <c r="DV123" s="62">
        <f>+'Cas_-14'!K122</f>
        <v>114</v>
      </c>
      <c r="DW123" s="62">
        <f>+'Cas_-14'!L122</f>
        <v>80</v>
      </c>
      <c r="DX123" s="62">
        <f>+'Cas_-14'!M122</f>
        <v>91</v>
      </c>
      <c r="DY123" s="62">
        <f>+'Cas_-14'!N122</f>
        <v>63</v>
      </c>
      <c r="DZ123" s="62">
        <f>+'Cas_-14'!O122</f>
        <v>46</v>
      </c>
      <c r="EA123" s="62">
        <f>+'Cas_-14'!P122</f>
        <v>30</v>
      </c>
      <c r="EB123" s="62">
        <f>+'Cas_-14'!Q122</f>
        <v>24</v>
      </c>
      <c r="EC123" s="62">
        <f>+'Cas_-14'!R122</f>
        <v>9</v>
      </c>
      <c r="ED123" s="62">
        <f>+'Cas_-14'!S122</f>
        <v>13</v>
      </c>
      <c r="EE123" s="62">
        <f>+'Cas_-14'!T122</f>
        <v>0</v>
      </c>
      <c r="EF123" s="86">
        <f>+'Cas_-14'!U122</f>
        <v>6</v>
      </c>
      <c r="EG123" s="201">
        <f t="shared" si="271"/>
        <v>4.2541205788630566E-3</v>
      </c>
      <c r="EH123" s="91">
        <f t="shared" si="271"/>
        <v>2.6475903158464666E-3</v>
      </c>
      <c r="EI123" s="91">
        <f t="shared" si="271"/>
        <v>1.3918175754012661E-2</v>
      </c>
      <c r="EJ123" s="91">
        <f t="shared" si="271"/>
        <v>2.8586194718096654E-2</v>
      </c>
      <c r="EK123" s="91">
        <f t="shared" si="271"/>
        <v>8.5321699373792623E-2</v>
      </c>
      <c r="EL123" s="91">
        <f t="shared" si="271"/>
        <v>0.11606269109393748</v>
      </c>
      <c r="EM123" s="91">
        <f t="shared" si="271"/>
        <v>9.5624412194447117E-2</v>
      </c>
      <c r="EN123" s="91">
        <f t="shared" si="271"/>
        <v>0.1212798389304426</v>
      </c>
      <c r="EO123" s="91">
        <f t="shared" si="269"/>
        <v>8.4413922045658465E-2</v>
      </c>
      <c r="EP123" s="91">
        <f t="shared" si="269"/>
        <v>9.7931195668308102E-2</v>
      </c>
      <c r="EQ123" s="91">
        <f t="shared" si="269"/>
        <v>8.8532410396256631E-2</v>
      </c>
      <c r="ER123" s="91">
        <f t="shared" si="269"/>
        <v>0.10262052723921936</v>
      </c>
      <c r="ES123" s="91">
        <f t="shared" si="269"/>
        <v>8.2769854393135403E-2</v>
      </c>
      <c r="ET123" s="91">
        <f t="shared" si="269"/>
        <v>5.7732282133851606E-2</v>
      </c>
      <c r="EU123" s="91">
        <f t="shared" si="269"/>
        <v>6.534293668720699E-2</v>
      </c>
      <c r="EV123" s="91">
        <f t="shared" si="269"/>
        <v>4.1519921277301017E-2</v>
      </c>
      <c r="EW123" s="91">
        <f t="shared" si="269"/>
        <v>4.4062357819368542E-2</v>
      </c>
      <c r="EX123" s="91">
        <f t="shared" si="269"/>
        <v>3.9590031150336338E-2</v>
      </c>
      <c r="EY123" s="91">
        <f t="shared" si="269"/>
        <v>0</v>
      </c>
      <c r="EZ123" s="100">
        <f t="shared" si="269"/>
        <v>6.4489827534769173E-2</v>
      </c>
      <c r="FA123" s="119">
        <f t="shared" si="268"/>
        <v>2.7277686852154939</v>
      </c>
      <c r="FB123" s="120">
        <f t="shared" si="268"/>
        <v>1</v>
      </c>
      <c r="FC123" s="120">
        <f t="shared" si="219"/>
        <v>4.8990789731530473</v>
      </c>
      <c r="FD123" s="120">
        <f t="shared" si="219"/>
        <v>3.5063113604488079</v>
      </c>
      <c r="FE123" s="120">
        <f t="shared" si="283"/>
        <v>1</v>
      </c>
      <c r="FF123" s="120">
        <f t="shared" si="283"/>
        <v>1</v>
      </c>
      <c r="FG123" s="120">
        <f t="shared" si="283"/>
        <v>1</v>
      </c>
      <c r="FH123" s="120">
        <f t="shared" si="283"/>
        <v>1</v>
      </c>
      <c r="FI123" s="120">
        <f t="shared" si="283"/>
        <v>1</v>
      </c>
      <c r="FJ123" s="120">
        <f t="shared" si="283"/>
        <v>7.1478755591925207</v>
      </c>
      <c r="FK123" s="120">
        <f t="shared" si="283"/>
        <v>3.2894736842105265</v>
      </c>
      <c r="FL123" s="120">
        <f t="shared" si="283"/>
        <v>5.4945054945054945</v>
      </c>
      <c r="FM123" s="120">
        <f t="shared" si="283"/>
        <v>4.8990789731530473</v>
      </c>
      <c r="FN123" s="120">
        <f t="shared" si="283"/>
        <v>3.5063113604488079</v>
      </c>
      <c r="FO123" s="120">
        <f t="shared" si="283"/>
        <v>2.7277686852154939</v>
      </c>
      <c r="FP123" s="120">
        <f t="shared" si="283"/>
        <v>1</v>
      </c>
      <c r="FQ123" s="120">
        <f t="shared" si="283"/>
        <v>0.78192196418797411</v>
      </c>
      <c r="FR123" s="120">
        <f t="shared" si="283"/>
        <v>5.6250878919983132</v>
      </c>
      <c r="FS123" s="120" t="e">
        <f t="shared" si="234"/>
        <v>#DIV/0!</v>
      </c>
      <c r="FT123" s="321">
        <f t="shared" si="234"/>
        <v>6.3431652394544873</v>
      </c>
      <c r="FU123" s="85">
        <f>+Cas_Hoy!B122</f>
        <v>9</v>
      </c>
      <c r="FV123" s="62">
        <f>+Cas_Hoy!C122</f>
        <v>5</v>
      </c>
      <c r="FW123" s="62">
        <f>+Cas_Hoy!D122</f>
        <v>27</v>
      </c>
      <c r="FX123" s="62">
        <f>+Cas_Hoy!E122</f>
        <v>45</v>
      </c>
      <c r="FY123" s="62">
        <f>+Cas_Hoy!F122</f>
        <v>120</v>
      </c>
      <c r="FZ123" s="62">
        <f>+Cas_Hoy!G122</f>
        <v>155</v>
      </c>
      <c r="GA123" s="62">
        <f>+Cas_Hoy!H122</f>
        <v>126</v>
      </c>
      <c r="GB123" s="62">
        <f>+Cas_Hoy!I122</f>
        <v>160</v>
      </c>
      <c r="GC123" s="62">
        <f>+Cas_Hoy!J122</f>
        <v>109</v>
      </c>
      <c r="GD123" s="62">
        <f>+Cas_Hoy!K122</f>
        <v>122</v>
      </c>
      <c r="GE123" s="62">
        <f>+Cas_Hoy!L122</f>
        <v>89</v>
      </c>
      <c r="GF123" s="62">
        <f>+Cas_Hoy!M122</f>
        <v>101</v>
      </c>
      <c r="GG123" s="62">
        <f>+Cas_Hoy!N122</f>
        <v>68</v>
      </c>
      <c r="GH123" s="62">
        <f>+Cas_Hoy!O122</f>
        <v>49</v>
      </c>
      <c r="GI123" s="62">
        <f>+Cas_Hoy!P122</f>
        <v>31</v>
      </c>
      <c r="GJ123" s="62">
        <f>+Cas_Hoy!Q122</f>
        <v>30</v>
      </c>
      <c r="GK123" s="62">
        <f>+Cas_Hoy!R122</f>
        <v>9</v>
      </c>
      <c r="GL123" s="62">
        <f>+Cas_Hoy!S122</f>
        <v>15</v>
      </c>
      <c r="GM123" s="62">
        <f>+Cas_Hoy!T122</f>
        <v>0</v>
      </c>
      <c r="GN123" s="590">
        <f>+Cas_Hoy!U122</f>
        <v>6</v>
      </c>
      <c r="GO123" s="543">
        <f t="shared" si="220"/>
        <v>0.1841817637118946</v>
      </c>
      <c r="GP123" s="112">
        <f t="shared" si="220"/>
        <v>5.1899901596626268E-2</v>
      </c>
      <c r="GQ123" s="112">
        <f t="shared" si="221"/>
        <v>0.43767827971821804</v>
      </c>
      <c r="GR123" s="112">
        <f t="shared" si="221"/>
        <v>0.21562914084385701</v>
      </c>
      <c r="GS123" s="323">
        <f t="shared" si="273"/>
        <v>9.3078217498682864E-2</v>
      </c>
      <c r="GT123" s="323">
        <f t="shared" si="273"/>
        <v>0.12668814872929796</v>
      </c>
      <c r="GU123" s="323">
        <f t="shared" si="273"/>
        <v>0.10953341760454852</v>
      </c>
      <c r="GV123" s="323">
        <f t="shared" si="272"/>
        <v>0.14268216344757953</v>
      </c>
      <c r="GW123" s="323">
        <f t="shared" si="272"/>
        <v>9.3888954112007886E-2</v>
      </c>
      <c r="GX123" s="323">
        <f t="shared" si="272"/>
        <v>0.7</v>
      </c>
      <c r="GY123" s="323">
        <f t="shared" si="272"/>
        <v>0.32398785054551155</v>
      </c>
      <c r="GZ123" s="323">
        <f t="shared" si="272"/>
        <v>0.62581048491493507</v>
      </c>
      <c r="HA123" s="323">
        <f t="shared" si="272"/>
        <v>0.43767827971821804</v>
      </c>
      <c r="HB123" s="323">
        <f t="shared" si="225"/>
        <v>0.21562914084385701</v>
      </c>
      <c r="HC123" s="323">
        <f t="shared" si="225"/>
        <v>0.1841817637118946</v>
      </c>
      <c r="HD123" s="323">
        <f t="shared" si="225"/>
        <v>5.1899901596626268E-2</v>
      </c>
      <c r="HE123" s="323">
        <f t="shared" si="225"/>
        <v>3.4453325372873995E-2</v>
      </c>
      <c r="HF123" s="323">
        <f t="shared" si="275"/>
        <v>0.2569585440779919</v>
      </c>
      <c r="HG123" s="323" t="e">
        <f t="shared" si="275"/>
        <v>#DIV/0!</v>
      </c>
      <c r="HH123" s="327">
        <f t="shared" si="275"/>
        <v>0.40906963231696269</v>
      </c>
      <c r="HI123" s="241">
        <f>+CyF_Tot!B122</f>
        <v>0</v>
      </c>
      <c r="HJ123" s="149">
        <f>+CyF_Tot!C122</f>
        <v>1152</v>
      </c>
      <c r="HK123" s="149">
        <f>+CyF_Tot!D122</f>
        <v>1227</v>
      </c>
      <c r="HL123" s="149">
        <f>+CyF_Tot!E122</f>
        <v>1284</v>
      </c>
      <c r="HM123" s="149">
        <f>+CyF_Tot!F122</f>
        <v>0</v>
      </c>
      <c r="HN123" s="149">
        <f>+CyF_Tot!G122</f>
        <v>24</v>
      </c>
      <c r="HO123" s="149">
        <f>+CyF_Tot!H122</f>
        <v>24</v>
      </c>
      <c r="HP123" s="557">
        <f>+CyF_Tot!I122</f>
        <v>24</v>
      </c>
      <c r="HQ123" s="93">
        <f t="shared" si="282"/>
        <v>9.0380284948268941E-2</v>
      </c>
      <c r="HR123" s="90">
        <f t="shared" si="282"/>
        <v>8.2984058117339082E-2</v>
      </c>
      <c r="HS123" s="90">
        <f t="shared" si="282"/>
        <v>8.2874789825330739E-2</v>
      </c>
      <c r="HT123" s="90">
        <f t="shared" si="282"/>
        <v>7.6858004644465697E-2</v>
      </c>
      <c r="HU123" s="90">
        <f t="shared" si="282"/>
        <v>7.081392227270028E-2</v>
      </c>
      <c r="HV123" s="90">
        <f t="shared" si="282"/>
        <v>6.7201840860699483E-2</v>
      </c>
      <c r="HW123" s="90">
        <f t="shared" si="282"/>
        <v>6.3184327610238705E-2</v>
      </c>
      <c r="HX123" s="90">
        <f t="shared" si="282"/>
        <v>6.1593624131393687E-2</v>
      </c>
      <c r="HY123" s="90">
        <f t="shared" si="282"/>
        <v>6.3767216251314762E-2</v>
      </c>
      <c r="HZ123" s="90">
        <f t="shared" si="282"/>
        <v>6.3939502969817444E-2</v>
      </c>
      <c r="IA123" s="90">
        <f t="shared" si="282"/>
        <v>4.9633300992875058E-2</v>
      </c>
      <c r="IB123" s="90">
        <f t="shared" si="282"/>
        <v>4.8707138094637753E-2</v>
      </c>
      <c r="IC123" s="90">
        <f t="shared" si="282"/>
        <v>4.1807463556253782E-2</v>
      </c>
      <c r="ID123" s="90">
        <f t="shared" si="282"/>
        <v>4.3764761689391571E-2</v>
      </c>
      <c r="IE123" s="90">
        <f t="shared" si="260"/>
        <v>2.5217850594874122E-2</v>
      </c>
      <c r="IF123" s="90">
        <f t="shared" si="260"/>
        <v>3.1749740637570301E-2</v>
      </c>
      <c r="IG123" s="90">
        <f t="shared" si="260"/>
        <v>1.1219157324013939E-2</v>
      </c>
      <c r="IH123" s="90">
        <f t="shared" si="260"/>
        <v>1.8036113949294847E-2</v>
      </c>
      <c r="II123" s="90">
        <f t="shared" si="260"/>
        <v>1.1566141571148392E-3</v>
      </c>
      <c r="IJ123" s="673">
        <f t="shared" si="260"/>
        <v>5.1102894140006884E-3</v>
      </c>
      <c r="IK123" s="686"/>
      <c r="IL123" s="687"/>
      <c r="IM123" s="687"/>
      <c r="IN123" s="687"/>
      <c r="IO123" s="687"/>
      <c r="IP123" s="687"/>
      <c r="IQ123" s="687"/>
      <c r="IR123" s="687"/>
      <c r="IS123" s="687"/>
      <c r="IT123" s="687"/>
      <c r="IU123" s="687"/>
      <c r="IV123" s="687"/>
      <c r="IW123" s="687"/>
      <c r="IX123" s="687"/>
      <c r="IY123" s="687"/>
      <c r="IZ123" s="687"/>
      <c r="JA123" s="687"/>
      <c r="JB123" s="687"/>
      <c r="JC123" s="687"/>
      <c r="JD123" s="688"/>
      <c r="JF123" s="624">
        <f t="shared" si="281"/>
        <v>0</v>
      </c>
      <c r="JG123" s="625">
        <f t="shared" si="281"/>
        <v>0</v>
      </c>
      <c r="JH123" s="625">
        <f t="shared" si="281"/>
        <v>0</v>
      </c>
      <c r="JI123" s="625">
        <f t="shared" si="281"/>
        <v>0</v>
      </c>
      <c r="JJ123" s="625">
        <f t="shared" si="281"/>
        <v>0</v>
      </c>
      <c r="JK123" s="625">
        <f t="shared" si="281"/>
        <v>0</v>
      </c>
      <c r="JL123" s="625">
        <f t="shared" si="281"/>
        <v>0</v>
      </c>
      <c r="JM123" s="625">
        <f t="shared" si="281"/>
        <v>0</v>
      </c>
      <c r="JN123" s="625">
        <f t="shared" si="281"/>
        <v>0</v>
      </c>
      <c r="JO123" s="625">
        <f t="shared" si="281"/>
        <v>859.04557603779028</v>
      </c>
      <c r="JP123" s="625">
        <f t="shared" si="281"/>
        <v>1106.655129953208</v>
      </c>
      <c r="JQ123" s="625">
        <f t="shared" si="281"/>
        <v>1127.6981015298829</v>
      </c>
      <c r="JR123" s="625">
        <f t="shared" si="281"/>
        <v>6569.0360629472543</v>
      </c>
      <c r="JS123" s="625">
        <f t="shared" si="281"/>
        <v>1255.0496116054696</v>
      </c>
      <c r="JT123" s="625">
        <f t="shared" si="281"/>
        <v>10890.489447867832</v>
      </c>
      <c r="JU123" s="625">
        <f t="shared" si="228"/>
        <v>0</v>
      </c>
      <c r="JV123" s="625">
        <f t="shared" si="228"/>
        <v>4895.8175354853938</v>
      </c>
      <c r="JW123" s="625">
        <f t="shared" si="228"/>
        <v>12181.548046257336</v>
      </c>
      <c r="JX123" s="625">
        <f t="shared" si="228"/>
        <v>0</v>
      </c>
      <c r="JY123" s="626">
        <f t="shared" si="277"/>
        <v>42993.218356512778</v>
      </c>
      <c r="JZ123" s="642">
        <f t="shared" si="278"/>
        <v>0</v>
      </c>
      <c r="KA123" s="625">
        <f t="shared" si="278"/>
        <v>0</v>
      </c>
      <c r="KB123" s="625">
        <f t="shared" si="279"/>
        <v>311.05130910615253</v>
      </c>
      <c r="KC123" s="625">
        <f t="shared" si="279"/>
        <v>630.47364050482872</v>
      </c>
      <c r="KD123" s="625">
        <f t="shared" si="280"/>
        <v>7609.4226414152508</v>
      </c>
      <c r="KE123" s="645">
        <f t="shared" si="280"/>
        <v>5010.5208439345079</v>
      </c>
      <c r="KF123" s="624">
        <f t="shared" si="262"/>
        <v>0</v>
      </c>
      <c r="KG123" s="625">
        <f t="shared" si="263"/>
        <v>469.6951180524548</v>
      </c>
      <c r="KH123" s="626">
        <f t="shared" si="264"/>
        <v>6169.4184988407342</v>
      </c>
    </row>
    <row r="124" spans="1:294" s="649" customFormat="1" ht="14.4">
      <c r="A124" s="510" t="s">
        <v>134</v>
      </c>
      <c r="B124" s="538">
        <v>95995</v>
      </c>
      <c r="C124" s="526">
        <f t="shared" si="265"/>
        <v>5156</v>
      </c>
      <c r="D124" s="517">
        <f t="shared" si="266"/>
        <v>108</v>
      </c>
      <c r="E124" s="495">
        <f t="shared" si="217"/>
        <v>8.5742219383408962E-3</v>
      </c>
      <c r="F124" s="208">
        <f t="shared" si="236"/>
        <v>5.0210948486900359E-2</v>
      </c>
      <c r="G124" s="30">
        <f t="shared" si="162"/>
        <v>2.6132562424066483</v>
      </c>
      <c r="H124" s="29">
        <f t="shared" si="237"/>
        <v>0.13121407457055101</v>
      </c>
      <c r="I124" s="33">
        <f t="shared" si="238"/>
        <v>0.14036094781862263</v>
      </c>
      <c r="J124" s="353">
        <f t="shared" si="239"/>
        <v>0.12000093543635618</v>
      </c>
      <c r="K124" s="581">
        <f t="shared" si="267"/>
        <v>9.3754152224805286E-3</v>
      </c>
      <c r="L124" s="354">
        <f t="shared" si="218"/>
        <v>2.3899356425753133</v>
      </c>
      <c r="M124" s="355">
        <f t="shared" si="240"/>
        <v>0.12826656003487696</v>
      </c>
      <c r="N124" s="826"/>
      <c r="O124" s="364" t="s">
        <v>226</v>
      </c>
      <c r="P124" s="20" t="s">
        <v>236</v>
      </c>
      <c r="Q124" s="20"/>
      <c r="R124" s="20"/>
      <c r="S124" s="166">
        <f t="shared" si="241"/>
        <v>5156</v>
      </c>
      <c r="T124" s="167">
        <f t="shared" si="242"/>
        <v>5371.1130788061882</v>
      </c>
      <c r="U124" s="166">
        <f t="shared" si="243"/>
        <v>122</v>
      </c>
      <c r="V124" s="168">
        <f t="shared" si="244"/>
        <v>2.4235200635677395E-2</v>
      </c>
      <c r="W124" s="167">
        <f t="shared" si="245"/>
        <v>127.089952601698</v>
      </c>
      <c r="X124" s="166">
        <f t="shared" si="246"/>
        <v>336</v>
      </c>
      <c r="Y124" s="168">
        <f t="shared" si="247"/>
        <v>6.9709543568464732E-2</v>
      </c>
      <c r="Z124" s="167">
        <f t="shared" si="248"/>
        <v>350.01823011615187</v>
      </c>
      <c r="AA124" s="166">
        <f t="shared" si="249"/>
        <v>108</v>
      </c>
      <c r="AB124" s="167">
        <f t="shared" si="250"/>
        <v>1125.0585968019168</v>
      </c>
      <c r="AC124" s="169">
        <f t="shared" si="251"/>
        <v>2.0946470131885182E-2</v>
      </c>
      <c r="AD124" s="166">
        <f t="shared" si="252"/>
        <v>1</v>
      </c>
      <c r="AE124" s="168">
        <f t="shared" si="253"/>
        <v>9.3457943925233638E-3</v>
      </c>
      <c r="AF124" s="167">
        <f t="shared" si="254"/>
        <v>10.417209229647378</v>
      </c>
      <c r="AG124" s="166">
        <f t="shared" si="255"/>
        <v>4</v>
      </c>
      <c r="AH124" s="168">
        <f t="shared" si="256"/>
        <v>3.8461538461538464E-2</v>
      </c>
      <c r="AI124" s="365">
        <f t="shared" si="257"/>
        <v>41.668836918589513</v>
      </c>
      <c r="AJ124" s="830"/>
      <c r="AK124" s="85">
        <v>7134.3649330776107</v>
      </c>
      <c r="AL124" s="62">
        <v>7033.7334434068307</v>
      </c>
      <c r="AM124" s="62">
        <v>7081.8173670625292</v>
      </c>
      <c r="AN124" s="62">
        <v>6858.1473378698265</v>
      </c>
      <c r="AO124" s="62">
        <v>5811.1090523149815</v>
      </c>
      <c r="AP124" s="62">
        <v>5765.8765697121071</v>
      </c>
      <c r="AQ124" s="62">
        <v>5879.1420702457708</v>
      </c>
      <c r="AR124" s="62">
        <v>6433.5505125541213</v>
      </c>
      <c r="AS124" s="62">
        <v>6119.4944499739686</v>
      </c>
      <c r="AT124" s="62">
        <v>6568.4770455838898</v>
      </c>
      <c r="AU124" s="62">
        <v>4902.4719124939684</v>
      </c>
      <c r="AV124" s="62">
        <v>5513.9537761291049</v>
      </c>
      <c r="AW124" s="62">
        <v>4436.6347507552382</v>
      </c>
      <c r="AX124" s="62">
        <v>5279.4632679206352</v>
      </c>
      <c r="AY124" s="62">
        <v>3058.2849329881319</v>
      </c>
      <c r="AZ124" s="62">
        <v>4060.0334120736511</v>
      </c>
      <c r="BA124" s="62">
        <v>1174.9364618460086</v>
      </c>
      <c r="BB124" s="62">
        <v>2167.2803637158886</v>
      </c>
      <c r="BC124" s="62">
        <v>105.74428156614077</v>
      </c>
      <c r="BD124" s="86">
        <v>610.48518088203036</v>
      </c>
      <c r="BE124" s="258">
        <v>2.0000000000000002E-5</v>
      </c>
      <c r="BF124" s="43">
        <v>2.0000000000000002E-5</v>
      </c>
      <c r="BG124" s="53">
        <v>5.0000000000000002E-5</v>
      </c>
      <c r="BH124" s="53">
        <v>4.0000000000000003E-5</v>
      </c>
      <c r="BI124" s="53">
        <v>1.2518952302791728E-4</v>
      </c>
      <c r="BJ124" s="53">
        <v>1.2406223545552731E-4</v>
      </c>
      <c r="BK124" s="53">
        <v>3.4000000000000002E-4</v>
      </c>
      <c r="BL124" s="53">
        <v>1.8000000000000001E-4</v>
      </c>
      <c r="BM124" s="53">
        <v>8.9999999999999998E-4</v>
      </c>
      <c r="BN124" s="53">
        <v>5.0000000000000001E-4</v>
      </c>
      <c r="BO124" s="53">
        <v>3.8E-3</v>
      </c>
      <c r="BP124" s="53">
        <v>2E-3</v>
      </c>
      <c r="BQ124" s="53">
        <v>1.6199999999999999E-2</v>
      </c>
      <c r="BR124" s="53">
        <v>6.1999999999999998E-3</v>
      </c>
      <c r="BS124" s="53">
        <v>6.1100000000000002E-2</v>
      </c>
      <c r="BT124" s="53">
        <v>2.6800000000000001E-2</v>
      </c>
      <c r="BU124" s="53">
        <v>0.1421</v>
      </c>
      <c r="BV124" s="53">
        <v>5.4699999999999999E-2</v>
      </c>
      <c r="BW124" s="53">
        <v>0.27589999999999998</v>
      </c>
      <c r="BX124" s="54">
        <v>0.1051</v>
      </c>
      <c r="BY124" s="64">
        <f>+Fall_Hoy!B124</f>
        <v>0</v>
      </c>
      <c r="BZ124" s="61">
        <f>+Fall_Hoy!C124</f>
        <v>0</v>
      </c>
      <c r="CA124" s="61">
        <f>+Fall_Hoy!D124</f>
        <v>0</v>
      </c>
      <c r="CB124" s="61">
        <f>+Fall_Hoy!E124</f>
        <v>0</v>
      </c>
      <c r="CC124" s="61">
        <f>+Fall_Hoy!F124</f>
        <v>0</v>
      </c>
      <c r="CD124" s="61">
        <f>+Fall_Hoy!G124</f>
        <v>0</v>
      </c>
      <c r="CE124" s="61">
        <f>+Fall_Hoy!H124</f>
        <v>0</v>
      </c>
      <c r="CF124" s="61">
        <f>+Fall_Hoy!I124</f>
        <v>0</v>
      </c>
      <c r="CG124" s="61">
        <f>+Fall_Hoy!J124</f>
        <v>1</v>
      </c>
      <c r="CH124" s="61">
        <f>+Fall_Hoy!K124</f>
        <v>0</v>
      </c>
      <c r="CI124" s="61">
        <f>+Fall_Hoy!L124</f>
        <v>3</v>
      </c>
      <c r="CJ124" s="61">
        <f>+Fall_Hoy!M124</f>
        <v>3</v>
      </c>
      <c r="CK124" s="61">
        <f>+Fall_Hoy!N124</f>
        <v>12</v>
      </c>
      <c r="CL124" s="61">
        <f>+Fall_Hoy!O124</f>
        <v>2</v>
      </c>
      <c r="CM124" s="61">
        <f>+Fall_Hoy!P124</f>
        <v>19</v>
      </c>
      <c r="CN124" s="61">
        <f>+Fall_Hoy!Q124</f>
        <v>15</v>
      </c>
      <c r="CO124" s="61">
        <f>+Fall_Hoy!R124</f>
        <v>15</v>
      </c>
      <c r="CP124" s="61">
        <f>+Fall_Hoy!S124</f>
        <v>20</v>
      </c>
      <c r="CQ124" s="61">
        <f>+Fall_Hoy!T124</f>
        <v>5</v>
      </c>
      <c r="CR124" s="66">
        <f>+Fall_Hoy!U124</f>
        <v>8</v>
      </c>
      <c r="CS124" s="75">
        <f t="shared" si="258"/>
        <v>0.1016797443430929</v>
      </c>
      <c r="CT124" s="76">
        <f t="shared" si="258"/>
        <v>0.13785637597781428</v>
      </c>
      <c r="CU124" s="76">
        <f t="shared" si="259"/>
        <v>0.16696004570009873</v>
      </c>
      <c r="CV124" s="76">
        <f t="shared" si="259"/>
        <v>6.1101030311428169E-2</v>
      </c>
      <c r="CW124" s="76">
        <f t="shared" si="276"/>
        <v>7.7609970134760134E-2</v>
      </c>
      <c r="CX124" s="76">
        <f t="shared" si="276"/>
        <v>8.4115571004014095E-2</v>
      </c>
      <c r="CY124" s="76">
        <f t="shared" si="276"/>
        <v>7.2119366216008993E-2</v>
      </c>
      <c r="CZ124" s="76">
        <f t="shared" si="276"/>
        <v>7.6784972626861653E-2</v>
      </c>
      <c r="DA124" s="76">
        <f t="shared" si="276"/>
        <v>0.18156910185870626</v>
      </c>
      <c r="DB124" s="76">
        <f t="shared" si="276"/>
        <v>7.1401634921647097E-2</v>
      </c>
      <c r="DC124" s="76">
        <f t="shared" si="276"/>
        <v>0.16103584034791704</v>
      </c>
      <c r="DD124" s="76">
        <f t="shared" si="276"/>
        <v>0.27203710094447459</v>
      </c>
      <c r="DE124" s="76">
        <f t="shared" si="276"/>
        <v>0.16696004570009873</v>
      </c>
      <c r="DF124" s="76">
        <f t="shared" si="276"/>
        <v>6.1101030311428169E-2</v>
      </c>
      <c r="DG124" s="76">
        <f t="shared" si="276"/>
        <v>0.1016797443430929</v>
      </c>
      <c r="DH124" s="76">
        <f t="shared" si="276"/>
        <v>0.13785637597781428</v>
      </c>
      <c r="DI124" s="76">
        <f t="shared" si="276"/>
        <v>8.9842700940207521E-2</v>
      </c>
      <c r="DJ124" s="76">
        <f t="shared" si="276"/>
        <v>0.16870485198924695</v>
      </c>
      <c r="DK124" s="76">
        <f t="shared" si="276"/>
        <v>0.17138050291441465</v>
      </c>
      <c r="DL124" s="316">
        <f t="shared" si="274"/>
        <v>0.12468440718491874</v>
      </c>
      <c r="DM124" s="85">
        <f>+'Cas_-14'!B123</f>
        <v>14</v>
      </c>
      <c r="DN124" s="62">
        <f>+'Cas_-14'!C123</f>
        <v>25</v>
      </c>
      <c r="DO124" s="62">
        <f>+'Cas_-14'!D123</f>
        <v>116</v>
      </c>
      <c r="DP124" s="62">
        <f>+'Cas_-14'!E123</f>
        <v>169</v>
      </c>
      <c r="DQ124" s="62">
        <f>+'Cas_-14'!F123</f>
        <v>451</v>
      </c>
      <c r="DR124" s="62">
        <f>+'Cas_-14'!G123</f>
        <v>485</v>
      </c>
      <c r="DS124" s="62">
        <f>+'Cas_-14'!H123</f>
        <v>424</v>
      </c>
      <c r="DT124" s="62">
        <f>+'Cas_-14'!I123</f>
        <v>494</v>
      </c>
      <c r="DU124" s="62">
        <f>+'Cas_-14'!J123</f>
        <v>385</v>
      </c>
      <c r="DV124" s="62">
        <f>+'Cas_-14'!K123</f>
        <v>469</v>
      </c>
      <c r="DW124" s="62">
        <f>+'Cas_-14'!L123</f>
        <v>334</v>
      </c>
      <c r="DX124" s="62">
        <f>+'Cas_-14'!M123</f>
        <v>373</v>
      </c>
      <c r="DY124" s="62">
        <f>+'Cas_-14'!N123</f>
        <v>250</v>
      </c>
      <c r="DZ124" s="62">
        <f>+'Cas_-14'!O123</f>
        <v>250</v>
      </c>
      <c r="EA124" s="62">
        <f>+'Cas_-14'!P123</f>
        <v>157</v>
      </c>
      <c r="EB124" s="62">
        <f>+'Cas_-14'!Q123</f>
        <v>185</v>
      </c>
      <c r="EC124" s="62">
        <f>+'Cas_-14'!R123</f>
        <v>59</v>
      </c>
      <c r="ED124" s="62">
        <f>+'Cas_-14'!S123</f>
        <v>82</v>
      </c>
      <c r="EE124" s="62">
        <f>+'Cas_-14'!T123</f>
        <v>9</v>
      </c>
      <c r="EF124" s="86">
        <f>+'Cas_-14'!U123</f>
        <v>35</v>
      </c>
      <c r="EG124" s="201">
        <f t="shared" si="271"/>
        <v>1.9623330361320194E-3</v>
      </c>
      <c r="EH124" s="90">
        <f t="shared" si="271"/>
        <v>3.5543001737482821E-3</v>
      </c>
      <c r="EI124" s="90">
        <f t="shared" si="271"/>
        <v>1.6379976210557898E-2</v>
      </c>
      <c r="EJ124" s="90">
        <f t="shared" si="271"/>
        <v>2.4642223573530315E-2</v>
      </c>
      <c r="EK124" s="90">
        <f t="shared" si="271"/>
        <v>7.7609970134760134E-2</v>
      </c>
      <c r="EL124" s="90">
        <f t="shared" si="271"/>
        <v>8.4115571004014095E-2</v>
      </c>
      <c r="EM124" s="90">
        <f t="shared" si="271"/>
        <v>7.2119366216008993E-2</v>
      </c>
      <c r="EN124" s="90">
        <f t="shared" si="271"/>
        <v>7.6784972626861653E-2</v>
      </c>
      <c r="EO124" s="90">
        <f t="shared" si="269"/>
        <v>6.2913693794041714E-2</v>
      </c>
      <c r="EP124" s="90">
        <f t="shared" si="269"/>
        <v>7.1401634921647097E-2</v>
      </c>
      <c r="EQ124" s="90">
        <f t="shared" si="269"/>
        <v>6.8128896189858776E-2</v>
      </c>
      <c r="ER124" s="90">
        <f t="shared" si="269"/>
        <v>6.7646559101526005E-2</v>
      </c>
      <c r="ES124" s="90">
        <f t="shared" si="269"/>
        <v>5.6349015423783323E-2</v>
      </c>
      <c r="ET124" s="90">
        <f t="shared" si="269"/>
        <v>4.7353298491356825E-2</v>
      </c>
      <c r="EU124" s="90">
        <f t="shared" si="269"/>
        <v>5.1335962292630911E-2</v>
      </c>
      <c r="EV124" s="90">
        <f t="shared" si="269"/>
        <v>4.5566127473200213E-2</v>
      </c>
      <c r="EW124" s="90">
        <f t="shared" si="269"/>
        <v>5.0215481360840392E-2</v>
      </c>
      <c r="EX124" s="90">
        <f t="shared" si="269"/>
        <v>3.7835437155628419E-2</v>
      </c>
      <c r="EY124" s="90">
        <f t="shared" si="269"/>
        <v>8.5110985357356589E-2</v>
      </c>
      <c r="EZ124" s="99">
        <f t="shared" si="269"/>
        <v>5.7331448978715456E-2</v>
      </c>
      <c r="FA124" s="119">
        <f t="shared" si="268"/>
        <v>1.9806728032774923</v>
      </c>
      <c r="FB124" s="120">
        <f t="shared" si="268"/>
        <v>3.0254134731746674</v>
      </c>
      <c r="FC124" s="120">
        <f t="shared" si="219"/>
        <v>2.9629629629629628</v>
      </c>
      <c r="FD124" s="120">
        <f t="shared" si="219"/>
        <v>1.2903225806451615</v>
      </c>
      <c r="FE124" s="120">
        <f t="shared" si="283"/>
        <v>1</v>
      </c>
      <c r="FF124" s="120">
        <f t="shared" si="283"/>
        <v>1</v>
      </c>
      <c r="FG124" s="120">
        <f t="shared" si="283"/>
        <v>1</v>
      </c>
      <c r="FH124" s="120">
        <f t="shared" si="283"/>
        <v>1</v>
      </c>
      <c r="FI124" s="120">
        <f t="shared" si="283"/>
        <v>2.8860028860028861</v>
      </c>
      <c r="FJ124" s="120">
        <f t="shared" si="283"/>
        <v>1</v>
      </c>
      <c r="FK124" s="120">
        <f t="shared" si="283"/>
        <v>2.3636936653009766</v>
      </c>
      <c r="FL124" s="120">
        <f t="shared" si="283"/>
        <v>4.0214477211796256</v>
      </c>
      <c r="FM124" s="120">
        <f t="shared" si="283"/>
        <v>2.9629629629629628</v>
      </c>
      <c r="FN124" s="120">
        <f t="shared" si="283"/>
        <v>1.2903225806451615</v>
      </c>
      <c r="FO124" s="120">
        <f t="shared" si="283"/>
        <v>1.9806728032774923</v>
      </c>
      <c r="FP124" s="120">
        <f t="shared" si="283"/>
        <v>3.0254134731746674</v>
      </c>
      <c r="FQ124" s="120">
        <f t="shared" si="283"/>
        <v>1.7891434773792625</v>
      </c>
      <c r="FR124" s="120">
        <f t="shared" si="283"/>
        <v>4.4589111339011005</v>
      </c>
      <c r="FS124" s="120">
        <f t="shared" si="234"/>
        <v>2.0136120172365191</v>
      </c>
      <c r="FT124" s="321">
        <f t="shared" si="234"/>
        <v>2.1747995106701099</v>
      </c>
      <c r="FU124" s="85">
        <f>+Cas_Hoy!B123</f>
        <v>18</v>
      </c>
      <c r="FV124" s="62">
        <f>+Cas_Hoy!C123</f>
        <v>27</v>
      </c>
      <c r="FW124" s="62">
        <f>+Cas_Hoy!D123</f>
        <v>125</v>
      </c>
      <c r="FX124" s="62">
        <f>+Cas_Hoy!E123</f>
        <v>178</v>
      </c>
      <c r="FY124" s="62">
        <f>+Cas_Hoy!F123</f>
        <v>477</v>
      </c>
      <c r="FZ124" s="62">
        <f>+Cas_Hoy!G123</f>
        <v>517</v>
      </c>
      <c r="GA124" s="62">
        <f>+Cas_Hoy!H123</f>
        <v>451</v>
      </c>
      <c r="GB124" s="62">
        <f>+Cas_Hoy!I123</f>
        <v>518</v>
      </c>
      <c r="GC124" s="62">
        <f>+Cas_Hoy!J123</f>
        <v>417</v>
      </c>
      <c r="GD124" s="62">
        <f>+Cas_Hoy!K123</f>
        <v>520</v>
      </c>
      <c r="GE124" s="62">
        <f>+Cas_Hoy!L123</f>
        <v>354</v>
      </c>
      <c r="GF124" s="62">
        <f>+Cas_Hoy!M123</f>
        <v>395</v>
      </c>
      <c r="GG124" s="62">
        <f>+Cas_Hoy!N123</f>
        <v>271</v>
      </c>
      <c r="GH124" s="62">
        <f>+Cas_Hoy!O123</f>
        <v>266</v>
      </c>
      <c r="GI124" s="62">
        <f>+Cas_Hoy!P123</f>
        <v>166</v>
      </c>
      <c r="GJ124" s="62">
        <f>+Cas_Hoy!Q123</f>
        <v>198</v>
      </c>
      <c r="GK124" s="62">
        <f>+Cas_Hoy!R123</f>
        <v>63</v>
      </c>
      <c r="GL124" s="62">
        <f>+Cas_Hoy!S123</f>
        <v>91</v>
      </c>
      <c r="GM124" s="62">
        <f>+Cas_Hoy!T123</f>
        <v>9</v>
      </c>
      <c r="GN124" s="590">
        <f>+Cas_Hoy!U123</f>
        <v>37</v>
      </c>
      <c r="GO124" s="543">
        <f t="shared" si="220"/>
        <v>0.10750851949651861</v>
      </c>
      <c r="GP124" s="112">
        <f t="shared" si="220"/>
        <v>0.14754358077625529</v>
      </c>
      <c r="GQ124" s="112">
        <f t="shared" si="221"/>
        <v>0.18098468953890703</v>
      </c>
      <c r="GR124" s="112">
        <f t="shared" si="221"/>
        <v>6.5011496251359574E-2</v>
      </c>
      <c r="GS124" s="323">
        <f t="shared" si="273"/>
        <v>8.2084159100400414E-2</v>
      </c>
      <c r="GT124" s="323">
        <f t="shared" si="273"/>
        <v>8.966546434860885E-2</v>
      </c>
      <c r="GU124" s="323">
        <f t="shared" si="273"/>
        <v>7.6711873026934094E-2</v>
      </c>
      <c r="GV124" s="323">
        <f t="shared" si="272"/>
        <v>8.0515416641122148E-2</v>
      </c>
      <c r="GW124" s="323">
        <f t="shared" si="272"/>
        <v>0.19666055967553381</v>
      </c>
      <c r="GX124" s="323">
        <f t="shared" si="272"/>
        <v>7.9165991810781433E-2</v>
      </c>
      <c r="GY124" s="323">
        <f t="shared" si="272"/>
        <v>0.17067870503940907</v>
      </c>
      <c r="GZ124" s="323">
        <f t="shared" si="272"/>
        <v>0.28808218464629354</v>
      </c>
      <c r="HA124" s="323">
        <f t="shared" si="272"/>
        <v>0.18098468953890703</v>
      </c>
      <c r="HB124" s="323">
        <f t="shared" si="225"/>
        <v>6.5011496251359574E-2</v>
      </c>
      <c r="HC124" s="323">
        <f t="shared" si="225"/>
        <v>0.10750851949651861</v>
      </c>
      <c r="HD124" s="323">
        <f t="shared" si="225"/>
        <v>0.14754358077625529</v>
      </c>
      <c r="HE124" s="323">
        <f t="shared" si="225"/>
        <v>9.5933731512424972E-2</v>
      </c>
      <c r="HF124" s="323">
        <f t="shared" si="275"/>
        <v>0.18722123818318867</v>
      </c>
      <c r="HG124" s="323">
        <f t="shared" si="275"/>
        <v>0.17138050291441465</v>
      </c>
      <c r="HH124" s="327">
        <f t="shared" si="275"/>
        <v>0.13180923045262838</v>
      </c>
      <c r="HI124" s="241">
        <f>+CyF_Tot!B123</f>
        <v>0</v>
      </c>
      <c r="HJ124" s="149">
        <f>+CyF_Tot!C123</f>
        <v>4820</v>
      </c>
      <c r="HK124" s="149">
        <f>+CyF_Tot!D123</f>
        <v>5034</v>
      </c>
      <c r="HL124" s="149">
        <f>+CyF_Tot!E123</f>
        <v>5156</v>
      </c>
      <c r="HM124" s="149">
        <f>+CyF_Tot!F123</f>
        <v>0</v>
      </c>
      <c r="HN124" s="149">
        <f>+CyF_Tot!G123</f>
        <v>104</v>
      </c>
      <c r="HO124" s="149">
        <f>+CyF_Tot!H123</f>
        <v>107</v>
      </c>
      <c r="HP124" s="557">
        <f>+CyF_Tot!I123</f>
        <v>108</v>
      </c>
      <c r="HQ124" s="93">
        <f t="shared" si="282"/>
        <v>7.4320172228528686E-2</v>
      </c>
      <c r="HR124" s="90">
        <f t="shared" si="282"/>
        <v>7.3271872945537067E-2</v>
      </c>
      <c r="HS124" s="90">
        <f t="shared" si="282"/>
        <v>7.3772773238840864E-2</v>
      </c>
      <c r="HT124" s="90">
        <f t="shared" si="282"/>
        <v>7.1442755746339154E-2</v>
      </c>
      <c r="HU124" s="90">
        <f t="shared" si="282"/>
        <v>6.0535538854263049E-2</v>
      </c>
      <c r="HV124" s="90">
        <f t="shared" si="282"/>
        <v>6.0064342619012522E-2</v>
      </c>
      <c r="HW124" s="90">
        <f t="shared" si="282"/>
        <v>6.1244253036572431E-2</v>
      </c>
      <c r="HX124" s="90">
        <f t="shared" si="282"/>
        <v>6.7019641778781405E-2</v>
      </c>
      <c r="HY124" s="90">
        <f t="shared" si="282"/>
        <v>6.3748054065044732E-2</v>
      </c>
      <c r="HZ124" s="90">
        <f t="shared" si="282"/>
        <v>6.8425199703983433E-2</v>
      </c>
      <c r="IA124" s="90">
        <f t="shared" si="282"/>
        <v>5.1070075654919195E-2</v>
      </c>
      <c r="IB124" s="90">
        <f t="shared" si="282"/>
        <v>5.7440010168541118E-2</v>
      </c>
      <c r="IC124" s="90">
        <f t="shared" si="282"/>
        <v>4.6217352474141757E-2</v>
      </c>
      <c r="ID124" s="90">
        <f t="shared" si="282"/>
        <v>5.4997273482167146E-2</v>
      </c>
      <c r="IE124" s="90">
        <f t="shared" si="260"/>
        <v>3.1858794030815478E-2</v>
      </c>
      <c r="IF124" s="90">
        <f t="shared" si="260"/>
        <v>4.2294217532930375E-2</v>
      </c>
      <c r="IG124" s="90">
        <f t="shared" si="260"/>
        <v>1.2239558954591475E-2</v>
      </c>
      <c r="IH124" s="90">
        <f t="shared" si="260"/>
        <v>2.257701300813468E-2</v>
      </c>
      <c r="II124" s="90">
        <f t="shared" si="260"/>
        <v>1.1015603059132326E-3</v>
      </c>
      <c r="IJ124" s="673">
        <f t="shared" si="260"/>
        <v>6.3595518608472353E-3</v>
      </c>
      <c r="IK124" s="686"/>
      <c r="IL124" s="687"/>
      <c r="IM124" s="687"/>
      <c r="IN124" s="687"/>
      <c r="IO124" s="687"/>
      <c r="IP124" s="687"/>
      <c r="IQ124" s="687"/>
      <c r="IR124" s="687"/>
      <c r="IS124" s="687"/>
      <c r="IT124" s="687"/>
      <c r="IU124" s="687"/>
      <c r="IV124" s="687"/>
      <c r="IW124" s="687"/>
      <c r="IX124" s="687"/>
      <c r="IY124" s="687"/>
      <c r="IZ124" s="687"/>
      <c r="JA124" s="687"/>
      <c r="JB124" s="687"/>
      <c r="JC124" s="687"/>
      <c r="JD124" s="688"/>
      <c r="JF124" s="624">
        <f t="shared" si="281"/>
        <v>0</v>
      </c>
      <c r="JG124" s="625">
        <f t="shared" si="281"/>
        <v>0</v>
      </c>
      <c r="JH124" s="625">
        <f t="shared" si="281"/>
        <v>0</v>
      </c>
      <c r="JI124" s="625">
        <f t="shared" si="281"/>
        <v>0</v>
      </c>
      <c r="JJ124" s="625">
        <f t="shared" si="281"/>
        <v>0</v>
      </c>
      <c r="JK124" s="625">
        <f t="shared" si="281"/>
        <v>0</v>
      </c>
      <c r="JL124" s="625">
        <f t="shared" si="281"/>
        <v>0</v>
      </c>
      <c r="JM124" s="625">
        <f t="shared" si="281"/>
        <v>0</v>
      </c>
      <c r="JN124" s="625">
        <f t="shared" si="281"/>
        <v>163.41219167283563</v>
      </c>
      <c r="JO124" s="625">
        <f t="shared" si="281"/>
        <v>0</v>
      </c>
      <c r="JP124" s="625">
        <f t="shared" si="281"/>
        <v>611.93619332208482</v>
      </c>
      <c r="JQ124" s="625">
        <f t="shared" si="281"/>
        <v>544.07420188894912</v>
      </c>
      <c r="JR124" s="625">
        <f t="shared" si="281"/>
        <v>2704.7527403415997</v>
      </c>
      <c r="JS124" s="625">
        <f t="shared" si="281"/>
        <v>378.82638793085459</v>
      </c>
      <c r="JT124" s="625">
        <f t="shared" si="281"/>
        <v>6212.6323793629772</v>
      </c>
      <c r="JU124" s="625">
        <f t="shared" si="228"/>
        <v>3694.5508762054228</v>
      </c>
      <c r="JV124" s="625">
        <f t="shared" si="228"/>
        <v>12766.64780360349</v>
      </c>
      <c r="JW124" s="625">
        <f t="shared" si="228"/>
        <v>9228.1554038118084</v>
      </c>
      <c r="JX124" s="625">
        <f t="shared" si="228"/>
        <v>47283.880754086997</v>
      </c>
      <c r="JY124" s="626">
        <f t="shared" si="277"/>
        <v>13104.331195134961</v>
      </c>
      <c r="JZ124" s="642">
        <f t="shared" si="278"/>
        <v>0</v>
      </c>
      <c r="KA124" s="625">
        <f t="shared" si="278"/>
        <v>0</v>
      </c>
      <c r="KB124" s="625">
        <f t="shared" si="279"/>
        <v>236.6708678264923</v>
      </c>
      <c r="KC124" s="625">
        <f t="shared" si="279"/>
        <v>162.02219832917882</v>
      </c>
      <c r="KD124" s="625">
        <f t="shared" si="280"/>
        <v>5811.5681568846094</v>
      </c>
      <c r="KE124" s="645">
        <f t="shared" si="280"/>
        <v>3713.7101736291283</v>
      </c>
      <c r="KF124" s="624">
        <f t="shared" si="262"/>
        <v>0</v>
      </c>
      <c r="KG124" s="625">
        <f t="shared" si="263"/>
        <v>197.6446976884607</v>
      </c>
      <c r="KH124" s="626">
        <f t="shared" si="264"/>
        <v>4594.8705833266667</v>
      </c>
    </row>
    <row r="125" spans="1:294" s="649" customFormat="1" ht="14.4">
      <c r="A125" s="510" t="s">
        <v>135</v>
      </c>
      <c r="B125" s="538">
        <v>120154</v>
      </c>
      <c r="C125" s="526">
        <f t="shared" si="265"/>
        <v>7026</v>
      </c>
      <c r="D125" s="517">
        <f t="shared" si="266"/>
        <v>178</v>
      </c>
      <c r="E125" s="495">
        <f t="shared" si="217"/>
        <v>7.6180032792211045E-3</v>
      </c>
      <c r="F125" s="208">
        <f t="shared" si="236"/>
        <v>5.6294422158230273E-2</v>
      </c>
      <c r="G125" s="30">
        <f t="shared" si="162"/>
        <v>3.4544208645148862</v>
      </c>
      <c r="H125" s="29">
        <f t="shared" si="237"/>
        <v>0.19446462645919979</v>
      </c>
      <c r="I125" s="33">
        <f t="shared" si="238"/>
        <v>0.20199711199029236</v>
      </c>
      <c r="J125" s="353">
        <f t="shared" si="239"/>
        <v>0.24861889413334612</v>
      </c>
      <c r="K125" s="581">
        <f t="shared" si="267"/>
        <v>5.9586467360929086E-3</v>
      </c>
      <c r="L125" s="354">
        <f t="shared" si="218"/>
        <v>4.4164036968802591</v>
      </c>
      <c r="M125" s="355">
        <f t="shared" si="240"/>
        <v>0.25806523591221514</v>
      </c>
      <c r="N125" s="826"/>
      <c r="O125" s="364" t="s">
        <v>226</v>
      </c>
      <c r="P125" s="20" t="s">
        <v>237</v>
      </c>
      <c r="Q125" s="20"/>
      <c r="R125" s="20"/>
      <c r="S125" s="166">
        <f t="shared" si="241"/>
        <v>7026</v>
      </c>
      <c r="T125" s="167">
        <f t="shared" si="242"/>
        <v>5847.4957138339132</v>
      </c>
      <c r="U125" s="166">
        <f t="shared" si="243"/>
        <v>100</v>
      </c>
      <c r="V125" s="168">
        <f t="shared" si="244"/>
        <v>1.4438348252959862E-2</v>
      </c>
      <c r="W125" s="167">
        <f t="shared" si="245"/>
        <v>83.226525958353449</v>
      </c>
      <c r="X125" s="166">
        <f t="shared" si="246"/>
        <v>262</v>
      </c>
      <c r="Y125" s="168">
        <f t="shared" si="247"/>
        <v>3.8734476641040808E-2</v>
      </c>
      <c r="Z125" s="167">
        <f t="shared" si="248"/>
        <v>218.05349801088602</v>
      </c>
      <c r="AA125" s="166">
        <f t="shared" si="249"/>
        <v>178</v>
      </c>
      <c r="AB125" s="167">
        <f t="shared" si="250"/>
        <v>1481.4321620586913</v>
      </c>
      <c r="AC125" s="169">
        <f t="shared" si="251"/>
        <v>2.5334471961286648E-2</v>
      </c>
      <c r="AD125" s="166">
        <f t="shared" si="252"/>
        <v>1</v>
      </c>
      <c r="AE125" s="168">
        <f t="shared" si="253"/>
        <v>5.6497175141242938E-3</v>
      </c>
      <c r="AF125" s="167">
        <f t="shared" si="254"/>
        <v>8.3226525958353452</v>
      </c>
      <c r="AG125" s="166">
        <f t="shared" si="255"/>
        <v>2</v>
      </c>
      <c r="AH125" s="168">
        <f t="shared" si="256"/>
        <v>1.1363636363636364E-2</v>
      </c>
      <c r="AI125" s="365">
        <f t="shared" si="257"/>
        <v>16.64530519167069</v>
      </c>
      <c r="AJ125" s="830"/>
      <c r="AK125" s="85">
        <v>9384.2568932358772</v>
      </c>
      <c r="AL125" s="62">
        <v>8906.6604109703785</v>
      </c>
      <c r="AM125" s="62">
        <v>9126.8581392129327</v>
      </c>
      <c r="AN125" s="62">
        <v>8301.9951120656897</v>
      </c>
      <c r="AO125" s="62">
        <v>8732.9969416676504</v>
      </c>
      <c r="AP125" s="62">
        <v>7369.1280852200453</v>
      </c>
      <c r="AQ125" s="62">
        <v>8351.2467715526545</v>
      </c>
      <c r="AR125" s="62">
        <v>7875.5697858997464</v>
      </c>
      <c r="AS125" s="62">
        <v>8043.0208898669653</v>
      </c>
      <c r="AT125" s="62">
        <v>7981.3779957064289</v>
      </c>
      <c r="AU125" s="62">
        <v>6073.1210541412165</v>
      </c>
      <c r="AV125" s="62">
        <v>6464.834890071852</v>
      </c>
      <c r="AW125" s="62">
        <v>5301.455682666292</v>
      </c>
      <c r="AX125" s="62">
        <v>5926.7285132706565</v>
      </c>
      <c r="AY125" s="62">
        <v>3479.6468149749344</v>
      </c>
      <c r="AZ125" s="62">
        <v>4561.9688925606761</v>
      </c>
      <c r="BA125" s="62">
        <v>1337.511483304615</v>
      </c>
      <c r="BB125" s="62">
        <v>2241.7814967528275</v>
      </c>
      <c r="BC125" s="62">
        <v>102.88549871573966</v>
      </c>
      <c r="BD125" s="86">
        <v>590.95553166084539</v>
      </c>
      <c r="BE125" s="258">
        <v>2.0000000000000002E-5</v>
      </c>
      <c r="BF125" s="43">
        <v>2.0000000000000002E-5</v>
      </c>
      <c r="BG125" s="53">
        <v>5.0000000000000002E-5</v>
      </c>
      <c r="BH125" s="53">
        <v>4.0000000000000003E-5</v>
      </c>
      <c r="BI125" s="53">
        <v>1.2518952302791728E-4</v>
      </c>
      <c r="BJ125" s="53">
        <v>1.2406223545552731E-4</v>
      </c>
      <c r="BK125" s="53">
        <v>3.4000000000000002E-4</v>
      </c>
      <c r="BL125" s="53">
        <v>1.8000000000000001E-4</v>
      </c>
      <c r="BM125" s="53">
        <v>8.9999999999999998E-4</v>
      </c>
      <c r="BN125" s="53">
        <v>5.0000000000000001E-4</v>
      </c>
      <c r="BO125" s="53">
        <v>3.8E-3</v>
      </c>
      <c r="BP125" s="53">
        <v>2E-3</v>
      </c>
      <c r="BQ125" s="53">
        <v>1.6199999999999999E-2</v>
      </c>
      <c r="BR125" s="53">
        <v>6.1999999999999998E-3</v>
      </c>
      <c r="BS125" s="53">
        <v>6.1100000000000002E-2</v>
      </c>
      <c r="BT125" s="53">
        <v>2.6800000000000001E-2</v>
      </c>
      <c r="BU125" s="53">
        <v>0.1421</v>
      </c>
      <c r="BV125" s="53">
        <v>5.4699999999999999E-2</v>
      </c>
      <c r="BW125" s="53">
        <v>0.27589999999999998</v>
      </c>
      <c r="BX125" s="54">
        <v>0.1051</v>
      </c>
      <c r="BY125" s="64">
        <f>+Fall_Hoy!B125</f>
        <v>0</v>
      </c>
      <c r="BZ125" s="61">
        <f>+Fall_Hoy!C125</f>
        <v>0</v>
      </c>
      <c r="CA125" s="61">
        <f>+Fall_Hoy!D125</f>
        <v>0</v>
      </c>
      <c r="CB125" s="61">
        <f>+Fall_Hoy!E125</f>
        <v>0</v>
      </c>
      <c r="CC125" s="61">
        <f>+Fall_Hoy!F125</f>
        <v>0</v>
      </c>
      <c r="CD125" s="61">
        <f>+Fall_Hoy!G125</f>
        <v>0</v>
      </c>
      <c r="CE125" s="61">
        <f>+Fall_Hoy!H125</f>
        <v>0</v>
      </c>
      <c r="CF125" s="61">
        <f>+Fall_Hoy!I125</f>
        <v>0</v>
      </c>
      <c r="CG125" s="61">
        <f>+Fall_Hoy!J125</f>
        <v>3</v>
      </c>
      <c r="CH125" s="61">
        <f>+Fall_Hoy!K125</f>
        <v>2</v>
      </c>
      <c r="CI125" s="61">
        <f>+Fall_Hoy!L125</f>
        <v>12</v>
      </c>
      <c r="CJ125" s="61">
        <f>+Fall_Hoy!M125</f>
        <v>7</v>
      </c>
      <c r="CK125" s="61">
        <f>+Fall_Hoy!N125</f>
        <v>22</v>
      </c>
      <c r="CL125" s="61">
        <f>+Fall_Hoy!O125</f>
        <v>12</v>
      </c>
      <c r="CM125" s="61">
        <f>+Fall_Hoy!P125</f>
        <v>24</v>
      </c>
      <c r="CN125" s="61">
        <f>+Fall_Hoy!Q125</f>
        <v>22</v>
      </c>
      <c r="CO125" s="61">
        <f>+Fall_Hoy!R125</f>
        <v>26</v>
      </c>
      <c r="CP125" s="61">
        <f>+Fall_Hoy!S125</f>
        <v>22</v>
      </c>
      <c r="CQ125" s="61">
        <f>+Fall_Hoy!T125</f>
        <v>5</v>
      </c>
      <c r="CR125" s="66">
        <f>+Fall_Hoy!U125</f>
        <v>13</v>
      </c>
      <c r="CS125" s="75">
        <f t="shared" si="258"/>
        <v>0.11288464363124182</v>
      </c>
      <c r="CT125" s="76">
        <f t="shared" si="258"/>
        <v>0.17994325295087299</v>
      </c>
      <c r="CU125" s="76">
        <f t="shared" si="259"/>
        <v>0.2561607174795858</v>
      </c>
      <c r="CV125" s="76">
        <f t="shared" si="259"/>
        <v>0.3265686738702408</v>
      </c>
      <c r="CW125" s="76">
        <f t="shared" si="276"/>
        <v>7.6376987700241872E-2</v>
      </c>
      <c r="CX125" s="76">
        <f t="shared" si="276"/>
        <v>0.10231875349164667</v>
      </c>
      <c r="CY125" s="76">
        <f t="shared" si="276"/>
        <v>8.8968751651660544E-2</v>
      </c>
      <c r="CZ125" s="76">
        <f t="shared" si="276"/>
        <v>9.8024653578992149E-2</v>
      </c>
      <c r="DA125" s="76">
        <f t="shared" si="276"/>
        <v>0.41443798032811874</v>
      </c>
      <c r="DB125" s="76">
        <f t="shared" si="276"/>
        <v>0.50116659080071058</v>
      </c>
      <c r="DC125" s="76">
        <f t="shared" si="276"/>
        <v>0.51997888872785769</v>
      </c>
      <c r="DD125" s="76">
        <f t="shared" si="276"/>
        <v>0.54139047006057406</v>
      </c>
      <c r="DE125" s="76">
        <f t="shared" si="276"/>
        <v>0.2561607174795858</v>
      </c>
      <c r="DF125" s="76">
        <f t="shared" si="276"/>
        <v>0.3265686738702408</v>
      </c>
      <c r="DG125" s="76">
        <f t="shared" si="276"/>
        <v>0.11288464363124182</v>
      </c>
      <c r="DH125" s="76">
        <f t="shared" si="276"/>
        <v>0.17994325295087299</v>
      </c>
      <c r="DI125" s="76">
        <f t="shared" si="276"/>
        <v>0.13679863081842042</v>
      </c>
      <c r="DJ125" s="76">
        <f t="shared" si="276"/>
        <v>0.17940811129918255</v>
      </c>
      <c r="DK125" s="76">
        <f t="shared" si="276"/>
        <v>0.17614249220095629</v>
      </c>
      <c r="DL125" s="316">
        <f t="shared" si="274"/>
        <v>0.20930800295875782</v>
      </c>
      <c r="DM125" s="85">
        <f>+'Cas_-14'!B124</f>
        <v>108</v>
      </c>
      <c r="DN125" s="62">
        <f>+'Cas_-14'!C124</f>
        <v>77</v>
      </c>
      <c r="DO125" s="62">
        <f>+'Cas_-14'!D124</f>
        <v>186</v>
      </c>
      <c r="DP125" s="62">
        <f>+'Cas_-14'!E124</f>
        <v>188</v>
      </c>
      <c r="DQ125" s="62">
        <f>+'Cas_-14'!F124</f>
        <v>667</v>
      </c>
      <c r="DR125" s="62">
        <f>+'Cas_-14'!G124</f>
        <v>754</v>
      </c>
      <c r="DS125" s="62">
        <f>+'Cas_-14'!H124</f>
        <v>743</v>
      </c>
      <c r="DT125" s="62">
        <f>+'Cas_-14'!I124</f>
        <v>772</v>
      </c>
      <c r="DU125" s="62">
        <f>+'Cas_-14'!J124</f>
        <v>644</v>
      </c>
      <c r="DV125" s="62">
        <f>+'Cas_-14'!K124</f>
        <v>670</v>
      </c>
      <c r="DW125" s="62">
        <f>+'Cas_-14'!L124</f>
        <v>451</v>
      </c>
      <c r="DX125" s="62">
        <f>+'Cas_-14'!M124</f>
        <v>433</v>
      </c>
      <c r="DY125" s="62">
        <f>+'Cas_-14'!N124</f>
        <v>254</v>
      </c>
      <c r="DZ125" s="62">
        <f>+'Cas_-14'!O124</f>
        <v>264</v>
      </c>
      <c r="EA125" s="62">
        <f>+'Cas_-14'!P124</f>
        <v>125</v>
      </c>
      <c r="EB125" s="62">
        <f>+'Cas_-14'!Q124</f>
        <v>146</v>
      </c>
      <c r="EC125" s="62">
        <f>+'Cas_-14'!R124</f>
        <v>74</v>
      </c>
      <c r="ED125" s="62">
        <f>+'Cas_-14'!S124</f>
        <v>96</v>
      </c>
      <c r="EE125" s="62">
        <f>+'Cas_-14'!T124</f>
        <v>12</v>
      </c>
      <c r="EF125" s="86">
        <f>+'Cas_-14'!U124</f>
        <v>33</v>
      </c>
      <c r="EG125" s="201">
        <f t="shared" si="271"/>
        <v>1.1508636350081787E-2</v>
      </c>
      <c r="EH125" s="91">
        <f t="shared" si="271"/>
        <v>8.6452156529015865E-3</v>
      </c>
      <c r="EI125" s="91">
        <f t="shared" si="271"/>
        <v>2.0379411749686729E-2</v>
      </c>
      <c r="EJ125" s="91">
        <f t="shared" si="271"/>
        <v>2.2645159080709472E-2</v>
      </c>
      <c r="EK125" s="91">
        <f t="shared" si="271"/>
        <v>7.6376987700241872E-2</v>
      </c>
      <c r="EL125" s="91">
        <f t="shared" si="271"/>
        <v>0.10231875349164667</v>
      </c>
      <c r="EM125" s="91">
        <f t="shared" si="271"/>
        <v>8.8968751651660544E-2</v>
      </c>
      <c r="EN125" s="91">
        <f t="shared" si="271"/>
        <v>9.8024653578992149E-2</v>
      </c>
      <c r="EO125" s="91">
        <f t="shared" si="269"/>
        <v>8.0069417799392542E-2</v>
      </c>
      <c r="EP125" s="91">
        <f t="shared" si="269"/>
        <v>8.3945403959119036E-2</v>
      </c>
      <c r="EQ125" s="91">
        <f t="shared" si="269"/>
        <v>7.4261651625150207E-2</v>
      </c>
      <c r="ER125" s="91">
        <f t="shared" si="269"/>
        <v>6.6977735296065308E-2</v>
      </c>
      <c r="ES125" s="91">
        <f t="shared" si="269"/>
        <v>4.7911369103863621E-2</v>
      </c>
      <c r="ET125" s="91">
        <f t="shared" si="269"/>
        <v>4.4543967115900841E-2</v>
      </c>
      <c r="EU125" s="91">
        <f t="shared" si="269"/>
        <v>3.5923186072233722E-2</v>
      </c>
      <c r="EV125" s="91">
        <f t="shared" si="269"/>
        <v>3.2003725461189812E-2</v>
      </c>
      <c r="EW125" s="91">
        <f t="shared" si="269"/>
        <v>5.5326627788769928E-2</v>
      </c>
      <c r="EX125" s="91">
        <f t="shared" si="269"/>
        <v>4.2823085184284883E-2</v>
      </c>
      <c r="EY125" s="91">
        <f t="shared" si="269"/>
        <v>0.11663451263578521</v>
      </c>
      <c r="EZ125" s="100">
        <f t="shared" si="269"/>
        <v>5.5841765127835355E-2</v>
      </c>
      <c r="FA125" s="119">
        <f t="shared" si="268"/>
        <v>3.142389525368249</v>
      </c>
      <c r="FB125" s="120">
        <f t="shared" si="268"/>
        <v>5.6225720711510938</v>
      </c>
      <c r="FC125" s="120">
        <f t="shared" si="219"/>
        <v>5.3465539029843487</v>
      </c>
      <c r="FD125" s="120">
        <f t="shared" si="219"/>
        <v>7.3313782991202352</v>
      </c>
      <c r="FE125" s="120">
        <f t="shared" si="283"/>
        <v>1</v>
      </c>
      <c r="FF125" s="120">
        <f t="shared" si="283"/>
        <v>1</v>
      </c>
      <c r="FG125" s="120">
        <f t="shared" si="283"/>
        <v>1</v>
      </c>
      <c r="FH125" s="120">
        <f t="shared" si="283"/>
        <v>1</v>
      </c>
      <c r="FI125" s="120">
        <f t="shared" si="283"/>
        <v>5.1759834368530022</v>
      </c>
      <c r="FJ125" s="120">
        <f t="shared" si="283"/>
        <v>5.9701492537313419</v>
      </c>
      <c r="FK125" s="120">
        <f t="shared" si="283"/>
        <v>7.001983895437041</v>
      </c>
      <c r="FL125" s="120">
        <f t="shared" si="283"/>
        <v>8.0831408775981526</v>
      </c>
      <c r="FM125" s="120">
        <f t="shared" si="283"/>
        <v>5.3465539029843487</v>
      </c>
      <c r="FN125" s="120">
        <f t="shared" si="283"/>
        <v>7.3313782991202352</v>
      </c>
      <c r="FO125" s="120">
        <f t="shared" si="283"/>
        <v>3.142389525368249</v>
      </c>
      <c r="FP125" s="120">
        <f t="shared" si="283"/>
        <v>5.6225720711510938</v>
      </c>
      <c r="FQ125" s="120">
        <f t="shared" si="283"/>
        <v>2.4725640489187288</v>
      </c>
      <c r="FR125" s="120">
        <f t="shared" si="283"/>
        <v>4.1895185862279094</v>
      </c>
      <c r="FS125" s="120">
        <f t="shared" si="234"/>
        <v>1.5102090129273893</v>
      </c>
      <c r="FT125" s="321">
        <f t="shared" si="234"/>
        <v>3.7482340051321978</v>
      </c>
      <c r="FU125" s="85">
        <f>+Cas_Hoy!B124</f>
        <v>111</v>
      </c>
      <c r="FV125" s="62">
        <f>+Cas_Hoy!C124</f>
        <v>78</v>
      </c>
      <c r="FW125" s="62">
        <f>+Cas_Hoy!D124</f>
        <v>191</v>
      </c>
      <c r="FX125" s="62">
        <f>+Cas_Hoy!E124</f>
        <v>196</v>
      </c>
      <c r="FY125" s="62">
        <f>+Cas_Hoy!F124</f>
        <v>695</v>
      </c>
      <c r="FZ125" s="62">
        <f>+Cas_Hoy!G124</f>
        <v>781</v>
      </c>
      <c r="GA125" s="62">
        <f>+Cas_Hoy!H124</f>
        <v>766</v>
      </c>
      <c r="GB125" s="62">
        <f>+Cas_Hoy!I124</f>
        <v>800</v>
      </c>
      <c r="GC125" s="62">
        <f>+Cas_Hoy!J124</f>
        <v>668</v>
      </c>
      <c r="GD125" s="62">
        <f>+Cas_Hoy!K124</f>
        <v>691</v>
      </c>
      <c r="GE125" s="62">
        <f>+Cas_Hoy!L124</f>
        <v>475</v>
      </c>
      <c r="GF125" s="62">
        <f>+Cas_Hoy!M124</f>
        <v>450</v>
      </c>
      <c r="GG125" s="62">
        <f>+Cas_Hoy!N124</f>
        <v>265</v>
      </c>
      <c r="GH125" s="62">
        <f>+Cas_Hoy!O124</f>
        <v>275</v>
      </c>
      <c r="GI125" s="62">
        <f>+Cas_Hoy!P124</f>
        <v>135</v>
      </c>
      <c r="GJ125" s="62">
        <f>+Cas_Hoy!Q124</f>
        <v>151</v>
      </c>
      <c r="GK125" s="62">
        <f>+Cas_Hoy!R124</f>
        <v>78</v>
      </c>
      <c r="GL125" s="62">
        <f>+Cas_Hoy!S124</f>
        <v>102</v>
      </c>
      <c r="GM125" s="62">
        <f>+Cas_Hoy!T124</f>
        <v>12</v>
      </c>
      <c r="GN125" s="590">
        <f>+Cas_Hoy!U124</f>
        <v>34</v>
      </c>
      <c r="GO125" s="543">
        <f t="shared" si="220"/>
        <v>0.12191541512174117</v>
      </c>
      <c r="GP125" s="112">
        <f t="shared" si="220"/>
        <v>0.18610569312042347</v>
      </c>
      <c r="GQ125" s="112">
        <f t="shared" si="221"/>
        <v>0.26725429185862293</v>
      </c>
      <c r="GR125" s="112">
        <f t="shared" si="221"/>
        <v>0.34017570194816749</v>
      </c>
      <c r="GS125" s="323">
        <f t="shared" si="273"/>
        <v>7.9583218068467909E-2</v>
      </c>
      <c r="GT125" s="323">
        <f t="shared" si="273"/>
        <v>0.10598268763524675</v>
      </c>
      <c r="GU125" s="323">
        <f t="shared" si="273"/>
        <v>9.1722831447068609E-2</v>
      </c>
      <c r="GV125" s="323">
        <f t="shared" si="272"/>
        <v>0.10157995189532865</v>
      </c>
      <c r="GW125" s="323">
        <f t="shared" si="272"/>
        <v>0.42988287400494302</v>
      </c>
      <c r="GX125" s="323">
        <f t="shared" si="272"/>
        <v>0.5168747973780462</v>
      </c>
      <c r="GY125" s="323">
        <f t="shared" si="272"/>
        <v>0.54764960564463949</v>
      </c>
      <c r="GZ125" s="323">
        <f t="shared" si="272"/>
        <v>0.56264598505140495</v>
      </c>
      <c r="HA125" s="323">
        <f t="shared" si="272"/>
        <v>0.26725429185862293</v>
      </c>
      <c r="HB125" s="323">
        <f t="shared" si="225"/>
        <v>0.34017570194816749</v>
      </c>
      <c r="HC125" s="323">
        <f t="shared" si="225"/>
        <v>0.12191541512174117</v>
      </c>
      <c r="HD125" s="323">
        <f t="shared" si="225"/>
        <v>0.18610569312042347</v>
      </c>
      <c r="HE125" s="323">
        <f t="shared" si="225"/>
        <v>0.14419315140319991</v>
      </c>
      <c r="HF125" s="323">
        <f t="shared" si="275"/>
        <v>0.19062111825538144</v>
      </c>
      <c r="HG125" s="323">
        <f t="shared" si="275"/>
        <v>0.17614249220095629</v>
      </c>
      <c r="HH125" s="327">
        <f t="shared" si="275"/>
        <v>0.21565066971508381</v>
      </c>
      <c r="HI125" s="241">
        <f>+CyF_Tot!B124</f>
        <v>0</v>
      </c>
      <c r="HJ125" s="149">
        <f>+CyF_Tot!C124</f>
        <v>6764</v>
      </c>
      <c r="HK125" s="149">
        <f>+CyF_Tot!D124</f>
        <v>6926</v>
      </c>
      <c r="HL125" s="149">
        <f>+CyF_Tot!E124</f>
        <v>7026</v>
      </c>
      <c r="HM125" s="149">
        <f>+CyF_Tot!F124</f>
        <v>0</v>
      </c>
      <c r="HN125" s="149">
        <f>+CyF_Tot!G124</f>
        <v>176</v>
      </c>
      <c r="HO125" s="149">
        <f>+CyF_Tot!H124</f>
        <v>177</v>
      </c>
      <c r="HP125" s="557">
        <f>+CyF_Tot!I124</f>
        <v>178</v>
      </c>
      <c r="HQ125" s="93">
        <f t="shared" si="282"/>
        <v>7.8101909992475294E-2</v>
      </c>
      <c r="HR125" s="90">
        <f t="shared" si="282"/>
        <v>7.4127040389586521E-2</v>
      </c>
      <c r="HS125" s="90">
        <f t="shared" si="282"/>
        <v>7.5959669584141451E-2</v>
      </c>
      <c r="HT125" s="90">
        <f t="shared" si="282"/>
        <v>6.9094621170045861E-2</v>
      </c>
      <c r="HU125" s="90">
        <f t="shared" si="282"/>
        <v>7.2681699665992403E-2</v>
      </c>
      <c r="HV125" s="90">
        <f t="shared" si="282"/>
        <v>6.1330692987499755E-2</v>
      </c>
      <c r="HW125" s="90">
        <f t="shared" si="282"/>
        <v>6.9504525621724239E-2</v>
      </c>
      <c r="HX125" s="90">
        <f t="shared" si="282"/>
        <v>6.5545631322300929E-2</v>
      </c>
      <c r="HY125" s="90">
        <f t="shared" si="282"/>
        <v>6.6939268687409195E-2</v>
      </c>
      <c r="HZ125" s="90">
        <f t="shared" si="282"/>
        <v>6.6426236294309216E-2</v>
      </c>
      <c r="IA125" s="90">
        <f t="shared" si="282"/>
        <v>5.0544476706070679E-2</v>
      </c>
      <c r="IB125" s="90">
        <f t="shared" si="282"/>
        <v>5.3804574879503402E-2</v>
      </c>
      <c r="IC125" s="90">
        <f t="shared" si="282"/>
        <v>4.4122173899048656E-2</v>
      </c>
      <c r="ID125" s="90">
        <f t="shared" si="282"/>
        <v>4.9326102445783379E-2</v>
      </c>
      <c r="IE125" s="90">
        <f t="shared" si="260"/>
        <v>2.8959891597241327E-2</v>
      </c>
      <c r="IF125" s="90">
        <f t="shared" si="260"/>
        <v>3.7967682245790203E-2</v>
      </c>
      <c r="IG125" s="90">
        <f t="shared" si="260"/>
        <v>1.1131643418484737E-2</v>
      </c>
      <c r="IH125" s="90">
        <f t="shared" si="260"/>
        <v>1.8657568593245563E-2</v>
      </c>
      <c r="II125" s="90">
        <f t="shared" si="260"/>
        <v>8.562802629603647E-4</v>
      </c>
      <c r="IJ125" s="673">
        <f t="shared" si="260"/>
        <v>4.9183175896003913E-3</v>
      </c>
      <c r="IK125" s="686"/>
      <c r="IL125" s="687"/>
      <c r="IM125" s="687"/>
      <c r="IN125" s="687"/>
      <c r="IO125" s="687"/>
      <c r="IP125" s="687"/>
      <c r="IQ125" s="687"/>
      <c r="IR125" s="687"/>
      <c r="IS125" s="687"/>
      <c r="IT125" s="687"/>
      <c r="IU125" s="687"/>
      <c r="IV125" s="687"/>
      <c r="IW125" s="687"/>
      <c r="IX125" s="687"/>
      <c r="IY125" s="687"/>
      <c r="IZ125" s="687"/>
      <c r="JA125" s="687"/>
      <c r="JB125" s="687"/>
      <c r="JC125" s="687"/>
      <c r="JD125" s="688"/>
      <c r="JF125" s="624">
        <f t="shared" si="281"/>
        <v>0</v>
      </c>
      <c r="JG125" s="625">
        <f t="shared" si="281"/>
        <v>0</v>
      </c>
      <c r="JH125" s="625">
        <f t="shared" si="281"/>
        <v>0</v>
      </c>
      <c r="JI125" s="625">
        <f t="shared" si="281"/>
        <v>0</v>
      </c>
      <c r="JJ125" s="625">
        <f t="shared" si="281"/>
        <v>0</v>
      </c>
      <c r="JK125" s="625">
        <f t="shared" si="281"/>
        <v>0</v>
      </c>
      <c r="JL125" s="625">
        <f t="shared" si="281"/>
        <v>0</v>
      </c>
      <c r="JM125" s="625">
        <f t="shared" si="281"/>
        <v>0</v>
      </c>
      <c r="JN125" s="625">
        <f t="shared" si="281"/>
        <v>372.99418229530687</v>
      </c>
      <c r="JO125" s="625">
        <f t="shared" si="281"/>
        <v>250.58329540035533</v>
      </c>
      <c r="JP125" s="625">
        <f t="shared" si="281"/>
        <v>1975.9197771658592</v>
      </c>
      <c r="JQ125" s="625">
        <f t="shared" si="281"/>
        <v>1082.7809401211482</v>
      </c>
      <c r="JR125" s="625">
        <f t="shared" si="281"/>
        <v>4149.8036231692904</v>
      </c>
      <c r="JS125" s="625">
        <f t="shared" si="281"/>
        <v>2024.7257779954928</v>
      </c>
      <c r="JT125" s="625">
        <f t="shared" si="281"/>
        <v>6897.2517258688749</v>
      </c>
      <c r="JU125" s="625">
        <f t="shared" si="228"/>
        <v>4822.479179083396</v>
      </c>
      <c r="JV125" s="625">
        <f t="shared" si="228"/>
        <v>19439.085439297542</v>
      </c>
      <c r="JW125" s="625">
        <f t="shared" si="228"/>
        <v>9813.6236880652868</v>
      </c>
      <c r="JX125" s="625">
        <f t="shared" si="228"/>
        <v>48597.713598243834</v>
      </c>
      <c r="JY125" s="626">
        <f t="shared" si="277"/>
        <v>21998.271110965445</v>
      </c>
      <c r="JZ125" s="642">
        <f t="shared" si="278"/>
        <v>0</v>
      </c>
      <c r="KA125" s="625">
        <f t="shared" si="278"/>
        <v>0</v>
      </c>
      <c r="KB125" s="625">
        <f t="shared" si="279"/>
        <v>667.63432946753846</v>
      </c>
      <c r="KC125" s="625">
        <f t="shared" si="279"/>
        <v>403.19360386118439</v>
      </c>
      <c r="KD125" s="625">
        <f t="shared" si="280"/>
        <v>7533.1413119192721</v>
      </c>
      <c r="KE125" s="645">
        <f t="shared" si="280"/>
        <v>5179.62238530588</v>
      </c>
      <c r="KF125" s="624">
        <f t="shared" si="262"/>
        <v>0</v>
      </c>
      <c r="KG125" s="625">
        <f t="shared" si="263"/>
        <v>535.84380457723705</v>
      </c>
      <c r="KH125" s="626">
        <f t="shared" si="264"/>
        <v>6201.4360883780591</v>
      </c>
    </row>
    <row r="126" spans="1:294" s="649" customFormat="1" ht="14.4">
      <c r="A126" s="510" t="s">
        <v>136</v>
      </c>
      <c r="B126" s="538">
        <v>32002</v>
      </c>
      <c r="C126" s="526">
        <f t="shared" si="265"/>
        <v>1678</v>
      </c>
      <c r="D126" s="517">
        <f t="shared" si="266"/>
        <v>56</v>
      </c>
      <c r="E126" s="495">
        <f t="shared" si="217"/>
        <v>7.2411402030867732E-3</v>
      </c>
      <c r="F126" s="208">
        <f t="shared" si="236"/>
        <v>5.0403099806262106E-2</v>
      </c>
      <c r="G126" s="30">
        <f t="shared" si="162"/>
        <v>4.7945373175048944</v>
      </c>
      <c r="H126" s="29">
        <f t="shared" si="237"/>
        <v>0.24165954293904737</v>
      </c>
      <c r="I126" s="33">
        <f t="shared" si="238"/>
        <v>0.25139783822177403</v>
      </c>
      <c r="J126" s="353">
        <f t="shared" si="239"/>
        <v>0.25246488873774342</v>
      </c>
      <c r="K126" s="581">
        <f t="shared" si="267"/>
        <v>6.9312237459414373E-3</v>
      </c>
      <c r="L126" s="354">
        <f t="shared" si="218"/>
        <v>5.0089159140640209</v>
      </c>
      <c r="M126" s="355">
        <f t="shared" si="240"/>
        <v>0.26232557565062492</v>
      </c>
      <c r="N126" s="826"/>
      <c r="O126" s="364" t="s">
        <v>226</v>
      </c>
      <c r="P126" s="20" t="s">
        <v>229</v>
      </c>
      <c r="Q126" s="20"/>
      <c r="R126" s="20"/>
      <c r="S126" s="166">
        <f t="shared" si="241"/>
        <v>1678</v>
      </c>
      <c r="T126" s="167">
        <f t="shared" si="242"/>
        <v>5243.4222861071185</v>
      </c>
      <c r="U126" s="166">
        <f t="shared" si="243"/>
        <v>30</v>
      </c>
      <c r="V126" s="168">
        <f t="shared" si="244"/>
        <v>1.820388349514563E-2</v>
      </c>
      <c r="W126" s="167">
        <f t="shared" si="245"/>
        <v>93.744140991188047</v>
      </c>
      <c r="X126" s="166">
        <f t="shared" si="246"/>
        <v>65</v>
      </c>
      <c r="Y126" s="168">
        <f t="shared" si="247"/>
        <v>4.0297582145071294E-2</v>
      </c>
      <c r="Z126" s="167">
        <f t="shared" si="248"/>
        <v>203.11230548090745</v>
      </c>
      <c r="AA126" s="166">
        <f t="shared" si="249"/>
        <v>56</v>
      </c>
      <c r="AB126" s="167">
        <f t="shared" si="250"/>
        <v>1749.8906318355102</v>
      </c>
      <c r="AC126" s="169">
        <f t="shared" si="251"/>
        <v>3.3373063170441003E-2</v>
      </c>
      <c r="AD126" s="166">
        <f t="shared" si="252"/>
        <v>0</v>
      </c>
      <c r="AE126" s="168">
        <f t="shared" si="253"/>
        <v>0</v>
      </c>
      <c r="AF126" s="167">
        <f t="shared" si="254"/>
        <v>0</v>
      </c>
      <c r="AG126" s="166">
        <f t="shared" si="255"/>
        <v>1</v>
      </c>
      <c r="AH126" s="168">
        <f t="shared" si="256"/>
        <v>1.8181818181818181E-2</v>
      </c>
      <c r="AI126" s="365">
        <f t="shared" si="257"/>
        <v>31.248046997062684</v>
      </c>
      <c r="AJ126" s="830"/>
      <c r="AK126" s="85">
        <v>2540.8140444684327</v>
      </c>
      <c r="AL126" s="62">
        <v>2379.3523519383834</v>
      </c>
      <c r="AM126" s="62">
        <v>2625.4860488455338</v>
      </c>
      <c r="AN126" s="62">
        <v>2496.7409212907014</v>
      </c>
      <c r="AO126" s="62">
        <v>2042.6238859598693</v>
      </c>
      <c r="AP126" s="62">
        <v>2019.8772805136573</v>
      </c>
      <c r="AQ126" s="62">
        <v>2238.1400980600019</v>
      </c>
      <c r="AR126" s="62">
        <v>2292.7895401461374</v>
      </c>
      <c r="AS126" s="62">
        <v>2077.9373351111349</v>
      </c>
      <c r="AT126" s="62">
        <v>2110.867608235129</v>
      </c>
      <c r="AU126" s="62">
        <v>1673.3058781028208</v>
      </c>
      <c r="AV126" s="62">
        <v>1614.0657645200354</v>
      </c>
      <c r="AW126" s="62">
        <v>1436.8168220549953</v>
      </c>
      <c r="AX126" s="62">
        <v>1452.3502882611065</v>
      </c>
      <c r="AY126" s="62">
        <v>909.60208983555708</v>
      </c>
      <c r="AZ126" s="62">
        <v>1025.8013335767619</v>
      </c>
      <c r="BA126" s="62">
        <v>331.4891928571472</v>
      </c>
      <c r="BB126" s="62">
        <v>555.18411768142141</v>
      </c>
      <c r="BC126" s="62">
        <v>32.784645447410171</v>
      </c>
      <c r="BD126" s="86">
        <v>145.9708652201362</v>
      </c>
      <c r="BE126" s="258">
        <v>2.0000000000000002E-5</v>
      </c>
      <c r="BF126" s="43">
        <v>2.0000000000000002E-5</v>
      </c>
      <c r="BG126" s="53">
        <v>5.0000000000000002E-5</v>
      </c>
      <c r="BH126" s="53">
        <v>4.0000000000000003E-5</v>
      </c>
      <c r="BI126" s="53">
        <v>1.2518952302791728E-4</v>
      </c>
      <c r="BJ126" s="53">
        <v>1.2406223545552731E-4</v>
      </c>
      <c r="BK126" s="53">
        <v>3.4000000000000002E-4</v>
      </c>
      <c r="BL126" s="53">
        <v>1.8000000000000001E-4</v>
      </c>
      <c r="BM126" s="53">
        <v>8.9999999999999998E-4</v>
      </c>
      <c r="BN126" s="53">
        <v>5.0000000000000001E-4</v>
      </c>
      <c r="BO126" s="53">
        <v>3.8E-3</v>
      </c>
      <c r="BP126" s="53">
        <v>2E-3</v>
      </c>
      <c r="BQ126" s="53">
        <v>1.6199999999999999E-2</v>
      </c>
      <c r="BR126" s="53">
        <v>6.1999999999999998E-3</v>
      </c>
      <c r="BS126" s="53">
        <v>6.1100000000000002E-2</v>
      </c>
      <c r="BT126" s="53">
        <v>2.6800000000000001E-2</v>
      </c>
      <c r="BU126" s="53">
        <v>0.1421</v>
      </c>
      <c r="BV126" s="53">
        <v>5.4699999999999999E-2</v>
      </c>
      <c r="BW126" s="53">
        <v>0.27589999999999998</v>
      </c>
      <c r="BX126" s="54">
        <v>0.1051</v>
      </c>
      <c r="BY126" s="64">
        <f>+Fall_Hoy!B126</f>
        <v>0</v>
      </c>
      <c r="BZ126" s="61">
        <f>+Fall_Hoy!C126</f>
        <v>0</v>
      </c>
      <c r="CA126" s="61">
        <f>+Fall_Hoy!D126</f>
        <v>0</v>
      </c>
      <c r="CB126" s="61">
        <f>+Fall_Hoy!E126</f>
        <v>0</v>
      </c>
      <c r="CC126" s="61">
        <f>+Fall_Hoy!F126</f>
        <v>0</v>
      </c>
      <c r="CD126" s="61">
        <f>+Fall_Hoy!G126</f>
        <v>0</v>
      </c>
      <c r="CE126" s="61">
        <f>+Fall_Hoy!H126</f>
        <v>0</v>
      </c>
      <c r="CF126" s="61">
        <f>+Fall_Hoy!I126</f>
        <v>0</v>
      </c>
      <c r="CG126" s="61">
        <f>+Fall_Hoy!J126</f>
        <v>1</v>
      </c>
      <c r="CH126" s="61">
        <f>+Fall_Hoy!K126</f>
        <v>1</v>
      </c>
      <c r="CI126" s="61">
        <f>+Fall_Hoy!L126</f>
        <v>4</v>
      </c>
      <c r="CJ126" s="61">
        <f>+Fall_Hoy!M126</f>
        <v>1</v>
      </c>
      <c r="CK126" s="61">
        <f>+Fall_Hoy!N126</f>
        <v>0</v>
      </c>
      <c r="CL126" s="61">
        <f>+Fall_Hoy!O126</f>
        <v>3</v>
      </c>
      <c r="CM126" s="61">
        <f>+Fall_Hoy!P126</f>
        <v>12</v>
      </c>
      <c r="CN126" s="61">
        <f>+Fall_Hoy!Q126</f>
        <v>6</v>
      </c>
      <c r="CO126" s="61">
        <f>+Fall_Hoy!R126</f>
        <v>10</v>
      </c>
      <c r="CP126" s="61">
        <f>+Fall_Hoy!S126</f>
        <v>11</v>
      </c>
      <c r="CQ126" s="61">
        <f>+Fall_Hoy!T126</f>
        <v>4</v>
      </c>
      <c r="CR126" s="66">
        <f>+Fall_Hoy!U126</f>
        <v>1</v>
      </c>
      <c r="CS126" s="75">
        <f t="shared" si="258"/>
        <v>0.21591786950601852</v>
      </c>
      <c r="CT126" s="76">
        <f t="shared" si="258"/>
        <v>0.21824946964564668</v>
      </c>
      <c r="CU126" s="76">
        <f t="shared" si="259"/>
        <v>3.7583078908254255E-2</v>
      </c>
      <c r="CV126" s="76">
        <f t="shared" si="259"/>
        <v>0.3331640938504391</v>
      </c>
      <c r="CW126" s="76">
        <f t="shared" si="276"/>
        <v>7.6861923078032843E-2</v>
      </c>
      <c r="CX126" s="76">
        <f t="shared" si="276"/>
        <v>8.0202892305815329E-2</v>
      </c>
      <c r="CY126" s="76">
        <f t="shared" si="276"/>
        <v>7.3721926586731726E-2</v>
      </c>
      <c r="CZ126" s="76">
        <f t="shared" si="276"/>
        <v>8.8102286085588552E-2</v>
      </c>
      <c r="DA126" s="76">
        <f t="shared" si="276"/>
        <v>0.53471829604124488</v>
      </c>
      <c r="DB126" s="76">
        <f t="shared" si="276"/>
        <v>0.7</v>
      </c>
      <c r="DC126" s="76">
        <f t="shared" si="276"/>
        <v>0.62907301810284244</v>
      </c>
      <c r="DD126" s="76">
        <f t="shared" si="276"/>
        <v>0.30977672099295278</v>
      </c>
      <c r="DE126" s="76">
        <f t="shared" si="276"/>
        <v>3.7583078908254255E-2</v>
      </c>
      <c r="DF126" s="76">
        <f t="shared" si="276"/>
        <v>0.3331640938504391</v>
      </c>
      <c r="DG126" s="76">
        <f t="shared" si="276"/>
        <v>0.21591786950601852</v>
      </c>
      <c r="DH126" s="76">
        <f t="shared" si="276"/>
        <v>0.21824946964564668</v>
      </c>
      <c r="DI126" s="76">
        <f t="shared" si="276"/>
        <v>0.21229342703562701</v>
      </c>
      <c r="DJ126" s="76">
        <f t="shared" si="276"/>
        <v>0.36221657957141729</v>
      </c>
      <c r="DK126" s="76">
        <f t="shared" si="276"/>
        <v>0.44221940869725673</v>
      </c>
      <c r="DL126" s="316">
        <f t="shared" si="274"/>
        <v>6.5182513269567185E-2</v>
      </c>
      <c r="DM126" s="85">
        <f>+'Cas_-14'!B125</f>
        <v>15</v>
      </c>
      <c r="DN126" s="62">
        <f>+'Cas_-14'!C125</f>
        <v>11</v>
      </c>
      <c r="DO126" s="62">
        <f>+'Cas_-14'!D125</f>
        <v>46</v>
      </c>
      <c r="DP126" s="62">
        <f>+'Cas_-14'!E125</f>
        <v>37</v>
      </c>
      <c r="DQ126" s="62">
        <f>+'Cas_-14'!F125</f>
        <v>157</v>
      </c>
      <c r="DR126" s="62">
        <f>+'Cas_-14'!G125</f>
        <v>162</v>
      </c>
      <c r="DS126" s="62">
        <f>+'Cas_-14'!H125</f>
        <v>165</v>
      </c>
      <c r="DT126" s="62">
        <f>+'Cas_-14'!I125</f>
        <v>202</v>
      </c>
      <c r="DU126" s="62">
        <f>+'Cas_-14'!J125</f>
        <v>129</v>
      </c>
      <c r="DV126" s="62">
        <f>+'Cas_-14'!K125</f>
        <v>165</v>
      </c>
      <c r="DW126" s="62">
        <f>+'Cas_-14'!L125</f>
        <v>97</v>
      </c>
      <c r="DX126" s="62">
        <f>+'Cas_-14'!M125</f>
        <v>126</v>
      </c>
      <c r="DY126" s="62">
        <f>+'Cas_-14'!N125</f>
        <v>54</v>
      </c>
      <c r="DZ126" s="62">
        <f>+'Cas_-14'!O125</f>
        <v>67</v>
      </c>
      <c r="EA126" s="62">
        <f>+'Cas_-14'!P125</f>
        <v>43</v>
      </c>
      <c r="EB126" s="62">
        <f>+'Cas_-14'!Q125</f>
        <v>42</v>
      </c>
      <c r="EC126" s="62">
        <f>+'Cas_-14'!R125</f>
        <v>19</v>
      </c>
      <c r="ED126" s="62">
        <f>+'Cas_-14'!S125</f>
        <v>26</v>
      </c>
      <c r="EE126" s="62">
        <f>+'Cas_-14'!T125</f>
        <v>6</v>
      </c>
      <c r="EF126" s="86">
        <f>+'Cas_-14'!U125</f>
        <v>7</v>
      </c>
      <c r="EG126" s="201">
        <f t="shared" si="271"/>
        <v>5.9036197602324618E-3</v>
      </c>
      <c r="EH126" s="90">
        <f t="shared" si="271"/>
        <v>4.6231067840955316E-3</v>
      </c>
      <c r="EI126" s="90">
        <f t="shared" si="271"/>
        <v>1.7520565390254844E-2</v>
      </c>
      <c r="EJ126" s="90">
        <f t="shared" si="271"/>
        <v>1.4819318930725373E-2</v>
      </c>
      <c r="EK126" s="90">
        <f t="shared" si="271"/>
        <v>7.6861923078032843E-2</v>
      </c>
      <c r="EL126" s="90">
        <f t="shared" si="271"/>
        <v>8.0202892305815329E-2</v>
      </c>
      <c r="EM126" s="90">
        <f t="shared" si="271"/>
        <v>7.3721926586731726E-2</v>
      </c>
      <c r="EN126" s="90">
        <f t="shared" si="271"/>
        <v>8.8102286085588552E-2</v>
      </c>
      <c r="EO126" s="90">
        <f t="shared" si="269"/>
        <v>6.2080794170388517E-2</v>
      </c>
      <c r="EP126" s="90">
        <f t="shared" si="269"/>
        <v>7.8166910779380677E-2</v>
      </c>
      <c r="EQ126" s="90">
        <f t="shared" si="269"/>
        <v>5.7969078618176927E-2</v>
      </c>
      <c r="ER126" s="90">
        <f t="shared" si="269"/>
        <v>7.8063733690224096E-2</v>
      </c>
      <c r="ES126" s="90">
        <f t="shared" si="269"/>
        <v>3.7583078908254255E-2</v>
      </c>
      <c r="ET126" s="90">
        <f t="shared" si="269"/>
        <v>4.6132121528490791E-2</v>
      </c>
      <c r="EU126" s="90">
        <f t="shared" si="269"/>
        <v>4.7273418212763541E-2</v>
      </c>
      <c r="EV126" s="90">
        <f t="shared" si="269"/>
        <v>4.0943600505523314E-2</v>
      </c>
      <c r="EW126" s="90">
        <f t="shared" si="269"/>
        <v>5.7317102365348933E-2</v>
      </c>
      <c r="EX126" s="90">
        <f t="shared" si="269"/>
        <v>4.683131086058815E-2</v>
      </c>
      <c r="EY126" s="90">
        <f t="shared" si="269"/>
        <v>0.1830125022893597</v>
      </c>
      <c r="EZ126" s="99">
        <f t="shared" si="269"/>
        <v>4.7954775012420583E-2</v>
      </c>
      <c r="FA126" s="119">
        <f t="shared" si="268"/>
        <v>4.5674266357096638</v>
      </c>
      <c r="FB126" s="120">
        <f t="shared" si="268"/>
        <v>5.3304904051172715</v>
      </c>
      <c r="FC126" s="120">
        <f t="shared" si="219"/>
        <v>1</v>
      </c>
      <c r="FD126" s="120">
        <f t="shared" si="219"/>
        <v>7.2219547424169495</v>
      </c>
      <c r="FE126" s="120">
        <f t="shared" si="283"/>
        <v>1</v>
      </c>
      <c r="FF126" s="120">
        <f t="shared" si="283"/>
        <v>1</v>
      </c>
      <c r="FG126" s="120">
        <f t="shared" si="283"/>
        <v>1</v>
      </c>
      <c r="FH126" s="120">
        <f t="shared" si="283"/>
        <v>1</v>
      </c>
      <c r="FI126" s="120">
        <f t="shared" si="283"/>
        <v>8.6132644272179171</v>
      </c>
      <c r="FJ126" s="120">
        <f t="shared" si="283"/>
        <v>8.9551959137247881</v>
      </c>
      <c r="FK126" s="120">
        <f t="shared" si="283"/>
        <v>10.851871947911015</v>
      </c>
      <c r="FL126" s="120">
        <f t="shared" si="283"/>
        <v>3.9682539682539684</v>
      </c>
      <c r="FM126" s="120">
        <f t="shared" si="283"/>
        <v>1</v>
      </c>
      <c r="FN126" s="120">
        <f t="shared" si="283"/>
        <v>7.2219547424169495</v>
      </c>
      <c r="FO126" s="120">
        <f t="shared" si="283"/>
        <v>4.5674266357096638</v>
      </c>
      <c r="FP126" s="120">
        <f t="shared" si="283"/>
        <v>5.3304904051172715</v>
      </c>
      <c r="FQ126" s="120">
        <f t="shared" si="283"/>
        <v>3.7038408829956668</v>
      </c>
      <c r="FR126" s="120">
        <f t="shared" si="283"/>
        <v>7.7344958514976794</v>
      </c>
      <c r="FS126" s="120">
        <f t="shared" si="234"/>
        <v>2.4163344206838229</v>
      </c>
      <c r="FT126" s="321">
        <f t="shared" si="234"/>
        <v>1.3592496941688186</v>
      </c>
      <c r="FU126" s="85">
        <f>+Cas_Hoy!B125</f>
        <v>15</v>
      </c>
      <c r="FV126" s="62">
        <f>+Cas_Hoy!C125</f>
        <v>11</v>
      </c>
      <c r="FW126" s="62">
        <f>+Cas_Hoy!D125</f>
        <v>49</v>
      </c>
      <c r="FX126" s="62">
        <f>+Cas_Hoy!E125</f>
        <v>40</v>
      </c>
      <c r="FY126" s="62">
        <f>+Cas_Hoy!F125</f>
        <v>161</v>
      </c>
      <c r="FZ126" s="62">
        <f>+Cas_Hoy!G125</f>
        <v>168</v>
      </c>
      <c r="GA126" s="62">
        <f>+Cas_Hoy!H125</f>
        <v>168</v>
      </c>
      <c r="GB126" s="62">
        <f>+Cas_Hoy!I125</f>
        <v>209</v>
      </c>
      <c r="GC126" s="62">
        <f>+Cas_Hoy!J125</f>
        <v>137</v>
      </c>
      <c r="GD126" s="62">
        <f>+Cas_Hoy!K125</f>
        <v>171</v>
      </c>
      <c r="GE126" s="62">
        <f>+Cas_Hoy!L125</f>
        <v>101</v>
      </c>
      <c r="GF126" s="62">
        <f>+Cas_Hoy!M125</f>
        <v>134</v>
      </c>
      <c r="GG126" s="62">
        <f>+Cas_Hoy!N125</f>
        <v>58</v>
      </c>
      <c r="GH126" s="62">
        <f>+Cas_Hoy!O125</f>
        <v>69</v>
      </c>
      <c r="GI126" s="62">
        <f>+Cas_Hoy!P125</f>
        <v>47</v>
      </c>
      <c r="GJ126" s="62">
        <f>+Cas_Hoy!Q125</f>
        <v>43</v>
      </c>
      <c r="GK126" s="62">
        <f>+Cas_Hoy!R125</f>
        <v>19</v>
      </c>
      <c r="GL126" s="62">
        <f>+Cas_Hoy!S125</f>
        <v>26</v>
      </c>
      <c r="GM126" s="62">
        <f>+Cas_Hoy!T125</f>
        <v>6</v>
      </c>
      <c r="GN126" s="590">
        <f>+Cas_Hoy!U125</f>
        <v>7</v>
      </c>
      <c r="GO126" s="543">
        <f t="shared" si="220"/>
        <v>0.23600325271588071</v>
      </c>
      <c r="GP126" s="112">
        <f t="shared" si="220"/>
        <v>0.22344588558959066</v>
      </c>
      <c r="GQ126" s="112">
        <f t="shared" si="221"/>
        <v>4.0367010679236051E-2</v>
      </c>
      <c r="GR126" s="112">
        <f t="shared" si="221"/>
        <v>0.34310929068179552</v>
      </c>
      <c r="GS126" s="323">
        <f t="shared" si="273"/>
        <v>7.882018863416107E-2</v>
      </c>
      <c r="GT126" s="323">
        <f t="shared" si="273"/>
        <v>8.3173369798623303E-2</v>
      </c>
      <c r="GU126" s="323">
        <f t="shared" si="273"/>
        <v>7.506232525194502E-2</v>
      </c>
      <c r="GV126" s="323">
        <f t="shared" si="272"/>
        <v>9.1155335603405968E-2</v>
      </c>
      <c r="GW126" s="323">
        <f t="shared" si="272"/>
        <v>0.56787912060194234</v>
      </c>
      <c r="GX126" s="323">
        <f t="shared" si="272"/>
        <v>0.7</v>
      </c>
      <c r="GY126" s="323">
        <f t="shared" si="272"/>
        <v>0.65501417348852664</v>
      </c>
      <c r="GZ126" s="323">
        <f t="shared" si="272"/>
        <v>0.32944508423060059</v>
      </c>
      <c r="HA126" s="323">
        <f t="shared" si="272"/>
        <v>4.0367010679236051E-2</v>
      </c>
      <c r="HB126" s="323">
        <f t="shared" si="225"/>
        <v>0.34310929068179552</v>
      </c>
      <c r="HC126" s="323">
        <f t="shared" si="225"/>
        <v>0.23600325271588071</v>
      </c>
      <c r="HD126" s="323">
        <f t="shared" si="225"/>
        <v>0.22344588558959066</v>
      </c>
      <c r="HE126" s="323">
        <f t="shared" si="225"/>
        <v>0.21229342703562701</v>
      </c>
      <c r="HF126" s="323">
        <f t="shared" si="275"/>
        <v>0.36221657957141729</v>
      </c>
      <c r="HG126" s="323">
        <f t="shared" si="275"/>
        <v>0.44221940869725679</v>
      </c>
      <c r="HH126" s="327">
        <f t="shared" si="275"/>
        <v>6.5182513269567172E-2</v>
      </c>
      <c r="HI126" s="241">
        <f>+CyF_Tot!B125</f>
        <v>0</v>
      </c>
      <c r="HJ126" s="149">
        <f>+CyF_Tot!C125</f>
        <v>1613</v>
      </c>
      <c r="HK126" s="149">
        <f>+CyF_Tot!D125</f>
        <v>1648</v>
      </c>
      <c r="HL126" s="149">
        <f>+CyF_Tot!E125</f>
        <v>1678</v>
      </c>
      <c r="HM126" s="149">
        <f>+CyF_Tot!F125</f>
        <v>0</v>
      </c>
      <c r="HN126" s="149">
        <f>+CyF_Tot!G125</f>
        <v>55</v>
      </c>
      <c r="HO126" s="149">
        <f>+CyF_Tot!H125</f>
        <v>56</v>
      </c>
      <c r="HP126" s="557">
        <f>+CyF_Tot!I125</f>
        <v>56</v>
      </c>
      <c r="HQ126" s="93">
        <f t="shared" si="282"/>
        <v>7.9395476672346504E-2</v>
      </c>
      <c r="HR126" s="90">
        <f t="shared" si="282"/>
        <v>7.4350114115942237E-2</v>
      </c>
      <c r="HS126" s="90">
        <f t="shared" si="282"/>
        <v>8.2041311444457657E-2</v>
      </c>
      <c r="HT126" s="90">
        <f t="shared" si="282"/>
        <v>7.8018277647981416E-2</v>
      </c>
      <c r="HU126" s="90">
        <f t="shared" si="282"/>
        <v>6.3828007185796801E-2</v>
      </c>
      <c r="HV126" s="90">
        <f t="shared" si="282"/>
        <v>6.3117220189789935E-2</v>
      </c>
      <c r="HW126" s="90">
        <f t="shared" si="282"/>
        <v>6.9937506970189425E-2</v>
      </c>
      <c r="HX126" s="90">
        <f t="shared" si="282"/>
        <v>7.1645195304860243E-2</v>
      </c>
      <c r="HY126" s="90">
        <f t="shared" si="282"/>
        <v>6.4931483504503937E-2</v>
      </c>
      <c r="HZ126" s="90">
        <f t="shared" si="282"/>
        <v>6.5960490226708607E-2</v>
      </c>
      <c r="IA126" s="90">
        <f t="shared" si="282"/>
        <v>5.2287540719418185E-2</v>
      </c>
      <c r="IB126" s="90">
        <f t="shared" si="282"/>
        <v>5.0436402866071976E-2</v>
      </c>
      <c r="IC126" s="90">
        <f t="shared" si="282"/>
        <v>4.4897719581744745E-2</v>
      </c>
      <c r="ID126" s="90">
        <f t="shared" si="282"/>
        <v>4.5383110063780589E-2</v>
      </c>
      <c r="IE126" s="90">
        <f t="shared" si="260"/>
        <v>2.8423288851807921E-2</v>
      </c>
      <c r="IF126" s="90">
        <f t="shared" si="260"/>
        <v>3.2054288281256227E-2</v>
      </c>
      <c r="IG126" s="90">
        <f t="shared" si="260"/>
        <v>1.0358389877418512E-2</v>
      </c>
      <c r="IH126" s="90">
        <f t="shared" si="260"/>
        <v>1.7348419401331836E-2</v>
      </c>
      <c r="II126" s="90">
        <f t="shared" si="260"/>
        <v>1.0244561417227102E-3</v>
      </c>
      <c r="IJ126" s="673">
        <f t="shared" si="260"/>
        <v>4.5613044566007186E-3</v>
      </c>
      <c r="IK126" s="686"/>
      <c r="IL126" s="687"/>
      <c r="IM126" s="687"/>
      <c r="IN126" s="687"/>
      <c r="IO126" s="687"/>
      <c r="IP126" s="687"/>
      <c r="IQ126" s="687"/>
      <c r="IR126" s="687"/>
      <c r="IS126" s="687"/>
      <c r="IT126" s="687"/>
      <c r="IU126" s="687"/>
      <c r="IV126" s="687"/>
      <c r="IW126" s="687"/>
      <c r="IX126" s="687"/>
      <c r="IY126" s="687"/>
      <c r="IZ126" s="687"/>
      <c r="JA126" s="687"/>
      <c r="JB126" s="687"/>
      <c r="JC126" s="687"/>
      <c r="JD126" s="688"/>
      <c r="JF126" s="624">
        <f t="shared" si="281"/>
        <v>0</v>
      </c>
      <c r="JG126" s="625">
        <f t="shared" si="281"/>
        <v>0</v>
      </c>
      <c r="JH126" s="625">
        <f t="shared" si="281"/>
        <v>0</v>
      </c>
      <c r="JI126" s="625">
        <f t="shared" si="281"/>
        <v>0</v>
      </c>
      <c r="JJ126" s="625">
        <f t="shared" si="281"/>
        <v>0</v>
      </c>
      <c r="JK126" s="625">
        <f t="shared" si="281"/>
        <v>0</v>
      </c>
      <c r="JL126" s="625">
        <f t="shared" si="281"/>
        <v>0</v>
      </c>
      <c r="JM126" s="625">
        <f t="shared" si="281"/>
        <v>0</v>
      </c>
      <c r="JN126" s="625">
        <f t="shared" si="281"/>
        <v>481.24646643712032</v>
      </c>
      <c r="JO126" s="625">
        <f t="shared" si="281"/>
        <v>473.73885320836769</v>
      </c>
      <c r="JP126" s="625">
        <f t="shared" si="281"/>
        <v>2390.4774687908011</v>
      </c>
      <c r="JQ126" s="625">
        <f t="shared" si="281"/>
        <v>619.55344198590558</v>
      </c>
      <c r="JR126" s="625">
        <f t="shared" si="281"/>
        <v>0</v>
      </c>
      <c r="JS126" s="625">
        <f t="shared" si="281"/>
        <v>2065.617381872722</v>
      </c>
      <c r="JT126" s="625">
        <f t="shared" si="281"/>
        <v>13192.581826817732</v>
      </c>
      <c r="JU126" s="625">
        <f t="shared" si="228"/>
        <v>5849.0857865033313</v>
      </c>
      <c r="JV126" s="625">
        <f t="shared" si="228"/>
        <v>30166.895981762595</v>
      </c>
      <c r="JW126" s="625">
        <f t="shared" si="228"/>
        <v>19813.246902556526</v>
      </c>
      <c r="JX126" s="625">
        <f t="shared" si="228"/>
        <v>122008.33485957314</v>
      </c>
      <c r="JY126" s="626">
        <f t="shared" si="277"/>
        <v>6850.6821446315116</v>
      </c>
      <c r="JZ126" s="642">
        <f t="shared" si="278"/>
        <v>0</v>
      </c>
      <c r="KA126" s="625">
        <f t="shared" si="278"/>
        <v>0</v>
      </c>
      <c r="KB126" s="625">
        <f t="shared" si="279"/>
        <v>834.81048718127329</v>
      </c>
      <c r="KC126" s="625">
        <f t="shared" si="279"/>
        <v>332.35162684413928</v>
      </c>
      <c r="KD126" s="625">
        <f t="shared" si="280"/>
        <v>9591.6440541365573</v>
      </c>
      <c r="KE126" s="645">
        <f t="shared" si="280"/>
        <v>6605.2138440171448</v>
      </c>
      <c r="KF126" s="624">
        <f t="shared" si="262"/>
        <v>0</v>
      </c>
      <c r="KG126" s="625">
        <f t="shared" si="263"/>
        <v>582.98809632466748</v>
      </c>
      <c r="KH126" s="626">
        <f t="shared" si="264"/>
        <v>7979.6273594876111</v>
      </c>
    </row>
    <row r="127" spans="1:294" s="649" customFormat="1" ht="14.4">
      <c r="A127" s="510" t="s">
        <v>137</v>
      </c>
      <c r="B127" s="538">
        <v>41441</v>
      </c>
      <c r="C127" s="526">
        <f t="shared" si="265"/>
        <v>2176</v>
      </c>
      <c r="D127" s="517">
        <f t="shared" si="266"/>
        <v>45</v>
      </c>
      <c r="E127" s="495">
        <f t="shared" si="217"/>
        <v>8.7022455060165316E-3</v>
      </c>
      <c r="F127" s="208">
        <f t="shared" si="236"/>
        <v>4.3193938370213077E-2</v>
      </c>
      <c r="G127" s="30">
        <f t="shared" si="162"/>
        <v>2.8888710146235579</v>
      </c>
      <c r="H127" s="29">
        <f t="shared" si="237"/>
        <v>0.12478171656514488</v>
      </c>
      <c r="I127" s="33">
        <f t="shared" si="238"/>
        <v>0.15168995265125992</v>
      </c>
      <c r="J127" s="353">
        <f t="shared" si="239"/>
        <v>0.12602716922523921</v>
      </c>
      <c r="K127" s="581">
        <f t="shared" si="267"/>
        <v>8.6162463132956977E-3</v>
      </c>
      <c r="L127" s="354">
        <f t="shared" si="218"/>
        <v>2.9177049831637647</v>
      </c>
      <c r="M127" s="355">
        <f t="shared" si="240"/>
        <v>0.1524295091467279</v>
      </c>
      <c r="N127" s="826"/>
      <c r="O127" s="364" t="s">
        <v>226</v>
      </c>
      <c r="P127" s="20" t="s">
        <v>228</v>
      </c>
      <c r="Q127" s="20"/>
      <c r="R127" s="20"/>
      <c r="S127" s="166">
        <f t="shared" si="241"/>
        <v>2176</v>
      </c>
      <c r="T127" s="167">
        <f t="shared" si="242"/>
        <v>5250.8385415409857</v>
      </c>
      <c r="U127" s="166">
        <f t="shared" si="243"/>
        <v>178</v>
      </c>
      <c r="V127" s="168">
        <f t="shared" si="244"/>
        <v>8.9089089089089094E-2</v>
      </c>
      <c r="W127" s="167">
        <f t="shared" si="245"/>
        <v>429.52631451943728</v>
      </c>
      <c r="X127" s="166">
        <f t="shared" si="246"/>
        <v>386</v>
      </c>
      <c r="Y127" s="168">
        <f t="shared" si="247"/>
        <v>0.21564245810055865</v>
      </c>
      <c r="Z127" s="167">
        <f t="shared" si="248"/>
        <v>931.44470451967857</v>
      </c>
      <c r="AA127" s="166">
        <f t="shared" si="249"/>
        <v>45</v>
      </c>
      <c r="AB127" s="167">
        <f t="shared" si="250"/>
        <v>1085.8811322120605</v>
      </c>
      <c r="AC127" s="169">
        <f t="shared" si="251"/>
        <v>2.0680147058823529E-2</v>
      </c>
      <c r="AD127" s="166">
        <f t="shared" si="252"/>
        <v>1</v>
      </c>
      <c r="AE127" s="168">
        <f t="shared" si="253"/>
        <v>2.2727272727272728E-2</v>
      </c>
      <c r="AF127" s="167">
        <f t="shared" si="254"/>
        <v>24.13069182693468</v>
      </c>
      <c r="AG127" s="166">
        <f t="shared" si="255"/>
        <v>6</v>
      </c>
      <c r="AH127" s="168">
        <f t="shared" si="256"/>
        <v>0.15384615384615385</v>
      </c>
      <c r="AI127" s="365">
        <f t="shared" si="257"/>
        <v>144.78415096160808</v>
      </c>
      <c r="AJ127" s="830"/>
      <c r="AK127" s="85">
        <v>3274.5270028329219</v>
      </c>
      <c r="AL127" s="62">
        <v>3259.9604217912583</v>
      </c>
      <c r="AM127" s="62">
        <v>3132.9892813271645</v>
      </c>
      <c r="AN127" s="62">
        <v>2982.0242056719781</v>
      </c>
      <c r="AO127" s="62">
        <v>2364.4561711805627</v>
      </c>
      <c r="AP127" s="62">
        <v>2415.5673476740944</v>
      </c>
      <c r="AQ127" s="62">
        <v>2626.2701842723768</v>
      </c>
      <c r="AR127" s="62">
        <v>2779.508060389162</v>
      </c>
      <c r="AS127" s="62">
        <v>2666.8187269181208</v>
      </c>
      <c r="AT127" s="62">
        <v>2684.2212567339584</v>
      </c>
      <c r="AU127" s="62">
        <v>2136.7268635641572</v>
      </c>
      <c r="AV127" s="62">
        <v>2211.8786547433756</v>
      </c>
      <c r="AW127" s="62">
        <v>1954.885750659414</v>
      </c>
      <c r="AX127" s="62">
        <v>2217.5148005300534</v>
      </c>
      <c r="AY127" s="62">
        <v>1210.5530700028935</v>
      </c>
      <c r="AZ127" s="62">
        <v>1715.2108746395575</v>
      </c>
      <c r="BA127" s="62">
        <v>539.98558396254612</v>
      </c>
      <c r="BB127" s="62">
        <v>919.33553545016593</v>
      </c>
      <c r="BC127" s="62">
        <v>75.787450380708222</v>
      </c>
      <c r="BD127" s="86">
        <v>272.77918220587497</v>
      </c>
      <c r="BE127" s="258">
        <v>2.0000000000000002E-5</v>
      </c>
      <c r="BF127" s="43">
        <v>2.0000000000000002E-5</v>
      </c>
      <c r="BG127" s="53">
        <v>5.0000000000000002E-5</v>
      </c>
      <c r="BH127" s="53">
        <v>4.0000000000000003E-5</v>
      </c>
      <c r="BI127" s="53">
        <v>1.2518952302791728E-4</v>
      </c>
      <c r="BJ127" s="53">
        <v>1.2406223545552731E-4</v>
      </c>
      <c r="BK127" s="53">
        <v>3.4000000000000002E-4</v>
      </c>
      <c r="BL127" s="53">
        <v>1.8000000000000001E-4</v>
      </c>
      <c r="BM127" s="53">
        <v>8.9999999999999998E-4</v>
      </c>
      <c r="BN127" s="53">
        <v>5.0000000000000001E-4</v>
      </c>
      <c r="BO127" s="53">
        <v>3.8E-3</v>
      </c>
      <c r="BP127" s="53">
        <v>2E-3</v>
      </c>
      <c r="BQ127" s="53">
        <v>1.6199999999999999E-2</v>
      </c>
      <c r="BR127" s="53">
        <v>6.1999999999999998E-3</v>
      </c>
      <c r="BS127" s="53">
        <v>6.1100000000000002E-2</v>
      </c>
      <c r="BT127" s="53">
        <v>2.6800000000000001E-2</v>
      </c>
      <c r="BU127" s="53">
        <v>0.1421</v>
      </c>
      <c r="BV127" s="53">
        <v>5.4699999999999999E-2</v>
      </c>
      <c r="BW127" s="53">
        <v>0.27589999999999998</v>
      </c>
      <c r="BX127" s="54">
        <v>0.1051</v>
      </c>
      <c r="BY127" s="64">
        <f>+Fall_Hoy!B127</f>
        <v>0</v>
      </c>
      <c r="BZ127" s="61">
        <f>+Fall_Hoy!C127</f>
        <v>0</v>
      </c>
      <c r="CA127" s="61">
        <f>+Fall_Hoy!D127</f>
        <v>0</v>
      </c>
      <c r="CB127" s="61">
        <f>+Fall_Hoy!E127</f>
        <v>0</v>
      </c>
      <c r="CC127" s="61">
        <f>+Fall_Hoy!F127</f>
        <v>0</v>
      </c>
      <c r="CD127" s="61">
        <f>+Fall_Hoy!G127</f>
        <v>0</v>
      </c>
      <c r="CE127" s="61">
        <f>+Fall_Hoy!H127</f>
        <v>0</v>
      </c>
      <c r="CF127" s="61">
        <f>+Fall_Hoy!I127</f>
        <v>0</v>
      </c>
      <c r="CG127" s="61">
        <f>+Fall_Hoy!J127</f>
        <v>0</v>
      </c>
      <c r="CH127" s="61">
        <f>+Fall_Hoy!K127</f>
        <v>0</v>
      </c>
      <c r="CI127" s="61">
        <f>+Fall_Hoy!L127</f>
        <v>1</v>
      </c>
      <c r="CJ127" s="61">
        <f>+Fall_Hoy!M127</f>
        <v>2</v>
      </c>
      <c r="CK127" s="61">
        <f>+Fall_Hoy!N127</f>
        <v>3</v>
      </c>
      <c r="CL127" s="61">
        <f>+Fall_Hoy!O127</f>
        <v>2</v>
      </c>
      <c r="CM127" s="61">
        <f>+Fall_Hoy!P127</f>
        <v>6</v>
      </c>
      <c r="CN127" s="61">
        <f>+Fall_Hoy!Q127</f>
        <v>11</v>
      </c>
      <c r="CO127" s="61">
        <f>+Fall_Hoy!R127</f>
        <v>5</v>
      </c>
      <c r="CP127" s="61">
        <f>+Fall_Hoy!S127</f>
        <v>6</v>
      </c>
      <c r="CQ127" s="61">
        <f>+Fall_Hoy!T127</f>
        <v>3</v>
      </c>
      <c r="CR127" s="66">
        <f>+Fall_Hoy!U127</f>
        <v>4</v>
      </c>
      <c r="CS127" s="75">
        <f t="shared" si="258"/>
        <v>8.1119675874700023E-2</v>
      </c>
      <c r="CT127" s="76">
        <f t="shared" si="258"/>
        <v>0.23929871671335065</v>
      </c>
      <c r="CU127" s="76">
        <f t="shared" si="259"/>
        <v>9.4729415835538872E-2</v>
      </c>
      <c r="CV127" s="76">
        <f t="shared" si="259"/>
        <v>0.14546944402994907</v>
      </c>
      <c r="CW127" s="76">
        <f t="shared" si="276"/>
        <v>6.5131255921359904E-2</v>
      </c>
      <c r="CX127" s="76">
        <f t="shared" si="276"/>
        <v>7.575859980729055E-2</v>
      </c>
      <c r="CY127" s="76">
        <f t="shared" si="276"/>
        <v>5.673445211094353E-2</v>
      </c>
      <c r="CZ127" s="76">
        <f t="shared" si="276"/>
        <v>6.2960781619571221E-2</v>
      </c>
      <c r="DA127" s="76">
        <f t="shared" si="276"/>
        <v>4.537241274731571E-2</v>
      </c>
      <c r="DB127" s="76">
        <f t="shared" si="276"/>
        <v>7.1156578289079023E-2</v>
      </c>
      <c r="DC127" s="76">
        <f t="shared" si="276"/>
        <v>0.12315935144742028</v>
      </c>
      <c r="DD127" s="76">
        <f t="shared" si="276"/>
        <v>0.45210436741432414</v>
      </c>
      <c r="DE127" s="76">
        <f t="shared" si="276"/>
        <v>9.4729415835538872E-2</v>
      </c>
      <c r="DF127" s="76">
        <f t="shared" si="276"/>
        <v>0.14546944402994907</v>
      </c>
      <c r="DG127" s="76">
        <f t="shared" si="276"/>
        <v>8.1119675874700023E-2</v>
      </c>
      <c r="DH127" s="76">
        <f t="shared" si="276"/>
        <v>0.23929871671335065</v>
      </c>
      <c r="DI127" s="76">
        <f t="shared" si="276"/>
        <v>6.5161903268327617E-2</v>
      </c>
      <c r="DJ127" s="76">
        <f t="shared" si="276"/>
        <v>0.11931357993276762</v>
      </c>
      <c r="DK127" s="76">
        <f t="shared" si="276"/>
        <v>0.14347368645409747</v>
      </c>
      <c r="DL127" s="316">
        <f t="shared" si="274"/>
        <v>0.13952307917692419</v>
      </c>
      <c r="DM127" s="85">
        <f>+'Cas_-14'!B126</f>
        <v>36</v>
      </c>
      <c r="DN127" s="62">
        <f>+'Cas_-14'!C126</f>
        <v>36</v>
      </c>
      <c r="DO127" s="62">
        <f>+'Cas_-14'!D126</f>
        <v>72</v>
      </c>
      <c r="DP127" s="62">
        <f>+'Cas_-14'!E126</f>
        <v>77</v>
      </c>
      <c r="DQ127" s="62">
        <f>+'Cas_-14'!F126</f>
        <v>154</v>
      </c>
      <c r="DR127" s="62">
        <f>+'Cas_-14'!G126</f>
        <v>183</v>
      </c>
      <c r="DS127" s="62">
        <f>+'Cas_-14'!H126</f>
        <v>149</v>
      </c>
      <c r="DT127" s="62">
        <f>+'Cas_-14'!I126</f>
        <v>175</v>
      </c>
      <c r="DU127" s="62">
        <f>+'Cas_-14'!J126</f>
        <v>121</v>
      </c>
      <c r="DV127" s="62">
        <f>+'Cas_-14'!K126</f>
        <v>191</v>
      </c>
      <c r="DW127" s="62">
        <f>+'Cas_-14'!L126</f>
        <v>112</v>
      </c>
      <c r="DX127" s="62">
        <f>+'Cas_-14'!M126</f>
        <v>122</v>
      </c>
      <c r="DY127" s="62">
        <f>+'Cas_-14'!N126</f>
        <v>78</v>
      </c>
      <c r="DZ127" s="62">
        <f>+'Cas_-14'!O126</f>
        <v>85</v>
      </c>
      <c r="EA127" s="62">
        <f>+'Cas_-14'!P126</f>
        <v>58</v>
      </c>
      <c r="EB127" s="62">
        <f>+'Cas_-14'!Q126</f>
        <v>63</v>
      </c>
      <c r="EC127" s="62">
        <f>+'Cas_-14'!R126</f>
        <v>18</v>
      </c>
      <c r="ED127" s="62">
        <f>+'Cas_-14'!S126</f>
        <v>22</v>
      </c>
      <c r="EE127" s="62">
        <f>+'Cas_-14'!T126</f>
        <v>4</v>
      </c>
      <c r="EF127" s="86">
        <f>+'Cas_-14'!U126</f>
        <v>7</v>
      </c>
      <c r="EG127" s="201">
        <f t="shared" si="271"/>
        <v>1.099395423181882E-2</v>
      </c>
      <c r="EH127" s="91">
        <f t="shared" si="271"/>
        <v>1.1043078854380384E-2</v>
      </c>
      <c r="EI127" s="91">
        <f t="shared" si="271"/>
        <v>2.2981246833216139E-2</v>
      </c>
      <c r="EJ127" s="91">
        <f t="shared" si="271"/>
        <v>2.5821386645199479E-2</v>
      </c>
      <c r="EK127" s="91">
        <f t="shared" si="271"/>
        <v>6.5131255921359904E-2</v>
      </c>
      <c r="EL127" s="91">
        <f t="shared" si="271"/>
        <v>7.575859980729055E-2</v>
      </c>
      <c r="EM127" s="91">
        <f t="shared" si="271"/>
        <v>5.673445211094353E-2</v>
      </c>
      <c r="EN127" s="91">
        <f t="shared" si="271"/>
        <v>6.2960781619571221E-2</v>
      </c>
      <c r="EO127" s="91">
        <f t="shared" si="269"/>
        <v>4.537241274731571E-2</v>
      </c>
      <c r="EP127" s="91">
        <f t="shared" si="269"/>
        <v>7.1156578289079023E-2</v>
      </c>
      <c r="EQ127" s="91">
        <f t="shared" si="269"/>
        <v>5.241661997602208E-2</v>
      </c>
      <c r="ER127" s="91">
        <f t="shared" si="269"/>
        <v>5.5156732824547541E-2</v>
      </c>
      <c r="ES127" s="91">
        <f t="shared" si="269"/>
        <v>3.9900029949928972E-2</v>
      </c>
      <c r="ET127" s="91">
        <f t="shared" si="269"/>
        <v>3.8331198501891588E-2</v>
      </c>
      <c r="EU127" s="91">
        <f t="shared" si="269"/>
        <v>4.7911984560793659E-2</v>
      </c>
      <c r="EV127" s="91">
        <f t="shared" si="269"/>
        <v>3.6730177572620114E-2</v>
      </c>
      <c r="EW127" s="91">
        <f t="shared" si="269"/>
        <v>3.3334223235945676E-2</v>
      </c>
      <c r="EX127" s="91">
        <f t="shared" si="269"/>
        <v>2.3930327015182093E-2</v>
      </c>
      <c r="EY127" s="91">
        <f t="shared" si="269"/>
        <v>5.2779186790247325E-2</v>
      </c>
      <c r="EZ127" s="100">
        <f t="shared" si="269"/>
        <v>2.5661782337615784E-2</v>
      </c>
      <c r="FA127" s="119">
        <f t="shared" si="268"/>
        <v>1.6930978046165133</v>
      </c>
      <c r="FB127" s="120">
        <f t="shared" si="268"/>
        <v>6.5150438284766645</v>
      </c>
      <c r="FC127" s="120">
        <f t="shared" si="219"/>
        <v>2.3741690408357075</v>
      </c>
      <c r="FD127" s="120">
        <f t="shared" si="219"/>
        <v>3.7950664136622385</v>
      </c>
      <c r="FE127" s="120">
        <f t="shared" si="283"/>
        <v>1</v>
      </c>
      <c r="FF127" s="120">
        <f t="shared" si="283"/>
        <v>1</v>
      </c>
      <c r="FG127" s="120">
        <f t="shared" si="283"/>
        <v>1</v>
      </c>
      <c r="FH127" s="120">
        <f t="shared" si="283"/>
        <v>1</v>
      </c>
      <c r="FI127" s="120">
        <f t="shared" si="283"/>
        <v>1</v>
      </c>
      <c r="FJ127" s="120">
        <f t="shared" si="283"/>
        <v>1</v>
      </c>
      <c r="FK127" s="120">
        <f t="shared" si="283"/>
        <v>2.3496240601503757</v>
      </c>
      <c r="FL127" s="120">
        <f t="shared" si="283"/>
        <v>8.1967213114754109</v>
      </c>
      <c r="FM127" s="120">
        <f t="shared" si="283"/>
        <v>2.3741690408357075</v>
      </c>
      <c r="FN127" s="120">
        <f t="shared" si="283"/>
        <v>3.7950664136622385</v>
      </c>
      <c r="FO127" s="120">
        <f t="shared" si="283"/>
        <v>1.6930978046165133</v>
      </c>
      <c r="FP127" s="120">
        <f t="shared" si="283"/>
        <v>6.5150438284766645</v>
      </c>
      <c r="FQ127" s="120">
        <f t="shared" si="283"/>
        <v>1.9548049104699352</v>
      </c>
      <c r="FR127" s="120">
        <f t="shared" si="283"/>
        <v>4.9858733588166855</v>
      </c>
      <c r="FS127" s="120">
        <f t="shared" si="234"/>
        <v>2.7183762232693005</v>
      </c>
      <c r="FT127" s="321">
        <f t="shared" si="234"/>
        <v>5.4369987766752752</v>
      </c>
      <c r="FU127" s="85">
        <f>+Cas_Hoy!B126</f>
        <v>43</v>
      </c>
      <c r="FV127" s="62">
        <f>+Cas_Hoy!C126</f>
        <v>41</v>
      </c>
      <c r="FW127" s="62">
        <f>+Cas_Hoy!D126</f>
        <v>79</v>
      </c>
      <c r="FX127" s="62">
        <f>+Cas_Hoy!E126</f>
        <v>90</v>
      </c>
      <c r="FY127" s="62">
        <f>+Cas_Hoy!F126</f>
        <v>180</v>
      </c>
      <c r="FZ127" s="62">
        <f>+Cas_Hoy!G126</f>
        <v>222</v>
      </c>
      <c r="GA127" s="62">
        <f>+Cas_Hoy!H126</f>
        <v>178</v>
      </c>
      <c r="GB127" s="62">
        <f>+Cas_Hoy!I126</f>
        <v>218</v>
      </c>
      <c r="GC127" s="62">
        <f>+Cas_Hoy!J126</f>
        <v>159</v>
      </c>
      <c r="GD127" s="62">
        <f>+Cas_Hoy!K126</f>
        <v>231</v>
      </c>
      <c r="GE127" s="62">
        <f>+Cas_Hoy!L126</f>
        <v>141</v>
      </c>
      <c r="GF127" s="62">
        <f>+Cas_Hoy!M126</f>
        <v>151</v>
      </c>
      <c r="GG127" s="62">
        <f>+Cas_Hoy!N126</f>
        <v>102</v>
      </c>
      <c r="GH127" s="62">
        <f>+Cas_Hoy!O126</f>
        <v>109</v>
      </c>
      <c r="GI127" s="62">
        <f>+Cas_Hoy!P126</f>
        <v>70</v>
      </c>
      <c r="GJ127" s="62">
        <f>+Cas_Hoy!Q126</f>
        <v>69</v>
      </c>
      <c r="GK127" s="62">
        <f>+Cas_Hoy!R126</f>
        <v>20</v>
      </c>
      <c r="GL127" s="62">
        <f>+Cas_Hoy!S126</f>
        <v>23</v>
      </c>
      <c r="GM127" s="62">
        <f>+Cas_Hoy!T126</f>
        <v>4</v>
      </c>
      <c r="GN127" s="590">
        <f>+Cas_Hoy!U126</f>
        <v>8</v>
      </c>
      <c r="GO127" s="543">
        <f t="shared" si="220"/>
        <v>9.7903057090155204E-2</v>
      </c>
      <c r="GP127" s="112">
        <f t="shared" si="220"/>
        <v>0.26208907068605075</v>
      </c>
      <c r="GQ127" s="112">
        <f t="shared" si="221"/>
        <v>0.12387692840032005</v>
      </c>
      <c r="GR127" s="112">
        <f t="shared" si="221"/>
        <v>0.18654316940311114</v>
      </c>
      <c r="GS127" s="323">
        <f t="shared" si="273"/>
        <v>7.6127441986005087E-2</v>
      </c>
      <c r="GT127" s="323">
        <f t="shared" si="273"/>
        <v>9.1903875176057387E-2</v>
      </c>
      <c r="GU127" s="323">
        <f t="shared" si="273"/>
        <v>6.7776728025154012E-2</v>
      </c>
      <c r="GV127" s="323">
        <f t="shared" si="272"/>
        <v>7.8431145103237287E-2</v>
      </c>
      <c r="GW127" s="323">
        <f t="shared" si="272"/>
        <v>5.9621600221679324E-2</v>
      </c>
      <c r="GX127" s="323">
        <f t="shared" si="272"/>
        <v>8.6058479501451596E-2</v>
      </c>
      <c r="GY127" s="323">
        <f t="shared" si="272"/>
        <v>0.15504882637577019</v>
      </c>
      <c r="GZ127" s="323">
        <f t="shared" si="272"/>
        <v>0.55957179901281096</v>
      </c>
      <c r="HA127" s="323">
        <f t="shared" si="272"/>
        <v>0.12387692840032005</v>
      </c>
      <c r="HB127" s="323">
        <f t="shared" si="225"/>
        <v>0.18654316940311114</v>
      </c>
      <c r="HC127" s="323">
        <f t="shared" si="225"/>
        <v>9.7903057090155204E-2</v>
      </c>
      <c r="HD127" s="323">
        <f t="shared" si="225"/>
        <v>0.26208907068605075</v>
      </c>
      <c r="HE127" s="323">
        <f t="shared" si="225"/>
        <v>7.2402114742586246E-2</v>
      </c>
      <c r="HF127" s="323">
        <f t="shared" si="275"/>
        <v>0.12473692447516614</v>
      </c>
      <c r="HG127" s="323">
        <f t="shared" si="275"/>
        <v>0.14347368645409747</v>
      </c>
      <c r="HH127" s="327">
        <f t="shared" si="275"/>
        <v>0.1594549476307705</v>
      </c>
      <c r="HI127" s="241">
        <f>+CyF_Tot!B126</f>
        <v>0</v>
      </c>
      <c r="HJ127" s="149">
        <f>+CyF_Tot!C126</f>
        <v>1790</v>
      </c>
      <c r="HK127" s="149">
        <f>+CyF_Tot!D126</f>
        <v>1998</v>
      </c>
      <c r="HL127" s="149">
        <f>+CyF_Tot!E126</f>
        <v>2176</v>
      </c>
      <c r="HM127" s="149">
        <f>+CyF_Tot!F126</f>
        <v>0</v>
      </c>
      <c r="HN127" s="149">
        <f>+CyF_Tot!G126</f>
        <v>39</v>
      </c>
      <c r="HO127" s="149">
        <f>+CyF_Tot!H126</f>
        <v>44</v>
      </c>
      <c r="HP127" s="557">
        <f>+CyF_Tot!I126</f>
        <v>45</v>
      </c>
      <c r="HQ127" s="93">
        <f t="shared" si="282"/>
        <v>7.9016601984337298E-2</v>
      </c>
      <c r="HR127" s="90">
        <f t="shared" si="282"/>
        <v>7.8665100306248847E-2</v>
      </c>
      <c r="HS127" s="90">
        <f t="shared" si="282"/>
        <v>7.5601198844795353E-2</v>
      </c>
      <c r="HT127" s="90">
        <f t="shared" si="282"/>
        <v>7.195830712753018E-2</v>
      </c>
      <c r="HU127" s="90">
        <f t="shared" si="282"/>
        <v>5.7055963205052067E-2</v>
      </c>
      <c r="HV127" s="90">
        <f t="shared" si="282"/>
        <v>5.8289311253929547E-2</v>
      </c>
      <c r="HW127" s="90">
        <f t="shared" si="282"/>
        <v>6.337371647094367E-2</v>
      </c>
      <c r="HX127" s="90">
        <f t="shared" si="282"/>
        <v>6.7071452435731815E-2</v>
      </c>
      <c r="HY127" s="90">
        <f t="shared" si="282"/>
        <v>6.4352180857559435E-2</v>
      </c>
      <c r="HZ127" s="90">
        <f t="shared" si="282"/>
        <v>6.4772115941554465E-2</v>
      </c>
      <c r="IA127" s="90">
        <f t="shared" si="282"/>
        <v>5.1560697462999378E-2</v>
      </c>
      <c r="IB127" s="90">
        <f t="shared" si="282"/>
        <v>5.3374162176187241E-2</v>
      </c>
      <c r="IC127" s="90">
        <f t="shared" si="282"/>
        <v>4.7172745606028188E-2</v>
      </c>
      <c r="ID127" s="90">
        <f t="shared" si="282"/>
        <v>5.3510166273257241E-2</v>
      </c>
      <c r="IE127" s="90">
        <f t="shared" si="260"/>
        <v>2.9211483072389504E-2</v>
      </c>
      <c r="IF127" s="90">
        <f t="shared" si="260"/>
        <v>4.1389225034134253E-2</v>
      </c>
      <c r="IG127" s="90">
        <f t="shared" si="260"/>
        <v>1.3030225717587562E-2</v>
      </c>
      <c r="IH127" s="90">
        <f t="shared" si="260"/>
        <v>2.2184202491497936E-2</v>
      </c>
      <c r="II127" s="90">
        <f t="shared" si="260"/>
        <v>1.8288036094859733E-3</v>
      </c>
      <c r="IJ127" s="673">
        <f t="shared" si="260"/>
        <v>6.5823503826132326E-3</v>
      </c>
      <c r="IK127" s="686"/>
      <c r="IL127" s="687"/>
      <c r="IM127" s="687"/>
      <c r="IN127" s="687"/>
      <c r="IO127" s="687"/>
      <c r="IP127" s="687"/>
      <c r="IQ127" s="687"/>
      <c r="IR127" s="687"/>
      <c r="IS127" s="687"/>
      <c r="IT127" s="687"/>
      <c r="IU127" s="687"/>
      <c r="IV127" s="687"/>
      <c r="IW127" s="687"/>
      <c r="IX127" s="687"/>
      <c r="IY127" s="687"/>
      <c r="IZ127" s="687"/>
      <c r="JA127" s="687"/>
      <c r="JB127" s="687"/>
      <c r="JC127" s="687"/>
      <c r="JD127" s="688"/>
      <c r="JF127" s="624">
        <f t="shared" si="281"/>
        <v>0</v>
      </c>
      <c r="JG127" s="625">
        <f t="shared" si="281"/>
        <v>0</v>
      </c>
      <c r="JH127" s="625">
        <f t="shared" si="281"/>
        <v>0</v>
      </c>
      <c r="JI127" s="625">
        <f t="shared" si="281"/>
        <v>0</v>
      </c>
      <c r="JJ127" s="625">
        <f t="shared" si="281"/>
        <v>0</v>
      </c>
      <c r="JK127" s="625">
        <f t="shared" si="281"/>
        <v>0</v>
      </c>
      <c r="JL127" s="625">
        <f t="shared" si="281"/>
        <v>0</v>
      </c>
      <c r="JM127" s="625">
        <f t="shared" si="281"/>
        <v>0</v>
      </c>
      <c r="JN127" s="625">
        <f t="shared" si="281"/>
        <v>0</v>
      </c>
      <c r="JO127" s="625">
        <f t="shared" si="281"/>
        <v>0</v>
      </c>
      <c r="JP127" s="625">
        <f t="shared" si="281"/>
        <v>468.00553550019714</v>
      </c>
      <c r="JQ127" s="625">
        <f t="shared" si="281"/>
        <v>904.20873482864818</v>
      </c>
      <c r="JR127" s="625">
        <f t="shared" si="281"/>
        <v>1534.6165365357297</v>
      </c>
      <c r="JS127" s="625">
        <f t="shared" si="281"/>
        <v>901.91055298568438</v>
      </c>
      <c r="JT127" s="625">
        <f t="shared" si="281"/>
        <v>4956.4121959441718</v>
      </c>
      <c r="JU127" s="625">
        <f t="shared" si="228"/>
        <v>6413.2056079177974</v>
      </c>
      <c r="JV127" s="625">
        <f t="shared" si="228"/>
        <v>9259.5064544293546</v>
      </c>
      <c r="JW127" s="625">
        <f t="shared" si="228"/>
        <v>6526.4528223223888</v>
      </c>
      <c r="JX127" s="625">
        <f t="shared" si="228"/>
        <v>39584.390092685491</v>
      </c>
      <c r="JY127" s="626">
        <f t="shared" si="277"/>
        <v>14663.875621494733</v>
      </c>
      <c r="JZ127" s="642">
        <f t="shared" si="278"/>
        <v>0</v>
      </c>
      <c r="KA127" s="625">
        <f t="shared" si="278"/>
        <v>0</v>
      </c>
      <c r="KB127" s="625">
        <f t="shared" si="279"/>
        <v>134.59283921922298</v>
      </c>
      <c r="KC127" s="625">
        <f t="shared" si="279"/>
        <v>260.56567861863522</v>
      </c>
      <c r="KD127" s="625">
        <f t="shared" si="280"/>
        <v>4495.9131230627627</v>
      </c>
      <c r="KE127" s="645">
        <f t="shared" si="280"/>
        <v>4487.9446454953168</v>
      </c>
      <c r="KF127" s="624">
        <f t="shared" si="262"/>
        <v>0</v>
      </c>
      <c r="KG127" s="625">
        <f t="shared" si="263"/>
        <v>198.6041603547238</v>
      </c>
      <c r="KH127" s="626">
        <f t="shared" si="264"/>
        <v>4491.3277945052178</v>
      </c>
    </row>
    <row r="128" spans="1:294" s="649" customFormat="1" ht="14.4">
      <c r="A128" s="510" t="s">
        <v>138</v>
      </c>
      <c r="B128" s="538">
        <v>6058</v>
      </c>
      <c r="C128" s="526">
        <f t="shared" si="265"/>
        <v>350</v>
      </c>
      <c r="D128" s="517">
        <f t="shared" si="266"/>
        <v>14</v>
      </c>
      <c r="E128" s="495">
        <f t="shared" si="217"/>
        <v>8.1499603380384214E-3</v>
      </c>
      <c r="F128" s="208">
        <f t="shared" si="236"/>
        <v>5.612413337735226E-2</v>
      </c>
      <c r="G128" s="30">
        <f t="shared" si="162"/>
        <v>5.0523522668020586</v>
      </c>
      <c r="H128" s="29">
        <f t="shared" si="237"/>
        <v>0.28355889249136679</v>
      </c>
      <c r="I128" s="33">
        <f t="shared" si="238"/>
        <v>0.29189885991758346</v>
      </c>
      <c r="J128" s="353">
        <f t="shared" si="239"/>
        <v>0.22842491887097574</v>
      </c>
      <c r="K128" s="581">
        <f t="shared" si="267"/>
        <v>1.0117082403816412E-2</v>
      </c>
      <c r="L128" s="354">
        <f t="shared" si="218"/>
        <v>4.0699945838834442</v>
      </c>
      <c r="M128" s="355">
        <f t="shared" si="240"/>
        <v>0.23514329883776916</v>
      </c>
      <c r="N128" s="826"/>
      <c r="O128" s="364" t="s">
        <v>226</v>
      </c>
      <c r="P128" s="20" t="s">
        <v>228</v>
      </c>
      <c r="Q128" s="20"/>
      <c r="R128" s="20"/>
      <c r="S128" s="166">
        <f t="shared" si="241"/>
        <v>350</v>
      </c>
      <c r="T128" s="167">
        <f t="shared" si="242"/>
        <v>5777.4843182568502</v>
      </c>
      <c r="U128" s="166">
        <f t="shared" si="243"/>
        <v>5</v>
      </c>
      <c r="V128" s="168">
        <f t="shared" si="244"/>
        <v>1.4492753623188406E-2</v>
      </c>
      <c r="W128" s="167">
        <f t="shared" si="245"/>
        <v>82.535490260812153</v>
      </c>
      <c r="X128" s="166">
        <f t="shared" si="246"/>
        <v>10</v>
      </c>
      <c r="Y128" s="168">
        <f t="shared" si="247"/>
        <v>2.9411764705882353E-2</v>
      </c>
      <c r="Z128" s="167">
        <f t="shared" si="248"/>
        <v>165.07098052162431</v>
      </c>
      <c r="AA128" s="166">
        <f t="shared" si="249"/>
        <v>14</v>
      </c>
      <c r="AB128" s="167">
        <f t="shared" si="250"/>
        <v>2310.9937273027404</v>
      </c>
      <c r="AC128" s="169">
        <f t="shared" si="251"/>
        <v>0.04</v>
      </c>
      <c r="AD128" s="166">
        <f t="shared" si="252"/>
        <v>0</v>
      </c>
      <c r="AE128" s="168">
        <f t="shared" si="253"/>
        <v>0</v>
      </c>
      <c r="AF128" s="167">
        <f t="shared" si="254"/>
        <v>0</v>
      </c>
      <c r="AG128" s="166">
        <f t="shared" si="255"/>
        <v>0</v>
      </c>
      <c r="AH128" s="168">
        <f t="shared" si="256"/>
        <v>0</v>
      </c>
      <c r="AI128" s="365">
        <f t="shared" si="257"/>
        <v>0</v>
      </c>
      <c r="AJ128" s="830"/>
      <c r="AK128" s="85">
        <v>432.06793473169853</v>
      </c>
      <c r="AL128" s="62">
        <v>446.21492508086669</v>
      </c>
      <c r="AM128" s="62">
        <v>483.01111105775317</v>
      </c>
      <c r="AN128" s="62">
        <v>441.13615878829347</v>
      </c>
      <c r="AO128" s="62">
        <v>338.11819563143831</v>
      </c>
      <c r="AP128" s="62">
        <v>354.5014270097891</v>
      </c>
      <c r="AQ128" s="62">
        <v>407.60477636529856</v>
      </c>
      <c r="AR128" s="62">
        <v>400.4066515909725</v>
      </c>
      <c r="AS128" s="62">
        <v>410.53544002020652</v>
      </c>
      <c r="AT128" s="62">
        <v>409.64284418033037</v>
      </c>
      <c r="AU128" s="62">
        <v>343.70033771674173</v>
      </c>
      <c r="AV128" s="62">
        <v>324.55058285891562</v>
      </c>
      <c r="AW128" s="62">
        <v>295.71373177356293</v>
      </c>
      <c r="AX128" s="62">
        <v>327.13836151781379</v>
      </c>
      <c r="AY128" s="62">
        <v>204.36168332793824</v>
      </c>
      <c r="AZ128" s="62">
        <v>215.50177612301894</v>
      </c>
      <c r="BA128" s="62">
        <v>58.188688510222384</v>
      </c>
      <c r="BB128" s="62">
        <v>117.54530530353074</v>
      </c>
      <c r="BC128" s="62">
        <v>9.6981147517037289</v>
      </c>
      <c r="BD128" s="86">
        <v>38.362007042946324</v>
      </c>
      <c r="BE128" s="258">
        <v>2.0000000000000002E-5</v>
      </c>
      <c r="BF128" s="43">
        <v>2.0000000000000002E-5</v>
      </c>
      <c r="BG128" s="53">
        <v>5.0000000000000002E-5</v>
      </c>
      <c r="BH128" s="53">
        <v>4.0000000000000003E-5</v>
      </c>
      <c r="BI128" s="53">
        <v>1.2518952302791728E-4</v>
      </c>
      <c r="BJ128" s="53">
        <v>1.2406223545552731E-4</v>
      </c>
      <c r="BK128" s="53">
        <v>3.4000000000000002E-4</v>
      </c>
      <c r="BL128" s="53">
        <v>1.8000000000000001E-4</v>
      </c>
      <c r="BM128" s="53">
        <v>8.9999999999999998E-4</v>
      </c>
      <c r="BN128" s="53">
        <v>5.0000000000000001E-4</v>
      </c>
      <c r="BO128" s="53">
        <v>3.8E-3</v>
      </c>
      <c r="BP128" s="53">
        <v>2E-3</v>
      </c>
      <c r="BQ128" s="53">
        <v>1.6199999999999999E-2</v>
      </c>
      <c r="BR128" s="53">
        <v>6.1999999999999998E-3</v>
      </c>
      <c r="BS128" s="53">
        <v>6.1100000000000002E-2</v>
      </c>
      <c r="BT128" s="53">
        <v>2.6800000000000001E-2</v>
      </c>
      <c r="BU128" s="53">
        <v>0.1421</v>
      </c>
      <c r="BV128" s="53">
        <v>5.4699999999999999E-2</v>
      </c>
      <c r="BW128" s="53">
        <v>0.27589999999999998</v>
      </c>
      <c r="BX128" s="54">
        <v>0.1051</v>
      </c>
      <c r="BY128" s="64">
        <f>+Fall_Hoy!B128</f>
        <v>0</v>
      </c>
      <c r="BZ128" s="61">
        <f>+Fall_Hoy!C128</f>
        <v>0</v>
      </c>
      <c r="CA128" s="61">
        <f>+Fall_Hoy!D128</f>
        <v>0</v>
      </c>
      <c r="CB128" s="61">
        <f>+Fall_Hoy!E128</f>
        <v>0</v>
      </c>
      <c r="CC128" s="61">
        <f>+Fall_Hoy!F128</f>
        <v>0</v>
      </c>
      <c r="CD128" s="61">
        <f>+Fall_Hoy!G128</f>
        <v>0</v>
      </c>
      <c r="CE128" s="61">
        <f>+Fall_Hoy!H128</f>
        <v>0</v>
      </c>
      <c r="CF128" s="61">
        <f>+Fall_Hoy!I128</f>
        <v>0</v>
      </c>
      <c r="CG128" s="61">
        <f>+Fall_Hoy!J128</f>
        <v>1</v>
      </c>
      <c r="CH128" s="61">
        <f>+Fall_Hoy!K128</f>
        <v>0</v>
      </c>
      <c r="CI128" s="61">
        <f>+Fall_Hoy!L128</f>
        <v>2</v>
      </c>
      <c r="CJ128" s="61">
        <f>+Fall_Hoy!M128</f>
        <v>1</v>
      </c>
      <c r="CK128" s="61">
        <f>+Fall_Hoy!N128</f>
        <v>0</v>
      </c>
      <c r="CL128" s="61">
        <f>+Fall_Hoy!O128</f>
        <v>0</v>
      </c>
      <c r="CM128" s="61">
        <f>+Fall_Hoy!P128</f>
        <v>0</v>
      </c>
      <c r="CN128" s="61">
        <f>+Fall_Hoy!Q128</f>
        <v>3</v>
      </c>
      <c r="CO128" s="61">
        <f>+Fall_Hoy!R128</f>
        <v>2</v>
      </c>
      <c r="CP128" s="61">
        <f>+Fall_Hoy!S128</f>
        <v>2</v>
      </c>
      <c r="CQ128" s="61">
        <f>+Fall_Hoy!T128</f>
        <v>0</v>
      </c>
      <c r="CR128" s="66">
        <f>+Fall_Hoy!U128</f>
        <v>0</v>
      </c>
      <c r="CS128" s="75">
        <f t="shared" si="258"/>
        <v>3.4252996383706297E-2</v>
      </c>
      <c r="CT128" s="76">
        <f t="shared" si="258"/>
        <v>0.51944025947870465</v>
      </c>
      <c r="CU128" s="76">
        <f t="shared" si="259"/>
        <v>3.0434839620134976E-2</v>
      </c>
      <c r="CV128" s="76">
        <f t="shared" si="259"/>
        <v>2.4454484527227704E-2</v>
      </c>
      <c r="CW128" s="76">
        <f t="shared" si="276"/>
        <v>0.11534428050276088</v>
      </c>
      <c r="CX128" s="76">
        <f t="shared" si="276"/>
        <v>8.4625893478199141E-2</v>
      </c>
      <c r="CY128" s="76">
        <f t="shared" si="276"/>
        <v>5.1520495385902046E-2</v>
      </c>
      <c r="CZ128" s="76">
        <f t="shared" si="276"/>
        <v>0.10239590135950773</v>
      </c>
      <c r="DA128" s="76">
        <f t="shared" si="276"/>
        <v>0.7</v>
      </c>
      <c r="DB128" s="76">
        <f t="shared" si="276"/>
        <v>9.5204885314270668E-2</v>
      </c>
      <c r="DC128" s="76">
        <f t="shared" si="276"/>
        <v>0.7</v>
      </c>
      <c r="DD128" s="76">
        <f t="shared" si="276"/>
        <v>0.7</v>
      </c>
      <c r="DE128" s="76">
        <f t="shared" si="276"/>
        <v>3.0434839620134976E-2</v>
      </c>
      <c r="DF128" s="76">
        <f t="shared" si="276"/>
        <v>2.4454484527227704E-2</v>
      </c>
      <c r="DG128" s="76">
        <f t="shared" si="276"/>
        <v>3.4252996383706297E-2</v>
      </c>
      <c r="DH128" s="76">
        <f t="shared" si="276"/>
        <v>0.51944025947870465</v>
      </c>
      <c r="DI128" s="76">
        <f t="shared" si="276"/>
        <v>0.24187854574022505</v>
      </c>
      <c r="DJ128" s="76">
        <f t="shared" si="276"/>
        <v>0.31105513915314809</v>
      </c>
      <c r="DK128" s="76">
        <f t="shared" si="276"/>
        <v>0</v>
      </c>
      <c r="DL128" s="316">
        <f t="shared" si="274"/>
        <v>0</v>
      </c>
      <c r="DM128" s="85">
        <f>+'Cas_-14'!B127</f>
        <v>8</v>
      </c>
      <c r="DN128" s="62">
        <f>+'Cas_-14'!C127</f>
        <v>7</v>
      </c>
      <c r="DO128" s="62">
        <f>+'Cas_-14'!D127</f>
        <v>14</v>
      </c>
      <c r="DP128" s="62">
        <f>+'Cas_-14'!E127</f>
        <v>17</v>
      </c>
      <c r="DQ128" s="62">
        <f>+'Cas_-14'!F127</f>
        <v>39</v>
      </c>
      <c r="DR128" s="62">
        <f>+'Cas_-14'!G127</f>
        <v>30</v>
      </c>
      <c r="DS128" s="62">
        <f>+'Cas_-14'!H127</f>
        <v>21</v>
      </c>
      <c r="DT128" s="62">
        <f>+'Cas_-14'!I127</f>
        <v>41</v>
      </c>
      <c r="DU128" s="62">
        <f>+'Cas_-14'!J127</f>
        <v>28</v>
      </c>
      <c r="DV128" s="62">
        <f>+'Cas_-14'!K127</f>
        <v>39</v>
      </c>
      <c r="DW128" s="62">
        <f>+'Cas_-14'!L127</f>
        <v>18</v>
      </c>
      <c r="DX128" s="62">
        <f>+'Cas_-14'!M127</f>
        <v>29</v>
      </c>
      <c r="DY128" s="62">
        <f>+'Cas_-14'!N127</f>
        <v>9</v>
      </c>
      <c r="DZ128" s="62">
        <f>+'Cas_-14'!O127</f>
        <v>8</v>
      </c>
      <c r="EA128" s="62">
        <f>+'Cas_-14'!P127</f>
        <v>7</v>
      </c>
      <c r="EB128" s="62">
        <f>+'Cas_-14'!Q127</f>
        <v>10</v>
      </c>
      <c r="EC128" s="62">
        <f>+'Cas_-14'!R127</f>
        <v>3</v>
      </c>
      <c r="ED128" s="62">
        <f>+'Cas_-14'!S127</f>
        <v>7</v>
      </c>
      <c r="EE128" s="62">
        <f>+'Cas_-14'!T127</f>
        <v>0</v>
      </c>
      <c r="EF128" s="86">
        <f>+'Cas_-14'!U127</f>
        <v>0</v>
      </c>
      <c r="EG128" s="201">
        <f t="shared" si="271"/>
        <v>1.8515606822264569E-2</v>
      </c>
      <c r="EH128" s="90">
        <f t="shared" si="271"/>
        <v>1.5687507536264959E-2</v>
      </c>
      <c r="EI128" s="90">
        <f t="shared" si="271"/>
        <v>2.8984840471560153E-2</v>
      </c>
      <c r="EJ128" s="90">
        <f t="shared" si="271"/>
        <v>3.8536854577270109E-2</v>
      </c>
      <c r="EK128" s="90">
        <f t="shared" si="271"/>
        <v>0.11534428050276088</v>
      </c>
      <c r="EL128" s="90">
        <f t="shared" si="271"/>
        <v>8.4625893478199141E-2</v>
      </c>
      <c r="EM128" s="90">
        <f t="shared" si="271"/>
        <v>5.1520495385902046E-2</v>
      </c>
      <c r="EN128" s="90">
        <f t="shared" si="271"/>
        <v>0.10239590135950773</v>
      </c>
      <c r="EO128" s="90">
        <f t="shared" si="269"/>
        <v>6.8203612332766797E-2</v>
      </c>
      <c r="EP128" s="90">
        <f t="shared" si="269"/>
        <v>9.5204885314270668E-2</v>
      </c>
      <c r="EQ128" s="90">
        <f t="shared" si="269"/>
        <v>5.2371202541076863E-2</v>
      </c>
      <c r="ER128" s="90">
        <f t="shared" si="269"/>
        <v>8.9354330362138037E-2</v>
      </c>
      <c r="ES128" s="90">
        <f t="shared" si="269"/>
        <v>3.0434839620134976E-2</v>
      </c>
      <c r="ET128" s="90">
        <f t="shared" si="269"/>
        <v>2.4454484527227704E-2</v>
      </c>
      <c r="EU128" s="90">
        <f t="shared" si="269"/>
        <v>3.4252996383706297E-2</v>
      </c>
      <c r="EV128" s="90">
        <f t="shared" si="269"/>
        <v>4.6403329846764284E-2</v>
      </c>
      <c r="EW128" s="90">
        <f t="shared" si="269"/>
        <v>5.1556412024528972E-2</v>
      </c>
      <c r="EX128" s="90">
        <f t="shared" si="269"/>
        <v>5.9551506390870201E-2</v>
      </c>
      <c r="EY128" s="90">
        <f t="shared" si="269"/>
        <v>0</v>
      </c>
      <c r="EZ128" s="99">
        <f t="shared" si="269"/>
        <v>0</v>
      </c>
      <c r="FA128" s="119">
        <f t="shared" si="268"/>
        <v>1</v>
      </c>
      <c r="FB128" s="120">
        <f t="shared" si="268"/>
        <v>11.194029850746269</v>
      </c>
      <c r="FC128" s="120">
        <f t="shared" si="219"/>
        <v>1</v>
      </c>
      <c r="FD128" s="120">
        <f t="shared" si="219"/>
        <v>1</v>
      </c>
      <c r="FE128" s="120">
        <f t="shared" si="283"/>
        <v>1</v>
      </c>
      <c r="FF128" s="120">
        <f t="shared" si="283"/>
        <v>1</v>
      </c>
      <c r="FG128" s="120">
        <f t="shared" si="283"/>
        <v>1</v>
      </c>
      <c r="FH128" s="120">
        <f t="shared" si="283"/>
        <v>1</v>
      </c>
      <c r="FI128" s="120">
        <f t="shared" si="283"/>
        <v>10.263386000505163</v>
      </c>
      <c r="FJ128" s="120">
        <f t="shared" si="283"/>
        <v>1</v>
      </c>
      <c r="FK128" s="120">
        <f t="shared" si="283"/>
        <v>13.366124244539956</v>
      </c>
      <c r="FL128" s="120">
        <f t="shared" si="283"/>
        <v>7.8339795862496864</v>
      </c>
      <c r="FM128" s="120">
        <f t="shared" si="283"/>
        <v>1</v>
      </c>
      <c r="FN128" s="120">
        <f t="shared" si="283"/>
        <v>1</v>
      </c>
      <c r="FO128" s="120">
        <f t="shared" si="283"/>
        <v>1</v>
      </c>
      <c r="FP128" s="120">
        <f t="shared" si="283"/>
        <v>11.194029850746269</v>
      </c>
      <c r="FQ128" s="120">
        <f t="shared" si="283"/>
        <v>4.691531785127844</v>
      </c>
      <c r="FR128" s="120">
        <f t="shared" si="283"/>
        <v>5.2232958997127188</v>
      </c>
      <c r="FS128" s="120" t="e">
        <f t="shared" si="234"/>
        <v>#DIV/0!</v>
      </c>
      <c r="FT128" s="321" t="e">
        <f t="shared" si="234"/>
        <v>#DIV/0!</v>
      </c>
      <c r="FU128" s="85">
        <f>+Cas_Hoy!B127</f>
        <v>8</v>
      </c>
      <c r="FV128" s="62">
        <f>+Cas_Hoy!C127</f>
        <v>7</v>
      </c>
      <c r="FW128" s="62">
        <f>+Cas_Hoy!D127</f>
        <v>14</v>
      </c>
      <c r="FX128" s="62">
        <f>+Cas_Hoy!E127</f>
        <v>19</v>
      </c>
      <c r="FY128" s="62">
        <f>+Cas_Hoy!F127</f>
        <v>41</v>
      </c>
      <c r="FZ128" s="62">
        <f>+Cas_Hoy!G127</f>
        <v>31</v>
      </c>
      <c r="GA128" s="62">
        <f>+Cas_Hoy!H127</f>
        <v>21</v>
      </c>
      <c r="GB128" s="62">
        <f>+Cas_Hoy!I127</f>
        <v>42</v>
      </c>
      <c r="GC128" s="62">
        <f>+Cas_Hoy!J127</f>
        <v>28</v>
      </c>
      <c r="GD128" s="62">
        <f>+Cas_Hoy!K127</f>
        <v>41</v>
      </c>
      <c r="GE128" s="62">
        <f>+Cas_Hoy!L127</f>
        <v>19</v>
      </c>
      <c r="GF128" s="62">
        <f>+Cas_Hoy!M127</f>
        <v>30</v>
      </c>
      <c r="GG128" s="62">
        <f>+Cas_Hoy!N127</f>
        <v>9</v>
      </c>
      <c r="GH128" s="62">
        <f>+Cas_Hoy!O127</f>
        <v>8</v>
      </c>
      <c r="GI128" s="62">
        <f>+Cas_Hoy!P127</f>
        <v>7</v>
      </c>
      <c r="GJ128" s="62">
        <f>+Cas_Hoy!Q127</f>
        <v>10</v>
      </c>
      <c r="GK128" s="62">
        <f>+Cas_Hoy!R127</f>
        <v>3</v>
      </c>
      <c r="GL128" s="62">
        <f>+Cas_Hoy!S127</f>
        <v>7</v>
      </c>
      <c r="GM128" s="62">
        <f>+Cas_Hoy!T127</f>
        <v>0</v>
      </c>
      <c r="GN128" s="590">
        <f>+Cas_Hoy!U127</f>
        <v>0</v>
      </c>
      <c r="GO128" s="543">
        <f t="shared" si="220"/>
        <v>3.4252996383706297E-2</v>
      </c>
      <c r="GP128" s="112">
        <f t="shared" si="220"/>
        <v>0.51944025947870465</v>
      </c>
      <c r="GQ128" s="112">
        <f t="shared" si="221"/>
        <v>3.0434839620134976E-2</v>
      </c>
      <c r="GR128" s="112">
        <f t="shared" si="221"/>
        <v>2.4454484527227704E-2</v>
      </c>
      <c r="GS128" s="323">
        <f t="shared" si="273"/>
        <v>0.12125937181059478</v>
      </c>
      <c r="GT128" s="323">
        <f t="shared" si="273"/>
        <v>8.7446756594139113E-2</v>
      </c>
      <c r="GU128" s="323">
        <f t="shared" si="273"/>
        <v>5.1520495385902046E-2</v>
      </c>
      <c r="GV128" s="323">
        <f t="shared" si="272"/>
        <v>0.10489336236827622</v>
      </c>
      <c r="GW128" s="323">
        <f t="shared" si="272"/>
        <v>0.7</v>
      </c>
      <c r="GX128" s="323">
        <f t="shared" si="272"/>
        <v>0.10008718712525889</v>
      </c>
      <c r="GY128" s="323">
        <f t="shared" si="272"/>
        <v>0.7</v>
      </c>
      <c r="GZ128" s="323">
        <f t="shared" si="272"/>
        <v>0.7</v>
      </c>
      <c r="HA128" s="323">
        <f t="shared" si="272"/>
        <v>3.0434839620134976E-2</v>
      </c>
      <c r="HB128" s="323">
        <f t="shared" si="225"/>
        <v>2.4454484527227704E-2</v>
      </c>
      <c r="HC128" s="323">
        <f t="shared" si="225"/>
        <v>3.4252996383706297E-2</v>
      </c>
      <c r="HD128" s="323">
        <f t="shared" si="225"/>
        <v>0.51944025947870465</v>
      </c>
      <c r="HE128" s="323">
        <f t="shared" si="225"/>
        <v>0.24187854574022505</v>
      </c>
      <c r="HF128" s="323">
        <f t="shared" si="275"/>
        <v>0.31105513915314814</v>
      </c>
      <c r="HG128" s="323" t="e">
        <f t="shared" si="275"/>
        <v>#DIV/0!</v>
      </c>
      <c r="HH128" s="327" t="e">
        <f t="shared" si="275"/>
        <v>#DIV/0!</v>
      </c>
      <c r="HI128" s="241">
        <f>+CyF_Tot!B127</f>
        <v>0</v>
      </c>
      <c r="HJ128" s="149">
        <f>+CyF_Tot!C127</f>
        <v>340</v>
      </c>
      <c r="HK128" s="149">
        <f>+CyF_Tot!D127</f>
        <v>345</v>
      </c>
      <c r="HL128" s="149">
        <f>+CyF_Tot!E127</f>
        <v>350</v>
      </c>
      <c r="HM128" s="149">
        <f>+CyF_Tot!F127</f>
        <v>0</v>
      </c>
      <c r="HN128" s="149">
        <f>+CyF_Tot!G127</f>
        <v>14</v>
      </c>
      <c r="HO128" s="149">
        <f>+CyF_Tot!H127</f>
        <v>14</v>
      </c>
      <c r="HP128" s="557">
        <f>+CyF_Tot!I127</f>
        <v>14</v>
      </c>
      <c r="HQ128" s="93">
        <f t="shared" si="282"/>
        <v>7.132187763811465E-2</v>
      </c>
      <c r="HR128" s="90">
        <f t="shared" si="282"/>
        <v>7.3657135206481789E-2</v>
      </c>
      <c r="HS128" s="90">
        <f t="shared" si="282"/>
        <v>7.973111770514249E-2</v>
      </c>
      <c r="HT128" s="90">
        <f t="shared" si="282"/>
        <v>7.2818778274726562E-2</v>
      </c>
      <c r="HU128" s="90">
        <f t="shared" si="282"/>
        <v>5.5813502085083906E-2</v>
      </c>
      <c r="HV128" s="90">
        <f t="shared" si="282"/>
        <v>5.8517898152820914E-2</v>
      </c>
      <c r="HW128" s="90">
        <f t="shared" si="282"/>
        <v>6.7283720099917232E-2</v>
      </c>
      <c r="HX128" s="90">
        <f t="shared" si="282"/>
        <v>6.6095518585502222E-2</v>
      </c>
      <c r="HY128" s="90">
        <f t="shared" si="282"/>
        <v>6.7767487623011977E-2</v>
      </c>
      <c r="HZ128" s="90">
        <f t="shared" si="282"/>
        <v>6.7620145952514088E-2</v>
      </c>
      <c r="IA128" s="90">
        <f t="shared" si="282"/>
        <v>5.6734951752515965E-2</v>
      </c>
      <c r="IB128" s="90">
        <f t="shared" si="282"/>
        <v>5.3573882941385875E-2</v>
      </c>
      <c r="IC128" s="90">
        <f t="shared" si="282"/>
        <v>4.8813755657570637E-2</v>
      </c>
      <c r="ID128" s="90">
        <f t="shared" si="282"/>
        <v>5.4001050101983125E-2</v>
      </c>
      <c r="IE128" s="90">
        <f t="shared" si="260"/>
        <v>3.3734183447992443E-2</v>
      </c>
      <c r="IF128" s="90">
        <f t="shared" si="260"/>
        <v>3.5573089488778298E-2</v>
      </c>
      <c r="IG128" s="90">
        <f t="shared" si="260"/>
        <v>9.6052638676497829E-3</v>
      </c>
      <c r="IH128" s="90">
        <f t="shared" si="260"/>
        <v>1.9403318802167505E-2</v>
      </c>
      <c r="II128" s="90">
        <f t="shared" si="260"/>
        <v>1.6008773112749636E-3</v>
      </c>
      <c r="IJ128" s="673">
        <f t="shared" si="260"/>
        <v>6.3324541173566066E-3</v>
      </c>
      <c r="IK128" s="686"/>
      <c r="IL128" s="687"/>
      <c r="IM128" s="687"/>
      <c r="IN128" s="687"/>
      <c r="IO128" s="687"/>
      <c r="IP128" s="687"/>
      <c r="IQ128" s="687"/>
      <c r="IR128" s="687"/>
      <c r="IS128" s="687"/>
      <c r="IT128" s="687"/>
      <c r="IU128" s="687"/>
      <c r="IV128" s="687"/>
      <c r="IW128" s="687"/>
      <c r="IX128" s="687"/>
      <c r="IY128" s="687"/>
      <c r="IZ128" s="687"/>
      <c r="JA128" s="687"/>
      <c r="JB128" s="687"/>
      <c r="JC128" s="687"/>
      <c r="JD128" s="688"/>
      <c r="JF128" s="624">
        <f t="shared" si="281"/>
        <v>0</v>
      </c>
      <c r="JG128" s="625">
        <f t="shared" si="281"/>
        <v>0</v>
      </c>
      <c r="JH128" s="625">
        <f t="shared" si="281"/>
        <v>0</v>
      </c>
      <c r="JI128" s="625">
        <f t="shared" si="281"/>
        <v>0</v>
      </c>
      <c r="JJ128" s="625">
        <f t="shared" si="281"/>
        <v>0</v>
      </c>
      <c r="JK128" s="625">
        <f t="shared" si="281"/>
        <v>0</v>
      </c>
      <c r="JL128" s="625">
        <f t="shared" si="281"/>
        <v>0</v>
      </c>
      <c r="JM128" s="625">
        <f t="shared" si="281"/>
        <v>0</v>
      </c>
      <c r="JN128" s="625">
        <f t="shared" si="281"/>
        <v>2435.8432975988139</v>
      </c>
      <c r="JO128" s="625">
        <f t="shared" si="281"/>
        <v>0</v>
      </c>
      <c r="JP128" s="625">
        <f t="shared" si="281"/>
        <v>5819.0225045640955</v>
      </c>
      <c r="JQ128" s="625">
        <f t="shared" si="281"/>
        <v>3081.1838055909666</v>
      </c>
      <c r="JR128" s="625">
        <f t="shared" si="281"/>
        <v>0</v>
      </c>
      <c r="JS128" s="625">
        <f t="shared" si="281"/>
        <v>0</v>
      </c>
      <c r="JT128" s="625">
        <f t="shared" si="281"/>
        <v>0</v>
      </c>
      <c r="JU128" s="625">
        <f t="shared" si="228"/>
        <v>13920.998954029286</v>
      </c>
      <c r="JV128" s="625">
        <f t="shared" si="228"/>
        <v>34370.941349685978</v>
      </c>
      <c r="JW128" s="625">
        <f t="shared" si="228"/>
        <v>17014.7161116772</v>
      </c>
      <c r="JX128" s="625">
        <f t="shared" si="228"/>
        <v>0</v>
      </c>
      <c r="JY128" s="626">
        <f t="shared" si="277"/>
        <v>0</v>
      </c>
      <c r="JZ128" s="642">
        <f t="shared" si="278"/>
        <v>0</v>
      </c>
      <c r="KA128" s="625">
        <f t="shared" si="278"/>
        <v>0</v>
      </c>
      <c r="KB128" s="625">
        <f t="shared" si="279"/>
        <v>2582.1099026088805</v>
      </c>
      <c r="KC128" s="625">
        <f t="shared" si="279"/>
        <v>881.36782187366089</v>
      </c>
      <c r="KD128" s="625">
        <f t="shared" si="280"/>
        <v>3521.3609908119652</v>
      </c>
      <c r="KE128" s="645">
        <f t="shared" si="280"/>
        <v>7157.709902299167</v>
      </c>
      <c r="KF128" s="624">
        <f t="shared" si="262"/>
        <v>0</v>
      </c>
      <c r="KG128" s="625">
        <f t="shared" si="263"/>
        <v>1741.8259993251036</v>
      </c>
      <c r="KH128" s="626">
        <f t="shared" si="264"/>
        <v>5527.0008393346707</v>
      </c>
    </row>
    <row r="129" spans="1:294" s="649" customFormat="1" ht="14.4">
      <c r="A129" s="510" t="s">
        <v>139</v>
      </c>
      <c r="B129" s="538">
        <v>110012</v>
      </c>
      <c r="C129" s="526">
        <f t="shared" si="265"/>
        <v>9398</v>
      </c>
      <c r="D129" s="517">
        <f t="shared" si="266"/>
        <v>179</v>
      </c>
      <c r="E129" s="495">
        <f t="shared" si="217"/>
        <v>8.4952737841787768E-3</v>
      </c>
      <c r="F129" s="208">
        <f t="shared" si="236"/>
        <v>7.8927753335999704E-2</v>
      </c>
      <c r="G129" s="30">
        <f t="shared" si="162"/>
        <v>2.4266427829379511</v>
      </c>
      <c r="H129" s="29">
        <f t="shared" si="237"/>
        <v>0.19152946300631046</v>
      </c>
      <c r="I129" s="33">
        <f t="shared" si="238"/>
        <v>0.20730092057276356</v>
      </c>
      <c r="J129" s="353">
        <f t="shared" si="239"/>
        <v>0.31416248379679307</v>
      </c>
      <c r="K129" s="581">
        <f t="shared" si="267"/>
        <v>5.1791519035346931E-3</v>
      </c>
      <c r="L129" s="354">
        <f t="shared" si="218"/>
        <v>3.9803804177649198</v>
      </c>
      <c r="M129" s="355">
        <f t="shared" si="240"/>
        <v>0.3399959530390953</v>
      </c>
      <c r="N129" s="826"/>
      <c r="O129" s="364" t="s">
        <v>226</v>
      </c>
      <c r="P129" s="20" t="s">
        <v>234</v>
      </c>
      <c r="Q129" s="20"/>
      <c r="R129" s="20"/>
      <c r="S129" s="166">
        <f t="shared" si="241"/>
        <v>9398</v>
      </c>
      <c r="T129" s="167">
        <f t="shared" si="242"/>
        <v>8542.7044322437559</v>
      </c>
      <c r="U129" s="166">
        <f t="shared" si="243"/>
        <v>345</v>
      </c>
      <c r="V129" s="168">
        <f t="shared" si="244"/>
        <v>3.8108914172097649E-2</v>
      </c>
      <c r="W129" s="167">
        <f t="shared" si="245"/>
        <v>313.60215249245539</v>
      </c>
      <c r="X129" s="166">
        <f t="shared" si="246"/>
        <v>715</v>
      </c>
      <c r="Y129" s="168">
        <f t="shared" si="247"/>
        <v>8.2344811701024992E-2</v>
      </c>
      <c r="Z129" s="167">
        <f t="shared" si="248"/>
        <v>649.9290986437843</v>
      </c>
      <c r="AA129" s="166">
        <f t="shared" si="249"/>
        <v>179</v>
      </c>
      <c r="AB129" s="167">
        <f t="shared" si="250"/>
        <v>1627.0952259753481</v>
      </c>
      <c r="AC129" s="169">
        <f t="shared" si="251"/>
        <v>1.9046605660778888E-2</v>
      </c>
      <c r="AD129" s="166">
        <f t="shared" si="252"/>
        <v>6</v>
      </c>
      <c r="AE129" s="168">
        <f t="shared" si="253"/>
        <v>3.4682080924855488E-2</v>
      </c>
      <c r="AF129" s="167">
        <f t="shared" si="254"/>
        <v>54.539504781296586</v>
      </c>
      <c r="AG129" s="166">
        <f t="shared" si="255"/>
        <v>15</v>
      </c>
      <c r="AH129" s="168">
        <f t="shared" si="256"/>
        <v>9.1463414634146339E-2</v>
      </c>
      <c r="AI129" s="365">
        <f t="shared" si="257"/>
        <v>136.34876195324148</v>
      </c>
      <c r="AJ129" s="830"/>
      <c r="AK129" s="85">
        <v>8101.6116191846186</v>
      </c>
      <c r="AL129" s="62">
        <v>8175.4883286760523</v>
      </c>
      <c r="AM129" s="62">
        <v>7630.2633547883124</v>
      </c>
      <c r="AN129" s="62">
        <v>7735.8738391702882</v>
      </c>
      <c r="AO129" s="62">
        <v>7055.0428842488</v>
      </c>
      <c r="AP129" s="62">
        <v>7602.3907537213663</v>
      </c>
      <c r="AQ129" s="62">
        <v>6674.0368716702178</v>
      </c>
      <c r="AR129" s="62">
        <v>7673.6956463981533</v>
      </c>
      <c r="AS129" s="62">
        <v>6716.6608931204264</v>
      </c>
      <c r="AT129" s="62">
        <v>7668.7652882471957</v>
      </c>
      <c r="AU129" s="62">
        <v>5711.6048157920131</v>
      </c>
      <c r="AV129" s="62">
        <v>6619.5369684751349</v>
      </c>
      <c r="AW129" s="62">
        <v>4182.4641662068625</v>
      </c>
      <c r="AX129" s="62">
        <v>5402.5051989571493</v>
      </c>
      <c r="AY129" s="62">
        <v>3580.257397009932</v>
      </c>
      <c r="AZ129" s="62">
        <v>4752.3527731403501</v>
      </c>
      <c r="BA129" s="62">
        <v>1151.4781983004839</v>
      </c>
      <c r="BB129" s="62">
        <v>2501.4888172804131</v>
      </c>
      <c r="BC129" s="62">
        <v>130.58000186912705</v>
      </c>
      <c r="BD129" s="86">
        <v>945.90341711592703</v>
      </c>
      <c r="BE129" s="258">
        <v>2.0000000000000002E-5</v>
      </c>
      <c r="BF129" s="43">
        <v>2.0000000000000002E-5</v>
      </c>
      <c r="BG129" s="53">
        <v>5.0000000000000002E-5</v>
      </c>
      <c r="BH129" s="53">
        <v>4.0000000000000003E-5</v>
      </c>
      <c r="BI129" s="53">
        <v>1.2518952302791728E-4</v>
      </c>
      <c r="BJ129" s="53">
        <v>1.2406223545552731E-4</v>
      </c>
      <c r="BK129" s="53">
        <v>3.4000000000000002E-4</v>
      </c>
      <c r="BL129" s="53">
        <v>1.8000000000000001E-4</v>
      </c>
      <c r="BM129" s="53">
        <v>8.9999999999999998E-4</v>
      </c>
      <c r="BN129" s="53">
        <v>5.0000000000000001E-4</v>
      </c>
      <c r="BO129" s="53">
        <v>3.8E-3</v>
      </c>
      <c r="BP129" s="53">
        <v>2E-3</v>
      </c>
      <c r="BQ129" s="53">
        <v>1.6199999999999999E-2</v>
      </c>
      <c r="BR129" s="53">
        <v>6.1999999999999998E-3</v>
      </c>
      <c r="BS129" s="53">
        <v>6.1100000000000002E-2</v>
      </c>
      <c r="BT129" s="53">
        <v>2.6800000000000001E-2</v>
      </c>
      <c r="BU129" s="53">
        <v>0.1421</v>
      </c>
      <c r="BV129" s="53">
        <v>5.4699999999999999E-2</v>
      </c>
      <c r="BW129" s="53">
        <v>0.27589999999999998</v>
      </c>
      <c r="BX129" s="54">
        <v>0.1051</v>
      </c>
      <c r="BY129" s="64">
        <f>+Fall_Hoy!B129</f>
        <v>0</v>
      </c>
      <c r="BZ129" s="61">
        <f>+Fall_Hoy!C129</f>
        <v>0</v>
      </c>
      <c r="CA129" s="61">
        <f>+Fall_Hoy!D129</f>
        <v>0</v>
      </c>
      <c r="CB129" s="61">
        <f>+Fall_Hoy!E129</f>
        <v>0</v>
      </c>
      <c r="CC129" s="61">
        <f>+Fall_Hoy!F129</f>
        <v>0</v>
      </c>
      <c r="CD129" s="61">
        <f>+Fall_Hoy!G129</f>
        <v>0</v>
      </c>
      <c r="CE129" s="61">
        <f>+Fall_Hoy!H129</f>
        <v>3</v>
      </c>
      <c r="CF129" s="61">
        <f>+Fall_Hoy!I129</f>
        <v>1</v>
      </c>
      <c r="CG129" s="61">
        <f>+Fall_Hoy!J129</f>
        <v>3</v>
      </c>
      <c r="CH129" s="61">
        <f>+Fall_Hoy!K129</f>
        <v>0</v>
      </c>
      <c r="CI129" s="61">
        <f>+Fall_Hoy!L129</f>
        <v>8</v>
      </c>
      <c r="CJ129" s="61">
        <f>+Fall_Hoy!M129</f>
        <v>3</v>
      </c>
      <c r="CK129" s="61">
        <f>+Fall_Hoy!N129</f>
        <v>25</v>
      </c>
      <c r="CL129" s="61">
        <f>+Fall_Hoy!O129</f>
        <v>14</v>
      </c>
      <c r="CM129" s="61">
        <f>+Fall_Hoy!P129</f>
        <v>36</v>
      </c>
      <c r="CN129" s="61">
        <f>+Fall_Hoy!Q129</f>
        <v>28</v>
      </c>
      <c r="CO129" s="61">
        <f>+Fall_Hoy!R129</f>
        <v>20</v>
      </c>
      <c r="CP129" s="61">
        <f>+Fall_Hoy!S129</f>
        <v>19</v>
      </c>
      <c r="CQ129" s="61">
        <f>+Fall_Hoy!T129</f>
        <v>7</v>
      </c>
      <c r="CR129" s="66">
        <f>+Fall_Hoy!U129</f>
        <v>9</v>
      </c>
      <c r="CS129" s="75">
        <f t="shared" si="258"/>
        <v>0.16456862473033868</v>
      </c>
      <c r="CT129" s="76">
        <f t="shared" si="258"/>
        <v>0.2198439739801972</v>
      </c>
      <c r="CU129" s="76">
        <f t="shared" si="259"/>
        <v>0.36897145204779347</v>
      </c>
      <c r="CV129" s="76">
        <f t="shared" si="259"/>
        <v>0.41796619030832372</v>
      </c>
      <c r="CW129" s="76">
        <f t="shared" si="276"/>
        <v>0.10077897635284257</v>
      </c>
      <c r="CX129" s="76">
        <f t="shared" si="276"/>
        <v>0.10917618245204187</v>
      </c>
      <c r="CY129" s="76">
        <f t="shared" si="276"/>
        <v>0.7</v>
      </c>
      <c r="CZ129" s="76">
        <f t="shared" si="276"/>
        <v>0.7</v>
      </c>
      <c r="DA129" s="76">
        <f t="shared" si="276"/>
        <v>0.4962783422261971</v>
      </c>
      <c r="DB129" s="76">
        <f t="shared" si="276"/>
        <v>0.10757924763512555</v>
      </c>
      <c r="DC129" s="76">
        <f t="shared" si="276"/>
        <v>0.3685939811651352</v>
      </c>
      <c r="DD129" s="76">
        <f t="shared" si="276"/>
        <v>0.22660195224282242</v>
      </c>
      <c r="DE129" s="76">
        <f t="shared" si="276"/>
        <v>0.36897145204779347</v>
      </c>
      <c r="DF129" s="76">
        <f t="shared" si="276"/>
        <v>0.41796619030832372</v>
      </c>
      <c r="DG129" s="76">
        <f t="shared" si="276"/>
        <v>0.16456862473033868</v>
      </c>
      <c r="DH129" s="76">
        <f t="shared" si="276"/>
        <v>0.2198439739801972</v>
      </c>
      <c r="DI129" s="76">
        <f t="shared" si="276"/>
        <v>0.1222306716371776</v>
      </c>
      <c r="DJ129" s="76">
        <f t="shared" si="276"/>
        <v>0.13885697786509774</v>
      </c>
      <c r="DK129" s="76">
        <f t="shared" si="276"/>
        <v>0.19429859897389629</v>
      </c>
      <c r="DL129" s="316">
        <f t="shared" si="274"/>
        <v>9.0530099778824147E-2</v>
      </c>
      <c r="DM129" s="85">
        <f>+'Cas_-14'!B128</f>
        <v>139</v>
      </c>
      <c r="DN129" s="62">
        <f>+'Cas_-14'!C128</f>
        <v>113</v>
      </c>
      <c r="DO129" s="62">
        <f>+'Cas_-14'!D128</f>
        <v>328</v>
      </c>
      <c r="DP129" s="62">
        <f>+'Cas_-14'!E128</f>
        <v>372</v>
      </c>
      <c r="DQ129" s="62">
        <f>+'Cas_-14'!F128</f>
        <v>711</v>
      </c>
      <c r="DR129" s="62">
        <f>+'Cas_-14'!G128</f>
        <v>830</v>
      </c>
      <c r="DS129" s="62">
        <f>+'Cas_-14'!H128</f>
        <v>837</v>
      </c>
      <c r="DT129" s="62">
        <f>+'Cas_-14'!I128</f>
        <v>1006</v>
      </c>
      <c r="DU129" s="62">
        <f>+'Cas_-14'!J128</f>
        <v>706</v>
      </c>
      <c r="DV129" s="62">
        <f>+'Cas_-14'!K128</f>
        <v>825</v>
      </c>
      <c r="DW129" s="62">
        <f>+'Cas_-14'!L128</f>
        <v>548</v>
      </c>
      <c r="DX129" s="62">
        <f>+'Cas_-14'!M128</f>
        <v>680</v>
      </c>
      <c r="DY129" s="62">
        <f>+'Cas_-14'!N128</f>
        <v>407</v>
      </c>
      <c r="DZ129" s="62">
        <f>+'Cas_-14'!O128</f>
        <v>408</v>
      </c>
      <c r="EA129" s="62">
        <f>+'Cas_-14'!P128</f>
        <v>226</v>
      </c>
      <c r="EB129" s="62">
        <f>+'Cas_-14'!Q128</f>
        <v>245</v>
      </c>
      <c r="EC129" s="62">
        <f>+'Cas_-14'!R128</f>
        <v>65</v>
      </c>
      <c r="ED129" s="62">
        <f>+'Cas_-14'!S128</f>
        <v>140</v>
      </c>
      <c r="EE129" s="62">
        <f>+'Cas_-14'!T128</f>
        <v>13</v>
      </c>
      <c r="EF129" s="86">
        <f>+'Cas_-14'!U128</f>
        <v>35</v>
      </c>
      <c r="EG129" s="201">
        <f t="shared" si="271"/>
        <v>1.7157080163019412E-2</v>
      </c>
      <c r="EH129" s="91">
        <f t="shared" si="271"/>
        <v>1.3821804332304557E-2</v>
      </c>
      <c r="EI129" s="91">
        <f t="shared" si="271"/>
        <v>4.2986720739352481E-2</v>
      </c>
      <c r="EJ129" s="91">
        <f t="shared" si="271"/>
        <v>4.8087650824447638E-2</v>
      </c>
      <c r="EK129" s="91">
        <f t="shared" si="271"/>
        <v>0.10077897635284257</v>
      </c>
      <c r="EL129" s="91">
        <f t="shared" si="271"/>
        <v>0.10917618245204187</v>
      </c>
      <c r="EM129" s="91">
        <f t="shared" si="271"/>
        <v>0.12541135389180666</v>
      </c>
      <c r="EN129" s="91">
        <f t="shared" si="271"/>
        <v>0.13109719831958569</v>
      </c>
      <c r="EO129" s="91">
        <f t="shared" si="269"/>
        <v>0.10511175288350853</v>
      </c>
      <c r="EP129" s="91">
        <f t="shared" si="269"/>
        <v>0.10757924763512555</v>
      </c>
      <c r="EQ129" s="91">
        <f t="shared" si="269"/>
        <v>9.5945013297284693E-2</v>
      </c>
      <c r="ER129" s="91">
        <f t="shared" si="269"/>
        <v>0.1027262183500795</v>
      </c>
      <c r="ES129" s="91">
        <f t="shared" si="269"/>
        <v>9.7311054877276856E-2</v>
      </c>
      <c r="ET129" s="91">
        <f t="shared" si="269"/>
        <v>7.5520519643138259E-2</v>
      </c>
      <c r="EU129" s="91">
        <f t="shared" si="269"/>
        <v>6.312395309587096E-2</v>
      </c>
      <c r="EV129" s="91">
        <f t="shared" si="269"/>
        <v>5.1553411898356237E-2</v>
      </c>
      <c r="EW129" s="91">
        <f t="shared" si="269"/>
        <v>5.6449179928839549E-2</v>
      </c>
      <c r="EX129" s="91">
        <f t="shared" si="269"/>
        <v>5.5966670341627285E-2</v>
      </c>
      <c r="EY129" s="91">
        <f t="shared" si="269"/>
        <v>9.9555826419953378E-2</v>
      </c>
      <c r="EZ129" s="100">
        <f t="shared" si="269"/>
        <v>3.7001663559600509E-2</v>
      </c>
      <c r="FA129" s="119">
        <f t="shared" si="268"/>
        <v>2.6070709557811798</v>
      </c>
      <c r="FB129" s="120">
        <f t="shared" si="268"/>
        <v>4.2643923240938175</v>
      </c>
      <c r="FC129" s="120">
        <f t="shared" si="219"/>
        <v>3.791670458337125</v>
      </c>
      <c r="FD129" s="120">
        <f t="shared" si="219"/>
        <v>5.5344718532574326</v>
      </c>
      <c r="FE129" s="120">
        <f t="shared" si="283"/>
        <v>1</v>
      </c>
      <c r="FF129" s="120">
        <f t="shared" si="283"/>
        <v>1</v>
      </c>
      <c r="FG129" s="120">
        <f t="shared" si="283"/>
        <v>5.5816317923167897</v>
      </c>
      <c r="FH129" s="120">
        <f t="shared" si="283"/>
        <v>5.3395496545513987</v>
      </c>
      <c r="FI129" s="120">
        <f t="shared" si="283"/>
        <v>4.7214353163361666</v>
      </c>
      <c r="FJ129" s="120">
        <f t="shared" si="283"/>
        <v>1</v>
      </c>
      <c r="FK129" s="120">
        <f t="shared" si="283"/>
        <v>3.84172109104879</v>
      </c>
      <c r="FL129" s="120">
        <f t="shared" si="283"/>
        <v>2.2058823529411766</v>
      </c>
      <c r="FM129" s="120">
        <f t="shared" si="283"/>
        <v>3.791670458337125</v>
      </c>
      <c r="FN129" s="120">
        <f t="shared" si="283"/>
        <v>5.5344718532574326</v>
      </c>
      <c r="FO129" s="120">
        <f t="shared" si="283"/>
        <v>2.6070709557811798</v>
      </c>
      <c r="FP129" s="120">
        <f t="shared" si="283"/>
        <v>4.2643923240938175</v>
      </c>
      <c r="FQ129" s="120">
        <f t="shared" si="283"/>
        <v>2.1653223623666973</v>
      </c>
      <c r="FR129" s="120">
        <f t="shared" si="283"/>
        <v>2.4810655523635416</v>
      </c>
      <c r="FS129" s="120">
        <f t="shared" si="234"/>
        <v>1.9516547243984725</v>
      </c>
      <c r="FT129" s="321">
        <f t="shared" si="234"/>
        <v>2.446649449503874</v>
      </c>
      <c r="FU129" s="85">
        <f>+Cas_Hoy!B128</f>
        <v>143</v>
      </c>
      <c r="FV129" s="62">
        <f>+Cas_Hoy!C128</f>
        <v>117</v>
      </c>
      <c r="FW129" s="62">
        <f>+Cas_Hoy!D128</f>
        <v>343</v>
      </c>
      <c r="FX129" s="62">
        <f>+Cas_Hoy!E128</f>
        <v>388</v>
      </c>
      <c r="FY129" s="62">
        <f>+Cas_Hoy!F128</f>
        <v>773</v>
      </c>
      <c r="FZ129" s="62">
        <f>+Cas_Hoy!G128</f>
        <v>897</v>
      </c>
      <c r="GA129" s="62">
        <f>+Cas_Hoy!H128</f>
        <v>897</v>
      </c>
      <c r="GB129" s="62">
        <f>+Cas_Hoy!I128</f>
        <v>1071</v>
      </c>
      <c r="GC129" s="62">
        <f>+Cas_Hoy!J128</f>
        <v>774</v>
      </c>
      <c r="GD129" s="62">
        <f>+Cas_Hoy!K128</f>
        <v>875</v>
      </c>
      <c r="GE129" s="62">
        <f>+Cas_Hoy!L128</f>
        <v>598</v>
      </c>
      <c r="GF129" s="62">
        <f>+Cas_Hoy!M128</f>
        <v>741</v>
      </c>
      <c r="GG129" s="62">
        <f>+Cas_Hoy!N128</f>
        <v>451</v>
      </c>
      <c r="GH129" s="62">
        <f>+Cas_Hoy!O128</f>
        <v>458</v>
      </c>
      <c r="GI129" s="62">
        <f>+Cas_Hoy!P128</f>
        <v>247</v>
      </c>
      <c r="GJ129" s="62">
        <f>+Cas_Hoy!Q128</f>
        <v>277</v>
      </c>
      <c r="GK129" s="62">
        <f>+Cas_Hoy!R128</f>
        <v>84</v>
      </c>
      <c r="GL129" s="62">
        <f>+Cas_Hoy!S128</f>
        <v>157</v>
      </c>
      <c r="GM129" s="62">
        <f>+Cas_Hoy!T128</f>
        <v>15</v>
      </c>
      <c r="GN129" s="590">
        <f>+Cas_Hoy!U128</f>
        <v>42</v>
      </c>
      <c r="GO129" s="543">
        <f t="shared" si="220"/>
        <v>0.17986039959466216</v>
      </c>
      <c r="GP129" s="112">
        <f t="shared" si="220"/>
        <v>0.24855828894903931</v>
      </c>
      <c r="GQ129" s="112">
        <f t="shared" si="221"/>
        <v>0.40886025767458195</v>
      </c>
      <c r="GR129" s="112">
        <f t="shared" si="221"/>
        <v>0.46918753715983402</v>
      </c>
      <c r="GS129" s="323">
        <f t="shared" si="273"/>
        <v>0.10956701648487666</v>
      </c>
      <c r="GT129" s="323">
        <f t="shared" si="273"/>
        <v>0.11798919958973682</v>
      </c>
      <c r="GU129" s="323">
        <f t="shared" si="273"/>
        <v>0.7</v>
      </c>
      <c r="GV129" s="323">
        <f t="shared" si="272"/>
        <v>0.7</v>
      </c>
      <c r="GW129" s="323">
        <f t="shared" si="272"/>
        <v>0.54407852249727562</v>
      </c>
      <c r="GX129" s="323">
        <f t="shared" si="272"/>
        <v>0.11409920203725436</v>
      </c>
      <c r="GY129" s="323">
        <f t="shared" si="272"/>
        <v>0.40222481886268402</v>
      </c>
      <c r="GZ129" s="323">
        <f t="shared" si="272"/>
        <v>0.24692948031166387</v>
      </c>
      <c r="HA129" s="323">
        <f t="shared" si="272"/>
        <v>0.40886025767458195</v>
      </c>
      <c r="HB129" s="323">
        <f t="shared" si="225"/>
        <v>0.46918753715983402</v>
      </c>
      <c r="HC129" s="323">
        <f t="shared" si="225"/>
        <v>0.17986039959466216</v>
      </c>
      <c r="HD129" s="323">
        <f t="shared" si="225"/>
        <v>0.24855828894903931</v>
      </c>
      <c r="HE129" s="323">
        <f t="shared" si="225"/>
        <v>0.15795963719266029</v>
      </c>
      <c r="HF129" s="323">
        <f t="shared" si="275"/>
        <v>0.15571818232014531</v>
      </c>
      <c r="HG129" s="323">
        <f t="shared" si="275"/>
        <v>0.22419069112372647</v>
      </c>
      <c r="HH129" s="327">
        <f t="shared" si="275"/>
        <v>0.10863611973458898</v>
      </c>
      <c r="HI129" s="241">
        <f>+CyF_Tot!B128</f>
        <v>0</v>
      </c>
      <c r="HJ129" s="149">
        <f>+CyF_Tot!C128</f>
        <v>8683</v>
      </c>
      <c r="HK129" s="149">
        <f>+CyF_Tot!D128</f>
        <v>9053</v>
      </c>
      <c r="HL129" s="149">
        <f>+CyF_Tot!E128</f>
        <v>9398</v>
      </c>
      <c r="HM129" s="149">
        <f>+CyF_Tot!F128</f>
        <v>0</v>
      </c>
      <c r="HN129" s="149">
        <f>+CyF_Tot!G128</f>
        <v>164</v>
      </c>
      <c r="HO129" s="149">
        <f>+CyF_Tot!H128</f>
        <v>173</v>
      </c>
      <c r="HP129" s="557">
        <f>+CyF_Tot!I128</f>
        <v>179</v>
      </c>
      <c r="HQ129" s="93">
        <f t="shared" si="282"/>
        <v>7.3642980940121242E-2</v>
      </c>
      <c r="HR129" s="90">
        <f t="shared" si="282"/>
        <v>7.4314514131876994E-2</v>
      </c>
      <c r="HS129" s="90">
        <f t="shared" si="282"/>
        <v>6.9358464120171548E-2</v>
      </c>
      <c r="HT129" s="90">
        <f t="shared" si="282"/>
        <v>7.0318454706489189E-2</v>
      </c>
      <c r="HU129" s="90">
        <f t="shared" si="282"/>
        <v>6.4129757519623312E-2</v>
      </c>
      <c r="HV129" s="90">
        <f t="shared" si="282"/>
        <v>6.9105104476978568E-2</v>
      </c>
      <c r="HW129" s="90">
        <f t="shared" si="282"/>
        <v>6.0666444312167923E-2</v>
      </c>
      <c r="HX129" s="90">
        <f t="shared" si="282"/>
        <v>6.9753260066157813E-2</v>
      </c>
      <c r="HY129" s="90">
        <f t="shared" si="282"/>
        <v>6.1053893149114885E-2</v>
      </c>
      <c r="HZ129" s="90">
        <f t="shared" si="282"/>
        <v>6.9708443517499871E-2</v>
      </c>
      <c r="IA129" s="90">
        <f t="shared" si="282"/>
        <v>5.191801635996085E-2</v>
      </c>
      <c r="IB129" s="90">
        <f t="shared" si="282"/>
        <v>6.0171044690353191E-2</v>
      </c>
      <c r="IC129" s="90">
        <f t="shared" si="282"/>
        <v>3.8018254065073469E-2</v>
      </c>
      <c r="ID129" s="90">
        <f t="shared" si="282"/>
        <v>4.9108326354917187E-2</v>
      </c>
      <c r="IE129" s="90">
        <f t="shared" si="260"/>
        <v>3.254424423708261E-2</v>
      </c>
      <c r="IF129" s="90">
        <f t="shared" si="260"/>
        <v>4.3198494465516032E-2</v>
      </c>
      <c r="IG129" s="90">
        <f t="shared" si="260"/>
        <v>1.0466841783628004E-2</v>
      </c>
      <c r="IH129" s="90">
        <f t="shared" si="260"/>
        <v>2.2738326885070839E-2</v>
      </c>
      <c r="II129" s="90">
        <f t="shared" si="260"/>
        <v>1.1869614393804954E-3</v>
      </c>
      <c r="IJ129" s="673">
        <f t="shared" si="260"/>
        <v>8.5981839900731473E-3</v>
      </c>
      <c r="IK129" s="686"/>
      <c r="IL129" s="687"/>
      <c r="IM129" s="687"/>
      <c r="IN129" s="687"/>
      <c r="IO129" s="687"/>
      <c r="IP129" s="687"/>
      <c r="IQ129" s="687"/>
      <c r="IR129" s="687"/>
      <c r="IS129" s="687"/>
      <c r="IT129" s="687"/>
      <c r="IU129" s="687"/>
      <c r="IV129" s="687"/>
      <c r="IW129" s="687"/>
      <c r="IX129" s="687"/>
      <c r="IY129" s="687"/>
      <c r="IZ129" s="687"/>
      <c r="JA129" s="687"/>
      <c r="JB129" s="687"/>
      <c r="JC129" s="687"/>
      <c r="JD129" s="688"/>
      <c r="JF129" s="624">
        <f t="shared" si="281"/>
        <v>0</v>
      </c>
      <c r="JG129" s="625">
        <f t="shared" si="281"/>
        <v>0</v>
      </c>
      <c r="JH129" s="625">
        <f t="shared" si="281"/>
        <v>0</v>
      </c>
      <c r="JI129" s="625">
        <f t="shared" si="281"/>
        <v>0</v>
      </c>
      <c r="JJ129" s="625">
        <f t="shared" si="281"/>
        <v>0</v>
      </c>
      <c r="JK129" s="625">
        <f t="shared" si="281"/>
        <v>0</v>
      </c>
      <c r="JL129" s="625">
        <f t="shared" si="281"/>
        <v>449.50306054410993</v>
      </c>
      <c r="JM129" s="625">
        <f t="shared" si="281"/>
        <v>130.31530648070148</v>
      </c>
      <c r="JN129" s="625">
        <f t="shared" si="281"/>
        <v>446.65050800357733</v>
      </c>
      <c r="JO129" s="625">
        <f t="shared" si="281"/>
        <v>0</v>
      </c>
      <c r="JP129" s="625">
        <f t="shared" si="281"/>
        <v>1400.6571284275137</v>
      </c>
      <c r="JQ129" s="625">
        <f t="shared" si="281"/>
        <v>453.20390448564484</v>
      </c>
      <c r="JR129" s="625">
        <f t="shared" si="281"/>
        <v>5977.3375231742539</v>
      </c>
      <c r="JS129" s="625">
        <f t="shared" si="281"/>
        <v>2591.3903799116069</v>
      </c>
      <c r="JT129" s="625">
        <f t="shared" si="281"/>
        <v>10055.142971023693</v>
      </c>
      <c r="JU129" s="625">
        <f t="shared" si="228"/>
        <v>5891.8185026692845</v>
      </c>
      <c r="JV129" s="625">
        <f t="shared" si="228"/>
        <v>17368.978439642939</v>
      </c>
      <c r="JW129" s="625">
        <f t="shared" si="228"/>
        <v>7595.4766892208454</v>
      </c>
      <c r="JX129" s="625">
        <f t="shared" si="228"/>
        <v>53606.983456897971</v>
      </c>
      <c r="JY129" s="626">
        <f t="shared" si="277"/>
        <v>9514.7134867544173</v>
      </c>
      <c r="JZ129" s="642">
        <f t="shared" si="278"/>
        <v>0</v>
      </c>
      <c r="KA129" s="625">
        <f t="shared" si="278"/>
        <v>0</v>
      </c>
      <c r="KB129" s="625">
        <f t="shared" si="279"/>
        <v>732.8959396879668</v>
      </c>
      <c r="KC129" s="625">
        <f t="shared" si="279"/>
        <v>182.13279218242968</v>
      </c>
      <c r="KD129" s="625">
        <f t="shared" si="280"/>
        <v>9729.3690174997027</v>
      </c>
      <c r="KE129" s="645">
        <f t="shared" si="280"/>
        <v>5146.2073507941614</v>
      </c>
      <c r="KF129" s="624">
        <f t="shared" si="262"/>
        <v>0</v>
      </c>
      <c r="KG129" s="625">
        <f t="shared" si="263"/>
        <v>438.33694444992472</v>
      </c>
      <c r="KH129" s="626">
        <f t="shared" si="264"/>
        <v>6976.6322652521967</v>
      </c>
    </row>
    <row r="130" spans="1:294" s="649" customFormat="1" ht="14.4">
      <c r="A130" s="510" t="s">
        <v>140</v>
      </c>
      <c r="B130" s="538">
        <v>3966</v>
      </c>
      <c r="C130" s="526">
        <f t="shared" si="265"/>
        <v>211</v>
      </c>
      <c r="D130" s="517">
        <f t="shared" si="266"/>
        <v>6</v>
      </c>
      <c r="E130" s="495">
        <f t="shared" si="217"/>
        <v>6.5228791046880652E-3</v>
      </c>
      <c r="F130" s="208">
        <f t="shared" si="236"/>
        <v>4.8663640948058494E-2</v>
      </c>
      <c r="G130" s="30">
        <f t="shared" si="162"/>
        <v>4.7660062991526333</v>
      </c>
      <c r="H130" s="29">
        <f t="shared" si="237"/>
        <v>0.23193121929814881</v>
      </c>
      <c r="I130" s="33">
        <f t="shared" si="238"/>
        <v>0.25356211021714714</v>
      </c>
      <c r="J130" s="353">
        <f t="shared" si="239"/>
        <v>0.16832510523539596</v>
      </c>
      <c r="K130" s="581">
        <f t="shared" si="267"/>
        <v>8.9877223125394545E-3</v>
      </c>
      <c r="L130" s="354">
        <f t="shared" si="218"/>
        <v>3.4589500899667378</v>
      </c>
      <c r="M130" s="355">
        <f t="shared" si="240"/>
        <v>0.18402381971330856</v>
      </c>
      <c r="N130" s="826"/>
      <c r="O130" s="364" t="s">
        <v>226</v>
      </c>
      <c r="P130" s="20" t="s">
        <v>238</v>
      </c>
      <c r="Q130" s="20"/>
      <c r="R130" s="20"/>
      <c r="S130" s="166">
        <f t="shared" si="241"/>
        <v>211</v>
      </c>
      <c r="T130" s="167">
        <f t="shared" si="242"/>
        <v>5320.221886031266</v>
      </c>
      <c r="U130" s="166">
        <f t="shared" si="243"/>
        <v>7</v>
      </c>
      <c r="V130" s="168">
        <f t="shared" si="244"/>
        <v>3.4313725490196081E-2</v>
      </c>
      <c r="W130" s="167">
        <f t="shared" si="245"/>
        <v>176.50025214321735</v>
      </c>
      <c r="X130" s="166">
        <f t="shared" si="246"/>
        <v>18</v>
      </c>
      <c r="Y130" s="168">
        <f t="shared" si="247"/>
        <v>9.3264248704663211E-2</v>
      </c>
      <c r="Z130" s="167">
        <f t="shared" si="248"/>
        <v>453.85779122541601</v>
      </c>
      <c r="AA130" s="166">
        <f t="shared" si="249"/>
        <v>6</v>
      </c>
      <c r="AB130" s="167">
        <f t="shared" si="250"/>
        <v>1512.8593040847202</v>
      </c>
      <c r="AC130" s="169">
        <f t="shared" si="251"/>
        <v>2.843601895734597E-2</v>
      </c>
      <c r="AD130" s="166">
        <f t="shared" si="252"/>
        <v>0</v>
      </c>
      <c r="AE130" s="168">
        <f t="shared" si="253"/>
        <v>0</v>
      </c>
      <c r="AF130" s="167">
        <f t="shared" si="254"/>
        <v>0</v>
      </c>
      <c r="AG130" s="166">
        <f t="shared" si="255"/>
        <v>0</v>
      </c>
      <c r="AH130" s="168">
        <f t="shared" si="256"/>
        <v>0</v>
      </c>
      <c r="AI130" s="365">
        <f t="shared" si="257"/>
        <v>0</v>
      </c>
      <c r="AJ130" s="830"/>
      <c r="AK130" s="85">
        <v>325.79363224805383</v>
      </c>
      <c r="AL130" s="62">
        <v>321.66496758760593</v>
      </c>
      <c r="AM130" s="62">
        <v>302.25624957411372</v>
      </c>
      <c r="AN130" s="62">
        <v>320.22695150547139</v>
      </c>
      <c r="AO130" s="62">
        <v>289.63672097532856</v>
      </c>
      <c r="AP130" s="62">
        <v>290.45580017482752</v>
      </c>
      <c r="AQ130" s="62">
        <v>266.01158249816956</v>
      </c>
      <c r="AR130" s="62">
        <v>242.74500161243424</v>
      </c>
      <c r="AS130" s="62">
        <v>260.76511882645337</v>
      </c>
      <c r="AT130" s="62">
        <v>279.70958006611664</v>
      </c>
      <c r="AU130" s="62">
        <v>210.21655533763033</v>
      </c>
      <c r="AV130" s="62">
        <v>197.97690800972981</v>
      </c>
      <c r="AW130" s="62">
        <v>167.07888883840178</v>
      </c>
      <c r="AX130" s="62">
        <v>157.11320333245283</v>
      </c>
      <c r="AY130" s="62">
        <v>93.879994084205705</v>
      </c>
      <c r="AZ130" s="62">
        <v>119.24256978983314</v>
      </c>
      <c r="BA130" s="62">
        <v>42.165158934420653</v>
      </c>
      <c r="BB130" s="62">
        <v>64.196820005686362</v>
      </c>
      <c r="BC130" s="62">
        <v>2.1961020278344092</v>
      </c>
      <c r="BD130" s="86">
        <v>12.668193806753205</v>
      </c>
      <c r="BE130" s="258">
        <v>2.0000000000000002E-5</v>
      </c>
      <c r="BF130" s="43">
        <v>2.0000000000000002E-5</v>
      </c>
      <c r="BG130" s="53">
        <v>5.0000000000000002E-5</v>
      </c>
      <c r="BH130" s="53">
        <v>4.0000000000000003E-5</v>
      </c>
      <c r="BI130" s="53">
        <v>1.2518952302791728E-4</v>
      </c>
      <c r="BJ130" s="53">
        <v>1.2406223545552731E-4</v>
      </c>
      <c r="BK130" s="53">
        <v>3.4000000000000002E-4</v>
      </c>
      <c r="BL130" s="53">
        <v>1.8000000000000001E-4</v>
      </c>
      <c r="BM130" s="53">
        <v>8.9999999999999998E-4</v>
      </c>
      <c r="BN130" s="53">
        <v>5.0000000000000001E-4</v>
      </c>
      <c r="BO130" s="53">
        <v>3.8E-3</v>
      </c>
      <c r="BP130" s="53">
        <v>2E-3</v>
      </c>
      <c r="BQ130" s="53">
        <v>1.6199999999999999E-2</v>
      </c>
      <c r="BR130" s="53">
        <v>6.1999999999999998E-3</v>
      </c>
      <c r="BS130" s="53">
        <v>6.1100000000000002E-2</v>
      </c>
      <c r="BT130" s="53">
        <v>2.6800000000000001E-2</v>
      </c>
      <c r="BU130" s="53">
        <v>0.1421</v>
      </c>
      <c r="BV130" s="53">
        <v>5.4699999999999999E-2</v>
      </c>
      <c r="BW130" s="53">
        <v>0.27589999999999998</v>
      </c>
      <c r="BX130" s="54">
        <v>0.1051</v>
      </c>
      <c r="BY130" s="64">
        <f>+Fall_Hoy!B130</f>
        <v>0</v>
      </c>
      <c r="BZ130" s="61">
        <f>+Fall_Hoy!C130</f>
        <v>0</v>
      </c>
      <c r="CA130" s="61">
        <f>+Fall_Hoy!D130</f>
        <v>0</v>
      </c>
      <c r="CB130" s="61">
        <f>+Fall_Hoy!E130</f>
        <v>0</v>
      </c>
      <c r="CC130" s="61">
        <f>+Fall_Hoy!F130</f>
        <v>0</v>
      </c>
      <c r="CD130" s="61">
        <f>+Fall_Hoy!G130</f>
        <v>0</v>
      </c>
      <c r="CE130" s="61">
        <f>+Fall_Hoy!H130</f>
        <v>0</v>
      </c>
      <c r="CF130" s="61">
        <f>+Fall_Hoy!I130</f>
        <v>0</v>
      </c>
      <c r="CG130" s="61">
        <f>+Fall_Hoy!J130</f>
        <v>0</v>
      </c>
      <c r="CH130" s="61">
        <f>+Fall_Hoy!K130</f>
        <v>0</v>
      </c>
      <c r="CI130" s="61">
        <f>+Fall_Hoy!L130</f>
        <v>0</v>
      </c>
      <c r="CJ130" s="61">
        <f>+Fall_Hoy!M130</f>
        <v>0</v>
      </c>
      <c r="CK130" s="61">
        <f>+Fall_Hoy!N130</f>
        <v>1</v>
      </c>
      <c r="CL130" s="61">
        <f>+Fall_Hoy!O130</f>
        <v>0</v>
      </c>
      <c r="CM130" s="61">
        <f>+Fall_Hoy!P130</f>
        <v>0</v>
      </c>
      <c r="CN130" s="61">
        <f>+Fall_Hoy!Q130</f>
        <v>2</v>
      </c>
      <c r="CO130" s="61">
        <f>+Fall_Hoy!R130</f>
        <v>1</v>
      </c>
      <c r="CP130" s="61">
        <f>+Fall_Hoy!S130</f>
        <v>2</v>
      </c>
      <c r="CQ130" s="61">
        <f>+Fall_Hoy!T130</f>
        <v>0</v>
      </c>
      <c r="CR130" s="66">
        <f>+Fall_Hoy!U130</f>
        <v>0</v>
      </c>
      <c r="CS130" s="75">
        <f t="shared" si="258"/>
        <v>3.1955690126153485E-2</v>
      </c>
      <c r="CT130" s="76">
        <f t="shared" si="258"/>
        <v>0.6258408033571633</v>
      </c>
      <c r="CU130" s="76">
        <f t="shared" si="259"/>
        <v>0.36945658120477404</v>
      </c>
      <c r="CV130" s="76">
        <f t="shared" si="259"/>
        <v>3.8189024682438372E-2</v>
      </c>
      <c r="CW130" s="76">
        <f t="shared" ref="CW130:DK146" si="284">IF(MIN(+CC130/(AO130*BI130),0.7)&gt;0,MIN(+CC130/(AO130*BI130),0.7),DQ130/AO130)</f>
        <v>6.5599416869584135E-2</v>
      </c>
      <c r="CX130" s="76">
        <f t="shared" si="284"/>
        <v>7.2300157157680942E-2</v>
      </c>
      <c r="CY130" s="76">
        <f t="shared" si="284"/>
        <v>7.5184696140581098E-2</v>
      </c>
      <c r="CZ130" s="76">
        <f t="shared" si="284"/>
        <v>9.8869183054563201E-2</v>
      </c>
      <c r="DA130" s="76">
        <f t="shared" si="284"/>
        <v>6.9027637135699552E-2</v>
      </c>
      <c r="DB130" s="76">
        <f t="shared" si="284"/>
        <v>5.0051914548978747E-2</v>
      </c>
      <c r="DC130" s="76">
        <f t="shared" si="284"/>
        <v>6.6597989761151305E-2</v>
      </c>
      <c r="DD130" s="76">
        <f t="shared" si="284"/>
        <v>5.0510941404886163E-2</v>
      </c>
      <c r="DE130" s="76">
        <f t="shared" si="284"/>
        <v>0.36945658120477404</v>
      </c>
      <c r="DF130" s="76">
        <f t="shared" si="284"/>
        <v>3.8189024682438372E-2</v>
      </c>
      <c r="DG130" s="76">
        <f t="shared" si="284"/>
        <v>3.1955690126153485E-2</v>
      </c>
      <c r="DH130" s="76">
        <f t="shared" si="284"/>
        <v>0.6258408033571633</v>
      </c>
      <c r="DI130" s="76">
        <f t="shared" si="284"/>
        <v>0.16689840274613585</v>
      </c>
      <c r="DJ130" s="76">
        <f t="shared" si="284"/>
        <v>0.56954645564609563</v>
      </c>
      <c r="DK130" s="76">
        <f t="shared" si="284"/>
        <v>0.45535225018033731</v>
      </c>
      <c r="DL130" s="316">
        <f t="shared" si="274"/>
        <v>0.15787570276465401</v>
      </c>
      <c r="DM130" s="85">
        <f>+'Cas_-14'!B129</f>
        <v>1</v>
      </c>
      <c r="DN130" s="62">
        <f>+'Cas_-14'!C129</f>
        <v>1</v>
      </c>
      <c r="DO130" s="62">
        <f>+'Cas_-14'!D129</f>
        <v>6</v>
      </c>
      <c r="DP130" s="62">
        <f>+'Cas_-14'!E129</f>
        <v>5</v>
      </c>
      <c r="DQ130" s="62">
        <f>+'Cas_-14'!F129</f>
        <v>19</v>
      </c>
      <c r="DR130" s="62">
        <f>+'Cas_-14'!G129</f>
        <v>21</v>
      </c>
      <c r="DS130" s="62">
        <f>+'Cas_-14'!H129</f>
        <v>20</v>
      </c>
      <c r="DT130" s="62">
        <f>+'Cas_-14'!I129</f>
        <v>24</v>
      </c>
      <c r="DU130" s="62">
        <f>+'Cas_-14'!J129</f>
        <v>18</v>
      </c>
      <c r="DV130" s="62">
        <f>+'Cas_-14'!K129</f>
        <v>14</v>
      </c>
      <c r="DW130" s="62">
        <f>+'Cas_-14'!L129</f>
        <v>14</v>
      </c>
      <c r="DX130" s="62">
        <f>+'Cas_-14'!M129</f>
        <v>10</v>
      </c>
      <c r="DY130" s="62">
        <f>+'Cas_-14'!N129</f>
        <v>14</v>
      </c>
      <c r="DZ130" s="62">
        <f>+'Cas_-14'!O129</f>
        <v>6</v>
      </c>
      <c r="EA130" s="62">
        <f>+'Cas_-14'!P129</f>
        <v>3</v>
      </c>
      <c r="EB130" s="62">
        <f>+'Cas_-14'!Q129</f>
        <v>6</v>
      </c>
      <c r="EC130" s="62">
        <f>+'Cas_-14'!R129</f>
        <v>1</v>
      </c>
      <c r="ED130" s="62">
        <f>+'Cas_-14'!S129</f>
        <v>5</v>
      </c>
      <c r="EE130" s="62">
        <f>+'Cas_-14'!T129</f>
        <v>1</v>
      </c>
      <c r="EF130" s="86">
        <f>+'Cas_-14'!U129</f>
        <v>2</v>
      </c>
      <c r="EG130" s="201">
        <f t="shared" si="271"/>
        <v>3.0694277021308283E-3</v>
      </c>
      <c r="EH130" s="90">
        <f t="shared" si="271"/>
        <v>3.1088247113128615E-3</v>
      </c>
      <c r="EI130" s="90">
        <f t="shared" si="271"/>
        <v>1.9850706175485681E-2</v>
      </c>
      <c r="EJ130" s="90">
        <f t="shared" si="271"/>
        <v>1.5613926237294146E-2</v>
      </c>
      <c r="EK130" s="90">
        <f t="shared" si="271"/>
        <v>6.5599416869584135E-2</v>
      </c>
      <c r="EL130" s="90">
        <f t="shared" si="271"/>
        <v>7.2300157157680942E-2</v>
      </c>
      <c r="EM130" s="90">
        <f t="shared" si="271"/>
        <v>7.5184696140581098E-2</v>
      </c>
      <c r="EN130" s="90">
        <f t="shared" si="271"/>
        <v>9.8869183054563201E-2</v>
      </c>
      <c r="EO130" s="90">
        <f t="shared" si="269"/>
        <v>6.9027637135699552E-2</v>
      </c>
      <c r="EP130" s="90">
        <f t="shared" si="269"/>
        <v>5.0051914548978747E-2</v>
      </c>
      <c r="EQ130" s="90">
        <f t="shared" si="269"/>
        <v>6.6597989761151305E-2</v>
      </c>
      <c r="ER130" s="90">
        <f t="shared" si="269"/>
        <v>5.0510941404886163E-2</v>
      </c>
      <c r="ES130" s="90">
        <f t="shared" si="269"/>
        <v>8.3792752617242741E-2</v>
      </c>
      <c r="ET130" s="90">
        <f t="shared" si="269"/>
        <v>3.8189024682438372E-2</v>
      </c>
      <c r="EU130" s="90">
        <f t="shared" si="269"/>
        <v>3.1955690126153485E-2</v>
      </c>
      <c r="EV130" s="90">
        <f t="shared" si="269"/>
        <v>5.0317600589915933E-2</v>
      </c>
      <c r="EW130" s="90">
        <f t="shared" si="269"/>
        <v>2.3716263030225903E-2</v>
      </c>
      <c r="EX130" s="90">
        <f t="shared" si="269"/>
        <v>7.7885477809603573E-2</v>
      </c>
      <c r="EY130" s="90">
        <f t="shared" si="269"/>
        <v>0.45535225018033731</v>
      </c>
      <c r="EZ130" s="99">
        <f t="shared" si="269"/>
        <v>0.15787570276465401</v>
      </c>
      <c r="FA130" s="119">
        <f t="shared" si="268"/>
        <v>1</v>
      </c>
      <c r="FB130" s="120">
        <f t="shared" si="268"/>
        <v>12.437810945273631</v>
      </c>
      <c r="FC130" s="120">
        <f t="shared" si="219"/>
        <v>4.4091710758377429</v>
      </c>
      <c r="FD130" s="120">
        <f t="shared" si="219"/>
        <v>1</v>
      </c>
      <c r="FE130" s="120">
        <f t="shared" si="283"/>
        <v>1</v>
      </c>
      <c r="FF130" s="120">
        <f t="shared" si="283"/>
        <v>1</v>
      </c>
      <c r="FG130" s="120">
        <f t="shared" si="283"/>
        <v>1</v>
      </c>
      <c r="FH130" s="120">
        <f t="shared" si="283"/>
        <v>1</v>
      </c>
      <c r="FI130" s="120">
        <f t="shared" si="283"/>
        <v>1</v>
      </c>
      <c r="FJ130" s="120">
        <f t="shared" si="283"/>
        <v>1</v>
      </c>
      <c r="FK130" s="120">
        <f t="shared" si="283"/>
        <v>1</v>
      </c>
      <c r="FL130" s="120">
        <f t="shared" si="283"/>
        <v>1</v>
      </c>
      <c r="FM130" s="120">
        <f t="shared" si="283"/>
        <v>4.4091710758377429</v>
      </c>
      <c r="FN130" s="120">
        <f t="shared" si="283"/>
        <v>1</v>
      </c>
      <c r="FO130" s="120">
        <f t="shared" si="283"/>
        <v>1</v>
      </c>
      <c r="FP130" s="120">
        <f t="shared" si="283"/>
        <v>12.437810945273631</v>
      </c>
      <c r="FQ130" s="120">
        <f t="shared" si="283"/>
        <v>7.0372976776917664</v>
      </c>
      <c r="FR130" s="120">
        <f t="shared" si="283"/>
        <v>7.3126142595978063</v>
      </c>
      <c r="FS130" s="120">
        <f t="shared" si="234"/>
        <v>1</v>
      </c>
      <c r="FT130" s="321">
        <f t="shared" si="234"/>
        <v>1</v>
      </c>
      <c r="FU130" s="85">
        <f>+Cas_Hoy!B129</f>
        <v>1</v>
      </c>
      <c r="FV130" s="62">
        <f>+Cas_Hoy!C129</f>
        <v>4</v>
      </c>
      <c r="FW130" s="62">
        <f>+Cas_Hoy!D129</f>
        <v>9</v>
      </c>
      <c r="FX130" s="62">
        <f>+Cas_Hoy!E129</f>
        <v>5</v>
      </c>
      <c r="FY130" s="62">
        <f>+Cas_Hoy!F129</f>
        <v>22</v>
      </c>
      <c r="FZ130" s="62">
        <f>+Cas_Hoy!G129</f>
        <v>21</v>
      </c>
      <c r="GA130" s="62">
        <f>+Cas_Hoy!H129</f>
        <v>20</v>
      </c>
      <c r="GB130" s="62">
        <f>+Cas_Hoy!I129</f>
        <v>27</v>
      </c>
      <c r="GC130" s="62">
        <f>+Cas_Hoy!J129</f>
        <v>19</v>
      </c>
      <c r="GD130" s="62">
        <f>+Cas_Hoy!K129</f>
        <v>16</v>
      </c>
      <c r="GE130" s="62">
        <f>+Cas_Hoy!L129</f>
        <v>15</v>
      </c>
      <c r="GF130" s="62">
        <f>+Cas_Hoy!M129</f>
        <v>11</v>
      </c>
      <c r="GG130" s="62">
        <f>+Cas_Hoy!N129</f>
        <v>15</v>
      </c>
      <c r="GH130" s="62">
        <f>+Cas_Hoy!O129</f>
        <v>6</v>
      </c>
      <c r="GI130" s="62">
        <f>+Cas_Hoy!P129</f>
        <v>3</v>
      </c>
      <c r="GJ130" s="62">
        <f>+Cas_Hoy!Q129</f>
        <v>6</v>
      </c>
      <c r="GK130" s="62">
        <f>+Cas_Hoy!R129</f>
        <v>1</v>
      </c>
      <c r="GL130" s="62">
        <f>+Cas_Hoy!S129</f>
        <v>5</v>
      </c>
      <c r="GM130" s="62">
        <f>+Cas_Hoy!T129</f>
        <v>1</v>
      </c>
      <c r="GN130" s="590">
        <f>+Cas_Hoy!U129</f>
        <v>2</v>
      </c>
      <c r="GO130" s="543">
        <f t="shared" si="220"/>
        <v>3.1955690126153485E-2</v>
      </c>
      <c r="GP130" s="112">
        <f t="shared" si="220"/>
        <v>0.6258408033571633</v>
      </c>
      <c r="GQ130" s="112">
        <f t="shared" si="221"/>
        <v>0.39584633700511501</v>
      </c>
      <c r="GR130" s="112">
        <f t="shared" si="221"/>
        <v>3.8189024682438372E-2</v>
      </c>
      <c r="GS130" s="323">
        <f t="shared" si="273"/>
        <v>7.5957219533202683E-2</v>
      </c>
      <c r="GT130" s="323">
        <f t="shared" si="273"/>
        <v>7.2300157157680942E-2</v>
      </c>
      <c r="GU130" s="323">
        <f t="shared" si="273"/>
        <v>7.5184696140581098E-2</v>
      </c>
      <c r="GV130" s="323">
        <f t="shared" si="272"/>
        <v>0.1112278309363836</v>
      </c>
      <c r="GW130" s="323">
        <f t="shared" si="272"/>
        <v>7.2862505865460642E-2</v>
      </c>
      <c r="GX130" s="323">
        <f t="shared" si="272"/>
        <v>5.7202188055975711E-2</v>
      </c>
      <c r="GY130" s="323">
        <f t="shared" si="272"/>
        <v>7.1354989029804958E-2</v>
      </c>
      <c r="GZ130" s="323">
        <f t="shared" si="272"/>
        <v>5.5562035545374776E-2</v>
      </c>
      <c r="HA130" s="323">
        <f t="shared" si="272"/>
        <v>0.39584633700511501</v>
      </c>
      <c r="HB130" s="323">
        <f t="shared" si="225"/>
        <v>3.8189024682438372E-2</v>
      </c>
      <c r="HC130" s="323">
        <f t="shared" si="225"/>
        <v>3.1955690126153485E-2</v>
      </c>
      <c r="HD130" s="323">
        <f t="shared" si="225"/>
        <v>0.6258408033571633</v>
      </c>
      <c r="HE130" s="323">
        <f t="shared" si="225"/>
        <v>0.16689840274613585</v>
      </c>
      <c r="HF130" s="323">
        <f t="shared" si="275"/>
        <v>0.56954645564609563</v>
      </c>
      <c r="HG130" s="323">
        <f t="shared" si="275"/>
        <v>0.45535225018033731</v>
      </c>
      <c r="HH130" s="327">
        <f t="shared" si="275"/>
        <v>0.15787570276465401</v>
      </c>
      <c r="HI130" s="241">
        <f>+CyF_Tot!B129</f>
        <v>0</v>
      </c>
      <c r="HJ130" s="149">
        <f>+CyF_Tot!C129</f>
        <v>193</v>
      </c>
      <c r="HK130" s="149">
        <f>+CyF_Tot!D129</f>
        <v>204</v>
      </c>
      <c r="HL130" s="149">
        <f>+CyF_Tot!E129</f>
        <v>211</v>
      </c>
      <c r="HM130" s="149">
        <f>+CyF_Tot!F129</f>
        <v>0</v>
      </c>
      <c r="HN130" s="149">
        <f>+CyF_Tot!G129</f>
        <v>6</v>
      </c>
      <c r="HO130" s="149">
        <f>+CyF_Tot!H129</f>
        <v>6</v>
      </c>
      <c r="HP130" s="557">
        <f>+CyF_Tot!I129</f>
        <v>6</v>
      </c>
      <c r="HQ130" s="93">
        <f t="shared" si="282"/>
        <v>8.2146654626337329E-2</v>
      </c>
      <c r="HR130" s="90">
        <f t="shared" si="282"/>
        <v>8.1105639835503257E-2</v>
      </c>
      <c r="HS130" s="90">
        <f t="shared" si="282"/>
        <v>7.6211863230991855E-2</v>
      </c>
      <c r="HT130" s="90">
        <f t="shared" si="282"/>
        <v>8.0743053833956482E-2</v>
      </c>
      <c r="HU130" s="90">
        <f t="shared" si="282"/>
        <v>7.3029934688685974E-2</v>
      </c>
      <c r="HV130" s="90">
        <f t="shared" si="282"/>
        <v>7.3236459953310018E-2</v>
      </c>
      <c r="HW130" s="90">
        <f t="shared" si="282"/>
        <v>6.7073016262775981E-2</v>
      </c>
      <c r="HX130" s="90">
        <f t="shared" si="282"/>
        <v>6.120650570157192E-2</v>
      </c>
      <c r="HY130" s="90">
        <f t="shared" si="282"/>
        <v>6.5750156032892929E-2</v>
      </c>
      <c r="HZ130" s="90">
        <f t="shared" si="282"/>
        <v>7.0526873440775753E-2</v>
      </c>
      <c r="IA130" s="90">
        <f t="shared" si="282"/>
        <v>5.3004678602529082E-2</v>
      </c>
      <c r="IB130" s="90">
        <f t="shared" si="282"/>
        <v>4.9918534546074082E-2</v>
      </c>
      <c r="IC130" s="90">
        <f t="shared" si="282"/>
        <v>4.2127808582552141E-2</v>
      </c>
      <c r="ID130" s="90">
        <f t="shared" si="282"/>
        <v>3.9615028576009285E-2</v>
      </c>
      <c r="IE130" s="90">
        <f t="shared" si="260"/>
        <v>2.3671203752951515E-2</v>
      </c>
      <c r="IF130" s="90">
        <f t="shared" si="260"/>
        <v>3.0066205191586773E-2</v>
      </c>
      <c r="IG130" s="90">
        <f t="shared" si="260"/>
        <v>1.0631658833691542E-2</v>
      </c>
      <c r="IH130" s="90">
        <f t="shared" si="260"/>
        <v>1.6186792739709119E-2</v>
      </c>
      <c r="II130" s="90">
        <f t="shared" si="260"/>
        <v>5.5373223092143446E-4</v>
      </c>
      <c r="IJ130" s="673">
        <f t="shared" si="260"/>
        <v>3.1941991444158361E-3</v>
      </c>
      <c r="IK130" s="686"/>
      <c r="IL130" s="687"/>
      <c r="IM130" s="687"/>
      <c r="IN130" s="687"/>
      <c r="IO130" s="687"/>
      <c r="IP130" s="687"/>
      <c r="IQ130" s="687"/>
      <c r="IR130" s="687"/>
      <c r="IS130" s="687"/>
      <c r="IT130" s="687"/>
      <c r="IU130" s="687"/>
      <c r="IV130" s="687"/>
      <c r="IW130" s="687"/>
      <c r="IX130" s="687"/>
      <c r="IY130" s="687"/>
      <c r="IZ130" s="687"/>
      <c r="JA130" s="687"/>
      <c r="JB130" s="687"/>
      <c r="JC130" s="687"/>
      <c r="JD130" s="688"/>
      <c r="JF130" s="624">
        <f t="shared" si="281"/>
        <v>0</v>
      </c>
      <c r="JG130" s="625">
        <f t="shared" si="281"/>
        <v>0</v>
      </c>
      <c r="JH130" s="625">
        <f t="shared" si="281"/>
        <v>0</v>
      </c>
      <c r="JI130" s="625">
        <f t="shared" si="281"/>
        <v>0</v>
      </c>
      <c r="JJ130" s="625">
        <f t="shared" si="281"/>
        <v>0</v>
      </c>
      <c r="JK130" s="625">
        <f t="shared" si="281"/>
        <v>0</v>
      </c>
      <c r="JL130" s="625">
        <f t="shared" si="281"/>
        <v>0</v>
      </c>
      <c r="JM130" s="625">
        <f t="shared" si="281"/>
        <v>0</v>
      </c>
      <c r="JN130" s="625">
        <f t="shared" si="281"/>
        <v>0</v>
      </c>
      <c r="JO130" s="625">
        <f t="shared" si="281"/>
        <v>0</v>
      </c>
      <c r="JP130" s="625">
        <f t="shared" si="281"/>
        <v>0</v>
      </c>
      <c r="JQ130" s="625">
        <f t="shared" si="281"/>
        <v>0</v>
      </c>
      <c r="JR130" s="625">
        <f t="shared" si="281"/>
        <v>5985.1966155173386</v>
      </c>
      <c r="JS130" s="625">
        <f t="shared" si="281"/>
        <v>0</v>
      </c>
      <c r="JT130" s="625">
        <f t="shared" si="281"/>
        <v>0</v>
      </c>
      <c r="JU130" s="625">
        <f t="shared" si="228"/>
        <v>16772.533529971977</v>
      </c>
      <c r="JV130" s="625">
        <f t="shared" si="228"/>
        <v>23716.263030225906</v>
      </c>
      <c r="JW130" s="625">
        <f t="shared" si="228"/>
        <v>31154.191123841429</v>
      </c>
      <c r="JX130" s="625">
        <f t="shared" si="228"/>
        <v>0</v>
      </c>
      <c r="JY130" s="626">
        <f t="shared" si="277"/>
        <v>0</v>
      </c>
      <c r="JZ130" s="642">
        <f t="shared" si="278"/>
        <v>0</v>
      </c>
      <c r="KA130" s="625">
        <f t="shared" si="278"/>
        <v>0</v>
      </c>
      <c r="KB130" s="625">
        <f t="shared" si="279"/>
        <v>0</v>
      </c>
      <c r="KC130" s="625">
        <f t="shared" si="279"/>
        <v>0</v>
      </c>
      <c r="KD130" s="625">
        <f t="shared" si="280"/>
        <v>6550.5013018538602</v>
      </c>
      <c r="KE130" s="645">
        <f t="shared" si="280"/>
        <v>11324.361838136076</v>
      </c>
      <c r="KF130" s="624">
        <f t="shared" si="262"/>
        <v>0</v>
      </c>
      <c r="KG130" s="625">
        <f t="shared" si="263"/>
        <v>0</v>
      </c>
      <c r="KH130" s="626">
        <f t="shared" si="264"/>
        <v>9111.0509904565715</v>
      </c>
    </row>
    <row r="131" spans="1:294" s="649" customFormat="1" ht="14.4">
      <c r="A131" s="511" t="s">
        <v>141</v>
      </c>
      <c r="B131" s="539">
        <v>378167</v>
      </c>
      <c r="C131" s="527">
        <f t="shared" si="265"/>
        <v>34349</v>
      </c>
      <c r="D131" s="518">
        <f t="shared" si="266"/>
        <v>500</v>
      </c>
      <c r="E131" s="496">
        <f t="shared" si="217"/>
        <v>3.3492478111772062E-3</v>
      </c>
      <c r="F131" s="209">
        <f t="shared" si="236"/>
        <v>7.8433602085850956E-2</v>
      </c>
      <c r="G131" s="28">
        <f t="shared" si="162"/>
        <v>5.0331159233859166</v>
      </c>
      <c r="H131" s="27">
        <f t="shared" si="237"/>
        <v>0.39476541158681128</v>
      </c>
      <c r="I131" s="34">
        <f t="shared" si="238"/>
        <v>0.45715913565272182</v>
      </c>
      <c r="J131" s="340">
        <f t="shared" si="239"/>
        <v>0.48267073672973909</v>
      </c>
      <c r="K131" s="582">
        <f t="shared" si="267"/>
        <v>2.7392735669946266E-3</v>
      </c>
      <c r="L131" s="341">
        <f t="shared" si="218"/>
        <v>6.1538769595386276</v>
      </c>
      <c r="M131" s="342">
        <f t="shared" si="240"/>
        <v>0.55845367125488632</v>
      </c>
      <c r="N131" s="826"/>
      <c r="O131" s="366" t="s">
        <v>230</v>
      </c>
      <c r="P131" s="21" t="s">
        <v>240</v>
      </c>
      <c r="Q131" s="21" t="s">
        <v>242</v>
      </c>
      <c r="R131" s="21" t="s">
        <v>243</v>
      </c>
      <c r="S131" s="170">
        <f t="shared" si="241"/>
        <v>34349</v>
      </c>
      <c r="T131" s="171">
        <f t="shared" si="242"/>
        <v>9083.0241665719113</v>
      </c>
      <c r="U131" s="170">
        <f t="shared" si="243"/>
        <v>2007</v>
      </c>
      <c r="V131" s="172">
        <f t="shared" si="244"/>
        <v>6.2055531507018737E-2</v>
      </c>
      <c r="W131" s="171">
        <f t="shared" si="245"/>
        <v>530.71791034119849</v>
      </c>
      <c r="X131" s="170">
        <f t="shared" si="246"/>
        <v>4688</v>
      </c>
      <c r="Y131" s="172">
        <f t="shared" si="247"/>
        <v>0.15805266174437815</v>
      </c>
      <c r="Z131" s="171">
        <f t="shared" si="248"/>
        <v>1239.6639579868154</v>
      </c>
      <c r="AA131" s="170">
        <f t="shared" si="249"/>
        <v>500</v>
      </c>
      <c r="AB131" s="171">
        <f t="shared" si="250"/>
        <v>1322.1671906855966</v>
      </c>
      <c r="AC131" s="173">
        <f t="shared" si="251"/>
        <v>1.455646452589595E-2</v>
      </c>
      <c r="AD131" s="170">
        <f t="shared" si="252"/>
        <v>5</v>
      </c>
      <c r="AE131" s="172">
        <f t="shared" si="253"/>
        <v>1.0101010101010102E-2</v>
      </c>
      <c r="AF131" s="171">
        <f t="shared" si="254"/>
        <v>13.221671906855965</v>
      </c>
      <c r="AG131" s="170">
        <f t="shared" si="255"/>
        <v>26</v>
      </c>
      <c r="AH131" s="172">
        <f t="shared" si="256"/>
        <v>5.4852320675105488E-2</v>
      </c>
      <c r="AI131" s="367">
        <f t="shared" si="257"/>
        <v>68.752693915651022</v>
      </c>
      <c r="AJ131" s="830"/>
      <c r="AK131" s="85">
        <v>39503.461835334252</v>
      </c>
      <c r="AL131" s="62">
        <v>37517.176405094186</v>
      </c>
      <c r="AM131" s="62">
        <v>35316.251642890311</v>
      </c>
      <c r="AN131" s="62">
        <v>33401.418789290321</v>
      </c>
      <c r="AO131" s="62">
        <v>29092.956275879897</v>
      </c>
      <c r="AP131" s="62">
        <v>28395.288522470844</v>
      </c>
      <c r="AQ131" s="62">
        <v>27874.277198560252</v>
      </c>
      <c r="AR131" s="62">
        <v>28788.509003423762</v>
      </c>
      <c r="AS131" s="62">
        <v>25473.712476586436</v>
      </c>
      <c r="AT131" s="62">
        <v>25360.393333611646</v>
      </c>
      <c r="AU131" s="62">
        <v>15896.935114095264</v>
      </c>
      <c r="AV131" s="62">
        <v>15161.266632268096</v>
      </c>
      <c r="AW131" s="62">
        <v>10186.168369437986</v>
      </c>
      <c r="AX131" s="62">
        <v>10994.486868888132</v>
      </c>
      <c r="AY131" s="62">
        <v>4798.8593709578854</v>
      </c>
      <c r="AZ131" s="62">
        <v>5928.6463091933929</v>
      </c>
      <c r="BA131" s="62">
        <v>1343.5251417199033</v>
      </c>
      <c r="BB131" s="62">
        <v>2372.7439790130929</v>
      </c>
      <c r="BC131" s="62">
        <v>162.85153232968528</v>
      </c>
      <c r="BD131" s="86">
        <v>598.06524524005181</v>
      </c>
      <c r="BE131" s="258">
        <v>2.0000000000000002E-5</v>
      </c>
      <c r="BF131" s="43">
        <v>2.0000000000000002E-5</v>
      </c>
      <c r="BG131" s="53">
        <v>5.0000000000000002E-5</v>
      </c>
      <c r="BH131" s="53">
        <v>4.0000000000000003E-5</v>
      </c>
      <c r="BI131" s="53">
        <v>1.2518952302791728E-4</v>
      </c>
      <c r="BJ131" s="53">
        <v>1.2406223545552731E-4</v>
      </c>
      <c r="BK131" s="53">
        <v>3.4000000000000002E-4</v>
      </c>
      <c r="BL131" s="53">
        <v>1.8000000000000001E-4</v>
      </c>
      <c r="BM131" s="53">
        <v>8.9999999999999998E-4</v>
      </c>
      <c r="BN131" s="53">
        <v>5.0000000000000001E-4</v>
      </c>
      <c r="BO131" s="53">
        <v>3.8E-3</v>
      </c>
      <c r="BP131" s="53">
        <v>2E-3</v>
      </c>
      <c r="BQ131" s="53">
        <v>1.6199999999999999E-2</v>
      </c>
      <c r="BR131" s="53">
        <v>6.1999999999999998E-3</v>
      </c>
      <c r="BS131" s="53">
        <v>6.1100000000000002E-2</v>
      </c>
      <c r="BT131" s="53">
        <v>2.6800000000000001E-2</v>
      </c>
      <c r="BU131" s="53">
        <v>0.1421</v>
      </c>
      <c r="BV131" s="53">
        <v>5.4699999999999999E-2</v>
      </c>
      <c r="BW131" s="53">
        <v>0.27589999999999998</v>
      </c>
      <c r="BX131" s="54">
        <v>0.1051</v>
      </c>
      <c r="BY131" s="64">
        <f>+Fall_Hoy!B131</f>
        <v>1</v>
      </c>
      <c r="BZ131" s="61">
        <f>+Fall_Hoy!C131</f>
        <v>0</v>
      </c>
      <c r="CA131" s="61">
        <f>+Fall_Hoy!D131</f>
        <v>0</v>
      </c>
      <c r="CB131" s="61">
        <f>+Fall_Hoy!E131</f>
        <v>0</v>
      </c>
      <c r="CC131" s="61">
        <f>+Fall_Hoy!F131</f>
        <v>0</v>
      </c>
      <c r="CD131" s="61">
        <f>+Fall_Hoy!G131</f>
        <v>1</v>
      </c>
      <c r="CE131" s="61">
        <f>+Fall_Hoy!H131</f>
        <v>9</v>
      </c>
      <c r="CF131" s="61">
        <f>+Fall_Hoy!I131</f>
        <v>5</v>
      </c>
      <c r="CG131" s="61">
        <f>+Fall_Hoy!J131</f>
        <v>10</v>
      </c>
      <c r="CH131" s="61">
        <f>+Fall_Hoy!K131</f>
        <v>14</v>
      </c>
      <c r="CI131" s="61">
        <f>+Fall_Hoy!L131</f>
        <v>49</v>
      </c>
      <c r="CJ131" s="61">
        <f>+Fall_Hoy!M131</f>
        <v>12</v>
      </c>
      <c r="CK131" s="61">
        <f>+Fall_Hoy!N131</f>
        <v>86</v>
      </c>
      <c r="CL131" s="61">
        <f>+Fall_Hoy!O131</f>
        <v>56</v>
      </c>
      <c r="CM131" s="61">
        <f>+Fall_Hoy!P131</f>
        <v>76</v>
      </c>
      <c r="CN131" s="61">
        <f>+Fall_Hoy!Q131</f>
        <v>64</v>
      </c>
      <c r="CO131" s="61">
        <f>+Fall_Hoy!R131</f>
        <v>37</v>
      </c>
      <c r="CP131" s="61">
        <f>+Fall_Hoy!S131</f>
        <v>45</v>
      </c>
      <c r="CQ131" s="61">
        <f>+Fall_Hoy!T131</f>
        <v>11</v>
      </c>
      <c r="CR131" s="66">
        <f>+Fall_Hoy!U131</f>
        <v>12</v>
      </c>
      <c r="CS131" s="75">
        <f t="shared" si="258"/>
        <v>0.25919961897320226</v>
      </c>
      <c r="CT131" s="76">
        <f t="shared" si="258"/>
        <v>0.40280016330025242</v>
      </c>
      <c r="CU131" s="76">
        <f t="shared" si="259"/>
        <v>0.52116181303623421</v>
      </c>
      <c r="CV131" s="76">
        <f t="shared" si="259"/>
        <v>0.7</v>
      </c>
      <c r="CW131" s="76">
        <f t="shared" si="284"/>
        <v>0.13071892604990967</v>
      </c>
      <c r="CX131" s="76">
        <f t="shared" si="284"/>
        <v>0.28386647953432753</v>
      </c>
      <c r="CY131" s="76">
        <f t="shared" si="284"/>
        <v>0.7</v>
      </c>
      <c r="CZ131" s="76">
        <f t="shared" si="284"/>
        <v>0.7</v>
      </c>
      <c r="DA131" s="76">
        <f t="shared" si="284"/>
        <v>0.43617949764187797</v>
      </c>
      <c r="DB131" s="76">
        <f t="shared" si="284"/>
        <v>0.7</v>
      </c>
      <c r="DC131" s="76">
        <f t="shared" si="284"/>
        <v>0.7</v>
      </c>
      <c r="DD131" s="76">
        <f t="shared" si="284"/>
        <v>0.3957452992238823</v>
      </c>
      <c r="DE131" s="76">
        <f t="shared" si="284"/>
        <v>0.52116181303623421</v>
      </c>
      <c r="DF131" s="76">
        <f t="shared" si="284"/>
        <v>0.7</v>
      </c>
      <c r="DG131" s="76">
        <f t="shared" si="284"/>
        <v>0.25919961897320226</v>
      </c>
      <c r="DH131" s="76">
        <f t="shared" si="284"/>
        <v>0.40280016330025242</v>
      </c>
      <c r="DI131" s="76">
        <f t="shared" si="284"/>
        <v>0.19380360366109106</v>
      </c>
      <c r="DJ131" s="76">
        <f t="shared" si="284"/>
        <v>0.34671633833285714</v>
      </c>
      <c r="DK131" s="76">
        <f t="shared" si="284"/>
        <v>0.24482126370520796</v>
      </c>
      <c r="DL131" s="316">
        <f t="shared" si="274"/>
        <v>0.19091056572657447</v>
      </c>
      <c r="DM131" s="85">
        <f>+'Cas_-14'!B130</f>
        <v>267</v>
      </c>
      <c r="DN131" s="62">
        <f>+'Cas_-14'!C130</f>
        <v>243</v>
      </c>
      <c r="DO131" s="62">
        <f>+'Cas_-14'!D130</f>
        <v>1387</v>
      </c>
      <c r="DP131" s="62">
        <f>+'Cas_-14'!E130</f>
        <v>1504</v>
      </c>
      <c r="DQ131" s="62">
        <f>+'Cas_-14'!F130</f>
        <v>3803</v>
      </c>
      <c r="DR131" s="62">
        <f>+'Cas_-14'!G130</f>
        <v>3650</v>
      </c>
      <c r="DS131" s="62">
        <f>+'Cas_-14'!H130</f>
        <v>3392</v>
      </c>
      <c r="DT131" s="62">
        <f>+'Cas_-14'!I130</f>
        <v>3042</v>
      </c>
      <c r="DU131" s="62">
        <f>+'Cas_-14'!J130</f>
        <v>2749</v>
      </c>
      <c r="DV131" s="62">
        <f>+'Cas_-14'!K130</f>
        <v>2695</v>
      </c>
      <c r="DW131" s="62">
        <f>+'Cas_-14'!L130</f>
        <v>1875</v>
      </c>
      <c r="DX131" s="62">
        <f>+'Cas_-14'!M130</f>
        <v>1805</v>
      </c>
      <c r="DY131" s="62">
        <f>+'Cas_-14'!N130</f>
        <v>926</v>
      </c>
      <c r="DZ131" s="62">
        <f>+'Cas_-14'!O130</f>
        <v>872</v>
      </c>
      <c r="EA131" s="62">
        <f>+'Cas_-14'!P130</f>
        <v>376</v>
      </c>
      <c r="EB131" s="62">
        <f>+'Cas_-14'!Q130</f>
        <v>392</v>
      </c>
      <c r="EC131" s="62">
        <f>+'Cas_-14'!R130</f>
        <v>105</v>
      </c>
      <c r="ED131" s="62">
        <f>+'Cas_-14'!S130</f>
        <v>160</v>
      </c>
      <c r="EE131" s="62">
        <f>+'Cas_-14'!T130</f>
        <v>18</v>
      </c>
      <c r="EF131" s="86">
        <f>+'Cas_-14'!U130</f>
        <v>52</v>
      </c>
      <c r="EG131" s="201">
        <f t="shared" si="271"/>
        <v>6.7589013113068305E-3</v>
      </c>
      <c r="EH131" s="91">
        <f t="shared" si="271"/>
        <v>6.4770332760704452E-3</v>
      </c>
      <c r="EI131" s="91">
        <f t="shared" si="271"/>
        <v>3.9273703620220521E-2</v>
      </c>
      <c r="EJ131" s="91">
        <f t="shared" si="271"/>
        <v>4.5028027386735912E-2</v>
      </c>
      <c r="EK131" s="91">
        <f t="shared" si="271"/>
        <v>0.13071892604990967</v>
      </c>
      <c r="EL131" s="91">
        <f t="shared" si="271"/>
        <v>0.12854245158000568</v>
      </c>
      <c r="EM131" s="91">
        <f t="shared" si="271"/>
        <v>0.12168925406880871</v>
      </c>
      <c r="EN131" s="91">
        <f t="shared" si="271"/>
        <v>0.10566716045065831</v>
      </c>
      <c r="EO131" s="91">
        <f t="shared" si="269"/>
        <v>0.10791516951157704</v>
      </c>
      <c r="EP131" s="91">
        <f t="shared" si="269"/>
        <v>0.1062680678705466</v>
      </c>
      <c r="EQ131" s="91">
        <f t="shared" si="269"/>
        <v>0.11794726383059223</v>
      </c>
      <c r="ER131" s="91">
        <f t="shared" si="269"/>
        <v>0.11905337751651793</v>
      </c>
      <c r="ES131" s="91">
        <f t="shared" si="269"/>
        <v>9.0907588252548327E-2</v>
      </c>
      <c r="ET131" s="91">
        <f t="shared" si="269"/>
        <v>7.9312478190097194E-2</v>
      </c>
      <c r="EU131" s="91">
        <f t="shared" si="269"/>
        <v>7.8351952190036322E-2</v>
      </c>
      <c r="EV131" s="91">
        <f t="shared" si="269"/>
        <v>6.6119646805736426E-2</v>
      </c>
      <c r="EW131" s="91">
        <f t="shared" si="269"/>
        <v>7.8152612660143492E-2</v>
      </c>
      <c r="EX131" s="91">
        <f t="shared" si="269"/>
        <v>6.7432475401981454E-2</v>
      </c>
      <c r="EY131" s="91">
        <f t="shared" si="269"/>
        <v>0.11053012361934578</v>
      </c>
      <c r="EZ131" s="100">
        <f t="shared" si="269"/>
        <v>8.6947035317406232E-2</v>
      </c>
      <c r="FA131" s="119">
        <f t="shared" si="268"/>
        <v>3.3081450012187896</v>
      </c>
      <c r="FB131" s="120">
        <f t="shared" si="268"/>
        <v>6.0919890344197389</v>
      </c>
      <c r="FC131" s="120">
        <f t="shared" si="219"/>
        <v>5.7328747033570648</v>
      </c>
      <c r="FD131" s="120">
        <f t="shared" si="219"/>
        <v>8.8258495507129506</v>
      </c>
      <c r="FE131" s="120">
        <f t="shared" si="283"/>
        <v>1</v>
      </c>
      <c r="FF131" s="120">
        <f t="shared" si="283"/>
        <v>2.2083481063658343</v>
      </c>
      <c r="FG131" s="120">
        <f t="shared" si="283"/>
        <v>5.752356733193448</v>
      </c>
      <c r="FH131" s="120">
        <f t="shared" si="283"/>
        <v>6.6245747213664137</v>
      </c>
      <c r="FI131" s="120">
        <f t="shared" si="283"/>
        <v>4.041873812699567</v>
      </c>
      <c r="FJ131" s="120">
        <f t="shared" si="283"/>
        <v>6.5871151515874402</v>
      </c>
      <c r="FK131" s="120">
        <f t="shared" si="283"/>
        <v>5.9348557759288987</v>
      </c>
      <c r="FL131" s="120">
        <f t="shared" si="283"/>
        <v>3.3240997229916895</v>
      </c>
      <c r="FM131" s="120">
        <f t="shared" si="283"/>
        <v>5.7328747033570648</v>
      </c>
      <c r="FN131" s="120">
        <f t="shared" si="283"/>
        <v>8.8258495507129506</v>
      </c>
      <c r="FO131" s="120">
        <f t="shared" si="283"/>
        <v>3.3081450012187896</v>
      </c>
      <c r="FP131" s="120">
        <f t="shared" si="283"/>
        <v>6.0919890344197389</v>
      </c>
      <c r="FQ131" s="120">
        <f t="shared" si="283"/>
        <v>2.4798096578532891</v>
      </c>
      <c r="FR131" s="120">
        <f t="shared" si="283"/>
        <v>5.1416819012797079</v>
      </c>
      <c r="FS131" s="120">
        <f t="shared" si="234"/>
        <v>2.214973218960171</v>
      </c>
      <c r="FT131" s="321">
        <f t="shared" si="234"/>
        <v>2.1957110444265533</v>
      </c>
      <c r="FU131" s="85">
        <f>+Cas_Hoy!B130</f>
        <v>299</v>
      </c>
      <c r="FV131" s="62">
        <f>+Cas_Hoy!C130</f>
        <v>274</v>
      </c>
      <c r="FW131" s="62">
        <f>+Cas_Hoy!D130</f>
        <v>1592</v>
      </c>
      <c r="FX131" s="62">
        <f>+Cas_Hoy!E130</f>
        <v>1752</v>
      </c>
      <c r="FY131" s="62">
        <f>+Cas_Hoy!F130</f>
        <v>4354</v>
      </c>
      <c r="FZ131" s="62">
        <f>+Cas_Hoy!G130</f>
        <v>4222</v>
      </c>
      <c r="GA131" s="62">
        <f>+Cas_Hoy!H130</f>
        <v>3900</v>
      </c>
      <c r="GB131" s="62">
        <f>+Cas_Hoy!I130</f>
        <v>3595</v>
      </c>
      <c r="GC131" s="62">
        <f>+Cas_Hoy!J130</f>
        <v>3226</v>
      </c>
      <c r="GD131" s="62">
        <f>+Cas_Hoy!K130</f>
        <v>3167</v>
      </c>
      <c r="GE131" s="62">
        <f>+Cas_Hoy!L130</f>
        <v>2184</v>
      </c>
      <c r="GF131" s="62">
        <f>+Cas_Hoy!M130</f>
        <v>2119</v>
      </c>
      <c r="GG131" s="62">
        <f>+Cas_Hoy!N130</f>
        <v>1061</v>
      </c>
      <c r="GH131" s="62">
        <f>+Cas_Hoy!O130</f>
        <v>1006</v>
      </c>
      <c r="GI131" s="62">
        <f>+Cas_Hoy!P130</f>
        <v>416</v>
      </c>
      <c r="GJ131" s="62">
        <f>+Cas_Hoy!Q130</f>
        <v>447</v>
      </c>
      <c r="GK131" s="62">
        <f>+Cas_Hoy!R130</f>
        <v>114</v>
      </c>
      <c r="GL131" s="62">
        <f>+Cas_Hoy!S130</f>
        <v>167</v>
      </c>
      <c r="GM131" s="62">
        <f>+Cas_Hoy!T130</f>
        <v>19</v>
      </c>
      <c r="GN131" s="590">
        <f>+Cas_Hoy!U130</f>
        <v>56</v>
      </c>
      <c r="GO131" s="543">
        <f t="shared" si="220"/>
        <v>0.28677404652354288</v>
      </c>
      <c r="GP131" s="112">
        <f t="shared" si="220"/>
        <v>0.45931549233472663</v>
      </c>
      <c r="GQ131" s="112">
        <f t="shared" si="221"/>
        <v>0.59714112703179745</v>
      </c>
      <c r="GR131" s="112">
        <f t="shared" si="221"/>
        <v>0.7</v>
      </c>
      <c r="GS131" s="323">
        <f t="shared" si="273"/>
        <v>0.1496582182543536</v>
      </c>
      <c r="GT131" s="323">
        <f t="shared" si="273"/>
        <v>0.32835185660107696</v>
      </c>
      <c r="GU131" s="323">
        <f t="shared" si="273"/>
        <v>0.7</v>
      </c>
      <c r="GV131" s="323">
        <f t="shared" si="272"/>
        <v>0.7</v>
      </c>
      <c r="GW131" s="323">
        <f t="shared" si="272"/>
        <v>0.51186433590130898</v>
      </c>
      <c r="GX131" s="323">
        <f t="shared" si="272"/>
        <v>0.7</v>
      </c>
      <c r="GY131" s="323">
        <f t="shared" si="272"/>
        <v>0.7</v>
      </c>
      <c r="GZ131" s="323">
        <f t="shared" si="272"/>
        <v>0.46458963382570995</v>
      </c>
      <c r="HA131" s="323">
        <f t="shared" si="272"/>
        <v>0.59714112703179745</v>
      </c>
      <c r="HB131" s="323">
        <f t="shared" si="225"/>
        <v>0.7</v>
      </c>
      <c r="HC131" s="323">
        <f t="shared" si="225"/>
        <v>0.28677404652354288</v>
      </c>
      <c r="HD131" s="323">
        <f t="shared" si="225"/>
        <v>0.45931549233472663</v>
      </c>
      <c r="HE131" s="323">
        <f t="shared" si="225"/>
        <v>0.21041534111775603</v>
      </c>
      <c r="HF131" s="323">
        <f t="shared" si="275"/>
        <v>0.36188517813491966</v>
      </c>
      <c r="HG131" s="323">
        <f t="shared" si="275"/>
        <v>0.25842244502216394</v>
      </c>
      <c r="HH131" s="327">
        <f t="shared" si="275"/>
        <v>0.20559599385938787</v>
      </c>
      <c r="HI131" s="241">
        <f>+CyF_Tot!B130</f>
        <v>0</v>
      </c>
      <c r="HJ131" s="149">
        <f>+CyF_Tot!C130</f>
        <v>29661</v>
      </c>
      <c r="HK131" s="149">
        <f>+CyF_Tot!D130</f>
        <v>32342</v>
      </c>
      <c r="HL131" s="149">
        <f>+CyF_Tot!E130</f>
        <v>34349</v>
      </c>
      <c r="HM131" s="149">
        <f>+CyF_Tot!F130</f>
        <v>0</v>
      </c>
      <c r="HN131" s="149">
        <f>+CyF_Tot!G130</f>
        <v>474</v>
      </c>
      <c r="HO131" s="149">
        <f>+CyF_Tot!H130</f>
        <v>495</v>
      </c>
      <c r="HP131" s="557">
        <f>+CyF_Tot!I130</f>
        <v>500</v>
      </c>
      <c r="HQ131" s="93">
        <f t="shared" si="282"/>
        <v>0.10446036231435914</v>
      </c>
      <c r="HR131" s="90">
        <f t="shared" si="282"/>
        <v>9.9207959459958653E-2</v>
      </c>
      <c r="HS131" s="90">
        <f t="shared" si="282"/>
        <v>9.3387978440451727E-2</v>
      </c>
      <c r="HT131" s="90">
        <f t="shared" si="282"/>
        <v>8.8324520091098174E-2</v>
      </c>
      <c r="HU131" s="90">
        <f t="shared" si="282"/>
        <v>7.6931504536038031E-2</v>
      </c>
      <c r="HV131" s="90">
        <f t="shared" si="282"/>
        <v>7.5086637708924486E-2</v>
      </c>
      <c r="HW131" s="90">
        <f t="shared" si="282"/>
        <v>7.3708909552023985E-2</v>
      </c>
      <c r="HX131" s="90">
        <f t="shared" si="282"/>
        <v>7.6126444146167593E-2</v>
      </c>
      <c r="HY131" s="90">
        <f t="shared" si="282"/>
        <v>6.7361013723001836E-2</v>
      </c>
      <c r="HZ131" s="90">
        <f t="shared" si="282"/>
        <v>6.7061360017166088E-2</v>
      </c>
      <c r="IA131" s="90">
        <f t="shared" si="282"/>
        <v>4.20368120806291E-2</v>
      </c>
      <c r="IB131" s="90">
        <f t="shared" si="282"/>
        <v>4.0091458620842367E-2</v>
      </c>
      <c r="IC131" s="90">
        <f t="shared" si="282"/>
        <v>2.6935635233740613E-2</v>
      </c>
      <c r="ID131" s="90">
        <f t="shared" si="282"/>
        <v>2.9073099632935005E-2</v>
      </c>
      <c r="IE131" s="90">
        <f t="shared" si="260"/>
        <v>1.2689788825989272E-2</v>
      </c>
      <c r="IF131" s="90">
        <f t="shared" si="260"/>
        <v>1.567732327038952E-2</v>
      </c>
      <c r="IG131" s="90">
        <f t="shared" si="260"/>
        <v>3.5527297244865451E-3</v>
      </c>
      <c r="IH131" s="90">
        <f t="shared" si="260"/>
        <v>6.2743284818958106E-3</v>
      </c>
      <c r="II131" s="90">
        <f t="shared" si="260"/>
        <v>4.3063390599836919E-4</v>
      </c>
      <c r="IJ131" s="673">
        <f t="shared" si="260"/>
        <v>1.5814844902914632E-3</v>
      </c>
      <c r="IK131" s="686"/>
      <c r="IL131" s="687"/>
      <c r="IM131" s="687"/>
      <c r="IN131" s="687"/>
      <c r="IO131" s="687"/>
      <c r="IP131" s="687"/>
      <c r="IQ131" s="687"/>
      <c r="IR131" s="687"/>
      <c r="IS131" s="687"/>
      <c r="IT131" s="687"/>
      <c r="IU131" s="687"/>
      <c r="IV131" s="687"/>
      <c r="IW131" s="687"/>
      <c r="IX131" s="687"/>
      <c r="IY131" s="687"/>
      <c r="IZ131" s="687"/>
      <c r="JA131" s="687"/>
      <c r="JB131" s="687"/>
      <c r="JC131" s="687"/>
      <c r="JD131" s="688"/>
      <c r="JF131" s="624">
        <f t="shared" si="281"/>
        <v>25.314237120999366</v>
      </c>
      <c r="JG131" s="625">
        <f t="shared" si="281"/>
        <v>0</v>
      </c>
      <c r="JH131" s="625">
        <f t="shared" si="281"/>
        <v>0</v>
      </c>
      <c r="JI131" s="625">
        <f t="shared" si="281"/>
        <v>0</v>
      </c>
      <c r="JJ131" s="625">
        <f t="shared" si="281"/>
        <v>0</v>
      </c>
      <c r="JK131" s="625">
        <f t="shared" si="281"/>
        <v>35.217110021919368</v>
      </c>
      <c r="JL131" s="625">
        <f t="shared" si="281"/>
        <v>322.87832742313634</v>
      </c>
      <c r="JM131" s="625">
        <f t="shared" si="281"/>
        <v>173.68040836728846</v>
      </c>
      <c r="JN131" s="625">
        <f t="shared" si="281"/>
        <v>392.5615478776902</v>
      </c>
      <c r="JO131" s="625">
        <f t="shared" si="281"/>
        <v>552.04191101582649</v>
      </c>
      <c r="JP131" s="625">
        <f t="shared" si="281"/>
        <v>3082.3551614394769</v>
      </c>
      <c r="JQ131" s="625">
        <f t="shared" si="281"/>
        <v>791.49059844776457</v>
      </c>
      <c r="JR131" s="625">
        <f t="shared" si="281"/>
        <v>8442.8213711869939</v>
      </c>
      <c r="JS131" s="625">
        <f t="shared" si="281"/>
        <v>5093.4619021163335</v>
      </c>
      <c r="JT131" s="625">
        <f t="shared" si="281"/>
        <v>15837.096719262659</v>
      </c>
      <c r="JU131" s="625">
        <f t="shared" si="228"/>
        <v>10795.044376446764</v>
      </c>
      <c r="JV131" s="625">
        <f t="shared" si="228"/>
        <v>27539.492080241042</v>
      </c>
      <c r="JW131" s="625">
        <f t="shared" si="228"/>
        <v>18965.383706807286</v>
      </c>
      <c r="JX131" s="625">
        <f t="shared" si="228"/>
        <v>67546.186656266858</v>
      </c>
      <c r="JY131" s="626">
        <f t="shared" si="277"/>
        <v>20064.700457862975</v>
      </c>
      <c r="JZ131" s="642">
        <f t="shared" si="278"/>
        <v>9.623465573219967</v>
      </c>
      <c r="KA131" s="625">
        <f t="shared" si="278"/>
        <v>10.069085636113151</v>
      </c>
      <c r="KB131" s="625">
        <f t="shared" si="279"/>
        <v>982.02142910789371</v>
      </c>
      <c r="KC131" s="625">
        <f t="shared" si="279"/>
        <v>447.26481641863342</v>
      </c>
      <c r="KD131" s="625">
        <f t="shared" si="280"/>
        <v>12733.906386775214</v>
      </c>
      <c r="KE131" s="645">
        <f t="shared" si="280"/>
        <v>8897.1806804481384</v>
      </c>
      <c r="KF131" s="624">
        <f t="shared" si="262"/>
        <v>9.8412336667697868</v>
      </c>
      <c r="KG131" s="625">
        <f t="shared" si="263"/>
        <v>714.51721704669649</v>
      </c>
      <c r="KH131" s="626">
        <f t="shared" si="264"/>
        <v>10636.149820111757</v>
      </c>
    </row>
    <row r="132" spans="1:294" s="649" customFormat="1" ht="14.4">
      <c r="A132" s="510" t="s">
        <v>142</v>
      </c>
      <c r="B132" s="538">
        <v>31584</v>
      </c>
      <c r="C132" s="526">
        <f t="shared" si="265"/>
        <v>3331</v>
      </c>
      <c r="D132" s="517">
        <f t="shared" si="266"/>
        <v>54</v>
      </c>
      <c r="E132" s="495">
        <f t="shared" si="217"/>
        <v>5.3143456340593318E-3</v>
      </c>
      <c r="F132" s="208">
        <f t="shared" si="236"/>
        <v>9.6219604863221883E-2</v>
      </c>
      <c r="G132" s="30">
        <f t="shared" si="162"/>
        <v>3.3435918897747241</v>
      </c>
      <c r="H132" s="29">
        <f t="shared" si="237"/>
        <v>0.32171909045799729</v>
      </c>
      <c r="I132" s="33">
        <f t="shared" si="238"/>
        <v>0.35263122419071702</v>
      </c>
      <c r="J132" s="353">
        <f t="shared" si="239"/>
        <v>0.32762945201180327</v>
      </c>
      <c r="K132" s="581">
        <f t="shared" si="267"/>
        <v>5.2184760352601079E-3</v>
      </c>
      <c r="L132" s="354">
        <f t="shared" si="218"/>
        <v>3.4050176414415252</v>
      </c>
      <c r="M132" s="355">
        <f t="shared" si="240"/>
        <v>0.35878605340417286</v>
      </c>
      <c r="N132" s="826"/>
      <c r="O132" s="364" t="s">
        <v>226</v>
      </c>
      <c r="P132" s="20" t="s">
        <v>236</v>
      </c>
      <c r="Q132" s="20"/>
      <c r="R132" s="20"/>
      <c r="S132" s="166">
        <f t="shared" si="241"/>
        <v>3331</v>
      </c>
      <c r="T132" s="167">
        <f t="shared" si="242"/>
        <v>10546.479229989869</v>
      </c>
      <c r="U132" s="166">
        <f t="shared" si="243"/>
        <v>150</v>
      </c>
      <c r="V132" s="168">
        <f t="shared" si="244"/>
        <v>4.7154982709839671E-2</v>
      </c>
      <c r="W132" s="167">
        <f t="shared" si="245"/>
        <v>474.92401215805472</v>
      </c>
      <c r="X132" s="166">
        <f t="shared" si="246"/>
        <v>292</v>
      </c>
      <c r="Y132" s="168">
        <f t="shared" si="247"/>
        <v>9.6084238236261929E-2</v>
      </c>
      <c r="Z132" s="167">
        <f t="shared" si="248"/>
        <v>924.51874366767981</v>
      </c>
      <c r="AA132" s="166">
        <f t="shared" si="249"/>
        <v>54</v>
      </c>
      <c r="AB132" s="167">
        <f t="shared" si="250"/>
        <v>1709.7264437689969</v>
      </c>
      <c r="AC132" s="169">
        <f t="shared" si="251"/>
        <v>1.6211347943560491E-2</v>
      </c>
      <c r="AD132" s="166">
        <f t="shared" si="252"/>
        <v>1</v>
      </c>
      <c r="AE132" s="168">
        <f t="shared" si="253"/>
        <v>1.8867924528301886E-2</v>
      </c>
      <c r="AF132" s="167">
        <f t="shared" si="254"/>
        <v>31.661600810536981</v>
      </c>
      <c r="AG132" s="166">
        <f t="shared" si="255"/>
        <v>2</v>
      </c>
      <c r="AH132" s="168">
        <f t="shared" si="256"/>
        <v>3.8461538461538464E-2</v>
      </c>
      <c r="AI132" s="365">
        <f t="shared" si="257"/>
        <v>63.323201621073963</v>
      </c>
      <c r="AJ132" s="830"/>
      <c r="AK132" s="85">
        <v>2881.0460467486719</v>
      </c>
      <c r="AL132" s="62">
        <v>2670.9299224830538</v>
      </c>
      <c r="AM132" s="62">
        <v>2288.0743673908096</v>
      </c>
      <c r="AN132" s="62">
        <v>2138.3057857278959</v>
      </c>
      <c r="AO132" s="62">
        <v>2286.3426250261164</v>
      </c>
      <c r="AP132" s="62">
        <v>2125.4036723475465</v>
      </c>
      <c r="AQ132" s="62">
        <v>2537.7819660679352</v>
      </c>
      <c r="AR132" s="62">
        <v>2503.2411597908367</v>
      </c>
      <c r="AS132" s="62">
        <v>2165.7717080507846</v>
      </c>
      <c r="AT132" s="62">
        <v>2106.6292829535819</v>
      </c>
      <c r="AU132" s="62">
        <v>1699.2043932670281</v>
      </c>
      <c r="AV132" s="62">
        <v>1632.8839572418246</v>
      </c>
      <c r="AW132" s="62">
        <v>1188.6007840498128</v>
      </c>
      <c r="AX132" s="62">
        <v>1254.7107882591433</v>
      </c>
      <c r="AY132" s="62">
        <v>693.89505519272893</v>
      </c>
      <c r="AZ132" s="62">
        <v>777.14725133664047</v>
      </c>
      <c r="BA132" s="62">
        <v>230.95341622080679</v>
      </c>
      <c r="BB132" s="62">
        <v>309.98010623729022</v>
      </c>
      <c r="BC132" s="62">
        <v>18.329636208000537</v>
      </c>
      <c r="BD132" s="86">
        <v>74.767962090418806</v>
      </c>
      <c r="BE132" s="258">
        <v>2.0000000000000002E-5</v>
      </c>
      <c r="BF132" s="43">
        <v>2.0000000000000002E-5</v>
      </c>
      <c r="BG132" s="53">
        <v>5.0000000000000002E-5</v>
      </c>
      <c r="BH132" s="53">
        <v>4.0000000000000003E-5</v>
      </c>
      <c r="BI132" s="53">
        <v>1.2518952302791728E-4</v>
      </c>
      <c r="BJ132" s="53">
        <v>1.2406223545552731E-4</v>
      </c>
      <c r="BK132" s="53">
        <v>3.4000000000000002E-4</v>
      </c>
      <c r="BL132" s="53">
        <v>1.8000000000000001E-4</v>
      </c>
      <c r="BM132" s="53">
        <v>8.9999999999999998E-4</v>
      </c>
      <c r="BN132" s="53">
        <v>5.0000000000000001E-4</v>
      </c>
      <c r="BO132" s="53">
        <v>3.8E-3</v>
      </c>
      <c r="BP132" s="53">
        <v>2E-3</v>
      </c>
      <c r="BQ132" s="53">
        <v>1.6199999999999999E-2</v>
      </c>
      <c r="BR132" s="53">
        <v>6.1999999999999998E-3</v>
      </c>
      <c r="BS132" s="53">
        <v>6.1100000000000002E-2</v>
      </c>
      <c r="BT132" s="53">
        <v>2.6800000000000001E-2</v>
      </c>
      <c r="BU132" s="53">
        <v>0.1421</v>
      </c>
      <c r="BV132" s="53">
        <v>5.4699999999999999E-2</v>
      </c>
      <c r="BW132" s="53">
        <v>0.27589999999999998</v>
      </c>
      <c r="BX132" s="54">
        <v>0.1051</v>
      </c>
      <c r="BY132" s="64">
        <f>+Fall_Hoy!B132</f>
        <v>0</v>
      </c>
      <c r="BZ132" s="61">
        <f>+Fall_Hoy!C132</f>
        <v>0</v>
      </c>
      <c r="CA132" s="61">
        <f>+Fall_Hoy!D132</f>
        <v>0</v>
      </c>
      <c r="CB132" s="61">
        <f>+Fall_Hoy!E132</f>
        <v>0</v>
      </c>
      <c r="CC132" s="61">
        <f>+Fall_Hoy!F132</f>
        <v>0</v>
      </c>
      <c r="CD132" s="61">
        <f>+Fall_Hoy!G132</f>
        <v>0</v>
      </c>
      <c r="CE132" s="61">
        <f>+Fall_Hoy!H132</f>
        <v>0</v>
      </c>
      <c r="CF132" s="61">
        <f>+Fall_Hoy!I132</f>
        <v>1</v>
      </c>
      <c r="CG132" s="61">
        <f>+Fall_Hoy!J132</f>
        <v>0</v>
      </c>
      <c r="CH132" s="61">
        <f>+Fall_Hoy!K132</f>
        <v>1</v>
      </c>
      <c r="CI132" s="61">
        <f>+Fall_Hoy!L132</f>
        <v>6</v>
      </c>
      <c r="CJ132" s="61">
        <f>+Fall_Hoy!M132</f>
        <v>2</v>
      </c>
      <c r="CK132" s="61">
        <f>+Fall_Hoy!N132</f>
        <v>6</v>
      </c>
      <c r="CL132" s="61">
        <f>+Fall_Hoy!O132</f>
        <v>2</v>
      </c>
      <c r="CM132" s="61">
        <f>+Fall_Hoy!P132</f>
        <v>5</v>
      </c>
      <c r="CN132" s="61">
        <f>+Fall_Hoy!Q132</f>
        <v>7</v>
      </c>
      <c r="CO132" s="61">
        <f>+Fall_Hoy!R132</f>
        <v>9</v>
      </c>
      <c r="CP132" s="61">
        <f>+Fall_Hoy!S132</f>
        <v>3</v>
      </c>
      <c r="CQ132" s="61">
        <f>+Fall_Hoy!T132</f>
        <v>4</v>
      </c>
      <c r="CR132" s="66">
        <f>+Fall_Hoy!U132</f>
        <v>6</v>
      </c>
      <c r="CS132" s="75">
        <f t="shared" si="258"/>
        <v>0.11793290634379247</v>
      </c>
      <c r="CT132" s="76">
        <f t="shared" si="258"/>
        <v>0.33609335862863865</v>
      </c>
      <c r="CU132" s="76">
        <f t="shared" si="259"/>
        <v>0.31160199062669353</v>
      </c>
      <c r="CV132" s="76">
        <f t="shared" si="259"/>
        <v>0.25709561771510464</v>
      </c>
      <c r="CW132" s="76">
        <f t="shared" si="284"/>
        <v>0.13296344855422859</v>
      </c>
      <c r="CX132" s="76">
        <f t="shared" si="284"/>
        <v>0.15855811504634199</v>
      </c>
      <c r="CY132" s="76">
        <f t="shared" si="284"/>
        <v>0.12609436282495584</v>
      </c>
      <c r="CZ132" s="76">
        <f t="shared" si="284"/>
        <v>0.7</v>
      </c>
      <c r="DA132" s="76">
        <f t="shared" si="284"/>
        <v>0.115894024779695</v>
      </c>
      <c r="DB132" s="76">
        <f t="shared" si="284"/>
        <v>0.7</v>
      </c>
      <c r="DC132" s="76">
        <f t="shared" si="284"/>
        <v>0.7</v>
      </c>
      <c r="DD132" s="76">
        <f t="shared" si="284"/>
        <v>0.61241339016468965</v>
      </c>
      <c r="DE132" s="76">
        <f t="shared" si="284"/>
        <v>0.31160199062669353</v>
      </c>
      <c r="DF132" s="76">
        <f t="shared" si="284"/>
        <v>0.25709561771510464</v>
      </c>
      <c r="DG132" s="76">
        <f t="shared" si="284"/>
        <v>0.11793290634379247</v>
      </c>
      <c r="DH132" s="76">
        <f t="shared" si="284"/>
        <v>0.33609335862863865</v>
      </c>
      <c r="DI132" s="76">
        <f t="shared" si="284"/>
        <v>0.27423573175758004</v>
      </c>
      <c r="DJ132" s="76">
        <f t="shared" si="284"/>
        <v>0.17692944109451955</v>
      </c>
      <c r="DK132" s="76">
        <f t="shared" si="284"/>
        <v>0.7</v>
      </c>
      <c r="DL132" s="316">
        <f t="shared" si="274"/>
        <v>0.7</v>
      </c>
      <c r="DM132" s="85">
        <f>+'Cas_-14'!B131</f>
        <v>40</v>
      </c>
      <c r="DN132" s="62">
        <f>+'Cas_-14'!C131</f>
        <v>35</v>
      </c>
      <c r="DO132" s="62">
        <f>+'Cas_-14'!D131</f>
        <v>111</v>
      </c>
      <c r="DP132" s="62">
        <f>+'Cas_-14'!E131</f>
        <v>139</v>
      </c>
      <c r="DQ132" s="62">
        <f>+'Cas_-14'!F131</f>
        <v>304</v>
      </c>
      <c r="DR132" s="62">
        <f>+'Cas_-14'!G131</f>
        <v>337</v>
      </c>
      <c r="DS132" s="62">
        <f>+'Cas_-14'!H131</f>
        <v>320</v>
      </c>
      <c r="DT132" s="62">
        <f>+'Cas_-14'!I131</f>
        <v>338</v>
      </c>
      <c r="DU132" s="62">
        <f>+'Cas_-14'!J131</f>
        <v>251</v>
      </c>
      <c r="DV132" s="62">
        <f>+'Cas_-14'!K131</f>
        <v>308</v>
      </c>
      <c r="DW132" s="62">
        <f>+'Cas_-14'!L131</f>
        <v>180</v>
      </c>
      <c r="DX132" s="62">
        <f>+'Cas_-14'!M131</f>
        <v>217</v>
      </c>
      <c r="DY132" s="62">
        <f>+'Cas_-14'!N131</f>
        <v>136</v>
      </c>
      <c r="DZ132" s="62">
        <f>+'Cas_-14'!O131</f>
        <v>110</v>
      </c>
      <c r="EA132" s="62">
        <f>+'Cas_-14'!P131</f>
        <v>51</v>
      </c>
      <c r="EB132" s="62">
        <f>+'Cas_-14'!Q131</f>
        <v>60</v>
      </c>
      <c r="EC132" s="62">
        <f>+'Cas_-14'!R131</f>
        <v>21</v>
      </c>
      <c r="ED132" s="62">
        <f>+'Cas_-14'!S131</f>
        <v>22</v>
      </c>
      <c r="EE132" s="62">
        <f>+'Cas_-14'!T131</f>
        <v>4</v>
      </c>
      <c r="EF132" s="86">
        <f>+'Cas_-14'!U131</f>
        <v>15</v>
      </c>
      <c r="EG132" s="201">
        <f t="shared" si="271"/>
        <v>1.3883846127742714E-2</v>
      </c>
      <c r="EH132" s="90">
        <f t="shared" si="271"/>
        <v>1.3104050280533732E-2</v>
      </c>
      <c r="EI132" s="90">
        <f t="shared" si="271"/>
        <v>4.8512409203979728E-2</v>
      </c>
      <c r="EJ132" s="90">
        <f t="shared" si="271"/>
        <v>6.5004734555625457E-2</v>
      </c>
      <c r="EK132" s="90">
        <f t="shared" si="271"/>
        <v>0.13296344855422859</v>
      </c>
      <c r="EL132" s="90">
        <f t="shared" si="271"/>
        <v>0.15855811504634199</v>
      </c>
      <c r="EM132" s="90">
        <f t="shared" si="271"/>
        <v>0.12609436282495584</v>
      </c>
      <c r="EN132" s="90">
        <f t="shared" si="271"/>
        <v>0.1350249450309623</v>
      </c>
      <c r="EO132" s="90">
        <f t="shared" si="269"/>
        <v>0.115894024779695</v>
      </c>
      <c r="EP132" s="90">
        <f t="shared" si="269"/>
        <v>0.14620512611890174</v>
      </c>
      <c r="EQ132" s="90">
        <f t="shared" si="269"/>
        <v>0.10593192950373523</v>
      </c>
      <c r="ER132" s="90">
        <f t="shared" ref="ER132:EZ161" si="285">+DX132/AV132</f>
        <v>0.13289370566573766</v>
      </c>
      <c r="ES132" s="90">
        <f t="shared" si="285"/>
        <v>0.11442025095812187</v>
      </c>
      <c r="ET132" s="90">
        <f t="shared" si="285"/>
        <v>8.766960564085069E-2</v>
      </c>
      <c r="EU132" s="90">
        <f t="shared" si="285"/>
        <v>7.349814589157834E-2</v>
      </c>
      <c r="EV132" s="90">
        <f t="shared" si="285"/>
        <v>7.7205445810692983E-2</v>
      </c>
      <c r="EW132" s="90">
        <f t="shared" si="285"/>
        <v>9.0927427459754948E-2</v>
      </c>
      <c r="EX132" s="90">
        <f t="shared" si="285"/>
        <v>7.0972296471048274E-2</v>
      </c>
      <c r="EY132" s="90">
        <f t="shared" si="285"/>
        <v>0.21822582590341189</v>
      </c>
      <c r="EZ132" s="99">
        <f t="shared" si="285"/>
        <v>0.20062068806770628</v>
      </c>
      <c r="FA132" s="119">
        <f t="shared" si="268"/>
        <v>1.6045698148326435</v>
      </c>
      <c r="FB132" s="120">
        <f t="shared" si="268"/>
        <v>4.3532338308457721</v>
      </c>
      <c r="FC132" s="120">
        <f t="shared" si="219"/>
        <v>2.7233115468409581</v>
      </c>
      <c r="FD132" s="120">
        <f t="shared" si="219"/>
        <v>2.9325513196480935</v>
      </c>
      <c r="FE132" s="120">
        <f t="shared" si="283"/>
        <v>1</v>
      </c>
      <c r="FF132" s="120">
        <f t="shared" si="283"/>
        <v>1</v>
      </c>
      <c r="FG132" s="120">
        <f t="shared" si="283"/>
        <v>1</v>
      </c>
      <c r="FH132" s="120">
        <f t="shared" si="283"/>
        <v>5.184227254004691</v>
      </c>
      <c r="FI132" s="120">
        <f t="shared" si="283"/>
        <v>1</v>
      </c>
      <c r="FJ132" s="120">
        <f t="shared" si="283"/>
        <v>4.7877938248945044</v>
      </c>
      <c r="FK132" s="120">
        <f t="shared" si="283"/>
        <v>6.6080170849273303</v>
      </c>
      <c r="FL132" s="120">
        <f t="shared" si="283"/>
        <v>4.6082949308755756</v>
      </c>
      <c r="FM132" s="120">
        <f t="shared" si="283"/>
        <v>2.7233115468409581</v>
      </c>
      <c r="FN132" s="120">
        <f t="shared" si="283"/>
        <v>2.9325513196480935</v>
      </c>
      <c r="FO132" s="120">
        <f t="shared" si="283"/>
        <v>1.6045698148326435</v>
      </c>
      <c r="FP132" s="120">
        <f t="shared" si="283"/>
        <v>4.3532338308457721</v>
      </c>
      <c r="FQ132" s="120">
        <f t="shared" si="283"/>
        <v>3.0159847190107572</v>
      </c>
      <c r="FR132" s="120">
        <f t="shared" si="283"/>
        <v>2.4929366794083432</v>
      </c>
      <c r="FS132" s="120">
        <f t="shared" si="234"/>
        <v>3.2076863364000938</v>
      </c>
      <c r="FT132" s="321">
        <f t="shared" si="234"/>
        <v>3.4891715642195442</v>
      </c>
      <c r="FU132" s="85">
        <f>+Cas_Hoy!B131</f>
        <v>42</v>
      </c>
      <c r="FV132" s="62">
        <f>+Cas_Hoy!C131</f>
        <v>41</v>
      </c>
      <c r="FW132" s="62">
        <f>+Cas_Hoy!D131</f>
        <v>131</v>
      </c>
      <c r="FX132" s="62">
        <f>+Cas_Hoy!E131</f>
        <v>160</v>
      </c>
      <c r="FY132" s="62">
        <f>+Cas_Hoy!F131</f>
        <v>321</v>
      </c>
      <c r="FZ132" s="62">
        <f>+Cas_Hoy!G131</f>
        <v>371</v>
      </c>
      <c r="GA132" s="62">
        <f>+Cas_Hoy!H131</f>
        <v>351</v>
      </c>
      <c r="GB132" s="62">
        <f>+Cas_Hoy!I131</f>
        <v>378</v>
      </c>
      <c r="GC132" s="62">
        <f>+Cas_Hoy!J131</f>
        <v>280</v>
      </c>
      <c r="GD132" s="62">
        <f>+Cas_Hoy!K131</f>
        <v>333</v>
      </c>
      <c r="GE132" s="62">
        <f>+Cas_Hoy!L131</f>
        <v>200</v>
      </c>
      <c r="GF132" s="62">
        <f>+Cas_Hoy!M131</f>
        <v>233</v>
      </c>
      <c r="GG132" s="62">
        <f>+Cas_Hoy!N131</f>
        <v>147</v>
      </c>
      <c r="GH132" s="62">
        <f>+Cas_Hoy!O131</f>
        <v>120</v>
      </c>
      <c r="GI132" s="62">
        <f>+Cas_Hoy!P131</f>
        <v>52</v>
      </c>
      <c r="GJ132" s="62">
        <f>+Cas_Hoy!Q131</f>
        <v>62</v>
      </c>
      <c r="GK132" s="62">
        <f>+Cas_Hoy!R131</f>
        <v>22</v>
      </c>
      <c r="GL132" s="62">
        <f>+Cas_Hoy!S131</f>
        <v>24</v>
      </c>
      <c r="GM132" s="62">
        <f>+Cas_Hoy!T131</f>
        <v>5</v>
      </c>
      <c r="GN132" s="590">
        <f>+Cas_Hoy!U131</f>
        <v>15</v>
      </c>
      <c r="GO132" s="543">
        <f t="shared" si="220"/>
        <v>0.12024531627210214</v>
      </c>
      <c r="GP132" s="112">
        <f t="shared" si="220"/>
        <v>0.34729647058292668</v>
      </c>
      <c r="GQ132" s="112">
        <f t="shared" si="221"/>
        <v>0.33680509280973492</v>
      </c>
      <c r="GR132" s="112">
        <f t="shared" si="221"/>
        <v>0.28046794659829594</v>
      </c>
      <c r="GS132" s="323">
        <f t="shared" si="273"/>
        <v>0.14039890455890586</v>
      </c>
      <c r="GT132" s="323">
        <f t="shared" si="273"/>
        <v>0.17455507620828745</v>
      </c>
      <c r="GU132" s="323">
        <f t="shared" si="273"/>
        <v>0.13830975422362343</v>
      </c>
      <c r="GV132" s="323">
        <f t="shared" si="272"/>
        <v>0.7</v>
      </c>
      <c r="GW132" s="323">
        <f t="shared" si="272"/>
        <v>0.12928417106898246</v>
      </c>
      <c r="GX132" s="323">
        <f t="shared" si="272"/>
        <v>0.7</v>
      </c>
      <c r="GY132" s="323">
        <f t="shared" si="272"/>
        <v>0.7</v>
      </c>
      <c r="GZ132" s="323">
        <f t="shared" si="272"/>
        <v>0.65756829450862986</v>
      </c>
      <c r="HA132" s="323">
        <f t="shared" si="272"/>
        <v>0.33680509280973492</v>
      </c>
      <c r="HB132" s="323">
        <f t="shared" si="225"/>
        <v>0.28046794659829594</v>
      </c>
      <c r="HC132" s="323">
        <f t="shared" si="225"/>
        <v>0.12024531627210214</v>
      </c>
      <c r="HD132" s="323">
        <f t="shared" si="225"/>
        <v>0.34729647058292668</v>
      </c>
      <c r="HE132" s="323">
        <f t="shared" si="225"/>
        <v>0.28729457612698861</v>
      </c>
      <c r="HF132" s="323">
        <f t="shared" si="275"/>
        <v>0.19301393573947587</v>
      </c>
      <c r="HG132" s="323">
        <f t="shared" si="275"/>
        <v>0.7</v>
      </c>
      <c r="HH132" s="327">
        <f t="shared" si="275"/>
        <v>0.7</v>
      </c>
      <c r="HI132" s="241">
        <f>+CyF_Tot!B131</f>
        <v>0</v>
      </c>
      <c r="HJ132" s="149">
        <f>+CyF_Tot!C131</f>
        <v>3039</v>
      </c>
      <c r="HK132" s="149">
        <f>+CyF_Tot!D131</f>
        <v>3181</v>
      </c>
      <c r="HL132" s="149">
        <f>+CyF_Tot!E131</f>
        <v>3331</v>
      </c>
      <c r="HM132" s="149">
        <f>+CyF_Tot!F131</f>
        <v>0</v>
      </c>
      <c r="HN132" s="149">
        <f>+CyF_Tot!G131</f>
        <v>52</v>
      </c>
      <c r="HO132" s="149">
        <f>+CyF_Tot!H131</f>
        <v>53</v>
      </c>
      <c r="HP132" s="557">
        <f>+CyF_Tot!I131</f>
        <v>54</v>
      </c>
      <c r="HQ132" s="93">
        <f t="shared" si="282"/>
        <v>9.1218529848932112E-2</v>
      </c>
      <c r="HR132" s="90">
        <f t="shared" si="282"/>
        <v>8.4565916998576934E-2</v>
      </c>
      <c r="HS132" s="90">
        <f t="shared" si="282"/>
        <v>7.2444097245149747E-2</v>
      </c>
      <c r="HT132" s="90">
        <f t="shared" si="282"/>
        <v>6.7702184198578264E-2</v>
      </c>
      <c r="HU132" s="90">
        <f t="shared" si="282"/>
        <v>7.2389267509692129E-2</v>
      </c>
      <c r="HV132" s="90">
        <f t="shared" si="282"/>
        <v>6.7293682635117355E-2</v>
      </c>
      <c r="HW132" s="90">
        <f t="shared" si="282"/>
        <v>8.0350239553822672E-2</v>
      </c>
      <c r="HX132" s="90">
        <f t="shared" si="282"/>
        <v>7.9256622333803081E-2</v>
      </c>
      <c r="HY132" s="90">
        <f t="shared" si="282"/>
        <v>6.8571799267058781E-2</v>
      </c>
      <c r="HZ132" s="90">
        <f t="shared" si="282"/>
        <v>6.6699255412664069E-2</v>
      </c>
      <c r="IA132" s="90">
        <f t="shared" si="282"/>
        <v>5.3799531195131332E-2</v>
      </c>
      <c r="IB132" s="90">
        <f t="shared" si="282"/>
        <v>5.1699720024120585E-2</v>
      </c>
      <c r="IC132" s="90">
        <f t="shared" si="282"/>
        <v>3.7633003547676444E-2</v>
      </c>
      <c r="ID132" s="90">
        <f t="shared" si="282"/>
        <v>3.9726152110535186E-2</v>
      </c>
      <c r="IE132" s="90">
        <f t="shared" si="260"/>
        <v>2.1969828241917708E-2</v>
      </c>
      <c r="IF132" s="90">
        <f t="shared" si="260"/>
        <v>2.4605726042826761E-2</v>
      </c>
      <c r="IG132" s="90">
        <f t="shared" si="260"/>
        <v>7.3123548702129807E-3</v>
      </c>
      <c r="IH132" s="90">
        <f t="shared" si="260"/>
        <v>9.8144663828929266E-3</v>
      </c>
      <c r="II132" s="90">
        <f t="shared" si="260"/>
        <v>5.8034562462007779E-4</v>
      </c>
      <c r="IJ132" s="673">
        <f t="shared" si="260"/>
        <v>2.3672733691242022E-3</v>
      </c>
      <c r="IK132" s="686"/>
      <c r="IL132" s="687"/>
      <c r="IM132" s="687"/>
      <c r="IN132" s="687"/>
      <c r="IO132" s="687"/>
      <c r="IP132" s="687"/>
      <c r="IQ132" s="687"/>
      <c r="IR132" s="687"/>
      <c r="IS132" s="687"/>
      <c r="IT132" s="687"/>
      <c r="IU132" s="687"/>
      <c r="IV132" s="687"/>
      <c r="IW132" s="687"/>
      <c r="IX132" s="687"/>
      <c r="IY132" s="687"/>
      <c r="IZ132" s="687"/>
      <c r="JA132" s="687"/>
      <c r="JB132" s="687"/>
      <c r="JC132" s="687"/>
      <c r="JD132" s="688"/>
      <c r="JF132" s="624">
        <f t="shared" si="281"/>
        <v>0</v>
      </c>
      <c r="JG132" s="625">
        <f t="shared" si="281"/>
        <v>0</v>
      </c>
      <c r="JH132" s="625">
        <f t="shared" si="281"/>
        <v>0</v>
      </c>
      <c r="JI132" s="625">
        <f t="shared" si="281"/>
        <v>0</v>
      </c>
      <c r="JJ132" s="625">
        <f t="shared" si="281"/>
        <v>0</v>
      </c>
      <c r="JK132" s="625">
        <f t="shared" si="281"/>
        <v>0</v>
      </c>
      <c r="JL132" s="625">
        <f t="shared" si="281"/>
        <v>0</v>
      </c>
      <c r="JM132" s="625">
        <f t="shared" si="281"/>
        <v>399.48208589042093</v>
      </c>
      <c r="JN132" s="625">
        <f t="shared" si="281"/>
        <v>0</v>
      </c>
      <c r="JO132" s="625">
        <f t="shared" si="281"/>
        <v>474.6919679185122</v>
      </c>
      <c r="JP132" s="625">
        <f t="shared" si="281"/>
        <v>3531.064316791174</v>
      </c>
      <c r="JQ132" s="625">
        <f t="shared" si="281"/>
        <v>1224.8267803293793</v>
      </c>
      <c r="JR132" s="625">
        <f t="shared" si="281"/>
        <v>5047.9522481524355</v>
      </c>
      <c r="JS132" s="625">
        <f t="shared" si="281"/>
        <v>1593.9928298336488</v>
      </c>
      <c r="JT132" s="625">
        <f t="shared" si="281"/>
        <v>7205.7005776057204</v>
      </c>
      <c r="JU132" s="625">
        <f t="shared" si="228"/>
        <v>9007.3020112475151</v>
      </c>
      <c r="JV132" s="625">
        <f t="shared" si="228"/>
        <v>38968.897482752116</v>
      </c>
      <c r="JW132" s="625">
        <f t="shared" si="228"/>
        <v>9678.040427870219</v>
      </c>
      <c r="JX132" s="625">
        <f t="shared" si="228"/>
        <v>218225.8259034119</v>
      </c>
      <c r="JY132" s="626">
        <f t="shared" si="277"/>
        <v>80248.275227082515</v>
      </c>
      <c r="JZ132" s="642">
        <f t="shared" si="278"/>
        <v>0</v>
      </c>
      <c r="KA132" s="625">
        <f t="shared" si="278"/>
        <v>0</v>
      </c>
      <c r="KB132" s="625">
        <f t="shared" si="279"/>
        <v>937.09616025673222</v>
      </c>
      <c r="KC132" s="625">
        <f t="shared" si="279"/>
        <v>640.74281057874293</v>
      </c>
      <c r="KD132" s="625">
        <f t="shared" si="280"/>
        <v>11258.203228189212</v>
      </c>
      <c r="KE132" s="645">
        <f t="shared" si="280"/>
        <v>7448.4625115289418</v>
      </c>
      <c r="KF132" s="624">
        <f t="shared" si="262"/>
        <v>0</v>
      </c>
      <c r="KG132" s="625">
        <f t="shared" si="263"/>
        <v>790.79436486279587</v>
      </c>
      <c r="KH132" s="626">
        <f t="shared" si="264"/>
        <v>9234.0468108441237</v>
      </c>
    </row>
    <row r="133" spans="1:294" s="649" customFormat="1" ht="14.4">
      <c r="A133" s="511" t="s">
        <v>143</v>
      </c>
      <c r="B133" s="539">
        <v>105918</v>
      </c>
      <c r="C133" s="527">
        <f t="shared" si="265"/>
        <v>6716</v>
      </c>
      <c r="D133" s="518">
        <f t="shared" si="266"/>
        <v>106</v>
      </c>
      <c r="E133" s="496">
        <f t="shared" si="217"/>
        <v>3.1778641056101819E-3</v>
      </c>
      <c r="F133" s="209">
        <f t="shared" si="236"/>
        <v>5.5675144923431334E-2</v>
      </c>
      <c r="G133" s="28">
        <f t="shared" si="162"/>
        <v>5.6563909125510934</v>
      </c>
      <c r="H133" s="27">
        <f t="shared" si="237"/>
        <v>0.31492038379986215</v>
      </c>
      <c r="I133" s="34">
        <f t="shared" si="238"/>
        <v>0.35865784256399424</v>
      </c>
      <c r="J133" s="340">
        <f t="shared" si="239"/>
        <v>0.40806633751754223</v>
      </c>
      <c r="K133" s="582">
        <f t="shared" si="267"/>
        <v>2.4524791480981748E-3</v>
      </c>
      <c r="L133" s="341">
        <f t="shared" si="218"/>
        <v>7.3294167097139287</v>
      </c>
      <c r="M133" s="342">
        <f t="shared" si="240"/>
        <v>0.46418670375914423</v>
      </c>
      <c r="N133" s="826"/>
      <c r="O133" s="366" t="s">
        <v>230</v>
      </c>
      <c r="P133" s="21" t="s">
        <v>238</v>
      </c>
      <c r="Q133" s="21" t="s">
        <v>242</v>
      </c>
      <c r="R133" s="21" t="s">
        <v>233</v>
      </c>
      <c r="S133" s="170">
        <f t="shared" si="241"/>
        <v>6716</v>
      </c>
      <c r="T133" s="171">
        <f t="shared" si="242"/>
        <v>6340.7541683188883</v>
      </c>
      <c r="U133" s="170">
        <f t="shared" si="243"/>
        <v>356</v>
      </c>
      <c r="V133" s="172">
        <f t="shared" si="244"/>
        <v>5.5974842767295599E-2</v>
      </c>
      <c r="W133" s="171">
        <f t="shared" si="245"/>
        <v>336.10906550350273</v>
      </c>
      <c r="X133" s="170">
        <f t="shared" si="246"/>
        <v>819</v>
      </c>
      <c r="Y133" s="172">
        <f t="shared" si="247"/>
        <v>0.13888417839579448</v>
      </c>
      <c r="Z133" s="171">
        <f t="shared" si="248"/>
        <v>773.23967597575484</v>
      </c>
      <c r="AA133" s="170">
        <f t="shared" si="249"/>
        <v>106</v>
      </c>
      <c r="AB133" s="171">
        <f t="shared" si="250"/>
        <v>1000.7741838025643</v>
      </c>
      <c r="AC133" s="173">
        <f t="shared" si="251"/>
        <v>1.5783204288266826E-2</v>
      </c>
      <c r="AD133" s="170">
        <f t="shared" si="252"/>
        <v>1</v>
      </c>
      <c r="AE133" s="172">
        <f t="shared" si="253"/>
        <v>9.5238095238095247E-3</v>
      </c>
      <c r="AF133" s="171">
        <f t="shared" si="254"/>
        <v>9.4412658849298516</v>
      </c>
      <c r="AG133" s="170">
        <f t="shared" si="255"/>
        <v>6</v>
      </c>
      <c r="AH133" s="172">
        <f t="shared" si="256"/>
        <v>0.06</v>
      </c>
      <c r="AI133" s="367">
        <f t="shared" si="257"/>
        <v>56.64759530957911</v>
      </c>
      <c r="AJ133" s="830"/>
      <c r="AK133" s="85">
        <v>12218.587970553881</v>
      </c>
      <c r="AL133" s="62">
        <v>11417.949860531953</v>
      </c>
      <c r="AM133" s="62">
        <v>10141.602941015544</v>
      </c>
      <c r="AN133" s="62">
        <v>9652.5532954486262</v>
      </c>
      <c r="AO133" s="62">
        <v>8590.4242104753357</v>
      </c>
      <c r="AP133" s="62">
        <v>8516.5585983253641</v>
      </c>
      <c r="AQ133" s="62">
        <v>7702.644527952436</v>
      </c>
      <c r="AR133" s="62">
        <v>7600.544717628758</v>
      </c>
      <c r="AS133" s="62">
        <v>5909.564113946255</v>
      </c>
      <c r="AT133" s="62">
        <v>6029.4785936248436</v>
      </c>
      <c r="AU133" s="62">
        <v>4313.9285726058743</v>
      </c>
      <c r="AV133" s="62">
        <v>4172.8228052065497</v>
      </c>
      <c r="AW133" s="62">
        <v>2801.7456174408321</v>
      </c>
      <c r="AX133" s="62">
        <v>2770.3298289144896</v>
      </c>
      <c r="AY133" s="62">
        <v>1249.3902382156107</v>
      </c>
      <c r="AZ133" s="62">
        <v>1626.2256911677841</v>
      </c>
      <c r="BA133" s="62">
        <v>336.2906163273783</v>
      </c>
      <c r="BB133" s="62">
        <v>672.70130958578079</v>
      </c>
      <c r="BC133" s="62">
        <v>49.820832048500492</v>
      </c>
      <c r="BD133" s="86">
        <v>144.83370812401071</v>
      </c>
      <c r="BE133" s="258">
        <v>2.0000000000000002E-5</v>
      </c>
      <c r="BF133" s="43">
        <v>2.0000000000000002E-5</v>
      </c>
      <c r="BG133" s="53">
        <v>5.0000000000000002E-5</v>
      </c>
      <c r="BH133" s="53">
        <v>4.0000000000000003E-5</v>
      </c>
      <c r="BI133" s="53">
        <v>1.2518952302791728E-4</v>
      </c>
      <c r="BJ133" s="53">
        <v>1.2406223545552731E-4</v>
      </c>
      <c r="BK133" s="53">
        <v>3.4000000000000002E-4</v>
      </c>
      <c r="BL133" s="53">
        <v>1.8000000000000001E-4</v>
      </c>
      <c r="BM133" s="53">
        <v>8.9999999999999998E-4</v>
      </c>
      <c r="BN133" s="53">
        <v>5.0000000000000001E-4</v>
      </c>
      <c r="BO133" s="53">
        <v>3.8E-3</v>
      </c>
      <c r="BP133" s="53">
        <v>2E-3</v>
      </c>
      <c r="BQ133" s="53">
        <v>1.6199999999999999E-2</v>
      </c>
      <c r="BR133" s="53">
        <v>6.1999999999999998E-3</v>
      </c>
      <c r="BS133" s="53">
        <v>6.1100000000000002E-2</v>
      </c>
      <c r="BT133" s="53">
        <v>2.6800000000000001E-2</v>
      </c>
      <c r="BU133" s="53">
        <v>0.1421</v>
      </c>
      <c r="BV133" s="53">
        <v>5.4699999999999999E-2</v>
      </c>
      <c r="BW133" s="53">
        <v>0.27589999999999998</v>
      </c>
      <c r="BX133" s="54">
        <v>0.1051</v>
      </c>
      <c r="BY133" s="64">
        <f>+Fall_Hoy!B133</f>
        <v>0</v>
      </c>
      <c r="BZ133" s="61">
        <f>+Fall_Hoy!C133</f>
        <v>0</v>
      </c>
      <c r="CA133" s="61">
        <f>+Fall_Hoy!D133</f>
        <v>0</v>
      </c>
      <c r="CB133" s="61">
        <f>+Fall_Hoy!E133</f>
        <v>0</v>
      </c>
      <c r="CC133" s="61">
        <f>+Fall_Hoy!F133</f>
        <v>0</v>
      </c>
      <c r="CD133" s="61">
        <f>+Fall_Hoy!G133</f>
        <v>0</v>
      </c>
      <c r="CE133" s="61">
        <f>+Fall_Hoy!H133</f>
        <v>2</v>
      </c>
      <c r="CF133" s="61">
        <f>+Fall_Hoy!I133</f>
        <v>3</v>
      </c>
      <c r="CG133" s="61">
        <f>+Fall_Hoy!J133</f>
        <v>6</v>
      </c>
      <c r="CH133" s="61">
        <f>+Fall_Hoy!K133</f>
        <v>5</v>
      </c>
      <c r="CI133" s="61">
        <f>+Fall_Hoy!L133</f>
        <v>13</v>
      </c>
      <c r="CJ133" s="61">
        <f>+Fall_Hoy!M133</f>
        <v>2</v>
      </c>
      <c r="CK133" s="61">
        <f>+Fall_Hoy!N133</f>
        <v>22</v>
      </c>
      <c r="CL133" s="61">
        <f>+Fall_Hoy!O133</f>
        <v>10</v>
      </c>
      <c r="CM133" s="61">
        <f>+Fall_Hoy!P133</f>
        <v>17</v>
      </c>
      <c r="CN133" s="61">
        <f>+Fall_Hoy!Q133</f>
        <v>7</v>
      </c>
      <c r="CO133" s="61">
        <f>+Fall_Hoy!R133</f>
        <v>11</v>
      </c>
      <c r="CP133" s="61">
        <f>+Fall_Hoy!S133</f>
        <v>3</v>
      </c>
      <c r="CQ133" s="61">
        <f>+Fall_Hoy!T133</f>
        <v>2</v>
      </c>
      <c r="CR133" s="66">
        <f>+Fall_Hoy!U133</f>
        <v>2</v>
      </c>
      <c r="CS133" s="75">
        <f t="shared" si="258"/>
        <v>0.22269455721805073</v>
      </c>
      <c r="CT133" s="76">
        <f t="shared" si="258"/>
        <v>0.16061364131025638</v>
      </c>
      <c r="CU133" s="76">
        <f t="shared" si="259"/>
        <v>0.48470663535773473</v>
      </c>
      <c r="CV133" s="76">
        <f t="shared" si="259"/>
        <v>0.58220620843491488</v>
      </c>
      <c r="CW133" s="76">
        <f t="shared" si="284"/>
        <v>8.0205585093204079E-2</v>
      </c>
      <c r="CX133" s="76">
        <f t="shared" si="284"/>
        <v>8.0314130655367882E-2</v>
      </c>
      <c r="CY133" s="76">
        <f t="shared" si="284"/>
        <v>0.7</v>
      </c>
      <c r="CZ133" s="76">
        <f t="shared" si="284"/>
        <v>0.7</v>
      </c>
      <c r="DA133" s="76">
        <f t="shared" si="284"/>
        <v>0.7</v>
      </c>
      <c r="DB133" s="76">
        <f t="shared" si="284"/>
        <v>0.7</v>
      </c>
      <c r="DC133" s="76">
        <f t="shared" si="284"/>
        <v>0.7</v>
      </c>
      <c r="DD133" s="76">
        <f t="shared" si="284"/>
        <v>0.2396459295497215</v>
      </c>
      <c r="DE133" s="76">
        <f t="shared" si="284"/>
        <v>0.48470663535773473</v>
      </c>
      <c r="DF133" s="76">
        <f t="shared" si="284"/>
        <v>0.58220620843491488</v>
      </c>
      <c r="DG133" s="76">
        <f t="shared" si="284"/>
        <v>0.22269455721805073</v>
      </c>
      <c r="DH133" s="76">
        <f t="shared" si="284"/>
        <v>0.16061364131025638</v>
      </c>
      <c r="DI133" s="76">
        <f t="shared" si="284"/>
        <v>0.23018862464854109</v>
      </c>
      <c r="DJ133" s="76">
        <f t="shared" si="284"/>
        <v>8.1528913598747685E-2</v>
      </c>
      <c r="DK133" s="76">
        <f t="shared" si="284"/>
        <v>0.14550144917279939</v>
      </c>
      <c r="DL133" s="316">
        <f t="shared" si="274"/>
        <v>0.13138858325763414</v>
      </c>
      <c r="DM133" s="85">
        <f>+'Cas_-14'!B132</f>
        <v>74</v>
      </c>
      <c r="DN133" s="62">
        <f>+'Cas_-14'!C132</f>
        <v>75</v>
      </c>
      <c r="DO133" s="62">
        <f>+'Cas_-14'!D132</f>
        <v>182</v>
      </c>
      <c r="DP133" s="62">
        <f>+'Cas_-14'!E132</f>
        <v>187</v>
      </c>
      <c r="DQ133" s="62">
        <f>+'Cas_-14'!F132</f>
        <v>689</v>
      </c>
      <c r="DR133" s="62">
        <f>+'Cas_-14'!G132</f>
        <v>684</v>
      </c>
      <c r="DS133" s="62">
        <f>+'Cas_-14'!H132</f>
        <v>791</v>
      </c>
      <c r="DT133" s="62">
        <f>+'Cas_-14'!I132</f>
        <v>744</v>
      </c>
      <c r="DU133" s="62">
        <f>+'Cas_-14'!J132</f>
        <v>571</v>
      </c>
      <c r="DV133" s="62">
        <f>+'Cas_-14'!K132</f>
        <v>590</v>
      </c>
      <c r="DW133" s="62">
        <f>+'Cas_-14'!L132</f>
        <v>357</v>
      </c>
      <c r="DX133" s="62">
        <f>+'Cas_-14'!M132</f>
        <v>322</v>
      </c>
      <c r="DY133" s="62">
        <f>+'Cas_-14'!N132</f>
        <v>211</v>
      </c>
      <c r="DZ133" s="62">
        <f>+'Cas_-14'!O132</f>
        <v>182</v>
      </c>
      <c r="EA133" s="62">
        <f>+'Cas_-14'!P132</f>
        <v>68</v>
      </c>
      <c r="EB133" s="62">
        <f>+'Cas_-14'!Q132</f>
        <v>64</v>
      </c>
      <c r="EC133" s="62">
        <f>+'Cas_-14'!R132</f>
        <v>22</v>
      </c>
      <c r="ED133" s="62">
        <f>+'Cas_-14'!S132</f>
        <v>16</v>
      </c>
      <c r="EE133" s="62">
        <f>+'Cas_-14'!T132</f>
        <v>2</v>
      </c>
      <c r="EF133" s="86">
        <f>+'Cas_-14'!U132</f>
        <v>4</v>
      </c>
      <c r="EG133" s="201">
        <f t="shared" si="271"/>
        <v>6.0563462961788954E-3</v>
      </c>
      <c r="EH133" s="91">
        <f t="shared" si="271"/>
        <v>6.5686047772244996E-3</v>
      </c>
      <c r="EI133" s="91">
        <f t="shared" si="271"/>
        <v>1.7945881046470467E-2</v>
      </c>
      <c r="EJ133" s="91">
        <f t="shared" si="271"/>
        <v>1.9373112406245327E-2</v>
      </c>
      <c r="EK133" s="91">
        <f t="shared" si="271"/>
        <v>8.0205585093204079E-2</v>
      </c>
      <c r="EL133" s="91">
        <f t="shared" si="271"/>
        <v>8.0314130655367882E-2</v>
      </c>
      <c r="EM133" s="91">
        <f t="shared" si="271"/>
        <v>0.10269200365270763</v>
      </c>
      <c r="EN133" s="91">
        <f t="shared" si="271"/>
        <v>9.788772089905097E-2</v>
      </c>
      <c r="EO133" s="91">
        <f t="shared" si="271"/>
        <v>9.6623031579007757E-2</v>
      </c>
      <c r="EP133" s="91">
        <f t="shared" si="271"/>
        <v>9.7852573956200034E-2</v>
      </c>
      <c r="EQ133" s="91">
        <f t="shared" si="271"/>
        <v>8.2755194943886237E-2</v>
      </c>
      <c r="ER133" s="91">
        <f t="shared" si="285"/>
        <v>7.7165989315010314E-2</v>
      </c>
      <c r="ES133" s="91">
        <f t="shared" si="285"/>
        <v>7.5310191862718576E-2</v>
      </c>
      <c r="ET133" s="91">
        <f t="shared" si="285"/>
        <v>6.5696148559795803E-2</v>
      </c>
      <c r="EU133" s="91">
        <f t="shared" si="285"/>
        <v>5.4426549784091602E-2</v>
      </c>
      <c r="EV133" s="91">
        <f t="shared" si="285"/>
        <v>3.9354931082193109E-2</v>
      </c>
      <c r="EW133" s="91">
        <f t="shared" si="285"/>
        <v>6.5419607125115381E-2</v>
      </c>
      <c r="EX133" s="91">
        <f t="shared" si="285"/>
        <v>2.3784701727207994E-2</v>
      </c>
      <c r="EY133" s="91">
        <f t="shared" si="285"/>
        <v>4.0143849826775345E-2</v>
      </c>
      <c r="EZ133" s="100">
        <f t="shared" si="285"/>
        <v>2.7617880200754695E-2</v>
      </c>
      <c r="FA133" s="119">
        <f t="shared" si="268"/>
        <v>4.0916530278232406</v>
      </c>
      <c r="FB133" s="120">
        <f t="shared" si="268"/>
        <v>4.0811567164179099</v>
      </c>
      <c r="FC133" s="120">
        <f t="shared" si="219"/>
        <v>6.4361359780001175</v>
      </c>
      <c r="FD133" s="120">
        <f t="shared" si="219"/>
        <v>8.8621056362991837</v>
      </c>
      <c r="FE133" s="120">
        <f t="shared" si="283"/>
        <v>1</v>
      </c>
      <c r="FF133" s="120">
        <f t="shared" si="283"/>
        <v>1</v>
      </c>
      <c r="FG133" s="120">
        <f t="shared" si="283"/>
        <v>6.8164995822587926</v>
      </c>
      <c r="FH133" s="120">
        <f t="shared" si="283"/>
        <v>7.1510501375539386</v>
      </c>
      <c r="FI133" s="120">
        <f t="shared" si="283"/>
        <v>7.2446495267292086</v>
      </c>
      <c r="FJ133" s="120">
        <f t="shared" si="283"/>
        <v>7.1536186704023565</v>
      </c>
      <c r="FK133" s="120">
        <f t="shared" si="283"/>
        <v>8.4586834756977911</v>
      </c>
      <c r="FL133" s="120">
        <f t="shared" si="283"/>
        <v>3.1055900621118018</v>
      </c>
      <c r="FM133" s="120">
        <f t="shared" si="283"/>
        <v>6.4361359780001175</v>
      </c>
      <c r="FN133" s="120">
        <f t="shared" si="283"/>
        <v>8.8621056362991837</v>
      </c>
      <c r="FO133" s="120">
        <f t="shared" si="283"/>
        <v>4.0916530278232406</v>
      </c>
      <c r="FP133" s="120">
        <f t="shared" si="283"/>
        <v>4.0811567164179099</v>
      </c>
      <c r="FQ133" s="120">
        <f t="shared" si="283"/>
        <v>3.5186488388458832</v>
      </c>
      <c r="FR133" s="120">
        <f t="shared" si="283"/>
        <v>3.4277879341864712</v>
      </c>
      <c r="FS133" s="120">
        <f t="shared" si="234"/>
        <v>3.6245016310257347</v>
      </c>
      <c r="FT133" s="321">
        <f t="shared" si="234"/>
        <v>4.7573739295908659</v>
      </c>
      <c r="FU133" s="85">
        <f>+Cas_Hoy!B132</f>
        <v>81</v>
      </c>
      <c r="FV133" s="62">
        <f>+Cas_Hoy!C132</f>
        <v>80</v>
      </c>
      <c r="FW133" s="62">
        <f>+Cas_Hoy!D132</f>
        <v>199</v>
      </c>
      <c r="FX133" s="62">
        <f>+Cas_Hoy!E132</f>
        <v>213</v>
      </c>
      <c r="FY133" s="62">
        <f>+Cas_Hoy!F132</f>
        <v>794</v>
      </c>
      <c r="FZ133" s="62">
        <f>+Cas_Hoy!G132</f>
        <v>790</v>
      </c>
      <c r="GA133" s="62">
        <f>+Cas_Hoy!H132</f>
        <v>889</v>
      </c>
      <c r="GB133" s="62">
        <f>+Cas_Hoy!I132</f>
        <v>836</v>
      </c>
      <c r="GC133" s="62">
        <f>+Cas_Hoy!J132</f>
        <v>674</v>
      </c>
      <c r="GD133" s="62">
        <f>+Cas_Hoy!K132</f>
        <v>670</v>
      </c>
      <c r="GE133" s="62">
        <f>+Cas_Hoy!L132</f>
        <v>422</v>
      </c>
      <c r="GF133" s="62">
        <f>+Cas_Hoy!M132</f>
        <v>365</v>
      </c>
      <c r="GG133" s="62">
        <f>+Cas_Hoy!N132</f>
        <v>234</v>
      </c>
      <c r="GH133" s="62">
        <f>+Cas_Hoy!O132</f>
        <v>202</v>
      </c>
      <c r="GI133" s="62">
        <f>+Cas_Hoy!P132</f>
        <v>73</v>
      </c>
      <c r="GJ133" s="62">
        <f>+Cas_Hoy!Q132</f>
        <v>77</v>
      </c>
      <c r="GK133" s="62">
        <f>+Cas_Hoy!R132</f>
        <v>23</v>
      </c>
      <c r="GL133" s="62">
        <f>+Cas_Hoy!S132</f>
        <v>16</v>
      </c>
      <c r="GM133" s="62">
        <f>+Cas_Hoy!T132</f>
        <v>2</v>
      </c>
      <c r="GN133" s="590">
        <f>+Cas_Hoy!U132</f>
        <v>6</v>
      </c>
      <c r="GO133" s="543">
        <f t="shared" si="220"/>
        <v>0.23906915701349563</v>
      </c>
      <c r="GP133" s="112">
        <f t="shared" si="220"/>
        <v>0.19323828720140218</v>
      </c>
      <c r="GQ133" s="112">
        <f t="shared" si="221"/>
        <v>0.53754195579957309</v>
      </c>
      <c r="GR133" s="112">
        <f t="shared" si="221"/>
        <v>0.64618491265853195</v>
      </c>
      <c r="GS133" s="323">
        <f t="shared" si="273"/>
        <v>9.2428497190136488E-2</v>
      </c>
      <c r="GT133" s="323">
        <f t="shared" si="273"/>
        <v>9.2760472540556471E-2</v>
      </c>
      <c r="GU133" s="323">
        <f t="shared" si="273"/>
        <v>0.7</v>
      </c>
      <c r="GV133" s="323">
        <f t="shared" si="272"/>
        <v>0.7</v>
      </c>
      <c r="GW133" s="323">
        <f t="shared" si="272"/>
        <v>0.7</v>
      </c>
      <c r="GX133" s="323">
        <f t="shared" si="272"/>
        <v>0.7</v>
      </c>
      <c r="GY133" s="323">
        <f t="shared" si="272"/>
        <v>0.7</v>
      </c>
      <c r="GZ133" s="323">
        <f t="shared" si="272"/>
        <v>0.27164833629083346</v>
      </c>
      <c r="HA133" s="323">
        <f t="shared" si="272"/>
        <v>0.53754195579957309</v>
      </c>
      <c r="HB133" s="323">
        <f t="shared" si="225"/>
        <v>0.64618491265853195</v>
      </c>
      <c r="HC133" s="323">
        <f t="shared" si="225"/>
        <v>0.23906915701349563</v>
      </c>
      <c r="HD133" s="323">
        <f t="shared" si="225"/>
        <v>0.19323828720140218</v>
      </c>
      <c r="HE133" s="323">
        <f t="shared" si="225"/>
        <v>0.24065174395074751</v>
      </c>
      <c r="HF133" s="323">
        <f t="shared" si="275"/>
        <v>8.1528913598747685E-2</v>
      </c>
      <c r="HG133" s="323">
        <f t="shared" si="275"/>
        <v>0.14550144917279939</v>
      </c>
      <c r="HH133" s="327">
        <f t="shared" si="275"/>
        <v>0.19708287488645121</v>
      </c>
      <c r="HI133" s="241">
        <f>+CyF_Tot!B132</f>
        <v>0</v>
      </c>
      <c r="HJ133" s="149">
        <f>+CyF_Tot!C132</f>
        <v>5897</v>
      </c>
      <c r="HK133" s="149">
        <f>+CyF_Tot!D132</f>
        <v>6360</v>
      </c>
      <c r="HL133" s="149">
        <f>+CyF_Tot!E132</f>
        <v>6716</v>
      </c>
      <c r="HM133" s="149">
        <f>+CyF_Tot!F132</f>
        <v>0</v>
      </c>
      <c r="HN133" s="149">
        <f>+CyF_Tot!G132</f>
        <v>100</v>
      </c>
      <c r="HO133" s="149">
        <f>+CyF_Tot!H132</f>
        <v>105</v>
      </c>
      <c r="HP133" s="557">
        <f>+CyF_Tot!I132</f>
        <v>106</v>
      </c>
      <c r="HQ133" s="93">
        <f t="shared" si="282"/>
        <v>0.11535893776840463</v>
      </c>
      <c r="HR133" s="90">
        <f t="shared" si="282"/>
        <v>0.10779990049407988</v>
      </c>
      <c r="HS133" s="90">
        <f t="shared" si="282"/>
        <v>9.5749569865514306E-2</v>
      </c>
      <c r="HT133" s="90">
        <f t="shared" si="282"/>
        <v>9.1132322130786328E-2</v>
      </c>
      <c r="HU133" s="90">
        <f t="shared" si="282"/>
        <v>8.1104479035436244E-2</v>
      </c>
      <c r="HV133" s="90">
        <f t="shared" si="282"/>
        <v>8.0407094151375258E-2</v>
      </c>
      <c r="HW133" s="90">
        <f t="shared" si="282"/>
        <v>7.2722715005498928E-2</v>
      </c>
      <c r="HX133" s="90">
        <f t="shared" si="282"/>
        <v>7.1758763549432183E-2</v>
      </c>
      <c r="HY133" s="90">
        <f t="shared" si="282"/>
        <v>5.5793766063806483E-2</v>
      </c>
      <c r="HZ133" s="90">
        <f t="shared" si="282"/>
        <v>5.6925910549905055E-2</v>
      </c>
      <c r="IA133" s="90">
        <f t="shared" si="282"/>
        <v>4.0728946662567968E-2</v>
      </c>
      <c r="IB133" s="90">
        <f t="shared" si="282"/>
        <v>3.939672959465388E-2</v>
      </c>
      <c r="IC133" s="90">
        <f t="shared" si="282"/>
        <v>2.6452025316195851E-2</v>
      </c>
      <c r="ID133" s="90">
        <f t="shared" si="282"/>
        <v>2.6155420503733921E-2</v>
      </c>
      <c r="IE133" s="90">
        <f t="shared" si="260"/>
        <v>1.1795825433029426E-2</v>
      </c>
      <c r="IF133" s="90">
        <f t="shared" si="260"/>
        <v>1.5353629139218868E-2</v>
      </c>
      <c r="IG133" s="90">
        <f t="shared" si="260"/>
        <v>3.1750091233537104E-3</v>
      </c>
      <c r="IH133" s="90">
        <f t="shared" si="260"/>
        <v>6.3511519249398662E-3</v>
      </c>
      <c r="II133" s="90">
        <f t="shared" si="260"/>
        <v>4.7037172197832752E-4</v>
      </c>
      <c r="IJ133" s="673">
        <f t="shared" si="260"/>
        <v>1.3674135474991099E-3</v>
      </c>
      <c r="IK133" s="686"/>
      <c r="IL133" s="687"/>
      <c r="IM133" s="687"/>
      <c r="IN133" s="687"/>
      <c r="IO133" s="687"/>
      <c r="IP133" s="687"/>
      <c r="IQ133" s="687"/>
      <c r="IR133" s="687"/>
      <c r="IS133" s="687"/>
      <c r="IT133" s="687"/>
      <c r="IU133" s="687"/>
      <c r="IV133" s="687"/>
      <c r="IW133" s="687"/>
      <c r="IX133" s="687"/>
      <c r="IY133" s="687"/>
      <c r="IZ133" s="687"/>
      <c r="JA133" s="687"/>
      <c r="JB133" s="687"/>
      <c r="JC133" s="687"/>
      <c r="JD133" s="688"/>
      <c r="JF133" s="624">
        <f t="shared" ref="JF133:JU149" si="286">+(BY133*1000000)/AK133</f>
        <v>0</v>
      </c>
      <c r="JG133" s="625">
        <f t="shared" si="286"/>
        <v>0</v>
      </c>
      <c r="JH133" s="625">
        <f t="shared" si="286"/>
        <v>0</v>
      </c>
      <c r="JI133" s="625">
        <f t="shared" si="286"/>
        <v>0</v>
      </c>
      <c r="JJ133" s="625">
        <f t="shared" si="286"/>
        <v>0</v>
      </c>
      <c r="JK133" s="625">
        <f t="shared" si="286"/>
        <v>0</v>
      </c>
      <c r="JL133" s="625">
        <f t="shared" si="286"/>
        <v>259.65108382479804</v>
      </c>
      <c r="JM133" s="625">
        <f t="shared" si="286"/>
        <v>394.70855201230228</v>
      </c>
      <c r="JN133" s="625">
        <f t="shared" si="286"/>
        <v>1015.3033090613775</v>
      </c>
      <c r="JO133" s="625">
        <f t="shared" si="286"/>
        <v>829.25910132372917</v>
      </c>
      <c r="JP133" s="625">
        <f t="shared" si="286"/>
        <v>3013.4944937549608</v>
      </c>
      <c r="JQ133" s="625">
        <f t="shared" si="286"/>
        <v>479.291859099443</v>
      </c>
      <c r="JR133" s="625">
        <f t="shared" si="286"/>
        <v>7852.2474927953026</v>
      </c>
      <c r="JS133" s="625">
        <f t="shared" si="286"/>
        <v>3609.6784922964725</v>
      </c>
      <c r="JT133" s="625">
        <f t="shared" si="286"/>
        <v>13606.6374460229</v>
      </c>
      <c r="JU133" s="625">
        <f t="shared" si="228"/>
        <v>4304.4455871148712</v>
      </c>
      <c r="JV133" s="625">
        <f t="shared" si="228"/>
        <v>32709.803562557689</v>
      </c>
      <c r="JW133" s="625">
        <f t="shared" si="228"/>
        <v>4459.6315738514986</v>
      </c>
      <c r="JX133" s="625">
        <f t="shared" si="228"/>
        <v>40143.849826775346</v>
      </c>
      <c r="JY133" s="626">
        <f t="shared" si="277"/>
        <v>13808.940100377347</v>
      </c>
      <c r="JZ133" s="642">
        <f t="shared" si="278"/>
        <v>0</v>
      </c>
      <c r="KA133" s="625">
        <f t="shared" si="278"/>
        <v>0</v>
      </c>
      <c r="KB133" s="625">
        <f t="shared" si="279"/>
        <v>1171.4737954258369</v>
      </c>
      <c r="KC133" s="625">
        <f t="shared" si="279"/>
        <v>561.70793897691465</v>
      </c>
      <c r="KD133" s="625">
        <f t="shared" si="280"/>
        <v>11718.977202993694</v>
      </c>
      <c r="KE133" s="645">
        <f t="shared" si="280"/>
        <v>4219.3360166154725</v>
      </c>
      <c r="KF133" s="624">
        <f t="shared" si="262"/>
        <v>0</v>
      </c>
      <c r="KG133" s="625">
        <f t="shared" si="263"/>
        <v>867.64293606791989</v>
      </c>
      <c r="KH133" s="626">
        <f t="shared" si="264"/>
        <v>7667.3308107937737</v>
      </c>
    </row>
    <row r="134" spans="1:294" s="649" customFormat="1" ht="14.4">
      <c r="A134" s="510" t="s">
        <v>144</v>
      </c>
      <c r="B134" s="538">
        <v>15054</v>
      </c>
      <c r="C134" s="526">
        <f t="shared" si="265"/>
        <v>668</v>
      </c>
      <c r="D134" s="517">
        <f t="shared" si="266"/>
        <v>17</v>
      </c>
      <c r="E134" s="495">
        <f t="shared" ref="E134:E170" si="287">(HQ134*BE134)+(HR134*BF134)+(HS134*BG134)+(HT134*BH134)+(HU134*BI134)+(HV134*BJ134)+(HW134*BK134)+(HX134*BL134)+(HY134*BM134)+(HZ134*BN134)+(IA134*BO134)+(IB134*BP134)+(IC134*BQ134)+(ID134*BR134)+(IE134*BS134)+(IF134*BT134)+(IG134*BU134)+(IH134*BV134)+(II134*BW134)+(IJ134*BX134)</f>
        <v>1.2122474316889386E-2</v>
      </c>
      <c r="F134" s="208">
        <f t="shared" si="236"/>
        <v>3.6535140162083167E-2</v>
      </c>
      <c r="G134" s="30">
        <f t="shared" si="162"/>
        <v>2.5497344932319188</v>
      </c>
      <c r="H134" s="29">
        <f t="shared" si="237"/>
        <v>9.3154907086326247E-2</v>
      </c>
      <c r="I134" s="33">
        <f t="shared" si="238"/>
        <v>0.11314086897030171</v>
      </c>
      <c r="J134" s="353">
        <f t="shared" si="239"/>
        <v>7.3281722864663251E-2</v>
      </c>
      <c r="K134" s="581">
        <f t="shared" si="267"/>
        <v>1.5409953867101898E-2</v>
      </c>
      <c r="L134" s="354">
        <f t="shared" ref="L134:L170" si="288">+(J134*B134)/HJ134</f>
        <v>2.0057873745538921</v>
      </c>
      <c r="M134" s="355">
        <f t="shared" si="240"/>
        <v>8.8337785925948598E-2</v>
      </c>
      <c r="N134" s="826"/>
      <c r="O134" s="364" t="s">
        <v>226</v>
      </c>
      <c r="P134" s="20" t="s">
        <v>229</v>
      </c>
      <c r="Q134" s="20"/>
      <c r="R134" s="20"/>
      <c r="S134" s="166">
        <f t="shared" si="241"/>
        <v>668</v>
      </c>
      <c r="T134" s="167">
        <f t="shared" si="242"/>
        <v>4437.3588415039194</v>
      </c>
      <c r="U134" s="166">
        <f t="shared" si="243"/>
        <v>44</v>
      </c>
      <c r="V134" s="168">
        <f t="shared" si="244"/>
        <v>7.0512820512820512E-2</v>
      </c>
      <c r="W134" s="167">
        <f t="shared" si="245"/>
        <v>292.28112129666533</v>
      </c>
      <c r="X134" s="166">
        <f t="shared" si="246"/>
        <v>118</v>
      </c>
      <c r="Y134" s="168">
        <f t="shared" si="247"/>
        <v>0.21454545454545454</v>
      </c>
      <c r="Z134" s="167">
        <f t="shared" si="248"/>
        <v>783.8448252956025</v>
      </c>
      <c r="AA134" s="166">
        <f t="shared" si="249"/>
        <v>17</v>
      </c>
      <c r="AB134" s="167">
        <f t="shared" si="250"/>
        <v>1129.267968646207</v>
      </c>
      <c r="AC134" s="169">
        <f t="shared" si="251"/>
        <v>2.5449101796407185E-2</v>
      </c>
      <c r="AD134" s="166">
        <f t="shared" si="252"/>
        <v>0</v>
      </c>
      <c r="AE134" s="168">
        <f t="shared" si="253"/>
        <v>0</v>
      </c>
      <c r="AF134" s="167">
        <f t="shared" si="254"/>
        <v>0</v>
      </c>
      <c r="AG134" s="166">
        <f t="shared" si="255"/>
        <v>1</v>
      </c>
      <c r="AH134" s="168">
        <f t="shared" si="256"/>
        <v>6.25E-2</v>
      </c>
      <c r="AI134" s="365">
        <f t="shared" si="257"/>
        <v>66.427527567423937</v>
      </c>
      <c r="AJ134" s="830"/>
      <c r="AK134" s="85">
        <v>852.01116923636471</v>
      </c>
      <c r="AL134" s="62">
        <v>822.07160792579418</v>
      </c>
      <c r="AM134" s="62">
        <v>918.36074032116335</v>
      </c>
      <c r="AN134" s="62">
        <v>856.50557607024018</v>
      </c>
      <c r="AO134" s="62">
        <v>760.77789771430594</v>
      </c>
      <c r="AP134" s="62">
        <v>742.75270274889749</v>
      </c>
      <c r="AQ134" s="62">
        <v>869.57134123398032</v>
      </c>
      <c r="AR134" s="62">
        <v>922.73002090978116</v>
      </c>
      <c r="AS134" s="62">
        <v>1069.2586092783968</v>
      </c>
      <c r="AT134" s="62">
        <v>1076.6973332654463</v>
      </c>
      <c r="AU134" s="62">
        <v>904.459922867871</v>
      </c>
      <c r="AV134" s="62">
        <v>921.56539543572399</v>
      </c>
      <c r="AW134" s="62">
        <v>894.89114362910482</v>
      </c>
      <c r="AX134" s="62">
        <v>986.60849426572395</v>
      </c>
      <c r="AY134" s="62">
        <v>715.91290150863358</v>
      </c>
      <c r="AZ134" s="62">
        <v>842.31103301930057</v>
      </c>
      <c r="BA134" s="62">
        <v>298.05562090539991</v>
      </c>
      <c r="BB134" s="62">
        <v>427.73749776525494</v>
      </c>
      <c r="BC134" s="62">
        <v>24.700742063983416</v>
      </c>
      <c r="BD134" s="86">
        <v>147.02065788080395</v>
      </c>
      <c r="BE134" s="258">
        <v>2.0000000000000002E-5</v>
      </c>
      <c r="BF134" s="43">
        <v>2.0000000000000002E-5</v>
      </c>
      <c r="BG134" s="53">
        <v>5.0000000000000002E-5</v>
      </c>
      <c r="BH134" s="53">
        <v>4.0000000000000003E-5</v>
      </c>
      <c r="BI134" s="53">
        <v>1.2518952302791728E-4</v>
      </c>
      <c r="BJ134" s="53">
        <v>1.2406223545552731E-4</v>
      </c>
      <c r="BK134" s="53">
        <v>3.4000000000000002E-4</v>
      </c>
      <c r="BL134" s="53">
        <v>1.8000000000000001E-4</v>
      </c>
      <c r="BM134" s="53">
        <v>8.9999999999999998E-4</v>
      </c>
      <c r="BN134" s="53">
        <v>5.0000000000000001E-4</v>
      </c>
      <c r="BO134" s="53">
        <v>3.8E-3</v>
      </c>
      <c r="BP134" s="53">
        <v>2E-3</v>
      </c>
      <c r="BQ134" s="53">
        <v>1.6199999999999999E-2</v>
      </c>
      <c r="BR134" s="53">
        <v>6.1999999999999998E-3</v>
      </c>
      <c r="BS134" s="53">
        <v>6.1100000000000002E-2</v>
      </c>
      <c r="BT134" s="53">
        <v>2.6800000000000001E-2</v>
      </c>
      <c r="BU134" s="53">
        <v>0.1421</v>
      </c>
      <c r="BV134" s="53">
        <v>5.4699999999999999E-2</v>
      </c>
      <c r="BW134" s="53">
        <v>0.27589999999999998</v>
      </c>
      <c r="BX134" s="54">
        <v>0.1051</v>
      </c>
      <c r="BY134" s="64">
        <f>+Fall_Hoy!B134</f>
        <v>0</v>
      </c>
      <c r="BZ134" s="61">
        <f>+Fall_Hoy!C134</f>
        <v>0</v>
      </c>
      <c r="CA134" s="61">
        <f>+Fall_Hoy!D134</f>
        <v>0</v>
      </c>
      <c r="CB134" s="61">
        <f>+Fall_Hoy!E134</f>
        <v>0</v>
      </c>
      <c r="CC134" s="61">
        <f>+Fall_Hoy!F134</f>
        <v>0</v>
      </c>
      <c r="CD134" s="61">
        <f>+Fall_Hoy!G134</f>
        <v>0</v>
      </c>
      <c r="CE134" s="61">
        <f>+Fall_Hoy!H134</f>
        <v>0</v>
      </c>
      <c r="CF134" s="61">
        <f>+Fall_Hoy!I134</f>
        <v>0</v>
      </c>
      <c r="CG134" s="61">
        <f>+Fall_Hoy!J134</f>
        <v>0</v>
      </c>
      <c r="CH134" s="61">
        <f>+Fall_Hoy!K134</f>
        <v>0</v>
      </c>
      <c r="CI134" s="61">
        <f>+Fall_Hoy!L134</f>
        <v>0</v>
      </c>
      <c r="CJ134" s="61">
        <f>+Fall_Hoy!M134</f>
        <v>0</v>
      </c>
      <c r="CK134" s="61">
        <f>+Fall_Hoy!N134</f>
        <v>3</v>
      </c>
      <c r="CL134" s="61">
        <f>+Fall_Hoy!O134</f>
        <v>0</v>
      </c>
      <c r="CM134" s="61">
        <f>+Fall_Hoy!P134</f>
        <v>5</v>
      </c>
      <c r="CN134" s="61">
        <f>+Fall_Hoy!Q134</f>
        <v>1</v>
      </c>
      <c r="CO134" s="61">
        <f>+Fall_Hoy!R134</f>
        <v>3</v>
      </c>
      <c r="CP134" s="61">
        <f>+Fall_Hoy!S134</f>
        <v>2</v>
      </c>
      <c r="CQ134" s="61">
        <f>+Fall_Hoy!T134</f>
        <v>1</v>
      </c>
      <c r="CR134" s="66">
        <f>+Fall_Hoy!U134</f>
        <v>0</v>
      </c>
      <c r="CS134" s="75">
        <f t="shared" si="258"/>
        <v>0.11430588886444022</v>
      </c>
      <c r="CT134" s="76">
        <f t="shared" si="258"/>
        <v>4.4298876986176079E-2</v>
      </c>
      <c r="CU134" s="76">
        <f t="shared" si="259"/>
        <v>0.20693599048728184</v>
      </c>
      <c r="CV134" s="76">
        <f t="shared" si="259"/>
        <v>2.5339331807198828E-2</v>
      </c>
      <c r="CW134" s="76">
        <f t="shared" si="284"/>
        <v>7.4923312271888767E-2</v>
      </c>
      <c r="CX134" s="76">
        <f t="shared" si="284"/>
        <v>8.4819617305786396E-2</v>
      </c>
      <c r="CY134" s="76">
        <f t="shared" si="284"/>
        <v>5.6349603162479688E-2</v>
      </c>
      <c r="CZ134" s="76">
        <f t="shared" si="284"/>
        <v>4.8768327658431983E-2</v>
      </c>
      <c r="DA134" s="76">
        <f t="shared" si="284"/>
        <v>2.9927278323805706E-2</v>
      </c>
      <c r="DB134" s="76">
        <f t="shared" si="284"/>
        <v>4.1794475206437434E-2</v>
      </c>
      <c r="DC134" s="76">
        <f t="shared" si="284"/>
        <v>3.9802758629537527E-2</v>
      </c>
      <c r="DD134" s="76">
        <f t="shared" si="284"/>
        <v>4.231929735334785E-2</v>
      </c>
      <c r="DE134" s="76">
        <f t="shared" si="284"/>
        <v>0.20693599048728184</v>
      </c>
      <c r="DF134" s="76">
        <f t="shared" si="284"/>
        <v>2.5339331807198828E-2</v>
      </c>
      <c r="DG134" s="76">
        <f t="shared" si="284"/>
        <v>0.11430588886444022</v>
      </c>
      <c r="DH134" s="76">
        <f t="shared" si="284"/>
        <v>4.4298876986176079E-2</v>
      </c>
      <c r="DI134" s="76">
        <f t="shared" si="284"/>
        <v>7.0832058019721145E-2</v>
      </c>
      <c r="DJ134" s="76">
        <f t="shared" si="284"/>
        <v>8.5480163626091718E-2</v>
      </c>
      <c r="DK134" s="76">
        <f t="shared" si="284"/>
        <v>0.14673654830438004</v>
      </c>
      <c r="DL134" s="316">
        <f t="shared" si="274"/>
        <v>6.8017652377174338E-3</v>
      </c>
      <c r="DM134" s="85">
        <f>+'Cas_-14'!B133</f>
        <v>8</v>
      </c>
      <c r="DN134" s="62">
        <f>+'Cas_-14'!C133</f>
        <v>7</v>
      </c>
      <c r="DO134" s="62">
        <f>+'Cas_-14'!D133</f>
        <v>20</v>
      </c>
      <c r="DP134" s="62">
        <f>+'Cas_-14'!E133</f>
        <v>24</v>
      </c>
      <c r="DQ134" s="62">
        <f>+'Cas_-14'!F133</f>
        <v>57</v>
      </c>
      <c r="DR134" s="62">
        <f>+'Cas_-14'!G133</f>
        <v>63</v>
      </c>
      <c r="DS134" s="62">
        <f>+'Cas_-14'!H133</f>
        <v>49</v>
      </c>
      <c r="DT134" s="62">
        <f>+'Cas_-14'!I133</f>
        <v>45</v>
      </c>
      <c r="DU134" s="62">
        <f>+'Cas_-14'!J133</f>
        <v>32</v>
      </c>
      <c r="DV134" s="62">
        <f>+'Cas_-14'!K133</f>
        <v>45</v>
      </c>
      <c r="DW134" s="62">
        <f>+'Cas_-14'!L133</f>
        <v>36</v>
      </c>
      <c r="DX134" s="62">
        <f>+'Cas_-14'!M133</f>
        <v>39</v>
      </c>
      <c r="DY134" s="62">
        <f>+'Cas_-14'!N133</f>
        <v>28</v>
      </c>
      <c r="DZ134" s="62">
        <f>+'Cas_-14'!O133</f>
        <v>25</v>
      </c>
      <c r="EA134" s="62">
        <f>+'Cas_-14'!P133</f>
        <v>16</v>
      </c>
      <c r="EB134" s="62">
        <f>+'Cas_-14'!Q133</f>
        <v>15</v>
      </c>
      <c r="EC134" s="62">
        <f>+'Cas_-14'!R133</f>
        <v>10</v>
      </c>
      <c r="ED134" s="62">
        <f>+'Cas_-14'!S133</f>
        <v>12</v>
      </c>
      <c r="EE134" s="62">
        <f>+'Cas_-14'!T133</f>
        <v>2</v>
      </c>
      <c r="EF134" s="86">
        <f>+'Cas_-14'!U133</f>
        <v>1</v>
      </c>
      <c r="EG134" s="201">
        <f t="shared" si="271"/>
        <v>9.3895482698544783E-3</v>
      </c>
      <c r="EH134" s="90">
        <f t="shared" si="271"/>
        <v>8.515073300806501E-3</v>
      </c>
      <c r="EI134" s="90">
        <f t="shared" si="271"/>
        <v>2.1777934445461732E-2</v>
      </c>
      <c r="EJ134" s="90">
        <f t="shared" si="271"/>
        <v>2.8020833337846024E-2</v>
      </c>
      <c r="EK134" s="90">
        <f t="shared" si="271"/>
        <v>7.4923312271888767E-2</v>
      </c>
      <c r="EL134" s="90">
        <f t="shared" si="271"/>
        <v>8.4819617305786396E-2</v>
      </c>
      <c r="EM134" s="90">
        <f t="shared" si="271"/>
        <v>5.6349603162479688E-2</v>
      </c>
      <c r="EN134" s="90">
        <f t="shared" si="271"/>
        <v>4.8768327658431983E-2</v>
      </c>
      <c r="EO134" s="90">
        <f t="shared" si="271"/>
        <v>2.9927278323805706E-2</v>
      </c>
      <c r="EP134" s="90">
        <f t="shared" si="271"/>
        <v>4.1794475206437434E-2</v>
      </c>
      <c r="EQ134" s="90">
        <f t="shared" si="271"/>
        <v>3.9802758629537527E-2</v>
      </c>
      <c r="ER134" s="90">
        <f t="shared" si="285"/>
        <v>4.231929735334785E-2</v>
      </c>
      <c r="ES134" s="90">
        <f t="shared" si="285"/>
        <v>3.1288721761677012E-2</v>
      </c>
      <c r="ET134" s="90">
        <f t="shared" si="285"/>
        <v>2.5339331807198828E-2</v>
      </c>
      <c r="EU134" s="90">
        <f t="shared" si="285"/>
        <v>2.2349087390775353E-2</v>
      </c>
      <c r="EV134" s="90">
        <f t="shared" si="285"/>
        <v>1.7808148548442784E-2</v>
      </c>
      <c r="EW134" s="90">
        <f t="shared" si="285"/>
        <v>3.3550784815341253E-2</v>
      </c>
      <c r="EX134" s="90">
        <f t="shared" si="285"/>
        <v>2.8054589702083299E-2</v>
      </c>
      <c r="EY134" s="90">
        <f t="shared" si="285"/>
        <v>8.0969227354356896E-2</v>
      </c>
      <c r="EZ134" s="99">
        <f t="shared" si="285"/>
        <v>6.8017652377174338E-3</v>
      </c>
      <c r="FA134" s="119">
        <f t="shared" si="268"/>
        <v>5.114566284779051</v>
      </c>
      <c r="FB134" s="120">
        <f t="shared" si="268"/>
        <v>2.4875621890547266</v>
      </c>
      <c r="FC134" s="120">
        <f t="shared" ref="FC134:FD170" si="289">+FM134</f>
        <v>6.6137566137566139</v>
      </c>
      <c r="FD134" s="120">
        <f t="shared" si="289"/>
        <v>1</v>
      </c>
      <c r="FE134" s="120">
        <f t="shared" si="283"/>
        <v>1</v>
      </c>
      <c r="FF134" s="120">
        <f t="shared" si="283"/>
        <v>1</v>
      </c>
      <c r="FG134" s="120">
        <f t="shared" si="283"/>
        <v>1</v>
      </c>
      <c r="FH134" s="120">
        <f t="shared" si="283"/>
        <v>1</v>
      </c>
      <c r="FI134" s="120">
        <f t="shared" si="283"/>
        <v>1</v>
      </c>
      <c r="FJ134" s="120">
        <f t="shared" si="283"/>
        <v>1</v>
      </c>
      <c r="FK134" s="120">
        <f t="shared" si="283"/>
        <v>1</v>
      </c>
      <c r="FL134" s="120">
        <f t="shared" si="283"/>
        <v>1</v>
      </c>
      <c r="FM134" s="120">
        <f t="shared" si="283"/>
        <v>6.6137566137566139</v>
      </c>
      <c r="FN134" s="120">
        <f t="shared" si="283"/>
        <v>1</v>
      </c>
      <c r="FO134" s="120">
        <f t="shared" si="283"/>
        <v>5.114566284779051</v>
      </c>
      <c r="FP134" s="120">
        <f t="shared" si="283"/>
        <v>2.4875621890547266</v>
      </c>
      <c r="FQ134" s="120">
        <f t="shared" si="283"/>
        <v>2.1111893033075297</v>
      </c>
      <c r="FR134" s="120">
        <f t="shared" si="283"/>
        <v>3.0469226081657528</v>
      </c>
      <c r="FS134" s="120">
        <f t="shared" si="234"/>
        <v>1.8122508155128672</v>
      </c>
      <c r="FT134" s="321">
        <f t="shared" si="234"/>
        <v>1</v>
      </c>
      <c r="FU134" s="85">
        <f>+Cas_Hoy!B133</f>
        <v>9</v>
      </c>
      <c r="FV134" s="62">
        <f>+Cas_Hoy!C133</f>
        <v>9</v>
      </c>
      <c r="FW134" s="62">
        <f>+Cas_Hoy!D133</f>
        <v>24</v>
      </c>
      <c r="FX134" s="62">
        <f>+Cas_Hoy!E133</f>
        <v>29</v>
      </c>
      <c r="FY134" s="62">
        <f>+Cas_Hoy!F133</f>
        <v>64</v>
      </c>
      <c r="FZ134" s="62">
        <f>+Cas_Hoy!G133</f>
        <v>76</v>
      </c>
      <c r="GA134" s="62">
        <f>+Cas_Hoy!H133</f>
        <v>65</v>
      </c>
      <c r="GB134" s="62">
        <f>+Cas_Hoy!I133</f>
        <v>55</v>
      </c>
      <c r="GC134" s="62">
        <f>+Cas_Hoy!J133</f>
        <v>43</v>
      </c>
      <c r="GD134" s="62">
        <f>+Cas_Hoy!K133</f>
        <v>56</v>
      </c>
      <c r="GE134" s="62">
        <f>+Cas_Hoy!L133</f>
        <v>44</v>
      </c>
      <c r="GF134" s="62">
        <f>+Cas_Hoy!M133</f>
        <v>50</v>
      </c>
      <c r="GG134" s="62">
        <f>+Cas_Hoy!N133</f>
        <v>31</v>
      </c>
      <c r="GH134" s="62">
        <f>+Cas_Hoy!O133</f>
        <v>27</v>
      </c>
      <c r="GI134" s="62">
        <f>+Cas_Hoy!P133</f>
        <v>18</v>
      </c>
      <c r="GJ134" s="62">
        <f>+Cas_Hoy!Q133</f>
        <v>19</v>
      </c>
      <c r="GK134" s="62">
        <f>+Cas_Hoy!R133</f>
        <v>11</v>
      </c>
      <c r="GL134" s="62">
        <f>+Cas_Hoy!S133</f>
        <v>14</v>
      </c>
      <c r="GM134" s="62">
        <f>+Cas_Hoy!T133</f>
        <v>2</v>
      </c>
      <c r="GN134" s="590">
        <f>+Cas_Hoy!U133</f>
        <v>1</v>
      </c>
      <c r="GO134" s="543">
        <f t="shared" ref="GO134:GP170" si="290">+HC134</f>
        <v>0.12859412497249526</v>
      </c>
      <c r="GP134" s="112">
        <f t="shared" si="290"/>
        <v>5.6111910849156371E-2</v>
      </c>
      <c r="GQ134" s="112">
        <f t="shared" ref="GQ134:GR170" si="291">+HA134</f>
        <v>0.22910770375377632</v>
      </c>
      <c r="GR134" s="112">
        <f t="shared" si="291"/>
        <v>2.7366478351774734E-2</v>
      </c>
      <c r="GS134" s="323">
        <f t="shared" si="273"/>
        <v>8.4124420796506699E-2</v>
      </c>
      <c r="GT134" s="323">
        <f t="shared" si="273"/>
        <v>0.10232207801967882</v>
      </c>
      <c r="GU134" s="323">
        <f t="shared" si="273"/>
        <v>7.4749473582881212E-2</v>
      </c>
      <c r="GV134" s="323">
        <f t="shared" si="272"/>
        <v>5.9605733804750198E-2</v>
      </c>
      <c r="GW134" s="323">
        <f t="shared" si="272"/>
        <v>4.0214780247613921E-2</v>
      </c>
      <c r="GX134" s="323">
        <f t="shared" si="272"/>
        <v>5.2010902479122142E-2</v>
      </c>
      <c r="GY134" s="323">
        <f t="shared" si="272"/>
        <v>4.8647816102768089E-2</v>
      </c>
      <c r="GZ134" s="323">
        <f t="shared" si="272"/>
        <v>5.4255509427369043E-2</v>
      </c>
      <c r="HA134" s="323">
        <f t="shared" si="272"/>
        <v>0.22910770375377632</v>
      </c>
      <c r="HB134" s="323">
        <f t="shared" si="225"/>
        <v>2.7366478351774734E-2</v>
      </c>
      <c r="HC134" s="323">
        <f t="shared" si="225"/>
        <v>0.12859412497249526</v>
      </c>
      <c r="HD134" s="323">
        <f t="shared" si="225"/>
        <v>5.6111910849156371E-2</v>
      </c>
      <c r="HE134" s="323">
        <f t="shared" si="225"/>
        <v>7.7915263821693267E-2</v>
      </c>
      <c r="HF134" s="323">
        <f t="shared" si="275"/>
        <v>9.9726857563773683E-2</v>
      </c>
      <c r="HG134" s="323">
        <f t="shared" si="275"/>
        <v>0.14673654830438004</v>
      </c>
      <c r="HH134" s="327">
        <f t="shared" si="275"/>
        <v>6.8017652377174338E-3</v>
      </c>
      <c r="HI134" s="241">
        <f>+CyF_Tot!B133</f>
        <v>0</v>
      </c>
      <c r="HJ134" s="149">
        <f>+CyF_Tot!C133</f>
        <v>550</v>
      </c>
      <c r="HK134" s="149">
        <f>+CyF_Tot!D133</f>
        <v>624</v>
      </c>
      <c r="HL134" s="149">
        <f>+CyF_Tot!E133</f>
        <v>668</v>
      </c>
      <c r="HM134" s="149">
        <f>+CyF_Tot!F133</f>
        <v>0</v>
      </c>
      <c r="HN134" s="149">
        <f>+CyF_Tot!G133</f>
        <v>16</v>
      </c>
      <c r="HO134" s="149">
        <f>+CyF_Tot!H133</f>
        <v>17</v>
      </c>
      <c r="HP134" s="557">
        <f>+CyF_Tot!I133</f>
        <v>17</v>
      </c>
      <c r="HQ134" s="93">
        <f t="shared" si="282"/>
        <v>5.6596995432201723E-2</v>
      </c>
      <c r="HR134" s="90">
        <f t="shared" si="282"/>
        <v>5.460818439788722E-2</v>
      </c>
      <c r="HS134" s="90">
        <f t="shared" si="282"/>
        <v>6.1004433394523938E-2</v>
      </c>
      <c r="HT134" s="90">
        <f t="shared" si="282"/>
        <v>5.6895547766058201E-2</v>
      </c>
      <c r="HU134" s="90">
        <f t="shared" si="282"/>
        <v>5.0536594773103891E-2</v>
      </c>
      <c r="HV134" s="90">
        <f t="shared" si="282"/>
        <v>4.9339225637631025E-2</v>
      </c>
      <c r="HW134" s="90">
        <f t="shared" si="282"/>
        <v>5.776347424166204E-2</v>
      </c>
      <c r="HX134" s="90">
        <f t="shared" si="282"/>
        <v>6.129467390127416E-2</v>
      </c>
      <c r="HY134" s="90">
        <f t="shared" si="282"/>
        <v>7.1028205744546088E-2</v>
      </c>
      <c r="HZ134" s="90">
        <f t="shared" si="282"/>
        <v>7.1522341787262272E-2</v>
      </c>
      <c r="IA134" s="90">
        <f t="shared" si="282"/>
        <v>6.0081036459935629E-2</v>
      </c>
      <c r="IB134" s="90">
        <f t="shared" si="282"/>
        <v>6.1217310710490497E-2</v>
      </c>
      <c r="IC134" s="90">
        <f t="shared" si="282"/>
        <v>5.9445406113265896E-2</v>
      </c>
      <c r="ID134" s="90">
        <f t="shared" si="282"/>
        <v>6.5537962951091003E-2</v>
      </c>
      <c r="IE134" s="90">
        <f t="shared" si="260"/>
        <v>4.7556324000839215E-2</v>
      </c>
      <c r="IF134" s="90">
        <f t="shared" si="260"/>
        <v>5.5952639366234923E-2</v>
      </c>
      <c r="IG134" s="90">
        <f t="shared" si="260"/>
        <v>1.9799097974319113E-2</v>
      </c>
      <c r="IH134" s="90">
        <f t="shared" si="260"/>
        <v>2.8413544424422409E-2</v>
      </c>
      <c r="II134" s="90">
        <f t="shared" si="260"/>
        <v>1.6408092243910865E-3</v>
      </c>
      <c r="IJ134" s="673">
        <f t="shared" si="260"/>
        <v>9.7662188043579085E-3</v>
      </c>
      <c r="IK134" s="686"/>
      <c r="IL134" s="687"/>
      <c r="IM134" s="687"/>
      <c r="IN134" s="687"/>
      <c r="IO134" s="687"/>
      <c r="IP134" s="687"/>
      <c r="IQ134" s="687"/>
      <c r="IR134" s="687"/>
      <c r="IS134" s="687"/>
      <c r="IT134" s="687"/>
      <c r="IU134" s="687"/>
      <c r="IV134" s="687"/>
      <c r="IW134" s="687"/>
      <c r="IX134" s="687"/>
      <c r="IY134" s="687"/>
      <c r="IZ134" s="687"/>
      <c r="JA134" s="687"/>
      <c r="JB134" s="687"/>
      <c r="JC134" s="687"/>
      <c r="JD134" s="688"/>
      <c r="JF134" s="624">
        <f t="shared" si="286"/>
        <v>0</v>
      </c>
      <c r="JG134" s="625">
        <f t="shared" si="286"/>
        <v>0</v>
      </c>
      <c r="JH134" s="625">
        <f t="shared" si="286"/>
        <v>0</v>
      </c>
      <c r="JI134" s="625">
        <f t="shared" si="286"/>
        <v>0</v>
      </c>
      <c r="JJ134" s="625">
        <f t="shared" si="286"/>
        <v>0</v>
      </c>
      <c r="JK134" s="625">
        <f t="shared" si="286"/>
        <v>0</v>
      </c>
      <c r="JL134" s="625">
        <f t="shared" si="286"/>
        <v>0</v>
      </c>
      <c r="JM134" s="625">
        <f t="shared" si="286"/>
        <v>0</v>
      </c>
      <c r="JN134" s="625">
        <f t="shared" si="286"/>
        <v>0</v>
      </c>
      <c r="JO134" s="625">
        <f t="shared" si="286"/>
        <v>0</v>
      </c>
      <c r="JP134" s="625">
        <f t="shared" si="286"/>
        <v>0</v>
      </c>
      <c r="JQ134" s="625">
        <f t="shared" si="286"/>
        <v>0</v>
      </c>
      <c r="JR134" s="625">
        <f t="shared" si="286"/>
        <v>3352.3630458939656</v>
      </c>
      <c r="JS134" s="625">
        <f t="shared" si="286"/>
        <v>0</v>
      </c>
      <c r="JT134" s="625">
        <f t="shared" si="286"/>
        <v>6984.0898096172978</v>
      </c>
      <c r="JU134" s="625">
        <f t="shared" si="228"/>
        <v>1187.2099032295189</v>
      </c>
      <c r="JV134" s="625">
        <f t="shared" si="228"/>
        <v>10065.235444602376</v>
      </c>
      <c r="JW134" s="625">
        <f t="shared" si="228"/>
        <v>4675.7649503472167</v>
      </c>
      <c r="JX134" s="625">
        <f t="shared" si="228"/>
        <v>40484.613677178451</v>
      </c>
      <c r="JY134" s="626">
        <f t="shared" si="277"/>
        <v>0</v>
      </c>
      <c r="JZ134" s="642">
        <f t="shared" si="278"/>
        <v>0</v>
      </c>
      <c r="KA134" s="625">
        <f t="shared" si="278"/>
        <v>0</v>
      </c>
      <c r="KB134" s="625">
        <f t="shared" si="279"/>
        <v>0</v>
      </c>
      <c r="KC134" s="625">
        <f t="shared" si="279"/>
        <v>0</v>
      </c>
      <c r="KD134" s="625">
        <f t="shared" si="280"/>
        <v>6206.1676220126583</v>
      </c>
      <c r="KE134" s="645">
        <f t="shared" si="280"/>
        <v>1248.0874708383328</v>
      </c>
      <c r="KF134" s="624">
        <f t="shared" si="262"/>
        <v>0</v>
      </c>
      <c r="KG134" s="625">
        <f t="shared" si="263"/>
        <v>0</v>
      </c>
      <c r="KH134" s="626">
        <f t="shared" si="264"/>
        <v>3458.4220845504583</v>
      </c>
    </row>
    <row r="135" spans="1:294" s="649" customFormat="1" ht="14.4">
      <c r="A135" s="510" t="s">
        <v>145</v>
      </c>
      <c r="B135" s="538">
        <v>10579</v>
      </c>
      <c r="C135" s="526">
        <f t="shared" si="265"/>
        <v>250</v>
      </c>
      <c r="D135" s="517">
        <f t="shared" si="266"/>
        <v>3</v>
      </c>
      <c r="E135" s="495">
        <f t="shared" si="287"/>
        <v>8.981480777894622E-3</v>
      </c>
      <c r="F135" s="208">
        <f t="shared" si="236"/>
        <v>1.8149163436997826E-2</v>
      </c>
      <c r="G135" s="30">
        <f t="shared" si="162"/>
        <v>1.7396908579325276</v>
      </c>
      <c r="H135" s="29">
        <f t="shared" si="237"/>
        <v>3.1573933710468412E-2</v>
      </c>
      <c r="I135" s="33">
        <f t="shared" si="238"/>
        <v>4.1111892852172413E-2</v>
      </c>
      <c r="J135" s="353">
        <f t="shared" si="239"/>
        <v>4.2875611068265866E-2</v>
      </c>
      <c r="K135" s="581">
        <f t="shared" si="267"/>
        <v>6.6140323516690738E-3</v>
      </c>
      <c r="L135" s="354">
        <f t="shared" si="288"/>
        <v>2.3624015077665863</v>
      </c>
      <c r="M135" s="355">
        <f t="shared" si="240"/>
        <v>5.4934376681215639E-2</v>
      </c>
      <c r="N135" s="826"/>
      <c r="O135" s="364" t="s">
        <v>226</v>
      </c>
      <c r="P135" s="20" t="s">
        <v>238</v>
      </c>
      <c r="Q135" s="20"/>
      <c r="R135" s="20"/>
      <c r="S135" s="166">
        <f t="shared" si="241"/>
        <v>250</v>
      </c>
      <c r="T135" s="167">
        <f t="shared" si="242"/>
        <v>2363.1723225257588</v>
      </c>
      <c r="U135" s="166">
        <f t="shared" si="243"/>
        <v>31</v>
      </c>
      <c r="V135" s="168">
        <f t="shared" si="244"/>
        <v>0.14155251141552511</v>
      </c>
      <c r="W135" s="167">
        <f t="shared" si="245"/>
        <v>293.03336799319408</v>
      </c>
      <c r="X135" s="166">
        <f t="shared" si="246"/>
        <v>58</v>
      </c>
      <c r="Y135" s="168">
        <f t="shared" si="247"/>
        <v>0.30208333333333331</v>
      </c>
      <c r="Z135" s="167">
        <f t="shared" si="248"/>
        <v>548.25597882597594</v>
      </c>
      <c r="AA135" s="166">
        <f t="shared" si="249"/>
        <v>3</v>
      </c>
      <c r="AB135" s="167">
        <f t="shared" si="250"/>
        <v>283.58067870309105</v>
      </c>
      <c r="AC135" s="169">
        <f t="shared" si="251"/>
        <v>1.2E-2</v>
      </c>
      <c r="AD135" s="166">
        <f t="shared" si="252"/>
        <v>0</v>
      </c>
      <c r="AE135" s="168">
        <f t="shared" si="253"/>
        <v>0</v>
      </c>
      <c r="AF135" s="167">
        <f t="shared" si="254"/>
        <v>0</v>
      </c>
      <c r="AG135" s="166">
        <f t="shared" si="255"/>
        <v>0</v>
      </c>
      <c r="AH135" s="168">
        <f t="shared" si="256"/>
        <v>0</v>
      </c>
      <c r="AI135" s="365">
        <f t="shared" si="257"/>
        <v>0</v>
      </c>
      <c r="AJ135" s="830"/>
      <c r="AK135" s="85">
        <v>803.7989875273754</v>
      </c>
      <c r="AL135" s="62">
        <v>751.1656742173725</v>
      </c>
      <c r="AM135" s="62">
        <v>812.76772971703326</v>
      </c>
      <c r="AN135" s="62">
        <v>767.56677648243658</v>
      </c>
      <c r="AO135" s="62">
        <v>662.77749641007085</v>
      </c>
      <c r="AP135" s="62">
        <v>602.42849247562071</v>
      </c>
      <c r="AQ135" s="62">
        <v>692.37817199613335</v>
      </c>
      <c r="AR135" s="62">
        <v>715.64442900075824</v>
      </c>
      <c r="AS135" s="62">
        <v>673.42219281244707</v>
      </c>
      <c r="AT135" s="62">
        <v>660.25667925937478</v>
      </c>
      <c r="AU135" s="62">
        <v>572.59211467013336</v>
      </c>
      <c r="AV135" s="62">
        <v>537.44775200355366</v>
      </c>
      <c r="AW135" s="62">
        <v>496.32406933658689</v>
      </c>
      <c r="AX135" s="62">
        <v>557.97712730060312</v>
      </c>
      <c r="AY135" s="62">
        <v>391.36587417210853</v>
      </c>
      <c r="AZ135" s="62">
        <v>451.54893183302187</v>
      </c>
      <c r="BA135" s="62">
        <v>160.99695072593835</v>
      </c>
      <c r="BB135" s="62">
        <v>202.73543290434196</v>
      </c>
      <c r="BC135" s="62">
        <v>10.576442018492301</v>
      </c>
      <c r="BD135" s="86">
        <v>55.228785131716045</v>
      </c>
      <c r="BE135" s="258">
        <v>2.0000000000000002E-5</v>
      </c>
      <c r="BF135" s="43">
        <v>2.0000000000000002E-5</v>
      </c>
      <c r="BG135" s="53">
        <v>5.0000000000000002E-5</v>
      </c>
      <c r="BH135" s="53">
        <v>4.0000000000000003E-5</v>
      </c>
      <c r="BI135" s="53">
        <v>1.2518952302791728E-4</v>
      </c>
      <c r="BJ135" s="53">
        <v>1.2406223545552731E-4</v>
      </c>
      <c r="BK135" s="53">
        <v>3.4000000000000002E-4</v>
      </c>
      <c r="BL135" s="53">
        <v>1.8000000000000001E-4</v>
      </c>
      <c r="BM135" s="53">
        <v>8.9999999999999998E-4</v>
      </c>
      <c r="BN135" s="53">
        <v>5.0000000000000001E-4</v>
      </c>
      <c r="BO135" s="53">
        <v>3.8E-3</v>
      </c>
      <c r="BP135" s="53">
        <v>2E-3</v>
      </c>
      <c r="BQ135" s="53">
        <v>1.6199999999999999E-2</v>
      </c>
      <c r="BR135" s="53">
        <v>6.1999999999999998E-3</v>
      </c>
      <c r="BS135" s="53">
        <v>6.1100000000000002E-2</v>
      </c>
      <c r="BT135" s="53">
        <v>2.6800000000000001E-2</v>
      </c>
      <c r="BU135" s="53">
        <v>0.1421</v>
      </c>
      <c r="BV135" s="53">
        <v>5.4699999999999999E-2</v>
      </c>
      <c r="BW135" s="53">
        <v>0.27589999999999998</v>
      </c>
      <c r="BX135" s="54">
        <v>0.1051</v>
      </c>
      <c r="BY135" s="64">
        <f>+Fall_Hoy!B135</f>
        <v>0</v>
      </c>
      <c r="BZ135" s="61">
        <f>+Fall_Hoy!C135</f>
        <v>0</v>
      </c>
      <c r="CA135" s="61">
        <f>+Fall_Hoy!D135</f>
        <v>0</v>
      </c>
      <c r="CB135" s="61">
        <f>+Fall_Hoy!E135</f>
        <v>0</v>
      </c>
      <c r="CC135" s="61">
        <f>+Fall_Hoy!F135</f>
        <v>0</v>
      </c>
      <c r="CD135" s="61">
        <f>+Fall_Hoy!G135</f>
        <v>0</v>
      </c>
      <c r="CE135" s="61">
        <f>+Fall_Hoy!H135</f>
        <v>0</v>
      </c>
      <c r="CF135" s="61">
        <f>+Fall_Hoy!I135</f>
        <v>0</v>
      </c>
      <c r="CG135" s="61">
        <f>+Fall_Hoy!J135</f>
        <v>0</v>
      </c>
      <c r="CH135" s="61">
        <f>+Fall_Hoy!K135</f>
        <v>0</v>
      </c>
      <c r="CI135" s="61">
        <f>+Fall_Hoy!L135</f>
        <v>1</v>
      </c>
      <c r="CJ135" s="61">
        <f>+Fall_Hoy!M135</f>
        <v>0</v>
      </c>
      <c r="CK135" s="61">
        <f>+Fall_Hoy!N135</f>
        <v>0</v>
      </c>
      <c r="CL135" s="61">
        <f>+Fall_Hoy!O135</f>
        <v>0</v>
      </c>
      <c r="CM135" s="61">
        <f>+Fall_Hoy!P135</f>
        <v>0</v>
      </c>
      <c r="CN135" s="61">
        <f>+Fall_Hoy!Q135</f>
        <v>0</v>
      </c>
      <c r="CO135" s="61">
        <f>+Fall_Hoy!R135</f>
        <v>0</v>
      </c>
      <c r="CP135" s="61">
        <f>+Fall_Hoy!S135</f>
        <v>0</v>
      </c>
      <c r="CQ135" s="61">
        <f>+Fall_Hoy!T135</f>
        <v>0</v>
      </c>
      <c r="CR135" s="66">
        <f>+Fall_Hoy!U135</f>
        <v>1</v>
      </c>
      <c r="CS135" s="75">
        <f t="shared" si="258"/>
        <v>7.6654613955449494E-3</v>
      </c>
      <c r="CT135" s="76">
        <f t="shared" si="258"/>
        <v>6.6437982431311986E-3</v>
      </c>
      <c r="CU135" s="76">
        <f t="shared" si="259"/>
        <v>2.0148126230038633E-2</v>
      </c>
      <c r="CV135" s="76">
        <f t="shared" si="259"/>
        <v>1.6129693422274213E-2</v>
      </c>
      <c r="CW135" s="76">
        <f t="shared" si="284"/>
        <v>3.0176039633707911E-2</v>
      </c>
      <c r="CX135" s="76">
        <f t="shared" si="284"/>
        <v>3.983875314624373E-2</v>
      </c>
      <c r="CY135" s="76">
        <f t="shared" si="284"/>
        <v>4.1884624866772885E-2</v>
      </c>
      <c r="CZ135" s="76">
        <f t="shared" si="284"/>
        <v>1.6768103703057383E-2</v>
      </c>
      <c r="DA135" s="76">
        <f t="shared" si="284"/>
        <v>4.4548576391148448E-3</v>
      </c>
      <c r="DB135" s="76">
        <f t="shared" si="284"/>
        <v>1.9689312366491168E-2</v>
      </c>
      <c r="DC135" s="76">
        <f t="shared" si="284"/>
        <v>0.45959049730966989</v>
      </c>
      <c r="DD135" s="76">
        <f t="shared" si="284"/>
        <v>2.0467105795852817E-2</v>
      </c>
      <c r="DE135" s="76">
        <f t="shared" si="284"/>
        <v>2.0148126230038633E-2</v>
      </c>
      <c r="DF135" s="76">
        <f t="shared" si="284"/>
        <v>1.6129693422274213E-2</v>
      </c>
      <c r="DG135" s="76">
        <f t="shared" si="284"/>
        <v>7.6654613955449494E-3</v>
      </c>
      <c r="DH135" s="76">
        <f t="shared" si="284"/>
        <v>6.6437982431311986E-3</v>
      </c>
      <c r="DI135" s="76">
        <f t="shared" si="284"/>
        <v>1.2422595527318756E-2</v>
      </c>
      <c r="DJ135" s="76">
        <f t="shared" si="284"/>
        <v>9.8650737631229644E-3</v>
      </c>
      <c r="DK135" s="76">
        <f t="shared" si="284"/>
        <v>0</v>
      </c>
      <c r="DL135" s="316">
        <f t="shared" si="274"/>
        <v>0.17227878245899944</v>
      </c>
      <c r="DM135" s="85">
        <f>+'Cas_-14'!B134</f>
        <v>1</v>
      </c>
      <c r="DN135" s="62">
        <f>+'Cas_-14'!C134</f>
        <v>3</v>
      </c>
      <c r="DO135" s="62">
        <f>+'Cas_-14'!D134</f>
        <v>7</v>
      </c>
      <c r="DP135" s="62">
        <f>+'Cas_-14'!E134</f>
        <v>4</v>
      </c>
      <c r="DQ135" s="62">
        <f>+'Cas_-14'!F134</f>
        <v>20</v>
      </c>
      <c r="DR135" s="62">
        <f>+'Cas_-14'!G134</f>
        <v>24</v>
      </c>
      <c r="DS135" s="62">
        <f>+'Cas_-14'!H134</f>
        <v>29</v>
      </c>
      <c r="DT135" s="62">
        <f>+'Cas_-14'!I134</f>
        <v>12</v>
      </c>
      <c r="DU135" s="62">
        <f>+'Cas_-14'!J134</f>
        <v>3</v>
      </c>
      <c r="DV135" s="62">
        <f>+'Cas_-14'!K134</f>
        <v>13</v>
      </c>
      <c r="DW135" s="62">
        <f>+'Cas_-14'!L134</f>
        <v>23</v>
      </c>
      <c r="DX135" s="62">
        <f>+'Cas_-14'!M134</f>
        <v>11</v>
      </c>
      <c r="DY135" s="62">
        <f>+'Cas_-14'!N134</f>
        <v>10</v>
      </c>
      <c r="DZ135" s="62">
        <f>+'Cas_-14'!O134</f>
        <v>9</v>
      </c>
      <c r="EA135" s="62">
        <f>+'Cas_-14'!P134</f>
        <v>3</v>
      </c>
      <c r="EB135" s="62">
        <f>+'Cas_-14'!Q134</f>
        <v>3</v>
      </c>
      <c r="EC135" s="62">
        <f>+'Cas_-14'!R134</f>
        <v>2</v>
      </c>
      <c r="ED135" s="62">
        <f>+'Cas_-14'!S134</f>
        <v>2</v>
      </c>
      <c r="EE135" s="62">
        <f>+'Cas_-14'!T134</f>
        <v>0</v>
      </c>
      <c r="EF135" s="86">
        <f>+'Cas_-14'!U134</f>
        <v>1</v>
      </c>
      <c r="EG135" s="201">
        <f t="shared" si="271"/>
        <v>1.2440921368614469E-3</v>
      </c>
      <c r="EH135" s="91">
        <f t="shared" si="271"/>
        <v>3.9937927183981772E-3</v>
      </c>
      <c r="EI135" s="91">
        <f t="shared" si="271"/>
        <v>8.6125466650073135E-3</v>
      </c>
      <c r="EJ135" s="91">
        <f t="shared" si="271"/>
        <v>5.2112729765753842E-3</v>
      </c>
      <c r="EK135" s="91">
        <f t="shared" si="271"/>
        <v>3.0176039633707911E-2</v>
      </c>
      <c r="EL135" s="91">
        <f t="shared" si="271"/>
        <v>3.983875314624373E-2</v>
      </c>
      <c r="EM135" s="91">
        <f t="shared" si="271"/>
        <v>4.1884624866772885E-2</v>
      </c>
      <c r="EN135" s="91">
        <f t="shared" si="271"/>
        <v>1.6768103703057383E-2</v>
      </c>
      <c r="EO135" s="91">
        <f t="shared" si="271"/>
        <v>4.4548576391148448E-3</v>
      </c>
      <c r="EP135" s="91">
        <f t="shared" ref="EP135:EQ154" si="292">+DV135/AT135</f>
        <v>1.9689312366491168E-2</v>
      </c>
      <c r="EQ135" s="91">
        <f t="shared" si="292"/>
        <v>4.016820946486515E-2</v>
      </c>
      <c r="ER135" s="91">
        <f t="shared" si="285"/>
        <v>2.0467105795852817E-2</v>
      </c>
      <c r="ES135" s="91">
        <f t="shared" si="285"/>
        <v>2.0148126230038633E-2</v>
      </c>
      <c r="ET135" s="91">
        <f t="shared" si="285"/>
        <v>1.6129693422274213E-2</v>
      </c>
      <c r="EU135" s="91">
        <f t="shared" si="285"/>
        <v>7.6654613955449494E-3</v>
      </c>
      <c r="EV135" s="91">
        <f t="shared" si="285"/>
        <v>6.6437982431311986E-3</v>
      </c>
      <c r="EW135" s="91">
        <f t="shared" si="285"/>
        <v>1.2422595527318756E-2</v>
      </c>
      <c r="EX135" s="91">
        <f t="shared" si="285"/>
        <v>9.8650737631229644E-3</v>
      </c>
      <c r="EY135" s="91">
        <f t="shared" si="285"/>
        <v>0</v>
      </c>
      <c r="EZ135" s="100">
        <f t="shared" si="285"/>
        <v>1.8106500036440841E-2</v>
      </c>
      <c r="FA135" s="119">
        <f t="shared" si="268"/>
        <v>1</v>
      </c>
      <c r="FB135" s="120">
        <f t="shared" si="268"/>
        <v>1</v>
      </c>
      <c r="FC135" s="120">
        <f t="shared" si="289"/>
        <v>1</v>
      </c>
      <c r="FD135" s="120">
        <f t="shared" si="289"/>
        <v>1</v>
      </c>
      <c r="FE135" s="120">
        <f t="shared" si="283"/>
        <v>1</v>
      </c>
      <c r="FF135" s="120">
        <f t="shared" si="283"/>
        <v>1</v>
      </c>
      <c r="FG135" s="120">
        <f t="shared" si="283"/>
        <v>1</v>
      </c>
      <c r="FH135" s="120">
        <f t="shared" si="283"/>
        <v>1</v>
      </c>
      <c r="FI135" s="120">
        <f t="shared" si="283"/>
        <v>1</v>
      </c>
      <c r="FJ135" s="120">
        <f t="shared" si="283"/>
        <v>1</v>
      </c>
      <c r="FK135" s="120">
        <f t="shared" si="283"/>
        <v>11.441647597254004</v>
      </c>
      <c r="FL135" s="120">
        <f t="shared" si="283"/>
        <v>1</v>
      </c>
      <c r="FM135" s="120">
        <f t="shared" si="283"/>
        <v>1</v>
      </c>
      <c r="FN135" s="120">
        <f t="shared" si="283"/>
        <v>1</v>
      </c>
      <c r="FO135" s="120">
        <f t="shared" si="283"/>
        <v>1</v>
      </c>
      <c r="FP135" s="120">
        <f t="shared" si="283"/>
        <v>1</v>
      </c>
      <c r="FQ135" s="120">
        <f t="shared" si="283"/>
        <v>1</v>
      </c>
      <c r="FR135" s="120">
        <f t="shared" si="283"/>
        <v>1</v>
      </c>
      <c r="FS135" s="120" t="e">
        <f t="shared" si="234"/>
        <v>#DIV/0!</v>
      </c>
      <c r="FT135" s="321">
        <f t="shared" si="234"/>
        <v>9.5147478591817318</v>
      </c>
      <c r="FU135" s="85">
        <f>+Cas_Hoy!B134</f>
        <v>1</v>
      </c>
      <c r="FV135" s="62">
        <f>+Cas_Hoy!C134</f>
        <v>4</v>
      </c>
      <c r="FW135" s="62">
        <f>+Cas_Hoy!D134</f>
        <v>8</v>
      </c>
      <c r="FX135" s="62">
        <f>+Cas_Hoy!E134</f>
        <v>8</v>
      </c>
      <c r="FY135" s="62">
        <f>+Cas_Hoy!F134</f>
        <v>27</v>
      </c>
      <c r="FZ135" s="62">
        <f>+Cas_Hoy!G134</f>
        <v>27</v>
      </c>
      <c r="GA135" s="62">
        <f>+Cas_Hoy!H134</f>
        <v>34</v>
      </c>
      <c r="GB135" s="62">
        <f>+Cas_Hoy!I134</f>
        <v>19</v>
      </c>
      <c r="GC135" s="62">
        <f>+Cas_Hoy!J134</f>
        <v>8</v>
      </c>
      <c r="GD135" s="62">
        <f>+Cas_Hoy!K134</f>
        <v>18</v>
      </c>
      <c r="GE135" s="62">
        <f>+Cas_Hoy!L134</f>
        <v>26</v>
      </c>
      <c r="GF135" s="62">
        <f>+Cas_Hoy!M134</f>
        <v>14</v>
      </c>
      <c r="GG135" s="62">
        <f>+Cas_Hoy!N134</f>
        <v>11</v>
      </c>
      <c r="GH135" s="62">
        <f>+Cas_Hoy!O134</f>
        <v>11</v>
      </c>
      <c r="GI135" s="62">
        <f>+Cas_Hoy!P134</f>
        <v>4</v>
      </c>
      <c r="GJ135" s="62">
        <f>+Cas_Hoy!Q134</f>
        <v>3</v>
      </c>
      <c r="GK135" s="62">
        <f>+Cas_Hoy!R134</f>
        <v>2</v>
      </c>
      <c r="GL135" s="62">
        <f>+Cas_Hoy!S134</f>
        <v>5</v>
      </c>
      <c r="GM135" s="62">
        <f>+Cas_Hoy!T134</f>
        <v>2</v>
      </c>
      <c r="GN135" s="590">
        <f>+Cas_Hoy!U134</f>
        <v>2</v>
      </c>
      <c r="GO135" s="543">
        <f t="shared" si="290"/>
        <v>1.0220615194059932E-2</v>
      </c>
      <c r="GP135" s="112">
        <f t="shared" si="290"/>
        <v>6.6437982431311986E-3</v>
      </c>
      <c r="GQ135" s="112">
        <f t="shared" si="291"/>
        <v>2.2162938853042498E-2</v>
      </c>
      <c r="GR135" s="112">
        <f t="shared" si="291"/>
        <v>1.9714069738335151E-2</v>
      </c>
      <c r="GS135" s="323">
        <f t="shared" si="273"/>
        <v>4.0737653505505678E-2</v>
      </c>
      <c r="GT135" s="323">
        <f t="shared" si="273"/>
        <v>4.4818597289524191E-2</v>
      </c>
      <c r="GU135" s="323">
        <f t="shared" si="273"/>
        <v>4.9106111912768209E-2</v>
      </c>
      <c r="GV135" s="323">
        <f t="shared" si="272"/>
        <v>2.6549497529840854E-2</v>
      </c>
      <c r="GW135" s="323">
        <f t="shared" si="272"/>
        <v>1.1879620370972921E-2</v>
      </c>
      <c r="GX135" s="323">
        <f t="shared" si="272"/>
        <v>2.7262124815141616E-2</v>
      </c>
      <c r="GY135" s="323">
        <f t="shared" si="272"/>
        <v>0.51953708391527897</v>
      </c>
      <c r="GZ135" s="323">
        <f t="shared" si="272"/>
        <v>2.604904374017631E-2</v>
      </c>
      <c r="HA135" s="323">
        <f t="shared" si="272"/>
        <v>2.2162938853042498E-2</v>
      </c>
      <c r="HB135" s="323">
        <f t="shared" si="225"/>
        <v>1.9714069738335151E-2</v>
      </c>
      <c r="HC135" s="323">
        <f t="shared" si="225"/>
        <v>1.0220615194059932E-2</v>
      </c>
      <c r="HD135" s="323">
        <f t="shared" si="225"/>
        <v>6.6437982431311986E-3</v>
      </c>
      <c r="HE135" s="323">
        <f t="shared" si="225"/>
        <v>1.2422595527318756E-2</v>
      </c>
      <c r="HF135" s="323">
        <f t="shared" si="275"/>
        <v>2.466268440780741E-2</v>
      </c>
      <c r="HG135" s="323" t="e">
        <f t="shared" si="275"/>
        <v>#DIV/0!</v>
      </c>
      <c r="HH135" s="327">
        <f t="shared" si="275"/>
        <v>0.34455756491799888</v>
      </c>
      <c r="HI135" s="241">
        <f>+CyF_Tot!B134</f>
        <v>0</v>
      </c>
      <c r="HJ135" s="149">
        <f>+CyF_Tot!C134</f>
        <v>192</v>
      </c>
      <c r="HK135" s="149">
        <f>+CyF_Tot!D134</f>
        <v>219</v>
      </c>
      <c r="HL135" s="149">
        <f>+CyF_Tot!E134</f>
        <v>250</v>
      </c>
      <c r="HM135" s="149">
        <f>+CyF_Tot!F134</f>
        <v>0</v>
      </c>
      <c r="HN135" s="149">
        <f>+CyF_Tot!G134</f>
        <v>3</v>
      </c>
      <c r="HO135" s="149">
        <f>+CyF_Tot!H134</f>
        <v>3</v>
      </c>
      <c r="HP135" s="557">
        <f>+CyF_Tot!I134</f>
        <v>3</v>
      </c>
      <c r="HQ135" s="93">
        <f t="shared" si="282"/>
        <v>7.5980620807956839E-2</v>
      </c>
      <c r="HR135" s="90">
        <f t="shared" si="282"/>
        <v>7.1005357237675815E-2</v>
      </c>
      <c r="HS135" s="90">
        <f t="shared" si="282"/>
        <v>7.6828408140375587E-2</v>
      </c>
      <c r="HT135" s="90">
        <f t="shared" ref="HT135:IG154" si="293">+AN135/$B135</f>
        <v>7.2555702474944375E-2</v>
      </c>
      <c r="HU135" s="90">
        <f t="shared" si="293"/>
        <v>6.265029742036779E-2</v>
      </c>
      <c r="HV135" s="90">
        <f t="shared" si="293"/>
        <v>5.6945693588772162E-2</v>
      </c>
      <c r="HW135" s="90">
        <f t="shared" si="293"/>
        <v>6.5448357311289659E-2</v>
      </c>
      <c r="HX135" s="90">
        <f t="shared" si="293"/>
        <v>6.7647644295373691E-2</v>
      </c>
      <c r="HY135" s="90">
        <f t="shared" si="293"/>
        <v>6.365650749715919E-2</v>
      </c>
      <c r="HZ135" s="90">
        <f t="shared" si="293"/>
        <v>6.2412012407540865E-2</v>
      </c>
      <c r="IA135" s="90">
        <f t="shared" si="293"/>
        <v>5.4125353499398184E-2</v>
      </c>
      <c r="IB135" s="90">
        <f t="shared" si="293"/>
        <v>5.0803266093539433E-2</v>
      </c>
      <c r="IC135" s="90">
        <f t="shared" si="293"/>
        <v>4.6915972146383107E-2</v>
      </c>
      <c r="ID135" s="90">
        <f t="shared" si="293"/>
        <v>5.2743844153568684E-2</v>
      </c>
      <c r="IE135" s="90">
        <f t="shared" si="260"/>
        <v>3.6994600072985023E-2</v>
      </c>
      <c r="IF135" s="90">
        <f t="shared" si="260"/>
        <v>4.268351751895471E-2</v>
      </c>
      <c r="IG135" s="90">
        <f t="shared" si="260"/>
        <v>1.5218541518663234E-2</v>
      </c>
      <c r="IH135" s="90">
        <f t="shared" si="260"/>
        <v>1.9163950553392754E-2</v>
      </c>
      <c r="II135" s="90">
        <f t="shared" si="260"/>
        <v>9.9975820195597896E-4</v>
      </c>
      <c r="IJ135" s="673">
        <f t="shared" si="260"/>
        <v>5.2206054571997396E-3</v>
      </c>
      <c r="IK135" s="686"/>
      <c r="IL135" s="687"/>
      <c r="IM135" s="687"/>
      <c r="IN135" s="687"/>
      <c r="IO135" s="687"/>
      <c r="IP135" s="687"/>
      <c r="IQ135" s="687"/>
      <c r="IR135" s="687"/>
      <c r="IS135" s="687"/>
      <c r="IT135" s="687"/>
      <c r="IU135" s="687"/>
      <c r="IV135" s="687"/>
      <c r="IW135" s="687"/>
      <c r="IX135" s="687"/>
      <c r="IY135" s="687"/>
      <c r="IZ135" s="687"/>
      <c r="JA135" s="687"/>
      <c r="JB135" s="687"/>
      <c r="JC135" s="687"/>
      <c r="JD135" s="688"/>
      <c r="JF135" s="624">
        <f t="shared" si="286"/>
        <v>0</v>
      </c>
      <c r="JG135" s="625">
        <f t="shared" si="286"/>
        <v>0</v>
      </c>
      <c r="JH135" s="625">
        <f t="shared" si="286"/>
        <v>0</v>
      </c>
      <c r="JI135" s="625">
        <f t="shared" si="286"/>
        <v>0</v>
      </c>
      <c r="JJ135" s="625">
        <f t="shared" si="286"/>
        <v>0</v>
      </c>
      <c r="JK135" s="625">
        <f t="shared" si="286"/>
        <v>0</v>
      </c>
      <c r="JL135" s="625">
        <f t="shared" si="286"/>
        <v>0</v>
      </c>
      <c r="JM135" s="625">
        <f t="shared" si="286"/>
        <v>0</v>
      </c>
      <c r="JN135" s="625">
        <f t="shared" si="286"/>
        <v>0</v>
      </c>
      <c r="JO135" s="625">
        <f t="shared" si="286"/>
        <v>0</v>
      </c>
      <c r="JP135" s="625">
        <f t="shared" si="286"/>
        <v>1746.4438897767454</v>
      </c>
      <c r="JQ135" s="625">
        <f t="shared" si="286"/>
        <v>0</v>
      </c>
      <c r="JR135" s="625">
        <f t="shared" si="286"/>
        <v>0</v>
      </c>
      <c r="JS135" s="625">
        <f t="shared" si="286"/>
        <v>0</v>
      </c>
      <c r="JT135" s="625">
        <f t="shared" si="286"/>
        <v>0</v>
      </c>
      <c r="JU135" s="625">
        <f t="shared" si="228"/>
        <v>0</v>
      </c>
      <c r="JV135" s="625">
        <f t="shared" si="228"/>
        <v>0</v>
      </c>
      <c r="JW135" s="625">
        <f t="shared" si="228"/>
        <v>0</v>
      </c>
      <c r="JX135" s="625">
        <f t="shared" si="228"/>
        <v>0</v>
      </c>
      <c r="JY135" s="626">
        <f t="shared" si="277"/>
        <v>18106.500036440841</v>
      </c>
      <c r="JZ135" s="642">
        <f t="shared" si="278"/>
        <v>0</v>
      </c>
      <c r="KA135" s="625">
        <f t="shared" si="278"/>
        <v>0</v>
      </c>
      <c r="KB135" s="625">
        <f t="shared" si="279"/>
        <v>515.89139484740826</v>
      </c>
      <c r="KC135" s="625">
        <f t="shared" si="279"/>
        <v>0</v>
      </c>
      <c r="KD135" s="625">
        <f t="shared" si="280"/>
        <v>0</v>
      </c>
      <c r="KE135" s="645">
        <f t="shared" si="280"/>
        <v>788.96068712496071</v>
      </c>
      <c r="KF135" s="624">
        <f t="shared" si="262"/>
        <v>0</v>
      </c>
      <c r="KG135" s="625">
        <f t="shared" si="263"/>
        <v>259.62283336161892</v>
      </c>
      <c r="KH135" s="626">
        <f t="shared" si="264"/>
        <v>429.78336607327049</v>
      </c>
    </row>
    <row r="136" spans="1:294" s="649" customFormat="1" ht="14.4">
      <c r="A136" s="511" t="s">
        <v>146</v>
      </c>
      <c r="B136" s="539">
        <v>664783</v>
      </c>
      <c r="C136" s="527">
        <f t="shared" si="265"/>
        <v>61199</v>
      </c>
      <c r="D136" s="518">
        <f t="shared" si="266"/>
        <v>1833</v>
      </c>
      <c r="E136" s="496">
        <f t="shared" si="287"/>
        <v>6.3605510966371435E-3</v>
      </c>
      <c r="F136" s="209">
        <f t="shared" si="236"/>
        <v>8.3890532700144252E-2</v>
      </c>
      <c r="G136" s="28">
        <f t="shared" si="162"/>
        <v>5.167433090607771</v>
      </c>
      <c r="H136" s="27">
        <f t="shared" si="237"/>
        <v>0.4334987146634387</v>
      </c>
      <c r="I136" s="34">
        <f t="shared" si="238"/>
        <v>0.47570671589391572</v>
      </c>
      <c r="J136" s="340">
        <f t="shared" si="239"/>
        <v>0.60152434722521064</v>
      </c>
      <c r="K136" s="582">
        <f t="shared" si="267"/>
        <v>4.5838389379623864E-3</v>
      </c>
      <c r="L136" s="341">
        <f t="shared" si="288"/>
        <v>7.1703484036188057</v>
      </c>
      <c r="M136" s="342">
        <f t="shared" si="240"/>
        <v>0.65936965688055327</v>
      </c>
      <c r="N136" s="826"/>
      <c r="O136" s="366" t="s">
        <v>230</v>
      </c>
      <c r="P136" s="21" t="s">
        <v>231</v>
      </c>
      <c r="Q136" s="21" t="s">
        <v>232</v>
      </c>
      <c r="R136" s="21" t="s">
        <v>233</v>
      </c>
      <c r="S136" s="170">
        <f t="shared" si="241"/>
        <v>61199</v>
      </c>
      <c r="T136" s="171">
        <f t="shared" si="242"/>
        <v>9205.8611607095845</v>
      </c>
      <c r="U136" s="170">
        <f t="shared" si="243"/>
        <v>2312</v>
      </c>
      <c r="V136" s="172">
        <f t="shared" si="244"/>
        <v>3.9261636694007167E-2</v>
      </c>
      <c r="W136" s="171">
        <f t="shared" si="245"/>
        <v>347.78265990556315</v>
      </c>
      <c r="X136" s="170">
        <f t="shared" si="246"/>
        <v>5430</v>
      </c>
      <c r="Y136" s="172">
        <f t="shared" si="247"/>
        <v>9.7365920134841938E-2</v>
      </c>
      <c r="Z136" s="171">
        <f t="shared" si="248"/>
        <v>816.80789069515913</v>
      </c>
      <c r="AA136" s="170">
        <f t="shared" si="249"/>
        <v>1833</v>
      </c>
      <c r="AB136" s="171">
        <f t="shared" si="250"/>
        <v>2757.2907249433274</v>
      </c>
      <c r="AC136" s="173">
        <f t="shared" si="251"/>
        <v>2.9951469795258093E-2</v>
      </c>
      <c r="AD136" s="170">
        <f t="shared" si="252"/>
        <v>16</v>
      </c>
      <c r="AE136" s="172">
        <f t="shared" si="253"/>
        <v>8.8057237204182716E-3</v>
      </c>
      <c r="AF136" s="171">
        <f t="shared" si="254"/>
        <v>24.068004145713715</v>
      </c>
      <c r="AG136" s="170">
        <f t="shared" si="255"/>
        <v>90</v>
      </c>
      <c r="AH136" s="172">
        <f t="shared" si="256"/>
        <v>5.163511187607573E-2</v>
      </c>
      <c r="AI136" s="367">
        <f t="shared" si="257"/>
        <v>135.38252331963963</v>
      </c>
      <c r="AJ136" s="830"/>
      <c r="AK136" s="85">
        <v>55459.905288271162</v>
      </c>
      <c r="AL136" s="62">
        <v>51934.188251491156</v>
      </c>
      <c r="AM136" s="62">
        <v>50475.334833139728</v>
      </c>
      <c r="AN136" s="62">
        <v>48029.270605717145</v>
      </c>
      <c r="AO136" s="62">
        <v>50309.421853754226</v>
      </c>
      <c r="AP136" s="62">
        <v>49416.023842248716</v>
      </c>
      <c r="AQ136" s="62">
        <v>48483.843256994587</v>
      </c>
      <c r="AR136" s="62">
        <v>47859.85700994666</v>
      </c>
      <c r="AS136" s="62">
        <v>41192.082928653224</v>
      </c>
      <c r="AT136" s="62">
        <v>42850.640155879897</v>
      </c>
      <c r="AU136" s="62">
        <v>32238.331763647526</v>
      </c>
      <c r="AV136" s="62">
        <v>35497.796915604944</v>
      </c>
      <c r="AW136" s="62">
        <v>25082.684638098246</v>
      </c>
      <c r="AX136" s="62">
        <v>29837.865592836439</v>
      </c>
      <c r="AY136" s="62">
        <v>15110.272286462618</v>
      </c>
      <c r="AZ136" s="62">
        <v>21656.76605419465</v>
      </c>
      <c r="BA136" s="62">
        <v>5753.6814751083957</v>
      </c>
      <c r="BB136" s="62">
        <v>10457.759692279024</v>
      </c>
      <c r="BC136" s="62">
        <v>690.4417770130076</v>
      </c>
      <c r="BD136" s="86">
        <v>2446.8326478182034</v>
      </c>
      <c r="BE136" s="258">
        <v>2.0000000000000002E-5</v>
      </c>
      <c r="BF136" s="43">
        <v>2.0000000000000002E-5</v>
      </c>
      <c r="BG136" s="53">
        <v>5.0000000000000002E-5</v>
      </c>
      <c r="BH136" s="53">
        <v>4.0000000000000003E-5</v>
      </c>
      <c r="BI136" s="53">
        <v>1.2518952302791728E-4</v>
      </c>
      <c r="BJ136" s="53">
        <v>1.2406223545552731E-4</v>
      </c>
      <c r="BK136" s="53">
        <v>3.4000000000000002E-4</v>
      </c>
      <c r="BL136" s="53">
        <v>1.8000000000000001E-4</v>
      </c>
      <c r="BM136" s="53">
        <v>8.9999999999999998E-4</v>
      </c>
      <c r="BN136" s="53">
        <v>5.0000000000000001E-4</v>
      </c>
      <c r="BO136" s="53">
        <v>3.8E-3</v>
      </c>
      <c r="BP136" s="53">
        <v>2E-3</v>
      </c>
      <c r="BQ136" s="53">
        <v>1.6199999999999999E-2</v>
      </c>
      <c r="BR136" s="53">
        <v>6.1999999999999998E-3</v>
      </c>
      <c r="BS136" s="53">
        <v>6.1100000000000002E-2</v>
      </c>
      <c r="BT136" s="53">
        <v>2.6800000000000001E-2</v>
      </c>
      <c r="BU136" s="53">
        <v>0.1421</v>
      </c>
      <c r="BV136" s="53">
        <v>5.4699999999999999E-2</v>
      </c>
      <c r="BW136" s="53">
        <v>0.27589999999999998</v>
      </c>
      <c r="BX136" s="54">
        <v>0.1051</v>
      </c>
      <c r="BY136" s="64">
        <f>+Fall_Hoy!B136</f>
        <v>2</v>
      </c>
      <c r="BZ136" s="61">
        <f>+Fall_Hoy!C136</f>
        <v>4</v>
      </c>
      <c r="CA136" s="61">
        <f>+Fall_Hoy!D136</f>
        <v>3</v>
      </c>
      <c r="CB136" s="61">
        <f>+Fall_Hoy!E136</f>
        <v>3</v>
      </c>
      <c r="CC136" s="61">
        <f>+Fall_Hoy!F136</f>
        <v>11</v>
      </c>
      <c r="CD136" s="61">
        <f>+Fall_Hoy!G136</f>
        <v>4</v>
      </c>
      <c r="CE136" s="61">
        <f>+Fall_Hoy!H136</f>
        <v>16</v>
      </c>
      <c r="CF136" s="61">
        <f>+Fall_Hoy!I136</f>
        <v>17</v>
      </c>
      <c r="CG136" s="61">
        <f>+Fall_Hoy!J136</f>
        <v>48</v>
      </c>
      <c r="CH136" s="61">
        <f>+Fall_Hoy!K136</f>
        <v>19</v>
      </c>
      <c r="CI136" s="61">
        <f>+Fall_Hoy!L136</f>
        <v>119</v>
      </c>
      <c r="CJ136" s="61">
        <f>+Fall_Hoy!M136</f>
        <v>59</v>
      </c>
      <c r="CK136" s="61">
        <f>+Fall_Hoy!N136</f>
        <v>259</v>
      </c>
      <c r="CL136" s="61">
        <f>+Fall_Hoy!O136</f>
        <v>155</v>
      </c>
      <c r="CM136" s="61">
        <f>+Fall_Hoy!P136</f>
        <v>281</v>
      </c>
      <c r="CN136" s="61">
        <f>+Fall_Hoy!Q136</f>
        <v>223</v>
      </c>
      <c r="CO136" s="61">
        <f>+Fall_Hoy!R136</f>
        <v>189</v>
      </c>
      <c r="CP136" s="61">
        <f>+Fall_Hoy!S136</f>
        <v>217</v>
      </c>
      <c r="CQ136" s="61">
        <f>+Fall_Hoy!T136</f>
        <v>40</v>
      </c>
      <c r="CR136" s="66">
        <f>+Fall_Hoy!U136</f>
        <v>92</v>
      </c>
      <c r="CS136" s="75">
        <f t="shared" si="258"/>
        <v>0.30436367499436856</v>
      </c>
      <c r="CT136" s="76">
        <f t="shared" si="258"/>
        <v>0.38421690023180555</v>
      </c>
      <c r="CU136" s="76">
        <f t="shared" si="259"/>
        <v>0.63739805175016662</v>
      </c>
      <c r="CV136" s="76">
        <f t="shared" si="259"/>
        <v>0.7</v>
      </c>
      <c r="CW136" s="76">
        <f t="shared" si="284"/>
        <v>0.7</v>
      </c>
      <c r="CX136" s="76">
        <f t="shared" si="284"/>
        <v>0.65245804591375622</v>
      </c>
      <c r="CY136" s="76">
        <f t="shared" si="284"/>
        <v>0.7</v>
      </c>
      <c r="CZ136" s="76">
        <f t="shared" si="284"/>
        <v>0.7</v>
      </c>
      <c r="DA136" s="76">
        <f t="shared" si="284"/>
        <v>0.7</v>
      </c>
      <c r="DB136" s="76">
        <f t="shared" si="284"/>
        <v>0.7</v>
      </c>
      <c r="DC136" s="76">
        <f t="shared" si="284"/>
        <v>0.7</v>
      </c>
      <c r="DD136" s="76">
        <f t="shared" si="284"/>
        <v>0.7</v>
      </c>
      <c r="DE136" s="76">
        <f t="shared" si="284"/>
        <v>0.63739805175016662</v>
      </c>
      <c r="DF136" s="76">
        <f t="shared" si="284"/>
        <v>0.7</v>
      </c>
      <c r="DG136" s="76">
        <f t="shared" si="284"/>
        <v>0.30436367499436856</v>
      </c>
      <c r="DH136" s="76">
        <f t="shared" si="284"/>
        <v>0.38421690023180555</v>
      </c>
      <c r="DI136" s="76">
        <f t="shared" si="284"/>
        <v>0.23116491012542303</v>
      </c>
      <c r="DJ136" s="76">
        <f t="shared" si="284"/>
        <v>0.37934446311294756</v>
      </c>
      <c r="DK136" s="76">
        <f t="shared" si="284"/>
        <v>0.20998159449192488</v>
      </c>
      <c r="DL136" s="316">
        <f t="shared" si="274"/>
        <v>0.35775099037740044</v>
      </c>
      <c r="DM136" s="85">
        <f>+'Cas_-14'!B135</f>
        <v>768</v>
      </c>
      <c r="DN136" s="62">
        <f>+'Cas_-14'!C135</f>
        <v>747</v>
      </c>
      <c r="DO136" s="62">
        <f>+'Cas_-14'!D135</f>
        <v>1730</v>
      </c>
      <c r="DP136" s="62">
        <f>+'Cas_-14'!E135</f>
        <v>2030</v>
      </c>
      <c r="DQ136" s="62">
        <f>+'Cas_-14'!F135</f>
        <v>5975</v>
      </c>
      <c r="DR136" s="62">
        <f>+'Cas_-14'!G135</f>
        <v>6030</v>
      </c>
      <c r="DS136" s="62">
        <f>+'Cas_-14'!H135</f>
        <v>6597</v>
      </c>
      <c r="DT136" s="62">
        <f>+'Cas_-14'!I135</f>
        <v>6145</v>
      </c>
      <c r="DU136" s="62">
        <f>+'Cas_-14'!J135</f>
        <v>5254</v>
      </c>
      <c r="DV136" s="62">
        <f>+'Cas_-14'!K135</f>
        <v>5302</v>
      </c>
      <c r="DW136" s="62">
        <f>+'Cas_-14'!L135</f>
        <v>3612</v>
      </c>
      <c r="DX136" s="62">
        <f>+'Cas_-14'!M135</f>
        <v>3736</v>
      </c>
      <c r="DY136" s="62">
        <f>+'Cas_-14'!N135</f>
        <v>2070</v>
      </c>
      <c r="DZ136" s="62">
        <f>+'Cas_-14'!O135</f>
        <v>1980</v>
      </c>
      <c r="EA136" s="62">
        <f>+'Cas_-14'!P135</f>
        <v>983</v>
      </c>
      <c r="EB136" s="62">
        <f>+'Cas_-14'!Q135</f>
        <v>978</v>
      </c>
      <c r="EC136" s="62">
        <f>+'Cas_-14'!R135</f>
        <v>362</v>
      </c>
      <c r="ED136" s="62">
        <f>+'Cas_-14'!S135</f>
        <v>483</v>
      </c>
      <c r="EE136" s="62">
        <f>+'Cas_-14'!T135</f>
        <v>58</v>
      </c>
      <c r="EF136" s="86">
        <f>+'Cas_-14'!U135</f>
        <v>185</v>
      </c>
      <c r="EG136" s="201">
        <f t="shared" ref="EG136:ET163" si="294">+DM136/AK136</f>
        <v>1.3847841896015987E-2</v>
      </c>
      <c r="EH136" s="90">
        <f t="shared" si="294"/>
        <v>1.4383588636885103E-2</v>
      </c>
      <c r="EI136" s="90">
        <f t="shared" si="294"/>
        <v>3.4274165901405043E-2</v>
      </c>
      <c r="EJ136" s="90">
        <f t="shared" si="294"/>
        <v>4.2265892744129237E-2</v>
      </c>
      <c r="EK136" s="90">
        <f t="shared" si="294"/>
        <v>0.11876503008460093</v>
      </c>
      <c r="EL136" s="90">
        <f t="shared" si="294"/>
        <v>0.12202519610338605</v>
      </c>
      <c r="EM136" s="90">
        <f t="shared" si="294"/>
        <v>0.13606594603137767</v>
      </c>
      <c r="EN136" s="90">
        <f t="shared" si="294"/>
        <v>0.12839570328684624</v>
      </c>
      <c r="EO136" s="90">
        <f t="shared" si="294"/>
        <v>0.12754878186422849</v>
      </c>
      <c r="EP136" s="90">
        <f t="shared" si="292"/>
        <v>0.12373210716835623</v>
      </c>
      <c r="EQ136" s="90">
        <f t="shared" si="292"/>
        <v>0.11204053691366719</v>
      </c>
      <c r="ER136" s="90">
        <f t="shared" si="285"/>
        <v>0.10524596804929161</v>
      </c>
      <c r="ES136" s="90">
        <f t="shared" si="285"/>
        <v>8.2527051225444348E-2</v>
      </c>
      <c r="ET136" s="90">
        <f t="shared" si="285"/>
        <v>6.6358633925724372E-2</v>
      </c>
      <c r="EU136" s="90">
        <f t="shared" si="285"/>
        <v>6.5055081825406647E-2</v>
      </c>
      <c r="EV136" s="90">
        <f t="shared" si="285"/>
        <v>4.5159097048590661E-2</v>
      </c>
      <c r="EW136" s="90">
        <f t="shared" si="285"/>
        <v>6.2916239205469779E-2</v>
      </c>
      <c r="EX136" s="90">
        <f t="shared" si="285"/>
        <v>4.6185800229909611E-2</v>
      </c>
      <c r="EY136" s="90">
        <f t="shared" si="285"/>
        <v>8.4004186784467E-2</v>
      </c>
      <c r="EZ136" s="99">
        <f t="shared" si="285"/>
        <v>7.5607949797858537E-2</v>
      </c>
      <c r="FA136" s="119">
        <f t="shared" si="268"/>
        <v>4.6785534112648248</v>
      </c>
      <c r="FB136" s="120">
        <f t="shared" si="268"/>
        <v>8.5080731312761326</v>
      </c>
      <c r="FC136" s="120">
        <f t="shared" si="289"/>
        <v>7.7235045028925873</v>
      </c>
      <c r="FD136" s="120">
        <f t="shared" si="289"/>
        <v>10.548740361103791</v>
      </c>
      <c r="FE136" s="120">
        <f t="shared" si="283"/>
        <v>5.8939908447912899</v>
      </c>
      <c r="FF136" s="120">
        <f t="shared" si="283"/>
        <v>5.3469124963418215</v>
      </c>
      <c r="FG136" s="120">
        <f t="shared" si="283"/>
        <v>5.1445642382743992</v>
      </c>
      <c r="FH136" s="120">
        <f t="shared" si="283"/>
        <v>5.4518958351444526</v>
      </c>
      <c r="FI136" s="120">
        <f t="shared" si="283"/>
        <v>5.4880963171026362</v>
      </c>
      <c r="FJ136" s="120">
        <f t="shared" si="283"/>
        <v>5.657383649399458</v>
      </c>
      <c r="FK136" s="120">
        <f t="shared" si="283"/>
        <v>6.2477387138851785</v>
      </c>
      <c r="FL136" s="120">
        <f t="shared" si="283"/>
        <v>6.6510861458574571</v>
      </c>
      <c r="FM136" s="120">
        <f t="shared" si="283"/>
        <v>7.7235045028925873</v>
      </c>
      <c r="FN136" s="120">
        <f t="shared" si="283"/>
        <v>10.548740361103791</v>
      </c>
      <c r="FO136" s="120">
        <f t="shared" si="283"/>
        <v>4.6785534112648248</v>
      </c>
      <c r="FP136" s="120">
        <f t="shared" si="283"/>
        <v>8.5080731312761326</v>
      </c>
      <c r="FQ136" s="120">
        <f t="shared" si="283"/>
        <v>3.6741692295131037</v>
      </c>
      <c r="FR136" s="120">
        <f t="shared" si="283"/>
        <v>8.2134435524468117</v>
      </c>
      <c r="FS136" s="120">
        <f t="shared" si="234"/>
        <v>2.499656297259127</v>
      </c>
      <c r="FT136" s="321">
        <f t="shared" si="234"/>
        <v>4.7316583948363204</v>
      </c>
      <c r="FU136" s="85">
        <f>+Cas_Hoy!B135</f>
        <v>816</v>
      </c>
      <c r="FV136" s="62">
        <f>+Cas_Hoy!C135</f>
        <v>786</v>
      </c>
      <c r="FW136" s="62">
        <f>+Cas_Hoy!D135</f>
        <v>1902</v>
      </c>
      <c r="FX136" s="62">
        <f>+Cas_Hoy!E135</f>
        <v>2216</v>
      </c>
      <c r="FY136" s="62">
        <f>+Cas_Hoy!F135</f>
        <v>6562</v>
      </c>
      <c r="FZ136" s="62">
        <f>+Cas_Hoy!G135</f>
        <v>6587</v>
      </c>
      <c r="GA136" s="62">
        <f>+Cas_Hoy!H135</f>
        <v>7275</v>
      </c>
      <c r="GB136" s="62">
        <f>+Cas_Hoy!I135</f>
        <v>6717</v>
      </c>
      <c r="GC136" s="62">
        <f>+Cas_Hoy!J135</f>
        <v>5860</v>
      </c>
      <c r="GD136" s="62">
        <f>+Cas_Hoy!K135</f>
        <v>5821</v>
      </c>
      <c r="GE136" s="62">
        <f>+Cas_Hoy!L135</f>
        <v>3979</v>
      </c>
      <c r="GF136" s="62">
        <f>+Cas_Hoy!M135</f>
        <v>4113</v>
      </c>
      <c r="GG136" s="62">
        <f>+Cas_Hoy!N135</f>
        <v>2281</v>
      </c>
      <c r="GH136" s="62">
        <f>+Cas_Hoy!O135</f>
        <v>2186</v>
      </c>
      <c r="GI136" s="62">
        <f>+Cas_Hoy!P135</f>
        <v>1076</v>
      </c>
      <c r="GJ136" s="62">
        <f>+Cas_Hoy!Q135</f>
        <v>1066</v>
      </c>
      <c r="GK136" s="62">
        <f>+Cas_Hoy!R135</f>
        <v>376</v>
      </c>
      <c r="GL136" s="62">
        <f>+Cas_Hoy!S135</f>
        <v>511</v>
      </c>
      <c r="GM136" s="62">
        <f>+Cas_Hoy!T135</f>
        <v>62</v>
      </c>
      <c r="GN136" s="590">
        <f>+Cas_Hoy!U135</f>
        <v>196</v>
      </c>
      <c r="GO136" s="543">
        <f t="shared" si="290"/>
        <v>0.33315901759302197</v>
      </c>
      <c r="GP136" s="112">
        <f t="shared" si="290"/>
        <v>0.41878856405634424</v>
      </c>
      <c r="GQ136" s="112">
        <f t="shared" si="291"/>
        <v>0.7</v>
      </c>
      <c r="GR136" s="112">
        <f t="shared" si="291"/>
        <v>0.7</v>
      </c>
      <c r="GS136" s="323">
        <f t="shared" si="273"/>
        <v>0.7</v>
      </c>
      <c r="GT136" s="323">
        <f t="shared" si="273"/>
        <v>0.7</v>
      </c>
      <c r="GU136" s="323">
        <f t="shared" si="273"/>
        <v>0.7</v>
      </c>
      <c r="GV136" s="323">
        <f t="shared" si="272"/>
        <v>0.7</v>
      </c>
      <c r="GW136" s="323">
        <f t="shared" si="272"/>
        <v>0.7</v>
      </c>
      <c r="GX136" s="323">
        <f t="shared" si="272"/>
        <v>0.7</v>
      </c>
      <c r="GY136" s="323">
        <f t="shared" si="272"/>
        <v>0.7</v>
      </c>
      <c r="GZ136" s="323">
        <f t="shared" si="272"/>
        <v>0.7</v>
      </c>
      <c r="HA136" s="323">
        <f t="shared" si="272"/>
        <v>0.7</v>
      </c>
      <c r="HB136" s="323">
        <f t="shared" si="225"/>
        <v>0.7</v>
      </c>
      <c r="HC136" s="323">
        <f t="shared" si="225"/>
        <v>0.33315901759302197</v>
      </c>
      <c r="HD136" s="323">
        <f t="shared" si="225"/>
        <v>0.41878856405634424</v>
      </c>
      <c r="HE136" s="323">
        <f t="shared" si="225"/>
        <v>0.24010498952253878</v>
      </c>
      <c r="HF136" s="323">
        <f t="shared" si="275"/>
        <v>0.40133544648181413</v>
      </c>
      <c r="HG136" s="323">
        <f t="shared" si="275"/>
        <v>0.22446308376723004</v>
      </c>
      <c r="HH136" s="327">
        <f t="shared" si="275"/>
        <v>0.37902267088632691</v>
      </c>
      <c r="HI136" s="241">
        <f>+CyF_Tot!B135</f>
        <v>0</v>
      </c>
      <c r="HJ136" s="149">
        <f>+CyF_Tot!C135</f>
        <v>55769</v>
      </c>
      <c r="HK136" s="149">
        <f>+CyF_Tot!D135</f>
        <v>58887</v>
      </c>
      <c r="HL136" s="149">
        <f>+CyF_Tot!E135</f>
        <v>61199</v>
      </c>
      <c r="HM136" s="149">
        <f>+CyF_Tot!F135</f>
        <v>0</v>
      </c>
      <c r="HN136" s="149">
        <f>+CyF_Tot!G135</f>
        <v>1743</v>
      </c>
      <c r="HO136" s="149">
        <f>+CyF_Tot!H135</f>
        <v>1817</v>
      </c>
      <c r="HP136" s="557">
        <f>+CyF_Tot!I135</f>
        <v>1833</v>
      </c>
      <c r="HQ136" s="93">
        <f t="shared" ref="HQ136:IF170" si="295">+AK136/$B136</f>
        <v>8.3425576899937515E-2</v>
      </c>
      <c r="HR136" s="90">
        <f t="shared" si="295"/>
        <v>7.8122016133822844E-2</v>
      </c>
      <c r="HS136" s="90">
        <f t="shared" si="295"/>
        <v>7.592753550126842E-2</v>
      </c>
      <c r="HT136" s="90">
        <f t="shared" si="293"/>
        <v>7.2248042753375374E-2</v>
      </c>
      <c r="HU136" s="90">
        <f t="shared" si="293"/>
        <v>7.5677960859038551E-2</v>
      </c>
      <c r="HV136" s="90">
        <f t="shared" si="293"/>
        <v>7.4334066668745619E-2</v>
      </c>
      <c r="HW136" s="90">
        <f t="shared" si="293"/>
        <v>7.2931833781842481E-2</v>
      </c>
      <c r="HX136" s="90">
        <f t="shared" si="293"/>
        <v>7.1993202308041362E-2</v>
      </c>
      <c r="HY136" s="90">
        <f t="shared" si="293"/>
        <v>6.1963201418588056E-2</v>
      </c>
      <c r="HZ136" s="90">
        <f t="shared" si="293"/>
        <v>6.4458086557387745E-2</v>
      </c>
      <c r="IA136" s="90">
        <f t="shared" si="293"/>
        <v>4.8494518908647671E-2</v>
      </c>
      <c r="IB136" s="90">
        <f t="shared" si="293"/>
        <v>5.3397570208030203E-2</v>
      </c>
      <c r="IC136" s="90">
        <f t="shared" si="293"/>
        <v>3.7730634865961142E-2</v>
      </c>
      <c r="ID136" s="90">
        <f t="shared" si="293"/>
        <v>4.4883617049227248E-2</v>
      </c>
      <c r="IE136" s="90">
        <f t="shared" si="260"/>
        <v>2.2729631002090332E-2</v>
      </c>
      <c r="IF136" s="90">
        <f t="shared" si="260"/>
        <v>3.2577195948444305E-2</v>
      </c>
      <c r="IG136" s="90">
        <f t="shared" si="260"/>
        <v>8.654976849751566E-3</v>
      </c>
      <c r="IH136" s="90">
        <f t="shared" si="260"/>
        <v>1.573108772679058E-2</v>
      </c>
      <c r="II136" s="90">
        <f t="shared" si="260"/>
        <v>1.0385972219701882E-3</v>
      </c>
      <c r="IJ136" s="673">
        <f t="shared" si="260"/>
        <v>3.6806486444722615E-3</v>
      </c>
      <c r="IK136" s="686"/>
      <c r="IL136" s="687"/>
      <c r="IM136" s="687"/>
      <c r="IN136" s="687"/>
      <c r="IO136" s="687"/>
      <c r="IP136" s="687"/>
      <c r="IQ136" s="687"/>
      <c r="IR136" s="687"/>
      <c r="IS136" s="687"/>
      <c r="IT136" s="687"/>
      <c r="IU136" s="687"/>
      <c r="IV136" s="687"/>
      <c r="IW136" s="687"/>
      <c r="IX136" s="687"/>
      <c r="IY136" s="687"/>
      <c r="IZ136" s="687"/>
      <c r="JA136" s="687"/>
      <c r="JB136" s="687"/>
      <c r="JC136" s="687"/>
      <c r="JD136" s="688"/>
      <c r="JF136" s="624">
        <f t="shared" si="286"/>
        <v>36.062088270874966</v>
      </c>
      <c r="JG136" s="625">
        <f t="shared" si="286"/>
        <v>77.020554949853292</v>
      </c>
      <c r="JH136" s="625">
        <f t="shared" si="286"/>
        <v>59.434969771222619</v>
      </c>
      <c r="JI136" s="625">
        <f t="shared" si="286"/>
        <v>62.461910459304292</v>
      </c>
      <c r="JJ136" s="625">
        <f t="shared" si="286"/>
        <v>218.64691731056237</v>
      </c>
      <c r="JK136" s="625">
        <f t="shared" si="286"/>
        <v>80.945403717005675</v>
      </c>
      <c r="JL136" s="625">
        <f t="shared" si="286"/>
        <v>330.00684197393406</v>
      </c>
      <c r="JM136" s="625">
        <f t="shared" si="286"/>
        <v>355.20373569998151</v>
      </c>
      <c r="JN136" s="625">
        <f t="shared" si="286"/>
        <v>1165.272464690325</v>
      </c>
      <c r="JO136" s="625">
        <f t="shared" si="286"/>
        <v>443.40061037321163</v>
      </c>
      <c r="JP136" s="625">
        <f t="shared" si="286"/>
        <v>3691.2579990936865</v>
      </c>
      <c r="JQ136" s="625">
        <f t="shared" si="286"/>
        <v>1662.0749772238235</v>
      </c>
      <c r="JR136" s="625">
        <f t="shared" si="286"/>
        <v>10325.848438352699</v>
      </c>
      <c r="JS136" s="625">
        <f t="shared" si="286"/>
        <v>5194.7415446905443</v>
      </c>
      <c r="JT136" s="625">
        <f t="shared" si="286"/>
        <v>18596.620542155921</v>
      </c>
      <c r="JU136" s="625">
        <f t="shared" si="228"/>
        <v>10297.01292621239</v>
      </c>
      <c r="JV136" s="625">
        <f t="shared" si="228"/>
        <v>32848.533728822615</v>
      </c>
      <c r="JW136" s="625">
        <f t="shared" si="228"/>
        <v>20750.14213227823</v>
      </c>
      <c r="JX136" s="625">
        <f t="shared" si="228"/>
        <v>57933.921920322064</v>
      </c>
      <c r="JY136" s="626">
        <f t="shared" si="277"/>
        <v>37599.629088664784</v>
      </c>
      <c r="JZ136" s="642">
        <f t="shared" si="278"/>
        <v>102.40349844747449</v>
      </c>
      <c r="KA136" s="625">
        <f t="shared" si="278"/>
        <v>73.637957510747114</v>
      </c>
      <c r="KB136" s="625">
        <f t="shared" si="279"/>
        <v>1501.054946962073</v>
      </c>
      <c r="KC136" s="625">
        <f t="shared" si="279"/>
        <v>752.72390528236258</v>
      </c>
      <c r="KD136" s="625">
        <f t="shared" si="280"/>
        <v>16489.025408252008</v>
      </c>
      <c r="KE136" s="645">
        <f t="shared" si="280"/>
        <v>10667.83040952967</v>
      </c>
      <c r="KF136" s="624">
        <f t="shared" si="262"/>
        <v>88.343805522123006</v>
      </c>
      <c r="KG136" s="625">
        <f t="shared" si="263"/>
        <v>1120.4140765309121</v>
      </c>
      <c r="KH136" s="626">
        <f t="shared" si="264"/>
        <v>13112.828375951525</v>
      </c>
    </row>
    <row r="137" spans="1:294" s="649" customFormat="1" ht="14.4">
      <c r="A137" s="510" t="s">
        <v>147</v>
      </c>
      <c r="B137" s="538">
        <v>37761</v>
      </c>
      <c r="C137" s="526">
        <f t="shared" si="265"/>
        <v>2112</v>
      </c>
      <c r="D137" s="517">
        <f t="shared" si="266"/>
        <v>54</v>
      </c>
      <c r="E137" s="495">
        <f t="shared" si="287"/>
        <v>6.6291533316616136E-3</v>
      </c>
      <c r="F137" s="208">
        <f t="shared" si="236"/>
        <v>5.2593946134901086E-2</v>
      </c>
      <c r="G137" s="30">
        <f t="shared" si="162"/>
        <v>4.1016297204078498</v>
      </c>
      <c r="H137" s="29">
        <f t="shared" si="237"/>
        <v>0.21572089258043983</v>
      </c>
      <c r="I137" s="33">
        <f t="shared" si="238"/>
        <v>0.22940711235140435</v>
      </c>
      <c r="J137" s="353">
        <f t="shared" si="239"/>
        <v>0.32198249831114362</v>
      </c>
      <c r="K137" s="581">
        <f t="shared" si="267"/>
        <v>4.4413807621827084E-3</v>
      </c>
      <c r="L137" s="354">
        <f t="shared" si="288"/>
        <v>6.1220448734778925</v>
      </c>
      <c r="M137" s="355">
        <f t="shared" si="240"/>
        <v>0.34241039095324038</v>
      </c>
      <c r="N137" s="826"/>
      <c r="O137" s="364" t="s">
        <v>226</v>
      </c>
      <c r="P137" s="20" t="s">
        <v>234</v>
      </c>
      <c r="Q137" s="20"/>
      <c r="R137" s="20"/>
      <c r="S137" s="166">
        <f t="shared" si="241"/>
        <v>2112</v>
      </c>
      <c r="T137" s="167">
        <f t="shared" si="242"/>
        <v>5593.0722173671247</v>
      </c>
      <c r="U137" s="166">
        <f t="shared" si="243"/>
        <v>65</v>
      </c>
      <c r="V137" s="168">
        <f t="shared" si="244"/>
        <v>3.1753786028334147E-2</v>
      </c>
      <c r="W137" s="167">
        <f t="shared" si="245"/>
        <v>172.13527184131777</v>
      </c>
      <c r="X137" s="166">
        <f t="shared" si="246"/>
        <v>126</v>
      </c>
      <c r="Y137" s="168">
        <f t="shared" si="247"/>
        <v>6.3444108761329304E-2</v>
      </c>
      <c r="Z137" s="167">
        <f t="shared" si="248"/>
        <v>333.677603877016</v>
      </c>
      <c r="AA137" s="166">
        <f t="shared" si="249"/>
        <v>54</v>
      </c>
      <c r="AB137" s="167">
        <f t="shared" si="250"/>
        <v>1430.0468737586398</v>
      </c>
      <c r="AC137" s="169">
        <f t="shared" si="251"/>
        <v>2.556818181818182E-2</v>
      </c>
      <c r="AD137" s="166">
        <f t="shared" si="252"/>
        <v>0</v>
      </c>
      <c r="AE137" s="168">
        <f t="shared" si="253"/>
        <v>0</v>
      </c>
      <c r="AF137" s="167">
        <f t="shared" si="254"/>
        <v>0</v>
      </c>
      <c r="AG137" s="166">
        <f t="shared" si="255"/>
        <v>1</v>
      </c>
      <c r="AH137" s="168">
        <f t="shared" si="256"/>
        <v>1.8867924528301886E-2</v>
      </c>
      <c r="AI137" s="365">
        <f t="shared" si="257"/>
        <v>26.482349514048888</v>
      </c>
      <c r="AJ137" s="830"/>
      <c r="AK137" s="85">
        <v>3343.924560199544</v>
      </c>
      <c r="AL137" s="62">
        <v>3234.7218454974845</v>
      </c>
      <c r="AM137" s="62">
        <v>3002.5712780011468</v>
      </c>
      <c r="AN137" s="62">
        <v>2880.4231359191713</v>
      </c>
      <c r="AO137" s="62">
        <v>2726.6487701241117</v>
      </c>
      <c r="AP137" s="62">
        <v>2698.7268437725888</v>
      </c>
      <c r="AQ137" s="62">
        <v>2651.9048782056589</v>
      </c>
      <c r="AR137" s="62">
        <v>2598.7939814177712</v>
      </c>
      <c r="AS137" s="62">
        <v>2344.520349029855</v>
      </c>
      <c r="AT137" s="62">
        <v>2279.9583598699401</v>
      </c>
      <c r="AU137" s="62">
        <v>1783.3421049821154</v>
      </c>
      <c r="AV137" s="62">
        <v>1928.4546096025817</v>
      </c>
      <c r="AW137" s="62">
        <v>1465.3638298734704</v>
      </c>
      <c r="AX137" s="62">
        <v>1565.2812118962045</v>
      </c>
      <c r="AY137" s="62">
        <v>981.81957534530102</v>
      </c>
      <c r="AZ137" s="62">
        <v>1151.5556314501232</v>
      </c>
      <c r="BA137" s="62">
        <v>362.72332043354095</v>
      </c>
      <c r="BB137" s="62">
        <v>577.76768729241428</v>
      </c>
      <c r="BC137" s="62">
        <v>43.18134767065964</v>
      </c>
      <c r="BD137" s="86">
        <v>139.31665673507476</v>
      </c>
      <c r="BE137" s="258">
        <v>2.0000000000000002E-5</v>
      </c>
      <c r="BF137" s="43">
        <v>2.0000000000000002E-5</v>
      </c>
      <c r="BG137" s="53">
        <v>5.0000000000000002E-5</v>
      </c>
      <c r="BH137" s="53">
        <v>4.0000000000000003E-5</v>
      </c>
      <c r="BI137" s="53">
        <v>1.2518952302791728E-4</v>
      </c>
      <c r="BJ137" s="53">
        <v>1.2406223545552731E-4</v>
      </c>
      <c r="BK137" s="53">
        <v>3.4000000000000002E-4</v>
      </c>
      <c r="BL137" s="53">
        <v>1.8000000000000001E-4</v>
      </c>
      <c r="BM137" s="53">
        <v>8.9999999999999998E-4</v>
      </c>
      <c r="BN137" s="53">
        <v>5.0000000000000001E-4</v>
      </c>
      <c r="BO137" s="53">
        <v>3.8E-3</v>
      </c>
      <c r="BP137" s="53">
        <v>2E-3</v>
      </c>
      <c r="BQ137" s="53">
        <v>1.6199999999999999E-2</v>
      </c>
      <c r="BR137" s="53">
        <v>6.1999999999999998E-3</v>
      </c>
      <c r="BS137" s="53">
        <v>6.1100000000000002E-2</v>
      </c>
      <c r="BT137" s="53">
        <v>2.6800000000000001E-2</v>
      </c>
      <c r="BU137" s="53">
        <v>0.1421</v>
      </c>
      <c r="BV137" s="53">
        <v>5.4699999999999999E-2</v>
      </c>
      <c r="BW137" s="53">
        <v>0.27589999999999998</v>
      </c>
      <c r="BX137" s="54">
        <v>0.1051</v>
      </c>
      <c r="BY137" s="64">
        <f>+Fall_Hoy!B137</f>
        <v>0</v>
      </c>
      <c r="BZ137" s="61">
        <f>+Fall_Hoy!C137</f>
        <v>0</v>
      </c>
      <c r="CA137" s="61">
        <f>+Fall_Hoy!D137</f>
        <v>0</v>
      </c>
      <c r="CB137" s="61">
        <f>+Fall_Hoy!E137</f>
        <v>0</v>
      </c>
      <c r="CC137" s="61">
        <f>+Fall_Hoy!F137</f>
        <v>0</v>
      </c>
      <c r="CD137" s="61">
        <f>+Fall_Hoy!G137</f>
        <v>0</v>
      </c>
      <c r="CE137" s="61">
        <f>+Fall_Hoy!H137</f>
        <v>2</v>
      </c>
      <c r="CF137" s="61">
        <f>+Fall_Hoy!I137</f>
        <v>0</v>
      </c>
      <c r="CG137" s="61">
        <f>+Fall_Hoy!J137</f>
        <v>1</v>
      </c>
      <c r="CH137" s="61">
        <f>+Fall_Hoy!K137</f>
        <v>2</v>
      </c>
      <c r="CI137" s="61">
        <f>+Fall_Hoy!L137</f>
        <v>8</v>
      </c>
      <c r="CJ137" s="61">
        <f>+Fall_Hoy!M137</f>
        <v>2</v>
      </c>
      <c r="CK137" s="61">
        <f>+Fall_Hoy!N137</f>
        <v>11</v>
      </c>
      <c r="CL137" s="61">
        <f>+Fall_Hoy!O137</f>
        <v>3</v>
      </c>
      <c r="CM137" s="61">
        <f>+Fall_Hoy!P137</f>
        <v>12</v>
      </c>
      <c r="CN137" s="61">
        <f>+Fall_Hoy!Q137</f>
        <v>2</v>
      </c>
      <c r="CO137" s="61">
        <f>+Fall_Hoy!R137</f>
        <v>5</v>
      </c>
      <c r="CP137" s="61">
        <f>+Fall_Hoy!S137</f>
        <v>4</v>
      </c>
      <c r="CQ137" s="61">
        <f>+Fall_Hoy!T137</f>
        <v>1</v>
      </c>
      <c r="CR137" s="66">
        <f>+Fall_Hoy!U137</f>
        <v>1</v>
      </c>
      <c r="CS137" s="75">
        <f t="shared" si="258"/>
        <v>0.20003608633128228</v>
      </c>
      <c r="CT137" s="76">
        <f t="shared" si="258"/>
        <v>6.4805263101068045E-2</v>
      </c>
      <c r="CU137" s="76">
        <f t="shared" si="259"/>
        <v>0.463374577587085</v>
      </c>
      <c r="CV137" s="76">
        <f t="shared" si="259"/>
        <v>0.30912718051203536</v>
      </c>
      <c r="CW137" s="76">
        <f t="shared" si="284"/>
        <v>9.1320892785419522E-2</v>
      </c>
      <c r="CX137" s="76">
        <f t="shared" si="284"/>
        <v>6.3733756677485279E-2</v>
      </c>
      <c r="CY137" s="76">
        <f t="shared" si="284"/>
        <v>0.7</v>
      </c>
      <c r="CZ137" s="76">
        <f t="shared" si="284"/>
        <v>8.0806713229893884E-2</v>
      </c>
      <c r="DA137" s="76">
        <f t="shared" si="284"/>
        <v>0.47391830553779607</v>
      </c>
      <c r="DB137" s="76">
        <f t="shared" si="284"/>
        <v>0.7</v>
      </c>
      <c r="DC137" s="76">
        <f t="shared" si="284"/>
        <v>0.7</v>
      </c>
      <c r="DD137" s="76">
        <f t="shared" si="284"/>
        <v>0.51854992853893567</v>
      </c>
      <c r="DE137" s="76">
        <f t="shared" si="284"/>
        <v>0.463374577587085</v>
      </c>
      <c r="DF137" s="76">
        <f t="shared" si="284"/>
        <v>0.30912718051203536</v>
      </c>
      <c r="DG137" s="76">
        <f t="shared" si="284"/>
        <v>0.20003608633128228</v>
      </c>
      <c r="DH137" s="76">
        <f t="shared" si="284"/>
        <v>6.4805263101068045E-2</v>
      </c>
      <c r="DI137" s="76">
        <f t="shared" si="284"/>
        <v>9.7006413445936079E-2</v>
      </c>
      <c r="DJ137" s="76">
        <f t="shared" si="284"/>
        <v>0.12656668796877205</v>
      </c>
      <c r="DK137" s="76">
        <f t="shared" si="284"/>
        <v>8.3936741823564448E-2</v>
      </c>
      <c r="DL137" s="316">
        <f t="shared" si="274"/>
        <v>6.8295838287843955E-2</v>
      </c>
      <c r="DM137" s="85">
        <f>+'Cas_-14'!B136</f>
        <v>4</v>
      </c>
      <c r="DN137" s="62">
        <f>+'Cas_-14'!C136</f>
        <v>4</v>
      </c>
      <c r="DO137" s="62">
        <f>+'Cas_-14'!D136</f>
        <v>51</v>
      </c>
      <c r="DP137" s="62">
        <f>+'Cas_-14'!E136</f>
        <v>50</v>
      </c>
      <c r="DQ137" s="62">
        <f>+'Cas_-14'!F136</f>
        <v>249</v>
      </c>
      <c r="DR137" s="62">
        <f>+'Cas_-14'!G136</f>
        <v>172</v>
      </c>
      <c r="DS137" s="62">
        <f>+'Cas_-14'!H136</f>
        <v>304</v>
      </c>
      <c r="DT137" s="62">
        <f>+'Cas_-14'!I136</f>
        <v>210</v>
      </c>
      <c r="DU137" s="62">
        <f>+'Cas_-14'!J136</f>
        <v>220</v>
      </c>
      <c r="DV137" s="62">
        <f>+'Cas_-14'!K136</f>
        <v>200</v>
      </c>
      <c r="DW137" s="62">
        <f>+'Cas_-14'!L136</f>
        <v>154</v>
      </c>
      <c r="DX137" s="62">
        <f>+'Cas_-14'!M136</f>
        <v>111</v>
      </c>
      <c r="DY137" s="62">
        <f>+'Cas_-14'!N136</f>
        <v>76</v>
      </c>
      <c r="DZ137" s="62">
        <f>+'Cas_-14'!O136</f>
        <v>74</v>
      </c>
      <c r="EA137" s="62">
        <f>+'Cas_-14'!P136</f>
        <v>33</v>
      </c>
      <c r="EB137" s="62">
        <f>+'Cas_-14'!Q136</f>
        <v>33</v>
      </c>
      <c r="EC137" s="62">
        <f>+'Cas_-14'!R136</f>
        <v>18</v>
      </c>
      <c r="ED137" s="62">
        <f>+'Cas_-14'!S136</f>
        <v>13</v>
      </c>
      <c r="EE137" s="62">
        <f>+'Cas_-14'!T136</f>
        <v>1</v>
      </c>
      <c r="EF137" s="86">
        <f>+'Cas_-14'!U136</f>
        <v>3</v>
      </c>
      <c r="EG137" s="201">
        <f t="shared" si="294"/>
        <v>1.1961992347582463E-3</v>
      </c>
      <c r="EH137" s="91">
        <f t="shared" si="294"/>
        <v>1.2365823681463465E-3</v>
      </c>
      <c r="EI137" s="91">
        <f t="shared" si="294"/>
        <v>1.6985441902298955E-2</v>
      </c>
      <c r="EJ137" s="91">
        <f t="shared" si="294"/>
        <v>1.7358560753277838E-2</v>
      </c>
      <c r="EK137" s="91">
        <f t="shared" si="294"/>
        <v>9.1320892785419522E-2</v>
      </c>
      <c r="EL137" s="91">
        <f t="shared" si="294"/>
        <v>6.3733756677485279E-2</v>
      </c>
      <c r="EM137" s="91">
        <f t="shared" si="294"/>
        <v>0.1146345792786103</v>
      </c>
      <c r="EN137" s="91">
        <f t="shared" si="294"/>
        <v>8.0806713229893884E-2</v>
      </c>
      <c r="EO137" s="91">
        <f t="shared" si="294"/>
        <v>9.383582449648363E-2</v>
      </c>
      <c r="EP137" s="91">
        <f t="shared" si="292"/>
        <v>8.7720900311271027E-2</v>
      </c>
      <c r="EQ137" s="91">
        <f t="shared" si="292"/>
        <v>8.6354715435569454E-2</v>
      </c>
      <c r="ER137" s="91">
        <f t="shared" si="285"/>
        <v>5.7559042067821871E-2</v>
      </c>
      <c r="ES137" s="91">
        <f t="shared" si="285"/>
        <v>5.1864252720474451E-2</v>
      </c>
      <c r="ET137" s="91">
        <f t="shared" si="285"/>
        <v>4.7275850139640606E-2</v>
      </c>
      <c r="EU137" s="91">
        <f t="shared" si="285"/>
        <v>3.3611063405813706E-2</v>
      </c>
      <c r="EV137" s="91">
        <f t="shared" si="285"/>
        <v>2.8656887343292293E-2</v>
      </c>
      <c r="EW137" s="91">
        <f t="shared" si="285"/>
        <v>4.9624600862403064E-2</v>
      </c>
      <c r="EX137" s="91">
        <f t="shared" si="285"/>
        <v>2.2500392953648449E-2</v>
      </c>
      <c r="EY137" s="91">
        <f t="shared" si="285"/>
        <v>2.3158147069121428E-2</v>
      </c>
      <c r="EZ137" s="100">
        <f t="shared" si="285"/>
        <v>2.1533677812157197E-2</v>
      </c>
      <c r="FA137" s="119">
        <f t="shared" si="268"/>
        <v>5.9514953131974409</v>
      </c>
      <c r="FB137" s="120">
        <f t="shared" si="268"/>
        <v>2.261420171867933</v>
      </c>
      <c r="FC137" s="120">
        <f t="shared" si="289"/>
        <v>8.934372969460691</v>
      </c>
      <c r="FD137" s="120">
        <f t="shared" si="289"/>
        <v>6.5387968613775067</v>
      </c>
      <c r="FE137" s="120">
        <f t="shared" si="283"/>
        <v>1</v>
      </c>
      <c r="FF137" s="120">
        <f t="shared" si="283"/>
        <v>1</v>
      </c>
      <c r="FG137" s="120">
        <f t="shared" si="283"/>
        <v>6.1063599169209244</v>
      </c>
      <c r="FH137" s="120">
        <f t="shared" si="283"/>
        <v>1</v>
      </c>
      <c r="FI137" s="120">
        <f t="shared" si="283"/>
        <v>5.0505050505050502</v>
      </c>
      <c r="FJ137" s="120">
        <f t="shared" si="283"/>
        <v>7.9798542595447897</v>
      </c>
      <c r="FK137" s="120">
        <f t="shared" si="283"/>
        <v>8.1061004771914327</v>
      </c>
      <c r="FL137" s="120">
        <f t="shared" si="283"/>
        <v>9.0090090090090076</v>
      </c>
      <c r="FM137" s="120">
        <f t="shared" si="283"/>
        <v>8.934372969460691</v>
      </c>
      <c r="FN137" s="120">
        <f t="shared" si="283"/>
        <v>6.5387968613775067</v>
      </c>
      <c r="FO137" s="120">
        <f t="shared" si="283"/>
        <v>5.9514953131974409</v>
      </c>
      <c r="FP137" s="120">
        <f t="shared" si="283"/>
        <v>2.261420171867933</v>
      </c>
      <c r="FQ137" s="120">
        <f t="shared" si="283"/>
        <v>1.954804910469935</v>
      </c>
      <c r="FR137" s="120">
        <f t="shared" si="283"/>
        <v>5.6250878919983132</v>
      </c>
      <c r="FS137" s="120">
        <f t="shared" si="234"/>
        <v>3.6245016310257343</v>
      </c>
      <c r="FT137" s="321">
        <f t="shared" si="234"/>
        <v>3.1715826197272441</v>
      </c>
      <c r="FU137" s="85">
        <f>+Cas_Hoy!B136</f>
        <v>5</v>
      </c>
      <c r="FV137" s="62">
        <f>+Cas_Hoy!C136</f>
        <v>4</v>
      </c>
      <c r="FW137" s="62">
        <f>+Cas_Hoy!D136</f>
        <v>54</v>
      </c>
      <c r="FX137" s="62">
        <f>+Cas_Hoy!E136</f>
        <v>52</v>
      </c>
      <c r="FY137" s="62">
        <f>+Cas_Hoy!F136</f>
        <v>265</v>
      </c>
      <c r="FZ137" s="62">
        <f>+Cas_Hoy!G136</f>
        <v>182</v>
      </c>
      <c r="GA137" s="62">
        <f>+Cas_Hoy!H136</f>
        <v>319</v>
      </c>
      <c r="GB137" s="62">
        <f>+Cas_Hoy!I136</f>
        <v>229</v>
      </c>
      <c r="GC137" s="62">
        <f>+Cas_Hoy!J136</f>
        <v>233</v>
      </c>
      <c r="GD137" s="62">
        <f>+Cas_Hoy!K136</f>
        <v>212</v>
      </c>
      <c r="GE137" s="62">
        <f>+Cas_Hoy!L136</f>
        <v>165</v>
      </c>
      <c r="GF137" s="62">
        <f>+Cas_Hoy!M136</f>
        <v>121</v>
      </c>
      <c r="GG137" s="62">
        <f>+Cas_Hoy!N136</f>
        <v>81</v>
      </c>
      <c r="GH137" s="62">
        <f>+Cas_Hoy!O136</f>
        <v>76</v>
      </c>
      <c r="GI137" s="62">
        <f>+Cas_Hoy!P136</f>
        <v>36</v>
      </c>
      <c r="GJ137" s="62">
        <f>+Cas_Hoy!Q136</f>
        <v>36</v>
      </c>
      <c r="GK137" s="62">
        <f>+Cas_Hoy!R136</f>
        <v>18</v>
      </c>
      <c r="GL137" s="62">
        <f>+Cas_Hoy!S136</f>
        <v>13</v>
      </c>
      <c r="GM137" s="62">
        <f>+Cas_Hoy!T136</f>
        <v>1</v>
      </c>
      <c r="GN137" s="590">
        <f>+Cas_Hoy!U136</f>
        <v>4</v>
      </c>
      <c r="GO137" s="543">
        <f t="shared" si="290"/>
        <v>0.21822118508867158</v>
      </c>
      <c r="GP137" s="112">
        <f t="shared" si="290"/>
        <v>7.0696650655710597E-2</v>
      </c>
      <c r="GQ137" s="112">
        <f t="shared" si="291"/>
        <v>0.49385974716518272</v>
      </c>
      <c r="GR137" s="112">
        <f t="shared" si="291"/>
        <v>0.31748196917452282</v>
      </c>
      <c r="GS137" s="323">
        <f t="shared" si="273"/>
        <v>9.7188901960386237E-2</v>
      </c>
      <c r="GT137" s="323">
        <f t="shared" si="273"/>
        <v>6.7439207647106508E-2</v>
      </c>
      <c r="GU137" s="323">
        <f t="shared" si="273"/>
        <v>0.7</v>
      </c>
      <c r="GV137" s="323">
        <f t="shared" si="272"/>
        <v>8.8117796807836657E-2</v>
      </c>
      <c r="GW137" s="323">
        <f t="shared" si="272"/>
        <v>0.50192256904684762</v>
      </c>
      <c r="GX137" s="323">
        <f t="shared" si="272"/>
        <v>0.7</v>
      </c>
      <c r="GY137" s="323">
        <f t="shared" si="272"/>
        <v>0.7</v>
      </c>
      <c r="GZ137" s="323">
        <f t="shared" si="272"/>
        <v>0.56526613831721817</v>
      </c>
      <c r="HA137" s="323">
        <f t="shared" si="272"/>
        <v>0.49385974716518272</v>
      </c>
      <c r="HB137" s="323">
        <f t="shared" si="225"/>
        <v>0.31748196917452282</v>
      </c>
      <c r="HC137" s="323">
        <f t="shared" si="225"/>
        <v>0.21822118508867158</v>
      </c>
      <c r="HD137" s="323">
        <f t="shared" si="225"/>
        <v>7.0696650655710597E-2</v>
      </c>
      <c r="HE137" s="323">
        <f t="shared" si="225"/>
        <v>9.7006413445936079E-2</v>
      </c>
      <c r="HF137" s="323">
        <f t="shared" si="275"/>
        <v>0.12656668796877205</v>
      </c>
      <c r="HG137" s="323">
        <f t="shared" si="275"/>
        <v>8.3936741823564448E-2</v>
      </c>
      <c r="HH137" s="327">
        <f t="shared" si="275"/>
        <v>9.1061117717125273E-2</v>
      </c>
      <c r="HI137" s="241">
        <f>+CyF_Tot!B136</f>
        <v>0</v>
      </c>
      <c r="HJ137" s="149">
        <f>+CyF_Tot!C136</f>
        <v>1986</v>
      </c>
      <c r="HK137" s="149">
        <f>+CyF_Tot!D136</f>
        <v>2047</v>
      </c>
      <c r="HL137" s="149">
        <f>+CyF_Tot!E136</f>
        <v>2112</v>
      </c>
      <c r="HM137" s="149">
        <f>+CyF_Tot!F136</f>
        <v>0</v>
      </c>
      <c r="HN137" s="149">
        <f>+CyF_Tot!G136</f>
        <v>53</v>
      </c>
      <c r="HO137" s="149">
        <f>+CyF_Tot!H136</f>
        <v>54</v>
      </c>
      <c r="HP137" s="557">
        <f>+CyF_Tot!I136</f>
        <v>54</v>
      </c>
      <c r="HQ137" s="93">
        <f t="shared" si="295"/>
        <v>8.8554978951816535E-2</v>
      </c>
      <c r="HR137" s="90">
        <f t="shared" si="295"/>
        <v>8.5663034493193624E-2</v>
      </c>
      <c r="HS137" s="90">
        <f t="shared" si="295"/>
        <v>7.9515142024870811E-2</v>
      </c>
      <c r="HT137" s="90">
        <f t="shared" si="293"/>
        <v>7.6280372233764229E-2</v>
      </c>
      <c r="HU137" s="90">
        <f t="shared" si="293"/>
        <v>7.220806573247826E-2</v>
      </c>
      <c r="HV137" s="90">
        <f t="shared" si="293"/>
        <v>7.1468627519731709E-2</v>
      </c>
      <c r="HW137" s="90">
        <f t="shared" si="293"/>
        <v>7.0228671862653497E-2</v>
      </c>
      <c r="HX137" s="90">
        <f t="shared" si="293"/>
        <v>6.882217053091208E-2</v>
      </c>
      <c r="HY137" s="90">
        <f t="shared" si="293"/>
        <v>6.2088407325808503E-2</v>
      </c>
      <c r="HZ137" s="90">
        <f t="shared" si="293"/>
        <v>6.0378654163553404E-2</v>
      </c>
      <c r="IA137" s="90">
        <f t="shared" si="293"/>
        <v>4.7227088927256043E-2</v>
      </c>
      <c r="IB137" s="90">
        <f t="shared" si="293"/>
        <v>5.1070008993474268E-2</v>
      </c>
      <c r="IC137" s="90">
        <f t="shared" si="293"/>
        <v>3.8806277107954514E-2</v>
      </c>
      <c r="ID137" s="90">
        <f t="shared" si="293"/>
        <v>4.14523241412093E-2</v>
      </c>
      <c r="IE137" s="90">
        <f t="shared" si="260"/>
        <v>2.6000889154029316E-2</v>
      </c>
      <c r="IF137" s="90">
        <f t="shared" si="260"/>
        <v>3.049589871693343E-2</v>
      </c>
      <c r="IG137" s="90">
        <f t="shared" si="260"/>
        <v>9.6057657486173821E-3</v>
      </c>
      <c r="IH137" s="90">
        <f t="shared" si="260"/>
        <v>1.5300645832801416E-2</v>
      </c>
      <c r="II137" s="90">
        <f t="shared" si="260"/>
        <v>1.1435435415020694E-3</v>
      </c>
      <c r="IJ137" s="673">
        <f t="shared" si="260"/>
        <v>3.6894323967870224E-3</v>
      </c>
      <c r="IK137" s="686"/>
      <c r="IL137" s="687"/>
      <c r="IM137" s="687"/>
      <c r="IN137" s="687"/>
      <c r="IO137" s="687"/>
      <c r="IP137" s="687"/>
      <c r="IQ137" s="687"/>
      <c r="IR137" s="687"/>
      <c r="IS137" s="687"/>
      <c r="IT137" s="687"/>
      <c r="IU137" s="687"/>
      <c r="IV137" s="687"/>
      <c r="IW137" s="687"/>
      <c r="IX137" s="687"/>
      <c r="IY137" s="687"/>
      <c r="IZ137" s="687"/>
      <c r="JA137" s="687"/>
      <c r="JB137" s="687"/>
      <c r="JC137" s="687"/>
      <c r="JD137" s="688"/>
      <c r="JF137" s="624">
        <f t="shared" si="286"/>
        <v>0</v>
      </c>
      <c r="JG137" s="625">
        <f t="shared" si="286"/>
        <v>0</v>
      </c>
      <c r="JH137" s="625">
        <f t="shared" si="286"/>
        <v>0</v>
      </c>
      <c r="JI137" s="625">
        <f t="shared" si="286"/>
        <v>0</v>
      </c>
      <c r="JJ137" s="625">
        <f t="shared" si="286"/>
        <v>0</v>
      </c>
      <c r="JK137" s="625">
        <f t="shared" si="286"/>
        <v>0</v>
      </c>
      <c r="JL137" s="625">
        <f t="shared" si="286"/>
        <v>754.17486367506774</v>
      </c>
      <c r="JM137" s="625">
        <f t="shared" si="286"/>
        <v>0</v>
      </c>
      <c r="JN137" s="625">
        <f t="shared" si="286"/>
        <v>426.52647498401649</v>
      </c>
      <c r="JO137" s="625">
        <f t="shared" si="286"/>
        <v>877.20900311271021</v>
      </c>
      <c r="JP137" s="625">
        <f t="shared" si="286"/>
        <v>4485.9592434062051</v>
      </c>
      <c r="JQ137" s="625">
        <f t="shared" si="286"/>
        <v>1037.0998570778715</v>
      </c>
      <c r="JR137" s="625">
        <f t="shared" si="286"/>
        <v>7506.6681569107759</v>
      </c>
      <c r="JS137" s="625">
        <f t="shared" si="286"/>
        <v>1916.5885191746193</v>
      </c>
      <c r="JT137" s="625">
        <f t="shared" si="286"/>
        <v>12222.204874841347</v>
      </c>
      <c r="JU137" s="625">
        <f t="shared" si="228"/>
        <v>1736.7810511086238</v>
      </c>
      <c r="JV137" s="625">
        <f t="shared" si="228"/>
        <v>13784.611350667519</v>
      </c>
      <c r="JW137" s="625">
        <f t="shared" si="228"/>
        <v>6923.1978318918309</v>
      </c>
      <c r="JX137" s="625">
        <f t="shared" si="228"/>
        <v>23158.147069121431</v>
      </c>
      <c r="JY137" s="626">
        <f t="shared" si="277"/>
        <v>7177.8926040523993</v>
      </c>
      <c r="JZ137" s="642">
        <f t="shared" si="278"/>
        <v>0</v>
      </c>
      <c r="KA137" s="625">
        <f t="shared" si="278"/>
        <v>0</v>
      </c>
      <c r="KB137" s="625">
        <f t="shared" si="279"/>
        <v>1622.4745571618244</v>
      </c>
      <c r="KC137" s="625">
        <f t="shared" si="279"/>
        <v>587.61251550856014</v>
      </c>
      <c r="KD137" s="625">
        <f t="shared" si="280"/>
        <v>10164.425091239438</v>
      </c>
      <c r="KE137" s="645">
        <f t="shared" si="280"/>
        <v>2912.1227466632013</v>
      </c>
      <c r="KF137" s="624">
        <f t="shared" si="262"/>
        <v>0</v>
      </c>
      <c r="KG137" s="625">
        <f t="shared" si="263"/>
        <v>1103.9985568125223</v>
      </c>
      <c r="KH137" s="626">
        <f t="shared" si="264"/>
        <v>6203.2674651536372</v>
      </c>
    </row>
    <row r="138" spans="1:294" s="649" customFormat="1" ht="14.4">
      <c r="A138" s="510" t="s">
        <v>148</v>
      </c>
      <c r="B138" s="538">
        <v>16165</v>
      </c>
      <c r="C138" s="526">
        <f t="shared" si="265"/>
        <v>1329</v>
      </c>
      <c r="D138" s="517">
        <f t="shared" si="266"/>
        <v>9</v>
      </c>
      <c r="E138" s="495">
        <f t="shared" si="287"/>
        <v>8.6608645887624042E-3</v>
      </c>
      <c r="F138" s="208">
        <f t="shared" si="236"/>
        <v>6.6563563253943706E-2</v>
      </c>
      <c r="G138" s="30">
        <f t="shared" si="162"/>
        <v>0.96575950148335166</v>
      </c>
      <c r="H138" s="29">
        <f t="shared" si="237"/>
        <v>6.4284393665084219E-2</v>
      </c>
      <c r="I138" s="33">
        <f t="shared" si="238"/>
        <v>7.9399590316818702E-2</v>
      </c>
      <c r="J138" s="353">
        <f t="shared" si="239"/>
        <v>0.10476363303755289</v>
      </c>
      <c r="K138" s="581">
        <f t="shared" si="267"/>
        <v>5.3144246009912436E-3</v>
      </c>
      <c r="L138" s="354">
        <f t="shared" si="288"/>
        <v>1.5738885948439056</v>
      </c>
      <c r="M138" s="355">
        <f t="shared" si="240"/>
        <v>0.12920198981490025</v>
      </c>
      <c r="N138" s="826"/>
      <c r="O138" s="364" t="s">
        <v>226</v>
      </c>
      <c r="P138" s="20" t="s">
        <v>237</v>
      </c>
      <c r="Q138" s="20"/>
      <c r="R138" s="20"/>
      <c r="S138" s="166">
        <f t="shared" si="241"/>
        <v>1329</v>
      </c>
      <c r="T138" s="167">
        <f t="shared" si="242"/>
        <v>8221.466130528921</v>
      </c>
      <c r="U138" s="166">
        <f t="shared" si="243"/>
        <v>112</v>
      </c>
      <c r="V138" s="168">
        <f t="shared" si="244"/>
        <v>9.2029580936729666E-2</v>
      </c>
      <c r="W138" s="167">
        <f t="shared" si="245"/>
        <v>692.85493349829881</v>
      </c>
      <c r="X138" s="166">
        <f t="shared" si="246"/>
        <v>253</v>
      </c>
      <c r="Y138" s="168">
        <f t="shared" si="247"/>
        <v>0.23513011152416358</v>
      </c>
      <c r="Z138" s="167">
        <f t="shared" si="248"/>
        <v>1565.10980513455</v>
      </c>
      <c r="AA138" s="166">
        <f t="shared" si="249"/>
        <v>9</v>
      </c>
      <c r="AB138" s="167">
        <f t="shared" si="250"/>
        <v>556.75842870399015</v>
      </c>
      <c r="AC138" s="169">
        <f t="shared" si="251"/>
        <v>6.7720090293453723E-3</v>
      </c>
      <c r="AD138" s="166">
        <f t="shared" si="252"/>
        <v>0</v>
      </c>
      <c r="AE138" s="168">
        <f t="shared" si="253"/>
        <v>0</v>
      </c>
      <c r="AF138" s="167">
        <f t="shared" si="254"/>
        <v>0</v>
      </c>
      <c r="AG138" s="166">
        <f t="shared" si="255"/>
        <v>0</v>
      </c>
      <c r="AH138" s="168">
        <f t="shared" si="256"/>
        <v>0</v>
      </c>
      <c r="AI138" s="365">
        <f t="shared" si="257"/>
        <v>0</v>
      </c>
      <c r="AJ138" s="830"/>
      <c r="AK138" s="85">
        <v>1312.5687308205663</v>
      </c>
      <c r="AL138" s="62">
        <v>1165.7748585159493</v>
      </c>
      <c r="AM138" s="62">
        <v>1253.0489891201362</v>
      </c>
      <c r="AN138" s="62">
        <v>1153.2272604729708</v>
      </c>
      <c r="AO138" s="62">
        <v>927.49966330812799</v>
      </c>
      <c r="AP138" s="62">
        <v>933.24813593089448</v>
      </c>
      <c r="AQ138" s="62">
        <v>1066.8769580142566</v>
      </c>
      <c r="AR138" s="62">
        <v>1081.2733989043909</v>
      </c>
      <c r="AS138" s="62">
        <v>1018.0572146581062</v>
      </c>
      <c r="AT138" s="62">
        <v>983.70148446533142</v>
      </c>
      <c r="AU138" s="62">
        <v>847.07640895421969</v>
      </c>
      <c r="AV138" s="62">
        <v>880.84234852708073</v>
      </c>
      <c r="AW138" s="62">
        <v>807.98316620804121</v>
      </c>
      <c r="AX138" s="62">
        <v>888.70546585453235</v>
      </c>
      <c r="AY138" s="62">
        <v>519.41705245877176</v>
      </c>
      <c r="AZ138" s="62">
        <v>626.78317675695916</v>
      </c>
      <c r="BA138" s="62">
        <v>194.15531181662783</v>
      </c>
      <c r="BB138" s="62">
        <v>361.80858281451731</v>
      </c>
      <c r="BC138" s="62">
        <v>18.316538850625268</v>
      </c>
      <c r="BD138" s="86">
        <v>124.63543606130504</v>
      </c>
      <c r="BE138" s="258">
        <v>2.0000000000000002E-5</v>
      </c>
      <c r="BF138" s="43">
        <v>2.0000000000000002E-5</v>
      </c>
      <c r="BG138" s="53">
        <v>5.0000000000000002E-5</v>
      </c>
      <c r="BH138" s="53">
        <v>4.0000000000000003E-5</v>
      </c>
      <c r="BI138" s="53">
        <v>1.2518952302791728E-4</v>
      </c>
      <c r="BJ138" s="53">
        <v>1.2406223545552731E-4</v>
      </c>
      <c r="BK138" s="53">
        <v>3.4000000000000002E-4</v>
      </c>
      <c r="BL138" s="53">
        <v>1.8000000000000001E-4</v>
      </c>
      <c r="BM138" s="53">
        <v>8.9999999999999998E-4</v>
      </c>
      <c r="BN138" s="53">
        <v>5.0000000000000001E-4</v>
      </c>
      <c r="BO138" s="53">
        <v>3.8E-3</v>
      </c>
      <c r="BP138" s="53">
        <v>2E-3</v>
      </c>
      <c r="BQ138" s="53">
        <v>1.6199999999999999E-2</v>
      </c>
      <c r="BR138" s="53">
        <v>6.1999999999999998E-3</v>
      </c>
      <c r="BS138" s="53">
        <v>6.1100000000000002E-2</v>
      </c>
      <c r="BT138" s="53">
        <v>2.6800000000000001E-2</v>
      </c>
      <c r="BU138" s="53">
        <v>0.1421</v>
      </c>
      <c r="BV138" s="53">
        <v>5.4699999999999999E-2</v>
      </c>
      <c r="BW138" s="53">
        <v>0.27589999999999998</v>
      </c>
      <c r="BX138" s="54">
        <v>0.1051</v>
      </c>
      <c r="BY138" s="64">
        <f>+Fall_Hoy!B138</f>
        <v>0</v>
      </c>
      <c r="BZ138" s="61">
        <f>+Fall_Hoy!C138</f>
        <v>0</v>
      </c>
      <c r="CA138" s="61">
        <f>+Fall_Hoy!D138</f>
        <v>0</v>
      </c>
      <c r="CB138" s="61">
        <f>+Fall_Hoy!E138</f>
        <v>0</v>
      </c>
      <c r="CC138" s="61">
        <f>+Fall_Hoy!F138</f>
        <v>0</v>
      </c>
      <c r="CD138" s="61">
        <f>+Fall_Hoy!G138</f>
        <v>0</v>
      </c>
      <c r="CE138" s="61">
        <f>+Fall_Hoy!H138</f>
        <v>0</v>
      </c>
      <c r="CF138" s="61">
        <f>+Fall_Hoy!I138</f>
        <v>0</v>
      </c>
      <c r="CG138" s="61">
        <f>+Fall_Hoy!J138</f>
        <v>0</v>
      </c>
      <c r="CH138" s="61">
        <f>+Fall_Hoy!K138</f>
        <v>0</v>
      </c>
      <c r="CI138" s="61">
        <f>+Fall_Hoy!L138</f>
        <v>0</v>
      </c>
      <c r="CJ138" s="61">
        <f>+Fall_Hoy!M138</f>
        <v>0</v>
      </c>
      <c r="CK138" s="61">
        <f>+Fall_Hoy!N138</f>
        <v>2</v>
      </c>
      <c r="CL138" s="61">
        <f>+Fall_Hoy!O138</f>
        <v>1</v>
      </c>
      <c r="CM138" s="61">
        <f>+Fall_Hoy!P138</f>
        <v>2</v>
      </c>
      <c r="CN138" s="61">
        <f>+Fall_Hoy!Q138</f>
        <v>1</v>
      </c>
      <c r="CO138" s="61">
        <f>+Fall_Hoy!R138</f>
        <v>1</v>
      </c>
      <c r="CP138" s="61">
        <f>+Fall_Hoy!S138</f>
        <v>1</v>
      </c>
      <c r="CQ138" s="61">
        <f>+Fall_Hoy!T138</f>
        <v>0</v>
      </c>
      <c r="CR138" s="66">
        <f>+Fall_Hoy!U138</f>
        <v>1</v>
      </c>
      <c r="CS138" s="75">
        <f t="shared" si="258"/>
        <v>6.3019155931897497E-2</v>
      </c>
      <c r="CT138" s="76">
        <f t="shared" si="258"/>
        <v>5.9531643827590339E-2</v>
      </c>
      <c r="CU138" s="76">
        <f t="shared" si="259"/>
        <v>0.15279624042522302</v>
      </c>
      <c r="CV138" s="76">
        <f t="shared" si="259"/>
        <v>0.18148906333726314</v>
      </c>
      <c r="CW138" s="76">
        <f t="shared" si="284"/>
        <v>0.13153643588921707</v>
      </c>
      <c r="CX138" s="76">
        <f t="shared" si="284"/>
        <v>0.15215674645667321</v>
      </c>
      <c r="CY138" s="76">
        <f t="shared" si="284"/>
        <v>8.7170314534768728E-2</v>
      </c>
      <c r="CZ138" s="76">
        <f t="shared" si="284"/>
        <v>8.9709041301012343E-2</v>
      </c>
      <c r="DA138" s="76">
        <f t="shared" si="284"/>
        <v>7.956330826377199E-2</v>
      </c>
      <c r="DB138" s="76">
        <f t="shared" si="284"/>
        <v>9.1491170259763763E-2</v>
      </c>
      <c r="DC138" s="76">
        <f t="shared" si="284"/>
        <v>7.0831862823419398E-2</v>
      </c>
      <c r="DD138" s="76">
        <f t="shared" si="284"/>
        <v>7.4928277586066683E-2</v>
      </c>
      <c r="DE138" s="76">
        <f t="shared" si="284"/>
        <v>0.15279624042522302</v>
      </c>
      <c r="DF138" s="76">
        <f t="shared" si="284"/>
        <v>0.18148906333726314</v>
      </c>
      <c r="DG138" s="76">
        <f t="shared" si="284"/>
        <v>6.3019155931897497E-2</v>
      </c>
      <c r="DH138" s="76">
        <f t="shared" si="284"/>
        <v>5.9531643827590339E-2</v>
      </c>
      <c r="DI138" s="76">
        <f t="shared" si="284"/>
        <v>3.6245712836011516E-2</v>
      </c>
      <c r="DJ138" s="76">
        <f t="shared" si="284"/>
        <v>5.0528197829863591E-2</v>
      </c>
      <c r="DK138" s="76">
        <f t="shared" si="284"/>
        <v>0</v>
      </c>
      <c r="DL138" s="316">
        <f t="shared" si="274"/>
        <v>7.6340631203004466E-2</v>
      </c>
      <c r="DM138" s="85">
        <f>+'Cas_-14'!B137</f>
        <v>16</v>
      </c>
      <c r="DN138" s="62">
        <f>+'Cas_-14'!C137</f>
        <v>15</v>
      </c>
      <c r="DO138" s="62">
        <f>+'Cas_-14'!D137</f>
        <v>70</v>
      </c>
      <c r="DP138" s="62">
        <f>+'Cas_-14'!E137</f>
        <v>66</v>
      </c>
      <c r="DQ138" s="62">
        <f>+'Cas_-14'!F137</f>
        <v>122</v>
      </c>
      <c r="DR138" s="62">
        <f>+'Cas_-14'!G137</f>
        <v>142</v>
      </c>
      <c r="DS138" s="62">
        <f>+'Cas_-14'!H137</f>
        <v>93</v>
      </c>
      <c r="DT138" s="62">
        <f>+'Cas_-14'!I137</f>
        <v>97</v>
      </c>
      <c r="DU138" s="62">
        <f>+'Cas_-14'!J137</f>
        <v>81</v>
      </c>
      <c r="DV138" s="62">
        <f>+'Cas_-14'!K137</f>
        <v>90</v>
      </c>
      <c r="DW138" s="62">
        <f>+'Cas_-14'!L137</f>
        <v>60</v>
      </c>
      <c r="DX138" s="62">
        <f>+'Cas_-14'!M137</f>
        <v>66</v>
      </c>
      <c r="DY138" s="62">
        <f>+'Cas_-14'!N137</f>
        <v>41</v>
      </c>
      <c r="DZ138" s="62">
        <f>+'Cas_-14'!O137</f>
        <v>32</v>
      </c>
      <c r="EA138" s="62">
        <f>+'Cas_-14'!P137</f>
        <v>24</v>
      </c>
      <c r="EB138" s="62">
        <f>+'Cas_-14'!Q137</f>
        <v>30</v>
      </c>
      <c r="EC138" s="62">
        <f>+'Cas_-14'!R137</f>
        <v>7</v>
      </c>
      <c r="ED138" s="62">
        <f>+'Cas_-14'!S137</f>
        <v>9</v>
      </c>
      <c r="EE138" s="62">
        <f>+'Cas_-14'!T137</f>
        <v>0</v>
      </c>
      <c r="EF138" s="86">
        <f>+'Cas_-14'!U137</f>
        <v>2</v>
      </c>
      <c r="EG138" s="201">
        <f t="shared" si="294"/>
        <v>1.2189837853288969E-2</v>
      </c>
      <c r="EH138" s="90">
        <f t="shared" si="294"/>
        <v>1.2866978465374736E-2</v>
      </c>
      <c r="EI138" s="90">
        <f t="shared" si="294"/>
        <v>5.5863737657338104E-2</v>
      </c>
      <c r="EJ138" s="90">
        <f t="shared" si="294"/>
        <v>5.7230697072606099E-2</v>
      </c>
      <c r="EK138" s="90">
        <f t="shared" si="294"/>
        <v>0.13153643588921707</v>
      </c>
      <c r="EL138" s="90">
        <f t="shared" si="294"/>
        <v>0.15215674645667321</v>
      </c>
      <c r="EM138" s="90">
        <f t="shared" si="294"/>
        <v>8.7170314534768728E-2</v>
      </c>
      <c r="EN138" s="90">
        <f t="shared" si="294"/>
        <v>8.9709041301012343E-2</v>
      </c>
      <c r="EO138" s="90">
        <f t="shared" si="294"/>
        <v>7.956330826377199E-2</v>
      </c>
      <c r="EP138" s="90">
        <f t="shared" si="292"/>
        <v>9.1491170259763763E-2</v>
      </c>
      <c r="EQ138" s="90">
        <f t="shared" si="292"/>
        <v>7.0831862823419398E-2</v>
      </c>
      <c r="ER138" s="90">
        <f t="shared" si="285"/>
        <v>7.4928277586066683E-2</v>
      </c>
      <c r="ES138" s="90">
        <f t="shared" si="285"/>
        <v>5.0743631445216562E-2</v>
      </c>
      <c r="ET138" s="90">
        <f t="shared" si="285"/>
        <v>3.6007430166113005E-2</v>
      </c>
      <c r="EU138" s="90">
        <f t="shared" si="285"/>
        <v>4.6205645129267253E-2</v>
      </c>
      <c r="EV138" s="90">
        <f t="shared" si="285"/>
        <v>4.7863441637382639E-2</v>
      </c>
      <c r="EW138" s="90">
        <f t="shared" si="285"/>
        <v>3.6053610557980661E-2</v>
      </c>
      <c r="EX138" s="90">
        <f t="shared" si="285"/>
        <v>2.4875031791641848E-2</v>
      </c>
      <c r="EY138" s="90">
        <f t="shared" si="285"/>
        <v>0</v>
      </c>
      <c r="EZ138" s="99">
        <f t="shared" si="285"/>
        <v>1.6046800678871539E-2</v>
      </c>
      <c r="FA138" s="119">
        <f t="shared" si="268"/>
        <v>1.3638843426077467</v>
      </c>
      <c r="FB138" s="120">
        <f t="shared" si="268"/>
        <v>1.2437810945273631</v>
      </c>
      <c r="FC138" s="120">
        <f t="shared" si="289"/>
        <v>3.0111412225233365</v>
      </c>
      <c r="FD138" s="120">
        <f t="shared" si="289"/>
        <v>5.0403225806451619</v>
      </c>
      <c r="FE138" s="120">
        <f t="shared" si="283"/>
        <v>1</v>
      </c>
      <c r="FF138" s="120">
        <f t="shared" si="283"/>
        <v>1</v>
      </c>
      <c r="FG138" s="120">
        <f t="shared" si="283"/>
        <v>1</v>
      </c>
      <c r="FH138" s="120">
        <f t="shared" si="283"/>
        <v>1</v>
      </c>
      <c r="FI138" s="120">
        <f t="shared" si="283"/>
        <v>1</v>
      </c>
      <c r="FJ138" s="120">
        <f t="shared" si="283"/>
        <v>1</v>
      </c>
      <c r="FK138" s="120">
        <f t="shared" si="283"/>
        <v>1</v>
      </c>
      <c r="FL138" s="120">
        <f t="shared" si="283"/>
        <v>1</v>
      </c>
      <c r="FM138" s="120">
        <f t="shared" si="283"/>
        <v>3.0111412225233365</v>
      </c>
      <c r="FN138" s="120">
        <f t="shared" si="283"/>
        <v>5.0403225806451619</v>
      </c>
      <c r="FO138" s="120">
        <f t="shared" si="283"/>
        <v>1.3638843426077467</v>
      </c>
      <c r="FP138" s="120">
        <f t="shared" si="283"/>
        <v>1.2437810945273631</v>
      </c>
      <c r="FQ138" s="120">
        <f t="shared" si="283"/>
        <v>1.0053282396702521</v>
      </c>
      <c r="FR138" s="120">
        <f t="shared" si="283"/>
        <v>2.0312817387771682</v>
      </c>
      <c r="FS138" s="120" t="e">
        <f t="shared" si="234"/>
        <v>#DIV/0!</v>
      </c>
      <c r="FT138" s="321">
        <f t="shared" si="234"/>
        <v>4.7573739295908659</v>
      </c>
      <c r="FU138" s="85">
        <f>+Cas_Hoy!B137</f>
        <v>18</v>
      </c>
      <c r="FV138" s="62">
        <f>+Cas_Hoy!C137</f>
        <v>17</v>
      </c>
      <c r="FW138" s="62">
        <f>+Cas_Hoy!D137</f>
        <v>76</v>
      </c>
      <c r="FX138" s="62">
        <f>+Cas_Hoy!E137</f>
        <v>90</v>
      </c>
      <c r="FY138" s="62">
        <f>+Cas_Hoy!F137</f>
        <v>145</v>
      </c>
      <c r="FZ138" s="62">
        <f>+Cas_Hoy!G137</f>
        <v>169</v>
      </c>
      <c r="GA138" s="62">
        <f>+Cas_Hoy!H137</f>
        <v>119</v>
      </c>
      <c r="GB138" s="62">
        <f>+Cas_Hoy!I137</f>
        <v>112</v>
      </c>
      <c r="GC138" s="62">
        <f>+Cas_Hoy!J137</f>
        <v>99</v>
      </c>
      <c r="GD138" s="62">
        <f>+Cas_Hoy!K137</f>
        <v>113</v>
      </c>
      <c r="GE138" s="62">
        <f>+Cas_Hoy!L137</f>
        <v>76</v>
      </c>
      <c r="GF138" s="62">
        <f>+Cas_Hoy!M137</f>
        <v>83</v>
      </c>
      <c r="GG138" s="62">
        <f>+Cas_Hoy!N137</f>
        <v>52</v>
      </c>
      <c r="GH138" s="62">
        <f>+Cas_Hoy!O137</f>
        <v>49</v>
      </c>
      <c r="GI138" s="62">
        <f>+Cas_Hoy!P137</f>
        <v>32</v>
      </c>
      <c r="GJ138" s="62">
        <f>+Cas_Hoy!Q137</f>
        <v>38</v>
      </c>
      <c r="GK138" s="62">
        <f>+Cas_Hoy!R137</f>
        <v>8</v>
      </c>
      <c r="GL138" s="62">
        <f>+Cas_Hoy!S137</f>
        <v>14</v>
      </c>
      <c r="GM138" s="62">
        <f>+Cas_Hoy!T137</f>
        <v>0</v>
      </c>
      <c r="GN138" s="590">
        <f>+Cas_Hoy!U137</f>
        <v>4</v>
      </c>
      <c r="GO138" s="543">
        <f t="shared" si="290"/>
        <v>8.4025541242530005E-2</v>
      </c>
      <c r="GP138" s="112">
        <f t="shared" si="290"/>
        <v>7.5406748848281094E-2</v>
      </c>
      <c r="GQ138" s="112">
        <f t="shared" si="291"/>
        <v>0.19379035371003894</v>
      </c>
      <c r="GR138" s="112">
        <f t="shared" si="291"/>
        <v>0.27790512823518421</v>
      </c>
      <c r="GS138" s="323">
        <f t="shared" si="273"/>
        <v>0.15633428855685635</v>
      </c>
      <c r="GT138" s="323">
        <f t="shared" si="273"/>
        <v>0.18108795881111106</v>
      </c>
      <c r="GU138" s="323">
        <f t="shared" si="273"/>
        <v>0.11154050999610192</v>
      </c>
      <c r="GV138" s="323">
        <f t="shared" si="272"/>
        <v>0.10358157346096271</v>
      </c>
      <c r="GW138" s="323">
        <f t="shared" si="272"/>
        <v>9.72440434334991E-2</v>
      </c>
      <c r="GX138" s="323">
        <f t="shared" si="272"/>
        <v>0.11487224710392561</v>
      </c>
      <c r="GY138" s="323">
        <f t="shared" si="272"/>
        <v>8.9720359576331232E-2</v>
      </c>
      <c r="GZ138" s="323">
        <f t="shared" si="272"/>
        <v>9.4227985449144458E-2</v>
      </c>
      <c r="HA138" s="323">
        <f t="shared" si="272"/>
        <v>0.19379035371003894</v>
      </c>
      <c r="HB138" s="323">
        <f t="shared" si="225"/>
        <v>0.27790512823518421</v>
      </c>
      <c r="HC138" s="323">
        <f t="shared" si="225"/>
        <v>8.4025541242530005E-2</v>
      </c>
      <c r="HD138" s="323">
        <f t="shared" si="225"/>
        <v>7.5406748848281094E-2</v>
      </c>
      <c r="HE138" s="323">
        <f t="shared" si="225"/>
        <v>4.1423671812584585E-2</v>
      </c>
      <c r="HF138" s="323">
        <f t="shared" si="275"/>
        <v>7.859941884645448E-2</v>
      </c>
      <c r="HG138" s="323" t="e">
        <f t="shared" si="275"/>
        <v>#DIV/0!</v>
      </c>
      <c r="HH138" s="327">
        <f t="shared" si="275"/>
        <v>0.15268126240600893</v>
      </c>
      <c r="HI138" s="241">
        <f>+CyF_Tot!B137</f>
        <v>0</v>
      </c>
      <c r="HJ138" s="149">
        <f>+CyF_Tot!C137</f>
        <v>1076</v>
      </c>
      <c r="HK138" s="149">
        <f>+CyF_Tot!D137</f>
        <v>1217</v>
      </c>
      <c r="HL138" s="149">
        <f>+CyF_Tot!E137</f>
        <v>1329</v>
      </c>
      <c r="HM138" s="149">
        <f>+CyF_Tot!F137</f>
        <v>0</v>
      </c>
      <c r="HN138" s="149">
        <f>+CyF_Tot!G137</f>
        <v>9</v>
      </c>
      <c r="HO138" s="149">
        <f>+CyF_Tot!H137</f>
        <v>9</v>
      </c>
      <c r="HP138" s="557">
        <f>+CyF_Tot!I137</f>
        <v>9</v>
      </c>
      <c r="HQ138" s="93">
        <f t="shared" si="295"/>
        <v>8.1198189348627672E-2</v>
      </c>
      <c r="HR138" s="90">
        <f t="shared" si="295"/>
        <v>7.2117219827772916E-2</v>
      </c>
      <c r="HS138" s="90">
        <f t="shared" si="295"/>
        <v>7.7516176252405575E-2</v>
      </c>
      <c r="HT138" s="90">
        <f t="shared" si="293"/>
        <v>7.13409997199487E-2</v>
      </c>
      <c r="HU138" s="90">
        <f t="shared" si="293"/>
        <v>5.7377028351879245E-2</v>
      </c>
      <c r="HV138" s="90">
        <f t="shared" si="293"/>
        <v>5.7732640639090289E-2</v>
      </c>
      <c r="HW138" s="90">
        <f t="shared" si="293"/>
        <v>6.599919319605671E-2</v>
      </c>
      <c r="HX138" s="90">
        <f t="shared" si="293"/>
        <v>6.6889786508159035E-2</v>
      </c>
      <c r="HY138" s="90">
        <f t="shared" si="293"/>
        <v>6.2979103907089773E-2</v>
      </c>
      <c r="HZ138" s="90">
        <f t="shared" si="293"/>
        <v>6.0853788089411158E-2</v>
      </c>
      <c r="IA138" s="90">
        <f t="shared" si="293"/>
        <v>5.2401881160174434E-2</v>
      </c>
      <c r="IB138" s="90">
        <f t="shared" si="293"/>
        <v>5.449071132242999E-2</v>
      </c>
      <c r="IC138" s="90">
        <f t="shared" si="293"/>
        <v>4.9983493115251541E-2</v>
      </c>
      <c r="ID138" s="90">
        <f t="shared" si="293"/>
        <v>5.4977139861090776E-2</v>
      </c>
      <c r="IE138" s="90">
        <f t="shared" si="260"/>
        <v>3.2132202441000415E-2</v>
      </c>
      <c r="IF138" s="90">
        <f t="shared" si="260"/>
        <v>3.8774090736588877E-2</v>
      </c>
      <c r="IG138" s="90">
        <f t="shared" si="260"/>
        <v>1.2010845147950994E-2</v>
      </c>
      <c r="IH138" s="90">
        <f t="shared" si="260"/>
        <v>2.2382219784380902E-2</v>
      </c>
      <c r="II138" s="90">
        <f t="shared" si="260"/>
        <v>1.1330985988633015E-3</v>
      </c>
      <c r="IJ138" s="673">
        <f t="shared" si="260"/>
        <v>7.7102032824809801E-3</v>
      </c>
      <c r="IK138" s="686"/>
      <c r="IL138" s="687"/>
      <c r="IM138" s="687"/>
      <c r="IN138" s="687"/>
      <c r="IO138" s="687"/>
      <c r="IP138" s="687"/>
      <c r="IQ138" s="687"/>
      <c r="IR138" s="687"/>
      <c r="IS138" s="687"/>
      <c r="IT138" s="687"/>
      <c r="IU138" s="687"/>
      <c r="IV138" s="687"/>
      <c r="IW138" s="687"/>
      <c r="IX138" s="687"/>
      <c r="IY138" s="687"/>
      <c r="IZ138" s="687"/>
      <c r="JA138" s="687"/>
      <c r="JB138" s="687"/>
      <c r="JC138" s="687"/>
      <c r="JD138" s="688"/>
      <c r="JF138" s="624">
        <f t="shared" si="286"/>
        <v>0</v>
      </c>
      <c r="JG138" s="625">
        <f t="shared" si="286"/>
        <v>0</v>
      </c>
      <c r="JH138" s="625">
        <f t="shared" si="286"/>
        <v>0</v>
      </c>
      <c r="JI138" s="625">
        <f t="shared" si="286"/>
        <v>0</v>
      </c>
      <c r="JJ138" s="625">
        <f t="shared" si="286"/>
        <v>0</v>
      </c>
      <c r="JK138" s="625">
        <f t="shared" si="286"/>
        <v>0</v>
      </c>
      <c r="JL138" s="625">
        <f t="shared" si="286"/>
        <v>0</v>
      </c>
      <c r="JM138" s="625">
        <f t="shared" si="286"/>
        <v>0</v>
      </c>
      <c r="JN138" s="625">
        <f t="shared" si="286"/>
        <v>0</v>
      </c>
      <c r="JO138" s="625">
        <f t="shared" si="286"/>
        <v>0</v>
      </c>
      <c r="JP138" s="625">
        <f t="shared" si="286"/>
        <v>0</v>
      </c>
      <c r="JQ138" s="625">
        <f t="shared" si="286"/>
        <v>0</v>
      </c>
      <c r="JR138" s="625">
        <f t="shared" si="286"/>
        <v>2475.2990948886127</v>
      </c>
      <c r="JS138" s="625">
        <f t="shared" si="286"/>
        <v>1125.2321926910315</v>
      </c>
      <c r="JT138" s="625">
        <f t="shared" si="286"/>
        <v>3850.4704274389378</v>
      </c>
      <c r="JU138" s="625">
        <f t="shared" si="228"/>
        <v>1595.4480545794213</v>
      </c>
      <c r="JV138" s="625">
        <f t="shared" si="228"/>
        <v>5150.5157939972369</v>
      </c>
      <c r="JW138" s="625">
        <f t="shared" si="228"/>
        <v>2763.8924212935385</v>
      </c>
      <c r="JX138" s="625">
        <f t="shared" si="228"/>
        <v>0</v>
      </c>
      <c r="JY138" s="626">
        <f t="shared" si="277"/>
        <v>8023.4003394357696</v>
      </c>
      <c r="JZ138" s="642">
        <f t="shared" si="278"/>
        <v>0</v>
      </c>
      <c r="KA138" s="625">
        <f t="shared" si="278"/>
        <v>0</v>
      </c>
      <c r="KB138" s="625">
        <f t="shared" si="279"/>
        <v>0</v>
      </c>
      <c r="KC138" s="625">
        <f t="shared" si="279"/>
        <v>0</v>
      </c>
      <c r="KD138" s="625">
        <f t="shared" si="280"/>
        <v>3247.0229829951413</v>
      </c>
      <c r="KE138" s="645">
        <f t="shared" si="280"/>
        <v>1998.0692042999308</v>
      </c>
      <c r="KF138" s="624">
        <f t="shared" si="262"/>
        <v>0</v>
      </c>
      <c r="KG138" s="625">
        <f t="shared" si="263"/>
        <v>0</v>
      </c>
      <c r="KH138" s="626">
        <f t="shared" si="264"/>
        <v>2541.0774122244761</v>
      </c>
    </row>
    <row r="139" spans="1:294" s="649" customFormat="1" ht="14.4">
      <c r="A139" s="510" t="s">
        <v>149</v>
      </c>
      <c r="B139" s="538">
        <v>17119</v>
      </c>
      <c r="C139" s="526">
        <f t="shared" si="265"/>
        <v>807</v>
      </c>
      <c r="D139" s="517">
        <f t="shared" si="266"/>
        <v>7</v>
      </c>
      <c r="E139" s="495">
        <f t="shared" si="287"/>
        <v>6.7993776058153776E-3</v>
      </c>
      <c r="F139" s="208">
        <f t="shared" si="236"/>
        <v>4.2058531456276652E-2</v>
      </c>
      <c r="G139" s="30">
        <f t="shared" si="162"/>
        <v>1.4298694359770505</v>
      </c>
      <c r="H139" s="29">
        <f t="shared" si="237"/>
        <v>6.0138208651409335E-2</v>
      </c>
      <c r="I139" s="33">
        <f t="shared" si="238"/>
        <v>6.7404908863454627E-2</v>
      </c>
      <c r="J139" s="353">
        <f t="shared" si="239"/>
        <v>0.14607250944108963</v>
      </c>
      <c r="K139" s="581">
        <f t="shared" si="267"/>
        <v>2.7993110457457688E-3</v>
      </c>
      <c r="L139" s="354">
        <f t="shared" si="288"/>
        <v>3.4730767904472404</v>
      </c>
      <c r="M139" s="355">
        <f t="shared" si="240"/>
        <v>0.16311430220921674</v>
      </c>
      <c r="N139" s="826"/>
      <c r="O139" s="364" t="s">
        <v>226</v>
      </c>
      <c r="P139" s="20" t="s">
        <v>228</v>
      </c>
      <c r="Q139" s="20"/>
      <c r="R139" s="20"/>
      <c r="S139" s="166">
        <f t="shared" si="241"/>
        <v>807</v>
      </c>
      <c r="T139" s="167">
        <f t="shared" si="242"/>
        <v>4714.060400724341</v>
      </c>
      <c r="U139" s="166">
        <f t="shared" si="243"/>
        <v>38</v>
      </c>
      <c r="V139" s="168">
        <f t="shared" si="244"/>
        <v>4.94148244473342E-2</v>
      </c>
      <c r="W139" s="167">
        <f t="shared" si="245"/>
        <v>221.97558268590456</v>
      </c>
      <c r="X139" s="166">
        <f t="shared" si="246"/>
        <v>87</v>
      </c>
      <c r="Y139" s="168">
        <f t="shared" si="247"/>
        <v>0.12083333333333333</v>
      </c>
      <c r="Z139" s="167">
        <f t="shared" si="248"/>
        <v>508.20725509667619</v>
      </c>
      <c r="AA139" s="166">
        <f t="shared" si="249"/>
        <v>7</v>
      </c>
      <c r="AB139" s="167">
        <f t="shared" si="250"/>
        <v>408.90238915824523</v>
      </c>
      <c r="AC139" s="169">
        <f t="shared" si="251"/>
        <v>8.6741016109045856E-3</v>
      </c>
      <c r="AD139" s="166">
        <f t="shared" si="252"/>
        <v>1</v>
      </c>
      <c r="AE139" s="168">
        <f t="shared" si="253"/>
        <v>0.16666666666666666</v>
      </c>
      <c r="AF139" s="167">
        <f t="shared" si="254"/>
        <v>58.41462702260646</v>
      </c>
      <c r="AG139" s="166">
        <f t="shared" si="255"/>
        <v>2</v>
      </c>
      <c r="AH139" s="168">
        <f t="shared" si="256"/>
        <v>0.4</v>
      </c>
      <c r="AI139" s="365">
        <f t="shared" si="257"/>
        <v>116.82925404521292</v>
      </c>
      <c r="AJ139" s="830"/>
      <c r="AK139" s="85">
        <v>1527.9869584281591</v>
      </c>
      <c r="AL139" s="62">
        <v>1403.9195788208856</v>
      </c>
      <c r="AM139" s="62">
        <v>1449.3454984210698</v>
      </c>
      <c r="AN139" s="62">
        <v>1354.4104252295317</v>
      </c>
      <c r="AO139" s="62">
        <v>1109.0904685135074</v>
      </c>
      <c r="AP139" s="62">
        <v>1130.6386500806257</v>
      </c>
      <c r="AQ139" s="62">
        <v>1157.3087852882154</v>
      </c>
      <c r="AR139" s="62">
        <v>1048.6716713034741</v>
      </c>
      <c r="AS139" s="62">
        <v>1124.4895932474469</v>
      </c>
      <c r="AT139" s="62">
        <v>1094.0415299991409</v>
      </c>
      <c r="AU139" s="62">
        <v>928.44145348251459</v>
      </c>
      <c r="AV139" s="62">
        <v>893.04849495460667</v>
      </c>
      <c r="AW139" s="62">
        <v>687.00331874000221</v>
      </c>
      <c r="AX139" s="62">
        <v>736.5164429024519</v>
      </c>
      <c r="AY139" s="62">
        <v>457.0140198485845</v>
      </c>
      <c r="AZ139" s="62">
        <v>506.7019100882041</v>
      </c>
      <c r="BA139" s="62">
        <v>182.86607843239844</v>
      </c>
      <c r="BB139" s="62">
        <v>247.00658278450464</v>
      </c>
      <c r="BC139" s="62">
        <v>19.453838131106217</v>
      </c>
      <c r="BD139" s="86">
        <v>61.044702850495604</v>
      </c>
      <c r="BE139" s="258">
        <v>2.0000000000000002E-5</v>
      </c>
      <c r="BF139" s="43">
        <v>2.0000000000000002E-5</v>
      </c>
      <c r="BG139" s="53">
        <v>5.0000000000000002E-5</v>
      </c>
      <c r="BH139" s="53">
        <v>4.0000000000000003E-5</v>
      </c>
      <c r="BI139" s="53">
        <v>1.2518952302791728E-4</v>
      </c>
      <c r="BJ139" s="53">
        <v>1.2406223545552731E-4</v>
      </c>
      <c r="BK139" s="53">
        <v>3.4000000000000002E-4</v>
      </c>
      <c r="BL139" s="53">
        <v>1.8000000000000001E-4</v>
      </c>
      <c r="BM139" s="53">
        <v>8.9999999999999998E-4</v>
      </c>
      <c r="BN139" s="53">
        <v>5.0000000000000001E-4</v>
      </c>
      <c r="BO139" s="53">
        <v>3.8E-3</v>
      </c>
      <c r="BP139" s="53">
        <v>2E-3</v>
      </c>
      <c r="BQ139" s="53">
        <v>1.6199999999999999E-2</v>
      </c>
      <c r="BR139" s="53">
        <v>6.1999999999999998E-3</v>
      </c>
      <c r="BS139" s="53">
        <v>6.1100000000000002E-2</v>
      </c>
      <c r="BT139" s="53">
        <v>2.6800000000000001E-2</v>
      </c>
      <c r="BU139" s="53">
        <v>0.1421</v>
      </c>
      <c r="BV139" s="53">
        <v>5.4699999999999999E-2</v>
      </c>
      <c r="BW139" s="53">
        <v>0.27589999999999998</v>
      </c>
      <c r="BX139" s="54">
        <v>0.1051</v>
      </c>
      <c r="BY139" s="64">
        <f>+Fall_Hoy!B139</f>
        <v>0</v>
      </c>
      <c r="BZ139" s="61">
        <f>+Fall_Hoy!C139</f>
        <v>0</v>
      </c>
      <c r="CA139" s="61">
        <f>+Fall_Hoy!D139</f>
        <v>0</v>
      </c>
      <c r="CB139" s="61">
        <f>+Fall_Hoy!E139</f>
        <v>0</v>
      </c>
      <c r="CC139" s="61">
        <f>+Fall_Hoy!F139</f>
        <v>0</v>
      </c>
      <c r="CD139" s="61">
        <f>+Fall_Hoy!G139</f>
        <v>0</v>
      </c>
      <c r="CE139" s="61">
        <f>+Fall_Hoy!H139</f>
        <v>0</v>
      </c>
      <c r="CF139" s="61">
        <f>+Fall_Hoy!I139</f>
        <v>0</v>
      </c>
      <c r="CG139" s="61">
        <f>+Fall_Hoy!J139</f>
        <v>2</v>
      </c>
      <c r="CH139" s="61">
        <f>+Fall_Hoy!K139</f>
        <v>0</v>
      </c>
      <c r="CI139" s="61">
        <f>+Fall_Hoy!L139</f>
        <v>0</v>
      </c>
      <c r="CJ139" s="61">
        <f>+Fall_Hoy!M139</f>
        <v>0</v>
      </c>
      <c r="CK139" s="61">
        <f>+Fall_Hoy!N139</f>
        <v>1</v>
      </c>
      <c r="CL139" s="61">
        <f>+Fall_Hoy!O139</f>
        <v>2</v>
      </c>
      <c r="CM139" s="61">
        <f>+Fall_Hoy!P139</f>
        <v>1</v>
      </c>
      <c r="CN139" s="61">
        <f>+Fall_Hoy!Q139</f>
        <v>0</v>
      </c>
      <c r="CO139" s="61">
        <f>+Fall_Hoy!R139</f>
        <v>0</v>
      </c>
      <c r="CP139" s="61">
        <f>+Fall_Hoy!S139</f>
        <v>0</v>
      </c>
      <c r="CQ139" s="61">
        <f>+Fall_Hoy!T139</f>
        <v>1</v>
      </c>
      <c r="CR139" s="66">
        <f>+Fall_Hoy!U139</f>
        <v>0</v>
      </c>
      <c r="CS139" s="75">
        <f t="shared" si="258"/>
        <v>3.5812056962093775E-2</v>
      </c>
      <c r="CT139" s="76">
        <f t="shared" si="258"/>
        <v>2.565611011361103E-2</v>
      </c>
      <c r="CU139" s="76">
        <f t="shared" si="259"/>
        <v>8.9851669384860181E-2</v>
      </c>
      <c r="CV139" s="76">
        <f t="shared" si="259"/>
        <v>0.43798159330981107</v>
      </c>
      <c r="CW139" s="76">
        <f t="shared" si="284"/>
        <v>5.3196742443451489E-2</v>
      </c>
      <c r="CX139" s="76">
        <f t="shared" si="284"/>
        <v>6.7218646730836995E-2</v>
      </c>
      <c r="CY139" s="76">
        <f t="shared" si="284"/>
        <v>4.2339607737270461E-2</v>
      </c>
      <c r="CZ139" s="76">
        <f t="shared" si="284"/>
        <v>9.2497969244683884E-2</v>
      </c>
      <c r="DA139" s="76">
        <f t="shared" si="284"/>
        <v>0.7</v>
      </c>
      <c r="DB139" s="76">
        <f t="shared" si="284"/>
        <v>6.6725072127798768E-2</v>
      </c>
      <c r="DC139" s="76">
        <f t="shared" si="284"/>
        <v>5.3853691918271995E-2</v>
      </c>
      <c r="DD139" s="76">
        <f t="shared" si="284"/>
        <v>5.9347281026092512E-2</v>
      </c>
      <c r="DE139" s="76">
        <f t="shared" si="284"/>
        <v>8.9851669384860181E-2</v>
      </c>
      <c r="DF139" s="76">
        <f t="shared" si="284"/>
        <v>0.43798159330981107</v>
      </c>
      <c r="DG139" s="76">
        <f t="shared" si="284"/>
        <v>3.5812056962093775E-2</v>
      </c>
      <c r="DH139" s="76">
        <f t="shared" si="284"/>
        <v>2.565611011361103E-2</v>
      </c>
      <c r="DI139" s="76">
        <f t="shared" si="284"/>
        <v>3.8279379423492944E-2</v>
      </c>
      <c r="DJ139" s="76">
        <f t="shared" si="284"/>
        <v>6.4775601603941219E-2</v>
      </c>
      <c r="DK139" s="76">
        <f t="shared" si="284"/>
        <v>0.18631293252256703</v>
      </c>
      <c r="DL139" s="316">
        <f t="shared" si="274"/>
        <v>3.2762875509414695E-2</v>
      </c>
      <c r="DM139" s="85">
        <f>+'Cas_-14'!B138</f>
        <v>4</v>
      </c>
      <c r="DN139" s="62">
        <f>+'Cas_-14'!C138</f>
        <v>4</v>
      </c>
      <c r="DO139" s="62">
        <f>+'Cas_-14'!D138</f>
        <v>30</v>
      </c>
      <c r="DP139" s="62">
        <f>+'Cas_-14'!E138</f>
        <v>34</v>
      </c>
      <c r="DQ139" s="62">
        <f>+'Cas_-14'!F138</f>
        <v>59</v>
      </c>
      <c r="DR139" s="62">
        <f>+'Cas_-14'!G138</f>
        <v>76</v>
      </c>
      <c r="DS139" s="62">
        <f>+'Cas_-14'!H138</f>
        <v>49</v>
      </c>
      <c r="DT139" s="62">
        <f>+'Cas_-14'!I138</f>
        <v>97</v>
      </c>
      <c r="DU139" s="62">
        <f>+'Cas_-14'!J138</f>
        <v>54</v>
      </c>
      <c r="DV139" s="62">
        <f>+'Cas_-14'!K138</f>
        <v>73</v>
      </c>
      <c r="DW139" s="62">
        <f>+'Cas_-14'!L138</f>
        <v>50</v>
      </c>
      <c r="DX139" s="62">
        <f>+'Cas_-14'!M138</f>
        <v>53</v>
      </c>
      <c r="DY139" s="62">
        <f>+'Cas_-14'!N138</f>
        <v>32</v>
      </c>
      <c r="DZ139" s="62">
        <f>+'Cas_-14'!O138</f>
        <v>41</v>
      </c>
      <c r="EA139" s="62">
        <f>+'Cas_-14'!P138</f>
        <v>19</v>
      </c>
      <c r="EB139" s="62">
        <f>+'Cas_-14'!Q138</f>
        <v>13</v>
      </c>
      <c r="EC139" s="62">
        <f>+'Cas_-14'!R138</f>
        <v>7</v>
      </c>
      <c r="ED139" s="62">
        <f>+'Cas_-14'!S138</f>
        <v>16</v>
      </c>
      <c r="EE139" s="62">
        <f>+'Cas_-14'!T138</f>
        <v>3</v>
      </c>
      <c r="EF139" s="86">
        <f>+'Cas_-14'!U138</f>
        <v>2</v>
      </c>
      <c r="EG139" s="201">
        <f t="shared" si="294"/>
        <v>2.6178233904004008E-3</v>
      </c>
      <c r="EH139" s="91">
        <f t="shared" si="294"/>
        <v>2.8491660493541182E-3</v>
      </c>
      <c r="EI139" s="91">
        <f t="shared" si="294"/>
        <v>2.0698998294528304E-2</v>
      </c>
      <c r="EJ139" s="91">
        <f t="shared" si="294"/>
        <v>2.5103173577712256E-2</v>
      </c>
      <c r="EK139" s="91">
        <f t="shared" si="294"/>
        <v>5.3196742443451489E-2</v>
      </c>
      <c r="EL139" s="91">
        <f t="shared" si="294"/>
        <v>6.7218646730836995E-2</v>
      </c>
      <c r="EM139" s="91">
        <f t="shared" si="294"/>
        <v>4.2339607737270461E-2</v>
      </c>
      <c r="EN139" s="91">
        <f t="shared" si="294"/>
        <v>9.2497969244683884E-2</v>
      </c>
      <c r="EO139" s="91">
        <f t="shared" si="294"/>
        <v>4.8021787239534867E-2</v>
      </c>
      <c r="EP139" s="91">
        <f t="shared" si="292"/>
        <v>6.6725072127798768E-2</v>
      </c>
      <c r="EQ139" s="91">
        <f t="shared" si="292"/>
        <v>5.3853691918271995E-2</v>
      </c>
      <c r="ER139" s="91">
        <f t="shared" si="285"/>
        <v>5.9347281026092512E-2</v>
      </c>
      <c r="ES139" s="91">
        <f t="shared" si="285"/>
        <v>4.6579105409111518E-2</v>
      </c>
      <c r="ET139" s="91">
        <f t="shared" si="285"/>
        <v>5.5667460509676976E-2</v>
      </c>
      <c r="EU139" s="91">
        <f t="shared" si="285"/>
        <v>4.1574216927294662E-2</v>
      </c>
      <c r="EV139" s="91">
        <f t="shared" si="285"/>
        <v>2.565611011361103E-2</v>
      </c>
      <c r="EW139" s="91">
        <f t="shared" si="285"/>
        <v>3.8279379423492944E-2</v>
      </c>
      <c r="EX139" s="91">
        <f t="shared" si="285"/>
        <v>6.4775601603941219E-2</v>
      </c>
      <c r="EY139" s="91">
        <f t="shared" si="285"/>
        <v>0.15421121424892872</v>
      </c>
      <c r="EZ139" s="100">
        <f t="shared" si="285"/>
        <v>3.2762875509414695E-2</v>
      </c>
      <c r="FA139" s="119">
        <f t="shared" si="268"/>
        <v>0.86140063743647177</v>
      </c>
      <c r="FB139" s="120">
        <f t="shared" si="268"/>
        <v>1</v>
      </c>
      <c r="FC139" s="120">
        <f t="shared" si="289"/>
        <v>1.9290123456790123</v>
      </c>
      <c r="FD139" s="120">
        <f t="shared" si="289"/>
        <v>7.8678206136900091</v>
      </c>
      <c r="FE139" s="120">
        <f t="shared" si="283"/>
        <v>1</v>
      </c>
      <c r="FF139" s="120">
        <f t="shared" si="283"/>
        <v>1</v>
      </c>
      <c r="FG139" s="120">
        <f t="shared" si="283"/>
        <v>1</v>
      </c>
      <c r="FH139" s="120">
        <f t="shared" si="283"/>
        <v>1</v>
      </c>
      <c r="FI139" s="120">
        <f t="shared" si="283"/>
        <v>14.576716949503941</v>
      </c>
      <c r="FJ139" s="120">
        <f t="shared" si="283"/>
        <v>1</v>
      </c>
      <c r="FK139" s="120">
        <f t="shared" si="283"/>
        <v>1</v>
      </c>
      <c r="FL139" s="120">
        <f t="shared" si="283"/>
        <v>1</v>
      </c>
      <c r="FM139" s="120">
        <f t="shared" si="283"/>
        <v>1.9290123456790123</v>
      </c>
      <c r="FN139" s="120">
        <f t="shared" si="283"/>
        <v>7.8678206136900091</v>
      </c>
      <c r="FO139" s="120">
        <f t="shared" si="283"/>
        <v>0.86140063743647177</v>
      </c>
      <c r="FP139" s="120">
        <f t="shared" si="283"/>
        <v>1</v>
      </c>
      <c r="FQ139" s="120">
        <f t="shared" si="283"/>
        <v>1</v>
      </c>
      <c r="FR139" s="120">
        <f t="shared" si="283"/>
        <v>1</v>
      </c>
      <c r="FS139" s="120">
        <f t="shared" si="234"/>
        <v>1.2081672103419114</v>
      </c>
      <c r="FT139" s="321">
        <f t="shared" si="234"/>
        <v>1</v>
      </c>
      <c r="FU139" s="85">
        <f>+Cas_Hoy!B138</f>
        <v>4</v>
      </c>
      <c r="FV139" s="62">
        <f>+Cas_Hoy!C138</f>
        <v>4</v>
      </c>
      <c r="FW139" s="62">
        <f>+Cas_Hoy!D138</f>
        <v>36</v>
      </c>
      <c r="FX139" s="62">
        <f>+Cas_Hoy!E138</f>
        <v>35</v>
      </c>
      <c r="FY139" s="62">
        <f>+Cas_Hoy!F138</f>
        <v>63</v>
      </c>
      <c r="FZ139" s="62">
        <f>+Cas_Hoy!G138</f>
        <v>86</v>
      </c>
      <c r="GA139" s="62">
        <f>+Cas_Hoy!H138</f>
        <v>56</v>
      </c>
      <c r="GB139" s="62">
        <f>+Cas_Hoy!I138</f>
        <v>114</v>
      </c>
      <c r="GC139" s="62">
        <f>+Cas_Hoy!J138</f>
        <v>61</v>
      </c>
      <c r="GD139" s="62">
        <f>+Cas_Hoy!K138</f>
        <v>81</v>
      </c>
      <c r="GE139" s="62">
        <f>+Cas_Hoy!L138</f>
        <v>59</v>
      </c>
      <c r="GF139" s="62">
        <f>+Cas_Hoy!M138</f>
        <v>60</v>
      </c>
      <c r="GG139" s="62">
        <f>+Cas_Hoy!N138</f>
        <v>33</v>
      </c>
      <c r="GH139" s="62">
        <f>+Cas_Hoy!O138</f>
        <v>42</v>
      </c>
      <c r="GI139" s="62">
        <f>+Cas_Hoy!P138</f>
        <v>22</v>
      </c>
      <c r="GJ139" s="62">
        <f>+Cas_Hoy!Q138</f>
        <v>15</v>
      </c>
      <c r="GK139" s="62">
        <f>+Cas_Hoy!R138</f>
        <v>7</v>
      </c>
      <c r="GL139" s="62">
        <f>+Cas_Hoy!S138</f>
        <v>16</v>
      </c>
      <c r="GM139" s="62">
        <f>+Cas_Hoy!T138</f>
        <v>3</v>
      </c>
      <c r="GN139" s="590">
        <f>+Cas_Hoy!U138</f>
        <v>3</v>
      </c>
      <c r="GO139" s="543">
        <f t="shared" si="290"/>
        <v>4.1466592271898056E-2</v>
      </c>
      <c r="GP139" s="112">
        <f t="shared" si="290"/>
        <v>2.9603203977243496E-2</v>
      </c>
      <c r="GQ139" s="112">
        <f t="shared" si="291"/>
        <v>9.2659534053137052E-2</v>
      </c>
      <c r="GR139" s="112">
        <f t="shared" si="291"/>
        <v>0.44866407119541624</v>
      </c>
      <c r="GS139" s="323">
        <f t="shared" si="273"/>
        <v>5.6803301253177015E-2</v>
      </c>
      <c r="GT139" s="323">
        <f t="shared" si="273"/>
        <v>7.6063205511210277E-2</v>
      </c>
      <c r="GU139" s="323">
        <f t="shared" si="273"/>
        <v>4.8388123128309098E-2</v>
      </c>
      <c r="GV139" s="323">
        <f t="shared" si="272"/>
        <v>0.1087089535452986</v>
      </c>
      <c r="GW139" s="323">
        <f t="shared" si="272"/>
        <v>0.7</v>
      </c>
      <c r="GX139" s="323">
        <f t="shared" si="272"/>
        <v>7.4037408799338358E-2</v>
      </c>
      <c r="GY139" s="323">
        <f t="shared" si="272"/>
        <v>6.3547356463560953E-2</v>
      </c>
      <c r="GZ139" s="323">
        <f t="shared" si="272"/>
        <v>6.7185601161614164E-2</v>
      </c>
      <c r="HA139" s="323">
        <f t="shared" si="272"/>
        <v>9.2659534053137052E-2</v>
      </c>
      <c r="HB139" s="323">
        <f t="shared" si="225"/>
        <v>0.44866407119541624</v>
      </c>
      <c r="HC139" s="323">
        <f t="shared" si="225"/>
        <v>4.1466592271898056E-2</v>
      </c>
      <c r="HD139" s="323">
        <f t="shared" si="225"/>
        <v>2.9603203977243496E-2</v>
      </c>
      <c r="HE139" s="323">
        <f t="shared" si="225"/>
        <v>3.8279379423492944E-2</v>
      </c>
      <c r="HF139" s="323">
        <f t="shared" si="275"/>
        <v>6.4775601603941219E-2</v>
      </c>
      <c r="HG139" s="323">
        <f t="shared" si="275"/>
        <v>0.18631293252256703</v>
      </c>
      <c r="HH139" s="327">
        <f t="shared" si="275"/>
        <v>4.9144313264122046E-2</v>
      </c>
      <c r="HI139" s="241">
        <f>+CyF_Tot!B138</f>
        <v>0</v>
      </c>
      <c r="HJ139" s="149">
        <f>+CyF_Tot!C138</f>
        <v>720</v>
      </c>
      <c r="HK139" s="149">
        <f>+CyF_Tot!D138</f>
        <v>769</v>
      </c>
      <c r="HL139" s="149">
        <f>+CyF_Tot!E138</f>
        <v>807</v>
      </c>
      <c r="HM139" s="149">
        <f>+CyF_Tot!F138</f>
        <v>0</v>
      </c>
      <c r="HN139" s="149">
        <f>+CyF_Tot!G138</f>
        <v>5</v>
      </c>
      <c r="HO139" s="149">
        <f>+CyF_Tot!H138</f>
        <v>6</v>
      </c>
      <c r="HP139" s="557">
        <f>+CyF_Tot!I138</f>
        <v>7</v>
      </c>
      <c r="HQ139" s="93">
        <f t="shared" si="295"/>
        <v>8.9256788271987797E-2</v>
      </c>
      <c r="HR139" s="90">
        <f t="shared" si="295"/>
        <v>8.2009438566556778E-2</v>
      </c>
      <c r="HS139" s="90">
        <f t="shared" si="295"/>
        <v>8.4662976717160457E-2</v>
      </c>
      <c r="HT139" s="90">
        <f t="shared" si="293"/>
        <v>7.9117379825312917E-2</v>
      </c>
      <c r="HU139" s="90">
        <f t="shared" si="293"/>
        <v>6.4787106052544383E-2</v>
      </c>
      <c r="HV139" s="90">
        <f t="shared" si="293"/>
        <v>6.6045835041803003E-2</v>
      </c>
      <c r="HW139" s="90">
        <f t="shared" si="293"/>
        <v>6.7603761042596841E-2</v>
      </c>
      <c r="HX139" s="90">
        <f t="shared" si="293"/>
        <v>6.1257764548365796E-2</v>
      </c>
      <c r="HY139" s="90">
        <f t="shared" si="293"/>
        <v>6.5686640180352057E-2</v>
      </c>
      <c r="HZ139" s="90">
        <f t="shared" si="293"/>
        <v>6.3908027922141536E-2</v>
      </c>
      <c r="IA139" s="90">
        <f t="shared" si="293"/>
        <v>5.4234561217507714E-2</v>
      </c>
      <c r="IB139" s="90">
        <f t="shared" si="293"/>
        <v>5.2167094745873395E-2</v>
      </c>
      <c r="IC139" s="90">
        <f t="shared" si="293"/>
        <v>4.0131042627490052E-2</v>
      </c>
      <c r="ID139" s="90">
        <f t="shared" si="293"/>
        <v>4.3023333308163554E-2</v>
      </c>
      <c r="IE139" s="90">
        <f t="shared" si="260"/>
        <v>2.6696303513557128E-2</v>
      </c>
      <c r="IF139" s="90">
        <f t="shared" si="260"/>
        <v>2.9598803089444715E-2</v>
      </c>
      <c r="IG139" s="90">
        <f t="shared" si="260"/>
        <v>1.0682053766715254E-2</v>
      </c>
      <c r="IH139" s="90">
        <f t="shared" si="260"/>
        <v>1.4428797405485404E-2</v>
      </c>
      <c r="II139" s="90">
        <f t="shared" si="260"/>
        <v>1.1363886985867292E-3</v>
      </c>
      <c r="IJ139" s="673">
        <f t="shared" si="260"/>
        <v>3.5659035487175419E-3</v>
      </c>
      <c r="IK139" s="686"/>
      <c r="IL139" s="687"/>
      <c r="IM139" s="687"/>
      <c r="IN139" s="687"/>
      <c r="IO139" s="687"/>
      <c r="IP139" s="687"/>
      <c r="IQ139" s="687"/>
      <c r="IR139" s="687"/>
      <c r="IS139" s="687"/>
      <c r="IT139" s="687"/>
      <c r="IU139" s="687"/>
      <c r="IV139" s="687"/>
      <c r="IW139" s="687"/>
      <c r="IX139" s="687"/>
      <c r="IY139" s="687"/>
      <c r="IZ139" s="687"/>
      <c r="JA139" s="687"/>
      <c r="JB139" s="687"/>
      <c r="JC139" s="687"/>
      <c r="JD139" s="688"/>
      <c r="JF139" s="624">
        <f t="shared" si="286"/>
        <v>0</v>
      </c>
      <c r="JG139" s="625">
        <f t="shared" si="286"/>
        <v>0</v>
      </c>
      <c r="JH139" s="625">
        <f t="shared" si="286"/>
        <v>0</v>
      </c>
      <c r="JI139" s="625">
        <f t="shared" si="286"/>
        <v>0</v>
      </c>
      <c r="JJ139" s="625">
        <f t="shared" si="286"/>
        <v>0</v>
      </c>
      <c r="JK139" s="625">
        <f t="shared" si="286"/>
        <v>0</v>
      </c>
      <c r="JL139" s="625">
        <f t="shared" si="286"/>
        <v>0</v>
      </c>
      <c r="JM139" s="625">
        <f t="shared" si="286"/>
        <v>0</v>
      </c>
      <c r="JN139" s="625">
        <f t="shared" si="286"/>
        <v>1778.5847125753655</v>
      </c>
      <c r="JO139" s="625">
        <f t="shared" si="286"/>
        <v>0</v>
      </c>
      <c r="JP139" s="625">
        <f t="shared" si="286"/>
        <v>0</v>
      </c>
      <c r="JQ139" s="625">
        <f t="shared" si="286"/>
        <v>0</v>
      </c>
      <c r="JR139" s="625">
        <f t="shared" si="286"/>
        <v>1455.5970440347348</v>
      </c>
      <c r="JS139" s="625">
        <f t="shared" si="286"/>
        <v>2715.485878520828</v>
      </c>
      <c r="JT139" s="625">
        <f t="shared" si="286"/>
        <v>2188.1166803839296</v>
      </c>
      <c r="JU139" s="625">
        <f t="shared" si="228"/>
        <v>0</v>
      </c>
      <c r="JV139" s="625">
        <f t="shared" si="228"/>
        <v>0</v>
      </c>
      <c r="JW139" s="625">
        <f t="shared" si="228"/>
        <v>0</v>
      </c>
      <c r="JX139" s="625">
        <f t="shared" si="228"/>
        <v>51403.738082976241</v>
      </c>
      <c r="JY139" s="626">
        <f t="shared" si="277"/>
        <v>0</v>
      </c>
      <c r="JZ139" s="642">
        <f t="shared" si="278"/>
        <v>0</v>
      </c>
      <c r="KA139" s="625">
        <f t="shared" si="278"/>
        <v>0</v>
      </c>
      <c r="KB139" s="625">
        <f t="shared" si="279"/>
        <v>623.00641218530484</v>
      </c>
      <c r="KC139" s="625">
        <f t="shared" si="279"/>
        <v>0</v>
      </c>
      <c r="KD139" s="625">
        <f t="shared" si="280"/>
        <v>2228.2678344670035</v>
      </c>
      <c r="KE139" s="645">
        <f t="shared" si="280"/>
        <v>1289.2665144738442</v>
      </c>
      <c r="KF139" s="624">
        <f t="shared" si="262"/>
        <v>0</v>
      </c>
      <c r="KG139" s="625">
        <f t="shared" si="263"/>
        <v>320.20485280800523</v>
      </c>
      <c r="KH139" s="626">
        <f t="shared" si="264"/>
        <v>1725.561880300907</v>
      </c>
    </row>
    <row r="140" spans="1:294" s="649" customFormat="1" ht="14.4">
      <c r="A140" s="510" t="s">
        <v>150</v>
      </c>
      <c r="B140" s="538">
        <v>24336</v>
      </c>
      <c r="C140" s="526">
        <f t="shared" si="265"/>
        <v>2007</v>
      </c>
      <c r="D140" s="517">
        <f t="shared" si="266"/>
        <v>37</v>
      </c>
      <c r="E140" s="495">
        <f t="shared" si="287"/>
        <v>9.3648290982898952E-3</v>
      </c>
      <c r="F140" s="208">
        <f t="shared" si="236"/>
        <v>7.9265285996055229E-2</v>
      </c>
      <c r="G140" s="30">
        <f t="shared" si="162"/>
        <v>2.0481871646123544</v>
      </c>
      <c r="H140" s="29">
        <f t="shared" si="237"/>
        <v>0.16235014137644771</v>
      </c>
      <c r="I140" s="33">
        <f t="shared" si="238"/>
        <v>0.16891484382712835</v>
      </c>
      <c r="J140" s="353">
        <f t="shared" si="239"/>
        <v>0.16938320113973632</v>
      </c>
      <c r="K140" s="581">
        <f t="shared" si="267"/>
        <v>8.975986507772777E-3</v>
      </c>
      <c r="L140" s="354">
        <f t="shared" si="288"/>
        <v>2.1369152840521632</v>
      </c>
      <c r="M140" s="355">
        <f t="shared" si="240"/>
        <v>0.17623228858862144</v>
      </c>
      <c r="N140" s="826"/>
      <c r="O140" s="364" t="s">
        <v>226</v>
      </c>
      <c r="P140" s="20" t="s">
        <v>234</v>
      </c>
      <c r="Q140" s="20"/>
      <c r="R140" s="20"/>
      <c r="S140" s="166">
        <f t="shared" si="241"/>
        <v>2007</v>
      </c>
      <c r="T140" s="167">
        <f t="shared" si="242"/>
        <v>8247.041420118343</v>
      </c>
      <c r="U140" s="166">
        <f t="shared" si="243"/>
        <v>27</v>
      </c>
      <c r="V140" s="168">
        <f t="shared" si="244"/>
        <v>1.3636363636363636E-2</v>
      </c>
      <c r="W140" s="167">
        <f t="shared" si="245"/>
        <v>110.94674556213018</v>
      </c>
      <c r="X140" s="166">
        <f t="shared" si="246"/>
        <v>78</v>
      </c>
      <c r="Y140" s="168">
        <f t="shared" si="247"/>
        <v>4.0435458786936239E-2</v>
      </c>
      <c r="Z140" s="167">
        <f t="shared" si="248"/>
        <v>320.5128205128205</v>
      </c>
      <c r="AA140" s="166">
        <f t="shared" si="249"/>
        <v>37</v>
      </c>
      <c r="AB140" s="167">
        <f t="shared" si="250"/>
        <v>1520.3813280736358</v>
      </c>
      <c r="AC140" s="169">
        <f t="shared" si="251"/>
        <v>1.8435475834578975E-2</v>
      </c>
      <c r="AD140" s="166">
        <f t="shared" si="252"/>
        <v>1</v>
      </c>
      <c r="AE140" s="168">
        <f t="shared" si="253"/>
        <v>2.7777777777777776E-2</v>
      </c>
      <c r="AF140" s="167">
        <f t="shared" si="254"/>
        <v>41.091387245233399</v>
      </c>
      <c r="AG140" s="166">
        <f t="shared" si="255"/>
        <v>2</v>
      </c>
      <c r="AH140" s="168">
        <f t="shared" si="256"/>
        <v>5.7142857142857141E-2</v>
      </c>
      <c r="AI140" s="365">
        <f t="shared" si="257"/>
        <v>82.182774490466798</v>
      </c>
      <c r="AJ140" s="830"/>
      <c r="AK140" s="85">
        <v>1860.0938231528417</v>
      </c>
      <c r="AL140" s="62">
        <v>1778.6857062259837</v>
      </c>
      <c r="AM140" s="62">
        <v>1741.0646917668278</v>
      </c>
      <c r="AN140" s="62">
        <v>1620.6035230640623</v>
      </c>
      <c r="AO140" s="62">
        <v>1536.103187920356</v>
      </c>
      <c r="AP140" s="62">
        <v>1518.694423409147</v>
      </c>
      <c r="AQ140" s="62">
        <v>1603.0744608905602</v>
      </c>
      <c r="AR140" s="62">
        <v>1474.475035369285</v>
      </c>
      <c r="AS140" s="62">
        <v>1576.3487509804168</v>
      </c>
      <c r="AT140" s="62">
        <v>1600.9107633518825</v>
      </c>
      <c r="AU140" s="62">
        <v>1271.6761635829357</v>
      </c>
      <c r="AV140" s="62">
        <v>1302.9067216040655</v>
      </c>
      <c r="AW140" s="62">
        <v>1129.4134778400912</v>
      </c>
      <c r="AX140" s="62">
        <v>1307.4940297598446</v>
      </c>
      <c r="AY140" s="62">
        <v>837.11699442376027</v>
      </c>
      <c r="AZ140" s="62">
        <v>1048.8105314996135</v>
      </c>
      <c r="BA140" s="62">
        <v>361.60347243157162</v>
      </c>
      <c r="BB140" s="62">
        <v>563.86326480892239</v>
      </c>
      <c r="BC140" s="62">
        <v>44.505042760808827</v>
      </c>
      <c r="BD140" s="86">
        <v>158.55624290761827</v>
      </c>
      <c r="BE140" s="258">
        <v>2.0000000000000002E-5</v>
      </c>
      <c r="BF140" s="43">
        <v>2.0000000000000002E-5</v>
      </c>
      <c r="BG140" s="53">
        <v>5.0000000000000002E-5</v>
      </c>
      <c r="BH140" s="53">
        <v>4.0000000000000003E-5</v>
      </c>
      <c r="BI140" s="53">
        <v>1.2518952302791728E-4</v>
      </c>
      <c r="BJ140" s="53">
        <v>1.2406223545552731E-4</v>
      </c>
      <c r="BK140" s="53">
        <v>3.4000000000000002E-4</v>
      </c>
      <c r="BL140" s="53">
        <v>1.8000000000000001E-4</v>
      </c>
      <c r="BM140" s="53">
        <v>8.9999999999999998E-4</v>
      </c>
      <c r="BN140" s="53">
        <v>5.0000000000000001E-4</v>
      </c>
      <c r="BO140" s="53">
        <v>3.8E-3</v>
      </c>
      <c r="BP140" s="53">
        <v>2E-3</v>
      </c>
      <c r="BQ140" s="53">
        <v>1.6199999999999999E-2</v>
      </c>
      <c r="BR140" s="53">
        <v>6.1999999999999998E-3</v>
      </c>
      <c r="BS140" s="53">
        <v>6.1100000000000002E-2</v>
      </c>
      <c r="BT140" s="53">
        <v>2.6800000000000001E-2</v>
      </c>
      <c r="BU140" s="53">
        <v>0.1421</v>
      </c>
      <c r="BV140" s="53">
        <v>5.4699999999999999E-2</v>
      </c>
      <c r="BW140" s="53">
        <v>0.27589999999999998</v>
      </c>
      <c r="BX140" s="54">
        <v>0.1051</v>
      </c>
      <c r="BY140" s="64">
        <f>+Fall_Hoy!B140</f>
        <v>0</v>
      </c>
      <c r="BZ140" s="61">
        <f>+Fall_Hoy!C140</f>
        <v>0</v>
      </c>
      <c r="CA140" s="61">
        <f>+Fall_Hoy!D140</f>
        <v>0</v>
      </c>
      <c r="CB140" s="61">
        <f>+Fall_Hoy!E140</f>
        <v>0</v>
      </c>
      <c r="CC140" s="61">
        <f>+Fall_Hoy!F140</f>
        <v>0</v>
      </c>
      <c r="CD140" s="61">
        <f>+Fall_Hoy!G140</f>
        <v>0</v>
      </c>
      <c r="CE140" s="61">
        <f>+Fall_Hoy!H140</f>
        <v>0</v>
      </c>
      <c r="CF140" s="61">
        <f>+Fall_Hoy!I140</f>
        <v>0</v>
      </c>
      <c r="CG140" s="61">
        <f>+Fall_Hoy!J140</f>
        <v>0</v>
      </c>
      <c r="CH140" s="61">
        <f>+Fall_Hoy!K140</f>
        <v>0</v>
      </c>
      <c r="CI140" s="61">
        <f>+Fall_Hoy!L140</f>
        <v>0</v>
      </c>
      <c r="CJ140" s="61">
        <f>+Fall_Hoy!M140</f>
        <v>1</v>
      </c>
      <c r="CK140" s="61">
        <f>+Fall_Hoy!N140</f>
        <v>8</v>
      </c>
      <c r="CL140" s="61">
        <f>+Fall_Hoy!O140</f>
        <v>1</v>
      </c>
      <c r="CM140" s="61">
        <f>+Fall_Hoy!P140</f>
        <v>10</v>
      </c>
      <c r="CN140" s="61">
        <f>+Fall_Hoy!Q140</f>
        <v>2</v>
      </c>
      <c r="CO140" s="61">
        <f>+Fall_Hoy!R140</f>
        <v>9</v>
      </c>
      <c r="CP140" s="61">
        <f>+Fall_Hoy!S140</f>
        <v>2</v>
      </c>
      <c r="CQ140" s="61">
        <f>+Fall_Hoy!T140</f>
        <v>3</v>
      </c>
      <c r="CR140" s="66">
        <f>+Fall_Hoy!U140</f>
        <v>1</v>
      </c>
      <c r="CS140" s="75">
        <f t="shared" si="258"/>
        <v>0.19551164556824124</v>
      </c>
      <c r="CT140" s="76">
        <f t="shared" si="258"/>
        <v>7.1153810369293857E-2</v>
      </c>
      <c r="CU140" s="76">
        <f t="shared" si="259"/>
        <v>0.43724213512860699</v>
      </c>
      <c r="CV140" s="76">
        <f t="shared" si="259"/>
        <v>0.1233583625695563</v>
      </c>
      <c r="CW140" s="76">
        <f t="shared" si="284"/>
        <v>0.11978361964674214</v>
      </c>
      <c r="CX140" s="76">
        <f t="shared" si="284"/>
        <v>0.12247361755794785</v>
      </c>
      <c r="CY140" s="76">
        <f t="shared" si="284"/>
        <v>0.10542242679489447</v>
      </c>
      <c r="CZ140" s="76">
        <f t="shared" si="284"/>
        <v>0.13428508130041722</v>
      </c>
      <c r="DA140" s="76">
        <f t="shared" si="284"/>
        <v>9.2619098349394247E-2</v>
      </c>
      <c r="DB140" s="76">
        <f t="shared" si="284"/>
        <v>9.9943109674022326E-2</v>
      </c>
      <c r="DC140" s="76">
        <f t="shared" si="284"/>
        <v>8.96454642027779E-2</v>
      </c>
      <c r="DD140" s="76">
        <f t="shared" si="284"/>
        <v>0.38375732637592669</v>
      </c>
      <c r="DE140" s="76">
        <f t="shared" si="284"/>
        <v>0.43724213512860699</v>
      </c>
      <c r="DF140" s="76">
        <f t="shared" si="284"/>
        <v>0.1233583625695563</v>
      </c>
      <c r="DG140" s="76">
        <f t="shared" si="284"/>
        <v>0.19551164556824124</v>
      </c>
      <c r="DH140" s="76">
        <f t="shared" si="284"/>
        <v>7.1153810369293857E-2</v>
      </c>
      <c r="DI140" s="76">
        <f t="shared" si="284"/>
        <v>0.17515229782869765</v>
      </c>
      <c r="DJ140" s="76">
        <f t="shared" si="284"/>
        <v>6.4843861233590455E-2</v>
      </c>
      <c r="DK140" s="76">
        <f t="shared" si="284"/>
        <v>0.24432073802325202</v>
      </c>
      <c r="DL140" s="316">
        <f t="shared" si="274"/>
        <v>6.0008661183561442E-2</v>
      </c>
      <c r="DM140" s="85">
        <f>+'Cas_-14'!B139</f>
        <v>56</v>
      </c>
      <c r="DN140" s="62">
        <f>+'Cas_-14'!C139</f>
        <v>43</v>
      </c>
      <c r="DO140" s="62">
        <f>+'Cas_-14'!D139</f>
        <v>84</v>
      </c>
      <c r="DP140" s="62">
        <f>+'Cas_-14'!E139</f>
        <v>91</v>
      </c>
      <c r="DQ140" s="62">
        <f>+'Cas_-14'!F139</f>
        <v>184</v>
      </c>
      <c r="DR140" s="62">
        <f>+'Cas_-14'!G139</f>
        <v>186</v>
      </c>
      <c r="DS140" s="62">
        <f>+'Cas_-14'!H139</f>
        <v>169</v>
      </c>
      <c r="DT140" s="62">
        <f>+'Cas_-14'!I139</f>
        <v>198</v>
      </c>
      <c r="DU140" s="62">
        <f>+'Cas_-14'!J139</f>
        <v>146</v>
      </c>
      <c r="DV140" s="62">
        <f>+'Cas_-14'!K139</f>
        <v>160</v>
      </c>
      <c r="DW140" s="62">
        <f>+'Cas_-14'!L139</f>
        <v>114</v>
      </c>
      <c r="DX140" s="62">
        <f>+'Cas_-14'!M139</f>
        <v>136</v>
      </c>
      <c r="DY140" s="62">
        <f>+'Cas_-14'!N139</f>
        <v>86</v>
      </c>
      <c r="DZ140" s="62">
        <f>+'Cas_-14'!O139</f>
        <v>92</v>
      </c>
      <c r="EA140" s="62">
        <f>+'Cas_-14'!P139</f>
        <v>49</v>
      </c>
      <c r="EB140" s="62">
        <f>+'Cas_-14'!Q139</f>
        <v>58</v>
      </c>
      <c r="EC140" s="62">
        <f>+'Cas_-14'!R139</f>
        <v>26</v>
      </c>
      <c r="ED140" s="62">
        <f>+'Cas_-14'!S139</f>
        <v>27</v>
      </c>
      <c r="EE140" s="62">
        <f>+'Cas_-14'!T139</f>
        <v>3</v>
      </c>
      <c r="EF140" s="86">
        <f>+'Cas_-14'!U139</f>
        <v>8</v>
      </c>
      <c r="EG140" s="201">
        <f t="shared" si="294"/>
        <v>3.0106008257734292E-2</v>
      </c>
      <c r="EH140" s="90">
        <f t="shared" si="294"/>
        <v>2.4175153513341839E-2</v>
      </c>
      <c r="EI140" s="90">
        <f t="shared" si="294"/>
        <v>4.8246340527850824E-2</v>
      </c>
      <c r="EJ140" s="90">
        <f t="shared" si="294"/>
        <v>5.6151920383306964E-2</v>
      </c>
      <c r="EK140" s="90">
        <f t="shared" si="294"/>
        <v>0.11978361964674214</v>
      </c>
      <c r="EL140" s="90">
        <f t="shared" si="294"/>
        <v>0.12247361755794785</v>
      </c>
      <c r="EM140" s="90">
        <f t="shared" si="294"/>
        <v>0.10542242679489447</v>
      </c>
      <c r="EN140" s="90">
        <f t="shared" si="294"/>
        <v>0.13428508130041722</v>
      </c>
      <c r="EO140" s="90">
        <f t="shared" si="294"/>
        <v>9.2619098349394247E-2</v>
      </c>
      <c r="EP140" s="90">
        <f t="shared" si="292"/>
        <v>9.9943109674022326E-2</v>
      </c>
      <c r="EQ140" s="90">
        <f t="shared" si="292"/>
        <v>8.96454642027779E-2</v>
      </c>
      <c r="ER140" s="90">
        <f t="shared" si="285"/>
        <v>0.10438199277425206</v>
      </c>
      <c r="ES140" s="90">
        <f t="shared" si="285"/>
        <v>7.6145717832646911E-2</v>
      </c>
      <c r="ET140" s="90">
        <f t="shared" si="285"/>
        <v>7.0363610009674921E-2</v>
      </c>
      <c r="EU140" s="90">
        <f t="shared" si="285"/>
        <v>5.8534231566675754E-2</v>
      </c>
      <c r="EV140" s="90">
        <f t="shared" si="285"/>
        <v>5.5300741419015177E-2</v>
      </c>
      <c r="EW140" s="90">
        <f t="shared" si="285"/>
        <v>7.1901964395322926E-2</v>
      </c>
      <c r="EX140" s="90">
        <f t="shared" si="285"/>
        <v>4.7883949327944868E-2</v>
      </c>
      <c r="EY140" s="90">
        <f t="shared" si="285"/>
        <v>6.7408091620615229E-2</v>
      </c>
      <c r="EZ140" s="99">
        <f t="shared" si="285"/>
        <v>5.0455282323138458E-2</v>
      </c>
      <c r="FA140" s="119">
        <f t="shared" si="268"/>
        <v>3.3401249206720327</v>
      </c>
      <c r="FB140" s="120">
        <f t="shared" si="268"/>
        <v>1.2866700977869276</v>
      </c>
      <c r="FC140" s="120">
        <f t="shared" si="289"/>
        <v>5.7421762848119435</v>
      </c>
      <c r="FD140" s="120">
        <f t="shared" si="289"/>
        <v>1.7531556802244037</v>
      </c>
      <c r="FE140" s="120">
        <f t="shared" si="283"/>
        <v>1</v>
      </c>
      <c r="FF140" s="120">
        <f t="shared" si="283"/>
        <v>1</v>
      </c>
      <c r="FG140" s="120">
        <f t="shared" si="283"/>
        <v>1</v>
      </c>
      <c r="FH140" s="120">
        <f t="shared" si="283"/>
        <v>1</v>
      </c>
      <c r="FI140" s="120">
        <f t="shared" si="283"/>
        <v>1</v>
      </c>
      <c r="FJ140" s="120">
        <f t="shared" si="283"/>
        <v>1</v>
      </c>
      <c r="FK140" s="120">
        <f t="shared" si="283"/>
        <v>1</v>
      </c>
      <c r="FL140" s="120">
        <f t="shared" si="283"/>
        <v>3.6764705882352944</v>
      </c>
      <c r="FM140" s="120">
        <f t="shared" si="283"/>
        <v>5.7421762848119435</v>
      </c>
      <c r="FN140" s="120">
        <f t="shared" ref="FE140:FT157" si="296">+DF140/ET140</f>
        <v>1.7531556802244037</v>
      </c>
      <c r="FO140" s="120">
        <f t="shared" si="296"/>
        <v>3.3401249206720327</v>
      </c>
      <c r="FP140" s="120">
        <f t="shared" si="296"/>
        <v>1.2866700977869276</v>
      </c>
      <c r="FQ140" s="120">
        <f t="shared" si="296"/>
        <v>2.4359876576625346</v>
      </c>
      <c r="FR140" s="120">
        <f t="shared" si="296"/>
        <v>1.3541878258514457</v>
      </c>
      <c r="FS140" s="120">
        <f t="shared" si="234"/>
        <v>3.6245016310257343</v>
      </c>
      <c r="FT140" s="321">
        <f t="shared" si="234"/>
        <v>1.1893434823977165</v>
      </c>
      <c r="FU140" s="85">
        <f>+Cas_Hoy!B139</f>
        <v>60</v>
      </c>
      <c r="FV140" s="62">
        <f>+Cas_Hoy!C139</f>
        <v>45</v>
      </c>
      <c r="FW140" s="62">
        <f>+Cas_Hoy!D139</f>
        <v>87</v>
      </c>
      <c r="FX140" s="62">
        <f>+Cas_Hoy!E139</f>
        <v>95</v>
      </c>
      <c r="FY140" s="62">
        <f>+Cas_Hoy!F139</f>
        <v>189</v>
      </c>
      <c r="FZ140" s="62">
        <f>+Cas_Hoy!G139</f>
        <v>192</v>
      </c>
      <c r="GA140" s="62">
        <f>+Cas_Hoy!H139</f>
        <v>175</v>
      </c>
      <c r="GB140" s="62">
        <f>+Cas_Hoy!I139</f>
        <v>209</v>
      </c>
      <c r="GC140" s="62">
        <f>+Cas_Hoy!J139</f>
        <v>154</v>
      </c>
      <c r="GD140" s="62">
        <f>+Cas_Hoy!K139</f>
        <v>169</v>
      </c>
      <c r="GE140" s="62">
        <f>+Cas_Hoy!L139</f>
        <v>117</v>
      </c>
      <c r="GF140" s="62">
        <f>+Cas_Hoy!M139</f>
        <v>138</v>
      </c>
      <c r="GG140" s="62">
        <f>+Cas_Hoy!N139</f>
        <v>88</v>
      </c>
      <c r="GH140" s="62">
        <f>+Cas_Hoy!O139</f>
        <v>97</v>
      </c>
      <c r="GI140" s="62">
        <f>+Cas_Hoy!P139</f>
        <v>52</v>
      </c>
      <c r="GJ140" s="62">
        <f>+Cas_Hoy!Q139</f>
        <v>60</v>
      </c>
      <c r="GK140" s="62">
        <f>+Cas_Hoy!R139</f>
        <v>28</v>
      </c>
      <c r="GL140" s="62">
        <f>+Cas_Hoy!S139</f>
        <v>28</v>
      </c>
      <c r="GM140" s="62">
        <f>+Cas_Hoy!T139</f>
        <v>3</v>
      </c>
      <c r="GN140" s="590">
        <f>+Cas_Hoy!U139</f>
        <v>8</v>
      </c>
      <c r="GO140" s="543">
        <f t="shared" si="290"/>
        <v>0.20748174631731725</v>
      </c>
      <c r="GP140" s="112">
        <f t="shared" si="290"/>
        <v>7.3607390037200543E-2</v>
      </c>
      <c r="GQ140" s="112">
        <f t="shared" si="291"/>
        <v>0.44741055687578385</v>
      </c>
      <c r="GR140" s="112">
        <f t="shared" si="291"/>
        <v>0.13006262140485828</v>
      </c>
      <c r="GS140" s="323">
        <f t="shared" si="273"/>
        <v>0.12303860931105579</v>
      </c>
      <c r="GT140" s="323">
        <f t="shared" si="273"/>
        <v>0.12642437941465584</v>
      </c>
      <c r="GU140" s="323">
        <f t="shared" si="273"/>
        <v>0.10916523484678421</v>
      </c>
      <c r="GV140" s="323">
        <f t="shared" si="272"/>
        <v>0.14174536359488485</v>
      </c>
      <c r="GW140" s="323">
        <f t="shared" si="272"/>
        <v>9.7694117437032282E-2</v>
      </c>
      <c r="GX140" s="323">
        <f t="shared" si="272"/>
        <v>0.10556490959318608</v>
      </c>
      <c r="GY140" s="323">
        <f t="shared" si="272"/>
        <v>9.2004555366008905E-2</v>
      </c>
      <c r="GZ140" s="323">
        <f t="shared" si="272"/>
        <v>0.38940081646969033</v>
      </c>
      <c r="HA140" s="323">
        <f t="shared" si="272"/>
        <v>0.44741055687578385</v>
      </c>
      <c r="HB140" s="323">
        <f t="shared" si="272"/>
        <v>0.13006262140485828</v>
      </c>
      <c r="HC140" s="323">
        <f t="shared" si="272"/>
        <v>0.20748174631731725</v>
      </c>
      <c r="HD140" s="323">
        <f t="shared" si="272"/>
        <v>7.3607390037200543E-2</v>
      </c>
      <c r="HE140" s="323">
        <f t="shared" si="272"/>
        <v>0.18862555150782828</v>
      </c>
      <c r="HF140" s="323">
        <f t="shared" si="275"/>
        <v>6.7245485723723436E-2</v>
      </c>
      <c r="HG140" s="323">
        <f t="shared" si="275"/>
        <v>0.24432073802325205</v>
      </c>
      <c r="HH140" s="327">
        <f t="shared" si="275"/>
        <v>6.0008661183561442E-2</v>
      </c>
      <c r="HI140" s="241">
        <f>+CyF_Tot!B139</f>
        <v>0</v>
      </c>
      <c r="HJ140" s="149">
        <f>+CyF_Tot!C139</f>
        <v>1929</v>
      </c>
      <c r="HK140" s="149">
        <f>+CyF_Tot!D139</f>
        <v>1980</v>
      </c>
      <c r="HL140" s="149">
        <f>+CyF_Tot!E139</f>
        <v>2007</v>
      </c>
      <c r="HM140" s="149">
        <f>+CyF_Tot!F139</f>
        <v>0</v>
      </c>
      <c r="HN140" s="149">
        <f>+CyF_Tot!G139</f>
        <v>35</v>
      </c>
      <c r="HO140" s="149">
        <f>+CyF_Tot!H139</f>
        <v>36</v>
      </c>
      <c r="HP140" s="557">
        <f>+CyF_Tot!I139</f>
        <v>37</v>
      </c>
      <c r="HQ140" s="93">
        <f t="shared" si="295"/>
        <v>7.6433835599640107E-2</v>
      </c>
      <c r="HR140" s="90">
        <f t="shared" si="295"/>
        <v>7.3088663142093349E-2</v>
      </c>
      <c r="HS140" s="90">
        <f t="shared" si="295"/>
        <v>7.1542763468393653E-2</v>
      </c>
      <c r="HT140" s="90">
        <f t="shared" si="293"/>
        <v>6.6592846937214914E-2</v>
      </c>
      <c r="HU140" s="90">
        <f t="shared" si="293"/>
        <v>6.3120610943472877E-2</v>
      </c>
      <c r="HV140" s="90">
        <f t="shared" si="293"/>
        <v>6.2405260659481716E-2</v>
      </c>
      <c r="HW140" s="90">
        <f t="shared" si="293"/>
        <v>6.5872553455397775E-2</v>
      </c>
      <c r="HX140" s="90">
        <f t="shared" si="293"/>
        <v>6.0588224661788502E-2</v>
      </c>
      <c r="HY140" s="90">
        <f t="shared" si="293"/>
        <v>6.4774356960076301E-2</v>
      </c>
      <c r="HZ140" s="90">
        <f t="shared" si="293"/>
        <v>6.5783644121954407E-2</v>
      </c>
      <c r="IA140" s="90">
        <f t="shared" si="293"/>
        <v>5.2254937688319188E-2</v>
      </c>
      <c r="IB140" s="90">
        <f t="shared" si="293"/>
        <v>5.3538244641850162E-2</v>
      </c>
      <c r="IC140" s="90">
        <f t="shared" si="293"/>
        <v>4.6409166577913018E-2</v>
      </c>
      <c r="ID140" s="90">
        <f t="shared" si="293"/>
        <v>5.3726743497692499E-2</v>
      </c>
      <c r="IE140" s="90">
        <f t="shared" si="260"/>
        <v>3.4398298587432624E-2</v>
      </c>
      <c r="IF140" s="90">
        <f t="shared" si="260"/>
        <v>4.3097079696729677E-2</v>
      </c>
      <c r="IG140" s="90">
        <f t="shared" si="260"/>
        <v>1.4858788314906789E-2</v>
      </c>
      <c r="IH140" s="90">
        <f t="shared" si="260"/>
        <v>2.3169923767625018E-2</v>
      </c>
      <c r="II140" s="90">
        <f t="shared" si="260"/>
        <v>1.8287739464500669E-3</v>
      </c>
      <c r="IJ140" s="673">
        <f t="shared" si="260"/>
        <v>6.5152959774662338E-3</v>
      </c>
      <c r="IK140" s="686"/>
      <c r="IL140" s="687"/>
      <c r="IM140" s="687"/>
      <c r="IN140" s="687"/>
      <c r="IO140" s="687"/>
      <c r="IP140" s="687"/>
      <c r="IQ140" s="687"/>
      <c r="IR140" s="687"/>
      <c r="IS140" s="687"/>
      <c r="IT140" s="687"/>
      <c r="IU140" s="687"/>
      <c r="IV140" s="687"/>
      <c r="IW140" s="687"/>
      <c r="IX140" s="687"/>
      <c r="IY140" s="687"/>
      <c r="IZ140" s="687"/>
      <c r="JA140" s="687"/>
      <c r="JB140" s="687"/>
      <c r="JC140" s="687"/>
      <c r="JD140" s="688"/>
      <c r="JF140" s="624">
        <f t="shared" si="286"/>
        <v>0</v>
      </c>
      <c r="JG140" s="625">
        <f t="shared" si="286"/>
        <v>0</v>
      </c>
      <c r="JH140" s="625">
        <f t="shared" si="286"/>
        <v>0</v>
      </c>
      <c r="JI140" s="625">
        <f t="shared" si="286"/>
        <v>0</v>
      </c>
      <c r="JJ140" s="625">
        <f t="shared" si="286"/>
        <v>0</v>
      </c>
      <c r="JK140" s="625">
        <f t="shared" si="286"/>
        <v>0</v>
      </c>
      <c r="JL140" s="625">
        <f t="shared" si="286"/>
        <v>0</v>
      </c>
      <c r="JM140" s="625">
        <f t="shared" si="286"/>
        <v>0</v>
      </c>
      <c r="JN140" s="625">
        <f t="shared" si="286"/>
        <v>0</v>
      </c>
      <c r="JO140" s="625">
        <f t="shared" si="286"/>
        <v>0</v>
      </c>
      <c r="JP140" s="625">
        <f t="shared" si="286"/>
        <v>0</v>
      </c>
      <c r="JQ140" s="625">
        <f t="shared" si="286"/>
        <v>767.5146527518533</v>
      </c>
      <c r="JR140" s="625">
        <f t="shared" si="286"/>
        <v>7083.3225890834337</v>
      </c>
      <c r="JS140" s="625">
        <f t="shared" si="286"/>
        <v>764.82184793124918</v>
      </c>
      <c r="JT140" s="625">
        <f t="shared" si="286"/>
        <v>11945.761544219542</v>
      </c>
      <c r="JU140" s="625">
        <f t="shared" si="228"/>
        <v>1906.9221178970752</v>
      </c>
      <c r="JV140" s="625">
        <f t="shared" si="228"/>
        <v>24889.141521457939</v>
      </c>
      <c r="JW140" s="625">
        <f t="shared" si="228"/>
        <v>3546.959209477398</v>
      </c>
      <c r="JX140" s="625">
        <f t="shared" si="228"/>
        <v>67408.091620615232</v>
      </c>
      <c r="JY140" s="626">
        <f t="shared" si="277"/>
        <v>6306.9102903923076</v>
      </c>
      <c r="JZ140" s="642">
        <f t="shared" si="278"/>
        <v>0</v>
      </c>
      <c r="KA140" s="625">
        <f t="shared" si="278"/>
        <v>0</v>
      </c>
      <c r="KB140" s="625">
        <f t="shared" si="279"/>
        <v>0</v>
      </c>
      <c r="KC140" s="625">
        <f t="shared" si="279"/>
        <v>228.39954054182675</v>
      </c>
      <c r="KD140" s="625">
        <f t="shared" si="280"/>
        <v>12644.148628849674</v>
      </c>
      <c r="KE140" s="645">
        <f t="shared" si="280"/>
        <v>1948.8592889701983</v>
      </c>
      <c r="KF140" s="624">
        <f t="shared" si="262"/>
        <v>0</v>
      </c>
      <c r="KG140" s="625">
        <f t="shared" si="263"/>
        <v>113.25808298055563</v>
      </c>
      <c r="KH140" s="626">
        <f t="shared" si="264"/>
        <v>6603.8529496806304</v>
      </c>
    </row>
    <row r="141" spans="1:294" s="649" customFormat="1" ht="14.4">
      <c r="A141" s="510" t="s">
        <v>151</v>
      </c>
      <c r="B141" s="538">
        <v>13863</v>
      </c>
      <c r="C141" s="526">
        <f t="shared" si="265"/>
        <v>1484</v>
      </c>
      <c r="D141" s="517">
        <f t="shared" si="266"/>
        <v>19</v>
      </c>
      <c r="E141" s="495">
        <f t="shared" si="287"/>
        <v>8.279921365377441E-3</v>
      </c>
      <c r="F141" s="208">
        <f t="shared" si="236"/>
        <v>9.4856813099617687E-2</v>
      </c>
      <c r="G141" s="30">
        <f t="shared" si="162"/>
        <v>1.745024930060102</v>
      </c>
      <c r="H141" s="29">
        <f t="shared" si="237"/>
        <v>0.16552750364488453</v>
      </c>
      <c r="I141" s="33">
        <f t="shared" si="238"/>
        <v>0.1868006200828963</v>
      </c>
      <c r="J141" s="353">
        <f t="shared" si="239"/>
        <v>0.17213835371393549</v>
      </c>
      <c r="K141" s="581">
        <f t="shared" si="267"/>
        <v>7.9619369211843347E-3</v>
      </c>
      <c r="L141" s="354">
        <f t="shared" si="288"/>
        <v>1.8147178688488881</v>
      </c>
      <c r="M141" s="355">
        <f t="shared" si="240"/>
        <v>0.19413017380818734</v>
      </c>
      <c r="N141" s="826"/>
      <c r="O141" s="364" t="s">
        <v>226</v>
      </c>
      <c r="P141" s="20" t="s">
        <v>227</v>
      </c>
      <c r="Q141" s="20"/>
      <c r="R141" s="20"/>
      <c r="S141" s="166">
        <f t="shared" si="241"/>
        <v>1484</v>
      </c>
      <c r="T141" s="167">
        <f t="shared" si="242"/>
        <v>10704.753660823775</v>
      </c>
      <c r="U141" s="166">
        <f t="shared" si="243"/>
        <v>75</v>
      </c>
      <c r="V141" s="168">
        <f t="shared" si="244"/>
        <v>5.3229240596167494E-2</v>
      </c>
      <c r="W141" s="167">
        <f t="shared" si="245"/>
        <v>541.00843973165979</v>
      </c>
      <c r="X141" s="166">
        <f t="shared" si="246"/>
        <v>169</v>
      </c>
      <c r="Y141" s="168">
        <f t="shared" si="247"/>
        <v>0.1285171102661597</v>
      </c>
      <c r="Z141" s="167">
        <f t="shared" si="248"/>
        <v>1219.0723508620067</v>
      </c>
      <c r="AA141" s="166">
        <f t="shared" si="249"/>
        <v>19</v>
      </c>
      <c r="AB141" s="167">
        <f t="shared" si="250"/>
        <v>1370.5547139868715</v>
      </c>
      <c r="AC141" s="169">
        <f t="shared" si="251"/>
        <v>1.2803234501347708E-2</v>
      </c>
      <c r="AD141" s="166">
        <f t="shared" si="252"/>
        <v>0</v>
      </c>
      <c r="AE141" s="168">
        <f t="shared" si="253"/>
        <v>0</v>
      </c>
      <c r="AF141" s="167">
        <f t="shared" si="254"/>
        <v>0</v>
      </c>
      <c r="AG141" s="166">
        <f t="shared" si="255"/>
        <v>1</v>
      </c>
      <c r="AH141" s="168">
        <f t="shared" si="256"/>
        <v>5.5555555555555552E-2</v>
      </c>
      <c r="AI141" s="365">
        <f t="shared" si="257"/>
        <v>72.134458630887977</v>
      </c>
      <c r="AJ141" s="830"/>
      <c r="AK141" s="85">
        <v>1161.6401699511664</v>
      </c>
      <c r="AL141" s="62">
        <v>1080.270009550766</v>
      </c>
      <c r="AM141" s="62">
        <v>1009.0419554639609</v>
      </c>
      <c r="AN141" s="62">
        <v>976.95922867464537</v>
      </c>
      <c r="AO141" s="62">
        <v>959.68427615187829</v>
      </c>
      <c r="AP141" s="62">
        <v>906.79548586465398</v>
      </c>
      <c r="AQ141" s="62">
        <v>963.09060633794115</v>
      </c>
      <c r="AR141" s="62">
        <v>905.91128803276501</v>
      </c>
      <c r="AS141" s="62">
        <v>833.31074303069363</v>
      </c>
      <c r="AT141" s="62">
        <v>804.71121815057552</v>
      </c>
      <c r="AU141" s="62">
        <v>722.66932605014915</v>
      </c>
      <c r="AV141" s="62">
        <v>713.30780367770558</v>
      </c>
      <c r="AW141" s="62">
        <v>617.89800242460387</v>
      </c>
      <c r="AX141" s="62">
        <v>645.78089237093332</v>
      </c>
      <c r="AY141" s="62">
        <v>449.8332306969815</v>
      </c>
      <c r="AZ141" s="62">
        <v>565.92149331931864</v>
      </c>
      <c r="BA141" s="62">
        <v>168.20303965883639</v>
      </c>
      <c r="BB141" s="62">
        <v>301.84884673232744</v>
      </c>
      <c r="BC141" s="62">
        <v>20.62867467514031</v>
      </c>
      <c r="BD141" s="86">
        <v>55.49381332568516</v>
      </c>
      <c r="BE141" s="258">
        <v>2.0000000000000002E-5</v>
      </c>
      <c r="BF141" s="43">
        <v>2.0000000000000002E-5</v>
      </c>
      <c r="BG141" s="53">
        <v>5.0000000000000002E-5</v>
      </c>
      <c r="BH141" s="53">
        <v>4.0000000000000003E-5</v>
      </c>
      <c r="BI141" s="53">
        <v>1.2518952302791728E-4</v>
      </c>
      <c r="BJ141" s="53">
        <v>1.2406223545552731E-4</v>
      </c>
      <c r="BK141" s="53">
        <v>3.4000000000000002E-4</v>
      </c>
      <c r="BL141" s="53">
        <v>1.8000000000000001E-4</v>
      </c>
      <c r="BM141" s="53">
        <v>8.9999999999999998E-4</v>
      </c>
      <c r="BN141" s="53">
        <v>5.0000000000000001E-4</v>
      </c>
      <c r="BO141" s="53">
        <v>3.8E-3</v>
      </c>
      <c r="BP141" s="53">
        <v>2E-3</v>
      </c>
      <c r="BQ141" s="53">
        <v>1.6199999999999999E-2</v>
      </c>
      <c r="BR141" s="53">
        <v>6.1999999999999998E-3</v>
      </c>
      <c r="BS141" s="53">
        <v>6.1100000000000002E-2</v>
      </c>
      <c r="BT141" s="53">
        <v>2.6800000000000001E-2</v>
      </c>
      <c r="BU141" s="53">
        <v>0.1421</v>
      </c>
      <c r="BV141" s="53">
        <v>5.4699999999999999E-2</v>
      </c>
      <c r="BW141" s="53">
        <v>0.27589999999999998</v>
      </c>
      <c r="BX141" s="54">
        <v>0.1051</v>
      </c>
      <c r="BY141" s="64">
        <f>+Fall_Hoy!B141</f>
        <v>0</v>
      </c>
      <c r="BZ141" s="61">
        <f>+Fall_Hoy!C141</f>
        <v>0</v>
      </c>
      <c r="CA141" s="61">
        <f>+Fall_Hoy!D141</f>
        <v>0</v>
      </c>
      <c r="CB141" s="61">
        <f>+Fall_Hoy!E141</f>
        <v>0</v>
      </c>
      <c r="CC141" s="61">
        <f>+Fall_Hoy!F141</f>
        <v>0</v>
      </c>
      <c r="CD141" s="61">
        <f>+Fall_Hoy!G141</f>
        <v>0</v>
      </c>
      <c r="CE141" s="61">
        <f>+Fall_Hoy!H141</f>
        <v>0</v>
      </c>
      <c r="CF141" s="61">
        <f>+Fall_Hoy!I141</f>
        <v>0</v>
      </c>
      <c r="CG141" s="61">
        <f>+Fall_Hoy!J141</f>
        <v>0</v>
      </c>
      <c r="CH141" s="61">
        <f>+Fall_Hoy!K141</f>
        <v>0</v>
      </c>
      <c r="CI141" s="61">
        <f>+Fall_Hoy!L141</f>
        <v>1</v>
      </c>
      <c r="CJ141" s="61">
        <f>+Fall_Hoy!M141</f>
        <v>0</v>
      </c>
      <c r="CK141" s="61">
        <f>+Fall_Hoy!N141</f>
        <v>2</v>
      </c>
      <c r="CL141" s="61">
        <f>+Fall_Hoy!O141</f>
        <v>1</v>
      </c>
      <c r="CM141" s="61">
        <f>+Fall_Hoy!P141</f>
        <v>4</v>
      </c>
      <c r="CN141" s="61">
        <f>+Fall_Hoy!Q141</f>
        <v>2</v>
      </c>
      <c r="CO141" s="61">
        <f>+Fall_Hoy!R141</f>
        <v>2</v>
      </c>
      <c r="CP141" s="61">
        <f>+Fall_Hoy!S141</f>
        <v>4</v>
      </c>
      <c r="CQ141" s="61">
        <f>+Fall_Hoy!T141</f>
        <v>0</v>
      </c>
      <c r="CR141" s="66">
        <f>+Fall_Hoy!U141</f>
        <v>2</v>
      </c>
      <c r="CS141" s="75">
        <f t="shared" si="258"/>
        <v>0.1455349315650529</v>
      </c>
      <c r="CT141" s="76">
        <f t="shared" si="258"/>
        <v>0.131867876644745</v>
      </c>
      <c r="CU141" s="76">
        <f t="shared" si="259"/>
        <v>0.19980124492880366</v>
      </c>
      <c r="CV141" s="76">
        <f t="shared" si="259"/>
        <v>0.24976013456898757</v>
      </c>
      <c r="CW141" s="76">
        <f t="shared" si="284"/>
        <v>0.14379729191078286</v>
      </c>
      <c r="CX141" s="76">
        <f t="shared" si="284"/>
        <v>0.15549261349217314</v>
      </c>
      <c r="CY141" s="76">
        <f t="shared" si="284"/>
        <v>0.12044557307134245</v>
      </c>
      <c r="CZ141" s="76">
        <f t="shared" si="284"/>
        <v>0.15012507493457919</v>
      </c>
      <c r="DA141" s="76">
        <f t="shared" si="284"/>
        <v>0.12120328562268377</v>
      </c>
      <c r="DB141" s="76">
        <f t="shared" si="284"/>
        <v>0.14787913641056391</v>
      </c>
      <c r="DC141" s="76">
        <f t="shared" si="284"/>
        <v>0.3641470382798293</v>
      </c>
      <c r="DD141" s="76">
        <f t="shared" si="284"/>
        <v>0.11355546593262604</v>
      </c>
      <c r="DE141" s="76">
        <f t="shared" si="284"/>
        <v>0.19980124492880366</v>
      </c>
      <c r="DF141" s="76">
        <f t="shared" si="284"/>
        <v>0.24976013456898757</v>
      </c>
      <c r="DG141" s="76">
        <f t="shared" si="284"/>
        <v>0.1455349315650529</v>
      </c>
      <c r="DH141" s="76">
        <f t="shared" si="284"/>
        <v>0.131867876644745</v>
      </c>
      <c r="DI141" s="76">
        <f t="shared" si="284"/>
        <v>8.3676224781257316E-2</v>
      </c>
      <c r="DJ141" s="76">
        <f t="shared" si="284"/>
        <v>0.24226079836847822</v>
      </c>
      <c r="DK141" s="76">
        <f t="shared" si="284"/>
        <v>0.14542863500655767</v>
      </c>
      <c r="DL141" s="316">
        <f t="shared" si="274"/>
        <v>0.34291202168216678</v>
      </c>
      <c r="DM141" s="85">
        <f>+'Cas_-14'!B140</f>
        <v>31</v>
      </c>
      <c r="DN141" s="62">
        <f>+'Cas_-14'!C140</f>
        <v>29</v>
      </c>
      <c r="DO141" s="62">
        <f>+'Cas_-14'!D140</f>
        <v>59</v>
      </c>
      <c r="DP141" s="62">
        <f>+'Cas_-14'!E140</f>
        <v>61</v>
      </c>
      <c r="DQ141" s="62">
        <f>+'Cas_-14'!F140</f>
        <v>138</v>
      </c>
      <c r="DR141" s="62">
        <f>+'Cas_-14'!G140</f>
        <v>141</v>
      </c>
      <c r="DS141" s="62">
        <f>+'Cas_-14'!H140</f>
        <v>116</v>
      </c>
      <c r="DT141" s="62">
        <f>+'Cas_-14'!I140</f>
        <v>136</v>
      </c>
      <c r="DU141" s="62">
        <f>+'Cas_-14'!J140</f>
        <v>101</v>
      </c>
      <c r="DV141" s="62">
        <f>+'Cas_-14'!K140</f>
        <v>119</v>
      </c>
      <c r="DW141" s="62">
        <f>+'Cas_-14'!L140</f>
        <v>73</v>
      </c>
      <c r="DX141" s="62">
        <f>+'Cas_-14'!M140</f>
        <v>81</v>
      </c>
      <c r="DY141" s="62">
        <f>+'Cas_-14'!N140</f>
        <v>57</v>
      </c>
      <c r="DZ141" s="62">
        <f>+'Cas_-14'!O140</f>
        <v>56</v>
      </c>
      <c r="EA141" s="62">
        <f>+'Cas_-14'!P140</f>
        <v>30</v>
      </c>
      <c r="EB141" s="62">
        <f>+'Cas_-14'!Q140</f>
        <v>31</v>
      </c>
      <c r="EC141" s="62">
        <f>+'Cas_-14'!R140</f>
        <v>17</v>
      </c>
      <c r="ED141" s="62">
        <f>+'Cas_-14'!S140</f>
        <v>20</v>
      </c>
      <c r="EE141" s="62">
        <f>+'Cas_-14'!T140</f>
        <v>3</v>
      </c>
      <c r="EF141" s="86">
        <f>+'Cas_-14'!U140</f>
        <v>9</v>
      </c>
      <c r="EG141" s="201">
        <f t="shared" si="294"/>
        <v>2.6686404965922617E-2</v>
      </c>
      <c r="EH141" s="91">
        <f t="shared" si="294"/>
        <v>2.684514032936983E-2</v>
      </c>
      <c r="EI141" s="91">
        <f t="shared" si="294"/>
        <v>5.8471305063694405E-2</v>
      </c>
      <c r="EJ141" s="91">
        <f t="shared" si="294"/>
        <v>6.2438634294650484E-2</v>
      </c>
      <c r="EK141" s="91">
        <f t="shared" si="294"/>
        <v>0.14379729191078286</v>
      </c>
      <c r="EL141" s="91">
        <f t="shared" si="294"/>
        <v>0.15549261349217314</v>
      </c>
      <c r="EM141" s="91">
        <f t="shared" si="294"/>
        <v>0.12044557307134245</v>
      </c>
      <c r="EN141" s="91">
        <f t="shared" si="294"/>
        <v>0.15012507493457919</v>
      </c>
      <c r="EO141" s="91">
        <f t="shared" si="294"/>
        <v>0.12120328562268377</v>
      </c>
      <c r="EP141" s="91">
        <f t="shared" si="292"/>
        <v>0.14787913641056391</v>
      </c>
      <c r="EQ141" s="91">
        <f t="shared" si="292"/>
        <v>0.10101438841882465</v>
      </c>
      <c r="ER141" s="91">
        <f t="shared" si="285"/>
        <v>0.11355546593262604</v>
      </c>
      <c r="ES141" s="91">
        <f t="shared" si="285"/>
        <v>9.2248234783628646E-2</v>
      </c>
      <c r="ET141" s="91">
        <f t="shared" si="285"/>
        <v>8.6716718722352468E-2</v>
      </c>
      <c r="EU141" s="91">
        <f t="shared" si="285"/>
        <v>6.6691382389685486E-2</v>
      </c>
      <c r="EV141" s="91">
        <f t="shared" si="285"/>
        <v>5.4777915958227071E-2</v>
      </c>
      <c r="EW141" s="91">
        <f t="shared" si="285"/>
        <v>0.10106832810204165</v>
      </c>
      <c r="EX141" s="91">
        <f t="shared" si="285"/>
        <v>6.6258328353778789E-2</v>
      </c>
      <c r="EY141" s="91">
        <f t="shared" si="285"/>
        <v>0.14542863500655767</v>
      </c>
      <c r="EZ141" s="100">
        <f t="shared" si="285"/>
        <v>0.16218024065458075</v>
      </c>
      <c r="FA141" s="119">
        <f t="shared" si="268"/>
        <v>2.1822149481723954</v>
      </c>
      <c r="FB141" s="120">
        <f t="shared" si="268"/>
        <v>2.407318247472316</v>
      </c>
      <c r="FC141" s="120">
        <f t="shared" si="289"/>
        <v>2.1659085986571367</v>
      </c>
      <c r="FD141" s="120">
        <f t="shared" si="289"/>
        <v>2.8801843317972358</v>
      </c>
      <c r="FE141" s="120">
        <f t="shared" si="296"/>
        <v>1</v>
      </c>
      <c r="FF141" s="120">
        <f t="shared" si="296"/>
        <v>1</v>
      </c>
      <c r="FG141" s="120">
        <f t="shared" si="296"/>
        <v>1</v>
      </c>
      <c r="FH141" s="120">
        <f t="shared" si="296"/>
        <v>1</v>
      </c>
      <c r="FI141" s="120">
        <f t="shared" si="296"/>
        <v>1</v>
      </c>
      <c r="FJ141" s="120">
        <f t="shared" si="296"/>
        <v>1</v>
      </c>
      <c r="FK141" s="120">
        <f t="shared" si="296"/>
        <v>3.6049026676279738</v>
      </c>
      <c r="FL141" s="120">
        <f t="shared" si="296"/>
        <v>1</v>
      </c>
      <c r="FM141" s="120">
        <f t="shared" si="296"/>
        <v>2.1659085986571367</v>
      </c>
      <c r="FN141" s="120">
        <f t="shared" si="296"/>
        <v>2.8801843317972358</v>
      </c>
      <c r="FO141" s="120">
        <f t="shared" si="296"/>
        <v>2.1822149481723954</v>
      </c>
      <c r="FP141" s="120">
        <f t="shared" si="296"/>
        <v>2.407318247472316</v>
      </c>
      <c r="FQ141" s="120">
        <f t="shared" si="296"/>
        <v>0.8279173738460901</v>
      </c>
      <c r="FR141" s="120">
        <f t="shared" si="296"/>
        <v>3.6563071297989032</v>
      </c>
      <c r="FS141" s="120">
        <f t="shared" si="234"/>
        <v>1</v>
      </c>
      <c r="FT141" s="321">
        <f t="shared" si="234"/>
        <v>2.1143884131514961</v>
      </c>
      <c r="FU141" s="85">
        <f>+Cas_Hoy!B140</f>
        <v>40</v>
      </c>
      <c r="FV141" s="62">
        <f>+Cas_Hoy!C140</f>
        <v>36</v>
      </c>
      <c r="FW141" s="62">
        <f>+Cas_Hoy!D140</f>
        <v>73</v>
      </c>
      <c r="FX141" s="62">
        <f>+Cas_Hoy!E140</f>
        <v>68</v>
      </c>
      <c r="FY141" s="62">
        <f>+Cas_Hoy!F140</f>
        <v>147</v>
      </c>
      <c r="FZ141" s="62">
        <f>+Cas_Hoy!G140</f>
        <v>153</v>
      </c>
      <c r="GA141" s="62">
        <f>+Cas_Hoy!H140</f>
        <v>137</v>
      </c>
      <c r="GB141" s="62">
        <f>+Cas_Hoy!I140</f>
        <v>153</v>
      </c>
      <c r="GC141" s="62">
        <f>+Cas_Hoy!J140</f>
        <v>117</v>
      </c>
      <c r="GD141" s="62">
        <f>+Cas_Hoy!K140</f>
        <v>137</v>
      </c>
      <c r="GE141" s="62">
        <f>+Cas_Hoy!L140</f>
        <v>81</v>
      </c>
      <c r="GF141" s="62">
        <f>+Cas_Hoy!M140</f>
        <v>85</v>
      </c>
      <c r="GG141" s="62">
        <f>+Cas_Hoy!N140</f>
        <v>60</v>
      </c>
      <c r="GH141" s="62">
        <f>+Cas_Hoy!O140</f>
        <v>61</v>
      </c>
      <c r="GI141" s="62">
        <f>+Cas_Hoy!P140</f>
        <v>34</v>
      </c>
      <c r="GJ141" s="62">
        <f>+Cas_Hoy!Q140</f>
        <v>35</v>
      </c>
      <c r="GK141" s="62">
        <f>+Cas_Hoy!R140</f>
        <v>20</v>
      </c>
      <c r="GL141" s="62">
        <f>+Cas_Hoy!S140</f>
        <v>24</v>
      </c>
      <c r="GM141" s="62">
        <f>+Cas_Hoy!T140</f>
        <v>3</v>
      </c>
      <c r="GN141" s="590">
        <f>+Cas_Hoy!U140</f>
        <v>12</v>
      </c>
      <c r="GO141" s="543">
        <f t="shared" si="290"/>
        <v>0.16493958910705997</v>
      </c>
      <c r="GP141" s="112">
        <f t="shared" si="290"/>
        <v>0.14888308653438953</v>
      </c>
      <c r="GQ141" s="112">
        <f t="shared" si="291"/>
        <v>0.21031709992505646</v>
      </c>
      <c r="GR141" s="112">
        <f t="shared" si="291"/>
        <v>0.27206014658407579</v>
      </c>
      <c r="GS141" s="323">
        <f t="shared" si="273"/>
        <v>0.15317537616583393</v>
      </c>
      <c r="GT141" s="323">
        <f t="shared" si="273"/>
        <v>0.16872602740640064</v>
      </c>
      <c r="GU141" s="323">
        <f t="shared" si="273"/>
        <v>0.14225037509287858</v>
      </c>
      <c r="GV141" s="323">
        <f t="shared" si="272"/>
        <v>0.1688907093014016</v>
      </c>
      <c r="GW141" s="323">
        <f t="shared" si="272"/>
        <v>0.14040380611736636</v>
      </c>
      <c r="GX141" s="323">
        <f t="shared" si="272"/>
        <v>0.17024740914493491</v>
      </c>
      <c r="GY141" s="323">
        <f t="shared" si="272"/>
        <v>0.40405356302282425</v>
      </c>
      <c r="GZ141" s="323">
        <f t="shared" si="272"/>
        <v>0.11916314326263226</v>
      </c>
      <c r="HA141" s="323">
        <f t="shared" si="272"/>
        <v>0.21031709992505646</v>
      </c>
      <c r="HB141" s="323">
        <f t="shared" si="272"/>
        <v>0.27206014658407579</v>
      </c>
      <c r="HC141" s="323">
        <f t="shared" si="272"/>
        <v>0.16493958910705997</v>
      </c>
      <c r="HD141" s="323">
        <f t="shared" si="272"/>
        <v>0.14888308653438953</v>
      </c>
      <c r="HE141" s="323">
        <f t="shared" si="272"/>
        <v>9.8442617389714493E-2</v>
      </c>
      <c r="HF141" s="323">
        <f t="shared" si="275"/>
        <v>0.29071295804217384</v>
      </c>
      <c r="HG141" s="323">
        <f t="shared" si="275"/>
        <v>0.14542863500655767</v>
      </c>
      <c r="HH141" s="327">
        <f t="shared" si="275"/>
        <v>0.45721602890955571</v>
      </c>
      <c r="HI141" s="241">
        <f>+CyF_Tot!B140</f>
        <v>0</v>
      </c>
      <c r="HJ141" s="149">
        <f>+CyF_Tot!C140</f>
        <v>1315</v>
      </c>
      <c r="HK141" s="149">
        <f>+CyF_Tot!D140</f>
        <v>1409</v>
      </c>
      <c r="HL141" s="149">
        <f>+CyF_Tot!E140</f>
        <v>1484</v>
      </c>
      <c r="HM141" s="149">
        <f>+CyF_Tot!F140</f>
        <v>0</v>
      </c>
      <c r="HN141" s="149">
        <f>+CyF_Tot!G140</f>
        <v>18</v>
      </c>
      <c r="HO141" s="149">
        <f>+CyF_Tot!H140</f>
        <v>19</v>
      </c>
      <c r="HP141" s="557">
        <f>+CyF_Tot!I140</f>
        <v>19</v>
      </c>
      <c r="HQ141" s="93">
        <f t="shared" si="295"/>
        <v>8.3794284783320086E-2</v>
      </c>
      <c r="HR141" s="90">
        <f t="shared" si="295"/>
        <v>7.7924692314128685E-2</v>
      </c>
      <c r="HS141" s="90">
        <f t="shared" si="295"/>
        <v>7.278669519324539E-2</v>
      </c>
      <c r="HT141" s="90">
        <f t="shared" si="293"/>
        <v>7.0472425064895428E-2</v>
      </c>
      <c r="HU141" s="90">
        <f t="shared" si="293"/>
        <v>6.9226305716791336E-2</v>
      </c>
      <c r="HV141" s="90">
        <f t="shared" si="293"/>
        <v>6.5411201461779839E-2</v>
      </c>
      <c r="HW141" s="90">
        <f t="shared" si="293"/>
        <v>6.9472019500681034E-2</v>
      </c>
      <c r="HX141" s="90">
        <f t="shared" si="293"/>
        <v>6.5347420329853925E-2</v>
      </c>
      <c r="HY141" s="90">
        <f t="shared" si="293"/>
        <v>6.0110419319822091E-2</v>
      </c>
      <c r="HZ141" s="90">
        <f t="shared" si="293"/>
        <v>5.8047408075494161E-2</v>
      </c>
      <c r="IA141" s="90">
        <f t="shared" si="293"/>
        <v>5.2129360603776174E-2</v>
      </c>
      <c r="IB141" s="90">
        <f t="shared" si="293"/>
        <v>5.1454072255479016E-2</v>
      </c>
      <c r="IC141" s="90">
        <f t="shared" si="293"/>
        <v>4.4571737894005904E-2</v>
      </c>
      <c r="ID141" s="90">
        <f t="shared" si="293"/>
        <v>4.6583055065349009E-2</v>
      </c>
      <c r="IE141" s="90">
        <f t="shared" si="260"/>
        <v>3.2448476570510101E-2</v>
      </c>
      <c r="IF141" s="90">
        <f t="shared" si="260"/>
        <v>4.0822440548172738E-2</v>
      </c>
      <c r="IG141" s="90">
        <f t="shared" si="260"/>
        <v>1.2133235205859943E-2</v>
      </c>
      <c r="IH141" s="90">
        <f t="shared" ref="IH141:IJ165" si="297">+BB141/$B141</f>
        <v>2.1773703147394317E-2</v>
      </c>
      <c r="II141" s="90">
        <f t="shared" si="297"/>
        <v>1.4880382799639551E-3</v>
      </c>
      <c r="IJ141" s="673">
        <f t="shared" si="297"/>
        <v>4.0030161816118556E-3</v>
      </c>
      <c r="IK141" s="686"/>
      <c r="IL141" s="687"/>
      <c r="IM141" s="687"/>
      <c r="IN141" s="687"/>
      <c r="IO141" s="687"/>
      <c r="IP141" s="687"/>
      <c r="IQ141" s="687"/>
      <c r="IR141" s="687"/>
      <c r="IS141" s="687"/>
      <c r="IT141" s="687"/>
      <c r="IU141" s="687"/>
      <c r="IV141" s="687"/>
      <c r="IW141" s="687"/>
      <c r="IX141" s="687"/>
      <c r="IY141" s="687"/>
      <c r="IZ141" s="687"/>
      <c r="JA141" s="687"/>
      <c r="JB141" s="687"/>
      <c r="JC141" s="687"/>
      <c r="JD141" s="688"/>
      <c r="JF141" s="624">
        <f t="shared" si="286"/>
        <v>0</v>
      </c>
      <c r="JG141" s="625">
        <f t="shared" si="286"/>
        <v>0</v>
      </c>
      <c r="JH141" s="625">
        <f t="shared" si="286"/>
        <v>0</v>
      </c>
      <c r="JI141" s="625">
        <f t="shared" si="286"/>
        <v>0</v>
      </c>
      <c r="JJ141" s="625">
        <f t="shared" si="286"/>
        <v>0</v>
      </c>
      <c r="JK141" s="625">
        <f t="shared" si="286"/>
        <v>0</v>
      </c>
      <c r="JL141" s="625">
        <f t="shared" si="286"/>
        <v>0</v>
      </c>
      <c r="JM141" s="625">
        <f t="shared" si="286"/>
        <v>0</v>
      </c>
      <c r="JN141" s="625">
        <f t="shared" si="286"/>
        <v>0</v>
      </c>
      <c r="JO141" s="625">
        <f t="shared" si="286"/>
        <v>0</v>
      </c>
      <c r="JP141" s="625">
        <f t="shared" si="286"/>
        <v>1383.7587454633513</v>
      </c>
      <c r="JQ141" s="625">
        <f t="shared" si="286"/>
        <v>0</v>
      </c>
      <c r="JR141" s="625">
        <f t="shared" si="286"/>
        <v>3236.780167846619</v>
      </c>
      <c r="JS141" s="625">
        <f t="shared" si="286"/>
        <v>1548.5128343277227</v>
      </c>
      <c r="JT141" s="625">
        <f t="shared" si="286"/>
        <v>8892.1843186247315</v>
      </c>
      <c r="JU141" s="625">
        <f t="shared" si="228"/>
        <v>3534.0590940791658</v>
      </c>
      <c r="JV141" s="625">
        <f t="shared" si="228"/>
        <v>11890.391541416664</v>
      </c>
      <c r="JW141" s="625">
        <f t="shared" si="228"/>
        <v>13251.665670755758</v>
      </c>
      <c r="JX141" s="625">
        <f t="shared" si="228"/>
        <v>0</v>
      </c>
      <c r="JY141" s="626">
        <f t="shared" si="277"/>
        <v>36040.053478795722</v>
      </c>
      <c r="JZ141" s="642">
        <f t="shared" si="278"/>
        <v>0</v>
      </c>
      <c r="KA141" s="625">
        <f t="shared" si="278"/>
        <v>0</v>
      </c>
      <c r="KB141" s="625">
        <f t="shared" si="279"/>
        <v>396.97179192233443</v>
      </c>
      <c r="KC141" s="625">
        <f t="shared" si="279"/>
        <v>0</v>
      </c>
      <c r="KD141" s="625">
        <f t="shared" si="280"/>
        <v>6366.5732116320569</v>
      </c>
      <c r="KE141" s="645">
        <f t="shared" si="280"/>
        <v>5735.9729884032586</v>
      </c>
      <c r="KF141" s="624">
        <f t="shared" si="262"/>
        <v>0</v>
      </c>
      <c r="KG141" s="625">
        <f t="shared" si="263"/>
        <v>202.30625140030972</v>
      </c>
      <c r="KH141" s="626">
        <f t="shared" si="264"/>
        <v>6016.4042715367905</v>
      </c>
    </row>
    <row r="142" spans="1:294" s="649" customFormat="1" ht="14.4">
      <c r="A142" s="510" t="s">
        <v>152</v>
      </c>
      <c r="B142" s="538">
        <v>21943</v>
      </c>
      <c r="C142" s="526">
        <f t="shared" si="265"/>
        <v>1077</v>
      </c>
      <c r="D142" s="517">
        <f t="shared" si="266"/>
        <v>16</v>
      </c>
      <c r="E142" s="495">
        <f t="shared" si="287"/>
        <v>9.2522796382337943E-3</v>
      </c>
      <c r="F142" s="208">
        <f t="shared" si="236"/>
        <v>3.9146880554163058E-2</v>
      </c>
      <c r="G142" s="30">
        <f t="shared" si="162"/>
        <v>2.0131589608929921</v>
      </c>
      <c r="H142" s="29">
        <f t="shared" si="237"/>
        <v>7.8808893378620987E-2</v>
      </c>
      <c r="I142" s="33">
        <f t="shared" si="238"/>
        <v>9.8809287740133631E-2</v>
      </c>
      <c r="J142" s="353">
        <f t="shared" si="239"/>
        <v>0.17222646598113173</v>
      </c>
      <c r="K142" s="581">
        <f t="shared" si="267"/>
        <v>4.2337390793273115E-3</v>
      </c>
      <c r="L142" s="354">
        <f t="shared" si="288"/>
        <v>4.3994939965354751</v>
      </c>
      <c r="M142" s="355">
        <f t="shared" si="240"/>
        <v>0.21593469599729787</v>
      </c>
      <c r="N142" s="826"/>
      <c r="O142" s="364" t="s">
        <v>226</v>
      </c>
      <c r="P142" s="20" t="s">
        <v>229</v>
      </c>
      <c r="Q142" s="20"/>
      <c r="R142" s="20"/>
      <c r="S142" s="166">
        <f t="shared" si="241"/>
        <v>1077</v>
      </c>
      <c r="T142" s="167">
        <f t="shared" si="242"/>
        <v>4908.1711707606073</v>
      </c>
      <c r="U142" s="166">
        <f t="shared" si="243"/>
        <v>103</v>
      </c>
      <c r="V142" s="168">
        <f t="shared" si="244"/>
        <v>0.10574948665297741</v>
      </c>
      <c r="W142" s="167">
        <f t="shared" si="245"/>
        <v>469.39798569019734</v>
      </c>
      <c r="X142" s="166">
        <f t="shared" si="246"/>
        <v>218</v>
      </c>
      <c r="Y142" s="168">
        <f t="shared" si="247"/>
        <v>0.25378346915017463</v>
      </c>
      <c r="Z142" s="167">
        <f t="shared" si="248"/>
        <v>993.48311534430115</v>
      </c>
      <c r="AA142" s="166">
        <f t="shared" si="249"/>
        <v>16</v>
      </c>
      <c r="AB142" s="167">
        <f t="shared" si="250"/>
        <v>729.16191951875317</v>
      </c>
      <c r="AC142" s="169">
        <f t="shared" si="251"/>
        <v>1.4856081708449397E-2</v>
      </c>
      <c r="AD142" s="166">
        <f t="shared" si="252"/>
        <v>0</v>
      </c>
      <c r="AE142" s="168">
        <f t="shared" si="253"/>
        <v>0</v>
      </c>
      <c r="AF142" s="167">
        <f t="shared" si="254"/>
        <v>0</v>
      </c>
      <c r="AG142" s="166">
        <f t="shared" si="255"/>
        <v>1</v>
      </c>
      <c r="AH142" s="168">
        <f t="shared" si="256"/>
        <v>6.6666666666666666E-2</v>
      </c>
      <c r="AI142" s="365">
        <f t="shared" si="257"/>
        <v>45.572619969922073</v>
      </c>
      <c r="AJ142" s="830"/>
      <c r="AK142" s="85">
        <v>1608.7694437789385</v>
      </c>
      <c r="AL142" s="62">
        <v>1348.4047228049787</v>
      </c>
      <c r="AM142" s="62">
        <v>1493.9484717120988</v>
      </c>
      <c r="AN142" s="62">
        <v>1262.5987782452007</v>
      </c>
      <c r="AO142" s="62">
        <v>1841.0831225681904</v>
      </c>
      <c r="AP142" s="62">
        <v>1215.0014072650902</v>
      </c>
      <c r="AQ142" s="62">
        <v>1623.4686694304785</v>
      </c>
      <c r="AR142" s="62">
        <v>1324.7687551704698</v>
      </c>
      <c r="AS142" s="62">
        <v>1560.7597208761226</v>
      </c>
      <c r="AT142" s="62">
        <v>1437.3264917055344</v>
      </c>
      <c r="AU142" s="62">
        <v>1259.0745182883938</v>
      </c>
      <c r="AV142" s="62">
        <v>1139.365479081172</v>
      </c>
      <c r="AW142" s="62">
        <v>1051.7033112066954</v>
      </c>
      <c r="AX142" s="62">
        <v>1103.8013713316172</v>
      </c>
      <c r="AY142" s="62">
        <v>765.56017551577247</v>
      </c>
      <c r="AZ142" s="62">
        <v>933.55427372164036</v>
      </c>
      <c r="BA142" s="62">
        <v>334.73409600681725</v>
      </c>
      <c r="BB142" s="62">
        <v>460.43977364268454</v>
      </c>
      <c r="BC142" s="62">
        <v>30.89853193909082</v>
      </c>
      <c r="BD142" s="86">
        <v>147.73919374755116</v>
      </c>
      <c r="BE142" s="258">
        <v>2.0000000000000002E-5</v>
      </c>
      <c r="BF142" s="43">
        <v>2.0000000000000002E-5</v>
      </c>
      <c r="BG142" s="53">
        <v>5.0000000000000002E-5</v>
      </c>
      <c r="BH142" s="53">
        <v>4.0000000000000003E-5</v>
      </c>
      <c r="BI142" s="53">
        <v>1.2518952302791728E-4</v>
      </c>
      <c r="BJ142" s="53">
        <v>1.2406223545552731E-4</v>
      </c>
      <c r="BK142" s="53">
        <v>3.4000000000000002E-4</v>
      </c>
      <c r="BL142" s="53">
        <v>1.8000000000000001E-4</v>
      </c>
      <c r="BM142" s="53">
        <v>8.9999999999999998E-4</v>
      </c>
      <c r="BN142" s="53">
        <v>5.0000000000000001E-4</v>
      </c>
      <c r="BO142" s="53">
        <v>3.8E-3</v>
      </c>
      <c r="BP142" s="53">
        <v>2E-3</v>
      </c>
      <c r="BQ142" s="53">
        <v>1.6199999999999999E-2</v>
      </c>
      <c r="BR142" s="53">
        <v>6.1999999999999998E-3</v>
      </c>
      <c r="BS142" s="53">
        <v>6.1100000000000002E-2</v>
      </c>
      <c r="BT142" s="53">
        <v>2.6800000000000001E-2</v>
      </c>
      <c r="BU142" s="53">
        <v>0.1421</v>
      </c>
      <c r="BV142" s="53">
        <v>5.4699999999999999E-2</v>
      </c>
      <c r="BW142" s="53">
        <v>0.27589999999999998</v>
      </c>
      <c r="BX142" s="54">
        <v>0.1051</v>
      </c>
      <c r="BY142" s="64">
        <f>+Fall_Hoy!B142</f>
        <v>0</v>
      </c>
      <c r="BZ142" s="61">
        <f>+Fall_Hoy!C142</f>
        <v>0</v>
      </c>
      <c r="CA142" s="61">
        <f>+Fall_Hoy!D142</f>
        <v>0</v>
      </c>
      <c r="CB142" s="61">
        <f>+Fall_Hoy!E142</f>
        <v>0</v>
      </c>
      <c r="CC142" s="61">
        <f>+Fall_Hoy!F142</f>
        <v>0</v>
      </c>
      <c r="CD142" s="61">
        <f>+Fall_Hoy!G142</f>
        <v>0</v>
      </c>
      <c r="CE142" s="61">
        <f>+Fall_Hoy!H142</f>
        <v>0</v>
      </c>
      <c r="CF142" s="61">
        <f>+Fall_Hoy!I142</f>
        <v>0</v>
      </c>
      <c r="CG142" s="61">
        <f>+Fall_Hoy!J142</f>
        <v>1</v>
      </c>
      <c r="CH142" s="61">
        <f>+Fall_Hoy!K142</f>
        <v>1</v>
      </c>
      <c r="CI142" s="61">
        <f>+Fall_Hoy!L142</f>
        <v>1</v>
      </c>
      <c r="CJ142" s="61">
        <f>+Fall_Hoy!M142</f>
        <v>0</v>
      </c>
      <c r="CK142" s="61">
        <f>+Fall_Hoy!N142</f>
        <v>4</v>
      </c>
      <c r="CL142" s="61">
        <f>+Fall_Hoy!O142</f>
        <v>0</v>
      </c>
      <c r="CM142" s="61">
        <f>+Fall_Hoy!P142</f>
        <v>4</v>
      </c>
      <c r="CN142" s="61">
        <f>+Fall_Hoy!Q142</f>
        <v>1</v>
      </c>
      <c r="CO142" s="61">
        <f>+Fall_Hoy!R142</f>
        <v>1</v>
      </c>
      <c r="CP142" s="61">
        <f>+Fall_Hoy!S142</f>
        <v>1</v>
      </c>
      <c r="CQ142" s="61">
        <f>+Fall_Hoy!T142</f>
        <v>0</v>
      </c>
      <c r="CR142" s="66">
        <f>+Fall_Hoy!U142</f>
        <v>1</v>
      </c>
      <c r="CS142" s="75">
        <f t="shared" si="258"/>
        <v>8.5514438366736945E-2</v>
      </c>
      <c r="CT142" s="76">
        <f t="shared" si="258"/>
        <v>3.9969216451733278E-2</v>
      </c>
      <c r="CU142" s="76">
        <f t="shared" si="259"/>
        <v>0.23477493853624151</v>
      </c>
      <c r="CV142" s="76">
        <f t="shared" si="259"/>
        <v>3.5332443873439576E-2</v>
      </c>
      <c r="CW142" s="76">
        <f t="shared" si="284"/>
        <v>4.5625316407672839E-2</v>
      </c>
      <c r="CX142" s="76">
        <f t="shared" si="284"/>
        <v>7.2427899649996103E-2</v>
      </c>
      <c r="CY142" s="76">
        <f t="shared" si="284"/>
        <v>5.2972996411547173E-2</v>
      </c>
      <c r="CZ142" s="76">
        <f t="shared" si="284"/>
        <v>7.4730023344535171E-2</v>
      </c>
      <c r="DA142" s="76">
        <f t="shared" si="284"/>
        <v>0.7</v>
      </c>
      <c r="DB142" s="76">
        <f t="shared" si="284"/>
        <v>0.7</v>
      </c>
      <c r="DC142" s="76">
        <f t="shared" si="284"/>
        <v>0.20900899106002335</v>
      </c>
      <c r="DD142" s="76">
        <f t="shared" si="284"/>
        <v>4.3884074880276271E-2</v>
      </c>
      <c r="DE142" s="76">
        <f t="shared" si="284"/>
        <v>0.23477493853624151</v>
      </c>
      <c r="DF142" s="76">
        <f t="shared" si="284"/>
        <v>3.5332443873439576E-2</v>
      </c>
      <c r="DG142" s="76">
        <f t="shared" si="284"/>
        <v>8.5514438366736945E-2</v>
      </c>
      <c r="DH142" s="76">
        <f t="shared" si="284"/>
        <v>3.9969216451733278E-2</v>
      </c>
      <c r="DI142" s="76">
        <f t="shared" si="284"/>
        <v>2.1023546037414853E-2</v>
      </c>
      <c r="DJ142" s="76">
        <f t="shared" si="284"/>
        <v>3.9704510112937269E-2</v>
      </c>
      <c r="DK142" s="76">
        <f t="shared" si="284"/>
        <v>0</v>
      </c>
      <c r="DL142" s="316">
        <f t="shared" si="274"/>
        <v>6.440232695082948E-2</v>
      </c>
      <c r="DM142" s="85">
        <f>+'Cas_-14'!B141</f>
        <v>10</v>
      </c>
      <c r="DN142" s="62">
        <f>+'Cas_-14'!C141</f>
        <v>10</v>
      </c>
      <c r="DO142" s="62">
        <f>+'Cas_-14'!D141</f>
        <v>37</v>
      </c>
      <c r="DP142" s="62">
        <f>+'Cas_-14'!E141</f>
        <v>60</v>
      </c>
      <c r="DQ142" s="62">
        <f>+'Cas_-14'!F141</f>
        <v>84</v>
      </c>
      <c r="DR142" s="62">
        <f>+'Cas_-14'!G141</f>
        <v>88</v>
      </c>
      <c r="DS142" s="62">
        <f>+'Cas_-14'!H141</f>
        <v>86</v>
      </c>
      <c r="DT142" s="62">
        <f>+'Cas_-14'!I141</f>
        <v>99</v>
      </c>
      <c r="DU142" s="62">
        <f>+'Cas_-14'!J141</f>
        <v>81</v>
      </c>
      <c r="DV142" s="62">
        <f>+'Cas_-14'!K141</f>
        <v>73</v>
      </c>
      <c r="DW142" s="62">
        <f>+'Cas_-14'!L141</f>
        <v>45</v>
      </c>
      <c r="DX142" s="62">
        <f>+'Cas_-14'!M141</f>
        <v>50</v>
      </c>
      <c r="DY142" s="62">
        <f>+'Cas_-14'!N141</f>
        <v>38</v>
      </c>
      <c r="DZ142" s="62">
        <f>+'Cas_-14'!O141</f>
        <v>39</v>
      </c>
      <c r="EA142" s="62">
        <f>+'Cas_-14'!P141</f>
        <v>19</v>
      </c>
      <c r="EB142" s="62">
        <f>+'Cas_-14'!Q141</f>
        <v>11</v>
      </c>
      <c r="EC142" s="62">
        <f>+'Cas_-14'!R141</f>
        <v>5</v>
      </c>
      <c r="ED142" s="62">
        <f>+'Cas_-14'!S141</f>
        <v>5</v>
      </c>
      <c r="EE142" s="62">
        <f>+'Cas_-14'!T141</f>
        <v>0</v>
      </c>
      <c r="EF142" s="86">
        <f>+'Cas_-14'!U141</f>
        <v>6</v>
      </c>
      <c r="EG142" s="201">
        <f t="shared" si="294"/>
        <v>6.2159310886153946E-3</v>
      </c>
      <c r="EH142" s="90">
        <f t="shared" si="294"/>
        <v>7.4161709988658283E-3</v>
      </c>
      <c r="EI142" s="90">
        <f t="shared" si="294"/>
        <v>2.4766583788259553E-2</v>
      </c>
      <c r="EJ142" s="90">
        <f t="shared" si="294"/>
        <v>4.7521034420285026E-2</v>
      </c>
      <c r="EK142" s="90">
        <f t="shared" si="294"/>
        <v>4.5625316407672839E-2</v>
      </c>
      <c r="EL142" s="90">
        <f t="shared" si="294"/>
        <v>7.2427899649996103E-2</v>
      </c>
      <c r="EM142" s="90">
        <f t="shared" si="294"/>
        <v>5.2972996411547173E-2</v>
      </c>
      <c r="EN142" s="90">
        <f t="shared" si="294"/>
        <v>7.4730023344535171E-2</v>
      </c>
      <c r="EO142" s="90">
        <f t="shared" si="294"/>
        <v>5.1897802664032849E-2</v>
      </c>
      <c r="EP142" s="90">
        <f t="shared" si="292"/>
        <v>5.0788738968679317E-2</v>
      </c>
      <c r="EQ142" s="90">
        <f t="shared" si="292"/>
        <v>3.5740537471263989E-2</v>
      </c>
      <c r="ER142" s="90">
        <f t="shared" si="285"/>
        <v>4.3884074880276271E-2</v>
      </c>
      <c r="ES142" s="90">
        <f t="shared" si="285"/>
        <v>3.6131863040727567E-2</v>
      </c>
      <c r="ET142" s="90">
        <f t="shared" si="285"/>
        <v>3.5332443873439576E-2</v>
      </c>
      <c r="EU142" s="90">
        <f t="shared" si="285"/>
        <v>2.4818427874986233E-2</v>
      </c>
      <c r="EV142" s="90">
        <f t="shared" si="285"/>
        <v>1.178292500997097E-2</v>
      </c>
      <c r="EW142" s="90">
        <f t="shared" si="285"/>
        <v>1.4937229459583255E-2</v>
      </c>
      <c r="EX142" s="90">
        <f t="shared" si="285"/>
        <v>1.0859183515888344E-2</v>
      </c>
      <c r="EY142" s="90">
        <f t="shared" si="285"/>
        <v>0</v>
      </c>
      <c r="EZ142" s="99">
        <f t="shared" si="285"/>
        <v>4.0612107375193066E-2</v>
      </c>
      <c r="FA142" s="119">
        <f t="shared" si="268"/>
        <v>3.4456025497458862</v>
      </c>
      <c r="FB142" s="120">
        <f t="shared" si="268"/>
        <v>3.3921302578018997</v>
      </c>
      <c r="FC142" s="120">
        <f t="shared" si="289"/>
        <v>6.4977257959714105</v>
      </c>
      <c r="FD142" s="120">
        <f t="shared" si="289"/>
        <v>1</v>
      </c>
      <c r="FE142" s="120">
        <f t="shared" si="296"/>
        <v>1</v>
      </c>
      <c r="FF142" s="120">
        <f t="shared" si="296"/>
        <v>1</v>
      </c>
      <c r="FG142" s="120">
        <f t="shared" si="296"/>
        <v>1</v>
      </c>
      <c r="FH142" s="120">
        <f t="shared" si="296"/>
        <v>1</v>
      </c>
      <c r="FI142" s="120">
        <f t="shared" si="296"/>
        <v>13.488046970534391</v>
      </c>
      <c r="FJ142" s="120">
        <f t="shared" si="296"/>
        <v>13.782582797176355</v>
      </c>
      <c r="FK142" s="120">
        <f t="shared" si="296"/>
        <v>5.84795321637427</v>
      </c>
      <c r="FL142" s="120">
        <f t="shared" si="296"/>
        <v>1</v>
      </c>
      <c r="FM142" s="120">
        <f t="shared" si="296"/>
        <v>6.4977257959714105</v>
      </c>
      <c r="FN142" s="120">
        <f t="shared" si="296"/>
        <v>1</v>
      </c>
      <c r="FO142" s="120">
        <f t="shared" si="296"/>
        <v>3.4456025497458862</v>
      </c>
      <c r="FP142" s="120">
        <f t="shared" si="296"/>
        <v>3.3921302578018997</v>
      </c>
      <c r="FQ142" s="120">
        <f t="shared" si="296"/>
        <v>1.407459535538353</v>
      </c>
      <c r="FR142" s="120">
        <f t="shared" si="296"/>
        <v>3.6563071297989027</v>
      </c>
      <c r="FS142" s="120" t="e">
        <f t="shared" si="234"/>
        <v>#DIV/0!</v>
      </c>
      <c r="FT142" s="321">
        <f t="shared" si="234"/>
        <v>1.585791309863622</v>
      </c>
      <c r="FU142" s="85">
        <f>+Cas_Hoy!B141</f>
        <v>12</v>
      </c>
      <c r="FV142" s="62">
        <f>+Cas_Hoy!C141</f>
        <v>12</v>
      </c>
      <c r="FW142" s="62">
        <f>+Cas_Hoy!D141</f>
        <v>45</v>
      </c>
      <c r="FX142" s="62">
        <f>+Cas_Hoy!E141</f>
        <v>72</v>
      </c>
      <c r="FY142" s="62">
        <f>+Cas_Hoy!F141</f>
        <v>100</v>
      </c>
      <c r="FZ142" s="62">
        <f>+Cas_Hoy!G141</f>
        <v>107</v>
      </c>
      <c r="GA142" s="62">
        <f>+Cas_Hoy!H141</f>
        <v>104</v>
      </c>
      <c r="GB142" s="62">
        <f>+Cas_Hoy!I141</f>
        <v>123</v>
      </c>
      <c r="GC142" s="62">
        <f>+Cas_Hoy!J141</f>
        <v>98</v>
      </c>
      <c r="GD142" s="62">
        <f>+Cas_Hoy!K141</f>
        <v>100</v>
      </c>
      <c r="GE142" s="62">
        <f>+Cas_Hoy!L141</f>
        <v>60</v>
      </c>
      <c r="GF142" s="62">
        <f>+Cas_Hoy!M141</f>
        <v>70</v>
      </c>
      <c r="GG142" s="62">
        <f>+Cas_Hoy!N141</f>
        <v>47</v>
      </c>
      <c r="GH142" s="62">
        <f>+Cas_Hoy!O141</f>
        <v>49</v>
      </c>
      <c r="GI142" s="62">
        <f>+Cas_Hoy!P141</f>
        <v>27</v>
      </c>
      <c r="GJ142" s="62">
        <f>+Cas_Hoy!Q141</f>
        <v>17</v>
      </c>
      <c r="GK142" s="62">
        <f>+Cas_Hoy!R141</f>
        <v>7</v>
      </c>
      <c r="GL142" s="62">
        <f>+Cas_Hoy!S141</f>
        <v>7</v>
      </c>
      <c r="GM142" s="62">
        <f>+Cas_Hoy!T141</f>
        <v>0</v>
      </c>
      <c r="GN142" s="590">
        <f>+Cas_Hoy!U141</f>
        <v>7</v>
      </c>
      <c r="GO142" s="543">
        <f t="shared" si="290"/>
        <v>0.12152051767904723</v>
      </c>
      <c r="GP142" s="112">
        <f t="shared" si="290"/>
        <v>6.1770607243587794E-2</v>
      </c>
      <c r="GQ142" s="112">
        <f t="shared" si="291"/>
        <v>0.29037952924219346</v>
      </c>
      <c r="GR142" s="112">
        <f t="shared" si="291"/>
        <v>4.4392044866629211E-2</v>
      </c>
      <c r="GS142" s="323">
        <f t="shared" si="273"/>
        <v>5.4315852866277187E-2</v>
      </c>
      <c r="GT142" s="323">
        <f t="shared" si="273"/>
        <v>8.8065741619881635E-2</v>
      </c>
      <c r="GU142" s="323">
        <f t="shared" si="273"/>
        <v>6.4060367753498909E-2</v>
      </c>
      <c r="GV142" s="323">
        <f t="shared" si="272"/>
        <v>9.2846392640180048E-2</v>
      </c>
      <c r="GW142" s="323">
        <f t="shared" si="272"/>
        <v>0.7</v>
      </c>
      <c r="GX142" s="323">
        <f t="shared" si="272"/>
        <v>0.7</v>
      </c>
      <c r="GY142" s="323">
        <f t="shared" si="272"/>
        <v>0.27867865474669784</v>
      </c>
      <c r="GZ142" s="323">
        <f t="shared" si="272"/>
        <v>6.143770483238678E-2</v>
      </c>
      <c r="HA142" s="323">
        <f t="shared" si="272"/>
        <v>0.29037952924219346</v>
      </c>
      <c r="HB142" s="323">
        <f t="shared" si="272"/>
        <v>4.4392044866629211E-2</v>
      </c>
      <c r="HC142" s="323">
        <f t="shared" si="272"/>
        <v>0.12152051767904723</v>
      </c>
      <c r="HD142" s="323">
        <f t="shared" si="272"/>
        <v>6.1770607243587794E-2</v>
      </c>
      <c r="HE142" s="323">
        <f t="shared" si="272"/>
        <v>2.9432964452380792E-2</v>
      </c>
      <c r="HF142" s="323">
        <f t="shared" si="275"/>
        <v>5.5586314158112167E-2</v>
      </c>
      <c r="HG142" s="323" t="e">
        <f t="shared" si="275"/>
        <v>#DIV/0!</v>
      </c>
      <c r="HH142" s="327">
        <f t="shared" si="275"/>
        <v>7.5136048109301065E-2</v>
      </c>
      <c r="HI142" s="241">
        <f>+CyF_Tot!B141</f>
        <v>0</v>
      </c>
      <c r="HJ142" s="149">
        <f>+CyF_Tot!C141</f>
        <v>859</v>
      </c>
      <c r="HK142" s="149">
        <f>+CyF_Tot!D141</f>
        <v>974</v>
      </c>
      <c r="HL142" s="149">
        <f>+CyF_Tot!E141</f>
        <v>1077</v>
      </c>
      <c r="HM142" s="149">
        <f>+CyF_Tot!F141</f>
        <v>0</v>
      </c>
      <c r="HN142" s="149">
        <f>+CyF_Tot!G141</f>
        <v>15</v>
      </c>
      <c r="HO142" s="149">
        <f>+CyF_Tot!H141</f>
        <v>16</v>
      </c>
      <c r="HP142" s="557">
        <f>+CyF_Tot!I141</f>
        <v>16</v>
      </c>
      <c r="HQ142" s="93">
        <f t="shared" si="295"/>
        <v>7.3315838480560475E-2</v>
      </c>
      <c r="HR142" s="90">
        <f t="shared" si="295"/>
        <v>6.145033599803941E-2</v>
      </c>
      <c r="HS142" s="90">
        <f t="shared" si="295"/>
        <v>6.8083145955981347E-2</v>
      </c>
      <c r="HT142" s="90">
        <f t="shared" si="293"/>
        <v>5.7539934295456445E-2</v>
      </c>
      <c r="HU142" s="90">
        <f t="shared" si="293"/>
        <v>8.3902981477837604E-2</v>
      </c>
      <c r="HV142" s="90">
        <f t="shared" si="293"/>
        <v>5.5370797396212465E-2</v>
      </c>
      <c r="HW142" s="90">
        <f t="shared" si="293"/>
        <v>7.3985720705030233E-2</v>
      </c>
      <c r="HX142" s="90">
        <f t="shared" si="293"/>
        <v>6.0373183027410557E-2</v>
      </c>
      <c r="HY142" s="90">
        <f t="shared" si="293"/>
        <v>7.1127909623849184E-2</v>
      </c>
      <c r="HZ142" s="90">
        <f t="shared" si="293"/>
        <v>6.5502733979197661E-2</v>
      </c>
      <c r="IA142" s="90">
        <f t="shared" si="293"/>
        <v>5.7379324535769667E-2</v>
      </c>
      <c r="IB142" s="90">
        <f t="shared" si="293"/>
        <v>5.1923869985014449E-2</v>
      </c>
      <c r="IC142" s="90">
        <f t="shared" si="293"/>
        <v>4.7928875322731414E-2</v>
      </c>
      <c r="ID142" s="90">
        <f t="shared" si="293"/>
        <v>5.0303120417974627E-2</v>
      </c>
      <c r="IE142" s="90">
        <f t="shared" si="293"/>
        <v>3.4888582942887138E-2</v>
      </c>
      <c r="IF142" s="90">
        <f t="shared" si="293"/>
        <v>4.254451413761292E-2</v>
      </c>
      <c r="IG142" s="90">
        <f t="shared" si="293"/>
        <v>1.5254709748294092E-2</v>
      </c>
      <c r="IH142" s="90">
        <f t="shared" si="297"/>
        <v>2.0983446823255005E-2</v>
      </c>
      <c r="II142" s="90">
        <f t="shared" si="297"/>
        <v>1.4081270536886851E-3</v>
      </c>
      <c r="IJ142" s="673">
        <f t="shared" si="297"/>
        <v>6.7328621313198361E-3</v>
      </c>
      <c r="IK142" s="686"/>
      <c r="IL142" s="687"/>
      <c r="IM142" s="687"/>
      <c r="IN142" s="687"/>
      <c r="IO142" s="687"/>
      <c r="IP142" s="687"/>
      <c r="IQ142" s="687"/>
      <c r="IR142" s="687"/>
      <c r="IS142" s="687"/>
      <c r="IT142" s="687"/>
      <c r="IU142" s="687"/>
      <c r="IV142" s="687"/>
      <c r="IW142" s="687"/>
      <c r="IX142" s="687"/>
      <c r="IY142" s="687"/>
      <c r="IZ142" s="687"/>
      <c r="JA142" s="687"/>
      <c r="JB142" s="687"/>
      <c r="JC142" s="687"/>
      <c r="JD142" s="688"/>
      <c r="JF142" s="624">
        <f t="shared" si="286"/>
        <v>0</v>
      </c>
      <c r="JG142" s="625">
        <f t="shared" si="286"/>
        <v>0</v>
      </c>
      <c r="JH142" s="625">
        <f t="shared" si="286"/>
        <v>0</v>
      </c>
      <c r="JI142" s="625">
        <f t="shared" si="286"/>
        <v>0</v>
      </c>
      <c r="JJ142" s="625">
        <f t="shared" si="286"/>
        <v>0</v>
      </c>
      <c r="JK142" s="625">
        <f t="shared" si="286"/>
        <v>0</v>
      </c>
      <c r="JL142" s="625">
        <f t="shared" si="286"/>
        <v>0</v>
      </c>
      <c r="JM142" s="625">
        <f t="shared" si="286"/>
        <v>0</v>
      </c>
      <c r="JN142" s="625">
        <f t="shared" si="286"/>
        <v>640.71361313620798</v>
      </c>
      <c r="JO142" s="625">
        <f t="shared" si="286"/>
        <v>695.73615025588106</v>
      </c>
      <c r="JP142" s="625">
        <f t="shared" si="286"/>
        <v>794.23416602808868</v>
      </c>
      <c r="JQ142" s="625">
        <f t="shared" si="286"/>
        <v>0</v>
      </c>
      <c r="JR142" s="625">
        <f t="shared" si="286"/>
        <v>3803.3540042871123</v>
      </c>
      <c r="JS142" s="625">
        <f t="shared" si="286"/>
        <v>0</v>
      </c>
      <c r="JT142" s="625">
        <f t="shared" si="286"/>
        <v>5224.9321842076279</v>
      </c>
      <c r="JU142" s="625">
        <f t="shared" si="228"/>
        <v>1071.1750009064517</v>
      </c>
      <c r="JV142" s="625">
        <f t="shared" si="228"/>
        <v>2987.4458919166509</v>
      </c>
      <c r="JW142" s="625">
        <f t="shared" si="228"/>
        <v>2171.8367031776688</v>
      </c>
      <c r="JX142" s="625">
        <f t="shared" si="228"/>
        <v>0</v>
      </c>
      <c r="JY142" s="626">
        <f t="shared" si="277"/>
        <v>6768.6845625321785</v>
      </c>
      <c r="JZ142" s="642">
        <f t="shared" si="278"/>
        <v>0</v>
      </c>
      <c r="KA142" s="625">
        <f t="shared" si="278"/>
        <v>0</v>
      </c>
      <c r="KB142" s="625">
        <f t="shared" si="279"/>
        <v>450.11561019872374</v>
      </c>
      <c r="KC142" s="625">
        <f t="shared" si="279"/>
        <v>256.31425515751209</v>
      </c>
      <c r="KD142" s="625">
        <f t="shared" si="280"/>
        <v>4122.963039570609</v>
      </c>
      <c r="KE142" s="645">
        <f t="shared" si="280"/>
        <v>1133.986297472446</v>
      </c>
      <c r="KF142" s="624">
        <f t="shared" si="262"/>
        <v>0</v>
      </c>
      <c r="KG142" s="625">
        <f t="shared" si="263"/>
        <v>359.5068873584695</v>
      </c>
      <c r="KH142" s="626">
        <f t="shared" si="264"/>
        <v>2485.2795200352425</v>
      </c>
    </row>
    <row r="143" spans="1:294" s="649" customFormat="1" ht="14.4">
      <c r="A143" s="510" t="s">
        <v>153</v>
      </c>
      <c r="B143" s="538">
        <v>35261</v>
      </c>
      <c r="C143" s="526">
        <f t="shared" si="265"/>
        <v>2651</v>
      </c>
      <c r="D143" s="517">
        <f t="shared" si="266"/>
        <v>60</v>
      </c>
      <c r="E143" s="495">
        <f t="shared" si="287"/>
        <v>9.5772943827579417E-3</v>
      </c>
      <c r="F143" s="208">
        <f t="shared" si="236"/>
        <v>7.0162502481495137E-2</v>
      </c>
      <c r="G143" s="30">
        <f t="shared" si="162"/>
        <v>2.532262469044924</v>
      </c>
      <c r="H143" s="29">
        <f t="shared" si="237"/>
        <v>0.17766987176816149</v>
      </c>
      <c r="I143" s="33">
        <f t="shared" si="238"/>
        <v>0.19038109541527731</v>
      </c>
      <c r="J143" s="353">
        <f t="shared" si="239"/>
        <v>0.21337621011094832</v>
      </c>
      <c r="K143" s="581">
        <f t="shared" si="267"/>
        <v>7.9746315860880872E-3</v>
      </c>
      <c r="L143" s="354">
        <f t="shared" si="288"/>
        <v>3.0411716025554361</v>
      </c>
      <c r="M143" s="355">
        <f t="shared" si="240"/>
        <v>0.22846951519155298</v>
      </c>
      <c r="N143" s="826"/>
      <c r="O143" s="364" t="s">
        <v>226</v>
      </c>
      <c r="P143" s="20" t="s">
        <v>227</v>
      </c>
      <c r="Q143" s="20"/>
      <c r="R143" s="20"/>
      <c r="S143" s="166">
        <f t="shared" si="241"/>
        <v>2651</v>
      </c>
      <c r="T143" s="167">
        <f t="shared" si="242"/>
        <v>7518.2212642863224</v>
      </c>
      <c r="U143" s="166">
        <f t="shared" si="243"/>
        <v>86</v>
      </c>
      <c r="V143" s="168">
        <f t="shared" si="244"/>
        <v>3.3528265107212477E-2</v>
      </c>
      <c r="W143" s="167">
        <f t="shared" si="245"/>
        <v>243.89552196477695</v>
      </c>
      <c r="X143" s="166">
        <f t="shared" si="246"/>
        <v>177</v>
      </c>
      <c r="Y143" s="168">
        <f t="shared" si="247"/>
        <v>7.1544058205335492E-2</v>
      </c>
      <c r="Z143" s="167">
        <f t="shared" si="248"/>
        <v>501.97101613680837</v>
      </c>
      <c r="AA143" s="166">
        <f t="shared" si="249"/>
        <v>60</v>
      </c>
      <c r="AB143" s="167">
        <f t="shared" si="250"/>
        <v>1701.5966648705369</v>
      </c>
      <c r="AC143" s="169">
        <f t="shared" si="251"/>
        <v>2.2632968691059976E-2</v>
      </c>
      <c r="AD143" s="166">
        <f t="shared" si="252"/>
        <v>0</v>
      </c>
      <c r="AE143" s="168">
        <f t="shared" si="253"/>
        <v>0</v>
      </c>
      <c r="AF143" s="167">
        <f t="shared" si="254"/>
        <v>0</v>
      </c>
      <c r="AG143" s="166">
        <f t="shared" si="255"/>
        <v>1</v>
      </c>
      <c r="AH143" s="168">
        <f t="shared" si="256"/>
        <v>1.6949152542372881E-2</v>
      </c>
      <c r="AI143" s="365">
        <f t="shared" si="257"/>
        <v>28.359944414508949</v>
      </c>
      <c r="AJ143" s="830"/>
      <c r="AK143" s="85">
        <v>2785.8401816418236</v>
      </c>
      <c r="AL143" s="62">
        <v>2574.5673835007383</v>
      </c>
      <c r="AM143" s="62">
        <v>2587.8389453081681</v>
      </c>
      <c r="AN143" s="62">
        <v>2371.3985335605157</v>
      </c>
      <c r="AO143" s="62">
        <v>2226.1722916036979</v>
      </c>
      <c r="AP143" s="62">
        <v>2157.2576854354638</v>
      </c>
      <c r="AQ143" s="62">
        <v>2240.4095254838653</v>
      </c>
      <c r="AR143" s="62">
        <v>2333.7317674308388</v>
      </c>
      <c r="AS143" s="62">
        <v>2100.0610472887683</v>
      </c>
      <c r="AT143" s="62">
        <v>2220.38772020024</v>
      </c>
      <c r="AU143" s="62">
        <v>1804.803016683155</v>
      </c>
      <c r="AV143" s="62">
        <v>1881.6823904238929</v>
      </c>
      <c r="AW143" s="62">
        <v>1751.7932819271018</v>
      </c>
      <c r="AX143" s="62">
        <v>1861.8844733814178</v>
      </c>
      <c r="AY143" s="62">
        <v>1177.4837921527437</v>
      </c>
      <c r="AZ143" s="62">
        <v>1487.1783100499902</v>
      </c>
      <c r="BA143" s="62">
        <v>546.66059527912989</v>
      </c>
      <c r="BB143" s="62">
        <v>825.01228080506939</v>
      </c>
      <c r="BC143" s="62">
        <v>76.937417113359018</v>
      </c>
      <c r="BD143" s="86">
        <v>249.89979529690777</v>
      </c>
      <c r="BE143" s="258">
        <v>2.0000000000000002E-5</v>
      </c>
      <c r="BF143" s="43">
        <v>2.0000000000000002E-5</v>
      </c>
      <c r="BG143" s="53">
        <v>5.0000000000000002E-5</v>
      </c>
      <c r="BH143" s="53">
        <v>4.0000000000000003E-5</v>
      </c>
      <c r="BI143" s="53">
        <v>1.2518952302791728E-4</v>
      </c>
      <c r="BJ143" s="53">
        <v>1.2406223545552731E-4</v>
      </c>
      <c r="BK143" s="53">
        <v>3.4000000000000002E-4</v>
      </c>
      <c r="BL143" s="53">
        <v>1.8000000000000001E-4</v>
      </c>
      <c r="BM143" s="53">
        <v>8.9999999999999998E-4</v>
      </c>
      <c r="BN143" s="53">
        <v>5.0000000000000001E-4</v>
      </c>
      <c r="BO143" s="53">
        <v>3.8E-3</v>
      </c>
      <c r="BP143" s="53">
        <v>2E-3</v>
      </c>
      <c r="BQ143" s="53">
        <v>1.6199999999999999E-2</v>
      </c>
      <c r="BR143" s="53">
        <v>6.1999999999999998E-3</v>
      </c>
      <c r="BS143" s="53">
        <v>6.1100000000000002E-2</v>
      </c>
      <c r="BT143" s="53">
        <v>2.6800000000000001E-2</v>
      </c>
      <c r="BU143" s="53">
        <v>0.1421</v>
      </c>
      <c r="BV143" s="53">
        <v>5.4699999999999999E-2</v>
      </c>
      <c r="BW143" s="53">
        <v>0.27589999999999998</v>
      </c>
      <c r="BX143" s="54">
        <v>0.1051</v>
      </c>
      <c r="BY143" s="64">
        <f>+Fall_Hoy!B143</f>
        <v>0</v>
      </c>
      <c r="BZ143" s="61">
        <f>+Fall_Hoy!C143</f>
        <v>0</v>
      </c>
      <c r="CA143" s="61">
        <f>+Fall_Hoy!D143</f>
        <v>0</v>
      </c>
      <c r="CB143" s="61">
        <f>+Fall_Hoy!E143</f>
        <v>0</v>
      </c>
      <c r="CC143" s="61">
        <f>+Fall_Hoy!F143</f>
        <v>0</v>
      </c>
      <c r="CD143" s="61">
        <f>+Fall_Hoy!G143</f>
        <v>0</v>
      </c>
      <c r="CE143" s="61">
        <f>+Fall_Hoy!H143</f>
        <v>1</v>
      </c>
      <c r="CF143" s="61">
        <f>+Fall_Hoy!I143</f>
        <v>0</v>
      </c>
      <c r="CG143" s="61">
        <f>+Fall_Hoy!J143</f>
        <v>0</v>
      </c>
      <c r="CH143" s="61">
        <f>+Fall_Hoy!K143</f>
        <v>0</v>
      </c>
      <c r="CI143" s="61">
        <f>+Fall_Hoy!L143</f>
        <v>2</v>
      </c>
      <c r="CJ143" s="61">
        <f>+Fall_Hoy!M143</f>
        <v>1</v>
      </c>
      <c r="CK143" s="61">
        <f>+Fall_Hoy!N143</f>
        <v>10</v>
      </c>
      <c r="CL143" s="61">
        <f>+Fall_Hoy!O143</f>
        <v>2</v>
      </c>
      <c r="CM143" s="61">
        <f>+Fall_Hoy!P143</f>
        <v>9</v>
      </c>
      <c r="CN143" s="61">
        <f>+Fall_Hoy!Q143</f>
        <v>7</v>
      </c>
      <c r="CO143" s="61">
        <f>+Fall_Hoy!R143</f>
        <v>11</v>
      </c>
      <c r="CP143" s="61">
        <f>+Fall_Hoy!S143</f>
        <v>8</v>
      </c>
      <c r="CQ143" s="61">
        <f>+Fall_Hoy!T143</f>
        <v>2</v>
      </c>
      <c r="CR143" s="66">
        <f>+Fall_Hoy!U143</f>
        <v>5</v>
      </c>
      <c r="CS143" s="75">
        <f t="shared" si="258"/>
        <v>0.12509684632884432</v>
      </c>
      <c r="CT143" s="76">
        <f t="shared" si="258"/>
        <v>0.17563060736272201</v>
      </c>
      <c r="CU143" s="76">
        <f t="shared" si="259"/>
        <v>0.35237259840283558</v>
      </c>
      <c r="CV143" s="76">
        <f t="shared" si="259"/>
        <v>0.17325491982617108</v>
      </c>
      <c r="CW143" s="76">
        <f t="shared" si="284"/>
        <v>9.8375135125878338E-2</v>
      </c>
      <c r="CX143" s="76">
        <f t="shared" si="284"/>
        <v>0.11681497379814934</v>
      </c>
      <c r="CY143" s="76">
        <f t="shared" si="284"/>
        <v>0.7</v>
      </c>
      <c r="CZ143" s="76">
        <f t="shared" si="284"/>
        <v>0.11955101434264051</v>
      </c>
      <c r="DA143" s="76">
        <f t="shared" si="284"/>
        <v>9.3330620199370357E-2</v>
      </c>
      <c r="DB143" s="76">
        <f t="shared" si="284"/>
        <v>0.10493662790523246</v>
      </c>
      <c r="DC143" s="76">
        <f t="shared" si="284"/>
        <v>0.29161952002991492</v>
      </c>
      <c r="DD143" s="76">
        <f t="shared" si="284"/>
        <v>0.26571965733673225</v>
      </c>
      <c r="DE143" s="76">
        <f t="shared" si="284"/>
        <v>0.35237259840283558</v>
      </c>
      <c r="DF143" s="76">
        <f t="shared" si="284"/>
        <v>0.17325491982617108</v>
      </c>
      <c r="DG143" s="76">
        <f t="shared" si="284"/>
        <v>0.12509684632884432</v>
      </c>
      <c r="DH143" s="76">
        <f t="shared" si="284"/>
        <v>0.17563060736272201</v>
      </c>
      <c r="DI143" s="76">
        <f t="shared" si="284"/>
        <v>0.14160573328882986</v>
      </c>
      <c r="DJ143" s="76">
        <f t="shared" si="284"/>
        <v>0.17727285834974379</v>
      </c>
      <c r="DK143" s="76">
        <f t="shared" si="284"/>
        <v>9.4219477778553981E-2</v>
      </c>
      <c r="DL143" s="316">
        <f t="shared" si="274"/>
        <v>0.19037126156660494</v>
      </c>
      <c r="DM143" s="85">
        <f>+'Cas_-14'!B142</f>
        <v>32</v>
      </c>
      <c r="DN143" s="62">
        <f>+'Cas_-14'!C142</f>
        <v>27</v>
      </c>
      <c r="DO143" s="62">
        <f>+'Cas_-14'!D142</f>
        <v>73</v>
      </c>
      <c r="DP143" s="62">
        <f>+'Cas_-14'!E142</f>
        <v>93</v>
      </c>
      <c r="DQ143" s="62">
        <f>+'Cas_-14'!F142</f>
        <v>219</v>
      </c>
      <c r="DR143" s="62">
        <f>+'Cas_-14'!G142</f>
        <v>252</v>
      </c>
      <c r="DS143" s="62">
        <f>+'Cas_-14'!H142</f>
        <v>227</v>
      </c>
      <c r="DT143" s="62">
        <f>+'Cas_-14'!I142</f>
        <v>279</v>
      </c>
      <c r="DU143" s="62">
        <f>+'Cas_-14'!J142</f>
        <v>196</v>
      </c>
      <c r="DV143" s="62">
        <f>+'Cas_-14'!K142</f>
        <v>233</v>
      </c>
      <c r="DW143" s="62">
        <f>+'Cas_-14'!L142</f>
        <v>157</v>
      </c>
      <c r="DX143" s="62">
        <f>+'Cas_-14'!M142</f>
        <v>173</v>
      </c>
      <c r="DY143" s="62">
        <f>+'Cas_-14'!N142</f>
        <v>125</v>
      </c>
      <c r="DZ143" s="62">
        <f>+'Cas_-14'!O142</f>
        <v>107</v>
      </c>
      <c r="EA143" s="62">
        <f>+'Cas_-14'!P142</f>
        <v>68</v>
      </c>
      <c r="EB143" s="62">
        <f>+'Cas_-14'!Q142</f>
        <v>70</v>
      </c>
      <c r="EC143" s="62">
        <f>+'Cas_-14'!R142</f>
        <v>52</v>
      </c>
      <c r="ED143" s="62">
        <f>+'Cas_-14'!S142</f>
        <v>44</v>
      </c>
      <c r="EE143" s="62">
        <f>+'Cas_-14'!T142</f>
        <v>6</v>
      </c>
      <c r="EF143" s="86">
        <f>+'Cas_-14'!U142</f>
        <v>21</v>
      </c>
      <c r="EG143" s="201">
        <f t="shared" si="294"/>
        <v>1.1486660365829359E-2</v>
      </c>
      <c r="EH143" s="91">
        <f t="shared" si="294"/>
        <v>1.048719880980045E-2</v>
      </c>
      <c r="EI143" s="91">
        <f t="shared" si="294"/>
        <v>2.8208865212555539E-2</v>
      </c>
      <c r="EJ143" s="91">
        <f t="shared" si="294"/>
        <v>3.9217364219402612E-2</v>
      </c>
      <c r="EK143" s="91">
        <f t="shared" si="294"/>
        <v>9.8375135125878338E-2</v>
      </c>
      <c r="EL143" s="91">
        <f t="shared" si="294"/>
        <v>0.11681497379814934</v>
      </c>
      <c r="EM143" s="91">
        <f t="shared" si="294"/>
        <v>0.10132076185980972</v>
      </c>
      <c r="EN143" s="91">
        <f t="shared" si="294"/>
        <v>0.11955101434264051</v>
      </c>
      <c r="EO143" s="91">
        <f t="shared" si="294"/>
        <v>9.3330620199370357E-2</v>
      </c>
      <c r="EP143" s="91">
        <f t="shared" si="292"/>
        <v>0.10493662790523246</v>
      </c>
      <c r="EQ143" s="91">
        <f t="shared" si="292"/>
        <v>8.6990102824923629E-2</v>
      </c>
      <c r="ER143" s="91">
        <f t="shared" si="285"/>
        <v>9.1939001438509346E-2</v>
      </c>
      <c r="ES143" s="91">
        <f t="shared" si="285"/>
        <v>7.13554511765742E-2</v>
      </c>
      <c r="ET143" s="91">
        <f t="shared" si="285"/>
        <v>5.7468656906340947E-2</v>
      </c>
      <c r="EU143" s="91">
        <f t="shared" si="285"/>
        <v>5.7750264125231383E-2</v>
      </c>
      <c r="EV143" s="91">
        <f t="shared" si="285"/>
        <v>4.7069002773209495E-2</v>
      </c>
      <c r="EW143" s="91">
        <f t="shared" si="285"/>
        <v>9.5123007674347421E-2</v>
      </c>
      <c r="EX143" s="91">
        <f t="shared" si="285"/>
        <v>5.3332539434520425E-2</v>
      </c>
      <c r="EY143" s="91">
        <f t="shared" si="285"/>
        <v>7.7985461757309124E-2</v>
      </c>
      <c r="EZ143" s="100">
        <f t="shared" si="285"/>
        <v>8.4033682280730757E-2</v>
      </c>
      <c r="FA143" s="119">
        <f t="shared" si="268"/>
        <v>2.1661692500240681</v>
      </c>
      <c r="FB143" s="120">
        <f t="shared" si="268"/>
        <v>3.7313432835820901</v>
      </c>
      <c r="FC143" s="120">
        <f t="shared" si="289"/>
        <v>4.9382716049382722</v>
      </c>
      <c r="FD143" s="120">
        <f t="shared" si="289"/>
        <v>3.0147723846849566</v>
      </c>
      <c r="FE143" s="120">
        <f t="shared" si="296"/>
        <v>1</v>
      </c>
      <c r="FF143" s="120">
        <f t="shared" si="296"/>
        <v>1</v>
      </c>
      <c r="FG143" s="120">
        <f t="shared" si="296"/>
        <v>6.9087518406991437</v>
      </c>
      <c r="FH143" s="120">
        <f t="shared" si="296"/>
        <v>1</v>
      </c>
      <c r="FI143" s="120">
        <f t="shared" si="296"/>
        <v>1</v>
      </c>
      <c r="FJ143" s="120">
        <f t="shared" si="296"/>
        <v>1</v>
      </c>
      <c r="FK143" s="120">
        <f t="shared" si="296"/>
        <v>3.352329869259135</v>
      </c>
      <c r="FL143" s="120">
        <f t="shared" si="296"/>
        <v>2.8901734104046248</v>
      </c>
      <c r="FM143" s="120">
        <f t="shared" si="296"/>
        <v>4.9382716049382722</v>
      </c>
      <c r="FN143" s="120">
        <f t="shared" si="296"/>
        <v>3.0147723846849566</v>
      </c>
      <c r="FO143" s="120">
        <f t="shared" si="296"/>
        <v>2.1661692500240681</v>
      </c>
      <c r="FP143" s="120">
        <f t="shared" si="296"/>
        <v>3.7313432835820901</v>
      </c>
      <c r="FQ143" s="120">
        <f t="shared" si="296"/>
        <v>1.4886591241271043</v>
      </c>
      <c r="FR143" s="120">
        <f t="shared" si="296"/>
        <v>3.3239155725444571</v>
      </c>
      <c r="FS143" s="120">
        <f t="shared" si="234"/>
        <v>1.2081672103419114</v>
      </c>
      <c r="FT143" s="321">
        <f t="shared" si="234"/>
        <v>2.2654161569480311</v>
      </c>
      <c r="FU143" s="85">
        <f>+Cas_Hoy!B142</f>
        <v>36</v>
      </c>
      <c r="FV143" s="62">
        <f>+Cas_Hoy!C142</f>
        <v>27</v>
      </c>
      <c r="FW143" s="62">
        <f>+Cas_Hoy!D142</f>
        <v>81</v>
      </c>
      <c r="FX143" s="62">
        <f>+Cas_Hoy!E142</f>
        <v>102</v>
      </c>
      <c r="FY143" s="62">
        <f>+Cas_Hoy!F142</f>
        <v>239</v>
      </c>
      <c r="FZ143" s="62">
        <f>+Cas_Hoy!G142</f>
        <v>270</v>
      </c>
      <c r="GA143" s="62">
        <f>+Cas_Hoy!H142</f>
        <v>249</v>
      </c>
      <c r="GB143" s="62">
        <f>+Cas_Hoy!I142</f>
        <v>291</v>
      </c>
      <c r="GC143" s="62">
        <f>+Cas_Hoy!J142</f>
        <v>209</v>
      </c>
      <c r="GD143" s="62">
        <f>+Cas_Hoy!K142</f>
        <v>246</v>
      </c>
      <c r="GE143" s="62">
        <f>+Cas_Hoy!L142</f>
        <v>169</v>
      </c>
      <c r="GF143" s="62">
        <f>+Cas_Hoy!M142</f>
        <v>188</v>
      </c>
      <c r="GG143" s="62">
        <f>+Cas_Hoy!N142</f>
        <v>130</v>
      </c>
      <c r="GH143" s="62">
        <f>+Cas_Hoy!O142</f>
        <v>111</v>
      </c>
      <c r="GI143" s="62">
        <f>+Cas_Hoy!P142</f>
        <v>74</v>
      </c>
      <c r="GJ143" s="62">
        <f>+Cas_Hoy!Q142</f>
        <v>81</v>
      </c>
      <c r="GK143" s="62">
        <f>+Cas_Hoy!R142</f>
        <v>54</v>
      </c>
      <c r="GL143" s="62">
        <f>+Cas_Hoy!S142</f>
        <v>44</v>
      </c>
      <c r="GM143" s="62">
        <f>+Cas_Hoy!T142</f>
        <v>6</v>
      </c>
      <c r="GN143" s="590">
        <f>+Cas_Hoy!U142</f>
        <v>22</v>
      </c>
      <c r="GO143" s="543">
        <f t="shared" si="290"/>
        <v>0.13613480335785999</v>
      </c>
      <c r="GP143" s="112">
        <f t="shared" si="290"/>
        <v>0.20322970280543551</v>
      </c>
      <c r="GQ143" s="112">
        <f t="shared" si="291"/>
        <v>0.36646750233894904</v>
      </c>
      <c r="GR143" s="112">
        <f t="shared" si="291"/>
        <v>0.17973173925892519</v>
      </c>
      <c r="GS143" s="323">
        <f t="shared" si="273"/>
        <v>0.10735916573098138</v>
      </c>
      <c r="GT143" s="323">
        <f t="shared" si="273"/>
        <v>0.12515890049801714</v>
      </c>
      <c r="GU143" s="323">
        <f t="shared" si="273"/>
        <v>0.7</v>
      </c>
      <c r="GV143" s="323">
        <f t="shared" si="272"/>
        <v>0.12469299345415193</v>
      </c>
      <c r="GW143" s="323">
        <f t="shared" si="272"/>
        <v>9.9520916437083703E-2</v>
      </c>
      <c r="GX143" s="323">
        <f t="shared" si="272"/>
        <v>0.11079146122183342</v>
      </c>
      <c r="GY143" s="323">
        <f t="shared" si="272"/>
        <v>0.31390891009589567</v>
      </c>
      <c r="GZ143" s="323">
        <f t="shared" si="272"/>
        <v>0.28875893398442581</v>
      </c>
      <c r="HA143" s="323">
        <f t="shared" si="272"/>
        <v>0.36646750233894904</v>
      </c>
      <c r="HB143" s="323">
        <f t="shared" si="272"/>
        <v>0.17973173925892519</v>
      </c>
      <c r="HC143" s="323">
        <f t="shared" si="272"/>
        <v>0.13613480335785999</v>
      </c>
      <c r="HD143" s="323">
        <f t="shared" si="272"/>
        <v>0.20322970280543551</v>
      </c>
      <c r="HE143" s="323">
        <f t="shared" si="272"/>
        <v>0.14705210764609253</v>
      </c>
      <c r="HF143" s="323">
        <f t="shared" si="275"/>
        <v>0.17727285834974377</v>
      </c>
      <c r="HG143" s="323">
        <f t="shared" si="275"/>
        <v>9.4219477778553981E-2</v>
      </c>
      <c r="HH143" s="327">
        <f t="shared" si="275"/>
        <v>0.19943655973644325</v>
      </c>
      <c r="HI143" s="241">
        <f>+CyF_Tot!B142</f>
        <v>0</v>
      </c>
      <c r="HJ143" s="149">
        <f>+CyF_Tot!C142</f>
        <v>2474</v>
      </c>
      <c r="HK143" s="149">
        <f>+CyF_Tot!D142</f>
        <v>2565</v>
      </c>
      <c r="HL143" s="149">
        <f>+CyF_Tot!E142</f>
        <v>2651</v>
      </c>
      <c r="HM143" s="149">
        <f>+CyF_Tot!F142</f>
        <v>0</v>
      </c>
      <c r="HN143" s="149">
        <f>+CyF_Tot!G142</f>
        <v>59</v>
      </c>
      <c r="HO143" s="149">
        <f>+CyF_Tot!H142</f>
        <v>60</v>
      </c>
      <c r="HP143" s="557">
        <f>+CyF_Tot!I142</f>
        <v>60</v>
      </c>
      <c r="HQ143" s="93">
        <f t="shared" si="295"/>
        <v>7.9006272699067626E-2</v>
      </c>
      <c r="HR143" s="90">
        <f t="shared" si="295"/>
        <v>7.3014587887488672E-2</v>
      </c>
      <c r="HS143" s="90">
        <f t="shared" si="295"/>
        <v>7.3390968642641108E-2</v>
      </c>
      <c r="HT143" s="90">
        <f t="shared" si="293"/>
        <v>6.7252730596424254E-2</v>
      </c>
      <c r="HU143" s="90">
        <f t="shared" si="293"/>
        <v>6.3134122447000882E-2</v>
      </c>
      <c r="HV143" s="90">
        <f t="shared" si="293"/>
        <v>6.117970804672198E-2</v>
      </c>
      <c r="HW143" s="90">
        <f t="shared" si="293"/>
        <v>6.3537889608458784E-2</v>
      </c>
      <c r="HX143" s="90">
        <f t="shared" si="293"/>
        <v>6.6184503202712311E-2</v>
      </c>
      <c r="HY143" s="90">
        <f t="shared" si="293"/>
        <v>5.9557614568184918E-2</v>
      </c>
      <c r="HZ143" s="90">
        <f t="shared" si="293"/>
        <v>6.2970072323537046E-2</v>
      </c>
      <c r="IA143" s="90">
        <f t="shared" si="293"/>
        <v>5.1184113232272337E-2</v>
      </c>
      <c r="IB143" s="90">
        <f t="shared" si="293"/>
        <v>5.3364407998181929E-2</v>
      </c>
      <c r="IC143" s="90">
        <f t="shared" si="293"/>
        <v>4.9680760101162812E-2</v>
      </c>
      <c r="ID143" s="90">
        <f t="shared" si="293"/>
        <v>5.2802940171334273E-2</v>
      </c>
      <c r="IE143" s="90">
        <f t="shared" si="293"/>
        <v>3.3393374894437021E-2</v>
      </c>
      <c r="IF143" s="90">
        <f t="shared" si="293"/>
        <v>4.2176294207481077E-2</v>
      </c>
      <c r="IG143" s="90">
        <f t="shared" si="293"/>
        <v>1.5503264095718497E-2</v>
      </c>
      <c r="IH143" s="90">
        <f t="shared" si="297"/>
        <v>2.3397302424919015E-2</v>
      </c>
      <c r="II143" s="90">
        <f t="shared" si="297"/>
        <v>2.1819408727307512E-3</v>
      </c>
      <c r="IJ143" s="673">
        <f t="shared" si="297"/>
        <v>7.0871443038174687E-3</v>
      </c>
      <c r="IK143" s="686"/>
      <c r="IL143" s="687"/>
      <c r="IM143" s="687"/>
      <c r="IN143" s="687"/>
      <c r="IO143" s="687"/>
      <c r="IP143" s="687"/>
      <c r="IQ143" s="687"/>
      <c r="IR143" s="687"/>
      <c r="IS143" s="687"/>
      <c r="IT143" s="687"/>
      <c r="IU143" s="687"/>
      <c r="IV143" s="687"/>
      <c r="IW143" s="687"/>
      <c r="IX143" s="687"/>
      <c r="IY143" s="687"/>
      <c r="IZ143" s="687"/>
      <c r="JA143" s="687"/>
      <c r="JB143" s="687"/>
      <c r="JC143" s="687"/>
      <c r="JD143" s="688"/>
      <c r="JF143" s="624">
        <f t="shared" si="286"/>
        <v>0</v>
      </c>
      <c r="JG143" s="625">
        <f t="shared" si="286"/>
        <v>0</v>
      </c>
      <c r="JH143" s="625">
        <f t="shared" si="286"/>
        <v>0</v>
      </c>
      <c r="JI143" s="625">
        <f t="shared" si="286"/>
        <v>0</v>
      </c>
      <c r="JJ143" s="625">
        <f t="shared" si="286"/>
        <v>0</v>
      </c>
      <c r="JK143" s="625">
        <f t="shared" si="286"/>
        <v>0</v>
      </c>
      <c r="JL143" s="625">
        <f t="shared" si="286"/>
        <v>446.34696854541727</v>
      </c>
      <c r="JM143" s="625">
        <f t="shared" si="286"/>
        <v>0</v>
      </c>
      <c r="JN143" s="625">
        <f t="shared" si="286"/>
        <v>0</v>
      </c>
      <c r="JO143" s="625">
        <f t="shared" si="286"/>
        <v>0</v>
      </c>
      <c r="JP143" s="625">
        <f t="shared" si="286"/>
        <v>1108.1541761136768</v>
      </c>
      <c r="JQ143" s="625">
        <f t="shared" si="286"/>
        <v>531.43931467346442</v>
      </c>
      <c r="JR143" s="625">
        <f t="shared" si="286"/>
        <v>5708.4360941259365</v>
      </c>
      <c r="JS143" s="625">
        <f t="shared" si="286"/>
        <v>1074.1805029222608</v>
      </c>
      <c r="JT143" s="625">
        <f t="shared" si="286"/>
        <v>7643.417310692389</v>
      </c>
      <c r="JU143" s="625">
        <f t="shared" si="228"/>
        <v>4706.9002773209495</v>
      </c>
      <c r="JV143" s="625">
        <f t="shared" si="228"/>
        <v>20122.174700342723</v>
      </c>
      <c r="JW143" s="625">
        <f t="shared" si="228"/>
        <v>9696.8253517309859</v>
      </c>
      <c r="JX143" s="625">
        <f t="shared" si="228"/>
        <v>25995.153919103039</v>
      </c>
      <c r="JY143" s="626">
        <f t="shared" si="277"/>
        <v>20008.019590650179</v>
      </c>
      <c r="JZ143" s="642">
        <f t="shared" si="278"/>
        <v>0</v>
      </c>
      <c r="KA143" s="625">
        <f t="shared" si="278"/>
        <v>0</v>
      </c>
      <c r="KB143" s="625">
        <f t="shared" si="279"/>
        <v>488.18005518053315</v>
      </c>
      <c r="KC143" s="625">
        <f t="shared" si="279"/>
        <v>155.38079309275136</v>
      </c>
      <c r="KD143" s="625">
        <f t="shared" si="280"/>
        <v>9006.7900562676241</v>
      </c>
      <c r="KE143" s="645">
        <f t="shared" si="280"/>
        <v>4972.9034857852766</v>
      </c>
      <c r="KF143" s="624">
        <f t="shared" si="262"/>
        <v>0</v>
      </c>
      <c r="KG143" s="625">
        <f t="shared" si="263"/>
        <v>317.93784325748288</v>
      </c>
      <c r="KH143" s="626">
        <f t="shared" si="264"/>
        <v>6769.5895454369993</v>
      </c>
    </row>
    <row r="144" spans="1:294" s="649" customFormat="1" ht="14.4">
      <c r="A144" s="510" t="s">
        <v>154</v>
      </c>
      <c r="B144" s="538">
        <v>8810</v>
      </c>
      <c r="C144" s="526">
        <f t="shared" si="265"/>
        <v>599</v>
      </c>
      <c r="D144" s="517">
        <f t="shared" si="266"/>
        <v>13</v>
      </c>
      <c r="E144" s="495">
        <f t="shared" si="287"/>
        <v>8.7741697929868013E-3</v>
      </c>
      <c r="F144" s="208">
        <f t="shared" si="236"/>
        <v>6.5153234960272421E-2</v>
      </c>
      <c r="G144" s="30">
        <f t="shared" si="162"/>
        <v>2.5812224014397351</v>
      </c>
      <c r="H144" s="29">
        <f t="shared" si="237"/>
        <v>0.16817498960572169</v>
      </c>
      <c r="I144" s="33">
        <f t="shared" si="238"/>
        <v>0.17549968427496043</v>
      </c>
      <c r="J144" s="353">
        <f t="shared" si="239"/>
        <v>0.22374174353464005</v>
      </c>
      <c r="K144" s="581">
        <f t="shared" si="267"/>
        <v>6.5950854338718366E-3</v>
      </c>
      <c r="L144" s="354">
        <f t="shared" si="288"/>
        <v>3.4340849486762699</v>
      </c>
      <c r="M144" s="355">
        <f t="shared" si="240"/>
        <v>0.23309679901344035</v>
      </c>
      <c r="N144" s="826"/>
      <c r="O144" s="364" t="s">
        <v>226</v>
      </c>
      <c r="P144" s="20" t="s">
        <v>228</v>
      </c>
      <c r="Q144" s="20"/>
      <c r="R144" s="20"/>
      <c r="S144" s="166">
        <f t="shared" si="241"/>
        <v>599</v>
      </c>
      <c r="T144" s="167">
        <f t="shared" si="242"/>
        <v>6799.0919409761636</v>
      </c>
      <c r="U144" s="166">
        <f t="shared" si="243"/>
        <v>3</v>
      </c>
      <c r="V144" s="168">
        <f t="shared" si="244"/>
        <v>5.0335570469798654E-3</v>
      </c>
      <c r="W144" s="167">
        <f t="shared" si="245"/>
        <v>34.052213393870602</v>
      </c>
      <c r="X144" s="166">
        <f t="shared" si="246"/>
        <v>25</v>
      </c>
      <c r="Y144" s="168">
        <f t="shared" si="247"/>
        <v>4.3554006968641118E-2</v>
      </c>
      <c r="Z144" s="167">
        <f t="shared" si="248"/>
        <v>283.76844494892168</v>
      </c>
      <c r="AA144" s="166">
        <f t="shared" si="249"/>
        <v>13</v>
      </c>
      <c r="AB144" s="167">
        <f t="shared" si="250"/>
        <v>1475.5959137343928</v>
      </c>
      <c r="AC144" s="169">
        <f t="shared" si="251"/>
        <v>2.1702838063439065E-2</v>
      </c>
      <c r="AD144" s="166">
        <f t="shared" si="252"/>
        <v>0</v>
      </c>
      <c r="AE144" s="168">
        <f t="shared" si="253"/>
        <v>0</v>
      </c>
      <c r="AF144" s="167">
        <f t="shared" si="254"/>
        <v>0</v>
      </c>
      <c r="AG144" s="166">
        <f t="shared" si="255"/>
        <v>0</v>
      </c>
      <c r="AH144" s="168">
        <f t="shared" si="256"/>
        <v>0</v>
      </c>
      <c r="AI144" s="365">
        <f t="shared" si="257"/>
        <v>0</v>
      </c>
      <c r="AJ144" s="830"/>
      <c r="AK144" s="85">
        <v>652.24751235935992</v>
      </c>
      <c r="AL144" s="62">
        <v>623.08318272223096</v>
      </c>
      <c r="AM144" s="62">
        <v>629.95906838731332</v>
      </c>
      <c r="AN144" s="62">
        <v>613.97291718438021</v>
      </c>
      <c r="AO144" s="62">
        <v>524.54280387104814</v>
      </c>
      <c r="AP144" s="62">
        <v>522.42942771639787</v>
      </c>
      <c r="AQ144" s="62">
        <v>599.19858409937149</v>
      </c>
      <c r="AR144" s="62">
        <v>604.13337015269281</v>
      </c>
      <c r="AS144" s="62">
        <v>583.52129422503594</v>
      </c>
      <c r="AT144" s="62">
        <v>585.95431251248363</v>
      </c>
      <c r="AU144" s="62">
        <v>483.10564802461738</v>
      </c>
      <c r="AV144" s="62">
        <v>481.37363636082006</v>
      </c>
      <c r="AW144" s="62">
        <v>437.19966809743994</v>
      </c>
      <c r="AX144" s="62">
        <v>451.10095692834784</v>
      </c>
      <c r="AY144" s="62">
        <v>276.62450637377117</v>
      </c>
      <c r="AZ144" s="62">
        <v>371.31163761855566</v>
      </c>
      <c r="BA144" s="62">
        <v>126.62734629811695</v>
      </c>
      <c r="BB144" s="62">
        <v>172.68721282611759</v>
      </c>
      <c r="BC144" s="62">
        <v>8.9735914699452941</v>
      </c>
      <c r="BD144" s="86">
        <v>61.953422109967455</v>
      </c>
      <c r="BE144" s="258">
        <v>2.0000000000000002E-5</v>
      </c>
      <c r="BF144" s="43">
        <v>2.0000000000000002E-5</v>
      </c>
      <c r="BG144" s="53">
        <v>5.0000000000000002E-5</v>
      </c>
      <c r="BH144" s="53">
        <v>4.0000000000000003E-5</v>
      </c>
      <c r="BI144" s="53">
        <v>1.2518952302791728E-4</v>
      </c>
      <c r="BJ144" s="53">
        <v>1.2406223545552731E-4</v>
      </c>
      <c r="BK144" s="53">
        <v>3.4000000000000002E-4</v>
      </c>
      <c r="BL144" s="53">
        <v>1.8000000000000001E-4</v>
      </c>
      <c r="BM144" s="53">
        <v>8.9999999999999998E-4</v>
      </c>
      <c r="BN144" s="53">
        <v>5.0000000000000001E-4</v>
      </c>
      <c r="BO144" s="53">
        <v>3.8E-3</v>
      </c>
      <c r="BP144" s="53">
        <v>2E-3</v>
      </c>
      <c r="BQ144" s="53">
        <v>1.6199999999999999E-2</v>
      </c>
      <c r="BR144" s="53">
        <v>6.1999999999999998E-3</v>
      </c>
      <c r="BS144" s="53">
        <v>6.1100000000000002E-2</v>
      </c>
      <c r="BT144" s="53">
        <v>2.6800000000000001E-2</v>
      </c>
      <c r="BU144" s="53">
        <v>0.1421</v>
      </c>
      <c r="BV144" s="53">
        <v>5.4699999999999999E-2</v>
      </c>
      <c r="BW144" s="53">
        <v>0.27589999999999998</v>
      </c>
      <c r="BX144" s="54">
        <v>0.1051</v>
      </c>
      <c r="BY144" s="64">
        <f>+Fall_Hoy!B144</f>
        <v>0</v>
      </c>
      <c r="BZ144" s="61">
        <f>+Fall_Hoy!C144</f>
        <v>0</v>
      </c>
      <c r="CA144" s="61">
        <f>+Fall_Hoy!D144</f>
        <v>0</v>
      </c>
      <c r="CB144" s="61">
        <f>+Fall_Hoy!E144</f>
        <v>0</v>
      </c>
      <c r="CC144" s="61">
        <f>+Fall_Hoy!F144</f>
        <v>0</v>
      </c>
      <c r="CD144" s="61">
        <f>+Fall_Hoy!G144</f>
        <v>0</v>
      </c>
      <c r="CE144" s="61">
        <f>+Fall_Hoy!H144</f>
        <v>0</v>
      </c>
      <c r="CF144" s="61">
        <f>+Fall_Hoy!I144</f>
        <v>0</v>
      </c>
      <c r="CG144" s="61">
        <f>+Fall_Hoy!J144</f>
        <v>0</v>
      </c>
      <c r="CH144" s="61">
        <f>+Fall_Hoy!K144</f>
        <v>0</v>
      </c>
      <c r="CI144" s="61">
        <f>+Fall_Hoy!L144</f>
        <v>1</v>
      </c>
      <c r="CJ144" s="61">
        <f>+Fall_Hoy!M144</f>
        <v>0</v>
      </c>
      <c r="CK144" s="61">
        <f>+Fall_Hoy!N144</f>
        <v>2</v>
      </c>
      <c r="CL144" s="61">
        <f>+Fall_Hoy!O144</f>
        <v>2</v>
      </c>
      <c r="CM144" s="61">
        <f>+Fall_Hoy!P144</f>
        <v>3</v>
      </c>
      <c r="CN144" s="61">
        <f>+Fall_Hoy!Q144</f>
        <v>1</v>
      </c>
      <c r="CO144" s="61">
        <f>+Fall_Hoy!R144</f>
        <v>0</v>
      </c>
      <c r="CP144" s="61">
        <f>+Fall_Hoy!S144</f>
        <v>1</v>
      </c>
      <c r="CQ144" s="61">
        <f>+Fall_Hoy!T144</f>
        <v>0</v>
      </c>
      <c r="CR144" s="66">
        <f>+Fall_Hoy!U144</f>
        <v>2</v>
      </c>
      <c r="CS144" s="75">
        <f t="shared" si="258"/>
        <v>0.17749633601708401</v>
      </c>
      <c r="CT144" s="76">
        <f t="shared" si="258"/>
        <v>0.10049087896930547</v>
      </c>
      <c r="CU144" s="76">
        <f t="shared" si="259"/>
        <v>0.28238079562297752</v>
      </c>
      <c r="CV144" s="76">
        <f t="shared" si="259"/>
        <v>0.7</v>
      </c>
      <c r="CW144" s="76">
        <f t="shared" si="284"/>
        <v>7.8163306592762452E-2</v>
      </c>
      <c r="CX144" s="76">
        <f t="shared" si="284"/>
        <v>8.8050170146562301E-2</v>
      </c>
      <c r="CY144" s="76">
        <f t="shared" si="284"/>
        <v>9.6795956364244748E-2</v>
      </c>
      <c r="CZ144" s="76">
        <f t="shared" si="284"/>
        <v>0.10097108190627252</v>
      </c>
      <c r="DA144" s="76">
        <f t="shared" si="284"/>
        <v>9.2541609936817162E-2</v>
      </c>
      <c r="DB144" s="76">
        <f t="shared" si="284"/>
        <v>9.7277208790549907E-2</v>
      </c>
      <c r="DC144" s="76">
        <f t="shared" si="284"/>
        <v>0.54472121328507528</v>
      </c>
      <c r="DD144" s="76">
        <f t="shared" si="284"/>
        <v>7.8940758549387174E-2</v>
      </c>
      <c r="DE144" s="76">
        <f t="shared" si="284"/>
        <v>0.28238079562297752</v>
      </c>
      <c r="DF144" s="76">
        <f t="shared" si="284"/>
        <v>0.7</v>
      </c>
      <c r="DG144" s="76">
        <f t="shared" si="284"/>
        <v>0.17749633601708401</v>
      </c>
      <c r="DH144" s="76">
        <f t="shared" si="284"/>
        <v>0.10049087896930547</v>
      </c>
      <c r="DI144" s="76">
        <f t="shared" si="284"/>
        <v>3.1588753274374534E-2</v>
      </c>
      <c r="DJ144" s="76">
        <f t="shared" si="284"/>
        <v>0.1058650223708375</v>
      </c>
      <c r="DK144" s="76">
        <f t="shared" si="284"/>
        <v>0</v>
      </c>
      <c r="DL144" s="316">
        <f t="shared" si="274"/>
        <v>0.30715810475466665</v>
      </c>
      <c r="DM144" s="85">
        <f>+'Cas_-14'!B143</f>
        <v>8</v>
      </c>
      <c r="DN144" s="62">
        <f>+'Cas_-14'!C143</f>
        <v>13</v>
      </c>
      <c r="DO144" s="62">
        <f>+'Cas_-14'!D143</f>
        <v>29</v>
      </c>
      <c r="DP144" s="62">
        <f>+'Cas_-14'!E143</f>
        <v>36</v>
      </c>
      <c r="DQ144" s="62">
        <f>+'Cas_-14'!F143</f>
        <v>41</v>
      </c>
      <c r="DR144" s="62">
        <f>+'Cas_-14'!G143</f>
        <v>46</v>
      </c>
      <c r="DS144" s="62">
        <f>+'Cas_-14'!H143</f>
        <v>58</v>
      </c>
      <c r="DT144" s="62">
        <f>+'Cas_-14'!I143</f>
        <v>61</v>
      </c>
      <c r="DU144" s="62">
        <f>+'Cas_-14'!J143</f>
        <v>54</v>
      </c>
      <c r="DV144" s="62">
        <f>+'Cas_-14'!K143</f>
        <v>57</v>
      </c>
      <c r="DW144" s="62">
        <f>+'Cas_-14'!L143</f>
        <v>30</v>
      </c>
      <c r="DX144" s="62">
        <f>+'Cas_-14'!M143</f>
        <v>38</v>
      </c>
      <c r="DY144" s="62">
        <f>+'Cas_-14'!N143</f>
        <v>24</v>
      </c>
      <c r="DZ144" s="62">
        <f>+'Cas_-14'!O143</f>
        <v>27</v>
      </c>
      <c r="EA144" s="62">
        <f>+'Cas_-14'!P143</f>
        <v>13</v>
      </c>
      <c r="EB144" s="62">
        <f>+'Cas_-14'!Q143</f>
        <v>16</v>
      </c>
      <c r="EC144" s="62">
        <f>+'Cas_-14'!R143</f>
        <v>4</v>
      </c>
      <c r="ED144" s="62">
        <f>+'Cas_-14'!S143</f>
        <v>5</v>
      </c>
      <c r="EE144" s="62">
        <f>+'Cas_-14'!T143</f>
        <v>0</v>
      </c>
      <c r="EF144" s="86">
        <f>+'Cas_-14'!U143</f>
        <v>2</v>
      </c>
      <c r="EG144" s="201">
        <f t="shared" si="294"/>
        <v>1.2265282501518149E-2</v>
      </c>
      <c r="EH144" s="90">
        <f t="shared" si="294"/>
        <v>2.0863987924057598E-2</v>
      </c>
      <c r="EI144" s="90">
        <f t="shared" si="294"/>
        <v>4.6034736946067953E-2</v>
      </c>
      <c r="EJ144" s="90">
        <f t="shared" si="294"/>
        <v>5.8634508123082171E-2</v>
      </c>
      <c r="EK144" s="90">
        <f t="shared" si="294"/>
        <v>7.8163306592762452E-2</v>
      </c>
      <c r="EL144" s="90">
        <f t="shared" si="294"/>
        <v>8.8050170146562301E-2</v>
      </c>
      <c r="EM144" s="90">
        <f t="shared" si="294"/>
        <v>9.6795956364244748E-2</v>
      </c>
      <c r="EN144" s="90">
        <f t="shared" si="294"/>
        <v>0.10097108190627252</v>
      </c>
      <c r="EO144" s="90">
        <f t="shared" si="294"/>
        <v>9.2541609936817162E-2</v>
      </c>
      <c r="EP144" s="90">
        <f t="shared" si="292"/>
        <v>9.7277208790549907E-2</v>
      </c>
      <c r="EQ144" s="90">
        <f t="shared" si="292"/>
        <v>6.2098218314498584E-2</v>
      </c>
      <c r="ER144" s="90">
        <f t="shared" si="285"/>
        <v>7.8940758549387174E-2</v>
      </c>
      <c r="ES144" s="90">
        <f t="shared" si="285"/>
        <v>5.4894826669106826E-2</v>
      </c>
      <c r="ET144" s="90">
        <f t="shared" si="285"/>
        <v>5.9853564008929022E-2</v>
      </c>
      <c r="EU144" s="90">
        <f t="shared" si="285"/>
        <v>4.6995113232789945E-2</v>
      </c>
      <c r="EV144" s="90">
        <f t="shared" si="285"/>
        <v>4.309048890203819E-2</v>
      </c>
      <c r="EW144" s="90">
        <f t="shared" si="285"/>
        <v>3.1588753274374534E-2</v>
      </c>
      <c r="EX144" s="90">
        <f t="shared" si="285"/>
        <v>2.8954083618424057E-2</v>
      </c>
      <c r="EY144" s="90">
        <f t="shared" si="285"/>
        <v>0</v>
      </c>
      <c r="EZ144" s="99">
        <f t="shared" si="285"/>
        <v>3.228231680971546E-2</v>
      </c>
      <c r="FA144" s="119">
        <f t="shared" si="268"/>
        <v>3.7769104872214525</v>
      </c>
      <c r="FB144" s="120">
        <f t="shared" si="268"/>
        <v>2.3320895522388057</v>
      </c>
      <c r="FC144" s="120">
        <f t="shared" si="289"/>
        <v>5.1440329218106999</v>
      </c>
      <c r="FD144" s="120">
        <f t="shared" si="289"/>
        <v>11.695209994438647</v>
      </c>
      <c r="FE144" s="120">
        <f t="shared" si="296"/>
        <v>1</v>
      </c>
      <c r="FF144" s="120">
        <f t="shared" si="296"/>
        <v>1</v>
      </c>
      <c r="FG144" s="120">
        <f t="shared" si="296"/>
        <v>1</v>
      </c>
      <c r="FH144" s="120">
        <f t="shared" si="296"/>
        <v>1</v>
      </c>
      <c r="FI144" s="120">
        <f t="shared" si="296"/>
        <v>1</v>
      </c>
      <c r="FJ144" s="120">
        <f t="shared" si="296"/>
        <v>1</v>
      </c>
      <c r="FK144" s="120">
        <f t="shared" si="296"/>
        <v>8.7719298245614041</v>
      </c>
      <c r="FL144" s="120">
        <f t="shared" si="296"/>
        <v>1</v>
      </c>
      <c r="FM144" s="120">
        <f t="shared" si="296"/>
        <v>5.1440329218106999</v>
      </c>
      <c r="FN144" s="120">
        <f t="shared" si="296"/>
        <v>11.695209994438647</v>
      </c>
      <c r="FO144" s="120">
        <f t="shared" si="296"/>
        <v>3.7769104872214525</v>
      </c>
      <c r="FP144" s="120">
        <f t="shared" si="296"/>
        <v>2.3320895522388057</v>
      </c>
      <c r="FQ144" s="120">
        <f t="shared" si="296"/>
        <v>1</v>
      </c>
      <c r="FR144" s="120">
        <f t="shared" si="296"/>
        <v>3.6563071297989032</v>
      </c>
      <c r="FS144" s="120" t="e">
        <f t="shared" si="234"/>
        <v>#DIV/0!</v>
      </c>
      <c r="FT144" s="321">
        <f t="shared" si="234"/>
        <v>9.5147478591817336</v>
      </c>
      <c r="FU144" s="85">
        <f>+Cas_Hoy!B143</f>
        <v>9</v>
      </c>
      <c r="FV144" s="62">
        <f>+Cas_Hoy!C143</f>
        <v>14</v>
      </c>
      <c r="FW144" s="62">
        <f>+Cas_Hoy!D143</f>
        <v>31</v>
      </c>
      <c r="FX144" s="62">
        <f>+Cas_Hoy!E143</f>
        <v>38</v>
      </c>
      <c r="FY144" s="62">
        <f>+Cas_Hoy!F143</f>
        <v>43</v>
      </c>
      <c r="FZ144" s="62">
        <f>+Cas_Hoy!G143</f>
        <v>47</v>
      </c>
      <c r="GA144" s="62">
        <f>+Cas_Hoy!H143</f>
        <v>60</v>
      </c>
      <c r="GB144" s="62">
        <f>+Cas_Hoy!I143</f>
        <v>63</v>
      </c>
      <c r="GC144" s="62">
        <f>+Cas_Hoy!J143</f>
        <v>56</v>
      </c>
      <c r="GD144" s="62">
        <f>+Cas_Hoy!K143</f>
        <v>59</v>
      </c>
      <c r="GE144" s="62">
        <f>+Cas_Hoy!L143</f>
        <v>32</v>
      </c>
      <c r="GF144" s="62">
        <f>+Cas_Hoy!M143</f>
        <v>41</v>
      </c>
      <c r="GG144" s="62">
        <f>+Cas_Hoy!N143</f>
        <v>24</v>
      </c>
      <c r="GH144" s="62">
        <f>+Cas_Hoy!O143</f>
        <v>29</v>
      </c>
      <c r="GI144" s="62">
        <f>+Cas_Hoy!P143</f>
        <v>13</v>
      </c>
      <c r="GJ144" s="62">
        <f>+Cas_Hoy!Q143</f>
        <v>16</v>
      </c>
      <c r="GK144" s="62">
        <f>+Cas_Hoy!R143</f>
        <v>4</v>
      </c>
      <c r="GL144" s="62">
        <f>+Cas_Hoy!S143</f>
        <v>5</v>
      </c>
      <c r="GM144" s="62">
        <f>+Cas_Hoy!T143</f>
        <v>0</v>
      </c>
      <c r="GN144" s="590">
        <f>+Cas_Hoy!U143</f>
        <v>2</v>
      </c>
      <c r="GO144" s="543">
        <f t="shared" si="290"/>
        <v>0.17749633601708401</v>
      </c>
      <c r="GP144" s="112">
        <f t="shared" si="290"/>
        <v>0.10049087896930547</v>
      </c>
      <c r="GQ144" s="112">
        <f t="shared" si="291"/>
        <v>0.28238079562297752</v>
      </c>
      <c r="GR144" s="112">
        <f t="shared" si="291"/>
        <v>0.7</v>
      </c>
      <c r="GS144" s="323">
        <f t="shared" si="273"/>
        <v>8.1976150816799653E-2</v>
      </c>
      <c r="GT144" s="323">
        <f t="shared" si="273"/>
        <v>8.9964304280183219E-2</v>
      </c>
      <c r="GU144" s="323">
        <f t="shared" si="273"/>
        <v>0.1001337479630118</v>
      </c>
      <c r="GV144" s="323">
        <f t="shared" si="272"/>
        <v>0.10428160918188802</v>
      </c>
      <c r="GW144" s="323">
        <f t="shared" si="272"/>
        <v>9.5969076971514106E-2</v>
      </c>
      <c r="GX144" s="323">
        <f t="shared" si="272"/>
        <v>0.10069044418670955</v>
      </c>
      <c r="GY144" s="323">
        <f t="shared" si="272"/>
        <v>0.58103596083741371</v>
      </c>
      <c r="GZ144" s="323">
        <f t="shared" si="272"/>
        <v>8.5172923698023012E-2</v>
      </c>
      <c r="HA144" s="323">
        <f t="shared" ref="HA144:HE170" si="298">MIN(+(GG144*FM144)/AW144,0.7)</f>
        <v>0.28238079562297752</v>
      </c>
      <c r="HB144" s="323">
        <f t="shared" si="298"/>
        <v>0.7</v>
      </c>
      <c r="HC144" s="323">
        <f t="shared" si="298"/>
        <v>0.17749633601708401</v>
      </c>
      <c r="HD144" s="323">
        <f t="shared" si="298"/>
        <v>0.10049087896930547</v>
      </c>
      <c r="HE144" s="323">
        <f t="shared" si="298"/>
        <v>3.1588753274374534E-2</v>
      </c>
      <c r="HF144" s="323">
        <f t="shared" si="275"/>
        <v>0.10586502237083752</v>
      </c>
      <c r="HG144" s="323" t="e">
        <f t="shared" si="275"/>
        <v>#DIV/0!</v>
      </c>
      <c r="HH144" s="327">
        <f t="shared" si="275"/>
        <v>0.30715810475466671</v>
      </c>
      <c r="HI144" s="241">
        <f>+CyF_Tot!B143</f>
        <v>0</v>
      </c>
      <c r="HJ144" s="149">
        <f>+CyF_Tot!C143</f>
        <v>574</v>
      </c>
      <c r="HK144" s="149">
        <f>+CyF_Tot!D143</f>
        <v>596</v>
      </c>
      <c r="HL144" s="149">
        <f>+CyF_Tot!E143</f>
        <v>599</v>
      </c>
      <c r="HM144" s="149">
        <f>+CyF_Tot!F143</f>
        <v>0</v>
      </c>
      <c r="HN144" s="149">
        <f>+CyF_Tot!G143</f>
        <v>13</v>
      </c>
      <c r="HO144" s="149">
        <f>+CyF_Tot!H143</f>
        <v>13</v>
      </c>
      <c r="HP144" s="557">
        <f>+CyF_Tot!I143</f>
        <v>13</v>
      </c>
      <c r="HQ144" s="93">
        <f t="shared" si="295"/>
        <v>7.4034904921607261E-2</v>
      </c>
      <c r="HR144" s="90">
        <f t="shared" si="295"/>
        <v>7.0724538333964915E-2</v>
      </c>
      <c r="HS144" s="90">
        <f t="shared" si="295"/>
        <v>7.1505002087095718E-2</v>
      </c>
      <c r="HT144" s="90">
        <f t="shared" si="293"/>
        <v>6.969045598006586E-2</v>
      </c>
      <c r="HU144" s="90">
        <f t="shared" si="293"/>
        <v>5.9539478305453815E-2</v>
      </c>
      <c r="HV144" s="90">
        <f t="shared" si="293"/>
        <v>5.9299594519454921E-2</v>
      </c>
      <c r="HW144" s="90">
        <f t="shared" si="293"/>
        <v>6.8013460170189721E-2</v>
      </c>
      <c r="HX144" s="90">
        <f t="shared" si="293"/>
        <v>6.8573594795992371E-2</v>
      </c>
      <c r="HY144" s="90">
        <f t="shared" si="293"/>
        <v>6.6233972102728259E-2</v>
      </c>
      <c r="HZ144" s="90">
        <f t="shared" si="293"/>
        <v>6.6510137629112787E-2</v>
      </c>
      <c r="IA144" s="90">
        <f t="shared" si="293"/>
        <v>5.4836055394394706E-2</v>
      </c>
      <c r="IB144" s="90">
        <f t="shared" si="293"/>
        <v>5.4639459291807045E-2</v>
      </c>
      <c r="IC144" s="90">
        <f t="shared" si="293"/>
        <v>4.9625387979278089E-2</v>
      </c>
      <c r="ID144" s="90">
        <f t="shared" si="293"/>
        <v>5.1203286825011109E-2</v>
      </c>
      <c r="IE144" s="90">
        <f t="shared" si="293"/>
        <v>3.1398922403379249E-2</v>
      </c>
      <c r="IF144" s="90">
        <f t="shared" si="293"/>
        <v>4.2146610399382028E-2</v>
      </c>
      <c r="IG144" s="90">
        <f t="shared" si="293"/>
        <v>1.4373138058810096E-2</v>
      </c>
      <c r="IH144" s="90">
        <f t="shared" si="297"/>
        <v>1.9601272738492347E-2</v>
      </c>
      <c r="II144" s="90">
        <f t="shared" si="297"/>
        <v>1.0185688388133138E-3</v>
      </c>
      <c r="IJ144" s="673">
        <f t="shared" si="297"/>
        <v>7.0321705005638429E-3</v>
      </c>
      <c r="IK144" s="686"/>
      <c r="IL144" s="687"/>
      <c r="IM144" s="687"/>
      <c r="IN144" s="687"/>
      <c r="IO144" s="687"/>
      <c r="IP144" s="687"/>
      <c r="IQ144" s="687"/>
      <c r="IR144" s="687"/>
      <c r="IS144" s="687"/>
      <c r="IT144" s="687"/>
      <c r="IU144" s="687"/>
      <c r="IV144" s="687"/>
      <c r="IW144" s="687"/>
      <c r="IX144" s="687"/>
      <c r="IY144" s="687"/>
      <c r="IZ144" s="687"/>
      <c r="JA144" s="687"/>
      <c r="JB144" s="687"/>
      <c r="JC144" s="687"/>
      <c r="JD144" s="688"/>
      <c r="JF144" s="624">
        <f t="shared" si="286"/>
        <v>0</v>
      </c>
      <c r="JG144" s="625">
        <f t="shared" si="286"/>
        <v>0</v>
      </c>
      <c r="JH144" s="625">
        <f t="shared" si="286"/>
        <v>0</v>
      </c>
      <c r="JI144" s="625">
        <f t="shared" si="286"/>
        <v>0</v>
      </c>
      <c r="JJ144" s="625">
        <f t="shared" si="286"/>
        <v>0</v>
      </c>
      <c r="JK144" s="625">
        <f t="shared" si="286"/>
        <v>0</v>
      </c>
      <c r="JL144" s="625">
        <f t="shared" si="286"/>
        <v>0</v>
      </c>
      <c r="JM144" s="625">
        <f t="shared" si="286"/>
        <v>0</v>
      </c>
      <c r="JN144" s="625">
        <f t="shared" si="286"/>
        <v>0</v>
      </c>
      <c r="JO144" s="625">
        <f t="shared" si="286"/>
        <v>0</v>
      </c>
      <c r="JP144" s="625">
        <f t="shared" si="286"/>
        <v>2069.940610483286</v>
      </c>
      <c r="JQ144" s="625">
        <f t="shared" si="286"/>
        <v>0</v>
      </c>
      <c r="JR144" s="625">
        <f t="shared" si="286"/>
        <v>4574.5688890922356</v>
      </c>
      <c r="JS144" s="625">
        <f t="shared" si="286"/>
        <v>4433.5973339947423</v>
      </c>
      <c r="JT144" s="625">
        <f t="shared" si="286"/>
        <v>10845.026130643833</v>
      </c>
      <c r="JU144" s="625">
        <f t="shared" si="228"/>
        <v>2693.1555563773873</v>
      </c>
      <c r="JV144" s="625">
        <f t="shared" si="228"/>
        <v>0</v>
      </c>
      <c r="JW144" s="625">
        <f t="shared" si="228"/>
        <v>5790.8167236848112</v>
      </c>
      <c r="JX144" s="625">
        <f t="shared" si="228"/>
        <v>0</v>
      </c>
      <c r="JY144" s="626">
        <f t="shared" si="277"/>
        <v>32282.316809715463</v>
      </c>
      <c r="JZ144" s="642">
        <f t="shared" si="278"/>
        <v>0</v>
      </c>
      <c r="KA144" s="625">
        <f t="shared" si="278"/>
        <v>0</v>
      </c>
      <c r="KB144" s="625">
        <f t="shared" si="279"/>
        <v>600.30296341519693</v>
      </c>
      <c r="KC144" s="625">
        <f t="shared" si="279"/>
        <v>0</v>
      </c>
      <c r="KD144" s="625">
        <f t="shared" si="280"/>
        <v>5886.3340957967312</v>
      </c>
      <c r="KE144" s="645">
        <f t="shared" si="280"/>
        <v>5676.1569168419619</v>
      </c>
      <c r="KF144" s="624">
        <f t="shared" si="262"/>
        <v>0</v>
      </c>
      <c r="KG144" s="625">
        <f t="shared" si="263"/>
        <v>299.64460543325782</v>
      </c>
      <c r="KH144" s="626">
        <f t="shared" si="264"/>
        <v>5769.8006629663005</v>
      </c>
    </row>
    <row r="145" spans="1:294" s="649" customFormat="1" ht="14.4">
      <c r="A145" s="510" t="s">
        <v>155</v>
      </c>
      <c r="B145" s="538">
        <v>36812</v>
      </c>
      <c r="C145" s="526">
        <f t="shared" si="265"/>
        <v>1890</v>
      </c>
      <c r="D145" s="517">
        <f t="shared" si="266"/>
        <v>58</v>
      </c>
      <c r="E145" s="495">
        <f t="shared" si="287"/>
        <v>8.3462770882277767E-3</v>
      </c>
      <c r="F145" s="208">
        <f t="shared" si="236"/>
        <v>4.8353797674671302E-2</v>
      </c>
      <c r="G145" s="30">
        <f t="shared" si="162"/>
        <v>3.904048394089465</v>
      </c>
      <c r="H145" s="29">
        <f t="shared" si="237"/>
        <v>0.18877556615992741</v>
      </c>
      <c r="I145" s="33">
        <f t="shared" si="238"/>
        <v>0.2004414719338555</v>
      </c>
      <c r="J145" s="353">
        <f t="shared" si="239"/>
        <v>0.22298984262309213</v>
      </c>
      <c r="K145" s="581">
        <f t="shared" si="267"/>
        <v>7.0656724276044114E-3</v>
      </c>
      <c r="L145" s="354">
        <f t="shared" si="288"/>
        <v>4.6116303857535215</v>
      </c>
      <c r="M145" s="355">
        <f t="shared" si="240"/>
        <v>0.23677011379642926</v>
      </c>
      <c r="N145" s="826"/>
      <c r="O145" s="364" t="s">
        <v>226</v>
      </c>
      <c r="P145" s="20" t="s">
        <v>234</v>
      </c>
      <c r="Q145" s="20"/>
      <c r="R145" s="20"/>
      <c r="S145" s="166">
        <f t="shared" si="241"/>
        <v>1890</v>
      </c>
      <c r="T145" s="167">
        <f t="shared" si="242"/>
        <v>5134.1953710746493</v>
      </c>
      <c r="U145" s="166">
        <f t="shared" si="243"/>
        <v>52</v>
      </c>
      <c r="V145" s="168">
        <f t="shared" si="244"/>
        <v>2.8291621327529923E-2</v>
      </c>
      <c r="W145" s="167">
        <f t="shared" si="245"/>
        <v>141.25828534173638</v>
      </c>
      <c r="X145" s="166">
        <f t="shared" si="246"/>
        <v>110</v>
      </c>
      <c r="Y145" s="168">
        <f t="shared" si="247"/>
        <v>6.1797752808988762E-2</v>
      </c>
      <c r="Z145" s="167">
        <f t="shared" si="248"/>
        <v>298.81560360751928</v>
      </c>
      <c r="AA145" s="166">
        <f t="shared" si="249"/>
        <v>58</v>
      </c>
      <c r="AB145" s="167">
        <f t="shared" si="250"/>
        <v>1575.573182657829</v>
      </c>
      <c r="AC145" s="169">
        <f t="shared" si="251"/>
        <v>3.0687830687830688E-2</v>
      </c>
      <c r="AD145" s="166">
        <f t="shared" si="252"/>
        <v>1</v>
      </c>
      <c r="AE145" s="168">
        <f t="shared" si="253"/>
        <v>1.7543859649122806E-2</v>
      </c>
      <c r="AF145" s="167">
        <f t="shared" si="254"/>
        <v>27.165054873410845</v>
      </c>
      <c r="AG145" s="166">
        <f t="shared" si="255"/>
        <v>3</v>
      </c>
      <c r="AH145" s="168">
        <f t="shared" si="256"/>
        <v>5.4545454545454543E-2</v>
      </c>
      <c r="AI145" s="365">
        <f t="shared" si="257"/>
        <v>81.495164620232529</v>
      </c>
      <c r="AJ145" s="830"/>
      <c r="AK145" s="85">
        <v>3045.5701933014539</v>
      </c>
      <c r="AL145" s="62">
        <v>2941.9399441275409</v>
      </c>
      <c r="AM145" s="62">
        <v>2690.9358194010897</v>
      </c>
      <c r="AN145" s="62">
        <v>2638.6499151378202</v>
      </c>
      <c r="AO145" s="62">
        <v>2474.8805948480658</v>
      </c>
      <c r="AP145" s="62">
        <v>2292.3997412478338</v>
      </c>
      <c r="AQ145" s="62">
        <v>2413.9661053175669</v>
      </c>
      <c r="AR145" s="62">
        <v>2450.0790597554487</v>
      </c>
      <c r="AS145" s="62">
        <v>2390.9106222852893</v>
      </c>
      <c r="AT145" s="62">
        <v>2278.2120274095832</v>
      </c>
      <c r="AU145" s="62">
        <v>1910.2270200518612</v>
      </c>
      <c r="AV145" s="62">
        <v>1963.5775175270687</v>
      </c>
      <c r="AW145" s="62">
        <v>1576.6439607648376</v>
      </c>
      <c r="AX145" s="62">
        <v>1636.6541993794081</v>
      </c>
      <c r="AY145" s="62">
        <v>1124.679541230395</v>
      </c>
      <c r="AZ145" s="62">
        <v>1452.8835208288551</v>
      </c>
      <c r="BA145" s="62">
        <v>472.5552840470184</v>
      </c>
      <c r="BB145" s="62">
        <v>787.83731318836112</v>
      </c>
      <c r="BC145" s="62">
        <v>50.630923290751966</v>
      </c>
      <c r="BD145" s="86">
        <v>218.76697120767659</v>
      </c>
      <c r="BE145" s="258">
        <v>2.0000000000000002E-5</v>
      </c>
      <c r="BF145" s="43">
        <v>2.0000000000000002E-5</v>
      </c>
      <c r="BG145" s="53">
        <v>5.0000000000000002E-5</v>
      </c>
      <c r="BH145" s="53">
        <v>4.0000000000000003E-5</v>
      </c>
      <c r="BI145" s="53">
        <v>1.2518952302791728E-4</v>
      </c>
      <c r="BJ145" s="53">
        <v>1.2406223545552731E-4</v>
      </c>
      <c r="BK145" s="53">
        <v>3.4000000000000002E-4</v>
      </c>
      <c r="BL145" s="53">
        <v>1.8000000000000001E-4</v>
      </c>
      <c r="BM145" s="53">
        <v>8.9999999999999998E-4</v>
      </c>
      <c r="BN145" s="53">
        <v>5.0000000000000001E-4</v>
      </c>
      <c r="BO145" s="53">
        <v>3.8E-3</v>
      </c>
      <c r="BP145" s="53">
        <v>2E-3</v>
      </c>
      <c r="BQ145" s="53">
        <v>1.6199999999999999E-2</v>
      </c>
      <c r="BR145" s="53">
        <v>6.1999999999999998E-3</v>
      </c>
      <c r="BS145" s="53">
        <v>6.1100000000000002E-2</v>
      </c>
      <c r="BT145" s="53">
        <v>2.6800000000000001E-2</v>
      </c>
      <c r="BU145" s="53">
        <v>0.1421</v>
      </c>
      <c r="BV145" s="53">
        <v>5.4699999999999999E-2</v>
      </c>
      <c r="BW145" s="53">
        <v>0.27589999999999998</v>
      </c>
      <c r="BX145" s="54">
        <v>0.1051</v>
      </c>
      <c r="BY145" s="64">
        <f>+Fall_Hoy!B145</f>
        <v>0</v>
      </c>
      <c r="BZ145" s="61">
        <f>+Fall_Hoy!C145</f>
        <v>0</v>
      </c>
      <c r="CA145" s="61">
        <f>+Fall_Hoy!D145</f>
        <v>0</v>
      </c>
      <c r="CB145" s="61">
        <f>+Fall_Hoy!E145</f>
        <v>0</v>
      </c>
      <c r="CC145" s="61">
        <f>+Fall_Hoy!F145</f>
        <v>1</v>
      </c>
      <c r="CD145" s="61">
        <f>+Fall_Hoy!G145</f>
        <v>0</v>
      </c>
      <c r="CE145" s="61">
        <f>+Fall_Hoy!H145</f>
        <v>0</v>
      </c>
      <c r="CF145" s="61">
        <f>+Fall_Hoy!I145</f>
        <v>0</v>
      </c>
      <c r="CG145" s="61">
        <f>+Fall_Hoy!J145</f>
        <v>0</v>
      </c>
      <c r="CH145" s="61">
        <f>+Fall_Hoy!K145</f>
        <v>0</v>
      </c>
      <c r="CI145" s="61">
        <f>+Fall_Hoy!L145</f>
        <v>1</v>
      </c>
      <c r="CJ145" s="61">
        <f>+Fall_Hoy!M145</f>
        <v>2</v>
      </c>
      <c r="CK145" s="61">
        <f>+Fall_Hoy!N145</f>
        <v>6</v>
      </c>
      <c r="CL145" s="61">
        <f>+Fall_Hoy!O145</f>
        <v>4</v>
      </c>
      <c r="CM145" s="61">
        <f>+Fall_Hoy!P145</f>
        <v>8</v>
      </c>
      <c r="CN145" s="61">
        <f>+Fall_Hoy!Q145</f>
        <v>7</v>
      </c>
      <c r="CO145" s="61">
        <f>+Fall_Hoy!R145</f>
        <v>8</v>
      </c>
      <c r="CP145" s="61">
        <f>+Fall_Hoy!S145</f>
        <v>10</v>
      </c>
      <c r="CQ145" s="61">
        <f>+Fall_Hoy!T145</f>
        <v>0</v>
      </c>
      <c r="CR145" s="66">
        <f>+Fall_Hoy!U145</f>
        <v>9</v>
      </c>
      <c r="CS145" s="75">
        <f t="shared" si="258"/>
        <v>0.11641795915226094</v>
      </c>
      <c r="CT145" s="76">
        <f t="shared" si="258"/>
        <v>0.1797763042296314</v>
      </c>
      <c r="CU145" s="76">
        <f t="shared" si="259"/>
        <v>0.23491059464731778</v>
      </c>
      <c r="CV145" s="76">
        <f t="shared" si="259"/>
        <v>0.39419523719012545</v>
      </c>
      <c r="CW145" s="76">
        <f t="shared" si="284"/>
        <v>0.7</v>
      </c>
      <c r="CX145" s="76">
        <f t="shared" si="284"/>
        <v>7.1976975494764575E-2</v>
      </c>
      <c r="CY145" s="76">
        <f t="shared" si="284"/>
        <v>9.983570169817918E-2</v>
      </c>
      <c r="CZ145" s="76">
        <f t="shared" si="284"/>
        <v>7.5099617405148436E-2</v>
      </c>
      <c r="DA145" s="76">
        <f t="shared" si="284"/>
        <v>7.4866872199893256E-2</v>
      </c>
      <c r="DB145" s="76">
        <f t="shared" si="284"/>
        <v>6.759686901271611E-2</v>
      </c>
      <c r="DC145" s="76">
        <f t="shared" si="284"/>
        <v>0.13776262819782412</v>
      </c>
      <c r="DD145" s="76">
        <f t="shared" si="284"/>
        <v>0.50927452116043825</v>
      </c>
      <c r="DE145" s="76">
        <f t="shared" si="284"/>
        <v>0.23491059464731778</v>
      </c>
      <c r="DF145" s="76">
        <f t="shared" si="284"/>
        <v>0.39419523719012545</v>
      </c>
      <c r="DG145" s="76">
        <f t="shared" si="284"/>
        <v>0.11641795915226094</v>
      </c>
      <c r="DH145" s="76">
        <f t="shared" si="284"/>
        <v>0.1797763042296314</v>
      </c>
      <c r="DI145" s="76">
        <f t="shared" si="284"/>
        <v>0.11913607427979271</v>
      </c>
      <c r="DJ145" s="76">
        <f t="shared" si="284"/>
        <v>0.23204709072498131</v>
      </c>
      <c r="DK145" s="76">
        <f t="shared" si="284"/>
        <v>3.9501551028703279E-2</v>
      </c>
      <c r="DL145" s="316">
        <f t="shared" si="274"/>
        <v>0.39143354346367026</v>
      </c>
      <c r="DM145" s="85">
        <f>+'Cas_-14'!B144</f>
        <v>10</v>
      </c>
      <c r="DN145" s="62">
        <f>+'Cas_-14'!C144</f>
        <v>16</v>
      </c>
      <c r="DO145" s="62">
        <f>+'Cas_-14'!D144</f>
        <v>22</v>
      </c>
      <c r="DP145" s="62">
        <f>+'Cas_-14'!E144</f>
        <v>35</v>
      </c>
      <c r="DQ145" s="62">
        <f>+'Cas_-14'!F144</f>
        <v>176</v>
      </c>
      <c r="DR145" s="62">
        <f>+'Cas_-14'!G144</f>
        <v>165</v>
      </c>
      <c r="DS145" s="62">
        <f>+'Cas_-14'!H144</f>
        <v>241</v>
      </c>
      <c r="DT145" s="62">
        <f>+'Cas_-14'!I144</f>
        <v>184</v>
      </c>
      <c r="DU145" s="62">
        <f>+'Cas_-14'!J144</f>
        <v>179</v>
      </c>
      <c r="DV145" s="62">
        <f>+'Cas_-14'!K144</f>
        <v>154</v>
      </c>
      <c r="DW145" s="62">
        <f>+'Cas_-14'!L144</f>
        <v>137</v>
      </c>
      <c r="DX145" s="62">
        <f>+'Cas_-14'!M144</f>
        <v>102</v>
      </c>
      <c r="DY145" s="62">
        <f>+'Cas_-14'!N144</f>
        <v>84</v>
      </c>
      <c r="DZ145" s="62">
        <f>+'Cas_-14'!O144</f>
        <v>98</v>
      </c>
      <c r="EA145" s="62">
        <f>+'Cas_-14'!P144</f>
        <v>55</v>
      </c>
      <c r="EB145" s="62">
        <f>+'Cas_-14'!Q144</f>
        <v>44</v>
      </c>
      <c r="EC145" s="62">
        <f>+'Cas_-14'!R144</f>
        <v>20</v>
      </c>
      <c r="ED145" s="62">
        <f>+'Cas_-14'!S144</f>
        <v>22</v>
      </c>
      <c r="EE145" s="62">
        <f>+'Cas_-14'!T144</f>
        <v>2</v>
      </c>
      <c r="EF145" s="86">
        <f>+'Cas_-14'!U144</f>
        <v>14</v>
      </c>
      <c r="EG145" s="201">
        <f t="shared" si="294"/>
        <v>3.2834574038038563E-3</v>
      </c>
      <c r="EH145" s="91">
        <f t="shared" si="294"/>
        <v>5.4385882458062706E-3</v>
      </c>
      <c r="EI145" s="91">
        <f t="shared" si="294"/>
        <v>8.1755944684315986E-3</v>
      </c>
      <c r="EJ145" s="91">
        <f t="shared" si="294"/>
        <v>1.3264359094856243E-2</v>
      </c>
      <c r="EK145" s="91">
        <f t="shared" si="294"/>
        <v>7.1114541997047226E-2</v>
      </c>
      <c r="EL145" s="91">
        <f t="shared" si="294"/>
        <v>7.1976975494764575E-2</v>
      </c>
      <c r="EM145" s="91">
        <f t="shared" si="294"/>
        <v>9.983570169817918E-2</v>
      </c>
      <c r="EN145" s="91">
        <f t="shared" si="294"/>
        <v>7.5099617405148436E-2</v>
      </c>
      <c r="EO145" s="91">
        <f t="shared" si="294"/>
        <v>7.4866872199893256E-2</v>
      </c>
      <c r="EP145" s="91">
        <f t="shared" si="292"/>
        <v>6.759686901271611E-2</v>
      </c>
      <c r="EQ145" s="91">
        <f t="shared" si="292"/>
        <v>7.1719224239787244E-2</v>
      </c>
      <c r="ER145" s="91">
        <f t="shared" si="285"/>
        <v>5.1946001158364702E-2</v>
      </c>
      <c r="ES145" s="91">
        <f t="shared" si="285"/>
        <v>5.3277722866011672E-2</v>
      </c>
      <c r="ET145" s="91">
        <f t="shared" si="285"/>
        <v>5.9878256529180059E-2</v>
      </c>
      <c r="EU145" s="91">
        <f t="shared" si="285"/>
        <v>4.8902818966396609E-2</v>
      </c>
      <c r="EV145" s="91">
        <f t="shared" si="285"/>
        <v>3.0284602563940194E-2</v>
      </c>
      <c r="EW145" s="91">
        <f t="shared" si="285"/>
        <v>4.2323090387896362E-2</v>
      </c>
      <c r="EX145" s="91">
        <f t="shared" si="285"/>
        <v>2.7924546897844252E-2</v>
      </c>
      <c r="EY145" s="91">
        <f t="shared" si="285"/>
        <v>3.9501551028703279E-2</v>
      </c>
      <c r="EZ145" s="100">
        <f t="shared" si="285"/>
        <v>6.399503509471606E-2</v>
      </c>
      <c r="FA145" s="119">
        <f t="shared" si="268"/>
        <v>2.3805981252789765</v>
      </c>
      <c r="FB145" s="120">
        <f t="shared" si="268"/>
        <v>5.9362279511533238</v>
      </c>
      <c r="FC145" s="120">
        <f t="shared" si="289"/>
        <v>4.4091710758377429</v>
      </c>
      <c r="FD145" s="120">
        <f t="shared" si="289"/>
        <v>6.5832784726793943</v>
      </c>
      <c r="FE145" s="120">
        <f t="shared" si="296"/>
        <v>9.8432750931457154</v>
      </c>
      <c r="FF145" s="120">
        <f t="shared" si="296"/>
        <v>1</v>
      </c>
      <c r="FG145" s="120">
        <f t="shared" si="296"/>
        <v>1</v>
      </c>
      <c r="FH145" s="120">
        <f t="shared" si="296"/>
        <v>1</v>
      </c>
      <c r="FI145" s="120">
        <f t="shared" si="296"/>
        <v>1</v>
      </c>
      <c r="FJ145" s="120">
        <f t="shared" si="296"/>
        <v>1</v>
      </c>
      <c r="FK145" s="120">
        <f t="shared" si="296"/>
        <v>1.9208605455243948</v>
      </c>
      <c r="FL145" s="120">
        <f t="shared" si="296"/>
        <v>9.8039215686274517</v>
      </c>
      <c r="FM145" s="120">
        <f t="shared" si="296"/>
        <v>4.4091710758377429</v>
      </c>
      <c r="FN145" s="120">
        <f t="shared" si="296"/>
        <v>6.5832784726793943</v>
      </c>
      <c r="FO145" s="120">
        <f t="shared" si="296"/>
        <v>2.3805981252789765</v>
      </c>
      <c r="FP145" s="120">
        <f t="shared" si="296"/>
        <v>5.9362279511533238</v>
      </c>
      <c r="FQ145" s="120">
        <f t="shared" si="296"/>
        <v>2.8149190710767065</v>
      </c>
      <c r="FR145" s="120">
        <f t="shared" si="296"/>
        <v>8.3097889313611439</v>
      </c>
      <c r="FS145" s="120">
        <f t="shared" si="234"/>
        <v>1</v>
      </c>
      <c r="FT145" s="321">
        <f t="shared" si="234"/>
        <v>6.1166236237596836</v>
      </c>
      <c r="FU145" s="85">
        <f>+Cas_Hoy!B144</f>
        <v>11</v>
      </c>
      <c r="FV145" s="62">
        <f>+Cas_Hoy!C144</f>
        <v>17</v>
      </c>
      <c r="FW145" s="62">
        <f>+Cas_Hoy!D144</f>
        <v>24</v>
      </c>
      <c r="FX145" s="62">
        <f>+Cas_Hoy!E144</f>
        <v>38</v>
      </c>
      <c r="FY145" s="62">
        <f>+Cas_Hoy!F144</f>
        <v>184</v>
      </c>
      <c r="FZ145" s="62">
        <f>+Cas_Hoy!G144</f>
        <v>169</v>
      </c>
      <c r="GA145" s="62">
        <f>+Cas_Hoy!H144</f>
        <v>253</v>
      </c>
      <c r="GB145" s="62">
        <f>+Cas_Hoy!I144</f>
        <v>199</v>
      </c>
      <c r="GC145" s="62">
        <f>+Cas_Hoy!J144</f>
        <v>185</v>
      </c>
      <c r="GD145" s="62">
        <f>+Cas_Hoy!K144</f>
        <v>165</v>
      </c>
      <c r="GE145" s="62">
        <f>+Cas_Hoy!L144</f>
        <v>150</v>
      </c>
      <c r="GF145" s="62">
        <f>+Cas_Hoy!M144</f>
        <v>109</v>
      </c>
      <c r="GG145" s="62">
        <f>+Cas_Hoy!N144</f>
        <v>93</v>
      </c>
      <c r="GH145" s="62">
        <f>+Cas_Hoy!O144</f>
        <v>109</v>
      </c>
      <c r="GI145" s="62">
        <f>+Cas_Hoy!P144</f>
        <v>58</v>
      </c>
      <c r="GJ145" s="62">
        <f>+Cas_Hoy!Q144</f>
        <v>46</v>
      </c>
      <c r="GK145" s="62">
        <f>+Cas_Hoy!R144</f>
        <v>21</v>
      </c>
      <c r="GL145" s="62">
        <f>+Cas_Hoy!S144</f>
        <v>23</v>
      </c>
      <c r="GM145" s="62">
        <f>+Cas_Hoy!T144</f>
        <v>2</v>
      </c>
      <c r="GN145" s="590">
        <f>+Cas_Hoy!U144</f>
        <v>14</v>
      </c>
      <c r="GO145" s="543">
        <f t="shared" si="290"/>
        <v>0.12276802965147519</v>
      </c>
      <c r="GP145" s="112">
        <f t="shared" si="290"/>
        <v>0.18794795442188736</v>
      </c>
      <c r="GQ145" s="112">
        <f t="shared" si="291"/>
        <v>0.26007958693095901</v>
      </c>
      <c r="GR145" s="112">
        <f t="shared" si="291"/>
        <v>0.43844164136452729</v>
      </c>
      <c r="GS145" s="323">
        <f t="shared" si="273"/>
        <v>0.7</v>
      </c>
      <c r="GT145" s="323">
        <f t="shared" si="273"/>
        <v>7.3721871870395236E-2</v>
      </c>
      <c r="GU145" s="323">
        <f t="shared" si="273"/>
        <v>0.10480677398190595</v>
      </c>
      <c r="GV145" s="323">
        <f t="shared" si="273"/>
        <v>8.1221868824046403E-2</v>
      </c>
      <c r="GW145" s="323">
        <f t="shared" si="273"/>
        <v>7.7376376295979057E-2</v>
      </c>
      <c r="GX145" s="323">
        <f t="shared" si="273"/>
        <v>7.2425216799338693E-2</v>
      </c>
      <c r="GY145" s="323">
        <f t="shared" si="273"/>
        <v>0.15083499437717968</v>
      </c>
      <c r="GZ145" s="323">
        <f t="shared" si="273"/>
        <v>0.544224733396939</v>
      </c>
      <c r="HA145" s="323">
        <f t="shared" si="298"/>
        <v>0.26007958693095901</v>
      </c>
      <c r="HB145" s="323">
        <f t="shared" si="298"/>
        <v>0.43844164136452729</v>
      </c>
      <c r="HC145" s="323">
        <f t="shared" si="298"/>
        <v>0.12276802965147519</v>
      </c>
      <c r="HD145" s="323">
        <f t="shared" si="298"/>
        <v>0.18794795442188736</v>
      </c>
      <c r="HE145" s="323">
        <f t="shared" si="298"/>
        <v>0.12509287799378235</v>
      </c>
      <c r="HF145" s="323">
        <f t="shared" si="275"/>
        <v>0.24259468575793502</v>
      </c>
      <c r="HG145" s="323">
        <f t="shared" si="275"/>
        <v>3.9501551028703279E-2</v>
      </c>
      <c r="HH145" s="327">
        <f t="shared" si="275"/>
        <v>0.39143354346367021</v>
      </c>
      <c r="HI145" s="241">
        <f>+CyF_Tot!B144</f>
        <v>0</v>
      </c>
      <c r="HJ145" s="149">
        <f>+CyF_Tot!C144</f>
        <v>1780</v>
      </c>
      <c r="HK145" s="149">
        <f>+CyF_Tot!D144</f>
        <v>1838</v>
      </c>
      <c r="HL145" s="149">
        <f>+CyF_Tot!E144</f>
        <v>1890</v>
      </c>
      <c r="HM145" s="149">
        <f>+CyF_Tot!F144</f>
        <v>0</v>
      </c>
      <c r="HN145" s="149">
        <f>+CyF_Tot!G144</f>
        <v>55</v>
      </c>
      <c r="HO145" s="149">
        <f>+CyF_Tot!H144</f>
        <v>57</v>
      </c>
      <c r="HP145" s="557">
        <f>+CyF_Tot!I144</f>
        <v>58</v>
      </c>
      <c r="HQ145" s="93">
        <f t="shared" si="295"/>
        <v>8.2733081421858465E-2</v>
      </c>
      <c r="HR145" s="90">
        <f t="shared" si="295"/>
        <v>7.9917960016503878E-2</v>
      </c>
      <c r="HS145" s="90">
        <f t="shared" si="295"/>
        <v>7.3099419194857379E-2</v>
      </c>
      <c r="HT145" s="90">
        <f t="shared" si="293"/>
        <v>7.1679069736439754E-2</v>
      </c>
      <c r="HU145" s="90">
        <f t="shared" si="293"/>
        <v>6.7230267164187382E-2</v>
      </c>
      <c r="HV145" s="90">
        <f t="shared" si="293"/>
        <v>6.2273164762790226E-2</v>
      </c>
      <c r="HW145" s="90">
        <f t="shared" si="293"/>
        <v>6.5575521713505572E-2</v>
      </c>
      <c r="HX145" s="90">
        <f t="shared" si="293"/>
        <v>6.6556532102451618E-2</v>
      </c>
      <c r="HY145" s="90">
        <f t="shared" si="293"/>
        <v>6.494921825180075E-2</v>
      </c>
      <c r="HZ145" s="90">
        <f t="shared" si="293"/>
        <v>6.1887754737845899E-2</v>
      </c>
      <c r="IA145" s="90">
        <f t="shared" si="293"/>
        <v>5.1891421820380888E-2</v>
      </c>
      <c r="IB145" s="90">
        <f t="shared" si="293"/>
        <v>5.3340691011818667E-2</v>
      </c>
      <c r="IC145" s="90">
        <f t="shared" si="293"/>
        <v>4.2829619710008628E-2</v>
      </c>
      <c r="ID145" s="90">
        <f t="shared" si="293"/>
        <v>4.4459801134939914E-2</v>
      </c>
      <c r="IE145" s="90">
        <f t="shared" si="293"/>
        <v>3.0551981452526213E-2</v>
      </c>
      <c r="IF145" s="90">
        <f t="shared" si="293"/>
        <v>3.9467660567990198E-2</v>
      </c>
      <c r="IG145" s="90">
        <f t="shared" si="293"/>
        <v>1.2836990221857502E-2</v>
      </c>
      <c r="IH145" s="90">
        <f t="shared" si="297"/>
        <v>2.1401643844082396E-2</v>
      </c>
      <c r="II145" s="90">
        <f t="shared" si="297"/>
        <v>1.3753918094847324E-3</v>
      </c>
      <c r="IJ145" s="673">
        <f t="shared" si="297"/>
        <v>5.9428167773464251E-3</v>
      </c>
      <c r="IK145" s="686"/>
      <c r="IL145" s="687"/>
      <c r="IM145" s="687"/>
      <c r="IN145" s="687"/>
      <c r="IO145" s="687"/>
      <c r="IP145" s="687"/>
      <c r="IQ145" s="687"/>
      <c r="IR145" s="687"/>
      <c r="IS145" s="687"/>
      <c r="IT145" s="687"/>
      <c r="IU145" s="687"/>
      <c r="IV145" s="687"/>
      <c r="IW145" s="687"/>
      <c r="IX145" s="687"/>
      <c r="IY145" s="687"/>
      <c r="IZ145" s="687"/>
      <c r="JA145" s="687"/>
      <c r="JB145" s="687"/>
      <c r="JC145" s="687"/>
      <c r="JD145" s="688"/>
      <c r="JF145" s="624">
        <f t="shared" si="286"/>
        <v>0</v>
      </c>
      <c r="JG145" s="625">
        <f t="shared" si="286"/>
        <v>0</v>
      </c>
      <c r="JH145" s="625">
        <f t="shared" si="286"/>
        <v>0</v>
      </c>
      <c r="JI145" s="625">
        <f t="shared" si="286"/>
        <v>0</v>
      </c>
      <c r="JJ145" s="625">
        <f t="shared" si="286"/>
        <v>404.05989771049559</v>
      </c>
      <c r="JK145" s="625">
        <f t="shared" si="286"/>
        <v>0</v>
      </c>
      <c r="JL145" s="625">
        <f t="shared" si="286"/>
        <v>0</v>
      </c>
      <c r="JM145" s="625">
        <f t="shared" si="286"/>
        <v>0</v>
      </c>
      <c r="JN145" s="625">
        <f t="shared" si="286"/>
        <v>0</v>
      </c>
      <c r="JO145" s="625">
        <f t="shared" si="286"/>
        <v>0</v>
      </c>
      <c r="JP145" s="625">
        <f t="shared" si="286"/>
        <v>523.49798715173165</v>
      </c>
      <c r="JQ145" s="625">
        <f t="shared" si="286"/>
        <v>1018.5490423208765</v>
      </c>
      <c r="JR145" s="625">
        <f t="shared" si="286"/>
        <v>3805.5516332865482</v>
      </c>
      <c r="JS145" s="625">
        <f t="shared" si="286"/>
        <v>2444.010470578778</v>
      </c>
      <c r="JT145" s="625">
        <f t="shared" si="286"/>
        <v>7113.1373042031437</v>
      </c>
      <c r="JU145" s="625">
        <f t="shared" si="286"/>
        <v>4818.0049533541214</v>
      </c>
      <c r="JV145" s="625">
        <f t="shared" ref="JV145:JX170" si="299">+(CO145*1000000)/BA145</f>
        <v>16929.236155158545</v>
      </c>
      <c r="JW145" s="625">
        <f t="shared" si="299"/>
        <v>12692.975862656478</v>
      </c>
      <c r="JX145" s="625">
        <f t="shared" si="299"/>
        <v>0</v>
      </c>
      <c r="JY145" s="626">
        <f t="shared" si="277"/>
        <v>41139.665418031749</v>
      </c>
      <c r="JZ145" s="642">
        <f t="shared" si="278"/>
        <v>121.78211157181066</v>
      </c>
      <c r="KA145" s="625">
        <f t="shared" si="278"/>
        <v>0</v>
      </c>
      <c r="KB145" s="625">
        <f t="shared" si="279"/>
        <v>148.91802682114255</v>
      </c>
      <c r="KC145" s="625">
        <f t="shared" si="279"/>
        <v>298.87018382244844</v>
      </c>
      <c r="KD145" s="625">
        <f t="shared" si="280"/>
        <v>6822.7426750564046</v>
      </c>
      <c r="KE145" s="645">
        <f t="shared" si="280"/>
        <v>7323.9648347831344</v>
      </c>
      <c r="KF145" s="624">
        <f t="shared" si="262"/>
        <v>62.172134440542123</v>
      </c>
      <c r="KG145" s="625">
        <f t="shared" si="263"/>
        <v>223.76416696905221</v>
      </c>
      <c r="KH145" s="626">
        <f t="shared" si="264"/>
        <v>7103.192725451021</v>
      </c>
    </row>
    <row r="146" spans="1:294" s="649" customFormat="1" ht="14.4">
      <c r="A146" s="510" t="s">
        <v>156</v>
      </c>
      <c r="B146" s="538">
        <v>25744</v>
      </c>
      <c r="C146" s="526">
        <f t="shared" si="265"/>
        <v>1381</v>
      </c>
      <c r="D146" s="517">
        <f t="shared" si="266"/>
        <v>32</v>
      </c>
      <c r="E146" s="495">
        <f t="shared" si="287"/>
        <v>7.3785251319516514E-3</v>
      </c>
      <c r="F146" s="208">
        <f t="shared" si="236"/>
        <v>4.358297078931013E-2</v>
      </c>
      <c r="G146" s="30">
        <f t="shared" si="162"/>
        <v>3.8653387497767602</v>
      </c>
      <c r="H146" s="29">
        <f t="shared" si="237"/>
        <v>0.16846294582230908</v>
      </c>
      <c r="I146" s="33">
        <f t="shared" si="238"/>
        <v>0.20735055987576545</v>
      </c>
      <c r="J146" s="353">
        <f t="shared" si="239"/>
        <v>0.28730301622607518</v>
      </c>
      <c r="K146" s="581">
        <f t="shared" si="267"/>
        <v>4.3264706924427462E-3</v>
      </c>
      <c r="L146" s="354">
        <f t="shared" si="288"/>
        <v>6.5920934489519425</v>
      </c>
      <c r="M146" s="355">
        <f t="shared" si="240"/>
        <v>0.35336734616041332</v>
      </c>
      <c r="N146" s="826"/>
      <c r="O146" s="364" t="s">
        <v>226</v>
      </c>
      <c r="P146" s="20" t="s">
        <v>234</v>
      </c>
      <c r="Q146" s="20"/>
      <c r="R146" s="20"/>
      <c r="S146" s="166">
        <f t="shared" si="241"/>
        <v>1381</v>
      </c>
      <c r="T146" s="167">
        <f t="shared" si="242"/>
        <v>5364.3567433188318</v>
      </c>
      <c r="U146" s="166">
        <f t="shared" si="243"/>
        <v>128</v>
      </c>
      <c r="V146" s="168">
        <f t="shared" si="244"/>
        <v>0.10215482841181166</v>
      </c>
      <c r="W146" s="167">
        <f t="shared" si="245"/>
        <v>497.20323182100685</v>
      </c>
      <c r="X146" s="166">
        <f t="shared" si="246"/>
        <v>259</v>
      </c>
      <c r="Y146" s="168">
        <f t="shared" si="247"/>
        <v>0.23083778966131907</v>
      </c>
      <c r="Z146" s="167">
        <f t="shared" si="248"/>
        <v>1006.0596643878185</v>
      </c>
      <c r="AA146" s="166">
        <f t="shared" si="249"/>
        <v>32</v>
      </c>
      <c r="AB146" s="167">
        <f t="shared" si="250"/>
        <v>1243.0080795525171</v>
      </c>
      <c r="AC146" s="169">
        <f t="shared" si="251"/>
        <v>2.3171614771904415E-2</v>
      </c>
      <c r="AD146" s="166">
        <f t="shared" si="252"/>
        <v>0</v>
      </c>
      <c r="AE146" s="168">
        <f t="shared" si="253"/>
        <v>0</v>
      </c>
      <c r="AF146" s="167">
        <f t="shared" si="254"/>
        <v>0</v>
      </c>
      <c r="AG146" s="166">
        <f t="shared" si="255"/>
        <v>1</v>
      </c>
      <c r="AH146" s="168">
        <f t="shared" si="256"/>
        <v>3.2258064516129031E-2</v>
      </c>
      <c r="AI146" s="365">
        <f t="shared" si="257"/>
        <v>38.844002486016159</v>
      </c>
      <c r="AJ146" s="830"/>
      <c r="AK146" s="85">
        <v>2231.1095602179498</v>
      </c>
      <c r="AL146" s="62">
        <v>2078.3871204550846</v>
      </c>
      <c r="AM146" s="62">
        <v>2113.0265167693328</v>
      </c>
      <c r="AN146" s="62">
        <v>1934.5343754514779</v>
      </c>
      <c r="AO146" s="62">
        <v>1937.1433635249259</v>
      </c>
      <c r="AP146" s="62">
        <v>1841.3835359695731</v>
      </c>
      <c r="AQ146" s="62">
        <v>1734.6791570323808</v>
      </c>
      <c r="AR146" s="62">
        <v>1624.0357638801465</v>
      </c>
      <c r="AS146" s="62">
        <v>1699.5016995057283</v>
      </c>
      <c r="AT146" s="62">
        <v>1635.9465779706265</v>
      </c>
      <c r="AU146" s="62">
        <v>1284.1028904242478</v>
      </c>
      <c r="AV146" s="62">
        <v>1172.9141548381403</v>
      </c>
      <c r="AW146" s="62">
        <v>963.21135690452365</v>
      </c>
      <c r="AX146" s="62">
        <v>1021.5427623253136</v>
      </c>
      <c r="AY146" s="62">
        <v>638.91530190128719</v>
      </c>
      <c r="AZ146" s="62">
        <v>841.91095071473296</v>
      </c>
      <c r="BA146" s="62">
        <v>311.05380704694852</v>
      </c>
      <c r="BB146" s="62">
        <v>485.81609557677314</v>
      </c>
      <c r="BC146" s="62">
        <v>23.256359405379335</v>
      </c>
      <c r="BD146" s="86">
        <v>171.52870775734058</v>
      </c>
      <c r="BE146" s="258">
        <v>2.0000000000000002E-5</v>
      </c>
      <c r="BF146" s="43">
        <v>2.0000000000000002E-5</v>
      </c>
      <c r="BG146" s="53">
        <v>5.0000000000000002E-5</v>
      </c>
      <c r="BH146" s="53">
        <v>4.0000000000000003E-5</v>
      </c>
      <c r="BI146" s="53">
        <v>1.2518952302791728E-4</v>
      </c>
      <c r="BJ146" s="53">
        <v>1.2406223545552731E-4</v>
      </c>
      <c r="BK146" s="53">
        <v>3.4000000000000002E-4</v>
      </c>
      <c r="BL146" s="53">
        <v>1.8000000000000001E-4</v>
      </c>
      <c r="BM146" s="53">
        <v>8.9999999999999998E-4</v>
      </c>
      <c r="BN146" s="53">
        <v>5.0000000000000001E-4</v>
      </c>
      <c r="BO146" s="53">
        <v>3.8E-3</v>
      </c>
      <c r="BP146" s="53">
        <v>2E-3</v>
      </c>
      <c r="BQ146" s="53">
        <v>1.6199999999999999E-2</v>
      </c>
      <c r="BR146" s="53">
        <v>6.1999999999999998E-3</v>
      </c>
      <c r="BS146" s="53">
        <v>6.1100000000000002E-2</v>
      </c>
      <c r="BT146" s="53">
        <v>2.6800000000000001E-2</v>
      </c>
      <c r="BU146" s="53">
        <v>0.1421</v>
      </c>
      <c r="BV146" s="53">
        <v>5.4699999999999999E-2</v>
      </c>
      <c r="BW146" s="53">
        <v>0.27589999999999998</v>
      </c>
      <c r="BX146" s="54">
        <v>0.1051</v>
      </c>
      <c r="BY146" s="64">
        <f>+Fall_Hoy!B146</f>
        <v>0</v>
      </c>
      <c r="BZ146" s="61">
        <f>+Fall_Hoy!C146</f>
        <v>0</v>
      </c>
      <c r="CA146" s="61">
        <f>+Fall_Hoy!D146</f>
        <v>0</v>
      </c>
      <c r="CB146" s="61">
        <f>+Fall_Hoy!E146</f>
        <v>0</v>
      </c>
      <c r="CC146" s="61">
        <f>+Fall_Hoy!F146</f>
        <v>0</v>
      </c>
      <c r="CD146" s="61">
        <f>+Fall_Hoy!G146</f>
        <v>0</v>
      </c>
      <c r="CE146" s="61">
        <f>+Fall_Hoy!H146</f>
        <v>0</v>
      </c>
      <c r="CF146" s="61">
        <f>+Fall_Hoy!I146</f>
        <v>0</v>
      </c>
      <c r="CG146" s="61">
        <f>+Fall_Hoy!J146</f>
        <v>1</v>
      </c>
      <c r="CH146" s="61">
        <f>+Fall_Hoy!K146</f>
        <v>1</v>
      </c>
      <c r="CI146" s="61">
        <f>+Fall_Hoy!L146</f>
        <v>5</v>
      </c>
      <c r="CJ146" s="61">
        <f>+Fall_Hoy!M146</f>
        <v>1</v>
      </c>
      <c r="CK146" s="61">
        <f>+Fall_Hoy!N146</f>
        <v>6</v>
      </c>
      <c r="CL146" s="61">
        <f>+Fall_Hoy!O146</f>
        <v>3</v>
      </c>
      <c r="CM146" s="61">
        <f>+Fall_Hoy!P146</f>
        <v>6</v>
      </c>
      <c r="CN146" s="61">
        <f>+Fall_Hoy!Q146</f>
        <v>1</v>
      </c>
      <c r="CO146" s="61">
        <f>+Fall_Hoy!R146</f>
        <v>3</v>
      </c>
      <c r="CP146" s="61">
        <f>+Fall_Hoy!S146</f>
        <v>3</v>
      </c>
      <c r="CQ146" s="61">
        <f>+Fall_Hoy!T146</f>
        <v>1</v>
      </c>
      <c r="CR146" s="66">
        <f>+Fall_Hoy!U146</f>
        <v>0</v>
      </c>
      <c r="CS146" s="75">
        <f t="shared" si="258"/>
        <v>0.153697481302349</v>
      </c>
      <c r="CT146" s="76">
        <f t="shared" si="258"/>
        <v>4.4319928139839475E-2</v>
      </c>
      <c r="CU146" s="76">
        <f t="shared" si="259"/>
        <v>0.38451619960195565</v>
      </c>
      <c r="CV146" s="76">
        <f t="shared" si="259"/>
        <v>0.47366687483597014</v>
      </c>
      <c r="CW146" s="76">
        <f t="shared" si="284"/>
        <v>6.969024726923001E-2</v>
      </c>
      <c r="CX146" s="76">
        <f t="shared" si="284"/>
        <v>6.6254529606055906E-2</v>
      </c>
      <c r="CY146" s="76">
        <f t="shared" si="284"/>
        <v>6.7447631180488091E-2</v>
      </c>
      <c r="CZ146" s="76">
        <f t="shared" si="284"/>
        <v>8.1278998243625847E-2</v>
      </c>
      <c r="DA146" s="76">
        <f t="shared" si="284"/>
        <v>0.6537864077654405</v>
      </c>
      <c r="DB146" s="76">
        <f t="shared" si="284"/>
        <v>0.7</v>
      </c>
      <c r="DC146" s="76">
        <f t="shared" si="284"/>
        <v>0.7</v>
      </c>
      <c r="DD146" s="76">
        <f t="shared" si="284"/>
        <v>0.42628865713450181</v>
      </c>
      <c r="DE146" s="76">
        <f t="shared" si="284"/>
        <v>0.38451619960195565</v>
      </c>
      <c r="DF146" s="76">
        <f t="shared" si="284"/>
        <v>0.47366687483597014</v>
      </c>
      <c r="DG146" s="76">
        <f t="shared" si="284"/>
        <v>0.153697481302349</v>
      </c>
      <c r="DH146" s="76">
        <f t="shared" si="284"/>
        <v>4.4319928139839475E-2</v>
      </c>
      <c r="DI146" s="76">
        <f t="shared" si="284"/>
        <v>6.7872157661419658E-2</v>
      </c>
      <c r="DJ146" s="76">
        <f t="shared" si="284"/>
        <v>0.11289170417845182</v>
      </c>
      <c r="DK146" s="76">
        <f t="shared" si="284"/>
        <v>0.15584991476298587</v>
      </c>
      <c r="DL146" s="316">
        <f t="shared" si="274"/>
        <v>1.165985581159612E-2</v>
      </c>
      <c r="DM146" s="85">
        <f>+'Cas_-14'!B145</f>
        <v>14</v>
      </c>
      <c r="DN146" s="62">
        <f>+'Cas_-14'!C145</f>
        <v>11</v>
      </c>
      <c r="DO146" s="62">
        <f>+'Cas_-14'!D145</f>
        <v>46</v>
      </c>
      <c r="DP146" s="62">
        <f>+'Cas_-14'!E145</f>
        <v>47</v>
      </c>
      <c r="DQ146" s="62">
        <f>+'Cas_-14'!F145</f>
        <v>135</v>
      </c>
      <c r="DR146" s="62">
        <f>+'Cas_-14'!G145</f>
        <v>122</v>
      </c>
      <c r="DS146" s="62">
        <f>+'Cas_-14'!H145</f>
        <v>117</v>
      </c>
      <c r="DT146" s="62">
        <f>+'Cas_-14'!I145</f>
        <v>132</v>
      </c>
      <c r="DU146" s="62">
        <f>+'Cas_-14'!J145</f>
        <v>103</v>
      </c>
      <c r="DV146" s="62">
        <f>+'Cas_-14'!K145</f>
        <v>88</v>
      </c>
      <c r="DW146" s="62">
        <f>+'Cas_-14'!L145</f>
        <v>86</v>
      </c>
      <c r="DX146" s="62">
        <f>+'Cas_-14'!M145</f>
        <v>67</v>
      </c>
      <c r="DY146" s="62">
        <f>+'Cas_-14'!N145</f>
        <v>42</v>
      </c>
      <c r="DZ146" s="62">
        <f>+'Cas_-14'!O145</f>
        <v>42</v>
      </c>
      <c r="EA146" s="62">
        <f>+'Cas_-14'!P145</f>
        <v>25</v>
      </c>
      <c r="EB146" s="62">
        <f>+'Cas_-14'!Q145</f>
        <v>14</v>
      </c>
      <c r="EC146" s="62">
        <f>+'Cas_-14'!R145</f>
        <v>10</v>
      </c>
      <c r="ED146" s="62">
        <f>+'Cas_-14'!S145</f>
        <v>12</v>
      </c>
      <c r="EE146" s="62">
        <f>+'Cas_-14'!T145</f>
        <v>1</v>
      </c>
      <c r="EF146" s="86">
        <f>+'Cas_-14'!U145</f>
        <v>2</v>
      </c>
      <c r="EG146" s="201">
        <f t="shared" si="294"/>
        <v>6.2749047602271872E-3</v>
      </c>
      <c r="EH146" s="90">
        <f t="shared" si="294"/>
        <v>5.2925655147398306E-3</v>
      </c>
      <c r="EI146" s="90">
        <f t="shared" si="294"/>
        <v>2.1769722071605012E-2</v>
      </c>
      <c r="EJ146" s="90">
        <f t="shared" si="294"/>
        <v>2.4295251920261812E-2</v>
      </c>
      <c r="EK146" s="90">
        <f t="shared" si="294"/>
        <v>6.969024726923001E-2</v>
      </c>
      <c r="EL146" s="90">
        <f t="shared" si="294"/>
        <v>6.6254529606055906E-2</v>
      </c>
      <c r="EM146" s="90">
        <f t="shared" si="294"/>
        <v>6.7447631180488091E-2</v>
      </c>
      <c r="EN146" s="90">
        <f t="shared" si="294"/>
        <v>8.1278998243625847E-2</v>
      </c>
      <c r="EO146" s="90">
        <f t="shared" si="294"/>
        <v>6.060599999985633E-2</v>
      </c>
      <c r="EP146" s="90">
        <f t="shared" si="292"/>
        <v>5.3791487561386644E-2</v>
      </c>
      <c r="EQ146" s="90">
        <f t="shared" si="292"/>
        <v>6.6972826431055635E-2</v>
      </c>
      <c r="ER146" s="90">
        <f t="shared" si="285"/>
        <v>5.7122680056023244E-2</v>
      </c>
      <c r="ES146" s="90">
        <f t="shared" si="285"/>
        <v>4.3604137034861774E-2</v>
      </c>
      <c r="ET146" s="90">
        <f t="shared" si="285"/>
        <v>4.1114284735762209E-2</v>
      </c>
      <c r="EU146" s="90">
        <f t="shared" si="285"/>
        <v>3.9128817114889691E-2</v>
      </c>
      <c r="EV146" s="90">
        <f t="shared" si="285"/>
        <v>1.6628837038067768E-2</v>
      </c>
      <c r="EW146" s="90">
        <f t="shared" si="285"/>
        <v>3.2148778678959114E-2</v>
      </c>
      <c r="EX146" s="90">
        <f t="shared" si="285"/>
        <v>2.4700704874245256E-2</v>
      </c>
      <c r="EY146" s="90">
        <f t="shared" si="285"/>
        <v>4.2998991483107797E-2</v>
      </c>
      <c r="EZ146" s="99">
        <f t="shared" si="285"/>
        <v>1.165985581159612E-2</v>
      </c>
      <c r="FA146" s="119">
        <f t="shared" si="268"/>
        <v>3.9279869067103101</v>
      </c>
      <c r="FB146" s="120">
        <f t="shared" si="268"/>
        <v>2.6652452025586357</v>
      </c>
      <c r="FC146" s="120">
        <f t="shared" si="289"/>
        <v>8.8183421516754841</v>
      </c>
      <c r="FD146" s="120">
        <f t="shared" si="289"/>
        <v>11.52073732718894</v>
      </c>
      <c r="FE146" s="120">
        <f t="shared" si="296"/>
        <v>1</v>
      </c>
      <c r="FF146" s="120">
        <f t="shared" si="296"/>
        <v>1</v>
      </c>
      <c r="FG146" s="120">
        <f t="shared" si="296"/>
        <v>1</v>
      </c>
      <c r="FH146" s="120">
        <f t="shared" si="296"/>
        <v>1</v>
      </c>
      <c r="FI146" s="120">
        <f t="shared" si="296"/>
        <v>10.787486515641856</v>
      </c>
      <c r="FJ146" s="120">
        <f t="shared" si="296"/>
        <v>13.013211415675437</v>
      </c>
      <c r="FK146" s="120">
        <f t="shared" si="296"/>
        <v>10.45200027089504</v>
      </c>
      <c r="FL146" s="120">
        <f t="shared" si="296"/>
        <v>7.4626865671641793</v>
      </c>
      <c r="FM146" s="120">
        <f t="shared" si="296"/>
        <v>8.8183421516754841</v>
      </c>
      <c r="FN146" s="120">
        <f t="shared" si="296"/>
        <v>11.52073732718894</v>
      </c>
      <c r="FO146" s="120">
        <f t="shared" si="296"/>
        <v>3.9279869067103101</v>
      </c>
      <c r="FP146" s="120">
        <f t="shared" si="296"/>
        <v>2.6652452025586357</v>
      </c>
      <c r="FQ146" s="120">
        <f t="shared" si="296"/>
        <v>2.1111893033075297</v>
      </c>
      <c r="FR146" s="120">
        <f t="shared" si="296"/>
        <v>4.5703839122486292</v>
      </c>
      <c r="FS146" s="120">
        <f t="shared" si="234"/>
        <v>3.6245016310257343</v>
      </c>
      <c r="FT146" s="321">
        <f t="shared" si="234"/>
        <v>1</v>
      </c>
      <c r="FU146" s="85">
        <f>+Cas_Hoy!B145</f>
        <v>15</v>
      </c>
      <c r="FV146" s="62">
        <f>+Cas_Hoy!C145</f>
        <v>13</v>
      </c>
      <c r="FW146" s="62">
        <f>+Cas_Hoy!D145</f>
        <v>55</v>
      </c>
      <c r="FX146" s="62">
        <f>+Cas_Hoy!E145</f>
        <v>55</v>
      </c>
      <c r="FY146" s="62">
        <f>+Cas_Hoy!F145</f>
        <v>164</v>
      </c>
      <c r="FZ146" s="62">
        <f>+Cas_Hoy!G145</f>
        <v>148</v>
      </c>
      <c r="GA146" s="62">
        <f>+Cas_Hoy!H145</f>
        <v>175</v>
      </c>
      <c r="GB146" s="62">
        <f>+Cas_Hoy!I145</f>
        <v>152</v>
      </c>
      <c r="GC146" s="62">
        <f>+Cas_Hoy!J145</f>
        <v>136</v>
      </c>
      <c r="GD146" s="62">
        <f>+Cas_Hoy!K145</f>
        <v>109</v>
      </c>
      <c r="GE146" s="62">
        <f>+Cas_Hoy!L145</f>
        <v>105</v>
      </c>
      <c r="GF146" s="62">
        <f>+Cas_Hoy!M145</f>
        <v>77</v>
      </c>
      <c r="GG146" s="62">
        <f>+Cas_Hoy!N145</f>
        <v>50</v>
      </c>
      <c r="GH146" s="62">
        <f>+Cas_Hoy!O145</f>
        <v>49</v>
      </c>
      <c r="GI146" s="62">
        <f>+Cas_Hoy!P145</f>
        <v>28</v>
      </c>
      <c r="GJ146" s="62">
        <f>+Cas_Hoy!Q145</f>
        <v>15</v>
      </c>
      <c r="GK146" s="62">
        <f>+Cas_Hoy!R145</f>
        <v>11</v>
      </c>
      <c r="GL146" s="62">
        <f>+Cas_Hoy!S145</f>
        <v>13</v>
      </c>
      <c r="GM146" s="62">
        <f>+Cas_Hoy!T145</f>
        <v>1</v>
      </c>
      <c r="GN146" s="590">
        <f>+Cas_Hoy!U145</f>
        <v>3</v>
      </c>
      <c r="GO146" s="543">
        <f t="shared" si="290"/>
        <v>0.17214117905863088</v>
      </c>
      <c r="GP146" s="112">
        <f t="shared" si="290"/>
        <v>4.7485637292685151E-2</v>
      </c>
      <c r="GQ146" s="112">
        <f t="shared" si="291"/>
        <v>0.45775738047851861</v>
      </c>
      <c r="GR146" s="112">
        <f t="shared" si="291"/>
        <v>0.55261135397529848</v>
      </c>
      <c r="GS146" s="323">
        <f t="shared" si="273"/>
        <v>8.4660744830768311E-2</v>
      </c>
      <c r="GT146" s="323">
        <f t="shared" si="273"/>
        <v>8.0374347390953074E-2</v>
      </c>
      <c r="GU146" s="323">
        <f t="shared" si="273"/>
        <v>0.10088320903064457</v>
      </c>
      <c r="GV146" s="323">
        <f t="shared" si="273"/>
        <v>9.3593997977508558E-2</v>
      </c>
      <c r="GW146" s="323">
        <f t="shared" si="273"/>
        <v>0.7</v>
      </c>
      <c r="GX146" s="323">
        <f t="shared" si="273"/>
        <v>0.7</v>
      </c>
      <c r="GY146" s="323">
        <f t="shared" si="273"/>
        <v>0.7</v>
      </c>
      <c r="GZ146" s="323">
        <f t="shared" si="273"/>
        <v>0.4899138298411439</v>
      </c>
      <c r="HA146" s="323">
        <f t="shared" si="298"/>
        <v>0.45775738047851861</v>
      </c>
      <c r="HB146" s="323">
        <f t="shared" si="298"/>
        <v>0.55261135397529848</v>
      </c>
      <c r="HC146" s="323">
        <f t="shared" si="298"/>
        <v>0.17214117905863088</v>
      </c>
      <c r="HD146" s="323">
        <f t="shared" si="298"/>
        <v>4.7485637292685151E-2</v>
      </c>
      <c r="HE146" s="323">
        <f t="shared" si="298"/>
        <v>7.4659373427561612E-2</v>
      </c>
      <c r="HF146" s="323">
        <f t="shared" si="275"/>
        <v>0.12229934619332281</v>
      </c>
      <c r="HG146" s="323">
        <f t="shared" si="275"/>
        <v>0.15584991476298587</v>
      </c>
      <c r="HH146" s="327">
        <f t="shared" si="275"/>
        <v>1.7489783717394181E-2</v>
      </c>
      <c r="HI146" s="241">
        <f>+CyF_Tot!B145</f>
        <v>0</v>
      </c>
      <c r="HJ146" s="149">
        <f>+CyF_Tot!C145</f>
        <v>1122</v>
      </c>
      <c r="HK146" s="149">
        <f>+CyF_Tot!D145</f>
        <v>1253</v>
      </c>
      <c r="HL146" s="149">
        <f>+CyF_Tot!E145</f>
        <v>1381</v>
      </c>
      <c r="HM146" s="149">
        <f>+CyF_Tot!F145</f>
        <v>0</v>
      </c>
      <c r="HN146" s="149">
        <f>+CyF_Tot!G145</f>
        <v>31</v>
      </c>
      <c r="HO146" s="149">
        <f>+CyF_Tot!H145</f>
        <v>32</v>
      </c>
      <c r="HP146" s="557">
        <f>+CyF_Tot!I145</f>
        <v>32</v>
      </c>
      <c r="HQ146" s="93">
        <f t="shared" si="295"/>
        <v>8.6665225303680468E-2</v>
      </c>
      <c r="HR146" s="90">
        <f t="shared" si="295"/>
        <v>8.073287447386128E-2</v>
      </c>
      <c r="HS146" s="90">
        <f t="shared" si="295"/>
        <v>8.2078407270406023E-2</v>
      </c>
      <c r="HT146" s="90">
        <f t="shared" si="293"/>
        <v>7.5145058089320926E-2</v>
      </c>
      <c r="HU146" s="90">
        <f t="shared" si="293"/>
        <v>7.5246401628531925E-2</v>
      </c>
      <c r="HV146" s="90">
        <f t="shared" si="293"/>
        <v>7.1526706648911323E-2</v>
      </c>
      <c r="HW146" s="90">
        <f t="shared" si="293"/>
        <v>6.7381881488206216E-2</v>
      </c>
      <c r="HX146" s="90">
        <f t="shared" si="293"/>
        <v>6.3084049249539559E-2</v>
      </c>
      <c r="HY146" s="90">
        <f t="shared" si="293"/>
        <v>6.6015448240589192E-2</v>
      </c>
      <c r="HZ146" s="90">
        <f t="shared" si="293"/>
        <v>6.3546712941680641E-2</v>
      </c>
      <c r="IA146" s="90">
        <f t="shared" si="293"/>
        <v>4.987969586794002E-2</v>
      </c>
      <c r="IB146" s="90">
        <f t="shared" si="293"/>
        <v>4.5560680346416263E-2</v>
      </c>
      <c r="IC146" s="90">
        <f t="shared" si="293"/>
        <v>3.7414984342158314E-2</v>
      </c>
      <c r="ID146" s="90">
        <f t="shared" si="293"/>
        <v>3.9680809599336293E-2</v>
      </c>
      <c r="IE146" s="90">
        <f t="shared" si="293"/>
        <v>2.4818027575407364E-2</v>
      </c>
      <c r="IF146" s="90">
        <f t="shared" si="293"/>
        <v>3.2703191062567312E-2</v>
      </c>
      <c r="IG146" s="90">
        <f t="shared" si="293"/>
        <v>1.2082574854216458E-2</v>
      </c>
      <c r="IH146" s="90">
        <f t="shared" si="297"/>
        <v>1.8871041624330839E-2</v>
      </c>
      <c r="II146" s="90">
        <f t="shared" si="297"/>
        <v>9.0337008255824021E-4</v>
      </c>
      <c r="IJ146" s="673">
        <f t="shared" si="297"/>
        <v>6.6628615505492771E-3</v>
      </c>
      <c r="IK146" s="686"/>
      <c r="IL146" s="687"/>
      <c r="IM146" s="687"/>
      <c r="IN146" s="687"/>
      <c r="IO146" s="687"/>
      <c r="IP146" s="687"/>
      <c r="IQ146" s="687"/>
      <c r="IR146" s="687"/>
      <c r="IS146" s="687"/>
      <c r="IT146" s="687"/>
      <c r="IU146" s="687"/>
      <c r="IV146" s="687"/>
      <c r="IW146" s="687"/>
      <c r="IX146" s="687"/>
      <c r="IY146" s="687"/>
      <c r="IZ146" s="687"/>
      <c r="JA146" s="687"/>
      <c r="JB146" s="687"/>
      <c r="JC146" s="687"/>
      <c r="JD146" s="688"/>
      <c r="JF146" s="624">
        <f t="shared" si="286"/>
        <v>0</v>
      </c>
      <c r="JG146" s="625">
        <f t="shared" si="286"/>
        <v>0</v>
      </c>
      <c r="JH146" s="625">
        <f t="shared" si="286"/>
        <v>0</v>
      </c>
      <c r="JI146" s="625">
        <f t="shared" si="286"/>
        <v>0</v>
      </c>
      <c r="JJ146" s="625">
        <f t="shared" si="286"/>
        <v>0</v>
      </c>
      <c r="JK146" s="625">
        <f t="shared" si="286"/>
        <v>0</v>
      </c>
      <c r="JL146" s="625">
        <f t="shared" si="286"/>
        <v>0</v>
      </c>
      <c r="JM146" s="625">
        <f t="shared" si="286"/>
        <v>0</v>
      </c>
      <c r="JN146" s="625">
        <f t="shared" si="286"/>
        <v>588.40776698889636</v>
      </c>
      <c r="JO146" s="625">
        <f t="shared" si="286"/>
        <v>611.2669041066664</v>
      </c>
      <c r="JP146" s="625">
        <f t="shared" si="286"/>
        <v>3893.7689785497464</v>
      </c>
      <c r="JQ146" s="625">
        <f t="shared" si="286"/>
        <v>852.57731426900364</v>
      </c>
      <c r="JR146" s="625">
        <f t="shared" si="286"/>
        <v>6229.1624335516817</v>
      </c>
      <c r="JS146" s="625">
        <f t="shared" si="286"/>
        <v>2936.7346239830149</v>
      </c>
      <c r="JT146" s="625">
        <f t="shared" si="286"/>
        <v>9390.9161075735265</v>
      </c>
      <c r="JU146" s="625">
        <f t="shared" si="286"/>
        <v>1187.7740741476978</v>
      </c>
      <c r="JV146" s="625">
        <f t="shared" si="299"/>
        <v>9644.6336036877328</v>
      </c>
      <c r="JW146" s="625">
        <f t="shared" si="299"/>
        <v>6175.1762185613143</v>
      </c>
      <c r="JX146" s="625">
        <f t="shared" si="299"/>
        <v>42998.991483107799</v>
      </c>
      <c r="JY146" s="626">
        <f t="shared" si="277"/>
        <v>0</v>
      </c>
      <c r="JZ146" s="642">
        <f t="shared" si="278"/>
        <v>0</v>
      </c>
      <c r="KA146" s="625">
        <f t="shared" si="278"/>
        <v>0</v>
      </c>
      <c r="KB146" s="625">
        <f t="shared" si="279"/>
        <v>1271.6488286366448</v>
      </c>
      <c r="KC146" s="625">
        <f t="shared" si="279"/>
        <v>451.17227562021139</v>
      </c>
      <c r="KD146" s="625">
        <f t="shared" si="280"/>
        <v>8262.598496011924</v>
      </c>
      <c r="KE146" s="645">
        <f t="shared" si="280"/>
        <v>2776.8978577742841</v>
      </c>
      <c r="KF146" s="624">
        <f t="shared" si="262"/>
        <v>0</v>
      </c>
      <c r="KG146" s="625">
        <f t="shared" si="263"/>
        <v>874.20417771249629</v>
      </c>
      <c r="KH146" s="626">
        <f t="shared" si="264"/>
        <v>5160.1493385756685</v>
      </c>
    </row>
    <row r="147" spans="1:294" s="649" customFormat="1" ht="14.4">
      <c r="A147" s="510" t="s">
        <v>157</v>
      </c>
      <c r="B147" s="538">
        <v>25251</v>
      </c>
      <c r="C147" s="526">
        <f t="shared" si="265"/>
        <v>1661</v>
      </c>
      <c r="D147" s="517">
        <f t="shared" si="266"/>
        <v>18</v>
      </c>
      <c r="E147" s="495">
        <f t="shared" si="287"/>
        <v>7.4546406636768975E-3</v>
      </c>
      <c r="F147" s="208">
        <f t="shared" si="236"/>
        <v>5.8334323393132943E-2</v>
      </c>
      <c r="G147" s="30">
        <f t="shared" si="162"/>
        <v>1.6392418921471017</v>
      </c>
      <c r="H147" s="29">
        <f t="shared" si="237"/>
        <v>9.5624066656080184E-2</v>
      </c>
      <c r="I147" s="33">
        <f t="shared" si="238"/>
        <v>0.10782863185047467</v>
      </c>
      <c r="J147" s="353">
        <f t="shared" si="239"/>
        <v>0.20684984752179317</v>
      </c>
      <c r="K147" s="581">
        <f t="shared" si="267"/>
        <v>3.4461860342704011E-3</v>
      </c>
      <c r="L147" s="354">
        <f t="shared" si="288"/>
        <v>3.5459372028328575</v>
      </c>
      <c r="M147" s="355">
        <f t="shared" si="240"/>
        <v>0.23310980779781171</v>
      </c>
      <c r="N147" s="826"/>
      <c r="O147" s="364" t="s">
        <v>226</v>
      </c>
      <c r="P147" s="20" t="s">
        <v>234</v>
      </c>
      <c r="Q147" s="20"/>
      <c r="R147" s="20"/>
      <c r="S147" s="166">
        <f t="shared" si="241"/>
        <v>1661</v>
      </c>
      <c r="T147" s="167">
        <f t="shared" si="242"/>
        <v>6577.9573086214405</v>
      </c>
      <c r="U147" s="166">
        <f t="shared" si="243"/>
        <v>103</v>
      </c>
      <c r="V147" s="168">
        <f t="shared" si="244"/>
        <v>6.6110397946084726E-2</v>
      </c>
      <c r="W147" s="167">
        <f t="shared" si="245"/>
        <v>407.9046374401014</v>
      </c>
      <c r="X147" s="166">
        <f t="shared" si="246"/>
        <v>188</v>
      </c>
      <c r="Y147" s="168">
        <f t="shared" si="247"/>
        <v>0.12763068567549218</v>
      </c>
      <c r="Z147" s="167">
        <f t="shared" si="248"/>
        <v>744.52496930814618</v>
      </c>
      <c r="AA147" s="166">
        <f t="shared" si="249"/>
        <v>18</v>
      </c>
      <c r="AB147" s="167">
        <f t="shared" si="250"/>
        <v>712.84305572056553</v>
      </c>
      <c r="AC147" s="169">
        <f t="shared" si="251"/>
        <v>1.0836845273931367E-2</v>
      </c>
      <c r="AD147" s="166">
        <f t="shared" si="252"/>
        <v>1</v>
      </c>
      <c r="AE147" s="168">
        <f t="shared" si="253"/>
        <v>5.8823529411764705E-2</v>
      </c>
      <c r="AF147" s="167">
        <f t="shared" si="254"/>
        <v>39.602391984475865</v>
      </c>
      <c r="AG147" s="166">
        <f t="shared" si="255"/>
        <v>2</v>
      </c>
      <c r="AH147" s="168">
        <f t="shared" si="256"/>
        <v>0.125</v>
      </c>
      <c r="AI147" s="365">
        <f t="shared" si="257"/>
        <v>79.20478396895173</v>
      </c>
      <c r="AJ147" s="830"/>
      <c r="AK147" s="85">
        <v>1996.1576430299956</v>
      </c>
      <c r="AL147" s="62">
        <v>1972.807540547728</v>
      </c>
      <c r="AM147" s="62">
        <v>1980.9932792625266</v>
      </c>
      <c r="AN147" s="62">
        <v>1732.2973320500641</v>
      </c>
      <c r="AO147" s="62">
        <v>1757.5641367096359</v>
      </c>
      <c r="AP147" s="62">
        <v>1655.5765211340233</v>
      </c>
      <c r="AQ147" s="62">
        <v>1739.3043207360727</v>
      </c>
      <c r="AR147" s="62">
        <v>1687.8108502395417</v>
      </c>
      <c r="AS147" s="62">
        <v>1690.9579301493177</v>
      </c>
      <c r="AT147" s="62">
        <v>1679.4288001020454</v>
      </c>
      <c r="AU147" s="62">
        <v>1351.1856851862512</v>
      </c>
      <c r="AV147" s="62">
        <v>1335.2330205272278</v>
      </c>
      <c r="AW147" s="62">
        <v>1022.2486357504761</v>
      </c>
      <c r="AX147" s="62">
        <v>1149.0344433180699</v>
      </c>
      <c r="AY147" s="62">
        <v>646.07450037876981</v>
      </c>
      <c r="AZ147" s="62">
        <v>887.76436680260861</v>
      </c>
      <c r="BA147" s="62">
        <v>253.68594458049014</v>
      </c>
      <c r="BB147" s="62">
        <v>522.7218073540048</v>
      </c>
      <c r="BC147" s="62">
        <v>28.827948247782977</v>
      </c>
      <c r="BD147" s="86">
        <v>161.32545036636427</v>
      </c>
      <c r="BE147" s="258">
        <v>2.0000000000000002E-5</v>
      </c>
      <c r="BF147" s="43">
        <v>2.0000000000000002E-5</v>
      </c>
      <c r="BG147" s="53">
        <v>5.0000000000000002E-5</v>
      </c>
      <c r="BH147" s="53">
        <v>4.0000000000000003E-5</v>
      </c>
      <c r="BI147" s="53">
        <v>1.2518952302791728E-4</v>
      </c>
      <c r="BJ147" s="53">
        <v>1.2406223545552731E-4</v>
      </c>
      <c r="BK147" s="53">
        <v>3.4000000000000002E-4</v>
      </c>
      <c r="BL147" s="53">
        <v>1.8000000000000001E-4</v>
      </c>
      <c r="BM147" s="53">
        <v>8.9999999999999998E-4</v>
      </c>
      <c r="BN147" s="53">
        <v>5.0000000000000001E-4</v>
      </c>
      <c r="BO147" s="53">
        <v>3.8E-3</v>
      </c>
      <c r="BP147" s="53">
        <v>2E-3</v>
      </c>
      <c r="BQ147" s="53">
        <v>1.6199999999999999E-2</v>
      </c>
      <c r="BR147" s="53">
        <v>6.1999999999999998E-3</v>
      </c>
      <c r="BS147" s="53">
        <v>6.1100000000000002E-2</v>
      </c>
      <c r="BT147" s="53">
        <v>2.6800000000000001E-2</v>
      </c>
      <c r="BU147" s="53">
        <v>0.1421</v>
      </c>
      <c r="BV147" s="53">
        <v>5.4699999999999999E-2</v>
      </c>
      <c r="BW147" s="53">
        <v>0.27589999999999998</v>
      </c>
      <c r="BX147" s="54">
        <v>0.1051</v>
      </c>
      <c r="BY147" s="64">
        <f>+Fall_Hoy!B147</f>
        <v>0</v>
      </c>
      <c r="BZ147" s="61">
        <f>+Fall_Hoy!C147</f>
        <v>0</v>
      </c>
      <c r="CA147" s="61">
        <f>+Fall_Hoy!D147</f>
        <v>0</v>
      </c>
      <c r="CB147" s="61">
        <f>+Fall_Hoy!E147</f>
        <v>0</v>
      </c>
      <c r="CC147" s="61">
        <f>+Fall_Hoy!F147</f>
        <v>0</v>
      </c>
      <c r="CD147" s="61">
        <f>+Fall_Hoy!G147</f>
        <v>0</v>
      </c>
      <c r="CE147" s="61">
        <f>+Fall_Hoy!H147</f>
        <v>0</v>
      </c>
      <c r="CF147" s="61">
        <f>+Fall_Hoy!I147</f>
        <v>0</v>
      </c>
      <c r="CG147" s="61">
        <f>+Fall_Hoy!J147</f>
        <v>1</v>
      </c>
      <c r="CH147" s="61">
        <f>+Fall_Hoy!K147</f>
        <v>1</v>
      </c>
      <c r="CI147" s="61">
        <f>+Fall_Hoy!L147</f>
        <v>1</v>
      </c>
      <c r="CJ147" s="61">
        <f>+Fall_Hoy!M147</f>
        <v>0</v>
      </c>
      <c r="CK147" s="61">
        <f>+Fall_Hoy!N147</f>
        <v>1</v>
      </c>
      <c r="CL147" s="61">
        <f>+Fall_Hoy!O147</f>
        <v>3</v>
      </c>
      <c r="CM147" s="61">
        <f>+Fall_Hoy!P147</f>
        <v>2</v>
      </c>
      <c r="CN147" s="61">
        <f>+Fall_Hoy!Q147</f>
        <v>3</v>
      </c>
      <c r="CO147" s="61">
        <f>+Fall_Hoy!R147</f>
        <v>1</v>
      </c>
      <c r="CP147" s="61">
        <f>+Fall_Hoy!S147</f>
        <v>3</v>
      </c>
      <c r="CQ147" s="61">
        <f>+Fall_Hoy!T147</f>
        <v>1</v>
      </c>
      <c r="CR147" s="66">
        <f>+Fall_Hoy!U147</f>
        <v>1</v>
      </c>
      <c r="CS147" s="75">
        <f t="shared" si="258"/>
        <v>5.0664782781855086E-2</v>
      </c>
      <c r="CT147" s="76">
        <f t="shared" si="258"/>
        <v>0.12609235366207508</v>
      </c>
      <c r="CU147" s="76">
        <f t="shared" si="259"/>
        <v>6.038491312479078E-2</v>
      </c>
      <c r="CV147" s="76">
        <f t="shared" si="259"/>
        <v>0.42111093410277589</v>
      </c>
      <c r="CW147" s="76">
        <f t="shared" ref="CW147:DK163" si="300">IF(MIN(+CC147/(AO147*BI147),0.7)&gt;0,MIN(+CC147/(AO147*BI147),0.7),DQ147/AO147)</f>
        <v>8.8759207554183539E-2</v>
      </c>
      <c r="CX147" s="76">
        <f t="shared" si="300"/>
        <v>0.10872345536569042</v>
      </c>
      <c r="CY147" s="76">
        <f t="shared" si="300"/>
        <v>8.5091492176231978E-2</v>
      </c>
      <c r="CZ147" s="76">
        <f t="shared" si="300"/>
        <v>8.1170233015480583E-2</v>
      </c>
      <c r="DA147" s="76">
        <f t="shared" si="300"/>
        <v>0.6570897426247595</v>
      </c>
      <c r="DB147" s="76">
        <f t="shared" si="300"/>
        <v>0.7</v>
      </c>
      <c r="DC147" s="76">
        <f t="shared" si="300"/>
        <v>0.19476071839864681</v>
      </c>
      <c r="DD147" s="76">
        <f t="shared" si="300"/>
        <v>6.5906099270412341E-2</v>
      </c>
      <c r="DE147" s="76">
        <f t="shared" si="300"/>
        <v>6.038491312479078E-2</v>
      </c>
      <c r="DF147" s="76">
        <f t="shared" si="300"/>
        <v>0.42111093410277589</v>
      </c>
      <c r="DG147" s="76">
        <f t="shared" si="300"/>
        <v>5.0664782781855086E-2</v>
      </c>
      <c r="DH147" s="76">
        <f t="shared" si="300"/>
        <v>0.12609235366207508</v>
      </c>
      <c r="DI147" s="76">
        <f t="shared" si="300"/>
        <v>2.7740195418902897E-2</v>
      </c>
      <c r="DJ147" s="76">
        <f t="shared" si="300"/>
        <v>0.10492121464111967</v>
      </c>
      <c r="DK147" s="76">
        <f t="shared" si="300"/>
        <v>0.12572874073008222</v>
      </c>
      <c r="DL147" s="316">
        <f t="shared" si="274"/>
        <v>5.897859164548485E-2</v>
      </c>
      <c r="DM147" s="85">
        <f>+'Cas_-14'!B146</f>
        <v>8</v>
      </c>
      <c r="DN147" s="62">
        <f>+'Cas_-14'!C146</f>
        <v>6</v>
      </c>
      <c r="DO147" s="62">
        <f>+'Cas_-14'!D146</f>
        <v>99</v>
      </c>
      <c r="DP147" s="62">
        <f>+'Cas_-14'!E146</f>
        <v>90</v>
      </c>
      <c r="DQ147" s="62">
        <f>+'Cas_-14'!F146</f>
        <v>156</v>
      </c>
      <c r="DR147" s="62">
        <f>+'Cas_-14'!G146</f>
        <v>180</v>
      </c>
      <c r="DS147" s="62">
        <f>+'Cas_-14'!H146</f>
        <v>148</v>
      </c>
      <c r="DT147" s="62">
        <f>+'Cas_-14'!I146</f>
        <v>137</v>
      </c>
      <c r="DU147" s="62">
        <f>+'Cas_-14'!J146</f>
        <v>138</v>
      </c>
      <c r="DV147" s="62">
        <f>+'Cas_-14'!K146</f>
        <v>136</v>
      </c>
      <c r="DW147" s="62">
        <f>+'Cas_-14'!L146</f>
        <v>86</v>
      </c>
      <c r="DX147" s="62">
        <f>+'Cas_-14'!M146</f>
        <v>88</v>
      </c>
      <c r="DY147" s="62">
        <f>+'Cas_-14'!N146</f>
        <v>49</v>
      </c>
      <c r="DZ147" s="62">
        <f>+'Cas_-14'!O146</f>
        <v>48</v>
      </c>
      <c r="EA147" s="62">
        <f>+'Cas_-14'!P146</f>
        <v>33</v>
      </c>
      <c r="EB147" s="62">
        <f>+'Cas_-14'!Q146</f>
        <v>33</v>
      </c>
      <c r="EC147" s="62">
        <f>+'Cas_-14'!R146</f>
        <v>4</v>
      </c>
      <c r="ED147" s="62">
        <f>+'Cas_-14'!S146</f>
        <v>20</v>
      </c>
      <c r="EE147" s="62">
        <f>+'Cas_-14'!T146</f>
        <v>3</v>
      </c>
      <c r="EF147" s="86">
        <f>+'Cas_-14'!U146</f>
        <v>2</v>
      </c>
      <c r="EG147" s="201">
        <f t="shared" si="294"/>
        <v>4.0076995060654066E-3</v>
      </c>
      <c r="EH147" s="91">
        <f t="shared" si="294"/>
        <v>3.0413509055901961E-3</v>
      </c>
      <c r="EI147" s="91">
        <f t="shared" si="294"/>
        <v>4.9974929766977899E-2</v>
      </c>
      <c r="EJ147" s="91">
        <f t="shared" si="294"/>
        <v>5.1954129545123011E-2</v>
      </c>
      <c r="EK147" s="91">
        <f t="shared" si="294"/>
        <v>8.8759207554183539E-2</v>
      </c>
      <c r="EL147" s="91">
        <f t="shared" si="294"/>
        <v>0.10872345536569042</v>
      </c>
      <c r="EM147" s="91">
        <f t="shared" si="294"/>
        <v>8.5091492176231978E-2</v>
      </c>
      <c r="EN147" s="91">
        <f t="shared" si="294"/>
        <v>8.1170233015480583E-2</v>
      </c>
      <c r="EO147" s="91">
        <f t="shared" si="294"/>
        <v>8.1610546033995118E-2</v>
      </c>
      <c r="EP147" s="91">
        <f t="shared" si="292"/>
        <v>8.0979914118262331E-2</v>
      </c>
      <c r="EQ147" s="91">
        <f t="shared" si="292"/>
        <v>6.3647802772677772E-2</v>
      </c>
      <c r="ER147" s="91">
        <f t="shared" si="285"/>
        <v>6.5906099270412341E-2</v>
      </c>
      <c r="ES147" s="91">
        <f t="shared" si="285"/>
        <v>4.7933544038458925E-2</v>
      </c>
      <c r="ET147" s="91">
        <f t="shared" si="285"/>
        <v>4.1774204662995369E-2</v>
      </c>
      <c r="EU147" s="91">
        <f t="shared" si="285"/>
        <v>5.1077700761527206E-2</v>
      </c>
      <c r="EV147" s="91">
        <f t="shared" si="285"/>
        <v>3.7172025859579738E-2</v>
      </c>
      <c r="EW147" s="91">
        <f t="shared" si="285"/>
        <v>1.5767527076104404E-2</v>
      </c>
      <c r="EX147" s="91">
        <f t="shared" si="285"/>
        <v>3.8261269605794977E-2</v>
      </c>
      <c r="EY147" s="91">
        <f t="shared" si="285"/>
        <v>0.10406567870228906</v>
      </c>
      <c r="EZ147" s="100">
        <f t="shared" si="285"/>
        <v>1.2397299963880915E-2</v>
      </c>
      <c r="FA147" s="119">
        <f t="shared" si="268"/>
        <v>0.99191588553290677</v>
      </c>
      <c r="FB147" s="120">
        <f t="shared" si="268"/>
        <v>3.3921302578018993</v>
      </c>
      <c r="FC147" s="120">
        <f t="shared" si="289"/>
        <v>1.2597631645250691</v>
      </c>
      <c r="FD147" s="120">
        <f t="shared" si="289"/>
        <v>10.080645161290322</v>
      </c>
      <c r="FE147" s="120">
        <f t="shared" si="296"/>
        <v>1</v>
      </c>
      <c r="FF147" s="120">
        <f t="shared" si="296"/>
        <v>1</v>
      </c>
      <c r="FG147" s="120">
        <f t="shared" si="296"/>
        <v>1</v>
      </c>
      <c r="FH147" s="120">
        <f t="shared" si="296"/>
        <v>1</v>
      </c>
      <c r="FI147" s="120">
        <f t="shared" si="296"/>
        <v>8.0515297906602274</v>
      </c>
      <c r="FJ147" s="120">
        <f t="shared" si="296"/>
        <v>8.6441188240546456</v>
      </c>
      <c r="FK147" s="120">
        <f t="shared" si="296"/>
        <v>3.0599755201958385</v>
      </c>
      <c r="FL147" s="120">
        <f t="shared" si="296"/>
        <v>1</v>
      </c>
      <c r="FM147" s="120">
        <f t="shared" si="296"/>
        <v>1.2597631645250691</v>
      </c>
      <c r="FN147" s="120">
        <f t="shared" si="296"/>
        <v>10.080645161290322</v>
      </c>
      <c r="FO147" s="120">
        <f t="shared" si="296"/>
        <v>0.99191588553290677</v>
      </c>
      <c r="FP147" s="120">
        <f t="shared" si="296"/>
        <v>3.3921302578018993</v>
      </c>
      <c r="FQ147" s="120">
        <f t="shared" si="296"/>
        <v>1.7593244194229418</v>
      </c>
      <c r="FR147" s="120">
        <f t="shared" si="296"/>
        <v>2.7422303473491771</v>
      </c>
      <c r="FS147" s="120">
        <f t="shared" si="234"/>
        <v>1.2081672103419114</v>
      </c>
      <c r="FT147" s="321">
        <f t="shared" si="234"/>
        <v>4.7573739295908659</v>
      </c>
      <c r="FU147" s="85">
        <f>+Cas_Hoy!B146</f>
        <v>11</v>
      </c>
      <c r="FV147" s="62">
        <f>+Cas_Hoy!C146</f>
        <v>9</v>
      </c>
      <c r="FW147" s="62">
        <f>+Cas_Hoy!D146</f>
        <v>106</v>
      </c>
      <c r="FX147" s="62">
        <f>+Cas_Hoy!E146</f>
        <v>102</v>
      </c>
      <c r="FY147" s="62">
        <f>+Cas_Hoy!F146</f>
        <v>178</v>
      </c>
      <c r="FZ147" s="62">
        <f>+Cas_Hoy!G146</f>
        <v>196</v>
      </c>
      <c r="GA147" s="62">
        <f>+Cas_Hoy!H146</f>
        <v>169</v>
      </c>
      <c r="GB147" s="62">
        <f>+Cas_Hoy!I146</f>
        <v>159</v>
      </c>
      <c r="GC147" s="62">
        <f>+Cas_Hoy!J146</f>
        <v>161</v>
      </c>
      <c r="GD147" s="62">
        <f>+Cas_Hoy!K146</f>
        <v>152</v>
      </c>
      <c r="GE147" s="62">
        <f>+Cas_Hoy!L146</f>
        <v>98</v>
      </c>
      <c r="GF147" s="62">
        <f>+Cas_Hoy!M146</f>
        <v>98</v>
      </c>
      <c r="GG147" s="62">
        <f>+Cas_Hoy!N146</f>
        <v>59</v>
      </c>
      <c r="GH147" s="62">
        <f>+Cas_Hoy!O146</f>
        <v>52</v>
      </c>
      <c r="GI147" s="62">
        <f>+Cas_Hoy!P146</f>
        <v>36</v>
      </c>
      <c r="GJ147" s="62">
        <f>+Cas_Hoy!Q146</f>
        <v>33</v>
      </c>
      <c r="GK147" s="62">
        <f>+Cas_Hoy!R146</f>
        <v>6</v>
      </c>
      <c r="GL147" s="62">
        <f>+Cas_Hoy!S146</f>
        <v>21</v>
      </c>
      <c r="GM147" s="62">
        <f>+Cas_Hoy!T146</f>
        <v>3</v>
      </c>
      <c r="GN147" s="590">
        <f>+Cas_Hoy!U146</f>
        <v>2</v>
      </c>
      <c r="GO147" s="543">
        <f t="shared" si="290"/>
        <v>5.5270672125660093E-2</v>
      </c>
      <c r="GP147" s="112">
        <f t="shared" si="290"/>
        <v>0.12609235366207508</v>
      </c>
      <c r="GQ147" s="112">
        <f t="shared" si="291"/>
        <v>7.2708364782911344E-2</v>
      </c>
      <c r="GR147" s="112">
        <f t="shared" si="291"/>
        <v>0.45620351194467379</v>
      </c>
      <c r="GS147" s="323">
        <f t="shared" si="273"/>
        <v>0.1012765316964402</v>
      </c>
      <c r="GT147" s="323">
        <f t="shared" si="273"/>
        <v>0.11838776250930734</v>
      </c>
      <c r="GU147" s="323">
        <f t="shared" si="273"/>
        <v>9.7165284985021652E-2</v>
      </c>
      <c r="GV147" s="323">
        <f t="shared" si="273"/>
        <v>9.4204868974170894E-2</v>
      </c>
      <c r="GW147" s="323">
        <f t="shared" si="273"/>
        <v>0.7</v>
      </c>
      <c r="GX147" s="323">
        <f t="shared" si="273"/>
        <v>0.7</v>
      </c>
      <c r="GY147" s="323">
        <f t="shared" si="273"/>
        <v>0.2219366325938068</v>
      </c>
      <c r="GZ147" s="323">
        <f t="shared" si="273"/>
        <v>7.3395428732959206E-2</v>
      </c>
      <c r="HA147" s="323">
        <f t="shared" si="298"/>
        <v>7.2708364782911344E-2</v>
      </c>
      <c r="HB147" s="323">
        <f t="shared" si="298"/>
        <v>0.45620351194467379</v>
      </c>
      <c r="HC147" s="323">
        <f t="shared" si="298"/>
        <v>5.5270672125660093E-2</v>
      </c>
      <c r="HD147" s="323">
        <f t="shared" si="298"/>
        <v>0.12609235366207508</v>
      </c>
      <c r="HE147" s="323">
        <f t="shared" si="298"/>
        <v>4.1610293128354348E-2</v>
      </c>
      <c r="HF147" s="323">
        <f t="shared" si="275"/>
        <v>0.11016727537317565</v>
      </c>
      <c r="HG147" s="323">
        <f t="shared" si="275"/>
        <v>0.12572874073008222</v>
      </c>
      <c r="HH147" s="327">
        <f t="shared" si="275"/>
        <v>5.897859164548485E-2</v>
      </c>
      <c r="HI147" s="241">
        <f>+CyF_Tot!B146</f>
        <v>0</v>
      </c>
      <c r="HJ147" s="149">
        <f>+CyF_Tot!C146</f>
        <v>1473</v>
      </c>
      <c r="HK147" s="149">
        <f>+CyF_Tot!D146</f>
        <v>1558</v>
      </c>
      <c r="HL147" s="149">
        <f>+CyF_Tot!E146</f>
        <v>1661</v>
      </c>
      <c r="HM147" s="149">
        <f>+CyF_Tot!F146</f>
        <v>0</v>
      </c>
      <c r="HN147" s="149">
        <f>+CyF_Tot!G146</f>
        <v>16</v>
      </c>
      <c r="HO147" s="149">
        <f>+CyF_Tot!H146</f>
        <v>17</v>
      </c>
      <c r="HP147" s="557">
        <f>+CyF_Tot!I146</f>
        <v>18</v>
      </c>
      <c r="HQ147" s="93">
        <f t="shared" si="295"/>
        <v>7.9052617442081322E-2</v>
      </c>
      <c r="HR147" s="90">
        <f t="shared" si="295"/>
        <v>7.8127897530700888E-2</v>
      </c>
      <c r="HS147" s="90">
        <f t="shared" si="295"/>
        <v>7.845207236396684E-2</v>
      </c>
      <c r="HT147" s="90">
        <f t="shared" si="293"/>
        <v>6.8603117977508385E-2</v>
      </c>
      <c r="HU147" s="90">
        <f t="shared" si="293"/>
        <v>6.9603743879831925E-2</v>
      </c>
      <c r="HV147" s="90">
        <f t="shared" si="293"/>
        <v>6.5564790350244484E-2</v>
      </c>
      <c r="HW147" s="90">
        <f t="shared" si="293"/>
        <v>6.8880611490082483E-2</v>
      </c>
      <c r="HX147" s="90">
        <f t="shared" si="293"/>
        <v>6.6841346886837807E-2</v>
      </c>
      <c r="HY147" s="90">
        <f t="shared" si="293"/>
        <v>6.6965978779031238E-2</v>
      </c>
      <c r="HZ147" s="90">
        <f t="shared" si="293"/>
        <v>6.6509397651659155E-2</v>
      </c>
      <c r="IA147" s="90">
        <f t="shared" si="293"/>
        <v>5.3510185148558521E-2</v>
      </c>
      <c r="IB147" s="90">
        <f t="shared" si="293"/>
        <v>5.2878421469534982E-2</v>
      </c>
      <c r="IC147" s="90">
        <f t="shared" si="293"/>
        <v>4.0483491178586038E-2</v>
      </c>
      <c r="ID147" s="90">
        <f t="shared" si="293"/>
        <v>4.5504512427946217E-2</v>
      </c>
      <c r="IE147" s="90">
        <f t="shared" si="293"/>
        <v>2.5586095615174442E-2</v>
      </c>
      <c r="IF147" s="90">
        <f t="shared" si="293"/>
        <v>3.5157592443966913E-2</v>
      </c>
      <c r="IG147" s="90">
        <f t="shared" si="293"/>
        <v>1.0046570218228591E-2</v>
      </c>
      <c r="IH147" s="90">
        <f t="shared" si="297"/>
        <v>2.0701033913666976E-2</v>
      </c>
      <c r="II147" s="90">
        <f t="shared" si="297"/>
        <v>1.1416557066168855E-3</v>
      </c>
      <c r="IJ147" s="673">
        <f t="shared" si="297"/>
        <v>6.3888737224808631E-3</v>
      </c>
      <c r="IK147" s="686"/>
      <c r="IL147" s="687"/>
      <c r="IM147" s="687"/>
      <c r="IN147" s="687"/>
      <c r="IO147" s="687"/>
      <c r="IP147" s="687"/>
      <c r="IQ147" s="687"/>
      <c r="IR147" s="687"/>
      <c r="IS147" s="687"/>
      <c r="IT147" s="687"/>
      <c r="IU147" s="687"/>
      <c r="IV147" s="687"/>
      <c r="IW147" s="687"/>
      <c r="IX147" s="687"/>
      <c r="IY147" s="687"/>
      <c r="IZ147" s="687"/>
      <c r="JA147" s="687"/>
      <c r="JB147" s="687"/>
      <c r="JC147" s="687"/>
      <c r="JD147" s="688"/>
      <c r="JF147" s="624">
        <f t="shared" si="286"/>
        <v>0</v>
      </c>
      <c r="JG147" s="625">
        <f t="shared" si="286"/>
        <v>0</v>
      </c>
      <c r="JH147" s="625">
        <f t="shared" si="286"/>
        <v>0</v>
      </c>
      <c r="JI147" s="625">
        <f t="shared" si="286"/>
        <v>0</v>
      </c>
      <c r="JJ147" s="625">
        <f t="shared" si="286"/>
        <v>0</v>
      </c>
      <c r="JK147" s="625">
        <f t="shared" si="286"/>
        <v>0</v>
      </c>
      <c r="JL147" s="625">
        <f t="shared" si="286"/>
        <v>0</v>
      </c>
      <c r="JM147" s="625">
        <f t="shared" si="286"/>
        <v>0</v>
      </c>
      <c r="JN147" s="625">
        <f t="shared" si="286"/>
        <v>591.38076836228345</v>
      </c>
      <c r="JO147" s="625">
        <f t="shared" si="286"/>
        <v>595.44054498722301</v>
      </c>
      <c r="JP147" s="625">
        <f t="shared" si="286"/>
        <v>740.09072991485789</v>
      </c>
      <c r="JQ147" s="625">
        <f t="shared" si="286"/>
        <v>0</v>
      </c>
      <c r="JR147" s="625">
        <f t="shared" si="286"/>
        <v>978.23559262161064</v>
      </c>
      <c r="JS147" s="625">
        <f t="shared" si="286"/>
        <v>2610.8877914372106</v>
      </c>
      <c r="JT147" s="625">
        <f t="shared" si="286"/>
        <v>3095.6182279713457</v>
      </c>
      <c r="JU147" s="625">
        <f t="shared" si="286"/>
        <v>3379.2750781436125</v>
      </c>
      <c r="JV147" s="625">
        <f t="shared" si="299"/>
        <v>3941.8817690261012</v>
      </c>
      <c r="JW147" s="625">
        <f t="shared" si="299"/>
        <v>5739.1904408692462</v>
      </c>
      <c r="JX147" s="625">
        <f t="shared" si="299"/>
        <v>34688.559567429686</v>
      </c>
      <c r="JY147" s="626">
        <f t="shared" si="277"/>
        <v>6198.6499819404571</v>
      </c>
      <c r="JZ147" s="642">
        <f t="shared" si="278"/>
        <v>0</v>
      </c>
      <c r="KA147" s="625">
        <f t="shared" si="278"/>
        <v>0</v>
      </c>
      <c r="KB147" s="625">
        <f t="shared" si="279"/>
        <v>418.2833373363398</v>
      </c>
      <c r="KC147" s="625">
        <f t="shared" si="279"/>
        <v>212.65408009596001</v>
      </c>
      <c r="KD147" s="625">
        <f t="shared" si="280"/>
        <v>2563.0024065474504</v>
      </c>
      <c r="KE147" s="645">
        <f t="shared" si="280"/>
        <v>3675.3273616595507</v>
      </c>
      <c r="KF147" s="624">
        <f t="shared" si="262"/>
        <v>0</v>
      </c>
      <c r="KG147" s="625">
        <f t="shared" si="263"/>
        <v>316.32487494724086</v>
      </c>
      <c r="KH147" s="626">
        <f t="shared" si="264"/>
        <v>3210.8342302326278</v>
      </c>
    </row>
    <row r="148" spans="1:294" s="649" customFormat="1" ht="14.4">
      <c r="A148" s="510" t="s">
        <v>158</v>
      </c>
      <c r="B148" s="538">
        <v>8797</v>
      </c>
      <c r="C148" s="526">
        <f t="shared" si="265"/>
        <v>737</v>
      </c>
      <c r="D148" s="517">
        <f t="shared" si="266"/>
        <v>28</v>
      </c>
      <c r="E148" s="495">
        <f t="shared" si="287"/>
        <v>9.397362312989507E-3</v>
      </c>
      <c r="F148" s="208">
        <f t="shared" si="236"/>
        <v>7.5139252017733318E-2</v>
      </c>
      <c r="G148" s="30">
        <f t="shared" si="162"/>
        <v>4.5076542867587381</v>
      </c>
      <c r="H148" s="29">
        <f t="shared" si="237"/>
        <v>0.33870177146158076</v>
      </c>
      <c r="I148" s="33">
        <f t="shared" si="238"/>
        <v>0.37764478905776855</v>
      </c>
      <c r="J148" s="353">
        <f t="shared" si="239"/>
        <v>0.29848489331020073</v>
      </c>
      <c r="K148" s="581">
        <f t="shared" si="267"/>
        <v>1.066353217135183E-2</v>
      </c>
      <c r="L148" s="354">
        <f t="shared" si="288"/>
        <v>3.9724230052191163</v>
      </c>
      <c r="M148" s="355">
        <f t="shared" si="240"/>
        <v>0.33280388255615423</v>
      </c>
      <c r="N148" s="826"/>
      <c r="O148" s="364" t="s">
        <v>226</v>
      </c>
      <c r="P148" s="20" t="s">
        <v>236</v>
      </c>
      <c r="Q148" s="20"/>
      <c r="R148" s="20"/>
      <c r="S148" s="166">
        <f t="shared" si="241"/>
        <v>737</v>
      </c>
      <c r="T148" s="167">
        <f t="shared" si="242"/>
        <v>8377.856087302489</v>
      </c>
      <c r="U148" s="166">
        <f t="shared" si="243"/>
        <v>31</v>
      </c>
      <c r="V148" s="168">
        <f t="shared" si="244"/>
        <v>4.3909348441926344E-2</v>
      </c>
      <c r="W148" s="167">
        <f t="shared" si="245"/>
        <v>352.39286120268275</v>
      </c>
      <c r="X148" s="166">
        <f t="shared" si="246"/>
        <v>76</v>
      </c>
      <c r="Y148" s="168">
        <f t="shared" si="247"/>
        <v>0.11497730711043873</v>
      </c>
      <c r="Z148" s="167">
        <f t="shared" si="248"/>
        <v>863.93088552915765</v>
      </c>
      <c r="AA148" s="166">
        <f t="shared" si="249"/>
        <v>28</v>
      </c>
      <c r="AB148" s="167">
        <f t="shared" si="250"/>
        <v>3182.9032624758443</v>
      </c>
      <c r="AC148" s="169">
        <f t="shared" si="251"/>
        <v>3.7991858887381276E-2</v>
      </c>
      <c r="AD148" s="166">
        <f t="shared" si="252"/>
        <v>0</v>
      </c>
      <c r="AE148" s="168">
        <f t="shared" si="253"/>
        <v>0</v>
      </c>
      <c r="AF148" s="167">
        <f t="shared" si="254"/>
        <v>0</v>
      </c>
      <c r="AG148" s="166">
        <f t="shared" si="255"/>
        <v>2</v>
      </c>
      <c r="AH148" s="168">
        <f t="shared" si="256"/>
        <v>7.6923076923076927E-2</v>
      </c>
      <c r="AI148" s="365">
        <f t="shared" si="257"/>
        <v>227.35023303398887</v>
      </c>
      <c r="AJ148" s="830"/>
      <c r="AK148" s="85">
        <v>615.70444785372683</v>
      </c>
      <c r="AL148" s="62">
        <v>589.62982044078274</v>
      </c>
      <c r="AM148" s="62">
        <v>640.11283384104706</v>
      </c>
      <c r="AN148" s="62">
        <v>595.43210994048104</v>
      </c>
      <c r="AO148" s="62">
        <v>555.58664140511451</v>
      </c>
      <c r="AP148" s="62">
        <v>508.65116444467139</v>
      </c>
      <c r="AQ148" s="62">
        <v>566.70347735310554</v>
      </c>
      <c r="AR148" s="62">
        <v>585.57482887689071</v>
      </c>
      <c r="AS148" s="62">
        <v>615.53585146434091</v>
      </c>
      <c r="AT148" s="62">
        <v>562.25653994785444</v>
      </c>
      <c r="AU148" s="62">
        <v>482.89529988815963</v>
      </c>
      <c r="AV148" s="62">
        <v>506.23781806376894</v>
      </c>
      <c r="AW148" s="62">
        <v>452.92182249336327</v>
      </c>
      <c r="AX148" s="62">
        <v>440.7580220122336</v>
      </c>
      <c r="AY148" s="62">
        <v>307.43605096948374</v>
      </c>
      <c r="AZ148" s="62">
        <v>370.42356078566985</v>
      </c>
      <c r="BA148" s="62">
        <v>127.84065254497906</v>
      </c>
      <c r="BB148" s="62">
        <v>204.67463257895423</v>
      </c>
      <c r="BC148" s="62">
        <v>18.262950363568439</v>
      </c>
      <c r="BD148" s="86">
        <v>50.361590171988531</v>
      </c>
      <c r="BE148" s="258">
        <v>2.0000000000000002E-5</v>
      </c>
      <c r="BF148" s="43">
        <v>2.0000000000000002E-5</v>
      </c>
      <c r="BG148" s="53">
        <v>5.0000000000000002E-5</v>
      </c>
      <c r="BH148" s="53">
        <v>4.0000000000000003E-5</v>
      </c>
      <c r="BI148" s="53">
        <v>1.2518952302791728E-4</v>
      </c>
      <c r="BJ148" s="53">
        <v>1.2406223545552731E-4</v>
      </c>
      <c r="BK148" s="53">
        <v>3.4000000000000002E-4</v>
      </c>
      <c r="BL148" s="53">
        <v>1.8000000000000001E-4</v>
      </c>
      <c r="BM148" s="53">
        <v>8.9999999999999998E-4</v>
      </c>
      <c r="BN148" s="53">
        <v>5.0000000000000001E-4</v>
      </c>
      <c r="BO148" s="53">
        <v>3.8E-3</v>
      </c>
      <c r="BP148" s="53">
        <v>2E-3</v>
      </c>
      <c r="BQ148" s="53">
        <v>1.6199999999999999E-2</v>
      </c>
      <c r="BR148" s="53">
        <v>6.1999999999999998E-3</v>
      </c>
      <c r="BS148" s="53">
        <v>6.1100000000000002E-2</v>
      </c>
      <c r="BT148" s="53">
        <v>2.6800000000000001E-2</v>
      </c>
      <c r="BU148" s="53">
        <v>0.1421</v>
      </c>
      <c r="BV148" s="53">
        <v>5.4699999999999999E-2</v>
      </c>
      <c r="BW148" s="53">
        <v>0.27589999999999998</v>
      </c>
      <c r="BX148" s="54">
        <v>0.1051</v>
      </c>
      <c r="BY148" s="64">
        <f>+Fall_Hoy!B148</f>
        <v>0</v>
      </c>
      <c r="BZ148" s="61">
        <f>+Fall_Hoy!C148</f>
        <v>0</v>
      </c>
      <c r="CA148" s="61">
        <f>+Fall_Hoy!D148</f>
        <v>0</v>
      </c>
      <c r="CB148" s="61">
        <f>+Fall_Hoy!E148</f>
        <v>0</v>
      </c>
      <c r="CC148" s="61">
        <f>+Fall_Hoy!F148</f>
        <v>0</v>
      </c>
      <c r="CD148" s="61">
        <f>+Fall_Hoy!G148</f>
        <v>0</v>
      </c>
      <c r="CE148" s="61">
        <f>+Fall_Hoy!H148</f>
        <v>0</v>
      </c>
      <c r="CF148" s="61">
        <f>+Fall_Hoy!I148</f>
        <v>0</v>
      </c>
      <c r="CG148" s="61">
        <f>+Fall_Hoy!J148</f>
        <v>2</v>
      </c>
      <c r="CH148" s="61">
        <f>+Fall_Hoy!K148</f>
        <v>0</v>
      </c>
      <c r="CI148" s="61">
        <f>+Fall_Hoy!L148</f>
        <v>0</v>
      </c>
      <c r="CJ148" s="61">
        <f>+Fall_Hoy!M148</f>
        <v>2</v>
      </c>
      <c r="CK148" s="61">
        <f>+Fall_Hoy!N148</f>
        <v>3</v>
      </c>
      <c r="CL148" s="61">
        <f>+Fall_Hoy!O148</f>
        <v>1</v>
      </c>
      <c r="CM148" s="61">
        <f>+Fall_Hoy!P148</f>
        <v>2</v>
      </c>
      <c r="CN148" s="61">
        <f>+Fall_Hoy!Q148</f>
        <v>4</v>
      </c>
      <c r="CO148" s="61">
        <f>+Fall_Hoy!R148</f>
        <v>6</v>
      </c>
      <c r="CP148" s="61">
        <f>+Fall_Hoy!S148</f>
        <v>3</v>
      </c>
      <c r="CQ148" s="61">
        <f>+Fall_Hoy!T148</f>
        <v>0</v>
      </c>
      <c r="CR148" s="66">
        <f>+Fall_Hoy!U148</f>
        <v>5</v>
      </c>
      <c r="CS148" s="75">
        <f t="shared" si="258"/>
        <v>0.10647165197238057</v>
      </c>
      <c r="CT148" s="76">
        <f t="shared" si="258"/>
        <v>0.40292720858985276</v>
      </c>
      <c r="CU148" s="76">
        <f t="shared" si="259"/>
        <v>0.40886787959504589</v>
      </c>
      <c r="CV148" s="76">
        <f t="shared" si="259"/>
        <v>0.36593848444162502</v>
      </c>
      <c r="CW148" s="76">
        <f t="shared" si="300"/>
        <v>0.12599295012379252</v>
      </c>
      <c r="CX148" s="76">
        <f t="shared" si="300"/>
        <v>0.12385698569820699</v>
      </c>
      <c r="CY148" s="76">
        <f t="shared" si="300"/>
        <v>0.11116924902993938</v>
      </c>
      <c r="CZ148" s="76">
        <f t="shared" si="300"/>
        <v>0.13832561784691938</v>
      </c>
      <c r="DA148" s="76">
        <f t="shared" si="300"/>
        <v>0.7</v>
      </c>
      <c r="DB148" s="76">
        <f t="shared" si="300"/>
        <v>0.11916268685147496</v>
      </c>
      <c r="DC148" s="76">
        <f t="shared" si="300"/>
        <v>0.10354211360429515</v>
      </c>
      <c r="DD148" s="76">
        <f t="shared" si="300"/>
        <v>0.7</v>
      </c>
      <c r="DE148" s="76">
        <f t="shared" si="300"/>
        <v>0.40886787959504589</v>
      </c>
      <c r="DF148" s="76">
        <f t="shared" si="300"/>
        <v>0.36593848444162502</v>
      </c>
      <c r="DG148" s="76">
        <f t="shared" si="300"/>
        <v>0.10647165197238057</v>
      </c>
      <c r="DH148" s="76">
        <f t="shared" si="300"/>
        <v>0.40292720858985276</v>
      </c>
      <c r="DI148" s="76">
        <f t="shared" si="300"/>
        <v>0.33028450047448493</v>
      </c>
      <c r="DJ148" s="76">
        <f t="shared" si="300"/>
        <v>0.2679599628734009</v>
      </c>
      <c r="DK148" s="76">
        <f t="shared" si="300"/>
        <v>0.16426699631098504</v>
      </c>
      <c r="DL148" s="316">
        <f t="shared" si="274"/>
        <v>0.7</v>
      </c>
      <c r="DM148" s="85">
        <f>+'Cas_-14'!B147</f>
        <v>5</v>
      </c>
      <c r="DN148" s="62">
        <f>+'Cas_-14'!C147</f>
        <v>1</v>
      </c>
      <c r="DO148" s="62">
        <f>+'Cas_-14'!D147</f>
        <v>10</v>
      </c>
      <c r="DP148" s="62">
        <f>+'Cas_-14'!E147</f>
        <v>23</v>
      </c>
      <c r="DQ148" s="62">
        <f>+'Cas_-14'!F147</f>
        <v>70</v>
      </c>
      <c r="DR148" s="62">
        <f>+'Cas_-14'!G147</f>
        <v>63</v>
      </c>
      <c r="DS148" s="62">
        <f>+'Cas_-14'!H147</f>
        <v>63</v>
      </c>
      <c r="DT148" s="62">
        <f>+'Cas_-14'!I147</f>
        <v>81</v>
      </c>
      <c r="DU148" s="62">
        <f>+'Cas_-14'!J147</f>
        <v>42</v>
      </c>
      <c r="DV148" s="62">
        <f>+'Cas_-14'!K147</f>
        <v>67</v>
      </c>
      <c r="DW148" s="62">
        <f>+'Cas_-14'!L147</f>
        <v>50</v>
      </c>
      <c r="DX148" s="62">
        <f>+'Cas_-14'!M147</f>
        <v>47</v>
      </c>
      <c r="DY148" s="62">
        <f>+'Cas_-14'!N147</f>
        <v>30</v>
      </c>
      <c r="DZ148" s="62">
        <f>+'Cas_-14'!O147</f>
        <v>32</v>
      </c>
      <c r="EA148" s="62">
        <f>+'Cas_-14'!P147</f>
        <v>17</v>
      </c>
      <c r="EB148" s="62">
        <f>+'Cas_-14'!Q147</f>
        <v>16</v>
      </c>
      <c r="EC148" s="62">
        <f>+'Cas_-14'!R147</f>
        <v>14</v>
      </c>
      <c r="ED148" s="62">
        <f>+'Cas_-14'!S147</f>
        <v>15</v>
      </c>
      <c r="EE148" s="62">
        <f>+'Cas_-14'!T147</f>
        <v>3</v>
      </c>
      <c r="EF148" s="86">
        <f>+'Cas_-14'!U147</f>
        <v>8</v>
      </c>
      <c r="EG148" s="201">
        <f t="shared" si="294"/>
        <v>8.1207794054914025E-3</v>
      </c>
      <c r="EH148" s="90">
        <f t="shared" si="294"/>
        <v>1.6959793506584209E-3</v>
      </c>
      <c r="EI148" s="90">
        <f t="shared" si="294"/>
        <v>1.5622245753134208E-2</v>
      </c>
      <c r="EJ148" s="90">
        <f t="shared" si="294"/>
        <v>3.8627409600565654E-2</v>
      </c>
      <c r="EK148" s="90">
        <f t="shared" si="294"/>
        <v>0.12599295012379252</v>
      </c>
      <c r="EL148" s="90">
        <f t="shared" si="294"/>
        <v>0.12385698569820699</v>
      </c>
      <c r="EM148" s="90">
        <f t="shared" si="294"/>
        <v>0.11116924902993938</v>
      </c>
      <c r="EN148" s="90">
        <f t="shared" si="294"/>
        <v>0.13832561784691938</v>
      </c>
      <c r="EO148" s="90">
        <f t="shared" si="294"/>
        <v>6.8233231094636138E-2</v>
      </c>
      <c r="EP148" s="90">
        <f t="shared" si="292"/>
        <v>0.11916268685147496</v>
      </c>
      <c r="EQ148" s="90">
        <f t="shared" si="292"/>
        <v>0.10354211360429515</v>
      </c>
      <c r="ER148" s="90">
        <f t="shared" si="285"/>
        <v>9.2841740231425343E-2</v>
      </c>
      <c r="ES148" s="90">
        <f t="shared" si="285"/>
        <v>6.6236596494397434E-2</v>
      </c>
      <c r="ET148" s="90">
        <f t="shared" si="285"/>
        <v>7.2602195313218404E-2</v>
      </c>
      <c r="EU148" s="90">
        <f t="shared" si="285"/>
        <v>5.5296052451855843E-2</v>
      </c>
      <c r="EV148" s="90">
        <f t="shared" si="285"/>
        <v>4.3193796760832209E-2</v>
      </c>
      <c r="EW148" s="90">
        <f t="shared" si="285"/>
        <v>0.10951133087399005</v>
      </c>
      <c r="EX148" s="90">
        <f t="shared" si="285"/>
        <v>7.3287049845875141E-2</v>
      </c>
      <c r="EY148" s="90">
        <f t="shared" si="285"/>
        <v>0.16426699631098504</v>
      </c>
      <c r="EZ148" s="99">
        <f t="shared" si="285"/>
        <v>0.15885121920653045</v>
      </c>
      <c r="FA148" s="119">
        <f t="shared" si="268"/>
        <v>1.9254837777991722</v>
      </c>
      <c r="FB148" s="120">
        <f t="shared" si="268"/>
        <v>9.3283582089552244</v>
      </c>
      <c r="FC148" s="120">
        <f t="shared" si="289"/>
        <v>6.1728395061728394</v>
      </c>
      <c r="FD148" s="120">
        <f t="shared" si="289"/>
        <v>5.040322580645161</v>
      </c>
      <c r="FE148" s="120">
        <f t="shared" si="296"/>
        <v>1</v>
      </c>
      <c r="FF148" s="120">
        <f t="shared" si="296"/>
        <v>1</v>
      </c>
      <c r="FG148" s="120">
        <f t="shared" si="296"/>
        <v>1</v>
      </c>
      <c r="FH148" s="120">
        <f t="shared" si="296"/>
        <v>1</v>
      </c>
      <c r="FI148" s="120">
        <f t="shared" si="296"/>
        <v>10.258930857739015</v>
      </c>
      <c r="FJ148" s="120">
        <f t="shared" si="296"/>
        <v>1</v>
      </c>
      <c r="FK148" s="120">
        <f t="shared" si="296"/>
        <v>1</v>
      </c>
      <c r="FL148" s="120">
        <f t="shared" si="296"/>
        <v>7.5397121839284731</v>
      </c>
      <c r="FM148" s="120">
        <f t="shared" si="296"/>
        <v>6.1728395061728394</v>
      </c>
      <c r="FN148" s="120">
        <f t="shared" si="296"/>
        <v>5.040322580645161</v>
      </c>
      <c r="FO148" s="120">
        <f t="shared" si="296"/>
        <v>1.9254837777991722</v>
      </c>
      <c r="FP148" s="120">
        <f t="shared" si="296"/>
        <v>9.3283582089552244</v>
      </c>
      <c r="FQ148" s="120">
        <f t="shared" si="296"/>
        <v>3.0159847190107572</v>
      </c>
      <c r="FR148" s="120">
        <f t="shared" si="296"/>
        <v>3.6563071297989036</v>
      </c>
      <c r="FS148" s="120">
        <f t="shared" si="234"/>
        <v>1</v>
      </c>
      <c r="FT148" s="321">
        <f t="shared" si="234"/>
        <v>4.4066391400489966</v>
      </c>
      <c r="FU148" s="85">
        <f>+Cas_Hoy!B147</f>
        <v>6</v>
      </c>
      <c r="FV148" s="62">
        <f>+Cas_Hoy!C147</f>
        <v>1</v>
      </c>
      <c r="FW148" s="62">
        <f>+Cas_Hoy!D147</f>
        <v>12</v>
      </c>
      <c r="FX148" s="62">
        <f>+Cas_Hoy!E147</f>
        <v>24</v>
      </c>
      <c r="FY148" s="62">
        <f>+Cas_Hoy!F147</f>
        <v>78</v>
      </c>
      <c r="FZ148" s="62">
        <f>+Cas_Hoy!G147</f>
        <v>69</v>
      </c>
      <c r="GA148" s="62">
        <f>+Cas_Hoy!H147</f>
        <v>73</v>
      </c>
      <c r="GB148" s="62">
        <f>+Cas_Hoy!I147</f>
        <v>90</v>
      </c>
      <c r="GC148" s="62">
        <f>+Cas_Hoy!J147</f>
        <v>49</v>
      </c>
      <c r="GD148" s="62">
        <f>+Cas_Hoy!K147</f>
        <v>77</v>
      </c>
      <c r="GE148" s="62">
        <f>+Cas_Hoy!L147</f>
        <v>54</v>
      </c>
      <c r="GF148" s="62">
        <f>+Cas_Hoy!M147</f>
        <v>52</v>
      </c>
      <c r="GG148" s="62">
        <f>+Cas_Hoy!N147</f>
        <v>34</v>
      </c>
      <c r="GH148" s="62">
        <f>+Cas_Hoy!O147</f>
        <v>34</v>
      </c>
      <c r="GI148" s="62">
        <f>+Cas_Hoy!P147</f>
        <v>17</v>
      </c>
      <c r="GJ148" s="62">
        <f>+Cas_Hoy!Q147</f>
        <v>19</v>
      </c>
      <c r="GK148" s="62">
        <f>+Cas_Hoy!R147</f>
        <v>15</v>
      </c>
      <c r="GL148" s="62">
        <f>+Cas_Hoy!S147</f>
        <v>16</v>
      </c>
      <c r="GM148" s="62">
        <f>+Cas_Hoy!T147</f>
        <v>4</v>
      </c>
      <c r="GN148" s="590">
        <f>+Cas_Hoy!U147</f>
        <v>9</v>
      </c>
      <c r="GO148" s="543">
        <f t="shared" si="290"/>
        <v>0.10647165197238057</v>
      </c>
      <c r="GP148" s="112">
        <f t="shared" si="290"/>
        <v>0.47847606020045014</v>
      </c>
      <c r="GQ148" s="112">
        <f t="shared" si="291"/>
        <v>0.4633835968743853</v>
      </c>
      <c r="GR148" s="112">
        <f t="shared" si="291"/>
        <v>0.38880963971922661</v>
      </c>
      <c r="GS148" s="323">
        <f t="shared" si="273"/>
        <v>0.14039214442365452</v>
      </c>
      <c r="GT148" s="323">
        <f t="shared" si="273"/>
        <v>0.13565288909803624</v>
      </c>
      <c r="GU148" s="323">
        <f t="shared" si="273"/>
        <v>0.1288151615743742</v>
      </c>
      <c r="GV148" s="323">
        <f t="shared" si="273"/>
        <v>0.15369513094102155</v>
      </c>
      <c r="GW148" s="323">
        <f t="shared" si="273"/>
        <v>0.7</v>
      </c>
      <c r="GX148" s="323">
        <f t="shared" si="273"/>
        <v>0.13694816250094882</v>
      </c>
      <c r="GY148" s="323">
        <f t="shared" si="273"/>
        <v>0.11182548269263877</v>
      </c>
      <c r="GZ148" s="323">
        <f t="shared" si="273"/>
        <v>0.7</v>
      </c>
      <c r="HA148" s="323">
        <f t="shared" si="298"/>
        <v>0.4633835968743853</v>
      </c>
      <c r="HB148" s="323">
        <f t="shared" si="298"/>
        <v>0.38880963971922661</v>
      </c>
      <c r="HC148" s="323">
        <f t="shared" si="298"/>
        <v>0.10647165197238057</v>
      </c>
      <c r="HD148" s="323">
        <f t="shared" si="298"/>
        <v>0.47847606020045014</v>
      </c>
      <c r="HE148" s="323">
        <f t="shared" si="298"/>
        <v>0.35387625050837668</v>
      </c>
      <c r="HF148" s="323">
        <f t="shared" si="275"/>
        <v>0.28582396039829433</v>
      </c>
      <c r="HG148" s="323">
        <f t="shared" si="275"/>
        <v>0.21902266174798007</v>
      </c>
      <c r="HH148" s="327">
        <f t="shared" si="275"/>
        <v>0.7</v>
      </c>
      <c r="HI148" s="241">
        <f>+CyF_Tot!B147</f>
        <v>0</v>
      </c>
      <c r="HJ148" s="149">
        <f>+CyF_Tot!C147</f>
        <v>661</v>
      </c>
      <c r="HK148" s="149">
        <f>+CyF_Tot!D147</f>
        <v>706</v>
      </c>
      <c r="HL148" s="149">
        <f>+CyF_Tot!E147</f>
        <v>737</v>
      </c>
      <c r="HM148" s="149">
        <f>+CyF_Tot!F147</f>
        <v>0</v>
      </c>
      <c r="HN148" s="149">
        <f>+CyF_Tot!G147</f>
        <v>26</v>
      </c>
      <c r="HO148" s="149">
        <f>+CyF_Tot!H147</f>
        <v>28</v>
      </c>
      <c r="HP148" s="557">
        <f>+CyF_Tot!I147</f>
        <v>28</v>
      </c>
      <c r="HQ148" s="93">
        <f t="shared" si="295"/>
        <v>6.9990274849804121E-2</v>
      </c>
      <c r="HR148" s="90">
        <f t="shared" si="295"/>
        <v>6.702623854050048E-2</v>
      </c>
      <c r="HS148" s="90">
        <f t="shared" si="295"/>
        <v>7.2764900970904517E-2</v>
      </c>
      <c r="HT148" s="90">
        <f t="shared" si="293"/>
        <v>6.7685814475444014E-2</v>
      </c>
      <c r="HU148" s="90">
        <f t="shared" si="293"/>
        <v>6.315637619701199E-2</v>
      </c>
      <c r="HV148" s="90">
        <f t="shared" si="293"/>
        <v>5.7820980384752918E-2</v>
      </c>
      <c r="HW148" s="90">
        <f t="shared" si="293"/>
        <v>6.442008381870018E-2</v>
      </c>
      <c r="HX148" s="90">
        <f t="shared" si="293"/>
        <v>6.6565286901999629E-2</v>
      </c>
      <c r="HY148" s="90">
        <f t="shared" si="293"/>
        <v>6.9971109635596329E-2</v>
      </c>
      <c r="HZ148" s="90">
        <f t="shared" si="293"/>
        <v>6.3914577691014482E-2</v>
      </c>
      <c r="IA148" s="90">
        <f t="shared" si="293"/>
        <v>5.4893179480295512E-2</v>
      </c>
      <c r="IB148" s="90">
        <f t="shared" si="293"/>
        <v>5.7546642953707962E-2</v>
      </c>
      <c r="IC148" s="90">
        <f t="shared" si="293"/>
        <v>5.148594094502254E-2</v>
      </c>
      <c r="ID148" s="90">
        <f t="shared" si="293"/>
        <v>5.0103219508040649E-2</v>
      </c>
      <c r="IE148" s="90">
        <f t="shared" si="293"/>
        <v>3.4947828915480705E-2</v>
      </c>
      <c r="IF148" s="90">
        <f t="shared" si="293"/>
        <v>4.210794143295099E-2</v>
      </c>
      <c r="IG148" s="90">
        <f t="shared" si="293"/>
        <v>1.4532301073659095E-2</v>
      </c>
      <c r="IH148" s="90">
        <f t="shared" si="297"/>
        <v>2.3266412706485648E-2</v>
      </c>
      <c r="II148" s="90">
        <f t="shared" si="297"/>
        <v>2.0760430105227282E-3</v>
      </c>
      <c r="IJ148" s="673">
        <f t="shared" si="297"/>
        <v>5.7248596307819177E-3</v>
      </c>
      <c r="IK148" s="686"/>
      <c r="IL148" s="687"/>
      <c r="IM148" s="687"/>
      <c r="IN148" s="687"/>
      <c r="IO148" s="687"/>
      <c r="IP148" s="687"/>
      <c r="IQ148" s="687"/>
      <c r="IR148" s="687"/>
      <c r="IS148" s="687"/>
      <c r="IT148" s="687"/>
      <c r="IU148" s="687"/>
      <c r="IV148" s="687"/>
      <c r="IW148" s="687"/>
      <c r="IX148" s="687"/>
      <c r="IY148" s="687"/>
      <c r="IZ148" s="687"/>
      <c r="JA148" s="687"/>
      <c r="JB148" s="687"/>
      <c r="JC148" s="687"/>
      <c r="JD148" s="688"/>
      <c r="JF148" s="624">
        <f t="shared" si="286"/>
        <v>0</v>
      </c>
      <c r="JG148" s="625">
        <f t="shared" si="286"/>
        <v>0</v>
      </c>
      <c r="JH148" s="625">
        <f t="shared" si="286"/>
        <v>0</v>
      </c>
      <c r="JI148" s="625">
        <f t="shared" si="286"/>
        <v>0</v>
      </c>
      <c r="JJ148" s="625">
        <f t="shared" si="286"/>
        <v>0</v>
      </c>
      <c r="JK148" s="625">
        <f t="shared" si="286"/>
        <v>0</v>
      </c>
      <c r="JL148" s="625">
        <f t="shared" si="286"/>
        <v>0</v>
      </c>
      <c r="JM148" s="625">
        <f t="shared" si="286"/>
        <v>0</v>
      </c>
      <c r="JN148" s="625">
        <f t="shared" si="286"/>
        <v>3249.2014806969592</v>
      </c>
      <c r="JO148" s="625">
        <f t="shared" si="286"/>
        <v>0</v>
      </c>
      <c r="JP148" s="625">
        <f t="shared" si="286"/>
        <v>0</v>
      </c>
      <c r="JQ148" s="625">
        <f t="shared" si="286"/>
        <v>3950.7123502734189</v>
      </c>
      <c r="JR148" s="625">
        <f t="shared" si="286"/>
        <v>6623.6596494397427</v>
      </c>
      <c r="JS148" s="625">
        <f t="shared" si="286"/>
        <v>2268.818603538075</v>
      </c>
      <c r="JT148" s="625">
        <f t="shared" si="286"/>
        <v>6505.4179355124525</v>
      </c>
      <c r="JU148" s="625">
        <f t="shared" si="286"/>
        <v>10798.449190208054</v>
      </c>
      <c r="JV148" s="625">
        <f t="shared" si="299"/>
        <v>46933.427517424308</v>
      </c>
      <c r="JW148" s="625">
        <f t="shared" si="299"/>
        <v>14657.409969175029</v>
      </c>
      <c r="JX148" s="625">
        <f t="shared" si="299"/>
        <v>0</v>
      </c>
      <c r="JY148" s="626">
        <f t="shared" si="277"/>
        <v>99282.012004081538</v>
      </c>
      <c r="JZ148" s="642">
        <f t="shared" si="278"/>
        <v>0</v>
      </c>
      <c r="KA148" s="625">
        <f t="shared" si="278"/>
        <v>0</v>
      </c>
      <c r="KB148" s="625">
        <f t="shared" si="279"/>
        <v>1201.1040822294963</v>
      </c>
      <c r="KC148" s="625">
        <f t="shared" si="279"/>
        <v>1209.1392644598016</v>
      </c>
      <c r="KD148" s="625">
        <f t="shared" si="280"/>
        <v>12135.099269781975</v>
      </c>
      <c r="KE148" s="645">
        <f t="shared" si="280"/>
        <v>12192.630748000047</v>
      </c>
      <c r="KF148" s="624">
        <f t="shared" si="262"/>
        <v>0</v>
      </c>
      <c r="KG148" s="625">
        <f t="shared" si="263"/>
        <v>1205.1082796444728</v>
      </c>
      <c r="KH148" s="626">
        <f t="shared" si="264"/>
        <v>12166.194586196481</v>
      </c>
    </row>
    <row r="149" spans="1:294" s="649" customFormat="1" ht="14.4">
      <c r="A149" s="511" t="s">
        <v>159</v>
      </c>
      <c r="B149" s="539">
        <v>174883</v>
      </c>
      <c r="C149" s="527">
        <f t="shared" si="265"/>
        <v>14176</v>
      </c>
      <c r="D149" s="518">
        <f t="shared" si="266"/>
        <v>453</v>
      </c>
      <c r="E149" s="496">
        <f t="shared" si="287"/>
        <v>6.5710347755558781E-3</v>
      </c>
      <c r="F149" s="209">
        <f t="shared" si="236"/>
        <v>7.411240658039947E-2</v>
      </c>
      <c r="G149" s="28">
        <f t="shared" si="162"/>
        <v>5.3189502202562027</v>
      </c>
      <c r="H149" s="27">
        <f t="shared" si="237"/>
        <v>0.39420020130453304</v>
      </c>
      <c r="I149" s="34">
        <f t="shared" si="238"/>
        <v>0.43115361883288783</v>
      </c>
      <c r="J149" s="340">
        <f t="shared" si="239"/>
        <v>0.57712171165727999</v>
      </c>
      <c r="K149" s="582">
        <f t="shared" si="267"/>
        <v>4.4883136069596517E-3</v>
      </c>
      <c r="L149" s="341">
        <f t="shared" si="288"/>
        <v>7.7871133631479124</v>
      </c>
      <c r="M149" s="342">
        <f t="shared" si="240"/>
        <v>0.63104458742434777</v>
      </c>
      <c r="N149" s="826"/>
      <c r="O149" s="366" t="s">
        <v>230</v>
      </c>
      <c r="P149" s="21" t="s">
        <v>240</v>
      </c>
      <c r="Q149" s="21" t="s">
        <v>232</v>
      </c>
      <c r="R149" s="21" t="s">
        <v>243</v>
      </c>
      <c r="S149" s="170">
        <f t="shared" si="241"/>
        <v>14176</v>
      </c>
      <c r="T149" s="171">
        <f t="shared" si="242"/>
        <v>8105.9908624623322</v>
      </c>
      <c r="U149" s="170">
        <f t="shared" si="243"/>
        <v>412</v>
      </c>
      <c r="V149" s="172">
        <f t="shared" si="244"/>
        <v>2.9933158965417029E-2</v>
      </c>
      <c r="W149" s="171">
        <f t="shared" si="245"/>
        <v>235.58607754898989</v>
      </c>
      <c r="X149" s="170">
        <f t="shared" si="246"/>
        <v>1215</v>
      </c>
      <c r="Y149" s="172">
        <f t="shared" si="247"/>
        <v>9.3742766761823929E-2</v>
      </c>
      <c r="Z149" s="171">
        <f t="shared" si="248"/>
        <v>694.7502044223852</v>
      </c>
      <c r="AA149" s="170">
        <f t="shared" si="249"/>
        <v>453</v>
      </c>
      <c r="AB149" s="171">
        <f t="shared" si="250"/>
        <v>2590.303231303214</v>
      </c>
      <c r="AC149" s="173">
        <f t="shared" si="251"/>
        <v>3.195541760722348E-2</v>
      </c>
      <c r="AD149" s="170">
        <f t="shared" si="252"/>
        <v>3</v>
      </c>
      <c r="AE149" s="172">
        <f t="shared" si="253"/>
        <v>6.6666666666666671E-3</v>
      </c>
      <c r="AF149" s="171">
        <f t="shared" si="254"/>
        <v>17.154326035120622</v>
      </c>
      <c r="AG149" s="170">
        <f t="shared" si="255"/>
        <v>24</v>
      </c>
      <c r="AH149" s="172">
        <f t="shared" si="256"/>
        <v>5.5944055944055944E-2</v>
      </c>
      <c r="AI149" s="367">
        <f t="shared" si="257"/>
        <v>137.23460828096498</v>
      </c>
      <c r="AJ149" s="830"/>
      <c r="AK149" s="85">
        <v>13826.284832833628</v>
      </c>
      <c r="AL149" s="62">
        <v>13309.537805788666</v>
      </c>
      <c r="AM149" s="62">
        <v>13156.023552436818</v>
      </c>
      <c r="AN149" s="62">
        <v>12463.109008389943</v>
      </c>
      <c r="AO149" s="62">
        <v>13912.843553714021</v>
      </c>
      <c r="AP149" s="62">
        <v>13135.463794148731</v>
      </c>
      <c r="AQ149" s="62">
        <v>12306.349205443439</v>
      </c>
      <c r="AR149" s="62">
        <v>12427.219623011992</v>
      </c>
      <c r="AS149" s="62">
        <v>11100.070963319873</v>
      </c>
      <c r="AT149" s="62">
        <v>11994.819668273201</v>
      </c>
      <c r="AU149" s="62">
        <v>8401.9720714657615</v>
      </c>
      <c r="AV149" s="62">
        <v>9331.0229951823021</v>
      </c>
      <c r="AW149" s="62">
        <v>6311.3081215060138</v>
      </c>
      <c r="AX149" s="62">
        <v>7847.0551028998971</v>
      </c>
      <c r="AY149" s="62">
        <v>3931.1939913507213</v>
      </c>
      <c r="AZ149" s="62">
        <v>5798.3666031236389</v>
      </c>
      <c r="BA149" s="62">
        <v>1601.4516200942353</v>
      </c>
      <c r="BB149" s="62">
        <v>3007.7613461665096</v>
      </c>
      <c r="BC149" s="62">
        <v>147.50212290341639</v>
      </c>
      <c r="BD149" s="86">
        <v>873.64449082670933</v>
      </c>
      <c r="BE149" s="258">
        <v>2.0000000000000002E-5</v>
      </c>
      <c r="BF149" s="43">
        <v>2.0000000000000002E-5</v>
      </c>
      <c r="BG149" s="53">
        <v>5.0000000000000002E-5</v>
      </c>
      <c r="BH149" s="53">
        <v>4.0000000000000003E-5</v>
      </c>
      <c r="BI149" s="53">
        <v>1.2518952302791728E-4</v>
      </c>
      <c r="BJ149" s="53">
        <v>1.2406223545552731E-4</v>
      </c>
      <c r="BK149" s="53">
        <v>3.4000000000000002E-4</v>
      </c>
      <c r="BL149" s="53">
        <v>1.8000000000000001E-4</v>
      </c>
      <c r="BM149" s="53">
        <v>8.9999999999999998E-4</v>
      </c>
      <c r="BN149" s="53">
        <v>5.0000000000000001E-4</v>
      </c>
      <c r="BO149" s="53">
        <v>3.8E-3</v>
      </c>
      <c r="BP149" s="53">
        <v>2E-3</v>
      </c>
      <c r="BQ149" s="53">
        <v>1.6199999999999999E-2</v>
      </c>
      <c r="BR149" s="53">
        <v>6.1999999999999998E-3</v>
      </c>
      <c r="BS149" s="53">
        <v>6.1100000000000002E-2</v>
      </c>
      <c r="BT149" s="53">
        <v>2.6800000000000001E-2</v>
      </c>
      <c r="BU149" s="53">
        <v>0.1421</v>
      </c>
      <c r="BV149" s="53">
        <v>5.4699999999999999E-2</v>
      </c>
      <c r="BW149" s="53">
        <v>0.27589999999999998</v>
      </c>
      <c r="BX149" s="54">
        <v>0.1051</v>
      </c>
      <c r="BY149" s="64">
        <f>+Fall_Hoy!B149</f>
        <v>0</v>
      </c>
      <c r="BZ149" s="61">
        <f>+Fall_Hoy!C149</f>
        <v>0</v>
      </c>
      <c r="CA149" s="61">
        <f>+Fall_Hoy!D149</f>
        <v>1</v>
      </c>
      <c r="CB149" s="61">
        <f>+Fall_Hoy!E149</f>
        <v>0</v>
      </c>
      <c r="CC149" s="61">
        <f>+Fall_Hoy!F149</f>
        <v>1</v>
      </c>
      <c r="CD149" s="61">
        <f>+Fall_Hoy!G149</f>
        <v>1</v>
      </c>
      <c r="CE149" s="61">
        <f>+Fall_Hoy!H149</f>
        <v>6</v>
      </c>
      <c r="CF149" s="61">
        <f>+Fall_Hoy!I149</f>
        <v>3</v>
      </c>
      <c r="CG149" s="61">
        <f>+Fall_Hoy!J149</f>
        <v>20</v>
      </c>
      <c r="CH149" s="61">
        <f>+Fall_Hoy!K149</f>
        <v>4</v>
      </c>
      <c r="CI149" s="61">
        <f>+Fall_Hoy!L149</f>
        <v>27</v>
      </c>
      <c r="CJ149" s="61">
        <f>+Fall_Hoy!M149</f>
        <v>10</v>
      </c>
      <c r="CK149" s="61">
        <f>+Fall_Hoy!N149</f>
        <v>74</v>
      </c>
      <c r="CL149" s="61">
        <f>+Fall_Hoy!O149</f>
        <v>40</v>
      </c>
      <c r="CM149" s="61">
        <f>+Fall_Hoy!P149</f>
        <v>67</v>
      </c>
      <c r="CN149" s="61">
        <f>+Fall_Hoy!Q149</f>
        <v>54</v>
      </c>
      <c r="CO149" s="61">
        <f>+Fall_Hoy!R149</f>
        <v>40</v>
      </c>
      <c r="CP149" s="61">
        <f>+Fall_Hoy!S149</f>
        <v>54</v>
      </c>
      <c r="CQ149" s="61">
        <f>+Fall_Hoy!T149</f>
        <v>21</v>
      </c>
      <c r="CR149" s="66">
        <f>+Fall_Hoy!U149</f>
        <v>14</v>
      </c>
      <c r="CS149" s="75">
        <f t="shared" si="258"/>
        <v>0.27893892132244019</v>
      </c>
      <c r="CT149" s="76">
        <f t="shared" si="258"/>
        <v>0.34749878906395248</v>
      </c>
      <c r="CU149" s="76">
        <f t="shared" si="259"/>
        <v>0.7</v>
      </c>
      <c r="CV149" s="76">
        <f t="shared" si="259"/>
        <v>0.7</v>
      </c>
      <c r="CW149" s="76">
        <f t="shared" si="300"/>
        <v>0.57413776400558514</v>
      </c>
      <c r="CX149" s="76">
        <f t="shared" si="300"/>
        <v>0.61364187169591067</v>
      </c>
      <c r="CY149" s="76">
        <f t="shared" si="300"/>
        <v>0.7</v>
      </c>
      <c r="CZ149" s="76">
        <f t="shared" si="300"/>
        <v>0.7</v>
      </c>
      <c r="DA149" s="76">
        <f t="shared" si="300"/>
        <v>0.7</v>
      </c>
      <c r="DB149" s="76">
        <f t="shared" si="300"/>
        <v>0.66695458716735301</v>
      </c>
      <c r="DC149" s="76">
        <f t="shared" si="300"/>
        <v>0.7</v>
      </c>
      <c r="DD149" s="76">
        <f t="shared" si="300"/>
        <v>0.53584692724276306</v>
      </c>
      <c r="DE149" s="76">
        <f t="shared" si="300"/>
        <v>0.7</v>
      </c>
      <c r="DF149" s="76">
        <f t="shared" si="300"/>
        <v>0.7</v>
      </c>
      <c r="DG149" s="76">
        <f t="shared" si="300"/>
        <v>0.27893892132244019</v>
      </c>
      <c r="DH149" s="76">
        <f t="shared" si="300"/>
        <v>0.34749878906395248</v>
      </c>
      <c r="DI149" s="76">
        <f t="shared" si="300"/>
        <v>0.17577296970801193</v>
      </c>
      <c r="DJ149" s="76">
        <f t="shared" si="300"/>
        <v>0.32821850254307122</v>
      </c>
      <c r="DK149" s="76">
        <f t="shared" si="300"/>
        <v>0.51602331378904842</v>
      </c>
      <c r="DL149" s="316">
        <f t="shared" si="274"/>
        <v>0.15247216851615936</v>
      </c>
      <c r="DM149" s="85">
        <f>+'Cas_-14'!B148</f>
        <v>138</v>
      </c>
      <c r="DN149" s="62">
        <f>+'Cas_-14'!C148</f>
        <v>128</v>
      </c>
      <c r="DO149" s="62">
        <f>+'Cas_-14'!D148</f>
        <v>361</v>
      </c>
      <c r="DP149" s="62">
        <f>+'Cas_-14'!E148</f>
        <v>388</v>
      </c>
      <c r="DQ149" s="62">
        <f>+'Cas_-14'!F148</f>
        <v>1482</v>
      </c>
      <c r="DR149" s="62">
        <f>+'Cas_-14'!G148</f>
        <v>1495</v>
      </c>
      <c r="DS149" s="62">
        <f>+'Cas_-14'!H148</f>
        <v>1461</v>
      </c>
      <c r="DT149" s="62">
        <f>+'Cas_-14'!I148</f>
        <v>1382</v>
      </c>
      <c r="DU149" s="62">
        <f>+'Cas_-14'!J148</f>
        <v>1231</v>
      </c>
      <c r="DV149" s="62">
        <f>+'Cas_-14'!K148</f>
        <v>1140</v>
      </c>
      <c r="DW149" s="62">
        <f>+'Cas_-14'!L148</f>
        <v>911</v>
      </c>
      <c r="DX149" s="62">
        <f>+'Cas_-14'!M148</f>
        <v>865</v>
      </c>
      <c r="DY149" s="62">
        <f>+'Cas_-14'!N148</f>
        <v>523</v>
      </c>
      <c r="DZ149" s="62">
        <f>+'Cas_-14'!O148</f>
        <v>484</v>
      </c>
      <c r="EA149" s="62">
        <f>+'Cas_-14'!P148</f>
        <v>270</v>
      </c>
      <c r="EB149" s="62">
        <f>+'Cas_-14'!Q148</f>
        <v>253</v>
      </c>
      <c r="EC149" s="62">
        <f>+'Cas_-14'!R148</f>
        <v>96</v>
      </c>
      <c r="ED149" s="62">
        <f>+'Cas_-14'!S148</f>
        <v>152</v>
      </c>
      <c r="EE149" s="62">
        <f>+'Cas_-14'!T148</f>
        <v>33</v>
      </c>
      <c r="EF149" s="86">
        <f>+'Cas_-14'!U148</f>
        <v>45</v>
      </c>
      <c r="EG149" s="201">
        <f t="shared" si="294"/>
        <v>9.9809892294629946E-3</v>
      </c>
      <c r="EH149" s="91">
        <f t="shared" si="294"/>
        <v>9.6171634107631784E-3</v>
      </c>
      <c r="EI149" s="91">
        <f t="shared" si="294"/>
        <v>2.7439902228902132E-2</v>
      </c>
      <c r="EJ149" s="91">
        <f t="shared" si="294"/>
        <v>3.113187887057758E-2</v>
      </c>
      <c r="EK149" s="91">
        <f t="shared" si="294"/>
        <v>0.10652028065135408</v>
      </c>
      <c r="EL149" s="91">
        <f t="shared" si="294"/>
        <v>0.11381402464570428</v>
      </c>
      <c r="EM149" s="91">
        <f t="shared" si="294"/>
        <v>0.1187192054775887</v>
      </c>
      <c r="EN149" s="91">
        <f t="shared" si="294"/>
        <v>0.111207497889624</v>
      </c>
      <c r="EO149" s="91">
        <f t="shared" si="294"/>
        <v>0.11090019190578448</v>
      </c>
      <c r="EP149" s="91">
        <f t="shared" si="292"/>
        <v>9.504102867134781E-2</v>
      </c>
      <c r="EQ149" s="91">
        <f t="shared" si="292"/>
        <v>0.10842692551834107</v>
      </c>
      <c r="ER149" s="91">
        <f t="shared" si="285"/>
        <v>9.2701518412998007E-2</v>
      </c>
      <c r="ES149" s="91">
        <f t="shared" si="285"/>
        <v>8.2867131493367968E-2</v>
      </c>
      <c r="ET149" s="91">
        <f t="shared" si="285"/>
        <v>6.1679189664557946E-2</v>
      </c>
      <c r="EU149" s="91">
        <f t="shared" si="285"/>
        <v>6.8681423657556653E-2</v>
      </c>
      <c r="EV149" s="91">
        <f t="shared" si="285"/>
        <v>4.3632977580911551E-2</v>
      </c>
      <c r="EW149" s="91">
        <f t="shared" si="285"/>
        <v>5.994561358922039E-2</v>
      </c>
      <c r="EX149" s="91">
        <f t="shared" si="285"/>
        <v>5.0535924398965024E-2</v>
      </c>
      <c r="EY149" s="91">
        <f t="shared" si="285"/>
        <v>0.22372559357405469</v>
      </c>
      <c r="EZ149" s="100">
        <f t="shared" si="285"/>
        <v>5.1508365785512544E-2</v>
      </c>
      <c r="FA149" s="119">
        <f t="shared" si="268"/>
        <v>4.0613444868764015</v>
      </c>
      <c r="FB149" s="120">
        <f t="shared" si="268"/>
        <v>7.9641319096218499</v>
      </c>
      <c r="FC149" s="120">
        <f t="shared" si="289"/>
        <v>8.4472575240042236</v>
      </c>
      <c r="FD149" s="120">
        <f t="shared" si="289"/>
        <v>11.34904663642547</v>
      </c>
      <c r="FE149" s="120">
        <f t="shared" si="296"/>
        <v>5.3899385215174682</v>
      </c>
      <c r="FF149" s="120">
        <f t="shared" si="296"/>
        <v>5.3916191225654151</v>
      </c>
      <c r="FG149" s="120">
        <f t="shared" si="296"/>
        <v>5.8962658752980195</v>
      </c>
      <c r="FH149" s="120">
        <f t="shared" si="296"/>
        <v>6.2945396064460155</v>
      </c>
      <c r="FI149" s="120">
        <f t="shared" si="296"/>
        <v>6.3119818637887173</v>
      </c>
      <c r="FJ149" s="120">
        <f t="shared" si="296"/>
        <v>7.0175438596491224</v>
      </c>
      <c r="FK149" s="120">
        <f t="shared" si="296"/>
        <v>6.4559609769769848</v>
      </c>
      <c r="FL149" s="120">
        <f t="shared" si="296"/>
        <v>5.7803468208092488</v>
      </c>
      <c r="FM149" s="120">
        <f t="shared" si="296"/>
        <v>8.4472575240042236</v>
      </c>
      <c r="FN149" s="120">
        <f t="shared" si="296"/>
        <v>11.34904663642547</v>
      </c>
      <c r="FO149" s="120">
        <f t="shared" si="296"/>
        <v>4.0613444868764015</v>
      </c>
      <c r="FP149" s="120">
        <f t="shared" si="296"/>
        <v>7.9641319096218499</v>
      </c>
      <c r="FQ149" s="120">
        <f t="shared" si="296"/>
        <v>2.9322073657049024</v>
      </c>
      <c r="FR149" s="120">
        <f t="shared" si="296"/>
        <v>6.4947560858269995</v>
      </c>
      <c r="FS149" s="120">
        <f t="shared" si="296"/>
        <v>2.3065010379254676</v>
      </c>
      <c r="FT149" s="321">
        <f t="shared" si="296"/>
        <v>2.9601437784120948</v>
      </c>
      <c r="FU149" s="85">
        <f>+Cas_Hoy!B148</f>
        <v>151</v>
      </c>
      <c r="FV149" s="62">
        <f>+Cas_Hoy!C148</f>
        <v>140</v>
      </c>
      <c r="FW149" s="62">
        <f>+Cas_Hoy!D148</f>
        <v>396</v>
      </c>
      <c r="FX149" s="62">
        <f>+Cas_Hoy!E148</f>
        <v>419</v>
      </c>
      <c r="FY149" s="62">
        <f>+Cas_Hoy!F148</f>
        <v>1610</v>
      </c>
      <c r="FZ149" s="62">
        <f>+Cas_Hoy!G148</f>
        <v>1621</v>
      </c>
      <c r="GA149" s="62">
        <f>+Cas_Hoy!H148</f>
        <v>1604</v>
      </c>
      <c r="GB149" s="62">
        <f>+Cas_Hoy!I148</f>
        <v>1519</v>
      </c>
      <c r="GC149" s="62">
        <f>+Cas_Hoy!J148</f>
        <v>1327</v>
      </c>
      <c r="GD149" s="62">
        <f>+Cas_Hoy!K148</f>
        <v>1259</v>
      </c>
      <c r="GE149" s="62">
        <f>+Cas_Hoy!L148</f>
        <v>999</v>
      </c>
      <c r="GF149" s="62">
        <f>+Cas_Hoy!M148</f>
        <v>980</v>
      </c>
      <c r="GG149" s="62">
        <f>+Cas_Hoy!N148</f>
        <v>581</v>
      </c>
      <c r="GH149" s="62">
        <f>+Cas_Hoy!O148</f>
        <v>526</v>
      </c>
      <c r="GI149" s="62">
        <f>+Cas_Hoy!P148</f>
        <v>301</v>
      </c>
      <c r="GJ149" s="62">
        <f>+Cas_Hoy!Q148</f>
        <v>275</v>
      </c>
      <c r="GK149" s="62">
        <f>+Cas_Hoy!R148</f>
        <v>99</v>
      </c>
      <c r="GL149" s="62">
        <f>+Cas_Hoy!S148</f>
        <v>161</v>
      </c>
      <c r="GM149" s="62">
        <f>+Cas_Hoy!T148</f>
        <v>33</v>
      </c>
      <c r="GN149" s="590">
        <f>+Cas_Hoy!U148</f>
        <v>48</v>
      </c>
      <c r="GO149" s="543">
        <f t="shared" si="290"/>
        <v>0.31096524191872033</v>
      </c>
      <c r="GP149" s="112">
        <f t="shared" si="290"/>
        <v>0.37771607506951355</v>
      </c>
      <c r="GQ149" s="112">
        <f t="shared" si="291"/>
        <v>0.7</v>
      </c>
      <c r="GR149" s="112">
        <f t="shared" si="291"/>
        <v>0.7</v>
      </c>
      <c r="GS149" s="323">
        <f t="shared" si="273"/>
        <v>0.62372591096423224</v>
      </c>
      <c r="GT149" s="323">
        <f t="shared" si="273"/>
        <v>0.66536018329034863</v>
      </c>
      <c r="GU149" s="323">
        <f t="shared" si="273"/>
        <v>0.7</v>
      </c>
      <c r="GV149" s="323">
        <f t="shared" si="273"/>
        <v>0.7</v>
      </c>
      <c r="GW149" s="323">
        <f t="shared" si="273"/>
        <v>0.7</v>
      </c>
      <c r="GX149" s="323">
        <f t="shared" si="273"/>
        <v>0.7</v>
      </c>
      <c r="GY149" s="323">
        <f t="shared" si="273"/>
        <v>0.7</v>
      </c>
      <c r="GZ149" s="323">
        <f t="shared" si="273"/>
        <v>0.60708669213630961</v>
      </c>
      <c r="HA149" s="323">
        <f t="shared" si="298"/>
        <v>0.7</v>
      </c>
      <c r="HB149" s="323">
        <f t="shared" si="298"/>
        <v>0.7</v>
      </c>
      <c r="HC149" s="323">
        <f t="shared" si="298"/>
        <v>0.31096524191872033</v>
      </c>
      <c r="HD149" s="323">
        <f t="shared" si="298"/>
        <v>0.37771607506951355</v>
      </c>
      <c r="HE149" s="323">
        <f t="shared" si="298"/>
        <v>0.1812658750113873</v>
      </c>
      <c r="HF149" s="323">
        <f t="shared" si="275"/>
        <v>0.34765249282522681</v>
      </c>
      <c r="HG149" s="323">
        <f t="shared" si="275"/>
        <v>0.51602331378904853</v>
      </c>
      <c r="HH149" s="327">
        <f t="shared" si="275"/>
        <v>0.16263697975056998</v>
      </c>
      <c r="HI149" s="241">
        <f>+CyF_Tot!B148</f>
        <v>0</v>
      </c>
      <c r="HJ149" s="149">
        <f>+CyF_Tot!C148</f>
        <v>12961</v>
      </c>
      <c r="HK149" s="149">
        <f>+CyF_Tot!D148</f>
        <v>13764</v>
      </c>
      <c r="HL149" s="149">
        <f>+CyF_Tot!E148</f>
        <v>14176</v>
      </c>
      <c r="HM149" s="149">
        <f>+CyF_Tot!F148</f>
        <v>0</v>
      </c>
      <c r="HN149" s="149">
        <f>+CyF_Tot!G148</f>
        <v>429</v>
      </c>
      <c r="HO149" s="149">
        <f>+CyF_Tot!H148</f>
        <v>450</v>
      </c>
      <c r="HP149" s="557">
        <f>+CyF_Tot!I148</f>
        <v>453</v>
      </c>
      <c r="HQ149" s="93">
        <f t="shared" si="295"/>
        <v>7.9060199292290426E-2</v>
      </c>
      <c r="HR149" s="90">
        <f t="shared" si="295"/>
        <v>7.6105383632420906E-2</v>
      </c>
      <c r="HS149" s="90">
        <f t="shared" si="295"/>
        <v>7.522757244807568E-2</v>
      </c>
      <c r="HT149" s="90">
        <f t="shared" si="293"/>
        <v>7.1265411780389989E-2</v>
      </c>
      <c r="HU149" s="90">
        <f t="shared" si="293"/>
        <v>7.9555151465345531E-2</v>
      </c>
      <c r="HV149" s="90">
        <f t="shared" si="293"/>
        <v>7.5110009515783296E-2</v>
      </c>
      <c r="HW149" s="90">
        <f t="shared" si="293"/>
        <v>7.0369042190741457E-2</v>
      </c>
      <c r="HX149" s="90">
        <f t="shared" si="293"/>
        <v>7.106019237439884E-2</v>
      </c>
      <c r="HY149" s="90">
        <f t="shared" si="293"/>
        <v>6.3471412105921513E-2</v>
      </c>
      <c r="HZ149" s="90">
        <f t="shared" si="293"/>
        <v>6.858768244067863E-2</v>
      </c>
      <c r="IA149" s="90">
        <f t="shared" si="293"/>
        <v>4.8043389417300492E-2</v>
      </c>
      <c r="IB149" s="90">
        <f t="shared" si="293"/>
        <v>5.3355803566854994E-2</v>
      </c>
      <c r="IC149" s="90">
        <f t="shared" si="293"/>
        <v>3.6088745741472951E-2</v>
      </c>
      <c r="ID149" s="90">
        <f t="shared" si="293"/>
        <v>4.4870313883567284E-2</v>
      </c>
      <c r="IE149" s="90">
        <f t="shared" si="293"/>
        <v>2.2478994478312479E-2</v>
      </c>
      <c r="IF149" s="90">
        <f t="shared" si="293"/>
        <v>3.3155690393712592E-2</v>
      </c>
      <c r="IG149" s="90">
        <f t="shared" si="293"/>
        <v>9.1572744068562136E-3</v>
      </c>
      <c r="IH149" s="90">
        <f t="shared" si="297"/>
        <v>1.7198706255991205E-2</v>
      </c>
      <c r="II149" s="90">
        <f t="shared" si="297"/>
        <v>8.4343316905254593E-4</v>
      </c>
      <c r="IJ149" s="673">
        <f t="shared" si="297"/>
        <v>4.9955941448094404E-3</v>
      </c>
      <c r="IK149" s="686"/>
      <c r="IL149" s="687"/>
      <c r="IM149" s="687"/>
      <c r="IN149" s="687"/>
      <c r="IO149" s="687"/>
      <c r="IP149" s="687"/>
      <c r="IQ149" s="687"/>
      <c r="IR149" s="687"/>
      <c r="IS149" s="687"/>
      <c r="IT149" s="687"/>
      <c r="IU149" s="687"/>
      <c r="IV149" s="687"/>
      <c r="IW149" s="687"/>
      <c r="IX149" s="687"/>
      <c r="IY149" s="687"/>
      <c r="IZ149" s="687"/>
      <c r="JA149" s="687"/>
      <c r="JB149" s="687"/>
      <c r="JC149" s="687"/>
      <c r="JD149" s="688"/>
      <c r="JF149" s="624">
        <f t="shared" si="286"/>
        <v>0</v>
      </c>
      <c r="JG149" s="625">
        <f t="shared" si="286"/>
        <v>0</v>
      </c>
      <c r="JH149" s="625">
        <f t="shared" si="286"/>
        <v>76.01080949834386</v>
      </c>
      <c r="JI149" s="625">
        <f t="shared" si="286"/>
        <v>0</v>
      </c>
      <c r="JJ149" s="625">
        <f t="shared" si="286"/>
        <v>71.876032828174147</v>
      </c>
      <c r="JK149" s="625">
        <f t="shared" si="286"/>
        <v>76.129782371708558</v>
      </c>
      <c r="JL149" s="625">
        <f t="shared" si="286"/>
        <v>487.5532052467708</v>
      </c>
      <c r="JM149" s="625">
        <f t="shared" si="286"/>
        <v>241.40556705417654</v>
      </c>
      <c r="JN149" s="625">
        <f t="shared" si="286"/>
        <v>1801.7902827909745</v>
      </c>
      <c r="JO149" s="625">
        <f t="shared" si="286"/>
        <v>333.47729358367656</v>
      </c>
      <c r="JP149" s="625">
        <f t="shared" si="286"/>
        <v>3213.5312722230615</v>
      </c>
      <c r="JQ149" s="625">
        <f t="shared" ref="JQ149:JU170" si="301">+(CJ149*1000000)/AV149</f>
        <v>1071.6938544855261</v>
      </c>
      <c r="JR149" s="625">
        <f t="shared" si="301"/>
        <v>11724.986100400056</v>
      </c>
      <c r="JS149" s="625">
        <f t="shared" si="301"/>
        <v>5097.4536912857802</v>
      </c>
      <c r="JT149" s="625">
        <f t="shared" si="301"/>
        <v>17043.168092801097</v>
      </c>
      <c r="JU149" s="625">
        <f t="shared" si="301"/>
        <v>9312.9675469139274</v>
      </c>
      <c r="JV149" s="625">
        <f t="shared" si="299"/>
        <v>24977.338995508497</v>
      </c>
      <c r="JW149" s="625">
        <f t="shared" si="299"/>
        <v>17953.552089105997</v>
      </c>
      <c r="JX149" s="625">
        <f t="shared" si="299"/>
        <v>142370.83227439845</v>
      </c>
      <c r="JY149" s="626">
        <f t="shared" si="277"/>
        <v>16024.824911048347</v>
      </c>
      <c r="JZ149" s="642">
        <f t="shared" si="278"/>
        <v>48.905552496393668</v>
      </c>
      <c r="KA149" s="625">
        <f t="shared" si="278"/>
        <v>25.701582121697118</v>
      </c>
      <c r="KB149" s="625">
        <f t="shared" si="279"/>
        <v>1666.2269378384124</v>
      </c>
      <c r="KC149" s="625">
        <f t="shared" si="279"/>
        <v>503.65800458987553</v>
      </c>
      <c r="KD149" s="625">
        <f t="shared" si="280"/>
        <v>16845.327408796737</v>
      </c>
      <c r="KE149" s="645">
        <f t="shared" si="280"/>
        <v>9242.9733562675447</v>
      </c>
      <c r="KF149" s="624">
        <f t="shared" si="262"/>
        <v>37.592448030823718</v>
      </c>
      <c r="KG149" s="625">
        <f t="shared" si="263"/>
        <v>1067.7005338784247</v>
      </c>
      <c r="KH149" s="626">
        <f t="shared" si="264"/>
        <v>12331.340379160407</v>
      </c>
    </row>
    <row r="150" spans="1:294" s="649" customFormat="1" ht="14.4">
      <c r="A150" s="511" t="s">
        <v>160</v>
      </c>
      <c r="B150" s="539">
        <v>292224</v>
      </c>
      <c r="C150" s="527">
        <f t="shared" si="265"/>
        <v>28721</v>
      </c>
      <c r="D150" s="518">
        <f t="shared" si="266"/>
        <v>665</v>
      </c>
      <c r="E150" s="496">
        <f t="shared" si="287"/>
        <v>8.8675410134902172E-3</v>
      </c>
      <c r="F150" s="209">
        <f t="shared" si="236"/>
        <v>8.8890713972842747E-2</v>
      </c>
      <c r="G150" s="28">
        <f t="shared" si="162"/>
        <v>2.8869958784428067</v>
      </c>
      <c r="H150" s="27">
        <f t="shared" si="237"/>
        <v>0.25662712487143541</v>
      </c>
      <c r="I150" s="34">
        <f t="shared" si="238"/>
        <v>0.28374605995659441</v>
      </c>
      <c r="J150" s="340">
        <f t="shared" si="239"/>
        <v>0.32126587083170027</v>
      </c>
      <c r="K150" s="582">
        <f t="shared" si="267"/>
        <v>7.0833903056066027E-3</v>
      </c>
      <c r="L150" s="341">
        <f t="shared" si="288"/>
        <v>3.6141668400801805</v>
      </c>
      <c r="M150" s="342">
        <f t="shared" si="240"/>
        <v>0.35512889648373275</v>
      </c>
      <c r="N150" s="826"/>
      <c r="O150" s="366" t="s">
        <v>230</v>
      </c>
      <c r="P150" s="21" t="s">
        <v>240</v>
      </c>
      <c r="Q150" s="21" t="s">
        <v>235</v>
      </c>
      <c r="R150" s="21" t="s">
        <v>243</v>
      </c>
      <c r="S150" s="170">
        <f t="shared" si="241"/>
        <v>28721</v>
      </c>
      <c r="T150" s="171">
        <f t="shared" si="242"/>
        <v>9828.4192947875599</v>
      </c>
      <c r="U150" s="170">
        <f t="shared" si="243"/>
        <v>1089</v>
      </c>
      <c r="V150" s="172">
        <f t="shared" si="244"/>
        <v>3.9410828025477705E-2</v>
      </c>
      <c r="W150" s="171">
        <f t="shared" si="245"/>
        <v>372.65932982917212</v>
      </c>
      <c r="X150" s="170">
        <f t="shared" si="246"/>
        <v>2745</v>
      </c>
      <c r="Y150" s="172">
        <f t="shared" si="247"/>
        <v>0.10567446874037573</v>
      </c>
      <c r="Z150" s="171">
        <f t="shared" si="248"/>
        <v>939.34789750328514</v>
      </c>
      <c r="AA150" s="170">
        <f t="shared" si="249"/>
        <v>665</v>
      </c>
      <c r="AB150" s="171">
        <f t="shared" si="250"/>
        <v>2275.6515549715286</v>
      </c>
      <c r="AC150" s="173">
        <f t="shared" si="251"/>
        <v>2.315378990982208E-2</v>
      </c>
      <c r="AD150" s="170">
        <f t="shared" si="252"/>
        <v>9</v>
      </c>
      <c r="AE150" s="172">
        <f t="shared" si="253"/>
        <v>1.3719512195121951E-2</v>
      </c>
      <c r="AF150" s="171">
        <f t="shared" si="254"/>
        <v>30.798291721419186</v>
      </c>
      <c r="AG150" s="170">
        <f t="shared" si="255"/>
        <v>42</v>
      </c>
      <c r="AH150" s="172">
        <f t="shared" si="256"/>
        <v>6.741573033707865E-2</v>
      </c>
      <c r="AI150" s="367">
        <f t="shared" si="257"/>
        <v>143.72536136662288</v>
      </c>
      <c r="AJ150" s="830"/>
      <c r="AK150" s="85">
        <v>19402.280182063525</v>
      </c>
      <c r="AL150" s="62">
        <v>18061.633656535647</v>
      </c>
      <c r="AM150" s="62">
        <v>18531.193695508951</v>
      </c>
      <c r="AN150" s="62">
        <v>17560.908084472841</v>
      </c>
      <c r="AO150" s="62">
        <v>20139.035646592652</v>
      </c>
      <c r="AP150" s="62">
        <v>19842.174644549686</v>
      </c>
      <c r="AQ150" s="62">
        <v>19948.546667849489</v>
      </c>
      <c r="AR150" s="62">
        <v>20912.200038473566</v>
      </c>
      <c r="AS150" s="62">
        <v>18565.877953923333</v>
      </c>
      <c r="AT150" s="62">
        <v>20784.159771212115</v>
      </c>
      <c r="AU150" s="62">
        <v>15794.341353411</v>
      </c>
      <c r="AV150" s="62">
        <v>18204.395687700686</v>
      </c>
      <c r="AW150" s="62">
        <v>13073.09551800814</v>
      </c>
      <c r="AX150" s="62">
        <v>16489.94124184738</v>
      </c>
      <c r="AY150" s="62">
        <v>8858.0067349107303</v>
      </c>
      <c r="AZ150" s="62">
        <v>12522.027833306185</v>
      </c>
      <c r="BA150" s="62">
        <v>4145.2270125333671</v>
      </c>
      <c r="BB150" s="62">
        <v>7194.8985135210278</v>
      </c>
      <c r="BC150" s="62">
        <v>268.3959936172684</v>
      </c>
      <c r="BD150" s="86">
        <v>1925.6641984659429</v>
      </c>
      <c r="BE150" s="258">
        <v>2.0000000000000002E-5</v>
      </c>
      <c r="BF150" s="43">
        <v>2.0000000000000002E-5</v>
      </c>
      <c r="BG150" s="53">
        <v>5.0000000000000002E-5</v>
      </c>
      <c r="BH150" s="53">
        <v>4.0000000000000003E-5</v>
      </c>
      <c r="BI150" s="53">
        <v>1.2518952302791728E-4</v>
      </c>
      <c r="BJ150" s="53">
        <v>1.2406223545552731E-4</v>
      </c>
      <c r="BK150" s="53">
        <v>3.4000000000000002E-4</v>
      </c>
      <c r="BL150" s="53">
        <v>1.8000000000000001E-4</v>
      </c>
      <c r="BM150" s="53">
        <v>8.9999999999999998E-4</v>
      </c>
      <c r="BN150" s="53">
        <v>5.0000000000000001E-4</v>
      </c>
      <c r="BO150" s="53">
        <v>3.8E-3</v>
      </c>
      <c r="BP150" s="53">
        <v>2E-3</v>
      </c>
      <c r="BQ150" s="53">
        <v>1.6199999999999999E-2</v>
      </c>
      <c r="BR150" s="53">
        <v>6.1999999999999998E-3</v>
      </c>
      <c r="BS150" s="53">
        <v>6.1100000000000002E-2</v>
      </c>
      <c r="BT150" s="53">
        <v>2.6800000000000001E-2</v>
      </c>
      <c r="BU150" s="53">
        <v>0.1421</v>
      </c>
      <c r="BV150" s="53">
        <v>5.4699999999999999E-2</v>
      </c>
      <c r="BW150" s="53">
        <v>0.27589999999999998</v>
      </c>
      <c r="BX150" s="54">
        <v>0.1051</v>
      </c>
      <c r="BY150" s="64">
        <f>+Fall_Hoy!B150</f>
        <v>1</v>
      </c>
      <c r="BZ150" s="61">
        <f>+Fall_Hoy!C150</f>
        <v>0</v>
      </c>
      <c r="CA150" s="61">
        <f>+Fall_Hoy!D150</f>
        <v>1</v>
      </c>
      <c r="CB150" s="61">
        <f>+Fall_Hoy!E150</f>
        <v>0</v>
      </c>
      <c r="CC150" s="61">
        <f>+Fall_Hoy!F150</f>
        <v>1</v>
      </c>
      <c r="CD150" s="61">
        <f>+Fall_Hoy!G150</f>
        <v>0</v>
      </c>
      <c r="CE150" s="61">
        <f>+Fall_Hoy!H150</f>
        <v>1</v>
      </c>
      <c r="CF150" s="61">
        <f>+Fall_Hoy!I150</f>
        <v>2</v>
      </c>
      <c r="CG150" s="61">
        <f>+Fall_Hoy!J150</f>
        <v>13</v>
      </c>
      <c r="CH150" s="61">
        <f>+Fall_Hoy!K150</f>
        <v>4</v>
      </c>
      <c r="CI150" s="61">
        <f>+Fall_Hoy!L150</f>
        <v>29</v>
      </c>
      <c r="CJ150" s="61">
        <f>+Fall_Hoy!M150</f>
        <v>7</v>
      </c>
      <c r="CK150" s="61">
        <f>+Fall_Hoy!N150</f>
        <v>72</v>
      </c>
      <c r="CL150" s="61">
        <f>+Fall_Hoy!O150</f>
        <v>34</v>
      </c>
      <c r="CM150" s="61">
        <f>+Fall_Hoy!P150</f>
        <v>100</v>
      </c>
      <c r="CN150" s="61">
        <f>+Fall_Hoy!Q150</f>
        <v>70</v>
      </c>
      <c r="CO150" s="61">
        <f>+Fall_Hoy!R150</f>
        <v>105</v>
      </c>
      <c r="CP150" s="61">
        <f>+Fall_Hoy!S150</f>
        <v>93</v>
      </c>
      <c r="CQ150" s="61">
        <f>+Fall_Hoy!T150</f>
        <v>31</v>
      </c>
      <c r="CR150" s="66">
        <f>+Fall_Hoy!U150</f>
        <v>66</v>
      </c>
      <c r="CS150" s="75">
        <f t="shared" si="258"/>
        <v>0.18476630918319012</v>
      </c>
      <c r="CT150" s="76">
        <f t="shared" si="258"/>
        <v>0.20858764517039355</v>
      </c>
      <c r="CU150" s="76">
        <f t="shared" si="259"/>
        <v>0.33996878844205175</v>
      </c>
      <c r="CV150" s="76">
        <f t="shared" si="259"/>
        <v>0.3325585511381467</v>
      </c>
      <c r="CW150" s="76">
        <f t="shared" si="300"/>
        <v>0.39663710959468751</v>
      </c>
      <c r="CX150" s="76">
        <f t="shared" si="300"/>
        <v>0.14438941554155546</v>
      </c>
      <c r="CY150" s="76">
        <f t="shared" si="300"/>
        <v>0.1474381326900594</v>
      </c>
      <c r="CZ150" s="76">
        <f t="shared" si="300"/>
        <v>0.53132195994057341</v>
      </c>
      <c r="DA150" s="76">
        <f t="shared" si="300"/>
        <v>0.7</v>
      </c>
      <c r="DB150" s="76">
        <f t="shared" si="300"/>
        <v>0.3849085114848233</v>
      </c>
      <c r="DC150" s="76">
        <f t="shared" si="300"/>
        <v>0.48318437449246843</v>
      </c>
      <c r="DD150" s="76">
        <f t="shared" si="300"/>
        <v>0.19226125711850361</v>
      </c>
      <c r="DE150" s="76">
        <f t="shared" si="300"/>
        <v>0.33996878844205175</v>
      </c>
      <c r="DF150" s="76">
        <f t="shared" si="300"/>
        <v>0.3325585511381467</v>
      </c>
      <c r="DG150" s="76">
        <f t="shared" si="300"/>
        <v>0.18476630918319012</v>
      </c>
      <c r="DH150" s="76">
        <f t="shared" si="300"/>
        <v>0.20858764517039355</v>
      </c>
      <c r="DI150" s="76">
        <f t="shared" si="300"/>
        <v>0.17825712655144663</v>
      </c>
      <c r="DJ150" s="76">
        <f t="shared" si="300"/>
        <v>0.23630393287152252</v>
      </c>
      <c r="DK150" s="76">
        <f t="shared" si="300"/>
        <v>0.41863348646709692</v>
      </c>
      <c r="DL150" s="316">
        <f t="shared" si="274"/>
        <v>0.32610740709946295</v>
      </c>
      <c r="DM150" s="85">
        <f>+'Cas_-14'!B149</f>
        <v>237</v>
      </c>
      <c r="DN150" s="62">
        <f>+'Cas_-14'!C149</f>
        <v>249</v>
      </c>
      <c r="DO150" s="62">
        <f>+'Cas_-14'!D149</f>
        <v>923</v>
      </c>
      <c r="DP150" s="62">
        <f>+'Cas_-14'!E149</f>
        <v>1065</v>
      </c>
      <c r="DQ150" s="62">
        <f>+'Cas_-14'!F149</f>
        <v>2903</v>
      </c>
      <c r="DR150" s="62">
        <f>+'Cas_-14'!G149</f>
        <v>2865</v>
      </c>
      <c r="DS150" s="62">
        <f>+'Cas_-14'!H149</f>
        <v>2541</v>
      </c>
      <c r="DT150" s="62">
        <f>+'Cas_-14'!I149</f>
        <v>2514</v>
      </c>
      <c r="DU150" s="62">
        <f>+'Cas_-14'!J149</f>
        <v>2317</v>
      </c>
      <c r="DV150" s="62">
        <f>+'Cas_-14'!K149</f>
        <v>2311</v>
      </c>
      <c r="DW150" s="62">
        <f>+'Cas_-14'!L149</f>
        <v>1789</v>
      </c>
      <c r="DX150" s="62">
        <f>+'Cas_-14'!M149</f>
        <v>1775</v>
      </c>
      <c r="DY150" s="62">
        <f>+'Cas_-14'!N149</f>
        <v>1146</v>
      </c>
      <c r="DZ150" s="62">
        <f>+'Cas_-14'!O149</f>
        <v>1052</v>
      </c>
      <c r="EA150" s="62">
        <f>+'Cas_-14'!P149</f>
        <v>605</v>
      </c>
      <c r="EB150" s="62">
        <f>+'Cas_-14'!Q149</f>
        <v>591</v>
      </c>
      <c r="EC150" s="62">
        <f>+'Cas_-14'!R149</f>
        <v>272</v>
      </c>
      <c r="ED150" s="62">
        <f>+'Cas_-14'!S149</f>
        <v>335</v>
      </c>
      <c r="EE150" s="62">
        <f>+'Cas_-14'!T149</f>
        <v>65</v>
      </c>
      <c r="EF150" s="86">
        <f>+'Cas_-14'!U149</f>
        <v>163</v>
      </c>
      <c r="EG150" s="201">
        <f t="shared" si="294"/>
        <v>1.2215059146455121E-2</v>
      </c>
      <c r="EH150" s="90">
        <f t="shared" si="294"/>
        <v>1.3786128361090898E-2</v>
      </c>
      <c r="EI150" s="90">
        <f t="shared" si="294"/>
        <v>4.9807908500988242E-2</v>
      </c>
      <c r="EJ150" s="90">
        <f t="shared" si="294"/>
        <v>6.0646066528966182E-2</v>
      </c>
      <c r="EK150" s="90">
        <f t="shared" si="294"/>
        <v>0.14414791507115496</v>
      </c>
      <c r="EL150" s="90">
        <f t="shared" si="294"/>
        <v>0.14438941554155546</v>
      </c>
      <c r="EM150" s="90">
        <f t="shared" si="294"/>
        <v>0.12737770035624993</v>
      </c>
      <c r="EN150" s="90">
        <f t="shared" si="294"/>
        <v>0.12021690665615416</v>
      </c>
      <c r="EO150" s="90">
        <f t="shared" si="294"/>
        <v>0.12479883826395469</v>
      </c>
      <c r="EP150" s="90">
        <f t="shared" si="292"/>
        <v>0.11119044625517832</v>
      </c>
      <c r="EQ150" s="90">
        <f t="shared" si="292"/>
        <v>0.11326841429912754</v>
      </c>
      <c r="ER150" s="90">
        <f t="shared" si="285"/>
        <v>9.7503923252955399E-2</v>
      </c>
      <c r="ES150" s="90">
        <f t="shared" si="285"/>
        <v>8.7660952099783043E-2</v>
      </c>
      <c r="ET150" s="90">
        <f t="shared" si="285"/>
        <v>6.3796467468924936E-2</v>
      </c>
      <c r="EU150" s="90">
        <f t="shared" si="285"/>
        <v>6.8299790021112139E-2</v>
      </c>
      <c r="EV150" s="90">
        <f t="shared" si="285"/>
        <v>4.7196828490354711E-2</v>
      </c>
      <c r="EW150" s="90">
        <f t="shared" si="285"/>
        <v>6.5617636664431184E-2</v>
      </c>
      <c r="EX150" s="90">
        <f t="shared" si="285"/>
        <v>4.6560767934453913E-2</v>
      </c>
      <c r="EY150" s="90">
        <f t="shared" si="285"/>
        <v>0.24217947192121556</v>
      </c>
      <c r="EZ150" s="99">
        <f t="shared" si="285"/>
        <v>8.4646118533985307E-2</v>
      </c>
      <c r="FA150" s="119">
        <f t="shared" si="268"/>
        <v>2.7052251423624734</v>
      </c>
      <c r="FB150" s="120">
        <f t="shared" si="268"/>
        <v>4.4195267318231171</v>
      </c>
      <c r="FC150" s="120">
        <f t="shared" si="289"/>
        <v>3.8782237735117318</v>
      </c>
      <c r="FD150" s="120">
        <f t="shared" si="289"/>
        <v>5.2128051024162891</v>
      </c>
      <c r="FE150" s="120">
        <f t="shared" si="296"/>
        <v>2.7515979637922454</v>
      </c>
      <c r="FF150" s="120">
        <f t="shared" si="296"/>
        <v>1</v>
      </c>
      <c r="FG150" s="120">
        <f t="shared" si="296"/>
        <v>1.1574877885038313</v>
      </c>
      <c r="FH150" s="120">
        <f t="shared" si="296"/>
        <v>4.4196941571643231</v>
      </c>
      <c r="FI150" s="120">
        <f t="shared" si="296"/>
        <v>5.6090265721822758</v>
      </c>
      <c r="FJ150" s="120">
        <f t="shared" si="296"/>
        <v>3.461704889658157</v>
      </c>
      <c r="FK150" s="120">
        <f t="shared" si="296"/>
        <v>4.265835073990174</v>
      </c>
      <c r="FL150" s="120">
        <f t="shared" si="296"/>
        <v>1.971830985915493</v>
      </c>
      <c r="FM150" s="120">
        <f t="shared" si="296"/>
        <v>3.8782237735117318</v>
      </c>
      <c r="FN150" s="120">
        <f t="shared" si="296"/>
        <v>5.2128051024162891</v>
      </c>
      <c r="FO150" s="120">
        <f t="shared" si="296"/>
        <v>2.7052251423624734</v>
      </c>
      <c r="FP150" s="120">
        <f t="shared" si="296"/>
        <v>4.4195267318231171</v>
      </c>
      <c r="FQ150" s="120">
        <f t="shared" si="296"/>
        <v>2.7166038829324832</v>
      </c>
      <c r="FR150" s="120">
        <f t="shared" si="296"/>
        <v>5.0751725831537016</v>
      </c>
      <c r="FS150" s="120">
        <f t="shared" si="296"/>
        <v>1.7286084701815039</v>
      </c>
      <c r="FT150" s="321">
        <f t="shared" si="296"/>
        <v>3.8525972926748113</v>
      </c>
      <c r="FU150" s="85">
        <f>+Cas_Hoy!B149</f>
        <v>267</v>
      </c>
      <c r="FV150" s="62">
        <f>+Cas_Hoy!C149</f>
        <v>267</v>
      </c>
      <c r="FW150" s="62">
        <f>+Cas_Hoy!D149</f>
        <v>1018</v>
      </c>
      <c r="FX150" s="62">
        <f>+Cas_Hoy!E149</f>
        <v>1175</v>
      </c>
      <c r="FY150" s="62">
        <f>+Cas_Hoy!F149</f>
        <v>3137</v>
      </c>
      <c r="FZ150" s="62">
        <f>+Cas_Hoy!G149</f>
        <v>3112</v>
      </c>
      <c r="GA150" s="62">
        <f>+Cas_Hoy!H149</f>
        <v>2806</v>
      </c>
      <c r="GB150" s="62">
        <f>+Cas_Hoy!I149</f>
        <v>2762</v>
      </c>
      <c r="GC150" s="62">
        <f>+Cas_Hoy!J149</f>
        <v>2591</v>
      </c>
      <c r="GD150" s="62">
        <f>+Cas_Hoy!K149</f>
        <v>2581</v>
      </c>
      <c r="GE150" s="62">
        <f>+Cas_Hoy!L149</f>
        <v>2023</v>
      </c>
      <c r="GF150" s="62">
        <f>+Cas_Hoy!M149</f>
        <v>1990</v>
      </c>
      <c r="GG150" s="62">
        <f>+Cas_Hoy!N149</f>
        <v>1283</v>
      </c>
      <c r="GH150" s="62">
        <f>+Cas_Hoy!O149</f>
        <v>1199</v>
      </c>
      <c r="GI150" s="62">
        <f>+Cas_Hoy!P149</f>
        <v>696</v>
      </c>
      <c r="GJ150" s="62">
        <f>+Cas_Hoy!Q149</f>
        <v>661</v>
      </c>
      <c r="GK150" s="62">
        <f>+Cas_Hoy!R149</f>
        <v>294</v>
      </c>
      <c r="GL150" s="62">
        <f>+Cas_Hoy!S149</f>
        <v>354</v>
      </c>
      <c r="GM150" s="62">
        <f>+Cas_Hoy!T149</f>
        <v>69</v>
      </c>
      <c r="GN150" s="590">
        <f>+Cas_Hoy!U149</f>
        <v>171</v>
      </c>
      <c r="GO150" s="543">
        <f t="shared" si="290"/>
        <v>0.21255760527520715</v>
      </c>
      <c r="GP150" s="112">
        <f t="shared" si="290"/>
        <v>0.2332934576271237</v>
      </c>
      <c r="GQ150" s="112">
        <f t="shared" si="291"/>
        <v>0.38061078147570021</v>
      </c>
      <c r="GR150" s="112">
        <f t="shared" si="291"/>
        <v>0.37902823461467477</v>
      </c>
      <c r="GS150" s="323">
        <f t="shared" si="273"/>
        <v>0.4286085472953961</v>
      </c>
      <c r="GT150" s="323">
        <f t="shared" si="273"/>
        <v>0.15683764787620263</v>
      </c>
      <c r="GU150" s="323">
        <f t="shared" si="273"/>
        <v>0.16281440390724389</v>
      </c>
      <c r="GV150" s="323">
        <f t="shared" si="273"/>
        <v>0.58373558208268239</v>
      </c>
      <c r="GW150" s="323">
        <f t="shared" si="273"/>
        <v>0.7</v>
      </c>
      <c r="GX150" s="323">
        <f t="shared" si="273"/>
        <v>0.4298783505592077</v>
      </c>
      <c r="GY150" s="323">
        <f t="shared" si="273"/>
        <v>0.5463845665725342</v>
      </c>
      <c r="GZ150" s="323">
        <f t="shared" si="273"/>
        <v>0.21554924037511111</v>
      </c>
      <c r="HA150" s="323">
        <f t="shared" si="298"/>
        <v>0.38061078147570021</v>
      </c>
      <c r="HB150" s="323">
        <f t="shared" si="298"/>
        <v>0.37902823461467477</v>
      </c>
      <c r="HC150" s="323">
        <f t="shared" si="298"/>
        <v>0.21255760527520715</v>
      </c>
      <c r="HD150" s="323">
        <f t="shared" si="298"/>
        <v>0.2332934576271237</v>
      </c>
      <c r="HE150" s="323">
        <f t="shared" si="298"/>
        <v>0.19267498237546068</v>
      </c>
      <c r="HF150" s="323">
        <f t="shared" si="275"/>
        <v>0.24970624548214618</v>
      </c>
      <c r="HG150" s="323">
        <f t="shared" si="275"/>
        <v>0.44439554717276436</v>
      </c>
      <c r="HH150" s="327">
        <f t="shared" si="275"/>
        <v>0.34211267861354699</v>
      </c>
      <c r="HI150" s="241">
        <f>+CyF_Tot!B149</f>
        <v>0</v>
      </c>
      <c r="HJ150" s="149">
        <f>+CyF_Tot!C149</f>
        <v>25976</v>
      </c>
      <c r="HK150" s="149">
        <f>+CyF_Tot!D149</f>
        <v>27632</v>
      </c>
      <c r="HL150" s="149">
        <f>+CyF_Tot!E149</f>
        <v>28721</v>
      </c>
      <c r="HM150" s="149">
        <f>+CyF_Tot!F149</f>
        <v>0</v>
      </c>
      <c r="HN150" s="149">
        <f>+CyF_Tot!G149</f>
        <v>623</v>
      </c>
      <c r="HO150" s="149">
        <f>+CyF_Tot!H149</f>
        <v>656</v>
      </c>
      <c r="HP150" s="557">
        <f>+CyF_Tot!I149</f>
        <v>665</v>
      </c>
      <c r="HQ150" s="93">
        <f t="shared" si="295"/>
        <v>6.6395231678655839E-2</v>
      </c>
      <c r="HR150" s="90">
        <f t="shared" si="295"/>
        <v>6.1807495813265327E-2</v>
      </c>
      <c r="HS150" s="90">
        <f t="shared" si="295"/>
        <v>6.3414345486712084E-2</v>
      </c>
      <c r="HT150" s="90">
        <f t="shared" si="293"/>
        <v>6.0093996675402571E-2</v>
      </c>
      <c r="HU150" s="90">
        <f t="shared" si="293"/>
        <v>6.8916432759091151E-2</v>
      </c>
      <c r="HV150" s="90">
        <f t="shared" si="293"/>
        <v>6.7900564787798698E-2</v>
      </c>
      <c r="HW150" s="90">
        <f t="shared" si="293"/>
        <v>6.8264573299419248E-2</v>
      </c>
      <c r="HX150" s="90">
        <f t="shared" si="293"/>
        <v>7.1562226369064716E-2</v>
      </c>
      <c r="HY150" s="90">
        <f t="shared" si="293"/>
        <v>6.3533036143243987E-2</v>
      </c>
      <c r="HZ150" s="90">
        <f t="shared" si="293"/>
        <v>7.112406842426397E-2</v>
      </c>
      <c r="IA150" s="90">
        <f t="shared" si="293"/>
        <v>5.404874806111408E-2</v>
      </c>
      <c r="IB150" s="90">
        <f t="shared" si="293"/>
        <v>6.2296032111327906E-2</v>
      </c>
      <c r="IC150" s="90">
        <f t="shared" si="293"/>
        <v>4.4736556607288036E-2</v>
      </c>
      <c r="ID150" s="90">
        <f t="shared" si="293"/>
        <v>5.6429113426164107E-2</v>
      </c>
      <c r="IE150" s="90">
        <f t="shared" si="293"/>
        <v>3.0312386165786281E-2</v>
      </c>
      <c r="IF150" s="90">
        <f t="shared" si="293"/>
        <v>4.28507851282105E-2</v>
      </c>
      <c r="IG150" s="90">
        <f t="shared" si="293"/>
        <v>1.4185101198167731E-2</v>
      </c>
      <c r="IH150" s="90">
        <f t="shared" si="297"/>
        <v>2.4621175925047319E-2</v>
      </c>
      <c r="II150" s="90">
        <f t="shared" si="297"/>
        <v>9.1845978980942158E-4</v>
      </c>
      <c r="IJ150" s="673">
        <f t="shared" si="297"/>
        <v>6.5896853046496628E-3</v>
      </c>
      <c r="IK150" s="686"/>
      <c r="IL150" s="687"/>
      <c r="IM150" s="687"/>
      <c r="IN150" s="687"/>
      <c r="IO150" s="687"/>
      <c r="IP150" s="687"/>
      <c r="IQ150" s="687"/>
      <c r="IR150" s="687"/>
      <c r="IS150" s="687"/>
      <c r="IT150" s="687"/>
      <c r="IU150" s="687"/>
      <c r="IV150" s="687"/>
      <c r="IW150" s="687"/>
      <c r="IX150" s="687"/>
      <c r="IY150" s="687"/>
      <c r="IZ150" s="687"/>
      <c r="JA150" s="687"/>
      <c r="JB150" s="687"/>
      <c r="JC150" s="687"/>
      <c r="JD150" s="688"/>
      <c r="JF150" s="624">
        <f t="shared" ref="JF150:JP170" si="302">+(BY150*1000000)/AK150</f>
        <v>51.54033395128743</v>
      </c>
      <c r="JG150" s="625">
        <f t="shared" si="302"/>
        <v>0</v>
      </c>
      <c r="JH150" s="625">
        <f t="shared" si="302"/>
        <v>53.963064464775989</v>
      </c>
      <c r="JI150" s="625">
        <f t="shared" si="302"/>
        <v>0</v>
      </c>
      <c r="JJ150" s="625">
        <f t="shared" si="302"/>
        <v>49.654810565330678</v>
      </c>
      <c r="JK150" s="625">
        <f t="shared" si="302"/>
        <v>0</v>
      </c>
      <c r="JL150" s="625">
        <f t="shared" si="302"/>
        <v>50.1289651146202</v>
      </c>
      <c r="JM150" s="625">
        <f t="shared" si="302"/>
        <v>95.637952789303228</v>
      </c>
      <c r="JN150" s="625">
        <f t="shared" si="302"/>
        <v>700.20927813181311</v>
      </c>
      <c r="JO150" s="625">
        <f t="shared" si="302"/>
        <v>192.45425574241165</v>
      </c>
      <c r="JP150" s="625">
        <f t="shared" si="302"/>
        <v>1836.1006230713799</v>
      </c>
      <c r="JQ150" s="625">
        <f t="shared" si="301"/>
        <v>384.52251423700721</v>
      </c>
      <c r="JR150" s="625">
        <f t="shared" si="301"/>
        <v>5507.4943727612381</v>
      </c>
      <c r="JS150" s="625">
        <f t="shared" si="301"/>
        <v>2061.8630170565093</v>
      </c>
      <c r="JT150" s="625">
        <f t="shared" si="301"/>
        <v>11289.221491092916</v>
      </c>
      <c r="JU150" s="625">
        <f t="shared" si="301"/>
        <v>5590.1488905665474</v>
      </c>
      <c r="JV150" s="625">
        <f t="shared" si="299"/>
        <v>25330.337682960566</v>
      </c>
      <c r="JW150" s="625">
        <f t="shared" si="299"/>
        <v>12925.82512807228</v>
      </c>
      <c r="JX150" s="625">
        <f t="shared" si="299"/>
        <v>115500.97891627203</v>
      </c>
      <c r="JY150" s="626">
        <f t="shared" si="277"/>
        <v>34273.888486153555</v>
      </c>
      <c r="JZ150" s="642">
        <f t="shared" si="278"/>
        <v>51.659555004276854</v>
      </c>
      <c r="KA150" s="625">
        <f t="shared" si="278"/>
        <v>0</v>
      </c>
      <c r="KB150" s="625">
        <f t="shared" si="279"/>
        <v>791.76904921111043</v>
      </c>
      <c r="KC150" s="625">
        <f t="shared" si="279"/>
        <v>217.02564336717299</v>
      </c>
      <c r="KD150" s="625">
        <f t="shared" si="280"/>
        <v>11691.144886544873</v>
      </c>
      <c r="KE150" s="645">
        <f t="shared" si="280"/>
        <v>6896.9981187740514</v>
      </c>
      <c r="KF150" s="624">
        <f t="shared" si="262"/>
        <v>26.423051787308822</v>
      </c>
      <c r="KG150" s="625">
        <f t="shared" si="263"/>
        <v>490.32689462278825</v>
      </c>
      <c r="KH150" s="626">
        <f t="shared" si="264"/>
        <v>8855.8357808362016</v>
      </c>
    </row>
    <row r="151" spans="1:294" s="649" customFormat="1" ht="14.4">
      <c r="A151" s="511" t="s">
        <v>161</v>
      </c>
      <c r="B151" s="539">
        <v>304122</v>
      </c>
      <c r="C151" s="527">
        <f t="shared" si="265"/>
        <v>26692</v>
      </c>
      <c r="D151" s="518">
        <f t="shared" si="266"/>
        <v>614</v>
      </c>
      <c r="E151" s="496">
        <f t="shared" si="287"/>
        <v>5.1477253288296498E-3</v>
      </c>
      <c r="F151" s="209">
        <f t="shared" si="236"/>
        <v>8.0099433779864657E-2</v>
      </c>
      <c r="G151" s="28">
        <f t="shared" si="162"/>
        <v>4.8963868321486057</v>
      </c>
      <c r="H151" s="27">
        <f t="shared" si="237"/>
        <v>0.39219781282228849</v>
      </c>
      <c r="I151" s="34">
        <f t="shared" si="238"/>
        <v>0.42974318636504621</v>
      </c>
      <c r="J151" s="340">
        <f t="shared" si="239"/>
        <v>0.56890859895773094</v>
      </c>
      <c r="K151" s="582">
        <f t="shared" si="267"/>
        <v>3.5487714875037206E-3</v>
      </c>
      <c r="L151" s="341">
        <f t="shared" si="288"/>
        <v>7.1025295949188445</v>
      </c>
      <c r="M151" s="342">
        <f t="shared" si="240"/>
        <v>0.62302030765169902</v>
      </c>
      <c r="N151" s="826"/>
      <c r="O151" s="366" t="s">
        <v>230</v>
      </c>
      <c r="P151" s="21" t="s">
        <v>240</v>
      </c>
      <c r="Q151" s="21" t="s">
        <v>232</v>
      </c>
      <c r="R151" s="21" t="s">
        <v>243</v>
      </c>
      <c r="S151" s="170">
        <f t="shared" si="241"/>
        <v>26692</v>
      </c>
      <c r="T151" s="171">
        <f t="shared" si="242"/>
        <v>8776.740913186155</v>
      </c>
      <c r="U151" s="170">
        <f t="shared" si="243"/>
        <v>727</v>
      </c>
      <c r="V151" s="172">
        <f t="shared" si="244"/>
        <v>2.7999229732331984E-2</v>
      </c>
      <c r="W151" s="171">
        <f t="shared" si="245"/>
        <v>239.04880278309363</v>
      </c>
      <c r="X151" s="170">
        <f t="shared" si="246"/>
        <v>2332</v>
      </c>
      <c r="Y151" s="172">
        <f t="shared" si="247"/>
        <v>9.5730706075533661E-2</v>
      </c>
      <c r="Z151" s="171">
        <f t="shared" si="248"/>
        <v>766.79753519968961</v>
      </c>
      <c r="AA151" s="170">
        <f t="shared" si="249"/>
        <v>614</v>
      </c>
      <c r="AB151" s="171">
        <f t="shared" si="250"/>
        <v>2018.9266149768844</v>
      </c>
      <c r="AC151" s="173">
        <f t="shared" si="251"/>
        <v>2.3003147010340178E-2</v>
      </c>
      <c r="AD151" s="170">
        <f t="shared" si="252"/>
        <v>12</v>
      </c>
      <c r="AE151" s="172">
        <f t="shared" si="253"/>
        <v>1.9933554817275746E-2</v>
      </c>
      <c r="AF151" s="171">
        <f t="shared" si="254"/>
        <v>39.457849152642687</v>
      </c>
      <c r="AG151" s="170">
        <f t="shared" si="255"/>
        <v>37</v>
      </c>
      <c r="AH151" s="172">
        <f t="shared" si="256"/>
        <v>6.4124783362218371E-2</v>
      </c>
      <c r="AI151" s="367">
        <f t="shared" si="257"/>
        <v>121.66170155398163</v>
      </c>
      <c r="AJ151" s="830"/>
      <c r="AK151" s="85">
        <v>25984.98502736121</v>
      </c>
      <c r="AL151" s="62">
        <v>24402.897011101559</v>
      </c>
      <c r="AM151" s="62">
        <v>24541.350426304318</v>
      </c>
      <c r="AN151" s="62">
        <v>23793.72434927</v>
      </c>
      <c r="AO151" s="62">
        <v>24630.645696892789</v>
      </c>
      <c r="AP151" s="62">
        <v>24239.717145522765</v>
      </c>
      <c r="AQ151" s="62">
        <v>22062.737606304832</v>
      </c>
      <c r="AR151" s="62">
        <v>21850.619397128194</v>
      </c>
      <c r="AS151" s="62">
        <v>18822.290799253791</v>
      </c>
      <c r="AT151" s="62">
        <v>20307.807792724383</v>
      </c>
      <c r="AU151" s="62">
        <v>14311.408933667746</v>
      </c>
      <c r="AV151" s="62">
        <v>15785.34541682971</v>
      </c>
      <c r="AW151" s="62">
        <v>10541.663736689588</v>
      </c>
      <c r="AX151" s="62">
        <v>12469.596698917172</v>
      </c>
      <c r="AY151" s="62">
        <v>5732.0108504705131</v>
      </c>
      <c r="AZ151" s="62">
        <v>7970.6282037438732</v>
      </c>
      <c r="BA151" s="62">
        <v>1907.3044118659361</v>
      </c>
      <c r="BB151" s="62">
        <v>3618.6426728204196</v>
      </c>
      <c r="BC151" s="62">
        <v>176.60226035795708</v>
      </c>
      <c r="BD151" s="86">
        <v>972.02033974201822</v>
      </c>
      <c r="BE151" s="258">
        <v>2.0000000000000002E-5</v>
      </c>
      <c r="BF151" s="43">
        <v>2.0000000000000002E-5</v>
      </c>
      <c r="BG151" s="53">
        <v>5.0000000000000002E-5</v>
      </c>
      <c r="BH151" s="53">
        <v>4.0000000000000003E-5</v>
      </c>
      <c r="BI151" s="53">
        <v>1.2518952302791728E-4</v>
      </c>
      <c r="BJ151" s="53">
        <v>1.2406223545552731E-4</v>
      </c>
      <c r="BK151" s="53">
        <v>3.4000000000000002E-4</v>
      </c>
      <c r="BL151" s="53">
        <v>1.8000000000000001E-4</v>
      </c>
      <c r="BM151" s="53">
        <v>8.9999999999999998E-4</v>
      </c>
      <c r="BN151" s="53">
        <v>5.0000000000000001E-4</v>
      </c>
      <c r="BO151" s="53">
        <v>3.8E-3</v>
      </c>
      <c r="BP151" s="53">
        <v>2E-3</v>
      </c>
      <c r="BQ151" s="53">
        <v>1.6199999999999999E-2</v>
      </c>
      <c r="BR151" s="53">
        <v>6.1999999999999998E-3</v>
      </c>
      <c r="BS151" s="53">
        <v>6.1100000000000002E-2</v>
      </c>
      <c r="BT151" s="53">
        <v>2.6800000000000001E-2</v>
      </c>
      <c r="BU151" s="53">
        <v>0.1421</v>
      </c>
      <c r="BV151" s="53">
        <v>5.4699999999999999E-2</v>
      </c>
      <c r="BW151" s="53">
        <v>0.27589999999999998</v>
      </c>
      <c r="BX151" s="54">
        <v>0.1051</v>
      </c>
      <c r="BY151" s="64">
        <f>+Fall_Hoy!B151</f>
        <v>0</v>
      </c>
      <c r="BZ151" s="61">
        <f>+Fall_Hoy!C151</f>
        <v>0</v>
      </c>
      <c r="CA151" s="61">
        <f>+Fall_Hoy!D151</f>
        <v>0</v>
      </c>
      <c r="CB151" s="61">
        <f>+Fall_Hoy!E151</f>
        <v>0</v>
      </c>
      <c r="CC151" s="61">
        <f>+Fall_Hoy!F151</f>
        <v>6</v>
      </c>
      <c r="CD151" s="61">
        <f>+Fall_Hoy!G151</f>
        <v>5</v>
      </c>
      <c r="CE151" s="61">
        <f>+Fall_Hoy!H151</f>
        <v>8</v>
      </c>
      <c r="CF151" s="61">
        <f>+Fall_Hoy!I151</f>
        <v>5</v>
      </c>
      <c r="CG151" s="61">
        <f>+Fall_Hoy!J151</f>
        <v>14</v>
      </c>
      <c r="CH151" s="61">
        <f>+Fall_Hoy!K151</f>
        <v>10</v>
      </c>
      <c r="CI151" s="61">
        <f>+Fall_Hoy!L151</f>
        <v>40</v>
      </c>
      <c r="CJ151" s="61">
        <f>+Fall_Hoy!M151</f>
        <v>21</v>
      </c>
      <c r="CK151" s="61">
        <f>+Fall_Hoy!N151</f>
        <v>95</v>
      </c>
      <c r="CL151" s="61">
        <f>+Fall_Hoy!O151</f>
        <v>38</v>
      </c>
      <c r="CM151" s="61">
        <f>+Fall_Hoy!P151</f>
        <v>108</v>
      </c>
      <c r="CN151" s="61">
        <f>+Fall_Hoy!Q151</f>
        <v>72</v>
      </c>
      <c r="CO151" s="61">
        <f>+Fall_Hoy!R151</f>
        <v>61</v>
      </c>
      <c r="CP151" s="61">
        <f>+Fall_Hoy!S151</f>
        <v>76</v>
      </c>
      <c r="CQ151" s="61">
        <f>+Fall_Hoy!T151</f>
        <v>9</v>
      </c>
      <c r="CR151" s="66">
        <f>+Fall_Hoy!U151</f>
        <v>29</v>
      </c>
      <c r="CS151" s="75">
        <f t="shared" si="258"/>
        <v>0.30837242882653421</v>
      </c>
      <c r="CT151" s="76">
        <f t="shared" si="258"/>
        <v>0.33705839684219624</v>
      </c>
      <c r="CU151" s="76">
        <f t="shared" si="259"/>
        <v>0.55628766742523117</v>
      </c>
      <c r="CV151" s="76">
        <f t="shared" si="259"/>
        <v>0.49151808242497097</v>
      </c>
      <c r="CW151" s="76">
        <f t="shared" si="300"/>
        <v>0.7</v>
      </c>
      <c r="CX151" s="76">
        <f t="shared" si="300"/>
        <v>0.7</v>
      </c>
      <c r="CY151" s="76">
        <f t="shared" si="300"/>
        <v>0.7</v>
      </c>
      <c r="CZ151" s="76">
        <f t="shared" si="300"/>
        <v>0.7</v>
      </c>
      <c r="DA151" s="76">
        <f t="shared" si="300"/>
        <v>0.7</v>
      </c>
      <c r="DB151" s="76">
        <f t="shared" si="300"/>
        <v>0.7</v>
      </c>
      <c r="DC151" s="76">
        <f t="shared" si="300"/>
        <v>0.7</v>
      </c>
      <c r="DD151" s="76">
        <f t="shared" si="300"/>
        <v>0.66517391433229689</v>
      </c>
      <c r="DE151" s="76">
        <f t="shared" si="300"/>
        <v>0.55628766742523117</v>
      </c>
      <c r="DF151" s="76">
        <f t="shared" si="300"/>
        <v>0.49151808242497097</v>
      </c>
      <c r="DG151" s="76">
        <f t="shared" si="300"/>
        <v>0.30837242882653421</v>
      </c>
      <c r="DH151" s="76">
        <f t="shared" si="300"/>
        <v>0.33705839684219624</v>
      </c>
      <c r="DI151" s="76">
        <f t="shared" si="300"/>
        <v>0.22506903233093939</v>
      </c>
      <c r="DJ151" s="76">
        <f t="shared" si="300"/>
        <v>0.38395521054325832</v>
      </c>
      <c r="DK151" s="76">
        <f t="shared" si="300"/>
        <v>0.18471176197355985</v>
      </c>
      <c r="DL151" s="316">
        <f t="shared" si="274"/>
        <v>0.28387028196293052</v>
      </c>
      <c r="DM151" s="85">
        <f>+'Cas_-14'!B150</f>
        <v>237</v>
      </c>
      <c r="DN151" s="62">
        <f>+'Cas_-14'!C150</f>
        <v>222</v>
      </c>
      <c r="DO151" s="62">
        <f>+'Cas_-14'!D150</f>
        <v>738</v>
      </c>
      <c r="DP151" s="62">
        <f>+'Cas_-14'!E150</f>
        <v>804</v>
      </c>
      <c r="DQ151" s="62">
        <f>+'Cas_-14'!F150</f>
        <v>2807</v>
      </c>
      <c r="DR151" s="62">
        <f>+'Cas_-14'!G150</f>
        <v>2797</v>
      </c>
      <c r="DS151" s="62">
        <f>+'Cas_-14'!H150</f>
        <v>3150</v>
      </c>
      <c r="DT151" s="62">
        <f>+'Cas_-14'!I150</f>
        <v>2872</v>
      </c>
      <c r="DU151" s="62">
        <f>+'Cas_-14'!J150</f>
        <v>2351</v>
      </c>
      <c r="DV151" s="62">
        <f>+'Cas_-14'!K150</f>
        <v>2007</v>
      </c>
      <c r="DW151" s="62">
        <f>+'Cas_-14'!L150</f>
        <v>1549</v>
      </c>
      <c r="DX151" s="62">
        <f>+'Cas_-14'!M150</f>
        <v>1622</v>
      </c>
      <c r="DY151" s="62">
        <f>+'Cas_-14'!N150</f>
        <v>911</v>
      </c>
      <c r="DZ151" s="62">
        <f>+'Cas_-14'!O150</f>
        <v>816</v>
      </c>
      <c r="EA151" s="62">
        <f>+'Cas_-14'!P150</f>
        <v>414</v>
      </c>
      <c r="EB151" s="62">
        <f>+'Cas_-14'!Q150</f>
        <v>362</v>
      </c>
      <c r="EC151" s="62">
        <f>+'Cas_-14'!R150</f>
        <v>140</v>
      </c>
      <c r="ED151" s="62">
        <f>+'Cas_-14'!S150</f>
        <v>208</v>
      </c>
      <c r="EE151" s="62">
        <f>+'Cas_-14'!T150</f>
        <v>18</v>
      </c>
      <c r="EF151" s="86">
        <f>+'Cas_-14'!U150</f>
        <v>69</v>
      </c>
      <c r="EG151" s="201">
        <f t="shared" si="294"/>
        <v>9.1206517821906738E-3</v>
      </c>
      <c r="EH151" s="91">
        <f t="shared" si="294"/>
        <v>9.0972805359546445E-3</v>
      </c>
      <c r="EI151" s="91">
        <f t="shared" si="294"/>
        <v>3.0071694800013312E-2</v>
      </c>
      <c r="EJ151" s="91">
        <f t="shared" si="294"/>
        <v>3.3790422558403178E-2</v>
      </c>
      <c r="EK151" s="91">
        <f t="shared" si="294"/>
        <v>0.11396371960943392</v>
      </c>
      <c r="EL151" s="91">
        <f t="shared" si="294"/>
        <v>0.11538913524478252</v>
      </c>
      <c r="EM151" s="91">
        <f t="shared" si="294"/>
        <v>0.14277466632698518</v>
      </c>
      <c r="EN151" s="91">
        <f t="shared" si="294"/>
        <v>0.1314379216351855</v>
      </c>
      <c r="EO151" s="91">
        <f t="shared" si="294"/>
        <v>0.12490509391626259</v>
      </c>
      <c r="EP151" s="91">
        <f t="shared" si="292"/>
        <v>9.8828983437544732E-2</v>
      </c>
      <c r="EQ151" s="91">
        <f t="shared" si="292"/>
        <v>0.10823532519960076</v>
      </c>
      <c r="ER151" s="91">
        <f t="shared" si="285"/>
        <v>0.10275353229018909</v>
      </c>
      <c r="ES151" s="91">
        <f t="shared" si="285"/>
        <v>8.6418996351526806E-2</v>
      </c>
      <c r="ET151" s="91">
        <f t="shared" si="285"/>
        <v>6.5439165331695082E-2</v>
      </c>
      <c r="EU151" s="91">
        <f t="shared" si="285"/>
        <v>7.2225962371654739E-2</v>
      </c>
      <c r="EV151" s="91">
        <f t="shared" si="285"/>
        <v>4.5416746427836822E-2</v>
      </c>
      <c r="EW151" s="91">
        <f t="shared" si="285"/>
        <v>7.3402021790028013E-2</v>
      </c>
      <c r="EX151" s="91">
        <f t="shared" si="285"/>
        <v>5.7480115835223361E-2</v>
      </c>
      <c r="EY151" s="91">
        <f t="shared" si="285"/>
        <v>0.1019239502570103</v>
      </c>
      <c r="EZ151" s="100">
        <f t="shared" si="285"/>
        <v>7.0986168888516402E-2</v>
      </c>
      <c r="FA151" s="119">
        <f t="shared" si="268"/>
        <v>4.2695509855546865</v>
      </c>
      <c r="FB151" s="120">
        <f t="shared" si="268"/>
        <v>7.42145625463841</v>
      </c>
      <c r="FC151" s="120">
        <f t="shared" si="289"/>
        <v>6.4370993752625658</v>
      </c>
      <c r="FD151" s="120">
        <f t="shared" si="289"/>
        <v>7.5110689437065146</v>
      </c>
      <c r="FE151" s="120">
        <f t="shared" si="296"/>
        <v>6.1423056600730144</v>
      </c>
      <c r="FF151" s="120">
        <f t="shared" si="296"/>
        <v>6.0664290317718752</v>
      </c>
      <c r="FG151" s="120">
        <f t="shared" si="296"/>
        <v>4.9028305791788513</v>
      </c>
      <c r="FH151" s="120">
        <f t="shared" si="296"/>
        <v>5.3257080703306876</v>
      </c>
      <c r="FI151" s="120">
        <f t="shared" si="296"/>
        <v>5.6042550231721195</v>
      </c>
      <c r="FJ151" s="120">
        <f t="shared" si="296"/>
        <v>7.0829424289522009</v>
      </c>
      <c r="FK151" s="120">
        <f t="shared" si="296"/>
        <v>6.4673894471061466</v>
      </c>
      <c r="FL151" s="120">
        <f t="shared" si="296"/>
        <v>6.4734895191122082</v>
      </c>
      <c r="FM151" s="120">
        <f t="shared" si="296"/>
        <v>6.4370993752625658</v>
      </c>
      <c r="FN151" s="120">
        <f t="shared" si="296"/>
        <v>7.5110689437065146</v>
      </c>
      <c r="FO151" s="120">
        <f t="shared" si="296"/>
        <v>4.2695509855546865</v>
      </c>
      <c r="FP151" s="120">
        <f t="shared" si="296"/>
        <v>7.42145625463841</v>
      </c>
      <c r="FQ151" s="120">
        <f t="shared" si="296"/>
        <v>3.066251130994269</v>
      </c>
      <c r="FR151" s="120">
        <f t="shared" si="296"/>
        <v>6.6797918717479963</v>
      </c>
      <c r="FS151" s="120">
        <f t="shared" si="296"/>
        <v>1.8122508155128674</v>
      </c>
      <c r="FT151" s="321">
        <f t="shared" si="296"/>
        <v>3.9989519987865254</v>
      </c>
      <c r="FU151" s="85">
        <f>+Cas_Hoy!B150</f>
        <v>250</v>
      </c>
      <c r="FV151" s="62">
        <f>+Cas_Hoy!C150</f>
        <v>235</v>
      </c>
      <c r="FW151" s="62">
        <f>+Cas_Hoy!D150</f>
        <v>826</v>
      </c>
      <c r="FX151" s="62">
        <f>+Cas_Hoy!E150</f>
        <v>888</v>
      </c>
      <c r="FY151" s="62">
        <f>+Cas_Hoy!F150</f>
        <v>3068</v>
      </c>
      <c r="FZ151" s="62">
        <f>+Cas_Hoy!G150</f>
        <v>3052</v>
      </c>
      <c r="GA151" s="62">
        <f>+Cas_Hoy!H150</f>
        <v>3430</v>
      </c>
      <c r="GB151" s="62">
        <f>+Cas_Hoy!I150</f>
        <v>3133</v>
      </c>
      <c r="GC151" s="62">
        <f>+Cas_Hoy!J150</f>
        <v>2572</v>
      </c>
      <c r="GD151" s="62">
        <f>+Cas_Hoy!K150</f>
        <v>2235</v>
      </c>
      <c r="GE151" s="62">
        <f>+Cas_Hoy!L150</f>
        <v>1712</v>
      </c>
      <c r="GF151" s="62">
        <f>+Cas_Hoy!M150</f>
        <v>1772</v>
      </c>
      <c r="GG151" s="62">
        <f>+Cas_Hoy!N150</f>
        <v>1014</v>
      </c>
      <c r="GH151" s="62">
        <f>+Cas_Hoy!O150</f>
        <v>910</v>
      </c>
      <c r="GI151" s="62">
        <f>+Cas_Hoy!P150</f>
        <v>452</v>
      </c>
      <c r="GJ151" s="62">
        <f>+Cas_Hoy!Q150</f>
        <v>406</v>
      </c>
      <c r="GK151" s="62">
        <f>+Cas_Hoy!R150</f>
        <v>149</v>
      </c>
      <c r="GL151" s="62">
        <f>+Cas_Hoy!S150</f>
        <v>217</v>
      </c>
      <c r="GM151" s="62">
        <f>+Cas_Hoy!T150</f>
        <v>19</v>
      </c>
      <c r="GN151" s="590">
        <f>+Cas_Hoy!U150</f>
        <v>71</v>
      </c>
      <c r="GO151" s="543">
        <f t="shared" si="290"/>
        <v>0.33667714451592623</v>
      </c>
      <c r="GP151" s="112">
        <f t="shared" si="290"/>
        <v>0.37802682076776711</v>
      </c>
      <c r="GQ151" s="112">
        <f t="shared" si="291"/>
        <v>0.61918297998812777</v>
      </c>
      <c r="GR151" s="112">
        <f t="shared" si="291"/>
        <v>0.54813903799843577</v>
      </c>
      <c r="GS151" s="323">
        <f t="shared" si="273"/>
        <v>0.7</v>
      </c>
      <c r="GT151" s="323">
        <f t="shared" si="273"/>
        <v>0.7</v>
      </c>
      <c r="GU151" s="323">
        <f t="shared" si="273"/>
        <v>0.7</v>
      </c>
      <c r="GV151" s="323">
        <f t="shared" si="273"/>
        <v>0.7</v>
      </c>
      <c r="GW151" s="323">
        <f t="shared" si="273"/>
        <v>0.7</v>
      </c>
      <c r="GX151" s="323">
        <f t="shared" si="273"/>
        <v>0.7</v>
      </c>
      <c r="GY151" s="323">
        <f t="shared" si="273"/>
        <v>0.7</v>
      </c>
      <c r="GZ151" s="323">
        <f t="shared" si="273"/>
        <v>0.7</v>
      </c>
      <c r="HA151" s="323">
        <f t="shared" si="298"/>
        <v>0.61918297998812777</v>
      </c>
      <c r="HB151" s="323">
        <f t="shared" si="298"/>
        <v>0.54813903799843577</v>
      </c>
      <c r="HC151" s="323">
        <f t="shared" si="298"/>
        <v>0.33667714451592623</v>
      </c>
      <c r="HD151" s="323">
        <f t="shared" si="298"/>
        <v>0.37802682076776711</v>
      </c>
      <c r="HE151" s="323">
        <f t="shared" si="298"/>
        <v>0.23953775583792833</v>
      </c>
      <c r="HF151" s="323">
        <f t="shared" si="275"/>
        <v>0.40056865715330314</v>
      </c>
      <c r="HG151" s="323">
        <f t="shared" si="275"/>
        <v>0.19497352652764652</v>
      </c>
      <c r="HH151" s="327">
        <f t="shared" si="275"/>
        <v>0.29209840607779808</v>
      </c>
      <c r="HI151" s="241">
        <f>+CyF_Tot!B150</f>
        <v>0</v>
      </c>
      <c r="HJ151" s="149">
        <f>+CyF_Tot!C150</f>
        <v>24360</v>
      </c>
      <c r="HK151" s="149">
        <f>+CyF_Tot!D150</f>
        <v>25965</v>
      </c>
      <c r="HL151" s="149">
        <f>+CyF_Tot!E150</f>
        <v>26692</v>
      </c>
      <c r="HM151" s="149">
        <f>+CyF_Tot!F150</f>
        <v>0</v>
      </c>
      <c r="HN151" s="149">
        <f>+CyF_Tot!G150</f>
        <v>577</v>
      </c>
      <c r="HO151" s="149">
        <f>+CyF_Tot!H150</f>
        <v>602</v>
      </c>
      <c r="HP151" s="557">
        <f>+CyF_Tot!I150</f>
        <v>614</v>
      </c>
      <c r="HQ151" s="93">
        <f t="shared" si="295"/>
        <v>8.5442634953608126E-2</v>
      </c>
      <c r="HR151" s="90">
        <f t="shared" si="295"/>
        <v>8.0240485762626698E-2</v>
      </c>
      <c r="HS151" s="90">
        <f t="shared" si="295"/>
        <v>8.0695741926938264E-2</v>
      </c>
      <c r="HT151" s="90">
        <f t="shared" si="293"/>
        <v>7.8237432179421418E-2</v>
      </c>
      <c r="HU151" s="90">
        <f t="shared" si="293"/>
        <v>8.0989358536681946E-2</v>
      </c>
      <c r="HV151" s="90">
        <f t="shared" si="293"/>
        <v>7.9703925219230323E-2</v>
      </c>
      <c r="HW151" s="90">
        <f t="shared" si="293"/>
        <v>7.254568103032609E-2</v>
      </c>
      <c r="HX151" s="90">
        <f t="shared" si="293"/>
        <v>7.1848203671974378E-2</v>
      </c>
      <c r="HY151" s="90">
        <f t="shared" si="293"/>
        <v>6.1890592588677538E-2</v>
      </c>
      <c r="HZ151" s="90">
        <f t="shared" si="293"/>
        <v>6.6775201375515028E-2</v>
      </c>
      <c r="IA151" s="90">
        <f t="shared" si="293"/>
        <v>4.7058117905537072E-2</v>
      </c>
      <c r="IB151" s="90">
        <f t="shared" si="293"/>
        <v>5.1904648189968865E-2</v>
      </c>
      <c r="IC151" s="90">
        <f t="shared" si="293"/>
        <v>3.4662614795015118E-2</v>
      </c>
      <c r="ID151" s="90">
        <f t="shared" si="293"/>
        <v>4.1001955461680416E-2</v>
      </c>
      <c r="IE151" s="90">
        <f t="shared" si="293"/>
        <v>1.8847734956598052E-2</v>
      </c>
      <c r="IF151" s="90">
        <f t="shared" si="293"/>
        <v>2.6208653776260426E-2</v>
      </c>
      <c r="IG151" s="90">
        <f t="shared" si="293"/>
        <v>6.2715108142979989E-3</v>
      </c>
      <c r="IH151" s="90">
        <f t="shared" si="297"/>
        <v>1.1898654726788657E-2</v>
      </c>
      <c r="II151" s="90">
        <f t="shared" si="297"/>
        <v>5.8069544576833337E-4</v>
      </c>
      <c r="IJ151" s="673">
        <f t="shared" si="297"/>
        <v>3.1961526615700876E-3</v>
      </c>
      <c r="IK151" s="686"/>
      <c r="IL151" s="687"/>
      <c r="IM151" s="687"/>
      <c r="IN151" s="687"/>
      <c r="IO151" s="687"/>
      <c r="IP151" s="687"/>
      <c r="IQ151" s="687"/>
      <c r="IR151" s="687"/>
      <c r="IS151" s="687"/>
      <c r="IT151" s="687"/>
      <c r="IU151" s="687"/>
      <c r="IV151" s="687"/>
      <c r="IW151" s="687"/>
      <c r="IX151" s="687"/>
      <c r="IY151" s="687"/>
      <c r="IZ151" s="687"/>
      <c r="JA151" s="687"/>
      <c r="JB151" s="687"/>
      <c r="JC151" s="687"/>
      <c r="JD151" s="688"/>
      <c r="JF151" s="624">
        <f t="shared" si="302"/>
        <v>0</v>
      </c>
      <c r="JG151" s="625">
        <f t="shared" si="302"/>
        <v>0</v>
      </c>
      <c r="JH151" s="625">
        <f t="shared" si="302"/>
        <v>0</v>
      </c>
      <c r="JI151" s="625">
        <f t="shared" si="302"/>
        <v>0</v>
      </c>
      <c r="JJ151" s="625">
        <f t="shared" si="302"/>
        <v>243.59897315874724</v>
      </c>
      <c r="JK151" s="625">
        <f t="shared" si="302"/>
        <v>206.27303404501703</v>
      </c>
      <c r="JL151" s="625">
        <f t="shared" si="302"/>
        <v>362.60232717964487</v>
      </c>
      <c r="JM151" s="625">
        <f t="shared" si="302"/>
        <v>228.82646524231461</v>
      </c>
      <c r="JN151" s="625">
        <f t="shared" si="302"/>
        <v>743.79894292967936</v>
      </c>
      <c r="JO151" s="625">
        <f t="shared" si="302"/>
        <v>492.4214421402329</v>
      </c>
      <c r="JP151" s="625">
        <f t="shared" si="302"/>
        <v>2794.9728908870434</v>
      </c>
      <c r="JQ151" s="625">
        <f t="shared" si="301"/>
        <v>1330.3478286645936</v>
      </c>
      <c r="JR151" s="625">
        <f t="shared" si="301"/>
        <v>9011.860212288746</v>
      </c>
      <c r="JS151" s="625">
        <f t="shared" si="301"/>
        <v>3047.4121110348196</v>
      </c>
      <c r="JT151" s="625">
        <f t="shared" si="301"/>
        <v>18841.555401301237</v>
      </c>
      <c r="JU151" s="625">
        <f t="shared" si="301"/>
        <v>9033.165035370861</v>
      </c>
      <c r="JV151" s="625">
        <f t="shared" si="299"/>
        <v>31982.309494226491</v>
      </c>
      <c r="JW151" s="625">
        <f t="shared" si="299"/>
        <v>21002.350016716227</v>
      </c>
      <c r="JX151" s="625">
        <f t="shared" si="299"/>
        <v>50961.975128505153</v>
      </c>
      <c r="JY151" s="626">
        <f t="shared" si="277"/>
        <v>29834.766634303996</v>
      </c>
      <c r="JZ151" s="642">
        <f t="shared" si="278"/>
        <v>79.832903186737809</v>
      </c>
      <c r="KA151" s="625">
        <f t="shared" si="278"/>
        <v>69.02612836502135</v>
      </c>
      <c r="KB151" s="625">
        <f t="shared" si="279"/>
        <v>1123.2609021296118</v>
      </c>
      <c r="KC151" s="625">
        <f t="shared" si="279"/>
        <v>621.29195909222437</v>
      </c>
      <c r="KD151" s="625">
        <f t="shared" si="280"/>
        <v>14871.240178247794</v>
      </c>
      <c r="KE151" s="645">
        <f t="shared" si="280"/>
        <v>8589.3876688744858</v>
      </c>
      <c r="KF151" s="624">
        <f t="shared" si="262"/>
        <v>74.529118428966044</v>
      </c>
      <c r="KG151" s="625">
        <f t="shared" si="263"/>
        <v>866.18188216950398</v>
      </c>
      <c r="KH151" s="626">
        <f t="shared" si="264"/>
        <v>11247.22787605504</v>
      </c>
    </row>
    <row r="152" spans="1:294" s="649" customFormat="1" ht="14.4">
      <c r="A152" s="510" t="s">
        <v>162</v>
      </c>
      <c r="B152" s="538">
        <v>155301</v>
      </c>
      <c r="C152" s="526">
        <f t="shared" si="265"/>
        <v>9177</v>
      </c>
      <c r="D152" s="517">
        <f t="shared" si="266"/>
        <v>308</v>
      </c>
      <c r="E152" s="495">
        <f t="shared" si="287"/>
        <v>6.6826650363048263E-3</v>
      </c>
      <c r="F152" s="208">
        <f t="shared" si="236"/>
        <v>5.5775558431690714E-2</v>
      </c>
      <c r="G152" s="30">
        <f t="shared" si="162"/>
        <v>5.3208723988955082</v>
      </c>
      <c r="H152" s="29">
        <f t="shared" si="237"/>
        <v>0.29677462939216676</v>
      </c>
      <c r="I152" s="33">
        <f t="shared" si="238"/>
        <v>0.31441939204940134</v>
      </c>
      <c r="J152" s="353">
        <f t="shared" si="239"/>
        <v>0.4182117881085089</v>
      </c>
      <c r="K152" s="581">
        <f t="shared" si="267"/>
        <v>4.742203581757443E-3</v>
      </c>
      <c r="L152" s="354">
        <f t="shared" si="288"/>
        <v>7.4981192455598631</v>
      </c>
      <c r="M152" s="355">
        <f t="shared" si="240"/>
        <v>0.44298004570486826</v>
      </c>
      <c r="N152" s="826"/>
      <c r="O152" s="364" t="s">
        <v>226</v>
      </c>
      <c r="P152" s="20" t="s">
        <v>234</v>
      </c>
      <c r="Q152" s="20"/>
      <c r="R152" s="20"/>
      <c r="S152" s="166">
        <f t="shared" si="241"/>
        <v>9177</v>
      </c>
      <c r="T152" s="167">
        <f t="shared" si="242"/>
        <v>5909.1699345142661</v>
      </c>
      <c r="U152" s="166">
        <f t="shared" si="243"/>
        <v>255</v>
      </c>
      <c r="V152" s="168">
        <f t="shared" si="244"/>
        <v>2.8581035642232685E-2</v>
      </c>
      <c r="W152" s="167">
        <f t="shared" si="245"/>
        <v>164.1972685301447</v>
      </c>
      <c r="X152" s="166">
        <f t="shared" si="246"/>
        <v>515</v>
      </c>
      <c r="Y152" s="168">
        <f t="shared" si="247"/>
        <v>5.9455091202955439E-2</v>
      </c>
      <c r="Z152" s="167">
        <f t="shared" si="248"/>
        <v>331.6140913451942</v>
      </c>
      <c r="AA152" s="166">
        <f t="shared" si="249"/>
        <v>308</v>
      </c>
      <c r="AB152" s="167">
        <f t="shared" si="250"/>
        <v>1983.2454395013553</v>
      </c>
      <c r="AC152" s="169">
        <f t="shared" si="251"/>
        <v>3.3562166285278416E-2</v>
      </c>
      <c r="AD152" s="166">
        <f t="shared" si="252"/>
        <v>1</v>
      </c>
      <c r="AE152" s="168">
        <f t="shared" si="253"/>
        <v>3.2573289902280132E-3</v>
      </c>
      <c r="AF152" s="167">
        <f t="shared" si="254"/>
        <v>6.4391085698095951</v>
      </c>
      <c r="AG152" s="166">
        <f t="shared" si="255"/>
        <v>4</v>
      </c>
      <c r="AH152" s="168">
        <f t="shared" si="256"/>
        <v>1.3157894736842105E-2</v>
      </c>
      <c r="AI152" s="365">
        <f t="shared" si="257"/>
        <v>25.75643427923838</v>
      </c>
      <c r="AJ152" s="830"/>
      <c r="AK152" s="85">
        <v>12538.522855288185</v>
      </c>
      <c r="AL152" s="62">
        <v>11473.185338364088</v>
      </c>
      <c r="AM152" s="62">
        <v>11662.317979075298</v>
      </c>
      <c r="AN152" s="62">
        <v>11145.377933968413</v>
      </c>
      <c r="AO152" s="62">
        <v>11373.03505498869</v>
      </c>
      <c r="AP152" s="62">
        <v>10859.290390162183</v>
      </c>
      <c r="AQ152" s="62">
        <v>10962.432834136402</v>
      </c>
      <c r="AR152" s="62">
        <v>10988.611502011154</v>
      </c>
      <c r="AS152" s="62">
        <v>10151.290336795517</v>
      </c>
      <c r="AT152" s="62">
        <v>10412.692966159975</v>
      </c>
      <c r="AU152" s="62">
        <v>7842.9655128148061</v>
      </c>
      <c r="AV152" s="62">
        <v>8573.4122062323477</v>
      </c>
      <c r="AW152" s="62">
        <v>6285.8043952186581</v>
      </c>
      <c r="AX152" s="62">
        <v>7196.6317748523725</v>
      </c>
      <c r="AY152" s="62">
        <v>4135.6270737091172</v>
      </c>
      <c r="AZ152" s="62">
        <v>5206.644162133407</v>
      </c>
      <c r="BA152" s="62">
        <v>1318.827170979466</v>
      </c>
      <c r="BB152" s="62">
        <v>2377.5786948075483</v>
      </c>
      <c r="BC152" s="62">
        <v>156.17690182651569</v>
      </c>
      <c r="BD152" s="86">
        <v>640.57543097018868</v>
      </c>
      <c r="BE152" s="258">
        <v>2.0000000000000002E-5</v>
      </c>
      <c r="BF152" s="43">
        <v>2.0000000000000002E-5</v>
      </c>
      <c r="BG152" s="53">
        <v>5.0000000000000002E-5</v>
      </c>
      <c r="BH152" s="53">
        <v>4.0000000000000003E-5</v>
      </c>
      <c r="BI152" s="53">
        <v>1.2518952302791728E-4</v>
      </c>
      <c r="BJ152" s="53">
        <v>1.2406223545552731E-4</v>
      </c>
      <c r="BK152" s="53">
        <v>3.4000000000000002E-4</v>
      </c>
      <c r="BL152" s="53">
        <v>1.8000000000000001E-4</v>
      </c>
      <c r="BM152" s="53">
        <v>8.9999999999999998E-4</v>
      </c>
      <c r="BN152" s="53">
        <v>5.0000000000000001E-4</v>
      </c>
      <c r="BO152" s="53">
        <v>3.8E-3</v>
      </c>
      <c r="BP152" s="53">
        <v>2E-3</v>
      </c>
      <c r="BQ152" s="53">
        <v>1.6199999999999999E-2</v>
      </c>
      <c r="BR152" s="53">
        <v>6.1999999999999998E-3</v>
      </c>
      <c r="BS152" s="53">
        <v>6.1100000000000002E-2</v>
      </c>
      <c r="BT152" s="53">
        <v>2.6800000000000001E-2</v>
      </c>
      <c r="BU152" s="53">
        <v>0.1421</v>
      </c>
      <c r="BV152" s="53">
        <v>5.4699999999999999E-2</v>
      </c>
      <c r="BW152" s="53">
        <v>0.27589999999999998</v>
      </c>
      <c r="BX152" s="54">
        <v>0.1051</v>
      </c>
      <c r="BY152" s="64">
        <f>+Fall_Hoy!B152</f>
        <v>0</v>
      </c>
      <c r="BZ152" s="61">
        <f>+Fall_Hoy!C152</f>
        <v>1</v>
      </c>
      <c r="CA152" s="61">
        <f>+Fall_Hoy!D152</f>
        <v>0</v>
      </c>
      <c r="CB152" s="61">
        <f>+Fall_Hoy!E152</f>
        <v>0</v>
      </c>
      <c r="CC152" s="61">
        <f>+Fall_Hoy!F152</f>
        <v>0</v>
      </c>
      <c r="CD152" s="61">
        <f>+Fall_Hoy!G152</f>
        <v>0</v>
      </c>
      <c r="CE152" s="61">
        <f>+Fall_Hoy!H152</f>
        <v>2</v>
      </c>
      <c r="CF152" s="61">
        <f>+Fall_Hoy!I152</f>
        <v>3</v>
      </c>
      <c r="CG152" s="61">
        <f>+Fall_Hoy!J152</f>
        <v>4</v>
      </c>
      <c r="CH152" s="61">
        <f>+Fall_Hoy!K152</f>
        <v>5</v>
      </c>
      <c r="CI152" s="61">
        <f>+Fall_Hoy!L152</f>
        <v>21</v>
      </c>
      <c r="CJ152" s="61">
        <f>+Fall_Hoy!M152</f>
        <v>12</v>
      </c>
      <c r="CK152" s="61">
        <f>+Fall_Hoy!N152</f>
        <v>65</v>
      </c>
      <c r="CL152" s="61">
        <f>+Fall_Hoy!O152</f>
        <v>16</v>
      </c>
      <c r="CM152" s="61">
        <f>+Fall_Hoy!P152</f>
        <v>57</v>
      </c>
      <c r="CN152" s="61">
        <f>+Fall_Hoy!Q152</f>
        <v>33</v>
      </c>
      <c r="CO152" s="61">
        <f>+Fall_Hoy!R152</f>
        <v>34</v>
      </c>
      <c r="CP152" s="61">
        <f>+Fall_Hoy!S152</f>
        <v>26</v>
      </c>
      <c r="CQ152" s="61">
        <f>+Fall_Hoy!T152</f>
        <v>6</v>
      </c>
      <c r="CR152" s="66">
        <f>+Fall_Hoy!U152</f>
        <v>15</v>
      </c>
      <c r="CS152" s="75">
        <f t="shared" si="258"/>
        <v>0.22557568023342398</v>
      </c>
      <c r="CT152" s="76">
        <f t="shared" si="258"/>
        <v>0.23649461058570792</v>
      </c>
      <c r="CU152" s="76">
        <f t="shared" si="259"/>
        <v>0.6383185709794541</v>
      </c>
      <c r="CV152" s="76">
        <f t="shared" si="259"/>
        <v>0.35859069103799751</v>
      </c>
      <c r="CW152" s="76">
        <f t="shared" si="300"/>
        <v>7.2979639646492359E-2</v>
      </c>
      <c r="CX152" s="76">
        <f t="shared" si="300"/>
        <v>6.4645107993056963E-2</v>
      </c>
      <c r="CY152" s="76">
        <f t="shared" si="300"/>
        <v>0.5365919253670729</v>
      </c>
      <c r="CZ152" s="76">
        <f t="shared" si="300"/>
        <v>0.7</v>
      </c>
      <c r="DA152" s="76">
        <f t="shared" si="300"/>
        <v>0.43782064121785658</v>
      </c>
      <c r="DB152" s="76">
        <f t="shared" si="300"/>
        <v>0.7</v>
      </c>
      <c r="DC152" s="76">
        <f t="shared" si="300"/>
        <v>0.7</v>
      </c>
      <c r="DD152" s="76">
        <f t="shared" si="300"/>
        <v>0.69983804063898458</v>
      </c>
      <c r="DE152" s="76">
        <f t="shared" si="300"/>
        <v>0.6383185709794541</v>
      </c>
      <c r="DF152" s="76">
        <f t="shared" si="300"/>
        <v>0.35859069103799751</v>
      </c>
      <c r="DG152" s="76">
        <f t="shared" si="300"/>
        <v>0.22557568023342398</v>
      </c>
      <c r="DH152" s="76">
        <f t="shared" si="300"/>
        <v>0.23649461058570792</v>
      </c>
      <c r="DI152" s="76">
        <f t="shared" si="300"/>
        <v>0.18142492534773946</v>
      </c>
      <c r="DJ152" s="76">
        <f t="shared" si="300"/>
        <v>0.1999176422264887</v>
      </c>
      <c r="DK152" s="76">
        <f t="shared" si="300"/>
        <v>0.13924600585502334</v>
      </c>
      <c r="DL152" s="316">
        <f t="shared" si="274"/>
        <v>0.22280157962281885</v>
      </c>
      <c r="DM152" s="85">
        <f>+'Cas_-14'!B151</f>
        <v>17</v>
      </c>
      <c r="DN152" s="62">
        <f>+'Cas_-14'!C151</f>
        <v>21</v>
      </c>
      <c r="DO152" s="62">
        <f>+'Cas_-14'!D151</f>
        <v>175</v>
      </c>
      <c r="DP152" s="62">
        <f>+'Cas_-14'!E151</f>
        <v>196</v>
      </c>
      <c r="DQ152" s="62">
        <f>+'Cas_-14'!F151</f>
        <v>830</v>
      </c>
      <c r="DR152" s="62">
        <f>+'Cas_-14'!G151</f>
        <v>702</v>
      </c>
      <c r="DS152" s="62">
        <f>+'Cas_-14'!H151</f>
        <v>1239</v>
      </c>
      <c r="DT152" s="62">
        <f>+'Cas_-14'!I151</f>
        <v>942</v>
      </c>
      <c r="DU152" s="62">
        <f>+'Cas_-14'!J151</f>
        <v>1125</v>
      </c>
      <c r="DV152" s="62">
        <f>+'Cas_-14'!K151</f>
        <v>795</v>
      </c>
      <c r="DW152" s="62">
        <f>+'Cas_-14'!L151</f>
        <v>725</v>
      </c>
      <c r="DX152" s="62">
        <f>+'Cas_-14'!M151</f>
        <v>530</v>
      </c>
      <c r="DY152" s="62">
        <f>+'Cas_-14'!N151</f>
        <v>372</v>
      </c>
      <c r="DZ152" s="62">
        <f>+'Cas_-14'!O151</f>
        <v>322</v>
      </c>
      <c r="EA152" s="62">
        <f>+'Cas_-14'!P151</f>
        <v>215</v>
      </c>
      <c r="EB152" s="62">
        <f>+'Cas_-14'!Q151</f>
        <v>201</v>
      </c>
      <c r="EC152" s="62">
        <f>+'Cas_-14'!R151</f>
        <v>81</v>
      </c>
      <c r="ED152" s="62">
        <f>+'Cas_-14'!S151</f>
        <v>87</v>
      </c>
      <c r="EE152" s="62">
        <f>+'Cas_-14'!T151</f>
        <v>8</v>
      </c>
      <c r="EF152" s="86">
        <f>+'Cas_-14'!U151</f>
        <v>27</v>
      </c>
      <c r="EG152" s="201">
        <f t="shared" si="294"/>
        <v>1.3558215904858493E-3</v>
      </c>
      <c r="EH152" s="90">
        <f t="shared" si="294"/>
        <v>1.830354812606409E-3</v>
      </c>
      <c r="EI152" s="90">
        <f t="shared" si="294"/>
        <v>1.5005593254616069E-2</v>
      </c>
      <c r="EJ152" s="90">
        <f t="shared" si="294"/>
        <v>1.7585765252754636E-2</v>
      </c>
      <c r="EK152" s="90">
        <f t="shared" si="294"/>
        <v>7.2979639646492359E-2</v>
      </c>
      <c r="EL152" s="90">
        <f t="shared" si="294"/>
        <v>6.4645107993056963E-2</v>
      </c>
      <c r="EM152" s="90">
        <f t="shared" si="294"/>
        <v>0.11302235724006658</v>
      </c>
      <c r="EN152" s="90">
        <f t="shared" si="294"/>
        <v>8.5725116392329784E-2</v>
      </c>
      <c r="EO152" s="90">
        <f t="shared" si="294"/>
        <v>0.11082334980826995</v>
      </c>
      <c r="EP152" s="90">
        <f t="shared" si="292"/>
        <v>7.6349125301558046E-2</v>
      </c>
      <c r="EQ152" s="90">
        <f t="shared" si="292"/>
        <v>9.2439524158993869E-2</v>
      </c>
      <c r="ER152" s="90">
        <f t="shared" si="285"/>
        <v>6.1819026923110303E-2</v>
      </c>
      <c r="ES152" s="90">
        <f t="shared" si="285"/>
        <v>5.9180969786932033E-2</v>
      </c>
      <c r="ET152" s="90">
        <f t="shared" si="285"/>
        <v>4.4743153474266134E-2</v>
      </c>
      <c r="EU152" s="90">
        <f t="shared" si="285"/>
        <v>5.1987279357655694E-2</v>
      </c>
      <c r="EV152" s="90">
        <f t="shared" si="285"/>
        <v>3.8604520251608827E-2</v>
      </c>
      <c r="EW152" s="90">
        <f t="shared" si="285"/>
        <v>6.1418206860147533E-2</v>
      </c>
      <c r="EX152" s="90">
        <f t="shared" si="285"/>
        <v>3.6591848753524503E-2</v>
      </c>
      <c r="EY152" s="90">
        <f t="shared" si="285"/>
        <v>5.1223964020534571E-2</v>
      </c>
      <c r="EZ152" s="99">
        <f t="shared" si="285"/>
        <v>4.2149602833044864E-2</v>
      </c>
      <c r="FA152" s="119">
        <f t="shared" si="268"/>
        <v>4.3390553039241802</v>
      </c>
      <c r="FB152" s="120">
        <f t="shared" si="268"/>
        <v>6.1260859879705958</v>
      </c>
      <c r="FC152" s="120">
        <f t="shared" si="289"/>
        <v>10.785875481215983</v>
      </c>
      <c r="FD152" s="120">
        <f t="shared" si="289"/>
        <v>8.0144259667401325</v>
      </c>
      <c r="FE152" s="120">
        <f t="shared" si="296"/>
        <v>1</v>
      </c>
      <c r="FF152" s="120">
        <f t="shared" si="296"/>
        <v>1</v>
      </c>
      <c r="FG152" s="120">
        <f t="shared" si="296"/>
        <v>4.7476617765750362</v>
      </c>
      <c r="FH152" s="120">
        <f t="shared" si="296"/>
        <v>8.1656348741059528</v>
      </c>
      <c r="FI152" s="120">
        <f t="shared" si="296"/>
        <v>3.9506172839506171</v>
      </c>
      <c r="FJ152" s="120">
        <f t="shared" si="296"/>
        <v>9.1684089010213601</v>
      </c>
      <c r="FK152" s="120">
        <f t="shared" si="296"/>
        <v>7.5725184261660194</v>
      </c>
      <c r="FL152" s="120">
        <f t="shared" si="296"/>
        <v>11.320754716981133</v>
      </c>
      <c r="FM152" s="120">
        <f t="shared" si="296"/>
        <v>10.785875481215983</v>
      </c>
      <c r="FN152" s="120">
        <f t="shared" si="296"/>
        <v>8.0144259667401325</v>
      </c>
      <c r="FO152" s="120">
        <f t="shared" si="296"/>
        <v>4.3390553039241802</v>
      </c>
      <c r="FP152" s="120">
        <f t="shared" si="296"/>
        <v>6.1260859879705958</v>
      </c>
      <c r="FQ152" s="120">
        <f t="shared" si="296"/>
        <v>2.9539274202656793</v>
      </c>
      <c r="FR152" s="120">
        <f t="shared" si="296"/>
        <v>5.4634474353316937</v>
      </c>
      <c r="FS152" s="120">
        <f t="shared" si="296"/>
        <v>2.7183762232693014</v>
      </c>
      <c r="FT152" s="321">
        <f t="shared" si="296"/>
        <v>5.2859710328787406</v>
      </c>
      <c r="FU152" s="85">
        <f>+Cas_Hoy!B151</f>
        <v>17</v>
      </c>
      <c r="FV152" s="62">
        <f>+Cas_Hoy!C151</f>
        <v>21</v>
      </c>
      <c r="FW152" s="62">
        <f>+Cas_Hoy!D151</f>
        <v>193</v>
      </c>
      <c r="FX152" s="62">
        <f>+Cas_Hoy!E151</f>
        <v>208</v>
      </c>
      <c r="FY152" s="62">
        <f>+Cas_Hoy!F151</f>
        <v>870</v>
      </c>
      <c r="FZ152" s="62">
        <f>+Cas_Hoy!G151</f>
        <v>753</v>
      </c>
      <c r="GA152" s="62">
        <f>+Cas_Hoy!H151</f>
        <v>1314</v>
      </c>
      <c r="GB152" s="62">
        <f>+Cas_Hoy!I151</f>
        <v>995</v>
      </c>
      <c r="GC152" s="62">
        <f>+Cas_Hoy!J151</f>
        <v>1186</v>
      </c>
      <c r="GD152" s="62">
        <f>+Cas_Hoy!K151</f>
        <v>854</v>
      </c>
      <c r="GE152" s="62">
        <f>+Cas_Hoy!L151</f>
        <v>759</v>
      </c>
      <c r="GF152" s="62">
        <f>+Cas_Hoy!M151</f>
        <v>556</v>
      </c>
      <c r="GG152" s="62">
        <f>+Cas_Hoy!N151</f>
        <v>392</v>
      </c>
      <c r="GH152" s="62">
        <f>+Cas_Hoy!O151</f>
        <v>351</v>
      </c>
      <c r="GI152" s="62">
        <f>+Cas_Hoy!P151</f>
        <v>225</v>
      </c>
      <c r="GJ152" s="62">
        <f>+Cas_Hoy!Q151</f>
        <v>211</v>
      </c>
      <c r="GK152" s="62">
        <f>+Cas_Hoy!R151</f>
        <v>87</v>
      </c>
      <c r="GL152" s="62">
        <f>+Cas_Hoy!S151</f>
        <v>95</v>
      </c>
      <c r="GM152" s="62">
        <f>+Cas_Hoy!T151</f>
        <v>9</v>
      </c>
      <c r="GN152" s="590">
        <f>+Cas_Hoy!U151</f>
        <v>27</v>
      </c>
      <c r="GO152" s="543">
        <f t="shared" si="290"/>
        <v>0.23606757233730416</v>
      </c>
      <c r="GP152" s="112">
        <f t="shared" si="290"/>
        <v>0.24826051160987253</v>
      </c>
      <c r="GQ152" s="112">
        <f t="shared" si="291"/>
        <v>0.67263677372028496</v>
      </c>
      <c r="GR152" s="112">
        <f t="shared" si="291"/>
        <v>0.39088612594514632</v>
      </c>
      <c r="GS152" s="323">
        <f t="shared" si="273"/>
        <v>7.649673071379319E-2</v>
      </c>
      <c r="GT152" s="323">
        <f t="shared" si="273"/>
        <v>6.9341547462638028E-2</v>
      </c>
      <c r="GU152" s="323">
        <f t="shared" si="273"/>
        <v>0.56907327678154462</v>
      </c>
      <c r="GV152" s="323">
        <f t="shared" si="273"/>
        <v>0.7</v>
      </c>
      <c r="GW152" s="323">
        <f t="shared" si="273"/>
        <v>0.461560249319447</v>
      </c>
      <c r="GX152" s="323">
        <f t="shared" si="273"/>
        <v>0.7</v>
      </c>
      <c r="GY152" s="323">
        <f t="shared" si="273"/>
        <v>0.7</v>
      </c>
      <c r="GZ152" s="323">
        <f t="shared" si="273"/>
        <v>0.7</v>
      </c>
      <c r="HA152" s="323">
        <f t="shared" si="298"/>
        <v>0.67263677372028496</v>
      </c>
      <c r="HB152" s="323">
        <f t="shared" si="298"/>
        <v>0.39088612594514632</v>
      </c>
      <c r="HC152" s="323">
        <f t="shared" si="298"/>
        <v>0.23606757233730416</v>
      </c>
      <c r="HD152" s="323">
        <f t="shared" si="298"/>
        <v>0.24826051160987253</v>
      </c>
      <c r="HE152" s="323">
        <f t="shared" si="298"/>
        <v>0.19486380870683126</v>
      </c>
      <c r="HF152" s="323">
        <f t="shared" si="275"/>
        <v>0.21830087369559109</v>
      </c>
      <c r="HG152" s="323">
        <f t="shared" si="275"/>
        <v>0.15665175658690128</v>
      </c>
      <c r="HH152" s="327">
        <f t="shared" si="275"/>
        <v>0.22280157962281885</v>
      </c>
      <c r="HI152" s="241">
        <f>+CyF_Tot!B151</f>
        <v>0</v>
      </c>
      <c r="HJ152" s="149">
        <f>+CyF_Tot!C151</f>
        <v>8662</v>
      </c>
      <c r="HK152" s="149">
        <f>+CyF_Tot!D151</f>
        <v>8922</v>
      </c>
      <c r="HL152" s="149">
        <f>+CyF_Tot!E151</f>
        <v>9177</v>
      </c>
      <c r="HM152" s="149">
        <f>+CyF_Tot!F151</f>
        <v>0</v>
      </c>
      <c r="HN152" s="149">
        <f>+CyF_Tot!G151</f>
        <v>304</v>
      </c>
      <c r="HO152" s="149">
        <f>+CyF_Tot!H151</f>
        <v>307</v>
      </c>
      <c r="HP152" s="557">
        <f>+CyF_Tot!I151</f>
        <v>308</v>
      </c>
      <c r="HQ152" s="93">
        <f t="shared" si="295"/>
        <v>8.0736909970239634E-2</v>
      </c>
      <c r="HR152" s="90">
        <f t="shared" si="295"/>
        <v>7.3877086035274001E-2</v>
      </c>
      <c r="HS152" s="90">
        <f t="shared" si="295"/>
        <v>7.5094931642908272E-2</v>
      </c>
      <c r="HT152" s="90">
        <f t="shared" si="293"/>
        <v>7.1766298568382778E-2</v>
      </c>
      <c r="HU152" s="90">
        <f t="shared" si="293"/>
        <v>7.323220748732262E-2</v>
      </c>
      <c r="HV152" s="90">
        <f t="shared" si="293"/>
        <v>6.99241498133443E-2</v>
      </c>
      <c r="HW152" s="90">
        <f t="shared" si="293"/>
        <v>7.0588295208249802E-2</v>
      </c>
      <c r="HX152" s="90">
        <f t="shared" si="293"/>
        <v>7.0756862492908315E-2</v>
      </c>
      <c r="HY152" s="90">
        <f t="shared" si="293"/>
        <v>6.5365260602285355E-2</v>
      </c>
      <c r="HZ152" s="90">
        <f t="shared" si="293"/>
        <v>6.7048460513196795E-2</v>
      </c>
      <c r="IA152" s="90">
        <f t="shared" si="293"/>
        <v>5.0501706446286924E-2</v>
      </c>
      <c r="IB152" s="90">
        <f t="shared" si="293"/>
        <v>5.5205132009660901E-2</v>
      </c>
      <c r="IC152" s="90">
        <f t="shared" si="293"/>
        <v>4.0474976949399284E-2</v>
      </c>
      <c r="ID152" s="90">
        <f t="shared" si="293"/>
        <v>4.6339893335215952E-2</v>
      </c>
      <c r="IE152" s="90">
        <f t="shared" si="293"/>
        <v>2.6629751731856957E-2</v>
      </c>
      <c r="IF152" s="90">
        <f t="shared" si="293"/>
        <v>3.3526147044342321E-2</v>
      </c>
      <c r="IG152" s="90">
        <f t="shared" si="293"/>
        <v>8.4920713387516243E-3</v>
      </c>
      <c r="IH152" s="90">
        <f t="shared" si="297"/>
        <v>1.5309487349131998E-2</v>
      </c>
      <c r="II152" s="90">
        <f t="shared" si="297"/>
        <v>1.005640026957429E-3</v>
      </c>
      <c r="IJ152" s="673">
        <f t="shared" si="297"/>
        <v>4.1247347471696167E-3</v>
      </c>
      <c r="IK152" s="686"/>
      <c r="IL152" s="687"/>
      <c r="IM152" s="687"/>
      <c r="IN152" s="687"/>
      <c r="IO152" s="687"/>
      <c r="IP152" s="687"/>
      <c r="IQ152" s="687"/>
      <c r="IR152" s="687"/>
      <c r="IS152" s="687"/>
      <c r="IT152" s="687"/>
      <c r="IU152" s="687"/>
      <c r="IV152" s="687"/>
      <c r="IW152" s="687"/>
      <c r="IX152" s="687"/>
      <c r="IY152" s="687"/>
      <c r="IZ152" s="687"/>
      <c r="JA152" s="687"/>
      <c r="JB152" s="687"/>
      <c r="JC152" s="687"/>
      <c r="JD152" s="688"/>
      <c r="JF152" s="624">
        <f t="shared" si="302"/>
        <v>0</v>
      </c>
      <c r="JG152" s="625">
        <f t="shared" si="302"/>
        <v>87.159752981257569</v>
      </c>
      <c r="JH152" s="625">
        <f t="shared" si="302"/>
        <v>0</v>
      </c>
      <c r="JI152" s="625">
        <f t="shared" si="302"/>
        <v>0</v>
      </c>
      <c r="JJ152" s="625">
        <f t="shared" si="302"/>
        <v>0</v>
      </c>
      <c r="JK152" s="625">
        <f t="shared" si="302"/>
        <v>0</v>
      </c>
      <c r="JL152" s="625">
        <f t="shared" si="302"/>
        <v>182.44125462480483</v>
      </c>
      <c r="JM152" s="625">
        <f t="shared" si="302"/>
        <v>273.00992481633688</v>
      </c>
      <c r="JN152" s="625">
        <f t="shared" si="302"/>
        <v>394.03857709607092</v>
      </c>
      <c r="JO152" s="625">
        <f t="shared" si="302"/>
        <v>480.18317799722035</v>
      </c>
      <c r="JP152" s="625">
        <f t="shared" si="302"/>
        <v>2677.5586308122361</v>
      </c>
      <c r="JQ152" s="625">
        <f t="shared" si="301"/>
        <v>1399.6760812779692</v>
      </c>
      <c r="JR152" s="625">
        <f t="shared" si="301"/>
        <v>10340.760849867156</v>
      </c>
      <c r="JS152" s="625">
        <f t="shared" si="301"/>
        <v>2223.2622844355842</v>
      </c>
      <c r="JT152" s="625">
        <f t="shared" si="301"/>
        <v>13782.674062262206</v>
      </c>
      <c r="JU152" s="625">
        <f t="shared" si="301"/>
        <v>6338.0555636969721</v>
      </c>
      <c r="JV152" s="625">
        <f t="shared" si="299"/>
        <v>25780.48189191378</v>
      </c>
      <c r="JW152" s="625">
        <f t="shared" si="299"/>
        <v>10935.495029788932</v>
      </c>
      <c r="JX152" s="625">
        <f t="shared" si="299"/>
        <v>38417.97301540093</v>
      </c>
      <c r="JY152" s="626">
        <f t="shared" si="277"/>
        <v>23416.44601835826</v>
      </c>
      <c r="JZ152" s="642">
        <f t="shared" si="278"/>
        <v>0</v>
      </c>
      <c r="KA152" s="625">
        <f t="shared" si="278"/>
        <v>29.870493194738533</v>
      </c>
      <c r="KB152" s="625">
        <f t="shared" si="279"/>
        <v>932.42705665979668</v>
      </c>
      <c r="KC152" s="625">
        <f t="shared" si="279"/>
        <v>667.22899226196</v>
      </c>
      <c r="KD152" s="625">
        <f t="shared" si="280"/>
        <v>13617.524293868493</v>
      </c>
      <c r="KE152" s="645">
        <f t="shared" si="280"/>
        <v>5836.0346371062824</v>
      </c>
      <c r="KF152" s="624">
        <f t="shared" si="262"/>
        <v>14.481896492529692</v>
      </c>
      <c r="KG152" s="625">
        <f t="shared" si="263"/>
        <v>797.5374032633672</v>
      </c>
      <c r="KH152" s="626">
        <f t="shared" si="264"/>
        <v>9224.7324021725144</v>
      </c>
    </row>
    <row r="153" spans="1:294" s="649" customFormat="1" ht="14.4">
      <c r="A153" s="510" t="s">
        <v>163</v>
      </c>
      <c r="B153" s="538">
        <v>63677</v>
      </c>
      <c r="C153" s="526">
        <f t="shared" si="265"/>
        <v>3579</v>
      </c>
      <c r="D153" s="517">
        <f t="shared" si="266"/>
        <v>105</v>
      </c>
      <c r="E153" s="495">
        <f t="shared" si="287"/>
        <v>6.3195254806689416E-3</v>
      </c>
      <c r="F153" s="208">
        <f t="shared" si="236"/>
        <v>5.1085949400882583E-2</v>
      </c>
      <c r="G153" s="30">
        <f t="shared" si="162"/>
        <v>5.1076457281930177</v>
      </c>
      <c r="H153" s="29">
        <f t="shared" si="237"/>
        <v>0.26092893122810257</v>
      </c>
      <c r="I153" s="33">
        <f t="shared" si="238"/>
        <v>0.28707797259925583</v>
      </c>
      <c r="J153" s="353">
        <f t="shared" si="239"/>
        <v>0.3541263796783114</v>
      </c>
      <c r="K153" s="581">
        <f t="shared" si="267"/>
        <v>4.6563801065529565E-3</v>
      </c>
      <c r="L153" s="354">
        <f t="shared" si="288"/>
        <v>6.9319721730021016</v>
      </c>
      <c r="M153" s="355">
        <f t="shared" si="240"/>
        <v>0.38928863625257965</v>
      </c>
      <c r="N153" s="826"/>
      <c r="O153" s="364" t="s">
        <v>226</v>
      </c>
      <c r="P153" s="20" t="s">
        <v>234</v>
      </c>
      <c r="Q153" s="20"/>
      <c r="R153" s="20"/>
      <c r="S153" s="166">
        <f t="shared" si="241"/>
        <v>3579</v>
      </c>
      <c r="T153" s="167">
        <f t="shared" si="242"/>
        <v>5620.5537321167767</v>
      </c>
      <c r="U153" s="166">
        <f t="shared" si="243"/>
        <v>135</v>
      </c>
      <c r="V153" s="168">
        <f t="shared" si="244"/>
        <v>3.9198606271777001E-2</v>
      </c>
      <c r="W153" s="167">
        <f t="shared" si="245"/>
        <v>212.00747522653393</v>
      </c>
      <c r="X153" s="166">
        <f t="shared" si="246"/>
        <v>326</v>
      </c>
      <c r="Y153" s="168">
        <f t="shared" si="247"/>
        <v>0.1002151859821703</v>
      </c>
      <c r="Z153" s="167">
        <f t="shared" si="248"/>
        <v>511.95879202851893</v>
      </c>
      <c r="AA153" s="166">
        <f t="shared" si="249"/>
        <v>105</v>
      </c>
      <c r="AB153" s="167">
        <f t="shared" si="250"/>
        <v>1648.9470295397082</v>
      </c>
      <c r="AC153" s="169">
        <f t="shared" si="251"/>
        <v>2.9337803855825649E-2</v>
      </c>
      <c r="AD153" s="166">
        <f t="shared" si="252"/>
        <v>1</v>
      </c>
      <c r="AE153" s="168">
        <f t="shared" si="253"/>
        <v>9.6153846153846159E-3</v>
      </c>
      <c r="AF153" s="167">
        <f t="shared" si="254"/>
        <v>15.704257424187697</v>
      </c>
      <c r="AG153" s="166">
        <f t="shared" si="255"/>
        <v>5</v>
      </c>
      <c r="AH153" s="168">
        <f t="shared" si="256"/>
        <v>0.05</v>
      </c>
      <c r="AI153" s="365">
        <f t="shared" si="257"/>
        <v>78.521287120938482</v>
      </c>
      <c r="AJ153" s="830"/>
      <c r="AK153" s="85">
        <v>5743.2498888647342</v>
      </c>
      <c r="AL153" s="62">
        <v>5699.6237588526765</v>
      </c>
      <c r="AM153" s="62">
        <v>5358.9727276940048</v>
      </c>
      <c r="AN153" s="62">
        <v>5224.7948990947516</v>
      </c>
      <c r="AO153" s="62">
        <v>4452.5347744130249</v>
      </c>
      <c r="AP153" s="62">
        <v>4398.834269078794</v>
      </c>
      <c r="AQ153" s="62">
        <v>4257.7357426559329</v>
      </c>
      <c r="AR153" s="62">
        <v>4326.4244609359894</v>
      </c>
      <c r="AS153" s="62">
        <v>3730.0761070848621</v>
      </c>
      <c r="AT153" s="62">
        <v>3989.0007463906959</v>
      </c>
      <c r="AU153" s="62">
        <v>3242.7051979627117</v>
      </c>
      <c r="AV153" s="62">
        <v>3218.7274795986204</v>
      </c>
      <c r="AW153" s="62">
        <v>2341.8870814806173</v>
      </c>
      <c r="AX153" s="62">
        <v>2503.0097388762574</v>
      </c>
      <c r="AY153" s="62">
        <v>1420.2511120902225</v>
      </c>
      <c r="AZ153" s="62">
        <v>1837.7873029679502</v>
      </c>
      <c r="BA153" s="62">
        <v>561.64628483641843</v>
      </c>
      <c r="BB153" s="62">
        <v>1020.8977115087912</v>
      </c>
      <c r="BC153" s="62">
        <v>72.941075952781631</v>
      </c>
      <c r="BD153" s="86">
        <v>275.89950098791098</v>
      </c>
      <c r="BE153" s="258">
        <v>2.0000000000000002E-5</v>
      </c>
      <c r="BF153" s="43">
        <v>2.0000000000000002E-5</v>
      </c>
      <c r="BG153" s="53">
        <v>5.0000000000000002E-5</v>
      </c>
      <c r="BH153" s="53">
        <v>4.0000000000000003E-5</v>
      </c>
      <c r="BI153" s="53">
        <v>1.2518952302791728E-4</v>
      </c>
      <c r="BJ153" s="53">
        <v>1.2406223545552731E-4</v>
      </c>
      <c r="BK153" s="53">
        <v>3.4000000000000002E-4</v>
      </c>
      <c r="BL153" s="53">
        <v>1.8000000000000001E-4</v>
      </c>
      <c r="BM153" s="53">
        <v>8.9999999999999998E-4</v>
      </c>
      <c r="BN153" s="53">
        <v>5.0000000000000001E-4</v>
      </c>
      <c r="BO153" s="53">
        <v>3.8E-3</v>
      </c>
      <c r="BP153" s="53">
        <v>2E-3</v>
      </c>
      <c r="BQ153" s="53">
        <v>1.6199999999999999E-2</v>
      </c>
      <c r="BR153" s="53">
        <v>6.1999999999999998E-3</v>
      </c>
      <c r="BS153" s="53">
        <v>6.1100000000000002E-2</v>
      </c>
      <c r="BT153" s="53">
        <v>2.6800000000000001E-2</v>
      </c>
      <c r="BU153" s="53">
        <v>0.1421</v>
      </c>
      <c r="BV153" s="53">
        <v>5.4699999999999999E-2</v>
      </c>
      <c r="BW153" s="53">
        <v>0.27589999999999998</v>
      </c>
      <c r="BX153" s="54">
        <v>0.1051</v>
      </c>
      <c r="BY153" s="64">
        <f>+Fall_Hoy!B153</f>
        <v>0</v>
      </c>
      <c r="BZ153" s="61">
        <f>+Fall_Hoy!C153</f>
        <v>0</v>
      </c>
      <c r="CA153" s="61">
        <f>+Fall_Hoy!D153</f>
        <v>0</v>
      </c>
      <c r="CB153" s="61">
        <f>+Fall_Hoy!E153</f>
        <v>0</v>
      </c>
      <c r="CC153" s="61">
        <f>+Fall_Hoy!F153</f>
        <v>1</v>
      </c>
      <c r="CD153" s="61">
        <f>+Fall_Hoy!G153</f>
        <v>0</v>
      </c>
      <c r="CE153" s="61">
        <f>+Fall_Hoy!H153</f>
        <v>1</v>
      </c>
      <c r="CF153" s="61">
        <f>+Fall_Hoy!I153</f>
        <v>0</v>
      </c>
      <c r="CG153" s="61">
        <f>+Fall_Hoy!J153</f>
        <v>4</v>
      </c>
      <c r="CH153" s="61">
        <f>+Fall_Hoy!K153</f>
        <v>0</v>
      </c>
      <c r="CI153" s="61">
        <f>+Fall_Hoy!L153</f>
        <v>8</v>
      </c>
      <c r="CJ153" s="61">
        <f>+Fall_Hoy!M153</f>
        <v>0</v>
      </c>
      <c r="CK153" s="61">
        <f>+Fall_Hoy!N153</f>
        <v>18</v>
      </c>
      <c r="CL153" s="61">
        <f>+Fall_Hoy!O153</f>
        <v>7</v>
      </c>
      <c r="CM153" s="61">
        <f>+Fall_Hoy!P153</f>
        <v>16</v>
      </c>
      <c r="CN153" s="61">
        <f>+Fall_Hoy!Q153</f>
        <v>11</v>
      </c>
      <c r="CO153" s="61">
        <f>+Fall_Hoy!R153</f>
        <v>11</v>
      </c>
      <c r="CP153" s="61">
        <f>+Fall_Hoy!S153</f>
        <v>12</v>
      </c>
      <c r="CQ153" s="61">
        <f>+Fall_Hoy!T153</f>
        <v>3</v>
      </c>
      <c r="CR153" s="66">
        <f>+Fall_Hoy!U153</f>
        <v>8</v>
      </c>
      <c r="CS153" s="75">
        <f t="shared" si="258"/>
        <v>0.18437992517766263</v>
      </c>
      <c r="CT153" s="76">
        <f t="shared" si="258"/>
        <v>0.22333801116765459</v>
      </c>
      <c r="CU153" s="76">
        <f t="shared" si="259"/>
        <v>0.47445118934113195</v>
      </c>
      <c r="CV153" s="76">
        <f t="shared" si="259"/>
        <v>0.45106986222570694</v>
      </c>
      <c r="CW153" s="76">
        <f t="shared" si="300"/>
        <v>0.7</v>
      </c>
      <c r="CX153" s="76">
        <f t="shared" si="300"/>
        <v>7.297387906983456E-2</v>
      </c>
      <c r="CY153" s="76">
        <f t="shared" si="300"/>
        <v>0.69078417458420249</v>
      </c>
      <c r="CZ153" s="76">
        <f t="shared" si="300"/>
        <v>8.5752103925498091E-2</v>
      </c>
      <c r="DA153" s="76">
        <f t="shared" si="300"/>
        <v>0.7</v>
      </c>
      <c r="DB153" s="76">
        <f t="shared" si="300"/>
        <v>7.8465766215563337E-2</v>
      </c>
      <c r="DC153" s="76">
        <f t="shared" si="300"/>
        <v>0.64923051260330611</v>
      </c>
      <c r="DD153" s="76">
        <f t="shared" si="300"/>
        <v>7.5495673846330852E-2</v>
      </c>
      <c r="DE153" s="76">
        <f t="shared" si="300"/>
        <v>0.47445118934113195</v>
      </c>
      <c r="DF153" s="76">
        <f t="shared" si="300"/>
        <v>0.45106986222570694</v>
      </c>
      <c r="DG153" s="76">
        <f t="shared" si="300"/>
        <v>0.18437992517766263</v>
      </c>
      <c r="DH153" s="76">
        <f t="shared" si="300"/>
        <v>0.22333801116765459</v>
      </c>
      <c r="DI153" s="76">
        <f t="shared" si="300"/>
        <v>0.13782744859988783</v>
      </c>
      <c r="DJ153" s="76">
        <f t="shared" si="300"/>
        <v>0.21488776526270534</v>
      </c>
      <c r="DK153" s="76">
        <f t="shared" si="300"/>
        <v>0.14907244993364452</v>
      </c>
      <c r="DL153" s="316">
        <f t="shared" si="274"/>
        <v>0.2758902520696806</v>
      </c>
      <c r="DM153" s="85">
        <f>+'Cas_-14'!B152</f>
        <v>10</v>
      </c>
      <c r="DN153" s="62">
        <f>+'Cas_-14'!C152</f>
        <v>5</v>
      </c>
      <c r="DO153" s="62">
        <f>+'Cas_-14'!D152</f>
        <v>110</v>
      </c>
      <c r="DP153" s="62">
        <f>+'Cas_-14'!E152</f>
        <v>109</v>
      </c>
      <c r="DQ153" s="62">
        <f>+'Cas_-14'!F152</f>
        <v>317</v>
      </c>
      <c r="DR153" s="62">
        <f>+'Cas_-14'!G152</f>
        <v>321</v>
      </c>
      <c r="DS153" s="62">
        <f>+'Cas_-14'!H152</f>
        <v>346</v>
      </c>
      <c r="DT153" s="62">
        <f>+'Cas_-14'!I152</f>
        <v>371</v>
      </c>
      <c r="DU153" s="62">
        <f>+'Cas_-14'!J152</f>
        <v>340</v>
      </c>
      <c r="DV153" s="62">
        <f>+'Cas_-14'!K152</f>
        <v>313</v>
      </c>
      <c r="DW153" s="62">
        <f>+'Cas_-14'!L152</f>
        <v>216</v>
      </c>
      <c r="DX153" s="62">
        <f>+'Cas_-14'!M152</f>
        <v>243</v>
      </c>
      <c r="DY153" s="62">
        <f>+'Cas_-14'!N152</f>
        <v>162</v>
      </c>
      <c r="DZ153" s="62">
        <f>+'Cas_-14'!O152</f>
        <v>142</v>
      </c>
      <c r="EA153" s="62">
        <f>+'Cas_-14'!P152</f>
        <v>74</v>
      </c>
      <c r="EB153" s="62">
        <f>+'Cas_-14'!Q152</f>
        <v>79</v>
      </c>
      <c r="EC153" s="62">
        <f>+'Cas_-14'!R152</f>
        <v>30</v>
      </c>
      <c r="ED153" s="62">
        <f>+'Cas_-14'!S152</f>
        <v>32</v>
      </c>
      <c r="EE153" s="62">
        <f>+'Cas_-14'!T152</f>
        <v>2</v>
      </c>
      <c r="EF153" s="86">
        <f>+'Cas_-14'!U152</f>
        <v>11</v>
      </c>
      <c r="EG153" s="201">
        <f t="shared" si="294"/>
        <v>1.7411744558404885E-3</v>
      </c>
      <c r="EH153" s="91">
        <f t="shared" si="294"/>
        <v>8.7725088734742914E-4</v>
      </c>
      <c r="EI153" s="91">
        <f t="shared" si="294"/>
        <v>2.0526322037718897E-2</v>
      </c>
      <c r="EJ153" s="91">
        <f t="shared" si="294"/>
        <v>2.0862062933587184E-2</v>
      </c>
      <c r="EK153" s="91">
        <f t="shared" si="294"/>
        <v>7.1195401285055637E-2</v>
      </c>
      <c r="EL153" s="91">
        <f t="shared" si="294"/>
        <v>7.297387906983456E-2</v>
      </c>
      <c r="EM153" s="91">
        <f t="shared" si="294"/>
        <v>8.1263850298085583E-2</v>
      </c>
      <c r="EN153" s="91">
        <f t="shared" si="294"/>
        <v>8.5752103925498091E-2</v>
      </c>
      <c r="EO153" s="91">
        <f t="shared" si="294"/>
        <v>9.1150955165286859E-2</v>
      </c>
      <c r="EP153" s="91">
        <f t="shared" si="292"/>
        <v>7.8465766215563337E-2</v>
      </c>
      <c r="EQ153" s="91">
        <f t="shared" si="292"/>
        <v>6.6611050593099214E-2</v>
      </c>
      <c r="ER153" s="91">
        <f t="shared" si="285"/>
        <v>7.5495673846330852E-2</v>
      </c>
      <c r="ES153" s="91">
        <f t="shared" si="285"/>
        <v>6.9174983405937029E-2</v>
      </c>
      <c r="ET153" s="91">
        <f t="shared" si="285"/>
        <v>5.6731700957644626E-2</v>
      </c>
      <c r="EU153" s="91">
        <f t="shared" si="285"/>
        <v>5.2103462106142744E-2</v>
      </c>
      <c r="EV153" s="91">
        <f t="shared" si="285"/>
        <v>4.2986476113105299E-2</v>
      </c>
      <c r="EW153" s="91">
        <f t="shared" si="285"/>
        <v>5.341440121648381E-2</v>
      </c>
      <c r="EX153" s="91">
        <f t="shared" si="285"/>
        <v>3.134496202631995E-2</v>
      </c>
      <c r="EY153" s="91">
        <f t="shared" si="285"/>
        <v>2.7419392624461681E-2</v>
      </c>
      <c r="EZ153" s="100">
        <f t="shared" si="285"/>
        <v>3.9869590052219718E-2</v>
      </c>
      <c r="FA153" s="119">
        <f t="shared" si="268"/>
        <v>3.5387269429822621</v>
      </c>
      <c r="FB153" s="120">
        <f t="shared" si="268"/>
        <v>5.1955412809370864</v>
      </c>
      <c r="FC153" s="120">
        <f t="shared" si="289"/>
        <v>6.8587105624142666</v>
      </c>
      <c r="FD153" s="120">
        <f t="shared" si="289"/>
        <v>7.950931394820536</v>
      </c>
      <c r="FE153" s="120">
        <f t="shared" si="296"/>
        <v>9.8320957163694551</v>
      </c>
      <c r="FF153" s="120">
        <f t="shared" si="296"/>
        <v>1</v>
      </c>
      <c r="FG153" s="120">
        <f t="shared" si="296"/>
        <v>8.500510030601836</v>
      </c>
      <c r="FH153" s="120">
        <f t="shared" si="296"/>
        <v>1</v>
      </c>
      <c r="FI153" s="120">
        <f t="shared" si="296"/>
        <v>7.6795684557629507</v>
      </c>
      <c r="FJ153" s="120">
        <f t="shared" si="296"/>
        <v>1</v>
      </c>
      <c r="FK153" s="120">
        <f t="shared" si="296"/>
        <v>9.7465886939571131</v>
      </c>
      <c r="FL153" s="120">
        <f t="shared" si="296"/>
        <v>1</v>
      </c>
      <c r="FM153" s="120">
        <f t="shared" si="296"/>
        <v>6.8587105624142666</v>
      </c>
      <c r="FN153" s="120">
        <f t="shared" si="296"/>
        <v>7.950931394820536</v>
      </c>
      <c r="FO153" s="120">
        <f t="shared" si="296"/>
        <v>3.5387269429822621</v>
      </c>
      <c r="FP153" s="120">
        <f t="shared" si="296"/>
        <v>5.1955412809370864</v>
      </c>
      <c r="FQ153" s="120">
        <f t="shared" si="296"/>
        <v>2.5803424818203138</v>
      </c>
      <c r="FR153" s="120">
        <f t="shared" si="296"/>
        <v>6.8555758683729433</v>
      </c>
      <c r="FS153" s="120">
        <f t="shared" si="296"/>
        <v>5.436752446538601</v>
      </c>
      <c r="FT153" s="321">
        <f t="shared" si="296"/>
        <v>6.9198166248594415</v>
      </c>
      <c r="FU153" s="85">
        <f>+Cas_Hoy!B152</f>
        <v>11</v>
      </c>
      <c r="FV153" s="62">
        <f>+Cas_Hoy!C152</f>
        <v>5</v>
      </c>
      <c r="FW153" s="62">
        <f>+Cas_Hoy!D152</f>
        <v>122</v>
      </c>
      <c r="FX153" s="62">
        <f>+Cas_Hoy!E152</f>
        <v>118</v>
      </c>
      <c r="FY153" s="62">
        <f>+Cas_Hoy!F152</f>
        <v>340</v>
      </c>
      <c r="FZ153" s="62">
        <f>+Cas_Hoy!G152</f>
        <v>346</v>
      </c>
      <c r="GA153" s="62">
        <f>+Cas_Hoy!H152</f>
        <v>385</v>
      </c>
      <c r="GB153" s="62">
        <f>+Cas_Hoy!I152</f>
        <v>406</v>
      </c>
      <c r="GC153" s="62">
        <f>+Cas_Hoy!J152</f>
        <v>375</v>
      </c>
      <c r="GD153" s="62">
        <f>+Cas_Hoy!K152</f>
        <v>345</v>
      </c>
      <c r="GE153" s="62">
        <f>+Cas_Hoy!L152</f>
        <v>240</v>
      </c>
      <c r="GF153" s="62">
        <f>+Cas_Hoy!M152</f>
        <v>267</v>
      </c>
      <c r="GG153" s="62">
        <f>+Cas_Hoy!N152</f>
        <v>177</v>
      </c>
      <c r="GH153" s="62">
        <f>+Cas_Hoy!O152</f>
        <v>159</v>
      </c>
      <c r="GI153" s="62">
        <f>+Cas_Hoy!P152</f>
        <v>83</v>
      </c>
      <c r="GJ153" s="62">
        <f>+Cas_Hoy!Q152</f>
        <v>87</v>
      </c>
      <c r="GK153" s="62">
        <f>+Cas_Hoy!R152</f>
        <v>37</v>
      </c>
      <c r="GL153" s="62">
        <f>+Cas_Hoy!S152</f>
        <v>37</v>
      </c>
      <c r="GM153" s="62">
        <f>+Cas_Hoy!T152</f>
        <v>3</v>
      </c>
      <c r="GN153" s="590">
        <f>+Cas_Hoy!U152</f>
        <v>13</v>
      </c>
      <c r="GO153" s="543">
        <f t="shared" si="290"/>
        <v>0.20680451067224326</v>
      </c>
      <c r="GP153" s="112">
        <f t="shared" si="290"/>
        <v>0.24595451862767023</v>
      </c>
      <c r="GQ153" s="112">
        <f t="shared" si="291"/>
        <v>0.51838185502086642</v>
      </c>
      <c r="GR153" s="112">
        <f t="shared" si="291"/>
        <v>0.50507118375977045</v>
      </c>
      <c r="GS153" s="323">
        <f t="shared" si="273"/>
        <v>0.7</v>
      </c>
      <c r="GT153" s="323">
        <f t="shared" si="273"/>
        <v>7.8657202984930702E-2</v>
      </c>
      <c r="GU153" s="323">
        <f t="shared" si="273"/>
        <v>0.7</v>
      </c>
      <c r="GV153" s="323">
        <f t="shared" si="273"/>
        <v>9.3841925050545075E-2</v>
      </c>
      <c r="GW153" s="323">
        <f t="shared" si="273"/>
        <v>0.7</v>
      </c>
      <c r="GX153" s="323">
        <f t="shared" si="273"/>
        <v>8.648782538137173E-2</v>
      </c>
      <c r="GY153" s="323">
        <f t="shared" si="273"/>
        <v>0.7</v>
      </c>
      <c r="GZ153" s="323">
        <f t="shared" si="273"/>
        <v>8.2952036695351186E-2</v>
      </c>
      <c r="HA153" s="323">
        <f t="shared" si="298"/>
        <v>0.51838185502086642</v>
      </c>
      <c r="HB153" s="323">
        <f t="shared" si="298"/>
        <v>0.50507118375977045</v>
      </c>
      <c r="HC153" s="323">
        <f t="shared" si="298"/>
        <v>0.20680451067224326</v>
      </c>
      <c r="HD153" s="323">
        <f t="shared" si="298"/>
        <v>0.24595451862767023</v>
      </c>
      <c r="HE153" s="323">
        <f t="shared" si="298"/>
        <v>0.16998718660652828</v>
      </c>
      <c r="HF153" s="323">
        <f t="shared" si="275"/>
        <v>0.24846397858500305</v>
      </c>
      <c r="HG153" s="323">
        <f t="shared" si="275"/>
        <v>0.22360867490046676</v>
      </c>
      <c r="HH153" s="327">
        <f t="shared" si="275"/>
        <v>0.3260521160823498</v>
      </c>
      <c r="HI153" s="241">
        <f>+CyF_Tot!B152</f>
        <v>0</v>
      </c>
      <c r="HJ153" s="149">
        <f>+CyF_Tot!C152</f>
        <v>3253</v>
      </c>
      <c r="HK153" s="149">
        <f>+CyF_Tot!D152</f>
        <v>3444</v>
      </c>
      <c r="HL153" s="149">
        <f>+CyF_Tot!E152</f>
        <v>3579</v>
      </c>
      <c r="HM153" s="149">
        <f>+CyF_Tot!F152</f>
        <v>0</v>
      </c>
      <c r="HN153" s="149">
        <f>+CyF_Tot!G152</f>
        <v>100</v>
      </c>
      <c r="HO153" s="149">
        <f>+CyF_Tot!H152</f>
        <v>104</v>
      </c>
      <c r="HP153" s="557">
        <f>+CyF_Tot!I152</f>
        <v>105</v>
      </c>
      <c r="HQ153" s="93">
        <f t="shared" si="295"/>
        <v>9.0193474706169174E-2</v>
      </c>
      <c r="HR153" s="90">
        <f t="shared" si="295"/>
        <v>8.9508358730038734E-2</v>
      </c>
      <c r="HS153" s="90">
        <f t="shared" si="295"/>
        <v>8.4158687244907965E-2</v>
      </c>
      <c r="HT153" s="90">
        <f t="shared" si="293"/>
        <v>8.2051524083966765E-2</v>
      </c>
      <c r="HU153" s="90">
        <f t="shared" si="293"/>
        <v>6.9923752287529645E-2</v>
      </c>
      <c r="HV153" s="90">
        <f t="shared" si="293"/>
        <v>6.9080425727951908E-2</v>
      </c>
      <c r="HW153" s="90">
        <f t="shared" si="293"/>
        <v>6.6864578146833747E-2</v>
      </c>
      <c r="HX153" s="90">
        <f t="shared" si="293"/>
        <v>6.7943283460841261E-2</v>
      </c>
      <c r="HY153" s="90">
        <f t="shared" si="293"/>
        <v>5.857807539747259E-2</v>
      </c>
      <c r="HZ153" s="90">
        <f t="shared" si="293"/>
        <v>6.2644294586596358E-2</v>
      </c>
      <c r="IA153" s="90">
        <f t="shared" si="293"/>
        <v>5.0924277179557956E-2</v>
      </c>
      <c r="IB153" s="90">
        <f t="shared" si="293"/>
        <v>5.0547724917923594E-2</v>
      </c>
      <c r="IC153" s="90">
        <f t="shared" si="293"/>
        <v>3.6777597585951241E-2</v>
      </c>
      <c r="ID153" s="90">
        <f t="shared" si="293"/>
        <v>3.9307909274561577E-2</v>
      </c>
      <c r="IE153" s="90">
        <f t="shared" si="293"/>
        <v>2.2303989071253711E-2</v>
      </c>
      <c r="IF153" s="90">
        <f t="shared" si="293"/>
        <v>2.8861084896712318E-2</v>
      </c>
      <c r="IG153" s="90">
        <f t="shared" si="293"/>
        <v>8.8202378384097616E-3</v>
      </c>
      <c r="IH153" s="90">
        <f t="shared" si="297"/>
        <v>1.6032440465298163E-2</v>
      </c>
      <c r="II153" s="90">
        <f t="shared" si="297"/>
        <v>1.1454854335597097E-3</v>
      </c>
      <c r="IJ153" s="673">
        <f t="shared" si="297"/>
        <v>4.3327967867190821E-3</v>
      </c>
      <c r="IK153" s="686"/>
      <c r="IL153" s="687"/>
      <c r="IM153" s="687"/>
      <c r="IN153" s="687"/>
      <c r="IO153" s="687"/>
      <c r="IP153" s="687"/>
      <c r="IQ153" s="687"/>
      <c r="IR153" s="687"/>
      <c r="IS153" s="687"/>
      <c r="IT153" s="687"/>
      <c r="IU153" s="687"/>
      <c r="IV153" s="687"/>
      <c r="IW153" s="687"/>
      <c r="IX153" s="687"/>
      <c r="IY153" s="687"/>
      <c r="IZ153" s="687"/>
      <c r="JA153" s="687"/>
      <c r="JB153" s="687"/>
      <c r="JC153" s="687"/>
      <c r="JD153" s="688"/>
      <c r="JF153" s="624">
        <f t="shared" si="302"/>
        <v>0</v>
      </c>
      <c r="JG153" s="625">
        <f t="shared" si="302"/>
        <v>0</v>
      </c>
      <c r="JH153" s="625">
        <f t="shared" si="302"/>
        <v>0</v>
      </c>
      <c r="JI153" s="625">
        <f t="shared" si="302"/>
        <v>0</v>
      </c>
      <c r="JJ153" s="625">
        <f t="shared" si="302"/>
        <v>224.59117124623231</v>
      </c>
      <c r="JK153" s="625">
        <f t="shared" si="302"/>
        <v>0</v>
      </c>
      <c r="JL153" s="625">
        <f t="shared" si="302"/>
        <v>234.86661935862887</v>
      </c>
      <c r="JM153" s="625">
        <f t="shared" si="302"/>
        <v>0</v>
      </c>
      <c r="JN153" s="625">
        <f t="shared" si="302"/>
        <v>1072.3641784151396</v>
      </c>
      <c r="JO153" s="625">
        <f t="shared" si="302"/>
        <v>0</v>
      </c>
      <c r="JP153" s="625">
        <f t="shared" si="302"/>
        <v>2467.0759478925634</v>
      </c>
      <c r="JQ153" s="625">
        <f t="shared" si="301"/>
        <v>0</v>
      </c>
      <c r="JR153" s="625">
        <f t="shared" si="301"/>
        <v>7686.1092673263365</v>
      </c>
      <c r="JS153" s="625">
        <f t="shared" si="301"/>
        <v>2796.6331457993829</v>
      </c>
      <c r="JT153" s="625">
        <f t="shared" si="301"/>
        <v>11265.613428355187</v>
      </c>
      <c r="JU153" s="625">
        <f t="shared" si="301"/>
        <v>5985.4586992931427</v>
      </c>
      <c r="JV153" s="625">
        <f t="shared" si="299"/>
        <v>19585.280446044064</v>
      </c>
      <c r="JW153" s="625">
        <f t="shared" si="299"/>
        <v>11754.360759869982</v>
      </c>
      <c r="JX153" s="625">
        <f t="shared" si="299"/>
        <v>41129.088936692526</v>
      </c>
      <c r="JY153" s="626">
        <f t="shared" si="277"/>
        <v>28996.06549252343</v>
      </c>
      <c r="JZ153" s="642">
        <f t="shared" si="278"/>
        <v>64.289012992283403</v>
      </c>
      <c r="KA153" s="625">
        <f t="shared" si="278"/>
        <v>0</v>
      </c>
      <c r="KB153" s="625">
        <f t="shared" si="279"/>
        <v>1157.5602391929347</v>
      </c>
      <c r="KC153" s="625">
        <f t="shared" si="279"/>
        <v>0</v>
      </c>
      <c r="KD153" s="625">
        <f t="shared" si="280"/>
        <v>10917.215415549535</v>
      </c>
      <c r="KE153" s="645">
        <f t="shared" si="280"/>
        <v>6740.4638016899244</v>
      </c>
      <c r="KF153" s="624">
        <f t="shared" si="262"/>
        <v>32.385506374972813</v>
      </c>
      <c r="KG153" s="625">
        <f t="shared" si="263"/>
        <v>571.0603383024204</v>
      </c>
      <c r="KH153" s="626">
        <f t="shared" si="264"/>
        <v>8570.5859131007328</v>
      </c>
    </row>
    <row r="154" spans="1:294" s="649" customFormat="1" ht="14.4">
      <c r="A154" s="511" t="s">
        <v>164</v>
      </c>
      <c r="B154" s="539">
        <v>77161</v>
      </c>
      <c r="C154" s="527">
        <f t="shared" si="265"/>
        <v>5762</v>
      </c>
      <c r="D154" s="518">
        <f t="shared" si="266"/>
        <v>119</v>
      </c>
      <c r="E154" s="496">
        <f t="shared" si="287"/>
        <v>4.530992568301551E-3</v>
      </c>
      <c r="F154" s="209">
        <f t="shared" si="236"/>
        <v>6.5693809048612647E-2</v>
      </c>
      <c r="G154" s="28">
        <f t="shared" si="162"/>
        <v>5.1812114942622536</v>
      </c>
      <c r="H154" s="27">
        <f t="shared" si="237"/>
        <v>0.34037351854454151</v>
      </c>
      <c r="I154" s="34">
        <f t="shared" si="238"/>
        <v>0.38690712445327441</v>
      </c>
      <c r="J154" s="340">
        <f t="shared" si="239"/>
        <v>0.43965613539287768</v>
      </c>
      <c r="K154" s="582">
        <f t="shared" si="267"/>
        <v>3.5078093055469993E-3</v>
      </c>
      <c r="L154" s="341">
        <f t="shared" si="288"/>
        <v>6.6925048457387719</v>
      </c>
      <c r="M154" s="342">
        <f t="shared" si="240"/>
        <v>0.49950279813130455</v>
      </c>
      <c r="N154" s="826"/>
      <c r="O154" s="366" t="s">
        <v>230</v>
      </c>
      <c r="P154" s="21" t="s">
        <v>238</v>
      </c>
      <c r="Q154" s="21" t="s">
        <v>242</v>
      </c>
      <c r="R154" s="21" t="s">
        <v>233</v>
      </c>
      <c r="S154" s="170">
        <f t="shared" si="241"/>
        <v>5762</v>
      </c>
      <c r="T154" s="171">
        <f t="shared" si="242"/>
        <v>7467.5030131802332</v>
      </c>
      <c r="U154" s="170">
        <f t="shared" si="243"/>
        <v>266</v>
      </c>
      <c r="V154" s="172">
        <f t="shared" si="244"/>
        <v>4.8398835516739444E-2</v>
      </c>
      <c r="W154" s="171">
        <f t="shared" si="245"/>
        <v>344.73373854667511</v>
      </c>
      <c r="X154" s="170">
        <f t="shared" si="246"/>
        <v>693</v>
      </c>
      <c r="Y154" s="172">
        <f t="shared" si="247"/>
        <v>0.13671335569145787</v>
      </c>
      <c r="Z154" s="171">
        <f t="shared" si="248"/>
        <v>898.12210831896948</v>
      </c>
      <c r="AA154" s="170">
        <f t="shared" si="249"/>
        <v>119</v>
      </c>
      <c r="AB154" s="171">
        <f t="shared" si="250"/>
        <v>1542.2298829719678</v>
      </c>
      <c r="AC154" s="173">
        <f t="shared" si="251"/>
        <v>2.0652551197500868E-2</v>
      </c>
      <c r="AD154" s="170">
        <f t="shared" si="252"/>
        <v>0</v>
      </c>
      <c r="AE154" s="172">
        <f t="shared" si="253"/>
        <v>0</v>
      </c>
      <c r="AF154" s="171">
        <f t="shared" si="254"/>
        <v>0</v>
      </c>
      <c r="AG154" s="170">
        <f t="shared" si="255"/>
        <v>6</v>
      </c>
      <c r="AH154" s="172">
        <f t="shared" si="256"/>
        <v>5.3097345132743362E-2</v>
      </c>
      <c r="AI154" s="367">
        <f t="shared" si="257"/>
        <v>77.759489897746278</v>
      </c>
      <c r="AJ154" s="830"/>
      <c r="AK154" s="85">
        <v>8013.7534937348601</v>
      </c>
      <c r="AL154" s="62">
        <v>7617.3592317006533</v>
      </c>
      <c r="AM154" s="62">
        <v>7058.0990867452074</v>
      </c>
      <c r="AN154" s="62">
        <v>6651.6507030798602</v>
      </c>
      <c r="AO154" s="62">
        <v>5733.4496730452156</v>
      </c>
      <c r="AP154" s="62">
        <v>5669.1076370516203</v>
      </c>
      <c r="AQ154" s="62">
        <v>5649.6827218032367</v>
      </c>
      <c r="AR154" s="62">
        <v>5687.3719358075032</v>
      </c>
      <c r="AS154" s="62">
        <v>4618.1302413774429</v>
      </c>
      <c r="AT154" s="62">
        <v>4618.7817621993345</v>
      </c>
      <c r="AU154" s="62">
        <v>3429.8203062315974</v>
      </c>
      <c r="AV154" s="62">
        <v>3355.8451564336037</v>
      </c>
      <c r="AW154" s="62">
        <v>2295.2255912085493</v>
      </c>
      <c r="AX154" s="62">
        <v>2411.4535866987044</v>
      </c>
      <c r="AY154" s="62">
        <v>1248.5627922679864</v>
      </c>
      <c r="AZ154" s="62">
        <v>1599.217440686936</v>
      </c>
      <c r="BA154" s="62">
        <v>408.92579277561259</v>
      </c>
      <c r="BB154" s="62">
        <v>774.16277050938243</v>
      </c>
      <c r="BC154" s="62">
        <v>74.350144141020479</v>
      </c>
      <c r="BD154" s="86">
        <v>246.04905212900385</v>
      </c>
      <c r="BE154" s="258">
        <v>2.0000000000000002E-5</v>
      </c>
      <c r="BF154" s="43">
        <v>2.0000000000000002E-5</v>
      </c>
      <c r="BG154" s="53">
        <v>5.0000000000000002E-5</v>
      </c>
      <c r="BH154" s="53">
        <v>4.0000000000000003E-5</v>
      </c>
      <c r="BI154" s="53">
        <v>1.2518952302791728E-4</v>
      </c>
      <c r="BJ154" s="53">
        <v>1.2406223545552731E-4</v>
      </c>
      <c r="BK154" s="53">
        <v>3.4000000000000002E-4</v>
      </c>
      <c r="BL154" s="53">
        <v>1.8000000000000001E-4</v>
      </c>
      <c r="BM154" s="53">
        <v>8.9999999999999998E-4</v>
      </c>
      <c r="BN154" s="53">
        <v>5.0000000000000001E-4</v>
      </c>
      <c r="BO154" s="53">
        <v>3.8E-3</v>
      </c>
      <c r="BP154" s="53">
        <v>2E-3</v>
      </c>
      <c r="BQ154" s="53">
        <v>1.6199999999999999E-2</v>
      </c>
      <c r="BR154" s="53">
        <v>6.1999999999999998E-3</v>
      </c>
      <c r="BS154" s="53">
        <v>6.1100000000000002E-2</v>
      </c>
      <c r="BT154" s="53">
        <v>2.6800000000000001E-2</v>
      </c>
      <c r="BU154" s="53">
        <v>0.1421</v>
      </c>
      <c r="BV154" s="53">
        <v>5.4699999999999999E-2</v>
      </c>
      <c r="BW154" s="53">
        <v>0.27589999999999998</v>
      </c>
      <c r="BX154" s="54">
        <v>0.1051</v>
      </c>
      <c r="BY154" s="64">
        <f>+Fall_Hoy!B154</f>
        <v>0</v>
      </c>
      <c r="BZ154" s="61">
        <f>+Fall_Hoy!C154</f>
        <v>1</v>
      </c>
      <c r="CA154" s="61">
        <f>+Fall_Hoy!D154</f>
        <v>0</v>
      </c>
      <c r="CB154" s="61">
        <f>+Fall_Hoy!E154</f>
        <v>0</v>
      </c>
      <c r="CC154" s="61">
        <f>+Fall_Hoy!F154</f>
        <v>0</v>
      </c>
      <c r="CD154" s="61">
        <f>+Fall_Hoy!G154</f>
        <v>0</v>
      </c>
      <c r="CE154" s="61">
        <f>+Fall_Hoy!H154</f>
        <v>3</v>
      </c>
      <c r="CF154" s="61">
        <f>+Fall_Hoy!I154</f>
        <v>0</v>
      </c>
      <c r="CG154" s="61">
        <f>+Fall_Hoy!J154</f>
        <v>4</v>
      </c>
      <c r="CH154" s="61">
        <f>+Fall_Hoy!K154</f>
        <v>2</v>
      </c>
      <c r="CI154" s="61">
        <f>+Fall_Hoy!L154</f>
        <v>12</v>
      </c>
      <c r="CJ154" s="61">
        <f>+Fall_Hoy!M154</f>
        <v>7</v>
      </c>
      <c r="CK154" s="61">
        <f>+Fall_Hoy!N154</f>
        <v>19</v>
      </c>
      <c r="CL154" s="61">
        <f>+Fall_Hoy!O154</f>
        <v>11</v>
      </c>
      <c r="CM154" s="61">
        <f>+Fall_Hoy!P154</f>
        <v>17</v>
      </c>
      <c r="CN154" s="61">
        <f>+Fall_Hoy!Q154</f>
        <v>16</v>
      </c>
      <c r="CO154" s="61">
        <f>+Fall_Hoy!R154</f>
        <v>9</v>
      </c>
      <c r="CP154" s="61">
        <f>+Fall_Hoy!S154</f>
        <v>10</v>
      </c>
      <c r="CQ154" s="61">
        <f>+Fall_Hoy!T154</f>
        <v>1</v>
      </c>
      <c r="CR154" s="66">
        <f>+Fall_Hoy!U154</f>
        <v>5</v>
      </c>
      <c r="CS154" s="75">
        <f t="shared" si="258"/>
        <v>0.22284214107211814</v>
      </c>
      <c r="CT154" s="76">
        <f t="shared" si="258"/>
        <v>0.3733169175022813</v>
      </c>
      <c r="CU154" s="76">
        <f t="shared" si="259"/>
        <v>0.51099095037332776</v>
      </c>
      <c r="CV154" s="76">
        <f t="shared" si="259"/>
        <v>0.7</v>
      </c>
      <c r="CW154" s="76">
        <f t="shared" si="300"/>
        <v>0.10953266110495907</v>
      </c>
      <c r="CX154" s="76">
        <f t="shared" si="300"/>
        <v>0.10089771382387877</v>
      </c>
      <c r="CY154" s="76">
        <f t="shared" si="300"/>
        <v>0.7</v>
      </c>
      <c r="CZ154" s="76">
        <f t="shared" si="300"/>
        <v>0.1104200687220987</v>
      </c>
      <c r="DA154" s="76">
        <f t="shared" si="300"/>
        <v>0.7</v>
      </c>
      <c r="DB154" s="76">
        <f t="shared" si="300"/>
        <v>0.7</v>
      </c>
      <c r="DC154" s="76">
        <f t="shared" si="300"/>
        <v>0.7</v>
      </c>
      <c r="DD154" s="76">
        <f t="shared" si="300"/>
        <v>0.7</v>
      </c>
      <c r="DE154" s="76">
        <f t="shared" si="300"/>
        <v>0.51099095037332776</v>
      </c>
      <c r="DF154" s="76">
        <f t="shared" si="300"/>
        <v>0.7</v>
      </c>
      <c r="DG154" s="76">
        <f t="shared" si="300"/>
        <v>0.22284214107211814</v>
      </c>
      <c r="DH154" s="76">
        <f t="shared" si="300"/>
        <v>0.3733169175022813</v>
      </c>
      <c r="DI154" s="76">
        <f t="shared" si="300"/>
        <v>0.15488306244839808</v>
      </c>
      <c r="DJ154" s="76">
        <f t="shared" si="300"/>
        <v>0.23614589005572639</v>
      </c>
      <c r="DK154" s="76">
        <f t="shared" si="300"/>
        <v>4.8749086809450087E-2</v>
      </c>
      <c r="DL154" s="316">
        <f t="shared" si="274"/>
        <v>0.19335063022703977</v>
      </c>
      <c r="DM154" s="85">
        <f>+'Cas_-14'!B153</f>
        <v>32</v>
      </c>
      <c r="DN154" s="62">
        <f>+'Cas_-14'!C153</f>
        <v>29</v>
      </c>
      <c r="DO154" s="62">
        <f>+'Cas_-14'!D153</f>
        <v>145</v>
      </c>
      <c r="DP154" s="62">
        <f>+'Cas_-14'!E153</f>
        <v>180</v>
      </c>
      <c r="DQ154" s="62">
        <f>+'Cas_-14'!F153</f>
        <v>628</v>
      </c>
      <c r="DR154" s="62">
        <f>+'Cas_-14'!G153</f>
        <v>572</v>
      </c>
      <c r="DS154" s="62">
        <f>+'Cas_-14'!H153</f>
        <v>690</v>
      </c>
      <c r="DT154" s="62">
        <f>+'Cas_-14'!I153</f>
        <v>628</v>
      </c>
      <c r="DU154" s="62">
        <f>+'Cas_-14'!J153</f>
        <v>564</v>
      </c>
      <c r="DV154" s="62">
        <f>+'Cas_-14'!K153</f>
        <v>492</v>
      </c>
      <c r="DW154" s="62">
        <f>+'Cas_-14'!L153</f>
        <v>300</v>
      </c>
      <c r="DX154" s="62">
        <f>+'Cas_-14'!M153</f>
        <v>273</v>
      </c>
      <c r="DY154" s="62">
        <f>+'Cas_-14'!N153</f>
        <v>157</v>
      </c>
      <c r="DZ154" s="62">
        <f>+'Cas_-14'!O153</f>
        <v>141</v>
      </c>
      <c r="EA154" s="62">
        <f>+'Cas_-14'!P153</f>
        <v>76</v>
      </c>
      <c r="EB154" s="62">
        <f>+'Cas_-14'!Q153</f>
        <v>71</v>
      </c>
      <c r="EC154" s="62">
        <f>+'Cas_-14'!R153</f>
        <v>26</v>
      </c>
      <c r="ED154" s="62">
        <f>+'Cas_-14'!S153</f>
        <v>19</v>
      </c>
      <c r="EE154" s="62">
        <f>+'Cas_-14'!T153</f>
        <v>5</v>
      </c>
      <c r="EF154" s="86">
        <f>+'Cas_-14'!U153</f>
        <v>6</v>
      </c>
      <c r="EG154" s="201">
        <f t="shared" si="294"/>
        <v>3.9931350552543888E-3</v>
      </c>
      <c r="EH154" s="90">
        <f t="shared" si="294"/>
        <v>3.807093655149234E-3</v>
      </c>
      <c r="EI154" s="90">
        <f t="shared" si="294"/>
        <v>2.0543775061518117E-2</v>
      </c>
      <c r="EJ154" s="90">
        <f t="shared" si="294"/>
        <v>2.706095194034408E-2</v>
      </c>
      <c r="EK154" s="90">
        <f t="shared" si="294"/>
        <v>0.10953266110495907</v>
      </c>
      <c r="EL154" s="90">
        <f t="shared" si="294"/>
        <v>0.10089771382387877</v>
      </c>
      <c r="EM154" s="90">
        <f t="shared" si="294"/>
        <v>0.12213075211058388</v>
      </c>
      <c r="EN154" s="90">
        <f t="shared" si="294"/>
        <v>0.1104200687220987</v>
      </c>
      <c r="EO154" s="90">
        <f t="shared" si="294"/>
        <v>0.12212734819531131</v>
      </c>
      <c r="EP154" s="90">
        <f t="shared" si="292"/>
        <v>0.10652159494232595</v>
      </c>
      <c r="EQ154" s="90">
        <f t="shared" si="292"/>
        <v>8.7468139206865664E-2</v>
      </c>
      <c r="ER154" s="90">
        <f t="shared" si="285"/>
        <v>8.1350594939287507E-2</v>
      </c>
      <c r="ES154" s="90">
        <f t="shared" si="285"/>
        <v>6.8402862272606405E-2</v>
      </c>
      <c r="ET154" s="90">
        <f t="shared" si="285"/>
        <v>5.8470957424907322E-2</v>
      </c>
      <c r="EU154" s="90">
        <f t="shared" si="285"/>
        <v>6.0869986251911049E-2</v>
      </c>
      <c r="EV154" s="90">
        <f t="shared" si="285"/>
        <v>4.4396714413958802E-2</v>
      </c>
      <c r="EW154" s="90">
        <f t="shared" si="285"/>
        <v>6.3581218057983502E-2</v>
      </c>
      <c r="EX154" s="90">
        <f t="shared" si="285"/>
        <v>2.4542642353491642E-2</v>
      </c>
      <c r="EY154" s="90">
        <f t="shared" si="285"/>
        <v>6.7249365253636395E-2</v>
      </c>
      <c r="EZ154" s="99">
        <f t="shared" si="285"/>
        <v>2.4385381484234258E-2</v>
      </c>
      <c r="FA154" s="119">
        <f t="shared" si="268"/>
        <v>3.6609527091050045</v>
      </c>
      <c r="FB154" s="120">
        <f t="shared" si="268"/>
        <v>8.4086609207483711</v>
      </c>
      <c r="FC154" s="120">
        <f t="shared" si="289"/>
        <v>7.4703153259416535</v>
      </c>
      <c r="FD154" s="120">
        <f t="shared" si="289"/>
        <v>11.971755394958105</v>
      </c>
      <c r="FE154" s="120">
        <f t="shared" si="296"/>
        <v>1</v>
      </c>
      <c r="FF154" s="120">
        <f t="shared" si="296"/>
        <v>1</v>
      </c>
      <c r="FG154" s="120">
        <f t="shared" si="296"/>
        <v>5.7315621815395152</v>
      </c>
      <c r="FH154" s="120">
        <f t="shared" si="296"/>
        <v>1</v>
      </c>
      <c r="FI154" s="120">
        <f t="shared" si="296"/>
        <v>5.7317219307876055</v>
      </c>
      <c r="FJ154" s="120">
        <f t="shared" si="296"/>
        <v>6.5714374665437685</v>
      </c>
      <c r="FK154" s="120">
        <f t="shared" si="296"/>
        <v>8.0029140478737268</v>
      </c>
      <c r="FL154" s="120">
        <f t="shared" si="296"/>
        <v>8.6047311703425731</v>
      </c>
      <c r="FM154" s="120">
        <f t="shared" si="296"/>
        <v>7.4703153259416535</v>
      </c>
      <c r="FN154" s="120">
        <f t="shared" si="296"/>
        <v>11.971755394958105</v>
      </c>
      <c r="FO154" s="120">
        <f t="shared" si="296"/>
        <v>3.6609527091050045</v>
      </c>
      <c r="FP154" s="120">
        <f t="shared" si="296"/>
        <v>8.4086609207483711</v>
      </c>
      <c r="FQ154" s="120">
        <f t="shared" si="296"/>
        <v>2.4359876576625346</v>
      </c>
      <c r="FR154" s="120">
        <f t="shared" si="296"/>
        <v>9.6218608678918507</v>
      </c>
      <c r="FS154" s="120">
        <f t="shared" si="296"/>
        <v>0.72490032620514677</v>
      </c>
      <c r="FT154" s="321">
        <f t="shared" si="296"/>
        <v>7.9289565493181087</v>
      </c>
      <c r="FU154" s="85">
        <f>+Cas_Hoy!B153</f>
        <v>36</v>
      </c>
      <c r="FV154" s="62">
        <f>+Cas_Hoy!C153</f>
        <v>31</v>
      </c>
      <c r="FW154" s="62">
        <f>+Cas_Hoy!D153</f>
        <v>181</v>
      </c>
      <c r="FX154" s="62">
        <f>+Cas_Hoy!E153</f>
        <v>187</v>
      </c>
      <c r="FY154" s="62">
        <f>+Cas_Hoy!F153</f>
        <v>724</v>
      </c>
      <c r="FZ154" s="62">
        <f>+Cas_Hoy!G153</f>
        <v>651</v>
      </c>
      <c r="GA154" s="62">
        <f>+Cas_Hoy!H153</f>
        <v>778</v>
      </c>
      <c r="GB154" s="62">
        <f>+Cas_Hoy!I153</f>
        <v>719</v>
      </c>
      <c r="GC154" s="62">
        <f>+Cas_Hoy!J153</f>
        <v>648</v>
      </c>
      <c r="GD154" s="62">
        <f>+Cas_Hoy!K153</f>
        <v>554</v>
      </c>
      <c r="GE154" s="62">
        <f>+Cas_Hoy!L153</f>
        <v>348</v>
      </c>
      <c r="GF154" s="62">
        <f>+Cas_Hoy!M153</f>
        <v>311</v>
      </c>
      <c r="GG154" s="62">
        <f>+Cas_Hoy!N153</f>
        <v>177</v>
      </c>
      <c r="GH154" s="62">
        <f>+Cas_Hoy!O153</f>
        <v>159</v>
      </c>
      <c r="GI154" s="62">
        <f>+Cas_Hoy!P153</f>
        <v>85</v>
      </c>
      <c r="GJ154" s="62">
        <f>+Cas_Hoy!Q153</f>
        <v>75</v>
      </c>
      <c r="GK154" s="62">
        <f>+Cas_Hoy!R153</f>
        <v>29</v>
      </c>
      <c r="GL154" s="62">
        <f>+Cas_Hoy!S153</f>
        <v>19</v>
      </c>
      <c r="GM154" s="62">
        <f>+Cas_Hoy!T153</f>
        <v>5</v>
      </c>
      <c r="GN154" s="590">
        <f>+Cas_Hoy!U153</f>
        <v>7</v>
      </c>
      <c r="GO154" s="543">
        <f t="shared" si="290"/>
        <v>0.24923134198855318</v>
      </c>
      <c r="GP154" s="112">
        <f t="shared" si="290"/>
        <v>0.39434885651649432</v>
      </c>
      <c r="GQ154" s="112">
        <f t="shared" si="291"/>
        <v>0.57608533895591718</v>
      </c>
      <c r="GR154" s="112">
        <f t="shared" si="291"/>
        <v>0.7</v>
      </c>
      <c r="GS154" s="323">
        <f t="shared" si="273"/>
        <v>0.1262765073885197</v>
      </c>
      <c r="GT154" s="323">
        <f t="shared" si="273"/>
        <v>0.11483288758626763</v>
      </c>
      <c r="GU154" s="323">
        <f t="shared" si="273"/>
        <v>0.7</v>
      </c>
      <c r="GV154" s="323">
        <f t="shared" si="273"/>
        <v>0.12642042899870853</v>
      </c>
      <c r="GW154" s="323">
        <f t="shared" si="273"/>
        <v>0.7</v>
      </c>
      <c r="GX154" s="323">
        <f t="shared" si="273"/>
        <v>0.7</v>
      </c>
      <c r="GY154" s="323">
        <f t="shared" si="273"/>
        <v>0.7</v>
      </c>
      <c r="GZ154" s="323">
        <f t="shared" si="273"/>
        <v>0.7</v>
      </c>
      <c r="HA154" s="323">
        <f t="shared" si="298"/>
        <v>0.57608533895591718</v>
      </c>
      <c r="HB154" s="323">
        <f t="shared" si="298"/>
        <v>0.7</v>
      </c>
      <c r="HC154" s="323">
        <f t="shared" si="298"/>
        <v>0.24923134198855318</v>
      </c>
      <c r="HD154" s="323">
        <f t="shared" si="298"/>
        <v>0.39434885651649432</v>
      </c>
      <c r="HE154" s="323">
        <f t="shared" si="298"/>
        <v>0.17275418503859785</v>
      </c>
      <c r="HF154" s="323">
        <f t="shared" si="275"/>
        <v>0.23614589005572639</v>
      </c>
      <c r="HG154" s="323">
        <f t="shared" si="275"/>
        <v>4.874908680945008E-2</v>
      </c>
      <c r="HH154" s="327">
        <f t="shared" si="275"/>
        <v>0.2255757352648797</v>
      </c>
      <c r="HI154" s="241">
        <f>+CyF_Tot!B153</f>
        <v>0</v>
      </c>
      <c r="HJ154" s="149">
        <f>+CyF_Tot!C153</f>
        <v>5069</v>
      </c>
      <c r="HK154" s="149">
        <f>+CyF_Tot!D153</f>
        <v>5496</v>
      </c>
      <c r="HL154" s="149">
        <f>+CyF_Tot!E153</f>
        <v>5762</v>
      </c>
      <c r="HM154" s="149">
        <f>+CyF_Tot!F153</f>
        <v>0</v>
      </c>
      <c r="HN154" s="149">
        <f>+CyF_Tot!G153</f>
        <v>113</v>
      </c>
      <c r="HO154" s="149">
        <f>+CyF_Tot!H153</f>
        <v>119</v>
      </c>
      <c r="HP154" s="557">
        <f>+CyF_Tot!I153</f>
        <v>119</v>
      </c>
      <c r="HQ154" s="93">
        <f t="shared" si="295"/>
        <v>0.10385756397318412</v>
      </c>
      <c r="HR154" s="90">
        <f t="shared" si="295"/>
        <v>9.8720328037488536E-2</v>
      </c>
      <c r="HS154" s="90">
        <f t="shared" si="295"/>
        <v>9.1472364105509352E-2</v>
      </c>
      <c r="HT154" s="90">
        <f t="shared" si="293"/>
        <v>8.6204827608245882E-2</v>
      </c>
      <c r="HU154" s="90">
        <f t="shared" si="293"/>
        <v>7.4305020321732682E-2</v>
      </c>
      <c r="HV154" s="90">
        <f t="shared" si="293"/>
        <v>7.3471153005425283E-2</v>
      </c>
      <c r="HW154" s="90">
        <f t="shared" si="293"/>
        <v>7.3219407755255067E-2</v>
      </c>
      <c r="HX154" s="90">
        <f t="shared" si="293"/>
        <v>7.3707856764524862E-2</v>
      </c>
      <c r="HY154" s="90">
        <f t="shared" si="293"/>
        <v>5.9850575308477635E-2</v>
      </c>
      <c r="HZ154" s="90">
        <f t="shared" si="293"/>
        <v>5.9859018962938979E-2</v>
      </c>
      <c r="IA154" s="90">
        <f t="shared" si="293"/>
        <v>4.445017957558349E-2</v>
      </c>
      <c r="IB154" s="90">
        <f t="shared" si="293"/>
        <v>4.349146792334993E-2</v>
      </c>
      <c r="IC154" s="90">
        <f t="shared" si="293"/>
        <v>2.9745928528771649E-2</v>
      </c>
      <c r="ID154" s="90">
        <f t="shared" ref="IB154:IJ170" si="303">+AX154/$B154</f>
        <v>3.125223346896365E-2</v>
      </c>
      <c r="IE154" s="90">
        <f t="shared" si="303"/>
        <v>1.6181267638677395E-2</v>
      </c>
      <c r="IF154" s="90">
        <f t="shared" si="303"/>
        <v>2.0725722070565909E-2</v>
      </c>
      <c r="IG154" s="90">
        <f t="shared" si="303"/>
        <v>5.2996435087105222E-3</v>
      </c>
      <c r="IH154" s="90">
        <f t="shared" si="297"/>
        <v>1.0033083688772598E-2</v>
      </c>
      <c r="II154" s="90">
        <f t="shared" si="297"/>
        <v>9.6357154703827685E-4</v>
      </c>
      <c r="IJ154" s="673">
        <f t="shared" si="297"/>
        <v>3.1887747972292203E-3</v>
      </c>
      <c r="IK154" s="686"/>
      <c r="IL154" s="687"/>
      <c r="IM154" s="687"/>
      <c r="IN154" s="687"/>
      <c r="IO154" s="687"/>
      <c r="IP154" s="687"/>
      <c r="IQ154" s="687"/>
      <c r="IR154" s="687"/>
      <c r="IS154" s="687"/>
      <c r="IT154" s="687"/>
      <c r="IU154" s="687"/>
      <c r="IV154" s="687"/>
      <c r="IW154" s="687"/>
      <c r="IX154" s="687"/>
      <c r="IY154" s="687"/>
      <c r="IZ154" s="687"/>
      <c r="JA154" s="687"/>
      <c r="JB154" s="687"/>
      <c r="JC154" s="687"/>
      <c r="JD154" s="688"/>
      <c r="JF154" s="624">
        <f t="shared" si="302"/>
        <v>0</v>
      </c>
      <c r="JG154" s="625">
        <f t="shared" si="302"/>
        <v>131.27909155687013</v>
      </c>
      <c r="JH154" s="625">
        <f t="shared" si="302"/>
        <v>0</v>
      </c>
      <c r="JI154" s="625">
        <f t="shared" si="302"/>
        <v>0</v>
      </c>
      <c r="JJ154" s="625">
        <f t="shared" si="302"/>
        <v>0</v>
      </c>
      <c r="JK154" s="625">
        <f t="shared" si="302"/>
        <v>0</v>
      </c>
      <c r="JL154" s="625">
        <f t="shared" si="302"/>
        <v>531.00327004601695</v>
      </c>
      <c r="JM154" s="625">
        <f t="shared" si="302"/>
        <v>0</v>
      </c>
      <c r="JN154" s="625">
        <f t="shared" si="302"/>
        <v>866.15140564050569</v>
      </c>
      <c r="JO154" s="625">
        <f t="shared" si="302"/>
        <v>433.01461358669087</v>
      </c>
      <c r="JP154" s="625">
        <f t="shared" si="302"/>
        <v>3498.7255682746268</v>
      </c>
      <c r="JQ154" s="625">
        <f t="shared" si="301"/>
        <v>2085.9126907509617</v>
      </c>
      <c r="JR154" s="625">
        <f t="shared" si="301"/>
        <v>8278.0533960479079</v>
      </c>
      <c r="JS154" s="625">
        <f t="shared" si="301"/>
        <v>4561.5640544253938</v>
      </c>
      <c r="JT154" s="625">
        <f t="shared" si="301"/>
        <v>13615.654819506419</v>
      </c>
      <c r="JU154" s="625">
        <f t="shared" si="301"/>
        <v>10004.893389061139</v>
      </c>
      <c r="JV154" s="625">
        <f t="shared" si="299"/>
        <v>22008.883173917366</v>
      </c>
      <c r="JW154" s="625">
        <f t="shared" si="299"/>
        <v>12917.180186048234</v>
      </c>
      <c r="JX154" s="625">
        <f t="shared" si="299"/>
        <v>13449.873050727278</v>
      </c>
      <c r="JY154" s="626">
        <f t="shared" si="277"/>
        <v>20321.151236861882</v>
      </c>
      <c r="JZ154" s="642">
        <f t="shared" si="278"/>
        <v>0</v>
      </c>
      <c r="KA154" s="625">
        <f t="shared" si="278"/>
        <v>50.155186235473138</v>
      </c>
      <c r="KB154" s="625">
        <f t="shared" si="279"/>
        <v>1387.100941184362</v>
      </c>
      <c r="KC154" s="625">
        <f t="shared" si="279"/>
        <v>658.76158356394592</v>
      </c>
      <c r="KD154" s="625">
        <f t="shared" si="280"/>
        <v>11422.713008842369</v>
      </c>
      <c r="KE154" s="645">
        <f t="shared" si="280"/>
        <v>8348.4353049086421</v>
      </c>
      <c r="KF154" s="624">
        <f t="shared" si="262"/>
        <v>24.543840558460722</v>
      </c>
      <c r="KG154" s="625">
        <f t="shared" si="263"/>
        <v>1023.4055733369672</v>
      </c>
      <c r="KH154" s="626">
        <f t="shared" si="264"/>
        <v>9715.225574223221</v>
      </c>
    </row>
    <row r="155" spans="1:294" s="649" customFormat="1" ht="15" customHeight="1">
      <c r="A155" s="513" t="s">
        <v>46</v>
      </c>
      <c r="B155" s="540"/>
      <c r="C155" s="526">
        <f t="shared" si="265"/>
        <v>4417</v>
      </c>
      <c r="D155" s="517">
        <f t="shared" si="266"/>
        <v>125</v>
      </c>
      <c r="E155" s="497"/>
      <c r="F155" s="467"/>
      <c r="G155" s="468"/>
      <c r="H155" s="469"/>
      <c r="I155" s="470"/>
      <c r="J155" s="471"/>
      <c r="K155" s="581" t="e">
        <f t="shared" si="267"/>
        <v>#DIV/0!</v>
      </c>
      <c r="L155" s="354">
        <f t="shared" si="288"/>
        <v>0</v>
      </c>
      <c r="M155" s="472"/>
      <c r="N155" s="826"/>
      <c r="O155" s="482"/>
      <c r="P155" s="483"/>
      <c r="Q155" s="483"/>
      <c r="R155" s="483"/>
      <c r="S155" s="484">
        <f t="shared" si="241"/>
        <v>4417</v>
      </c>
      <c r="T155" s="485" t="e">
        <f t="shared" si="242"/>
        <v>#DIV/0!</v>
      </c>
      <c r="U155" s="484">
        <f t="shared" si="243"/>
        <v>164</v>
      </c>
      <c r="V155" s="486">
        <f t="shared" si="244"/>
        <v>3.8561015753585705E-2</v>
      </c>
      <c r="W155" s="485" t="e">
        <f t="shared" si="245"/>
        <v>#DIV/0!</v>
      </c>
      <c r="X155" s="484">
        <f t="shared" si="246"/>
        <v>394</v>
      </c>
      <c r="Y155" s="486">
        <f t="shared" si="247"/>
        <v>9.7936863037534183E-2</v>
      </c>
      <c r="Z155" s="485" t="e">
        <f t="shared" si="248"/>
        <v>#DIV/0!</v>
      </c>
      <c r="AA155" s="484">
        <f t="shared" si="249"/>
        <v>125</v>
      </c>
      <c r="AB155" s="485" t="e">
        <f t="shared" si="250"/>
        <v>#DIV/0!</v>
      </c>
      <c r="AC155" s="487">
        <f t="shared" si="251"/>
        <v>2.8299750962191533E-2</v>
      </c>
      <c r="AD155" s="484">
        <f t="shared" si="252"/>
        <v>1</v>
      </c>
      <c r="AE155" s="486">
        <f t="shared" si="253"/>
        <v>8.0645161290322578E-3</v>
      </c>
      <c r="AF155" s="485" t="e">
        <f t="shared" si="254"/>
        <v>#DIV/0!</v>
      </c>
      <c r="AG155" s="484">
        <f t="shared" si="255"/>
        <v>7</v>
      </c>
      <c r="AH155" s="486">
        <f t="shared" si="256"/>
        <v>5.9322033898305086E-2</v>
      </c>
      <c r="AI155" s="488" t="e">
        <f t="shared" si="257"/>
        <v>#DIV/0!</v>
      </c>
      <c r="AJ155" s="830"/>
      <c r="AK155" s="85"/>
      <c r="AL155" s="62"/>
      <c r="AM155" s="62"/>
      <c r="AN155" s="62"/>
      <c r="AO155" s="62"/>
      <c r="AP155" s="62"/>
      <c r="AQ155" s="62"/>
      <c r="AR155" s="62"/>
      <c r="AS155" s="62"/>
      <c r="AT155" s="62"/>
      <c r="AU155" s="62"/>
      <c r="AV155" s="62"/>
      <c r="AW155" s="62"/>
      <c r="AX155" s="62"/>
      <c r="AY155" s="62"/>
      <c r="AZ155" s="62"/>
      <c r="BA155" s="62">
        <v>0</v>
      </c>
      <c r="BB155" s="62"/>
      <c r="BC155" s="62">
        <v>0</v>
      </c>
      <c r="BD155" s="86"/>
      <c r="BE155" s="263"/>
      <c r="BF155" s="43"/>
      <c r="BG155" s="43"/>
      <c r="BH155" s="43"/>
      <c r="BI155" s="43"/>
      <c r="BJ155" s="43"/>
      <c r="BK155" s="43"/>
      <c r="BL155" s="43"/>
      <c r="BM155" s="43"/>
      <c r="BN155" s="43"/>
      <c r="BO155" s="43"/>
      <c r="BP155" s="43"/>
      <c r="BQ155" s="43"/>
      <c r="BR155" s="43"/>
      <c r="BS155" s="43"/>
      <c r="BT155" s="43"/>
      <c r="BU155" s="43"/>
      <c r="BV155" s="43"/>
      <c r="BW155" s="43"/>
      <c r="BX155" s="55"/>
      <c r="BY155" s="64">
        <f>+Fall_Hoy!B155</f>
        <v>0</v>
      </c>
      <c r="BZ155" s="61">
        <f>+Fall_Hoy!C155</f>
        <v>0</v>
      </c>
      <c r="CA155" s="61">
        <f>+Fall_Hoy!D155</f>
        <v>0</v>
      </c>
      <c r="CB155" s="61">
        <f>+Fall_Hoy!E155</f>
        <v>0</v>
      </c>
      <c r="CC155" s="61">
        <f>+Fall_Hoy!F155</f>
        <v>2</v>
      </c>
      <c r="CD155" s="61">
        <f>+Fall_Hoy!G155</f>
        <v>2</v>
      </c>
      <c r="CE155" s="61">
        <f>+Fall_Hoy!H155</f>
        <v>5</v>
      </c>
      <c r="CF155" s="61">
        <f>+Fall_Hoy!I155</f>
        <v>3</v>
      </c>
      <c r="CG155" s="61">
        <f>+Fall_Hoy!J155</f>
        <v>4</v>
      </c>
      <c r="CH155" s="61">
        <f>+Fall_Hoy!K155</f>
        <v>4</v>
      </c>
      <c r="CI155" s="61">
        <f>+Fall_Hoy!L155</f>
        <v>9</v>
      </c>
      <c r="CJ155" s="61">
        <f>+Fall_Hoy!M155</f>
        <v>5</v>
      </c>
      <c r="CK155" s="61">
        <f>+Fall_Hoy!N155</f>
        <v>28</v>
      </c>
      <c r="CL155" s="61">
        <f>+Fall_Hoy!O155</f>
        <v>1</v>
      </c>
      <c r="CM155" s="61">
        <f>+Fall_Hoy!P155</f>
        <v>22</v>
      </c>
      <c r="CN155" s="61">
        <f>+Fall_Hoy!Q155</f>
        <v>10</v>
      </c>
      <c r="CO155" s="61">
        <f>+Fall_Hoy!R155</f>
        <v>11</v>
      </c>
      <c r="CP155" s="61">
        <f>+Fall_Hoy!S155</f>
        <v>13</v>
      </c>
      <c r="CQ155" s="61">
        <f>+Fall_Hoy!T155</f>
        <v>2</v>
      </c>
      <c r="CR155" s="66">
        <f>+Fall_Hoy!U155</f>
        <v>1</v>
      </c>
      <c r="CS155" s="75" t="e">
        <f t="shared" si="258"/>
        <v>#DIV/0!</v>
      </c>
      <c r="CT155" s="76" t="e">
        <f t="shared" si="258"/>
        <v>#DIV/0!</v>
      </c>
      <c r="CU155" s="76" t="e">
        <f t="shared" si="259"/>
        <v>#DIV/0!</v>
      </c>
      <c r="CV155" s="76" t="e">
        <f t="shared" si="259"/>
        <v>#DIV/0!</v>
      </c>
      <c r="CW155" s="76" t="e">
        <f t="shared" si="300"/>
        <v>#DIV/0!</v>
      </c>
      <c r="CX155" s="76" t="e">
        <f t="shared" si="300"/>
        <v>#DIV/0!</v>
      </c>
      <c r="CY155" s="76" t="e">
        <f t="shared" si="300"/>
        <v>#DIV/0!</v>
      </c>
      <c r="CZ155" s="76" t="e">
        <f t="shared" si="300"/>
        <v>#DIV/0!</v>
      </c>
      <c r="DA155" s="76" t="e">
        <f t="shared" si="300"/>
        <v>#DIV/0!</v>
      </c>
      <c r="DB155" s="76" t="e">
        <f t="shared" si="300"/>
        <v>#DIV/0!</v>
      </c>
      <c r="DC155" s="76" t="e">
        <f t="shared" si="300"/>
        <v>#DIV/0!</v>
      </c>
      <c r="DD155" s="76" t="e">
        <f t="shared" si="300"/>
        <v>#DIV/0!</v>
      </c>
      <c r="DE155" s="76" t="e">
        <f t="shared" si="300"/>
        <v>#DIV/0!</v>
      </c>
      <c r="DF155" s="76" t="e">
        <f t="shared" si="300"/>
        <v>#DIV/0!</v>
      </c>
      <c r="DG155" s="76" t="e">
        <f t="shared" si="300"/>
        <v>#DIV/0!</v>
      </c>
      <c r="DH155" s="76" t="e">
        <f t="shared" si="300"/>
        <v>#DIV/0!</v>
      </c>
      <c r="DI155" s="76" t="e">
        <f t="shared" si="300"/>
        <v>#DIV/0!</v>
      </c>
      <c r="DJ155" s="76" t="e">
        <f t="shared" si="300"/>
        <v>#DIV/0!</v>
      </c>
      <c r="DK155" s="76" t="e">
        <f t="shared" si="300"/>
        <v>#DIV/0!</v>
      </c>
      <c r="DL155" s="316" t="e">
        <f t="shared" si="274"/>
        <v>#DIV/0!</v>
      </c>
      <c r="DM155" s="85">
        <f>+'Cas_-14'!B154</f>
        <v>72</v>
      </c>
      <c r="DN155" s="62">
        <f>+'Cas_-14'!C154</f>
        <v>90</v>
      </c>
      <c r="DO155" s="62">
        <f>+'Cas_-14'!D154</f>
        <v>80</v>
      </c>
      <c r="DP155" s="62">
        <f>+'Cas_-14'!E154</f>
        <v>94</v>
      </c>
      <c r="DQ155" s="62">
        <f>+'Cas_-14'!F154</f>
        <v>383</v>
      </c>
      <c r="DR155" s="62">
        <f>+'Cas_-14'!G154</f>
        <v>495</v>
      </c>
      <c r="DS155" s="62">
        <f>+'Cas_-14'!H154</f>
        <v>539</v>
      </c>
      <c r="DT155" s="62">
        <f>+'Cas_-14'!I154</f>
        <v>641</v>
      </c>
      <c r="DU155" s="62">
        <f>+'Cas_-14'!J154</f>
        <v>313</v>
      </c>
      <c r="DV155" s="62">
        <f>+'Cas_-14'!K154</f>
        <v>365</v>
      </c>
      <c r="DW155" s="62">
        <f>+'Cas_-14'!L154</f>
        <v>217</v>
      </c>
      <c r="DX155" s="62">
        <f>+'Cas_-14'!M154</f>
        <v>201</v>
      </c>
      <c r="DY155" s="62">
        <f>+'Cas_-14'!N154</f>
        <v>132</v>
      </c>
      <c r="DZ155" s="62">
        <f>+'Cas_-14'!O154</f>
        <v>100</v>
      </c>
      <c r="EA155" s="62">
        <f>+'Cas_-14'!P154</f>
        <v>70</v>
      </c>
      <c r="EB155" s="62">
        <f>+'Cas_-14'!Q154</f>
        <v>43</v>
      </c>
      <c r="EC155" s="62">
        <f>+'Cas_-14'!R154</f>
        <v>23</v>
      </c>
      <c r="ED155" s="62">
        <f>+'Cas_-14'!S154</f>
        <v>42</v>
      </c>
      <c r="EE155" s="62">
        <f>+'Cas_-14'!T154</f>
        <v>8</v>
      </c>
      <c r="EF155" s="86">
        <f>+'Cas_-14'!U154</f>
        <v>6</v>
      </c>
      <c r="EG155" s="201"/>
      <c r="EH155" s="91"/>
      <c r="EI155" s="91"/>
      <c r="EJ155" s="91"/>
      <c r="EK155" s="91"/>
      <c r="EL155" s="91"/>
      <c r="EM155" s="91"/>
      <c r="EN155" s="91"/>
      <c r="EO155" s="91"/>
      <c r="EP155" s="91"/>
      <c r="EQ155" s="91"/>
      <c r="ER155" s="91"/>
      <c r="ES155" s="91"/>
      <c r="ET155" s="91"/>
      <c r="EU155" s="91"/>
      <c r="EV155" s="91"/>
      <c r="EW155" s="91"/>
      <c r="EX155" s="91"/>
      <c r="EY155" s="91"/>
      <c r="EZ155" s="100"/>
      <c r="FA155" s="119" t="e">
        <f t="shared" si="268"/>
        <v>#DIV/0!</v>
      </c>
      <c r="FB155" s="120" t="e">
        <f t="shared" si="268"/>
        <v>#DIV/0!</v>
      </c>
      <c r="FC155" s="120" t="e">
        <f t="shared" si="289"/>
        <v>#DIV/0!</v>
      </c>
      <c r="FD155" s="120" t="e">
        <f t="shared" si="289"/>
        <v>#DIV/0!</v>
      </c>
      <c r="FE155" s="120" t="e">
        <f t="shared" si="296"/>
        <v>#DIV/0!</v>
      </c>
      <c r="FF155" s="120" t="e">
        <f t="shared" si="296"/>
        <v>#DIV/0!</v>
      </c>
      <c r="FG155" s="120" t="e">
        <f t="shared" si="296"/>
        <v>#DIV/0!</v>
      </c>
      <c r="FH155" s="120" t="e">
        <f t="shared" si="296"/>
        <v>#DIV/0!</v>
      </c>
      <c r="FI155" s="120" t="e">
        <f t="shared" si="296"/>
        <v>#DIV/0!</v>
      </c>
      <c r="FJ155" s="120" t="e">
        <f t="shared" si="296"/>
        <v>#DIV/0!</v>
      </c>
      <c r="FK155" s="120" t="e">
        <f t="shared" si="296"/>
        <v>#DIV/0!</v>
      </c>
      <c r="FL155" s="120" t="e">
        <f t="shared" si="296"/>
        <v>#DIV/0!</v>
      </c>
      <c r="FM155" s="120" t="e">
        <f t="shared" si="296"/>
        <v>#DIV/0!</v>
      </c>
      <c r="FN155" s="120" t="e">
        <f t="shared" si="296"/>
        <v>#DIV/0!</v>
      </c>
      <c r="FO155" s="120" t="e">
        <f t="shared" si="296"/>
        <v>#DIV/0!</v>
      </c>
      <c r="FP155" s="120" t="e">
        <f t="shared" si="296"/>
        <v>#DIV/0!</v>
      </c>
      <c r="FQ155" s="120" t="e">
        <f t="shared" si="296"/>
        <v>#DIV/0!</v>
      </c>
      <c r="FR155" s="120" t="e">
        <f t="shared" si="296"/>
        <v>#DIV/0!</v>
      </c>
      <c r="FS155" s="120" t="e">
        <f t="shared" si="296"/>
        <v>#DIV/0!</v>
      </c>
      <c r="FT155" s="321" t="e">
        <f t="shared" si="296"/>
        <v>#DIV/0!</v>
      </c>
      <c r="FU155" s="85">
        <f>+Cas_Hoy!B154</f>
        <v>79</v>
      </c>
      <c r="FV155" s="62">
        <f>+Cas_Hoy!C154</f>
        <v>96</v>
      </c>
      <c r="FW155" s="62">
        <f>+Cas_Hoy!D154</f>
        <v>83</v>
      </c>
      <c r="FX155" s="62">
        <f>+Cas_Hoy!E154</f>
        <v>104</v>
      </c>
      <c r="FY155" s="62">
        <f>+Cas_Hoy!F154</f>
        <v>413</v>
      </c>
      <c r="FZ155" s="62">
        <f>+Cas_Hoy!G154</f>
        <v>543</v>
      </c>
      <c r="GA155" s="62">
        <f>+Cas_Hoy!H154</f>
        <v>591</v>
      </c>
      <c r="GB155" s="62">
        <f>+Cas_Hoy!I154</f>
        <v>721</v>
      </c>
      <c r="GC155" s="62">
        <f>+Cas_Hoy!J154</f>
        <v>340</v>
      </c>
      <c r="GD155" s="62">
        <f>+Cas_Hoy!K154</f>
        <v>418</v>
      </c>
      <c r="GE155" s="62">
        <f>+Cas_Hoy!L154</f>
        <v>227</v>
      </c>
      <c r="GF155" s="62">
        <f>+Cas_Hoy!M154</f>
        <v>235</v>
      </c>
      <c r="GG155" s="62">
        <f>+Cas_Hoy!N154</f>
        <v>140</v>
      </c>
      <c r="GH155" s="62">
        <f>+Cas_Hoy!O154</f>
        <v>109</v>
      </c>
      <c r="GI155" s="62">
        <f>+Cas_Hoy!P154</f>
        <v>75</v>
      </c>
      <c r="GJ155" s="62">
        <f>+Cas_Hoy!Q154</f>
        <v>48</v>
      </c>
      <c r="GK155" s="62">
        <f>+Cas_Hoy!R154</f>
        <v>23</v>
      </c>
      <c r="GL155" s="62">
        <f>+Cas_Hoy!S154</f>
        <v>45</v>
      </c>
      <c r="GM155" s="62">
        <f>+Cas_Hoy!T154</f>
        <v>9</v>
      </c>
      <c r="GN155" s="590">
        <f>+Cas_Hoy!U154</f>
        <v>6</v>
      </c>
      <c r="GO155" s="543" t="e">
        <f t="shared" si="290"/>
        <v>#DIV/0!</v>
      </c>
      <c r="GP155" s="112" t="e">
        <f t="shared" si="290"/>
        <v>#DIV/0!</v>
      </c>
      <c r="GQ155" s="112" t="e">
        <f t="shared" si="291"/>
        <v>#DIV/0!</v>
      </c>
      <c r="GR155" s="112" t="e">
        <f t="shared" si="291"/>
        <v>#DIV/0!</v>
      </c>
      <c r="GS155" s="323" t="e">
        <f t="shared" si="273"/>
        <v>#DIV/0!</v>
      </c>
      <c r="GT155" s="323" t="e">
        <f t="shared" si="273"/>
        <v>#DIV/0!</v>
      </c>
      <c r="GU155" s="323" t="e">
        <f t="shared" si="273"/>
        <v>#DIV/0!</v>
      </c>
      <c r="GV155" s="323" t="e">
        <f t="shared" si="273"/>
        <v>#DIV/0!</v>
      </c>
      <c r="GW155" s="323" t="e">
        <f t="shared" si="273"/>
        <v>#DIV/0!</v>
      </c>
      <c r="GX155" s="323" t="e">
        <f t="shared" si="273"/>
        <v>#DIV/0!</v>
      </c>
      <c r="GY155" s="323" t="e">
        <f t="shared" si="273"/>
        <v>#DIV/0!</v>
      </c>
      <c r="GZ155" s="323" t="e">
        <f t="shared" si="273"/>
        <v>#DIV/0!</v>
      </c>
      <c r="HA155" s="323" t="e">
        <f t="shared" si="298"/>
        <v>#DIV/0!</v>
      </c>
      <c r="HB155" s="323" t="e">
        <f t="shared" si="298"/>
        <v>#DIV/0!</v>
      </c>
      <c r="HC155" s="323" t="e">
        <f t="shared" si="298"/>
        <v>#DIV/0!</v>
      </c>
      <c r="HD155" s="323" t="e">
        <f t="shared" si="298"/>
        <v>#DIV/0!</v>
      </c>
      <c r="HE155" s="323" t="e">
        <f t="shared" si="298"/>
        <v>#DIV/0!</v>
      </c>
      <c r="HF155" s="323" t="e">
        <f t="shared" si="275"/>
        <v>#DIV/0!</v>
      </c>
      <c r="HG155" s="323" t="e">
        <f t="shared" si="275"/>
        <v>#DIV/0!</v>
      </c>
      <c r="HH155" s="327" t="e">
        <f t="shared" si="275"/>
        <v>#DIV/0!</v>
      </c>
      <c r="HI155" s="241">
        <f>+CyF_Tot!B154</f>
        <v>0</v>
      </c>
      <c r="HJ155" s="149">
        <f>+CyF_Tot!C154</f>
        <v>4023</v>
      </c>
      <c r="HK155" s="149">
        <f>+CyF_Tot!D154</f>
        <v>4253</v>
      </c>
      <c r="HL155" s="149">
        <f>+CyF_Tot!E154</f>
        <v>4417</v>
      </c>
      <c r="HM155" s="149">
        <f>+CyF_Tot!F154</f>
        <v>0</v>
      </c>
      <c r="HN155" s="149">
        <f>+CyF_Tot!G154</f>
        <v>118</v>
      </c>
      <c r="HO155" s="149">
        <f>+CyF_Tot!H154</f>
        <v>124</v>
      </c>
      <c r="HP155" s="557">
        <f>+CyF_Tot!I154</f>
        <v>125</v>
      </c>
      <c r="HQ155" s="93" t="e">
        <f t="shared" si="295"/>
        <v>#DIV/0!</v>
      </c>
      <c r="HR155" s="90" t="e">
        <f t="shared" si="295"/>
        <v>#DIV/0!</v>
      </c>
      <c r="HS155" s="90" t="e">
        <f t="shared" si="295"/>
        <v>#DIV/0!</v>
      </c>
      <c r="HT155" s="90" t="e">
        <f t="shared" si="295"/>
        <v>#DIV/0!</v>
      </c>
      <c r="HU155" s="90" t="e">
        <f t="shared" si="295"/>
        <v>#DIV/0!</v>
      </c>
      <c r="HV155" s="90" t="e">
        <f t="shared" si="295"/>
        <v>#DIV/0!</v>
      </c>
      <c r="HW155" s="90" t="e">
        <f t="shared" si="295"/>
        <v>#DIV/0!</v>
      </c>
      <c r="HX155" s="90" t="e">
        <f t="shared" si="295"/>
        <v>#DIV/0!</v>
      </c>
      <c r="HY155" s="90" t="e">
        <f t="shared" si="295"/>
        <v>#DIV/0!</v>
      </c>
      <c r="HZ155" s="90" t="e">
        <f t="shared" si="295"/>
        <v>#DIV/0!</v>
      </c>
      <c r="IA155" s="90" t="e">
        <f t="shared" si="295"/>
        <v>#DIV/0!</v>
      </c>
      <c r="IB155" s="90" t="e">
        <f t="shared" si="295"/>
        <v>#DIV/0!</v>
      </c>
      <c r="IC155" s="90" t="e">
        <f t="shared" si="295"/>
        <v>#DIV/0!</v>
      </c>
      <c r="ID155" s="90" t="e">
        <f t="shared" si="303"/>
        <v>#DIV/0!</v>
      </c>
      <c r="IE155" s="90" t="e">
        <f t="shared" si="303"/>
        <v>#DIV/0!</v>
      </c>
      <c r="IF155" s="90" t="e">
        <f t="shared" si="303"/>
        <v>#DIV/0!</v>
      </c>
      <c r="IG155" s="90" t="e">
        <f t="shared" si="303"/>
        <v>#DIV/0!</v>
      </c>
      <c r="IH155" s="90" t="e">
        <f t="shared" si="297"/>
        <v>#DIV/0!</v>
      </c>
      <c r="II155" s="90" t="e">
        <f t="shared" si="297"/>
        <v>#DIV/0!</v>
      </c>
      <c r="IJ155" s="673" t="e">
        <f t="shared" si="297"/>
        <v>#DIV/0!</v>
      </c>
      <c r="IK155" s="686"/>
      <c r="IL155" s="687"/>
      <c r="IM155" s="687"/>
      <c r="IN155" s="687"/>
      <c r="IO155" s="687"/>
      <c r="IP155" s="687"/>
      <c r="IQ155" s="687"/>
      <c r="IR155" s="687"/>
      <c r="IS155" s="687"/>
      <c r="IT155" s="687"/>
      <c r="IU155" s="687"/>
      <c r="IV155" s="687"/>
      <c r="IW155" s="687"/>
      <c r="IX155" s="687"/>
      <c r="IY155" s="687"/>
      <c r="IZ155" s="687"/>
      <c r="JA155" s="687"/>
      <c r="JB155" s="687"/>
      <c r="JC155" s="687"/>
      <c r="JD155" s="688"/>
      <c r="JF155" s="624"/>
      <c r="JG155" s="625"/>
      <c r="JH155" s="625"/>
      <c r="JI155" s="625"/>
      <c r="JJ155" s="625"/>
      <c r="JK155" s="625"/>
      <c r="JL155" s="625"/>
      <c r="JM155" s="625"/>
      <c r="JN155" s="625"/>
      <c r="JO155" s="625"/>
      <c r="JP155" s="625"/>
      <c r="JQ155" s="625"/>
      <c r="JR155" s="625"/>
      <c r="JS155" s="625"/>
      <c r="JT155" s="625"/>
      <c r="JU155" s="625"/>
      <c r="JV155" s="625"/>
      <c r="JW155" s="625"/>
      <c r="JX155" s="625"/>
      <c r="JY155" s="626"/>
      <c r="JZ155" s="642"/>
      <c r="KA155" s="625"/>
      <c r="KB155" s="625"/>
      <c r="KC155" s="625"/>
      <c r="KD155" s="625"/>
      <c r="KE155" s="645"/>
      <c r="KF155" s="624"/>
      <c r="KG155" s="625"/>
      <c r="KH155" s="626"/>
    </row>
    <row r="156" spans="1:294" s="649" customFormat="1" ht="14.4">
      <c r="A156" s="510" t="s">
        <v>165</v>
      </c>
      <c r="B156" s="538">
        <v>11510</v>
      </c>
      <c r="C156" s="526">
        <f t="shared" si="265"/>
        <v>829</v>
      </c>
      <c r="D156" s="517">
        <f t="shared" si="266"/>
        <v>19</v>
      </c>
      <c r="E156" s="495">
        <f t="shared" si="287"/>
        <v>7.3743155799873136E-3</v>
      </c>
      <c r="F156" s="208">
        <f t="shared" si="236"/>
        <v>6.1424847958297134E-2</v>
      </c>
      <c r="G156" s="30">
        <f t="shared" ref="G156:G170" si="304">H156/F156</f>
        <v>3.6442861295438491</v>
      </c>
      <c r="H156" s="29">
        <f t="shared" ref="H156:H170" si="305">HP156/(E156*B156)</f>
        <v>0.22384972142376205</v>
      </c>
      <c r="I156" s="33">
        <f t="shared" ref="I156:I170" si="306">(G156*HL156)/B156</f>
        <v>0.26247725468217642</v>
      </c>
      <c r="J156" s="353">
        <f t="shared" si="239"/>
        <v>0.20621561269956515</v>
      </c>
      <c r="K156" s="581">
        <f t="shared" si="267"/>
        <v>8.004915179123823E-3</v>
      </c>
      <c r="L156" s="354">
        <f t="shared" si="288"/>
        <v>3.357201841827433</v>
      </c>
      <c r="M156" s="355">
        <f t="shared" si="240"/>
        <v>0.24180020216115916</v>
      </c>
      <c r="N156" s="826"/>
      <c r="O156" s="364" t="s">
        <v>226</v>
      </c>
      <c r="P156" s="20" t="s">
        <v>227</v>
      </c>
      <c r="Q156" s="20"/>
      <c r="R156" s="20"/>
      <c r="S156" s="166">
        <f t="shared" si="241"/>
        <v>829</v>
      </c>
      <c r="T156" s="167">
        <f t="shared" si="242"/>
        <v>7202.4326672458728</v>
      </c>
      <c r="U156" s="166">
        <f t="shared" si="243"/>
        <v>52</v>
      </c>
      <c r="V156" s="168">
        <f t="shared" si="244"/>
        <v>6.6924066924066924E-2</v>
      </c>
      <c r="W156" s="167">
        <f t="shared" si="245"/>
        <v>451.78105994787143</v>
      </c>
      <c r="X156" s="166">
        <f t="shared" si="246"/>
        <v>122</v>
      </c>
      <c r="Y156" s="168">
        <f t="shared" si="247"/>
        <v>0.17256011315417255</v>
      </c>
      <c r="Z156" s="167">
        <f t="shared" si="248"/>
        <v>1059.9478714161598</v>
      </c>
      <c r="AA156" s="166">
        <f t="shared" si="249"/>
        <v>19</v>
      </c>
      <c r="AB156" s="167">
        <f t="shared" si="250"/>
        <v>1650.7384882710687</v>
      </c>
      <c r="AC156" s="169">
        <f t="shared" si="251"/>
        <v>2.2919179734620022E-2</v>
      </c>
      <c r="AD156" s="166">
        <f t="shared" si="252"/>
        <v>0</v>
      </c>
      <c r="AE156" s="168">
        <f t="shared" si="253"/>
        <v>0</v>
      </c>
      <c r="AF156" s="167">
        <f t="shared" si="254"/>
        <v>0</v>
      </c>
      <c r="AG156" s="166">
        <f t="shared" si="255"/>
        <v>2</v>
      </c>
      <c r="AH156" s="168">
        <f t="shared" si="256"/>
        <v>0.11764705882352941</v>
      </c>
      <c r="AI156" s="365">
        <f t="shared" si="257"/>
        <v>173.7619461337967</v>
      </c>
      <c r="AJ156" s="830"/>
      <c r="AK156" s="85">
        <v>1001.9995838496432</v>
      </c>
      <c r="AL156" s="62">
        <v>1003.2859529602852</v>
      </c>
      <c r="AM156" s="62">
        <v>898.11139396790963</v>
      </c>
      <c r="AN156" s="62">
        <v>866.1220093531789</v>
      </c>
      <c r="AO156" s="62">
        <v>791.22644912543967</v>
      </c>
      <c r="AP156" s="62">
        <v>742.05619563036589</v>
      </c>
      <c r="AQ156" s="62">
        <v>736.65022931250371</v>
      </c>
      <c r="AR156" s="62">
        <v>757.919919650927</v>
      </c>
      <c r="AS156" s="62">
        <v>672.55190154055686</v>
      </c>
      <c r="AT156" s="62">
        <v>710.41330736080977</v>
      </c>
      <c r="AU156" s="62">
        <v>603.5179284918795</v>
      </c>
      <c r="AV156" s="62">
        <v>582.80172533325162</v>
      </c>
      <c r="AW156" s="62">
        <v>466.64142810391206</v>
      </c>
      <c r="AX156" s="62">
        <v>556.89435389121445</v>
      </c>
      <c r="AY156" s="62">
        <v>324.47233864022428</v>
      </c>
      <c r="AZ156" s="62">
        <v>408.6245805753054</v>
      </c>
      <c r="BA156" s="62">
        <v>122.76830016577999</v>
      </c>
      <c r="BB156" s="62">
        <v>187.37989105283887</v>
      </c>
      <c r="BC156" s="62">
        <v>13.060457464444681</v>
      </c>
      <c r="BD156" s="86">
        <v>63.502089978781896</v>
      </c>
      <c r="BE156" s="258">
        <v>2.0000000000000002E-5</v>
      </c>
      <c r="BF156" s="43">
        <v>2.0000000000000002E-5</v>
      </c>
      <c r="BG156" s="53">
        <v>5.0000000000000002E-5</v>
      </c>
      <c r="BH156" s="53">
        <v>4.0000000000000003E-5</v>
      </c>
      <c r="BI156" s="53">
        <v>1.2518952302791728E-4</v>
      </c>
      <c r="BJ156" s="53">
        <v>1.2406223545552731E-4</v>
      </c>
      <c r="BK156" s="53">
        <v>3.4000000000000002E-4</v>
      </c>
      <c r="BL156" s="53">
        <v>1.8000000000000001E-4</v>
      </c>
      <c r="BM156" s="53">
        <v>8.9999999999999998E-4</v>
      </c>
      <c r="BN156" s="53">
        <v>5.0000000000000001E-4</v>
      </c>
      <c r="BO156" s="53">
        <v>3.8E-3</v>
      </c>
      <c r="BP156" s="53">
        <v>2E-3</v>
      </c>
      <c r="BQ156" s="53">
        <v>1.6199999999999999E-2</v>
      </c>
      <c r="BR156" s="53">
        <v>6.1999999999999998E-3</v>
      </c>
      <c r="BS156" s="53">
        <v>6.1100000000000002E-2</v>
      </c>
      <c r="BT156" s="53">
        <v>2.6800000000000001E-2</v>
      </c>
      <c r="BU156" s="53">
        <v>0.1421</v>
      </c>
      <c r="BV156" s="53">
        <v>5.4699999999999999E-2</v>
      </c>
      <c r="BW156" s="53">
        <v>0.27589999999999998</v>
      </c>
      <c r="BX156" s="54">
        <v>0.1051</v>
      </c>
      <c r="BY156" s="64">
        <f>+Fall_Hoy!B156</f>
        <v>0</v>
      </c>
      <c r="BZ156" s="61">
        <f>+Fall_Hoy!C156</f>
        <v>0</v>
      </c>
      <c r="CA156" s="61">
        <f>+Fall_Hoy!D156</f>
        <v>0</v>
      </c>
      <c r="CB156" s="61">
        <f>+Fall_Hoy!E156</f>
        <v>0</v>
      </c>
      <c r="CC156" s="61">
        <f>+Fall_Hoy!F156</f>
        <v>0</v>
      </c>
      <c r="CD156" s="61">
        <f>+Fall_Hoy!G156</f>
        <v>0</v>
      </c>
      <c r="CE156" s="61">
        <f>+Fall_Hoy!H156</f>
        <v>0</v>
      </c>
      <c r="CF156" s="61">
        <f>+Fall_Hoy!I156</f>
        <v>0</v>
      </c>
      <c r="CG156" s="61">
        <f>+Fall_Hoy!J156</f>
        <v>0</v>
      </c>
      <c r="CH156" s="61">
        <f>+Fall_Hoy!K156</f>
        <v>0</v>
      </c>
      <c r="CI156" s="61">
        <f>+Fall_Hoy!L156</f>
        <v>3</v>
      </c>
      <c r="CJ156" s="61">
        <f>+Fall_Hoy!M156</f>
        <v>0</v>
      </c>
      <c r="CK156" s="61">
        <f>+Fall_Hoy!N156</f>
        <v>1</v>
      </c>
      <c r="CL156" s="61">
        <f>+Fall_Hoy!O156</f>
        <v>2</v>
      </c>
      <c r="CM156" s="61">
        <f>+Fall_Hoy!P156</f>
        <v>4</v>
      </c>
      <c r="CN156" s="61">
        <f>+Fall_Hoy!Q156</f>
        <v>1</v>
      </c>
      <c r="CO156" s="61">
        <f>+Fall_Hoy!R156</f>
        <v>3</v>
      </c>
      <c r="CP156" s="61">
        <f>+Fall_Hoy!S156</f>
        <v>2</v>
      </c>
      <c r="CQ156" s="61">
        <f>+Fall_Hoy!T156</f>
        <v>0</v>
      </c>
      <c r="CR156" s="66">
        <f>+Fall_Hoy!U156</f>
        <v>2</v>
      </c>
      <c r="CS156" s="75">
        <f t="shared" si="258"/>
        <v>0.20176280270769462</v>
      </c>
      <c r="CT156" s="76">
        <f t="shared" si="258"/>
        <v>9.1314704522393264E-2</v>
      </c>
      <c r="CU156" s="76">
        <f t="shared" si="259"/>
        <v>0.13228228644967774</v>
      </c>
      <c r="CV156" s="76">
        <f t="shared" si="259"/>
        <v>0.57924926497693363</v>
      </c>
      <c r="CW156" s="76">
        <f t="shared" si="300"/>
        <v>9.9844993917127603E-2</v>
      </c>
      <c r="CX156" s="76">
        <f t="shared" si="300"/>
        <v>0.1199370081728053</v>
      </c>
      <c r="CY156" s="76">
        <f t="shared" si="300"/>
        <v>9.7739737442552224E-2</v>
      </c>
      <c r="CZ156" s="76">
        <f t="shared" si="300"/>
        <v>0.11610725317858106</v>
      </c>
      <c r="DA156" s="76">
        <f t="shared" si="300"/>
        <v>9.2186193895195195E-2</v>
      </c>
      <c r="DB156" s="76">
        <f t="shared" si="300"/>
        <v>7.1789195770368297E-2</v>
      </c>
      <c r="DC156" s="76">
        <f t="shared" si="300"/>
        <v>0.7</v>
      </c>
      <c r="DD156" s="76">
        <f t="shared" si="300"/>
        <v>5.3191331892975958E-2</v>
      </c>
      <c r="DE156" s="76">
        <f t="shared" si="300"/>
        <v>0.13228228644967774</v>
      </c>
      <c r="DF156" s="76">
        <f t="shared" si="300"/>
        <v>0.57924926497693363</v>
      </c>
      <c r="DG156" s="76">
        <f t="shared" si="300"/>
        <v>0.20176280270769462</v>
      </c>
      <c r="DH156" s="76">
        <f t="shared" si="300"/>
        <v>9.1314704522393264E-2</v>
      </c>
      <c r="DI156" s="76">
        <f t="shared" si="300"/>
        <v>0.17196534451130208</v>
      </c>
      <c r="DJ156" s="76">
        <f t="shared" si="300"/>
        <v>0.1951280422490943</v>
      </c>
      <c r="DK156" s="76">
        <f t="shared" si="300"/>
        <v>7.6566996425842193E-2</v>
      </c>
      <c r="DL156" s="316">
        <f t="shared" si="274"/>
        <v>0.2996672349637915</v>
      </c>
      <c r="DM156" s="85">
        <f>+'Cas_-14'!B155</f>
        <v>10</v>
      </c>
      <c r="DN156" s="62">
        <f>+'Cas_-14'!C155</f>
        <v>16</v>
      </c>
      <c r="DO156" s="62">
        <f>+'Cas_-14'!D155</f>
        <v>42</v>
      </c>
      <c r="DP156" s="62">
        <f>+'Cas_-14'!E155</f>
        <v>48</v>
      </c>
      <c r="DQ156" s="62">
        <f>+'Cas_-14'!F155</f>
        <v>79</v>
      </c>
      <c r="DR156" s="62">
        <f>+'Cas_-14'!G155</f>
        <v>89</v>
      </c>
      <c r="DS156" s="62">
        <f>+'Cas_-14'!H155</f>
        <v>72</v>
      </c>
      <c r="DT156" s="62">
        <f>+'Cas_-14'!I155</f>
        <v>88</v>
      </c>
      <c r="DU156" s="62">
        <f>+'Cas_-14'!J155</f>
        <v>62</v>
      </c>
      <c r="DV156" s="62">
        <f>+'Cas_-14'!K155</f>
        <v>51</v>
      </c>
      <c r="DW156" s="62">
        <f>+'Cas_-14'!L155</f>
        <v>36</v>
      </c>
      <c r="DX156" s="62">
        <f>+'Cas_-14'!M155</f>
        <v>31</v>
      </c>
      <c r="DY156" s="62">
        <f>+'Cas_-14'!N155</f>
        <v>19</v>
      </c>
      <c r="DZ156" s="62">
        <f>+'Cas_-14'!O155</f>
        <v>20</v>
      </c>
      <c r="EA156" s="62">
        <f>+'Cas_-14'!P155</f>
        <v>14</v>
      </c>
      <c r="EB156" s="62">
        <f>+'Cas_-14'!Q155</f>
        <v>10</v>
      </c>
      <c r="EC156" s="62">
        <f>+'Cas_-14'!R155</f>
        <v>4</v>
      </c>
      <c r="ED156" s="62">
        <f>+'Cas_-14'!S155</f>
        <v>8</v>
      </c>
      <c r="EE156" s="62">
        <f>+'Cas_-14'!T155</f>
        <v>1</v>
      </c>
      <c r="EF156" s="86">
        <f>+'Cas_-14'!U155</f>
        <v>3</v>
      </c>
      <c r="EG156" s="201">
        <f t="shared" si="294"/>
        <v>9.9800440650687616E-3</v>
      </c>
      <c r="EH156" s="90">
        <f t="shared" si="294"/>
        <v>1.5947596946603873E-2</v>
      </c>
      <c r="EI156" s="90">
        <f t="shared" si="294"/>
        <v>4.6764800315517094E-2</v>
      </c>
      <c r="EJ156" s="90">
        <f t="shared" si="294"/>
        <v>5.5419443775417354E-2</v>
      </c>
      <c r="EK156" s="90">
        <f t="shared" si="294"/>
        <v>9.9844993917127603E-2</v>
      </c>
      <c r="EL156" s="90">
        <f t="shared" si="294"/>
        <v>0.1199370081728053</v>
      </c>
      <c r="EM156" s="90">
        <f t="shared" si="294"/>
        <v>9.7739737442552224E-2</v>
      </c>
      <c r="EN156" s="90">
        <f t="shared" si="294"/>
        <v>0.11610725317858106</v>
      </c>
      <c r="EO156" s="90">
        <f t="shared" si="294"/>
        <v>9.2186193895195195E-2</v>
      </c>
      <c r="EP156" s="90">
        <f t="shared" si="294"/>
        <v>7.1789195770368297E-2</v>
      </c>
      <c r="EQ156" s="90">
        <f t="shared" si="294"/>
        <v>5.9650257764437546E-2</v>
      </c>
      <c r="ER156" s="90">
        <f t="shared" si="285"/>
        <v>5.3191331892975958E-2</v>
      </c>
      <c r="ES156" s="90">
        <f t="shared" si="285"/>
        <v>4.0716487769210809E-2</v>
      </c>
      <c r="ET156" s="90">
        <f t="shared" si="285"/>
        <v>3.5913454428569885E-2</v>
      </c>
      <c r="EU156" s="90">
        <f t="shared" si="285"/>
        <v>4.3146975359040496E-2</v>
      </c>
      <c r="EV156" s="90">
        <f t="shared" si="285"/>
        <v>2.4472340812001399E-2</v>
      </c>
      <c r="EW156" s="90">
        <f t="shared" si="285"/>
        <v>3.2581700606741364E-2</v>
      </c>
      <c r="EX156" s="90">
        <f t="shared" si="285"/>
        <v>4.2694015644101836E-2</v>
      </c>
      <c r="EY156" s="90">
        <f t="shared" si="285"/>
        <v>7.6566996425842193E-2</v>
      </c>
      <c r="EZ156" s="99">
        <f t="shared" si="285"/>
        <v>4.7242539592041728E-2</v>
      </c>
      <c r="FA156" s="119">
        <f t="shared" si="268"/>
        <v>4.6761748889408459</v>
      </c>
      <c r="FB156" s="120">
        <f t="shared" si="268"/>
        <v>3.7313432835820888</v>
      </c>
      <c r="FC156" s="120">
        <f t="shared" si="289"/>
        <v>3.2488628979857048</v>
      </c>
      <c r="FD156" s="120">
        <f t="shared" si="289"/>
        <v>16.129032258064516</v>
      </c>
      <c r="FE156" s="120">
        <f t="shared" si="296"/>
        <v>1</v>
      </c>
      <c r="FF156" s="120">
        <f t="shared" si="296"/>
        <v>1</v>
      </c>
      <c r="FG156" s="120">
        <f t="shared" si="296"/>
        <v>1</v>
      </c>
      <c r="FH156" s="120">
        <f t="shared" si="296"/>
        <v>1</v>
      </c>
      <c r="FI156" s="120">
        <f t="shared" si="296"/>
        <v>1</v>
      </c>
      <c r="FJ156" s="120">
        <f t="shared" si="296"/>
        <v>1</v>
      </c>
      <c r="FK156" s="120">
        <f t="shared" si="296"/>
        <v>11.735070831786546</v>
      </c>
      <c r="FL156" s="120">
        <f t="shared" si="296"/>
        <v>1</v>
      </c>
      <c r="FM156" s="120">
        <f t="shared" si="296"/>
        <v>3.2488628979857048</v>
      </c>
      <c r="FN156" s="120">
        <f t="shared" si="296"/>
        <v>16.129032258064516</v>
      </c>
      <c r="FO156" s="120">
        <f t="shared" si="296"/>
        <v>4.6761748889408459</v>
      </c>
      <c r="FP156" s="120">
        <f t="shared" si="296"/>
        <v>3.7313432835820888</v>
      </c>
      <c r="FQ156" s="120">
        <f t="shared" si="296"/>
        <v>5.2779732582688252</v>
      </c>
      <c r="FR156" s="120">
        <f t="shared" si="296"/>
        <v>4.5703839122486283</v>
      </c>
      <c r="FS156" s="120">
        <f t="shared" si="296"/>
        <v>1</v>
      </c>
      <c r="FT156" s="321">
        <f t="shared" si="296"/>
        <v>6.3431652394544882</v>
      </c>
      <c r="FU156" s="85">
        <f>+Cas_Hoy!B155</f>
        <v>13</v>
      </c>
      <c r="FV156" s="62">
        <f>+Cas_Hoy!C155</f>
        <v>16</v>
      </c>
      <c r="FW156" s="62">
        <f>+Cas_Hoy!D155</f>
        <v>50</v>
      </c>
      <c r="FX156" s="62">
        <f>+Cas_Hoy!E155</f>
        <v>52</v>
      </c>
      <c r="FY156" s="62">
        <f>+Cas_Hoy!F155</f>
        <v>88</v>
      </c>
      <c r="FZ156" s="62">
        <f>+Cas_Hoy!G155</f>
        <v>104</v>
      </c>
      <c r="GA156" s="62">
        <f>+Cas_Hoy!H155</f>
        <v>87</v>
      </c>
      <c r="GB156" s="62">
        <f>+Cas_Hoy!I155</f>
        <v>104</v>
      </c>
      <c r="GC156" s="62">
        <f>+Cas_Hoy!J155</f>
        <v>73</v>
      </c>
      <c r="GD156" s="62">
        <f>+Cas_Hoy!K155</f>
        <v>62</v>
      </c>
      <c r="GE156" s="62">
        <f>+Cas_Hoy!L155</f>
        <v>44</v>
      </c>
      <c r="GF156" s="62">
        <f>+Cas_Hoy!M155</f>
        <v>39</v>
      </c>
      <c r="GG156" s="62">
        <f>+Cas_Hoy!N155</f>
        <v>21</v>
      </c>
      <c r="GH156" s="62">
        <f>+Cas_Hoy!O155</f>
        <v>22</v>
      </c>
      <c r="GI156" s="62">
        <f>+Cas_Hoy!P155</f>
        <v>16</v>
      </c>
      <c r="GJ156" s="62">
        <f>+Cas_Hoy!Q155</f>
        <v>14</v>
      </c>
      <c r="GK156" s="62">
        <f>+Cas_Hoy!R155</f>
        <v>7</v>
      </c>
      <c r="GL156" s="62">
        <f>+Cas_Hoy!S155</f>
        <v>9</v>
      </c>
      <c r="GM156" s="62">
        <f>+Cas_Hoy!T155</f>
        <v>1</v>
      </c>
      <c r="GN156" s="590">
        <f>+Cas_Hoy!U155</f>
        <v>3</v>
      </c>
      <c r="GO156" s="543">
        <f t="shared" si="290"/>
        <v>0.23058606023736525</v>
      </c>
      <c r="GP156" s="112">
        <f t="shared" si="290"/>
        <v>0.12784058633135056</v>
      </c>
      <c r="GQ156" s="112">
        <f t="shared" si="291"/>
        <v>0.14620673765490697</v>
      </c>
      <c r="GR156" s="112">
        <f t="shared" si="291"/>
        <v>0.63717419147462695</v>
      </c>
      <c r="GS156" s="323">
        <f t="shared" si="273"/>
        <v>0.11121974005958518</v>
      </c>
      <c r="GT156" s="323">
        <f t="shared" si="273"/>
        <v>0.1401511106738399</v>
      </c>
      <c r="GU156" s="323">
        <f t="shared" si="273"/>
        <v>0.11810218274308394</v>
      </c>
      <c r="GV156" s="323">
        <f t="shared" si="273"/>
        <v>0.13721766284741399</v>
      </c>
      <c r="GW156" s="323">
        <f t="shared" si="273"/>
        <v>0.10854180894111692</v>
      </c>
      <c r="GX156" s="323">
        <f t="shared" si="273"/>
        <v>8.7273139956134019E-2</v>
      </c>
      <c r="GY156" s="323">
        <f t="shared" si="273"/>
        <v>0.7</v>
      </c>
      <c r="GZ156" s="323">
        <f t="shared" si="273"/>
        <v>6.691812722019555E-2</v>
      </c>
      <c r="HA156" s="323">
        <f t="shared" si="298"/>
        <v>0.14620673765490697</v>
      </c>
      <c r="HB156" s="323">
        <f t="shared" si="298"/>
        <v>0.63717419147462695</v>
      </c>
      <c r="HC156" s="323">
        <f t="shared" si="298"/>
        <v>0.23058606023736525</v>
      </c>
      <c r="HD156" s="323">
        <f t="shared" si="298"/>
        <v>0.12784058633135056</v>
      </c>
      <c r="HE156" s="323">
        <f t="shared" si="298"/>
        <v>0.30093935289477869</v>
      </c>
      <c r="HF156" s="323">
        <f t="shared" si="275"/>
        <v>0.21951904753023108</v>
      </c>
      <c r="HG156" s="323">
        <f t="shared" si="275"/>
        <v>7.6566996425842193E-2</v>
      </c>
      <c r="HH156" s="327">
        <f t="shared" si="275"/>
        <v>0.2996672349637915</v>
      </c>
      <c r="HI156" s="241">
        <f>+CyF_Tot!B155</f>
        <v>0</v>
      </c>
      <c r="HJ156" s="149">
        <f>+CyF_Tot!C155</f>
        <v>707</v>
      </c>
      <c r="HK156" s="149">
        <f>+CyF_Tot!D155</f>
        <v>777</v>
      </c>
      <c r="HL156" s="149">
        <f>+CyF_Tot!E155</f>
        <v>829</v>
      </c>
      <c r="HM156" s="149">
        <f>+CyF_Tot!F155</f>
        <v>0</v>
      </c>
      <c r="HN156" s="149">
        <f>+CyF_Tot!G155</f>
        <v>17</v>
      </c>
      <c r="HO156" s="149">
        <f>+CyF_Tot!H155</f>
        <v>19</v>
      </c>
      <c r="HP156" s="557">
        <f>+CyF_Tot!I155</f>
        <v>19</v>
      </c>
      <c r="HQ156" s="93">
        <f t="shared" si="295"/>
        <v>8.7054698857484195E-2</v>
      </c>
      <c r="HR156" s="90">
        <f t="shared" si="295"/>
        <v>8.7166459857539985E-2</v>
      </c>
      <c r="HS156" s="90">
        <f t="shared" si="295"/>
        <v>7.8028791830400485E-2</v>
      </c>
      <c r="HT156" s="90">
        <f t="shared" si="295"/>
        <v>7.5249522967261409E-2</v>
      </c>
      <c r="HU156" s="90">
        <f t="shared" si="295"/>
        <v>6.8742523816284942E-2</v>
      </c>
      <c r="HV156" s="90">
        <f t="shared" si="295"/>
        <v>6.4470564346686868E-2</v>
      </c>
      <c r="HW156" s="90">
        <f t="shared" si="295"/>
        <v>6.4000888732624134E-2</v>
      </c>
      <c r="HX156" s="90">
        <f t="shared" si="295"/>
        <v>6.5848820126057944E-2</v>
      </c>
      <c r="HY156" s="90">
        <f t="shared" si="295"/>
        <v>5.843196364383639E-2</v>
      </c>
      <c r="HZ156" s="90">
        <f t="shared" si="295"/>
        <v>6.1721399423180695E-2</v>
      </c>
      <c r="IA156" s="90">
        <f t="shared" si="295"/>
        <v>5.2434224890693264E-2</v>
      </c>
      <c r="IB156" s="90">
        <f t="shared" si="295"/>
        <v>5.0634381002020126E-2</v>
      </c>
      <c r="IC156" s="90">
        <f t="shared" si="295"/>
        <v>4.0542261346994964E-2</v>
      </c>
      <c r="ID156" s="90">
        <f t="shared" si="303"/>
        <v>4.8383523361530359E-2</v>
      </c>
      <c r="IE156" s="90">
        <f t="shared" si="303"/>
        <v>2.8190472514354845E-2</v>
      </c>
      <c r="IF156" s="90">
        <f t="shared" si="303"/>
        <v>3.5501701179435741E-2</v>
      </c>
      <c r="IG156" s="90">
        <f t="shared" si="303"/>
        <v>1.0666229380172023E-2</v>
      </c>
      <c r="IH156" s="90">
        <f t="shared" si="297"/>
        <v>1.6279747267840042E-2</v>
      </c>
      <c r="II156" s="90">
        <f t="shared" si="297"/>
        <v>1.1347052532097899E-3</v>
      </c>
      <c r="IJ156" s="673">
        <f t="shared" si="297"/>
        <v>5.5171233691383055E-3</v>
      </c>
      <c r="IK156" s="686"/>
      <c r="IL156" s="687"/>
      <c r="IM156" s="687"/>
      <c r="IN156" s="687"/>
      <c r="IO156" s="687"/>
      <c r="IP156" s="687"/>
      <c r="IQ156" s="687"/>
      <c r="IR156" s="687"/>
      <c r="IS156" s="687"/>
      <c r="IT156" s="687"/>
      <c r="IU156" s="687"/>
      <c r="IV156" s="687"/>
      <c r="IW156" s="687"/>
      <c r="IX156" s="687"/>
      <c r="IY156" s="687"/>
      <c r="IZ156" s="687"/>
      <c r="JA156" s="687"/>
      <c r="JB156" s="687"/>
      <c r="JC156" s="687"/>
      <c r="JD156" s="688"/>
      <c r="JF156" s="624">
        <f t="shared" si="302"/>
        <v>0</v>
      </c>
      <c r="JG156" s="625">
        <f t="shared" si="302"/>
        <v>0</v>
      </c>
      <c r="JH156" s="625">
        <f t="shared" si="302"/>
        <v>0</v>
      </c>
      <c r="JI156" s="625">
        <f t="shared" si="302"/>
        <v>0</v>
      </c>
      <c r="JJ156" s="625">
        <f t="shared" si="302"/>
        <v>0</v>
      </c>
      <c r="JK156" s="625">
        <f t="shared" si="302"/>
        <v>0</v>
      </c>
      <c r="JL156" s="625">
        <f t="shared" si="302"/>
        <v>0</v>
      </c>
      <c r="JM156" s="625">
        <f t="shared" si="302"/>
        <v>0</v>
      </c>
      <c r="JN156" s="625">
        <f t="shared" si="302"/>
        <v>0</v>
      </c>
      <c r="JO156" s="625">
        <f t="shared" si="302"/>
        <v>0</v>
      </c>
      <c r="JP156" s="625">
        <f t="shared" si="302"/>
        <v>4970.8548137031294</v>
      </c>
      <c r="JQ156" s="625">
        <f t="shared" si="301"/>
        <v>0</v>
      </c>
      <c r="JR156" s="625">
        <f t="shared" si="301"/>
        <v>2142.9730404847792</v>
      </c>
      <c r="JS156" s="625">
        <f t="shared" si="301"/>
        <v>3591.3454428569885</v>
      </c>
      <c r="JT156" s="625">
        <f t="shared" si="301"/>
        <v>12327.70724544014</v>
      </c>
      <c r="JU156" s="625">
        <f t="shared" si="301"/>
        <v>2447.2340812001398</v>
      </c>
      <c r="JV156" s="625">
        <f t="shared" si="299"/>
        <v>24436.275455056024</v>
      </c>
      <c r="JW156" s="625">
        <f t="shared" si="299"/>
        <v>10673.503911025458</v>
      </c>
      <c r="JX156" s="625">
        <f t="shared" si="299"/>
        <v>0</v>
      </c>
      <c r="JY156" s="626">
        <f t="shared" si="277"/>
        <v>31495.026394694487</v>
      </c>
      <c r="JZ156" s="642">
        <f t="shared" si="278"/>
        <v>0</v>
      </c>
      <c r="KA156" s="625">
        <f t="shared" si="278"/>
        <v>0</v>
      </c>
      <c r="KB156" s="625">
        <f t="shared" si="279"/>
        <v>1490.520247001652</v>
      </c>
      <c r="KC156" s="625">
        <f t="shared" si="279"/>
        <v>0</v>
      </c>
      <c r="KD156" s="625">
        <f t="shared" si="280"/>
        <v>8630.5243201563044</v>
      </c>
      <c r="KE156" s="645">
        <f t="shared" si="280"/>
        <v>5754.6816274249177</v>
      </c>
      <c r="KF156" s="624">
        <f t="shared" si="262"/>
        <v>0</v>
      </c>
      <c r="KG156" s="625">
        <f t="shared" si="263"/>
        <v>738.21531313748051</v>
      </c>
      <c r="KH156" s="626">
        <f t="shared" si="264"/>
        <v>6998.4117901759528</v>
      </c>
    </row>
    <row r="157" spans="1:294" s="649" customFormat="1" ht="14.4">
      <c r="A157" s="510" t="s">
        <v>166</v>
      </c>
      <c r="B157" s="538">
        <v>139300</v>
      </c>
      <c r="C157" s="526">
        <f t="shared" si="265"/>
        <v>13621</v>
      </c>
      <c r="D157" s="517">
        <f t="shared" si="266"/>
        <v>238</v>
      </c>
      <c r="E157" s="495">
        <f t="shared" si="287"/>
        <v>7.6398313803555931E-3</v>
      </c>
      <c r="F157" s="208">
        <f t="shared" si="236"/>
        <v>8.8111988513998568E-2</v>
      </c>
      <c r="G157" s="30">
        <f t="shared" si="304"/>
        <v>2.5380902734726321</v>
      </c>
      <c r="H157" s="29">
        <f t="shared" si="305"/>
        <v>0.22363618102371205</v>
      </c>
      <c r="I157" s="33">
        <f t="shared" si="306"/>
        <v>0.24817894913833971</v>
      </c>
      <c r="J157" s="353">
        <f t="shared" si="239"/>
        <v>0.24960807658177403</v>
      </c>
      <c r="K157" s="581">
        <f t="shared" si="267"/>
        <v>6.844901563143547E-3</v>
      </c>
      <c r="L157" s="354">
        <f t="shared" si="288"/>
        <v>2.8328503395666549</v>
      </c>
      <c r="M157" s="355">
        <f t="shared" si="240"/>
        <v>0.27691976363158033</v>
      </c>
      <c r="N157" s="826"/>
      <c r="O157" s="364" t="s">
        <v>226</v>
      </c>
      <c r="P157" s="20" t="s">
        <v>236</v>
      </c>
      <c r="Q157" s="20"/>
      <c r="R157" s="20"/>
      <c r="S157" s="166">
        <f t="shared" si="241"/>
        <v>13621</v>
      </c>
      <c r="T157" s="167">
        <f t="shared" si="242"/>
        <v>9778.176597272075</v>
      </c>
      <c r="U157" s="166">
        <f t="shared" si="243"/>
        <v>601</v>
      </c>
      <c r="V157" s="168">
        <f t="shared" si="244"/>
        <v>4.6159754224270357E-2</v>
      </c>
      <c r="W157" s="167">
        <f t="shared" si="245"/>
        <v>431.44292893036612</v>
      </c>
      <c r="X157" s="166">
        <f t="shared" si="246"/>
        <v>1347</v>
      </c>
      <c r="Y157" s="168">
        <f t="shared" si="247"/>
        <v>0.10974417467818152</v>
      </c>
      <c r="Z157" s="167">
        <f t="shared" si="248"/>
        <v>966.97774587221818</v>
      </c>
      <c r="AA157" s="166">
        <f t="shared" si="249"/>
        <v>238</v>
      </c>
      <c r="AB157" s="167">
        <f t="shared" si="250"/>
        <v>1708.5427135678392</v>
      </c>
      <c r="AC157" s="169">
        <f t="shared" si="251"/>
        <v>1.7473019602085017E-2</v>
      </c>
      <c r="AD157" s="166">
        <f t="shared" si="252"/>
        <v>14</v>
      </c>
      <c r="AE157" s="168">
        <f t="shared" si="253"/>
        <v>6.25E-2</v>
      </c>
      <c r="AF157" s="167">
        <f t="shared" si="254"/>
        <v>100.50251256281408</v>
      </c>
      <c r="AG157" s="166">
        <f t="shared" si="255"/>
        <v>27</v>
      </c>
      <c r="AH157" s="168">
        <f t="shared" si="256"/>
        <v>0.12796208530805686</v>
      </c>
      <c r="AI157" s="365">
        <f t="shared" si="257"/>
        <v>193.82627422828429</v>
      </c>
      <c r="AJ157" s="830"/>
      <c r="AK157" s="85">
        <v>10464.28880422473</v>
      </c>
      <c r="AL157" s="62">
        <v>9747.6061524926081</v>
      </c>
      <c r="AM157" s="62">
        <v>10088.768415000191</v>
      </c>
      <c r="AN157" s="62">
        <v>9296.6304437634262</v>
      </c>
      <c r="AO157" s="62">
        <v>10157.334122288252</v>
      </c>
      <c r="AP157" s="62">
        <v>10018.493454483894</v>
      </c>
      <c r="AQ157" s="62">
        <v>9966.2970386929028</v>
      </c>
      <c r="AR157" s="62">
        <v>9938.1373186761812</v>
      </c>
      <c r="AS157" s="62">
        <v>8884.3409899576673</v>
      </c>
      <c r="AT157" s="62">
        <v>9192.2675141897325</v>
      </c>
      <c r="AU157" s="62">
        <v>6950.0939089302337</v>
      </c>
      <c r="AV157" s="62">
        <v>7435.3345474620855</v>
      </c>
      <c r="AW157" s="62">
        <v>5904.3001471648658</v>
      </c>
      <c r="AX157" s="62">
        <v>6894.4461654848183</v>
      </c>
      <c r="AY157" s="62">
        <v>3886.667254658174</v>
      </c>
      <c r="AZ157" s="62">
        <v>5166.6370407574614</v>
      </c>
      <c r="BA157" s="62">
        <v>1522.4151629172659</v>
      </c>
      <c r="BB157" s="62">
        <v>2867.5888729824392</v>
      </c>
      <c r="BC157" s="62">
        <v>101.49434419448443</v>
      </c>
      <c r="BD157" s="86">
        <v>816.85939869333367</v>
      </c>
      <c r="BE157" s="258">
        <v>2.0000000000000002E-5</v>
      </c>
      <c r="BF157" s="43">
        <v>2.0000000000000002E-5</v>
      </c>
      <c r="BG157" s="53">
        <v>5.0000000000000002E-5</v>
      </c>
      <c r="BH157" s="53">
        <v>4.0000000000000003E-5</v>
      </c>
      <c r="BI157" s="53">
        <v>1.2518952302791728E-4</v>
      </c>
      <c r="BJ157" s="53">
        <v>1.2406223545552731E-4</v>
      </c>
      <c r="BK157" s="53">
        <v>3.4000000000000002E-4</v>
      </c>
      <c r="BL157" s="53">
        <v>1.8000000000000001E-4</v>
      </c>
      <c r="BM157" s="53">
        <v>8.9999999999999998E-4</v>
      </c>
      <c r="BN157" s="53">
        <v>5.0000000000000001E-4</v>
      </c>
      <c r="BO157" s="53">
        <v>3.8E-3</v>
      </c>
      <c r="BP157" s="53">
        <v>2E-3</v>
      </c>
      <c r="BQ157" s="53">
        <v>1.6199999999999999E-2</v>
      </c>
      <c r="BR157" s="53">
        <v>6.1999999999999998E-3</v>
      </c>
      <c r="BS157" s="53">
        <v>6.1100000000000002E-2</v>
      </c>
      <c r="BT157" s="53">
        <v>2.6800000000000001E-2</v>
      </c>
      <c r="BU157" s="53">
        <v>0.1421</v>
      </c>
      <c r="BV157" s="53">
        <v>5.4699999999999999E-2</v>
      </c>
      <c r="BW157" s="53">
        <v>0.27589999999999998</v>
      </c>
      <c r="BX157" s="54">
        <v>0.1051</v>
      </c>
      <c r="BY157" s="64">
        <f>+Fall_Hoy!B157</f>
        <v>0</v>
      </c>
      <c r="BZ157" s="61">
        <f>+Fall_Hoy!C157</f>
        <v>0</v>
      </c>
      <c r="CA157" s="61">
        <f>+Fall_Hoy!D157</f>
        <v>0</v>
      </c>
      <c r="CB157" s="61">
        <f>+Fall_Hoy!E157</f>
        <v>0</v>
      </c>
      <c r="CC157" s="61">
        <f>+Fall_Hoy!F157</f>
        <v>0</v>
      </c>
      <c r="CD157" s="61">
        <f>+Fall_Hoy!G157</f>
        <v>0</v>
      </c>
      <c r="CE157" s="61">
        <f>+Fall_Hoy!H157</f>
        <v>0</v>
      </c>
      <c r="CF157" s="61">
        <f>+Fall_Hoy!I157</f>
        <v>1</v>
      </c>
      <c r="CG157" s="61">
        <f>+Fall_Hoy!J157</f>
        <v>1</v>
      </c>
      <c r="CH157" s="61">
        <f>+Fall_Hoy!K157</f>
        <v>3</v>
      </c>
      <c r="CI157" s="61">
        <f>+Fall_Hoy!L157</f>
        <v>8</v>
      </c>
      <c r="CJ157" s="61">
        <f>+Fall_Hoy!M157</f>
        <v>1</v>
      </c>
      <c r="CK157" s="61">
        <f>+Fall_Hoy!N157</f>
        <v>27</v>
      </c>
      <c r="CL157" s="61">
        <f>+Fall_Hoy!O157</f>
        <v>11</v>
      </c>
      <c r="CM157" s="61">
        <f>+Fall_Hoy!P157</f>
        <v>47</v>
      </c>
      <c r="CN157" s="61">
        <f>+Fall_Hoy!Q157</f>
        <v>31</v>
      </c>
      <c r="CO157" s="61">
        <f>+Fall_Hoy!R157</f>
        <v>42</v>
      </c>
      <c r="CP157" s="61">
        <f>+Fall_Hoy!S157</f>
        <v>21</v>
      </c>
      <c r="CQ157" s="61">
        <f>+Fall_Hoy!T157</f>
        <v>14</v>
      </c>
      <c r="CR157" s="66">
        <f>+Fall_Hoy!U157</f>
        <v>25</v>
      </c>
      <c r="CS157" s="75">
        <f t="shared" si="258"/>
        <v>0.19791526231345002</v>
      </c>
      <c r="CT157" s="76">
        <f t="shared" si="258"/>
        <v>0.22388188076413934</v>
      </c>
      <c r="CU157" s="76">
        <f t="shared" si="259"/>
        <v>0.28228013907236216</v>
      </c>
      <c r="CV157" s="76">
        <f t="shared" si="259"/>
        <v>0.25733663093478304</v>
      </c>
      <c r="CW157" s="76">
        <f t="shared" si="300"/>
        <v>0.1162706656866323</v>
      </c>
      <c r="CX157" s="76">
        <f t="shared" si="300"/>
        <v>0.13574895329110745</v>
      </c>
      <c r="CY157" s="76">
        <f t="shared" si="300"/>
        <v>0.11328179318926564</v>
      </c>
      <c r="CZ157" s="76">
        <f t="shared" si="300"/>
        <v>0.5590137645930201</v>
      </c>
      <c r="DA157" s="76">
        <f t="shared" si="300"/>
        <v>0.12506398756723153</v>
      </c>
      <c r="DB157" s="76">
        <f t="shared" si="300"/>
        <v>0.65272251821849636</v>
      </c>
      <c r="DC157" s="76">
        <f t="shared" si="300"/>
        <v>0.30291146932412905</v>
      </c>
      <c r="DD157" s="76">
        <f t="shared" si="300"/>
        <v>6.724646978671131E-2</v>
      </c>
      <c r="DE157" s="76">
        <f t="shared" si="300"/>
        <v>0.28228013907236216</v>
      </c>
      <c r="DF157" s="76">
        <f t="shared" si="300"/>
        <v>0.25733663093478304</v>
      </c>
      <c r="DG157" s="76">
        <f t="shared" si="300"/>
        <v>0.19791526231345002</v>
      </c>
      <c r="DH157" s="76">
        <f t="shared" si="300"/>
        <v>0.22388188076413934</v>
      </c>
      <c r="DI157" s="76">
        <f t="shared" si="300"/>
        <v>0.19414316781809171</v>
      </c>
      <c r="DJ157" s="76">
        <f t="shared" si="300"/>
        <v>0.13387980831073476</v>
      </c>
      <c r="DK157" s="76">
        <f t="shared" si="300"/>
        <v>0.49995911828471956</v>
      </c>
      <c r="DL157" s="316">
        <f t="shared" si="274"/>
        <v>0.29119906909321641</v>
      </c>
      <c r="DM157" s="85">
        <f>+'Cas_-14'!B156</f>
        <v>264</v>
      </c>
      <c r="DN157" s="62">
        <f>+'Cas_-14'!C156</f>
        <v>230</v>
      </c>
      <c r="DO157" s="62">
        <f>+'Cas_-14'!D156</f>
        <v>432</v>
      </c>
      <c r="DP157" s="62">
        <f>+'Cas_-14'!E156</f>
        <v>516</v>
      </c>
      <c r="DQ157" s="62">
        <f>+'Cas_-14'!F156</f>
        <v>1181</v>
      </c>
      <c r="DR157" s="62">
        <f>+'Cas_-14'!G156</f>
        <v>1360</v>
      </c>
      <c r="DS157" s="62">
        <f>+'Cas_-14'!H156</f>
        <v>1129</v>
      </c>
      <c r="DT157" s="62">
        <f>+'Cas_-14'!I156</f>
        <v>1381</v>
      </c>
      <c r="DU157" s="62">
        <f>+'Cas_-14'!J156</f>
        <v>1016</v>
      </c>
      <c r="DV157" s="62">
        <f>+'Cas_-14'!K156</f>
        <v>1192</v>
      </c>
      <c r="DW157" s="62">
        <f>+'Cas_-14'!L156</f>
        <v>696</v>
      </c>
      <c r="DX157" s="62">
        <f>+'Cas_-14'!M156</f>
        <v>807</v>
      </c>
      <c r="DY157" s="62">
        <f>+'Cas_-14'!N156</f>
        <v>485</v>
      </c>
      <c r="DZ157" s="62">
        <f>+'Cas_-14'!O156</f>
        <v>468</v>
      </c>
      <c r="EA157" s="62">
        <f>+'Cas_-14'!P156</f>
        <v>295</v>
      </c>
      <c r="EB157" s="62">
        <f>+'Cas_-14'!Q156</f>
        <v>304</v>
      </c>
      <c r="EC157" s="62">
        <f>+'Cas_-14'!R156</f>
        <v>110</v>
      </c>
      <c r="ED157" s="62">
        <f>+'Cas_-14'!S156</f>
        <v>166</v>
      </c>
      <c r="EE157" s="62">
        <f>+'Cas_-14'!T156</f>
        <v>32</v>
      </c>
      <c r="EF157" s="86">
        <f>+'Cas_-14'!U156</f>
        <v>88</v>
      </c>
      <c r="EG157" s="201">
        <f t="shared" si="294"/>
        <v>2.5228661492352516E-2</v>
      </c>
      <c r="EH157" s="91">
        <f t="shared" si="294"/>
        <v>2.3595536832516112E-2</v>
      </c>
      <c r="EI157" s="91">
        <f t="shared" si="294"/>
        <v>4.2819894582741477E-2</v>
      </c>
      <c r="EJ157" s="91">
        <f t="shared" si="294"/>
        <v>5.5503981052205283E-2</v>
      </c>
      <c r="EK157" s="91">
        <f t="shared" si="294"/>
        <v>0.1162706656866323</v>
      </c>
      <c r="EL157" s="91">
        <f t="shared" si="294"/>
        <v>0.13574895329110745</v>
      </c>
      <c r="EM157" s="91">
        <f t="shared" si="294"/>
        <v>0.11328179318926564</v>
      </c>
      <c r="EN157" s="91">
        <f t="shared" si="294"/>
        <v>0.13895964160253296</v>
      </c>
      <c r="EO157" s="91">
        <f t="shared" si="294"/>
        <v>0.1143585102314765</v>
      </c>
      <c r="EP157" s="91">
        <f t="shared" si="294"/>
        <v>0.12967420695274129</v>
      </c>
      <c r="EQ157" s="91">
        <f t="shared" si="294"/>
        <v>0.10014253175855707</v>
      </c>
      <c r="ER157" s="91">
        <f t="shared" si="285"/>
        <v>0.10853580223575207</v>
      </c>
      <c r="ES157" s="91">
        <f t="shared" si="285"/>
        <v>8.2143520470057393E-2</v>
      </c>
      <c r="ET157" s="91">
        <f t="shared" si="285"/>
        <v>6.7880724392760591E-2</v>
      </c>
      <c r="EU157" s="91">
        <f t="shared" si="285"/>
        <v>7.5900503097208097E-2</v>
      </c>
      <c r="EV157" s="91">
        <f t="shared" si="285"/>
        <v>5.8839047063277292E-2</v>
      </c>
      <c r="EW157" s="91">
        <f t="shared" si="285"/>
        <v>7.2253615622966463E-2</v>
      </c>
      <c r="EX157" s="91">
        <f t="shared" si="285"/>
        <v>5.7888354067768266E-2</v>
      </c>
      <c r="EY157" s="91">
        <f t="shared" si="285"/>
        <v>0.31528850453658086</v>
      </c>
      <c r="EZ157" s="100">
        <f t="shared" si="285"/>
        <v>0.1077296780091736</v>
      </c>
      <c r="FA157" s="119">
        <f t="shared" si="268"/>
        <v>2.6075619295958274</v>
      </c>
      <c r="FB157" s="120">
        <f t="shared" si="268"/>
        <v>3.8049882168106834</v>
      </c>
      <c r="FC157" s="120">
        <f t="shared" si="289"/>
        <v>3.4364261168384878</v>
      </c>
      <c r="FD157" s="120">
        <f t="shared" si="289"/>
        <v>3.7910118555279846</v>
      </c>
      <c r="FE157" s="120">
        <f t="shared" si="296"/>
        <v>1</v>
      </c>
      <c r="FF157" s="120">
        <f t="shared" si="296"/>
        <v>1</v>
      </c>
      <c r="FG157" s="120">
        <f t="shared" si="296"/>
        <v>1</v>
      </c>
      <c r="FH157" s="120">
        <f t="shared" si="296"/>
        <v>4.022849786788961</v>
      </c>
      <c r="FI157" s="120">
        <f t="shared" si="296"/>
        <v>1.0936132983377078</v>
      </c>
      <c r="FJ157" s="120">
        <f t="shared" si="296"/>
        <v>5.0335570469798654</v>
      </c>
      <c r="FK157" s="120">
        <f t="shared" si="296"/>
        <v>3.024803387779794</v>
      </c>
      <c r="FL157" s="120">
        <f t="shared" si="296"/>
        <v>0.61957868649318459</v>
      </c>
      <c r="FM157" s="120">
        <f t="shared" si="296"/>
        <v>3.4364261168384878</v>
      </c>
      <c r="FN157" s="120">
        <f t="shared" si="296"/>
        <v>3.7910118555279846</v>
      </c>
      <c r="FO157" s="120">
        <f t="shared" ref="FE157:FT170" si="307">+DG157/EU157</f>
        <v>2.6075619295958274</v>
      </c>
      <c r="FP157" s="120">
        <f t="shared" si="307"/>
        <v>3.8049882168106834</v>
      </c>
      <c r="FQ157" s="120">
        <f t="shared" si="307"/>
        <v>2.6869682042095837</v>
      </c>
      <c r="FR157" s="120">
        <f t="shared" si="307"/>
        <v>2.312724389330632</v>
      </c>
      <c r="FS157" s="120">
        <f t="shared" si="307"/>
        <v>1.5857194635737586</v>
      </c>
      <c r="FT157" s="321">
        <f t="shared" si="307"/>
        <v>2.703053369085719</v>
      </c>
      <c r="FU157" s="85">
        <f>+Cas_Hoy!B156</f>
        <v>287</v>
      </c>
      <c r="FV157" s="62">
        <f>+Cas_Hoy!C156</f>
        <v>252</v>
      </c>
      <c r="FW157" s="62">
        <f>+Cas_Hoy!D156</f>
        <v>488</v>
      </c>
      <c r="FX157" s="62">
        <f>+Cas_Hoy!E156</f>
        <v>575</v>
      </c>
      <c r="FY157" s="62">
        <f>+Cas_Hoy!F156</f>
        <v>1272</v>
      </c>
      <c r="FZ157" s="62">
        <f>+Cas_Hoy!G156</f>
        <v>1511</v>
      </c>
      <c r="GA157" s="62">
        <f>+Cas_Hoy!H156</f>
        <v>1249</v>
      </c>
      <c r="GB157" s="62">
        <f>+Cas_Hoy!I156</f>
        <v>1500</v>
      </c>
      <c r="GC157" s="62">
        <f>+Cas_Hoy!J156</f>
        <v>1147</v>
      </c>
      <c r="GD157" s="62">
        <f>+Cas_Hoy!K156</f>
        <v>1343</v>
      </c>
      <c r="GE157" s="62">
        <f>+Cas_Hoy!L156</f>
        <v>778</v>
      </c>
      <c r="GF157" s="62">
        <f>+Cas_Hoy!M156</f>
        <v>905</v>
      </c>
      <c r="GG157" s="62">
        <f>+Cas_Hoy!N156</f>
        <v>559</v>
      </c>
      <c r="GH157" s="62">
        <f>+Cas_Hoy!O156</f>
        <v>527</v>
      </c>
      <c r="GI157" s="62">
        <f>+Cas_Hoy!P156</f>
        <v>328</v>
      </c>
      <c r="GJ157" s="62">
        <f>+Cas_Hoy!Q156</f>
        <v>335</v>
      </c>
      <c r="GK157" s="62">
        <f>+Cas_Hoy!R156</f>
        <v>123</v>
      </c>
      <c r="GL157" s="62">
        <f>+Cas_Hoy!S156</f>
        <v>189</v>
      </c>
      <c r="GM157" s="62">
        <f>+Cas_Hoy!T156</f>
        <v>35</v>
      </c>
      <c r="GN157" s="590">
        <f>+Cas_Hoy!U156</f>
        <v>92</v>
      </c>
      <c r="GO157" s="543">
        <f t="shared" si="290"/>
        <v>0.22005493572478507</v>
      </c>
      <c r="GP157" s="112">
        <f t="shared" si="290"/>
        <v>0.24671194097364041</v>
      </c>
      <c r="GQ157" s="112">
        <f t="shared" si="291"/>
        <v>0.32534968606484627</v>
      </c>
      <c r="GR157" s="112">
        <f t="shared" si="291"/>
        <v>0.28977864209963816</v>
      </c>
      <c r="GS157" s="323">
        <f t="shared" si="273"/>
        <v>0.12522970935935332</v>
      </c>
      <c r="GT157" s="323">
        <f t="shared" si="273"/>
        <v>0.15082107972269365</v>
      </c>
      <c r="GU157" s="323">
        <f t="shared" si="273"/>
        <v>0.12532237351053391</v>
      </c>
      <c r="GV157" s="323">
        <f t="shared" si="273"/>
        <v>0.60718366900038401</v>
      </c>
      <c r="GW157" s="323">
        <f t="shared" si="273"/>
        <v>0.14118936391694348</v>
      </c>
      <c r="GX157" s="323">
        <f t="shared" si="273"/>
        <v>0.7</v>
      </c>
      <c r="GY157" s="323">
        <f t="shared" si="273"/>
        <v>0.33859931484794886</v>
      </c>
      <c r="GZ157" s="323">
        <f t="shared" si="273"/>
        <v>7.5412707753375149E-2</v>
      </c>
      <c r="HA157" s="323">
        <f t="shared" si="298"/>
        <v>0.32534968606484627</v>
      </c>
      <c r="HB157" s="323">
        <f t="shared" si="298"/>
        <v>0.28977864209963816</v>
      </c>
      <c r="HC157" s="323">
        <f t="shared" si="298"/>
        <v>0.22005493572478507</v>
      </c>
      <c r="HD157" s="323">
        <f t="shared" si="298"/>
        <v>0.24671194097364041</v>
      </c>
      <c r="HE157" s="323">
        <f t="shared" si="298"/>
        <v>0.21708736037841164</v>
      </c>
      <c r="HF157" s="323">
        <f t="shared" si="275"/>
        <v>0.15242942030559559</v>
      </c>
      <c r="HG157" s="323">
        <f t="shared" si="275"/>
        <v>0.54683028562391189</v>
      </c>
      <c r="HH157" s="327">
        <f t="shared" si="275"/>
        <v>0.30443539041563533</v>
      </c>
      <c r="HI157" s="241">
        <f>+CyF_Tot!B156</f>
        <v>0</v>
      </c>
      <c r="HJ157" s="149">
        <f>+CyF_Tot!C156</f>
        <v>12274</v>
      </c>
      <c r="HK157" s="149">
        <f>+CyF_Tot!D156</f>
        <v>13020</v>
      </c>
      <c r="HL157" s="149">
        <f>+CyF_Tot!E156</f>
        <v>13621</v>
      </c>
      <c r="HM157" s="149">
        <f>+CyF_Tot!F156</f>
        <v>0</v>
      </c>
      <c r="HN157" s="149">
        <f>+CyF_Tot!G156</f>
        <v>211</v>
      </c>
      <c r="HO157" s="149">
        <f>+CyF_Tot!H156</f>
        <v>224</v>
      </c>
      <c r="HP157" s="557">
        <f>+CyF_Tot!I156</f>
        <v>238</v>
      </c>
      <c r="HQ157" s="93">
        <f t="shared" si="295"/>
        <v>7.5120522643393611E-2</v>
      </c>
      <c r="HR157" s="90">
        <f t="shared" si="295"/>
        <v>6.9975636414160866E-2</v>
      </c>
      <c r="HS157" s="90">
        <f t="shared" si="295"/>
        <v>7.2424755312277045E-2</v>
      </c>
      <c r="HT157" s="90">
        <f t="shared" si="295"/>
        <v>6.6738194140440965E-2</v>
      </c>
      <c r="HU157" s="90">
        <f t="shared" si="295"/>
        <v>7.2916971444998216E-2</v>
      </c>
      <c r="HV157" s="90">
        <f t="shared" si="295"/>
        <v>7.1920268876409871E-2</v>
      </c>
      <c r="HW157" s="90">
        <f t="shared" si="295"/>
        <v>7.1545563809712151E-2</v>
      </c>
      <c r="HX157" s="90">
        <f t="shared" si="295"/>
        <v>7.1343412194373165E-2</v>
      </c>
      <c r="HY157" s="90">
        <f t="shared" si="295"/>
        <v>6.3778470853967456E-2</v>
      </c>
      <c r="HZ157" s="90">
        <f t="shared" si="295"/>
        <v>6.5988998666114379E-2</v>
      </c>
      <c r="IA157" s="90">
        <f t="shared" si="295"/>
        <v>4.9892992885357028E-2</v>
      </c>
      <c r="IB157" s="90">
        <f t="shared" si="295"/>
        <v>5.3376414554645264E-2</v>
      </c>
      <c r="IC157" s="90">
        <f t="shared" si="295"/>
        <v>4.238549997964728E-2</v>
      </c>
      <c r="ID157" s="90">
        <f t="shared" si="303"/>
        <v>4.9493511597163087E-2</v>
      </c>
      <c r="IE157" s="90">
        <f t="shared" si="303"/>
        <v>2.7901416042054372E-2</v>
      </c>
      <c r="IF157" s="90">
        <f t="shared" si="303"/>
        <v>3.709000029258766E-2</v>
      </c>
      <c r="IG157" s="90">
        <f t="shared" si="303"/>
        <v>1.0929039216922225E-2</v>
      </c>
      <c r="IH157" s="90">
        <f t="shared" si="297"/>
        <v>2.0585706195135958E-2</v>
      </c>
      <c r="II157" s="90">
        <f t="shared" si="297"/>
        <v>7.2860261446148187E-4</v>
      </c>
      <c r="IJ157" s="673">
        <f t="shared" si="297"/>
        <v>5.8640301413735371E-3</v>
      </c>
      <c r="IK157" s="686"/>
      <c r="IL157" s="687"/>
      <c r="IM157" s="687"/>
      <c r="IN157" s="687"/>
      <c r="IO157" s="687"/>
      <c r="IP157" s="687"/>
      <c r="IQ157" s="687"/>
      <c r="IR157" s="687"/>
      <c r="IS157" s="687"/>
      <c r="IT157" s="687"/>
      <c r="IU157" s="687"/>
      <c r="IV157" s="687"/>
      <c r="IW157" s="687"/>
      <c r="IX157" s="687"/>
      <c r="IY157" s="687"/>
      <c r="IZ157" s="687"/>
      <c r="JA157" s="687"/>
      <c r="JB157" s="687"/>
      <c r="JC157" s="687"/>
      <c r="JD157" s="688"/>
      <c r="JF157" s="624">
        <f t="shared" si="302"/>
        <v>0</v>
      </c>
      <c r="JG157" s="625">
        <f t="shared" si="302"/>
        <v>0</v>
      </c>
      <c r="JH157" s="625">
        <f t="shared" si="302"/>
        <v>0</v>
      </c>
      <c r="JI157" s="625">
        <f t="shared" si="302"/>
        <v>0</v>
      </c>
      <c r="JJ157" s="625">
        <f t="shared" si="302"/>
        <v>0</v>
      </c>
      <c r="JK157" s="625">
        <f t="shared" si="302"/>
        <v>0</v>
      </c>
      <c r="JL157" s="625">
        <f t="shared" si="302"/>
        <v>0</v>
      </c>
      <c r="JM157" s="625">
        <f t="shared" si="302"/>
        <v>100.62247762674363</v>
      </c>
      <c r="JN157" s="625">
        <f t="shared" si="302"/>
        <v>112.55758881050838</v>
      </c>
      <c r="JO157" s="625">
        <f t="shared" si="302"/>
        <v>326.36125910924818</v>
      </c>
      <c r="JP157" s="625">
        <f t="shared" si="302"/>
        <v>1151.0635834316904</v>
      </c>
      <c r="JQ157" s="625">
        <f t="shared" si="301"/>
        <v>134.49293957342263</v>
      </c>
      <c r="JR157" s="625">
        <f t="shared" si="301"/>
        <v>4572.938252972267</v>
      </c>
      <c r="JS157" s="625">
        <f t="shared" si="301"/>
        <v>1595.4871117956548</v>
      </c>
      <c r="JT157" s="625">
        <f t="shared" si="301"/>
        <v>12092.622527351798</v>
      </c>
      <c r="JU157" s="625">
        <f t="shared" si="301"/>
        <v>6000.0344044789344</v>
      </c>
      <c r="JV157" s="625">
        <f t="shared" si="299"/>
        <v>27587.744146950834</v>
      </c>
      <c r="JW157" s="625">
        <f t="shared" si="299"/>
        <v>7323.2255145971903</v>
      </c>
      <c r="JX157" s="625">
        <f t="shared" si="299"/>
        <v>137938.72073475411</v>
      </c>
      <c r="JY157" s="626">
        <f t="shared" si="277"/>
        <v>30605.022161697045</v>
      </c>
      <c r="JZ157" s="642">
        <f t="shared" si="278"/>
        <v>0</v>
      </c>
      <c r="KA157" s="625">
        <f t="shared" si="278"/>
        <v>0</v>
      </c>
      <c r="KB157" s="625">
        <f t="shared" si="279"/>
        <v>348.82731318528175</v>
      </c>
      <c r="KC157" s="625">
        <f t="shared" si="279"/>
        <v>188.21234103134029</v>
      </c>
      <c r="KD157" s="625">
        <f t="shared" si="280"/>
        <v>11388.646678988262</v>
      </c>
      <c r="KE157" s="645">
        <f t="shared" si="280"/>
        <v>5588.88724228925</v>
      </c>
      <c r="KF157" s="624">
        <f t="shared" si="262"/>
        <v>0</v>
      </c>
      <c r="KG157" s="625">
        <f t="shared" si="263"/>
        <v>267.34663703055622</v>
      </c>
      <c r="KH157" s="626">
        <f t="shared" si="264"/>
        <v>8026.3888854309052</v>
      </c>
    </row>
    <row r="158" spans="1:294" s="649" customFormat="1" ht="14.4">
      <c r="A158" s="510" t="s">
        <v>167</v>
      </c>
      <c r="B158" s="538">
        <v>10103</v>
      </c>
      <c r="C158" s="526">
        <f t="shared" si="265"/>
        <v>573</v>
      </c>
      <c r="D158" s="517">
        <f t="shared" si="266"/>
        <v>17</v>
      </c>
      <c r="E158" s="495">
        <f t="shared" si="287"/>
        <v>8.1384540981438297E-3</v>
      </c>
      <c r="F158" s="208">
        <f t="shared" si="236"/>
        <v>5.1667821439176483E-2</v>
      </c>
      <c r="G158" s="30">
        <f t="shared" si="304"/>
        <v>4.0016260355706637</v>
      </c>
      <c r="H158" s="29">
        <f t="shared" si="305"/>
        <v>0.20675529947222474</v>
      </c>
      <c r="I158" s="33">
        <f t="shared" si="306"/>
        <v>0.22695552988043061</v>
      </c>
      <c r="J158" s="353">
        <f t="shared" si="239"/>
        <v>0.18065609124820625</v>
      </c>
      <c r="K158" s="581">
        <f t="shared" si="267"/>
        <v>9.3142085754021851E-3</v>
      </c>
      <c r="L158" s="354">
        <f t="shared" si="288"/>
        <v>3.4964913599245739</v>
      </c>
      <c r="M158" s="355">
        <f t="shared" si="240"/>
        <v>0.19830639901383559</v>
      </c>
      <c r="N158" s="826"/>
      <c r="O158" s="364" t="s">
        <v>226</v>
      </c>
      <c r="P158" s="20" t="s">
        <v>237</v>
      </c>
      <c r="Q158" s="20"/>
      <c r="R158" s="20"/>
      <c r="S158" s="166">
        <f t="shared" si="241"/>
        <v>573</v>
      </c>
      <c r="T158" s="167">
        <f t="shared" si="242"/>
        <v>5671.5826982084527</v>
      </c>
      <c r="U158" s="166">
        <f t="shared" si="243"/>
        <v>28</v>
      </c>
      <c r="V158" s="168">
        <f t="shared" si="244"/>
        <v>5.1376146788990829E-2</v>
      </c>
      <c r="W158" s="167">
        <f t="shared" si="245"/>
        <v>277.14540235573594</v>
      </c>
      <c r="X158" s="166">
        <f t="shared" si="246"/>
        <v>51</v>
      </c>
      <c r="Y158" s="168">
        <f t="shared" si="247"/>
        <v>9.7701149425287362E-2</v>
      </c>
      <c r="Z158" s="167">
        <f t="shared" si="248"/>
        <v>504.80055429080471</v>
      </c>
      <c r="AA158" s="166">
        <f t="shared" si="249"/>
        <v>17</v>
      </c>
      <c r="AB158" s="167">
        <f t="shared" si="250"/>
        <v>1682.6685143026823</v>
      </c>
      <c r="AC158" s="169">
        <f t="shared" si="251"/>
        <v>2.9668411867364748E-2</v>
      </c>
      <c r="AD158" s="166">
        <f t="shared" si="252"/>
        <v>0</v>
      </c>
      <c r="AE158" s="168">
        <f t="shared" si="253"/>
        <v>0</v>
      </c>
      <c r="AF158" s="167">
        <f t="shared" si="254"/>
        <v>0</v>
      </c>
      <c r="AG158" s="166">
        <f t="shared" si="255"/>
        <v>1</v>
      </c>
      <c r="AH158" s="168">
        <f t="shared" si="256"/>
        <v>6.25E-2</v>
      </c>
      <c r="AI158" s="365">
        <f t="shared" si="257"/>
        <v>98.980500841334262</v>
      </c>
      <c r="AJ158" s="830"/>
      <c r="AK158" s="85">
        <v>883.81566877760531</v>
      </c>
      <c r="AL158" s="62">
        <v>811.30935293137111</v>
      </c>
      <c r="AM158" s="62">
        <v>805.48080006402415</v>
      </c>
      <c r="AN158" s="62">
        <v>722.78378913208599</v>
      </c>
      <c r="AO158" s="62">
        <v>610.13460322116919</v>
      </c>
      <c r="AP158" s="62">
        <v>630.80950731573603</v>
      </c>
      <c r="AQ158" s="62">
        <v>627.3414631734563</v>
      </c>
      <c r="AR158" s="62">
        <v>675.0489468303806</v>
      </c>
      <c r="AS158" s="62">
        <v>629.03453230142759</v>
      </c>
      <c r="AT158" s="62">
        <v>619.86346415025014</v>
      </c>
      <c r="AU158" s="62">
        <v>538.79686044551624</v>
      </c>
      <c r="AV158" s="62">
        <v>554.68404430684632</v>
      </c>
      <c r="AW158" s="62">
        <v>451.14381630170197</v>
      </c>
      <c r="AX158" s="62">
        <v>472.67015151562487</v>
      </c>
      <c r="AY158" s="62">
        <v>313.2477968805531</v>
      </c>
      <c r="AZ158" s="62">
        <v>341.64379330726194</v>
      </c>
      <c r="BA158" s="62">
        <v>123.43263321428113</v>
      </c>
      <c r="BB158" s="62">
        <v>223.96970258202617</v>
      </c>
      <c r="BC158" s="62">
        <v>12.571842271824931</v>
      </c>
      <c r="BD158" s="86">
        <v>55.217296663131563</v>
      </c>
      <c r="BE158" s="258">
        <v>2.0000000000000002E-5</v>
      </c>
      <c r="BF158" s="43">
        <v>2.0000000000000002E-5</v>
      </c>
      <c r="BG158" s="53">
        <v>5.0000000000000002E-5</v>
      </c>
      <c r="BH158" s="53">
        <v>4.0000000000000003E-5</v>
      </c>
      <c r="BI158" s="53">
        <v>1.2518952302791728E-4</v>
      </c>
      <c r="BJ158" s="53">
        <v>1.2406223545552731E-4</v>
      </c>
      <c r="BK158" s="53">
        <v>3.4000000000000002E-4</v>
      </c>
      <c r="BL158" s="53">
        <v>1.8000000000000001E-4</v>
      </c>
      <c r="BM158" s="53">
        <v>8.9999999999999998E-4</v>
      </c>
      <c r="BN158" s="53">
        <v>5.0000000000000001E-4</v>
      </c>
      <c r="BO158" s="53">
        <v>3.8E-3</v>
      </c>
      <c r="BP158" s="53">
        <v>2E-3</v>
      </c>
      <c r="BQ158" s="53">
        <v>1.6199999999999999E-2</v>
      </c>
      <c r="BR158" s="53">
        <v>6.1999999999999998E-3</v>
      </c>
      <c r="BS158" s="53">
        <v>6.1100000000000002E-2</v>
      </c>
      <c r="BT158" s="53">
        <v>2.6800000000000001E-2</v>
      </c>
      <c r="BU158" s="53">
        <v>0.1421</v>
      </c>
      <c r="BV158" s="53">
        <v>5.4699999999999999E-2</v>
      </c>
      <c r="BW158" s="53">
        <v>0.27589999999999998</v>
      </c>
      <c r="BX158" s="54">
        <v>0.1051</v>
      </c>
      <c r="BY158" s="64">
        <f>+Fall_Hoy!B158</f>
        <v>0</v>
      </c>
      <c r="BZ158" s="61">
        <f>+Fall_Hoy!C158</f>
        <v>0</v>
      </c>
      <c r="CA158" s="61">
        <f>+Fall_Hoy!D158</f>
        <v>0</v>
      </c>
      <c r="CB158" s="61">
        <f>+Fall_Hoy!E158</f>
        <v>0</v>
      </c>
      <c r="CC158" s="61">
        <f>+Fall_Hoy!F158</f>
        <v>0</v>
      </c>
      <c r="CD158" s="61">
        <f>+Fall_Hoy!G158</f>
        <v>0</v>
      </c>
      <c r="CE158" s="61">
        <f>+Fall_Hoy!H158</f>
        <v>0</v>
      </c>
      <c r="CF158" s="61">
        <f>+Fall_Hoy!I158</f>
        <v>0</v>
      </c>
      <c r="CG158" s="61">
        <f>+Fall_Hoy!J158</f>
        <v>0</v>
      </c>
      <c r="CH158" s="61">
        <f>+Fall_Hoy!K158</f>
        <v>0</v>
      </c>
      <c r="CI158" s="61">
        <f>+Fall_Hoy!L158</f>
        <v>0</v>
      </c>
      <c r="CJ158" s="61">
        <f>+Fall_Hoy!M158</f>
        <v>0</v>
      </c>
      <c r="CK158" s="61">
        <f>+Fall_Hoy!N158</f>
        <v>2</v>
      </c>
      <c r="CL158" s="61">
        <f>+Fall_Hoy!O158</f>
        <v>3</v>
      </c>
      <c r="CM158" s="61">
        <f>+Fall_Hoy!P158</f>
        <v>2</v>
      </c>
      <c r="CN158" s="61">
        <f>+Fall_Hoy!Q158</f>
        <v>0</v>
      </c>
      <c r="CO158" s="61">
        <f>+Fall_Hoy!R158</f>
        <v>2</v>
      </c>
      <c r="CP158" s="61">
        <f>+Fall_Hoy!S158</f>
        <v>5</v>
      </c>
      <c r="CQ158" s="61">
        <f>+Fall_Hoy!T158</f>
        <v>0</v>
      </c>
      <c r="CR158" s="66">
        <f>+Fall_Hoy!U158</f>
        <v>2</v>
      </c>
      <c r="CS158" s="75">
        <f t="shared" si="258"/>
        <v>0.10449626317744759</v>
      </c>
      <c r="CT158" s="76">
        <f t="shared" si="258"/>
        <v>3.8051327887898362E-2</v>
      </c>
      <c r="CU158" s="76">
        <f t="shared" si="259"/>
        <v>0.27365284785571614</v>
      </c>
      <c r="CV158" s="76">
        <f t="shared" si="259"/>
        <v>0.7</v>
      </c>
      <c r="CW158" s="76">
        <f t="shared" si="300"/>
        <v>9.0144043149873468E-2</v>
      </c>
      <c r="CX158" s="76">
        <f t="shared" si="300"/>
        <v>0.10938325944644293</v>
      </c>
      <c r="CY158" s="76">
        <f t="shared" si="300"/>
        <v>5.7385016156737287E-2</v>
      </c>
      <c r="CZ158" s="76">
        <f t="shared" si="300"/>
        <v>7.110595494649509E-2</v>
      </c>
      <c r="DA158" s="76">
        <f t="shared" si="300"/>
        <v>6.9948465053291553E-2</v>
      </c>
      <c r="DB158" s="76">
        <f t="shared" si="300"/>
        <v>5.6464047365624812E-2</v>
      </c>
      <c r="DC158" s="76">
        <f t="shared" si="300"/>
        <v>5.1967637630344718E-2</v>
      </c>
      <c r="DD158" s="76">
        <f t="shared" si="300"/>
        <v>6.4901812787831192E-2</v>
      </c>
      <c r="DE158" s="76">
        <f t="shared" si="300"/>
        <v>0.27365284785571614</v>
      </c>
      <c r="DF158" s="76">
        <f t="shared" si="300"/>
        <v>0.7</v>
      </c>
      <c r="DG158" s="76">
        <f t="shared" si="300"/>
        <v>0.10449626317744759</v>
      </c>
      <c r="DH158" s="76">
        <f t="shared" si="300"/>
        <v>3.8051327887898362E-2</v>
      </c>
      <c r="DI158" s="76">
        <f t="shared" si="300"/>
        <v>0.11402653406048463</v>
      </c>
      <c r="DJ158" s="76">
        <f t="shared" si="300"/>
        <v>0.40812519368103206</v>
      </c>
      <c r="DK158" s="76">
        <f t="shared" si="300"/>
        <v>0</v>
      </c>
      <c r="DL158" s="316">
        <f t="shared" si="274"/>
        <v>0.34462925330188077</v>
      </c>
      <c r="DM158" s="85">
        <f>+'Cas_-14'!B157</f>
        <v>5</v>
      </c>
      <c r="DN158" s="62">
        <f>+'Cas_-14'!C157</f>
        <v>3</v>
      </c>
      <c r="DO158" s="62">
        <f>+'Cas_-14'!D157</f>
        <v>16</v>
      </c>
      <c r="DP158" s="62">
        <f>+'Cas_-14'!E157</f>
        <v>23</v>
      </c>
      <c r="DQ158" s="62">
        <f>+'Cas_-14'!F157</f>
        <v>55</v>
      </c>
      <c r="DR158" s="62">
        <f>+'Cas_-14'!G157</f>
        <v>69</v>
      </c>
      <c r="DS158" s="62">
        <f>+'Cas_-14'!H157</f>
        <v>36</v>
      </c>
      <c r="DT158" s="62">
        <f>+'Cas_-14'!I157</f>
        <v>48</v>
      </c>
      <c r="DU158" s="62">
        <f>+'Cas_-14'!J157</f>
        <v>44</v>
      </c>
      <c r="DV158" s="62">
        <f>+'Cas_-14'!K157</f>
        <v>35</v>
      </c>
      <c r="DW158" s="62">
        <f>+'Cas_-14'!L157</f>
        <v>28</v>
      </c>
      <c r="DX158" s="62">
        <f>+'Cas_-14'!M157</f>
        <v>36</v>
      </c>
      <c r="DY158" s="62">
        <f>+'Cas_-14'!N157</f>
        <v>31</v>
      </c>
      <c r="DZ158" s="62">
        <f>+'Cas_-14'!O157</f>
        <v>25</v>
      </c>
      <c r="EA158" s="62">
        <f>+'Cas_-14'!P157</f>
        <v>16</v>
      </c>
      <c r="EB158" s="62">
        <f>+'Cas_-14'!Q157</f>
        <v>13</v>
      </c>
      <c r="EC158" s="62">
        <f>+'Cas_-14'!R157</f>
        <v>6</v>
      </c>
      <c r="ED158" s="62">
        <f>+'Cas_-14'!S157</f>
        <v>17</v>
      </c>
      <c r="EE158" s="62">
        <f>+'Cas_-14'!T157</f>
        <v>0</v>
      </c>
      <c r="EF158" s="86">
        <f>+'Cas_-14'!U157</f>
        <v>4</v>
      </c>
      <c r="EG158" s="201">
        <f t="shared" si="294"/>
        <v>5.6572882521028836E-3</v>
      </c>
      <c r="EH158" s="90">
        <f t="shared" si="294"/>
        <v>3.6977263840982377E-3</v>
      </c>
      <c r="EI158" s="90">
        <f t="shared" si="294"/>
        <v>1.9863912335003179E-2</v>
      </c>
      <c r="EJ158" s="90">
        <f t="shared" si="294"/>
        <v>3.1821410974944869E-2</v>
      </c>
      <c r="EK158" s="90">
        <f t="shared" si="294"/>
        <v>9.0144043149873468E-2</v>
      </c>
      <c r="EL158" s="90">
        <f t="shared" si="294"/>
        <v>0.10938325944644293</v>
      </c>
      <c r="EM158" s="90">
        <f t="shared" si="294"/>
        <v>5.7385016156737287E-2</v>
      </c>
      <c r="EN158" s="90">
        <f t="shared" si="294"/>
        <v>7.110595494649509E-2</v>
      </c>
      <c r="EO158" s="90">
        <f t="shared" si="294"/>
        <v>6.9948465053291553E-2</v>
      </c>
      <c r="EP158" s="90">
        <f t="shared" si="294"/>
        <v>5.6464047365624812E-2</v>
      </c>
      <c r="EQ158" s="90">
        <f t="shared" si="294"/>
        <v>5.1967637630344718E-2</v>
      </c>
      <c r="ER158" s="90">
        <f t="shared" si="285"/>
        <v>6.4901812787831192E-2</v>
      </c>
      <c r="ES158" s="90">
        <f t="shared" si="285"/>
        <v>6.8714230096570322E-2</v>
      </c>
      <c r="ET158" s="90">
        <f t="shared" si="285"/>
        <v>5.2891006381166818E-2</v>
      </c>
      <c r="EU158" s="90">
        <f t="shared" si="285"/>
        <v>5.1077773441136384E-2</v>
      </c>
      <c r="EV158" s="90">
        <f t="shared" si="285"/>
        <v>3.8051327887898362E-2</v>
      </c>
      <c r="EW158" s="90">
        <f t="shared" si="285"/>
        <v>4.8609511469984594E-2</v>
      </c>
      <c r="EX158" s="90">
        <f t="shared" si="285"/>
        <v>7.5903123520798338E-2</v>
      </c>
      <c r="EY158" s="90">
        <f t="shared" si="285"/>
        <v>0</v>
      </c>
      <c r="EZ158" s="99">
        <f t="shared" si="285"/>
        <v>7.244106904405534E-2</v>
      </c>
      <c r="FA158" s="119">
        <f t="shared" si="268"/>
        <v>2.0458265139116203</v>
      </c>
      <c r="FB158" s="120">
        <f t="shared" si="268"/>
        <v>1</v>
      </c>
      <c r="FC158" s="120">
        <f t="shared" si="289"/>
        <v>3.9824771007566708</v>
      </c>
      <c r="FD158" s="120">
        <f t="shared" si="289"/>
        <v>13.234764242437494</v>
      </c>
      <c r="FE158" s="120">
        <f t="shared" si="307"/>
        <v>1</v>
      </c>
      <c r="FF158" s="120">
        <f t="shared" si="307"/>
        <v>1</v>
      </c>
      <c r="FG158" s="120">
        <f t="shared" si="307"/>
        <v>1</v>
      </c>
      <c r="FH158" s="120">
        <f t="shared" si="307"/>
        <v>1</v>
      </c>
      <c r="FI158" s="120">
        <f t="shared" si="307"/>
        <v>1</v>
      </c>
      <c r="FJ158" s="120">
        <f t="shared" si="307"/>
        <v>1</v>
      </c>
      <c r="FK158" s="120">
        <f t="shared" si="307"/>
        <v>1</v>
      </c>
      <c r="FL158" s="120">
        <f t="shared" si="307"/>
        <v>1</v>
      </c>
      <c r="FM158" s="120">
        <f t="shared" si="307"/>
        <v>3.9824771007566708</v>
      </c>
      <c r="FN158" s="120">
        <f t="shared" si="307"/>
        <v>13.234764242437494</v>
      </c>
      <c r="FO158" s="120">
        <f t="shared" si="307"/>
        <v>2.0458265139116203</v>
      </c>
      <c r="FP158" s="120">
        <f t="shared" si="307"/>
        <v>1</v>
      </c>
      <c r="FQ158" s="120">
        <f t="shared" si="307"/>
        <v>2.3457658925639224</v>
      </c>
      <c r="FR158" s="120">
        <f t="shared" si="307"/>
        <v>5.3769222497042692</v>
      </c>
      <c r="FS158" s="120" t="e">
        <f t="shared" si="307"/>
        <v>#DIV/0!</v>
      </c>
      <c r="FT158" s="321">
        <f t="shared" si="307"/>
        <v>4.7573739295908659</v>
      </c>
      <c r="FU158" s="85">
        <f>+Cas_Hoy!B157</f>
        <v>6</v>
      </c>
      <c r="FV158" s="62">
        <f>+Cas_Hoy!C157</f>
        <v>4</v>
      </c>
      <c r="FW158" s="62">
        <f>+Cas_Hoy!D157</f>
        <v>17</v>
      </c>
      <c r="FX158" s="62">
        <f>+Cas_Hoy!E157</f>
        <v>23</v>
      </c>
      <c r="FY158" s="62">
        <f>+Cas_Hoy!F157</f>
        <v>61</v>
      </c>
      <c r="FZ158" s="62">
        <f>+Cas_Hoy!G157</f>
        <v>75</v>
      </c>
      <c r="GA158" s="62">
        <f>+Cas_Hoy!H157</f>
        <v>45</v>
      </c>
      <c r="GB158" s="62">
        <f>+Cas_Hoy!I157</f>
        <v>50</v>
      </c>
      <c r="GC158" s="62">
        <f>+Cas_Hoy!J157</f>
        <v>52</v>
      </c>
      <c r="GD158" s="62">
        <f>+Cas_Hoy!K157</f>
        <v>39</v>
      </c>
      <c r="GE158" s="62">
        <f>+Cas_Hoy!L157</f>
        <v>32</v>
      </c>
      <c r="GF158" s="62">
        <f>+Cas_Hoy!M157</f>
        <v>37</v>
      </c>
      <c r="GG158" s="62">
        <f>+Cas_Hoy!N157</f>
        <v>32</v>
      </c>
      <c r="GH158" s="62">
        <f>+Cas_Hoy!O157</f>
        <v>26</v>
      </c>
      <c r="GI158" s="62">
        <f>+Cas_Hoy!P157</f>
        <v>17</v>
      </c>
      <c r="GJ158" s="62">
        <f>+Cas_Hoy!Q157</f>
        <v>15</v>
      </c>
      <c r="GK158" s="62">
        <f>+Cas_Hoy!R157</f>
        <v>6</v>
      </c>
      <c r="GL158" s="62">
        <f>+Cas_Hoy!S157</f>
        <v>19</v>
      </c>
      <c r="GM158" s="62">
        <f>+Cas_Hoy!T157</f>
        <v>1</v>
      </c>
      <c r="GN158" s="590">
        <f>+Cas_Hoy!U157</f>
        <v>4</v>
      </c>
      <c r="GO158" s="543">
        <f t="shared" si="290"/>
        <v>0.11102727962603808</v>
      </c>
      <c r="GP158" s="112">
        <f t="shared" si="290"/>
        <v>4.3905378332190416E-2</v>
      </c>
      <c r="GQ158" s="112">
        <f t="shared" si="291"/>
        <v>0.28248035907686825</v>
      </c>
      <c r="GR158" s="112">
        <f t="shared" si="291"/>
        <v>0.7</v>
      </c>
      <c r="GS158" s="323">
        <f t="shared" si="273"/>
        <v>9.9977938766223295E-2</v>
      </c>
      <c r="GT158" s="323">
        <f t="shared" si="273"/>
        <v>0.1188948472243945</v>
      </c>
      <c r="GU158" s="323">
        <f t="shared" si="273"/>
        <v>7.1731270195921612E-2</v>
      </c>
      <c r="GV158" s="323">
        <f t="shared" si="273"/>
        <v>7.4068703069265718E-2</v>
      </c>
      <c r="GW158" s="323">
        <f t="shared" si="273"/>
        <v>8.2666367790253645E-2</v>
      </c>
      <c r="GX158" s="323">
        <f t="shared" si="273"/>
        <v>6.2917081350267648E-2</v>
      </c>
      <c r="GY158" s="323">
        <f t="shared" si="273"/>
        <v>5.9391585863251106E-2</v>
      </c>
      <c r="GZ158" s="323">
        <f t="shared" si="273"/>
        <v>6.6704640920826494E-2</v>
      </c>
      <c r="HA158" s="323">
        <f t="shared" si="298"/>
        <v>0.28248035907686825</v>
      </c>
      <c r="HB158" s="323">
        <f t="shared" si="298"/>
        <v>0.7</v>
      </c>
      <c r="HC158" s="323">
        <f t="shared" si="298"/>
        <v>0.11102727962603808</v>
      </c>
      <c r="HD158" s="323">
        <f t="shared" si="298"/>
        <v>4.3905378332190416E-2</v>
      </c>
      <c r="HE158" s="323">
        <f t="shared" si="298"/>
        <v>0.11402653406048464</v>
      </c>
      <c r="HF158" s="323">
        <f t="shared" si="275"/>
        <v>0.45613992234938877</v>
      </c>
      <c r="HG158" s="323" t="e">
        <f t="shared" si="275"/>
        <v>#DIV/0!</v>
      </c>
      <c r="HH158" s="327">
        <f t="shared" si="275"/>
        <v>0.34462925330188077</v>
      </c>
      <c r="HI158" s="241">
        <f>+CyF_Tot!B157</f>
        <v>0</v>
      </c>
      <c r="HJ158" s="149">
        <f>+CyF_Tot!C157</f>
        <v>522</v>
      </c>
      <c r="HK158" s="149">
        <f>+CyF_Tot!D157</f>
        <v>545</v>
      </c>
      <c r="HL158" s="149">
        <f>+CyF_Tot!E157</f>
        <v>573</v>
      </c>
      <c r="HM158" s="149">
        <f>+CyF_Tot!F157</f>
        <v>0</v>
      </c>
      <c r="HN158" s="149">
        <f>+CyF_Tot!G157</f>
        <v>16</v>
      </c>
      <c r="HO158" s="149">
        <f>+CyF_Tot!H157</f>
        <v>17</v>
      </c>
      <c r="HP158" s="557">
        <f>+CyF_Tot!I157</f>
        <v>17</v>
      </c>
      <c r="HQ158" s="93">
        <f t="shared" si="295"/>
        <v>8.7480517547026168E-2</v>
      </c>
      <c r="HR158" s="90">
        <f t="shared" si="295"/>
        <v>8.0303806090405924E-2</v>
      </c>
      <c r="HS158" s="90">
        <f t="shared" si="295"/>
        <v>7.9726893008415733E-2</v>
      </c>
      <c r="HT158" s="90">
        <f t="shared" si="295"/>
        <v>7.1541501448291203E-2</v>
      </c>
      <c r="HU158" s="90">
        <f t="shared" si="295"/>
        <v>6.0391428607460079E-2</v>
      </c>
      <c r="HV158" s="90">
        <f t="shared" si="295"/>
        <v>6.2437840969586857E-2</v>
      </c>
      <c r="HW158" s="90">
        <f t="shared" si="295"/>
        <v>6.2094572223444153E-2</v>
      </c>
      <c r="HX158" s="90">
        <f t="shared" si="295"/>
        <v>6.6816682849686296E-2</v>
      </c>
      <c r="HY158" s="90">
        <f t="shared" si="295"/>
        <v>6.2262153053689755E-2</v>
      </c>
      <c r="HZ158" s="90">
        <f t="shared" si="295"/>
        <v>6.1354396134836203E-2</v>
      </c>
      <c r="IA158" s="90">
        <f t="shared" si="295"/>
        <v>5.3330383098635678E-2</v>
      </c>
      <c r="IB158" s="90">
        <f t="shared" si="295"/>
        <v>5.4902904514188493E-2</v>
      </c>
      <c r="IC158" s="90">
        <f t="shared" si="295"/>
        <v>4.465444088901336E-2</v>
      </c>
      <c r="ID158" s="90">
        <f t="shared" si="303"/>
        <v>4.6785128329765897E-2</v>
      </c>
      <c r="IE158" s="90">
        <f t="shared" si="303"/>
        <v>3.1005423822681687E-2</v>
      </c>
      <c r="IF158" s="90">
        <f t="shared" si="303"/>
        <v>3.3816073770886065E-2</v>
      </c>
      <c r="IG158" s="90">
        <f t="shared" si="303"/>
        <v>1.2217423855714256E-2</v>
      </c>
      <c r="IH158" s="90">
        <f t="shared" si="297"/>
        <v>2.2168633334853624E-2</v>
      </c>
      <c r="II158" s="90">
        <f t="shared" si="297"/>
        <v>1.2443672445634892E-3</v>
      </c>
      <c r="IJ158" s="673">
        <f t="shared" si="297"/>
        <v>5.4654356788212972E-3</v>
      </c>
      <c r="IK158" s="686"/>
      <c r="IL158" s="687"/>
      <c r="IM158" s="687"/>
      <c r="IN158" s="687"/>
      <c r="IO158" s="687"/>
      <c r="IP158" s="687"/>
      <c r="IQ158" s="687"/>
      <c r="IR158" s="687"/>
      <c r="IS158" s="687"/>
      <c r="IT158" s="687"/>
      <c r="IU158" s="687"/>
      <c r="IV158" s="687"/>
      <c r="IW158" s="687"/>
      <c r="IX158" s="687"/>
      <c r="IY158" s="687"/>
      <c r="IZ158" s="687"/>
      <c r="JA158" s="687"/>
      <c r="JB158" s="687"/>
      <c r="JC158" s="687"/>
      <c r="JD158" s="688"/>
      <c r="JF158" s="624">
        <f t="shared" si="302"/>
        <v>0</v>
      </c>
      <c r="JG158" s="625">
        <f t="shared" si="302"/>
        <v>0</v>
      </c>
      <c r="JH158" s="625">
        <f t="shared" si="302"/>
        <v>0</v>
      </c>
      <c r="JI158" s="625">
        <f t="shared" si="302"/>
        <v>0</v>
      </c>
      <c r="JJ158" s="625">
        <f t="shared" si="302"/>
        <v>0</v>
      </c>
      <c r="JK158" s="625">
        <f t="shared" si="302"/>
        <v>0</v>
      </c>
      <c r="JL158" s="625">
        <f t="shared" si="302"/>
        <v>0</v>
      </c>
      <c r="JM158" s="625">
        <f t="shared" si="302"/>
        <v>0</v>
      </c>
      <c r="JN158" s="625">
        <f t="shared" si="302"/>
        <v>0</v>
      </c>
      <c r="JO158" s="625">
        <f t="shared" si="302"/>
        <v>0</v>
      </c>
      <c r="JP158" s="625">
        <f t="shared" si="302"/>
        <v>0</v>
      </c>
      <c r="JQ158" s="625">
        <f t="shared" si="301"/>
        <v>0</v>
      </c>
      <c r="JR158" s="625">
        <f t="shared" si="301"/>
        <v>4433.1761352626008</v>
      </c>
      <c r="JS158" s="625">
        <f t="shared" si="301"/>
        <v>6346.9207657400175</v>
      </c>
      <c r="JT158" s="625">
        <f t="shared" si="301"/>
        <v>6384.7216801420482</v>
      </c>
      <c r="JU158" s="625">
        <f t="shared" si="301"/>
        <v>0</v>
      </c>
      <c r="JV158" s="625">
        <f t="shared" si="299"/>
        <v>16203.170489994865</v>
      </c>
      <c r="JW158" s="625">
        <f t="shared" si="299"/>
        <v>22324.448094352454</v>
      </c>
      <c r="JX158" s="625">
        <f t="shared" si="299"/>
        <v>0</v>
      </c>
      <c r="JY158" s="626">
        <f t="shared" si="277"/>
        <v>36220.534522027672</v>
      </c>
      <c r="JZ158" s="642">
        <f t="shared" si="278"/>
        <v>0</v>
      </c>
      <c r="KA158" s="625">
        <f t="shared" si="278"/>
        <v>0</v>
      </c>
      <c r="KB158" s="625">
        <f t="shared" si="279"/>
        <v>0</v>
      </c>
      <c r="KC158" s="625">
        <f t="shared" si="279"/>
        <v>0</v>
      </c>
      <c r="KD158" s="625">
        <f t="shared" si="280"/>
        <v>6663.7339672073513</v>
      </c>
      <c r="KE158" s="645">
        <f t="shared" si="280"/>
        <v>9144.9395213121443</v>
      </c>
      <c r="KF158" s="624">
        <f t="shared" si="262"/>
        <v>0</v>
      </c>
      <c r="KG158" s="625">
        <f t="shared" si="263"/>
        <v>0</v>
      </c>
      <c r="KH158" s="626">
        <f t="shared" si="264"/>
        <v>8024.4865894813784</v>
      </c>
    </row>
    <row r="159" spans="1:294" s="649" customFormat="1" ht="14.4">
      <c r="A159" s="511" t="s">
        <v>168</v>
      </c>
      <c r="B159" s="539">
        <v>462998</v>
      </c>
      <c r="C159" s="527">
        <f t="shared" si="265"/>
        <v>33131</v>
      </c>
      <c r="D159" s="518">
        <f t="shared" si="266"/>
        <v>723</v>
      </c>
      <c r="E159" s="496">
        <f t="shared" si="287"/>
        <v>4.654323785993294E-3</v>
      </c>
      <c r="F159" s="209">
        <f t="shared" si="236"/>
        <v>6.4002436295621148E-2</v>
      </c>
      <c r="G159" s="28">
        <f t="shared" si="304"/>
        <v>5.2421094438961413</v>
      </c>
      <c r="H159" s="27">
        <f t="shared" si="305"/>
        <v>0.33550777573763679</v>
      </c>
      <c r="I159" s="34">
        <f t="shared" si="306"/>
        <v>0.37511247993668023</v>
      </c>
      <c r="J159" s="340">
        <f t="shared" si="239"/>
        <v>0.42309471622829142</v>
      </c>
      <c r="K159" s="582">
        <f t="shared" si="267"/>
        <v>3.6908090815268098E-3</v>
      </c>
      <c r="L159" s="341">
        <f t="shared" si="288"/>
        <v>6.6106032944442505</v>
      </c>
      <c r="M159" s="342">
        <f t="shared" si="240"/>
        <v>0.47272442748295823</v>
      </c>
      <c r="N159" s="826"/>
      <c r="O159" s="366" t="s">
        <v>230</v>
      </c>
      <c r="P159" s="21" t="s">
        <v>240</v>
      </c>
      <c r="Q159" s="21" t="s">
        <v>232</v>
      </c>
      <c r="R159" s="21" t="s">
        <v>243</v>
      </c>
      <c r="S159" s="170">
        <f t="shared" si="241"/>
        <v>33131</v>
      </c>
      <c r="T159" s="171">
        <f t="shared" si="242"/>
        <v>7155.7544525030344</v>
      </c>
      <c r="U159" s="170">
        <f t="shared" si="243"/>
        <v>1445</v>
      </c>
      <c r="V159" s="172">
        <f t="shared" si="244"/>
        <v>4.5603736666035476E-2</v>
      </c>
      <c r="W159" s="171">
        <f t="shared" si="245"/>
        <v>312.09638054592028</v>
      </c>
      <c r="X159" s="170">
        <f t="shared" si="246"/>
        <v>3498</v>
      </c>
      <c r="Y159" s="172">
        <f t="shared" si="247"/>
        <v>0.11804407248675464</v>
      </c>
      <c r="Z159" s="171">
        <f t="shared" si="248"/>
        <v>755.51082294091987</v>
      </c>
      <c r="AA159" s="170">
        <f t="shared" si="249"/>
        <v>723</v>
      </c>
      <c r="AB159" s="171">
        <f t="shared" si="250"/>
        <v>1561.5618210013865</v>
      </c>
      <c r="AC159" s="173">
        <f t="shared" si="251"/>
        <v>2.182246234644291E-2</v>
      </c>
      <c r="AD159" s="170">
        <f t="shared" si="252"/>
        <v>2</v>
      </c>
      <c r="AE159" s="172">
        <f t="shared" si="253"/>
        <v>2.7739251040221915E-3</v>
      </c>
      <c r="AF159" s="171">
        <f t="shared" si="254"/>
        <v>4.3196730871407656</v>
      </c>
      <c r="AG159" s="170">
        <f t="shared" si="255"/>
        <v>41</v>
      </c>
      <c r="AH159" s="172">
        <f t="shared" si="256"/>
        <v>6.0117302052785926E-2</v>
      </c>
      <c r="AI159" s="367">
        <f t="shared" si="257"/>
        <v>88.553298286385683</v>
      </c>
      <c r="AJ159" s="830"/>
      <c r="AK159" s="85">
        <v>43526.511009704074</v>
      </c>
      <c r="AL159" s="62">
        <v>40713.392405682775</v>
      </c>
      <c r="AM159" s="62">
        <v>38346.97875667191</v>
      </c>
      <c r="AN159" s="62">
        <v>36436.01485364874</v>
      </c>
      <c r="AO159" s="62">
        <v>33778.440127347567</v>
      </c>
      <c r="AP159" s="62">
        <v>33647.686471213012</v>
      </c>
      <c r="AQ159" s="62">
        <v>34129.857508778085</v>
      </c>
      <c r="AR159" s="62">
        <v>35647.837007334863</v>
      </c>
      <c r="AS159" s="62">
        <v>32215.504300540928</v>
      </c>
      <c r="AT159" s="62">
        <v>32191.896729772277</v>
      </c>
      <c r="AU159" s="62">
        <v>20818.230121758221</v>
      </c>
      <c r="AV159" s="62">
        <v>21588.972002721261</v>
      </c>
      <c r="AW159" s="62">
        <v>15264.323144602309</v>
      </c>
      <c r="AX159" s="62">
        <v>17205.482965163261</v>
      </c>
      <c r="AY159" s="62">
        <v>8403.9398418186429</v>
      </c>
      <c r="AZ159" s="62">
        <v>10829.013269181018</v>
      </c>
      <c r="BA159" s="62">
        <v>2506.3052459254768</v>
      </c>
      <c r="BB159" s="62">
        <v>4318.0213454747673</v>
      </c>
      <c r="BC159" s="62">
        <v>326.9093799033231</v>
      </c>
      <c r="BD159" s="86">
        <v>1102.6800143196208</v>
      </c>
      <c r="BE159" s="258">
        <v>2.0000000000000002E-5</v>
      </c>
      <c r="BF159" s="43">
        <v>2.0000000000000002E-5</v>
      </c>
      <c r="BG159" s="53">
        <v>5.0000000000000002E-5</v>
      </c>
      <c r="BH159" s="53">
        <v>4.0000000000000003E-5</v>
      </c>
      <c r="BI159" s="53">
        <v>1.2518952302791728E-4</v>
      </c>
      <c r="BJ159" s="53">
        <v>1.2406223545552731E-4</v>
      </c>
      <c r="BK159" s="53">
        <v>3.4000000000000002E-4</v>
      </c>
      <c r="BL159" s="53">
        <v>1.8000000000000001E-4</v>
      </c>
      <c r="BM159" s="53">
        <v>8.9999999999999998E-4</v>
      </c>
      <c r="BN159" s="53">
        <v>5.0000000000000001E-4</v>
      </c>
      <c r="BO159" s="53">
        <v>3.8E-3</v>
      </c>
      <c r="BP159" s="53">
        <v>2E-3</v>
      </c>
      <c r="BQ159" s="53">
        <v>1.6199999999999999E-2</v>
      </c>
      <c r="BR159" s="53">
        <v>6.1999999999999998E-3</v>
      </c>
      <c r="BS159" s="53">
        <v>6.1100000000000002E-2</v>
      </c>
      <c r="BT159" s="53">
        <v>2.6800000000000001E-2</v>
      </c>
      <c r="BU159" s="53">
        <v>0.1421</v>
      </c>
      <c r="BV159" s="53">
        <v>5.4699999999999999E-2</v>
      </c>
      <c r="BW159" s="53">
        <v>0.27589999999999998</v>
      </c>
      <c r="BX159" s="54">
        <v>0.1051</v>
      </c>
      <c r="BY159" s="64">
        <f>+Fall_Hoy!B159</f>
        <v>0</v>
      </c>
      <c r="BZ159" s="61">
        <f>+Fall_Hoy!C159</f>
        <v>0</v>
      </c>
      <c r="CA159" s="61">
        <f>+Fall_Hoy!D159</f>
        <v>0</v>
      </c>
      <c r="CB159" s="61">
        <f>+Fall_Hoy!E159</f>
        <v>2</v>
      </c>
      <c r="CC159" s="61">
        <f>+Fall_Hoy!F159</f>
        <v>2</v>
      </c>
      <c r="CD159" s="61">
        <f>+Fall_Hoy!G159</f>
        <v>2</v>
      </c>
      <c r="CE159" s="61">
        <f>+Fall_Hoy!H159</f>
        <v>4</v>
      </c>
      <c r="CF159" s="61">
        <f>+Fall_Hoy!I159</f>
        <v>0</v>
      </c>
      <c r="CG159" s="61">
        <f>+Fall_Hoy!J159</f>
        <v>10</v>
      </c>
      <c r="CH159" s="61">
        <f>+Fall_Hoy!K159</f>
        <v>16</v>
      </c>
      <c r="CI159" s="61">
        <f>+Fall_Hoy!L159</f>
        <v>49</v>
      </c>
      <c r="CJ159" s="61">
        <f>+Fall_Hoy!M159</f>
        <v>34</v>
      </c>
      <c r="CK159" s="61">
        <f>+Fall_Hoy!N159</f>
        <v>107</v>
      </c>
      <c r="CL159" s="61">
        <f>+Fall_Hoy!O159</f>
        <v>64</v>
      </c>
      <c r="CM159" s="61">
        <f>+Fall_Hoy!P159</f>
        <v>132</v>
      </c>
      <c r="CN159" s="61">
        <f>+Fall_Hoy!Q159</f>
        <v>93</v>
      </c>
      <c r="CO159" s="61">
        <f>+Fall_Hoy!R159</f>
        <v>80</v>
      </c>
      <c r="CP159" s="61">
        <f>+Fall_Hoy!S159</f>
        <v>69</v>
      </c>
      <c r="CQ159" s="61">
        <f>+Fall_Hoy!T159</f>
        <v>15</v>
      </c>
      <c r="CR159" s="66">
        <f>+Fall_Hoy!U159</f>
        <v>26</v>
      </c>
      <c r="CS159" s="75">
        <f t="shared" si="258"/>
        <v>0.2570690461086349</v>
      </c>
      <c r="CT159" s="76">
        <f t="shared" si="258"/>
        <v>0.32044925677644737</v>
      </c>
      <c r="CU159" s="76">
        <f t="shared" si="259"/>
        <v>0.43270430067778948</v>
      </c>
      <c r="CV159" s="76">
        <f t="shared" si="259"/>
        <v>0.59995878442133233</v>
      </c>
      <c r="CW159" s="76">
        <f t="shared" si="300"/>
        <v>0.47295783101729227</v>
      </c>
      <c r="CX159" s="76">
        <f t="shared" si="300"/>
        <v>0.47910994386680117</v>
      </c>
      <c r="CY159" s="76">
        <f t="shared" si="300"/>
        <v>0.34470421915260258</v>
      </c>
      <c r="CZ159" s="76">
        <f t="shared" si="300"/>
        <v>8.4296839647849994E-2</v>
      </c>
      <c r="DA159" s="76">
        <f t="shared" si="300"/>
        <v>0.34489949334502723</v>
      </c>
      <c r="DB159" s="76">
        <f t="shared" si="300"/>
        <v>0.7</v>
      </c>
      <c r="DC159" s="76">
        <f t="shared" si="300"/>
        <v>0.61939640241695182</v>
      </c>
      <c r="DD159" s="76">
        <f t="shared" si="300"/>
        <v>0.7</v>
      </c>
      <c r="DE159" s="76">
        <f t="shared" si="300"/>
        <v>0.43270430067778948</v>
      </c>
      <c r="DF159" s="76">
        <f t="shared" si="300"/>
        <v>0.59995878442133233</v>
      </c>
      <c r="DG159" s="76">
        <f t="shared" si="300"/>
        <v>0.2570690461086349</v>
      </c>
      <c r="DH159" s="76">
        <f t="shared" si="300"/>
        <v>0.32044925677644737</v>
      </c>
      <c r="DI159" s="76">
        <f t="shared" si="300"/>
        <v>0.22462699430988672</v>
      </c>
      <c r="DJ159" s="76">
        <f t="shared" si="300"/>
        <v>0.29213055213415756</v>
      </c>
      <c r="DK159" s="76">
        <f t="shared" si="300"/>
        <v>0.16630763082253594</v>
      </c>
      <c r="DL159" s="316">
        <f t="shared" si="274"/>
        <v>0.22434744542945792</v>
      </c>
      <c r="DM159" s="85">
        <f>+'Cas_-14'!B158</f>
        <v>283</v>
      </c>
      <c r="DN159" s="62">
        <f>+'Cas_-14'!C158</f>
        <v>276</v>
      </c>
      <c r="DO159" s="62">
        <f>+'Cas_-14'!D158</f>
        <v>1268</v>
      </c>
      <c r="DP159" s="62">
        <f>+'Cas_-14'!E158</f>
        <v>1345</v>
      </c>
      <c r="DQ159" s="62">
        <f>+'Cas_-14'!F158</f>
        <v>3295</v>
      </c>
      <c r="DR159" s="62">
        <f>+'Cas_-14'!G158</f>
        <v>3296</v>
      </c>
      <c r="DS159" s="62">
        <f>+'Cas_-14'!H158</f>
        <v>3181</v>
      </c>
      <c r="DT159" s="62">
        <f>+'Cas_-14'!I158</f>
        <v>3005</v>
      </c>
      <c r="DU159" s="62">
        <f>+'Cas_-14'!J158</f>
        <v>2994</v>
      </c>
      <c r="DV159" s="62">
        <f>+'Cas_-14'!K158</f>
        <v>2973</v>
      </c>
      <c r="DW159" s="62">
        <f>+'Cas_-14'!L158</f>
        <v>2168</v>
      </c>
      <c r="DX159" s="62">
        <f>+'Cas_-14'!M158</f>
        <v>1923</v>
      </c>
      <c r="DY159" s="62">
        <f>+'Cas_-14'!N158</f>
        <v>1080</v>
      </c>
      <c r="DZ159" s="62">
        <f>+'Cas_-14'!O158</f>
        <v>913</v>
      </c>
      <c r="EA159" s="62">
        <f>+'Cas_-14'!P158</f>
        <v>514</v>
      </c>
      <c r="EB159" s="62">
        <f>+'Cas_-14'!Q158</f>
        <v>401</v>
      </c>
      <c r="EC159" s="62">
        <f>+'Cas_-14'!R158</f>
        <v>170</v>
      </c>
      <c r="ED159" s="62">
        <f>+'Cas_-14'!S158</f>
        <v>195</v>
      </c>
      <c r="EE159" s="62">
        <f>+'Cas_-14'!T158</f>
        <v>23</v>
      </c>
      <c r="EF159" s="86">
        <f>+'Cas_-14'!U158</f>
        <v>55</v>
      </c>
      <c r="EG159" s="201">
        <f t="shared" si="294"/>
        <v>6.5017846235574956E-3</v>
      </c>
      <c r="EH159" s="91">
        <f t="shared" si="294"/>
        <v>6.7790961079793469E-3</v>
      </c>
      <c r="EI159" s="91">
        <f t="shared" si="294"/>
        <v>3.3066490271528456E-2</v>
      </c>
      <c r="EJ159" s="91">
        <f t="shared" si="294"/>
        <v>3.6914026009771221E-2</v>
      </c>
      <c r="EK159" s="91">
        <f t="shared" si="294"/>
        <v>9.7547429294472215E-2</v>
      </c>
      <c r="EL159" s="91">
        <f t="shared" si="294"/>
        <v>9.7956214696064303E-2</v>
      </c>
      <c r="EM159" s="91">
        <f t="shared" si="294"/>
        <v>9.3202850295576456E-2</v>
      </c>
      <c r="EN159" s="91">
        <f t="shared" si="294"/>
        <v>8.4296839647849994E-2</v>
      </c>
      <c r="EO159" s="91">
        <f t="shared" si="294"/>
        <v>9.2936617476751027E-2</v>
      </c>
      <c r="EP159" s="91">
        <f t="shared" si="294"/>
        <v>9.2352433438644133E-2</v>
      </c>
      <c r="EQ159" s="91">
        <f t="shared" si="294"/>
        <v>0.1041394963606493</v>
      </c>
      <c r="ER159" s="91">
        <f t="shared" si="285"/>
        <v>8.9073254611549288E-2</v>
      </c>
      <c r="ES159" s="91">
        <f t="shared" si="285"/>
        <v>7.0753219108958917E-2</v>
      </c>
      <c r="ET159" s="91">
        <f t="shared" si="285"/>
        <v>5.306447961086553E-2</v>
      </c>
      <c r="EU159" s="91">
        <f t="shared" si="285"/>
        <v>6.1161789550455488E-2</v>
      </c>
      <c r="EV159" s="91">
        <f t="shared" si="285"/>
        <v>3.703015131962499E-2</v>
      </c>
      <c r="EW159" s="91">
        <f t="shared" si="285"/>
        <v>6.7828928769299163E-2</v>
      </c>
      <c r="EX159" s="91">
        <f t="shared" si="285"/>
        <v>4.5159572961434656E-2</v>
      </c>
      <c r="EY159" s="91">
        <f t="shared" si="285"/>
        <v>7.035588886070443E-2</v>
      </c>
      <c r="EZ159" s="100">
        <f t="shared" si="285"/>
        <v>4.9878477242499296E-2</v>
      </c>
      <c r="FA159" s="119">
        <f t="shared" si="268"/>
        <v>4.203098830137491</v>
      </c>
      <c r="FB159" s="120">
        <f t="shared" si="268"/>
        <v>8.6537387873599592</v>
      </c>
      <c r="FC159" s="120">
        <f t="shared" si="289"/>
        <v>6.1156835848193873</v>
      </c>
      <c r="FD159" s="120">
        <f t="shared" si="289"/>
        <v>11.306221955269759</v>
      </c>
      <c r="FE159" s="120">
        <f t="shared" si="307"/>
        <v>4.8484909795987177</v>
      </c>
      <c r="FF159" s="120">
        <f t="shared" si="307"/>
        <v>4.8910622501427765</v>
      </c>
      <c r="FG159" s="120">
        <f t="shared" si="307"/>
        <v>3.6984300164580133</v>
      </c>
      <c r="FH159" s="120">
        <f t="shared" si="307"/>
        <v>1</v>
      </c>
      <c r="FI159" s="120">
        <f t="shared" si="307"/>
        <v>3.7111259556149339</v>
      </c>
      <c r="FJ159" s="120">
        <f t="shared" si="307"/>
        <v>7.5796595058326917</v>
      </c>
      <c r="FK159" s="120">
        <f t="shared" si="307"/>
        <v>5.9477568459895132</v>
      </c>
      <c r="FL159" s="120">
        <f t="shared" si="307"/>
        <v>7.858700156996818</v>
      </c>
      <c r="FM159" s="120">
        <f t="shared" si="307"/>
        <v>6.1156835848193873</v>
      </c>
      <c r="FN159" s="120">
        <f t="shared" si="307"/>
        <v>11.306221955269759</v>
      </c>
      <c r="FO159" s="120">
        <f t="shared" si="307"/>
        <v>4.203098830137491</v>
      </c>
      <c r="FP159" s="120">
        <f t="shared" si="307"/>
        <v>8.6537387873599592</v>
      </c>
      <c r="FQ159" s="120">
        <f t="shared" si="307"/>
        <v>3.3116694953843608</v>
      </c>
      <c r="FR159" s="120">
        <f t="shared" si="307"/>
        <v>6.4688510757980602</v>
      </c>
      <c r="FS159" s="120">
        <f t="shared" si="307"/>
        <v>2.3638054115385216</v>
      </c>
      <c r="FT159" s="321">
        <f t="shared" si="307"/>
        <v>4.4978808061586362</v>
      </c>
      <c r="FU159" s="85">
        <f>+Cas_Hoy!B158</f>
        <v>314</v>
      </c>
      <c r="FV159" s="62">
        <f>+Cas_Hoy!C158</f>
        <v>302</v>
      </c>
      <c r="FW159" s="62">
        <f>+Cas_Hoy!D158</f>
        <v>1385</v>
      </c>
      <c r="FX159" s="62">
        <f>+Cas_Hoy!E158</f>
        <v>1457</v>
      </c>
      <c r="FY159" s="62">
        <f>+Cas_Hoy!F158</f>
        <v>3665</v>
      </c>
      <c r="FZ159" s="62">
        <f>+Cas_Hoy!G158</f>
        <v>3660</v>
      </c>
      <c r="GA159" s="62">
        <f>+Cas_Hoy!H158</f>
        <v>3584</v>
      </c>
      <c r="GB159" s="62">
        <f>+Cas_Hoy!I158</f>
        <v>3390</v>
      </c>
      <c r="GC159" s="62">
        <f>+Cas_Hoy!J158</f>
        <v>3356</v>
      </c>
      <c r="GD159" s="62">
        <f>+Cas_Hoy!K158</f>
        <v>3363</v>
      </c>
      <c r="GE159" s="62">
        <f>+Cas_Hoy!L158</f>
        <v>2430</v>
      </c>
      <c r="GF159" s="62">
        <f>+Cas_Hoy!M158</f>
        <v>2181</v>
      </c>
      <c r="GG159" s="62">
        <f>+Cas_Hoy!N158</f>
        <v>1214</v>
      </c>
      <c r="GH159" s="62">
        <f>+Cas_Hoy!O158</f>
        <v>1034</v>
      </c>
      <c r="GI159" s="62">
        <f>+Cas_Hoy!P158</f>
        <v>561</v>
      </c>
      <c r="GJ159" s="62">
        <f>+Cas_Hoy!Q158</f>
        <v>468</v>
      </c>
      <c r="GK159" s="62">
        <f>+Cas_Hoy!R158</f>
        <v>183</v>
      </c>
      <c r="GL159" s="62">
        <f>+Cas_Hoy!S158</f>
        <v>206</v>
      </c>
      <c r="GM159" s="62">
        <f>+Cas_Hoy!T158</f>
        <v>25</v>
      </c>
      <c r="GN159" s="590">
        <f>+Cas_Hoy!U158</f>
        <v>56</v>
      </c>
      <c r="GO159" s="543">
        <f t="shared" si="290"/>
        <v>0.28057535966331554</v>
      </c>
      <c r="GP159" s="112">
        <f t="shared" si="290"/>
        <v>0.37399065379395852</v>
      </c>
      <c r="GQ159" s="112">
        <f t="shared" si="291"/>
        <v>0.48639168613225592</v>
      </c>
      <c r="GR159" s="112">
        <f t="shared" si="291"/>
        <v>0.67947139440488236</v>
      </c>
      <c r="GS159" s="323">
        <f t="shared" si="273"/>
        <v>0.52606690460648742</v>
      </c>
      <c r="GT159" s="323">
        <f t="shared" si="273"/>
        <v>0.5320213575705377</v>
      </c>
      <c r="GU159" s="323">
        <f t="shared" si="273"/>
        <v>0.38837470023355164</v>
      </c>
      <c r="GV159" s="323">
        <f t="shared" si="273"/>
        <v>9.5096933912216811E-2</v>
      </c>
      <c r="GW159" s="323">
        <f t="shared" si="273"/>
        <v>0.38660076809148675</v>
      </c>
      <c r="GX159" s="323">
        <f t="shared" si="273"/>
        <v>0.7</v>
      </c>
      <c r="GY159" s="323">
        <f t="shared" si="273"/>
        <v>0.69424965769058722</v>
      </c>
      <c r="GZ159" s="323">
        <f t="shared" si="273"/>
        <v>0.7</v>
      </c>
      <c r="HA159" s="323">
        <f t="shared" si="298"/>
        <v>0.48639168613225592</v>
      </c>
      <c r="HB159" s="323">
        <f t="shared" si="298"/>
        <v>0.67947139440488236</v>
      </c>
      <c r="HC159" s="323">
        <f t="shared" si="298"/>
        <v>0.28057535966331554</v>
      </c>
      <c r="HD159" s="323">
        <f t="shared" si="298"/>
        <v>0.37399065379395852</v>
      </c>
      <c r="HE159" s="323">
        <f t="shared" si="298"/>
        <v>0.24180435269828984</v>
      </c>
      <c r="HF159" s="323">
        <f t="shared" si="275"/>
        <v>0.30860971148531519</v>
      </c>
      <c r="HG159" s="323">
        <f t="shared" si="275"/>
        <v>0.18076916393753903</v>
      </c>
      <c r="HH159" s="327">
        <f t="shared" si="275"/>
        <v>0.22842648989181169</v>
      </c>
      <c r="HI159" s="241">
        <f>+CyF_Tot!B158</f>
        <v>0</v>
      </c>
      <c r="HJ159" s="149">
        <f>+CyF_Tot!C158</f>
        <v>29633</v>
      </c>
      <c r="HK159" s="149">
        <f>+CyF_Tot!D158</f>
        <v>31686</v>
      </c>
      <c r="HL159" s="149">
        <f>+CyF_Tot!E158</f>
        <v>33131</v>
      </c>
      <c r="HM159" s="149">
        <f>+CyF_Tot!F158</f>
        <v>0</v>
      </c>
      <c r="HN159" s="149">
        <f>+CyF_Tot!G158</f>
        <v>682</v>
      </c>
      <c r="HO159" s="149">
        <f>+CyF_Tot!H158</f>
        <v>721</v>
      </c>
      <c r="HP159" s="557">
        <f>+CyF_Tot!I158</f>
        <v>723</v>
      </c>
      <c r="HQ159" s="93">
        <f t="shared" si="295"/>
        <v>9.4010149092877457E-2</v>
      </c>
      <c r="HR159" s="90">
        <f t="shared" si="295"/>
        <v>8.7934272730514546E-2</v>
      </c>
      <c r="HS159" s="90">
        <f t="shared" si="295"/>
        <v>8.2823206054177145E-2</v>
      </c>
      <c r="HT159" s="90">
        <f t="shared" si="295"/>
        <v>7.8695836382983816E-2</v>
      </c>
      <c r="HU159" s="90">
        <f t="shared" si="295"/>
        <v>7.2955909371849481E-2</v>
      </c>
      <c r="HV159" s="90">
        <f t="shared" si="295"/>
        <v>7.2673502847124635E-2</v>
      </c>
      <c r="HW159" s="90">
        <f t="shared" si="295"/>
        <v>7.3714913474308932E-2</v>
      </c>
      <c r="HX159" s="90">
        <f t="shared" si="295"/>
        <v>7.6993501067682504E-2</v>
      </c>
      <c r="HY159" s="90">
        <f t="shared" si="295"/>
        <v>6.958022345785711E-2</v>
      </c>
      <c r="HZ159" s="90">
        <f t="shared" si="295"/>
        <v>6.9529234963806058E-2</v>
      </c>
      <c r="IA159" s="90">
        <f t="shared" si="295"/>
        <v>4.49639741894311E-2</v>
      </c>
      <c r="IB159" s="90">
        <f t="shared" si="295"/>
        <v>4.6628650669595248E-2</v>
      </c>
      <c r="IC159" s="90">
        <f t="shared" si="295"/>
        <v>3.2968442940579247E-2</v>
      </c>
      <c r="ID159" s="90">
        <f t="shared" si="303"/>
        <v>3.7161030857937316E-2</v>
      </c>
      <c r="IE159" s="90">
        <f t="shared" si="303"/>
        <v>1.8151136380327004E-2</v>
      </c>
      <c r="IF159" s="90">
        <f t="shared" si="303"/>
        <v>2.338889858958574E-2</v>
      </c>
      <c r="IG159" s="90">
        <f t="shared" si="303"/>
        <v>5.4132096594919996E-3</v>
      </c>
      <c r="IH159" s="90">
        <f t="shared" si="297"/>
        <v>9.3262202978733541E-3</v>
      </c>
      <c r="II159" s="90">
        <f t="shared" si="297"/>
        <v>7.0607082515113041E-4</v>
      </c>
      <c r="IJ159" s="673">
        <f t="shared" si="297"/>
        <v>2.3816085907922297E-3</v>
      </c>
      <c r="IK159" s="686"/>
      <c r="IL159" s="687"/>
      <c r="IM159" s="687"/>
      <c r="IN159" s="687"/>
      <c r="IO159" s="687"/>
      <c r="IP159" s="687"/>
      <c r="IQ159" s="687"/>
      <c r="IR159" s="687"/>
      <c r="IS159" s="687"/>
      <c r="IT159" s="687"/>
      <c r="IU159" s="687"/>
      <c r="IV159" s="687"/>
      <c r="IW159" s="687"/>
      <c r="IX159" s="687"/>
      <c r="IY159" s="687"/>
      <c r="IZ159" s="687"/>
      <c r="JA159" s="687"/>
      <c r="JB159" s="687"/>
      <c r="JC159" s="687"/>
      <c r="JD159" s="688"/>
      <c r="JF159" s="624">
        <f t="shared" si="302"/>
        <v>0</v>
      </c>
      <c r="JG159" s="625">
        <f t="shared" si="302"/>
        <v>0</v>
      </c>
      <c r="JH159" s="625">
        <f t="shared" si="302"/>
        <v>0</v>
      </c>
      <c r="JI159" s="625">
        <f t="shared" si="302"/>
        <v>54.890744995942335</v>
      </c>
      <c r="JJ159" s="625">
        <f t="shared" si="302"/>
        <v>59.209365277373124</v>
      </c>
      <c r="JK159" s="625">
        <f t="shared" si="302"/>
        <v>59.439450665087563</v>
      </c>
      <c r="JL159" s="625">
        <f t="shared" si="302"/>
        <v>117.19943451188489</v>
      </c>
      <c r="JM159" s="625">
        <f t="shared" si="302"/>
        <v>0</v>
      </c>
      <c r="JN159" s="625">
        <f t="shared" si="302"/>
        <v>310.40954401052448</v>
      </c>
      <c r="JO159" s="625">
        <f t="shared" si="302"/>
        <v>497.01948705627518</v>
      </c>
      <c r="JP159" s="625">
        <f t="shared" si="302"/>
        <v>2353.706329184417</v>
      </c>
      <c r="JQ159" s="625">
        <f t="shared" si="301"/>
        <v>1574.8781366576577</v>
      </c>
      <c r="JR159" s="625">
        <f t="shared" si="301"/>
        <v>7009.8096709801894</v>
      </c>
      <c r="JS159" s="625">
        <f t="shared" si="301"/>
        <v>3719.7444634122603</v>
      </c>
      <c r="JT159" s="625">
        <f t="shared" si="301"/>
        <v>15706.918717237595</v>
      </c>
      <c r="JU159" s="625">
        <f t="shared" si="301"/>
        <v>8588.0400816087877</v>
      </c>
      <c r="JV159" s="625">
        <f t="shared" si="299"/>
        <v>31919.495891434901</v>
      </c>
      <c r="JW159" s="625">
        <f t="shared" si="299"/>
        <v>15979.541201738417</v>
      </c>
      <c r="JX159" s="625">
        <f t="shared" si="299"/>
        <v>45884.275343937668</v>
      </c>
      <c r="JY159" s="626">
        <f t="shared" si="277"/>
        <v>23578.916514636028</v>
      </c>
      <c r="JZ159" s="642">
        <f t="shared" si="278"/>
        <v>17.293269570493699</v>
      </c>
      <c r="KA159" s="625">
        <f t="shared" si="278"/>
        <v>36.102029983998406</v>
      </c>
      <c r="KB159" s="625">
        <f t="shared" si="279"/>
        <v>722.7788415353042</v>
      </c>
      <c r="KC159" s="625">
        <f t="shared" si="279"/>
        <v>559.10459160018638</v>
      </c>
      <c r="KD159" s="625">
        <f t="shared" si="280"/>
        <v>12603.070850872689</v>
      </c>
      <c r="KE159" s="645">
        <f t="shared" si="280"/>
        <v>7532.4618630903033</v>
      </c>
      <c r="KF159" s="624">
        <f t="shared" si="262"/>
        <v>26.496029454979695</v>
      </c>
      <c r="KG159" s="625">
        <f t="shared" si="263"/>
        <v>639.89200826065974</v>
      </c>
      <c r="KH159" s="626">
        <f t="shared" si="264"/>
        <v>9773.7240763070422</v>
      </c>
    </row>
    <row r="160" spans="1:294" s="649" customFormat="1" ht="14.4">
      <c r="A160" s="510" t="s">
        <v>169</v>
      </c>
      <c r="B160" s="538">
        <v>1807</v>
      </c>
      <c r="C160" s="526">
        <f t="shared" si="265"/>
        <v>138</v>
      </c>
      <c r="D160" s="517">
        <f t="shared" si="266"/>
        <v>1</v>
      </c>
      <c r="E160" s="495">
        <f t="shared" si="287"/>
        <v>7.4899437781394762E-3</v>
      </c>
      <c r="F160" s="208">
        <f t="shared" si="236"/>
        <v>7.0282235749861643E-2</v>
      </c>
      <c r="G160" s="30">
        <f t="shared" si="304"/>
        <v>1.0512783515162012</v>
      </c>
      <c r="H160" s="29">
        <f t="shared" si="305"/>
        <v>7.3886192939987577E-2</v>
      </c>
      <c r="I160" s="33">
        <f t="shared" si="306"/>
        <v>8.0285784454474679E-2</v>
      </c>
      <c r="J160" s="353">
        <f t="shared" si="239"/>
        <v>7.771703407670158E-2</v>
      </c>
      <c r="K160" s="581">
        <f t="shared" si="267"/>
        <v>7.1207482075950068E-3</v>
      </c>
      <c r="L160" s="354">
        <f t="shared" si="288"/>
        <v>1.1057848864299193</v>
      </c>
      <c r="M160" s="355">
        <f t="shared" si="240"/>
        <v>8.4448430729014312E-2</v>
      </c>
      <c r="N160" s="826"/>
      <c r="O160" s="364" t="s">
        <v>226</v>
      </c>
      <c r="P160" s="20" t="s">
        <v>238</v>
      </c>
      <c r="Q160" s="20"/>
      <c r="R160" s="20"/>
      <c r="S160" s="166">
        <f t="shared" si="241"/>
        <v>138</v>
      </c>
      <c r="T160" s="167">
        <f t="shared" si="242"/>
        <v>7636.9673491975655</v>
      </c>
      <c r="U160" s="166">
        <f t="shared" si="243"/>
        <v>6</v>
      </c>
      <c r="V160" s="168">
        <f t="shared" si="244"/>
        <v>4.5454545454545456E-2</v>
      </c>
      <c r="W160" s="167">
        <f t="shared" si="245"/>
        <v>332.0420586607637</v>
      </c>
      <c r="X160" s="166">
        <f t="shared" si="246"/>
        <v>11</v>
      </c>
      <c r="Y160" s="168">
        <f t="shared" si="247"/>
        <v>8.6614173228346455E-2</v>
      </c>
      <c r="Z160" s="167">
        <f t="shared" si="248"/>
        <v>608.74377421140014</v>
      </c>
      <c r="AA160" s="166">
        <f t="shared" si="249"/>
        <v>1</v>
      </c>
      <c r="AB160" s="167">
        <f t="shared" si="250"/>
        <v>553.40343110127287</v>
      </c>
      <c r="AC160" s="169">
        <f t="shared" si="251"/>
        <v>7.246376811594203E-3</v>
      </c>
      <c r="AD160" s="166">
        <f t="shared" si="252"/>
        <v>0</v>
      </c>
      <c r="AE160" s="168">
        <f t="shared" si="253"/>
        <v>0</v>
      </c>
      <c r="AF160" s="167">
        <f t="shared" si="254"/>
        <v>0</v>
      </c>
      <c r="AG160" s="166">
        <f t="shared" si="255"/>
        <v>0</v>
      </c>
      <c r="AH160" s="168">
        <f t="shared" si="256"/>
        <v>0</v>
      </c>
      <c r="AI160" s="365">
        <f t="shared" si="257"/>
        <v>0</v>
      </c>
      <c r="AJ160" s="830"/>
      <c r="AK160" s="85">
        <v>163.40539475702056</v>
      </c>
      <c r="AL160" s="62">
        <v>117.2969526502625</v>
      </c>
      <c r="AM160" s="62">
        <v>173.09910774040364</v>
      </c>
      <c r="AN160" s="62">
        <v>138.65157387372093</v>
      </c>
      <c r="AO160" s="62">
        <v>115.33117941366176</v>
      </c>
      <c r="AP160" s="62">
        <v>119.10277958779164</v>
      </c>
      <c r="AQ160" s="62">
        <v>117.61664843416789</v>
      </c>
      <c r="AR160" s="62">
        <v>112.7153104769211</v>
      </c>
      <c r="AS160" s="62">
        <v>127.11097215949992</v>
      </c>
      <c r="AT160" s="62">
        <v>131.03085329033865</v>
      </c>
      <c r="AU160" s="62">
        <v>101.45102548895693</v>
      </c>
      <c r="AV160" s="62">
        <v>85.416157943366898</v>
      </c>
      <c r="AW160" s="62">
        <v>91.324847085530536</v>
      </c>
      <c r="AX160" s="62">
        <v>71.036123811391576</v>
      </c>
      <c r="AY160" s="62">
        <v>50.32737695183441</v>
      </c>
      <c r="AZ160" s="62">
        <v>49.926514605593383</v>
      </c>
      <c r="BA160" s="62">
        <v>0.25933718973003045</v>
      </c>
      <c r="BB160" s="62">
        <v>19.855843082266702</v>
      </c>
      <c r="BC160" s="62">
        <v>17.074112228850879</v>
      </c>
      <c r="BD160" s="86">
        <v>4.967889532745037</v>
      </c>
      <c r="BE160" s="258">
        <v>2.0000000000000002E-5</v>
      </c>
      <c r="BF160" s="43">
        <v>2.0000000000000002E-5</v>
      </c>
      <c r="BG160" s="53">
        <v>5.0000000000000002E-5</v>
      </c>
      <c r="BH160" s="53">
        <v>4.0000000000000003E-5</v>
      </c>
      <c r="BI160" s="53">
        <v>1.2518952302791728E-4</v>
      </c>
      <c r="BJ160" s="53">
        <v>1.2406223545552731E-4</v>
      </c>
      <c r="BK160" s="53">
        <v>3.4000000000000002E-4</v>
      </c>
      <c r="BL160" s="53">
        <v>1.8000000000000001E-4</v>
      </c>
      <c r="BM160" s="53">
        <v>8.9999999999999998E-4</v>
      </c>
      <c r="BN160" s="53">
        <v>5.0000000000000001E-4</v>
      </c>
      <c r="BO160" s="53">
        <v>3.8E-3</v>
      </c>
      <c r="BP160" s="53">
        <v>2E-3</v>
      </c>
      <c r="BQ160" s="53">
        <v>1.6199999999999999E-2</v>
      </c>
      <c r="BR160" s="53">
        <v>6.1999999999999998E-3</v>
      </c>
      <c r="BS160" s="53">
        <v>6.1100000000000002E-2</v>
      </c>
      <c r="BT160" s="53">
        <v>2.6800000000000001E-2</v>
      </c>
      <c r="BU160" s="53">
        <v>0.1421</v>
      </c>
      <c r="BV160" s="53">
        <v>5.4699999999999999E-2</v>
      </c>
      <c r="BW160" s="53">
        <v>0.27589999999999998</v>
      </c>
      <c r="BX160" s="54">
        <v>0.1051</v>
      </c>
      <c r="BY160" s="64">
        <f>+Fall_Hoy!B160</f>
        <v>0</v>
      </c>
      <c r="BZ160" s="61">
        <f>+Fall_Hoy!C160</f>
        <v>0</v>
      </c>
      <c r="CA160" s="61">
        <f>+Fall_Hoy!D160</f>
        <v>0</v>
      </c>
      <c r="CB160" s="61">
        <f>+Fall_Hoy!E160</f>
        <v>0</v>
      </c>
      <c r="CC160" s="61">
        <f>+Fall_Hoy!F160</f>
        <v>0</v>
      </c>
      <c r="CD160" s="61">
        <f>+Fall_Hoy!G160</f>
        <v>0</v>
      </c>
      <c r="CE160" s="61">
        <f>+Fall_Hoy!H160</f>
        <v>0</v>
      </c>
      <c r="CF160" s="61">
        <f>+Fall_Hoy!I160</f>
        <v>0</v>
      </c>
      <c r="CG160" s="61">
        <f>+Fall_Hoy!J160</f>
        <v>0</v>
      </c>
      <c r="CH160" s="61">
        <f>+Fall_Hoy!K160</f>
        <v>0</v>
      </c>
      <c r="CI160" s="61">
        <f>+Fall_Hoy!L160</f>
        <v>0</v>
      </c>
      <c r="CJ160" s="61">
        <f>+Fall_Hoy!M160</f>
        <v>0</v>
      </c>
      <c r="CK160" s="61">
        <f>+Fall_Hoy!N160</f>
        <v>0</v>
      </c>
      <c r="CL160" s="61">
        <f>+Fall_Hoy!O160</f>
        <v>0</v>
      </c>
      <c r="CM160" s="61">
        <f>+Fall_Hoy!P160</f>
        <v>0</v>
      </c>
      <c r="CN160" s="61">
        <f>+Fall_Hoy!Q160</f>
        <v>0</v>
      </c>
      <c r="CO160" s="61">
        <f>+Fall_Hoy!R160</f>
        <v>0</v>
      </c>
      <c r="CP160" s="61">
        <f>+Fall_Hoy!S160</f>
        <v>1</v>
      </c>
      <c r="CQ160" s="61">
        <f>+Fall_Hoy!T160</f>
        <v>0</v>
      </c>
      <c r="CR160" s="66">
        <f>+Fall_Hoy!U160</f>
        <v>0</v>
      </c>
      <c r="CS160" s="75">
        <f t="shared" si="258"/>
        <v>1.9869901047238077E-2</v>
      </c>
      <c r="CT160" s="76">
        <f t="shared" si="258"/>
        <v>4.0058874844348447E-2</v>
      </c>
      <c r="CU160" s="76">
        <f t="shared" si="259"/>
        <v>3.2849767568626113E-2</v>
      </c>
      <c r="CV160" s="76">
        <f t="shared" si="259"/>
        <v>2.8154689370582939E-2</v>
      </c>
      <c r="CW160" s="76">
        <f t="shared" si="300"/>
        <v>3.4682728645764396E-2</v>
      </c>
      <c r="CX160" s="76">
        <f t="shared" si="300"/>
        <v>0.17631830317209957</v>
      </c>
      <c r="CY160" s="76">
        <f t="shared" si="300"/>
        <v>0.15303955893688739</v>
      </c>
      <c r="CZ160" s="76">
        <f t="shared" si="300"/>
        <v>0.15969436559983188</v>
      </c>
      <c r="DA160" s="76">
        <f t="shared" si="300"/>
        <v>8.6538556138152312E-2</v>
      </c>
      <c r="DB160" s="76">
        <f t="shared" si="300"/>
        <v>0.12210864539321239</v>
      </c>
      <c r="DC160" s="76">
        <f t="shared" si="300"/>
        <v>4.9284864060287453E-2</v>
      </c>
      <c r="DD160" s="76">
        <f t="shared" si="300"/>
        <v>9.3659094398792844E-2</v>
      </c>
      <c r="DE160" s="76">
        <f t="shared" si="300"/>
        <v>3.2849767568626113E-2</v>
      </c>
      <c r="DF160" s="76">
        <f t="shared" si="300"/>
        <v>2.8154689370582939E-2</v>
      </c>
      <c r="DG160" s="76">
        <f t="shared" si="300"/>
        <v>1.9869901047238077E-2</v>
      </c>
      <c r="DH160" s="76">
        <f t="shared" si="300"/>
        <v>4.0058874844348447E-2</v>
      </c>
      <c r="DI160" s="76">
        <f t="shared" si="300"/>
        <v>0</v>
      </c>
      <c r="DJ160" s="76">
        <f t="shared" si="300"/>
        <v>0.7</v>
      </c>
      <c r="DK160" s="76">
        <f t="shared" si="300"/>
        <v>0</v>
      </c>
      <c r="DL160" s="316">
        <f t="shared" si="274"/>
        <v>0</v>
      </c>
      <c r="DM160" s="85">
        <f>+'Cas_-14'!B159</f>
        <v>4</v>
      </c>
      <c r="DN160" s="62">
        <f>+'Cas_-14'!C159</f>
        <v>1</v>
      </c>
      <c r="DO160" s="62">
        <f>+'Cas_-14'!D159</f>
        <v>5</v>
      </c>
      <c r="DP160" s="62">
        <f>+'Cas_-14'!E159</f>
        <v>6</v>
      </c>
      <c r="DQ160" s="62">
        <f>+'Cas_-14'!F159</f>
        <v>4</v>
      </c>
      <c r="DR160" s="62">
        <f>+'Cas_-14'!G159</f>
        <v>21</v>
      </c>
      <c r="DS160" s="62">
        <f>+'Cas_-14'!H159</f>
        <v>18</v>
      </c>
      <c r="DT160" s="62">
        <f>+'Cas_-14'!I159</f>
        <v>18</v>
      </c>
      <c r="DU160" s="62">
        <f>+'Cas_-14'!J159</f>
        <v>11</v>
      </c>
      <c r="DV160" s="62">
        <f>+'Cas_-14'!K159</f>
        <v>16</v>
      </c>
      <c r="DW160" s="62">
        <f>+'Cas_-14'!L159</f>
        <v>5</v>
      </c>
      <c r="DX160" s="62">
        <f>+'Cas_-14'!M159</f>
        <v>8</v>
      </c>
      <c r="DY160" s="62">
        <f>+'Cas_-14'!N159</f>
        <v>3</v>
      </c>
      <c r="DZ160" s="62">
        <f>+'Cas_-14'!O159</f>
        <v>2</v>
      </c>
      <c r="EA160" s="62">
        <f>+'Cas_-14'!P159</f>
        <v>1</v>
      </c>
      <c r="EB160" s="62">
        <f>+'Cas_-14'!Q159</f>
        <v>2</v>
      </c>
      <c r="EC160" s="62">
        <f>+'Cas_-14'!R159</f>
        <v>0</v>
      </c>
      <c r="ED160" s="62">
        <f>+'Cas_-14'!S159</f>
        <v>1</v>
      </c>
      <c r="EE160" s="62">
        <f>+'Cas_-14'!T159</f>
        <v>0</v>
      </c>
      <c r="EF160" s="86">
        <f>+'Cas_-14'!U159</f>
        <v>0</v>
      </c>
      <c r="EG160" s="201">
        <f t="shared" si="294"/>
        <v>2.4478995971631737E-2</v>
      </c>
      <c r="EH160" s="90">
        <f t="shared" si="294"/>
        <v>8.5253706716630732E-3</v>
      </c>
      <c r="EI160" s="90">
        <f t="shared" si="294"/>
        <v>2.8885186441853238E-2</v>
      </c>
      <c r="EJ160" s="90">
        <f t="shared" si="294"/>
        <v>4.3273940802609226E-2</v>
      </c>
      <c r="EK160" s="90">
        <f t="shared" si="294"/>
        <v>3.4682728645764396E-2</v>
      </c>
      <c r="EL160" s="90">
        <f t="shared" si="294"/>
        <v>0.17631830317209957</v>
      </c>
      <c r="EM160" s="90">
        <f t="shared" si="294"/>
        <v>0.15303955893688739</v>
      </c>
      <c r="EN160" s="90">
        <f t="shared" si="294"/>
        <v>0.15969436559983188</v>
      </c>
      <c r="EO160" s="90">
        <f t="shared" si="294"/>
        <v>8.6538556138152312E-2</v>
      </c>
      <c r="EP160" s="90">
        <f t="shared" si="294"/>
        <v>0.12210864539321239</v>
      </c>
      <c r="EQ160" s="90">
        <f t="shared" si="294"/>
        <v>4.9284864060287453E-2</v>
      </c>
      <c r="ER160" s="90">
        <f t="shared" si="285"/>
        <v>9.3659094398792844E-2</v>
      </c>
      <c r="ES160" s="90">
        <f t="shared" si="285"/>
        <v>3.2849767568626113E-2</v>
      </c>
      <c r="ET160" s="90">
        <f t="shared" si="285"/>
        <v>2.8154689370582939E-2</v>
      </c>
      <c r="EU160" s="90">
        <f t="shared" si="285"/>
        <v>1.9869901047238077E-2</v>
      </c>
      <c r="EV160" s="90">
        <f t="shared" si="285"/>
        <v>4.0058874844348447E-2</v>
      </c>
      <c r="EW160" s="90">
        <f t="shared" si="285"/>
        <v>0</v>
      </c>
      <c r="EX160" s="90">
        <f t="shared" si="285"/>
        <v>5.0363008805861399E-2</v>
      </c>
      <c r="EY160" s="90">
        <f t="shared" si="285"/>
        <v>0</v>
      </c>
      <c r="EZ160" s="99">
        <f t="shared" si="285"/>
        <v>0</v>
      </c>
      <c r="FA160" s="119">
        <f t="shared" si="268"/>
        <v>1</v>
      </c>
      <c r="FB160" s="120">
        <f t="shared" si="268"/>
        <v>1</v>
      </c>
      <c r="FC160" s="120">
        <f t="shared" si="289"/>
        <v>1</v>
      </c>
      <c r="FD160" s="120">
        <f t="shared" si="289"/>
        <v>1</v>
      </c>
      <c r="FE160" s="120">
        <f t="shared" si="307"/>
        <v>1</v>
      </c>
      <c r="FF160" s="120">
        <f t="shared" si="307"/>
        <v>1</v>
      </c>
      <c r="FG160" s="120">
        <f t="shared" si="307"/>
        <v>1</v>
      </c>
      <c r="FH160" s="120">
        <f t="shared" si="307"/>
        <v>1</v>
      </c>
      <c r="FI160" s="120">
        <f t="shared" si="307"/>
        <v>1</v>
      </c>
      <c r="FJ160" s="120">
        <f t="shared" si="307"/>
        <v>1</v>
      </c>
      <c r="FK160" s="120">
        <f t="shared" si="307"/>
        <v>1</v>
      </c>
      <c r="FL160" s="120">
        <f t="shared" si="307"/>
        <v>1</v>
      </c>
      <c r="FM160" s="120">
        <f t="shared" si="307"/>
        <v>1</v>
      </c>
      <c r="FN160" s="120">
        <f t="shared" si="307"/>
        <v>1</v>
      </c>
      <c r="FO160" s="120">
        <f t="shared" si="307"/>
        <v>1</v>
      </c>
      <c r="FP160" s="120">
        <f t="shared" si="307"/>
        <v>1</v>
      </c>
      <c r="FQ160" s="120" t="e">
        <f t="shared" si="307"/>
        <v>#DIV/0!</v>
      </c>
      <c r="FR160" s="120">
        <f t="shared" si="307"/>
        <v>13.89909015758669</v>
      </c>
      <c r="FS160" s="120" t="e">
        <f t="shared" si="307"/>
        <v>#DIV/0!</v>
      </c>
      <c r="FT160" s="321" t="e">
        <f t="shared" si="307"/>
        <v>#DIV/0!</v>
      </c>
      <c r="FU160" s="85">
        <f>+Cas_Hoy!B159</f>
        <v>5</v>
      </c>
      <c r="FV160" s="62">
        <f>+Cas_Hoy!C159</f>
        <v>1</v>
      </c>
      <c r="FW160" s="62">
        <f>+Cas_Hoy!D159</f>
        <v>5</v>
      </c>
      <c r="FX160" s="62">
        <f>+Cas_Hoy!E159</f>
        <v>6</v>
      </c>
      <c r="FY160" s="62">
        <f>+Cas_Hoy!F159</f>
        <v>4</v>
      </c>
      <c r="FZ160" s="62">
        <f>+Cas_Hoy!G159</f>
        <v>23</v>
      </c>
      <c r="GA160" s="62">
        <f>+Cas_Hoy!H159</f>
        <v>21</v>
      </c>
      <c r="GB160" s="62">
        <f>+Cas_Hoy!I159</f>
        <v>18</v>
      </c>
      <c r="GC160" s="62">
        <f>+Cas_Hoy!J159</f>
        <v>12</v>
      </c>
      <c r="GD160" s="62">
        <f>+Cas_Hoy!K159</f>
        <v>18</v>
      </c>
      <c r="GE160" s="62">
        <f>+Cas_Hoy!L159</f>
        <v>6</v>
      </c>
      <c r="GF160" s="62">
        <f>+Cas_Hoy!M159</f>
        <v>8</v>
      </c>
      <c r="GG160" s="62">
        <f>+Cas_Hoy!N159</f>
        <v>4</v>
      </c>
      <c r="GH160" s="62">
        <f>+Cas_Hoy!O159</f>
        <v>2</v>
      </c>
      <c r="GI160" s="62">
        <f>+Cas_Hoy!P159</f>
        <v>1</v>
      </c>
      <c r="GJ160" s="62">
        <f>+Cas_Hoy!Q159</f>
        <v>2</v>
      </c>
      <c r="GK160" s="62">
        <f>+Cas_Hoy!R159</f>
        <v>0</v>
      </c>
      <c r="GL160" s="62">
        <f>+Cas_Hoy!S159</f>
        <v>1</v>
      </c>
      <c r="GM160" s="62">
        <f>+Cas_Hoy!T159</f>
        <v>0</v>
      </c>
      <c r="GN160" s="590">
        <f>+Cas_Hoy!U159</f>
        <v>0</v>
      </c>
      <c r="GO160" s="543">
        <f t="shared" si="290"/>
        <v>1.9869901047238077E-2</v>
      </c>
      <c r="GP160" s="112">
        <f t="shared" si="290"/>
        <v>4.0058874844348447E-2</v>
      </c>
      <c r="GQ160" s="112">
        <f t="shared" si="291"/>
        <v>4.3799690091501482E-2</v>
      </c>
      <c r="GR160" s="112">
        <f t="shared" si="291"/>
        <v>2.8154689370582939E-2</v>
      </c>
      <c r="GS160" s="323">
        <f t="shared" si="273"/>
        <v>3.4682728645764396E-2</v>
      </c>
      <c r="GT160" s="323">
        <f t="shared" si="273"/>
        <v>0.19311052252182334</v>
      </c>
      <c r="GU160" s="323">
        <f t="shared" si="273"/>
        <v>0.17854615209303529</v>
      </c>
      <c r="GV160" s="323">
        <f t="shared" si="273"/>
        <v>0.15969436559983188</v>
      </c>
      <c r="GW160" s="323">
        <f t="shared" si="273"/>
        <v>9.4405697605257063E-2</v>
      </c>
      <c r="GX160" s="323">
        <f t="shared" si="273"/>
        <v>0.13737222606736393</v>
      </c>
      <c r="GY160" s="323">
        <f t="shared" si="273"/>
        <v>5.9141836872344949E-2</v>
      </c>
      <c r="GZ160" s="323">
        <f t="shared" si="273"/>
        <v>9.3659094398792844E-2</v>
      </c>
      <c r="HA160" s="323">
        <f t="shared" si="298"/>
        <v>4.3799690091501482E-2</v>
      </c>
      <c r="HB160" s="323">
        <f t="shared" si="298"/>
        <v>2.8154689370582939E-2</v>
      </c>
      <c r="HC160" s="323">
        <f t="shared" si="298"/>
        <v>1.9869901047238077E-2</v>
      </c>
      <c r="HD160" s="323">
        <f t="shared" si="298"/>
        <v>4.0058874844348447E-2</v>
      </c>
      <c r="HE160" s="323" t="e">
        <f t="shared" si="298"/>
        <v>#DIV/0!</v>
      </c>
      <c r="HF160" s="323">
        <f t="shared" si="275"/>
        <v>0.7</v>
      </c>
      <c r="HG160" s="323" t="e">
        <f t="shared" si="275"/>
        <v>#DIV/0!</v>
      </c>
      <c r="HH160" s="327" t="e">
        <f t="shared" si="275"/>
        <v>#DIV/0!</v>
      </c>
      <c r="HI160" s="241">
        <f>+CyF_Tot!B159</f>
        <v>0</v>
      </c>
      <c r="HJ160" s="149">
        <f>+CyF_Tot!C159</f>
        <v>127</v>
      </c>
      <c r="HK160" s="149">
        <f>+CyF_Tot!D159</f>
        <v>132</v>
      </c>
      <c r="HL160" s="149">
        <f>+CyF_Tot!E159</f>
        <v>138</v>
      </c>
      <c r="HM160" s="149">
        <f>+CyF_Tot!F159</f>
        <v>0</v>
      </c>
      <c r="HN160" s="149">
        <f>+CyF_Tot!G159</f>
        <v>1</v>
      </c>
      <c r="HO160" s="149">
        <f>+CyF_Tot!H159</f>
        <v>1</v>
      </c>
      <c r="HP160" s="557">
        <f>+CyF_Tot!I159</f>
        <v>1</v>
      </c>
      <c r="HQ160" s="93">
        <f t="shared" si="295"/>
        <v>9.0429106118993116E-2</v>
      </c>
      <c r="HR160" s="90">
        <f t="shared" si="295"/>
        <v>6.49125360543788E-2</v>
      </c>
      <c r="HS160" s="90">
        <f t="shared" si="295"/>
        <v>9.5793640144108266E-2</v>
      </c>
      <c r="HT160" s="90">
        <f t="shared" si="295"/>
        <v>7.6730256709308761E-2</v>
      </c>
      <c r="HU160" s="90">
        <f t="shared" si="295"/>
        <v>6.3824670400476902E-2</v>
      </c>
      <c r="HV160" s="90">
        <f t="shared" si="295"/>
        <v>6.5911886877582537E-2</v>
      </c>
      <c r="HW160" s="90">
        <f t="shared" si="295"/>
        <v>6.5089456798100659E-2</v>
      </c>
      <c r="HX160" s="90">
        <f t="shared" si="295"/>
        <v>6.2377039555573381E-2</v>
      </c>
      <c r="HY160" s="90">
        <f t="shared" si="295"/>
        <v>7.0343648123685626E-2</v>
      </c>
      <c r="HZ160" s="90">
        <f t="shared" si="295"/>
        <v>7.2512923791000911E-2</v>
      </c>
      <c r="IA160" s="90">
        <f t="shared" si="295"/>
        <v>5.6143345594331449E-2</v>
      </c>
      <c r="IB160" s="90">
        <f t="shared" si="295"/>
        <v>4.7269594877347478E-2</v>
      </c>
      <c r="IC160" s="90">
        <f t="shared" si="295"/>
        <v>5.0539483721931677E-2</v>
      </c>
      <c r="ID160" s="90">
        <f t="shared" si="303"/>
        <v>3.9311634649358926E-2</v>
      </c>
      <c r="IE160" s="90">
        <f t="shared" si="303"/>
        <v>2.7851343083472278E-2</v>
      </c>
      <c r="IF160" s="90">
        <f t="shared" si="303"/>
        <v>2.7629504485663189E-2</v>
      </c>
      <c r="IG160" s="90">
        <f t="shared" si="303"/>
        <v>1.4351809060876062E-4</v>
      </c>
      <c r="IH160" s="90">
        <f t="shared" si="297"/>
        <v>1.0988291689134866E-2</v>
      </c>
      <c r="II160" s="90">
        <f t="shared" si="297"/>
        <v>9.4488722904542775E-3</v>
      </c>
      <c r="IJ160" s="673">
        <f t="shared" si="297"/>
        <v>2.7492471127532024E-3</v>
      </c>
      <c r="IK160" s="686"/>
      <c r="IL160" s="687"/>
      <c r="IM160" s="687"/>
      <c r="IN160" s="687"/>
      <c r="IO160" s="687"/>
      <c r="IP160" s="687"/>
      <c r="IQ160" s="687"/>
      <c r="IR160" s="687"/>
      <c r="IS160" s="687"/>
      <c r="IT160" s="687"/>
      <c r="IU160" s="687"/>
      <c r="IV160" s="687"/>
      <c r="IW160" s="687"/>
      <c r="IX160" s="687"/>
      <c r="IY160" s="687"/>
      <c r="IZ160" s="687"/>
      <c r="JA160" s="687"/>
      <c r="JB160" s="687"/>
      <c r="JC160" s="687"/>
      <c r="JD160" s="688"/>
      <c r="JF160" s="624">
        <f t="shared" si="302"/>
        <v>0</v>
      </c>
      <c r="JG160" s="625">
        <f t="shared" si="302"/>
        <v>0</v>
      </c>
      <c r="JH160" s="625">
        <f t="shared" si="302"/>
        <v>0</v>
      </c>
      <c r="JI160" s="625">
        <f t="shared" si="302"/>
        <v>0</v>
      </c>
      <c r="JJ160" s="625">
        <f t="shared" si="302"/>
        <v>0</v>
      </c>
      <c r="JK160" s="625">
        <f t="shared" si="302"/>
        <v>0</v>
      </c>
      <c r="JL160" s="625">
        <f t="shared" si="302"/>
        <v>0</v>
      </c>
      <c r="JM160" s="625">
        <f t="shared" si="302"/>
        <v>0</v>
      </c>
      <c r="JN160" s="625">
        <f t="shared" si="302"/>
        <v>0</v>
      </c>
      <c r="JO160" s="625">
        <f t="shared" si="302"/>
        <v>0</v>
      </c>
      <c r="JP160" s="625">
        <f t="shared" si="302"/>
        <v>0</v>
      </c>
      <c r="JQ160" s="625">
        <f t="shared" si="301"/>
        <v>0</v>
      </c>
      <c r="JR160" s="625">
        <f t="shared" si="301"/>
        <v>0</v>
      </c>
      <c r="JS160" s="625">
        <f t="shared" si="301"/>
        <v>0</v>
      </c>
      <c r="JT160" s="625">
        <f t="shared" si="301"/>
        <v>0</v>
      </c>
      <c r="JU160" s="625">
        <f t="shared" si="301"/>
        <v>0</v>
      </c>
      <c r="JV160" s="625">
        <f t="shared" si="299"/>
        <v>0</v>
      </c>
      <c r="JW160" s="625">
        <f t="shared" si="299"/>
        <v>50363.008805861398</v>
      </c>
      <c r="JX160" s="625">
        <f t="shared" si="299"/>
        <v>0</v>
      </c>
      <c r="JY160" s="626">
        <f t="shared" si="277"/>
        <v>0</v>
      </c>
      <c r="JZ160" s="642">
        <f t="shared" si="278"/>
        <v>0</v>
      </c>
      <c r="KA160" s="625">
        <f t="shared" si="278"/>
        <v>0</v>
      </c>
      <c r="KB160" s="625">
        <f t="shared" si="279"/>
        <v>0</v>
      </c>
      <c r="KC160" s="625">
        <f t="shared" si="279"/>
        <v>0</v>
      </c>
      <c r="KD160" s="625">
        <f t="shared" si="280"/>
        <v>0</v>
      </c>
      <c r="KE160" s="645">
        <f t="shared" si="280"/>
        <v>6859.3517550452179</v>
      </c>
      <c r="KF160" s="624">
        <f t="shared" si="262"/>
        <v>0</v>
      </c>
      <c r="KG160" s="625">
        <f t="shared" si="263"/>
        <v>0</v>
      </c>
      <c r="KH160" s="626">
        <f t="shared" si="264"/>
        <v>3281.1408332418823</v>
      </c>
    </row>
    <row r="161" spans="1:294" s="649" customFormat="1" ht="14.4">
      <c r="A161" s="510" t="s">
        <v>170</v>
      </c>
      <c r="B161" s="538">
        <v>13942</v>
      </c>
      <c r="C161" s="526">
        <f t="shared" si="265"/>
        <v>822</v>
      </c>
      <c r="D161" s="517">
        <f t="shared" si="266"/>
        <v>19</v>
      </c>
      <c r="E161" s="495">
        <f t="shared" si="287"/>
        <v>8.9386733404219678E-3</v>
      </c>
      <c r="F161" s="208">
        <f t="shared" si="236"/>
        <v>5.0996987519724576E-2</v>
      </c>
      <c r="G161" s="30">
        <f t="shared" si="304"/>
        <v>2.9895851922743111</v>
      </c>
      <c r="H161" s="29">
        <f t="shared" si="305"/>
        <v>0.15245983873956645</v>
      </c>
      <c r="I161" s="33">
        <f t="shared" si="306"/>
        <v>0.17626158571578565</v>
      </c>
      <c r="J161" s="353">
        <f t="shared" si="239"/>
        <v>0.14816500418219367</v>
      </c>
      <c r="K161" s="581">
        <f t="shared" si="267"/>
        <v>9.1977771913711714E-3</v>
      </c>
      <c r="L161" s="354">
        <f t="shared" si="288"/>
        <v>2.9053677753982337</v>
      </c>
      <c r="M161" s="355">
        <f t="shared" si="240"/>
        <v>0.17067108076683066</v>
      </c>
      <c r="N161" s="826"/>
      <c r="O161" s="364" t="s">
        <v>226</v>
      </c>
      <c r="P161" s="20" t="s">
        <v>229</v>
      </c>
      <c r="Q161" s="20"/>
      <c r="R161" s="20"/>
      <c r="S161" s="166">
        <f t="shared" si="241"/>
        <v>822</v>
      </c>
      <c r="T161" s="167">
        <f t="shared" si="242"/>
        <v>5895.8542533352456</v>
      </c>
      <c r="U161" s="166">
        <f t="shared" si="243"/>
        <v>52</v>
      </c>
      <c r="V161" s="168">
        <f t="shared" si="244"/>
        <v>6.7532467532467527E-2</v>
      </c>
      <c r="W161" s="167">
        <f t="shared" si="245"/>
        <v>372.97374838617128</v>
      </c>
      <c r="X161" s="166">
        <f t="shared" si="246"/>
        <v>111</v>
      </c>
      <c r="Y161" s="168">
        <f t="shared" si="247"/>
        <v>0.15611814345991562</v>
      </c>
      <c r="Z161" s="167">
        <f t="shared" si="248"/>
        <v>796.15550136278864</v>
      </c>
      <c r="AA161" s="166">
        <f t="shared" si="249"/>
        <v>19</v>
      </c>
      <c r="AB161" s="167">
        <f t="shared" si="250"/>
        <v>1362.788696026395</v>
      </c>
      <c r="AC161" s="169">
        <f t="shared" si="251"/>
        <v>2.3114355231143552E-2</v>
      </c>
      <c r="AD161" s="166">
        <f t="shared" si="252"/>
        <v>0</v>
      </c>
      <c r="AE161" s="168">
        <f t="shared" si="253"/>
        <v>0</v>
      </c>
      <c r="AF161" s="167">
        <f t="shared" si="254"/>
        <v>0</v>
      </c>
      <c r="AG161" s="166">
        <f t="shared" si="255"/>
        <v>1</v>
      </c>
      <c r="AH161" s="168">
        <f t="shared" si="256"/>
        <v>5.5555555555555552E-2</v>
      </c>
      <c r="AI161" s="365">
        <f t="shared" si="257"/>
        <v>71.725720843494472</v>
      </c>
      <c r="AJ161" s="830"/>
      <c r="AK161" s="85">
        <v>1001.722678712074</v>
      </c>
      <c r="AL161" s="62">
        <v>931.22846030679955</v>
      </c>
      <c r="AM161" s="62">
        <v>965.71265769953914</v>
      </c>
      <c r="AN161" s="62">
        <v>918.90566274675234</v>
      </c>
      <c r="AO161" s="62">
        <v>858.28978255168863</v>
      </c>
      <c r="AP161" s="62">
        <v>767.08957964971125</v>
      </c>
      <c r="AQ161" s="62">
        <v>893.99691374670579</v>
      </c>
      <c r="AR161" s="62">
        <v>881.46903313997143</v>
      </c>
      <c r="AS161" s="62">
        <v>988.15953050334383</v>
      </c>
      <c r="AT161" s="62">
        <v>995.23843640931364</v>
      </c>
      <c r="AU161" s="62">
        <v>826.18394503744412</v>
      </c>
      <c r="AV161" s="62">
        <v>800.39431357316789</v>
      </c>
      <c r="AW161" s="62">
        <v>751.66959124443304</v>
      </c>
      <c r="AX161" s="62">
        <v>760.39968608884442</v>
      </c>
      <c r="AY161" s="62">
        <v>473.69910829468955</v>
      </c>
      <c r="AZ161" s="62">
        <v>525.27371294365298</v>
      </c>
      <c r="BA161" s="62">
        <v>194.9683682375879</v>
      </c>
      <c r="BB161" s="62">
        <v>305.8087650594295</v>
      </c>
      <c r="BC161" s="62">
        <v>15.59746945900703</v>
      </c>
      <c r="BD161" s="86">
        <v>86.192487613710071</v>
      </c>
      <c r="BE161" s="258">
        <v>2.0000000000000002E-5</v>
      </c>
      <c r="BF161" s="43">
        <v>2.0000000000000002E-5</v>
      </c>
      <c r="BG161" s="53">
        <v>5.0000000000000002E-5</v>
      </c>
      <c r="BH161" s="53">
        <v>4.0000000000000003E-5</v>
      </c>
      <c r="BI161" s="53">
        <v>1.2518952302791728E-4</v>
      </c>
      <c r="BJ161" s="53">
        <v>1.2406223545552731E-4</v>
      </c>
      <c r="BK161" s="53">
        <v>3.4000000000000002E-4</v>
      </c>
      <c r="BL161" s="53">
        <v>1.8000000000000001E-4</v>
      </c>
      <c r="BM161" s="53">
        <v>8.9999999999999998E-4</v>
      </c>
      <c r="BN161" s="53">
        <v>5.0000000000000001E-4</v>
      </c>
      <c r="BO161" s="53">
        <v>3.8E-3</v>
      </c>
      <c r="BP161" s="53">
        <v>2E-3</v>
      </c>
      <c r="BQ161" s="53">
        <v>1.6199999999999999E-2</v>
      </c>
      <c r="BR161" s="53">
        <v>6.1999999999999998E-3</v>
      </c>
      <c r="BS161" s="53">
        <v>6.1100000000000002E-2</v>
      </c>
      <c r="BT161" s="53">
        <v>2.6800000000000001E-2</v>
      </c>
      <c r="BU161" s="53">
        <v>0.1421</v>
      </c>
      <c r="BV161" s="53">
        <v>5.4699999999999999E-2</v>
      </c>
      <c r="BW161" s="53">
        <v>0.27589999999999998</v>
      </c>
      <c r="BX161" s="54">
        <v>0.1051</v>
      </c>
      <c r="BY161" s="64">
        <f>+Fall_Hoy!B161</f>
        <v>0</v>
      </c>
      <c r="BZ161" s="61">
        <f>+Fall_Hoy!C161</f>
        <v>0</v>
      </c>
      <c r="CA161" s="61">
        <f>+Fall_Hoy!D161</f>
        <v>0</v>
      </c>
      <c r="CB161" s="61">
        <f>+Fall_Hoy!E161</f>
        <v>0</v>
      </c>
      <c r="CC161" s="61">
        <f>+Fall_Hoy!F161</f>
        <v>0</v>
      </c>
      <c r="CD161" s="61">
        <f>+Fall_Hoy!G161</f>
        <v>0</v>
      </c>
      <c r="CE161" s="61">
        <f>+Fall_Hoy!H161</f>
        <v>0</v>
      </c>
      <c r="CF161" s="61">
        <f>+Fall_Hoy!I161</f>
        <v>0</v>
      </c>
      <c r="CG161" s="61">
        <f>+Fall_Hoy!J161</f>
        <v>0</v>
      </c>
      <c r="CH161" s="61">
        <f>+Fall_Hoy!K161</f>
        <v>0</v>
      </c>
      <c r="CI161" s="61">
        <f>+Fall_Hoy!L161</f>
        <v>0</v>
      </c>
      <c r="CJ161" s="61">
        <f>+Fall_Hoy!M161</f>
        <v>0</v>
      </c>
      <c r="CK161" s="61">
        <f>+Fall_Hoy!N161</f>
        <v>3</v>
      </c>
      <c r="CL161" s="61">
        <f>+Fall_Hoy!O161</f>
        <v>2</v>
      </c>
      <c r="CM161" s="61">
        <f>+Fall_Hoy!P161</f>
        <v>4</v>
      </c>
      <c r="CN161" s="61">
        <f>+Fall_Hoy!Q161</f>
        <v>2</v>
      </c>
      <c r="CO161" s="61">
        <f>+Fall_Hoy!R161</f>
        <v>5</v>
      </c>
      <c r="CP161" s="61">
        <f>+Fall_Hoy!S161</f>
        <v>2</v>
      </c>
      <c r="CQ161" s="61">
        <f>+Fall_Hoy!T161</f>
        <v>1</v>
      </c>
      <c r="CR161" s="66">
        <f>+Fall_Hoy!U161</f>
        <v>0</v>
      </c>
      <c r="CS161" s="75">
        <f t="shared" si="258"/>
        <v>0.13820260012912033</v>
      </c>
      <c r="CT161" s="76">
        <f t="shared" si="258"/>
        <v>0.14207234025367482</v>
      </c>
      <c r="CU161" s="76">
        <f t="shared" si="259"/>
        <v>0.24636514146940583</v>
      </c>
      <c r="CV161" s="76">
        <f t="shared" si="259"/>
        <v>0.42422511616292313</v>
      </c>
      <c r="CW161" s="76">
        <f t="shared" si="300"/>
        <v>6.0585598310869342E-2</v>
      </c>
      <c r="CX161" s="76">
        <f t="shared" si="300"/>
        <v>8.4735866220060005E-2</v>
      </c>
      <c r="CY161" s="76">
        <f t="shared" si="300"/>
        <v>6.2640037274073135E-2</v>
      </c>
      <c r="CZ161" s="76">
        <f t="shared" si="300"/>
        <v>8.168182578521381E-2</v>
      </c>
      <c r="DA161" s="76">
        <f t="shared" si="300"/>
        <v>5.2623081997207978E-2</v>
      </c>
      <c r="DB161" s="76">
        <f t="shared" si="300"/>
        <v>4.9234432883023899E-2</v>
      </c>
      <c r="DC161" s="76">
        <f t="shared" si="300"/>
        <v>4.7204984113111095E-2</v>
      </c>
      <c r="DD161" s="76">
        <f t="shared" si="300"/>
        <v>7.2464282937085039E-2</v>
      </c>
      <c r="DE161" s="76">
        <f t="shared" si="300"/>
        <v>0.24636514146940583</v>
      </c>
      <c r="DF161" s="76">
        <f t="shared" si="300"/>
        <v>0.42422511616292313</v>
      </c>
      <c r="DG161" s="76">
        <f t="shared" si="300"/>
        <v>0.13820260012912033</v>
      </c>
      <c r="DH161" s="76">
        <f t="shared" si="300"/>
        <v>0.14207234025367482</v>
      </c>
      <c r="DI161" s="76">
        <f t="shared" si="300"/>
        <v>0.18047280544288435</v>
      </c>
      <c r="DJ161" s="76">
        <f t="shared" si="300"/>
        <v>0.11956188139631488</v>
      </c>
      <c r="DK161" s="76">
        <f t="shared" si="300"/>
        <v>0.23237754307207203</v>
      </c>
      <c r="DL161" s="316">
        <f t="shared" si="274"/>
        <v>1.1601939190822665E-2</v>
      </c>
      <c r="DM161" s="85">
        <f>+'Cas_-14'!B160</f>
        <v>9</v>
      </c>
      <c r="DN161" s="62">
        <f>+'Cas_-14'!C160</f>
        <v>19</v>
      </c>
      <c r="DO161" s="62">
        <f>+'Cas_-14'!D160</f>
        <v>36</v>
      </c>
      <c r="DP161" s="62">
        <f>+'Cas_-14'!E160</f>
        <v>37</v>
      </c>
      <c r="DQ161" s="62">
        <f>+'Cas_-14'!F160</f>
        <v>52</v>
      </c>
      <c r="DR161" s="62">
        <f>+'Cas_-14'!G160</f>
        <v>65</v>
      </c>
      <c r="DS161" s="62">
        <f>+'Cas_-14'!H160</f>
        <v>56</v>
      </c>
      <c r="DT161" s="62">
        <f>+'Cas_-14'!I160</f>
        <v>72</v>
      </c>
      <c r="DU161" s="62">
        <f>+'Cas_-14'!J160</f>
        <v>52</v>
      </c>
      <c r="DV161" s="62">
        <f>+'Cas_-14'!K160</f>
        <v>49</v>
      </c>
      <c r="DW161" s="62">
        <f>+'Cas_-14'!L160</f>
        <v>39</v>
      </c>
      <c r="DX161" s="62">
        <f>+'Cas_-14'!M160</f>
        <v>58</v>
      </c>
      <c r="DY161" s="62">
        <f>+'Cas_-14'!N160</f>
        <v>32</v>
      </c>
      <c r="DZ161" s="62">
        <f>+'Cas_-14'!O160</f>
        <v>38</v>
      </c>
      <c r="EA161" s="62">
        <f>+'Cas_-14'!P160</f>
        <v>15</v>
      </c>
      <c r="EB161" s="62">
        <f>+'Cas_-14'!Q160</f>
        <v>18</v>
      </c>
      <c r="EC161" s="62">
        <f>+'Cas_-14'!R160</f>
        <v>16</v>
      </c>
      <c r="ED161" s="62">
        <f>+'Cas_-14'!S160</f>
        <v>10</v>
      </c>
      <c r="EE161" s="62">
        <f>+'Cas_-14'!T160</f>
        <v>2</v>
      </c>
      <c r="EF161" s="86">
        <f>+'Cas_-14'!U160</f>
        <v>1</v>
      </c>
      <c r="EG161" s="201">
        <f t="shared" si="294"/>
        <v>8.9845225542576328E-3</v>
      </c>
      <c r="EH161" s="91">
        <f t="shared" si="294"/>
        <v>2.040315648615413E-2</v>
      </c>
      <c r="EI161" s="91">
        <f t="shared" si="294"/>
        <v>3.7278169352938761E-2</v>
      </c>
      <c r="EJ161" s="91">
        <f t="shared" si="294"/>
        <v>4.0265286742712229E-2</v>
      </c>
      <c r="EK161" s="91">
        <f t="shared" si="294"/>
        <v>6.0585598310869342E-2</v>
      </c>
      <c r="EL161" s="91">
        <f t="shared" si="294"/>
        <v>8.4735866220060005E-2</v>
      </c>
      <c r="EM161" s="91">
        <f t="shared" si="294"/>
        <v>6.2640037274073135E-2</v>
      </c>
      <c r="EN161" s="91">
        <f t="shared" si="294"/>
        <v>8.168182578521381E-2</v>
      </c>
      <c r="EO161" s="91">
        <f t="shared" si="294"/>
        <v>5.2623081997207978E-2</v>
      </c>
      <c r="EP161" s="91">
        <f t="shared" si="294"/>
        <v>4.9234432883023899E-2</v>
      </c>
      <c r="EQ161" s="91">
        <f t="shared" si="294"/>
        <v>4.7204984113111095E-2</v>
      </c>
      <c r="ER161" s="91">
        <f t="shared" si="285"/>
        <v>7.2464282937085039E-2</v>
      </c>
      <c r="ES161" s="91">
        <f t="shared" si="285"/>
        <v>4.2571896445913325E-2</v>
      </c>
      <c r="ET161" s="91">
        <f t="shared" si="285"/>
        <v>4.9973718683992349E-2</v>
      </c>
      <c r="EU161" s="91">
        <f t="shared" ref="EU161:EZ170" si="308">+EA161/AY161</f>
        <v>3.1665670754584693E-2</v>
      </c>
      <c r="EV161" s="91">
        <f t="shared" si="308"/>
        <v>3.4267848469186374E-2</v>
      </c>
      <c r="EW161" s="91">
        <f t="shared" si="308"/>
        <v>8.2064594090988374E-2</v>
      </c>
      <c r="EX161" s="91">
        <f t="shared" si="308"/>
        <v>3.2700174561892122E-2</v>
      </c>
      <c r="EY161" s="91">
        <f t="shared" si="308"/>
        <v>0.12822592826716933</v>
      </c>
      <c r="EZ161" s="100">
        <f t="shared" si="308"/>
        <v>1.1601939190822665E-2</v>
      </c>
      <c r="FA161" s="119">
        <f t="shared" si="268"/>
        <v>4.3644298963447907</v>
      </c>
      <c r="FB161" s="120">
        <f t="shared" si="268"/>
        <v>4.1459369817578766</v>
      </c>
      <c r="FC161" s="120">
        <f t="shared" si="289"/>
        <v>5.7870370370370372</v>
      </c>
      <c r="FD161" s="120">
        <f t="shared" si="289"/>
        <v>8.4889643463497446</v>
      </c>
      <c r="FE161" s="120">
        <f t="shared" si="307"/>
        <v>1</v>
      </c>
      <c r="FF161" s="120">
        <f t="shared" si="307"/>
        <v>1</v>
      </c>
      <c r="FG161" s="120">
        <f t="shared" si="307"/>
        <v>1</v>
      </c>
      <c r="FH161" s="120">
        <f t="shared" si="307"/>
        <v>1</v>
      </c>
      <c r="FI161" s="120">
        <f t="shared" si="307"/>
        <v>1</v>
      </c>
      <c r="FJ161" s="120">
        <f t="shared" si="307"/>
        <v>1</v>
      </c>
      <c r="FK161" s="120">
        <f t="shared" si="307"/>
        <v>1</v>
      </c>
      <c r="FL161" s="120">
        <f t="shared" si="307"/>
        <v>1</v>
      </c>
      <c r="FM161" s="120">
        <f t="shared" si="307"/>
        <v>5.7870370370370372</v>
      </c>
      <c r="FN161" s="120">
        <f t="shared" si="307"/>
        <v>8.4889643463497446</v>
      </c>
      <c r="FO161" s="120">
        <f t="shared" si="307"/>
        <v>4.3644298963447907</v>
      </c>
      <c r="FP161" s="120">
        <f t="shared" si="307"/>
        <v>4.1459369817578766</v>
      </c>
      <c r="FQ161" s="120">
        <f t="shared" si="307"/>
        <v>2.1991555242786771</v>
      </c>
      <c r="FR161" s="120">
        <f t="shared" si="307"/>
        <v>3.6563071297989027</v>
      </c>
      <c r="FS161" s="120">
        <f t="shared" si="307"/>
        <v>1.8122508155128672</v>
      </c>
      <c r="FT161" s="321">
        <f t="shared" si="307"/>
        <v>1</v>
      </c>
      <c r="FU161" s="85">
        <f>+Cas_Hoy!B160</f>
        <v>9</v>
      </c>
      <c r="FV161" s="62">
        <f>+Cas_Hoy!C160</f>
        <v>19</v>
      </c>
      <c r="FW161" s="62">
        <f>+Cas_Hoy!D160</f>
        <v>36</v>
      </c>
      <c r="FX161" s="62">
        <f>+Cas_Hoy!E160</f>
        <v>42</v>
      </c>
      <c r="FY161" s="62">
        <f>+Cas_Hoy!F160</f>
        <v>65</v>
      </c>
      <c r="FZ161" s="62">
        <f>+Cas_Hoy!G160</f>
        <v>76</v>
      </c>
      <c r="GA161" s="62">
        <f>+Cas_Hoy!H160</f>
        <v>73</v>
      </c>
      <c r="GB161" s="62">
        <f>+Cas_Hoy!I160</f>
        <v>85</v>
      </c>
      <c r="GC161" s="62">
        <f>+Cas_Hoy!J160</f>
        <v>63</v>
      </c>
      <c r="GD161" s="62">
        <f>+Cas_Hoy!K160</f>
        <v>60</v>
      </c>
      <c r="GE161" s="62">
        <f>+Cas_Hoy!L160</f>
        <v>46</v>
      </c>
      <c r="GF161" s="62">
        <f>+Cas_Hoy!M160</f>
        <v>64</v>
      </c>
      <c r="GG161" s="62">
        <f>+Cas_Hoy!N160</f>
        <v>38</v>
      </c>
      <c r="GH161" s="62">
        <f>+Cas_Hoy!O160</f>
        <v>44</v>
      </c>
      <c r="GI161" s="62">
        <f>+Cas_Hoy!P160</f>
        <v>16</v>
      </c>
      <c r="GJ161" s="62">
        <f>+Cas_Hoy!Q160</f>
        <v>19</v>
      </c>
      <c r="GK161" s="62">
        <f>+Cas_Hoy!R160</f>
        <v>16</v>
      </c>
      <c r="GL161" s="62">
        <f>+Cas_Hoy!S160</f>
        <v>10</v>
      </c>
      <c r="GM161" s="62">
        <f>+Cas_Hoy!T160</f>
        <v>2</v>
      </c>
      <c r="GN161" s="590">
        <f>+Cas_Hoy!U160</f>
        <v>1</v>
      </c>
      <c r="GO161" s="543">
        <f t="shared" si="290"/>
        <v>0.14741610680439504</v>
      </c>
      <c r="GP161" s="112">
        <f t="shared" si="290"/>
        <v>0.14996524804554562</v>
      </c>
      <c r="GQ161" s="112">
        <f t="shared" si="291"/>
        <v>0.29255860549491941</v>
      </c>
      <c r="GR161" s="112">
        <f t="shared" si="291"/>
        <v>0.49120802924127943</v>
      </c>
      <c r="GS161" s="323">
        <f t="shared" si="273"/>
        <v>7.5731997888586672E-2</v>
      </c>
      <c r="GT161" s="323">
        <f t="shared" si="273"/>
        <v>9.9075782041916319E-2</v>
      </c>
      <c r="GU161" s="323">
        <f t="shared" si="273"/>
        <v>8.1655762875131058E-2</v>
      </c>
      <c r="GV161" s="323">
        <f t="shared" si="273"/>
        <v>9.6429933218655187E-2</v>
      </c>
      <c r="GW161" s="323">
        <f t="shared" si="273"/>
        <v>6.3754887804309671E-2</v>
      </c>
      <c r="GX161" s="323">
        <f t="shared" si="273"/>
        <v>6.028706067309049E-2</v>
      </c>
      <c r="GY161" s="323">
        <f t="shared" si="273"/>
        <v>5.5677673569310519E-2</v>
      </c>
      <c r="GZ161" s="323">
        <f t="shared" si="273"/>
        <v>7.9960588068507629E-2</v>
      </c>
      <c r="HA161" s="323">
        <f t="shared" si="298"/>
        <v>0.29255860549491941</v>
      </c>
      <c r="HB161" s="323">
        <f t="shared" si="298"/>
        <v>0.49120802924127943</v>
      </c>
      <c r="HC161" s="323">
        <f t="shared" si="298"/>
        <v>0.14741610680439504</v>
      </c>
      <c r="HD161" s="323">
        <f t="shared" si="298"/>
        <v>0.14996524804554562</v>
      </c>
      <c r="HE161" s="323">
        <f t="shared" si="298"/>
        <v>0.18047280544288435</v>
      </c>
      <c r="HF161" s="323">
        <f t="shared" si="275"/>
        <v>0.11956188139631486</v>
      </c>
      <c r="HG161" s="323">
        <f t="shared" si="275"/>
        <v>0.23237754307207203</v>
      </c>
      <c r="HH161" s="327">
        <f t="shared" si="275"/>
        <v>1.1601939190822665E-2</v>
      </c>
      <c r="HI161" s="241">
        <f>+CyF_Tot!B160</f>
        <v>0</v>
      </c>
      <c r="HJ161" s="149">
        <f>+CyF_Tot!C160</f>
        <v>711</v>
      </c>
      <c r="HK161" s="149">
        <f>+CyF_Tot!D160</f>
        <v>770</v>
      </c>
      <c r="HL161" s="149">
        <f>+CyF_Tot!E160</f>
        <v>822</v>
      </c>
      <c r="HM161" s="149">
        <f>+CyF_Tot!F160</f>
        <v>0</v>
      </c>
      <c r="HN161" s="149">
        <f>+CyF_Tot!G160</f>
        <v>18</v>
      </c>
      <c r="HO161" s="149">
        <f>+CyF_Tot!H160</f>
        <v>19</v>
      </c>
      <c r="HP161" s="557">
        <f>+CyF_Tot!I160</f>
        <v>19</v>
      </c>
      <c r="HQ161" s="93">
        <f t="shared" si="295"/>
        <v>7.184928121589973E-2</v>
      </c>
      <c r="HR161" s="90">
        <f t="shared" si="295"/>
        <v>6.6793032585482678E-2</v>
      </c>
      <c r="HS161" s="90">
        <f t="shared" si="295"/>
        <v>6.9266436501186288E-2</v>
      </c>
      <c r="HT161" s="90">
        <f t="shared" si="295"/>
        <v>6.5909171047679835E-2</v>
      </c>
      <c r="HU161" s="90">
        <f t="shared" si="295"/>
        <v>6.1561453346125998E-2</v>
      </c>
      <c r="HV161" s="90">
        <f t="shared" si="295"/>
        <v>5.5020053051908713E-2</v>
      </c>
      <c r="HW161" s="90">
        <f t="shared" si="295"/>
        <v>6.4122573070341832E-2</v>
      </c>
      <c r="HX161" s="90">
        <f t="shared" si="295"/>
        <v>6.3224001803182578E-2</v>
      </c>
      <c r="HY161" s="90">
        <f t="shared" si="295"/>
        <v>7.08764546337214E-2</v>
      </c>
      <c r="HZ161" s="90">
        <f t="shared" si="295"/>
        <v>7.1384194262610362E-2</v>
      </c>
      <c r="IA161" s="90">
        <f t="shared" si="295"/>
        <v>5.9258639007132699E-2</v>
      </c>
      <c r="IB161" s="90">
        <f t="shared" si="295"/>
        <v>5.7408859100069425E-2</v>
      </c>
      <c r="IC161" s="90">
        <f t="shared" si="295"/>
        <v>5.3914043268141802E-2</v>
      </c>
      <c r="ID161" s="90">
        <f t="shared" si="303"/>
        <v>5.4540215613889283E-2</v>
      </c>
      <c r="IE161" s="90">
        <f t="shared" si="303"/>
        <v>3.3976410005357165E-2</v>
      </c>
      <c r="IF161" s="90">
        <f t="shared" si="303"/>
        <v>3.7675635701022309E-2</v>
      </c>
      <c r="IG161" s="90">
        <f t="shared" si="303"/>
        <v>1.3984246753520864E-2</v>
      </c>
      <c r="IH161" s="90">
        <f t="shared" si="297"/>
        <v>2.1934354114146428E-2</v>
      </c>
      <c r="II161" s="90">
        <f t="shared" si="297"/>
        <v>1.118739740281669E-3</v>
      </c>
      <c r="IJ161" s="673">
        <f t="shared" si="297"/>
        <v>6.1822183053873237E-3</v>
      </c>
      <c r="IK161" s="686"/>
      <c r="IL161" s="687"/>
      <c r="IM161" s="687"/>
      <c r="IN161" s="687"/>
      <c r="IO161" s="687"/>
      <c r="IP161" s="687"/>
      <c r="IQ161" s="687"/>
      <c r="IR161" s="687"/>
      <c r="IS161" s="687"/>
      <c r="IT161" s="687"/>
      <c r="IU161" s="687"/>
      <c r="IV161" s="687"/>
      <c r="IW161" s="687"/>
      <c r="IX161" s="687"/>
      <c r="IY161" s="687"/>
      <c r="IZ161" s="687"/>
      <c r="JA161" s="687"/>
      <c r="JB161" s="687"/>
      <c r="JC161" s="687"/>
      <c r="JD161" s="688"/>
      <c r="JF161" s="624">
        <f t="shared" si="302"/>
        <v>0</v>
      </c>
      <c r="JG161" s="625">
        <f t="shared" si="302"/>
        <v>0</v>
      </c>
      <c r="JH161" s="625">
        <f t="shared" si="302"/>
        <v>0</v>
      </c>
      <c r="JI161" s="625">
        <f t="shared" si="302"/>
        <v>0</v>
      </c>
      <c r="JJ161" s="625">
        <f t="shared" si="302"/>
        <v>0</v>
      </c>
      <c r="JK161" s="625">
        <f t="shared" si="302"/>
        <v>0</v>
      </c>
      <c r="JL161" s="625">
        <f t="shared" si="302"/>
        <v>0</v>
      </c>
      <c r="JM161" s="625">
        <f t="shared" si="302"/>
        <v>0</v>
      </c>
      <c r="JN161" s="625">
        <f t="shared" si="302"/>
        <v>0</v>
      </c>
      <c r="JO161" s="625">
        <f t="shared" si="302"/>
        <v>0</v>
      </c>
      <c r="JP161" s="625">
        <f t="shared" si="302"/>
        <v>0</v>
      </c>
      <c r="JQ161" s="625">
        <f t="shared" si="301"/>
        <v>0</v>
      </c>
      <c r="JR161" s="625">
        <f t="shared" si="301"/>
        <v>3991.115291804374</v>
      </c>
      <c r="JS161" s="625">
        <f t="shared" si="301"/>
        <v>2630.1957202101235</v>
      </c>
      <c r="JT161" s="625">
        <f t="shared" si="301"/>
        <v>8444.1788678892517</v>
      </c>
      <c r="JU161" s="625">
        <f t="shared" si="301"/>
        <v>3807.5387187984857</v>
      </c>
      <c r="JV161" s="625">
        <f t="shared" si="299"/>
        <v>25645.185653433866</v>
      </c>
      <c r="JW161" s="625">
        <f t="shared" si="299"/>
        <v>6540.0349123784235</v>
      </c>
      <c r="JX161" s="625">
        <f t="shared" si="299"/>
        <v>64112.964133584668</v>
      </c>
      <c r="JY161" s="626">
        <f t="shared" si="277"/>
        <v>0</v>
      </c>
      <c r="JZ161" s="642">
        <f t="shared" si="278"/>
        <v>0</v>
      </c>
      <c r="KA161" s="625">
        <f t="shared" si="278"/>
        <v>0</v>
      </c>
      <c r="KB161" s="625">
        <f t="shared" si="279"/>
        <v>0</v>
      </c>
      <c r="KC161" s="625">
        <f t="shared" si="279"/>
        <v>0</v>
      </c>
      <c r="KD161" s="625">
        <f t="shared" si="280"/>
        <v>9053.3375045257853</v>
      </c>
      <c r="KE161" s="645">
        <f t="shared" si="280"/>
        <v>3576.3787656325358</v>
      </c>
      <c r="KF161" s="624">
        <f t="shared" si="262"/>
        <v>0</v>
      </c>
      <c r="KG161" s="625">
        <f t="shared" si="263"/>
        <v>0</v>
      </c>
      <c r="KH161" s="626">
        <f t="shared" si="264"/>
        <v>6102.2430391978996</v>
      </c>
    </row>
    <row r="162" spans="1:294" s="649" customFormat="1" ht="14.4">
      <c r="A162" s="510" t="s">
        <v>171</v>
      </c>
      <c r="B162" s="538">
        <v>46648</v>
      </c>
      <c r="C162" s="526">
        <f t="shared" si="265"/>
        <v>3371</v>
      </c>
      <c r="D162" s="517">
        <f t="shared" si="266"/>
        <v>51</v>
      </c>
      <c r="E162" s="495">
        <f t="shared" si="287"/>
        <v>7.0919768293471169E-3</v>
      </c>
      <c r="F162" s="208">
        <f t="shared" si="236"/>
        <v>6.0495626822157436E-2</v>
      </c>
      <c r="G162" s="30">
        <f t="shared" si="304"/>
        <v>2.5482724480771082</v>
      </c>
      <c r="H162" s="29">
        <f t="shared" si="305"/>
        <v>0.1541593390600583</v>
      </c>
      <c r="I162" s="33">
        <f t="shared" si="306"/>
        <v>0.18414994045763872</v>
      </c>
      <c r="J162" s="353">
        <f t="shared" si="239"/>
        <v>0.17911622604084759</v>
      </c>
      <c r="K162" s="581">
        <f t="shared" si="267"/>
        <v>6.1038270223049071E-3</v>
      </c>
      <c r="L162" s="354">
        <f t="shared" si="288"/>
        <v>2.9608127967234084</v>
      </c>
      <c r="M162" s="355">
        <f t="shared" si="240"/>
        <v>0.21269258450137499</v>
      </c>
      <c r="N162" s="826"/>
      <c r="O162" s="364" t="s">
        <v>226</v>
      </c>
      <c r="P162" s="20" t="s">
        <v>228</v>
      </c>
      <c r="Q162" s="20"/>
      <c r="R162" s="20"/>
      <c r="S162" s="166">
        <f t="shared" si="241"/>
        <v>3371</v>
      </c>
      <c r="T162" s="167">
        <f t="shared" si="242"/>
        <v>7226.4620133767794</v>
      </c>
      <c r="U162" s="166">
        <f t="shared" si="243"/>
        <v>274</v>
      </c>
      <c r="V162" s="168">
        <f t="shared" si="244"/>
        <v>8.847271553115918E-2</v>
      </c>
      <c r="W162" s="167">
        <f t="shared" si="245"/>
        <v>587.37780826616358</v>
      </c>
      <c r="X162" s="166">
        <f t="shared" si="246"/>
        <v>549</v>
      </c>
      <c r="Y162" s="168">
        <f t="shared" si="247"/>
        <v>0.19454287739192061</v>
      </c>
      <c r="Z162" s="167">
        <f t="shared" si="248"/>
        <v>1176.8993311610359</v>
      </c>
      <c r="AA162" s="166">
        <f t="shared" si="249"/>
        <v>51</v>
      </c>
      <c r="AB162" s="167">
        <f t="shared" si="250"/>
        <v>1093.2944606413994</v>
      </c>
      <c r="AC162" s="169">
        <f t="shared" si="251"/>
        <v>1.5129041827350934E-2</v>
      </c>
      <c r="AD162" s="166">
        <f t="shared" si="252"/>
        <v>0</v>
      </c>
      <c r="AE162" s="168">
        <f t="shared" si="253"/>
        <v>0</v>
      </c>
      <c r="AF162" s="167">
        <f t="shared" si="254"/>
        <v>0</v>
      </c>
      <c r="AG162" s="166">
        <f t="shared" si="255"/>
        <v>4</v>
      </c>
      <c r="AH162" s="168">
        <f t="shared" si="256"/>
        <v>8.5106382978723402E-2</v>
      </c>
      <c r="AI162" s="365">
        <f t="shared" si="257"/>
        <v>85.748585148345057</v>
      </c>
      <c r="AJ162" s="830"/>
      <c r="AK162" s="85">
        <v>3845.2046829902733</v>
      </c>
      <c r="AL162" s="62">
        <v>3794.0287596943117</v>
      </c>
      <c r="AM162" s="62">
        <v>3599.8680085013107</v>
      </c>
      <c r="AN162" s="62">
        <v>3556.7882538039103</v>
      </c>
      <c r="AO162" s="62">
        <v>2982.092711092228</v>
      </c>
      <c r="AP162" s="62">
        <v>2901.1809702629143</v>
      </c>
      <c r="AQ162" s="62">
        <v>3302.9590838522436</v>
      </c>
      <c r="AR162" s="62">
        <v>3313.8672763154027</v>
      </c>
      <c r="AS162" s="62">
        <v>3104.8452003162356</v>
      </c>
      <c r="AT162" s="62">
        <v>3075.2814261898852</v>
      </c>
      <c r="AU162" s="62">
        <v>2315.0997190303578</v>
      </c>
      <c r="AV162" s="62">
        <v>2358.2210531383416</v>
      </c>
      <c r="AW162" s="62">
        <v>1900.0426056808028</v>
      </c>
      <c r="AX162" s="62">
        <v>2199.9603307157026</v>
      </c>
      <c r="AY162" s="62">
        <v>1171.1621291092351</v>
      </c>
      <c r="AZ162" s="62">
        <v>1632.5600761553205</v>
      </c>
      <c r="BA162" s="62">
        <v>499.41308269208594</v>
      </c>
      <c r="BB162" s="62">
        <v>870.137470447243</v>
      </c>
      <c r="BC162" s="62">
        <v>47.31281836030287</v>
      </c>
      <c r="BD162" s="86">
        <v>177.97451458949868</v>
      </c>
      <c r="BE162" s="258">
        <v>2.0000000000000002E-5</v>
      </c>
      <c r="BF162" s="43">
        <v>2.0000000000000002E-5</v>
      </c>
      <c r="BG162" s="53">
        <v>5.0000000000000002E-5</v>
      </c>
      <c r="BH162" s="53">
        <v>4.0000000000000003E-5</v>
      </c>
      <c r="BI162" s="53">
        <v>1.2518952302791728E-4</v>
      </c>
      <c r="BJ162" s="53">
        <v>1.2406223545552731E-4</v>
      </c>
      <c r="BK162" s="53">
        <v>3.4000000000000002E-4</v>
      </c>
      <c r="BL162" s="53">
        <v>1.8000000000000001E-4</v>
      </c>
      <c r="BM162" s="53">
        <v>8.9999999999999998E-4</v>
      </c>
      <c r="BN162" s="53">
        <v>5.0000000000000001E-4</v>
      </c>
      <c r="BO162" s="53">
        <v>3.8E-3</v>
      </c>
      <c r="BP162" s="53">
        <v>2E-3</v>
      </c>
      <c r="BQ162" s="53">
        <v>1.6199999999999999E-2</v>
      </c>
      <c r="BR162" s="53">
        <v>6.1999999999999998E-3</v>
      </c>
      <c r="BS162" s="53">
        <v>6.1100000000000002E-2</v>
      </c>
      <c r="BT162" s="53">
        <v>2.6800000000000001E-2</v>
      </c>
      <c r="BU162" s="53">
        <v>0.1421</v>
      </c>
      <c r="BV162" s="53">
        <v>5.4699999999999999E-2</v>
      </c>
      <c r="BW162" s="53">
        <v>0.27589999999999998</v>
      </c>
      <c r="BX162" s="54">
        <v>0.1051</v>
      </c>
      <c r="BY162" s="64">
        <f>+Fall_Hoy!B162</f>
        <v>0</v>
      </c>
      <c r="BZ162" s="61">
        <f>+Fall_Hoy!C162</f>
        <v>0</v>
      </c>
      <c r="CA162" s="61">
        <f>+Fall_Hoy!D162</f>
        <v>0</v>
      </c>
      <c r="CB162" s="61">
        <f>+Fall_Hoy!E162</f>
        <v>0</v>
      </c>
      <c r="CC162" s="61">
        <f>+Fall_Hoy!F162</f>
        <v>1</v>
      </c>
      <c r="CD162" s="61">
        <f>+Fall_Hoy!G162</f>
        <v>0</v>
      </c>
      <c r="CE162" s="61">
        <f>+Fall_Hoy!H162</f>
        <v>0</v>
      </c>
      <c r="CF162" s="61">
        <f>+Fall_Hoy!I162</f>
        <v>0</v>
      </c>
      <c r="CG162" s="61">
        <f>+Fall_Hoy!J162</f>
        <v>1</v>
      </c>
      <c r="CH162" s="61">
        <f>+Fall_Hoy!K162</f>
        <v>0</v>
      </c>
      <c r="CI162" s="61">
        <f>+Fall_Hoy!L162</f>
        <v>4</v>
      </c>
      <c r="CJ162" s="61">
        <f>+Fall_Hoy!M162</f>
        <v>0</v>
      </c>
      <c r="CK162" s="61">
        <f>+Fall_Hoy!N162</f>
        <v>5</v>
      </c>
      <c r="CL162" s="61">
        <f>+Fall_Hoy!O162</f>
        <v>2</v>
      </c>
      <c r="CM162" s="61">
        <f>+Fall_Hoy!P162</f>
        <v>5</v>
      </c>
      <c r="CN162" s="61">
        <f>+Fall_Hoy!Q162</f>
        <v>5</v>
      </c>
      <c r="CO162" s="61">
        <f>+Fall_Hoy!R162</f>
        <v>11</v>
      </c>
      <c r="CP162" s="61">
        <f>+Fall_Hoy!S162</f>
        <v>7</v>
      </c>
      <c r="CQ162" s="61">
        <f>+Fall_Hoy!T162</f>
        <v>1</v>
      </c>
      <c r="CR162" s="66">
        <f>+Fall_Hoy!U162</f>
        <v>2</v>
      </c>
      <c r="CS162" s="75">
        <f t="shared" si="258"/>
        <v>6.987338347313668E-2</v>
      </c>
      <c r="CT162" s="76">
        <f t="shared" si="258"/>
        <v>0.11427889662625475</v>
      </c>
      <c r="CU162" s="76">
        <f t="shared" si="259"/>
        <v>0.16243950234897639</v>
      </c>
      <c r="CV162" s="76">
        <f t="shared" si="259"/>
        <v>0.14663020994398873</v>
      </c>
      <c r="CW162" s="76">
        <f t="shared" si="300"/>
        <v>0.7</v>
      </c>
      <c r="CX162" s="76">
        <f t="shared" si="300"/>
        <v>0.10823178671668465</v>
      </c>
      <c r="CY162" s="76">
        <f t="shared" si="300"/>
        <v>6.7212458393847624E-2</v>
      </c>
      <c r="CZ162" s="76">
        <f t="shared" si="300"/>
        <v>7.5440559067280477E-2</v>
      </c>
      <c r="DA162" s="76">
        <f t="shared" si="300"/>
        <v>0.35786360975353682</v>
      </c>
      <c r="DB162" s="76">
        <f t="shared" si="300"/>
        <v>7.0887821239206297E-2</v>
      </c>
      <c r="DC162" s="76">
        <f t="shared" si="300"/>
        <v>0.45468088060943063</v>
      </c>
      <c r="DD162" s="76">
        <f t="shared" si="300"/>
        <v>6.9543947028098713E-2</v>
      </c>
      <c r="DE162" s="76">
        <f t="shared" si="300"/>
        <v>0.16243950234897639</v>
      </c>
      <c r="DF162" s="76">
        <f t="shared" si="300"/>
        <v>0.14663020994398873</v>
      </c>
      <c r="DG162" s="76">
        <f t="shared" si="300"/>
        <v>6.987338347313668E-2</v>
      </c>
      <c r="DH162" s="76">
        <f t="shared" si="300"/>
        <v>0.11427889662625475</v>
      </c>
      <c r="DI162" s="76">
        <f t="shared" si="300"/>
        <v>0.15500249620480383</v>
      </c>
      <c r="DJ162" s="76">
        <f t="shared" si="300"/>
        <v>0.14706957680742766</v>
      </c>
      <c r="DK162" s="76">
        <f t="shared" si="300"/>
        <v>7.6607180815650155E-2</v>
      </c>
      <c r="DL162" s="316">
        <f t="shared" si="274"/>
        <v>0.10692258811468219</v>
      </c>
      <c r="DM162" s="85">
        <f>+'Cas_-14'!B161</f>
        <v>76</v>
      </c>
      <c r="DN162" s="62">
        <f>+'Cas_-14'!C161</f>
        <v>81</v>
      </c>
      <c r="DO162" s="62">
        <f>+'Cas_-14'!D161</f>
        <v>163</v>
      </c>
      <c r="DP162" s="62">
        <f>+'Cas_-14'!E161</f>
        <v>174</v>
      </c>
      <c r="DQ162" s="62">
        <f>+'Cas_-14'!F161</f>
        <v>232</v>
      </c>
      <c r="DR162" s="62">
        <f>+'Cas_-14'!G161</f>
        <v>314</v>
      </c>
      <c r="DS162" s="62">
        <f>+'Cas_-14'!H161</f>
        <v>222</v>
      </c>
      <c r="DT162" s="62">
        <f>+'Cas_-14'!I161</f>
        <v>250</v>
      </c>
      <c r="DU162" s="62">
        <f>+'Cas_-14'!J161</f>
        <v>202</v>
      </c>
      <c r="DV162" s="62">
        <f>+'Cas_-14'!K161</f>
        <v>218</v>
      </c>
      <c r="DW162" s="62">
        <f>+'Cas_-14'!L161</f>
        <v>154</v>
      </c>
      <c r="DX162" s="62">
        <f>+'Cas_-14'!M161</f>
        <v>164</v>
      </c>
      <c r="DY162" s="62">
        <f>+'Cas_-14'!N161</f>
        <v>123</v>
      </c>
      <c r="DZ162" s="62">
        <f>+'Cas_-14'!O161</f>
        <v>132</v>
      </c>
      <c r="EA162" s="62">
        <f>+'Cas_-14'!P161</f>
        <v>64</v>
      </c>
      <c r="EB162" s="62">
        <f>+'Cas_-14'!Q161</f>
        <v>78</v>
      </c>
      <c r="EC162" s="62">
        <f>+'Cas_-14'!R161</f>
        <v>38</v>
      </c>
      <c r="ED162" s="62">
        <f>+'Cas_-14'!S161</f>
        <v>45</v>
      </c>
      <c r="EE162" s="62">
        <f>+'Cas_-14'!T161</f>
        <v>2</v>
      </c>
      <c r="EF162" s="86">
        <f>+'Cas_-14'!U161</f>
        <v>17</v>
      </c>
      <c r="EG162" s="201">
        <f t="shared" si="294"/>
        <v>1.9764877624381134E-2</v>
      </c>
      <c r="EH162" s="90">
        <f t="shared" si="294"/>
        <v>2.1349337374692499E-2</v>
      </c>
      <c r="EI162" s="90">
        <f t="shared" si="294"/>
        <v>4.5279437916908465E-2</v>
      </c>
      <c r="EJ162" s="90">
        <f t="shared" si="294"/>
        <v>4.892053942595842E-2</v>
      </c>
      <c r="EK162" s="90">
        <f t="shared" si="294"/>
        <v>7.7797715388609481E-2</v>
      </c>
      <c r="EL162" s="90">
        <f t="shared" si="294"/>
        <v>0.10823178671668465</v>
      </c>
      <c r="EM162" s="90">
        <f t="shared" si="294"/>
        <v>6.7212458393847624E-2</v>
      </c>
      <c r="EN162" s="90">
        <f t="shared" si="294"/>
        <v>7.5440559067280477E-2</v>
      </c>
      <c r="EO162" s="90">
        <f t="shared" si="294"/>
        <v>6.5059604253192987E-2</v>
      </c>
      <c r="EP162" s="90">
        <f t="shared" si="294"/>
        <v>7.0887821239206297E-2</v>
      </c>
      <c r="EQ162" s="90">
        <f t="shared" si="294"/>
        <v>6.6519812833159692E-2</v>
      </c>
      <c r="ER162" s="90">
        <f t="shared" si="294"/>
        <v>6.9543947028098713E-2</v>
      </c>
      <c r="ES162" s="90">
        <f t="shared" si="294"/>
        <v>6.4735390476114069E-2</v>
      </c>
      <c r="ET162" s="90">
        <f t="shared" si="294"/>
        <v>6.0001081909080184E-2</v>
      </c>
      <c r="EU162" s="90">
        <f t="shared" si="308"/>
        <v>5.4646575746670742E-2</v>
      </c>
      <c r="EV162" s="90">
        <f t="shared" si="308"/>
        <v>4.7777721101504592E-2</v>
      </c>
      <c r="EW162" s="90">
        <f t="shared" si="308"/>
        <v>7.608931627333633E-2</v>
      </c>
      <c r="EX162" s="90">
        <f t="shared" si="308"/>
        <v>5.1715966187354738E-2</v>
      </c>
      <c r="EY162" s="90">
        <f t="shared" si="308"/>
        <v>4.2271842374075747E-2</v>
      </c>
      <c r="EZ162" s="99">
        <f t="shared" si="308"/>
        <v>9.5519294092251336E-2</v>
      </c>
      <c r="FA162" s="119">
        <f t="shared" si="268"/>
        <v>1.2786415711947625</v>
      </c>
      <c r="FB162" s="120">
        <f t="shared" si="268"/>
        <v>2.391886720244929</v>
      </c>
      <c r="FC162" s="120">
        <f t="shared" si="289"/>
        <v>2.5092843521027803</v>
      </c>
      <c r="FD162" s="120">
        <f t="shared" si="289"/>
        <v>2.4437927663734116</v>
      </c>
      <c r="FE162" s="120">
        <f t="shared" si="307"/>
        <v>8.9976935248472394</v>
      </c>
      <c r="FF162" s="120">
        <f t="shared" si="307"/>
        <v>1</v>
      </c>
      <c r="FG162" s="120">
        <f t="shared" si="307"/>
        <v>1</v>
      </c>
      <c r="FH162" s="120">
        <f t="shared" si="307"/>
        <v>1</v>
      </c>
      <c r="FI162" s="120">
        <f t="shared" si="307"/>
        <v>5.5005500550055011</v>
      </c>
      <c r="FJ162" s="120">
        <f t="shared" si="307"/>
        <v>1</v>
      </c>
      <c r="FK162" s="120">
        <f t="shared" si="307"/>
        <v>6.8352699931647312</v>
      </c>
      <c r="FL162" s="120">
        <f t="shared" si="307"/>
        <v>1</v>
      </c>
      <c r="FM162" s="120">
        <f t="shared" si="307"/>
        <v>2.5092843521027803</v>
      </c>
      <c r="FN162" s="120">
        <f t="shared" si="307"/>
        <v>2.4437927663734116</v>
      </c>
      <c r="FO162" s="120">
        <f t="shared" si="307"/>
        <v>1.2786415711947625</v>
      </c>
      <c r="FP162" s="120">
        <f t="shared" si="307"/>
        <v>2.391886720244929</v>
      </c>
      <c r="FQ162" s="120">
        <f t="shared" si="307"/>
        <v>2.0371124856476168</v>
      </c>
      <c r="FR162" s="120">
        <f t="shared" si="307"/>
        <v>2.8437944342880357</v>
      </c>
      <c r="FS162" s="120">
        <f t="shared" si="307"/>
        <v>1.8122508155128674</v>
      </c>
      <c r="FT162" s="321">
        <f t="shared" si="307"/>
        <v>1.1193821010802036</v>
      </c>
      <c r="FU162" s="85">
        <f>+Cas_Hoy!B161</f>
        <v>94</v>
      </c>
      <c r="FV162" s="62">
        <f>+Cas_Hoy!C161</f>
        <v>100</v>
      </c>
      <c r="FW162" s="62">
        <f>+Cas_Hoy!D161</f>
        <v>191</v>
      </c>
      <c r="FX162" s="62">
        <f>+Cas_Hoy!E161</f>
        <v>207</v>
      </c>
      <c r="FY162" s="62">
        <f>+Cas_Hoy!F161</f>
        <v>264</v>
      </c>
      <c r="FZ162" s="62">
        <f>+Cas_Hoy!G161</f>
        <v>369</v>
      </c>
      <c r="GA162" s="62">
        <f>+Cas_Hoy!H161</f>
        <v>267</v>
      </c>
      <c r="GB162" s="62">
        <f>+Cas_Hoy!I161</f>
        <v>298</v>
      </c>
      <c r="GC162" s="62">
        <f>+Cas_Hoy!J161</f>
        <v>234</v>
      </c>
      <c r="GD162" s="62">
        <f>+Cas_Hoy!K161</f>
        <v>269</v>
      </c>
      <c r="GE162" s="62">
        <f>+Cas_Hoy!L161</f>
        <v>193</v>
      </c>
      <c r="GF162" s="62">
        <f>+Cas_Hoy!M161</f>
        <v>202</v>
      </c>
      <c r="GG162" s="62">
        <f>+Cas_Hoy!N161</f>
        <v>151</v>
      </c>
      <c r="GH162" s="62">
        <f>+Cas_Hoy!O161</f>
        <v>153</v>
      </c>
      <c r="GI162" s="62">
        <f>+Cas_Hoy!P161</f>
        <v>77</v>
      </c>
      <c r="GJ162" s="62">
        <f>+Cas_Hoy!Q161</f>
        <v>88</v>
      </c>
      <c r="GK162" s="62">
        <f>+Cas_Hoy!R161</f>
        <v>46</v>
      </c>
      <c r="GL162" s="62">
        <f>+Cas_Hoy!S161</f>
        <v>56</v>
      </c>
      <c r="GM162" s="62">
        <f>+Cas_Hoy!T161</f>
        <v>2</v>
      </c>
      <c r="GN162" s="590">
        <f>+Cas_Hoy!U161</f>
        <v>17</v>
      </c>
      <c r="GO162" s="543">
        <f t="shared" si="290"/>
        <v>8.4066414491117569E-2</v>
      </c>
      <c r="GP162" s="112">
        <f t="shared" si="290"/>
        <v>0.12893003721936433</v>
      </c>
      <c r="GQ162" s="112">
        <f t="shared" si="291"/>
        <v>0.19941760044467832</v>
      </c>
      <c r="GR162" s="112">
        <f t="shared" si="291"/>
        <v>0.16995774334416874</v>
      </c>
      <c r="GS162" s="323">
        <f t="shared" si="273"/>
        <v>0.7</v>
      </c>
      <c r="GT162" s="323">
        <f t="shared" si="273"/>
        <v>0.12718958375304662</v>
      </c>
      <c r="GU162" s="323">
        <f t="shared" ref="GU162:GZ170" si="309">MIN(+(GA162*FG162)/AQ162,0.7)</f>
        <v>8.0836605365573494E-2</v>
      </c>
      <c r="GV162" s="323">
        <f t="shared" si="309"/>
        <v>8.992514640819832E-2</v>
      </c>
      <c r="GW162" s="323">
        <f t="shared" si="309"/>
        <v>0.41455487466498819</v>
      </c>
      <c r="GX162" s="323">
        <f t="shared" si="309"/>
        <v>8.7471669327277499E-2</v>
      </c>
      <c r="GY162" s="323">
        <f t="shared" si="309"/>
        <v>0.56982733738714364</v>
      </c>
      <c r="GZ162" s="323">
        <f t="shared" si="309"/>
        <v>8.565778841265817E-2</v>
      </c>
      <c r="HA162" s="323">
        <f t="shared" si="298"/>
        <v>0.19941760044467832</v>
      </c>
      <c r="HB162" s="323">
        <f t="shared" si="298"/>
        <v>0.16995774334416874</v>
      </c>
      <c r="HC162" s="323">
        <f t="shared" si="298"/>
        <v>8.4066414491117569E-2</v>
      </c>
      <c r="HD162" s="323">
        <f t="shared" si="298"/>
        <v>0.12893003721936433</v>
      </c>
      <c r="HE162" s="323">
        <f t="shared" si="298"/>
        <v>0.18763460066897306</v>
      </c>
      <c r="HF162" s="323">
        <f t="shared" si="275"/>
        <v>0.18301991780479884</v>
      </c>
      <c r="HG162" s="323">
        <f t="shared" si="275"/>
        <v>7.6607180815650155E-2</v>
      </c>
      <c r="HH162" s="327">
        <f t="shared" si="275"/>
        <v>0.10692258811468219</v>
      </c>
      <c r="HI162" s="241">
        <f>+CyF_Tot!B161</f>
        <v>0</v>
      </c>
      <c r="HJ162" s="149">
        <f>+CyF_Tot!C161</f>
        <v>2822</v>
      </c>
      <c r="HK162" s="149">
        <f>+CyF_Tot!D161</f>
        <v>3097</v>
      </c>
      <c r="HL162" s="149">
        <f>+CyF_Tot!E161</f>
        <v>3371</v>
      </c>
      <c r="HM162" s="149">
        <f>+CyF_Tot!F161</f>
        <v>0</v>
      </c>
      <c r="HN162" s="149">
        <f>+CyF_Tot!G161</f>
        <v>47</v>
      </c>
      <c r="HO162" s="149">
        <f>+CyF_Tot!H161</f>
        <v>51</v>
      </c>
      <c r="HP162" s="557">
        <f>+CyF_Tot!I161</f>
        <v>51</v>
      </c>
      <c r="HQ162" s="93">
        <f t="shared" si="295"/>
        <v>8.2430215293051654E-2</v>
      </c>
      <c r="HR162" s="90">
        <f t="shared" si="295"/>
        <v>8.133314953897941E-2</v>
      </c>
      <c r="HS162" s="90">
        <f t="shared" si="295"/>
        <v>7.7170897112444486E-2</v>
      </c>
      <c r="HT162" s="90">
        <f t="shared" si="295"/>
        <v>7.6247390108984528E-2</v>
      </c>
      <c r="HU162" s="90">
        <f t="shared" si="295"/>
        <v>6.3927557689337763E-2</v>
      </c>
      <c r="HV162" s="90">
        <f t="shared" si="295"/>
        <v>6.2193040864836957E-2</v>
      </c>
      <c r="HW162" s="90">
        <f t="shared" si="295"/>
        <v>7.0806017060800974E-2</v>
      </c>
      <c r="HX162" s="90">
        <f t="shared" si="295"/>
        <v>7.1039857578361398E-2</v>
      </c>
      <c r="HY162" s="90">
        <f t="shared" si="295"/>
        <v>6.6559020757936793E-2</v>
      </c>
      <c r="HZ162" s="90">
        <f t="shared" si="295"/>
        <v>6.5925257807191842E-2</v>
      </c>
      <c r="IA162" s="90">
        <f t="shared" si="295"/>
        <v>4.9629131346046088E-2</v>
      </c>
      <c r="IB162" s="90">
        <f t="shared" si="295"/>
        <v>5.0553529693413257E-2</v>
      </c>
      <c r="IC162" s="90">
        <f t="shared" si="295"/>
        <v>4.0731491289675931E-2</v>
      </c>
      <c r="ID162" s="90">
        <f t="shared" si="303"/>
        <v>4.7160871435339195E-2</v>
      </c>
      <c r="IE162" s="90">
        <f t="shared" si="303"/>
        <v>2.5106373887610084E-2</v>
      </c>
      <c r="IF162" s="90">
        <f t="shared" si="303"/>
        <v>3.4997429174998297E-2</v>
      </c>
      <c r="IG162" s="90">
        <f t="shared" si="303"/>
        <v>1.0705991311354955E-2</v>
      </c>
      <c r="IH162" s="90">
        <f t="shared" si="297"/>
        <v>1.865326424385275E-2</v>
      </c>
      <c r="II162" s="90">
        <f t="shared" si="297"/>
        <v>1.0142518084441535E-3</v>
      </c>
      <c r="IJ162" s="673">
        <f t="shared" si="297"/>
        <v>3.8152657046282516E-3</v>
      </c>
      <c r="IK162" s="686"/>
      <c r="IL162" s="687"/>
      <c r="IM162" s="687"/>
      <c r="IN162" s="687"/>
      <c r="IO162" s="687"/>
      <c r="IP162" s="687"/>
      <c r="IQ162" s="687"/>
      <c r="IR162" s="687"/>
      <c r="IS162" s="687"/>
      <c r="IT162" s="687"/>
      <c r="IU162" s="687"/>
      <c r="IV162" s="687"/>
      <c r="IW162" s="687"/>
      <c r="IX162" s="687"/>
      <c r="IY162" s="687"/>
      <c r="IZ162" s="687"/>
      <c r="JA162" s="687"/>
      <c r="JB162" s="687"/>
      <c r="JC162" s="687"/>
      <c r="JD162" s="688"/>
      <c r="JF162" s="624">
        <f t="shared" si="302"/>
        <v>0</v>
      </c>
      <c r="JG162" s="625">
        <f t="shared" si="302"/>
        <v>0</v>
      </c>
      <c r="JH162" s="625">
        <f t="shared" si="302"/>
        <v>0</v>
      </c>
      <c r="JI162" s="625">
        <f t="shared" si="302"/>
        <v>0</v>
      </c>
      <c r="JJ162" s="625">
        <f t="shared" si="302"/>
        <v>335.33498012331671</v>
      </c>
      <c r="JK162" s="625">
        <f t="shared" si="302"/>
        <v>0</v>
      </c>
      <c r="JL162" s="625">
        <f t="shared" si="302"/>
        <v>0</v>
      </c>
      <c r="JM162" s="625">
        <f t="shared" si="302"/>
        <v>0</v>
      </c>
      <c r="JN162" s="625">
        <f t="shared" si="302"/>
        <v>322.0772487781831</v>
      </c>
      <c r="JO162" s="625">
        <f t="shared" si="302"/>
        <v>0</v>
      </c>
      <c r="JP162" s="625">
        <f t="shared" si="302"/>
        <v>1727.7873463158362</v>
      </c>
      <c r="JQ162" s="625">
        <f t="shared" si="301"/>
        <v>0</v>
      </c>
      <c r="JR162" s="625">
        <f t="shared" si="301"/>
        <v>2631.5199380534173</v>
      </c>
      <c r="JS162" s="625">
        <f t="shared" si="301"/>
        <v>909.10730165273003</v>
      </c>
      <c r="JT162" s="625">
        <f t="shared" si="301"/>
        <v>4269.2637302086523</v>
      </c>
      <c r="JU162" s="625">
        <f t="shared" si="301"/>
        <v>3062.6744295836274</v>
      </c>
      <c r="JV162" s="625">
        <f t="shared" si="299"/>
        <v>22025.854710702624</v>
      </c>
      <c r="JW162" s="625">
        <f t="shared" si="299"/>
        <v>8044.7058513662923</v>
      </c>
      <c r="JX162" s="625">
        <f t="shared" si="299"/>
        <v>21135.921187037875</v>
      </c>
      <c r="JY162" s="626">
        <f t="shared" si="277"/>
        <v>11237.564010853099</v>
      </c>
      <c r="JZ162" s="642">
        <f t="shared" si="278"/>
        <v>95.903341070259017</v>
      </c>
      <c r="KA162" s="625">
        <f t="shared" si="278"/>
        <v>0</v>
      </c>
      <c r="KB162" s="625">
        <f t="shared" si="279"/>
        <v>573.20360262664997</v>
      </c>
      <c r="KC162" s="625">
        <f t="shared" si="279"/>
        <v>0</v>
      </c>
      <c r="KD162" s="625">
        <f t="shared" si="280"/>
        <v>6080.8241545729225</v>
      </c>
      <c r="KE162" s="645">
        <f t="shared" si="280"/>
        <v>3278.2636992961161</v>
      </c>
      <c r="KF162" s="624">
        <f t="shared" si="262"/>
        <v>48.357855746733399</v>
      </c>
      <c r="KG162" s="625">
        <f t="shared" si="263"/>
        <v>286.20043789922192</v>
      </c>
      <c r="KH162" s="626">
        <f t="shared" si="264"/>
        <v>4471.3441408764438</v>
      </c>
    </row>
    <row r="163" spans="1:294" s="649" customFormat="1" ht="14.4">
      <c r="A163" s="510" t="s">
        <v>172</v>
      </c>
      <c r="B163" s="538">
        <v>57634</v>
      </c>
      <c r="C163" s="526">
        <f t="shared" si="265"/>
        <v>2403</v>
      </c>
      <c r="D163" s="517">
        <f t="shared" si="266"/>
        <v>68</v>
      </c>
      <c r="E163" s="495">
        <f t="shared" si="287"/>
        <v>9.6021290532621976E-3</v>
      </c>
      <c r="F163" s="208">
        <f t="shared" ref="F163:F170" si="310">HJ163/B163</f>
        <v>3.7547281118784054E-2</v>
      </c>
      <c r="G163" s="30">
        <f t="shared" si="304"/>
        <v>3.2725336255141788</v>
      </c>
      <c r="H163" s="29">
        <f t="shared" si="305"/>
        <v>0.12287474000785445</v>
      </c>
      <c r="I163" s="33">
        <f t="shared" si="306"/>
        <v>0.13644547145973854</v>
      </c>
      <c r="J163" s="353">
        <f t="shared" ref="J163:J169" si="311">+((CS163*AK163)+(CT163*AL163)+(CU163*AM163)+(CV163*AN163)+(CW163*AO163)+(CX163*AP163)+(CY163*AQ163)+(CZ163*AR163)+(DA163*AS163)+(DB163*AT163)+(DC163*AU163)+(DD163*AV163)+(DE163*AW163)+(DF163*AX163)+(DG163*AY163)+(DH163*AZ163)+(DI163*BA163)+(DJ163*BB163)+(DK163*BC163)+(DL163*BD163))/B163</f>
        <v>0.15254434753356394</v>
      </c>
      <c r="K163" s="581">
        <f t="shared" si="267"/>
        <v>7.7345318264372721E-3</v>
      </c>
      <c r="L163" s="354">
        <f t="shared" si="288"/>
        <v>4.0627268603278299</v>
      </c>
      <c r="M163" s="355">
        <f t="shared" ref="M163:M170" si="312">((J163*B163)+((FU163+FV163+FW163+FX163+FY163+FZ163+GA163+GB163+GC163+GD163+GE163+GF163+GG163+GH163+GI163+GJ163+GK163+GL163+GM163+GN163)-(DM163+DN163+DO163+DP163+DQ163+DR163+DS163+DT163+DU163+DV163+DW163+DX163+DY163+DZ163+EA163+EB163+EC163+ED163+EE163+EF163))*L163)/B163</f>
        <v>0.1687574713472052</v>
      </c>
      <c r="N163" s="826"/>
      <c r="O163" s="364" t="s">
        <v>226</v>
      </c>
      <c r="P163" s="20" t="s">
        <v>229</v>
      </c>
      <c r="Q163" s="20"/>
      <c r="R163" s="20"/>
      <c r="S163" s="166">
        <f t="shared" ref="S163:S170" si="313">+HL163</f>
        <v>2403</v>
      </c>
      <c r="T163" s="167">
        <f t="shared" ref="T163:T170" si="314">+(S163*100000)/B163</f>
        <v>4169.4138876357702</v>
      </c>
      <c r="U163" s="166">
        <f t="shared" ref="U163:U170" si="315">+HL163-HK163</f>
        <v>142</v>
      </c>
      <c r="V163" s="168">
        <f t="shared" ref="V163:V170" si="316">+(HL163-HK163)/HK163</f>
        <v>6.2804068996019466E-2</v>
      </c>
      <c r="W163" s="167">
        <f t="shared" ref="W163:W170" si="317">+(U163*100000)/B163</f>
        <v>246.38234375542214</v>
      </c>
      <c r="X163" s="166">
        <f t="shared" ref="X163:X170" si="318">+HL163-HJ163</f>
        <v>239</v>
      </c>
      <c r="Y163" s="168">
        <f t="shared" ref="Y163:Y170" si="319">+(HL163-HJ163)/HJ163</f>
        <v>0.11044362292051756</v>
      </c>
      <c r="Z163" s="167">
        <f t="shared" ref="Z163:Z170" si="320">+(X163*100000)/B163</f>
        <v>414.68577575736543</v>
      </c>
      <c r="AA163" s="166">
        <f t="shared" ref="AA163:AA170" si="321">+HP163</f>
        <v>68</v>
      </c>
      <c r="AB163" s="167">
        <f t="shared" ref="AB163:AB170" si="322">+(AA163*1000000)/B163</f>
        <v>1179.8591109414581</v>
      </c>
      <c r="AC163" s="169">
        <f t="shared" ref="AC163:AC170" si="323">+AA163/S163</f>
        <v>2.8297960882230546E-2</v>
      </c>
      <c r="AD163" s="166">
        <f t="shared" ref="AD163:AD170" si="324">+HP163-HO163</f>
        <v>0</v>
      </c>
      <c r="AE163" s="168">
        <f t="shared" ref="AE163:AE170" si="325">+(HP163-HO163)/HO163</f>
        <v>0</v>
      </c>
      <c r="AF163" s="167">
        <f t="shared" ref="AF163:AF170" si="326">+(AD163*1000000)/B163</f>
        <v>0</v>
      </c>
      <c r="AG163" s="166">
        <f t="shared" ref="AG163:AG170" si="327">+HP163-HN163</f>
        <v>5</v>
      </c>
      <c r="AH163" s="168">
        <f t="shared" ref="AH163:AH170" si="328">+(HP163-HN163)/HN163</f>
        <v>7.9365079365079361E-2</v>
      </c>
      <c r="AI163" s="365">
        <f t="shared" ref="AI163:AI170" si="329">+(AG163*1000000)/B163</f>
        <v>86.754346392754272</v>
      </c>
      <c r="AJ163" s="830"/>
      <c r="AK163" s="85">
        <v>4200.8369285133267</v>
      </c>
      <c r="AL163" s="62">
        <v>3919.5713689566301</v>
      </c>
      <c r="AM163" s="62">
        <v>4173.4405083223819</v>
      </c>
      <c r="AN163" s="62">
        <v>3809.9535030606289</v>
      </c>
      <c r="AO163" s="62">
        <v>3370.3029901963291</v>
      </c>
      <c r="AP163" s="62">
        <v>3236.5429915014474</v>
      </c>
      <c r="AQ163" s="62">
        <v>3649.8396758457957</v>
      </c>
      <c r="AR163" s="62">
        <v>3758.9617408355007</v>
      </c>
      <c r="AS163" s="62">
        <v>3818.8647794028129</v>
      </c>
      <c r="AT163" s="62">
        <v>3962.9182344010387</v>
      </c>
      <c r="AU163" s="62">
        <v>3096.156203048462</v>
      </c>
      <c r="AV163" s="62">
        <v>3155.5432804985226</v>
      </c>
      <c r="AW163" s="62">
        <v>2838.0271435556106</v>
      </c>
      <c r="AX163" s="62">
        <v>3237.0499693585903</v>
      </c>
      <c r="AY163" s="62">
        <v>1991.0182839300878</v>
      </c>
      <c r="AZ163" s="62">
        <v>2637.2230531313826</v>
      </c>
      <c r="BA163" s="62">
        <v>873.39920438818092</v>
      </c>
      <c r="BB163" s="62">
        <v>1389.0341457664931</v>
      </c>
      <c r="BC163" s="62">
        <v>82.114455113418742</v>
      </c>
      <c r="BD163" s="86">
        <v>433.20242242544242</v>
      </c>
      <c r="BE163" s="258">
        <v>2.0000000000000002E-5</v>
      </c>
      <c r="BF163" s="43">
        <v>2.0000000000000002E-5</v>
      </c>
      <c r="BG163" s="53">
        <v>5.0000000000000002E-5</v>
      </c>
      <c r="BH163" s="53">
        <v>4.0000000000000003E-5</v>
      </c>
      <c r="BI163" s="53">
        <v>1.2518952302791728E-4</v>
      </c>
      <c r="BJ163" s="53">
        <v>1.2406223545552731E-4</v>
      </c>
      <c r="BK163" s="53">
        <v>3.4000000000000002E-4</v>
      </c>
      <c r="BL163" s="53">
        <v>1.8000000000000001E-4</v>
      </c>
      <c r="BM163" s="53">
        <v>8.9999999999999998E-4</v>
      </c>
      <c r="BN163" s="53">
        <v>5.0000000000000001E-4</v>
      </c>
      <c r="BO163" s="53">
        <v>3.8E-3</v>
      </c>
      <c r="BP163" s="53">
        <v>2E-3</v>
      </c>
      <c r="BQ163" s="53">
        <v>1.6199999999999999E-2</v>
      </c>
      <c r="BR163" s="53">
        <v>6.1999999999999998E-3</v>
      </c>
      <c r="BS163" s="53">
        <v>6.1100000000000002E-2</v>
      </c>
      <c r="BT163" s="53">
        <v>2.6800000000000001E-2</v>
      </c>
      <c r="BU163" s="53">
        <v>0.1421</v>
      </c>
      <c r="BV163" s="53">
        <v>5.4699999999999999E-2</v>
      </c>
      <c r="BW163" s="53">
        <v>0.27589999999999998</v>
      </c>
      <c r="BX163" s="54">
        <v>0.1051</v>
      </c>
      <c r="BY163" s="64">
        <f>+Fall_Hoy!B163</f>
        <v>0</v>
      </c>
      <c r="BZ163" s="61">
        <f>+Fall_Hoy!C163</f>
        <v>0</v>
      </c>
      <c r="CA163" s="61">
        <f>+Fall_Hoy!D163</f>
        <v>0</v>
      </c>
      <c r="CB163" s="61">
        <f>+Fall_Hoy!E163</f>
        <v>0</v>
      </c>
      <c r="CC163" s="61">
        <f>+Fall_Hoy!F163</f>
        <v>0</v>
      </c>
      <c r="CD163" s="61">
        <f>+Fall_Hoy!G163</f>
        <v>0</v>
      </c>
      <c r="CE163" s="61">
        <f>+Fall_Hoy!H163</f>
        <v>0</v>
      </c>
      <c r="CF163" s="61">
        <f>+Fall_Hoy!I163</f>
        <v>0</v>
      </c>
      <c r="CG163" s="61">
        <f>+Fall_Hoy!J163</f>
        <v>0</v>
      </c>
      <c r="CH163" s="61">
        <f>+Fall_Hoy!K163</f>
        <v>1</v>
      </c>
      <c r="CI163" s="61">
        <f>+Fall_Hoy!L163</f>
        <v>3</v>
      </c>
      <c r="CJ163" s="61">
        <f>+Fall_Hoy!M163</f>
        <v>2</v>
      </c>
      <c r="CK163" s="61">
        <f>+Fall_Hoy!N163</f>
        <v>4</v>
      </c>
      <c r="CL163" s="61">
        <f>+Fall_Hoy!O163</f>
        <v>5</v>
      </c>
      <c r="CM163" s="61">
        <f>+Fall_Hoy!P163</f>
        <v>9</v>
      </c>
      <c r="CN163" s="61">
        <f>+Fall_Hoy!Q163</f>
        <v>8</v>
      </c>
      <c r="CO163" s="61">
        <f>+Fall_Hoy!R163</f>
        <v>11</v>
      </c>
      <c r="CP163" s="61">
        <f>+Fall_Hoy!S163</f>
        <v>12</v>
      </c>
      <c r="CQ163" s="61">
        <f>+Fall_Hoy!T163</f>
        <v>4</v>
      </c>
      <c r="CR163" s="66">
        <f>+Fall_Hoy!U163</f>
        <v>6</v>
      </c>
      <c r="CS163" s="75">
        <f t="shared" ref="CS163:CT170" si="330">+DG163</f>
        <v>7.3981997147148704E-2</v>
      </c>
      <c r="CT163" s="76">
        <f t="shared" si="330"/>
        <v>0.1131900702642978</v>
      </c>
      <c r="CU163" s="76">
        <f t="shared" ref="CU163:CV170" si="331">+DE163</f>
        <v>8.7001838868097967E-2</v>
      </c>
      <c r="CV163" s="76">
        <f t="shared" si="331"/>
        <v>0.24913165398649106</v>
      </c>
      <c r="CW163" s="76">
        <f t="shared" si="300"/>
        <v>6.3792484125433382E-2</v>
      </c>
      <c r="CX163" s="76">
        <f t="shared" si="300"/>
        <v>6.5193016299813195E-2</v>
      </c>
      <c r="CY163" s="76">
        <f t="shared" si="300"/>
        <v>5.5618881383593319E-2</v>
      </c>
      <c r="CZ163" s="76">
        <f t="shared" si="300"/>
        <v>6.4645510317428406E-2</v>
      </c>
      <c r="DA163" s="76">
        <f t="shared" si="300"/>
        <v>5.1324152941243997E-2</v>
      </c>
      <c r="DB163" s="76">
        <f t="shared" si="300"/>
        <v>0.50467859332512388</v>
      </c>
      <c r="DC163" s="76">
        <f t="shared" si="300"/>
        <v>0.25498509520715201</v>
      </c>
      <c r="DD163" s="76">
        <f t="shared" si="300"/>
        <v>0.31690264119654754</v>
      </c>
      <c r="DE163" s="76">
        <f t="shared" si="300"/>
        <v>8.7001838868097967E-2</v>
      </c>
      <c r="DF163" s="76">
        <f t="shared" si="300"/>
        <v>0.24913165398649106</v>
      </c>
      <c r="DG163" s="76">
        <f t="shared" si="300"/>
        <v>7.3981997147148704E-2</v>
      </c>
      <c r="DH163" s="76">
        <f t="shared" si="300"/>
        <v>0.1131900702642978</v>
      </c>
      <c r="DI163" s="76">
        <f t="shared" si="300"/>
        <v>8.8631033856775246E-2</v>
      </c>
      <c r="DJ163" s="76">
        <f t="shared" si="300"/>
        <v>0.15793595028355287</v>
      </c>
      <c r="DK163" s="76">
        <f t="shared" si="300"/>
        <v>0.1765585182788815</v>
      </c>
      <c r="DL163" s="316">
        <f t="shared" si="274"/>
        <v>0.13178247442721946</v>
      </c>
      <c r="DM163" s="85">
        <f>+'Cas_-14'!B162</f>
        <v>13</v>
      </c>
      <c r="DN163" s="62">
        <f>+'Cas_-14'!C162</f>
        <v>21</v>
      </c>
      <c r="DO163" s="62">
        <f>+'Cas_-14'!D162</f>
        <v>54</v>
      </c>
      <c r="DP163" s="62">
        <f>+'Cas_-14'!E162</f>
        <v>85</v>
      </c>
      <c r="DQ163" s="62">
        <f>+'Cas_-14'!F162</f>
        <v>215</v>
      </c>
      <c r="DR163" s="62">
        <f>+'Cas_-14'!G162</f>
        <v>211</v>
      </c>
      <c r="DS163" s="62">
        <f>+'Cas_-14'!H162</f>
        <v>203</v>
      </c>
      <c r="DT163" s="62">
        <f>+'Cas_-14'!I162</f>
        <v>243</v>
      </c>
      <c r="DU163" s="62">
        <f>+'Cas_-14'!J162</f>
        <v>196</v>
      </c>
      <c r="DV163" s="62">
        <f>+'Cas_-14'!K162</f>
        <v>241</v>
      </c>
      <c r="DW163" s="62">
        <f>+'Cas_-14'!L162</f>
        <v>129</v>
      </c>
      <c r="DX163" s="62">
        <f>+'Cas_-14'!M162</f>
        <v>172</v>
      </c>
      <c r="DY163" s="62">
        <f>+'Cas_-14'!N162</f>
        <v>77</v>
      </c>
      <c r="DZ163" s="62">
        <f>+'Cas_-14'!O162</f>
        <v>88</v>
      </c>
      <c r="EA163" s="62">
        <f>+'Cas_-14'!P162</f>
        <v>55</v>
      </c>
      <c r="EB163" s="62">
        <f>+'Cas_-14'!Q162</f>
        <v>58</v>
      </c>
      <c r="EC163" s="62">
        <f>+'Cas_-14'!R162</f>
        <v>22</v>
      </c>
      <c r="ED163" s="62">
        <f>+'Cas_-14'!S162</f>
        <v>43</v>
      </c>
      <c r="EE163" s="62">
        <f>+'Cas_-14'!T162</f>
        <v>7</v>
      </c>
      <c r="EF163" s="86">
        <f>+'Cas_-14'!U162</f>
        <v>12</v>
      </c>
      <c r="EG163" s="201">
        <f t="shared" si="294"/>
        <v>3.0946214340675897E-3</v>
      </c>
      <c r="EH163" s="91">
        <f t="shared" si="294"/>
        <v>5.3577286961329377E-3</v>
      </c>
      <c r="EI163" s="91">
        <f t="shared" si="294"/>
        <v>1.293896484023601E-2</v>
      </c>
      <c r="EJ163" s="91">
        <f t="shared" si="294"/>
        <v>2.2309983555368174E-2</v>
      </c>
      <c r="EK163" s="91">
        <f t="shared" ref="EG163:ET170" si="332">+DQ163/AO163</f>
        <v>6.3792484125433382E-2</v>
      </c>
      <c r="EL163" s="91">
        <f t="shared" si="332"/>
        <v>6.5193016299813195E-2</v>
      </c>
      <c r="EM163" s="91">
        <f t="shared" si="332"/>
        <v>5.5618881383593319E-2</v>
      </c>
      <c r="EN163" s="91">
        <f t="shared" si="332"/>
        <v>6.4645510317428406E-2</v>
      </c>
      <c r="EO163" s="91">
        <f t="shared" si="332"/>
        <v>5.1324152941243997E-2</v>
      </c>
      <c r="EP163" s="91">
        <f t="shared" si="332"/>
        <v>6.0813770495677433E-2</v>
      </c>
      <c r="EQ163" s="91">
        <f t="shared" si="332"/>
        <v>4.1664564556848638E-2</v>
      </c>
      <c r="ER163" s="91">
        <f t="shared" si="332"/>
        <v>5.4507254285806182E-2</v>
      </c>
      <c r="ES163" s="91">
        <f t="shared" si="332"/>
        <v>2.7131523451016354E-2</v>
      </c>
      <c r="ET163" s="91">
        <f t="shared" si="332"/>
        <v>2.7185246083005904E-2</v>
      </c>
      <c r="EU163" s="91">
        <f t="shared" si="308"/>
        <v>2.7624055712554801E-2</v>
      </c>
      <c r="EV163" s="91">
        <f t="shared" si="308"/>
        <v>2.1992830652353062E-2</v>
      </c>
      <c r="EW163" s="91">
        <f t="shared" si="308"/>
        <v>2.5188939822095528E-2</v>
      </c>
      <c r="EX163" s="91">
        <f t="shared" si="308"/>
        <v>3.0956762388495391E-2</v>
      </c>
      <c r="EY163" s="91">
        <f t="shared" si="308"/>
        <v>8.5246866588000944E-2</v>
      </c>
      <c r="EZ163" s="100">
        <f t="shared" si="308"/>
        <v>2.7700676124601531E-2</v>
      </c>
      <c r="FA163" s="119">
        <f t="shared" si="268"/>
        <v>2.6781728909388485</v>
      </c>
      <c r="FB163" s="120">
        <f t="shared" si="268"/>
        <v>5.1466803911477097</v>
      </c>
      <c r="FC163" s="120">
        <f t="shared" si="289"/>
        <v>3.2066698733365397</v>
      </c>
      <c r="FD163" s="120">
        <f t="shared" si="289"/>
        <v>9.1642228739002931</v>
      </c>
      <c r="FE163" s="120">
        <f t="shared" si="307"/>
        <v>1</v>
      </c>
      <c r="FF163" s="120">
        <f t="shared" si="307"/>
        <v>1</v>
      </c>
      <c r="FG163" s="120">
        <f t="shared" si="307"/>
        <v>1</v>
      </c>
      <c r="FH163" s="120">
        <f t="shared" si="307"/>
        <v>1</v>
      </c>
      <c r="FI163" s="120">
        <f t="shared" si="307"/>
        <v>1</v>
      </c>
      <c r="FJ163" s="120">
        <f t="shared" si="307"/>
        <v>8.2987551867219906</v>
      </c>
      <c r="FK163" s="120">
        <f t="shared" si="307"/>
        <v>6.119951040391677</v>
      </c>
      <c r="FL163" s="120">
        <f t="shared" si="307"/>
        <v>5.8139534883720927</v>
      </c>
      <c r="FM163" s="120">
        <f t="shared" si="307"/>
        <v>3.2066698733365397</v>
      </c>
      <c r="FN163" s="120">
        <f t="shared" si="307"/>
        <v>9.1642228739002931</v>
      </c>
      <c r="FO163" s="120">
        <f t="shared" si="307"/>
        <v>2.6781728909388485</v>
      </c>
      <c r="FP163" s="120">
        <f t="shared" si="307"/>
        <v>5.1466803911477097</v>
      </c>
      <c r="FQ163" s="120">
        <f t="shared" si="307"/>
        <v>3.5186488388458828</v>
      </c>
      <c r="FR163" s="120">
        <f t="shared" si="307"/>
        <v>5.1018239020449814</v>
      </c>
      <c r="FS163" s="120">
        <f t="shared" si="307"/>
        <v>2.0711437891575626</v>
      </c>
      <c r="FT163" s="321">
        <f t="shared" si="307"/>
        <v>4.7573739295908659</v>
      </c>
      <c r="FU163" s="85">
        <f>+Cas_Hoy!B162</f>
        <v>13</v>
      </c>
      <c r="FV163" s="62">
        <f>+Cas_Hoy!C162</f>
        <v>21</v>
      </c>
      <c r="FW163" s="62">
        <f>+Cas_Hoy!D162</f>
        <v>67</v>
      </c>
      <c r="FX163" s="62">
        <f>+Cas_Hoy!E162</f>
        <v>94</v>
      </c>
      <c r="FY163" s="62">
        <f>+Cas_Hoy!F162</f>
        <v>230</v>
      </c>
      <c r="FZ163" s="62">
        <f>+Cas_Hoy!G162</f>
        <v>228</v>
      </c>
      <c r="GA163" s="62">
        <f>+Cas_Hoy!H162</f>
        <v>227</v>
      </c>
      <c r="GB163" s="62">
        <f>+Cas_Hoy!I162</f>
        <v>270</v>
      </c>
      <c r="GC163" s="62">
        <f>+Cas_Hoy!J162</f>
        <v>215</v>
      </c>
      <c r="GD163" s="62">
        <f>+Cas_Hoy!K162</f>
        <v>262</v>
      </c>
      <c r="GE163" s="62">
        <f>+Cas_Hoy!L162</f>
        <v>144</v>
      </c>
      <c r="GF163" s="62">
        <f>+Cas_Hoy!M162</f>
        <v>187</v>
      </c>
      <c r="GG163" s="62">
        <f>+Cas_Hoy!N162</f>
        <v>98</v>
      </c>
      <c r="GH163" s="62">
        <f>+Cas_Hoy!O162</f>
        <v>95</v>
      </c>
      <c r="GI163" s="62">
        <f>+Cas_Hoy!P162</f>
        <v>61</v>
      </c>
      <c r="GJ163" s="62">
        <f>+Cas_Hoy!Q162</f>
        <v>67</v>
      </c>
      <c r="GK163" s="62">
        <f>+Cas_Hoy!R162</f>
        <v>27</v>
      </c>
      <c r="GL163" s="62">
        <f>+Cas_Hoy!S162</f>
        <v>48</v>
      </c>
      <c r="GM163" s="62">
        <f>+Cas_Hoy!T162</f>
        <v>8</v>
      </c>
      <c r="GN163" s="590">
        <f>+Cas_Hoy!U162</f>
        <v>13</v>
      </c>
      <c r="GO163" s="543">
        <f t="shared" si="290"/>
        <v>8.2052760472292194E-2</v>
      </c>
      <c r="GP163" s="112">
        <f t="shared" si="290"/>
        <v>0.13075404668461987</v>
      </c>
      <c r="GQ163" s="112">
        <f t="shared" si="291"/>
        <v>0.11072961310485195</v>
      </c>
      <c r="GR163" s="112">
        <f t="shared" si="291"/>
        <v>0.26894894464450742</v>
      </c>
      <c r="GS163" s="323">
        <f t="shared" ref="GS163:GT170" si="333">MIN(+(FY163*FE163)/AO163,0.7)</f>
        <v>6.8243122552789207E-2</v>
      </c>
      <c r="GT163" s="323">
        <f t="shared" si="333"/>
        <v>7.0445534200746007E-2</v>
      </c>
      <c r="GU163" s="323">
        <f t="shared" si="309"/>
        <v>6.2194512680175777E-2</v>
      </c>
      <c r="GV163" s="323">
        <f t="shared" si="309"/>
        <v>7.1828344797142674E-2</v>
      </c>
      <c r="GW163" s="323">
        <f t="shared" si="309"/>
        <v>5.629945348146663E-2</v>
      </c>
      <c r="GX163" s="323">
        <f t="shared" si="309"/>
        <v>0.54865473631196049</v>
      </c>
      <c r="GY163" s="323">
        <f t="shared" si="309"/>
        <v>0.28463452488240226</v>
      </c>
      <c r="GZ163" s="323">
        <f t="shared" si="309"/>
        <v>0.34453949944043255</v>
      </c>
      <c r="HA163" s="323">
        <f t="shared" si="298"/>
        <v>0.11072961310485195</v>
      </c>
      <c r="HB163" s="323">
        <f t="shared" si="298"/>
        <v>0.26894894464450742</v>
      </c>
      <c r="HC163" s="323">
        <f t="shared" si="298"/>
        <v>8.2052760472292194E-2</v>
      </c>
      <c r="HD163" s="323">
        <f t="shared" si="298"/>
        <v>0.13075404668461987</v>
      </c>
      <c r="HE163" s="323">
        <f t="shared" si="298"/>
        <v>0.10877445064240597</v>
      </c>
      <c r="HF163" s="323">
        <f t="shared" si="275"/>
        <v>0.17630059566536135</v>
      </c>
      <c r="HG163" s="323">
        <f t="shared" si="275"/>
        <v>0.20178116374729316</v>
      </c>
      <c r="HH163" s="327">
        <f t="shared" si="275"/>
        <v>0.14276434729615442</v>
      </c>
      <c r="HI163" s="241">
        <f>+CyF_Tot!B162</f>
        <v>0</v>
      </c>
      <c r="HJ163" s="149">
        <f>+CyF_Tot!C162</f>
        <v>2164</v>
      </c>
      <c r="HK163" s="149">
        <f>+CyF_Tot!D162</f>
        <v>2261</v>
      </c>
      <c r="HL163" s="149">
        <f>+CyF_Tot!E162</f>
        <v>2403</v>
      </c>
      <c r="HM163" s="149">
        <f>+CyF_Tot!F162</f>
        <v>0</v>
      </c>
      <c r="HN163" s="149">
        <f>+CyF_Tot!G162</f>
        <v>63</v>
      </c>
      <c r="HO163" s="149">
        <f>+CyF_Tot!H162</f>
        <v>68</v>
      </c>
      <c r="HP163" s="557">
        <f>+CyF_Tot!I162</f>
        <v>68</v>
      </c>
      <c r="HQ163" s="93">
        <f t="shared" si="295"/>
        <v>7.288817240714382E-2</v>
      </c>
      <c r="HR163" s="90">
        <f t="shared" si="295"/>
        <v>6.8007970450717117E-2</v>
      </c>
      <c r="HS163" s="90">
        <f t="shared" si="295"/>
        <v>7.2412820701710484E-2</v>
      </c>
      <c r="HT163" s="90">
        <f t="shared" si="295"/>
        <v>6.6106005188961883E-2</v>
      </c>
      <c r="HU163" s="90">
        <f t="shared" si="295"/>
        <v>5.8477686612005572E-2</v>
      </c>
      <c r="HV163" s="90">
        <f t="shared" si="295"/>
        <v>5.6156834359951543E-2</v>
      </c>
      <c r="HW163" s="90">
        <f t="shared" si="295"/>
        <v>6.3327891103268835E-2</v>
      </c>
      <c r="HX163" s="90">
        <f t="shared" si="295"/>
        <v>6.5221253788310729E-2</v>
      </c>
      <c r="HY163" s="90">
        <f t="shared" si="295"/>
        <v>6.6260623579880162E-2</v>
      </c>
      <c r="HZ163" s="90">
        <f t="shared" si="295"/>
        <v>6.8760076246677987E-2</v>
      </c>
      <c r="IA163" s="90">
        <f t="shared" si="295"/>
        <v>5.3721001545068224E-2</v>
      </c>
      <c r="IB163" s="90">
        <f t="shared" si="295"/>
        <v>5.4751418962739398E-2</v>
      </c>
      <c r="IC163" s="90">
        <f t="shared" si="295"/>
        <v>4.9242237976812479E-2</v>
      </c>
      <c r="ID163" s="90">
        <f t="shared" si="303"/>
        <v>5.6165630866477953E-2</v>
      </c>
      <c r="IE163" s="90">
        <f t="shared" si="303"/>
        <v>3.4545897975675602E-2</v>
      </c>
      <c r="IF163" s="90">
        <f t="shared" si="303"/>
        <v>4.5758112453263396E-2</v>
      </c>
      <c r="IG163" s="90">
        <f t="shared" si="303"/>
        <v>1.5154235423329648E-2</v>
      </c>
      <c r="IH163" s="90">
        <f t="shared" si="297"/>
        <v>2.4100949886637975E-2</v>
      </c>
      <c r="II163" s="90">
        <f t="shared" si="297"/>
        <v>1.4247571765523604E-3</v>
      </c>
      <c r="IJ163" s="673">
        <f t="shared" si="297"/>
        <v>7.5164386026554189E-3</v>
      </c>
      <c r="IK163" s="686"/>
      <c r="IL163" s="687"/>
      <c r="IM163" s="687"/>
      <c r="IN163" s="687"/>
      <c r="IO163" s="687"/>
      <c r="IP163" s="687"/>
      <c r="IQ163" s="687"/>
      <c r="IR163" s="687"/>
      <c r="IS163" s="687"/>
      <c r="IT163" s="687"/>
      <c r="IU163" s="687"/>
      <c r="IV163" s="687"/>
      <c r="IW163" s="687"/>
      <c r="IX163" s="687"/>
      <c r="IY163" s="687"/>
      <c r="IZ163" s="687"/>
      <c r="JA163" s="687"/>
      <c r="JB163" s="687"/>
      <c r="JC163" s="687"/>
      <c r="JD163" s="688"/>
      <c r="JF163" s="624">
        <f t="shared" si="302"/>
        <v>0</v>
      </c>
      <c r="JG163" s="625">
        <f t="shared" si="302"/>
        <v>0</v>
      </c>
      <c r="JH163" s="625">
        <f t="shared" si="302"/>
        <v>0</v>
      </c>
      <c r="JI163" s="625">
        <f t="shared" si="302"/>
        <v>0</v>
      </c>
      <c r="JJ163" s="625">
        <f t="shared" si="302"/>
        <v>0</v>
      </c>
      <c r="JK163" s="625">
        <f t="shared" si="302"/>
        <v>0</v>
      </c>
      <c r="JL163" s="625">
        <f t="shared" si="302"/>
        <v>0</v>
      </c>
      <c r="JM163" s="625">
        <f t="shared" si="302"/>
        <v>0</v>
      </c>
      <c r="JN163" s="625">
        <f t="shared" si="302"/>
        <v>0</v>
      </c>
      <c r="JO163" s="625">
        <f t="shared" si="302"/>
        <v>252.33929666256196</v>
      </c>
      <c r="JP163" s="625">
        <f t="shared" si="302"/>
        <v>968.94336178717765</v>
      </c>
      <c r="JQ163" s="625">
        <f t="shared" si="301"/>
        <v>633.80528239309513</v>
      </c>
      <c r="JR163" s="625">
        <f t="shared" si="301"/>
        <v>1409.4297896631872</v>
      </c>
      <c r="JS163" s="625">
        <f t="shared" si="301"/>
        <v>1544.6162547162446</v>
      </c>
      <c r="JT163" s="625">
        <f t="shared" si="301"/>
        <v>4520.3000256907853</v>
      </c>
      <c r="JU163" s="625">
        <f t="shared" si="301"/>
        <v>3033.4938830831811</v>
      </c>
      <c r="JV163" s="625">
        <f t="shared" si="299"/>
        <v>12594.469911047763</v>
      </c>
      <c r="JW163" s="625">
        <f t="shared" si="299"/>
        <v>8639.0964805103413</v>
      </c>
      <c r="JX163" s="625">
        <f t="shared" si="299"/>
        <v>48712.495193143397</v>
      </c>
      <c r="JY163" s="626">
        <f t="shared" si="277"/>
        <v>13850.338062300765</v>
      </c>
      <c r="JZ163" s="642">
        <f t="shared" si="278"/>
        <v>0</v>
      </c>
      <c r="KA163" s="625">
        <f t="shared" si="278"/>
        <v>0</v>
      </c>
      <c r="KB163" s="625">
        <f t="shared" si="279"/>
        <v>283.96020515840519</v>
      </c>
      <c r="KC163" s="625">
        <f t="shared" si="279"/>
        <v>275.80061283523798</v>
      </c>
      <c r="KD163" s="625">
        <f t="shared" si="280"/>
        <v>4840.4726408599799</v>
      </c>
      <c r="KE163" s="645">
        <f t="shared" si="280"/>
        <v>4027.7998272790314</v>
      </c>
      <c r="KF163" s="624">
        <f t="shared" ref="KF163:KF170" si="334">+(SUM(BY163:CD163)*1000000)/SUM(AK163:AP163)</f>
        <v>0</v>
      </c>
      <c r="KG163" s="625">
        <f t="shared" ref="KG163:KG170" si="335">+(SUM(CE163:CJ163)*1000000)/SUM(AQ163:AV163)</f>
        <v>279.82093810788115</v>
      </c>
      <c r="KH163" s="626">
        <f t="shared" ref="KH163:KH170" si="336">+(SUM(CK163:CR163)*1000000)/SUM(AW163:BD163)</f>
        <v>4376.5076353131326</v>
      </c>
    </row>
    <row r="164" spans="1:294" s="649" customFormat="1" ht="14.4">
      <c r="A164" s="511" t="s">
        <v>173</v>
      </c>
      <c r="B164" s="539">
        <v>344067</v>
      </c>
      <c r="C164" s="527">
        <f t="shared" ref="C164:C170" si="337">+S164</f>
        <v>31208</v>
      </c>
      <c r="D164" s="518">
        <f t="shared" ref="D164:D170" si="338">+AA164</f>
        <v>907</v>
      </c>
      <c r="E164" s="496">
        <f t="shared" si="287"/>
        <v>8.2944521168419414E-3</v>
      </c>
      <c r="F164" s="209">
        <f t="shared" si="310"/>
        <v>8.1829992414268152E-2</v>
      </c>
      <c r="G164" s="28">
        <f t="shared" si="304"/>
        <v>3.8838643316337782</v>
      </c>
      <c r="H164" s="27">
        <f t="shared" si="305"/>
        <v>0.31781658879563873</v>
      </c>
      <c r="I164" s="34">
        <f t="shared" si="306"/>
        <v>0.35227917254961083</v>
      </c>
      <c r="J164" s="340">
        <f t="shared" si="311"/>
        <v>0.51347266591906593</v>
      </c>
      <c r="K164" s="582">
        <f t="shared" si="267"/>
        <v>5.1338944654144014E-3</v>
      </c>
      <c r="L164" s="341">
        <f t="shared" si="288"/>
        <v>6.2748712393811141</v>
      </c>
      <c r="M164" s="342">
        <f t="shared" si="312"/>
        <v>0.56893245555003313</v>
      </c>
      <c r="N164" s="826"/>
      <c r="O164" s="366" t="s">
        <v>230</v>
      </c>
      <c r="P164" s="21" t="s">
        <v>244</v>
      </c>
      <c r="Q164" s="21" t="s">
        <v>235</v>
      </c>
      <c r="R164" s="21" t="s">
        <v>245</v>
      </c>
      <c r="S164" s="170">
        <f t="shared" si="313"/>
        <v>31208</v>
      </c>
      <c r="T164" s="171">
        <f t="shared" si="314"/>
        <v>9070.3264189823494</v>
      </c>
      <c r="U164" s="170">
        <f t="shared" si="315"/>
        <v>1257</v>
      </c>
      <c r="V164" s="172">
        <f t="shared" si="316"/>
        <v>4.1968548629428067E-2</v>
      </c>
      <c r="W164" s="171">
        <f t="shared" si="317"/>
        <v>365.33582122086688</v>
      </c>
      <c r="X164" s="170">
        <f t="shared" si="318"/>
        <v>3053</v>
      </c>
      <c r="Y164" s="172">
        <f t="shared" si="319"/>
        <v>0.10843544663470077</v>
      </c>
      <c r="Z164" s="171">
        <f t="shared" si="320"/>
        <v>887.32717755553426</v>
      </c>
      <c r="AA164" s="170">
        <f t="shared" si="321"/>
        <v>907</v>
      </c>
      <c r="AB164" s="171">
        <f t="shared" si="322"/>
        <v>2636.1144777034706</v>
      </c>
      <c r="AC164" s="173">
        <f t="shared" si="323"/>
        <v>2.9063060753652909E-2</v>
      </c>
      <c r="AD164" s="170">
        <f t="shared" si="324"/>
        <v>13</v>
      </c>
      <c r="AE164" s="172">
        <f t="shared" si="325"/>
        <v>1.45413870246085E-2</v>
      </c>
      <c r="AF164" s="171">
        <f t="shared" si="326"/>
        <v>37.783338710193071</v>
      </c>
      <c r="AG164" s="170">
        <f t="shared" si="327"/>
        <v>54</v>
      </c>
      <c r="AH164" s="172">
        <f t="shared" si="328"/>
        <v>6.3305978898007029E-2</v>
      </c>
      <c r="AI164" s="367">
        <f t="shared" si="329"/>
        <v>156.94617618080198</v>
      </c>
      <c r="AJ164" s="830"/>
      <c r="AK164" s="85">
        <v>23343.230163905919</v>
      </c>
      <c r="AL164" s="62">
        <v>22307.473259455332</v>
      </c>
      <c r="AM164" s="62">
        <v>22374.721716061977</v>
      </c>
      <c r="AN164" s="62">
        <v>21112.2123912967</v>
      </c>
      <c r="AO164" s="62">
        <v>24552.80216887371</v>
      </c>
      <c r="AP164" s="62">
        <v>24124.422485960349</v>
      </c>
      <c r="AQ164" s="62">
        <v>24684.38347121</v>
      </c>
      <c r="AR164" s="62">
        <v>24741.011695566747</v>
      </c>
      <c r="AS164" s="62">
        <v>21993.065196976335</v>
      </c>
      <c r="AT164" s="62">
        <v>23396.242374260502</v>
      </c>
      <c r="AU164" s="62">
        <v>18241.289321940953</v>
      </c>
      <c r="AV164" s="62">
        <v>20838.490351571658</v>
      </c>
      <c r="AW164" s="62">
        <v>14728.57249565428</v>
      </c>
      <c r="AX164" s="62">
        <v>18464.121741333929</v>
      </c>
      <c r="AY164" s="62">
        <v>9857.4681650706534</v>
      </c>
      <c r="AZ164" s="62">
        <v>14947.434291242615</v>
      </c>
      <c r="BA164" s="62">
        <v>4352.3654009215816</v>
      </c>
      <c r="BB164" s="62">
        <v>7886.7648493962743</v>
      </c>
      <c r="BC164" s="62">
        <v>356.10262371176572</v>
      </c>
      <c r="BD164" s="86">
        <v>1764.830202207354</v>
      </c>
      <c r="BE164" s="258">
        <v>2.0000000000000002E-5</v>
      </c>
      <c r="BF164" s="43">
        <v>2.0000000000000002E-5</v>
      </c>
      <c r="BG164" s="53">
        <v>5.0000000000000002E-5</v>
      </c>
      <c r="BH164" s="53">
        <v>4.0000000000000003E-5</v>
      </c>
      <c r="BI164" s="53">
        <v>1.2518952302791728E-4</v>
      </c>
      <c r="BJ164" s="53">
        <v>1.2406223545552731E-4</v>
      </c>
      <c r="BK164" s="53">
        <v>3.4000000000000002E-4</v>
      </c>
      <c r="BL164" s="53">
        <v>1.8000000000000001E-4</v>
      </c>
      <c r="BM164" s="53">
        <v>8.9999999999999998E-4</v>
      </c>
      <c r="BN164" s="53">
        <v>5.0000000000000001E-4</v>
      </c>
      <c r="BO164" s="53">
        <v>3.8E-3</v>
      </c>
      <c r="BP164" s="53">
        <v>2E-3</v>
      </c>
      <c r="BQ164" s="53">
        <v>1.6199999999999999E-2</v>
      </c>
      <c r="BR164" s="53">
        <v>6.1999999999999998E-3</v>
      </c>
      <c r="BS164" s="53">
        <v>6.1100000000000002E-2</v>
      </c>
      <c r="BT164" s="53">
        <v>2.6800000000000001E-2</v>
      </c>
      <c r="BU164" s="53">
        <v>0.1421</v>
      </c>
      <c r="BV164" s="53">
        <v>5.4699999999999999E-2</v>
      </c>
      <c r="BW164" s="53">
        <v>0.27589999999999998</v>
      </c>
      <c r="BX164" s="54">
        <v>0.1051</v>
      </c>
      <c r="BY164" s="64">
        <f>+Fall_Hoy!B164</f>
        <v>0</v>
      </c>
      <c r="BZ164" s="61">
        <f>+Fall_Hoy!C164</f>
        <v>0</v>
      </c>
      <c r="CA164" s="61">
        <f>+Fall_Hoy!D164</f>
        <v>0</v>
      </c>
      <c r="CB164" s="61">
        <f>+Fall_Hoy!E164</f>
        <v>0</v>
      </c>
      <c r="CC164" s="61">
        <f>+Fall_Hoy!F164</f>
        <v>3</v>
      </c>
      <c r="CD164" s="61">
        <f>+Fall_Hoy!G164</f>
        <v>0</v>
      </c>
      <c r="CE164" s="61">
        <f>+Fall_Hoy!H164</f>
        <v>7</v>
      </c>
      <c r="CF164" s="61">
        <f>+Fall_Hoy!I164</f>
        <v>5</v>
      </c>
      <c r="CG164" s="61">
        <f>+Fall_Hoy!J164</f>
        <v>14</v>
      </c>
      <c r="CH164" s="61">
        <f>+Fall_Hoy!K164</f>
        <v>7</v>
      </c>
      <c r="CI164" s="61">
        <f>+Fall_Hoy!L164</f>
        <v>48</v>
      </c>
      <c r="CJ164" s="61">
        <f>+Fall_Hoy!M164</f>
        <v>28</v>
      </c>
      <c r="CK164" s="61">
        <f>+Fall_Hoy!N164</f>
        <v>108</v>
      </c>
      <c r="CL164" s="61">
        <f>+Fall_Hoy!O164</f>
        <v>82</v>
      </c>
      <c r="CM164" s="61">
        <f>+Fall_Hoy!P164</f>
        <v>146</v>
      </c>
      <c r="CN164" s="61">
        <f>+Fall_Hoy!Q164</f>
        <v>106</v>
      </c>
      <c r="CO164" s="61">
        <f>+Fall_Hoy!R164</f>
        <v>109</v>
      </c>
      <c r="CP164" s="61">
        <f>+Fall_Hoy!S164</f>
        <v>112</v>
      </c>
      <c r="CQ164" s="61">
        <f>+Fall_Hoy!T164</f>
        <v>21</v>
      </c>
      <c r="CR164" s="66">
        <f>+Fall_Hoy!U164</f>
        <v>72</v>
      </c>
      <c r="CS164" s="75">
        <f t="shared" si="330"/>
        <v>0.24240761707107636</v>
      </c>
      <c r="CT164" s="76">
        <f t="shared" si="330"/>
        <v>0.26460888226913276</v>
      </c>
      <c r="CU164" s="76">
        <f t="shared" si="331"/>
        <v>0.45263494942457538</v>
      </c>
      <c r="CV164" s="76">
        <f t="shared" si="331"/>
        <v>0.7</v>
      </c>
      <c r="CW164" s="76">
        <f t="shared" ref="CW164:DK170" si="339">IF(MIN(+CC164/(AO164*BI164),0.7)&gt;0,MIN(+CC164/(AO164*BI164),0.7),DQ164/AO164)</f>
        <v>0.7</v>
      </c>
      <c r="CX164" s="76">
        <f t="shared" si="339"/>
        <v>0.11929819259610898</v>
      </c>
      <c r="CY164" s="76">
        <f t="shared" si="339"/>
        <v>0.7</v>
      </c>
      <c r="CZ164" s="76">
        <f t="shared" si="339"/>
        <v>0.7</v>
      </c>
      <c r="DA164" s="76">
        <f t="shared" si="339"/>
        <v>0.7</v>
      </c>
      <c r="DB164" s="76">
        <f t="shared" si="339"/>
        <v>0.59838668859928434</v>
      </c>
      <c r="DC164" s="76">
        <f t="shared" si="339"/>
        <v>0.69247182720658518</v>
      </c>
      <c r="DD164" s="76">
        <f t="shared" si="339"/>
        <v>0.67183369638598156</v>
      </c>
      <c r="DE164" s="76">
        <f t="shared" si="339"/>
        <v>0.45263494942457538</v>
      </c>
      <c r="DF164" s="76">
        <f t="shared" si="339"/>
        <v>0.7</v>
      </c>
      <c r="DG164" s="76">
        <f t="shared" si="339"/>
        <v>0.24240761707107636</v>
      </c>
      <c r="DH164" s="76">
        <f t="shared" si="339"/>
        <v>0.26460888226913276</v>
      </c>
      <c r="DI164" s="76">
        <f t="shared" si="339"/>
        <v>0.17624104968438128</v>
      </c>
      <c r="DJ164" s="76">
        <f t="shared" si="339"/>
        <v>0.25961620915376005</v>
      </c>
      <c r="DK164" s="76">
        <f t="shared" si="339"/>
        <v>0.21374325596979749</v>
      </c>
      <c r="DL164" s="316">
        <f t="shared" si="274"/>
        <v>0.38817436657886206</v>
      </c>
      <c r="DM164" s="85">
        <f>+'Cas_-14'!B163</f>
        <v>294</v>
      </c>
      <c r="DN164" s="62">
        <f>+'Cas_-14'!C163</f>
        <v>270</v>
      </c>
      <c r="DO164" s="62">
        <f>+'Cas_-14'!D163</f>
        <v>804</v>
      </c>
      <c r="DP164" s="62">
        <f>+'Cas_-14'!E163</f>
        <v>914</v>
      </c>
      <c r="DQ164" s="62">
        <f>+'Cas_-14'!F163</f>
        <v>2894</v>
      </c>
      <c r="DR164" s="62">
        <f>+'Cas_-14'!G163</f>
        <v>2878</v>
      </c>
      <c r="DS164" s="62">
        <f>+'Cas_-14'!H163</f>
        <v>3213</v>
      </c>
      <c r="DT164" s="62">
        <f>+'Cas_-14'!I163</f>
        <v>3078</v>
      </c>
      <c r="DU164" s="62">
        <f>+'Cas_-14'!J163</f>
        <v>2683</v>
      </c>
      <c r="DV164" s="62">
        <f>+'Cas_-14'!K163</f>
        <v>2671</v>
      </c>
      <c r="DW164" s="62">
        <f>+'Cas_-14'!L163</f>
        <v>1938</v>
      </c>
      <c r="DX164" s="62">
        <f>+'Cas_-14'!M163</f>
        <v>1985</v>
      </c>
      <c r="DY164" s="62">
        <f>+'Cas_-14'!N163</f>
        <v>1213</v>
      </c>
      <c r="DZ164" s="62">
        <f>+'Cas_-14'!O163</f>
        <v>1063</v>
      </c>
      <c r="EA164" s="62">
        <f>+'Cas_-14'!P163</f>
        <v>590</v>
      </c>
      <c r="EB164" s="62">
        <f>+'Cas_-14'!Q163</f>
        <v>548</v>
      </c>
      <c r="EC164" s="62">
        <f>+'Cas_-14'!R163</f>
        <v>232</v>
      </c>
      <c r="ED164" s="62">
        <f>+'Cas_-14'!S163</f>
        <v>337</v>
      </c>
      <c r="EE164" s="62">
        <f>+'Cas_-14'!T163</f>
        <v>38</v>
      </c>
      <c r="EF164" s="86">
        <f>+'Cas_-14'!U163</f>
        <v>153</v>
      </c>
      <c r="EG164" s="201">
        <f t="shared" si="332"/>
        <v>1.2594657977309097E-2</v>
      </c>
      <c r="EH164" s="90">
        <f t="shared" si="332"/>
        <v>1.2103567125674206E-2</v>
      </c>
      <c r="EI164" s="90">
        <f t="shared" si="332"/>
        <v>3.5933407807384639E-2</v>
      </c>
      <c r="EJ164" s="90">
        <f t="shared" si="332"/>
        <v>4.3292478450850914E-2</v>
      </c>
      <c r="EK164" s="90">
        <f t="shared" si="332"/>
        <v>0.11786842007258978</v>
      </c>
      <c r="EL164" s="90">
        <f t="shared" si="332"/>
        <v>0.11929819259610898</v>
      </c>
      <c r="EM164" s="90">
        <f t="shared" si="332"/>
        <v>0.13016326714205362</v>
      </c>
      <c r="EN164" s="90">
        <f t="shared" si="332"/>
        <v>0.12440881714435048</v>
      </c>
      <c r="EO164" s="90">
        <f t="shared" si="332"/>
        <v>0.12199299988292973</v>
      </c>
      <c r="EP164" s="90">
        <f t="shared" si="332"/>
        <v>0.11416363180347774</v>
      </c>
      <c r="EQ164" s="90">
        <f t="shared" si="332"/>
        <v>0.10624249008917032</v>
      </c>
      <c r="ER164" s="90">
        <f t="shared" si="332"/>
        <v>9.5256420523298108E-2</v>
      </c>
      <c r="ES164" s="90">
        <f t="shared" si="332"/>
        <v>8.235692904780148E-2</v>
      </c>
      <c r="ET164" s="90">
        <f t="shared" si="332"/>
        <v>5.7571110876092187E-2</v>
      </c>
      <c r="EU164" s="90">
        <f t="shared" si="308"/>
        <v>5.9853097176679665E-2</v>
      </c>
      <c r="EV164" s="90">
        <f t="shared" si="308"/>
        <v>3.6661810269409352E-2</v>
      </c>
      <c r="EW164" s="90">
        <f t="shared" si="308"/>
        <v>5.3304348010595734E-2</v>
      </c>
      <c r="EX164" s="90">
        <f t="shared" si="308"/>
        <v>4.2729814624281222E-2</v>
      </c>
      <c r="EY164" s="90">
        <f t="shared" si="308"/>
        <v>0.10671081163040717</v>
      </c>
      <c r="EZ164" s="99">
        <f t="shared" si="308"/>
        <v>8.6693892595806607E-2</v>
      </c>
      <c r="FA164" s="119">
        <f t="shared" si="268"/>
        <v>4.0500429970318184</v>
      </c>
      <c r="FB164" s="120">
        <f t="shared" si="268"/>
        <v>7.2175618259069614</v>
      </c>
      <c r="FC164" s="120">
        <f t="shared" si="289"/>
        <v>5.4960153888430892</v>
      </c>
      <c r="FD164" s="120">
        <f t="shared" si="289"/>
        <v>12.158876029100423</v>
      </c>
      <c r="FE164" s="120">
        <f t="shared" si="307"/>
        <v>5.9388256801007593</v>
      </c>
      <c r="FF164" s="120">
        <f t="shared" si="307"/>
        <v>1</v>
      </c>
      <c r="FG164" s="120">
        <f t="shared" si="307"/>
        <v>5.3778613227037031</v>
      </c>
      <c r="FH164" s="120">
        <f t="shared" si="307"/>
        <v>5.6266108469450034</v>
      </c>
      <c r="FI164" s="120">
        <f t="shared" si="307"/>
        <v>5.7380341550068703</v>
      </c>
      <c r="FJ164" s="120">
        <f t="shared" si="307"/>
        <v>5.2414825907899667</v>
      </c>
      <c r="FK164" s="120">
        <f t="shared" si="307"/>
        <v>6.5178425941013529</v>
      </c>
      <c r="FL164" s="120">
        <f t="shared" si="307"/>
        <v>7.0528967254408057</v>
      </c>
      <c r="FM164" s="120">
        <f t="shared" si="307"/>
        <v>5.4960153888430892</v>
      </c>
      <c r="FN164" s="120">
        <f t="shared" si="307"/>
        <v>12.158876029100423</v>
      </c>
      <c r="FO164" s="120">
        <f t="shared" si="307"/>
        <v>4.0500429970318184</v>
      </c>
      <c r="FP164" s="120">
        <f t="shared" si="307"/>
        <v>7.2175618259069614</v>
      </c>
      <c r="FQ164" s="120">
        <f t="shared" si="307"/>
        <v>3.3063165813293209</v>
      </c>
      <c r="FR164" s="120">
        <f t="shared" si="307"/>
        <v>6.0757625895768133</v>
      </c>
      <c r="FS164" s="120">
        <f t="shared" si="307"/>
        <v>2.0030140592510635</v>
      </c>
      <c r="FT164" s="321">
        <f t="shared" si="307"/>
        <v>4.4775284043208146</v>
      </c>
      <c r="FU164" s="85">
        <f>+Cas_Hoy!B163</f>
        <v>316</v>
      </c>
      <c r="FV164" s="62">
        <f>+Cas_Hoy!C163</f>
        <v>299</v>
      </c>
      <c r="FW164" s="62">
        <f>+Cas_Hoy!D163</f>
        <v>912</v>
      </c>
      <c r="FX164" s="62">
        <f>+Cas_Hoy!E163</f>
        <v>1028</v>
      </c>
      <c r="FY164" s="62">
        <f>+Cas_Hoy!F163</f>
        <v>3201</v>
      </c>
      <c r="FZ164" s="62">
        <f>+Cas_Hoy!G163</f>
        <v>3181</v>
      </c>
      <c r="GA164" s="62">
        <f>+Cas_Hoy!H163</f>
        <v>3561</v>
      </c>
      <c r="GB164" s="62">
        <f>+Cas_Hoy!I163</f>
        <v>3377</v>
      </c>
      <c r="GC164" s="62">
        <f>+Cas_Hoy!J163</f>
        <v>2992</v>
      </c>
      <c r="GD164" s="62">
        <f>+Cas_Hoy!K163</f>
        <v>2958</v>
      </c>
      <c r="GE164" s="62">
        <f>+Cas_Hoy!L163</f>
        <v>2151</v>
      </c>
      <c r="GF164" s="62">
        <f>+Cas_Hoy!M163</f>
        <v>2199</v>
      </c>
      <c r="GG164" s="62">
        <f>+Cas_Hoy!N163</f>
        <v>1377</v>
      </c>
      <c r="GH164" s="62">
        <f>+Cas_Hoy!O163</f>
        <v>1206</v>
      </c>
      <c r="GI164" s="62">
        <f>+Cas_Hoy!P163</f>
        <v>653</v>
      </c>
      <c r="GJ164" s="62">
        <f>+Cas_Hoy!Q163</f>
        <v>616</v>
      </c>
      <c r="GK164" s="62">
        <f>+Cas_Hoy!R163</f>
        <v>246</v>
      </c>
      <c r="GL164" s="62">
        <f>+Cas_Hoy!S163</f>
        <v>365</v>
      </c>
      <c r="GM164" s="62">
        <f>+Cas_Hoy!T163</f>
        <v>41</v>
      </c>
      <c r="GN164" s="590">
        <f>+Cas_Hoy!U163</f>
        <v>158</v>
      </c>
      <c r="GO164" s="543">
        <f t="shared" si="290"/>
        <v>0.26829182024985232</v>
      </c>
      <c r="GP164" s="112">
        <f t="shared" si="290"/>
        <v>0.29744356109084996</v>
      </c>
      <c r="GQ164" s="112">
        <f t="shared" si="291"/>
        <v>0.51383209015469111</v>
      </c>
      <c r="GR164" s="112">
        <f t="shared" si="291"/>
        <v>0.7</v>
      </c>
      <c r="GS164" s="323">
        <f t="shared" si="333"/>
        <v>0.7</v>
      </c>
      <c r="GT164" s="323">
        <f t="shared" si="333"/>
        <v>0.13185807875198843</v>
      </c>
      <c r="GU164" s="323">
        <f t="shared" si="309"/>
        <v>0.7</v>
      </c>
      <c r="GV164" s="323">
        <f t="shared" si="309"/>
        <v>0.7</v>
      </c>
      <c r="GW164" s="323">
        <f t="shared" si="309"/>
        <v>0.7</v>
      </c>
      <c r="GX164" s="323">
        <f t="shared" si="309"/>
        <v>0.66268357352178331</v>
      </c>
      <c r="GY164" s="323">
        <f t="shared" si="309"/>
        <v>0.7</v>
      </c>
      <c r="GZ164" s="323">
        <f t="shared" si="309"/>
        <v>0.7</v>
      </c>
      <c r="HA164" s="323">
        <f t="shared" si="298"/>
        <v>0.51383209015469111</v>
      </c>
      <c r="HB164" s="323">
        <f t="shared" si="298"/>
        <v>0.7</v>
      </c>
      <c r="HC164" s="323">
        <f t="shared" si="298"/>
        <v>0.26829182024985232</v>
      </c>
      <c r="HD164" s="323">
        <f t="shared" si="298"/>
        <v>0.29744356109084996</v>
      </c>
      <c r="HE164" s="323">
        <f t="shared" si="298"/>
        <v>0.18687628544119739</v>
      </c>
      <c r="HF164" s="323">
        <f t="shared" si="275"/>
        <v>0.28118669537425051</v>
      </c>
      <c r="HG164" s="323">
        <f t="shared" si="275"/>
        <v>0.23061772354636045</v>
      </c>
      <c r="HH164" s="327">
        <f t="shared" si="275"/>
        <v>0.40085980339516469</v>
      </c>
      <c r="HI164" s="241">
        <f>+CyF_Tot!B163</f>
        <v>0</v>
      </c>
      <c r="HJ164" s="149">
        <f>+CyF_Tot!C163</f>
        <v>28155</v>
      </c>
      <c r="HK164" s="149">
        <f>+CyF_Tot!D163</f>
        <v>29951</v>
      </c>
      <c r="HL164" s="149">
        <f>+CyF_Tot!E163</f>
        <v>31208</v>
      </c>
      <c r="HM164" s="149">
        <f>+CyF_Tot!F163</f>
        <v>0</v>
      </c>
      <c r="HN164" s="149">
        <f>+CyF_Tot!G163</f>
        <v>853</v>
      </c>
      <c r="HO164" s="149">
        <f>+CyF_Tot!H163</f>
        <v>894</v>
      </c>
      <c r="HP164" s="557">
        <f>+CyF_Tot!I163</f>
        <v>907</v>
      </c>
      <c r="HQ164" s="93">
        <f t="shared" si="295"/>
        <v>6.7845013220988695E-2</v>
      </c>
      <c r="HR164" s="90">
        <f t="shared" si="295"/>
        <v>6.4834678302351956E-2</v>
      </c>
      <c r="HS164" s="90">
        <f t="shared" si="295"/>
        <v>6.5030129934175548E-2</v>
      </c>
      <c r="HT164" s="90">
        <f t="shared" si="295"/>
        <v>6.1360759361684496E-2</v>
      </c>
      <c r="HU164" s="90">
        <f t="shared" si="295"/>
        <v>7.1360526202378344E-2</v>
      </c>
      <c r="HV164" s="90">
        <f t="shared" si="295"/>
        <v>7.011547892114138E-2</v>
      </c>
      <c r="HW164" s="90">
        <f t="shared" si="295"/>
        <v>7.1742955503462991E-2</v>
      </c>
      <c r="HX164" s="90">
        <f t="shared" si="295"/>
        <v>7.1907540378957427E-2</v>
      </c>
      <c r="HY164" s="90">
        <f t="shared" si="295"/>
        <v>6.3920879354824309E-2</v>
      </c>
      <c r="HZ164" s="90">
        <f t="shared" si="295"/>
        <v>6.7999088474804334E-2</v>
      </c>
      <c r="IA164" s="90">
        <f t="shared" si="295"/>
        <v>5.3016677920117168E-2</v>
      </c>
      <c r="IB164" s="90">
        <f t="shared" si="295"/>
        <v>6.0565210704809407E-2</v>
      </c>
      <c r="IC164" s="90">
        <f t="shared" si="295"/>
        <v>4.2807280255456874E-2</v>
      </c>
      <c r="ID164" s="90">
        <f t="shared" si="303"/>
        <v>5.3664320441466136E-2</v>
      </c>
      <c r="IE164" s="90">
        <f t="shared" si="303"/>
        <v>2.8649850654293069E-2</v>
      </c>
      <c r="IF164" s="90">
        <f t="shared" si="303"/>
        <v>4.3443382513413419E-2</v>
      </c>
      <c r="IG164" s="90">
        <f t="shared" si="303"/>
        <v>1.2649761241041953E-2</v>
      </c>
      <c r="IH164" s="90">
        <f t="shared" si="297"/>
        <v>2.2922177510183408E-2</v>
      </c>
      <c r="II164" s="90">
        <f t="shared" si="297"/>
        <v>1.0349804651761595E-3</v>
      </c>
      <c r="IJ164" s="673">
        <f t="shared" si="297"/>
        <v>5.1293213304599216E-3</v>
      </c>
      <c r="IK164" s="686"/>
      <c r="IL164" s="687"/>
      <c r="IM164" s="687"/>
      <c r="IN164" s="687"/>
      <c r="IO164" s="687"/>
      <c r="IP164" s="687"/>
      <c r="IQ164" s="687"/>
      <c r="IR164" s="687"/>
      <c r="IS164" s="687"/>
      <c r="IT164" s="687"/>
      <c r="IU164" s="687"/>
      <c r="IV164" s="687"/>
      <c r="IW164" s="687"/>
      <c r="IX164" s="687"/>
      <c r="IY164" s="687"/>
      <c r="IZ164" s="687"/>
      <c r="JA164" s="687"/>
      <c r="JB164" s="687"/>
      <c r="JC164" s="687"/>
      <c r="JD164" s="688"/>
      <c r="JF164" s="624">
        <f t="shared" si="302"/>
        <v>0</v>
      </c>
      <c r="JG164" s="625">
        <f t="shared" si="302"/>
        <v>0</v>
      </c>
      <c r="JH164" s="625">
        <f t="shared" si="302"/>
        <v>0</v>
      </c>
      <c r="JI164" s="625">
        <f t="shared" si="302"/>
        <v>0</v>
      </c>
      <c r="JJ164" s="625">
        <f t="shared" si="302"/>
        <v>122.18564623972679</v>
      </c>
      <c r="JK164" s="625">
        <f t="shared" si="302"/>
        <v>0</v>
      </c>
      <c r="JL164" s="625">
        <f t="shared" si="302"/>
        <v>283.5801027059992</v>
      </c>
      <c r="JM164" s="625">
        <f t="shared" si="302"/>
        <v>202.09359510128408</v>
      </c>
      <c r="JN164" s="625">
        <f t="shared" si="302"/>
        <v>636.56429309020359</v>
      </c>
      <c r="JO164" s="625">
        <f t="shared" si="302"/>
        <v>299.19334429964215</v>
      </c>
      <c r="JP164" s="625">
        <f t="shared" si="302"/>
        <v>2631.3929433850235</v>
      </c>
      <c r="JQ164" s="625">
        <f t="shared" si="301"/>
        <v>1343.6673927719633</v>
      </c>
      <c r="JR164" s="625">
        <f t="shared" si="301"/>
        <v>7332.6861806781208</v>
      </c>
      <c r="JS164" s="625">
        <f t="shared" si="301"/>
        <v>4441.0452416176477</v>
      </c>
      <c r="JT164" s="625">
        <f t="shared" si="301"/>
        <v>14811.105403042764</v>
      </c>
      <c r="JU164" s="625">
        <f t="shared" si="301"/>
        <v>7091.5180448127585</v>
      </c>
      <c r="JV164" s="625">
        <f t="shared" si="299"/>
        <v>25043.853160150582</v>
      </c>
      <c r="JW164" s="625">
        <f t="shared" si="299"/>
        <v>14201.006640710673</v>
      </c>
      <c r="JX164" s="625">
        <f t="shared" si="299"/>
        <v>58971.764322067123</v>
      </c>
      <c r="JY164" s="626">
        <f t="shared" si="277"/>
        <v>40797.125927438399</v>
      </c>
      <c r="JZ164" s="642">
        <f t="shared" si="278"/>
        <v>42.692013777379614</v>
      </c>
      <c r="KA164" s="625">
        <f t="shared" si="278"/>
        <v>0</v>
      </c>
      <c r="KB164" s="625">
        <f t="shared" si="279"/>
        <v>1062.8672419740103</v>
      </c>
      <c r="KC164" s="625">
        <f t="shared" si="279"/>
        <v>579.91400216900706</v>
      </c>
      <c r="KD164" s="625">
        <f t="shared" si="280"/>
        <v>13108.258756765819</v>
      </c>
      <c r="KE164" s="645">
        <f t="shared" si="280"/>
        <v>8638.4760667609207</v>
      </c>
      <c r="KF164" s="624">
        <f t="shared" si="334"/>
        <v>21.768334361215697</v>
      </c>
      <c r="KG164" s="625">
        <f t="shared" si="335"/>
        <v>814.07387397030504</v>
      </c>
      <c r="KH164" s="626">
        <f t="shared" si="336"/>
        <v>10448.099101157848</v>
      </c>
    </row>
    <row r="165" spans="1:294" s="649" customFormat="1" ht="14.4">
      <c r="A165" s="510" t="s">
        <v>174</v>
      </c>
      <c r="B165" s="538">
        <v>8837</v>
      </c>
      <c r="C165" s="526">
        <f t="shared" si="337"/>
        <v>413</v>
      </c>
      <c r="D165" s="517">
        <f t="shared" si="338"/>
        <v>6</v>
      </c>
      <c r="E165" s="495">
        <f t="shared" si="287"/>
        <v>9.2541446911247223E-3</v>
      </c>
      <c r="F165" s="208">
        <f t="shared" si="310"/>
        <v>4.4019463618875182E-2</v>
      </c>
      <c r="G165" s="30">
        <f t="shared" si="304"/>
        <v>1.6667304261207725</v>
      </c>
      <c r="H165" s="29">
        <f t="shared" si="305"/>
        <v>7.3368579355095678E-2</v>
      </c>
      <c r="I165" s="33">
        <f t="shared" si="306"/>
        <v>7.7895175510679981E-2</v>
      </c>
      <c r="J165" s="353">
        <f t="shared" si="311"/>
        <v>0.21046997929837613</v>
      </c>
      <c r="K165" s="581">
        <f t="shared" ref="K165:K170" si="340">HP165/(B165*J165)</f>
        <v>3.2259396394569806E-3</v>
      </c>
      <c r="L165" s="354">
        <f t="shared" si="288"/>
        <v>4.7812935914132382</v>
      </c>
      <c r="M165" s="355">
        <f t="shared" si="312"/>
        <v>0.22291421971961686</v>
      </c>
      <c r="N165" s="826"/>
      <c r="O165" s="364" t="s">
        <v>226</v>
      </c>
      <c r="P165" s="20" t="s">
        <v>228</v>
      </c>
      <c r="Q165" s="20"/>
      <c r="R165" s="20"/>
      <c r="S165" s="166">
        <f t="shared" si="313"/>
        <v>413</v>
      </c>
      <c r="T165" s="167">
        <f t="shared" si="314"/>
        <v>4673.5317415412474</v>
      </c>
      <c r="U165" s="166">
        <f t="shared" si="315"/>
        <v>8</v>
      </c>
      <c r="V165" s="168">
        <f t="shared" si="316"/>
        <v>1.9753086419753086E-2</v>
      </c>
      <c r="W165" s="167">
        <f t="shared" si="317"/>
        <v>90.528459884576208</v>
      </c>
      <c r="X165" s="166">
        <f t="shared" si="318"/>
        <v>24</v>
      </c>
      <c r="Y165" s="168">
        <f t="shared" si="319"/>
        <v>6.1696658097686374E-2</v>
      </c>
      <c r="Z165" s="167">
        <f t="shared" si="320"/>
        <v>271.58537965372864</v>
      </c>
      <c r="AA165" s="166">
        <f t="shared" si="321"/>
        <v>6</v>
      </c>
      <c r="AB165" s="167">
        <f t="shared" si="322"/>
        <v>678.96344913432165</v>
      </c>
      <c r="AC165" s="169">
        <f t="shared" si="323"/>
        <v>1.4527845036319613E-2</v>
      </c>
      <c r="AD165" s="166">
        <f t="shared" si="324"/>
        <v>0</v>
      </c>
      <c r="AE165" s="168">
        <f t="shared" si="325"/>
        <v>0</v>
      </c>
      <c r="AF165" s="167">
        <f t="shared" si="326"/>
        <v>0</v>
      </c>
      <c r="AG165" s="166">
        <f t="shared" si="327"/>
        <v>0</v>
      </c>
      <c r="AH165" s="168">
        <f t="shared" si="328"/>
        <v>0</v>
      </c>
      <c r="AI165" s="365">
        <f t="shared" si="329"/>
        <v>0</v>
      </c>
      <c r="AJ165" s="830"/>
      <c r="AK165" s="85">
        <v>719.91062761820638</v>
      </c>
      <c r="AL165" s="62">
        <v>670.52550936299815</v>
      </c>
      <c r="AM165" s="62">
        <v>676.66289640420871</v>
      </c>
      <c r="AN165" s="62">
        <v>646.10962639492686</v>
      </c>
      <c r="AO165" s="62">
        <v>521.98655311434027</v>
      </c>
      <c r="AP165" s="62">
        <v>496.58264949153789</v>
      </c>
      <c r="AQ165" s="62">
        <v>604.10792399497359</v>
      </c>
      <c r="AR165" s="62">
        <v>559.81101873870932</v>
      </c>
      <c r="AS165" s="62">
        <v>512.09165645923395</v>
      </c>
      <c r="AT165" s="62">
        <v>554.99024088396482</v>
      </c>
      <c r="AU165" s="62">
        <v>441.41074426698594</v>
      </c>
      <c r="AV165" s="62">
        <v>445.55505898358297</v>
      </c>
      <c r="AW165" s="62">
        <v>465.11597678342491</v>
      </c>
      <c r="AX165" s="62">
        <v>487.94729677228867</v>
      </c>
      <c r="AY165" s="62">
        <v>295.65625945261468</v>
      </c>
      <c r="AZ165" s="62">
        <v>344.46785962295422</v>
      </c>
      <c r="BA165" s="62">
        <v>133.82264991923725</v>
      </c>
      <c r="BB165" s="62">
        <v>182.87224629598569</v>
      </c>
      <c r="BC165" s="62">
        <v>17.234735216871467</v>
      </c>
      <c r="BD165" s="86">
        <v>60.138560610000816</v>
      </c>
      <c r="BE165" s="258">
        <v>2.0000000000000002E-5</v>
      </c>
      <c r="BF165" s="43">
        <v>2.0000000000000002E-5</v>
      </c>
      <c r="BG165" s="53">
        <v>5.0000000000000002E-5</v>
      </c>
      <c r="BH165" s="53">
        <v>4.0000000000000003E-5</v>
      </c>
      <c r="BI165" s="53">
        <v>1.2518952302791728E-4</v>
      </c>
      <c r="BJ165" s="53">
        <v>1.2406223545552731E-4</v>
      </c>
      <c r="BK165" s="53">
        <v>3.4000000000000002E-4</v>
      </c>
      <c r="BL165" s="53">
        <v>1.8000000000000001E-4</v>
      </c>
      <c r="BM165" s="53">
        <v>8.9999999999999998E-4</v>
      </c>
      <c r="BN165" s="53">
        <v>5.0000000000000001E-4</v>
      </c>
      <c r="BO165" s="53">
        <v>3.8E-3</v>
      </c>
      <c r="BP165" s="53">
        <v>2E-3</v>
      </c>
      <c r="BQ165" s="53">
        <v>1.6199999999999999E-2</v>
      </c>
      <c r="BR165" s="53">
        <v>6.1999999999999998E-3</v>
      </c>
      <c r="BS165" s="53">
        <v>6.1100000000000002E-2</v>
      </c>
      <c r="BT165" s="53">
        <v>2.6800000000000001E-2</v>
      </c>
      <c r="BU165" s="53">
        <v>0.1421</v>
      </c>
      <c r="BV165" s="53">
        <v>5.4699999999999999E-2</v>
      </c>
      <c r="BW165" s="53">
        <v>0.27589999999999998</v>
      </c>
      <c r="BX165" s="54">
        <v>0.1051</v>
      </c>
      <c r="BY165" s="64">
        <f>+Fall_Hoy!B165</f>
        <v>0</v>
      </c>
      <c r="BZ165" s="61">
        <f>+Fall_Hoy!C165</f>
        <v>0</v>
      </c>
      <c r="CA165" s="61">
        <f>+Fall_Hoy!D165</f>
        <v>0</v>
      </c>
      <c r="CB165" s="61">
        <f>+Fall_Hoy!E165</f>
        <v>0</v>
      </c>
      <c r="CC165" s="61">
        <f>+Fall_Hoy!F165</f>
        <v>0</v>
      </c>
      <c r="CD165" s="61">
        <f>+Fall_Hoy!G165</f>
        <v>0</v>
      </c>
      <c r="CE165" s="61">
        <f>+Fall_Hoy!H165</f>
        <v>1</v>
      </c>
      <c r="CF165" s="61">
        <f>+Fall_Hoy!I165</f>
        <v>0</v>
      </c>
      <c r="CG165" s="61">
        <f>+Fall_Hoy!J165</f>
        <v>0</v>
      </c>
      <c r="CH165" s="61">
        <f>+Fall_Hoy!K165</f>
        <v>0</v>
      </c>
      <c r="CI165" s="61">
        <f>+Fall_Hoy!L165</f>
        <v>1</v>
      </c>
      <c r="CJ165" s="61">
        <f>+Fall_Hoy!M165</f>
        <v>0</v>
      </c>
      <c r="CK165" s="61">
        <f>+Fall_Hoy!N165</f>
        <v>0</v>
      </c>
      <c r="CL165" s="61">
        <f>+Fall_Hoy!O165</f>
        <v>2</v>
      </c>
      <c r="CM165" s="61">
        <f>+Fall_Hoy!P165</f>
        <v>1</v>
      </c>
      <c r="CN165" s="61">
        <f>+Fall_Hoy!Q165</f>
        <v>1</v>
      </c>
      <c r="CO165" s="61">
        <f>+Fall_Hoy!R165</f>
        <v>0</v>
      </c>
      <c r="CP165" s="61">
        <f>+Fall_Hoy!S165</f>
        <v>0</v>
      </c>
      <c r="CQ165" s="61">
        <f>+Fall_Hoy!T165</f>
        <v>0</v>
      </c>
      <c r="CR165" s="66">
        <f>+Fall_Hoy!U165</f>
        <v>0</v>
      </c>
      <c r="CS165" s="75">
        <f t="shared" si="330"/>
        <v>5.5356893649383621E-2</v>
      </c>
      <c r="CT165" s="76">
        <f t="shared" si="330"/>
        <v>0.10832195745827559</v>
      </c>
      <c r="CU165" s="76">
        <f t="shared" si="331"/>
        <v>2.3650015370514792E-2</v>
      </c>
      <c r="CV165" s="76">
        <f t="shared" si="331"/>
        <v>0.66109730967897884</v>
      </c>
      <c r="CW165" s="76">
        <f t="shared" si="339"/>
        <v>4.0230921418774532E-2</v>
      </c>
      <c r="CX165" s="76">
        <f t="shared" si="339"/>
        <v>9.6660646619748547E-2</v>
      </c>
      <c r="CY165" s="76">
        <f t="shared" si="339"/>
        <v>0.7</v>
      </c>
      <c r="CZ165" s="76">
        <f t="shared" si="339"/>
        <v>9.6461123830083789E-2</v>
      </c>
      <c r="DA165" s="76">
        <f t="shared" si="339"/>
        <v>7.6158241416504457E-2</v>
      </c>
      <c r="DB165" s="76">
        <f t="shared" si="339"/>
        <v>5.7658671527325893E-2</v>
      </c>
      <c r="DC165" s="76">
        <f t="shared" si="339"/>
        <v>0.59617464720720947</v>
      </c>
      <c r="DD165" s="76">
        <f t="shared" si="339"/>
        <v>5.8354179748990355E-2</v>
      </c>
      <c r="DE165" s="76">
        <f t="shared" si="339"/>
        <v>2.3650015370514792E-2</v>
      </c>
      <c r="DF165" s="76">
        <f t="shared" si="339"/>
        <v>0.66109730967897884</v>
      </c>
      <c r="DG165" s="76">
        <f t="shared" si="339"/>
        <v>5.5356893649383621E-2</v>
      </c>
      <c r="DH165" s="76">
        <f t="shared" si="339"/>
        <v>0.10832195745827559</v>
      </c>
      <c r="DI165" s="76">
        <f t="shared" si="339"/>
        <v>3.7362882912702212E-2</v>
      </c>
      <c r="DJ165" s="76">
        <f t="shared" si="339"/>
        <v>2.1873193341355079E-2</v>
      </c>
      <c r="DK165" s="76">
        <f t="shared" si="339"/>
        <v>5.8022359346784604E-2</v>
      </c>
      <c r="DL165" s="316">
        <f t="shared" si="274"/>
        <v>1.6628266287997982E-2</v>
      </c>
      <c r="DM165" s="85">
        <f>+'Cas_-14'!B164</f>
        <v>1</v>
      </c>
      <c r="DN165" s="62">
        <f>+'Cas_-14'!C164</f>
        <v>6</v>
      </c>
      <c r="DO165" s="62">
        <f>+'Cas_-14'!D164</f>
        <v>21</v>
      </c>
      <c r="DP165" s="62">
        <f>+'Cas_-14'!E164</f>
        <v>24</v>
      </c>
      <c r="DQ165" s="62">
        <f>+'Cas_-14'!F164</f>
        <v>21</v>
      </c>
      <c r="DR165" s="62">
        <f>+'Cas_-14'!G164</f>
        <v>48</v>
      </c>
      <c r="DS165" s="62">
        <f>+'Cas_-14'!H164</f>
        <v>35</v>
      </c>
      <c r="DT165" s="62">
        <f>+'Cas_-14'!I164</f>
        <v>54</v>
      </c>
      <c r="DU165" s="62">
        <f>+'Cas_-14'!J164</f>
        <v>39</v>
      </c>
      <c r="DV165" s="62">
        <f>+'Cas_-14'!K164</f>
        <v>32</v>
      </c>
      <c r="DW165" s="62">
        <f>+'Cas_-14'!L164</f>
        <v>21</v>
      </c>
      <c r="DX165" s="62">
        <f>+'Cas_-14'!M164</f>
        <v>26</v>
      </c>
      <c r="DY165" s="62">
        <f>+'Cas_-14'!N164</f>
        <v>11</v>
      </c>
      <c r="DZ165" s="62">
        <f>+'Cas_-14'!O164</f>
        <v>22</v>
      </c>
      <c r="EA165" s="62">
        <f>+'Cas_-14'!P164</f>
        <v>5</v>
      </c>
      <c r="EB165" s="62">
        <f>+'Cas_-14'!Q164</f>
        <v>9</v>
      </c>
      <c r="EC165" s="62">
        <f>+'Cas_-14'!R164</f>
        <v>5</v>
      </c>
      <c r="ED165" s="62">
        <f>+'Cas_-14'!S164</f>
        <v>4</v>
      </c>
      <c r="EE165" s="62">
        <f>+'Cas_-14'!T164</f>
        <v>1</v>
      </c>
      <c r="EF165" s="86">
        <f>+'Cas_-14'!U164</f>
        <v>1</v>
      </c>
      <c r="EG165" s="201">
        <f t="shared" si="332"/>
        <v>1.3890613107191616E-3</v>
      </c>
      <c r="EH165" s="91">
        <f t="shared" si="332"/>
        <v>8.9482054242798655E-3</v>
      </c>
      <c r="EI165" s="91">
        <f t="shared" si="332"/>
        <v>3.1034655678025415E-2</v>
      </c>
      <c r="EJ165" s="91">
        <f t="shared" si="332"/>
        <v>3.7145399200924897E-2</v>
      </c>
      <c r="EK165" s="91">
        <f t="shared" si="332"/>
        <v>4.0230921418774532E-2</v>
      </c>
      <c r="EL165" s="91">
        <f t="shared" si="332"/>
        <v>9.6660646619748547E-2</v>
      </c>
      <c r="EM165" s="91">
        <f t="shared" si="332"/>
        <v>5.7936667621481509E-2</v>
      </c>
      <c r="EN165" s="91">
        <f t="shared" si="332"/>
        <v>9.6461123830083789E-2</v>
      </c>
      <c r="EO165" s="91">
        <f t="shared" si="332"/>
        <v>7.6158241416504457E-2</v>
      </c>
      <c r="EP165" s="91">
        <f t="shared" si="332"/>
        <v>5.7658671527325893E-2</v>
      </c>
      <c r="EQ165" s="91">
        <f t="shared" si="332"/>
        <v>4.7574736847135313E-2</v>
      </c>
      <c r="ER165" s="91">
        <f t="shared" si="332"/>
        <v>5.8354179748990355E-2</v>
      </c>
      <c r="ES165" s="91">
        <f t="shared" si="332"/>
        <v>2.3650015370514792E-2</v>
      </c>
      <c r="ET165" s="91">
        <f t="shared" si="332"/>
        <v>4.5086836520106359E-2</v>
      </c>
      <c r="EU165" s="91">
        <f t="shared" si="308"/>
        <v>1.6911531009886696E-2</v>
      </c>
      <c r="EV165" s="91">
        <f t="shared" si="308"/>
        <v>2.6127256138936072E-2</v>
      </c>
      <c r="EW165" s="91">
        <f t="shared" si="308"/>
        <v>3.7362882912702212E-2</v>
      </c>
      <c r="EX165" s="91">
        <f t="shared" si="308"/>
        <v>2.1873193341355079E-2</v>
      </c>
      <c r="EY165" s="91">
        <f t="shared" si="308"/>
        <v>5.8022359346784604E-2</v>
      </c>
      <c r="EZ165" s="100">
        <f t="shared" si="308"/>
        <v>1.6628266287997982E-2</v>
      </c>
      <c r="FA165" s="119">
        <f t="shared" ref="FA165:FB170" si="341">+FO165</f>
        <v>3.2733224222585924</v>
      </c>
      <c r="FB165" s="120">
        <f t="shared" si="341"/>
        <v>4.1459369817578775</v>
      </c>
      <c r="FC165" s="120">
        <f t="shared" si="289"/>
        <v>1</v>
      </c>
      <c r="FD165" s="120">
        <f t="shared" si="289"/>
        <v>14.662756598240469</v>
      </c>
      <c r="FE165" s="120">
        <f t="shared" si="307"/>
        <v>1</v>
      </c>
      <c r="FF165" s="120">
        <f t="shared" si="307"/>
        <v>1</v>
      </c>
      <c r="FG165" s="120">
        <f t="shared" si="307"/>
        <v>12.082158479899471</v>
      </c>
      <c r="FH165" s="120">
        <f t="shared" si="307"/>
        <v>1</v>
      </c>
      <c r="FI165" s="120">
        <f t="shared" si="307"/>
        <v>1</v>
      </c>
      <c r="FJ165" s="120">
        <f t="shared" si="307"/>
        <v>1</v>
      </c>
      <c r="FK165" s="120">
        <f t="shared" si="307"/>
        <v>12.531328320802006</v>
      </c>
      <c r="FL165" s="120">
        <f t="shared" si="307"/>
        <v>1</v>
      </c>
      <c r="FM165" s="120">
        <f t="shared" si="307"/>
        <v>1</v>
      </c>
      <c r="FN165" s="120">
        <f t="shared" si="307"/>
        <v>14.662756598240469</v>
      </c>
      <c r="FO165" s="120">
        <f t="shared" si="307"/>
        <v>3.2733224222585924</v>
      </c>
      <c r="FP165" s="120">
        <f t="shared" si="307"/>
        <v>4.1459369817578775</v>
      </c>
      <c r="FQ165" s="120">
        <f t="shared" si="307"/>
        <v>1</v>
      </c>
      <c r="FR165" s="120">
        <f t="shared" si="307"/>
        <v>1</v>
      </c>
      <c r="FS165" s="120">
        <f t="shared" si="307"/>
        <v>1</v>
      </c>
      <c r="FT165" s="321">
        <f t="shared" si="307"/>
        <v>1</v>
      </c>
      <c r="FU165" s="85">
        <f>+Cas_Hoy!B164</f>
        <v>1</v>
      </c>
      <c r="FV165" s="62">
        <f>+Cas_Hoy!C164</f>
        <v>6</v>
      </c>
      <c r="FW165" s="62">
        <f>+Cas_Hoy!D164</f>
        <v>22</v>
      </c>
      <c r="FX165" s="62">
        <f>+Cas_Hoy!E164</f>
        <v>25</v>
      </c>
      <c r="FY165" s="62">
        <f>+Cas_Hoy!F164</f>
        <v>25</v>
      </c>
      <c r="FZ165" s="62">
        <f>+Cas_Hoy!G164</f>
        <v>51</v>
      </c>
      <c r="GA165" s="62">
        <f>+Cas_Hoy!H164</f>
        <v>36</v>
      </c>
      <c r="GB165" s="62">
        <f>+Cas_Hoy!I164</f>
        <v>56</v>
      </c>
      <c r="GC165" s="62">
        <f>+Cas_Hoy!J164</f>
        <v>42</v>
      </c>
      <c r="GD165" s="62">
        <f>+Cas_Hoy!K164</f>
        <v>33</v>
      </c>
      <c r="GE165" s="62">
        <f>+Cas_Hoy!L164</f>
        <v>22</v>
      </c>
      <c r="GF165" s="62">
        <f>+Cas_Hoy!M164</f>
        <v>29</v>
      </c>
      <c r="GG165" s="62">
        <f>+Cas_Hoy!N164</f>
        <v>11</v>
      </c>
      <c r="GH165" s="62">
        <f>+Cas_Hoy!O164</f>
        <v>23</v>
      </c>
      <c r="GI165" s="62">
        <f>+Cas_Hoy!P164</f>
        <v>6</v>
      </c>
      <c r="GJ165" s="62">
        <f>+Cas_Hoy!Q164</f>
        <v>9</v>
      </c>
      <c r="GK165" s="62">
        <f>+Cas_Hoy!R164</f>
        <v>5</v>
      </c>
      <c r="GL165" s="62">
        <f>+Cas_Hoy!S164</f>
        <v>4</v>
      </c>
      <c r="GM165" s="62">
        <f>+Cas_Hoy!T164</f>
        <v>2</v>
      </c>
      <c r="GN165" s="590">
        <f>+Cas_Hoy!U164</f>
        <v>1</v>
      </c>
      <c r="GO165" s="543">
        <f t="shared" si="290"/>
        <v>6.6428272379260342E-2</v>
      </c>
      <c r="GP165" s="112">
        <f t="shared" si="290"/>
        <v>0.10832195745827559</v>
      </c>
      <c r="GQ165" s="112">
        <f t="shared" si="291"/>
        <v>2.3650015370514792E-2</v>
      </c>
      <c r="GR165" s="112">
        <f t="shared" si="291"/>
        <v>0.6911471873916597</v>
      </c>
      <c r="GS165" s="323">
        <f t="shared" si="333"/>
        <v>4.7893954069969678E-2</v>
      </c>
      <c r="GT165" s="323">
        <f t="shared" si="333"/>
        <v>0.10270193703348283</v>
      </c>
      <c r="GU165" s="323">
        <f t="shared" si="309"/>
        <v>0.7</v>
      </c>
      <c r="GV165" s="323">
        <f t="shared" si="309"/>
        <v>0.10003375804601282</v>
      </c>
      <c r="GW165" s="323">
        <f t="shared" si="309"/>
        <v>8.201656767931248E-2</v>
      </c>
      <c r="GX165" s="323">
        <f t="shared" si="309"/>
        <v>5.9460505012554822E-2</v>
      </c>
      <c r="GY165" s="323">
        <f t="shared" si="309"/>
        <v>0.62456391612183859</v>
      </c>
      <c r="GZ165" s="323">
        <f t="shared" si="309"/>
        <v>6.5087354335412323E-2</v>
      </c>
      <c r="HA165" s="323">
        <f t="shared" si="298"/>
        <v>2.3650015370514792E-2</v>
      </c>
      <c r="HB165" s="323">
        <f t="shared" si="298"/>
        <v>0.6911471873916597</v>
      </c>
      <c r="HC165" s="323">
        <f t="shared" si="298"/>
        <v>6.6428272379260342E-2</v>
      </c>
      <c r="HD165" s="323">
        <f t="shared" si="298"/>
        <v>0.10832195745827559</v>
      </c>
      <c r="HE165" s="323">
        <f t="shared" si="298"/>
        <v>3.7362882912702212E-2</v>
      </c>
      <c r="HF165" s="323">
        <f t="shared" si="275"/>
        <v>2.1873193341355079E-2</v>
      </c>
      <c r="HG165" s="323">
        <f t="shared" si="275"/>
        <v>0.11604471869356921</v>
      </c>
      <c r="HH165" s="327">
        <f t="shared" si="275"/>
        <v>1.6628266287997982E-2</v>
      </c>
      <c r="HI165" s="241">
        <f>+CyF_Tot!B164</f>
        <v>0</v>
      </c>
      <c r="HJ165" s="149">
        <f>+CyF_Tot!C164</f>
        <v>389</v>
      </c>
      <c r="HK165" s="149">
        <f>+CyF_Tot!D164</f>
        <v>405</v>
      </c>
      <c r="HL165" s="149">
        <f>+CyF_Tot!E164</f>
        <v>413</v>
      </c>
      <c r="HM165" s="149">
        <f>+CyF_Tot!F164</f>
        <v>0</v>
      </c>
      <c r="HN165" s="149">
        <f>+CyF_Tot!G164</f>
        <v>6</v>
      </c>
      <c r="HO165" s="149">
        <f>+CyF_Tot!H164</f>
        <v>6</v>
      </c>
      <c r="HP165" s="557">
        <f>+CyF_Tot!I164</f>
        <v>6</v>
      </c>
      <c r="HQ165" s="93">
        <f t="shared" si="295"/>
        <v>8.1465500466018595E-2</v>
      </c>
      <c r="HR165" s="90">
        <f t="shared" si="295"/>
        <v>7.5877052094941513E-2</v>
      </c>
      <c r="HS165" s="90">
        <f t="shared" si="295"/>
        <v>7.6571562340636945E-2</v>
      </c>
      <c r="HT165" s="90">
        <f t="shared" si="295"/>
        <v>7.3114136742664579E-2</v>
      </c>
      <c r="HU165" s="90">
        <f t="shared" si="295"/>
        <v>5.9068298417374702E-2</v>
      </c>
      <c r="HV165" s="90">
        <f t="shared" si="295"/>
        <v>5.6193578079839074E-2</v>
      </c>
      <c r="HW165" s="90">
        <f t="shared" si="295"/>
        <v>6.8361199954166979E-2</v>
      </c>
      <c r="HX165" s="90">
        <f t="shared" si="295"/>
        <v>6.3348536691038737E-2</v>
      </c>
      <c r="HY165" s="90">
        <f t="shared" si="295"/>
        <v>5.7948586223744929E-2</v>
      </c>
      <c r="HZ165" s="90">
        <f t="shared" si="295"/>
        <v>6.2803014697744117E-2</v>
      </c>
      <c r="IA165" s="90">
        <f t="shared" si="295"/>
        <v>4.9950293568743462E-2</v>
      </c>
      <c r="IB165" s="90">
        <f t="shared" si="295"/>
        <v>5.04192666044566E-2</v>
      </c>
      <c r="IC165" s="90">
        <f t="shared" si="295"/>
        <v>5.2632791307392207E-2</v>
      </c>
      <c r="ID165" s="90">
        <f t="shared" si="303"/>
        <v>5.5216396602046927E-2</v>
      </c>
      <c r="IE165" s="90">
        <f t="shared" si="303"/>
        <v>3.3456632279349856E-2</v>
      </c>
      <c r="IF165" s="90">
        <f t="shared" si="303"/>
        <v>3.8980181014253053E-2</v>
      </c>
      <c r="IG165" s="90">
        <f t="shared" si="303"/>
        <v>1.5143447993576694E-2</v>
      </c>
      <c r="IH165" s="90">
        <f t="shared" si="297"/>
        <v>2.0693928516010603E-2</v>
      </c>
      <c r="II165" s="90">
        <f t="shared" si="297"/>
        <v>1.950292544627302E-3</v>
      </c>
      <c r="IJ165" s="673">
        <f t="shared" si="297"/>
        <v>6.8053140896232678E-3</v>
      </c>
      <c r="IK165" s="686"/>
      <c r="IL165" s="687"/>
      <c r="IM165" s="687"/>
      <c r="IN165" s="687"/>
      <c r="IO165" s="687"/>
      <c r="IP165" s="687"/>
      <c r="IQ165" s="687"/>
      <c r="IR165" s="687"/>
      <c r="IS165" s="687"/>
      <c r="IT165" s="687"/>
      <c r="IU165" s="687"/>
      <c r="IV165" s="687"/>
      <c r="IW165" s="687"/>
      <c r="IX165" s="687"/>
      <c r="IY165" s="687"/>
      <c r="IZ165" s="687"/>
      <c r="JA165" s="687"/>
      <c r="JB165" s="687"/>
      <c r="JC165" s="687"/>
      <c r="JD165" s="688"/>
      <c r="JF165" s="624">
        <f t="shared" si="302"/>
        <v>0</v>
      </c>
      <c r="JG165" s="625">
        <f t="shared" si="302"/>
        <v>0</v>
      </c>
      <c r="JH165" s="625">
        <f t="shared" si="302"/>
        <v>0</v>
      </c>
      <c r="JI165" s="625">
        <f t="shared" si="302"/>
        <v>0</v>
      </c>
      <c r="JJ165" s="625">
        <f t="shared" si="302"/>
        <v>0</v>
      </c>
      <c r="JK165" s="625">
        <f t="shared" si="302"/>
        <v>0</v>
      </c>
      <c r="JL165" s="625">
        <f t="shared" si="302"/>
        <v>1655.3333606137573</v>
      </c>
      <c r="JM165" s="625">
        <f t="shared" si="302"/>
        <v>0</v>
      </c>
      <c r="JN165" s="625">
        <f t="shared" si="302"/>
        <v>0</v>
      </c>
      <c r="JO165" s="625">
        <f t="shared" si="302"/>
        <v>0</v>
      </c>
      <c r="JP165" s="625">
        <f t="shared" si="302"/>
        <v>2265.4636593873961</v>
      </c>
      <c r="JQ165" s="625">
        <f t="shared" si="301"/>
        <v>0</v>
      </c>
      <c r="JR165" s="625">
        <f t="shared" si="301"/>
        <v>0</v>
      </c>
      <c r="JS165" s="625">
        <f t="shared" si="301"/>
        <v>4098.8033200096688</v>
      </c>
      <c r="JT165" s="625">
        <f t="shared" si="301"/>
        <v>3382.3062019773392</v>
      </c>
      <c r="JU165" s="625">
        <f t="shared" si="301"/>
        <v>2903.0284598817857</v>
      </c>
      <c r="JV165" s="625">
        <f t="shared" si="299"/>
        <v>0</v>
      </c>
      <c r="JW165" s="625">
        <f t="shared" si="299"/>
        <v>0</v>
      </c>
      <c r="JX165" s="625">
        <f t="shared" si="299"/>
        <v>0</v>
      </c>
      <c r="JY165" s="626">
        <f t="shared" si="277"/>
        <v>0</v>
      </c>
      <c r="JZ165" s="642">
        <f t="shared" si="278"/>
        <v>0</v>
      </c>
      <c r="KA165" s="625">
        <f t="shared" si="278"/>
        <v>0</v>
      </c>
      <c r="KB165" s="625">
        <f t="shared" si="279"/>
        <v>1284.0181965011002</v>
      </c>
      <c r="KC165" s="625">
        <f t="shared" si="279"/>
        <v>0</v>
      </c>
      <c r="KD165" s="625">
        <f t="shared" si="280"/>
        <v>1096.6961113800737</v>
      </c>
      <c r="KE165" s="645">
        <f t="shared" si="280"/>
        <v>2789.5923126041289</v>
      </c>
      <c r="KF165" s="624">
        <f t="shared" si="334"/>
        <v>0</v>
      </c>
      <c r="KG165" s="625">
        <f t="shared" si="335"/>
        <v>641.44368070135215</v>
      </c>
      <c r="KH165" s="626">
        <f t="shared" si="336"/>
        <v>2012.8261461936886</v>
      </c>
    </row>
    <row r="166" spans="1:294" s="649" customFormat="1" ht="14.4">
      <c r="A166" s="511" t="s">
        <v>175</v>
      </c>
      <c r="B166" s="539">
        <v>267655</v>
      </c>
      <c r="C166" s="527">
        <f t="shared" si="337"/>
        <v>21604</v>
      </c>
      <c r="D166" s="518">
        <f t="shared" si="338"/>
        <v>646</v>
      </c>
      <c r="E166" s="496">
        <f t="shared" si="287"/>
        <v>1.0492350713153563E-2</v>
      </c>
      <c r="F166" s="209">
        <f t="shared" si="310"/>
        <v>7.265696512301284E-2</v>
      </c>
      <c r="G166" s="28">
        <f t="shared" si="304"/>
        <v>3.1659722584719603</v>
      </c>
      <c r="H166" s="27">
        <f t="shared" si="305"/>
        <v>0.23002993596422341</v>
      </c>
      <c r="I166" s="34">
        <f t="shared" si="306"/>
        <v>0.25554413208058219</v>
      </c>
      <c r="J166" s="340">
        <f t="shared" si="311"/>
        <v>0.3515955575314052</v>
      </c>
      <c r="K166" s="582">
        <f t="shared" si="340"/>
        <v>6.8645769577031831E-3</v>
      </c>
      <c r="L166" s="341">
        <f t="shared" si="288"/>
        <v>4.839117033530532</v>
      </c>
      <c r="M166" s="342">
        <f t="shared" si="312"/>
        <v>0.39044879212465811</v>
      </c>
      <c r="N166" s="826"/>
      <c r="O166" s="366" t="s">
        <v>230</v>
      </c>
      <c r="P166" s="21" t="s">
        <v>240</v>
      </c>
      <c r="Q166" s="21" t="s">
        <v>235</v>
      </c>
      <c r="R166" s="21" t="s">
        <v>243</v>
      </c>
      <c r="S166" s="170">
        <f t="shared" si="313"/>
        <v>21604</v>
      </c>
      <c r="T166" s="171">
        <f t="shared" si="314"/>
        <v>8071.5846892454838</v>
      </c>
      <c r="U166" s="170">
        <f t="shared" si="315"/>
        <v>865</v>
      </c>
      <c r="V166" s="172">
        <f t="shared" si="316"/>
        <v>4.170885770770047E-2</v>
      </c>
      <c r="W166" s="171">
        <f t="shared" si="317"/>
        <v>323.17722441202295</v>
      </c>
      <c r="X166" s="170">
        <f t="shared" si="318"/>
        <v>2157</v>
      </c>
      <c r="Y166" s="172">
        <f t="shared" si="319"/>
        <v>0.11091685092816372</v>
      </c>
      <c r="Z166" s="171">
        <f t="shared" si="320"/>
        <v>805.88817694420061</v>
      </c>
      <c r="AA166" s="170">
        <f t="shared" si="321"/>
        <v>646</v>
      </c>
      <c r="AB166" s="171">
        <f t="shared" si="322"/>
        <v>2413.5547626608882</v>
      </c>
      <c r="AC166" s="173">
        <f t="shared" si="323"/>
        <v>2.9901870024069618E-2</v>
      </c>
      <c r="AD166" s="170">
        <f t="shared" si="324"/>
        <v>6</v>
      </c>
      <c r="AE166" s="172">
        <f t="shared" si="325"/>
        <v>9.3749999999999997E-3</v>
      </c>
      <c r="AF166" s="171">
        <f t="shared" si="326"/>
        <v>22.416917300255925</v>
      </c>
      <c r="AG166" s="170">
        <f t="shared" si="327"/>
        <v>27</v>
      </c>
      <c r="AH166" s="172">
        <f t="shared" si="328"/>
        <v>4.361873990306947E-2</v>
      </c>
      <c r="AI166" s="367">
        <f t="shared" si="329"/>
        <v>100.87612785115167</v>
      </c>
      <c r="AJ166" s="830"/>
      <c r="AK166" s="85">
        <v>15072.474336166311</v>
      </c>
      <c r="AL166" s="62">
        <v>13879.031475966685</v>
      </c>
      <c r="AM166" s="62">
        <v>14673.908451478417</v>
      </c>
      <c r="AN166" s="62">
        <v>13494.408483792364</v>
      </c>
      <c r="AO166" s="62">
        <v>18249.457763149629</v>
      </c>
      <c r="AP166" s="62">
        <v>17477.36791805895</v>
      </c>
      <c r="AQ166" s="62">
        <v>18785.953087714464</v>
      </c>
      <c r="AR166" s="62">
        <v>19351.958072760637</v>
      </c>
      <c r="AS166" s="62">
        <v>17661.321183087886</v>
      </c>
      <c r="AT166" s="62">
        <v>19578.694333745065</v>
      </c>
      <c r="AU166" s="62">
        <v>14947.974688754219</v>
      </c>
      <c r="AV166" s="62">
        <v>17386.181395608844</v>
      </c>
      <c r="AW166" s="62">
        <v>13055.605811431502</v>
      </c>
      <c r="AX166" s="62">
        <v>16778.048030572656</v>
      </c>
      <c r="AY166" s="62">
        <v>8784.173168593883</v>
      </c>
      <c r="AZ166" s="62">
        <v>12953.590037458189</v>
      </c>
      <c r="BA166" s="62">
        <v>4339.1929972688522</v>
      </c>
      <c r="BB166" s="62">
        <v>8161.2017457876063</v>
      </c>
      <c r="BC166" s="62">
        <v>553.93953156623638</v>
      </c>
      <c r="BD166" s="86">
        <v>2470.5237293615278</v>
      </c>
      <c r="BE166" s="258">
        <v>2.0000000000000002E-5</v>
      </c>
      <c r="BF166" s="43">
        <v>2.0000000000000002E-5</v>
      </c>
      <c r="BG166" s="53">
        <v>5.0000000000000002E-5</v>
      </c>
      <c r="BH166" s="53">
        <v>4.0000000000000003E-5</v>
      </c>
      <c r="BI166" s="53">
        <v>1.2518952302791728E-4</v>
      </c>
      <c r="BJ166" s="53">
        <v>1.2406223545552731E-4</v>
      </c>
      <c r="BK166" s="53">
        <v>3.4000000000000002E-4</v>
      </c>
      <c r="BL166" s="53">
        <v>1.8000000000000001E-4</v>
      </c>
      <c r="BM166" s="53">
        <v>8.9999999999999998E-4</v>
      </c>
      <c r="BN166" s="53">
        <v>5.0000000000000001E-4</v>
      </c>
      <c r="BO166" s="53">
        <v>3.8E-3</v>
      </c>
      <c r="BP166" s="53">
        <v>2E-3</v>
      </c>
      <c r="BQ166" s="53">
        <v>1.6199999999999999E-2</v>
      </c>
      <c r="BR166" s="53">
        <v>6.1999999999999998E-3</v>
      </c>
      <c r="BS166" s="53">
        <v>6.1100000000000002E-2</v>
      </c>
      <c r="BT166" s="53">
        <v>2.6800000000000001E-2</v>
      </c>
      <c r="BU166" s="53">
        <v>0.1421</v>
      </c>
      <c r="BV166" s="53">
        <v>5.4699999999999999E-2</v>
      </c>
      <c r="BW166" s="53">
        <v>0.27589999999999998</v>
      </c>
      <c r="BX166" s="54">
        <v>0.1051</v>
      </c>
      <c r="BY166" s="64">
        <f>+Fall_Hoy!B166</f>
        <v>0</v>
      </c>
      <c r="BZ166" s="61">
        <f>+Fall_Hoy!C166</f>
        <v>0</v>
      </c>
      <c r="CA166" s="61">
        <f>+Fall_Hoy!D166</f>
        <v>0</v>
      </c>
      <c r="CB166" s="61">
        <f>+Fall_Hoy!E166</f>
        <v>0</v>
      </c>
      <c r="CC166" s="61">
        <f>+Fall_Hoy!F166</f>
        <v>3</v>
      </c>
      <c r="CD166" s="61">
        <f>+Fall_Hoy!G166</f>
        <v>0</v>
      </c>
      <c r="CE166" s="61">
        <f>+Fall_Hoy!H166</f>
        <v>3</v>
      </c>
      <c r="CF166" s="61">
        <f>+Fall_Hoy!I166</f>
        <v>1</v>
      </c>
      <c r="CG166" s="61">
        <f>+Fall_Hoy!J166</f>
        <v>11</v>
      </c>
      <c r="CH166" s="61">
        <f>+Fall_Hoy!K166</f>
        <v>4</v>
      </c>
      <c r="CI166" s="61">
        <f>+Fall_Hoy!L166</f>
        <v>27</v>
      </c>
      <c r="CJ166" s="61">
        <f>+Fall_Hoy!M166</f>
        <v>13</v>
      </c>
      <c r="CK166" s="61">
        <f>+Fall_Hoy!N166</f>
        <v>62</v>
      </c>
      <c r="CL166" s="61">
        <f>+Fall_Hoy!O166</f>
        <v>36</v>
      </c>
      <c r="CM166" s="61">
        <f>+Fall_Hoy!P166</f>
        <v>113</v>
      </c>
      <c r="CN166" s="61">
        <f>+Fall_Hoy!Q166</f>
        <v>60</v>
      </c>
      <c r="CO166" s="61">
        <f>+Fall_Hoy!R166</f>
        <v>90</v>
      </c>
      <c r="CP166" s="61">
        <f>+Fall_Hoy!S166</f>
        <v>90</v>
      </c>
      <c r="CQ166" s="61">
        <f>+Fall_Hoy!T166</f>
        <v>35</v>
      </c>
      <c r="CR166" s="66">
        <f>+Fall_Hoy!U166</f>
        <v>66</v>
      </c>
      <c r="CS166" s="75">
        <f t="shared" si="330"/>
        <v>0.21054083669347215</v>
      </c>
      <c r="CT166" s="76">
        <f t="shared" si="330"/>
        <v>0.17283285665790316</v>
      </c>
      <c r="CU166" s="76">
        <f t="shared" si="331"/>
        <v>0.29314307961688724</v>
      </c>
      <c r="CV166" s="76">
        <f t="shared" si="331"/>
        <v>0.3460743229678932</v>
      </c>
      <c r="CW166" s="76">
        <f t="shared" si="339"/>
        <v>0.7</v>
      </c>
      <c r="CX166" s="76">
        <f t="shared" si="339"/>
        <v>0.10447797451887693</v>
      </c>
      <c r="CY166" s="76">
        <f t="shared" si="339"/>
        <v>0.46968761023549399</v>
      </c>
      <c r="CZ166" s="76">
        <f t="shared" si="339"/>
        <v>0.28707976395295237</v>
      </c>
      <c r="DA166" s="76">
        <f t="shared" si="339"/>
        <v>0.6920332910272855</v>
      </c>
      <c r="DB166" s="76">
        <f t="shared" si="339"/>
        <v>0.40860743130411487</v>
      </c>
      <c r="DC166" s="76">
        <f t="shared" si="339"/>
        <v>0.47533283309880275</v>
      </c>
      <c r="DD166" s="76">
        <f t="shared" si="339"/>
        <v>0.37386012788533762</v>
      </c>
      <c r="DE166" s="76">
        <f t="shared" si="339"/>
        <v>0.29314307961688724</v>
      </c>
      <c r="DF166" s="76">
        <f t="shared" si="339"/>
        <v>0.3460743229678932</v>
      </c>
      <c r="DG166" s="76">
        <f t="shared" si="339"/>
        <v>0.21054083669347215</v>
      </c>
      <c r="DH166" s="76">
        <f t="shared" si="339"/>
        <v>0.17283285665790316</v>
      </c>
      <c r="DI166" s="76">
        <f t="shared" si="339"/>
        <v>0.14596188539917504</v>
      </c>
      <c r="DJ166" s="76">
        <f t="shared" si="339"/>
        <v>0.20160489345319096</v>
      </c>
      <c r="DK166" s="76">
        <f t="shared" si="339"/>
        <v>0.22900975622233946</v>
      </c>
      <c r="DL166" s="316">
        <f t="shared" si="274"/>
        <v>0.25418632949875986</v>
      </c>
      <c r="DM166" s="85">
        <f>+'Cas_-14'!B165</f>
        <v>225</v>
      </c>
      <c r="DN166" s="62">
        <f>+'Cas_-14'!C165</f>
        <v>191</v>
      </c>
      <c r="DO166" s="62">
        <f>+'Cas_-14'!D165</f>
        <v>709</v>
      </c>
      <c r="DP166" s="62">
        <f>+'Cas_-14'!E165</f>
        <v>745</v>
      </c>
      <c r="DQ166" s="62">
        <f>+'Cas_-14'!F165</f>
        <v>1856</v>
      </c>
      <c r="DR166" s="62">
        <f>+'Cas_-14'!G165</f>
        <v>1826</v>
      </c>
      <c r="DS166" s="62">
        <f>+'Cas_-14'!H165</f>
        <v>1921</v>
      </c>
      <c r="DT166" s="62">
        <f>+'Cas_-14'!I165</f>
        <v>1754</v>
      </c>
      <c r="DU166" s="62">
        <f>+'Cas_-14'!J165</f>
        <v>1822</v>
      </c>
      <c r="DV166" s="62">
        <f>+'Cas_-14'!K165</f>
        <v>1754</v>
      </c>
      <c r="DW166" s="62">
        <f>+'Cas_-14'!L165</f>
        <v>1426</v>
      </c>
      <c r="DX166" s="62">
        <f>+'Cas_-14'!M165</f>
        <v>1389</v>
      </c>
      <c r="DY166" s="62">
        <f>+'Cas_-14'!N165</f>
        <v>904</v>
      </c>
      <c r="DZ166" s="62">
        <f>+'Cas_-14'!O165</f>
        <v>777</v>
      </c>
      <c r="EA166" s="62">
        <f>+'Cas_-14'!P165</f>
        <v>532</v>
      </c>
      <c r="EB166" s="62">
        <f>+'Cas_-14'!Q165</f>
        <v>486</v>
      </c>
      <c r="EC166" s="62">
        <f>+'Cas_-14'!R165</f>
        <v>280</v>
      </c>
      <c r="ED166" s="62">
        <f>+'Cas_-14'!S165</f>
        <v>373</v>
      </c>
      <c r="EE166" s="62">
        <f>+'Cas_-14'!T165</f>
        <v>69</v>
      </c>
      <c r="EF166" s="86">
        <f>+'Cas_-14'!U165</f>
        <v>187</v>
      </c>
      <c r="EG166" s="201">
        <f t="shared" si="332"/>
        <v>1.4927874148713185E-2</v>
      </c>
      <c r="EH166" s="90">
        <f t="shared" si="332"/>
        <v>1.3761767190364895E-2</v>
      </c>
      <c r="EI166" s="90">
        <f t="shared" si="332"/>
        <v>4.8317052157195874E-2</v>
      </c>
      <c r="EJ166" s="90">
        <f t="shared" si="332"/>
        <v>5.5208051608545271E-2</v>
      </c>
      <c r="EK166" s="90">
        <f t="shared" si="332"/>
        <v>0.10170165185662358</v>
      </c>
      <c r="EL166" s="90">
        <f t="shared" si="332"/>
        <v>0.10447797451887693</v>
      </c>
      <c r="EM166" s="90">
        <f t="shared" si="332"/>
        <v>0.10225725524973685</v>
      </c>
      <c r="EN166" s="90">
        <f t="shared" si="332"/>
        <v>9.0636823075226136E-2</v>
      </c>
      <c r="EO166" s="90">
        <f t="shared" si="332"/>
        <v>0.10316329005695844</v>
      </c>
      <c r="EP166" s="90">
        <f t="shared" si="332"/>
        <v>8.958717931342719E-2</v>
      </c>
      <c r="EQ166" s="90">
        <f t="shared" si="332"/>
        <v>9.5397539110955276E-2</v>
      </c>
      <c r="ER166" s="90">
        <f t="shared" si="332"/>
        <v>7.989103348195907E-2</v>
      </c>
      <c r="ES166" s="90">
        <f t="shared" si="332"/>
        <v>6.9242286651183718E-2</v>
      </c>
      <c r="ET166" s="90">
        <f t="shared" si="332"/>
        <v>4.6310512318486909E-2</v>
      </c>
      <c r="EU166" s="90">
        <f t="shared" si="308"/>
        <v>6.0563469069811075E-2</v>
      </c>
      <c r="EV166" s="90">
        <f t="shared" si="308"/>
        <v>3.7518556523297622E-2</v>
      </c>
      <c r="EW166" s="90">
        <f t="shared" si="308"/>
        <v>6.4528127736248622E-2</v>
      </c>
      <c r="EX166" s="90">
        <f t="shared" si="308"/>
        <v>4.5704053351275559E-2</v>
      </c>
      <c r="EY166" s="90">
        <f t="shared" si="308"/>
        <v>0.12456233229086565</v>
      </c>
      <c r="EZ166" s="99">
        <f t="shared" si="308"/>
        <v>7.5692452485905698E-2</v>
      </c>
      <c r="FA166" s="119">
        <f t="shared" si="341"/>
        <v>3.4763668582257603</v>
      </c>
      <c r="FB166" s="120">
        <f t="shared" si="341"/>
        <v>4.6065966463976409</v>
      </c>
      <c r="FC166" s="120">
        <f t="shared" si="289"/>
        <v>4.2335846170654428</v>
      </c>
      <c r="FD166" s="120">
        <f t="shared" si="289"/>
        <v>7.4729106987171505</v>
      </c>
      <c r="FE166" s="120">
        <f t="shared" si="307"/>
        <v>6.8828773891189323</v>
      </c>
      <c r="FF166" s="120">
        <f t="shared" si="307"/>
        <v>1</v>
      </c>
      <c r="FG166" s="120">
        <f t="shared" si="307"/>
        <v>4.593195945739045</v>
      </c>
      <c r="FH166" s="120">
        <f t="shared" si="307"/>
        <v>3.1673634866337257</v>
      </c>
      <c r="FI166" s="120">
        <f t="shared" si="307"/>
        <v>6.7081351384315155</v>
      </c>
      <c r="FJ166" s="120">
        <f t="shared" si="307"/>
        <v>4.5610034207525656</v>
      </c>
      <c r="FK166" s="120">
        <f t="shared" si="307"/>
        <v>4.9826529859009376</v>
      </c>
      <c r="FL166" s="120">
        <f t="shared" si="307"/>
        <v>4.6796256299496042</v>
      </c>
      <c r="FM166" s="120">
        <f t="shared" si="307"/>
        <v>4.2335846170654428</v>
      </c>
      <c r="FN166" s="120">
        <f t="shared" si="307"/>
        <v>7.4729106987171505</v>
      </c>
      <c r="FO166" s="120">
        <f t="shared" si="307"/>
        <v>3.4763668582257603</v>
      </c>
      <c r="FP166" s="120">
        <f t="shared" si="307"/>
        <v>4.6065966463976409</v>
      </c>
      <c r="FQ166" s="120">
        <f t="shared" si="307"/>
        <v>2.2619885392580681</v>
      </c>
      <c r="FR166" s="120">
        <f t="shared" si="307"/>
        <v>4.411094392518784</v>
      </c>
      <c r="FS166" s="120">
        <f t="shared" si="307"/>
        <v>1.8385153200855175</v>
      </c>
      <c r="FT166" s="321">
        <f t="shared" si="307"/>
        <v>3.3581463032406114</v>
      </c>
      <c r="FU166" s="85">
        <f>+Cas_Hoy!B165</f>
        <v>244</v>
      </c>
      <c r="FV166" s="62">
        <f>+Cas_Hoy!C165</f>
        <v>205</v>
      </c>
      <c r="FW166" s="62">
        <f>+Cas_Hoy!D165</f>
        <v>793</v>
      </c>
      <c r="FX166" s="62">
        <f>+Cas_Hoy!E165</f>
        <v>809</v>
      </c>
      <c r="FY166" s="62">
        <f>+Cas_Hoy!F165</f>
        <v>2041</v>
      </c>
      <c r="FZ166" s="62">
        <f>+Cas_Hoy!G165</f>
        <v>2000</v>
      </c>
      <c r="GA166" s="62">
        <f>+Cas_Hoy!H165</f>
        <v>2149</v>
      </c>
      <c r="GB166" s="62">
        <f>+Cas_Hoy!I165</f>
        <v>1944</v>
      </c>
      <c r="GC166" s="62">
        <f>+Cas_Hoy!J165</f>
        <v>2058</v>
      </c>
      <c r="GD166" s="62">
        <f>+Cas_Hoy!K165</f>
        <v>1965</v>
      </c>
      <c r="GE166" s="62">
        <f>+Cas_Hoy!L165</f>
        <v>1562</v>
      </c>
      <c r="GF166" s="62">
        <f>+Cas_Hoy!M165</f>
        <v>1552</v>
      </c>
      <c r="GG166" s="62">
        <f>+Cas_Hoy!N165</f>
        <v>1030</v>
      </c>
      <c r="GH166" s="62">
        <f>+Cas_Hoy!O165</f>
        <v>889</v>
      </c>
      <c r="GI166" s="62">
        <f>+Cas_Hoy!P165</f>
        <v>609</v>
      </c>
      <c r="GJ166" s="62">
        <f>+Cas_Hoy!Q165</f>
        <v>551</v>
      </c>
      <c r="GK166" s="62">
        <f>+Cas_Hoy!R165</f>
        <v>299</v>
      </c>
      <c r="GL166" s="62">
        <f>+Cas_Hoy!S165</f>
        <v>401</v>
      </c>
      <c r="GM166" s="62">
        <f>+Cas_Hoy!T165</f>
        <v>75</v>
      </c>
      <c r="GN166" s="590">
        <f>+Cas_Hoy!U165</f>
        <v>199</v>
      </c>
      <c r="GO166" s="543">
        <f t="shared" si="290"/>
        <v>0.24101385253068522</v>
      </c>
      <c r="GP166" s="112">
        <f t="shared" si="290"/>
        <v>0.19594836217799308</v>
      </c>
      <c r="GQ166" s="112">
        <f t="shared" si="291"/>
        <v>0.33400151770508163</v>
      </c>
      <c r="GR166" s="112">
        <f t="shared" si="291"/>
        <v>0.39595891006236433</v>
      </c>
      <c r="GS166" s="323">
        <f t="shared" si="333"/>
        <v>0.7</v>
      </c>
      <c r="GT166" s="323">
        <f t="shared" si="333"/>
        <v>0.11443370703053332</v>
      </c>
      <c r="GU166" s="323">
        <f t="shared" si="309"/>
        <v>0.52543397938369418</v>
      </c>
      <c r="GV166" s="323">
        <f t="shared" si="309"/>
        <v>0.31817734385663593</v>
      </c>
      <c r="GW166" s="323">
        <f t="shared" si="309"/>
        <v>0.7</v>
      </c>
      <c r="GX166" s="323">
        <f t="shared" si="309"/>
        <v>0.45776146095358367</v>
      </c>
      <c r="GY166" s="323">
        <f t="shared" si="309"/>
        <v>0.52066611872393398</v>
      </c>
      <c r="GZ166" s="323">
        <f t="shared" si="309"/>
        <v>0.41773284267677752</v>
      </c>
      <c r="HA166" s="323">
        <f t="shared" si="298"/>
        <v>0.33400151770508163</v>
      </c>
      <c r="HB166" s="323">
        <f t="shared" si="298"/>
        <v>0.39595891006236433</v>
      </c>
      <c r="HC166" s="323">
        <f t="shared" si="298"/>
        <v>0.24101385253068522</v>
      </c>
      <c r="HD166" s="323">
        <f t="shared" si="298"/>
        <v>0.19594836217799308</v>
      </c>
      <c r="HE166" s="323">
        <f t="shared" si="298"/>
        <v>0.15586644190840476</v>
      </c>
      <c r="HF166" s="323">
        <f t="shared" si="275"/>
        <v>0.21673877285450288</v>
      </c>
      <c r="HG166" s="323">
        <f t="shared" si="275"/>
        <v>0.24892364806776032</v>
      </c>
      <c r="HH166" s="327">
        <f t="shared" si="275"/>
        <v>0.270497751712584</v>
      </c>
      <c r="HI166" s="241">
        <f>+CyF_Tot!B165</f>
        <v>0</v>
      </c>
      <c r="HJ166" s="149">
        <f>+CyF_Tot!C165</f>
        <v>19447</v>
      </c>
      <c r="HK166" s="149">
        <f>+CyF_Tot!D165</f>
        <v>20739</v>
      </c>
      <c r="HL166" s="149">
        <f>+CyF_Tot!E165</f>
        <v>21604</v>
      </c>
      <c r="HM166" s="149">
        <f>+CyF_Tot!F165</f>
        <v>0</v>
      </c>
      <c r="HN166" s="149">
        <f>+CyF_Tot!G165</f>
        <v>619</v>
      </c>
      <c r="HO166" s="149">
        <f>+CyF_Tot!H165</f>
        <v>640</v>
      </c>
      <c r="HP166" s="557">
        <f>+CyF_Tot!I165</f>
        <v>646</v>
      </c>
      <c r="HQ166" s="93">
        <f t="shared" si="295"/>
        <v>5.6313068450678343E-2</v>
      </c>
      <c r="HR166" s="90">
        <f t="shared" si="295"/>
        <v>5.185418346739902E-2</v>
      </c>
      <c r="HS166" s="90">
        <f t="shared" si="295"/>
        <v>5.4823965371386361E-2</v>
      </c>
      <c r="HT166" s="90">
        <f t="shared" si="295"/>
        <v>5.041717316617423E-2</v>
      </c>
      <c r="HU166" s="90">
        <f t="shared" si="295"/>
        <v>6.8182764241839791E-2</v>
      </c>
      <c r="HV166" s="90">
        <f t="shared" si="295"/>
        <v>6.5298118540878927E-2</v>
      </c>
      <c r="HW166" s="90">
        <f t="shared" si="295"/>
        <v>7.0187192795630432E-2</v>
      </c>
      <c r="HX166" s="90">
        <f t="shared" si="295"/>
        <v>7.2301873952515874E-2</v>
      </c>
      <c r="HY166" s="90">
        <f t="shared" si="295"/>
        <v>6.5985396062423221E-2</v>
      </c>
      <c r="HZ166" s="90">
        <f t="shared" si="295"/>
        <v>7.3148995287758742E-2</v>
      </c>
      <c r="IA166" s="90">
        <f t="shared" si="295"/>
        <v>5.5847918734020355E-2</v>
      </c>
      <c r="IB166" s="90">
        <f t="shared" si="295"/>
        <v>6.4957431752101932E-2</v>
      </c>
      <c r="IC166" s="90">
        <f t="shared" si="295"/>
        <v>4.8777739296600106E-2</v>
      </c>
      <c r="ID166" s="90">
        <f t="shared" si="295"/>
        <v>6.2685352526844845E-2</v>
      </c>
      <c r="IE166" s="90">
        <f t="shared" si="295"/>
        <v>3.2819013911916023E-2</v>
      </c>
      <c r="IF166" s="90">
        <f t="shared" si="295"/>
        <v>4.8396592768519882E-2</v>
      </c>
      <c r="IG166" s="90">
        <f t="shared" si="303"/>
        <v>1.6211888428270916E-2</v>
      </c>
      <c r="IH166" s="90">
        <f t="shared" si="303"/>
        <v>3.049149743433751E-2</v>
      </c>
      <c r="II166" s="90">
        <f t="shared" si="303"/>
        <v>2.0696027780771381E-3</v>
      </c>
      <c r="IJ166" s="673">
        <f t="shared" si="303"/>
        <v>9.2302543549028712E-3</v>
      </c>
      <c r="IK166" s="686"/>
      <c r="IL166" s="687"/>
      <c r="IM166" s="687"/>
      <c r="IN166" s="687"/>
      <c r="IO166" s="687"/>
      <c r="IP166" s="687"/>
      <c r="IQ166" s="687"/>
      <c r="IR166" s="687"/>
      <c r="IS166" s="687"/>
      <c r="IT166" s="687"/>
      <c r="IU166" s="687"/>
      <c r="IV166" s="687"/>
      <c r="IW166" s="687"/>
      <c r="IX166" s="687"/>
      <c r="IY166" s="687"/>
      <c r="IZ166" s="687"/>
      <c r="JA166" s="687"/>
      <c r="JB166" s="687"/>
      <c r="JC166" s="687"/>
      <c r="JD166" s="688"/>
      <c r="JF166" s="624">
        <f t="shared" si="302"/>
        <v>0</v>
      </c>
      <c r="JG166" s="625">
        <f t="shared" si="302"/>
        <v>0</v>
      </c>
      <c r="JH166" s="625">
        <f t="shared" si="302"/>
        <v>0</v>
      </c>
      <c r="JI166" s="625">
        <f t="shared" si="302"/>
        <v>0</v>
      </c>
      <c r="JJ166" s="625">
        <f t="shared" si="302"/>
        <v>164.38844588893897</v>
      </c>
      <c r="JK166" s="625">
        <f t="shared" si="302"/>
        <v>0</v>
      </c>
      <c r="JL166" s="625">
        <f t="shared" si="302"/>
        <v>159.69378748006795</v>
      </c>
      <c r="JM166" s="625">
        <f t="shared" si="302"/>
        <v>51.674357511531433</v>
      </c>
      <c r="JN166" s="625">
        <f t="shared" si="302"/>
        <v>622.82996192455698</v>
      </c>
      <c r="JO166" s="625">
        <f t="shared" si="302"/>
        <v>204.30371565205743</v>
      </c>
      <c r="JP166" s="625">
        <f t="shared" si="302"/>
        <v>1806.2647657754503</v>
      </c>
      <c r="JQ166" s="625">
        <f t="shared" si="301"/>
        <v>747.72025577067518</v>
      </c>
      <c r="JR166" s="625">
        <f t="shared" si="301"/>
        <v>4748.9178897935735</v>
      </c>
      <c r="JS166" s="625">
        <f t="shared" si="301"/>
        <v>2145.6608024009379</v>
      </c>
      <c r="JT166" s="625">
        <f t="shared" si="301"/>
        <v>12864.04512197115</v>
      </c>
      <c r="JU166" s="625">
        <f t="shared" si="301"/>
        <v>4631.9205584318051</v>
      </c>
      <c r="JV166" s="625">
        <f t="shared" si="299"/>
        <v>20741.183915222769</v>
      </c>
      <c r="JW166" s="625">
        <f t="shared" si="299"/>
        <v>11027.787671889546</v>
      </c>
      <c r="JX166" s="625">
        <f t="shared" si="299"/>
        <v>63183.791741743444</v>
      </c>
      <c r="JY166" s="626">
        <f t="shared" si="277"/>
        <v>26714.98323031966</v>
      </c>
      <c r="JZ166" s="642">
        <f t="shared" si="278"/>
        <v>62.505416418847332</v>
      </c>
      <c r="KA166" s="625">
        <f t="shared" si="278"/>
        <v>0</v>
      </c>
      <c r="KB166" s="625">
        <f t="shared" si="279"/>
        <v>797.73910682412111</v>
      </c>
      <c r="KC166" s="625">
        <f t="shared" si="279"/>
        <v>319.62024113870103</v>
      </c>
      <c r="KD166" s="625">
        <f t="shared" si="280"/>
        <v>11222.122210690246</v>
      </c>
      <c r="KE166" s="645">
        <f t="shared" si="280"/>
        <v>6243.2854420176127</v>
      </c>
      <c r="KF166" s="624">
        <f t="shared" si="334"/>
        <v>32.311344036361533</v>
      </c>
      <c r="KG166" s="625">
        <f t="shared" si="335"/>
        <v>547.75656070587934</v>
      </c>
      <c r="KH166" s="626">
        <f t="shared" si="336"/>
        <v>8226.9842785141809</v>
      </c>
    </row>
    <row r="167" spans="1:294" s="649" customFormat="1" ht="14.4">
      <c r="A167" s="510" t="s">
        <v>176</v>
      </c>
      <c r="B167" s="538">
        <v>38034</v>
      </c>
      <c r="C167" s="526">
        <f t="shared" si="337"/>
        <v>2082</v>
      </c>
      <c r="D167" s="517">
        <f t="shared" si="338"/>
        <v>31</v>
      </c>
      <c r="E167" s="495">
        <f t="shared" si="287"/>
        <v>5.6215563264681977E-3</v>
      </c>
      <c r="F167" s="208">
        <f t="shared" si="310"/>
        <v>4.6826523636746067E-2</v>
      </c>
      <c r="G167" s="30">
        <f t="shared" si="304"/>
        <v>3.0962869891684481</v>
      </c>
      <c r="H167" s="29">
        <f t="shared" si="305"/>
        <v>0.14498835588444564</v>
      </c>
      <c r="I167" s="33">
        <f t="shared" si="306"/>
        <v>0.16949228352128909</v>
      </c>
      <c r="J167" s="353">
        <f t="shared" si="311"/>
        <v>0.29160960875025421</v>
      </c>
      <c r="K167" s="581">
        <f t="shared" si="340"/>
        <v>2.7950389316028237E-3</v>
      </c>
      <c r="L167" s="354">
        <f t="shared" si="288"/>
        <v>6.2274451764217673</v>
      </c>
      <c r="M167" s="355">
        <f t="shared" si="312"/>
        <v>0.34072970006135822</v>
      </c>
      <c r="N167" s="826"/>
      <c r="O167" s="364" t="s">
        <v>226</v>
      </c>
      <c r="P167" s="20" t="s">
        <v>236</v>
      </c>
      <c r="Q167" s="20"/>
      <c r="R167" s="20"/>
      <c r="S167" s="166">
        <f t="shared" si="313"/>
        <v>2082</v>
      </c>
      <c r="T167" s="167">
        <f t="shared" si="314"/>
        <v>5474.0495346269126</v>
      </c>
      <c r="U167" s="166">
        <f t="shared" si="315"/>
        <v>123</v>
      </c>
      <c r="V167" s="168">
        <f t="shared" si="316"/>
        <v>6.278713629402756E-2</v>
      </c>
      <c r="W167" s="167">
        <f t="shared" si="317"/>
        <v>323.39485723300203</v>
      </c>
      <c r="X167" s="166">
        <f t="shared" si="318"/>
        <v>301</v>
      </c>
      <c r="Y167" s="168">
        <f t="shared" si="319"/>
        <v>0.16900617630544637</v>
      </c>
      <c r="Z167" s="167">
        <f t="shared" si="320"/>
        <v>791.39717095230583</v>
      </c>
      <c r="AA167" s="166">
        <f t="shared" si="321"/>
        <v>31</v>
      </c>
      <c r="AB167" s="167">
        <f t="shared" si="322"/>
        <v>815.06020928642795</v>
      </c>
      <c r="AC167" s="169">
        <f t="shared" si="323"/>
        <v>1.4889529298751201E-2</v>
      </c>
      <c r="AD167" s="166">
        <f t="shared" si="324"/>
        <v>0</v>
      </c>
      <c r="AE167" s="168">
        <f t="shared" si="325"/>
        <v>0</v>
      </c>
      <c r="AF167" s="167">
        <f t="shared" si="326"/>
        <v>0</v>
      </c>
      <c r="AG167" s="166">
        <f t="shared" si="327"/>
        <v>0</v>
      </c>
      <c r="AH167" s="168">
        <f t="shared" si="328"/>
        <v>0</v>
      </c>
      <c r="AI167" s="365">
        <f t="shared" si="329"/>
        <v>0</v>
      </c>
      <c r="AJ167" s="830"/>
      <c r="AK167" s="85">
        <v>3415.9844424425628</v>
      </c>
      <c r="AL167" s="62">
        <v>3025.9677148005153</v>
      </c>
      <c r="AM167" s="62">
        <v>3095.2100553187511</v>
      </c>
      <c r="AN167" s="62">
        <v>2732.5881762437175</v>
      </c>
      <c r="AO167" s="62">
        <v>2688.1815998890656</v>
      </c>
      <c r="AP167" s="62">
        <v>2364.3085659261806</v>
      </c>
      <c r="AQ167" s="62">
        <v>2832.216497740299</v>
      </c>
      <c r="AR167" s="62">
        <v>2720.7156632153033</v>
      </c>
      <c r="AS167" s="62">
        <v>2665.6233913402584</v>
      </c>
      <c r="AT167" s="62">
        <v>2441.0086254319376</v>
      </c>
      <c r="AU167" s="62">
        <v>1993.8030707095836</v>
      </c>
      <c r="AV167" s="62">
        <v>2011.3063668692591</v>
      </c>
      <c r="AW167" s="62">
        <v>1671.3145664607255</v>
      </c>
      <c r="AX167" s="62">
        <v>1704.585624689872</v>
      </c>
      <c r="AY167" s="62">
        <v>887.01845088336427</v>
      </c>
      <c r="AZ167" s="62">
        <v>970.14697904216746</v>
      </c>
      <c r="BA167" s="62">
        <v>287.23947861810996</v>
      </c>
      <c r="BB167" s="62">
        <v>414.26649817143584</v>
      </c>
      <c r="BC167" s="62">
        <v>17.408453249582422</v>
      </c>
      <c r="BD167" s="86">
        <v>95.105724295432097</v>
      </c>
      <c r="BE167" s="258">
        <v>2.0000000000000002E-5</v>
      </c>
      <c r="BF167" s="43">
        <v>2.0000000000000002E-5</v>
      </c>
      <c r="BG167" s="53">
        <v>5.0000000000000002E-5</v>
      </c>
      <c r="BH167" s="53">
        <v>4.0000000000000003E-5</v>
      </c>
      <c r="BI167" s="53">
        <v>1.2518952302791728E-4</v>
      </c>
      <c r="BJ167" s="53">
        <v>1.2406223545552731E-4</v>
      </c>
      <c r="BK167" s="53">
        <v>3.4000000000000002E-4</v>
      </c>
      <c r="BL167" s="53">
        <v>1.8000000000000001E-4</v>
      </c>
      <c r="BM167" s="53">
        <v>8.9999999999999998E-4</v>
      </c>
      <c r="BN167" s="53">
        <v>5.0000000000000001E-4</v>
      </c>
      <c r="BO167" s="53">
        <v>3.8E-3</v>
      </c>
      <c r="BP167" s="53">
        <v>2E-3</v>
      </c>
      <c r="BQ167" s="53">
        <v>1.6199999999999999E-2</v>
      </c>
      <c r="BR167" s="53">
        <v>6.1999999999999998E-3</v>
      </c>
      <c r="BS167" s="53">
        <v>6.1100000000000002E-2</v>
      </c>
      <c r="BT167" s="53">
        <v>2.6800000000000001E-2</v>
      </c>
      <c r="BU167" s="53">
        <v>0.1421</v>
      </c>
      <c r="BV167" s="53">
        <v>5.4699999999999999E-2</v>
      </c>
      <c r="BW167" s="53">
        <v>0.27589999999999998</v>
      </c>
      <c r="BX167" s="54">
        <v>0.1051</v>
      </c>
      <c r="BY167" s="64">
        <f>+Fall_Hoy!B167</f>
        <v>0</v>
      </c>
      <c r="BZ167" s="61">
        <f>+Fall_Hoy!C167</f>
        <v>0</v>
      </c>
      <c r="CA167" s="61">
        <f>+Fall_Hoy!D167</f>
        <v>0</v>
      </c>
      <c r="CB167" s="61">
        <f>+Fall_Hoy!E167</f>
        <v>0</v>
      </c>
      <c r="CC167" s="61">
        <f>+Fall_Hoy!F167</f>
        <v>0</v>
      </c>
      <c r="CD167" s="61">
        <f>+Fall_Hoy!G167</f>
        <v>1</v>
      </c>
      <c r="CE167" s="61">
        <f>+Fall_Hoy!H167</f>
        <v>1</v>
      </c>
      <c r="CF167" s="61">
        <f>+Fall_Hoy!I167</f>
        <v>1</v>
      </c>
      <c r="CG167" s="61">
        <f>+Fall_Hoy!J167</f>
        <v>1</v>
      </c>
      <c r="CH167" s="61">
        <f>+Fall_Hoy!K167</f>
        <v>0</v>
      </c>
      <c r="CI167" s="61">
        <f>+Fall_Hoy!L167</f>
        <v>0</v>
      </c>
      <c r="CJ167" s="61">
        <f>+Fall_Hoy!M167</f>
        <v>0</v>
      </c>
      <c r="CK167" s="61">
        <f>+Fall_Hoy!N167</f>
        <v>7</v>
      </c>
      <c r="CL167" s="61">
        <f>+Fall_Hoy!O167</f>
        <v>3</v>
      </c>
      <c r="CM167" s="61">
        <f>+Fall_Hoy!P167</f>
        <v>6</v>
      </c>
      <c r="CN167" s="61">
        <f>+Fall_Hoy!Q167</f>
        <v>5</v>
      </c>
      <c r="CO167" s="61">
        <f>+Fall_Hoy!R167</f>
        <v>0</v>
      </c>
      <c r="CP167" s="61">
        <f>+Fall_Hoy!S167</f>
        <v>4</v>
      </c>
      <c r="CQ167" s="61">
        <f>+Fall_Hoy!T167</f>
        <v>0</v>
      </c>
      <c r="CR167" s="66">
        <f>+Fall_Hoy!U167</f>
        <v>2</v>
      </c>
      <c r="CS167" s="75">
        <f t="shared" si="330"/>
        <v>0.11070758739005107</v>
      </c>
      <c r="CT167" s="76">
        <f t="shared" si="330"/>
        <v>0.19230814320867493</v>
      </c>
      <c r="CU167" s="76">
        <f t="shared" si="331"/>
        <v>0.25853826329482471</v>
      </c>
      <c r="CV167" s="76">
        <f t="shared" si="331"/>
        <v>0.28386427805876269</v>
      </c>
      <c r="CW167" s="76">
        <f t="shared" si="339"/>
        <v>7.253974210970239E-2</v>
      </c>
      <c r="CX167" s="76">
        <f t="shared" si="339"/>
        <v>0.7</v>
      </c>
      <c r="CY167" s="76">
        <f t="shared" si="339"/>
        <v>0.7</v>
      </c>
      <c r="CZ167" s="76">
        <f t="shared" si="339"/>
        <v>0.7</v>
      </c>
      <c r="DA167" s="76">
        <f t="shared" si="339"/>
        <v>0.41682974223618724</v>
      </c>
      <c r="DB167" s="76">
        <f t="shared" si="339"/>
        <v>6.677567555549177E-2</v>
      </c>
      <c r="DC167" s="76">
        <f t="shared" si="339"/>
        <v>5.6174053318184432E-2</v>
      </c>
      <c r="DD167" s="76">
        <f t="shared" si="339"/>
        <v>6.6126176593884062E-2</v>
      </c>
      <c r="DE167" s="76">
        <f t="shared" si="339"/>
        <v>0.25853826329482471</v>
      </c>
      <c r="DF167" s="76">
        <f t="shared" si="339"/>
        <v>0.28386427805876269</v>
      </c>
      <c r="DG167" s="76">
        <f t="shared" si="339"/>
        <v>0.11070758739005107</v>
      </c>
      <c r="DH167" s="76">
        <f t="shared" si="339"/>
        <v>0.19230814320867493</v>
      </c>
      <c r="DI167" s="76">
        <f t="shared" si="339"/>
        <v>1.7407077968720274E-2</v>
      </c>
      <c r="DJ167" s="76">
        <f t="shared" si="339"/>
        <v>0.17651956631481286</v>
      </c>
      <c r="DK167" s="76">
        <f t="shared" si="339"/>
        <v>5.7443357296776902E-2</v>
      </c>
      <c r="DL167" s="316">
        <f t="shared" si="274"/>
        <v>0.20008780606360876</v>
      </c>
      <c r="DM167" s="85">
        <f>+'Cas_-14'!B166</f>
        <v>20</v>
      </c>
      <c r="DN167" s="62">
        <f>+'Cas_-14'!C166</f>
        <v>21</v>
      </c>
      <c r="DO167" s="62">
        <f>+'Cas_-14'!D166</f>
        <v>58</v>
      </c>
      <c r="DP167" s="62">
        <f>+'Cas_-14'!E166</f>
        <v>79</v>
      </c>
      <c r="DQ167" s="62">
        <f>+'Cas_-14'!F166</f>
        <v>195</v>
      </c>
      <c r="DR167" s="62">
        <f>+'Cas_-14'!G166</f>
        <v>225</v>
      </c>
      <c r="DS167" s="62">
        <f>+'Cas_-14'!H166</f>
        <v>160</v>
      </c>
      <c r="DT167" s="62">
        <f>+'Cas_-14'!I166</f>
        <v>212</v>
      </c>
      <c r="DU167" s="62">
        <f>+'Cas_-14'!J166</f>
        <v>142</v>
      </c>
      <c r="DV167" s="62">
        <f>+'Cas_-14'!K166</f>
        <v>163</v>
      </c>
      <c r="DW167" s="62">
        <f>+'Cas_-14'!L166</f>
        <v>112</v>
      </c>
      <c r="DX167" s="62">
        <f>+'Cas_-14'!M166</f>
        <v>133</v>
      </c>
      <c r="DY167" s="62">
        <f>+'Cas_-14'!N166</f>
        <v>71</v>
      </c>
      <c r="DZ167" s="62">
        <f>+'Cas_-14'!O166</f>
        <v>68</v>
      </c>
      <c r="EA167" s="62">
        <f>+'Cas_-14'!P166</f>
        <v>42</v>
      </c>
      <c r="EB167" s="62">
        <f>+'Cas_-14'!Q166</f>
        <v>41</v>
      </c>
      <c r="EC167" s="62">
        <f>+'Cas_-14'!R166</f>
        <v>5</v>
      </c>
      <c r="ED167" s="62">
        <f>+'Cas_-14'!S166</f>
        <v>14</v>
      </c>
      <c r="EE167" s="62">
        <f>+'Cas_-14'!T166</f>
        <v>1</v>
      </c>
      <c r="EF167" s="86">
        <f>+'Cas_-14'!U166</f>
        <v>5</v>
      </c>
      <c r="EG167" s="201">
        <f t="shared" si="332"/>
        <v>5.8548276015271353E-3</v>
      </c>
      <c r="EH167" s="91">
        <f t="shared" si="332"/>
        <v>6.9399286374687607E-3</v>
      </c>
      <c r="EI167" s="91">
        <f t="shared" si="332"/>
        <v>1.873863129267556E-2</v>
      </c>
      <c r="EJ167" s="91">
        <f t="shared" si="332"/>
        <v>2.8910320511082402E-2</v>
      </c>
      <c r="EK167" s="91">
        <f t="shared" si="332"/>
        <v>7.253974210970239E-2</v>
      </c>
      <c r="EL167" s="91">
        <f t="shared" si="332"/>
        <v>9.5165243336949881E-2</v>
      </c>
      <c r="EM167" s="91">
        <f t="shared" si="332"/>
        <v>5.6492856435112558E-2</v>
      </c>
      <c r="EN167" s="91">
        <f t="shared" si="332"/>
        <v>7.7920674646854274E-2</v>
      </c>
      <c r="EO167" s="91">
        <f t="shared" si="332"/>
        <v>5.3270841057784728E-2</v>
      </c>
      <c r="EP167" s="91">
        <f t="shared" si="332"/>
        <v>6.677567555549177E-2</v>
      </c>
      <c r="EQ167" s="91">
        <f t="shared" si="332"/>
        <v>5.6174053318184432E-2</v>
      </c>
      <c r="ER167" s="91">
        <f t="shared" si="332"/>
        <v>6.6126176593884062E-2</v>
      </c>
      <c r="ES167" s="91">
        <f t="shared" si="332"/>
        <v>4.2481530063101049E-2</v>
      </c>
      <c r="ET167" s="91">
        <f t="shared" si="332"/>
        <v>3.9892393209858115E-2</v>
      </c>
      <c r="EU167" s="91">
        <f t="shared" si="308"/>
        <v>4.7349635126724847E-2</v>
      </c>
      <c r="EV167" s="91">
        <f t="shared" si="308"/>
        <v>4.2261637551538396E-2</v>
      </c>
      <c r="EW167" s="91">
        <f t="shared" si="308"/>
        <v>1.7407077968720274E-2</v>
      </c>
      <c r="EX167" s="91">
        <f t="shared" si="308"/>
        <v>3.3794670970970921E-2</v>
      </c>
      <c r="EY167" s="91">
        <f t="shared" si="308"/>
        <v>5.7443357296776902E-2</v>
      </c>
      <c r="EZ167" s="100">
        <f t="shared" si="308"/>
        <v>5.257307104321321E-2</v>
      </c>
      <c r="FA167" s="119">
        <f t="shared" si="341"/>
        <v>2.3380874444704229</v>
      </c>
      <c r="FB167" s="120">
        <f t="shared" si="341"/>
        <v>4.5504186385147438</v>
      </c>
      <c r="FC167" s="120">
        <f t="shared" si="289"/>
        <v>6.0858981046774483</v>
      </c>
      <c r="FD167" s="120">
        <f t="shared" si="289"/>
        <v>7.1157495256166987</v>
      </c>
      <c r="FE167" s="120">
        <f t="shared" si="307"/>
        <v>1</v>
      </c>
      <c r="FF167" s="120">
        <f t="shared" si="307"/>
        <v>7.3556266495481175</v>
      </c>
      <c r="FG167" s="120">
        <f t="shared" si="307"/>
        <v>12.390947177613807</v>
      </c>
      <c r="FH167" s="120">
        <f t="shared" si="307"/>
        <v>8.983495114390152</v>
      </c>
      <c r="FI167" s="120">
        <f t="shared" si="307"/>
        <v>7.8247261345852896</v>
      </c>
      <c r="FJ167" s="120">
        <f t="shared" si="307"/>
        <v>1</v>
      </c>
      <c r="FK167" s="120">
        <f t="shared" si="307"/>
        <v>1</v>
      </c>
      <c r="FL167" s="120">
        <f t="shared" si="307"/>
        <v>1</v>
      </c>
      <c r="FM167" s="120">
        <f t="shared" si="307"/>
        <v>6.0858981046774483</v>
      </c>
      <c r="FN167" s="120">
        <f t="shared" si="307"/>
        <v>7.1157495256166987</v>
      </c>
      <c r="FO167" s="120">
        <f t="shared" si="307"/>
        <v>2.3380874444704229</v>
      </c>
      <c r="FP167" s="120">
        <f t="shared" si="307"/>
        <v>4.5504186385147438</v>
      </c>
      <c r="FQ167" s="120">
        <f t="shared" si="307"/>
        <v>1</v>
      </c>
      <c r="FR167" s="120">
        <f t="shared" si="307"/>
        <v>5.2232958997127188</v>
      </c>
      <c r="FS167" s="120">
        <f t="shared" si="307"/>
        <v>1</v>
      </c>
      <c r="FT167" s="321">
        <f t="shared" si="307"/>
        <v>3.8058991436726921</v>
      </c>
      <c r="FU167" s="85">
        <f>+Cas_Hoy!B166</f>
        <v>22</v>
      </c>
      <c r="FV167" s="62">
        <f>+Cas_Hoy!C166</f>
        <v>22</v>
      </c>
      <c r="FW167" s="62">
        <f>+Cas_Hoy!D166</f>
        <v>65</v>
      </c>
      <c r="FX167" s="62">
        <f>+Cas_Hoy!E166</f>
        <v>91</v>
      </c>
      <c r="FY167" s="62">
        <f>+Cas_Hoy!F166</f>
        <v>214</v>
      </c>
      <c r="FZ167" s="62">
        <f>+Cas_Hoy!G166</f>
        <v>249</v>
      </c>
      <c r="GA167" s="62">
        <f>+Cas_Hoy!H166</f>
        <v>195</v>
      </c>
      <c r="GB167" s="62">
        <f>+Cas_Hoy!I166</f>
        <v>247</v>
      </c>
      <c r="GC167" s="62">
        <f>+Cas_Hoy!J166</f>
        <v>179</v>
      </c>
      <c r="GD167" s="62">
        <f>+Cas_Hoy!K166</f>
        <v>192</v>
      </c>
      <c r="GE167" s="62">
        <f>+Cas_Hoy!L166</f>
        <v>132</v>
      </c>
      <c r="GF167" s="62">
        <f>+Cas_Hoy!M166</f>
        <v>157</v>
      </c>
      <c r="GG167" s="62">
        <f>+Cas_Hoy!N166</f>
        <v>91</v>
      </c>
      <c r="GH167" s="62">
        <f>+Cas_Hoy!O166</f>
        <v>85</v>
      </c>
      <c r="GI167" s="62">
        <f>+Cas_Hoy!P166</f>
        <v>50</v>
      </c>
      <c r="GJ167" s="62">
        <f>+Cas_Hoy!Q166</f>
        <v>47</v>
      </c>
      <c r="GK167" s="62">
        <f>+Cas_Hoy!R166</f>
        <v>5</v>
      </c>
      <c r="GL167" s="62">
        <f>+Cas_Hoy!S166</f>
        <v>18</v>
      </c>
      <c r="GM167" s="62">
        <f>+Cas_Hoy!T166</f>
        <v>1</v>
      </c>
      <c r="GN167" s="590">
        <f>+Cas_Hoy!U166</f>
        <v>5</v>
      </c>
      <c r="GO167" s="543">
        <f t="shared" si="290"/>
        <v>0.13179474689291792</v>
      </c>
      <c r="GP167" s="112">
        <f t="shared" si="290"/>
        <v>0.22045079831238346</v>
      </c>
      <c r="GQ167" s="112">
        <f t="shared" si="291"/>
        <v>0.33136594309618378</v>
      </c>
      <c r="GR167" s="112">
        <f t="shared" si="291"/>
        <v>0.35483034757345333</v>
      </c>
      <c r="GS167" s="323">
        <f t="shared" si="333"/>
        <v>7.960771698192981E-2</v>
      </c>
      <c r="GT167" s="323">
        <f t="shared" si="333"/>
        <v>0.7</v>
      </c>
      <c r="GU167" s="323">
        <f t="shared" si="309"/>
        <v>0.7</v>
      </c>
      <c r="GV167" s="323">
        <f t="shared" si="309"/>
        <v>0.7</v>
      </c>
      <c r="GW167" s="323">
        <f t="shared" si="309"/>
        <v>0.52544030887519377</v>
      </c>
      <c r="GX167" s="323">
        <f t="shared" si="309"/>
        <v>7.8656010470272514E-2</v>
      </c>
      <c r="GY167" s="323">
        <f t="shared" si="309"/>
        <v>6.6205134267860233E-2</v>
      </c>
      <c r="GZ167" s="323">
        <f t="shared" si="309"/>
        <v>7.8058719738645102E-2</v>
      </c>
      <c r="HA167" s="323">
        <f t="shared" si="298"/>
        <v>0.33136594309618378</v>
      </c>
      <c r="HB167" s="323">
        <f t="shared" si="298"/>
        <v>0.35483034757345333</v>
      </c>
      <c r="HC167" s="323">
        <f t="shared" si="298"/>
        <v>0.13179474689291792</v>
      </c>
      <c r="HD167" s="323">
        <f t="shared" si="298"/>
        <v>0.22045079831238346</v>
      </c>
      <c r="HE167" s="323">
        <f t="shared" si="298"/>
        <v>1.7407077968720274E-2</v>
      </c>
      <c r="HF167" s="323">
        <f t="shared" si="275"/>
        <v>0.22695372811904507</v>
      </c>
      <c r="HG167" s="323">
        <f t="shared" si="275"/>
        <v>5.7443357296776902E-2</v>
      </c>
      <c r="HH167" s="327">
        <f t="shared" si="275"/>
        <v>0.20008780606360874</v>
      </c>
      <c r="HI167" s="241">
        <f>+CyF_Tot!B166</f>
        <v>0</v>
      </c>
      <c r="HJ167" s="149">
        <f>+CyF_Tot!C166</f>
        <v>1781</v>
      </c>
      <c r="HK167" s="149">
        <f>+CyF_Tot!D166</f>
        <v>1959</v>
      </c>
      <c r="HL167" s="149">
        <f>+CyF_Tot!E166</f>
        <v>2082</v>
      </c>
      <c r="HM167" s="149">
        <f>+CyF_Tot!F166</f>
        <v>0</v>
      </c>
      <c r="HN167" s="149">
        <f>+CyF_Tot!G166</f>
        <v>31</v>
      </c>
      <c r="HO167" s="149">
        <f>+CyF_Tot!H166</f>
        <v>31</v>
      </c>
      <c r="HP167" s="557">
        <f>+CyF_Tot!I166</f>
        <v>31</v>
      </c>
      <c r="HQ167" s="93">
        <f t="shared" si="295"/>
        <v>8.9813967566981193E-2</v>
      </c>
      <c r="HR167" s="90">
        <f t="shared" si="295"/>
        <v>7.9559544481267161E-2</v>
      </c>
      <c r="HS167" s="90">
        <f t="shared" si="295"/>
        <v>8.1380082434630879E-2</v>
      </c>
      <c r="HT167" s="90">
        <f t="shared" si="295"/>
        <v>7.1845931962026544E-2</v>
      </c>
      <c r="HU167" s="90">
        <f t="shared" si="295"/>
        <v>7.0678382496951825E-2</v>
      </c>
      <c r="HV167" s="90">
        <f t="shared" si="295"/>
        <v>6.2163026921338294E-2</v>
      </c>
      <c r="HW167" s="90">
        <f t="shared" si="295"/>
        <v>7.4465386173957482E-2</v>
      </c>
      <c r="HX167" s="90">
        <f t="shared" si="295"/>
        <v>7.1533776705455729E-2</v>
      </c>
      <c r="HY167" s="90">
        <f t="shared" si="295"/>
        <v>7.008527610401899E-2</v>
      </c>
      <c r="HZ167" s="90">
        <f t="shared" si="295"/>
        <v>6.4179645197242924E-2</v>
      </c>
      <c r="IA167" s="90">
        <f t="shared" si="295"/>
        <v>5.2421598325434707E-2</v>
      </c>
      <c r="IB167" s="90">
        <f t="shared" si="303"/>
        <v>5.2881799623212364E-2</v>
      </c>
      <c r="IC167" s="90">
        <f t="shared" si="303"/>
        <v>4.394264517170756E-2</v>
      </c>
      <c r="ID167" s="90">
        <f t="shared" si="303"/>
        <v>4.4817416645366565E-2</v>
      </c>
      <c r="IE167" s="90">
        <f t="shared" si="303"/>
        <v>2.3321724007029612E-2</v>
      </c>
      <c r="IF167" s="90">
        <f t="shared" si="303"/>
        <v>2.550736128311951E-2</v>
      </c>
      <c r="IG167" s="90">
        <f t="shared" si="303"/>
        <v>7.5521764373484238E-3</v>
      </c>
      <c r="IH167" s="90">
        <f t="shared" si="303"/>
        <v>1.0892004474192455E-2</v>
      </c>
      <c r="II167" s="90">
        <f t="shared" si="303"/>
        <v>4.5770766286960145E-4</v>
      </c>
      <c r="IJ167" s="673">
        <f t="shared" si="303"/>
        <v>2.5005448886636192E-3</v>
      </c>
      <c r="IK167" s="686"/>
      <c r="IL167" s="687"/>
      <c r="IM167" s="687"/>
      <c r="IN167" s="687"/>
      <c r="IO167" s="687"/>
      <c r="IP167" s="687"/>
      <c r="IQ167" s="687"/>
      <c r="IR167" s="687"/>
      <c r="IS167" s="687"/>
      <c r="IT167" s="687"/>
      <c r="IU167" s="687"/>
      <c r="IV167" s="687"/>
      <c r="IW167" s="687"/>
      <c r="IX167" s="687"/>
      <c r="IY167" s="687"/>
      <c r="IZ167" s="687"/>
      <c r="JA167" s="687"/>
      <c r="JB167" s="687"/>
      <c r="JC167" s="687"/>
      <c r="JD167" s="688"/>
      <c r="JF167" s="624">
        <f t="shared" si="302"/>
        <v>0</v>
      </c>
      <c r="JG167" s="625">
        <f t="shared" si="302"/>
        <v>0</v>
      </c>
      <c r="JH167" s="625">
        <f t="shared" si="302"/>
        <v>0</v>
      </c>
      <c r="JI167" s="625">
        <f t="shared" si="302"/>
        <v>0</v>
      </c>
      <c r="JJ167" s="625">
        <f t="shared" si="302"/>
        <v>0</v>
      </c>
      <c r="JK167" s="625">
        <f t="shared" si="302"/>
        <v>422.95663705311063</v>
      </c>
      <c r="JL167" s="625">
        <f t="shared" si="302"/>
        <v>353.08035271945346</v>
      </c>
      <c r="JM167" s="625">
        <f t="shared" si="302"/>
        <v>367.55035210780318</v>
      </c>
      <c r="JN167" s="625">
        <f t="shared" si="302"/>
        <v>375.14676801256849</v>
      </c>
      <c r="JO167" s="625">
        <f t="shared" si="302"/>
        <v>0</v>
      </c>
      <c r="JP167" s="625">
        <f t="shared" si="302"/>
        <v>0</v>
      </c>
      <c r="JQ167" s="625">
        <f t="shared" si="301"/>
        <v>0</v>
      </c>
      <c r="JR167" s="625">
        <f t="shared" si="301"/>
        <v>4188.3198653761592</v>
      </c>
      <c r="JS167" s="625">
        <f t="shared" si="301"/>
        <v>1759.9585239643286</v>
      </c>
      <c r="JT167" s="625">
        <f t="shared" si="301"/>
        <v>6764.2335895321203</v>
      </c>
      <c r="JU167" s="625">
        <f t="shared" si="301"/>
        <v>5153.8582379924874</v>
      </c>
      <c r="JV167" s="625">
        <f t="shared" si="299"/>
        <v>0</v>
      </c>
      <c r="JW167" s="625">
        <f t="shared" si="299"/>
        <v>9655.6202774202629</v>
      </c>
      <c r="JX167" s="625">
        <f t="shared" si="299"/>
        <v>0</v>
      </c>
      <c r="JY167" s="626">
        <f t="shared" si="277"/>
        <v>21029.228417285281</v>
      </c>
      <c r="JZ167" s="642">
        <f t="shared" si="278"/>
        <v>0</v>
      </c>
      <c r="KA167" s="625">
        <f t="shared" si="278"/>
        <v>123.10928063583253</v>
      </c>
      <c r="KB167" s="625">
        <f t="shared" si="279"/>
        <v>266.96413733737586</v>
      </c>
      <c r="KC167" s="625">
        <f t="shared" si="279"/>
        <v>139.41108689267048</v>
      </c>
      <c r="KD167" s="625">
        <f t="shared" si="280"/>
        <v>4540.7217968317518</v>
      </c>
      <c r="KE167" s="645">
        <f t="shared" si="280"/>
        <v>4396.8401683285028</v>
      </c>
      <c r="KF167" s="624">
        <f t="shared" si="334"/>
        <v>57.72925256676713</v>
      </c>
      <c r="KG167" s="625">
        <f t="shared" si="335"/>
        <v>204.57325397741349</v>
      </c>
      <c r="KH167" s="626">
        <f t="shared" si="336"/>
        <v>4464.9606443140428</v>
      </c>
    </row>
    <row r="168" spans="1:294" s="649" customFormat="1" ht="14.4">
      <c r="A168" s="510" t="s">
        <v>177</v>
      </c>
      <c r="B168" s="538">
        <v>36315</v>
      </c>
      <c r="C168" s="526">
        <f t="shared" si="337"/>
        <v>567</v>
      </c>
      <c r="D168" s="517">
        <f t="shared" si="338"/>
        <v>31</v>
      </c>
      <c r="E168" s="495">
        <f t="shared" si="287"/>
        <v>6.3886644494261704E-3</v>
      </c>
      <c r="F168" s="208">
        <f t="shared" si="310"/>
        <v>1.4622057001239157E-2</v>
      </c>
      <c r="G168" s="30">
        <f t="shared" si="304"/>
        <v>9.1381249985451092</v>
      </c>
      <c r="H168" s="29">
        <f t="shared" si="305"/>
        <v>0.13361818461317507</v>
      </c>
      <c r="I168" s="33">
        <f t="shared" si="306"/>
        <v>0.14267704458694966</v>
      </c>
      <c r="J168" s="353">
        <f t="shared" si="311"/>
        <v>9.4793668042668741E-2</v>
      </c>
      <c r="K168" s="581">
        <f t="shared" si="340"/>
        <v>9.0052612527960329E-3</v>
      </c>
      <c r="L168" s="354">
        <f t="shared" si="288"/>
        <v>6.4829228907147183</v>
      </c>
      <c r="M168" s="355">
        <f t="shared" si="312"/>
        <v>0.10068479995492499</v>
      </c>
      <c r="N168" s="826"/>
      <c r="O168" s="364" t="s">
        <v>226</v>
      </c>
      <c r="P168" s="20" t="s">
        <v>229</v>
      </c>
      <c r="Q168" s="20"/>
      <c r="R168" s="20"/>
      <c r="S168" s="166">
        <f t="shared" si="313"/>
        <v>567</v>
      </c>
      <c r="T168" s="167">
        <f t="shared" si="314"/>
        <v>1561.3382899628252</v>
      </c>
      <c r="U168" s="166">
        <f t="shared" si="315"/>
        <v>13</v>
      </c>
      <c r="V168" s="168">
        <f t="shared" si="316"/>
        <v>2.3465703971119134E-2</v>
      </c>
      <c r="W168" s="167">
        <f t="shared" si="317"/>
        <v>35.797879664050669</v>
      </c>
      <c r="X168" s="166">
        <f t="shared" si="318"/>
        <v>36</v>
      </c>
      <c r="Y168" s="168">
        <f t="shared" si="319"/>
        <v>6.7796610169491525E-2</v>
      </c>
      <c r="Z168" s="167">
        <f t="shared" si="320"/>
        <v>99.132589838909539</v>
      </c>
      <c r="AA168" s="166">
        <f t="shared" si="321"/>
        <v>31</v>
      </c>
      <c r="AB168" s="167">
        <f t="shared" si="322"/>
        <v>853.64174583505439</v>
      </c>
      <c r="AC168" s="169">
        <f t="shared" si="323"/>
        <v>5.4673721340388004E-2</v>
      </c>
      <c r="AD168" s="166">
        <f t="shared" si="324"/>
        <v>0</v>
      </c>
      <c r="AE168" s="168">
        <f t="shared" si="325"/>
        <v>0</v>
      </c>
      <c r="AF168" s="167">
        <f t="shared" si="326"/>
        <v>0</v>
      </c>
      <c r="AG168" s="166">
        <f t="shared" si="327"/>
        <v>0</v>
      </c>
      <c r="AH168" s="168">
        <f t="shared" si="328"/>
        <v>0</v>
      </c>
      <c r="AI168" s="365">
        <f t="shared" si="329"/>
        <v>0</v>
      </c>
      <c r="AJ168" s="830"/>
      <c r="AK168" s="85">
        <v>3249.9761942432365</v>
      </c>
      <c r="AL168" s="62">
        <v>3167.4726051222897</v>
      </c>
      <c r="AM168" s="62">
        <v>3221.3864385021107</v>
      </c>
      <c r="AN168" s="62">
        <v>3204.9197999837897</v>
      </c>
      <c r="AO168" s="62">
        <v>2629.3437435544847</v>
      </c>
      <c r="AP168" s="62">
        <v>2579.7391748750865</v>
      </c>
      <c r="AQ168" s="62">
        <v>2539.4046878794925</v>
      </c>
      <c r="AR168" s="62">
        <v>2441.1874859958948</v>
      </c>
      <c r="AS168" s="62">
        <v>2190.0432333492272</v>
      </c>
      <c r="AT168" s="62">
        <v>2102.2453335231858</v>
      </c>
      <c r="AU168" s="62">
        <v>1677.3245692144719</v>
      </c>
      <c r="AV168" s="62">
        <v>1569.7041471031357</v>
      </c>
      <c r="AW168" s="62">
        <v>1471.714346445161</v>
      </c>
      <c r="AX168" s="62">
        <v>1362.9329712277881</v>
      </c>
      <c r="AY168" s="62">
        <v>957.84614069896531</v>
      </c>
      <c r="AZ168" s="62">
        <v>959.34107513751235</v>
      </c>
      <c r="BA168" s="62">
        <v>378.52419605341129</v>
      </c>
      <c r="BB168" s="62">
        <v>474.60025071062182</v>
      </c>
      <c r="BC168" s="62">
        <v>37.436458950337389</v>
      </c>
      <c r="BD168" s="86">
        <v>99.856969321694578</v>
      </c>
      <c r="BE168" s="258">
        <v>2.0000000000000002E-5</v>
      </c>
      <c r="BF168" s="43">
        <v>2.0000000000000002E-5</v>
      </c>
      <c r="BG168" s="53">
        <v>5.0000000000000002E-5</v>
      </c>
      <c r="BH168" s="53">
        <v>4.0000000000000003E-5</v>
      </c>
      <c r="BI168" s="53">
        <v>1.2518952302791728E-4</v>
      </c>
      <c r="BJ168" s="53">
        <v>1.2406223545552731E-4</v>
      </c>
      <c r="BK168" s="53">
        <v>3.4000000000000002E-4</v>
      </c>
      <c r="BL168" s="53">
        <v>1.8000000000000001E-4</v>
      </c>
      <c r="BM168" s="53">
        <v>8.9999999999999998E-4</v>
      </c>
      <c r="BN168" s="53">
        <v>5.0000000000000001E-4</v>
      </c>
      <c r="BO168" s="53">
        <v>3.8E-3</v>
      </c>
      <c r="BP168" s="53">
        <v>2E-3</v>
      </c>
      <c r="BQ168" s="53">
        <v>1.6199999999999999E-2</v>
      </c>
      <c r="BR168" s="53">
        <v>6.1999999999999998E-3</v>
      </c>
      <c r="BS168" s="53">
        <v>6.1100000000000002E-2</v>
      </c>
      <c r="BT168" s="53">
        <v>2.6800000000000001E-2</v>
      </c>
      <c r="BU168" s="53">
        <v>0.1421</v>
      </c>
      <c r="BV168" s="53">
        <v>5.4699999999999999E-2</v>
      </c>
      <c r="BW168" s="53">
        <v>0.27589999999999998</v>
      </c>
      <c r="BX168" s="54">
        <v>0.1051</v>
      </c>
      <c r="BY168" s="64">
        <f>+Fall_Hoy!B168</f>
        <v>0</v>
      </c>
      <c r="BZ168" s="61">
        <f>+Fall_Hoy!C168</f>
        <v>0</v>
      </c>
      <c r="CA168" s="61">
        <f>+Fall_Hoy!D168</f>
        <v>0</v>
      </c>
      <c r="CB168" s="61">
        <f>+Fall_Hoy!E168</f>
        <v>0</v>
      </c>
      <c r="CC168" s="61">
        <f>+Fall_Hoy!F168</f>
        <v>0</v>
      </c>
      <c r="CD168" s="61">
        <f>+Fall_Hoy!G168</f>
        <v>0</v>
      </c>
      <c r="CE168" s="61">
        <f>+Fall_Hoy!H168</f>
        <v>0</v>
      </c>
      <c r="CF168" s="61">
        <f>+Fall_Hoy!I168</f>
        <v>0</v>
      </c>
      <c r="CG168" s="61">
        <f>+Fall_Hoy!J168</f>
        <v>2</v>
      </c>
      <c r="CH168" s="61">
        <f>+Fall_Hoy!K168</f>
        <v>0</v>
      </c>
      <c r="CI168" s="61">
        <f>+Fall_Hoy!L168</f>
        <v>1</v>
      </c>
      <c r="CJ168" s="61">
        <f>+Fall_Hoy!M168</f>
        <v>0</v>
      </c>
      <c r="CK168" s="61">
        <f>+Fall_Hoy!N168</f>
        <v>1</v>
      </c>
      <c r="CL168" s="61">
        <f>+Fall_Hoy!O168</f>
        <v>0</v>
      </c>
      <c r="CM168" s="61">
        <f>+Fall_Hoy!P168</f>
        <v>9</v>
      </c>
      <c r="CN168" s="61">
        <f>+Fall_Hoy!Q168</f>
        <v>2</v>
      </c>
      <c r="CO168" s="61">
        <f>+Fall_Hoy!R168</f>
        <v>3</v>
      </c>
      <c r="CP168" s="61">
        <f>+Fall_Hoy!S168</f>
        <v>7</v>
      </c>
      <c r="CQ168" s="61">
        <f>+Fall_Hoy!T168</f>
        <v>5</v>
      </c>
      <c r="CR168" s="66">
        <f>+Fall_Hoy!U168</f>
        <v>1</v>
      </c>
      <c r="CS168" s="75">
        <f t="shared" si="330"/>
        <v>0.15378201439967004</v>
      </c>
      <c r="CT168" s="76">
        <f t="shared" si="330"/>
        <v>7.7789711715350818E-2</v>
      </c>
      <c r="CU168" s="76">
        <f t="shared" si="331"/>
        <v>4.1943190409762389E-2</v>
      </c>
      <c r="CV168" s="76">
        <f t="shared" si="331"/>
        <v>9.5382533656728878E-3</v>
      </c>
      <c r="CW168" s="76">
        <f t="shared" si="339"/>
        <v>1.5593244550282364E-2</v>
      </c>
      <c r="CX168" s="76">
        <f t="shared" si="339"/>
        <v>1.279199088086023E-2</v>
      </c>
      <c r="CY168" s="76">
        <f t="shared" si="339"/>
        <v>2.3233791873191915E-2</v>
      </c>
      <c r="CZ168" s="76">
        <f t="shared" si="339"/>
        <v>2.2939655524718747E-2</v>
      </c>
      <c r="DA168" s="76">
        <f t="shared" si="339"/>
        <v>0.7</v>
      </c>
      <c r="DB168" s="76">
        <f t="shared" si="339"/>
        <v>2.0454320584903204E-2</v>
      </c>
      <c r="DC168" s="76">
        <f t="shared" si="339"/>
        <v>0.15689145652954023</v>
      </c>
      <c r="DD168" s="76">
        <f t="shared" si="339"/>
        <v>1.8474818999184683E-2</v>
      </c>
      <c r="DE168" s="76">
        <f t="shared" si="339"/>
        <v>4.1943190409762389E-2</v>
      </c>
      <c r="DF168" s="76">
        <f t="shared" si="339"/>
        <v>9.5382533656728878E-3</v>
      </c>
      <c r="DG168" s="76">
        <f t="shared" si="339"/>
        <v>0.15378201439967004</v>
      </c>
      <c r="DH168" s="76">
        <f t="shared" si="339"/>
        <v>7.7789711715350818E-2</v>
      </c>
      <c r="DI168" s="76">
        <f t="shared" si="339"/>
        <v>5.5774223294556113E-2</v>
      </c>
      <c r="DJ168" s="76">
        <f t="shared" si="339"/>
        <v>0.26963902642560816</v>
      </c>
      <c r="DK168" s="76">
        <f t="shared" si="339"/>
        <v>0.48408713492827143</v>
      </c>
      <c r="DL168" s="316">
        <f t="shared" si="274"/>
        <v>9.5283763605216801E-2</v>
      </c>
      <c r="DM168" s="85">
        <f>+'Cas_-14'!B167</f>
        <v>6</v>
      </c>
      <c r="DN168" s="62">
        <f>+'Cas_-14'!C167</f>
        <v>0</v>
      </c>
      <c r="DO168" s="62">
        <f>+'Cas_-14'!D167</f>
        <v>13</v>
      </c>
      <c r="DP168" s="62">
        <f>+'Cas_-14'!E167</f>
        <v>7</v>
      </c>
      <c r="DQ168" s="62">
        <f>+'Cas_-14'!F167</f>
        <v>41</v>
      </c>
      <c r="DR168" s="62">
        <f>+'Cas_-14'!G167</f>
        <v>33</v>
      </c>
      <c r="DS168" s="62">
        <f>+'Cas_-14'!H167</f>
        <v>59</v>
      </c>
      <c r="DT168" s="62">
        <f>+'Cas_-14'!I167</f>
        <v>56</v>
      </c>
      <c r="DU168" s="62">
        <f>+'Cas_-14'!J167</f>
        <v>45</v>
      </c>
      <c r="DV168" s="62">
        <f>+'Cas_-14'!K167</f>
        <v>43</v>
      </c>
      <c r="DW168" s="62">
        <f>+'Cas_-14'!L167</f>
        <v>42</v>
      </c>
      <c r="DX168" s="62">
        <f>+'Cas_-14'!M167</f>
        <v>29</v>
      </c>
      <c r="DY168" s="62">
        <f>+'Cas_-14'!N167</f>
        <v>29</v>
      </c>
      <c r="DZ168" s="62">
        <f>+'Cas_-14'!O167</f>
        <v>13</v>
      </c>
      <c r="EA168" s="62">
        <f>+'Cas_-14'!P167</f>
        <v>23</v>
      </c>
      <c r="EB168" s="62">
        <f>+'Cas_-14'!Q167</f>
        <v>16</v>
      </c>
      <c r="EC168" s="62">
        <f>+'Cas_-14'!R167</f>
        <v>12</v>
      </c>
      <c r="ED168" s="62">
        <f>+'Cas_-14'!S167</f>
        <v>21</v>
      </c>
      <c r="EE168" s="62">
        <f>+'Cas_-14'!T167</f>
        <v>7</v>
      </c>
      <c r="EF168" s="86">
        <f>+'Cas_-14'!U167</f>
        <v>3</v>
      </c>
      <c r="EG168" s="201">
        <f t="shared" si="332"/>
        <v>1.8461673690496408E-3</v>
      </c>
      <c r="EH168" s="90">
        <f t="shared" si="332"/>
        <v>0</v>
      </c>
      <c r="EI168" s="90">
        <f t="shared" si="332"/>
        <v>4.0355294989212085E-3</v>
      </c>
      <c r="EJ168" s="90">
        <f t="shared" si="332"/>
        <v>2.1841420181670087E-3</v>
      </c>
      <c r="EK168" s="90">
        <f t="shared" si="332"/>
        <v>1.5593244550282364E-2</v>
      </c>
      <c r="EL168" s="90">
        <f t="shared" si="332"/>
        <v>1.279199088086023E-2</v>
      </c>
      <c r="EM168" s="90">
        <f t="shared" si="332"/>
        <v>2.3233791873191915E-2</v>
      </c>
      <c r="EN168" s="90">
        <f t="shared" si="332"/>
        <v>2.2939655524718747E-2</v>
      </c>
      <c r="EO168" s="90">
        <f t="shared" si="332"/>
        <v>2.054753957125386E-2</v>
      </c>
      <c r="EP168" s="90">
        <f t="shared" si="332"/>
        <v>2.0454320584903204E-2</v>
      </c>
      <c r="EQ168" s="90">
        <f t="shared" si="332"/>
        <v>2.503987646211462E-2</v>
      </c>
      <c r="ER168" s="90">
        <f t="shared" si="332"/>
        <v>1.8474818999184683E-2</v>
      </c>
      <c r="ES168" s="90">
        <f t="shared" si="332"/>
        <v>1.9704910854506368E-2</v>
      </c>
      <c r="ET168" s="90">
        <f t="shared" si="332"/>
        <v>9.5382533656728878E-3</v>
      </c>
      <c r="EU168" s="90">
        <f t="shared" si="308"/>
        <v>2.4012207203984035E-2</v>
      </c>
      <c r="EV168" s="90">
        <f t="shared" si="308"/>
        <v>1.6678114191771214E-2</v>
      </c>
      <c r="EW168" s="90">
        <f t="shared" si="308"/>
        <v>3.1702068520625695E-2</v>
      </c>
      <c r="EX168" s="90">
        <f t="shared" si="308"/>
        <v>4.4247764236442298E-2</v>
      </c>
      <c r="EY168" s="90">
        <f t="shared" si="308"/>
        <v>0.18698349673739412</v>
      </c>
      <c r="EZ168" s="99">
        <f t="shared" si="308"/>
        <v>3.0042970664724854E-2</v>
      </c>
      <c r="FA168" s="119">
        <f t="shared" si="341"/>
        <v>6.4043264783320284</v>
      </c>
      <c r="FB168" s="120">
        <f t="shared" si="341"/>
        <v>4.6641791044776122</v>
      </c>
      <c r="FC168" s="120">
        <f t="shared" si="289"/>
        <v>2.1285653469561518</v>
      </c>
      <c r="FD168" s="120">
        <f t="shared" si="289"/>
        <v>1</v>
      </c>
      <c r="FE168" s="120">
        <f t="shared" si="307"/>
        <v>1</v>
      </c>
      <c r="FF168" s="120">
        <f t="shared" si="307"/>
        <v>1</v>
      </c>
      <c r="FG168" s="120">
        <f t="shared" si="307"/>
        <v>1</v>
      </c>
      <c r="FH168" s="120">
        <f t="shared" si="307"/>
        <v>1</v>
      </c>
      <c r="FI168" s="120">
        <f t="shared" si="307"/>
        <v>34.067339185432424</v>
      </c>
      <c r="FJ168" s="120">
        <f t="shared" si="307"/>
        <v>1</v>
      </c>
      <c r="FK168" s="120">
        <f t="shared" si="307"/>
        <v>6.2656641604010028</v>
      </c>
      <c r="FL168" s="120">
        <f t="shared" si="307"/>
        <v>1</v>
      </c>
      <c r="FM168" s="120">
        <f t="shared" si="307"/>
        <v>2.1285653469561518</v>
      </c>
      <c r="FN168" s="120">
        <f t="shared" si="307"/>
        <v>1</v>
      </c>
      <c r="FO168" s="120">
        <f t="shared" si="307"/>
        <v>6.4043264783320284</v>
      </c>
      <c r="FP168" s="120">
        <f t="shared" si="307"/>
        <v>4.6641791044776122</v>
      </c>
      <c r="FQ168" s="120">
        <f t="shared" si="307"/>
        <v>1.7593244194229416</v>
      </c>
      <c r="FR168" s="120">
        <f t="shared" si="307"/>
        <v>6.0938452163315056</v>
      </c>
      <c r="FS168" s="120">
        <f t="shared" si="307"/>
        <v>2.588929736446953</v>
      </c>
      <c r="FT168" s="321">
        <f t="shared" si="307"/>
        <v>3.1715826197272441</v>
      </c>
      <c r="FU168" s="85">
        <f>+Cas_Hoy!B167</f>
        <v>6</v>
      </c>
      <c r="FV168" s="62">
        <f>+Cas_Hoy!C167</f>
        <v>0</v>
      </c>
      <c r="FW168" s="62">
        <f>+Cas_Hoy!D167</f>
        <v>13</v>
      </c>
      <c r="FX168" s="62">
        <f>+Cas_Hoy!E167</f>
        <v>8</v>
      </c>
      <c r="FY168" s="62">
        <f>+Cas_Hoy!F167</f>
        <v>42</v>
      </c>
      <c r="FZ168" s="62">
        <f>+Cas_Hoy!G167</f>
        <v>35</v>
      </c>
      <c r="GA168" s="62">
        <f>+Cas_Hoy!H167</f>
        <v>64</v>
      </c>
      <c r="GB168" s="62">
        <f>+Cas_Hoy!I167</f>
        <v>59</v>
      </c>
      <c r="GC168" s="62">
        <f>+Cas_Hoy!J167</f>
        <v>48</v>
      </c>
      <c r="GD168" s="62">
        <f>+Cas_Hoy!K167</f>
        <v>46</v>
      </c>
      <c r="GE168" s="62">
        <f>+Cas_Hoy!L167</f>
        <v>47</v>
      </c>
      <c r="GF168" s="62">
        <f>+Cas_Hoy!M167</f>
        <v>35</v>
      </c>
      <c r="GG168" s="62">
        <f>+Cas_Hoy!N167</f>
        <v>29</v>
      </c>
      <c r="GH168" s="62">
        <f>+Cas_Hoy!O167</f>
        <v>16</v>
      </c>
      <c r="GI168" s="62">
        <f>+Cas_Hoy!P167</f>
        <v>24</v>
      </c>
      <c r="GJ168" s="62">
        <f>+Cas_Hoy!Q167</f>
        <v>16</v>
      </c>
      <c r="GK168" s="62">
        <f>+Cas_Hoy!R167</f>
        <v>12</v>
      </c>
      <c r="GL168" s="62">
        <f>+Cas_Hoy!S167</f>
        <v>21</v>
      </c>
      <c r="GM168" s="62">
        <f>+Cas_Hoy!T167</f>
        <v>7</v>
      </c>
      <c r="GN168" s="590">
        <f>+Cas_Hoy!U167</f>
        <v>3</v>
      </c>
      <c r="GO168" s="543">
        <f t="shared" si="290"/>
        <v>0.16046818893878612</v>
      </c>
      <c r="GP168" s="112">
        <f t="shared" si="290"/>
        <v>7.7789711715350818E-2</v>
      </c>
      <c r="GQ168" s="112">
        <f t="shared" si="291"/>
        <v>4.1943190409762396E-2</v>
      </c>
      <c r="GR168" s="112">
        <f t="shared" si="291"/>
        <v>1.1739388757751247E-2</v>
      </c>
      <c r="GS168" s="323">
        <f t="shared" si="333"/>
        <v>1.597356758809413E-2</v>
      </c>
      <c r="GT168" s="323">
        <f t="shared" si="333"/>
        <v>1.356726305545782E-2</v>
      </c>
      <c r="GU168" s="323">
        <f t="shared" si="309"/>
        <v>2.5202757286174278E-2</v>
      </c>
      <c r="GV168" s="323">
        <f t="shared" si="309"/>
        <v>2.4168565642114396E-2</v>
      </c>
      <c r="GW168" s="323">
        <f t="shared" si="309"/>
        <v>0.7</v>
      </c>
      <c r="GX168" s="323">
        <f t="shared" si="309"/>
        <v>2.1881366207105752E-2</v>
      </c>
      <c r="GY168" s="323">
        <f t="shared" si="309"/>
        <v>0.17556901087829502</v>
      </c>
      <c r="GZ168" s="323">
        <f t="shared" si="309"/>
        <v>2.2297195343843584E-2</v>
      </c>
      <c r="HA168" s="323">
        <f t="shared" si="298"/>
        <v>4.1943190409762396E-2</v>
      </c>
      <c r="HB168" s="323">
        <f t="shared" si="298"/>
        <v>1.1739388757751247E-2</v>
      </c>
      <c r="HC168" s="323">
        <f t="shared" si="298"/>
        <v>0.16046818893878612</v>
      </c>
      <c r="HD168" s="323">
        <f t="shared" si="298"/>
        <v>7.7789711715350818E-2</v>
      </c>
      <c r="HE168" s="323">
        <f t="shared" si="298"/>
        <v>5.5774223294556113E-2</v>
      </c>
      <c r="HF168" s="323">
        <f t="shared" si="275"/>
        <v>0.26963902642560816</v>
      </c>
      <c r="HG168" s="323">
        <f t="shared" si="275"/>
        <v>0.48408713492827143</v>
      </c>
      <c r="HH168" s="327">
        <f t="shared" si="275"/>
        <v>9.5283763605216801E-2</v>
      </c>
      <c r="HI168" s="241">
        <f>+CyF_Tot!B167</f>
        <v>0</v>
      </c>
      <c r="HJ168" s="149">
        <f>+CyF_Tot!C167</f>
        <v>531</v>
      </c>
      <c r="HK168" s="149">
        <f>+CyF_Tot!D167</f>
        <v>554</v>
      </c>
      <c r="HL168" s="149">
        <f>+CyF_Tot!E167</f>
        <v>567</v>
      </c>
      <c r="HM168" s="149">
        <f>+CyF_Tot!F167</f>
        <v>0</v>
      </c>
      <c r="HN168" s="149">
        <f>+CyF_Tot!G167</f>
        <v>31</v>
      </c>
      <c r="HO168" s="149">
        <f>+CyF_Tot!H167</f>
        <v>31</v>
      </c>
      <c r="HP168" s="557">
        <f>+CyF_Tot!I167</f>
        <v>31</v>
      </c>
      <c r="HQ168" s="93">
        <f t="shared" si="295"/>
        <v>8.9494043625037489E-2</v>
      </c>
      <c r="HR168" s="90">
        <f t="shared" si="295"/>
        <v>8.7222156274880613E-2</v>
      </c>
      <c r="HS168" s="90">
        <f t="shared" si="295"/>
        <v>8.8706772366848707E-2</v>
      </c>
      <c r="HT168" s="90">
        <f t="shared" si="295"/>
        <v>8.8253333332886957E-2</v>
      </c>
      <c r="HU168" s="90">
        <f t="shared" si="295"/>
        <v>7.2403793020913806E-2</v>
      </c>
      <c r="HV168" s="90">
        <f t="shared" si="295"/>
        <v>7.1037840420627468E-2</v>
      </c>
      <c r="HW168" s="90">
        <f t="shared" si="295"/>
        <v>6.9927156488489392E-2</v>
      </c>
      <c r="HX168" s="90">
        <f t="shared" si="295"/>
        <v>6.7222566046974935E-2</v>
      </c>
      <c r="HY168" s="90">
        <f t="shared" si="295"/>
        <v>6.0306849328080052E-2</v>
      </c>
      <c r="HZ168" s="90">
        <f t="shared" si="295"/>
        <v>5.7889173441365432E-2</v>
      </c>
      <c r="IA168" s="90">
        <f t="shared" si="295"/>
        <v>4.6188202374073298E-2</v>
      </c>
      <c r="IB168" s="90">
        <f t="shared" si="303"/>
        <v>4.3224677050891801E-2</v>
      </c>
      <c r="IC168" s="90">
        <f t="shared" si="303"/>
        <v>4.0526348518385269E-2</v>
      </c>
      <c r="ID168" s="90">
        <f t="shared" si="303"/>
        <v>3.7530854226291842E-2</v>
      </c>
      <c r="IE168" s="90">
        <f t="shared" si="303"/>
        <v>2.6376046831859158E-2</v>
      </c>
      <c r="IF168" s="90">
        <f t="shared" si="303"/>
        <v>2.6417212588118199E-2</v>
      </c>
      <c r="IG168" s="90">
        <f t="shared" si="303"/>
        <v>1.0423356630962723E-2</v>
      </c>
      <c r="IH168" s="90">
        <f t="shared" si="303"/>
        <v>1.3068986664205475E-2</v>
      </c>
      <c r="II168" s="90">
        <f t="shared" si="303"/>
        <v>1.0308814250402695E-3</v>
      </c>
      <c r="IJ168" s="673">
        <f t="shared" si="303"/>
        <v>2.7497444395344784E-3</v>
      </c>
      <c r="IK168" s="686"/>
      <c r="IL168" s="687"/>
      <c r="IM168" s="687"/>
      <c r="IN168" s="687"/>
      <c r="IO168" s="687"/>
      <c r="IP168" s="687"/>
      <c r="IQ168" s="687"/>
      <c r="IR168" s="687"/>
      <c r="IS168" s="687"/>
      <c r="IT168" s="687"/>
      <c r="IU168" s="687"/>
      <c r="IV168" s="687"/>
      <c r="IW168" s="687"/>
      <c r="IX168" s="687"/>
      <c r="IY168" s="687"/>
      <c r="IZ168" s="687"/>
      <c r="JA168" s="687"/>
      <c r="JB168" s="687"/>
      <c r="JC168" s="687"/>
      <c r="JD168" s="688"/>
      <c r="JF168" s="624">
        <f t="shared" si="302"/>
        <v>0</v>
      </c>
      <c r="JG168" s="625">
        <f t="shared" si="302"/>
        <v>0</v>
      </c>
      <c r="JH168" s="625">
        <f t="shared" si="302"/>
        <v>0</v>
      </c>
      <c r="JI168" s="625">
        <f t="shared" si="302"/>
        <v>0</v>
      </c>
      <c r="JJ168" s="625">
        <f t="shared" si="302"/>
        <v>0</v>
      </c>
      <c r="JK168" s="625">
        <f t="shared" si="302"/>
        <v>0</v>
      </c>
      <c r="JL168" s="625">
        <f t="shared" si="302"/>
        <v>0</v>
      </c>
      <c r="JM168" s="625">
        <f t="shared" si="302"/>
        <v>0</v>
      </c>
      <c r="JN168" s="625">
        <f t="shared" si="302"/>
        <v>913.22398094461607</v>
      </c>
      <c r="JO168" s="625">
        <f t="shared" si="302"/>
        <v>0</v>
      </c>
      <c r="JP168" s="625">
        <f t="shared" si="302"/>
        <v>596.18753481225281</v>
      </c>
      <c r="JQ168" s="625">
        <f t="shared" si="301"/>
        <v>0</v>
      </c>
      <c r="JR168" s="625">
        <f t="shared" si="301"/>
        <v>679.47968463815062</v>
      </c>
      <c r="JS168" s="625">
        <f t="shared" si="301"/>
        <v>0</v>
      </c>
      <c r="JT168" s="625">
        <f t="shared" si="301"/>
        <v>9396.0810798198399</v>
      </c>
      <c r="JU168" s="625">
        <f t="shared" si="301"/>
        <v>2084.764273971402</v>
      </c>
      <c r="JV168" s="625">
        <f t="shared" si="299"/>
        <v>7925.5171301564242</v>
      </c>
      <c r="JW168" s="625">
        <f t="shared" si="299"/>
        <v>14749.254745480766</v>
      </c>
      <c r="JX168" s="625">
        <f t="shared" si="299"/>
        <v>133559.64052671008</v>
      </c>
      <c r="JY168" s="626">
        <f t="shared" si="277"/>
        <v>10014.323554908286</v>
      </c>
      <c r="JZ168" s="642">
        <f t="shared" si="278"/>
        <v>0</v>
      </c>
      <c r="KA168" s="625">
        <f t="shared" si="278"/>
        <v>0</v>
      </c>
      <c r="KB168" s="625">
        <f t="shared" si="279"/>
        <v>468.2544923321405</v>
      </c>
      <c r="KC168" s="625">
        <f t="shared" si="279"/>
        <v>0</v>
      </c>
      <c r="KD168" s="625">
        <f t="shared" si="280"/>
        <v>6325.7305431275481</v>
      </c>
      <c r="KE168" s="645">
        <f t="shared" si="280"/>
        <v>3452.1669704059323</v>
      </c>
      <c r="KF168" s="624">
        <f t="shared" si="334"/>
        <v>0</v>
      </c>
      <c r="KG168" s="625">
        <f t="shared" si="335"/>
        <v>239.61834630577127</v>
      </c>
      <c r="KH168" s="626">
        <f t="shared" si="336"/>
        <v>4876.1353573261631</v>
      </c>
    </row>
    <row r="169" spans="1:294" s="649" customFormat="1" ht="14.4">
      <c r="A169" s="514" t="s">
        <v>178</v>
      </c>
      <c r="B169" s="541">
        <v>128096</v>
      </c>
      <c r="C169" s="527">
        <f t="shared" si="337"/>
        <v>8648</v>
      </c>
      <c r="D169" s="518">
        <f t="shared" si="338"/>
        <v>202</v>
      </c>
      <c r="E169" s="496">
        <f t="shared" si="287"/>
        <v>5.889581096673431E-3</v>
      </c>
      <c r="F169" s="304">
        <f t="shared" si="310"/>
        <v>5.5146140394703974E-2</v>
      </c>
      <c r="G169" s="305">
        <f t="shared" si="304"/>
        <v>4.8553022736018905</v>
      </c>
      <c r="H169" s="306">
        <f t="shared" si="305"/>
        <v>0.26775118083877525</v>
      </c>
      <c r="I169" s="307">
        <f t="shared" si="306"/>
        <v>0.32779051697249834</v>
      </c>
      <c r="J169" s="340">
        <f t="shared" si="311"/>
        <v>0.45974834495544725</v>
      </c>
      <c r="K169" s="582">
        <f t="shared" si="340"/>
        <v>3.4300118979935781E-3</v>
      </c>
      <c r="L169" s="341">
        <f t="shared" si="288"/>
        <v>8.3369088328727319</v>
      </c>
      <c r="M169" s="342">
        <f t="shared" si="312"/>
        <v>0.5619941900750689</v>
      </c>
      <c r="N169" s="826"/>
      <c r="O169" s="366" t="s">
        <v>230</v>
      </c>
      <c r="P169" s="21" t="s">
        <v>240</v>
      </c>
      <c r="Q169" s="21"/>
      <c r="R169" s="21"/>
      <c r="S169" s="170">
        <f t="shared" si="313"/>
        <v>8648</v>
      </c>
      <c r="T169" s="171">
        <f t="shared" si="314"/>
        <v>6751.1866100424686</v>
      </c>
      <c r="U169" s="170">
        <f t="shared" si="315"/>
        <v>664</v>
      </c>
      <c r="V169" s="172">
        <f t="shared" si="316"/>
        <v>8.3166332665330661E-2</v>
      </c>
      <c r="W169" s="171">
        <f t="shared" si="317"/>
        <v>518.3612290781914</v>
      </c>
      <c r="X169" s="170">
        <f t="shared" si="318"/>
        <v>1584</v>
      </c>
      <c r="Y169" s="172">
        <f t="shared" si="319"/>
        <v>0.22423556058890148</v>
      </c>
      <c r="Z169" s="171">
        <f t="shared" si="320"/>
        <v>1236.5725705720708</v>
      </c>
      <c r="AA169" s="170">
        <f t="shared" si="321"/>
        <v>202</v>
      </c>
      <c r="AB169" s="171">
        <f t="shared" si="322"/>
        <v>1576.9422932800401</v>
      </c>
      <c r="AC169" s="173">
        <f t="shared" si="323"/>
        <v>2.3358001850138761E-2</v>
      </c>
      <c r="AD169" s="170">
        <f t="shared" si="324"/>
        <v>8</v>
      </c>
      <c r="AE169" s="172">
        <f t="shared" si="325"/>
        <v>4.1237113402061855E-2</v>
      </c>
      <c r="AF169" s="171">
        <f t="shared" si="326"/>
        <v>62.453160129902571</v>
      </c>
      <c r="AG169" s="170">
        <f t="shared" si="327"/>
        <v>30</v>
      </c>
      <c r="AH169" s="172">
        <f t="shared" si="328"/>
        <v>0.1744186046511628</v>
      </c>
      <c r="AI169" s="367">
        <f t="shared" si="329"/>
        <v>234.19935048713464</v>
      </c>
      <c r="AJ169" s="830"/>
      <c r="AK169" s="85">
        <v>11731.508689462726</v>
      </c>
      <c r="AL169" s="62">
        <v>10773.220410460925</v>
      </c>
      <c r="AM169" s="62">
        <v>10473.045070859829</v>
      </c>
      <c r="AN169" s="62">
        <v>9723.692681448676</v>
      </c>
      <c r="AO169" s="62">
        <v>10339.139771306631</v>
      </c>
      <c r="AP169" s="62">
        <v>8942.7024969397753</v>
      </c>
      <c r="AQ169" s="62">
        <v>9463.210782104532</v>
      </c>
      <c r="AR169" s="62">
        <v>8916.7232115182214</v>
      </c>
      <c r="AS169" s="62">
        <v>8080.1217500973835</v>
      </c>
      <c r="AT169" s="62">
        <v>7864.0729104171169</v>
      </c>
      <c r="AU169" s="62">
        <v>6303.2868807670666</v>
      </c>
      <c r="AV169" s="62">
        <v>6023.5268401687636</v>
      </c>
      <c r="AW169" s="62">
        <v>4690.8220730238045</v>
      </c>
      <c r="AX169" s="62">
        <v>5037.1773215803851</v>
      </c>
      <c r="AY169" s="62">
        <v>2709.7331444496522</v>
      </c>
      <c r="AZ169" s="62">
        <v>3540.2545979839597</v>
      </c>
      <c r="BA169" s="62">
        <v>1122.4659756649044</v>
      </c>
      <c r="BB169" s="62">
        <v>1842.6525610224458</v>
      </c>
      <c r="BC169" s="62">
        <v>94.665805176558209</v>
      </c>
      <c r="BD169" s="86">
        <v>423.97668001064733</v>
      </c>
      <c r="BE169" s="258">
        <v>2.0000000000000002E-5</v>
      </c>
      <c r="BF169" s="43">
        <v>2.0000000000000002E-5</v>
      </c>
      <c r="BG169" s="53">
        <v>5.0000000000000002E-5</v>
      </c>
      <c r="BH169" s="53">
        <v>4.0000000000000003E-5</v>
      </c>
      <c r="BI169" s="53">
        <v>1.2518952302791728E-4</v>
      </c>
      <c r="BJ169" s="53">
        <v>1.2406223545552731E-4</v>
      </c>
      <c r="BK169" s="53">
        <v>3.4000000000000002E-4</v>
      </c>
      <c r="BL169" s="53">
        <v>1.8000000000000001E-4</v>
      </c>
      <c r="BM169" s="53">
        <v>8.9999999999999998E-4</v>
      </c>
      <c r="BN169" s="53">
        <v>5.0000000000000001E-4</v>
      </c>
      <c r="BO169" s="53">
        <v>3.8E-3</v>
      </c>
      <c r="BP169" s="53">
        <v>2E-3</v>
      </c>
      <c r="BQ169" s="53">
        <v>1.6199999999999999E-2</v>
      </c>
      <c r="BR169" s="53">
        <v>6.1999999999999998E-3</v>
      </c>
      <c r="BS169" s="53">
        <v>6.1100000000000002E-2</v>
      </c>
      <c r="BT169" s="53">
        <v>2.6800000000000001E-2</v>
      </c>
      <c r="BU169" s="53">
        <v>0.1421</v>
      </c>
      <c r="BV169" s="53">
        <v>5.4699999999999999E-2</v>
      </c>
      <c r="BW169" s="53">
        <v>0.27589999999999998</v>
      </c>
      <c r="BX169" s="54">
        <v>0.1051</v>
      </c>
      <c r="BY169" s="64">
        <f>+Fall_Hoy!B169</f>
        <v>0</v>
      </c>
      <c r="BZ169" s="61">
        <f>+Fall_Hoy!C169</f>
        <v>0</v>
      </c>
      <c r="CA169" s="61">
        <f>+Fall_Hoy!D169</f>
        <v>0</v>
      </c>
      <c r="CB169" s="61">
        <f>+Fall_Hoy!E169</f>
        <v>0</v>
      </c>
      <c r="CC169" s="61">
        <f>+Fall_Hoy!F169</f>
        <v>1</v>
      </c>
      <c r="CD169" s="61">
        <f>+Fall_Hoy!G169</f>
        <v>3</v>
      </c>
      <c r="CE169" s="61">
        <f>+Fall_Hoy!H169</f>
        <v>2</v>
      </c>
      <c r="CF169" s="61">
        <f>+Fall_Hoy!I169</f>
        <v>0</v>
      </c>
      <c r="CG169" s="61">
        <f>+Fall_Hoy!J169</f>
        <v>9</v>
      </c>
      <c r="CH169" s="61">
        <f>+Fall_Hoy!K169</f>
        <v>5</v>
      </c>
      <c r="CI169" s="61">
        <f>+Fall_Hoy!L169</f>
        <v>14</v>
      </c>
      <c r="CJ169" s="61">
        <f>+Fall_Hoy!M169</f>
        <v>4</v>
      </c>
      <c r="CK169" s="61">
        <f>+Fall_Hoy!N169</f>
        <v>28</v>
      </c>
      <c r="CL169" s="61">
        <f>+Fall_Hoy!O169</f>
        <v>21</v>
      </c>
      <c r="CM169" s="61">
        <f>+Fall_Hoy!P169</f>
        <v>32</v>
      </c>
      <c r="CN169" s="61">
        <f>+Fall_Hoy!Q169</f>
        <v>19</v>
      </c>
      <c r="CO169" s="61">
        <f>+Fall_Hoy!R169</f>
        <v>24</v>
      </c>
      <c r="CP169" s="61">
        <f>+Fall_Hoy!S169</f>
        <v>25</v>
      </c>
      <c r="CQ169" s="61">
        <f>+Fall_Hoy!T169</f>
        <v>2</v>
      </c>
      <c r="CR169" s="66">
        <f>+Fall_Hoy!U169</f>
        <v>7</v>
      </c>
      <c r="CS169" s="75">
        <f t="shared" si="330"/>
        <v>0.19327792060784083</v>
      </c>
      <c r="CT169" s="76">
        <f t="shared" si="330"/>
        <v>0.20025543481655811</v>
      </c>
      <c r="CU169" s="76">
        <f t="shared" si="331"/>
        <v>0.36846314671966113</v>
      </c>
      <c r="CV169" s="76">
        <f t="shared" si="331"/>
        <v>0.67241960287609381</v>
      </c>
      <c r="CW169" s="76">
        <f t="shared" si="339"/>
        <v>0.7</v>
      </c>
      <c r="CX169" s="76">
        <f t="shared" si="339"/>
        <v>0.7</v>
      </c>
      <c r="CY169" s="76">
        <f t="shared" si="339"/>
        <v>0.6216022316971247</v>
      </c>
      <c r="CZ169" s="76">
        <f t="shared" si="339"/>
        <v>8.9382610752173103E-2</v>
      </c>
      <c r="DA169" s="76">
        <f t="shared" si="339"/>
        <v>0.7</v>
      </c>
      <c r="DB169" s="76">
        <f t="shared" si="339"/>
        <v>0.7</v>
      </c>
      <c r="DC169" s="76">
        <f t="shared" si="339"/>
        <v>0.584490377164532</v>
      </c>
      <c r="DD169" s="76">
        <f t="shared" si="339"/>
        <v>0.33203139175253765</v>
      </c>
      <c r="DE169" s="76">
        <f t="shared" si="339"/>
        <v>0.36846314671966113</v>
      </c>
      <c r="DF169" s="76">
        <f t="shared" si="339"/>
        <v>0.67241960287609381</v>
      </c>
      <c r="DG169" s="76">
        <f t="shared" si="339"/>
        <v>0.19327792060784083</v>
      </c>
      <c r="DH169" s="76">
        <f t="shared" si="339"/>
        <v>0.20025543481655811</v>
      </c>
      <c r="DI169" s="76">
        <f t="shared" si="339"/>
        <v>0.15046794105679293</v>
      </c>
      <c r="DJ169" s="76">
        <f t="shared" si="339"/>
        <v>0.24803286354279547</v>
      </c>
      <c r="DK169" s="76">
        <f t="shared" si="339"/>
        <v>7.6574674968765979E-2</v>
      </c>
      <c r="DL169" s="316">
        <f t="shared" si="274"/>
        <v>0.15709174149059216</v>
      </c>
      <c r="DM169" s="85">
        <f>+'Cas_-14'!B168</f>
        <v>55</v>
      </c>
      <c r="DN169" s="62">
        <f>+'Cas_-14'!C168</f>
        <v>58</v>
      </c>
      <c r="DO169" s="62">
        <f>+'Cas_-14'!D168</f>
        <v>206</v>
      </c>
      <c r="DP169" s="62">
        <f>+'Cas_-14'!E168</f>
        <v>248</v>
      </c>
      <c r="DQ169" s="62">
        <f>+'Cas_-14'!F168</f>
        <v>922</v>
      </c>
      <c r="DR169" s="62">
        <f>+'Cas_-14'!G168</f>
        <v>763</v>
      </c>
      <c r="DS169" s="62">
        <f>+'Cas_-14'!H168</f>
        <v>937</v>
      </c>
      <c r="DT169" s="62">
        <f>+'Cas_-14'!I168</f>
        <v>797</v>
      </c>
      <c r="DU169" s="62">
        <f>+'Cas_-14'!J168</f>
        <v>726</v>
      </c>
      <c r="DV169" s="62">
        <f>+'Cas_-14'!K168</f>
        <v>613</v>
      </c>
      <c r="DW169" s="62">
        <f>+'Cas_-14'!L168</f>
        <v>433</v>
      </c>
      <c r="DX169" s="62">
        <f>+'Cas_-14'!M168</f>
        <v>427</v>
      </c>
      <c r="DY169" s="62">
        <f>+'Cas_-14'!N168</f>
        <v>236</v>
      </c>
      <c r="DZ169" s="62">
        <f>+'Cas_-14'!O168</f>
        <v>217</v>
      </c>
      <c r="EA169" s="62">
        <f>+'Cas_-14'!P168</f>
        <v>106</v>
      </c>
      <c r="EB169" s="62">
        <f>+'Cas_-14'!Q168</f>
        <v>117</v>
      </c>
      <c r="EC169" s="62">
        <f>+'Cas_-14'!R168</f>
        <v>42</v>
      </c>
      <c r="ED169" s="62">
        <f>+'Cas_-14'!S168</f>
        <v>61</v>
      </c>
      <c r="EE169" s="62">
        <f>+'Cas_-14'!T168</f>
        <v>5</v>
      </c>
      <c r="EF169" s="86">
        <f>+'Cas_-14'!U168</f>
        <v>16</v>
      </c>
      <c r="EG169" s="198">
        <f t="shared" si="332"/>
        <v>4.6882290637862423E-3</v>
      </c>
      <c r="EH169" s="91">
        <f t="shared" si="332"/>
        <v>5.3837197968846263E-3</v>
      </c>
      <c r="EI169" s="91">
        <f t="shared" si="332"/>
        <v>1.9669542010582367E-2</v>
      </c>
      <c r="EJ169" s="91">
        <f t="shared" si="332"/>
        <v>2.5504713911120021E-2</v>
      </c>
      <c r="EK169" s="91">
        <f t="shared" si="332"/>
        <v>8.9175697436526702E-2</v>
      </c>
      <c r="EL169" s="91">
        <f t="shared" si="332"/>
        <v>8.5320964245551204E-2</v>
      </c>
      <c r="EM169" s="91">
        <f t="shared" si="332"/>
        <v>9.9015019487035005E-2</v>
      </c>
      <c r="EN169" s="91">
        <f t="shared" si="332"/>
        <v>8.9382610752173103E-2</v>
      </c>
      <c r="EO169" s="91">
        <f t="shared" si="332"/>
        <v>8.9850131279426579E-2</v>
      </c>
      <c r="EP169" s="91">
        <f t="shared" si="332"/>
        <v>7.7949429892491415E-2</v>
      </c>
      <c r="EQ169" s="91">
        <f t="shared" si="332"/>
        <v>6.8694319041894353E-2</v>
      </c>
      <c r="ER169" s="91">
        <f t="shared" si="332"/>
        <v>7.0888702139166787E-2</v>
      </c>
      <c r="ES169" s="91">
        <f t="shared" si="332"/>
        <v>5.0311010804950304E-2</v>
      </c>
      <c r="ET169" s="91">
        <f t="shared" si="332"/>
        <v>4.3079682557595075E-2</v>
      </c>
      <c r="EU169" s="91">
        <f t="shared" si="308"/>
        <v>3.9118243144023186E-2</v>
      </c>
      <c r="EV169" s="91">
        <f t="shared" si="308"/>
        <v>3.3048470600568404E-2</v>
      </c>
      <c r="EW169" s="91">
        <f t="shared" si="308"/>
        <v>3.7417615242297982E-2</v>
      </c>
      <c r="EX169" s="91">
        <f t="shared" si="308"/>
        <v>3.3104450231329824E-2</v>
      </c>
      <c r="EY169" s="91">
        <f t="shared" si="308"/>
        <v>5.2817382059706326E-2</v>
      </c>
      <c r="EZ169" s="100">
        <f t="shared" si="308"/>
        <v>3.7737924641511399E-2</v>
      </c>
      <c r="FA169" s="119">
        <f t="shared" si="341"/>
        <v>4.9408640335978751</v>
      </c>
      <c r="FB169" s="120">
        <f t="shared" si="341"/>
        <v>6.0594463579538198</v>
      </c>
      <c r="FC169" s="120">
        <f t="shared" si="289"/>
        <v>7.3237078886796398</v>
      </c>
      <c r="FD169" s="120">
        <f t="shared" si="289"/>
        <v>15.608740894901144</v>
      </c>
      <c r="FE169" s="120">
        <f t="shared" si="307"/>
        <v>7.8496722775646868</v>
      </c>
      <c r="FF169" s="120">
        <f t="shared" si="307"/>
        <v>8.2043142173759396</v>
      </c>
      <c r="FG169" s="120">
        <f t="shared" si="307"/>
        <v>6.2778579948521553</v>
      </c>
      <c r="FH169" s="120">
        <f t="shared" si="307"/>
        <v>1</v>
      </c>
      <c r="FI169" s="120">
        <f t="shared" si="307"/>
        <v>7.7907509987164856</v>
      </c>
      <c r="FJ169" s="120">
        <f t="shared" si="307"/>
        <v>8.9801811375073104</v>
      </c>
      <c r="FK169" s="120">
        <f t="shared" si="307"/>
        <v>8.5085693448401614</v>
      </c>
      <c r="FL169" s="120">
        <f t="shared" si="307"/>
        <v>4.6838407494145198</v>
      </c>
      <c r="FM169" s="120">
        <f t="shared" si="307"/>
        <v>7.3237078886796398</v>
      </c>
      <c r="FN169" s="120">
        <f t="shared" si="307"/>
        <v>15.608740894901144</v>
      </c>
      <c r="FO169" s="120">
        <f t="shared" si="307"/>
        <v>4.9408640335978751</v>
      </c>
      <c r="FP169" s="120">
        <f t="shared" si="307"/>
        <v>6.0594463579538198</v>
      </c>
      <c r="FQ169" s="120">
        <f t="shared" si="307"/>
        <v>4.0213129586810092</v>
      </c>
      <c r="FR169" s="120">
        <f t="shared" si="307"/>
        <v>7.4924326430305399</v>
      </c>
      <c r="FS169" s="120">
        <f t="shared" si="307"/>
        <v>1.4498006524102938</v>
      </c>
      <c r="FT169" s="321">
        <f t="shared" si="307"/>
        <v>4.1627021883920072</v>
      </c>
      <c r="FU169" s="85">
        <f>+Cas_Hoy!B168</f>
        <v>66</v>
      </c>
      <c r="FV169" s="62">
        <f>+Cas_Hoy!C168</f>
        <v>64</v>
      </c>
      <c r="FW169" s="62">
        <f>+Cas_Hoy!D168</f>
        <v>256</v>
      </c>
      <c r="FX169" s="62">
        <f>+Cas_Hoy!E168</f>
        <v>296</v>
      </c>
      <c r="FY169" s="62">
        <f>+Cas_Hoy!F168</f>
        <v>1089</v>
      </c>
      <c r="FZ169" s="62">
        <f>+Cas_Hoy!G168</f>
        <v>953</v>
      </c>
      <c r="GA169" s="62">
        <f>+Cas_Hoy!H168</f>
        <v>1145</v>
      </c>
      <c r="GB169" s="62">
        <f>+Cas_Hoy!I168</f>
        <v>973</v>
      </c>
      <c r="GC169" s="62">
        <f>+Cas_Hoy!J168</f>
        <v>921</v>
      </c>
      <c r="GD169" s="62">
        <f>+Cas_Hoy!K168</f>
        <v>776</v>
      </c>
      <c r="GE169" s="62">
        <f>+Cas_Hoy!L168</f>
        <v>545</v>
      </c>
      <c r="GF169" s="62">
        <f>+Cas_Hoy!M168</f>
        <v>512</v>
      </c>
      <c r="GG169" s="62">
        <f>+Cas_Hoy!N168</f>
        <v>287</v>
      </c>
      <c r="GH169" s="62">
        <f>+Cas_Hoy!O168</f>
        <v>261</v>
      </c>
      <c r="GI169" s="62">
        <f>+Cas_Hoy!P168</f>
        <v>125</v>
      </c>
      <c r="GJ169" s="62">
        <f>+Cas_Hoy!Q168</f>
        <v>136</v>
      </c>
      <c r="GK169" s="62">
        <f>+Cas_Hoy!R168</f>
        <v>46</v>
      </c>
      <c r="GL169" s="62">
        <f>+Cas_Hoy!S168</f>
        <v>73</v>
      </c>
      <c r="GM169" s="62">
        <f>+Cas_Hoy!T168</f>
        <v>7</v>
      </c>
      <c r="GN169" s="590">
        <f>+Cas_Hoy!U168</f>
        <v>25</v>
      </c>
      <c r="GO169" s="543">
        <f t="shared" si="290"/>
        <v>0.22792207618849156</v>
      </c>
      <c r="GP169" s="112">
        <f t="shared" si="290"/>
        <v>0.23277554816283674</v>
      </c>
      <c r="GQ169" s="112">
        <f t="shared" si="291"/>
        <v>0.44808865723958791</v>
      </c>
      <c r="GR169" s="112">
        <f t="shared" si="291"/>
        <v>0.7</v>
      </c>
      <c r="GS169" s="323">
        <f t="shared" si="333"/>
        <v>0.7</v>
      </c>
      <c r="GT169" s="323">
        <f t="shared" si="333"/>
        <v>0.7</v>
      </c>
      <c r="GU169" s="323">
        <f t="shared" si="309"/>
        <v>0.7</v>
      </c>
      <c r="GV169" s="323">
        <f t="shared" si="309"/>
        <v>0.10912080333985498</v>
      </c>
      <c r="GW169" s="323">
        <f t="shared" si="309"/>
        <v>0.7</v>
      </c>
      <c r="GX169" s="323">
        <f t="shared" si="309"/>
        <v>0.7</v>
      </c>
      <c r="GY169" s="323">
        <f t="shared" si="309"/>
        <v>0.7</v>
      </c>
      <c r="GZ169" s="323">
        <f t="shared" si="309"/>
        <v>0.39812663367049012</v>
      </c>
      <c r="HA169" s="323">
        <f t="shared" si="298"/>
        <v>0.44808865723958791</v>
      </c>
      <c r="HB169" s="323">
        <f t="shared" si="298"/>
        <v>0.7</v>
      </c>
      <c r="HC169" s="323">
        <f t="shared" si="298"/>
        <v>0.22792207618849156</v>
      </c>
      <c r="HD169" s="323">
        <f t="shared" si="298"/>
        <v>0.23277554816283674</v>
      </c>
      <c r="HE169" s="323">
        <f t="shared" si="298"/>
        <v>0.16479822115743986</v>
      </c>
      <c r="HF169" s="323">
        <f t="shared" si="275"/>
        <v>0.29682621374793555</v>
      </c>
      <c r="HG169" s="323">
        <f t="shared" si="275"/>
        <v>0.10720454495627237</v>
      </c>
      <c r="HH169" s="327">
        <f t="shared" si="275"/>
        <v>0.24545584607905022</v>
      </c>
      <c r="HI169" s="241">
        <f>+CyF_Tot!B168</f>
        <v>0</v>
      </c>
      <c r="HJ169" s="149">
        <f>+CyF_Tot!C168</f>
        <v>7064</v>
      </c>
      <c r="HK169" s="149">
        <f>+CyF_Tot!D168</f>
        <v>7984</v>
      </c>
      <c r="HL169" s="149">
        <f>+CyF_Tot!E168</f>
        <v>8648</v>
      </c>
      <c r="HM169" s="149">
        <f>+CyF_Tot!F168</f>
        <v>0</v>
      </c>
      <c r="HN169" s="149">
        <f>+CyF_Tot!G168</f>
        <v>172</v>
      </c>
      <c r="HO169" s="149">
        <f>+CyF_Tot!H168</f>
        <v>194</v>
      </c>
      <c r="HP169" s="557">
        <f>+CyF_Tot!I168</f>
        <v>202</v>
      </c>
      <c r="HQ169" s="93">
        <f t="shared" si="295"/>
        <v>9.1583723843544892E-2</v>
      </c>
      <c r="HR169" s="90">
        <f t="shared" si="295"/>
        <v>8.4102707426156359E-2</v>
      </c>
      <c r="HS169" s="90">
        <f t="shared" si="295"/>
        <v>8.1759345107261974E-2</v>
      </c>
      <c r="HT169" s="90">
        <f t="shared" si="295"/>
        <v>7.5909417011059493E-2</v>
      </c>
      <c r="HU169" s="90">
        <f t="shared" si="295"/>
        <v>8.0713993967857153E-2</v>
      </c>
      <c r="HV169" s="90">
        <f t="shared" si="295"/>
        <v>6.9812503879432414E-2</v>
      </c>
      <c r="HW169" s="90">
        <f t="shared" si="295"/>
        <v>7.3875927289724364E-2</v>
      </c>
      <c r="HX169" s="90">
        <f t="shared" si="295"/>
        <v>6.9609692820370828E-2</v>
      </c>
      <c r="HY169" s="90">
        <f t="shared" si="295"/>
        <v>6.3078642190992559E-2</v>
      </c>
      <c r="HZ169" s="90">
        <f t="shared" si="295"/>
        <v>6.1392025593438648E-2</v>
      </c>
      <c r="IA169" s="90">
        <f t="shared" si="295"/>
        <v>4.9207523113657461E-2</v>
      </c>
      <c r="IB169" s="90">
        <f t="shared" si="303"/>
        <v>4.7023535786978231E-2</v>
      </c>
      <c r="IC169" s="90">
        <f t="shared" si="303"/>
        <v>3.661958275842965E-2</v>
      </c>
      <c r="ID169" s="90">
        <f t="shared" si="303"/>
        <v>3.9323455233421692E-2</v>
      </c>
      <c r="IE169" s="90">
        <f t="shared" si="303"/>
        <v>2.115392474745232E-2</v>
      </c>
      <c r="IF169" s="90">
        <f t="shared" si="303"/>
        <v>2.7637510913564513E-2</v>
      </c>
      <c r="IG169" s="90">
        <f t="shared" si="303"/>
        <v>8.7626934148209504E-3</v>
      </c>
      <c r="IH169" s="90">
        <f t="shared" si="303"/>
        <v>1.4384934432163734E-2</v>
      </c>
      <c r="II169" s="90">
        <f t="shared" si="303"/>
        <v>7.3902233618971874E-4</v>
      </c>
      <c r="IJ169" s="673">
        <f t="shared" si="303"/>
        <v>3.3098354360061775E-3</v>
      </c>
      <c r="IK169" s="686"/>
      <c r="IL169" s="687"/>
      <c r="IM169" s="687"/>
      <c r="IN169" s="687"/>
      <c r="IO169" s="687"/>
      <c r="IP169" s="687"/>
      <c r="IQ169" s="687"/>
      <c r="IR169" s="687"/>
      <c r="IS169" s="687"/>
      <c r="IT169" s="687"/>
      <c r="IU169" s="687"/>
      <c r="IV169" s="687"/>
      <c r="IW169" s="687"/>
      <c r="IX169" s="687"/>
      <c r="IY169" s="687"/>
      <c r="IZ169" s="687"/>
      <c r="JA169" s="687"/>
      <c r="JB169" s="687"/>
      <c r="JC169" s="687"/>
      <c r="JD169" s="688"/>
      <c r="JF169" s="624">
        <f t="shared" si="302"/>
        <v>0</v>
      </c>
      <c r="JG169" s="625">
        <f t="shared" si="302"/>
        <v>0</v>
      </c>
      <c r="JH169" s="625">
        <f t="shared" si="302"/>
        <v>0</v>
      </c>
      <c r="JI169" s="625">
        <f t="shared" si="302"/>
        <v>0</v>
      </c>
      <c r="JJ169" s="625">
        <f t="shared" si="302"/>
        <v>96.719845375842411</v>
      </c>
      <c r="JK169" s="625">
        <f t="shared" si="302"/>
        <v>335.46905994318951</v>
      </c>
      <c r="JL169" s="625">
        <f t="shared" si="302"/>
        <v>211.34475877702243</v>
      </c>
      <c r="JM169" s="625">
        <f t="shared" si="302"/>
        <v>0</v>
      </c>
      <c r="JN169" s="625">
        <f t="shared" si="302"/>
        <v>1113.8446026375198</v>
      </c>
      <c r="JO169" s="625">
        <f t="shared" si="302"/>
        <v>635.80285393549286</v>
      </c>
      <c r="JP169" s="625">
        <f t="shared" si="302"/>
        <v>2221.0634332252216</v>
      </c>
      <c r="JQ169" s="625">
        <f t="shared" si="301"/>
        <v>664.06278350507534</v>
      </c>
      <c r="JR169" s="625">
        <f t="shared" si="301"/>
        <v>5969.1029768585104</v>
      </c>
      <c r="JS169" s="625">
        <f t="shared" si="301"/>
        <v>4169.0015378317812</v>
      </c>
      <c r="JT169" s="625">
        <f t="shared" si="301"/>
        <v>11809.280949139076</v>
      </c>
      <c r="JU169" s="625">
        <f t="shared" si="301"/>
        <v>5366.8456530837575</v>
      </c>
      <c r="JV169" s="625">
        <f t="shared" si="299"/>
        <v>21381.494424170276</v>
      </c>
      <c r="JW169" s="625">
        <f t="shared" si="299"/>
        <v>13567.397635790912</v>
      </c>
      <c r="JX169" s="625">
        <f t="shared" si="299"/>
        <v>21126.95282388253</v>
      </c>
      <c r="JY169" s="626">
        <f t="shared" si="277"/>
        <v>16510.342030661235</v>
      </c>
      <c r="JZ169" s="642">
        <f t="shared" si="278"/>
        <v>30.727919651409604</v>
      </c>
      <c r="KA169" s="625">
        <f t="shared" si="278"/>
        <v>101.90350451234451</v>
      </c>
      <c r="KB169" s="625">
        <f t="shared" si="279"/>
        <v>1048.366628705608</v>
      </c>
      <c r="KC169" s="625">
        <f t="shared" si="279"/>
        <v>394.66201276644216</v>
      </c>
      <c r="KD169" s="625">
        <f t="shared" si="280"/>
        <v>9979.4759332540416</v>
      </c>
      <c r="KE169" s="645">
        <f t="shared" si="280"/>
        <v>6639.578930227397</v>
      </c>
      <c r="KF169" s="624">
        <f t="shared" si="334"/>
        <v>64.533501950099122</v>
      </c>
      <c r="KG169" s="625">
        <f t="shared" si="335"/>
        <v>728.81700280865402</v>
      </c>
      <c r="KH169" s="626">
        <f t="shared" si="336"/>
        <v>8118.4895986666588</v>
      </c>
    </row>
    <row r="170" spans="1:294" s="649" customFormat="1" ht="15" thickBot="1">
      <c r="A170" s="515" t="s">
        <v>283</v>
      </c>
      <c r="B170" s="542">
        <v>6320</v>
      </c>
      <c r="C170" s="528">
        <f t="shared" si="337"/>
        <v>251</v>
      </c>
      <c r="D170" s="519">
        <f t="shared" si="338"/>
        <v>7</v>
      </c>
      <c r="E170" s="498">
        <f t="shared" si="287"/>
        <v>8.4582996782019554E-3</v>
      </c>
      <c r="F170" s="460">
        <f t="shared" si="310"/>
        <v>3.4968354430379746E-2</v>
      </c>
      <c r="G170" s="461">
        <f t="shared" si="304"/>
        <v>3.7447488679580108</v>
      </c>
      <c r="H170" s="462">
        <f t="shared" si="305"/>
        <v>0.13094770566751904</v>
      </c>
      <c r="I170" s="463">
        <f t="shared" si="306"/>
        <v>0.14872341231921846</v>
      </c>
      <c r="J170" s="464">
        <f>+((CS170*AK170)+(CT170*AL170)+(CU170*AM170)+(CV170*AN170)+(CW170*AO170)+(CX170*AP170)+(CY170*AQ170)+(CZ170*AR170)+(DA170*AS170)+(DB170*AT170)+(DC170*AU170)+(DD170*AV170)+(DE170*AW170)+(DF170*AX170)+(DG170*AY170)+(DH170*AZ170)+(DI170*BA170)+(DJ170*BB170)+(DK170*BC170)+(DL170*BD170))/B170</f>
        <v>0.16138830236716531</v>
      </c>
      <c r="K170" s="586">
        <f t="shared" si="340"/>
        <v>6.8629195577572582E-3</v>
      </c>
      <c r="L170" s="465">
        <f t="shared" si="288"/>
        <v>4.6152672894139579</v>
      </c>
      <c r="M170" s="466">
        <f t="shared" si="312"/>
        <v>0.1832962167156493</v>
      </c>
      <c r="N170" s="902"/>
      <c r="O170" s="453" t="s">
        <v>226</v>
      </c>
      <c r="P170" s="454" t="s">
        <v>240</v>
      </c>
      <c r="Q170" s="454"/>
      <c r="R170" s="454"/>
      <c r="S170" s="455">
        <f t="shared" si="313"/>
        <v>251</v>
      </c>
      <c r="T170" s="456">
        <f t="shared" si="314"/>
        <v>3971.5189873417721</v>
      </c>
      <c r="U170" s="455">
        <f t="shared" si="315"/>
        <v>16</v>
      </c>
      <c r="V170" s="457">
        <f t="shared" si="316"/>
        <v>6.8085106382978725E-2</v>
      </c>
      <c r="W170" s="456">
        <f t="shared" si="317"/>
        <v>253.16455696202533</v>
      </c>
      <c r="X170" s="455">
        <f t="shared" si="318"/>
        <v>30</v>
      </c>
      <c r="Y170" s="457">
        <f t="shared" si="319"/>
        <v>0.13574660633484162</v>
      </c>
      <c r="Z170" s="456">
        <f t="shared" si="320"/>
        <v>474.68354430379748</v>
      </c>
      <c r="AA170" s="455">
        <f t="shared" si="321"/>
        <v>7</v>
      </c>
      <c r="AB170" s="456">
        <f t="shared" si="322"/>
        <v>1107.5949367088608</v>
      </c>
      <c r="AC170" s="458">
        <f t="shared" si="323"/>
        <v>2.7888446215139442E-2</v>
      </c>
      <c r="AD170" s="455">
        <f t="shared" si="324"/>
        <v>0</v>
      </c>
      <c r="AE170" s="457">
        <f t="shared" si="325"/>
        <v>0</v>
      </c>
      <c r="AF170" s="456">
        <f t="shared" si="326"/>
        <v>0</v>
      </c>
      <c r="AG170" s="455">
        <f t="shared" si="327"/>
        <v>0</v>
      </c>
      <c r="AH170" s="457">
        <f t="shared" si="328"/>
        <v>0</v>
      </c>
      <c r="AI170" s="459">
        <f t="shared" si="329"/>
        <v>0</v>
      </c>
      <c r="AJ170" s="907"/>
      <c r="AK170" s="297">
        <v>477.98301066714816</v>
      </c>
      <c r="AL170" s="257">
        <v>414.66440453515605</v>
      </c>
      <c r="AM170" s="257">
        <v>497.27709245065535</v>
      </c>
      <c r="AN170" s="257">
        <v>456.84818138550634</v>
      </c>
      <c r="AO170" s="257">
        <v>429.03552363003109</v>
      </c>
      <c r="AP170" s="257">
        <v>402.8553402242278</v>
      </c>
      <c r="AQ170" s="257">
        <v>430.1585448661358</v>
      </c>
      <c r="AR170" s="257">
        <v>411.07478627642831</v>
      </c>
      <c r="AS170" s="257">
        <v>382.89380277143403</v>
      </c>
      <c r="AT170" s="257">
        <v>410.36212073929192</v>
      </c>
      <c r="AU170" s="257">
        <v>379.3982194420455</v>
      </c>
      <c r="AV170" s="257">
        <v>299.46848658202543</v>
      </c>
      <c r="AW170" s="257">
        <v>301.05585655104312</v>
      </c>
      <c r="AX170" s="257">
        <v>305.64347511491644</v>
      </c>
      <c r="AY170" s="257">
        <v>198.94218609033538</v>
      </c>
      <c r="AZ170" s="257">
        <v>263.14635511298161</v>
      </c>
      <c r="BA170" s="257">
        <v>81.68401482765708</v>
      </c>
      <c r="BB170" s="257">
        <v>151.41878385240966</v>
      </c>
      <c r="BC170" s="257">
        <v>11</v>
      </c>
      <c r="BD170" s="296">
        <v>15</v>
      </c>
      <c r="BE170" s="264">
        <v>2.0000000000000002E-5</v>
      </c>
      <c r="BF170" s="265">
        <v>2.0000000000000002E-5</v>
      </c>
      <c r="BG170" s="265">
        <v>5.0000000000000002E-5</v>
      </c>
      <c r="BH170" s="265">
        <v>4.0000000000000003E-5</v>
      </c>
      <c r="BI170" s="265">
        <v>1.2518952302791728E-4</v>
      </c>
      <c r="BJ170" s="265">
        <v>1.2406223545552731E-4</v>
      </c>
      <c r="BK170" s="265">
        <v>3.4000000000000002E-4</v>
      </c>
      <c r="BL170" s="265">
        <v>1.8000000000000001E-4</v>
      </c>
      <c r="BM170" s="265">
        <v>8.9999999999999998E-4</v>
      </c>
      <c r="BN170" s="265">
        <v>5.0000000000000001E-4</v>
      </c>
      <c r="BO170" s="265">
        <v>3.8E-3</v>
      </c>
      <c r="BP170" s="265">
        <v>2E-3</v>
      </c>
      <c r="BQ170" s="265">
        <v>1.6199999999999999E-2</v>
      </c>
      <c r="BR170" s="265">
        <v>6.1999999999999998E-3</v>
      </c>
      <c r="BS170" s="265">
        <v>6.1100000000000002E-2</v>
      </c>
      <c r="BT170" s="265">
        <v>2.6800000000000001E-2</v>
      </c>
      <c r="BU170" s="265">
        <v>0.1421</v>
      </c>
      <c r="BV170" s="265">
        <v>5.4699999999999999E-2</v>
      </c>
      <c r="BW170" s="265">
        <v>0.27589999999999998</v>
      </c>
      <c r="BX170" s="266">
        <v>0.1051</v>
      </c>
      <c r="BY170" s="67">
        <f>+Fall_Hoy!B170</f>
        <v>0</v>
      </c>
      <c r="BZ170" s="257">
        <f>+Fall_Hoy!C170</f>
        <v>0</v>
      </c>
      <c r="CA170" s="257">
        <f>+Fall_Hoy!D170</f>
        <v>0</v>
      </c>
      <c r="CB170" s="257">
        <f>+Fall_Hoy!E170</f>
        <v>0</v>
      </c>
      <c r="CC170" s="257">
        <f>+Fall_Hoy!F170</f>
        <v>0</v>
      </c>
      <c r="CD170" s="257">
        <f>+Fall_Hoy!G170</f>
        <v>0</v>
      </c>
      <c r="CE170" s="257">
        <f>+Fall_Hoy!H170</f>
        <v>0</v>
      </c>
      <c r="CF170" s="257">
        <f>+Fall_Hoy!I170</f>
        <v>0</v>
      </c>
      <c r="CG170" s="257">
        <f>+Fall_Hoy!J170</f>
        <v>0</v>
      </c>
      <c r="CH170" s="257">
        <f>+Fall_Hoy!K170</f>
        <v>0</v>
      </c>
      <c r="CI170" s="257">
        <f>+Fall_Hoy!L170</f>
        <v>0</v>
      </c>
      <c r="CJ170" s="257">
        <f>+Fall_Hoy!M170</f>
        <v>1</v>
      </c>
      <c r="CK170" s="257">
        <f>+Fall_Hoy!N170</f>
        <v>0</v>
      </c>
      <c r="CL170" s="257">
        <f>+Fall_Hoy!O170</f>
        <v>1</v>
      </c>
      <c r="CM170" s="257">
        <f>+Fall_Hoy!P170</f>
        <v>2</v>
      </c>
      <c r="CN170" s="257">
        <f>+Fall_Hoy!Q170</f>
        <v>1</v>
      </c>
      <c r="CO170" s="257">
        <f>+Fall_Hoy!R170</f>
        <v>1</v>
      </c>
      <c r="CP170" s="257">
        <f>+Fall_Hoy!S170</f>
        <v>0</v>
      </c>
      <c r="CQ170" s="257">
        <f>+Fall_Hoy!T170</f>
        <v>1</v>
      </c>
      <c r="CR170" s="68">
        <f>+Fall_Hoy!U170</f>
        <v>0</v>
      </c>
      <c r="CS170" s="77">
        <f t="shared" si="330"/>
        <v>0.16453636539272001</v>
      </c>
      <c r="CT170" s="78">
        <f t="shared" si="330"/>
        <v>0.14179726266700679</v>
      </c>
      <c r="CU170" s="78">
        <f t="shared" si="331"/>
        <v>3.9859712870144531E-2</v>
      </c>
      <c r="CV170" s="78">
        <f t="shared" si="331"/>
        <v>0.52770739673079203</v>
      </c>
      <c r="CW170" s="78">
        <f t="shared" si="339"/>
        <v>3.96237585553861E-2</v>
      </c>
      <c r="CX170" s="78">
        <f t="shared" si="339"/>
        <v>6.702157649187894E-2</v>
      </c>
      <c r="CY170" s="78">
        <f t="shared" si="339"/>
        <v>6.7417003209885612E-2</v>
      </c>
      <c r="CZ170" s="78">
        <f t="shared" si="339"/>
        <v>7.0546773891646264E-2</v>
      </c>
      <c r="DA170" s="78">
        <f t="shared" si="339"/>
        <v>5.2233804400169073E-2</v>
      </c>
      <c r="DB170" s="78">
        <f t="shared" si="339"/>
        <v>6.8232418600323835E-2</v>
      </c>
      <c r="DC170" s="78">
        <f t="shared" si="339"/>
        <v>1.8450271090608733E-2</v>
      </c>
      <c r="DD170" s="78">
        <f t="shared" si="339"/>
        <v>0.7</v>
      </c>
      <c r="DE170" s="78">
        <f t="shared" si="339"/>
        <v>3.9859712870144531E-2</v>
      </c>
      <c r="DF170" s="78">
        <f t="shared" si="339"/>
        <v>0.52770739673079203</v>
      </c>
      <c r="DG170" s="78">
        <f t="shared" si="339"/>
        <v>0.16453636539272001</v>
      </c>
      <c r="DH170" s="78">
        <f t="shared" si="339"/>
        <v>0.14179726266700679</v>
      </c>
      <c r="DI170" s="78">
        <f t="shared" si="339"/>
        <v>8.6152690860501563E-2</v>
      </c>
      <c r="DJ170" s="78">
        <f t="shared" si="339"/>
        <v>6.6042004469849406E-3</v>
      </c>
      <c r="DK170" s="78">
        <f t="shared" si="339"/>
        <v>0.32950014827506674</v>
      </c>
      <c r="DL170" s="301">
        <f t="shared" si="274"/>
        <v>0</v>
      </c>
      <c r="DM170" s="297">
        <f>+'Cas_-14'!B169</f>
        <v>4</v>
      </c>
      <c r="DN170" s="257">
        <f>+'Cas_-14'!C169</f>
        <v>4</v>
      </c>
      <c r="DO170" s="257">
        <f>+'Cas_-14'!D169</f>
        <v>7</v>
      </c>
      <c r="DP170" s="257">
        <f>+'Cas_-14'!E169</f>
        <v>6</v>
      </c>
      <c r="DQ170" s="257">
        <f>+'Cas_-14'!F169</f>
        <v>17</v>
      </c>
      <c r="DR170" s="257">
        <f>+'Cas_-14'!G169</f>
        <v>27</v>
      </c>
      <c r="DS170" s="257">
        <f>+'Cas_-14'!H169</f>
        <v>29</v>
      </c>
      <c r="DT170" s="257">
        <f>+'Cas_-14'!I169</f>
        <v>29</v>
      </c>
      <c r="DU170" s="257">
        <f>+'Cas_-14'!J169</f>
        <v>20</v>
      </c>
      <c r="DV170" s="257">
        <f>+'Cas_-14'!K169</f>
        <v>28</v>
      </c>
      <c r="DW170" s="257">
        <f>+'Cas_-14'!L169</f>
        <v>7</v>
      </c>
      <c r="DX170" s="257">
        <f>+'Cas_-14'!M169</f>
        <v>11</v>
      </c>
      <c r="DY170" s="257">
        <f>+'Cas_-14'!N169</f>
        <v>12</v>
      </c>
      <c r="DZ170" s="257">
        <f>+'Cas_-14'!O169</f>
        <v>3</v>
      </c>
      <c r="EA170" s="257">
        <f>+'Cas_-14'!P169</f>
        <v>6</v>
      </c>
      <c r="EB170" s="257">
        <f>+'Cas_-14'!Q169</f>
        <v>5</v>
      </c>
      <c r="EC170" s="257">
        <f>+'Cas_-14'!R169</f>
        <v>3</v>
      </c>
      <c r="ED170" s="257">
        <f>+'Cas_-14'!S169</f>
        <v>1</v>
      </c>
      <c r="EE170" s="257">
        <f>+'Cas_-14'!T169</f>
        <v>1</v>
      </c>
      <c r="EF170" s="296">
        <f>+'Cas_-14'!U169</f>
        <v>0</v>
      </c>
      <c r="EG170" s="267">
        <f t="shared" si="332"/>
        <v>8.3684982744825429E-3</v>
      </c>
      <c r="EH170" s="95">
        <f t="shared" si="332"/>
        <v>9.6463548745739335E-3</v>
      </c>
      <c r="EI170" s="95">
        <f t="shared" si="332"/>
        <v>1.4076658881475841E-2</v>
      </c>
      <c r="EJ170" s="95">
        <f t="shared" si="332"/>
        <v>1.3133465874381944E-2</v>
      </c>
      <c r="EK170" s="95">
        <f t="shared" si="332"/>
        <v>3.96237585553861E-2</v>
      </c>
      <c r="EL170" s="95">
        <f t="shared" si="332"/>
        <v>6.702157649187894E-2</v>
      </c>
      <c r="EM170" s="95">
        <f t="shared" si="332"/>
        <v>6.7417003209885612E-2</v>
      </c>
      <c r="EN170" s="95">
        <f t="shared" si="332"/>
        <v>7.0546773891646264E-2</v>
      </c>
      <c r="EO170" s="95">
        <f t="shared" si="332"/>
        <v>5.2233804400169073E-2</v>
      </c>
      <c r="EP170" s="95">
        <f t="shared" si="332"/>
        <v>6.8232418600323835E-2</v>
      </c>
      <c r="EQ170" s="95">
        <f t="shared" si="332"/>
        <v>1.8450271090608733E-2</v>
      </c>
      <c r="ER170" s="95">
        <f t="shared" si="332"/>
        <v>3.6731744717276159E-2</v>
      </c>
      <c r="ES170" s="95">
        <f t="shared" si="332"/>
        <v>3.9859712870144531E-2</v>
      </c>
      <c r="ET170" s="95">
        <f t="shared" si="332"/>
        <v>9.8153575791927305E-3</v>
      </c>
      <c r="EU170" s="95">
        <f t="shared" si="308"/>
        <v>3.0159515776485579E-2</v>
      </c>
      <c r="EV170" s="95">
        <f t="shared" si="308"/>
        <v>1.900083319737891E-2</v>
      </c>
      <c r="EW170" s="95">
        <f t="shared" si="308"/>
        <v>3.6726892113831816E-2</v>
      </c>
      <c r="EX170" s="95">
        <f t="shared" si="308"/>
        <v>6.6042004469849406E-3</v>
      </c>
      <c r="EY170" s="95">
        <f t="shared" si="308"/>
        <v>9.0909090909090912E-2</v>
      </c>
      <c r="EZ170" s="103">
        <f t="shared" si="308"/>
        <v>0</v>
      </c>
      <c r="FA170" s="298">
        <f>+FO170</f>
        <v>5.4555373704309877</v>
      </c>
      <c r="FB170" s="299">
        <f t="shared" si="341"/>
        <v>7.4626865671641793</v>
      </c>
      <c r="FC170" s="299">
        <f t="shared" si="289"/>
        <v>1</v>
      </c>
      <c r="FD170" s="299">
        <f t="shared" si="289"/>
        <v>53.763440860215063</v>
      </c>
      <c r="FE170" s="299">
        <f t="shared" si="307"/>
        <v>1</v>
      </c>
      <c r="FF170" s="299">
        <f t="shared" si="307"/>
        <v>1</v>
      </c>
      <c r="FG170" s="299">
        <f t="shared" si="307"/>
        <v>1</v>
      </c>
      <c r="FH170" s="299">
        <f t="shared" si="307"/>
        <v>1</v>
      </c>
      <c r="FI170" s="299">
        <f t="shared" si="307"/>
        <v>1</v>
      </c>
      <c r="FJ170" s="299">
        <f t="shared" si="307"/>
        <v>1</v>
      </c>
      <c r="FK170" s="299">
        <f t="shared" si="307"/>
        <v>1</v>
      </c>
      <c r="FL170" s="299">
        <f t="shared" si="307"/>
        <v>19.057085509765255</v>
      </c>
      <c r="FM170" s="299">
        <f t="shared" si="307"/>
        <v>1</v>
      </c>
      <c r="FN170" s="299">
        <f t="shared" si="307"/>
        <v>53.763440860215063</v>
      </c>
      <c r="FO170" s="299">
        <f t="shared" si="307"/>
        <v>5.4555373704309877</v>
      </c>
      <c r="FP170" s="299">
        <f t="shared" si="307"/>
        <v>7.4626865671641793</v>
      </c>
      <c r="FQ170" s="299">
        <f t="shared" si="307"/>
        <v>2.345765892563922</v>
      </c>
      <c r="FR170" s="299">
        <f t="shared" si="307"/>
        <v>1</v>
      </c>
      <c r="FS170" s="299">
        <f t="shared" si="307"/>
        <v>3.6245016310257339</v>
      </c>
      <c r="FT170" s="322" t="e">
        <f t="shared" si="307"/>
        <v>#DIV/0!</v>
      </c>
      <c r="FU170" s="297">
        <f>+Cas_Hoy!B169</f>
        <v>6</v>
      </c>
      <c r="FV170" s="257">
        <f>+Cas_Hoy!C169</f>
        <v>5</v>
      </c>
      <c r="FW170" s="257">
        <f>+Cas_Hoy!D169</f>
        <v>9</v>
      </c>
      <c r="FX170" s="257">
        <f>+Cas_Hoy!E169</f>
        <v>11</v>
      </c>
      <c r="FY170" s="257">
        <f>+Cas_Hoy!F169</f>
        <v>21</v>
      </c>
      <c r="FZ170" s="257">
        <f>+Cas_Hoy!G169</f>
        <v>32</v>
      </c>
      <c r="GA170" s="257">
        <f>+Cas_Hoy!H169</f>
        <v>32</v>
      </c>
      <c r="GB170" s="257">
        <f>+Cas_Hoy!I169</f>
        <v>33</v>
      </c>
      <c r="GC170" s="257">
        <f>+Cas_Hoy!J169</f>
        <v>21</v>
      </c>
      <c r="GD170" s="257">
        <f>+Cas_Hoy!K169</f>
        <v>31</v>
      </c>
      <c r="GE170" s="257">
        <f>+Cas_Hoy!L169</f>
        <v>7</v>
      </c>
      <c r="GF170" s="257">
        <f>+Cas_Hoy!M169</f>
        <v>11</v>
      </c>
      <c r="GG170" s="257">
        <f>+Cas_Hoy!N169</f>
        <v>12</v>
      </c>
      <c r="GH170" s="257">
        <f>+Cas_Hoy!O169</f>
        <v>3</v>
      </c>
      <c r="GI170" s="257">
        <f>+Cas_Hoy!P169</f>
        <v>6</v>
      </c>
      <c r="GJ170" s="257">
        <f>+Cas_Hoy!Q169</f>
        <v>5</v>
      </c>
      <c r="GK170" s="257">
        <f>+Cas_Hoy!R169</f>
        <v>3</v>
      </c>
      <c r="GL170" s="257">
        <f>+Cas_Hoy!S169</f>
        <v>1</v>
      </c>
      <c r="GM170" s="257">
        <f>+Cas_Hoy!T169</f>
        <v>1</v>
      </c>
      <c r="GN170" s="592">
        <f>+Cas_Hoy!U169</f>
        <v>0</v>
      </c>
      <c r="GO170" s="544">
        <f t="shared" si="290"/>
        <v>0.16453636539272001</v>
      </c>
      <c r="GP170" s="115">
        <f t="shared" si="290"/>
        <v>0.14179726266700679</v>
      </c>
      <c r="GQ170" s="115">
        <f t="shared" si="291"/>
        <v>3.9859712870144531E-2</v>
      </c>
      <c r="GR170" s="115">
        <f t="shared" si="291"/>
        <v>0.52770739673079203</v>
      </c>
      <c r="GS170" s="300">
        <f t="shared" si="333"/>
        <v>4.8946995862535772E-2</v>
      </c>
      <c r="GT170" s="300">
        <f t="shared" si="333"/>
        <v>7.9432979545930607E-2</v>
      </c>
      <c r="GU170" s="300">
        <f t="shared" si="309"/>
        <v>7.4391175955735842E-2</v>
      </c>
      <c r="GV170" s="300">
        <f t="shared" si="309"/>
        <v>8.02773633939423E-2</v>
      </c>
      <c r="GW170" s="300">
        <f t="shared" si="309"/>
        <v>5.4845494620177529E-2</v>
      </c>
      <c r="GX170" s="300">
        <f t="shared" si="309"/>
        <v>7.5543034878929965E-2</v>
      </c>
      <c r="GY170" s="300">
        <f t="shared" si="309"/>
        <v>1.8450271090608733E-2</v>
      </c>
      <c r="GZ170" s="300">
        <f t="shared" si="309"/>
        <v>0.7</v>
      </c>
      <c r="HA170" s="300">
        <f t="shared" si="298"/>
        <v>3.9859712870144531E-2</v>
      </c>
      <c r="HB170" s="300">
        <f t="shared" si="298"/>
        <v>0.52770739673079203</v>
      </c>
      <c r="HC170" s="300">
        <f t="shared" si="298"/>
        <v>0.16453636539272001</v>
      </c>
      <c r="HD170" s="300">
        <f t="shared" si="298"/>
        <v>0.14179726266700679</v>
      </c>
      <c r="HE170" s="300">
        <f t="shared" si="298"/>
        <v>8.6152690860501563E-2</v>
      </c>
      <c r="HF170" s="300">
        <f t="shared" si="275"/>
        <v>6.6042004469849406E-3</v>
      </c>
      <c r="HG170" s="300">
        <f t="shared" si="275"/>
        <v>0.32950014827506674</v>
      </c>
      <c r="HH170" s="329" t="e">
        <f t="shared" si="275"/>
        <v>#DIV/0!</v>
      </c>
      <c r="HI170" s="302">
        <f>+CyF_Tot!B169</f>
        <v>0</v>
      </c>
      <c r="HJ170" s="303">
        <f>+CyF_Tot!C169</f>
        <v>221</v>
      </c>
      <c r="HK170" s="303">
        <f>+CyF_Tot!D169</f>
        <v>235</v>
      </c>
      <c r="HL170" s="303">
        <f>+CyF_Tot!E169</f>
        <v>251</v>
      </c>
      <c r="HM170" s="303">
        <f>+CyF_Tot!F169</f>
        <v>0</v>
      </c>
      <c r="HN170" s="303">
        <f>+CyF_Tot!G169</f>
        <v>7</v>
      </c>
      <c r="HO170" s="303">
        <f>+CyF_Tot!H169</f>
        <v>7</v>
      </c>
      <c r="HP170" s="559">
        <f>+CyF_Tot!I169</f>
        <v>7</v>
      </c>
      <c r="HQ170" s="563">
        <f t="shared" si="295"/>
        <v>7.5630223206827246E-2</v>
      </c>
      <c r="HR170" s="94">
        <f t="shared" si="295"/>
        <v>6.5611456413790514E-2</v>
      </c>
      <c r="HS170" s="94">
        <f t="shared" si="295"/>
        <v>7.8683084248521412E-2</v>
      </c>
      <c r="HT170" s="94">
        <f t="shared" si="295"/>
        <v>7.2286104649605429E-2</v>
      </c>
      <c r="HU170" s="94">
        <f t="shared" si="295"/>
        <v>6.7885367662979604E-2</v>
      </c>
      <c r="HV170" s="94">
        <f t="shared" si="295"/>
        <v>6.3742933579782876E-2</v>
      </c>
      <c r="HW170" s="94">
        <f t="shared" ref="HW170:IA170" si="342">+AQ170/$B170</f>
        <v>6.8063060896540475E-2</v>
      </c>
      <c r="HX170" s="94">
        <f t="shared" si="342"/>
        <v>6.5043478841207009E-2</v>
      </c>
      <c r="HY170" s="94">
        <f t="shared" si="342"/>
        <v>6.0584462463834497E-2</v>
      </c>
      <c r="HZ170" s="94">
        <f t="shared" si="342"/>
        <v>6.493071530684999E-2</v>
      </c>
      <c r="IA170" s="94">
        <f t="shared" si="342"/>
        <v>6.0031363835766696E-2</v>
      </c>
      <c r="IB170" s="94">
        <f t="shared" si="303"/>
        <v>4.7384254206016684E-2</v>
      </c>
      <c r="IC170" s="94">
        <f t="shared" si="303"/>
        <v>4.7635420340354923E-2</v>
      </c>
      <c r="ID170" s="94">
        <f t="shared" si="303"/>
        <v>4.8361309353626022E-2</v>
      </c>
      <c r="IE170" s="94">
        <f t="shared" si="303"/>
        <v>3.1478194001635346E-2</v>
      </c>
      <c r="IF170" s="94">
        <f t="shared" si="303"/>
        <v>4.1637081505218609E-2</v>
      </c>
      <c r="IG170" s="94">
        <f t="shared" si="303"/>
        <v>1.292468589045207E-2</v>
      </c>
      <c r="IH170" s="94">
        <f t="shared" si="303"/>
        <v>2.3958668331077477E-2</v>
      </c>
      <c r="II170" s="94">
        <f t="shared" si="303"/>
        <v>1.740506329113924E-3</v>
      </c>
      <c r="IJ170" s="671">
        <f t="shared" si="303"/>
        <v>2.3734177215189874E-3</v>
      </c>
      <c r="IK170" s="689"/>
      <c r="IL170" s="690"/>
      <c r="IM170" s="690"/>
      <c r="IN170" s="690"/>
      <c r="IO170" s="690"/>
      <c r="IP170" s="690"/>
      <c r="IQ170" s="690"/>
      <c r="IR170" s="690"/>
      <c r="IS170" s="690"/>
      <c r="IT170" s="690"/>
      <c r="IU170" s="690"/>
      <c r="IV170" s="690"/>
      <c r="IW170" s="690"/>
      <c r="IX170" s="690"/>
      <c r="IY170" s="690"/>
      <c r="IZ170" s="690"/>
      <c r="JA170" s="690"/>
      <c r="JB170" s="690"/>
      <c r="JC170" s="690"/>
      <c r="JD170" s="691"/>
      <c r="JF170" s="652">
        <f t="shared" si="302"/>
        <v>0</v>
      </c>
      <c r="JG170" s="653">
        <f t="shared" si="302"/>
        <v>0</v>
      </c>
      <c r="JH170" s="653">
        <f t="shared" si="302"/>
        <v>0</v>
      </c>
      <c r="JI170" s="653">
        <f t="shared" si="302"/>
        <v>0</v>
      </c>
      <c r="JJ170" s="653">
        <f t="shared" si="302"/>
        <v>0</v>
      </c>
      <c r="JK170" s="653">
        <f t="shared" si="302"/>
        <v>0</v>
      </c>
      <c r="JL170" s="653">
        <f t="shared" si="302"/>
        <v>0</v>
      </c>
      <c r="JM170" s="653">
        <f t="shared" si="302"/>
        <v>0</v>
      </c>
      <c r="JN170" s="653">
        <f t="shared" si="302"/>
        <v>0</v>
      </c>
      <c r="JO170" s="653">
        <f t="shared" si="302"/>
        <v>0</v>
      </c>
      <c r="JP170" s="653">
        <f t="shared" si="302"/>
        <v>0</v>
      </c>
      <c r="JQ170" s="653">
        <f t="shared" si="301"/>
        <v>3339.2495197523785</v>
      </c>
      <c r="JR170" s="653">
        <f t="shared" si="301"/>
        <v>0</v>
      </c>
      <c r="JS170" s="653">
        <f t="shared" si="301"/>
        <v>3271.7858597309105</v>
      </c>
      <c r="JT170" s="653">
        <f t="shared" si="301"/>
        <v>10053.171925495193</v>
      </c>
      <c r="JU170" s="653">
        <f t="shared" si="301"/>
        <v>3800.1666394757817</v>
      </c>
      <c r="JV170" s="653">
        <f t="shared" si="299"/>
        <v>12242.297371277273</v>
      </c>
      <c r="JW170" s="653">
        <f t="shared" si="299"/>
        <v>0</v>
      </c>
      <c r="JX170" s="653">
        <f t="shared" si="299"/>
        <v>90909.090909090912</v>
      </c>
      <c r="JY170" s="654">
        <f t="shared" si="277"/>
        <v>0</v>
      </c>
      <c r="JZ170" s="655">
        <f t="shared" si="278"/>
        <v>0</v>
      </c>
      <c r="KA170" s="653">
        <f t="shared" si="278"/>
        <v>0</v>
      </c>
      <c r="KB170" s="653">
        <f t="shared" si="279"/>
        <v>0</v>
      </c>
      <c r="KC170" s="653">
        <f t="shared" si="279"/>
        <v>892.13595162596357</v>
      </c>
      <c r="KD170" s="653">
        <f t="shared" si="280"/>
        <v>6748.9810929681771</v>
      </c>
      <c r="KE170" s="656">
        <f t="shared" si="280"/>
        <v>2720.316331578696</v>
      </c>
      <c r="KF170" s="652">
        <f t="shared" si="334"/>
        <v>0</v>
      </c>
      <c r="KG170" s="653">
        <f t="shared" si="335"/>
        <v>432.27242888603951</v>
      </c>
      <c r="KH170" s="654">
        <f t="shared" si="336"/>
        <v>4518.4442729757102</v>
      </c>
    </row>
    <row r="171" spans="1:294" s="361" customFormat="1" ht="14.4">
      <c r="A171" s="368" t="s">
        <v>300</v>
      </c>
      <c r="B171" s="389">
        <v>256405</v>
      </c>
      <c r="C171" s="548">
        <f t="shared" ref="C171:C185" si="343">+S171</f>
        <v>19198</v>
      </c>
      <c r="D171" s="549">
        <f t="shared" ref="D171:D185" si="344">+AA171</f>
        <v>465</v>
      </c>
      <c r="E171" s="545">
        <f>(HQ171*BE171)+(HR171*BF171)+(HS171*BG171)+(HT171*BH171)+(HU171*BI171)+(HV171*BJ171)+(HW171*BK171)+(HX171*BL171)+(HY171*BM171)+(HZ171*BN171)+(IA171*BO171)+(IB171*BP171)+(IC171*BQ171)+(ID171*BR171)+(IE171*BS171)+(IF171*BT171)+(IG171*BU171)+(IH171*BV171)+(II171*BW171)+(IJ171*BX171)</f>
        <v>7.8530277568007855E-3</v>
      </c>
      <c r="F171" s="420">
        <f t="shared" ref="F171:F185" si="345">HJ171/B171</f>
        <v>7.1956475107739712E-2</v>
      </c>
      <c r="G171" s="421">
        <f t="shared" ref="G171:G185" si="346">H171/F171</f>
        <v>3.2093674965931585</v>
      </c>
      <c r="H171" s="422">
        <f t="shared" ref="H171:H185" si="347">HP171/(E171*B171)</f>
        <v>0.23093477238019453</v>
      </c>
      <c r="I171" s="440">
        <f t="shared" ref="I171:I185" si="348">(G171*HL171)/B171</f>
        <v>0.24029733117371135</v>
      </c>
      <c r="J171" s="437">
        <f t="shared" ref="J171:J185" si="349">+((CS171*AK171)+(CT171*AL171)+(CU171*AM171)+(CV171*AN171)+(CW171*AO171)+(CX171*AP171)+(CY171*AQ171)+(CZ171*AR171)+(DA171*AS171)+(DB171*AT171)+(DC171*AU171)+(DD171*AV171)+(DE171*AW171)+(DF171*AX171)+(DG171*AY171)+(DH171*AZ171)+(DI171*BA171)+(DJ171*BB171)+(DK171*BC171)+(DL171*BD171))/B171</f>
        <v>0.36585918898994013</v>
      </c>
      <c r="K171" s="423">
        <f t="shared" ref="K171:K185" si="350">HP171/(B171*J171)</f>
        <v>4.9569266867915268E-3</v>
      </c>
      <c r="L171" s="424">
        <f t="shared" ref="L171:L185" si="351">+(J171*B171)/SUM(FU171:GN171)</f>
        <v>4.8876218075843063</v>
      </c>
      <c r="M171" s="650">
        <f t="shared" ref="M171:M185" si="352">((J171*B171)+((FU171+FV171+FW171+FX171+FY171+FZ171+GA171+GB171+GC171+GD171+GE171+GF171+GG171+GH171+GI171+GJ171+GK171+GL171+GM171+GN171)-(DM171+DN171+DO171+DP171+DQ171+DR171+DS171+DT171+DU171+DV171+DW171+DX171+DY171+DZ171+EA171+EB171+EC171+ED171+EE171+EF171))*L171)/B171</f>
        <v>0.38011765162550909</v>
      </c>
      <c r="N171" s="903"/>
      <c r="O171" s="400"/>
      <c r="P171" s="401"/>
      <c r="Q171" s="401"/>
      <c r="R171" s="401"/>
      <c r="S171" s="402">
        <f t="shared" ref="S171:S185" si="353">+HL171</f>
        <v>19198</v>
      </c>
      <c r="T171" s="403">
        <f t="shared" ref="T171:T185" si="354">+(S171*100000)/B171</f>
        <v>7487.3734911565689</v>
      </c>
      <c r="U171" s="402">
        <f t="shared" ref="U171:U185" si="355">+HL171-HK171</f>
        <v>316</v>
      </c>
      <c r="V171" s="404">
        <f t="shared" ref="V171:V185" si="356">+(HL171-HK171)/HK171</f>
        <v>1.6735515305582035E-2</v>
      </c>
      <c r="W171" s="403">
        <f t="shared" ref="W171:W185" si="357">+(U171*100000)/B171</f>
        <v>123.24252647179267</v>
      </c>
      <c r="X171" s="402">
        <f t="shared" ref="X171:X185" si="358">+HL171-HJ171</f>
        <v>748</v>
      </c>
      <c r="Y171" s="404">
        <f t="shared" ref="Y171:Y185" si="359">+(HL171-HJ171)/HJ171</f>
        <v>4.0542005420054199E-2</v>
      </c>
      <c r="Z171" s="403">
        <f t="shared" ref="Z171:Z185" si="360">+(X171*100000)/B171</f>
        <v>291.72598038259787</v>
      </c>
      <c r="AA171" s="402">
        <f t="shared" ref="AA171:AA185" si="361">+HP171</f>
        <v>465</v>
      </c>
      <c r="AB171" s="403">
        <f t="shared" ref="AB171:AB185" si="362">+(AA171*1000000)/B171</f>
        <v>1813.5371775121389</v>
      </c>
      <c r="AC171" s="405">
        <f t="shared" ref="AC171:AC185" si="363">+AA171/S171</f>
        <v>2.4221273049275967E-2</v>
      </c>
      <c r="AD171" s="402">
        <f t="shared" ref="AD171:AD185" si="364">+HP171-HO171</f>
        <v>4</v>
      </c>
      <c r="AE171" s="404">
        <f t="shared" ref="AE171:AE185" si="365">+(HP171-HO171)/HO171</f>
        <v>8.6767895878524948E-3</v>
      </c>
      <c r="AF171" s="403">
        <f t="shared" ref="AF171:AF185" si="366">+(AD171*1000000)/B171</f>
        <v>15.600319806556035</v>
      </c>
      <c r="AG171" s="402">
        <f t="shared" ref="AG171:AG185" si="367">+HP171-HN171</f>
        <v>11</v>
      </c>
      <c r="AH171" s="404">
        <f t="shared" ref="AH171:AH185" si="368">+(HP171-HN171)/HN171</f>
        <v>2.4229074889867842E-2</v>
      </c>
      <c r="AI171" s="406">
        <f t="shared" ref="AI171:AI185" si="369">+(AG171*1000000)/B171</f>
        <v>42.900879468029096</v>
      </c>
      <c r="AJ171" s="905"/>
      <c r="AK171" s="382">
        <v>14320.511891291273</v>
      </c>
      <c r="AL171" s="383">
        <v>12916.132462496173</v>
      </c>
      <c r="AM171" s="383">
        <v>13936.636288571515</v>
      </c>
      <c r="AN171" s="383">
        <v>12882.686452235386</v>
      </c>
      <c r="AO171" s="383">
        <v>26570.698074354976</v>
      </c>
      <c r="AP171" s="383">
        <v>24482.479510896286</v>
      </c>
      <c r="AQ171" s="383">
        <v>22739.749686534757</v>
      </c>
      <c r="AR171" s="383">
        <v>20408.038760912525</v>
      </c>
      <c r="AS171" s="383">
        <v>15772.732815478557</v>
      </c>
      <c r="AT171" s="383">
        <v>15314.689198341202</v>
      </c>
      <c r="AU171" s="383">
        <v>14104.500535184563</v>
      </c>
      <c r="AV171" s="383">
        <v>14482.122442920891</v>
      </c>
      <c r="AW171" s="383">
        <v>10587.158995687942</v>
      </c>
      <c r="AX171" s="383">
        <v>12255.573759845625</v>
      </c>
      <c r="AY171" s="383">
        <v>6058.7281568243679</v>
      </c>
      <c r="AZ171" s="383">
        <v>8693.5736670717797</v>
      </c>
      <c r="BA171" s="383">
        <v>3103.5366524970182</v>
      </c>
      <c r="BB171" s="383">
        <v>5898.4428095631283</v>
      </c>
      <c r="BC171" s="383">
        <v>456.74690357503289</v>
      </c>
      <c r="BD171" s="384">
        <v>1420.2609357170027</v>
      </c>
      <c r="BE171" s="371">
        <v>2.0000000000000002E-5</v>
      </c>
      <c r="BF171" s="261">
        <v>2.0000000000000002E-5</v>
      </c>
      <c r="BG171" s="261">
        <v>5.0000000000000002E-5</v>
      </c>
      <c r="BH171" s="261">
        <v>4.0000000000000003E-5</v>
      </c>
      <c r="BI171" s="261">
        <v>1.2518952302791728E-4</v>
      </c>
      <c r="BJ171" s="261">
        <v>1.2406223545552731E-4</v>
      </c>
      <c r="BK171" s="261">
        <v>3.4000000000000002E-4</v>
      </c>
      <c r="BL171" s="261">
        <v>1.8000000000000001E-4</v>
      </c>
      <c r="BM171" s="261">
        <v>8.9999999999999998E-4</v>
      </c>
      <c r="BN171" s="261">
        <v>5.0000000000000001E-4</v>
      </c>
      <c r="BO171" s="261">
        <v>3.8E-3</v>
      </c>
      <c r="BP171" s="261">
        <v>2E-3</v>
      </c>
      <c r="BQ171" s="261">
        <v>1.6199999999999999E-2</v>
      </c>
      <c r="BR171" s="261">
        <v>6.1999999999999998E-3</v>
      </c>
      <c r="BS171" s="261">
        <v>6.1100000000000002E-2</v>
      </c>
      <c r="BT171" s="261">
        <v>2.6800000000000001E-2</v>
      </c>
      <c r="BU171" s="261">
        <v>0.1421</v>
      </c>
      <c r="BV171" s="261">
        <v>5.4699999999999999E-2</v>
      </c>
      <c r="BW171" s="261">
        <v>0.27589999999999998</v>
      </c>
      <c r="BX171" s="375">
        <v>0.1051</v>
      </c>
      <c r="BY171" s="83">
        <f>+Fall_Hoy!B224</f>
        <v>0</v>
      </c>
      <c r="BZ171" s="65">
        <f>+Fall_Hoy!C224</f>
        <v>0</v>
      </c>
      <c r="CA171" s="65">
        <f>+Fall_Hoy!D224</f>
        <v>1</v>
      </c>
      <c r="CB171" s="65">
        <f>+Fall_Hoy!E224</f>
        <v>1</v>
      </c>
      <c r="CC171" s="65">
        <f>+Fall_Hoy!F224</f>
        <v>1</v>
      </c>
      <c r="CD171" s="65">
        <f>+Fall_Hoy!G224</f>
        <v>1</v>
      </c>
      <c r="CE171" s="65">
        <f>+Fall_Hoy!H224</f>
        <v>4</v>
      </c>
      <c r="CF171" s="65">
        <f>+Fall_Hoy!I224</f>
        <v>1</v>
      </c>
      <c r="CG171" s="65">
        <f>+Fall_Hoy!J224</f>
        <v>11</v>
      </c>
      <c r="CH171" s="65">
        <f>+Fall_Hoy!K224</f>
        <v>14</v>
      </c>
      <c r="CI171" s="65">
        <f>+Fall_Hoy!L224</f>
        <v>24</v>
      </c>
      <c r="CJ171" s="65">
        <f>+Fall_Hoy!M224</f>
        <v>13</v>
      </c>
      <c r="CK171" s="65">
        <f>+Fall_Hoy!N224</f>
        <v>55</v>
      </c>
      <c r="CL171" s="65">
        <f>+Fall_Hoy!O224</f>
        <v>23</v>
      </c>
      <c r="CM171" s="65">
        <f>+Fall_Hoy!P224</f>
        <v>69</v>
      </c>
      <c r="CN171" s="65">
        <f>+Fall_Hoy!Q224</f>
        <v>48</v>
      </c>
      <c r="CO171" s="65">
        <f>+Fall_Hoy!R224</f>
        <v>74</v>
      </c>
      <c r="CP171" s="65">
        <f>+Fall_Hoy!S224</f>
        <v>65</v>
      </c>
      <c r="CQ171" s="65">
        <f>+Fall_Hoy!T224</f>
        <v>24</v>
      </c>
      <c r="CR171" s="84">
        <f>+Fall_Hoy!U224</f>
        <v>36</v>
      </c>
      <c r="CS171" s="324">
        <f t="shared" ref="CS171:CT178" si="370">+DG171</f>
        <v>0.18639163310326265</v>
      </c>
      <c r="CT171" s="113">
        <f t="shared" si="370"/>
        <v>0.2060193937164477</v>
      </c>
      <c r="CU171" s="113">
        <f t="shared" ref="CU171:CV178" si="371">+DE171</f>
        <v>0.32067731577261105</v>
      </c>
      <c r="CV171" s="113">
        <f t="shared" si="371"/>
        <v>0.30269308414668356</v>
      </c>
      <c r="CW171" s="113">
        <f t="shared" ref="CW171:CW185" si="372">IF(MIN(+CC171/(AO171*BI171),0.7)&gt;0,MIN(+CC171/(AO171*BI171),0.7),DQ171/AO171)</f>
        <v>0.30062773911832197</v>
      </c>
      <c r="CX171" s="113">
        <f t="shared" ref="CX171:CX185" si="373">IF(MIN(+CD171/(AP171*BJ171),0.7)&gt;0,MIN(+CD171/(AP171*BJ171),0.7),DR171/AP171)</f>
        <v>0.32923424217093145</v>
      </c>
      <c r="CY171" s="113">
        <f t="shared" ref="CY171:CY185" si="374">IF(MIN(+CE171/(AQ171*BK171),0.7)&gt;0,MIN(+CE171/(AQ171*BK171),0.7),DS171/AQ171)</f>
        <v>0.5173630336537679</v>
      </c>
      <c r="CZ171" s="113">
        <f t="shared" ref="CZ171:CZ185" si="375">IF(MIN(+CF171/(AR171*BL171),0.7)&gt;0,MIN(+CF171/(AR171*BL171),0.7),DT171/AR171)</f>
        <v>0.2722238829826264</v>
      </c>
      <c r="DA171" s="113">
        <f t="shared" ref="DA171:DA185" si="376">IF(MIN(+CG171/(AS171*BM171),0.7)&gt;0,MIN(+CG171/(AS171*BM171),0.7),DU171/AS171)</f>
        <v>0.7</v>
      </c>
      <c r="DB171" s="113">
        <f t="shared" ref="DB171:DB185" si="377">IF(MIN(+CH171/(AT171*BN171),0.7)&gt;0,MIN(+CH171/(AT171*BN171),0.7),DV171/AT171)</f>
        <v>0.7</v>
      </c>
      <c r="DC171" s="113">
        <f t="shared" ref="DC171:DC185" si="378">IF(MIN(+CI171/(AU171*BO171),0.7)&gt;0,MIN(+CI171/(AU171*BO171),0.7),DW171/AU171)</f>
        <v>0.44778540423527063</v>
      </c>
      <c r="DD171" s="113">
        <f t="shared" ref="DD171:DD185" si="379">IF(MIN(+CJ171/(AV171*BP171),0.7)&gt;0,MIN(+CJ171/(AV171*BP171),0.7),DX171/AV171)</f>
        <v>0.44882923933413577</v>
      </c>
      <c r="DE171" s="113">
        <f t="shared" ref="DE171:DE185" si="380">IF(MIN(+CK171/(AW171*BQ171),0.7)&gt;0,MIN(+CK171/(AW171*BQ171),0.7),DY171/AW171)</f>
        <v>0.32067731577261105</v>
      </c>
      <c r="DF171" s="113">
        <f t="shared" ref="DF171:DF185" si="381">IF(MIN(+CL171/(AX171*BR171),0.7)&gt;0,MIN(+CL171/(AX171*BR171),0.7),DZ171/AX171)</f>
        <v>0.30269308414668356</v>
      </c>
      <c r="DG171" s="113">
        <f t="shared" ref="DG171:DG185" si="382">IF(MIN(+CM171/(AY171*BS171),0.7)&gt;0,MIN(+CM171/(AY171*BS171),0.7),EA171/AY171)</f>
        <v>0.18639163310326265</v>
      </c>
      <c r="DH171" s="113">
        <f t="shared" ref="DH171:DH185" si="383">IF(MIN(+CN171/(AZ171*BT171),0.7)&gt;0,MIN(+CN171/(AZ171*BT171),0.7),EB171/AZ171)</f>
        <v>0.2060193937164477</v>
      </c>
      <c r="DI171" s="113">
        <f t="shared" ref="DI171:DI185" si="384">IF(MIN(+CO171/(BA171*BU171),0.7)&gt;0,MIN(+CO171/(BA171*BU171),0.7),EC171/BA171)</f>
        <v>0.16779567521144043</v>
      </c>
      <c r="DJ171" s="113">
        <f t="shared" ref="DJ171:DJ185" si="385">IF(MIN(+CP171/(BB171*BV171),0.7)&gt;0,MIN(+CP171/(BB171*BV171),0.7),ED171/BB171)</f>
        <v>0.20145992010943237</v>
      </c>
      <c r="DK171" s="113">
        <f t="shared" ref="DK171:DK185" si="386">IF(MIN(+CQ171/(BC171*BW171),0.7)&gt;0,MIN(+CQ171/(BC171*BW171),0.7),EE171/BC171)</f>
        <v>0.19045129471868991</v>
      </c>
      <c r="DL171" s="114">
        <f t="shared" ref="DL171:DL185" si="387">IF(MIN(+CR171/(BD171*BX171),0.7)&gt;0,MIN(+CR171/(BD171*BX171),0.7),EF171/BD171)</f>
        <v>0.2411746421495565</v>
      </c>
      <c r="DM171" s="83">
        <f>+'Cas_-14'!B171</f>
        <v>473</v>
      </c>
      <c r="DN171" s="65">
        <f>+'Cas_-14'!C171</f>
        <v>458</v>
      </c>
      <c r="DO171" s="65">
        <f>+'Cas_-14'!D171</f>
        <v>665</v>
      </c>
      <c r="DP171" s="65">
        <f>+'Cas_-14'!E171</f>
        <v>673</v>
      </c>
      <c r="DQ171" s="65">
        <f>+'Cas_-14'!F171</f>
        <v>2052</v>
      </c>
      <c r="DR171" s="65">
        <f>+'Cas_-14'!G171</f>
        <v>1992</v>
      </c>
      <c r="DS171" s="65">
        <f>+'Cas_-14'!H171</f>
        <v>2221</v>
      </c>
      <c r="DT171" s="65">
        <f>+'Cas_-14'!I171</f>
        <v>1905</v>
      </c>
      <c r="DU171" s="65">
        <f>+'Cas_-14'!J171</f>
        <v>1570</v>
      </c>
      <c r="DV171" s="65">
        <f>+'Cas_-14'!K171</f>
        <v>1415</v>
      </c>
      <c r="DW171" s="65">
        <f>+'Cas_-14'!L171</f>
        <v>1168</v>
      </c>
      <c r="DX171" s="65">
        <f>+'Cas_-14'!M171</f>
        <v>1032</v>
      </c>
      <c r="DY171" s="65">
        <f>+'Cas_-14'!N171</f>
        <v>773</v>
      </c>
      <c r="DZ171" s="65">
        <f>+'Cas_-14'!O171</f>
        <v>580</v>
      </c>
      <c r="EA171" s="65">
        <f>+'Cas_-14'!P171</f>
        <v>413</v>
      </c>
      <c r="EB171" s="65">
        <f>+'Cas_-14'!Q171</f>
        <v>373</v>
      </c>
      <c r="EC171" s="65">
        <f>+'Cas_-14'!R171</f>
        <v>212</v>
      </c>
      <c r="ED171" s="65">
        <f>+'Cas_-14'!S171</f>
        <v>269</v>
      </c>
      <c r="EE171" s="65">
        <f>+'Cas_-14'!T171</f>
        <v>53</v>
      </c>
      <c r="EF171" s="84">
        <f>+'Cas_-14'!U171</f>
        <v>148</v>
      </c>
      <c r="EG171" s="199">
        <f t="shared" ref="EG171:EG181" si="388">+DM171/AK171</f>
        <v>3.302954556307762E-2</v>
      </c>
      <c r="EH171" s="92">
        <f t="shared" ref="EH171:EH181" si="389">+DN171/AL171</f>
        <v>3.5459531042273541E-2</v>
      </c>
      <c r="EI171" s="92">
        <f t="shared" ref="EI171:EI181" si="390">+DO171/AM171</f>
        <v>4.7715961458025646E-2</v>
      </c>
      <c r="EJ171" s="92">
        <f t="shared" ref="EJ171:EY180" si="391">+DP171/AN171</f>
        <v>5.2240656674774691E-2</v>
      </c>
      <c r="EK171" s="92">
        <f t="shared" si="391"/>
        <v>7.7227929588365316E-2</v>
      </c>
      <c r="EL171" s="92">
        <f t="shared" si="391"/>
        <v>8.1364307855886539E-2</v>
      </c>
      <c r="EM171" s="92">
        <f t="shared" si="391"/>
        <v>9.7670380308326588E-2</v>
      </c>
      <c r="EN171" s="92">
        <f t="shared" si="391"/>
        <v>9.3345569474742596E-2</v>
      </c>
      <c r="EO171" s="92">
        <f t="shared" si="391"/>
        <v>9.9538869919820236E-2</v>
      </c>
      <c r="EP171" s="92">
        <f t="shared" si="391"/>
        <v>9.2394953738484262E-2</v>
      </c>
      <c r="EQ171" s="92">
        <f t="shared" si="391"/>
        <v>8.2810447423242714E-2</v>
      </c>
      <c r="ER171" s="92">
        <f t="shared" si="391"/>
        <v>7.1260273075819711E-2</v>
      </c>
      <c r="ES171" s="92">
        <f t="shared" si="391"/>
        <v>7.3012977354438166E-2</v>
      </c>
      <c r="ET171" s="92">
        <f t="shared" si="391"/>
        <v>4.7325405677890175E-2</v>
      </c>
      <c r="EU171" s="92">
        <f t="shared" ref="EU171:EZ176" si="392">+EA171/AY171</f>
        <v>6.8166121553879147E-2</v>
      </c>
      <c r="EV171" s="92">
        <f t="shared" si="392"/>
        <v>4.2905255569731203E-2</v>
      </c>
      <c r="EW171" s="92">
        <f t="shared" si="392"/>
        <v>6.8309165876752495E-2</v>
      </c>
      <c r="EX171" s="92">
        <f t="shared" si="392"/>
        <v>4.5605256961018775E-2</v>
      </c>
      <c r="EY171" s="92">
        <f t="shared" si="392"/>
        <v>0.11603800613679111</v>
      </c>
      <c r="EZ171" s="200">
        <f t="shared" si="392"/>
        <v>0.10420620343633114</v>
      </c>
      <c r="FA171" s="96">
        <f t="shared" ref="FA171:FB185" si="393">+FO171</f>
        <v>2.7343734520077829</v>
      </c>
      <c r="FB171" s="102">
        <f t="shared" si="393"/>
        <v>4.8017286223040294</v>
      </c>
      <c r="FC171" s="102">
        <f t="shared" ref="FC171:FD185" si="394">+FM171</f>
        <v>4.3920591570440646</v>
      </c>
      <c r="FD171" s="102">
        <f t="shared" si="394"/>
        <v>6.3959955506117909</v>
      </c>
      <c r="FE171" s="102">
        <f t="shared" ref="FE171:FT183" si="395">+CW171/EK171</f>
        <v>3.8927333766515049</v>
      </c>
      <c r="FF171" s="102">
        <f t="shared" si="395"/>
        <v>4.0464209780297669</v>
      </c>
      <c r="FG171" s="102">
        <f t="shared" si="395"/>
        <v>5.2970310141165866</v>
      </c>
      <c r="FH171" s="102">
        <f t="shared" si="395"/>
        <v>2.9163021289005542</v>
      </c>
      <c r="FI171" s="102">
        <f t="shared" si="395"/>
        <v>7.0324286438439421</v>
      </c>
      <c r="FJ171" s="102">
        <f t="shared" si="395"/>
        <v>7.5761713348684392</v>
      </c>
      <c r="FK171" s="102">
        <f t="shared" si="395"/>
        <v>5.407354001441961</v>
      </c>
      <c r="FL171" s="102">
        <f t="shared" si="395"/>
        <v>6.2984496124031004</v>
      </c>
      <c r="FM171" s="102">
        <f t="shared" si="395"/>
        <v>4.3920591570440646</v>
      </c>
      <c r="FN171" s="102">
        <f t="shared" si="395"/>
        <v>6.3959955506117909</v>
      </c>
      <c r="FO171" s="102">
        <f t="shared" si="395"/>
        <v>2.7343734520077829</v>
      </c>
      <c r="FP171" s="102">
        <f t="shared" si="395"/>
        <v>4.8017286223040294</v>
      </c>
      <c r="FQ171" s="102">
        <f t="shared" si="395"/>
        <v>2.4564152271188244</v>
      </c>
      <c r="FR171" s="102">
        <f t="shared" si="395"/>
        <v>4.4174714393481178</v>
      </c>
      <c r="FS171" s="102">
        <f t="shared" si="395"/>
        <v>1.6412837574456156</v>
      </c>
      <c r="FT171" s="111">
        <f t="shared" si="395"/>
        <v>2.3143981279090702</v>
      </c>
      <c r="FU171" s="83">
        <f>+Cas_Hoy!B171</f>
        <v>483</v>
      </c>
      <c r="FV171" s="65">
        <f>+Cas_Hoy!C171</f>
        <v>470</v>
      </c>
      <c r="FW171" s="65">
        <f>+Cas_Hoy!D171</f>
        <v>708</v>
      </c>
      <c r="FX171" s="65">
        <f>+Cas_Hoy!E171</f>
        <v>716</v>
      </c>
      <c r="FY171" s="65">
        <f>+Cas_Hoy!F171</f>
        <v>2132</v>
      </c>
      <c r="FZ171" s="65">
        <f>+Cas_Hoy!G171</f>
        <v>2080</v>
      </c>
      <c r="GA171" s="65">
        <f>+Cas_Hoy!H171</f>
        <v>2299</v>
      </c>
      <c r="GB171" s="65">
        <f>+Cas_Hoy!I171</f>
        <v>1995</v>
      </c>
      <c r="GC171" s="65">
        <f>+Cas_Hoy!J171</f>
        <v>1622</v>
      </c>
      <c r="GD171" s="65">
        <f>+Cas_Hoy!K171</f>
        <v>1462</v>
      </c>
      <c r="GE171" s="65">
        <f>+Cas_Hoy!L171</f>
        <v>1214</v>
      </c>
      <c r="GF171" s="65">
        <f>+Cas_Hoy!M171</f>
        <v>1076</v>
      </c>
      <c r="GG171" s="65">
        <f>+Cas_Hoy!N171</f>
        <v>812</v>
      </c>
      <c r="GH171" s="65">
        <f>+Cas_Hoy!O171</f>
        <v>609</v>
      </c>
      <c r="GI171" s="65">
        <f>+Cas_Hoy!P171</f>
        <v>429</v>
      </c>
      <c r="GJ171" s="65">
        <f>+Cas_Hoy!Q171</f>
        <v>388</v>
      </c>
      <c r="GK171" s="65">
        <f>+Cas_Hoy!R171</f>
        <v>217</v>
      </c>
      <c r="GL171" s="65">
        <f>+Cas_Hoy!S171</f>
        <v>276</v>
      </c>
      <c r="GM171" s="65">
        <f>+Cas_Hoy!T171</f>
        <v>54</v>
      </c>
      <c r="GN171" s="84">
        <f>+Cas_Hoy!U171</f>
        <v>151</v>
      </c>
      <c r="GO171" s="323">
        <f t="shared" ref="GO171:HD185" si="396">MIN(+(FU171*FA171)/AK171,0.7)</f>
        <v>9.2224522932236611E-2</v>
      </c>
      <c r="GP171" s="76">
        <f t="shared" si="396"/>
        <v>0.17472819042665205</v>
      </c>
      <c r="GQ171" s="76">
        <f t="shared" si="396"/>
        <v>0.22312255402238992</v>
      </c>
      <c r="GR171" s="76">
        <f t="shared" si="396"/>
        <v>0.35547964558614309</v>
      </c>
      <c r="GS171" s="76">
        <f t="shared" si="396"/>
        <v>0.31234811881104407</v>
      </c>
      <c r="GT171" s="76">
        <f t="shared" si="396"/>
        <v>0.34377872676482801</v>
      </c>
      <c r="GU171" s="76">
        <f t="shared" si="396"/>
        <v>0.53553246932463405</v>
      </c>
      <c r="GV171" s="76">
        <f t="shared" si="396"/>
        <v>0.28508485383219934</v>
      </c>
      <c r="GW171" s="76">
        <f t="shared" ref="GW171:HH180" si="397">MIN(+(GC171*FI171)/AS171,0.7)</f>
        <v>0.7</v>
      </c>
      <c r="GX171" s="76">
        <f t="shared" si="397"/>
        <v>0.7</v>
      </c>
      <c r="GY171" s="76">
        <f t="shared" si="397"/>
        <v>0.46542078830618022</v>
      </c>
      <c r="GZ171" s="76">
        <f t="shared" si="397"/>
        <v>0.46796536969334313</v>
      </c>
      <c r="HA171" s="76">
        <f t="shared" si="397"/>
        <v>0.33685637827601578</v>
      </c>
      <c r="HB171" s="76">
        <f t="shared" si="397"/>
        <v>0.31782773835401773</v>
      </c>
      <c r="HC171" s="76">
        <f t="shared" si="397"/>
        <v>0.19361261646803796</v>
      </c>
      <c r="HD171" s="76">
        <f t="shared" si="397"/>
        <v>0.21430435593024585</v>
      </c>
      <c r="HE171" s="76">
        <f t="shared" si="397"/>
        <v>0.1717531203815216</v>
      </c>
      <c r="HF171" s="76">
        <f t="shared" si="397"/>
        <v>0.20670237156209417</v>
      </c>
      <c r="HG171" s="76">
        <f t="shared" si="397"/>
        <v>0.1940447153737595</v>
      </c>
      <c r="HH171" s="598">
        <f t="shared" si="397"/>
        <v>0.24606331732826375</v>
      </c>
      <c r="HI171" s="238">
        <f>+CyF_Tot!B172</f>
        <v>17906</v>
      </c>
      <c r="HJ171" s="239">
        <f>+CyF_Tot!C172</f>
        <v>18450</v>
      </c>
      <c r="HK171" s="239">
        <f>+CyF_Tot!D172</f>
        <v>18882</v>
      </c>
      <c r="HL171" s="239">
        <f>+CyF_Tot!E172</f>
        <v>19198</v>
      </c>
      <c r="HM171" s="239">
        <f>+CyF_Tot!F172</f>
        <v>448</v>
      </c>
      <c r="HN171" s="239">
        <f>+CyF_Tot!G172</f>
        <v>454</v>
      </c>
      <c r="HO171" s="239">
        <f>+CyF_Tot!H172</f>
        <v>461</v>
      </c>
      <c r="HP171" s="240">
        <f>+CyF_Tot!I172</f>
        <v>465</v>
      </c>
      <c r="HQ171" s="89">
        <f t="shared" ref="HQ171:HQ185" si="398">+AK171/B171</f>
        <v>5.5851141324433119E-2</v>
      </c>
      <c r="HR171" s="199">
        <f t="shared" ref="HR171:HR185" si="399">+AL171/B171</f>
        <v>5.0373949269695101E-2</v>
      </c>
      <c r="HS171" s="199">
        <f t="shared" ref="HS171:HS185" si="400">+AM171/B171</f>
        <v>5.435399578234245E-2</v>
      </c>
      <c r="HT171" s="199">
        <f t="shared" ref="HT171:HT185" si="401">+AN171/B171</f>
        <v>5.0243507155614694E-2</v>
      </c>
      <c r="HU171" s="199">
        <f t="shared" ref="HU171:HU185" si="402">+AO171/B171</f>
        <v>0.10362784686084506</v>
      </c>
      <c r="HV171" s="199">
        <f t="shared" ref="HV171:HV185" si="403">+AP171/B171</f>
        <v>9.5483627506859403E-2</v>
      </c>
      <c r="HW171" s="199">
        <f t="shared" ref="HW171:HW185" si="404">+AQ171/B171</f>
        <v>8.8686841857743628E-2</v>
      </c>
      <c r="HX171" s="199">
        <f t="shared" ref="HX171:HX185" si="405">+AR171/B171</f>
        <v>7.9592982823706734E-2</v>
      </c>
      <c r="HY171" s="199">
        <f t="shared" ref="HY171:HY185" si="406">+AS171/B171</f>
        <v>6.1514919036206615E-2</v>
      </c>
      <c r="HZ171" s="199">
        <f t="shared" ref="HZ171:HZ185" si="407">+AT171/B171</f>
        <v>5.9728512308033006E-2</v>
      </c>
      <c r="IA171" s="199">
        <f t="shared" ref="IA171:IA185" si="408">+AU171/B171</f>
        <v>5.5008679765154979E-2</v>
      </c>
      <c r="IB171" s="199">
        <f t="shared" ref="IB171:IB185" si="409">+AV171/B171</f>
        <v>5.648143539681711E-2</v>
      </c>
      <c r="IC171" s="199">
        <f t="shared" ref="IC171:IC185" si="410">+AW171/B171</f>
        <v>4.1290766543897121E-2</v>
      </c>
      <c r="ID171" s="199">
        <f t="shared" ref="ID171:ID185" si="411">+AX171/B171</f>
        <v>4.7797717516607031E-2</v>
      </c>
      <c r="IE171" s="199">
        <f t="shared" ref="IE171:IE185" si="412">+AY171/B171</f>
        <v>2.3629524216861479E-2</v>
      </c>
      <c r="IF171" s="199">
        <f t="shared" ref="IF171:IF185" si="413">+AZ171/B171</f>
        <v>3.3905632367043463E-2</v>
      </c>
      <c r="IG171" s="199">
        <f t="shared" ref="IG171:IG185" si="414">+BA171/B171</f>
        <v>1.2104041077580461E-2</v>
      </c>
      <c r="IH171" s="199">
        <f t="shared" ref="IH171:IH185" si="415">+BB171/B171</f>
        <v>2.3004398547466425E-2</v>
      </c>
      <c r="II171" s="199">
        <f t="shared" ref="II171:II185" si="416">+BC171/B171</f>
        <v>1.7813494416061811E-3</v>
      </c>
      <c r="IJ171" s="564">
        <f t="shared" ref="IJ171:IJ185" si="417">+BD171/B171</f>
        <v>5.5391312014859409E-3</v>
      </c>
      <c r="IK171" s="683"/>
      <c r="IL171" s="692"/>
      <c r="IM171" s="692"/>
      <c r="IN171" s="692"/>
      <c r="IO171" s="692"/>
      <c r="IP171" s="692"/>
      <c r="IQ171" s="692"/>
      <c r="IR171" s="692"/>
      <c r="IS171" s="692"/>
      <c r="IT171" s="692"/>
      <c r="IU171" s="692"/>
      <c r="IV171" s="692"/>
      <c r="IW171" s="692"/>
      <c r="IX171" s="692"/>
      <c r="IY171" s="692"/>
      <c r="IZ171" s="692"/>
      <c r="JA171" s="692"/>
      <c r="JB171" s="692"/>
      <c r="JC171" s="692"/>
      <c r="JD171" s="693"/>
      <c r="JE171" s="649"/>
      <c r="JF171" s="635">
        <f t="shared" ref="JF171:JF185" si="418">+(BY171*1000000)/AK171</f>
        <v>0</v>
      </c>
      <c r="JG171" s="657">
        <f t="shared" ref="JG171:JG185" si="419">+(BZ171*1000000)/AL171</f>
        <v>0</v>
      </c>
      <c r="JH171" s="635">
        <f t="shared" ref="JH171:JH185" si="420">+(CA171*1000000)/AM171</f>
        <v>71.753325500790439</v>
      </c>
      <c r="JI171" s="636">
        <f t="shared" ref="JI171:JI185" si="421">+(CB171*1000000)/AN171</f>
        <v>77.623561180943071</v>
      </c>
      <c r="JJ171" s="636">
        <f t="shared" ref="JJ171:JJ185" si="422">+(CC171*1000000)/AO171</f>
        <v>37.635443269183881</v>
      </c>
      <c r="JK171" s="636">
        <f t="shared" ref="JK171:JK185" si="423">+(CD171*1000000)/AP171</f>
        <v>40.8455360722322</v>
      </c>
      <c r="JL171" s="636">
        <f t="shared" ref="JL171:JL185" si="424">+(CE171*1000000)/AQ171</f>
        <v>175.90343144228112</v>
      </c>
      <c r="JM171" s="636">
        <f t="shared" ref="JM171:JM185" si="425">+(CF171*1000000)/AR171</f>
        <v>49.00029893687276</v>
      </c>
      <c r="JN171" s="636">
        <f t="shared" ref="JN171:JN185" si="426">+(CG171*1000000)/AS171</f>
        <v>697.40609497963214</v>
      </c>
      <c r="JO171" s="636">
        <f t="shared" ref="JO171:JO185" si="427">+(CH171*1000000)/AT171</f>
        <v>914.1550193206923</v>
      </c>
      <c r="JP171" s="636">
        <f t="shared" ref="JP171:JP185" si="428">+(CI171*1000000)/AU171</f>
        <v>1701.5845360940284</v>
      </c>
      <c r="JQ171" s="636">
        <f t="shared" ref="JQ171:JQ185" si="429">+(CJ171*1000000)/AV171</f>
        <v>897.65847866827164</v>
      </c>
      <c r="JR171" s="636">
        <f t="shared" ref="JR171:JR185" si="430">+(CK171*1000000)/AW171</f>
        <v>5194.9725155162987</v>
      </c>
      <c r="JS171" s="636">
        <f t="shared" ref="JS171:JS185" si="431">+(CL171*1000000)/AX171</f>
        <v>1876.6971217094381</v>
      </c>
      <c r="JT171" s="636">
        <f t="shared" ref="JT171:JT185" si="432">+(CM171*1000000)/AY171</f>
        <v>11388.528782609348</v>
      </c>
      <c r="JU171" s="636">
        <f t="shared" ref="JU171:JU185" si="433">+(CN171*1000000)/AZ171</f>
        <v>5521.3197516007986</v>
      </c>
      <c r="JV171" s="636">
        <f t="shared" ref="JV171:JV185" si="434">+(CO171*1000000)/BA171</f>
        <v>23843.765447545684</v>
      </c>
      <c r="JW171" s="636">
        <f t="shared" ref="JW171:JW185" si="435">+(CP171*1000000)/BB171</f>
        <v>11019.857629985949</v>
      </c>
      <c r="JX171" s="636">
        <f t="shared" ref="JX171:JX185" si="436">+(CQ171*1000000)/BC171</f>
        <v>52545.512212886533</v>
      </c>
      <c r="JY171" s="644">
        <f t="shared" ref="JY171:JY185" si="437">+(CR171*1000000)/BD171</f>
        <v>25347.454889918386</v>
      </c>
      <c r="JZ171" s="635">
        <f t="shared" ref="JZ171:JZ185" si="438">((+BY171+CA171+CC171)*1000000)/(AK171+AM171+AO171)</f>
        <v>36.477814407056805</v>
      </c>
      <c r="KA171" s="636">
        <f t="shared" ref="KA171:KA185" si="439">((+BZ171+CB171+CD171)*1000000)/(AL171+AN171+AP171)</f>
        <v>39.776220237395883</v>
      </c>
      <c r="KB171" s="636">
        <f t="shared" ref="KB171:KB185" si="440">((+CE171+CG171+CI171)*1000000)/(AQ171+AS171+AU171)</f>
        <v>741.20555282367161</v>
      </c>
      <c r="KC171" s="636">
        <f t="shared" ref="KC171:KC185" si="441">((+CF171+CH171+CJ171)*1000000)/(AR171+AT171+AV171)</f>
        <v>557.71503700740413</v>
      </c>
      <c r="KD171" s="636">
        <f t="shared" ref="KD171:KD185" si="442">((+CK171+CM171+CO171+CQ171)*1000000)/(AW171+AY171+BA171+BC171)</f>
        <v>10986.74277287412</v>
      </c>
      <c r="KE171" s="637">
        <f t="shared" ref="KE171:KE185" si="443">((+CL171+CN171+CP171+CR171)*1000000)/(AX171+AZ171+BB171+BD171)</f>
        <v>6084.6506850569613</v>
      </c>
      <c r="KF171" s="641">
        <f t="shared" ref="KF171:KF185" si="444">+(SUM(BY171:CD171)*1000000)/SUM(AK171:AP171)</f>
        <v>38.055680237753748</v>
      </c>
      <c r="KG171" s="636">
        <f t="shared" ref="KG171:KG185" si="445">+(SUM(CE171:CJ171)*1000000)/SUM(AQ171:AV171)</f>
        <v>651.61257836844197</v>
      </c>
      <c r="KH171" s="637">
        <f t="shared" ref="KH171:KH185" si="446">+(SUM(CK171:CR171)*1000000)/SUM(AW171:BD171)</f>
        <v>8128.0649864171073</v>
      </c>
    </row>
    <row r="172" spans="1:294" s="361" customFormat="1" ht="14.4">
      <c r="A172" s="369" t="s">
        <v>301</v>
      </c>
      <c r="B172" s="390">
        <v>149430</v>
      </c>
      <c r="C172" s="550">
        <f t="shared" si="343"/>
        <v>11728</v>
      </c>
      <c r="D172" s="551">
        <f t="shared" si="344"/>
        <v>356</v>
      </c>
      <c r="E172" s="546">
        <f t="shared" ref="E172:E185" si="447">(HQ172*BE172)+(HR172*BF172)+(HS172*BG172)+(HT172*BH172)+(HU172*BI172)+(HV172*BJ172)+(HW172*BK172)+(HX172*BL172)+(HY172*BM172)+(HZ172*BN172)+(IA172*BO172)+(IB172*BP172)+(IC172*BQ172)+(ID172*BR172)+(IE172*BS172)+(IF172*BT172)+(IG172*BU172)+(IH172*BV172)+(II172*BW172)+(IJ172*BX172)</f>
        <v>1.0902178483787913E-2</v>
      </c>
      <c r="F172" s="425">
        <f t="shared" si="345"/>
        <v>7.3793749581743964E-2</v>
      </c>
      <c r="G172" s="426">
        <f t="shared" si="346"/>
        <v>2.9612790601357855</v>
      </c>
      <c r="H172" s="427">
        <f t="shared" si="347"/>
        <v>0.21852388540532228</v>
      </c>
      <c r="I172" s="441">
        <f t="shared" si="348"/>
        <v>0.23241571851216281</v>
      </c>
      <c r="J172" s="438">
        <f t="shared" si="349"/>
        <v>0.33740968016885053</v>
      </c>
      <c r="K172" s="428">
        <f t="shared" si="350"/>
        <v>7.0608122460132676E-3</v>
      </c>
      <c r="L172" s="429">
        <f t="shared" si="351"/>
        <v>4.2997721735998073</v>
      </c>
      <c r="M172" s="651">
        <f t="shared" si="352"/>
        <v>0.35758059828230476</v>
      </c>
      <c r="N172" s="904"/>
      <c r="O172" s="407"/>
      <c r="P172" s="395"/>
      <c r="Q172" s="395"/>
      <c r="R172" s="395"/>
      <c r="S172" s="396">
        <f t="shared" si="353"/>
        <v>11728</v>
      </c>
      <c r="T172" s="397">
        <f t="shared" si="354"/>
        <v>7848.4909322090607</v>
      </c>
      <c r="U172" s="396">
        <f t="shared" si="355"/>
        <v>216</v>
      </c>
      <c r="V172" s="398">
        <f t="shared" si="356"/>
        <v>1.8763029881862403E-2</v>
      </c>
      <c r="W172" s="397">
        <f t="shared" si="357"/>
        <v>144.54928729170848</v>
      </c>
      <c r="X172" s="396">
        <f t="shared" si="358"/>
        <v>701</v>
      </c>
      <c r="Y172" s="398">
        <f t="shared" si="359"/>
        <v>6.3571234243221184E-2</v>
      </c>
      <c r="Z172" s="397">
        <f t="shared" si="360"/>
        <v>469.11597403466504</v>
      </c>
      <c r="AA172" s="396">
        <f t="shared" si="361"/>
        <v>356</v>
      </c>
      <c r="AB172" s="397">
        <f t="shared" si="362"/>
        <v>2382.3864016596399</v>
      </c>
      <c r="AC172" s="399">
        <f t="shared" si="363"/>
        <v>3.0354706684856753E-2</v>
      </c>
      <c r="AD172" s="396">
        <f t="shared" si="364"/>
        <v>5</v>
      </c>
      <c r="AE172" s="398">
        <f t="shared" si="365"/>
        <v>1.4245014245014245E-2</v>
      </c>
      <c r="AF172" s="397">
        <f t="shared" si="366"/>
        <v>33.460483169376964</v>
      </c>
      <c r="AG172" s="396">
        <f t="shared" si="367"/>
        <v>9</v>
      </c>
      <c r="AH172" s="398">
        <f t="shared" si="368"/>
        <v>2.5936599423631124E-2</v>
      </c>
      <c r="AI172" s="408">
        <f t="shared" si="369"/>
        <v>60.228869704878541</v>
      </c>
      <c r="AJ172" s="904"/>
      <c r="AK172" s="385">
        <v>5965.6108726962757</v>
      </c>
      <c r="AL172" s="39">
        <v>5366.0898097674935</v>
      </c>
      <c r="AM172" s="39">
        <v>6422.4678433908466</v>
      </c>
      <c r="AN172" s="39">
        <v>6602.0113694515521</v>
      </c>
      <c r="AO172" s="39">
        <v>14767.460406807561</v>
      </c>
      <c r="AP172" s="39">
        <v>17187.868183335187</v>
      </c>
      <c r="AQ172" s="39">
        <v>10436.142603098087</v>
      </c>
      <c r="AR172" s="39">
        <v>11390.172110357104</v>
      </c>
      <c r="AS172" s="39">
        <v>7146.9684900502625</v>
      </c>
      <c r="AT172" s="39">
        <v>8595.3144954944928</v>
      </c>
      <c r="AU172" s="39">
        <v>7352.8482407924512</v>
      </c>
      <c r="AV172" s="39">
        <v>9794.4252864612299</v>
      </c>
      <c r="AW172" s="39">
        <v>7176.3798830134328</v>
      </c>
      <c r="AX172" s="39">
        <v>9722.6442874624536</v>
      </c>
      <c r="AY172" s="39">
        <v>4588.1773022544903</v>
      </c>
      <c r="AZ172" s="39">
        <v>7218.5917454666815</v>
      </c>
      <c r="BA172" s="39">
        <v>2431.341818288704</v>
      </c>
      <c r="BB172" s="39">
        <v>5369.7708866392259</v>
      </c>
      <c r="BC172" s="39">
        <v>419.60253960788924</v>
      </c>
      <c r="BD172" s="46">
        <v>1476.111825564579</v>
      </c>
      <c r="BE172" s="372">
        <v>2.0000000000000002E-5</v>
      </c>
      <c r="BF172" s="43">
        <v>2.0000000000000002E-5</v>
      </c>
      <c r="BG172" s="43">
        <v>5.0000000000000002E-5</v>
      </c>
      <c r="BH172" s="43">
        <v>4.0000000000000003E-5</v>
      </c>
      <c r="BI172" s="43">
        <v>1.2518952302791728E-4</v>
      </c>
      <c r="BJ172" s="43">
        <v>1.2406223545552731E-4</v>
      </c>
      <c r="BK172" s="43">
        <v>3.4000000000000002E-4</v>
      </c>
      <c r="BL172" s="43">
        <v>1.8000000000000001E-4</v>
      </c>
      <c r="BM172" s="43">
        <v>8.9999999999999998E-4</v>
      </c>
      <c r="BN172" s="43">
        <v>5.0000000000000001E-4</v>
      </c>
      <c r="BO172" s="43">
        <v>3.8E-3</v>
      </c>
      <c r="BP172" s="43">
        <v>2E-3</v>
      </c>
      <c r="BQ172" s="43">
        <v>1.6199999999999999E-2</v>
      </c>
      <c r="BR172" s="43">
        <v>6.1999999999999998E-3</v>
      </c>
      <c r="BS172" s="43">
        <v>6.1100000000000002E-2</v>
      </c>
      <c r="BT172" s="43">
        <v>2.6800000000000001E-2</v>
      </c>
      <c r="BU172" s="43">
        <v>0.1421</v>
      </c>
      <c r="BV172" s="43">
        <v>5.4699999999999999E-2</v>
      </c>
      <c r="BW172" s="43">
        <v>0.27589999999999998</v>
      </c>
      <c r="BX172" s="376">
        <v>0.1051</v>
      </c>
      <c r="BY172" s="85">
        <f>+Fall_Hoy!B225</f>
        <v>0</v>
      </c>
      <c r="BZ172" s="62">
        <f>+Fall_Hoy!C225</f>
        <v>1</v>
      </c>
      <c r="CA172" s="62">
        <f>+Fall_Hoy!D225</f>
        <v>0</v>
      </c>
      <c r="CB172" s="62">
        <f>+Fall_Hoy!E225</f>
        <v>0</v>
      </c>
      <c r="CC172" s="62">
        <f>+Fall_Hoy!F225</f>
        <v>1</v>
      </c>
      <c r="CD172" s="62">
        <f>+Fall_Hoy!G225</f>
        <v>1</v>
      </c>
      <c r="CE172" s="62">
        <f>+Fall_Hoy!H225</f>
        <v>1</v>
      </c>
      <c r="CF172" s="62">
        <f>+Fall_Hoy!I225</f>
        <v>2</v>
      </c>
      <c r="CG172" s="62">
        <f>+Fall_Hoy!J225</f>
        <v>6</v>
      </c>
      <c r="CH172" s="62">
        <f>+Fall_Hoy!K225</f>
        <v>3</v>
      </c>
      <c r="CI172" s="62">
        <f>+Fall_Hoy!L225</f>
        <v>7</v>
      </c>
      <c r="CJ172" s="62">
        <f>+Fall_Hoy!M225</f>
        <v>2</v>
      </c>
      <c r="CK172" s="62">
        <f>+Fall_Hoy!N225</f>
        <v>25</v>
      </c>
      <c r="CL172" s="62">
        <f>+Fall_Hoy!O225</f>
        <v>1</v>
      </c>
      <c r="CM172" s="62">
        <f>+Fall_Hoy!P225</f>
        <v>51</v>
      </c>
      <c r="CN172" s="62">
        <f>+Fall_Hoy!Q225</f>
        <v>35</v>
      </c>
      <c r="CO172" s="62">
        <f>+Fall_Hoy!R225</f>
        <v>64</v>
      </c>
      <c r="CP172" s="62">
        <f>+Fall_Hoy!S225</f>
        <v>54</v>
      </c>
      <c r="CQ172" s="62">
        <f>+Fall_Hoy!T225</f>
        <v>32</v>
      </c>
      <c r="CR172" s="86">
        <f>+Fall_Hoy!U225</f>
        <v>70</v>
      </c>
      <c r="CS172" s="543">
        <f t="shared" si="370"/>
        <v>0.1819234878446821</v>
      </c>
      <c r="CT172" s="112">
        <f t="shared" si="370"/>
        <v>0.18091757995233465</v>
      </c>
      <c r="CU172" s="112">
        <f t="shared" si="371"/>
        <v>0.21504015976021615</v>
      </c>
      <c r="CV172" s="112">
        <f t="shared" si="371"/>
        <v>1.6589141576292397E-2</v>
      </c>
      <c r="CW172" s="76">
        <f t="shared" si="372"/>
        <v>0.54091148165236325</v>
      </c>
      <c r="CX172" s="76">
        <f t="shared" si="373"/>
        <v>0.46896278830265131</v>
      </c>
      <c r="CY172" s="76">
        <f t="shared" si="374"/>
        <v>0.28182601392540513</v>
      </c>
      <c r="CZ172" s="76">
        <f t="shared" si="375"/>
        <v>0.7</v>
      </c>
      <c r="DA172" s="76">
        <f t="shared" si="376"/>
        <v>0.7</v>
      </c>
      <c r="DB172" s="76">
        <f t="shared" si="377"/>
        <v>0.69805473704831744</v>
      </c>
      <c r="DC172" s="76">
        <f t="shared" si="378"/>
        <v>0.25052948229479061</v>
      </c>
      <c r="DD172" s="76">
        <f t="shared" si="379"/>
        <v>0.10209889511151751</v>
      </c>
      <c r="DE172" s="76">
        <f t="shared" si="380"/>
        <v>0.21504015976021615</v>
      </c>
      <c r="DF172" s="76">
        <f t="shared" si="381"/>
        <v>1.6589141576292397E-2</v>
      </c>
      <c r="DG172" s="76">
        <f t="shared" si="382"/>
        <v>0.1819234878446821</v>
      </c>
      <c r="DH172" s="76">
        <f t="shared" si="383"/>
        <v>0.18091757995233465</v>
      </c>
      <c r="DI172" s="76">
        <f t="shared" si="384"/>
        <v>0.18524217696764547</v>
      </c>
      <c r="DJ172" s="76">
        <f t="shared" si="385"/>
        <v>0.18384451513601985</v>
      </c>
      <c r="DK172" s="76">
        <f t="shared" si="386"/>
        <v>0.27641408534182949</v>
      </c>
      <c r="DL172" s="316">
        <f t="shared" si="387"/>
        <v>0.45120724501206344</v>
      </c>
      <c r="DM172" s="85">
        <f>+'Cas_-14'!B172</f>
        <v>124</v>
      </c>
      <c r="DN172" s="62">
        <f>+'Cas_-14'!C172</f>
        <v>106</v>
      </c>
      <c r="DO172" s="62">
        <f>+'Cas_-14'!D172</f>
        <v>337</v>
      </c>
      <c r="DP172" s="62">
        <f>+'Cas_-14'!E172</f>
        <v>366</v>
      </c>
      <c r="DQ172" s="62">
        <f>+'Cas_-14'!F172</f>
        <v>1261</v>
      </c>
      <c r="DR172" s="62">
        <f>+'Cas_-14'!G172</f>
        <v>1423</v>
      </c>
      <c r="DS172" s="62">
        <f>+'Cas_-14'!H172</f>
        <v>1168</v>
      </c>
      <c r="DT172" s="62">
        <f>+'Cas_-14'!I172</f>
        <v>1167</v>
      </c>
      <c r="DU172" s="62">
        <f>+'Cas_-14'!J172</f>
        <v>748</v>
      </c>
      <c r="DV172" s="62">
        <f>+'Cas_-14'!K172</f>
        <v>753</v>
      </c>
      <c r="DW172" s="62">
        <f>+'Cas_-14'!L172</f>
        <v>605</v>
      </c>
      <c r="DX172" s="62">
        <f>+'Cas_-14'!M172</f>
        <v>637</v>
      </c>
      <c r="DY172" s="62">
        <f>+'Cas_-14'!N172</f>
        <v>449</v>
      </c>
      <c r="DZ172" s="62">
        <f>+'Cas_-14'!O172</f>
        <v>447</v>
      </c>
      <c r="EA172" s="62">
        <f>+'Cas_-14'!P172</f>
        <v>332</v>
      </c>
      <c r="EB172" s="62">
        <f>+'Cas_-14'!Q172</f>
        <v>327</v>
      </c>
      <c r="EC172" s="62">
        <f>+'Cas_-14'!R172</f>
        <v>199</v>
      </c>
      <c r="ED172" s="62">
        <f>+'Cas_-14'!S172</f>
        <v>314</v>
      </c>
      <c r="EE172" s="62">
        <f>+'Cas_-14'!T172</f>
        <v>63</v>
      </c>
      <c r="EF172" s="86">
        <f>+'Cas_-14'!U172</f>
        <v>199</v>
      </c>
      <c r="EG172" s="201">
        <f t="shared" si="388"/>
        <v>2.0785800925690573E-2</v>
      </c>
      <c r="EH172" s="90">
        <f t="shared" si="389"/>
        <v>1.975367609521855E-2</v>
      </c>
      <c r="EI172" s="90">
        <f t="shared" si="390"/>
        <v>5.2472041622877996E-2</v>
      </c>
      <c r="EJ172" s="90">
        <f t="shared" si="391"/>
        <v>5.5437650667118539E-2</v>
      </c>
      <c r="EK172" s="90">
        <f t="shared" si="391"/>
        <v>8.539044393975144E-2</v>
      </c>
      <c r="EL172" s="90">
        <f t="shared" si="391"/>
        <v>8.2790953760030331E-2</v>
      </c>
      <c r="EM172" s="90">
        <f t="shared" si="391"/>
        <v>0.11191874665005688</v>
      </c>
      <c r="EN172" s="90">
        <f t="shared" si="391"/>
        <v>0.10245674856298657</v>
      </c>
      <c r="EO172" s="90">
        <f t="shared" si="391"/>
        <v>0.10465975903508419</v>
      </c>
      <c r="EP172" s="90">
        <f t="shared" si="391"/>
        <v>8.7605869499563851E-2</v>
      </c>
      <c r="EQ172" s="90">
        <f t="shared" si="391"/>
        <v>8.2281039970817663E-2</v>
      </c>
      <c r="ER172" s="90">
        <f t="shared" si="391"/>
        <v>6.5036996186036658E-2</v>
      </c>
      <c r="ES172" s="90">
        <f t="shared" si="391"/>
        <v>6.2566364562554405E-2</v>
      </c>
      <c r="ET172" s="90">
        <f t="shared" si="391"/>
        <v>4.5975146964536751E-2</v>
      </c>
      <c r="EU172" s="90">
        <f t="shared" si="392"/>
        <v>7.235988893386168E-2</v>
      </c>
      <c r="EV172" s="90">
        <f t="shared" si="392"/>
        <v>4.5299694390579431E-2</v>
      </c>
      <c r="EW172" s="90">
        <f t="shared" si="392"/>
        <v>8.1847808688646592E-2</v>
      </c>
      <c r="EX172" s="90">
        <f t="shared" si="392"/>
        <v>5.8475493019874994E-2</v>
      </c>
      <c r="EY172" s="90">
        <f t="shared" si="392"/>
        <v>0.15014208459956493</v>
      </c>
      <c r="EZ172" s="202">
        <f t="shared" si="392"/>
        <v>0.13481363441004007</v>
      </c>
      <c r="FA172" s="104">
        <f t="shared" si="393"/>
        <v>2.5141482460118705</v>
      </c>
      <c r="FB172" s="98">
        <f t="shared" si="393"/>
        <v>3.9937925053630923</v>
      </c>
      <c r="FC172" s="98">
        <f t="shared" si="394"/>
        <v>3.4369930435260803</v>
      </c>
      <c r="FD172" s="98">
        <f t="shared" si="394"/>
        <v>0.36082846214909431</v>
      </c>
      <c r="FE172" s="98">
        <f t="shared" si="395"/>
        <v>6.3345669221957879</v>
      </c>
      <c r="FF172" s="98">
        <f t="shared" si="395"/>
        <v>5.6644206523087108</v>
      </c>
      <c r="FG172" s="98">
        <f t="shared" si="395"/>
        <v>2.5181305398871876</v>
      </c>
      <c r="FH172" s="98">
        <f t="shared" si="395"/>
        <v>6.8321512230076884</v>
      </c>
      <c r="FI172" s="98">
        <f t="shared" si="395"/>
        <v>6.6883394960363418</v>
      </c>
      <c r="FJ172" s="98">
        <f t="shared" si="395"/>
        <v>7.9681274900398398</v>
      </c>
      <c r="FK172" s="98">
        <f t="shared" si="395"/>
        <v>3.0448020878642885</v>
      </c>
      <c r="FL172" s="98">
        <f t="shared" si="395"/>
        <v>1.5698587127158554</v>
      </c>
      <c r="FM172" s="98">
        <f t="shared" si="395"/>
        <v>3.4369930435260803</v>
      </c>
      <c r="FN172" s="98">
        <f t="shared" si="395"/>
        <v>0.36082846214909431</v>
      </c>
      <c r="FO172" s="98">
        <f t="shared" si="395"/>
        <v>2.5141482460118705</v>
      </c>
      <c r="FP172" s="98">
        <f t="shared" si="395"/>
        <v>3.9937925053630923</v>
      </c>
      <c r="FQ172" s="98">
        <f t="shared" si="395"/>
        <v>2.263251514433533</v>
      </c>
      <c r="FR172" s="98">
        <f t="shared" si="395"/>
        <v>3.1439583600181651</v>
      </c>
      <c r="FS172" s="98">
        <f t="shared" si="395"/>
        <v>1.8410167014733885</v>
      </c>
      <c r="FT172" s="109">
        <f t="shared" si="395"/>
        <v>3.3468962318729711</v>
      </c>
      <c r="FU172" s="85">
        <f>+Cas_Hoy!B172</f>
        <v>129</v>
      </c>
      <c r="FV172" s="62">
        <f>+Cas_Hoy!C172</f>
        <v>106</v>
      </c>
      <c r="FW172" s="62">
        <f>+Cas_Hoy!D172</f>
        <v>392</v>
      </c>
      <c r="FX172" s="62">
        <f>+Cas_Hoy!E172</f>
        <v>438</v>
      </c>
      <c r="FY172" s="62">
        <f>+Cas_Hoy!F172</f>
        <v>1325</v>
      </c>
      <c r="FZ172" s="62">
        <f>+Cas_Hoy!G172</f>
        <v>1504</v>
      </c>
      <c r="GA172" s="62">
        <f>+Cas_Hoy!H172</f>
        <v>1224</v>
      </c>
      <c r="GB172" s="62">
        <f>+Cas_Hoy!I172</f>
        <v>1231</v>
      </c>
      <c r="GC172" s="62">
        <f>+Cas_Hoy!J172</f>
        <v>794</v>
      </c>
      <c r="GD172" s="62">
        <f>+Cas_Hoy!K172</f>
        <v>804</v>
      </c>
      <c r="GE172" s="62">
        <f>+Cas_Hoy!L172</f>
        <v>645</v>
      </c>
      <c r="GF172" s="62">
        <f>+Cas_Hoy!M172</f>
        <v>697</v>
      </c>
      <c r="GG172" s="62">
        <f>+Cas_Hoy!N172</f>
        <v>481</v>
      </c>
      <c r="GH172" s="62">
        <f>+Cas_Hoy!O172</f>
        <v>470</v>
      </c>
      <c r="GI172" s="62">
        <f>+Cas_Hoy!P172</f>
        <v>350</v>
      </c>
      <c r="GJ172" s="62">
        <f>+Cas_Hoy!Q172</f>
        <v>338</v>
      </c>
      <c r="GK172" s="62">
        <f>+Cas_Hoy!R172</f>
        <v>204</v>
      </c>
      <c r="GL172" s="62">
        <f>+Cas_Hoy!S172</f>
        <v>326</v>
      </c>
      <c r="GM172" s="62">
        <f>+Cas_Hoy!T172</f>
        <v>66</v>
      </c>
      <c r="GN172" s="86">
        <f>+Cas_Hoy!U172</f>
        <v>202</v>
      </c>
      <c r="GO172" s="272">
        <f t="shared" si="396"/>
        <v>5.4365785944892872E-2</v>
      </c>
      <c r="GP172" s="112">
        <f t="shared" si="396"/>
        <v>7.8892083542453917E-2</v>
      </c>
      <c r="GQ172" s="112">
        <f t="shared" si="396"/>
        <v>0.20977937234028934</v>
      </c>
      <c r="GR172" s="112">
        <f t="shared" si="396"/>
        <v>2.3938593494793145E-2</v>
      </c>
      <c r="GS172" s="112">
        <f t="shared" si="396"/>
        <v>0.56836456240236422</v>
      </c>
      <c r="GT172" s="112">
        <f t="shared" si="396"/>
        <v>0.49565708616105947</v>
      </c>
      <c r="GU172" s="112">
        <f t="shared" si="396"/>
        <v>0.29533822007251359</v>
      </c>
      <c r="GV172" s="112">
        <f t="shared" si="396"/>
        <v>0.7</v>
      </c>
      <c r="GW172" s="112">
        <f t="shared" si="397"/>
        <v>0.7</v>
      </c>
      <c r="GX172" s="112">
        <f t="shared" si="397"/>
        <v>0.7</v>
      </c>
      <c r="GY172" s="112">
        <f t="shared" si="397"/>
        <v>0.26709341500849576</v>
      </c>
      <c r="GZ172" s="112">
        <f t="shared" si="397"/>
        <v>0.11171574551448619</v>
      </c>
      <c r="HA172" s="112">
        <f t="shared" si="397"/>
        <v>0.23036596179212468</v>
      </c>
      <c r="HB172" s="112">
        <f t="shared" si="397"/>
        <v>1.7442721567913707E-2</v>
      </c>
      <c r="HC172" s="112">
        <f t="shared" si="397"/>
        <v>0.19178680947481547</v>
      </c>
      <c r="HD172" s="112">
        <f t="shared" si="397"/>
        <v>0.18700349242779543</v>
      </c>
      <c r="HE172" s="112">
        <f t="shared" si="397"/>
        <v>0.18989650302210895</v>
      </c>
      <c r="HF172" s="112">
        <f t="shared" si="397"/>
        <v>0.19087042017306519</v>
      </c>
      <c r="HG172" s="112">
        <f t="shared" si="397"/>
        <v>0.28957666083429751</v>
      </c>
      <c r="HH172" s="416">
        <f t="shared" si="397"/>
        <v>0.45800936428360206</v>
      </c>
      <c r="HI172" s="241">
        <f>+CyF_Tot!B173</f>
        <v>10570</v>
      </c>
      <c r="HJ172" s="149">
        <f>+CyF_Tot!C173</f>
        <v>11027</v>
      </c>
      <c r="HK172" s="149">
        <f>+CyF_Tot!D173</f>
        <v>11512</v>
      </c>
      <c r="HL172" s="149">
        <f>+CyF_Tot!E173</f>
        <v>11728</v>
      </c>
      <c r="HM172" s="149">
        <f>+CyF_Tot!F173</f>
        <v>341</v>
      </c>
      <c r="HN172" s="149">
        <f>+CyF_Tot!G173</f>
        <v>347</v>
      </c>
      <c r="HO172" s="149">
        <f>+CyF_Tot!H173</f>
        <v>351</v>
      </c>
      <c r="HP172" s="242">
        <f>+CyF_Tot!I173</f>
        <v>356</v>
      </c>
      <c r="HQ172" s="93">
        <f t="shared" si="398"/>
        <v>3.9922444440181191E-2</v>
      </c>
      <c r="HR172" s="201">
        <f t="shared" si="399"/>
        <v>3.5910391553018089E-2</v>
      </c>
      <c r="HS172" s="201">
        <f t="shared" si="400"/>
        <v>4.2979775435928839E-2</v>
      </c>
      <c r="HT172" s="201">
        <f t="shared" si="401"/>
        <v>4.4181298062313808E-2</v>
      </c>
      <c r="HU172" s="201">
        <f t="shared" si="402"/>
        <v>9.8825272079285015E-2</v>
      </c>
      <c r="HV172" s="201">
        <f t="shared" si="403"/>
        <v>0.11502287481319137</v>
      </c>
      <c r="HW172" s="201">
        <f t="shared" si="404"/>
        <v>6.9839674784836298E-2</v>
      </c>
      <c r="HX172" s="201">
        <f t="shared" si="405"/>
        <v>7.6224132438982156E-2</v>
      </c>
      <c r="HY172" s="201">
        <f t="shared" si="406"/>
        <v>4.7828203774678862E-2</v>
      </c>
      <c r="HZ172" s="201">
        <f t="shared" si="407"/>
        <v>5.752067520239907E-2</v>
      </c>
      <c r="IA172" s="201">
        <f t="shared" si="408"/>
        <v>4.920597096160377E-2</v>
      </c>
      <c r="IB172" s="201">
        <f t="shared" si="409"/>
        <v>6.5545240490271231E-2</v>
      </c>
      <c r="IC172" s="201">
        <f t="shared" si="410"/>
        <v>4.8025027658525281E-2</v>
      </c>
      <c r="ID172" s="201">
        <f t="shared" si="411"/>
        <v>6.5064875108495304E-2</v>
      </c>
      <c r="IE172" s="201">
        <f t="shared" si="412"/>
        <v>3.0704525880040755E-2</v>
      </c>
      <c r="IF172" s="201">
        <f t="shared" si="413"/>
        <v>4.830751352115828E-2</v>
      </c>
      <c r="IG172" s="201">
        <f t="shared" si="414"/>
        <v>1.6270774397970315E-2</v>
      </c>
      <c r="IH172" s="201">
        <f t="shared" si="415"/>
        <v>3.5935025675160451E-2</v>
      </c>
      <c r="II172" s="201">
        <f t="shared" si="416"/>
        <v>2.808020742875522E-3</v>
      </c>
      <c r="IJ172" s="565">
        <f t="shared" si="417"/>
        <v>9.8782829790843799E-3</v>
      </c>
      <c r="IK172" s="677"/>
      <c r="IL172" s="678"/>
      <c r="IM172" s="678"/>
      <c r="IN172" s="678"/>
      <c r="IO172" s="678"/>
      <c r="IP172" s="678"/>
      <c r="IQ172" s="678"/>
      <c r="IR172" s="678"/>
      <c r="IS172" s="678"/>
      <c r="IT172" s="678"/>
      <c r="IU172" s="678"/>
      <c r="IV172" s="678"/>
      <c r="IW172" s="678"/>
      <c r="IX172" s="678"/>
      <c r="IY172" s="678"/>
      <c r="IZ172" s="678"/>
      <c r="JA172" s="678"/>
      <c r="JB172" s="678"/>
      <c r="JC172" s="678"/>
      <c r="JD172" s="679"/>
      <c r="JE172" s="649"/>
      <c r="JF172" s="624">
        <f t="shared" si="418"/>
        <v>0</v>
      </c>
      <c r="JG172" s="658">
        <f t="shared" si="419"/>
        <v>186.35543486055238</v>
      </c>
      <c r="JH172" s="624">
        <f t="shared" si="420"/>
        <v>0</v>
      </c>
      <c r="JI172" s="625">
        <f t="shared" si="421"/>
        <v>0</v>
      </c>
      <c r="JJ172" s="625">
        <f t="shared" si="422"/>
        <v>67.716450388383379</v>
      </c>
      <c r="JK172" s="625">
        <f t="shared" si="423"/>
        <v>58.18057186228414</v>
      </c>
      <c r="JL172" s="625">
        <f t="shared" si="424"/>
        <v>95.820844734637745</v>
      </c>
      <c r="JM172" s="625">
        <f t="shared" si="425"/>
        <v>175.58997183031119</v>
      </c>
      <c r="JN172" s="625">
        <f t="shared" si="426"/>
        <v>839.5167837038839</v>
      </c>
      <c r="JO172" s="625">
        <f t="shared" si="427"/>
        <v>349.02736852415876</v>
      </c>
      <c r="JP172" s="625">
        <f t="shared" si="428"/>
        <v>952.01203272020439</v>
      </c>
      <c r="JQ172" s="625">
        <f t="shared" si="429"/>
        <v>204.19779022303504</v>
      </c>
      <c r="JR172" s="625">
        <f t="shared" si="430"/>
        <v>3483.6505881155017</v>
      </c>
      <c r="JS172" s="625">
        <f t="shared" si="431"/>
        <v>102.85267777301287</v>
      </c>
      <c r="JT172" s="625">
        <f t="shared" si="432"/>
        <v>11115.525107310077</v>
      </c>
      <c r="JU172" s="625">
        <f t="shared" si="433"/>
        <v>4848.5911427225692</v>
      </c>
      <c r="JV172" s="625">
        <f t="shared" si="434"/>
        <v>26322.913347102422</v>
      </c>
      <c r="JW172" s="625">
        <f t="shared" si="435"/>
        <v>10056.294977940286</v>
      </c>
      <c r="JX172" s="625">
        <f t="shared" si="436"/>
        <v>76262.646145810751</v>
      </c>
      <c r="JY172" s="645">
        <f t="shared" si="437"/>
        <v>47421.881450767862</v>
      </c>
      <c r="JZ172" s="624">
        <f t="shared" si="438"/>
        <v>36.82489953428712</v>
      </c>
      <c r="KA172" s="625">
        <f t="shared" si="439"/>
        <v>68.596587379072076</v>
      </c>
      <c r="KB172" s="625">
        <f t="shared" si="440"/>
        <v>561.4381950384535</v>
      </c>
      <c r="KC172" s="625">
        <f t="shared" si="441"/>
        <v>235.05778073866398</v>
      </c>
      <c r="KD172" s="625">
        <f t="shared" si="442"/>
        <v>11768.326902229517</v>
      </c>
      <c r="KE172" s="626">
        <f t="shared" si="443"/>
        <v>6726.3295615715315</v>
      </c>
      <c r="KF172" s="642">
        <f t="shared" si="444"/>
        <v>53.2750778781785</v>
      </c>
      <c r="KG172" s="625">
        <f t="shared" si="445"/>
        <v>383.80088865191703</v>
      </c>
      <c r="KH172" s="626">
        <f t="shared" si="446"/>
        <v>8645.2434106734981</v>
      </c>
    </row>
    <row r="173" spans="1:294" s="361" customFormat="1" ht="14.4">
      <c r="A173" s="369" t="s">
        <v>302</v>
      </c>
      <c r="B173" s="390">
        <v>193276</v>
      </c>
      <c r="C173" s="550">
        <f t="shared" si="343"/>
        <v>16647</v>
      </c>
      <c r="D173" s="551">
        <f t="shared" si="344"/>
        <v>520</v>
      </c>
      <c r="E173" s="546">
        <f t="shared" si="447"/>
        <v>8.6231580942146072E-3</v>
      </c>
      <c r="F173" s="425">
        <f t="shared" si="345"/>
        <v>8.3233303669364017E-2</v>
      </c>
      <c r="G173" s="426">
        <f t="shared" si="346"/>
        <v>3.7485381351419838</v>
      </c>
      <c r="H173" s="427">
        <f t="shared" si="347"/>
        <v>0.31200321291846422</v>
      </c>
      <c r="I173" s="441">
        <f t="shared" si="348"/>
        <v>0.3228642683815301</v>
      </c>
      <c r="J173" s="438">
        <f t="shared" si="349"/>
        <v>0.47572515081788236</v>
      </c>
      <c r="K173" s="428">
        <f t="shared" si="350"/>
        <v>5.6554778032511053E-3</v>
      </c>
      <c r="L173" s="429">
        <f t="shared" si="351"/>
        <v>5.5259483291950859</v>
      </c>
      <c r="M173" s="651">
        <f t="shared" si="352"/>
        <v>0.49173609405113039</v>
      </c>
      <c r="N173" s="904"/>
      <c r="O173" s="407"/>
      <c r="P173" s="395"/>
      <c r="Q173" s="395"/>
      <c r="R173" s="395"/>
      <c r="S173" s="396">
        <f t="shared" si="353"/>
        <v>16647</v>
      </c>
      <c r="T173" s="397">
        <f t="shared" si="354"/>
        <v>8613.0714625716591</v>
      </c>
      <c r="U173" s="396">
        <f t="shared" si="355"/>
        <v>233</v>
      </c>
      <c r="V173" s="398">
        <f t="shared" si="356"/>
        <v>1.4195199220177897E-2</v>
      </c>
      <c r="W173" s="397">
        <f t="shared" si="357"/>
        <v>120.55299157681243</v>
      </c>
      <c r="X173" s="396">
        <f t="shared" si="358"/>
        <v>560</v>
      </c>
      <c r="Y173" s="398">
        <f t="shared" si="359"/>
        <v>3.481071672779263E-2</v>
      </c>
      <c r="Z173" s="397">
        <f t="shared" si="360"/>
        <v>289.74109563525735</v>
      </c>
      <c r="AA173" s="396">
        <f t="shared" si="361"/>
        <v>520</v>
      </c>
      <c r="AB173" s="397">
        <f t="shared" si="362"/>
        <v>2690.4530308988183</v>
      </c>
      <c r="AC173" s="399">
        <f t="shared" si="363"/>
        <v>3.123685949420316E-2</v>
      </c>
      <c r="AD173" s="396">
        <f t="shared" si="364"/>
        <v>2</v>
      </c>
      <c r="AE173" s="398">
        <f t="shared" si="365"/>
        <v>3.8610038610038611E-3</v>
      </c>
      <c r="AF173" s="397">
        <f t="shared" si="366"/>
        <v>10.347896272687763</v>
      </c>
      <c r="AG173" s="396">
        <f t="shared" si="367"/>
        <v>11</v>
      </c>
      <c r="AH173" s="398">
        <f t="shared" si="368"/>
        <v>2.1611001964636542E-2</v>
      </c>
      <c r="AI173" s="408">
        <f t="shared" si="369"/>
        <v>56.913429499782694</v>
      </c>
      <c r="AJ173" s="904"/>
      <c r="AK173" s="385">
        <v>10454.659525005549</v>
      </c>
      <c r="AL173" s="39">
        <v>9317.7414259927791</v>
      </c>
      <c r="AM173" s="39">
        <v>10232.787350615063</v>
      </c>
      <c r="AN173" s="39">
        <v>9606.8264793595972</v>
      </c>
      <c r="AO173" s="39">
        <v>17789.24159764489</v>
      </c>
      <c r="AP173" s="39">
        <v>17645.191492701302</v>
      </c>
      <c r="AQ173" s="39">
        <v>16154.001004661162</v>
      </c>
      <c r="AR173" s="39">
        <v>15877.671460524251</v>
      </c>
      <c r="AS173" s="39">
        <v>11522.419364259762</v>
      </c>
      <c r="AT173" s="39">
        <v>12278.612560822476</v>
      </c>
      <c r="AU173" s="39">
        <v>9913.8460999287399</v>
      </c>
      <c r="AV173" s="39">
        <v>11909.503963271072</v>
      </c>
      <c r="AW173" s="39">
        <v>7521.2533732082575</v>
      </c>
      <c r="AX173" s="39">
        <v>10632.128139224611</v>
      </c>
      <c r="AY173" s="39">
        <v>4820.3863272625322</v>
      </c>
      <c r="AZ173" s="39">
        <v>8037.3647190393976</v>
      </c>
      <c r="BA173" s="39">
        <v>2577.1306409971844</v>
      </c>
      <c r="BB173" s="39">
        <v>5532.6277860618429</v>
      </c>
      <c r="BC173" s="39">
        <v>324.27471641686429</v>
      </c>
      <c r="BD173" s="46">
        <v>1128.3319730026683</v>
      </c>
      <c r="BE173" s="372">
        <v>2.0000000000000002E-5</v>
      </c>
      <c r="BF173" s="43">
        <v>2.0000000000000002E-5</v>
      </c>
      <c r="BG173" s="43">
        <v>5.0000000000000002E-5</v>
      </c>
      <c r="BH173" s="43">
        <v>4.0000000000000003E-5</v>
      </c>
      <c r="BI173" s="43">
        <v>1.2518952302791728E-4</v>
      </c>
      <c r="BJ173" s="43">
        <v>1.2406223545552731E-4</v>
      </c>
      <c r="BK173" s="43">
        <v>3.4000000000000002E-4</v>
      </c>
      <c r="BL173" s="43">
        <v>1.8000000000000001E-4</v>
      </c>
      <c r="BM173" s="43">
        <v>8.9999999999999998E-4</v>
      </c>
      <c r="BN173" s="43">
        <v>5.0000000000000001E-4</v>
      </c>
      <c r="BO173" s="43">
        <v>3.8E-3</v>
      </c>
      <c r="BP173" s="43">
        <v>2E-3</v>
      </c>
      <c r="BQ173" s="43">
        <v>1.6199999999999999E-2</v>
      </c>
      <c r="BR173" s="43">
        <v>6.1999999999999998E-3</v>
      </c>
      <c r="BS173" s="43">
        <v>6.1100000000000002E-2</v>
      </c>
      <c r="BT173" s="43">
        <v>2.6800000000000001E-2</v>
      </c>
      <c r="BU173" s="43">
        <v>0.1421</v>
      </c>
      <c r="BV173" s="43">
        <v>5.4699999999999999E-2</v>
      </c>
      <c r="BW173" s="43">
        <v>0.27589999999999998</v>
      </c>
      <c r="BX173" s="376">
        <v>0.1051</v>
      </c>
      <c r="BY173" s="85">
        <f>+Fall_Hoy!B226</f>
        <v>0</v>
      </c>
      <c r="BZ173" s="62">
        <f>+Fall_Hoy!C226</f>
        <v>0</v>
      </c>
      <c r="CA173" s="62">
        <f>+Fall_Hoy!D226</f>
        <v>0</v>
      </c>
      <c r="CB173" s="62">
        <f>+Fall_Hoy!E226</f>
        <v>0</v>
      </c>
      <c r="CC173" s="62">
        <f>+Fall_Hoy!F226</f>
        <v>0</v>
      </c>
      <c r="CD173" s="62">
        <f>+Fall_Hoy!G226</f>
        <v>4</v>
      </c>
      <c r="CE173" s="62">
        <f>+Fall_Hoy!H226</f>
        <v>4</v>
      </c>
      <c r="CF173" s="62">
        <f>+Fall_Hoy!I226</f>
        <v>3</v>
      </c>
      <c r="CG173" s="62">
        <f>+Fall_Hoy!J226</f>
        <v>10</v>
      </c>
      <c r="CH173" s="62">
        <f>+Fall_Hoy!K226</f>
        <v>5</v>
      </c>
      <c r="CI173" s="62">
        <f>+Fall_Hoy!L226</f>
        <v>30</v>
      </c>
      <c r="CJ173" s="62">
        <f>+Fall_Hoy!M226</f>
        <v>10</v>
      </c>
      <c r="CK173" s="62">
        <f>+Fall_Hoy!N226</f>
        <v>62</v>
      </c>
      <c r="CL173" s="62">
        <f>+Fall_Hoy!O226</f>
        <v>22</v>
      </c>
      <c r="CM173" s="62">
        <f>+Fall_Hoy!P226</f>
        <v>88</v>
      </c>
      <c r="CN173" s="62">
        <f>+Fall_Hoy!Q226</f>
        <v>50</v>
      </c>
      <c r="CO173" s="62">
        <f>+Fall_Hoy!R226</f>
        <v>56</v>
      </c>
      <c r="CP173" s="62">
        <f>+Fall_Hoy!S226</f>
        <v>85</v>
      </c>
      <c r="CQ173" s="62">
        <f>+Fall_Hoy!T226</f>
        <v>32</v>
      </c>
      <c r="CR173" s="86">
        <f>+Fall_Hoy!U226</f>
        <v>58</v>
      </c>
      <c r="CS173" s="543">
        <f t="shared" si="370"/>
        <v>0.29878556779736293</v>
      </c>
      <c r="CT173" s="112">
        <f t="shared" si="370"/>
        <v>0.23212479550312412</v>
      </c>
      <c r="CU173" s="112">
        <f t="shared" si="371"/>
        <v>0.50884610634977867</v>
      </c>
      <c r="CV173" s="112">
        <f t="shared" si="371"/>
        <v>0.33374194237589144</v>
      </c>
      <c r="CW173" s="76">
        <f t="shared" si="372"/>
        <v>8.8536658033162782E-2</v>
      </c>
      <c r="CX173" s="76">
        <f t="shared" si="373"/>
        <v>0.7</v>
      </c>
      <c r="CY173" s="76">
        <f t="shared" si="374"/>
        <v>0.7</v>
      </c>
      <c r="CZ173" s="76">
        <f t="shared" si="375"/>
        <v>0.7</v>
      </c>
      <c r="DA173" s="76">
        <f t="shared" si="376"/>
        <v>0.7</v>
      </c>
      <c r="DB173" s="76">
        <f t="shared" si="377"/>
        <v>0.7</v>
      </c>
      <c r="DC173" s="76">
        <f t="shared" si="378"/>
        <v>0.7</v>
      </c>
      <c r="DD173" s="76">
        <f t="shared" si="379"/>
        <v>0.41983276679028841</v>
      </c>
      <c r="DE173" s="76">
        <f t="shared" si="380"/>
        <v>0.50884610634977867</v>
      </c>
      <c r="DF173" s="76">
        <f t="shared" si="381"/>
        <v>0.33374194237589144</v>
      </c>
      <c r="DG173" s="76">
        <f t="shared" si="382"/>
        <v>0.29878556779736293</v>
      </c>
      <c r="DH173" s="76">
        <f t="shared" si="383"/>
        <v>0.23212479550312412</v>
      </c>
      <c r="DI173" s="76">
        <f t="shared" si="384"/>
        <v>0.15291761452894442</v>
      </c>
      <c r="DJ173" s="76">
        <f t="shared" si="385"/>
        <v>0.28086663159941777</v>
      </c>
      <c r="DK173" s="76">
        <f t="shared" si="386"/>
        <v>0.35767220298397462</v>
      </c>
      <c r="DL173" s="316">
        <f t="shared" si="387"/>
        <v>0.48908954903047441</v>
      </c>
      <c r="DM173" s="85">
        <f>+'Cas_-14'!B173</f>
        <v>329</v>
      </c>
      <c r="DN173" s="62">
        <f>+'Cas_-14'!C173</f>
        <v>304</v>
      </c>
      <c r="DO173" s="62">
        <f>+'Cas_-14'!D173</f>
        <v>513</v>
      </c>
      <c r="DP173" s="62">
        <f>+'Cas_-14'!E173</f>
        <v>522</v>
      </c>
      <c r="DQ173" s="62">
        <f>+'Cas_-14'!F173</f>
        <v>1575</v>
      </c>
      <c r="DR173" s="62">
        <f>+'Cas_-14'!G173</f>
        <v>1606</v>
      </c>
      <c r="DS173" s="62">
        <f>+'Cas_-14'!H173</f>
        <v>1857</v>
      </c>
      <c r="DT173" s="62">
        <f>+'Cas_-14'!I173</f>
        <v>1744</v>
      </c>
      <c r="DU173" s="62">
        <f>+'Cas_-14'!J173</f>
        <v>1373</v>
      </c>
      <c r="DV173" s="62">
        <f>+'Cas_-14'!K173</f>
        <v>1337</v>
      </c>
      <c r="DW173" s="62">
        <f>+'Cas_-14'!L173</f>
        <v>1055</v>
      </c>
      <c r="DX173" s="62">
        <f>+'Cas_-14'!M173</f>
        <v>1029</v>
      </c>
      <c r="DY173" s="62">
        <f>+'Cas_-14'!N173</f>
        <v>650</v>
      </c>
      <c r="DZ173" s="62">
        <f>+'Cas_-14'!O173</f>
        <v>615</v>
      </c>
      <c r="EA173" s="62">
        <f>+'Cas_-14'!P173</f>
        <v>400</v>
      </c>
      <c r="EB173" s="62">
        <f>+'Cas_-14'!Q173</f>
        <v>389</v>
      </c>
      <c r="EC173" s="62">
        <f>+'Cas_-14'!R173</f>
        <v>192</v>
      </c>
      <c r="ED173" s="62">
        <f>+'Cas_-14'!S173</f>
        <v>346</v>
      </c>
      <c r="EE173" s="62">
        <f>+'Cas_-14'!T173</f>
        <v>52</v>
      </c>
      <c r="EF173" s="86">
        <f>+'Cas_-14'!U173</f>
        <v>191</v>
      </c>
      <c r="EG173" s="201">
        <f t="shared" si="388"/>
        <v>3.14692218539585E-2</v>
      </c>
      <c r="EH173" s="90">
        <f t="shared" si="389"/>
        <v>3.2625932197684879E-2</v>
      </c>
      <c r="EI173" s="90">
        <f t="shared" si="390"/>
        <v>5.013296792189912E-2</v>
      </c>
      <c r="EJ173" s="90">
        <f t="shared" si="391"/>
        <v>5.4336361869502317E-2</v>
      </c>
      <c r="EK173" s="90">
        <f t="shared" si="391"/>
        <v>8.8536658033162782E-2</v>
      </c>
      <c r="EL173" s="90">
        <f t="shared" si="391"/>
        <v>9.1016297593840251E-2</v>
      </c>
      <c r="EM173" s="90">
        <f t="shared" si="391"/>
        <v>0.11495604088820913</v>
      </c>
      <c r="EN173" s="90">
        <f t="shared" si="391"/>
        <v>0.10983978377030963</v>
      </c>
      <c r="EO173" s="90">
        <f t="shared" si="391"/>
        <v>0.11915900268816557</v>
      </c>
      <c r="EP173" s="90">
        <f t="shared" si="391"/>
        <v>0.10888852412087525</v>
      </c>
      <c r="EQ173" s="90">
        <f t="shared" si="391"/>
        <v>0.10641682242854096</v>
      </c>
      <c r="ER173" s="90">
        <f t="shared" si="391"/>
        <v>8.6401583405441365E-2</v>
      </c>
      <c r="ES173" s="90">
        <f t="shared" si="391"/>
        <v>8.6421766126825311E-2</v>
      </c>
      <c r="ET173" s="90">
        <f t="shared" si="391"/>
        <v>5.7843546649057907E-2</v>
      </c>
      <c r="EU173" s="90">
        <f t="shared" si="392"/>
        <v>8.2980900874631253E-2</v>
      </c>
      <c r="EV173" s="90">
        <f t="shared" si="392"/>
        <v>4.8398948361583392E-2</v>
      </c>
      <c r="EW173" s="90">
        <f t="shared" si="392"/>
        <v>7.4501461798501728E-2</v>
      </c>
      <c r="EX173" s="90">
        <f t="shared" si="392"/>
        <v>6.2538094623257642E-2</v>
      </c>
      <c r="EY173" s="90">
        <f t="shared" si="392"/>
        <v>0.16035786130532773</v>
      </c>
      <c r="EZ173" s="202">
        <f t="shared" si="392"/>
        <v>0.16927642269297666</v>
      </c>
      <c r="FA173" s="104">
        <f t="shared" si="393"/>
        <v>3.6006546644844515</v>
      </c>
      <c r="FB173" s="98">
        <f t="shared" si="393"/>
        <v>4.7960710585888036</v>
      </c>
      <c r="FC173" s="98">
        <f t="shared" si="394"/>
        <v>5.8879392212725543</v>
      </c>
      <c r="FD173" s="98">
        <f t="shared" si="394"/>
        <v>5.7697351167060065</v>
      </c>
      <c r="FE173" s="98">
        <f t="shared" si="395"/>
        <v>1</v>
      </c>
      <c r="FF173" s="98">
        <f t="shared" si="395"/>
        <v>7.6909302894713019</v>
      </c>
      <c r="FG173" s="98">
        <f t="shared" si="395"/>
        <v>6.0892841697699591</v>
      </c>
      <c r="FH173" s="98">
        <f t="shared" si="395"/>
        <v>6.3729185908067514</v>
      </c>
      <c r="FI173" s="98">
        <f t="shared" si="395"/>
        <v>5.8745036817056322</v>
      </c>
      <c r="FJ173" s="98">
        <f t="shared" si="395"/>
        <v>6.4285929637814005</v>
      </c>
      <c r="FK173" s="98">
        <f t="shared" si="395"/>
        <v>6.5779073648816277</v>
      </c>
      <c r="FL173" s="98">
        <f t="shared" si="395"/>
        <v>4.8590864917395526</v>
      </c>
      <c r="FM173" s="98">
        <f t="shared" si="395"/>
        <v>5.8879392212725543</v>
      </c>
      <c r="FN173" s="98">
        <f t="shared" si="395"/>
        <v>5.7697351167060065</v>
      </c>
      <c r="FO173" s="98">
        <f t="shared" si="395"/>
        <v>3.6006546644844515</v>
      </c>
      <c r="FP173" s="98">
        <f t="shared" si="395"/>
        <v>4.7960710585888036</v>
      </c>
      <c r="FQ173" s="98">
        <f t="shared" si="395"/>
        <v>2.0525451559934318</v>
      </c>
      <c r="FR173" s="98">
        <f t="shared" si="395"/>
        <v>4.4911286998974971</v>
      </c>
      <c r="FS173" s="98">
        <f t="shared" si="395"/>
        <v>2.2304625421696822</v>
      </c>
      <c r="FT173" s="109">
        <f t="shared" si="395"/>
        <v>2.8892951614269133</v>
      </c>
      <c r="FU173" s="85">
        <f>+Cas_Hoy!B173</f>
        <v>333</v>
      </c>
      <c r="FV173" s="62">
        <f>+Cas_Hoy!C173</f>
        <v>311</v>
      </c>
      <c r="FW173" s="62">
        <f>+Cas_Hoy!D173</f>
        <v>524</v>
      </c>
      <c r="FX173" s="62">
        <f>+Cas_Hoy!E173</f>
        <v>545</v>
      </c>
      <c r="FY173" s="62">
        <f>+Cas_Hoy!F173</f>
        <v>1636</v>
      </c>
      <c r="FZ173" s="62">
        <f>+Cas_Hoy!G173</f>
        <v>1672</v>
      </c>
      <c r="GA173" s="62">
        <f>+Cas_Hoy!H173</f>
        <v>1908</v>
      </c>
      <c r="GB173" s="62">
        <f>+Cas_Hoy!I173</f>
        <v>1796</v>
      </c>
      <c r="GC173" s="62">
        <f>+Cas_Hoy!J173</f>
        <v>1418</v>
      </c>
      <c r="GD173" s="62">
        <f>+Cas_Hoy!K173</f>
        <v>1378</v>
      </c>
      <c r="GE173" s="62">
        <f>+Cas_Hoy!L173</f>
        <v>1095</v>
      </c>
      <c r="GF173" s="62">
        <f>+Cas_Hoy!M173</f>
        <v>1067</v>
      </c>
      <c r="GG173" s="62">
        <f>+Cas_Hoy!N173</f>
        <v>695</v>
      </c>
      <c r="GH173" s="62">
        <f>+Cas_Hoy!O173</f>
        <v>639</v>
      </c>
      <c r="GI173" s="62">
        <f>+Cas_Hoy!P173</f>
        <v>414</v>
      </c>
      <c r="GJ173" s="62">
        <f>+Cas_Hoy!Q173</f>
        <v>407</v>
      </c>
      <c r="GK173" s="62">
        <f>+Cas_Hoy!R173</f>
        <v>198</v>
      </c>
      <c r="GL173" s="62">
        <f>+Cas_Hoy!S173</f>
        <v>357</v>
      </c>
      <c r="GM173" s="62">
        <f>+Cas_Hoy!T173</f>
        <v>52</v>
      </c>
      <c r="GN173" s="86">
        <f>+Cas_Hoy!U173</f>
        <v>194</v>
      </c>
      <c r="GO173" s="272">
        <f t="shared" si="396"/>
        <v>0.11468742720941799</v>
      </c>
      <c r="GP173" s="112">
        <f t="shared" si="396"/>
        <v>0.16007936162085487</v>
      </c>
      <c r="GQ173" s="112">
        <f t="shared" si="396"/>
        <v>0.30150926098951636</v>
      </c>
      <c r="GR173" s="112">
        <f t="shared" si="396"/>
        <v>0.32731991624505641</v>
      </c>
      <c r="GS173" s="112">
        <f t="shared" si="396"/>
        <v>9.1965696852224957E-2</v>
      </c>
      <c r="GT173" s="112">
        <f t="shared" si="396"/>
        <v>0.7</v>
      </c>
      <c r="GU173" s="112">
        <f t="shared" si="396"/>
        <v>0.7</v>
      </c>
      <c r="GV173" s="112">
        <f t="shared" si="396"/>
        <v>0.7</v>
      </c>
      <c r="GW173" s="112">
        <f t="shared" si="397"/>
        <v>0.7</v>
      </c>
      <c r="GX173" s="112">
        <f t="shared" si="397"/>
        <v>0.7</v>
      </c>
      <c r="GY173" s="112">
        <f t="shared" si="397"/>
        <v>0.7</v>
      </c>
      <c r="GZ173" s="112">
        <f t="shared" si="397"/>
        <v>0.43533679510713097</v>
      </c>
      <c r="HA173" s="112">
        <f t="shared" si="397"/>
        <v>0.54407391371245561</v>
      </c>
      <c r="HB173" s="112">
        <f t="shared" si="397"/>
        <v>0.34676601817592623</v>
      </c>
      <c r="HC173" s="112">
        <f t="shared" si="397"/>
        <v>0.30924306267027063</v>
      </c>
      <c r="HD173" s="112">
        <f t="shared" si="397"/>
        <v>0.24286578861123781</v>
      </c>
      <c r="HE173" s="112">
        <f t="shared" si="397"/>
        <v>0.15769628998297394</v>
      </c>
      <c r="HF173" s="112">
        <f t="shared" si="397"/>
        <v>0.2897959175751218</v>
      </c>
      <c r="HG173" s="112">
        <f t="shared" si="397"/>
        <v>0.35767220298397456</v>
      </c>
      <c r="HH173" s="416">
        <f t="shared" si="397"/>
        <v>0.49677158383200015</v>
      </c>
      <c r="HI173" s="241">
        <f>+CyF_Tot!B174</f>
        <v>15704</v>
      </c>
      <c r="HJ173" s="149">
        <f>+CyF_Tot!C174</f>
        <v>16087</v>
      </c>
      <c r="HK173" s="149">
        <f>+CyF_Tot!D174</f>
        <v>16414</v>
      </c>
      <c r="HL173" s="149">
        <f>+CyF_Tot!E174</f>
        <v>16647</v>
      </c>
      <c r="HM173" s="149">
        <f>+CyF_Tot!F174</f>
        <v>502</v>
      </c>
      <c r="HN173" s="149">
        <f>+CyF_Tot!G174</f>
        <v>509</v>
      </c>
      <c r="HO173" s="149">
        <f>+CyF_Tot!H174</f>
        <v>518</v>
      </c>
      <c r="HP173" s="242">
        <f>+CyF_Tot!I174</f>
        <v>520</v>
      </c>
      <c r="HQ173" s="93">
        <f t="shared" si="398"/>
        <v>5.4091866165512266E-2</v>
      </c>
      <c r="HR173" s="201">
        <f t="shared" si="399"/>
        <v>4.8209510885949519E-2</v>
      </c>
      <c r="HS173" s="201">
        <f t="shared" si="400"/>
        <v>5.2943911042318048E-2</v>
      </c>
      <c r="HT173" s="201">
        <f t="shared" si="401"/>
        <v>4.9705221959061636E-2</v>
      </c>
      <c r="HU173" s="201">
        <f t="shared" si="402"/>
        <v>9.2040613411105823E-2</v>
      </c>
      <c r="HV173" s="201">
        <f t="shared" si="403"/>
        <v>9.1295305639092814E-2</v>
      </c>
      <c r="HW173" s="201">
        <f t="shared" si="404"/>
        <v>8.3579963392563808E-2</v>
      </c>
      <c r="HX173" s="201">
        <f t="shared" si="405"/>
        <v>8.215024866265988E-2</v>
      </c>
      <c r="HY173" s="201">
        <f t="shared" si="406"/>
        <v>5.9616400195884447E-2</v>
      </c>
      <c r="HZ173" s="201">
        <f t="shared" si="407"/>
        <v>6.3528904575956016E-2</v>
      </c>
      <c r="IA173" s="201">
        <f t="shared" si="408"/>
        <v>5.1293725552726363E-2</v>
      </c>
      <c r="IB173" s="201">
        <f t="shared" si="409"/>
        <v>6.1619155835546432E-2</v>
      </c>
      <c r="IC173" s="201">
        <f t="shared" si="410"/>
        <v>3.8914574873280997E-2</v>
      </c>
      <c r="ID173" s="201">
        <f t="shared" si="411"/>
        <v>5.5010079571310516E-2</v>
      </c>
      <c r="IE173" s="201">
        <f t="shared" si="412"/>
        <v>2.4940428854397505E-2</v>
      </c>
      <c r="IF173" s="201">
        <f t="shared" si="413"/>
        <v>4.1584908209189954E-2</v>
      </c>
      <c r="IG173" s="201">
        <f t="shared" si="414"/>
        <v>1.3333940277102094E-2</v>
      </c>
      <c r="IH173" s="201">
        <f t="shared" si="415"/>
        <v>2.8625529222779045E-2</v>
      </c>
      <c r="II173" s="201">
        <f t="shared" si="416"/>
        <v>1.6777805646684756E-3</v>
      </c>
      <c r="IJ173" s="565">
        <f t="shared" si="417"/>
        <v>5.8379311088943703E-3</v>
      </c>
      <c r="IK173" s="677"/>
      <c r="IL173" s="678"/>
      <c r="IM173" s="678"/>
      <c r="IN173" s="678"/>
      <c r="IO173" s="678"/>
      <c r="IP173" s="678"/>
      <c r="IQ173" s="678"/>
      <c r="IR173" s="678"/>
      <c r="IS173" s="678"/>
      <c r="IT173" s="678"/>
      <c r="IU173" s="678"/>
      <c r="IV173" s="678"/>
      <c r="IW173" s="678"/>
      <c r="IX173" s="678"/>
      <c r="IY173" s="678"/>
      <c r="IZ173" s="678"/>
      <c r="JA173" s="678"/>
      <c r="JB173" s="678"/>
      <c r="JC173" s="678"/>
      <c r="JD173" s="679"/>
      <c r="JE173" s="649"/>
      <c r="JF173" s="624">
        <f t="shared" si="418"/>
        <v>0</v>
      </c>
      <c r="JG173" s="658">
        <f t="shared" si="419"/>
        <v>0</v>
      </c>
      <c r="JH173" s="624">
        <f t="shared" si="420"/>
        <v>0</v>
      </c>
      <c r="JI173" s="625">
        <f t="shared" si="421"/>
        <v>0</v>
      </c>
      <c r="JJ173" s="625">
        <f t="shared" si="422"/>
        <v>0</v>
      </c>
      <c r="JK173" s="625">
        <f t="shared" si="423"/>
        <v>226.6906540319807</v>
      </c>
      <c r="JL173" s="625">
        <f t="shared" si="424"/>
        <v>247.61667396490927</v>
      </c>
      <c r="JM173" s="625">
        <f t="shared" si="425"/>
        <v>188.94458217369777</v>
      </c>
      <c r="JN173" s="625">
        <f t="shared" si="426"/>
        <v>867.8732897899896</v>
      </c>
      <c r="JO173" s="625">
        <f t="shared" si="427"/>
        <v>407.21213209003463</v>
      </c>
      <c r="JP173" s="625">
        <f t="shared" si="428"/>
        <v>3026.0707799585107</v>
      </c>
      <c r="JQ173" s="625">
        <f t="shared" si="429"/>
        <v>839.66553358057683</v>
      </c>
      <c r="JR173" s="625">
        <f t="shared" si="430"/>
        <v>8243.3069228664135</v>
      </c>
      <c r="JS173" s="625">
        <f t="shared" si="431"/>
        <v>2069.2000427305265</v>
      </c>
      <c r="JT173" s="625">
        <f t="shared" si="432"/>
        <v>18255.798192418875</v>
      </c>
      <c r="JU173" s="625">
        <f t="shared" si="433"/>
        <v>6220.9445194837263</v>
      </c>
      <c r="JV173" s="625">
        <f t="shared" si="434"/>
        <v>21729.593024563004</v>
      </c>
      <c r="JW173" s="625">
        <f t="shared" si="435"/>
        <v>15363.40474848815</v>
      </c>
      <c r="JX173" s="625">
        <f t="shared" si="436"/>
        <v>98681.760803278594</v>
      </c>
      <c r="JY173" s="645">
        <f t="shared" si="437"/>
        <v>51403.311603102855</v>
      </c>
      <c r="JZ173" s="624">
        <f t="shared" si="438"/>
        <v>0</v>
      </c>
      <c r="KA173" s="625">
        <f t="shared" si="439"/>
        <v>109.37999226248365</v>
      </c>
      <c r="KB173" s="625">
        <f t="shared" si="440"/>
        <v>1170.5157779730548</v>
      </c>
      <c r="KC173" s="625">
        <f t="shared" si="441"/>
        <v>449.26110044087056</v>
      </c>
      <c r="KD173" s="625">
        <f t="shared" si="442"/>
        <v>15613.678178881237</v>
      </c>
      <c r="KE173" s="626">
        <f t="shared" si="443"/>
        <v>8487.8072748261457</v>
      </c>
      <c r="KF173" s="642">
        <f t="shared" si="444"/>
        <v>53.300324178683709</v>
      </c>
      <c r="KG173" s="625">
        <f t="shared" si="445"/>
        <v>798.39235248748344</v>
      </c>
      <c r="KH173" s="626">
        <f t="shared" si="446"/>
        <v>11164.923557397442</v>
      </c>
    </row>
    <row r="174" spans="1:294" s="361" customFormat="1" ht="14.4">
      <c r="A174" s="369" t="s">
        <v>303</v>
      </c>
      <c r="B174" s="390">
        <v>240100</v>
      </c>
      <c r="C174" s="550">
        <f t="shared" si="343"/>
        <v>21119</v>
      </c>
      <c r="D174" s="551">
        <f t="shared" si="344"/>
        <v>523</v>
      </c>
      <c r="E174" s="546">
        <f t="shared" si="447"/>
        <v>6.8189911687571722E-3</v>
      </c>
      <c r="F174" s="425">
        <f t="shared" si="345"/>
        <v>8.5485214493960848E-2</v>
      </c>
      <c r="G174" s="426">
        <f t="shared" si="346"/>
        <v>3.7367874446590674</v>
      </c>
      <c r="H174" s="427">
        <f t="shared" si="347"/>
        <v>0.31944007622502024</v>
      </c>
      <c r="I174" s="441">
        <f t="shared" si="348"/>
        <v>0.32868477319348127</v>
      </c>
      <c r="J174" s="438">
        <f>+((CS174*AK174)+(CT174*AL174)+(CU174*AM174)+(CV174*AN174)+(CW174*AO174)+(CX174*AP174)+(CY174*AQ174)+(CZ174*AR174)+(DA174*AS174)+(DB174*AT174)+(DC174*AU174)+(DD174*AV174)+(DE174*AW174)+(DF174*AX174)+(DG174*AY174)+(DH174*AZ174)+(DI174*BA174)+(DJ174*BB174)+(DK174*BC174)+(DL174*BD174))/B174</f>
        <v>0.566466728612666</v>
      </c>
      <c r="K174" s="428">
        <f t="shared" si="350"/>
        <v>3.8453433338623551E-3</v>
      </c>
      <c r="L174" s="429">
        <f t="shared" si="351"/>
        <v>6.4413289860242058</v>
      </c>
      <c r="M174" s="651">
        <f t="shared" si="352"/>
        <v>0.58240237799916483</v>
      </c>
      <c r="N174" s="904"/>
      <c r="O174" s="407"/>
      <c r="P174" s="395"/>
      <c r="Q174" s="395"/>
      <c r="R174" s="395"/>
      <c r="S174" s="396">
        <f t="shared" si="353"/>
        <v>21119</v>
      </c>
      <c r="T174" s="397">
        <f t="shared" si="354"/>
        <v>8795.9183673469379</v>
      </c>
      <c r="U174" s="396">
        <f t="shared" si="355"/>
        <v>219</v>
      </c>
      <c r="V174" s="398">
        <f t="shared" si="356"/>
        <v>1.0478468899521531E-2</v>
      </c>
      <c r="W174" s="397">
        <f t="shared" si="357"/>
        <v>91.21199500208246</v>
      </c>
      <c r="X174" s="396">
        <f t="shared" si="358"/>
        <v>594</v>
      </c>
      <c r="Y174" s="398">
        <f t="shared" si="359"/>
        <v>2.8940316686967112E-2</v>
      </c>
      <c r="Z174" s="397">
        <f t="shared" si="360"/>
        <v>247.3969179508538</v>
      </c>
      <c r="AA174" s="396">
        <f t="shared" si="361"/>
        <v>523</v>
      </c>
      <c r="AB174" s="397">
        <f t="shared" si="362"/>
        <v>2178.2590587255308</v>
      </c>
      <c r="AC174" s="399">
        <f t="shared" si="363"/>
        <v>2.4764430134002556E-2</v>
      </c>
      <c r="AD174" s="396">
        <f t="shared" si="364"/>
        <v>1</v>
      </c>
      <c r="AE174" s="398">
        <f t="shared" si="365"/>
        <v>1.9157088122605363E-3</v>
      </c>
      <c r="AF174" s="397">
        <f t="shared" si="366"/>
        <v>4.1649312786339028</v>
      </c>
      <c r="AG174" s="396">
        <f t="shared" si="367"/>
        <v>8</v>
      </c>
      <c r="AH174" s="398">
        <f t="shared" si="368"/>
        <v>1.5533980582524271E-2</v>
      </c>
      <c r="AI174" s="408">
        <f t="shared" si="369"/>
        <v>33.319450229071222</v>
      </c>
      <c r="AJ174" s="904"/>
      <c r="AK174" s="385">
        <v>17411.919450206464</v>
      </c>
      <c r="AL174" s="39">
        <v>16328.106300888952</v>
      </c>
      <c r="AM174" s="39">
        <v>17356.204873698698</v>
      </c>
      <c r="AN174" s="39">
        <v>16701.102668601572</v>
      </c>
      <c r="AO174" s="39">
        <v>20227.734146908864</v>
      </c>
      <c r="AP174" s="39">
        <v>19846.016649432127</v>
      </c>
      <c r="AQ174" s="39">
        <v>18148.466151639106</v>
      </c>
      <c r="AR174" s="39">
        <v>18911.894550699952</v>
      </c>
      <c r="AS174" s="39">
        <v>13802.7291840335</v>
      </c>
      <c r="AT174" s="39">
        <v>14891.580931360195</v>
      </c>
      <c r="AU174" s="39">
        <v>11677.775236027373</v>
      </c>
      <c r="AV174" s="39">
        <v>13476.80462117328</v>
      </c>
      <c r="AW174" s="39">
        <v>8331.557770971056</v>
      </c>
      <c r="AX174" s="39">
        <v>10861.480235316609</v>
      </c>
      <c r="AY174" s="39">
        <v>5385.3709652404859</v>
      </c>
      <c r="AZ174" s="39">
        <v>8029.7527090085932</v>
      </c>
      <c r="BA174" s="39">
        <v>2376.78383382122</v>
      </c>
      <c r="BB174" s="39">
        <v>5189.325558963842</v>
      </c>
      <c r="BC174" s="39">
        <v>238.4583874532307</v>
      </c>
      <c r="BD174" s="46">
        <v>906.93577455487105</v>
      </c>
      <c r="BE174" s="372">
        <v>2.0000000000000002E-5</v>
      </c>
      <c r="BF174" s="43">
        <v>2.0000000000000002E-5</v>
      </c>
      <c r="BG174" s="43">
        <v>5.0000000000000002E-5</v>
      </c>
      <c r="BH174" s="43">
        <v>4.0000000000000003E-5</v>
      </c>
      <c r="BI174" s="43">
        <v>1.2518952302791728E-4</v>
      </c>
      <c r="BJ174" s="43">
        <v>1.2406223545552731E-4</v>
      </c>
      <c r="BK174" s="43">
        <v>3.4000000000000002E-4</v>
      </c>
      <c r="BL174" s="43">
        <v>1.8000000000000001E-4</v>
      </c>
      <c r="BM174" s="43">
        <v>8.9999999999999998E-4</v>
      </c>
      <c r="BN174" s="43">
        <v>5.0000000000000001E-4</v>
      </c>
      <c r="BO174" s="43">
        <v>3.8E-3</v>
      </c>
      <c r="BP174" s="43">
        <v>2E-3</v>
      </c>
      <c r="BQ174" s="43">
        <v>1.6199999999999999E-2</v>
      </c>
      <c r="BR174" s="43">
        <v>6.1999999999999998E-3</v>
      </c>
      <c r="BS174" s="43">
        <v>6.1100000000000002E-2</v>
      </c>
      <c r="BT174" s="43">
        <v>2.6800000000000001E-2</v>
      </c>
      <c r="BU174" s="43">
        <v>0.1421</v>
      </c>
      <c r="BV174" s="43">
        <v>5.4699999999999999E-2</v>
      </c>
      <c r="BW174" s="43">
        <v>0.27589999999999998</v>
      </c>
      <c r="BX174" s="376">
        <v>0.1051</v>
      </c>
      <c r="BY174" s="85">
        <f>+Fall_Hoy!B227</f>
        <v>0</v>
      </c>
      <c r="BZ174" s="62">
        <f>+Fall_Hoy!C227</f>
        <v>1</v>
      </c>
      <c r="CA174" s="62">
        <f>+Fall_Hoy!D227</f>
        <v>0</v>
      </c>
      <c r="CB174" s="62">
        <f>+Fall_Hoy!E227</f>
        <v>0</v>
      </c>
      <c r="CC174" s="62">
        <f>+Fall_Hoy!F227</f>
        <v>3</v>
      </c>
      <c r="CD174" s="62">
        <f>+Fall_Hoy!G227</f>
        <v>5</v>
      </c>
      <c r="CE174" s="62">
        <f>+Fall_Hoy!H227</f>
        <v>12</v>
      </c>
      <c r="CF174" s="62">
        <f>+Fall_Hoy!I227</f>
        <v>2</v>
      </c>
      <c r="CG174" s="62">
        <f>+Fall_Hoy!J227</f>
        <v>20</v>
      </c>
      <c r="CH174" s="62">
        <f>+Fall_Hoy!K227</f>
        <v>7</v>
      </c>
      <c r="CI174" s="62">
        <f>+Fall_Hoy!L227</f>
        <v>36</v>
      </c>
      <c r="CJ174" s="62">
        <f>+Fall_Hoy!M227</f>
        <v>17</v>
      </c>
      <c r="CK174" s="62">
        <f>+Fall_Hoy!N227</f>
        <v>82</v>
      </c>
      <c r="CL174" s="62">
        <f>+Fall_Hoy!O227</f>
        <v>47</v>
      </c>
      <c r="CM174" s="62">
        <f>+Fall_Hoy!P227</f>
        <v>64</v>
      </c>
      <c r="CN174" s="62">
        <f>+Fall_Hoy!Q227</f>
        <v>56</v>
      </c>
      <c r="CO174" s="62">
        <f>+Fall_Hoy!R227</f>
        <v>66</v>
      </c>
      <c r="CP174" s="62">
        <f>+Fall_Hoy!S227</f>
        <v>51</v>
      </c>
      <c r="CQ174" s="62">
        <f>+Fall_Hoy!T227</f>
        <v>23</v>
      </c>
      <c r="CR174" s="86">
        <f>+Fall_Hoy!U227</f>
        <v>30</v>
      </c>
      <c r="CS174" s="543">
        <f t="shared" si="370"/>
        <v>0.19450158250629901</v>
      </c>
      <c r="CT174" s="112">
        <f t="shared" si="370"/>
        <v>0.26022622545544866</v>
      </c>
      <c r="CU174" s="112">
        <f t="shared" si="371"/>
        <v>0.60753685375595445</v>
      </c>
      <c r="CV174" s="112">
        <f t="shared" si="371"/>
        <v>0.69793849429854893</v>
      </c>
      <c r="CW174" s="76">
        <f t="shared" si="372"/>
        <v>0.7</v>
      </c>
      <c r="CX174" s="76">
        <f t="shared" si="373"/>
        <v>0.7</v>
      </c>
      <c r="CY174" s="76">
        <f t="shared" si="374"/>
        <v>0.7</v>
      </c>
      <c r="CZ174" s="76">
        <f t="shared" si="375"/>
        <v>0.58751972634597172</v>
      </c>
      <c r="DA174" s="76">
        <f t="shared" si="376"/>
        <v>0.7</v>
      </c>
      <c r="DB174" s="76">
        <f t="shared" si="377"/>
        <v>0.7</v>
      </c>
      <c r="DC174" s="76">
        <f t="shared" si="378"/>
        <v>0.7</v>
      </c>
      <c r="DD174" s="76">
        <f t="shared" si="379"/>
        <v>0.63071330622733301</v>
      </c>
      <c r="DE174" s="76">
        <f t="shared" si="380"/>
        <v>0.60753685375595445</v>
      </c>
      <c r="DF174" s="76">
        <f t="shared" si="381"/>
        <v>0.69793849429854893</v>
      </c>
      <c r="DG174" s="76">
        <f t="shared" si="382"/>
        <v>0.19450158250629901</v>
      </c>
      <c r="DH174" s="76">
        <f t="shared" si="383"/>
        <v>0.26022622545544866</v>
      </c>
      <c r="DI174" s="76">
        <f t="shared" si="384"/>
        <v>0.1954160240062425</v>
      </c>
      <c r="DJ174" s="76">
        <f t="shared" si="385"/>
        <v>0.17966849593550752</v>
      </c>
      <c r="DK174" s="76">
        <f t="shared" si="386"/>
        <v>0.34959364778033714</v>
      </c>
      <c r="DL174" s="316">
        <f t="shared" si="387"/>
        <v>0.31473280003266896</v>
      </c>
      <c r="DM174" s="85">
        <f>+'Cas_-14'!B174</f>
        <v>751</v>
      </c>
      <c r="DN174" s="62">
        <f>+'Cas_-14'!C174</f>
        <v>680</v>
      </c>
      <c r="DO174" s="62">
        <f>+'Cas_-14'!D174</f>
        <v>951</v>
      </c>
      <c r="DP174" s="62">
        <f>+'Cas_-14'!E174</f>
        <v>1002</v>
      </c>
      <c r="DQ174" s="62">
        <f>+'Cas_-14'!F174</f>
        <v>2164</v>
      </c>
      <c r="DR174" s="62">
        <f>+'Cas_-14'!G174</f>
        <v>2200</v>
      </c>
      <c r="DS174" s="62">
        <f>+'Cas_-14'!H174</f>
        <v>2096</v>
      </c>
      <c r="DT174" s="62">
        <f>+'Cas_-14'!I174</f>
        <v>2034</v>
      </c>
      <c r="DU174" s="62">
        <f>+'Cas_-14'!J174</f>
        <v>1658</v>
      </c>
      <c r="DV174" s="62">
        <f>+'Cas_-14'!K174</f>
        <v>1644</v>
      </c>
      <c r="DW174" s="62">
        <f>+'Cas_-14'!L174</f>
        <v>1345</v>
      </c>
      <c r="DX174" s="62">
        <f>+'Cas_-14'!M174</f>
        <v>1226</v>
      </c>
      <c r="DY174" s="62">
        <f>+'Cas_-14'!N174</f>
        <v>814</v>
      </c>
      <c r="DZ174" s="62">
        <f>+'Cas_-14'!O174</f>
        <v>701</v>
      </c>
      <c r="EA174" s="62">
        <f>+'Cas_-14'!P174</f>
        <v>337</v>
      </c>
      <c r="EB174" s="62">
        <f>+'Cas_-14'!Q174</f>
        <v>356</v>
      </c>
      <c r="EC174" s="62">
        <f>+'Cas_-14'!R174</f>
        <v>182</v>
      </c>
      <c r="ED174" s="62">
        <f>+'Cas_-14'!S174</f>
        <v>242</v>
      </c>
      <c r="EE174" s="62">
        <f>+'Cas_-14'!T174</f>
        <v>45</v>
      </c>
      <c r="EF174" s="86">
        <f>+'Cas_-14'!U174</f>
        <v>93</v>
      </c>
      <c r="EG174" s="201">
        <f t="shared" si="388"/>
        <v>4.3131373433449631E-2</v>
      </c>
      <c r="EH174" s="90">
        <f t="shared" si="389"/>
        <v>4.1645980707694111E-2</v>
      </c>
      <c r="EI174" s="90">
        <f t="shared" si="390"/>
        <v>5.4793084485948274E-2</v>
      </c>
      <c r="EJ174" s="90">
        <f t="shared" si="391"/>
        <v>5.9996038577966551E-2</v>
      </c>
      <c r="EK174" s="90">
        <f t="shared" si="391"/>
        <v>0.10698182921939853</v>
      </c>
      <c r="EL174" s="90">
        <f t="shared" si="391"/>
        <v>0.11085347950985169</v>
      </c>
      <c r="EM174" s="90">
        <f t="shared" si="391"/>
        <v>0.11549185382868825</v>
      </c>
      <c r="EN174" s="90">
        <f t="shared" si="391"/>
        <v>0.10755136110489361</v>
      </c>
      <c r="EO174" s="90">
        <f t="shared" si="391"/>
        <v>0.1201211715374315</v>
      </c>
      <c r="EP174" s="90">
        <f t="shared" si="391"/>
        <v>0.11039794952447922</v>
      </c>
      <c r="EQ174" s="90">
        <f t="shared" si="391"/>
        <v>0.11517604790427115</v>
      </c>
      <c r="ER174" s="90">
        <f t="shared" si="391"/>
        <v>9.0971119227612973E-2</v>
      </c>
      <c r="ES174" s="90">
        <f t="shared" si="391"/>
        <v>9.7700816867183168E-2</v>
      </c>
      <c r="ET174" s="90">
        <f t="shared" si="391"/>
        <v>6.4540006040858577E-2</v>
      </c>
      <c r="EU174" s="90">
        <f t="shared" si="392"/>
        <v>6.2576933358007056E-2</v>
      </c>
      <c r="EV174" s="90">
        <f t="shared" si="392"/>
        <v>4.4335113782595449E-2</v>
      </c>
      <c r="EW174" s="90">
        <f t="shared" si="392"/>
        <v>7.6574065091730981E-2</v>
      </c>
      <c r="EX174" s="90">
        <f t="shared" si="392"/>
        <v>4.6634191139150731E-2</v>
      </c>
      <c r="EY174" s="90">
        <f t="shared" si="392"/>
        <v>0.18871217104420759</v>
      </c>
      <c r="EZ174" s="202">
        <f t="shared" si="392"/>
        <v>0.10254309357864387</v>
      </c>
      <c r="FA174" s="104">
        <f t="shared" si="393"/>
        <v>3.1081993327084554</v>
      </c>
      <c r="FB174" s="98">
        <f t="shared" si="393"/>
        <v>5.8695287606909261</v>
      </c>
      <c r="FC174" s="98">
        <f t="shared" si="394"/>
        <v>6.2183395516728854</v>
      </c>
      <c r="FD174" s="98">
        <f t="shared" si="394"/>
        <v>10.814044452625282</v>
      </c>
      <c r="FE174" s="98">
        <f t="shared" si="395"/>
        <v>6.5431672379095209</v>
      </c>
      <c r="FF174" s="98">
        <f t="shared" si="395"/>
        <v>6.3146416611829492</v>
      </c>
      <c r="FG174" s="98">
        <f t="shared" si="395"/>
        <v>6.061033543009243</v>
      </c>
      <c r="FH174" s="98">
        <f t="shared" si="395"/>
        <v>5.4626898284715386</v>
      </c>
      <c r="FI174" s="98">
        <f t="shared" si="395"/>
        <v>5.8274489920527444</v>
      </c>
      <c r="FJ174" s="98">
        <f t="shared" si="395"/>
        <v>6.3406974768565298</v>
      </c>
      <c r="FK174" s="98">
        <f t="shared" si="395"/>
        <v>6.0776525391964018</v>
      </c>
      <c r="FL174" s="98">
        <f t="shared" si="395"/>
        <v>6.9331158238172916</v>
      </c>
      <c r="FM174" s="98">
        <f t="shared" si="395"/>
        <v>6.2183395516728854</v>
      </c>
      <c r="FN174" s="98">
        <f t="shared" si="395"/>
        <v>10.814044452625282</v>
      </c>
      <c r="FO174" s="98">
        <f t="shared" si="395"/>
        <v>3.1081993327084554</v>
      </c>
      <c r="FP174" s="98">
        <f t="shared" si="395"/>
        <v>5.8695287606909261</v>
      </c>
      <c r="FQ174" s="98">
        <f t="shared" si="395"/>
        <v>2.5519870699321792</v>
      </c>
      <c r="FR174" s="98">
        <f t="shared" si="395"/>
        <v>3.8527203227219844</v>
      </c>
      <c r="FS174" s="98">
        <f t="shared" si="395"/>
        <v>1.8525230558575978</v>
      </c>
      <c r="FT174" s="109">
        <f t="shared" si="395"/>
        <v>3.069273502961849</v>
      </c>
      <c r="FU174" s="85">
        <f>+Cas_Hoy!B174</f>
        <v>757</v>
      </c>
      <c r="FV174" s="62">
        <f>+Cas_Hoy!C174</f>
        <v>688</v>
      </c>
      <c r="FW174" s="62">
        <f>+Cas_Hoy!D174</f>
        <v>973</v>
      </c>
      <c r="FX174" s="62">
        <f>+Cas_Hoy!E174</f>
        <v>1028</v>
      </c>
      <c r="FY174" s="62">
        <f>+Cas_Hoy!F174</f>
        <v>2227</v>
      </c>
      <c r="FZ174" s="62">
        <f>+Cas_Hoy!G174</f>
        <v>2257</v>
      </c>
      <c r="GA174" s="62">
        <f>+Cas_Hoy!H174</f>
        <v>2154</v>
      </c>
      <c r="GB174" s="62">
        <f>+Cas_Hoy!I174</f>
        <v>2110</v>
      </c>
      <c r="GC174" s="62">
        <f>+Cas_Hoy!J174</f>
        <v>1714</v>
      </c>
      <c r="GD174" s="62">
        <f>+Cas_Hoy!K174</f>
        <v>1693</v>
      </c>
      <c r="GE174" s="62">
        <f>+Cas_Hoy!L174</f>
        <v>1390</v>
      </c>
      <c r="GF174" s="62">
        <f>+Cas_Hoy!M174</f>
        <v>1272</v>
      </c>
      <c r="GG174" s="62">
        <f>+Cas_Hoy!N174</f>
        <v>836</v>
      </c>
      <c r="GH174" s="62">
        <f>+Cas_Hoy!O174</f>
        <v>723</v>
      </c>
      <c r="GI174" s="62">
        <f>+Cas_Hoy!P174</f>
        <v>350</v>
      </c>
      <c r="GJ174" s="62">
        <f>+Cas_Hoy!Q174</f>
        <v>371</v>
      </c>
      <c r="GK174" s="62">
        <f>+Cas_Hoy!R174</f>
        <v>183</v>
      </c>
      <c r="GL174" s="62">
        <f>+Cas_Hoy!S174</f>
        <v>250</v>
      </c>
      <c r="GM174" s="62">
        <f>+Cas_Hoy!T174</f>
        <v>46</v>
      </c>
      <c r="GN174" s="86">
        <f>+Cas_Hoy!U174</f>
        <v>93</v>
      </c>
      <c r="GO174" s="272">
        <f t="shared" si="396"/>
        <v>0.13513196529475105</v>
      </c>
      <c r="GP174" s="112">
        <f t="shared" si="396"/>
        <v>0.24731807307841347</v>
      </c>
      <c r="GQ174" s="112">
        <f t="shared" si="396"/>
        <v>0.34860411177483042</v>
      </c>
      <c r="GR174" s="112">
        <f t="shared" si="396"/>
        <v>0.66563495344524048</v>
      </c>
      <c r="GS174" s="112">
        <f t="shared" si="396"/>
        <v>0.7</v>
      </c>
      <c r="GT174" s="112">
        <f t="shared" si="396"/>
        <v>0.7</v>
      </c>
      <c r="GU174" s="112">
        <f t="shared" si="396"/>
        <v>0.7</v>
      </c>
      <c r="GV174" s="112">
        <f t="shared" si="396"/>
        <v>0.60947228249262553</v>
      </c>
      <c r="GW174" s="112">
        <f t="shared" si="397"/>
        <v>0.7</v>
      </c>
      <c r="GX174" s="112">
        <f t="shared" si="397"/>
        <v>0.7</v>
      </c>
      <c r="GY174" s="112">
        <f t="shared" si="397"/>
        <v>0.7</v>
      </c>
      <c r="GZ174" s="112">
        <f t="shared" si="397"/>
        <v>0.65437791641204535</v>
      </c>
      <c r="HA174" s="112">
        <f t="shared" si="397"/>
        <v>0.62395676872233174</v>
      </c>
      <c r="HB174" s="112">
        <f t="shared" si="397"/>
        <v>0.7</v>
      </c>
      <c r="HC174" s="112">
        <f t="shared" si="397"/>
        <v>0.2020046109115865</v>
      </c>
      <c r="HD174" s="112">
        <f t="shared" si="397"/>
        <v>0.27119081360666136</v>
      </c>
      <c r="HE174" s="112">
        <f t="shared" si="397"/>
        <v>0.19648973842385922</v>
      </c>
      <c r="HF174" s="112">
        <f t="shared" si="397"/>
        <v>0.18560795034659866</v>
      </c>
      <c r="HG174" s="112">
        <f t="shared" si="397"/>
        <v>0.35736239550878907</v>
      </c>
      <c r="HH174" s="416">
        <f t="shared" si="397"/>
        <v>0.31473280003266896</v>
      </c>
      <c r="HI174" s="241">
        <f>+CyF_Tot!B175</f>
        <v>20134</v>
      </c>
      <c r="HJ174" s="149">
        <f>+CyF_Tot!C175</f>
        <v>20525</v>
      </c>
      <c r="HK174" s="149">
        <f>+CyF_Tot!D175</f>
        <v>20900</v>
      </c>
      <c r="HL174" s="149">
        <f>+CyF_Tot!E175</f>
        <v>21119</v>
      </c>
      <c r="HM174" s="149">
        <f>+CyF_Tot!F175</f>
        <v>505</v>
      </c>
      <c r="HN174" s="149">
        <f>+CyF_Tot!G175</f>
        <v>515</v>
      </c>
      <c r="HO174" s="149">
        <f>+CyF_Tot!H175</f>
        <v>522</v>
      </c>
      <c r="HP174" s="242">
        <f>+CyF_Tot!I175</f>
        <v>523</v>
      </c>
      <c r="HQ174" s="93">
        <f t="shared" si="398"/>
        <v>7.2519447939218926E-2</v>
      </c>
      <c r="HR174" s="201">
        <f t="shared" si="399"/>
        <v>6.8005440653431698E-2</v>
      </c>
      <c r="HS174" s="201">
        <f t="shared" si="400"/>
        <v>7.228740055684589E-2</v>
      </c>
      <c r="HT174" s="201">
        <f t="shared" si="401"/>
        <v>6.9558944892134822E-2</v>
      </c>
      <c r="HU174" s="201">
        <f t="shared" si="402"/>
        <v>8.4247122644351788E-2</v>
      </c>
      <c r="HV174" s="201">
        <f t="shared" si="403"/>
        <v>8.2657295499509065E-2</v>
      </c>
      <c r="HW174" s="201">
        <f t="shared" si="404"/>
        <v>7.5587114334190367E-2</v>
      </c>
      <c r="HX174" s="201">
        <f t="shared" si="405"/>
        <v>7.8766741152436287E-2</v>
      </c>
      <c r="HY174" s="201">
        <f t="shared" si="406"/>
        <v>5.7487418509094126E-2</v>
      </c>
      <c r="HZ174" s="201">
        <f t="shared" si="407"/>
        <v>6.2022411209330261E-2</v>
      </c>
      <c r="IA174" s="201">
        <f t="shared" si="408"/>
        <v>4.863713134538681E-2</v>
      </c>
      <c r="IB174" s="201">
        <f t="shared" si="409"/>
        <v>5.6129965102762518E-2</v>
      </c>
      <c r="IC174" s="201">
        <f t="shared" si="410"/>
        <v>3.4700365560062708E-2</v>
      </c>
      <c r="ID174" s="201">
        <f t="shared" si="411"/>
        <v>4.5237318764334067E-2</v>
      </c>
      <c r="IE174" s="201">
        <f t="shared" si="412"/>
        <v>2.2429699980176951E-2</v>
      </c>
      <c r="IF174" s="201">
        <f t="shared" si="413"/>
        <v>3.3443368217445202E-2</v>
      </c>
      <c r="IG174" s="201">
        <f t="shared" si="414"/>
        <v>9.8991413320334027E-3</v>
      </c>
      <c r="IH174" s="201">
        <f t="shared" si="415"/>
        <v>2.1613184335542865E-2</v>
      </c>
      <c r="II174" s="201">
        <f t="shared" si="416"/>
        <v>9.9316279655656259E-4</v>
      </c>
      <c r="IJ174" s="565">
        <f t="shared" si="417"/>
        <v>3.777325175155648E-3</v>
      </c>
      <c r="IK174" s="677"/>
      <c r="IL174" s="678"/>
      <c r="IM174" s="678"/>
      <c r="IN174" s="678"/>
      <c r="IO174" s="678"/>
      <c r="IP174" s="678"/>
      <c r="IQ174" s="678"/>
      <c r="IR174" s="678"/>
      <c r="IS174" s="678"/>
      <c r="IT174" s="678"/>
      <c r="IU174" s="678"/>
      <c r="IV174" s="678"/>
      <c r="IW174" s="678"/>
      <c r="IX174" s="678"/>
      <c r="IY174" s="678"/>
      <c r="IZ174" s="678"/>
      <c r="JA174" s="678"/>
      <c r="JB174" s="678"/>
      <c r="JC174" s="678"/>
      <c r="JD174" s="679"/>
      <c r="JE174" s="649"/>
      <c r="JF174" s="624">
        <f t="shared" si="418"/>
        <v>0</v>
      </c>
      <c r="JG174" s="658">
        <f t="shared" si="419"/>
        <v>61.244089276020752</v>
      </c>
      <c r="JH174" s="624">
        <f t="shared" si="420"/>
        <v>0</v>
      </c>
      <c r="JI174" s="625">
        <f t="shared" si="421"/>
        <v>0</v>
      </c>
      <c r="JJ174" s="625">
        <f t="shared" si="422"/>
        <v>148.3112235019388</v>
      </c>
      <c r="JK174" s="625">
        <f t="shared" si="423"/>
        <v>251.93972615875387</v>
      </c>
      <c r="JL174" s="625">
        <f t="shared" si="424"/>
        <v>661.21290359936017</v>
      </c>
      <c r="JM174" s="625">
        <f t="shared" si="425"/>
        <v>105.75355074227492</v>
      </c>
      <c r="JN174" s="625">
        <f t="shared" si="426"/>
        <v>1448.9888002102714</v>
      </c>
      <c r="JO174" s="625">
        <f t="shared" si="427"/>
        <v>470.06426196554412</v>
      </c>
      <c r="JP174" s="625">
        <f t="shared" si="428"/>
        <v>3082.7789773633913</v>
      </c>
      <c r="JQ174" s="625">
        <f t="shared" si="429"/>
        <v>1261.4266124546662</v>
      </c>
      <c r="JR174" s="625">
        <f t="shared" si="430"/>
        <v>9842.0970308464621</v>
      </c>
      <c r="JS174" s="625">
        <f t="shared" si="431"/>
        <v>4327.2186646510036</v>
      </c>
      <c r="JT174" s="625">
        <f t="shared" si="432"/>
        <v>11884.04669113487</v>
      </c>
      <c r="JU174" s="625">
        <f t="shared" si="433"/>
        <v>6974.0628422060254</v>
      </c>
      <c r="JV174" s="625">
        <f t="shared" si="434"/>
        <v>27768.617011287057</v>
      </c>
      <c r="JW174" s="625">
        <f t="shared" si="435"/>
        <v>9827.8667276722608</v>
      </c>
      <c r="JX174" s="625">
        <f t="shared" si="436"/>
        <v>96452.887422594998</v>
      </c>
      <c r="JY174" s="645">
        <f t="shared" si="437"/>
        <v>33078.417283433504</v>
      </c>
      <c r="JZ174" s="624">
        <f t="shared" si="438"/>
        <v>54.549562156431875</v>
      </c>
      <c r="KA174" s="625">
        <f t="shared" si="439"/>
        <v>113.47469310566419</v>
      </c>
      <c r="KB174" s="625">
        <f t="shared" si="440"/>
        <v>1558.5973977600181</v>
      </c>
      <c r="KC174" s="625">
        <f t="shared" si="441"/>
        <v>549.91213975955066</v>
      </c>
      <c r="KD174" s="625">
        <f t="shared" si="442"/>
        <v>14388.779091997299</v>
      </c>
      <c r="KE174" s="626">
        <f t="shared" si="443"/>
        <v>7363.683527209465</v>
      </c>
      <c r="KF174" s="642">
        <f t="shared" si="444"/>
        <v>83.432924364726006</v>
      </c>
      <c r="KG174" s="625">
        <f t="shared" si="445"/>
        <v>1033.9981828265011</v>
      </c>
      <c r="KH174" s="626">
        <f t="shared" si="446"/>
        <v>10140.450016079483</v>
      </c>
    </row>
    <row r="175" spans="1:294" s="361" customFormat="1" ht="14.4">
      <c r="A175" s="369" t="s">
        <v>304</v>
      </c>
      <c r="B175" s="390">
        <v>187518</v>
      </c>
      <c r="C175" s="550">
        <f t="shared" si="343"/>
        <v>12925</v>
      </c>
      <c r="D175" s="551">
        <f t="shared" si="344"/>
        <v>395</v>
      </c>
      <c r="E175" s="546">
        <f t="shared" si="447"/>
        <v>9.2929201229686662E-3</v>
      </c>
      <c r="F175" s="425">
        <f t="shared" si="345"/>
        <v>6.5673695325248777E-2</v>
      </c>
      <c r="G175" s="426">
        <f t="shared" si="346"/>
        <v>3.4515206435754604</v>
      </c>
      <c r="H175" s="427">
        <f t="shared" si="347"/>
        <v>0.22667411515498137</v>
      </c>
      <c r="I175" s="441">
        <f t="shared" si="348"/>
        <v>0.23790198443996216</v>
      </c>
      <c r="J175" s="438">
        <f t="shared" si="349"/>
        <v>0.35864742876937539</v>
      </c>
      <c r="K175" s="428">
        <f t="shared" si="350"/>
        <v>5.8733571666963868E-3</v>
      </c>
      <c r="L175" s="429">
        <f t="shared" si="351"/>
        <v>5.2045231812394164</v>
      </c>
      <c r="M175" s="651">
        <f t="shared" si="352"/>
        <v>0.37557785219835843</v>
      </c>
      <c r="N175" s="904"/>
      <c r="O175" s="407"/>
      <c r="P175" s="395"/>
      <c r="Q175" s="395"/>
      <c r="R175" s="395"/>
      <c r="S175" s="396">
        <f t="shared" si="353"/>
        <v>12925</v>
      </c>
      <c r="T175" s="397">
        <f t="shared" si="354"/>
        <v>6892.6716368561947</v>
      </c>
      <c r="U175" s="396">
        <f t="shared" si="355"/>
        <v>227</v>
      </c>
      <c r="V175" s="398">
        <f t="shared" si="356"/>
        <v>1.7876830997007404E-2</v>
      </c>
      <c r="W175" s="397">
        <f t="shared" si="357"/>
        <v>121.05504538230997</v>
      </c>
      <c r="X175" s="396">
        <f t="shared" si="358"/>
        <v>610</v>
      </c>
      <c r="Y175" s="398">
        <f t="shared" si="359"/>
        <v>4.9533089727974017E-2</v>
      </c>
      <c r="Z175" s="397">
        <f t="shared" si="360"/>
        <v>325.30210433131754</v>
      </c>
      <c r="AA175" s="396">
        <f t="shared" si="361"/>
        <v>395</v>
      </c>
      <c r="AB175" s="397">
        <f t="shared" si="362"/>
        <v>2106.4644460798431</v>
      </c>
      <c r="AC175" s="399">
        <f t="shared" si="363"/>
        <v>3.0560928433268859E-2</v>
      </c>
      <c r="AD175" s="396">
        <f t="shared" si="364"/>
        <v>4</v>
      </c>
      <c r="AE175" s="398">
        <f t="shared" si="365"/>
        <v>1.0230179028132993E-2</v>
      </c>
      <c r="AF175" s="397">
        <f t="shared" si="366"/>
        <v>21.331285529922461</v>
      </c>
      <c r="AG175" s="396">
        <f t="shared" si="367"/>
        <v>7</v>
      </c>
      <c r="AH175" s="398">
        <f t="shared" si="368"/>
        <v>1.804123711340206E-2</v>
      </c>
      <c r="AI175" s="408">
        <f t="shared" si="369"/>
        <v>37.329749677364305</v>
      </c>
      <c r="AJ175" s="904"/>
      <c r="AK175" s="385">
        <v>9680.5392668861223</v>
      </c>
      <c r="AL175" s="39">
        <v>8865.4060835650052</v>
      </c>
      <c r="AM175" s="39">
        <v>9500.0238596143845</v>
      </c>
      <c r="AN175" s="39">
        <v>9060.1935457591226</v>
      </c>
      <c r="AO175" s="39">
        <v>15153.680964284831</v>
      </c>
      <c r="AP175" s="39">
        <v>15520.129064450757</v>
      </c>
      <c r="AQ175" s="39">
        <v>15398.284681830559</v>
      </c>
      <c r="AR175" s="39">
        <v>16443.565922259902</v>
      </c>
      <c r="AS175" s="39">
        <v>10983.668242457243</v>
      </c>
      <c r="AT175" s="39">
        <v>12248.936445381318</v>
      </c>
      <c r="AU175" s="39">
        <v>9890.9625522857223</v>
      </c>
      <c r="AV175" s="39">
        <v>12429.295206672166</v>
      </c>
      <c r="AW175" s="39">
        <v>7747.2085736207709</v>
      </c>
      <c r="AX175" s="39">
        <v>11056.50737787554</v>
      </c>
      <c r="AY175" s="39">
        <v>5002.0926168848846</v>
      </c>
      <c r="AZ175" s="39">
        <v>8221.2676503834045</v>
      </c>
      <c r="BA175" s="39">
        <v>2640.4383832883696</v>
      </c>
      <c r="BB175" s="39">
        <v>6048.7175429485023</v>
      </c>
      <c r="BC175" s="39">
        <v>315.10085884711532</v>
      </c>
      <c r="BD175" s="46">
        <v>1311.9811607042841</v>
      </c>
      <c r="BE175" s="372">
        <v>2.0000000000000002E-5</v>
      </c>
      <c r="BF175" s="43">
        <v>2.0000000000000002E-5</v>
      </c>
      <c r="BG175" s="43">
        <v>5.0000000000000002E-5</v>
      </c>
      <c r="BH175" s="43">
        <v>4.0000000000000003E-5</v>
      </c>
      <c r="BI175" s="43">
        <v>1.2518952302791728E-4</v>
      </c>
      <c r="BJ175" s="43">
        <v>1.2406223545552731E-4</v>
      </c>
      <c r="BK175" s="43">
        <v>3.4000000000000002E-4</v>
      </c>
      <c r="BL175" s="43">
        <v>1.8000000000000001E-4</v>
      </c>
      <c r="BM175" s="43">
        <v>8.9999999999999998E-4</v>
      </c>
      <c r="BN175" s="43">
        <v>5.0000000000000001E-4</v>
      </c>
      <c r="BO175" s="43">
        <v>3.8E-3</v>
      </c>
      <c r="BP175" s="43">
        <v>2E-3</v>
      </c>
      <c r="BQ175" s="43">
        <v>1.6199999999999999E-2</v>
      </c>
      <c r="BR175" s="43">
        <v>6.1999999999999998E-3</v>
      </c>
      <c r="BS175" s="43">
        <v>6.1100000000000002E-2</v>
      </c>
      <c r="BT175" s="43">
        <v>2.6800000000000001E-2</v>
      </c>
      <c r="BU175" s="43">
        <v>0.1421</v>
      </c>
      <c r="BV175" s="43">
        <v>5.4699999999999999E-2</v>
      </c>
      <c r="BW175" s="43">
        <v>0.27589999999999998</v>
      </c>
      <c r="BX175" s="376">
        <v>0.1051</v>
      </c>
      <c r="BY175" s="85">
        <f>+Fall_Hoy!B228</f>
        <v>0</v>
      </c>
      <c r="BZ175" s="62">
        <f>+Fall_Hoy!C228</f>
        <v>0</v>
      </c>
      <c r="CA175" s="62">
        <f>+Fall_Hoy!D228</f>
        <v>0</v>
      </c>
      <c r="CB175" s="62">
        <f>+Fall_Hoy!E228</f>
        <v>0</v>
      </c>
      <c r="CC175" s="62">
        <f>+Fall_Hoy!F228</f>
        <v>0</v>
      </c>
      <c r="CD175" s="62">
        <f>+Fall_Hoy!G228</f>
        <v>1</v>
      </c>
      <c r="CE175" s="62">
        <f>+Fall_Hoy!H228</f>
        <v>5</v>
      </c>
      <c r="CF175" s="62">
        <f>+Fall_Hoy!I228</f>
        <v>2</v>
      </c>
      <c r="CG175" s="62">
        <f>+Fall_Hoy!J228</f>
        <v>5</v>
      </c>
      <c r="CH175" s="62">
        <f>+Fall_Hoy!K228</f>
        <v>2</v>
      </c>
      <c r="CI175" s="62">
        <f>+Fall_Hoy!L228</f>
        <v>17</v>
      </c>
      <c r="CJ175" s="62">
        <f>+Fall_Hoy!M228</f>
        <v>10</v>
      </c>
      <c r="CK175" s="62">
        <f>+Fall_Hoy!N228</f>
        <v>43</v>
      </c>
      <c r="CL175" s="62">
        <f>+Fall_Hoy!O228</f>
        <v>11</v>
      </c>
      <c r="CM175" s="62">
        <f>+Fall_Hoy!P228</f>
        <v>47</v>
      </c>
      <c r="CN175" s="62">
        <f>+Fall_Hoy!Q228</f>
        <v>45</v>
      </c>
      <c r="CO175" s="62">
        <f>+Fall_Hoy!R228</f>
        <v>72</v>
      </c>
      <c r="CP175" s="62">
        <f>+Fall_Hoy!S228</f>
        <v>67</v>
      </c>
      <c r="CQ175" s="62">
        <f>+Fall_Hoy!T228</f>
        <v>16</v>
      </c>
      <c r="CR175" s="86">
        <f>+Fall_Hoy!U228</f>
        <v>52</v>
      </c>
      <c r="CS175" s="543">
        <f t="shared" si="370"/>
        <v>0.15378179257100946</v>
      </c>
      <c r="CT175" s="112">
        <f t="shared" si="370"/>
        <v>0.20423912090170596</v>
      </c>
      <c r="CU175" s="112">
        <f t="shared" si="371"/>
        <v>0.34261643564009342</v>
      </c>
      <c r="CV175" s="112">
        <f t="shared" si="371"/>
        <v>0.16046600320977678</v>
      </c>
      <c r="CW175" s="76">
        <f t="shared" si="372"/>
        <v>7.2853586043020058E-2</v>
      </c>
      <c r="CX175" s="76">
        <f t="shared" si="373"/>
        <v>0.51935589934609527</v>
      </c>
      <c r="CY175" s="76">
        <f t="shared" si="374"/>
        <v>0.7</v>
      </c>
      <c r="CZ175" s="76">
        <f t="shared" si="375"/>
        <v>0.6757117746625646</v>
      </c>
      <c r="DA175" s="76">
        <f t="shared" si="376"/>
        <v>0.50580147114063578</v>
      </c>
      <c r="DB175" s="76">
        <f t="shared" si="377"/>
        <v>0.3265589643505965</v>
      </c>
      <c r="DC175" s="76">
        <f t="shared" si="378"/>
        <v>0.45230018685011431</v>
      </c>
      <c r="DD175" s="76">
        <f t="shared" si="379"/>
        <v>0.40227542405750821</v>
      </c>
      <c r="DE175" s="76">
        <f t="shared" si="380"/>
        <v>0.34261643564009342</v>
      </c>
      <c r="DF175" s="76">
        <f t="shared" si="381"/>
        <v>0.16046600320977678</v>
      </c>
      <c r="DG175" s="76">
        <f t="shared" si="382"/>
        <v>0.15378179257100946</v>
      </c>
      <c r="DH175" s="76">
        <f t="shared" si="383"/>
        <v>0.20423912090170596</v>
      </c>
      <c r="DI175" s="76">
        <f t="shared" si="384"/>
        <v>0.1918944354091639</v>
      </c>
      <c r="DJ175" s="76">
        <f t="shared" si="385"/>
        <v>0.20249960091301636</v>
      </c>
      <c r="DK175" s="76">
        <f t="shared" si="386"/>
        <v>0.18404274208769789</v>
      </c>
      <c r="DL175" s="316">
        <f t="shared" si="387"/>
        <v>0.37711432412021406</v>
      </c>
      <c r="DM175" s="85">
        <f>+'Cas_-14'!B175</f>
        <v>239</v>
      </c>
      <c r="DN175" s="62">
        <f>+'Cas_-14'!C175</f>
        <v>192</v>
      </c>
      <c r="DO175" s="62">
        <f>+'Cas_-14'!D175</f>
        <v>352</v>
      </c>
      <c r="DP175" s="62">
        <f>+'Cas_-14'!E175</f>
        <v>316</v>
      </c>
      <c r="DQ175" s="62">
        <f>+'Cas_-14'!F175</f>
        <v>1104</v>
      </c>
      <c r="DR175" s="62">
        <f>+'Cas_-14'!G175</f>
        <v>1198</v>
      </c>
      <c r="DS175" s="62">
        <f>+'Cas_-14'!H175</f>
        <v>1380</v>
      </c>
      <c r="DT175" s="62">
        <f>+'Cas_-14'!I175</f>
        <v>1345</v>
      </c>
      <c r="DU175" s="62">
        <f>+'Cas_-14'!J175</f>
        <v>1021</v>
      </c>
      <c r="DV175" s="62">
        <f>+'Cas_-14'!K175</f>
        <v>1036</v>
      </c>
      <c r="DW175" s="62">
        <f>+'Cas_-14'!L175</f>
        <v>823</v>
      </c>
      <c r="DX175" s="62">
        <f>+'Cas_-14'!M175</f>
        <v>812</v>
      </c>
      <c r="DY175" s="62">
        <f>+'Cas_-14'!N175</f>
        <v>565</v>
      </c>
      <c r="DZ175" s="62">
        <f>+'Cas_-14'!O175</f>
        <v>509</v>
      </c>
      <c r="EA175" s="62">
        <f>+'Cas_-14'!P175</f>
        <v>292</v>
      </c>
      <c r="EB175" s="62">
        <f>+'Cas_-14'!Q175</f>
        <v>349</v>
      </c>
      <c r="EC175" s="62">
        <f>+'Cas_-14'!R175</f>
        <v>177</v>
      </c>
      <c r="ED175" s="62">
        <f>+'Cas_-14'!S175</f>
        <v>341</v>
      </c>
      <c r="EE175" s="62">
        <f>+'Cas_-14'!T175</f>
        <v>52</v>
      </c>
      <c r="EF175" s="86">
        <f>+'Cas_-14'!U175</f>
        <v>209</v>
      </c>
      <c r="EG175" s="201">
        <f t="shared" si="388"/>
        <v>2.4688707251830363E-2</v>
      </c>
      <c r="EH175" s="90">
        <f t="shared" si="389"/>
        <v>2.1657214366743584E-2</v>
      </c>
      <c r="EI175" s="90">
        <f t="shared" si="390"/>
        <v>3.705253852007568E-2</v>
      </c>
      <c r="EJ175" s="90">
        <f t="shared" si="391"/>
        <v>3.4877842112756262E-2</v>
      </c>
      <c r="EK175" s="90">
        <f t="shared" si="391"/>
        <v>7.2853586043020058E-2</v>
      </c>
      <c r="EL175" s="90">
        <f t="shared" si="391"/>
        <v>7.7190079736131123E-2</v>
      </c>
      <c r="EM175" s="90">
        <f t="shared" si="391"/>
        <v>8.9620371912486591E-2</v>
      </c>
      <c r="EN175" s="90">
        <f t="shared" si="391"/>
        <v>8.1794910322903452E-2</v>
      </c>
      <c r="EO175" s="90">
        <f t="shared" si="391"/>
        <v>9.2956194366226055E-2</v>
      </c>
      <c r="EP175" s="90">
        <f t="shared" si="391"/>
        <v>8.4578771766804492E-2</v>
      </c>
      <c r="EQ175" s="90">
        <f t="shared" si="391"/>
        <v>8.3207270844414566E-2</v>
      </c>
      <c r="ER175" s="90">
        <f t="shared" si="391"/>
        <v>6.5329528866939338E-2</v>
      </c>
      <c r="ES175" s="90">
        <f t="shared" si="391"/>
        <v>7.2929493846831978E-2</v>
      </c>
      <c r="ET175" s="90">
        <f t="shared" si="391"/>
        <v>4.6036237539037593E-2</v>
      </c>
      <c r="EU175" s="90">
        <f t="shared" si="392"/>
        <v>5.8375568459955195E-2</v>
      </c>
      <c r="EV175" s="90">
        <f t="shared" si="392"/>
        <v>4.2450874347063031E-2</v>
      </c>
      <c r="EW175" s="90">
        <f t="shared" si="392"/>
        <v>6.7034323209453711E-2</v>
      </c>
      <c r="EX175" s="90">
        <f t="shared" si="392"/>
        <v>5.6375586655973434E-2</v>
      </c>
      <c r="EY175" s="90">
        <f t="shared" si="392"/>
        <v>0.16502652576148652</v>
      </c>
      <c r="EZ175" s="202">
        <f t="shared" si="392"/>
        <v>0.15930106792677326</v>
      </c>
      <c r="FA175" s="104">
        <f t="shared" si="393"/>
        <v>2.6343519494204424</v>
      </c>
      <c r="FB175" s="98">
        <f t="shared" si="393"/>
        <v>4.8111876149339254</v>
      </c>
      <c r="FC175" s="98">
        <f t="shared" si="394"/>
        <v>4.6979132524855238</v>
      </c>
      <c r="FD175" s="98">
        <f t="shared" si="394"/>
        <v>3.4856454781671844</v>
      </c>
      <c r="FE175" s="98">
        <f t="shared" si="395"/>
        <v>1</v>
      </c>
      <c r="FF175" s="98">
        <f t="shared" si="395"/>
        <v>6.7282726112147699</v>
      </c>
      <c r="FG175" s="98">
        <f t="shared" si="395"/>
        <v>7.8107241139720225</v>
      </c>
      <c r="FH175" s="98">
        <f t="shared" si="395"/>
        <v>8.2610491532424604</v>
      </c>
      <c r="FI175" s="98">
        <f t="shared" si="395"/>
        <v>5.4412884971161164</v>
      </c>
      <c r="FJ175" s="98">
        <f t="shared" si="395"/>
        <v>3.8610038610038613</v>
      </c>
      <c r="FK175" s="98">
        <f t="shared" si="395"/>
        <v>5.4358252861802132</v>
      </c>
      <c r="FL175" s="98">
        <f t="shared" si="395"/>
        <v>6.1576354679802954</v>
      </c>
      <c r="FM175" s="98">
        <f t="shared" si="395"/>
        <v>4.6979132524855238</v>
      </c>
      <c r="FN175" s="98">
        <f t="shared" si="395"/>
        <v>3.4856454781671844</v>
      </c>
      <c r="FO175" s="98">
        <f t="shared" si="395"/>
        <v>2.6343519494204424</v>
      </c>
      <c r="FP175" s="98">
        <f t="shared" si="395"/>
        <v>4.8111876149339254</v>
      </c>
      <c r="FQ175" s="98">
        <f t="shared" si="395"/>
        <v>2.8626295638068204</v>
      </c>
      <c r="FR175" s="98">
        <f t="shared" si="395"/>
        <v>3.5919732800077204</v>
      </c>
      <c r="FS175" s="98">
        <f t="shared" si="395"/>
        <v>1.1152312710848411</v>
      </c>
      <c r="FT175" s="109">
        <f t="shared" si="395"/>
        <v>2.3673056874519141</v>
      </c>
      <c r="FU175" s="85">
        <f>+Cas_Hoy!B175</f>
        <v>251</v>
      </c>
      <c r="FV175" s="62">
        <f>+Cas_Hoy!C175</f>
        <v>201</v>
      </c>
      <c r="FW175" s="62">
        <f>+Cas_Hoy!D175</f>
        <v>387</v>
      </c>
      <c r="FX175" s="62">
        <f>+Cas_Hoy!E175</f>
        <v>344</v>
      </c>
      <c r="FY175" s="62">
        <f>+Cas_Hoy!F175</f>
        <v>1162</v>
      </c>
      <c r="FZ175" s="62">
        <f>+Cas_Hoy!G175</f>
        <v>1261</v>
      </c>
      <c r="GA175" s="62">
        <f>+Cas_Hoy!H175</f>
        <v>1437</v>
      </c>
      <c r="GB175" s="62">
        <f>+Cas_Hoy!I175</f>
        <v>1411</v>
      </c>
      <c r="GC175" s="62">
        <f>+Cas_Hoy!J175</f>
        <v>1080</v>
      </c>
      <c r="GD175" s="62">
        <f>+Cas_Hoy!K175</f>
        <v>1088</v>
      </c>
      <c r="GE175" s="62">
        <f>+Cas_Hoy!L175</f>
        <v>856</v>
      </c>
      <c r="GF175" s="62">
        <f>+Cas_Hoy!M175</f>
        <v>852</v>
      </c>
      <c r="GG175" s="62">
        <f>+Cas_Hoy!N175</f>
        <v>585</v>
      </c>
      <c r="GH175" s="62">
        <f>+Cas_Hoy!O175</f>
        <v>538</v>
      </c>
      <c r="GI175" s="62">
        <f>+Cas_Hoy!P175</f>
        <v>307</v>
      </c>
      <c r="GJ175" s="62">
        <f>+Cas_Hoy!Q175</f>
        <v>359</v>
      </c>
      <c r="GK175" s="62">
        <f>+Cas_Hoy!R175</f>
        <v>183</v>
      </c>
      <c r="GL175" s="62">
        <f>+Cas_Hoy!S175</f>
        <v>353</v>
      </c>
      <c r="GM175" s="62">
        <f>+Cas_Hoy!T175</f>
        <v>54</v>
      </c>
      <c r="GN175" s="86">
        <f>+Cas_Hoy!U175</f>
        <v>213</v>
      </c>
      <c r="GO175" s="272">
        <f t="shared" si="396"/>
        <v>6.8304287713221806E-2</v>
      </c>
      <c r="GP175" s="112">
        <f t="shared" si="396"/>
        <v>0.10908115223221045</v>
      </c>
      <c r="GQ175" s="112">
        <f t="shared" si="396"/>
        <v>0.19137766973836801</v>
      </c>
      <c r="GR175" s="112">
        <f t="shared" si="396"/>
        <v>0.13234397680729085</v>
      </c>
      <c r="GS175" s="112">
        <f t="shared" si="396"/>
        <v>7.6681038932961326E-2</v>
      </c>
      <c r="GT175" s="112">
        <f t="shared" si="396"/>
        <v>0.54666760356880306</v>
      </c>
      <c r="GU175" s="112">
        <f t="shared" si="396"/>
        <v>0.7</v>
      </c>
      <c r="GV175" s="112">
        <f t="shared" si="396"/>
        <v>0.7</v>
      </c>
      <c r="GW175" s="112">
        <f t="shared" si="397"/>
        <v>0.53502995967863531</v>
      </c>
      <c r="GX175" s="112">
        <f t="shared" si="397"/>
        <v>0.34294995483923651</v>
      </c>
      <c r="GY175" s="112">
        <f t="shared" si="397"/>
        <v>0.47043616032041052</v>
      </c>
      <c r="GZ175" s="112">
        <f t="shared" si="397"/>
        <v>0.42209194741009487</v>
      </c>
      <c r="HA175" s="112">
        <f t="shared" si="397"/>
        <v>0.35474445106098168</v>
      </c>
      <c r="HB175" s="112">
        <f t="shared" si="397"/>
        <v>0.16960846704687604</v>
      </c>
      <c r="HC175" s="112">
        <f t="shared" si="397"/>
        <v>0.16168154218938321</v>
      </c>
      <c r="HD175" s="112">
        <f t="shared" si="397"/>
        <v>0.21009124470977772</v>
      </c>
      <c r="HE175" s="112">
        <f t="shared" si="397"/>
        <v>0.19839933152472877</v>
      </c>
      <c r="HF175" s="112">
        <f t="shared" si="397"/>
        <v>0.20962568657564448</v>
      </c>
      <c r="HG175" s="112">
        <f t="shared" si="397"/>
        <v>0.19112130909107086</v>
      </c>
      <c r="HH175" s="416">
        <f t="shared" si="397"/>
        <v>0.38433182314643827</v>
      </c>
      <c r="HI175" s="241">
        <f>+CyF_Tot!B176</f>
        <v>11918</v>
      </c>
      <c r="HJ175" s="149">
        <f>+CyF_Tot!C176</f>
        <v>12315</v>
      </c>
      <c r="HK175" s="149">
        <f>+CyF_Tot!D176</f>
        <v>12698</v>
      </c>
      <c r="HL175" s="149">
        <f>+CyF_Tot!E176</f>
        <v>12925</v>
      </c>
      <c r="HM175" s="149">
        <f>+CyF_Tot!F176</f>
        <v>379</v>
      </c>
      <c r="HN175" s="149">
        <f>+CyF_Tot!G176</f>
        <v>388</v>
      </c>
      <c r="HO175" s="149">
        <f>+CyF_Tot!H176</f>
        <v>391</v>
      </c>
      <c r="HP175" s="242">
        <f>+CyF_Tot!I176</f>
        <v>395</v>
      </c>
      <c r="HQ175" s="93">
        <f t="shared" si="398"/>
        <v>5.1624586796393535E-2</v>
      </c>
      <c r="HR175" s="201">
        <f t="shared" si="399"/>
        <v>4.7277627126809191E-2</v>
      </c>
      <c r="HS175" s="201">
        <f t="shared" si="400"/>
        <v>5.066193037262761E-2</v>
      </c>
      <c r="HT175" s="201">
        <f t="shared" si="401"/>
        <v>4.8316393870237111E-2</v>
      </c>
      <c r="HU175" s="201">
        <f t="shared" si="402"/>
        <v>8.0811873869627612E-2</v>
      </c>
      <c r="HV175" s="201">
        <f t="shared" si="403"/>
        <v>8.2766076133761857E-2</v>
      </c>
      <c r="HW175" s="201">
        <f t="shared" si="404"/>
        <v>8.2116301804789724E-2</v>
      </c>
      <c r="HX175" s="201">
        <f t="shared" si="405"/>
        <v>8.7690599954457188E-2</v>
      </c>
      <c r="HY175" s="201">
        <f t="shared" si="406"/>
        <v>5.8573940861449264E-2</v>
      </c>
      <c r="HZ175" s="201">
        <f t="shared" si="407"/>
        <v>6.5321390188575593E-2</v>
      </c>
      <c r="IA175" s="201">
        <f t="shared" si="408"/>
        <v>5.2746736592144343E-2</v>
      </c>
      <c r="IB175" s="201">
        <f t="shared" si="409"/>
        <v>6.6283211247305143E-2</v>
      </c>
      <c r="IC175" s="201">
        <f t="shared" si="410"/>
        <v>4.1314479535941993E-2</v>
      </c>
      <c r="ID175" s="201">
        <f t="shared" si="411"/>
        <v>5.8962378960289358E-2</v>
      </c>
      <c r="IE175" s="201">
        <f t="shared" si="412"/>
        <v>2.6675266464472127E-2</v>
      </c>
      <c r="IF175" s="201">
        <f t="shared" si="413"/>
        <v>4.3842551917060789E-2</v>
      </c>
      <c r="IG175" s="201">
        <f t="shared" si="414"/>
        <v>1.4080986269522764E-2</v>
      </c>
      <c r="IH175" s="201">
        <f t="shared" si="415"/>
        <v>3.2256730249621383E-2</v>
      </c>
      <c r="II175" s="201">
        <f t="shared" si="416"/>
        <v>1.6803765976979028E-3</v>
      </c>
      <c r="IJ175" s="565">
        <f t="shared" si="417"/>
        <v>6.9965611872155426E-3</v>
      </c>
      <c r="IK175" s="677"/>
      <c r="IL175" s="678"/>
      <c r="IM175" s="678"/>
      <c r="IN175" s="678"/>
      <c r="IO175" s="678"/>
      <c r="IP175" s="678"/>
      <c r="IQ175" s="678"/>
      <c r="IR175" s="678"/>
      <c r="IS175" s="678"/>
      <c r="IT175" s="678"/>
      <c r="IU175" s="678"/>
      <c r="IV175" s="678"/>
      <c r="IW175" s="678"/>
      <c r="IX175" s="678"/>
      <c r="IY175" s="678"/>
      <c r="IZ175" s="678"/>
      <c r="JA175" s="678"/>
      <c r="JB175" s="678"/>
      <c r="JC175" s="678"/>
      <c r="JD175" s="679"/>
      <c r="JE175" s="649"/>
      <c r="JF175" s="624">
        <f t="shared" si="418"/>
        <v>0</v>
      </c>
      <c r="JG175" s="658">
        <f t="shared" si="419"/>
        <v>0</v>
      </c>
      <c r="JH175" s="624">
        <f t="shared" si="420"/>
        <v>0</v>
      </c>
      <c r="JI175" s="625">
        <f t="shared" si="421"/>
        <v>0</v>
      </c>
      <c r="JJ175" s="625">
        <f t="shared" si="422"/>
        <v>0</v>
      </c>
      <c r="JK175" s="625">
        <f t="shared" si="423"/>
        <v>64.432453869892413</v>
      </c>
      <c r="JL175" s="625">
        <f t="shared" si="424"/>
        <v>324.71149243654565</v>
      </c>
      <c r="JM175" s="625">
        <f t="shared" si="425"/>
        <v>121.62811943926165</v>
      </c>
      <c r="JN175" s="625">
        <f t="shared" si="426"/>
        <v>455.22132402657229</v>
      </c>
      <c r="JO175" s="625">
        <f t="shared" si="427"/>
        <v>163.27948217529826</v>
      </c>
      <c r="JP175" s="625">
        <f t="shared" si="428"/>
        <v>1718.7407100304345</v>
      </c>
      <c r="JQ175" s="625">
        <f t="shared" si="429"/>
        <v>804.55084811501649</v>
      </c>
      <c r="JR175" s="625">
        <f t="shared" si="430"/>
        <v>5550.3862573695142</v>
      </c>
      <c r="JS175" s="625">
        <f t="shared" si="431"/>
        <v>994.8892199006159</v>
      </c>
      <c r="JT175" s="625">
        <f t="shared" si="432"/>
        <v>9396.0675260886783</v>
      </c>
      <c r="JU175" s="625">
        <f t="shared" si="433"/>
        <v>5473.6084401657199</v>
      </c>
      <c r="JV175" s="625">
        <f t="shared" si="434"/>
        <v>27268.199271642188</v>
      </c>
      <c r="JW175" s="625">
        <f t="shared" si="435"/>
        <v>11076.728169941995</v>
      </c>
      <c r="JX175" s="625">
        <f t="shared" si="436"/>
        <v>50777.392541995847</v>
      </c>
      <c r="JY175" s="645">
        <f t="shared" si="437"/>
        <v>39634.715465034496</v>
      </c>
      <c r="JZ175" s="624">
        <f t="shared" si="438"/>
        <v>0</v>
      </c>
      <c r="KA175" s="625">
        <f t="shared" si="439"/>
        <v>29.899184112742198</v>
      </c>
      <c r="KB175" s="625">
        <f t="shared" si="440"/>
        <v>744.35704010166103</v>
      </c>
      <c r="KC175" s="625">
        <f t="shared" si="441"/>
        <v>340.45204309709118</v>
      </c>
      <c r="KD175" s="625">
        <f t="shared" si="442"/>
        <v>11334.0852308211</v>
      </c>
      <c r="KE175" s="626">
        <f t="shared" si="443"/>
        <v>6569.4454480084432</v>
      </c>
      <c r="KF175" s="642">
        <f t="shared" si="444"/>
        <v>14.753620559549601</v>
      </c>
      <c r="KG175" s="625">
        <f t="shared" si="445"/>
        <v>529.75194795337711</v>
      </c>
      <c r="KH175" s="626">
        <f t="shared" si="446"/>
        <v>8336.6171723872558</v>
      </c>
    </row>
    <row r="176" spans="1:294" s="361" customFormat="1" ht="14.4">
      <c r="A176" s="369" t="s">
        <v>305</v>
      </c>
      <c r="B176" s="390">
        <v>185456</v>
      </c>
      <c r="C176" s="550">
        <f t="shared" si="343"/>
        <v>10766</v>
      </c>
      <c r="D176" s="551">
        <f t="shared" si="344"/>
        <v>324</v>
      </c>
      <c r="E176" s="546">
        <f t="shared" si="447"/>
        <v>1.0049679626646699E-2</v>
      </c>
      <c r="F176" s="425">
        <f t="shared" si="345"/>
        <v>5.4880942110257958E-2</v>
      </c>
      <c r="G176" s="426">
        <f t="shared" si="346"/>
        <v>3.1676000893903002</v>
      </c>
      <c r="H176" s="427">
        <f t="shared" si="347"/>
        <v>0.17384087713427701</v>
      </c>
      <c r="I176" s="441">
        <f t="shared" si="348"/>
        <v>0.18388395394258461</v>
      </c>
      <c r="J176" s="438">
        <f t="shared" si="349"/>
        <v>0.21418300262832621</v>
      </c>
      <c r="K176" s="428">
        <f t="shared" si="350"/>
        <v>8.1567869521672522E-3</v>
      </c>
      <c r="L176" s="429">
        <f t="shared" si="351"/>
        <v>3.6898767241466666</v>
      </c>
      <c r="M176" s="651">
        <f t="shared" si="352"/>
        <v>0.2258819906028228</v>
      </c>
      <c r="N176" s="904"/>
      <c r="O176" s="407"/>
      <c r="P176" s="395"/>
      <c r="Q176" s="395"/>
      <c r="R176" s="395"/>
      <c r="S176" s="396">
        <f t="shared" si="353"/>
        <v>10766</v>
      </c>
      <c r="T176" s="397">
        <f t="shared" si="354"/>
        <v>5805.1505478388408</v>
      </c>
      <c r="U176" s="396">
        <f t="shared" si="355"/>
        <v>222</v>
      </c>
      <c r="V176" s="398">
        <f t="shared" si="356"/>
        <v>2.1054628224582702E-2</v>
      </c>
      <c r="W176" s="397">
        <f t="shared" si="357"/>
        <v>119.70494349063929</v>
      </c>
      <c r="X176" s="396">
        <f t="shared" si="358"/>
        <v>588</v>
      </c>
      <c r="Y176" s="398">
        <f t="shared" si="359"/>
        <v>5.7771664374140302E-2</v>
      </c>
      <c r="Z176" s="397">
        <f t="shared" si="360"/>
        <v>317.0563368130446</v>
      </c>
      <c r="AA176" s="396">
        <f t="shared" si="361"/>
        <v>324</v>
      </c>
      <c r="AB176" s="397">
        <f t="shared" si="362"/>
        <v>1747.0451212147357</v>
      </c>
      <c r="AC176" s="399">
        <f t="shared" si="363"/>
        <v>3.0094742708526842E-2</v>
      </c>
      <c r="AD176" s="396">
        <f t="shared" si="364"/>
        <v>2</v>
      </c>
      <c r="AE176" s="398">
        <f t="shared" si="365"/>
        <v>6.2111801242236021E-3</v>
      </c>
      <c r="AF176" s="397">
        <f t="shared" si="366"/>
        <v>10.784229143300838</v>
      </c>
      <c r="AG176" s="396">
        <f t="shared" si="367"/>
        <v>7</v>
      </c>
      <c r="AH176" s="398">
        <f t="shared" si="368"/>
        <v>2.2082018927444796E-2</v>
      </c>
      <c r="AI176" s="408">
        <f t="shared" si="369"/>
        <v>37.744802001552927</v>
      </c>
      <c r="AJ176" s="904"/>
      <c r="AK176" s="385">
        <v>9436.8786610878669</v>
      </c>
      <c r="AL176" s="39">
        <v>9036.5976997304697</v>
      </c>
      <c r="AM176" s="39">
        <v>8684.3365031063786</v>
      </c>
      <c r="AN176" s="39">
        <v>8407.9918317799311</v>
      </c>
      <c r="AO176" s="39">
        <v>13266.243184987956</v>
      </c>
      <c r="AP176" s="39">
        <v>13977.419109931485</v>
      </c>
      <c r="AQ176" s="39">
        <v>15050.843159629769</v>
      </c>
      <c r="AR176" s="39">
        <v>16296.11521922515</v>
      </c>
      <c r="AS176" s="39">
        <v>10909.711170280207</v>
      </c>
      <c r="AT176" s="39">
        <v>12395.030697693557</v>
      </c>
      <c r="AU176" s="39">
        <v>10466.786357296818</v>
      </c>
      <c r="AV176" s="39">
        <v>12851.727876880028</v>
      </c>
      <c r="AW176" s="39">
        <v>8417.7215671357935</v>
      </c>
      <c r="AX176" s="39">
        <v>11352.187025492254</v>
      </c>
      <c r="AY176" s="39">
        <v>5312.9476353493083</v>
      </c>
      <c r="AZ176" s="39">
        <v>8569.5445754377306</v>
      </c>
      <c r="BA176" s="39">
        <v>2847.8345378470904</v>
      </c>
      <c r="BB176" s="39">
        <v>6410.3300207806096</v>
      </c>
      <c r="BC176" s="39">
        <v>396.69722327881323</v>
      </c>
      <c r="BD176" s="46">
        <v>1369.0559430487831</v>
      </c>
      <c r="BE176" s="372">
        <v>2.0000000000000002E-5</v>
      </c>
      <c r="BF176" s="43">
        <v>2.0000000000000002E-5</v>
      </c>
      <c r="BG176" s="43">
        <v>5.0000000000000002E-5</v>
      </c>
      <c r="BH176" s="43">
        <v>4.0000000000000003E-5</v>
      </c>
      <c r="BI176" s="43">
        <v>1.2518952302791728E-4</v>
      </c>
      <c r="BJ176" s="43">
        <v>1.2406223545552731E-4</v>
      </c>
      <c r="BK176" s="43">
        <v>3.4000000000000002E-4</v>
      </c>
      <c r="BL176" s="43">
        <v>1.8000000000000001E-4</v>
      </c>
      <c r="BM176" s="43">
        <v>8.9999999999999998E-4</v>
      </c>
      <c r="BN176" s="43">
        <v>5.0000000000000001E-4</v>
      </c>
      <c r="BO176" s="43">
        <v>3.8E-3</v>
      </c>
      <c r="BP176" s="43">
        <v>2E-3</v>
      </c>
      <c r="BQ176" s="43">
        <v>1.6199999999999999E-2</v>
      </c>
      <c r="BR176" s="43">
        <v>6.1999999999999998E-3</v>
      </c>
      <c r="BS176" s="43">
        <v>6.1100000000000002E-2</v>
      </c>
      <c r="BT176" s="43">
        <v>2.6800000000000001E-2</v>
      </c>
      <c r="BU176" s="43">
        <v>0.1421</v>
      </c>
      <c r="BV176" s="43">
        <v>5.4699999999999999E-2</v>
      </c>
      <c r="BW176" s="43">
        <v>0.27589999999999998</v>
      </c>
      <c r="BX176" s="376">
        <v>0.1051</v>
      </c>
      <c r="BY176" s="85">
        <f>+Fall_Hoy!B229</f>
        <v>0</v>
      </c>
      <c r="BZ176" s="62">
        <f>+Fall_Hoy!C229</f>
        <v>0</v>
      </c>
      <c r="CA176" s="62">
        <f>+Fall_Hoy!D229</f>
        <v>0</v>
      </c>
      <c r="CB176" s="62">
        <f>+Fall_Hoy!E229</f>
        <v>1</v>
      </c>
      <c r="CC176" s="62">
        <f>+Fall_Hoy!F229</f>
        <v>1</v>
      </c>
      <c r="CD176" s="62">
        <f>+Fall_Hoy!G229</f>
        <v>0</v>
      </c>
      <c r="CE176" s="62">
        <f>+Fall_Hoy!H229</f>
        <v>1</v>
      </c>
      <c r="CF176" s="62">
        <f>+Fall_Hoy!I229</f>
        <v>0</v>
      </c>
      <c r="CG176" s="62">
        <f>+Fall_Hoy!J229</f>
        <v>3</v>
      </c>
      <c r="CH176" s="62">
        <f>+Fall_Hoy!K229</f>
        <v>4</v>
      </c>
      <c r="CI176" s="62">
        <f>+Fall_Hoy!L229</f>
        <v>10</v>
      </c>
      <c r="CJ176" s="62">
        <f>+Fall_Hoy!M229</f>
        <v>1</v>
      </c>
      <c r="CK176" s="62">
        <f>+Fall_Hoy!N229</f>
        <v>31</v>
      </c>
      <c r="CL176" s="62">
        <f>+Fall_Hoy!O229</f>
        <v>5</v>
      </c>
      <c r="CM176" s="62">
        <f>+Fall_Hoy!P229</f>
        <v>43</v>
      </c>
      <c r="CN176" s="62">
        <f>+Fall_Hoy!Q229</f>
        <v>37</v>
      </c>
      <c r="CO176" s="62">
        <f>+Fall_Hoy!R229</f>
        <v>53</v>
      </c>
      <c r="CP176" s="62">
        <f>+Fall_Hoy!S229</f>
        <v>73</v>
      </c>
      <c r="CQ176" s="62">
        <f>+Fall_Hoy!T229</f>
        <v>17</v>
      </c>
      <c r="CR176" s="86">
        <f>+Fall_Hoy!U229</f>
        <v>44</v>
      </c>
      <c r="CS176" s="543">
        <f t="shared" si="370"/>
        <v>0.13246212255192447</v>
      </c>
      <c r="CT176" s="112">
        <f t="shared" si="370"/>
        <v>0.16110506255868939</v>
      </c>
      <c r="CU176" s="112">
        <f t="shared" si="371"/>
        <v>0.22732757690448216</v>
      </c>
      <c r="CV176" s="112">
        <f t="shared" si="371"/>
        <v>7.103931701374136E-2</v>
      </c>
      <c r="CW176" s="76">
        <f t="shared" si="372"/>
        <v>0.60212139770873196</v>
      </c>
      <c r="CX176" s="76">
        <f t="shared" si="373"/>
        <v>6.4246481624203211E-2</v>
      </c>
      <c r="CY176" s="76">
        <f t="shared" si="374"/>
        <v>0.19541606004354803</v>
      </c>
      <c r="CZ176" s="76">
        <f t="shared" si="375"/>
        <v>7.1182609130764102E-2</v>
      </c>
      <c r="DA176" s="76">
        <f t="shared" si="376"/>
        <v>0.3055381834868246</v>
      </c>
      <c r="DB176" s="76">
        <f t="shared" si="377"/>
        <v>0.64541994248458168</v>
      </c>
      <c r="DC176" s="76">
        <f t="shared" si="378"/>
        <v>0.25142186508219322</v>
      </c>
      <c r="DD176" s="76">
        <f t="shared" si="379"/>
        <v>3.8905274433913964E-2</v>
      </c>
      <c r="DE176" s="76">
        <f t="shared" si="380"/>
        <v>0.22732757690448216</v>
      </c>
      <c r="DF176" s="76">
        <f t="shared" si="381"/>
        <v>7.103931701374136E-2</v>
      </c>
      <c r="DG176" s="76">
        <f t="shared" si="382"/>
        <v>0.13246212255192447</v>
      </c>
      <c r="DH176" s="76">
        <f t="shared" si="383"/>
        <v>0.16110506255868939</v>
      </c>
      <c r="DI176" s="76">
        <f t="shared" si="384"/>
        <v>0.13096855591885162</v>
      </c>
      <c r="DJ176" s="76">
        <f t="shared" si="385"/>
        <v>0.20818773730062751</v>
      </c>
      <c r="DK176" s="76">
        <f t="shared" si="386"/>
        <v>0.15532381905312997</v>
      </c>
      <c r="DL176" s="316">
        <f t="shared" si="387"/>
        <v>0.30579386323081659</v>
      </c>
      <c r="DM176" s="85">
        <f>+'Cas_-14'!B176</f>
        <v>141</v>
      </c>
      <c r="DN176" s="62">
        <f>+'Cas_-14'!C176</f>
        <v>111</v>
      </c>
      <c r="DO176" s="62">
        <f>+'Cas_-14'!D176</f>
        <v>254</v>
      </c>
      <c r="DP176" s="62">
        <f>+'Cas_-14'!E176</f>
        <v>298</v>
      </c>
      <c r="DQ176" s="62">
        <f>+'Cas_-14'!F176</f>
        <v>898</v>
      </c>
      <c r="DR176" s="62">
        <f>+'Cas_-14'!G176</f>
        <v>898</v>
      </c>
      <c r="DS176" s="62">
        <f>+'Cas_-14'!H176</f>
        <v>1083</v>
      </c>
      <c r="DT176" s="62">
        <f>+'Cas_-14'!I176</f>
        <v>1160</v>
      </c>
      <c r="DU176" s="62">
        <f>+'Cas_-14'!J176</f>
        <v>904</v>
      </c>
      <c r="DV176" s="62">
        <f>+'Cas_-14'!K176</f>
        <v>926</v>
      </c>
      <c r="DW176" s="62">
        <f>+'Cas_-14'!L176</f>
        <v>659</v>
      </c>
      <c r="DX176" s="62">
        <f>+'Cas_-14'!M176</f>
        <v>653</v>
      </c>
      <c r="DY176" s="62">
        <f>+'Cas_-14'!N176</f>
        <v>481</v>
      </c>
      <c r="DZ176" s="62">
        <f>+'Cas_-14'!O176</f>
        <v>454</v>
      </c>
      <c r="EA176" s="62">
        <f>+'Cas_-14'!P176</f>
        <v>261</v>
      </c>
      <c r="EB176" s="62">
        <f>+'Cas_-14'!Q176</f>
        <v>316</v>
      </c>
      <c r="EC176" s="62">
        <f>+'Cas_-14'!R176</f>
        <v>179</v>
      </c>
      <c r="ED176" s="62">
        <f>+'Cas_-14'!S176</f>
        <v>296</v>
      </c>
      <c r="EE176" s="62">
        <f>+'Cas_-14'!T176</f>
        <v>34</v>
      </c>
      <c r="EF176" s="86">
        <f>+'Cas_-14'!U176</f>
        <v>171</v>
      </c>
      <c r="EG176" s="201">
        <f t="shared" si="388"/>
        <v>1.4941381050219603E-2</v>
      </c>
      <c r="EH176" s="90">
        <f t="shared" si="389"/>
        <v>1.228338404434124E-2</v>
      </c>
      <c r="EI176" s="90">
        <f t="shared" si="390"/>
        <v>2.9248060563883543E-2</v>
      </c>
      <c r="EJ176" s="90">
        <f t="shared" si="391"/>
        <v>3.5442470207171319E-2</v>
      </c>
      <c r="EK176" s="90">
        <f t="shared" si="391"/>
        <v>6.769060294448502E-2</v>
      </c>
      <c r="EL176" s="90">
        <f t="shared" si="391"/>
        <v>6.4246481624203211E-2</v>
      </c>
      <c r="EM176" s="90">
        <f t="shared" si="391"/>
        <v>7.1956101629235256E-2</v>
      </c>
      <c r="EN176" s="90">
        <f t="shared" si="391"/>
        <v>7.1182609130764102E-2</v>
      </c>
      <c r="EO176" s="90">
        <f t="shared" si="391"/>
        <v>8.2861955361626827E-2</v>
      </c>
      <c r="EP176" s="90">
        <f t="shared" si="391"/>
        <v>7.4707358342590333E-2</v>
      </c>
      <c r="EQ176" s="90">
        <f t="shared" si="391"/>
        <v>6.2961063453882818E-2</v>
      </c>
      <c r="ER176" s="90">
        <f t="shared" si="391"/>
        <v>5.0810288410691642E-2</v>
      </c>
      <c r="ES176" s="90">
        <f t="shared" si="391"/>
        <v>5.7141353056616322E-2</v>
      </c>
      <c r="ET176" s="90">
        <f t="shared" si="391"/>
        <v>3.9992293906055833E-2</v>
      </c>
      <c r="EU176" s="90">
        <f t="shared" si="392"/>
        <v>4.9125272431344062E-2</v>
      </c>
      <c r="EV176" s="90">
        <f t="shared" si="392"/>
        <v>3.6874771724244026E-2</v>
      </c>
      <c r="EW176" s="90">
        <f t="shared" si="392"/>
        <v>6.2854775311251276E-2</v>
      </c>
      <c r="EX176" s="90">
        <f t="shared" si="392"/>
        <v>4.6175469755916715E-2</v>
      </c>
      <c r="EY176" s="90">
        <f t="shared" si="392"/>
        <v>8.5707683353517111E-2</v>
      </c>
      <c r="EZ176" s="202">
        <f t="shared" si="392"/>
        <v>0.12490358839478542</v>
      </c>
      <c r="FA176" s="104">
        <f t="shared" si="393"/>
        <v>2.6964150221670398</v>
      </c>
      <c r="FB176" s="98">
        <f t="shared" si="393"/>
        <v>4.3689778953334582</v>
      </c>
      <c r="FC176" s="98">
        <f t="shared" si="394"/>
        <v>3.9783373116706446</v>
      </c>
      <c r="FD176" s="98">
        <f t="shared" si="394"/>
        <v>1.7763251385533609</v>
      </c>
      <c r="FE176" s="98">
        <f t="shared" si="395"/>
        <v>8.8951992081168019</v>
      </c>
      <c r="FF176" s="98">
        <f t="shared" si="395"/>
        <v>1</v>
      </c>
      <c r="FG176" s="98">
        <f t="shared" si="395"/>
        <v>2.7157677475422304</v>
      </c>
      <c r="FH176" s="98">
        <f t="shared" si="395"/>
        <v>1</v>
      </c>
      <c r="FI176" s="98">
        <f t="shared" si="395"/>
        <v>3.6873156342182893</v>
      </c>
      <c r="FJ176" s="98">
        <f t="shared" si="395"/>
        <v>8.639308855291576</v>
      </c>
      <c r="FK176" s="98">
        <f t="shared" si="395"/>
        <v>3.9932912706652828</v>
      </c>
      <c r="FL176" s="98">
        <f t="shared" si="395"/>
        <v>0.76569678407350683</v>
      </c>
      <c r="FM176" s="98">
        <f t="shared" si="395"/>
        <v>3.9783373116706446</v>
      </c>
      <c r="FN176" s="98">
        <f t="shared" si="395"/>
        <v>1.7763251385533609</v>
      </c>
      <c r="FO176" s="98">
        <f t="shared" si="395"/>
        <v>2.6964150221670398</v>
      </c>
      <c r="FP176" s="98">
        <f t="shared" si="395"/>
        <v>4.3689778953334582</v>
      </c>
      <c r="FQ176" s="98">
        <f t="shared" si="395"/>
        <v>2.0836691447914171</v>
      </c>
      <c r="FR176" s="98">
        <f t="shared" si="395"/>
        <v>4.5086219674885122</v>
      </c>
      <c r="FS176" s="98">
        <f t="shared" si="395"/>
        <v>1.8122508155128672</v>
      </c>
      <c r="FT176" s="109">
        <f t="shared" si="395"/>
        <v>2.4482392152280479</v>
      </c>
      <c r="FU176" s="85">
        <f>+Cas_Hoy!B176</f>
        <v>144</v>
      </c>
      <c r="FV176" s="62">
        <f>+Cas_Hoy!C176</f>
        <v>119</v>
      </c>
      <c r="FW176" s="62">
        <f>+Cas_Hoy!D176</f>
        <v>291</v>
      </c>
      <c r="FX176" s="62">
        <f>+Cas_Hoy!E176</f>
        <v>326</v>
      </c>
      <c r="FY176" s="62">
        <f>+Cas_Hoy!F176</f>
        <v>956</v>
      </c>
      <c r="FZ176" s="62">
        <f>+Cas_Hoy!G176</f>
        <v>947</v>
      </c>
      <c r="GA176" s="62">
        <f>+Cas_Hoy!H176</f>
        <v>1142</v>
      </c>
      <c r="GB176" s="62">
        <f>+Cas_Hoy!I176</f>
        <v>1218</v>
      </c>
      <c r="GC176" s="62">
        <f>+Cas_Hoy!J176</f>
        <v>961</v>
      </c>
      <c r="GD176" s="62">
        <f>+Cas_Hoy!K176</f>
        <v>977</v>
      </c>
      <c r="GE176" s="62">
        <f>+Cas_Hoy!L176</f>
        <v>691</v>
      </c>
      <c r="GF176" s="62">
        <f>+Cas_Hoy!M176</f>
        <v>685</v>
      </c>
      <c r="GG176" s="62">
        <f>+Cas_Hoy!N176</f>
        <v>512</v>
      </c>
      <c r="GH176" s="62">
        <f>+Cas_Hoy!O176</f>
        <v>493</v>
      </c>
      <c r="GI176" s="62">
        <f>+Cas_Hoy!P176</f>
        <v>281</v>
      </c>
      <c r="GJ176" s="62">
        <f>+Cas_Hoy!Q176</f>
        <v>326</v>
      </c>
      <c r="GK176" s="62">
        <f>+Cas_Hoy!R176</f>
        <v>186</v>
      </c>
      <c r="GL176" s="62">
        <f>+Cas_Hoy!S176</f>
        <v>302</v>
      </c>
      <c r="GM176" s="62">
        <f>+Cas_Hoy!T176</f>
        <v>34</v>
      </c>
      <c r="GN176" s="86">
        <f>+Cas_Hoy!U176</f>
        <v>174</v>
      </c>
      <c r="GO176" s="272">
        <f t="shared" si="396"/>
        <v>4.114535930117523E-2</v>
      </c>
      <c r="GP176" s="112">
        <f t="shared" si="396"/>
        <v>5.7533641180041527E-2</v>
      </c>
      <c r="GQ176" s="112">
        <f t="shared" si="396"/>
        <v>0.13330853281445862</v>
      </c>
      <c r="GR176" s="112">
        <f t="shared" si="396"/>
        <v>6.8872806581426804E-2</v>
      </c>
      <c r="GS176" s="112">
        <f t="shared" si="396"/>
        <v>0.64101119845161214</v>
      </c>
      <c r="GT176" s="112">
        <f t="shared" si="396"/>
        <v>6.7752135966726551E-2</v>
      </c>
      <c r="GU176" s="112">
        <f t="shared" si="396"/>
        <v>0.20606199498590203</v>
      </c>
      <c r="GV176" s="112">
        <f t="shared" si="396"/>
        <v>7.4741739587302305E-2</v>
      </c>
      <c r="GW176" s="112">
        <f t="shared" si="397"/>
        <v>0.32480331231287435</v>
      </c>
      <c r="GX176" s="112">
        <f t="shared" si="397"/>
        <v>0.68096682916569795</v>
      </c>
      <c r="GY176" s="112">
        <f t="shared" si="397"/>
        <v>0.26363051406949245</v>
      </c>
      <c r="GZ176" s="112">
        <f t="shared" si="397"/>
        <v>4.0811811619036853E-2</v>
      </c>
      <c r="HA176" s="112">
        <f t="shared" si="397"/>
        <v>0.24197862655944877</v>
      </c>
      <c r="HB176" s="112">
        <f t="shared" si="397"/>
        <v>7.7141813409194918E-2</v>
      </c>
      <c r="HC176" s="112">
        <f t="shared" si="397"/>
        <v>0.14261247677046274</v>
      </c>
      <c r="HD176" s="112">
        <f t="shared" si="397"/>
        <v>0.16620332403206561</v>
      </c>
      <c r="HE176" s="112">
        <f t="shared" si="397"/>
        <v>0.13609023128997991</v>
      </c>
      <c r="HF176" s="112">
        <f t="shared" si="397"/>
        <v>0.21240775900266723</v>
      </c>
      <c r="HG176" s="112">
        <f t="shared" si="397"/>
        <v>0.15532381905312997</v>
      </c>
      <c r="HH176" s="416">
        <f t="shared" si="397"/>
        <v>0.31115866784890106</v>
      </c>
      <c r="HI176" s="241">
        <f>+CyF_Tot!B177</f>
        <v>9680</v>
      </c>
      <c r="HJ176" s="149">
        <f>+CyF_Tot!C177</f>
        <v>10178</v>
      </c>
      <c r="HK176" s="149">
        <f>+CyF_Tot!D177</f>
        <v>10544</v>
      </c>
      <c r="HL176" s="149">
        <f>+CyF_Tot!E177</f>
        <v>10766</v>
      </c>
      <c r="HM176" s="149">
        <f>+CyF_Tot!F177</f>
        <v>307</v>
      </c>
      <c r="HN176" s="149">
        <f>+CyF_Tot!G177</f>
        <v>317</v>
      </c>
      <c r="HO176" s="149">
        <f>+CyF_Tot!H177</f>
        <v>322</v>
      </c>
      <c r="HP176" s="242">
        <f>+CyF_Tot!I177</f>
        <v>324</v>
      </c>
      <c r="HQ176" s="93">
        <f t="shared" si="398"/>
        <v>5.0884730939348775E-2</v>
      </c>
      <c r="HR176" s="201">
        <f t="shared" si="399"/>
        <v>4.8726370134859316E-2</v>
      </c>
      <c r="HS176" s="201">
        <f t="shared" si="400"/>
        <v>4.6826937403515546E-2</v>
      </c>
      <c r="HT176" s="201">
        <f t="shared" si="401"/>
        <v>4.5336855274458257E-2</v>
      </c>
      <c r="HU176" s="201">
        <f t="shared" si="402"/>
        <v>7.1533103188831618E-2</v>
      </c>
      <c r="HV176" s="201">
        <f t="shared" si="403"/>
        <v>7.5367845256726587E-2</v>
      </c>
      <c r="HW176" s="201">
        <f t="shared" si="404"/>
        <v>8.1155870716664705E-2</v>
      </c>
      <c r="HX176" s="201">
        <f t="shared" si="405"/>
        <v>8.7870520334878091E-2</v>
      </c>
      <c r="HY176" s="201">
        <f t="shared" si="406"/>
        <v>5.8826412573765245E-2</v>
      </c>
      <c r="HZ176" s="201">
        <f t="shared" si="407"/>
        <v>6.6835425641087687E-2</v>
      </c>
      <c r="IA176" s="201">
        <f t="shared" si="408"/>
        <v>5.6438111235531975E-2</v>
      </c>
      <c r="IB176" s="201">
        <f t="shared" si="409"/>
        <v>6.9297989155810688E-2</v>
      </c>
      <c r="IC176" s="201">
        <f t="shared" si="410"/>
        <v>4.538931912224891E-2</v>
      </c>
      <c r="ID176" s="201">
        <f t="shared" si="411"/>
        <v>6.1212293080257607E-2</v>
      </c>
      <c r="IE176" s="201">
        <f t="shared" si="412"/>
        <v>2.8648022362982639E-2</v>
      </c>
      <c r="IF176" s="201">
        <f t="shared" si="413"/>
        <v>4.6207966177625584E-2</v>
      </c>
      <c r="IG176" s="201">
        <f t="shared" si="414"/>
        <v>1.535585010917463E-2</v>
      </c>
      <c r="IH176" s="201">
        <f t="shared" si="415"/>
        <v>3.4565233914139258E-2</v>
      </c>
      <c r="II176" s="201">
        <f t="shared" si="416"/>
        <v>2.1390368781749485E-3</v>
      </c>
      <c r="IJ176" s="565">
        <f t="shared" si="417"/>
        <v>7.3821064999179484E-3</v>
      </c>
      <c r="IK176" s="677"/>
      <c r="IL176" s="678"/>
      <c r="IM176" s="678"/>
      <c r="IN176" s="678"/>
      <c r="IO176" s="678"/>
      <c r="IP176" s="678"/>
      <c r="IQ176" s="678"/>
      <c r="IR176" s="678"/>
      <c r="IS176" s="678"/>
      <c r="IT176" s="678"/>
      <c r="IU176" s="678"/>
      <c r="IV176" s="678"/>
      <c r="IW176" s="678"/>
      <c r="IX176" s="678"/>
      <c r="IY176" s="678"/>
      <c r="IZ176" s="678"/>
      <c r="JA176" s="678"/>
      <c r="JB176" s="678"/>
      <c r="JC176" s="678"/>
      <c r="JD176" s="679"/>
      <c r="JE176" s="649"/>
      <c r="JF176" s="624">
        <f t="shared" si="418"/>
        <v>0</v>
      </c>
      <c r="JG176" s="658">
        <f t="shared" si="419"/>
        <v>0</v>
      </c>
      <c r="JH176" s="624">
        <f t="shared" si="420"/>
        <v>0</v>
      </c>
      <c r="JI176" s="625">
        <f t="shared" si="421"/>
        <v>118.93446378245409</v>
      </c>
      <c r="JJ176" s="625">
        <f t="shared" si="422"/>
        <v>75.379290584059035</v>
      </c>
      <c r="JK176" s="625">
        <f t="shared" si="423"/>
        <v>0</v>
      </c>
      <c r="JL176" s="625">
        <f t="shared" si="424"/>
        <v>66.441460414806343</v>
      </c>
      <c r="JM176" s="625">
        <f t="shared" si="425"/>
        <v>0</v>
      </c>
      <c r="JN176" s="625">
        <f t="shared" si="426"/>
        <v>274.9843651381421</v>
      </c>
      <c r="JO176" s="625">
        <f t="shared" si="427"/>
        <v>322.70997124229086</v>
      </c>
      <c r="JP176" s="625">
        <f t="shared" si="428"/>
        <v>955.40308731233415</v>
      </c>
      <c r="JQ176" s="625">
        <f t="shared" si="429"/>
        <v>77.810548867827933</v>
      </c>
      <c r="JR176" s="625">
        <f t="shared" si="430"/>
        <v>3682.7067458526112</v>
      </c>
      <c r="JS176" s="625">
        <f t="shared" si="431"/>
        <v>440.44376548519642</v>
      </c>
      <c r="JT176" s="625">
        <f t="shared" si="432"/>
        <v>8093.4356879225852</v>
      </c>
      <c r="JU176" s="625">
        <f t="shared" si="433"/>
        <v>4317.6156765728765</v>
      </c>
      <c r="JV176" s="625">
        <f t="shared" si="434"/>
        <v>18610.631796068814</v>
      </c>
      <c r="JW176" s="625">
        <f t="shared" si="435"/>
        <v>11387.869230344324</v>
      </c>
      <c r="JX176" s="625">
        <f t="shared" si="436"/>
        <v>42853.841676758551</v>
      </c>
      <c r="JY176" s="645">
        <f t="shared" si="437"/>
        <v>32138.935025558822</v>
      </c>
      <c r="JZ176" s="624">
        <f t="shared" si="438"/>
        <v>31.859859083685723</v>
      </c>
      <c r="KA176" s="625">
        <f t="shared" si="439"/>
        <v>31.824827349869647</v>
      </c>
      <c r="KB176" s="625">
        <f t="shared" si="440"/>
        <v>384.32670999002602</v>
      </c>
      <c r="KC176" s="625">
        <f t="shared" si="441"/>
        <v>120.35758587183658</v>
      </c>
      <c r="KD176" s="625">
        <f t="shared" si="442"/>
        <v>8482.9629003324608</v>
      </c>
      <c r="KE176" s="626">
        <f t="shared" si="443"/>
        <v>5739.8406265845233</v>
      </c>
      <c r="KF176" s="642">
        <f t="shared" si="444"/>
        <v>31.842333581632701</v>
      </c>
      <c r="KG176" s="625">
        <f t="shared" si="445"/>
        <v>243.68279767434299</v>
      </c>
      <c r="KH176" s="626">
        <f t="shared" si="446"/>
        <v>6782.1165660189481</v>
      </c>
    </row>
    <row r="177" spans="1:294" s="361" customFormat="1" ht="14.4">
      <c r="A177" s="369" t="s">
        <v>306</v>
      </c>
      <c r="B177" s="390">
        <v>241861</v>
      </c>
      <c r="C177" s="550">
        <f t="shared" si="343"/>
        <v>17729</v>
      </c>
      <c r="D177" s="551">
        <f t="shared" si="344"/>
        <v>557</v>
      </c>
      <c r="E177" s="546">
        <f t="shared" si="447"/>
        <v>8.5904580122735594E-3</v>
      </c>
      <c r="F177" s="425">
        <f t="shared" si="345"/>
        <v>7.0569459317541897E-2</v>
      </c>
      <c r="G177" s="426">
        <f t="shared" si="346"/>
        <v>3.7988858287771112</v>
      </c>
      <c r="H177" s="427">
        <f t="shared" si="347"/>
        <v>0.26808531894587279</v>
      </c>
      <c r="I177" s="441">
        <f t="shared" si="348"/>
        <v>0.27846757789965892</v>
      </c>
      <c r="J177" s="438">
        <f t="shared" si="349"/>
        <v>0.43557775143758076</v>
      </c>
      <c r="K177" s="428">
        <f t="shared" si="350"/>
        <v>5.2871747202669211E-3</v>
      </c>
      <c r="L177" s="429">
        <f t="shared" si="351"/>
        <v>5.9445474856361988</v>
      </c>
      <c r="M177" s="651">
        <f t="shared" si="352"/>
        <v>0.45182404946829063</v>
      </c>
      <c r="N177" s="904"/>
      <c r="O177" s="407"/>
      <c r="P177" s="395"/>
      <c r="Q177" s="395"/>
      <c r="R177" s="395"/>
      <c r="S177" s="396">
        <f t="shared" si="353"/>
        <v>17729</v>
      </c>
      <c r="T177" s="397">
        <f t="shared" si="354"/>
        <v>7330.243404269394</v>
      </c>
      <c r="U177" s="396">
        <f t="shared" si="355"/>
        <v>259</v>
      </c>
      <c r="V177" s="398">
        <f t="shared" si="356"/>
        <v>1.4825414997137951E-2</v>
      </c>
      <c r="W177" s="397">
        <f t="shared" si="357"/>
        <v>107.08630163606369</v>
      </c>
      <c r="X177" s="396">
        <f t="shared" si="358"/>
        <v>661</v>
      </c>
      <c r="Y177" s="398">
        <f t="shared" si="359"/>
        <v>3.8727443168502462E-2</v>
      </c>
      <c r="Z177" s="397">
        <f t="shared" si="360"/>
        <v>273.29747251520502</v>
      </c>
      <c r="AA177" s="396">
        <f t="shared" si="361"/>
        <v>557</v>
      </c>
      <c r="AB177" s="397">
        <f t="shared" si="362"/>
        <v>2302.9756761114854</v>
      </c>
      <c r="AC177" s="399">
        <f t="shared" si="363"/>
        <v>3.1417451632917821E-2</v>
      </c>
      <c r="AD177" s="396">
        <f t="shared" si="364"/>
        <v>3</v>
      </c>
      <c r="AE177" s="398">
        <f t="shared" si="365"/>
        <v>5.415162454873646E-3</v>
      </c>
      <c r="AF177" s="397">
        <f t="shared" si="366"/>
        <v>12.40381872232398</v>
      </c>
      <c r="AG177" s="396">
        <f t="shared" si="367"/>
        <v>6</v>
      </c>
      <c r="AH177" s="398">
        <f t="shared" si="368"/>
        <v>1.0889292196007259E-2</v>
      </c>
      <c r="AI177" s="408">
        <f t="shared" si="369"/>
        <v>24.807637444647959</v>
      </c>
      <c r="AJ177" s="904"/>
      <c r="AK177" s="385">
        <v>15918.827489973753</v>
      </c>
      <c r="AL177" s="39">
        <v>14819.403759207518</v>
      </c>
      <c r="AM177" s="39">
        <v>15270.735560738089</v>
      </c>
      <c r="AN177" s="39">
        <v>14624.425857251716</v>
      </c>
      <c r="AO177" s="39">
        <v>19410.520028102768</v>
      </c>
      <c r="AP177" s="39">
        <v>19428.46471932944</v>
      </c>
      <c r="AQ177" s="39">
        <v>18104.331319951991</v>
      </c>
      <c r="AR177" s="39">
        <v>18650.719532639065</v>
      </c>
      <c r="AS177" s="39">
        <v>13592.144114518789</v>
      </c>
      <c r="AT177" s="39">
        <v>15196.361036322072</v>
      </c>
      <c r="AU177" s="39">
        <v>12252.6059074365</v>
      </c>
      <c r="AV177" s="39">
        <v>14770.659283718567</v>
      </c>
      <c r="AW177" s="39">
        <v>9603.5440423102827</v>
      </c>
      <c r="AX177" s="39">
        <v>12357.266141732283</v>
      </c>
      <c r="AY177" s="39">
        <v>6211.900000975791</v>
      </c>
      <c r="AZ177" s="39">
        <v>9615.6601981203967</v>
      </c>
      <c r="BA177" s="39">
        <v>3163.7557986358447</v>
      </c>
      <c r="BB177" s="39">
        <v>7007.2891541783083</v>
      </c>
      <c r="BC177" s="39">
        <v>394.63573735619286</v>
      </c>
      <c r="BD177" s="46">
        <v>1467.750317500635</v>
      </c>
      <c r="BE177" s="372">
        <v>2.0000000000000002E-5</v>
      </c>
      <c r="BF177" s="43">
        <v>2.0000000000000002E-5</v>
      </c>
      <c r="BG177" s="43">
        <v>5.0000000000000002E-5</v>
      </c>
      <c r="BH177" s="43">
        <v>4.0000000000000003E-5</v>
      </c>
      <c r="BI177" s="43">
        <v>1.2518952302791728E-4</v>
      </c>
      <c r="BJ177" s="43">
        <v>1.2406223545552731E-4</v>
      </c>
      <c r="BK177" s="43">
        <v>3.4000000000000002E-4</v>
      </c>
      <c r="BL177" s="43">
        <v>1.8000000000000001E-4</v>
      </c>
      <c r="BM177" s="43">
        <v>8.9999999999999998E-4</v>
      </c>
      <c r="BN177" s="43">
        <v>5.0000000000000001E-4</v>
      </c>
      <c r="BO177" s="43">
        <v>3.8E-3</v>
      </c>
      <c r="BP177" s="43">
        <v>2E-3</v>
      </c>
      <c r="BQ177" s="43">
        <v>1.6199999999999999E-2</v>
      </c>
      <c r="BR177" s="43">
        <v>6.1999999999999998E-3</v>
      </c>
      <c r="BS177" s="43">
        <v>6.1100000000000002E-2</v>
      </c>
      <c r="BT177" s="43">
        <v>2.6800000000000001E-2</v>
      </c>
      <c r="BU177" s="43">
        <v>0.1421</v>
      </c>
      <c r="BV177" s="43">
        <v>5.4699999999999999E-2</v>
      </c>
      <c r="BW177" s="43">
        <v>0.27589999999999998</v>
      </c>
      <c r="BX177" s="376">
        <v>0.1051</v>
      </c>
      <c r="BY177" s="85">
        <f>+Fall_Hoy!B230</f>
        <v>1</v>
      </c>
      <c r="BZ177" s="62">
        <f>+Fall_Hoy!C230</f>
        <v>0</v>
      </c>
      <c r="CA177" s="62">
        <f>+Fall_Hoy!D230</f>
        <v>0</v>
      </c>
      <c r="CB177" s="62">
        <f>+Fall_Hoy!E230</f>
        <v>0</v>
      </c>
      <c r="CC177" s="62">
        <f>+Fall_Hoy!F230</f>
        <v>3</v>
      </c>
      <c r="CD177" s="62">
        <f>+Fall_Hoy!G230</f>
        <v>0</v>
      </c>
      <c r="CE177" s="62">
        <f>+Fall_Hoy!H230</f>
        <v>10</v>
      </c>
      <c r="CF177" s="62">
        <f>+Fall_Hoy!I230</f>
        <v>4</v>
      </c>
      <c r="CG177" s="62">
        <f>+Fall_Hoy!J230</f>
        <v>12</v>
      </c>
      <c r="CH177" s="62">
        <f>+Fall_Hoy!K230</f>
        <v>9</v>
      </c>
      <c r="CI177" s="62">
        <f>+Fall_Hoy!L230</f>
        <v>48</v>
      </c>
      <c r="CJ177" s="62">
        <f>+Fall_Hoy!M230</f>
        <v>12</v>
      </c>
      <c r="CK177" s="62">
        <f>+Fall_Hoy!N230</f>
        <v>61</v>
      </c>
      <c r="CL177" s="62">
        <f>+Fall_Hoy!O230</f>
        <v>19</v>
      </c>
      <c r="CM177" s="62">
        <f>+Fall_Hoy!P230</f>
        <v>88</v>
      </c>
      <c r="CN177" s="62">
        <f>+Fall_Hoy!Q230</f>
        <v>57</v>
      </c>
      <c r="CO177" s="62">
        <f>+Fall_Hoy!R230</f>
        <v>56</v>
      </c>
      <c r="CP177" s="62">
        <f>+Fall_Hoy!S230</f>
        <v>85</v>
      </c>
      <c r="CQ177" s="62">
        <f>+Fall_Hoy!T230</f>
        <v>29</v>
      </c>
      <c r="CR177" s="86">
        <f>+Fall_Hoy!U230</f>
        <v>63</v>
      </c>
      <c r="CS177" s="543">
        <f t="shared" si="370"/>
        <v>0.23185528832845642</v>
      </c>
      <c r="CT177" s="112">
        <f t="shared" si="370"/>
        <v>0.22118769047782449</v>
      </c>
      <c r="CU177" s="112">
        <f t="shared" si="371"/>
        <v>0.39208776282756536</v>
      </c>
      <c r="CV177" s="112">
        <f t="shared" si="371"/>
        <v>0.24799305071879466</v>
      </c>
      <c r="CW177" s="76">
        <f t="shared" si="372"/>
        <v>0.7</v>
      </c>
      <c r="CX177" s="76">
        <f t="shared" si="373"/>
        <v>8.6059296200410626E-2</v>
      </c>
      <c r="CY177" s="76">
        <f t="shared" si="374"/>
        <v>0.7</v>
      </c>
      <c r="CZ177" s="76">
        <f t="shared" si="375"/>
        <v>0.7</v>
      </c>
      <c r="DA177" s="76">
        <f t="shared" si="376"/>
        <v>0.7</v>
      </c>
      <c r="DB177" s="76">
        <f t="shared" si="377"/>
        <v>0.7</v>
      </c>
      <c r="DC177" s="76">
        <f t="shared" si="378"/>
        <v>0.7</v>
      </c>
      <c r="DD177" s="76">
        <f t="shared" si="379"/>
        <v>0.4062107103515476</v>
      </c>
      <c r="DE177" s="76">
        <f t="shared" si="380"/>
        <v>0.39208776282756536</v>
      </c>
      <c r="DF177" s="76">
        <f t="shared" si="381"/>
        <v>0.24799305071879466</v>
      </c>
      <c r="DG177" s="76">
        <f t="shared" si="382"/>
        <v>0.23185528832845642</v>
      </c>
      <c r="DH177" s="76">
        <f t="shared" si="383"/>
        <v>0.22118769047782449</v>
      </c>
      <c r="DI177" s="76">
        <f t="shared" si="384"/>
        <v>0.12456355516461257</v>
      </c>
      <c r="DJ177" s="76">
        <f t="shared" si="385"/>
        <v>0.22175915621206463</v>
      </c>
      <c r="DK177" s="76">
        <f t="shared" si="386"/>
        <v>0.26634827348359214</v>
      </c>
      <c r="DL177" s="316">
        <f t="shared" si="387"/>
        <v>0.40839992196301456</v>
      </c>
      <c r="DM177" s="85">
        <f>+'Cas_-14'!B177</f>
        <v>442</v>
      </c>
      <c r="DN177" s="62">
        <f>+'Cas_-14'!C177</f>
        <v>405</v>
      </c>
      <c r="DO177" s="62">
        <f>+'Cas_-14'!D177</f>
        <v>680</v>
      </c>
      <c r="DP177" s="62">
        <f>+'Cas_-14'!E177</f>
        <v>723</v>
      </c>
      <c r="DQ177" s="62">
        <f>+'Cas_-14'!F177</f>
        <v>1511</v>
      </c>
      <c r="DR177" s="62">
        <f>+'Cas_-14'!G177</f>
        <v>1672</v>
      </c>
      <c r="DS177" s="62">
        <f>+'Cas_-14'!H177</f>
        <v>1813</v>
      </c>
      <c r="DT177" s="62">
        <f>+'Cas_-14'!I177</f>
        <v>1831</v>
      </c>
      <c r="DU177" s="62">
        <f>+'Cas_-14'!J177</f>
        <v>1423</v>
      </c>
      <c r="DV177" s="62">
        <f>+'Cas_-14'!K177</f>
        <v>1365</v>
      </c>
      <c r="DW177" s="62">
        <f>+'Cas_-14'!L177</f>
        <v>1045</v>
      </c>
      <c r="DX177" s="62">
        <f>+'Cas_-14'!M177</f>
        <v>1118</v>
      </c>
      <c r="DY177" s="62">
        <f>+'Cas_-14'!N177</f>
        <v>743</v>
      </c>
      <c r="DZ177" s="62">
        <f>+'Cas_-14'!O177</f>
        <v>597</v>
      </c>
      <c r="EA177" s="62">
        <f>+'Cas_-14'!P177</f>
        <v>393</v>
      </c>
      <c r="EB177" s="62">
        <f>+'Cas_-14'!Q177</f>
        <v>419</v>
      </c>
      <c r="EC177" s="62">
        <f>+'Cas_-14'!R177</f>
        <v>180</v>
      </c>
      <c r="ED177" s="62">
        <f>+'Cas_-14'!S177</f>
        <v>394</v>
      </c>
      <c r="EE177" s="62">
        <f>+'Cas_-14'!T177</f>
        <v>63</v>
      </c>
      <c r="EF177" s="86">
        <f>+'Cas_-14'!U177</f>
        <v>244</v>
      </c>
      <c r="EG177" s="201">
        <f t="shared" si="388"/>
        <v>2.7765864054898979E-2</v>
      </c>
      <c r="EH177" s="90">
        <f t="shared" si="389"/>
        <v>2.7329034729104227E-2</v>
      </c>
      <c r="EI177" s="90">
        <f t="shared" si="390"/>
        <v>4.4529616618358442E-2</v>
      </c>
      <c r="EJ177" s="90">
        <f t="shared" si="391"/>
        <v>4.9437838247953565E-2</v>
      </c>
      <c r="EK177" s="90">
        <f t="shared" si="391"/>
        <v>7.7844385303039651E-2</v>
      </c>
      <c r="EL177" s="90">
        <f t="shared" si="391"/>
        <v>8.6059296200410626E-2</v>
      </c>
      <c r="EM177" s="90">
        <f t="shared" si="391"/>
        <v>0.1001417819835175</v>
      </c>
      <c r="EN177" s="90">
        <f t="shared" si="391"/>
        <v>9.8173156097046022E-2</v>
      </c>
      <c r="EO177" s="90">
        <f t="shared" si="391"/>
        <v>0.1046928275635326</v>
      </c>
      <c r="EP177" s="90">
        <f t="shared" si="391"/>
        <v>8.9824135971592223E-2</v>
      </c>
      <c r="EQ177" s="90">
        <f t="shared" si="391"/>
        <v>8.5287979381247866E-2</v>
      </c>
      <c r="ER177" s="90">
        <f t="shared" si="391"/>
        <v>7.5690595695505028E-2</v>
      </c>
      <c r="ES177" s="90">
        <f t="shared" si="391"/>
        <v>7.7367271574594637E-2</v>
      </c>
      <c r="ET177" s="90">
        <f t="shared" si="391"/>
        <v>4.8311656733186659E-2</v>
      </c>
      <c r="EU177" s="90">
        <f t="shared" si="391"/>
        <v>6.3265667499197653E-2</v>
      </c>
      <c r="EV177" s="90">
        <f t="shared" si="391"/>
        <v>4.3574751121291E-2</v>
      </c>
      <c r="EW177" s="90">
        <f t="shared" si="391"/>
        <v>5.689440382143679E-2</v>
      </c>
      <c r="EX177" s="90">
        <f t="shared" si="391"/>
        <v>5.6227164504131469E-2</v>
      </c>
      <c r="EY177" s="90">
        <f t="shared" si="391"/>
        <v>0.15964088914516389</v>
      </c>
      <c r="EZ177" s="202">
        <f t="shared" ref="EZ177:EZ185" si="448">+EF177/BD177</f>
        <v>0.16624080886965603</v>
      </c>
      <c r="FA177" s="104">
        <f t="shared" si="393"/>
        <v>3.6647884625795952</v>
      </c>
      <c r="FB177" s="98">
        <f t="shared" si="393"/>
        <v>5.0760517222954435</v>
      </c>
      <c r="FC177" s="98">
        <f t="shared" si="394"/>
        <v>5.0678763105860458</v>
      </c>
      <c r="FD177" s="98">
        <f t="shared" si="394"/>
        <v>5.1331928459501812</v>
      </c>
      <c r="FE177" s="98">
        <f t="shared" si="395"/>
        <v>8.9922991526617722</v>
      </c>
      <c r="FF177" s="98">
        <f t="shared" si="395"/>
        <v>1</v>
      </c>
      <c r="FG177" s="98">
        <f t="shared" si="395"/>
        <v>6.9900893127227759</v>
      </c>
      <c r="FH177" s="98">
        <f t="shared" si="395"/>
        <v>7.1302586962574237</v>
      </c>
      <c r="FI177" s="98">
        <f t="shared" si="395"/>
        <v>6.686226901028216</v>
      </c>
      <c r="FJ177" s="98">
        <f t="shared" si="395"/>
        <v>7.7930056596523452</v>
      </c>
      <c r="FK177" s="98">
        <f t="shared" si="395"/>
        <v>8.2074872107230146</v>
      </c>
      <c r="FL177" s="98">
        <f t="shared" si="395"/>
        <v>5.3667262969588556</v>
      </c>
      <c r="FM177" s="98">
        <f t="shared" si="395"/>
        <v>5.0678763105860458</v>
      </c>
      <c r="FN177" s="98">
        <f t="shared" si="395"/>
        <v>5.1331928459501812</v>
      </c>
      <c r="FO177" s="98">
        <f t="shared" si="395"/>
        <v>3.6647884625795952</v>
      </c>
      <c r="FP177" s="98">
        <f t="shared" si="395"/>
        <v>5.0760517222954435</v>
      </c>
      <c r="FQ177" s="98">
        <f t="shared" si="395"/>
        <v>2.1893814997263275</v>
      </c>
      <c r="FR177" s="98">
        <f t="shared" si="395"/>
        <v>3.9439861171688673</v>
      </c>
      <c r="FS177" s="98">
        <f t="shared" si="395"/>
        <v>1.6684213857102588</v>
      </c>
      <c r="FT177" s="109">
        <f t="shared" si="395"/>
        <v>2.4566767013461028</v>
      </c>
      <c r="FU177" s="85">
        <f>+Cas_Hoy!B177</f>
        <v>449</v>
      </c>
      <c r="FV177" s="62">
        <f>+Cas_Hoy!C177</f>
        <v>411</v>
      </c>
      <c r="FW177" s="62">
        <f>+Cas_Hoy!D177</f>
        <v>711</v>
      </c>
      <c r="FX177" s="62">
        <f>+Cas_Hoy!E177</f>
        <v>760</v>
      </c>
      <c r="FY177" s="62">
        <f>+Cas_Hoy!F177</f>
        <v>1561</v>
      </c>
      <c r="FZ177" s="62">
        <f>+Cas_Hoy!G177</f>
        <v>1733</v>
      </c>
      <c r="GA177" s="62">
        <f>+Cas_Hoy!H177</f>
        <v>1885</v>
      </c>
      <c r="GB177" s="62">
        <f>+Cas_Hoy!I177</f>
        <v>1903</v>
      </c>
      <c r="GC177" s="62">
        <f>+Cas_Hoy!J177</f>
        <v>1473</v>
      </c>
      <c r="GD177" s="62">
        <f>+Cas_Hoy!K177</f>
        <v>1421</v>
      </c>
      <c r="GE177" s="62">
        <f>+Cas_Hoy!L177</f>
        <v>1082</v>
      </c>
      <c r="GF177" s="62">
        <f>+Cas_Hoy!M177</f>
        <v>1167</v>
      </c>
      <c r="GG177" s="62">
        <f>+Cas_Hoy!N177</f>
        <v>781</v>
      </c>
      <c r="GH177" s="62">
        <f>+Cas_Hoy!O177</f>
        <v>631</v>
      </c>
      <c r="GI177" s="62">
        <f>+Cas_Hoy!P177</f>
        <v>406</v>
      </c>
      <c r="GJ177" s="62">
        <f>+Cas_Hoy!Q177</f>
        <v>444</v>
      </c>
      <c r="GK177" s="62">
        <f>+Cas_Hoy!R177</f>
        <v>190</v>
      </c>
      <c r="GL177" s="62">
        <f>+Cas_Hoy!S177</f>
        <v>402</v>
      </c>
      <c r="GM177" s="62">
        <f>+Cas_Hoy!T177</f>
        <v>64</v>
      </c>
      <c r="GN177" s="86">
        <f>+Cas_Hoy!U177</f>
        <v>248</v>
      </c>
      <c r="GO177" s="272">
        <f t="shared" si="396"/>
        <v>0.10336753889283785</v>
      </c>
      <c r="GP177" s="112">
        <f t="shared" si="396"/>
        <v>0.14077875815801322</v>
      </c>
      <c r="GQ177" s="112">
        <f t="shared" si="396"/>
        <v>0.23595851309814184</v>
      </c>
      <c r="GR177" s="112">
        <f t="shared" si="396"/>
        <v>0.26676100662014451</v>
      </c>
      <c r="GS177" s="112">
        <f t="shared" si="396"/>
        <v>0.7</v>
      </c>
      <c r="GT177" s="112">
        <f t="shared" si="396"/>
        <v>8.9199019327339479E-2</v>
      </c>
      <c r="GU177" s="112">
        <f t="shared" si="396"/>
        <v>0.7</v>
      </c>
      <c r="GV177" s="112">
        <f t="shared" si="396"/>
        <v>0.7</v>
      </c>
      <c r="GW177" s="112">
        <f t="shared" si="397"/>
        <v>0.7</v>
      </c>
      <c r="GX177" s="112">
        <f t="shared" si="397"/>
        <v>0.7</v>
      </c>
      <c r="GY177" s="112">
        <f t="shared" si="397"/>
        <v>0.7</v>
      </c>
      <c r="GZ177" s="112">
        <f t="shared" si="397"/>
        <v>0.42401422091257251</v>
      </c>
      <c r="HA177" s="112">
        <f t="shared" si="397"/>
        <v>0.41214070359129007</v>
      </c>
      <c r="HB177" s="112">
        <f t="shared" si="397"/>
        <v>0.26211660804616321</v>
      </c>
      <c r="HC177" s="112">
        <f t="shared" si="397"/>
        <v>0.23952480168283288</v>
      </c>
      <c r="HD177" s="112">
        <f t="shared" si="397"/>
        <v>0.23438504671158492</v>
      </c>
      <c r="HE177" s="112">
        <f t="shared" si="397"/>
        <v>0.1314837526737577</v>
      </c>
      <c r="HF177" s="112">
        <f t="shared" si="397"/>
        <v>0.22626188019606594</v>
      </c>
      <c r="HG177" s="112">
        <f t="shared" si="397"/>
        <v>0.2705760238563476</v>
      </c>
      <c r="HH177" s="416">
        <f t="shared" si="397"/>
        <v>0.4150950026509328</v>
      </c>
      <c r="HI177" s="241">
        <f>+CyF_Tot!B178</f>
        <v>16578</v>
      </c>
      <c r="HJ177" s="149">
        <f>+CyF_Tot!C178</f>
        <v>17068</v>
      </c>
      <c r="HK177" s="149">
        <f>+CyF_Tot!D178</f>
        <v>17470</v>
      </c>
      <c r="HL177" s="149">
        <f>+CyF_Tot!E178</f>
        <v>17729</v>
      </c>
      <c r="HM177" s="149">
        <f>+CyF_Tot!F178</f>
        <v>542</v>
      </c>
      <c r="HN177" s="149">
        <f>+CyF_Tot!G178</f>
        <v>551</v>
      </c>
      <c r="HO177" s="149">
        <f>+CyF_Tot!H178</f>
        <v>554</v>
      </c>
      <c r="HP177" s="242">
        <f>+CyF_Tot!I178</f>
        <v>557</v>
      </c>
      <c r="HQ177" s="93">
        <f t="shared" si="398"/>
        <v>6.5818083485860698E-2</v>
      </c>
      <c r="HR177" s="201">
        <f t="shared" si="399"/>
        <v>6.127239926737886E-2</v>
      </c>
      <c r="HS177" s="201">
        <f t="shared" si="400"/>
        <v>6.313847855064722E-2</v>
      </c>
      <c r="HT177" s="201">
        <f t="shared" si="401"/>
        <v>6.046624241713925E-2</v>
      </c>
      <c r="HU177" s="201">
        <f t="shared" si="402"/>
        <v>8.025485724487523E-2</v>
      </c>
      <c r="HV177" s="201">
        <f t="shared" si="403"/>
        <v>8.0329051477209798E-2</v>
      </c>
      <c r="HW177" s="201">
        <f t="shared" si="404"/>
        <v>7.4854281260525637E-2</v>
      </c>
      <c r="HX177" s="201">
        <f t="shared" si="405"/>
        <v>7.7113381374587328E-2</v>
      </c>
      <c r="HY177" s="201">
        <f t="shared" si="406"/>
        <v>5.619816388139795E-2</v>
      </c>
      <c r="HZ177" s="201">
        <f t="shared" si="407"/>
        <v>6.2830969177842116E-2</v>
      </c>
      <c r="IA177" s="201">
        <f t="shared" si="408"/>
        <v>5.0659700850639415E-2</v>
      </c>
      <c r="IB177" s="201">
        <f t="shared" si="409"/>
        <v>6.1070860054818953E-2</v>
      </c>
      <c r="IC177" s="201">
        <f t="shared" si="410"/>
        <v>3.9706873130890399E-2</v>
      </c>
      <c r="ID177" s="201">
        <f t="shared" si="411"/>
        <v>5.1092429708519703E-2</v>
      </c>
      <c r="IE177" s="201">
        <f t="shared" si="412"/>
        <v>2.5683760511102622E-2</v>
      </c>
      <c r="IF177" s="201">
        <f t="shared" si="413"/>
        <v>3.9756968664317091E-2</v>
      </c>
      <c r="IG177" s="201">
        <f t="shared" si="414"/>
        <v>1.3080884469326782E-2</v>
      </c>
      <c r="IH177" s="201">
        <f t="shared" si="415"/>
        <v>2.8972381467778221E-2</v>
      </c>
      <c r="II177" s="201">
        <f t="shared" si="416"/>
        <v>1.6316633825056246E-3</v>
      </c>
      <c r="IJ177" s="565">
        <f t="shared" si="417"/>
        <v>6.068569622637114E-3</v>
      </c>
      <c r="IK177" s="677"/>
      <c r="IL177" s="678"/>
      <c r="IM177" s="678"/>
      <c r="IN177" s="678"/>
      <c r="IO177" s="678"/>
      <c r="IP177" s="678"/>
      <c r="IQ177" s="678"/>
      <c r="IR177" s="678"/>
      <c r="IS177" s="678"/>
      <c r="IT177" s="678"/>
      <c r="IU177" s="678"/>
      <c r="IV177" s="678"/>
      <c r="IW177" s="678"/>
      <c r="IX177" s="678"/>
      <c r="IY177" s="678"/>
      <c r="IZ177" s="678"/>
      <c r="JA177" s="678"/>
      <c r="JB177" s="678"/>
      <c r="JC177" s="678"/>
      <c r="JD177" s="679"/>
      <c r="JE177" s="649"/>
      <c r="JF177" s="624">
        <f t="shared" si="418"/>
        <v>62.818696956785026</v>
      </c>
      <c r="JG177" s="658">
        <f t="shared" si="419"/>
        <v>0</v>
      </c>
      <c r="JH177" s="624">
        <f t="shared" si="420"/>
        <v>0</v>
      </c>
      <c r="JI177" s="625">
        <f t="shared" si="421"/>
        <v>0</v>
      </c>
      <c r="JJ177" s="625">
        <f t="shared" si="422"/>
        <v>154.55536459901984</v>
      </c>
      <c r="JK177" s="625">
        <f t="shared" si="423"/>
        <v>0</v>
      </c>
      <c r="JL177" s="625">
        <f t="shared" si="424"/>
        <v>552.35400983738282</v>
      </c>
      <c r="JM177" s="625">
        <f t="shared" si="425"/>
        <v>214.4689374047974</v>
      </c>
      <c r="JN177" s="625">
        <f t="shared" si="426"/>
        <v>882.86291690962128</v>
      </c>
      <c r="JO177" s="625">
        <f t="shared" si="427"/>
        <v>592.24705036214652</v>
      </c>
      <c r="JP177" s="625">
        <f t="shared" si="428"/>
        <v>3917.5339811482272</v>
      </c>
      <c r="JQ177" s="625">
        <f t="shared" si="429"/>
        <v>812.42142070309512</v>
      </c>
      <c r="JR177" s="625">
        <f t="shared" si="430"/>
        <v>6351.8217578065578</v>
      </c>
      <c r="JS177" s="625">
        <f t="shared" si="431"/>
        <v>1537.5569144565268</v>
      </c>
      <c r="JT177" s="625">
        <f t="shared" si="432"/>
        <v>14166.358116868687</v>
      </c>
      <c r="JU177" s="625">
        <f t="shared" si="433"/>
        <v>5927.8301048056974</v>
      </c>
      <c r="JV177" s="625">
        <f t="shared" si="434"/>
        <v>17700.481188891445</v>
      </c>
      <c r="JW177" s="625">
        <f t="shared" si="435"/>
        <v>12130.225844799936</v>
      </c>
      <c r="JX177" s="625">
        <f t="shared" si="436"/>
        <v>73485.488654123066</v>
      </c>
      <c r="JY177" s="645">
        <f t="shared" si="437"/>
        <v>42922.831798312822</v>
      </c>
      <c r="JZ177" s="624">
        <f t="shared" si="438"/>
        <v>79.051253607026808</v>
      </c>
      <c r="KA177" s="625">
        <f t="shared" si="439"/>
        <v>0</v>
      </c>
      <c r="KB177" s="625">
        <f t="shared" si="440"/>
        <v>1592.7522911213182</v>
      </c>
      <c r="KC177" s="625">
        <f t="shared" si="441"/>
        <v>514.21559446725405</v>
      </c>
      <c r="KD177" s="625">
        <f t="shared" si="442"/>
        <v>12078.145240908412</v>
      </c>
      <c r="KE177" s="626">
        <f t="shared" si="443"/>
        <v>7356.8133052476032</v>
      </c>
      <c r="KF177" s="642">
        <f t="shared" si="444"/>
        <v>40.212168482994059</v>
      </c>
      <c r="KG177" s="625">
        <f t="shared" si="445"/>
        <v>1026.2856472115227</v>
      </c>
      <c r="KH177" s="626">
        <f t="shared" si="446"/>
        <v>9192.7627507359448</v>
      </c>
    </row>
    <row r="178" spans="1:294" s="361" customFormat="1" ht="14.4">
      <c r="A178" s="369" t="s">
        <v>307</v>
      </c>
      <c r="B178" s="390">
        <v>228953</v>
      </c>
      <c r="C178" s="550">
        <f t="shared" si="343"/>
        <v>17361</v>
      </c>
      <c r="D178" s="551">
        <f t="shared" si="344"/>
        <v>378</v>
      </c>
      <c r="E178" s="546">
        <f t="shared" si="447"/>
        <v>5.300615223155781E-3</v>
      </c>
      <c r="F178" s="425">
        <f t="shared" si="345"/>
        <v>7.3897262756985063E-2</v>
      </c>
      <c r="G178" s="426">
        <f t="shared" si="346"/>
        <v>4.2149344982585308</v>
      </c>
      <c r="H178" s="427">
        <f t="shared" si="347"/>
        <v>0.31147212212129166</v>
      </c>
      <c r="I178" s="441">
        <f t="shared" si="348"/>
        <v>0.3196091679264581</v>
      </c>
      <c r="J178" s="438">
        <f t="shared" si="349"/>
        <v>0.47076733457317754</v>
      </c>
      <c r="K178" s="428">
        <f t="shared" si="350"/>
        <v>3.5070272528607642E-3</v>
      </c>
      <c r="L178" s="429">
        <f t="shared" si="351"/>
        <v>6.2083747222241072</v>
      </c>
      <c r="M178" s="651">
        <f t="shared" si="352"/>
        <v>0.48275277100433611</v>
      </c>
      <c r="N178" s="904"/>
      <c r="O178" s="407"/>
      <c r="P178" s="395"/>
      <c r="Q178" s="395"/>
      <c r="R178" s="395"/>
      <c r="S178" s="396">
        <f t="shared" si="353"/>
        <v>17361</v>
      </c>
      <c r="T178" s="397">
        <f t="shared" si="354"/>
        <v>7582.7789983096964</v>
      </c>
      <c r="U178" s="396">
        <f t="shared" si="355"/>
        <v>154</v>
      </c>
      <c r="V178" s="398">
        <f t="shared" si="356"/>
        <v>8.9498459929098616E-3</v>
      </c>
      <c r="W178" s="397">
        <f t="shared" si="357"/>
        <v>67.262713307971509</v>
      </c>
      <c r="X178" s="396">
        <f t="shared" si="358"/>
        <v>442</v>
      </c>
      <c r="Y178" s="398">
        <f t="shared" si="359"/>
        <v>2.6124475441810981E-2</v>
      </c>
      <c r="Z178" s="397">
        <f t="shared" si="360"/>
        <v>193.05272261119094</v>
      </c>
      <c r="AA178" s="396">
        <f t="shared" si="361"/>
        <v>378</v>
      </c>
      <c r="AB178" s="397">
        <f t="shared" si="362"/>
        <v>1650.9938721047552</v>
      </c>
      <c r="AC178" s="399">
        <f t="shared" si="363"/>
        <v>2.177293934681182E-2</v>
      </c>
      <c r="AD178" s="396">
        <f t="shared" si="364"/>
        <v>1</v>
      </c>
      <c r="AE178" s="398">
        <f t="shared" si="365"/>
        <v>2.6525198938992041E-3</v>
      </c>
      <c r="AF178" s="397">
        <f t="shared" si="366"/>
        <v>4.3677086563617857</v>
      </c>
      <c r="AG178" s="396">
        <f t="shared" si="367"/>
        <v>1</v>
      </c>
      <c r="AH178" s="398">
        <f t="shared" si="368"/>
        <v>2.6525198938992041E-3</v>
      </c>
      <c r="AI178" s="408">
        <f t="shared" si="369"/>
        <v>4.3677086563617857</v>
      </c>
      <c r="AJ178" s="904"/>
      <c r="AK178" s="385">
        <v>20093.763772404935</v>
      </c>
      <c r="AL178" s="39">
        <v>19413.177128116939</v>
      </c>
      <c r="AM178" s="39">
        <v>18616.947445418504</v>
      </c>
      <c r="AN178" s="39">
        <v>18524.154485525942</v>
      </c>
      <c r="AO178" s="39">
        <v>20467.253805349264</v>
      </c>
      <c r="AP178" s="39">
        <v>20504.916472177865</v>
      </c>
      <c r="AQ178" s="39">
        <v>16576.834675302922</v>
      </c>
      <c r="AR178" s="39">
        <v>17276.103468042416</v>
      </c>
      <c r="AS178" s="39">
        <v>12162.30494164945</v>
      </c>
      <c r="AT178" s="39">
        <v>13358.542152888669</v>
      </c>
      <c r="AU178" s="39">
        <v>9212.3459601317772</v>
      </c>
      <c r="AV178" s="39">
        <v>10656.059861605863</v>
      </c>
      <c r="AW178" s="39">
        <v>6466.8880786196887</v>
      </c>
      <c r="AX178" s="39">
        <v>8870.6874667321772</v>
      </c>
      <c r="AY178" s="39">
        <v>4265.1337204757383</v>
      </c>
      <c r="AZ178" s="39">
        <v>6585.8504278753635</v>
      </c>
      <c r="BA178" s="39">
        <v>1644.580702440114</v>
      </c>
      <c r="BB178" s="39">
        <v>3567.0812349015273</v>
      </c>
      <c r="BC178" s="39">
        <v>146.94689820760513</v>
      </c>
      <c r="BD178" s="46">
        <v>543.42730213323512</v>
      </c>
      <c r="BE178" s="372">
        <v>2.0000000000000002E-5</v>
      </c>
      <c r="BF178" s="43">
        <v>2.0000000000000002E-5</v>
      </c>
      <c r="BG178" s="43">
        <v>5.0000000000000002E-5</v>
      </c>
      <c r="BH178" s="43">
        <v>4.0000000000000003E-5</v>
      </c>
      <c r="BI178" s="43">
        <v>1.2518952302791728E-4</v>
      </c>
      <c r="BJ178" s="43">
        <v>1.2406223545552731E-4</v>
      </c>
      <c r="BK178" s="43">
        <v>3.4000000000000002E-4</v>
      </c>
      <c r="BL178" s="43">
        <v>1.8000000000000001E-4</v>
      </c>
      <c r="BM178" s="43">
        <v>8.9999999999999998E-4</v>
      </c>
      <c r="BN178" s="43">
        <v>5.0000000000000001E-4</v>
      </c>
      <c r="BO178" s="43">
        <v>3.8E-3</v>
      </c>
      <c r="BP178" s="43">
        <v>2E-3</v>
      </c>
      <c r="BQ178" s="43">
        <v>1.6199999999999999E-2</v>
      </c>
      <c r="BR178" s="43">
        <v>6.1999999999999998E-3</v>
      </c>
      <c r="BS178" s="43">
        <v>6.1100000000000002E-2</v>
      </c>
      <c r="BT178" s="43">
        <v>2.6800000000000001E-2</v>
      </c>
      <c r="BU178" s="43">
        <v>0.1421</v>
      </c>
      <c r="BV178" s="43">
        <v>5.4699999999999999E-2</v>
      </c>
      <c r="BW178" s="43">
        <v>0.27589999999999998</v>
      </c>
      <c r="BX178" s="376">
        <v>0.1051</v>
      </c>
      <c r="BY178" s="85">
        <f>+Fall_Hoy!B231</f>
        <v>0</v>
      </c>
      <c r="BZ178" s="62">
        <f>+Fall_Hoy!C231</f>
        <v>1</v>
      </c>
      <c r="CA178" s="62">
        <f>+Fall_Hoy!D231</f>
        <v>0</v>
      </c>
      <c r="CB178" s="62">
        <f>+Fall_Hoy!E231</f>
        <v>0</v>
      </c>
      <c r="CC178" s="62">
        <f>+Fall_Hoy!F231</f>
        <v>2</v>
      </c>
      <c r="CD178" s="62">
        <f>+Fall_Hoy!G231</f>
        <v>1</v>
      </c>
      <c r="CE178" s="62">
        <f>+Fall_Hoy!H231</f>
        <v>4</v>
      </c>
      <c r="CF178" s="62">
        <f>+Fall_Hoy!I231</f>
        <v>0</v>
      </c>
      <c r="CG178" s="62">
        <f>+Fall_Hoy!J231</f>
        <v>20</v>
      </c>
      <c r="CH178" s="62">
        <f>+Fall_Hoy!K231</f>
        <v>6</v>
      </c>
      <c r="CI178" s="62">
        <f>+Fall_Hoy!L231</f>
        <v>27</v>
      </c>
      <c r="CJ178" s="62">
        <f>+Fall_Hoy!M231</f>
        <v>21</v>
      </c>
      <c r="CK178" s="62">
        <f>+Fall_Hoy!N231</f>
        <v>67</v>
      </c>
      <c r="CL178" s="62">
        <f>+Fall_Hoy!O231</f>
        <v>26</v>
      </c>
      <c r="CM178" s="62">
        <f>+Fall_Hoy!P231</f>
        <v>59</v>
      </c>
      <c r="CN178" s="62">
        <f>+Fall_Hoy!Q231</f>
        <v>31</v>
      </c>
      <c r="CO178" s="62">
        <f>+Fall_Hoy!R231</f>
        <v>44</v>
      </c>
      <c r="CP178" s="62">
        <f>+Fall_Hoy!S231</f>
        <v>38</v>
      </c>
      <c r="CQ178" s="62">
        <f>+Fall_Hoy!T231</f>
        <v>14</v>
      </c>
      <c r="CR178" s="86">
        <f>+Fall_Hoy!U231</f>
        <v>17</v>
      </c>
      <c r="CS178" s="543">
        <f t="shared" si="370"/>
        <v>0.2264009003822223</v>
      </c>
      <c r="CT178" s="112">
        <f t="shared" si="370"/>
        <v>0.17563660617230442</v>
      </c>
      <c r="CU178" s="112">
        <f t="shared" si="371"/>
        <v>0.6395351858352496</v>
      </c>
      <c r="CV178" s="112">
        <f t="shared" si="371"/>
        <v>0.47274220885628976</v>
      </c>
      <c r="CW178" s="76">
        <f t="shared" si="372"/>
        <v>0.7</v>
      </c>
      <c r="CX178" s="76">
        <f t="shared" si="373"/>
        <v>0.39309941102038432</v>
      </c>
      <c r="CY178" s="76">
        <f t="shared" si="374"/>
        <v>0.7</v>
      </c>
      <c r="CZ178" s="76">
        <f t="shared" si="375"/>
        <v>0.10008043788336467</v>
      </c>
      <c r="DA178" s="76">
        <f t="shared" si="376"/>
        <v>0.7</v>
      </c>
      <c r="DB178" s="76">
        <f t="shared" si="377"/>
        <v>0.7</v>
      </c>
      <c r="DC178" s="76">
        <f t="shared" si="378"/>
        <v>0.7</v>
      </c>
      <c r="DD178" s="76">
        <f t="shared" si="379"/>
        <v>0.7</v>
      </c>
      <c r="DE178" s="76">
        <f t="shared" si="380"/>
        <v>0.6395351858352496</v>
      </c>
      <c r="DF178" s="76">
        <f t="shared" si="381"/>
        <v>0.47274220885628976</v>
      </c>
      <c r="DG178" s="76">
        <f t="shared" si="382"/>
        <v>0.2264009003822223</v>
      </c>
      <c r="DH178" s="76">
        <f t="shared" si="383"/>
        <v>0.17563660617230442</v>
      </c>
      <c r="DI178" s="76">
        <f t="shared" si="384"/>
        <v>0.18827966141096869</v>
      </c>
      <c r="DJ178" s="76">
        <f t="shared" si="385"/>
        <v>0.19475260273431069</v>
      </c>
      <c r="DK178" s="76">
        <f t="shared" si="386"/>
        <v>0.34531537210585445</v>
      </c>
      <c r="DL178" s="316">
        <f t="shared" si="387"/>
        <v>0.29764922183911935</v>
      </c>
      <c r="DM178" s="85">
        <f>+'Cas_-14'!B178</f>
        <v>643</v>
      </c>
      <c r="DN178" s="62">
        <f>+'Cas_-14'!C178</f>
        <v>652</v>
      </c>
      <c r="DO178" s="62">
        <f>+'Cas_-14'!D178</f>
        <v>918</v>
      </c>
      <c r="DP178" s="62">
        <f>+'Cas_-14'!E178</f>
        <v>966</v>
      </c>
      <c r="DQ178" s="62">
        <f>+'Cas_-14'!F178</f>
        <v>1860</v>
      </c>
      <c r="DR178" s="62">
        <f>+'Cas_-14'!G178</f>
        <v>1892</v>
      </c>
      <c r="DS178" s="62">
        <f>+'Cas_-14'!H178</f>
        <v>1792</v>
      </c>
      <c r="DT178" s="62">
        <f>+'Cas_-14'!I178</f>
        <v>1729</v>
      </c>
      <c r="DU178" s="62">
        <f>+'Cas_-14'!J178</f>
        <v>1276</v>
      </c>
      <c r="DV178" s="62">
        <f>+'Cas_-14'!K178</f>
        <v>1394</v>
      </c>
      <c r="DW178" s="62">
        <f>+'Cas_-14'!L178</f>
        <v>1007</v>
      </c>
      <c r="DX178" s="62">
        <f>+'Cas_-14'!M178</f>
        <v>960</v>
      </c>
      <c r="DY178" s="62">
        <f>+'Cas_-14'!N178</f>
        <v>575</v>
      </c>
      <c r="DZ178" s="62">
        <f>+'Cas_-14'!O178</f>
        <v>461</v>
      </c>
      <c r="EA178" s="62">
        <f>+'Cas_-14'!P178</f>
        <v>225</v>
      </c>
      <c r="EB178" s="62">
        <f>+'Cas_-14'!Q178</f>
        <v>237</v>
      </c>
      <c r="EC178" s="62">
        <f>+'Cas_-14'!R178</f>
        <v>114</v>
      </c>
      <c r="ED178" s="62">
        <f>+'Cas_-14'!S178</f>
        <v>148</v>
      </c>
      <c r="EE178" s="62">
        <f>+'Cas_-14'!T178</f>
        <v>19</v>
      </c>
      <c r="EF178" s="86">
        <f>+'Cas_-14'!U178</f>
        <v>51</v>
      </c>
      <c r="EG178" s="201">
        <f t="shared" si="388"/>
        <v>3.1999978066978248E-2</v>
      </c>
      <c r="EH178" s="90">
        <f t="shared" si="389"/>
        <v>3.3585435073153501E-2</v>
      </c>
      <c r="EI178" s="90">
        <f t="shared" si="390"/>
        <v>4.9309909838409799E-2</v>
      </c>
      <c r="EJ178" s="90">
        <f t="shared" si="391"/>
        <v>5.2148129122697347E-2</v>
      </c>
      <c r="EK178" s="90">
        <f t="shared" si="391"/>
        <v>9.0876871791851013E-2</v>
      </c>
      <c r="EL178" s="90">
        <f t="shared" si="391"/>
        <v>9.2270553872636538E-2</v>
      </c>
      <c r="EM178" s="90">
        <f t="shared" si="391"/>
        <v>0.10810266465827882</v>
      </c>
      <c r="EN178" s="90">
        <f t="shared" si="391"/>
        <v>0.10008043788336467</v>
      </c>
      <c r="EO178" s="90">
        <f t="shared" si="391"/>
        <v>0.1049143238984558</v>
      </c>
      <c r="EP178" s="90">
        <f t="shared" si="391"/>
        <v>0.10435270436292028</v>
      </c>
      <c r="EQ178" s="90">
        <f t="shared" si="391"/>
        <v>0.10930983316931309</v>
      </c>
      <c r="ER178" s="90">
        <f t="shared" si="391"/>
        <v>9.0089583998951783E-2</v>
      </c>
      <c r="ES178" s="90">
        <f t="shared" si="391"/>
        <v>8.8914481433661929E-2</v>
      </c>
      <c r="ET178" s="90">
        <f t="shared" si="391"/>
        <v>5.1968914667424891E-2</v>
      </c>
      <c r="EU178" s="90">
        <f t="shared" si="391"/>
        <v>5.2753328440755948E-2</v>
      </c>
      <c r="EV178" s="90">
        <f t="shared" si="391"/>
        <v>3.5986240895613184E-2</v>
      </c>
      <c r="EW178" s="90">
        <f t="shared" si="391"/>
        <v>6.9318580615019235E-2</v>
      </c>
      <c r="EX178" s="90">
        <f t="shared" si="391"/>
        <v>4.1490504491996996E-2</v>
      </c>
      <c r="EY178" s="90">
        <f t="shared" si="391"/>
        <v>0.12929840800829281</v>
      </c>
      <c r="EZ178" s="202">
        <f t="shared" si="448"/>
        <v>9.3848799645874337E-2</v>
      </c>
      <c r="FA178" s="104">
        <f t="shared" si="393"/>
        <v>4.2916893980723767</v>
      </c>
      <c r="FB178" s="98">
        <f t="shared" si="393"/>
        <v>4.8806599911833244</v>
      </c>
      <c r="FC178" s="98">
        <f t="shared" si="394"/>
        <v>7.1926999463231356</v>
      </c>
      <c r="FD178" s="98">
        <f t="shared" si="394"/>
        <v>9.0966342453292288</v>
      </c>
      <c r="FE178" s="98">
        <f t="shared" si="395"/>
        <v>7.7027299267443468</v>
      </c>
      <c r="FF178" s="98">
        <f t="shared" si="395"/>
        <v>4.2602910085810226</v>
      </c>
      <c r="FG178" s="98">
        <f t="shared" si="395"/>
        <v>6.4753260450402035</v>
      </c>
      <c r="FH178" s="98">
        <f t="shared" si="395"/>
        <v>1</v>
      </c>
      <c r="FI178" s="98">
        <f t="shared" si="395"/>
        <v>6.6721108614064377</v>
      </c>
      <c r="FJ178" s="98">
        <f t="shared" si="395"/>
        <v>6.7080197324405084</v>
      </c>
      <c r="FK178" s="98">
        <f t="shared" si="395"/>
        <v>6.4038154638453264</v>
      </c>
      <c r="FL178" s="98">
        <f t="shared" si="395"/>
        <v>7.7700436490876088</v>
      </c>
      <c r="FM178" s="98">
        <f t="shared" si="395"/>
        <v>7.1926999463231356</v>
      </c>
      <c r="FN178" s="98">
        <f t="shared" si="395"/>
        <v>9.0966342453292288</v>
      </c>
      <c r="FO178" s="98">
        <f t="shared" si="395"/>
        <v>4.2916893980723767</v>
      </c>
      <c r="FP178" s="98">
        <f t="shared" si="395"/>
        <v>4.8806599911833244</v>
      </c>
      <c r="FQ178" s="98">
        <f t="shared" si="395"/>
        <v>2.7161499808634888</v>
      </c>
      <c r="FR178" s="98">
        <f t="shared" si="395"/>
        <v>4.6939078017688614</v>
      </c>
      <c r="FS178" s="98">
        <f t="shared" si="395"/>
        <v>2.6706854123347514</v>
      </c>
      <c r="FT178" s="109">
        <f t="shared" si="395"/>
        <v>3.1715826197272436</v>
      </c>
      <c r="FU178" s="85">
        <f>+Cas_Hoy!B178</f>
        <v>648</v>
      </c>
      <c r="FV178" s="62">
        <f>+Cas_Hoy!C178</f>
        <v>663</v>
      </c>
      <c r="FW178" s="62">
        <f>+Cas_Hoy!D178</f>
        <v>950</v>
      </c>
      <c r="FX178" s="62">
        <f>+Cas_Hoy!E178</f>
        <v>993</v>
      </c>
      <c r="FY178" s="62">
        <f>+Cas_Hoy!F178</f>
        <v>1902</v>
      </c>
      <c r="FZ178" s="62">
        <f>+Cas_Hoy!G178</f>
        <v>1932</v>
      </c>
      <c r="GA178" s="62">
        <f>+Cas_Hoy!H178</f>
        <v>1836</v>
      </c>
      <c r="GB178" s="62">
        <f>+Cas_Hoy!I178</f>
        <v>1774</v>
      </c>
      <c r="GC178" s="62">
        <f>+Cas_Hoy!J178</f>
        <v>1312</v>
      </c>
      <c r="GD178" s="62">
        <f>+Cas_Hoy!K178</f>
        <v>1425</v>
      </c>
      <c r="GE178" s="62">
        <f>+Cas_Hoy!L178</f>
        <v>1037</v>
      </c>
      <c r="GF178" s="62">
        <f>+Cas_Hoy!M178</f>
        <v>982</v>
      </c>
      <c r="GG178" s="62">
        <f>+Cas_Hoy!N178</f>
        <v>600</v>
      </c>
      <c r="GH178" s="62">
        <f>+Cas_Hoy!O178</f>
        <v>482</v>
      </c>
      <c r="GI178" s="62">
        <f>+Cas_Hoy!P178</f>
        <v>234</v>
      </c>
      <c r="GJ178" s="62">
        <f>+Cas_Hoy!Q178</f>
        <v>251</v>
      </c>
      <c r="GK178" s="62">
        <f>+Cas_Hoy!R178</f>
        <v>115</v>
      </c>
      <c r="GL178" s="62">
        <f>+Cas_Hoy!S178</f>
        <v>155</v>
      </c>
      <c r="GM178" s="62">
        <f>+Cas_Hoy!T178</f>
        <v>19</v>
      </c>
      <c r="GN178" s="86">
        <f>+Cas_Hoy!U178</f>
        <v>51</v>
      </c>
      <c r="GO178" s="272">
        <f t="shared" si="396"/>
        <v>0.13840188236760845</v>
      </c>
      <c r="GP178" s="112">
        <f t="shared" si="396"/>
        <v>0.16668459535497071</v>
      </c>
      <c r="GQ178" s="112">
        <f t="shared" si="396"/>
        <v>0.36703465855722478</v>
      </c>
      <c r="GR178" s="112">
        <f t="shared" si="396"/>
        <v>0.4876313147069643</v>
      </c>
      <c r="GS178" s="112">
        <f t="shared" si="396"/>
        <v>0.7</v>
      </c>
      <c r="GT178" s="112">
        <f t="shared" si="396"/>
        <v>0.40141018080939872</v>
      </c>
      <c r="GU178" s="112">
        <f t="shared" si="396"/>
        <v>0.7</v>
      </c>
      <c r="GV178" s="112">
        <f t="shared" si="396"/>
        <v>0.10268519190577728</v>
      </c>
      <c r="GW178" s="112">
        <f t="shared" si="397"/>
        <v>0.7</v>
      </c>
      <c r="GX178" s="112">
        <f t="shared" si="397"/>
        <v>0.7</v>
      </c>
      <c r="GY178" s="112">
        <f t="shared" si="397"/>
        <v>0.7</v>
      </c>
      <c r="GZ178" s="112">
        <f t="shared" si="397"/>
        <v>0.7</v>
      </c>
      <c r="HA178" s="112">
        <f t="shared" si="397"/>
        <v>0.66734106348026045</v>
      </c>
      <c r="HB178" s="112">
        <f t="shared" si="397"/>
        <v>0.49427710340288866</v>
      </c>
      <c r="HC178" s="112">
        <f t="shared" si="397"/>
        <v>0.23545693639751117</v>
      </c>
      <c r="HD178" s="112">
        <f t="shared" si="397"/>
        <v>0.18601176434282032</v>
      </c>
      <c r="HE178" s="112">
        <f t="shared" si="397"/>
        <v>0.1899312373882579</v>
      </c>
      <c r="HF178" s="112">
        <f t="shared" si="397"/>
        <v>0.2039638744852578</v>
      </c>
      <c r="HG178" s="112">
        <f t="shared" si="397"/>
        <v>0.34531537210585439</v>
      </c>
      <c r="HH178" s="416">
        <f t="shared" si="397"/>
        <v>0.29764922183911935</v>
      </c>
      <c r="HI178" s="241">
        <f>+CyF_Tot!B179</f>
        <v>16625</v>
      </c>
      <c r="HJ178" s="149">
        <f>+CyF_Tot!C179</f>
        <v>16919</v>
      </c>
      <c r="HK178" s="149">
        <f>+CyF_Tot!D179</f>
        <v>17207</v>
      </c>
      <c r="HL178" s="149">
        <f>+CyF_Tot!E179</f>
        <v>17361</v>
      </c>
      <c r="HM178" s="149">
        <f>+CyF_Tot!F179</f>
        <v>372</v>
      </c>
      <c r="HN178" s="149">
        <f>+CyF_Tot!G179</f>
        <v>377</v>
      </c>
      <c r="HO178" s="149">
        <f>+CyF_Tot!H179</f>
        <v>377</v>
      </c>
      <c r="HP178" s="242">
        <f>+CyF_Tot!I179</f>
        <v>378</v>
      </c>
      <c r="HQ178" s="93">
        <f t="shared" si="398"/>
        <v>8.7763705967621897E-2</v>
      </c>
      <c r="HR178" s="201">
        <f t="shared" si="399"/>
        <v>8.4791101789960993E-2</v>
      </c>
      <c r="HS178" s="201">
        <f t="shared" si="400"/>
        <v>8.1313402512386834E-2</v>
      </c>
      <c r="HT178" s="201">
        <f t="shared" si="401"/>
        <v>8.0908109898214661E-2</v>
      </c>
      <c r="HU178" s="201">
        <f t="shared" si="402"/>
        <v>8.9395001617577685E-2</v>
      </c>
      <c r="HV178" s="201">
        <f t="shared" si="403"/>
        <v>8.9559501173506639E-2</v>
      </c>
      <c r="HW178" s="201">
        <f t="shared" si="404"/>
        <v>7.2402784306398793E-2</v>
      </c>
      <c r="HX178" s="201">
        <f t="shared" si="405"/>
        <v>7.5456986665570741E-2</v>
      </c>
      <c r="HY178" s="201">
        <f t="shared" si="406"/>
        <v>5.3121404574954033E-2</v>
      </c>
      <c r="HZ178" s="201">
        <f t="shared" si="407"/>
        <v>5.8346220197545651E-2</v>
      </c>
      <c r="IA178" s="201">
        <f t="shared" si="408"/>
        <v>4.0236843195467095E-2</v>
      </c>
      <c r="IB178" s="201">
        <f t="shared" si="409"/>
        <v>4.6542564900245303E-2</v>
      </c>
      <c r="IC178" s="201">
        <f t="shared" si="410"/>
        <v>2.8245483040710052E-2</v>
      </c>
      <c r="ID178" s="201">
        <f t="shared" si="411"/>
        <v>3.8744578436326137E-2</v>
      </c>
      <c r="IE178" s="201">
        <f t="shared" si="412"/>
        <v>1.8628861471462432E-2</v>
      </c>
      <c r="IF178" s="201">
        <f t="shared" si="413"/>
        <v>2.8765075923335198E-2</v>
      </c>
      <c r="IG178" s="201">
        <f t="shared" si="414"/>
        <v>7.1830493701332326E-3</v>
      </c>
      <c r="IH178" s="201">
        <f t="shared" si="415"/>
        <v>1.5579971587625091E-2</v>
      </c>
      <c r="II178" s="201">
        <f t="shared" si="416"/>
        <v>6.4182123932687114E-4</v>
      </c>
      <c r="IJ178" s="565">
        <f t="shared" si="417"/>
        <v>2.3735321316306628E-3</v>
      </c>
      <c r="IK178" s="677"/>
      <c r="IL178" s="678"/>
      <c r="IM178" s="678"/>
      <c r="IN178" s="678"/>
      <c r="IO178" s="678"/>
      <c r="IP178" s="678"/>
      <c r="IQ178" s="678"/>
      <c r="IR178" s="678"/>
      <c r="IS178" s="678"/>
      <c r="IT178" s="678"/>
      <c r="IU178" s="678"/>
      <c r="IV178" s="678"/>
      <c r="IW178" s="678"/>
      <c r="IX178" s="678"/>
      <c r="IY178" s="678"/>
      <c r="IZ178" s="678"/>
      <c r="JA178" s="678"/>
      <c r="JB178" s="678"/>
      <c r="JC178" s="678"/>
      <c r="JD178" s="679"/>
      <c r="JE178" s="649"/>
      <c r="JF178" s="624">
        <f t="shared" si="418"/>
        <v>0</v>
      </c>
      <c r="JG178" s="658">
        <f t="shared" si="419"/>
        <v>51.511403486431753</v>
      </c>
      <c r="JH178" s="624">
        <f t="shared" si="420"/>
        <v>0</v>
      </c>
      <c r="JI178" s="625">
        <f t="shared" si="421"/>
        <v>0</v>
      </c>
      <c r="JJ178" s="625">
        <f t="shared" si="422"/>
        <v>97.717066442850552</v>
      </c>
      <c r="JK178" s="625">
        <f t="shared" si="423"/>
        <v>48.768791687440029</v>
      </c>
      <c r="JL178" s="625">
        <f t="shared" si="424"/>
        <v>241.30059075508666</v>
      </c>
      <c r="JM178" s="625">
        <f t="shared" si="425"/>
        <v>0</v>
      </c>
      <c r="JN178" s="625">
        <f t="shared" si="426"/>
        <v>1644.4251394742289</v>
      </c>
      <c r="JO178" s="625">
        <f t="shared" si="427"/>
        <v>449.15080787483623</v>
      </c>
      <c r="JP178" s="625">
        <f t="shared" si="428"/>
        <v>2930.8495487303412</v>
      </c>
      <c r="JQ178" s="625">
        <f t="shared" si="429"/>
        <v>1970.7096499770703</v>
      </c>
      <c r="JR178" s="625">
        <f t="shared" si="430"/>
        <v>10360.470010531042</v>
      </c>
      <c r="JS178" s="625">
        <f t="shared" si="431"/>
        <v>2931.0016949089959</v>
      </c>
      <c r="JT178" s="625">
        <f t="shared" si="432"/>
        <v>13833.095013353783</v>
      </c>
      <c r="JU178" s="625">
        <f t="shared" si="433"/>
        <v>4707.0610454177586</v>
      </c>
      <c r="JV178" s="625">
        <f t="shared" si="434"/>
        <v>26754.539886498653</v>
      </c>
      <c r="JW178" s="625">
        <f t="shared" si="435"/>
        <v>10652.967369566795</v>
      </c>
      <c r="JX178" s="625">
        <f t="shared" si="436"/>
        <v>95272.511164005235</v>
      </c>
      <c r="JY178" s="645">
        <f t="shared" si="437"/>
        <v>31282.933215291443</v>
      </c>
      <c r="JZ178" s="624">
        <f t="shared" si="438"/>
        <v>33.796363210814143</v>
      </c>
      <c r="KA178" s="625">
        <f t="shared" si="439"/>
        <v>34.221818384930337</v>
      </c>
      <c r="KB178" s="625">
        <f t="shared" si="440"/>
        <v>1343.82091305524</v>
      </c>
      <c r="KC178" s="625">
        <f t="shared" si="441"/>
        <v>653.90018611861922</v>
      </c>
      <c r="KD178" s="625">
        <f t="shared" si="442"/>
        <v>14692.320373948762</v>
      </c>
      <c r="KE178" s="626">
        <f t="shared" si="443"/>
        <v>5723.909348877628</v>
      </c>
      <c r="KF178" s="642">
        <f t="shared" si="444"/>
        <v>34.007760182285814</v>
      </c>
      <c r="KG178" s="625">
        <f t="shared" si="445"/>
        <v>984.32412023177824</v>
      </c>
      <c r="KH178" s="626">
        <f t="shared" si="446"/>
        <v>9223.8860741408917</v>
      </c>
    </row>
    <row r="179" spans="1:294" s="361" customFormat="1" ht="14.4">
      <c r="A179" s="369" t="s">
        <v>308</v>
      </c>
      <c r="B179" s="390">
        <v>171264</v>
      </c>
      <c r="C179" s="550">
        <f t="shared" si="343"/>
        <v>11677</v>
      </c>
      <c r="D179" s="551">
        <f t="shared" si="344"/>
        <v>352</v>
      </c>
      <c r="E179" s="546">
        <f t="shared" si="447"/>
        <v>8.8326474181146045E-3</v>
      </c>
      <c r="F179" s="425">
        <f t="shared" si="345"/>
        <v>6.5326046337817634E-2</v>
      </c>
      <c r="G179" s="426">
        <f t="shared" si="346"/>
        <v>3.562044257630911</v>
      </c>
      <c r="H179" s="427">
        <f t="shared" si="347"/>
        <v>0.23269426823135411</v>
      </c>
      <c r="I179" s="441">
        <f t="shared" si="348"/>
        <v>0.24286476315136951</v>
      </c>
      <c r="J179" s="438">
        <f t="shared" si="349"/>
        <v>0.44385880494968416</v>
      </c>
      <c r="K179" s="428">
        <f t="shared" si="350"/>
        <v>4.6305410742876361E-3</v>
      </c>
      <c r="L179" s="429">
        <f t="shared" si="351"/>
        <v>6.5105373733215748</v>
      </c>
      <c r="M179" s="430">
        <f t="shared" si="352"/>
        <v>0.46244795839439085</v>
      </c>
      <c r="N179" s="904"/>
      <c r="O179" s="407"/>
      <c r="P179" s="395"/>
      <c r="Q179" s="395"/>
      <c r="R179" s="395"/>
      <c r="S179" s="396">
        <f t="shared" si="353"/>
        <v>11677</v>
      </c>
      <c r="T179" s="397">
        <f t="shared" si="354"/>
        <v>6818.1287369207776</v>
      </c>
      <c r="U179" s="396">
        <f t="shared" si="355"/>
        <v>194</v>
      </c>
      <c r="V179" s="398">
        <f t="shared" si="356"/>
        <v>1.6894539754419576E-2</v>
      </c>
      <c r="W179" s="397">
        <f t="shared" si="357"/>
        <v>113.2754110612855</v>
      </c>
      <c r="X179" s="396">
        <f t="shared" si="358"/>
        <v>489</v>
      </c>
      <c r="Y179" s="398">
        <f t="shared" si="359"/>
        <v>4.3707543796925277E-2</v>
      </c>
      <c r="Z179" s="397">
        <f t="shared" si="360"/>
        <v>285.52410313901345</v>
      </c>
      <c r="AA179" s="396">
        <f t="shared" si="361"/>
        <v>352</v>
      </c>
      <c r="AB179" s="397">
        <f t="shared" si="362"/>
        <v>2055.3064275037368</v>
      </c>
      <c r="AC179" s="399">
        <f t="shared" si="363"/>
        <v>3.0144728954354716E-2</v>
      </c>
      <c r="AD179" s="396">
        <f t="shared" si="364"/>
        <v>2</v>
      </c>
      <c r="AE179" s="398">
        <f t="shared" si="365"/>
        <v>5.7142857142857143E-3</v>
      </c>
      <c r="AF179" s="397">
        <f t="shared" si="366"/>
        <v>11.677877428998505</v>
      </c>
      <c r="AG179" s="396">
        <f t="shared" si="367"/>
        <v>4</v>
      </c>
      <c r="AH179" s="398">
        <f t="shared" si="368"/>
        <v>1.1494252873563218E-2</v>
      </c>
      <c r="AI179" s="408">
        <f t="shared" si="369"/>
        <v>23.35575485799701</v>
      </c>
      <c r="AJ179" s="904"/>
      <c r="AK179" s="385">
        <v>11236.720511239124</v>
      </c>
      <c r="AL179" s="39">
        <v>10278.630774623203</v>
      </c>
      <c r="AM179" s="39">
        <v>11296.519217394727</v>
      </c>
      <c r="AN179" s="39">
        <v>10369.52812244421</v>
      </c>
      <c r="AO179" s="39">
        <v>12855.63457425171</v>
      </c>
      <c r="AP179" s="39">
        <v>12169.915363944387</v>
      </c>
      <c r="AQ179" s="39">
        <v>12903.47353917619</v>
      </c>
      <c r="AR179" s="39">
        <v>12572.755882696578</v>
      </c>
      <c r="AS179" s="39">
        <v>10370.182896584303</v>
      </c>
      <c r="AT179" s="39">
        <v>10799.22467577988</v>
      </c>
      <c r="AU179" s="39">
        <v>9312.2894222315535</v>
      </c>
      <c r="AV179" s="39">
        <v>10165.009089846944</v>
      </c>
      <c r="AW179" s="39">
        <v>7405.2543204692483</v>
      </c>
      <c r="AX179" s="39">
        <v>8971.9813996962257</v>
      </c>
      <c r="AY179" s="39">
        <v>4850.2186938207778</v>
      </c>
      <c r="AZ179" s="39">
        <v>7343.0596097674961</v>
      </c>
      <c r="BA179" s="39">
        <v>2371.2905113703464</v>
      </c>
      <c r="BB179" s="39">
        <v>4917.7531019978969</v>
      </c>
      <c r="BC179" s="39">
        <v>254.41631346201791</v>
      </c>
      <c r="BD179" s="46">
        <v>820.14197920317793</v>
      </c>
      <c r="BE179" s="372">
        <v>2.0000000000000002E-5</v>
      </c>
      <c r="BF179" s="43">
        <v>2.0000000000000002E-5</v>
      </c>
      <c r="BG179" s="43">
        <v>5.0000000000000002E-5</v>
      </c>
      <c r="BH179" s="43">
        <v>4.0000000000000003E-5</v>
      </c>
      <c r="BI179" s="43">
        <v>1.2518952302791728E-4</v>
      </c>
      <c r="BJ179" s="43">
        <v>1.2406223545552731E-4</v>
      </c>
      <c r="BK179" s="43">
        <v>3.4000000000000002E-4</v>
      </c>
      <c r="BL179" s="43">
        <v>1.8000000000000001E-4</v>
      </c>
      <c r="BM179" s="43">
        <v>8.9999999999999998E-4</v>
      </c>
      <c r="BN179" s="43">
        <v>5.0000000000000001E-4</v>
      </c>
      <c r="BO179" s="43">
        <v>3.8E-3</v>
      </c>
      <c r="BP179" s="43">
        <v>2E-3</v>
      </c>
      <c r="BQ179" s="43">
        <v>1.6199999999999999E-2</v>
      </c>
      <c r="BR179" s="43">
        <v>6.1999999999999998E-3</v>
      </c>
      <c r="BS179" s="43">
        <v>6.1100000000000002E-2</v>
      </c>
      <c r="BT179" s="43">
        <v>2.6800000000000001E-2</v>
      </c>
      <c r="BU179" s="43">
        <v>0.1421</v>
      </c>
      <c r="BV179" s="43">
        <v>5.4699999999999999E-2</v>
      </c>
      <c r="BW179" s="43">
        <v>0.27589999999999998</v>
      </c>
      <c r="BX179" s="376">
        <v>0.1051</v>
      </c>
      <c r="BY179" s="85">
        <f>+Fall_Hoy!B232</f>
        <v>0</v>
      </c>
      <c r="BZ179" s="62">
        <f>+Fall_Hoy!C232</f>
        <v>0</v>
      </c>
      <c r="CA179" s="62">
        <f>+Fall_Hoy!D232</f>
        <v>0</v>
      </c>
      <c r="CB179" s="62">
        <f>+Fall_Hoy!E232</f>
        <v>0</v>
      </c>
      <c r="CC179" s="62">
        <f>+Fall_Hoy!F232</f>
        <v>3</v>
      </c>
      <c r="CD179" s="62">
        <f>+Fall_Hoy!G232</f>
        <v>1</v>
      </c>
      <c r="CE179" s="62">
        <f>+Fall_Hoy!H232</f>
        <v>2</v>
      </c>
      <c r="CF179" s="62">
        <f>+Fall_Hoy!I232</f>
        <v>3</v>
      </c>
      <c r="CG179" s="62">
        <f>+Fall_Hoy!J232</f>
        <v>7</v>
      </c>
      <c r="CH179" s="62">
        <f>+Fall_Hoy!K232</f>
        <v>6</v>
      </c>
      <c r="CI179" s="62">
        <f>+Fall_Hoy!L232</f>
        <v>23</v>
      </c>
      <c r="CJ179" s="62">
        <f>+Fall_Hoy!M232</f>
        <v>7</v>
      </c>
      <c r="CK179" s="62">
        <f>+Fall_Hoy!N232</f>
        <v>45</v>
      </c>
      <c r="CL179" s="62">
        <f>+Fall_Hoy!O232</f>
        <v>15</v>
      </c>
      <c r="CM179" s="62">
        <f>+Fall_Hoy!P232</f>
        <v>61</v>
      </c>
      <c r="CN179" s="62">
        <f>+Fall_Hoy!Q232</f>
        <v>30</v>
      </c>
      <c r="CO179" s="62">
        <f>+Fall_Hoy!R232</f>
        <v>49</v>
      </c>
      <c r="CP179" s="62">
        <f>+Fall_Hoy!S232</f>
        <v>55</v>
      </c>
      <c r="CQ179" s="62">
        <f>+Fall_Hoy!T232</f>
        <v>16</v>
      </c>
      <c r="CR179" s="86">
        <f>+Fall_Hoy!U232</f>
        <v>28</v>
      </c>
      <c r="CS179" s="543">
        <f t="shared" ref="CS179:CT185" si="449">+DG179</f>
        <v>0.20583882950696522</v>
      </c>
      <c r="CT179" s="112">
        <f t="shared" si="449"/>
        <v>0.15244367396740643</v>
      </c>
      <c r="CU179" s="112">
        <f t="shared" ref="CU179:CV185" si="450">+DE179</f>
        <v>0.37510903171813803</v>
      </c>
      <c r="CV179" s="112">
        <f t="shared" si="450"/>
        <v>0.26965669353612259</v>
      </c>
      <c r="CW179" s="76">
        <f t="shared" si="372"/>
        <v>0.7</v>
      </c>
      <c r="CX179" s="76">
        <f t="shared" si="373"/>
        <v>0.66232757970658718</v>
      </c>
      <c r="CY179" s="76">
        <f t="shared" si="374"/>
        <v>0.45587360049347014</v>
      </c>
      <c r="CZ179" s="76">
        <f t="shared" si="375"/>
        <v>0.7</v>
      </c>
      <c r="DA179" s="76">
        <f t="shared" si="376"/>
        <v>0.7</v>
      </c>
      <c r="DB179" s="76">
        <f t="shared" si="377"/>
        <v>0.7</v>
      </c>
      <c r="DC179" s="76">
        <f t="shared" si="378"/>
        <v>0.64996171236878764</v>
      </c>
      <c r="DD179" s="76">
        <f t="shared" si="379"/>
        <v>0.34431843287733838</v>
      </c>
      <c r="DE179" s="76">
        <f t="shared" si="380"/>
        <v>0.37510903171813803</v>
      </c>
      <c r="DF179" s="76">
        <f t="shared" si="381"/>
        <v>0.26965669353612259</v>
      </c>
      <c r="DG179" s="76">
        <f t="shared" si="382"/>
        <v>0.20583882950696522</v>
      </c>
      <c r="DH179" s="76">
        <f t="shared" si="383"/>
        <v>0.15244367396740643</v>
      </c>
      <c r="DI179" s="76">
        <f t="shared" si="384"/>
        <v>0.14541768904039679</v>
      </c>
      <c r="DJ179" s="76">
        <f t="shared" si="385"/>
        <v>0.20446013450455822</v>
      </c>
      <c r="DK179" s="76">
        <f t="shared" si="386"/>
        <v>0.22794146062127202</v>
      </c>
      <c r="DL179" s="316">
        <f t="shared" si="387"/>
        <v>0.32483758521411898</v>
      </c>
      <c r="DM179" s="85">
        <f>+'Cas_-14'!B179</f>
        <v>231</v>
      </c>
      <c r="DN179" s="62">
        <f>+'Cas_-14'!C179</f>
        <v>233</v>
      </c>
      <c r="DO179" s="62">
        <f>+'Cas_-14'!D179</f>
        <v>395</v>
      </c>
      <c r="DP179" s="62">
        <f>+'Cas_-14'!E179</f>
        <v>424</v>
      </c>
      <c r="DQ179" s="62">
        <f>+'Cas_-14'!F179</f>
        <v>1097</v>
      </c>
      <c r="DR179" s="62">
        <f>+'Cas_-14'!G179</f>
        <v>1087</v>
      </c>
      <c r="DS179" s="62">
        <f>+'Cas_-14'!H179</f>
        <v>1179</v>
      </c>
      <c r="DT179" s="62">
        <f>+'Cas_-14'!I179</f>
        <v>1084</v>
      </c>
      <c r="DU179" s="62">
        <f>+'Cas_-14'!J179</f>
        <v>1063</v>
      </c>
      <c r="DV179" s="62">
        <f>+'Cas_-14'!K179</f>
        <v>946</v>
      </c>
      <c r="DW179" s="62">
        <f>+'Cas_-14'!L179</f>
        <v>810</v>
      </c>
      <c r="DX179" s="62">
        <f>+'Cas_-14'!M179</f>
        <v>691</v>
      </c>
      <c r="DY179" s="62">
        <f>+'Cas_-14'!N179</f>
        <v>488</v>
      </c>
      <c r="DZ179" s="62">
        <f>+'Cas_-14'!O179</f>
        <v>380</v>
      </c>
      <c r="EA179" s="62">
        <f>+'Cas_-14'!P179</f>
        <v>282</v>
      </c>
      <c r="EB179" s="62">
        <f>+'Cas_-14'!Q179</f>
        <v>262</v>
      </c>
      <c r="EC179" s="62">
        <f>+'Cas_-14'!R179</f>
        <v>130</v>
      </c>
      <c r="ED179" s="62">
        <f>+'Cas_-14'!S179</f>
        <v>251</v>
      </c>
      <c r="EE179" s="62">
        <f>+'Cas_-14'!T179</f>
        <v>32</v>
      </c>
      <c r="EF179" s="86">
        <f>+'Cas_-14'!U179</f>
        <v>122</v>
      </c>
      <c r="EG179" s="201">
        <f t="shared" si="388"/>
        <v>2.0557599503249244E-2</v>
      </c>
      <c r="EH179" s="90">
        <f t="shared" si="389"/>
        <v>2.2668388923479096E-2</v>
      </c>
      <c r="EI179" s="90">
        <f t="shared" si="390"/>
        <v>3.4966523085426783E-2</v>
      </c>
      <c r="EJ179" s="90">
        <f t="shared" si="391"/>
        <v>4.0889035160845737E-2</v>
      </c>
      <c r="EK179" s="90">
        <f t="shared" si="391"/>
        <v>8.5332232622507734E-2</v>
      </c>
      <c r="EL179" s="90">
        <f t="shared" si="391"/>
        <v>8.9318616234623741E-2</v>
      </c>
      <c r="EM179" s="90">
        <f t="shared" si="391"/>
        <v>9.1370745746906235E-2</v>
      </c>
      <c r="EN179" s="90">
        <f t="shared" si="391"/>
        <v>8.6218169676854167E-2</v>
      </c>
      <c r="EO179" s="90">
        <f t="shared" si="391"/>
        <v>0.1025054245041452</v>
      </c>
      <c r="EP179" s="90">
        <f t="shared" si="391"/>
        <v>8.7598881253175095E-2</v>
      </c>
      <c r="EQ179" s="90">
        <f t="shared" si="391"/>
        <v>8.6981832637875137E-2</v>
      </c>
      <c r="ER179" s="90">
        <f t="shared" si="391"/>
        <v>6.797829631949738E-2</v>
      </c>
      <c r="ES179" s="90">
        <f t="shared" si="391"/>
        <v>6.5899154692242487E-2</v>
      </c>
      <c r="ET179" s="90">
        <f t="shared" si="391"/>
        <v>4.2354077998073655E-2</v>
      </c>
      <c r="EU179" s="90">
        <f t="shared" si="391"/>
        <v>5.8141708199523155E-2</v>
      </c>
      <c r="EV179" s="90">
        <f t="shared" si="391"/>
        <v>3.5679950037651363E-2</v>
      </c>
      <c r="EW179" s="90">
        <f t="shared" si="391"/>
        <v>5.4822468768229597E-2</v>
      </c>
      <c r="EX179" s="90">
        <f t="shared" si="391"/>
        <v>5.1039569249222413E-2</v>
      </c>
      <c r="EY179" s="90">
        <f t="shared" si="391"/>
        <v>0.12577809797081788</v>
      </c>
      <c r="EZ179" s="202">
        <f t="shared" si="448"/>
        <v>0.14875473161187414</v>
      </c>
      <c r="FA179" s="104">
        <f t="shared" si="393"/>
        <v>3.5402955276201085</v>
      </c>
      <c r="FB179" s="98">
        <f t="shared" si="393"/>
        <v>4.2725304773840724</v>
      </c>
      <c r="FC179" s="98">
        <f t="shared" si="394"/>
        <v>5.6921675774134792</v>
      </c>
      <c r="FD179" s="98">
        <f t="shared" si="394"/>
        <v>6.3667232597623089</v>
      </c>
      <c r="FE179" s="98">
        <f t="shared" si="395"/>
        <v>8.2032308131050105</v>
      </c>
      <c r="FF179" s="98">
        <f t="shared" si="395"/>
        <v>7.415336327723363</v>
      </c>
      <c r="FG179" s="98">
        <f t="shared" si="395"/>
        <v>4.9892730629147328</v>
      </c>
      <c r="FH179" s="98">
        <f t="shared" si="395"/>
        <v>8.118938300634321</v>
      </c>
      <c r="FI179" s="98">
        <f t="shared" si="395"/>
        <v>6.8289068933292674</v>
      </c>
      <c r="FJ179" s="98">
        <f t="shared" si="395"/>
        <v>7.9909696332409252</v>
      </c>
      <c r="FK179" s="98">
        <f t="shared" si="395"/>
        <v>7.4723846653671222</v>
      </c>
      <c r="FL179" s="98">
        <f t="shared" si="395"/>
        <v>5.0651230101302458</v>
      </c>
      <c r="FM179" s="98">
        <f t="shared" si="395"/>
        <v>5.6921675774134792</v>
      </c>
      <c r="FN179" s="98">
        <f t="shared" si="395"/>
        <v>6.3667232597623089</v>
      </c>
      <c r="FO179" s="98">
        <f t="shared" si="395"/>
        <v>3.5402955276201085</v>
      </c>
      <c r="FP179" s="98">
        <f t="shared" si="395"/>
        <v>4.2725304773840724</v>
      </c>
      <c r="FQ179" s="98">
        <f t="shared" si="395"/>
        <v>2.6525198938992038</v>
      </c>
      <c r="FR179" s="98">
        <f t="shared" si="395"/>
        <v>4.005914186034655</v>
      </c>
      <c r="FS179" s="98">
        <f t="shared" si="395"/>
        <v>1.8122508155128674</v>
      </c>
      <c r="FT179" s="109">
        <f t="shared" si="395"/>
        <v>2.1837126234187583</v>
      </c>
      <c r="FU179" s="85">
        <f>+Cas_Hoy!B179</f>
        <v>235</v>
      </c>
      <c r="FV179" s="62">
        <f>+Cas_Hoy!C179</f>
        <v>243</v>
      </c>
      <c r="FW179" s="62">
        <f>+Cas_Hoy!D179</f>
        <v>412</v>
      </c>
      <c r="FX179" s="62">
        <f>+Cas_Hoy!E179</f>
        <v>448</v>
      </c>
      <c r="FY179" s="62">
        <f>+Cas_Hoy!F179</f>
        <v>1150</v>
      </c>
      <c r="FZ179" s="62">
        <f>+Cas_Hoy!G179</f>
        <v>1137</v>
      </c>
      <c r="GA179" s="62">
        <f>+Cas_Hoy!H179</f>
        <v>1221</v>
      </c>
      <c r="GB179" s="62">
        <f>+Cas_Hoy!I179</f>
        <v>1131</v>
      </c>
      <c r="GC179" s="62">
        <f>+Cas_Hoy!J179</f>
        <v>1110</v>
      </c>
      <c r="GD179" s="62">
        <f>+Cas_Hoy!K179</f>
        <v>978</v>
      </c>
      <c r="GE179" s="62">
        <f>+Cas_Hoy!L179</f>
        <v>851</v>
      </c>
      <c r="GF179" s="62">
        <f>+Cas_Hoy!M179</f>
        <v>731</v>
      </c>
      <c r="GG179" s="62">
        <f>+Cas_Hoy!N179</f>
        <v>514</v>
      </c>
      <c r="GH179" s="62">
        <f>+Cas_Hoy!O179</f>
        <v>402</v>
      </c>
      <c r="GI179" s="62">
        <f>+Cas_Hoy!P179</f>
        <v>294</v>
      </c>
      <c r="GJ179" s="62">
        <f>+Cas_Hoy!Q179</f>
        <v>276</v>
      </c>
      <c r="GK179" s="62">
        <f>+Cas_Hoy!R179</f>
        <v>132</v>
      </c>
      <c r="GL179" s="62">
        <f>+Cas_Hoy!S179</f>
        <v>257</v>
      </c>
      <c r="GM179" s="62">
        <f>+Cas_Hoy!T179</f>
        <v>32</v>
      </c>
      <c r="GN179" s="86">
        <f>+Cas_Hoy!U179</f>
        <v>122</v>
      </c>
      <c r="GO179" s="272">
        <f t="shared" si="396"/>
        <v>7.4040236931992576E-2</v>
      </c>
      <c r="GP179" s="112">
        <f t="shared" si="396"/>
        <v>0.10100809424613164</v>
      </c>
      <c r="GQ179" s="112">
        <f t="shared" si="396"/>
        <v>0.20760138559169483</v>
      </c>
      <c r="GR179" s="112">
        <f t="shared" si="396"/>
        <v>0.27506478469351975</v>
      </c>
      <c r="GS179" s="112">
        <f t="shared" si="396"/>
        <v>0.7</v>
      </c>
      <c r="GT179" s="112">
        <f t="shared" si="396"/>
        <v>0.69279342973908897</v>
      </c>
      <c r="GU179" s="112">
        <f t="shared" si="396"/>
        <v>0.47211337252122737</v>
      </c>
      <c r="GV179" s="112">
        <f t="shared" si="396"/>
        <v>0.7</v>
      </c>
      <c r="GW179" s="112">
        <f t="shared" si="397"/>
        <v>0.7</v>
      </c>
      <c r="GX179" s="112">
        <f t="shared" si="397"/>
        <v>0.7</v>
      </c>
      <c r="GY179" s="112">
        <f t="shared" si="397"/>
        <v>0.68286100892078805</v>
      </c>
      <c r="GZ179" s="112">
        <f t="shared" si="397"/>
        <v>0.36425003535938405</v>
      </c>
      <c r="HA179" s="112">
        <f t="shared" si="397"/>
        <v>0.39509434898180934</v>
      </c>
      <c r="HB179" s="112">
        <f t="shared" si="397"/>
        <v>0.28526839684610866</v>
      </c>
      <c r="HC179" s="112">
        <f t="shared" si="397"/>
        <v>0.21459792863492119</v>
      </c>
      <c r="HD179" s="112">
        <f t="shared" si="397"/>
        <v>0.16058951914123734</v>
      </c>
      <c r="HE179" s="112">
        <f t="shared" si="397"/>
        <v>0.14765488425640289</v>
      </c>
      <c r="HF179" s="112">
        <f t="shared" si="397"/>
        <v>0.20934762775964727</v>
      </c>
      <c r="HG179" s="112">
        <f t="shared" si="397"/>
        <v>0.22794146062127202</v>
      </c>
      <c r="HH179" s="416">
        <f t="shared" si="397"/>
        <v>0.32483758521411898</v>
      </c>
      <c r="HI179" s="241">
        <f>+CyF_Tot!B180</f>
        <v>10792</v>
      </c>
      <c r="HJ179" s="149">
        <f>+CyF_Tot!C180</f>
        <v>11188</v>
      </c>
      <c r="HK179" s="149">
        <f>+CyF_Tot!D180</f>
        <v>11483</v>
      </c>
      <c r="HL179" s="149">
        <f>+CyF_Tot!E180</f>
        <v>11677</v>
      </c>
      <c r="HM179" s="149">
        <f>+CyF_Tot!F180</f>
        <v>343</v>
      </c>
      <c r="HN179" s="149">
        <f>+CyF_Tot!G180</f>
        <v>348</v>
      </c>
      <c r="HO179" s="149">
        <f>+CyF_Tot!H180</f>
        <v>350</v>
      </c>
      <c r="HP179" s="242">
        <f>+CyF_Tot!I180</f>
        <v>352</v>
      </c>
      <c r="HQ179" s="93">
        <f t="shared" si="398"/>
        <v>6.5610522417081957E-2</v>
      </c>
      <c r="HR179" s="201">
        <f t="shared" si="399"/>
        <v>6.0016295161990862E-2</v>
      </c>
      <c r="HS179" s="201">
        <f t="shared" si="400"/>
        <v>6.5959683397530874E-2</v>
      </c>
      <c r="HT179" s="201">
        <f t="shared" si="401"/>
        <v>6.0547039205228241E-2</v>
      </c>
      <c r="HU179" s="201">
        <f t="shared" si="402"/>
        <v>7.5063262415053428E-2</v>
      </c>
      <c r="HV179" s="201">
        <f t="shared" si="403"/>
        <v>7.1059389970714135E-2</v>
      </c>
      <c r="HW179" s="201">
        <f t="shared" si="404"/>
        <v>7.5342591199412542E-2</v>
      </c>
      <c r="HX179" s="201">
        <f t="shared" si="405"/>
        <v>7.3411551071425274E-2</v>
      </c>
      <c r="HY179" s="201">
        <f t="shared" si="406"/>
        <v>6.055086239130409E-2</v>
      </c>
      <c r="HZ179" s="201">
        <f t="shared" si="407"/>
        <v>6.3056011045986779E-2</v>
      </c>
      <c r="IA179" s="201">
        <f t="shared" si="408"/>
        <v>5.4373887228089696E-2</v>
      </c>
      <c r="IB179" s="201">
        <f t="shared" si="409"/>
        <v>5.9352865107944137E-2</v>
      </c>
      <c r="IC179" s="201">
        <f t="shared" si="410"/>
        <v>4.3238826142500748E-2</v>
      </c>
      <c r="ID179" s="201">
        <f t="shared" si="411"/>
        <v>5.2386849540453487E-2</v>
      </c>
      <c r="IE179" s="201">
        <f t="shared" si="412"/>
        <v>2.8320129705138138E-2</v>
      </c>
      <c r="IF179" s="201">
        <f t="shared" si="413"/>
        <v>4.2875675038347209E-2</v>
      </c>
      <c r="IG179" s="201">
        <f t="shared" si="414"/>
        <v>1.3845819970165046E-2</v>
      </c>
      <c r="IH179" s="201">
        <f t="shared" si="415"/>
        <v>2.8714458975604311E-2</v>
      </c>
      <c r="II179" s="201">
        <f t="shared" si="416"/>
        <v>1.4855212622735539E-3</v>
      </c>
      <c r="IJ179" s="565">
        <f t="shared" si="417"/>
        <v>4.7887587537554762E-3</v>
      </c>
      <c r="IK179" s="677"/>
      <c r="IL179" s="678"/>
      <c r="IM179" s="678"/>
      <c r="IN179" s="678"/>
      <c r="IO179" s="678"/>
      <c r="IP179" s="678"/>
      <c r="IQ179" s="678"/>
      <c r="IR179" s="678"/>
      <c r="IS179" s="678"/>
      <c r="IT179" s="678"/>
      <c r="IU179" s="678"/>
      <c r="IV179" s="678"/>
      <c r="IW179" s="678"/>
      <c r="IX179" s="678"/>
      <c r="IY179" s="678"/>
      <c r="IZ179" s="678"/>
      <c r="JA179" s="678"/>
      <c r="JB179" s="678"/>
      <c r="JC179" s="678"/>
      <c r="JD179" s="679"/>
      <c r="JE179" s="649"/>
      <c r="JF179" s="624">
        <f t="shared" si="418"/>
        <v>0</v>
      </c>
      <c r="JG179" s="658">
        <f t="shared" si="419"/>
        <v>0</v>
      </c>
      <c r="JH179" s="624">
        <f t="shared" si="420"/>
        <v>0</v>
      </c>
      <c r="JI179" s="625">
        <f t="shared" si="421"/>
        <v>0</v>
      </c>
      <c r="JJ179" s="625">
        <f t="shared" si="422"/>
        <v>233.36070908616517</v>
      </c>
      <c r="JK179" s="625">
        <f t="shared" si="423"/>
        <v>82.169840142248148</v>
      </c>
      <c r="JL179" s="625">
        <f t="shared" si="424"/>
        <v>154.99702416777987</v>
      </c>
      <c r="JM179" s="625">
        <f t="shared" si="425"/>
        <v>238.61117069240083</v>
      </c>
      <c r="JN179" s="625">
        <f t="shared" si="426"/>
        <v>675.0122027554246</v>
      </c>
      <c r="JO179" s="625">
        <f t="shared" si="427"/>
        <v>555.59544135206193</v>
      </c>
      <c r="JP179" s="625">
        <f t="shared" si="428"/>
        <v>2469.8545070013929</v>
      </c>
      <c r="JQ179" s="625">
        <f t="shared" si="429"/>
        <v>688.63686575467682</v>
      </c>
      <c r="JR179" s="625">
        <f t="shared" si="430"/>
        <v>6076.7663138338357</v>
      </c>
      <c r="JS179" s="625">
        <f t="shared" si="431"/>
        <v>1671.8714999239601</v>
      </c>
      <c r="JT179" s="625">
        <f t="shared" si="432"/>
        <v>12576.752482875576</v>
      </c>
      <c r="JU179" s="625">
        <f t="shared" si="433"/>
        <v>4085.4904623264924</v>
      </c>
      <c r="JV179" s="625">
        <f t="shared" si="434"/>
        <v>20663.853612640385</v>
      </c>
      <c r="JW179" s="625">
        <f t="shared" si="435"/>
        <v>11183.969357399334</v>
      </c>
      <c r="JX179" s="625">
        <f t="shared" si="436"/>
        <v>62889.048985408939</v>
      </c>
      <c r="JY179" s="645">
        <f t="shared" si="437"/>
        <v>34140.430206003904</v>
      </c>
      <c r="JZ179" s="624">
        <f t="shared" si="438"/>
        <v>84.772405426735602</v>
      </c>
      <c r="KA179" s="625">
        <f t="shared" si="439"/>
        <v>30.471013992067473</v>
      </c>
      <c r="KB179" s="625">
        <f t="shared" si="440"/>
        <v>982.01844867276316</v>
      </c>
      <c r="KC179" s="625">
        <f t="shared" si="441"/>
        <v>477.08515784450793</v>
      </c>
      <c r="KD179" s="625">
        <f t="shared" si="442"/>
        <v>11491.02435752061</v>
      </c>
      <c r="KE179" s="626">
        <f t="shared" si="443"/>
        <v>5804.215795745381</v>
      </c>
      <c r="KF179" s="642">
        <f t="shared" si="444"/>
        <v>58.645051335975488</v>
      </c>
      <c r="KG179" s="625">
        <f t="shared" si="445"/>
        <v>725.9205846270313</v>
      </c>
      <c r="KH179" s="626">
        <f t="shared" si="446"/>
        <v>8095.4963310454632</v>
      </c>
    </row>
    <row r="180" spans="1:294" s="361" customFormat="1" ht="14.4">
      <c r="A180" s="369" t="s">
        <v>309</v>
      </c>
      <c r="B180" s="390">
        <v>170592</v>
      </c>
      <c r="C180" s="550">
        <f t="shared" si="343"/>
        <v>10131</v>
      </c>
      <c r="D180" s="551">
        <f t="shared" si="344"/>
        <v>345</v>
      </c>
      <c r="E180" s="546">
        <f t="shared" si="447"/>
        <v>9.5539055237983794E-3</v>
      </c>
      <c r="F180" s="425">
        <f t="shared" si="345"/>
        <v>5.6075314199962485E-2</v>
      </c>
      <c r="G180" s="426">
        <f t="shared" si="346"/>
        <v>3.7749202079417037</v>
      </c>
      <c r="H180" s="427">
        <f t="shared" si="347"/>
        <v>0.21167983674011875</v>
      </c>
      <c r="I180" s="441">
        <f t="shared" si="348"/>
        <v>0.22418235689046026</v>
      </c>
      <c r="J180" s="438">
        <f t="shared" si="349"/>
        <v>0.27813613592430603</v>
      </c>
      <c r="K180" s="428">
        <f t="shared" si="350"/>
        <v>7.271148550285972E-3</v>
      </c>
      <c r="L180" s="429">
        <f t="shared" si="351"/>
        <v>4.6838894076603372</v>
      </c>
      <c r="M180" s="430">
        <f t="shared" si="352"/>
        <v>0.29364915831297661</v>
      </c>
      <c r="N180" s="904"/>
      <c r="O180" s="407"/>
      <c r="P180" s="395"/>
      <c r="Q180" s="395"/>
      <c r="R180" s="395"/>
      <c r="S180" s="396">
        <f t="shared" si="353"/>
        <v>10131</v>
      </c>
      <c r="T180" s="397">
        <f t="shared" si="354"/>
        <v>5938.7310073157005</v>
      </c>
      <c r="U180" s="396">
        <f t="shared" si="355"/>
        <v>233</v>
      </c>
      <c r="V180" s="398">
        <f t="shared" si="356"/>
        <v>2.3540109112952113E-2</v>
      </c>
      <c r="W180" s="397">
        <f t="shared" si="357"/>
        <v>136.58319264678298</v>
      </c>
      <c r="X180" s="396">
        <f t="shared" si="358"/>
        <v>565</v>
      </c>
      <c r="Y180" s="398">
        <f t="shared" si="359"/>
        <v>5.90633493623249E-2</v>
      </c>
      <c r="Z180" s="397">
        <f t="shared" si="360"/>
        <v>331.19958731945223</v>
      </c>
      <c r="AA180" s="396">
        <f t="shared" si="361"/>
        <v>345</v>
      </c>
      <c r="AB180" s="397">
        <f t="shared" si="362"/>
        <v>2022.3691615081598</v>
      </c>
      <c r="AC180" s="399">
        <f t="shared" si="363"/>
        <v>3.4053893988747412E-2</v>
      </c>
      <c r="AD180" s="396">
        <f t="shared" si="364"/>
        <v>1</v>
      </c>
      <c r="AE180" s="398">
        <f t="shared" si="365"/>
        <v>2.9069767441860465E-3</v>
      </c>
      <c r="AF180" s="397">
        <f t="shared" si="366"/>
        <v>5.8619395985743763</v>
      </c>
      <c r="AG180" s="396">
        <f t="shared" si="367"/>
        <v>4</v>
      </c>
      <c r="AH180" s="398">
        <f t="shared" si="368"/>
        <v>1.1730205278592375E-2</v>
      </c>
      <c r="AI180" s="408">
        <f t="shared" si="369"/>
        <v>23.447758394297505</v>
      </c>
      <c r="AJ180" s="904"/>
      <c r="AK180" s="385">
        <v>9927.5107831419227</v>
      </c>
      <c r="AL180" s="39">
        <v>9251.9508927568786</v>
      </c>
      <c r="AM180" s="39">
        <v>9770.4430831990849</v>
      </c>
      <c r="AN180" s="39">
        <v>9562.0096799550811</v>
      </c>
      <c r="AO180" s="39">
        <v>12325.13362001767</v>
      </c>
      <c r="AP180" s="39">
        <v>12257.996249298147</v>
      </c>
      <c r="AQ180" s="39">
        <v>12598.70186561347</v>
      </c>
      <c r="AR180" s="39">
        <v>12989.938304323414</v>
      </c>
      <c r="AS180" s="39">
        <v>10144.909122797901</v>
      </c>
      <c r="AT180" s="39">
        <v>11269.874475014036</v>
      </c>
      <c r="AU180" s="39">
        <v>9813.0906043756167</v>
      </c>
      <c r="AV180" s="39">
        <v>11424.395575519371</v>
      </c>
      <c r="AW180" s="39">
        <v>7631.8259237125185</v>
      </c>
      <c r="AX180" s="39">
        <v>9508.1306120157205</v>
      </c>
      <c r="AY180" s="39">
        <v>5024.0860312841032</v>
      </c>
      <c r="AZ180" s="39">
        <v>7752.4862661426159</v>
      </c>
      <c r="BA180" s="39">
        <v>2544.2887023852832</v>
      </c>
      <c r="BB180" s="39">
        <v>5510.9137226277371</v>
      </c>
      <c r="BC180" s="39">
        <v>285.01026347243152</v>
      </c>
      <c r="BD180" s="46">
        <v>999.30422234699608</v>
      </c>
      <c r="BE180" s="372">
        <v>2.0000000000000002E-5</v>
      </c>
      <c r="BF180" s="43">
        <v>2.0000000000000002E-5</v>
      </c>
      <c r="BG180" s="43">
        <v>5.0000000000000002E-5</v>
      </c>
      <c r="BH180" s="43">
        <v>4.0000000000000003E-5</v>
      </c>
      <c r="BI180" s="43">
        <v>1.2518952302791728E-4</v>
      </c>
      <c r="BJ180" s="43">
        <v>1.2406223545552731E-4</v>
      </c>
      <c r="BK180" s="43">
        <v>3.4000000000000002E-4</v>
      </c>
      <c r="BL180" s="43">
        <v>1.8000000000000001E-4</v>
      </c>
      <c r="BM180" s="43">
        <v>8.9999999999999998E-4</v>
      </c>
      <c r="BN180" s="43">
        <v>5.0000000000000001E-4</v>
      </c>
      <c r="BO180" s="43">
        <v>3.8E-3</v>
      </c>
      <c r="BP180" s="43">
        <v>2E-3</v>
      </c>
      <c r="BQ180" s="43">
        <v>1.6199999999999999E-2</v>
      </c>
      <c r="BR180" s="43">
        <v>6.1999999999999998E-3</v>
      </c>
      <c r="BS180" s="43">
        <v>6.1100000000000002E-2</v>
      </c>
      <c r="BT180" s="43">
        <v>2.6800000000000001E-2</v>
      </c>
      <c r="BU180" s="43">
        <v>0.1421</v>
      </c>
      <c r="BV180" s="43">
        <v>5.4699999999999999E-2</v>
      </c>
      <c r="BW180" s="43">
        <v>0.27589999999999998</v>
      </c>
      <c r="BX180" s="376">
        <v>0.1051</v>
      </c>
      <c r="BY180" s="85">
        <f>+Fall_Hoy!B233</f>
        <v>0</v>
      </c>
      <c r="BZ180" s="62">
        <f>+Fall_Hoy!C233</f>
        <v>1</v>
      </c>
      <c r="CA180" s="62">
        <f>+Fall_Hoy!D233</f>
        <v>0</v>
      </c>
      <c r="CB180" s="62">
        <f>+Fall_Hoy!E233</f>
        <v>0</v>
      </c>
      <c r="CC180" s="62">
        <f>+Fall_Hoy!F233</f>
        <v>1</v>
      </c>
      <c r="CD180" s="62">
        <f>+Fall_Hoy!G233</f>
        <v>0</v>
      </c>
      <c r="CE180" s="62">
        <f>+Fall_Hoy!H233</f>
        <v>3</v>
      </c>
      <c r="CF180" s="62">
        <f>+Fall_Hoy!I233</f>
        <v>0</v>
      </c>
      <c r="CG180" s="62">
        <f>+Fall_Hoy!J233</f>
        <v>3</v>
      </c>
      <c r="CH180" s="62">
        <f>+Fall_Hoy!K233</f>
        <v>1</v>
      </c>
      <c r="CI180" s="62">
        <f>+Fall_Hoy!L233</f>
        <v>13</v>
      </c>
      <c r="CJ180" s="62">
        <f>+Fall_Hoy!M233</f>
        <v>5</v>
      </c>
      <c r="CK180" s="62">
        <f>+Fall_Hoy!N233</f>
        <v>39</v>
      </c>
      <c r="CL180" s="62">
        <f>+Fall_Hoy!O233</f>
        <v>15</v>
      </c>
      <c r="CM180" s="62">
        <f>+Fall_Hoy!P233</f>
        <v>48</v>
      </c>
      <c r="CN180" s="62">
        <f>+Fall_Hoy!Q233</f>
        <v>33</v>
      </c>
      <c r="CO180" s="62">
        <f>+Fall_Hoy!R233</f>
        <v>44</v>
      </c>
      <c r="CP180" s="62">
        <f>+Fall_Hoy!S233</f>
        <v>73</v>
      </c>
      <c r="CQ180" s="62">
        <f>+Fall_Hoy!T233</f>
        <v>15</v>
      </c>
      <c r="CR180" s="86">
        <f>+Fall_Hoy!U233</f>
        <v>51</v>
      </c>
      <c r="CS180" s="543">
        <f t="shared" si="449"/>
        <v>0.15636622789703142</v>
      </c>
      <c r="CT180" s="112">
        <f t="shared" si="449"/>
        <v>0.15883204965608611</v>
      </c>
      <c r="CU180" s="112">
        <f t="shared" si="450"/>
        <v>0.31544317591514442</v>
      </c>
      <c r="CV180" s="112">
        <f t="shared" si="450"/>
        <v>0.25445115737601076</v>
      </c>
      <c r="CW180" s="76">
        <f t="shared" si="372"/>
        <v>0.64809754889111182</v>
      </c>
      <c r="CX180" s="76">
        <f t="shared" si="373"/>
        <v>7.6195161183335969E-2</v>
      </c>
      <c r="CY180" s="76">
        <f t="shared" si="374"/>
        <v>0.7</v>
      </c>
      <c r="CZ180" s="76">
        <f t="shared" si="375"/>
        <v>6.8360601813208674E-2</v>
      </c>
      <c r="DA180" s="76">
        <f t="shared" si="376"/>
        <v>0.32857202494230148</v>
      </c>
      <c r="DB180" s="76">
        <f t="shared" si="377"/>
        <v>0.17746426585620945</v>
      </c>
      <c r="DC180" s="76">
        <f t="shared" si="378"/>
        <v>0.34862132324076517</v>
      </c>
      <c r="DD180" s="76">
        <f t="shared" si="379"/>
        <v>0.21882995765282279</v>
      </c>
      <c r="DE180" s="76">
        <f t="shared" si="380"/>
        <v>0.31544317591514442</v>
      </c>
      <c r="DF180" s="76">
        <f t="shared" si="381"/>
        <v>0.25445115737601076</v>
      </c>
      <c r="DG180" s="76">
        <f t="shared" si="382"/>
        <v>0.15636622789703142</v>
      </c>
      <c r="DH180" s="76">
        <f t="shared" si="383"/>
        <v>0.15883204965608611</v>
      </c>
      <c r="DI180" s="76">
        <f t="shared" si="384"/>
        <v>0.12170045699929716</v>
      </c>
      <c r="DJ180" s="76">
        <f t="shared" si="385"/>
        <v>0.2421653049832638</v>
      </c>
      <c r="DK180" s="76">
        <f t="shared" si="386"/>
        <v>0.19075637418455593</v>
      </c>
      <c r="DL180" s="316">
        <f t="shared" si="387"/>
        <v>0.48559000349121961</v>
      </c>
      <c r="DM180" s="85">
        <f>+'Cas_-14'!B180</f>
        <v>160</v>
      </c>
      <c r="DN180" s="62">
        <f>+'Cas_-14'!C180</f>
        <v>125</v>
      </c>
      <c r="DO180" s="62">
        <f>+'Cas_-14'!D180</f>
        <v>310</v>
      </c>
      <c r="DP180" s="62">
        <f>+'Cas_-14'!E180</f>
        <v>298</v>
      </c>
      <c r="DQ180" s="62">
        <f>+'Cas_-14'!F180</f>
        <v>892</v>
      </c>
      <c r="DR180" s="62">
        <f>+'Cas_-14'!G180</f>
        <v>934</v>
      </c>
      <c r="DS180" s="62">
        <f>+'Cas_-14'!H180</f>
        <v>957</v>
      </c>
      <c r="DT180" s="62">
        <f>+'Cas_-14'!I180</f>
        <v>888</v>
      </c>
      <c r="DU180" s="62">
        <f>+'Cas_-14'!J180</f>
        <v>895</v>
      </c>
      <c r="DV180" s="62">
        <f>+'Cas_-14'!K180</f>
        <v>834</v>
      </c>
      <c r="DW180" s="62">
        <f>+'Cas_-14'!L180</f>
        <v>685</v>
      </c>
      <c r="DX180" s="62">
        <f>+'Cas_-14'!M180</f>
        <v>671</v>
      </c>
      <c r="DY180" s="62">
        <f>+'Cas_-14'!N180</f>
        <v>459</v>
      </c>
      <c r="DZ180" s="62">
        <f>+'Cas_-14'!O180</f>
        <v>368</v>
      </c>
      <c r="EA180" s="62">
        <f>+'Cas_-14'!P180</f>
        <v>252</v>
      </c>
      <c r="EB180" s="62">
        <f>+'Cas_-14'!Q180</f>
        <v>239</v>
      </c>
      <c r="EC180" s="62">
        <f>+'Cas_-14'!R180</f>
        <v>123</v>
      </c>
      <c r="ED180" s="62">
        <f>+'Cas_-14'!S180</f>
        <v>266</v>
      </c>
      <c r="EE180" s="62">
        <f>+'Cas_-14'!T180</f>
        <v>41</v>
      </c>
      <c r="EF180" s="86">
        <f>+'Cas_-14'!U180</f>
        <v>168</v>
      </c>
      <c r="EG180" s="201">
        <f t="shared" si="388"/>
        <v>1.611682963585381E-2</v>
      </c>
      <c r="EH180" s="90">
        <f t="shared" si="389"/>
        <v>1.3510664015506111E-2</v>
      </c>
      <c r="EI180" s="90">
        <f t="shared" si="390"/>
        <v>3.1728346131309565E-2</v>
      </c>
      <c r="EJ180" s="90">
        <f t="shared" si="391"/>
        <v>3.116499668732817E-2</v>
      </c>
      <c r="EK180" s="90">
        <f t="shared" si="391"/>
        <v>7.2372440534946597E-2</v>
      </c>
      <c r="EL180" s="90">
        <f t="shared" si="391"/>
        <v>7.6195161183335969E-2</v>
      </c>
      <c r="EM180" s="90">
        <f t="shared" si="391"/>
        <v>7.5960206869567087E-2</v>
      </c>
      <c r="EN180" s="90">
        <f t="shared" si="391"/>
        <v>6.8360601813208674E-2</v>
      </c>
      <c r="EO180" s="90">
        <f t="shared" si="391"/>
        <v>8.8221588697007941E-2</v>
      </c>
      <c r="EP180" s="90">
        <f t="shared" si="391"/>
        <v>7.4002598862039345E-2</v>
      </c>
      <c r="EQ180" s="90">
        <f t="shared" si="391"/>
        <v>6.980471572274706E-2</v>
      </c>
      <c r="ER180" s="90">
        <f t="shared" si="391"/>
        <v>5.8733960634017639E-2</v>
      </c>
      <c r="ES180" s="90">
        <f t="shared" si="391"/>
        <v>6.0142881217175148E-2</v>
      </c>
      <c r="ET180" s="90">
        <f t="shared" si="391"/>
        <v>3.8703717377940407E-2</v>
      </c>
      <c r="EU180" s="90">
        <f t="shared" si="391"/>
        <v>5.0158376753670256E-2</v>
      </c>
      <c r="EV180" s="90">
        <f t="shared" si="391"/>
        <v>3.082881952900493E-2</v>
      </c>
      <c r="EW180" s="90">
        <f t="shared" si="391"/>
        <v>4.8343570399336719E-2</v>
      </c>
      <c r="EX180" s="90">
        <f t="shared" si="391"/>
        <v>4.8267857815992944E-2</v>
      </c>
      <c r="EY180" s="90">
        <f t="shared" si="391"/>
        <v>0.14385446860921852</v>
      </c>
      <c r="EZ180" s="202">
        <f t="shared" si="448"/>
        <v>0.16811697203223072</v>
      </c>
      <c r="FA180" s="104">
        <f t="shared" si="393"/>
        <v>3.1174499259605639</v>
      </c>
      <c r="FB180" s="98">
        <f t="shared" si="393"/>
        <v>5.1520639480422155</v>
      </c>
      <c r="FC180" s="98">
        <f t="shared" si="394"/>
        <v>5.244896312434439</v>
      </c>
      <c r="FD180" s="98">
        <f t="shared" si="394"/>
        <v>6.5743338008415151</v>
      </c>
      <c r="FE180" s="98">
        <f t="shared" si="395"/>
        <v>8.955032386646737</v>
      </c>
      <c r="FF180" s="98">
        <f t="shared" si="395"/>
        <v>1</v>
      </c>
      <c r="FG180" s="98">
        <f t="shared" si="395"/>
        <v>9.2153514168541566</v>
      </c>
      <c r="FH180" s="98">
        <f t="shared" si="395"/>
        <v>1</v>
      </c>
      <c r="FI180" s="98">
        <f t="shared" si="395"/>
        <v>3.7243947858472999</v>
      </c>
      <c r="FJ180" s="98">
        <f t="shared" si="395"/>
        <v>2.398081534772182</v>
      </c>
      <c r="FK180" s="98">
        <f t="shared" si="395"/>
        <v>4.9942374183634266</v>
      </c>
      <c r="FL180" s="98">
        <f t="shared" si="395"/>
        <v>3.7257824143070044</v>
      </c>
      <c r="FM180" s="98">
        <f t="shared" si="395"/>
        <v>5.244896312434439</v>
      </c>
      <c r="FN180" s="98">
        <f t="shared" si="395"/>
        <v>6.5743338008415151</v>
      </c>
      <c r="FO180" s="98">
        <f t="shared" si="395"/>
        <v>3.1174499259605639</v>
      </c>
      <c r="FP180" s="98">
        <f t="shared" si="395"/>
        <v>5.1520639480422155</v>
      </c>
      <c r="FQ180" s="98">
        <f t="shared" si="395"/>
        <v>2.5174072993368917</v>
      </c>
      <c r="FR180" s="98">
        <f t="shared" si="395"/>
        <v>5.0171131668293221</v>
      </c>
      <c r="FS180" s="98">
        <f t="shared" si="395"/>
        <v>1.3260371820825858</v>
      </c>
      <c r="FT180" s="109">
        <f t="shared" si="395"/>
        <v>2.8884056001087397</v>
      </c>
      <c r="FU180" s="85">
        <f>+Cas_Hoy!B180</f>
        <v>165</v>
      </c>
      <c r="FV180" s="62">
        <f>+Cas_Hoy!C180</f>
        <v>129</v>
      </c>
      <c r="FW180" s="62">
        <f>+Cas_Hoy!D180</f>
        <v>340</v>
      </c>
      <c r="FX180" s="62">
        <f>+Cas_Hoy!E180</f>
        <v>330</v>
      </c>
      <c r="FY180" s="62">
        <f>+Cas_Hoy!F180</f>
        <v>966</v>
      </c>
      <c r="FZ180" s="62">
        <f>+Cas_Hoy!G180</f>
        <v>1001</v>
      </c>
      <c r="GA180" s="62">
        <f>+Cas_Hoy!H180</f>
        <v>1013</v>
      </c>
      <c r="GB180" s="62">
        <f>+Cas_Hoy!I180</f>
        <v>939</v>
      </c>
      <c r="GC180" s="62">
        <f>+Cas_Hoy!J180</f>
        <v>941</v>
      </c>
      <c r="GD180" s="62">
        <f>+Cas_Hoy!K180</f>
        <v>879</v>
      </c>
      <c r="GE180" s="62">
        <f>+Cas_Hoy!L180</f>
        <v>721</v>
      </c>
      <c r="GF180" s="62">
        <f>+Cas_Hoy!M180</f>
        <v>705</v>
      </c>
      <c r="GG180" s="62">
        <f>+Cas_Hoy!N180</f>
        <v>484</v>
      </c>
      <c r="GH180" s="62">
        <f>+Cas_Hoy!O180</f>
        <v>393</v>
      </c>
      <c r="GI180" s="62">
        <f>+Cas_Hoy!P180</f>
        <v>264</v>
      </c>
      <c r="GJ180" s="62">
        <f>+Cas_Hoy!Q180</f>
        <v>247</v>
      </c>
      <c r="GK180" s="62">
        <f>+Cas_Hoy!R180</f>
        <v>126</v>
      </c>
      <c r="GL180" s="62">
        <f>+Cas_Hoy!S180</f>
        <v>274</v>
      </c>
      <c r="GM180" s="62">
        <f>+Cas_Hoy!T180</f>
        <v>42</v>
      </c>
      <c r="GN180" s="86">
        <f>+Cas_Hoy!U180</f>
        <v>171</v>
      </c>
      <c r="GO180" s="272">
        <f t="shared" si="396"/>
        <v>5.181351589735559E-2</v>
      </c>
      <c r="GP180" s="112">
        <f t="shared" si="396"/>
        <v>7.1835254748029126E-2</v>
      </c>
      <c r="GQ180" s="112">
        <f t="shared" si="396"/>
        <v>0.18251626165185381</v>
      </c>
      <c r="GR180" s="112">
        <f t="shared" si="396"/>
        <v>0.22689060426551375</v>
      </c>
      <c r="GS180" s="112">
        <f t="shared" si="396"/>
        <v>0.7</v>
      </c>
      <c r="GT180" s="112">
        <f t="shared" si="396"/>
        <v>8.1660981096915747E-2</v>
      </c>
      <c r="GU180" s="112">
        <f t="shared" si="396"/>
        <v>0.7</v>
      </c>
      <c r="GV180" s="112">
        <f t="shared" si="396"/>
        <v>7.2286717457886202E-2</v>
      </c>
      <c r="GW180" s="112">
        <f t="shared" si="397"/>
        <v>0.34545952566559296</v>
      </c>
      <c r="GX180" s="112">
        <f t="shared" si="397"/>
        <v>0.18703967588442219</v>
      </c>
      <c r="GY180" s="112">
        <f t="shared" si="397"/>
        <v>0.36694302781984184</v>
      </c>
      <c r="GZ180" s="112">
        <f t="shared" si="397"/>
        <v>0.22991821184089425</v>
      </c>
      <c r="HA180" s="112">
        <f t="shared" si="397"/>
        <v>0.33262417678198236</v>
      </c>
      <c r="HB180" s="112">
        <f t="shared" si="397"/>
        <v>0.27173724143688105</v>
      </c>
      <c r="HC180" s="112">
        <f t="shared" si="397"/>
        <v>0.16381223874927098</v>
      </c>
      <c r="HD180" s="112">
        <f t="shared" si="397"/>
        <v>0.16414860361946973</v>
      </c>
      <c r="HE180" s="112">
        <f t="shared" si="397"/>
        <v>0.12466876082854829</v>
      </c>
      <c r="HF180" s="112">
        <f t="shared" si="397"/>
        <v>0.24944847205042966</v>
      </c>
      <c r="HG180" s="112">
        <f t="shared" si="397"/>
        <v>0.19540896867686217</v>
      </c>
      <c r="HH180" s="416">
        <f t="shared" si="397"/>
        <v>0.49426125355356276</v>
      </c>
      <c r="HI180" s="241">
        <f>+CyF_Tot!B181</f>
        <v>9189</v>
      </c>
      <c r="HJ180" s="149">
        <f>+CyF_Tot!C181</f>
        <v>9566</v>
      </c>
      <c r="HK180" s="149">
        <f>+CyF_Tot!D181</f>
        <v>9898</v>
      </c>
      <c r="HL180" s="149">
        <f>+CyF_Tot!E181</f>
        <v>10131</v>
      </c>
      <c r="HM180" s="149">
        <f>+CyF_Tot!F181</f>
        <v>336</v>
      </c>
      <c r="HN180" s="149">
        <f>+CyF_Tot!G181</f>
        <v>341</v>
      </c>
      <c r="HO180" s="149">
        <f>+CyF_Tot!H181</f>
        <v>344</v>
      </c>
      <c r="HP180" s="242">
        <f>+CyF_Tot!I181</f>
        <v>345</v>
      </c>
      <c r="HQ180" s="93">
        <f t="shared" si="398"/>
        <v>5.8194468574973755E-2</v>
      </c>
      <c r="HR180" s="201">
        <f t="shared" si="399"/>
        <v>5.4234377302317102E-2</v>
      </c>
      <c r="HS180" s="201">
        <f t="shared" si="400"/>
        <v>5.7273747205021833E-2</v>
      </c>
      <c r="HT180" s="201">
        <f t="shared" si="401"/>
        <v>5.6051923184880191E-2</v>
      </c>
      <c r="HU180" s="201">
        <f t="shared" si="402"/>
        <v>7.224918882490193E-2</v>
      </c>
      <c r="HV180" s="201">
        <f t="shared" si="403"/>
        <v>7.1855633612936995E-2</v>
      </c>
      <c r="HW180" s="201">
        <f t="shared" si="404"/>
        <v>7.3852829356672464E-2</v>
      </c>
      <c r="HX180" s="201">
        <f t="shared" si="405"/>
        <v>7.6146233729151511E-2</v>
      </c>
      <c r="HY180" s="201">
        <f t="shared" si="406"/>
        <v>5.9468844510867452E-2</v>
      </c>
      <c r="HZ180" s="201">
        <f t="shared" si="407"/>
        <v>6.6063323456047388E-2</v>
      </c>
      <c r="IA180" s="201">
        <f t="shared" si="408"/>
        <v>5.7523744398187589E-2</v>
      </c>
      <c r="IB180" s="201">
        <f t="shared" si="409"/>
        <v>6.6969116813914903E-2</v>
      </c>
      <c r="IC180" s="201">
        <f t="shared" si="410"/>
        <v>4.4737302591636878E-2</v>
      </c>
      <c r="ID180" s="201">
        <f t="shared" si="411"/>
        <v>5.5736087342992173E-2</v>
      </c>
      <c r="IE180" s="201">
        <f t="shared" si="412"/>
        <v>2.9450888853428666E-2</v>
      </c>
      <c r="IF180" s="201">
        <f t="shared" si="413"/>
        <v>4.5444606230905411E-2</v>
      </c>
      <c r="IG180" s="201">
        <f t="shared" si="414"/>
        <v>1.4914466694717708E-2</v>
      </c>
      <c r="IH180" s="201">
        <f t="shared" si="415"/>
        <v>3.2304643374998457E-2</v>
      </c>
      <c r="II180" s="201">
        <f t="shared" si="416"/>
        <v>1.6707129494491625E-3</v>
      </c>
      <c r="IJ180" s="565">
        <f t="shared" si="417"/>
        <v>5.8578609919984299E-3</v>
      </c>
      <c r="IK180" s="677"/>
      <c r="IL180" s="678"/>
      <c r="IM180" s="678"/>
      <c r="IN180" s="678"/>
      <c r="IO180" s="678"/>
      <c r="IP180" s="678"/>
      <c r="IQ180" s="678"/>
      <c r="IR180" s="678"/>
      <c r="IS180" s="678"/>
      <c r="IT180" s="678"/>
      <c r="IU180" s="678"/>
      <c r="IV180" s="678"/>
      <c r="IW180" s="678"/>
      <c r="IX180" s="678"/>
      <c r="IY180" s="678"/>
      <c r="IZ180" s="678"/>
      <c r="JA180" s="678"/>
      <c r="JB180" s="678"/>
      <c r="JC180" s="678"/>
      <c r="JD180" s="679"/>
      <c r="JE180" s="649"/>
      <c r="JF180" s="624">
        <f t="shared" si="418"/>
        <v>0</v>
      </c>
      <c r="JG180" s="658">
        <f t="shared" si="419"/>
        <v>108.08531212404888</v>
      </c>
      <c r="JH180" s="624">
        <f t="shared" si="420"/>
        <v>0</v>
      </c>
      <c r="JI180" s="625">
        <f t="shared" si="421"/>
        <v>0</v>
      </c>
      <c r="JJ180" s="625">
        <f t="shared" si="422"/>
        <v>81.135023021240585</v>
      </c>
      <c r="JK180" s="625">
        <f t="shared" si="423"/>
        <v>0</v>
      </c>
      <c r="JL180" s="625">
        <f t="shared" si="424"/>
        <v>238.11977075099401</v>
      </c>
      <c r="JM180" s="625">
        <f t="shared" si="425"/>
        <v>0</v>
      </c>
      <c r="JN180" s="625">
        <f t="shared" si="426"/>
        <v>295.71482244807129</v>
      </c>
      <c r="JO180" s="625">
        <f t="shared" si="427"/>
        <v>88.732132928104733</v>
      </c>
      <c r="JP180" s="625">
        <f t="shared" si="428"/>
        <v>1324.7610283149077</v>
      </c>
      <c r="JQ180" s="625">
        <f t="shared" si="429"/>
        <v>437.6599153056456</v>
      </c>
      <c r="JR180" s="625">
        <f t="shared" si="430"/>
        <v>5110.1794498253394</v>
      </c>
      <c r="JS180" s="625">
        <f t="shared" si="431"/>
        <v>1577.5971757312666</v>
      </c>
      <c r="JT180" s="625">
        <f t="shared" si="432"/>
        <v>9553.9765245086201</v>
      </c>
      <c r="JU180" s="625">
        <f t="shared" si="433"/>
        <v>4256.6989307831072</v>
      </c>
      <c r="JV180" s="625">
        <f t="shared" si="434"/>
        <v>17293.634939600128</v>
      </c>
      <c r="JW180" s="625">
        <f t="shared" si="435"/>
        <v>13246.442182584529</v>
      </c>
      <c r="JX180" s="625">
        <f t="shared" si="436"/>
        <v>52629.683637518974</v>
      </c>
      <c r="JY180" s="645">
        <f t="shared" si="437"/>
        <v>51035.509366927181</v>
      </c>
      <c r="JZ180" s="624">
        <f t="shared" si="438"/>
        <v>31.227469881721557</v>
      </c>
      <c r="KA180" s="625">
        <f t="shared" si="439"/>
        <v>32.183360891247148</v>
      </c>
      <c r="KB180" s="625">
        <f t="shared" si="440"/>
        <v>583.59720335457735</v>
      </c>
      <c r="KC180" s="625">
        <f t="shared" si="441"/>
        <v>168.1416031521228</v>
      </c>
      <c r="KD180" s="625">
        <f t="shared" si="442"/>
        <v>9428.3507500293708</v>
      </c>
      <c r="KE180" s="626">
        <f t="shared" si="443"/>
        <v>7235.757653433976</v>
      </c>
      <c r="KF180" s="642">
        <f t="shared" si="444"/>
        <v>31.69821056349943</v>
      </c>
      <c r="KG180" s="625">
        <f t="shared" si="445"/>
        <v>366.34915945846342</v>
      </c>
      <c r="KH180" s="626">
        <f t="shared" si="446"/>
        <v>8100.6630691708415</v>
      </c>
    </row>
    <row r="181" spans="1:294" s="361" customFormat="1" ht="14.4">
      <c r="A181" s="369" t="s">
        <v>310</v>
      </c>
      <c r="B181" s="390">
        <v>190076</v>
      </c>
      <c r="C181" s="550">
        <f t="shared" si="343"/>
        <v>11328</v>
      </c>
      <c r="D181" s="551">
        <f t="shared" si="344"/>
        <v>355</v>
      </c>
      <c r="E181" s="546">
        <f t="shared" si="447"/>
        <v>9.8304812426818367E-3</v>
      </c>
      <c r="F181" s="425">
        <f t="shared" si="345"/>
        <v>5.5819777352217007E-2</v>
      </c>
      <c r="G181" s="426">
        <f t="shared" si="346"/>
        <v>3.4035974553550115</v>
      </c>
      <c r="H181" s="427">
        <f t="shared" si="347"/>
        <v>0.18998805215448911</v>
      </c>
      <c r="I181" s="441">
        <f t="shared" si="348"/>
        <v>0.20284492505240834</v>
      </c>
      <c r="J181" s="438">
        <f t="shared" si="349"/>
        <v>0.19755286881114648</v>
      </c>
      <c r="K181" s="428">
        <f>HP181/(B181*J181)</f>
        <v>9.4540463739040577E-3</v>
      </c>
      <c r="L181" s="429">
        <f t="shared" si="351"/>
        <v>3.3148004142079341</v>
      </c>
      <c r="M181" s="430">
        <f t="shared" si="352"/>
        <v>0.21007431653416939</v>
      </c>
      <c r="N181" s="904"/>
      <c r="O181" s="407"/>
      <c r="P181" s="395"/>
      <c r="Q181" s="395"/>
      <c r="R181" s="395"/>
      <c r="S181" s="396">
        <f t="shared" si="353"/>
        <v>11328</v>
      </c>
      <c r="T181" s="397">
        <f t="shared" si="354"/>
        <v>5959.7213746080515</v>
      </c>
      <c r="U181" s="396">
        <f t="shared" si="355"/>
        <v>283</v>
      </c>
      <c r="V181" s="398">
        <f t="shared" si="356"/>
        <v>2.5622453598913537E-2</v>
      </c>
      <c r="W181" s="397">
        <f t="shared" si="357"/>
        <v>148.88781329573433</v>
      </c>
      <c r="X181" s="396">
        <f t="shared" si="358"/>
        <v>718</v>
      </c>
      <c r="Y181" s="398">
        <f t="shared" si="359"/>
        <v>6.7672007540056547E-2</v>
      </c>
      <c r="Z181" s="397">
        <f t="shared" si="360"/>
        <v>377.74363938635071</v>
      </c>
      <c r="AA181" s="396">
        <f t="shared" si="361"/>
        <v>355</v>
      </c>
      <c r="AB181" s="397">
        <f t="shared" si="362"/>
        <v>1867.6739830383635</v>
      </c>
      <c r="AC181" s="399">
        <f t="shared" si="363"/>
        <v>3.133827683615819E-2</v>
      </c>
      <c r="AD181" s="396">
        <f t="shared" si="364"/>
        <v>3</v>
      </c>
      <c r="AE181" s="398">
        <f t="shared" si="365"/>
        <v>8.5227272727272721E-3</v>
      </c>
      <c r="AF181" s="397">
        <f t="shared" si="366"/>
        <v>15.78316042004251</v>
      </c>
      <c r="AG181" s="396">
        <f t="shared" si="367"/>
        <v>9</v>
      </c>
      <c r="AH181" s="398">
        <f t="shared" si="368"/>
        <v>2.6011560693641619E-2</v>
      </c>
      <c r="AI181" s="408">
        <f t="shared" si="369"/>
        <v>47.349481260127526</v>
      </c>
      <c r="AJ181" s="904"/>
      <c r="AK181" s="385">
        <v>10464.042591190135</v>
      </c>
      <c r="AL181" s="39">
        <v>9906.009885263853</v>
      </c>
      <c r="AM181" s="39">
        <v>10807.974183047168</v>
      </c>
      <c r="AN181" s="39">
        <v>10015.867722936377</v>
      </c>
      <c r="AO181" s="39">
        <v>13653.779832483695</v>
      </c>
      <c r="AP181" s="39">
        <v>12878.109763917801</v>
      </c>
      <c r="AQ181" s="39">
        <v>14530.348845358261</v>
      </c>
      <c r="AR181" s="39">
        <v>14735.79590185768</v>
      </c>
      <c r="AS181" s="39">
        <v>11719.037809854299</v>
      </c>
      <c r="AT181" s="39">
        <v>12791.015261979224</v>
      </c>
      <c r="AU181" s="39">
        <v>11002.767297019294</v>
      </c>
      <c r="AV181" s="39">
        <v>12741.529749514122</v>
      </c>
      <c r="AW181" s="39">
        <v>8734.2391572189117</v>
      </c>
      <c r="AX181" s="39">
        <v>11006.567682487692</v>
      </c>
      <c r="AY181" s="39">
        <v>5528.2691564276756</v>
      </c>
      <c r="AZ181" s="39">
        <v>8668.8720736363357</v>
      </c>
      <c r="BA181" s="39">
        <v>2977.6968203551528</v>
      </c>
      <c r="BB181" s="39">
        <v>6356.908931266833</v>
      </c>
      <c r="BC181" s="39">
        <v>337.84430704540574</v>
      </c>
      <c r="BD181" s="46">
        <v>1219.3230271400807</v>
      </c>
      <c r="BE181" s="372">
        <v>2.0000000000000002E-5</v>
      </c>
      <c r="BF181" s="43">
        <v>2.0000000000000002E-5</v>
      </c>
      <c r="BG181" s="43">
        <v>5.0000000000000002E-5</v>
      </c>
      <c r="BH181" s="43">
        <v>4.0000000000000003E-5</v>
      </c>
      <c r="BI181" s="43">
        <v>1.2518952302791728E-4</v>
      </c>
      <c r="BJ181" s="43">
        <v>1.2406223545552731E-4</v>
      </c>
      <c r="BK181" s="43">
        <v>3.4000000000000002E-4</v>
      </c>
      <c r="BL181" s="43">
        <v>1.8000000000000001E-4</v>
      </c>
      <c r="BM181" s="43">
        <v>8.9999999999999998E-4</v>
      </c>
      <c r="BN181" s="43">
        <v>5.0000000000000001E-4</v>
      </c>
      <c r="BO181" s="43">
        <v>3.8E-3</v>
      </c>
      <c r="BP181" s="43">
        <v>2E-3</v>
      </c>
      <c r="BQ181" s="43">
        <v>1.6199999999999999E-2</v>
      </c>
      <c r="BR181" s="43">
        <v>6.1999999999999998E-3</v>
      </c>
      <c r="BS181" s="43">
        <v>6.1100000000000002E-2</v>
      </c>
      <c r="BT181" s="43">
        <v>2.6800000000000001E-2</v>
      </c>
      <c r="BU181" s="43">
        <v>0.1421</v>
      </c>
      <c r="BV181" s="43">
        <v>5.4699999999999999E-2</v>
      </c>
      <c r="BW181" s="43">
        <v>0.27589999999999998</v>
      </c>
      <c r="BX181" s="376">
        <v>0.1051</v>
      </c>
      <c r="BY181" s="85">
        <f>+Fall_Hoy!B234</f>
        <v>0</v>
      </c>
      <c r="BZ181" s="62">
        <f>+Fall_Hoy!C234</f>
        <v>0</v>
      </c>
      <c r="CA181" s="62">
        <f>+Fall_Hoy!D234</f>
        <v>0</v>
      </c>
      <c r="CB181" s="62">
        <f>+Fall_Hoy!E234</f>
        <v>0</v>
      </c>
      <c r="CC181" s="62">
        <f>+Fall_Hoy!F234</f>
        <v>0</v>
      </c>
      <c r="CD181" s="62">
        <f>+Fall_Hoy!G234</f>
        <v>0</v>
      </c>
      <c r="CE181" s="62">
        <f>+Fall_Hoy!H234</f>
        <v>1</v>
      </c>
      <c r="CF181" s="62">
        <f>+Fall_Hoy!I234</f>
        <v>0</v>
      </c>
      <c r="CG181" s="62">
        <f>+Fall_Hoy!J234</f>
        <v>4</v>
      </c>
      <c r="CH181" s="62">
        <f>+Fall_Hoy!K234</f>
        <v>4</v>
      </c>
      <c r="CI181" s="62">
        <f>+Fall_Hoy!L234</f>
        <v>13</v>
      </c>
      <c r="CJ181" s="62">
        <f>+Fall_Hoy!M234</f>
        <v>4</v>
      </c>
      <c r="CK181" s="62">
        <f>+Fall_Hoy!N234</f>
        <v>27</v>
      </c>
      <c r="CL181" s="62">
        <f>+Fall_Hoy!O234</f>
        <v>9</v>
      </c>
      <c r="CM181" s="62">
        <f>+Fall_Hoy!P234</f>
        <v>58</v>
      </c>
      <c r="CN181" s="62">
        <f>+Fall_Hoy!Q234</f>
        <v>26</v>
      </c>
      <c r="CO181" s="62">
        <f>+Fall_Hoy!R234</f>
        <v>56</v>
      </c>
      <c r="CP181" s="62">
        <f>+Fall_Hoy!S234</f>
        <v>76</v>
      </c>
      <c r="CQ181" s="62">
        <f>+Fall_Hoy!T234</f>
        <v>26</v>
      </c>
      <c r="CR181" s="86">
        <f>+Fall_Hoy!U234</f>
        <v>51</v>
      </c>
      <c r="CS181" s="543">
        <f t="shared" si="449"/>
        <v>0.17171079692299179</v>
      </c>
      <c r="CT181" s="112">
        <f t="shared" si="449"/>
        <v>0.11191182030263763</v>
      </c>
      <c r="CU181" s="112">
        <f t="shared" si="450"/>
        <v>0.19081990276040869</v>
      </c>
      <c r="CV181" s="112">
        <f t="shared" si="450"/>
        <v>0.13188606522044433</v>
      </c>
      <c r="CW181" s="76">
        <f t="shared" si="372"/>
        <v>7.4777828010009345E-2</v>
      </c>
      <c r="CX181" s="76">
        <f t="shared" si="373"/>
        <v>7.9204170386702299E-2</v>
      </c>
      <c r="CY181" s="76">
        <f t="shared" si="374"/>
        <v>0.20241609488459031</v>
      </c>
      <c r="CZ181" s="76">
        <f t="shared" si="375"/>
        <v>6.8744166025826628E-2</v>
      </c>
      <c r="DA181" s="76">
        <f t="shared" si="376"/>
        <v>0.37924994496623288</v>
      </c>
      <c r="DB181" s="76">
        <f t="shared" si="377"/>
        <v>0.62543901607088814</v>
      </c>
      <c r="DC181" s="76">
        <f t="shared" si="378"/>
        <v>0.3109265641295284</v>
      </c>
      <c r="DD181" s="76">
        <f t="shared" si="379"/>
        <v>0.15696702352998601</v>
      </c>
      <c r="DE181" s="76">
        <f t="shared" si="380"/>
        <v>0.19081990276040869</v>
      </c>
      <c r="DF181" s="76">
        <f t="shared" si="381"/>
        <v>0.13188606522044433</v>
      </c>
      <c r="DG181" s="76">
        <f t="shared" si="382"/>
        <v>0.17171079692299179</v>
      </c>
      <c r="DH181" s="76">
        <f t="shared" si="383"/>
        <v>0.11191182030263763</v>
      </c>
      <c r="DI181" s="76">
        <f t="shared" si="384"/>
        <v>0.13234680819645553</v>
      </c>
      <c r="DJ181" s="76">
        <f t="shared" si="385"/>
        <v>0.21856482833814925</v>
      </c>
      <c r="DK181" s="76">
        <f t="shared" si="386"/>
        <v>0.27893630421306398</v>
      </c>
      <c r="DL181" s="316">
        <f t="shared" si="387"/>
        <v>0.39796848744538682</v>
      </c>
      <c r="DM181" s="85">
        <f>+'Cas_-14'!B181</f>
        <v>139</v>
      </c>
      <c r="DN181" s="62">
        <f>+'Cas_-14'!C181</f>
        <v>146</v>
      </c>
      <c r="DO181" s="62">
        <f>+'Cas_-14'!D181</f>
        <v>368</v>
      </c>
      <c r="DP181" s="62">
        <f>+'Cas_-14'!E181</f>
        <v>347</v>
      </c>
      <c r="DQ181" s="62">
        <f>+'Cas_-14'!F181</f>
        <v>1021</v>
      </c>
      <c r="DR181" s="62">
        <f>+'Cas_-14'!G181</f>
        <v>1020</v>
      </c>
      <c r="DS181" s="62">
        <f>+'Cas_-14'!H181</f>
        <v>994</v>
      </c>
      <c r="DT181" s="62">
        <f>+'Cas_-14'!I181</f>
        <v>1013</v>
      </c>
      <c r="DU181" s="62">
        <f>+'Cas_-14'!J181</f>
        <v>928</v>
      </c>
      <c r="DV181" s="62">
        <f>+'Cas_-14'!K181</f>
        <v>885</v>
      </c>
      <c r="DW181" s="62">
        <f>+'Cas_-14'!L181</f>
        <v>718</v>
      </c>
      <c r="DX181" s="62">
        <f>+'Cas_-14'!M181</f>
        <v>704</v>
      </c>
      <c r="DY181" s="62">
        <f>+'Cas_-14'!N181</f>
        <v>505</v>
      </c>
      <c r="DZ181" s="62">
        <f>+'Cas_-14'!O181</f>
        <v>414</v>
      </c>
      <c r="EA181" s="62">
        <f>+'Cas_-14'!P181</f>
        <v>309</v>
      </c>
      <c r="EB181" s="62">
        <f>+'Cas_-14'!Q181</f>
        <v>297</v>
      </c>
      <c r="EC181" s="62">
        <f>+'Cas_-14'!R181</f>
        <v>171</v>
      </c>
      <c r="ED181" s="62">
        <f>+'Cas_-14'!S181</f>
        <v>336</v>
      </c>
      <c r="EE181" s="62">
        <f>+'Cas_-14'!T181</f>
        <v>63</v>
      </c>
      <c r="EF181" s="86">
        <f>+'Cas_-14'!U181</f>
        <v>232</v>
      </c>
      <c r="EG181" s="201">
        <f t="shared" si="388"/>
        <v>1.3283585076099232E-2</v>
      </c>
      <c r="EH181" s="90">
        <f t="shared" si="389"/>
        <v>1.4738527589921863E-2</v>
      </c>
      <c r="EI181" s="90">
        <f t="shared" si="390"/>
        <v>3.4048934034023308E-2</v>
      </c>
      <c r="EJ181" s="90">
        <f t="shared" ref="EJ181:EV181" si="451">+DP181/AN181</f>
        <v>3.4645026232262295E-2</v>
      </c>
      <c r="EK181" s="90">
        <f t="shared" si="451"/>
        <v>7.4777828010009345E-2</v>
      </c>
      <c r="EL181" s="90">
        <f t="shared" si="451"/>
        <v>7.9204170386702299E-2</v>
      </c>
      <c r="EM181" s="90">
        <f t="shared" si="451"/>
        <v>6.8408543427196142E-2</v>
      </c>
      <c r="EN181" s="90">
        <f t="shared" si="451"/>
        <v>6.8744166025826628E-2</v>
      </c>
      <c r="EO181" s="90">
        <f t="shared" si="451"/>
        <v>7.9187388508949408E-2</v>
      </c>
      <c r="EP181" s="90">
        <f t="shared" si="451"/>
        <v>6.9189191152842E-2</v>
      </c>
      <c r="EQ181" s="90">
        <f t="shared" si="451"/>
        <v>6.5256310582385013E-2</v>
      </c>
      <c r="ER181" s="90">
        <f t="shared" si="451"/>
        <v>5.5252392282555074E-2</v>
      </c>
      <c r="ES181" s="90">
        <f t="shared" si="451"/>
        <v>5.7818430536403835E-2</v>
      </c>
      <c r="ET181" s="90">
        <f t="shared" si="451"/>
        <v>3.761390580087072E-2</v>
      </c>
      <c r="EU181" s="90">
        <f t="shared" si="451"/>
        <v>5.5894528876317122E-2</v>
      </c>
      <c r="EV181" s="90">
        <f t="shared" si="451"/>
        <v>3.4260512495418248E-2</v>
      </c>
      <c r="EW181" s="90">
        <f t="shared" ref="EW181:EY185" si="452">+EC181/BA181</f>
        <v>5.7426934411544513E-2</v>
      </c>
      <c r="EX181" s="90">
        <f t="shared" si="452"/>
        <v>5.2855877539375165E-2</v>
      </c>
      <c r="EY181" s="90">
        <f t="shared" si="452"/>
        <v>0.18647642919000823</v>
      </c>
      <c r="EZ181" s="202">
        <f t="shared" si="448"/>
        <v>0.190269514178007</v>
      </c>
      <c r="FA181" s="104">
        <f t="shared" si="393"/>
        <v>3.0720501697572549</v>
      </c>
      <c r="FB181" s="98">
        <f t="shared" si="393"/>
        <v>3.2664958038092369</v>
      </c>
      <c r="FC181" s="98">
        <f t="shared" si="394"/>
        <v>3.3003300330033003</v>
      </c>
      <c r="FD181" s="98">
        <f t="shared" si="394"/>
        <v>3.5063113604488079</v>
      </c>
      <c r="FE181" s="98">
        <f t="shared" si="395"/>
        <v>1</v>
      </c>
      <c r="FF181" s="98">
        <f t="shared" si="395"/>
        <v>1</v>
      </c>
      <c r="FG181" s="98">
        <f t="shared" si="395"/>
        <v>2.958930050893597</v>
      </c>
      <c r="FH181" s="98">
        <f t="shared" si="395"/>
        <v>1</v>
      </c>
      <c r="FI181" s="98">
        <f t="shared" si="395"/>
        <v>4.7892720306513423</v>
      </c>
      <c r="FJ181" s="98">
        <f t="shared" si="395"/>
        <v>9.0395480225988702</v>
      </c>
      <c r="FK181" s="98">
        <f t="shared" si="395"/>
        <v>4.7646972584665015</v>
      </c>
      <c r="FL181" s="98">
        <f t="shared" si="395"/>
        <v>2.8409090909090908</v>
      </c>
      <c r="FM181" s="98">
        <f t="shared" si="395"/>
        <v>3.3003300330033003</v>
      </c>
      <c r="FN181" s="98">
        <f t="shared" si="395"/>
        <v>3.5063113604488079</v>
      </c>
      <c r="FO181" s="98">
        <f t="shared" si="395"/>
        <v>3.0720501697572549</v>
      </c>
      <c r="FP181" s="98">
        <f t="shared" si="395"/>
        <v>3.2664958038092369</v>
      </c>
      <c r="FQ181" s="98">
        <f t="shared" si="395"/>
        <v>2.3046121049750812</v>
      </c>
      <c r="FR181" s="98">
        <f t="shared" si="395"/>
        <v>4.1351092539392358</v>
      </c>
      <c r="FS181" s="98">
        <f t="shared" si="395"/>
        <v>1.4958260699471284</v>
      </c>
      <c r="FT181" s="109">
        <f t="shared" si="395"/>
        <v>2.0916040552511563</v>
      </c>
      <c r="FU181" s="85">
        <f>+Cas_Hoy!B181</f>
        <v>142</v>
      </c>
      <c r="FV181" s="62">
        <f>+Cas_Hoy!C181</f>
        <v>150</v>
      </c>
      <c r="FW181" s="62">
        <f>+Cas_Hoy!D181</f>
        <v>425</v>
      </c>
      <c r="FX181" s="62">
        <f>+Cas_Hoy!E181</f>
        <v>393</v>
      </c>
      <c r="FY181" s="62">
        <f>+Cas_Hoy!F181</f>
        <v>1094</v>
      </c>
      <c r="FZ181" s="62">
        <f>+Cas_Hoy!G181</f>
        <v>1099</v>
      </c>
      <c r="GA181" s="62">
        <f>+Cas_Hoy!H181</f>
        <v>1048</v>
      </c>
      <c r="GB181" s="62">
        <f>+Cas_Hoy!I181</f>
        <v>1060</v>
      </c>
      <c r="GC181" s="62">
        <f>+Cas_Hoy!J181</f>
        <v>984</v>
      </c>
      <c r="GD181" s="62">
        <f>+Cas_Hoy!K181</f>
        <v>949</v>
      </c>
      <c r="GE181" s="62">
        <f>+Cas_Hoy!L181</f>
        <v>772</v>
      </c>
      <c r="GF181" s="62">
        <f>+Cas_Hoy!M181</f>
        <v>751</v>
      </c>
      <c r="GG181" s="62">
        <f>+Cas_Hoy!N181</f>
        <v>536</v>
      </c>
      <c r="GH181" s="62">
        <f>+Cas_Hoy!O181</f>
        <v>454</v>
      </c>
      <c r="GI181" s="62">
        <f>+Cas_Hoy!P181</f>
        <v>328</v>
      </c>
      <c r="GJ181" s="62">
        <f>+Cas_Hoy!Q181</f>
        <v>314</v>
      </c>
      <c r="GK181" s="62">
        <f>+Cas_Hoy!R181</f>
        <v>177</v>
      </c>
      <c r="GL181" s="62">
        <f>+Cas_Hoy!S181</f>
        <v>350</v>
      </c>
      <c r="GM181" s="62">
        <f>+Cas_Hoy!T181</f>
        <v>63</v>
      </c>
      <c r="GN181" s="86">
        <f>+Cas_Hoy!U181</f>
        <v>239</v>
      </c>
      <c r="GO181" s="272">
        <f t="shared" si="396"/>
        <v>4.1688584531641815E-2</v>
      </c>
      <c r="GP181" s="112">
        <f t="shared" si="396"/>
        <v>4.9462334102883317E-2</v>
      </c>
      <c r="GQ181" s="112">
        <f t="shared" si="396"/>
        <v>0.12977827669375006</v>
      </c>
      <c r="GR181" s="112">
        <f t="shared" si="396"/>
        <v>0.13757972876386945</v>
      </c>
      <c r="GS181" s="112">
        <f t="shared" si="396"/>
        <v>8.0124332853036467E-2</v>
      </c>
      <c r="GT181" s="112">
        <f t="shared" si="396"/>
        <v>8.5338611034299836E-2</v>
      </c>
      <c r="GU181" s="112">
        <f t="shared" si="396"/>
        <v>0.21341254269522197</v>
      </c>
      <c r="GV181" s="112">
        <f t="shared" si="396"/>
        <v>7.1933678171151261E-2</v>
      </c>
      <c r="GW181" s="112">
        <f t="shared" si="396"/>
        <v>0.40213571750729871</v>
      </c>
      <c r="GX181" s="112">
        <f t="shared" si="396"/>
        <v>0.67066850423872637</v>
      </c>
      <c r="GY181" s="112">
        <f t="shared" si="396"/>
        <v>0.3343110132423342</v>
      </c>
      <c r="GZ181" s="112">
        <f t="shared" si="396"/>
        <v>0.16744635606678904</v>
      </c>
      <c r="HA181" s="112">
        <f t="shared" si="396"/>
        <v>0.2025335997615427</v>
      </c>
      <c r="HB181" s="112">
        <f t="shared" si="396"/>
        <v>0.14462868021758871</v>
      </c>
      <c r="HC181" s="112">
        <f t="shared" si="396"/>
        <v>0.18226906598945408</v>
      </c>
      <c r="HD181" s="112">
        <f t="shared" si="396"/>
        <v>0.11831754739066741</v>
      </c>
      <c r="HE181" s="112">
        <f t="shared" ref="HE181:HH185" si="453">MIN(+(GK181*FQ181)/BA181,0.7)</f>
        <v>0.1369905558524715</v>
      </c>
      <c r="HF181" s="112">
        <f t="shared" si="453"/>
        <v>0.22767169618557215</v>
      </c>
      <c r="HG181" s="112">
        <f t="shared" si="453"/>
        <v>0.27893630421306398</v>
      </c>
      <c r="HH181" s="416">
        <f t="shared" si="453"/>
        <v>0.40997615732520454</v>
      </c>
      <c r="HI181" s="241">
        <f>+CyF_Tot!B182</f>
        <v>10111</v>
      </c>
      <c r="HJ181" s="149">
        <f>+CyF_Tot!C182</f>
        <v>10610</v>
      </c>
      <c r="HK181" s="149">
        <f>+CyF_Tot!D182</f>
        <v>11045</v>
      </c>
      <c r="HL181" s="149">
        <f>+CyF_Tot!E182</f>
        <v>11328</v>
      </c>
      <c r="HM181" s="149">
        <f>+CyF_Tot!F182</f>
        <v>342</v>
      </c>
      <c r="HN181" s="149">
        <f>+CyF_Tot!G182</f>
        <v>346</v>
      </c>
      <c r="HO181" s="149">
        <f>+CyF_Tot!H182</f>
        <v>352</v>
      </c>
      <c r="HP181" s="242">
        <f>+CyF_Tot!I182</f>
        <v>355</v>
      </c>
      <c r="HQ181" s="93">
        <f t="shared" si="398"/>
        <v>5.5051887619637065E-2</v>
      </c>
      <c r="HR181" s="201">
        <f t="shared" si="399"/>
        <v>5.2116047713882098E-2</v>
      </c>
      <c r="HS181" s="201">
        <f t="shared" si="400"/>
        <v>5.6861330115570451E-2</v>
      </c>
      <c r="HT181" s="201">
        <f t="shared" si="401"/>
        <v>5.2694015672343573E-2</v>
      </c>
      <c r="HU181" s="201">
        <f t="shared" si="402"/>
        <v>7.1833265812010438E-2</v>
      </c>
      <c r="HV181" s="201">
        <f t="shared" si="403"/>
        <v>6.775242410361014E-2</v>
      </c>
      <c r="HW181" s="201">
        <f t="shared" si="404"/>
        <v>7.6444942261822968E-2</v>
      </c>
      <c r="HX181" s="201">
        <f t="shared" si="405"/>
        <v>7.7525810212008245E-2</v>
      </c>
      <c r="HY181" s="201">
        <f t="shared" si="406"/>
        <v>6.1654484573824671E-2</v>
      </c>
      <c r="HZ181" s="201">
        <f t="shared" si="407"/>
        <v>6.7294215271676727E-2</v>
      </c>
      <c r="IA181" s="201">
        <f t="shared" si="408"/>
        <v>5.7886147104417675E-2</v>
      </c>
      <c r="IB181" s="201">
        <f t="shared" si="409"/>
        <v>6.7033869344441818E-2</v>
      </c>
      <c r="IC181" s="201">
        <f t="shared" si="410"/>
        <v>4.5951299255134324E-2</v>
      </c>
      <c r="ID181" s="201">
        <f t="shared" si="411"/>
        <v>5.7906141135586252E-2</v>
      </c>
      <c r="IE181" s="201">
        <f t="shared" si="412"/>
        <v>2.9084519647023695E-2</v>
      </c>
      <c r="IF181" s="201">
        <f t="shared" si="413"/>
        <v>4.5607399533009615E-2</v>
      </c>
      <c r="IG181" s="201">
        <f t="shared" si="414"/>
        <v>1.5665822199305294E-2</v>
      </c>
      <c r="IH181" s="201">
        <f t="shared" si="415"/>
        <v>3.3444037812595133E-2</v>
      </c>
      <c r="II181" s="201">
        <f t="shared" si="416"/>
        <v>1.7774169650319122E-3</v>
      </c>
      <c r="IJ181" s="565">
        <f t="shared" si="417"/>
        <v>6.4149236470679135E-3</v>
      </c>
      <c r="IK181" s="677"/>
      <c r="IL181" s="678"/>
      <c r="IM181" s="678"/>
      <c r="IN181" s="678"/>
      <c r="IO181" s="678"/>
      <c r="IP181" s="678"/>
      <c r="IQ181" s="678"/>
      <c r="IR181" s="678"/>
      <c r="IS181" s="678"/>
      <c r="IT181" s="678"/>
      <c r="IU181" s="678"/>
      <c r="IV181" s="678"/>
      <c r="IW181" s="678"/>
      <c r="IX181" s="678"/>
      <c r="IY181" s="678"/>
      <c r="IZ181" s="678"/>
      <c r="JA181" s="678"/>
      <c r="JB181" s="678"/>
      <c r="JC181" s="678"/>
      <c r="JD181" s="679"/>
      <c r="JE181" s="649"/>
      <c r="JF181" s="624">
        <f t="shared" si="418"/>
        <v>0</v>
      </c>
      <c r="JG181" s="658">
        <f t="shared" si="419"/>
        <v>0</v>
      </c>
      <c r="JH181" s="624">
        <f t="shared" si="420"/>
        <v>0</v>
      </c>
      <c r="JI181" s="625">
        <f t="shared" si="421"/>
        <v>0</v>
      </c>
      <c r="JJ181" s="625">
        <f t="shared" si="422"/>
        <v>0</v>
      </c>
      <c r="JK181" s="625">
        <f t="shared" si="423"/>
        <v>0</v>
      </c>
      <c r="JL181" s="625">
        <f t="shared" si="424"/>
        <v>68.821472260760714</v>
      </c>
      <c r="JM181" s="625">
        <f t="shared" si="425"/>
        <v>0</v>
      </c>
      <c r="JN181" s="625">
        <f t="shared" si="426"/>
        <v>341.32495046960952</v>
      </c>
      <c r="JO181" s="625">
        <f t="shared" si="427"/>
        <v>312.71950803544411</v>
      </c>
      <c r="JP181" s="625">
        <f t="shared" si="428"/>
        <v>1181.520943692208</v>
      </c>
      <c r="JQ181" s="625">
        <f t="shared" si="429"/>
        <v>313.93404705997204</v>
      </c>
      <c r="JR181" s="625">
        <f t="shared" si="430"/>
        <v>3091.2824247186209</v>
      </c>
      <c r="JS181" s="625">
        <f t="shared" si="431"/>
        <v>817.69360436675481</v>
      </c>
      <c r="JT181" s="625">
        <f t="shared" si="432"/>
        <v>10491.5296919948</v>
      </c>
      <c r="JU181" s="625">
        <f t="shared" si="433"/>
        <v>2999.2367841106884</v>
      </c>
      <c r="JV181" s="625">
        <f t="shared" si="434"/>
        <v>18806.48144471633</v>
      </c>
      <c r="JW181" s="625">
        <f t="shared" si="435"/>
        <v>11955.496110096765</v>
      </c>
      <c r="JX181" s="625">
        <f t="shared" si="436"/>
        <v>76958.526332384339</v>
      </c>
      <c r="JY181" s="645">
        <f t="shared" si="437"/>
        <v>41826.488030510161</v>
      </c>
      <c r="JZ181" s="624">
        <f t="shared" si="438"/>
        <v>0</v>
      </c>
      <c r="KA181" s="625">
        <f t="shared" si="439"/>
        <v>0</v>
      </c>
      <c r="KB181" s="625">
        <f t="shared" si="440"/>
        <v>483.19353622024806</v>
      </c>
      <c r="KC181" s="625">
        <f t="shared" si="441"/>
        <v>198.66723630889865</v>
      </c>
      <c r="KD181" s="625">
        <f t="shared" si="442"/>
        <v>9500.4852819467105</v>
      </c>
      <c r="KE181" s="626">
        <f t="shared" si="443"/>
        <v>5944.5894437961961</v>
      </c>
      <c r="KF181" s="642">
        <f t="shared" si="444"/>
        <v>0</v>
      </c>
      <c r="KG181" s="625">
        <f t="shared" si="445"/>
        <v>335.39517575426794</v>
      </c>
      <c r="KH181" s="626">
        <f t="shared" si="446"/>
        <v>7338.8812492995621</v>
      </c>
    </row>
    <row r="182" spans="1:294" s="361" customFormat="1" ht="14.4">
      <c r="A182" s="369" t="s">
        <v>311</v>
      </c>
      <c r="B182" s="390">
        <v>214777</v>
      </c>
      <c r="C182" s="550">
        <f t="shared" si="343"/>
        <v>11498</v>
      </c>
      <c r="D182" s="551">
        <f t="shared" si="344"/>
        <v>340</v>
      </c>
      <c r="E182" s="546">
        <f t="shared" si="447"/>
        <v>9.3791431434903198E-3</v>
      </c>
      <c r="F182" s="425">
        <f t="shared" si="345"/>
        <v>5.0508201529958982E-2</v>
      </c>
      <c r="G182" s="426">
        <f t="shared" si="346"/>
        <v>3.3416893645139409</v>
      </c>
      <c r="H182" s="427">
        <f t="shared" si="347"/>
        <v>0.16878271987339069</v>
      </c>
      <c r="I182" s="441">
        <f t="shared" si="348"/>
        <v>0.17889599125223507</v>
      </c>
      <c r="J182" s="438">
        <f t="shared" si="349"/>
        <v>0.16512775658418369</v>
      </c>
      <c r="K182" s="428">
        <f t="shared" si="350"/>
        <v>9.5867425476292498E-3</v>
      </c>
      <c r="L182" s="429">
        <f t="shared" si="351"/>
        <v>3.0845054945104557</v>
      </c>
      <c r="M182" s="430">
        <f t="shared" si="352"/>
        <v>0.1744626880313675</v>
      </c>
      <c r="N182" s="904"/>
      <c r="O182" s="407"/>
      <c r="P182" s="395"/>
      <c r="Q182" s="395"/>
      <c r="R182" s="395"/>
      <c r="S182" s="396">
        <f t="shared" si="353"/>
        <v>11498</v>
      </c>
      <c r="T182" s="397">
        <f t="shared" si="354"/>
        <v>5353.4596348771047</v>
      </c>
      <c r="U182" s="396">
        <f t="shared" si="355"/>
        <v>227</v>
      </c>
      <c r="V182" s="398">
        <f t="shared" si="356"/>
        <v>2.0140182769940555E-2</v>
      </c>
      <c r="W182" s="397">
        <f t="shared" si="357"/>
        <v>105.69101905697538</v>
      </c>
      <c r="X182" s="396">
        <f t="shared" si="358"/>
        <v>650</v>
      </c>
      <c r="Y182" s="398">
        <f t="shared" si="359"/>
        <v>5.9918879056047196E-2</v>
      </c>
      <c r="Z182" s="397">
        <f t="shared" si="360"/>
        <v>302.63948188120702</v>
      </c>
      <c r="AA182" s="396">
        <f t="shared" si="361"/>
        <v>340</v>
      </c>
      <c r="AB182" s="397">
        <f t="shared" si="362"/>
        <v>1583.0372898401597</v>
      </c>
      <c r="AC182" s="399">
        <f t="shared" si="363"/>
        <v>2.9570360062619587E-2</v>
      </c>
      <c r="AD182" s="396">
        <f t="shared" si="364"/>
        <v>1</v>
      </c>
      <c r="AE182" s="398">
        <f t="shared" si="365"/>
        <v>2.9498525073746312E-3</v>
      </c>
      <c r="AF182" s="397">
        <f t="shared" si="366"/>
        <v>4.6559920289416468</v>
      </c>
      <c r="AG182" s="396">
        <f t="shared" si="367"/>
        <v>2</v>
      </c>
      <c r="AH182" s="398">
        <f t="shared" si="368"/>
        <v>5.9171597633136093E-3</v>
      </c>
      <c r="AI182" s="408">
        <f t="shared" si="369"/>
        <v>9.3119840578832935</v>
      </c>
      <c r="AJ182" s="904"/>
      <c r="AK182" s="385">
        <v>11958.894420007133</v>
      </c>
      <c r="AL182" s="39">
        <v>11455.616977572057</v>
      </c>
      <c r="AM182" s="39">
        <v>11200.477871324045</v>
      </c>
      <c r="AN182" s="39">
        <v>10641.231585013338</v>
      </c>
      <c r="AO182" s="39">
        <v>15337.591319290586</v>
      </c>
      <c r="AP182" s="39">
        <v>15453.122298748014</v>
      </c>
      <c r="AQ182" s="39">
        <v>17891.686534741213</v>
      </c>
      <c r="AR182" s="39">
        <v>18879.707312085811</v>
      </c>
      <c r="AS182" s="39">
        <v>12987.476520367027</v>
      </c>
      <c r="AT182" s="39">
        <v>14126.290745336421</v>
      </c>
      <c r="AU182" s="39">
        <v>11788.549072162721</v>
      </c>
      <c r="AV182" s="39">
        <v>14006.152952439375</v>
      </c>
      <c r="AW182" s="39">
        <v>9605.5246144368684</v>
      </c>
      <c r="AX182" s="39">
        <v>12360.371506380765</v>
      </c>
      <c r="AY182" s="39">
        <v>6096.6274492850735</v>
      </c>
      <c r="AZ182" s="39">
        <v>9581.2547751164147</v>
      </c>
      <c r="BA182" s="39">
        <v>3164.9514628162588</v>
      </c>
      <c r="BB182" s="39">
        <v>6565.05195698445</v>
      </c>
      <c r="BC182" s="39">
        <v>360.22073556907714</v>
      </c>
      <c r="BD182" s="46">
        <v>1316.1998903233603</v>
      </c>
      <c r="BE182" s="372">
        <v>2.0000000000000002E-5</v>
      </c>
      <c r="BF182" s="43">
        <v>2.0000000000000002E-5</v>
      </c>
      <c r="BG182" s="43">
        <v>5.0000000000000002E-5</v>
      </c>
      <c r="BH182" s="43">
        <v>4.0000000000000003E-5</v>
      </c>
      <c r="BI182" s="43">
        <v>1.2518952302791728E-4</v>
      </c>
      <c r="BJ182" s="43">
        <v>1.2406223545552731E-4</v>
      </c>
      <c r="BK182" s="43">
        <v>3.4000000000000002E-4</v>
      </c>
      <c r="BL182" s="43">
        <v>1.8000000000000001E-4</v>
      </c>
      <c r="BM182" s="43">
        <v>8.9999999999999998E-4</v>
      </c>
      <c r="BN182" s="43">
        <v>5.0000000000000001E-4</v>
      </c>
      <c r="BO182" s="43">
        <v>3.8E-3</v>
      </c>
      <c r="BP182" s="43">
        <v>2E-3</v>
      </c>
      <c r="BQ182" s="43">
        <v>1.6199999999999999E-2</v>
      </c>
      <c r="BR182" s="43">
        <v>6.1999999999999998E-3</v>
      </c>
      <c r="BS182" s="43">
        <v>6.1100000000000002E-2</v>
      </c>
      <c r="BT182" s="43">
        <v>2.6800000000000001E-2</v>
      </c>
      <c r="BU182" s="43">
        <v>0.1421</v>
      </c>
      <c r="BV182" s="43">
        <v>5.4699999999999999E-2</v>
      </c>
      <c r="BW182" s="43">
        <v>0.27589999999999998</v>
      </c>
      <c r="BX182" s="376">
        <v>0.1051</v>
      </c>
      <c r="BY182" s="85">
        <f>+Fall_Hoy!B235</f>
        <v>0</v>
      </c>
      <c r="BZ182" s="62">
        <f>+Fall_Hoy!C235</f>
        <v>0</v>
      </c>
      <c r="CA182" s="62">
        <f>+Fall_Hoy!D235</f>
        <v>0</v>
      </c>
      <c r="CB182" s="62">
        <f>+Fall_Hoy!E235</f>
        <v>0</v>
      </c>
      <c r="CC182" s="62">
        <f>+Fall_Hoy!F235</f>
        <v>0</v>
      </c>
      <c r="CD182" s="62">
        <f>+Fall_Hoy!G235</f>
        <v>0</v>
      </c>
      <c r="CE182" s="62">
        <f>+Fall_Hoy!H235</f>
        <v>2</v>
      </c>
      <c r="CF182" s="62">
        <f>+Fall_Hoy!I235</f>
        <v>0</v>
      </c>
      <c r="CG182" s="62">
        <f>+Fall_Hoy!J235</f>
        <v>4</v>
      </c>
      <c r="CH182" s="62">
        <f>+Fall_Hoy!K235</f>
        <v>1</v>
      </c>
      <c r="CI182" s="62">
        <f>+Fall_Hoy!L235</f>
        <v>13</v>
      </c>
      <c r="CJ182" s="62">
        <f>+Fall_Hoy!M235</f>
        <v>3</v>
      </c>
      <c r="CK182" s="62">
        <f>+Fall_Hoy!N235</f>
        <v>27</v>
      </c>
      <c r="CL182" s="62">
        <f>+Fall_Hoy!O235</f>
        <v>15</v>
      </c>
      <c r="CM182" s="62">
        <f>+Fall_Hoy!P235</f>
        <v>55</v>
      </c>
      <c r="CN182" s="62">
        <f>+Fall_Hoy!Q235</f>
        <v>27</v>
      </c>
      <c r="CO182" s="62">
        <f>+Fall_Hoy!R235</f>
        <v>54</v>
      </c>
      <c r="CP182" s="62">
        <f>+Fall_Hoy!S235</f>
        <v>55</v>
      </c>
      <c r="CQ182" s="62">
        <f>+Fall_Hoy!T235</f>
        <v>17</v>
      </c>
      <c r="CR182" s="86">
        <f>+Fall_Hoy!U235</f>
        <v>67</v>
      </c>
      <c r="CS182" s="543">
        <f t="shared" si="449"/>
        <v>0.14764944612560693</v>
      </c>
      <c r="CT182" s="112">
        <f t="shared" si="449"/>
        <v>0.10514934736770144</v>
      </c>
      <c r="CU182" s="112">
        <f t="shared" si="450"/>
        <v>0.17351125873559342</v>
      </c>
      <c r="CV182" s="112">
        <f t="shared" si="450"/>
        <v>0.19573479951316508</v>
      </c>
      <c r="CW182" s="76">
        <f t="shared" si="372"/>
        <v>6.5981677235536634E-2</v>
      </c>
      <c r="CX182" s="76">
        <f t="shared" si="373"/>
        <v>6.2770486199969291E-2</v>
      </c>
      <c r="CY182" s="76">
        <f t="shared" si="374"/>
        <v>0.32877576575882889</v>
      </c>
      <c r="CZ182" s="76">
        <f t="shared" si="375"/>
        <v>6.1494597390118852E-2</v>
      </c>
      <c r="DA182" s="76">
        <f t="shared" si="376"/>
        <v>0.34221000803925566</v>
      </c>
      <c r="DB182" s="76">
        <f t="shared" si="377"/>
        <v>0.14157998274672842</v>
      </c>
      <c r="DC182" s="76">
        <f t="shared" si="378"/>
        <v>0.2902013310236255</v>
      </c>
      <c r="DD182" s="76">
        <f t="shared" si="379"/>
        <v>0.10709578890745679</v>
      </c>
      <c r="DE182" s="76">
        <f t="shared" si="380"/>
        <v>0.17351125873559342</v>
      </c>
      <c r="DF182" s="76">
        <f t="shared" si="381"/>
        <v>0.19573479951316508</v>
      </c>
      <c r="DG182" s="76">
        <f t="shared" si="382"/>
        <v>0.14764944612560693</v>
      </c>
      <c r="DH182" s="76">
        <f t="shared" si="383"/>
        <v>0.10514934736770144</v>
      </c>
      <c r="DI182" s="76">
        <f t="shared" si="384"/>
        <v>0.12006947944067636</v>
      </c>
      <c r="DJ182" s="76">
        <f t="shared" si="385"/>
        <v>0.15315712157083236</v>
      </c>
      <c r="DK182" s="76">
        <f t="shared" si="386"/>
        <v>0.171052140099863</v>
      </c>
      <c r="DL182" s="316">
        <f t="shared" si="387"/>
        <v>0.48433988731647726</v>
      </c>
      <c r="DM182" s="85">
        <f>+'Cas_-14'!B182</f>
        <v>114</v>
      </c>
      <c r="DN182" s="62">
        <f>+'Cas_-14'!C182</f>
        <v>140</v>
      </c>
      <c r="DO182" s="62">
        <f>+'Cas_-14'!D182</f>
        <v>307</v>
      </c>
      <c r="DP182" s="62">
        <f>+'Cas_-14'!E182</f>
        <v>318</v>
      </c>
      <c r="DQ182" s="62">
        <f>+'Cas_-14'!F182</f>
        <v>1012</v>
      </c>
      <c r="DR182" s="62">
        <f>+'Cas_-14'!G182</f>
        <v>970</v>
      </c>
      <c r="DS182" s="62">
        <f>+'Cas_-14'!H182</f>
        <v>1234</v>
      </c>
      <c r="DT182" s="62">
        <f>+'Cas_-14'!I182</f>
        <v>1161</v>
      </c>
      <c r="DU182" s="62">
        <f>+'Cas_-14'!J182</f>
        <v>1077</v>
      </c>
      <c r="DV182" s="62">
        <f>+'Cas_-14'!K182</f>
        <v>963</v>
      </c>
      <c r="DW182" s="62">
        <f>+'Cas_-14'!L182</f>
        <v>762</v>
      </c>
      <c r="DX182" s="62">
        <f>+'Cas_-14'!M182</f>
        <v>666</v>
      </c>
      <c r="DY182" s="62">
        <f>+'Cas_-14'!N182</f>
        <v>473</v>
      </c>
      <c r="DZ182" s="62">
        <f>+'Cas_-14'!O182</f>
        <v>419</v>
      </c>
      <c r="EA182" s="62">
        <f>+'Cas_-14'!P182</f>
        <v>277</v>
      </c>
      <c r="EB182" s="62">
        <f>+'Cas_-14'!Q182</f>
        <v>270</v>
      </c>
      <c r="EC182" s="62">
        <f>+'Cas_-14'!R182</f>
        <v>163</v>
      </c>
      <c r="ED182" s="62">
        <f>+'Cas_-14'!S182</f>
        <v>281</v>
      </c>
      <c r="EE182" s="62">
        <f>+'Cas_-14'!T182</f>
        <v>49</v>
      </c>
      <c r="EF182" s="86">
        <f>+'Cas_-14'!U182</f>
        <v>192</v>
      </c>
      <c r="EG182" s="201">
        <f t="shared" ref="EG182:EV185" si="454">+DM182/AK182</f>
        <v>9.5326537718469131E-3</v>
      </c>
      <c r="EH182" s="90">
        <f t="shared" si="454"/>
        <v>1.2221078993309016E-2</v>
      </c>
      <c r="EI182" s="90">
        <f t="shared" si="454"/>
        <v>2.7409544800404889E-2</v>
      </c>
      <c r="EJ182" s="90">
        <f t="shared" si="454"/>
        <v>2.9883758985929577E-2</v>
      </c>
      <c r="EK182" s="90">
        <f t="shared" si="454"/>
        <v>6.5981677235536634E-2</v>
      </c>
      <c r="EL182" s="90">
        <f t="shared" si="454"/>
        <v>6.2770486199969291E-2</v>
      </c>
      <c r="EM182" s="90">
        <f t="shared" si="454"/>
        <v>6.8970580140887125E-2</v>
      </c>
      <c r="EN182" s="90">
        <f t="shared" si="454"/>
        <v>6.1494597390118852E-2</v>
      </c>
      <c r="EO182" s="90">
        <f t="shared" si="454"/>
        <v>8.292604019811263E-2</v>
      </c>
      <c r="EP182" s="90">
        <f t="shared" si="454"/>
        <v>6.8170761692549736E-2</v>
      </c>
      <c r="EQ182" s="90">
        <f t="shared" si="454"/>
        <v>6.4638998008616153E-2</v>
      </c>
      <c r="ER182" s="90">
        <f t="shared" si="454"/>
        <v>4.7550530274910817E-2</v>
      </c>
      <c r="ES182" s="90">
        <f t="shared" si="454"/>
        <v>4.9242495229161409E-2</v>
      </c>
      <c r="ET182" s="90">
        <f t="shared" si="454"/>
        <v>3.3898657478353349E-2</v>
      </c>
      <c r="EU182" s="90">
        <f t="shared" si="454"/>
        <v>4.5434956015310182E-2</v>
      </c>
      <c r="EV182" s="90">
        <f t="shared" si="454"/>
        <v>2.8180025094543992E-2</v>
      </c>
      <c r="EW182" s="90">
        <f t="shared" si="452"/>
        <v>5.1501579697199595E-2</v>
      </c>
      <c r="EX182" s="90">
        <f t="shared" si="452"/>
        <v>4.2802403064159875E-2</v>
      </c>
      <c r="EY182" s="90">
        <f t="shared" si="452"/>
        <v>0.1360277051308269</v>
      </c>
      <c r="EZ182" s="202">
        <f t="shared" si="448"/>
        <v>0.1458744993154725</v>
      </c>
      <c r="FA182" s="104">
        <f t="shared" si="393"/>
        <v>3.2496883253469777</v>
      </c>
      <c r="FB182" s="98">
        <f t="shared" si="393"/>
        <v>3.7313432835820888</v>
      </c>
      <c r="FC182" s="98">
        <f t="shared" si="394"/>
        <v>3.5236081747709656</v>
      </c>
      <c r="FD182" s="98">
        <f t="shared" si="394"/>
        <v>5.7741165601662949</v>
      </c>
      <c r="FE182" s="98">
        <f t="shared" si="395"/>
        <v>1</v>
      </c>
      <c r="FF182" s="98">
        <f t="shared" si="395"/>
        <v>1</v>
      </c>
      <c r="FG182" s="98">
        <f t="shared" si="395"/>
        <v>4.7668986557345789</v>
      </c>
      <c r="FH182" s="98">
        <f t="shared" si="395"/>
        <v>1</v>
      </c>
      <c r="FI182" s="98">
        <f t="shared" si="395"/>
        <v>4.1266893634581656</v>
      </c>
      <c r="FJ182" s="98">
        <f t="shared" si="395"/>
        <v>2.0768431983385254</v>
      </c>
      <c r="FK182" s="98">
        <f t="shared" si="395"/>
        <v>4.4895703826495374</v>
      </c>
      <c r="FL182" s="98">
        <f t="shared" si="395"/>
        <v>2.2522522522522519</v>
      </c>
      <c r="FM182" s="98">
        <f t="shared" si="395"/>
        <v>3.5236081747709656</v>
      </c>
      <c r="FN182" s="98">
        <f t="shared" si="395"/>
        <v>5.7741165601662949</v>
      </c>
      <c r="FO182" s="98">
        <f t="shared" si="395"/>
        <v>3.2496883253469777</v>
      </c>
      <c r="FP182" s="98">
        <f t="shared" si="395"/>
        <v>3.7313432835820888</v>
      </c>
      <c r="FQ182" s="98">
        <f t="shared" si="395"/>
        <v>2.3313746907690516</v>
      </c>
      <c r="FR182" s="98">
        <f t="shared" si="395"/>
        <v>3.578236514927752</v>
      </c>
      <c r="FS182" s="98">
        <f t="shared" si="395"/>
        <v>1.2574801577028059</v>
      </c>
      <c r="FT182" s="109">
        <f t="shared" si="395"/>
        <v>3.3202505550269588</v>
      </c>
      <c r="FU182" s="85">
        <f>+Cas_Hoy!B182</f>
        <v>115</v>
      </c>
      <c r="FV182" s="62">
        <f>+Cas_Hoy!C182</f>
        <v>145</v>
      </c>
      <c r="FW182" s="62">
        <f>+Cas_Hoy!D182</f>
        <v>345</v>
      </c>
      <c r="FX182" s="62">
        <f>+Cas_Hoy!E182</f>
        <v>351</v>
      </c>
      <c r="FY182" s="62">
        <f>+Cas_Hoy!F182</f>
        <v>1080</v>
      </c>
      <c r="FZ182" s="62">
        <f>+Cas_Hoy!G182</f>
        <v>1042</v>
      </c>
      <c r="GA182" s="62">
        <f>+Cas_Hoy!H182</f>
        <v>1292</v>
      </c>
      <c r="GB182" s="62">
        <f>+Cas_Hoy!I182</f>
        <v>1223</v>
      </c>
      <c r="GC182" s="62">
        <f>+Cas_Hoy!J182</f>
        <v>1134</v>
      </c>
      <c r="GD182" s="62">
        <f>+Cas_Hoy!K182</f>
        <v>1009</v>
      </c>
      <c r="GE182" s="62">
        <f>+Cas_Hoy!L182</f>
        <v>814</v>
      </c>
      <c r="GF182" s="62">
        <f>+Cas_Hoy!M182</f>
        <v>709</v>
      </c>
      <c r="GG182" s="62">
        <f>+Cas_Hoy!N182</f>
        <v>501</v>
      </c>
      <c r="GH182" s="62">
        <f>+Cas_Hoy!O182</f>
        <v>453</v>
      </c>
      <c r="GI182" s="62">
        <f>+Cas_Hoy!P182</f>
        <v>301</v>
      </c>
      <c r="GJ182" s="62">
        <f>+Cas_Hoy!Q182</f>
        <v>283</v>
      </c>
      <c r="GK182" s="62">
        <f>+Cas_Hoy!R182</f>
        <v>163</v>
      </c>
      <c r="GL182" s="62">
        <f>+Cas_Hoy!S182</f>
        <v>290</v>
      </c>
      <c r="GM182" s="62">
        <f>+Cas_Hoy!T182</f>
        <v>51</v>
      </c>
      <c r="GN182" s="86">
        <f>+Cas_Hoy!U182</f>
        <v>197</v>
      </c>
      <c r="GO182" s="272">
        <f t="shared" si="396"/>
        <v>3.1249891862050534E-2</v>
      </c>
      <c r="GP182" s="112">
        <f t="shared" si="396"/>
        <v>4.7229649627660103E-2</v>
      </c>
      <c r="GQ182" s="112">
        <f t="shared" si="396"/>
        <v>0.10853508522241988</v>
      </c>
      <c r="GR182" s="112">
        <f t="shared" si="396"/>
        <v>0.19045867918829146</v>
      </c>
      <c r="GS182" s="112">
        <f t="shared" si="396"/>
        <v>7.0415228670335533E-2</v>
      </c>
      <c r="GT182" s="112">
        <f t="shared" si="396"/>
        <v>6.7429738783884544E-2</v>
      </c>
      <c r="GU182" s="112">
        <f t="shared" si="396"/>
        <v>0.34422875961135085</v>
      </c>
      <c r="GV182" s="112">
        <f t="shared" si="396"/>
        <v>6.477854660475052E-2</v>
      </c>
      <c r="GW182" s="112">
        <f t="shared" si="396"/>
        <v>0.36032140122239176</v>
      </c>
      <c r="GX182" s="112">
        <f t="shared" si="396"/>
        <v>0.14834288950306229</v>
      </c>
      <c r="GY182" s="112">
        <f t="shared" si="396"/>
        <v>0.31000509639531654</v>
      </c>
      <c r="GZ182" s="112">
        <f t="shared" si="396"/>
        <v>0.11401038188496523</v>
      </c>
      <c r="HA182" s="112">
        <f t="shared" si="396"/>
        <v>0.18378253832247843</v>
      </c>
      <c r="HB182" s="112">
        <f t="shared" si="396"/>
        <v>0.21161781427079665</v>
      </c>
      <c r="HC182" s="112">
        <f t="shared" si="396"/>
        <v>0.16044217791988336</v>
      </c>
      <c r="HD182" s="112">
        <f t="shared" si="396"/>
        <v>0.1102120937224426</v>
      </c>
      <c r="HE182" s="112">
        <f t="shared" si="453"/>
        <v>0.12006947944067638</v>
      </c>
      <c r="HF182" s="112">
        <f t="shared" si="453"/>
        <v>0.1580625098061971</v>
      </c>
      <c r="HG182" s="112">
        <f t="shared" si="453"/>
        <v>0.17803386010393907</v>
      </c>
      <c r="HH182" s="416">
        <f t="shared" si="453"/>
        <v>0.49695290521534391</v>
      </c>
      <c r="HI182" s="241">
        <f>+CyF_Tot!B183</f>
        <v>10343</v>
      </c>
      <c r="HJ182" s="149">
        <f>+CyF_Tot!C183</f>
        <v>10848</v>
      </c>
      <c r="HK182" s="149">
        <f>+CyF_Tot!D183</f>
        <v>11271</v>
      </c>
      <c r="HL182" s="149">
        <f>+CyF_Tot!E183</f>
        <v>11498</v>
      </c>
      <c r="HM182" s="149">
        <f>+CyF_Tot!F183</f>
        <v>334</v>
      </c>
      <c r="HN182" s="149">
        <f>+CyF_Tot!G183</f>
        <v>338</v>
      </c>
      <c r="HO182" s="149">
        <f>+CyF_Tot!H183</f>
        <v>339</v>
      </c>
      <c r="HP182" s="242">
        <f>+CyF_Tot!I183</f>
        <v>340</v>
      </c>
      <c r="HQ182" s="93">
        <f t="shared" si="398"/>
        <v>5.5680517094507942E-2</v>
      </c>
      <c r="HR182" s="201">
        <f t="shared" si="399"/>
        <v>5.3337261334184094E-2</v>
      </c>
      <c r="HS182" s="201">
        <f t="shared" si="400"/>
        <v>5.2149335689222052E-2</v>
      </c>
      <c r="HT182" s="201">
        <f t="shared" si="401"/>
        <v>4.9545489437944186E-2</v>
      </c>
      <c r="HU182" s="201">
        <f t="shared" si="402"/>
        <v>7.1411702925781556E-2</v>
      </c>
      <c r="HV182" s="201">
        <f t="shared" si="403"/>
        <v>7.1949614245231164E-2</v>
      </c>
      <c r="HW182" s="201">
        <f t="shared" si="404"/>
        <v>8.3303549890077683E-2</v>
      </c>
      <c r="HX182" s="201">
        <f t="shared" si="405"/>
        <v>8.790376675382286E-2</v>
      </c>
      <c r="HY182" s="201">
        <f t="shared" si="406"/>
        <v>6.0469587154895664E-2</v>
      </c>
      <c r="HZ182" s="201">
        <f t="shared" si="407"/>
        <v>6.5771897108798522E-2</v>
      </c>
      <c r="IA182" s="201">
        <f t="shared" si="408"/>
        <v>5.4887390512777072E-2</v>
      </c>
      <c r="IB182" s="201">
        <f t="shared" si="409"/>
        <v>6.5212536502695234E-2</v>
      </c>
      <c r="IC182" s="201">
        <f t="shared" si="410"/>
        <v>4.4723246038620844E-2</v>
      </c>
      <c r="ID182" s="201">
        <f t="shared" si="411"/>
        <v>5.7549791208466296E-2</v>
      </c>
      <c r="IE182" s="201">
        <f t="shared" si="412"/>
        <v>2.8385848807298143E-2</v>
      </c>
      <c r="IF182" s="201">
        <f t="shared" si="413"/>
        <v>4.4610245860201111E-2</v>
      </c>
      <c r="IG182" s="201">
        <f t="shared" si="414"/>
        <v>1.4735988782859704E-2</v>
      </c>
      <c r="IH182" s="201">
        <f t="shared" si="415"/>
        <v>3.0566829581307357E-2</v>
      </c>
      <c r="II182" s="201">
        <f t="shared" si="416"/>
        <v>1.6771848734691197E-3</v>
      </c>
      <c r="IJ182" s="565">
        <f t="shared" si="417"/>
        <v>6.1282161978394346E-3</v>
      </c>
      <c r="IK182" s="677"/>
      <c r="IL182" s="678"/>
      <c r="IM182" s="678"/>
      <c r="IN182" s="678"/>
      <c r="IO182" s="678"/>
      <c r="IP182" s="678"/>
      <c r="IQ182" s="678"/>
      <c r="IR182" s="678"/>
      <c r="IS182" s="678"/>
      <c r="IT182" s="678"/>
      <c r="IU182" s="678"/>
      <c r="IV182" s="678"/>
      <c r="IW182" s="678"/>
      <c r="IX182" s="678"/>
      <c r="IY182" s="678"/>
      <c r="IZ182" s="678"/>
      <c r="JA182" s="678"/>
      <c r="JB182" s="678"/>
      <c r="JC182" s="678"/>
      <c r="JD182" s="679"/>
      <c r="JE182" s="649"/>
      <c r="JF182" s="624">
        <f t="shared" si="418"/>
        <v>0</v>
      </c>
      <c r="JG182" s="658">
        <f t="shared" si="419"/>
        <v>0</v>
      </c>
      <c r="JH182" s="624">
        <f t="shared" si="420"/>
        <v>0</v>
      </c>
      <c r="JI182" s="625">
        <f t="shared" si="421"/>
        <v>0</v>
      </c>
      <c r="JJ182" s="625">
        <f t="shared" si="422"/>
        <v>0</v>
      </c>
      <c r="JK182" s="625">
        <f t="shared" si="423"/>
        <v>0</v>
      </c>
      <c r="JL182" s="625">
        <f t="shared" si="424"/>
        <v>111.78376035800183</v>
      </c>
      <c r="JM182" s="625">
        <f t="shared" si="425"/>
        <v>0</v>
      </c>
      <c r="JN182" s="625">
        <f t="shared" si="426"/>
        <v>307.98900723533012</v>
      </c>
      <c r="JO182" s="625">
        <f t="shared" si="427"/>
        <v>70.789991373364217</v>
      </c>
      <c r="JP182" s="625">
        <f t="shared" si="428"/>
        <v>1102.7650578897769</v>
      </c>
      <c r="JQ182" s="625">
        <f t="shared" si="429"/>
        <v>214.19157781491359</v>
      </c>
      <c r="JR182" s="625">
        <f t="shared" si="430"/>
        <v>2810.8823915166136</v>
      </c>
      <c r="JS182" s="625">
        <f t="shared" si="431"/>
        <v>1213.5557569816235</v>
      </c>
      <c r="JT182" s="625">
        <f t="shared" si="432"/>
        <v>9021.3811582745839</v>
      </c>
      <c r="JU182" s="625">
        <f t="shared" si="433"/>
        <v>2818.0025094543989</v>
      </c>
      <c r="JV182" s="625">
        <f t="shared" si="434"/>
        <v>17061.873028520113</v>
      </c>
      <c r="JW182" s="625">
        <f t="shared" si="435"/>
        <v>8377.6945499245303</v>
      </c>
      <c r="JX182" s="625">
        <f t="shared" si="436"/>
        <v>47193.285453552198</v>
      </c>
      <c r="JY182" s="645">
        <f t="shared" si="437"/>
        <v>50904.122156961763</v>
      </c>
      <c r="JZ182" s="624">
        <f t="shared" si="438"/>
        <v>0</v>
      </c>
      <c r="KA182" s="625">
        <f t="shared" si="439"/>
        <v>0</v>
      </c>
      <c r="KB182" s="625">
        <f t="shared" si="440"/>
        <v>445.30158878277882</v>
      </c>
      <c r="KC182" s="625">
        <f t="shared" si="441"/>
        <v>85.084385931648427</v>
      </c>
      <c r="KD182" s="625">
        <f t="shared" si="442"/>
        <v>7957.4254802332798</v>
      </c>
      <c r="KE182" s="626">
        <f t="shared" si="443"/>
        <v>5499.1338961881584</v>
      </c>
      <c r="KF182" s="642">
        <f t="shared" si="444"/>
        <v>0</v>
      </c>
      <c r="KG182" s="625">
        <f t="shared" si="445"/>
        <v>256.46783118780979</v>
      </c>
      <c r="KH182" s="626">
        <f t="shared" si="446"/>
        <v>6462.766401525224</v>
      </c>
    </row>
    <row r="183" spans="1:294" s="361" customFormat="1" ht="14.4">
      <c r="A183" s="369" t="s">
        <v>312</v>
      </c>
      <c r="B183" s="390">
        <v>236358</v>
      </c>
      <c r="C183" s="550">
        <f t="shared" si="343"/>
        <v>14123</v>
      </c>
      <c r="D183" s="551">
        <f t="shared" si="344"/>
        <v>388</v>
      </c>
      <c r="E183" s="546">
        <f t="shared" si="447"/>
        <v>1.0349183581253392E-2</v>
      </c>
      <c r="F183" s="425">
        <f t="shared" si="345"/>
        <v>5.6054798229803943E-2</v>
      </c>
      <c r="G183" s="426">
        <f t="shared" si="346"/>
        <v>2.8297139425509763</v>
      </c>
      <c r="H183" s="427">
        <f t="shared" si="347"/>
        <v>0.15861904409775801</v>
      </c>
      <c r="I183" s="441">
        <f t="shared" si="348"/>
        <v>0.16908270509416831</v>
      </c>
      <c r="J183" s="438">
        <f t="shared" si="349"/>
        <v>0.13184433901334006</v>
      </c>
      <c r="K183" s="428">
        <f t="shared" si="350"/>
        <v>1.2450876686366713E-2</v>
      </c>
      <c r="L183" s="429">
        <f t="shared" si="351"/>
        <v>2.2066608327797073</v>
      </c>
      <c r="M183" s="430">
        <f>((J183*B183)+((FU183+FV183+FW183+FX183+FY183+FZ183+GA183+GB183+GC183+GD183+GE183+GF183+GG183+GH183+GI183+GJ183+GK183+GL183+GM183+GN183)-(DM183+DN183+DO183+DP183+DQ183+DR183+DS183+DT183+DU183+DV183+DW183+DX183+DY183+DZ183+EA183+EB183+EC183+ED183+EE183+EF183))*L183)/B183</f>
        <v>0.14000408637898651</v>
      </c>
      <c r="N183" s="904"/>
      <c r="O183" s="407"/>
      <c r="P183" s="395"/>
      <c r="Q183" s="395"/>
      <c r="R183" s="395"/>
      <c r="S183" s="396">
        <f t="shared" si="353"/>
        <v>14123</v>
      </c>
      <c r="T183" s="397">
        <f t="shared" si="354"/>
        <v>5975.2578715338595</v>
      </c>
      <c r="U183" s="396">
        <f t="shared" si="355"/>
        <v>304</v>
      </c>
      <c r="V183" s="398">
        <f t="shared" si="356"/>
        <v>2.1998697445545987E-2</v>
      </c>
      <c r="W183" s="397">
        <f t="shared" si="357"/>
        <v>128.61845167077061</v>
      </c>
      <c r="X183" s="396">
        <f t="shared" si="358"/>
        <v>874</v>
      </c>
      <c r="Y183" s="398">
        <f t="shared" si="359"/>
        <v>6.5967242810778176E-2</v>
      </c>
      <c r="Z183" s="397">
        <f t="shared" si="360"/>
        <v>369.77804855346551</v>
      </c>
      <c r="AA183" s="396">
        <f t="shared" si="361"/>
        <v>388</v>
      </c>
      <c r="AB183" s="397">
        <f t="shared" si="362"/>
        <v>1641.577606850625</v>
      </c>
      <c r="AC183" s="399">
        <f t="shared" si="363"/>
        <v>2.7472916519153154E-2</v>
      </c>
      <c r="AD183" s="396">
        <f t="shared" si="364"/>
        <v>4</v>
      </c>
      <c r="AE183" s="398">
        <f t="shared" si="365"/>
        <v>1.0416666666666666E-2</v>
      </c>
      <c r="AF183" s="397">
        <f t="shared" si="366"/>
        <v>16.923480482996133</v>
      </c>
      <c r="AG183" s="396">
        <f t="shared" si="367"/>
        <v>8</v>
      </c>
      <c r="AH183" s="398">
        <f t="shared" si="368"/>
        <v>2.1052631578947368E-2</v>
      </c>
      <c r="AI183" s="408">
        <f t="shared" si="369"/>
        <v>33.846960965992267</v>
      </c>
      <c r="AJ183" s="904"/>
      <c r="AK183" s="385">
        <v>12090.640409507667</v>
      </c>
      <c r="AL183" s="39">
        <v>11123.213640891301</v>
      </c>
      <c r="AM183" s="39">
        <v>11284.597715540489</v>
      </c>
      <c r="AN183" s="39">
        <v>10519.128902971788</v>
      </c>
      <c r="AO183" s="39">
        <v>16842.65211110255</v>
      </c>
      <c r="AP183" s="39">
        <v>18220.202503549048</v>
      </c>
      <c r="AQ183" s="39">
        <v>18979.965318976807</v>
      </c>
      <c r="AR183" s="39">
        <v>20990.937834806547</v>
      </c>
      <c r="AS183" s="39">
        <v>13966.899790045458</v>
      </c>
      <c r="AT183" s="39">
        <v>15699.155530631613</v>
      </c>
      <c r="AU183" s="39">
        <v>12383.935944602819</v>
      </c>
      <c r="AV183" s="39">
        <v>15935.755386316754</v>
      </c>
      <c r="AW183" s="39">
        <v>10909.137828415132</v>
      </c>
      <c r="AX183" s="39">
        <v>15062.852940023058</v>
      </c>
      <c r="AY183" s="39">
        <v>7061.9740542414675</v>
      </c>
      <c r="AZ183" s="39">
        <v>11082.94132503</v>
      </c>
      <c r="BA183" s="39">
        <v>3884.6057573773019</v>
      </c>
      <c r="BB183" s="39">
        <v>8029.2929748468614</v>
      </c>
      <c r="BC183" s="39">
        <v>586.59107019030739</v>
      </c>
      <c r="BD183" s="46">
        <v>1703.5189609330268</v>
      </c>
      <c r="BE183" s="372">
        <v>2.0000000000000002E-5</v>
      </c>
      <c r="BF183" s="43">
        <v>2.0000000000000002E-5</v>
      </c>
      <c r="BG183" s="43">
        <v>5.0000000000000002E-5</v>
      </c>
      <c r="BH183" s="43">
        <v>4.0000000000000003E-5</v>
      </c>
      <c r="BI183" s="43">
        <v>1.2518952302791728E-4</v>
      </c>
      <c r="BJ183" s="43">
        <v>1.2406223545552731E-4</v>
      </c>
      <c r="BK183" s="43">
        <v>3.4000000000000002E-4</v>
      </c>
      <c r="BL183" s="43">
        <v>1.8000000000000001E-4</v>
      </c>
      <c r="BM183" s="43">
        <v>8.9999999999999998E-4</v>
      </c>
      <c r="BN183" s="43">
        <v>5.0000000000000001E-4</v>
      </c>
      <c r="BO183" s="43">
        <v>3.8E-3</v>
      </c>
      <c r="BP183" s="43">
        <v>2E-3</v>
      </c>
      <c r="BQ183" s="43">
        <v>1.6199999999999999E-2</v>
      </c>
      <c r="BR183" s="43">
        <v>6.1999999999999998E-3</v>
      </c>
      <c r="BS183" s="43">
        <v>6.1100000000000002E-2</v>
      </c>
      <c r="BT183" s="43">
        <v>2.6800000000000001E-2</v>
      </c>
      <c r="BU183" s="43">
        <v>0.1421</v>
      </c>
      <c r="BV183" s="43">
        <v>5.4699999999999999E-2</v>
      </c>
      <c r="BW183" s="43">
        <v>0.27589999999999998</v>
      </c>
      <c r="BX183" s="376">
        <v>0.1051</v>
      </c>
      <c r="BY183" s="85">
        <f>+Fall_Hoy!B236</f>
        <v>0</v>
      </c>
      <c r="BZ183" s="62">
        <f>+Fall_Hoy!C236</f>
        <v>0</v>
      </c>
      <c r="CA183" s="62">
        <f>+Fall_Hoy!D236</f>
        <v>0</v>
      </c>
      <c r="CB183" s="62">
        <f>+Fall_Hoy!E236</f>
        <v>0</v>
      </c>
      <c r="CC183" s="62">
        <f>+Fall_Hoy!F236</f>
        <v>0</v>
      </c>
      <c r="CD183" s="62">
        <f>+Fall_Hoy!G236</f>
        <v>0</v>
      </c>
      <c r="CE183" s="62">
        <f>+Fall_Hoy!H236</f>
        <v>2</v>
      </c>
      <c r="CF183" s="62">
        <f>+Fall_Hoy!I236</f>
        <v>0</v>
      </c>
      <c r="CG183" s="62">
        <f>+Fall_Hoy!J236</f>
        <v>1</v>
      </c>
      <c r="CH183" s="62">
        <f>+Fall_Hoy!K236</f>
        <v>0</v>
      </c>
      <c r="CI183" s="62">
        <f>+Fall_Hoy!L236</f>
        <v>13</v>
      </c>
      <c r="CJ183" s="62">
        <f>+Fall_Hoy!M236</f>
        <v>5</v>
      </c>
      <c r="CK183" s="62">
        <f>+Fall_Hoy!N236</f>
        <v>25</v>
      </c>
      <c r="CL183" s="62">
        <f>+Fall_Hoy!O236</f>
        <v>11</v>
      </c>
      <c r="CM183" s="62">
        <f>+Fall_Hoy!P236</f>
        <v>39</v>
      </c>
      <c r="CN183" s="62">
        <f>+Fall_Hoy!Q236</f>
        <v>36</v>
      </c>
      <c r="CO183" s="62">
        <f>+Fall_Hoy!R236</f>
        <v>79</v>
      </c>
      <c r="CP183" s="62">
        <f>+Fall_Hoy!S236</f>
        <v>73</v>
      </c>
      <c r="CQ183" s="62">
        <f>+Fall_Hoy!T236</f>
        <v>33</v>
      </c>
      <c r="CR183" s="86">
        <f>+Fall_Hoy!U236</f>
        <v>71</v>
      </c>
      <c r="CS183" s="543">
        <f t="shared" si="449"/>
        <v>9.0385190803279669E-2</v>
      </c>
      <c r="CT183" s="112">
        <f t="shared" si="449"/>
        <v>0.12120280552743215</v>
      </c>
      <c r="CU183" s="112">
        <f t="shared" si="450"/>
        <v>0.14146029693782006</v>
      </c>
      <c r="CV183" s="112">
        <f t="shared" si="450"/>
        <v>0.11778602336831823</v>
      </c>
      <c r="CW183" s="76">
        <f t="shared" si="372"/>
        <v>7.2494521168380954E-2</v>
      </c>
      <c r="CX183" s="76">
        <f t="shared" si="373"/>
        <v>7.2007981236456631E-2</v>
      </c>
      <c r="CY183" s="76">
        <f>IF(MIN(+CE183/(AQ183*BK183),0.7)&gt;0,MIN(+CE183/(AQ183*BK183),0.7),DS183/AQ183)</f>
        <v>0.30992432506160039</v>
      </c>
      <c r="CZ183" s="76">
        <f t="shared" si="375"/>
        <v>6.2598441781918118E-2</v>
      </c>
      <c r="DA183" s="76">
        <f t="shared" si="376"/>
        <v>7.9553166974322145E-2</v>
      </c>
      <c r="DB183" s="76">
        <f t="shared" si="377"/>
        <v>7.2615370793395487E-2</v>
      </c>
      <c r="DC183" s="76">
        <f t="shared" si="378"/>
        <v>0.27624921889796389</v>
      </c>
      <c r="DD183" s="76">
        <f t="shared" si="379"/>
        <v>0.15687991810834562</v>
      </c>
      <c r="DE183" s="76">
        <f t="shared" si="380"/>
        <v>0.14146029693782006</v>
      </c>
      <c r="DF183" s="76">
        <f t="shared" si="381"/>
        <v>0.11778602336831823</v>
      </c>
      <c r="DG183" s="76">
        <f t="shared" si="382"/>
        <v>9.0385190803279669E-2</v>
      </c>
      <c r="DH183" s="76">
        <f t="shared" si="383"/>
        <v>0.12120280552743215</v>
      </c>
      <c r="DI183" s="76">
        <f t="shared" si="384"/>
        <v>0.14311529953376728</v>
      </c>
      <c r="DJ183" s="76">
        <f t="shared" si="385"/>
        <v>0.16621041311573925</v>
      </c>
      <c r="DK183" s="76">
        <f t="shared" si="386"/>
        <v>0.20390449139473721</v>
      </c>
      <c r="DL183" s="316">
        <f t="shared" si="387"/>
        <v>0.39655977625978522</v>
      </c>
      <c r="DM183" s="85">
        <f>+'Cas_-14'!B183</f>
        <v>125</v>
      </c>
      <c r="DN183" s="62">
        <f>+'Cas_-14'!C183</f>
        <v>136</v>
      </c>
      <c r="DO183" s="62">
        <f>+'Cas_-14'!D183</f>
        <v>450</v>
      </c>
      <c r="DP183" s="62">
        <f>+'Cas_-14'!E183</f>
        <v>490</v>
      </c>
      <c r="DQ183" s="62">
        <f>+'Cas_-14'!F183</f>
        <v>1221</v>
      </c>
      <c r="DR183" s="62">
        <f>+'Cas_-14'!G183</f>
        <v>1312</v>
      </c>
      <c r="DS183" s="62">
        <f>+'Cas_-14'!H183</f>
        <v>1363</v>
      </c>
      <c r="DT183" s="62">
        <f>+'Cas_-14'!I183</f>
        <v>1314</v>
      </c>
      <c r="DU183" s="62">
        <f>+'Cas_-14'!J183</f>
        <v>1092</v>
      </c>
      <c r="DV183" s="62">
        <f>+'Cas_-14'!K183</f>
        <v>1140</v>
      </c>
      <c r="DW183" s="62">
        <f>+'Cas_-14'!L183</f>
        <v>899</v>
      </c>
      <c r="DX183" s="62">
        <f>+'Cas_-14'!M183</f>
        <v>845</v>
      </c>
      <c r="DY183" s="62">
        <f>+'Cas_-14'!N183</f>
        <v>593</v>
      </c>
      <c r="DZ183" s="62">
        <f>+'Cas_-14'!O183</f>
        <v>529</v>
      </c>
      <c r="EA183" s="62">
        <f>+'Cas_-14'!P183</f>
        <v>339</v>
      </c>
      <c r="EB183" s="62">
        <f>+'Cas_-14'!Q183</f>
        <v>426</v>
      </c>
      <c r="EC183" s="62">
        <f>+'Cas_-14'!R183</f>
        <v>232</v>
      </c>
      <c r="ED183" s="62">
        <f>+'Cas_-14'!S183</f>
        <v>400</v>
      </c>
      <c r="EE183" s="62">
        <f>+'Cas_-14'!T183</f>
        <v>72</v>
      </c>
      <c r="EF183" s="86">
        <f>+'Cas_-14'!U183</f>
        <v>270</v>
      </c>
      <c r="EG183" s="201">
        <f t="shared" si="454"/>
        <v>1.0338575606111341E-2</v>
      </c>
      <c r="EH183" s="90">
        <f t="shared" si="454"/>
        <v>1.2226682359137205E-2</v>
      </c>
      <c r="EI183" s="90">
        <f t="shared" si="454"/>
        <v>3.9877363052143747E-2</v>
      </c>
      <c r="EJ183" s="90">
        <f t="shared" si="454"/>
        <v>4.658180392309564E-2</v>
      </c>
      <c r="EK183" s="90">
        <f t="shared" si="454"/>
        <v>7.2494521168380954E-2</v>
      </c>
      <c r="EL183" s="90">
        <f t="shared" si="454"/>
        <v>7.2007981236456631E-2</v>
      </c>
      <c r="EM183" s="90">
        <f t="shared" si="454"/>
        <v>7.1812565360023436E-2</v>
      </c>
      <c r="EN183" s="90">
        <f t="shared" si="454"/>
        <v>6.2598441781918118E-2</v>
      </c>
      <c r="EO183" s="90">
        <f t="shared" si="454"/>
        <v>7.8184852502363802E-2</v>
      </c>
      <c r="EP183" s="90">
        <f t="shared" si="454"/>
        <v>7.2615370793395487E-2</v>
      </c>
      <c r="EQ183" s="90">
        <f t="shared" si="454"/>
        <v>7.2594044738401864E-2</v>
      </c>
      <c r="ER183" s="90">
        <f t="shared" si="454"/>
        <v>5.3025412320620822E-2</v>
      </c>
      <c r="ES183" s="90">
        <f t="shared" si="454"/>
        <v>5.4358099542514478E-2</v>
      </c>
      <c r="ET183" s="90">
        <f t="shared" si="454"/>
        <v>3.5119509040310012E-2</v>
      </c>
      <c r="EU183" s="90">
        <f t="shared" si="454"/>
        <v>4.8003574835621836E-2</v>
      </c>
      <c r="EV183" s="90">
        <f t="shared" si="454"/>
        <v>3.8437449726266316E-2</v>
      </c>
      <c r="EW183" s="90">
        <f t="shared" si="452"/>
        <v>5.9722920288476117E-2</v>
      </c>
      <c r="EX183" s="90">
        <f t="shared" si="452"/>
        <v>4.9817586835238008E-2</v>
      </c>
      <c r="EY183" s="90">
        <f t="shared" si="452"/>
        <v>0.12274308911085381</v>
      </c>
      <c r="EZ183" s="202">
        <f t="shared" si="448"/>
        <v>0.15849544747780178</v>
      </c>
      <c r="FA183" s="104">
        <f t="shared" si="393"/>
        <v>1.8828845791752964</v>
      </c>
      <c r="FB183" s="98">
        <f t="shared" si="393"/>
        <v>3.1532478452806392</v>
      </c>
      <c r="FC183" s="98">
        <f t="shared" si="394"/>
        <v>2.6023775321133393</v>
      </c>
      <c r="FD183" s="98">
        <f t="shared" si="394"/>
        <v>3.3538630404292942</v>
      </c>
      <c r="FE183" s="98">
        <f t="shared" si="395"/>
        <v>1</v>
      </c>
      <c r="FF183" s="98">
        <f t="shared" si="395"/>
        <v>1</v>
      </c>
      <c r="FG183" s="98">
        <f t="shared" si="395"/>
        <v>4.3157395019636606</v>
      </c>
      <c r="FH183" s="98">
        <f t="shared" si="395"/>
        <v>1</v>
      </c>
      <c r="FI183" s="98">
        <f t="shared" si="395"/>
        <v>1.0175010175010175</v>
      </c>
      <c r="FJ183" s="98">
        <f t="shared" si="395"/>
        <v>1</v>
      </c>
      <c r="FK183" s="98">
        <f t="shared" si="395"/>
        <v>3.8053978104326447</v>
      </c>
      <c r="FL183" s="98">
        <f t="shared" si="395"/>
        <v>2.9585798816568043</v>
      </c>
      <c r="FM183" s="98">
        <f t="shared" si="395"/>
        <v>2.6023775321133393</v>
      </c>
      <c r="FN183" s="98">
        <f t="shared" si="395"/>
        <v>3.3538630404292942</v>
      </c>
      <c r="FO183" s="98">
        <f t="shared" si="395"/>
        <v>1.8828845791752964</v>
      </c>
      <c r="FP183" s="98">
        <f t="shared" si="395"/>
        <v>3.1532478452806392</v>
      </c>
      <c r="FQ183" s="98">
        <f t="shared" si="395"/>
        <v>2.3963211919726271</v>
      </c>
      <c r="FR183" s="98">
        <f t="shared" si="395"/>
        <v>3.3363802559414992</v>
      </c>
      <c r="FS183" s="98">
        <f t="shared" si="395"/>
        <v>1.6612299142201281</v>
      </c>
      <c r="FT183" s="109">
        <f t="shared" si="395"/>
        <v>2.5020262888959364</v>
      </c>
      <c r="FU183" s="85">
        <f>+Cas_Hoy!B183</f>
        <v>129</v>
      </c>
      <c r="FV183" s="62">
        <f>+Cas_Hoy!C183</f>
        <v>139</v>
      </c>
      <c r="FW183" s="62">
        <f>+Cas_Hoy!D183</f>
        <v>523</v>
      </c>
      <c r="FX183" s="62">
        <f>+Cas_Hoy!E183</f>
        <v>569</v>
      </c>
      <c r="FY183" s="62">
        <f>+Cas_Hoy!F183</f>
        <v>1293</v>
      </c>
      <c r="FZ183" s="62">
        <f>+Cas_Hoy!G183</f>
        <v>1376</v>
      </c>
      <c r="GA183" s="62">
        <f>+Cas_Hoy!H183</f>
        <v>1441</v>
      </c>
      <c r="GB183" s="62">
        <f>+Cas_Hoy!I183</f>
        <v>1393</v>
      </c>
      <c r="GC183" s="62">
        <f>+Cas_Hoy!J183</f>
        <v>1167</v>
      </c>
      <c r="GD183" s="62">
        <f>+Cas_Hoy!K183</f>
        <v>1219</v>
      </c>
      <c r="GE183" s="62">
        <f>+Cas_Hoy!L183</f>
        <v>955</v>
      </c>
      <c r="GF183" s="62">
        <f>+Cas_Hoy!M183</f>
        <v>903</v>
      </c>
      <c r="GG183" s="62">
        <f>+Cas_Hoy!N183</f>
        <v>633</v>
      </c>
      <c r="GH183" s="62">
        <f>+Cas_Hoy!O183</f>
        <v>578</v>
      </c>
      <c r="GI183" s="62">
        <f>+Cas_Hoy!P183</f>
        <v>358</v>
      </c>
      <c r="GJ183" s="62">
        <f>+Cas_Hoy!Q183</f>
        <v>446</v>
      </c>
      <c r="GK183" s="62">
        <f>+Cas_Hoy!R183</f>
        <v>242</v>
      </c>
      <c r="GL183" s="62">
        <f>+Cas_Hoy!S183</f>
        <v>412</v>
      </c>
      <c r="GM183" s="62">
        <f>+Cas_Hoy!T183</f>
        <v>74</v>
      </c>
      <c r="GN183" s="86">
        <f>+Cas_Hoy!U183</f>
        <v>272</v>
      </c>
      <c r="GO183" s="272">
        <f t="shared" si="396"/>
        <v>2.0089267605925255E-2</v>
      </c>
      <c r="GP183" s="112">
        <f t="shared" si="396"/>
        <v>3.9404210387789317E-2</v>
      </c>
      <c r="GQ183" s="112">
        <f t="shared" si="396"/>
        <v>0.12061071946064386</v>
      </c>
      <c r="GR183" s="112">
        <f t="shared" si="396"/>
        <v>0.18141692982440169</v>
      </c>
      <c r="GS183" s="112">
        <f t="shared" si="396"/>
        <v>7.6769382367499236E-2</v>
      </c>
      <c r="GT183" s="112">
        <f t="shared" si="396"/>
        <v>7.5520565687015498E-2</v>
      </c>
      <c r="GU183" s="112">
        <f t="shared" si="396"/>
        <v>0.32766027323093627</v>
      </c>
      <c r="GV183" s="112">
        <f t="shared" si="396"/>
        <v>6.636197062573207E-2</v>
      </c>
      <c r="GW183" s="112">
        <f t="shared" si="396"/>
        <v>8.5016983387393705E-2</v>
      </c>
      <c r="GX183" s="112">
        <f t="shared" si="396"/>
        <v>7.7647488593990427E-2</v>
      </c>
      <c r="GY183" s="112">
        <f t="shared" si="396"/>
        <v>0.29345717914077368</v>
      </c>
      <c r="GZ183" s="112">
        <f t="shared" si="396"/>
        <v>0.16764800716193617</v>
      </c>
      <c r="HA183" s="112">
        <f t="shared" si="396"/>
        <v>0.15100230684930879</v>
      </c>
      <c r="HB183" s="112">
        <f t="shared" si="396"/>
        <v>0.1286962599374063</v>
      </c>
      <c r="HC183" s="112">
        <f t="shared" si="396"/>
        <v>9.5451027455970852E-2</v>
      </c>
      <c r="HD183" s="112">
        <f t="shared" si="396"/>
        <v>0.12689307808740546</v>
      </c>
      <c r="HE183" s="112">
        <f t="shared" si="453"/>
        <v>0.14928406244470555</v>
      </c>
      <c r="HF183" s="112">
        <f t="shared" si="453"/>
        <v>0.17119672550921142</v>
      </c>
      <c r="HG183" s="112">
        <f t="shared" si="453"/>
        <v>0.20956850504459101</v>
      </c>
      <c r="HH183" s="416">
        <f t="shared" si="453"/>
        <v>0.39949725608393166</v>
      </c>
      <c r="HI183" s="241">
        <f>+CyF_Tot!B184</f>
        <v>12598</v>
      </c>
      <c r="HJ183" s="149">
        <f>+CyF_Tot!C184</f>
        <v>13249</v>
      </c>
      <c r="HK183" s="149">
        <f>+CyF_Tot!D184</f>
        <v>13819</v>
      </c>
      <c r="HL183" s="149">
        <f>+CyF_Tot!E184</f>
        <v>14123</v>
      </c>
      <c r="HM183" s="149">
        <f>+CyF_Tot!F184</f>
        <v>368</v>
      </c>
      <c r="HN183" s="149">
        <f>+CyF_Tot!G184</f>
        <v>380</v>
      </c>
      <c r="HO183" s="149">
        <f>+CyF_Tot!H184</f>
        <v>384</v>
      </c>
      <c r="HP183" s="242">
        <f>+CyF_Tot!I184</f>
        <v>388</v>
      </c>
      <c r="HQ183" s="93">
        <f t="shared" si="398"/>
        <v>5.115392924930684E-2</v>
      </c>
      <c r="HR183" s="201">
        <f t="shared" si="399"/>
        <v>4.7060872239955073E-2</v>
      </c>
      <c r="HS183" s="201">
        <f t="shared" si="400"/>
        <v>4.7743667299353053E-2</v>
      </c>
      <c r="HT183" s="201">
        <f t="shared" si="401"/>
        <v>4.4505068171890892E-2</v>
      </c>
      <c r="HU183" s="201">
        <f t="shared" si="402"/>
        <v>7.1259073571034406E-2</v>
      </c>
      <c r="HV183" s="201">
        <f t="shared" si="403"/>
        <v>7.7087310366262402E-2</v>
      </c>
      <c r="HW183" s="201">
        <f t="shared" si="404"/>
        <v>8.0301768160911863E-2</v>
      </c>
      <c r="HX183" s="201">
        <f t="shared" si="405"/>
        <v>8.8809931691783431E-2</v>
      </c>
      <c r="HY183" s="201">
        <f t="shared" si="406"/>
        <v>5.9092139001199272E-2</v>
      </c>
      <c r="HZ183" s="201">
        <f t="shared" si="407"/>
        <v>6.6421088055541228E-2</v>
      </c>
      <c r="IA183" s="201">
        <f t="shared" si="408"/>
        <v>5.2394824565290023E-2</v>
      </c>
      <c r="IB183" s="201">
        <f t="shared" si="409"/>
        <v>6.7422111315533023E-2</v>
      </c>
      <c r="IC183" s="201">
        <f t="shared" si="410"/>
        <v>4.6155145281374578E-2</v>
      </c>
      <c r="ID183" s="201">
        <f t="shared" si="411"/>
        <v>6.3728974437180286E-2</v>
      </c>
      <c r="IE183" s="201">
        <f t="shared" si="412"/>
        <v>2.9878295019595137E-2</v>
      </c>
      <c r="IF183" s="201">
        <f t="shared" si="413"/>
        <v>4.6890485302084131E-2</v>
      </c>
      <c r="IG183" s="201">
        <f t="shared" si="414"/>
        <v>1.6435262429777296E-2</v>
      </c>
      <c r="IH183" s="201">
        <f t="shared" si="415"/>
        <v>3.3970895738019702E-2</v>
      </c>
      <c r="II183" s="201">
        <f t="shared" si="416"/>
        <v>2.4817906319663705E-3</v>
      </c>
      <c r="IJ183" s="565">
        <f t="shared" si="417"/>
        <v>7.2073674719409829E-3</v>
      </c>
      <c r="IK183" s="677"/>
      <c r="IL183" s="678"/>
      <c r="IM183" s="678"/>
      <c r="IN183" s="678"/>
      <c r="IO183" s="678"/>
      <c r="IP183" s="678"/>
      <c r="IQ183" s="678"/>
      <c r="IR183" s="678"/>
      <c r="IS183" s="678"/>
      <c r="IT183" s="678"/>
      <c r="IU183" s="678"/>
      <c r="IV183" s="678"/>
      <c r="IW183" s="678"/>
      <c r="IX183" s="678"/>
      <c r="IY183" s="678"/>
      <c r="IZ183" s="678"/>
      <c r="JA183" s="678"/>
      <c r="JB183" s="678"/>
      <c r="JC183" s="678"/>
      <c r="JD183" s="679"/>
      <c r="JE183" s="649"/>
      <c r="JF183" s="624">
        <f t="shared" si="418"/>
        <v>0</v>
      </c>
      <c r="JG183" s="658">
        <f t="shared" si="419"/>
        <v>0</v>
      </c>
      <c r="JH183" s="624">
        <f t="shared" si="420"/>
        <v>0</v>
      </c>
      <c r="JI183" s="625">
        <f t="shared" si="421"/>
        <v>0</v>
      </c>
      <c r="JJ183" s="625">
        <f t="shared" si="422"/>
        <v>0</v>
      </c>
      <c r="JK183" s="625">
        <f t="shared" si="423"/>
        <v>0</v>
      </c>
      <c r="JL183" s="625">
        <f t="shared" si="424"/>
        <v>105.37427052094415</v>
      </c>
      <c r="JM183" s="625">
        <f t="shared" si="425"/>
        <v>0</v>
      </c>
      <c r="JN183" s="625">
        <f t="shared" si="426"/>
        <v>71.597850276889929</v>
      </c>
      <c r="JO183" s="625">
        <f t="shared" si="427"/>
        <v>0</v>
      </c>
      <c r="JP183" s="625">
        <f t="shared" si="428"/>
        <v>1049.7470318122628</v>
      </c>
      <c r="JQ183" s="625">
        <f t="shared" si="429"/>
        <v>313.75983621669121</v>
      </c>
      <c r="JR183" s="625">
        <f t="shared" si="430"/>
        <v>2291.6568103926847</v>
      </c>
      <c r="JS183" s="625">
        <f t="shared" si="431"/>
        <v>730.27334488357303</v>
      </c>
      <c r="JT183" s="625">
        <f t="shared" si="432"/>
        <v>5522.5351580803881</v>
      </c>
      <c r="JU183" s="625">
        <f t="shared" si="433"/>
        <v>3248.2351881351815</v>
      </c>
      <c r="JV183" s="625">
        <f t="shared" si="434"/>
        <v>20336.684063748333</v>
      </c>
      <c r="JW183" s="625">
        <f t="shared" si="435"/>
        <v>9091.7095974309359</v>
      </c>
      <c r="JX183" s="625">
        <f t="shared" si="436"/>
        <v>56257.249175807992</v>
      </c>
      <c r="JY183" s="645">
        <f t="shared" si="437"/>
        <v>41678.432484903431</v>
      </c>
      <c r="JZ183" s="624">
        <f t="shared" si="438"/>
        <v>0</v>
      </c>
      <c r="KA183" s="625">
        <f t="shared" si="439"/>
        <v>0</v>
      </c>
      <c r="KB183" s="625">
        <f t="shared" si="440"/>
        <v>352.96089255233863</v>
      </c>
      <c r="KC183" s="625">
        <f t="shared" si="441"/>
        <v>95.010344129286182</v>
      </c>
      <c r="KD183" s="625">
        <f t="shared" si="442"/>
        <v>7842.3304069343958</v>
      </c>
      <c r="KE183" s="626">
        <f t="shared" si="443"/>
        <v>5323.5066861534269</v>
      </c>
      <c r="KF183" s="642">
        <f t="shared" si="444"/>
        <v>0</v>
      </c>
      <c r="KG183" s="625">
        <f t="shared" si="445"/>
        <v>214.38054528939833</v>
      </c>
      <c r="KH183" s="626">
        <f t="shared" si="446"/>
        <v>6292.7682214810375</v>
      </c>
    </row>
    <row r="184" spans="1:294" s="361" customFormat="1" ht="14.4">
      <c r="A184" s="369" t="s">
        <v>313</v>
      </c>
      <c r="B184" s="390">
        <v>227115</v>
      </c>
      <c r="C184" s="550">
        <f t="shared" si="343"/>
        <v>16862</v>
      </c>
      <c r="D184" s="551">
        <f t="shared" si="344"/>
        <v>437</v>
      </c>
      <c r="E184" s="546">
        <f t="shared" si="447"/>
        <v>9.6850804722367137E-3</v>
      </c>
      <c r="F184" s="425">
        <f t="shared" si="345"/>
        <v>6.9739999559694427E-2</v>
      </c>
      <c r="G184" s="426">
        <f t="shared" si="346"/>
        <v>2.8487244600945605</v>
      </c>
      <c r="H184" s="427">
        <f t="shared" si="347"/>
        <v>0.19867004259268539</v>
      </c>
      <c r="I184" s="441">
        <f t="shared" si="348"/>
        <v>0.21150162625152227</v>
      </c>
      <c r="J184" s="438">
        <f t="shared" si="349"/>
        <v>0.24462317391125871</v>
      </c>
      <c r="K184" s="428">
        <f t="shared" si="350"/>
        <v>7.865711654247716E-3</v>
      </c>
      <c r="L184" s="429">
        <f t="shared" si="351"/>
        <v>3.2958172950617266</v>
      </c>
      <c r="M184" s="430">
        <f t="shared" si="352"/>
        <v>0.25946860945205585</v>
      </c>
      <c r="N184" s="904"/>
      <c r="O184" s="407"/>
      <c r="P184" s="395"/>
      <c r="Q184" s="395"/>
      <c r="R184" s="395"/>
      <c r="S184" s="396">
        <f t="shared" si="353"/>
        <v>16862</v>
      </c>
      <c r="T184" s="397">
        <f t="shared" si="354"/>
        <v>7424.4325561939986</v>
      </c>
      <c r="U184" s="396">
        <f t="shared" si="355"/>
        <v>385</v>
      </c>
      <c r="V184" s="398">
        <f t="shared" si="356"/>
        <v>2.3365903987376344E-2</v>
      </c>
      <c r="W184" s="397">
        <f t="shared" si="357"/>
        <v>169.51764524580059</v>
      </c>
      <c r="X184" s="396">
        <f t="shared" si="358"/>
        <v>1023</v>
      </c>
      <c r="Y184" s="398">
        <f t="shared" si="359"/>
        <v>6.4587410821390245E-2</v>
      </c>
      <c r="Z184" s="397">
        <f t="shared" si="360"/>
        <v>450.43260022455587</v>
      </c>
      <c r="AA184" s="396">
        <f t="shared" si="361"/>
        <v>437</v>
      </c>
      <c r="AB184" s="397">
        <f t="shared" si="362"/>
        <v>1924.1353499328534</v>
      </c>
      <c r="AC184" s="399">
        <f t="shared" si="363"/>
        <v>2.591626141620211E-2</v>
      </c>
      <c r="AD184" s="396">
        <f t="shared" si="364"/>
        <v>5</v>
      </c>
      <c r="AE184" s="398">
        <f t="shared" si="365"/>
        <v>1.1574074074074073E-2</v>
      </c>
      <c r="AF184" s="397">
        <f t="shared" si="366"/>
        <v>22.015278603350726</v>
      </c>
      <c r="AG184" s="396">
        <f t="shared" si="367"/>
        <v>10</v>
      </c>
      <c r="AH184" s="398">
        <f t="shared" si="368"/>
        <v>2.3419203747072601E-2</v>
      </c>
      <c r="AI184" s="408">
        <f t="shared" si="369"/>
        <v>44.030557206701452</v>
      </c>
      <c r="AJ184" s="904"/>
      <c r="AK184" s="385">
        <v>10225.158866982829</v>
      </c>
      <c r="AL184" s="39">
        <v>9826.3819792804788</v>
      </c>
      <c r="AM184" s="39">
        <v>10010.559290522067</v>
      </c>
      <c r="AN184" s="39">
        <v>10215.074384515388</v>
      </c>
      <c r="AO184" s="39">
        <v>19367.100824211335</v>
      </c>
      <c r="AP184" s="39">
        <v>21794.538436385967</v>
      </c>
      <c r="AQ184" s="39">
        <v>18137.751821914677</v>
      </c>
      <c r="AR184" s="39">
        <v>19808.439233106572</v>
      </c>
      <c r="AS184" s="39">
        <v>12809.550909217447</v>
      </c>
      <c r="AT184" s="39">
        <v>14706.851414398392</v>
      </c>
      <c r="AU184" s="39">
        <v>11649.691293584276</v>
      </c>
      <c r="AV184" s="39">
        <v>14943.834794120698</v>
      </c>
      <c r="AW184" s="39">
        <v>10187.348465415935</v>
      </c>
      <c r="AX184" s="39">
        <v>14070.268444600402</v>
      </c>
      <c r="AY184" s="39">
        <v>6450.2501267635034</v>
      </c>
      <c r="AZ184" s="39">
        <v>10398.513402292068</v>
      </c>
      <c r="BA184" s="39">
        <v>3501.0388045455902</v>
      </c>
      <c r="BB184" s="39">
        <v>7052.9823429487433</v>
      </c>
      <c r="BC184" s="39">
        <v>445.54959684234598</v>
      </c>
      <c r="BD184" s="46">
        <v>1514.1155683512907</v>
      </c>
      <c r="BE184" s="372">
        <v>2.0000000000000002E-5</v>
      </c>
      <c r="BF184" s="43">
        <v>2.0000000000000002E-5</v>
      </c>
      <c r="BG184" s="43">
        <v>5.0000000000000002E-5</v>
      </c>
      <c r="BH184" s="43">
        <v>4.0000000000000003E-5</v>
      </c>
      <c r="BI184" s="43">
        <v>1.2518952302791728E-4</v>
      </c>
      <c r="BJ184" s="43">
        <v>1.2406223545552731E-4</v>
      </c>
      <c r="BK184" s="43">
        <v>3.4000000000000002E-4</v>
      </c>
      <c r="BL184" s="43">
        <v>1.8000000000000001E-4</v>
      </c>
      <c r="BM184" s="43">
        <v>8.9999999999999998E-4</v>
      </c>
      <c r="BN184" s="43">
        <v>5.0000000000000001E-4</v>
      </c>
      <c r="BO184" s="43">
        <v>3.8E-3</v>
      </c>
      <c r="BP184" s="43">
        <v>2E-3</v>
      </c>
      <c r="BQ184" s="43">
        <v>1.6199999999999999E-2</v>
      </c>
      <c r="BR184" s="43">
        <v>6.1999999999999998E-3</v>
      </c>
      <c r="BS184" s="43">
        <v>6.1100000000000002E-2</v>
      </c>
      <c r="BT184" s="43">
        <v>2.6800000000000001E-2</v>
      </c>
      <c r="BU184" s="43">
        <v>0.1421</v>
      </c>
      <c r="BV184" s="43">
        <v>5.4699999999999999E-2</v>
      </c>
      <c r="BW184" s="43">
        <v>0.27589999999999998</v>
      </c>
      <c r="BX184" s="376">
        <v>0.1051</v>
      </c>
      <c r="BY184" s="85">
        <f>+Fall_Hoy!B237</f>
        <v>0</v>
      </c>
      <c r="BZ184" s="62">
        <f>+Fall_Hoy!C237</f>
        <v>0</v>
      </c>
      <c r="CA184" s="62">
        <f>+Fall_Hoy!D237</f>
        <v>0</v>
      </c>
      <c r="CB184" s="62">
        <f>+Fall_Hoy!E237</f>
        <v>0</v>
      </c>
      <c r="CC184" s="62">
        <f>+Fall_Hoy!F237</f>
        <v>1</v>
      </c>
      <c r="CD184" s="62">
        <f>+Fall_Hoy!G237</f>
        <v>1</v>
      </c>
      <c r="CE184" s="62">
        <f>+Fall_Hoy!H237</f>
        <v>1</v>
      </c>
      <c r="CF184" s="62">
        <f>+Fall_Hoy!I237</f>
        <v>1</v>
      </c>
      <c r="CG184" s="62">
        <f>+Fall_Hoy!J237</f>
        <v>6</v>
      </c>
      <c r="CH184" s="62">
        <f>+Fall_Hoy!K237</f>
        <v>1</v>
      </c>
      <c r="CI184" s="62">
        <f>+Fall_Hoy!L237</f>
        <v>13</v>
      </c>
      <c r="CJ184" s="62">
        <f>+Fall_Hoy!M237</f>
        <v>7</v>
      </c>
      <c r="CK184" s="62">
        <f>+Fall_Hoy!N237</f>
        <v>42</v>
      </c>
      <c r="CL184" s="62">
        <f>+Fall_Hoy!O237</f>
        <v>10</v>
      </c>
      <c r="CM184" s="62">
        <f>+Fall_Hoy!P237</f>
        <v>45</v>
      </c>
      <c r="CN184" s="62">
        <f>+Fall_Hoy!Q237</f>
        <v>39</v>
      </c>
      <c r="CO184" s="62">
        <f>+Fall_Hoy!R237</f>
        <v>81</v>
      </c>
      <c r="CP184" s="62">
        <f>+Fall_Hoy!S237</f>
        <v>70</v>
      </c>
      <c r="CQ184" s="62">
        <f>+Fall_Hoy!T237</f>
        <v>35</v>
      </c>
      <c r="CR184" s="86">
        <f>+Fall_Hoy!U237</f>
        <v>83</v>
      </c>
      <c r="CS184" s="543">
        <f t="shared" si="449"/>
        <v>0.11418123801932786</v>
      </c>
      <c r="CT184" s="112">
        <f t="shared" si="449"/>
        <v>0.13994537721865613</v>
      </c>
      <c r="CU184" s="112">
        <f t="shared" si="450"/>
        <v>0.2544914018985352</v>
      </c>
      <c r="CV184" s="112">
        <f t="shared" si="450"/>
        <v>0.11463201517135364</v>
      </c>
      <c r="CW184" s="76">
        <f t="shared" si="372"/>
        <v>0.41244629030396812</v>
      </c>
      <c r="CX184" s="76">
        <f t="shared" si="373"/>
        <v>0.36983901318957713</v>
      </c>
      <c r="CY184" s="76">
        <f t="shared" si="374"/>
        <v>0.1621577194056984</v>
      </c>
      <c r="CZ184" s="76">
        <f t="shared" si="375"/>
        <v>0.28046407342736784</v>
      </c>
      <c r="DA184" s="76">
        <f t="shared" si="376"/>
        <v>0.52044499560632473</v>
      </c>
      <c r="DB184" s="76">
        <f t="shared" si="377"/>
        <v>0.13599103871015841</v>
      </c>
      <c r="DC184" s="76">
        <f t="shared" si="378"/>
        <v>0.29366036793292466</v>
      </c>
      <c r="DD184" s="76">
        <f t="shared" si="379"/>
        <v>0.23421029797364953</v>
      </c>
      <c r="DE184" s="76">
        <f t="shared" si="380"/>
        <v>0.2544914018985352</v>
      </c>
      <c r="DF184" s="76">
        <f t="shared" si="381"/>
        <v>0.11463201517135364</v>
      </c>
      <c r="DG184" s="76">
        <f t="shared" si="382"/>
        <v>0.11418123801932786</v>
      </c>
      <c r="DH184" s="76">
        <f t="shared" si="383"/>
        <v>0.13994537721865613</v>
      </c>
      <c r="DI184" s="76">
        <f t="shared" si="384"/>
        <v>0.16281485116730024</v>
      </c>
      <c r="DJ184" s="76">
        <f t="shared" si="385"/>
        <v>0.18144203872975956</v>
      </c>
      <c r="DK184" s="76">
        <f t="shared" si="386"/>
        <v>0.28472151694211539</v>
      </c>
      <c r="DL184" s="316">
        <f t="shared" si="387"/>
        <v>0.52157450119346471</v>
      </c>
      <c r="DM184" s="85">
        <f>+'Cas_-14'!B184</f>
        <v>181</v>
      </c>
      <c r="DN184" s="62">
        <f>+'Cas_-14'!C184</f>
        <v>163</v>
      </c>
      <c r="DO184" s="62">
        <f>+'Cas_-14'!D184</f>
        <v>491</v>
      </c>
      <c r="DP184" s="62">
        <f>+'Cas_-14'!E184</f>
        <v>476</v>
      </c>
      <c r="DQ184" s="62">
        <f>+'Cas_-14'!F184</f>
        <v>1636</v>
      </c>
      <c r="DR184" s="62">
        <f>+'Cas_-14'!G184</f>
        <v>1774</v>
      </c>
      <c r="DS184" s="62">
        <f>+'Cas_-14'!H184</f>
        <v>1887</v>
      </c>
      <c r="DT184" s="62">
        <f>+'Cas_-14'!I184</f>
        <v>1715</v>
      </c>
      <c r="DU184" s="62">
        <f>+'Cas_-14'!J184</f>
        <v>1291</v>
      </c>
      <c r="DV184" s="62">
        <f>+'Cas_-14'!K184</f>
        <v>1189</v>
      </c>
      <c r="DW184" s="62">
        <f>+'Cas_-14'!L184</f>
        <v>972</v>
      </c>
      <c r="DX184" s="62">
        <f>+'Cas_-14'!M184</f>
        <v>968</v>
      </c>
      <c r="DY184" s="62">
        <f>+'Cas_-14'!N184</f>
        <v>633</v>
      </c>
      <c r="DZ184" s="62">
        <f>+'Cas_-14'!O184</f>
        <v>588</v>
      </c>
      <c r="EA184" s="62">
        <f>+'Cas_-14'!P184</f>
        <v>438</v>
      </c>
      <c r="EB184" s="62">
        <f>+'Cas_-14'!Q184</f>
        <v>448</v>
      </c>
      <c r="EC184" s="62">
        <f>+'Cas_-14'!R184</f>
        <v>254</v>
      </c>
      <c r="ED184" s="62">
        <f>+'Cas_-14'!S184</f>
        <v>398</v>
      </c>
      <c r="EE184" s="62">
        <f>+'Cas_-14'!T184</f>
        <v>86</v>
      </c>
      <c r="EF184" s="86">
        <f>+'Cas_-14'!U184</f>
        <v>246</v>
      </c>
      <c r="EG184" s="201">
        <f t="shared" si="454"/>
        <v>1.7701436462219805E-2</v>
      </c>
      <c r="EH184" s="90">
        <f t="shared" si="454"/>
        <v>1.6587997529883873E-2</v>
      </c>
      <c r="EI184" s="90">
        <f t="shared" si="454"/>
        <v>4.904820857161054E-2</v>
      </c>
      <c r="EJ184" s="90">
        <f t="shared" si="454"/>
        <v>4.6597800670110524E-2</v>
      </c>
      <c r="EK184" s="90">
        <f t="shared" si="454"/>
        <v>8.4473149329340622E-2</v>
      </c>
      <c r="EL184" s="90">
        <f t="shared" si="454"/>
        <v>8.1396539099828247E-2</v>
      </c>
      <c r="EM184" s="90">
        <f t="shared" si="454"/>
        <v>0.10403714961630799</v>
      </c>
      <c r="EN184" s="90">
        <f t="shared" si="454"/>
        <v>8.6579259467028449E-2</v>
      </c>
      <c r="EO184" s="90">
        <f t="shared" si="454"/>
        <v>0.10078417339916478</v>
      </c>
      <c r="EP184" s="90">
        <f t="shared" si="454"/>
        <v>8.084667251318918E-2</v>
      </c>
      <c r="EQ184" s="90">
        <f t="shared" si="454"/>
        <v>8.3435687307465423E-2</v>
      </c>
      <c r="ER184" s="90">
        <f t="shared" si="454"/>
        <v>6.4775876696712212E-2</v>
      </c>
      <c r="ES184" s="90">
        <f t="shared" si="454"/>
        <v>6.2135893569255217E-2</v>
      </c>
      <c r="ET184" s="90">
        <f t="shared" si="454"/>
        <v>4.1790247450868678E-2</v>
      </c>
      <c r="EU184" s="90">
        <f t="shared" si="454"/>
        <v>6.7904343458347741E-2</v>
      </c>
      <c r="EV184" s="90">
        <f t="shared" si="454"/>
        <v>4.3083081462514695E-2</v>
      </c>
      <c r="EW184" s="90">
        <f t="shared" si="452"/>
        <v>7.25498956681708E-2</v>
      </c>
      <c r="EX184" s="90">
        <f t="shared" si="452"/>
        <v>5.6430029262430043E-2</v>
      </c>
      <c r="EY184" s="90">
        <f t="shared" si="452"/>
        <v>0.19302003774549567</v>
      </c>
      <c r="EZ184" s="202">
        <f t="shared" si="448"/>
        <v>0.16247108552477774</v>
      </c>
      <c r="FA184" s="104">
        <f t="shared" si="393"/>
        <v>1.6815012443109207</v>
      </c>
      <c r="FB184" s="98">
        <f t="shared" si="393"/>
        <v>3.2482675906183367</v>
      </c>
      <c r="FC184" s="98">
        <f t="shared" si="394"/>
        <v>4.0957228950909839</v>
      </c>
      <c r="FD184" s="98">
        <f t="shared" si="394"/>
        <v>2.7430326969497481</v>
      </c>
      <c r="FE184" s="98">
        <f t="shared" ref="FE184:FT185" si="455">+CW184/EK184</f>
        <v>4.8825726704699806</v>
      </c>
      <c r="FF184" s="98">
        <f t="shared" si="455"/>
        <v>4.5436700046422187</v>
      </c>
      <c r="FG184" s="98">
        <f t="shared" si="455"/>
        <v>1.5586520776832193</v>
      </c>
      <c r="FH184" s="98">
        <f t="shared" si="455"/>
        <v>3.2393909944930352</v>
      </c>
      <c r="FI184" s="98">
        <f t="shared" si="455"/>
        <v>5.1639555899819269</v>
      </c>
      <c r="FJ184" s="98">
        <f t="shared" si="455"/>
        <v>1.6820857863751051</v>
      </c>
      <c r="FK184" s="98">
        <f t="shared" si="455"/>
        <v>3.5196014728178473</v>
      </c>
      <c r="FL184" s="98">
        <f t="shared" si="455"/>
        <v>3.615702479338843</v>
      </c>
      <c r="FM184" s="98">
        <f t="shared" si="455"/>
        <v>4.0957228950909839</v>
      </c>
      <c r="FN184" s="98">
        <f t="shared" si="455"/>
        <v>2.7430326969497481</v>
      </c>
      <c r="FO184" s="98">
        <f t="shared" si="455"/>
        <v>1.6815012443109207</v>
      </c>
      <c r="FP184" s="98">
        <f t="shared" si="455"/>
        <v>3.2482675906183367</v>
      </c>
      <c r="FQ184" s="98">
        <f t="shared" si="455"/>
        <v>2.2441776058780829</v>
      </c>
      <c r="FR184" s="98">
        <f t="shared" si="455"/>
        <v>3.2153454659035585</v>
      </c>
      <c r="FS184" s="98">
        <f t="shared" si="455"/>
        <v>1.4750878730918686</v>
      </c>
      <c r="FT184" s="109">
        <f t="shared" si="455"/>
        <v>3.2102604565531863</v>
      </c>
      <c r="FU184" s="85">
        <f>+Cas_Hoy!B184</f>
        <v>187</v>
      </c>
      <c r="FV184" s="62">
        <f>+Cas_Hoy!C184</f>
        <v>169</v>
      </c>
      <c r="FW184" s="62">
        <f>+Cas_Hoy!D184</f>
        <v>566</v>
      </c>
      <c r="FX184" s="62">
        <f>+Cas_Hoy!E184</f>
        <v>548</v>
      </c>
      <c r="FY184" s="62">
        <f>+Cas_Hoy!F184</f>
        <v>1761</v>
      </c>
      <c r="FZ184" s="62">
        <f>+Cas_Hoy!G184</f>
        <v>1870</v>
      </c>
      <c r="GA184" s="62">
        <f>+Cas_Hoy!H184</f>
        <v>1993</v>
      </c>
      <c r="GB184" s="62">
        <f>+Cas_Hoy!I184</f>
        <v>1819</v>
      </c>
      <c r="GC184" s="62">
        <f>+Cas_Hoy!J184</f>
        <v>1364</v>
      </c>
      <c r="GD184" s="62">
        <f>+Cas_Hoy!K184</f>
        <v>1267</v>
      </c>
      <c r="GE184" s="62">
        <f>+Cas_Hoy!L184</f>
        <v>1037</v>
      </c>
      <c r="GF184" s="62">
        <f>+Cas_Hoy!M184</f>
        <v>1029</v>
      </c>
      <c r="GG184" s="62">
        <f>+Cas_Hoy!N184</f>
        <v>676</v>
      </c>
      <c r="GH184" s="62">
        <f>+Cas_Hoy!O184</f>
        <v>627</v>
      </c>
      <c r="GI184" s="62">
        <f>+Cas_Hoy!P184</f>
        <v>461</v>
      </c>
      <c r="GJ184" s="62">
        <f>+Cas_Hoy!Q184</f>
        <v>476</v>
      </c>
      <c r="GK184" s="62">
        <f>+Cas_Hoy!R184</f>
        <v>259</v>
      </c>
      <c r="GL184" s="62">
        <f>+Cas_Hoy!S184</f>
        <v>411</v>
      </c>
      <c r="GM184" s="62">
        <f>+Cas_Hoy!T184</f>
        <v>88</v>
      </c>
      <c r="GN184" s="86">
        <f>+Cas_Hoy!U184</f>
        <v>249</v>
      </c>
      <c r="GO184" s="272">
        <f t="shared" si="396"/>
        <v>3.0751672103743577E-2</v>
      </c>
      <c r="GP184" s="112">
        <f t="shared" si="396"/>
        <v>5.5865650650667606E-2</v>
      </c>
      <c r="GQ184" s="112">
        <f t="shared" si="396"/>
        <v>0.23157339079109535</v>
      </c>
      <c r="GR184" s="112">
        <f t="shared" si="396"/>
        <v>0.14715330122383383</v>
      </c>
      <c r="GS184" s="112">
        <f t="shared" si="396"/>
        <v>0.44395960710592164</v>
      </c>
      <c r="GT184" s="112">
        <f t="shared" si="396"/>
        <v>0.38985284930355657</v>
      </c>
      <c r="GU184" s="112">
        <f t="shared" si="396"/>
        <v>0.17126673808985526</v>
      </c>
      <c r="GV184" s="112">
        <f t="shared" si="396"/>
        <v>0.29747180732617035</v>
      </c>
      <c r="GW184" s="112">
        <f t="shared" si="396"/>
        <v>0.54987372115184119</v>
      </c>
      <c r="GX184" s="112">
        <f t="shared" si="396"/>
        <v>0.14491223384841947</v>
      </c>
      <c r="GY184" s="112">
        <f t="shared" si="396"/>
        <v>0.31329814973913878</v>
      </c>
      <c r="GZ184" s="112">
        <f t="shared" si="396"/>
        <v>0.24896941799058406</v>
      </c>
      <c r="HA184" s="112">
        <f t="shared" si="396"/>
        <v>0.27177912746194283</v>
      </c>
      <c r="HB184" s="112">
        <f t="shared" si="396"/>
        <v>0.12223515903475976</v>
      </c>
      <c r="HC184" s="112">
        <f t="shared" si="396"/>
        <v>0.12017705645413275</v>
      </c>
      <c r="HD184" s="112">
        <f t="shared" si="396"/>
        <v>0.14869196329482215</v>
      </c>
      <c r="HE184" s="112">
        <f t="shared" si="453"/>
        <v>0.16601986792256207</v>
      </c>
      <c r="HF184" s="112">
        <f t="shared" si="453"/>
        <v>0.18736853748223917</v>
      </c>
      <c r="HG184" s="112">
        <f t="shared" si="453"/>
        <v>0.29134294756867624</v>
      </c>
      <c r="HH184" s="416">
        <f t="shared" si="453"/>
        <v>0.5279351658421656</v>
      </c>
      <c r="HI184" s="241">
        <f>+CyF_Tot!B185</f>
        <v>15078</v>
      </c>
      <c r="HJ184" s="149">
        <f>+CyF_Tot!C185</f>
        <v>15839</v>
      </c>
      <c r="HK184" s="149">
        <f>+CyF_Tot!D185</f>
        <v>16477</v>
      </c>
      <c r="HL184" s="149">
        <f>+CyF_Tot!E185</f>
        <v>16862</v>
      </c>
      <c r="HM184" s="149">
        <f>+CyF_Tot!F185</f>
        <v>420</v>
      </c>
      <c r="HN184" s="149">
        <f>+CyF_Tot!G185</f>
        <v>427</v>
      </c>
      <c r="HO184" s="149">
        <f>+CyF_Tot!H185</f>
        <v>432</v>
      </c>
      <c r="HP184" s="242">
        <f>+CyF_Tot!I185</f>
        <v>437</v>
      </c>
      <c r="HQ184" s="93">
        <f t="shared" si="398"/>
        <v>4.5021944244029805E-2</v>
      </c>
      <c r="HR184" s="201">
        <f t="shared" si="399"/>
        <v>4.3266107387360933E-2</v>
      </c>
      <c r="HS184" s="201">
        <f t="shared" si="400"/>
        <v>4.4077050351240855E-2</v>
      </c>
      <c r="HT184" s="201">
        <f t="shared" si="401"/>
        <v>4.4977541705811544E-2</v>
      </c>
      <c r="HU184" s="201">
        <f t="shared" si="402"/>
        <v>8.5274424076839203E-2</v>
      </c>
      <c r="HV184" s="201">
        <f t="shared" si="403"/>
        <v>9.5962567141694585E-2</v>
      </c>
      <c r="HW184" s="201">
        <f t="shared" si="404"/>
        <v>7.9861531919576761E-2</v>
      </c>
      <c r="HX184" s="201">
        <f t="shared" si="405"/>
        <v>8.7217661682876826E-2</v>
      </c>
      <c r="HY184" s="201">
        <f t="shared" si="406"/>
        <v>5.6401166410045341E-2</v>
      </c>
      <c r="HZ184" s="201">
        <f t="shared" si="407"/>
        <v>6.4755086253212649E-2</v>
      </c>
      <c r="IA184" s="201">
        <f t="shared" si="408"/>
        <v>5.129423989425743E-2</v>
      </c>
      <c r="IB184" s="201">
        <f t="shared" si="409"/>
        <v>6.57985372790027E-2</v>
      </c>
      <c r="IC184" s="201">
        <f t="shared" si="410"/>
        <v>4.4855462939109858E-2</v>
      </c>
      <c r="ID184" s="201">
        <f t="shared" si="411"/>
        <v>6.1952175966362426E-2</v>
      </c>
      <c r="IE184" s="201">
        <f t="shared" si="412"/>
        <v>2.8400810720399371E-2</v>
      </c>
      <c r="IF184" s="201">
        <f t="shared" si="413"/>
        <v>4.5785233922427268E-2</v>
      </c>
      <c r="IG184" s="201">
        <f t="shared" si="414"/>
        <v>1.5415268936642627E-2</v>
      </c>
      <c r="IH184" s="201">
        <f t="shared" si="415"/>
        <v>3.1054674252905989E-2</v>
      </c>
      <c r="II184" s="201">
        <f t="shared" si="416"/>
        <v>1.9617797012189682E-3</v>
      </c>
      <c r="IJ184" s="565">
        <f t="shared" si="417"/>
        <v>6.6667352149848789E-3</v>
      </c>
      <c r="IK184" s="677"/>
      <c r="IL184" s="678"/>
      <c r="IM184" s="678"/>
      <c r="IN184" s="678"/>
      <c r="IO184" s="678"/>
      <c r="IP184" s="678"/>
      <c r="IQ184" s="678"/>
      <c r="IR184" s="678"/>
      <c r="IS184" s="678"/>
      <c r="IT184" s="678"/>
      <c r="IU184" s="678"/>
      <c r="IV184" s="678"/>
      <c r="IW184" s="678"/>
      <c r="IX184" s="678"/>
      <c r="IY184" s="678"/>
      <c r="IZ184" s="678"/>
      <c r="JA184" s="678"/>
      <c r="JB184" s="678"/>
      <c r="JC184" s="678"/>
      <c r="JD184" s="679"/>
      <c r="JE184" s="649"/>
      <c r="JF184" s="624">
        <f t="shared" si="418"/>
        <v>0</v>
      </c>
      <c r="JG184" s="658">
        <f t="shared" si="419"/>
        <v>0</v>
      </c>
      <c r="JH184" s="624">
        <f t="shared" si="420"/>
        <v>0</v>
      </c>
      <c r="JI184" s="625">
        <f t="shared" si="421"/>
        <v>0</v>
      </c>
      <c r="JJ184" s="625">
        <f t="shared" si="422"/>
        <v>51.633954357787665</v>
      </c>
      <c r="JK184" s="625">
        <f t="shared" si="423"/>
        <v>45.883054734965192</v>
      </c>
      <c r="JL184" s="625">
        <f t="shared" si="424"/>
        <v>55.133624597937462</v>
      </c>
      <c r="JM184" s="625">
        <f t="shared" si="425"/>
        <v>50.483533216926212</v>
      </c>
      <c r="JN184" s="625">
        <f t="shared" si="426"/>
        <v>468.40049604569219</v>
      </c>
      <c r="JO184" s="625">
        <f t="shared" si="427"/>
        <v>67.99551935507921</v>
      </c>
      <c r="JP184" s="625">
        <f t="shared" si="428"/>
        <v>1115.9093981451138</v>
      </c>
      <c r="JQ184" s="625">
        <f t="shared" si="429"/>
        <v>468.42059594729903</v>
      </c>
      <c r="JR184" s="625">
        <f t="shared" si="430"/>
        <v>4122.7607107562708</v>
      </c>
      <c r="JS184" s="625">
        <f t="shared" si="431"/>
        <v>710.71849406239255</v>
      </c>
      <c r="JT184" s="625">
        <f t="shared" si="432"/>
        <v>6976.4736429809327</v>
      </c>
      <c r="JU184" s="625">
        <f t="shared" si="433"/>
        <v>3750.5361094599843</v>
      </c>
      <c r="JV184" s="625">
        <f t="shared" si="434"/>
        <v>23135.990350873366</v>
      </c>
      <c r="JW184" s="625">
        <f t="shared" si="435"/>
        <v>9924.8795185178478</v>
      </c>
      <c r="JX184" s="625">
        <f t="shared" si="436"/>
        <v>78554.66652432963</v>
      </c>
      <c r="JY184" s="645">
        <f t="shared" si="437"/>
        <v>54817.480075433137</v>
      </c>
      <c r="JZ184" s="624">
        <f t="shared" si="438"/>
        <v>25.250727743943642</v>
      </c>
      <c r="KA184" s="625">
        <f t="shared" si="439"/>
        <v>23.902861752809418</v>
      </c>
      <c r="KB184" s="625">
        <f t="shared" si="440"/>
        <v>469.51669848804914</v>
      </c>
      <c r="KC184" s="625">
        <f t="shared" si="441"/>
        <v>181.96844201425048</v>
      </c>
      <c r="KD184" s="625">
        <f t="shared" si="442"/>
        <v>9861.9391702688172</v>
      </c>
      <c r="KE184" s="626">
        <f t="shared" si="443"/>
        <v>6114.5639673756959</v>
      </c>
      <c r="KF184" s="642">
        <f t="shared" si="444"/>
        <v>24.558314483266123</v>
      </c>
      <c r="KG184" s="625">
        <f t="shared" si="445"/>
        <v>315.02522774276946</v>
      </c>
      <c r="KH184" s="626">
        <f t="shared" si="446"/>
        <v>7553.1424060882455</v>
      </c>
    </row>
    <row r="185" spans="1:294" s="361" customFormat="1" ht="15" thickBot="1">
      <c r="A185" s="370" t="s">
        <v>314</v>
      </c>
      <c r="B185" s="391">
        <v>182465</v>
      </c>
      <c r="C185" s="552">
        <f t="shared" si="343"/>
        <v>12691</v>
      </c>
      <c r="D185" s="553">
        <f t="shared" si="344"/>
        <v>365</v>
      </c>
      <c r="E185" s="547">
        <f t="shared" si="447"/>
        <v>8.8317238949442416E-3</v>
      </c>
      <c r="F185" s="431">
        <f t="shared" si="345"/>
        <v>6.6029101471515084E-2</v>
      </c>
      <c r="G185" s="432">
        <f t="shared" si="346"/>
        <v>3.43030251943207</v>
      </c>
      <c r="H185" s="433">
        <f t="shared" si="347"/>
        <v>0.22649979313357399</v>
      </c>
      <c r="I185" s="442">
        <f t="shared" si="348"/>
        <v>0.23858805400549365</v>
      </c>
      <c r="J185" s="439">
        <f t="shared" si="349"/>
        <v>0.35716730525165186</v>
      </c>
      <c r="K185" s="434">
        <f t="shared" si="350"/>
        <v>5.6006907849762136E-3</v>
      </c>
      <c r="L185" s="435">
        <f t="shared" si="351"/>
        <v>5.1359864727514113</v>
      </c>
      <c r="M185" s="436">
        <f t="shared" si="352"/>
        <v>0.3752663341173475</v>
      </c>
      <c r="N185" s="904"/>
      <c r="O185" s="409"/>
      <c r="P185" s="410"/>
      <c r="Q185" s="410"/>
      <c r="R185" s="410"/>
      <c r="S185" s="411">
        <f t="shared" si="353"/>
        <v>12691</v>
      </c>
      <c r="T185" s="412">
        <f t="shared" si="354"/>
        <v>6955.3064971364374</v>
      </c>
      <c r="U185" s="411">
        <f t="shared" si="355"/>
        <v>244</v>
      </c>
      <c r="V185" s="413">
        <f t="shared" si="356"/>
        <v>1.9603117217000081E-2</v>
      </c>
      <c r="W185" s="412">
        <f t="shared" si="357"/>
        <v>133.72427588852656</v>
      </c>
      <c r="X185" s="411">
        <f t="shared" si="358"/>
        <v>643</v>
      </c>
      <c r="Y185" s="413">
        <f t="shared" si="359"/>
        <v>5.3369853917662684E-2</v>
      </c>
      <c r="Z185" s="412">
        <f t="shared" si="360"/>
        <v>352.39634998492863</v>
      </c>
      <c r="AA185" s="411">
        <f t="shared" si="361"/>
        <v>365</v>
      </c>
      <c r="AB185" s="412">
        <f t="shared" si="362"/>
        <v>2000.3836352177129</v>
      </c>
      <c r="AC185" s="414">
        <f t="shared" si="363"/>
        <v>2.8760538964620597E-2</v>
      </c>
      <c r="AD185" s="411">
        <f t="shared" si="364"/>
        <v>0</v>
      </c>
      <c r="AE185" s="413">
        <f t="shared" si="365"/>
        <v>0</v>
      </c>
      <c r="AF185" s="412">
        <f t="shared" si="366"/>
        <v>0</v>
      </c>
      <c r="AG185" s="411">
        <f t="shared" si="367"/>
        <v>7</v>
      </c>
      <c r="AH185" s="413">
        <f t="shared" si="368"/>
        <v>1.9553072625698324E-2</v>
      </c>
      <c r="AI185" s="415">
        <f t="shared" si="369"/>
        <v>38.363521771298608</v>
      </c>
      <c r="AJ185" s="906"/>
      <c r="AK185" s="386">
        <v>10028.212795170741</v>
      </c>
      <c r="AL185" s="387">
        <v>9383.2060067897528</v>
      </c>
      <c r="AM185" s="387">
        <v>10052.472154820382</v>
      </c>
      <c r="AN185" s="387">
        <v>9564.299309810478</v>
      </c>
      <c r="AO185" s="387">
        <v>14206.887494821565</v>
      </c>
      <c r="AP185" s="387">
        <v>14276.683511912652</v>
      </c>
      <c r="AQ185" s="387">
        <v>15044.846209386282</v>
      </c>
      <c r="AR185" s="387">
        <v>15562.14908909256</v>
      </c>
      <c r="AS185" s="387">
        <v>11059.235580280523</v>
      </c>
      <c r="AT185" s="387">
        <v>12336.115385007493</v>
      </c>
      <c r="AU185" s="387">
        <v>9776.5219388057048</v>
      </c>
      <c r="AV185" s="387">
        <v>11767.106372783901</v>
      </c>
      <c r="AW185" s="387">
        <v>7609.3524767710251</v>
      </c>
      <c r="AX185" s="387">
        <v>10099.662571746068</v>
      </c>
      <c r="AY185" s="387">
        <v>4857.9367698408005</v>
      </c>
      <c r="AZ185" s="387">
        <v>7673.2102274465024</v>
      </c>
      <c r="BA185" s="387">
        <v>2452.2169379179736</v>
      </c>
      <c r="BB185" s="387">
        <v>5428.8407670584875</v>
      </c>
      <c r="BC185" s="387">
        <v>310.31764218500325</v>
      </c>
      <c r="BD185" s="388">
        <v>975.72675835210885</v>
      </c>
      <c r="BE185" s="373">
        <v>2.0000000000000002E-5</v>
      </c>
      <c r="BF185" s="374">
        <v>2.0000000000000002E-5</v>
      </c>
      <c r="BG185" s="374">
        <v>5.0000000000000002E-5</v>
      </c>
      <c r="BH185" s="374">
        <v>4.0000000000000003E-5</v>
      </c>
      <c r="BI185" s="374">
        <v>1.2518952302791728E-4</v>
      </c>
      <c r="BJ185" s="374">
        <v>1.2406223545552731E-4</v>
      </c>
      <c r="BK185" s="374">
        <v>3.4000000000000002E-4</v>
      </c>
      <c r="BL185" s="374">
        <v>1.8000000000000001E-4</v>
      </c>
      <c r="BM185" s="374">
        <v>8.9999999999999998E-4</v>
      </c>
      <c r="BN185" s="374">
        <v>5.0000000000000001E-4</v>
      </c>
      <c r="BO185" s="374">
        <v>3.8E-3</v>
      </c>
      <c r="BP185" s="374">
        <v>2E-3</v>
      </c>
      <c r="BQ185" s="374">
        <v>1.6199999999999999E-2</v>
      </c>
      <c r="BR185" s="374">
        <v>6.1999999999999998E-3</v>
      </c>
      <c r="BS185" s="374">
        <v>6.1100000000000002E-2</v>
      </c>
      <c r="BT185" s="374">
        <v>2.6800000000000001E-2</v>
      </c>
      <c r="BU185" s="374">
        <v>0.1421</v>
      </c>
      <c r="BV185" s="374">
        <v>5.4699999999999999E-2</v>
      </c>
      <c r="BW185" s="374">
        <v>0.27589999999999998</v>
      </c>
      <c r="BX185" s="377">
        <v>0.1051</v>
      </c>
      <c r="BY185" s="87">
        <f>+Fall_Hoy!B238</f>
        <v>0</v>
      </c>
      <c r="BZ185" s="63">
        <f>+Fall_Hoy!C238</f>
        <v>0</v>
      </c>
      <c r="CA185" s="63">
        <f>+Fall_Hoy!D238</f>
        <v>0</v>
      </c>
      <c r="CB185" s="63">
        <f>+Fall_Hoy!E238</f>
        <v>0</v>
      </c>
      <c r="CC185" s="63">
        <f>+Fall_Hoy!F238</f>
        <v>1</v>
      </c>
      <c r="CD185" s="63">
        <f>+Fall_Hoy!G238</f>
        <v>0</v>
      </c>
      <c r="CE185" s="63">
        <f>+Fall_Hoy!H238</f>
        <v>3</v>
      </c>
      <c r="CF185" s="63">
        <f>+Fall_Hoy!I238</f>
        <v>2</v>
      </c>
      <c r="CG185" s="63">
        <f>+Fall_Hoy!J238</f>
        <v>4</v>
      </c>
      <c r="CH185" s="63">
        <f>+Fall_Hoy!K238</f>
        <v>7</v>
      </c>
      <c r="CI185" s="63">
        <f>+Fall_Hoy!L238</f>
        <v>11</v>
      </c>
      <c r="CJ185" s="63">
        <f>+Fall_Hoy!M238</f>
        <v>4</v>
      </c>
      <c r="CK185" s="63">
        <f>+Fall_Hoy!N238</f>
        <v>38</v>
      </c>
      <c r="CL185" s="63">
        <f>+Fall_Hoy!O238</f>
        <v>16</v>
      </c>
      <c r="CM185" s="63">
        <f>+Fall_Hoy!P238</f>
        <v>56</v>
      </c>
      <c r="CN185" s="63">
        <f>+Fall_Hoy!Q238</f>
        <v>37</v>
      </c>
      <c r="CO185" s="63">
        <f>+Fall_Hoy!R238</f>
        <v>51</v>
      </c>
      <c r="CP185" s="63">
        <f>+Fall_Hoy!S238</f>
        <v>61</v>
      </c>
      <c r="CQ185" s="63">
        <f>+Fall_Hoy!T238</f>
        <v>33</v>
      </c>
      <c r="CR185" s="88">
        <f>+Fall_Hoy!U238</f>
        <v>41</v>
      </c>
      <c r="CS185" s="544">
        <f t="shared" si="449"/>
        <v>0.18866657217986835</v>
      </c>
      <c r="CT185" s="115">
        <f t="shared" si="449"/>
        <v>0.17992430469154622</v>
      </c>
      <c r="CU185" s="115">
        <f t="shared" si="450"/>
        <v>0.30826263069115328</v>
      </c>
      <c r="CV185" s="115">
        <f t="shared" si="450"/>
        <v>0.25551795844246417</v>
      </c>
      <c r="CW185" s="78">
        <f t="shared" si="372"/>
        <v>0.56225467343219881</v>
      </c>
      <c r="CX185" s="78">
        <f t="shared" si="373"/>
        <v>8.1321407666650761E-2</v>
      </c>
      <c r="CY185" s="78">
        <f t="shared" si="374"/>
        <v>0.58648186155999527</v>
      </c>
      <c r="CZ185" s="78">
        <f t="shared" si="375"/>
        <v>0.7</v>
      </c>
      <c r="DA185" s="78">
        <f t="shared" si="376"/>
        <v>0.40187627907748297</v>
      </c>
      <c r="DB185" s="78">
        <f t="shared" si="377"/>
        <v>0.7</v>
      </c>
      <c r="DC185" s="78">
        <f t="shared" si="378"/>
        <v>0.29609066089395825</v>
      </c>
      <c r="DD185" s="78">
        <f t="shared" si="379"/>
        <v>0.16996531998944048</v>
      </c>
      <c r="DE185" s="78">
        <f t="shared" si="380"/>
        <v>0.30826263069115328</v>
      </c>
      <c r="DF185" s="78">
        <f t="shared" si="381"/>
        <v>0.25551795844246417</v>
      </c>
      <c r="DG185" s="78">
        <f t="shared" si="382"/>
        <v>0.18866657217986835</v>
      </c>
      <c r="DH185" s="78">
        <f t="shared" si="383"/>
        <v>0.17992430469154622</v>
      </c>
      <c r="DI185" s="78">
        <f t="shared" si="384"/>
        <v>0.14635825077817211</v>
      </c>
      <c r="DJ185" s="78">
        <f t="shared" si="385"/>
        <v>0.20541653779116104</v>
      </c>
      <c r="DK185" s="78">
        <f t="shared" si="386"/>
        <v>0.38543910356389516</v>
      </c>
      <c r="DL185" s="301">
        <f t="shared" si="387"/>
        <v>0.39980933072420122</v>
      </c>
      <c r="DM185" s="87">
        <f>+'Cas_-14'!B185</f>
        <v>221</v>
      </c>
      <c r="DN185" s="63">
        <f>+'Cas_-14'!C185</f>
        <v>216</v>
      </c>
      <c r="DO185" s="63">
        <f>+'Cas_-14'!D185</f>
        <v>381</v>
      </c>
      <c r="DP185" s="63">
        <f>+'Cas_-14'!E185</f>
        <v>416</v>
      </c>
      <c r="DQ185" s="63">
        <f>+'Cas_-14'!F185</f>
        <v>1059</v>
      </c>
      <c r="DR185" s="63">
        <f>+'Cas_-14'!G185</f>
        <v>1161</v>
      </c>
      <c r="DS185" s="63">
        <f>+'Cas_-14'!H185</f>
        <v>1346</v>
      </c>
      <c r="DT185" s="63">
        <f>+'Cas_-14'!I185</f>
        <v>1336</v>
      </c>
      <c r="DU185" s="63">
        <f>+'Cas_-14'!J185</f>
        <v>1069</v>
      </c>
      <c r="DV185" s="63">
        <f>+'Cas_-14'!K185</f>
        <v>1039</v>
      </c>
      <c r="DW185" s="63">
        <f>+'Cas_-14'!L185</f>
        <v>803</v>
      </c>
      <c r="DX185" s="63">
        <f>+'Cas_-14'!M185</f>
        <v>753</v>
      </c>
      <c r="DY185" s="63">
        <f>+'Cas_-14'!N185</f>
        <v>533</v>
      </c>
      <c r="DZ185" s="63">
        <f>+'Cas_-14'!O185</f>
        <v>475</v>
      </c>
      <c r="EA185" s="63">
        <f>+'Cas_-14'!P185</f>
        <v>291</v>
      </c>
      <c r="EB185" s="63">
        <f>+'Cas_-14'!Q185</f>
        <v>293</v>
      </c>
      <c r="EC185" s="63">
        <f>+'Cas_-14'!R185</f>
        <v>137</v>
      </c>
      <c r="ED185" s="63">
        <f>+'Cas_-14'!S185</f>
        <v>287</v>
      </c>
      <c r="EE185" s="63">
        <f>+'Cas_-14'!T185</f>
        <v>53</v>
      </c>
      <c r="EF185" s="88">
        <f>+'Cas_-14'!U185</f>
        <v>177</v>
      </c>
      <c r="EG185" s="203">
        <f t="shared" si="454"/>
        <v>2.2037825135344791E-2</v>
      </c>
      <c r="EH185" s="94">
        <f t="shared" si="454"/>
        <v>2.3019850554671921E-2</v>
      </c>
      <c r="EI185" s="94">
        <f t="shared" si="454"/>
        <v>3.7901124632044078E-2</v>
      </c>
      <c r="EJ185" s="94">
        <f t="shared" si="454"/>
        <v>4.3495083803294657E-2</v>
      </c>
      <c r="EK185" s="94">
        <f t="shared" si="454"/>
        <v>7.4541309656038821E-2</v>
      </c>
      <c r="EL185" s="94">
        <f t="shared" si="454"/>
        <v>8.1321407666650761E-2</v>
      </c>
      <c r="EM185" s="94">
        <f t="shared" si="454"/>
        <v>8.9465853041438753E-2</v>
      </c>
      <c r="EN185" s="94">
        <f t="shared" si="454"/>
        <v>8.5849325331062168E-2</v>
      </c>
      <c r="EO185" s="94">
        <f t="shared" si="454"/>
        <v>9.6661292025111575E-2</v>
      </c>
      <c r="EP185" s="94">
        <f t="shared" si="454"/>
        <v>8.4224244632368842E-2</v>
      </c>
      <c r="EQ185" s="94">
        <f t="shared" si="454"/>
        <v>8.2135549331984012E-2</v>
      </c>
      <c r="ER185" s="94">
        <f t="shared" si="454"/>
        <v>6.3991942976024341E-2</v>
      </c>
      <c r="ES185" s="94">
        <f t="shared" si="454"/>
        <v>7.0045381867521891E-2</v>
      </c>
      <c r="ET185" s="94">
        <f t="shared" si="454"/>
        <v>4.7031274225816058E-2</v>
      </c>
      <c r="EU185" s="94">
        <f t="shared" si="454"/>
        <v>5.9901973571701378E-2</v>
      </c>
      <c r="EV185" s="94">
        <f t="shared" si="454"/>
        <v>3.8184800274591826E-2</v>
      </c>
      <c r="EW185" s="94">
        <f t="shared" si="452"/>
        <v>5.5867814091651397E-2</v>
      </c>
      <c r="EX185" s="94">
        <f t="shared" si="452"/>
        <v>5.2865798116879636E-2</v>
      </c>
      <c r="EY185" s="94">
        <f t="shared" si="452"/>
        <v>0.17079273877829604</v>
      </c>
      <c r="EZ185" s="378">
        <f t="shared" si="448"/>
        <v>0.1814032447966609</v>
      </c>
      <c r="FA185" s="105">
        <f t="shared" si="393"/>
        <v>3.1495885849910854</v>
      </c>
      <c r="FB185" s="106">
        <f t="shared" si="393"/>
        <v>4.7119352045234573</v>
      </c>
      <c r="FC185" s="106">
        <f t="shared" si="394"/>
        <v>4.4008987098417993</v>
      </c>
      <c r="FD185" s="106">
        <f t="shared" si="394"/>
        <v>5.4329371816638377</v>
      </c>
      <c r="FE185" s="106">
        <f t="shared" si="455"/>
        <v>7.5428601405938513</v>
      </c>
      <c r="FF185" s="106">
        <f t="shared" si="455"/>
        <v>1</v>
      </c>
      <c r="FG185" s="106">
        <f t="shared" si="455"/>
        <v>6.5553710340005242</v>
      </c>
      <c r="FH185" s="106">
        <f t="shared" si="455"/>
        <v>8.153820630512568</v>
      </c>
      <c r="FI185" s="106">
        <f t="shared" si="455"/>
        <v>4.157571977964869</v>
      </c>
      <c r="FJ185" s="106">
        <f t="shared" si="455"/>
        <v>8.3111460726710717</v>
      </c>
      <c r="FK185" s="106">
        <f t="shared" si="455"/>
        <v>3.6049026676279743</v>
      </c>
      <c r="FL185" s="106">
        <f t="shared" si="455"/>
        <v>2.6560424966799467</v>
      </c>
      <c r="FM185" s="106">
        <f t="shared" si="455"/>
        <v>4.4008987098417993</v>
      </c>
      <c r="FN185" s="106">
        <f t="shared" si="455"/>
        <v>5.4329371816638377</v>
      </c>
      <c r="FO185" s="106">
        <f t="shared" si="455"/>
        <v>3.1495885849910854</v>
      </c>
      <c r="FP185" s="106">
        <f t="shared" si="455"/>
        <v>4.7119352045234573</v>
      </c>
      <c r="FQ185" s="106">
        <f t="shared" si="455"/>
        <v>2.6197239530093435</v>
      </c>
      <c r="FR185" s="106">
        <f t="shared" si="455"/>
        <v>3.8856225595423886</v>
      </c>
      <c r="FS185" s="106">
        <f t="shared" si="455"/>
        <v>2.2567651664877215</v>
      </c>
      <c r="FT185" s="110">
        <f t="shared" si="455"/>
        <v>2.2039811425223226</v>
      </c>
      <c r="FU185" s="87">
        <f>+Cas_Hoy!B185</f>
        <v>233</v>
      </c>
      <c r="FV185" s="63">
        <f>+Cas_Hoy!C185</f>
        <v>221</v>
      </c>
      <c r="FW185" s="63">
        <f>+Cas_Hoy!D185</f>
        <v>424</v>
      </c>
      <c r="FX185" s="63">
        <f>+Cas_Hoy!E185</f>
        <v>448</v>
      </c>
      <c r="FY185" s="63">
        <f>+Cas_Hoy!F185</f>
        <v>1125</v>
      </c>
      <c r="FZ185" s="63">
        <f>+Cas_Hoy!G185</f>
        <v>1230</v>
      </c>
      <c r="GA185" s="63">
        <f>+Cas_Hoy!H185</f>
        <v>1411</v>
      </c>
      <c r="GB185" s="63">
        <f>+Cas_Hoy!I185</f>
        <v>1401</v>
      </c>
      <c r="GC185" s="63">
        <f>+Cas_Hoy!J185</f>
        <v>1133</v>
      </c>
      <c r="GD185" s="63">
        <f>+Cas_Hoy!K185</f>
        <v>1101</v>
      </c>
      <c r="GE185" s="63">
        <f>+Cas_Hoy!L185</f>
        <v>835</v>
      </c>
      <c r="GF185" s="63">
        <f>+Cas_Hoy!M185</f>
        <v>792</v>
      </c>
      <c r="GG185" s="63">
        <f>+Cas_Hoy!N185</f>
        <v>560</v>
      </c>
      <c r="GH185" s="63">
        <f>+Cas_Hoy!O185</f>
        <v>499</v>
      </c>
      <c r="GI185" s="63">
        <f>+Cas_Hoy!P185</f>
        <v>301</v>
      </c>
      <c r="GJ185" s="63">
        <f>+Cas_Hoy!Q185</f>
        <v>305</v>
      </c>
      <c r="GK185" s="63">
        <f>+Cas_Hoy!R185</f>
        <v>142</v>
      </c>
      <c r="GL185" s="63">
        <f>+Cas_Hoy!S185</f>
        <v>295</v>
      </c>
      <c r="GM185" s="63">
        <f>+Cas_Hoy!T185</f>
        <v>53</v>
      </c>
      <c r="GN185" s="88">
        <f>+Cas_Hoy!U185</f>
        <v>180</v>
      </c>
      <c r="GO185" s="273">
        <f t="shared" si="396"/>
        <v>7.3178955741378268E-2</v>
      </c>
      <c r="GP185" s="115">
        <f t="shared" si="396"/>
        <v>0.11097887858863642</v>
      </c>
      <c r="GQ185" s="115">
        <f t="shared" si="396"/>
        <v>0.18562409566866037</v>
      </c>
      <c r="GR185" s="115">
        <f t="shared" si="396"/>
        <v>0.25448344709254289</v>
      </c>
      <c r="GS185" s="115">
        <f t="shared" si="396"/>
        <v>0.59729604118151436</v>
      </c>
      <c r="GT185" s="115">
        <f t="shared" si="396"/>
        <v>8.6154462902653259E-2</v>
      </c>
      <c r="GU185" s="115">
        <f t="shared" si="396"/>
        <v>0.61480379395330864</v>
      </c>
      <c r="GV185" s="115">
        <f t="shared" si="396"/>
        <v>0.7</v>
      </c>
      <c r="GW185" s="115">
        <f t="shared" si="396"/>
        <v>0.42593622469110215</v>
      </c>
      <c r="GX185" s="115">
        <f t="shared" si="396"/>
        <v>0.7</v>
      </c>
      <c r="GY185" s="115">
        <f t="shared" si="396"/>
        <v>0.30789003965934636</v>
      </c>
      <c r="GZ185" s="115">
        <f t="shared" si="396"/>
        <v>0.17876830469008878</v>
      </c>
      <c r="HA185" s="115">
        <f t="shared" si="396"/>
        <v>0.32387818609201846</v>
      </c>
      <c r="HB185" s="115">
        <f t="shared" si="396"/>
        <v>0.26842833950060974</v>
      </c>
      <c r="HC185" s="115">
        <f t="shared" si="396"/>
        <v>0.19514995954000128</v>
      </c>
      <c r="HD185" s="115">
        <f t="shared" si="396"/>
        <v>0.18729321819427164</v>
      </c>
      <c r="HE185" s="115">
        <f t="shared" si="453"/>
        <v>0.15169979277737547</v>
      </c>
      <c r="HF185" s="115">
        <f t="shared" si="453"/>
        <v>0.21114243431495647</v>
      </c>
      <c r="HG185" s="115">
        <f t="shared" si="453"/>
        <v>0.38543910356389516</v>
      </c>
      <c r="HH185" s="417">
        <f t="shared" si="453"/>
        <v>0.40658576005850977</v>
      </c>
      <c r="HI185" s="379">
        <f>+CyF_Tot!B186</f>
        <v>11606</v>
      </c>
      <c r="HJ185" s="380">
        <f>+CyF_Tot!C186</f>
        <v>12048</v>
      </c>
      <c r="HK185" s="380">
        <f>+CyF_Tot!D186</f>
        <v>12447</v>
      </c>
      <c r="HL185" s="380">
        <f>+CyF_Tot!E186</f>
        <v>12691</v>
      </c>
      <c r="HM185" s="380">
        <f>+CyF_Tot!F186</f>
        <v>353</v>
      </c>
      <c r="HN185" s="380">
        <f>+CyF_Tot!G186</f>
        <v>358</v>
      </c>
      <c r="HO185" s="380">
        <f>+CyF_Tot!H186</f>
        <v>365</v>
      </c>
      <c r="HP185" s="381">
        <f>+CyF_Tot!I186</f>
        <v>365</v>
      </c>
      <c r="HQ185" s="563">
        <f t="shared" si="398"/>
        <v>5.4959651413535419E-2</v>
      </c>
      <c r="HR185" s="203">
        <f t="shared" si="399"/>
        <v>5.1424689703722645E-2</v>
      </c>
      <c r="HS185" s="203">
        <f t="shared" si="400"/>
        <v>5.5092604909546386E-2</v>
      </c>
      <c r="HT185" s="203">
        <f t="shared" si="401"/>
        <v>5.2417172114161498E-2</v>
      </c>
      <c r="HU185" s="203">
        <f t="shared" si="402"/>
        <v>7.7860891101425286E-2</v>
      </c>
      <c r="HV185" s="203">
        <f t="shared" si="403"/>
        <v>7.8243408390171548E-2</v>
      </c>
      <c r="HW185" s="203">
        <f t="shared" si="404"/>
        <v>8.2453326442804273E-2</v>
      </c>
      <c r="HX185" s="203">
        <f t="shared" si="405"/>
        <v>8.5288406483942453E-2</v>
      </c>
      <c r="HY185" s="203">
        <f t="shared" si="406"/>
        <v>6.0610174994001717E-2</v>
      </c>
      <c r="HZ185" s="203">
        <f t="shared" si="407"/>
        <v>6.7608118735140943E-2</v>
      </c>
      <c r="IA185" s="203">
        <f t="shared" si="408"/>
        <v>5.3580258892421587E-2</v>
      </c>
      <c r="IB185" s="203">
        <f t="shared" si="409"/>
        <v>6.4489663073925965E-2</v>
      </c>
      <c r="IC185" s="203">
        <f t="shared" si="410"/>
        <v>4.1703079915441456E-2</v>
      </c>
      <c r="ID185" s="203">
        <f t="shared" si="411"/>
        <v>5.5351232136278565E-2</v>
      </c>
      <c r="IE185" s="203">
        <f t="shared" si="412"/>
        <v>2.662393757619708E-2</v>
      </c>
      <c r="IF185" s="203">
        <f t="shared" si="413"/>
        <v>4.2053052516627859E-2</v>
      </c>
      <c r="IG185" s="203">
        <f t="shared" si="414"/>
        <v>1.3439382555109054E-2</v>
      </c>
      <c r="IH185" s="203">
        <f t="shared" si="415"/>
        <v>2.9752778708565956E-2</v>
      </c>
      <c r="II185" s="203">
        <f t="shared" si="416"/>
        <v>1.7006968031403461E-3</v>
      </c>
      <c r="IJ185" s="672">
        <f t="shared" si="417"/>
        <v>5.3474735338399628E-3</v>
      </c>
      <c r="IK185" s="689"/>
      <c r="IL185" s="690"/>
      <c r="IM185" s="690"/>
      <c r="IN185" s="690"/>
      <c r="IO185" s="690"/>
      <c r="IP185" s="690"/>
      <c r="IQ185" s="690"/>
      <c r="IR185" s="690"/>
      <c r="IS185" s="690"/>
      <c r="IT185" s="690"/>
      <c r="IU185" s="690"/>
      <c r="IV185" s="690"/>
      <c r="IW185" s="690"/>
      <c r="IX185" s="690"/>
      <c r="IY185" s="690"/>
      <c r="IZ185" s="690"/>
      <c r="JA185" s="690"/>
      <c r="JB185" s="690"/>
      <c r="JC185" s="690"/>
      <c r="JD185" s="691"/>
      <c r="JE185" s="649"/>
      <c r="JF185" s="638">
        <f t="shared" si="418"/>
        <v>0</v>
      </c>
      <c r="JG185" s="659">
        <f t="shared" si="419"/>
        <v>0</v>
      </c>
      <c r="JH185" s="638">
        <f t="shared" si="420"/>
        <v>0</v>
      </c>
      <c r="JI185" s="639">
        <f t="shared" si="421"/>
        <v>0</v>
      </c>
      <c r="JJ185" s="639">
        <f t="shared" si="422"/>
        <v>70.388394387194353</v>
      </c>
      <c r="JK185" s="639">
        <f t="shared" si="423"/>
        <v>0</v>
      </c>
      <c r="JL185" s="639">
        <f t="shared" si="424"/>
        <v>199.40383293039841</v>
      </c>
      <c r="JM185" s="639">
        <f t="shared" si="425"/>
        <v>128.51695408841641</v>
      </c>
      <c r="JN185" s="639">
        <f t="shared" si="426"/>
        <v>361.68865116973461</v>
      </c>
      <c r="JO185" s="639">
        <f t="shared" si="427"/>
        <v>567.43956922673908</v>
      </c>
      <c r="JP185" s="639">
        <f t="shared" si="428"/>
        <v>1125.1445113970412</v>
      </c>
      <c r="JQ185" s="639">
        <f t="shared" si="429"/>
        <v>339.93063997888095</v>
      </c>
      <c r="JR185" s="639">
        <f t="shared" si="430"/>
        <v>4993.8546171966827</v>
      </c>
      <c r="JS185" s="639">
        <f t="shared" si="431"/>
        <v>1584.2113423432777</v>
      </c>
      <c r="JT185" s="639">
        <f t="shared" si="432"/>
        <v>11527.527560189956</v>
      </c>
      <c r="JU185" s="639">
        <f t="shared" si="433"/>
        <v>4821.9713657334387</v>
      </c>
      <c r="JV185" s="639">
        <f t="shared" si="434"/>
        <v>20797.507435578256</v>
      </c>
      <c r="JW185" s="639">
        <f t="shared" si="435"/>
        <v>11236.284617176509</v>
      </c>
      <c r="JX185" s="639">
        <f t="shared" si="436"/>
        <v>106342.64867327867</v>
      </c>
      <c r="JY185" s="646">
        <f t="shared" si="437"/>
        <v>42019.960659113545</v>
      </c>
      <c r="JZ185" s="638">
        <f t="shared" si="438"/>
        <v>29.165086026709613</v>
      </c>
      <c r="KA185" s="639">
        <f t="shared" si="439"/>
        <v>0</v>
      </c>
      <c r="KB185" s="639">
        <f t="shared" si="440"/>
        <v>501.66379964549964</v>
      </c>
      <c r="KC185" s="639">
        <f t="shared" si="441"/>
        <v>327.74179901613746</v>
      </c>
      <c r="KD185" s="639">
        <f t="shared" si="442"/>
        <v>11687.59415901898</v>
      </c>
      <c r="KE185" s="640">
        <f t="shared" si="443"/>
        <v>6410.9350666981363</v>
      </c>
      <c r="KF185" s="643">
        <f t="shared" si="444"/>
        <v>14.812233915086852</v>
      </c>
      <c r="KG185" s="639">
        <f t="shared" si="445"/>
        <v>410.34615244890068</v>
      </c>
      <c r="KH185" s="640">
        <f t="shared" si="446"/>
        <v>8450.2186886491309</v>
      </c>
    </row>
    <row r="186" spans="1:294" ht="13.2"/>
    <row r="191" spans="1:294" ht="15.75" customHeight="1">
      <c r="KC191" s="556"/>
    </row>
  </sheetData>
  <mergeCells count="47">
    <mergeCell ref="KF2:KF3"/>
    <mergeCell ref="KG2:KG3"/>
    <mergeCell ref="KH2:KH3"/>
    <mergeCell ref="IK1:IU1"/>
    <mergeCell ref="IV1:JD1"/>
    <mergeCell ref="JF1:JY1"/>
    <mergeCell ref="JZ1:KE1"/>
    <mergeCell ref="KF1:KH1"/>
    <mergeCell ref="N171:N185"/>
    <mergeCell ref="AJ171:AJ185"/>
    <mergeCell ref="GZ1:HH1"/>
    <mergeCell ref="HI1:HL2"/>
    <mergeCell ref="HM1:HP2"/>
    <mergeCell ref="AA1:AI2"/>
    <mergeCell ref="AJ1:AJ170"/>
    <mergeCell ref="AK1:BD1"/>
    <mergeCell ref="BE1:BX1"/>
    <mergeCell ref="N1:N3"/>
    <mergeCell ref="HQ1:IJ1"/>
    <mergeCell ref="N4:N170"/>
    <mergeCell ref="EG1:EP1"/>
    <mergeCell ref="EQ1:EZ1"/>
    <mergeCell ref="FA1:FT1"/>
    <mergeCell ref="FU1:GD1"/>
    <mergeCell ref="GE1:GN1"/>
    <mergeCell ref="GO1:GY1"/>
    <mergeCell ref="BY1:CH1"/>
    <mergeCell ref="CI1:CR1"/>
    <mergeCell ref="CS1:DC1"/>
    <mergeCell ref="DD1:DL1"/>
    <mergeCell ref="DM1:DV1"/>
    <mergeCell ref="DW1:EF1"/>
    <mergeCell ref="O1:R2"/>
    <mergeCell ref="S1:Z2"/>
    <mergeCell ref="A1:A2"/>
    <mergeCell ref="B1:B3"/>
    <mergeCell ref="E1:E3"/>
    <mergeCell ref="F1:F2"/>
    <mergeCell ref="G1:G3"/>
    <mergeCell ref="C1:C3"/>
    <mergeCell ref="D1:D3"/>
    <mergeCell ref="M1:M2"/>
    <mergeCell ref="H1:H2"/>
    <mergeCell ref="I1:I2"/>
    <mergeCell ref="J1:J2"/>
    <mergeCell ref="K1:K3"/>
    <mergeCell ref="L1:L3"/>
  </mergeCells>
  <conditionalFormatting sqref="JF35:JF170">
    <cfRule type="colorScale" priority="8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JG35:JG170">
    <cfRule type="colorScale" priority="8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JH35:JH170">
    <cfRule type="colorScale" priority="8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JI35:JI170">
    <cfRule type="colorScale" priority="8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JJ35:JJ170">
    <cfRule type="colorScale" priority="8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JK35:JK170">
    <cfRule type="colorScale" priority="8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JL35:JL170">
    <cfRule type="colorScale" priority="8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JM35:JM170">
    <cfRule type="colorScale" priority="8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JN35:JN170">
    <cfRule type="colorScale" priority="7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JO35:JO170">
    <cfRule type="colorScale" priority="7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JP35:JP170">
    <cfRule type="colorScale" priority="7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JQ35:JQ170">
    <cfRule type="colorScale" priority="7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JR35:JR170">
    <cfRule type="colorScale" priority="7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JS35:JS170">
    <cfRule type="colorScale" priority="7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JT35:JT170">
    <cfRule type="colorScale" priority="7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JU35:JU170">
    <cfRule type="colorScale" priority="7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JV35:JV170">
    <cfRule type="colorScale" priority="7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JW35:JW170">
    <cfRule type="colorScale" priority="7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JX35:JX170">
    <cfRule type="colorScale" priority="6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JY35:JY170">
    <cfRule type="colorScale" priority="6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JZ35:JZ170">
    <cfRule type="colorScale" priority="6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A35:KA170">
    <cfRule type="colorScale" priority="6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B35:KB170">
    <cfRule type="colorScale" priority="6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C35:KC170">
    <cfRule type="colorScale" priority="6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D35:KD170">
    <cfRule type="colorScale" priority="6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E35:KE170">
    <cfRule type="colorScale" priority="6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F35:KF170">
    <cfRule type="colorScale" priority="6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G35:KG170">
    <cfRule type="colorScale" priority="6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H35:KH170">
    <cfRule type="colorScale" priority="5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JZ4:JZ33">
    <cfRule type="colorScale" priority="5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A4:KA33">
    <cfRule type="colorScale" priority="5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B4:KB33">
    <cfRule type="colorScale" priority="5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C4:KC33">
    <cfRule type="colorScale" priority="5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D4:KD33">
    <cfRule type="colorScale" priority="5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E4:KE33">
    <cfRule type="colorScale" priority="5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G4:KG33">
    <cfRule type="colorScale" priority="5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F4:KF33">
    <cfRule type="colorScale" priority="5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H4:KH33">
    <cfRule type="colorScale" priority="5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JF4:JF33">
    <cfRule type="colorScale" priority="4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JG4:JG33">
    <cfRule type="colorScale" priority="4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JH4:JH33">
    <cfRule type="colorScale" priority="4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JI4:JI33">
    <cfRule type="colorScale" priority="4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JJ4:JJ33">
    <cfRule type="colorScale" priority="4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JK4:JK33">
    <cfRule type="colorScale" priority="4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JL4:JL33">
    <cfRule type="colorScale" priority="4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JM4:JM33">
    <cfRule type="colorScale" priority="4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JN4:JN33">
    <cfRule type="colorScale" priority="4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JO4:JO33">
    <cfRule type="colorScale" priority="4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JP4:JP33">
    <cfRule type="colorScale" priority="3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JQ4:JQ33">
    <cfRule type="colorScale" priority="3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JR4:JR33">
    <cfRule type="colorScale" priority="3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JS4:JS33">
    <cfRule type="colorScale" priority="3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JT4:JT33">
    <cfRule type="colorScale" priority="3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JU4:JU33">
    <cfRule type="colorScale" priority="3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JV4:JV33">
    <cfRule type="colorScale" priority="3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JW4:JW33">
    <cfRule type="colorScale" priority="3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JX4:JX33">
    <cfRule type="colorScale" priority="3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JY4:JY33">
    <cfRule type="colorScale" priority="3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JF171:JF185">
    <cfRule type="colorScale" priority="2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JG171:JG185">
    <cfRule type="colorScale" priority="2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JH171:JH185">
    <cfRule type="colorScale" priority="2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JI171:JI185">
    <cfRule type="colorScale" priority="2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JJ171:JJ185">
    <cfRule type="colorScale" priority="2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JK171:JK185">
    <cfRule type="colorScale" priority="2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JL171:JL185">
    <cfRule type="colorScale" priority="2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JM171:JM185">
    <cfRule type="colorScale" priority="2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JN171:JN185">
    <cfRule type="colorScale" priority="2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JO171:JO185">
    <cfRule type="colorScale" priority="2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JP171:JP185">
    <cfRule type="colorScale" priority="1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JQ171:JQ185">
    <cfRule type="colorScale" priority="1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JR171:JR185">
    <cfRule type="colorScale" priority="1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JS171:JS185">
    <cfRule type="colorScale" priority="1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JT171:JT185">
    <cfRule type="colorScale" priority="1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JU171:JU185">
    <cfRule type="colorScale" priority="1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JV171:JV185">
    <cfRule type="colorScale" priority="1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JW171:JW185">
    <cfRule type="colorScale" priority="1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JX171:JX185">
    <cfRule type="colorScale" priority="1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JY171:JY185">
    <cfRule type="colorScale" priority="1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JZ171:JZ185">
    <cfRule type="colorScale" priority="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A171:KA185">
    <cfRule type="colorScale" priority="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B171:KB185">
    <cfRule type="colorScale" priority="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C171:KC185">
    <cfRule type="colorScale" priority="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D171:KD185">
    <cfRule type="colorScale" priority="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E171:KE185">
    <cfRule type="colorScale" priority="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F171:KF185">
    <cfRule type="colorScale" priority="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G171:KG185">
    <cfRule type="colorScale" priority="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H171:KH185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7" right="0.7" top="0.75" bottom="0.75" header="0.3" footer="0.3"/>
  <pageSetup paperSize="9" orientation="portrait" horizontalDpi="300" verticalDpi="300" r:id="rId1"/>
  <ignoredErrors>
    <ignoredError sqref="KF171:KH185" formulaRange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189"/>
  <sheetViews>
    <sheetView workbookViewId="0">
      <pane xSplit="9" ySplit="3" topLeftCell="J4" activePane="bottomRight" state="frozen"/>
      <selection pane="topRight" activeCell="J1" sqref="J1"/>
      <selection pane="bottomLeft" activeCell="A4" sqref="A4"/>
      <selection pane="bottomRight" sqref="A1:A2"/>
    </sheetView>
  </sheetViews>
  <sheetFormatPr baseColWidth="10" defaultRowHeight="13.2"/>
  <cols>
    <col min="1" max="1" width="26.6640625" style="232" customWidth="1"/>
    <col min="2" max="2" width="12.33203125" bestFit="1" customWidth="1"/>
  </cols>
  <sheetData>
    <row r="1" spans="1:22" ht="12.75" customHeight="1">
      <c r="A1" s="913" t="s">
        <v>0</v>
      </c>
      <c r="B1" s="915" t="s">
        <v>5</v>
      </c>
      <c r="C1" s="859"/>
      <c r="D1" s="859"/>
      <c r="E1" s="859"/>
      <c r="F1" s="858" t="s">
        <v>6</v>
      </c>
      <c r="G1" s="859"/>
      <c r="H1" s="859"/>
      <c r="I1" s="859"/>
      <c r="J1" s="275"/>
      <c r="K1" s="275"/>
      <c r="L1" s="275"/>
      <c r="M1" s="275"/>
      <c r="N1" s="275"/>
      <c r="O1" s="275"/>
      <c r="P1" s="275"/>
      <c r="Q1" s="275"/>
    </row>
    <row r="2" spans="1:22">
      <c r="A2" s="914"/>
      <c r="B2" s="916"/>
      <c r="C2" s="861"/>
      <c r="D2" s="861"/>
      <c r="E2" s="861"/>
      <c r="F2" s="861"/>
      <c r="G2" s="861"/>
      <c r="H2" s="861"/>
      <c r="I2" s="861"/>
      <c r="J2" s="275"/>
      <c r="K2" s="275"/>
      <c r="L2" s="275"/>
      <c r="M2" s="275"/>
      <c r="N2" s="275"/>
      <c r="O2" s="275"/>
      <c r="P2" s="275"/>
      <c r="Q2" s="275"/>
    </row>
    <row r="3" spans="1:22" ht="22.8">
      <c r="A3" s="1">
        <f>+'Todos_30-4_sisa'!A3</f>
        <v>44316</v>
      </c>
      <c r="B3" s="131">
        <f>+A3-21</f>
        <v>44295</v>
      </c>
      <c r="C3" s="131">
        <f>+A3-14</f>
        <v>44302</v>
      </c>
      <c r="D3" s="132">
        <f>+A3-7</f>
        <v>44309</v>
      </c>
      <c r="E3" s="132">
        <f>+A3</f>
        <v>44316</v>
      </c>
      <c r="F3" s="133">
        <f>+A3-21</f>
        <v>44295</v>
      </c>
      <c r="G3" s="133">
        <f>+A3-14</f>
        <v>44302</v>
      </c>
      <c r="H3" s="134">
        <f>+A3-7</f>
        <v>44309</v>
      </c>
      <c r="I3" s="134">
        <f>+A3</f>
        <v>44316</v>
      </c>
      <c r="J3" s="275"/>
      <c r="K3" s="276">
        <f>+I3</f>
        <v>44316</v>
      </c>
      <c r="L3" s="275"/>
      <c r="M3" s="277">
        <f>+H3</f>
        <v>44309</v>
      </c>
      <c r="N3" s="275"/>
      <c r="O3" s="276">
        <f>+G3</f>
        <v>44302</v>
      </c>
      <c r="P3" s="275"/>
      <c r="Q3" s="276">
        <f>+F3</f>
        <v>44295</v>
      </c>
      <c r="S3" s="131">
        <f>+B3</f>
        <v>44295</v>
      </c>
      <c r="T3" s="131">
        <f>+C3</f>
        <v>44302</v>
      </c>
      <c r="U3" s="132">
        <f>+D3</f>
        <v>44309</v>
      </c>
      <c r="V3" s="132">
        <f>+E3</f>
        <v>44316</v>
      </c>
    </row>
    <row r="4" spans="1:22" ht="14.4">
      <c r="A4" s="79" t="s">
        <v>17</v>
      </c>
      <c r="B4" s="11">
        <f>+B5+B6+B11+B12+B13+B14+B15+B16+B17+B18+B19+B20+B21+B22+B23+B24+B25+B26+B27+B28+B29+B30+B31+B32+B33</f>
        <v>0</v>
      </c>
      <c r="C4" s="15">
        <f t="shared" ref="C4:I4" si="0">+C5+C6+C11+C12+C13+C14+C15+C16+C17+C18+C19+C20+C21+C22+C23+C24+C25+C26+C27+C28+C29+C30+C31+C32+C33</f>
        <v>2697679</v>
      </c>
      <c r="D4" s="15">
        <f>+D5+D6+D11+D12+D13+D14+D15+D16+D17+D18+D19+D20+D21+D22+D23+D24+D25+D26+D27+D28+D29+D30+D31+D32+D33</f>
        <v>2856819</v>
      </c>
      <c r="E4" s="15">
        <f>+E5+E6+E11+E12+E13+E14+E15+E16+E17+E18+E19+E20+E21+E22+E23+E24+E25+E26+E27+E28+E29+E30+E31+E32+E33</f>
        <v>2977356</v>
      </c>
      <c r="F4" s="11">
        <f t="shared" si="0"/>
        <v>0</v>
      </c>
      <c r="G4" s="11">
        <f t="shared" si="0"/>
        <v>60750</v>
      </c>
      <c r="H4" s="11">
        <f t="shared" si="0"/>
        <v>62885</v>
      </c>
      <c r="I4" s="11">
        <f t="shared" si="0"/>
        <v>63865</v>
      </c>
      <c r="J4" s="12" t="s">
        <v>18</v>
      </c>
      <c r="K4" s="393">
        <f>SUM(K34:K169)</f>
        <v>32975</v>
      </c>
      <c r="L4" s="12" t="s">
        <v>18</v>
      </c>
      <c r="M4" s="393">
        <f>SUM(M34:M169)</f>
        <v>32550</v>
      </c>
      <c r="N4" s="12" t="s">
        <v>18</v>
      </c>
      <c r="O4" s="393">
        <f>SUM(O34:O169)</f>
        <v>31138</v>
      </c>
      <c r="P4" s="12" t="s">
        <v>18</v>
      </c>
      <c r="Q4" s="393">
        <f>SUM(Q34:Q169)</f>
        <v>0</v>
      </c>
      <c r="R4" s="12" t="s">
        <v>18</v>
      </c>
      <c r="S4" s="393">
        <f>SUM(S34:S169)</f>
        <v>0</v>
      </c>
      <c r="T4" s="393">
        <f>SUM(U34:U169)</f>
        <v>1164015</v>
      </c>
      <c r="U4" s="393">
        <f>SUM(W34:W169)</f>
        <v>1243661</v>
      </c>
      <c r="V4" s="393">
        <f>SUM(Y34:Y169)</f>
        <v>1299906</v>
      </c>
    </row>
    <row r="5" spans="1:22">
      <c r="A5" s="4" t="s">
        <v>18</v>
      </c>
      <c r="B5" s="38">
        <f>+VLOOKUP(A5,$R$3:$V$28,2,FALSE)</f>
        <v>0</v>
      </c>
      <c r="C5" s="38">
        <f>+VLOOKUP(A5,$R$3:$V$28,3,FALSE)</f>
        <v>1164015</v>
      </c>
      <c r="D5" s="38">
        <f>+VLOOKUP(A5,$R$3:$V$28,4,FALSE)</f>
        <v>1243661</v>
      </c>
      <c r="E5" s="38">
        <f>+VLOOKUP(A5,$R$3:$V$28,5,FALSE)</f>
        <v>1299906</v>
      </c>
      <c r="F5" s="19">
        <f>VLOOKUP(A5,$P$4:$Q$28,2,FALSE)</f>
        <v>0</v>
      </c>
      <c r="G5" s="19">
        <f>VLOOKUP(A5,$N$4:$O$28,2,FALSE)</f>
        <v>31138</v>
      </c>
      <c r="H5" s="19">
        <f>VLOOKUP(A5,$L$4:$M$28,2,FALSE)</f>
        <v>32550</v>
      </c>
      <c r="I5" s="19">
        <f>VLOOKUP(A5,$J$4:$K$28,2,FALSE)</f>
        <v>32975</v>
      </c>
      <c r="J5" s="12" t="s">
        <v>179</v>
      </c>
      <c r="K5" s="13">
        <v>3379</v>
      </c>
      <c r="L5" s="12" t="s">
        <v>179</v>
      </c>
      <c r="M5" s="13">
        <v>3312</v>
      </c>
      <c r="N5" s="12" t="s">
        <v>179</v>
      </c>
      <c r="O5" s="13">
        <v>3225</v>
      </c>
      <c r="P5" s="12" t="s">
        <v>179</v>
      </c>
      <c r="Q5" s="13"/>
      <c r="R5" s="12" t="s">
        <v>179</v>
      </c>
      <c r="S5" s="13"/>
      <c r="T5" s="13">
        <v>206681</v>
      </c>
      <c r="U5" s="13">
        <v>218010</v>
      </c>
      <c r="V5" s="13">
        <v>227310</v>
      </c>
    </row>
    <row r="6" spans="1:22">
      <c r="A6" s="4" t="s">
        <v>19</v>
      </c>
      <c r="B6" s="38">
        <f>+VLOOKUP(A6,$R$3:$V$28,2,FALSE)</f>
        <v>0</v>
      </c>
      <c r="C6" s="38">
        <f>+VLOOKUP(A6,$R$3:$V$28,3,FALSE)</f>
        <v>307804</v>
      </c>
      <c r="D6" s="38">
        <f>+VLOOKUP(A6,$R$3:$V$28,4,FALSE)</f>
        <v>327414</v>
      </c>
      <c r="E6" s="38">
        <f>+VLOOKUP(A6,$R$3:$V$28,5,FALSE)</f>
        <v>342140</v>
      </c>
      <c r="F6" s="19">
        <f>VLOOKUP(A6,$P$4:$Q$28,2,FALSE)</f>
        <v>0</v>
      </c>
      <c r="G6" s="19">
        <f>VLOOKUP(A6,$N$4:$O$28,2,FALSE)</f>
        <v>7387</v>
      </c>
      <c r="H6" s="19">
        <f>VLOOKUP(A6,$L$4:$M$28,2,FALSE)</f>
        <v>7612</v>
      </c>
      <c r="I6" s="19">
        <f>VLOOKUP(A6,$J$4:$K$28,2,FALSE)</f>
        <v>7753</v>
      </c>
      <c r="J6" s="12" t="s">
        <v>19</v>
      </c>
      <c r="K6" s="13">
        <v>7753</v>
      </c>
      <c r="L6" s="12" t="s">
        <v>19</v>
      </c>
      <c r="M6" s="13">
        <v>7612</v>
      </c>
      <c r="N6" s="12" t="s">
        <v>19</v>
      </c>
      <c r="O6" s="13">
        <v>7387</v>
      </c>
      <c r="P6" s="12" t="s">
        <v>19</v>
      </c>
      <c r="Q6" s="13"/>
      <c r="R6" s="12" t="s">
        <v>19</v>
      </c>
      <c r="S6" s="13"/>
      <c r="T6" s="13">
        <v>307804</v>
      </c>
      <c r="U6" s="13">
        <v>327414</v>
      </c>
      <c r="V6" s="13">
        <v>342140</v>
      </c>
    </row>
    <row r="7" spans="1:22" ht="14.4">
      <c r="A7" s="4" t="s">
        <v>20</v>
      </c>
      <c r="B7" s="2">
        <f>B8+B6</f>
        <v>0</v>
      </c>
      <c r="C7" s="3">
        <f t="shared" ref="C7:I7" si="1">C8+C6</f>
        <v>1221323</v>
      </c>
      <c r="D7" s="3">
        <f t="shared" si="1"/>
        <v>1306672</v>
      </c>
      <c r="E7" s="3">
        <f t="shared" si="1"/>
        <v>1366659</v>
      </c>
      <c r="F7" s="3">
        <f t="shared" si="1"/>
        <v>0</v>
      </c>
      <c r="G7" s="3">
        <f t="shared" si="1"/>
        <v>32164</v>
      </c>
      <c r="H7" s="3">
        <f t="shared" si="1"/>
        <v>33566</v>
      </c>
      <c r="I7" s="3">
        <f t="shared" si="1"/>
        <v>34064</v>
      </c>
      <c r="J7" s="12" t="s">
        <v>42</v>
      </c>
      <c r="K7" s="13">
        <v>4623</v>
      </c>
      <c r="L7" s="12" t="s">
        <v>42</v>
      </c>
      <c r="M7" s="13">
        <v>4575</v>
      </c>
      <c r="N7" s="12" t="s">
        <v>42</v>
      </c>
      <c r="O7" s="13">
        <v>4483</v>
      </c>
      <c r="P7" s="12" t="s">
        <v>42</v>
      </c>
      <c r="Q7" s="13"/>
      <c r="R7" s="12" t="s">
        <v>42</v>
      </c>
      <c r="S7" s="13"/>
      <c r="T7" s="13">
        <v>251901</v>
      </c>
      <c r="U7" s="13">
        <v>263841</v>
      </c>
      <c r="V7" s="13">
        <v>274370</v>
      </c>
    </row>
    <row r="8" spans="1:22" ht="14.4">
      <c r="A8" s="4" t="s">
        <v>21</v>
      </c>
      <c r="B8" s="2">
        <f>B39+B41+B48+B49+B52+B53+B54+B70+B71+B72+B73+B74+B75+B84+B89+B90+B95+B96+B97+B100+B101+B102+B109+B110+B113+B115+B117+B120+B121+B130+B132+B135+B148+B149+B150+B153+B158+B163+B165+B168</f>
        <v>0</v>
      </c>
      <c r="C8" s="3">
        <f t="shared" ref="C8:I8" si="2">C39+C41+C48+C49+C52+C53+C54+C70+C71+C72+C73+C74+C75+C84+C89+C90+C95+C96+C97+C100+C101+C102+C109+C110+C113+C115+C117+C120+C121+C130+C132+C135+C148+C149+C150+C153+C158+C163+C165+C168</f>
        <v>913519</v>
      </c>
      <c r="D8" s="3">
        <f t="shared" si="2"/>
        <v>979258</v>
      </c>
      <c r="E8" s="3">
        <f t="shared" si="2"/>
        <v>1024519</v>
      </c>
      <c r="F8" s="3">
        <f t="shared" si="2"/>
        <v>0</v>
      </c>
      <c r="G8" s="3">
        <f t="shared" si="2"/>
        <v>24777</v>
      </c>
      <c r="H8" s="3">
        <f t="shared" si="2"/>
        <v>25954</v>
      </c>
      <c r="I8" s="3">
        <f t="shared" si="2"/>
        <v>26311</v>
      </c>
      <c r="J8" s="12" t="s">
        <v>25</v>
      </c>
      <c r="K8" s="13">
        <v>19</v>
      </c>
      <c r="L8" s="12" t="s">
        <v>25</v>
      </c>
      <c r="M8" s="13">
        <v>19</v>
      </c>
      <c r="N8" s="12" t="s">
        <v>25</v>
      </c>
      <c r="O8" s="13">
        <v>19</v>
      </c>
      <c r="P8" s="12" t="s">
        <v>25</v>
      </c>
      <c r="Q8" s="13"/>
      <c r="R8" s="12" t="s">
        <v>25</v>
      </c>
      <c r="S8" s="13"/>
      <c r="T8" s="13">
        <v>12831</v>
      </c>
      <c r="U8" s="13">
        <v>13983</v>
      </c>
      <c r="V8" s="13">
        <v>14899</v>
      </c>
    </row>
    <row r="9" spans="1:22" ht="14.4">
      <c r="A9" s="4" t="s">
        <v>22</v>
      </c>
      <c r="B9" s="2">
        <f>B34+B35+B36+B37+B38+B40+B42+B43+B44+B45+B46+B47+B50+B51+B55+B56+B57+B58+B59+B60+B61+B62+B63+B64+B65+B66+B67+B68++B76+B77+B78+B79+B80+B81+B82+B83+B85+B86+B87+B88+B91+B92+B93+B94+B98+B99+B103+B104+B105+B106+B107+B108+B111+B112+B114+B116+B118+B119+B122+B123+B124+B125+B126+B127+B128+B129+B131+B133+B134+B136+B137+B138+B139+B140+B141+B142+B143+B144+B145+B146+B147+B151+B152+B155+B156+B157+B159+B160+B161+B162+B164+B166+B167+B69</f>
        <v>0</v>
      </c>
      <c r="C9" s="3">
        <f t="shared" ref="C9:I9" si="3">C34+C35+C36+C37+C38+C40+C42+C43+C44+C45+C46+C47+C50+C51+C55+C56+C57+C58+C59+C60+C61+C62+C63+C64+C65+C66+C67+C68++C76+C77+C78+C79+C80+C81+C82+C83+C85+C86+C87+C88+C91+C92+C93+C94+C98+C99+C103+C104+C105+C106+C107+C108+C111+C112+C114+C116+C118+C119+C122+C123+C124+C125+C126+C127+C128+C129+C131+C133+C134+C136+C137+C138+C139+C140+C141+C142+C143+C144+C145+C146+C147+C151+C152+C155+C156+C157+C159+C160+C161+C162+C164+C166+C167+C69</f>
        <v>246252</v>
      </c>
      <c r="D9" s="3">
        <f t="shared" si="3"/>
        <v>259915</v>
      </c>
      <c r="E9" s="3">
        <f t="shared" si="3"/>
        <v>270719</v>
      </c>
      <c r="F9" s="3">
        <f t="shared" si="3"/>
        <v>0</v>
      </c>
      <c r="G9" s="3">
        <f t="shared" si="3"/>
        <v>6236</v>
      </c>
      <c r="H9" s="3">
        <f t="shared" si="3"/>
        <v>6465</v>
      </c>
      <c r="I9" s="3">
        <f t="shared" si="3"/>
        <v>6532</v>
      </c>
      <c r="J9" s="12" t="s">
        <v>26</v>
      </c>
      <c r="K9" s="13">
        <v>1040</v>
      </c>
      <c r="L9" s="12" t="s">
        <v>26</v>
      </c>
      <c r="M9" s="13">
        <v>1014</v>
      </c>
      <c r="N9" s="12" t="s">
        <v>26</v>
      </c>
      <c r="O9" s="13">
        <v>994</v>
      </c>
      <c r="P9" s="12" t="s">
        <v>26</v>
      </c>
      <c r="Q9" s="13"/>
      <c r="R9" s="12" t="s">
        <v>26</v>
      </c>
      <c r="S9" s="13"/>
      <c r="T9" s="13">
        <v>42027</v>
      </c>
      <c r="U9" s="13">
        <v>43469</v>
      </c>
      <c r="V9" s="13">
        <v>44804</v>
      </c>
    </row>
    <row r="10" spans="1:22">
      <c r="A10" s="4" t="s">
        <v>23</v>
      </c>
      <c r="B10" s="19">
        <f>SUM(B11:B32)</f>
        <v>0</v>
      </c>
      <c r="C10" s="19">
        <f t="shared" ref="C10:H10" si="4">SUM(C11:C32)</f>
        <v>1225860</v>
      </c>
      <c r="D10" s="19">
        <f t="shared" si="4"/>
        <v>1285744</v>
      </c>
      <c r="E10" s="19">
        <f t="shared" si="4"/>
        <v>1335310</v>
      </c>
      <c r="F10" s="19">
        <f t="shared" si="4"/>
        <v>0</v>
      </c>
      <c r="G10" s="19">
        <f t="shared" si="4"/>
        <v>22225</v>
      </c>
      <c r="H10" s="19">
        <f t="shared" si="4"/>
        <v>22723</v>
      </c>
      <c r="I10" s="19">
        <f>SUM(I11:I32)</f>
        <v>23137</v>
      </c>
      <c r="J10" s="12" t="s">
        <v>27</v>
      </c>
      <c r="K10" s="13">
        <v>926</v>
      </c>
      <c r="L10" s="12" t="s">
        <v>27</v>
      </c>
      <c r="M10" s="13">
        <v>913</v>
      </c>
      <c r="N10" s="12" t="s">
        <v>27</v>
      </c>
      <c r="O10" s="13">
        <v>901</v>
      </c>
      <c r="P10" s="12" t="s">
        <v>27</v>
      </c>
      <c r="Q10" s="13"/>
      <c r="R10" s="12" t="s">
        <v>27</v>
      </c>
      <c r="S10" s="13"/>
      <c r="T10" s="13">
        <v>52602</v>
      </c>
      <c r="U10" s="13">
        <v>53883</v>
      </c>
      <c r="V10" s="13">
        <v>54876</v>
      </c>
    </row>
    <row r="11" spans="1:22">
      <c r="A11" s="5" t="s">
        <v>179</v>
      </c>
      <c r="B11" s="38">
        <f t="shared" ref="B11:B32" si="5">+VLOOKUP(A11,$R$3:$V$28,2,FALSE)</f>
        <v>0</v>
      </c>
      <c r="C11" s="38">
        <f t="shared" ref="C11:C32" si="6">+VLOOKUP(A11,$R$3:$V$28,3,FALSE)</f>
        <v>206681</v>
      </c>
      <c r="D11" s="38">
        <f t="shared" ref="D11:D32" si="7">+VLOOKUP(A11,$R$3:$V$28,4,FALSE)</f>
        <v>218010</v>
      </c>
      <c r="E11" s="38">
        <f t="shared" ref="E11:E32" si="8">+VLOOKUP(A11,$R$3:$V$28,5,FALSE)</f>
        <v>227310</v>
      </c>
      <c r="F11" s="19">
        <f t="shared" ref="F11:F32" si="9">VLOOKUP(A11,$P$4:$Q$28,2,FALSE)</f>
        <v>0</v>
      </c>
      <c r="G11" s="19">
        <f t="shared" ref="G11:G32" si="10">VLOOKUP(A11,$N$4:$O$28,2,FALSE)</f>
        <v>3225</v>
      </c>
      <c r="H11" s="19">
        <f t="shared" ref="H11:H32" si="11">VLOOKUP(A11,$L$4:$M$28,2,FALSE)</f>
        <v>3312</v>
      </c>
      <c r="I11" s="19">
        <f t="shared" ref="I11:I32" si="12">VLOOKUP(A11,$J$4:$K$28,2,FALSE)</f>
        <v>3379</v>
      </c>
      <c r="J11" s="12" t="s">
        <v>28</v>
      </c>
      <c r="K11" s="13">
        <v>495</v>
      </c>
      <c r="L11" s="12" t="s">
        <v>28</v>
      </c>
      <c r="M11" s="13">
        <v>494</v>
      </c>
      <c r="N11" s="12" t="s">
        <v>28</v>
      </c>
      <c r="O11" s="13">
        <v>477</v>
      </c>
      <c r="P11" s="12" t="s">
        <v>28</v>
      </c>
      <c r="Q11" s="13"/>
      <c r="R11" s="12" t="s">
        <v>28</v>
      </c>
      <c r="S11" s="13"/>
      <c r="T11" s="13">
        <v>34391</v>
      </c>
      <c r="U11" s="13">
        <v>36156</v>
      </c>
      <c r="V11" s="13">
        <v>37499</v>
      </c>
    </row>
    <row r="12" spans="1:22">
      <c r="A12" s="5" t="s">
        <v>25</v>
      </c>
      <c r="B12" s="38">
        <f t="shared" si="5"/>
        <v>0</v>
      </c>
      <c r="C12" s="38">
        <f t="shared" si="6"/>
        <v>12831</v>
      </c>
      <c r="D12" s="38">
        <f t="shared" si="7"/>
        <v>13983</v>
      </c>
      <c r="E12" s="38">
        <f t="shared" si="8"/>
        <v>14899</v>
      </c>
      <c r="F12" s="19">
        <f t="shared" si="9"/>
        <v>0</v>
      </c>
      <c r="G12" s="19">
        <f t="shared" si="10"/>
        <v>19</v>
      </c>
      <c r="H12" s="19">
        <f t="shared" si="11"/>
        <v>19</v>
      </c>
      <c r="I12" s="19">
        <f t="shared" si="12"/>
        <v>19</v>
      </c>
      <c r="J12" s="12" t="s">
        <v>180</v>
      </c>
      <c r="K12" s="13">
        <v>1066</v>
      </c>
      <c r="L12" s="12" t="s">
        <v>180</v>
      </c>
      <c r="M12" s="13">
        <v>1046</v>
      </c>
      <c r="N12" s="12" t="s">
        <v>180</v>
      </c>
      <c r="O12" s="13">
        <v>1019</v>
      </c>
      <c r="P12" s="12" t="s">
        <v>180</v>
      </c>
      <c r="Q12" s="13"/>
      <c r="R12" s="12" t="s">
        <v>180</v>
      </c>
      <c r="S12" s="13"/>
      <c r="T12" s="13">
        <v>56481</v>
      </c>
      <c r="U12" s="13">
        <v>59897</v>
      </c>
      <c r="V12" s="13">
        <v>62937</v>
      </c>
    </row>
    <row r="13" spans="1:22">
      <c r="A13" s="5" t="s">
        <v>26</v>
      </c>
      <c r="B13" s="38">
        <f t="shared" si="5"/>
        <v>0</v>
      </c>
      <c r="C13" s="38">
        <f t="shared" si="6"/>
        <v>42027</v>
      </c>
      <c r="D13" s="38">
        <f t="shared" si="7"/>
        <v>43469</v>
      </c>
      <c r="E13" s="38">
        <f t="shared" si="8"/>
        <v>44804</v>
      </c>
      <c r="F13" s="19">
        <f t="shared" si="9"/>
        <v>0</v>
      </c>
      <c r="G13" s="19">
        <f t="shared" si="10"/>
        <v>994</v>
      </c>
      <c r="H13" s="19">
        <f t="shared" si="11"/>
        <v>1014</v>
      </c>
      <c r="I13" s="19">
        <f t="shared" si="12"/>
        <v>1040</v>
      </c>
      <c r="J13" s="12" t="s">
        <v>30</v>
      </c>
      <c r="K13" s="13">
        <v>96</v>
      </c>
      <c r="L13" s="12" t="s">
        <v>30</v>
      </c>
      <c r="M13" s="13">
        <v>77</v>
      </c>
      <c r="N13" s="12" t="s">
        <v>30</v>
      </c>
      <c r="O13" s="13">
        <v>64</v>
      </c>
      <c r="P13" s="12" t="s">
        <v>30</v>
      </c>
      <c r="Q13" s="13"/>
      <c r="R13" s="12" t="s">
        <v>30</v>
      </c>
      <c r="S13" s="13"/>
      <c r="T13" s="13">
        <v>3686</v>
      </c>
      <c r="U13" s="13">
        <v>4186</v>
      </c>
      <c r="V13" s="13">
        <v>4524</v>
      </c>
    </row>
    <row r="14" spans="1:22">
      <c r="A14" s="5" t="s">
        <v>27</v>
      </c>
      <c r="B14" s="38">
        <f t="shared" si="5"/>
        <v>0</v>
      </c>
      <c r="C14" s="38">
        <f t="shared" si="6"/>
        <v>52602</v>
      </c>
      <c r="D14" s="38">
        <f t="shared" si="7"/>
        <v>53883</v>
      </c>
      <c r="E14" s="38">
        <f t="shared" si="8"/>
        <v>54876</v>
      </c>
      <c r="F14" s="19">
        <f t="shared" si="9"/>
        <v>0</v>
      </c>
      <c r="G14" s="19">
        <f t="shared" si="10"/>
        <v>901</v>
      </c>
      <c r="H14" s="19">
        <f t="shared" si="11"/>
        <v>913</v>
      </c>
      <c r="I14" s="19">
        <f t="shared" si="12"/>
        <v>926</v>
      </c>
      <c r="J14" s="12" t="s">
        <v>31</v>
      </c>
      <c r="K14" s="13">
        <v>1034</v>
      </c>
      <c r="L14" s="12" t="s">
        <v>31</v>
      </c>
      <c r="M14" s="13">
        <v>1026</v>
      </c>
      <c r="N14" s="12" t="s">
        <v>31</v>
      </c>
      <c r="O14" s="13">
        <v>1008</v>
      </c>
      <c r="P14" s="12" t="s">
        <v>31</v>
      </c>
      <c r="Q14" s="13"/>
      <c r="R14" s="12" t="s">
        <v>31</v>
      </c>
      <c r="S14" s="13"/>
      <c r="T14" s="13">
        <v>23684</v>
      </c>
      <c r="U14" s="13">
        <v>24345</v>
      </c>
      <c r="V14" s="13">
        <v>24867</v>
      </c>
    </row>
    <row r="15" spans="1:22">
      <c r="A15" s="5" t="s">
        <v>28</v>
      </c>
      <c r="B15" s="38">
        <f t="shared" si="5"/>
        <v>0</v>
      </c>
      <c r="C15" s="38">
        <f t="shared" si="6"/>
        <v>34391</v>
      </c>
      <c r="D15" s="38">
        <f t="shared" si="7"/>
        <v>36156</v>
      </c>
      <c r="E15" s="38">
        <f t="shared" si="8"/>
        <v>37499</v>
      </c>
      <c r="F15" s="19">
        <f t="shared" si="9"/>
        <v>0</v>
      </c>
      <c r="G15" s="19">
        <f t="shared" si="10"/>
        <v>477</v>
      </c>
      <c r="H15" s="19">
        <f t="shared" si="11"/>
        <v>494</v>
      </c>
      <c r="I15" s="19">
        <f t="shared" si="12"/>
        <v>495</v>
      </c>
      <c r="J15" s="12" t="s">
        <v>32</v>
      </c>
      <c r="K15" s="13">
        <v>372</v>
      </c>
      <c r="L15" s="12" t="s">
        <v>32</v>
      </c>
      <c r="M15" s="13">
        <v>357</v>
      </c>
      <c r="N15" s="12" t="s">
        <v>32</v>
      </c>
      <c r="O15" s="13">
        <v>346</v>
      </c>
      <c r="P15" s="12" t="s">
        <v>32</v>
      </c>
      <c r="Q15" s="13"/>
      <c r="R15" s="12" t="s">
        <v>32</v>
      </c>
      <c r="S15" s="13"/>
      <c r="T15" s="13">
        <v>24167</v>
      </c>
      <c r="U15" s="13">
        <v>25700</v>
      </c>
      <c r="V15" s="13">
        <v>27130</v>
      </c>
    </row>
    <row r="16" spans="1:22">
      <c r="A16" s="5" t="s">
        <v>180</v>
      </c>
      <c r="B16" s="38">
        <f t="shared" si="5"/>
        <v>0</v>
      </c>
      <c r="C16" s="38">
        <f t="shared" si="6"/>
        <v>56481</v>
      </c>
      <c r="D16" s="38">
        <f t="shared" si="7"/>
        <v>59897</v>
      </c>
      <c r="E16" s="38">
        <f t="shared" si="8"/>
        <v>62937</v>
      </c>
      <c r="F16" s="19">
        <f t="shared" si="9"/>
        <v>0</v>
      </c>
      <c r="G16" s="19">
        <f t="shared" si="10"/>
        <v>1019</v>
      </c>
      <c r="H16" s="19">
        <f t="shared" si="11"/>
        <v>1046</v>
      </c>
      <c r="I16" s="19">
        <f t="shared" si="12"/>
        <v>1066</v>
      </c>
      <c r="J16" s="12" t="s">
        <v>33</v>
      </c>
      <c r="K16" s="13">
        <v>473</v>
      </c>
      <c r="L16" s="12" t="s">
        <v>33</v>
      </c>
      <c r="M16" s="13">
        <v>470</v>
      </c>
      <c r="N16" s="12" t="s">
        <v>33</v>
      </c>
      <c r="O16" s="13">
        <v>462</v>
      </c>
      <c r="P16" s="12" t="s">
        <v>33</v>
      </c>
      <c r="Q16" s="13"/>
      <c r="R16" s="12" t="s">
        <v>33</v>
      </c>
      <c r="S16" s="13"/>
      <c r="T16" s="13">
        <v>12554</v>
      </c>
      <c r="U16" s="13">
        <v>13043</v>
      </c>
      <c r="V16" s="13">
        <v>13370</v>
      </c>
    </row>
    <row r="17" spans="1:39">
      <c r="A17" s="5" t="s">
        <v>30</v>
      </c>
      <c r="B17" s="38">
        <f t="shared" si="5"/>
        <v>0</v>
      </c>
      <c r="C17" s="38">
        <f t="shared" si="6"/>
        <v>3686</v>
      </c>
      <c r="D17" s="38">
        <f t="shared" si="7"/>
        <v>4186</v>
      </c>
      <c r="E17" s="38">
        <f t="shared" si="8"/>
        <v>4524</v>
      </c>
      <c r="F17" s="19">
        <f t="shared" si="9"/>
        <v>0</v>
      </c>
      <c r="G17" s="19">
        <f t="shared" si="10"/>
        <v>64</v>
      </c>
      <c r="H17" s="19">
        <f t="shared" si="11"/>
        <v>77</v>
      </c>
      <c r="I17" s="19">
        <f t="shared" si="12"/>
        <v>96</v>
      </c>
      <c r="J17" s="12" t="s">
        <v>34</v>
      </c>
      <c r="K17" s="13">
        <v>1827</v>
      </c>
      <c r="L17" s="12" t="s">
        <v>34</v>
      </c>
      <c r="M17" s="13">
        <v>1766</v>
      </c>
      <c r="N17" s="12" t="s">
        <v>34</v>
      </c>
      <c r="O17" s="13">
        <v>1680</v>
      </c>
      <c r="P17" s="12" t="s">
        <v>34</v>
      </c>
      <c r="Q17" s="13"/>
      <c r="R17" s="12" t="s">
        <v>34</v>
      </c>
      <c r="S17" s="13"/>
      <c r="T17" s="13">
        <v>85990</v>
      </c>
      <c r="U17" s="13">
        <v>92125</v>
      </c>
      <c r="V17" s="13">
        <v>96502</v>
      </c>
    </row>
    <row r="18" spans="1:39">
      <c r="A18" s="5" t="s">
        <v>31</v>
      </c>
      <c r="B18" s="38">
        <f t="shared" si="5"/>
        <v>0</v>
      </c>
      <c r="C18" s="38">
        <f t="shared" si="6"/>
        <v>23684</v>
      </c>
      <c r="D18" s="38">
        <f t="shared" si="7"/>
        <v>24345</v>
      </c>
      <c r="E18" s="38">
        <f t="shared" si="8"/>
        <v>24867</v>
      </c>
      <c r="F18" s="19">
        <f t="shared" si="9"/>
        <v>0</v>
      </c>
      <c r="G18" s="19">
        <f t="shared" si="10"/>
        <v>1008</v>
      </c>
      <c r="H18" s="19">
        <f t="shared" si="11"/>
        <v>1026</v>
      </c>
      <c r="I18" s="19">
        <f t="shared" si="12"/>
        <v>1034</v>
      </c>
      <c r="J18" s="12" t="s">
        <v>35</v>
      </c>
      <c r="K18" s="13">
        <v>239</v>
      </c>
      <c r="L18" s="12" t="s">
        <v>35</v>
      </c>
      <c r="M18" s="13">
        <v>238</v>
      </c>
      <c r="N18" s="12" t="s">
        <v>35</v>
      </c>
      <c r="O18" s="13">
        <v>228</v>
      </c>
      <c r="P18" s="12" t="s">
        <v>35</v>
      </c>
      <c r="Q18" s="13"/>
      <c r="R18" s="12" t="s">
        <v>35</v>
      </c>
      <c r="S18" s="13"/>
      <c r="T18" s="13">
        <v>14152</v>
      </c>
      <c r="U18" s="13">
        <v>14934</v>
      </c>
      <c r="V18" s="13">
        <v>15629</v>
      </c>
    </row>
    <row r="19" spans="1:39">
      <c r="A19" s="5" t="s">
        <v>32</v>
      </c>
      <c r="B19" s="38">
        <f t="shared" si="5"/>
        <v>0</v>
      </c>
      <c r="C19" s="38">
        <f t="shared" si="6"/>
        <v>24167</v>
      </c>
      <c r="D19" s="38">
        <f t="shared" si="7"/>
        <v>25700</v>
      </c>
      <c r="E19" s="38">
        <f t="shared" si="8"/>
        <v>27130</v>
      </c>
      <c r="F19" s="19">
        <f t="shared" si="9"/>
        <v>0</v>
      </c>
      <c r="G19" s="19">
        <f t="shared" si="10"/>
        <v>346</v>
      </c>
      <c r="H19" s="19">
        <f t="shared" si="11"/>
        <v>357</v>
      </c>
      <c r="I19" s="19">
        <f t="shared" si="12"/>
        <v>372</v>
      </c>
      <c r="J19" s="12" t="s">
        <v>181</v>
      </c>
      <c r="K19" s="13">
        <v>1070</v>
      </c>
      <c r="L19" s="12" t="s">
        <v>181</v>
      </c>
      <c r="M19" s="13">
        <v>1068</v>
      </c>
      <c r="N19" s="12" t="s">
        <v>181</v>
      </c>
      <c r="O19" s="13">
        <v>1058</v>
      </c>
      <c r="P19" s="12" t="s">
        <v>181</v>
      </c>
      <c r="Q19" s="13"/>
      <c r="R19" s="12" t="s">
        <v>181</v>
      </c>
      <c r="S19" s="13"/>
      <c r="T19" s="13">
        <v>67697</v>
      </c>
      <c r="U19" s="13">
        <v>69176</v>
      </c>
      <c r="V19" s="13">
        <v>71117</v>
      </c>
    </row>
    <row r="20" spans="1:39">
      <c r="A20" s="5" t="s">
        <v>33</v>
      </c>
      <c r="B20" s="38">
        <f t="shared" si="5"/>
        <v>0</v>
      </c>
      <c r="C20" s="38">
        <f t="shared" si="6"/>
        <v>12554</v>
      </c>
      <c r="D20" s="38">
        <f t="shared" si="7"/>
        <v>13043</v>
      </c>
      <c r="E20" s="38">
        <f t="shared" si="8"/>
        <v>13370</v>
      </c>
      <c r="F20" s="19">
        <f t="shared" si="9"/>
        <v>0</v>
      </c>
      <c r="G20" s="19">
        <f t="shared" si="10"/>
        <v>462</v>
      </c>
      <c r="H20" s="19">
        <f t="shared" si="11"/>
        <v>470</v>
      </c>
      <c r="I20" s="19">
        <f t="shared" si="12"/>
        <v>473</v>
      </c>
      <c r="J20" s="12" t="s">
        <v>182</v>
      </c>
      <c r="K20" s="13">
        <v>1364</v>
      </c>
      <c r="L20" s="12" t="s">
        <v>182</v>
      </c>
      <c r="M20" s="13">
        <v>1339</v>
      </c>
      <c r="N20" s="12" t="s">
        <v>182</v>
      </c>
      <c r="O20" s="13">
        <v>1323</v>
      </c>
      <c r="P20" s="12" t="s">
        <v>182</v>
      </c>
      <c r="Q20" s="13"/>
      <c r="R20" s="12" t="s">
        <v>182</v>
      </c>
      <c r="S20" s="13"/>
      <c r="T20" s="13">
        <v>57967</v>
      </c>
      <c r="U20" s="13">
        <v>59666</v>
      </c>
      <c r="V20" s="13">
        <v>61453</v>
      </c>
    </row>
    <row r="21" spans="1:39">
      <c r="A21" s="5" t="s">
        <v>34</v>
      </c>
      <c r="B21" s="38">
        <f t="shared" si="5"/>
        <v>0</v>
      </c>
      <c r="C21" s="38">
        <f t="shared" si="6"/>
        <v>85990</v>
      </c>
      <c r="D21" s="38">
        <f t="shared" si="7"/>
        <v>92125</v>
      </c>
      <c r="E21" s="38">
        <f t="shared" si="8"/>
        <v>96502</v>
      </c>
      <c r="F21" s="19">
        <f t="shared" si="9"/>
        <v>0</v>
      </c>
      <c r="G21" s="19">
        <f t="shared" si="10"/>
        <v>1680</v>
      </c>
      <c r="H21" s="19">
        <f t="shared" si="11"/>
        <v>1766</v>
      </c>
      <c r="I21" s="19">
        <f t="shared" si="12"/>
        <v>1827</v>
      </c>
      <c r="J21" s="12" t="s">
        <v>38</v>
      </c>
      <c r="K21" s="13">
        <v>1272</v>
      </c>
      <c r="L21" s="12" t="s">
        <v>38</v>
      </c>
      <c r="M21" s="13">
        <v>1260</v>
      </c>
      <c r="N21" s="12" t="s">
        <v>38</v>
      </c>
      <c r="O21" s="13">
        <v>1248</v>
      </c>
      <c r="P21" s="12" t="s">
        <v>38</v>
      </c>
      <c r="Q21" s="13"/>
      <c r="R21" s="12" t="s">
        <v>38</v>
      </c>
      <c r="S21" s="13"/>
      <c r="T21" s="13">
        <v>32519</v>
      </c>
      <c r="U21" s="13">
        <v>33753</v>
      </c>
      <c r="V21" s="13">
        <v>34785</v>
      </c>
    </row>
    <row r="22" spans="1:39">
      <c r="A22" s="5" t="s">
        <v>35</v>
      </c>
      <c r="B22" s="38">
        <f t="shared" si="5"/>
        <v>0</v>
      </c>
      <c r="C22" s="38">
        <f t="shared" si="6"/>
        <v>14152</v>
      </c>
      <c r="D22" s="38">
        <f t="shared" si="7"/>
        <v>14934</v>
      </c>
      <c r="E22" s="38">
        <f t="shared" si="8"/>
        <v>15629</v>
      </c>
      <c r="F22" s="19">
        <f t="shared" si="9"/>
        <v>0</v>
      </c>
      <c r="G22" s="19">
        <f t="shared" si="10"/>
        <v>228</v>
      </c>
      <c r="H22" s="19">
        <f t="shared" si="11"/>
        <v>238</v>
      </c>
      <c r="I22" s="19">
        <f t="shared" si="12"/>
        <v>239</v>
      </c>
      <c r="J22" s="12" t="s">
        <v>39</v>
      </c>
      <c r="K22" s="13">
        <v>279</v>
      </c>
      <c r="L22" s="12" t="s">
        <v>39</v>
      </c>
      <c r="M22" s="13">
        <v>259</v>
      </c>
      <c r="N22" s="12" t="s">
        <v>39</v>
      </c>
      <c r="O22" s="13">
        <v>244</v>
      </c>
      <c r="P22" s="12" t="s">
        <v>39</v>
      </c>
      <c r="Q22" s="13"/>
      <c r="R22" s="12" t="s">
        <v>39</v>
      </c>
      <c r="S22" s="13"/>
      <c r="T22" s="13">
        <v>20235</v>
      </c>
      <c r="U22" s="13">
        <v>21953</v>
      </c>
      <c r="V22" s="13">
        <v>23624</v>
      </c>
    </row>
    <row r="23" spans="1:39">
      <c r="A23" s="5" t="s">
        <v>181</v>
      </c>
      <c r="B23" s="38">
        <f t="shared" si="5"/>
        <v>0</v>
      </c>
      <c r="C23" s="38">
        <f t="shared" si="6"/>
        <v>67697</v>
      </c>
      <c r="D23" s="38">
        <f t="shared" si="7"/>
        <v>69176</v>
      </c>
      <c r="E23" s="38">
        <f t="shared" si="8"/>
        <v>71117</v>
      </c>
      <c r="F23" s="19">
        <f t="shared" si="9"/>
        <v>0</v>
      </c>
      <c r="G23" s="19">
        <f t="shared" si="10"/>
        <v>1058</v>
      </c>
      <c r="H23" s="19">
        <f t="shared" si="11"/>
        <v>1068</v>
      </c>
      <c r="I23" s="19">
        <f t="shared" si="12"/>
        <v>1070</v>
      </c>
      <c r="J23" s="12" t="s">
        <v>40</v>
      </c>
      <c r="K23" s="13">
        <v>483</v>
      </c>
      <c r="L23" s="12" t="s">
        <v>40</v>
      </c>
      <c r="M23" s="13">
        <v>470</v>
      </c>
      <c r="N23" s="12" t="s">
        <v>40</v>
      </c>
      <c r="O23" s="13">
        <v>455</v>
      </c>
      <c r="P23" s="12" t="s">
        <v>40</v>
      </c>
      <c r="Q23" s="13"/>
      <c r="R23" s="12" t="s">
        <v>40</v>
      </c>
      <c r="S23" s="13"/>
      <c r="T23" s="13">
        <v>33024</v>
      </c>
      <c r="U23" s="13">
        <v>35980</v>
      </c>
      <c r="V23" s="13">
        <v>37474</v>
      </c>
    </row>
    <row r="24" spans="1:39">
      <c r="A24" s="5" t="s">
        <v>182</v>
      </c>
      <c r="B24" s="38">
        <f t="shared" si="5"/>
        <v>0</v>
      </c>
      <c r="C24" s="38">
        <f t="shared" si="6"/>
        <v>57967</v>
      </c>
      <c r="D24" s="38">
        <f t="shared" si="7"/>
        <v>59666</v>
      </c>
      <c r="E24" s="38">
        <f t="shared" si="8"/>
        <v>61453</v>
      </c>
      <c r="F24" s="19">
        <f t="shared" si="9"/>
        <v>0</v>
      </c>
      <c r="G24" s="19">
        <f t="shared" si="10"/>
        <v>1323</v>
      </c>
      <c r="H24" s="19">
        <f t="shared" si="11"/>
        <v>1339</v>
      </c>
      <c r="I24" s="19">
        <f t="shared" si="12"/>
        <v>1364</v>
      </c>
      <c r="J24" s="12" t="s">
        <v>41</v>
      </c>
      <c r="K24" s="13">
        <v>706</v>
      </c>
      <c r="L24" s="12" t="s">
        <v>41</v>
      </c>
      <c r="M24" s="13">
        <v>692</v>
      </c>
      <c r="N24" s="12" t="s">
        <v>41</v>
      </c>
      <c r="O24" s="13">
        <v>684</v>
      </c>
      <c r="P24" s="12" t="s">
        <v>41</v>
      </c>
      <c r="Q24" s="13"/>
      <c r="R24" s="12" t="s">
        <v>41</v>
      </c>
      <c r="S24" s="13"/>
      <c r="T24" s="13">
        <v>42206</v>
      </c>
      <c r="U24" s="13">
        <v>43600</v>
      </c>
      <c r="V24" s="13">
        <v>44762</v>
      </c>
    </row>
    <row r="25" spans="1:39">
      <c r="A25" s="5" t="s">
        <v>38</v>
      </c>
      <c r="B25" s="38">
        <f t="shared" si="5"/>
        <v>0</v>
      </c>
      <c r="C25" s="38">
        <f t="shared" si="6"/>
        <v>32519</v>
      </c>
      <c r="D25" s="38">
        <f t="shared" si="7"/>
        <v>33753</v>
      </c>
      <c r="E25" s="38">
        <f t="shared" si="8"/>
        <v>34785</v>
      </c>
      <c r="F25" s="19">
        <f t="shared" si="9"/>
        <v>0</v>
      </c>
      <c r="G25" s="19">
        <f t="shared" si="10"/>
        <v>1248</v>
      </c>
      <c r="H25" s="19">
        <f t="shared" si="11"/>
        <v>1260</v>
      </c>
      <c r="I25" s="19">
        <f t="shared" si="12"/>
        <v>1272</v>
      </c>
      <c r="J25" s="12" t="s">
        <v>43</v>
      </c>
      <c r="K25" s="13">
        <v>347</v>
      </c>
      <c r="L25" s="12" t="s">
        <v>43</v>
      </c>
      <c r="M25" s="13">
        <v>329</v>
      </c>
      <c r="N25" s="12" t="s">
        <v>43</v>
      </c>
      <c r="O25" s="13">
        <v>322</v>
      </c>
      <c r="P25" s="12" t="s">
        <v>43</v>
      </c>
      <c r="Q25" s="13"/>
      <c r="R25" s="12" t="s">
        <v>43</v>
      </c>
      <c r="S25" s="13"/>
      <c r="T25" s="13">
        <v>27994</v>
      </c>
      <c r="U25" s="13">
        <v>29538</v>
      </c>
      <c r="V25" s="13">
        <v>30643</v>
      </c>
    </row>
    <row r="26" spans="1:39">
      <c r="A26" s="5" t="s">
        <v>39</v>
      </c>
      <c r="B26" s="38">
        <f t="shared" si="5"/>
        <v>0</v>
      </c>
      <c r="C26" s="38">
        <f t="shared" si="6"/>
        <v>20235</v>
      </c>
      <c r="D26" s="38">
        <f t="shared" si="7"/>
        <v>21953</v>
      </c>
      <c r="E26" s="38">
        <f t="shared" si="8"/>
        <v>23624</v>
      </c>
      <c r="F26" s="19">
        <f t="shared" si="9"/>
        <v>0</v>
      </c>
      <c r="G26" s="19">
        <f t="shared" si="10"/>
        <v>244</v>
      </c>
      <c r="H26" s="19">
        <f t="shared" si="11"/>
        <v>259</v>
      </c>
      <c r="I26" s="19">
        <f t="shared" si="12"/>
        <v>279</v>
      </c>
      <c r="J26" s="12" t="s">
        <v>44</v>
      </c>
      <c r="K26" s="13">
        <v>387</v>
      </c>
      <c r="L26" s="12" t="s">
        <v>44</v>
      </c>
      <c r="M26" s="13">
        <v>380</v>
      </c>
      <c r="N26" s="12" t="s">
        <v>44</v>
      </c>
      <c r="O26" s="13">
        <v>376</v>
      </c>
      <c r="P26" s="12" t="s">
        <v>44</v>
      </c>
      <c r="Q26" s="13"/>
      <c r="R26" s="12" t="s">
        <v>44</v>
      </c>
      <c r="S26" s="13"/>
      <c r="T26" s="13">
        <v>25391</v>
      </c>
      <c r="U26" s="13">
        <v>25991</v>
      </c>
      <c r="V26" s="13">
        <v>26435</v>
      </c>
    </row>
    <row r="27" spans="1:39">
      <c r="A27" s="5" t="s">
        <v>40</v>
      </c>
      <c r="B27" s="38">
        <f t="shared" si="5"/>
        <v>0</v>
      </c>
      <c r="C27" s="38">
        <f t="shared" si="6"/>
        <v>33024</v>
      </c>
      <c r="D27" s="38">
        <f t="shared" si="7"/>
        <v>35980</v>
      </c>
      <c r="E27" s="38">
        <f t="shared" si="8"/>
        <v>37474</v>
      </c>
      <c r="F27" s="19">
        <f t="shared" si="9"/>
        <v>0</v>
      </c>
      <c r="G27" s="19">
        <f t="shared" si="10"/>
        <v>455</v>
      </c>
      <c r="H27" s="19">
        <f t="shared" si="11"/>
        <v>470</v>
      </c>
      <c r="I27" s="19">
        <f t="shared" si="12"/>
        <v>483</v>
      </c>
      <c r="J27" s="12" t="s">
        <v>183</v>
      </c>
      <c r="K27" s="13">
        <v>1640</v>
      </c>
      <c r="L27" s="12" t="s">
        <v>183</v>
      </c>
      <c r="M27" s="13">
        <v>1619</v>
      </c>
      <c r="N27" s="12" t="s">
        <v>183</v>
      </c>
      <c r="O27" s="13">
        <v>1609</v>
      </c>
      <c r="P27" s="12" t="s">
        <v>183</v>
      </c>
      <c r="Q27" s="13"/>
      <c r="R27" s="12" t="s">
        <v>183</v>
      </c>
      <c r="S27" s="13"/>
      <c r="T27" s="13">
        <v>97680</v>
      </c>
      <c r="U27" s="13">
        <v>102515</v>
      </c>
      <c r="V27" s="13">
        <v>106300</v>
      </c>
    </row>
    <row r="28" spans="1:39">
      <c r="A28" s="5" t="s">
        <v>41</v>
      </c>
      <c r="B28" s="38">
        <f t="shared" si="5"/>
        <v>0</v>
      </c>
      <c r="C28" s="38">
        <f t="shared" si="6"/>
        <v>42206</v>
      </c>
      <c r="D28" s="38">
        <f t="shared" si="7"/>
        <v>43600</v>
      </c>
      <c r="E28" s="38">
        <f t="shared" si="8"/>
        <v>44762</v>
      </c>
      <c r="F28" s="19">
        <f t="shared" si="9"/>
        <v>0</v>
      </c>
      <c r="G28" s="19">
        <f t="shared" si="10"/>
        <v>684</v>
      </c>
      <c r="H28" s="19">
        <f t="shared" si="11"/>
        <v>692</v>
      </c>
      <c r="I28" s="19">
        <f t="shared" si="12"/>
        <v>706</v>
      </c>
      <c r="J28" s="12"/>
      <c r="K28" s="13"/>
      <c r="L28" s="12"/>
      <c r="M28" s="13"/>
      <c r="N28" s="12"/>
      <c r="O28" s="13"/>
      <c r="P28" s="12"/>
      <c r="Q28" s="13"/>
      <c r="R28" s="12"/>
      <c r="S28" s="13"/>
      <c r="T28" s="13"/>
      <c r="U28" s="13"/>
      <c r="V28" s="13"/>
    </row>
    <row r="29" spans="1:39">
      <c r="A29" s="5" t="s">
        <v>42</v>
      </c>
      <c r="B29" s="38">
        <f t="shared" si="5"/>
        <v>0</v>
      </c>
      <c r="C29" s="38">
        <f t="shared" si="6"/>
        <v>251901</v>
      </c>
      <c r="D29" s="38">
        <f t="shared" si="7"/>
        <v>263841</v>
      </c>
      <c r="E29" s="38">
        <f t="shared" si="8"/>
        <v>274370</v>
      </c>
      <c r="F29" s="19">
        <f t="shared" si="9"/>
        <v>0</v>
      </c>
      <c r="G29" s="19">
        <f t="shared" si="10"/>
        <v>4483</v>
      </c>
      <c r="H29" s="19">
        <f t="shared" si="11"/>
        <v>4575</v>
      </c>
      <c r="I29" s="19">
        <f t="shared" si="12"/>
        <v>4623</v>
      </c>
    </row>
    <row r="30" spans="1:39">
      <c r="A30" s="5" t="s">
        <v>43</v>
      </c>
      <c r="B30" s="38">
        <f t="shared" si="5"/>
        <v>0</v>
      </c>
      <c r="C30" s="38">
        <f t="shared" si="6"/>
        <v>27994</v>
      </c>
      <c r="D30" s="38">
        <f t="shared" si="7"/>
        <v>29538</v>
      </c>
      <c r="E30" s="38">
        <f t="shared" si="8"/>
        <v>30643</v>
      </c>
      <c r="F30" s="19">
        <f t="shared" si="9"/>
        <v>0</v>
      </c>
      <c r="G30" s="19">
        <f t="shared" si="10"/>
        <v>322</v>
      </c>
      <c r="H30" s="19">
        <f t="shared" si="11"/>
        <v>329</v>
      </c>
      <c r="I30" s="19">
        <f t="shared" si="12"/>
        <v>347</v>
      </c>
    </row>
    <row r="31" spans="1:39">
      <c r="A31" s="5" t="s">
        <v>44</v>
      </c>
      <c r="B31" s="38">
        <f t="shared" si="5"/>
        <v>0</v>
      </c>
      <c r="C31" s="38">
        <f t="shared" si="6"/>
        <v>25391</v>
      </c>
      <c r="D31" s="38">
        <f t="shared" si="7"/>
        <v>25991</v>
      </c>
      <c r="E31" s="38">
        <f t="shared" si="8"/>
        <v>26435</v>
      </c>
      <c r="F31" s="19">
        <f t="shared" si="9"/>
        <v>0</v>
      </c>
      <c r="G31" s="19">
        <f t="shared" si="10"/>
        <v>376</v>
      </c>
      <c r="H31" s="19">
        <f t="shared" si="11"/>
        <v>380</v>
      </c>
      <c r="I31" s="19">
        <f t="shared" si="12"/>
        <v>387</v>
      </c>
    </row>
    <row r="32" spans="1:39">
      <c r="A32" s="5" t="s">
        <v>183</v>
      </c>
      <c r="B32" s="38">
        <f t="shared" si="5"/>
        <v>0</v>
      </c>
      <c r="C32" s="38">
        <f t="shared" si="6"/>
        <v>97680</v>
      </c>
      <c r="D32" s="38">
        <f t="shared" si="7"/>
        <v>102515</v>
      </c>
      <c r="E32" s="38">
        <f t="shared" si="8"/>
        <v>106300</v>
      </c>
      <c r="F32" s="19">
        <f t="shared" si="9"/>
        <v>0</v>
      </c>
      <c r="G32" s="19">
        <f t="shared" si="10"/>
        <v>1609</v>
      </c>
      <c r="H32" s="19">
        <f t="shared" si="11"/>
        <v>1619</v>
      </c>
      <c r="I32" s="19">
        <f t="shared" si="12"/>
        <v>1640</v>
      </c>
      <c r="Z32" s="909">
        <f>+Y33</f>
        <v>44316</v>
      </c>
      <c r="AA32" s="910"/>
      <c r="AB32" s="909">
        <f>+W33</f>
        <v>44309</v>
      </c>
      <c r="AC32" s="910"/>
      <c r="AD32" s="909">
        <f>+U33</f>
        <v>44302</v>
      </c>
      <c r="AE32" s="910"/>
      <c r="AF32" s="909">
        <f>+S33</f>
        <v>44295</v>
      </c>
      <c r="AG32" s="910"/>
      <c r="AH32" s="911">
        <f>+K33</f>
        <v>44316</v>
      </c>
      <c r="AI32" s="912"/>
      <c r="AJ32" s="911">
        <f>+M33</f>
        <v>44309</v>
      </c>
      <c r="AK32" s="912"/>
      <c r="AL32" s="911">
        <f>+O33</f>
        <v>44302</v>
      </c>
      <c r="AM32" s="912"/>
    </row>
    <row r="33" spans="1:39">
      <c r="A33" s="14" t="s">
        <v>269</v>
      </c>
      <c r="B33" s="38"/>
      <c r="C33" s="38"/>
      <c r="D33" s="38"/>
      <c r="E33" s="38"/>
      <c r="F33" s="19"/>
      <c r="G33" s="19"/>
      <c r="H33" s="19"/>
      <c r="I33" s="19"/>
      <c r="J33" s="275"/>
      <c r="K33" s="276">
        <f>+K3</f>
        <v>44316</v>
      </c>
      <c r="L33" s="275"/>
      <c r="M33" s="277">
        <f>+M3</f>
        <v>44309</v>
      </c>
      <c r="N33" s="275"/>
      <c r="O33" s="276">
        <f>+O3</f>
        <v>44302</v>
      </c>
      <c r="P33" s="275"/>
      <c r="Q33" s="276">
        <f>+Q3</f>
        <v>44295</v>
      </c>
      <c r="R33" s="278"/>
      <c r="S33" s="279">
        <f>+S3</f>
        <v>44295</v>
      </c>
      <c r="T33" s="278"/>
      <c r="U33" s="279">
        <f>+T3</f>
        <v>44302</v>
      </c>
      <c r="V33" s="278"/>
      <c r="W33" s="280">
        <f>+U3</f>
        <v>44309</v>
      </c>
      <c r="X33" s="278"/>
      <c r="Y33" s="280">
        <f>+V3</f>
        <v>44316</v>
      </c>
      <c r="Z33" s="767" t="s">
        <v>368</v>
      </c>
      <c r="AA33" s="765" t="s">
        <v>265</v>
      </c>
      <c r="AB33" s="767" t="s">
        <v>368</v>
      </c>
      <c r="AC33" s="765" t="s">
        <v>265</v>
      </c>
      <c r="AD33" s="767" t="s">
        <v>368</v>
      </c>
      <c r="AE33" s="765" t="s">
        <v>265</v>
      </c>
      <c r="AF33" s="767" t="s">
        <v>368</v>
      </c>
      <c r="AG33" s="765" t="s">
        <v>265</v>
      </c>
      <c r="AH33" s="766" t="s">
        <v>367</v>
      </c>
      <c r="AI33" s="766" t="s">
        <v>265</v>
      </c>
      <c r="AJ33" s="766" t="s">
        <v>367</v>
      </c>
      <c r="AK33" s="766" t="s">
        <v>265</v>
      </c>
      <c r="AL33" s="766" t="s">
        <v>367</v>
      </c>
      <c r="AM33" s="766" t="s">
        <v>265</v>
      </c>
    </row>
    <row r="34" spans="1:39">
      <c r="A34" s="6" t="s">
        <v>185</v>
      </c>
      <c r="B34" s="38">
        <f>VLOOKUP(A34,$R$34:$S$169,2,FALSE)</f>
        <v>0</v>
      </c>
      <c r="C34" s="19">
        <f>VLOOKUP(A34,$T$34:$U$169,2,FALSE)</f>
        <v>2039</v>
      </c>
      <c r="D34" s="19">
        <f>VLOOKUP(A34,$V$34:$W$169,2,FALSE)</f>
        <v>2124</v>
      </c>
      <c r="E34" s="19">
        <f>VLOOKUP(A34,$X$34:$Y$169,2,FALSE)</f>
        <v>2223</v>
      </c>
      <c r="F34" s="38">
        <f>VLOOKUP(A34,$J$34:$Q$169,8,FALSE)</f>
        <v>0</v>
      </c>
      <c r="G34" s="38">
        <f>VLOOKUP(A34,$J$34:$Q$169,6,FALSE)</f>
        <v>66</v>
      </c>
      <c r="H34" s="38">
        <f>VLOOKUP(A34,$J$34:$Q$169,4,FALSE)</f>
        <v>69</v>
      </c>
      <c r="I34" s="38">
        <f>VLOOKUP(A34,$J$34:$Q$169,2,FALSE)</f>
        <v>69</v>
      </c>
      <c r="J34" s="16" t="s">
        <v>185</v>
      </c>
      <c r="K34" s="13">
        <v>69</v>
      </c>
      <c r="L34" s="16" t="s">
        <v>185</v>
      </c>
      <c r="M34" s="13">
        <v>69</v>
      </c>
      <c r="N34" s="16" t="s">
        <v>185</v>
      </c>
      <c r="O34" s="13">
        <v>66</v>
      </c>
      <c r="P34" s="16" t="s">
        <v>185</v>
      </c>
      <c r="Q34" s="13">
        <f>+AN34+AO34</f>
        <v>0</v>
      </c>
      <c r="R34" s="16" t="s">
        <v>185</v>
      </c>
      <c r="S34" s="13">
        <f>+AF34+AG34</f>
        <v>0</v>
      </c>
      <c r="T34" s="16" t="s">
        <v>185</v>
      </c>
      <c r="U34" s="13">
        <f>+AD34+AE34</f>
        <v>2039</v>
      </c>
      <c r="V34" s="16" t="s">
        <v>185</v>
      </c>
      <c r="W34" s="13">
        <f>+AB34+AC34</f>
        <v>2124</v>
      </c>
      <c r="X34" s="16" t="s">
        <v>185</v>
      </c>
      <c r="Y34" s="13">
        <f>+Z34+AA34</f>
        <v>2223</v>
      </c>
      <c r="Z34" s="13">
        <v>1115</v>
      </c>
      <c r="AA34" s="13">
        <v>1108</v>
      </c>
      <c r="AB34" s="13">
        <v>1066</v>
      </c>
      <c r="AC34" s="13">
        <v>1058</v>
      </c>
      <c r="AD34" s="13">
        <v>1026</v>
      </c>
      <c r="AE34" s="13">
        <v>1013</v>
      </c>
      <c r="AH34" s="13"/>
      <c r="AI34" s="13"/>
      <c r="AJ34" s="13"/>
      <c r="AK34" s="13"/>
      <c r="AL34" s="13"/>
      <c r="AM34" s="13"/>
    </row>
    <row r="35" spans="1:39">
      <c r="A35" s="7" t="s">
        <v>186</v>
      </c>
      <c r="B35" s="38">
        <f t="shared" ref="B35:B98" si="13">VLOOKUP(A35,$R$34:$S$169,2,FALSE)</f>
        <v>0</v>
      </c>
      <c r="C35" s="19">
        <f t="shared" ref="C35:C98" si="14">VLOOKUP(A35,$T$34:$U$169,2,FALSE)</f>
        <v>3336</v>
      </c>
      <c r="D35" s="19">
        <f t="shared" ref="D35:D98" si="15">VLOOKUP(A35,$V$34:$W$169,2,FALSE)</f>
        <v>3492</v>
      </c>
      <c r="E35" s="19">
        <f t="shared" ref="E35:E98" si="16">VLOOKUP(A35,$X$34:$Y$169,2,FALSE)</f>
        <v>3624</v>
      </c>
      <c r="F35" s="38">
        <f t="shared" ref="F35:F98" si="17">VLOOKUP(A35,$J$34:$Q$169,8,FALSE)</f>
        <v>0</v>
      </c>
      <c r="G35" s="38">
        <f t="shared" ref="G35:G98" si="18">VLOOKUP(A35,$J$34:$Q$169,6,FALSE)</f>
        <v>130</v>
      </c>
      <c r="H35" s="38">
        <f t="shared" ref="H35:H98" si="19">VLOOKUP(A35,$J$34:$Q$169,4,FALSE)</f>
        <v>133</v>
      </c>
      <c r="I35" s="38">
        <f t="shared" ref="I35:I98" si="20">VLOOKUP(A35,$J$34:$Q$169,2,FALSE)</f>
        <v>133</v>
      </c>
      <c r="J35" s="16" t="s">
        <v>186</v>
      </c>
      <c r="K35" s="13">
        <v>133</v>
      </c>
      <c r="L35" s="16" t="s">
        <v>186</v>
      </c>
      <c r="M35" s="13">
        <v>133</v>
      </c>
      <c r="N35" s="16" t="s">
        <v>186</v>
      </c>
      <c r="O35" s="13">
        <v>130</v>
      </c>
      <c r="P35" s="16" t="s">
        <v>186</v>
      </c>
      <c r="Q35" s="13">
        <f t="shared" ref="Q35:Q98" si="21">+AN35+AO35</f>
        <v>0</v>
      </c>
      <c r="R35" s="16" t="s">
        <v>186</v>
      </c>
      <c r="S35" s="13">
        <f t="shared" ref="S35:S98" si="22">+AF35+AG35</f>
        <v>0</v>
      </c>
      <c r="T35" s="16" t="s">
        <v>186</v>
      </c>
      <c r="U35" s="13">
        <f t="shared" ref="U35:U98" si="23">+AD35+AE35</f>
        <v>3336</v>
      </c>
      <c r="V35" s="16" t="s">
        <v>186</v>
      </c>
      <c r="W35" s="13">
        <f t="shared" ref="W35:W98" si="24">+AB35+AC35</f>
        <v>3492</v>
      </c>
      <c r="X35" s="16" t="s">
        <v>186</v>
      </c>
      <c r="Y35" s="13">
        <f t="shared" ref="Y35:Y98" si="25">+Z35+AA35</f>
        <v>3624</v>
      </c>
      <c r="Z35" s="13">
        <v>1709</v>
      </c>
      <c r="AA35" s="13">
        <v>1915</v>
      </c>
      <c r="AB35" s="13">
        <v>1649</v>
      </c>
      <c r="AC35" s="13">
        <v>1843</v>
      </c>
      <c r="AD35" s="13">
        <v>1570</v>
      </c>
      <c r="AE35" s="13">
        <v>1766</v>
      </c>
      <c r="AH35" s="13"/>
      <c r="AI35" s="13"/>
      <c r="AJ35" s="13"/>
      <c r="AK35" s="13"/>
      <c r="AL35" s="13"/>
      <c r="AM35" s="13"/>
    </row>
    <row r="36" spans="1:39">
      <c r="A36" s="8" t="s">
        <v>47</v>
      </c>
      <c r="B36" s="38">
        <f t="shared" si="13"/>
        <v>0</v>
      </c>
      <c r="C36" s="19">
        <f t="shared" si="14"/>
        <v>343</v>
      </c>
      <c r="D36" s="19">
        <f t="shared" si="15"/>
        <v>357</v>
      </c>
      <c r="E36" s="19">
        <f t="shared" si="16"/>
        <v>361</v>
      </c>
      <c r="F36" s="38">
        <f t="shared" si="17"/>
        <v>0</v>
      </c>
      <c r="G36" s="38">
        <f t="shared" si="18"/>
        <v>10</v>
      </c>
      <c r="H36" s="38">
        <f t="shared" si="19"/>
        <v>11</v>
      </c>
      <c r="I36" s="38">
        <f t="shared" si="20"/>
        <v>11</v>
      </c>
      <c r="J36" s="16" t="s">
        <v>47</v>
      </c>
      <c r="K36" s="13">
        <v>11</v>
      </c>
      <c r="L36" s="16" t="s">
        <v>47</v>
      </c>
      <c r="M36" s="13">
        <v>11</v>
      </c>
      <c r="N36" s="16" t="s">
        <v>47</v>
      </c>
      <c r="O36" s="13">
        <v>10</v>
      </c>
      <c r="P36" s="16" t="s">
        <v>47</v>
      </c>
      <c r="Q36" s="13">
        <f t="shared" si="21"/>
        <v>0</v>
      </c>
      <c r="R36" s="16" t="s">
        <v>47</v>
      </c>
      <c r="S36" s="13">
        <f t="shared" si="22"/>
        <v>0</v>
      </c>
      <c r="T36" s="16" t="s">
        <v>47</v>
      </c>
      <c r="U36" s="13">
        <f t="shared" si="23"/>
        <v>343</v>
      </c>
      <c r="V36" s="16" t="s">
        <v>47</v>
      </c>
      <c r="W36" s="13">
        <f t="shared" si="24"/>
        <v>357</v>
      </c>
      <c r="X36" s="16" t="s">
        <v>47</v>
      </c>
      <c r="Y36" s="13">
        <f t="shared" si="25"/>
        <v>361</v>
      </c>
      <c r="Z36" s="13">
        <v>191</v>
      </c>
      <c r="AA36" s="13">
        <v>170</v>
      </c>
      <c r="AB36" s="13">
        <v>190</v>
      </c>
      <c r="AC36" s="13">
        <v>167</v>
      </c>
      <c r="AD36" s="13">
        <v>180</v>
      </c>
      <c r="AE36" s="13">
        <v>163</v>
      </c>
      <c r="AH36" s="13"/>
      <c r="AI36" s="13"/>
      <c r="AJ36" s="13"/>
      <c r="AK36" s="13"/>
      <c r="AL36" s="13"/>
      <c r="AM36" s="13"/>
    </row>
    <row r="37" spans="1:39">
      <c r="A37" s="8" t="s">
        <v>187</v>
      </c>
      <c r="B37" s="38">
        <f t="shared" si="13"/>
        <v>0</v>
      </c>
      <c r="C37" s="19">
        <f t="shared" si="14"/>
        <v>371</v>
      </c>
      <c r="D37" s="19">
        <f t="shared" si="15"/>
        <v>412</v>
      </c>
      <c r="E37" s="19">
        <f t="shared" si="16"/>
        <v>435</v>
      </c>
      <c r="F37" s="38">
        <f t="shared" si="17"/>
        <v>0</v>
      </c>
      <c r="G37" s="38">
        <f t="shared" si="18"/>
        <v>11</v>
      </c>
      <c r="H37" s="38">
        <f t="shared" si="19"/>
        <v>11</v>
      </c>
      <c r="I37" s="38">
        <f t="shared" si="20"/>
        <v>11</v>
      </c>
      <c r="J37" s="16" t="s">
        <v>187</v>
      </c>
      <c r="K37" s="13">
        <v>11</v>
      </c>
      <c r="L37" s="16" t="s">
        <v>187</v>
      </c>
      <c r="M37" s="13">
        <v>11</v>
      </c>
      <c r="N37" s="16" t="s">
        <v>187</v>
      </c>
      <c r="O37" s="13">
        <v>11</v>
      </c>
      <c r="P37" s="16" t="s">
        <v>187</v>
      </c>
      <c r="Q37" s="13">
        <f t="shared" si="21"/>
        <v>0</v>
      </c>
      <c r="R37" s="16" t="s">
        <v>187</v>
      </c>
      <c r="S37" s="13">
        <f t="shared" si="22"/>
        <v>0</v>
      </c>
      <c r="T37" s="16" t="s">
        <v>187</v>
      </c>
      <c r="U37" s="13">
        <f t="shared" si="23"/>
        <v>371</v>
      </c>
      <c r="V37" s="16" t="s">
        <v>187</v>
      </c>
      <c r="W37" s="13">
        <f t="shared" si="24"/>
        <v>412</v>
      </c>
      <c r="X37" s="16" t="s">
        <v>187</v>
      </c>
      <c r="Y37" s="13">
        <f t="shared" si="25"/>
        <v>435</v>
      </c>
      <c r="Z37" s="13">
        <v>223</v>
      </c>
      <c r="AA37" s="13">
        <v>212</v>
      </c>
      <c r="AB37" s="13">
        <v>215</v>
      </c>
      <c r="AC37" s="13">
        <v>197</v>
      </c>
      <c r="AD37" s="13">
        <v>195</v>
      </c>
      <c r="AE37" s="13">
        <v>176</v>
      </c>
      <c r="AH37" s="13"/>
      <c r="AI37" s="13"/>
      <c r="AJ37" s="13"/>
      <c r="AK37" s="13"/>
      <c r="AL37" s="13"/>
      <c r="AM37" s="13"/>
    </row>
    <row r="38" spans="1:39">
      <c r="A38" s="8" t="s">
        <v>49</v>
      </c>
      <c r="B38" s="38">
        <f t="shared" si="13"/>
        <v>0</v>
      </c>
      <c r="C38" s="19">
        <f t="shared" si="14"/>
        <v>526</v>
      </c>
      <c r="D38" s="19">
        <f t="shared" si="15"/>
        <v>571</v>
      </c>
      <c r="E38" s="19">
        <f t="shared" si="16"/>
        <v>627</v>
      </c>
      <c r="F38" s="38">
        <f t="shared" si="17"/>
        <v>0</v>
      </c>
      <c r="G38" s="38">
        <f t="shared" si="18"/>
        <v>12</v>
      </c>
      <c r="H38" s="38">
        <f t="shared" si="19"/>
        <v>12</v>
      </c>
      <c r="I38" s="38">
        <f t="shared" si="20"/>
        <v>13</v>
      </c>
      <c r="J38" s="16" t="s">
        <v>49</v>
      </c>
      <c r="K38" s="13">
        <v>13</v>
      </c>
      <c r="L38" s="16" t="s">
        <v>49</v>
      </c>
      <c r="M38" s="13">
        <v>12</v>
      </c>
      <c r="N38" s="16" t="s">
        <v>49</v>
      </c>
      <c r="O38" s="13">
        <v>12</v>
      </c>
      <c r="P38" s="16" t="s">
        <v>49</v>
      </c>
      <c r="Q38" s="13">
        <f t="shared" si="21"/>
        <v>0</v>
      </c>
      <c r="R38" s="16" t="s">
        <v>49</v>
      </c>
      <c r="S38" s="13">
        <f t="shared" si="22"/>
        <v>0</v>
      </c>
      <c r="T38" s="16" t="s">
        <v>49</v>
      </c>
      <c r="U38" s="13">
        <f t="shared" si="23"/>
        <v>526</v>
      </c>
      <c r="V38" s="16" t="s">
        <v>49</v>
      </c>
      <c r="W38" s="13">
        <f t="shared" si="24"/>
        <v>571</v>
      </c>
      <c r="X38" s="16" t="s">
        <v>49</v>
      </c>
      <c r="Y38" s="13">
        <f t="shared" si="25"/>
        <v>627</v>
      </c>
      <c r="Z38" s="13">
        <v>323</v>
      </c>
      <c r="AA38" s="13">
        <v>304</v>
      </c>
      <c r="AB38" s="13">
        <v>302</v>
      </c>
      <c r="AC38" s="13">
        <v>269</v>
      </c>
      <c r="AD38" s="13">
        <v>276</v>
      </c>
      <c r="AE38" s="13">
        <v>250</v>
      </c>
      <c r="AH38" s="13"/>
      <c r="AI38" s="13"/>
      <c r="AJ38" s="13"/>
      <c r="AK38" s="13"/>
      <c r="AL38" s="13"/>
      <c r="AM38" s="13"/>
    </row>
    <row r="39" spans="1:39">
      <c r="A39" s="9" t="s">
        <v>50</v>
      </c>
      <c r="B39" s="38">
        <f t="shared" si="13"/>
        <v>0</v>
      </c>
      <c r="C39" s="19">
        <f t="shared" si="14"/>
        <v>42291</v>
      </c>
      <c r="D39" s="19">
        <f t="shared" si="15"/>
        <v>45362</v>
      </c>
      <c r="E39" s="19">
        <f t="shared" si="16"/>
        <v>47506</v>
      </c>
      <c r="F39" s="38">
        <f t="shared" si="17"/>
        <v>0</v>
      </c>
      <c r="G39" s="38">
        <f t="shared" si="18"/>
        <v>1397</v>
      </c>
      <c r="H39" s="38">
        <f t="shared" si="19"/>
        <v>1439</v>
      </c>
      <c r="I39" s="38">
        <f t="shared" si="20"/>
        <v>1463</v>
      </c>
      <c r="J39" s="16" t="s">
        <v>50</v>
      </c>
      <c r="K39" s="13">
        <v>1463</v>
      </c>
      <c r="L39" s="16" t="s">
        <v>50</v>
      </c>
      <c r="M39" s="13">
        <v>1439</v>
      </c>
      <c r="N39" s="16" t="s">
        <v>50</v>
      </c>
      <c r="O39" s="13">
        <v>1397</v>
      </c>
      <c r="P39" s="16" t="s">
        <v>50</v>
      </c>
      <c r="Q39" s="13">
        <f t="shared" si="21"/>
        <v>0</v>
      </c>
      <c r="R39" s="16" t="s">
        <v>50</v>
      </c>
      <c r="S39" s="13">
        <f t="shared" si="22"/>
        <v>0</v>
      </c>
      <c r="T39" s="16" t="s">
        <v>50</v>
      </c>
      <c r="U39" s="13">
        <f t="shared" si="23"/>
        <v>42291</v>
      </c>
      <c r="V39" s="16" t="s">
        <v>50</v>
      </c>
      <c r="W39" s="13">
        <f t="shared" si="24"/>
        <v>45362</v>
      </c>
      <c r="X39" s="16" t="s">
        <v>50</v>
      </c>
      <c r="Y39" s="13">
        <f t="shared" si="25"/>
        <v>47506</v>
      </c>
      <c r="Z39" s="13">
        <v>24784</v>
      </c>
      <c r="AA39" s="13">
        <v>22722</v>
      </c>
      <c r="AB39" s="13">
        <v>23630</v>
      </c>
      <c r="AC39" s="13">
        <v>21732</v>
      </c>
      <c r="AD39" s="13">
        <v>21996</v>
      </c>
      <c r="AE39" s="13">
        <v>20295</v>
      </c>
      <c r="AH39" s="13"/>
      <c r="AI39" s="13"/>
      <c r="AJ39" s="13"/>
      <c r="AK39" s="13"/>
      <c r="AL39" s="13"/>
      <c r="AM39" s="13"/>
    </row>
    <row r="40" spans="1:39">
      <c r="A40" s="8" t="s">
        <v>51</v>
      </c>
      <c r="B40" s="38">
        <f t="shared" si="13"/>
        <v>0</v>
      </c>
      <c r="C40" s="19">
        <f t="shared" si="14"/>
        <v>2354</v>
      </c>
      <c r="D40" s="19">
        <f t="shared" si="15"/>
        <v>2394</v>
      </c>
      <c r="E40" s="19">
        <f t="shared" si="16"/>
        <v>2429</v>
      </c>
      <c r="F40" s="38">
        <f t="shared" si="17"/>
        <v>0</v>
      </c>
      <c r="G40" s="38">
        <f t="shared" si="18"/>
        <v>45</v>
      </c>
      <c r="H40" s="38">
        <f t="shared" si="19"/>
        <v>45</v>
      </c>
      <c r="I40" s="38">
        <f t="shared" si="20"/>
        <v>45</v>
      </c>
      <c r="J40" s="16" t="s">
        <v>51</v>
      </c>
      <c r="K40" s="13">
        <v>45</v>
      </c>
      <c r="L40" s="16" t="s">
        <v>51</v>
      </c>
      <c r="M40" s="13">
        <v>45</v>
      </c>
      <c r="N40" s="16" t="s">
        <v>51</v>
      </c>
      <c r="O40" s="13">
        <v>45</v>
      </c>
      <c r="P40" s="16" t="s">
        <v>51</v>
      </c>
      <c r="Q40" s="13">
        <f t="shared" si="21"/>
        <v>0</v>
      </c>
      <c r="R40" s="16" t="s">
        <v>51</v>
      </c>
      <c r="S40" s="13">
        <f t="shared" si="22"/>
        <v>0</v>
      </c>
      <c r="T40" s="16" t="s">
        <v>51</v>
      </c>
      <c r="U40" s="13">
        <f t="shared" si="23"/>
        <v>2354</v>
      </c>
      <c r="V40" s="16" t="s">
        <v>51</v>
      </c>
      <c r="W40" s="13">
        <f t="shared" si="24"/>
        <v>2394</v>
      </c>
      <c r="X40" s="16" t="s">
        <v>51</v>
      </c>
      <c r="Y40" s="13">
        <f t="shared" si="25"/>
        <v>2429</v>
      </c>
      <c r="Z40" s="13">
        <v>1182</v>
      </c>
      <c r="AA40" s="13">
        <v>1247</v>
      </c>
      <c r="AB40" s="13">
        <v>1166</v>
      </c>
      <c r="AC40" s="13">
        <v>1228</v>
      </c>
      <c r="AD40" s="13">
        <v>1147</v>
      </c>
      <c r="AE40" s="13">
        <v>1207</v>
      </c>
      <c r="AH40" s="13"/>
      <c r="AI40" s="13"/>
      <c r="AJ40" s="13"/>
      <c r="AK40" s="13"/>
      <c r="AL40" s="13"/>
      <c r="AM40" s="13"/>
    </row>
    <row r="41" spans="1:39">
      <c r="A41" s="9" t="s">
        <v>52</v>
      </c>
      <c r="B41" s="38">
        <f t="shared" si="13"/>
        <v>0</v>
      </c>
      <c r="C41" s="19">
        <f t="shared" si="14"/>
        <v>30714</v>
      </c>
      <c r="D41" s="19">
        <f t="shared" si="15"/>
        <v>32651</v>
      </c>
      <c r="E41" s="19">
        <f t="shared" si="16"/>
        <v>33963</v>
      </c>
      <c r="F41" s="38">
        <f t="shared" si="17"/>
        <v>0</v>
      </c>
      <c r="G41" s="38">
        <f t="shared" si="18"/>
        <v>984</v>
      </c>
      <c r="H41" s="38">
        <f t="shared" si="19"/>
        <v>1017</v>
      </c>
      <c r="I41" s="38">
        <f t="shared" si="20"/>
        <v>1025</v>
      </c>
      <c r="J41" s="16" t="s">
        <v>52</v>
      </c>
      <c r="K41" s="13">
        <v>1025</v>
      </c>
      <c r="L41" s="16" t="s">
        <v>52</v>
      </c>
      <c r="M41" s="13">
        <v>1017</v>
      </c>
      <c r="N41" s="16" t="s">
        <v>52</v>
      </c>
      <c r="O41" s="13">
        <v>984</v>
      </c>
      <c r="P41" s="16" t="s">
        <v>52</v>
      </c>
      <c r="Q41" s="13">
        <f t="shared" si="21"/>
        <v>0</v>
      </c>
      <c r="R41" s="16" t="s">
        <v>52</v>
      </c>
      <c r="S41" s="13">
        <f t="shared" si="22"/>
        <v>0</v>
      </c>
      <c r="T41" s="16" t="s">
        <v>52</v>
      </c>
      <c r="U41" s="13">
        <f t="shared" si="23"/>
        <v>30714</v>
      </c>
      <c r="V41" s="16" t="s">
        <v>52</v>
      </c>
      <c r="W41" s="13">
        <f t="shared" si="24"/>
        <v>32651</v>
      </c>
      <c r="X41" s="16" t="s">
        <v>52</v>
      </c>
      <c r="Y41" s="13">
        <f t="shared" si="25"/>
        <v>33963</v>
      </c>
      <c r="Z41" s="13">
        <v>17077</v>
      </c>
      <c r="AA41" s="13">
        <v>16886</v>
      </c>
      <c r="AB41" s="13">
        <v>16376</v>
      </c>
      <c r="AC41" s="13">
        <v>16275</v>
      </c>
      <c r="AD41" s="13">
        <v>15402</v>
      </c>
      <c r="AE41" s="13">
        <v>15312</v>
      </c>
      <c r="AH41" s="13"/>
      <c r="AI41" s="13"/>
      <c r="AJ41" s="13"/>
      <c r="AK41" s="13"/>
      <c r="AL41" s="13"/>
      <c r="AM41" s="13"/>
    </row>
    <row r="42" spans="1:39">
      <c r="A42" s="8" t="s">
        <v>53</v>
      </c>
      <c r="B42" s="38">
        <f t="shared" si="13"/>
        <v>0</v>
      </c>
      <c r="C42" s="19">
        <f t="shared" si="14"/>
        <v>990</v>
      </c>
      <c r="D42" s="19">
        <f t="shared" si="15"/>
        <v>1020</v>
      </c>
      <c r="E42" s="19">
        <f t="shared" si="16"/>
        <v>1041</v>
      </c>
      <c r="F42" s="38">
        <f t="shared" si="17"/>
        <v>0</v>
      </c>
      <c r="G42" s="38">
        <f t="shared" si="18"/>
        <v>21</v>
      </c>
      <c r="H42" s="38">
        <f t="shared" si="19"/>
        <v>22</v>
      </c>
      <c r="I42" s="38">
        <f t="shared" si="20"/>
        <v>22</v>
      </c>
      <c r="J42" s="16" t="s">
        <v>53</v>
      </c>
      <c r="K42" s="13">
        <v>22</v>
      </c>
      <c r="L42" s="16" t="s">
        <v>53</v>
      </c>
      <c r="M42" s="13">
        <v>22</v>
      </c>
      <c r="N42" s="16" t="s">
        <v>53</v>
      </c>
      <c r="O42" s="13">
        <v>21</v>
      </c>
      <c r="P42" s="16" t="s">
        <v>53</v>
      </c>
      <c r="Q42" s="13">
        <f t="shared" si="21"/>
        <v>0</v>
      </c>
      <c r="R42" s="16" t="s">
        <v>53</v>
      </c>
      <c r="S42" s="13">
        <f t="shared" si="22"/>
        <v>0</v>
      </c>
      <c r="T42" s="16" t="s">
        <v>53</v>
      </c>
      <c r="U42" s="13">
        <f t="shared" si="23"/>
        <v>990</v>
      </c>
      <c r="V42" s="16" t="s">
        <v>53</v>
      </c>
      <c r="W42" s="13">
        <f t="shared" si="24"/>
        <v>1020</v>
      </c>
      <c r="X42" s="16" t="s">
        <v>53</v>
      </c>
      <c r="Y42" s="13">
        <f t="shared" si="25"/>
        <v>1041</v>
      </c>
      <c r="Z42" s="13">
        <v>477</v>
      </c>
      <c r="AA42" s="13">
        <v>564</v>
      </c>
      <c r="AB42" s="13">
        <v>467</v>
      </c>
      <c r="AC42" s="13">
        <v>553</v>
      </c>
      <c r="AD42" s="13">
        <v>454</v>
      </c>
      <c r="AE42" s="13">
        <v>536</v>
      </c>
      <c r="AH42" s="13"/>
      <c r="AI42" s="13"/>
      <c r="AJ42" s="13"/>
      <c r="AK42" s="13"/>
      <c r="AL42" s="13"/>
      <c r="AM42" s="13"/>
    </row>
    <row r="43" spans="1:39">
      <c r="A43" s="8" t="s">
        <v>54</v>
      </c>
      <c r="B43" s="38">
        <f t="shared" si="13"/>
        <v>0</v>
      </c>
      <c r="C43" s="19">
        <f t="shared" si="14"/>
        <v>4271</v>
      </c>
      <c r="D43" s="19">
        <f t="shared" si="15"/>
        <v>4513</v>
      </c>
      <c r="E43" s="19">
        <f t="shared" si="16"/>
        <v>4710</v>
      </c>
      <c r="F43" s="38">
        <f t="shared" si="17"/>
        <v>0</v>
      </c>
      <c r="G43" s="38">
        <f t="shared" si="18"/>
        <v>138</v>
      </c>
      <c r="H43" s="38">
        <f t="shared" si="19"/>
        <v>145</v>
      </c>
      <c r="I43" s="38">
        <f t="shared" si="20"/>
        <v>145</v>
      </c>
      <c r="J43" s="16" t="s">
        <v>54</v>
      </c>
      <c r="K43" s="13">
        <v>145</v>
      </c>
      <c r="L43" s="16" t="s">
        <v>54</v>
      </c>
      <c r="M43" s="13">
        <v>145</v>
      </c>
      <c r="N43" s="16" t="s">
        <v>54</v>
      </c>
      <c r="O43" s="13">
        <v>138</v>
      </c>
      <c r="P43" s="16" t="s">
        <v>54</v>
      </c>
      <c r="Q43" s="13">
        <f t="shared" si="21"/>
        <v>0</v>
      </c>
      <c r="R43" s="16" t="s">
        <v>54</v>
      </c>
      <c r="S43" s="13">
        <f t="shared" si="22"/>
        <v>0</v>
      </c>
      <c r="T43" s="16" t="s">
        <v>54</v>
      </c>
      <c r="U43" s="13">
        <f t="shared" si="23"/>
        <v>4271</v>
      </c>
      <c r="V43" s="16" t="s">
        <v>54</v>
      </c>
      <c r="W43" s="13">
        <f t="shared" si="24"/>
        <v>4513</v>
      </c>
      <c r="X43" s="16" t="s">
        <v>54</v>
      </c>
      <c r="Y43" s="13">
        <f t="shared" si="25"/>
        <v>4710</v>
      </c>
      <c r="Z43" s="13">
        <v>2307</v>
      </c>
      <c r="AA43" s="13">
        <v>2403</v>
      </c>
      <c r="AB43" s="13">
        <v>2205</v>
      </c>
      <c r="AC43" s="13">
        <v>2308</v>
      </c>
      <c r="AD43" s="13">
        <v>2083</v>
      </c>
      <c r="AE43" s="13">
        <v>2188</v>
      </c>
      <c r="AH43" s="13"/>
      <c r="AI43" s="13"/>
      <c r="AJ43" s="13"/>
      <c r="AK43" s="13"/>
      <c r="AL43" s="13"/>
      <c r="AM43" s="13"/>
    </row>
    <row r="44" spans="1:39">
      <c r="A44" s="10" t="s">
        <v>188</v>
      </c>
      <c r="B44" s="38">
        <f t="shared" si="13"/>
        <v>0</v>
      </c>
      <c r="C44" s="19">
        <f t="shared" si="14"/>
        <v>17720</v>
      </c>
      <c r="D44" s="19">
        <f t="shared" si="15"/>
        <v>18854</v>
      </c>
      <c r="E44" s="19">
        <f t="shared" si="16"/>
        <v>19673</v>
      </c>
      <c r="F44" s="38">
        <f t="shared" si="17"/>
        <v>0</v>
      </c>
      <c r="G44" s="38">
        <f t="shared" si="18"/>
        <v>350</v>
      </c>
      <c r="H44" s="38">
        <f t="shared" si="19"/>
        <v>359</v>
      </c>
      <c r="I44" s="38">
        <f t="shared" si="20"/>
        <v>364</v>
      </c>
      <c r="J44" s="16" t="s">
        <v>188</v>
      </c>
      <c r="K44" s="13">
        <v>364</v>
      </c>
      <c r="L44" s="16" t="s">
        <v>188</v>
      </c>
      <c r="M44" s="13">
        <v>359</v>
      </c>
      <c r="N44" s="16" t="s">
        <v>188</v>
      </c>
      <c r="O44" s="13">
        <v>350</v>
      </c>
      <c r="P44" s="16" t="s">
        <v>188</v>
      </c>
      <c r="Q44" s="13">
        <f t="shared" si="21"/>
        <v>0</v>
      </c>
      <c r="R44" s="16" t="s">
        <v>188</v>
      </c>
      <c r="S44" s="13">
        <f t="shared" si="22"/>
        <v>0</v>
      </c>
      <c r="T44" s="16" t="s">
        <v>188</v>
      </c>
      <c r="U44" s="13">
        <f t="shared" si="23"/>
        <v>17720</v>
      </c>
      <c r="V44" s="16" t="s">
        <v>188</v>
      </c>
      <c r="W44" s="13">
        <f t="shared" si="24"/>
        <v>18854</v>
      </c>
      <c r="X44" s="16" t="s">
        <v>188</v>
      </c>
      <c r="Y44" s="13">
        <f t="shared" si="25"/>
        <v>19673</v>
      </c>
      <c r="Z44" s="13">
        <v>10021</v>
      </c>
      <c r="AA44" s="13">
        <v>9652</v>
      </c>
      <c r="AB44" s="13">
        <v>9618</v>
      </c>
      <c r="AC44" s="13">
        <v>9236</v>
      </c>
      <c r="AD44" s="13">
        <v>9094</v>
      </c>
      <c r="AE44" s="13">
        <v>8626</v>
      </c>
      <c r="AH44" s="13"/>
      <c r="AI44" s="13"/>
      <c r="AJ44" s="13"/>
      <c r="AK44" s="13"/>
      <c r="AL44" s="13"/>
      <c r="AM44" s="13"/>
    </row>
    <row r="45" spans="1:39">
      <c r="A45" s="8" t="s">
        <v>56</v>
      </c>
      <c r="B45" s="38">
        <f t="shared" si="13"/>
        <v>0</v>
      </c>
      <c r="C45" s="19">
        <f t="shared" si="14"/>
        <v>5781</v>
      </c>
      <c r="D45" s="19">
        <f t="shared" si="15"/>
        <v>5898</v>
      </c>
      <c r="E45" s="19">
        <f t="shared" si="16"/>
        <v>6043</v>
      </c>
      <c r="F45" s="38">
        <f t="shared" si="17"/>
        <v>0</v>
      </c>
      <c r="G45" s="38">
        <f t="shared" si="18"/>
        <v>129</v>
      </c>
      <c r="H45" s="38">
        <f t="shared" si="19"/>
        <v>130</v>
      </c>
      <c r="I45" s="38">
        <f t="shared" si="20"/>
        <v>130</v>
      </c>
      <c r="J45" s="16" t="s">
        <v>56</v>
      </c>
      <c r="K45" s="13">
        <v>130</v>
      </c>
      <c r="L45" s="16" t="s">
        <v>56</v>
      </c>
      <c r="M45" s="13">
        <v>130</v>
      </c>
      <c r="N45" s="16" t="s">
        <v>56</v>
      </c>
      <c r="O45" s="13">
        <v>129</v>
      </c>
      <c r="P45" s="16" t="s">
        <v>56</v>
      </c>
      <c r="Q45" s="13">
        <f t="shared" si="21"/>
        <v>0</v>
      </c>
      <c r="R45" s="16" t="s">
        <v>56</v>
      </c>
      <c r="S45" s="13">
        <f t="shared" si="22"/>
        <v>0</v>
      </c>
      <c r="T45" s="16" t="s">
        <v>56</v>
      </c>
      <c r="U45" s="13">
        <f t="shared" si="23"/>
        <v>5781</v>
      </c>
      <c r="V45" s="16" t="s">
        <v>56</v>
      </c>
      <c r="W45" s="13">
        <f t="shared" si="24"/>
        <v>5898</v>
      </c>
      <c r="X45" s="16" t="s">
        <v>56</v>
      </c>
      <c r="Y45" s="13">
        <f t="shared" si="25"/>
        <v>6043</v>
      </c>
      <c r="Z45" s="13">
        <v>2848</v>
      </c>
      <c r="AA45" s="13">
        <v>3195</v>
      </c>
      <c r="AB45" s="13">
        <v>2784</v>
      </c>
      <c r="AC45" s="13">
        <v>3114</v>
      </c>
      <c r="AD45" s="13">
        <v>2718</v>
      </c>
      <c r="AE45" s="13">
        <v>3063</v>
      </c>
      <c r="AH45" s="13"/>
      <c r="AI45" s="13"/>
      <c r="AJ45" s="13"/>
      <c r="AK45" s="13"/>
      <c r="AL45" s="13"/>
      <c r="AM45" s="13"/>
    </row>
    <row r="46" spans="1:39">
      <c r="A46" s="8" t="s">
        <v>57</v>
      </c>
      <c r="B46" s="38">
        <f t="shared" si="13"/>
        <v>0</v>
      </c>
      <c r="C46" s="19">
        <f t="shared" si="14"/>
        <v>2146</v>
      </c>
      <c r="D46" s="19">
        <f t="shared" si="15"/>
        <v>2258</v>
      </c>
      <c r="E46" s="19">
        <f t="shared" si="16"/>
        <v>2327</v>
      </c>
      <c r="F46" s="38">
        <f t="shared" si="17"/>
        <v>0</v>
      </c>
      <c r="G46" s="38">
        <f t="shared" si="18"/>
        <v>53</v>
      </c>
      <c r="H46" s="38">
        <f t="shared" si="19"/>
        <v>58</v>
      </c>
      <c r="I46" s="38">
        <f t="shared" si="20"/>
        <v>58</v>
      </c>
      <c r="J46" s="16" t="s">
        <v>57</v>
      </c>
      <c r="K46" s="13">
        <v>58</v>
      </c>
      <c r="L46" s="16" t="s">
        <v>57</v>
      </c>
      <c r="M46" s="13">
        <v>58</v>
      </c>
      <c r="N46" s="16" t="s">
        <v>57</v>
      </c>
      <c r="O46" s="13">
        <v>53</v>
      </c>
      <c r="P46" s="16" t="s">
        <v>57</v>
      </c>
      <c r="Q46" s="13">
        <f t="shared" si="21"/>
        <v>0</v>
      </c>
      <c r="R46" s="16" t="s">
        <v>57</v>
      </c>
      <c r="S46" s="13">
        <f t="shared" si="22"/>
        <v>0</v>
      </c>
      <c r="T46" s="16" t="s">
        <v>57</v>
      </c>
      <c r="U46" s="13">
        <f t="shared" si="23"/>
        <v>2146</v>
      </c>
      <c r="V46" s="16" t="s">
        <v>57</v>
      </c>
      <c r="W46" s="13">
        <f t="shared" si="24"/>
        <v>2258</v>
      </c>
      <c r="X46" s="16" t="s">
        <v>57</v>
      </c>
      <c r="Y46" s="13">
        <f t="shared" si="25"/>
        <v>2327</v>
      </c>
      <c r="Z46" s="13">
        <v>1135</v>
      </c>
      <c r="AA46" s="13">
        <v>1192</v>
      </c>
      <c r="AB46" s="13">
        <v>1099</v>
      </c>
      <c r="AC46" s="13">
        <v>1159</v>
      </c>
      <c r="AD46" s="13">
        <v>1045</v>
      </c>
      <c r="AE46" s="13">
        <v>1101</v>
      </c>
      <c r="AH46" s="13"/>
      <c r="AI46" s="13"/>
      <c r="AJ46" s="13"/>
      <c r="AK46" s="13"/>
      <c r="AL46" s="13"/>
      <c r="AM46" s="13"/>
    </row>
    <row r="47" spans="1:39">
      <c r="A47" s="8" t="s">
        <v>189</v>
      </c>
      <c r="B47" s="38">
        <f t="shared" si="13"/>
        <v>0</v>
      </c>
      <c r="C47" s="19">
        <f t="shared" si="14"/>
        <v>1020</v>
      </c>
      <c r="D47" s="19">
        <f t="shared" si="15"/>
        <v>1048</v>
      </c>
      <c r="E47" s="19">
        <f t="shared" si="16"/>
        <v>1066</v>
      </c>
      <c r="F47" s="38">
        <f t="shared" si="17"/>
        <v>0</v>
      </c>
      <c r="G47" s="38">
        <f t="shared" si="18"/>
        <v>23</v>
      </c>
      <c r="H47" s="38">
        <f t="shared" si="19"/>
        <v>25</v>
      </c>
      <c r="I47" s="38">
        <f t="shared" si="20"/>
        <v>25</v>
      </c>
      <c r="J47" s="16" t="s">
        <v>189</v>
      </c>
      <c r="K47" s="13">
        <v>25</v>
      </c>
      <c r="L47" s="16" t="s">
        <v>189</v>
      </c>
      <c r="M47" s="13">
        <v>25</v>
      </c>
      <c r="N47" s="16" t="s">
        <v>189</v>
      </c>
      <c r="O47" s="13">
        <v>23</v>
      </c>
      <c r="P47" s="16" t="s">
        <v>189</v>
      </c>
      <c r="Q47" s="13">
        <f t="shared" si="21"/>
        <v>0</v>
      </c>
      <c r="R47" s="16" t="s">
        <v>189</v>
      </c>
      <c r="S47" s="13">
        <f t="shared" si="22"/>
        <v>0</v>
      </c>
      <c r="T47" s="16" t="s">
        <v>189</v>
      </c>
      <c r="U47" s="13">
        <f t="shared" si="23"/>
        <v>1020</v>
      </c>
      <c r="V47" s="16" t="s">
        <v>189</v>
      </c>
      <c r="W47" s="13">
        <f t="shared" si="24"/>
        <v>1048</v>
      </c>
      <c r="X47" s="16" t="s">
        <v>189</v>
      </c>
      <c r="Y47" s="13">
        <f t="shared" si="25"/>
        <v>1066</v>
      </c>
      <c r="Z47" s="13">
        <v>531</v>
      </c>
      <c r="AA47" s="13">
        <v>535</v>
      </c>
      <c r="AB47" s="13">
        <v>520</v>
      </c>
      <c r="AC47" s="13">
        <v>528</v>
      </c>
      <c r="AD47" s="13">
        <v>507</v>
      </c>
      <c r="AE47" s="13">
        <v>513</v>
      </c>
      <c r="AH47" s="13"/>
      <c r="AI47" s="13"/>
      <c r="AJ47" s="13"/>
      <c r="AK47" s="13"/>
      <c r="AL47" s="13"/>
      <c r="AM47" s="13"/>
    </row>
    <row r="48" spans="1:39">
      <c r="A48" s="9" t="s">
        <v>59</v>
      </c>
      <c r="B48" s="38">
        <f t="shared" si="13"/>
        <v>0</v>
      </c>
      <c r="C48" s="19">
        <f t="shared" si="14"/>
        <v>25317</v>
      </c>
      <c r="D48" s="19">
        <f t="shared" si="15"/>
        <v>27327</v>
      </c>
      <c r="E48" s="19">
        <f t="shared" si="16"/>
        <v>28798</v>
      </c>
      <c r="F48" s="38">
        <f t="shared" si="17"/>
        <v>0</v>
      </c>
      <c r="G48" s="38">
        <f t="shared" si="18"/>
        <v>708</v>
      </c>
      <c r="H48" s="38">
        <f t="shared" si="19"/>
        <v>748</v>
      </c>
      <c r="I48" s="38">
        <f t="shared" si="20"/>
        <v>771</v>
      </c>
      <c r="J48" s="16" t="s">
        <v>59</v>
      </c>
      <c r="K48" s="13">
        <v>771</v>
      </c>
      <c r="L48" s="16" t="s">
        <v>59</v>
      </c>
      <c r="M48" s="13">
        <v>748</v>
      </c>
      <c r="N48" s="16" t="s">
        <v>59</v>
      </c>
      <c r="O48" s="13">
        <v>708</v>
      </c>
      <c r="P48" s="16" t="s">
        <v>59</v>
      </c>
      <c r="Q48" s="13">
        <f t="shared" si="21"/>
        <v>0</v>
      </c>
      <c r="R48" s="16" t="s">
        <v>59</v>
      </c>
      <c r="S48" s="13">
        <f t="shared" si="22"/>
        <v>0</v>
      </c>
      <c r="T48" s="16" t="s">
        <v>59</v>
      </c>
      <c r="U48" s="13">
        <f t="shared" si="23"/>
        <v>25317</v>
      </c>
      <c r="V48" s="16" t="s">
        <v>59</v>
      </c>
      <c r="W48" s="13">
        <f t="shared" si="24"/>
        <v>27327</v>
      </c>
      <c r="X48" s="16" t="s">
        <v>59</v>
      </c>
      <c r="Y48" s="13">
        <f t="shared" si="25"/>
        <v>28798</v>
      </c>
      <c r="Z48" s="13">
        <v>14736</v>
      </c>
      <c r="AA48" s="13">
        <v>14062</v>
      </c>
      <c r="AB48" s="13">
        <v>14002</v>
      </c>
      <c r="AC48" s="13">
        <v>13325</v>
      </c>
      <c r="AD48" s="13">
        <v>12996</v>
      </c>
      <c r="AE48" s="13">
        <v>12321</v>
      </c>
      <c r="AH48" s="13"/>
      <c r="AI48" s="13"/>
      <c r="AJ48" s="13"/>
      <c r="AK48" s="13"/>
      <c r="AL48" s="13"/>
      <c r="AM48" s="13"/>
    </row>
    <row r="49" spans="1:39">
      <c r="A49" s="9" t="s">
        <v>60</v>
      </c>
      <c r="B49" s="38">
        <f t="shared" si="13"/>
        <v>0</v>
      </c>
      <c r="C49" s="19">
        <f t="shared" si="14"/>
        <v>7008</v>
      </c>
      <c r="D49" s="19">
        <f t="shared" si="15"/>
        <v>7728</v>
      </c>
      <c r="E49" s="19">
        <f t="shared" si="16"/>
        <v>8088</v>
      </c>
      <c r="F49" s="38">
        <f t="shared" si="17"/>
        <v>0</v>
      </c>
      <c r="G49" s="38">
        <f t="shared" si="18"/>
        <v>187</v>
      </c>
      <c r="H49" s="38">
        <f t="shared" si="19"/>
        <v>213</v>
      </c>
      <c r="I49" s="38">
        <f t="shared" si="20"/>
        <v>213</v>
      </c>
      <c r="J49" s="16" t="s">
        <v>60</v>
      </c>
      <c r="K49" s="13">
        <v>213</v>
      </c>
      <c r="L49" s="16" t="s">
        <v>60</v>
      </c>
      <c r="M49" s="13">
        <v>213</v>
      </c>
      <c r="N49" s="16" t="s">
        <v>60</v>
      </c>
      <c r="O49" s="13">
        <v>187</v>
      </c>
      <c r="P49" s="16" t="s">
        <v>60</v>
      </c>
      <c r="Q49" s="13">
        <f t="shared" si="21"/>
        <v>0</v>
      </c>
      <c r="R49" s="16" t="s">
        <v>60</v>
      </c>
      <c r="S49" s="13">
        <f t="shared" si="22"/>
        <v>0</v>
      </c>
      <c r="T49" s="16" t="s">
        <v>60</v>
      </c>
      <c r="U49" s="13">
        <f t="shared" si="23"/>
        <v>7008</v>
      </c>
      <c r="V49" s="16" t="s">
        <v>60</v>
      </c>
      <c r="W49" s="13">
        <f t="shared" si="24"/>
        <v>7728</v>
      </c>
      <c r="X49" s="16" t="s">
        <v>60</v>
      </c>
      <c r="Y49" s="13">
        <f t="shared" si="25"/>
        <v>8088</v>
      </c>
      <c r="Z49" s="13">
        <v>4101</v>
      </c>
      <c r="AA49" s="13">
        <v>3987</v>
      </c>
      <c r="AB49" s="13">
        <v>3908</v>
      </c>
      <c r="AC49" s="13">
        <v>3820</v>
      </c>
      <c r="AD49" s="13">
        <v>3530</v>
      </c>
      <c r="AE49" s="13">
        <v>3478</v>
      </c>
      <c r="AH49" s="13"/>
      <c r="AI49" s="13"/>
      <c r="AJ49" s="13"/>
      <c r="AK49" s="13"/>
      <c r="AL49" s="13"/>
      <c r="AM49" s="13"/>
    </row>
    <row r="50" spans="1:39">
      <c r="A50" s="8" t="s">
        <v>190</v>
      </c>
      <c r="B50" s="38">
        <f t="shared" si="13"/>
        <v>0</v>
      </c>
      <c r="C50" s="19">
        <f t="shared" si="14"/>
        <v>3178</v>
      </c>
      <c r="D50" s="19">
        <f t="shared" si="15"/>
        <v>3646</v>
      </c>
      <c r="E50" s="19">
        <f t="shared" si="16"/>
        <v>3980</v>
      </c>
      <c r="F50" s="38">
        <f t="shared" si="17"/>
        <v>0</v>
      </c>
      <c r="G50" s="38">
        <f t="shared" si="18"/>
        <v>33</v>
      </c>
      <c r="H50" s="38">
        <f t="shared" si="19"/>
        <v>36</v>
      </c>
      <c r="I50" s="38">
        <f t="shared" si="20"/>
        <v>36</v>
      </c>
      <c r="J50" s="16" t="s">
        <v>190</v>
      </c>
      <c r="K50" s="13">
        <v>36</v>
      </c>
      <c r="L50" s="16" t="s">
        <v>190</v>
      </c>
      <c r="M50" s="13">
        <v>36</v>
      </c>
      <c r="N50" s="16" t="s">
        <v>190</v>
      </c>
      <c r="O50" s="13">
        <v>33</v>
      </c>
      <c r="P50" s="16" t="s">
        <v>190</v>
      </c>
      <c r="Q50" s="13">
        <f t="shared" si="21"/>
        <v>0</v>
      </c>
      <c r="R50" s="16" t="s">
        <v>190</v>
      </c>
      <c r="S50" s="13">
        <f t="shared" si="22"/>
        <v>0</v>
      </c>
      <c r="T50" s="16" t="s">
        <v>190</v>
      </c>
      <c r="U50" s="13">
        <f t="shared" si="23"/>
        <v>3178</v>
      </c>
      <c r="V50" s="16" t="s">
        <v>190</v>
      </c>
      <c r="W50" s="13">
        <f t="shared" si="24"/>
        <v>3646</v>
      </c>
      <c r="X50" s="16" t="s">
        <v>190</v>
      </c>
      <c r="Y50" s="13">
        <f t="shared" si="25"/>
        <v>3980</v>
      </c>
      <c r="Z50" s="13">
        <v>1945</v>
      </c>
      <c r="AA50" s="13">
        <v>2035</v>
      </c>
      <c r="AB50" s="13">
        <v>1760</v>
      </c>
      <c r="AC50" s="13">
        <v>1886</v>
      </c>
      <c r="AD50" s="13">
        <v>1540</v>
      </c>
      <c r="AE50" s="13">
        <v>1638</v>
      </c>
      <c r="AH50" s="13"/>
      <c r="AI50" s="13"/>
      <c r="AJ50" s="13"/>
      <c r="AK50" s="13"/>
      <c r="AL50" s="13"/>
      <c r="AM50" s="13"/>
    </row>
    <row r="51" spans="1:39">
      <c r="A51" s="8" t="s">
        <v>62</v>
      </c>
      <c r="B51" s="38">
        <f t="shared" si="13"/>
        <v>0</v>
      </c>
      <c r="C51" s="19">
        <f t="shared" si="14"/>
        <v>2635</v>
      </c>
      <c r="D51" s="19">
        <f t="shared" si="15"/>
        <v>2792</v>
      </c>
      <c r="E51" s="19">
        <f t="shared" si="16"/>
        <v>2935</v>
      </c>
      <c r="F51" s="38">
        <f t="shared" si="17"/>
        <v>0</v>
      </c>
      <c r="G51" s="38">
        <f t="shared" si="18"/>
        <v>90</v>
      </c>
      <c r="H51" s="38">
        <f t="shared" si="19"/>
        <v>94</v>
      </c>
      <c r="I51" s="38">
        <f t="shared" si="20"/>
        <v>94</v>
      </c>
      <c r="J51" s="16" t="s">
        <v>62</v>
      </c>
      <c r="K51" s="13">
        <v>94</v>
      </c>
      <c r="L51" s="16" t="s">
        <v>62</v>
      </c>
      <c r="M51" s="13">
        <v>94</v>
      </c>
      <c r="N51" s="16" t="s">
        <v>62</v>
      </c>
      <c r="O51" s="13">
        <v>90</v>
      </c>
      <c r="P51" s="16" t="s">
        <v>62</v>
      </c>
      <c r="Q51" s="13">
        <f t="shared" si="21"/>
        <v>0</v>
      </c>
      <c r="R51" s="16" t="s">
        <v>62</v>
      </c>
      <c r="S51" s="13">
        <f t="shared" si="22"/>
        <v>0</v>
      </c>
      <c r="T51" s="16" t="s">
        <v>62</v>
      </c>
      <c r="U51" s="13">
        <f t="shared" si="23"/>
        <v>2635</v>
      </c>
      <c r="V51" s="16" t="s">
        <v>62</v>
      </c>
      <c r="W51" s="13">
        <f t="shared" si="24"/>
        <v>2792</v>
      </c>
      <c r="X51" s="16" t="s">
        <v>62</v>
      </c>
      <c r="Y51" s="13">
        <f t="shared" si="25"/>
        <v>2935</v>
      </c>
      <c r="Z51" s="13">
        <v>1452</v>
      </c>
      <c r="AA51" s="13">
        <v>1483</v>
      </c>
      <c r="AB51" s="13">
        <v>1379</v>
      </c>
      <c r="AC51" s="13">
        <v>1413</v>
      </c>
      <c r="AD51" s="13">
        <v>1306</v>
      </c>
      <c r="AE51" s="13">
        <v>1329</v>
      </c>
      <c r="AH51" s="13"/>
      <c r="AI51" s="13"/>
      <c r="AJ51" s="13"/>
      <c r="AK51" s="13"/>
      <c r="AL51" s="13"/>
      <c r="AM51" s="13"/>
    </row>
    <row r="52" spans="1:39">
      <c r="A52" s="9" t="s">
        <v>63</v>
      </c>
      <c r="B52" s="38">
        <f t="shared" si="13"/>
        <v>0</v>
      </c>
      <c r="C52" s="19">
        <f t="shared" si="14"/>
        <v>2014</v>
      </c>
      <c r="D52" s="19">
        <f t="shared" si="15"/>
        <v>2196</v>
      </c>
      <c r="E52" s="19">
        <f t="shared" si="16"/>
        <v>2294</v>
      </c>
      <c r="F52" s="38">
        <f t="shared" si="17"/>
        <v>0</v>
      </c>
      <c r="G52" s="38">
        <f t="shared" si="18"/>
        <v>24</v>
      </c>
      <c r="H52" s="38">
        <f t="shared" si="19"/>
        <v>27</v>
      </c>
      <c r="I52" s="38">
        <f t="shared" si="20"/>
        <v>27</v>
      </c>
      <c r="J52" s="16" t="s">
        <v>63</v>
      </c>
      <c r="K52" s="13">
        <v>27</v>
      </c>
      <c r="L52" s="16" t="s">
        <v>63</v>
      </c>
      <c r="M52" s="13">
        <v>27</v>
      </c>
      <c r="N52" s="16" t="s">
        <v>63</v>
      </c>
      <c r="O52" s="13">
        <v>24</v>
      </c>
      <c r="P52" s="16" t="s">
        <v>63</v>
      </c>
      <c r="Q52" s="13">
        <f t="shared" si="21"/>
        <v>0</v>
      </c>
      <c r="R52" s="16" t="s">
        <v>63</v>
      </c>
      <c r="S52" s="13">
        <f t="shared" si="22"/>
        <v>0</v>
      </c>
      <c r="T52" s="16" t="s">
        <v>63</v>
      </c>
      <c r="U52" s="13">
        <f t="shared" si="23"/>
        <v>2014</v>
      </c>
      <c r="V52" s="16" t="s">
        <v>63</v>
      </c>
      <c r="W52" s="13">
        <f t="shared" si="24"/>
        <v>2196</v>
      </c>
      <c r="X52" s="16" t="s">
        <v>63</v>
      </c>
      <c r="Y52" s="13">
        <f t="shared" si="25"/>
        <v>2294</v>
      </c>
      <c r="Z52" s="13">
        <v>1189</v>
      </c>
      <c r="AA52" s="13">
        <v>1105</v>
      </c>
      <c r="AB52" s="13">
        <v>1144</v>
      </c>
      <c r="AC52" s="13">
        <v>1052</v>
      </c>
      <c r="AD52" s="13">
        <v>1043</v>
      </c>
      <c r="AE52" s="13">
        <v>971</v>
      </c>
      <c r="AH52" s="13"/>
      <c r="AI52" s="13"/>
      <c r="AJ52" s="13"/>
      <c r="AK52" s="13"/>
      <c r="AL52" s="13"/>
      <c r="AM52" s="13"/>
    </row>
    <row r="53" spans="1:39">
      <c r="A53" s="9" t="s">
        <v>191</v>
      </c>
      <c r="B53" s="38">
        <f t="shared" si="13"/>
        <v>0</v>
      </c>
      <c r="C53" s="19">
        <f t="shared" si="14"/>
        <v>4044</v>
      </c>
      <c r="D53" s="19">
        <f t="shared" si="15"/>
        <v>4263</v>
      </c>
      <c r="E53" s="19">
        <f t="shared" si="16"/>
        <v>4400</v>
      </c>
      <c r="F53" s="38">
        <f t="shared" si="17"/>
        <v>0</v>
      </c>
      <c r="G53" s="38">
        <f t="shared" si="18"/>
        <v>82</v>
      </c>
      <c r="H53" s="38">
        <f t="shared" si="19"/>
        <v>85</v>
      </c>
      <c r="I53" s="38">
        <f t="shared" si="20"/>
        <v>86</v>
      </c>
      <c r="J53" s="16" t="s">
        <v>191</v>
      </c>
      <c r="K53" s="13">
        <v>86</v>
      </c>
      <c r="L53" s="16" t="s">
        <v>191</v>
      </c>
      <c r="M53" s="13">
        <v>85</v>
      </c>
      <c r="N53" s="16" t="s">
        <v>191</v>
      </c>
      <c r="O53" s="13">
        <v>82</v>
      </c>
      <c r="P53" s="16" t="s">
        <v>191</v>
      </c>
      <c r="Q53" s="13">
        <f t="shared" si="21"/>
        <v>0</v>
      </c>
      <c r="R53" s="16" t="s">
        <v>191</v>
      </c>
      <c r="S53" s="13">
        <f t="shared" si="22"/>
        <v>0</v>
      </c>
      <c r="T53" s="16" t="s">
        <v>191</v>
      </c>
      <c r="U53" s="13">
        <f t="shared" si="23"/>
        <v>4044</v>
      </c>
      <c r="V53" s="16" t="s">
        <v>191</v>
      </c>
      <c r="W53" s="13">
        <f t="shared" si="24"/>
        <v>4263</v>
      </c>
      <c r="X53" s="16" t="s">
        <v>191</v>
      </c>
      <c r="Y53" s="13">
        <f t="shared" si="25"/>
        <v>4400</v>
      </c>
      <c r="Z53" s="13">
        <v>2321</v>
      </c>
      <c r="AA53" s="13">
        <v>2079</v>
      </c>
      <c r="AB53" s="13">
        <v>2245</v>
      </c>
      <c r="AC53" s="13">
        <v>2018</v>
      </c>
      <c r="AD53" s="13">
        <v>2127</v>
      </c>
      <c r="AE53" s="13">
        <v>1917</v>
      </c>
      <c r="AH53" s="13"/>
      <c r="AI53" s="13"/>
      <c r="AJ53" s="13"/>
      <c r="AK53" s="13"/>
      <c r="AL53" s="13"/>
      <c r="AM53" s="13"/>
    </row>
    <row r="54" spans="1:39">
      <c r="A54" s="9" t="s">
        <v>65</v>
      </c>
      <c r="B54" s="38">
        <f t="shared" si="13"/>
        <v>0</v>
      </c>
      <c r="C54" s="19">
        <f t="shared" si="14"/>
        <v>8645</v>
      </c>
      <c r="D54" s="19">
        <f t="shared" si="15"/>
        <v>9312</v>
      </c>
      <c r="E54" s="19">
        <f t="shared" si="16"/>
        <v>9836</v>
      </c>
      <c r="F54" s="38">
        <f t="shared" si="17"/>
        <v>0</v>
      </c>
      <c r="G54" s="38">
        <f t="shared" si="18"/>
        <v>148</v>
      </c>
      <c r="H54" s="38">
        <f t="shared" si="19"/>
        <v>155</v>
      </c>
      <c r="I54" s="38">
        <f t="shared" si="20"/>
        <v>157</v>
      </c>
      <c r="J54" s="16" t="s">
        <v>65</v>
      </c>
      <c r="K54" s="13">
        <v>157</v>
      </c>
      <c r="L54" s="16" t="s">
        <v>65</v>
      </c>
      <c r="M54" s="13">
        <v>155</v>
      </c>
      <c r="N54" s="16" t="s">
        <v>65</v>
      </c>
      <c r="O54" s="13">
        <v>148</v>
      </c>
      <c r="P54" s="16" t="s">
        <v>65</v>
      </c>
      <c r="Q54" s="13">
        <f t="shared" si="21"/>
        <v>0</v>
      </c>
      <c r="R54" s="16" t="s">
        <v>65</v>
      </c>
      <c r="S54" s="13">
        <f t="shared" si="22"/>
        <v>0</v>
      </c>
      <c r="T54" s="16" t="s">
        <v>65</v>
      </c>
      <c r="U54" s="13">
        <f t="shared" si="23"/>
        <v>8645</v>
      </c>
      <c r="V54" s="16" t="s">
        <v>65</v>
      </c>
      <c r="W54" s="13">
        <f t="shared" si="24"/>
        <v>9312</v>
      </c>
      <c r="X54" s="16" t="s">
        <v>65</v>
      </c>
      <c r="Y54" s="13">
        <f t="shared" si="25"/>
        <v>9836</v>
      </c>
      <c r="Z54" s="13">
        <v>4917</v>
      </c>
      <c r="AA54" s="13">
        <v>4919</v>
      </c>
      <c r="AB54" s="13">
        <v>4650</v>
      </c>
      <c r="AC54" s="13">
        <v>4662</v>
      </c>
      <c r="AD54" s="13">
        <v>4305</v>
      </c>
      <c r="AE54" s="13">
        <v>4340</v>
      </c>
      <c r="AH54" s="13"/>
      <c r="AI54" s="13"/>
      <c r="AJ54" s="13"/>
      <c r="AK54" s="13"/>
      <c r="AL54" s="13"/>
      <c r="AM54" s="13"/>
    </row>
    <row r="55" spans="1:39">
      <c r="A55" s="8" t="s">
        <v>192</v>
      </c>
      <c r="B55" s="38">
        <f t="shared" si="13"/>
        <v>0</v>
      </c>
      <c r="C55" s="19">
        <f t="shared" si="14"/>
        <v>988</v>
      </c>
      <c r="D55" s="19">
        <f t="shared" si="15"/>
        <v>1012</v>
      </c>
      <c r="E55" s="19">
        <f t="shared" si="16"/>
        <v>1029</v>
      </c>
      <c r="F55" s="38">
        <f t="shared" si="17"/>
        <v>0</v>
      </c>
      <c r="G55" s="38">
        <f t="shared" si="18"/>
        <v>21</v>
      </c>
      <c r="H55" s="38">
        <f t="shared" si="19"/>
        <v>21</v>
      </c>
      <c r="I55" s="38">
        <f t="shared" si="20"/>
        <v>21</v>
      </c>
      <c r="J55" s="16" t="s">
        <v>192</v>
      </c>
      <c r="K55" s="13">
        <v>21</v>
      </c>
      <c r="L55" s="16" t="s">
        <v>192</v>
      </c>
      <c r="M55" s="13">
        <v>21</v>
      </c>
      <c r="N55" s="16" t="s">
        <v>192</v>
      </c>
      <c r="O55" s="13">
        <v>21</v>
      </c>
      <c r="P55" s="16" t="s">
        <v>192</v>
      </c>
      <c r="Q55" s="13">
        <f t="shared" si="21"/>
        <v>0</v>
      </c>
      <c r="R55" s="16" t="s">
        <v>192</v>
      </c>
      <c r="S55" s="13">
        <f t="shared" si="22"/>
        <v>0</v>
      </c>
      <c r="T55" s="16" t="s">
        <v>192</v>
      </c>
      <c r="U55" s="13">
        <f t="shared" si="23"/>
        <v>988</v>
      </c>
      <c r="V55" s="16" t="s">
        <v>192</v>
      </c>
      <c r="W55" s="13">
        <f t="shared" si="24"/>
        <v>1012</v>
      </c>
      <c r="X55" s="16" t="s">
        <v>192</v>
      </c>
      <c r="Y55" s="13">
        <f t="shared" si="25"/>
        <v>1029</v>
      </c>
      <c r="Z55" s="13">
        <v>598</v>
      </c>
      <c r="AA55" s="13">
        <v>431</v>
      </c>
      <c r="AB55" s="13">
        <v>587</v>
      </c>
      <c r="AC55" s="13">
        <v>425</v>
      </c>
      <c r="AD55" s="13">
        <v>578</v>
      </c>
      <c r="AE55" s="13">
        <v>410</v>
      </c>
      <c r="AH55" s="13"/>
      <c r="AI55" s="13"/>
      <c r="AJ55" s="13"/>
      <c r="AK55" s="13"/>
      <c r="AL55" s="13"/>
      <c r="AM55" s="13"/>
    </row>
    <row r="56" spans="1:39">
      <c r="A56" s="8" t="s">
        <v>67</v>
      </c>
      <c r="B56" s="38">
        <f t="shared" si="13"/>
        <v>0</v>
      </c>
      <c r="C56" s="19">
        <f t="shared" si="14"/>
        <v>1374</v>
      </c>
      <c r="D56" s="19">
        <f t="shared" si="15"/>
        <v>1407</v>
      </c>
      <c r="E56" s="19">
        <f t="shared" si="16"/>
        <v>1446</v>
      </c>
      <c r="F56" s="38">
        <f t="shared" si="17"/>
        <v>0</v>
      </c>
      <c r="G56" s="38">
        <f t="shared" si="18"/>
        <v>52</v>
      </c>
      <c r="H56" s="38">
        <f t="shared" si="19"/>
        <v>53</v>
      </c>
      <c r="I56" s="38">
        <f t="shared" si="20"/>
        <v>53</v>
      </c>
      <c r="J56" s="16" t="s">
        <v>67</v>
      </c>
      <c r="K56" s="13">
        <v>53</v>
      </c>
      <c r="L56" s="16" t="s">
        <v>67</v>
      </c>
      <c r="M56" s="13">
        <v>53</v>
      </c>
      <c r="N56" s="16" t="s">
        <v>67</v>
      </c>
      <c r="O56" s="13">
        <v>52</v>
      </c>
      <c r="P56" s="16" t="s">
        <v>67</v>
      </c>
      <c r="Q56" s="13">
        <f t="shared" si="21"/>
        <v>0</v>
      </c>
      <c r="R56" s="16" t="s">
        <v>67</v>
      </c>
      <c r="S56" s="13">
        <f t="shared" si="22"/>
        <v>0</v>
      </c>
      <c r="T56" s="16" t="s">
        <v>67</v>
      </c>
      <c r="U56" s="13">
        <f t="shared" si="23"/>
        <v>1374</v>
      </c>
      <c r="V56" s="16" t="s">
        <v>67</v>
      </c>
      <c r="W56" s="13">
        <f t="shared" si="24"/>
        <v>1407</v>
      </c>
      <c r="X56" s="16" t="s">
        <v>67</v>
      </c>
      <c r="Y56" s="13">
        <f t="shared" si="25"/>
        <v>1446</v>
      </c>
      <c r="Z56" s="13">
        <v>690</v>
      </c>
      <c r="AA56" s="13">
        <v>756</v>
      </c>
      <c r="AB56" s="13">
        <v>669</v>
      </c>
      <c r="AC56" s="13">
        <v>738</v>
      </c>
      <c r="AD56" s="13">
        <v>650</v>
      </c>
      <c r="AE56" s="13">
        <v>724</v>
      </c>
      <c r="AH56" s="13"/>
      <c r="AI56" s="13"/>
      <c r="AJ56" s="13"/>
      <c r="AK56" s="13"/>
      <c r="AL56" s="13"/>
      <c r="AM56" s="13"/>
    </row>
    <row r="57" spans="1:39">
      <c r="A57" s="8" t="s">
        <v>68</v>
      </c>
      <c r="B57" s="38">
        <f t="shared" si="13"/>
        <v>0</v>
      </c>
      <c r="C57" s="19">
        <f t="shared" si="14"/>
        <v>348</v>
      </c>
      <c r="D57" s="19">
        <f t="shared" si="15"/>
        <v>384</v>
      </c>
      <c r="E57" s="19">
        <f t="shared" si="16"/>
        <v>432</v>
      </c>
      <c r="F57" s="38">
        <f t="shared" si="17"/>
        <v>0</v>
      </c>
      <c r="G57" s="38">
        <f t="shared" si="18"/>
        <v>5</v>
      </c>
      <c r="H57" s="38">
        <f t="shared" si="19"/>
        <v>5</v>
      </c>
      <c r="I57" s="38">
        <f t="shared" si="20"/>
        <v>6</v>
      </c>
      <c r="J57" s="16" t="s">
        <v>68</v>
      </c>
      <c r="K57" s="13">
        <v>6</v>
      </c>
      <c r="L57" s="16" t="s">
        <v>68</v>
      </c>
      <c r="M57" s="13">
        <v>5</v>
      </c>
      <c r="N57" s="16" t="s">
        <v>68</v>
      </c>
      <c r="O57" s="13">
        <v>5</v>
      </c>
      <c r="P57" s="16" t="s">
        <v>68</v>
      </c>
      <c r="Q57" s="13">
        <f t="shared" si="21"/>
        <v>0</v>
      </c>
      <c r="R57" s="16" t="s">
        <v>68</v>
      </c>
      <c r="S57" s="13">
        <f t="shared" si="22"/>
        <v>0</v>
      </c>
      <c r="T57" s="16" t="s">
        <v>68</v>
      </c>
      <c r="U57" s="13">
        <f t="shared" si="23"/>
        <v>348</v>
      </c>
      <c r="V57" s="16" t="s">
        <v>68</v>
      </c>
      <c r="W57" s="13">
        <f t="shared" si="24"/>
        <v>384</v>
      </c>
      <c r="X57" s="16" t="s">
        <v>68</v>
      </c>
      <c r="Y57" s="13">
        <f t="shared" si="25"/>
        <v>432</v>
      </c>
      <c r="Z57" s="13">
        <v>230</v>
      </c>
      <c r="AA57" s="13">
        <v>202</v>
      </c>
      <c r="AB57" s="13">
        <v>200</v>
      </c>
      <c r="AC57" s="13">
        <v>184</v>
      </c>
      <c r="AD57" s="13">
        <v>180</v>
      </c>
      <c r="AE57" s="13">
        <v>168</v>
      </c>
      <c r="AH57" s="13"/>
      <c r="AI57" s="13"/>
      <c r="AJ57" s="13"/>
      <c r="AK57" s="13"/>
      <c r="AL57" s="13"/>
      <c r="AM57" s="13"/>
    </row>
    <row r="58" spans="1:39">
      <c r="A58" s="8" t="s">
        <v>69</v>
      </c>
      <c r="B58" s="38">
        <f t="shared" si="13"/>
        <v>0</v>
      </c>
      <c r="C58" s="19">
        <f t="shared" si="14"/>
        <v>793</v>
      </c>
      <c r="D58" s="19">
        <f t="shared" si="15"/>
        <v>859</v>
      </c>
      <c r="E58" s="19">
        <f t="shared" si="16"/>
        <v>913</v>
      </c>
      <c r="F58" s="38">
        <f t="shared" si="17"/>
        <v>0</v>
      </c>
      <c r="G58" s="38">
        <f t="shared" si="18"/>
        <v>19</v>
      </c>
      <c r="H58" s="38">
        <f t="shared" si="19"/>
        <v>19</v>
      </c>
      <c r="I58" s="38">
        <f t="shared" si="20"/>
        <v>19</v>
      </c>
      <c r="J58" s="16" t="s">
        <v>69</v>
      </c>
      <c r="K58" s="13">
        <v>19</v>
      </c>
      <c r="L58" s="16" t="s">
        <v>69</v>
      </c>
      <c r="M58" s="13">
        <v>19</v>
      </c>
      <c r="N58" s="16" t="s">
        <v>69</v>
      </c>
      <c r="O58" s="13">
        <v>19</v>
      </c>
      <c r="P58" s="16" t="s">
        <v>69</v>
      </c>
      <c r="Q58" s="13">
        <f t="shared" si="21"/>
        <v>0</v>
      </c>
      <c r="R58" s="16" t="s">
        <v>69</v>
      </c>
      <c r="S58" s="13">
        <f t="shared" si="22"/>
        <v>0</v>
      </c>
      <c r="T58" s="16" t="s">
        <v>69</v>
      </c>
      <c r="U58" s="13">
        <f t="shared" si="23"/>
        <v>793</v>
      </c>
      <c r="V58" s="16" t="s">
        <v>69</v>
      </c>
      <c r="W58" s="13">
        <f t="shared" si="24"/>
        <v>859</v>
      </c>
      <c r="X58" s="16" t="s">
        <v>69</v>
      </c>
      <c r="Y58" s="13">
        <f t="shared" si="25"/>
        <v>913</v>
      </c>
      <c r="Z58" s="13">
        <v>437</v>
      </c>
      <c r="AA58" s="13">
        <v>476</v>
      </c>
      <c r="AB58" s="13">
        <v>412</v>
      </c>
      <c r="AC58" s="13">
        <v>447</v>
      </c>
      <c r="AD58" s="13">
        <v>372</v>
      </c>
      <c r="AE58" s="13">
        <v>421</v>
      </c>
      <c r="AH58" s="13"/>
      <c r="AI58" s="13"/>
      <c r="AJ58" s="13"/>
      <c r="AK58" s="13"/>
      <c r="AL58" s="13"/>
      <c r="AM58" s="13"/>
    </row>
    <row r="59" spans="1:39">
      <c r="A59" s="8" t="s">
        <v>70</v>
      </c>
      <c r="B59" s="38">
        <f t="shared" si="13"/>
        <v>0</v>
      </c>
      <c r="C59" s="19">
        <f t="shared" si="14"/>
        <v>657</v>
      </c>
      <c r="D59" s="19">
        <f t="shared" si="15"/>
        <v>726</v>
      </c>
      <c r="E59" s="19">
        <f t="shared" si="16"/>
        <v>753</v>
      </c>
      <c r="F59" s="38">
        <f t="shared" si="17"/>
        <v>0</v>
      </c>
      <c r="G59" s="38">
        <f t="shared" si="18"/>
        <v>16</v>
      </c>
      <c r="H59" s="38">
        <f t="shared" si="19"/>
        <v>17</v>
      </c>
      <c r="I59" s="38">
        <f t="shared" si="20"/>
        <v>18</v>
      </c>
      <c r="J59" s="16" t="s">
        <v>70</v>
      </c>
      <c r="K59" s="13">
        <v>18</v>
      </c>
      <c r="L59" s="16" t="s">
        <v>70</v>
      </c>
      <c r="M59" s="13">
        <v>17</v>
      </c>
      <c r="N59" s="16" t="s">
        <v>70</v>
      </c>
      <c r="O59" s="13">
        <v>16</v>
      </c>
      <c r="P59" s="16" t="s">
        <v>70</v>
      </c>
      <c r="Q59" s="13">
        <f t="shared" si="21"/>
        <v>0</v>
      </c>
      <c r="R59" s="16" t="s">
        <v>70</v>
      </c>
      <c r="S59" s="13">
        <f t="shared" si="22"/>
        <v>0</v>
      </c>
      <c r="T59" s="16" t="s">
        <v>70</v>
      </c>
      <c r="U59" s="13">
        <f t="shared" si="23"/>
        <v>657</v>
      </c>
      <c r="V59" s="16" t="s">
        <v>70</v>
      </c>
      <c r="W59" s="13">
        <f t="shared" si="24"/>
        <v>726</v>
      </c>
      <c r="X59" s="16" t="s">
        <v>70</v>
      </c>
      <c r="Y59" s="13">
        <f t="shared" si="25"/>
        <v>753</v>
      </c>
      <c r="Z59" s="13">
        <v>352</v>
      </c>
      <c r="AA59" s="13">
        <v>401</v>
      </c>
      <c r="AB59" s="13">
        <v>341</v>
      </c>
      <c r="AC59" s="13">
        <v>385</v>
      </c>
      <c r="AD59" s="13">
        <v>304</v>
      </c>
      <c r="AE59" s="13">
        <v>353</v>
      </c>
      <c r="AH59" s="13"/>
      <c r="AI59" s="13"/>
      <c r="AJ59" s="13"/>
      <c r="AK59" s="13"/>
      <c r="AL59" s="13"/>
      <c r="AM59" s="13"/>
    </row>
    <row r="60" spans="1:39">
      <c r="A60" s="8" t="s">
        <v>71</v>
      </c>
      <c r="B60" s="38">
        <f t="shared" si="13"/>
        <v>0</v>
      </c>
      <c r="C60" s="19">
        <f t="shared" si="14"/>
        <v>3838</v>
      </c>
      <c r="D60" s="19">
        <f t="shared" si="15"/>
        <v>4324</v>
      </c>
      <c r="E60" s="19">
        <f t="shared" si="16"/>
        <v>4698</v>
      </c>
      <c r="F60" s="38">
        <f t="shared" si="17"/>
        <v>0</v>
      </c>
      <c r="G60" s="38">
        <f t="shared" si="18"/>
        <v>65</v>
      </c>
      <c r="H60" s="38">
        <f t="shared" si="19"/>
        <v>71</v>
      </c>
      <c r="I60" s="38">
        <f t="shared" si="20"/>
        <v>71</v>
      </c>
      <c r="J60" s="16" t="s">
        <v>71</v>
      </c>
      <c r="K60" s="13">
        <v>71</v>
      </c>
      <c r="L60" s="16" t="s">
        <v>71</v>
      </c>
      <c r="M60" s="13">
        <v>71</v>
      </c>
      <c r="N60" s="16" t="s">
        <v>71</v>
      </c>
      <c r="O60" s="13">
        <v>65</v>
      </c>
      <c r="P60" s="16" t="s">
        <v>71</v>
      </c>
      <c r="Q60" s="13">
        <f t="shared" si="21"/>
        <v>0</v>
      </c>
      <c r="R60" s="16" t="s">
        <v>71</v>
      </c>
      <c r="S60" s="13">
        <f t="shared" si="22"/>
        <v>0</v>
      </c>
      <c r="T60" s="16" t="s">
        <v>71</v>
      </c>
      <c r="U60" s="13">
        <f t="shared" si="23"/>
        <v>3838</v>
      </c>
      <c r="V60" s="16" t="s">
        <v>71</v>
      </c>
      <c r="W60" s="13">
        <f t="shared" si="24"/>
        <v>4324</v>
      </c>
      <c r="X60" s="16" t="s">
        <v>71</v>
      </c>
      <c r="Y60" s="13">
        <f t="shared" si="25"/>
        <v>4698</v>
      </c>
      <c r="Z60" s="13">
        <v>2298</v>
      </c>
      <c r="AA60" s="13">
        <v>2400</v>
      </c>
      <c r="AB60" s="13">
        <v>2103</v>
      </c>
      <c r="AC60" s="13">
        <v>2221</v>
      </c>
      <c r="AD60" s="13">
        <v>1870</v>
      </c>
      <c r="AE60" s="13">
        <v>1968</v>
      </c>
      <c r="AH60" s="13"/>
      <c r="AI60" s="13"/>
      <c r="AJ60" s="13"/>
      <c r="AK60" s="13"/>
      <c r="AL60" s="13"/>
      <c r="AM60" s="13"/>
    </row>
    <row r="61" spans="1:39">
      <c r="A61" s="8" t="s">
        <v>193</v>
      </c>
      <c r="B61" s="38">
        <f t="shared" si="13"/>
        <v>0</v>
      </c>
      <c r="C61" s="19">
        <f t="shared" si="14"/>
        <v>2076</v>
      </c>
      <c r="D61" s="19">
        <f t="shared" si="15"/>
        <v>2255</v>
      </c>
      <c r="E61" s="19">
        <f t="shared" si="16"/>
        <v>2404</v>
      </c>
      <c r="F61" s="38">
        <f t="shared" si="17"/>
        <v>0</v>
      </c>
      <c r="G61" s="38">
        <f t="shared" si="18"/>
        <v>38</v>
      </c>
      <c r="H61" s="38">
        <f t="shared" si="19"/>
        <v>40</v>
      </c>
      <c r="I61" s="38">
        <f t="shared" si="20"/>
        <v>41</v>
      </c>
      <c r="J61" s="16" t="s">
        <v>193</v>
      </c>
      <c r="K61" s="13">
        <v>41</v>
      </c>
      <c r="L61" s="16" t="s">
        <v>193</v>
      </c>
      <c r="M61" s="13">
        <v>40</v>
      </c>
      <c r="N61" s="16" t="s">
        <v>193</v>
      </c>
      <c r="O61" s="13">
        <v>38</v>
      </c>
      <c r="P61" s="16" t="s">
        <v>193</v>
      </c>
      <c r="Q61" s="13">
        <f t="shared" si="21"/>
        <v>0</v>
      </c>
      <c r="R61" s="16" t="s">
        <v>193</v>
      </c>
      <c r="S61" s="13">
        <f t="shared" si="22"/>
        <v>0</v>
      </c>
      <c r="T61" s="16" t="s">
        <v>193</v>
      </c>
      <c r="U61" s="13">
        <f t="shared" si="23"/>
        <v>2076</v>
      </c>
      <c r="V61" s="16" t="s">
        <v>193</v>
      </c>
      <c r="W61" s="13">
        <f t="shared" si="24"/>
        <v>2255</v>
      </c>
      <c r="X61" s="16" t="s">
        <v>193</v>
      </c>
      <c r="Y61" s="13">
        <f t="shared" si="25"/>
        <v>2404</v>
      </c>
      <c r="Z61" s="13">
        <v>1161</v>
      </c>
      <c r="AA61" s="13">
        <v>1243</v>
      </c>
      <c r="AB61" s="13">
        <v>1084</v>
      </c>
      <c r="AC61" s="13">
        <v>1171</v>
      </c>
      <c r="AD61" s="13">
        <v>997</v>
      </c>
      <c r="AE61" s="13">
        <v>1079</v>
      </c>
      <c r="AH61" s="13"/>
      <c r="AI61" s="13"/>
      <c r="AJ61" s="13"/>
      <c r="AK61" s="13"/>
      <c r="AL61" s="13"/>
      <c r="AM61" s="13"/>
    </row>
    <row r="62" spans="1:39">
      <c r="A62" s="8" t="s">
        <v>73</v>
      </c>
      <c r="B62" s="38">
        <f t="shared" si="13"/>
        <v>0</v>
      </c>
      <c r="C62" s="19">
        <f t="shared" si="14"/>
        <v>4047</v>
      </c>
      <c r="D62" s="19">
        <f t="shared" si="15"/>
        <v>4322</v>
      </c>
      <c r="E62" s="19">
        <f t="shared" si="16"/>
        <v>4523</v>
      </c>
      <c r="F62" s="38">
        <f t="shared" si="17"/>
        <v>0</v>
      </c>
      <c r="G62" s="38">
        <f t="shared" si="18"/>
        <v>102</v>
      </c>
      <c r="H62" s="38">
        <f t="shared" si="19"/>
        <v>106</v>
      </c>
      <c r="I62" s="38">
        <f t="shared" si="20"/>
        <v>110</v>
      </c>
      <c r="J62" s="16" t="s">
        <v>73</v>
      </c>
      <c r="K62" s="13">
        <v>110</v>
      </c>
      <c r="L62" s="16" t="s">
        <v>73</v>
      </c>
      <c r="M62" s="13">
        <v>106</v>
      </c>
      <c r="N62" s="16" t="s">
        <v>73</v>
      </c>
      <c r="O62" s="13">
        <v>102</v>
      </c>
      <c r="P62" s="16" t="s">
        <v>73</v>
      </c>
      <c r="Q62" s="13">
        <f t="shared" si="21"/>
        <v>0</v>
      </c>
      <c r="R62" s="16" t="s">
        <v>73</v>
      </c>
      <c r="S62" s="13">
        <f t="shared" si="22"/>
        <v>0</v>
      </c>
      <c r="T62" s="16" t="s">
        <v>73</v>
      </c>
      <c r="U62" s="13">
        <f t="shared" si="23"/>
        <v>4047</v>
      </c>
      <c r="V62" s="16" t="s">
        <v>73</v>
      </c>
      <c r="W62" s="13">
        <f t="shared" si="24"/>
        <v>4322</v>
      </c>
      <c r="X62" s="16" t="s">
        <v>73</v>
      </c>
      <c r="Y62" s="13">
        <f t="shared" si="25"/>
        <v>4523</v>
      </c>
      <c r="Z62" s="13">
        <v>2115</v>
      </c>
      <c r="AA62" s="13">
        <v>2408</v>
      </c>
      <c r="AB62" s="13">
        <v>2008</v>
      </c>
      <c r="AC62" s="13">
        <v>2314</v>
      </c>
      <c r="AD62" s="13">
        <v>1875</v>
      </c>
      <c r="AE62" s="13">
        <v>2172</v>
      </c>
      <c r="AH62" s="13"/>
      <c r="AI62" s="13"/>
      <c r="AJ62" s="13"/>
      <c r="AK62" s="13"/>
      <c r="AL62" s="13"/>
      <c r="AM62" s="13"/>
    </row>
    <row r="63" spans="1:39">
      <c r="A63" s="8" t="s">
        <v>194</v>
      </c>
      <c r="B63" s="38">
        <f t="shared" si="13"/>
        <v>0</v>
      </c>
      <c r="C63" s="19">
        <f t="shared" si="14"/>
        <v>2509</v>
      </c>
      <c r="D63" s="19">
        <f t="shared" si="15"/>
        <v>2587</v>
      </c>
      <c r="E63" s="19">
        <f t="shared" si="16"/>
        <v>2645</v>
      </c>
      <c r="F63" s="38">
        <f t="shared" si="17"/>
        <v>0</v>
      </c>
      <c r="G63" s="38">
        <f t="shared" si="18"/>
        <v>67</v>
      </c>
      <c r="H63" s="38">
        <f t="shared" si="19"/>
        <v>69</v>
      </c>
      <c r="I63" s="38">
        <f t="shared" si="20"/>
        <v>69</v>
      </c>
      <c r="J63" s="16" t="s">
        <v>194</v>
      </c>
      <c r="K63" s="13">
        <v>69</v>
      </c>
      <c r="L63" s="16" t="s">
        <v>194</v>
      </c>
      <c r="M63" s="13">
        <v>69</v>
      </c>
      <c r="N63" s="16" t="s">
        <v>194</v>
      </c>
      <c r="O63" s="13">
        <v>67</v>
      </c>
      <c r="P63" s="16" t="s">
        <v>194</v>
      </c>
      <c r="Q63" s="13">
        <f t="shared" si="21"/>
        <v>0</v>
      </c>
      <c r="R63" s="16" t="s">
        <v>194</v>
      </c>
      <c r="S63" s="13">
        <f t="shared" si="22"/>
        <v>0</v>
      </c>
      <c r="T63" s="16" t="s">
        <v>194</v>
      </c>
      <c r="U63" s="13">
        <f t="shared" si="23"/>
        <v>2509</v>
      </c>
      <c r="V63" s="16" t="s">
        <v>194</v>
      </c>
      <c r="W63" s="13">
        <f t="shared" si="24"/>
        <v>2587</v>
      </c>
      <c r="X63" s="16" t="s">
        <v>194</v>
      </c>
      <c r="Y63" s="13">
        <f t="shared" si="25"/>
        <v>2645</v>
      </c>
      <c r="Z63" s="13">
        <v>1333</v>
      </c>
      <c r="AA63" s="13">
        <v>1312</v>
      </c>
      <c r="AB63" s="13">
        <v>1301</v>
      </c>
      <c r="AC63" s="13">
        <v>1286</v>
      </c>
      <c r="AD63" s="13">
        <v>1264</v>
      </c>
      <c r="AE63" s="13">
        <v>1245</v>
      </c>
      <c r="AH63" s="13"/>
      <c r="AI63" s="13"/>
      <c r="AJ63" s="13"/>
      <c r="AK63" s="13"/>
      <c r="AL63" s="13"/>
      <c r="AM63" s="13"/>
    </row>
    <row r="64" spans="1:39">
      <c r="A64" s="8" t="s">
        <v>75</v>
      </c>
      <c r="B64" s="38">
        <f t="shared" si="13"/>
        <v>0</v>
      </c>
      <c r="C64" s="19">
        <f t="shared" si="14"/>
        <v>2537</v>
      </c>
      <c r="D64" s="19">
        <f t="shared" si="15"/>
        <v>2646</v>
      </c>
      <c r="E64" s="19">
        <f t="shared" si="16"/>
        <v>2696</v>
      </c>
      <c r="F64" s="38">
        <f t="shared" si="17"/>
        <v>0</v>
      </c>
      <c r="G64" s="38">
        <f t="shared" si="18"/>
        <v>70</v>
      </c>
      <c r="H64" s="38">
        <f t="shared" si="19"/>
        <v>71</v>
      </c>
      <c r="I64" s="38">
        <f t="shared" si="20"/>
        <v>73</v>
      </c>
      <c r="J64" s="16" t="s">
        <v>75</v>
      </c>
      <c r="K64" s="13">
        <v>73</v>
      </c>
      <c r="L64" s="16" t="s">
        <v>75</v>
      </c>
      <c r="M64" s="13">
        <v>71</v>
      </c>
      <c r="N64" s="16" t="s">
        <v>75</v>
      </c>
      <c r="O64" s="13">
        <v>70</v>
      </c>
      <c r="P64" s="16" t="s">
        <v>75</v>
      </c>
      <c r="Q64" s="13">
        <f t="shared" si="21"/>
        <v>0</v>
      </c>
      <c r="R64" s="16" t="s">
        <v>75</v>
      </c>
      <c r="S64" s="13">
        <f t="shared" si="22"/>
        <v>0</v>
      </c>
      <c r="T64" s="16" t="s">
        <v>75</v>
      </c>
      <c r="U64" s="13">
        <f t="shared" si="23"/>
        <v>2537</v>
      </c>
      <c r="V64" s="16" t="s">
        <v>75</v>
      </c>
      <c r="W64" s="13">
        <f t="shared" si="24"/>
        <v>2646</v>
      </c>
      <c r="X64" s="16" t="s">
        <v>75</v>
      </c>
      <c r="Y64" s="13">
        <f t="shared" si="25"/>
        <v>2696</v>
      </c>
      <c r="Z64" s="13">
        <v>1392</v>
      </c>
      <c r="AA64" s="13">
        <v>1304</v>
      </c>
      <c r="AB64" s="13">
        <v>1369</v>
      </c>
      <c r="AC64" s="13">
        <v>1277</v>
      </c>
      <c r="AD64" s="13">
        <v>1317</v>
      </c>
      <c r="AE64" s="13">
        <v>1220</v>
      </c>
      <c r="AH64" s="13"/>
      <c r="AI64" s="13"/>
      <c r="AJ64" s="13"/>
      <c r="AK64" s="13"/>
      <c r="AL64" s="13"/>
      <c r="AM64" s="13"/>
    </row>
    <row r="65" spans="1:39">
      <c r="A65" s="8" t="s">
        <v>76</v>
      </c>
      <c r="B65" s="38">
        <f t="shared" si="13"/>
        <v>0</v>
      </c>
      <c r="C65" s="19">
        <f t="shared" si="14"/>
        <v>565</v>
      </c>
      <c r="D65" s="19">
        <f t="shared" si="15"/>
        <v>596</v>
      </c>
      <c r="E65" s="19">
        <f t="shared" si="16"/>
        <v>613</v>
      </c>
      <c r="F65" s="38">
        <f t="shared" si="17"/>
        <v>0</v>
      </c>
      <c r="G65" s="38">
        <f t="shared" si="18"/>
        <v>11</v>
      </c>
      <c r="H65" s="38">
        <f t="shared" si="19"/>
        <v>11</v>
      </c>
      <c r="I65" s="38">
        <f t="shared" si="20"/>
        <v>11</v>
      </c>
      <c r="J65" s="16" t="s">
        <v>76</v>
      </c>
      <c r="K65" s="13">
        <v>11</v>
      </c>
      <c r="L65" s="16" t="s">
        <v>76</v>
      </c>
      <c r="M65" s="13">
        <v>11</v>
      </c>
      <c r="N65" s="16" t="s">
        <v>76</v>
      </c>
      <c r="O65" s="13">
        <v>11</v>
      </c>
      <c r="P65" s="16" t="s">
        <v>76</v>
      </c>
      <c r="Q65" s="13">
        <f t="shared" si="21"/>
        <v>0</v>
      </c>
      <c r="R65" s="16" t="s">
        <v>76</v>
      </c>
      <c r="S65" s="13">
        <f t="shared" si="22"/>
        <v>0</v>
      </c>
      <c r="T65" s="16" t="s">
        <v>76</v>
      </c>
      <c r="U65" s="13">
        <f t="shared" si="23"/>
        <v>565</v>
      </c>
      <c r="V65" s="16" t="s">
        <v>76</v>
      </c>
      <c r="W65" s="13">
        <f t="shared" si="24"/>
        <v>596</v>
      </c>
      <c r="X65" s="16" t="s">
        <v>76</v>
      </c>
      <c r="Y65" s="13">
        <f t="shared" si="25"/>
        <v>613</v>
      </c>
      <c r="Z65" s="13">
        <v>309</v>
      </c>
      <c r="AA65" s="13">
        <v>304</v>
      </c>
      <c r="AB65" s="13">
        <v>302</v>
      </c>
      <c r="AC65" s="13">
        <v>294</v>
      </c>
      <c r="AD65" s="13">
        <v>286</v>
      </c>
      <c r="AE65" s="13">
        <v>279</v>
      </c>
      <c r="AH65" s="13"/>
      <c r="AI65" s="13"/>
      <c r="AJ65" s="13"/>
      <c r="AK65" s="13"/>
      <c r="AL65" s="13"/>
      <c r="AM65" s="13"/>
    </row>
    <row r="66" spans="1:39">
      <c r="A66" s="8" t="s">
        <v>77</v>
      </c>
      <c r="B66" s="38">
        <f t="shared" si="13"/>
        <v>0</v>
      </c>
      <c r="C66" s="19">
        <f t="shared" si="14"/>
        <v>747</v>
      </c>
      <c r="D66" s="19">
        <f t="shared" si="15"/>
        <v>767</v>
      </c>
      <c r="E66" s="19">
        <f t="shared" si="16"/>
        <v>776</v>
      </c>
      <c r="F66" s="38">
        <f t="shared" si="17"/>
        <v>0</v>
      </c>
      <c r="G66" s="38">
        <f t="shared" si="18"/>
        <v>30</v>
      </c>
      <c r="H66" s="38">
        <f t="shared" si="19"/>
        <v>31</v>
      </c>
      <c r="I66" s="38">
        <f t="shared" si="20"/>
        <v>31</v>
      </c>
      <c r="J66" s="16" t="s">
        <v>77</v>
      </c>
      <c r="K66" s="13">
        <v>31</v>
      </c>
      <c r="L66" s="16" t="s">
        <v>77</v>
      </c>
      <c r="M66" s="13">
        <v>31</v>
      </c>
      <c r="N66" s="16" t="s">
        <v>77</v>
      </c>
      <c r="O66" s="13">
        <v>30</v>
      </c>
      <c r="P66" s="16" t="s">
        <v>77</v>
      </c>
      <c r="Q66" s="13">
        <f t="shared" si="21"/>
        <v>0</v>
      </c>
      <c r="R66" s="16" t="s">
        <v>77</v>
      </c>
      <c r="S66" s="13">
        <f t="shared" si="22"/>
        <v>0</v>
      </c>
      <c r="T66" s="16" t="s">
        <v>77</v>
      </c>
      <c r="U66" s="13">
        <f t="shared" si="23"/>
        <v>747</v>
      </c>
      <c r="V66" s="16" t="s">
        <v>77</v>
      </c>
      <c r="W66" s="13">
        <f t="shared" si="24"/>
        <v>767</v>
      </c>
      <c r="X66" s="16" t="s">
        <v>77</v>
      </c>
      <c r="Y66" s="13">
        <f t="shared" si="25"/>
        <v>776</v>
      </c>
      <c r="Z66" s="13">
        <v>379</v>
      </c>
      <c r="AA66" s="13">
        <v>397</v>
      </c>
      <c r="AB66" s="13">
        <v>371</v>
      </c>
      <c r="AC66" s="13">
        <v>396</v>
      </c>
      <c r="AD66" s="13">
        <v>359</v>
      </c>
      <c r="AE66" s="13">
        <v>388</v>
      </c>
      <c r="AH66" s="13"/>
      <c r="AI66" s="13"/>
      <c r="AJ66" s="13"/>
      <c r="AK66" s="13"/>
      <c r="AL66" s="13"/>
      <c r="AM66" s="13"/>
    </row>
    <row r="67" spans="1:39">
      <c r="A67" s="8" t="s">
        <v>195</v>
      </c>
      <c r="B67" s="38">
        <f t="shared" si="13"/>
        <v>0</v>
      </c>
      <c r="C67" s="19">
        <f t="shared" si="14"/>
        <v>1898</v>
      </c>
      <c r="D67" s="19">
        <f t="shared" si="15"/>
        <v>2002</v>
      </c>
      <c r="E67" s="19">
        <f t="shared" si="16"/>
        <v>2126</v>
      </c>
      <c r="F67" s="38">
        <f t="shared" si="17"/>
        <v>0</v>
      </c>
      <c r="G67" s="38">
        <f t="shared" si="18"/>
        <v>30</v>
      </c>
      <c r="H67" s="38">
        <f t="shared" si="19"/>
        <v>34</v>
      </c>
      <c r="I67" s="38">
        <f t="shared" si="20"/>
        <v>34</v>
      </c>
      <c r="J67" s="16" t="s">
        <v>195</v>
      </c>
      <c r="K67" s="13">
        <v>34</v>
      </c>
      <c r="L67" s="16" t="s">
        <v>195</v>
      </c>
      <c r="M67" s="13">
        <v>34</v>
      </c>
      <c r="N67" s="16" t="s">
        <v>195</v>
      </c>
      <c r="O67" s="13">
        <v>30</v>
      </c>
      <c r="P67" s="16" t="s">
        <v>195</v>
      </c>
      <c r="Q67" s="13">
        <f t="shared" si="21"/>
        <v>0</v>
      </c>
      <c r="R67" s="16" t="s">
        <v>195</v>
      </c>
      <c r="S67" s="13">
        <f t="shared" si="22"/>
        <v>0</v>
      </c>
      <c r="T67" s="16" t="s">
        <v>195</v>
      </c>
      <c r="U67" s="13">
        <f t="shared" si="23"/>
        <v>1898</v>
      </c>
      <c r="V67" s="16" t="s">
        <v>195</v>
      </c>
      <c r="W67" s="13">
        <f t="shared" si="24"/>
        <v>2002</v>
      </c>
      <c r="X67" s="16" t="s">
        <v>195</v>
      </c>
      <c r="Y67" s="13">
        <f t="shared" si="25"/>
        <v>2126</v>
      </c>
      <c r="Z67" s="13">
        <v>977</v>
      </c>
      <c r="AA67" s="13">
        <v>1149</v>
      </c>
      <c r="AB67" s="13">
        <v>921</v>
      </c>
      <c r="AC67" s="13">
        <v>1081</v>
      </c>
      <c r="AD67" s="13">
        <v>866</v>
      </c>
      <c r="AE67" s="13">
        <v>1032</v>
      </c>
      <c r="AH67" s="13"/>
      <c r="AI67" s="13"/>
      <c r="AJ67" s="13"/>
      <c r="AK67" s="13"/>
      <c r="AL67" s="13"/>
      <c r="AM67" s="13"/>
    </row>
    <row r="68" spans="1:39">
      <c r="A68" s="8" t="s">
        <v>79</v>
      </c>
      <c r="B68" s="38">
        <f t="shared" si="13"/>
        <v>0</v>
      </c>
      <c r="C68" s="19">
        <f t="shared" si="14"/>
        <v>996</v>
      </c>
      <c r="D68" s="19">
        <f t="shared" si="15"/>
        <v>1126</v>
      </c>
      <c r="E68" s="19">
        <f t="shared" si="16"/>
        <v>1193</v>
      </c>
      <c r="F68" s="38">
        <f t="shared" si="17"/>
        <v>0</v>
      </c>
      <c r="G68" s="38">
        <f t="shared" si="18"/>
        <v>18</v>
      </c>
      <c r="H68" s="38">
        <f t="shared" si="19"/>
        <v>23</v>
      </c>
      <c r="I68" s="38">
        <f t="shared" si="20"/>
        <v>23</v>
      </c>
      <c r="J68" s="16" t="s">
        <v>79</v>
      </c>
      <c r="K68" s="13">
        <v>23</v>
      </c>
      <c r="L68" s="16" t="s">
        <v>79</v>
      </c>
      <c r="M68" s="13">
        <v>23</v>
      </c>
      <c r="N68" s="16" t="s">
        <v>79</v>
      </c>
      <c r="O68" s="13">
        <v>18</v>
      </c>
      <c r="P68" s="16" t="s">
        <v>79</v>
      </c>
      <c r="Q68" s="13">
        <f t="shared" si="21"/>
        <v>0</v>
      </c>
      <c r="R68" s="16" t="s">
        <v>79</v>
      </c>
      <c r="S68" s="13">
        <f t="shared" si="22"/>
        <v>0</v>
      </c>
      <c r="T68" s="16" t="s">
        <v>79</v>
      </c>
      <c r="U68" s="13">
        <f t="shared" si="23"/>
        <v>996</v>
      </c>
      <c r="V68" s="16" t="s">
        <v>79</v>
      </c>
      <c r="W68" s="13">
        <f t="shared" si="24"/>
        <v>1126</v>
      </c>
      <c r="X68" s="16" t="s">
        <v>79</v>
      </c>
      <c r="Y68" s="13">
        <f t="shared" si="25"/>
        <v>1193</v>
      </c>
      <c r="Z68" s="13">
        <v>556</v>
      </c>
      <c r="AA68" s="13">
        <v>637</v>
      </c>
      <c r="AB68" s="13">
        <v>525</v>
      </c>
      <c r="AC68" s="13">
        <v>601</v>
      </c>
      <c r="AD68" s="13">
        <v>469</v>
      </c>
      <c r="AE68" s="13">
        <v>527</v>
      </c>
      <c r="AH68" s="13"/>
      <c r="AI68" s="13"/>
      <c r="AJ68" s="13"/>
      <c r="AK68" s="13"/>
      <c r="AL68" s="13"/>
      <c r="AM68" s="13"/>
    </row>
    <row r="69" spans="1:39">
      <c r="A69" s="8" t="s">
        <v>80</v>
      </c>
      <c r="B69" s="38">
        <f t="shared" si="13"/>
        <v>0</v>
      </c>
      <c r="C69" s="19">
        <f t="shared" si="14"/>
        <v>1775</v>
      </c>
      <c r="D69" s="19">
        <f t="shared" si="15"/>
        <v>1921</v>
      </c>
      <c r="E69" s="19">
        <f t="shared" si="16"/>
        <v>1987</v>
      </c>
      <c r="F69" s="38">
        <f t="shared" si="17"/>
        <v>0</v>
      </c>
      <c r="G69" s="38">
        <f t="shared" si="18"/>
        <v>43</v>
      </c>
      <c r="H69" s="38">
        <f t="shared" si="19"/>
        <v>44</v>
      </c>
      <c r="I69" s="38">
        <f t="shared" si="20"/>
        <v>44</v>
      </c>
      <c r="J69" s="16" t="s">
        <v>80</v>
      </c>
      <c r="K69" s="13">
        <v>44</v>
      </c>
      <c r="L69" s="16" t="s">
        <v>80</v>
      </c>
      <c r="M69" s="13">
        <v>44</v>
      </c>
      <c r="N69" s="16" t="s">
        <v>80</v>
      </c>
      <c r="O69" s="13">
        <v>43</v>
      </c>
      <c r="P69" s="16" t="s">
        <v>80</v>
      </c>
      <c r="Q69" s="13">
        <f t="shared" si="21"/>
        <v>0</v>
      </c>
      <c r="R69" s="16" t="s">
        <v>80</v>
      </c>
      <c r="S69" s="13">
        <f t="shared" si="22"/>
        <v>0</v>
      </c>
      <c r="T69" s="16" t="s">
        <v>80</v>
      </c>
      <c r="U69" s="13">
        <f t="shared" si="23"/>
        <v>1775</v>
      </c>
      <c r="V69" s="16" t="s">
        <v>80</v>
      </c>
      <c r="W69" s="13">
        <f t="shared" si="24"/>
        <v>1921</v>
      </c>
      <c r="X69" s="16" t="s">
        <v>80</v>
      </c>
      <c r="Y69" s="13">
        <f t="shared" si="25"/>
        <v>1987</v>
      </c>
      <c r="Z69" s="13">
        <v>1006</v>
      </c>
      <c r="AA69" s="13">
        <v>981</v>
      </c>
      <c r="AB69" s="13">
        <v>967</v>
      </c>
      <c r="AC69" s="13">
        <v>954</v>
      </c>
      <c r="AD69" s="13">
        <v>897</v>
      </c>
      <c r="AE69" s="13">
        <v>878</v>
      </c>
      <c r="AH69" s="13"/>
      <c r="AI69" s="13"/>
      <c r="AJ69" s="13"/>
      <c r="AK69" s="13"/>
      <c r="AL69" s="13"/>
      <c r="AM69" s="13"/>
    </row>
    <row r="70" spans="1:39">
      <c r="A70" s="9" t="s">
        <v>81</v>
      </c>
      <c r="B70" s="38">
        <f t="shared" si="13"/>
        <v>0</v>
      </c>
      <c r="C70" s="19">
        <f t="shared" si="14"/>
        <v>5291</v>
      </c>
      <c r="D70" s="19">
        <f t="shared" si="15"/>
        <v>5818</v>
      </c>
      <c r="E70" s="19">
        <f t="shared" si="16"/>
        <v>6147</v>
      </c>
      <c r="F70" s="38">
        <f t="shared" si="17"/>
        <v>0</v>
      </c>
      <c r="G70" s="38">
        <f t="shared" si="18"/>
        <v>89</v>
      </c>
      <c r="H70" s="38">
        <f t="shared" si="19"/>
        <v>101</v>
      </c>
      <c r="I70" s="38">
        <f t="shared" si="20"/>
        <v>102</v>
      </c>
      <c r="J70" s="16" t="s">
        <v>81</v>
      </c>
      <c r="K70" s="13">
        <v>102</v>
      </c>
      <c r="L70" s="16" t="s">
        <v>81</v>
      </c>
      <c r="M70" s="13">
        <v>101</v>
      </c>
      <c r="N70" s="16" t="s">
        <v>81</v>
      </c>
      <c r="O70" s="13">
        <v>89</v>
      </c>
      <c r="P70" s="16" t="s">
        <v>81</v>
      </c>
      <c r="Q70" s="13">
        <f t="shared" si="21"/>
        <v>0</v>
      </c>
      <c r="R70" s="16" t="s">
        <v>81</v>
      </c>
      <c r="S70" s="13">
        <f t="shared" si="22"/>
        <v>0</v>
      </c>
      <c r="T70" s="16" t="s">
        <v>81</v>
      </c>
      <c r="U70" s="13">
        <f t="shared" si="23"/>
        <v>5291</v>
      </c>
      <c r="V70" s="16" t="s">
        <v>81</v>
      </c>
      <c r="W70" s="13">
        <f t="shared" si="24"/>
        <v>5818</v>
      </c>
      <c r="X70" s="16" t="s">
        <v>81</v>
      </c>
      <c r="Y70" s="13">
        <f t="shared" si="25"/>
        <v>6147</v>
      </c>
      <c r="Z70" s="13">
        <v>3065</v>
      </c>
      <c r="AA70" s="13">
        <v>3082</v>
      </c>
      <c r="AB70" s="13">
        <v>2884</v>
      </c>
      <c r="AC70" s="13">
        <v>2934</v>
      </c>
      <c r="AD70" s="13">
        <v>2594</v>
      </c>
      <c r="AE70" s="13">
        <v>2697</v>
      </c>
      <c r="AH70" s="13"/>
      <c r="AI70" s="13"/>
      <c r="AJ70" s="13"/>
      <c r="AK70" s="13"/>
      <c r="AL70" s="13"/>
      <c r="AM70" s="13"/>
    </row>
    <row r="71" spans="1:39">
      <c r="A71" s="9" t="s">
        <v>82</v>
      </c>
      <c r="B71" s="38">
        <f t="shared" si="13"/>
        <v>0</v>
      </c>
      <c r="C71" s="19">
        <f t="shared" si="14"/>
        <v>18033</v>
      </c>
      <c r="D71" s="19">
        <f t="shared" si="15"/>
        <v>19601</v>
      </c>
      <c r="E71" s="19">
        <f t="shared" si="16"/>
        <v>20741</v>
      </c>
      <c r="F71" s="38">
        <f t="shared" si="17"/>
        <v>0</v>
      </c>
      <c r="G71" s="38">
        <f t="shared" si="18"/>
        <v>540</v>
      </c>
      <c r="H71" s="38">
        <f t="shared" si="19"/>
        <v>572</v>
      </c>
      <c r="I71" s="38">
        <f t="shared" si="20"/>
        <v>579</v>
      </c>
      <c r="J71" s="16" t="s">
        <v>82</v>
      </c>
      <c r="K71" s="13">
        <v>579</v>
      </c>
      <c r="L71" s="16" t="s">
        <v>82</v>
      </c>
      <c r="M71" s="13">
        <v>572</v>
      </c>
      <c r="N71" s="16" t="s">
        <v>82</v>
      </c>
      <c r="O71" s="13">
        <v>540</v>
      </c>
      <c r="P71" s="16" t="s">
        <v>82</v>
      </c>
      <c r="Q71" s="13">
        <f t="shared" si="21"/>
        <v>0</v>
      </c>
      <c r="R71" s="16" t="s">
        <v>82</v>
      </c>
      <c r="S71" s="13">
        <f t="shared" si="22"/>
        <v>0</v>
      </c>
      <c r="T71" s="16" t="s">
        <v>82</v>
      </c>
      <c r="U71" s="13">
        <f t="shared" si="23"/>
        <v>18033</v>
      </c>
      <c r="V71" s="16" t="s">
        <v>82</v>
      </c>
      <c r="W71" s="13">
        <f t="shared" si="24"/>
        <v>19601</v>
      </c>
      <c r="X71" s="16" t="s">
        <v>82</v>
      </c>
      <c r="Y71" s="13">
        <f t="shared" si="25"/>
        <v>20741</v>
      </c>
      <c r="Z71" s="13">
        <v>10725</v>
      </c>
      <c r="AA71" s="13">
        <v>10016</v>
      </c>
      <c r="AB71" s="13">
        <v>10124</v>
      </c>
      <c r="AC71" s="13">
        <v>9477</v>
      </c>
      <c r="AD71" s="13">
        <v>9321</v>
      </c>
      <c r="AE71" s="13">
        <v>8712</v>
      </c>
      <c r="AH71" s="13"/>
      <c r="AI71" s="13"/>
      <c r="AJ71" s="13"/>
      <c r="AK71" s="13"/>
      <c r="AL71" s="13"/>
      <c r="AM71" s="13"/>
    </row>
    <row r="72" spans="1:39">
      <c r="A72" s="9" t="s">
        <v>196</v>
      </c>
      <c r="B72" s="38">
        <f t="shared" si="13"/>
        <v>0</v>
      </c>
      <c r="C72" s="19">
        <f t="shared" si="14"/>
        <v>27037</v>
      </c>
      <c r="D72" s="19">
        <f t="shared" si="15"/>
        <v>29081</v>
      </c>
      <c r="E72" s="19">
        <f t="shared" si="16"/>
        <v>30728</v>
      </c>
      <c r="F72" s="38">
        <f t="shared" si="17"/>
        <v>0</v>
      </c>
      <c r="G72" s="38">
        <f t="shared" si="18"/>
        <v>643</v>
      </c>
      <c r="H72" s="38">
        <f t="shared" si="19"/>
        <v>674</v>
      </c>
      <c r="I72" s="38">
        <f t="shared" si="20"/>
        <v>681</v>
      </c>
      <c r="J72" s="16" t="s">
        <v>196</v>
      </c>
      <c r="K72" s="13">
        <v>681</v>
      </c>
      <c r="L72" s="16" t="s">
        <v>196</v>
      </c>
      <c r="M72" s="13">
        <v>674</v>
      </c>
      <c r="N72" s="16" t="s">
        <v>196</v>
      </c>
      <c r="O72" s="13">
        <v>643</v>
      </c>
      <c r="P72" s="16" t="s">
        <v>196</v>
      </c>
      <c r="Q72" s="13">
        <f t="shared" si="21"/>
        <v>0</v>
      </c>
      <c r="R72" s="16" t="s">
        <v>196</v>
      </c>
      <c r="S72" s="13">
        <f t="shared" si="22"/>
        <v>0</v>
      </c>
      <c r="T72" s="16" t="s">
        <v>196</v>
      </c>
      <c r="U72" s="13">
        <f t="shared" si="23"/>
        <v>27037</v>
      </c>
      <c r="V72" s="16" t="s">
        <v>196</v>
      </c>
      <c r="W72" s="13">
        <f t="shared" si="24"/>
        <v>29081</v>
      </c>
      <c r="X72" s="16" t="s">
        <v>196</v>
      </c>
      <c r="Y72" s="13">
        <f t="shared" si="25"/>
        <v>30728</v>
      </c>
      <c r="Z72" s="13">
        <v>15503</v>
      </c>
      <c r="AA72" s="13">
        <v>15225</v>
      </c>
      <c r="AB72" s="13">
        <v>14657</v>
      </c>
      <c r="AC72" s="13">
        <v>14424</v>
      </c>
      <c r="AD72" s="13">
        <v>13618</v>
      </c>
      <c r="AE72" s="13">
        <v>13419</v>
      </c>
      <c r="AH72" s="13"/>
      <c r="AI72" s="13"/>
      <c r="AJ72" s="13"/>
      <c r="AK72" s="13"/>
      <c r="AL72" s="13"/>
      <c r="AM72" s="13"/>
    </row>
    <row r="73" spans="1:39">
      <c r="A73" s="9" t="s">
        <v>197</v>
      </c>
      <c r="B73" s="38">
        <f t="shared" si="13"/>
        <v>0</v>
      </c>
      <c r="C73" s="19">
        <f t="shared" si="14"/>
        <v>2102</v>
      </c>
      <c r="D73" s="19">
        <f t="shared" si="15"/>
        <v>2250</v>
      </c>
      <c r="E73" s="19">
        <f t="shared" si="16"/>
        <v>2369</v>
      </c>
      <c r="F73" s="38">
        <f t="shared" si="17"/>
        <v>0</v>
      </c>
      <c r="G73" s="38">
        <f t="shared" si="18"/>
        <v>34</v>
      </c>
      <c r="H73" s="38">
        <f t="shared" si="19"/>
        <v>37</v>
      </c>
      <c r="I73" s="38">
        <f t="shared" si="20"/>
        <v>41</v>
      </c>
      <c r="J73" s="16" t="s">
        <v>197</v>
      </c>
      <c r="K73" s="13">
        <v>41</v>
      </c>
      <c r="L73" s="16" t="s">
        <v>197</v>
      </c>
      <c r="M73" s="13">
        <v>37</v>
      </c>
      <c r="N73" s="16" t="s">
        <v>197</v>
      </c>
      <c r="O73" s="13">
        <v>34</v>
      </c>
      <c r="P73" s="16" t="s">
        <v>197</v>
      </c>
      <c r="Q73" s="13">
        <f t="shared" si="21"/>
        <v>0</v>
      </c>
      <c r="R73" s="16" t="s">
        <v>197</v>
      </c>
      <c r="S73" s="13">
        <f t="shared" si="22"/>
        <v>0</v>
      </c>
      <c r="T73" s="16" t="s">
        <v>197</v>
      </c>
      <c r="U73" s="13">
        <f t="shared" si="23"/>
        <v>2102</v>
      </c>
      <c r="V73" s="16" t="s">
        <v>197</v>
      </c>
      <c r="W73" s="13">
        <f t="shared" si="24"/>
        <v>2250</v>
      </c>
      <c r="X73" s="16" t="s">
        <v>197</v>
      </c>
      <c r="Y73" s="13">
        <f t="shared" si="25"/>
        <v>2369</v>
      </c>
      <c r="Z73" s="13">
        <v>1213</v>
      </c>
      <c r="AA73" s="13">
        <v>1156</v>
      </c>
      <c r="AB73" s="13">
        <v>1149</v>
      </c>
      <c r="AC73" s="13">
        <v>1101</v>
      </c>
      <c r="AD73" s="13">
        <v>1062</v>
      </c>
      <c r="AE73" s="13">
        <v>1040</v>
      </c>
      <c r="AH73" s="13"/>
      <c r="AI73" s="13"/>
      <c r="AJ73" s="13"/>
      <c r="AK73" s="13"/>
      <c r="AL73" s="13"/>
      <c r="AM73" s="13"/>
    </row>
    <row r="74" spans="1:39">
      <c r="A74" s="9" t="s">
        <v>85</v>
      </c>
      <c r="B74" s="38">
        <f t="shared" si="13"/>
        <v>0</v>
      </c>
      <c r="C74" s="19">
        <f t="shared" si="14"/>
        <v>13438</v>
      </c>
      <c r="D74" s="19">
        <f t="shared" si="15"/>
        <v>14367</v>
      </c>
      <c r="E74" s="19">
        <f t="shared" si="16"/>
        <v>14997</v>
      </c>
      <c r="F74" s="38">
        <f t="shared" si="17"/>
        <v>0</v>
      </c>
      <c r="G74" s="38">
        <f t="shared" si="18"/>
        <v>307</v>
      </c>
      <c r="H74" s="38">
        <f t="shared" si="19"/>
        <v>318</v>
      </c>
      <c r="I74" s="38">
        <f t="shared" si="20"/>
        <v>319</v>
      </c>
      <c r="J74" s="16" t="s">
        <v>85</v>
      </c>
      <c r="K74" s="13">
        <v>319</v>
      </c>
      <c r="L74" s="16" t="s">
        <v>85</v>
      </c>
      <c r="M74" s="13">
        <v>318</v>
      </c>
      <c r="N74" s="16" t="s">
        <v>85</v>
      </c>
      <c r="O74" s="13">
        <v>307</v>
      </c>
      <c r="P74" s="16" t="s">
        <v>85</v>
      </c>
      <c r="Q74" s="13">
        <f t="shared" si="21"/>
        <v>0</v>
      </c>
      <c r="R74" s="16" t="s">
        <v>85</v>
      </c>
      <c r="S74" s="13">
        <f t="shared" si="22"/>
        <v>0</v>
      </c>
      <c r="T74" s="16" t="s">
        <v>85</v>
      </c>
      <c r="U74" s="13">
        <f t="shared" si="23"/>
        <v>13438</v>
      </c>
      <c r="V74" s="16" t="s">
        <v>85</v>
      </c>
      <c r="W74" s="13">
        <f t="shared" si="24"/>
        <v>14367</v>
      </c>
      <c r="X74" s="16" t="s">
        <v>85</v>
      </c>
      <c r="Y74" s="13">
        <f t="shared" si="25"/>
        <v>14997</v>
      </c>
      <c r="Z74" s="13">
        <v>7841</v>
      </c>
      <c r="AA74" s="13">
        <v>7156</v>
      </c>
      <c r="AB74" s="13">
        <v>7510</v>
      </c>
      <c r="AC74" s="13">
        <v>6857</v>
      </c>
      <c r="AD74" s="13">
        <v>7023</v>
      </c>
      <c r="AE74" s="13">
        <v>6415</v>
      </c>
      <c r="AH74" s="13"/>
      <c r="AI74" s="13"/>
      <c r="AJ74" s="13"/>
      <c r="AK74" s="13"/>
      <c r="AL74" s="13"/>
      <c r="AM74" s="13"/>
    </row>
    <row r="75" spans="1:39">
      <c r="A75" s="9" t="s">
        <v>86</v>
      </c>
      <c r="B75" s="38">
        <f t="shared" si="13"/>
        <v>0</v>
      </c>
      <c r="C75" s="19">
        <f t="shared" si="14"/>
        <v>28453</v>
      </c>
      <c r="D75" s="19">
        <f t="shared" si="15"/>
        <v>30774</v>
      </c>
      <c r="E75" s="19">
        <f t="shared" si="16"/>
        <v>32345</v>
      </c>
      <c r="F75" s="38">
        <f t="shared" si="17"/>
        <v>0</v>
      </c>
      <c r="G75" s="38">
        <f t="shared" si="18"/>
        <v>711</v>
      </c>
      <c r="H75" s="38">
        <f t="shared" si="19"/>
        <v>743</v>
      </c>
      <c r="I75" s="38">
        <f t="shared" si="20"/>
        <v>759</v>
      </c>
      <c r="J75" s="16" t="s">
        <v>86</v>
      </c>
      <c r="K75" s="13">
        <v>759</v>
      </c>
      <c r="L75" s="16" t="s">
        <v>86</v>
      </c>
      <c r="M75" s="13">
        <v>743</v>
      </c>
      <c r="N75" s="16" t="s">
        <v>86</v>
      </c>
      <c r="O75" s="13">
        <v>711</v>
      </c>
      <c r="P75" s="16" t="s">
        <v>86</v>
      </c>
      <c r="Q75" s="13">
        <f t="shared" si="21"/>
        <v>0</v>
      </c>
      <c r="R75" s="16" t="s">
        <v>86</v>
      </c>
      <c r="S75" s="13">
        <f t="shared" si="22"/>
        <v>0</v>
      </c>
      <c r="T75" s="16" t="s">
        <v>86</v>
      </c>
      <c r="U75" s="13">
        <f t="shared" si="23"/>
        <v>28453</v>
      </c>
      <c r="V75" s="16" t="s">
        <v>86</v>
      </c>
      <c r="W75" s="13">
        <f t="shared" si="24"/>
        <v>30774</v>
      </c>
      <c r="X75" s="16" t="s">
        <v>86</v>
      </c>
      <c r="Y75" s="13">
        <f t="shared" si="25"/>
        <v>32345</v>
      </c>
      <c r="Z75" s="13">
        <v>17124</v>
      </c>
      <c r="AA75" s="13">
        <v>15221</v>
      </c>
      <c r="AB75" s="13">
        <v>16269</v>
      </c>
      <c r="AC75" s="13">
        <v>14505</v>
      </c>
      <c r="AD75" s="13">
        <v>15046</v>
      </c>
      <c r="AE75" s="13">
        <v>13407</v>
      </c>
      <c r="AH75" s="13"/>
      <c r="AI75" s="13"/>
      <c r="AJ75" s="13"/>
      <c r="AK75" s="13"/>
      <c r="AL75" s="13"/>
      <c r="AM75" s="13"/>
    </row>
    <row r="76" spans="1:39">
      <c r="A76" s="8" t="s">
        <v>87</v>
      </c>
      <c r="B76" s="38">
        <f t="shared" si="13"/>
        <v>0</v>
      </c>
      <c r="C76" s="19">
        <f t="shared" si="14"/>
        <v>224</v>
      </c>
      <c r="D76" s="19">
        <f t="shared" si="15"/>
        <v>265</v>
      </c>
      <c r="E76" s="19">
        <f t="shared" si="16"/>
        <v>276</v>
      </c>
      <c r="F76" s="38">
        <f t="shared" si="17"/>
        <v>0</v>
      </c>
      <c r="G76" s="38">
        <f t="shared" si="18"/>
        <v>4</v>
      </c>
      <c r="H76" s="38">
        <f t="shared" si="19"/>
        <v>4</v>
      </c>
      <c r="I76" s="38">
        <f t="shared" si="20"/>
        <v>4</v>
      </c>
      <c r="J76" s="16" t="s">
        <v>87</v>
      </c>
      <c r="K76" s="13">
        <v>4</v>
      </c>
      <c r="L76" s="16" t="s">
        <v>87</v>
      </c>
      <c r="M76" s="13">
        <v>4</v>
      </c>
      <c r="N76" s="16" t="s">
        <v>87</v>
      </c>
      <c r="O76" s="13">
        <v>4</v>
      </c>
      <c r="P76" s="16" t="s">
        <v>87</v>
      </c>
      <c r="Q76" s="13">
        <f t="shared" si="21"/>
        <v>0</v>
      </c>
      <c r="R76" s="16" t="s">
        <v>87</v>
      </c>
      <c r="S76" s="13">
        <f t="shared" si="22"/>
        <v>0</v>
      </c>
      <c r="T76" s="16" t="s">
        <v>87</v>
      </c>
      <c r="U76" s="13">
        <f t="shared" si="23"/>
        <v>224</v>
      </c>
      <c r="V76" s="16" t="s">
        <v>87</v>
      </c>
      <c r="W76" s="13">
        <f t="shared" si="24"/>
        <v>265</v>
      </c>
      <c r="X76" s="16" t="s">
        <v>87</v>
      </c>
      <c r="Y76" s="13">
        <f t="shared" si="25"/>
        <v>276</v>
      </c>
      <c r="Z76" s="13">
        <v>124</v>
      </c>
      <c r="AA76" s="13">
        <v>152</v>
      </c>
      <c r="AB76" s="13">
        <v>118</v>
      </c>
      <c r="AC76" s="13">
        <v>147</v>
      </c>
      <c r="AD76" s="13">
        <v>101</v>
      </c>
      <c r="AE76" s="13">
        <v>123</v>
      </c>
      <c r="AH76" s="13"/>
      <c r="AI76" s="13"/>
      <c r="AJ76" s="13"/>
      <c r="AK76" s="13"/>
      <c r="AL76" s="13"/>
      <c r="AM76" s="13"/>
    </row>
    <row r="77" spans="1:39">
      <c r="A77" s="8" t="s">
        <v>88</v>
      </c>
      <c r="B77" s="38">
        <f t="shared" si="13"/>
        <v>0</v>
      </c>
      <c r="C77" s="19">
        <f t="shared" si="14"/>
        <v>2447</v>
      </c>
      <c r="D77" s="19">
        <f t="shared" si="15"/>
        <v>2564</v>
      </c>
      <c r="E77" s="19">
        <f t="shared" si="16"/>
        <v>2648</v>
      </c>
      <c r="F77" s="38">
        <f t="shared" si="17"/>
        <v>0</v>
      </c>
      <c r="G77" s="38">
        <f t="shared" si="18"/>
        <v>65</v>
      </c>
      <c r="H77" s="38">
        <f t="shared" si="19"/>
        <v>65</v>
      </c>
      <c r="I77" s="38">
        <f t="shared" si="20"/>
        <v>65</v>
      </c>
      <c r="J77" s="16" t="s">
        <v>88</v>
      </c>
      <c r="K77" s="13">
        <v>65</v>
      </c>
      <c r="L77" s="16" t="s">
        <v>88</v>
      </c>
      <c r="M77" s="13">
        <v>65</v>
      </c>
      <c r="N77" s="16" t="s">
        <v>88</v>
      </c>
      <c r="O77" s="13">
        <v>65</v>
      </c>
      <c r="P77" s="16" t="s">
        <v>88</v>
      </c>
      <c r="Q77" s="13">
        <f t="shared" si="21"/>
        <v>0</v>
      </c>
      <c r="R77" s="16" t="s">
        <v>88</v>
      </c>
      <c r="S77" s="13">
        <f t="shared" si="22"/>
        <v>0</v>
      </c>
      <c r="T77" s="16" t="s">
        <v>88</v>
      </c>
      <c r="U77" s="13">
        <f t="shared" si="23"/>
        <v>2447</v>
      </c>
      <c r="V77" s="16" t="s">
        <v>88</v>
      </c>
      <c r="W77" s="13">
        <f t="shared" si="24"/>
        <v>2564</v>
      </c>
      <c r="X77" s="16" t="s">
        <v>88</v>
      </c>
      <c r="Y77" s="13">
        <f t="shared" si="25"/>
        <v>2648</v>
      </c>
      <c r="Z77" s="13">
        <v>1299</v>
      </c>
      <c r="AA77" s="13">
        <v>1349</v>
      </c>
      <c r="AB77" s="13">
        <v>1254</v>
      </c>
      <c r="AC77" s="13">
        <v>1310</v>
      </c>
      <c r="AD77" s="13">
        <v>1189</v>
      </c>
      <c r="AE77" s="13">
        <v>1258</v>
      </c>
      <c r="AH77" s="13"/>
      <c r="AI77" s="13"/>
      <c r="AJ77" s="13"/>
      <c r="AK77" s="13"/>
      <c r="AL77" s="13"/>
      <c r="AM77" s="13"/>
    </row>
    <row r="78" spans="1:39">
      <c r="A78" s="8" t="s">
        <v>89</v>
      </c>
      <c r="B78" s="38">
        <f t="shared" si="13"/>
        <v>0</v>
      </c>
      <c r="C78" s="19">
        <f t="shared" si="14"/>
        <v>655</v>
      </c>
      <c r="D78" s="19">
        <f t="shared" si="15"/>
        <v>707</v>
      </c>
      <c r="E78" s="19">
        <f t="shared" si="16"/>
        <v>738</v>
      </c>
      <c r="F78" s="38">
        <f t="shared" si="17"/>
        <v>0</v>
      </c>
      <c r="G78" s="38">
        <f t="shared" si="18"/>
        <v>17</v>
      </c>
      <c r="H78" s="38">
        <f t="shared" si="19"/>
        <v>18</v>
      </c>
      <c r="I78" s="38">
        <f t="shared" si="20"/>
        <v>18</v>
      </c>
      <c r="J78" s="16" t="s">
        <v>89</v>
      </c>
      <c r="K78" s="13">
        <v>18</v>
      </c>
      <c r="L78" s="16" t="s">
        <v>89</v>
      </c>
      <c r="M78" s="13">
        <v>18</v>
      </c>
      <c r="N78" s="16" t="s">
        <v>89</v>
      </c>
      <c r="O78" s="13">
        <v>17</v>
      </c>
      <c r="P78" s="16" t="s">
        <v>89</v>
      </c>
      <c r="Q78" s="13">
        <f t="shared" si="21"/>
        <v>0</v>
      </c>
      <c r="R78" s="16" t="s">
        <v>89</v>
      </c>
      <c r="S78" s="13">
        <f t="shared" si="22"/>
        <v>0</v>
      </c>
      <c r="T78" s="16" t="s">
        <v>89</v>
      </c>
      <c r="U78" s="13">
        <f t="shared" si="23"/>
        <v>655</v>
      </c>
      <c r="V78" s="16" t="s">
        <v>89</v>
      </c>
      <c r="W78" s="13">
        <f t="shared" si="24"/>
        <v>707</v>
      </c>
      <c r="X78" s="16" t="s">
        <v>89</v>
      </c>
      <c r="Y78" s="13">
        <f t="shared" si="25"/>
        <v>738</v>
      </c>
      <c r="Z78" s="13">
        <v>358</v>
      </c>
      <c r="AA78" s="13">
        <v>380</v>
      </c>
      <c r="AB78" s="13">
        <v>345</v>
      </c>
      <c r="AC78" s="13">
        <v>362</v>
      </c>
      <c r="AD78" s="13">
        <v>313</v>
      </c>
      <c r="AE78" s="13">
        <v>342</v>
      </c>
      <c r="AH78" s="13"/>
      <c r="AI78" s="13"/>
      <c r="AJ78" s="13"/>
      <c r="AK78" s="13"/>
      <c r="AL78" s="13"/>
      <c r="AM78" s="13"/>
    </row>
    <row r="79" spans="1:39">
      <c r="A79" s="8" t="s">
        <v>90</v>
      </c>
      <c r="B79" s="38">
        <f t="shared" si="13"/>
        <v>0</v>
      </c>
      <c r="C79" s="19">
        <f t="shared" si="14"/>
        <v>1360</v>
      </c>
      <c r="D79" s="19">
        <f t="shared" si="15"/>
        <v>1391</v>
      </c>
      <c r="E79" s="19">
        <f t="shared" si="16"/>
        <v>1405</v>
      </c>
      <c r="F79" s="38">
        <f t="shared" si="17"/>
        <v>0</v>
      </c>
      <c r="G79" s="38">
        <f t="shared" si="18"/>
        <v>24</v>
      </c>
      <c r="H79" s="38">
        <f t="shared" si="19"/>
        <v>24</v>
      </c>
      <c r="I79" s="38">
        <f t="shared" si="20"/>
        <v>24</v>
      </c>
      <c r="J79" s="16" t="s">
        <v>90</v>
      </c>
      <c r="K79" s="13">
        <v>24</v>
      </c>
      <c r="L79" s="16" t="s">
        <v>90</v>
      </c>
      <c r="M79" s="13">
        <v>24</v>
      </c>
      <c r="N79" s="16" t="s">
        <v>90</v>
      </c>
      <c r="O79" s="13">
        <v>24</v>
      </c>
      <c r="P79" s="16" t="s">
        <v>90</v>
      </c>
      <c r="Q79" s="13">
        <f t="shared" si="21"/>
        <v>0</v>
      </c>
      <c r="R79" s="16" t="s">
        <v>90</v>
      </c>
      <c r="S79" s="13">
        <f t="shared" si="22"/>
        <v>0</v>
      </c>
      <c r="T79" s="16" t="s">
        <v>90</v>
      </c>
      <c r="U79" s="13">
        <f t="shared" si="23"/>
        <v>1360</v>
      </c>
      <c r="V79" s="16" t="s">
        <v>90</v>
      </c>
      <c r="W79" s="13">
        <f t="shared" si="24"/>
        <v>1391</v>
      </c>
      <c r="X79" s="16" t="s">
        <v>90</v>
      </c>
      <c r="Y79" s="13">
        <f t="shared" si="25"/>
        <v>1405</v>
      </c>
      <c r="Z79" s="13">
        <v>685</v>
      </c>
      <c r="AA79" s="13">
        <v>720</v>
      </c>
      <c r="AB79" s="13">
        <v>675</v>
      </c>
      <c r="AC79" s="13">
        <v>716</v>
      </c>
      <c r="AD79" s="13">
        <v>665</v>
      </c>
      <c r="AE79" s="13">
        <v>695</v>
      </c>
      <c r="AH79" s="13"/>
      <c r="AI79" s="13"/>
      <c r="AJ79" s="13"/>
      <c r="AK79" s="13"/>
      <c r="AL79" s="13"/>
      <c r="AM79" s="13"/>
    </row>
    <row r="80" spans="1:39">
      <c r="A80" s="8" t="s">
        <v>91</v>
      </c>
      <c r="B80" s="38">
        <f t="shared" si="13"/>
        <v>0</v>
      </c>
      <c r="C80" s="19">
        <f t="shared" si="14"/>
        <v>1236</v>
      </c>
      <c r="D80" s="19">
        <f t="shared" si="15"/>
        <v>1315</v>
      </c>
      <c r="E80" s="19">
        <f t="shared" si="16"/>
        <v>1365</v>
      </c>
      <c r="F80" s="38">
        <f t="shared" si="17"/>
        <v>0</v>
      </c>
      <c r="G80" s="38">
        <f t="shared" si="18"/>
        <v>22</v>
      </c>
      <c r="H80" s="38">
        <f t="shared" si="19"/>
        <v>22</v>
      </c>
      <c r="I80" s="38">
        <f t="shared" si="20"/>
        <v>22</v>
      </c>
      <c r="J80" s="16" t="s">
        <v>91</v>
      </c>
      <c r="K80" s="13">
        <v>22</v>
      </c>
      <c r="L80" s="16" t="s">
        <v>91</v>
      </c>
      <c r="M80" s="13">
        <v>22</v>
      </c>
      <c r="N80" s="16" t="s">
        <v>91</v>
      </c>
      <c r="O80" s="13">
        <v>22</v>
      </c>
      <c r="P80" s="16" t="s">
        <v>91</v>
      </c>
      <c r="Q80" s="13">
        <f t="shared" si="21"/>
        <v>0</v>
      </c>
      <c r="R80" s="16" t="s">
        <v>91</v>
      </c>
      <c r="S80" s="13">
        <f t="shared" si="22"/>
        <v>0</v>
      </c>
      <c r="T80" s="16" t="s">
        <v>91</v>
      </c>
      <c r="U80" s="13">
        <f t="shared" si="23"/>
        <v>1236</v>
      </c>
      <c r="V80" s="16" t="s">
        <v>91</v>
      </c>
      <c r="W80" s="13">
        <f t="shared" si="24"/>
        <v>1315</v>
      </c>
      <c r="X80" s="16" t="s">
        <v>91</v>
      </c>
      <c r="Y80" s="13">
        <f t="shared" si="25"/>
        <v>1365</v>
      </c>
      <c r="Z80" s="13">
        <v>620</v>
      </c>
      <c r="AA80" s="13">
        <v>745</v>
      </c>
      <c r="AB80" s="13">
        <v>605</v>
      </c>
      <c r="AC80" s="13">
        <v>710</v>
      </c>
      <c r="AD80" s="13">
        <v>564</v>
      </c>
      <c r="AE80" s="13">
        <v>672</v>
      </c>
      <c r="AH80" s="13"/>
      <c r="AI80" s="13"/>
      <c r="AJ80" s="13"/>
      <c r="AK80" s="13"/>
      <c r="AL80" s="13"/>
      <c r="AM80" s="13"/>
    </row>
    <row r="81" spans="1:39">
      <c r="A81" s="8" t="s">
        <v>92</v>
      </c>
      <c r="B81" s="38">
        <f t="shared" si="13"/>
        <v>0</v>
      </c>
      <c r="C81" s="19">
        <f t="shared" si="14"/>
        <v>106</v>
      </c>
      <c r="D81" s="19">
        <f t="shared" si="15"/>
        <v>115</v>
      </c>
      <c r="E81" s="19">
        <f t="shared" si="16"/>
        <v>121</v>
      </c>
      <c r="F81" s="38">
        <f t="shared" si="17"/>
        <v>0</v>
      </c>
      <c r="G81" s="38">
        <f t="shared" si="18"/>
        <v>1</v>
      </c>
      <c r="H81" s="38">
        <f t="shared" si="19"/>
        <v>1</v>
      </c>
      <c r="I81" s="38">
        <f t="shared" si="20"/>
        <v>1</v>
      </c>
      <c r="J81" s="16" t="s">
        <v>92</v>
      </c>
      <c r="K81" s="13">
        <v>1</v>
      </c>
      <c r="L81" s="16" t="s">
        <v>92</v>
      </c>
      <c r="M81" s="13">
        <v>1</v>
      </c>
      <c r="N81" s="16" t="s">
        <v>92</v>
      </c>
      <c r="O81" s="13">
        <v>1</v>
      </c>
      <c r="P81" s="16" t="s">
        <v>92</v>
      </c>
      <c r="Q81" s="13">
        <f t="shared" si="21"/>
        <v>0</v>
      </c>
      <c r="R81" s="16" t="s">
        <v>92</v>
      </c>
      <c r="S81" s="13">
        <f t="shared" si="22"/>
        <v>0</v>
      </c>
      <c r="T81" s="16" t="s">
        <v>92</v>
      </c>
      <c r="U81" s="13">
        <f t="shared" si="23"/>
        <v>106</v>
      </c>
      <c r="V81" s="16" t="s">
        <v>92</v>
      </c>
      <c r="W81" s="13">
        <f t="shared" si="24"/>
        <v>115</v>
      </c>
      <c r="X81" s="16" t="s">
        <v>92</v>
      </c>
      <c r="Y81" s="13">
        <f t="shared" si="25"/>
        <v>121</v>
      </c>
      <c r="Z81" s="13">
        <v>61</v>
      </c>
      <c r="AA81" s="13">
        <v>60</v>
      </c>
      <c r="AB81" s="13">
        <v>59</v>
      </c>
      <c r="AC81" s="13">
        <v>56</v>
      </c>
      <c r="AD81" s="13">
        <v>53</v>
      </c>
      <c r="AE81" s="13">
        <v>53</v>
      </c>
      <c r="AH81" s="13"/>
      <c r="AI81" s="13"/>
      <c r="AJ81" s="13"/>
      <c r="AK81" s="13"/>
      <c r="AL81" s="13"/>
      <c r="AM81" s="13"/>
    </row>
    <row r="82" spans="1:39">
      <c r="A82" s="8" t="s">
        <v>93</v>
      </c>
      <c r="B82" s="38">
        <f t="shared" si="13"/>
        <v>0</v>
      </c>
      <c r="C82" s="19">
        <f t="shared" si="14"/>
        <v>1655</v>
      </c>
      <c r="D82" s="19">
        <f t="shared" si="15"/>
        <v>1707</v>
      </c>
      <c r="E82" s="19">
        <f t="shared" si="16"/>
        <v>1740</v>
      </c>
      <c r="F82" s="38">
        <f t="shared" si="17"/>
        <v>0</v>
      </c>
      <c r="G82" s="38">
        <f t="shared" si="18"/>
        <v>52</v>
      </c>
      <c r="H82" s="38">
        <f t="shared" si="19"/>
        <v>53</v>
      </c>
      <c r="I82" s="38">
        <f t="shared" si="20"/>
        <v>53</v>
      </c>
      <c r="J82" s="16" t="s">
        <v>93</v>
      </c>
      <c r="K82" s="13">
        <v>53</v>
      </c>
      <c r="L82" s="16" t="s">
        <v>93</v>
      </c>
      <c r="M82" s="13">
        <v>53</v>
      </c>
      <c r="N82" s="16" t="s">
        <v>93</v>
      </c>
      <c r="O82" s="13">
        <v>52</v>
      </c>
      <c r="P82" s="16" t="s">
        <v>93</v>
      </c>
      <c r="Q82" s="13">
        <f t="shared" si="21"/>
        <v>0</v>
      </c>
      <c r="R82" s="16" t="s">
        <v>93</v>
      </c>
      <c r="S82" s="13">
        <f t="shared" si="22"/>
        <v>0</v>
      </c>
      <c r="T82" s="16" t="s">
        <v>93</v>
      </c>
      <c r="U82" s="13">
        <f t="shared" si="23"/>
        <v>1655</v>
      </c>
      <c r="V82" s="16" t="s">
        <v>93</v>
      </c>
      <c r="W82" s="13">
        <f t="shared" si="24"/>
        <v>1707</v>
      </c>
      <c r="X82" s="16" t="s">
        <v>93</v>
      </c>
      <c r="Y82" s="13">
        <f t="shared" si="25"/>
        <v>1740</v>
      </c>
      <c r="Z82" s="13">
        <v>811</v>
      </c>
      <c r="AA82" s="13">
        <v>929</v>
      </c>
      <c r="AB82" s="13">
        <v>797</v>
      </c>
      <c r="AC82" s="13">
        <v>910</v>
      </c>
      <c r="AD82" s="13">
        <v>772</v>
      </c>
      <c r="AE82" s="13">
        <v>883</v>
      </c>
      <c r="AH82" s="13"/>
      <c r="AI82" s="13"/>
      <c r="AJ82" s="13"/>
      <c r="AK82" s="13"/>
      <c r="AL82" s="13"/>
      <c r="AM82" s="13"/>
    </row>
    <row r="83" spans="1:39">
      <c r="A83" s="8" t="s">
        <v>94</v>
      </c>
      <c r="B83" s="38">
        <f t="shared" si="13"/>
        <v>0</v>
      </c>
      <c r="C83" s="19">
        <f t="shared" si="14"/>
        <v>464</v>
      </c>
      <c r="D83" s="19">
        <f t="shared" si="15"/>
        <v>518</v>
      </c>
      <c r="E83" s="19">
        <f t="shared" si="16"/>
        <v>568</v>
      </c>
      <c r="F83" s="38">
        <f t="shared" si="17"/>
        <v>0</v>
      </c>
      <c r="G83" s="38">
        <f t="shared" si="18"/>
        <v>9</v>
      </c>
      <c r="H83" s="38">
        <f t="shared" si="19"/>
        <v>9</v>
      </c>
      <c r="I83" s="38">
        <f t="shared" si="20"/>
        <v>9</v>
      </c>
      <c r="J83" s="16" t="s">
        <v>94</v>
      </c>
      <c r="K83" s="13">
        <v>9</v>
      </c>
      <c r="L83" s="16" t="s">
        <v>94</v>
      </c>
      <c r="M83" s="13">
        <v>9</v>
      </c>
      <c r="N83" s="16" t="s">
        <v>94</v>
      </c>
      <c r="O83" s="13">
        <v>9</v>
      </c>
      <c r="P83" s="16" t="s">
        <v>94</v>
      </c>
      <c r="Q83" s="13">
        <f t="shared" si="21"/>
        <v>0</v>
      </c>
      <c r="R83" s="16" t="s">
        <v>94</v>
      </c>
      <c r="S83" s="13">
        <f t="shared" si="22"/>
        <v>0</v>
      </c>
      <c r="T83" s="16" t="s">
        <v>94</v>
      </c>
      <c r="U83" s="13">
        <f t="shared" si="23"/>
        <v>464</v>
      </c>
      <c r="V83" s="16" t="s">
        <v>94</v>
      </c>
      <c r="W83" s="13">
        <f t="shared" si="24"/>
        <v>518</v>
      </c>
      <c r="X83" s="16" t="s">
        <v>94</v>
      </c>
      <c r="Y83" s="13">
        <f t="shared" si="25"/>
        <v>568</v>
      </c>
      <c r="Z83" s="13">
        <v>268</v>
      </c>
      <c r="AA83" s="13">
        <v>300</v>
      </c>
      <c r="AB83" s="13">
        <v>239</v>
      </c>
      <c r="AC83" s="13">
        <v>279</v>
      </c>
      <c r="AD83" s="13">
        <v>220</v>
      </c>
      <c r="AE83" s="13">
        <v>244</v>
      </c>
      <c r="AH83" s="13"/>
      <c r="AI83" s="13"/>
      <c r="AJ83" s="13"/>
      <c r="AK83" s="13"/>
      <c r="AL83" s="13"/>
      <c r="AM83" s="13"/>
    </row>
    <row r="84" spans="1:39">
      <c r="A84" s="9" t="s">
        <v>95</v>
      </c>
      <c r="B84" s="38">
        <f t="shared" si="13"/>
        <v>0</v>
      </c>
      <c r="C84" s="19">
        <f t="shared" si="14"/>
        <v>1073</v>
      </c>
      <c r="D84" s="19">
        <f t="shared" si="15"/>
        <v>1135</v>
      </c>
      <c r="E84" s="19">
        <f t="shared" si="16"/>
        <v>1189</v>
      </c>
      <c r="F84" s="38">
        <f t="shared" si="17"/>
        <v>0</v>
      </c>
      <c r="G84" s="38">
        <f t="shared" si="18"/>
        <v>32</v>
      </c>
      <c r="H84" s="38">
        <f t="shared" si="19"/>
        <v>34</v>
      </c>
      <c r="I84" s="38">
        <f t="shared" si="20"/>
        <v>34</v>
      </c>
      <c r="J84" s="16" t="s">
        <v>95</v>
      </c>
      <c r="K84" s="13">
        <v>34</v>
      </c>
      <c r="L84" s="16" t="s">
        <v>95</v>
      </c>
      <c r="M84" s="13">
        <v>34</v>
      </c>
      <c r="N84" s="16" t="s">
        <v>95</v>
      </c>
      <c r="O84" s="13">
        <v>32</v>
      </c>
      <c r="P84" s="16" t="s">
        <v>95</v>
      </c>
      <c r="Q84" s="13">
        <f t="shared" si="21"/>
        <v>0</v>
      </c>
      <c r="R84" s="16" t="s">
        <v>95</v>
      </c>
      <c r="S84" s="13">
        <f t="shared" si="22"/>
        <v>0</v>
      </c>
      <c r="T84" s="16" t="s">
        <v>95</v>
      </c>
      <c r="U84" s="13">
        <f t="shared" si="23"/>
        <v>1073</v>
      </c>
      <c r="V84" s="16" t="s">
        <v>95</v>
      </c>
      <c r="W84" s="13">
        <f t="shared" si="24"/>
        <v>1135</v>
      </c>
      <c r="X84" s="16" t="s">
        <v>95</v>
      </c>
      <c r="Y84" s="13">
        <f t="shared" si="25"/>
        <v>1189</v>
      </c>
      <c r="Z84" s="13">
        <v>636</v>
      </c>
      <c r="AA84" s="13">
        <v>553</v>
      </c>
      <c r="AB84" s="13">
        <v>606</v>
      </c>
      <c r="AC84" s="13">
        <v>529</v>
      </c>
      <c r="AD84" s="13">
        <v>568</v>
      </c>
      <c r="AE84" s="13">
        <v>505</v>
      </c>
      <c r="AH84" s="13"/>
      <c r="AI84" s="13"/>
      <c r="AJ84" s="13"/>
      <c r="AK84" s="13"/>
      <c r="AL84" s="13"/>
      <c r="AM84" s="13"/>
    </row>
    <row r="85" spans="1:39">
      <c r="A85" s="8" t="s">
        <v>96</v>
      </c>
      <c r="B85" s="38">
        <f t="shared" si="13"/>
        <v>0</v>
      </c>
      <c r="C85" s="19">
        <f t="shared" si="14"/>
        <v>112</v>
      </c>
      <c r="D85" s="19">
        <f t="shared" si="15"/>
        <v>123</v>
      </c>
      <c r="E85" s="19">
        <f t="shared" si="16"/>
        <v>129</v>
      </c>
      <c r="F85" s="38">
        <f t="shared" si="17"/>
        <v>0</v>
      </c>
      <c r="G85" s="38">
        <f t="shared" si="18"/>
        <v>1</v>
      </c>
      <c r="H85" s="38">
        <f t="shared" si="19"/>
        <v>1</v>
      </c>
      <c r="I85" s="38">
        <f t="shared" si="20"/>
        <v>1</v>
      </c>
      <c r="J85" s="16" t="s">
        <v>96</v>
      </c>
      <c r="K85" s="13">
        <v>1</v>
      </c>
      <c r="L85" s="16" t="s">
        <v>96</v>
      </c>
      <c r="M85" s="13">
        <v>1</v>
      </c>
      <c r="N85" s="16" t="s">
        <v>96</v>
      </c>
      <c r="O85" s="13">
        <v>1</v>
      </c>
      <c r="P85" s="16" t="s">
        <v>96</v>
      </c>
      <c r="Q85" s="13">
        <f t="shared" si="21"/>
        <v>0</v>
      </c>
      <c r="R85" s="16" t="s">
        <v>96</v>
      </c>
      <c r="S85" s="13">
        <f t="shared" si="22"/>
        <v>0</v>
      </c>
      <c r="T85" s="16" t="s">
        <v>96</v>
      </c>
      <c r="U85" s="13">
        <f t="shared" si="23"/>
        <v>112</v>
      </c>
      <c r="V85" s="16" t="s">
        <v>96</v>
      </c>
      <c r="W85" s="13">
        <f t="shared" si="24"/>
        <v>123</v>
      </c>
      <c r="X85" s="16" t="s">
        <v>96</v>
      </c>
      <c r="Y85" s="13">
        <f t="shared" si="25"/>
        <v>129</v>
      </c>
      <c r="Z85" s="13">
        <v>62</v>
      </c>
      <c r="AA85" s="13">
        <v>67</v>
      </c>
      <c r="AB85" s="13">
        <v>59</v>
      </c>
      <c r="AC85" s="13">
        <v>64</v>
      </c>
      <c r="AD85" s="13">
        <v>56</v>
      </c>
      <c r="AE85" s="13">
        <v>56</v>
      </c>
      <c r="AH85" s="13"/>
      <c r="AI85" s="13"/>
      <c r="AJ85" s="13"/>
      <c r="AK85" s="13"/>
      <c r="AL85" s="13"/>
      <c r="AM85" s="13"/>
    </row>
    <row r="86" spans="1:39">
      <c r="A86" s="8" t="s">
        <v>97</v>
      </c>
      <c r="B86" s="38">
        <f t="shared" si="13"/>
        <v>0</v>
      </c>
      <c r="C86" s="19">
        <f t="shared" si="14"/>
        <v>689</v>
      </c>
      <c r="D86" s="19">
        <f t="shared" si="15"/>
        <v>742</v>
      </c>
      <c r="E86" s="19">
        <f t="shared" si="16"/>
        <v>776</v>
      </c>
      <c r="F86" s="38">
        <f t="shared" si="17"/>
        <v>0</v>
      </c>
      <c r="G86" s="38">
        <f t="shared" si="18"/>
        <v>11</v>
      </c>
      <c r="H86" s="38">
        <f t="shared" si="19"/>
        <v>11</v>
      </c>
      <c r="I86" s="38">
        <f t="shared" si="20"/>
        <v>11</v>
      </c>
      <c r="J86" s="16" t="s">
        <v>97</v>
      </c>
      <c r="K86" s="13">
        <v>11</v>
      </c>
      <c r="L86" s="16" t="s">
        <v>97</v>
      </c>
      <c r="M86" s="13">
        <v>11</v>
      </c>
      <c r="N86" s="16" t="s">
        <v>97</v>
      </c>
      <c r="O86" s="13">
        <v>11</v>
      </c>
      <c r="P86" s="16" t="s">
        <v>97</v>
      </c>
      <c r="Q86" s="13">
        <f t="shared" si="21"/>
        <v>0</v>
      </c>
      <c r="R86" s="16" t="s">
        <v>97</v>
      </c>
      <c r="S86" s="13">
        <f t="shared" si="22"/>
        <v>0</v>
      </c>
      <c r="T86" s="16" t="s">
        <v>97</v>
      </c>
      <c r="U86" s="13">
        <f t="shared" si="23"/>
        <v>689</v>
      </c>
      <c r="V86" s="16" t="s">
        <v>97</v>
      </c>
      <c r="W86" s="13">
        <f t="shared" si="24"/>
        <v>742</v>
      </c>
      <c r="X86" s="16" t="s">
        <v>97</v>
      </c>
      <c r="Y86" s="13">
        <f t="shared" si="25"/>
        <v>776</v>
      </c>
      <c r="Z86" s="13">
        <v>380</v>
      </c>
      <c r="AA86" s="13">
        <v>396</v>
      </c>
      <c r="AB86" s="13">
        <v>368</v>
      </c>
      <c r="AC86" s="13">
        <v>374</v>
      </c>
      <c r="AD86" s="13">
        <v>337</v>
      </c>
      <c r="AE86" s="13">
        <v>352</v>
      </c>
      <c r="AH86" s="13"/>
      <c r="AI86" s="13"/>
      <c r="AJ86" s="13"/>
      <c r="AK86" s="13"/>
      <c r="AL86" s="13"/>
      <c r="AM86" s="13"/>
    </row>
    <row r="87" spans="1:39">
      <c r="A87" s="8" t="s">
        <v>98</v>
      </c>
      <c r="B87" s="38">
        <f t="shared" ref="B87" si="26">VLOOKUP(A87,$R$34:$S$169,2,FALSE)</f>
        <v>0</v>
      </c>
      <c r="C87" s="19">
        <f t="shared" ref="C87" si="27">VLOOKUP(A87,$T$34:$U$169,2,FALSE)</f>
        <v>633</v>
      </c>
      <c r="D87" s="19">
        <f>VLOOKUP(A87,$V$34:$W$169,2,FALSE)</f>
        <v>645</v>
      </c>
      <c r="E87" s="19">
        <f>VLOOKUP(A87,$X$34:$Y$169,2,FALSE)</f>
        <v>654</v>
      </c>
      <c r="F87" s="38">
        <f>VLOOKUP(A87,$J$34:$Q$169,8,FALSE)</f>
        <v>0</v>
      </c>
      <c r="G87" s="38">
        <f>VLOOKUP(A87,$J$34:$Q$169,6,FALSE)</f>
        <v>27</v>
      </c>
      <c r="H87" s="38">
        <f>VLOOKUP(A87,$J$34:$Q$169,4,FALSE)</f>
        <v>27</v>
      </c>
      <c r="I87" s="38">
        <f>VLOOKUP(A87,$J$34:$Q$169,2,FALSE)</f>
        <v>27</v>
      </c>
      <c r="J87" s="16" t="s">
        <v>98</v>
      </c>
      <c r="K87" s="13">
        <v>27</v>
      </c>
      <c r="L87" s="16" t="s">
        <v>98</v>
      </c>
      <c r="M87" s="13">
        <v>27</v>
      </c>
      <c r="N87" s="16" t="s">
        <v>98</v>
      </c>
      <c r="O87" s="13">
        <v>27</v>
      </c>
      <c r="P87" s="16" t="s">
        <v>98</v>
      </c>
      <c r="Q87" s="13">
        <f t="shared" si="21"/>
        <v>0</v>
      </c>
      <c r="R87" s="16" t="s">
        <v>98</v>
      </c>
      <c r="S87" s="13">
        <f t="shared" si="22"/>
        <v>0</v>
      </c>
      <c r="T87" s="16" t="s">
        <v>98</v>
      </c>
      <c r="U87" s="13">
        <f t="shared" si="23"/>
        <v>633</v>
      </c>
      <c r="V87" s="16" t="s">
        <v>98</v>
      </c>
      <c r="W87" s="13">
        <f t="shared" si="24"/>
        <v>645</v>
      </c>
      <c r="X87" s="16" t="s">
        <v>98</v>
      </c>
      <c r="Y87" s="13">
        <f t="shared" si="25"/>
        <v>654</v>
      </c>
      <c r="Z87" s="13">
        <v>294</v>
      </c>
      <c r="AA87" s="13">
        <v>360</v>
      </c>
      <c r="AB87" s="13">
        <v>290</v>
      </c>
      <c r="AC87" s="13">
        <v>355</v>
      </c>
      <c r="AD87" s="13">
        <v>285</v>
      </c>
      <c r="AE87" s="13">
        <v>348</v>
      </c>
      <c r="AH87" s="13"/>
      <c r="AI87" s="13"/>
      <c r="AJ87" s="13"/>
      <c r="AK87" s="13"/>
      <c r="AL87" s="13"/>
      <c r="AM87" s="13"/>
    </row>
    <row r="88" spans="1:39">
      <c r="A88" s="10" t="s">
        <v>198</v>
      </c>
      <c r="B88" s="38">
        <f t="shared" si="13"/>
        <v>0</v>
      </c>
      <c r="C88" s="19">
        <f t="shared" si="14"/>
        <v>51286</v>
      </c>
      <c r="D88" s="19">
        <f t="shared" si="15"/>
        <v>53604</v>
      </c>
      <c r="E88" s="19">
        <f t="shared" si="16"/>
        <v>55524</v>
      </c>
      <c r="F88" s="38">
        <f t="shared" si="17"/>
        <v>0</v>
      </c>
      <c r="G88" s="38">
        <f t="shared" si="18"/>
        <v>1562</v>
      </c>
      <c r="H88" s="38">
        <f t="shared" si="19"/>
        <v>1624</v>
      </c>
      <c r="I88" s="38">
        <f t="shared" si="20"/>
        <v>1640</v>
      </c>
      <c r="J88" s="16" t="s">
        <v>198</v>
      </c>
      <c r="K88" s="13">
        <v>1640</v>
      </c>
      <c r="L88" s="16" t="s">
        <v>198</v>
      </c>
      <c r="M88" s="13">
        <v>1624</v>
      </c>
      <c r="N88" s="16" t="s">
        <v>198</v>
      </c>
      <c r="O88" s="13">
        <v>1562</v>
      </c>
      <c r="P88" s="16" t="s">
        <v>198</v>
      </c>
      <c r="Q88" s="13">
        <f t="shared" si="21"/>
        <v>0</v>
      </c>
      <c r="R88" s="16" t="s">
        <v>198</v>
      </c>
      <c r="S88" s="13">
        <f t="shared" si="22"/>
        <v>0</v>
      </c>
      <c r="T88" s="16" t="s">
        <v>198</v>
      </c>
      <c r="U88" s="13">
        <f t="shared" si="23"/>
        <v>51286</v>
      </c>
      <c r="V88" s="16" t="s">
        <v>198</v>
      </c>
      <c r="W88" s="13">
        <f t="shared" si="24"/>
        <v>53604</v>
      </c>
      <c r="X88" s="16" t="s">
        <v>198</v>
      </c>
      <c r="Y88" s="13">
        <f t="shared" si="25"/>
        <v>55524</v>
      </c>
      <c r="Z88" s="13">
        <v>27174</v>
      </c>
      <c r="AA88" s="13">
        <v>28350</v>
      </c>
      <c r="AB88" s="13">
        <v>26196</v>
      </c>
      <c r="AC88" s="13">
        <v>27408</v>
      </c>
      <c r="AD88" s="13">
        <v>25054</v>
      </c>
      <c r="AE88" s="13">
        <v>26232</v>
      </c>
      <c r="AH88" s="13"/>
      <c r="AI88" s="13"/>
      <c r="AJ88" s="13"/>
      <c r="AK88" s="13"/>
      <c r="AL88" s="13"/>
      <c r="AM88" s="13"/>
    </row>
    <row r="89" spans="1:39">
      <c r="A89" s="9" t="s">
        <v>199</v>
      </c>
      <c r="B89" s="38">
        <f t="shared" si="13"/>
        <v>0</v>
      </c>
      <c r="C89" s="19">
        <f t="shared" si="14"/>
        <v>8345</v>
      </c>
      <c r="D89" s="19">
        <f t="shared" si="15"/>
        <v>8982</v>
      </c>
      <c r="E89" s="19">
        <f t="shared" si="16"/>
        <v>9379</v>
      </c>
      <c r="F89" s="38">
        <f t="shared" si="17"/>
        <v>0</v>
      </c>
      <c r="G89" s="38">
        <f t="shared" si="18"/>
        <v>128</v>
      </c>
      <c r="H89" s="38">
        <f t="shared" si="19"/>
        <v>129</v>
      </c>
      <c r="I89" s="38">
        <f t="shared" si="20"/>
        <v>129</v>
      </c>
      <c r="J89" s="16" t="s">
        <v>199</v>
      </c>
      <c r="K89" s="13">
        <v>129</v>
      </c>
      <c r="L89" s="16" t="s">
        <v>199</v>
      </c>
      <c r="M89" s="13">
        <v>129</v>
      </c>
      <c r="N89" s="16" t="s">
        <v>199</v>
      </c>
      <c r="O89" s="13">
        <v>128</v>
      </c>
      <c r="P89" s="16" t="s">
        <v>199</v>
      </c>
      <c r="Q89" s="13">
        <f t="shared" si="21"/>
        <v>0</v>
      </c>
      <c r="R89" s="16" t="s">
        <v>199</v>
      </c>
      <c r="S89" s="13">
        <f t="shared" si="22"/>
        <v>0</v>
      </c>
      <c r="T89" s="16" t="s">
        <v>199</v>
      </c>
      <c r="U89" s="13">
        <f t="shared" si="23"/>
        <v>8345</v>
      </c>
      <c r="V89" s="16" t="s">
        <v>199</v>
      </c>
      <c r="W89" s="13">
        <f t="shared" si="24"/>
        <v>8982</v>
      </c>
      <c r="X89" s="16" t="s">
        <v>199</v>
      </c>
      <c r="Y89" s="13">
        <f t="shared" si="25"/>
        <v>9379</v>
      </c>
      <c r="Z89" s="13">
        <v>4802</v>
      </c>
      <c r="AA89" s="13">
        <v>4577</v>
      </c>
      <c r="AB89" s="13">
        <v>4584</v>
      </c>
      <c r="AC89" s="13">
        <v>4398</v>
      </c>
      <c r="AD89" s="13">
        <v>4253</v>
      </c>
      <c r="AE89" s="13">
        <v>4092</v>
      </c>
      <c r="AH89" s="13"/>
      <c r="AI89" s="13"/>
      <c r="AJ89" s="13"/>
      <c r="AK89" s="13"/>
      <c r="AL89" s="13"/>
      <c r="AM89" s="13"/>
    </row>
    <row r="90" spans="1:39">
      <c r="A90" s="9" t="s">
        <v>200</v>
      </c>
      <c r="B90" s="38">
        <f t="shared" si="13"/>
        <v>0</v>
      </c>
      <c r="C90" s="19">
        <f t="shared" si="14"/>
        <v>34986</v>
      </c>
      <c r="D90" s="19">
        <f t="shared" si="15"/>
        <v>37148</v>
      </c>
      <c r="E90" s="19">
        <f t="shared" si="16"/>
        <v>38705</v>
      </c>
      <c r="F90" s="38">
        <f t="shared" si="17"/>
        <v>0</v>
      </c>
      <c r="G90" s="38">
        <f t="shared" si="18"/>
        <v>1085</v>
      </c>
      <c r="H90" s="38">
        <f t="shared" si="19"/>
        <v>1124</v>
      </c>
      <c r="I90" s="38">
        <f t="shared" si="20"/>
        <v>1136</v>
      </c>
      <c r="J90" s="16" t="s">
        <v>200</v>
      </c>
      <c r="K90" s="13">
        <v>1136</v>
      </c>
      <c r="L90" s="16" t="s">
        <v>200</v>
      </c>
      <c r="M90" s="13">
        <v>1124</v>
      </c>
      <c r="N90" s="16" t="s">
        <v>200</v>
      </c>
      <c r="O90" s="13">
        <v>1085</v>
      </c>
      <c r="P90" s="16" t="s">
        <v>200</v>
      </c>
      <c r="Q90" s="13">
        <f t="shared" si="21"/>
        <v>0</v>
      </c>
      <c r="R90" s="16" t="s">
        <v>200</v>
      </c>
      <c r="S90" s="13">
        <f t="shared" si="22"/>
        <v>0</v>
      </c>
      <c r="T90" s="16" t="s">
        <v>200</v>
      </c>
      <c r="U90" s="13">
        <f t="shared" si="23"/>
        <v>34986</v>
      </c>
      <c r="V90" s="16" t="s">
        <v>200</v>
      </c>
      <c r="W90" s="13">
        <f t="shared" si="24"/>
        <v>37148</v>
      </c>
      <c r="X90" s="16" t="s">
        <v>200</v>
      </c>
      <c r="Y90" s="13">
        <f t="shared" si="25"/>
        <v>38705</v>
      </c>
      <c r="Z90" s="13">
        <v>19781</v>
      </c>
      <c r="AA90" s="13">
        <v>18924</v>
      </c>
      <c r="AB90" s="13">
        <v>18990</v>
      </c>
      <c r="AC90" s="13">
        <v>18158</v>
      </c>
      <c r="AD90" s="13">
        <v>17877</v>
      </c>
      <c r="AE90" s="13">
        <v>17109</v>
      </c>
      <c r="AH90" s="13"/>
      <c r="AI90" s="13"/>
      <c r="AJ90" s="13"/>
      <c r="AK90" s="13"/>
      <c r="AL90" s="13"/>
      <c r="AM90" s="13"/>
    </row>
    <row r="91" spans="1:39">
      <c r="A91" s="8" t="s">
        <v>102</v>
      </c>
      <c r="B91" s="38">
        <f t="shared" si="13"/>
        <v>0</v>
      </c>
      <c r="C91" s="19">
        <f t="shared" si="14"/>
        <v>1339</v>
      </c>
      <c r="D91" s="19">
        <f t="shared" si="15"/>
        <v>1365</v>
      </c>
      <c r="E91" s="19">
        <f t="shared" si="16"/>
        <v>1386</v>
      </c>
      <c r="F91" s="38">
        <f t="shared" si="17"/>
        <v>0</v>
      </c>
      <c r="G91" s="38">
        <f t="shared" si="18"/>
        <v>43</v>
      </c>
      <c r="H91" s="38">
        <f t="shared" si="19"/>
        <v>43</v>
      </c>
      <c r="I91" s="38">
        <f t="shared" si="20"/>
        <v>43</v>
      </c>
      <c r="J91" s="16" t="s">
        <v>102</v>
      </c>
      <c r="K91" s="13">
        <v>43</v>
      </c>
      <c r="L91" s="16" t="s">
        <v>102</v>
      </c>
      <c r="M91" s="13">
        <v>43</v>
      </c>
      <c r="N91" s="16" t="s">
        <v>102</v>
      </c>
      <c r="O91" s="13">
        <v>43</v>
      </c>
      <c r="P91" s="16" t="s">
        <v>102</v>
      </c>
      <c r="Q91" s="13">
        <f t="shared" si="21"/>
        <v>0</v>
      </c>
      <c r="R91" s="16" t="s">
        <v>102</v>
      </c>
      <c r="S91" s="13">
        <f t="shared" si="22"/>
        <v>0</v>
      </c>
      <c r="T91" s="16" t="s">
        <v>102</v>
      </c>
      <c r="U91" s="13">
        <f t="shared" si="23"/>
        <v>1339</v>
      </c>
      <c r="V91" s="16" t="s">
        <v>102</v>
      </c>
      <c r="W91" s="13">
        <f t="shared" si="24"/>
        <v>1365</v>
      </c>
      <c r="X91" s="16" t="s">
        <v>102</v>
      </c>
      <c r="Y91" s="13">
        <f t="shared" si="25"/>
        <v>1386</v>
      </c>
      <c r="Z91" s="13">
        <v>661</v>
      </c>
      <c r="AA91" s="13">
        <v>725</v>
      </c>
      <c r="AB91" s="13">
        <v>650</v>
      </c>
      <c r="AC91" s="13">
        <v>715</v>
      </c>
      <c r="AD91" s="13">
        <v>636</v>
      </c>
      <c r="AE91" s="13">
        <v>703</v>
      </c>
      <c r="AH91" s="13"/>
      <c r="AI91" s="13"/>
      <c r="AJ91" s="13"/>
      <c r="AK91" s="13"/>
      <c r="AL91" s="13"/>
      <c r="AM91" s="13"/>
    </row>
    <row r="92" spans="1:39">
      <c r="A92" s="8" t="s">
        <v>103</v>
      </c>
      <c r="B92" s="38">
        <f t="shared" si="13"/>
        <v>0</v>
      </c>
      <c r="C92" s="19">
        <f t="shared" si="14"/>
        <v>1422</v>
      </c>
      <c r="D92" s="19">
        <f t="shared" si="15"/>
        <v>1736</v>
      </c>
      <c r="E92" s="19">
        <f t="shared" si="16"/>
        <v>1930</v>
      </c>
      <c r="F92" s="38">
        <f t="shared" si="17"/>
        <v>0</v>
      </c>
      <c r="G92" s="38">
        <f t="shared" si="18"/>
        <v>33</v>
      </c>
      <c r="H92" s="38">
        <f t="shared" si="19"/>
        <v>39</v>
      </c>
      <c r="I92" s="38">
        <f t="shared" si="20"/>
        <v>39</v>
      </c>
      <c r="J92" s="16" t="s">
        <v>103</v>
      </c>
      <c r="K92" s="13">
        <v>39</v>
      </c>
      <c r="L92" s="16" t="s">
        <v>103</v>
      </c>
      <c r="M92" s="13">
        <v>39</v>
      </c>
      <c r="N92" s="16" t="s">
        <v>103</v>
      </c>
      <c r="O92" s="13">
        <v>33</v>
      </c>
      <c r="P92" s="16" t="s">
        <v>103</v>
      </c>
      <c r="Q92" s="13">
        <f t="shared" si="21"/>
        <v>0</v>
      </c>
      <c r="R92" s="16" t="s">
        <v>103</v>
      </c>
      <c r="S92" s="13">
        <f t="shared" si="22"/>
        <v>0</v>
      </c>
      <c r="T92" s="16" t="s">
        <v>103</v>
      </c>
      <c r="U92" s="13">
        <f t="shared" si="23"/>
        <v>1422</v>
      </c>
      <c r="V92" s="16" t="s">
        <v>103</v>
      </c>
      <c r="W92" s="13">
        <f t="shared" si="24"/>
        <v>1736</v>
      </c>
      <c r="X92" s="16" t="s">
        <v>103</v>
      </c>
      <c r="Y92" s="13">
        <f t="shared" si="25"/>
        <v>1930</v>
      </c>
      <c r="Z92" s="13">
        <v>910</v>
      </c>
      <c r="AA92" s="13">
        <v>1020</v>
      </c>
      <c r="AB92" s="13">
        <v>818</v>
      </c>
      <c r="AC92" s="13">
        <v>918</v>
      </c>
      <c r="AD92" s="13">
        <v>676</v>
      </c>
      <c r="AE92" s="13">
        <v>746</v>
      </c>
      <c r="AH92" s="13"/>
      <c r="AI92" s="13"/>
      <c r="AJ92" s="13"/>
      <c r="AK92" s="13"/>
      <c r="AL92" s="13"/>
      <c r="AM92" s="13"/>
    </row>
    <row r="93" spans="1:39">
      <c r="A93" s="8" t="s">
        <v>201</v>
      </c>
      <c r="B93" s="38">
        <f t="shared" si="13"/>
        <v>0</v>
      </c>
      <c r="C93" s="19">
        <f t="shared" si="14"/>
        <v>196</v>
      </c>
      <c r="D93" s="19">
        <f t="shared" si="15"/>
        <v>203</v>
      </c>
      <c r="E93" s="19">
        <f t="shared" si="16"/>
        <v>211</v>
      </c>
      <c r="F93" s="38">
        <f t="shared" si="17"/>
        <v>0</v>
      </c>
      <c r="G93" s="38">
        <f t="shared" si="18"/>
        <v>3</v>
      </c>
      <c r="H93" s="38">
        <f t="shared" si="19"/>
        <v>4</v>
      </c>
      <c r="I93" s="38">
        <f t="shared" si="20"/>
        <v>4</v>
      </c>
      <c r="J93" s="16" t="s">
        <v>201</v>
      </c>
      <c r="K93" s="13">
        <v>4</v>
      </c>
      <c r="L93" s="16" t="s">
        <v>201</v>
      </c>
      <c r="M93" s="13">
        <v>4</v>
      </c>
      <c r="N93" s="16" t="s">
        <v>201</v>
      </c>
      <c r="O93" s="13">
        <v>3</v>
      </c>
      <c r="P93" s="16" t="s">
        <v>201</v>
      </c>
      <c r="Q93" s="13">
        <f t="shared" si="21"/>
        <v>0</v>
      </c>
      <c r="R93" s="16" t="s">
        <v>201</v>
      </c>
      <c r="S93" s="13">
        <f t="shared" si="22"/>
        <v>0</v>
      </c>
      <c r="T93" s="16" t="s">
        <v>201</v>
      </c>
      <c r="U93" s="13">
        <f t="shared" si="23"/>
        <v>196</v>
      </c>
      <c r="V93" s="16" t="s">
        <v>201</v>
      </c>
      <c r="W93" s="13">
        <f t="shared" si="24"/>
        <v>203</v>
      </c>
      <c r="X93" s="16" t="s">
        <v>201</v>
      </c>
      <c r="Y93" s="13">
        <f t="shared" si="25"/>
        <v>211</v>
      </c>
      <c r="Z93" s="13">
        <v>105</v>
      </c>
      <c r="AA93" s="13">
        <v>106</v>
      </c>
      <c r="AB93" s="13">
        <v>101</v>
      </c>
      <c r="AC93" s="13">
        <v>102</v>
      </c>
      <c r="AD93" s="13">
        <v>98</v>
      </c>
      <c r="AE93" s="13">
        <v>98</v>
      </c>
      <c r="AH93" s="13"/>
      <c r="AI93" s="13"/>
      <c r="AJ93" s="13"/>
      <c r="AK93" s="13"/>
      <c r="AL93" s="13"/>
      <c r="AM93" s="13"/>
    </row>
    <row r="94" spans="1:39">
      <c r="A94" s="8" t="s">
        <v>202</v>
      </c>
      <c r="B94" s="38">
        <f t="shared" si="13"/>
        <v>0</v>
      </c>
      <c r="C94" s="19">
        <f t="shared" si="14"/>
        <v>673</v>
      </c>
      <c r="D94" s="19">
        <f t="shared" si="15"/>
        <v>700</v>
      </c>
      <c r="E94" s="19">
        <f t="shared" si="16"/>
        <v>724</v>
      </c>
      <c r="F94" s="38">
        <f t="shared" si="17"/>
        <v>0</v>
      </c>
      <c r="G94" s="38">
        <f t="shared" si="18"/>
        <v>21</v>
      </c>
      <c r="H94" s="38">
        <f t="shared" si="19"/>
        <v>21</v>
      </c>
      <c r="I94" s="38">
        <f t="shared" si="20"/>
        <v>21</v>
      </c>
      <c r="J94" s="16" t="s">
        <v>202</v>
      </c>
      <c r="K94" s="13">
        <v>21</v>
      </c>
      <c r="L94" s="16" t="s">
        <v>202</v>
      </c>
      <c r="M94" s="13">
        <v>21</v>
      </c>
      <c r="N94" s="16" t="s">
        <v>202</v>
      </c>
      <c r="O94" s="13">
        <v>21</v>
      </c>
      <c r="P94" s="16" t="s">
        <v>202</v>
      </c>
      <c r="Q94" s="13">
        <f t="shared" si="21"/>
        <v>0</v>
      </c>
      <c r="R94" s="16" t="s">
        <v>202</v>
      </c>
      <c r="S94" s="13">
        <f t="shared" si="22"/>
        <v>0</v>
      </c>
      <c r="T94" s="16" t="s">
        <v>202</v>
      </c>
      <c r="U94" s="13">
        <f t="shared" si="23"/>
        <v>673</v>
      </c>
      <c r="V94" s="16" t="s">
        <v>202</v>
      </c>
      <c r="W94" s="13">
        <f t="shared" si="24"/>
        <v>700</v>
      </c>
      <c r="X94" s="16" t="s">
        <v>202</v>
      </c>
      <c r="Y94" s="13">
        <f t="shared" si="25"/>
        <v>724</v>
      </c>
      <c r="Z94" s="13">
        <v>345</v>
      </c>
      <c r="AA94" s="13">
        <v>379</v>
      </c>
      <c r="AB94" s="13">
        <v>335</v>
      </c>
      <c r="AC94" s="13">
        <v>365</v>
      </c>
      <c r="AD94" s="13">
        <v>322</v>
      </c>
      <c r="AE94" s="13">
        <v>351</v>
      </c>
      <c r="AH94" s="13"/>
      <c r="AI94" s="13"/>
      <c r="AJ94" s="13"/>
      <c r="AK94" s="13"/>
      <c r="AL94" s="13"/>
      <c r="AM94" s="13"/>
    </row>
    <row r="95" spans="1:39">
      <c r="A95" s="9" t="s">
        <v>106</v>
      </c>
      <c r="B95" s="38">
        <f t="shared" si="13"/>
        <v>0</v>
      </c>
      <c r="C95" s="19">
        <f t="shared" si="14"/>
        <v>13703</v>
      </c>
      <c r="D95" s="19">
        <f t="shared" si="15"/>
        <v>14791</v>
      </c>
      <c r="E95" s="19">
        <f t="shared" si="16"/>
        <v>15595</v>
      </c>
      <c r="F95" s="38">
        <f t="shared" si="17"/>
        <v>0</v>
      </c>
      <c r="G95" s="38">
        <f t="shared" si="18"/>
        <v>421</v>
      </c>
      <c r="H95" s="38">
        <f t="shared" si="19"/>
        <v>443</v>
      </c>
      <c r="I95" s="38">
        <f t="shared" si="20"/>
        <v>447</v>
      </c>
      <c r="J95" s="16" t="s">
        <v>106</v>
      </c>
      <c r="K95" s="13">
        <v>447</v>
      </c>
      <c r="L95" s="16" t="s">
        <v>106</v>
      </c>
      <c r="M95" s="13">
        <v>443</v>
      </c>
      <c r="N95" s="16" t="s">
        <v>106</v>
      </c>
      <c r="O95" s="13">
        <v>421</v>
      </c>
      <c r="P95" s="16" t="s">
        <v>106</v>
      </c>
      <c r="Q95" s="13">
        <f t="shared" si="21"/>
        <v>0</v>
      </c>
      <c r="R95" s="16" t="s">
        <v>106</v>
      </c>
      <c r="S95" s="13">
        <f t="shared" si="22"/>
        <v>0</v>
      </c>
      <c r="T95" s="16" t="s">
        <v>106</v>
      </c>
      <c r="U95" s="13">
        <f t="shared" si="23"/>
        <v>13703</v>
      </c>
      <c r="V95" s="16" t="s">
        <v>106</v>
      </c>
      <c r="W95" s="13">
        <f t="shared" si="24"/>
        <v>14791</v>
      </c>
      <c r="X95" s="16" t="s">
        <v>106</v>
      </c>
      <c r="Y95" s="13">
        <f t="shared" si="25"/>
        <v>15595</v>
      </c>
      <c r="Z95" s="13">
        <v>8143</v>
      </c>
      <c r="AA95" s="13">
        <v>7452</v>
      </c>
      <c r="AB95" s="13">
        <v>7727</v>
      </c>
      <c r="AC95" s="13">
        <v>7064</v>
      </c>
      <c r="AD95" s="13">
        <v>7149</v>
      </c>
      <c r="AE95" s="13">
        <v>6554</v>
      </c>
      <c r="AH95" s="13"/>
      <c r="AI95" s="13"/>
      <c r="AJ95" s="13"/>
      <c r="AK95" s="13"/>
      <c r="AL95" s="13"/>
      <c r="AM95" s="13"/>
    </row>
    <row r="96" spans="1:39">
      <c r="A96" s="9" t="s">
        <v>203</v>
      </c>
      <c r="B96" s="38">
        <f t="shared" si="13"/>
        <v>0</v>
      </c>
      <c r="C96" s="19">
        <f t="shared" si="14"/>
        <v>13771</v>
      </c>
      <c r="D96" s="19">
        <f t="shared" si="15"/>
        <v>14763</v>
      </c>
      <c r="E96" s="19">
        <f t="shared" si="16"/>
        <v>15515</v>
      </c>
      <c r="F96" s="38">
        <f t="shared" si="17"/>
        <v>0</v>
      </c>
      <c r="G96" s="38">
        <f t="shared" si="18"/>
        <v>470</v>
      </c>
      <c r="H96" s="38">
        <f t="shared" si="19"/>
        <v>483</v>
      </c>
      <c r="I96" s="38">
        <f t="shared" si="20"/>
        <v>488</v>
      </c>
      <c r="J96" s="16" t="s">
        <v>203</v>
      </c>
      <c r="K96" s="13">
        <v>488</v>
      </c>
      <c r="L96" s="16" t="s">
        <v>203</v>
      </c>
      <c r="M96" s="13">
        <v>483</v>
      </c>
      <c r="N96" s="16" t="s">
        <v>203</v>
      </c>
      <c r="O96" s="13">
        <v>470</v>
      </c>
      <c r="P96" s="16" t="s">
        <v>203</v>
      </c>
      <c r="Q96" s="13">
        <f t="shared" si="21"/>
        <v>0</v>
      </c>
      <c r="R96" s="16" t="s">
        <v>203</v>
      </c>
      <c r="S96" s="13">
        <f t="shared" si="22"/>
        <v>0</v>
      </c>
      <c r="T96" s="16" t="s">
        <v>203</v>
      </c>
      <c r="U96" s="13">
        <f t="shared" si="23"/>
        <v>13771</v>
      </c>
      <c r="V96" s="16" t="s">
        <v>203</v>
      </c>
      <c r="W96" s="13">
        <f t="shared" si="24"/>
        <v>14763</v>
      </c>
      <c r="X96" s="16" t="s">
        <v>203</v>
      </c>
      <c r="Y96" s="13">
        <f t="shared" si="25"/>
        <v>15515</v>
      </c>
      <c r="Z96" s="13">
        <v>7856</v>
      </c>
      <c r="AA96" s="13">
        <v>7659</v>
      </c>
      <c r="AB96" s="13">
        <v>7494</v>
      </c>
      <c r="AC96" s="13">
        <v>7269</v>
      </c>
      <c r="AD96" s="13">
        <v>6965</v>
      </c>
      <c r="AE96" s="13">
        <v>6806</v>
      </c>
      <c r="AH96" s="13"/>
      <c r="AI96" s="13"/>
      <c r="AJ96" s="13"/>
      <c r="AK96" s="13"/>
      <c r="AL96" s="13"/>
      <c r="AM96" s="13"/>
    </row>
    <row r="97" spans="1:39">
      <c r="A97" s="9" t="s">
        <v>204</v>
      </c>
      <c r="B97" s="38">
        <f t="shared" si="13"/>
        <v>0</v>
      </c>
      <c r="C97" s="19">
        <f t="shared" si="14"/>
        <v>19512</v>
      </c>
      <c r="D97" s="19">
        <f t="shared" si="15"/>
        <v>21129</v>
      </c>
      <c r="E97" s="19">
        <f t="shared" si="16"/>
        <v>22214</v>
      </c>
      <c r="F97" s="38">
        <f t="shared" si="17"/>
        <v>0</v>
      </c>
      <c r="G97" s="38">
        <f t="shared" si="18"/>
        <v>548</v>
      </c>
      <c r="H97" s="38">
        <f t="shared" si="19"/>
        <v>565</v>
      </c>
      <c r="I97" s="38">
        <f t="shared" si="20"/>
        <v>567</v>
      </c>
      <c r="J97" s="16" t="s">
        <v>204</v>
      </c>
      <c r="K97" s="13">
        <v>567</v>
      </c>
      <c r="L97" s="16" t="s">
        <v>204</v>
      </c>
      <c r="M97" s="13">
        <v>565</v>
      </c>
      <c r="N97" s="16" t="s">
        <v>204</v>
      </c>
      <c r="O97" s="13">
        <v>548</v>
      </c>
      <c r="P97" s="16" t="s">
        <v>204</v>
      </c>
      <c r="Q97" s="13">
        <f t="shared" si="21"/>
        <v>0</v>
      </c>
      <c r="R97" s="16" t="s">
        <v>204</v>
      </c>
      <c r="S97" s="13">
        <f t="shared" si="22"/>
        <v>0</v>
      </c>
      <c r="T97" s="16" t="s">
        <v>204</v>
      </c>
      <c r="U97" s="13">
        <f t="shared" si="23"/>
        <v>19512</v>
      </c>
      <c r="V97" s="16" t="s">
        <v>204</v>
      </c>
      <c r="W97" s="13">
        <f t="shared" si="24"/>
        <v>21129</v>
      </c>
      <c r="X97" s="16" t="s">
        <v>204</v>
      </c>
      <c r="Y97" s="13">
        <f t="shared" si="25"/>
        <v>22214</v>
      </c>
      <c r="Z97" s="13">
        <v>11788</v>
      </c>
      <c r="AA97" s="13">
        <v>10426</v>
      </c>
      <c r="AB97" s="13">
        <v>11202</v>
      </c>
      <c r="AC97" s="13">
        <v>9927</v>
      </c>
      <c r="AD97" s="13">
        <v>10357</v>
      </c>
      <c r="AE97" s="13">
        <v>9155</v>
      </c>
      <c r="AH97" s="13"/>
      <c r="AI97" s="13"/>
      <c r="AJ97" s="13"/>
      <c r="AK97" s="13"/>
      <c r="AL97" s="13"/>
      <c r="AM97" s="13"/>
    </row>
    <row r="98" spans="1:39">
      <c r="A98" s="8" t="s">
        <v>205</v>
      </c>
      <c r="B98" s="38">
        <f t="shared" si="13"/>
        <v>0</v>
      </c>
      <c r="C98" s="19">
        <f t="shared" si="14"/>
        <v>8471</v>
      </c>
      <c r="D98" s="19">
        <f t="shared" si="15"/>
        <v>8812</v>
      </c>
      <c r="E98" s="19">
        <f t="shared" si="16"/>
        <v>9091</v>
      </c>
      <c r="F98" s="38">
        <f t="shared" si="17"/>
        <v>0</v>
      </c>
      <c r="G98" s="38">
        <f t="shared" si="18"/>
        <v>250</v>
      </c>
      <c r="H98" s="38">
        <f t="shared" si="19"/>
        <v>252</v>
      </c>
      <c r="I98" s="38">
        <f t="shared" si="20"/>
        <v>252</v>
      </c>
      <c r="J98" s="16" t="s">
        <v>205</v>
      </c>
      <c r="K98" s="13">
        <v>252</v>
      </c>
      <c r="L98" s="16" t="s">
        <v>205</v>
      </c>
      <c r="M98" s="13">
        <v>252</v>
      </c>
      <c r="N98" s="16" t="s">
        <v>205</v>
      </c>
      <c r="O98" s="13">
        <v>250</v>
      </c>
      <c r="P98" s="16" t="s">
        <v>205</v>
      </c>
      <c r="Q98" s="13">
        <f t="shared" si="21"/>
        <v>0</v>
      </c>
      <c r="R98" s="16" t="s">
        <v>205</v>
      </c>
      <c r="S98" s="13">
        <f t="shared" si="22"/>
        <v>0</v>
      </c>
      <c r="T98" s="16" t="s">
        <v>205</v>
      </c>
      <c r="U98" s="13">
        <f t="shared" si="23"/>
        <v>8471</v>
      </c>
      <c r="V98" s="16" t="s">
        <v>205</v>
      </c>
      <c r="W98" s="13">
        <f t="shared" si="24"/>
        <v>8812</v>
      </c>
      <c r="X98" s="16" t="s">
        <v>205</v>
      </c>
      <c r="Y98" s="13">
        <f t="shared" si="25"/>
        <v>9091</v>
      </c>
      <c r="Z98" s="13">
        <v>4560</v>
      </c>
      <c r="AA98" s="13">
        <v>4531</v>
      </c>
      <c r="AB98" s="13">
        <v>4418</v>
      </c>
      <c r="AC98" s="13">
        <v>4394</v>
      </c>
      <c r="AD98" s="13">
        <v>4245</v>
      </c>
      <c r="AE98" s="13">
        <v>4226</v>
      </c>
      <c r="AH98" s="13"/>
      <c r="AI98" s="13"/>
      <c r="AJ98" s="13"/>
      <c r="AK98" s="13"/>
      <c r="AL98" s="13"/>
      <c r="AM98" s="13"/>
    </row>
    <row r="99" spans="1:39">
      <c r="A99" s="8" t="s">
        <v>110</v>
      </c>
      <c r="B99" s="38">
        <f t="shared" ref="B99:B162" si="28">VLOOKUP(A99,$R$34:$S$169,2,FALSE)</f>
        <v>0</v>
      </c>
      <c r="C99" s="19">
        <f t="shared" ref="C99:C162" si="29">VLOOKUP(A99,$T$34:$U$169,2,FALSE)</f>
        <v>3723</v>
      </c>
      <c r="D99" s="19">
        <f t="shared" ref="D99:D162" si="30">VLOOKUP(A99,$V$34:$W$169,2,FALSE)</f>
        <v>4079</v>
      </c>
      <c r="E99" s="19">
        <f t="shared" ref="E99:E162" si="31">VLOOKUP(A99,$X$34:$Y$169,2,FALSE)</f>
        <v>4330</v>
      </c>
      <c r="F99" s="38">
        <f t="shared" ref="F99:F162" si="32">VLOOKUP(A99,$J$34:$Q$169,8,FALSE)</f>
        <v>0</v>
      </c>
      <c r="G99" s="38">
        <f t="shared" ref="G99:G162" si="33">VLOOKUP(A99,$J$34:$Q$169,6,FALSE)</f>
        <v>109</v>
      </c>
      <c r="H99" s="38">
        <f t="shared" ref="H99:H162" si="34">VLOOKUP(A99,$J$34:$Q$169,4,FALSE)</f>
        <v>115</v>
      </c>
      <c r="I99" s="38">
        <f t="shared" ref="I99:I162" si="35">VLOOKUP(A99,$J$34:$Q$169,2,FALSE)</f>
        <v>115</v>
      </c>
      <c r="J99" s="16" t="s">
        <v>110</v>
      </c>
      <c r="K99" s="13">
        <v>115</v>
      </c>
      <c r="L99" s="16" t="s">
        <v>110</v>
      </c>
      <c r="M99" s="13">
        <v>115</v>
      </c>
      <c r="N99" s="16" t="s">
        <v>110</v>
      </c>
      <c r="O99" s="13">
        <v>109</v>
      </c>
      <c r="P99" s="16" t="s">
        <v>110</v>
      </c>
      <c r="Q99" s="13">
        <f t="shared" ref="Q99:Q162" si="36">+AN99+AO99</f>
        <v>0</v>
      </c>
      <c r="R99" s="16" t="s">
        <v>110</v>
      </c>
      <c r="S99" s="13">
        <f t="shared" ref="S99:S162" si="37">+AF99+AG99</f>
        <v>0</v>
      </c>
      <c r="T99" s="16" t="s">
        <v>110</v>
      </c>
      <c r="U99" s="13">
        <f t="shared" ref="U99:U162" si="38">+AD99+AE99</f>
        <v>3723</v>
      </c>
      <c r="V99" s="16" t="s">
        <v>110</v>
      </c>
      <c r="W99" s="13">
        <f t="shared" ref="W99:W162" si="39">+AB99+AC99</f>
        <v>4079</v>
      </c>
      <c r="X99" s="16" t="s">
        <v>110</v>
      </c>
      <c r="Y99" s="13">
        <f t="shared" ref="Y99:Y162" si="40">+Z99+AA99</f>
        <v>4330</v>
      </c>
      <c r="Z99" s="13">
        <v>1969</v>
      </c>
      <c r="AA99" s="13">
        <v>2361</v>
      </c>
      <c r="AB99" s="13">
        <v>1857</v>
      </c>
      <c r="AC99" s="13">
        <v>2222</v>
      </c>
      <c r="AD99" s="13">
        <v>1701</v>
      </c>
      <c r="AE99" s="13">
        <v>2022</v>
      </c>
      <c r="AH99" s="13"/>
      <c r="AI99" s="13"/>
      <c r="AJ99" s="13"/>
      <c r="AK99" s="13"/>
      <c r="AL99" s="13"/>
      <c r="AM99" s="13"/>
    </row>
    <row r="100" spans="1:39">
      <c r="A100" s="9" t="s">
        <v>111</v>
      </c>
      <c r="B100" s="38">
        <f t="shared" si="28"/>
        <v>0</v>
      </c>
      <c r="C100" s="19">
        <f t="shared" si="29"/>
        <v>104110</v>
      </c>
      <c r="D100" s="19">
        <f t="shared" si="30"/>
        <v>110670</v>
      </c>
      <c r="E100" s="19">
        <f t="shared" si="31"/>
        <v>115162</v>
      </c>
      <c r="F100" s="38">
        <f t="shared" si="32"/>
        <v>0</v>
      </c>
      <c r="G100" s="38">
        <f t="shared" si="33"/>
        <v>3081</v>
      </c>
      <c r="H100" s="38">
        <f t="shared" si="34"/>
        <v>3183</v>
      </c>
      <c r="I100" s="38">
        <f t="shared" si="35"/>
        <v>3216</v>
      </c>
      <c r="J100" s="16" t="s">
        <v>111</v>
      </c>
      <c r="K100" s="13">
        <v>3216</v>
      </c>
      <c r="L100" s="16" t="s">
        <v>111</v>
      </c>
      <c r="M100" s="13">
        <v>3183</v>
      </c>
      <c r="N100" s="16" t="s">
        <v>111</v>
      </c>
      <c r="O100" s="13">
        <v>3081</v>
      </c>
      <c r="P100" s="16" t="s">
        <v>111</v>
      </c>
      <c r="Q100" s="13">
        <f t="shared" si="36"/>
        <v>0</v>
      </c>
      <c r="R100" s="16" t="s">
        <v>111</v>
      </c>
      <c r="S100" s="13">
        <f t="shared" si="37"/>
        <v>0</v>
      </c>
      <c r="T100" s="16" t="s">
        <v>111</v>
      </c>
      <c r="U100" s="13">
        <f t="shared" si="38"/>
        <v>104110</v>
      </c>
      <c r="V100" s="16" t="s">
        <v>111</v>
      </c>
      <c r="W100" s="13">
        <f t="shared" si="39"/>
        <v>110670</v>
      </c>
      <c r="X100" s="16" t="s">
        <v>111</v>
      </c>
      <c r="Y100" s="13">
        <f t="shared" si="40"/>
        <v>115162</v>
      </c>
      <c r="Z100" s="13">
        <v>59640</v>
      </c>
      <c r="AA100" s="13">
        <v>55522</v>
      </c>
      <c r="AB100" s="13">
        <v>57267</v>
      </c>
      <c r="AC100" s="13">
        <v>53403</v>
      </c>
      <c r="AD100" s="13">
        <v>53870</v>
      </c>
      <c r="AE100" s="13">
        <v>50240</v>
      </c>
      <c r="AH100" s="13"/>
      <c r="AI100" s="13"/>
      <c r="AJ100" s="13"/>
      <c r="AK100" s="13"/>
      <c r="AL100" s="13"/>
      <c r="AM100" s="13"/>
    </row>
    <row r="101" spans="1:39">
      <c r="A101" s="9" t="s">
        <v>112</v>
      </c>
      <c r="B101" s="38">
        <f t="shared" si="28"/>
        <v>0</v>
      </c>
      <c r="C101" s="19">
        <f t="shared" si="29"/>
        <v>48008</v>
      </c>
      <c r="D101" s="19">
        <f t="shared" si="30"/>
        <v>52318</v>
      </c>
      <c r="E101" s="19">
        <f t="shared" si="31"/>
        <v>54868</v>
      </c>
      <c r="F101" s="38">
        <f t="shared" si="32"/>
        <v>0</v>
      </c>
      <c r="G101" s="38">
        <f t="shared" si="33"/>
        <v>1230</v>
      </c>
      <c r="H101" s="38">
        <f t="shared" si="34"/>
        <v>1386</v>
      </c>
      <c r="I101" s="38">
        <f t="shared" si="35"/>
        <v>1460</v>
      </c>
      <c r="J101" s="16" t="s">
        <v>112</v>
      </c>
      <c r="K101" s="13">
        <v>1460</v>
      </c>
      <c r="L101" s="16" t="s">
        <v>112</v>
      </c>
      <c r="M101" s="13">
        <v>1386</v>
      </c>
      <c r="N101" s="16" t="s">
        <v>112</v>
      </c>
      <c r="O101" s="13">
        <v>1230</v>
      </c>
      <c r="P101" s="16" t="s">
        <v>112</v>
      </c>
      <c r="Q101" s="13">
        <f t="shared" si="36"/>
        <v>0</v>
      </c>
      <c r="R101" s="16" t="s">
        <v>112</v>
      </c>
      <c r="S101" s="13">
        <f t="shared" si="37"/>
        <v>0</v>
      </c>
      <c r="T101" s="16" t="s">
        <v>112</v>
      </c>
      <c r="U101" s="13">
        <f t="shared" si="38"/>
        <v>48008</v>
      </c>
      <c r="V101" s="16" t="s">
        <v>112</v>
      </c>
      <c r="W101" s="13">
        <f t="shared" si="39"/>
        <v>52318</v>
      </c>
      <c r="X101" s="16" t="s">
        <v>112</v>
      </c>
      <c r="Y101" s="13">
        <f t="shared" si="40"/>
        <v>54868</v>
      </c>
      <c r="Z101" s="13">
        <v>27269</v>
      </c>
      <c r="AA101" s="13">
        <v>27599</v>
      </c>
      <c r="AB101" s="13">
        <v>26041</v>
      </c>
      <c r="AC101" s="13">
        <v>26277</v>
      </c>
      <c r="AD101" s="13">
        <v>23917</v>
      </c>
      <c r="AE101" s="13">
        <v>24091</v>
      </c>
      <c r="AH101" s="13"/>
      <c r="AI101" s="13"/>
      <c r="AJ101" s="13"/>
      <c r="AK101" s="13"/>
      <c r="AL101" s="13"/>
      <c r="AM101" s="13"/>
    </row>
    <row r="102" spans="1:39">
      <c r="A102" s="9" t="s">
        <v>206</v>
      </c>
      <c r="B102" s="38">
        <f t="shared" si="28"/>
        <v>0</v>
      </c>
      <c r="C102" s="19">
        <f t="shared" si="29"/>
        <v>39250</v>
      </c>
      <c r="D102" s="19">
        <f t="shared" si="30"/>
        <v>42249</v>
      </c>
      <c r="E102" s="19">
        <f t="shared" si="31"/>
        <v>44153</v>
      </c>
      <c r="F102" s="38">
        <f t="shared" si="32"/>
        <v>0</v>
      </c>
      <c r="G102" s="38">
        <f t="shared" si="33"/>
        <v>873</v>
      </c>
      <c r="H102" s="38">
        <f t="shared" si="34"/>
        <v>926</v>
      </c>
      <c r="I102" s="38">
        <f t="shared" si="35"/>
        <v>940</v>
      </c>
      <c r="J102" s="16" t="s">
        <v>206</v>
      </c>
      <c r="K102" s="13">
        <v>940</v>
      </c>
      <c r="L102" s="16" t="s">
        <v>206</v>
      </c>
      <c r="M102" s="13">
        <v>926</v>
      </c>
      <c r="N102" s="16" t="s">
        <v>206</v>
      </c>
      <c r="O102" s="13">
        <v>873</v>
      </c>
      <c r="P102" s="16" t="s">
        <v>206</v>
      </c>
      <c r="Q102" s="13">
        <f t="shared" si="36"/>
        <v>0</v>
      </c>
      <c r="R102" s="16" t="s">
        <v>206</v>
      </c>
      <c r="S102" s="13">
        <f t="shared" si="37"/>
        <v>0</v>
      </c>
      <c r="T102" s="16" t="s">
        <v>206</v>
      </c>
      <c r="U102" s="13">
        <f t="shared" si="38"/>
        <v>39250</v>
      </c>
      <c r="V102" s="16" t="s">
        <v>206</v>
      </c>
      <c r="W102" s="13">
        <f t="shared" si="39"/>
        <v>42249</v>
      </c>
      <c r="X102" s="16" t="s">
        <v>206</v>
      </c>
      <c r="Y102" s="13">
        <f t="shared" si="40"/>
        <v>44153</v>
      </c>
      <c r="Z102" s="13">
        <v>22259</v>
      </c>
      <c r="AA102" s="13">
        <v>21894</v>
      </c>
      <c r="AB102" s="13">
        <v>21278</v>
      </c>
      <c r="AC102" s="13">
        <v>20971</v>
      </c>
      <c r="AD102" s="13">
        <v>19796</v>
      </c>
      <c r="AE102" s="13">
        <v>19454</v>
      </c>
      <c r="AH102" s="13"/>
      <c r="AI102" s="13"/>
      <c r="AJ102" s="13"/>
      <c r="AK102" s="13"/>
      <c r="AL102" s="13"/>
      <c r="AM102" s="13"/>
    </row>
    <row r="103" spans="1:39">
      <c r="A103" s="8" t="s">
        <v>114</v>
      </c>
      <c r="B103" s="38">
        <f t="shared" si="28"/>
        <v>0</v>
      </c>
      <c r="C103" s="19">
        <f t="shared" si="29"/>
        <v>1255</v>
      </c>
      <c r="D103" s="19">
        <f t="shared" si="30"/>
        <v>1262</v>
      </c>
      <c r="E103" s="19">
        <f t="shared" si="31"/>
        <v>1284</v>
      </c>
      <c r="F103" s="38">
        <f t="shared" si="32"/>
        <v>0</v>
      </c>
      <c r="G103" s="38">
        <f t="shared" si="33"/>
        <v>19</v>
      </c>
      <c r="H103" s="38">
        <f t="shared" si="34"/>
        <v>19</v>
      </c>
      <c r="I103" s="38">
        <f t="shared" si="35"/>
        <v>19</v>
      </c>
      <c r="J103" s="16" t="s">
        <v>114</v>
      </c>
      <c r="K103" s="13">
        <v>19</v>
      </c>
      <c r="L103" s="16" t="s">
        <v>114</v>
      </c>
      <c r="M103" s="13">
        <v>19</v>
      </c>
      <c r="N103" s="16" t="s">
        <v>114</v>
      </c>
      <c r="O103" s="13">
        <v>19</v>
      </c>
      <c r="P103" s="16" t="s">
        <v>114</v>
      </c>
      <c r="Q103" s="13">
        <f t="shared" si="36"/>
        <v>0</v>
      </c>
      <c r="R103" s="16" t="s">
        <v>114</v>
      </c>
      <c r="S103" s="13">
        <f t="shared" si="37"/>
        <v>0</v>
      </c>
      <c r="T103" s="16" t="s">
        <v>114</v>
      </c>
      <c r="U103" s="13">
        <f t="shared" si="38"/>
        <v>1255</v>
      </c>
      <c r="V103" s="16" t="s">
        <v>114</v>
      </c>
      <c r="W103" s="13">
        <f t="shared" si="39"/>
        <v>1262</v>
      </c>
      <c r="X103" s="16" t="s">
        <v>114</v>
      </c>
      <c r="Y103" s="13">
        <f t="shared" si="40"/>
        <v>1284</v>
      </c>
      <c r="Z103" s="13">
        <v>563</v>
      </c>
      <c r="AA103" s="13">
        <v>721</v>
      </c>
      <c r="AB103" s="13">
        <v>555</v>
      </c>
      <c r="AC103" s="13">
        <v>707</v>
      </c>
      <c r="AD103" s="13">
        <v>550</v>
      </c>
      <c r="AE103" s="13">
        <v>705</v>
      </c>
      <c r="AH103" s="13"/>
      <c r="AI103" s="13"/>
      <c r="AJ103" s="13"/>
      <c r="AK103" s="13"/>
      <c r="AL103" s="13"/>
      <c r="AM103" s="13"/>
    </row>
    <row r="104" spans="1:39">
      <c r="A104" s="8" t="s">
        <v>115</v>
      </c>
      <c r="B104" s="38">
        <f t="shared" si="28"/>
        <v>0</v>
      </c>
      <c r="C104" s="19">
        <f t="shared" si="29"/>
        <v>1181</v>
      </c>
      <c r="D104" s="19">
        <f t="shared" si="30"/>
        <v>1263</v>
      </c>
      <c r="E104" s="19">
        <f t="shared" si="31"/>
        <v>1319</v>
      </c>
      <c r="F104" s="38">
        <f t="shared" si="32"/>
        <v>0</v>
      </c>
      <c r="G104" s="38">
        <f t="shared" si="33"/>
        <v>41</v>
      </c>
      <c r="H104" s="38">
        <f t="shared" si="34"/>
        <v>42</v>
      </c>
      <c r="I104" s="38">
        <f t="shared" si="35"/>
        <v>42</v>
      </c>
      <c r="J104" s="16" t="s">
        <v>115</v>
      </c>
      <c r="K104" s="13">
        <v>42</v>
      </c>
      <c r="L104" s="16" t="s">
        <v>115</v>
      </c>
      <c r="M104" s="13">
        <v>42</v>
      </c>
      <c r="N104" s="16" t="s">
        <v>115</v>
      </c>
      <c r="O104" s="13">
        <v>41</v>
      </c>
      <c r="P104" s="16" t="s">
        <v>115</v>
      </c>
      <c r="Q104" s="13">
        <f t="shared" si="36"/>
        <v>0</v>
      </c>
      <c r="R104" s="16" t="s">
        <v>115</v>
      </c>
      <c r="S104" s="13">
        <f t="shared" si="37"/>
        <v>0</v>
      </c>
      <c r="T104" s="16" t="s">
        <v>115</v>
      </c>
      <c r="U104" s="13">
        <f t="shared" si="38"/>
        <v>1181</v>
      </c>
      <c r="V104" s="16" t="s">
        <v>115</v>
      </c>
      <c r="W104" s="13">
        <f t="shared" si="39"/>
        <v>1263</v>
      </c>
      <c r="X104" s="16" t="s">
        <v>115</v>
      </c>
      <c r="Y104" s="13">
        <f t="shared" si="40"/>
        <v>1319</v>
      </c>
      <c r="Z104" s="13">
        <v>657</v>
      </c>
      <c r="AA104" s="13">
        <v>662</v>
      </c>
      <c r="AB104" s="13">
        <v>621</v>
      </c>
      <c r="AC104" s="13">
        <v>642</v>
      </c>
      <c r="AD104" s="13">
        <v>579</v>
      </c>
      <c r="AE104" s="13">
        <v>602</v>
      </c>
      <c r="AH104" s="13"/>
      <c r="AI104" s="13"/>
      <c r="AJ104" s="13"/>
      <c r="AK104" s="13"/>
      <c r="AL104" s="13"/>
      <c r="AM104" s="13"/>
    </row>
    <row r="105" spans="1:39">
      <c r="A105" s="8" t="s">
        <v>116</v>
      </c>
      <c r="B105" s="38">
        <f t="shared" si="28"/>
        <v>0</v>
      </c>
      <c r="C105" s="19">
        <f t="shared" si="29"/>
        <v>638</v>
      </c>
      <c r="D105" s="19">
        <f t="shared" si="30"/>
        <v>675</v>
      </c>
      <c r="E105" s="19">
        <f t="shared" si="31"/>
        <v>723</v>
      </c>
      <c r="F105" s="38">
        <f t="shared" si="32"/>
        <v>0</v>
      </c>
      <c r="G105" s="38">
        <f t="shared" si="33"/>
        <v>32</v>
      </c>
      <c r="H105" s="38">
        <f t="shared" si="34"/>
        <v>32</v>
      </c>
      <c r="I105" s="38">
        <f t="shared" si="35"/>
        <v>34</v>
      </c>
      <c r="J105" s="16" t="s">
        <v>116</v>
      </c>
      <c r="K105" s="13">
        <v>34</v>
      </c>
      <c r="L105" s="16" t="s">
        <v>116</v>
      </c>
      <c r="M105" s="13">
        <v>32</v>
      </c>
      <c r="N105" s="16" t="s">
        <v>116</v>
      </c>
      <c r="O105" s="13">
        <v>32</v>
      </c>
      <c r="P105" s="16" t="s">
        <v>116</v>
      </c>
      <c r="Q105" s="13">
        <f t="shared" si="36"/>
        <v>0</v>
      </c>
      <c r="R105" s="16" t="s">
        <v>116</v>
      </c>
      <c r="S105" s="13">
        <f t="shared" si="37"/>
        <v>0</v>
      </c>
      <c r="T105" s="16" t="s">
        <v>116</v>
      </c>
      <c r="U105" s="13">
        <f t="shared" si="38"/>
        <v>638</v>
      </c>
      <c r="V105" s="16" t="s">
        <v>116</v>
      </c>
      <c r="W105" s="13">
        <f t="shared" si="39"/>
        <v>675</v>
      </c>
      <c r="X105" s="16" t="s">
        <v>116</v>
      </c>
      <c r="Y105" s="13">
        <f t="shared" si="40"/>
        <v>723</v>
      </c>
      <c r="Z105" s="13">
        <v>319</v>
      </c>
      <c r="AA105" s="13">
        <v>404</v>
      </c>
      <c r="AB105" s="13">
        <v>298</v>
      </c>
      <c r="AC105" s="13">
        <v>377</v>
      </c>
      <c r="AD105" s="13">
        <v>279</v>
      </c>
      <c r="AE105" s="13">
        <v>359</v>
      </c>
      <c r="AH105" s="13"/>
      <c r="AI105" s="13"/>
      <c r="AJ105" s="13"/>
      <c r="AK105" s="13"/>
      <c r="AL105" s="13"/>
      <c r="AM105" s="13"/>
    </row>
    <row r="106" spans="1:39">
      <c r="A106" s="8" t="s">
        <v>117</v>
      </c>
      <c r="B106" s="38">
        <f t="shared" si="28"/>
        <v>0</v>
      </c>
      <c r="C106" s="19">
        <f t="shared" si="29"/>
        <v>3325</v>
      </c>
      <c r="D106" s="19">
        <f t="shared" si="30"/>
        <v>3477</v>
      </c>
      <c r="E106" s="19">
        <f t="shared" si="31"/>
        <v>3589</v>
      </c>
      <c r="F106" s="38">
        <f>VLOOKUP(A106,$J$34:$Q$169,8,FALSE)</f>
        <v>0</v>
      </c>
      <c r="G106" s="38">
        <f t="shared" si="33"/>
        <v>76</v>
      </c>
      <c r="H106" s="38">
        <f t="shared" si="34"/>
        <v>79</v>
      </c>
      <c r="I106" s="38">
        <f t="shared" si="35"/>
        <v>79</v>
      </c>
      <c r="J106" s="16" t="s">
        <v>283</v>
      </c>
      <c r="K106" s="13">
        <v>7</v>
      </c>
      <c r="L106" s="16" t="s">
        <v>283</v>
      </c>
      <c r="M106" s="13">
        <v>7</v>
      </c>
      <c r="N106" s="16" t="s">
        <v>283</v>
      </c>
      <c r="O106" s="13">
        <v>7</v>
      </c>
      <c r="P106" s="16" t="s">
        <v>283</v>
      </c>
      <c r="Q106" s="13">
        <f t="shared" si="36"/>
        <v>0</v>
      </c>
      <c r="R106" s="16" t="s">
        <v>283</v>
      </c>
      <c r="S106" s="13">
        <f t="shared" si="37"/>
        <v>0</v>
      </c>
      <c r="T106" s="16" t="s">
        <v>283</v>
      </c>
      <c r="U106" s="13">
        <f t="shared" si="38"/>
        <v>221</v>
      </c>
      <c r="V106" s="16" t="s">
        <v>283</v>
      </c>
      <c r="W106" s="13">
        <f t="shared" si="39"/>
        <v>235</v>
      </c>
      <c r="X106" s="16" t="s">
        <v>283</v>
      </c>
      <c r="Y106" s="13">
        <f t="shared" si="40"/>
        <v>251</v>
      </c>
      <c r="Z106" s="13">
        <v>119</v>
      </c>
      <c r="AA106" s="13">
        <v>132</v>
      </c>
      <c r="AB106" s="13">
        <v>113</v>
      </c>
      <c r="AC106" s="13">
        <v>122</v>
      </c>
      <c r="AD106" s="13">
        <v>107</v>
      </c>
      <c r="AE106" s="13">
        <v>114</v>
      </c>
      <c r="AH106" s="13"/>
      <c r="AI106" s="13"/>
      <c r="AJ106" s="13"/>
      <c r="AK106" s="13"/>
      <c r="AL106" s="13"/>
      <c r="AM106" s="13"/>
    </row>
    <row r="107" spans="1:39">
      <c r="A107" s="8" t="s">
        <v>207</v>
      </c>
      <c r="B107" s="38">
        <f t="shared" si="28"/>
        <v>0</v>
      </c>
      <c r="C107" s="19">
        <f t="shared" si="29"/>
        <v>1782</v>
      </c>
      <c r="D107" s="19">
        <f t="shared" si="30"/>
        <v>1825</v>
      </c>
      <c r="E107" s="19">
        <f t="shared" si="31"/>
        <v>1868</v>
      </c>
      <c r="F107" s="38">
        <f t="shared" si="32"/>
        <v>0</v>
      </c>
      <c r="G107" s="38">
        <f t="shared" si="33"/>
        <v>31</v>
      </c>
      <c r="H107" s="38">
        <f t="shared" si="34"/>
        <v>34</v>
      </c>
      <c r="I107" s="38">
        <f t="shared" si="35"/>
        <v>34</v>
      </c>
      <c r="J107" s="16" t="s">
        <v>117</v>
      </c>
      <c r="K107" s="13">
        <v>79</v>
      </c>
      <c r="L107" s="16" t="s">
        <v>117</v>
      </c>
      <c r="M107" s="13">
        <v>79</v>
      </c>
      <c r="N107" s="16" t="s">
        <v>117</v>
      </c>
      <c r="O107" s="13">
        <v>76</v>
      </c>
      <c r="P107" s="16" t="s">
        <v>117</v>
      </c>
      <c r="Q107" s="13">
        <f t="shared" si="36"/>
        <v>0</v>
      </c>
      <c r="R107" s="16" t="s">
        <v>117</v>
      </c>
      <c r="S107" s="13">
        <f t="shared" si="37"/>
        <v>0</v>
      </c>
      <c r="T107" s="16" t="s">
        <v>117</v>
      </c>
      <c r="U107" s="13">
        <f t="shared" si="38"/>
        <v>3325</v>
      </c>
      <c r="V107" s="16" t="s">
        <v>117</v>
      </c>
      <c r="W107" s="13">
        <f t="shared" si="39"/>
        <v>3477</v>
      </c>
      <c r="X107" s="16" t="s">
        <v>117</v>
      </c>
      <c r="Y107" s="13">
        <f t="shared" si="40"/>
        <v>3589</v>
      </c>
      <c r="Z107" s="13">
        <v>1621</v>
      </c>
      <c r="AA107" s="13">
        <v>1968</v>
      </c>
      <c r="AB107" s="13">
        <v>1566</v>
      </c>
      <c r="AC107" s="13">
        <v>1911</v>
      </c>
      <c r="AD107" s="13">
        <v>1501</v>
      </c>
      <c r="AE107" s="13">
        <v>1824</v>
      </c>
      <c r="AH107" s="13"/>
      <c r="AI107" s="13"/>
      <c r="AJ107" s="13"/>
      <c r="AK107" s="13"/>
      <c r="AL107" s="13"/>
      <c r="AM107" s="13"/>
    </row>
    <row r="108" spans="1:39">
      <c r="A108" s="8" t="s">
        <v>119</v>
      </c>
      <c r="B108" s="38">
        <f t="shared" si="28"/>
        <v>0</v>
      </c>
      <c r="C108" s="19">
        <f t="shared" si="29"/>
        <v>2093</v>
      </c>
      <c r="D108" s="19">
        <f t="shared" si="30"/>
        <v>2162</v>
      </c>
      <c r="E108" s="19">
        <f t="shared" si="31"/>
        <v>2204</v>
      </c>
      <c r="F108" s="38">
        <f t="shared" si="32"/>
        <v>0</v>
      </c>
      <c r="G108" s="38">
        <f t="shared" si="33"/>
        <v>60</v>
      </c>
      <c r="H108" s="38">
        <f t="shared" si="34"/>
        <v>60</v>
      </c>
      <c r="I108" s="38">
        <f t="shared" si="35"/>
        <v>60</v>
      </c>
      <c r="J108" s="16" t="s">
        <v>207</v>
      </c>
      <c r="K108" s="13">
        <v>34</v>
      </c>
      <c r="L108" s="16" t="s">
        <v>207</v>
      </c>
      <c r="M108" s="13">
        <v>34</v>
      </c>
      <c r="N108" s="16" t="s">
        <v>207</v>
      </c>
      <c r="O108" s="13">
        <v>31</v>
      </c>
      <c r="P108" s="16" t="s">
        <v>207</v>
      </c>
      <c r="Q108" s="13">
        <f t="shared" si="36"/>
        <v>0</v>
      </c>
      <c r="R108" s="16" t="s">
        <v>207</v>
      </c>
      <c r="S108" s="13">
        <f t="shared" si="37"/>
        <v>0</v>
      </c>
      <c r="T108" s="16" t="s">
        <v>207</v>
      </c>
      <c r="U108" s="13">
        <f t="shared" si="38"/>
        <v>1782</v>
      </c>
      <c r="V108" s="16" t="s">
        <v>207</v>
      </c>
      <c r="W108" s="13">
        <f t="shared" si="39"/>
        <v>1825</v>
      </c>
      <c r="X108" s="16" t="s">
        <v>207</v>
      </c>
      <c r="Y108" s="13">
        <f t="shared" si="40"/>
        <v>1868</v>
      </c>
      <c r="Z108" s="13">
        <v>858</v>
      </c>
      <c r="AA108" s="13">
        <v>1010</v>
      </c>
      <c r="AB108" s="13">
        <v>840</v>
      </c>
      <c r="AC108" s="13">
        <v>985</v>
      </c>
      <c r="AD108" s="13">
        <v>824</v>
      </c>
      <c r="AE108" s="13">
        <v>958</v>
      </c>
      <c r="AH108" s="13"/>
      <c r="AI108" s="13"/>
      <c r="AJ108" s="13"/>
      <c r="AK108" s="13"/>
      <c r="AL108" s="13"/>
      <c r="AM108" s="13"/>
    </row>
    <row r="109" spans="1:39">
      <c r="A109" s="9" t="s">
        <v>120</v>
      </c>
      <c r="B109" s="38">
        <f t="shared" si="28"/>
        <v>0</v>
      </c>
      <c r="C109" s="19">
        <f t="shared" si="29"/>
        <v>41327</v>
      </c>
      <c r="D109" s="19">
        <f t="shared" si="30"/>
        <v>44265</v>
      </c>
      <c r="E109" s="19">
        <f t="shared" si="31"/>
        <v>46415</v>
      </c>
      <c r="F109" s="38">
        <f t="shared" si="32"/>
        <v>0</v>
      </c>
      <c r="G109" s="38">
        <f t="shared" si="33"/>
        <v>783</v>
      </c>
      <c r="H109" s="38">
        <f t="shared" si="34"/>
        <v>816</v>
      </c>
      <c r="I109" s="38">
        <f t="shared" si="35"/>
        <v>824</v>
      </c>
      <c r="J109" s="16" t="s">
        <v>119</v>
      </c>
      <c r="K109" s="13">
        <v>60</v>
      </c>
      <c r="L109" s="16" t="s">
        <v>119</v>
      </c>
      <c r="M109" s="13">
        <v>60</v>
      </c>
      <c r="N109" s="16" t="s">
        <v>119</v>
      </c>
      <c r="O109" s="13">
        <v>60</v>
      </c>
      <c r="P109" s="16" t="s">
        <v>119</v>
      </c>
      <c r="Q109" s="13">
        <f t="shared" si="36"/>
        <v>0</v>
      </c>
      <c r="R109" s="16" t="s">
        <v>119</v>
      </c>
      <c r="S109" s="13">
        <f t="shared" si="37"/>
        <v>0</v>
      </c>
      <c r="T109" s="16" t="s">
        <v>119</v>
      </c>
      <c r="U109" s="13">
        <f t="shared" si="38"/>
        <v>2093</v>
      </c>
      <c r="V109" s="16" t="s">
        <v>119</v>
      </c>
      <c r="W109" s="13">
        <f t="shared" si="39"/>
        <v>2162</v>
      </c>
      <c r="X109" s="16" t="s">
        <v>119</v>
      </c>
      <c r="Y109" s="13">
        <f t="shared" si="40"/>
        <v>2204</v>
      </c>
      <c r="Z109" s="13">
        <v>1024</v>
      </c>
      <c r="AA109" s="13">
        <v>1180</v>
      </c>
      <c r="AB109" s="13">
        <v>998</v>
      </c>
      <c r="AC109" s="13">
        <v>1164</v>
      </c>
      <c r="AD109" s="13">
        <v>965</v>
      </c>
      <c r="AE109" s="13">
        <v>1128</v>
      </c>
      <c r="AH109" s="13"/>
      <c r="AI109" s="13"/>
      <c r="AJ109" s="13"/>
      <c r="AK109" s="13"/>
      <c r="AL109" s="13"/>
      <c r="AM109" s="13"/>
    </row>
    <row r="110" spans="1:39">
      <c r="A110" s="9" t="s">
        <v>208</v>
      </c>
      <c r="B110" s="38">
        <f t="shared" si="28"/>
        <v>0</v>
      </c>
      <c r="C110" s="19">
        <f t="shared" si="29"/>
        <v>9278</v>
      </c>
      <c r="D110" s="19">
        <f t="shared" si="30"/>
        <v>9957</v>
      </c>
      <c r="E110" s="19">
        <f t="shared" si="31"/>
        <v>10337</v>
      </c>
      <c r="F110" s="38">
        <f t="shared" si="32"/>
        <v>0</v>
      </c>
      <c r="G110" s="38">
        <f t="shared" si="33"/>
        <v>234</v>
      </c>
      <c r="H110" s="38">
        <f t="shared" si="34"/>
        <v>249</v>
      </c>
      <c r="I110" s="38">
        <f t="shared" si="35"/>
        <v>253</v>
      </c>
      <c r="J110" s="16" t="s">
        <v>120</v>
      </c>
      <c r="K110" s="13">
        <v>824</v>
      </c>
      <c r="L110" s="16" t="s">
        <v>120</v>
      </c>
      <c r="M110" s="13">
        <v>816</v>
      </c>
      <c r="N110" s="16" t="s">
        <v>120</v>
      </c>
      <c r="O110" s="13">
        <v>783</v>
      </c>
      <c r="P110" s="16" t="s">
        <v>120</v>
      </c>
      <c r="Q110" s="13">
        <f t="shared" si="36"/>
        <v>0</v>
      </c>
      <c r="R110" s="16" t="s">
        <v>120</v>
      </c>
      <c r="S110" s="13">
        <f t="shared" si="37"/>
        <v>0</v>
      </c>
      <c r="T110" s="16" t="s">
        <v>120</v>
      </c>
      <c r="U110" s="13">
        <f t="shared" si="38"/>
        <v>41327</v>
      </c>
      <c r="V110" s="16" t="s">
        <v>120</v>
      </c>
      <c r="W110" s="13">
        <f t="shared" si="39"/>
        <v>44265</v>
      </c>
      <c r="X110" s="16" t="s">
        <v>120</v>
      </c>
      <c r="Y110" s="13">
        <f t="shared" si="40"/>
        <v>46415</v>
      </c>
      <c r="Z110" s="13">
        <v>24248</v>
      </c>
      <c r="AA110" s="13">
        <v>22167</v>
      </c>
      <c r="AB110" s="13">
        <v>23091</v>
      </c>
      <c r="AC110" s="13">
        <v>21174</v>
      </c>
      <c r="AD110" s="13">
        <v>21609</v>
      </c>
      <c r="AE110" s="13">
        <v>19718</v>
      </c>
      <c r="AH110" s="13"/>
      <c r="AI110" s="13"/>
      <c r="AJ110" s="13"/>
      <c r="AK110" s="13"/>
      <c r="AL110" s="13"/>
      <c r="AM110" s="13"/>
    </row>
    <row r="111" spans="1:39">
      <c r="A111" s="8" t="s">
        <v>122</v>
      </c>
      <c r="B111" s="38">
        <f t="shared" si="28"/>
        <v>0</v>
      </c>
      <c r="C111" s="19">
        <f t="shared" si="29"/>
        <v>1065</v>
      </c>
      <c r="D111" s="19">
        <f t="shared" si="30"/>
        <v>1161</v>
      </c>
      <c r="E111" s="19">
        <f t="shared" si="31"/>
        <v>1219</v>
      </c>
      <c r="F111" s="38">
        <f t="shared" si="32"/>
        <v>0</v>
      </c>
      <c r="G111" s="38">
        <f t="shared" si="33"/>
        <v>22</v>
      </c>
      <c r="H111" s="38">
        <f t="shared" si="34"/>
        <v>25</v>
      </c>
      <c r="I111" s="38">
        <f t="shared" si="35"/>
        <v>28</v>
      </c>
      <c r="J111" s="16" t="s">
        <v>208</v>
      </c>
      <c r="K111" s="13">
        <v>253</v>
      </c>
      <c r="L111" s="16" t="s">
        <v>208</v>
      </c>
      <c r="M111" s="13">
        <v>249</v>
      </c>
      <c r="N111" s="16" t="s">
        <v>208</v>
      </c>
      <c r="O111" s="13">
        <v>234</v>
      </c>
      <c r="P111" s="16" t="s">
        <v>208</v>
      </c>
      <c r="Q111" s="13">
        <f t="shared" si="36"/>
        <v>0</v>
      </c>
      <c r="R111" s="16" t="s">
        <v>208</v>
      </c>
      <c r="S111" s="13">
        <f t="shared" si="37"/>
        <v>0</v>
      </c>
      <c r="T111" s="16" t="s">
        <v>208</v>
      </c>
      <c r="U111" s="13">
        <f t="shared" si="38"/>
        <v>9278</v>
      </c>
      <c r="V111" s="16" t="s">
        <v>208</v>
      </c>
      <c r="W111" s="13">
        <f t="shared" si="39"/>
        <v>9957</v>
      </c>
      <c r="X111" s="16" t="s">
        <v>208</v>
      </c>
      <c r="Y111" s="13">
        <f t="shared" si="40"/>
        <v>10337</v>
      </c>
      <c r="Z111" s="13">
        <v>5351</v>
      </c>
      <c r="AA111" s="13">
        <v>4986</v>
      </c>
      <c r="AB111" s="13">
        <v>5165</v>
      </c>
      <c r="AC111" s="13">
        <v>4792</v>
      </c>
      <c r="AD111" s="13">
        <v>4802</v>
      </c>
      <c r="AE111" s="13">
        <v>4476</v>
      </c>
      <c r="AH111" s="13"/>
      <c r="AI111" s="13"/>
      <c r="AJ111" s="13"/>
      <c r="AK111" s="13"/>
      <c r="AL111" s="13"/>
      <c r="AM111" s="13"/>
    </row>
    <row r="112" spans="1:39">
      <c r="A112" s="8" t="s">
        <v>209</v>
      </c>
      <c r="B112" s="38">
        <f t="shared" si="28"/>
        <v>0</v>
      </c>
      <c r="C112" s="19">
        <f t="shared" si="29"/>
        <v>566</v>
      </c>
      <c r="D112" s="19">
        <f t="shared" si="30"/>
        <v>606</v>
      </c>
      <c r="E112" s="19">
        <f t="shared" si="31"/>
        <v>619</v>
      </c>
      <c r="F112" s="38">
        <f t="shared" si="32"/>
        <v>0</v>
      </c>
      <c r="G112" s="38">
        <f t="shared" si="33"/>
        <v>16</v>
      </c>
      <c r="H112" s="38">
        <f t="shared" si="34"/>
        <v>16</v>
      </c>
      <c r="I112" s="38">
        <f t="shared" si="35"/>
        <v>16</v>
      </c>
      <c r="J112" s="16" t="s">
        <v>122</v>
      </c>
      <c r="K112" s="13">
        <v>28</v>
      </c>
      <c r="L112" s="16" t="s">
        <v>122</v>
      </c>
      <c r="M112" s="13">
        <v>25</v>
      </c>
      <c r="N112" s="16" t="s">
        <v>122</v>
      </c>
      <c r="O112" s="13">
        <v>22</v>
      </c>
      <c r="P112" s="16" t="s">
        <v>122</v>
      </c>
      <c r="Q112" s="13">
        <f t="shared" si="36"/>
        <v>0</v>
      </c>
      <c r="R112" s="16" t="s">
        <v>122</v>
      </c>
      <c r="S112" s="13">
        <f t="shared" si="37"/>
        <v>0</v>
      </c>
      <c r="T112" s="16" t="s">
        <v>122</v>
      </c>
      <c r="U112" s="13">
        <f t="shared" si="38"/>
        <v>1065</v>
      </c>
      <c r="V112" s="16" t="s">
        <v>122</v>
      </c>
      <c r="W112" s="13">
        <f t="shared" si="39"/>
        <v>1161</v>
      </c>
      <c r="X112" s="16" t="s">
        <v>122</v>
      </c>
      <c r="Y112" s="13">
        <f t="shared" si="40"/>
        <v>1219</v>
      </c>
      <c r="Z112" s="13">
        <v>579</v>
      </c>
      <c r="AA112" s="13">
        <v>640</v>
      </c>
      <c r="AB112" s="13">
        <v>549</v>
      </c>
      <c r="AC112" s="13">
        <v>612</v>
      </c>
      <c r="AD112" s="13">
        <v>512</v>
      </c>
      <c r="AE112" s="13">
        <v>553</v>
      </c>
      <c r="AH112" s="13"/>
      <c r="AI112" s="13"/>
      <c r="AJ112" s="13"/>
      <c r="AK112" s="13"/>
      <c r="AL112" s="13"/>
      <c r="AM112" s="13"/>
    </row>
    <row r="113" spans="1:39">
      <c r="A113" s="9" t="s">
        <v>124</v>
      </c>
      <c r="B113" s="38">
        <f t="shared" si="28"/>
        <v>0</v>
      </c>
      <c r="C113" s="19">
        <f t="shared" si="29"/>
        <v>23365</v>
      </c>
      <c r="D113" s="19">
        <f t="shared" si="30"/>
        <v>25137</v>
      </c>
      <c r="E113" s="19">
        <f t="shared" si="31"/>
        <v>26518</v>
      </c>
      <c r="F113" s="38">
        <f t="shared" si="32"/>
        <v>0</v>
      </c>
      <c r="G113" s="38">
        <f t="shared" si="33"/>
        <v>751</v>
      </c>
      <c r="H113" s="38">
        <f t="shared" si="34"/>
        <v>779</v>
      </c>
      <c r="I113" s="38">
        <f t="shared" si="35"/>
        <v>780</v>
      </c>
      <c r="J113" s="16" t="s">
        <v>209</v>
      </c>
      <c r="K113" s="13">
        <v>16</v>
      </c>
      <c r="L113" s="16" t="s">
        <v>209</v>
      </c>
      <c r="M113" s="13">
        <v>16</v>
      </c>
      <c r="N113" s="16" t="s">
        <v>209</v>
      </c>
      <c r="O113" s="13">
        <v>16</v>
      </c>
      <c r="P113" s="16" t="s">
        <v>209</v>
      </c>
      <c r="Q113" s="13">
        <f t="shared" si="36"/>
        <v>0</v>
      </c>
      <c r="R113" s="16" t="s">
        <v>209</v>
      </c>
      <c r="S113" s="13">
        <f t="shared" si="37"/>
        <v>0</v>
      </c>
      <c r="T113" s="16" t="s">
        <v>209</v>
      </c>
      <c r="U113" s="13">
        <f t="shared" si="38"/>
        <v>566</v>
      </c>
      <c r="V113" s="16" t="s">
        <v>209</v>
      </c>
      <c r="W113" s="13">
        <f t="shared" si="39"/>
        <v>606</v>
      </c>
      <c r="X113" s="16" t="s">
        <v>209</v>
      </c>
      <c r="Y113" s="13">
        <f t="shared" si="40"/>
        <v>619</v>
      </c>
      <c r="Z113" s="13">
        <v>294</v>
      </c>
      <c r="AA113" s="13">
        <v>325</v>
      </c>
      <c r="AB113" s="13">
        <v>287</v>
      </c>
      <c r="AC113" s="13">
        <v>319</v>
      </c>
      <c r="AD113" s="13">
        <v>269</v>
      </c>
      <c r="AE113" s="13">
        <v>297</v>
      </c>
      <c r="AH113" s="13"/>
      <c r="AI113" s="13"/>
      <c r="AJ113" s="13"/>
      <c r="AK113" s="13"/>
      <c r="AL113" s="13"/>
      <c r="AM113" s="13"/>
    </row>
    <row r="114" spans="1:39">
      <c r="A114" s="8" t="s">
        <v>125</v>
      </c>
      <c r="B114" s="38">
        <f t="shared" si="28"/>
        <v>0</v>
      </c>
      <c r="C114" s="19">
        <f t="shared" si="29"/>
        <v>1526</v>
      </c>
      <c r="D114" s="19">
        <f t="shared" si="30"/>
        <v>1584</v>
      </c>
      <c r="E114" s="19">
        <f t="shared" si="31"/>
        <v>1663</v>
      </c>
      <c r="F114" s="38">
        <f t="shared" si="32"/>
        <v>0</v>
      </c>
      <c r="G114" s="38">
        <f t="shared" si="33"/>
        <v>39</v>
      </c>
      <c r="H114" s="38">
        <f t="shared" si="34"/>
        <v>41</v>
      </c>
      <c r="I114" s="38">
        <f t="shared" si="35"/>
        <v>42</v>
      </c>
      <c r="J114" s="16" t="s">
        <v>124</v>
      </c>
      <c r="K114" s="13">
        <v>780</v>
      </c>
      <c r="L114" s="16" t="s">
        <v>124</v>
      </c>
      <c r="M114" s="13">
        <v>779</v>
      </c>
      <c r="N114" s="16" t="s">
        <v>124</v>
      </c>
      <c r="O114" s="13">
        <v>751</v>
      </c>
      <c r="P114" s="16" t="s">
        <v>124</v>
      </c>
      <c r="Q114" s="13">
        <f t="shared" si="36"/>
        <v>0</v>
      </c>
      <c r="R114" s="16" t="s">
        <v>124</v>
      </c>
      <c r="S114" s="13">
        <f t="shared" si="37"/>
        <v>0</v>
      </c>
      <c r="T114" s="16" t="s">
        <v>124</v>
      </c>
      <c r="U114" s="13">
        <f t="shared" si="38"/>
        <v>23365</v>
      </c>
      <c r="V114" s="16" t="s">
        <v>124</v>
      </c>
      <c r="W114" s="13">
        <f t="shared" si="39"/>
        <v>25137</v>
      </c>
      <c r="X114" s="16" t="s">
        <v>124</v>
      </c>
      <c r="Y114" s="13">
        <f t="shared" si="40"/>
        <v>26518</v>
      </c>
      <c r="Z114" s="13">
        <v>13830</v>
      </c>
      <c r="AA114" s="13">
        <v>12688</v>
      </c>
      <c r="AB114" s="13">
        <v>13109</v>
      </c>
      <c r="AC114" s="13">
        <v>12028</v>
      </c>
      <c r="AD114" s="13">
        <v>12189</v>
      </c>
      <c r="AE114" s="13">
        <v>11176</v>
      </c>
      <c r="AH114" s="13"/>
      <c r="AI114" s="13"/>
      <c r="AJ114" s="13"/>
      <c r="AK114" s="13"/>
      <c r="AL114" s="13"/>
      <c r="AM114" s="13"/>
    </row>
    <row r="115" spans="1:39">
      <c r="A115" s="9" t="s">
        <v>126</v>
      </c>
      <c r="B115" s="38">
        <f t="shared" si="28"/>
        <v>0</v>
      </c>
      <c r="C115" s="19">
        <f t="shared" si="29"/>
        <v>4171</v>
      </c>
      <c r="D115" s="19">
        <f t="shared" si="30"/>
        <v>4487</v>
      </c>
      <c r="E115" s="19">
        <f t="shared" si="31"/>
        <v>4689</v>
      </c>
      <c r="F115" s="38">
        <f t="shared" si="32"/>
        <v>0</v>
      </c>
      <c r="G115" s="38">
        <f t="shared" si="33"/>
        <v>107</v>
      </c>
      <c r="H115" s="38">
        <f t="shared" si="34"/>
        <v>114</v>
      </c>
      <c r="I115" s="38">
        <f t="shared" si="35"/>
        <v>114</v>
      </c>
      <c r="J115" s="16" t="s">
        <v>125</v>
      </c>
      <c r="K115" s="13">
        <v>42</v>
      </c>
      <c r="L115" s="16" t="s">
        <v>125</v>
      </c>
      <c r="M115" s="13">
        <v>41</v>
      </c>
      <c r="N115" s="16" t="s">
        <v>125</v>
      </c>
      <c r="O115" s="13">
        <v>39</v>
      </c>
      <c r="P115" s="16" t="s">
        <v>125</v>
      </c>
      <c r="Q115" s="13">
        <f t="shared" si="36"/>
        <v>0</v>
      </c>
      <c r="R115" s="16" t="s">
        <v>125</v>
      </c>
      <c r="S115" s="13">
        <f t="shared" si="37"/>
        <v>0</v>
      </c>
      <c r="T115" s="16" t="s">
        <v>125</v>
      </c>
      <c r="U115" s="13">
        <f t="shared" si="38"/>
        <v>1526</v>
      </c>
      <c r="V115" s="16" t="s">
        <v>125</v>
      </c>
      <c r="W115" s="13">
        <f t="shared" si="39"/>
        <v>1584</v>
      </c>
      <c r="X115" s="16" t="s">
        <v>125</v>
      </c>
      <c r="Y115" s="13">
        <f t="shared" si="40"/>
        <v>1663</v>
      </c>
      <c r="Z115" s="13">
        <v>877</v>
      </c>
      <c r="AA115" s="13">
        <v>786</v>
      </c>
      <c r="AB115" s="13">
        <v>838</v>
      </c>
      <c r="AC115" s="13">
        <v>746</v>
      </c>
      <c r="AD115" s="13">
        <v>810</v>
      </c>
      <c r="AE115" s="13">
        <v>716</v>
      </c>
      <c r="AH115" s="13"/>
      <c r="AI115" s="13"/>
      <c r="AJ115" s="13"/>
      <c r="AK115" s="13"/>
      <c r="AL115" s="13"/>
      <c r="AM115" s="13"/>
    </row>
    <row r="116" spans="1:39">
      <c r="A116" s="8" t="s">
        <v>127</v>
      </c>
      <c r="B116" s="38">
        <f t="shared" si="28"/>
        <v>0</v>
      </c>
      <c r="C116" s="19">
        <f t="shared" si="29"/>
        <v>3851</v>
      </c>
      <c r="D116" s="19">
        <f t="shared" si="30"/>
        <v>4166</v>
      </c>
      <c r="E116" s="19">
        <f t="shared" si="31"/>
        <v>4362</v>
      </c>
      <c r="F116" s="38">
        <f t="shared" si="32"/>
        <v>0</v>
      </c>
      <c r="G116" s="38">
        <f t="shared" si="33"/>
        <v>77</v>
      </c>
      <c r="H116" s="38">
        <f t="shared" si="34"/>
        <v>81</v>
      </c>
      <c r="I116" s="38">
        <f t="shared" si="35"/>
        <v>81</v>
      </c>
      <c r="J116" s="16" t="s">
        <v>126</v>
      </c>
      <c r="K116" s="13">
        <v>114</v>
      </c>
      <c r="L116" s="16" t="s">
        <v>126</v>
      </c>
      <c r="M116" s="13">
        <v>114</v>
      </c>
      <c r="N116" s="16" t="s">
        <v>126</v>
      </c>
      <c r="O116" s="13">
        <v>107</v>
      </c>
      <c r="P116" s="16" t="s">
        <v>126</v>
      </c>
      <c r="Q116" s="13">
        <f t="shared" si="36"/>
        <v>0</v>
      </c>
      <c r="R116" s="16" t="s">
        <v>126</v>
      </c>
      <c r="S116" s="13">
        <f t="shared" si="37"/>
        <v>0</v>
      </c>
      <c r="T116" s="16" t="s">
        <v>126</v>
      </c>
      <c r="U116" s="13">
        <f t="shared" si="38"/>
        <v>4171</v>
      </c>
      <c r="V116" s="16" t="s">
        <v>126</v>
      </c>
      <c r="W116" s="13">
        <f t="shared" si="39"/>
        <v>4487</v>
      </c>
      <c r="X116" s="16" t="s">
        <v>126</v>
      </c>
      <c r="Y116" s="13">
        <f t="shared" si="40"/>
        <v>4689</v>
      </c>
      <c r="Z116" s="13">
        <v>2443</v>
      </c>
      <c r="AA116" s="13">
        <v>2246</v>
      </c>
      <c r="AB116" s="13">
        <v>2344</v>
      </c>
      <c r="AC116" s="13">
        <v>2143</v>
      </c>
      <c r="AD116" s="13">
        <v>2184</v>
      </c>
      <c r="AE116" s="13">
        <v>1987</v>
      </c>
      <c r="AH116" s="13"/>
      <c r="AI116" s="13"/>
      <c r="AJ116" s="13"/>
      <c r="AK116" s="13"/>
      <c r="AL116" s="13"/>
      <c r="AM116" s="13"/>
    </row>
    <row r="117" spans="1:39">
      <c r="A117" s="9" t="s">
        <v>128</v>
      </c>
      <c r="B117" s="38">
        <f t="shared" si="28"/>
        <v>0</v>
      </c>
      <c r="C117" s="19">
        <f t="shared" si="29"/>
        <v>34736</v>
      </c>
      <c r="D117" s="19">
        <f t="shared" si="30"/>
        <v>36983</v>
      </c>
      <c r="E117" s="19">
        <f t="shared" si="31"/>
        <v>38724</v>
      </c>
      <c r="F117" s="38">
        <f t="shared" si="32"/>
        <v>0</v>
      </c>
      <c r="G117" s="38">
        <f t="shared" si="33"/>
        <v>1089</v>
      </c>
      <c r="H117" s="38">
        <f t="shared" si="34"/>
        <v>1135</v>
      </c>
      <c r="I117" s="38">
        <f t="shared" si="35"/>
        <v>1140</v>
      </c>
      <c r="J117" s="16" t="s">
        <v>127</v>
      </c>
      <c r="K117" s="13">
        <v>81</v>
      </c>
      <c r="L117" s="16" t="s">
        <v>127</v>
      </c>
      <c r="M117" s="13">
        <v>81</v>
      </c>
      <c r="N117" s="16" t="s">
        <v>127</v>
      </c>
      <c r="O117" s="13">
        <v>77</v>
      </c>
      <c r="P117" s="16" t="s">
        <v>127</v>
      </c>
      <c r="Q117" s="13">
        <f t="shared" si="36"/>
        <v>0</v>
      </c>
      <c r="R117" s="16" t="s">
        <v>127</v>
      </c>
      <c r="S117" s="13">
        <f t="shared" si="37"/>
        <v>0</v>
      </c>
      <c r="T117" s="16" t="s">
        <v>127</v>
      </c>
      <c r="U117" s="13">
        <f t="shared" si="38"/>
        <v>3851</v>
      </c>
      <c r="V117" s="16" t="s">
        <v>127</v>
      </c>
      <c r="W117" s="13">
        <f t="shared" si="39"/>
        <v>4166</v>
      </c>
      <c r="X117" s="16" t="s">
        <v>127</v>
      </c>
      <c r="Y117" s="13">
        <f t="shared" si="40"/>
        <v>4362</v>
      </c>
      <c r="Z117" s="13">
        <v>2172</v>
      </c>
      <c r="AA117" s="13">
        <v>2190</v>
      </c>
      <c r="AB117" s="13">
        <v>2071</v>
      </c>
      <c r="AC117" s="13">
        <v>2095</v>
      </c>
      <c r="AD117" s="13">
        <v>1912</v>
      </c>
      <c r="AE117" s="13">
        <v>1939</v>
      </c>
      <c r="AH117" s="13"/>
      <c r="AI117" s="13"/>
      <c r="AJ117" s="13"/>
      <c r="AK117" s="13"/>
      <c r="AL117" s="13"/>
      <c r="AM117" s="13"/>
    </row>
    <row r="118" spans="1:39">
      <c r="A118" s="8" t="s">
        <v>129</v>
      </c>
      <c r="B118" s="38">
        <f t="shared" si="28"/>
        <v>0</v>
      </c>
      <c r="C118" s="19">
        <f t="shared" si="29"/>
        <v>1139</v>
      </c>
      <c r="D118" s="19">
        <f t="shared" si="30"/>
        <v>1329</v>
      </c>
      <c r="E118" s="19">
        <f t="shared" si="31"/>
        <v>1459</v>
      </c>
      <c r="F118" s="38">
        <f t="shared" si="32"/>
        <v>0</v>
      </c>
      <c r="G118" s="38">
        <f t="shared" si="33"/>
        <v>29</v>
      </c>
      <c r="H118" s="38">
        <f t="shared" si="34"/>
        <v>30</v>
      </c>
      <c r="I118" s="38">
        <f t="shared" si="35"/>
        <v>30</v>
      </c>
      <c r="J118" s="16" t="s">
        <v>128</v>
      </c>
      <c r="K118" s="13">
        <v>1140</v>
      </c>
      <c r="L118" s="16" t="s">
        <v>128</v>
      </c>
      <c r="M118" s="13">
        <v>1135</v>
      </c>
      <c r="N118" s="16" t="s">
        <v>128</v>
      </c>
      <c r="O118" s="13">
        <v>1089</v>
      </c>
      <c r="P118" s="16" t="s">
        <v>128</v>
      </c>
      <c r="Q118" s="13">
        <f t="shared" si="36"/>
        <v>0</v>
      </c>
      <c r="R118" s="16" t="s">
        <v>128</v>
      </c>
      <c r="S118" s="13">
        <f t="shared" si="37"/>
        <v>0</v>
      </c>
      <c r="T118" s="16" t="s">
        <v>128</v>
      </c>
      <c r="U118" s="13">
        <f t="shared" si="38"/>
        <v>34736</v>
      </c>
      <c r="V118" s="16" t="s">
        <v>128</v>
      </c>
      <c r="W118" s="13">
        <f t="shared" si="39"/>
        <v>36983</v>
      </c>
      <c r="X118" s="16" t="s">
        <v>128</v>
      </c>
      <c r="Y118" s="13">
        <f t="shared" si="40"/>
        <v>38724</v>
      </c>
      <c r="Z118" s="13">
        <v>20253</v>
      </c>
      <c r="AA118" s="13">
        <v>18471</v>
      </c>
      <c r="AB118" s="13">
        <v>19349</v>
      </c>
      <c r="AC118" s="13">
        <v>17634</v>
      </c>
      <c r="AD118" s="13">
        <v>18177</v>
      </c>
      <c r="AE118" s="13">
        <v>16559</v>
      </c>
      <c r="AH118" s="13"/>
      <c r="AI118" s="13"/>
      <c r="AJ118" s="13"/>
      <c r="AK118" s="13"/>
      <c r="AL118" s="13"/>
      <c r="AM118" s="13"/>
    </row>
    <row r="119" spans="1:39">
      <c r="A119" s="8" t="s">
        <v>130</v>
      </c>
      <c r="B119" s="38">
        <f t="shared" si="28"/>
        <v>0</v>
      </c>
      <c r="C119" s="19">
        <f t="shared" si="29"/>
        <v>234</v>
      </c>
      <c r="D119" s="19">
        <f t="shared" si="30"/>
        <v>244</v>
      </c>
      <c r="E119" s="19">
        <f t="shared" si="31"/>
        <v>248</v>
      </c>
      <c r="F119" s="38">
        <f t="shared" si="32"/>
        <v>0</v>
      </c>
      <c r="G119" s="38">
        <f t="shared" si="33"/>
        <v>9</v>
      </c>
      <c r="H119" s="38">
        <f t="shared" si="34"/>
        <v>9</v>
      </c>
      <c r="I119" s="38">
        <f t="shared" si="35"/>
        <v>9</v>
      </c>
      <c r="J119" s="16" t="s">
        <v>129</v>
      </c>
      <c r="K119" s="13">
        <v>30</v>
      </c>
      <c r="L119" s="16" t="s">
        <v>129</v>
      </c>
      <c r="M119" s="13">
        <v>30</v>
      </c>
      <c r="N119" s="16" t="s">
        <v>129</v>
      </c>
      <c r="O119" s="13">
        <v>29</v>
      </c>
      <c r="P119" s="16" t="s">
        <v>129</v>
      </c>
      <c r="Q119" s="13">
        <f t="shared" si="36"/>
        <v>0</v>
      </c>
      <c r="R119" s="16" t="s">
        <v>129</v>
      </c>
      <c r="S119" s="13">
        <f t="shared" si="37"/>
        <v>0</v>
      </c>
      <c r="T119" s="16" t="s">
        <v>129</v>
      </c>
      <c r="U119" s="13">
        <f t="shared" si="38"/>
        <v>1139</v>
      </c>
      <c r="V119" s="16" t="s">
        <v>129</v>
      </c>
      <c r="W119" s="13">
        <f t="shared" si="39"/>
        <v>1329</v>
      </c>
      <c r="X119" s="16" t="s">
        <v>129</v>
      </c>
      <c r="Y119" s="13">
        <f t="shared" si="40"/>
        <v>1459</v>
      </c>
      <c r="Z119" s="13">
        <v>710</v>
      </c>
      <c r="AA119" s="13">
        <v>749</v>
      </c>
      <c r="AB119" s="13">
        <v>642</v>
      </c>
      <c r="AC119" s="13">
        <v>687</v>
      </c>
      <c r="AD119" s="13">
        <v>540</v>
      </c>
      <c r="AE119" s="13">
        <v>599</v>
      </c>
      <c r="AH119" s="13"/>
      <c r="AI119" s="13"/>
      <c r="AJ119" s="13"/>
      <c r="AK119" s="13"/>
      <c r="AL119" s="13"/>
      <c r="AM119" s="13"/>
    </row>
    <row r="120" spans="1:39">
      <c r="A120" s="9" t="s">
        <v>210</v>
      </c>
      <c r="B120" s="38">
        <f t="shared" si="28"/>
        <v>0</v>
      </c>
      <c r="C120" s="19">
        <f t="shared" si="29"/>
        <v>25290</v>
      </c>
      <c r="D120" s="19">
        <f t="shared" si="30"/>
        <v>27011</v>
      </c>
      <c r="E120" s="19">
        <f t="shared" si="31"/>
        <v>28103</v>
      </c>
      <c r="F120" s="38">
        <f t="shared" si="32"/>
        <v>0</v>
      </c>
      <c r="G120" s="38">
        <f t="shared" si="33"/>
        <v>864</v>
      </c>
      <c r="H120" s="38">
        <f t="shared" si="34"/>
        <v>895</v>
      </c>
      <c r="I120" s="38">
        <f t="shared" si="35"/>
        <v>900</v>
      </c>
      <c r="J120" s="16" t="s">
        <v>130</v>
      </c>
      <c r="K120" s="13">
        <v>9</v>
      </c>
      <c r="L120" s="16" t="s">
        <v>130</v>
      </c>
      <c r="M120" s="13">
        <v>9</v>
      </c>
      <c r="N120" s="16" t="s">
        <v>130</v>
      </c>
      <c r="O120" s="13">
        <v>9</v>
      </c>
      <c r="P120" s="16" t="s">
        <v>130</v>
      </c>
      <c r="Q120" s="13">
        <f t="shared" si="36"/>
        <v>0</v>
      </c>
      <c r="R120" s="16" t="s">
        <v>130</v>
      </c>
      <c r="S120" s="13">
        <f t="shared" si="37"/>
        <v>0</v>
      </c>
      <c r="T120" s="16" t="s">
        <v>130</v>
      </c>
      <c r="U120" s="13">
        <f t="shared" si="38"/>
        <v>234</v>
      </c>
      <c r="V120" s="16" t="s">
        <v>130</v>
      </c>
      <c r="W120" s="13">
        <f t="shared" si="39"/>
        <v>244</v>
      </c>
      <c r="X120" s="16" t="s">
        <v>130</v>
      </c>
      <c r="Y120" s="13">
        <f t="shared" si="40"/>
        <v>248</v>
      </c>
      <c r="Z120" s="13">
        <v>119</v>
      </c>
      <c r="AA120" s="13">
        <v>129</v>
      </c>
      <c r="AB120" s="13">
        <v>117</v>
      </c>
      <c r="AC120" s="13">
        <v>127</v>
      </c>
      <c r="AD120" s="13">
        <v>110</v>
      </c>
      <c r="AE120" s="13">
        <v>124</v>
      </c>
      <c r="AH120" s="13"/>
      <c r="AI120" s="13"/>
      <c r="AJ120" s="13"/>
      <c r="AK120" s="13"/>
      <c r="AL120" s="13"/>
      <c r="AM120" s="13"/>
    </row>
    <row r="121" spans="1:39">
      <c r="A121" s="9" t="s">
        <v>132</v>
      </c>
      <c r="B121" s="38">
        <f t="shared" si="28"/>
        <v>0</v>
      </c>
      <c r="C121" s="19">
        <f t="shared" si="29"/>
        <v>34215</v>
      </c>
      <c r="D121" s="19">
        <f t="shared" si="30"/>
        <v>36697</v>
      </c>
      <c r="E121" s="19">
        <f t="shared" si="31"/>
        <v>38535</v>
      </c>
      <c r="F121" s="38">
        <f t="shared" si="32"/>
        <v>0</v>
      </c>
      <c r="G121" s="38">
        <f t="shared" si="33"/>
        <v>842</v>
      </c>
      <c r="H121" s="38">
        <f t="shared" si="34"/>
        <v>871</v>
      </c>
      <c r="I121" s="38">
        <f t="shared" si="35"/>
        <v>892</v>
      </c>
      <c r="J121" s="16" t="s">
        <v>210</v>
      </c>
      <c r="K121" s="13">
        <v>900</v>
      </c>
      <c r="L121" s="16" t="s">
        <v>210</v>
      </c>
      <c r="M121" s="13">
        <v>895</v>
      </c>
      <c r="N121" s="16" t="s">
        <v>210</v>
      </c>
      <c r="O121" s="13">
        <v>864</v>
      </c>
      <c r="P121" s="16" t="s">
        <v>210</v>
      </c>
      <c r="Q121" s="13">
        <f t="shared" si="36"/>
        <v>0</v>
      </c>
      <c r="R121" s="16" t="s">
        <v>210</v>
      </c>
      <c r="S121" s="13">
        <f t="shared" si="37"/>
        <v>0</v>
      </c>
      <c r="T121" s="16" t="s">
        <v>210</v>
      </c>
      <c r="U121" s="13">
        <f t="shared" si="38"/>
        <v>25290</v>
      </c>
      <c r="V121" s="16" t="s">
        <v>210</v>
      </c>
      <c r="W121" s="13">
        <f t="shared" si="39"/>
        <v>27011</v>
      </c>
      <c r="X121" s="16" t="s">
        <v>210</v>
      </c>
      <c r="Y121" s="13">
        <f t="shared" si="40"/>
        <v>28103</v>
      </c>
      <c r="Z121" s="13">
        <v>14174</v>
      </c>
      <c r="AA121" s="13">
        <v>13929</v>
      </c>
      <c r="AB121" s="13">
        <v>13610</v>
      </c>
      <c r="AC121" s="13">
        <v>13401</v>
      </c>
      <c r="AD121" s="13">
        <v>12688</v>
      </c>
      <c r="AE121" s="13">
        <v>12602</v>
      </c>
      <c r="AH121" s="13"/>
      <c r="AI121" s="13"/>
      <c r="AJ121" s="13"/>
      <c r="AK121" s="13"/>
      <c r="AL121" s="13"/>
      <c r="AM121" s="13"/>
    </row>
    <row r="122" spans="1:39">
      <c r="A122" s="8" t="s">
        <v>133</v>
      </c>
      <c r="B122" s="38">
        <f t="shared" si="28"/>
        <v>0</v>
      </c>
      <c r="C122" s="19">
        <f t="shared" si="29"/>
        <v>1152</v>
      </c>
      <c r="D122" s="19">
        <f t="shared" si="30"/>
        <v>1227</v>
      </c>
      <c r="E122" s="19">
        <f t="shared" si="31"/>
        <v>1284</v>
      </c>
      <c r="F122" s="38">
        <f t="shared" si="32"/>
        <v>0</v>
      </c>
      <c r="G122" s="38">
        <f t="shared" si="33"/>
        <v>24</v>
      </c>
      <c r="H122" s="38">
        <f t="shared" si="34"/>
        <v>24</v>
      </c>
      <c r="I122" s="38">
        <f t="shared" si="35"/>
        <v>24</v>
      </c>
      <c r="J122" s="16" t="s">
        <v>132</v>
      </c>
      <c r="K122" s="13">
        <v>892</v>
      </c>
      <c r="L122" s="16" t="s">
        <v>132</v>
      </c>
      <c r="M122" s="13">
        <v>871</v>
      </c>
      <c r="N122" s="16" t="s">
        <v>132</v>
      </c>
      <c r="O122" s="13">
        <v>842</v>
      </c>
      <c r="P122" s="16" t="s">
        <v>132</v>
      </c>
      <c r="Q122" s="13">
        <f t="shared" si="36"/>
        <v>0</v>
      </c>
      <c r="R122" s="16" t="s">
        <v>132</v>
      </c>
      <c r="S122" s="13">
        <f t="shared" si="37"/>
        <v>0</v>
      </c>
      <c r="T122" s="16" t="s">
        <v>132</v>
      </c>
      <c r="U122" s="13">
        <f t="shared" si="38"/>
        <v>34215</v>
      </c>
      <c r="V122" s="16" t="s">
        <v>132</v>
      </c>
      <c r="W122" s="13">
        <f t="shared" si="39"/>
        <v>36697</v>
      </c>
      <c r="X122" s="16" t="s">
        <v>132</v>
      </c>
      <c r="Y122" s="13">
        <f t="shared" si="40"/>
        <v>38535</v>
      </c>
      <c r="Z122" s="13">
        <v>19897</v>
      </c>
      <c r="AA122" s="13">
        <v>18638</v>
      </c>
      <c r="AB122" s="13">
        <v>18925</v>
      </c>
      <c r="AC122" s="13">
        <v>17772</v>
      </c>
      <c r="AD122" s="13">
        <v>17638</v>
      </c>
      <c r="AE122" s="13">
        <v>16577</v>
      </c>
      <c r="AH122" s="13"/>
      <c r="AI122" s="13"/>
      <c r="AJ122" s="13"/>
      <c r="AK122" s="13"/>
      <c r="AL122" s="13"/>
      <c r="AM122" s="13"/>
    </row>
    <row r="123" spans="1:39">
      <c r="A123" s="8" t="s">
        <v>134</v>
      </c>
      <c r="B123" s="38">
        <f t="shared" si="28"/>
        <v>0</v>
      </c>
      <c r="C123" s="19">
        <f t="shared" si="29"/>
        <v>4820</v>
      </c>
      <c r="D123" s="19">
        <f t="shared" si="30"/>
        <v>5034</v>
      </c>
      <c r="E123" s="19">
        <f t="shared" si="31"/>
        <v>5156</v>
      </c>
      <c r="F123" s="38">
        <f t="shared" si="32"/>
        <v>0</v>
      </c>
      <c r="G123" s="38">
        <f t="shared" si="33"/>
        <v>104</v>
      </c>
      <c r="H123" s="38">
        <f t="shared" si="34"/>
        <v>107</v>
      </c>
      <c r="I123" s="38">
        <f t="shared" si="35"/>
        <v>108</v>
      </c>
      <c r="J123" s="16" t="s">
        <v>133</v>
      </c>
      <c r="K123" s="13">
        <v>24</v>
      </c>
      <c r="L123" s="16" t="s">
        <v>133</v>
      </c>
      <c r="M123" s="13">
        <v>24</v>
      </c>
      <c r="N123" s="16" t="s">
        <v>133</v>
      </c>
      <c r="O123" s="13">
        <v>24</v>
      </c>
      <c r="P123" s="16" t="s">
        <v>133</v>
      </c>
      <c r="Q123" s="13">
        <f t="shared" si="36"/>
        <v>0</v>
      </c>
      <c r="R123" s="16" t="s">
        <v>133</v>
      </c>
      <c r="S123" s="13">
        <f t="shared" si="37"/>
        <v>0</v>
      </c>
      <c r="T123" s="16" t="s">
        <v>133</v>
      </c>
      <c r="U123" s="13">
        <f t="shared" si="38"/>
        <v>1152</v>
      </c>
      <c r="V123" s="16" t="s">
        <v>133</v>
      </c>
      <c r="W123" s="13">
        <f t="shared" si="39"/>
        <v>1227</v>
      </c>
      <c r="X123" s="16" t="s">
        <v>133</v>
      </c>
      <c r="Y123" s="13">
        <f t="shared" si="40"/>
        <v>1284</v>
      </c>
      <c r="Z123" s="13">
        <v>596</v>
      </c>
      <c r="AA123" s="13">
        <v>688</v>
      </c>
      <c r="AB123" s="13">
        <v>569</v>
      </c>
      <c r="AC123" s="13">
        <v>658</v>
      </c>
      <c r="AD123" s="13">
        <v>536</v>
      </c>
      <c r="AE123" s="13">
        <v>616</v>
      </c>
      <c r="AH123" s="13"/>
      <c r="AI123" s="13"/>
      <c r="AJ123" s="13"/>
      <c r="AK123" s="13"/>
      <c r="AL123" s="13"/>
      <c r="AM123" s="13"/>
    </row>
    <row r="124" spans="1:39">
      <c r="A124" s="8" t="s">
        <v>211</v>
      </c>
      <c r="B124" s="38">
        <f t="shared" si="28"/>
        <v>0</v>
      </c>
      <c r="C124" s="19">
        <f t="shared" si="29"/>
        <v>6764</v>
      </c>
      <c r="D124" s="19">
        <f t="shared" si="30"/>
        <v>6926</v>
      </c>
      <c r="E124" s="19">
        <f t="shared" si="31"/>
        <v>7026</v>
      </c>
      <c r="F124" s="38">
        <f t="shared" si="32"/>
        <v>0</v>
      </c>
      <c r="G124" s="38">
        <f t="shared" si="33"/>
        <v>176</v>
      </c>
      <c r="H124" s="38">
        <f t="shared" si="34"/>
        <v>177</v>
      </c>
      <c r="I124" s="38">
        <f t="shared" si="35"/>
        <v>178</v>
      </c>
      <c r="J124" s="16" t="s">
        <v>134</v>
      </c>
      <c r="K124" s="13">
        <v>108</v>
      </c>
      <c r="L124" s="16" t="s">
        <v>134</v>
      </c>
      <c r="M124" s="13">
        <v>107</v>
      </c>
      <c r="N124" s="16" t="s">
        <v>134</v>
      </c>
      <c r="O124" s="13">
        <v>104</v>
      </c>
      <c r="P124" s="16" t="s">
        <v>134</v>
      </c>
      <c r="Q124" s="13">
        <f t="shared" si="36"/>
        <v>0</v>
      </c>
      <c r="R124" s="16" t="s">
        <v>134</v>
      </c>
      <c r="S124" s="13">
        <f t="shared" si="37"/>
        <v>0</v>
      </c>
      <c r="T124" s="16" t="s">
        <v>134</v>
      </c>
      <c r="U124" s="13">
        <f t="shared" si="38"/>
        <v>4820</v>
      </c>
      <c r="V124" s="16" t="s">
        <v>134</v>
      </c>
      <c r="W124" s="13">
        <f t="shared" si="39"/>
        <v>5034</v>
      </c>
      <c r="X124" s="16" t="s">
        <v>134</v>
      </c>
      <c r="Y124" s="13">
        <f t="shared" si="40"/>
        <v>5156</v>
      </c>
      <c r="Z124" s="13">
        <v>2408</v>
      </c>
      <c r="AA124" s="13">
        <v>2748</v>
      </c>
      <c r="AB124" s="13">
        <v>2355</v>
      </c>
      <c r="AC124" s="13">
        <v>2679</v>
      </c>
      <c r="AD124" s="13">
        <v>2252</v>
      </c>
      <c r="AE124" s="13">
        <v>2568</v>
      </c>
      <c r="AH124" s="13"/>
      <c r="AI124" s="13"/>
      <c r="AJ124" s="13"/>
      <c r="AK124" s="13"/>
      <c r="AL124" s="13"/>
      <c r="AM124" s="13"/>
    </row>
    <row r="125" spans="1:39">
      <c r="A125" s="8" t="s">
        <v>136</v>
      </c>
      <c r="B125" s="38">
        <f t="shared" si="28"/>
        <v>0</v>
      </c>
      <c r="C125" s="19">
        <f t="shared" si="29"/>
        <v>1613</v>
      </c>
      <c r="D125" s="19">
        <f t="shared" si="30"/>
        <v>1648</v>
      </c>
      <c r="E125" s="19">
        <f t="shared" si="31"/>
        <v>1678</v>
      </c>
      <c r="F125" s="38">
        <f t="shared" si="32"/>
        <v>0</v>
      </c>
      <c r="G125" s="38">
        <f t="shared" si="33"/>
        <v>55</v>
      </c>
      <c r="H125" s="38">
        <f t="shared" si="34"/>
        <v>56</v>
      </c>
      <c r="I125" s="38">
        <f t="shared" si="35"/>
        <v>56</v>
      </c>
      <c r="J125" s="16" t="s">
        <v>211</v>
      </c>
      <c r="K125" s="13">
        <v>178</v>
      </c>
      <c r="L125" s="16" t="s">
        <v>211</v>
      </c>
      <c r="M125" s="13">
        <v>177</v>
      </c>
      <c r="N125" s="16" t="s">
        <v>211</v>
      </c>
      <c r="O125" s="13">
        <v>176</v>
      </c>
      <c r="P125" s="16" t="s">
        <v>211</v>
      </c>
      <c r="Q125" s="13">
        <f t="shared" si="36"/>
        <v>0</v>
      </c>
      <c r="R125" s="16" t="s">
        <v>211</v>
      </c>
      <c r="S125" s="13">
        <f t="shared" si="37"/>
        <v>0</v>
      </c>
      <c r="T125" s="16" t="s">
        <v>211</v>
      </c>
      <c r="U125" s="13">
        <f t="shared" si="38"/>
        <v>6764</v>
      </c>
      <c r="V125" s="16" t="s">
        <v>211</v>
      </c>
      <c r="W125" s="13">
        <f t="shared" si="39"/>
        <v>6926</v>
      </c>
      <c r="X125" s="16" t="s">
        <v>211</v>
      </c>
      <c r="Y125" s="13">
        <f t="shared" si="40"/>
        <v>7026</v>
      </c>
      <c r="Z125" s="13">
        <v>3468</v>
      </c>
      <c r="AA125" s="13">
        <v>3558</v>
      </c>
      <c r="AB125" s="13">
        <v>3413</v>
      </c>
      <c r="AC125" s="13">
        <v>3513</v>
      </c>
      <c r="AD125" s="13">
        <v>3331</v>
      </c>
      <c r="AE125" s="13">
        <v>3433</v>
      </c>
      <c r="AH125" s="13"/>
      <c r="AI125" s="13"/>
      <c r="AJ125" s="13"/>
      <c r="AK125" s="13"/>
      <c r="AL125" s="13"/>
      <c r="AM125" s="13"/>
    </row>
    <row r="126" spans="1:39">
      <c r="A126" s="8" t="s">
        <v>212</v>
      </c>
      <c r="B126" s="38">
        <f t="shared" si="28"/>
        <v>0</v>
      </c>
      <c r="C126" s="19">
        <f t="shared" si="29"/>
        <v>1790</v>
      </c>
      <c r="D126" s="19">
        <f t="shared" si="30"/>
        <v>1998</v>
      </c>
      <c r="E126" s="19">
        <f t="shared" si="31"/>
        <v>2176</v>
      </c>
      <c r="F126" s="38">
        <f t="shared" si="32"/>
        <v>0</v>
      </c>
      <c r="G126" s="38">
        <f t="shared" si="33"/>
        <v>39</v>
      </c>
      <c r="H126" s="38">
        <f t="shared" si="34"/>
        <v>44</v>
      </c>
      <c r="I126" s="38">
        <f t="shared" si="35"/>
        <v>45</v>
      </c>
      <c r="J126" s="16" t="s">
        <v>136</v>
      </c>
      <c r="K126" s="13">
        <v>56</v>
      </c>
      <c r="L126" s="16" t="s">
        <v>136</v>
      </c>
      <c r="M126" s="13">
        <v>56</v>
      </c>
      <c r="N126" s="16" t="s">
        <v>136</v>
      </c>
      <c r="O126" s="13">
        <v>55</v>
      </c>
      <c r="P126" s="16" t="s">
        <v>136</v>
      </c>
      <c r="Q126" s="13">
        <f t="shared" si="36"/>
        <v>0</v>
      </c>
      <c r="R126" s="16" t="s">
        <v>136</v>
      </c>
      <c r="S126" s="13">
        <f t="shared" si="37"/>
        <v>0</v>
      </c>
      <c r="T126" s="16" t="s">
        <v>136</v>
      </c>
      <c r="U126" s="13">
        <f t="shared" si="38"/>
        <v>1613</v>
      </c>
      <c r="V126" s="16" t="s">
        <v>136</v>
      </c>
      <c r="W126" s="13">
        <f t="shared" si="39"/>
        <v>1648</v>
      </c>
      <c r="X126" s="16" t="s">
        <v>136</v>
      </c>
      <c r="Y126" s="13">
        <f t="shared" si="40"/>
        <v>1678</v>
      </c>
      <c r="Z126" s="13">
        <v>800</v>
      </c>
      <c r="AA126" s="13">
        <v>878</v>
      </c>
      <c r="AB126" s="13">
        <v>782</v>
      </c>
      <c r="AC126" s="13">
        <v>866</v>
      </c>
      <c r="AD126" s="13">
        <v>768</v>
      </c>
      <c r="AE126" s="13">
        <v>845</v>
      </c>
      <c r="AH126" s="13"/>
      <c r="AI126" s="13"/>
      <c r="AJ126" s="13"/>
      <c r="AK126" s="13"/>
      <c r="AL126" s="13"/>
      <c r="AM126" s="13"/>
    </row>
    <row r="127" spans="1:39">
      <c r="A127" s="8" t="s">
        <v>138</v>
      </c>
      <c r="B127" s="38">
        <f t="shared" si="28"/>
        <v>0</v>
      </c>
      <c r="C127" s="19">
        <f t="shared" si="29"/>
        <v>340</v>
      </c>
      <c r="D127" s="19">
        <f t="shared" si="30"/>
        <v>345</v>
      </c>
      <c r="E127" s="19">
        <f t="shared" si="31"/>
        <v>350</v>
      </c>
      <c r="F127" s="38">
        <f t="shared" si="32"/>
        <v>0</v>
      </c>
      <c r="G127" s="38">
        <f t="shared" si="33"/>
        <v>14</v>
      </c>
      <c r="H127" s="38">
        <f t="shared" si="34"/>
        <v>14</v>
      </c>
      <c r="I127" s="38">
        <f t="shared" si="35"/>
        <v>14</v>
      </c>
      <c r="J127" s="16" t="s">
        <v>212</v>
      </c>
      <c r="K127" s="13">
        <v>45</v>
      </c>
      <c r="L127" s="16" t="s">
        <v>212</v>
      </c>
      <c r="M127" s="13">
        <v>44</v>
      </c>
      <c r="N127" s="16" t="s">
        <v>212</v>
      </c>
      <c r="O127" s="13">
        <v>39</v>
      </c>
      <c r="P127" s="16" t="s">
        <v>212</v>
      </c>
      <c r="Q127" s="13">
        <f t="shared" si="36"/>
        <v>0</v>
      </c>
      <c r="R127" s="16" t="s">
        <v>212</v>
      </c>
      <c r="S127" s="13">
        <f t="shared" si="37"/>
        <v>0</v>
      </c>
      <c r="T127" s="16" t="s">
        <v>212</v>
      </c>
      <c r="U127" s="13">
        <f t="shared" si="38"/>
        <v>1790</v>
      </c>
      <c r="V127" s="16" t="s">
        <v>212</v>
      </c>
      <c r="W127" s="13">
        <f t="shared" si="39"/>
        <v>1998</v>
      </c>
      <c r="X127" s="16" t="s">
        <v>212</v>
      </c>
      <c r="Y127" s="13">
        <f t="shared" si="40"/>
        <v>2176</v>
      </c>
      <c r="Z127" s="13">
        <v>1014</v>
      </c>
      <c r="AA127" s="13">
        <v>1162</v>
      </c>
      <c r="AB127" s="13">
        <v>933</v>
      </c>
      <c r="AC127" s="13">
        <v>1065</v>
      </c>
      <c r="AD127" s="13">
        <v>829</v>
      </c>
      <c r="AE127" s="13">
        <v>961</v>
      </c>
      <c r="AH127" s="13"/>
      <c r="AI127" s="13"/>
      <c r="AJ127" s="13"/>
      <c r="AK127" s="13"/>
      <c r="AL127" s="13"/>
      <c r="AM127" s="13"/>
    </row>
    <row r="128" spans="1:39">
      <c r="A128" s="8" t="s">
        <v>139</v>
      </c>
      <c r="B128" s="38">
        <f t="shared" si="28"/>
        <v>0</v>
      </c>
      <c r="C128" s="19">
        <f t="shared" si="29"/>
        <v>8683</v>
      </c>
      <c r="D128" s="19">
        <f t="shared" si="30"/>
        <v>9053</v>
      </c>
      <c r="E128" s="19">
        <f t="shared" si="31"/>
        <v>9398</v>
      </c>
      <c r="F128" s="38">
        <f t="shared" si="32"/>
        <v>0</v>
      </c>
      <c r="G128" s="38">
        <f t="shared" si="33"/>
        <v>164</v>
      </c>
      <c r="H128" s="38">
        <f t="shared" si="34"/>
        <v>173</v>
      </c>
      <c r="I128" s="38">
        <f t="shared" si="35"/>
        <v>179</v>
      </c>
      <c r="J128" s="16" t="s">
        <v>138</v>
      </c>
      <c r="K128" s="13">
        <v>14</v>
      </c>
      <c r="L128" s="16" t="s">
        <v>138</v>
      </c>
      <c r="M128" s="13">
        <v>14</v>
      </c>
      <c r="N128" s="16" t="s">
        <v>138</v>
      </c>
      <c r="O128" s="13">
        <v>14</v>
      </c>
      <c r="P128" s="16" t="s">
        <v>138</v>
      </c>
      <c r="Q128" s="13">
        <f t="shared" si="36"/>
        <v>0</v>
      </c>
      <c r="R128" s="16" t="s">
        <v>138</v>
      </c>
      <c r="S128" s="13">
        <f t="shared" si="37"/>
        <v>0</v>
      </c>
      <c r="T128" s="16" t="s">
        <v>138</v>
      </c>
      <c r="U128" s="13">
        <f t="shared" si="38"/>
        <v>340</v>
      </c>
      <c r="V128" s="16" t="s">
        <v>138</v>
      </c>
      <c r="W128" s="13">
        <f t="shared" si="39"/>
        <v>345</v>
      </c>
      <c r="X128" s="16" t="s">
        <v>138</v>
      </c>
      <c r="Y128" s="13">
        <f t="shared" si="40"/>
        <v>350</v>
      </c>
      <c r="Z128" s="13">
        <v>155</v>
      </c>
      <c r="AA128" s="13">
        <v>195</v>
      </c>
      <c r="AB128" s="13">
        <v>153</v>
      </c>
      <c r="AC128" s="13">
        <v>192</v>
      </c>
      <c r="AD128" s="13">
        <v>152</v>
      </c>
      <c r="AE128" s="13">
        <v>188</v>
      </c>
      <c r="AH128" s="13"/>
      <c r="AI128" s="13"/>
      <c r="AJ128" s="13"/>
      <c r="AK128" s="13"/>
      <c r="AL128" s="13"/>
      <c r="AM128" s="13"/>
    </row>
    <row r="129" spans="1:39">
      <c r="A129" s="8" t="s">
        <v>140</v>
      </c>
      <c r="B129" s="38">
        <f t="shared" si="28"/>
        <v>0</v>
      </c>
      <c r="C129" s="19">
        <f t="shared" si="29"/>
        <v>193</v>
      </c>
      <c r="D129" s="19">
        <f t="shared" si="30"/>
        <v>204</v>
      </c>
      <c r="E129" s="19">
        <f t="shared" si="31"/>
        <v>211</v>
      </c>
      <c r="F129" s="38">
        <f t="shared" si="32"/>
        <v>0</v>
      </c>
      <c r="G129" s="38">
        <f t="shared" si="33"/>
        <v>6</v>
      </c>
      <c r="H129" s="38">
        <f t="shared" si="34"/>
        <v>6</v>
      </c>
      <c r="I129" s="38">
        <f t="shared" si="35"/>
        <v>6</v>
      </c>
      <c r="J129" s="16" t="s">
        <v>139</v>
      </c>
      <c r="K129" s="13">
        <v>179</v>
      </c>
      <c r="L129" s="16" t="s">
        <v>139</v>
      </c>
      <c r="M129" s="13">
        <v>173</v>
      </c>
      <c r="N129" s="16" t="s">
        <v>139</v>
      </c>
      <c r="O129" s="13">
        <v>164</v>
      </c>
      <c r="P129" s="16" t="s">
        <v>139</v>
      </c>
      <c r="Q129" s="13">
        <f t="shared" si="36"/>
        <v>0</v>
      </c>
      <c r="R129" s="16" t="s">
        <v>139</v>
      </c>
      <c r="S129" s="13">
        <f t="shared" si="37"/>
        <v>0</v>
      </c>
      <c r="T129" s="16" t="s">
        <v>139</v>
      </c>
      <c r="U129" s="13">
        <f t="shared" si="38"/>
        <v>8683</v>
      </c>
      <c r="V129" s="16" t="s">
        <v>139</v>
      </c>
      <c r="W129" s="13">
        <f t="shared" si="39"/>
        <v>9053</v>
      </c>
      <c r="X129" s="16" t="s">
        <v>139</v>
      </c>
      <c r="Y129" s="13">
        <f t="shared" si="40"/>
        <v>9398</v>
      </c>
      <c r="Z129" s="13">
        <v>4375</v>
      </c>
      <c r="AA129" s="13">
        <v>5023</v>
      </c>
      <c r="AB129" s="13">
        <v>4209</v>
      </c>
      <c r="AC129" s="13">
        <v>4844</v>
      </c>
      <c r="AD129" s="13">
        <v>4029</v>
      </c>
      <c r="AE129" s="13">
        <v>4654</v>
      </c>
      <c r="AH129" s="13"/>
      <c r="AI129" s="13"/>
      <c r="AJ129" s="13"/>
      <c r="AK129" s="13"/>
      <c r="AL129" s="13"/>
      <c r="AM129" s="13"/>
    </row>
    <row r="130" spans="1:39">
      <c r="A130" s="9" t="s">
        <v>141</v>
      </c>
      <c r="B130" s="38">
        <f t="shared" si="28"/>
        <v>0</v>
      </c>
      <c r="C130" s="19">
        <f t="shared" si="29"/>
        <v>29661</v>
      </c>
      <c r="D130" s="19">
        <f t="shared" si="30"/>
        <v>32342</v>
      </c>
      <c r="E130" s="19">
        <f t="shared" si="31"/>
        <v>34349</v>
      </c>
      <c r="F130" s="38">
        <f t="shared" si="32"/>
        <v>0</v>
      </c>
      <c r="G130" s="38">
        <f t="shared" si="33"/>
        <v>474</v>
      </c>
      <c r="H130" s="38">
        <f t="shared" si="34"/>
        <v>495</v>
      </c>
      <c r="I130" s="38">
        <f t="shared" si="35"/>
        <v>500</v>
      </c>
      <c r="J130" s="16" t="s">
        <v>140</v>
      </c>
      <c r="K130" s="13">
        <v>6</v>
      </c>
      <c r="L130" s="16" t="s">
        <v>140</v>
      </c>
      <c r="M130" s="13">
        <v>6</v>
      </c>
      <c r="N130" s="16" t="s">
        <v>140</v>
      </c>
      <c r="O130" s="13">
        <v>6</v>
      </c>
      <c r="P130" s="16" t="s">
        <v>140</v>
      </c>
      <c r="Q130" s="13">
        <f t="shared" si="36"/>
        <v>0</v>
      </c>
      <c r="R130" s="16" t="s">
        <v>140</v>
      </c>
      <c r="S130" s="13">
        <f t="shared" si="37"/>
        <v>0</v>
      </c>
      <c r="T130" s="16" t="s">
        <v>140</v>
      </c>
      <c r="U130" s="13">
        <f t="shared" si="38"/>
        <v>193</v>
      </c>
      <c r="V130" s="16" t="s">
        <v>140</v>
      </c>
      <c r="W130" s="13">
        <f t="shared" si="39"/>
        <v>204</v>
      </c>
      <c r="X130" s="16" t="s">
        <v>140</v>
      </c>
      <c r="Y130" s="13">
        <f t="shared" si="40"/>
        <v>211</v>
      </c>
      <c r="Z130" s="13">
        <v>108</v>
      </c>
      <c r="AA130" s="13">
        <v>103</v>
      </c>
      <c r="AB130" s="13">
        <v>104</v>
      </c>
      <c r="AC130" s="13">
        <v>100</v>
      </c>
      <c r="AD130" s="13">
        <v>99</v>
      </c>
      <c r="AE130" s="13">
        <v>94</v>
      </c>
      <c r="AH130" s="13"/>
      <c r="AI130" s="13"/>
      <c r="AJ130" s="13"/>
      <c r="AK130" s="13"/>
      <c r="AL130" s="13"/>
      <c r="AM130" s="13"/>
    </row>
    <row r="131" spans="1:39">
      <c r="A131" s="8" t="s">
        <v>142</v>
      </c>
      <c r="B131" s="38">
        <f t="shared" si="28"/>
        <v>0</v>
      </c>
      <c r="C131" s="19">
        <f t="shared" si="29"/>
        <v>3039</v>
      </c>
      <c r="D131" s="19">
        <f t="shared" si="30"/>
        <v>3181</v>
      </c>
      <c r="E131" s="19">
        <f t="shared" si="31"/>
        <v>3331</v>
      </c>
      <c r="F131" s="38">
        <f t="shared" si="32"/>
        <v>0</v>
      </c>
      <c r="G131" s="38">
        <f t="shared" si="33"/>
        <v>52</v>
      </c>
      <c r="H131" s="38">
        <f t="shared" si="34"/>
        <v>53</v>
      </c>
      <c r="I131" s="38">
        <f t="shared" si="35"/>
        <v>54</v>
      </c>
      <c r="J131" s="16" t="s">
        <v>141</v>
      </c>
      <c r="K131" s="13">
        <v>500</v>
      </c>
      <c r="L131" s="16" t="s">
        <v>141</v>
      </c>
      <c r="M131" s="13">
        <v>495</v>
      </c>
      <c r="N131" s="16" t="s">
        <v>141</v>
      </c>
      <c r="O131" s="13">
        <v>474</v>
      </c>
      <c r="P131" s="16" t="s">
        <v>141</v>
      </c>
      <c r="Q131" s="13">
        <f t="shared" si="36"/>
        <v>0</v>
      </c>
      <c r="R131" s="16" t="s">
        <v>141</v>
      </c>
      <c r="S131" s="13">
        <f t="shared" si="37"/>
        <v>0</v>
      </c>
      <c r="T131" s="16" t="s">
        <v>141</v>
      </c>
      <c r="U131" s="13">
        <f t="shared" si="38"/>
        <v>29661</v>
      </c>
      <c r="V131" s="16" t="s">
        <v>141</v>
      </c>
      <c r="W131" s="13">
        <f t="shared" si="39"/>
        <v>32342</v>
      </c>
      <c r="X131" s="16" t="s">
        <v>141</v>
      </c>
      <c r="Y131" s="13">
        <f t="shared" si="40"/>
        <v>34349</v>
      </c>
      <c r="Z131" s="13">
        <v>17544</v>
      </c>
      <c r="AA131" s="13">
        <v>16805</v>
      </c>
      <c r="AB131" s="13">
        <v>16552</v>
      </c>
      <c r="AC131" s="13">
        <v>15790</v>
      </c>
      <c r="AD131" s="13">
        <v>15246</v>
      </c>
      <c r="AE131" s="13">
        <v>14415</v>
      </c>
      <c r="AH131" s="13"/>
      <c r="AI131" s="13"/>
      <c r="AJ131" s="13"/>
      <c r="AK131" s="13"/>
      <c r="AL131" s="13"/>
      <c r="AM131" s="13"/>
    </row>
    <row r="132" spans="1:39">
      <c r="A132" s="9" t="s">
        <v>213</v>
      </c>
      <c r="B132" s="38">
        <f t="shared" si="28"/>
        <v>0</v>
      </c>
      <c r="C132" s="19">
        <f t="shared" si="29"/>
        <v>5897</v>
      </c>
      <c r="D132" s="19">
        <f t="shared" si="30"/>
        <v>6360</v>
      </c>
      <c r="E132" s="19">
        <f t="shared" si="31"/>
        <v>6716</v>
      </c>
      <c r="F132" s="38">
        <f t="shared" si="32"/>
        <v>0</v>
      </c>
      <c r="G132" s="38">
        <f t="shared" si="33"/>
        <v>100</v>
      </c>
      <c r="H132" s="38">
        <f t="shared" si="34"/>
        <v>105</v>
      </c>
      <c r="I132" s="38">
        <f t="shared" si="35"/>
        <v>106</v>
      </c>
      <c r="J132" s="16" t="s">
        <v>142</v>
      </c>
      <c r="K132" s="13">
        <v>54</v>
      </c>
      <c r="L132" s="16" t="s">
        <v>142</v>
      </c>
      <c r="M132" s="13">
        <v>53</v>
      </c>
      <c r="N132" s="16" t="s">
        <v>142</v>
      </c>
      <c r="O132" s="13">
        <v>52</v>
      </c>
      <c r="P132" s="16" t="s">
        <v>142</v>
      </c>
      <c r="Q132" s="13">
        <f t="shared" si="36"/>
        <v>0</v>
      </c>
      <c r="R132" s="16" t="s">
        <v>142</v>
      </c>
      <c r="S132" s="13">
        <f t="shared" si="37"/>
        <v>0</v>
      </c>
      <c r="T132" s="16" t="s">
        <v>142</v>
      </c>
      <c r="U132" s="13">
        <f t="shared" si="38"/>
        <v>3039</v>
      </c>
      <c r="V132" s="16" t="s">
        <v>142</v>
      </c>
      <c r="W132" s="13">
        <f t="shared" si="39"/>
        <v>3181</v>
      </c>
      <c r="X132" s="16" t="s">
        <v>142</v>
      </c>
      <c r="Y132" s="13">
        <f t="shared" si="40"/>
        <v>3331</v>
      </c>
      <c r="Z132" s="13">
        <v>1594</v>
      </c>
      <c r="AA132" s="13">
        <v>1737</v>
      </c>
      <c r="AB132" s="13">
        <v>1517</v>
      </c>
      <c r="AC132" s="13">
        <v>1664</v>
      </c>
      <c r="AD132" s="13">
        <v>1458</v>
      </c>
      <c r="AE132" s="13">
        <v>1581</v>
      </c>
      <c r="AH132" s="13"/>
      <c r="AI132" s="13"/>
      <c r="AJ132" s="13"/>
      <c r="AK132" s="13"/>
      <c r="AL132" s="13"/>
      <c r="AM132" s="13"/>
    </row>
    <row r="133" spans="1:39">
      <c r="A133" s="8" t="s">
        <v>214</v>
      </c>
      <c r="B133" s="38">
        <f t="shared" si="28"/>
        <v>0</v>
      </c>
      <c r="C133" s="19">
        <f t="shared" si="29"/>
        <v>550</v>
      </c>
      <c r="D133" s="19">
        <f t="shared" si="30"/>
        <v>624</v>
      </c>
      <c r="E133" s="19">
        <f t="shared" si="31"/>
        <v>668</v>
      </c>
      <c r="F133" s="38">
        <f t="shared" si="32"/>
        <v>0</v>
      </c>
      <c r="G133" s="38">
        <f t="shared" si="33"/>
        <v>16</v>
      </c>
      <c r="H133" s="38">
        <f t="shared" si="34"/>
        <v>17</v>
      </c>
      <c r="I133" s="38">
        <f t="shared" si="35"/>
        <v>17</v>
      </c>
      <c r="J133" s="16" t="s">
        <v>213</v>
      </c>
      <c r="K133" s="13">
        <v>106</v>
      </c>
      <c r="L133" s="16" t="s">
        <v>213</v>
      </c>
      <c r="M133" s="13">
        <v>105</v>
      </c>
      <c r="N133" s="16" t="s">
        <v>213</v>
      </c>
      <c r="O133" s="13">
        <v>100</v>
      </c>
      <c r="P133" s="16" t="s">
        <v>213</v>
      </c>
      <c r="Q133" s="13">
        <f t="shared" si="36"/>
        <v>0</v>
      </c>
      <c r="R133" s="16" t="s">
        <v>213</v>
      </c>
      <c r="S133" s="13">
        <f t="shared" si="37"/>
        <v>0</v>
      </c>
      <c r="T133" s="16" t="s">
        <v>213</v>
      </c>
      <c r="U133" s="13">
        <f t="shared" si="38"/>
        <v>5897</v>
      </c>
      <c r="V133" s="16" t="s">
        <v>213</v>
      </c>
      <c r="W133" s="13">
        <f t="shared" si="39"/>
        <v>6360</v>
      </c>
      <c r="X133" s="16" t="s">
        <v>213</v>
      </c>
      <c r="Y133" s="13">
        <f t="shared" si="40"/>
        <v>6716</v>
      </c>
      <c r="Z133" s="13">
        <v>3460</v>
      </c>
      <c r="AA133" s="13">
        <v>3256</v>
      </c>
      <c r="AB133" s="13">
        <v>3269</v>
      </c>
      <c r="AC133" s="13">
        <v>3091</v>
      </c>
      <c r="AD133" s="13">
        <v>3028</v>
      </c>
      <c r="AE133" s="13">
        <v>2869</v>
      </c>
      <c r="AH133" s="13"/>
      <c r="AI133" s="13"/>
      <c r="AJ133" s="13"/>
      <c r="AK133" s="13"/>
      <c r="AL133" s="13"/>
      <c r="AM133" s="13"/>
    </row>
    <row r="134" spans="1:39">
      <c r="A134" s="8" t="s">
        <v>145</v>
      </c>
      <c r="B134" s="38">
        <f t="shared" si="28"/>
        <v>0</v>
      </c>
      <c r="C134" s="19">
        <f t="shared" si="29"/>
        <v>192</v>
      </c>
      <c r="D134" s="19">
        <f t="shared" si="30"/>
        <v>219</v>
      </c>
      <c r="E134" s="19">
        <f t="shared" si="31"/>
        <v>250</v>
      </c>
      <c r="F134" s="38">
        <f t="shared" si="32"/>
        <v>0</v>
      </c>
      <c r="G134" s="38">
        <f t="shared" si="33"/>
        <v>3</v>
      </c>
      <c r="H134" s="38">
        <f t="shared" si="34"/>
        <v>3</v>
      </c>
      <c r="I134" s="38">
        <f t="shared" si="35"/>
        <v>3</v>
      </c>
      <c r="J134" s="16" t="s">
        <v>214</v>
      </c>
      <c r="K134" s="13">
        <v>17</v>
      </c>
      <c r="L134" s="16" t="s">
        <v>214</v>
      </c>
      <c r="M134" s="13">
        <v>17</v>
      </c>
      <c r="N134" s="16" t="s">
        <v>214</v>
      </c>
      <c r="O134" s="13">
        <v>16</v>
      </c>
      <c r="P134" s="16" t="s">
        <v>214</v>
      </c>
      <c r="Q134" s="13">
        <f t="shared" si="36"/>
        <v>0</v>
      </c>
      <c r="R134" s="16" t="s">
        <v>214</v>
      </c>
      <c r="S134" s="13">
        <f t="shared" si="37"/>
        <v>0</v>
      </c>
      <c r="T134" s="16" t="s">
        <v>214</v>
      </c>
      <c r="U134" s="13">
        <f t="shared" si="38"/>
        <v>550</v>
      </c>
      <c r="V134" s="16" t="s">
        <v>214</v>
      </c>
      <c r="W134" s="13">
        <f t="shared" si="39"/>
        <v>624</v>
      </c>
      <c r="X134" s="16" t="s">
        <v>214</v>
      </c>
      <c r="Y134" s="13">
        <f t="shared" si="40"/>
        <v>668</v>
      </c>
      <c r="Z134" s="13">
        <v>332</v>
      </c>
      <c r="AA134" s="13">
        <v>336</v>
      </c>
      <c r="AB134" s="13">
        <v>310</v>
      </c>
      <c r="AC134" s="13">
        <v>314</v>
      </c>
      <c r="AD134" s="13">
        <v>274</v>
      </c>
      <c r="AE134" s="13">
        <v>276</v>
      </c>
      <c r="AH134" s="13"/>
      <c r="AI134" s="13"/>
      <c r="AJ134" s="13"/>
      <c r="AK134" s="13"/>
      <c r="AL134" s="13"/>
      <c r="AM134" s="13"/>
    </row>
    <row r="135" spans="1:39">
      <c r="A135" s="9" t="s">
        <v>146</v>
      </c>
      <c r="B135" s="38">
        <f t="shared" si="28"/>
        <v>0</v>
      </c>
      <c r="C135" s="19">
        <f t="shared" si="29"/>
        <v>55769</v>
      </c>
      <c r="D135" s="19">
        <f t="shared" si="30"/>
        <v>58887</v>
      </c>
      <c r="E135" s="19">
        <f t="shared" si="31"/>
        <v>61199</v>
      </c>
      <c r="F135" s="38">
        <f t="shared" si="32"/>
        <v>0</v>
      </c>
      <c r="G135" s="38">
        <f t="shared" si="33"/>
        <v>1743</v>
      </c>
      <c r="H135" s="38">
        <f t="shared" si="34"/>
        <v>1817</v>
      </c>
      <c r="I135" s="38">
        <f t="shared" si="35"/>
        <v>1833</v>
      </c>
      <c r="J135" s="16" t="s">
        <v>145</v>
      </c>
      <c r="K135" s="13">
        <v>3</v>
      </c>
      <c r="L135" s="16" t="s">
        <v>145</v>
      </c>
      <c r="M135" s="13">
        <v>3</v>
      </c>
      <c r="N135" s="16" t="s">
        <v>145</v>
      </c>
      <c r="O135" s="13">
        <v>3</v>
      </c>
      <c r="P135" s="16" t="s">
        <v>145</v>
      </c>
      <c r="Q135" s="13">
        <f t="shared" si="36"/>
        <v>0</v>
      </c>
      <c r="R135" s="16" t="s">
        <v>145</v>
      </c>
      <c r="S135" s="13">
        <f t="shared" si="37"/>
        <v>0</v>
      </c>
      <c r="T135" s="16" t="s">
        <v>145</v>
      </c>
      <c r="U135" s="13">
        <f t="shared" si="38"/>
        <v>192</v>
      </c>
      <c r="V135" s="16" t="s">
        <v>145</v>
      </c>
      <c r="W135" s="13">
        <f t="shared" si="39"/>
        <v>219</v>
      </c>
      <c r="X135" s="16" t="s">
        <v>145</v>
      </c>
      <c r="Y135" s="13">
        <f t="shared" si="40"/>
        <v>250</v>
      </c>
      <c r="Z135" s="13">
        <v>139</v>
      </c>
      <c r="AA135" s="13">
        <v>111</v>
      </c>
      <c r="AB135" s="13">
        <v>122</v>
      </c>
      <c r="AC135" s="13">
        <v>97</v>
      </c>
      <c r="AD135" s="13">
        <v>110</v>
      </c>
      <c r="AE135" s="13">
        <v>82</v>
      </c>
      <c r="AH135" s="13"/>
      <c r="AI135" s="13"/>
      <c r="AJ135" s="13"/>
      <c r="AK135" s="13"/>
      <c r="AL135" s="13"/>
      <c r="AM135" s="13"/>
    </row>
    <row r="136" spans="1:39">
      <c r="A136" s="8" t="s">
        <v>147</v>
      </c>
      <c r="B136" s="38">
        <f t="shared" si="28"/>
        <v>0</v>
      </c>
      <c r="C136" s="19">
        <f t="shared" si="29"/>
        <v>1986</v>
      </c>
      <c r="D136" s="19">
        <f t="shared" si="30"/>
        <v>2047</v>
      </c>
      <c r="E136" s="19">
        <f t="shared" si="31"/>
        <v>2112</v>
      </c>
      <c r="F136" s="38">
        <f t="shared" si="32"/>
        <v>0</v>
      </c>
      <c r="G136" s="38">
        <f t="shared" si="33"/>
        <v>53</v>
      </c>
      <c r="H136" s="38">
        <f t="shared" si="34"/>
        <v>54</v>
      </c>
      <c r="I136" s="38">
        <f t="shared" si="35"/>
        <v>54</v>
      </c>
      <c r="J136" s="16" t="s">
        <v>146</v>
      </c>
      <c r="K136" s="13">
        <v>1833</v>
      </c>
      <c r="L136" s="16" t="s">
        <v>146</v>
      </c>
      <c r="M136" s="13">
        <v>1817</v>
      </c>
      <c r="N136" s="16" t="s">
        <v>146</v>
      </c>
      <c r="O136" s="13">
        <v>1743</v>
      </c>
      <c r="P136" s="16" t="s">
        <v>146</v>
      </c>
      <c r="Q136" s="13">
        <f t="shared" si="36"/>
        <v>0</v>
      </c>
      <c r="R136" s="16" t="s">
        <v>146</v>
      </c>
      <c r="S136" s="13">
        <f t="shared" si="37"/>
        <v>0</v>
      </c>
      <c r="T136" s="16" t="s">
        <v>146</v>
      </c>
      <c r="U136" s="13">
        <f t="shared" si="38"/>
        <v>55769</v>
      </c>
      <c r="V136" s="16" t="s">
        <v>146</v>
      </c>
      <c r="W136" s="13">
        <f t="shared" si="39"/>
        <v>58887</v>
      </c>
      <c r="X136" s="16" t="s">
        <v>146</v>
      </c>
      <c r="Y136" s="13">
        <f t="shared" si="40"/>
        <v>61199</v>
      </c>
      <c r="Z136" s="13">
        <v>31000</v>
      </c>
      <c r="AA136" s="13">
        <v>30199</v>
      </c>
      <c r="AB136" s="13">
        <v>29781</v>
      </c>
      <c r="AC136" s="13">
        <v>29106</v>
      </c>
      <c r="AD136" s="13">
        <v>28153</v>
      </c>
      <c r="AE136" s="13">
        <v>27616</v>
      </c>
      <c r="AH136" s="13"/>
      <c r="AI136" s="13"/>
      <c r="AJ136" s="13"/>
      <c r="AK136" s="13"/>
      <c r="AL136" s="13"/>
      <c r="AM136" s="13"/>
    </row>
    <row r="137" spans="1:39">
      <c r="A137" s="8" t="s">
        <v>148</v>
      </c>
      <c r="B137" s="38">
        <f t="shared" si="28"/>
        <v>0</v>
      </c>
      <c r="C137" s="19">
        <f t="shared" si="29"/>
        <v>1076</v>
      </c>
      <c r="D137" s="19">
        <f t="shared" si="30"/>
        <v>1217</v>
      </c>
      <c r="E137" s="19">
        <f t="shared" si="31"/>
        <v>1329</v>
      </c>
      <c r="F137" s="38">
        <f t="shared" si="32"/>
        <v>0</v>
      </c>
      <c r="G137" s="38">
        <f t="shared" si="33"/>
        <v>9</v>
      </c>
      <c r="H137" s="38">
        <f t="shared" si="34"/>
        <v>9</v>
      </c>
      <c r="I137" s="38">
        <f t="shared" si="35"/>
        <v>9</v>
      </c>
      <c r="J137" s="16" t="s">
        <v>147</v>
      </c>
      <c r="K137" s="13">
        <v>54</v>
      </c>
      <c r="L137" s="16" t="s">
        <v>147</v>
      </c>
      <c r="M137" s="13">
        <v>54</v>
      </c>
      <c r="N137" s="16" t="s">
        <v>147</v>
      </c>
      <c r="O137" s="13">
        <v>53</v>
      </c>
      <c r="P137" s="16" t="s">
        <v>147</v>
      </c>
      <c r="Q137" s="13">
        <f t="shared" si="36"/>
        <v>0</v>
      </c>
      <c r="R137" s="16" t="s">
        <v>147</v>
      </c>
      <c r="S137" s="13">
        <f t="shared" si="37"/>
        <v>0</v>
      </c>
      <c r="T137" s="16" t="s">
        <v>147</v>
      </c>
      <c r="U137" s="13">
        <f t="shared" si="38"/>
        <v>1986</v>
      </c>
      <c r="V137" s="16" t="s">
        <v>147</v>
      </c>
      <c r="W137" s="13">
        <f t="shared" si="39"/>
        <v>2047</v>
      </c>
      <c r="X137" s="16" t="s">
        <v>147</v>
      </c>
      <c r="Y137" s="13">
        <f t="shared" si="40"/>
        <v>2112</v>
      </c>
      <c r="Z137" s="13">
        <v>1183</v>
      </c>
      <c r="AA137" s="13">
        <v>929</v>
      </c>
      <c r="AB137" s="13">
        <v>1153</v>
      </c>
      <c r="AC137" s="13">
        <v>894</v>
      </c>
      <c r="AD137" s="13">
        <v>1116</v>
      </c>
      <c r="AE137" s="13">
        <v>870</v>
      </c>
      <c r="AH137" s="13"/>
      <c r="AI137" s="13"/>
      <c r="AJ137" s="13"/>
      <c r="AK137" s="13"/>
      <c r="AL137" s="13"/>
      <c r="AM137" s="13"/>
    </row>
    <row r="138" spans="1:39">
      <c r="A138" s="8" t="s">
        <v>149</v>
      </c>
      <c r="B138" s="38">
        <f t="shared" si="28"/>
        <v>0</v>
      </c>
      <c r="C138" s="19">
        <f t="shared" si="29"/>
        <v>720</v>
      </c>
      <c r="D138" s="19">
        <f t="shared" si="30"/>
        <v>769</v>
      </c>
      <c r="E138" s="19">
        <f t="shared" si="31"/>
        <v>807</v>
      </c>
      <c r="F138" s="38">
        <f t="shared" si="32"/>
        <v>0</v>
      </c>
      <c r="G138" s="38">
        <f t="shared" si="33"/>
        <v>5</v>
      </c>
      <c r="H138" s="38">
        <f t="shared" si="34"/>
        <v>6</v>
      </c>
      <c r="I138" s="38">
        <f t="shared" si="35"/>
        <v>7</v>
      </c>
      <c r="J138" s="16" t="s">
        <v>148</v>
      </c>
      <c r="K138" s="13">
        <v>9</v>
      </c>
      <c r="L138" s="16" t="s">
        <v>148</v>
      </c>
      <c r="M138" s="13">
        <v>9</v>
      </c>
      <c r="N138" s="16" t="s">
        <v>148</v>
      </c>
      <c r="O138" s="13">
        <v>9</v>
      </c>
      <c r="P138" s="16" t="s">
        <v>148</v>
      </c>
      <c r="Q138" s="13">
        <f t="shared" si="36"/>
        <v>0</v>
      </c>
      <c r="R138" s="16" t="s">
        <v>148</v>
      </c>
      <c r="S138" s="13">
        <f t="shared" si="37"/>
        <v>0</v>
      </c>
      <c r="T138" s="16" t="s">
        <v>148</v>
      </c>
      <c r="U138" s="13">
        <f t="shared" si="38"/>
        <v>1076</v>
      </c>
      <c r="V138" s="16" t="s">
        <v>148</v>
      </c>
      <c r="W138" s="13">
        <f t="shared" si="39"/>
        <v>1217</v>
      </c>
      <c r="X138" s="16" t="s">
        <v>148</v>
      </c>
      <c r="Y138" s="13">
        <f t="shared" si="40"/>
        <v>1329</v>
      </c>
      <c r="Z138" s="13">
        <v>640</v>
      </c>
      <c r="AA138" s="13">
        <v>689</v>
      </c>
      <c r="AB138" s="13">
        <v>592</v>
      </c>
      <c r="AC138" s="13">
        <v>625</v>
      </c>
      <c r="AD138" s="13">
        <v>527</v>
      </c>
      <c r="AE138" s="13">
        <v>549</v>
      </c>
      <c r="AH138" s="13"/>
      <c r="AI138" s="13"/>
      <c r="AJ138" s="13"/>
      <c r="AK138" s="13"/>
      <c r="AL138" s="13"/>
      <c r="AM138" s="13"/>
    </row>
    <row r="139" spans="1:39">
      <c r="A139" s="8" t="s">
        <v>150</v>
      </c>
      <c r="B139" s="38">
        <f t="shared" si="28"/>
        <v>0</v>
      </c>
      <c r="C139" s="19">
        <f t="shared" si="29"/>
        <v>1929</v>
      </c>
      <c r="D139" s="19">
        <f t="shared" si="30"/>
        <v>1980</v>
      </c>
      <c r="E139" s="19">
        <f t="shared" si="31"/>
        <v>2007</v>
      </c>
      <c r="F139" s="38">
        <f t="shared" si="32"/>
        <v>0</v>
      </c>
      <c r="G139" s="38">
        <f t="shared" si="33"/>
        <v>35</v>
      </c>
      <c r="H139" s="38">
        <f t="shared" si="34"/>
        <v>36</v>
      </c>
      <c r="I139" s="38">
        <f t="shared" si="35"/>
        <v>37</v>
      </c>
      <c r="J139" s="16" t="s">
        <v>149</v>
      </c>
      <c r="K139" s="13">
        <v>7</v>
      </c>
      <c r="L139" s="16" t="s">
        <v>149</v>
      </c>
      <c r="M139" s="13">
        <v>6</v>
      </c>
      <c r="N139" s="16" t="s">
        <v>149</v>
      </c>
      <c r="O139" s="13">
        <v>5</v>
      </c>
      <c r="P139" s="16" t="s">
        <v>149</v>
      </c>
      <c r="Q139" s="13">
        <f t="shared" si="36"/>
        <v>0</v>
      </c>
      <c r="R139" s="16" t="s">
        <v>149</v>
      </c>
      <c r="S139" s="13">
        <f t="shared" si="37"/>
        <v>0</v>
      </c>
      <c r="T139" s="16" t="s">
        <v>149</v>
      </c>
      <c r="U139" s="13">
        <f t="shared" si="38"/>
        <v>720</v>
      </c>
      <c r="V139" s="16" t="s">
        <v>149</v>
      </c>
      <c r="W139" s="13">
        <f t="shared" si="39"/>
        <v>769</v>
      </c>
      <c r="X139" s="16" t="s">
        <v>149</v>
      </c>
      <c r="Y139" s="13">
        <f t="shared" si="40"/>
        <v>807</v>
      </c>
      <c r="Z139" s="13">
        <v>351</v>
      </c>
      <c r="AA139" s="13">
        <v>456</v>
      </c>
      <c r="AB139" s="13">
        <v>335</v>
      </c>
      <c r="AC139" s="13">
        <v>434</v>
      </c>
      <c r="AD139" s="13">
        <v>311</v>
      </c>
      <c r="AE139" s="13">
        <v>409</v>
      </c>
      <c r="AH139" s="13"/>
      <c r="AI139" s="13"/>
      <c r="AJ139" s="13"/>
      <c r="AK139" s="13"/>
      <c r="AL139" s="13"/>
      <c r="AM139" s="13"/>
    </row>
    <row r="140" spans="1:39">
      <c r="A140" s="8" t="s">
        <v>215</v>
      </c>
      <c r="B140" s="38">
        <f t="shared" si="28"/>
        <v>0</v>
      </c>
      <c r="C140" s="19">
        <f t="shared" si="29"/>
        <v>1315</v>
      </c>
      <c r="D140" s="19">
        <f t="shared" si="30"/>
        <v>1409</v>
      </c>
      <c r="E140" s="19">
        <f t="shared" si="31"/>
        <v>1484</v>
      </c>
      <c r="F140" s="38">
        <f t="shared" si="32"/>
        <v>0</v>
      </c>
      <c r="G140" s="38">
        <f t="shared" si="33"/>
        <v>18</v>
      </c>
      <c r="H140" s="38">
        <f t="shared" si="34"/>
        <v>19</v>
      </c>
      <c r="I140" s="38">
        <f t="shared" si="35"/>
        <v>19</v>
      </c>
      <c r="J140" s="16" t="s">
        <v>150</v>
      </c>
      <c r="K140" s="13">
        <v>37</v>
      </c>
      <c r="L140" s="16" t="s">
        <v>150</v>
      </c>
      <c r="M140" s="13">
        <v>36</v>
      </c>
      <c r="N140" s="16" t="s">
        <v>150</v>
      </c>
      <c r="O140" s="13">
        <v>35</v>
      </c>
      <c r="P140" s="16" t="s">
        <v>150</v>
      </c>
      <c r="Q140" s="13">
        <f t="shared" si="36"/>
        <v>0</v>
      </c>
      <c r="R140" s="16" t="s">
        <v>150</v>
      </c>
      <c r="S140" s="13">
        <f t="shared" si="37"/>
        <v>0</v>
      </c>
      <c r="T140" s="16" t="s">
        <v>150</v>
      </c>
      <c r="U140" s="13">
        <f t="shared" si="38"/>
        <v>1929</v>
      </c>
      <c r="V140" s="16" t="s">
        <v>150</v>
      </c>
      <c r="W140" s="13">
        <f t="shared" si="39"/>
        <v>1980</v>
      </c>
      <c r="X140" s="16" t="s">
        <v>150</v>
      </c>
      <c r="Y140" s="13">
        <f t="shared" si="40"/>
        <v>2007</v>
      </c>
      <c r="Z140" s="13">
        <v>966</v>
      </c>
      <c r="AA140" s="13">
        <v>1041</v>
      </c>
      <c r="AB140" s="13">
        <v>958</v>
      </c>
      <c r="AC140" s="13">
        <v>1022</v>
      </c>
      <c r="AD140" s="13">
        <v>930</v>
      </c>
      <c r="AE140" s="13">
        <v>999</v>
      </c>
      <c r="AH140" s="13"/>
      <c r="AI140" s="13"/>
      <c r="AJ140" s="13"/>
      <c r="AK140" s="13"/>
      <c r="AL140" s="13"/>
      <c r="AM140" s="13"/>
    </row>
    <row r="141" spans="1:39">
      <c r="A141" s="8" t="s">
        <v>152</v>
      </c>
      <c r="B141" s="38">
        <f t="shared" si="28"/>
        <v>0</v>
      </c>
      <c r="C141" s="19">
        <f t="shared" si="29"/>
        <v>859</v>
      </c>
      <c r="D141" s="19">
        <f t="shared" si="30"/>
        <v>974</v>
      </c>
      <c r="E141" s="19">
        <f t="shared" si="31"/>
        <v>1077</v>
      </c>
      <c r="F141" s="38">
        <f t="shared" si="32"/>
        <v>0</v>
      </c>
      <c r="G141" s="38">
        <f t="shared" si="33"/>
        <v>15</v>
      </c>
      <c r="H141" s="38">
        <f t="shared" si="34"/>
        <v>16</v>
      </c>
      <c r="I141" s="38">
        <f t="shared" si="35"/>
        <v>16</v>
      </c>
      <c r="J141" s="16" t="s">
        <v>215</v>
      </c>
      <c r="K141" s="13">
        <v>19</v>
      </c>
      <c r="L141" s="16" t="s">
        <v>215</v>
      </c>
      <c r="M141" s="13">
        <v>19</v>
      </c>
      <c r="N141" s="16" t="s">
        <v>215</v>
      </c>
      <c r="O141" s="13">
        <v>18</v>
      </c>
      <c r="P141" s="16" t="s">
        <v>215</v>
      </c>
      <c r="Q141" s="13">
        <f t="shared" si="36"/>
        <v>0</v>
      </c>
      <c r="R141" s="16" t="s">
        <v>215</v>
      </c>
      <c r="S141" s="13">
        <f t="shared" si="37"/>
        <v>0</v>
      </c>
      <c r="T141" s="16" t="s">
        <v>215</v>
      </c>
      <c r="U141" s="13">
        <f t="shared" si="38"/>
        <v>1315</v>
      </c>
      <c r="V141" s="16" t="s">
        <v>215</v>
      </c>
      <c r="W141" s="13">
        <f t="shared" si="39"/>
        <v>1409</v>
      </c>
      <c r="X141" s="16" t="s">
        <v>215</v>
      </c>
      <c r="Y141" s="13">
        <f t="shared" si="40"/>
        <v>1484</v>
      </c>
      <c r="Z141" s="13">
        <v>720</v>
      </c>
      <c r="AA141" s="13">
        <v>764</v>
      </c>
      <c r="AB141" s="13">
        <v>686</v>
      </c>
      <c r="AC141" s="13">
        <v>723</v>
      </c>
      <c r="AD141" s="13">
        <v>632</v>
      </c>
      <c r="AE141" s="13">
        <v>683</v>
      </c>
      <c r="AH141" s="13"/>
      <c r="AI141" s="13"/>
      <c r="AJ141" s="13"/>
      <c r="AK141" s="13"/>
      <c r="AL141" s="13"/>
      <c r="AM141" s="13"/>
    </row>
    <row r="142" spans="1:39">
      <c r="A142" s="8" t="s">
        <v>153</v>
      </c>
      <c r="B142" s="38">
        <f t="shared" si="28"/>
        <v>0</v>
      </c>
      <c r="C142" s="19">
        <f t="shared" si="29"/>
        <v>2474</v>
      </c>
      <c r="D142" s="19">
        <f t="shared" si="30"/>
        <v>2565</v>
      </c>
      <c r="E142" s="19">
        <f t="shared" si="31"/>
        <v>2651</v>
      </c>
      <c r="F142" s="38">
        <f t="shared" si="32"/>
        <v>0</v>
      </c>
      <c r="G142" s="38">
        <f t="shared" si="33"/>
        <v>59</v>
      </c>
      <c r="H142" s="38">
        <f t="shared" si="34"/>
        <v>60</v>
      </c>
      <c r="I142" s="38">
        <f t="shared" si="35"/>
        <v>60</v>
      </c>
      <c r="J142" s="16" t="s">
        <v>152</v>
      </c>
      <c r="K142" s="13">
        <v>16</v>
      </c>
      <c r="L142" s="16" t="s">
        <v>152</v>
      </c>
      <c r="M142" s="13">
        <v>16</v>
      </c>
      <c r="N142" s="16" t="s">
        <v>152</v>
      </c>
      <c r="O142" s="13">
        <v>15</v>
      </c>
      <c r="P142" s="16" t="s">
        <v>152</v>
      </c>
      <c r="Q142" s="13">
        <f t="shared" si="36"/>
        <v>0</v>
      </c>
      <c r="R142" s="16" t="s">
        <v>152</v>
      </c>
      <c r="S142" s="13">
        <f t="shared" si="37"/>
        <v>0</v>
      </c>
      <c r="T142" s="16" t="s">
        <v>152</v>
      </c>
      <c r="U142" s="13">
        <f t="shared" si="38"/>
        <v>859</v>
      </c>
      <c r="V142" s="16" t="s">
        <v>152</v>
      </c>
      <c r="W142" s="13">
        <f t="shared" si="39"/>
        <v>974</v>
      </c>
      <c r="X142" s="16" t="s">
        <v>152</v>
      </c>
      <c r="Y142" s="13">
        <f t="shared" si="40"/>
        <v>1077</v>
      </c>
      <c r="Z142" s="13">
        <v>513</v>
      </c>
      <c r="AA142" s="13">
        <v>564</v>
      </c>
      <c r="AB142" s="13">
        <v>474</v>
      </c>
      <c r="AC142" s="13">
        <v>500</v>
      </c>
      <c r="AD142" s="13">
        <v>418</v>
      </c>
      <c r="AE142" s="13">
        <v>441</v>
      </c>
      <c r="AH142" s="13"/>
      <c r="AI142" s="13"/>
      <c r="AJ142" s="13"/>
      <c r="AK142" s="13"/>
      <c r="AL142" s="13"/>
      <c r="AM142" s="13"/>
    </row>
    <row r="143" spans="1:39">
      <c r="A143" s="8" t="s">
        <v>216</v>
      </c>
      <c r="B143" s="38">
        <f t="shared" si="28"/>
        <v>0</v>
      </c>
      <c r="C143" s="19">
        <f t="shared" si="29"/>
        <v>574</v>
      </c>
      <c r="D143" s="19">
        <f t="shared" si="30"/>
        <v>596</v>
      </c>
      <c r="E143" s="19">
        <f t="shared" si="31"/>
        <v>599</v>
      </c>
      <c r="F143" s="38">
        <f t="shared" si="32"/>
        <v>0</v>
      </c>
      <c r="G143" s="38">
        <f t="shared" si="33"/>
        <v>13</v>
      </c>
      <c r="H143" s="38">
        <f t="shared" si="34"/>
        <v>13</v>
      </c>
      <c r="I143" s="38">
        <f t="shared" si="35"/>
        <v>13</v>
      </c>
      <c r="J143" s="16" t="s">
        <v>153</v>
      </c>
      <c r="K143" s="13">
        <v>60</v>
      </c>
      <c r="L143" s="16" t="s">
        <v>153</v>
      </c>
      <c r="M143" s="13">
        <v>60</v>
      </c>
      <c r="N143" s="16" t="s">
        <v>153</v>
      </c>
      <c r="O143" s="13">
        <v>59</v>
      </c>
      <c r="P143" s="16" t="s">
        <v>153</v>
      </c>
      <c r="Q143" s="13">
        <f t="shared" si="36"/>
        <v>0</v>
      </c>
      <c r="R143" s="16" t="s">
        <v>153</v>
      </c>
      <c r="S143" s="13">
        <f t="shared" si="37"/>
        <v>0</v>
      </c>
      <c r="T143" s="16" t="s">
        <v>153</v>
      </c>
      <c r="U143" s="13">
        <f t="shared" si="38"/>
        <v>2474</v>
      </c>
      <c r="V143" s="16" t="s">
        <v>153</v>
      </c>
      <c r="W143" s="13">
        <f t="shared" si="39"/>
        <v>2565</v>
      </c>
      <c r="X143" s="16" t="s">
        <v>153</v>
      </c>
      <c r="Y143" s="13">
        <f t="shared" si="40"/>
        <v>2651</v>
      </c>
      <c r="Z143" s="13">
        <v>1269</v>
      </c>
      <c r="AA143" s="13">
        <v>1382</v>
      </c>
      <c r="AB143" s="13">
        <v>1222</v>
      </c>
      <c r="AC143" s="13">
        <v>1343</v>
      </c>
      <c r="AD143" s="13">
        <v>1175</v>
      </c>
      <c r="AE143" s="13">
        <v>1299</v>
      </c>
      <c r="AH143" s="13"/>
      <c r="AI143" s="13"/>
      <c r="AJ143" s="13"/>
      <c r="AK143" s="13"/>
      <c r="AL143" s="13"/>
      <c r="AM143" s="13"/>
    </row>
    <row r="144" spans="1:39">
      <c r="A144" s="8" t="s">
        <v>155</v>
      </c>
      <c r="B144" s="38">
        <f t="shared" si="28"/>
        <v>0</v>
      </c>
      <c r="C144" s="19">
        <f t="shared" si="29"/>
        <v>1780</v>
      </c>
      <c r="D144" s="19">
        <f t="shared" si="30"/>
        <v>1838</v>
      </c>
      <c r="E144" s="19">
        <f t="shared" si="31"/>
        <v>1890</v>
      </c>
      <c r="F144" s="38">
        <f t="shared" si="32"/>
        <v>0</v>
      </c>
      <c r="G144" s="38">
        <f t="shared" si="33"/>
        <v>55</v>
      </c>
      <c r="H144" s="38">
        <f t="shared" si="34"/>
        <v>57</v>
      </c>
      <c r="I144" s="38">
        <f t="shared" si="35"/>
        <v>58</v>
      </c>
      <c r="J144" s="16" t="s">
        <v>216</v>
      </c>
      <c r="K144" s="13">
        <v>13</v>
      </c>
      <c r="L144" s="16" t="s">
        <v>216</v>
      </c>
      <c r="M144" s="13">
        <v>13</v>
      </c>
      <c r="N144" s="16" t="s">
        <v>216</v>
      </c>
      <c r="O144" s="13">
        <v>13</v>
      </c>
      <c r="P144" s="16" t="s">
        <v>216</v>
      </c>
      <c r="Q144" s="13">
        <f t="shared" si="36"/>
        <v>0</v>
      </c>
      <c r="R144" s="16" t="s">
        <v>216</v>
      </c>
      <c r="S144" s="13">
        <f t="shared" si="37"/>
        <v>0</v>
      </c>
      <c r="T144" s="16" t="s">
        <v>216</v>
      </c>
      <c r="U144" s="13">
        <f t="shared" si="38"/>
        <v>574</v>
      </c>
      <c r="V144" s="16" t="s">
        <v>216</v>
      </c>
      <c r="W144" s="13">
        <f t="shared" si="39"/>
        <v>596</v>
      </c>
      <c r="X144" s="16" t="s">
        <v>216</v>
      </c>
      <c r="Y144" s="13">
        <f t="shared" si="40"/>
        <v>599</v>
      </c>
      <c r="Z144" s="13">
        <v>285</v>
      </c>
      <c r="AA144" s="13">
        <v>314</v>
      </c>
      <c r="AB144" s="13">
        <v>283</v>
      </c>
      <c r="AC144" s="13">
        <v>313</v>
      </c>
      <c r="AD144" s="13">
        <v>273</v>
      </c>
      <c r="AE144" s="13">
        <v>301</v>
      </c>
      <c r="AH144" s="13"/>
      <c r="AI144" s="13"/>
      <c r="AJ144" s="13"/>
      <c r="AK144" s="13"/>
      <c r="AL144" s="13"/>
      <c r="AM144" s="13"/>
    </row>
    <row r="145" spans="1:39">
      <c r="A145" s="8" t="s">
        <v>217</v>
      </c>
      <c r="B145" s="38">
        <f t="shared" si="28"/>
        <v>0</v>
      </c>
      <c r="C145" s="19">
        <f t="shared" si="29"/>
        <v>1122</v>
      </c>
      <c r="D145" s="19">
        <f t="shared" si="30"/>
        <v>1253</v>
      </c>
      <c r="E145" s="19">
        <f t="shared" si="31"/>
        <v>1381</v>
      </c>
      <c r="F145" s="38">
        <f t="shared" si="32"/>
        <v>0</v>
      </c>
      <c r="G145" s="38">
        <f t="shared" si="33"/>
        <v>31</v>
      </c>
      <c r="H145" s="38">
        <f t="shared" si="34"/>
        <v>32</v>
      </c>
      <c r="I145" s="38">
        <f t="shared" si="35"/>
        <v>32</v>
      </c>
      <c r="J145" s="16" t="s">
        <v>155</v>
      </c>
      <c r="K145" s="13">
        <v>58</v>
      </c>
      <c r="L145" s="16" t="s">
        <v>155</v>
      </c>
      <c r="M145" s="13">
        <v>57</v>
      </c>
      <c r="N145" s="16" t="s">
        <v>155</v>
      </c>
      <c r="O145" s="13">
        <v>55</v>
      </c>
      <c r="P145" s="16" t="s">
        <v>155</v>
      </c>
      <c r="Q145" s="13">
        <f t="shared" si="36"/>
        <v>0</v>
      </c>
      <c r="R145" s="16" t="s">
        <v>155</v>
      </c>
      <c r="S145" s="13">
        <f t="shared" si="37"/>
        <v>0</v>
      </c>
      <c r="T145" s="16" t="s">
        <v>155</v>
      </c>
      <c r="U145" s="13">
        <f t="shared" si="38"/>
        <v>1780</v>
      </c>
      <c r="V145" s="16" t="s">
        <v>155</v>
      </c>
      <c r="W145" s="13">
        <f t="shared" si="39"/>
        <v>1838</v>
      </c>
      <c r="X145" s="16" t="s">
        <v>155</v>
      </c>
      <c r="Y145" s="13">
        <f t="shared" si="40"/>
        <v>1890</v>
      </c>
      <c r="Z145" s="13">
        <v>1001</v>
      </c>
      <c r="AA145" s="13">
        <v>889</v>
      </c>
      <c r="AB145" s="13">
        <v>974</v>
      </c>
      <c r="AC145" s="13">
        <v>864</v>
      </c>
      <c r="AD145" s="13">
        <v>946</v>
      </c>
      <c r="AE145" s="13">
        <v>834</v>
      </c>
      <c r="AH145" s="13"/>
      <c r="AI145" s="13"/>
      <c r="AJ145" s="13"/>
      <c r="AK145" s="13"/>
      <c r="AL145" s="13"/>
      <c r="AM145" s="13"/>
    </row>
    <row r="146" spans="1:39">
      <c r="A146" s="8" t="s">
        <v>157</v>
      </c>
      <c r="B146" s="38">
        <f t="shared" si="28"/>
        <v>0</v>
      </c>
      <c r="C146" s="19">
        <f t="shared" si="29"/>
        <v>1473</v>
      </c>
      <c r="D146" s="19">
        <f t="shared" si="30"/>
        <v>1558</v>
      </c>
      <c r="E146" s="19">
        <f t="shared" si="31"/>
        <v>1661</v>
      </c>
      <c r="F146" s="38">
        <f t="shared" si="32"/>
        <v>0</v>
      </c>
      <c r="G146" s="38">
        <f t="shared" si="33"/>
        <v>16</v>
      </c>
      <c r="H146" s="38">
        <f t="shared" si="34"/>
        <v>17</v>
      </c>
      <c r="I146" s="38">
        <f t="shared" si="35"/>
        <v>18</v>
      </c>
      <c r="J146" s="16" t="s">
        <v>217</v>
      </c>
      <c r="K146" s="13">
        <v>32</v>
      </c>
      <c r="L146" s="16" t="s">
        <v>217</v>
      </c>
      <c r="M146" s="13">
        <v>32</v>
      </c>
      <c r="N146" s="16" t="s">
        <v>217</v>
      </c>
      <c r="O146" s="13">
        <v>31</v>
      </c>
      <c r="P146" s="16" t="s">
        <v>217</v>
      </c>
      <c r="Q146" s="13">
        <f t="shared" si="36"/>
        <v>0</v>
      </c>
      <c r="R146" s="16" t="s">
        <v>217</v>
      </c>
      <c r="S146" s="13">
        <f t="shared" si="37"/>
        <v>0</v>
      </c>
      <c r="T146" s="16" t="s">
        <v>217</v>
      </c>
      <c r="U146" s="13">
        <f t="shared" si="38"/>
        <v>1122</v>
      </c>
      <c r="V146" s="16" t="s">
        <v>217</v>
      </c>
      <c r="W146" s="13">
        <f t="shared" si="39"/>
        <v>1253</v>
      </c>
      <c r="X146" s="16" t="s">
        <v>217</v>
      </c>
      <c r="Y146" s="13">
        <f t="shared" si="40"/>
        <v>1381</v>
      </c>
      <c r="Z146" s="13">
        <v>747</v>
      </c>
      <c r="AA146" s="13">
        <v>634</v>
      </c>
      <c r="AB146" s="13">
        <v>674</v>
      </c>
      <c r="AC146" s="13">
        <v>579</v>
      </c>
      <c r="AD146" s="13">
        <v>585</v>
      </c>
      <c r="AE146" s="13">
        <v>537</v>
      </c>
      <c r="AH146" s="13"/>
      <c r="AI146" s="13"/>
      <c r="AJ146" s="13"/>
      <c r="AK146" s="13"/>
      <c r="AL146" s="13"/>
      <c r="AM146" s="13"/>
    </row>
    <row r="147" spans="1:39">
      <c r="A147" s="8" t="s">
        <v>158</v>
      </c>
      <c r="B147" s="38">
        <f t="shared" si="28"/>
        <v>0</v>
      </c>
      <c r="C147" s="19">
        <f t="shared" si="29"/>
        <v>661</v>
      </c>
      <c r="D147" s="19">
        <f t="shared" si="30"/>
        <v>706</v>
      </c>
      <c r="E147" s="19">
        <f t="shared" si="31"/>
        <v>737</v>
      </c>
      <c r="F147" s="38">
        <f t="shared" si="32"/>
        <v>0</v>
      </c>
      <c r="G147" s="38">
        <f t="shared" si="33"/>
        <v>26</v>
      </c>
      <c r="H147" s="38">
        <f t="shared" si="34"/>
        <v>28</v>
      </c>
      <c r="I147" s="38">
        <f t="shared" si="35"/>
        <v>28</v>
      </c>
      <c r="J147" s="16" t="s">
        <v>157</v>
      </c>
      <c r="K147" s="13">
        <v>18</v>
      </c>
      <c r="L147" s="16" t="s">
        <v>157</v>
      </c>
      <c r="M147" s="13">
        <v>17</v>
      </c>
      <c r="N147" s="16" t="s">
        <v>157</v>
      </c>
      <c r="O147" s="13">
        <v>16</v>
      </c>
      <c r="P147" s="16" t="s">
        <v>157</v>
      </c>
      <c r="Q147" s="13">
        <f t="shared" si="36"/>
        <v>0</v>
      </c>
      <c r="R147" s="16" t="s">
        <v>157</v>
      </c>
      <c r="S147" s="13">
        <f t="shared" si="37"/>
        <v>0</v>
      </c>
      <c r="T147" s="16" t="s">
        <v>157</v>
      </c>
      <c r="U147" s="13">
        <f t="shared" si="38"/>
        <v>1473</v>
      </c>
      <c r="V147" s="16" t="s">
        <v>157</v>
      </c>
      <c r="W147" s="13">
        <f t="shared" si="39"/>
        <v>1558</v>
      </c>
      <c r="X147" s="16" t="s">
        <v>157</v>
      </c>
      <c r="Y147" s="13">
        <f t="shared" si="40"/>
        <v>1661</v>
      </c>
      <c r="Z147" s="13">
        <v>837</v>
      </c>
      <c r="AA147" s="13">
        <v>824</v>
      </c>
      <c r="AB147" s="13">
        <v>784</v>
      </c>
      <c r="AC147" s="13">
        <v>774</v>
      </c>
      <c r="AD147" s="13">
        <v>733</v>
      </c>
      <c r="AE147" s="13">
        <v>740</v>
      </c>
      <c r="AH147" s="13"/>
      <c r="AI147" s="13"/>
      <c r="AJ147" s="13"/>
      <c r="AK147" s="13"/>
      <c r="AL147" s="13"/>
      <c r="AM147" s="13"/>
    </row>
    <row r="148" spans="1:39">
      <c r="A148" s="9" t="s">
        <v>159</v>
      </c>
      <c r="B148" s="38">
        <f t="shared" si="28"/>
        <v>0</v>
      </c>
      <c r="C148" s="19">
        <f t="shared" si="29"/>
        <v>12961</v>
      </c>
      <c r="D148" s="19">
        <f t="shared" si="30"/>
        <v>13764</v>
      </c>
      <c r="E148" s="19">
        <f t="shared" si="31"/>
        <v>14176</v>
      </c>
      <c r="F148" s="38">
        <f t="shared" si="32"/>
        <v>0</v>
      </c>
      <c r="G148" s="38">
        <f t="shared" si="33"/>
        <v>429</v>
      </c>
      <c r="H148" s="38">
        <f t="shared" si="34"/>
        <v>450</v>
      </c>
      <c r="I148" s="38">
        <f t="shared" si="35"/>
        <v>453</v>
      </c>
      <c r="J148" s="16" t="s">
        <v>158</v>
      </c>
      <c r="K148" s="13">
        <v>28</v>
      </c>
      <c r="L148" s="16" t="s">
        <v>158</v>
      </c>
      <c r="M148" s="13">
        <v>28</v>
      </c>
      <c r="N148" s="16" t="s">
        <v>158</v>
      </c>
      <c r="O148" s="13">
        <v>26</v>
      </c>
      <c r="P148" s="16" t="s">
        <v>158</v>
      </c>
      <c r="Q148" s="13">
        <f t="shared" si="36"/>
        <v>0</v>
      </c>
      <c r="R148" s="16" t="s">
        <v>158</v>
      </c>
      <c r="S148" s="13">
        <f t="shared" si="37"/>
        <v>0</v>
      </c>
      <c r="T148" s="16" t="s">
        <v>158</v>
      </c>
      <c r="U148" s="13">
        <f t="shared" si="38"/>
        <v>661</v>
      </c>
      <c r="V148" s="16" t="s">
        <v>158</v>
      </c>
      <c r="W148" s="13">
        <f t="shared" si="39"/>
        <v>706</v>
      </c>
      <c r="X148" s="16" t="s">
        <v>158</v>
      </c>
      <c r="Y148" s="13">
        <f t="shared" si="40"/>
        <v>737</v>
      </c>
      <c r="Z148" s="13">
        <v>345</v>
      </c>
      <c r="AA148" s="13">
        <v>392</v>
      </c>
      <c r="AB148" s="13">
        <v>330</v>
      </c>
      <c r="AC148" s="13">
        <v>376</v>
      </c>
      <c r="AD148" s="13">
        <v>307</v>
      </c>
      <c r="AE148" s="13">
        <v>354</v>
      </c>
      <c r="AH148" s="13"/>
      <c r="AI148" s="13"/>
      <c r="AJ148" s="13"/>
      <c r="AK148" s="13"/>
      <c r="AL148" s="13"/>
      <c r="AM148" s="13"/>
    </row>
    <row r="149" spans="1:39">
      <c r="A149" s="9" t="s">
        <v>160</v>
      </c>
      <c r="B149" s="38">
        <f t="shared" si="28"/>
        <v>0</v>
      </c>
      <c r="C149" s="19">
        <f t="shared" si="29"/>
        <v>25976</v>
      </c>
      <c r="D149" s="19">
        <f t="shared" si="30"/>
        <v>27632</v>
      </c>
      <c r="E149" s="19">
        <f t="shared" si="31"/>
        <v>28721</v>
      </c>
      <c r="F149" s="38">
        <f t="shared" si="32"/>
        <v>0</v>
      </c>
      <c r="G149" s="38">
        <f t="shared" si="33"/>
        <v>623</v>
      </c>
      <c r="H149" s="38">
        <f t="shared" si="34"/>
        <v>656</v>
      </c>
      <c r="I149" s="38">
        <f t="shared" si="35"/>
        <v>665</v>
      </c>
      <c r="J149" s="16" t="s">
        <v>159</v>
      </c>
      <c r="K149" s="13">
        <v>453</v>
      </c>
      <c r="L149" s="16" t="s">
        <v>159</v>
      </c>
      <c r="M149" s="13">
        <v>450</v>
      </c>
      <c r="N149" s="16" t="s">
        <v>159</v>
      </c>
      <c r="O149" s="13">
        <v>429</v>
      </c>
      <c r="P149" s="16" t="s">
        <v>159</v>
      </c>
      <c r="Q149" s="13">
        <f t="shared" si="36"/>
        <v>0</v>
      </c>
      <c r="R149" s="16" t="s">
        <v>159</v>
      </c>
      <c r="S149" s="13">
        <f t="shared" si="37"/>
        <v>0</v>
      </c>
      <c r="T149" s="16" t="s">
        <v>159</v>
      </c>
      <c r="U149" s="13">
        <f t="shared" si="38"/>
        <v>12961</v>
      </c>
      <c r="V149" s="16" t="s">
        <v>159</v>
      </c>
      <c r="W149" s="13">
        <f t="shared" si="39"/>
        <v>13764</v>
      </c>
      <c r="X149" s="16" t="s">
        <v>159</v>
      </c>
      <c r="Y149" s="13">
        <f t="shared" si="40"/>
        <v>14176</v>
      </c>
      <c r="Z149" s="13">
        <v>7228</v>
      </c>
      <c r="AA149" s="13">
        <v>6948</v>
      </c>
      <c r="AB149" s="13">
        <v>7030</v>
      </c>
      <c r="AC149" s="13">
        <v>6734</v>
      </c>
      <c r="AD149" s="13">
        <v>6629</v>
      </c>
      <c r="AE149" s="13">
        <v>6332</v>
      </c>
      <c r="AH149" s="13"/>
      <c r="AI149" s="13"/>
      <c r="AJ149" s="13"/>
      <c r="AK149" s="13"/>
      <c r="AL149" s="13"/>
      <c r="AM149" s="13"/>
    </row>
    <row r="150" spans="1:39">
      <c r="A150" s="9" t="s">
        <v>161</v>
      </c>
      <c r="B150" s="38">
        <f t="shared" si="28"/>
        <v>0</v>
      </c>
      <c r="C150" s="19">
        <f t="shared" si="29"/>
        <v>24360</v>
      </c>
      <c r="D150" s="19">
        <f t="shared" si="30"/>
        <v>25965</v>
      </c>
      <c r="E150" s="19">
        <f t="shared" si="31"/>
        <v>26692</v>
      </c>
      <c r="F150" s="38">
        <f t="shared" si="32"/>
        <v>0</v>
      </c>
      <c r="G150" s="38">
        <f t="shared" si="33"/>
        <v>577</v>
      </c>
      <c r="H150" s="38">
        <f t="shared" si="34"/>
        <v>602</v>
      </c>
      <c r="I150" s="38">
        <f t="shared" si="35"/>
        <v>614</v>
      </c>
      <c r="J150" s="16" t="s">
        <v>160</v>
      </c>
      <c r="K150" s="13">
        <v>665</v>
      </c>
      <c r="L150" s="16" t="s">
        <v>160</v>
      </c>
      <c r="M150" s="13">
        <v>656</v>
      </c>
      <c r="N150" s="16" t="s">
        <v>160</v>
      </c>
      <c r="O150" s="13">
        <v>623</v>
      </c>
      <c r="P150" s="16" t="s">
        <v>160</v>
      </c>
      <c r="Q150" s="13">
        <f t="shared" si="36"/>
        <v>0</v>
      </c>
      <c r="R150" s="16" t="s">
        <v>160</v>
      </c>
      <c r="S150" s="13">
        <f t="shared" si="37"/>
        <v>0</v>
      </c>
      <c r="T150" s="16" t="s">
        <v>160</v>
      </c>
      <c r="U150" s="13">
        <f t="shared" si="38"/>
        <v>25976</v>
      </c>
      <c r="V150" s="16" t="s">
        <v>160</v>
      </c>
      <c r="W150" s="13">
        <f t="shared" si="39"/>
        <v>27632</v>
      </c>
      <c r="X150" s="16" t="s">
        <v>160</v>
      </c>
      <c r="Y150" s="13">
        <f t="shared" si="40"/>
        <v>28721</v>
      </c>
      <c r="Z150" s="13">
        <v>14449</v>
      </c>
      <c r="AA150" s="13">
        <v>14272</v>
      </c>
      <c r="AB150" s="13">
        <v>13902</v>
      </c>
      <c r="AC150" s="13">
        <v>13730</v>
      </c>
      <c r="AD150" s="13">
        <v>13056</v>
      </c>
      <c r="AE150" s="13">
        <v>12920</v>
      </c>
      <c r="AH150" s="13"/>
      <c r="AI150" s="13"/>
      <c r="AJ150" s="13"/>
      <c r="AK150" s="13"/>
      <c r="AL150" s="13"/>
      <c r="AM150" s="13"/>
    </row>
    <row r="151" spans="1:39">
      <c r="A151" s="8" t="s">
        <v>218</v>
      </c>
      <c r="B151" s="38">
        <f t="shared" si="28"/>
        <v>0</v>
      </c>
      <c r="C151" s="19">
        <f t="shared" si="29"/>
        <v>8662</v>
      </c>
      <c r="D151" s="19">
        <f t="shared" si="30"/>
        <v>8922</v>
      </c>
      <c r="E151" s="19">
        <f t="shared" si="31"/>
        <v>9177</v>
      </c>
      <c r="F151" s="38">
        <f t="shared" si="32"/>
        <v>0</v>
      </c>
      <c r="G151" s="38">
        <f t="shared" si="33"/>
        <v>304</v>
      </c>
      <c r="H151" s="38">
        <f t="shared" si="34"/>
        <v>307</v>
      </c>
      <c r="I151" s="38">
        <f t="shared" si="35"/>
        <v>308</v>
      </c>
      <c r="J151" s="16" t="s">
        <v>161</v>
      </c>
      <c r="K151" s="13">
        <v>614</v>
      </c>
      <c r="L151" s="16" t="s">
        <v>161</v>
      </c>
      <c r="M151" s="13">
        <v>602</v>
      </c>
      <c r="N151" s="16" t="s">
        <v>161</v>
      </c>
      <c r="O151" s="13">
        <v>577</v>
      </c>
      <c r="P151" s="16" t="s">
        <v>161</v>
      </c>
      <c r="Q151" s="13">
        <f t="shared" si="36"/>
        <v>0</v>
      </c>
      <c r="R151" s="16" t="s">
        <v>161</v>
      </c>
      <c r="S151" s="13">
        <f t="shared" si="37"/>
        <v>0</v>
      </c>
      <c r="T151" s="16" t="s">
        <v>161</v>
      </c>
      <c r="U151" s="13">
        <f t="shared" si="38"/>
        <v>24360</v>
      </c>
      <c r="V151" s="16" t="s">
        <v>161</v>
      </c>
      <c r="W151" s="13">
        <f t="shared" si="39"/>
        <v>25965</v>
      </c>
      <c r="X151" s="16" t="s">
        <v>161</v>
      </c>
      <c r="Y151" s="13">
        <f t="shared" si="40"/>
        <v>26692</v>
      </c>
      <c r="Z151" s="13">
        <v>13773</v>
      </c>
      <c r="AA151" s="13">
        <v>12919</v>
      </c>
      <c r="AB151" s="13">
        <v>13400</v>
      </c>
      <c r="AC151" s="13">
        <v>12565</v>
      </c>
      <c r="AD151" s="13">
        <v>12581</v>
      </c>
      <c r="AE151" s="13">
        <v>11779</v>
      </c>
      <c r="AH151" s="13"/>
      <c r="AI151" s="13"/>
      <c r="AJ151" s="13"/>
      <c r="AK151" s="13"/>
      <c r="AL151" s="13"/>
      <c r="AM151" s="13"/>
    </row>
    <row r="152" spans="1:39">
      <c r="A152" s="8" t="s">
        <v>163</v>
      </c>
      <c r="B152" s="38">
        <f t="shared" si="28"/>
        <v>0</v>
      </c>
      <c r="C152" s="19">
        <f t="shared" si="29"/>
        <v>3253</v>
      </c>
      <c r="D152" s="19">
        <f t="shared" si="30"/>
        <v>3444</v>
      </c>
      <c r="E152" s="19">
        <f t="shared" si="31"/>
        <v>3579</v>
      </c>
      <c r="F152" s="38">
        <f t="shared" si="32"/>
        <v>0</v>
      </c>
      <c r="G152" s="38">
        <f t="shared" si="33"/>
        <v>100</v>
      </c>
      <c r="H152" s="38">
        <f t="shared" si="34"/>
        <v>104</v>
      </c>
      <c r="I152" s="38">
        <f t="shared" si="35"/>
        <v>105</v>
      </c>
      <c r="J152" s="16" t="s">
        <v>218</v>
      </c>
      <c r="K152" s="13">
        <v>308</v>
      </c>
      <c r="L152" s="16" t="s">
        <v>218</v>
      </c>
      <c r="M152" s="13">
        <v>307</v>
      </c>
      <c r="N152" s="16" t="s">
        <v>218</v>
      </c>
      <c r="O152" s="13">
        <v>304</v>
      </c>
      <c r="P152" s="16" t="s">
        <v>218</v>
      </c>
      <c r="Q152" s="13">
        <f t="shared" si="36"/>
        <v>0</v>
      </c>
      <c r="R152" s="16" t="s">
        <v>218</v>
      </c>
      <c r="S152" s="13">
        <f t="shared" si="37"/>
        <v>0</v>
      </c>
      <c r="T152" s="16" t="s">
        <v>218</v>
      </c>
      <c r="U152" s="13">
        <f t="shared" si="38"/>
        <v>8662</v>
      </c>
      <c r="V152" s="16" t="s">
        <v>218</v>
      </c>
      <c r="W152" s="13">
        <f t="shared" si="39"/>
        <v>8922</v>
      </c>
      <c r="X152" s="16" t="s">
        <v>218</v>
      </c>
      <c r="Y152" s="13">
        <f t="shared" si="40"/>
        <v>9177</v>
      </c>
      <c r="Z152" s="13">
        <v>5105</v>
      </c>
      <c r="AA152" s="13">
        <v>4072</v>
      </c>
      <c r="AB152" s="13">
        <v>4978</v>
      </c>
      <c r="AC152" s="13">
        <v>3944</v>
      </c>
      <c r="AD152" s="13">
        <v>4838</v>
      </c>
      <c r="AE152" s="13">
        <v>3824</v>
      </c>
      <c r="AH152" s="13"/>
      <c r="AI152" s="13"/>
      <c r="AJ152" s="13"/>
      <c r="AK152" s="13"/>
      <c r="AL152" s="13"/>
      <c r="AM152" s="13"/>
    </row>
    <row r="153" spans="1:39">
      <c r="A153" s="9" t="s">
        <v>164</v>
      </c>
      <c r="B153" s="38">
        <f t="shared" si="28"/>
        <v>0</v>
      </c>
      <c r="C153" s="19">
        <f t="shared" si="29"/>
        <v>5069</v>
      </c>
      <c r="D153" s="19">
        <f t="shared" si="30"/>
        <v>5496</v>
      </c>
      <c r="E153" s="19">
        <f t="shared" si="31"/>
        <v>5762</v>
      </c>
      <c r="F153" s="38">
        <f t="shared" si="32"/>
        <v>0</v>
      </c>
      <c r="G153" s="38">
        <f t="shared" si="33"/>
        <v>113</v>
      </c>
      <c r="H153" s="38">
        <f t="shared" si="34"/>
        <v>119</v>
      </c>
      <c r="I153" s="38">
        <f t="shared" si="35"/>
        <v>119</v>
      </c>
      <c r="J153" s="16" t="s">
        <v>163</v>
      </c>
      <c r="K153" s="13">
        <v>105</v>
      </c>
      <c r="L153" s="16" t="s">
        <v>163</v>
      </c>
      <c r="M153" s="13">
        <v>104</v>
      </c>
      <c r="N153" s="16" t="s">
        <v>163</v>
      </c>
      <c r="O153" s="13">
        <v>100</v>
      </c>
      <c r="P153" s="16" t="s">
        <v>163</v>
      </c>
      <c r="Q153" s="13">
        <f t="shared" si="36"/>
        <v>0</v>
      </c>
      <c r="R153" s="16" t="s">
        <v>163</v>
      </c>
      <c r="S153" s="13">
        <f t="shared" si="37"/>
        <v>0</v>
      </c>
      <c r="T153" s="16" t="s">
        <v>163</v>
      </c>
      <c r="U153" s="13">
        <f t="shared" si="38"/>
        <v>3253</v>
      </c>
      <c r="V153" s="16" t="s">
        <v>163</v>
      </c>
      <c r="W153" s="13">
        <f t="shared" si="39"/>
        <v>3444</v>
      </c>
      <c r="X153" s="16" t="s">
        <v>163</v>
      </c>
      <c r="Y153" s="13">
        <f t="shared" si="40"/>
        <v>3579</v>
      </c>
      <c r="Z153" s="13">
        <v>1796</v>
      </c>
      <c r="AA153" s="13">
        <v>1783</v>
      </c>
      <c r="AB153" s="13">
        <v>1717</v>
      </c>
      <c r="AC153" s="13">
        <v>1727</v>
      </c>
      <c r="AD153" s="13">
        <v>1627</v>
      </c>
      <c r="AE153" s="13">
        <v>1626</v>
      </c>
      <c r="AH153" s="13"/>
      <c r="AI153" s="13"/>
      <c r="AJ153" s="13"/>
      <c r="AK153" s="13"/>
      <c r="AL153" s="13"/>
      <c r="AM153" s="13"/>
    </row>
    <row r="154" spans="1:39">
      <c r="A154" s="17" t="s">
        <v>284</v>
      </c>
      <c r="B154" s="38">
        <f t="shared" si="28"/>
        <v>0</v>
      </c>
      <c r="C154" s="19">
        <f t="shared" si="29"/>
        <v>4023</v>
      </c>
      <c r="D154" s="19">
        <f t="shared" si="30"/>
        <v>4253</v>
      </c>
      <c r="E154" s="19">
        <f t="shared" si="31"/>
        <v>4417</v>
      </c>
      <c r="F154" s="38">
        <f t="shared" si="32"/>
        <v>0</v>
      </c>
      <c r="G154" s="38">
        <f t="shared" si="33"/>
        <v>118</v>
      </c>
      <c r="H154" s="38">
        <f t="shared" si="34"/>
        <v>124</v>
      </c>
      <c r="I154" s="38">
        <f t="shared" si="35"/>
        <v>125</v>
      </c>
      <c r="J154" s="16" t="s">
        <v>164</v>
      </c>
      <c r="K154" s="13">
        <v>119</v>
      </c>
      <c r="L154" s="16" t="s">
        <v>164</v>
      </c>
      <c r="M154" s="13">
        <v>119</v>
      </c>
      <c r="N154" s="16" t="s">
        <v>164</v>
      </c>
      <c r="O154" s="13">
        <v>113</v>
      </c>
      <c r="P154" s="16" t="s">
        <v>164</v>
      </c>
      <c r="Q154" s="13">
        <f t="shared" si="36"/>
        <v>0</v>
      </c>
      <c r="R154" s="16" t="s">
        <v>164</v>
      </c>
      <c r="S154" s="13">
        <f t="shared" si="37"/>
        <v>0</v>
      </c>
      <c r="T154" s="16" t="s">
        <v>164</v>
      </c>
      <c r="U154" s="13">
        <f t="shared" si="38"/>
        <v>5069</v>
      </c>
      <c r="V154" s="16" t="s">
        <v>164</v>
      </c>
      <c r="W154" s="13">
        <f t="shared" si="39"/>
        <v>5496</v>
      </c>
      <c r="X154" s="16" t="s">
        <v>164</v>
      </c>
      <c r="Y154" s="13">
        <f t="shared" si="40"/>
        <v>5762</v>
      </c>
      <c r="Z154" s="13">
        <v>3049</v>
      </c>
      <c r="AA154" s="13">
        <v>2713</v>
      </c>
      <c r="AB154" s="13">
        <v>2898</v>
      </c>
      <c r="AC154" s="13">
        <v>2598</v>
      </c>
      <c r="AD154" s="13">
        <v>2658</v>
      </c>
      <c r="AE154" s="13">
        <v>2411</v>
      </c>
      <c r="AH154" s="13"/>
      <c r="AI154" s="13"/>
      <c r="AJ154" s="13"/>
      <c r="AK154" s="13"/>
      <c r="AL154" s="13"/>
      <c r="AM154" s="13"/>
    </row>
    <row r="155" spans="1:39">
      <c r="A155" s="8" t="s">
        <v>165</v>
      </c>
      <c r="B155" s="38">
        <f t="shared" si="28"/>
        <v>0</v>
      </c>
      <c r="C155" s="19">
        <f t="shared" si="29"/>
        <v>707</v>
      </c>
      <c r="D155" s="19">
        <f t="shared" si="30"/>
        <v>777</v>
      </c>
      <c r="E155" s="19">
        <f t="shared" si="31"/>
        <v>829</v>
      </c>
      <c r="F155" s="38">
        <f t="shared" si="32"/>
        <v>0</v>
      </c>
      <c r="G155" s="38">
        <f t="shared" si="33"/>
        <v>17</v>
      </c>
      <c r="H155" s="38">
        <f t="shared" si="34"/>
        <v>19</v>
      </c>
      <c r="I155" s="38">
        <f t="shared" si="35"/>
        <v>19</v>
      </c>
      <c r="J155" s="16" t="s">
        <v>284</v>
      </c>
      <c r="K155" s="13">
        <v>125</v>
      </c>
      <c r="L155" s="16" t="s">
        <v>284</v>
      </c>
      <c r="M155" s="13">
        <v>124</v>
      </c>
      <c r="N155" s="16" t="s">
        <v>284</v>
      </c>
      <c r="O155" s="13">
        <v>118</v>
      </c>
      <c r="P155" s="16" t="s">
        <v>284</v>
      </c>
      <c r="Q155" s="13">
        <f t="shared" si="36"/>
        <v>0</v>
      </c>
      <c r="R155" s="16" t="s">
        <v>284</v>
      </c>
      <c r="S155" s="13">
        <f t="shared" si="37"/>
        <v>0</v>
      </c>
      <c r="T155" s="16" t="s">
        <v>284</v>
      </c>
      <c r="U155" s="13">
        <f t="shared" si="38"/>
        <v>4023</v>
      </c>
      <c r="V155" s="16" t="s">
        <v>284</v>
      </c>
      <c r="W155" s="13">
        <f t="shared" si="39"/>
        <v>4253</v>
      </c>
      <c r="X155" s="16" t="s">
        <v>284</v>
      </c>
      <c r="Y155" s="13">
        <f t="shared" si="40"/>
        <v>4417</v>
      </c>
      <c r="Z155" s="13">
        <v>2092</v>
      </c>
      <c r="AA155" s="13">
        <v>2325</v>
      </c>
      <c r="AB155" s="13">
        <v>2020</v>
      </c>
      <c r="AC155" s="13">
        <v>2233</v>
      </c>
      <c r="AD155" s="13">
        <v>1946</v>
      </c>
      <c r="AE155" s="13">
        <v>2077</v>
      </c>
      <c r="AH155" s="13"/>
      <c r="AI155" s="13"/>
      <c r="AJ155" s="13"/>
      <c r="AK155" s="13"/>
      <c r="AL155" s="13"/>
      <c r="AM155" s="13"/>
    </row>
    <row r="156" spans="1:39">
      <c r="A156" s="8" t="s">
        <v>166</v>
      </c>
      <c r="B156" s="38">
        <f t="shared" si="28"/>
        <v>0</v>
      </c>
      <c r="C156" s="19">
        <f t="shared" si="29"/>
        <v>12274</v>
      </c>
      <c r="D156" s="19">
        <f t="shared" si="30"/>
        <v>13020</v>
      </c>
      <c r="E156" s="19">
        <f t="shared" si="31"/>
        <v>13621</v>
      </c>
      <c r="F156" s="38">
        <f t="shared" si="32"/>
        <v>0</v>
      </c>
      <c r="G156" s="38">
        <f t="shared" si="33"/>
        <v>211</v>
      </c>
      <c r="H156" s="38">
        <f t="shared" si="34"/>
        <v>224</v>
      </c>
      <c r="I156" s="38">
        <f t="shared" si="35"/>
        <v>238</v>
      </c>
      <c r="J156" s="16" t="s">
        <v>165</v>
      </c>
      <c r="K156" s="13">
        <v>19</v>
      </c>
      <c r="L156" s="16" t="s">
        <v>165</v>
      </c>
      <c r="M156" s="13">
        <v>19</v>
      </c>
      <c r="N156" s="16" t="s">
        <v>165</v>
      </c>
      <c r="O156" s="13">
        <v>17</v>
      </c>
      <c r="P156" s="16" t="s">
        <v>165</v>
      </c>
      <c r="Q156" s="13">
        <f t="shared" si="36"/>
        <v>0</v>
      </c>
      <c r="R156" s="16" t="s">
        <v>165</v>
      </c>
      <c r="S156" s="13">
        <f t="shared" si="37"/>
        <v>0</v>
      </c>
      <c r="T156" s="16" t="s">
        <v>165</v>
      </c>
      <c r="U156" s="13">
        <f t="shared" si="38"/>
        <v>707</v>
      </c>
      <c r="V156" s="16" t="s">
        <v>165</v>
      </c>
      <c r="W156" s="13">
        <f t="shared" si="39"/>
        <v>777</v>
      </c>
      <c r="X156" s="16" t="s">
        <v>165</v>
      </c>
      <c r="Y156" s="13">
        <f t="shared" si="40"/>
        <v>829</v>
      </c>
      <c r="Z156" s="13">
        <v>404</v>
      </c>
      <c r="AA156" s="13">
        <v>425</v>
      </c>
      <c r="AB156" s="13">
        <v>374</v>
      </c>
      <c r="AC156" s="13">
        <v>403</v>
      </c>
      <c r="AD156" s="13">
        <v>343</v>
      </c>
      <c r="AE156" s="13">
        <v>364</v>
      </c>
      <c r="AH156" s="13"/>
      <c r="AI156" s="13"/>
      <c r="AJ156" s="13"/>
      <c r="AK156" s="13"/>
      <c r="AL156" s="13"/>
      <c r="AM156" s="13"/>
    </row>
    <row r="157" spans="1:39">
      <c r="A157" s="8" t="s">
        <v>219</v>
      </c>
      <c r="B157" s="38">
        <f t="shared" si="28"/>
        <v>0</v>
      </c>
      <c r="C157" s="19">
        <f t="shared" si="29"/>
        <v>522</v>
      </c>
      <c r="D157" s="19">
        <f t="shared" si="30"/>
        <v>545</v>
      </c>
      <c r="E157" s="19">
        <f t="shared" si="31"/>
        <v>573</v>
      </c>
      <c r="F157" s="38">
        <f t="shared" si="32"/>
        <v>0</v>
      </c>
      <c r="G157" s="38">
        <f t="shared" si="33"/>
        <v>16</v>
      </c>
      <c r="H157" s="38">
        <f t="shared" si="34"/>
        <v>17</v>
      </c>
      <c r="I157" s="38">
        <f t="shared" si="35"/>
        <v>17</v>
      </c>
      <c r="J157" s="16" t="s">
        <v>166</v>
      </c>
      <c r="K157" s="13">
        <v>238</v>
      </c>
      <c r="L157" s="16" t="s">
        <v>166</v>
      </c>
      <c r="M157" s="13">
        <v>224</v>
      </c>
      <c r="N157" s="16" t="s">
        <v>166</v>
      </c>
      <c r="O157" s="13">
        <v>211</v>
      </c>
      <c r="P157" s="16" t="s">
        <v>166</v>
      </c>
      <c r="Q157" s="13">
        <f t="shared" si="36"/>
        <v>0</v>
      </c>
      <c r="R157" s="16" t="s">
        <v>166</v>
      </c>
      <c r="S157" s="13">
        <f t="shared" si="37"/>
        <v>0</v>
      </c>
      <c r="T157" s="16" t="s">
        <v>166</v>
      </c>
      <c r="U157" s="13">
        <f t="shared" si="38"/>
        <v>12274</v>
      </c>
      <c r="V157" s="16" t="s">
        <v>166</v>
      </c>
      <c r="W157" s="13">
        <f t="shared" si="39"/>
        <v>13020</v>
      </c>
      <c r="X157" s="16" t="s">
        <v>166</v>
      </c>
      <c r="Y157" s="13">
        <f t="shared" si="40"/>
        <v>13621</v>
      </c>
      <c r="Z157" s="13">
        <v>6392</v>
      </c>
      <c r="AA157" s="13">
        <v>7229</v>
      </c>
      <c r="AB157" s="13">
        <v>6119</v>
      </c>
      <c r="AC157" s="13">
        <v>6901</v>
      </c>
      <c r="AD157" s="13">
        <v>5762</v>
      </c>
      <c r="AE157" s="13">
        <v>6512</v>
      </c>
      <c r="AH157" s="13"/>
      <c r="AI157" s="13"/>
      <c r="AJ157" s="13"/>
      <c r="AK157" s="13"/>
      <c r="AL157" s="13"/>
      <c r="AM157" s="13"/>
    </row>
    <row r="158" spans="1:39">
      <c r="A158" s="9" t="s">
        <v>168</v>
      </c>
      <c r="B158" s="38">
        <f t="shared" si="28"/>
        <v>0</v>
      </c>
      <c r="C158" s="19">
        <f t="shared" si="29"/>
        <v>29633</v>
      </c>
      <c r="D158" s="19">
        <f t="shared" si="30"/>
        <v>31686</v>
      </c>
      <c r="E158" s="19">
        <f t="shared" si="31"/>
        <v>33131</v>
      </c>
      <c r="F158" s="38">
        <f t="shared" si="32"/>
        <v>0</v>
      </c>
      <c r="G158" s="38">
        <f t="shared" si="33"/>
        <v>682</v>
      </c>
      <c r="H158" s="38">
        <f t="shared" si="34"/>
        <v>721</v>
      </c>
      <c r="I158" s="38">
        <f t="shared" si="35"/>
        <v>723</v>
      </c>
      <c r="J158" s="16" t="s">
        <v>219</v>
      </c>
      <c r="K158" s="13">
        <v>17</v>
      </c>
      <c r="L158" s="16" t="s">
        <v>219</v>
      </c>
      <c r="M158" s="13">
        <v>17</v>
      </c>
      <c r="N158" s="16" t="s">
        <v>219</v>
      </c>
      <c r="O158" s="13">
        <v>16</v>
      </c>
      <c r="P158" s="16" t="s">
        <v>219</v>
      </c>
      <c r="Q158" s="13">
        <f t="shared" si="36"/>
        <v>0</v>
      </c>
      <c r="R158" s="16" t="s">
        <v>219</v>
      </c>
      <c r="S158" s="13">
        <f t="shared" si="37"/>
        <v>0</v>
      </c>
      <c r="T158" s="16" t="s">
        <v>219</v>
      </c>
      <c r="U158" s="13">
        <f t="shared" si="38"/>
        <v>522</v>
      </c>
      <c r="V158" s="16" t="s">
        <v>219</v>
      </c>
      <c r="W158" s="13">
        <f t="shared" si="39"/>
        <v>545</v>
      </c>
      <c r="X158" s="16" t="s">
        <v>219</v>
      </c>
      <c r="Y158" s="13">
        <f t="shared" si="40"/>
        <v>573</v>
      </c>
      <c r="Z158" s="13">
        <v>281</v>
      </c>
      <c r="AA158" s="13">
        <v>292</v>
      </c>
      <c r="AB158" s="13">
        <v>263</v>
      </c>
      <c r="AC158" s="13">
        <v>282</v>
      </c>
      <c r="AD158" s="13">
        <v>249</v>
      </c>
      <c r="AE158" s="13">
        <v>273</v>
      </c>
      <c r="AH158" s="13"/>
      <c r="AI158" s="13"/>
      <c r="AJ158" s="13"/>
      <c r="AK158" s="13"/>
      <c r="AL158" s="13"/>
      <c r="AM158" s="13"/>
    </row>
    <row r="159" spans="1:39">
      <c r="A159" s="8" t="s">
        <v>169</v>
      </c>
      <c r="B159" s="38">
        <f t="shared" si="28"/>
        <v>0</v>
      </c>
      <c r="C159" s="19">
        <f t="shared" si="29"/>
        <v>127</v>
      </c>
      <c r="D159" s="19">
        <f t="shared" si="30"/>
        <v>132</v>
      </c>
      <c r="E159" s="19">
        <f t="shared" si="31"/>
        <v>138</v>
      </c>
      <c r="F159" s="38">
        <f t="shared" si="32"/>
        <v>0</v>
      </c>
      <c r="G159" s="38">
        <f t="shared" si="33"/>
        <v>1</v>
      </c>
      <c r="H159" s="38">
        <f t="shared" si="34"/>
        <v>1</v>
      </c>
      <c r="I159" s="38">
        <f t="shared" si="35"/>
        <v>1</v>
      </c>
      <c r="J159" s="16" t="s">
        <v>168</v>
      </c>
      <c r="K159" s="13">
        <v>723</v>
      </c>
      <c r="L159" s="16" t="s">
        <v>168</v>
      </c>
      <c r="M159" s="13">
        <v>721</v>
      </c>
      <c r="N159" s="16" t="s">
        <v>168</v>
      </c>
      <c r="O159" s="13">
        <v>682</v>
      </c>
      <c r="P159" s="16" t="s">
        <v>168</v>
      </c>
      <c r="Q159" s="13">
        <f t="shared" si="36"/>
        <v>0</v>
      </c>
      <c r="R159" s="16" t="s">
        <v>168</v>
      </c>
      <c r="S159" s="13">
        <f t="shared" si="37"/>
        <v>0</v>
      </c>
      <c r="T159" s="16" t="s">
        <v>168</v>
      </c>
      <c r="U159" s="13">
        <f t="shared" si="38"/>
        <v>29633</v>
      </c>
      <c r="V159" s="16" t="s">
        <v>168</v>
      </c>
      <c r="W159" s="13">
        <f t="shared" si="39"/>
        <v>31686</v>
      </c>
      <c r="X159" s="16" t="s">
        <v>168</v>
      </c>
      <c r="Y159" s="13">
        <f t="shared" si="40"/>
        <v>33131</v>
      </c>
      <c r="Z159" s="13">
        <v>17011</v>
      </c>
      <c r="AA159" s="13">
        <v>16120</v>
      </c>
      <c r="AB159" s="13">
        <v>16267</v>
      </c>
      <c r="AC159" s="13">
        <v>15419</v>
      </c>
      <c r="AD159" s="13">
        <v>15248</v>
      </c>
      <c r="AE159" s="13">
        <v>14385</v>
      </c>
      <c r="AH159" s="13"/>
      <c r="AI159" s="13"/>
      <c r="AJ159" s="13"/>
      <c r="AK159" s="13"/>
      <c r="AL159" s="13"/>
      <c r="AM159" s="13"/>
    </row>
    <row r="160" spans="1:39">
      <c r="A160" s="8" t="s">
        <v>170</v>
      </c>
      <c r="B160" s="38">
        <f t="shared" si="28"/>
        <v>0</v>
      </c>
      <c r="C160" s="19">
        <f t="shared" si="29"/>
        <v>711</v>
      </c>
      <c r="D160" s="19">
        <f t="shared" si="30"/>
        <v>770</v>
      </c>
      <c r="E160" s="19">
        <f t="shared" si="31"/>
        <v>822</v>
      </c>
      <c r="F160" s="38">
        <f t="shared" si="32"/>
        <v>0</v>
      </c>
      <c r="G160" s="38">
        <f t="shared" si="33"/>
        <v>18</v>
      </c>
      <c r="H160" s="38">
        <f t="shared" si="34"/>
        <v>19</v>
      </c>
      <c r="I160" s="38">
        <f t="shared" si="35"/>
        <v>19</v>
      </c>
      <c r="J160" s="16" t="s">
        <v>169</v>
      </c>
      <c r="K160" s="13">
        <v>1</v>
      </c>
      <c r="L160" s="16" t="s">
        <v>169</v>
      </c>
      <c r="M160" s="13">
        <v>1</v>
      </c>
      <c r="N160" s="16" t="s">
        <v>169</v>
      </c>
      <c r="O160" s="13">
        <v>1</v>
      </c>
      <c r="P160" s="16" t="s">
        <v>169</v>
      </c>
      <c r="Q160" s="13">
        <f t="shared" si="36"/>
        <v>0</v>
      </c>
      <c r="R160" s="16" t="s">
        <v>169</v>
      </c>
      <c r="S160" s="13">
        <f t="shared" si="37"/>
        <v>0</v>
      </c>
      <c r="T160" s="16" t="s">
        <v>169</v>
      </c>
      <c r="U160" s="13">
        <f t="shared" si="38"/>
        <v>127</v>
      </c>
      <c r="V160" s="16" t="s">
        <v>169</v>
      </c>
      <c r="W160" s="13">
        <f t="shared" si="39"/>
        <v>132</v>
      </c>
      <c r="X160" s="16" t="s">
        <v>169</v>
      </c>
      <c r="Y160" s="13">
        <f t="shared" si="40"/>
        <v>138</v>
      </c>
      <c r="Z160" s="13">
        <v>59</v>
      </c>
      <c r="AA160" s="13">
        <v>79</v>
      </c>
      <c r="AB160" s="13">
        <v>55</v>
      </c>
      <c r="AC160" s="13">
        <v>77</v>
      </c>
      <c r="AD160" s="13">
        <v>52</v>
      </c>
      <c r="AE160" s="13">
        <v>75</v>
      </c>
      <c r="AH160" s="13"/>
      <c r="AI160" s="13"/>
      <c r="AJ160" s="13"/>
      <c r="AK160" s="13"/>
      <c r="AL160" s="13"/>
      <c r="AM160" s="13"/>
    </row>
    <row r="161" spans="1:39">
      <c r="A161" s="8" t="s">
        <v>171</v>
      </c>
      <c r="B161" s="38">
        <f t="shared" si="28"/>
        <v>0</v>
      </c>
      <c r="C161" s="19">
        <f t="shared" si="29"/>
        <v>2822</v>
      </c>
      <c r="D161" s="19">
        <f t="shared" si="30"/>
        <v>3097</v>
      </c>
      <c r="E161" s="19">
        <f t="shared" si="31"/>
        <v>3371</v>
      </c>
      <c r="F161" s="38">
        <f t="shared" si="32"/>
        <v>0</v>
      </c>
      <c r="G161" s="38">
        <f t="shared" si="33"/>
        <v>47</v>
      </c>
      <c r="H161" s="38">
        <f t="shared" si="34"/>
        <v>51</v>
      </c>
      <c r="I161" s="38">
        <f t="shared" si="35"/>
        <v>51</v>
      </c>
      <c r="J161" s="16" t="s">
        <v>170</v>
      </c>
      <c r="K161" s="13">
        <v>19</v>
      </c>
      <c r="L161" s="16" t="s">
        <v>170</v>
      </c>
      <c r="M161" s="13">
        <v>19</v>
      </c>
      <c r="N161" s="16" t="s">
        <v>170</v>
      </c>
      <c r="O161" s="13">
        <v>18</v>
      </c>
      <c r="P161" s="16" t="s">
        <v>170</v>
      </c>
      <c r="Q161" s="13">
        <f t="shared" si="36"/>
        <v>0</v>
      </c>
      <c r="R161" s="16" t="s">
        <v>170</v>
      </c>
      <c r="S161" s="13">
        <f t="shared" si="37"/>
        <v>0</v>
      </c>
      <c r="T161" s="16" t="s">
        <v>170</v>
      </c>
      <c r="U161" s="13">
        <f t="shared" si="38"/>
        <v>711</v>
      </c>
      <c r="V161" s="16" t="s">
        <v>170</v>
      </c>
      <c r="W161" s="13">
        <f t="shared" si="39"/>
        <v>770</v>
      </c>
      <c r="X161" s="16" t="s">
        <v>170</v>
      </c>
      <c r="Y161" s="13">
        <f t="shared" si="40"/>
        <v>822</v>
      </c>
      <c r="Z161" s="13">
        <v>402</v>
      </c>
      <c r="AA161" s="13">
        <v>420</v>
      </c>
      <c r="AB161" s="13">
        <v>373</v>
      </c>
      <c r="AC161" s="13">
        <v>397</v>
      </c>
      <c r="AD161" s="13">
        <v>344</v>
      </c>
      <c r="AE161" s="13">
        <v>367</v>
      </c>
      <c r="AH161" s="13"/>
      <c r="AI161" s="13"/>
      <c r="AJ161" s="13"/>
      <c r="AK161" s="13"/>
      <c r="AL161" s="13"/>
      <c r="AM161" s="13"/>
    </row>
    <row r="162" spans="1:39">
      <c r="A162" s="8" t="s">
        <v>172</v>
      </c>
      <c r="B162" s="38">
        <f t="shared" si="28"/>
        <v>0</v>
      </c>
      <c r="C162" s="19">
        <f t="shared" si="29"/>
        <v>2164</v>
      </c>
      <c r="D162" s="19">
        <f t="shared" si="30"/>
        <v>2261</v>
      </c>
      <c r="E162" s="19">
        <f t="shared" si="31"/>
        <v>2403</v>
      </c>
      <c r="F162" s="38">
        <f t="shared" si="32"/>
        <v>0</v>
      </c>
      <c r="G162" s="38">
        <f t="shared" si="33"/>
        <v>63</v>
      </c>
      <c r="H162" s="38">
        <f t="shared" si="34"/>
        <v>68</v>
      </c>
      <c r="I162" s="38">
        <f t="shared" si="35"/>
        <v>68</v>
      </c>
      <c r="J162" s="16" t="s">
        <v>171</v>
      </c>
      <c r="K162" s="13">
        <v>51</v>
      </c>
      <c r="L162" s="16" t="s">
        <v>171</v>
      </c>
      <c r="M162" s="13">
        <v>51</v>
      </c>
      <c r="N162" s="16" t="s">
        <v>171</v>
      </c>
      <c r="O162" s="13">
        <v>47</v>
      </c>
      <c r="P162" s="16" t="s">
        <v>171</v>
      </c>
      <c r="Q162" s="13">
        <f t="shared" si="36"/>
        <v>0</v>
      </c>
      <c r="R162" s="16" t="s">
        <v>171</v>
      </c>
      <c r="S162" s="13">
        <f t="shared" si="37"/>
        <v>0</v>
      </c>
      <c r="T162" s="16" t="s">
        <v>171</v>
      </c>
      <c r="U162" s="13">
        <f t="shared" si="38"/>
        <v>2822</v>
      </c>
      <c r="V162" s="16" t="s">
        <v>171</v>
      </c>
      <c r="W162" s="13">
        <f t="shared" si="39"/>
        <v>3097</v>
      </c>
      <c r="X162" s="16" t="s">
        <v>171</v>
      </c>
      <c r="Y162" s="13">
        <f t="shared" si="40"/>
        <v>3371</v>
      </c>
      <c r="Z162" s="13">
        <v>1612</v>
      </c>
      <c r="AA162" s="13">
        <v>1759</v>
      </c>
      <c r="AB162" s="13">
        <v>1480</v>
      </c>
      <c r="AC162" s="13">
        <v>1617</v>
      </c>
      <c r="AD162" s="13">
        <v>1349</v>
      </c>
      <c r="AE162" s="13">
        <v>1473</v>
      </c>
      <c r="AH162" s="13"/>
      <c r="AI162" s="13"/>
      <c r="AJ162" s="13"/>
      <c r="AK162" s="13"/>
      <c r="AL162" s="13"/>
      <c r="AM162" s="13"/>
    </row>
    <row r="163" spans="1:39">
      <c r="A163" s="9" t="s">
        <v>173</v>
      </c>
      <c r="B163" s="38">
        <f t="shared" ref="B163:B169" si="41">VLOOKUP(A163,$R$34:$S$169,2,FALSE)</f>
        <v>0</v>
      </c>
      <c r="C163" s="19">
        <f t="shared" ref="C163:C169" si="42">VLOOKUP(A163,$T$34:$U$169,2,FALSE)</f>
        <v>28155</v>
      </c>
      <c r="D163" s="19">
        <f t="shared" ref="D163:D169" si="43">VLOOKUP(A163,$V$34:$W$169,2,FALSE)</f>
        <v>29951</v>
      </c>
      <c r="E163" s="19">
        <f t="shared" ref="E163:E169" si="44">VLOOKUP(A163,$X$34:$Y$169,2,FALSE)</f>
        <v>31208</v>
      </c>
      <c r="F163" s="38">
        <f t="shared" ref="F163:F169" si="45">VLOOKUP(A163,$J$34:$Q$169,8,FALSE)</f>
        <v>0</v>
      </c>
      <c r="G163" s="38">
        <f t="shared" ref="G163:G169" si="46">VLOOKUP(A163,$J$34:$Q$169,6,FALSE)</f>
        <v>853</v>
      </c>
      <c r="H163" s="38">
        <f t="shared" ref="H163:H169" si="47">VLOOKUP(A163,$J$34:$Q$169,4,FALSE)</f>
        <v>894</v>
      </c>
      <c r="I163" s="38">
        <f t="shared" ref="I163:I169" si="48">VLOOKUP(A163,$J$34:$Q$169,2,FALSE)</f>
        <v>907</v>
      </c>
      <c r="J163" s="16" t="s">
        <v>172</v>
      </c>
      <c r="K163" s="13">
        <v>68</v>
      </c>
      <c r="L163" s="16" t="s">
        <v>172</v>
      </c>
      <c r="M163" s="13">
        <v>68</v>
      </c>
      <c r="N163" s="16" t="s">
        <v>172</v>
      </c>
      <c r="O163" s="13">
        <v>63</v>
      </c>
      <c r="P163" s="16" t="s">
        <v>172</v>
      </c>
      <c r="Q163" s="13">
        <f t="shared" ref="Q163:Q169" si="49">+AN163+AO163</f>
        <v>0</v>
      </c>
      <c r="R163" s="16" t="s">
        <v>172</v>
      </c>
      <c r="S163" s="13">
        <f t="shared" ref="S163:S169" si="50">+AF163+AG163</f>
        <v>0</v>
      </c>
      <c r="T163" s="16" t="s">
        <v>172</v>
      </c>
      <c r="U163" s="13">
        <f t="shared" ref="U163:U169" si="51">+AD163+AE163</f>
        <v>2164</v>
      </c>
      <c r="V163" s="16" t="s">
        <v>172</v>
      </c>
      <c r="W163" s="13">
        <f t="shared" ref="W163:W169" si="52">+AB163+AC163</f>
        <v>2261</v>
      </c>
      <c r="X163" s="16" t="s">
        <v>172</v>
      </c>
      <c r="Y163" s="13">
        <f t="shared" ref="Y163:Y169" si="53">+Z163+AA163</f>
        <v>2403</v>
      </c>
      <c r="Z163" s="13">
        <v>1118</v>
      </c>
      <c r="AA163" s="13">
        <v>1285</v>
      </c>
      <c r="AB163" s="13">
        <v>1042</v>
      </c>
      <c r="AC163" s="13">
        <v>1219</v>
      </c>
      <c r="AD163" s="13">
        <v>990</v>
      </c>
      <c r="AE163" s="13">
        <v>1174</v>
      </c>
      <c r="AH163" s="13"/>
      <c r="AI163" s="13"/>
      <c r="AJ163" s="13"/>
      <c r="AK163" s="13"/>
      <c r="AL163" s="13"/>
      <c r="AM163" s="13"/>
    </row>
    <row r="164" spans="1:39">
      <c r="A164" s="8" t="s">
        <v>174</v>
      </c>
      <c r="B164" s="38">
        <f t="shared" si="41"/>
        <v>0</v>
      </c>
      <c r="C164" s="19">
        <f t="shared" si="42"/>
        <v>389</v>
      </c>
      <c r="D164" s="19">
        <f t="shared" si="43"/>
        <v>405</v>
      </c>
      <c r="E164" s="19">
        <f t="shared" si="44"/>
        <v>413</v>
      </c>
      <c r="F164" s="38">
        <f t="shared" si="45"/>
        <v>0</v>
      </c>
      <c r="G164" s="38">
        <f t="shared" si="46"/>
        <v>6</v>
      </c>
      <c r="H164" s="38">
        <f t="shared" si="47"/>
        <v>6</v>
      </c>
      <c r="I164" s="38">
        <f t="shared" si="48"/>
        <v>6</v>
      </c>
      <c r="J164" s="16" t="s">
        <v>173</v>
      </c>
      <c r="K164" s="13">
        <v>907</v>
      </c>
      <c r="L164" s="16" t="s">
        <v>173</v>
      </c>
      <c r="M164" s="13">
        <v>894</v>
      </c>
      <c r="N164" s="16" t="s">
        <v>173</v>
      </c>
      <c r="O164" s="13">
        <v>853</v>
      </c>
      <c r="P164" s="16" t="s">
        <v>173</v>
      </c>
      <c r="Q164" s="13">
        <f t="shared" si="49"/>
        <v>0</v>
      </c>
      <c r="R164" s="16" t="s">
        <v>173</v>
      </c>
      <c r="S164" s="13">
        <f t="shared" si="50"/>
        <v>0</v>
      </c>
      <c r="T164" s="16" t="s">
        <v>173</v>
      </c>
      <c r="U164" s="13">
        <f t="shared" si="51"/>
        <v>28155</v>
      </c>
      <c r="V164" s="16" t="s">
        <v>173</v>
      </c>
      <c r="W164" s="13">
        <f t="shared" si="52"/>
        <v>29951</v>
      </c>
      <c r="X164" s="16" t="s">
        <v>173</v>
      </c>
      <c r="Y164" s="13">
        <f t="shared" si="53"/>
        <v>31208</v>
      </c>
      <c r="Z164" s="13">
        <v>15821</v>
      </c>
      <c r="AA164" s="13">
        <v>15387</v>
      </c>
      <c r="AB164" s="13">
        <v>15169</v>
      </c>
      <c r="AC164" s="13">
        <v>14782</v>
      </c>
      <c r="AD164" s="13">
        <v>14258</v>
      </c>
      <c r="AE164" s="13">
        <v>13897</v>
      </c>
      <c r="AH164" s="13"/>
      <c r="AI164" s="13"/>
      <c r="AJ164" s="13"/>
      <c r="AK164" s="13"/>
      <c r="AL164" s="13"/>
      <c r="AM164" s="13"/>
    </row>
    <row r="165" spans="1:39">
      <c r="A165" s="9" t="s">
        <v>220</v>
      </c>
      <c r="B165" s="38">
        <f t="shared" si="41"/>
        <v>0</v>
      </c>
      <c r="C165" s="19">
        <f t="shared" si="42"/>
        <v>19447</v>
      </c>
      <c r="D165" s="19">
        <f t="shared" si="43"/>
        <v>20739</v>
      </c>
      <c r="E165" s="19">
        <f t="shared" si="44"/>
        <v>21604</v>
      </c>
      <c r="F165" s="38">
        <f t="shared" si="45"/>
        <v>0</v>
      </c>
      <c r="G165" s="38">
        <f t="shared" si="46"/>
        <v>619</v>
      </c>
      <c r="H165" s="38">
        <f t="shared" si="47"/>
        <v>640</v>
      </c>
      <c r="I165" s="38">
        <f t="shared" si="48"/>
        <v>646</v>
      </c>
      <c r="J165" s="16" t="s">
        <v>174</v>
      </c>
      <c r="K165" s="13">
        <v>6</v>
      </c>
      <c r="L165" s="16" t="s">
        <v>174</v>
      </c>
      <c r="M165" s="13">
        <v>6</v>
      </c>
      <c r="N165" s="16" t="s">
        <v>174</v>
      </c>
      <c r="O165" s="13">
        <v>6</v>
      </c>
      <c r="P165" s="16" t="s">
        <v>174</v>
      </c>
      <c r="Q165" s="13">
        <f t="shared" si="49"/>
        <v>0</v>
      </c>
      <c r="R165" s="16" t="s">
        <v>174</v>
      </c>
      <c r="S165" s="13">
        <f t="shared" si="50"/>
        <v>0</v>
      </c>
      <c r="T165" s="16" t="s">
        <v>174</v>
      </c>
      <c r="U165" s="13">
        <f t="shared" si="51"/>
        <v>389</v>
      </c>
      <c r="V165" s="16" t="s">
        <v>174</v>
      </c>
      <c r="W165" s="13">
        <f t="shared" si="52"/>
        <v>405</v>
      </c>
      <c r="X165" s="16" t="s">
        <v>174</v>
      </c>
      <c r="Y165" s="13">
        <f t="shared" si="53"/>
        <v>413</v>
      </c>
      <c r="Z165" s="13">
        <v>176</v>
      </c>
      <c r="AA165" s="13">
        <v>237</v>
      </c>
      <c r="AB165" s="13">
        <v>173</v>
      </c>
      <c r="AC165" s="13">
        <v>232</v>
      </c>
      <c r="AD165" s="13">
        <v>163</v>
      </c>
      <c r="AE165" s="13">
        <v>226</v>
      </c>
      <c r="AH165" s="13"/>
      <c r="AI165" s="13"/>
      <c r="AJ165" s="13"/>
      <c r="AK165" s="13"/>
      <c r="AL165" s="13"/>
      <c r="AM165" s="13"/>
    </row>
    <row r="166" spans="1:39">
      <c r="A166" s="8" t="s">
        <v>176</v>
      </c>
      <c r="B166" s="38">
        <f t="shared" si="41"/>
        <v>0</v>
      </c>
      <c r="C166" s="19">
        <f t="shared" si="42"/>
        <v>1781</v>
      </c>
      <c r="D166" s="19">
        <f t="shared" si="43"/>
        <v>1959</v>
      </c>
      <c r="E166" s="19">
        <f t="shared" si="44"/>
        <v>2082</v>
      </c>
      <c r="F166" s="38">
        <f t="shared" si="45"/>
        <v>0</v>
      </c>
      <c r="G166" s="38">
        <f t="shared" si="46"/>
        <v>31</v>
      </c>
      <c r="H166" s="38">
        <f t="shared" si="47"/>
        <v>31</v>
      </c>
      <c r="I166" s="38">
        <f t="shared" si="48"/>
        <v>31</v>
      </c>
      <c r="J166" s="16" t="s">
        <v>220</v>
      </c>
      <c r="K166" s="13">
        <v>646</v>
      </c>
      <c r="L166" s="16" t="s">
        <v>220</v>
      </c>
      <c r="M166" s="13">
        <v>640</v>
      </c>
      <c r="N166" s="16" t="s">
        <v>220</v>
      </c>
      <c r="O166" s="13">
        <v>619</v>
      </c>
      <c r="P166" s="16" t="s">
        <v>220</v>
      </c>
      <c r="Q166" s="13">
        <f t="shared" si="49"/>
        <v>0</v>
      </c>
      <c r="R166" s="16" t="s">
        <v>220</v>
      </c>
      <c r="S166" s="13">
        <f t="shared" si="50"/>
        <v>0</v>
      </c>
      <c r="T166" s="16" t="s">
        <v>220</v>
      </c>
      <c r="U166" s="13">
        <f t="shared" si="51"/>
        <v>19447</v>
      </c>
      <c r="V166" s="16" t="s">
        <v>220</v>
      </c>
      <c r="W166" s="13">
        <f t="shared" si="52"/>
        <v>20739</v>
      </c>
      <c r="X166" s="16" t="s">
        <v>220</v>
      </c>
      <c r="Y166" s="13">
        <f t="shared" si="53"/>
        <v>21604</v>
      </c>
      <c r="Z166" s="13">
        <v>11088</v>
      </c>
      <c r="AA166" s="13">
        <v>10516</v>
      </c>
      <c r="AB166" s="13">
        <v>10659</v>
      </c>
      <c r="AC166" s="13">
        <v>10080</v>
      </c>
      <c r="AD166" s="13">
        <v>9964</v>
      </c>
      <c r="AE166" s="13">
        <v>9483</v>
      </c>
      <c r="AH166" s="13"/>
      <c r="AI166" s="13"/>
      <c r="AJ166" s="13"/>
      <c r="AK166" s="13"/>
      <c r="AL166" s="13"/>
      <c r="AM166" s="13"/>
    </row>
    <row r="167" spans="1:39">
      <c r="A167" s="8" t="s">
        <v>177</v>
      </c>
      <c r="B167" s="38">
        <f t="shared" si="41"/>
        <v>0</v>
      </c>
      <c r="C167" s="19">
        <f t="shared" si="42"/>
        <v>531</v>
      </c>
      <c r="D167" s="19">
        <f t="shared" si="43"/>
        <v>554</v>
      </c>
      <c r="E167" s="19">
        <f t="shared" si="44"/>
        <v>567</v>
      </c>
      <c r="F167" s="38">
        <f t="shared" si="45"/>
        <v>0</v>
      </c>
      <c r="G167" s="38">
        <f t="shared" si="46"/>
        <v>31</v>
      </c>
      <c r="H167" s="38">
        <f t="shared" si="47"/>
        <v>31</v>
      </c>
      <c r="I167" s="38">
        <f t="shared" si="48"/>
        <v>31</v>
      </c>
      <c r="J167" s="16" t="s">
        <v>176</v>
      </c>
      <c r="K167" s="13">
        <v>31</v>
      </c>
      <c r="L167" s="16" t="s">
        <v>176</v>
      </c>
      <c r="M167" s="13">
        <v>31</v>
      </c>
      <c r="N167" s="16" t="s">
        <v>176</v>
      </c>
      <c r="O167" s="13">
        <v>31</v>
      </c>
      <c r="P167" s="16" t="s">
        <v>176</v>
      </c>
      <c r="Q167" s="13">
        <f t="shared" si="49"/>
        <v>0</v>
      </c>
      <c r="R167" s="16" t="s">
        <v>176</v>
      </c>
      <c r="S167" s="13">
        <f t="shared" si="50"/>
        <v>0</v>
      </c>
      <c r="T167" s="16" t="s">
        <v>176</v>
      </c>
      <c r="U167" s="13">
        <f t="shared" si="51"/>
        <v>1781</v>
      </c>
      <c r="V167" s="16" t="s">
        <v>176</v>
      </c>
      <c r="W167" s="13">
        <f t="shared" si="52"/>
        <v>1959</v>
      </c>
      <c r="X167" s="16" t="s">
        <v>176</v>
      </c>
      <c r="Y167" s="13">
        <f t="shared" si="53"/>
        <v>2082</v>
      </c>
      <c r="Z167" s="13">
        <v>969</v>
      </c>
      <c r="AA167" s="13">
        <v>1113</v>
      </c>
      <c r="AB167" s="13">
        <v>912</v>
      </c>
      <c r="AC167" s="13">
        <v>1047</v>
      </c>
      <c r="AD167" s="13">
        <v>820</v>
      </c>
      <c r="AE167" s="13">
        <v>961</v>
      </c>
      <c r="AH167" s="13"/>
      <c r="AI167" s="13"/>
      <c r="AJ167" s="13"/>
      <c r="AK167" s="13"/>
      <c r="AL167" s="13"/>
      <c r="AM167" s="13"/>
    </row>
    <row r="168" spans="1:39">
      <c r="A168" s="9" t="s">
        <v>221</v>
      </c>
      <c r="B168" s="38">
        <f t="shared" si="41"/>
        <v>0</v>
      </c>
      <c r="C168" s="19">
        <f t="shared" si="42"/>
        <v>7064</v>
      </c>
      <c r="D168" s="19">
        <f t="shared" si="43"/>
        <v>7984</v>
      </c>
      <c r="E168" s="19">
        <f t="shared" si="44"/>
        <v>8648</v>
      </c>
      <c r="F168" s="38">
        <f t="shared" si="45"/>
        <v>0</v>
      </c>
      <c r="G168" s="38">
        <f t="shared" si="46"/>
        <v>172</v>
      </c>
      <c r="H168" s="38">
        <f t="shared" si="47"/>
        <v>194</v>
      </c>
      <c r="I168" s="38">
        <f t="shared" si="48"/>
        <v>202</v>
      </c>
      <c r="J168" s="16" t="s">
        <v>177</v>
      </c>
      <c r="K168" s="13">
        <v>31</v>
      </c>
      <c r="L168" s="16" t="s">
        <v>177</v>
      </c>
      <c r="M168" s="13">
        <v>31</v>
      </c>
      <c r="N168" s="16" t="s">
        <v>177</v>
      </c>
      <c r="O168" s="13">
        <v>31</v>
      </c>
      <c r="P168" s="16" t="s">
        <v>177</v>
      </c>
      <c r="Q168" s="13">
        <f t="shared" si="49"/>
        <v>0</v>
      </c>
      <c r="R168" s="16" t="s">
        <v>177</v>
      </c>
      <c r="S168" s="13">
        <f t="shared" si="50"/>
        <v>0</v>
      </c>
      <c r="T168" s="16" t="s">
        <v>177</v>
      </c>
      <c r="U168" s="13">
        <f t="shared" si="51"/>
        <v>531</v>
      </c>
      <c r="V168" s="16" t="s">
        <v>177</v>
      </c>
      <c r="W168" s="13">
        <f t="shared" si="52"/>
        <v>554</v>
      </c>
      <c r="X168" s="16" t="s">
        <v>177</v>
      </c>
      <c r="Y168" s="13">
        <f t="shared" si="53"/>
        <v>567</v>
      </c>
      <c r="Z168" s="13">
        <v>328</v>
      </c>
      <c r="AA168" s="13">
        <v>239</v>
      </c>
      <c r="AB168" s="13">
        <v>323</v>
      </c>
      <c r="AC168" s="13">
        <v>231</v>
      </c>
      <c r="AD168" s="13">
        <v>310</v>
      </c>
      <c r="AE168" s="13">
        <v>221</v>
      </c>
      <c r="AH168" s="13"/>
      <c r="AI168" s="13"/>
      <c r="AJ168" s="13"/>
      <c r="AK168" s="13"/>
      <c r="AL168" s="13"/>
      <c r="AM168" s="13"/>
    </row>
    <row r="169" spans="1:39">
      <c r="A169" s="286" t="s">
        <v>283</v>
      </c>
      <c r="B169" s="38">
        <f t="shared" si="41"/>
        <v>0</v>
      </c>
      <c r="C169" s="19">
        <f t="shared" si="42"/>
        <v>221</v>
      </c>
      <c r="D169" s="19">
        <f t="shared" si="43"/>
        <v>235</v>
      </c>
      <c r="E169" s="19">
        <f t="shared" si="44"/>
        <v>251</v>
      </c>
      <c r="F169" s="38">
        <f t="shared" si="45"/>
        <v>0</v>
      </c>
      <c r="G169" s="38">
        <f t="shared" si="46"/>
        <v>7</v>
      </c>
      <c r="H169" s="38">
        <f t="shared" si="47"/>
        <v>7</v>
      </c>
      <c r="I169" s="38">
        <f t="shared" si="48"/>
        <v>7</v>
      </c>
      <c r="J169" s="16" t="s">
        <v>221</v>
      </c>
      <c r="K169" s="13">
        <v>202</v>
      </c>
      <c r="L169" s="16" t="s">
        <v>221</v>
      </c>
      <c r="M169" s="13">
        <v>194</v>
      </c>
      <c r="N169" s="16" t="s">
        <v>221</v>
      </c>
      <c r="O169" s="13">
        <v>172</v>
      </c>
      <c r="P169" s="16" t="s">
        <v>221</v>
      </c>
      <c r="Q169" s="13">
        <f t="shared" si="49"/>
        <v>0</v>
      </c>
      <c r="R169" s="16" t="s">
        <v>221</v>
      </c>
      <c r="S169" s="13">
        <f t="shared" si="50"/>
        <v>0</v>
      </c>
      <c r="T169" s="16" t="s">
        <v>221</v>
      </c>
      <c r="U169" s="13">
        <f t="shared" si="51"/>
        <v>7064</v>
      </c>
      <c r="V169" s="16" t="s">
        <v>221</v>
      </c>
      <c r="W169" s="13">
        <f t="shared" si="52"/>
        <v>7984</v>
      </c>
      <c r="X169" s="16" t="s">
        <v>221</v>
      </c>
      <c r="Y169" s="13">
        <f t="shared" si="53"/>
        <v>8648</v>
      </c>
      <c r="Z169" s="13">
        <v>4578</v>
      </c>
      <c r="AA169" s="13">
        <v>4070</v>
      </c>
      <c r="AB169" s="13">
        <v>4230</v>
      </c>
      <c r="AC169" s="13">
        <v>3754</v>
      </c>
      <c r="AD169" s="13">
        <v>3746</v>
      </c>
      <c r="AE169" s="13">
        <v>3318</v>
      </c>
      <c r="AH169" s="13"/>
      <c r="AI169" s="13"/>
      <c r="AJ169" s="13"/>
      <c r="AK169" s="13"/>
      <c r="AL169" s="13"/>
      <c r="AM169" s="13"/>
    </row>
    <row r="170" spans="1:39" s="444" customFormat="1" ht="13.8" thickBot="1">
      <c r="A170" s="445"/>
      <c r="B170" s="38"/>
      <c r="C170" s="19"/>
      <c r="D170" s="19"/>
      <c r="E170" s="19"/>
      <c r="F170" s="38"/>
      <c r="G170" s="38"/>
      <c r="H170" s="38"/>
      <c r="I170" s="38"/>
      <c r="J170" s="16"/>
      <c r="K170" s="13"/>
      <c r="L170" s="16"/>
      <c r="M170" s="13"/>
      <c r="N170" s="16"/>
      <c r="O170" s="13"/>
      <c r="P170" s="16"/>
      <c r="Q170" s="13"/>
      <c r="R170" s="16"/>
      <c r="S170" s="13"/>
      <c r="T170" s="16"/>
      <c r="U170" s="13"/>
      <c r="V170" s="16"/>
      <c r="W170" s="13"/>
      <c r="X170" s="16"/>
      <c r="Y170" s="13"/>
    </row>
    <row r="171" spans="1:39" ht="13.8" thickBot="1">
      <c r="A171" s="368" t="s">
        <v>330</v>
      </c>
      <c r="B171" s="418">
        <f>+S186</f>
        <v>5002</v>
      </c>
      <c r="C171" s="418">
        <f>+T186</f>
        <v>5197</v>
      </c>
      <c r="D171" s="418">
        <f>+U186</f>
        <v>5390</v>
      </c>
      <c r="E171" s="418">
        <f>+V186</f>
        <v>5557</v>
      </c>
      <c r="F171" s="38">
        <f>+Q186</f>
        <v>289</v>
      </c>
      <c r="G171" s="38">
        <f>+O186</f>
        <v>294</v>
      </c>
      <c r="H171" s="38">
        <f>+M186</f>
        <v>296</v>
      </c>
      <c r="I171" s="38">
        <f>+K186</f>
        <v>298</v>
      </c>
      <c r="J171" s="419" t="s">
        <v>315</v>
      </c>
      <c r="K171" s="13">
        <v>465</v>
      </c>
      <c r="M171" s="13">
        <v>461</v>
      </c>
      <c r="O171" s="13">
        <v>454</v>
      </c>
      <c r="Q171" s="13">
        <v>448</v>
      </c>
      <c r="R171" s="419" t="s">
        <v>315</v>
      </c>
      <c r="S171" s="13">
        <v>17906</v>
      </c>
      <c r="T171" s="13">
        <v>18450</v>
      </c>
      <c r="U171" s="13">
        <v>18882</v>
      </c>
      <c r="V171" s="13">
        <v>19198</v>
      </c>
    </row>
    <row r="172" spans="1:39">
      <c r="A172" s="368" t="s">
        <v>300</v>
      </c>
      <c r="B172" s="418">
        <f t="shared" ref="B172:E172" si="54">+S171</f>
        <v>17906</v>
      </c>
      <c r="C172" s="418">
        <f t="shared" si="54"/>
        <v>18450</v>
      </c>
      <c r="D172" s="418">
        <f t="shared" si="54"/>
        <v>18882</v>
      </c>
      <c r="E172" s="418">
        <f t="shared" si="54"/>
        <v>19198</v>
      </c>
      <c r="F172" s="38">
        <f>+Q171</f>
        <v>448</v>
      </c>
      <c r="G172" s="38">
        <f>+O171</f>
        <v>454</v>
      </c>
      <c r="H172" s="38">
        <f>+M171</f>
        <v>461</v>
      </c>
      <c r="I172" s="38">
        <f>+K171</f>
        <v>465</v>
      </c>
      <c r="J172" s="419" t="s">
        <v>316</v>
      </c>
      <c r="K172" s="13">
        <v>345</v>
      </c>
      <c r="M172" s="13">
        <v>344</v>
      </c>
      <c r="O172" s="13">
        <v>341</v>
      </c>
      <c r="Q172" s="13">
        <v>336</v>
      </c>
      <c r="R172" s="419" t="s">
        <v>316</v>
      </c>
      <c r="S172" s="13">
        <v>9189</v>
      </c>
      <c r="T172" s="13">
        <v>9566</v>
      </c>
      <c r="U172" s="13">
        <v>9898</v>
      </c>
      <c r="V172" s="13">
        <v>10131</v>
      </c>
    </row>
    <row r="173" spans="1:39">
      <c r="A173" s="369" t="s">
        <v>301</v>
      </c>
      <c r="B173" s="38">
        <f>+S178</f>
        <v>10570</v>
      </c>
      <c r="C173" s="38">
        <f>+T178</f>
        <v>11027</v>
      </c>
      <c r="D173" s="38">
        <f>+U178</f>
        <v>11512</v>
      </c>
      <c r="E173" s="38">
        <f>+V178</f>
        <v>11728</v>
      </c>
      <c r="F173" s="38">
        <f>+Q178</f>
        <v>341</v>
      </c>
      <c r="G173" s="38">
        <f>+O178</f>
        <v>347</v>
      </c>
      <c r="H173" s="38">
        <f>+M178</f>
        <v>351</v>
      </c>
      <c r="I173" s="38">
        <f>+K178</f>
        <v>356</v>
      </c>
      <c r="J173" s="419" t="s">
        <v>317</v>
      </c>
      <c r="K173" s="13">
        <v>355</v>
      </c>
      <c r="M173" s="13">
        <v>352</v>
      </c>
      <c r="O173" s="13">
        <v>346</v>
      </c>
      <c r="Q173" s="13">
        <v>342</v>
      </c>
      <c r="R173" s="419" t="s">
        <v>317</v>
      </c>
      <c r="S173" s="13">
        <v>10111</v>
      </c>
      <c r="T173" s="13">
        <v>10610</v>
      </c>
      <c r="U173" s="13">
        <v>11045</v>
      </c>
      <c r="V173" s="13">
        <v>11328</v>
      </c>
    </row>
    <row r="174" spans="1:39">
      <c r="A174" s="369" t="s">
        <v>302</v>
      </c>
      <c r="B174" s="38">
        <f t="shared" ref="B174:B180" si="55">+S179</f>
        <v>15704</v>
      </c>
      <c r="C174" s="38">
        <f t="shared" ref="C174:C180" si="56">+T179</f>
        <v>16087</v>
      </c>
      <c r="D174" s="38">
        <f t="shared" ref="D174:D180" si="57">+U179</f>
        <v>16414</v>
      </c>
      <c r="E174" s="38">
        <f t="shared" ref="E174:E180" si="58">+V179</f>
        <v>16647</v>
      </c>
      <c r="F174" s="38">
        <f t="shared" ref="F174:F180" si="59">+Q179</f>
        <v>502</v>
      </c>
      <c r="G174" s="38">
        <f t="shared" ref="G174:G180" si="60">+O179</f>
        <v>509</v>
      </c>
      <c r="H174" s="38">
        <f t="shared" ref="H174:H180" si="61">+M179</f>
        <v>518</v>
      </c>
      <c r="I174" s="38">
        <f t="shared" ref="I174:I180" si="62">+K179</f>
        <v>520</v>
      </c>
      <c r="J174" s="419" t="s">
        <v>318</v>
      </c>
      <c r="K174" s="13">
        <v>340</v>
      </c>
      <c r="M174" s="13">
        <v>339</v>
      </c>
      <c r="O174" s="13">
        <v>338</v>
      </c>
      <c r="Q174" s="13">
        <v>334</v>
      </c>
      <c r="R174" s="419" t="s">
        <v>318</v>
      </c>
      <c r="S174" s="13">
        <v>10343</v>
      </c>
      <c r="T174" s="13">
        <v>10848</v>
      </c>
      <c r="U174" s="13">
        <v>11271</v>
      </c>
      <c r="V174" s="13">
        <v>11498</v>
      </c>
    </row>
    <row r="175" spans="1:39">
      <c r="A175" s="369" t="s">
        <v>303</v>
      </c>
      <c r="B175" s="38">
        <f t="shared" si="55"/>
        <v>20134</v>
      </c>
      <c r="C175" s="38">
        <f t="shared" si="56"/>
        <v>20525</v>
      </c>
      <c r="D175" s="38">
        <f t="shared" si="57"/>
        <v>20900</v>
      </c>
      <c r="E175" s="38">
        <f t="shared" si="58"/>
        <v>21119</v>
      </c>
      <c r="F175" s="38">
        <f t="shared" si="59"/>
        <v>505</v>
      </c>
      <c r="G175" s="38">
        <f t="shared" si="60"/>
        <v>515</v>
      </c>
      <c r="H175" s="38">
        <f t="shared" si="61"/>
        <v>522</v>
      </c>
      <c r="I175" s="38">
        <f t="shared" si="62"/>
        <v>523</v>
      </c>
      <c r="J175" s="419" t="s">
        <v>319</v>
      </c>
      <c r="K175" s="13">
        <v>388</v>
      </c>
      <c r="M175" s="13">
        <v>384</v>
      </c>
      <c r="O175" s="13">
        <v>380</v>
      </c>
      <c r="Q175" s="13">
        <v>368</v>
      </c>
      <c r="R175" s="419" t="s">
        <v>319</v>
      </c>
      <c r="S175" s="13">
        <v>12598</v>
      </c>
      <c r="T175" s="13">
        <v>13249</v>
      </c>
      <c r="U175" s="13">
        <v>13819</v>
      </c>
      <c r="V175" s="13">
        <v>14123</v>
      </c>
    </row>
    <row r="176" spans="1:39">
      <c r="A176" s="369" t="s">
        <v>304</v>
      </c>
      <c r="B176" s="38">
        <f t="shared" si="55"/>
        <v>11918</v>
      </c>
      <c r="C176" s="38">
        <f t="shared" si="56"/>
        <v>12315</v>
      </c>
      <c r="D176" s="38">
        <f t="shared" si="57"/>
        <v>12698</v>
      </c>
      <c r="E176" s="38">
        <f t="shared" si="58"/>
        <v>12925</v>
      </c>
      <c r="F176" s="38">
        <f t="shared" si="59"/>
        <v>379</v>
      </c>
      <c r="G176" s="38">
        <f t="shared" si="60"/>
        <v>388</v>
      </c>
      <c r="H176" s="38">
        <f t="shared" si="61"/>
        <v>391</v>
      </c>
      <c r="I176" s="38">
        <f t="shared" si="62"/>
        <v>395</v>
      </c>
      <c r="J176" s="419" t="s">
        <v>320</v>
      </c>
      <c r="K176" s="13">
        <v>437</v>
      </c>
      <c r="M176" s="13">
        <v>432</v>
      </c>
      <c r="O176" s="13">
        <v>427</v>
      </c>
      <c r="Q176" s="13">
        <v>420</v>
      </c>
      <c r="R176" s="419" t="s">
        <v>320</v>
      </c>
      <c r="S176" s="13">
        <v>15078</v>
      </c>
      <c r="T176" s="13">
        <v>15839</v>
      </c>
      <c r="U176" s="13">
        <v>16477</v>
      </c>
      <c r="V176" s="13">
        <v>16862</v>
      </c>
    </row>
    <row r="177" spans="1:22">
      <c r="A177" s="369" t="s">
        <v>305</v>
      </c>
      <c r="B177" s="38">
        <f t="shared" si="55"/>
        <v>9680</v>
      </c>
      <c r="C177" s="38">
        <f t="shared" si="56"/>
        <v>10178</v>
      </c>
      <c r="D177" s="38">
        <f t="shared" si="57"/>
        <v>10544</v>
      </c>
      <c r="E177" s="38">
        <f t="shared" si="58"/>
        <v>10766</v>
      </c>
      <c r="F177" s="38">
        <f t="shared" si="59"/>
        <v>307</v>
      </c>
      <c r="G177" s="38">
        <f t="shared" si="60"/>
        <v>317</v>
      </c>
      <c r="H177" s="38">
        <f t="shared" si="61"/>
        <v>322</v>
      </c>
      <c r="I177" s="38">
        <f t="shared" si="62"/>
        <v>324</v>
      </c>
      <c r="J177" s="419" t="s">
        <v>321</v>
      </c>
      <c r="K177" s="13">
        <v>365</v>
      </c>
      <c r="M177" s="13">
        <v>365</v>
      </c>
      <c r="O177" s="13">
        <v>358</v>
      </c>
      <c r="Q177" s="13">
        <v>353</v>
      </c>
      <c r="R177" s="419" t="s">
        <v>321</v>
      </c>
      <c r="S177" s="13">
        <v>11606</v>
      </c>
      <c r="T177" s="13">
        <v>12048</v>
      </c>
      <c r="U177" s="13">
        <v>12447</v>
      </c>
      <c r="V177" s="13">
        <v>12691</v>
      </c>
    </row>
    <row r="178" spans="1:22">
      <c r="A178" s="369" t="s">
        <v>306</v>
      </c>
      <c r="B178" s="38">
        <f t="shared" si="55"/>
        <v>16578</v>
      </c>
      <c r="C178" s="38">
        <f t="shared" si="56"/>
        <v>17068</v>
      </c>
      <c r="D178" s="38">
        <f t="shared" si="57"/>
        <v>17470</v>
      </c>
      <c r="E178" s="38">
        <f t="shared" si="58"/>
        <v>17729</v>
      </c>
      <c r="F178" s="38">
        <f t="shared" si="59"/>
        <v>542</v>
      </c>
      <c r="G178" s="38">
        <f t="shared" si="60"/>
        <v>551</v>
      </c>
      <c r="H178" s="38">
        <f t="shared" si="61"/>
        <v>554</v>
      </c>
      <c r="I178" s="38">
        <f t="shared" si="62"/>
        <v>557</v>
      </c>
      <c r="J178" s="419" t="s">
        <v>322</v>
      </c>
      <c r="K178" s="13">
        <v>356</v>
      </c>
      <c r="M178" s="13">
        <v>351</v>
      </c>
      <c r="O178" s="13">
        <v>347</v>
      </c>
      <c r="Q178" s="13">
        <v>341</v>
      </c>
      <c r="R178" s="419" t="s">
        <v>322</v>
      </c>
      <c r="S178" s="13">
        <v>10570</v>
      </c>
      <c r="T178" s="13">
        <v>11027</v>
      </c>
      <c r="U178" s="13">
        <v>11512</v>
      </c>
      <c r="V178" s="13">
        <v>11728</v>
      </c>
    </row>
    <row r="179" spans="1:22">
      <c r="A179" s="369" t="s">
        <v>307</v>
      </c>
      <c r="B179" s="38">
        <f t="shared" si="55"/>
        <v>16625</v>
      </c>
      <c r="C179" s="38">
        <f t="shared" si="56"/>
        <v>16919</v>
      </c>
      <c r="D179" s="38">
        <f t="shared" si="57"/>
        <v>17207</v>
      </c>
      <c r="E179" s="38">
        <f t="shared" si="58"/>
        <v>17361</v>
      </c>
      <c r="F179" s="38">
        <f t="shared" si="59"/>
        <v>372</v>
      </c>
      <c r="G179" s="38">
        <f t="shared" si="60"/>
        <v>377</v>
      </c>
      <c r="H179" s="38">
        <f t="shared" si="61"/>
        <v>377</v>
      </c>
      <c r="I179" s="38">
        <f t="shared" si="62"/>
        <v>378</v>
      </c>
      <c r="J179" s="419" t="s">
        <v>323</v>
      </c>
      <c r="K179" s="13">
        <v>520</v>
      </c>
      <c r="M179" s="13">
        <v>518</v>
      </c>
      <c r="O179" s="13">
        <v>509</v>
      </c>
      <c r="Q179" s="13">
        <v>502</v>
      </c>
      <c r="R179" s="419" t="s">
        <v>323</v>
      </c>
      <c r="S179" s="13">
        <v>15704</v>
      </c>
      <c r="T179" s="13">
        <v>16087</v>
      </c>
      <c r="U179" s="13">
        <v>16414</v>
      </c>
      <c r="V179" s="13">
        <v>16647</v>
      </c>
    </row>
    <row r="180" spans="1:22">
      <c r="A180" s="369" t="s">
        <v>308</v>
      </c>
      <c r="B180" s="38">
        <f t="shared" si="55"/>
        <v>10792</v>
      </c>
      <c r="C180" s="38">
        <f t="shared" si="56"/>
        <v>11188</v>
      </c>
      <c r="D180" s="38">
        <f t="shared" si="57"/>
        <v>11483</v>
      </c>
      <c r="E180" s="38">
        <f t="shared" si="58"/>
        <v>11677</v>
      </c>
      <c r="F180" s="38">
        <f t="shared" si="59"/>
        <v>343</v>
      </c>
      <c r="G180" s="38">
        <f t="shared" si="60"/>
        <v>348</v>
      </c>
      <c r="H180" s="38">
        <f t="shared" si="61"/>
        <v>350</v>
      </c>
      <c r="I180" s="38">
        <f t="shared" si="62"/>
        <v>352</v>
      </c>
      <c r="J180" s="419" t="s">
        <v>324</v>
      </c>
      <c r="K180" s="13">
        <v>523</v>
      </c>
      <c r="M180" s="13">
        <v>522</v>
      </c>
      <c r="O180" s="13">
        <v>515</v>
      </c>
      <c r="Q180" s="13">
        <v>505</v>
      </c>
      <c r="R180" s="419" t="s">
        <v>324</v>
      </c>
      <c r="S180" s="13">
        <v>20134</v>
      </c>
      <c r="T180" s="13">
        <v>20525</v>
      </c>
      <c r="U180" s="13">
        <v>20900</v>
      </c>
      <c r="V180" s="13">
        <v>21119</v>
      </c>
    </row>
    <row r="181" spans="1:22">
      <c r="A181" s="369" t="s">
        <v>309</v>
      </c>
      <c r="B181" s="38">
        <f t="shared" ref="B181:E186" si="63">+S172</f>
        <v>9189</v>
      </c>
      <c r="C181" s="38">
        <f t="shared" si="63"/>
        <v>9566</v>
      </c>
      <c r="D181" s="38">
        <f t="shared" si="63"/>
        <v>9898</v>
      </c>
      <c r="E181" s="38">
        <f t="shared" si="63"/>
        <v>10131</v>
      </c>
      <c r="F181" s="38">
        <f t="shared" ref="F181:F186" si="64">+Q172</f>
        <v>336</v>
      </c>
      <c r="G181" s="38">
        <f t="shared" ref="G181:G186" si="65">+O172</f>
        <v>341</v>
      </c>
      <c r="H181" s="38">
        <f t="shared" ref="H181:H186" si="66">+M172</f>
        <v>344</v>
      </c>
      <c r="I181" s="38">
        <f t="shared" ref="I181:I186" si="67">+K172</f>
        <v>345</v>
      </c>
      <c r="J181" s="419" t="s">
        <v>325</v>
      </c>
      <c r="K181" s="13">
        <v>395</v>
      </c>
      <c r="M181" s="13">
        <v>391</v>
      </c>
      <c r="O181" s="13">
        <v>388</v>
      </c>
      <c r="Q181" s="13">
        <v>379</v>
      </c>
      <c r="R181" s="419" t="s">
        <v>325</v>
      </c>
      <c r="S181" s="13">
        <v>11918</v>
      </c>
      <c r="T181" s="13">
        <v>12315</v>
      </c>
      <c r="U181" s="13">
        <v>12698</v>
      </c>
      <c r="V181" s="13">
        <v>12925</v>
      </c>
    </row>
    <row r="182" spans="1:22">
      <c r="A182" s="369" t="s">
        <v>310</v>
      </c>
      <c r="B182" s="38">
        <f t="shared" si="63"/>
        <v>10111</v>
      </c>
      <c r="C182" s="38">
        <f t="shared" si="63"/>
        <v>10610</v>
      </c>
      <c r="D182" s="38">
        <f t="shared" si="63"/>
        <v>11045</v>
      </c>
      <c r="E182" s="38">
        <f t="shared" si="63"/>
        <v>11328</v>
      </c>
      <c r="F182" s="38">
        <f t="shared" si="64"/>
        <v>342</v>
      </c>
      <c r="G182" s="38">
        <f t="shared" si="65"/>
        <v>346</v>
      </c>
      <c r="H182" s="38">
        <f t="shared" si="66"/>
        <v>352</v>
      </c>
      <c r="I182" s="38">
        <f t="shared" si="67"/>
        <v>355</v>
      </c>
      <c r="J182" s="419" t="s">
        <v>326</v>
      </c>
      <c r="K182" s="13">
        <v>324</v>
      </c>
      <c r="M182" s="13">
        <v>322</v>
      </c>
      <c r="O182" s="13">
        <v>317</v>
      </c>
      <c r="Q182" s="13">
        <v>307</v>
      </c>
      <c r="R182" s="419" t="s">
        <v>326</v>
      </c>
      <c r="S182" s="13">
        <v>9680</v>
      </c>
      <c r="T182" s="13">
        <v>10178</v>
      </c>
      <c r="U182" s="13">
        <v>10544</v>
      </c>
      <c r="V182" s="13">
        <v>10766</v>
      </c>
    </row>
    <row r="183" spans="1:22">
      <c r="A183" s="369" t="s">
        <v>311</v>
      </c>
      <c r="B183" s="38">
        <f t="shared" si="63"/>
        <v>10343</v>
      </c>
      <c r="C183" s="38">
        <f t="shared" si="63"/>
        <v>10848</v>
      </c>
      <c r="D183" s="38">
        <f t="shared" si="63"/>
        <v>11271</v>
      </c>
      <c r="E183" s="38">
        <f t="shared" si="63"/>
        <v>11498</v>
      </c>
      <c r="F183" s="38">
        <f t="shared" si="64"/>
        <v>334</v>
      </c>
      <c r="G183" s="38">
        <f t="shared" si="65"/>
        <v>338</v>
      </c>
      <c r="H183" s="38">
        <f t="shared" si="66"/>
        <v>339</v>
      </c>
      <c r="I183" s="38">
        <f t="shared" si="67"/>
        <v>340</v>
      </c>
      <c r="J183" s="419" t="s">
        <v>327</v>
      </c>
      <c r="K183" s="13">
        <v>557</v>
      </c>
      <c r="M183" s="13">
        <v>554</v>
      </c>
      <c r="O183" s="13">
        <v>551</v>
      </c>
      <c r="Q183" s="13">
        <v>542</v>
      </c>
      <c r="R183" s="419" t="s">
        <v>327</v>
      </c>
      <c r="S183" s="13">
        <v>16578</v>
      </c>
      <c r="T183" s="13">
        <v>17068</v>
      </c>
      <c r="U183" s="13">
        <v>17470</v>
      </c>
      <c r="V183" s="13">
        <v>17729</v>
      </c>
    </row>
    <row r="184" spans="1:22">
      <c r="A184" s="369" t="s">
        <v>312</v>
      </c>
      <c r="B184" s="38">
        <f t="shared" si="63"/>
        <v>12598</v>
      </c>
      <c r="C184" s="38">
        <f t="shared" si="63"/>
        <v>13249</v>
      </c>
      <c r="D184" s="38">
        <f t="shared" si="63"/>
        <v>13819</v>
      </c>
      <c r="E184" s="38">
        <f t="shared" si="63"/>
        <v>14123</v>
      </c>
      <c r="F184" s="38">
        <f t="shared" si="64"/>
        <v>368</v>
      </c>
      <c r="G184" s="38">
        <f t="shared" si="65"/>
        <v>380</v>
      </c>
      <c r="H184" s="38">
        <f t="shared" si="66"/>
        <v>384</v>
      </c>
      <c r="I184" s="38">
        <f t="shared" si="67"/>
        <v>388</v>
      </c>
      <c r="J184" s="419" t="s">
        <v>328</v>
      </c>
      <c r="K184" s="13">
        <v>378</v>
      </c>
      <c r="M184" s="13">
        <v>377</v>
      </c>
      <c r="O184" s="13">
        <v>377</v>
      </c>
      <c r="Q184" s="13">
        <v>372</v>
      </c>
      <c r="R184" s="419" t="s">
        <v>328</v>
      </c>
      <c r="S184" s="13">
        <v>16625</v>
      </c>
      <c r="T184" s="13">
        <v>16919</v>
      </c>
      <c r="U184" s="13">
        <v>17207</v>
      </c>
      <c r="V184" s="13">
        <v>17361</v>
      </c>
    </row>
    <row r="185" spans="1:22" ht="13.8" thickBot="1">
      <c r="A185" s="369" t="s">
        <v>313</v>
      </c>
      <c r="B185" s="38">
        <f t="shared" si="63"/>
        <v>15078</v>
      </c>
      <c r="C185" s="38">
        <f t="shared" si="63"/>
        <v>15839</v>
      </c>
      <c r="D185" s="38">
        <f t="shared" si="63"/>
        <v>16477</v>
      </c>
      <c r="E185" s="38">
        <f t="shared" si="63"/>
        <v>16862</v>
      </c>
      <c r="F185" s="38">
        <f t="shared" si="64"/>
        <v>420</v>
      </c>
      <c r="G185" s="38">
        <f t="shared" si="65"/>
        <v>427</v>
      </c>
      <c r="H185" s="38">
        <f t="shared" si="66"/>
        <v>432</v>
      </c>
      <c r="I185" s="38">
        <f t="shared" si="67"/>
        <v>437</v>
      </c>
      <c r="J185" s="419" t="s">
        <v>329</v>
      </c>
      <c r="K185" s="13">
        <v>352</v>
      </c>
      <c r="M185" s="13">
        <v>350</v>
      </c>
      <c r="O185" s="13">
        <v>348</v>
      </c>
      <c r="Q185" s="13">
        <v>343</v>
      </c>
      <c r="R185" s="419" t="s">
        <v>329</v>
      </c>
      <c r="S185" s="13">
        <v>10792</v>
      </c>
      <c r="T185" s="13">
        <v>11188</v>
      </c>
      <c r="U185" s="13">
        <v>11483</v>
      </c>
      <c r="V185" s="13">
        <v>11677</v>
      </c>
    </row>
    <row r="186" spans="1:22" ht="13.8" thickBot="1">
      <c r="A186" s="370" t="s">
        <v>314</v>
      </c>
      <c r="B186" s="38">
        <f t="shared" si="63"/>
        <v>11606</v>
      </c>
      <c r="C186" s="38">
        <f t="shared" si="63"/>
        <v>12048</v>
      </c>
      <c r="D186" s="38">
        <f t="shared" si="63"/>
        <v>12447</v>
      </c>
      <c r="E186" s="38">
        <f t="shared" si="63"/>
        <v>12691</v>
      </c>
      <c r="F186" s="38">
        <f t="shared" si="64"/>
        <v>353</v>
      </c>
      <c r="G186" s="38">
        <f t="shared" si="65"/>
        <v>358</v>
      </c>
      <c r="H186" s="38">
        <f t="shared" si="66"/>
        <v>365</v>
      </c>
      <c r="I186" s="38">
        <f t="shared" si="67"/>
        <v>365</v>
      </c>
      <c r="J186" s="368" t="s">
        <v>330</v>
      </c>
      <c r="K186" s="13">
        <v>298</v>
      </c>
      <c r="M186" s="13">
        <v>296</v>
      </c>
      <c r="O186" s="13">
        <v>294</v>
      </c>
      <c r="Q186" s="13">
        <v>289</v>
      </c>
      <c r="S186" s="13">
        <v>5002</v>
      </c>
      <c r="T186" s="13">
        <v>5197</v>
      </c>
      <c r="U186" s="13">
        <v>5390</v>
      </c>
      <c r="V186" s="13">
        <v>5557</v>
      </c>
    </row>
    <row r="187" spans="1:22">
      <c r="B187" s="38"/>
      <c r="C187" s="38"/>
      <c r="D187" s="38"/>
      <c r="E187" s="38"/>
      <c r="F187" s="38"/>
      <c r="G187" s="38"/>
      <c r="H187" s="38"/>
      <c r="I187" s="38"/>
    </row>
    <row r="188" spans="1:22" ht="13.8" thickBot="1">
      <c r="A188" s="370" t="s">
        <v>292</v>
      </c>
      <c r="B188" s="418">
        <f>+S188</f>
        <v>203834</v>
      </c>
      <c r="C188" s="38">
        <f>+T188</f>
        <v>211114</v>
      </c>
      <c r="D188" s="38">
        <f>+U188</f>
        <v>217457</v>
      </c>
      <c r="E188" s="38">
        <f>+V188</f>
        <v>221340</v>
      </c>
      <c r="F188" s="38">
        <f>+Q188</f>
        <v>6181</v>
      </c>
      <c r="G188" s="38">
        <f>+O188</f>
        <v>6290</v>
      </c>
      <c r="H188" s="38">
        <f>+M188</f>
        <v>6358</v>
      </c>
      <c r="I188" s="38">
        <f>+K188</f>
        <v>6398</v>
      </c>
      <c r="K188" s="698">
        <f t="shared" ref="K188:U188" si="68">SUM(K171:K186)</f>
        <v>6398</v>
      </c>
      <c r="L188" s="444"/>
      <c r="M188" s="698">
        <f t="shared" si="68"/>
        <v>6358</v>
      </c>
      <c r="N188" s="444"/>
      <c r="O188" s="698">
        <f t="shared" si="68"/>
        <v>6290</v>
      </c>
      <c r="P188" s="444"/>
      <c r="Q188" s="698">
        <f t="shared" si="68"/>
        <v>6181</v>
      </c>
      <c r="R188" s="444"/>
      <c r="S188" s="698">
        <f>SUM(S171:S186)</f>
        <v>203834</v>
      </c>
      <c r="T188" s="698">
        <f t="shared" si="68"/>
        <v>211114</v>
      </c>
      <c r="U188" s="698">
        <f t="shared" si="68"/>
        <v>217457</v>
      </c>
      <c r="V188" s="444">
        <f>SUM(V171:V186)</f>
        <v>221340</v>
      </c>
    </row>
    <row r="189" spans="1:22">
      <c r="A189" s="449" t="s">
        <v>296</v>
      </c>
      <c r="B189" s="450">
        <f>+B188+B8</f>
        <v>203834</v>
      </c>
      <c r="C189" s="450">
        <f t="shared" ref="C189:H189" si="69">+C188+C8</f>
        <v>1124633</v>
      </c>
      <c r="D189" s="450">
        <f t="shared" si="69"/>
        <v>1196715</v>
      </c>
      <c r="E189" s="450">
        <f t="shared" si="69"/>
        <v>1245859</v>
      </c>
      <c r="F189" s="450">
        <f t="shared" si="69"/>
        <v>6181</v>
      </c>
      <c r="G189" s="450">
        <f t="shared" si="69"/>
        <v>31067</v>
      </c>
      <c r="H189" s="450">
        <f t="shared" si="69"/>
        <v>32312</v>
      </c>
      <c r="I189" s="450">
        <f>+I188+I8</f>
        <v>32709</v>
      </c>
    </row>
  </sheetData>
  <mergeCells count="10">
    <mergeCell ref="A1:A2"/>
    <mergeCell ref="B1:E2"/>
    <mergeCell ref="F1:I2"/>
    <mergeCell ref="Z32:AA32"/>
    <mergeCell ref="AB32:AC32"/>
    <mergeCell ref="AD32:AE32"/>
    <mergeCell ref="AF32:AG32"/>
    <mergeCell ref="AH32:AI32"/>
    <mergeCell ref="AJ32:AK32"/>
    <mergeCell ref="AL32:AM32"/>
  </mergeCells>
  <pageMargins left="0.7" right="0.7" top="0.75" bottom="0.75" header="0.3" footer="0.3"/>
  <pageSetup paperSize="9" orientation="portrait" horizontalDpi="300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P242"/>
  <sheetViews>
    <sheetView zoomScale="70" zoomScaleNormal="70" workbookViewId="0">
      <selection sqref="A1:A2"/>
    </sheetView>
  </sheetViews>
  <sheetFormatPr baseColWidth="10" defaultRowHeight="13.2" outlineLevelCol="1"/>
  <cols>
    <col min="1" max="1" width="26.6640625" style="232" customWidth="1"/>
    <col min="2" max="21" width="8.109375" style="38" customWidth="1" outlineLevel="1"/>
    <col min="22" max="22" width="4.109375" customWidth="1"/>
    <col min="23" max="32" width="8.109375" style="784" customWidth="1" outlineLevel="1"/>
    <col min="33" max="33" width="11.44140625" style="768"/>
    <col min="34" max="34" width="31" style="754" bestFit="1" customWidth="1"/>
    <col min="35" max="54" width="7.109375" customWidth="1"/>
    <col min="55" max="55" width="7.109375" style="274" customWidth="1"/>
    <col min="56" max="65" width="8.109375" style="784" customWidth="1" outlineLevel="1"/>
    <col min="66" max="67" width="7.109375" style="768" customWidth="1"/>
    <col min="68" max="68" width="31" bestFit="1" customWidth="1"/>
    <col min="69" max="242" width="4.44140625" customWidth="1"/>
    <col min="243" max="243" width="14.5546875" bestFit="1" customWidth="1"/>
    <col min="244" max="244" width="4.44140625" customWidth="1"/>
    <col min="245" max="245" width="9.6640625" customWidth="1"/>
    <col min="246" max="247" width="16.6640625" bestFit="1" customWidth="1"/>
    <col min="248" max="294" width="4.44140625" customWidth="1"/>
    <col min="295" max="295" width="16.6640625" bestFit="1" customWidth="1"/>
    <col min="296" max="301" width="4.44140625" customWidth="1"/>
    <col min="302" max="302" width="6" bestFit="1" customWidth="1"/>
    <col min="303" max="303" width="4.5546875" bestFit="1" customWidth="1"/>
    <col min="304" max="304" width="4.44140625" customWidth="1"/>
    <col min="305" max="306" width="16.6640625" bestFit="1" customWidth="1"/>
    <col min="307" max="307" width="4.44140625" customWidth="1"/>
    <col min="308" max="308" width="16.6640625" bestFit="1" customWidth="1"/>
    <col min="309" max="309" width="11.44140625" bestFit="1" customWidth="1"/>
    <col min="310" max="311" width="16.6640625" bestFit="1" customWidth="1"/>
    <col min="312" max="312" width="4.44140625" customWidth="1"/>
    <col min="313" max="313" width="4.5546875" bestFit="1" customWidth="1"/>
    <col min="314" max="314" width="14.5546875" customWidth="1"/>
    <col min="316" max="316" width="11.44140625" customWidth="1"/>
    <col min="317" max="317" width="9.44140625" customWidth="1"/>
    <col min="318" max="319" width="16.6640625" bestFit="1" customWidth="1"/>
    <col min="321" max="321" width="16.6640625" bestFit="1" customWidth="1"/>
    <col min="323" max="323" width="16.6640625" bestFit="1" customWidth="1"/>
    <col min="347" max="347" width="16.6640625" bestFit="1" customWidth="1"/>
  </cols>
  <sheetData>
    <row r="1" spans="1:336" ht="21">
      <c r="A1" s="913" t="s">
        <v>0</v>
      </c>
      <c r="B1" s="835" t="s">
        <v>271</v>
      </c>
      <c r="C1" s="836"/>
      <c r="D1" s="836"/>
      <c r="E1" s="836"/>
      <c r="F1" s="836"/>
      <c r="G1" s="836"/>
      <c r="H1" s="836"/>
      <c r="I1" s="836"/>
      <c r="J1" s="836"/>
      <c r="K1" s="836"/>
      <c r="L1" s="837">
        <f>+A3</f>
        <v>44316</v>
      </c>
      <c r="M1" s="838"/>
      <c r="N1" s="838"/>
      <c r="O1" s="838"/>
      <c r="P1" s="838"/>
      <c r="Q1" s="838"/>
      <c r="R1" s="838"/>
      <c r="S1" s="838"/>
      <c r="T1" s="838"/>
      <c r="U1" s="839"/>
      <c r="W1" s="782"/>
      <c r="X1" s="783"/>
      <c r="Y1" s="783"/>
      <c r="Z1" s="783"/>
      <c r="AA1" s="783"/>
      <c r="AB1" s="783"/>
      <c r="AC1" s="783"/>
      <c r="AD1" s="783"/>
      <c r="AE1" s="783"/>
      <c r="AF1" s="783"/>
      <c r="BD1" s="782"/>
      <c r="BE1" s="783"/>
      <c r="BF1" s="783"/>
      <c r="BG1" s="783"/>
      <c r="BH1" s="783"/>
      <c r="BI1" s="783"/>
      <c r="BJ1" s="783"/>
      <c r="BK1" s="783"/>
      <c r="BL1" s="783"/>
      <c r="BM1" s="783"/>
    </row>
    <row r="2" spans="1:336">
      <c r="A2" s="914"/>
      <c r="B2" s="44" t="s">
        <v>16</v>
      </c>
      <c r="C2" s="41" t="s">
        <v>16</v>
      </c>
      <c r="D2" s="42" t="s">
        <v>7</v>
      </c>
      <c r="E2" s="42" t="s">
        <v>7</v>
      </c>
      <c r="F2" s="41" t="s">
        <v>8</v>
      </c>
      <c r="G2" s="41" t="s">
        <v>8</v>
      </c>
      <c r="H2" s="41" t="s">
        <v>9</v>
      </c>
      <c r="I2" s="41" t="s">
        <v>9</v>
      </c>
      <c r="J2" s="41" t="s">
        <v>10</v>
      </c>
      <c r="K2" s="41" t="s">
        <v>10</v>
      </c>
      <c r="L2" s="41" t="s">
        <v>11</v>
      </c>
      <c r="M2" s="41" t="s">
        <v>11</v>
      </c>
      <c r="N2" s="41" t="s">
        <v>12</v>
      </c>
      <c r="O2" s="41" t="s">
        <v>12</v>
      </c>
      <c r="P2" s="41" t="s">
        <v>13</v>
      </c>
      <c r="Q2" s="41" t="s">
        <v>13</v>
      </c>
      <c r="R2" s="41" t="s">
        <v>14</v>
      </c>
      <c r="S2" s="41" t="s">
        <v>14</v>
      </c>
      <c r="T2" s="41" t="s">
        <v>15</v>
      </c>
      <c r="U2" s="45" t="s">
        <v>15</v>
      </c>
      <c r="W2" s="785" t="s">
        <v>16</v>
      </c>
      <c r="X2" s="786" t="s">
        <v>7</v>
      </c>
      <c r="Y2" s="787" t="s">
        <v>8</v>
      </c>
      <c r="Z2" s="787" t="s">
        <v>9</v>
      </c>
      <c r="AA2" s="787" t="s">
        <v>10</v>
      </c>
      <c r="AB2" s="787" t="s">
        <v>11</v>
      </c>
      <c r="AC2" s="787" t="s">
        <v>12</v>
      </c>
      <c r="AD2" s="787" t="s">
        <v>13</v>
      </c>
      <c r="AE2" s="787" t="s">
        <v>14</v>
      </c>
      <c r="AF2" s="787" t="s">
        <v>15</v>
      </c>
    </row>
    <row r="3" spans="1:336" ht="23.4" thickBot="1">
      <c r="A3" s="1">
        <f>+'Todos_30-4_sisa'!A3</f>
        <v>44316</v>
      </c>
      <c r="B3" s="80" t="s">
        <v>264</v>
      </c>
      <c r="C3" s="51" t="s">
        <v>265</v>
      </c>
      <c r="D3" s="51" t="s">
        <v>264</v>
      </c>
      <c r="E3" s="51" t="s">
        <v>265</v>
      </c>
      <c r="F3" s="51" t="s">
        <v>264</v>
      </c>
      <c r="G3" s="51" t="s">
        <v>265</v>
      </c>
      <c r="H3" s="51" t="s">
        <v>264</v>
      </c>
      <c r="I3" s="51" t="s">
        <v>265</v>
      </c>
      <c r="J3" s="51" t="s">
        <v>264</v>
      </c>
      <c r="K3" s="51" t="s">
        <v>265</v>
      </c>
      <c r="L3" s="51" t="s">
        <v>264</v>
      </c>
      <c r="M3" s="51" t="s">
        <v>265</v>
      </c>
      <c r="N3" s="51" t="s">
        <v>264</v>
      </c>
      <c r="O3" s="51" t="s">
        <v>265</v>
      </c>
      <c r="P3" s="51" t="s">
        <v>264</v>
      </c>
      <c r="Q3" s="51" t="s">
        <v>265</v>
      </c>
      <c r="R3" s="51" t="s">
        <v>264</v>
      </c>
      <c r="S3" s="51" t="s">
        <v>265</v>
      </c>
      <c r="T3" s="51" t="s">
        <v>264</v>
      </c>
      <c r="U3" s="52" t="s">
        <v>265</v>
      </c>
      <c r="W3" s="788" t="s">
        <v>268</v>
      </c>
      <c r="X3" s="788" t="s">
        <v>268</v>
      </c>
      <c r="Y3" s="788" t="s">
        <v>268</v>
      </c>
      <c r="Z3" s="788" t="s">
        <v>268</v>
      </c>
      <c r="AA3" s="788" t="s">
        <v>268</v>
      </c>
      <c r="AB3" s="788" t="s">
        <v>268</v>
      </c>
      <c r="AC3" s="788" t="s">
        <v>268</v>
      </c>
      <c r="AD3" s="788" t="s">
        <v>268</v>
      </c>
      <c r="AE3" s="788" t="s">
        <v>268</v>
      </c>
      <c r="AF3" s="788" t="s">
        <v>268</v>
      </c>
      <c r="AH3" s="57"/>
      <c r="AI3" s="44" t="s">
        <v>16</v>
      </c>
      <c r="AJ3" s="41" t="s">
        <v>16</v>
      </c>
      <c r="AK3" s="42" t="s">
        <v>7</v>
      </c>
      <c r="AL3" s="42" t="s">
        <v>7</v>
      </c>
      <c r="AM3" s="41" t="s">
        <v>8</v>
      </c>
      <c r="AN3" s="41" t="s">
        <v>8</v>
      </c>
      <c r="AO3" s="41" t="s">
        <v>9</v>
      </c>
      <c r="AP3" s="41" t="s">
        <v>9</v>
      </c>
      <c r="AQ3" s="41" t="s">
        <v>10</v>
      </c>
      <c r="AR3" s="41" t="s">
        <v>10</v>
      </c>
      <c r="AS3" s="41" t="s">
        <v>11</v>
      </c>
      <c r="AT3" s="41" t="s">
        <v>11</v>
      </c>
      <c r="AU3" s="41" t="s">
        <v>12</v>
      </c>
      <c r="AV3" s="41" t="s">
        <v>12</v>
      </c>
      <c r="AW3" s="41" t="s">
        <v>13</v>
      </c>
      <c r="AX3" s="41" t="s">
        <v>13</v>
      </c>
      <c r="AY3" s="41" t="s">
        <v>14</v>
      </c>
      <c r="AZ3" s="41" t="s">
        <v>14</v>
      </c>
      <c r="BA3" s="41" t="s">
        <v>15</v>
      </c>
      <c r="BB3" s="45" t="s">
        <v>15</v>
      </c>
      <c r="BC3" s="37" t="s">
        <v>285</v>
      </c>
      <c r="BD3" s="785" t="s">
        <v>16</v>
      </c>
      <c r="BE3" s="786" t="s">
        <v>7</v>
      </c>
      <c r="BF3" s="787" t="s">
        <v>8</v>
      </c>
      <c r="BG3" s="787" t="s">
        <v>9</v>
      </c>
      <c r="BH3" s="787" t="s">
        <v>10</v>
      </c>
      <c r="BI3" s="787" t="s">
        <v>11</v>
      </c>
      <c r="BJ3" s="787" t="s">
        <v>12</v>
      </c>
      <c r="BK3" s="787" t="s">
        <v>13</v>
      </c>
      <c r="BL3" s="787" t="s">
        <v>14</v>
      </c>
      <c r="BM3" s="787" t="s">
        <v>15</v>
      </c>
      <c r="BN3" s="37"/>
      <c r="BO3" s="37"/>
      <c r="BP3" s="57"/>
      <c r="BQ3" s="57" t="s">
        <v>265</v>
      </c>
      <c r="BR3" s="57"/>
      <c r="BS3" s="57"/>
      <c r="BT3" s="57"/>
      <c r="BU3" s="57"/>
      <c r="BV3" s="57"/>
      <c r="BW3" s="57"/>
      <c r="BX3" s="57"/>
      <c r="BY3" s="57"/>
      <c r="BZ3" s="57"/>
      <c r="CA3" s="57"/>
      <c r="CB3" s="57"/>
      <c r="CC3" s="57"/>
      <c r="CD3" s="57"/>
      <c r="CE3" s="57"/>
      <c r="CF3" s="57"/>
      <c r="CG3" s="57"/>
      <c r="CH3" s="57"/>
      <c r="CI3" s="57"/>
      <c r="CJ3" s="57"/>
      <c r="CK3" s="57"/>
      <c r="CL3" s="57"/>
      <c r="CM3" s="57"/>
      <c r="CN3" s="57"/>
      <c r="CO3" s="57"/>
      <c r="CP3" s="57"/>
      <c r="CQ3" s="57"/>
      <c r="CR3" s="57"/>
      <c r="CS3" s="57"/>
      <c r="CT3" s="57"/>
      <c r="CU3" s="57"/>
      <c r="CV3" s="57"/>
      <c r="CW3" s="57"/>
      <c r="CX3" s="57"/>
      <c r="CY3" s="57"/>
      <c r="CZ3" s="57"/>
      <c r="DA3" s="57"/>
      <c r="DB3" s="57"/>
      <c r="DC3" s="57"/>
      <c r="DD3" s="57"/>
      <c r="DE3" s="57"/>
      <c r="DF3" s="57"/>
      <c r="DG3" s="57"/>
      <c r="DH3" s="57"/>
      <c r="DI3" s="57"/>
      <c r="DJ3" s="57"/>
      <c r="DK3" s="57"/>
      <c r="DL3" s="57"/>
      <c r="DM3" s="57"/>
      <c r="DN3" s="57"/>
      <c r="DO3" s="57"/>
      <c r="DP3" s="57"/>
      <c r="DQ3" s="57"/>
      <c r="DR3" s="57"/>
      <c r="DS3" s="57"/>
      <c r="DT3" s="57"/>
      <c r="DU3" s="57"/>
      <c r="DV3" s="57"/>
      <c r="DW3" s="57"/>
      <c r="DX3" s="57"/>
      <c r="DY3" s="57"/>
      <c r="DZ3" s="57"/>
      <c r="EA3" s="57"/>
      <c r="EB3" s="57"/>
      <c r="EC3" s="57"/>
      <c r="ED3" s="57"/>
      <c r="EE3" s="57"/>
      <c r="EF3" s="57"/>
      <c r="EG3" s="57"/>
      <c r="EH3" s="57"/>
      <c r="EI3" s="57"/>
      <c r="EJ3" s="57"/>
      <c r="EK3" s="57"/>
      <c r="EL3" s="57"/>
      <c r="EM3" s="57"/>
      <c r="EN3" s="57"/>
      <c r="EO3" s="57"/>
      <c r="EP3" s="57"/>
      <c r="EQ3" s="57"/>
      <c r="ER3" s="57"/>
      <c r="ES3" s="57"/>
      <c r="ET3" s="57"/>
      <c r="EU3" s="57"/>
      <c r="EV3" s="57"/>
      <c r="EW3" s="57"/>
      <c r="EX3" s="57"/>
      <c r="EY3" s="57"/>
      <c r="EZ3" s="57"/>
      <c r="FA3" s="57"/>
      <c r="FB3" s="57"/>
      <c r="FC3" s="57"/>
      <c r="FD3" s="57"/>
      <c r="FE3" s="57"/>
      <c r="FF3" s="58" t="s">
        <v>293</v>
      </c>
      <c r="FG3" s="57" t="s">
        <v>264</v>
      </c>
      <c r="FH3" s="57"/>
      <c r="FI3" s="57"/>
      <c r="FJ3" s="57"/>
      <c r="FK3" s="57"/>
      <c r="FL3" s="57"/>
      <c r="FM3" s="57"/>
      <c r="FN3" s="57"/>
      <c r="FO3" s="57"/>
      <c r="FP3" s="57"/>
      <c r="FQ3" s="57"/>
      <c r="FR3" s="57"/>
      <c r="FS3" s="57"/>
      <c r="FT3" s="57"/>
      <c r="FU3" s="57"/>
      <c r="FV3" s="57"/>
      <c r="FW3" s="57"/>
      <c r="FX3" s="57"/>
      <c r="FY3" s="57"/>
      <c r="FZ3" s="57"/>
      <c r="GA3" s="57"/>
      <c r="GB3" s="57"/>
      <c r="GC3" s="57"/>
      <c r="GD3" s="57"/>
      <c r="GE3" s="57"/>
      <c r="GF3" s="57"/>
      <c r="GG3" s="57"/>
      <c r="GH3" s="57"/>
      <c r="GI3" s="57"/>
      <c r="GJ3" s="57"/>
      <c r="GK3" s="57"/>
      <c r="GL3" s="57"/>
      <c r="GM3" s="57"/>
      <c r="GN3" s="57"/>
      <c r="GO3" s="57"/>
      <c r="GP3" s="57"/>
      <c r="GQ3" s="57"/>
      <c r="GR3" s="57"/>
      <c r="GS3" s="57"/>
      <c r="GT3" s="57"/>
      <c r="GU3" s="57"/>
      <c r="GV3" s="57"/>
      <c r="GW3" s="57"/>
      <c r="GX3" s="57"/>
      <c r="GY3" s="57"/>
      <c r="GZ3" s="57"/>
      <c r="HA3" s="57"/>
      <c r="HB3" s="57"/>
      <c r="HC3" s="57"/>
      <c r="HD3" s="57"/>
      <c r="HE3" s="57"/>
      <c r="HF3" s="57"/>
      <c r="HG3" s="57"/>
      <c r="HH3" s="57"/>
      <c r="HI3" s="57"/>
      <c r="HJ3" s="57"/>
      <c r="HK3" s="57"/>
      <c r="HL3" s="57"/>
      <c r="HM3" s="57"/>
      <c r="HN3" s="57"/>
      <c r="HO3" s="57"/>
      <c r="HP3" s="57"/>
      <c r="HQ3" s="57"/>
      <c r="HR3" s="57"/>
      <c r="HS3" s="57"/>
      <c r="HT3" s="57"/>
      <c r="HU3" s="57"/>
      <c r="HV3" s="57"/>
      <c r="HW3" s="57"/>
      <c r="HX3" s="57"/>
      <c r="HY3" s="57"/>
      <c r="HZ3" s="57"/>
      <c r="IA3" s="57"/>
      <c r="IB3" s="57"/>
      <c r="IC3" s="57"/>
      <c r="ID3" s="57"/>
      <c r="IE3" s="57"/>
      <c r="IF3" s="57"/>
      <c r="IG3" s="57"/>
      <c r="IH3" s="57"/>
      <c r="II3" s="57"/>
      <c r="IJ3" s="57"/>
      <c r="IK3" s="57"/>
      <c r="IL3" s="57"/>
      <c r="IM3" s="57"/>
      <c r="IN3" s="57"/>
      <c r="IO3" s="57"/>
      <c r="IP3" s="58" t="s">
        <v>294</v>
      </c>
      <c r="IQ3" s="57" t="s">
        <v>268</v>
      </c>
      <c r="IR3" s="57"/>
      <c r="IS3" s="57"/>
      <c r="IT3" s="57"/>
      <c r="IU3" s="57"/>
      <c r="IV3" s="57"/>
      <c r="IW3" s="57"/>
      <c r="IX3" s="57"/>
      <c r="IY3" s="57"/>
      <c r="IZ3" s="57"/>
      <c r="JA3" s="57"/>
      <c r="JB3" s="57"/>
      <c r="JC3" s="57"/>
      <c r="JD3" s="57"/>
      <c r="JE3" s="57"/>
      <c r="JF3" s="57"/>
      <c r="JG3" s="57"/>
      <c r="JH3" s="57"/>
      <c r="JI3" s="57"/>
      <c r="JJ3" s="57"/>
      <c r="JK3" s="57"/>
      <c r="JL3" s="57"/>
      <c r="JM3" s="57"/>
      <c r="JN3" s="57"/>
      <c r="JO3" s="57"/>
      <c r="JP3" s="57"/>
      <c r="JQ3" s="57"/>
      <c r="JR3" s="57"/>
      <c r="JS3" s="57"/>
      <c r="JT3" s="57"/>
      <c r="JU3" s="57"/>
      <c r="JV3" s="57"/>
      <c r="JW3" s="57"/>
      <c r="JX3" s="57"/>
      <c r="JY3" s="57"/>
      <c r="JZ3" s="57"/>
      <c r="KA3" s="57"/>
      <c r="KB3" s="57"/>
      <c r="KC3" s="57"/>
      <c r="KD3" s="57"/>
      <c r="KE3" s="57"/>
      <c r="KF3" s="57"/>
      <c r="KG3" s="57"/>
      <c r="KH3" s="57"/>
      <c r="KI3" s="57"/>
      <c r="KJ3" s="57"/>
      <c r="KK3" s="57"/>
      <c r="KL3" s="57"/>
      <c r="KM3" s="57"/>
      <c r="KN3" s="57"/>
      <c r="KO3" s="57"/>
      <c r="KP3" s="57"/>
      <c r="KQ3" s="57"/>
      <c r="KR3" s="57"/>
      <c r="KS3" s="57"/>
      <c r="KT3" s="57"/>
      <c r="KU3" s="57"/>
      <c r="KV3" s="57"/>
      <c r="KW3" s="57"/>
      <c r="KX3" s="57"/>
      <c r="KY3" s="57"/>
      <c r="KZ3" s="57"/>
      <c r="LA3" s="57"/>
      <c r="LB3" s="57"/>
      <c r="LC3" s="57"/>
      <c r="LD3" s="57"/>
      <c r="LE3" s="57"/>
      <c r="LF3" s="57"/>
      <c r="LG3" s="57"/>
      <c r="LH3" s="57"/>
      <c r="LI3" s="57"/>
      <c r="LJ3" s="58" t="s">
        <v>295</v>
      </c>
      <c r="LK3" s="57" t="s">
        <v>273</v>
      </c>
      <c r="LL3" s="446"/>
      <c r="LM3" s="446"/>
      <c r="LN3" s="446"/>
      <c r="LO3" s="446"/>
      <c r="LP3" s="446"/>
      <c r="LQ3" s="446"/>
      <c r="LR3" s="446"/>
      <c r="LS3" s="446"/>
      <c r="LT3" s="446"/>
      <c r="LU3" s="446"/>
      <c r="LV3" s="446"/>
      <c r="LW3" s="446"/>
      <c r="LX3" s="446"/>
    </row>
    <row r="4" spans="1:336" ht="15" thickBot="1">
      <c r="A4" s="79" t="s">
        <v>17</v>
      </c>
      <c r="B4" s="160">
        <f t="shared" ref="B4:U4" si="0">+B5+B6+B12+B13+B14+B15+B16+B17+B18+B19+B20+B21+B22+B23+B24+B25+B26+B27+B28+B29+B30+B31+B32+B33+B34</f>
        <v>31</v>
      </c>
      <c r="C4" s="160">
        <f t="shared" si="0"/>
        <v>29</v>
      </c>
      <c r="D4" s="160">
        <f t="shared" si="0"/>
        <v>42</v>
      </c>
      <c r="E4" s="160">
        <f t="shared" si="0"/>
        <v>43</v>
      </c>
      <c r="F4" s="160">
        <f t="shared" si="0"/>
        <v>203</v>
      </c>
      <c r="G4" s="160">
        <f t="shared" si="0"/>
        <v>161</v>
      </c>
      <c r="H4" s="252">
        <f t="shared" si="0"/>
        <v>589</v>
      </c>
      <c r="I4" s="160">
        <f t="shared" si="0"/>
        <v>355</v>
      </c>
      <c r="J4" s="160">
        <f t="shared" si="0"/>
        <v>1613</v>
      </c>
      <c r="K4" s="160">
        <f t="shared" si="0"/>
        <v>944</v>
      </c>
      <c r="L4" s="160">
        <f t="shared" si="0"/>
        <v>4195</v>
      </c>
      <c r="M4" s="160">
        <f t="shared" si="0"/>
        <v>2057</v>
      </c>
      <c r="N4" s="160">
        <f t="shared" si="0"/>
        <v>8987</v>
      </c>
      <c r="O4" s="160">
        <f t="shared" si="0"/>
        <v>4674</v>
      </c>
      <c r="P4" s="160">
        <f t="shared" si="0"/>
        <v>10956</v>
      </c>
      <c r="Q4" s="160">
        <f t="shared" si="0"/>
        <v>7002</v>
      </c>
      <c r="R4" s="160">
        <f t="shared" si="0"/>
        <v>7395</v>
      </c>
      <c r="S4" s="160">
        <f t="shared" si="0"/>
        <v>7277</v>
      </c>
      <c r="T4" s="160">
        <f t="shared" si="0"/>
        <v>1847</v>
      </c>
      <c r="U4" s="160">
        <f t="shared" si="0"/>
        <v>3573</v>
      </c>
      <c r="W4" s="790">
        <f t="shared" ref="W4:AF4" si="1">+W5+W6+W12+W13+W14+W15+W16+W17+W18+W19+W20+W21+W22+W23+W24+W25+W26+W27+W28+W29+W30+W31+W32+W33+W34</f>
        <v>45</v>
      </c>
      <c r="X4" s="790">
        <f t="shared" si="1"/>
        <v>2</v>
      </c>
      <c r="Y4" s="790">
        <f t="shared" si="1"/>
        <v>4</v>
      </c>
      <c r="Z4" s="790">
        <f t="shared" si="1"/>
        <v>23</v>
      </c>
      <c r="AA4" s="790">
        <f t="shared" si="1"/>
        <v>37</v>
      </c>
      <c r="AB4" s="790">
        <f t="shared" si="1"/>
        <v>57</v>
      </c>
      <c r="AC4" s="790">
        <f t="shared" si="1"/>
        <v>115</v>
      </c>
      <c r="AD4" s="790">
        <f t="shared" si="1"/>
        <v>237</v>
      </c>
      <c r="AE4" s="790">
        <f t="shared" si="1"/>
        <v>713</v>
      </c>
      <c r="AF4" s="790">
        <f t="shared" si="1"/>
        <v>652</v>
      </c>
      <c r="AG4" s="356"/>
      <c r="AH4" s="18" t="s">
        <v>184</v>
      </c>
      <c r="AI4" s="80" t="s">
        <v>264</v>
      </c>
      <c r="AJ4" s="51" t="s">
        <v>265</v>
      </c>
      <c r="AK4" s="51" t="s">
        <v>264</v>
      </c>
      <c r="AL4" s="51" t="s">
        <v>265</v>
      </c>
      <c r="AM4" s="51" t="s">
        <v>264</v>
      </c>
      <c r="AN4" s="51" t="s">
        <v>265</v>
      </c>
      <c r="AO4" s="51" t="s">
        <v>264</v>
      </c>
      <c r="AP4" s="51" t="s">
        <v>265</v>
      </c>
      <c r="AQ4" s="51" t="s">
        <v>264</v>
      </c>
      <c r="AR4" s="51" t="s">
        <v>265</v>
      </c>
      <c r="AS4" s="51" t="s">
        <v>264</v>
      </c>
      <c r="AT4" s="51" t="s">
        <v>265</v>
      </c>
      <c r="AU4" s="51" t="s">
        <v>264</v>
      </c>
      <c r="AV4" s="51" t="s">
        <v>265</v>
      </c>
      <c r="AW4" s="51" t="s">
        <v>264</v>
      </c>
      <c r="AX4" s="51" t="s">
        <v>265</v>
      </c>
      <c r="AY4" s="51" t="s">
        <v>264</v>
      </c>
      <c r="AZ4" s="51" t="s">
        <v>265</v>
      </c>
      <c r="BA4" s="51" t="s">
        <v>264</v>
      </c>
      <c r="BB4" s="52" t="s">
        <v>265</v>
      </c>
      <c r="BC4" s="37" t="s">
        <v>268</v>
      </c>
      <c r="BD4" s="788" t="s">
        <v>268</v>
      </c>
      <c r="BE4" s="788" t="s">
        <v>268</v>
      </c>
      <c r="BF4" s="788" t="s">
        <v>268</v>
      </c>
      <c r="BG4" s="788" t="s">
        <v>268</v>
      </c>
      <c r="BH4" s="788" t="s">
        <v>268</v>
      </c>
      <c r="BI4" s="788" t="s">
        <v>268</v>
      </c>
      <c r="BJ4" s="788" t="s">
        <v>268</v>
      </c>
      <c r="BK4" s="788" t="s">
        <v>268</v>
      </c>
      <c r="BL4" s="788" t="s">
        <v>268</v>
      </c>
      <c r="BM4" s="788" t="s">
        <v>268</v>
      </c>
      <c r="BN4" s="37"/>
      <c r="BO4" s="37"/>
      <c r="BP4" s="18" t="s">
        <v>184</v>
      </c>
      <c r="BQ4" s="18">
        <v>0</v>
      </c>
      <c r="BR4" s="18">
        <v>2</v>
      </c>
      <c r="BS4" s="18">
        <v>3</v>
      </c>
      <c r="BT4" s="18">
        <v>7</v>
      </c>
      <c r="BU4" s="18">
        <v>8</v>
      </c>
      <c r="BV4" s="18">
        <v>18</v>
      </c>
      <c r="BW4" s="18">
        <v>19</v>
      </c>
      <c r="BX4" s="18">
        <v>20</v>
      </c>
      <c r="BY4" s="18">
        <v>22</v>
      </c>
      <c r="BZ4" s="18">
        <v>23</v>
      </c>
      <c r="CA4" s="18">
        <v>24</v>
      </c>
      <c r="CB4" s="18">
        <v>25</v>
      </c>
      <c r="CC4" s="18">
        <v>26</v>
      </c>
      <c r="CD4" s="18">
        <v>27</v>
      </c>
      <c r="CE4" s="18">
        <v>28</v>
      </c>
      <c r="CF4" s="18">
        <v>29</v>
      </c>
      <c r="CG4" s="18">
        <v>30</v>
      </c>
      <c r="CH4" s="18">
        <v>31</v>
      </c>
      <c r="CI4" s="18">
        <v>32</v>
      </c>
      <c r="CJ4" s="18">
        <v>33</v>
      </c>
      <c r="CK4" s="18">
        <v>34</v>
      </c>
      <c r="CL4" s="18">
        <v>35</v>
      </c>
      <c r="CM4" s="18">
        <v>36</v>
      </c>
      <c r="CN4" s="18">
        <v>37</v>
      </c>
      <c r="CO4" s="18">
        <v>38</v>
      </c>
      <c r="CP4" s="18">
        <v>39</v>
      </c>
      <c r="CQ4" s="18">
        <v>40</v>
      </c>
      <c r="CR4" s="18">
        <v>41</v>
      </c>
      <c r="CS4" s="18">
        <v>42</v>
      </c>
      <c r="CT4" s="18">
        <v>43</v>
      </c>
      <c r="CU4" s="18">
        <v>44</v>
      </c>
      <c r="CV4" s="18">
        <v>45</v>
      </c>
      <c r="CW4" s="18">
        <v>46</v>
      </c>
      <c r="CX4" s="18">
        <v>47</v>
      </c>
      <c r="CY4" s="18">
        <v>48</v>
      </c>
      <c r="CZ4" s="18">
        <v>49</v>
      </c>
      <c r="DA4" s="18">
        <v>50</v>
      </c>
      <c r="DB4" s="18">
        <v>51</v>
      </c>
      <c r="DC4" s="18">
        <v>52</v>
      </c>
      <c r="DD4" s="18">
        <v>53</v>
      </c>
      <c r="DE4" s="18">
        <v>54</v>
      </c>
      <c r="DF4" s="18">
        <v>55</v>
      </c>
      <c r="DG4" s="18">
        <v>56</v>
      </c>
      <c r="DH4" s="18">
        <v>57</v>
      </c>
      <c r="DI4" s="18">
        <v>58</v>
      </c>
      <c r="DJ4" s="18">
        <v>59</v>
      </c>
      <c r="DK4" s="18">
        <v>60</v>
      </c>
      <c r="DL4" s="18">
        <v>61</v>
      </c>
      <c r="DM4" s="18">
        <v>62</v>
      </c>
      <c r="DN4" s="18">
        <v>63</v>
      </c>
      <c r="DO4" s="18">
        <v>64</v>
      </c>
      <c r="DP4" s="18">
        <v>65</v>
      </c>
      <c r="DQ4" s="18">
        <v>66</v>
      </c>
      <c r="DR4" s="18">
        <v>67</v>
      </c>
      <c r="DS4" s="18">
        <v>68</v>
      </c>
      <c r="DT4" s="18">
        <v>69</v>
      </c>
      <c r="DU4" s="18">
        <v>70</v>
      </c>
      <c r="DV4" s="18">
        <v>71</v>
      </c>
      <c r="DW4" s="18">
        <v>72</v>
      </c>
      <c r="DX4" s="18">
        <v>73</v>
      </c>
      <c r="DY4" s="18">
        <v>74</v>
      </c>
      <c r="DZ4" s="18">
        <v>75</v>
      </c>
      <c r="EA4" s="18">
        <v>76</v>
      </c>
      <c r="EB4" s="18">
        <v>77</v>
      </c>
      <c r="EC4" s="18">
        <v>78</v>
      </c>
      <c r="ED4" s="18">
        <v>79</v>
      </c>
      <c r="EE4" s="18">
        <v>80</v>
      </c>
      <c r="EF4" s="18">
        <v>81</v>
      </c>
      <c r="EG4" s="18">
        <v>82</v>
      </c>
      <c r="EH4" s="18">
        <v>83</v>
      </c>
      <c r="EI4" s="18">
        <v>84</v>
      </c>
      <c r="EJ4" s="18">
        <v>85</v>
      </c>
      <c r="EK4" s="18">
        <v>86</v>
      </c>
      <c r="EL4" s="18">
        <v>87</v>
      </c>
      <c r="EM4" s="18">
        <v>88</v>
      </c>
      <c r="EN4" s="18">
        <v>89</v>
      </c>
      <c r="EO4" s="18">
        <v>90</v>
      </c>
      <c r="EP4" s="18">
        <v>91</v>
      </c>
      <c r="EQ4" s="18">
        <v>92</v>
      </c>
      <c r="ER4" s="18">
        <v>93</v>
      </c>
      <c r="ES4" s="18">
        <v>94</v>
      </c>
      <c r="ET4" s="18">
        <v>95</v>
      </c>
      <c r="EU4" s="18">
        <v>96</v>
      </c>
      <c r="EV4" s="18">
        <v>97</v>
      </c>
      <c r="EW4" s="18">
        <v>98</v>
      </c>
      <c r="EX4" s="18">
        <v>99</v>
      </c>
      <c r="EY4" s="18">
        <v>100</v>
      </c>
      <c r="EZ4" s="18">
        <v>101</v>
      </c>
      <c r="FA4" s="18">
        <v>102</v>
      </c>
      <c r="FB4" s="18">
        <v>103</v>
      </c>
      <c r="FC4" s="18">
        <v>105</v>
      </c>
      <c r="FD4" s="18">
        <v>106</v>
      </c>
      <c r="FE4" s="18">
        <v>107</v>
      </c>
      <c r="FF4" s="59"/>
      <c r="FG4" s="18">
        <v>0</v>
      </c>
      <c r="FH4" s="18">
        <v>2</v>
      </c>
      <c r="FI4" s="18">
        <v>8</v>
      </c>
      <c r="FJ4" s="18">
        <v>19</v>
      </c>
      <c r="FK4" s="18">
        <v>21</v>
      </c>
      <c r="FL4" s="18">
        <v>22</v>
      </c>
      <c r="FM4" s="18">
        <v>23</v>
      </c>
      <c r="FN4" s="18">
        <v>25</v>
      </c>
      <c r="FO4" s="18">
        <v>26</v>
      </c>
      <c r="FP4" s="18">
        <v>27</v>
      </c>
      <c r="FQ4" s="18">
        <v>28</v>
      </c>
      <c r="FR4" s="18">
        <v>29</v>
      </c>
      <c r="FS4" s="18">
        <v>30</v>
      </c>
      <c r="FT4" s="18">
        <v>31</v>
      </c>
      <c r="FU4" s="18">
        <v>32</v>
      </c>
      <c r="FV4" s="18">
        <v>33</v>
      </c>
      <c r="FW4" s="18">
        <v>34</v>
      </c>
      <c r="FX4" s="18">
        <v>35</v>
      </c>
      <c r="FY4" s="18">
        <v>36</v>
      </c>
      <c r="FZ4" s="18">
        <v>37</v>
      </c>
      <c r="GA4" s="18">
        <v>38</v>
      </c>
      <c r="GB4" s="18">
        <v>39</v>
      </c>
      <c r="GC4" s="18">
        <v>40</v>
      </c>
      <c r="GD4" s="18">
        <v>41</v>
      </c>
      <c r="GE4" s="18">
        <v>42</v>
      </c>
      <c r="GF4" s="18">
        <v>43</v>
      </c>
      <c r="GG4" s="18">
        <v>44</v>
      </c>
      <c r="GH4" s="18">
        <v>45</v>
      </c>
      <c r="GI4" s="18">
        <v>46</v>
      </c>
      <c r="GJ4" s="18">
        <v>47</v>
      </c>
      <c r="GK4" s="18">
        <v>48</v>
      </c>
      <c r="GL4" s="18">
        <v>49</v>
      </c>
      <c r="GM4" s="18">
        <v>50</v>
      </c>
      <c r="GN4" s="18">
        <v>51</v>
      </c>
      <c r="GO4" s="18">
        <v>52</v>
      </c>
      <c r="GP4" s="18">
        <v>53</v>
      </c>
      <c r="GQ4" s="18">
        <v>54</v>
      </c>
      <c r="GR4" s="18">
        <v>55</v>
      </c>
      <c r="GS4" s="18">
        <v>56</v>
      </c>
      <c r="GT4" s="18">
        <v>57</v>
      </c>
      <c r="GU4" s="18">
        <v>58</v>
      </c>
      <c r="GV4" s="18">
        <v>59</v>
      </c>
      <c r="GW4" s="18">
        <v>60</v>
      </c>
      <c r="GX4" s="18">
        <v>61</v>
      </c>
      <c r="GY4" s="18">
        <v>62</v>
      </c>
      <c r="GZ4" s="18">
        <v>63</v>
      </c>
      <c r="HA4" s="18">
        <v>64</v>
      </c>
      <c r="HB4" s="18">
        <v>65</v>
      </c>
      <c r="HC4" s="18">
        <v>66</v>
      </c>
      <c r="HD4" s="18">
        <v>67</v>
      </c>
      <c r="HE4" s="18">
        <v>68</v>
      </c>
      <c r="HF4" s="18">
        <v>69</v>
      </c>
      <c r="HG4" s="18">
        <v>70</v>
      </c>
      <c r="HH4" s="18">
        <v>71</v>
      </c>
      <c r="HI4" s="18">
        <v>72</v>
      </c>
      <c r="HJ4" s="18">
        <v>73</v>
      </c>
      <c r="HK4" s="18">
        <v>74</v>
      </c>
      <c r="HL4" s="18">
        <v>75</v>
      </c>
      <c r="HM4" s="18">
        <v>76</v>
      </c>
      <c r="HN4" s="18">
        <v>77</v>
      </c>
      <c r="HO4" s="18">
        <v>78</v>
      </c>
      <c r="HP4" s="18">
        <v>79</v>
      </c>
      <c r="HQ4" s="18">
        <v>80</v>
      </c>
      <c r="HR4" s="18">
        <v>81</v>
      </c>
      <c r="HS4" s="18">
        <v>82</v>
      </c>
      <c r="HT4" s="18">
        <v>83</v>
      </c>
      <c r="HU4" s="18">
        <v>84</v>
      </c>
      <c r="HV4" s="18">
        <v>85</v>
      </c>
      <c r="HW4" s="18">
        <v>86</v>
      </c>
      <c r="HX4" s="18">
        <v>87</v>
      </c>
      <c r="HY4" s="18">
        <v>88</v>
      </c>
      <c r="HZ4" s="18">
        <v>89</v>
      </c>
      <c r="IA4" s="18">
        <v>90</v>
      </c>
      <c r="IB4" s="18">
        <v>91</v>
      </c>
      <c r="IC4" s="18">
        <v>92</v>
      </c>
      <c r="ID4" s="18">
        <v>93</v>
      </c>
      <c r="IE4" s="18">
        <v>94</v>
      </c>
      <c r="IF4" s="18">
        <v>95</v>
      </c>
      <c r="IG4" s="18">
        <v>96</v>
      </c>
      <c r="IH4" s="18">
        <v>97</v>
      </c>
      <c r="II4" s="18">
        <v>98</v>
      </c>
      <c r="IJ4" s="18">
        <v>99</v>
      </c>
      <c r="IK4" s="18">
        <v>100</v>
      </c>
      <c r="IL4" s="18">
        <v>101</v>
      </c>
      <c r="IM4" s="18">
        <v>102</v>
      </c>
      <c r="IN4" s="18">
        <v>103</v>
      </c>
      <c r="IO4" s="18">
        <v>105</v>
      </c>
      <c r="IP4" s="59"/>
      <c r="IQ4" s="18">
        <v>0</v>
      </c>
      <c r="IR4" s="18">
        <v>1</v>
      </c>
      <c r="IS4" s="18">
        <v>23</v>
      </c>
      <c r="IT4" s="18">
        <v>25</v>
      </c>
      <c r="IU4" s="18">
        <v>32</v>
      </c>
      <c r="IV4" s="18">
        <v>34</v>
      </c>
      <c r="IW4" s="18">
        <v>35</v>
      </c>
      <c r="IX4" s="18">
        <v>36</v>
      </c>
      <c r="IY4" s="18">
        <v>38</v>
      </c>
      <c r="IZ4" s="18">
        <v>39</v>
      </c>
      <c r="JA4" s="18">
        <v>40</v>
      </c>
      <c r="JB4" s="18">
        <v>42</v>
      </c>
      <c r="JC4" s="18">
        <v>43</v>
      </c>
      <c r="JD4" s="18">
        <v>44</v>
      </c>
      <c r="JE4" s="18">
        <v>46</v>
      </c>
      <c r="JF4" s="18">
        <v>47</v>
      </c>
      <c r="JG4" s="18">
        <v>48</v>
      </c>
      <c r="JH4" s="18">
        <v>49</v>
      </c>
      <c r="JI4" s="18">
        <v>50</v>
      </c>
      <c r="JJ4" s="18">
        <v>51</v>
      </c>
      <c r="JK4" s="18">
        <v>52</v>
      </c>
      <c r="JL4" s="18">
        <v>53</v>
      </c>
      <c r="JM4" s="18">
        <v>55</v>
      </c>
      <c r="JN4" s="18">
        <v>56</v>
      </c>
      <c r="JO4" s="18">
        <v>57</v>
      </c>
      <c r="JP4" s="18">
        <v>58</v>
      </c>
      <c r="JQ4" s="18">
        <v>60</v>
      </c>
      <c r="JR4" s="18">
        <v>61</v>
      </c>
      <c r="JS4" s="18">
        <v>62</v>
      </c>
      <c r="JT4" s="18">
        <v>63</v>
      </c>
      <c r="JU4" s="18">
        <v>64</v>
      </c>
      <c r="JV4" s="18">
        <v>65</v>
      </c>
      <c r="JW4" s="18">
        <v>66</v>
      </c>
      <c r="JX4" s="18">
        <v>67</v>
      </c>
      <c r="JY4" s="18">
        <v>68</v>
      </c>
      <c r="JZ4" s="18">
        <v>69</v>
      </c>
      <c r="KA4" s="18">
        <v>70</v>
      </c>
      <c r="KB4" s="18">
        <v>71</v>
      </c>
      <c r="KC4" s="18">
        <v>72</v>
      </c>
      <c r="KD4" s="18">
        <v>73</v>
      </c>
      <c r="KE4" s="18">
        <v>74</v>
      </c>
      <c r="KF4" s="18">
        <v>75</v>
      </c>
      <c r="KG4" s="18">
        <v>76</v>
      </c>
      <c r="KH4" s="18">
        <v>77</v>
      </c>
      <c r="KI4" s="18">
        <v>78</v>
      </c>
      <c r="KJ4" s="18">
        <v>79</v>
      </c>
      <c r="KK4" s="18">
        <v>80</v>
      </c>
      <c r="KL4" s="18">
        <v>81</v>
      </c>
      <c r="KM4" s="18">
        <v>82</v>
      </c>
      <c r="KN4" s="18">
        <v>83</v>
      </c>
      <c r="KO4" s="18">
        <v>84</v>
      </c>
      <c r="KP4" s="18">
        <v>85</v>
      </c>
      <c r="KQ4" s="18">
        <v>86</v>
      </c>
      <c r="KR4" s="18">
        <v>87</v>
      </c>
      <c r="KS4" s="18">
        <v>88</v>
      </c>
      <c r="KT4" s="18">
        <v>89</v>
      </c>
      <c r="KU4" s="18">
        <v>90</v>
      </c>
      <c r="KV4" s="18">
        <v>91</v>
      </c>
      <c r="KW4" s="18">
        <v>92</v>
      </c>
      <c r="KX4" s="18">
        <v>93</v>
      </c>
      <c r="KY4" s="18">
        <v>94</v>
      </c>
      <c r="KZ4" s="18">
        <v>95</v>
      </c>
      <c r="LA4" s="18">
        <v>96</v>
      </c>
      <c r="LB4" s="18">
        <v>97</v>
      </c>
      <c r="LC4" s="18">
        <v>98</v>
      </c>
      <c r="LD4" s="18">
        <v>99</v>
      </c>
      <c r="LE4" s="18">
        <v>100</v>
      </c>
      <c r="LF4" s="18">
        <v>101</v>
      </c>
      <c r="LG4" s="18">
        <v>102</v>
      </c>
      <c r="LH4" s="18">
        <v>104</v>
      </c>
      <c r="LI4" s="18" t="s">
        <v>291</v>
      </c>
      <c r="LJ4" s="59"/>
      <c r="LK4" s="18"/>
      <c r="LL4" s="447"/>
      <c r="LM4" s="447"/>
      <c r="LN4" s="447"/>
      <c r="LO4" s="447"/>
      <c r="LP4" s="447"/>
      <c r="LQ4" s="447"/>
      <c r="LR4" s="447"/>
      <c r="LS4" s="447"/>
      <c r="LT4" s="447"/>
      <c r="LU4" s="447"/>
      <c r="LV4" s="447"/>
      <c r="LW4" s="447"/>
      <c r="LX4" s="447"/>
    </row>
    <row r="5" spans="1:336">
      <c r="A5" s="250" t="s">
        <v>18</v>
      </c>
      <c r="B5" s="283">
        <f>VLOOKUP(A5,$AH:$BB,2,FALSE)</f>
        <v>20</v>
      </c>
      <c r="C5" s="283">
        <f>VLOOKUP(A5,$AH:$BB,3,FALSE)</f>
        <v>14</v>
      </c>
      <c r="D5" s="283">
        <f>VLOOKUP(A5,$AH:$BB,4,FALSE)</f>
        <v>28</v>
      </c>
      <c r="E5" s="283">
        <f>VLOOKUP(A5,$AH:$BB,5,FALSE)</f>
        <v>23</v>
      </c>
      <c r="F5" s="283">
        <f>VLOOKUP(A5,$AH:$BB,6,FALSE)</f>
        <v>117</v>
      </c>
      <c r="G5" s="283">
        <f>VLOOKUP(A5,$AH:$BB,7,FALSE)</f>
        <v>77</v>
      </c>
      <c r="H5" s="283">
        <f>VLOOKUP(A5,$AH:$BB,8,FALSE)</f>
        <v>289</v>
      </c>
      <c r="I5" s="283">
        <f>VLOOKUP(A5,$AH:$BB,9,FALSE)</f>
        <v>187</v>
      </c>
      <c r="J5" s="283">
        <f>VLOOKUP(A5,$AH:$BB,10,FALSE)</f>
        <v>834</v>
      </c>
      <c r="K5" s="283">
        <f>VLOOKUP(A5,$AH:$BB,11,FALSE)</f>
        <v>500</v>
      </c>
      <c r="L5" s="283">
        <f>VLOOKUP(A5,$AH:$BB,12,FALSE)</f>
        <v>2077</v>
      </c>
      <c r="M5" s="283">
        <f>VLOOKUP(A5,$AH:$BB,13,FALSE)</f>
        <v>1040</v>
      </c>
      <c r="N5" s="283">
        <f>VLOOKUP(A5,$AH:$BB,14,FALSE)</f>
        <v>4473</v>
      </c>
      <c r="O5" s="283">
        <f>VLOOKUP(A5,$AH:$BB,15,FALSE)</f>
        <v>2521</v>
      </c>
      <c r="P5" s="283">
        <f>VLOOKUP(A5,$AH:$BB,16,FALSE)</f>
        <v>5563</v>
      </c>
      <c r="Q5" s="283">
        <f>VLOOKUP(A5,$AH:$BB,17,FALSE)</f>
        <v>3801</v>
      </c>
      <c r="R5" s="283">
        <f>VLOOKUP(A5,$AH:$BB,18,FALSE)</f>
        <v>3732</v>
      </c>
      <c r="S5" s="283">
        <f>VLOOKUP(A5,$AH:$BB,19,FALSE)</f>
        <v>3860</v>
      </c>
      <c r="T5" s="283">
        <f>VLOOKUP(A5,$AH:$BB,20,FALSE)</f>
        <v>903</v>
      </c>
      <c r="U5" s="283">
        <f>VLOOKUP(A5,$AH:$BB,21,FALSE)</f>
        <v>1862</v>
      </c>
      <c r="W5" s="791">
        <f>VLOOKUP(A5,$AH$2:$BM$1048576,23,FALSE)</f>
        <v>25</v>
      </c>
      <c r="X5" s="791">
        <f>VLOOKUP(A5,$AH$2:$BM$1048576,24,FALSE)</f>
        <v>2</v>
      </c>
      <c r="Y5" s="791">
        <f>VLOOKUP(A5,$AH$2:$BM$1048576,25,FALSE)</f>
        <v>2</v>
      </c>
      <c r="Z5" s="791">
        <f>VLOOKUP(A5,$AH$2:$BM$1048576,26,FALSE)</f>
        <v>11</v>
      </c>
      <c r="AA5" s="791">
        <f>VLOOKUP(A5,$AH$2:$BM$1048576,27,FALSE)</f>
        <v>22</v>
      </c>
      <c r="AB5" s="791">
        <f>VLOOKUP(A5,$AH$2:$BM$1048576,28,FALSE)</f>
        <v>33</v>
      </c>
      <c r="AC5" s="791">
        <f>VLOOKUP(A5,$AH$2:$BM$1048576,29,FALSE)</f>
        <v>64</v>
      </c>
      <c r="AD5" s="791">
        <f>VLOOKUP(A5,$AH$2:$BM$1048576,30,FALSE)</f>
        <v>127</v>
      </c>
      <c r="AE5" s="791">
        <f>VLOOKUP(A5,$AH$2:$BM$1048576,31,FALSE)</f>
        <v>425</v>
      </c>
      <c r="AF5" s="791">
        <f>VLOOKUP(A5,$AH$2:$BM$1048576,32,FALSE)</f>
        <v>343</v>
      </c>
      <c r="AG5" s="356"/>
      <c r="AH5" s="12" t="s">
        <v>179</v>
      </c>
      <c r="AI5">
        <f>SUM(FG5:FI5)</f>
        <v>0</v>
      </c>
      <c r="AJ5">
        <f>SUM(BQ5:BU5)</f>
        <v>2</v>
      </c>
      <c r="AK5">
        <f>SUM(FJ5)</f>
        <v>1</v>
      </c>
      <c r="AL5">
        <f>SUM(BV5:BW5)</f>
        <v>0</v>
      </c>
      <c r="AM5">
        <f>SUM(FK5:FR5)</f>
        <v>8</v>
      </c>
      <c r="AN5">
        <f>SUM(BX5:CF5)</f>
        <v>4</v>
      </c>
      <c r="AO5">
        <f>SUM(FS5:GB5)</f>
        <v>34</v>
      </c>
      <c r="AP5">
        <f>SUM(CG5:CP5)</f>
        <v>7</v>
      </c>
      <c r="AQ5">
        <f>SUM(GC5:GL5)</f>
        <v>73</v>
      </c>
      <c r="AR5">
        <f>SUM(CQ5:CZ5)</f>
        <v>45</v>
      </c>
      <c r="AS5">
        <f>SUM(GM5:GV5)</f>
        <v>177</v>
      </c>
      <c r="AT5" s="295">
        <f>SUM(DA5:DJ5)</f>
        <v>105</v>
      </c>
      <c r="AU5">
        <f>SUM(GW5:HF5)</f>
        <v>477</v>
      </c>
      <c r="AV5">
        <f>SUM(DK5:DT5)</f>
        <v>261</v>
      </c>
      <c r="AW5">
        <f>SUM(HG5:HP5)</f>
        <v>701</v>
      </c>
      <c r="AX5">
        <f>SUM(DU5:ED5)</f>
        <v>363</v>
      </c>
      <c r="AY5">
        <f>SUM(HQ5:HZ5)</f>
        <v>420</v>
      </c>
      <c r="AZ5">
        <f>SUM(EE5:EN5)</f>
        <v>386</v>
      </c>
      <c r="BA5">
        <f>SUM(IA5:IO5)</f>
        <v>81</v>
      </c>
      <c r="BB5">
        <f>SUM(EO5:FE5)</f>
        <v>170</v>
      </c>
      <c r="BC5" s="274">
        <f>+LJ5</f>
        <v>64</v>
      </c>
      <c r="BD5" s="789">
        <f>SUM(IQ5:IR5)</f>
        <v>0</v>
      </c>
      <c r="BE5" s="789"/>
      <c r="BF5" s="789">
        <f>SUM(IS5:IT5)</f>
        <v>0</v>
      </c>
      <c r="BG5" s="789">
        <f>SUM(IU5:IZ5)</f>
        <v>0</v>
      </c>
      <c r="BH5" s="789">
        <f>SUM(JA5:JH5)</f>
        <v>1</v>
      </c>
      <c r="BI5" s="789">
        <f>SUM(JI5:JP5)</f>
        <v>3</v>
      </c>
      <c r="BJ5" s="789">
        <f>SUM(JQ5:JZ5)</f>
        <v>8</v>
      </c>
      <c r="BK5" s="789">
        <f>SUM(KA5:KJ5)</f>
        <v>5</v>
      </c>
      <c r="BL5" s="789">
        <f>SUM(KK5:KT5)</f>
        <v>15</v>
      </c>
      <c r="BM5" s="789">
        <f>SUM(KU5:LH5)</f>
        <v>26</v>
      </c>
      <c r="BN5" s="356"/>
      <c r="BO5" s="356"/>
      <c r="BP5" s="12" t="s">
        <v>179</v>
      </c>
      <c r="BQ5" s="13"/>
      <c r="BR5" s="13">
        <v>1</v>
      </c>
      <c r="BS5" s="13">
        <v>1</v>
      </c>
      <c r="BT5" s="13"/>
      <c r="BU5" s="13"/>
      <c r="BV5" s="13"/>
      <c r="BW5" s="13"/>
      <c r="BX5" s="13"/>
      <c r="BY5" s="13">
        <v>1</v>
      </c>
      <c r="BZ5" s="13"/>
      <c r="CA5" s="13"/>
      <c r="CB5" s="13">
        <v>1</v>
      </c>
      <c r="CC5" s="13">
        <v>1</v>
      </c>
      <c r="CD5" s="13"/>
      <c r="CE5" s="13">
        <v>1</v>
      </c>
      <c r="CF5" s="13"/>
      <c r="CG5" s="13">
        <v>1</v>
      </c>
      <c r="CH5" s="13">
        <v>1</v>
      </c>
      <c r="CI5" s="13"/>
      <c r="CJ5" s="13"/>
      <c r="CK5" s="13"/>
      <c r="CL5" s="13">
        <v>1</v>
      </c>
      <c r="CM5" s="13">
        <v>2</v>
      </c>
      <c r="CN5" s="13">
        <v>1</v>
      </c>
      <c r="CO5" s="13">
        <v>1</v>
      </c>
      <c r="CP5" s="13"/>
      <c r="CQ5" s="13">
        <v>6</v>
      </c>
      <c r="CR5" s="13">
        <v>6</v>
      </c>
      <c r="CS5" s="13">
        <v>4</v>
      </c>
      <c r="CT5" s="13">
        <v>4</v>
      </c>
      <c r="CU5" s="13">
        <v>4</v>
      </c>
      <c r="CV5" s="13">
        <v>6</v>
      </c>
      <c r="CW5" s="13">
        <v>6</v>
      </c>
      <c r="CX5" s="13">
        <v>4</v>
      </c>
      <c r="CY5" s="13">
        <v>4</v>
      </c>
      <c r="CZ5" s="13">
        <v>1</v>
      </c>
      <c r="DA5" s="13">
        <v>2</v>
      </c>
      <c r="DB5" s="13">
        <v>6</v>
      </c>
      <c r="DC5" s="13">
        <v>8</v>
      </c>
      <c r="DD5" s="13">
        <v>11</v>
      </c>
      <c r="DE5" s="13">
        <v>10</v>
      </c>
      <c r="DF5" s="13">
        <v>12</v>
      </c>
      <c r="DG5" s="13">
        <v>12</v>
      </c>
      <c r="DH5" s="13">
        <v>12</v>
      </c>
      <c r="DI5" s="13">
        <v>17</v>
      </c>
      <c r="DJ5" s="13">
        <v>15</v>
      </c>
      <c r="DK5" s="13">
        <v>26</v>
      </c>
      <c r="DL5" s="13">
        <v>19</v>
      </c>
      <c r="DM5" s="13">
        <v>17</v>
      </c>
      <c r="DN5" s="13">
        <v>28</v>
      </c>
      <c r="DO5" s="13">
        <v>24</v>
      </c>
      <c r="DP5" s="13">
        <v>28</v>
      </c>
      <c r="DQ5" s="13">
        <v>22</v>
      </c>
      <c r="DR5" s="13">
        <v>39</v>
      </c>
      <c r="DS5" s="13">
        <v>35</v>
      </c>
      <c r="DT5" s="13">
        <v>23</v>
      </c>
      <c r="DU5" s="13">
        <v>30</v>
      </c>
      <c r="DV5" s="13">
        <v>46</v>
      </c>
      <c r="DW5" s="13">
        <v>22</v>
      </c>
      <c r="DX5" s="13">
        <v>33</v>
      </c>
      <c r="DY5" s="13">
        <v>28</v>
      </c>
      <c r="DZ5" s="13">
        <v>37</v>
      </c>
      <c r="EA5" s="13">
        <v>37</v>
      </c>
      <c r="EB5" s="13">
        <v>38</v>
      </c>
      <c r="EC5" s="13">
        <v>39</v>
      </c>
      <c r="ED5" s="13">
        <v>53</v>
      </c>
      <c r="EE5" s="13">
        <v>41</v>
      </c>
      <c r="EF5" s="13">
        <v>45</v>
      </c>
      <c r="EG5" s="13">
        <v>30</v>
      </c>
      <c r="EH5" s="13">
        <v>26</v>
      </c>
      <c r="EI5" s="13">
        <v>49</v>
      </c>
      <c r="EJ5" s="13">
        <v>43</v>
      </c>
      <c r="EK5" s="13">
        <v>35</v>
      </c>
      <c r="EL5" s="13">
        <v>43</v>
      </c>
      <c r="EM5" s="13">
        <v>36</v>
      </c>
      <c r="EN5" s="13">
        <v>38</v>
      </c>
      <c r="EO5" s="13">
        <v>31</v>
      </c>
      <c r="EP5" s="13">
        <v>37</v>
      </c>
      <c r="EQ5" s="13">
        <v>28</v>
      </c>
      <c r="ER5" s="13">
        <v>16</v>
      </c>
      <c r="ES5" s="13">
        <v>14</v>
      </c>
      <c r="ET5" s="13">
        <v>12</v>
      </c>
      <c r="EU5" s="13">
        <v>10</v>
      </c>
      <c r="EV5" s="13">
        <v>7</v>
      </c>
      <c r="EW5" s="13">
        <v>5</v>
      </c>
      <c r="EX5" s="13">
        <v>3</v>
      </c>
      <c r="EY5" s="13">
        <v>6</v>
      </c>
      <c r="EZ5" s="13"/>
      <c r="FA5" s="13"/>
      <c r="FB5" s="13">
        <v>1</v>
      </c>
      <c r="FC5" s="13"/>
      <c r="FD5" s="13"/>
      <c r="FE5" s="13"/>
      <c r="FF5" s="60">
        <v>1343</v>
      </c>
      <c r="FG5" s="13"/>
      <c r="FH5" s="13"/>
      <c r="FI5" s="13"/>
      <c r="FJ5" s="13">
        <v>1</v>
      </c>
      <c r="FK5" s="13"/>
      <c r="FL5" s="13"/>
      <c r="FM5" s="13">
        <v>1</v>
      </c>
      <c r="FN5" s="13"/>
      <c r="FO5" s="13">
        <v>3</v>
      </c>
      <c r="FP5" s="13">
        <v>1</v>
      </c>
      <c r="FQ5" s="13">
        <v>1</v>
      </c>
      <c r="FR5" s="13">
        <v>2</v>
      </c>
      <c r="FS5" s="13">
        <v>3</v>
      </c>
      <c r="FT5" s="13"/>
      <c r="FU5" s="13">
        <v>1</v>
      </c>
      <c r="FV5" s="13">
        <v>3</v>
      </c>
      <c r="FW5" s="13">
        <v>4</v>
      </c>
      <c r="FX5" s="13">
        <v>5</v>
      </c>
      <c r="FY5" s="13">
        <v>3</v>
      </c>
      <c r="FZ5" s="13">
        <v>2</v>
      </c>
      <c r="GA5" s="13">
        <v>9</v>
      </c>
      <c r="GB5" s="13">
        <v>4</v>
      </c>
      <c r="GC5" s="13">
        <v>2</v>
      </c>
      <c r="GD5" s="13">
        <v>3</v>
      </c>
      <c r="GE5" s="13">
        <v>6</v>
      </c>
      <c r="GF5" s="13">
        <v>2</v>
      </c>
      <c r="GG5" s="13">
        <v>5</v>
      </c>
      <c r="GH5" s="13">
        <v>6</v>
      </c>
      <c r="GI5" s="13">
        <v>11</v>
      </c>
      <c r="GJ5" s="13">
        <v>12</v>
      </c>
      <c r="GK5" s="13">
        <v>16</v>
      </c>
      <c r="GL5" s="13">
        <v>10</v>
      </c>
      <c r="GM5" s="13">
        <v>8</v>
      </c>
      <c r="GN5" s="13">
        <v>15</v>
      </c>
      <c r="GO5" s="13">
        <v>14</v>
      </c>
      <c r="GP5" s="13">
        <v>10</v>
      </c>
      <c r="GQ5" s="13">
        <v>16</v>
      </c>
      <c r="GR5" s="13">
        <v>18</v>
      </c>
      <c r="GS5" s="13">
        <v>17</v>
      </c>
      <c r="GT5" s="13">
        <v>20</v>
      </c>
      <c r="GU5" s="13">
        <v>30</v>
      </c>
      <c r="GV5" s="13">
        <v>29</v>
      </c>
      <c r="GW5" s="13">
        <v>30</v>
      </c>
      <c r="GX5" s="13">
        <v>26</v>
      </c>
      <c r="GY5" s="13">
        <v>39</v>
      </c>
      <c r="GZ5" s="13">
        <v>47</v>
      </c>
      <c r="HA5" s="13">
        <v>55</v>
      </c>
      <c r="HB5" s="13">
        <v>53</v>
      </c>
      <c r="HC5" s="13">
        <v>45</v>
      </c>
      <c r="HD5" s="13">
        <v>57</v>
      </c>
      <c r="HE5" s="13">
        <v>62</v>
      </c>
      <c r="HF5" s="13">
        <v>63</v>
      </c>
      <c r="HG5" s="13">
        <v>62</v>
      </c>
      <c r="HH5" s="13">
        <v>75</v>
      </c>
      <c r="HI5" s="13">
        <v>64</v>
      </c>
      <c r="HJ5" s="13">
        <v>76</v>
      </c>
      <c r="HK5" s="13">
        <v>70</v>
      </c>
      <c r="HL5" s="13">
        <v>68</v>
      </c>
      <c r="HM5" s="13">
        <v>73</v>
      </c>
      <c r="HN5" s="13">
        <v>72</v>
      </c>
      <c r="HO5" s="13">
        <v>76</v>
      </c>
      <c r="HP5" s="13">
        <v>65</v>
      </c>
      <c r="HQ5" s="13">
        <v>57</v>
      </c>
      <c r="HR5" s="13">
        <v>62</v>
      </c>
      <c r="HS5" s="13">
        <v>45</v>
      </c>
      <c r="HT5" s="13">
        <v>52</v>
      </c>
      <c r="HU5" s="13">
        <v>39</v>
      </c>
      <c r="HV5" s="13">
        <v>48</v>
      </c>
      <c r="HW5" s="13">
        <v>33</v>
      </c>
      <c r="HX5" s="13">
        <v>25</v>
      </c>
      <c r="HY5" s="13">
        <v>30</v>
      </c>
      <c r="HZ5" s="13">
        <v>29</v>
      </c>
      <c r="IA5" s="13">
        <v>22</v>
      </c>
      <c r="IB5" s="13">
        <v>14</v>
      </c>
      <c r="IC5" s="13">
        <v>16</v>
      </c>
      <c r="ID5" s="13">
        <v>8</v>
      </c>
      <c r="IE5" s="13">
        <v>9</v>
      </c>
      <c r="IF5" s="13">
        <v>2</v>
      </c>
      <c r="IG5" s="13">
        <v>3</v>
      </c>
      <c r="IH5" s="13">
        <v>2</v>
      </c>
      <c r="II5" s="13">
        <v>2</v>
      </c>
      <c r="IJ5" s="13">
        <v>1</v>
      </c>
      <c r="IK5" s="13">
        <v>2</v>
      </c>
      <c r="IL5" s="13"/>
      <c r="IM5" s="13"/>
      <c r="IN5" s="13"/>
      <c r="IO5" s="13"/>
      <c r="IP5" s="60">
        <v>1972</v>
      </c>
      <c r="IQ5" s="13"/>
      <c r="IR5" s="13"/>
      <c r="IS5" s="13"/>
      <c r="IT5" s="13"/>
      <c r="IU5" s="13"/>
      <c r="IV5" s="13"/>
      <c r="IW5" s="13"/>
      <c r="IX5" s="13"/>
      <c r="IY5" s="13"/>
      <c r="IZ5" s="13"/>
      <c r="JA5" s="13"/>
      <c r="JB5" s="13">
        <v>1</v>
      </c>
      <c r="JC5" s="13"/>
      <c r="JD5" s="13"/>
      <c r="JE5" s="13"/>
      <c r="JF5" s="13"/>
      <c r="JG5" s="13"/>
      <c r="JH5" s="13"/>
      <c r="JI5" s="13"/>
      <c r="JJ5" s="13">
        <v>1</v>
      </c>
      <c r="JK5" s="13">
        <v>1</v>
      </c>
      <c r="JL5" s="13"/>
      <c r="JM5" s="13"/>
      <c r="JN5" s="13">
        <v>1</v>
      </c>
      <c r="JO5" s="13"/>
      <c r="JP5" s="13"/>
      <c r="JQ5" s="13"/>
      <c r="JR5" s="13">
        <v>1</v>
      </c>
      <c r="JS5" s="13"/>
      <c r="JT5" s="13"/>
      <c r="JU5" s="13"/>
      <c r="JV5" s="13"/>
      <c r="JW5" s="13">
        <v>1</v>
      </c>
      <c r="JX5" s="13">
        <v>2</v>
      </c>
      <c r="JY5" s="13">
        <v>2</v>
      </c>
      <c r="JZ5" s="13">
        <v>2</v>
      </c>
      <c r="KA5" s="13"/>
      <c r="KB5" s="13"/>
      <c r="KC5" s="13">
        <v>1</v>
      </c>
      <c r="KD5" s="13"/>
      <c r="KE5" s="13"/>
      <c r="KF5" s="13">
        <v>1</v>
      </c>
      <c r="KG5" s="13"/>
      <c r="KH5" s="13"/>
      <c r="KI5" s="13">
        <v>1</v>
      </c>
      <c r="KJ5" s="13">
        <v>2</v>
      </c>
      <c r="KK5" s="13">
        <v>1</v>
      </c>
      <c r="KL5" s="13">
        <v>1</v>
      </c>
      <c r="KM5" s="13"/>
      <c r="KN5" s="13">
        <v>4</v>
      </c>
      <c r="KO5" s="13">
        <v>1</v>
      </c>
      <c r="KP5" s="13">
        <v>4</v>
      </c>
      <c r="KQ5" s="13">
        <v>2</v>
      </c>
      <c r="KR5" s="13">
        <v>1</v>
      </c>
      <c r="KS5" s="13">
        <v>1</v>
      </c>
      <c r="KT5" s="13"/>
      <c r="KU5" s="13">
        <v>5</v>
      </c>
      <c r="KV5" s="13">
        <v>3</v>
      </c>
      <c r="KW5" s="13">
        <v>4</v>
      </c>
      <c r="KX5" s="13">
        <v>5</v>
      </c>
      <c r="KY5" s="13">
        <v>2</v>
      </c>
      <c r="KZ5" s="13">
        <v>1</v>
      </c>
      <c r="LA5" s="13">
        <v>2</v>
      </c>
      <c r="LB5" s="13">
        <v>1</v>
      </c>
      <c r="LC5" s="13">
        <v>3</v>
      </c>
      <c r="LD5" s="13"/>
      <c r="LE5" s="13"/>
      <c r="LF5" s="13"/>
      <c r="LG5" s="13"/>
      <c r="LH5" s="13"/>
      <c r="LI5" s="13">
        <v>6</v>
      </c>
      <c r="LJ5" s="60">
        <v>64</v>
      </c>
      <c r="LK5" s="13">
        <v>3379</v>
      </c>
      <c r="LL5" s="448"/>
      <c r="LM5" s="448"/>
      <c r="LN5" s="448"/>
      <c r="LO5" s="448"/>
      <c r="LP5" s="448"/>
      <c r="LQ5" s="448"/>
      <c r="LR5" s="448"/>
      <c r="LS5" s="448"/>
      <c r="LT5" s="448"/>
      <c r="LU5" s="448"/>
      <c r="LV5" s="448"/>
      <c r="LW5" s="448"/>
      <c r="LX5" s="448"/>
    </row>
    <row r="6" spans="1:336">
      <c r="A6" s="250" t="s">
        <v>19</v>
      </c>
      <c r="B6" s="283">
        <f>VLOOKUP(A6,$AH:$BB,2,FALSE)</f>
        <v>2</v>
      </c>
      <c r="C6" s="283">
        <f>VLOOKUP(A6,$AH:$BB,3,FALSE)</f>
        <v>2</v>
      </c>
      <c r="D6" s="283">
        <f>VLOOKUP(A6,$AH:$BB,4,FALSE)</f>
        <v>0</v>
      </c>
      <c r="E6" s="283">
        <f>VLOOKUP(A6,$AH:$BB,5,FALSE)</f>
        <v>0</v>
      </c>
      <c r="F6" s="283">
        <f>VLOOKUP(A6,$AH:$BB,6,FALSE)</f>
        <v>16</v>
      </c>
      <c r="G6" s="283">
        <f>VLOOKUP(A6,$AH:$BB,7,FALSE)</f>
        <v>17</v>
      </c>
      <c r="H6" s="283">
        <f>VLOOKUP(A6,$AH:$BB,8,FALSE)</f>
        <v>57</v>
      </c>
      <c r="I6" s="283">
        <f>VLOOKUP(A6,$AH:$BB,9,FALSE)</f>
        <v>23</v>
      </c>
      <c r="J6" s="283">
        <f>VLOOKUP(A6,$AH:$BB,10,FALSE)</f>
        <v>143</v>
      </c>
      <c r="K6" s="283">
        <f>VLOOKUP(A6,$AH:$BB,11,FALSE)</f>
        <v>79</v>
      </c>
      <c r="L6" s="283">
        <f>VLOOKUP(A6,$AH:$BB,12,FALSE)</f>
        <v>374</v>
      </c>
      <c r="M6" s="283">
        <f>VLOOKUP(A6,$AH:$BB,13,FALSE)</f>
        <v>149</v>
      </c>
      <c r="N6" s="283">
        <f>VLOOKUP(A6,$AH:$BB,14,FALSE)</f>
        <v>828</v>
      </c>
      <c r="O6" s="283">
        <f>VLOOKUP(A6,$AH:$BB,15,FALSE)</f>
        <v>327</v>
      </c>
      <c r="P6" s="283">
        <f>VLOOKUP(A6,$AH:$BB,16,FALSE)</f>
        <v>1164</v>
      </c>
      <c r="Q6" s="283">
        <f>VLOOKUP(A6,$AH:$BB,17,FALSE)</f>
        <v>751</v>
      </c>
      <c r="R6" s="283">
        <f>VLOOKUP(A6,$AH:$BB,18,FALSE)</f>
        <v>1058</v>
      </c>
      <c r="S6" s="283">
        <f>VLOOKUP(A6,$AH:$BB,19,FALSE)</f>
        <v>1080</v>
      </c>
      <c r="T6" s="283">
        <f>VLOOKUP(A6,$AH:$BB,20,FALSE)</f>
        <v>413</v>
      </c>
      <c r="U6" s="283">
        <f>VLOOKUP(A6,$AH:$BB,21,FALSE)</f>
        <v>792</v>
      </c>
      <c r="W6" s="791">
        <f>VLOOKUP(A6,$AH$2:$BM$1048576,23,FALSE)</f>
        <v>8</v>
      </c>
      <c r="X6" s="791">
        <f>VLOOKUP(A6,$AH$2:$BM$1048576,24,FALSE)</f>
        <v>0</v>
      </c>
      <c r="Y6" s="791">
        <f>VLOOKUP(A6,$AH$2:$BM$1048576,25,FALSE)</f>
        <v>2</v>
      </c>
      <c r="Z6" s="791">
        <f>VLOOKUP(A6,$AH$2:$BM$1048576,26,FALSE)</f>
        <v>9</v>
      </c>
      <c r="AA6" s="791">
        <f>VLOOKUP(A6,$AH$2:$BM$1048576,27,FALSE)</f>
        <v>10</v>
      </c>
      <c r="AB6" s="791">
        <f>VLOOKUP(A6,$AH$2:$BM$1048576,28,FALSE)</f>
        <v>8</v>
      </c>
      <c r="AC6" s="791">
        <f>VLOOKUP(A6,$AH$2:$BM$1048576,29,FALSE)</f>
        <v>20</v>
      </c>
      <c r="AD6" s="791">
        <f>VLOOKUP(A6,$AH$2:$BM$1048576,30,FALSE)</f>
        <v>57</v>
      </c>
      <c r="AE6" s="791">
        <f>VLOOKUP(A6,$AH$2:$BM$1048576,31,FALSE)</f>
        <v>158</v>
      </c>
      <c r="AF6" s="791">
        <f>VLOOKUP(A6,$AH$2:$BM$1048576,32,FALSE)</f>
        <v>205</v>
      </c>
      <c r="AG6" s="356"/>
      <c r="AH6" s="12" t="s">
        <v>19</v>
      </c>
      <c r="AI6" s="797">
        <f t="shared" ref="AI6:AI7" si="2">SUM(FG6:FI6)</f>
        <v>2</v>
      </c>
      <c r="AJ6" s="797">
        <f t="shared" ref="AJ6:AJ7" si="3">SUM(BQ6:BU6)</f>
        <v>2</v>
      </c>
      <c r="AK6" s="797">
        <f t="shared" ref="AK6:AK7" si="4">SUM(FJ6)</f>
        <v>0</v>
      </c>
      <c r="AL6" s="797">
        <f t="shared" ref="AL6:AL7" si="5">SUM(BV6:BW6)</f>
        <v>0</v>
      </c>
      <c r="AM6" s="797">
        <f t="shared" ref="AM6:AM7" si="6">SUM(FK6:FR6)</f>
        <v>16</v>
      </c>
      <c r="AN6" s="797">
        <f t="shared" ref="AN6:AN7" si="7">SUM(BX6:CF6)</f>
        <v>17</v>
      </c>
      <c r="AO6" s="797">
        <f t="shared" ref="AO6:AO7" si="8">SUM(FS6:GB6)</f>
        <v>57</v>
      </c>
      <c r="AP6" s="797">
        <f t="shared" ref="AP6:AP7" si="9">SUM(CG6:CP6)</f>
        <v>23</v>
      </c>
      <c r="AQ6" s="797">
        <f t="shared" ref="AQ6:AQ7" si="10">SUM(GC6:GL6)</f>
        <v>143</v>
      </c>
      <c r="AR6" s="797">
        <f t="shared" ref="AR6:AR7" si="11">SUM(CQ6:CZ6)</f>
        <v>79</v>
      </c>
      <c r="AS6" s="797">
        <f t="shared" ref="AS6:AS7" si="12">SUM(GM6:GV6)</f>
        <v>374</v>
      </c>
      <c r="AT6" s="797">
        <f t="shared" ref="AT6:AT7" si="13">SUM(DA6:DJ6)</f>
        <v>149</v>
      </c>
      <c r="AU6" s="797">
        <f t="shared" ref="AU6:AU7" si="14">SUM(GW6:HF6)</f>
        <v>828</v>
      </c>
      <c r="AV6" s="797">
        <f t="shared" ref="AV6:AV7" si="15">SUM(DK6:DT6)</f>
        <v>327</v>
      </c>
      <c r="AW6" s="797">
        <f t="shared" ref="AW6:AW7" si="16">SUM(HG6:HP6)</f>
        <v>1164</v>
      </c>
      <c r="AX6" s="797">
        <f t="shared" ref="AX6:AX7" si="17">SUM(DU6:ED6)</f>
        <v>751</v>
      </c>
      <c r="AY6" s="797">
        <f t="shared" ref="AY6:AY7" si="18">SUM(HQ6:HZ6)</f>
        <v>1058</v>
      </c>
      <c r="AZ6" s="797">
        <f t="shared" ref="AZ6:AZ7" si="19">SUM(EE6:EN6)</f>
        <v>1080</v>
      </c>
      <c r="BA6" s="797">
        <f t="shared" ref="BA6:BA7" si="20">SUM(IA6:IO6)</f>
        <v>413</v>
      </c>
      <c r="BB6" s="797">
        <f t="shared" ref="BB6:BB7" si="21">SUM(EO6:FE6)</f>
        <v>792</v>
      </c>
      <c r="BC6" s="797">
        <f t="shared" ref="BC6:BC7" si="22">+LJ6</f>
        <v>478</v>
      </c>
      <c r="BD6" s="789">
        <f t="shared" ref="BD6:BD7" si="23">SUM(IQ6:IR6)</f>
        <v>8</v>
      </c>
      <c r="BE6" s="789"/>
      <c r="BF6" s="789">
        <f t="shared" ref="BF6:BF7" si="24">SUM(IS6:IT6)</f>
        <v>2</v>
      </c>
      <c r="BG6" s="789">
        <f t="shared" ref="BG6:BG7" si="25">SUM(IU6:IZ6)</f>
        <v>9</v>
      </c>
      <c r="BH6" s="789">
        <f t="shared" ref="BH6:BH7" si="26">SUM(JA6:JH6)</f>
        <v>10</v>
      </c>
      <c r="BI6" s="789">
        <f t="shared" ref="BI6:BI7" si="27">SUM(JI6:JP6)</f>
        <v>8</v>
      </c>
      <c r="BJ6" s="789">
        <f t="shared" ref="BJ6:BJ7" si="28">SUM(JQ6:JZ6)</f>
        <v>20</v>
      </c>
      <c r="BK6" s="789">
        <f t="shared" ref="BK6:BK7" si="29">SUM(KA6:KJ6)</f>
        <v>57</v>
      </c>
      <c r="BL6" s="789">
        <f t="shared" ref="BL6:BL7" si="30">SUM(KK6:KT6)</f>
        <v>158</v>
      </c>
      <c r="BM6" s="789">
        <f t="shared" ref="BM6:BM7" si="31">SUM(KU6:LH6)</f>
        <v>205</v>
      </c>
      <c r="BN6" s="356"/>
      <c r="BO6" s="356"/>
      <c r="BP6" s="12" t="s">
        <v>19</v>
      </c>
      <c r="BQ6" s="13"/>
      <c r="BR6" s="13"/>
      <c r="BS6" s="13">
        <v>1</v>
      </c>
      <c r="BT6" s="13">
        <v>1</v>
      </c>
      <c r="BU6" s="13"/>
      <c r="BV6" s="13"/>
      <c r="BW6" s="13"/>
      <c r="BX6" s="13">
        <v>1</v>
      </c>
      <c r="BY6" s="13">
        <v>2</v>
      </c>
      <c r="BZ6" s="13"/>
      <c r="CA6" s="13">
        <v>1</v>
      </c>
      <c r="CB6" s="13">
        <v>2</v>
      </c>
      <c r="CC6" s="13">
        <v>2</v>
      </c>
      <c r="CD6" s="13">
        <v>1</v>
      </c>
      <c r="CE6" s="13">
        <v>7</v>
      </c>
      <c r="CF6" s="13">
        <v>1</v>
      </c>
      <c r="CG6" s="13">
        <v>3</v>
      </c>
      <c r="CH6" s="13"/>
      <c r="CI6" s="13">
        <v>1</v>
      </c>
      <c r="CJ6" s="13">
        <v>1</v>
      </c>
      <c r="CK6" s="13">
        <v>2</v>
      </c>
      <c r="CL6" s="13">
        <v>2</v>
      </c>
      <c r="CM6" s="13">
        <v>3</v>
      </c>
      <c r="CN6" s="13">
        <v>4</v>
      </c>
      <c r="CO6" s="13">
        <v>3</v>
      </c>
      <c r="CP6" s="13">
        <v>4</v>
      </c>
      <c r="CQ6" s="13">
        <v>8</v>
      </c>
      <c r="CR6" s="13">
        <v>5</v>
      </c>
      <c r="CS6" s="13">
        <v>5</v>
      </c>
      <c r="CT6" s="13">
        <v>9</v>
      </c>
      <c r="CU6" s="13">
        <v>10</v>
      </c>
      <c r="CV6" s="13">
        <v>7</v>
      </c>
      <c r="CW6" s="13">
        <v>8</v>
      </c>
      <c r="CX6" s="13">
        <v>6</v>
      </c>
      <c r="CY6" s="13">
        <v>11</v>
      </c>
      <c r="CZ6" s="13">
        <v>10</v>
      </c>
      <c r="DA6" s="13">
        <v>15</v>
      </c>
      <c r="DB6" s="13">
        <v>10</v>
      </c>
      <c r="DC6" s="13">
        <v>14</v>
      </c>
      <c r="DD6" s="13">
        <v>13</v>
      </c>
      <c r="DE6" s="13">
        <v>13</v>
      </c>
      <c r="DF6" s="13">
        <v>17</v>
      </c>
      <c r="DG6" s="13">
        <v>12</v>
      </c>
      <c r="DH6" s="13">
        <v>12</v>
      </c>
      <c r="DI6" s="13">
        <v>24</v>
      </c>
      <c r="DJ6" s="13">
        <v>19</v>
      </c>
      <c r="DK6" s="13">
        <v>24</v>
      </c>
      <c r="DL6" s="13">
        <v>26</v>
      </c>
      <c r="DM6" s="13">
        <v>26</v>
      </c>
      <c r="DN6" s="13">
        <v>25</v>
      </c>
      <c r="DO6" s="13">
        <v>34</v>
      </c>
      <c r="DP6" s="13">
        <v>29</v>
      </c>
      <c r="DQ6" s="13">
        <v>30</v>
      </c>
      <c r="DR6" s="13">
        <v>36</v>
      </c>
      <c r="DS6" s="13">
        <v>46</v>
      </c>
      <c r="DT6" s="13">
        <v>51</v>
      </c>
      <c r="DU6" s="13">
        <v>59</v>
      </c>
      <c r="DV6" s="13">
        <v>73</v>
      </c>
      <c r="DW6" s="13">
        <v>61</v>
      </c>
      <c r="DX6" s="13">
        <v>71</v>
      </c>
      <c r="DY6" s="13">
        <v>72</v>
      </c>
      <c r="DZ6" s="13">
        <v>73</v>
      </c>
      <c r="EA6" s="13">
        <v>82</v>
      </c>
      <c r="EB6" s="13">
        <v>75</v>
      </c>
      <c r="EC6" s="13">
        <v>100</v>
      </c>
      <c r="ED6" s="13">
        <v>85</v>
      </c>
      <c r="EE6" s="13">
        <v>106</v>
      </c>
      <c r="EF6" s="13">
        <v>104</v>
      </c>
      <c r="EG6" s="13">
        <v>94</v>
      </c>
      <c r="EH6" s="13">
        <v>110</v>
      </c>
      <c r="EI6" s="13">
        <v>102</v>
      </c>
      <c r="EJ6" s="13">
        <v>119</v>
      </c>
      <c r="EK6" s="13">
        <v>110</v>
      </c>
      <c r="EL6" s="13">
        <v>105</v>
      </c>
      <c r="EM6" s="13">
        <v>107</v>
      </c>
      <c r="EN6" s="13">
        <v>123</v>
      </c>
      <c r="EO6" s="13">
        <v>123</v>
      </c>
      <c r="EP6" s="13">
        <v>100</v>
      </c>
      <c r="EQ6" s="13">
        <v>124</v>
      </c>
      <c r="ER6" s="13">
        <v>103</v>
      </c>
      <c r="ES6" s="13">
        <v>74</v>
      </c>
      <c r="ET6" s="13">
        <v>75</v>
      </c>
      <c r="EU6" s="13">
        <v>56</v>
      </c>
      <c r="EV6" s="13">
        <v>38</v>
      </c>
      <c r="EW6" s="13">
        <v>35</v>
      </c>
      <c r="EX6" s="13">
        <v>25</v>
      </c>
      <c r="EY6" s="13">
        <v>12</v>
      </c>
      <c r="EZ6" s="13">
        <v>11</v>
      </c>
      <c r="FA6" s="13">
        <v>8</v>
      </c>
      <c r="FB6" s="13">
        <v>5</v>
      </c>
      <c r="FC6" s="13">
        <v>1</v>
      </c>
      <c r="FD6" s="13">
        <v>1</v>
      </c>
      <c r="FE6" s="13">
        <v>1</v>
      </c>
      <c r="FF6" s="60">
        <v>3220</v>
      </c>
      <c r="FG6" s="13">
        <v>1</v>
      </c>
      <c r="FH6" s="13">
        <v>1</v>
      </c>
      <c r="FI6" s="13"/>
      <c r="FJ6" s="13"/>
      <c r="FK6" s="13"/>
      <c r="FL6" s="13">
        <v>1</v>
      </c>
      <c r="FM6" s="13">
        <v>2</v>
      </c>
      <c r="FN6" s="13">
        <v>1</v>
      </c>
      <c r="FO6" s="13">
        <v>2</v>
      </c>
      <c r="FP6" s="13">
        <v>4</v>
      </c>
      <c r="FQ6" s="13">
        <v>4</v>
      </c>
      <c r="FR6" s="13">
        <v>2</v>
      </c>
      <c r="FS6" s="13">
        <v>5</v>
      </c>
      <c r="FT6" s="13">
        <v>4</v>
      </c>
      <c r="FU6" s="13">
        <v>9</v>
      </c>
      <c r="FV6" s="13">
        <v>4</v>
      </c>
      <c r="FW6" s="13">
        <v>6</v>
      </c>
      <c r="FX6" s="13">
        <v>1</v>
      </c>
      <c r="FY6" s="13">
        <v>8</v>
      </c>
      <c r="FZ6" s="13">
        <v>5</v>
      </c>
      <c r="GA6" s="13">
        <v>10</v>
      </c>
      <c r="GB6" s="13">
        <v>5</v>
      </c>
      <c r="GC6" s="13">
        <v>4</v>
      </c>
      <c r="GD6" s="13">
        <v>12</v>
      </c>
      <c r="GE6" s="13">
        <v>4</v>
      </c>
      <c r="GF6" s="13">
        <v>8</v>
      </c>
      <c r="GG6" s="13">
        <v>11</v>
      </c>
      <c r="GH6" s="13">
        <v>16</v>
      </c>
      <c r="GI6" s="13">
        <v>19</v>
      </c>
      <c r="GJ6" s="13">
        <v>17</v>
      </c>
      <c r="GK6" s="13">
        <v>21</v>
      </c>
      <c r="GL6" s="13">
        <v>31</v>
      </c>
      <c r="GM6" s="13">
        <v>21</v>
      </c>
      <c r="GN6" s="13">
        <v>27</v>
      </c>
      <c r="GO6" s="13">
        <v>29</v>
      </c>
      <c r="GP6" s="13">
        <v>37</v>
      </c>
      <c r="GQ6" s="13">
        <v>38</v>
      </c>
      <c r="GR6" s="13">
        <v>44</v>
      </c>
      <c r="GS6" s="13">
        <v>49</v>
      </c>
      <c r="GT6" s="13">
        <v>36</v>
      </c>
      <c r="GU6" s="13">
        <v>46</v>
      </c>
      <c r="GV6" s="13">
        <v>47</v>
      </c>
      <c r="GW6" s="13">
        <v>55</v>
      </c>
      <c r="GX6" s="13">
        <v>62</v>
      </c>
      <c r="GY6" s="13">
        <v>75</v>
      </c>
      <c r="GZ6" s="13">
        <v>84</v>
      </c>
      <c r="HA6" s="13">
        <v>79</v>
      </c>
      <c r="HB6" s="13">
        <v>89</v>
      </c>
      <c r="HC6" s="13">
        <v>111</v>
      </c>
      <c r="HD6" s="13">
        <v>81</v>
      </c>
      <c r="HE6" s="13">
        <v>102</v>
      </c>
      <c r="HF6" s="13">
        <v>90</v>
      </c>
      <c r="HG6" s="13">
        <v>99</v>
      </c>
      <c r="HH6" s="13">
        <v>107</v>
      </c>
      <c r="HI6" s="13">
        <v>112</v>
      </c>
      <c r="HJ6" s="13">
        <v>118</v>
      </c>
      <c r="HK6" s="13">
        <v>119</v>
      </c>
      <c r="HL6" s="13">
        <v>113</v>
      </c>
      <c r="HM6" s="13">
        <v>122</v>
      </c>
      <c r="HN6" s="13">
        <v>121</v>
      </c>
      <c r="HO6" s="13">
        <v>129</v>
      </c>
      <c r="HP6" s="13">
        <v>124</v>
      </c>
      <c r="HQ6" s="13">
        <v>127</v>
      </c>
      <c r="HR6" s="13">
        <v>105</v>
      </c>
      <c r="HS6" s="13">
        <v>104</v>
      </c>
      <c r="HT6" s="13">
        <v>108</v>
      </c>
      <c r="HU6" s="13">
        <v>106</v>
      </c>
      <c r="HV6" s="13">
        <v>110</v>
      </c>
      <c r="HW6" s="13">
        <v>92</v>
      </c>
      <c r="HX6" s="13">
        <v>109</v>
      </c>
      <c r="HY6" s="13">
        <v>98</v>
      </c>
      <c r="HZ6" s="13">
        <v>99</v>
      </c>
      <c r="IA6" s="13">
        <v>99</v>
      </c>
      <c r="IB6" s="13">
        <v>83</v>
      </c>
      <c r="IC6" s="13">
        <v>51</v>
      </c>
      <c r="ID6" s="13">
        <v>55</v>
      </c>
      <c r="IE6" s="13">
        <v>32</v>
      </c>
      <c r="IF6" s="13">
        <v>24</v>
      </c>
      <c r="IG6" s="13">
        <v>22</v>
      </c>
      <c r="IH6" s="13">
        <v>19</v>
      </c>
      <c r="II6" s="13">
        <v>9</v>
      </c>
      <c r="IJ6" s="13">
        <v>9</v>
      </c>
      <c r="IK6" s="13">
        <v>3</v>
      </c>
      <c r="IL6" s="13">
        <v>3</v>
      </c>
      <c r="IM6" s="13">
        <v>3</v>
      </c>
      <c r="IN6" s="13">
        <v>1</v>
      </c>
      <c r="IO6" s="13"/>
      <c r="IP6" s="60">
        <v>4055</v>
      </c>
      <c r="IQ6" s="13">
        <v>7</v>
      </c>
      <c r="IR6" s="13">
        <v>1</v>
      </c>
      <c r="IS6" s="13">
        <v>1</v>
      </c>
      <c r="IT6" s="13">
        <v>1</v>
      </c>
      <c r="IU6" s="13">
        <v>1</v>
      </c>
      <c r="IV6" s="13">
        <v>1</v>
      </c>
      <c r="IW6" s="13">
        <v>1</v>
      </c>
      <c r="IX6" s="13">
        <v>2</v>
      </c>
      <c r="IY6" s="13">
        <v>2</v>
      </c>
      <c r="IZ6" s="13">
        <v>2</v>
      </c>
      <c r="JA6" s="13">
        <v>2</v>
      </c>
      <c r="JB6" s="13">
        <v>1</v>
      </c>
      <c r="JC6" s="13">
        <v>1</v>
      </c>
      <c r="JD6" s="13">
        <v>1</v>
      </c>
      <c r="JE6" s="13">
        <v>1</v>
      </c>
      <c r="JF6" s="13">
        <v>1</v>
      </c>
      <c r="JG6" s="13">
        <v>2</v>
      </c>
      <c r="JH6" s="13">
        <v>1</v>
      </c>
      <c r="JI6" s="13">
        <v>1</v>
      </c>
      <c r="JJ6" s="13">
        <v>1</v>
      </c>
      <c r="JK6" s="13"/>
      <c r="JL6" s="13">
        <v>2</v>
      </c>
      <c r="JM6" s="13">
        <v>1</v>
      </c>
      <c r="JN6" s="13">
        <v>1</v>
      </c>
      <c r="JO6" s="13">
        <v>1</v>
      </c>
      <c r="JP6" s="13">
        <v>1</v>
      </c>
      <c r="JQ6" s="13">
        <v>2</v>
      </c>
      <c r="JR6" s="13">
        <v>1</v>
      </c>
      <c r="JS6" s="13">
        <v>2</v>
      </c>
      <c r="JT6" s="13">
        <v>1</v>
      </c>
      <c r="JU6" s="13">
        <v>1</v>
      </c>
      <c r="JV6" s="13">
        <v>4</v>
      </c>
      <c r="JW6" s="13">
        <v>3</v>
      </c>
      <c r="JX6" s="13">
        <v>2</v>
      </c>
      <c r="JY6" s="13">
        <v>2</v>
      </c>
      <c r="JZ6" s="13">
        <v>2</v>
      </c>
      <c r="KA6" s="13">
        <v>6</v>
      </c>
      <c r="KB6" s="13">
        <v>5</v>
      </c>
      <c r="KC6" s="13">
        <v>7</v>
      </c>
      <c r="KD6" s="13">
        <v>1</v>
      </c>
      <c r="KE6" s="13">
        <v>3</v>
      </c>
      <c r="KF6" s="13">
        <v>8</v>
      </c>
      <c r="KG6" s="13">
        <v>7</v>
      </c>
      <c r="KH6" s="13">
        <v>6</v>
      </c>
      <c r="KI6" s="13">
        <v>5</v>
      </c>
      <c r="KJ6" s="13">
        <v>9</v>
      </c>
      <c r="KK6" s="13">
        <v>4</v>
      </c>
      <c r="KL6" s="13">
        <v>6</v>
      </c>
      <c r="KM6" s="13">
        <v>13</v>
      </c>
      <c r="KN6" s="13">
        <v>14</v>
      </c>
      <c r="KO6" s="13">
        <v>13</v>
      </c>
      <c r="KP6" s="13">
        <v>23</v>
      </c>
      <c r="KQ6" s="13">
        <v>21</v>
      </c>
      <c r="KR6" s="13">
        <v>22</v>
      </c>
      <c r="KS6" s="13">
        <v>19</v>
      </c>
      <c r="KT6" s="13">
        <v>23</v>
      </c>
      <c r="KU6" s="13">
        <v>19</v>
      </c>
      <c r="KV6" s="13">
        <v>22</v>
      </c>
      <c r="KW6" s="13">
        <v>29</v>
      </c>
      <c r="KX6" s="13">
        <v>24</v>
      </c>
      <c r="KY6" s="13">
        <v>25</v>
      </c>
      <c r="KZ6" s="13">
        <v>15</v>
      </c>
      <c r="LA6" s="13">
        <v>18</v>
      </c>
      <c r="LB6" s="13">
        <v>13</v>
      </c>
      <c r="LC6" s="13">
        <v>14</v>
      </c>
      <c r="LD6" s="13">
        <v>8</v>
      </c>
      <c r="LE6" s="13">
        <v>7</v>
      </c>
      <c r="LF6" s="13">
        <v>6</v>
      </c>
      <c r="LG6" s="13">
        <v>1</v>
      </c>
      <c r="LH6" s="13">
        <v>4</v>
      </c>
      <c r="LI6" s="13">
        <v>1</v>
      </c>
      <c r="LJ6" s="60">
        <v>478</v>
      </c>
      <c r="LK6" s="13">
        <v>7753</v>
      </c>
      <c r="LL6" s="448"/>
      <c r="LM6" s="448"/>
      <c r="LN6" s="448"/>
      <c r="LO6" s="448"/>
      <c r="LP6" s="448"/>
      <c r="LQ6" s="448"/>
      <c r="LR6" s="448"/>
      <c r="LS6" s="448"/>
      <c r="LT6" s="448"/>
      <c r="LU6" s="448"/>
      <c r="LV6" s="448"/>
      <c r="LW6" s="448"/>
      <c r="LX6" s="448"/>
    </row>
    <row r="7" spans="1:336" ht="14.4">
      <c r="A7" s="250" t="s">
        <v>20</v>
      </c>
      <c r="B7" s="251">
        <f>B8+B6</f>
        <v>20</v>
      </c>
      <c r="C7" s="251">
        <f t="shared" ref="C7:T7" si="32">C8+C6</f>
        <v>14</v>
      </c>
      <c r="D7" s="251">
        <f t="shared" si="32"/>
        <v>28</v>
      </c>
      <c r="E7" s="251">
        <f t="shared" si="32"/>
        <v>23</v>
      </c>
      <c r="F7" s="251">
        <f t="shared" si="32"/>
        <v>120</v>
      </c>
      <c r="G7" s="251">
        <f t="shared" si="32"/>
        <v>86</v>
      </c>
      <c r="H7" s="251">
        <f t="shared" si="32"/>
        <v>303</v>
      </c>
      <c r="I7" s="251">
        <f t="shared" si="32"/>
        <v>182</v>
      </c>
      <c r="J7" s="251">
        <f t="shared" si="32"/>
        <v>868</v>
      </c>
      <c r="K7" s="251">
        <f t="shared" si="32"/>
        <v>498</v>
      </c>
      <c r="L7" s="251">
        <f t="shared" si="32"/>
        <v>2118</v>
      </c>
      <c r="M7" s="251">
        <f t="shared" si="32"/>
        <v>1031</v>
      </c>
      <c r="N7" s="251">
        <f t="shared" si="32"/>
        <v>4480</v>
      </c>
      <c r="O7" s="251">
        <f t="shared" si="32"/>
        <v>2441</v>
      </c>
      <c r="P7" s="251">
        <f t="shared" si="32"/>
        <v>5539</v>
      </c>
      <c r="Q7" s="251">
        <f t="shared" si="32"/>
        <v>3825</v>
      </c>
      <c r="R7" s="251">
        <f t="shared" si="32"/>
        <v>3831</v>
      </c>
      <c r="S7" s="251">
        <f t="shared" si="32"/>
        <v>4097</v>
      </c>
      <c r="T7" s="251">
        <f t="shared" si="32"/>
        <v>1074</v>
      </c>
      <c r="U7" s="251">
        <f>U8+U6</f>
        <v>2178</v>
      </c>
      <c r="V7" s="251"/>
      <c r="W7" s="251">
        <f>W8+W6</f>
        <v>33</v>
      </c>
      <c r="X7" s="251">
        <f t="shared" ref="X7:AF7" si="33">X8+X6</f>
        <v>1</v>
      </c>
      <c r="Y7" s="251">
        <f t="shared" si="33"/>
        <v>4</v>
      </c>
      <c r="Z7" s="251">
        <f t="shared" si="33"/>
        <v>17</v>
      </c>
      <c r="AA7" s="251">
        <f t="shared" si="33"/>
        <v>25</v>
      </c>
      <c r="AB7" s="251">
        <f t="shared" si="33"/>
        <v>37</v>
      </c>
      <c r="AC7" s="251">
        <f t="shared" si="33"/>
        <v>76</v>
      </c>
      <c r="AD7" s="251">
        <f t="shared" si="33"/>
        <v>156</v>
      </c>
      <c r="AE7" s="251">
        <f t="shared" si="33"/>
        <v>483</v>
      </c>
      <c r="AF7" s="251">
        <f t="shared" si="33"/>
        <v>475</v>
      </c>
      <c r="AG7" s="356"/>
      <c r="AH7" s="12" t="s">
        <v>42</v>
      </c>
      <c r="AI7" s="797">
        <f t="shared" si="2"/>
        <v>1</v>
      </c>
      <c r="AJ7" s="797">
        <f t="shared" si="3"/>
        <v>2</v>
      </c>
      <c r="AK7" s="797">
        <f t="shared" si="4"/>
        <v>1</v>
      </c>
      <c r="AL7" s="797">
        <f t="shared" si="5"/>
        <v>5</v>
      </c>
      <c r="AM7" s="797">
        <f t="shared" si="6"/>
        <v>11</v>
      </c>
      <c r="AN7" s="797">
        <f t="shared" si="7"/>
        <v>14</v>
      </c>
      <c r="AO7" s="797">
        <f t="shared" si="8"/>
        <v>33</v>
      </c>
      <c r="AP7" s="797">
        <f t="shared" si="9"/>
        <v>19</v>
      </c>
      <c r="AQ7" s="797">
        <f t="shared" si="10"/>
        <v>95</v>
      </c>
      <c r="AR7" s="797">
        <f t="shared" si="11"/>
        <v>70</v>
      </c>
      <c r="AS7" s="797">
        <f t="shared" si="12"/>
        <v>286</v>
      </c>
      <c r="AT7" s="797">
        <f t="shared" si="13"/>
        <v>125</v>
      </c>
      <c r="AU7" s="797">
        <f t="shared" si="14"/>
        <v>609</v>
      </c>
      <c r="AV7" s="797">
        <f t="shared" si="15"/>
        <v>334</v>
      </c>
      <c r="AW7" s="797">
        <f t="shared" si="16"/>
        <v>789</v>
      </c>
      <c r="AX7" s="797">
        <f t="shared" si="17"/>
        <v>544</v>
      </c>
      <c r="AY7" s="797">
        <f t="shared" si="18"/>
        <v>566</v>
      </c>
      <c r="AZ7" s="797">
        <f t="shared" si="19"/>
        <v>610</v>
      </c>
      <c r="BA7" s="797">
        <f t="shared" si="20"/>
        <v>119</v>
      </c>
      <c r="BB7" s="797">
        <f t="shared" si="21"/>
        <v>301</v>
      </c>
      <c r="BC7" s="797">
        <f t="shared" si="22"/>
        <v>89</v>
      </c>
      <c r="BD7" s="789">
        <f t="shared" si="23"/>
        <v>2</v>
      </c>
      <c r="BE7" s="789"/>
      <c r="BF7" s="789">
        <f t="shared" si="24"/>
        <v>0</v>
      </c>
      <c r="BG7" s="789">
        <f t="shared" si="25"/>
        <v>0</v>
      </c>
      <c r="BH7" s="789">
        <f t="shared" si="26"/>
        <v>1</v>
      </c>
      <c r="BI7" s="789">
        <f t="shared" si="27"/>
        <v>1</v>
      </c>
      <c r="BJ7" s="789">
        <f t="shared" si="28"/>
        <v>3</v>
      </c>
      <c r="BK7" s="789">
        <f t="shared" si="29"/>
        <v>11</v>
      </c>
      <c r="BL7" s="789">
        <f t="shared" si="30"/>
        <v>41</v>
      </c>
      <c r="BM7" s="789">
        <f t="shared" si="31"/>
        <v>30</v>
      </c>
      <c r="BN7" s="356"/>
      <c r="BO7" s="356"/>
      <c r="BP7" s="12" t="s">
        <v>42</v>
      </c>
      <c r="BQ7" s="13">
        <v>1</v>
      </c>
      <c r="BR7" s="13"/>
      <c r="BS7" s="13"/>
      <c r="BT7" s="13"/>
      <c r="BU7" s="13">
        <v>1</v>
      </c>
      <c r="BV7" s="13">
        <v>3</v>
      </c>
      <c r="BW7" s="13">
        <v>2</v>
      </c>
      <c r="BX7" s="13"/>
      <c r="BY7" s="13">
        <v>2</v>
      </c>
      <c r="BZ7" s="13">
        <v>3</v>
      </c>
      <c r="CA7" s="13"/>
      <c r="CB7" s="13">
        <v>1</v>
      </c>
      <c r="CC7" s="13">
        <v>3</v>
      </c>
      <c r="CD7" s="13">
        <v>2</v>
      </c>
      <c r="CE7" s="13">
        <v>2</v>
      </c>
      <c r="CF7" s="13">
        <v>1</v>
      </c>
      <c r="CG7" s="13"/>
      <c r="CH7" s="13"/>
      <c r="CI7" s="13">
        <v>1</v>
      </c>
      <c r="CJ7" s="13">
        <v>2</v>
      </c>
      <c r="CK7" s="13">
        <v>1</v>
      </c>
      <c r="CL7" s="13">
        <v>1</v>
      </c>
      <c r="CM7" s="13">
        <v>1</v>
      </c>
      <c r="CN7" s="13">
        <v>4</v>
      </c>
      <c r="CO7" s="13">
        <v>3</v>
      </c>
      <c r="CP7" s="13">
        <v>6</v>
      </c>
      <c r="CQ7" s="13">
        <v>8</v>
      </c>
      <c r="CR7" s="13">
        <v>2</v>
      </c>
      <c r="CS7" s="13">
        <v>5</v>
      </c>
      <c r="CT7" s="13">
        <v>5</v>
      </c>
      <c r="CU7" s="13">
        <v>2</v>
      </c>
      <c r="CV7" s="13">
        <v>8</v>
      </c>
      <c r="CW7" s="13">
        <v>9</v>
      </c>
      <c r="CX7" s="13">
        <v>9</v>
      </c>
      <c r="CY7" s="13">
        <v>9</v>
      </c>
      <c r="CZ7" s="13">
        <v>13</v>
      </c>
      <c r="DA7" s="13">
        <v>5</v>
      </c>
      <c r="DB7" s="13">
        <v>8</v>
      </c>
      <c r="DC7" s="13">
        <v>13</v>
      </c>
      <c r="DD7" s="13">
        <v>8</v>
      </c>
      <c r="DE7" s="13">
        <v>8</v>
      </c>
      <c r="DF7" s="13">
        <v>12</v>
      </c>
      <c r="DG7" s="13">
        <v>21</v>
      </c>
      <c r="DH7" s="13">
        <v>9</v>
      </c>
      <c r="DI7" s="13">
        <v>21</v>
      </c>
      <c r="DJ7" s="13">
        <v>20</v>
      </c>
      <c r="DK7" s="13">
        <v>31</v>
      </c>
      <c r="DL7" s="13">
        <v>31</v>
      </c>
      <c r="DM7" s="13">
        <v>25</v>
      </c>
      <c r="DN7" s="13">
        <v>27</v>
      </c>
      <c r="DO7" s="13">
        <v>31</v>
      </c>
      <c r="DP7" s="13">
        <v>36</v>
      </c>
      <c r="DQ7" s="13">
        <v>30</v>
      </c>
      <c r="DR7" s="13">
        <v>40</v>
      </c>
      <c r="DS7" s="13">
        <v>40</v>
      </c>
      <c r="DT7" s="13">
        <v>43</v>
      </c>
      <c r="DU7" s="13">
        <v>42</v>
      </c>
      <c r="DV7" s="13">
        <v>52</v>
      </c>
      <c r="DW7" s="13">
        <v>44</v>
      </c>
      <c r="DX7" s="13">
        <v>52</v>
      </c>
      <c r="DY7" s="13">
        <v>52</v>
      </c>
      <c r="DZ7" s="13">
        <v>62</v>
      </c>
      <c r="EA7" s="13">
        <v>60</v>
      </c>
      <c r="EB7" s="13">
        <v>67</v>
      </c>
      <c r="EC7" s="13">
        <v>54</v>
      </c>
      <c r="ED7" s="13">
        <v>59</v>
      </c>
      <c r="EE7" s="13">
        <v>64</v>
      </c>
      <c r="EF7" s="13">
        <v>49</v>
      </c>
      <c r="EG7" s="13">
        <v>78</v>
      </c>
      <c r="EH7" s="13">
        <v>60</v>
      </c>
      <c r="EI7" s="13">
        <v>66</v>
      </c>
      <c r="EJ7" s="13">
        <v>65</v>
      </c>
      <c r="EK7" s="13">
        <v>50</v>
      </c>
      <c r="EL7" s="13">
        <v>53</v>
      </c>
      <c r="EM7" s="13">
        <v>51</v>
      </c>
      <c r="EN7" s="13">
        <v>74</v>
      </c>
      <c r="EO7" s="13">
        <v>66</v>
      </c>
      <c r="EP7" s="13">
        <v>31</v>
      </c>
      <c r="EQ7" s="13">
        <v>34</v>
      </c>
      <c r="ER7" s="13">
        <v>36</v>
      </c>
      <c r="ES7" s="13">
        <v>30</v>
      </c>
      <c r="ET7" s="13">
        <v>24</v>
      </c>
      <c r="EU7" s="13">
        <v>22</v>
      </c>
      <c r="EV7" s="13">
        <v>19</v>
      </c>
      <c r="EW7" s="13">
        <v>14</v>
      </c>
      <c r="EX7" s="13">
        <v>13</v>
      </c>
      <c r="EY7" s="13">
        <v>7</v>
      </c>
      <c r="EZ7" s="13">
        <v>2</v>
      </c>
      <c r="FA7" s="13">
        <v>1</v>
      </c>
      <c r="FB7" s="13">
        <v>2</v>
      </c>
      <c r="FC7" s="13"/>
      <c r="FD7" s="13"/>
      <c r="FE7" s="13"/>
      <c r="FF7" s="60">
        <v>2024</v>
      </c>
      <c r="FG7" s="13"/>
      <c r="FH7" s="13"/>
      <c r="FI7" s="13">
        <v>1</v>
      </c>
      <c r="FJ7" s="13">
        <v>1</v>
      </c>
      <c r="FK7" s="13">
        <v>2</v>
      </c>
      <c r="FL7" s="13"/>
      <c r="FM7" s="13"/>
      <c r="FN7" s="13">
        <v>2</v>
      </c>
      <c r="FO7" s="13"/>
      <c r="FP7" s="13">
        <v>1</v>
      </c>
      <c r="FQ7" s="13">
        <v>4</v>
      </c>
      <c r="FR7" s="13">
        <v>2</v>
      </c>
      <c r="FS7" s="13">
        <v>1</v>
      </c>
      <c r="FT7" s="13">
        <v>3</v>
      </c>
      <c r="FU7" s="13">
        <v>3</v>
      </c>
      <c r="FV7" s="13">
        <v>2</v>
      </c>
      <c r="FW7" s="13">
        <v>3</v>
      </c>
      <c r="FX7" s="13">
        <v>2</v>
      </c>
      <c r="FY7" s="13">
        <v>4</v>
      </c>
      <c r="FZ7" s="13">
        <v>6</v>
      </c>
      <c r="GA7" s="13">
        <v>7</v>
      </c>
      <c r="GB7" s="13">
        <v>2</v>
      </c>
      <c r="GC7" s="13">
        <v>3</v>
      </c>
      <c r="GD7" s="13">
        <v>5</v>
      </c>
      <c r="GE7" s="13">
        <v>9</v>
      </c>
      <c r="GF7" s="13">
        <v>9</v>
      </c>
      <c r="GG7" s="13">
        <v>8</v>
      </c>
      <c r="GH7" s="13">
        <v>11</v>
      </c>
      <c r="GI7" s="13">
        <v>9</v>
      </c>
      <c r="GJ7" s="13">
        <v>9</v>
      </c>
      <c r="GK7" s="13">
        <v>19</v>
      </c>
      <c r="GL7" s="13">
        <v>13</v>
      </c>
      <c r="GM7" s="13">
        <v>14</v>
      </c>
      <c r="GN7" s="13">
        <v>22</v>
      </c>
      <c r="GO7" s="13">
        <v>23</v>
      </c>
      <c r="GP7" s="13">
        <v>26</v>
      </c>
      <c r="GQ7" s="13">
        <v>24</v>
      </c>
      <c r="GR7" s="13">
        <v>27</v>
      </c>
      <c r="GS7" s="13">
        <v>29</v>
      </c>
      <c r="GT7" s="13">
        <v>27</v>
      </c>
      <c r="GU7" s="13">
        <v>45</v>
      </c>
      <c r="GV7" s="13">
        <v>49</v>
      </c>
      <c r="GW7" s="13">
        <v>42</v>
      </c>
      <c r="GX7" s="13">
        <v>50</v>
      </c>
      <c r="GY7" s="13">
        <v>48</v>
      </c>
      <c r="GZ7" s="13">
        <v>47</v>
      </c>
      <c r="HA7" s="13">
        <v>62</v>
      </c>
      <c r="HB7" s="13">
        <v>68</v>
      </c>
      <c r="HC7" s="13">
        <v>70</v>
      </c>
      <c r="HD7" s="13">
        <v>73</v>
      </c>
      <c r="HE7" s="13">
        <v>81</v>
      </c>
      <c r="HF7" s="13">
        <v>68</v>
      </c>
      <c r="HG7" s="13">
        <v>68</v>
      </c>
      <c r="HH7" s="13">
        <v>82</v>
      </c>
      <c r="HI7" s="13">
        <v>76</v>
      </c>
      <c r="HJ7" s="13">
        <v>87</v>
      </c>
      <c r="HK7" s="13">
        <v>83</v>
      </c>
      <c r="HL7" s="13">
        <v>89</v>
      </c>
      <c r="HM7" s="13">
        <v>76</v>
      </c>
      <c r="HN7" s="13">
        <v>98</v>
      </c>
      <c r="HO7" s="13">
        <v>62</v>
      </c>
      <c r="HP7" s="13">
        <v>68</v>
      </c>
      <c r="HQ7" s="13">
        <v>82</v>
      </c>
      <c r="HR7" s="13">
        <v>71</v>
      </c>
      <c r="HS7" s="13">
        <v>54</v>
      </c>
      <c r="HT7" s="13">
        <v>62</v>
      </c>
      <c r="HU7" s="13">
        <v>68</v>
      </c>
      <c r="HV7" s="13">
        <v>67</v>
      </c>
      <c r="HW7" s="13">
        <v>50</v>
      </c>
      <c r="HX7" s="13">
        <v>48</v>
      </c>
      <c r="HY7" s="13">
        <v>29</v>
      </c>
      <c r="HZ7" s="13">
        <v>35</v>
      </c>
      <c r="IA7" s="13">
        <v>32</v>
      </c>
      <c r="IB7" s="13">
        <v>16</v>
      </c>
      <c r="IC7" s="13">
        <v>19</v>
      </c>
      <c r="ID7" s="13">
        <v>16</v>
      </c>
      <c r="IE7" s="13">
        <v>14</v>
      </c>
      <c r="IF7" s="13">
        <v>10</v>
      </c>
      <c r="IG7" s="13">
        <v>2</v>
      </c>
      <c r="IH7" s="13">
        <v>4</v>
      </c>
      <c r="II7" s="13">
        <v>1</v>
      </c>
      <c r="IJ7" s="13">
        <v>3</v>
      </c>
      <c r="IK7" s="13">
        <v>1</v>
      </c>
      <c r="IL7" s="13"/>
      <c r="IM7" s="13"/>
      <c r="IN7" s="13"/>
      <c r="IO7" s="13">
        <v>1</v>
      </c>
      <c r="IP7" s="60">
        <v>2510</v>
      </c>
      <c r="IQ7" s="13">
        <v>1</v>
      </c>
      <c r="IR7" s="13">
        <v>1</v>
      </c>
      <c r="IS7" s="13"/>
      <c r="IT7" s="13"/>
      <c r="IU7" s="13"/>
      <c r="IV7" s="13"/>
      <c r="IW7" s="13"/>
      <c r="IX7" s="13"/>
      <c r="IY7" s="13"/>
      <c r="IZ7" s="13"/>
      <c r="JA7" s="13"/>
      <c r="JB7" s="13">
        <v>1</v>
      </c>
      <c r="JC7" s="13"/>
      <c r="JD7" s="13"/>
      <c r="JE7" s="13"/>
      <c r="JF7" s="13"/>
      <c r="JG7" s="13"/>
      <c r="JH7" s="13"/>
      <c r="JI7" s="13"/>
      <c r="JJ7" s="13"/>
      <c r="JK7" s="13"/>
      <c r="JL7" s="13"/>
      <c r="JM7" s="13"/>
      <c r="JN7" s="13">
        <v>1</v>
      </c>
      <c r="JO7" s="13"/>
      <c r="JP7" s="13"/>
      <c r="JQ7" s="13">
        <v>1</v>
      </c>
      <c r="JR7" s="13"/>
      <c r="JS7" s="13"/>
      <c r="JT7" s="13"/>
      <c r="JU7" s="13"/>
      <c r="JV7" s="13"/>
      <c r="JW7" s="13"/>
      <c r="JX7" s="13"/>
      <c r="JY7" s="13">
        <v>1</v>
      </c>
      <c r="JZ7" s="13">
        <v>1</v>
      </c>
      <c r="KA7" s="13">
        <v>2</v>
      </c>
      <c r="KB7" s="13">
        <v>1</v>
      </c>
      <c r="KC7" s="13"/>
      <c r="KD7" s="13">
        <v>1</v>
      </c>
      <c r="KE7" s="13"/>
      <c r="KF7" s="13">
        <v>1</v>
      </c>
      <c r="KG7" s="13">
        <v>2</v>
      </c>
      <c r="KH7" s="13">
        <v>2</v>
      </c>
      <c r="KI7" s="13">
        <v>2</v>
      </c>
      <c r="KJ7" s="13"/>
      <c r="KK7" s="13">
        <v>1</v>
      </c>
      <c r="KL7" s="13">
        <v>3</v>
      </c>
      <c r="KM7" s="13">
        <v>4</v>
      </c>
      <c r="KN7" s="13">
        <v>9</v>
      </c>
      <c r="KO7" s="13">
        <v>8</v>
      </c>
      <c r="KP7" s="13">
        <v>5</v>
      </c>
      <c r="KQ7" s="13">
        <v>3</v>
      </c>
      <c r="KR7" s="13">
        <v>3</v>
      </c>
      <c r="KS7" s="13">
        <v>2</v>
      </c>
      <c r="KT7" s="13">
        <v>3</v>
      </c>
      <c r="KU7" s="13">
        <v>6</v>
      </c>
      <c r="KV7" s="13">
        <v>5</v>
      </c>
      <c r="KW7" s="13">
        <v>3</v>
      </c>
      <c r="KX7" s="13">
        <v>2</v>
      </c>
      <c r="KY7" s="13">
        <v>3</v>
      </c>
      <c r="KZ7" s="13">
        <v>3</v>
      </c>
      <c r="LA7" s="13"/>
      <c r="LB7" s="13">
        <v>1</v>
      </c>
      <c r="LC7" s="13">
        <v>4</v>
      </c>
      <c r="LD7" s="13">
        <v>2</v>
      </c>
      <c r="LE7" s="13"/>
      <c r="LF7" s="13">
        <v>1</v>
      </c>
      <c r="LG7" s="13"/>
      <c r="LH7" s="13"/>
      <c r="LI7" s="13"/>
      <c r="LJ7" s="60">
        <v>89</v>
      </c>
      <c r="LK7" s="13">
        <v>4623</v>
      </c>
    </row>
    <row r="8" spans="1:336" ht="14.4">
      <c r="A8" s="250" t="s">
        <v>21</v>
      </c>
      <c r="B8" s="251">
        <f t="shared" ref="B8:U8" si="34">B40+B42+B49+B50+B53+B54+B55+B71+B72+B73+B74+B75+B76+B85+B90+B91+B96+B97+B98+B101+B102+B103+B110+B111+B114+B116+B118+B121+B122+B131+B133+B136+B149+B150+B151+B154+B159+B164+B166+B169</f>
        <v>18</v>
      </c>
      <c r="C8" s="251">
        <f t="shared" si="34"/>
        <v>12</v>
      </c>
      <c r="D8" s="251">
        <f t="shared" si="34"/>
        <v>28</v>
      </c>
      <c r="E8" s="251">
        <f t="shared" si="34"/>
        <v>23</v>
      </c>
      <c r="F8" s="251">
        <f t="shared" si="34"/>
        <v>104</v>
      </c>
      <c r="G8" s="251">
        <f t="shared" si="34"/>
        <v>69</v>
      </c>
      <c r="H8" s="251">
        <f t="shared" si="34"/>
        <v>246</v>
      </c>
      <c r="I8" s="251">
        <f t="shared" si="34"/>
        <v>159</v>
      </c>
      <c r="J8" s="251">
        <f t="shared" si="34"/>
        <v>725</v>
      </c>
      <c r="K8" s="251">
        <f t="shared" si="34"/>
        <v>419</v>
      </c>
      <c r="L8" s="251">
        <f t="shared" si="34"/>
        <v>1744</v>
      </c>
      <c r="M8" s="251">
        <f t="shared" si="34"/>
        <v>882</v>
      </c>
      <c r="N8" s="251">
        <f t="shared" si="34"/>
        <v>3652</v>
      </c>
      <c r="O8" s="251">
        <f t="shared" si="34"/>
        <v>2114</v>
      </c>
      <c r="P8" s="251">
        <f t="shared" si="34"/>
        <v>4375</v>
      </c>
      <c r="Q8" s="251">
        <f t="shared" si="34"/>
        <v>3074</v>
      </c>
      <c r="R8" s="251">
        <f t="shared" si="34"/>
        <v>2773</v>
      </c>
      <c r="S8" s="251">
        <f t="shared" si="34"/>
        <v>3017</v>
      </c>
      <c r="T8" s="251">
        <f t="shared" si="34"/>
        <v>661</v>
      </c>
      <c r="U8" s="251">
        <f t="shared" si="34"/>
        <v>1386</v>
      </c>
      <c r="V8" s="251"/>
      <c r="W8" s="251">
        <f t="shared" ref="W8:AF8" si="35">W40+W42+W49+W50+W53+W54+W55+W71+W72+W73+W74+W75+W76+W85+W90+W91+W96+W97+W98+W101+W102+W103+W110+W111+W114+W116+W118+W121+W122+W131+W133+W136+W149+W150+W151+W154+W159+W164+W166+W169</f>
        <v>25</v>
      </c>
      <c r="X8" s="251">
        <f t="shared" si="35"/>
        <v>1</v>
      </c>
      <c r="Y8" s="251">
        <f t="shared" si="35"/>
        <v>2</v>
      </c>
      <c r="Z8" s="251">
        <f t="shared" si="35"/>
        <v>8</v>
      </c>
      <c r="AA8" s="251">
        <f t="shared" si="35"/>
        <v>15</v>
      </c>
      <c r="AB8" s="251">
        <f t="shared" si="35"/>
        <v>29</v>
      </c>
      <c r="AC8" s="251">
        <f t="shared" si="35"/>
        <v>56</v>
      </c>
      <c r="AD8" s="251">
        <f t="shared" si="35"/>
        <v>99</v>
      </c>
      <c r="AE8" s="251">
        <f t="shared" si="35"/>
        <v>325</v>
      </c>
      <c r="AF8" s="251">
        <f t="shared" si="35"/>
        <v>270</v>
      </c>
      <c r="AG8" s="356"/>
      <c r="BD8" s="789"/>
      <c r="BE8" s="789"/>
      <c r="BF8" s="789"/>
      <c r="BG8" s="789"/>
      <c r="BH8" s="789"/>
      <c r="BI8" s="789"/>
      <c r="BJ8" s="789"/>
      <c r="BK8" s="789"/>
      <c r="BL8" s="789"/>
      <c r="BM8" s="789"/>
      <c r="BN8" s="356"/>
      <c r="BO8" s="356"/>
      <c r="LH8" s="108"/>
    </row>
    <row r="9" spans="1:336" ht="13.8">
      <c r="A9" s="250" t="s">
        <v>369</v>
      </c>
      <c r="AG9" s="356"/>
      <c r="AH9" s="57"/>
      <c r="AI9" s="44" t="s">
        <v>16</v>
      </c>
      <c r="AJ9" s="41" t="s">
        <v>16</v>
      </c>
      <c r="AK9" s="42" t="s">
        <v>7</v>
      </c>
      <c r="AL9" s="42" t="s">
        <v>7</v>
      </c>
      <c r="AM9" s="41" t="s">
        <v>8</v>
      </c>
      <c r="AN9" s="41" t="s">
        <v>8</v>
      </c>
      <c r="AO9" s="41" t="s">
        <v>9</v>
      </c>
      <c r="AP9" s="41" t="s">
        <v>9</v>
      </c>
      <c r="AQ9" s="41" t="s">
        <v>10</v>
      </c>
      <c r="AR9" s="41" t="s">
        <v>10</v>
      </c>
      <c r="AS9" s="41" t="s">
        <v>11</v>
      </c>
      <c r="AT9" s="41" t="s">
        <v>11</v>
      </c>
      <c r="AU9" s="41" t="s">
        <v>12</v>
      </c>
      <c r="AV9" s="41" t="s">
        <v>12</v>
      </c>
      <c r="AW9" s="41" t="s">
        <v>13</v>
      </c>
      <c r="AX9" s="41" t="s">
        <v>13</v>
      </c>
      <c r="AY9" s="41" t="s">
        <v>14</v>
      </c>
      <c r="AZ9" s="41" t="s">
        <v>14</v>
      </c>
      <c r="BA9" s="41" t="s">
        <v>15</v>
      </c>
      <c r="BB9" s="45" t="s">
        <v>15</v>
      </c>
      <c r="BC9" s="37" t="s">
        <v>285</v>
      </c>
      <c r="BD9" s="785" t="s">
        <v>16</v>
      </c>
      <c r="BE9" s="786" t="s">
        <v>7</v>
      </c>
      <c r="BF9" s="787" t="s">
        <v>8</v>
      </c>
      <c r="BG9" s="787" t="s">
        <v>9</v>
      </c>
      <c r="BH9" s="787" t="s">
        <v>10</v>
      </c>
      <c r="BI9" s="787" t="s">
        <v>11</v>
      </c>
      <c r="BJ9" s="787" t="s">
        <v>12</v>
      </c>
      <c r="BK9" s="787" t="s">
        <v>13</v>
      </c>
      <c r="BL9" s="787" t="s">
        <v>14</v>
      </c>
      <c r="BM9" s="787" t="s">
        <v>15</v>
      </c>
      <c r="BN9" s="37"/>
      <c r="BO9" s="37"/>
      <c r="BP9" s="57"/>
      <c r="BQ9" s="57" t="s">
        <v>265</v>
      </c>
      <c r="BR9" s="57"/>
      <c r="BS9" s="57"/>
      <c r="BT9" s="57"/>
      <c r="BU9" s="57"/>
      <c r="BV9" s="57"/>
      <c r="BW9" s="57"/>
      <c r="BX9" s="57"/>
      <c r="BY9" s="57"/>
      <c r="BZ9" s="57"/>
      <c r="CA9" s="57"/>
      <c r="CB9" s="57"/>
      <c r="CC9" s="57"/>
      <c r="CD9" s="57"/>
      <c r="CE9" s="57"/>
      <c r="CF9" s="57"/>
      <c r="CG9" s="57"/>
      <c r="CH9" s="57"/>
      <c r="CI9" s="57"/>
      <c r="CJ9" s="57"/>
      <c r="CK9" s="57"/>
      <c r="CL9" s="57"/>
      <c r="CM9" s="57"/>
      <c r="CN9" s="57"/>
      <c r="CO9" s="57"/>
      <c r="CP9" s="57"/>
      <c r="CQ9" s="57"/>
      <c r="CR9" s="57"/>
      <c r="CS9" s="57"/>
      <c r="CT9" s="57"/>
      <c r="CU9" s="57"/>
      <c r="CV9" s="57"/>
      <c r="CW9" s="57"/>
      <c r="CX9" s="57"/>
      <c r="CY9" s="57"/>
      <c r="CZ9" s="57"/>
      <c r="DA9" s="57"/>
      <c r="DB9" s="57"/>
      <c r="DC9" s="57"/>
      <c r="DD9" s="57"/>
      <c r="DE9" s="57"/>
      <c r="DF9" s="57"/>
      <c r="DG9" s="57"/>
      <c r="DH9" s="57"/>
      <c r="DI9" s="57"/>
      <c r="DJ9" s="57"/>
      <c r="DK9" s="57"/>
      <c r="DL9" s="57"/>
      <c r="DM9" s="57"/>
      <c r="DN9" s="57"/>
      <c r="DO9" s="57"/>
      <c r="DP9" s="57"/>
      <c r="DQ9" s="57"/>
      <c r="DR9" s="57"/>
      <c r="DS9" s="57"/>
      <c r="DT9" s="57"/>
      <c r="DU9" s="57"/>
      <c r="DV9" s="57"/>
      <c r="DW9" s="57"/>
      <c r="DX9" s="57"/>
      <c r="DY9" s="57"/>
      <c r="DZ9" s="57"/>
      <c r="EA9" s="57"/>
      <c r="EB9" s="57"/>
      <c r="EC9" s="57"/>
      <c r="ED9" s="57"/>
      <c r="EE9" s="57"/>
      <c r="EF9" s="57"/>
      <c r="EG9" s="57"/>
      <c r="EH9" s="57"/>
      <c r="EI9" s="57"/>
      <c r="EJ9" s="57"/>
      <c r="EK9" s="57"/>
      <c r="EL9" s="57"/>
      <c r="EM9" s="57"/>
      <c r="EN9" s="57"/>
      <c r="EO9" s="57"/>
      <c r="EP9" s="57"/>
      <c r="EQ9" s="57"/>
      <c r="ER9" s="57"/>
      <c r="ES9" s="57"/>
      <c r="ET9" s="57"/>
      <c r="EU9" s="57"/>
      <c r="EV9" s="57"/>
      <c r="EW9" s="57"/>
      <c r="EX9" s="57"/>
      <c r="EY9" s="57"/>
      <c r="EZ9" s="57"/>
      <c r="FA9" s="57"/>
      <c r="FB9" s="57"/>
      <c r="FC9" s="57"/>
      <c r="FD9" s="57"/>
      <c r="FE9" s="57"/>
      <c r="FF9" s="57"/>
      <c r="FG9" s="57"/>
      <c r="FH9" s="57"/>
      <c r="FI9" s="57"/>
      <c r="FJ9" s="58" t="s">
        <v>293</v>
      </c>
      <c r="FK9" s="57" t="s">
        <v>264</v>
      </c>
      <c r="FL9" s="57"/>
      <c r="FM9" s="57"/>
      <c r="FN9" s="57"/>
      <c r="FO9" s="57"/>
      <c r="FP9" s="57"/>
      <c r="FQ9" s="57"/>
      <c r="FR9" s="57"/>
      <c r="FS9" s="57"/>
      <c r="FT9" s="57"/>
      <c r="FU9" s="57"/>
      <c r="FV9" s="57"/>
      <c r="FW9" s="57"/>
      <c r="FX9" s="57"/>
      <c r="FY9" s="57"/>
      <c r="FZ9" s="57"/>
      <c r="GA9" s="57"/>
      <c r="GB9" s="57"/>
      <c r="GC9" s="57"/>
      <c r="GD9" s="57"/>
      <c r="GE9" s="57"/>
      <c r="GF9" s="57"/>
      <c r="GG9" s="57"/>
      <c r="GH9" s="57"/>
      <c r="GI9" s="57"/>
      <c r="GJ9" s="57"/>
      <c r="GK9" s="57"/>
      <c r="GL9" s="57"/>
      <c r="GM9" s="57"/>
      <c r="GN9" s="57"/>
      <c r="GO9" s="57"/>
      <c r="GP9" s="57"/>
      <c r="GQ9" s="57"/>
      <c r="GR9" s="57"/>
      <c r="GS9" s="57"/>
      <c r="GT9" s="57"/>
      <c r="GU9" s="57"/>
      <c r="GV9" s="57"/>
      <c r="GW9" s="57"/>
      <c r="GX9" s="57"/>
      <c r="GY9" s="57"/>
      <c r="GZ9" s="57"/>
      <c r="HA9" s="57"/>
      <c r="HB9" s="57"/>
      <c r="HC9" s="57"/>
      <c r="HD9" s="57"/>
      <c r="HE9" s="57"/>
      <c r="HF9" s="57"/>
      <c r="HG9" s="57"/>
      <c r="HH9" s="57"/>
      <c r="HI9" s="57"/>
      <c r="HJ9" s="57"/>
      <c r="HK9" s="57"/>
      <c r="HL9" s="57"/>
      <c r="HM9" s="57"/>
      <c r="HN9" s="57"/>
      <c r="HO9" s="57"/>
      <c r="HP9" s="57"/>
      <c r="HQ9" s="57"/>
      <c r="HR9" s="57"/>
      <c r="HS9" s="57"/>
      <c r="HT9" s="57"/>
      <c r="HU9" s="57"/>
      <c r="HV9" s="57"/>
      <c r="HW9" s="57"/>
      <c r="HX9" s="57"/>
      <c r="HY9" s="57"/>
      <c r="HZ9" s="57"/>
      <c r="IA9" s="57"/>
      <c r="IB9" s="57"/>
      <c r="IC9" s="57"/>
      <c r="ID9" s="57"/>
      <c r="IE9" s="57"/>
      <c r="IF9" s="57"/>
      <c r="IG9" s="57"/>
      <c r="IH9" s="57"/>
      <c r="II9" s="57"/>
      <c r="IJ9" s="57"/>
      <c r="IK9" s="57"/>
      <c r="IL9" s="57"/>
      <c r="IM9" s="57"/>
      <c r="IN9" s="57"/>
      <c r="IO9" s="57"/>
      <c r="IP9" s="57"/>
      <c r="IQ9" s="57"/>
      <c r="IR9" s="57"/>
      <c r="IS9" s="57"/>
      <c r="IT9" s="57"/>
      <c r="IU9" s="57"/>
      <c r="IV9" s="57"/>
      <c r="IW9" s="57"/>
      <c r="IX9" s="57"/>
      <c r="IY9" s="57"/>
      <c r="IZ9" s="57"/>
      <c r="JA9" s="58" t="s">
        <v>294</v>
      </c>
      <c r="JB9" s="57" t="s">
        <v>268</v>
      </c>
      <c r="JC9" s="57"/>
      <c r="JD9" s="57"/>
      <c r="JE9" s="57"/>
      <c r="JF9" s="57"/>
      <c r="JG9" s="57"/>
      <c r="JH9" s="57"/>
      <c r="JI9" s="57"/>
      <c r="JJ9" s="57"/>
      <c r="JK9" s="57"/>
      <c r="JL9" s="57"/>
      <c r="JM9" s="57"/>
      <c r="JN9" s="57"/>
      <c r="JO9" s="57"/>
      <c r="JP9" s="57"/>
      <c r="JQ9" s="57"/>
      <c r="JR9" s="57"/>
      <c r="JS9" s="57"/>
      <c r="JT9" s="57"/>
      <c r="JU9" s="57"/>
      <c r="JV9" s="57"/>
      <c r="JW9" s="57"/>
      <c r="JX9" s="57"/>
      <c r="JY9" s="57"/>
      <c r="JZ9" s="57"/>
      <c r="KA9" s="57"/>
      <c r="KB9" s="57"/>
      <c r="KC9" s="57"/>
      <c r="KD9" s="57"/>
      <c r="KE9" s="57"/>
      <c r="KF9" s="57"/>
      <c r="KG9" s="57"/>
      <c r="KH9" s="57"/>
      <c r="KI9" s="57"/>
      <c r="KJ9" s="57"/>
      <c r="KK9" s="57"/>
      <c r="KL9" s="57"/>
      <c r="KM9" s="57"/>
      <c r="KN9" s="57"/>
      <c r="KO9" s="57"/>
      <c r="KP9" s="57"/>
      <c r="KQ9" s="57"/>
      <c r="KR9" s="57"/>
      <c r="KS9" s="57"/>
      <c r="KT9" s="57"/>
      <c r="KU9" s="57"/>
      <c r="KV9" s="57"/>
      <c r="KW9" s="57"/>
      <c r="KX9" s="57"/>
      <c r="KY9" s="57"/>
      <c r="KZ9" s="57"/>
      <c r="LA9" s="57"/>
      <c r="LB9" s="57"/>
      <c r="LC9" s="57"/>
      <c r="LD9" s="57"/>
      <c r="LE9" s="57"/>
      <c r="LF9" s="58" t="s">
        <v>295</v>
      </c>
      <c r="LG9" s="57" t="s">
        <v>273</v>
      </c>
      <c r="LH9" s="446"/>
      <c r="LI9" s="446"/>
      <c r="LJ9" s="446"/>
      <c r="LK9" s="446"/>
    </row>
    <row r="10" spans="1:336" ht="15" thickBot="1">
      <c r="A10" s="250" t="s">
        <v>22</v>
      </c>
      <c r="B10" s="251">
        <f>B35+B36+B37+B38+B39+B41+B43+B44+B45+B46+B47+B48+B51+B52+B56+B57+B58+B59+B60+B61+B62+B63+B64+B65+B66+B67+B68+B69++B77+B78+B79+B80+B81+B82+B83+B84+B86+B87+B88+B89+B92+B93+B94+B95+B99+B100+B104+B105+B106+B107+B108+B109+B112+B113+B115+B117+B119+B120+B123+B124+B125+B126+B127+B128+B129+B130+B132+B134+B135+B137+B138+B139+B140+B141+B142+B143+B144+B145+B146+B147+B148+B152+B153+B156+B157+B158+B160+B161+B162+B163+B165+B167+B168+B70+B170</f>
        <v>2</v>
      </c>
      <c r="C10" s="251">
        <f t="shared" ref="C10:AF10" si="36">C35+C36+C37+C38+C39+C41+C43+C44+C45+C46+C47+C48+C51+C52+C56+C57+C58+C59+C60+C61+C62+C63+C64+C65+C66+C67+C68+C69++C77+C78+C79+C80+C81+C82+C83+C84+C86+C87+C88+C89+C92+C93+C94+C95+C99+C100+C104+C105+C106+C107+C108+C109+C112+C113+C115+C117+C119+C120+C123+C124+C125+C126+C127+C128+C129+C130+C132+C134+C135+C137+C138+C139+C140+C141+C142+C143+C144+C145+C146+C147+C148+C152+C153+C156+C157+C158+C160+C161+C162+C163+C165+C167+C168+C70+C170</f>
        <v>2</v>
      </c>
      <c r="D10" s="251">
        <f t="shared" si="36"/>
        <v>0</v>
      </c>
      <c r="E10" s="251">
        <f t="shared" si="36"/>
        <v>0</v>
      </c>
      <c r="F10" s="251">
        <f t="shared" si="36"/>
        <v>11</v>
      </c>
      <c r="G10" s="251">
        <f t="shared" si="36"/>
        <v>6</v>
      </c>
      <c r="H10" s="251">
        <f t="shared" si="36"/>
        <v>38</v>
      </c>
      <c r="I10" s="251">
        <f t="shared" si="36"/>
        <v>25</v>
      </c>
      <c r="J10" s="251">
        <f t="shared" si="36"/>
        <v>105</v>
      </c>
      <c r="K10" s="251">
        <f t="shared" si="36"/>
        <v>77</v>
      </c>
      <c r="L10" s="251">
        <f t="shared" si="36"/>
        <v>324</v>
      </c>
      <c r="M10" s="251">
        <f t="shared" si="36"/>
        <v>153</v>
      </c>
      <c r="N10" s="251">
        <f t="shared" si="36"/>
        <v>793</v>
      </c>
      <c r="O10" s="251">
        <f t="shared" si="36"/>
        <v>406</v>
      </c>
      <c r="P10" s="251">
        <f t="shared" si="36"/>
        <v>1166</v>
      </c>
      <c r="Q10" s="251">
        <f t="shared" si="36"/>
        <v>717</v>
      </c>
      <c r="R10" s="251">
        <f t="shared" si="36"/>
        <v>948</v>
      </c>
      <c r="S10" s="251">
        <f t="shared" si="36"/>
        <v>830</v>
      </c>
      <c r="T10" s="251">
        <f t="shared" si="36"/>
        <v>240</v>
      </c>
      <c r="U10" s="251">
        <f t="shared" si="36"/>
        <v>475</v>
      </c>
      <c r="V10" s="251"/>
      <c r="W10" s="251">
        <f t="shared" si="36"/>
        <v>0</v>
      </c>
      <c r="X10" s="251">
        <f t="shared" si="36"/>
        <v>1</v>
      </c>
      <c r="Y10" s="251">
        <f t="shared" si="36"/>
        <v>0</v>
      </c>
      <c r="Z10" s="251">
        <f t="shared" si="36"/>
        <v>2</v>
      </c>
      <c r="AA10" s="251">
        <f t="shared" si="36"/>
        <v>6</v>
      </c>
      <c r="AB10" s="251">
        <f t="shared" si="36"/>
        <v>4</v>
      </c>
      <c r="AC10" s="251">
        <f t="shared" si="36"/>
        <v>8</v>
      </c>
      <c r="AD10" s="251">
        <f t="shared" si="36"/>
        <v>28</v>
      </c>
      <c r="AE10" s="251">
        <f t="shared" si="36"/>
        <v>99</v>
      </c>
      <c r="AF10" s="251">
        <f t="shared" si="36"/>
        <v>73</v>
      </c>
      <c r="AG10" s="356"/>
      <c r="AH10" s="18" t="s">
        <v>184</v>
      </c>
      <c r="AI10" s="80" t="s">
        <v>264</v>
      </c>
      <c r="AJ10" s="51" t="s">
        <v>265</v>
      </c>
      <c r="AK10" s="51" t="s">
        <v>264</v>
      </c>
      <c r="AL10" s="51" t="s">
        <v>265</v>
      </c>
      <c r="AM10" s="51" t="s">
        <v>264</v>
      </c>
      <c r="AN10" s="51" t="s">
        <v>265</v>
      </c>
      <c r="AO10" s="51" t="s">
        <v>264</v>
      </c>
      <c r="AP10" s="51" t="s">
        <v>265</v>
      </c>
      <c r="AQ10" s="51" t="s">
        <v>264</v>
      </c>
      <c r="AR10" s="51" t="s">
        <v>265</v>
      </c>
      <c r="AS10" s="51" t="s">
        <v>264</v>
      </c>
      <c r="AT10" s="51" t="s">
        <v>265</v>
      </c>
      <c r="AU10" s="51" t="s">
        <v>264</v>
      </c>
      <c r="AV10" s="51" t="s">
        <v>265</v>
      </c>
      <c r="AW10" s="51" t="s">
        <v>264</v>
      </c>
      <c r="AX10" s="51" t="s">
        <v>265</v>
      </c>
      <c r="AY10" s="51" t="s">
        <v>264</v>
      </c>
      <c r="AZ10" s="51" t="s">
        <v>265</v>
      </c>
      <c r="BA10" s="51" t="s">
        <v>264</v>
      </c>
      <c r="BB10" s="52" t="s">
        <v>265</v>
      </c>
      <c r="BC10" s="37" t="s">
        <v>268</v>
      </c>
      <c r="BD10" s="788" t="s">
        <v>268</v>
      </c>
      <c r="BE10" s="788" t="s">
        <v>268</v>
      </c>
      <c r="BF10" s="788" t="s">
        <v>268</v>
      </c>
      <c r="BG10" s="788" t="s">
        <v>268</v>
      </c>
      <c r="BH10" s="788" t="s">
        <v>268</v>
      </c>
      <c r="BI10" s="788" t="s">
        <v>268</v>
      </c>
      <c r="BJ10" s="788" t="s">
        <v>268</v>
      </c>
      <c r="BK10" s="788" t="s">
        <v>268</v>
      </c>
      <c r="BL10" s="788" t="s">
        <v>268</v>
      </c>
      <c r="BM10" s="788" t="s">
        <v>268</v>
      </c>
      <c r="BN10" s="37"/>
      <c r="BO10" s="37"/>
      <c r="BP10" s="18" t="s">
        <v>184</v>
      </c>
      <c r="BQ10" s="18">
        <v>0</v>
      </c>
      <c r="BR10" s="18">
        <v>2</v>
      </c>
      <c r="BS10" s="18">
        <v>5</v>
      </c>
      <c r="BT10" s="18">
        <v>8</v>
      </c>
      <c r="BU10" s="18">
        <v>9</v>
      </c>
      <c r="BV10" s="18">
        <v>10</v>
      </c>
      <c r="BW10" s="18">
        <v>14</v>
      </c>
      <c r="BX10" s="18">
        <v>15</v>
      </c>
      <c r="BY10" s="18">
        <v>16</v>
      </c>
      <c r="BZ10" s="18">
        <v>17</v>
      </c>
      <c r="CA10" s="18">
        <v>18</v>
      </c>
      <c r="CB10" s="18">
        <v>19</v>
      </c>
      <c r="CC10" s="18">
        <v>20</v>
      </c>
      <c r="CD10" s="18">
        <v>21</v>
      </c>
      <c r="CE10" s="18">
        <v>22</v>
      </c>
      <c r="CF10" s="18">
        <v>23</v>
      </c>
      <c r="CG10" s="18">
        <v>24</v>
      </c>
      <c r="CH10" s="18">
        <v>25</v>
      </c>
      <c r="CI10" s="18">
        <v>26</v>
      </c>
      <c r="CJ10" s="18">
        <v>27</v>
      </c>
      <c r="CK10" s="18">
        <v>28</v>
      </c>
      <c r="CL10" s="18">
        <v>29</v>
      </c>
      <c r="CM10" s="18">
        <v>30</v>
      </c>
      <c r="CN10" s="18">
        <v>31</v>
      </c>
      <c r="CO10" s="18">
        <v>32</v>
      </c>
      <c r="CP10" s="18">
        <v>33</v>
      </c>
      <c r="CQ10" s="18">
        <v>34</v>
      </c>
      <c r="CR10" s="18">
        <v>35</v>
      </c>
      <c r="CS10" s="18">
        <v>36</v>
      </c>
      <c r="CT10" s="18">
        <v>37</v>
      </c>
      <c r="CU10" s="18">
        <v>38</v>
      </c>
      <c r="CV10" s="18">
        <v>39</v>
      </c>
      <c r="CW10" s="18">
        <v>40</v>
      </c>
      <c r="CX10" s="18">
        <v>41</v>
      </c>
      <c r="CY10" s="18">
        <v>42</v>
      </c>
      <c r="CZ10" s="18">
        <v>43</v>
      </c>
      <c r="DA10" s="18">
        <v>44</v>
      </c>
      <c r="DB10" s="18">
        <v>45</v>
      </c>
      <c r="DC10" s="18">
        <v>46</v>
      </c>
      <c r="DD10" s="18">
        <v>47</v>
      </c>
      <c r="DE10" s="18">
        <v>48</v>
      </c>
      <c r="DF10" s="18">
        <v>49</v>
      </c>
      <c r="DG10" s="18">
        <v>50</v>
      </c>
      <c r="DH10" s="18">
        <v>51</v>
      </c>
      <c r="DI10" s="18">
        <v>52</v>
      </c>
      <c r="DJ10" s="18">
        <v>53</v>
      </c>
      <c r="DK10" s="18">
        <v>54</v>
      </c>
      <c r="DL10" s="18">
        <v>55</v>
      </c>
      <c r="DM10" s="18">
        <v>56</v>
      </c>
      <c r="DN10" s="18">
        <v>57</v>
      </c>
      <c r="DO10" s="18">
        <v>58</v>
      </c>
      <c r="DP10" s="18">
        <v>59</v>
      </c>
      <c r="DQ10" s="18">
        <v>60</v>
      </c>
      <c r="DR10" s="18">
        <v>61</v>
      </c>
      <c r="DS10" s="18">
        <v>62</v>
      </c>
      <c r="DT10" s="18">
        <v>63</v>
      </c>
      <c r="DU10" s="18">
        <v>64</v>
      </c>
      <c r="DV10" s="18">
        <v>65</v>
      </c>
      <c r="DW10" s="18">
        <v>66</v>
      </c>
      <c r="DX10" s="18">
        <v>67</v>
      </c>
      <c r="DY10" s="18">
        <v>68</v>
      </c>
      <c r="DZ10" s="18">
        <v>69</v>
      </c>
      <c r="EA10" s="18">
        <v>70</v>
      </c>
      <c r="EB10" s="18">
        <v>71</v>
      </c>
      <c r="EC10" s="18">
        <v>72</v>
      </c>
      <c r="ED10" s="18">
        <v>73</v>
      </c>
      <c r="EE10" s="18">
        <v>74</v>
      </c>
      <c r="EF10" s="18">
        <v>75</v>
      </c>
      <c r="EG10" s="18">
        <v>76</v>
      </c>
      <c r="EH10" s="18">
        <v>77</v>
      </c>
      <c r="EI10" s="18">
        <v>78</v>
      </c>
      <c r="EJ10" s="18">
        <v>79</v>
      </c>
      <c r="EK10" s="18">
        <v>80</v>
      </c>
      <c r="EL10" s="18">
        <v>81</v>
      </c>
      <c r="EM10" s="18">
        <v>82</v>
      </c>
      <c r="EN10" s="18">
        <v>83</v>
      </c>
      <c r="EO10" s="18">
        <v>84</v>
      </c>
      <c r="EP10" s="18">
        <v>85</v>
      </c>
      <c r="EQ10" s="18">
        <v>86</v>
      </c>
      <c r="ER10" s="18">
        <v>87</v>
      </c>
      <c r="ES10" s="18">
        <v>88</v>
      </c>
      <c r="ET10" s="18">
        <v>89</v>
      </c>
      <c r="EU10" s="18">
        <v>90</v>
      </c>
      <c r="EV10" s="18">
        <v>91</v>
      </c>
      <c r="EW10" s="18">
        <v>92</v>
      </c>
      <c r="EX10" s="18">
        <v>93</v>
      </c>
      <c r="EY10" s="18">
        <v>94</v>
      </c>
      <c r="EZ10" s="18">
        <v>95</v>
      </c>
      <c r="FA10" s="18">
        <v>96</v>
      </c>
      <c r="FB10" s="18">
        <v>97</v>
      </c>
      <c r="FC10" s="18">
        <v>98</v>
      </c>
      <c r="FD10" s="18">
        <v>99</v>
      </c>
      <c r="FE10" s="18">
        <v>100</v>
      </c>
      <c r="FF10" s="18">
        <v>101</v>
      </c>
      <c r="FG10" s="18">
        <v>102</v>
      </c>
      <c r="FH10" s="18">
        <v>103</v>
      </c>
      <c r="FI10" s="18">
        <v>104</v>
      </c>
      <c r="FJ10" s="59"/>
      <c r="FK10" s="18">
        <v>0</v>
      </c>
      <c r="FL10" s="18">
        <v>1</v>
      </c>
      <c r="FM10" s="18">
        <v>4</v>
      </c>
      <c r="FN10" s="18">
        <v>5</v>
      </c>
      <c r="FO10" s="18">
        <v>7</v>
      </c>
      <c r="FP10" s="18">
        <v>8</v>
      </c>
      <c r="FQ10" s="18">
        <v>9</v>
      </c>
      <c r="FR10" s="18">
        <v>15</v>
      </c>
      <c r="FS10" s="18">
        <v>16</v>
      </c>
      <c r="FT10" s="18">
        <v>17</v>
      </c>
      <c r="FU10" s="18">
        <v>19</v>
      </c>
      <c r="FV10" s="18">
        <v>20</v>
      </c>
      <c r="FW10" s="18">
        <v>22</v>
      </c>
      <c r="FX10" s="18">
        <v>23</v>
      </c>
      <c r="FY10" s="18">
        <v>24</v>
      </c>
      <c r="FZ10" s="18">
        <v>25</v>
      </c>
      <c r="GA10" s="18">
        <v>26</v>
      </c>
      <c r="GB10" s="18">
        <v>27</v>
      </c>
      <c r="GC10" s="18">
        <v>28</v>
      </c>
      <c r="GD10" s="18">
        <v>29</v>
      </c>
      <c r="GE10" s="18">
        <v>30</v>
      </c>
      <c r="GF10" s="18">
        <v>31</v>
      </c>
      <c r="GG10" s="18">
        <v>32</v>
      </c>
      <c r="GH10" s="18">
        <v>33</v>
      </c>
      <c r="GI10" s="18">
        <v>34</v>
      </c>
      <c r="GJ10" s="18">
        <v>35</v>
      </c>
      <c r="GK10" s="18">
        <v>36</v>
      </c>
      <c r="GL10" s="18">
        <v>37</v>
      </c>
      <c r="GM10" s="18">
        <v>38</v>
      </c>
      <c r="GN10" s="18">
        <v>39</v>
      </c>
      <c r="GO10" s="18">
        <v>40</v>
      </c>
      <c r="GP10" s="18">
        <v>41</v>
      </c>
      <c r="GQ10" s="18">
        <v>42</v>
      </c>
      <c r="GR10" s="18">
        <v>43</v>
      </c>
      <c r="GS10" s="18">
        <v>44</v>
      </c>
      <c r="GT10" s="18">
        <v>45</v>
      </c>
      <c r="GU10" s="18">
        <v>46</v>
      </c>
      <c r="GV10" s="18">
        <v>47</v>
      </c>
      <c r="GW10" s="18">
        <v>48</v>
      </c>
      <c r="GX10" s="18">
        <v>49</v>
      </c>
      <c r="GY10" s="18">
        <v>50</v>
      </c>
      <c r="GZ10" s="18">
        <v>51</v>
      </c>
      <c r="HA10" s="18">
        <v>52</v>
      </c>
      <c r="HB10" s="18">
        <v>53</v>
      </c>
      <c r="HC10" s="18">
        <v>54</v>
      </c>
      <c r="HD10" s="18">
        <v>55</v>
      </c>
      <c r="HE10" s="18">
        <v>56</v>
      </c>
      <c r="HF10" s="18">
        <v>57</v>
      </c>
      <c r="HG10" s="18">
        <v>58</v>
      </c>
      <c r="HH10" s="18">
        <v>59</v>
      </c>
      <c r="HI10" s="18">
        <v>60</v>
      </c>
      <c r="HJ10" s="18">
        <v>61</v>
      </c>
      <c r="HK10" s="18">
        <v>62</v>
      </c>
      <c r="HL10" s="18">
        <v>63</v>
      </c>
      <c r="HM10" s="18">
        <v>64</v>
      </c>
      <c r="HN10" s="18">
        <v>65</v>
      </c>
      <c r="HO10" s="18">
        <v>66</v>
      </c>
      <c r="HP10" s="18">
        <v>67</v>
      </c>
      <c r="HQ10" s="18">
        <v>68</v>
      </c>
      <c r="HR10" s="18">
        <v>69</v>
      </c>
      <c r="HS10" s="18">
        <v>70</v>
      </c>
      <c r="HT10" s="18">
        <v>71</v>
      </c>
      <c r="HU10" s="18">
        <v>72</v>
      </c>
      <c r="HV10" s="18">
        <v>73</v>
      </c>
      <c r="HW10" s="18">
        <v>74</v>
      </c>
      <c r="HX10" s="18">
        <v>75</v>
      </c>
      <c r="HY10" s="18">
        <v>76</v>
      </c>
      <c r="HZ10" s="18">
        <v>77</v>
      </c>
      <c r="IA10" s="18">
        <v>78</v>
      </c>
      <c r="IB10" s="18">
        <v>79</v>
      </c>
      <c r="IC10" s="18">
        <v>80</v>
      </c>
      <c r="ID10" s="18">
        <v>81</v>
      </c>
      <c r="IE10" s="18">
        <v>82</v>
      </c>
      <c r="IF10" s="18">
        <v>83</v>
      </c>
      <c r="IG10" s="18">
        <v>84</v>
      </c>
      <c r="IH10" s="18">
        <v>85</v>
      </c>
      <c r="II10" s="18">
        <v>86</v>
      </c>
      <c r="IJ10" s="18">
        <v>87</v>
      </c>
      <c r="IK10" s="18">
        <v>88</v>
      </c>
      <c r="IL10" s="18">
        <v>89</v>
      </c>
      <c r="IM10" s="18">
        <v>90</v>
      </c>
      <c r="IN10" s="18">
        <v>91</v>
      </c>
      <c r="IO10" s="18">
        <v>92</v>
      </c>
      <c r="IP10" s="18">
        <v>93</v>
      </c>
      <c r="IQ10" s="18">
        <v>94</v>
      </c>
      <c r="IR10" s="18">
        <v>95</v>
      </c>
      <c r="IS10" s="18">
        <v>96</v>
      </c>
      <c r="IT10" s="18">
        <v>97</v>
      </c>
      <c r="IU10" s="18">
        <v>98</v>
      </c>
      <c r="IV10" s="18">
        <v>99</v>
      </c>
      <c r="IW10" s="18">
        <v>100</v>
      </c>
      <c r="IX10" s="18">
        <v>101</v>
      </c>
      <c r="IY10" s="18">
        <v>102</v>
      </c>
      <c r="IZ10" s="18">
        <v>103</v>
      </c>
      <c r="JA10" s="59"/>
      <c r="JB10" s="18">
        <v>0</v>
      </c>
      <c r="JC10" s="18">
        <v>1</v>
      </c>
      <c r="JD10" s="18">
        <v>32</v>
      </c>
      <c r="JE10" s="18">
        <v>33</v>
      </c>
      <c r="JF10" s="18">
        <v>34</v>
      </c>
      <c r="JG10" s="18">
        <v>41</v>
      </c>
      <c r="JH10" s="18">
        <v>47</v>
      </c>
      <c r="JI10" s="18">
        <v>49</v>
      </c>
      <c r="JJ10" s="18">
        <v>50</v>
      </c>
      <c r="JK10" s="18">
        <v>53</v>
      </c>
      <c r="JL10" s="18">
        <v>54</v>
      </c>
      <c r="JM10" s="18">
        <v>56</v>
      </c>
      <c r="JN10" s="18">
        <v>58</v>
      </c>
      <c r="JO10" s="18">
        <v>59</v>
      </c>
      <c r="JP10" s="18">
        <v>61</v>
      </c>
      <c r="JQ10" s="18">
        <v>62</v>
      </c>
      <c r="JR10" s="18">
        <v>63</v>
      </c>
      <c r="JS10" s="18">
        <v>64</v>
      </c>
      <c r="JT10" s="18">
        <v>65</v>
      </c>
      <c r="JU10" s="18">
        <v>66</v>
      </c>
      <c r="JV10" s="18">
        <v>67</v>
      </c>
      <c r="JW10" s="18">
        <v>68</v>
      </c>
      <c r="JX10" s="18">
        <v>69</v>
      </c>
      <c r="JY10" s="18">
        <v>70</v>
      </c>
      <c r="JZ10" s="18">
        <v>71</v>
      </c>
      <c r="KA10" s="18">
        <v>72</v>
      </c>
      <c r="KB10" s="18">
        <v>73</v>
      </c>
      <c r="KC10" s="18">
        <v>74</v>
      </c>
      <c r="KD10" s="18">
        <v>75</v>
      </c>
      <c r="KE10" s="18">
        <v>76</v>
      </c>
      <c r="KF10" s="18">
        <v>77</v>
      </c>
      <c r="KG10" s="18">
        <v>78</v>
      </c>
      <c r="KH10" s="18">
        <v>79</v>
      </c>
      <c r="KI10" s="18">
        <v>80</v>
      </c>
      <c r="KJ10" s="18">
        <v>81</v>
      </c>
      <c r="KK10" s="18">
        <v>82</v>
      </c>
      <c r="KL10" s="18">
        <v>83</v>
      </c>
      <c r="KM10" s="18">
        <v>84</v>
      </c>
      <c r="KN10" s="18">
        <v>85</v>
      </c>
      <c r="KO10" s="18">
        <v>86</v>
      </c>
      <c r="KP10" s="18">
        <v>87</v>
      </c>
      <c r="KQ10" s="18">
        <v>88</v>
      </c>
      <c r="KR10" s="18">
        <v>89</v>
      </c>
      <c r="KS10" s="18">
        <v>90</v>
      </c>
      <c r="KT10" s="18">
        <v>91</v>
      </c>
      <c r="KU10" s="18">
        <v>92</v>
      </c>
      <c r="KV10" s="18">
        <v>93</v>
      </c>
      <c r="KW10" s="18">
        <v>94</v>
      </c>
      <c r="KX10" s="18">
        <v>95</v>
      </c>
      <c r="KY10" s="18">
        <v>96</v>
      </c>
      <c r="KZ10" s="18">
        <v>97</v>
      </c>
      <c r="LA10" s="18">
        <v>98</v>
      </c>
      <c r="LB10" s="18">
        <v>99</v>
      </c>
      <c r="LC10" s="18">
        <v>100</v>
      </c>
      <c r="LD10" s="18">
        <v>101</v>
      </c>
      <c r="LE10" s="18">
        <v>103</v>
      </c>
      <c r="LF10" s="59"/>
      <c r="LG10" s="18"/>
      <c r="LH10" s="447"/>
      <c r="LI10" s="447"/>
      <c r="LJ10" s="447"/>
      <c r="LK10" s="447"/>
      <c r="LL10" s="13"/>
      <c r="LM10" s="13"/>
      <c r="LN10" s="13"/>
      <c r="LO10" s="13"/>
      <c r="LP10" s="13"/>
      <c r="LQ10" s="13"/>
      <c r="LR10" s="13"/>
      <c r="LS10" s="13"/>
      <c r="LT10" s="13"/>
      <c r="LU10" s="13"/>
      <c r="LV10" s="13"/>
      <c r="LW10" s="448"/>
      <c r="LX10" s="13"/>
    </row>
    <row r="11" spans="1:336" ht="14.4">
      <c r="A11" s="4" t="s">
        <v>23</v>
      </c>
      <c r="B11" s="287">
        <f>SUM(B12:B33)</f>
        <v>9</v>
      </c>
      <c r="C11" s="292">
        <f t="shared" ref="C11:AF11" si="37">SUM(C12:C33)</f>
        <v>13</v>
      </c>
      <c r="D11" s="292">
        <f t="shared" si="37"/>
        <v>14</v>
      </c>
      <c r="E11" s="292">
        <f t="shared" si="37"/>
        <v>20</v>
      </c>
      <c r="F11" s="292">
        <f t="shared" si="37"/>
        <v>70</v>
      </c>
      <c r="G11" s="292">
        <f t="shared" si="37"/>
        <v>67</v>
      </c>
      <c r="H11" s="292">
        <f t="shared" si="37"/>
        <v>243</v>
      </c>
      <c r="I11" s="292">
        <f t="shared" si="37"/>
        <v>145</v>
      </c>
      <c r="J11" s="292">
        <f t="shared" si="37"/>
        <v>636</v>
      </c>
      <c r="K11" s="292">
        <f t="shared" si="37"/>
        <v>365</v>
      </c>
      <c r="L11" s="292">
        <f t="shared" si="37"/>
        <v>1744</v>
      </c>
      <c r="M11" s="292">
        <f t="shared" si="37"/>
        <v>868</v>
      </c>
      <c r="N11" s="292">
        <f t="shared" si="37"/>
        <v>3686</v>
      </c>
      <c r="O11" s="292">
        <f t="shared" si="37"/>
        <v>1826</v>
      </c>
      <c r="P11" s="292">
        <f t="shared" si="37"/>
        <v>4229</v>
      </c>
      <c r="Q11" s="292">
        <f t="shared" si="37"/>
        <v>2450</v>
      </c>
      <c r="R11" s="292">
        <f t="shared" si="37"/>
        <v>2605</v>
      </c>
      <c r="S11" s="292">
        <f t="shared" si="37"/>
        <v>2337</v>
      </c>
      <c r="T11" s="292">
        <f t="shared" si="37"/>
        <v>531</v>
      </c>
      <c r="U11" s="292">
        <f t="shared" si="37"/>
        <v>919</v>
      </c>
      <c r="V11" s="292"/>
      <c r="W11" s="292">
        <f t="shared" si="37"/>
        <v>12</v>
      </c>
      <c r="X11" s="292">
        <f t="shared" si="37"/>
        <v>0</v>
      </c>
      <c r="Y11" s="292">
        <f t="shared" si="37"/>
        <v>0</v>
      </c>
      <c r="Z11" s="292">
        <f t="shared" si="37"/>
        <v>3</v>
      </c>
      <c r="AA11" s="292">
        <f t="shared" si="37"/>
        <v>5</v>
      </c>
      <c r="AB11" s="292">
        <f t="shared" si="37"/>
        <v>16</v>
      </c>
      <c r="AC11" s="292">
        <f t="shared" si="37"/>
        <v>31</v>
      </c>
      <c r="AD11" s="292">
        <f t="shared" si="37"/>
        <v>53</v>
      </c>
      <c r="AE11" s="292">
        <f t="shared" si="37"/>
        <v>130</v>
      </c>
      <c r="AF11" s="292">
        <f t="shared" si="37"/>
        <v>104</v>
      </c>
      <c r="AG11" s="356"/>
      <c r="AH11" s="12" t="s">
        <v>25</v>
      </c>
      <c r="AI11" s="661">
        <f>SUM(FK11:FQ11)</f>
        <v>0</v>
      </c>
      <c r="AJ11" s="661">
        <f>SUM(BQ11:BU11)</f>
        <v>0</v>
      </c>
      <c r="AK11" s="661">
        <f>SUM(FR11:FU11)</f>
        <v>0</v>
      </c>
      <c r="AL11" s="661">
        <f>SUM(BV11:CB11)</f>
        <v>0</v>
      </c>
      <c r="AM11" s="661">
        <f>SUM(FV11:GD11)</f>
        <v>0</v>
      </c>
      <c r="AN11" s="661">
        <f>SUM(CC11:CL11)</f>
        <v>0</v>
      </c>
      <c r="AO11" s="661">
        <f>SUM(GE11:GN11)</f>
        <v>0</v>
      </c>
      <c r="AP11" s="661">
        <f>SUM(CM11:CV11)</f>
        <v>0</v>
      </c>
      <c r="AQ11" s="661">
        <f>SUM(GO11:GX11)</f>
        <v>2</v>
      </c>
      <c r="AR11" s="661">
        <f>SUM(CW11:DF11)</f>
        <v>0</v>
      </c>
      <c r="AS11" s="661">
        <f>SUM(GY11:HH11)</f>
        <v>3</v>
      </c>
      <c r="AT11" s="661">
        <f>SUM(DG11:DP11)</f>
        <v>0</v>
      </c>
      <c r="AU11" s="661">
        <f>SUM(HI11:HR11)</f>
        <v>1</v>
      </c>
      <c r="AV11" s="661">
        <f>SUM(DQ11:DZ11)</f>
        <v>2</v>
      </c>
      <c r="AW11" s="661">
        <f>SUM(HS11:IB11)</f>
        <v>4</v>
      </c>
      <c r="AX11" s="661">
        <f>SUM(EA11:EJ11)</f>
        <v>1</v>
      </c>
      <c r="AY11" s="661">
        <f>SUM(IC11:IL11)</f>
        <v>3</v>
      </c>
      <c r="AZ11" s="661">
        <f>SUM(EK11:ET11)</f>
        <v>1</v>
      </c>
      <c r="BA11" s="661">
        <f>SUM(IM11:IZ11)</f>
        <v>1</v>
      </c>
      <c r="BB11" s="661">
        <f>SUM(EU11:FI11)</f>
        <v>1</v>
      </c>
      <c r="BC11" s="661">
        <f>+LF11</f>
        <v>0</v>
      </c>
      <c r="BD11" s="789">
        <f>SUM(JB11:JC11)</f>
        <v>0</v>
      </c>
      <c r="BE11" s="789"/>
      <c r="BF11" s="789"/>
      <c r="BG11" s="789">
        <f>SUM(JD11:JF11)</f>
        <v>0</v>
      </c>
      <c r="BH11" s="789">
        <f>SUM(JG11:JI11)</f>
        <v>0</v>
      </c>
      <c r="BI11" s="789">
        <f>SUM(JJ11:JO11)</f>
        <v>0</v>
      </c>
      <c r="BJ11" s="789">
        <f>SUM(JP11:JX11)</f>
        <v>0</v>
      </c>
      <c r="BK11" s="789">
        <f>SUM(JY11:KH11)</f>
        <v>0</v>
      </c>
      <c r="BL11" s="789">
        <f>SUM(KI11:KR11)</f>
        <v>0</v>
      </c>
      <c r="BM11" s="789">
        <f>SUM(KS11:LE11)</f>
        <v>0</v>
      </c>
      <c r="BN11" s="356"/>
      <c r="BO11" s="356"/>
      <c r="BP11" s="12" t="s">
        <v>25</v>
      </c>
      <c r="BQ11" s="13"/>
      <c r="BR11" s="13"/>
      <c r="BS11" s="13"/>
      <c r="BT11" s="13"/>
      <c r="BU11" s="13"/>
      <c r="BV11" s="13"/>
      <c r="BW11" s="13"/>
      <c r="BX11" s="13"/>
      <c r="BY11" s="13"/>
      <c r="BZ11" s="13"/>
      <c r="CA11" s="13"/>
      <c r="CB11" s="13"/>
      <c r="CC11" s="13"/>
      <c r="CD11" s="13"/>
      <c r="CE11" s="13"/>
      <c r="CF11" s="13"/>
      <c r="CG11" s="13"/>
      <c r="CH11" s="13"/>
      <c r="CI11" s="13"/>
      <c r="CJ11" s="13"/>
      <c r="CK11" s="13"/>
      <c r="CL11" s="13"/>
      <c r="CM11" s="13"/>
      <c r="CN11" s="13"/>
      <c r="CO11" s="13"/>
      <c r="CP11" s="13"/>
      <c r="CQ11" s="13"/>
      <c r="CR11" s="13"/>
      <c r="CS11" s="13"/>
      <c r="CT11" s="13"/>
      <c r="CU11" s="13"/>
      <c r="CV11" s="13"/>
      <c r="CW11" s="13"/>
      <c r="CX11" s="13"/>
      <c r="CY11" s="13"/>
      <c r="CZ11" s="13"/>
      <c r="DA11" s="13"/>
      <c r="DB11" s="13"/>
      <c r="DC11" s="13"/>
      <c r="DD11" s="13"/>
      <c r="DE11" s="13"/>
      <c r="DF11" s="13"/>
      <c r="DG11" s="13"/>
      <c r="DH11" s="13"/>
      <c r="DI11" s="13"/>
      <c r="DJ11" s="13"/>
      <c r="DK11" s="13"/>
      <c r="DL11" s="13"/>
      <c r="DM11" s="13"/>
      <c r="DN11" s="13"/>
      <c r="DO11" s="13"/>
      <c r="DP11" s="13"/>
      <c r="DQ11" s="13"/>
      <c r="DR11" s="13"/>
      <c r="DS11" s="13"/>
      <c r="DT11" s="13"/>
      <c r="DU11" s="13">
        <v>1</v>
      </c>
      <c r="DV11" s="13"/>
      <c r="DW11" s="13"/>
      <c r="DX11" s="13"/>
      <c r="DY11" s="13"/>
      <c r="DZ11" s="13">
        <v>1</v>
      </c>
      <c r="EA11" s="13"/>
      <c r="EB11" s="13"/>
      <c r="EC11" s="13"/>
      <c r="ED11" s="13"/>
      <c r="EE11" s="13">
        <v>1</v>
      </c>
      <c r="EF11" s="13"/>
      <c r="EG11" s="13"/>
      <c r="EH11" s="13"/>
      <c r="EI11" s="13"/>
      <c r="EJ11" s="13"/>
      <c r="EK11" s="13"/>
      <c r="EL11" s="13"/>
      <c r="EM11" s="13"/>
      <c r="EN11" s="13"/>
      <c r="EO11" s="13"/>
      <c r="EP11" s="13"/>
      <c r="EQ11" s="13"/>
      <c r="ER11" s="13"/>
      <c r="ES11" s="13">
        <v>1</v>
      </c>
      <c r="ET11" s="13"/>
      <c r="EU11" s="13"/>
      <c r="EV11" s="13"/>
      <c r="EW11" s="13"/>
      <c r="EX11" s="13"/>
      <c r="EY11" s="13"/>
      <c r="EZ11" s="13"/>
      <c r="FA11" s="13"/>
      <c r="FB11" s="13">
        <v>1</v>
      </c>
      <c r="FC11" s="13"/>
      <c r="FD11" s="13"/>
      <c r="FE11" s="13"/>
      <c r="FF11" s="13"/>
      <c r="FG11" s="13"/>
      <c r="FH11" s="13"/>
      <c r="FI11" s="13"/>
      <c r="FJ11" s="60">
        <v>5</v>
      </c>
      <c r="FK11" s="13"/>
      <c r="FL11" s="13"/>
      <c r="FM11" s="13"/>
      <c r="FN11" s="13"/>
      <c r="FO11" s="13"/>
      <c r="FP11" s="13"/>
      <c r="FQ11" s="13"/>
      <c r="FR11" s="13"/>
      <c r="FS11" s="13"/>
      <c r="FT11" s="13"/>
      <c r="FU11" s="13"/>
      <c r="FV11" s="13"/>
      <c r="FW11" s="13"/>
      <c r="FX11" s="13"/>
      <c r="FY11" s="13"/>
      <c r="FZ11" s="13"/>
      <c r="GA11" s="13"/>
      <c r="GB11" s="13"/>
      <c r="GC11" s="13"/>
      <c r="GD11" s="13"/>
      <c r="GE11" s="13"/>
      <c r="GF11" s="13"/>
      <c r="GG11" s="13"/>
      <c r="GH11" s="13"/>
      <c r="GI11" s="13"/>
      <c r="GJ11" s="13"/>
      <c r="GK11" s="13"/>
      <c r="GL11" s="13"/>
      <c r="GM11" s="13"/>
      <c r="GN11" s="13"/>
      <c r="GO11" s="13">
        <v>1</v>
      </c>
      <c r="GP11" s="13"/>
      <c r="GQ11" s="13">
        <v>1</v>
      </c>
      <c r="GR11" s="13"/>
      <c r="GS11" s="13"/>
      <c r="GT11" s="13"/>
      <c r="GU11" s="13"/>
      <c r="GV11" s="13"/>
      <c r="GW11" s="13"/>
      <c r="GX11" s="13"/>
      <c r="GY11" s="13"/>
      <c r="GZ11" s="13"/>
      <c r="HA11" s="13">
        <v>2</v>
      </c>
      <c r="HB11" s="13"/>
      <c r="HC11" s="13"/>
      <c r="HD11" s="13"/>
      <c r="HE11" s="13"/>
      <c r="HF11" s="13">
        <v>1</v>
      </c>
      <c r="HG11" s="13"/>
      <c r="HH11" s="13"/>
      <c r="HI11" s="13"/>
      <c r="HJ11" s="13"/>
      <c r="HK11" s="13"/>
      <c r="HL11" s="13"/>
      <c r="HM11" s="13"/>
      <c r="HN11" s="13"/>
      <c r="HO11" s="13"/>
      <c r="HP11" s="13"/>
      <c r="HQ11" s="13"/>
      <c r="HR11" s="13">
        <v>1</v>
      </c>
      <c r="HS11" s="13"/>
      <c r="HT11" s="13"/>
      <c r="HU11" s="13">
        <v>1</v>
      </c>
      <c r="HV11" s="13">
        <v>1</v>
      </c>
      <c r="HW11" s="13"/>
      <c r="HX11" s="13">
        <v>1</v>
      </c>
      <c r="HY11" s="13">
        <v>1</v>
      </c>
      <c r="HZ11" s="13"/>
      <c r="IA11" s="13"/>
      <c r="IB11" s="13"/>
      <c r="IC11" s="13">
        <v>1</v>
      </c>
      <c r="ID11" s="13">
        <v>1</v>
      </c>
      <c r="IE11" s="13"/>
      <c r="IF11" s="13">
        <v>1</v>
      </c>
      <c r="IG11" s="13"/>
      <c r="IH11" s="13"/>
      <c r="II11" s="13"/>
      <c r="IJ11" s="13"/>
      <c r="IK11" s="13"/>
      <c r="IL11" s="13"/>
      <c r="IM11" s="13"/>
      <c r="IN11" s="13"/>
      <c r="IO11" s="13"/>
      <c r="IP11" s="13"/>
      <c r="IQ11" s="13">
        <v>1</v>
      </c>
      <c r="IR11" s="13"/>
      <c r="IS11" s="13"/>
      <c r="IT11" s="13"/>
      <c r="IU11" s="13"/>
      <c r="IV11" s="13"/>
      <c r="IW11" s="13"/>
      <c r="IX11" s="13"/>
      <c r="IY11" s="13"/>
      <c r="IZ11" s="13"/>
      <c r="JA11" s="60">
        <v>14</v>
      </c>
      <c r="JB11" s="13"/>
      <c r="JC11" s="13"/>
      <c r="JD11" s="13"/>
      <c r="JE11" s="13"/>
      <c r="JF11" s="13"/>
      <c r="JG11" s="13"/>
      <c r="JH11" s="13"/>
      <c r="JI11" s="13"/>
      <c r="JJ11" s="13"/>
      <c r="JK11" s="13"/>
      <c r="JL11" s="13"/>
      <c r="JM11" s="13"/>
      <c r="JN11" s="13"/>
      <c r="JO11" s="13"/>
      <c r="JP11" s="13"/>
      <c r="JQ11" s="13"/>
      <c r="JR11" s="13"/>
      <c r="JS11" s="13"/>
      <c r="JT11" s="13"/>
      <c r="JU11" s="13"/>
      <c r="JV11" s="13"/>
      <c r="JW11" s="13"/>
      <c r="JX11" s="13"/>
      <c r="JY11" s="13"/>
      <c r="JZ11" s="13"/>
      <c r="KA11" s="13"/>
      <c r="KB11" s="13"/>
      <c r="KC11" s="13"/>
      <c r="KD11" s="13"/>
      <c r="KE11" s="13"/>
      <c r="KF11" s="13"/>
      <c r="KG11" s="13"/>
      <c r="KH11" s="13"/>
      <c r="KI11" s="13"/>
      <c r="KJ11" s="13"/>
      <c r="KK11" s="13"/>
      <c r="KL11" s="13"/>
      <c r="KM11" s="13"/>
      <c r="KN11" s="13"/>
      <c r="KO11" s="13"/>
      <c r="KP11" s="13"/>
      <c r="KQ11" s="13"/>
      <c r="KR11" s="13"/>
      <c r="KS11" s="13"/>
      <c r="KT11" s="13"/>
      <c r="KU11" s="13"/>
      <c r="KV11" s="13"/>
      <c r="KW11" s="13"/>
      <c r="KX11" s="13"/>
      <c r="KY11" s="13"/>
      <c r="KZ11" s="13"/>
      <c r="LA11" s="13"/>
      <c r="LB11" s="13"/>
      <c r="LC11" s="13"/>
      <c r="LD11" s="13"/>
      <c r="LE11" s="13"/>
      <c r="LF11" s="60"/>
      <c r="LG11" s="13">
        <v>19</v>
      </c>
      <c r="LH11" s="448"/>
      <c r="LI11" s="448"/>
      <c r="LJ11" s="448"/>
      <c r="LK11" s="448"/>
      <c r="LL11" s="13"/>
      <c r="LM11" s="13"/>
      <c r="LN11" s="13"/>
      <c r="LO11" s="13"/>
      <c r="LP11" s="13"/>
      <c r="LQ11" s="13"/>
      <c r="LR11" s="13"/>
      <c r="LS11" s="13"/>
      <c r="LT11" s="13"/>
      <c r="LU11" s="13"/>
      <c r="LV11" s="13"/>
      <c r="LW11" s="448"/>
      <c r="LX11" s="13"/>
    </row>
    <row r="12" spans="1:336">
      <c r="A12" s="5" t="s">
        <v>179</v>
      </c>
      <c r="B12" s="283">
        <f t="shared" ref="B12:B33" si="38">VLOOKUP(A12,$AH:$BB,2,FALSE)</f>
        <v>0</v>
      </c>
      <c r="C12" s="283">
        <f t="shared" ref="C12:C33" si="39">VLOOKUP(A12,$AH:$BB,3,FALSE)</f>
        <v>2</v>
      </c>
      <c r="D12" s="283">
        <f t="shared" ref="D12:D33" si="40">VLOOKUP(A12,$AH:$BB,4,FALSE)</f>
        <v>1</v>
      </c>
      <c r="E12" s="283">
        <f t="shared" ref="E12:E33" si="41">VLOOKUP(A12,$AH:$BB,5,FALSE)</f>
        <v>0</v>
      </c>
      <c r="F12" s="283">
        <f t="shared" ref="F12:F33" si="42">VLOOKUP(A12,$AH:$BB,6,FALSE)</f>
        <v>8</v>
      </c>
      <c r="G12" s="283">
        <f t="shared" ref="G12:G33" si="43">VLOOKUP(A12,$AH:$BB,7,FALSE)</f>
        <v>4</v>
      </c>
      <c r="H12" s="283">
        <f t="shared" ref="H12:H33" si="44">VLOOKUP(A12,$AH:$BB,8,FALSE)</f>
        <v>34</v>
      </c>
      <c r="I12" s="283">
        <f t="shared" ref="I12:I33" si="45">VLOOKUP(A12,$AH:$BB,9,FALSE)</f>
        <v>7</v>
      </c>
      <c r="J12" s="283">
        <f t="shared" ref="J12:J33" si="46">VLOOKUP(A12,$AH:$BB,10,FALSE)</f>
        <v>73</v>
      </c>
      <c r="K12" s="283">
        <f t="shared" ref="K12:K33" si="47">VLOOKUP(A12,$AH:$BB,11,FALSE)</f>
        <v>45</v>
      </c>
      <c r="L12" s="283">
        <f t="shared" ref="L12:L33" si="48">VLOOKUP(A12,$AH:$BB,12,FALSE)</f>
        <v>177</v>
      </c>
      <c r="M12" s="283">
        <f t="shared" ref="M12:M33" si="49">VLOOKUP(A12,$AH:$BB,13,FALSE)</f>
        <v>105</v>
      </c>
      <c r="N12" s="283">
        <f t="shared" ref="N12:N33" si="50">VLOOKUP(A12,$AH:$BB,14,FALSE)</f>
        <v>477</v>
      </c>
      <c r="O12" s="283">
        <f t="shared" ref="O12:O33" si="51">VLOOKUP(A12,$AH:$BB,15,FALSE)</f>
        <v>261</v>
      </c>
      <c r="P12" s="283">
        <f t="shared" ref="P12:P33" si="52">VLOOKUP(A12,$AH:$BB,16,FALSE)</f>
        <v>701</v>
      </c>
      <c r="Q12" s="283">
        <f t="shared" ref="Q12:Q33" si="53">VLOOKUP(A12,$AH:$BB,17,FALSE)</f>
        <v>363</v>
      </c>
      <c r="R12" s="283">
        <f t="shared" ref="R12:R33" si="54">VLOOKUP(A12,$AH:$BB,18,FALSE)</f>
        <v>420</v>
      </c>
      <c r="S12" s="283">
        <f t="shared" ref="S12:S33" si="55">VLOOKUP(A12,$AH:$BB,19,FALSE)</f>
        <v>386</v>
      </c>
      <c r="T12" s="283">
        <f t="shared" ref="T12:T33" si="56">VLOOKUP(A12,$AH:$BB,20,FALSE)</f>
        <v>81</v>
      </c>
      <c r="U12" s="283">
        <f t="shared" ref="U12:U33" si="57">VLOOKUP(A12,$AH:$BB,21,FALSE)</f>
        <v>170</v>
      </c>
      <c r="W12" s="791">
        <f t="shared" ref="W12:W33" si="58">VLOOKUP(A12,$AH$2:$BM$1048576,23,FALSE)</f>
        <v>0</v>
      </c>
      <c r="X12" s="791">
        <f t="shared" ref="X12:X33" si="59">VLOOKUP(A12,$AH$2:$BM$1048576,24,FALSE)</f>
        <v>0</v>
      </c>
      <c r="Y12" s="791">
        <f t="shared" ref="Y12:Y33" si="60">VLOOKUP(A12,$AH$2:$BM$1048576,25,FALSE)</f>
        <v>0</v>
      </c>
      <c r="Z12" s="791">
        <f t="shared" ref="Z12:Z33" si="61">VLOOKUP(A12,$AH$2:$BM$1048576,26,FALSE)</f>
        <v>0</v>
      </c>
      <c r="AA12" s="791">
        <f t="shared" ref="AA12:AA33" si="62">VLOOKUP(A12,$AH$2:$BM$1048576,27,FALSE)</f>
        <v>1</v>
      </c>
      <c r="AB12" s="791">
        <f t="shared" ref="AB12:AB33" si="63">VLOOKUP(A12,$AH$2:$BM$1048576,28,FALSE)</f>
        <v>3</v>
      </c>
      <c r="AC12" s="791">
        <f t="shared" ref="AC12:AC33" si="64">VLOOKUP(A12,$AH$2:$BM$1048576,29,FALSE)</f>
        <v>8</v>
      </c>
      <c r="AD12" s="791">
        <f t="shared" ref="AD12:AD33" si="65">VLOOKUP(A12,$AH$2:$BM$1048576,30,FALSE)</f>
        <v>5</v>
      </c>
      <c r="AE12" s="791">
        <f t="shared" ref="AE12:AE33" si="66">VLOOKUP(A12,$AH$2:$BM$1048576,31,FALSE)</f>
        <v>15</v>
      </c>
      <c r="AF12" s="791">
        <f t="shared" ref="AF12:AF33" si="67">VLOOKUP(A12,$AH$2:$BM$1048576,32,FALSE)</f>
        <v>26</v>
      </c>
      <c r="AG12" s="356"/>
      <c r="AH12" s="12" t="s">
        <v>26</v>
      </c>
      <c r="AI12" s="797">
        <f t="shared" ref="AI12:AI30" si="68">SUM(FK12:FQ12)</f>
        <v>1</v>
      </c>
      <c r="AJ12" s="797">
        <f t="shared" ref="AJ12:AJ30" si="69">SUM(BQ12:BU12)</f>
        <v>0</v>
      </c>
      <c r="AK12" s="797">
        <f t="shared" ref="AK12:AK30" si="70">SUM(FR12:FU12)</f>
        <v>1</v>
      </c>
      <c r="AL12" s="797">
        <f t="shared" ref="AL12:AL30" si="71">SUM(BV12:CB12)</f>
        <v>2</v>
      </c>
      <c r="AM12" s="797">
        <f t="shared" ref="AM12:AM30" si="72">SUM(FV12:GD12)</f>
        <v>4</v>
      </c>
      <c r="AN12" s="797">
        <f t="shared" ref="AN12:AN30" si="73">SUM(CC12:CL12)</f>
        <v>2</v>
      </c>
      <c r="AO12" s="797">
        <f t="shared" ref="AO12:AO30" si="74">SUM(GE12:GN12)</f>
        <v>16</v>
      </c>
      <c r="AP12" s="797">
        <f t="shared" ref="AP12:AP30" si="75">SUM(CM12:CV12)</f>
        <v>13</v>
      </c>
      <c r="AQ12" s="797">
        <f t="shared" ref="AQ12:AQ30" si="76">SUM(GO12:GX12)</f>
        <v>31</v>
      </c>
      <c r="AR12" s="797">
        <f t="shared" ref="AR12:AR30" si="77">SUM(CW12:DF12)</f>
        <v>23</v>
      </c>
      <c r="AS12" s="797">
        <f t="shared" ref="AS12:AS30" si="78">SUM(GY12:HH12)</f>
        <v>93</v>
      </c>
      <c r="AT12" s="797">
        <f t="shared" ref="AT12:AT30" si="79">SUM(DG12:DP12)</f>
        <v>58</v>
      </c>
      <c r="AU12" s="797">
        <f t="shared" ref="AU12:AU30" si="80">SUM(HI12:HR12)</f>
        <v>205</v>
      </c>
      <c r="AV12" s="797">
        <f t="shared" ref="AV12:AV30" si="81">SUM(DQ12:DZ12)</f>
        <v>89</v>
      </c>
      <c r="AW12" s="797">
        <f t="shared" ref="AW12:AW30" si="82">SUM(HS12:IB12)</f>
        <v>164</v>
      </c>
      <c r="AX12" s="797">
        <f t="shared" ref="AX12:AX30" si="83">SUM(EA12:EJ12)</f>
        <v>113</v>
      </c>
      <c r="AY12" s="797">
        <f t="shared" ref="AY12:AY30" si="84">SUM(IC12:IL12)</f>
        <v>94</v>
      </c>
      <c r="AZ12" s="797">
        <f t="shared" ref="AZ12:AZ30" si="85">SUM(EK12:ET12)</f>
        <v>72</v>
      </c>
      <c r="BA12" s="797">
        <f t="shared" ref="BA12:BA30" si="86">SUM(IM12:IZ12)</f>
        <v>24</v>
      </c>
      <c r="BB12" s="797">
        <f t="shared" ref="BB12:BB30" si="87">SUM(EU12:FI12)</f>
        <v>20</v>
      </c>
      <c r="BC12" s="797">
        <f t="shared" ref="BC12:BC30" si="88">+LF12</f>
        <v>15</v>
      </c>
      <c r="BD12" s="789">
        <f t="shared" ref="BD12:BD30" si="89">SUM(JB12:JC12)</f>
        <v>0</v>
      </c>
      <c r="BE12" s="789"/>
      <c r="BF12" s="789"/>
      <c r="BG12" s="789">
        <f t="shared" ref="BG12:BG30" si="90">SUM(JD12:JF12)</f>
        <v>0</v>
      </c>
      <c r="BH12" s="789">
        <f t="shared" ref="BH12:BH30" si="91">SUM(JG12:JI12)</f>
        <v>0</v>
      </c>
      <c r="BI12" s="789">
        <f t="shared" ref="BI12:BI30" si="92">SUM(JJ12:JO12)</f>
        <v>1</v>
      </c>
      <c r="BJ12" s="789">
        <f t="shared" ref="BJ12:BJ30" si="93">SUM(JP12:JX12)</f>
        <v>1</v>
      </c>
      <c r="BK12" s="789">
        <f t="shared" ref="BK12:BK30" si="94">SUM(JY12:KH12)</f>
        <v>4</v>
      </c>
      <c r="BL12" s="789">
        <f t="shared" ref="BL12:BL30" si="95">SUM(KI12:KR12)</f>
        <v>5</v>
      </c>
      <c r="BM12" s="789">
        <f t="shared" ref="BM12:BM30" si="96">SUM(KS12:LE12)</f>
        <v>4</v>
      </c>
      <c r="BN12" s="356"/>
      <c r="BO12" s="356"/>
      <c r="BP12" s="12" t="s">
        <v>26</v>
      </c>
      <c r="BQ12" s="13"/>
      <c r="BR12" s="13"/>
      <c r="BS12" s="13"/>
      <c r="BT12" s="13"/>
      <c r="BU12" s="13"/>
      <c r="BV12" s="13"/>
      <c r="BW12" s="13"/>
      <c r="BX12" s="13">
        <v>2</v>
      </c>
      <c r="BY12" s="13"/>
      <c r="BZ12" s="13"/>
      <c r="CA12" s="13"/>
      <c r="CB12" s="13"/>
      <c r="CC12" s="13"/>
      <c r="CD12" s="13"/>
      <c r="CE12" s="13"/>
      <c r="CF12" s="13"/>
      <c r="CG12" s="13"/>
      <c r="CH12" s="13"/>
      <c r="CI12" s="13"/>
      <c r="CJ12" s="13"/>
      <c r="CK12" s="13">
        <v>1</v>
      </c>
      <c r="CL12" s="13">
        <v>1</v>
      </c>
      <c r="CM12" s="13"/>
      <c r="CN12" s="13"/>
      <c r="CO12" s="13">
        <v>2</v>
      </c>
      <c r="CP12" s="13"/>
      <c r="CQ12" s="13">
        <v>1</v>
      </c>
      <c r="CR12" s="13">
        <v>2</v>
      </c>
      <c r="CS12" s="13">
        <v>1</v>
      </c>
      <c r="CT12" s="13">
        <v>2</v>
      </c>
      <c r="CU12" s="13">
        <v>4</v>
      </c>
      <c r="CV12" s="13">
        <v>1</v>
      </c>
      <c r="CW12" s="13">
        <v>3</v>
      </c>
      <c r="CX12" s="13">
        <v>3</v>
      </c>
      <c r="CY12" s="13">
        <v>1</v>
      </c>
      <c r="CZ12" s="13">
        <v>3</v>
      </c>
      <c r="DA12" s="13"/>
      <c r="DB12" s="13">
        <v>1</v>
      </c>
      <c r="DC12" s="13">
        <v>1</v>
      </c>
      <c r="DD12" s="13">
        <v>1</v>
      </c>
      <c r="DE12" s="13">
        <v>9</v>
      </c>
      <c r="DF12" s="13">
        <v>1</v>
      </c>
      <c r="DG12" s="13">
        <v>2</v>
      </c>
      <c r="DH12" s="13">
        <v>2</v>
      </c>
      <c r="DI12" s="13">
        <v>2</v>
      </c>
      <c r="DJ12" s="13">
        <v>6</v>
      </c>
      <c r="DK12" s="13">
        <v>4</v>
      </c>
      <c r="DL12" s="13">
        <v>8</v>
      </c>
      <c r="DM12" s="13">
        <v>5</v>
      </c>
      <c r="DN12" s="13">
        <v>10</v>
      </c>
      <c r="DO12" s="13">
        <v>14</v>
      </c>
      <c r="DP12" s="13">
        <v>5</v>
      </c>
      <c r="DQ12" s="13">
        <v>8</v>
      </c>
      <c r="DR12" s="13">
        <v>6</v>
      </c>
      <c r="DS12" s="13">
        <v>11</v>
      </c>
      <c r="DT12" s="13">
        <v>9</v>
      </c>
      <c r="DU12" s="13">
        <v>10</v>
      </c>
      <c r="DV12" s="13">
        <v>9</v>
      </c>
      <c r="DW12" s="13">
        <v>8</v>
      </c>
      <c r="DX12" s="13">
        <v>13</v>
      </c>
      <c r="DY12" s="13">
        <v>8</v>
      </c>
      <c r="DZ12" s="13">
        <v>7</v>
      </c>
      <c r="EA12" s="13">
        <v>10</v>
      </c>
      <c r="EB12" s="13">
        <v>14</v>
      </c>
      <c r="EC12" s="13">
        <v>12</v>
      </c>
      <c r="ED12" s="13">
        <v>7</v>
      </c>
      <c r="EE12" s="13">
        <v>16</v>
      </c>
      <c r="EF12" s="13">
        <v>9</v>
      </c>
      <c r="EG12" s="13">
        <v>11</v>
      </c>
      <c r="EH12" s="13">
        <v>15</v>
      </c>
      <c r="EI12" s="13">
        <v>13</v>
      </c>
      <c r="EJ12" s="13">
        <v>6</v>
      </c>
      <c r="EK12" s="13">
        <v>11</v>
      </c>
      <c r="EL12" s="13">
        <v>7</v>
      </c>
      <c r="EM12" s="13">
        <v>9</v>
      </c>
      <c r="EN12" s="13">
        <v>7</v>
      </c>
      <c r="EO12" s="13">
        <v>9</v>
      </c>
      <c r="EP12" s="13">
        <v>4</v>
      </c>
      <c r="EQ12" s="13">
        <v>7</v>
      </c>
      <c r="ER12" s="13">
        <v>6</v>
      </c>
      <c r="ES12" s="13">
        <v>9</v>
      </c>
      <c r="ET12" s="13">
        <v>3</v>
      </c>
      <c r="EU12" s="13">
        <v>3</v>
      </c>
      <c r="EV12" s="13">
        <v>3</v>
      </c>
      <c r="EW12" s="13">
        <v>3</v>
      </c>
      <c r="EX12" s="13">
        <v>1</v>
      </c>
      <c r="EY12" s="13">
        <v>3</v>
      </c>
      <c r="EZ12" s="13">
        <v>1</v>
      </c>
      <c r="FA12" s="13">
        <v>3</v>
      </c>
      <c r="FB12" s="13"/>
      <c r="FC12" s="13">
        <v>2</v>
      </c>
      <c r="FD12" s="13"/>
      <c r="FE12" s="13"/>
      <c r="FF12" s="13"/>
      <c r="FG12" s="13"/>
      <c r="FH12" s="13">
        <v>1</v>
      </c>
      <c r="FI12" s="13"/>
      <c r="FJ12" s="60">
        <v>392</v>
      </c>
      <c r="FK12" s="13"/>
      <c r="FL12" s="13"/>
      <c r="FM12" s="13"/>
      <c r="FN12" s="13">
        <v>1</v>
      </c>
      <c r="FO12" s="13"/>
      <c r="FP12" s="13"/>
      <c r="FQ12" s="13"/>
      <c r="FR12" s="13"/>
      <c r="FS12" s="13"/>
      <c r="FT12" s="13">
        <v>1</v>
      </c>
      <c r="FU12" s="13"/>
      <c r="FV12" s="13"/>
      <c r="FW12" s="13"/>
      <c r="FX12" s="13"/>
      <c r="FY12" s="13">
        <v>1</v>
      </c>
      <c r="FZ12" s="13"/>
      <c r="GA12" s="13"/>
      <c r="GB12" s="13"/>
      <c r="GC12" s="13">
        <v>1</v>
      </c>
      <c r="GD12" s="13">
        <v>2</v>
      </c>
      <c r="GE12" s="13">
        <v>1</v>
      </c>
      <c r="GF12" s="13">
        <v>1</v>
      </c>
      <c r="GG12" s="13">
        <v>1</v>
      </c>
      <c r="GH12" s="13"/>
      <c r="GI12" s="13">
        <v>2</v>
      </c>
      <c r="GJ12" s="13"/>
      <c r="GK12" s="13">
        <v>3</v>
      </c>
      <c r="GL12" s="13">
        <v>4</v>
      </c>
      <c r="GM12" s="13">
        <v>3</v>
      </c>
      <c r="GN12" s="13">
        <v>1</v>
      </c>
      <c r="GO12" s="13">
        <v>2</v>
      </c>
      <c r="GP12" s="13">
        <v>2</v>
      </c>
      <c r="GQ12" s="13">
        <v>3</v>
      </c>
      <c r="GR12" s="13">
        <v>2</v>
      </c>
      <c r="GS12" s="13">
        <v>1</v>
      </c>
      <c r="GT12" s="13">
        <v>1</v>
      </c>
      <c r="GU12" s="13">
        <v>6</v>
      </c>
      <c r="GV12" s="13">
        <v>2</v>
      </c>
      <c r="GW12" s="13">
        <v>6</v>
      </c>
      <c r="GX12" s="13">
        <v>6</v>
      </c>
      <c r="GY12" s="13">
        <v>6</v>
      </c>
      <c r="GZ12" s="13">
        <v>8</v>
      </c>
      <c r="HA12" s="13">
        <v>5</v>
      </c>
      <c r="HB12" s="13">
        <v>6</v>
      </c>
      <c r="HC12" s="13">
        <v>15</v>
      </c>
      <c r="HD12" s="13">
        <v>9</v>
      </c>
      <c r="HE12" s="13">
        <v>8</v>
      </c>
      <c r="HF12" s="13">
        <v>12</v>
      </c>
      <c r="HG12" s="13">
        <v>12</v>
      </c>
      <c r="HH12" s="13">
        <v>12</v>
      </c>
      <c r="HI12" s="13">
        <v>13</v>
      </c>
      <c r="HJ12" s="13">
        <v>12</v>
      </c>
      <c r="HK12" s="13">
        <v>30</v>
      </c>
      <c r="HL12" s="13">
        <v>18</v>
      </c>
      <c r="HM12" s="13">
        <v>21</v>
      </c>
      <c r="HN12" s="13">
        <v>18</v>
      </c>
      <c r="HO12" s="13">
        <v>24</v>
      </c>
      <c r="HP12" s="13">
        <v>22</v>
      </c>
      <c r="HQ12" s="13">
        <v>24</v>
      </c>
      <c r="HR12" s="13">
        <v>23</v>
      </c>
      <c r="HS12" s="13">
        <v>32</v>
      </c>
      <c r="HT12" s="13">
        <v>20</v>
      </c>
      <c r="HU12" s="13">
        <v>18</v>
      </c>
      <c r="HV12" s="13">
        <v>15</v>
      </c>
      <c r="HW12" s="13">
        <v>9</v>
      </c>
      <c r="HX12" s="13">
        <v>20</v>
      </c>
      <c r="HY12" s="13">
        <v>22</v>
      </c>
      <c r="HZ12" s="13">
        <v>11</v>
      </c>
      <c r="IA12" s="13">
        <v>10</v>
      </c>
      <c r="IB12" s="13">
        <v>7</v>
      </c>
      <c r="IC12" s="13">
        <v>9</v>
      </c>
      <c r="ID12" s="13">
        <v>10</v>
      </c>
      <c r="IE12" s="13">
        <v>16</v>
      </c>
      <c r="IF12" s="13">
        <v>13</v>
      </c>
      <c r="IG12" s="13">
        <v>11</v>
      </c>
      <c r="IH12" s="13">
        <v>10</v>
      </c>
      <c r="II12" s="13">
        <v>11</v>
      </c>
      <c r="IJ12" s="13">
        <v>3</v>
      </c>
      <c r="IK12" s="13">
        <v>5</v>
      </c>
      <c r="IL12" s="13">
        <v>6</v>
      </c>
      <c r="IM12" s="13">
        <v>7</v>
      </c>
      <c r="IN12" s="13">
        <v>6</v>
      </c>
      <c r="IO12" s="13">
        <v>2</v>
      </c>
      <c r="IP12" s="13">
        <v>4</v>
      </c>
      <c r="IQ12" s="13">
        <v>2</v>
      </c>
      <c r="IR12" s="13">
        <v>1</v>
      </c>
      <c r="IS12" s="13"/>
      <c r="IT12" s="13"/>
      <c r="IU12" s="13"/>
      <c r="IV12" s="13"/>
      <c r="IW12" s="13">
        <v>1</v>
      </c>
      <c r="IX12" s="13"/>
      <c r="IY12" s="13"/>
      <c r="IZ12" s="13">
        <v>1</v>
      </c>
      <c r="JA12" s="60">
        <v>633</v>
      </c>
      <c r="JB12" s="13"/>
      <c r="JC12" s="13"/>
      <c r="JD12" s="13"/>
      <c r="JE12" s="13"/>
      <c r="JF12" s="13"/>
      <c r="JG12" s="13"/>
      <c r="JH12" s="13"/>
      <c r="JI12" s="13"/>
      <c r="JJ12" s="13"/>
      <c r="JK12" s="13">
        <v>1</v>
      </c>
      <c r="JL12" s="13"/>
      <c r="JM12" s="13"/>
      <c r="JN12" s="13"/>
      <c r="JO12" s="13"/>
      <c r="JP12" s="13"/>
      <c r="JQ12" s="13">
        <v>1</v>
      </c>
      <c r="JR12" s="13"/>
      <c r="JS12" s="13"/>
      <c r="JT12" s="13"/>
      <c r="JU12" s="13"/>
      <c r="JV12" s="13"/>
      <c r="JW12" s="13"/>
      <c r="JX12" s="13"/>
      <c r="JY12" s="13"/>
      <c r="JZ12" s="13">
        <v>1</v>
      </c>
      <c r="KA12" s="13"/>
      <c r="KB12" s="13"/>
      <c r="KC12" s="13"/>
      <c r="KD12" s="13">
        <v>1</v>
      </c>
      <c r="KE12" s="13">
        <v>1</v>
      </c>
      <c r="KF12" s="13">
        <v>1</v>
      </c>
      <c r="KG12" s="13"/>
      <c r="KH12" s="13"/>
      <c r="KI12" s="13"/>
      <c r="KJ12" s="13"/>
      <c r="KK12" s="13"/>
      <c r="KL12" s="13"/>
      <c r="KM12" s="13"/>
      <c r="KN12" s="13"/>
      <c r="KO12" s="13">
        <v>3</v>
      </c>
      <c r="KP12" s="13"/>
      <c r="KQ12" s="13">
        <v>2</v>
      </c>
      <c r="KR12" s="13"/>
      <c r="KS12" s="13">
        <v>1</v>
      </c>
      <c r="KT12" s="13">
        <v>1</v>
      </c>
      <c r="KU12" s="13"/>
      <c r="KV12" s="13"/>
      <c r="KW12" s="13">
        <v>1</v>
      </c>
      <c r="KX12" s="13"/>
      <c r="KY12" s="13"/>
      <c r="KZ12" s="13"/>
      <c r="LA12" s="13">
        <v>1</v>
      </c>
      <c r="LB12" s="13"/>
      <c r="LC12" s="13"/>
      <c r="LD12" s="13"/>
      <c r="LE12" s="13"/>
      <c r="LF12" s="60">
        <v>15</v>
      </c>
      <c r="LG12" s="13">
        <v>1040</v>
      </c>
      <c r="LH12" s="448"/>
      <c r="LI12" s="448"/>
      <c r="LJ12" s="448"/>
      <c r="LK12" s="448"/>
      <c r="LL12" s="13"/>
      <c r="LM12" s="13"/>
      <c r="LN12" s="13"/>
      <c r="LO12" s="13"/>
      <c r="LP12" s="13"/>
      <c r="LQ12" s="13"/>
      <c r="LR12" s="13"/>
      <c r="LS12" s="13"/>
      <c r="LT12" s="13"/>
      <c r="LU12" s="13"/>
      <c r="LV12" s="13"/>
      <c r="LW12" s="448"/>
      <c r="LX12" s="13"/>
    </row>
    <row r="13" spans="1:336">
      <c r="A13" s="5" t="s">
        <v>25</v>
      </c>
      <c r="B13" s="283">
        <f t="shared" si="38"/>
        <v>0</v>
      </c>
      <c r="C13" s="283">
        <f t="shared" si="39"/>
        <v>0</v>
      </c>
      <c r="D13" s="283">
        <f t="shared" si="40"/>
        <v>0</v>
      </c>
      <c r="E13" s="283">
        <f t="shared" si="41"/>
        <v>0</v>
      </c>
      <c r="F13" s="283">
        <f t="shared" si="42"/>
        <v>0</v>
      </c>
      <c r="G13" s="283">
        <f t="shared" si="43"/>
        <v>0</v>
      </c>
      <c r="H13" s="283">
        <f t="shared" si="44"/>
        <v>0</v>
      </c>
      <c r="I13" s="283">
        <f t="shared" si="45"/>
        <v>0</v>
      </c>
      <c r="J13" s="283">
        <f t="shared" si="46"/>
        <v>2</v>
      </c>
      <c r="K13" s="283">
        <f t="shared" si="47"/>
        <v>0</v>
      </c>
      <c r="L13" s="283">
        <f t="shared" si="48"/>
        <v>3</v>
      </c>
      <c r="M13" s="283">
        <f t="shared" si="49"/>
        <v>0</v>
      </c>
      <c r="N13" s="283">
        <f t="shared" si="50"/>
        <v>1</v>
      </c>
      <c r="O13" s="283">
        <f t="shared" si="51"/>
        <v>2</v>
      </c>
      <c r="P13" s="283">
        <f t="shared" si="52"/>
        <v>4</v>
      </c>
      <c r="Q13" s="283">
        <f t="shared" si="53"/>
        <v>1</v>
      </c>
      <c r="R13" s="283">
        <f t="shared" si="54"/>
        <v>3</v>
      </c>
      <c r="S13" s="283">
        <f t="shared" si="55"/>
        <v>1</v>
      </c>
      <c r="T13" s="283">
        <f t="shared" si="56"/>
        <v>1</v>
      </c>
      <c r="U13" s="283">
        <f t="shared" si="57"/>
        <v>1</v>
      </c>
      <c r="W13" s="791">
        <f t="shared" si="58"/>
        <v>0</v>
      </c>
      <c r="X13" s="791">
        <f t="shared" si="59"/>
        <v>0</v>
      </c>
      <c r="Y13" s="791">
        <f t="shared" si="60"/>
        <v>0</v>
      </c>
      <c r="Z13" s="791">
        <f t="shared" si="61"/>
        <v>0</v>
      </c>
      <c r="AA13" s="791">
        <f t="shared" si="62"/>
        <v>0</v>
      </c>
      <c r="AB13" s="791">
        <f t="shared" si="63"/>
        <v>0</v>
      </c>
      <c r="AC13" s="791">
        <f t="shared" si="64"/>
        <v>0</v>
      </c>
      <c r="AD13" s="791">
        <f t="shared" si="65"/>
        <v>0</v>
      </c>
      <c r="AE13" s="791">
        <f t="shared" si="66"/>
        <v>0</v>
      </c>
      <c r="AF13" s="791">
        <f t="shared" si="67"/>
        <v>0</v>
      </c>
      <c r="AG13" s="356"/>
      <c r="AH13" s="12" t="s">
        <v>27</v>
      </c>
      <c r="AI13" s="797">
        <f t="shared" si="68"/>
        <v>0</v>
      </c>
      <c r="AJ13" s="797">
        <f t="shared" si="69"/>
        <v>0</v>
      </c>
      <c r="AK13" s="797">
        <f t="shared" si="70"/>
        <v>1</v>
      </c>
      <c r="AL13" s="797">
        <f t="shared" si="71"/>
        <v>0</v>
      </c>
      <c r="AM13" s="797">
        <f t="shared" si="72"/>
        <v>3</v>
      </c>
      <c r="AN13" s="797">
        <f t="shared" si="73"/>
        <v>2</v>
      </c>
      <c r="AO13" s="797">
        <f t="shared" si="74"/>
        <v>11</v>
      </c>
      <c r="AP13" s="797">
        <f t="shared" si="75"/>
        <v>9</v>
      </c>
      <c r="AQ13" s="797">
        <f t="shared" si="76"/>
        <v>19</v>
      </c>
      <c r="AR13" s="797">
        <f t="shared" si="77"/>
        <v>16</v>
      </c>
      <c r="AS13" s="797">
        <f t="shared" si="78"/>
        <v>60</v>
      </c>
      <c r="AT13" s="797">
        <f t="shared" si="79"/>
        <v>28</v>
      </c>
      <c r="AU13" s="797">
        <f t="shared" si="80"/>
        <v>139</v>
      </c>
      <c r="AV13" s="797">
        <f t="shared" si="81"/>
        <v>65</v>
      </c>
      <c r="AW13" s="797">
        <f t="shared" si="82"/>
        <v>151</v>
      </c>
      <c r="AX13" s="797">
        <f t="shared" si="83"/>
        <v>106</v>
      </c>
      <c r="AY13" s="797">
        <f t="shared" si="84"/>
        <v>127</v>
      </c>
      <c r="AZ13" s="797">
        <f t="shared" si="85"/>
        <v>95</v>
      </c>
      <c r="BA13" s="797">
        <f t="shared" si="86"/>
        <v>34</v>
      </c>
      <c r="BB13" s="797">
        <f t="shared" si="87"/>
        <v>56</v>
      </c>
      <c r="BC13" s="797">
        <f t="shared" si="88"/>
        <v>4</v>
      </c>
      <c r="BD13" s="789">
        <f t="shared" si="89"/>
        <v>1</v>
      </c>
      <c r="BE13" s="789"/>
      <c r="BF13" s="789"/>
      <c r="BG13" s="789">
        <f t="shared" si="90"/>
        <v>0</v>
      </c>
      <c r="BH13" s="789">
        <f t="shared" si="91"/>
        <v>0</v>
      </c>
      <c r="BI13" s="789">
        <f t="shared" si="92"/>
        <v>0</v>
      </c>
      <c r="BJ13" s="789">
        <f t="shared" si="93"/>
        <v>0</v>
      </c>
      <c r="BK13" s="789">
        <f t="shared" si="94"/>
        <v>2</v>
      </c>
      <c r="BL13" s="789">
        <f t="shared" si="95"/>
        <v>1</v>
      </c>
      <c r="BM13" s="789">
        <f t="shared" si="96"/>
        <v>0</v>
      </c>
      <c r="BN13" s="356"/>
      <c r="BO13" s="356"/>
      <c r="BP13" s="12" t="s">
        <v>27</v>
      </c>
      <c r="BQ13" s="13"/>
      <c r="BR13" s="13"/>
      <c r="BS13" s="13"/>
      <c r="BT13" s="13"/>
      <c r="BU13" s="13"/>
      <c r="BV13" s="13"/>
      <c r="BW13" s="13"/>
      <c r="BX13" s="13"/>
      <c r="BY13" s="13"/>
      <c r="BZ13" s="13"/>
      <c r="CA13" s="13"/>
      <c r="CB13" s="13"/>
      <c r="CC13" s="13"/>
      <c r="CD13" s="13"/>
      <c r="CE13" s="13"/>
      <c r="CF13" s="13"/>
      <c r="CG13" s="13"/>
      <c r="CH13" s="13">
        <v>1</v>
      </c>
      <c r="CI13" s="13"/>
      <c r="CJ13" s="13">
        <v>1</v>
      </c>
      <c r="CK13" s="13"/>
      <c r="CL13" s="13"/>
      <c r="CM13" s="13">
        <v>1</v>
      </c>
      <c r="CN13" s="13">
        <v>1</v>
      </c>
      <c r="CO13" s="13"/>
      <c r="CP13" s="13"/>
      <c r="CQ13" s="13">
        <v>1</v>
      </c>
      <c r="CR13" s="13">
        <v>1</v>
      </c>
      <c r="CS13" s="13">
        <v>1</v>
      </c>
      <c r="CT13" s="13">
        <v>1</v>
      </c>
      <c r="CU13" s="13">
        <v>2</v>
      </c>
      <c r="CV13" s="13">
        <v>1</v>
      </c>
      <c r="CW13" s="13"/>
      <c r="CX13" s="13"/>
      <c r="CY13" s="13">
        <v>1</v>
      </c>
      <c r="CZ13" s="13">
        <v>2</v>
      </c>
      <c r="DA13" s="13">
        <v>2</v>
      </c>
      <c r="DB13" s="13">
        <v>1</v>
      </c>
      <c r="DC13" s="13">
        <v>4</v>
      </c>
      <c r="DD13" s="13">
        <v>3</v>
      </c>
      <c r="DE13" s="13">
        <v>3</v>
      </c>
      <c r="DF13" s="13"/>
      <c r="DG13" s="13">
        <v>3</v>
      </c>
      <c r="DH13" s="13">
        <v>2</v>
      </c>
      <c r="DI13" s="13">
        <v>1</v>
      </c>
      <c r="DJ13" s="13"/>
      <c r="DK13" s="13">
        <v>4</v>
      </c>
      <c r="DL13" s="13">
        <v>3</v>
      </c>
      <c r="DM13" s="13">
        <v>1</v>
      </c>
      <c r="DN13" s="13">
        <v>2</v>
      </c>
      <c r="DO13" s="13">
        <v>9</v>
      </c>
      <c r="DP13" s="13">
        <v>3</v>
      </c>
      <c r="DQ13" s="13">
        <v>7</v>
      </c>
      <c r="DR13" s="13">
        <v>5</v>
      </c>
      <c r="DS13" s="13">
        <v>6</v>
      </c>
      <c r="DT13" s="13">
        <v>4</v>
      </c>
      <c r="DU13" s="13">
        <v>5</v>
      </c>
      <c r="DV13" s="13">
        <v>9</v>
      </c>
      <c r="DW13" s="13">
        <v>5</v>
      </c>
      <c r="DX13" s="13">
        <v>7</v>
      </c>
      <c r="DY13" s="13">
        <v>10</v>
      </c>
      <c r="DZ13" s="13">
        <v>7</v>
      </c>
      <c r="EA13" s="13">
        <v>10</v>
      </c>
      <c r="EB13" s="13">
        <v>8</v>
      </c>
      <c r="EC13" s="13">
        <v>13</v>
      </c>
      <c r="ED13" s="13">
        <v>6</v>
      </c>
      <c r="EE13" s="13">
        <v>8</v>
      </c>
      <c r="EF13" s="13">
        <v>9</v>
      </c>
      <c r="EG13" s="13">
        <v>17</v>
      </c>
      <c r="EH13" s="13">
        <v>12</v>
      </c>
      <c r="EI13" s="13">
        <v>9</v>
      </c>
      <c r="EJ13" s="13">
        <v>14</v>
      </c>
      <c r="EK13" s="13">
        <v>13</v>
      </c>
      <c r="EL13" s="13">
        <v>12</v>
      </c>
      <c r="EM13" s="13">
        <v>8</v>
      </c>
      <c r="EN13" s="13">
        <v>14</v>
      </c>
      <c r="EO13" s="13">
        <v>12</v>
      </c>
      <c r="EP13" s="13">
        <v>12</v>
      </c>
      <c r="EQ13" s="13">
        <v>5</v>
      </c>
      <c r="ER13" s="13">
        <v>4</v>
      </c>
      <c r="ES13" s="13">
        <v>8</v>
      </c>
      <c r="ET13" s="13">
        <v>7</v>
      </c>
      <c r="EU13" s="13">
        <v>7</v>
      </c>
      <c r="EV13" s="13">
        <v>4</v>
      </c>
      <c r="EW13" s="13">
        <v>5</v>
      </c>
      <c r="EX13" s="13">
        <v>12</v>
      </c>
      <c r="EY13" s="13">
        <v>7</v>
      </c>
      <c r="EZ13" s="13">
        <v>3</v>
      </c>
      <c r="FA13" s="13">
        <v>5</v>
      </c>
      <c r="FB13" s="13">
        <v>4</v>
      </c>
      <c r="FC13" s="13">
        <v>1</v>
      </c>
      <c r="FD13" s="13">
        <v>2</v>
      </c>
      <c r="FE13" s="13">
        <v>3</v>
      </c>
      <c r="FF13" s="13">
        <v>2</v>
      </c>
      <c r="FG13" s="13"/>
      <c r="FH13" s="13"/>
      <c r="FI13" s="13">
        <v>1</v>
      </c>
      <c r="FJ13" s="60">
        <v>377</v>
      </c>
      <c r="FK13" s="13"/>
      <c r="FL13" s="13"/>
      <c r="FM13" s="13"/>
      <c r="FN13" s="13"/>
      <c r="FO13" s="13"/>
      <c r="FP13" s="13"/>
      <c r="FQ13" s="13"/>
      <c r="FR13" s="13">
        <v>1</v>
      </c>
      <c r="FS13" s="13"/>
      <c r="FT13" s="13"/>
      <c r="FU13" s="13"/>
      <c r="FV13" s="13"/>
      <c r="FW13" s="13"/>
      <c r="FX13" s="13"/>
      <c r="FY13" s="13"/>
      <c r="FZ13" s="13">
        <v>1</v>
      </c>
      <c r="GA13" s="13">
        <v>1</v>
      </c>
      <c r="GB13" s="13"/>
      <c r="GC13" s="13"/>
      <c r="GD13" s="13">
        <v>1</v>
      </c>
      <c r="GE13" s="13"/>
      <c r="GF13" s="13">
        <v>1</v>
      </c>
      <c r="GG13" s="13">
        <v>1</v>
      </c>
      <c r="GH13" s="13">
        <v>1</v>
      </c>
      <c r="GI13" s="13">
        <v>2</v>
      </c>
      <c r="GJ13" s="13">
        <v>2</v>
      </c>
      <c r="GK13" s="13"/>
      <c r="GL13" s="13">
        <v>1</v>
      </c>
      <c r="GM13" s="13">
        <v>1</v>
      </c>
      <c r="GN13" s="13">
        <v>2</v>
      </c>
      <c r="GO13" s="13">
        <v>2</v>
      </c>
      <c r="GP13" s="13">
        <v>2</v>
      </c>
      <c r="GQ13" s="13">
        <v>3</v>
      </c>
      <c r="GR13" s="13">
        <v>2</v>
      </c>
      <c r="GS13" s="13">
        <v>3</v>
      </c>
      <c r="GT13" s="13">
        <v>1</v>
      </c>
      <c r="GU13" s="13">
        <v>1</v>
      </c>
      <c r="GV13" s="13">
        <v>2</v>
      </c>
      <c r="GW13" s="13">
        <v>3</v>
      </c>
      <c r="GX13" s="13"/>
      <c r="GY13" s="13">
        <v>2</v>
      </c>
      <c r="GZ13" s="13">
        <v>2</v>
      </c>
      <c r="HA13" s="13">
        <v>6</v>
      </c>
      <c r="HB13" s="13">
        <v>7</v>
      </c>
      <c r="HC13" s="13">
        <v>2</v>
      </c>
      <c r="HD13" s="13">
        <v>2</v>
      </c>
      <c r="HE13" s="13">
        <v>9</v>
      </c>
      <c r="HF13" s="13">
        <v>12</v>
      </c>
      <c r="HG13" s="13">
        <v>9</v>
      </c>
      <c r="HH13" s="13">
        <v>9</v>
      </c>
      <c r="HI13" s="13">
        <v>7</v>
      </c>
      <c r="HJ13" s="13">
        <v>11</v>
      </c>
      <c r="HK13" s="13">
        <v>14</v>
      </c>
      <c r="HL13" s="13">
        <v>14</v>
      </c>
      <c r="HM13" s="13">
        <v>19</v>
      </c>
      <c r="HN13" s="13">
        <v>14</v>
      </c>
      <c r="HO13" s="13">
        <v>12</v>
      </c>
      <c r="HP13" s="13">
        <v>19</v>
      </c>
      <c r="HQ13" s="13">
        <v>15</v>
      </c>
      <c r="HR13" s="13">
        <v>14</v>
      </c>
      <c r="HS13" s="13">
        <v>19</v>
      </c>
      <c r="HT13" s="13">
        <v>17</v>
      </c>
      <c r="HU13" s="13">
        <v>14</v>
      </c>
      <c r="HV13" s="13">
        <v>19</v>
      </c>
      <c r="HW13" s="13">
        <v>13</v>
      </c>
      <c r="HX13" s="13">
        <v>16</v>
      </c>
      <c r="HY13" s="13">
        <v>11</v>
      </c>
      <c r="HZ13" s="13">
        <v>13</v>
      </c>
      <c r="IA13" s="13">
        <v>15</v>
      </c>
      <c r="IB13" s="13">
        <v>14</v>
      </c>
      <c r="IC13" s="13">
        <v>19</v>
      </c>
      <c r="ID13" s="13">
        <v>21</v>
      </c>
      <c r="IE13" s="13">
        <v>14</v>
      </c>
      <c r="IF13" s="13">
        <v>16</v>
      </c>
      <c r="IG13" s="13">
        <v>15</v>
      </c>
      <c r="IH13" s="13">
        <v>8</v>
      </c>
      <c r="II13" s="13">
        <v>14</v>
      </c>
      <c r="IJ13" s="13">
        <v>7</v>
      </c>
      <c r="IK13" s="13">
        <v>5</v>
      </c>
      <c r="IL13" s="13">
        <v>8</v>
      </c>
      <c r="IM13" s="13">
        <v>5</v>
      </c>
      <c r="IN13" s="13">
        <v>5</v>
      </c>
      <c r="IO13" s="13">
        <v>4</v>
      </c>
      <c r="IP13" s="13">
        <v>5</v>
      </c>
      <c r="IQ13" s="13">
        <v>5</v>
      </c>
      <c r="IR13" s="13">
        <v>3</v>
      </c>
      <c r="IS13" s="13">
        <v>2</v>
      </c>
      <c r="IT13" s="13">
        <v>4</v>
      </c>
      <c r="IU13" s="13">
        <v>1</v>
      </c>
      <c r="IV13" s="13"/>
      <c r="IW13" s="13"/>
      <c r="IX13" s="13"/>
      <c r="IY13" s="13"/>
      <c r="IZ13" s="13"/>
      <c r="JA13" s="60">
        <v>545</v>
      </c>
      <c r="JB13" s="13">
        <v>1</v>
      </c>
      <c r="JC13" s="13"/>
      <c r="JD13" s="13"/>
      <c r="JE13" s="13"/>
      <c r="JF13" s="13"/>
      <c r="JG13" s="13"/>
      <c r="JH13" s="13"/>
      <c r="JI13" s="13"/>
      <c r="JJ13" s="13"/>
      <c r="JK13" s="13"/>
      <c r="JL13" s="13"/>
      <c r="JM13" s="13"/>
      <c r="JN13" s="13"/>
      <c r="JO13" s="13"/>
      <c r="JP13" s="13"/>
      <c r="JQ13" s="13"/>
      <c r="JR13" s="13"/>
      <c r="JS13" s="13"/>
      <c r="JT13" s="13"/>
      <c r="JU13" s="13"/>
      <c r="JV13" s="13"/>
      <c r="JW13" s="13"/>
      <c r="JX13" s="13"/>
      <c r="JY13" s="13"/>
      <c r="JZ13" s="13"/>
      <c r="KA13" s="13"/>
      <c r="KB13" s="13"/>
      <c r="KC13" s="13"/>
      <c r="KD13" s="13">
        <v>1</v>
      </c>
      <c r="KE13" s="13"/>
      <c r="KF13" s="13">
        <v>1</v>
      </c>
      <c r="KG13" s="13"/>
      <c r="KH13" s="13"/>
      <c r="KI13" s="13"/>
      <c r="KJ13" s="13"/>
      <c r="KK13" s="13"/>
      <c r="KL13" s="13"/>
      <c r="KM13" s="13"/>
      <c r="KN13" s="13"/>
      <c r="KO13" s="13"/>
      <c r="KP13" s="13"/>
      <c r="KQ13" s="13">
        <v>1</v>
      </c>
      <c r="KR13" s="13"/>
      <c r="KS13" s="13"/>
      <c r="KT13" s="13"/>
      <c r="KU13" s="13"/>
      <c r="KV13" s="13"/>
      <c r="KW13" s="13"/>
      <c r="KX13" s="13"/>
      <c r="KY13" s="13"/>
      <c r="KZ13" s="13"/>
      <c r="LA13" s="13"/>
      <c r="LB13" s="13"/>
      <c r="LC13" s="13"/>
      <c r="LD13" s="13"/>
      <c r="LE13" s="13"/>
      <c r="LF13" s="60">
        <v>4</v>
      </c>
      <c r="LG13" s="13">
        <v>926</v>
      </c>
      <c r="LH13" s="448"/>
      <c r="LI13" s="448"/>
      <c r="LJ13" s="448"/>
      <c r="LK13" s="448"/>
      <c r="LL13" s="13"/>
      <c r="LM13" s="13"/>
      <c r="LN13" s="13"/>
      <c r="LO13" s="13"/>
      <c r="LP13" s="13"/>
      <c r="LQ13" s="13"/>
      <c r="LR13" s="13"/>
      <c r="LS13" s="13"/>
      <c r="LT13" s="13"/>
      <c r="LU13" s="13"/>
      <c r="LV13" s="13"/>
      <c r="LW13" s="448"/>
      <c r="LX13" s="13"/>
    </row>
    <row r="14" spans="1:336">
      <c r="A14" s="5" t="s">
        <v>26</v>
      </c>
      <c r="B14" s="283">
        <f t="shared" si="38"/>
        <v>1</v>
      </c>
      <c r="C14" s="283">
        <f t="shared" si="39"/>
        <v>0</v>
      </c>
      <c r="D14" s="283">
        <f t="shared" si="40"/>
        <v>1</v>
      </c>
      <c r="E14" s="283">
        <f t="shared" si="41"/>
        <v>2</v>
      </c>
      <c r="F14" s="283">
        <f t="shared" si="42"/>
        <v>4</v>
      </c>
      <c r="G14" s="283">
        <f t="shared" si="43"/>
        <v>2</v>
      </c>
      <c r="H14" s="283">
        <f t="shared" si="44"/>
        <v>16</v>
      </c>
      <c r="I14" s="283">
        <f t="shared" si="45"/>
        <v>13</v>
      </c>
      <c r="J14" s="283">
        <f t="shared" si="46"/>
        <v>31</v>
      </c>
      <c r="K14" s="283">
        <f t="shared" si="47"/>
        <v>23</v>
      </c>
      <c r="L14" s="283">
        <f t="shared" si="48"/>
        <v>93</v>
      </c>
      <c r="M14" s="283">
        <f t="shared" si="49"/>
        <v>58</v>
      </c>
      <c r="N14" s="283">
        <f t="shared" si="50"/>
        <v>205</v>
      </c>
      <c r="O14" s="283">
        <f t="shared" si="51"/>
        <v>89</v>
      </c>
      <c r="P14" s="283">
        <f t="shared" si="52"/>
        <v>164</v>
      </c>
      <c r="Q14" s="283">
        <f t="shared" si="53"/>
        <v>113</v>
      </c>
      <c r="R14" s="283">
        <f t="shared" si="54"/>
        <v>94</v>
      </c>
      <c r="S14" s="283">
        <f t="shared" si="55"/>
        <v>72</v>
      </c>
      <c r="T14" s="283">
        <f t="shared" si="56"/>
        <v>24</v>
      </c>
      <c r="U14" s="283">
        <f t="shared" si="57"/>
        <v>20</v>
      </c>
      <c r="W14" s="791">
        <f t="shared" si="58"/>
        <v>0</v>
      </c>
      <c r="X14" s="791">
        <f t="shared" si="59"/>
        <v>0</v>
      </c>
      <c r="Y14" s="791">
        <f t="shared" si="60"/>
        <v>0</v>
      </c>
      <c r="Z14" s="791">
        <f t="shared" si="61"/>
        <v>0</v>
      </c>
      <c r="AA14" s="791">
        <f t="shared" si="62"/>
        <v>0</v>
      </c>
      <c r="AB14" s="791">
        <f t="shared" si="63"/>
        <v>1</v>
      </c>
      <c r="AC14" s="791">
        <f t="shared" si="64"/>
        <v>1</v>
      </c>
      <c r="AD14" s="791">
        <f t="shared" si="65"/>
        <v>4</v>
      </c>
      <c r="AE14" s="791">
        <f t="shared" si="66"/>
        <v>5</v>
      </c>
      <c r="AF14" s="791">
        <f t="shared" si="67"/>
        <v>4</v>
      </c>
      <c r="AG14" s="356"/>
      <c r="AH14" s="12" t="s">
        <v>28</v>
      </c>
      <c r="AI14" s="797">
        <f t="shared" si="68"/>
        <v>0</v>
      </c>
      <c r="AJ14" s="797">
        <f t="shared" si="69"/>
        <v>0</v>
      </c>
      <c r="AK14" s="797">
        <f t="shared" si="70"/>
        <v>0</v>
      </c>
      <c r="AL14" s="797">
        <f t="shared" si="71"/>
        <v>0</v>
      </c>
      <c r="AM14" s="797">
        <f t="shared" si="72"/>
        <v>1</v>
      </c>
      <c r="AN14" s="797">
        <f t="shared" si="73"/>
        <v>1</v>
      </c>
      <c r="AO14" s="797">
        <f t="shared" si="74"/>
        <v>6</v>
      </c>
      <c r="AP14" s="797">
        <f t="shared" si="75"/>
        <v>5</v>
      </c>
      <c r="AQ14" s="797">
        <f t="shared" si="76"/>
        <v>15</v>
      </c>
      <c r="AR14" s="797">
        <f t="shared" si="77"/>
        <v>7</v>
      </c>
      <c r="AS14" s="797">
        <f t="shared" si="78"/>
        <v>48</v>
      </c>
      <c r="AT14" s="797">
        <f t="shared" si="79"/>
        <v>23</v>
      </c>
      <c r="AU14" s="797">
        <f t="shared" si="80"/>
        <v>81</v>
      </c>
      <c r="AV14" s="797">
        <f t="shared" si="81"/>
        <v>39</v>
      </c>
      <c r="AW14" s="797">
        <f t="shared" si="82"/>
        <v>95</v>
      </c>
      <c r="AX14" s="797">
        <f t="shared" si="83"/>
        <v>40</v>
      </c>
      <c r="AY14" s="797">
        <f t="shared" si="84"/>
        <v>51</v>
      </c>
      <c r="AZ14" s="797">
        <f t="shared" si="85"/>
        <v>58</v>
      </c>
      <c r="BA14" s="797">
        <f t="shared" si="86"/>
        <v>8</v>
      </c>
      <c r="BB14" s="797">
        <f t="shared" si="87"/>
        <v>16</v>
      </c>
      <c r="BC14" s="797">
        <f t="shared" si="88"/>
        <v>1</v>
      </c>
      <c r="BD14" s="789">
        <f t="shared" si="89"/>
        <v>0</v>
      </c>
      <c r="BE14" s="789"/>
      <c r="BF14" s="789"/>
      <c r="BG14" s="789">
        <f t="shared" si="90"/>
        <v>0</v>
      </c>
      <c r="BH14" s="789">
        <f t="shared" si="91"/>
        <v>0</v>
      </c>
      <c r="BI14" s="789">
        <f t="shared" si="92"/>
        <v>0</v>
      </c>
      <c r="BJ14" s="789">
        <f t="shared" si="93"/>
        <v>0</v>
      </c>
      <c r="BK14" s="789">
        <f t="shared" si="94"/>
        <v>0</v>
      </c>
      <c r="BL14" s="789">
        <f t="shared" si="95"/>
        <v>1</v>
      </c>
      <c r="BM14" s="789">
        <f t="shared" si="96"/>
        <v>0</v>
      </c>
      <c r="BN14" s="356"/>
      <c r="BO14" s="356"/>
      <c r="BP14" s="12" t="s">
        <v>28</v>
      </c>
      <c r="BQ14" s="13"/>
      <c r="BR14" s="13"/>
      <c r="BS14" s="13"/>
      <c r="BT14" s="13"/>
      <c r="BU14" s="13"/>
      <c r="BV14" s="13"/>
      <c r="BW14" s="13"/>
      <c r="BX14" s="13"/>
      <c r="BY14" s="13"/>
      <c r="BZ14" s="13"/>
      <c r="CA14" s="13"/>
      <c r="CB14" s="13"/>
      <c r="CC14" s="13"/>
      <c r="CD14" s="13"/>
      <c r="CE14" s="13">
        <v>1</v>
      </c>
      <c r="CF14" s="13"/>
      <c r="CG14" s="13"/>
      <c r="CH14" s="13"/>
      <c r="CI14" s="13"/>
      <c r="CJ14" s="13"/>
      <c r="CK14" s="13"/>
      <c r="CL14" s="13"/>
      <c r="CM14" s="13"/>
      <c r="CN14" s="13"/>
      <c r="CO14" s="13"/>
      <c r="CP14" s="13"/>
      <c r="CQ14" s="13">
        <v>1</v>
      </c>
      <c r="CR14" s="13">
        <v>2</v>
      </c>
      <c r="CS14" s="13"/>
      <c r="CT14" s="13"/>
      <c r="CU14" s="13">
        <v>1</v>
      </c>
      <c r="CV14" s="13">
        <v>1</v>
      </c>
      <c r="CW14" s="13">
        <v>1</v>
      </c>
      <c r="CX14" s="13"/>
      <c r="CY14" s="13"/>
      <c r="CZ14" s="13"/>
      <c r="DA14" s="13">
        <v>1</v>
      </c>
      <c r="DB14" s="13">
        <v>1</v>
      </c>
      <c r="DC14" s="13">
        <v>1</v>
      </c>
      <c r="DD14" s="13"/>
      <c r="DE14" s="13">
        <v>1</v>
      </c>
      <c r="DF14" s="13">
        <v>2</v>
      </c>
      <c r="DG14" s="13">
        <v>3</v>
      </c>
      <c r="DH14" s="13">
        <v>3</v>
      </c>
      <c r="DI14" s="13">
        <v>3</v>
      </c>
      <c r="DJ14" s="13">
        <v>4</v>
      </c>
      <c r="DK14" s="13">
        <v>1</v>
      </c>
      <c r="DL14" s="13">
        <v>3</v>
      </c>
      <c r="DM14" s="13">
        <v>1</v>
      </c>
      <c r="DN14" s="13">
        <v>2</v>
      </c>
      <c r="DO14" s="13"/>
      <c r="DP14" s="13">
        <v>3</v>
      </c>
      <c r="DQ14" s="13">
        <v>3</v>
      </c>
      <c r="DR14" s="13">
        <v>5</v>
      </c>
      <c r="DS14" s="13">
        <v>3</v>
      </c>
      <c r="DT14" s="13">
        <v>3</v>
      </c>
      <c r="DU14" s="13">
        <v>2</v>
      </c>
      <c r="DV14" s="13">
        <v>4</v>
      </c>
      <c r="DW14" s="13">
        <v>5</v>
      </c>
      <c r="DX14" s="13">
        <v>3</v>
      </c>
      <c r="DY14" s="13">
        <v>3</v>
      </c>
      <c r="DZ14" s="13">
        <v>8</v>
      </c>
      <c r="EA14" s="13">
        <v>3</v>
      </c>
      <c r="EB14" s="13">
        <v>4</v>
      </c>
      <c r="EC14" s="13">
        <v>5</v>
      </c>
      <c r="ED14" s="13">
        <v>3</v>
      </c>
      <c r="EE14" s="13">
        <v>5</v>
      </c>
      <c r="EF14" s="13">
        <v>3</v>
      </c>
      <c r="EG14" s="13">
        <v>7</v>
      </c>
      <c r="EH14" s="13">
        <v>2</v>
      </c>
      <c r="EI14" s="13">
        <v>4</v>
      </c>
      <c r="EJ14" s="13">
        <v>4</v>
      </c>
      <c r="EK14" s="13">
        <v>3</v>
      </c>
      <c r="EL14" s="13">
        <v>9</v>
      </c>
      <c r="EM14" s="13">
        <v>8</v>
      </c>
      <c r="EN14" s="13">
        <v>11</v>
      </c>
      <c r="EO14" s="13">
        <v>5</v>
      </c>
      <c r="EP14" s="13">
        <v>4</v>
      </c>
      <c r="EQ14" s="13">
        <v>5</v>
      </c>
      <c r="ER14" s="13">
        <v>5</v>
      </c>
      <c r="ES14" s="13">
        <v>5</v>
      </c>
      <c r="ET14" s="13">
        <v>3</v>
      </c>
      <c r="EU14" s="13">
        <v>2</v>
      </c>
      <c r="EV14" s="13">
        <v>6</v>
      </c>
      <c r="EW14" s="13">
        <v>4</v>
      </c>
      <c r="EX14" s="13">
        <v>2</v>
      </c>
      <c r="EY14" s="13"/>
      <c r="EZ14" s="13">
        <v>1</v>
      </c>
      <c r="FA14" s="13"/>
      <c r="FB14" s="13"/>
      <c r="FC14" s="13">
        <v>1</v>
      </c>
      <c r="FD14" s="13"/>
      <c r="FE14" s="13"/>
      <c r="FF14" s="13"/>
      <c r="FG14" s="13"/>
      <c r="FH14" s="13"/>
      <c r="FI14" s="13"/>
      <c r="FJ14" s="60">
        <v>189</v>
      </c>
      <c r="FK14" s="13"/>
      <c r="FL14" s="13"/>
      <c r="FM14" s="13"/>
      <c r="FN14" s="13"/>
      <c r="FO14" s="13"/>
      <c r="FP14" s="13"/>
      <c r="FQ14" s="13"/>
      <c r="FR14" s="13"/>
      <c r="FS14" s="13"/>
      <c r="FT14" s="13"/>
      <c r="FU14" s="13"/>
      <c r="FV14" s="13"/>
      <c r="FW14" s="13"/>
      <c r="FX14" s="13"/>
      <c r="FY14" s="13">
        <v>1</v>
      </c>
      <c r="FZ14" s="13"/>
      <c r="GA14" s="13"/>
      <c r="GB14" s="13"/>
      <c r="GC14" s="13"/>
      <c r="GD14" s="13"/>
      <c r="GE14" s="13"/>
      <c r="GF14" s="13"/>
      <c r="GG14" s="13">
        <v>1</v>
      </c>
      <c r="GH14" s="13">
        <v>1</v>
      </c>
      <c r="GI14" s="13"/>
      <c r="GJ14" s="13">
        <v>1</v>
      </c>
      <c r="GK14" s="13">
        <v>1</v>
      </c>
      <c r="GL14" s="13"/>
      <c r="GM14" s="13">
        <v>2</v>
      </c>
      <c r="GN14" s="13"/>
      <c r="GO14" s="13">
        <v>1</v>
      </c>
      <c r="GP14" s="13"/>
      <c r="GQ14" s="13">
        <v>1</v>
      </c>
      <c r="GR14" s="13">
        <v>1</v>
      </c>
      <c r="GS14" s="13"/>
      <c r="GT14" s="13">
        <v>1</v>
      </c>
      <c r="GU14" s="13">
        <v>3</v>
      </c>
      <c r="GV14" s="13">
        <v>2</v>
      </c>
      <c r="GW14" s="13">
        <v>1</v>
      </c>
      <c r="GX14" s="13">
        <v>5</v>
      </c>
      <c r="GY14" s="13">
        <v>2</v>
      </c>
      <c r="GZ14" s="13">
        <v>2</v>
      </c>
      <c r="HA14" s="13">
        <v>6</v>
      </c>
      <c r="HB14" s="13">
        <v>4</v>
      </c>
      <c r="HC14" s="13">
        <v>2</v>
      </c>
      <c r="HD14" s="13">
        <v>6</v>
      </c>
      <c r="HE14" s="13">
        <v>3</v>
      </c>
      <c r="HF14" s="13">
        <v>9</v>
      </c>
      <c r="HG14" s="13">
        <v>6</v>
      </c>
      <c r="HH14" s="13">
        <v>8</v>
      </c>
      <c r="HI14" s="13">
        <v>7</v>
      </c>
      <c r="HJ14" s="13">
        <v>7</v>
      </c>
      <c r="HK14" s="13">
        <v>8</v>
      </c>
      <c r="HL14" s="13">
        <v>5</v>
      </c>
      <c r="HM14" s="13">
        <v>10</v>
      </c>
      <c r="HN14" s="13">
        <v>9</v>
      </c>
      <c r="HO14" s="13">
        <v>5</v>
      </c>
      <c r="HP14" s="13">
        <v>5</v>
      </c>
      <c r="HQ14" s="13">
        <v>10</v>
      </c>
      <c r="HR14" s="13">
        <v>15</v>
      </c>
      <c r="HS14" s="13">
        <v>8</v>
      </c>
      <c r="HT14" s="13">
        <v>8</v>
      </c>
      <c r="HU14" s="13">
        <v>10</v>
      </c>
      <c r="HV14" s="13">
        <v>11</v>
      </c>
      <c r="HW14" s="13">
        <v>12</v>
      </c>
      <c r="HX14" s="13">
        <v>11</v>
      </c>
      <c r="HY14" s="13">
        <v>7</v>
      </c>
      <c r="HZ14" s="13">
        <v>8</v>
      </c>
      <c r="IA14" s="13">
        <v>10</v>
      </c>
      <c r="IB14" s="13">
        <v>10</v>
      </c>
      <c r="IC14" s="13">
        <v>6</v>
      </c>
      <c r="ID14" s="13">
        <v>6</v>
      </c>
      <c r="IE14" s="13">
        <v>6</v>
      </c>
      <c r="IF14" s="13">
        <v>3</v>
      </c>
      <c r="IG14" s="13">
        <v>8</v>
      </c>
      <c r="IH14" s="13">
        <v>5</v>
      </c>
      <c r="II14" s="13">
        <v>5</v>
      </c>
      <c r="IJ14" s="13">
        <v>3</v>
      </c>
      <c r="IK14" s="13">
        <v>4</v>
      </c>
      <c r="IL14" s="13">
        <v>5</v>
      </c>
      <c r="IM14" s="13">
        <v>2</v>
      </c>
      <c r="IN14" s="13">
        <v>2</v>
      </c>
      <c r="IO14" s="13">
        <v>1</v>
      </c>
      <c r="IP14" s="13"/>
      <c r="IQ14" s="13">
        <v>1</v>
      </c>
      <c r="IR14" s="13"/>
      <c r="IS14" s="13">
        <v>2</v>
      </c>
      <c r="IT14" s="13"/>
      <c r="IU14" s="13"/>
      <c r="IV14" s="13"/>
      <c r="IW14" s="13"/>
      <c r="IX14" s="13"/>
      <c r="IY14" s="13"/>
      <c r="IZ14" s="13"/>
      <c r="JA14" s="60">
        <v>305</v>
      </c>
      <c r="JB14" s="13"/>
      <c r="JC14" s="13"/>
      <c r="JD14" s="13"/>
      <c r="JE14" s="13"/>
      <c r="JF14" s="13"/>
      <c r="JG14" s="13"/>
      <c r="JH14" s="13"/>
      <c r="JI14" s="13"/>
      <c r="JJ14" s="13"/>
      <c r="JK14" s="13"/>
      <c r="JL14" s="13"/>
      <c r="JM14" s="13"/>
      <c r="JN14" s="13"/>
      <c r="JO14" s="13"/>
      <c r="JP14" s="13"/>
      <c r="JQ14" s="13"/>
      <c r="JR14" s="13"/>
      <c r="JS14" s="13"/>
      <c r="JT14" s="13"/>
      <c r="JU14" s="13"/>
      <c r="JV14" s="13"/>
      <c r="JW14" s="13"/>
      <c r="JX14" s="13"/>
      <c r="JY14" s="13"/>
      <c r="JZ14" s="13"/>
      <c r="KA14" s="13"/>
      <c r="KB14" s="13"/>
      <c r="KC14" s="13"/>
      <c r="KD14" s="13"/>
      <c r="KE14" s="13"/>
      <c r="KF14" s="13"/>
      <c r="KG14" s="13"/>
      <c r="KH14" s="13"/>
      <c r="KI14" s="13"/>
      <c r="KJ14" s="13"/>
      <c r="KK14" s="13"/>
      <c r="KL14" s="13"/>
      <c r="KM14" s="13"/>
      <c r="KN14" s="13"/>
      <c r="KO14" s="13">
        <v>1</v>
      </c>
      <c r="KP14" s="13"/>
      <c r="KQ14" s="13"/>
      <c r="KR14" s="13"/>
      <c r="KS14" s="13"/>
      <c r="KT14" s="13"/>
      <c r="KU14" s="13"/>
      <c r="KV14" s="13"/>
      <c r="KW14" s="13"/>
      <c r="KX14" s="13"/>
      <c r="KY14" s="13"/>
      <c r="KZ14" s="13"/>
      <c r="LA14" s="13"/>
      <c r="LB14" s="13"/>
      <c r="LC14" s="13"/>
      <c r="LD14" s="13"/>
      <c r="LE14" s="13"/>
      <c r="LF14" s="60">
        <v>1</v>
      </c>
      <c r="LG14" s="13">
        <v>495</v>
      </c>
      <c r="LH14" s="448"/>
      <c r="LI14" s="448"/>
      <c r="LJ14" s="448"/>
      <c r="LK14" s="448"/>
      <c r="LL14" s="13"/>
      <c r="LM14" s="13"/>
      <c r="LN14" s="13"/>
      <c r="LO14" s="13"/>
      <c r="LP14" s="13"/>
      <c r="LQ14" s="13"/>
      <c r="LR14" s="13"/>
      <c r="LS14" s="13"/>
      <c r="LT14" s="13"/>
      <c r="LU14" s="13"/>
      <c r="LV14" s="13"/>
      <c r="LW14" s="448"/>
      <c r="LX14" s="13"/>
    </row>
    <row r="15" spans="1:336">
      <c r="A15" s="5" t="s">
        <v>27</v>
      </c>
      <c r="B15" s="283">
        <f t="shared" si="38"/>
        <v>0</v>
      </c>
      <c r="C15" s="283">
        <f t="shared" si="39"/>
        <v>0</v>
      </c>
      <c r="D15" s="283">
        <f t="shared" si="40"/>
        <v>1</v>
      </c>
      <c r="E15" s="283">
        <f t="shared" si="41"/>
        <v>0</v>
      </c>
      <c r="F15" s="283">
        <f t="shared" si="42"/>
        <v>3</v>
      </c>
      <c r="G15" s="283">
        <f t="shared" si="43"/>
        <v>2</v>
      </c>
      <c r="H15" s="283">
        <f t="shared" si="44"/>
        <v>11</v>
      </c>
      <c r="I15" s="283">
        <f t="shared" si="45"/>
        <v>9</v>
      </c>
      <c r="J15" s="283">
        <f t="shared" si="46"/>
        <v>19</v>
      </c>
      <c r="K15" s="283">
        <f t="shared" si="47"/>
        <v>16</v>
      </c>
      <c r="L15" s="283">
        <f t="shared" si="48"/>
        <v>60</v>
      </c>
      <c r="M15" s="283">
        <f t="shared" si="49"/>
        <v>28</v>
      </c>
      <c r="N15" s="283">
        <f t="shared" si="50"/>
        <v>139</v>
      </c>
      <c r="O15" s="283">
        <f t="shared" si="51"/>
        <v>65</v>
      </c>
      <c r="P15" s="283">
        <f t="shared" si="52"/>
        <v>151</v>
      </c>
      <c r="Q15" s="283">
        <f t="shared" si="53"/>
        <v>106</v>
      </c>
      <c r="R15" s="283">
        <f t="shared" si="54"/>
        <v>127</v>
      </c>
      <c r="S15" s="283">
        <f t="shared" si="55"/>
        <v>95</v>
      </c>
      <c r="T15" s="283">
        <f t="shared" si="56"/>
        <v>34</v>
      </c>
      <c r="U15" s="283">
        <f t="shared" si="57"/>
        <v>56</v>
      </c>
      <c r="W15" s="791">
        <f t="shared" si="58"/>
        <v>1</v>
      </c>
      <c r="X15" s="791">
        <f t="shared" si="59"/>
        <v>0</v>
      </c>
      <c r="Y15" s="791">
        <f t="shared" si="60"/>
        <v>0</v>
      </c>
      <c r="Z15" s="791">
        <f t="shared" si="61"/>
        <v>0</v>
      </c>
      <c r="AA15" s="791">
        <f t="shared" si="62"/>
        <v>0</v>
      </c>
      <c r="AB15" s="791">
        <f t="shared" si="63"/>
        <v>0</v>
      </c>
      <c r="AC15" s="791">
        <f t="shared" si="64"/>
        <v>0</v>
      </c>
      <c r="AD15" s="791">
        <f t="shared" si="65"/>
        <v>2</v>
      </c>
      <c r="AE15" s="791">
        <f t="shared" si="66"/>
        <v>1</v>
      </c>
      <c r="AF15" s="791">
        <f t="shared" si="67"/>
        <v>0</v>
      </c>
      <c r="AG15" s="356"/>
      <c r="AH15" s="12" t="s">
        <v>180</v>
      </c>
      <c r="AI15" s="797">
        <f t="shared" si="68"/>
        <v>0</v>
      </c>
      <c r="AJ15" s="797">
        <f t="shared" si="69"/>
        <v>0</v>
      </c>
      <c r="AK15" s="797">
        <f t="shared" si="70"/>
        <v>1</v>
      </c>
      <c r="AL15" s="797">
        <f t="shared" si="71"/>
        <v>0</v>
      </c>
      <c r="AM15" s="797">
        <f t="shared" si="72"/>
        <v>2</v>
      </c>
      <c r="AN15" s="797">
        <f t="shared" si="73"/>
        <v>2</v>
      </c>
      <c r="AO15" s="797">
        <f t="shared" si="74"/>
        <v>7</v>
      </c>
      <c r="AP15" s="797">
        <f t="shared" si="75"/>
        <v>8</v>
      </c>
      <c r="AQ15" s="797">
        <f t="shared" si="76"/>
        <v>29</v>
      </c>
      <c r="AR15" s="797">
        <f t="shared" si="77"/>
        <v>12</v>
      </c>
      <c r="AS15" s="797">
        <f t="shared" si="78"/>
        <v>73</v>
      </c>
      <c r="AT15" s="797">
        <f t="shared" si="79"/>
        <v>29</v>
      </c>
      <c r="AU15" s="797">
        <f t="shared" si="80"/>
        <v>176</v>
      </c>
      <c r="AV15" s="797">
        <f t="shared" si="81"/>
        <v>69</v>
      </c>
      <c r="AW15" s="797">
        <f t="shared" si="82"/>
        <v>193</v>
      </c>
      <c r="AX15" s="797">
        <f t="shared" si="83"/>
        <v>142</v>
      </c>
      <c r="AY15" s="797">
        <f t="shared" si="84"/>
        <v>119</v>
      </c>
      <c r="AZ15" s="797">
        <f t="shared" si="85"/>
        <v>115</v>
      </c>
      <c r="BA15" s="797">
        <f t="shared" si="86"/>
        <v>23</v>
      </c>
      <c r="BB15" s="797">
        <f t="shared" si="87"/>
        <v>43</v>
      </c>
      <c r="BC15" s="797">
        <f t="shared" si="88"/>
        <v>23</v>
      </c>
      <c r="BD15" s="789">
        <f t="shared" si="89"/>
        <v>0</v>
      </c>
      <c r="BE15" s="789"/>
      <c r="BF15" s="789"/>
      <c r="BG15" s="789">
        <f t="shared" si="90"/>
        <v>0</v>
      </c>
      <c r="BH15" s="789">
        <f t="shared" si="91"/>
        <v>0</v>
      </c>
      <c r="BI15" s="789">
        <f t="shared" si="92"/>
        <v>0</v>
      </c>
      <c r="BJ15" s="789">
        <f t="shared" si="93"/>
        <v>4</v>
      </c>
      <c r="BK15" s="789">
        <f t="shared" si="94"/>
        <v>3</v>
      </c>
      <c r="BL15" s="789">
        <f t="shared" si="95"/>
        <v>10</v>
      </c>
      <c r="BM15" s="789">
        <f t="shared" si="96"/>
        <v>6</v>
      </c>
      <c r="BN15" s="356"/>
      <c r="BO15" s="356"/>
      <c r="BP15" s="12" t="s">
        <v>180</v>
      </c>
      <c r="BQ15" s="13"/>
      <c r="BR15" s="13"/>
      <c r="BS15" s="13"/>
      <c r="BT15" s="13"/>
      <c r="BU15" s="13"/>
      <c r="BV15" s="13"/>
      <c r="BW15" s="13"/>
      <c r="BX15" s="13"/>
      <c r="BY15" s="13"/>
      <c r="BZ15" s="13"/>
      <c r="CA15" s="13"/>
      <c r="CB15" s="13"/>
      <c r="CC15" s="13"/>
      <c r="CD15" s="13"/>
      <c r="CE15" s="13"/>
      <c r="CF15" s="13"/>
      <c r="CG15" s="13"/>
      <c r="CH15" s="13">
        <v>1</v>
      </c>
      <c r="CI15" s="13"/>
      <c r="CJ15" s="13"/>
      <c r="CK15" s="13"/>
      <c r="CL15" s="13">
        <v>1</v>
      </c>
      <c r="CM15" s="13"/>
      <c r="CN15" s="13"/>
      <c r="CO15" s="13"/>
      <c r="CP15" s="13"/>
      <c r="CQ15" s="13">
        <v>1</v>
      </c>
      <c r="CR15" s="13">
        <v>4</v>
      </c>
      <c r="CS15" s="13"/>
      <c r="CT15" s="13">
        <v>1</v>
      </c>
      <c r="CU15" s="13">
        <v>1</v>
      </c>
      <c r="CV15" s="13">
        <v>1</v>
      </c>
      <c r="CW15" s="13">
        <v>2</v>
      </c>
      <c r="CX15" s="13"/>
      <c r="CY15" s="13">
        <v>1</v>
      </c>
      <c r="CZ15" s="13"/>
      <c r="DA15" s="13">
        <v>1</v>
      </c>
      <c r="DB15" s="13">
        <v>1</v>
      </c>
      <c r="DC15" s="13">
        <v>1</v>
      </c>
      <c r="DD15" s="13">
        <v>4</v>
      </c>
      <c r="DE15" s="13"/>
      <c r="DF15" s="13">
        <v>2</v>
      </c>
      <c r="DG15" s="13">
        <v>1</v>
      </c>
      <c r="DH15" s="13">
        <v>2</v>
      </c>
      <c r="DI15" s="13">
        <v>2</v>
      </c>
      <c r="DJ15" s="13">
        <v>4</v>
      </c>
      <c r="DK15" s="13"/>
      <c r="DL15" s="13">
        <v>3</v>
      </c>
      <c r="DM15" s="13">
        <v>7</v>
      </c>
      <c r="DN15" s="13">
        <v>1</v>
      </c>
      <c r="DO15" s="13">
        <v>7</v>
      </c>
      <c r="DP15" s="13">
        <v>2</v>
      </c>
      <c r="DQ15" s="13">
        <v>6</v>
      </c>
      <c r="DR15" s="13">
        <v>2</v>
      </c>
      <c r="DS15" s="13">
        <v>6</v>
      </c>
      <c r="DT15" s="13">
        <v>5</v>
      </c>
      <c r="DU15" s="13">
        <v>5</v>
      </c>
      <c r="DV15" s="13">
        <v>9</v>
      </c>
      <c r="DW15" s="13">
        <v>11</v>
      </c>
      <c r="DX15" s="13">
        <v>7</v>
      </c>
      <c r="DY15" s="13">
        <v>8</v>
      </c>
      <c r="DZ15" s="13">
        <v>10</v>
      </c>
      <c r="EA15" s="13">
        <v>12</v>
      </c>
      <c r="EB15" s="13">
        <v>14</v>
      </c>
      <c r="EC15" s="13">
        <v>14</v>
      </c>
      <c r="ED15" s="13">
        <v>21</v>
      </c>
      <c r="EE15" s="13">
        <v>9</v>
      </c>
      <c r="EF15" s="13">
        <v>14</v>
      </c>
      <c r="EG15" s="13">
        <v>20</v>
      </c>
      <c r="EH15" s="13">
        <v>16</v>
      </c>
      <c r="EI15" s="13">
        <v>9</v>
      </c>
      <c r="EJ15" s="13">
        <v>13</v>
      </c>
      <c r="EK15" s="13">
        <v>10</v>
      </c>
      <c r="EL15" s="13">
        <v>13</v>
      </c>
      <c r="EM15" s="13">
        <v>14</v>
      </c>
      <c r="EN15" s="13">
        <v>12</v>
      </c>
      <c r="EO15" s="13">
        <v>12</v>
      </c>
      <c r="EP15" s="13">
        <v>16</v>
      </c>
      <c r="EQ15" s="13">
        <v>8</v>
      </c>
      <c r="ER15" s="13">
        <v>12</v>
      </c>
      <c r="ES15" s="13">
        <v>10</v>
      </c>
      <c r="ET15" s="13">
        <v>8</v>
      </c>
      <c r="EU15" s="13">
        <v>9</v>
      </c>
      <c r="EV15" s="13">
        <v>11</v>
      </c>
      <c r="EW15" s="13">
        <v>1</v>
      </c>
      <c r="EX15" s="13">
        <v>10</v>
      </c>
      <c r="EY15" s="13">
        <v>6</v>
      </c>
      <c r="EZ15" s="13">
        <v>1</v>
      </c>
      <c r="FA15" s="13">
        <v>3</v>
      </c>
      <c r="FB15" s="13">
        <v>1</v>
      </c>
      <c r="FC15" s="13"/>
      <c r="FD15" s="13">
        <v>1</v>
      </c>
      <c r="FE15" s="13"/>
      <c r="FF15" s="13"/>
      <c r="FG15" s="13"/>
      <c r="FH15" s="13"/>
      <c r="FI15" s="13"/>
      <c r="FJ15" s="60">
        <v>420</v>
      </c>
      <c r="FK15" s="13"/>
      <c r="FL15" s="13"/>
      <c r="FM15" s="13"/>
      <c r="FN15" s="13"/>
      <c r="FO15" s="13"/>
      <c r="FP15" s="13"/>
      <c r="FQ15" s="13"/>
      <c r="FR15" s="13"/>
      <c r="FS15" s="13">
        <v>1</v>
      </c>
      <c r="FT15" s="13"/>
      <c r="FU15" s="13"/>
      <c r="FV15" s="13"/>
      <c r="FW15" s="13">
        <v>1</v>
      </c>
      <c r="FX15" s="13"/>
      <c r="FY15" s="13"/>
      <c r="FZ15" s="13"/>
      <c r="GA15" s="13"/>
      <c r="GB15" s="13">
        <v>1</v>
      </c>
      <c r="GC15" s="13"/>
      <c r="GD15" s="13"/>
      <c r="GE15" s="13"/>
      <c r="GF15" s="13"/>
      <c r="GG15" s="13">
        <v>2</v>
      </c>
      <c r="GH15" s="13"/>
      <c r="GI15" s="13">
        <v>1</v>
      </c>
      <c r="GJ15" s="13"/>
      <c r="GK15" s="13">
        <v>1</v>
      </c>
      <c r="GL15" s="13">
        <v>1</v>
      </c>
      <c r="GM15" s="13">
        <v>1</v>
      </c>
      <c r="GN15" s="13">
        <v>1</v>
      </c>
      <c r="GO15" s="13">
        <v>5</v>
      </c>
      <c r="GP15" s="13">
        <v>1</v>
      </c>
      <c r="GQ15" s="13">
        <v>2</v>
      </c>
      <c r="GR15" s="13">
        <v>3</v>
      </c>
      <c r="GS15" s="13">
        <v>3</v>
      </c>
      <c r="GT15" s="13">
        <v>3</v>
      </c>
      <c r="GU15" s="13">
        <v>3</v>
      </c>
      <c r="GV15" s="13">
        <v>1</v>
      </c>
      <c r="GW15" s="13">
        <v>6</v>
      </c>
      <c r="GX15" s="13">
        <v>2</v>
      </c>
      <c r="GY15" s="13">
        <v>1</v>
      </c>
      <c r="GZ15" s="13">
        <v>3</v>
      </c>
      <c r="HA15" s="13">
        <v>4</v>
      </c>
      <c r="HB15" s="13">
        <v>7</v>
      </c>
      <c r="HC15" s="13">
        <v>8</v>
      </c>
      <c r="HD15" s="13">
        <v>8</v>
      </c>
      <c r="HE15" s="13">
        <v>8</v>
      </c>
      <c r="HF15" s="13">
        <v>8</v>
      </c>
      <c r="HG15" s="13">
        <v>9</v>
      </c>
      <c r="HH15" s="13">
        <v>17</v>
      </c>
      <c r="HI15" s="13">
        <v>9</v>
      </c>
      <c r="HJ15" s="13">
        <v>12</v>
      </c>
      <c r="HK15" s="13">
        <v>18</v>
      </c>
      <c r="HL15" s="13">
        <v>12</v>
      </c>
      <c r="HM15" s="13">
        <v>15</v>
      </c>
      <c r="HN15" s="13">
        <v>22</v>
      </c>
      <c r="HO15" s="13">
        <v>23</v>
      </c>
      <c r="HP15" s="13">
        <v>18</v>
      </c>
      <c r="HQ15" s="13">
        <v>24</v>
      </c>
      <c r="HR15" s="13">
        <v>23</v>
      </c>
      <c r="HS15" s="13">
        <v>25</v>
      </c>
      <c r="HT15" s="13">
        <v>18</v>
      </c>
      <c r="HU15" s="13">
        <v>18</v>
      </c>
      <c r="HV15" s="13">
        <v>14</v>
      </c>
      <c r="HW15" s="13">
        <v>22</v>
      </c>
      <c r="HX15" s="13">
        <v>25</v>
      </c>
      <c r="HY15" s="13">
        <v>21</v>
      </c>
      <c r="HZ15" s="13">
        <v>17</v>
      </c>
      <c r="IA15" s="13">
        <v>22</v>
      </c>
      <c r="IB15" s="13">
        <v>11</v>
      </c>
      <c r="IC15" s="13">
        <v>16</v>
      </c>
      <c r="ID15" s="13">
        <v>23</v>
      </c>
      <c r="IE15" s="13">
        <v>8</v>
      </c>
      <c r="IF15" s="13">
        <v>13</v>
      </c>
      <c r="IG15" s="13">
        <v>9</v>
      </c>
      <c r="IH15" s="13">
        <v>18</v>
      </c>
      <c r="II15" s="13">
        <v>17</v>
      </c>
      <c r="IJ15" s="13">
        <v>7</v>
      </c>
      <c r="IK15" s="13">
        <v>3</v>
      </c>
      <c r="IL15" s="13">
        <v>5</v>
      </c>
      <c r="IM15" s="13">
        <v>5</v>
      </c>
      <c r="IN15" s="13">
        <v>2</v>
      </c>
      <c r="IO15" s="13">
        <v>2</v>
      </c>
      <c r="IP15" s="13">
        <v>2</v>
      </c>
      <c r="IQ15" s="13">
        <v>5</v>
      </c>
      <c r="IR15" s="13">
        <v>3</v>
      </c>
      <c r="IS15" s="13">
        <v>1</v>
      </c>
      <c r="IT15" s="13">
        <v>2</v>
      </c>
      <c r="IU15" s="13"/>
      <c r="IV15" s="13">
        <v>1</v>
      </c>
      <c r="IW15" s="13"/>
      <c r="IX15" s="13"/>
      <c r="IY15" s="13"/>
      <c r="IZ15" s="13"/>
      <c r="JA15" s="60">
        <v>623</v>
      </c>
      <c r="JB15" s="13"/>
      <c r="JC15" s="13"/>
      <c r="JD15" s="13"/>
      <c r="JE15" s="13"/>
      <c r="JF15" s="13"/>
      <c r="JG15" s="13"/>
      <c r="JH15" s="13"/>
      <c r="JI15" s="13"/>
      <c r="JJ15" s="13"/>
      <c r="JK15" s="13"/>
      <c r="JL15" s="13"/>
      <c r="JM15" s="13"/>
      <c r="JN15" s="13"/>
      <c r="JO15" s="13"/>
      <c r="JP15" s="13"/>
      <c r="JQ15" s="13"/>
      <c r="JR15" s="13"/>
      <c r="JS15" s="13">
        <v>1</v>
      </c>
      <c r="JT15" s="13">
        <v>1</v>
      </c>
      <c r="JU15" s="13">
        <v>1</v>
      </c>
      <c r="JV15" s="13">
        <v>1</v>
      </c>
      <c r="JW15" s="13"/>
      <c r="JX15" s="13"/>
      <c r="JY15" s="13"/>
      <c r="JZ15" s="13"/>
      <c r="KA15" s="13"/>
      <c r="KB15" s="13"/>
      <c r="KC15" s="13"/>
      <c r="KD15" s="13"/>
      <c r="KE15" s="13"/>
      <c r="KF15" s="13">
        <v>2</v>
      </c>
      <c r="KG15" s="13"/>
      <c r="KH15" s="13">
        <v>1</v>
      </c>
      <c r="KI15" s="13"/>
      <c r="KJ15" s="13"/>
      <c r="KK15" s="13"/>
      <c r="KL15" s="13">
        <v>1</v>
      </c>
      <c r="KM15" s="13">
        <v>3</v>
      </c>
      <c r="KN15" s="13">
        <v>2</v>
      </c>
      <c r="KO15" s="13">
        <v>2</v>
      </c>
      <c r="KP15" s="13"/>
      <c r="KQ15" s="13">
        <v>2</v>
      </c>
      <c r="KR15" s="13"/>
      <c r="KS15" s="13"/>
      <c r="KT15" s="13"/>
      <c r="KU15" s="13"/>
      <c r="KV15" s="13">
        <v>2</v>
      </c>
      <c r="KW15" s="13">
        <v>1</v>
      </c>
      <c r="KX15" s="13">
        <v>1</v>
      </c>
      <c r="KY15" s="13"/>
      <c r="KZ15" s="13"/>
      <c r="LA15" s="13">
        <v>1</v>
      </c>
      <c r="LB15" s="13"/>
      <c r="LC15" s="13"/>
      <c r="LD15" s="13">
        <v>1</v>
      </c>
      <c r="LE15" s="13"/>
      <c r="LF15" s="60">
        <v>23</v>
      </c>
      <c r="LG15" s="13">
        <v>1066</v>
      </c>
      <c r="LH15" s="448"/>
      <c r="LI15" s="448"/>
      <c r="LJ15" s="448"/>
      <c r="LK15" s="448"/>
      <c r="LL15" s="13"/>
      <c r="LM15" s="13"/>
      <c r="LN15" s="13"/>
      <c r="LO15" s="13"/>
      <c r="LP15" s="13"/>
      <c r="LQ15" s="13"/>
      <c r="LR15" s="13"/>
      <c r="LS15" s="13"/>
      <c r="LT15" s="13"/>
      <c r="LU15" s="13"/>
      <c r="LV15" s="13"/>
      <c r="LW15" s="448"/>
      <c r="LX15" s="13"/>
    </row>
    <row r="16" spans="1:336">
      <c r="A16" s="5" t="s">
        <v>28</v>
      </c>
      <c r="B16" s="283">
        <f t="shared" si="38"/>
        <v>0</v>
      </c>
      <c r="C16" s="283">
        <f t="shared" si="39"/>
        <v>0</v>
      </c>
      <c r="D16" s="283">
        <f t="shared" si="40"/>
        <v>0</v>
      </c>
      <c r="E16" s="283">
        <f t="shared" si="41"/>
        <v>0</v>
      </c>
      <c r="F16" s="283">
        <f t="shared" si="42"/>
        <v>1</v>
      </c>
      <c r="G16" s="283">
        <f t="shared" si="43"/>
        <v>1</v>
      </c>
      <c r="H16" s="283">
        <f t="shared" si="44"/>
        <v>6</v>
      </c>
      <c r="I16" s="283">
        <f t="shared" si="45"/>
        <v>5</v>
      </c>
      <c r="J16" s="283">
        <f t="shared" si="46"/>
        <v>15</v>
      </c>
      <c r="K16" s="283">
        <f t="shared" si="47"/>
        <v>7</v>
      </c>
      <c r="L16" s="283">
        <f t="shared" si="48"/>
        <v>48</v>
      </c>
      <c r="M16" s="283">
        <f t="shared" si="49"/>
        <v>23</v>
      </c>
      <c r="N16" s="283">
        <f t="shared" si="50"/>
        <v>81</v>
      </c>
      <c r="O16" s="283">
        <f t="shared" si="51"/>
        <v>39</v>
      </c>
      <c r="P16" s="283">
        <f t="shared" si="52"/>
        <v>95</v>
      </c>
      <c r="Q16" s="283">
        <f t="shared" si="53"/>
        <v>40</v>
      </c>
      <c r="R16" s="283">
        <f t="shared" si="54"/>
        <v>51</v>
      </c>
      <c r="S16" s="283">
        <f t="shared" si="55"/>
        <v>58</v>
      </c>
      <c r="T16" s="283">
        <f t="shared" si="56"/>
        <v>8</v>
      </c>
      <c r="U16" s="283">
        <f t="shared" si="57"/>
        <v>16</v>
      </c>
      <c r="W16" s="791">
        <f t="shared" si="58"/>
        <v>0</v>
      </c>
      <c r="X16" s="791">
        <f t="shared" si="59"/>
        <v>0</v>
      </c>
      <c r="Y16" s="791">
        <f t="shared" si="60"/>
        <v>0</v>
      </c>
      <c r="Z16" s="791">
        <f t="shared" si="61"/>
        <v>0</v>
      </c>
      <c r="AA16" s="791">
        <f t="shared" si="62"/>
        <v>0</v>
      </c>
      <c r="AB16" s="791">
        <f t="shared" si="63"/>
        <v>0</v>
      </c>
      <c r="AC16" s="791">
        <f t="shared" si="64"/>
        <v>0</v>
      </c>
      <c r="AD16" s="791">
        <f t="shared" si="65"/>
        <v>0</v>
      </c>
      <c r="AE16" s="791">
        <f t="shared" si="66"/>
        <v>1</v>
      </c>
      <c r="AF16" s="791">
        <f t="shared" si="67"/>
        <v>0</v>
      </c>
      <c r="AG16" s="356"/>
      <c r="AH16" s="12" t="s">
        <v>30</v>
      </c>
      <c r="AI16" s="797">
        <f t="shared" si="68"/>
        <v>0</v>
      </c>
      <c r="AJ16" s="797">
        <f t="shared" si="69"/>
        <v>0</v>
      </c>
      <c r="AK16" s="797">
        <f t="shared" si="70"/>
        <v>0</v>
      </c>
      <c r="AL16" s="797">
        <f t="shared" si="71"/>
        <v>0</v>
      </c>
      <c r="AM16" s="797">
        <f t="shared" si="72"/>
        <v>0</v>
      </c>
      <c r="AN16" s="797">
        <f t="shared" si="73"/>
        <v>0</v>
      </c>
      <c r="AO16" s="797">
        <f t="shared" si="74"/>
        <v>5</v>
      </c>
      <c r="AP16" s="797">
        <f t="shared" si="75"/>
        <v>2</v>
      </c>
      <c r="AQ16" s="797">
        <f t="shared" si="76"/>
        <v>2</v>
      </c>
      <c r="AR16" s="797">
        <f t="shared" si="77"/>
        <v>2</v>
      </c>
      <c r="AS16" s="797">
        <f t="shared" si="78"/>
        <v>17</v>
      </c>
      <c r="AT16" s="797">
        <f t="shared" si="79"/>
        <v>4</v>
      </c>
      <c r="AU16" s="797">
        <f t="shared" si="80"/>
        <v>20</v>
      </c>
      <c r="AV16" s="797">
        <f t="shared" si="81"/>
        <v>8</v>
      </c>
      <c r="AW16" s="797">
        <f t="shared" si="82"/>
        <v>16</v>
      </c>
      <c r="AX16" s="797">
        <f t="shared" si="83"/>
        <v>7</v>
      </c>
      <c r="AY16" s="797">
        <f t="shared" si="84"/>
        <v>5</v>
      </c>
      <c r="AZ16" s="797">
        <f t="shared" si="85"/>
        <v>2</v>
      </c>
      <c r="BA16" s="797">
        <f t="shared" si="86"/>
        <v>2</v>
      </c>
      <c r="BB16" s="797">
        <f t="shared" si="87"/>
        <v>2</v>
      </c>
      <c r="BC16" s="797">
        <f t="shared" si="88"/>
        <v>2</v>
      </c>
      <c r="BD16" s="789">
        <f t="shared" si="89"/>
        <v>0</v>
      </c>
      <c r="BE16" s="789"/>
      <c r="BF16" s="789"/>
      <c r="BG16" s="789">
        <f t="shared" si="90"/>
        <v>0</v>
      </c>
      <c r="BH16" s="789">
        <f t="shared" si="91"/>
        <v>0</v>
      </c>
      <c r="BI16" s="789">
        <f t="shared" si="92"/>
        <v>0</v>
      </c>
      <c r="BJ16" s="789">
        <f t="shared" si="93"/>
        <v>0</v>
      </c>
      <c r="BK16" s="789">
        <f t="shared" si="94"/>
        <v>1</v>
      </c>
      <c r="BL16" s="789">
        <f t="shared" si="95"/>
        <v>1</v>
      </c>
      <c r="BM16" s="789">
        <f t="shared" si="96"/>
        <v>0</v>
      </c>
      <c r="BN16" s="356"/>
      <c r="BO16" s="356"/>
      <c r="BP16" s="12" t="s">
        <v>30</v>
      </c>
      <c r="BQ16" s="13"/>
      <c r="BR16" s="13"/>
      <c r="BS16" s="13"/>
      <c r="BT16" s="13"/>
      <c r="BU16" s="13"/>
      <c r="BV16" s="13"/>
      <c r="BW16" s="13"/>
      <c r="BX16" s="13"/>
      <c r="BY16" s="13"/>
      <c r="BZ16" s="13"/>
      <c r="CA16" s="13"/>
      <c r="CB16" s="13"/>
      <c r="CC16" s="13"/>
      <c r="CD16" s="13"/>
      <c r="CE16" s="13"/>
      <c r="CF16" s="13"/>
      <c r="CG16" s="13"/>
      <c r="CH16" s="13"/>
      <c r="CI16" s="13"/>
      <c r="CJ16" s="13"/>
      <c r="CK16" s="13"/>
      <c r="CL16" s="13"/>
      <c r="CM16" s="13">
        <v>1</v>
      </c>
      <c r="CN16" s="13"/>
      <c r="CO16" s="13"/>
      <c r="CP16" s="13"/>
      <c r="CQ16" s="13"/>
      <c r="CR16" s="13"/>
      <c r="CS16" s="13"/>
      <c r="CT16" s="13"/>
      <c r="CU16" s="13"/>
      <c r="CV16" s="13">
        <v>1</v>
      </c>
      <c r="CW16" s="13"/>
      <c r="CX16" s="13">
        <v>1</v>
      </c>
      <c r="CY16" s="13"/>
      <c r="CZ16" s="13"/>
      <c r="DA16" s="13"/>
      <c r="DB16" s="13"/>
      <c r="DC16" s="13"/>
      <c r="DD16" s="13"/>
      <c r="DE16" s="13">
        <v>1</v>
      </c>
      <c r="DF16" s="13"/>
      <c r="DG16" s="13"/>
      <c r="DH16" s="13">
        <v>1</v>
      </c>
      <c r="DI16" s="13"/>
      <c r="DJ16" s="13"/>
      <c r="DK16" s="13"/>
      <c r="DL16" s="13"/>
      <c r="DM16" s="13">
        <v>1</v>
      </c>
      <c r="DN16" s="13"/>
      <c r="DO16" s="13"/>
      <c r="DP16" s="13">
        <v>2</v>
      </c>
      <c r="DQ16" s="13">
        <v>1</v>
      </c>
      <c r="DR16" s="13"/>
      <c r="DS16" s="13"/>
      <c r="DT16" s="13">
        <v>2</v>
      </c>
      <c r="DU16" s="13">
        <v>1</v>
      </c>
      <c r="DV16" s="13">
        <v>1</v>
      </c>
      <c r="DW16" s="13">
        <v>1</v>
      </c>
      <c r="DX16" s="13"/>
      <c r="DY16" s="13">
        <v>1</v>
      </c>
      <c r="DZ16" s="13">
        <v>1</v>
      </c>
      <c r="EA16" s="13">
        <v>2</v>
      </c>
      <c r="EB16" s="13">
        <v>1</v>
      </c>
      <c r="EC16" s="13">
        <v>1</v>
      </c>
      <c r="ED16" s="13"/>
      <c r="EE16" s="13"/>
      <c r="EF16" s="13"/>
      <c r="EG16" s="13"/>
      <c r="EH16" s="13">
        <v>1</v>
      </c>
      <c r="EI16" s="13">
        <v>1</v>
      </c>
      <c r="EJ16" s="13">
        <v>1</v>
      </c>
      <c r="EK16" s="13"/>
      <c r="EL16" s="13"/>
      <c r="EM16" s="13"/>
      <c r="EN16" s="13">
        <v>2</v>
      </c>
      <c r="EO16" s="13"/>
      <c r="EP16" s="13"/>
      <c r="EQ16" s="13"/>
      <c r="ER16" s="13"/>
      <c r="ES16" s="13"/>
      <c r="ET16" s="13"/>
      <c r="EU16" s="13">
        <v>1</v>
      </c>
      <c r="EV16" s="13"/>
      <c r="EW16" s="13"/>
      <c r="EX16" s="13">
        <v>1</v>
      </c>
      <c r="EY16" s="13"/>
      <c r="EZ16" s="13"/>
      <c r="FA16" s="13"/>
      <c r="FB16" s="13"/>
      <c r="FC16" s="13"/>
      <c r="FD16" s="13"/>
      <c r="FE16" s="13"/>
      <c r="FF16" s="13"/>
      <c r="FG16" s="13"/>
      <c r="FH16" s="13"/>
      <c r="FI16" s="13"/>
      <c r="FJ16" s="60">
        <v>27</v>
      </c>
      <c r="FK16" s="13"/>
      <c r="FL16" s="13"/>
      <c r="FM16" s="13"/>
      <c r="FN16" s="13"/>
      <c r="FO16" s="13"/>
      <c r="FP16" s="13"/>
      <c r="FQ16" s="13"/>
      <c r="FR16" s="13"/>
      <c r="FS16" s="13"/>
      <c r="FT16" s="13"/>
      <c r="FU16" s="13"/>
      <c r="FV16" s="13"/>
      <c r="FW16" s="13"/>
      <c r="FX16" s="13"/>
      <c r="FY16" s="13"/>
      <c r="FZ16" s="13"/>
      <c r="GA16" s="13"/>
      <c r="GB16" s="13"/>
      <c r="GC16" s="13"/>
      <c r="GD16" s="13"/>
      <c r="GE16" s="13"/>
      <c r="GF16" s="13"/>
      <c r="GG16" s="13"/>
      <c r="GH16" s="13">
        <v>1</v>
      </c>
      <c r="GI16" s="13">
        <v>1</v>
      </c>
      <c r="GJ16" s="13"/>
      <c r="GK16" s="13"/>
      <c r="GL16" s="13">
        <v>2</v>
      </c>
      <c r="GM16" s="13">
        <v>1</v>
      </c>
      <c r="GN16" s="13"/>
      <c r="GO16" s="13"/>
      <c r="GP16" s="13"/>
      <c r="GQ16" s="13"/>
      <c r="GR16" s="13"/>
      <c r="GS16" s="13"/>
      <c r="GT16" s="13">
        <v>2</v>
      </c>
      <c r="GU16" s="13"/>
      <c r="GV16" s="13"/>
      <c r="GW16" s="13"/>
      <c r="GX16" s="13"/>
      <c r="GY16" s="13">
        <v>1</v>
      </c>
      <c r="GZ16" s="13"/>
      <c r="HA16" s="13">
        <v>1</v>
      </c>
      <c r="HB16" s="13">
        <v>1</v>
      </c>
      <c r="HC16" s="13">
        <v>3</v>
      </c>
      <c r="HD16" s="13">
        <v>1</v>
      </c>
      <c r="HE16" s="13">
        <v>1</v>
      </c>
      <c r="HF16" s="13">
        <v>2</v>
      </c>
      <c r="HG16" s="13">
        <v>3</v>
      </c>
      <c r="HH16" s="13">
        <v>4</v>
      </c>
      <c r="HI16" s="13">
        <v>2</v>
      </c>
      <c r="HJ16" s="13">
        <v>1</v>
      </c>
      <c r="HK16" s="13">
        <v>1</v>
      </c>
      <c r="HL16" s="13">
        <v>2</v>
      </c>
      <c r="HM16" s="13">
        <v>3</v>
      </c>
      <c r="HN16" s="13">
        <v>1</v>
      </c>
      <c r="HO16" s="13">
        <v>5</v>
      </c>
      <c r="HP16" s="13">
        <v>1</v>
      </c>
      <c r="HQ16" s="13">
        <v>3</v>
      </c>
      <c r="HR16" s="13">
        <v>1</v>
      </c>
      <c r="HS16" s="13">
        <v>3</v>
      </c>
      <c r="HT16" s="13">
        <v>1</v>
      </c>
      <c r="HU16" s="13">
        <v>3</v>
      </c>
      <c r="HV16" s="13">
        <v>1</v>
      </c>
      <c r="HW16" s="13">
        <v>2</v>
      </c>
      <c r="HX16" s="13">
        <v>2</v>
      </c>
      <c r="HY16" s="13"/>
      <c r="HZ16" s="13">
        <v>1</v>
      </c>
      <c r="IA16" s="13">
        <v>2</v>
      </c>
      <c r="IB16" s="13">
        <v>1</v>
      </c>
      <c r="IC16" s="13">
        <v>1</v>
      </c>
      <c r="ID16" s="13">
        <v>1</v>
      </c>
      <c r="IE16" s="13"/>
      <c r="IF16" s="13"/>
      <c r="IG16" s="13"/>
      <c r="IH16" s="13">
        <v>1</v>
      </c>
      <c r="II16" s="13">
        <v>1</v>
      </c>
      <c r="IJ16" s="13">
        <v>1</v>
      </c>
      <c r="IK16" s="13"/>
      <c r="IL16" s="13"/>
      <c r="IM16" s="13"/>
      <c r="IN16" s="13">
        <v>1</v>
      </c>
      <c r="IO16" s="13"/>
      <c r="IP16" s="13"/>
      <c r="IQ16" s="13"/>
      <c r="IR16" s="13"/>
      <c r="IS16" s="13">
        <v>1</v>
      </c>
      <c r="IT16" s="13"/>
      <c r="IU16" s="13"/>
      <c r="IV16" s="13"/>
      <c r="IW16" s="13"/>
      <c r="IX16" s="13"/>
      <c r="IY16" s="13"/>
      <c r="IZ16" s="13"/>
      <c r="JA16" s="60">
        <v>67</v>
      </c>
      <c r="JB16" s="13"/>
      <c r="JC16" s="13"/>
      <c r="JD16" s="13"/>
      <c r="JE16" s="13"/>
      <c r="JF16" s="13"/>
      <c r="JG16" s="13"/>
      <c r="JH16" s="13"/>
      <c r="JI16" s="13"/>
      <c r="JJ16" s="13"/>
      <c r="JK16" s="13"/>
      <c r="JL16" s="13"/>
      <c r="JM16" s="13"/>
      <c r="JN16" s="13"/>
      <c r="JO16" s="13"/>
      <c r="JP16" s="13"/>
      <c r="JQ16" s="13"/>
      <c r="JR16" s="13"/>
      <c r="JS16" s="13"/>
      <c r="JT16" s="13"/>
      <c r="JU16" s="13"/>
      <c r="JV16" s="13"/>
      <c r="JW16" s="13"/>
      <c r="JX16" s="13"/>
      <c r="JY16" s="13"/>
      <c r="JZ16" s="13"/>
      <c r="KA16" s="13"/>
      <c r="KB16" s="13"/>
      <c r="KC16" s="13"/>
      <c r="KD16" s="13">
        <v>1</v>
      </c>
      <c r="KE16" s="13"/>
      <c r="KF16" s="13"/>
      <c r="KG16" s="13"/>
      <c r="KH16" s="13"/>
      <c r="KI16" s="13"/>
      <c r="KJ16" s="13"/>
      <c r="KK16" s="13"/>
      <c r="KL16" s="13"/>
      <c r="KM16" s="13"/>
      <c r="KN16" s="13"/>
      <c r="KO16" s="13">
        <v>1</v>
      </c>
      <c r="KP16" s="13"/>
      <c r="KQ16" s="13"/>
      <c r="KR16" s="13"/>
      <c r="KS16" s="13"/>
      <c r="KT16" s="13"/>
      <c r="KU16" s="13"/>
      <c r="KV16" s="13"/>
      <c r="KW16" s="13"/>
      <c r="KX16" s="13"/>
      <c r="KY16" s="13"/>
      <c r="KZ16" s="13"/>
      <c r="LA16" s="13"/>
      <c r="LB16" s="13"/>
      <c r="LC16" s="13"/>
      <c r="LD16" s="13"/>
      <c r="LE16" s="13"/>
      <c r="LF16" s="60">
        <v>2</v>
      </c>
      <c r="LG16" s="13">
        <v>96</v>
      </c>
      <c r="LH16" s="448"/>
      <c r="LI16" s="448"/>
      <c r="LJ16" s="448"/>
      <c r="LK16" s="448"/>
      <c r="LL16" s="13"/>
      <c r="LM16" s="13"/>
      <c r="LN16" s="13"/>
      <c r="LO16" s="13"/>
      <c r="LP16" s="13"/>
      <c r="LQ16" s="13"/>
      <c r="LR16" s="13"/>
      <c r="LS16" s="13"/>
      <c r="LT16" s="13"/>
      <c r="LU16" s="13"/>
      <c r="LV16" s="13"/>
      <c r="LW16" s="448"/>
      <c r="LX16" s="13"/>
    </row>
    <row r="17" spans="1:354">
      <c r="A17" s="5" t="s">
        <v>180</v>
      </c>
      <c r="B17" s="283">
        <f t="shared" si="38"/>
        <v>0</v>
      </c>
      <c r="C17" s="283">
        <f t="shared" si="39"/>
        <v>0</v>
      </c>
      <c r="D17" s="283">
        <f t="shared" si="40"/>
        <v>1</v>
      </c>
      <c r="E17" s="283">
        <f t="shared" si="41"/>
        <v>0</v>
      </c>
      <c r="F17" s="283">
        <f t="shared" si="42"/>
        <v>2</v>
      </c>
      <c r="G17" s="283">
        <f t="shared" si="43"/>
        <v>2</v>
      </c>
      <c r="H17" s="283">
        <f t="shared" si="44"/>
        <v>7</v>
      </c>
      <c r="I17" s="283">
        <f t="shared" si="45"/>
        <v>8</v>
      </c>
      <c r="J17" s="283">
        <f t="shared" si="46"/>
        <v>29</v>
      </c>
      <c r="K17" s="283">
        <f t="shared" si="47"/>
        <v>12</v>
      </c>
      <c r="L17" s="283">
        <f t="shared" si="48"/>
        <v>73</v>
      </c>
      <c r="M17" s="283">
        <f t="shared" si="49"/>
        <v>29</v>
      </c>
      <c r="N17" s="283">
        <f t="shared" si="50"/>
        <v>176</v>
      </c>
      <c r="O17" s="283">
        <f t="shared" si="51"/>
        <v>69</v>
      </c>
      <c r="P17" s="283">
        <f t="shared" si="52"/>
        <v>193</v>
      </c>
      <c r="Q17" s="283">
        <f t="shared" si="53"/>
        <v>142</v>
      </c>
      <c r="R17" s="283">
        <f t="shared" si="54"/>
        <v>119</v>
      </c>
      <c r="S17" s="283">
        <f t="shared" si="55"/>
        <v>115</v>
      </c>
      <c r="T17" s="283">
        <f t="shared" si="56"/>
        <v>23</v>
      </c>
      <c r="U17" s="283">
        <f t="shared" si="57"/>
        <v>43</v>
      </c>
      <c r="W17" s="791">
        <f t="shared" si="58"/>
        <v>0</v>
      </c>
      <c r="X17" s="791">
        <f t="shared" si="59"/>
        <v>0</v>
      </c>
      <c r="Y17" s="791">
        <f t="shared" si="60"/>
        <v>0</v>
      </c>
      <c r="Z17" s="791">
        <f t="shared" si="61"/>
        <v>0</v>
      </c>
      <c r="AA17" s="791">
        <f t="shared" si="62"/>
        <v>0</v>
      </c>
      <c r="AB17" s="791">
        <f t="shared" si="63"/>
        <v>0</v>
      </c>
      <c r="AC17" s="791">
        <f t="shared" si="64"/>
        <v>4</v>
      </c>
      <c r="AD17" s="791">
        <f t="shared" si="65"/>
        <v>3</v>
      </c>
      <c r="AE17" s="791">
        <f t="shared" si="66"/>
        <v>10</v>
      </c>
      <c r="AF17" s="791">
        <f t="shared" si="67"/>
        <v>6</v>
      </c>
      <c r="AG17" s="356"/>
      <c r="AH17" s="12" t="s">
        <v>31</v>
      </c>
      <c r="AI17" s="797">
        <f t="shared" si="68"/>
        <v>0</v>
      </c>
      <c r="AJ17" s="797">
        <f t="shared" si="69"/>
        <v>2</v>
      </c>
      <c r="AK17" s="797">
        <f t="shared" si="70"/>
        <v>1</v>
      </c>
      <c r="AL17" s="797">
        <f t="shared" si="71"/>
        <v>1</v>
      </c>
      <c r="AM17" s="797">
        <f t="shared" si="72"/>
        <v>0</v>
      </c>
      <c r="AN17" s="797">
        <f t="shared" si="73"/>
        <v>2</v>
      </c>
      <c r="AO17" s="797">
        <f t="shared" si="74"/>
        <v>16</v>
      </c>
      <c r="AP17" s="797">
        <f t="shared" si="75"/>
        <v>9</v>
      </c>
      <c r="AQ17" s="797">
        <f t="shared" si="76"/>
        <v>40</v>
      </c>
      <c r="AR17" s="797">
        <f t="shared" si="77"/>
        <v>15</v>
      </c>
      <c r="AS17" s="797">
        <f t="shared" si="78"/>
        <v>114</v>
      </c>
      <c r="AT17" s="797">
        <f t="shared" si="79"/>
        <v>50</v>
      </c>
      <c r="AU17" s="797">
        <f t="shared" si="80"/>
        <v>196</v>
      </c>
      <c r="AV17" s="797">
        <f t="shared" si="81"/>
        <v>96</v>
      </c>
      <c r="AW17" s="797">
        <f t="shared" si="82"/>
        <v>178</v>
      </c>
      <c r="AX17" s="797">
        <f t="shared" si="83"/>
        <v>101</v>
      </c>
      <c r="AY17" s="797">
        <f t="shared" si="84"/>
        <v>100</v>
      </c>
      <c r="AZ17" s="797">
        <f t="shared" si="85"/>
        <v>74</v>
      </c>
      <c r="BA17" s="797">
        <f t="shared" si="86"/>
        <v>13</v>
      </c>
      <c r="BB17" s="797">
        <f t="shared" si="87"/>
        <v>16</v>
      </c>
      <c r="BC17" s="797">
        <f t="shared" si="88"/>
        <v>10</v>
      </c>
      <c r="BD17" s="789">
        <f t="shared" si="89"/>
        <v>1</v>
      </c>
      <c r="BE17" s="789"/>
      <c r="BF17" s="789"/>
      <c r="BG17" s="789">
        <f t="shared" si="90"/>
        <v>0</v>
      </c>
      <c r="BH17" s="789">
        <f t="shared" si="91"/>
        <v>1</v>
      </c>
      <c r="BI17" s="789">
        <f t="shared" si="92"/>
        <v>2</v>
      </c>
      <c r="BJ17" s="789">
        <f t="shared" si="93"/>
        <v>1</v>
      </c>
      <c r="BK17" s="789">
        <f t="shared" si="94"/>
        <v>1</v>
      </c>
      <c r="BL17" s="789">
        <f t="shared" si="95"/>
        <v>3</v>
      </c>
      <c r="BM17" s="789">
        <f t="shared" si="96"/>
        <v>1</v>
      </c>
      <c r="BN17" s="356"/>
      <c r="BO17" s="356"/>
      <c r="BP17" s="12" t="s">
        <v>31</v>
      </c>
      <c r="BQ17" s="13"/>
      <c r="BR17" s="13"/>
      <c r="BS17" s="13"/>
      <c r="BT17" s="13">
        <v>1</v>
      </c>
      <c r="BU17" s="13">
        <v>1</v>
      </c>
      <c r="BV17" s="13"/>
      <c r="BW17" s="13"/>
      <c r="BX17" s="13"/>
      <c r="BY17" s="13"/>
      <c r="BZ17" s="13"/>
      <c r="CA17" s="13"/>
      <c r="CB17" s="13">
        <v>1</v>
      </c>
      <c r="CC17" s="13">
        <v>2</v>
      </c>
      <c r="CD17" s="13"/>
      <c r="CE17" s="13"/>
      <c r="CF17" s="13"/>
      <c r="CG17" s="13"/>
      <c r="CH17" s="13"/>
      <c r="CI17" s="13"/>
      <c r="CJ17" s="13"/>
      <c r="CK17" s="13"/>
      <c r="CL17" s="13"/>
      <c r="CM17" s="13">
        <v>2</v>
      </c>
      <c r="CN17" s="13">
        <v>2</v>
      </c>
      <c r="CO17" s="13">
        <v>1</v>
      </c>
      <c r="CP17" s="13"/>
      <c r="CQ17" s="13">
        <v>1</v>
      </c>
      <c r="CR17" s="13"/>
      <c r="CS17" s="13"/>
      <c r="CT17" s="13">
        <v>1</v>
      </c>
      <c r="CU17" s="13">
        <v>1</v>
      </c>
      <c r="CV17" s="13">
        <v>1</v>
      </c>
      <c r="CW17" s="13">
        <v>1</v>
      </c>
      <c r="CX17" s="13">
        <v>2</v>
      </c>
      <c r="CY17" s="13">
        <v>1</v>
      </c>
      <c r="CZ17" s="13">
        <v>2</v>
      </c>
      <c r="DA17" s="13">
        <v>2</v>
      </c>
      <c r="DB17" s="13"/>
      <c r="DC17" s="13"/>
      <c r="DD17" s="13">
        <v>4</v>
      </c>
      <c r="DE17" s="13">
        <v>1</v>
      </c>
      <c r="DF17" s="13">
        <v>2</v>
      </c>
      <c r="DG17" s="13">
        <v>2</v>
      </c>
      <c r="DH17" s="13">
        <v>2</v>
      </c>
      <c r="DI17" s="13">
        <v>5</v>
      </c>
      <c r="DJ17" s="13">
        <v>5</v>
      </c>
      <c r="DK17" s="13">
        <v>4</v>
      </c>
      <c r="DL17" s="13">
        <v>5</v>
      </c>
      <c r="DM17" s="13">
        <v>8</v>
      </c>
      <c r="DN17" s="13">
        <v>4</v>
      </c>
      <c r="DO17" s="13">
        <v>6</v>
      </c>
      <c r="DP17" s="13">
        <v>9</v>
      </c>
      <c r="DQ17" s="13">
        <v>5</v>
      </c>
      <c r="DR17" s="13">
        <v>13</v>
      </c>
      <c r="DS17" s="13">
        <v>10</v>
      </c>
      <c r="DT17" s="13">
        <v>6</v>
      </c>
      <c r="DU17" s="13">
        <v>13</v>
      </c>
      <c r="DV17" s="13">
        <v>12</v>
      </c>
      <c r="DW17" s="13">
        <v>5</v>
      </c>
      <c r="DX17" s="13">
        <v>6</v>
      </c>
      <c r="DY17" s="13">
        <v>13</v>
      </c>
      <c r="DZ17" s="13">
        <v>13</v>
      </c>
      <c r="EA17" s="13">
        <v>16</v>
      </c>
      <c r="EB17" s="13">
        <v>10</v>
      </c>
      <c r="EC17" s="13">
        <v>9</v>
      </c>
      <c r="ED17" s="13">
        <v>9</v>
      </c>
      <c r="EE17" s="13">
        <v>9</v>
      </c>
      <c r="EF17" s="13">
        <v>6</v>
      </c>
      <c r="EG17" s="13">
        <v>18</v>
      </c>
      <c r="EH17" s="13">
        <v>8</v>
      </c>
      <c r="EI17" s="13">
        <v>7</v>
      </c>
      <c r="EJ17" s="13">
        <v>9</v>
      </c>
      <c r="EK17" s="13">
        <v>12</v>
      </c>
      <c r="EL17" s="13">
        <v>7</v>
      </c>
      <c r="EM17" s="13">
        <v>13</v>
      </c>
      <c r="EN17" s="13">
        <v>11</v>
      </c>
      <c r="EO17" s="13">
        <v>7</v>
      </c>
      <c r="EP17" s="13">
        <v>4</v>
      </c>
      <c r="EQ17" s="13">
        <v>9</v>
      </c>
      <c r="ER17" s="13">
        <v>3</v>
      </c>
      <c r="ES17" s="13">
        <v>3</v>
      </c>
      <c r="ET17" s="13">
        <v>5</v>
      </c>
      <c r="EU17" s="13">
        <v>4</v>
      </c>
      <c r="EV17" s="13">
        <v>4</v>
      </c>
      <c r="EW17" s="13">
        <v>2</v>
      </c>
      <c r="EX17" s="13">
        <v>2</v>
      </c>
      <c r="EY17" s="13">
        <v>1</v>
      </c>
      <c r="EZ17" s="13"/>
      <c r="FA17" s="13">
        <v>1</v>
      </c>
      <c r="FB17" s="13"/>
      <c r="FC17" s="13"/>
      <c r="FD17" s="13"/>
      <c r="FE17" s="13">
        <v>1</v>
      </c>
      <c r="FF17" s="13"/>
      <c r="FG17" s="13"/>
      <c r="FH17" s="13">
        <v>1</v>
      </c>
      <c r="FI17" s="13"/>
      <c r="FJ17" s="60">
        <v>366</v>
      </c>
      <c r="FK17" s="13"/>
      <c r="FL17" s="13"/>
      <c r="FM17" s="13"/>
      <c r="FN17" s="13"/>
      <c r="FO17" s="13"/>
      <c r="FP17" s="13"/>
      <c r="FQ17" s="13"/>
      <c r="FR17" s="13"/>
      <c r="FS17" s="13"/>
      <c r="FT17" s="13">
        <v>1</v>
      </c>
      <c r="FU17" s="13"/>
      <c r="FV17" s="13"/>
      <c r="FW17" s="13"/>
      <c r="FX17" s="13"/>
      <c r="FY17" s="13"/>
      <c r="FZ17" s="13"/>
      <c r="GA17" s="13"/>
      <c r="GB17" s="13"/>
      <c r="GC17" s="13"/>
      <c r="GD17" s="13"/>
      <c r="GE17" s="13">
        <v>2</v>
      </c>
      <c r="GF17" s="13"/>
      <c r="GG17" s="13">
        <v>2</v>
      </c>
      <c r="GH17" s="13"/>
      <c r="GI17" s="13">
        <v>1</v>
      </c>
      <c r="GJ17" s="13">
        <v>3</v>
      </c>
      <c r="GK17" s="13">
        <v>1</v>
      </c>
      <c r="GL17" s="13">
        <v>3</v>
      </c>
      <c r="GM17" s="13">
        <v>2</v>
      </c>
      <c r="GN17" s="13">
        <v>2</v>
      </c>
      <c r="GO17" s="13"/>
      <c r="GP17" s="13">
        <v>2</v>
      </c>
      <c r="GQ17" s="13">
        <v>3</v>
      </c>
      <c r="GR17" s="13">
        <v>3</v>
      </c>
      <c r="GS17" s="13">
        <v>5</v>
      </c>
      <c r="GT17" s="13">
        <v>2</v>
      </c>
      <c r="GU17" s="13">
        <v>5</v>
      </c>
      <c r="GV17" s="13">
        <v>8</v>
      </c>
      <c r="GW17" s="13">
        <v>1</v>
      </c>
      <c r="GX17" s="13">
        <v>11</v>
      </c>
      <c r="GY17" s="13">
        <v>8</v>
      </c>
      <c r="GZ17" s="13">
        <v>13</v>
      </c>
      <c r="HA17" s="13">
        <v>5</v>
      </c>
      <c r="HB17" s="13">
        <v>6</v>
      </c>
      <c r="HC17" s="13">
        <v>7</v>
      </c>
      <c r="HD17" s="13">
        <v>19</v>
      </c>
      <c r="HE17" s="13">
        <v>14</v>
      </c>
      <c r="HF17" s="13">
        <v>18</v>
      </c>
      <c r="HG17" s="13">
        <v>10</v>
      </c>
      <c r="HH17" s="13">
        <v>14</v>
      </c>
      <c r="HI17" s="13">
        <v>9</v>
      </c>
      <c r="HJ17" s="13">
        <v>14</v>
      </c>
      <c r="HK17" s="13">
        <v>16</v>
      </c>
      <c r="HL17" s="13">
        <v>16</v>
      </c>
      <c r="HM17" s="13">
        <v>18</v>
      </c>
      <c r="HN17" s="13">
        <v>27</v>
      </c>
      <c r="HO17" s="13">
        <v>17</v>
      </c>
      <c r="HP17" s="13">
        <v>16</v>
      </c>
      <c r="HQ17" s="13">
        <v>40</v>
      </c>
      <c r="HR17" s="13">
        <v>23</v>
      </c>
      <c r="HS17" s="13">
        <v>22</v>
      </c>
      <c r="HT17" s="13">
        <v>14</v>
      </c>
      <c r="HU17" s="13">
        <v>18</v>
      </c>
      <c r="HV17" s="13">
        <v>18</v>
      </c>
      <c r="HW17" s="13">
        <v>25</v>
      </c>
      <c r="HX17" s="13">
        <v>17</v>
      </c>
      <c r="HY17" s="13">
        <v>16</v>
      </c>
      <c r="HZ17" s="13">
        <v>15</v>
      </c>
      <c r="IA17" s="13">
        <v>16</v>
      </c>
      <c r="IB17" s="13">
        <v>17</v>
      </c>
      <c r="IC17" s="13">
        <v>15</v>
      </c>
      <c r="ID17" s="13">
        <v>15</v>
      </c>
      <c r="IE17" s="13">
        <v>16</v>
      </c>
      <c r="IF17" s="13">
        <v>7</v>
      </c>
      <c r="IG17" s="13">
        <v>13</v>
      </c>
      <c r="IH17" s="13">
        <v>10</v>
      </c>
      <c r="II17" s="13">
        <v>7</v>
      </c>
      <c r="IJ17" s="13">
        <v>4</v>
      </c>
      <c r="IK17" s="13">
        <v>9</v>
      </c>
      <c r="IL17" s="13">
        <v>4</v>
      </c>
      <c r="IM17" s="13">
        <v>3</v>
      </c>
      <c r="IN17" s="13">
        <v>1</v>
      </c>
      <c r="IO17" s="13">
        <v>1</v>
      </c>
      <c r="IP17" s="13">
        <v>3</v>
      </c>
      <c r="IQ17" s="13">
        <v>2</v>
      </c>
      <c r="IR17" s="13">
        <v>2</v>
      </c>
      <c r="IS17" s="13"/>
      <c r="IT17" s="13"/>
      <c r="IU17" s="13">
        <v>1</v>
      </c>
      <c r="IV17" s="13"/>
      <c r="IW17" s="13"/>
      <c r="IX17" s="13"/>
      <c r="IY17" s="13"/>
      <c r="IZ17" s="13"/>
      <c r="JA17" s="60">
        <v>658</v>
      </c>
      <c r="JB17" s="13">
        <v>1</v>
      </c>
      <c r="JC17" s="13"/>
      <c r="JD17" s="13"/>
      <c r="JE17" s="13"/>
      <c r="JF17" s="13"/>
      <c r="JG17" s="13"/>
      <c r="JH17" s="13">
        <v>1</v>
      </c>
      <c r="JI17" s="13"/>
      <c r="JJ17" s="13">
        <v>2</v>
      </c>
      <c r="JK17" s="13"/>
      <c r="JL17" s="13"/>
      <c r="JM17" s="13"/>
      <c r="JN17" s="13"/>
      <c r="JO17" s="13"/>
      <c r="JP17" s="13"/>
      <c r="JQ17" s="13"/>
      <c r="JR17" s="13"/>
      <c r="JS17" s="13"/>
      <c r="JT17" s="13"/>
      <c r="JU17" s="13"/>
      <c r="JV17" s="13"/>
      <c r="JW17" s="13">
        <v>1</v>
      </c>
      <c r="JX17" s="13"/>
      <c r="JY17" s="13"/>
      <c r="JZ17" s="13"/>
      <c r="KA17" s="13"/>
      <c r="KB17" s="13"/>
      <c r="KC17" s="13"/>
      <c r="KD17" s="13"/>
      <c r="KE17" s="13"/>
      <c r="KF17" s="13">
        <v>1</v>
      </c>
      <c r="KG17" s="13"/>
      <c r="KH17" s="13"/>
      <c r="KI17" s="13"/>
      <c r="KJ17" s="13"/>
      <c r="KK17" s="13">
        <v>1</v>
      </c>
      <c r="KL17" s="13"/>
      <c r="KM17" s="13">
        <v>1</v>
      </c>
      <c r="KN17" s="13"/>
      <c r="KO17" s="13"/>
      <c r="KP17" s="13"/>
      <c r="KQ17" s="13"/>
      <c r="KR17" s="13">
        <v>1</v>
      </c>
      <c r="KS17" s="13"/>
      <c r="KT17" s="13"/>
      <c r="KU17" s="13"/>
      <c r="KV17" s="13"/>
      <c r="KW17" s="13"/>
      <c r="KX17" s="13"/>
      <c r="KY17" s="13"/>
      <c r="KZ17" s="13"/>
      <c r="LA17" s="13"/>
      <c r="LB17" s="13"/>
      <c r="LC17" s="13">
        <v>1</v>
      </c>
      <c r="LD17" s="13"/>
      <c r="LE17" s="13"/>
      <c r="LF17" s="60">
        <v>10</v>
      </c>
      <c r="LG17" s="13">
        <v>1034</v>
      </c>
      <c r="LH17" s="448"/>
      <c r="LI17" s="448"/>
      <c r="LJ17" s="448"/>
      <c r="LK17" s="448"/>
      <c r="LL17" s="13"/>
      <c r="LM17" s="13"/>
      <c r="LN17" s="13"/>
      <c r="LO17" s="13"/>
      <c r="LP17" s="13"/>
      <c r="LQ17" s="13"/>
      <c r="LR17" s="13"/>
      <c r="LS17" s="13"/>
      <c r="LT17" s="13"/>
      <c r="LU17" s="13"/>
      <c r="LV17" s="13"/>
      <c r="LW17" s="448"/>
      <c r="LX17" s="13"/>
    </row>
    <row r="18" spans="1:354">
      <c r="A18" s="5" t="s">
        <v>30</v>
      </c>
      <c r="B18" s="283">
        <f t="shared" si="38"/>
        <v>0</v>
      </c>
      <c r="C18" s="283">
        <f t="shared" si="39"/>
        <v>0</v>
      </c>
      <c r="D18" s="283">
        <f t="shared" si="40"/>
        <v>0</v>
      </c>
      <c r="E18" s="283">
        <f t="shared" si="41"/>
        <v>0</v>
      </c>
      <c r="F18" s="283">
        <f t="shared" si="42"/>
        <v>0</v>
      </c>
      <c r="G18" s="283">
        <f t="shared" si="43"/>
        <v>0</v>
      </c>
      <c r="H18" s="283">
        <f t="shared" si="44"/>
        <v>5</v>
      </c>
      <c r="I18" s="283">
        <f t="shared" si="45"/>
        <v>2</v>
      </c>
      <c r="J18" s="283">
        <f t="shared" si="46"/>
        <v>2</v>
      </c>
      <c r="K18" s="283">
        <f t="shared" si="47"/>
        <v>2</v>
      </c>
      <c r="L18" s="283">
        <f t="shared" si="48"/>
        <v>17</v>
      </c>
      <c r="M18" s="283">
        <f t="shared" si="49"/>
        <v>4</v>
      </c>
      <c r="N18" s="283">
        <f t="shared" si="50"/>
        <v>20</v>
      </c>
      <c r="O18" s="283">
        <f t="shared" si="51"/>
        <v>8</v>
      </c>
      <c r="P18" s="283">
        <f t="shared" si="52"/>
        <v>16</v>
      </c>
      <c r="Q18" s="283">
        <f t="shared" si="53"/>
        <v>7</v>
      </c>
      <c r="R18" s="283">
        <f t="shared" si="54"/>
        <v>5</v>
      </c>
      <c r="S18" s="283">
        <f t="shared" si="55"/>
        <v>2</v>
      </c>
      <c r="T18" s="283">
        <f t="shared" si="56"/>
        <v>2</v>
      </c>
      <c r="U18" s="283">
        <f t="shared" si="57"/>
        <v>2</v>
      </c>
      <c r="W18" s="791">
        <f t="shared" si="58"/>
        <v>0</v>
      </c>
      <c r="X18" s="791">
        <f t="shared" si="59"/>
        <v>0</v>
      </c>
      <c r="Y18" s="791">
        <f t="shared" si="60"/>
        <v>0</v>
      </c>
      <c r="Z18" s="791">
        <f t="shared" si="61"/>
        <v>0</v>
      </c>
      <c r="AA18" s="791">
        <f t="shared" si="62"/>
        <v>0</v>
      </c>
      <c r="AB18" s="791">
        <f t="shared" si="63"/>
        <v>0</v>
      </c>
      <c r="AC18" s="791">
        <f t="shared" si="64"/>
        <v>0</v>
      </c>
      <c r="AD18" s="791">
        <f t="shared" si="65"/>
        <v>1</v>
      </c>
      <c r="AE18" s="791">
        <f t="shared" si="66"/>
        <v>1</v>
      </c>
      <c r="AF18" s="791">
        <f t="shared" si="67"/>
        <v>0</v>
      </c>
      <c r="AG18" s="356"/>
      <c r="AH18" s="12" t="s">
        <v>32</v>
      </c>
      <c r="AI18" s="797">
        <f t="shared" si="68"/>
        <v>0</v>
      </c>
      <c r="AJ18" s="797">
        <f t="shared" si="69"/>
        <v>0</v>
      </c>
      <c r="AK18" s="797">
        <f t="shared" si="70"/>
        <v>0</v>
      </c>
      <c r="AL18" s="797">
        <f t="shared" si="71"/>
        <v>0</v>
      </c>
      <c r="AM18" s="797">
        <f t="shared" si="72"/>
        <v>1</v>
      </c>
      <c r="AN18" s="797">
        <f t="shared" si="73"/>
        <v>2</v>
      </c>
      <c r="AO18" s="797">
        <f t="shared" si="74"/>
        <v>0</v>
      </c>
      <c r="AP18" s="797">
        <f t="shared" si="75"/>
        <v>3</v>
      </c>
      <c r="AQ18" s="797">
        <f t="shared" si="76"/>
        <v>5</v>
      </c>
      <c r="AR18" s="797">
        <f t="shared" si="77"/>
        <v>4</v>
      </c>
      <c r="AS18" s="797">
        <f t="shared" si="78"/>
        <v>10</v>
      </c>
      <c r="AT18" s="797">
        <f t="shared" si="79"/>
        <v>12</v>
      </c>
      <c r="AU18" s="797">
        <f t="shared" si="80"/>
        <v>58</v>
      </c>
      <c r="AV18" s="797">
        <f t="shared" si="81"/>
        <v>20</v>
      </c>
      <c r="AW18" s="797">
        <f t="shared" si="82"/>
        <v>75</v>
      </c>
      <c r="AX18" s="797">
        <f t="shared" si="83"/>
        <v>39</v>
      </c>
      <c r="AY18" s="797">
        <f t="shared" si="84"/>
        <v>52</v>
      </c>
      <c r="AZ18" s="797">
        <f t="shared" si="85"/>
        <v>49</v>
      </c>
      <c r="BA18" s="797">
        <f t="shared" si="86"/>
        <v>16</v>
      </c>
      <c r="BB18" s="797">
        <f t="shared" si="87"/>
        <v>16</v>
      </c>
      <c r="BC18" s="797">
        <f t="shared" si="88"/>
        <v>10</v>
      </c>
      <c r="BD18" s="789">
        <f t="shared" si="89"/>
        <v>0</v>
      </c>
      <c r="BE18" s="789"/>
      <c r="BF18" s="789"/>
      <c r="BG18" s="789">
        <f t="shared" si="90"/>
        <v>0</v>
      </c>
      <c r="BH18" s="789">
        <f t="shared" si="91"/>
        <v>0</v>
      </c>
      <c r="BI18" s="789">
        <f t="shared" si="92"/>
        <v>0</v>
      </c>
      <c r="BJ18" s="789">
        <f t="shared" si="93"/>
        <v>0</v>
      </c>
      <c r="BK18" s="789">
        <f t="shared" si="94"/>
        <v>1</v>
      </c>
      <c r="BL18" s="789">
        <f t="shared" si="95"/>
        <v>3</v>
      </c>
      <c r="BM18" s="789">
        <f t="shared" si="96"/>
        <v>6</v>
      </c>
      <c r="BN18" s="356"/>
      <c r="BO18" s="356"/>
      <c r="BP18" s="12" t="s">
        <v>32</v>
      </c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>
        <v>1</v>
      </c>
      <c r="CE18" s="13"/>
      <c r="CF18" s="13"/>
      <c r="CG18" s="13"/>
      <c r="CH18" s="13"/>
      <c r="CI18" s="13">
        <v>1</v>
      </c>
      <c r="CJ18" s="13"/>
      <c r="CK18" s="13"/>
      <c r="CL18" s="13"/>
      <c r="CM18" s="13"/>
      <c r="CN18" s="13"/>
      <c r="CO18" s="13">
        <v>1</v>
      </c>
      <c r="CP18" s="13"/>
      <c r="CQ18" s="13">
        <v>2</v>
      </c>
      <c r="CR18" s="13"/>
      <c r="CS18" s="13"/>
      <c r="CT18" s="13"/>
      <c r="CU18" s="13"/>
      <c r="CV18" s="13"/>
      <c r="CW18" s="13"/>
      <c r="CX18" s="13"/>
      <c r="CY18" s="13"/>
      <c r="CZ18" s="13"/>
      <c r="DA18" s="13">
        <v>1</v>
      </c>
      <c r="DB18" s="13">
        <v>1</v>
      </c>
      <c r="DC18" s="13"/>
      <c r="DD18" s="13">
        <v>2</v>
      </c>
      <c r="DE18" s="13"/>
      <c r="DF18" s="13"/>
      <c r="DG18" s="13"/>
      <c r="DH18" s="13">
        <v>1</v>
      </c>
      <c r="DI18" s="13">
        <v>1</v>
      </c>
      <c r="DJ18" s="13">
        <v>1</v>
      </c>
      <c r="DK18" s="13">
        <v>1</v>
      </c>
      <c r="DL18" s="13">
        <v>1</v>
      </c>
      <c r="DM18" s="13">
        <v>3</v>
      </c>
      <c r="DN18" s="13">
        <v>1</v>
      </c>
      <c r="DO18" s="13">
        <v>1</v>
      </c>
      <c r="DP18" s="13">
        <v>2</v>
      </c>
      <c r="DQ18" s="13">
        <v>4</v>
      </c>
      <c r="DR18" s="13">
        <v>1</v>
      </c>
      <c r="DS18" s="13"/>
      <c r="DT18" s="13">
        <v>3</v>
      </c>
      <c r="DU18" s="13">
        <v>1</v>
      </c>
      <c r="DV18" s="13"/>
      <c r="DW18" s="13"/>
      <c r="DX18" s="13">
        <v>1</v>
      </c>
      <c r="DY18" s="13">
        <v>5</v>
      </c>
      <c r="DZ18" s="13">
        <v>5</v>
      </c>
      <c r="EA18" s="13">
        <v>3</v>
      </c>
      <c r="EB18" s="13">
        <v>6</v>
      </c>
      <c r="EC18" s="13">
        <v>6</v>
      </c>
      <c r="ED18" s="13">
        <v>5</v>
      </c>
      <c r="EE18" s="13">
        <v>1</v>
      </c>
      <c r="EF18" s="13">
        <v>6</v>
      </c>
      <c r="EG18" s="13">
        <v>3</v>
      </c>
      <c r="EH18" s="13">
        <v>5</v>
      </c>
      <c r="EI18" s="13">
        <v>2</v>
      </c>
      <c r="EJ18" s="13">
        <v>2</v>
      </c>
      <c r="EK18" s="13">
        <v>3</v>
      </c>
      <c r="EL18" s="13">
        <v>3</v>
      </c>
      <c r="EM18" s="13">
        <v>3</v>
      </c>
      <c r="EN18" s="13">
        <v>9</v>
      </c>
      <c r="EO18" s="13">
        <v>7</v>
      </c>
      <c r="EP18" s="13">
        <v>7</v>
      </c>
      <c r="EQ18" s="13">
        <v>3</v>
      </c>
      <c r="ER18" s="13">
        <v>5</v>
      </c>
      <c r="ES18" s="13">
        <v>5</v>
      </c>
      <c r="ET18" s="13">
        <v>4</v>
      </c>
      <c r="EU18" s="13">
        <v>3</v>
      </c>
      <c r="EV18" s="13">
        <v>2</v>
      </c>
      <c r="EW18" s="13">
        <v>2</v>
      </c>
      <c r="EX18" s="13">
        <v>2</v>
      </c>
      <c r="EY18" s="13">
        <v>2</v>
      </c>
      <c r="EZ18" s="13">
        <v>3</v>
      </c>
      <c r="FA18" s="13"/>
      <c r="FB18" s="13">
        <v>1</v>
      </c>
      <c r="FC18" s="13"/>
      <c r="FD18" s="13"/>
      <c r="FE18" s="13">
        <v>1</v>
      </c>
      <c r="FF18" s="13"/>
      <c r="FG18" s="13"/>
      <c r="FH18" s="13"/>
      <c r="FI18" s="13"/>
      <c r="FJ18" s="60">
        <v>145</v>
      </c>
      <c r="FK18" s="13"/>
      <c r="FL18" s="13"/>
      <c r="FM18" s="13"/>
      <c r="FN18" s="13"/>
      <c r="FO18" s="13"/>
      <c r="FP18" s="13"/>
      <c r="FQ18" s="13"/>
      <c r="FR18" s="13"/>
      <c r="FS18" s="13"/>
      <c r="FT18" s="13"/>
      <c r="FU18" s="13"/>
      <c r="FV18" s="13">
        <v>1</v>
      </c>
      <c r="FW18" s="13"/>
      <c r="FX18" s="13"/>
      <c r="FY18" s="13"/>
      <c r="FZ18" s="13"/>
      <c r="GA18" s="13"/>
      <c r="GB18" s="13"/>
      <c r="GC18" s="13"/>
      <c r="GD18" s="13"/>
      <c r="GE18" s="13"/>
      <c r="GF18" s="13"/>
      <c r="GG18" s="13"/>
      <c r="GH18" s="13"/>
      <c r="GI18" s="13"/>
      <c r="GJ18" s="13"/>
      <c r="GK18" s="13"/>
      <c r="GL18" s="13"/>
      <c r="GM18" s="13"/>
      <c r="GN18" s="13"/>
      <c r="GO18" s="13"/>
      <c r="GP18" s="13"/>
      <c r="GQ18" s="13">
        <v>2</v>
      </c>
      <c r="GR18" s="13"/>
      <c r="GS18" s="13"/>
      <c r="GT18" s="13"/>
      <c r="GU18" s="13">
        <v>1</v>
      </c>
      <c r="GV18" s="13">
        <v>1</v>
      </c>
      <c r="GW18" s="13"/>
      <c r="GX18" s="13">
        <v>1</v>
      </c>
      <c r="GY18" s="13">
        <v>1</v>
      </c>
      <c r="GZ18" s="13"/>
      <c r="HA18" s="13"/>
      <c r="HB18" s="13">
        <v>1</v>
      </c>
      <c r="HC18" s="13">
        <v>2</v>
      </c>
      <c r="HD18" s="13"/>
      <c r="HE18" s="13">
        <v>1</v>
      </c>
      <c r="HF18" s="13">
        <v>1</v>
      </c>
      <c r="HG18" s="13">
        <v>1</v>
      </c>
      <c r="HH18" s="13">
        <v>3</v>
      </c>
      <c r="HI18" s="13">
        <v>3</v>
      </c>
      <c r="HJ18" s="13">
        <v>4</v>
      </c>
      <c r="HK18" s="13">
        <v>9</v>
      </c>
      <c r="HL18" s="13">
        <v>2</v>
      </c>
      <c r="HM18" s="13">
        <v>6</v>
      </c>
      <c r="HN18" s="13">
        <v>6</v>
      </c>
      <c r="HO18" s="13">
        <v>5</v>
      </c>
      <c r="HP18" s="13">
        <v>5</v>
      </c>
      <c r="HQ18" s="13">
        <v>3</v>
      </c>
      <c r="HR18" s="13">
        <v>15</v>
      </c>
      <c r="HS18" s="13">
        <v>9</v>
      </c>
      <c r="HT18" s="13">
        <v>7</v>
      </c>
      <c r="HU18" s="13">
        <v>3</v>
      </c>
      <c r="HV18" s="13">
        <v>10</v>
      </c>
      <c r="HW18" s="13">
        <v>10</v>
      </c>
      <c r="HX18" s="13">
        <v>11</v>
      </c>
      <c r="HY18" s="13">
        <v>5</v>
      </c>
      <c r="HZ18" s="13">
        <v>6</v>
      </c>
      <c r="IA18" s="13">
        <v>9</v>
      </c>
      <c r="IB18" s="13">
        <v>5</v>
      </c>
      <c r="IC18" s="13">
        <v>10</v>
      </c>
      <c r="ID18" s="13">
        <v>5</v>
      </c>
      <c r="IE18" s="13">
        <v>7</v>
      </c>
      <c r="IF18" s="13">
        <v>4</v>
      </c>
      <c r="IG18" s="13">
        <v>5</v>
      </c>
      <c r="IH18" s="13">
        <v>6</v>
      </c>
      <c r="II18" s="13">
        <v>5</v>
      </c>
      <c r="IJ18" s="13">
        <v>5</v>
      </c>
      <c r="IK18" s="13">
        <v>3</v>
      </c>
      <c r="IL18" s="13">
        <v>2</v>
      </c>
      <c r="IM18" s="13">
        <v>4</v>
      </c>
      <c r="IN18" s="13">
        <v>4</v>
      </c>
      <c r="IO18" s="13">
        <v>1</v>
      </c>
      <c r="IP18" s="13"/>
      <c r="IQ18" s="13">
        <v>2</v>
      </c>
      <c r="IR18" s="13">
        <v>1</v>
      </c>
      <c r="IS18" s="13">
        <v>1</v>
      </c>
      <c r="IT18" s="13">
        <v>3</v>
      </c>
      <c r="IU18" s="13"/>
      <c r="IV18" s="13"/>
      <c r="IW18" s="13"/>
      <c r="IX18" s="13"/>
      <c r="IY18" s="13"/>
      <c r="IZ18" s="13"/>
      <c r="JA18" s="60">
        <v>217</v>
      </c>
      <c r="JB18" s="13"/>
      <c r="JC18" s="13"/>
      <c r="JD18" s="13"/>
      <c r="JE18" s="13"/>
      <c r="JF18" s="13"/>
      <c r="JG18" s="13"/>
      <c r="JH18" s="13"/>
      <c r="JI18" s="13"/>
      <c r="JJ18" s="13"/>
      <c r="JK18" s="13"/>
      <c r="JL18" s="13"/>
      <c r="JM18" s="13"/>
      <c r="JN18" s="13"/>
      <c r="JO18" s="13"/>
      <c r="JP18" s="13"/>
      <c r="JQ18" s="13"/>
      <c r="JR18" s="13"/>
      <c r="JS18" s="13"/>
      <c r="JT18" s="13"/>
      <c r="JU18" s="13"/>
      <c r="JV18" s="13"/>
      <c r="JW18" s="13"/>
      <c r="JX18" s="13"/>
      <c r="JY18" s="13">
        <v>1</v>
      </c>
      <c r="JZ18" s="13"/>
      <c r="KA18" s="13"/>
      <c r="KB18" s="13"/>
      <c r="KC18" s="13"/>
      <c r="KD18" s="13"/>
      <c r="KE18" s="13"/>
      <c r="KF18" s="13"/>
      <c r="KG18" s="13"/>
      <c r="KH18" s="13"/>
      <c r="KI18" s="13">
        <v>1</v>
      </c>
      <c r="KJ18" s="13"/>
      <c r="KK18" s="13"/>
      <c r="KL18" s="13"/>
      <c r="KM18" s="13">
        <v>1</v>
      </c>
      <c r="KN18" s="13"/>
      <c r="KO18" s="13"/>
      <c r="KP18" s="13"/>
      <c r="KQ18" s="13">
        <v>1</v>
      </c>
      <c r="KR18" s="13"/>
      <c r="KS18" s="13">
        <v>1</v>
      </c>
      <c r="KT18" s="13"/>
      <c r="KU18" s="13">
        <v>3</v>
      </c>
      <c r="KV18" s="13"/>
      <c r="KW18" s="13"/>
      <c r="KX18" s="13">
        <v>1</v>
      </c>
      <c r="KY18" s="13"/>
      <c r="KZ18" s="13">
        <v>1</v>
      </c>
      <c r="LA18" s="13"/>
      <c r="LB18" s="13"/>
      <c r="LC18" s="13"/>
      <c r="LD18" s="13"/>
      <c r="LE18" s="13"/>
      <c r="LF18" s="60">
        <v>10</v>
      </c>
      <c r="LG18" s="13">
        <v>372</v>
      </c>
      <c r="LH18" s="448"/>
      <c r="LI18" s="448"/>
      <c r="LJ18" s="448"/>
      <c r="LK18" s="448"/>
      <c r="LL18" s="13"/>
      <c r="LM18" s="13"/>
      <c r="LN18" s="13"/>
      <c r="LO18" s="13"/>
      <c r="LP18" s="13"/>
      <c r="LQ18" s="13"/>
      <c r="LR18" s="13"/>
      <c r="LS18" s="13"/>
      <c r="LT18" s="13"/>
      <c r="LU18" s="13"/>
      <c r="LV18" s="13"/>
      <c r="LW18" s="448"/>
      <c r="LX18" s="13"/>
    </row>
    <row r="19" spans="1:354">
      <c r="A19" s="5" t="s">
        <v>31</v>
      </c>
      <c r="B19" s="283">
        <f t="shared" si="38"/>
        <v>0</v>
      </c>
      <c r="C19" s="283">
        <f t="shared" si="39"/>
        <v>2</v>
      </c>
      <c r="D19" s="283">
        <f t="shared" si="40"/>
        <v>1</v>
      </c>
      <c r="E19" s="283">
        <f t="shared" si="41"/>
        <v>1</v>
      </c>
      <c r="F19" s="283">
        <f t="shared" si="42"/>
        <v>0</v>
      </c>
      <c r="G19" s="283">
        <f t="shared" si="43"/>
        <v>2</v>
      </c>
      <c r="H19" s="283">
        <f t="shared" si="44"/>
        <v>16</v>
      </c>
      <c r="I19" s="283">
        <f t="shared" si="45"/>
        <v>9</v>
      </c>
      <c r="J19" s="283">
        <f t="shared" si="46"/>
        <v>40</v>
      </c>
      <c r="K19" s="283">
        <f t="shared" si="47"/>
        <v>15</v>
      </c>
      <c r="L19" s="283">
        <f t="shared" si="48"/>
        <v>114</v>
      </c>
      <c r="M19" s="283">
        <f t="shared" si="49"/>
        <v>50</v>
      </c>
      <c r="N19" s="283">
        <f t="shared" si="50"/>
        <v>196</v>
      </c>
      <c r="O19" s="283">
        <f t="shared" si="51"/>
        <v>96</v>
      </c>
      <c r="P19" s="283">
        <f t="shared" si="52"/>
        <v>178</v>
      </c>
      <c r="Q19" s="283">
        <f t="shared" si="53"/>
        <v>101</v>
      </c>
      <c r="R19" s="283">
        <f t="shared" si="54"/>
        <v>100</v>
      </c>
      <c r="S19" s="283">
        <f t="shared" si="55"/>
        <v>74</v>
      </c>
      <c r="T19" s="283">
        <f t="shared" si="56"/>
        <v>13</v>
      </c>
      <c r="U19" s="283">
        <f t="shared" si="57"/>
        <v>16</v>
      </c>
      <c r="W19" s="791">
        <f t="shared" si="58"/>
        <v>1</v>
      </c>
      <c r="X19" s="791">
        <f t="shared" si="59"/>
        <v>0</v>
      </c>
      <c r="Y19" s="791">
        <f t="shared" si="60"/>
        <v>0</v>
      </c>
      <c r="Z19" s="791">
        <f t="shared" si="61"/>
        <v>0</v>
      </c>
      <c r="AA19" s="791">
        <f t="shared" si="62"/>
        <v>1</v>
      </c>
      <c r="AB19" s="791">
        <f t="shared" si="63"/>
        <v>2</v>
      </c>
      <c r="AC19" s="791">
        <f t="shared" si="64"/>
        <v>1</v>
      </c>
      <c r="AD19" s="791">
        <f t="shared" si="65"/>
        <v>1</v>
      </c>
      <c r="AE19" s="791">
        <f t="shared" si="66"/>
        <v>3</v>
      </c>
      <c r="AF19" s="791">
        <f t="shared" si="67"/>
        <v>1</v>
      </c>
      <c r="AG19" s="356"/>
      <c r="AH19" s="12" t="s">
        <v>33</v>
      </c>
      <c r="AI19" s="797">
        <f t="shared" si="68"/>
        <v>0</v>
      </c>
      <c r="AJ19" s="797">
        <f t="shared" si="69"/>
        <v>0</v>
      </c>
      <c r="AK19" s="797">
        <f t="shared" si="70"/>
        <v>2</v>
      </c>
      <c r="AL19" s="797">
        <f t="shared" si="71"/>
        <v>0</v>
      </c>
      <c r="AM19" s="797">
        <f t="shared" si="72"/>
        <v>4</v>
      </c>
      <c r="AN19" s="797">
        <f t="shared" si="73"/>
        <v>3</v>
      </c>
      <c r="AO19" s="797">
        <f t="shared" si="74"/>
        <v>5</v>
      </c>
      <c r="AP19" s="797">
        <f t="shared" si="75"/>
        <v>5</v>
      </c>
      <c r="AQ19" s="797">
        <f t="shared" si="76"/>
        <v>20</v>
      </c>
      <c r="AR19" s="797">
        <f t="shared" si="77"/>
        <v>10</v>
      </c>
      <c r="AS19" s="797">
        <f t="shared" si="78"/>
        <v>41</v>
      </c>
      <c r="AT19" s="797">
        <f t="shared" si="79"/>
        <v>21</v>
      </c>
      <c r="AU19" s="797">
        <f t="shared" si="80"/>
        <v>65</v>
      </c>
      <c r="AV19" s="797">
        <f t="shared" si="81"/>
        <v>33</v>
      </c>
      <c r="AW19" s="797">
        <f t="shared" si="82"/>
        <v>98</v>
      </c>
      <c r="AX19" s="797">
        <f t="shared" si="83"/>
        <v>38</v>
      </c>
      <c r="AY19" s="797">
        <f t="shared" si="84"/>
        <v>51</v>
      </c>
      <c r="AZ19" s="797">
        <f t="shared" si="85"/>
        <v>46</v>
      </c>
      <c r="BA19" s="797">
        <f t="shared" si="86"/>
        <v>5</v>
      </c>
      <c r="BB19" s="797">
        <f t="shared" si="87"/>
        <v>11</v>
      </c>
      <c r="BC19" s="797">
        <f t="shared" si="88"/>
        <v>15</v>
      </c>
      <c r="BD19" s="789">
        <f t="shared" si="89"/>
        <v>0</v>
      </c>
      <c r="BE19" s="789"/>
      <c r="BF19" s="789"/>
      <c r="BG19" s="789">
        <f t="shared" si="90"/>
        <v>0</v>
      </c>
      <c r="BH19" s="789">
        <f t="shared" si="91"/>
        <v>0</v>
      </c>
      <c r="BI19" s="789">
        <f t="shared" si="92"/>
        <v>0</v>
      </c>
      <c r="BJ19" s="789">
        <f t="shared" si="93"/>
        <v>1</v>
      </c>
      <c r="BK19" s="789">
        <f t="shared" si="94"/>
        <v>5</v>
      </c>
      <c r="BL19" s="789">
        <f t="shared" si="95"/>
        <v>4</v>
      </c>
      <c r="BM19" s="789">
        <f t="shared" si="96"/>
        <v>5</v>
      </c>
      <c r="BN19" s="356"/>
      <c r="BO19" s="356"/>
      <c r="BP19" s="12" t="s">
        <v>33</v>
      </c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>
        <v>1</v>
      </c>
      <c r="CH19" s="13"/>
      <c r="CI19" s="13">
        <v>1</v>
      </c>
      <c r="CJ19" s="13"/>
      <c r="CK19" s="13">
        <v>1</v>
      </c>
      <c r="CL19" s="13"/>
      <c r="CM19" s="13"/>
      <c r="CN19" s="13"/>
      <c r="CO19" s="13"/>
      <c r="CP19" s="13"/>
      <c r="CQ19" s="13">
        <v>1</v>
      </c>
      <c r="CR19" s="13"/>
      <c r="CS19" s="13">
        <v>1</v>
      </c>
      <c r="CT19" s="13"/>
      <c r="CU19" s="13">
        <v>1</v>
      </c>
      <c r="CV19" s="13">
        <v>2</v>
      </c>
      <c r="CW19" s="13"/>
      <c r="CX19" s="13"/>
      <c r="CY19" s="13"/>
      <c r="CZ19" s="13">
        <v>2</v>
      </c>
      <c r="DA19" s="13">
        <v>2</v>
      </c>
      <c r="DB19" s="13">
        <v>2</v>
      </c>
      <c r="DC19" s="13">
        <v>2</v>
      </c>
      <c r="DD19" s="13"/>
      <c r="DE19" s="13"/>
      <c r="DF19" s="13">
        <v>2</v>
      </c>
      <c r="DG19" s="13">
        <v>2</v>
      </c>
      <c r="DH19" s="13">
        <v>3</v>
      </c>
      <c r="DI19" s="13">
        <v>2</v>
      </c>
      <c r="DJ19" s="13">
        <v>2</v>
      </c>
      <c r="DK19" s="13"/>
      <c r="DL19" s="13"/>
      <c r="DM19" s="13">
        <v>3</v>
      </c>
      <c r="DN19" s="13">
        <v>1</v>
      </c>
      <c r="DO19" s="13">
        <v>6</v>
      </c>
      <c r="DP19" s="13">
        <v>2</v>
      </c>
      <c r="DQ19" s="13"/>
      <c r="DR19" s="13">
        <v>2</v>
      </c>
      <c r="DS19" s="13">
        <v>3</v>
      </c>
      <c r="DT19" s="13">
        <v>2</v>
      </c>
      <c r="DU19" s="13">
        <v>7</v>
      </c>
      <c r="DV19" s="13">
        <v>3</v>
      </c>
      <c r="DW19" s="13">
        <v>4</v>
      </c>
      <c r="DX19" s="13">
        <v>4</v>
      </c>
      <c r="DY19" s="13">
        <v>5</v>
      </c>
      <c r="DZ19" s="13">
        <v>3</v>
      </c>
      <c r="EA19" s="13">
        <v>5</v>
      </c>
      <c r="EB19" s="13">
        <v>2</v>
      </c>
      <c r="EC19" s="13">
        <v>7</v>
      </c>
      <c r="ED19" s="13">
        <v>3</v>
      </c>
      <c r="EE19" s="13">
        <v>2</v>
      </c>
      <c r="EF19" s="13">
        <v>2</v>
      </c>
      <c r="EG19" s="13">
        <v>3</v>
      </c>
      <c r="EH19" s="13">
        <v>5</v>
      </c>
      <c r="EI19" s="13">
        <v>2</v>
      </c>
      <c r="EJ19" s="13">
        <v>7</v>
      </c>
      <c r="EK19" s="13">
        <v>9</v>
      </c>
      <c r="EL19" s="13">
        <v>4</v>
      </c>
      <c r="EM19" s="13">
        <v>6</v>
      </c>
      <c r="EN19" s="13">
        <v>4</v>
      </c>
      <c r="EO19" s="13">
        <v>4</v>
      </c>
      <c r="EP19" s="13">
        <v>4</v>
      </c>
      <c r="EQ19" s="13">
        <v>4</v>
      </c>
      <c r="ER19" s="13">
        <v>7</v>
      </c>
      <c r="ES19" s="13">
        <v>1</v>
      </c>
      <c r="ET19" s="13">
        <v>3</v>
      </c>
      <c r="EU19" s="13">
        <v>5</v>
      </c>
      <c r="EV19" s="13">
        <v>1</v>
      </c>
      <c r="EW19" s="13">
        <v>4</v>
      </c>
      <c r="EX19" s="13">
        <v>1</v>
      </c>
      <c r="EY19" s="13"/>
      <c r="EZ19" s="13"/>
      <c r="FA19" s="13"/>
      <c r="FB19" s="13"/>
      <c r="FC19" s="13"/>
      <c r="FD19" s="13"/>
      <c r="FE19" s="13"/>
      <c r="FF19" s="13"/>
      <c r="FG19" s="13"/>
      <c r="FH19" s="13"/>
      <c r="FI19" s="13"/>
      <c r="FJ19" s="60">
        <v>167</v>
      </c>
      <c r="FK19" s="13"/>
      <c r="FL19" s="13"/>
      <c r="FM19" s="13"/>
      <c r="FN19" s="13"/>
      <c r="FO19" s="13"/>
      <c r="FP19" s="13"/>
      <c r="FQ19" s="13"/>
      <c r="FR19" s="13"/>
      <c r="FS19" s="13">
        <v>1</v>
      </c>
      <c r="FT19" s="13"/>
      <c r="FU19" s="13">
        <v>1</v>
      </c>
      <c r="FV19" s="13"/>
      <c r="FW19" s="13"/>
      <c r="FX19" s="13"/>
      <c r="FY19" s="13"/>
      <c r="FZ19" s="13">
        <v>1</v>
      </c>
      <c r="GA19" s="13"/>
      <c r="GB19" s="13"/>
      <c r="GC19" s="13">
        <v>1</v>
      </c>
      <c r="GD19" s="13">
        <v>2</v>
      </c>
      <c r="GE19" s="13"/>
      <c r="GF19" s="13"/>
      <c r="GG19" s="13"/>
      <c r="GH19" s="13"/>
      <c r="GI19" s="13"/>
      <c r="GJ19" s="13"/>
      <c r="GK19" s="13">
        <v>2</v>
      </c>
      <c r="GL19" s="13"/>
      <c r="GM19" s="13">
        <v>1</v>
      </c>
      <c r="GN19" s="13">
        <v>2</v>
      </c>
      <c r="GO19" s="13">
        <v>2</v>
      </c>
      <c r="GP19" s="13">
        <v>3</v>
      </c>
      <c r="GQ19" s="13"/>
      <c r="GR19" s="13">
        <v>2</v>
      </c>
      <c r="GS19" s="13">
        <v>4</v>
      </c>
      <c r="GT19" s="13">
        <v>4</v>
      </c>
      <c r="GU19" s="13">
        <v>3</v>
      </c>
      <c r="GV19" s="13">
        <v>1</v>
      </c>
      <c r="GW19" s="13"/>
      <c r="GX19" s="13">
        <v>1</v>
      </c>
      <c r="GY19" s="13">
        <v>2</v>
      </c>
      <c r="GZ19" s="13">
        <v>1</v>
      </c>
      <c r="HA19" s="13">
        <v>2</v>
      </c>
      <c r="HB19" s="13">
        <v>3</v>
      </c>
      <c r="HC19" s="13">
        <v>3</v>
      </c>
      <c r="HD19" s="13">
        <v>4</v>
      </c>
      <c r="HE19" s="13">
        <v>10</v>
      </c>
      <c r="HF19" s="13">
        <v>5</v>
      </c>
      <c r="HG19" s="13">
        <v>7</v>
      </c>
      <c r="HH19" s="13">
        <v>4</v>
      </c>
      <c r="HI19" s="13">
        <v>5</v>
      </c>
      <c r="HJ19" s="13">
        <v>3</v>
      </c>
      <c r="HK19" s="13">
        <v>8</v>
      </c>
      <c r="HL19" s="13">
        <v>7</v>
      </c>
      <c r="HM19" s="13">
        <v>6</v>
      </c>
      <c r="HN19" s="13">
        <v>5</v>
      </c>
      <c r="HO19" s="13">
        <v>4</v>
      </c>
      <c r="HP19" s="13">
        <v>8</v>
      </c>
      <c r="HQ19" s="13">
        <v>8</v>
      </c>
      <c r="HR19" s="13">
        <v>11</v>
      </c>
      <c r="HS19" s="13">
        <v>10</v>
      </c>
      <c r="HT19" s="13">
        <v>12</v>
      </c>
      <c r="HU19" s="13">
        <v>11</v>
      </c>
      <c r="HV19" s="13">
        <v>14</v>
      </c>
      <c r="HW19" s="13">
        <v>10</v>
      </c>
      <c r="HX19" s="13">
        <v>8</v>
      </c>
      <c r="HY19" s="13">
        <v>10</v>
      </c>
      <c r="HZ19" s="13">
        <v>6</v>
      </c>
      <c r="IA19" s="13">
        <v>7</v>
      </c>
      <c r="IB19" s="13">
        <v>10</v>
      </c>
      <c r="IC19" s="13">
        <v>8</v>
      </c>
      <c r="ID19" s="13">
        <v>7</v>
      </c>
      <c r="IE19" s="13">
        <v>5</v>
      </c>
      <c r="IF19" s="13">
        <v>2</v>
      </c>
      <c r="IG19" s="13">
        <v>2</v>
      </c>
      <c r="IH19" s="13">
        <v>8</v>
      </c>
      <c r="II19" s="13">
        <v>8</v>
      </c>
      <c r="IJ19" s="13">
        <v>7</v>
      </c>
      <c r="IK19" s="13">
        <v>2</v>
      </c>
      <c r="IL19" s="13">
        <v>2</v>
      </c>
      <c r="IM19" s="13">
        <v>2</v>
      </c>
      <c r="IN19" s="13"/>
      <c r="IO19" s="13">
        <v>1</v>
      </c>
      <c r="IP19" s="13"/>
      <c r="IQ19" s="13">
        <v>1</v>
      </c>
      <c r="IR19" s="13">
        <v>1</v>
      </c>
      <c r="IS19" s="13"/>
      <c r="IT19" s="13"/>
      <c r="IU19" s="13"/>
      <c r="IV19" s="13"/>
      <c r="IW19" s="13"/>
      <c r="IX19" s="13"/>
      <c r="IY19" s="13"/>
      <c r="IZ19" s="13"/>
      <c r="JA19" s="60">
        <v>291</v>
      </c>
      <c r="JB19" s="13"/>
      <c r="JC19" s="13"/>
      <c r="JD19" s="13"/>
      <c r="JE19" s="13"/>
      <c r="JF19" s="13"/>
      <c r="JG19" s="13"/>
      <c r="JH19" s="13"/>
      <c r="JI19" s="13"/>
      <c r="JJ19" s="13"/>
      <c r="JK19" s="13"/>
      <c r="JL19" s="13"/>
      <c r="JM19" s="13"/>
      <c r="JN19" s="13"/>
      <c r="JO19" s="13"/>
      <c r="JP19" s="13">
        <v>1</v>
      </c>
      <c r="JQ19" s="13"/>
      <c r="JR19" s="13"/>
      <c r="JS19" s="13"/>
      <c r="JT19" s="13"/>
      <c r="JU19" s="13"/>
      <c r="JV19" s="13"/>
      <c r="JW19" s="13"/>
      <c r="JX19" s="13"/>
      <c r="JY19" s="13"/>
      <c r="JZ19" s="13">
        <v>1</v>
      </c>
      <c r="KA19" s="13"/>
      <c r="KB19" s="13"/>
      <c r="KC19" s="13"/>
      <c r="KD19" s="13"/>
      <c r="KE19" s="13"/>
      <c r="KF19" s="13"/>
      <c r="KG19" s="13"/>
      <c r="KH19" s="13">
        <v>4</v>
      </c>
      <c r="KI19" s="13"/>
      <c r="KJ19" s="13"/>
      <c r="KK19" s="13">
        <v>1</v>
      </c>
      <c r="KL19" s="13"/>
      <c r="KM19" s="13"/>
      <c r="KN19" s="13"/>
      <c r="KO19" s="13">
        <v>1</v>
      </c>
      <c r="KP19" s="13">
        <v>1</v>
      </c>
      <c r="KQ19" s="13">
        <v>1</v>
      </c>
      <c r="KR19" s="13"/>
      <c r="KS19" s="13"/>
      <c r="KT19" s="13"/>
      <c r="KU19" s="13">
        <v>1</v>
      </c>
      <c r="KV19" s="13">
        <v>1</v>
      </c>
      <c r="KW19" s="13">
        <v>1</v>
      </c>
      <c r="KX19" s="13"/>
      <c r="KY19" s="13"/>
      <c r="KZ19" s="13"/>
      <c r="LA19" s="13"/>
      <c r="LB19" s="13">
        <v>1</v>
      </c>
      <c r="LC19" s="13"/>
      <c r="LD19" s="13"/>
      <c r="LE19" s="13">
        <v>1</v>
      </c>
      <c r="LF19" s="60">
        <v>15</v>
      </c>
      <c r="LG19" s="13">
        <v>473</v>
      </c>
      <c r="LH19" s="448"/>
      <c r="LI19" s="448"/>
      <c r="LJ19" s="448"/>
      <c r="LK19" s="448"/>
      <c r="LL19" s="13"/>
      <c r="LM19" s="13"/>
      <c r="LN19" s="13"/>
      <c r="LO19" s="13"/>
      <c r="LP19" s="13"/>
      <c r="LQ19" s="13"/>
      <c r="LR19" s="13"/>
      <c r="LS19" s="13"/>
      <c r="LT19" s="13"/>
      <c r="LU19" s="13"/>
      <c r="LV19" s="13"/>
      <c r="LW19" s="448"/>
      <c r="LX19" s="13"/>
    </row>
    <row r="20" spans="1:354">
      <c r="A20" s="5" t="s">
        <v>32</v>
      </c>
      <c r="B20" s="283">
        <f t="shared" si="38"/>
        <v>0</v>
      </c>
      <c r="C20" s="283">
        <f t="shared" si="39"/>
        <v>0</v>
      </c>
      <c r="D20" s="283">
        <f t="shared" si="40"/>
        <v>0</v>
      </c>
      <c r="E20" s="283">
        <f t="shared" si="41"/>
        <v>0</v>
      </c>
      <c r="F20" s="283">
        <f t="shared" si="42"/>
        <v>1</v>
      </c>
      <c r="G20" s="283">
        <f t="shared" si="43"/>
        <v>2</v>
      </c>
      <c r="H20" s="283">
        <f t="shared" si="44"/>
        <v>0</v>
      </c>
      <c r="I20" s="283">
        <f t="shared" si="45"/>
        <v>3</v>
      </c>
      <c r="J20" s="283">
        <f t="shared" si="46"/>
        <v>5</v>
      </c>
      <c r="K20" s="283">
        <f t="shared" si="47"/>
        <v>4</v>
      </c>
      <c r="L20" s="283">
        <f t="shared" si="48"/>
        <v>10</v>
      </c>
      <c r="M20" s="283">
        <f t="shared" si="49"/>
        <v>12</v>
      </c>
      <c r="N20" s="283">
        <f t="shared" si="50"/>
        <v>58</v>
      </c>
      <c r="O20" s="283">
        <f t="shared" si="51"/>
        <v>20</v>
      </c>
      <c r="P20" s="283">
        <f t="shared" si="52"/>
        <v>75</v>
      </c>
      <c r="Q20" s="283">
        <f t="shared" si="53"/>
        <v>39</v>
      </c>
      <c r="R20" s="283">
        <f t="shared" si="54"/>
        <v>52</v>
      </c>
      <c r="S20" s="283">
        <f t="shared" si="55"/>
        <v>49</v>
      </c>
      <c r="T20" s="283">
        <f t="shared" si="56"/>
        <v>16</v>
      </c>
      <c r="U20" s="283">
        <f t="shared" si="57"/>
        <v>16</v>
      </c>
      <c r="W20" s="791">
        <f t="shared" si="58"/>
        <v>0</v>
      </c>
      <c r="X20" s="791">
        <f t="shared" si="59"/>
        <v>0</v>
      </c>
      <c r="Y20" s="791">
        <f t="shared" si="60"/>
        <v>0</v>
      </c>
      <c r="Z20" s="791">
        <f t="shared" si="61"/>
        <v>0</v>
      </c>
      <c r="AA20" s="791">
        <f t="shared" si="62"/>
        <v>0</v>
      </c>
      <c r="AB20" s="791">
        <f t="shared" si="63"/>
        <v>0</v>
      </c>
      <c r="AC20" s="791">
        <f t="shared" si="64"/>
        <v>0</v>
      </c>
      <c r="AD20" s="791">
        <f t="shared" si="65"/>
        <v>1</v>
      </c>
      <c r="AE20" s="791">
        <f t="shared" si="66"/>
        <v>3</v>
      </c>
      <c r="AF20" s="791">
        <f t="shared" si="67"/>
        <v>6</v>
      </c>
      <c r="AG20" s="356"/>
      <c r="AH20" s="12" t="s">
        <v>34</v>
      </c>
      <c r="AI20" s="797">
        <f t="shared" si="68"/>
        <v>1</v>
      </c>
      <c r="AJ20" s="797">
        <f t="shared" si="69"/>
        <v>0</v>
      </c>
      <c r="AK20" s="797">
        <f t="shared" si="70"/>
        <v>2</v>
      </c>
      <c r="AL20" s="797">
        <f t="shared" si="71"/>
        <v>3</v>
      </c>
      <c r="AM20" s="797">
        <f t="shared" si="72"/>
        <v>5</v>
      </c>
      <c r="AN20" s="797">
        <f t="shared" si="73"/>
        <v>3</v>
      </c>
      <c r="AO20" s="797">
        <f t="shared" si="74"/>
        <v>17</v>
      </c>
      <c r="AP20" s="797">
        <f t="shared" si="75"/>
        <v>11</v>
      </c>
      <c r="AQ20" s="797">
        <f t="shared" si="76"/>
        <v>41</v>
      </c>
      <c r="AR20" s="797">
        <f t="shared" si="77"/>
        <v>27</v>
      </c>
      <c r="AS20" s="797">
        <f t="shared" si="78"/>
        <v>126</v>
      </c>
      <c r="AT20" s="797">
        <f t="shared" si="79"/>
        <v>73</v>
      </c>
      <c r="AU20" s="797">
        <f t="shared" si="80"/>
        <v>275</v>
      </c>
      <c r="AV20" s="797">
        <f t="shared" si="81"/>
        <v>145</v>
      </c>
      <c r="AW20" s="797">
        <f t="shared" si="82"/>
        <v>323</v>
      </c>
      <c r="AX20" s="797">
        <f t="shared" si="83"/>
        <v>203</v>
      </c>
      <c r="AY20" s="797">
        <f t="shared" si="84"/>
        <v>235</v>
      </c>
      <c r="AZ20" s="797">
        <f t="shared" si="85"/>
        <v>184</v>
      </c>
      <c r="BA20" s="797">
        <f t="shared" si="86"/>
        <v>48</v>
      </c>
      <c r="BB20" s="797">
        <f t="shared" si="87"/>
        <v>68</v>
      </c>
      <c r="BC20" s="797">
        <f t="shared" si="88"/>
        <v>37</v>
      </c>
      <c r="BD20" s="789">
        <f t="shared" si="89"/>
        <v>1</v>
      </c>
      <c r="BE20" s="789"/>
      <c r="BF20" s="789"/>
      <c r="BG20" s="789">
        <f t="shared" si="90"/>
        <v>0</v>
      </c>
      <c r="BH20" s="789">
        <f t="shared" si="91"/>
        <v>0</v>
      </c>
      <c r="BI20" s="789">
        <f t="shared" si="92"/>
        <v>1</v>
      </c>
      <c r="BJ20" s="789">
        <f t="shared" si="93"/>
        <v>4</v>
      </c>
      <c r="BK20" s="789">
        <f t="shared" si="94"/>
        <v>6</v>
      </c>
      <c r="BL20" s="789">
        <f t="shared" si="95"/>
        <v>18</v>
      </c>
      <c r="BM20" s="789">
        <f t="shared" si="96"/>
        <v>7</v>
      </c>
      <c r="BN20" s="356"/>
      <c r="BO20" s="356"/>
      <c r="BP20" s="12" t="s">
        <v>34</v>
      </c>
      <c r="BQ20" s="13"/>
      <c r="BR20" s="13"/>
      <c r="BS20" s="13"/>
      <c r="BT20" s="13"/>
      <c r="BU20" s="13"/>
      <c r="BV20" s="13">
        <v>1</v>
      </c>
      <c r="BW20" s="13"/>
      <c r="BX20" s="13"/>
      <c r="BY20" s="13"/>
      <c r="BZ20" s="13"/>
      <c r="CA20" s="13"/>
      <c r="CB20" s="13">
        <v>2</v>
      </c>
      <c r="CC20" s="13"/>
      <c r="CD20" s="13"/>
      <c r="CE20" s="13"/>
      <c r="CF20" s="13"/>
      <c r="CG20" s="13"/>
      <c r="CH20" s="13">
        <v>1</v>
      </c>
      <c r="CI20" s="13">
        <v>1</v>
      </c>
      <c r="CJ20" s="13"/>
      <c r="CK20" s="13">
        <v>1</v>
      </c>
      <c r="CL20" s="13"/>
      <c r="CM20" s="13">
        <v>2</v>
      </c>
      <c r="CN20" s="13"/>
      <c r="CO20" s="13">
        <v>1</v>
      </c>
      <c r="CP20" s="13">
        <v>1</v>
      </c>
      <c r="CQ20" s="13"/>
      <c r="CR20" s="13">
        <v>2</v>
      </c>
      <c r="CS20" s="13"/>
      <c r="CT20" s="13">
        <v>1</v>
      </c>
      <c r="CU20" s="13">
        <v>1</v>
      </c>
      <c r="CV20" s="13">
        <v>3</v>
      </c>
      <c r="CW20" s="13"/>
      <c r="CX20" s="13">
        <v>1</v>
      </c>
      <c r="CY20" s="13">
        <v>5</v>
      </c>
      <c r="CZ20" s="13">
        <v>3</v>
      </c>
      <c r="DA20" s="13">
        <v>2</v>
      </c>
      <c r="DB20" s="13">
        <v>3</v>
      </c>
      <c r="DC20" s="13">
        <v>1</v>
      </c>
      <c r="DD20" s="13">
        <v>2</v>
      </c>
      <c r="DE20" s="13">
        <v>2</v>
      </c>
      <c r="DF20" s="13">
        <v>8</v>
      </c>
      <c r="DG20" s="13">
        <v>8</v>
      </c>
      <c r="DH20" s="13">
        <v>10</v>
      </c>
      <c r="DI20" s="13">
        <v>6</v>
      </c>
      <c r="DJ20" s="13">
        <v>6</v>
      </c>
      <c r="DK20" s="13">
        <v>8</v>
      </c>
      <c r="DL20" s="13">
        <v>4</v>
      </c>
      <c r="DM20" s="13">
        <v>7</v>
      </c>
      <c r="DN20" s="13">
        <v>9</v>
      </c>
      <c r="DO20" s="13">
        <v>3</v>
      </c>
      <c r="DP20" s="13">
        <v>12</v>
      </c>
      <c r="DQ20" s="13">
        <v>9</v>
      </c>
      <c r="DR20" s="13">
        <v>14</v>
      </c>
      <c r="DS20" s="13">
        <v>12</v>
      </c>
      <c r="DT20" s="13">
        <v>18</v>
      </c>
      <c r="DU20" s="13">
        <v>10</v>
      </c>
      <c r="DV20" s="13">
        <v>17</v>
      </c>
      <c r="DW20" s="13">
        <v>23</v>
      </c>
      <c r="DX20" s="13">
        <v>11</v>
      </c>
      <c r="DY20" s="13">
        <v>12</v>
      </c>
      <c r="DZ20" s="13">
        <v>19</v>
      </c>
      <c r="EA20" s="13">
        <v>21</v>
      </c>
      <c r="EB20" s="13">
        <v>18</v>
      </c>
      <c r="EC20" s="13">
        <v>21</v>
      </c>
      <c r="ED20" s="13">
        <v>25</v>
      </c>
      <c r="EE20" s="13">
        <v>19</v>
      </c>
      <c r="EF20" s="13">
        <v>22</v>
      </c>
      <c r="EG20" s="13">
        <v>22</v>
      </c>
      <c r="EH20" s="13">
        <v>18</v>
      </c>
      <c r="EI20" s="13">
        <v>17</v>
      </c>
      <c r="EJ20" s="13">
        <v>20</v>
      </c>
      <c r="EK20" s="13">
        <v>17</v>
      </c>
      <c r="EL20" s="13">
        <v>19</v>
      </c>
      <c r="EM20" s="13">
        <v>24</v>
      </c>
      <c r="EN20" s="13">
        <v>21</v>
      </c>
      <c r="EO20" s="13">
        <v>14</v>
      </c>
      <c r="EP20" s="13">
        <v>16</v>
      </c>
      <c r="EQ20" s="13">
        <v>18</v>
      </c>
      <c r="ER20" s="13">
        <v>18</v>
      </c>
      <c r="ES20" s="13">
        <v>18</v>
      </c>
      <c r="ET20" s="13">
        <v>19</v>
      </c>
      <c r="EU20" s="13">
        <v>21</v>
      </c>
      <c r="EV20" s="13">
        <v>8</v>
      </c>
      <c r="EW20" s="13">
        <v>8</v>
      </c>
      <c r="EX20" s="13">
        <v>11</v>
      </c>
      <c r="EY20" s="13">
        <v>9</v>
      </c>
      <c r="EZ20" s="13">
        <v>6</v>
      </c>
      <c r="FA20" s="13"/>
      <c r="FB20" s="13">
        <v>2</v>
      </c>
      <c r="FC20" s="13">
        <v>2</v>
      </c>
      <c r="FD20" s="13">
        <v>1</v>
      </c>
      <c r="FE20" s="13"/>
      <c r="FF20" s="13"/>
      <c r="FG20" s="13"/>
      <c r="FH20" s="13"/>
      <c r="FI20" s="13"/>
      <c r="FJ20" s="60">
        <v>717</v>
      </c>
      <c r="FK20" s="13">
        <v>1</v>
      </c>
      <c r="FL20" s="13"/>
      <c r="FM20" s="13"/>
      <c r="FN20" s="13"/>
      <c r="FO20" s="13"/>
      <c r="FP20" s="13"/>
      <c r="FQ20" s="13"/>
      <c r="FR20" s="13"/>
      <c r="FS20" s="13">
        <v>1</v>
      </c>
      <c r="FT20" s="13"/>
      <c r="FU20" s="13">
        <v>1</v>
      </c>
      <c r="FV20" s="13"/>
      <c r="FW20" s="13"/>
      <c r="FX20" s="13">
        <v>1</v>
      </c>
      <c r="FY20" s="13"/>
      <c r="FZ20" s="13"/>
      <c r="GA20" s="13"/>
      <c r="GB20" s="13">
        <v>2</v>
      </c>
      <c r="GC20" s="13">
        <v>1</v>
      </c>
      <c r="GD20" s="13">
        <v>1</v>
      </c>
      <c r="GE20" s="13">
        <v>1</v>
      </c>
      <c r="GF20" s="13"/>
      <c r="GG20" s="13">
        <v>2</v>
      </c>
      <c r="GH20" s="13">
        <v>4</v>
      </c>
      <c r="GI20" s="13">
        <v>1</v>
      </c>
      <c r="GJ20" s="13">
        <v>1</v>
      </c>
      <c r="GK20" s="13">
        <v>1</v>
      </c>
      <c r="GL20" s="13">
        <v>2</v>
      </c>
      <c r="GM20" s="13">
        <v>2</v>
      </c>
      <c r="GN20" s="13">
        <v>3</v>
      </c>
      <c r="GO20" s="13">
        <v>2</v>
      </c>
      <c r="GP20" s="13">
        <v>4</v>
      </c>
      <c r="GQ20" s="13">
        <v>3</v>
      </c>
      <c r="GR20" s="13">
        <v>4</v>
      </c>
      <c r="GS20" s="13">
        <v>4</v>
      </c>
      <c r="GT20" s="13">
        <v>2</v>
      </c>
      <c r="GU20" s="13">
        <v>4</v>
      </c>
      <c r="GV20" s="13">
        <v>5</v>
      </c>
      <c r="GW20" s="13">
        <v>7</v>
      </c>
      <c r="GX20" s="13">
        <v>6</v>
      </c>
      <c r="GY20" s="13">
        <v>6</v>
      </c>
      <c r="GZ20" s="13">
        <v>13</v>
      </c>
      <c r="HA20" s="13">
        <v>11</v>
      </c>
      <c r="HB20" s="13">
        <v>9</v>
      </c>
      <c r="HC20" s="13">
        <v>11</v>
      </c>
      <c r="HD20" s="13">
        <v>10</v>
      </c>
      <c r="HE20" s="13">
        <v>17</v>
      </c>
      <c r="HF20" s="13">
        <v>13</v>
      </c>
      <c r="HG20" s="13">
        <v>20</v>
      </c>
      <c r="HH20" s="13">
        <v>16</v>
      </c>
      <c r="HI20" s="13">
        <v>22</v>
      </c>
      <c r="HJ20" s="13">
        <v>24</v>
      </c>
      <c r="HK20" s="13">
        <v>19</v>
      </c>
      <c r="HL20" s="13">
        <v>24</v>
      </c>
      <c r="HM20" s="13">
        <v>29</v>
      </c>
      <c r="HN20" s="13">
        <v>26</v>
      </c>
      <c r="HO20" s="13">
        <v>40</v>
      </c>
      <c r="HP20" s="13">
        <v>28</v>
      </c>
      <c r="HQ20" s="13">
        <v>32</v>
      </c>
      <c r="HR20" s="13">
        <v>31</v>
      </c>
      <c r="HS20" s="13">
        <v>41</v>
      </c>
      <c r="HT20" s="13">
        <v>40</v>
      </c>
      <c r="HU20" s="13">
        <v>30</v>
      </c>
      <c r="HV20" s="13">
        <v>21</v>
      </c>
      <c r="HW20" s="13">
        <v>26</v>
      </c>
      <c r="HX20" s="13">
        <v>38</v>
      </c>
      <c r="HY20" s="13">
        <v>33</v>
      </c>
      <c r="HZ20" s="13">
        <v>31</v>
      </c>
      <c r="IA20" s="13">
        <v>33</v>
      </c>
      <c r="IB20" s="13">
        <v>30</v>
      </c>
      <c r="IC20" s="13">
        <v>33</v>
      </c>
      <c r="ID20" s="13">
        <v>29</v>
      </c>
      <c r="IE20" s="13">
        <v>35</v>
      </c>
      <c r="IF20" s="13">
        <v>24</v>
      </c>
      <c r="IG20" s="13">
        <v>17</v>
      </c>
      <c r="IH20" s="13">
        <v>29</v>
      </c>
      <c r="II20" s="13">
        <v>22</v>
      </c>
      <c r="IJ20" s="13">
        <v>17</v>
      </c>
      <c r="IK20" s="13">
        <v>18</v>
      </c>
      <c r="IL20" s="13">
        <v>11</v>
      </c>
      <c r="IM20" s="13">
        <v>14</v>
      </c>
      <c r="IN20" s="13">
        <v>11</v>
      </c>
      <c r="IO20" s="13">
        <v>7</v>
      </c>
      <c r="IP20" s="13">
        <v>5</v>
      </c>
      <c r="IQ20" s="13">
        <v>3</v>
      </c>
      <c r="IR20" s="13">
        <v>4</v>
      </c>
      <c r="IS20" s="13">
        <v>2</v>
      </c>
      <c r="IT20" s="13">
        <v>1</v>
      </c>
      <c r="IU20" s="13"/>
      <c r="IV20" s="13"/>
      <c r="IW20" s="13"/>
      <c r="IX20" s="13">
        <v>1</v>
      </c>
      <c r="IY20" s="13"/>
      <c r="IZ20" s="13"/>
      <c r="JA20" s="60">
        <v>1073</v>
      </c>
      <c r="JB20" s="13">
        <v>1</v>
      </c>
      <c r="JC20" s="13"/>
      <c r="JD20" s="13"/>
      <c r="JE20" s="13"/>
      <c r="JF20" s="13"/>
      <c r="JG20" s="13"/>
      <c r="JH20" s="13"/>
      <c r="JI20" s="13"/>
      <c r="JJ20" s="13"/>
      <c r="JK20" s="13"/>
      <c r="JL20" s="13">
        <v>1</v>
      </c>
      <c r="JM20" s="13"/>
      <c r="JN20" s="13"/>
      <c r="JO20" s="13"/>
      <c r="JP20" s="13">
        <v>2</v>
      </c>
      <c r="JQ20" s="13"/>
      <c r="JR20" s="13"/>
      <c r="JS20" s="13"/>
      <c r="JT20" s="13"/>
      <c r="JU20" s="13">
        <v>1</v>
      </c>
      <c r="JV20" s="13"/>
      <c r="JW20" s="13"/>
      <c r="JX20" s="13">
        <v>1</v>
      </c>
      <c r="JY20" s="13"/>
      <c r="JZ20" s="13"/>
      <c r="KA20" s="13">
        <v>2</v>
      </c>
      <c r="KB20" s="13"/>
      <c r="KC20" s="13"/>
      <c r="KD20" s="13"/>
      <c r="KE20" s="13">
        <v>2</v>
      </c>
      <c r="KF20" s="13">
        <v>2</v>
      </c>
      <c r="KG20" s="13"/>
      <c r="KH20" s="13"/>
      <c r="KI20" s="13">
        <v>2</v>
      </c>
      <c r="KJ20" s="13">
        <v>2</v>
      </c>
      <c r="KK20" s="13"/>
      <c r="KL20" s="13"/>
      <c r="KM20" s="13">
        <v>2</v>
      </c>
      <c r="KN20" s="13"/>
      <c r="KO20" s="13">
        <v>7</v>
      </c>
      <c r="KP20" s="13">
        <v>2</v>
      </c>
      <c r="KQ20" s="13">
        <v>2</v>
      </c>
      <c r="KR20" s="13">
        <v>1</v>
      </c>
      <c r="KS20" s="13">
        <v>2</v>
      </c>
      <c r="KT20" s="13">
        <v>2</v>
      </c>
      <c r="KU20" s="13">
        <v>1</v>
      </c>
      <c r="KV20" s="13">
        <v>1</v>
      </c>
      <c r="KW20" s="13"/>
      <c r="KX20" s="13"/>
      <c r="KY20" s="13"/>
      <c r="KZ20" s="13">
        <v>1</v>
      </c>
      <c r="LA20" s="13"/>
      <c r="LB20" s="13"/>
      <c r="LC20" s="13"/>
      <c r="LD20" s="13"/>
      <c r="LE20" s="13"/>
      <c r="LF20" s="60">
        <v>37</v>
      </c>
      <c r="LG20" s="13">
        <v>1827</v>
      </c>
      <c r="LH20" s="448"/>
      <c r="LI20" s="448"/>
      <c r="LJ20" s="448"/>
      <c r="LK20" s="448"/>
      <c r="LL20" s="13"/>
      <c r="LM20" s="13"/>
      <c r="LN20" s="13"/>
      <c r="LO20" s="13"/>
      <c r="LP20" s="13"/>
      <c r="LQ20" s="13"/>
      <c r="LR20" s="13"/>
      <c r="LS20" s="13"/>
      <c r="LT20" s="13"/>
      <c r="LU20" s="13"/>
      <c r="LV20" s="13"/>
      <c r="LW20" s="448"/>
      <c r="LX20" s="13"/>
    </row>
    <row r="21" spans="1:354">
      <c r="A21" s="5" t="s">
        <v>33</v>
      </c>
      <c r="B21" s="283">
        <f t="shared" si="38"/>
        <v>0</v>
      </c>
      <c r="C21" s="283">
        <f t="shared" si="39"/>
        <v>0</v>
      </c>
      <c r="D21" s="283">
        <f t="shared" si="40"/>
        <v>2</v>
      </c>
      <c r="E21" s="283">
        <f t="shared" si="41"/>
        <v>0</v>
      </c>
      <c r="F21" s="283">
        <f t="shared" si="42"/>
        <v>4</v>
      </c>
      <c r="G21" s="283">
        <f t="shared" si="43"/>
        <v>3</v>
      </c>
      <c r="H21" s="283">
        <f t="shared" si="44"/>
        <v>5</v>
      </c>
      <c r="I21" s="283">
        <f t="shared" si="45"/>
        <v>5</v>
      </c>
      <c r="J21" s="283">
        <f t="shared" si="46"/>
        <v>20</v>
      </c>
      <c r="K21" s="283">
        <f t="shared" si="47"/>
        <v>10</v>
      </c>
      <c r="L21" s="283">
        <f t="shared" si="48"/>
        <v>41</v>
      </c>
      <c r="M21" s="283">
        <f t="shared" si="49"/>
        <v>21</v>
      </c>
      <c r="N21" s="283">
        <f t="shared" si="50"/>
        <v>65</v>
      </c>
      <c r="O21" s="283">
        <f t="shared" si="51"/>
        <v>33</v>
      </c>
      <c r="P21" s="283">
        <f t="shared" si="52"/>
        <v>98</v>
      </c>
      <c r="Q21" s="283">
        <f t="shared" si="53"/>
        <v>38</v>
      </c>
      <c r="R21" s="283">
        <f t="shared" si="54"/>
        <v>51</v>
      </c>
      <c r="S21" s="283">
        <f t="shared" si="55"/>
        <v>46</v>
      </c>
      <c r="T21" s="283">
        <f t="shared" si="56"/>
        <v>5</v>
      </c>
      <c r="U21" s="283">
        <f t="shared" si="57"/>
        <v>11</v>
      </c>
      <c r="W21" s="791">
        <f t="shared" si="58"/>
        <v>0</v>
      </c>
      <c r="X21" s="791">
        <f t="shared" si="59"/>
        <v>0</v>
      </c>
      <c r="Y21" s="791">
        <f t="shared" si="60"/>
        <v>0</v>
      </c>
      <c r="Z21" s="791">
        <f t="shared" si="61"/>
        <v>0</v>
      </c>
      <c r="AA21" s="791">
        <f t="shared" si="62"/>
        <v>0</v>
      </c>
      <c r="AB21" s="791">
        <f t="shared" si="63"/>
        <v>0</v>
      </c>
      <c r="AC21" s="791">
        <f t="shared" si="64"/>
        <v>1</v>
      </c>
      <c r="AD21" s="791">
        <f t="shared" si="65"/>
        <v>5</v>
      </c>
      <c r="AE21" s="791">
        <f t="shared" si="66"/>
        <v>4</v>
      </c>
      <c r="AF21" s="791">
        <f t="shared" si="67"/>
        <v>5</v>
      </c>
      <c r="AG21" s="356"/>
      <c r="AH21" s="12" t="s">
        <v>35</v>
      </c>
      <c r="AI21" s="797">
        <f t="shared" si="68"/>
        <v>0</v>
      </c>
      <c r="AJ21" s="797">
        <f t="shared" si="69"/>
        <v>0</v>
      </c>
      <c r="AK21" s="797">
        <f t="shared" si="70"/>
        <v>0</v>
      </c>
      <c r="AL21" s="797">
        <f t="shared" si="71"/>
        <v>0</v>
      </c>
      <c r="AM21" s="797">
        <f t="shared" si="72"/>
        <v>1</v>
      </c>
      <c r="AN21" s="797">
        <f t="shared" si="73"/>
        <v>2</v>
      </c>
      <c r="AO21" s="797">
        <f t="shared" si="74"/>
        <v>2</v>
      </c>
      <c r="AP21" s="797">
        <f t="shared" si="75"/>
        <v>1</v>
      </c>
      <c r="AQ21" s="797">
        <f t="shared" si="76"/>
        <v>3</v>
      </c>
      <c r="AR21" s="797">
        <f t="shared" si="77"/>
        <v>6</v>
      </c>
      <c r="AS21" s="797">
        <f t="shared" si="78"/>
        <v>17</v>
      </c>
      <c r="AT21" s="797">
        <f t="shared" si="79"/>
        <v>10</v>
      </c>
      <c r="AU21" s="797">
        <f t="shared" si="80"/>
        <v>46</v>
      </c>
      <c r="AV21" s="797">
        <f t="shared" si="81"/>
        <v>23</v>
      </c>
      <c r="AW21" s="797">
        <f t="shared" si="82"/>
        <v>45</v>
      </c>
      <c r="AX21" s="797">
        <f t="shared" si="83"/>
        <v>16</v>
      </c>
      <c r="AY21" s="797">
        <f t="shared" si="84"/>
        <v>35</v>
      </c>
      <c r="AZ21" s="797">
        <f t="shared" si="85"/>
        <v>15</v>
      </c>
      <c r="BA21" s="797">
        <f t="shared" si="86"/>
        <v>10</v>
      </c>
      <c r="BB21" s="797">
        <f t="shared" si="87"/>
        <v>5</v>
      </c>
      <c r="BC21" s="797">
        <f t="shared" si="88"/>
        <v>2</v>
      </c>
      <c r="BD21" s="789">
        <f t="shared" si="89"/>
        <v>0</v>
      </c>
      <c r="BE21" s="789"/>
      <c r="BF21" s="789"/>
      <c r="BG21" s="789">
        <f t="shared" si="90"/>
        <v>0</v>
      </c>
      <c r="BH21" s="789">
        <f t="shared" si="91"/>
        <v>0</v>
      </c>
      <c r="BI21" s="789">
        <f t="shared" si="92"/>
        <v>0</v>
      </c>
      <c r="BJ21" s="789">
        <f t="shared" si="93"/>
        <v>0</v>
      </c>
      <c r="BK21" s="789">
        <f t="shared" si="94"/>
        <v>0</v>
      </c>
      <c r="BL21" s="789">
        <f t="shared" si="95"/>
        <v>0</v>
      </c>
      <c r="BM21" s="789">
        <f t="shared" si="96"/>
        <v>2</v>
      </c>
      <c r="BN21" s="356"/>
      <c r="BO21" s="356"/>
      <c r="BP21" s="12" t="s">
        <v>35</v>
      </c>
      <c r="BQ21" s="13"/>
      <c r="BR21" s="13"/>
      <c r="BS21" s="13"/>
      <c r="BT21" s="13"/>
      <c r="BU21" s="13"/>
      <c r="BV21" s="13"/>
      <c r="BW21" s="13"/>
      <c r="BX21" s="13"/>
      <c r="BY21" s="13"/>
      <c r="BZ21" s="13"/>
      <c r="CA21" s="13"/>
      <c r="CB21" s="13"/>
      <c r="CC21" s="13"/>
      <c r="CD21" s="13"/>
      <c r="CE21" s="13"/>
      <c r="CF21" s="13"/>
      <c r="CG21" s="13"/>
      <c r="CH21" s="13"/>
      <c r="CI21" s="13">
        <v>1</v>
      </c>
      <c r="CJ21" s="13">
        <v>1</v>
      </c>
      <c r="CK21" s="13"/>
      <c r="CL21" s="13"/>
      <c r="CM21" s="13"/>
      <c r="CN21" s="13"/>
      <c r="CO21" s="13"/>
      <c r="CP21" s="13"/>
      <c r="CQ21" s="13"/>
      <c r="CR21" s="13"/>
      <c r="CS21" s="13"/>
      <c r="CT21" s="13"/>
      <c r="CU21" s="13"/>
      <c r="CV21" s="13">
        <v>1</v>
      </c>
      <c r="CW21" s="13"/>
      <c r="CX21" s="13"/>
      <c r="CY21" s="13">
        <v>1</v>
      </c>
      <c r="CZ21" s="13"/>
      <c r="DA21" s="13"/>
      <c r="DB21" s="13">
        <v>2</v>
      </c>
      <c r="DC21" s="13"/>
      <c r="DD21" s="13">
        <v>1</v>
      </c>
      <c r="DE21" s="13">
        <v>1</v>
      </c>
      <c r="DF21" s="13">
        <v>1</v>
      </c>
      <c r="DG21" s="13">
        <v>4</v>
      </c>
      <c r="DH21" s="13"/>
      <c r="DI21" s="13">
        <v>1</v>
      </c>
      <c r="DJ21" s="13">
        <v>1</v>
      </c>
      <c r="DK21" s="13"/>
      <c r="DL21" s="13">
        <v>1</v>
      </c>
      <c r="DM21" s="13">
        <v>1</v>
      </c>
      <c r="DN21" s="13"/>
      <c r="DO21" s="13">
        <v>2</v>
      </c>
      <c r="DP21" s="13"/>
      <c r="DQ21" s="13">
        <v>1</v>
      </c>
      <c r="DR21" s="13">
        <v>2</v>
      </c>
      <c r="DS21" s="13">
        <v>2</v>
      </c>
      <c r="DT21" s="13">
        <v>4</v>
      </c>
      <c r="DU21" s="13">
        <v>4</v>
      </c>
      <c r="DV21" s="13">
        <v>3</v>
      </c>
      <c r="DW21" s="13"/>
      <c r="DX21" s="13">
        <v>3</v>
      </c>
      <c r="DY21" s="13"/>
      <c r="DZ21" s="13">
        <v>4</v>
      </c>
      <c r="EA21" s="13">
        <v>2</v>
      </c>
      <c r="EB21" s="13">
        <v>1</v>
      </c>
      <c r="EC21" s="13">
        <v>3</v>
      </c>
      <c r="ED21" s="13">
        <v>1</v>
      </c>
      <c r="EE21" s="13"/>
      <c r="EF21" s="13">
        <v>1</v>
      </c>
      <c r="EG21" s="13">
        <v>2</v>
      </c>
      <c r="EH21" s="13">
        <v>2</v>
      </c>
      <c r="EI21" s="13">
        <v>4</v>
      </c>
      <c r="EJ21" s="13"/>
      <c r="EK21" s="13">
        <v>1</v>
      </c>
      <c r="EL21" s="13">
        <v>1</v>
      </c>
      <c r="EM21" s="13">
        <v>2</v>
      </c>
      <c r="EN21" s="13">
        <v>3</v>
      </c>
      <c r="EO21" s="13">
        <v>4</v>
      </c>
      <c r="EP21" s="13">
        <v>1</v>
      </c>
      <c r="EQ21" s="13"/>
      <c r="ER21" s="13">
        <v>1</v>
      </c>
      <c r="ES21" s="13">
        <v>1</v>
      </c>
      <c r="ET21" s="13">
        <v>1</v>
      </c>
      <c r="EU21" s="13">
        <v>1</v>
      </c>
      <c r="EV21" s="13"/>
      <c r="EW21" s="13">
        <v>1</v>
      </c>
      <c r="EX21" s="13">
        <v>1</v>
      </c>
      <c r="EY21" s="13"/>
      <c r="EZ21" s="13"/>
      <c r="FA21" s="13">
        <v>1</v>
      </c>
      <c r="FB21" s="13"/>
      <c r="FC21" s="13"/>
      <c r="FD21" s="13">
        <v>1</v>
      </c>
      <c r="FE21" s="13"/>
      <c r="FF21" s="13"/>
      <c r="FG21" s="13"/>
      <c r="FH21" s="13"/>
      <c r="FI21" s="13"/>
      <c r="FJ21" s="60">
        <v>78</v>
      </c>
      <c r="FK21" s="13"/>
      <c r="FL21" s="13"/>
      <c r="FM21" s="13"/>
      <c r="FN21" s="13"/>
      <c r="FO21" s="13"/>
      <c r="FP21" s="13"/>
      <c r="FQ21" s="13"/>
      <c r="FR21" s="13"/>
      <c r="FS21" s="13"/>
      <c r="FT21" s="13"/>
      <c r="FU21" s="13"/>
      <c r="FV21" s="13"/>
      <c r="FW21" s="13"/>
      <c r="FX21" s="13"/>
      <c r="FY21" s="13"/>
      <c r="FZ21" s="13"/>
      <c r="GA21" s="13"/>
      <c r="GB21" s="13"/>
      <c r="GC21" s="13"/>
      <c r="GD21" s="13">
        <v>1</v>
      </c>
      <c r="GE21" s="13"/>
      <c r="GF21" s="13"/>
      <c r="GG21" s="13"/>
      <c r="GH21" s="13"/>
      <c r="GI21" s="13"/>
      <c r="GJ21" s="13"/>
      <c r="GK21" s="13">
        <v>1</v>
      </c>
      <c r="GL21" s="13"/>
      <c r="GM21" s="13">
        <v>1</v>
      </c>
      <c r="GN21" s="13"/>
      <c r="GO21" s="13"/>
      <c r="GP21" s="13"/>
      <c r="GQ21" s="13">
        <v>1</v>
      </c>
      <c r="GR21" s="13"/>
      <c r="GS21" s="13"/>
      <c r="GT21" s="13"/>
      <c r="GU21" s="13">
        <v>1</v>
      </c>
      <c r="GV21" s="13"/>
      <c r="GW21" s="13">
        <v>1</v>
      </c>
      <c r="GX21" s="13"/>
      <c r="GY21" s="13"/>
      <c r="GZ21" s="13">
        <v>1</v>
      </c>
      <c r="HA21" s="13">
        <v>2</v>
      </c>
      <c r="HB21" s="13">
        <v>4</v>
      </c>
      <c r="HC21" s="13">
        <v>1</v>
      </c>
      <c r="HD21" s="13">
        <v>1</v>
      </c>
      <c r="HE21" s="13">
        <v>3</v>
      </c>
      <c r="HF21" s="13">
        <v>1</v>
      </c>
      <c r="HG21" s="13">
        <v>1</v>
      </c>
      <c r="HH21" s="13">
        <v>3</v>
      </c>
      <c r="HI21" s="13">
        <v>1</v>
      </c>
      <c r="HJ21" s="13">
        <v>4</v>
      </c>
      <c r="HK21" s="13">
        <v>5</v>
      </c>
      <c r="HL21" s="13">
        <v>9</v>
      </c>
      <c r="HM21" s="13">
        <v>2</v>
      </c>
      <c r="HN21" s="13">
        <v>4</v>
      </c>
      <c r="HO21" s="13">
        <v>3</v>
      </c>
      <c r="HP21" s="13">
        <v>4</v>
      </c>
      <c r="HQ21" s="13">
        <v>7</v>
      </c>
      <c r="HR21" s="13">
        <v>7</v>
      </c>
      <c r="HS21" s="13">
        <v>7</v>
      </c>
      <c r="HT21" s="13">
        <v>4</v>
      </c>
      <c r="HU21" s="13">
        <v>6</v>
      </c>
      <c r="HV21" s="13">
        <v>3</v>
      </c>
      <c r="HW21" s="13">
        <v>8</v>
      </c>
      <c r="HX21" s="13">
        <v>3</v>
      </c>
      <c r="HY21" s="13">
        <v>7</v>
      </c>
      <c r="HZ21" s="13">
        <v>1</v>
      </c>
      <c r="IA21" s="13">
        <v>3</v>
      </c>
      <c r="IB21" s="13">
        <v>3</v>
      </c>
      <c r="IC21" s="13">
        <v>5</v>
      </c>
      <c r="ID21" s="13">
        <v>4</v>
      </c>
      <c r="IE21" s="13">
        <v>6</v>
      </c>
      <c r="IF21" s="13">
        <v>3</v>
      </c>
      <c r="IG21" s="13">
        <v>6</v>
      </c>
      <c r="IH21" s="13">
        <v>2</v>
      </c>
      <c r="II21" s="13">
        <v>2</v>
      </c>
      <c r="IJ21" s="13">
        <v>5</v>
      </c>
      <c r="IK21" s="13">
        <v>2</v>
      </c>
      <c r="IL21" s="13"/>
      <c r="IM21" s="13">
        <v>2</v>
      </c>
      <c r="IN21" s="13"/>
      <c r="IO21" s="13">
        <v>2</v>
      </c>
      <c r="IP21" s="13">
        <v>1</v>
      </c>
      <c r="IQ21" s="13">
        <v>1</v>
      </c>
      <c r="IR21" s="13">
        <v>2</v>
      </c>
      <c r="IS21" s="13"/>
      <c r="IT21" s="13"/>
      <c r="IU21" s="13"/>
      <c r="IV21" s="13">
        <v>1</v>
      </c>
      <c r="IW21" s="13">
        <v>1</v>
      </c>
      <c r="IX21" s="13"/>
      <c r="IY21" s="13"/>
      <c r="IZ21" s="13"/>
      <c r="JA21" s="60">
        <v>159</v>
      </c>
      <c r="JB21" s="13"/>
      <c r="JC21" s="13"/>
      <c r="JD21" s="13"/>
      <c r="JE21" s="13"/>
      <c r="JF21" s="13"/>
      <c r="JG21" s="13"/>
      <c r="JH21" s="13"/>
      <c r="JI21" s="13"/>
      <c r="JJ21" s="13"/>
      <c r="JK21" s="13"/>
      <c r="JL21" s="13"/>
      <c r="JM21" s="13"/>
      <c r="JN21" s="13"/>
      <c r="JO21" s="13"/>
      <c r="JP21" s="13"/>
      <c r="JQ21" s="13"/>
      <c r="JR21" s="13"/>
      <c r="JS21" s="13"/>
      <c r="JT21" s="13"/>
      <c r="JU21" s="13"/>
      <c r="JV21" s="13"/>
      <c r="JW21" s="13"/>
      <c r="JX21" s="13"/>
      <c r="JY21" s="13"/>
      <c r="JZ21" s="13"/>
      <c r="KA21" s="13"/>
      <c r="KB21" s="13"/>
      <c r="KC21" s="13"/>
      <c r="KD21" s="13"/>
      <c r="KE21" s="13"/>
      <c r="KF21" s="13"/>
      <c r="KG21" s="13"/>
      <c r="KH21" s="13"/>
      <c r="KI21" s="13"/>
      <c r="KJ21" s="13"/>
      <c r="KK21" s="13"/>
      <c r="KL21" s="13"/>
      <c r="KM21" s="13"/>
      <c r="KN21" s="13"/>
      <c r="KO21" s="13"/>
      <c r="KP21" s="13"/>
      <c r="KQ21" s="13"/>
      <c r="KR21" s="13"/>
      <c r="KS21" s="13"/>
      <c r="KT21" s="13"/>
      <c r="KU21" s="13">
        <v>1</v>
      </c>
      <c r="KV21" s="13"/>
      <c r="KW21" s="13"/>
      <c r="KX21" s="13"/>
      <c r="KY21" s="13"/>
      <c r="KZ21" s="13"/>
      <c r="LA21" s="13"/>
      <c r="LB21" s="13">
        <v>1</v>
      </c>
      <c r="LC21" s="13"/>
      <c r="LD21" s="13"/>
      <c r="LE21" s="13"/>
      <c r="LF21" s="60">
        <v>2</v>
      </c>
      <c r="LG21" s="13">
        <v>239</v>
      </c>
      <c r="LH21" s="448"/>
      <c r="LI21" s="448"/>
      <c r="LJ21" s="448"/>
      <c r="LK21" s="448"/>
      <c r="LL21" s="13"/>
      <c r="LM21" s="13"/>
      <c r="LN21" s="13"/>
      <c r="LO21" s="13"/>
      <c r="LP21" s="13"/>
      <c r="LQ21" s="13"/>
      <c r="LR21" s="13"/>
      <c r="LS21" s="13"/>
      <c r="LT21" s="13"/>
      <c r="LU21" s="13"/>
      <c r="LV21" s="13"/>
      <c r="LW21" s="448"/>
      <c r="LX21" s="13"/>
    </row>
    <row r="22" spans="1:354">
      <c r="A22" s="5" t="s">
        <v>34</v>
      </c>
      <c r="B22" s="283">
        <f t="shared" si="38"/>
        <v>1</v>
      </c>
      <c r="C22" s="283">
        <f t="shared" si="39"/>
        <v>0</v>
      </c>
      <c r="D22" s="283">
        <f t="shared" si="40"/>
        <v>2</v>
      </c>
      <c r="E22" s="283">
        <f t="shared" si="41"/>
        <v>3</v>
      </c>
      <c r="F22" s="283">
        <f t="shared" si="42"/>
        <v>5</v>
      </c>
      <c r="G22" s="283">
        <f t="shared" si="43"/>
        <v>3</v>
      </c>
      <c r="H22" s="283">
        <f t="shared" si="44"/>
        <v>17</v>
      </c>
      <c r="I22" s="283">
        <f t="shared" si="45"/>
        <v>11</v>
      </c>
      <c r="J22" s="283">
        <f t="shared" si="46"/>
        <v>41</v>
      </c>
      <c r="K22" s="283">
        <f t="shared" si="47"/>
        <v>27</v>
      </c>
      <c r="L22" s="283">
        <f t="shared" si="48"/>
        <v>126</v>
      </c>
      <c r="M22" s="283">
        <f t="shared" si="49"/>
        <v>73</v>
      </c>
      <c r="N22" s="283">
        <f t="shared" si="50"/>
        <v>275</v>
      </c>
      <c r="O22" s="283">
        <f t="shared" si="51"/>
        <v>145</v>
      </c>
      <c r="P22" s="283">
        <f t="shared" si="52"/>
        <v>323</v>
      </c>
      <c r="Q22" s="283">
        <f t="shared" si="53"/>
        <v>203</v>
      </c>
      <c r="R22" s="283">
        <f t="shared" si="54"/>
        <v>235</v>
      </c>
      <c r="S22" s="283">
        <f t="shared" si="55"/>
        <v>184</v>
      </c>
      <c r="T22" s="283">
        <f t="shared" si="56"/>
        <v>48</v>
      </c>
      <c r="U22" s="283">
        <f t="shared" si="57"/>
        <v>68</v>
      </c>
      <c r="W22" s="791">
        <f t="shared" si="58"/>
        <v>1</v>
      </c>
      <c r="X22" s="791">
        <f t="shared" si="59"/>
        <v>0</v>
      </c>
      <c r="Y22" s="791">
        <f t="shared" si="60"/>
        <v>0</v>
      </c>
      <c r="Z22" s="791">
        <f t="shared" si="61"/>
        <v>0</v>
      </c>
      <c r="AA22" s="791">
        <f t="shared" si="62"/>
        <v>0</v>
      </c>
      <c r="AB22" s="791">
        <f t="shared" si="63"/>
        <v>1</v>
      </c>
      <c r="AC22" s="791">
        <f t="shared" si="64"/>
        <v>4</v>
      </c>
      <c r="AD22" s="791">
        <f t="shared" si="65"/>
        <v>6</v>
      </c>
      <c r="AE22" s="791">
        <f t="shared" si="66"/>
        <v>18</v>
      </c>
      <c r="AF22" s="791">
        <f t="shared" si="67"/>
        <v>7</v>
      </c>
      <c r="AG22" s="356"/>
      <c r="AH22" s="12" t="s">
        <v>181</v>
      </c>
      <c r="AI22" s="797">
        <f t="shared" si="68"/>
        <v>0</v>
      </c>
      <c r="AJ22" s="797">
        <f t="shared" si="69"/>
        <v>0</v>
      </c>
      <c r="AK22" s="797">
        <f t="shared" si="70"/>
        <v>1</v>
      </c>
      <c r="AL22" s="797">
        <f t="shared" si="71"/>
        <v>0</v>
      </c>
      <c r="AM22" s="797">
        <f t="shared" si="72"/>
        <v>1</v>
      </c>
      <c r="AN22" s="797">
        <f t="shared" si="73"/>
        <v>1</v>
      </c>
      <c r="AO22" s="797">
        <f t="shared" si="74"/>
        <v>9</v>
      </c>
      <c r="AP22" s="797">
        <f t="shared" si="75"/>
        <v>5</v>
      </c>
      <c r="AQ22" s="797">
        <f t="shared" si="76"/>
        <v>31</v>
      </c>
      <c r="AR22" s="797">
        <f t="shared" si="77"/>
        <v>14</v>
      </c>
      <c r="AS22" s="797">
        <f t="shared" si="78"/>
        <v>78</v>
      </c>
      <c r="AT22" s="797">
        <f t="shared" si="79"/>
        <v>45</v>
      </c>
      <c r="AU22" s="797">
        <f t="shared" si="80"/>
        <v>196</v>
      </c>
      <c r="AV22" s="797">
        <f t="shared" si="81"/>
        <v>96</v>
      </c>
      <c r="AW22" s="797">
        <f t="shared" si="82"/>
        <v>214</v>
      </c>
      <c r="AX22" s="797">
        <f t="shared" si="83"/>
        <v>103</v>
      </c>
      <c r="AY22" s="797">
        <f t="shared" si="84"/>
        <v>116</v>
      </c>
      <c r="AZ22" s="797">
        <f t="shared" si="85"/>
        <v>93</v>
      </c>
      <c r="BA22" s="797">
        <f t="shared" si="86"/>
        <v>34</v>
      </c>
      <c r="BB22" s="797">
        <f t="shared" si="87"/>
        <v>24</v>
      </c>
      <c r="BC22" s="797">
        <f t="shared" si="88"/>
        <v>9</v>
      </c>
      <c r="BD22" s="789">
        <f t="shared" si="89"/>
        <v>0</v>
      </c>
      <c r="BE22" s="789"/>
      <c r="BF22" s="789"/>
      <c r="BG22" s="789">
        <f t="shared" si="90"/>
        <v>0</v>
      </c>
      <c r="BH22" s="789">
        <f t="shared" si="91"/>
        <v>0</v>
      </c>
      <c r="BI22" s="789">
        <f t="shared" si="92"/>
        <v>0</v>
      </c>
      <c r="BJ22" s="789">
        <f t="shared" si="93"/>
        <v>1</v>
      </c>
      <c r="BK22" s="789">
        <f t="shared" si="94"/>
        <v>3</v>
      </c>
      <c r="BL22" s="789">
        <f t="shared" si="95"/>
        <v>3</v>
      </c>
      <c r="BM22" s="789">
        <f t="shared" si="96"/>
        <v>2</v>
      </c>
      <c r="BN22" s="356"/>
      <c r="BO22" s="356"/>
      <c r="BP22" s="12" t="s">
        <v>181</v>
      </c>
      <c r="BQ22" s="13"/>
      <c r="BR22" s="13"/>
      <c r="BS22" s="13"/>
      <c r="BT22" s="13"/>
      <c r="BU22" s="13"/>
      <c r="BV22" s="13"/>
      <c r="BW22" s="13"/>
      <c r="BX22" s="13"/>
      <c r="BY22" s="13"/>
      <c r="BZ22" s="13"/>
      <c r="CA22" s="13"/>
      <c r="CB22" s="13"/>
      <c r="CC22" s="13"/>
      <c r="CD22" s="13"/>
      <c r="CE22" s="13"/>
      <c r="CF22" s="13"/>
      <c r="CG22" s="13"/>
      <c r="CH22" s="13"/>
      <c r="CI22" s="13"/>
      <c r="CJ22" s="13"/>
      <c r="CK22" s="13"/>
      <c r="CL22" s="13">
        <v>1</v>
      </c>
      <c r="CM22" s="13"/>
      <c r="CN22" s="13">
        <v>1</v>
      </c>
      <c r="CO22" s="13"/>
      <c r="CP22" s="13"/>
      <c r="CQ22" s="13">
        <v>2</v>
      </c>
      <c r="CR22" s="13">
        <v>1</v>
      </c>
      <c r="CS22" s="13"/>
      <c r="CT22" s="13"/>
      <c r="CU22" s="13"/>
      <c r="CV22" s="13">
        <v>1</v>
      </c>
      <c r="CW22" s="13"/>
      <c r="CX22" s="13">
        <v>1</v>
      </c>
      <c r="CY22" s="13"/>
      <c r="CZ22" s="13">
        <v>1</v>
      </c>
      <c r="DA22" s="13">
        <v>4</v>
      </c>
      <c r="DB22" s="13">
        <v>1</v>
      </c>
      <c r="DC22" s="13"/>
      <c r="DD22" s="13">
        <v>2</v>
      </c>
      <c r="DE22" s="13">
        <v>2</v>
      </c>
      <c r="DF22" s="13">
        <v>3</v>
      </c>
      <c r="DG22" s="13">
        <v>4</v>
      </c>
      <c r="DH22" s="13">
        <v>3</v>
      </c>
      <c r="DI22" s="13">
        <v>2</v>
      </c>
      <c r="DJ22" s="13">
        <v>3</v>
      </c>
      <c r="DK22" s="13">
        <v>5</v>
      </c>
      <c r="DL22" s="13">
        <v>4</v>
      </c>
      <c r="DM22" s="13">
        <v>4</v>
      </c>
      <c r="DN22" s="13">
        <v>7</v>
      </c>
      <c r="DO22" s="13">
        <v>6</v>
      </c>
      <c r="DP22" s="13">
        <v>7</v>
      </c>
      <c r="DQ22" s="13">
        <v>8</v>
      </c>
      <c r="DR22" s="13">
        <v>8</v>
      </c>
      <c r="DS22" s="13">
        <v>10</v>
      </c>
      <c r="DT22" s="13">
        <v>11</v>
      </c>
      <c r="DU22" s="13">
        <v>8</v>
      </c>
      <c r="DV22" s="13">
        <v>9</v>
      </c>
      <c r="DW22" s="13">
        <v>7</v>
      </c>
      <c r="DX22" s="13">
        <v>13</v>
      </c>
      <c r="DY22" s="13">
        <v>9</v>
      </c>
      <c r="DZ22" s="13">
        <v>13</v>
      </c>
      <c r="EA22" s="13">
        <v>7</v>
      </c>
      <c r="EB22" s="13">
        <v>14</v>
      </c>
      <c r="EC22" s="13">
        <v>16</v>
      </c>
      <c r="ED22" s="13">
        <v>7</v>
      </c>
      <c r="EE22" s="13">
        <v>8</v>
      </c>
      <c r="EF22" s="13">
        <v>6</v>
      </c>
      <c r="EG22" s="13">
        <v>13</v>
      </c>
      <c r="EH22" s="13">
        <v>11</v>
      </c>
      <c r="EI22" s="13">
        <v>7</v>
      </c>
      <c r="EJ22" s="13">
        <v>14</v>
      </c>
      <c r="EK22" s="13">
        <v>9</v>
      </c>
      <c r="EL22" s="13">
        <v>8</v>
      </c>
      <c r="EM22" s="13">
        <v>5</v>
      </c>
      <c r="EN22" s="13">
        <v>10</v>
      </c>
      <c r="EO22" s="13">
        <v>9</v>
      </c>
      <c r="EP22" s="13">
        <v>13</v>
      </c>
      <c r="EQ22" s="13">
        <v>7</v>
      </c>
      <c r="ER22" s="13">
        <v>10</v>
      </c>
      <c r="ES22" s="13">
        <v>10</v>
      </c>
      <c r="ET22" s="13">
        <v>12</v>
      </c>
      <c r="EU22" s="13">
        <v>7</v>
      </c>
      <c r="EV22" s="13">
        <v>4</v>
      </c>
      <c r="EW22" s="13">
        <v>2</v>
      </c>
      <c r="EX22" s="13">
        <v>2</v>
      </c>
      <c r="EY22" s="13">
        <v>2</v>
      </c>
      <c r="EZ22" s="13"/>
      <c r="FA22" s="13">
        <v>2</v>
      </c>
      <c r="FB22" s="13">
        <v>2</v>
      </c>
      <c r="FC22" s="13">
        <v>1</v>
      </c>
      <c r="FD22" s="13">
        <v>2</v>
      </c>
      <c r="FE22" s="13"/>
      <c r="FF22" s="13"/>
      <c r="FG22" s="13"/>
      <c r="FH22" s="13"/>
      <c r="FI22" s="13"/>
      <c r="FJ22" s="60">
        <v>381</v>
      </c>
      <c r="FK22" s="13"/>
      <c r="FL22" s="13"/>
      <c r="FM22" s="13"/>
      <c r="FN22" s="13"/>
      <c r="FO22" s="13"/>
      <c r="FP22" s="13"/>
      <c r="FQ22" s="13"/>
      <c r="FR22" s="13"/>
      <c r="FS22" s="13"/>
      <c r="FT22" s="13"/>
      <c r="FU22" s="13">
        <v>1</v>
      </c>
      <c r="FV22" s="13"/>
      <c r="FW22" s="13"/>
      <c r="FX22" s="13"/>
      <c r="FY22" s="13"/>
      <c r="FZ22" s="13"/>
      <c r="GA22" s="13">
        <v>1</v>
      </c>
      <c r="GB22" s="13"/>
      <c r="GC22" s="13"/>
      <c r="GD22" s="13"/>
      <c r="GE22" s="13"/>
      <c r="GF22" s="13"/>
      <c r="GG22" s="13">
        <v>2</v>
      </c>
      <c r="GH22" s="13"/>
      <c r="GI22" s="13">
        <v>1</v>
      </c>
      <c r="GJ22" s="13"/>
      <c r="GK22" s="13">
        <v>2</v>
      </c>
      <c r="GL22" s="13">
        <v>2</v>
      </c>
      <c r="GM22" s="13">
        <v>1</v>
      </c>
      <c r="GN22" s="13">
        <v>1</v>
      </c>
      <c r="GO22" s="13">
        <v>5</v>
      </c>
      <c r="GP22" s="13">
        <v>2</v>
      </c>
      <c r="GQ22" s="13">
        <v>4</v>
      </c>
      <c r="GR22" s="13">
        <v>3</v>
      </c>
      <c r="GS22" s="13">
        <v>3</v>
      </c>
      <c r="GT22" s="13">
        <v>2</v>
      </c>
      <c r="GU22" s="13"/>
      <c r="GV22" s="13">
        <v>6</v>
      </c>
      <c r="GW22" s="13">
        <v>2</v>
      </c>
      <c r="GX22" s="13">
        <v>4</v>
      </c>
      <c r="GY22" s="13">
        <v>5</v>
      </c>
      <c r="GZ22" s="13">
        <v>9</v>
      </c>
      <c r="HA22" s="13">
        <v>2</v>
      </c>
      <c r="HB22" s="13">
        <v>9</v>
      </c>
      <c r="HC22" s="13">
        <v>10</v>
      </c>
      <c r="HD22" s="13">
        <v>8</v>
      </c>
      <c r="HE22" s="13">
        <v>9</v>
      </c>
      <c r="HF22" s="13">
        <v>9</v>
      </c>
      <c r="HG22" s="13">
        <v>10</v>
      </c>
      <c r="HH22" s="13">
        <v>7</v>
      </c>
      <c r="HI22" s="13">
        <v>22</v>
      </c>
      <c r="HJ22" s="13">
        <v>10</v>
      </c>
      <c r="HK22" s="13">
        <v>19</v>
      </c>
      <c r="HL22" s="13">
        <v>21</v>
      </c>
      <c r="HM22" s="13">
        <v>20</v>
      </c>
      <c r="HN22" s="13">
        <v>13</v>
      </c>
      <c r="HO22" s="13">
        <v>31</v>
      </c>
      <c r="HP22" s="13">
        <v>22</v>
      </c>
      <c r="HQ22" s="13">
        <v>19</v>
      </c>
      <c r="HR22" s="13">
        <v>19</v>
      </c>
      <c r="HS22" s="13">
        <v>16</v>
      </c>
      <c r="HT22" s="13">
        <v>29</v>
      </c>
      <c r="HU22" s="13">
        <v>21</v>
      </c>
      <c r="HV22" s="13">
        <v>20</v>
      </c>
      <c r="HW22" s="13">
        <v>26</v>
      </c>
      <c r="HX22" s="13">
        <v>22</v>
      </c>
      <c r="HY22" s="13">
        <v>17</v>
      </c>
      <c r="HZ22" s="13">
        <v>23</v>
      </c>
      <c r="IA22" s="13">
        <v>19</v>
      </c>
      <c r="IB22" s="13">
        <v>21</v>
      </c>
      <c r="IC22" s="13">
        <v>17</v>
      </c>
      <c r="ID22" s="13">
        <v>18</v>
      </c>
      <c r="IE22" s="13">
        <v>16</v>
      </c>
      <c r="IF22" s="13">
        <v>12</v>
      </c>
      <c r="IG22" s="13">
        <v>16</v>
      </c>
      <c r="IH22" s="13">
        <v>5</v>
      </c>
      <c r="II22" s="13">
        <v>10</v>
      </c>
      <c r="IJ22" s="13">
        <v>9</v>
      </c>
      <c r="IK22" s="13">
        <v>7</v>
      </c>
      <c r="IL22" s="13">
        <v>6</v>
      </c>
      <c r="IM22" s="13">
        <v>13</v>
      </c>
      <c r="IN22" s="13">
        <v>5</v>
      </c>
      <c r="IO22" s="13">
        <v>2</v>
      </c>
      <c r="IP22" s="13">
        <v>5</v>
      </c>
      <c r="IQ22" s="13">
        <v>2</v>
      </c>
      <c r="IR22" s="13">
        <v>2</v>
      </c>
      <c r="IS22" s="13">
        <v>3</v>
      </c>
      <c r="IT22" s="13"/>
      <c r="IU22" s="13"/>
      <c r="IV22" s="13">
        <v>1</v>
      </c>
      <c r="IW22" s="13"/>
      <c r="IX22" s="13"/>
      <c r="IY22" s="13">
        <v>1</v>
      </c>
      <c r="IZ22" s="13"/>
      <c r="JA22" s="60">
        <v>680</v>
      </c>
      <c r="JB22" s="13"/>
      <c r="JC22" s="13"/>
      <c r="JD22" s="13"/>
      <c r="JE22" s="13"/>
      <c r="JF22" s="13"/>
      <c r="JG22" s="13"/>
      <c r="JH22" s="13"/>
      <c r="JI22" s="13"/>
      <c r="JJ22" s="13"/>
      <c r="JK22" s="13"/>
      <c r="JL22" s="13"/>
      <c r="JM22" s="13"/>
      <c r="JN22" s="13"/>
      <c r="JO22" s="13"/>
      <c r="JP22" s="13"/>
      <c r="JQ22" s="13"/>
      <c r="JR22" s="13"/>
      <c r="JS22" s="13"/>
      <c r="JT22" s="13">
        <v>1</v>
      </c>
      <c r="JU22" s="13"/>
      <c r="JV22" s="13"/>
      <c r="JW22" s="13"/>
      <c r="JX22" s="13"/>
      <c r="JY22" s="13">
        <v>1</v>
      </c>
      <c r="JZ22" s="13"/>
      <c r="KA22" s="13"/>
      <c r="KB22" s="13"/>
      <c r="KC22" s="13">
        <v>1</v>
      </c>
      <c r="KD22" s="13"/>
      <c r="KE22" s="13"/>
      <c r="KF22" s="13"/>
      <c r="KG22" s="13">
        <v>1</v>
      </c>
      <c r="KH22" s="13"/>
      <c r="KI22" s="13">
        <v>1</v>
      </c>
      <c r="KJ22" s="13"/>
      <c r="KK22" s="13">
        <v>1</v>
      </c>
      <c r="KL22" s="13"/>
      <c r="KM22" s="13"/>
      <c r="KN22" s="13"/>
      <c r="KO22" s="13"/>
      <c r="KP22" s="13"/>
      <c r="KQ22" s="13">
        <v>1</v>
      </c>
      <c r="KR22" s="13"/>
      <c r="KS22" s="13"/>
      <c r="KT22" s="13"/>
      <c r="KU22" s="13">
        <v>1</v>
      </c>
      <c r="KV22" s="13"/>
      <c r="KW22" s="13"/>
      <c r="KX22" s="13"/>
      <c r="KY22" s="13"/>
      <c r="KZ22" s="13"/>
      <c r="LA22" s="13"/>
      <c r="LB22" s="13">
        <v>1</v>
      </c>
      <c r="LC22" s="13"/>
      <c r="LD22" s="13"/>
      <c r="LE22" s="13"/>
      <c r="LF22" s="60">
        <v>9</v>
      </c>
      <c r="LG22" s="13">
        <v>1070</v>
      </c>
      <c r="LH22" s="448"/>
      <c r="LI22" s="448"/>
      <c r="LJ22" s="448"/>
      <c r="LK22" s="448"/>
      <c r="LL22" s="13"/>
      <c r="LM22" s="13"/>
      <c r="LN22" s="13"/>
      <c r="LO22" s="13"/>
      <c r="LP22" s="13"/>
      <c r="LQ22" s="13"/>
      <c r="LR22" s="13"/>
      <c r="LS22" s="13"/>
      <c r="LT22" s="13"/>
      <c r="LU22" s="13"/>
      <c r="LV22" s="13"/>
      <c r="LW22" s="448"/>
      <c r="LX22" s="13"/>
    </row>
    <row r="23" spans="1:354">
      <c r="A23" s="5" t="s">
        <v>35</v>
      </c>
      <c r="B23" s="283">
        <f t="shared" si="38"/>
        <v>0</v>
      </c>
      <c r="C23" s="283">
        <f t="shared" si="39"/>
        <v>0</v>
      </c>
      <c r="D23" s="283">
        <f t="shared" si="40"/>
        <v>0</v>
      </c>
      <c r="E23" s="283">
        <f t="shared" si="41"/>
        <v>0</v>
      </c>
      <c r="F23" s="283">
        <f t="shared" si="42"/>
        <v>1</v>
      </c>
      <c r="G23" s="283">
        <f t="shared" si="43"/>
        <v>2</v>
      </c>
      <c r="H23" s="283">
        <f t="shared" si="44"/>
        <v>2</v>
      </c>
      <c r="I23" s="283">
        <f t="shared" si="45"/>
        <v>1</v>
      </c>
      <c r="J23" s="283">
        <f t="shared" si="46"/>
        <v>3</v>
      </c>
      <c r="K23" s="283">
        <f t="shared" si="47"/>
        <v>6</v>
      </c>
      <c r="L23" s="283">
        <f t="shared" si="48"/>
        <v>17</v>
      </c>
      <c r="M23" s="283">
        <f t="shared" si="49"/>
        <v>10</v>
      </c>
      <c r="N23" s="283">
        <f t="shared" si="50"/>
        <v>46</v>
      </c>
      <c r="O23" s="283">
        <f t="shared" si="51"/>
        <v>23</v>
      </c>
      <c r="P23" s="283">
        <f t="shared" si="52"/>
        <v>45</v>
      </c>
      <c r="Q23" s="283">
        <f t="shared" si="53"/>
        <v>16</v>
      </c>
      <c r="R23" s="283">
        <f t="shared" si="54"/>
        <v>35</v>
      </c>
      <c r="S23" s="283">
        <f t="shared" si="55"/>
        <v>15</v>
      </c>
      <c r="T23" s="283">
        <f t="shared" si="56"/>
        <v>10</v>
      </c>
      <c r="U23" s="283">
        <f t="shared" si="57"/>
        <v>5</v>
      </c>
      <c r="W23" s="791">
        <f t="shared" si="58"/>
        <v>0</v>
      </c>
      <c r="X23" s="791">
        <f t="shared" si="59"/>
        <v>0</v>
      </c>
      <c r="Y23" s="791">
        <f t="shared" si="60"/>
        <v>0</v>
      </c>
      <c r="Z23" s="791">
        <f t="shared" si="61"/>
        <v>0</v>
      </c>
      <c r="AA23" s="791">
        <f t="shared" si="62"/>
        <v>0</v>
      </c>
      <c r="AB23" s="791">
        <f t="shared" si="63"/>
        <v>0</v>
      </c>
      <c r="AC23" s="791">
        <f t="shared" si="64"/>
        <v>0</v>
      </c>
      <c r="AD23" s="791">
        <f t="shared" si="65"/>
        <v>0</v>
      </c>
      <c r="AE23" s="791">
        <f t="shared" si="66"/>
        <v>0</v>
      </c>
      <c r="AF23" s="791">
        <f t="shared" si="67"/>
        <v>2</v>
      </c>
      <c r="AG23" s="356"/>
      <c r="AH23" s="12" t="s">
        <v>182</v>
      </c>
      <c r="AI23" s="797">
        <f t="shared" si="68"/>
        <v>1</v>
      </c>
      <c r="AJ23" s="797">
        <f t="shared" si="69"/>
        <v>2</v>
      </c>
      <c r="AK23" s="797">
        <f t="shared" si="70"/>
        <v>0</v>
      </c>
      <c r="AL23" s="797">
        <f t="shared" si="71"/>
        <v>2</v>
      </c>
      <c r="AM23" s="797">
        <f t="shared" si="72"/>
        <v>1</v>
      </c>
      <c r="AN23" s="797">
        <f t="shared" si="73"/>
        <v>4</v>
      </c>
      <c r="AO23" s="797">
        <f t="shared" si="74"/>
        <v>15</v>
      </c>
      <c r="AP23" s="797">
        <f t="shared" si="75"/>
        <v>13</v>
      </c>
      <c r="AQ23" s="797">
        <f t="shared" si="76"/>
        <v>25</v>
      </c>
      <c r="AR23" s="797">
        <f t="shared" si="77"/>
        <v>16</v>
      </c>
      <c r="AS23" s="797">
        <f t="shared" si="78"/>
        <v>88</v>
      </c>
      <c r="AT23" s="797">
        <f t="shared" si="79"/>
        <v>66</v>
      </c>
      <c r="AU23" s="797">
        <f t="shared" si="80"/>
        <v>212</v>
      </c>
      <c r="AV23" s="797">
        <f t="shared" si="81"/>
        <v>100</v>
      </c>
      <c r="AW23" s="797">
        <f t="shared" si="82"/>
        <v>258</v>
      </c>
      <c r="AX23" s="797">
        <f t="shared" si="83"/>
        <v>154</v>
      </c>
      <c r="AY23" s="797">
        <f t="shared" si="84"/>
        <v>172</v>
      </c>
      <c r="AZ23" s="797">
        <f t="shared" si="85"/>
        <v>141</v>
      </c>
      <c r="BA23" s="797">
        <f t="shared" si="86"/>
        <v>29</v>
      </c>
      <c r="BB23" s="797">
        <f t="shared" si="87"/>
        <v>51</v>
      </c>
      <c r="BC23" s="797">
        <f t="shared" si="88"/>
        <v>14</v>
      </c>
      <c r="BD23" s="789">
        <f t="shared" si="89"/>
        <v>0</v>
      </c>
      <c r="BE23" s="789"/>
      <c r="BF23" s="789"/>
      <c r="BG23" s="789">
        <f t="shared" si="90"/>
        <v>0</v>
      </c>
      <c r="BH23" s="789">
        <f t="shared" si="91"/>
        <v>1</v>
      </c>
      <c r="BI23" s="789">
        <f t="shared" si="92"/>
        <v>2</v>
      </c>
      <c r="BJ23" s="789">
        <f t="shared" si="93"/>
        <v>1</v>
      </c>
      <c r="BK23" s="789">
        <f t="shared" si="94"/>
        <v>3</v>
      </c>
      <c r="BL23" s="789">
        <f t="shared" si="95"/>
        <v>3</v>
      </c>
      <c r="BM23" s="789">
        <f t="shared" si="96"/>
        <v>4</v>
      </c>
      <c r="BN23" s="356"/>
      <c r="BO23" s="356"/>
      <c r="BP23" s="12" t="s">
        <v>182</v>
      </c>
      <c r="BQ23" s="13">
        <v>1</v>
      </c>
      <c r="BR23" s="13"/>
      <c r="BS23" s="13">
        <v>1</v>
      </c>
      <c r="BT23" s="13"/>
      <c r="BU23" s="13"/>
      <c r="BV23" s="13"/>
      <c r="BW23" s="13"/>
      <c r="BX23" s="13"/>
      <c r="BY23" s="13">
        <v>1</v>
      </c>
      <c r="BZ23" s="13"/>
      <c r="CA23" s="13">
        <v>1</v>
      </c>
      <c r="CB23" s="13"/>
      <c r="CC23" s="13"/>
      <c r="CD23" s="13"/>
      <c r="CE23" s="13"/>
      <c r="CF23" s="13">
        <v>1</v>
      </c>
      <c r="CG23" s="13"/>
      <c r="CH23" s="13">
        <v>2</v>
      </c>
      <c r="CI23" s="13"/>
      <c r="CJ23" s="13">
        <v>1</v>
      </c>
      <c r="CK23" s="13"/>
      <c r="CL23" s="13"/>
      <c r="CM23" s="13"/>
      <c r="CN23" s="13"/>
      <c r="CO23" s="13">
        <v>2</v>
      </c>
      <c r="CP23" s="13">
        <v>3</v>
      </c>
      <c r="CQ23" s="13">
        <v>1</v>
      </c>
      <c r="CR23" s="13"/>
      <c r="CS23" s="13">
        <v>1</v>
      </c>
      <c r="CT23" s="13">
        <v>1</v>
      </c>
      <c r="CU23" s="13">
        <v>2</v>
      </c>
      <c r="CV23" s="13">
        <v>3</v>
      </c>
      <c r="CW23" s="13">
        <v>3</v>
      </c>
      <c r="CX23" s="13">
        <v>2</v>
      </c>
      <c r="CY23" s="13">
        <v>2</v>
      </c>
      <c r="CZ23" s="13">
        <v>1</v>
      </c>
      <c r="DA23" s="13">
        <v>2</v>
      </c>
      <c r="DB23" s="13">
        <v>1</v>
      </c>
      <c r="DC23" s="13">
        <v>2</v>
      </c>
      <c r="DD23" s="13">
        <v>1</v>
      </c>
      <c r="DE23" s="13">
        <v>1</v>
      </c>
      <c r="DF23" s="13">
        <v>1</v>
      </c>
      <c r="DG23" s="13">
        <v>3</v>
      </c>
      <c r="DH23" s="13">
        <v>3</v>
      </c>
      <c r="DI23" s="13">
        <v>5</v>
      </c>
      <c r="DJ23" s="13">
        <v>2</v>
      </c>
      <c r="DK23" s="13">
        <v>4</v>
      </c>
      <c r="DL23" s="13">
        <v>3</v>
      </c>
      <c r="DM23" s="13">
        <v>8</v>
      </c>
      <c r="DN23" s="13">
        <v>8</v>
      </c>
      <c r="DO23" s="13">
        <v>14</v>
      </c>
      <c r="DP23" s="13">
        <v>16</v>
      </c>
      <c r="DQ23" s="13">
        <v>8</v>
      </c>
      <c r="DR23" s="13">
        <v>9</v>
      </c>
      <c r="DS23" s="13">
        <v>11</v>
      </c>
      <c r="DT23" s="13">
        <v>13</v>
      </c>
      <c r="DU23" s="13">
        <v>7</v>
      </c>
      <c r="DV23" s="13">
        <v>9</v>
      </c>
      <c r="DW23" s="13">
        <v>11</v>
      </c>
      <c r="DX23" s="13">
        <v>7</v>
      </c>
      <c r="DY23" s="13">
        <v>14</v>
      </c>
      <c r="DZ23" s="13">
        <v>11</v>
      </c>
      <c r="EA23" s="13">
        <v>10</v>
      </c>
      <c r="EB23" s="13">
        <v>18</v>
      </c>
      <c r="EC23" s="13">
        <v>17</v>
      </c>
      <c r="ED23" s="13">
        <v>15</v>
      </c>
      <c r="EE23" s="13">
        <v>19</v>
      </c>
      <c r="EF23" s="13">
        <v>13</v>
      </c>
      <c r="EG23" s="13">
        <v>20</v>
      </c>
      <c r="EH23" s="13">
        <v>12</v>
      </c>
      <c r="EI23" s="13">
        <v>20</v>
      </c>
      <c r="EJ23" s="13">
        <v>10</v>
      </c>
      <c r="EK23" s="13">
        <v>23</v>
      </c>
      <c r="EL23" s="13">
        <v>16</v>
      </c>
      <c r="EM23" s="13">
        <v>14</v>
      </c>
      <c r="EN23" s="13">
        <v>10</v>
      </c>
      <c r="EO23" s="13">
        <v>12</v>
      </c>
      <c r="EP23" s="13">
        <v>15</v>
      </c>
      <c r="EQ23" s="13">
        <v>16</v>
      </c>
      <c r="ER23" s="13">
        <v>12</v>
      </c>
      <c r="ES23" s="13">
        <v>13</v>
      </c>
      <c r="ET23" s="13">
        <v>10</v>
      </c>
      <c r="EU23" s="13">
        <v>6</v>
      </c>
      <c r="EV23" s="13">
        <v>7</v>
      </c>
      <c r="EW23" s="13">
        <v>9</v>
      </c>
      <c r="EX23" s="13">
        <v>6</v>
      </c>
      <c r="EY23" s="13">
        <v>9</v>
      </c>
      <c r="EZ23" s="13">
        <v>4</v>
      </c>
      <c r="FA23" s="13">
        <v>6</v>
      </c>
      <c r="FB23" s="13">
        <v>1</v>
      </c>
      <c r="FC23" s="13">
        <v>2</v>
      </c>
      <c r="FD23" s="13">
        <v>1</v>
      </c>
      <c r="FE23" s="13"/>
      <c r="FF23" s="13"/>
      <c r="FG23" s="13"/>
      <c r="FH23" s="13"/>
      <c r="FI23" s="13"/>
      <c r="FJ23" s="60">
        <v>549</v>
      </c>
      <c r="FK23" s="13"/>
      <c r="FL23" s="13"/>
      <c r="FM23" s="13"/>
      <c r="FN23" s="13"/>
      <c r="FO23" s="13"/>
      <c r="FP23" s="13">
        <v>1</v>
      </c>
      <c r="FQ23" s="13"/>
      <c r="FR23" s="13"/>
      <c r="FS23" s="13"/>
      <c r="FT23" s="13"/>
      <c r="FU23" s="13"/>
      <c r="FV23" s="13"/>
      <c r="FW23" s="13"/>
      <c r="FX23" s="13">
        <v>1</v>
      </c>
      <c r="FY23" s="13"/>
      <c r="FZ23" s="13"/>
      <c r="GA23" s="13"/>
      <c r="GB23" s="13"/>
      <c r="GC23" s="13"/>
      <c r="GD23" s="13"/>
      <c r="GE23" s="13">
        <v>2</v>
      </c>
      <c r="GF23" s="13"/>
      <c r="GG23" s="13"/>
      <c r="GH23" s="13">
        <v>1</v>
      </c>
      <c r="GI23" s="13"/>
      <c r="GJ23" s="13">
        <v>3</v>
      </c>
      <c r="GK23" s="13">
        <v>3</v>
      </c>
      <c r="GL23" s="13">
        <v>1</v>
      </c>
      <c r="GM23" s="13">
        <v>1</v>
      </c>
      <c r="GN23" s="13">
        <v>4</v>
      </c>
      <c r="GO23" s="13"/>
      <c r="GP23" s="13">
        <v>1</v>
      </c>
      <c r="GQ23" s="13">
        <v>2</v>
      </c>
      <c r="GR23" s="13">
        <v>3</v>
      </c>
      <c r="GS23" s="13">
        <v>2</v>
      </c>
      <c r="GT23" s="13">
        <v>5</v>
      </c>
      <c r="GU23" s="13">
        <v>3</v>
      </c>
      <c r="GV23" s="13">
        <v>5</v>
      </c>
      <c r="GW23" s="13"/>
      <c r="GX23" s="13">
        <v>4</v>
      </c>
      <c r="GY23" s="13">
        <v>3</v>
      </c>
      <c r="GZ23" s="13">
        <v>5</v>
      </c>
      <c r="HA23" s="13">
        <v>6</v>
      </c>
      <c r="HB23" s="13">
        <v>7</v>
      </c>
      <c r="HC23" s="13">
        <v>9</v>
      </c>
      <c r="HD23" s="13">
        <v>8</v>
      </c>
      <c r="HE23" s="13">
        <v>7</v>
      </c>
      <c r="HF23" s="13">
        <v>12</v>
      </c>
      <c r="HG23" s="13">
        <v>18</v>
      </c>
      <c r="HH23" s="13">
        <v>13</v>
      </c>
      <c r="HI23" s="13">
        <v>16</v>
      </c>
      <c r="HJ23" s="13">
        <v>19</v>
      </c>
      <c r="HK23" s="13">
        <v>15</v>
      </c>
      <c r="HL23" s="13">
        <v>25</v>
      </c>
      <c r="HM23" s="13">
        <v>25</v>
      </c>
      <c r="HN23" s="13">
        <v>20</v>
      </c>
      <c r="HO23" s="13">
        <v>18</v>
      </c>
      <c r="HP23" s="13">
        <v>27</v>
      </c>
      <c r="HQ23" s="13">
        <v>25</v>
      </c>
      <c r="HR23" s="13">
        <v>22</v>
      </c>
      <c r="HS23" s="13">
        <v>19</v>
      </c>
      <c r="HT23" s="13">
        <v>21</v>
      </c>
      <c r="HU23" s="13">
        <v>22</v>
      </c>
      <c r="HV23" s="13">
        <v>24</v>
      </c>
      <c r="HW23" s="13">
        <v>28</v>
      </c>
      <c r="HX23" s="13">
        <v>39</v>
      </c>
      <c r="HY23" s="13">
        <v>30</v>
      </c>
      <c r="HZ23" s="13">
        <v>22</v>
      </c>
      <c r="IA23" s="13">
        <v>28</v>
      </c>
      <c r="IB23" s="13">
        <v>25</v>
      </c>
      <c r="IC23" s="13">
        <v>25</v>
      </c>
      <c r="ID23" s="13">
        <v>24</v>
      </c>
      <c r="IE23" s="13">
        <v>25</v>
      </c>
      <c r="IF23" s="13">
        <v>16</v>
      </c>
      <c r="IG23" s="13">
        <v>18</v>
      </c>
      <c r="IH23" s="13">
        <v>12</v>
      </c>
      <c r="II23" s="13">
        <v>12</v>
      </c>
      <c r="IJ23" s="13">
        <v>10</v>
      </c>
      <c r="IK23" s="13">
        <v>17</v>
      </c>
      <c r="IL23" s="13">
        <v>13</v>
      </c>
      <c r="IM23" s="13">
        <v>9</v>
      </c>
      <c r="IN23" s="13">
        <v>5</v>
      </c>
      <c r="IO23" s="13">
        <v>6</v>
      </c>
      <c r="IP23" s="13">
        <v>2</v>
      </c>
      <c r="IQ23" s="13">
        <v>2</v>
      </c>
      <c r="IR23" s="13">
        <v>4</v>
      </c>
      <c r="IS23" s="13"/>
      <c r="IT23" s="13"/>
      <c r="IU23" s="13"/>
      <c r="IV23" s="13"/>
      <c r="IW23" s="13"/>
      <c r="IX23" s="13"/>
      <c r="IY23" s="13">
        <v>1</v>
      </c>
      <c r="IZ23" s="13"/>
      <c r="JA23" s="60">
        <v>801</v>
      </c>
      <c r="JB23" s="13"/>
      <c r="JC23" s="13"/>
      <c r="JD23" s="13"/>
      <c r="JE23" s="13"/>
      <c r="JF23" s="13"/>
      <c r="JG23" s="13"/>
      <c r="JH23" s="13"/>
      <c r="JI23" s="13">
        <v>1</v>
      </c>
      <c r="JJ23" s="13"/>
      <c r="JK23" s="13">
        <v>1</v>
      </c>
      <c r="JL23" s="13"/>
      <c r="JM23" s="13"/>
      <c r="JN23" s="13"/>
      <c r="JO23" s="13">
        <v>1</v>
      </c>
      <c r="JP23" s="13">
        <v>1</v>
      </c>
      <c r="JQ23" s="13"/>
      <c r="JR23" s="13"/>
      <c r="JS23" s="13"/>
      <c r="JT23" s="13"/>
      <c r="JU23" s="13"/>
      <c r="JV23" s="13"/>
      <c r="JW23" s="13"/>
      <c r="JX23" s="13"/>
      <c r="JY23" s="13"/>
      <c r="JZ23" s="13"/>
      <c r="KA23" s="13"/>
      <c r="KB23" s="13">
        <v>2</v>
      </c>
      <c r="KC23" s="13"/>
      <c r="KD23" s="13"/>
      <c r="KE23" s="13"/>
      <c r="KF23" s="13"/>
      <c r="KG23" s="13">
        <v>1</v>
      </c>
      <c r="KH23" s="13"/>
      <c r="KI23" s="13"/>
      <c r="KJ23" s="13"/>
      <c r="KK23" s="13"/>
      <c r="KL23" s="13">
        <v>1</v>
      </c>
      <c r="KM23" s="13">
        <v>2</v>
      </c>
      <c r="KN23" s="13"/>
      <c r="KO23" s="13"/>
      <c r="KP23" s="13"/>
      <c r="KQ23" s="13"/>
      <c r="KR23" s="13"/>
      <c r="KS23" s="13">
        <v>2</v>
      </c>
      <c r="KT23" s="13"/>
      <c r="KU23" s="13"/>
      <c r="KV23" s="13">
        <v>1</v>
      </c>
      <c r="KW23" s="13"/>
      <c r="KX23" s="13">
        <v>1</v>
      </c>
      <c r="KY23" s="13"/>
      <c r="KZ23" s="13"/>
      <c r="LA23" s="13"/>
      <c r="LB23" s="13"/>
      <c r="LC23" s="13"/>
      <c r="LD23" s="13"/>
      <c r="LE23" s="13"/>
      <c r="LF23" s="60">
        <v>14</v>
      </c>
      <c r="LG23" s="13">
        <v>1364</v>
      </c>
      <c r="LH23" s="448"/>
      <c r="LI23" s="448"/>
      <c r="LJ23" s="448"/>
      <c r="LK23" s="448"/>
      <c r="LL23" s="13"/>
      <c r="LM23" s="13"/>
      <c r="LN23" s="13"/>
      <c r="LO23" s="13"/>
      <c r="LP23" s="13"/>
      <c r="LQ23" s="13"/>
      <c r="LR23" s="13"/>
      <c r="LS23" s="13"/>
      <c r="LT23" s="13"/>
      <c r="LU23" s="13"/>
      <c r="LV23" s="13"/>
      <c r="LW23" s="448"/>
      <c r="LX23" s="13"/>
    </row>
    <row r="24" spans="1:354">
      <c r="A24" s="5" t="s">
        <v>181</v>
      </c>
      <c r="B24" s="283">
        <f t="shared" si="38"/>
        <v>0</v>
      </c>
      <c r="C24" s="283">
        <f t="shared" si="39"/>
        <v>0</v>
      </c>
      <c r="D24" s="283">
        <f t="shared" si="40"/>
        <v>1</v>
      </c>
      <c r="E24" s="283">
        <f t="shared" si="41"/>
        <v>0</v>
      </c>
      <c r="F24" s="283">
        <f t="shared" si="42"/>
        <v>1</v>
      </c>
      <c r="G24" s="283">
        <f t="shared" si="43"/>
        <v>1</v>
      </c>
      <c r="H24" s="283">
        <f t="shared" si="44"/>
        <v>9</v>
      </c>
      <c r="I24" s="283">
        <f t="shared" si="45"/>
        <v>5</v>
      </c>
      <c r="J24" s="283">
        <f t="shared" si="46"/>
        <v>31</v>
      </c>
      <c r="K24" s="283">
        <f t="shared" si="47"/>
        <v>14</v>
      </c>
      <c r="L24" s="283">
        <f t="shared" si="48"/>
        <v>78</v>
      </c>
      <c r="M24" s="283">
        <f t="shared" si="49"/>
        <v>45</v>
      </c>
      <c r="N24" s="283">
        <f t="shared" si="50"/>
        <v>196</v>
      </c>
      <c r="O24" s="283">
        <f t="shared" si="51"/>
        <v>96</v>
      </c>
      <c r="P24" s="283">
        <f t="shared" si="52"/>
        <v>214</v>
      </c>
      <c r="Q24" s="283">
        <f t="shared" si="53"/>
        <v>103</v>
      </c>
      <c r="R24" s="283">
        <f t="shared" si="54"/>
        <v>116</v>
      </c>
      <c r="S24" s="283">
        <f t="shared" si="55"/>
        <v>93</v>
      </c>
      <c r="T24" s="283">
        <f t="shared" si="56"/>
        <v>34</v>
      </c>
      <c r="U24" s="283">
        <f t="shared" si="57"/>
        <v>24</v>
      </c>
      <c r="W24" s="791">
        <f t="shared" si="58"/>
        <v>0</v>
      </c>
      <c r="X24" s="791">
        <f t="shared" si="59"/>
        <v>0</v>
      </c>
      <c r="Y24" s="791">
        <f t="shared" si="60"/>
        <v>0</v>
      </c>
      <c r="Z24" s="791">
        <f t="shared" si="61"/>
        <v>0</v>
      </c>
      <c r="AA24" s="791">
        <f t="shared" si="62"/>
        <v>0</v>
      </c>
      <c r="AB24" s="791">
        <f t="shared" si="63"/>
        <v>0</v>
      </c>
      <c r="AC24" s="791">
        <f t="shared" si="64"/>
        <v>1</v>
      </c>
      <c r="AD24" s="791">
        <f t="shared" si="65"/>
        <v>3</v>
      </c>
      <c r="AE24" s="791">
        <f t="shared" si="66"/>
        <v>3</v>
      </c>
      <c r="AF24" s="791">
        <f t="shared" si="67"/>
        <v>2</v>
      </c>
      <c r="AG24" s="356"/>
      <c r="AH24" s="12" t="s">
        <v>38</v>
      </c>
      <c r="AI24" s="797">
        <f t="shared" si="68"/>
        <v>4</v>
      </c>
      <c r="AJ24" s="797">
        <f t="shared" si="69"/>
        <v>1</v>
      </c>
      <c r="AK24" s="797">
        <f t="shared" si="70"/>
        <v>1</v>
      </c>
      <c r="AL24" s="797">
        <f t="shared" si="71"/>
        <v>2</v>
      </c>
      <c r="AM24" s="797">
        <f t="shared" si="72"/>
        <v>7</v>
      </c>
      <c r="AN24" s="797">
        <f t="shared" si="73"/>
        <v>8</v>
      </c>
      <c r="AO24" s="797">
        <f t="shared" si="74"/>
        <v>18</v>
      </c>
      <c r="AP24" s="797">
        <f t="shared" si="75"/>
        <v>10</v>
      </c>
      <c r="AQ24" s="797">
        <f t="shared" si="76"/>
        <v>57</v>
      </c>
      <c r="AR24" s="797">
        <f t="shared" si="77"/>
        <v>23</v>
      </c>
      <c r="AS24" s="797">
        <f t="shared" si="78"/>
        <v>122</v>
      </c>
      <c r="AT24" s="797">
        <f t="shared" si="79"/>
        <v>52</v>
      </c>
      <c r="AU24" s="797">
        <f t="shared" si="80"/>
        <v>221</v>
      </c>
      <c r="AV24" s="797">
        <f t="shared" si="81"/>
        <v>120</v>
      </c>
      <c r="AW24" s="797">
        <f t="shared" si="82"/>
        <v>226</v>
      </c>
      <c r="AX24" s="797">
        <f t="shared" si="83"/>
        <v>110</v>
      </c>
      <c r="AY24" s="797">
        <f t="shared" si="84"/>
        <v>131</v>
      </c>
      <c r="AZ24" s="797">
        <f t="shared" si="85"/>
        <v>89</v>
      </c>
      <c r="BA24" s="797">
        <f t="shared" si="86"/>
        <v>18</v>
      </c>
      <c r="BB24" s="797">
        <f t="shared" si="87"/>
        <v>31</v>
      </c>
      <c r="BC24" s="797">
        <f t="shared" si="88"/>
        <v>21</v>
      </c>
      <c r="BD24" s="789">
        <f t="shared" si="89"/>
        <v>3</v>
      </c>
      <c r="BE24" s="789"/>
      <c r="BF24" s="789"/>
      <c r="BG24" s="789">
        <f t="shared" si="90"/>
        <v>1</v>
      </c>
      <c r="BH24" s="789">
        <f t="shared" si="91"/>
        <v>1</v>
      </c>
      <c r="BI24" s="789">
        <f t="shared" si="92"/>
        <v>3</v>
      </c>
      <c r="BJ24" s="789">
        <f t="shared" si="93"/>
        <v>5</v>
      </c>
      <c r="BK24" s="789">
        <f t="shared" si="94"/>
        <v>3</v>
      </c>
      <c r="BL24" s="789">
        <f t="shared" si="95"/>
        <v>1</v>
      </c>
      <c r="BM24" s="789">
        <f t="shared" si="96"/>
        <v>4</v>
      </c>
      <c r="BN24" s="356"/>
      <c r="BO24" s="356"/>
      <c r="BP24" s="12" t="s">
        <v>38</v>
      </c>
      <c r="BQ24" s="13"/>
      <c r="BR24" s="13">
        <v>1</v>
      </c>
      <c r="BS24" s="13"/>
      <c r="BT24" s="13"/>
      <c r="BU24" s="13"/>
      <c r="BV24" s="13"/>
      <c r="BW24" s="13"/>
      <c r="BX24" s="13"/>
      <c r="BY24" s="13"/>
      <c r="BZ24" s="13"/>
      <c r="CA24" s="13">
        <v>2</v>
      </c>
      <c r="CB24" s="13"/>
      <c r="CC24" s="13"/>
      <c r="CD24" s="13">
        <v>1</v>
      </c>
      <c r="CE24" s="13"/>
      <c r="CF24" s="13"/>
      <c r="CG24" s="13">
        <v>2</v>
      </c>
      <c r="CH24" s="13">
        <v>3</v>
      </c>
      <c r="CI24" s="13">
        <v>1</v>
      </c>
      <c r="CJ24" s="13"/>
      <c r="CK24" s="13">
        <v>1</v>
      </c>
      <c r="CL24" s="13"/>
      <c r="CM24" s="13"/>
      <c r="CN24" s="13">
        <v>1</v>
      </c>
      <c r="CO24" s="13">
        <v>2</v>
      </c>
      <c r="CP24" s="13"/>
      <c r="CQ24" s="13">
        <v>2</v>
      </c>
      <c r="CR24" s="13">
        <v>2</v>
      </c>
      <c r="CS24" s="13">
        <v>1</v>
      </c>
      <c r="CT24" s="13"/>
      <c r="CU24" s="13"/>
      <c r="CV24" s="13">
        <v>2</v>
      </c>
      <c r="CW24" s="13">
        <v>2</v>
      </c>
      <c r="CX24" s="13">
        <v>3</v>
      </c>
      <c r="CY24" s="13">
        <v>2</v>
      </c>
      <c r="CZ24" s="13">
        <v>2</v>
      </c>
      <c r="DA24" s="13">
        <v>1</v>
      </c>
      <c r="DB24" s="13">
        <v>4</v>
      </c>
      <c r="DC24" s="13">
        <v>1</v>
      </c>
      <c r="DD24" s="13">
        <v>1</v>
      </c>
      <c r="DE24" s="13">
        <v>4</v>
      </c>
      <c r="DF24" s="13">
        <v>3</v>
      </c>
      <c r="DG24" s="13">
        <v>5</v>
      </c>
      <c r="DH24" s="13">
        <v>6</v>
      </c>
      <c r="DI24" s="13">
        <v>1</v>
      </c>
      <c r="DJ24" s="13">
        <v>1</v>
      </c>
      <c r="DK24" s="13">
        <v>4</v>
      </c>
      <c r="DL24" s="13">
        <v>7</v>
      </c>
      <c r="DM24" s="13">
        <v>7</v>
      </c>
      <c r="DN24" s="13">
        <v>9</v>
      </c>
      <c r="DO24" s="13">
        <v>7</v>
      </c>
      <c r="DP24" s="13">
        <v>5</v>
      </c>
      <c r="DQ24" s="13">
        <v>9</v>
      </c>
      <c r="DR24" s="13">
        <v>6</v>
      </c>
      <c r="DS24" s="13">
        <v>13</v>
      </c>
      <c r="DT24" s="13">
        <v>14</v>
      </c>
      <c r="DU24" s="13">
        <v>13</v>
      </c>
      <c r="DV24" s="13">
        <v>15</v>
      </c>
      <c r="DW24" s="13">
        <v>18</v>
      </c>
      <c r="DX24" s="13">
        <v>13</v>
      </c>
      <c r="DY24" s="13">
        <v>11</v>
      </c>
      <c r="DZ24" s="13">
        <v>8</v>
      </c>
      <c r="EA24" s="13">
        <v>8</v>
      </c>
      <c r="EB24" s="13">
        <v>8</v>
      </c>
      <c r="EC24" s="13">
        <v>12</v>
      </c>
      <c r="ED24" s="13">
        <v>13</v>
      </c>
      <c r="EE24" s="13">
        <v>13</v>
      </c>
      <c r="EF24" s="13">
        <v>5</v>
      </c>
      <c r="EG24" s="13">
        <v>17</v>
      </c>
      <c r="EH24" s="13">
        <v>11</v>
      </c>
      <c r="EI24" s="13">
        <v>9</v>
      </c>
      <c r="EJ24" s="13">
        <v>14</v>
      </c>
      <c r="EK24" s="13">
        <v>14</v>
      </c>
      <c r="EL24" s="13">
        <v>13</v>
      </c>
      <c r="EM24" s="13">
        <v>11</v>
      </c>
      <c r="EN24" s="13">
        <v>7</v>
      </c>
      <c r="EO24" s="13">
        <v>12</v>
      </c>
      <c r="EP24" s="13">
        <v>9</v>
      </c>
      <c r="EQ24" s="13">
        <v>13</v>
      </c>
      <c r="ER24" s="13">
        <v>1</v>
      </c>
      <c r="ES24" s="13">
        <v>4</v>
      </c>
      <c r="ET24" s="13">
        <v>5</v>
      </c>
      <c r="EU24" s="13">
        <v>6</v>
      </c>
      <c r="EV24" s="13">
        <v>5</v>
      </c>
      <c r="EW24" s="13">
        <v>4</v>
      </c>
      <c r="EX24" s="13">
        <v>5</v>
      </c>
      <c r="EY24" s="13">
        <v>4</v>
      </c>
      <c r="EZ24" s="13">
        <v>5</v>
      </c>
      <c r="FA24" s="13">
        <v>1</v>
      </c>
      <c r="FB24" s="13"/>
      <c r="FC24" s="13"/>
      <c r="FD24" s="13"/>
      <c r="FE24" s="13"/>
      <c r="FF24" s="13">
        <v>1</v>
      </c>
      <c r="FG24" s="13"/>
      <c r="FH24" s="13"/>
      <c r="FI24" s="13"/>
      <c r="FJ24" s="60">
        <v>446</v>
      </c>
      <c r="FK24" s="13"/>
      <c r="FL24" s="13">
        <v>1</v>
      </c>
      <c r="FM24" s="13">
        <v>1</v>
      </c>
      <c r="FN24" s="13"/>
      <c r="FO24" s="13">
        <v>1</v>
      </c>
      <c r="FP24" s="13"/>
      <c r="FQ24" s="13">
        <v>1</v>
      </c>
      <c r="FR24" s="13"/>
      <c r="FS24" s="13">
        <v>1</v>
      </c>
      <c r="FT24" s="13"/>
      <c r="FU24" s="13"/>
      <c r="FV24" s="13"/>
      <c r="FW24" s="13"/>
      <c r="FX24" s="13"/>
      <c r="FY24" s="13"/>
      <c r="FZ24" s="13">
        <v>3</v>
      </c>
      <c r="GA24" s="13"/>
      <c r="GB24" s="13">
        <v>1</v>
      </c>
      <c r="GC24" s="13">
        <v>2</v>
      </c>
      <c r="GD24" s="13">
        <v>1</v>
      </c>
      <c r="GE24" s="13">
        <v>2</v>
      </c>
      <c r="GF24" s="13">
        <v>1</v>
      </c>
      <c r="GG24" s="13">
        <v>3</v>
      </c>
      <c r="GH24" s="13">
        <v>1</v>
      </c>
      <c r="GI24" s="13">
        <v>2</v>
      </c>
      <c r="GJ24" s="13">
        <v>3</v>
      </c>
      <c r="GK24" s="13">
        <v>1</v>
      </c>
      <c r="GL24" s="13"/>
      <c r="GM24" s="13">
        <v>4</v>
      </c>
      <c r="GN24" s="13">
        <v>1</v>
      </c>
      <c r="GO24" s="13">
        <v>2</v>
      </c>
      <c r="GP24" s="13">
        <v>4</v>
      </c>
      <c r="GQ24" s="13">
        <v>6</v>
      </c>
      <c r="GR24" s="13">
        <v>5</v>
      </c>
      <c r="GS24" s="13">
        <v>6</v>
      </c>
      <c r="GT24" s="13">
        <v>5</v>
      </c>
      <c r="GU24" s="13">
        <v>8</v>
      </c>
      <c r="GV24" s="13">
        <v>8</v>
      </c>
      <c r="GW24" s="13">
        <v>5</v>
      </c>
      <c r="GX24" s="13">
        <v>8</v>
      </c>
      <c r="GY24" s="13">
        <v>4</v>
      </c>
      <c r="GZ24" s="13">
        <v>6</v>
      </c>
      <c r="HA24" s="13">
        <v>15</v>
      </c>
      <c r="HB24" s="13">
        <v>8</v>
      </c>
      <c r="HC24" s="13">
        <v>13</v>
      </c>
      <c r="HD24" s="13">
        <v>13</v>
      </c>
      <c r="HE24" s="13">
        <v>13</v>
      </c>
      <c r="HF24" s="13">
        <v>17</v>
      </c>
      <c r="HG24" s="13">
        <v>19</v>
      </c>
      <c r="HH24" s="13">
        <v>14</v>
      </c>
      <c r="HI24" s="13">
        <v>17</v>
      </c>
      <c r="HJ24" s="13">
        <v>14</v>
      </c>
      <c r="HK24" s="13">
        <v>24</v>
      </c>
      <c r="HL24" s="13">
        <v>21</v>
      </c>
      <c r="HM24" s="13">
        <v>21</v>
      </c>
      <c r="HN24" s="13">
        <v>25</v>
      </c>
      <c r="HO24" s="13">
        <v>23</v>
      </c>
      <c r="HP24" s="13">
        <v>23</v>
      </c>
      <c r="HQ24" s="13">
        <v>29</v>
      </c>
      <c r="HR24" s="13">
        <v>24</v>
      </c>
      <c r="HS24" s="13">
        <v>24</v>
      </c>
      <c r="HT24" s="13">
        <v>29</v>
      </c>
      <c r="HU24" s="13">
        <v>23</v>
      </c>
      <c r="HV24" s="13">
        <v>24</v>
      </c>
      <c r="HW24" s="13">
        <v>20</v>
      </c>
      <c r="HX24" s="13">
        <v>22</v>
      </c>
      <c r="HY24" s="13">
        <v>20</v>
      </c>
      <c r="HZ24" s="13">
        <v>22</v>
      </c>
      <c r="IA24" s="13">
        <v>19</v>
      </c>
      <c r="IB24" s="13">
        <v>23</v>
      </c>
      <c r="IC24" s="13">
        <v>18</v>
      </c>
      <c r="ID24" s="13">
        <v>12</v>
      </c>
      <c r="IE24" s="13">
        <v>15</v>
      </c>
      <c r="IF24" s="13">
        <v>19</v>
      </c>
      <c r="IG24" s="13">
        <v>14</v>
      </c>
      <c r="IH24" s="13">
        <v>14</v>
      </c>
      <c r="II24" s="13">
        <v>13</v>
      </c>
      <c r="IJ24" s="13">
        <v>10</v>
      </c>
      <c r="IK24" s="13">
        <v>11</v>
      </c>
      <c r="IL24" s="13">
        <v>5</v>
      </c>
      <c r="IM24" s="13">
        <v>3</v>
      </c>
      <c r="IN24" s="13">
        <v>3</v>
      </c>
      <c r="IO24" s="13">
        <v>1</v>
      </c>
      <c r="IP24" s="13">
        <v>7</v>
      </c>
      <c r="IQ24" s="13"/>
      <c r="IR24" s="13">
        <v>1</v>
      </c>
      <c r="IS24" s="13">
        <v>1</v>
      </c>
      <c r="IT24" s="13">
        <v>1</v>
      </c>
      <c r="IU24" s="13"/>
      <c r="IV24" s="13">
        <v>1</v>
      </c>
      <c r="IW24" s="13"/>
      <c r="IX24" s="13"/>
      <c r="IY24" s="13"/>
      <c r="IZ24" s="13"/>
      <c r="JA24" s="60">
        <v>805</v>
      </c>
      <c r="JB24" s="13">
        <v>2</v>
      </c>
      <c r="JC24" s="13">
        <v>1</v>
      </c>
      <c r="JD24" s="13">
        <v>1</v>
      </c>
      <c r="JE24" s="13"/>
      <c r="JF24" s="13"/>
      <c r="JG24" s="13">
        <v>1</v>
      </c>
      <c r="JH24" s="13"/>
      <c r="JI24" s="13"/>
      <c r="JJ24" s="13"/>
      <c r="JK24" s="13">
        <v>1</v>
      </c>
      <c r="JL24" s="13"/>
      <c r="JM24" s="13">
        <v>1</v>
      </c>
      <c r="JN24" s="13">
        <v>1</v>
      </c>
      <c r="JO24" s="13"/>
      <c r="JP24" s="13"/>
      <c r="JQ24" s="13">
        <v>1</v>
      </c>
      <c r="JR24" s="13">
        <v>1</v>
      </c>
      <c r="JS24" s="13"/>
      <c r="JT24" s="13">
        <v>1</v>
      </c>
      <c r="JU24" s="13"/>
      <c r="JV24" s="13">
        <v>1</v>
      </c>
      <c r="JW24" s="13"/>
      <c r="JX24" s="13">
        <v>1</v>
      </c>
      <c r="JY24" s="13"/>
      <c r="JZ24" s="13"/>
      <c r="KA24" s="13">
        <v>1</v>
      </c>
      <c r="KB24" s="13">
        <v>1</v>
      </c>
      <c r="KC24" s="13">
        <v>1</v>
      </c>
      <c r="KD24" s="13"/>
      <c r="KE24" s="13"/>
      <c r="KF24" s="13"/>
      <c r="KG24" s="13"/>
      <c r="KH24" s="13"/>
      <c r="KI24" s="13"/>
      <c r="KJ24" s="13"/>
      <c r="KK24" s="13">
        <v>1</v>
      </c>
      <c r="KL24" s="13"/>
      <c r="KM24" s="13"/>
      <c r="KN24" s="13"/>
      <c r="KO24" s="13"/>
      <c r="KP24" s="13"/>
      <c r="KQ24" s="13"/>
      <c r="KR24" s="13"/>
      <c r="KS24" s="13"/>
      <c r="KT24" s="13">
        <v>1</v>
      </c>
      <c r="KU24" s="13">
        <v>1</v>
      </c>
      <c r="KV24" s="13"/>
      <c r="KW24" s="13"/>
      <c r="KX24" s="13"/>
      <c r="KY24" s="13">
        <v>1</v>
      </c>
      <c r="KZ24" s="13"/>
      <c r="LA24" s="13">
        <v>1</v>
      </c>
      <c r="LB24" s="13"/>
      <c r="LC24" s="13"/>
      <c r="LD24" s="13"/>
      <c r="LE24" s="13"/>
      <c r="LF24" s="60">
        <v>21</v>
      </c>
      <c r="LG24" s="13">
        <v>1272</v>
      </c>
      <c r="LH24" s="448"/>
      <c r="LI24" s="448"/>
      <c r="LJ24" s="448"/>
      <c r="LK24" s="448"/>
      <c r="LL24" s="13"/>
      <c r="LM24" s="13"/>
      <c r="LN24" s="13"/>
      <c r="LO24" s="13"/>
      <c r="LP24" s="13"/>
      <c r="LQ24" s="13"/>
      <c r="LR24" s="13"/>
      <c r="LS24" s="13"/>
      <c r="LT24" s="13"/>
      <c r="LU24" s="13"/>
      <c r="LV24" s="13"/>
      <c r="LW24" s="448"/>
      <c r="LX24" s="13"/>
    </row>
    <row r="25" spans="1:354">
      <c r="A25" s="5" t="s">
        <v>182</v>
      </c>
      <c r="B25" s="283">
        <f t="shared" si="38"/>
        <v>1</v>
      </c>
      <c r="C25" s="283">
        <f t="shared" si="39"/>
        <v>2</v>
      </c>
      <c r="D25" s="283">
        <f t="shared" si="40"/>
        <v>0</v>
      </c>
      <c r="E25" s="283">
        <f t="shared" si="41"/>
        <v>2</v>
      </c>
      <c r="F25" s="283">
        <f t="shared" si="42"/>
        <v>1</v>
      </c>
      <c r="G25" s="283">
        <f t="shared" si="43"/>
        <v>4</v>
      </c>
      <c r="H25" s="283">
        <f t="shared" si="44"/>
        <v>15</v>
      </c>
      <c r="I25" s="283">
        <f t="shared" si="45"/>
        <v>13</v>
      </c>
      <c r="J25" s="283">
        <f t="shared" si="46"/>
        <v>25</v>
      </c>
      <c r="K25" s="283">
        <f t="shared" si="47"/>
        <v>16</v>
      </c>
      <c r="L25" s="283">
        <f t="shared" si="48"/>
        <v>88</v>
      </c>
      <c r="M25" s="283">
        <f t="shared" si="49"/>
        <v>66</v>
      </c>
      <c r="N25" s="283">
        <f t="shared" si="50"/>
        <v>212</v>
      </c>
      <c r="O25" s="283">
        <f t="shared" si="51"/>
        <v>100</v>
      </c>
      <c r="P25" s="283">
        <f t="shared" si="52"/>
        <v>258</v>
      </c>
      <c r="Q25" s="283">
        <f t="shared" si="53"/>
        <v>154</v>
      </c>
      <c r="R25" s="283">
        <f t="shared" si="54"/>
        <v>172</v>
      </c>
      <c r="S25" s="283">
        <f t="shared" si="55"/>
        <v>141</v>
      </c>
      <c r="T25" s="283">
        <f t="shared" si="56"/>
        <v>29</v>
      </c>
      <c r="U25" s="283">
        <f t="shared" si="57"/>
        <v>51</v>
      </c>
      <c r="W25" s="791">
        <f t="shared" si="58"/>
        <v>0</v>
      </c>
      <c r="X25" s="791">
        <f t="shared" si="59"/>
        <v>0</v>
      </c>
      <c r="Y25" s="791">
        <f t="shared" si="60"/>
        <v>0</v>
      </c>
      <c r="Z25" s="791">
        <f t="shared" si="61"/>
        <v>0</v>
      </c>
      <c r="AA25" s="791">
        <f t="shared" si="62"/>
        <v>1</v>
      </c>
      <c r="AB25" s="791">
        <f t="shared" si="63"/>
        <v>2</v>
      </c>
      <c r="AC25" s="791">
        <f t="shared" si="64"/>
        <v>1</v>
      </c>
      <c r="AD25" s="791">
        <f t="shared" si="65"/>
        <v>3</v>
      </c>
      <c r="AE25" s="791">
        <f t="shared" si="66"/>
        <v>3</v>
      </c>
      <c r="AF25" s="791">
        <f t="shared" si="67"/>
        <v>4</v>
      </c>
      <c r="AG25" s="356"/>
      <c r="AH25" s="12" t="s">
        <v>39</v>
      </c>
      <c r="AI25" s="797">
        <f t="shared" si="68"/>
        <v>0</v>
      </c>
      <c r="AJ25" s="797">
        <f t="shared" si="69"/>
        <v>0</v>
      </c>
      <c r="AK25" s="797">
        <f t="shared" si="70"/>
        <v>0</v>
      </c>
      <c r="AL25" s="797">
        <f t="shared" si="71"/>
        <v>0</v>
      </c>
      <c r="AM25" s="797">
        <f t="shared" si="72"/>
        <v>1</v>
      </c>
      <c r="AN25" s="797">
        <f t="shared" si="73"/>
        <v>0</v>
      </c>
      <c r="AO25" s="797">
        <f t="shared" si="74"/>
        <v>2</v>
      </c>
      <c r="AP25" s="797">
        <f t="shared" si="75"/>
        <v>1</v>
      </c>
      <c r="AQ25" s="797">
        <f t="shared" si="76"/>
        <v>7</v>
      </c>
      <c r="AR25" s="797">
        <f t="shared" si="77"/>
        <v>2</v>
      </c>
      <c r="AS25" s="797">
        <f t="shared" si="78"/>
        <v>22</v>
      </c>
      <c r="AT25" s="797">
        <f t="shared" si="79"/>
        <v>12</v>
      </c>
      <c r="AU25" s="797">
        <f t="shared" si="80"/>
        <v>37</v>
      </c>
      <c r="AV25" s="797">
        <f t="shared" si="81"/>
        <v>14</v>
      </c>
      <c r="AW25" s="797">
        <f t="shared" si="82"/>
        <v>51</v>
      </c>
      <c r="AX25" s="797">
        <f t="shared" si="83"/>
        <v>40</v>
      </c>
      <c r="AY25" s="797">
        <f t="shared" si="84"/>
        <v>33</v>
      </c>
      <c r="AZ25" s="797">
        <f t="shared" si="85"/>
        <v>37</v>
      </c>
      <c r="BA25" s="797">
        <f t="shared" si="86"/>
        <v>6</v>
      </c>
      <c r="BB25" s="797">
        <f t="shared" si="87"/>
        <v>13</v>
      </c>
      <c r="BC25" s="797">
        <f t="shared" si="88"/>
        <v>1</v>
      </c>
      <c r="BD25" s="789">
        <f t="shared" si="89"/>
        <v>0</v>
      </c>
      <c r="BE25" s="789"/>
      <c r="BF25" s="789"/>
      <c r="BG25" s="789">
        <f t="shared" si="90"/>
        <v>0</v>
      </c>
      <c r="BH25" s="789">
        <f t="shared" si="91"/>
        <v>0</v>
      </c>
      <c r="BI25" s="789">
        <f t="shared" si="92"/>
        <v>0</v>
      </c>
      <c r="BJ25" s="789">
        <f t="shared" si="93"/>
        <v>0</v>
      </c>
      <c r="BK25" s="789">
        <f t="shared" si="94"/>
        <v>1</v>
      </c>
      <c r="BL25" s="789">
        <f t="shared" si="95"/>
        <v>0</v>
      </c>
      <c r="BM25" s="789">
        <f t="shared" si="96"/>
        <v>0</v>
      </c>
      <c r="BN25" s="356"/>
      <c r="BO25" s="356"/>
      <c r="BP25" s="12" t="s">
        <v>39</v>
      </c>
      <c r="BQ25" s="13"/>
      <c r="BR25" s="13"/>
      <c r="BS25" s="13"/>
      <c r="BT25" s="13"/>
      <c r="BU25" s="13"/>
      <c r="BV25" s="13"/>
      <c r="BW25" s="13"/>
      <c r="BX25" s="13"/>
      <c r="BY25" s="13"/>
      <c r="BZ25" s="13"/>
      <c r="CA25" s="13"/>
      <c r="CB25" s="13"/>
      <c r="CC25" s="13"/>
      <c r="CD25" s="13"/>
      <c r="CE25" s="13"/>
      <c r="CF25" s="13"/>
      <c r="CG25" s="13"/>
      <c r="CH25" s="13"/>
      <c r="CI25" s="13"/>
      <c r="CJ25" s="13"/>
      <c r="CK25" s="13"/>
      <c r="CL25" s="13"/>
      <c r="CM25" s="13"/>
      <c r="CN25" s="13"/>
      <c r="CO25" s="13"/>
      <c r="CP25" s="13"/>
      <c r="CQ25" s="13"/>
      <c r="CR25" s="13"/>
      <c r="CS25" s="13"/>
      <c r="CT25" s="13"/>
      <c r="CU25" s="13">
        <v>1</v>
      </c>
      <c r="CV25" s="13"/>
      <c r="CW25" s="13"/>
      <c r="CX25" s="13"/>
      <c r="CY25" s="13"/>
      <c r="CZ25" s="13"/>
      <c r="DA25" s="13"/>
      <c r="DB25" s="13"/>
      <c r="DC25" s="13"/>
      <c r="DD25" s="13">
        <v>1</v>
      </c>
      <c r="DE25" s="13">
        <v>1</v>
      </c>
      <c r="DF25" s="13"/>
      <c r="DG25" s="13"/>
      <c r="DH25" s="13"/>
      <c r="DI25" s="13">
        <v>4</v>
      </c>
      <c r="DJ25" s="13">
        <v>1</v>
      </c>
      <c r="DK25" s="13">
        <v>2</v>
      </c>
      <c r="DL25" s="13"/>
      <c r="DM25" s="13">
        <v>1</v>
      </c>
      <c r="DN25" s="13">
        <v>2</v>
      </c>
      <c r="DO25" s="13">
        <v>2</v>
      </c>
      <c r="DP25" s="13"/>
      <c r="DQ25" s="13"/>
      <c r="DR25" s="13"/>
      <c r="DS25" s="13">
        <v>2</v>
      </c>
      <c r="DT25" s="13"/>
      <c r="DU25" s="13">
        <v>1</v>
      </c>
      <c r="DV25" s="13">
        <v>3</v>
      </c>
      <c r="DW25" s="13">
        <v>4</v>
      </c>
      <c r="DX25" s="13">
        <v>1</v>
      </c>
      <c r="DY25" s="13">
        <v>2</v>
      </c>
      <c r="DZ25" s="13">
        <v>1</v>
      </c>
      <c r="EA25" s="13">
        <v>2</v>
      </c>
      <c r="EB25" s="13">
        <v>2</v>
      </c>
      <c r="EC25" s="13">
        <v>8</v>
      </c>
      <c r="ED25" s="13">
        <v>4</v>
      </c>
      <c r="EE25" s="13">
        <v>3</v>
      </c>
      <c r="EF25" s="13">
        <v>1</v>
      </c>
      <c r="EG25" s="13">
        <v>6</v>
      </c>
      <c r="EH25" s="13">
        <v>4</v>
      </c>
      <c r="EI25" s="13">
        <v>4</v>
      </c>
      <c r="EJ25" s="13">
        <v>6</v>
      </c>
      <c r="EK25" s="13">
        <v>4</v>
      </c>
      <c r="EL25" s="13">
        <v>2</v>
      </c>
      <c r="EM25" s="13">
        <v>7</v>
      </c>
      <c r="EN25" s="13">
        <v>3</v>
      </c>
      <c r="EO25" s="13">
        <v>2</v>
      </c>
      <c r="EP25" s="13">
        <v>8</v>
      </c>
      <c r="EQ25" s="13">
        <v>4</v>
      </c>
      <c r="ER25" s="13">
        <v>4</v>
      </c>
      <c r="ES25" s="13">
        <v>1</v>
      </c>
      <c r="ET25" s="13">
        <v>2</v>
      </c>
      <c r="EU25" s="13">
        <v>3</v>
      </c>
      <c r="EV25" s="13">
        <v>3</v>
      </c>
      <c r="EW25" s="13">
        <v>4</v>
      </c>
      <c r="EX25" s="13">
        <v>1</v>
      </c>
      <c r="EY25" s="13"/>
      <c r="EZ25" s="13">
        <v>2</v>
      </c>
      <c r="FA25" s="13"/>
      <c r="FB25" s="13"/>
      <c r="FC25" s="13"/>
      <c r="FD25" s="13"/>
      <c r="FE25" s="13"/>
      <c r="FF25" s="13"/>
      <c r="FG25" s="13"/>
      <c r="FH25" s="13"/>
      <c r="FI25" s="13"/>
      <c r="FJ25" s="60">
        <v>119</v>
      </c>
      <c r="FK25" s="13"/>
      <c r="FL25" s="13"/>
      <c r="FM25" s="13"/>
      <c r="FN25" s="13"/>
      <c r="FO25" s="13"/>
      <c r="FP25" s="13"/>
      <c r="FQ25" s="13"/>
      <c r="FR25" s="13"/>
      <c r="FS25" s="13"/>
      <c r="FT25" s="13"/>
      <c r="FU25" s="13"/>
      <c r="FV25" s="13"/>
      <c r="FW25" s="13"/>
      <c r="FX25" s="13"/>
      <c r="FY25" s="13"/>
      <c r="FZ25" s="13"/>
      <c r="GA25" s="13"/>
      <c r="GB25" s="13"/>
      <c r="GC25" s="13">
        <v>1</v>
      </c>
      <c r="GD25" s="13"/>
      <c r="GE25" s="13"/>
      <c r="GF25" s="13"/>
      <c r="GG25" s="13"/>
      <c r="GH25" s="13">
        <v>1</v>
      </c>
      <c r="GI25" s="13"/>
      <c r="GJ25" s="13"/>
      <c r="GK25" s="13"/>
      <c r="GL25" s="13"/>
      <c r="GM25" s="13"/>
      <c r="GN25" s="13">
        <v>1</v>
      </c>
      <c r="GO25" s="13"/>
      <c r="GP25" s="13">
        <v>3</v>
      </c>
      <c r="GQ25" s="13">
        <v>1</v>
      </c>
      <c r="GR25" s="13"/>
      <c r="GS25" s="13">
        <v>1</v>
      </c>
      <c r="GT25" s="13"/>
      <c r="GU25" s="13"/>
      <c r="GV25" s="13"/>
      <c r="GW25" s="13">
        <v>2</v>
      </c>
      <c r="GX25" s="13"/>
      <c r="GY25" s="13"/>
      <c r="GZ25" s="13">
        <v>2</v>
      </c>
      <c r="HA25" s="13">
        <v>1</v>
      </c>
      <c r="HB25" s="13">
        <v>3</v>
      </c>
      <c r="HC25" s="13">
        <v>3</v>
      </c>
      <c r="HD25" s="13"/>
      <c r="HE25" s="13">
        <v>4</v>
      </c>
      <c r="HF25" s="13">
        <v>2</v>
      </c>
      <c r="HG25" s="13">
        <v>3</v>
      </c>
      <c r="HH25" s="13">
        <v>4</v>
      </c>
      <c r="HI25" s="13">
        <v>4</v>
      </c>
      <c r="HJ25" s="13">
        <v>4</v>
      </c>
      <c r="HK25" s="13">
        <v>4</v>
      </c>
      <c r="HL25" s="13">
        <v>2</v>
      </c>
      <c r="HM25" s="13">
        <v>7</v>
      </c>
      <c r="HN25" s="13">
        <v>3</v>
      </c>
      <c r="HO25" s="13">
        <v>3</v>
      </c>
      <c r="HP25" s="13">
        <v>3</v>
      </c>
      <c r="HQ25" s="13">
        <v>2</v>
      </c>
      <c r="HR25" s="13">
        <v>5</v>
      </c>
      <c r="HS25" s="13">
        <v>5</v>
      </c>
      <c r="HT25" s="13">
        <v>7</v>
      </c>
      <c r="HU25" s="13">
        <v>7</v>
      </c>
      <c r="HV25" s="13">
        <v>5</v>
      </c>
      <c r="HW25" s="13">
        <v>2</v>
      </c>
      <c r="HX25" s="13">
        <v>11</v>
      </c>
      <c r="HY25" s="13">
        <v>3</v>
      </c>
      <c r="HZ25" s="13">
        <v>3</v>
      </c>
      <c r="IA25" s="13">
        <v>4</v>
      </c>
      <c r="IB25" s="13">
        <v>4</v>
      </c>
      <c r="IC25" s="13">
        <v>2</v>
      </c>
      <c r="ID25" s="13">
        <v>3</v>
      </c>
      <c r="IE25" s="13">
        <v>8</v>
      </c>
      <c r="IF25" s="13">
        <v>2</v>
      </c>
      <c r="IG25" s="13">
        <v>1</v>
      </c>
      <c r="IH25" s="13">
        <v>4</v>
      </c>
      <c r="II25" s="13">
        <v>5</v>
      </c>
      <c r="IJ25" s="13">
        <v>4</v>
      </c>
      <c r="IK25" s="13">
        <v>3</v>
      </c>
      <c r="IL25" s="13">
        <v>1</v>
      </c>
      <c r="IM25" s="13"/>
      <c r="IN25" s="13"/>
      <c r="IO25" s="13">
        <v>1</v>
      </c>
      <c r="IP25" s="13">
        <v>3</v>
      </c>
      <c r="IQ25" s="13">
        <v>1</v>
      </c>
      <c r="IR25" s="13"/>
      <c r="IS25" s="13"/>
      <c r="IT25" s="13">
        <v>1</v>
      </c>
      <c r="IU25" s="13"/>
      <c r="IV25" s="13"/>
      <c r="IW25" s="13"/>
      <c r="IX25" s="13"/>
      <c r="IY25" s="13"/>
      <c r="IZ25" s="13"/>
      <c r="JA25" s="60">
        <v>159</v>
      </c>
      <c r="JB25" s="13"/>
      <c r="JC25" s="13"/>
      <c r="JD25" s="13"/>
      <c r="JE25" s="13"/>
      <c r="JF25" s="13"/>
      <c r="JG25" s="13"/>
      <c r="JH25" s="13"/>
      <c r="JI25" s="13"/>
      <c r="JJ25" s="13"/>
      <c r="JK25" s="13"/>
      <c r="JL25" s="13"/>
      <c r="JM25" s="13"/>
      <c r="JN25" s="13"/>
      <c r="JO25" s="13"/>
      <c r="JP25" s="13"/>
      <c r="JQ25" s="13"/>
      <c r="JR25" s="13"/>
      <c r="JS25" s="13"/>
      <c r="JT25" s="13"/>
      <c r="JU25" s="13"/>
      <c r="JV25" s="13"/>
      <c r="JW25" s="13"/>
      <c r="JX25" s="13"/>
      <c r="JY25" s="13"/>
      <c r="JZ25" s="13"/>
      <c r="KA25" s="13">
        <v>1</v>
      </c>
      <c r="KB25" s="13"/>
      <c r="KC25" s="13"/>
      <c r="KD25" s="13"/>
      <c r="KE25" s="13"/>
      <c r="KF25" s="13"/>
      <c r="KG25" s="13"/>
      <c r="KH25" s="13"/>
      <c r="KI25" s="13"/>
      <c r="KJ25" s="13"/>
      <c r="KK25" s="13"/>
      <c r="KL25" s="13"/>
      <c r="KM25" s="13"/>
      <c r="KN25" s="13"/>
      <c r="KO25" s="13"/>
      <c r="KP25" s="13"/>
      <c r="KQ25" s="13"/>
      <c r="KR25" s="13"/>
      <c r="KS25" s="13"/>
      <c r="KT25" s="13"/>
      <c r="KU25" s="13"/>
      <c r="KV25" s="13"/>
      <c r="KW25" s="13"/>
      <c r="KX25" s="13"/>
      <c r="KY25" s="13"/>
      <c r="KZ25" s="13"/>
      <c r="LA25" s="13"/>
      <c r="LB25" s="13"/>
      <c r="LC25" s="13"/>
      <c r="LD25" s="13"/>
      <c r="LE25" s="13"/>
      <c r="LF25" s="60">
        <v>1</v>
      </c>
      <c r="LG25" s="13">
        <v>279</v>
      </c>
      <c r="LH25" s="448"/>
      <c r="LI25" s="448"/>
      <c r="LJ25" s="448"/>
      <c r="LK25" s="448"/>
      <c r="LL25" s="13"/>
      <c r="LM25" s="13"/>
      <c r="LN25" s="13"/>
      <c r="LO25" s="13"/>
      <c r="LP25" s="13"/>
      <c r="LQ25" s="13"/>
      <c r="LR25" s="13"/>
      <c r="LS25" s="13"/>
      <c r="LT25" s="13"/>
      <c r="LU25" s="13"/>
      <c r="LV25" s="13"/>
      <c r="LW25" s="448"/>
      <c r="LX25" s="13"/>
    </row>
    <row r="26" spans="1:354">
      <c r="A26" s="5" t="s">
        <v>38</v>
      </c>
      <c r="B26" s="283">
        <f t="shared" si="38"/>
        <v>4</v>
      </c>
      <c r="C26" s="283">
        <f t="shared" si="39"/>
        <v>1</v>
      </c>
      <c r="D26" s="283">
        <f t="shared" si="40"/>
        <v>1</v>
      </c>
      <c r="E26" s="283">
        <f t="shared" si="41"/>
        <v>2</v>
      </c>
      <c r="F26" s="283">
        <f t="shared" si="42"/>
        <v>7</v>
      </c>
      <c r="G26" s="283">
        <f t="shared" si="43"/>
        <v>8</v>
      </c>
      <c r="H26" s="283">
        <f t="shared" si="44"/>
        <v>18</v>
      </c>
      <c r="I26" s="283">
        <f t="shared" si="45"/>
        <v>10</v>
      </c>
      <c r="J26" s="283">
        <f t="shared" si="46"/>
        <v>57</v>
      </c>
      <c r="K26" s="283">
        <f t="shared" si="47"/>
        <v>23</v>
      </c>
      <c r="L26" s="283">
        <f t="shared" si="48"/>
        <v>122</v>
      </c>
      <c r="M26" s="283">
        <f t="shared" si="49"/>
        <v>52</v>
      </c>
      <c r="N26" s="283">
        <f t="shared" si="50"/>
        <v>221</v>
      </c>
      <c r="O26" s="283">
        <f t="shared" si="51"/>
        <v>120</v>
      </c>
      <c r="P26" s="283">
        <f t="shared" si="52"/>
        <v>226</v>
      </c>
      <c r="Q26" s="283">
        <f t="shared" si="53"/>
        <v>110</v>
      </c>
      <c r="R26" s="283">
        <f t="shared" si="54"/>
        <v>131</v>
      </c>
      <c r="S26" s="283">
        <f t="shared" si="55"/>
        <v>89</v>
      </c>
      <c r="T26" s="283">
        <f t="shared" si="56"/>
        <v>18</v>
      </c>
      <c r="U26" s="283">
        <f t="shared" si="57"/>
        <v>31</v>
      </c>
      <c r="W26" s="791">
        <f t="shared" si="58"/>
        <v>3</v>
      </c>
      <c r="X26" s="791">
        <f t="shared" si="59"/>
        <v>0</v>
      </c>
      <c r="Y26" s="791">
        <f t="shared" si="60"/>
        <v>0</v>
      </c>
      <c r="Z26" s="791">
        <f t="shared" si="61"/>
        <v>1</v>
      </c>
      <c r="AA26" s="791">
        <f t="shared" si="62"/>
        <v>1</v>
      </c>
      <c r="AB26" s="791">
        <f t="shared" si="63"/>
        <v>3</v>
      </c>
      <c r="AC26" s="791">
        <f t="shared" si="64"/>
        <v>5</v>
      </c>
      <c r="AD26" s="791">
        <f t="shared" si="65"/>
        <v>3</v>
      </c>
      <c r="AE26" s="791">
        <f t="shared" si="66"/>
        <v>1</v>
      </c>
      <c r="AF26" s="791">
        <f t="shared" si="67"/>
        <v>4</v>
      </c>
      <c r="AG26" s="356"/>
      <c r="AH26" s="12" t="s">
        <v>40</v>
      </c>
      <c r="AI26" s="797">
        <f t="shared" si="68"/>
        <v>0</v>
      </c>
      <c r="AJ26" s="797">
        <f t="shared" si="69"/>
        <v>0</v>
      </c>
      <c r="AK26" s="797">
        <f t="shared" si="70"/>
        <v>0</v>
      </c>
      <c r="AL26" s="797">
        <f t="shared" si="71"/>
        <v>0</v>
      </c>
      <c r="AM26" s="797">
        <f t="shared" si="72"/>
        <v>4</v>
      </c>
      <c r="AN26" s="797">
        <f t="shared" si="73"/>
        <v>0</v>
      </c>
      <c r="AO26" s="797">
        <f t="shared" si="74"/>
        <v>4</v>
      </c>
      <c r="AP26" s="797">
        <f t="shared" si="75"/>
        <v>0</v>
      </c>
      <c r="AQ26" s="797">
        <f t="shared" si="76"/>
        <v>11</v>
      </c>
      <c r="AR26" s="797">
        <f t="shared" si="77"/>
        <v>7</v>
      </c>
      <c r="AS26" s="797">
        <f t="shared" si="78"/>
        <v>40</v>
      </c>
      <c r="AT26" s="797">
        <f t="shared" si="79"/>
        <v>16</v>
      </c>
      <c r="AU26" s="797">
        <f t="shared" si="80"/>
        <v>92</v>
      </c>
      <c r="AV26" s="797">
        <f t="shared" si="81"/>
        <v>35</v>
      </c>
      <c r="AW26" s="797">
        <f t="shared" si="82"/>
        <v>90</v>
      </c>
      <c r="AX26" s="797">
        <f t="shared" si="83"/>
        <v>53</v>
      </c>
      <c r="AY26" s="797">
        <f t="shared" si="84"/>
        <v>47</v>
      </c>
      <c r="AZ26" s="797">
        <f t="shared" si="85"/>
        <v>51</v>
      </c>
      <c r="BA26" s="797">
        <f t="shared" si="86"/>
        <v>12</v>
      </c>
      <c r="BB26" s="797">
        <f t="shared" si="87"/>
        <v>12</v>
      </c>
      <c r="BC26" s="797">
        <f t="shared" si="88"/>
        <v>9</v>
      </c>
      <c r="BD26" s="789">
        <f t="shared" si="89"/>
        <v>0</v>
      </c>
      <c r="BE26" s="789"/>
      <c r="BF26" s="789"/>
      <c r="BG26" s="789">
        <f t="shared" si="90"/>
        <v>0</v>
      </c>
      <c r="BH26" s="789">
        <f t="shared" si="91"/>
        <v>0</v>
      </c>
      <c r="BI26" s="789">
        <f t="shared" si="92"/>
        <v>1</v>
      </c>
      <c r="BJ26" s="789">
        <f t="shared" si="93"/>
        <v>0</v>
      </c>
      <c r="BK26" s="789">
        <f t="shared" si="94"/>
        <v>1</v>
      </c>
      <c r="BL26" s="789">
        <f t="shared" si="95"/>
        <v>3</v>
      </c>
      <c r="BM26" s="789">
        <f t="shared" si="96"/>
        <v>4</v>
      </c>
      <c r="BN26" s="356"/>
      <c r="BO26" s="356"/>
      <c r="BP26" s="12" t="s">
        <v>40</v>
      </c>
      <c r="BQ26" s="13"/>
      <c r="BR26" s="13"/>
      <c r="BS26" s="13"/>
      <c r="BT26" s="13"/>
      <c r="BU26" s="13"/>
      <c r="BV26" s="13"/>
      <c r="BW26" s="13"/>
      <c r="BX26" s="13"/>
      <c r="BY26" s="13"/>
      <c r="BZ26" s="13"/>
      <c r="CA26" s="13"/>
      <c r="CB26" s="13"/>
      <c r="CC26" s="13"/>
      <c r="CD26" s="13"/>
      <c r="CE26" s="13"/>
      <c r="CF26" s="13"/>
      <c r="CG26" s="13"/>
      <c r="CH26" s="13"/>
      <c r="CI26" s="13"/>
      <c r="CJ26" s="13"/>
      <c r="CK26" s="13"/>
      <c r="CL26" s="13"/>
      <c r="CM26" s="13"/>
      <c r="CN26" s="13"/>
      <c r="CO26" s="13"/>
      <c r="CP26" s="13"/>
      <c r="CQ26" s="13"/>
      <c r="CR26" s="13"/>
      <c r="CS26" s="13"/>
      <c r="CT26" s="13"/>
      <c r="CU26" s="13"/>
      <c r="CV26" s="13"/>
      <c r="CW26" s="13">
        <v>1</v>
      </c>
      <c r="CX26" s="13">
        <v>1</v>
      </c>
      <c r="CY26" s="13"/>
      <c r="CZ26" s="13"/>
      <c r="DA26" s="13">
        <v>1</v>
      </c>
      <c r="DB26" s="13">
        <v>1</v>
      </c>
      <c r="DC26" s="13">
        <v>1</v>
      </c>
      <c r="DD26" s="13"/>
      <c r="DE26" s="13">
        <v>1</v>
      </c>
      <c r="DF26" s="13">
        <v>1</v>
      </c>
      <c r="DG26" s="13"/>
      <c r="DH26" s="13">
        <v>1</v>
      </c>
      <c r="DI26" s="13">
        <v>2</v>
      </c>
      <c r="DJ26" s="13"/>
      <c r="DK26" s="13">
        <v>3</v>
      </c>
      <c r="DL26" s="13">
        <v>2</v>
      </c>
      <c r="DM26" s="13">
        <v>1</v>
      </c>
      <c r="DN26" s="13">
        <v>3</v>
      </c>
      <c r="DO26" s="13">
        <v>3</v>
      </c>
      <c r="DP26" s="13">
        <v>1</v>
      </c>
      <c r="DQ26" s="13"/>
      <c r="DR26" s="13">
        <v>2</v>
      </c>
      <c r="DS26" s="13">
        <v>3</v>
      </c>
      <c r="DT26" s="13">
        <v>3</v>
      </c>
      <c r="DU26" s="13">
        <v>6</v>
      </c>
      <c r="DV26" s="13">
        <v>2</v>
      </c>
      <c r="DW26" s="13">
        <v>3</v>
      </c>
      <c r="DX26" s="13">
        <v>3</v>
      </c>
      <c r="DY26" s="13">
        <v>5</v>
      </c>
      <c r="DZ26" s="13">
        <v>8</v>
      </c>
      <c r="EA26" s="13">
        <v>1</v>
      </c>
      <c r="EB26" s="13">
        <v>6</v>
      </c>
      <c r="EC26" s="13">
        <v>11</v>
      </c>
      <c r="ED26" s="13">
        <v>3</v>
      </c>
      <c r="EE26" s="13">
        <v>7</v>
      </c>
      <c r="EF26" s="13">
        <v>2</v>
      </c>
      <c r="EG26" s="13">
        <v>4</v>
      </c>
      <c r="EH26" s="13">
        <v>7</v>
      </c>
      <c r="EI26" s="13">
        <v>5</v>
      </c>
      <c r="EJ26" s="13">
        <v>7</v>
      </c>
      <c r="EK26" s="13">
        <v>6</v>
      </c>
      <c r="EL26" s="13">
        <v>9</v>
      </c>
      <c r="EM26" s="13">
        <v>2</v>
      </c>
      <c r="EN26" s="13">
        <v>3</v>
      </c>
      <c r="EO26" s="13">
        <v>2</v>
      </c>
      <c r="EP26" s="13">
        <v>6</v>
      </c>
      <c r="EQ26" s="13">
        <v>5</v>
      </c>
      <c r="ER26" s="13">
        <v>7</v>
      </c>
      <c r="ES26" s="13">
        <v>5</v>
      </c>
      <c r="ET26" s="13">
        <v>6</v>
      </c>
      <c r="EU26" s="13">
        <v>3</v>
      </c>
      <c r="EV26" s="13">
        <v>4</v>
      </c>
      <c r="EW26" s="13">
        <v>1</v>
      </c>
      <c r="EX26" s="13"/>
      <c r="EY26" s="13">
        <v>2</v>
      </c>
      <c r="EZ26" s="13">
        <v>1</v>
      </c>
      <c r="FA26" s="13">
        <v>1</v>
      </c>
      <c r="FB26" s="13"/>
      <c r="FC26" s="13"/>
      <c r="FD26" s="13"/>
      <c r="FE26" s="13"/>
      <c r="FF26" s="13"/>
      <c r="FG26" s="13"/>
      <c r="FH26" s="13"/>
      <c r="FI26" s="13"/>
      <c r="FJ26" s="60">
        <v>174</v>
      </c>
      <c r="FK26" s="13"/>
      <c r="FL26" s="13"/>
      <c r="FM26" s="13"/>
      <c r="FN26" s="13"/>
      <c r="FO26" s="13"/>
      <c r="FP26" s="13"/>
      <c r="FQ26" s="13"/>
      <c r="FR26" s="13"/>
      <c r="FS26" s="13"/>
      <c r="FT26" s="13"/>
      <c r="FU26" s="13"/>
      <c r="FV26" s="13">
        <v>1</v>
      </c>
      <c r="FW26" s="13">
        <v>1</v>
      </c>
      <c r="FX26" s="13"/>
      <c r="FY26" s="13"/>
      <c r="FZ26" s="13">
        <v>1</v>
      </c>
      <c r="GA26" s="13"/>
      <c r="GB26" s="13"/>
      <c r="GC26" s="13"/>
      <c r="GD26" s="13">
        <v>1</v>
      </c>
      <c r="GE26" s="13"/>
      <c r="GF26" s="13"/>
      <c r="GG26" s="13">
        <v>1</v>
      </c>
      <c r="GH26" s="13"/>
      <c r="GI26" s="13">
        <v>3</v>
      </c>
      <c r="GJ26" s="13"/>
      <c r="GK26" s="13"/>
      <c r="GL26" s="13"/>
      <c r="GM26" s="13"/>
      <c r="GN26" s="13"/>
      <c r="GO26" s="13"/>
      <c r="GP26" s="13">
        <v>1</v>
      </c>
      <c r="GQ26" s="13">
        <v>1</v>
      </c>
      <c r="GR26" s="13">
        <v>1</v>
      </c>
      <c r="GS26" s="13"/>
      <c r="GT26" s="13">
        <v>1</v>
      </c>
      <c r="GU26" s="13">
        <v>3</v>
      </c>
      <c r="GV26" s="13">
        <v>2</v>
      </c>
      <c r="GW26" s="13"/>
      <c r="GX26" s="13">
        <v>2</v>
      </c>
      <c r="GY26" s="13">
        <v>2</v>
      </c>
      <c r="GZ26" s="13">
        <v>5</v>
      </c>
      <c r="HA26" s="13">
        <v>1</v>
      </c>
      <c r="HB26" s="13">
        <v>4</v>
      </c>
      <c r="HC26" s="13">
        <v>5</v>
      </c>
      <c r="HD26" s="13">
        <v>1</v>
      </c>
      <c r="HE26" s="13">
        <v>4</v>
      </c>
      <c r="HF26" s="13">
        <v>4</v>
      </c>
      <c r="HG26" s="13">
        <v>6</v>
      </c>
      <c r="HH26" s="13">
        <v>8</v>
      </c>
      <c r="HI26" s="13">
        <v>4</v>
      </c>
      <c r="HJ26" s="13">
        <v>4</v>
      </c>
      <c r="HK26" s="13">
        <v>8</v>
      </c>
      <c r="HL26" s="13">
        <v>7</v>
      </c>
      <c r="HM26" s="13">
        <v>12</v>
      </c>
      <c r="HN26" s="13">
        <v>8</v>
      </c>
      <c r="HO26" s="13">
        <v>10</v>
      </c>
      <c r="HP26" s="13">
        <v>9</v>
      </c>
      <c r="HQ26" s="13">
        <v>11</v>
      </c>
      <c r="HR26" s="13">
        <v>19</v>
      </c>
      <c r="HS26" s="13">
        <v>14</v>
      </c>
      <c r="HT26" s="13">
        <v>11</v>
      </c>
      <c r="HU26" s="13">
        <v>11</v>
      </c>
      <c r="HV26" s="13">
        <v>13</v>
      </c>
      <c r="HW26" s="13">
        <v>5</v>
      </c>
      <c r="HX26" s="13">
        <v>5</v>
      </c>
      <c r="HY26" s="13">
        <v>8</v>
      </c>
      <c r="HZ26" s="13">
        <v>9</v>
      </c>
      <c r="IA26" s="13">
        <v>7</v>
      </c>
      <c r="IB26" s="13">
        <v>7</v>
      </c>
      <c r="IC26" s="13">
        <v>2</v>
      </c>
      <c r="ID26" s="13">
        <v>9</v>
      </c>
      <c r="IE26" s="13">
        <v>3</v>
      </c>
      <c r="IF26" s="13">
        <v>7</v>
      </c>
      <c r="IG26" s="13">
        <v>3</v>
      </c>
      <c r="IH26" s="13">
        <v>5</v>
      </c>
      <c r="II26" s="13">
        <v>5</v>
      </c>
      <c r="IJ26" s="13">
        <v>4</v>
      </c>
      <c r="IK26" s="13">
        <v>6</v>
      </c>
      <c r="IL26" s="13">
        <v>3</v>
      </c>
      <c r="IM26" s="13">
        <v>2</v>
      </c>
      <c r="IN26" s="13">
        <v>2</v>
      </c>
      <c r="IO26" s="13">
        <v>2</v>
      </c>
      <c r="IP26" s="13">
        <v>2</v>
      </c>
      <c r="IQ26" s="13">
        <v>2</v>
      </c>
      <c r="IR26" s="13">
        <v>1</v>
      </c>
      <c r="IS26" s="13">
        <v>1</v>
      </c>
      <c r="IT26" s="13"/>
      <c r="IU26" s="13"/>
      <c r="IV26" s="13"/>
      <c r="IW26" s="13"/>
      <c r="IX26" s="13"/>
      <c r="IY26" s="13"/>
      <c r="IZ26" s="13"/>
      <c r="JA26" s="60">
        <v>300</v>
      </c>
      <c r="JB26" s="13"/>
      <c r="JC26" s="13"/>
      <c r="JD26" s="13"/>
      <c r="JE26" s="13"/>
      <c r="JF26" s="13"/>
      <c r="JG26" s="13"/>
      <c r="JH26" s="13"/>
      <c r="JI26" s="13"/>
      <c r="JJ26" s="13"/>
      <c r="JK26" s="13">
        <v>1</v>
      </c>
      <c r="JL26" s="13"/>
      <c r="JM26" s="13"/>
      <c r="JN26" s="13"/>
      <c r="JO26" s="13"/>
      <c r="JP26" s="13"/>
      <c r="JQ26" s="13"/>
      <c r="JR26" s="13"/>
      <c r="JS26" s="13"/>
      <c r="JT26" s="13"/>
      <c r="JU26" s="13"/>
      <c r="JV26" s="13"/>
      <c r="JW26" s="13"/>
      <c r="JX26" s="13"/>
      <c r="JY26" s="13"/>
      <c r="JZ26" s="13"/>
      <c r="KA26" s="13"/>
      <c r="KB26" s="13"/>
      <c r="KC26" s="13">
        <v>1</v>
      </c>
      <c r="KD26" s="13"/>
      <c r="KE26" s="13"/>
      <c r="KF26" s="13"/>
      <c r="KG26" s="13"/>
      <c r="KH26" s="13"/>
      <c r="KI26" s="13"/>
      <c r="KJ26" s="13">
        <v>1</v>
      </c>
      <c r="KK26" s="13"/>
      <c r="KL26" s="13"/>
      <c r="KM26" s="13"/>
      <c r="KN26" s="13">
        <v>1</v>
      </c>
      <c r="KO26" s="13">
        <v>1</v>
      </c>
      <c r="KP26" s="13"/>
      <c r="KQ26" s="13"/>
      <c r="KR26" s="13"/>
      <c r="KS26" s="13">
        <v>1</v>
      </c>
      <c r="KT26" s="13"/>
      <c r="KU26" s="13"/>
      <c r="KV26" s="13"/>
      <c r="KW26" s="13">
        <v>1</v>
      </c>
      <c r="KX26" s="13"/>
      <c r="KY26" s="13"/>
      <c r="KZ26" s="13"/>
      <c r="LA26" s="13"/>
      <c r="LB26" s="13">
        <v>1</v>
      </c>
      <c r="LC26" s="13"/>
      <c r="LD26" s="13">
        <v>1</v>
      </c>
      <c r="LE26" s="13"/>
      <c r="LF26" s="60">
        <v>9</v>
      </c>
      <c r="LG26" s="13">
        <v>483</v>
      </c>
      <c r="LH26" s="448"/>
      <c r="LI26" s="448"/>
      <c r="LJ26" s="448"/>
      <c r="LK26" s="448"/>
      <c r="LL26" s="13"/>
      <c r="LM26" s="13"/>
      <c r="LN26" s="13"/>
      <c r="LO26" s="13"/>
      <c r="LP26" s="13"/>
      <c r="LQ26" s="13"/>
      <c r="LR26" s="13"/>
      <c r="LS26" s="13"/>
      <c r="LT26" s="13"/>
      <c r="LU26" s="13"/>
      <c r="LV26" s="13"/>
      <c r="LW26" s="448"/>
      <c r="LX26" s="13"/>
    </row>
    <row r="27" spans="1:354">
      <c r="A27" s="5" t="s">
        <v>39</v>
      </c>
      <c r="B27" s="283">
        <f t="shared" si="38"/>
        <v>0</v>
      </c>
      <c r="C27" s="283">
        <f t="shared" si="39"/>
        <v>0</v>
      </c>
      <c r="D27" s="283">
        <f t="shared" si="40"/>
        <v>0</v>
      </c>
      <c r="E27" s="283">
        <f t="shared" si="41"/>
        <v>0</v>
      </c>
      <c r="F27" s="283">
        <f t="shared" si="42"/>
        <v>1</v>
      </c>
      <c r="G27" s="283">
        <f t="shared" si="43"/>
        <v>0</v>
      </c>
      <c r="H27" s="283">
        <f t="shared" si="44"/>
        <v>2</v>
      </c>
      <c r="I27" s="283">
        <f t="shared" si="45"/>
        <v>1</v>
      </c>
      <c r="J27" s="283">
        <f t="shared" si="46"/>
        <v>7</v>
      </c>
      <c r="K27" s="283">
        <f t="shared" si="47"/>
        <v>2</v>
      </c>
      <c r="L27" s="283">
        <f t="shared" si="48"/>
        <v>22</v>
      </c>
      <c r="M27" s="283">
        <f t="shared" si="49"/>
        <v>12</v>
      </c>
      <c r="N27" s="283">
        <f t="shared" si="50"/>
        <v>37</v>
      </c>
      <c r="O27" s="283">
        <f t="shared" si="51"/>
        <v>14</v>
      </c>
      <c r="P27" s="283">
        <f t="shared" si="52"/>
        <v>51</v>
      </c>
      <c r="Q27" s="283">
        <f t="shared" si="53"/>
        <v>40</v>
      </c>
      <c r="R27" s="283">
        <f t="shared" si="54"/>
        <v>33</v>
      </c>
      <c r="S27" s="283">
        <f t="shared" si="55"/>
        <v>37</v>
      </c>
      <c r="T27" s="283">
        <f t="shared" si="56"/>
        <v>6</v>
      </c>
      <c r="U27" s="283">
        <f t="shared" si="57"/>
        <v>13</v>
      </c>
      <c r="W27" s="791">
        <f t="shared" si="58"/>
        <v>0</v>
      </c>
      <c r="X27" s="791">
        <f t="shared" si="59"/>
        <v>0</v>
      </c>
      <c r="Y27" s="791">
        <f t="shared" si="60"/>
        <v>0</v>
      </c>
      <c r="Z27" s="791">
        <f t="shared" si="61"/>
        <v>0</v>
      </c>
      <c r="AA27" s="791">
        <f t="shared" si="62"/>
        <v>0</v>
      </c>
      <c r="AB27" s="791">
        <f t="shared" si="63"/>
        <v>0</v>
      </c>
      <c r="AC27" s="791">
        <f t="shared" si="64"/>
        <v>0</v>
      </c>
      <c r="AD27" s="791">
        <f t="shared" si="65"/>
        <v>1</v>
      </c>
      <c r="AE27" s="791">
        <f t="shared" si="66"/>
        <v>0</v>
      </c>
      <c r="AF27" s="791">
        <f t="shared" si="67"/>
        <v>0</v>
      </c>
      <c r="AG27" s="356"/>
      <c r="AH27" s="12" t="s">
        <v>41</v>
      </c>
      <c r="AI27" s="797">
        <f t="shared" si="68"/>
        <v>0</v>
      </c>
      <c r="AJ27" s="797">
        <f t="shared" si="69"/>
        <v>0</v>
      </c>
      <c r="AK27" s="797">
        <f t="shared" si="70"/>
        <v>1</v>
      </c>
      <c r="AL27" s="797">
        <f t="shared" si="71"/>
        <v>2</v>
      </c>
      <c r="AM27" s="797">
        <f t="shared" si="72"/>
        <v>4</v>
      </c>
      <c r="AN27" s="797">
        <f t="shared" si="73"/>
        <v>3</v>
      </c>
      <c r="AO27" s="797">
        <f t="shared" si="74"/>
        <v>10</v>
      </c>
      <c r="AP27" s="797">
        <f t="shared" si="75"/>
        <v>7</v>
      </c>
      <c r="AQ27" s="797">
        <f t="shared" si="76"/>
        <v>30</v>
      </c>
      <c r="AR27" s="797">
        <f t="shared" si="77"/>
        <v>12</v>
      </c>
      <c r="AS27" s="797">
        <f t="shared" si="78"/>
        <v>92</v>
      </c>
      <c r="AT27" s="797">
        <f t="shared" si="79"/>
        <v>30</v>
      </c>
      <c r="AU27" s="797">
        <f t="shared" si="80"/>
        <v>119</v>
      </c>
      <c r="AV27" s="797">
        <f t="shared" si="81"/>
        <v>60</v>
      </c>
      <c r="AW27" s="797">
        <f t="shared" si="82"/>
        <v>125</v>
      </c>
      <c r="AX27" s="797">
        <f t="shared" si="83"/>
        <v>62</v>
      </c>
      <c r="AY27" s="797">
        <f t="shared" si="84"/>
        <v>61</v>
      </c>
      <c r="AZ27" s="797">
        <f t="shared" si="85"/>
        <v>47</v>
      </c>
      <c r="BA27" s="797">
        <f t="shared" si="86"/>
        <v>13</v>
      </c>
      <c r="BB27" s="797">
        <f t="shared" si="87"/>
        <v>19</v>
      </c>
      <c r="BC27" s="797">
        <f t="shared" si="88"/>
        <v>9</v>
      </c>
      <c r="BD27" s="789">
        <f t="shared" si="89"/>
        <v>0</v>
      </c>
      <c r="BE27" s="789"/>
      <c r="BF27" s="789"/>
      <c r="BG27" s="789">
        <f t="shared" si="90"/>
        <v>1</v>
      </c>
      <c r="BH27" s="789">
        <f t="shared" si="91"/>
        <v>0</v>
      </c>
      <c r="BI27" s="789">
        <f t="shared" si="92"/>
        <v>1</v>
      </c>
      <c r="BJ27" s="789">
        <f t="shared" si="93"/>
        <v>1</v>
      </c>
      <c r="BK27" s="789">
        <f t="shared" si="94"/>
        <v>3</v>
      </c>
      <c r="BL27" s="789">
        <f t="shared" si="95"/>
        <v>3</v>
      </c>
      <c r="BM27" s="789">
        <f t="shared" si="96"/>
        <v>0</v>
      </c>
      <c r="BN27" s="356"/>
      <c r="BO27" s="356"/>
      <c r="BP27" s="12" t="s">
        <v>41</v>
      </c>
      <c r="BQ27" s="13"/>
      <c r="BR27" s="13"/>
      <c r="BS27" s="13"/>
      <c r="BT27" s="13"/>
      <c r="BU27" s="13"/>
      <c r="BV27" s="13"/>
      <c r="BW27" s="13"/>
      <c r="BX27" s="13"/>
      <c r="BY27" s="13"/>
      <c r="BZ27" s="13">
        <v>1</v>
      </c>
      <c r="CA27" s="13">
        <v>1</v>
      </c>
      <c r="CB27" s="13"/>
      <c r="CC27" s="13"/>
      <c r="CD27" s="13"/>
      <c r="CE27" s="13"/>
      <c r="CF27" s="13"/>
      <c r="CG27" s="13">
        <v>1</v>
      </c>
      <c r="CH27" s="13">
        <v>1</v>
      </c>
      <c r="CI27" s="13"/>
      <c r="CJ27" s="13"/>
      <c r="CK27" s="13"/>
      <c r="CL27" s="13">
        <v>1</v>
      </c>
      <c r="CM27" s="13">
        <v>1</v>
      </c>
      <c r="CN27" s="13">
        <v>1</v>
      </c>
      <c r="CO27" s="13"/>
      <c r="CP27" s="13"/>
      <c r="CQ27" s="13"/>
      <c r="CR27" s="13">
        <v>1</v>
      </c>
      <c r="CS27" s="13"/>
      <c r="CT27" s="13"/>
      <c r="CU27" s="13">
        <v>2</v>
      </c>
      <c r="CV27" s="13">
        <v>2</v>
      </c>
      <c r="CW27" s="13">
        <v>1</v>
      </c>
      <c r="CX27" s="13">
        <v>1</v>
      </c>
      <c r="CY27" s="13">
        <v>1</v>
      </c>
      <c r="CZ27" s="13">
        <v>2</v>
      </c>
      <c r="DA27" s="13"/>
      <c r="DB27" s="13"/>
      <c r="DC27" s="13">
        <v>2</v>
      </c>
      <c r="DD27" s="13">
        <v>1</v>
      </c>
      <c r="DE27" s="13">
        <v>1</v>
      </c>
      <c r="DF27" s="13">
        <v>3</v>
      </c>
      <c r="DG27" s="13">
        <v>3</v>
      </c>
      <c r="DH27" s="13">
        <v>6</v>
      </c>
      <c r="DI27" s="13">
        <v>2</v>
      </c>
      <c r="DJ27" s="13">
        <v>1</v>
      </c>
      <c r="DK27" s="13">
        <v>2</v>
      </c>
      <c r="DL27" s="13">
        <v>1</v>
      </c>
      <c r="DM27" s="13">
        <v>2</v>
      </c>
      <c r="DN27" s="13">
        <v>1</v>
      </c>
      <c r="DO27" s="13">
        <v>5</v>
      </c>
      <c r="DP27" s="13">
        <v>7</v>
      </c>
      <c r="DQ27" s="13">
        <v>7</v>
      </c>
      <c r="DR27" s="13">
        <v>2</v>
      </c>
      <c r="DS27" s="13">
        <v>4</v>
      </c>
      <c r="DT27" s="13">
        <v>5</v>
      </c>
      <c r="DU27" s="13">
        <v>9</v>
      </c>
      <c r="DV27" s="13">
        <v>2</v>
      </c>
      <c r="DW27" s="13">
        <v>9</v>
      </c>
      <c r="DX27" s="13">
        <v>5</v>
      </c>
      <c r="DY27" s="13">
        <v>10</v>
      </c>
      <c r="DZ27" s="13">
        <v>7</v>
      </c>
      <c r="EA27" s="13">
        <v>7</v>
      </c>
      <c r="EB27" s="13">
        <v>6</v>
      </c>
      <c r="EC27" s="13">
        <v>4</v>
      </c>
      <c r="ED27" s="13">
        <v>8</v>
      </c>
      <c r="EE27" s="13">
        <v>3</v>
      </c>
      <c r="EF27" s="13">
        <v>8</v>
      </c>
      <c r="EG27" s="13">
        <v>5</v>
      </c>
      <c r="EH27" s="13">
        <v>8</v>
      </c>
      <c r="EI27" s="13">
        <v>6</v>
      </c>
      <c r="EJ27" s="13">
        <v>7</v>
      </c>
      <c r="EK27" s="13">
        <v>5</v>
      </c>
      <c r="EL27" s="13">
        <v>8</v>
      </c>
      <c r="EM27" s="13">
        <v>3</v>
      </c>
      <c r="EN27" s="13">
        <v>7</v>
      </c>
      <c r="EO27" s="13">
        <v>4</v>
      </c>
      <c r="EP27" s="13">
        <v>7</v>
      </c>
      <c r="EQ27" s="13">
        <v>2</v>
      </c>
      <c r="ER27" s="13">
        <v>4</v>
      </c>
      <c r="ES27" s="13">
        <v>4</v>
      </c>
      <c r="ET27" s="13">
        <v>3</v>
      </c>
      <c r="EU27" s="13">
        <v>8</v>
      </c>
      <c r="EV27" s="13">
        <v>2</v>
      </c>
      <c r="EW27" s="13"/>
      <c r="EX27" s="13">
        <v>3</v>
      </c>
      <c r="EY27" s="13"/>
      <c r="EZ27" s="13"/>
      <c r="FA27" s="13">
        <v>1</v>
      </c>
      <c r="FB27" s="13">
        <v>1</v>
      </c>
      <c r="FC27" s="13">
        <v>1</v>
      </c>
      <c r="FD27" s="13">
        <v>2</v>
      </c>
      <c r="FE27" s="13">
        <v>1</v>
      </c>
      <c r="FF27" s="13"/>
      <c r="FG27" s="13"/>
      <c r="FH27" s="13"/>
      <c r="FI27" s="13"/>
      <c r="FJ27" s="60">
        <v>242</v>
      </c>
      <c r="FK27" s="13"/>
      <c r="FL27" s="13"/>
      <c r="FM27" s="13"/>
      <c r="FN27" s="13"/>
      <c r="FO27" s="13"/>
      <c r="FP27" s="13"/>
      <c r="FQ27" s="13"/>
      <c r="FR27" s="13"/>
      <c r="FS27" s="13"/>
      <c r="FT27" s="13"/>
      <c r="FU27" s="13">
        <v>1</v>
      </c>
      <c r="FV27" s="13"/>
      <c r="FW27" s="13"/>
      <c r="FX27" s="13">
        <v>1</v>
      </c>
      <c r="FY27" s="13"/>
      <c r="FZ27" s="13"/>
      <c r="GA27" s="13">
        <v>2</v>
      </c>
      <c r="GB27" s="13"/>
      <c r="GC27" s="13"/>
      <c r="GD27" s="13">
        <v>1</v>
      </c>
      <c r="GE27" s="13">
        <v>1</v>
      </c>
      <c r="GF27" s="13">
        <v>1</v>
      </c>
      <c r="GG27" s="13"/>
      <c r="GH27" s="13"/>
      <c r="GI27" s="13">
        <v>2</v>
      </c>
      <c r="GJ27" s="13">
        <v>1</v>
      </c>
      <c r="GK27" s="13">
        <v>1</v>
      </c>
      <c r="GL27" s="13">
        <v>2</v>
      </c>
      <c r="GM27" s="13"/>
      <c r="GN27" s="13">
        <v>2</v>
      </c>
      <c r="GO27" s="13">
        <v>1</v>
      </c>
      <c r="GP27" s="13">
        <v>1</v>
      </c>
      <c r="GQ27" s="13">
        <v>5</v>
      </c>
      <c r="GR27" s="13">
        <v>3</v>
      </c>
      <c r="GS27" s="13">
        <v>4</v>
      </c>
      <c r="GT27" s="13">
        <v>2</v>
      </c>
      <c r="GU27" s="13">
        <v>5</v>
      </c>
      <c r="GV27" s="13">
        <v>5</v>
      </c>
      <c r="GW27" s="13">
        <v>2</v>
      </c>
      <c r="GX27" s="13">
        <v>2</v>
      </c>
      <c r="GY27" s="13">
        <v>8</v>
      </c>
      <c r="GZ27" s="13">
        <v>7</v>
      </c>
      <c r="HA27" s="13">
        <v>8</v>
      </c>
      <c r="HB27" s="13">
        <v>3</v>
      </c>
      <c r="HC27" s="13">
        <v>8</v>
      </c>
      <c r="HD27" s="13">
        <v>6</v>
      </c>
      <c r="HE27" s="13">
        <v>13</v>
      </c>
      <c r="HF27" s="13">
        <v>10</v>
      </c>
      <c r="HG27" s="13">
        <v>12</v>
      </c>
      <c r="HH27" s="13">
        <v>17</v>
      </c>
      <c r="HI27" s="13">
        <v>12</v>
      </c>
      <c r="HJ27" s="13">
        <v>6</v>
      </c>
      <c r="HK27" s="13">
        <v>11</v>
      </c>
      <c r="HL27" s="13">
        <v>8</v>
      </c>
      <c r="HM27" s="13">
        <v>16</v>
      </c>
      <c r="HN27" s="13">
        <v>14</v>
      </c>
      <c r="HO27" s="13">
        <v>13</v>
      </c>
      <c r="HP27" s="13">
        <v>13</v>
      </c>
      <c r="HQ27" s="13">
        <v>7</v>
      </c>
      <c r="HR27" s="13">
        <v>19</v>
      </c>
      <c r="HS27" s="13">
        <v>10</v>
      </c>
      <c r="HT27" s="13">
        <v>16</v>
      </c>
      <c r="HU27" s="13">
        <v>12</v>
      </c>
      <c r="HV27" s="13">
        <v>12</v>
      </c>
      <c r="HW27" s="13">
        <v>13</v>
      </c>
      <c r="HX27" s="13">
        <v>11</v>
      </c>
      <c r="HY27" s="13">
        <v>11</v>
      </c>
      <c r="HZ27" s="13">
        <v>13</v>
      </c>
      <c r="IA27" s="13">
        <v>14</v>
      </c>
      <c r="IB27" s="13">
        <v>13</v>
      </c>
      <c r="IC27" s="13">
        <v>4</v>
      </c>
      <c r="ID27" s="13">
        <v>5</v>
      </c>
      <c r="IE27" s="13">
        <v>10</v>
      </c>
      <c r="IF27" s="13">
        <v>8</v>
      </c>
      <c r="IG27" s="13">
        <v>10</v>
      </c>
      <c r="IH27" s="13">
        <v>7</v>
      </c>
      <c r="II27" s="13">
        <v>1</v>
      </c>
      <c r="IJ27" s="13">
        <v>9</v>
      </c>
      <c r="IK27" s="13">
        <v>3</v>
      </c>
      <c r="IL27" s="13">
        <v>4</v>
      </c>
      <c r="IM27" s="13">
        <v>6</v>
      </c>
      <c r="IN27" s="13">
        <v>1</v>
      </c>
      <c r="IO27" s="13">
        <v>2</v>
      </c>
      <c r="IP27" s="13">
        <v>3</v>
      </c>
      <c r="IQ27" s="13"/>
      <c r="IR27" s="13"/>
      <c r="IS27" s="13">
        <v>1</v>
      </c>
      <c r="IT27" s="13"/>
      <c r="IU27" s="13"/>
      <c r="IV27" s="13"/>
      <c r="IW27" s="13"/>
      <c r="IX27" s="13"/>
      <c r="IY27" s="13"/>
      <c r="IZ27" s="13"/>
      <c r="JA27" s="60">
        <v>455</v>
      </c>
      <c r="JB27" s="13"/>
      <c r="JC27" s="13"/>
      <c r="JD27" s="13"/>
      <c r="JE27" s="13"/>
      <c r="JF27" s="13">
        <v>1</v>
      </c>
      <c r="JG27" s="13"/>
      <c r="JH27" s="13"/>
      <c r="JI27" s="13"/>
      <c r="JJ27" s="13"/>
      <c r="JK27" s="13">
        <v>1</v>
      </c>
      <c r="JL27" s="13"/>
      <c r="JM27" s="13"/>
      <c r="JN27" s="13"/>
      <c r="JO27" s="13"/>
      <c r="JP27" s="13"/>
      <c r="JQ27" s="13"/>
      <c r="JR27" s="13"/>
      <c r="JS27" s="13"/>
      <c r="JT27" s="13"/>
      <c r="JU27" s="13"/>
      <c r="JV27" s="13">
        <v>1</v>
      </c>
      <c r="JW27" s="13"/>
      <c r="JX27" s="13"/>
      <c r="JY27" s="13"/>
      <c r="JZ27" s="13"/>
      <c r="KA27" s="13">
        <v>1</v>
      </c>
      <c r="KB27" s="13"/>
      <c r="KC27" s="13"/>
      <c r="KD27" s="13"/>
      <c r="KE27" s="13">
        <v>1</v>
      </c>
      <c r="KF27" s="13"/>
      <c r="KG27" s="13"/>
      <c r="KH27" s="13">
        <v>1</v>
      </c>
      <c r="KI27" s="13"/>
      <c r="KJ27" s="13"/>
      <c r="KK27" s="13"/>
      <c r="KL27" s="13"/>
      <c r="KM27" s="13"/>
      <c r="KN27" s="13"/>
      <c r="KO27" s="13">
        <v>1</v>
      </c>
      <c r="KP27" s="13">
        <v>1</v>
      </c>
      <c r="KQ27" s="13">
        <v>1</v>
      </c>
      <c r="KR27" s="13"/>
      <c r="KS27" s="13"/>
      <c r="KT27" s="13"/>
      <c r="KU27" s="13"/>
      <c r="KV27" s="13"/>
      <c r="KW27" s="13"/>
      <c r="KX27" s="13"/>
      <c r="KY27" s="13"/>
      <c r="KZ27" s="13"/>
      <c r="LA27" s="13"/>
      <c r="LB27" s="13"/>
      <c r="LC27" s="13"/>
      <c r="LD27" s="13"/>
      <c r="LE27" s="13"/>
      <c r="LF27" s="60">
        <v>9</v>
      </c>
      <c r="LG27" s="13">
        <v>706</v>
      </c>
      <c r="LH27" s="448"/>
      <c r="LI27" s="448"/>
      <c r="LJ27" s="448"/>
      <c r="LK27" s="448"/>
      <c r="LL27" s="13"/>
      <c r="LM27" s="13"/>
      <c r="LN27" s="13"/>
      <c r="LO27" s="13"/>
      <c r="LP27" s="13"/>
      <c r="LQ27" s="13"/>
      <c r="LR27" s="13"/>
      <c r="LS27" s="13"/>
      <c r="LT27" s="13"/>
      <c r="LU27" s="13"/>
      <c r="LV27" s="13"/>
      <c r="LW27" s="448"/>
      <c r="LX27" s="13"/>
    </row>
    <row r="28" spans="1:354">
      <c r="A28" s="5" t="s">
        <v>40</v>
      </c>
      <c r="B28" s="283">
        <f t="shared" si="38"/>
        <v>0</v>
      </c>
      <c r="C28" s="283">
        <f t="shared" si="39"/>
        <v>0</v>
      </c>
      <c r="D28" s="283">
        <f t="shared" si="40"/>
        <v>0</v>
      </c>
      <c r="E28" s="283">
        <f t="shared" si="41"/>
        <v>0</v>
      </c>
      <c r="F28" s="283">
        <f t="shared" si="42"/>
        <v>4</v>
      </c>
      <c r="G28" s="283">
        <f t="shared" si="43"/>
        <v>0</v>
      </c>
      <c r="H28" s="283">
        <f t="shared" si="44"/>
        <v>4</v>
      </c>
      <c r="I28" s="283">
        <f t="shared" si="45"/>
        <v>0</v>
      </c>
      <c r="J28" s="283">
        <f t="shared" si="46"/>
        <v>11</v>
      </c>
      <c r="K28" s="283">
        <f t="shared" si="47"/>
        <v>7</v>
      </c>
      <c r="L28" s="283">
        <f t="shared" si="48"/>
        <v>40</v>
      </c>
      <c r="M28" s="283">
        <f t="shared" si="49"/>
        <v>16</v>
      </c>
      <c r="N28" s="283">
        <f t="shared" si="50"/>
        <v>92</v>
      </c>
      <c r="O28" s="283">
        <f t="shared" si="51"/>
        <v>35</v>
      </c>
      <c r="P28" s="283">
        <f t="shared" si="52"/>
        <v>90</v>
      </c>
      <c r="Q28" s="283">
        <f t="shared" si="53"/>
        <v>53</v>
      </c>
      <c r="R28" s="283">
        <f t="shared" si="54"/>
        <v>47</v>
      </c>
      <c r="S28" s="283">
        <f t="shared" si="55"/>
        <v>51</v>
      </c>
      <c r="T28" s="283">
        <f t="shared" si="56"/>
        <v>12</v>
      </c>
      <c r="U28" s="283">
        <f t="shared" si="57"/>
        <v>12</v>
      </c>
      <c r="W28" s="791">
        <f t="shared" si="58"/>
        <v>0</v>
      </c>
      <c r="X28" s="791">
        <f t="shared" si="59"/>
        <v>0</v>
      </c>
      <c r="Y28" s="791">
        <f t="shared" si="60"/>
        <v>0</v>
      </c>
      <c r="Z28" s="791">
        <f t="shared" si="61"/>
        <v>0</v>
      </c>
      <c r="AA28" s="791">
        <f t="shared" si="62"/>
        <v>0</v>
      </c>
      <c r="AB28" s="791">
        <f t="shared" si="63"/>
        <v>1</v>
      </c>
      <c r="AC28" s="791">
        <f t="shared" si="64"/>
        <v>0</v>
      </c>
      <c r="AD28" s="791">
        <f t="shared" si="65"/>
        <v>1</v>
      </c>
      <c r="AE28" s="791">
        <f t="shared" si="66"/>
        <v>3</v>
      </c>
      <c r="AF28" s="791">
        <f t="shared" si="67"/>
        <v>4</v>
      </c>
      <c r="AG28" s="356"/>
      <c r="AH28" s="12" t="s">
        <v>43</v>
      </c>
      <c r="AI28" s="797">
        <f t="shared" si="68"/>
        <v>1</v>
      </c>
      <c r="AJ28" s="797">
        <f t="shared" si="69"/>
        <v>1</v>
      </c>
      <c r="AK28" s="797">
        <f t="shared" si="70"/>
        <v>0</v>
      </c>
      <c r="AL28" s="797">
        <f t="shared" si="71"/>
        <v>0</v>
      </c>
      <c r="AM28" s="797">
        <f t="shared" si="72"/>
        <v>0</v>
      </c>
      <c r="AN28" s="797">
        <f t="shared" si="73"/>
        <v>1</v>
      </c>
      <c r="AO28" s="797">
        <f t="shared" si="74"/>
        <v>4</v>
      </c>
      <c r="AP28" s="797">
        <f t="shared" si="75"/>
        <v>2</v>
      </c>
      <c r="AQ28" s="797">
        <f t="shared" si="76"/>
        <v>13</v>
      </c>
      <c r="AR28" s="797">
        <f t="shared" si="77"/>
        <v>17</v>
      </c>
      <c r="AS28" s="797">
        <f t="shared" si="78"/>
        <v>29</v>
      </c>
      <c r="AT28" s="797">
        <f t="shared" si="79"/>
        <v>17</v>
      </c>
      <c r="AU28" s="797">
        <f t="shared" si="80"/>
        <v>67</v>
      </c>
      <c r="AV28" s="797">
        <f t="shared" si="81"/>
        <v>19</v>
      </c>
      <c r="AW28" s="797">
        <f t="shared" si="82"/>
        <v>67</v>
      </c>
      <c r="AX28" s="797">
        <f t="shared" si="83"/>
        <v>23</v>
      </c>
      <c r="AY28" s="797">
        <f t="shared" si="84"/>
        <v>31</v>
      </c>
      <c r="AZ28" s="797">
        <f t="shared" si="85"/>
        <v>27</v>
      </c>
      <c r="BA28" s="797">
        <f t="shared" si="86"/>
        <v>5</v>
      </c>
      <c r="BB28" s="797">
        <f t="shared" si="87"/>
        <v>17</v>
      </c>
      <c r="BC28" s="797">
        <f t="shared" si="88"/>
        <v>6</v>
      </c>
      <c r="BD28" s="789">
        <f t="shared" si="89"/>
        <v>0</v>
      </c>
      <c r="BE28" s="789"/>
      <c r="BF28" s="789"/>
      <c r="BG28" s="789">
        <f t="shared" si="90"/>
        <v>1</v>
      </c>
      <c r="BH28" s="789">
        <f t="shared" si="91"/>
        <v>0</v>
      </c>
      <c r="BI28" s="789">
        <f t="shared" si="92"/>
        <v>0</v>
      </c>
      <c r="BJ28" s="789">
        <f t="shared" si="93"/>
        <v>0</v>
      </c>
      <c r="BK28" s="789">
        <f t="shared" si="94"/>
        <v>0</v>
      </c>
      <c r="BL28" s="789">
        <f t="shared" si="95"/>
        <v>3</v>
      </c>
      <c r="BM28" s="789">
        <f t="shared" si="96"/>
        <v>2</v>
      </c>
      <c r="BN28" s="356"/>
      <c r="BO28" s="356"/>
      <c r="BP28" s="12" t="s">
        <v>43</v>
      </c>
      <c r="BQ28" s="13"/>
      <c r="BR28" s="13">
        <v>1</v>
      </c>
      <c r="BS28" s="13"/>
      <c r="BT28" s="13"/>
      <c r="BU28" s="13"/>
      <c r="BV28" s="13"/>
      <c r="BW28" s="13"/>
      <c r="BX28" s="13"/>
      <c r="BY28" s="13"/>
      <c r="BZ28" s="13"/>
      <c r="CA28" s="13"/>
      <c r="CB28" s="13"/>
      <c r="CC28" s="13"/>
      <c r="CD28" s="13"/>
      <c r="CE28" s="13"/>
      <c r="CF28" s="13"/>
      <c r="CG28" s="13"/>
      <c r="CH28" s="13"/>
      <c r="CI28" s="13"/>
      <c r="CJ28" s="13"/>
      <c r="CK28" s="13">
        <v>1</v>
      </c>
      <c r="CL28" s="13"/>
      <c r="CM28" s="13"/>
      <c r="CN28" s="13"/>
      <c r="CO28" s="13"/>
      <c r="CP28" s="13"/>
      <c r="CQ28" s="13"/>
      <c r="CR28" s="13"/>
      <c r="CS28" s="13">
        <v>1</v>
      </c>
      <c r="CT28" s="13"/>
      <c r="CU28" s="13"/>
      <c r="CV28" s="13">
        <v>1</v>
      </c>
      <c r="CW28" s="13">
        <v>4</v>
      </c>
      <c r="CX28" s="13">
        <v>2</v>
      </c>
      <c r="CY28" s="13"/>
      <c r="CZ28" s="13"/>
      <c r="DA28" s="13">
        <v>3</v>
      </c>
      <c r="DB28" s="13">
        <v>2</v>
      </c>
      <c r="DC28" s="13"/>
      <c r="DD28" s="13">
        <v>1</v>
      </c>
      <c r="DE28" s="13">
        <v>4</v>
      </c>
      <c r="DF28" s="13">
        <v>1</v>
      </c>
      <c r="DG28" s="13"/>
      <c r="DH28" s="13">
        <v>3</v>
      </c>
      <c r="DI28" s="13">
        <v>1</v>
      </c>
      <c r="DJ28" s="13">
        <v>2</v>
      </c>
      <c r="DK28" s="13"/>
      <c r="DL28" s="13">
        <v>2</v>
      </c>
      <c r="DM28" s="13">
        <v>3</v>
      </c>
      <c r="DN28" s="13"/>
      <c r="DO28" s="13">
        <v>5</v>
      </c>
      <c r="DP28" s="13">
        <v>1</v>
      </c>
      <c r="DQ28" s="13">
        <v>1</v>
      </c>
      <c r="DR28" s="13">
        <v>1</v>
      </c>
      <c r="DS28" s="13">
        <v>2</v>
      </c>
      <c r="DT28" s="13">
        <v>3</v>
      </c>
      <c r="DU28" s="13">
        <v>2</v>
      </c>
      <c r="DV28" s="13">
        <v>1</v>
      </c>
      <c r="DW28" s="13">
        <v>2</v>
      </c>
      <c r="DX28" s="13">
        <v>3</v>
      </c>
      <c r="DY28" s="13">
        <v>1</v>
      </c>
      <c r="DZ28" s="13">
        <v>3</v>
      </c>
      <c r="EA28" s="13">
        <v>2</v>
      </c>
      <c r="EB28" s="13">
        <v>2</v>
      </c>
      <c r="EC28" s="13">
        <v>2</v>
      </c>
      <c r="ED28" s="13">
        <v>3</v>
      </c>
      <c r="EE28" s="13">
        <v>4</v>
      </c>
      <c r="EF28" s="13">
        <v>4</v>
      </c>
      <c r="EG28" s="13">
        <v>4</v>
      </c>
      <c r="EH28" s="13"/>
      <c r="EI28" s="13">
        <v>1</v>
      </c>
      <c r="EJ28" s="13">
        <v>1</v>
      </c>
      <c r="EK28" s="13">
        <v>3</v>
      </c>
      <c r="EL28" s="13">
        <v>4</v>
      </c>
      <c r="EM28" s="13">
        <v>3</v>
      </c>
      <c r="EN28" s="13">
        <v>3</v>
      </c>
      <c r="EO28" s="13">
        <v>3</v>
      </c>
      <c r="EP28" s="13">
        <v>1</v>
      </c>
      <c r="EQ28" s="13">
        <v>2</v>
      </c>
      <c r="ER28" s="13">
        <v>4</v>
      </c>
      <c r="ES28" s="13">
        <v>2</v>
      </c>
      <c r="ET28" s="13">
        <v>2</v>
      </c>
      <c r="EU28" s="13">
        <v>5</v>
      </c>
      <c r="EV28" s="13">
        <v>3</v>
      </c>
      <c r="EW28" s="13">
        <v>1</v>
      </c>
      <c r="EX28" s="13">
        <v>3</v>
      </c>
      <c r="EY28" s="13"/>
      <c r="EZ28" s="13">
        <v>2</v>
      </c>
      <c r="FA28" s="13"/>
      <c r="FB28" s="13"/>
      <c r="FC28" s="13">
        <v>1</v>
      </c>
      <c r="FD28" s="13"/>
      <c r="FE28" s="13"/>
      <c r="FF28" s="13"/>
      <c r="FG28" s="13">
        <v>2</v>
      </c>
      <c r="FH28" s="13"/>
      <c r="FI28" s="13"/>
      <c r="FJ28" s="60">
        <v>124</v>
      </c>
      <c r="FK28" s="13"/>
      <c r="FL28" s="13">
        <v>1</v>
      </c>
      <c r="FM28" s="13"/>
      <c r="FN28" s="13"/>
      <c r="FO28" s="13"/>
      <c r="FP28" s="13"/>
      <c r="FQ28" s="13"/>
      <c r="FR28" s="13"/>
      <c r="FS28" s="13"/>
      <c r="FT28" s="13"/>
      <c r="FU28" s="13"/>
      <c r="FV28" s="13"/>
      <c r="FW28" s="13"/>
      <c r="FX28" s="13"/>
      <c r="FY28" s="13"/>
      <c r="FZ28" s="13"/>
      <c r="GA28" s="13"/>
      <c r="GB28" s="13"/>
      <c r="GC28" s="13"/>
      <c r="GD28" s="13"/>
      <c r="GE28" s="13"/>
      <c r="GF28" s="13">
        <v>1</v>
      </c>
      <c r="GG28" s="13"/>
      <c r="GH28" s="13"/>
      <c r="GI28" s="13">
        <v>1</v>
      </c>
      <c r="GJ28" s="13"/>
      <c r="GK28" s="13">
        <v>1</v>
      </c>
      <c r="GL28" s="13"/>
      <c r="GM28" s="13">
        <v>1</v>
      </c>
      <c r="GN28" s="13"/>
      <c r="GO28" s="13">
        <v>1</v>
      </c>
      <c r="GP28" s="13"/>
      <c r="GQ28" s="13">
        <v>1</v>
      </c>
      <c r="GR28" s="13"/>
      <c r="GS28" s="13">
        <v>2</v>
      </c>
      <c r="GT28" s="13">
        <v>2</v>
      </c>
      <c r="GU28" s="13">
        <v>2</v>
      </c>
      <c r="GV28" s="13">
        <v>2</v>
      </c>
      <c r="GW28" s="13">
        <v>1</v>
      </c>
      <c r="GX28" s="13">
        <v>2</v>
      </c>
      <c r="GY28" s="13">
        <v>1</v>
      </c>
      <c r="GZ28" s="13">
        <v>4</v>
      </c>
      <c r="HA28" s="13">
        <v>1</v>
      </c>
      <c r="HB28" s="13">
        <v>2</v>
      </c>
      <c r="HC28" s="13">
        <v>3</v>
      </c>
      <c r="HD28" s="13">
        <v>2</v>
      </c>
      <c r="HE28" s="13">
        <v>2</v>
      </c>
      <c r="HF28" s="13">
        <v>3</v>
      </c>
      <c r="HG28" s="13">
        <v>5</v>
      </c>
      <c r="HH28" s="13">
        <v>6</v>
      </c>
      <c r="HI28" s="13">
        <v>6</v>
      </c>
      <c r="HJ28" s="13">
        <v>8</v>
      </c>
      <c r="HK28" s="13">
        <v>8</v>
      </c>
      <c r="HL28" s="13">
        <v>3</v>
      </c>
      <c r="HM28" s="13">
        <v>11</v>
      </c>
      <c r="HN28" s="13">
        <v>8</v>
      </c>
      <c r="HO28" s="13">
        <v>5</v>
      </c>
      <c r="HP28" s="13">
        <v>7</v>
      </c>
      <c r="HQ28" s="13">
        <v>7</v>
      </c>
      <c r="HR28" s="13">
        <v>4</v>
      </c>
      <c r="HS28" s="13">
        <v>8</v>
      </c>
      <c r="HT28" s="13">
        <v>8</v>
      </c>
      <c r="HU28" s="13">
        <v>2</v>
      </c>
      <c r="HV28" s="13">
        <v>7</v>
      </c>
      <c r="HW28" s="13">
        <v>6</v>
      </c>
      <c r="HX28" s="13">
        <v>8</v>
      </c>
      <c r="HY28" s="13">
        <v>9</v>
      </c>
      <c r="HZ28" s="13">
        <v>11</v>
      </c>
      <c r="IA28" s="13">
        <v>3</v>
      </c>
      <c r="IB28" s="13">
        <v>5</v>
      </c>
      <c r="IC28" s="13">
        <v>3</v>
      </c>
      <c r="ID28" s="13">
        <v>5</v>
      </c>
      <c r="IE28" s="13">
        <v>2</v>
      </c>
      <c r="IF28" s="13">
        <v>3</v>
      </c>
      <c r="IG28" s="13">
        <v>4</v>
      </c>
      <c r="IH28" s="13">
        <v>3</v>
      </c>
      <c r="II28" s="13">
        <v>3</v>
      </c>
      <c r="IJ28" s="13">
        <v>4</v>
      </c>
      <c r="IK28" s="13">
        <v>4</v>
      </c>
      <c r="IL28" s="13"/>
      <c r="IM28" s="13"/>
      <c r="IN28" s="13">
        <v>1</v>
      </c>
      <c r="IO28" s="13">
        <v>3</v>
      </c>
      <c r="IP28" s="13">
        <v>1</v>
      </c>
      <c r="IQ28" s="13"/>
      <c r="IR28" s="13"/>
      <c r="IS28" s="13"/>
      <c r="IT28" s="13"/>
      <c r="IU28" s="13"/>
      <c r="IV28" s="13"/>
      <c r="IW28" s="13"/>
      <c r="IX28" s="13"/>
      <c r="IY28" s="13"/>
      <c r="IZ28" s="13"/>
      <c r="JA28" s="60">
        <v>217</v>
      </c>
      <c r="JB28" s="13"/>
      <c r="JC28" s="13"/>
      <c r="JD28" s="13"/>
      <c r="JE28" s="13">
        <v>1</v>
      </c>
      <c r="JF28" s="13"/>
      <c r="JG28" s="13"/>
      <c r="JH28" s="13"/>
      <c r="JI28" s="13"/>
      <c r="JJ28" s="13"/>
      <c r="JK28" s="13"/>
      <c r="JL28" s="13"/>
      <c r="JM28" s="13"/>
      <c r="JN28" s="13"/>
      <c r="JO28" s="13"/>
      <c r="JP28" s="13"/>
      <c r="JQ28" s="13"/>
      <c r="JR28" s="13"/>
      <c r="JS28" s="13"/>
      <c r="JT28" s="13"/>
      <c r="JU28" s="13"/>
      <c r="JV28" s="13"/>
      <c r="JW28" s="13"/>
      <c r="JX28" s="13"/>
      <c r="JY28" s="13"/>
      <c r="JZ28" s="13"/>
      <c r="KA28" s="13"/>
      <c r="KB28" s="13"/>
      <c r="KC28" s="13"/>
      <c r="KD28" s="13"/>
      <c r="KE28" s="13"/>
      <c r="KF28" s="13"/>
      <c r="KG28" s="13"/>
      <c r="KH28" s="13"/>
      <c r="KI28" s="13"/>
      <c r="KJ28" s="13"/>
      <c r="KK28" s="13"/>
      <c r="KL28" s="13">
        <v>1</v>
      </c>
      <c r="KM28" s="13">
        <v>1</v>
      </c>
      <c r="KN28" s="13"/>
      <c r="KO28" s="13">
        <v>1</v>
      </c>
      <c r="KP28" s="13"/>
      <c r="KQ28" s="13"/>
      <c r="KR28" s="13"/>
      <c r="KS28" s="13">
        <v>1</v>
      </c>
      <c r="KT28" s="13">
        <v>1</v>
      </c>
      <c r="KU28" s="13"/>
      <c r="KV28" s="13"/>
      <c r="KW28" s="13"/>
      <c r="KX28" s="13"/>
      <c r="KY28" s="13"/>
      <c r="KZ28" s="13"/>
      <c r="LA28" s="13"/>
      <c r="LB28" s="13"/>
      <c r="LC28" s="13"/>
      <c r="LD28" s="13"/>
      <c r="LE28" s="13"/>
      <c r="LF28" s="60">
        <v>6</v>
      </c>
      <c r="LG28" s="13">
        <v>347</v>
      </c>
      <c r="LH28" s="448"/>
      <c r="LI28" s="448"/>
      <c r="LJ28" s="448"/>
      <c r="LK28" s="448"/>
      <c r="LL28" s="13"/>
      <c r="LM28" s="13"/>
      <c r="LN28" s="13"/>
      <c r="LO28" s="13"/>
      <c r="LP28" s="13"/>
      <c r="LQ28" s="13"/>
      <c r="LR28" s="13"/>
      <c r="LS28" s="13"/>
      <c r="LT28" s="13"/>
      <c r="LU28" s="13"/>
      <c r="LV28" s="13"/>
      <c r="LW28" s="448"/>
      <c r="LX28" s="13"/>
    </row>
    <row r="29" spans="1:354">
      <c r="A29" s="5" t="s">
        <v>41</v>
      </c>
      <c r="B29" s="283">
        <f t="shared" si="38"/>
        <v>0</v>
      </c>
      <c r="C29" s="283">
        <f t="shared" si="39"/>
        <v>0</v>
      </c>
      <c r="D29" s="283">
        <f t="shared" si="40"/>
        <v>1</v>
      </c>
      <c r="E29" s="283">
        <f t="shared" si="41"/>
        <v>2</v>
      </c>
      <c r="F29" s="283">
        <f t="shared" si="42"/>
        <v>4</v>
      </c>
      <c r="G29" s="283">
        <f t="shared" si="43"/>
        <v>3</v>
      </c>
      <c r="H29" s="283">
        <f t="shared" si="44"/>
        <v>10</v>
      </c>
      <c r="I29" s="283">
        <f t="shared" si="45"/>
        <v>7</v>
      </c>
      <c r="J29" s="283">
        <f t="shared" si="46"/>
        <v>30</v>
      </c>
      <c r="K29" s="283">
        <f t="shared" si="47"/>
        <v>12</v>
      </c>
      <c r="L29" s="283">
        <f t="shared" si="48"/>
        <v>92</v>
      </c>
      <c r="M29" s="283">
        <f t="shared" si="49"/>
        <v>30</v>
      </c>
      <c r="N29" s="283">
        <f t="shared" si="50"/>
        <v>119</v>
      </c>
      <c r="O29" s="283">
        <f t="shared" si="51"/>
        <v>60</v>
      </c>
      <c r="P29" s="283">
        <f t="shared" si="52"/>
        <v>125</v>
      </c>
      <c r="Q29" s="283">
        <f t="shared" si="53"/>
        <v>62</v>
      </c>
      <c r="R29" s="283">
        <f t="shared" si="54"/>
        <v>61</v>
      </c>
      <c r="S29" s="283">
        <f t="shared" si="55"/>
        <v>47</v>
      </c>
      <c r="T29" s="283">
        <f t="shared" si="56"/>
        <v>13</v>
      </c>
      <c r="U29" s="283">
        <f t="shared" si="57"/>
        <v>19</v>
      </c>
      <c r="W29" s="791">
        <f t="shared" si="58"/>
        <v>0</v>
      </c>
      <c r="X29" s="791">
        <f t="shared" si="59"/>
        <v>0</v>
      </c>
      <c r="Y29" s="791">
        <f t="shared" si="60"/>
        <v>0</v>
      </c>
      <c r="Z29" s="791">
        <f t="shared" si="61"/>
        <v>1</v>
      </c>
      <c r="AA29" s="791">
        <f t="shared" si="62"/>
        <v>0</v>
      </c>
      <c r="AB29" s="791">
        <f t="shared" si="63"/>
        <v>1</v>
      </c>
      <c r="AC29" s="791">
        <f t="shared" si="64"/>
        <v>1</v>
      </c>
      <c r="AD29" s="791">
        <f t="shared" si="65"/>
        <v>3</v>
      </c>
      <c r="AE29" s="791">
        <f t="shared" si="66"/>
        <v>3</v>
      </c>
      <c r="AF29" s="791">
        <f t="shared" si="67"/>
        <v>0</v>
      </c>
      <c r="AG29" s="356"/>
      <c r="AH29" s="12" t="s">
        <v>44</v>
      </c>
      <c r="AI29" s="797">
        <f t="shared" si="68"/>
        <v>0</v>
      </c>
      <c r="AJ29" s="797">
        <f t="shared" si="69"/>
        <v>0</v>
      </c>
      <c r="AK29" s="797">
        <f t="shared" si="70"/>
        <v>0</v>
      </c>
      <c r="AL29" s="797">
        <f t="shared" si="71"/>
        <v>1</v>
      </c>
      <c r="AM29" s="797">
        <f t="shared" si="72"/>
        <v>2</v>
      </c>
      <c r="AN29" s="797">
        <f t="shared" si="73"/>
        <v>0</v>
      </c>
      <c r="AO29" s="797">
        <f t="shared" si="74"/>
        <v>3</v>
      </c>
      <c r="AP29" s="797">
        <f t="shared" si="75"/>
        <v>3</v>
      </c>
      <c r="AQ29" s="797">
        <f t="shared" si="76"/>
        <v>13</v>
      </c>
      <c r="AR29" s="797">
        <f t="shared" si="77"/>
        <v>3</v>
      </c>
      <c r="AS29" s="797">
        <f t="shared" si="78"/>
        <v>45</v>
      </c>
      <c r="AT29" s="797">
        <f t="shared" si="79"/>
        <v>13</v>
      </c>
      <c r="AU29" s="797">
        <f t="shared" si="80"/>
        <v>71</v>
      </c>
      <c r="AV29" s="797">
        <f t="shared" si="81"/>
        <v>34</v>
      </c>
      <c r="AW29" s="797">
        <f t="shared" si="82"/>
        <v>76</v>
      </c>
      <c r="AX29" s="797">
        <f t="shared" si="83"/>
        <v>39</v>
      </c>
      <c r="AY29" s="797">
        <f t="shared" si="84"/>
        <v>33</v>
      </c>
      <c r="AZ29" s="797">
        <f t="shared" si="85"/>
        <v>32</v>
      </c>
      <c r="BA29" s="797">
        <f t="shared" si="86"/>
        <v>7</v>
      </c>
      <c r="BB29" s="797">
        <f t="shared" si="87"/>
        <v>9</v>
      </c>
      <c r="BC29" s="797">
        <f t="shared" si="88"/>
        <v>3</v>
      </c>
      <c r="BD29" s="789">
        <f t="shared" si="89"/>
        <v>0</v>
      </c>
      <c r="BE29" s="789"/>
      <c r="BF29" s="789"/>
      <c r="BG29" s="789">
        <f t="shared" si="90"/>
        <v>0</v>
      </c>
      <c r="BH29" s="789">
        <f t="shared" si="91"/>
        <v>0</v>
      </c>
      <c r="BI29" s="789">
        <f t="shared" si="92"/>
        <v>1</v>
      </c>
      <c r="BJ29" s="789">
        <f t="shared" si="93"/>
        <v>0</v>
      </c>
      <c r="BK29" s="789">
        <f t="shared" si="94"/>
        <v>0</v>
      </c>
      <c r="BL29" s="789">
        <f t="shared" si="95"/>
        <v>2</v>
      </c>
      <c r="BM29" s="789">
        <f t="shared" si="96"/>
        <v>0</v>
      </c>
      <c r="BN29" s="356"/>
      <c r="BO29" s="356"/>
      <c r="BP29" s="12" t="s">
        <v>44</v>
      </c>
      <c r="BQ29" s="13"/>
      <c r="BR29" s="13"/>
      <c r="BS29" s="13"/>
      <c r="BT29" s="13"/>
      <c r="BU29" s="13"/>
      <c r="BV29" s="13"/>
      <c r="BW29" s="13">
        <v>1</v>
      </c>
      <c r="BX29" s="13"/>
      <c r="BY29" s="13"/>
      <c r="BZ29" s="13"/>
      <c r="CA29" s="13"/>
      <c r="CB29" s="13"/>
      <c r="CC29" s="13"/>
      <c r="CD29" s="13"/>
      <c r="CE29" s="13"/>
      <c r="CF29" s="13"/>
      <c r="CG29" s="13"/>
      <c r="CH29" s="13"/>
      <c r="CI29" s="13"/>
      <c r="CJ29" s="13"/>
      <c r="CK29" s="13"/>
      <c r="CL29" s="13"/>
      <c r="CM29" s="13">
        <v>1</v>
      </c>
      <c r="CN29" s="13">
        <v>1</v>
      </c>
      <c r="CO29" s="13"/>
      <c r="CP29" s="13"/>
      <c r="CQ29" s="13"/>
      <c r="CR29" s="13"/>
      <c r="CS29" s="13">
        <v>1</v>
      </c>
      <c r="CT29" s="13"/>
      <c r="CU29" s="13"/>
      <c r="CV29" s="13"/>
      <c r="CW29" s="13">
        <v>1</v>
      </c>
      <c r="CX29" s="13"/>
      <c r="CY29" s="13"/>
      <c r="CZ29" s="13"/>
      <c r="DA29" s="13"/>
      <c r="DB29" s="13"/>
      <c r="DC29" s="13"/>
      <c r="DD29" s="13">
        <v>1</v>
      </c>
      <c r="DE29" s="13"/>
      <c r="DF29" s="13">
        <v>1</v>
      </c>
      <c r="DG29" s="13"/>
      <c r="DH29" s="13">
        <v>1</v>
      </c>
      <c r="DI29" s="13">
        <v>1</v>
      </c>
      <c r="DJ29" s="13">
        <v>2</v>
      </c>
      <c r="DK29" s="13">
        <v>2</v>
      </c>
      <c r="DL29" s="13">
        <v>2</v>
      </c>
      <c r="DM29" s="13"/>
      <c r="DN29" s="13">
        <v>2</v>
      </c>
      <c r="DO29" s="13">
        <v>1</v>
      </c>
      <c r="DP29" s="13">
        <v>2</v>
      </c>
      <c r="DQ29" s="13">
        <v>3</v>
      </c>
      <c r="DR29" s="13">
        <v>4</v>
      </c>
      <c r="DS29" s="13">
        <v>3</v>
      </c>
      <c r="DT29" s="13">
        <v>4</v>
      </c>
      <c r="DU29" s="13">
        <v>3</v>
      </c>
      <c r="DV29" s="13">
        <v>1</v>
      </c>
      <c r="DW29" s="13">
        <v>4</v>
      </c>
      <c r="DX29" s="13">
        <v>1</v>
      </c>
      <c r="DY29" s="13">
        <v>6</v>
      </c>
      <c r="DZ29" s="13">
        <v>5</v>
      </c>
      <c r="EA29" s="13">
        <v>3</v>
      </c>
      <c r="EB29" s="13">
        <v>4</v>
      </c>
      <c r="EC29" s="13">
        <v>3</v>
      </c>
      <c r="ED29" s="13">
        <v>6</v>
      </c>
      <c r="EE29" s="13">
        <v>4</v>
      </c>
      <c r="EF29" s="13">
        <v>5</v>
      </c>
      <c r="EG29" s="13">
        <v>5</v>
      </c>
      <c r="EH29" s="13">
        <v>1</v>
      </c>
      <c r="EI29" s="13">
        <v>4</v>
      </c>
      <c r="EJ29" s="13">
        <v>4</v>
      </c>
      <c r="EK29" s="13">
        <v>2</v>
      </c>
      <c r="EL29" s="13">
        <v>4</v>
      </c>
      <c r="EM29" s="13">
        <v>4</v>
      </c>
      <c r="EN29" s="13">
        <v>3</v>
      </c>
      <c r="EO29" s="13">
        <v>1</v>
      </c>
      <c r="EP29" s="13">
        <v>6</v>
      </c>
      <c r="EQ29" s="13">
        <v>3</v>
      </c>
      <c r="ER29" s="13">
        <v>1</v>
      </c>
      <c r="ES29" s="13">
        <v>3</v>
      </c>
      <c r="ET29" s="13">
        <v>5</v>
      </c>
      <c r="EU29" s="13">
        <v>2</v>
      </c>
      <c r="EV29" s="13">
        <v>5</v>
      </c>
      <c r="EW29" s="13"/>
      <c r="EX29" s="13"/>
      <c r="EY29" s="13"/>
      <c r="EZ29" s="13">
        <v>1</v>
      </c>
      <c r="FA29" s="13"/>
      <c r="FB29" s="13">
        <v>1</v>
      </c>
      <c r="FC29" s="13"/>
      <c r="FD29" s="13"/>
      <c r="FE29" s="13"/>
      <c r="FF29" s="13"/>
      <c r="FG29" s="13"/>
      <c r="FH29" s="13"/>
      <c r="FI29" s="13"/>
      <c r="FJ29" s="60">
        <v>134</v>
      </c>
      <c r="FK29" s="13"/>
      <c r="FL29" s="13"/>
      <c r="FM29" s="13"/>
      <c r="FN29" s="13"/>
      <c r="FO29" s="13"/>
      <c r="FP29" s="13"/>
      <c r="FQ29" s="13"/>
      <c r="FR29" s="13"/>
      <c r="FS29" s="13"/>
      <c r="FT29" s="13"/>
      <c r="FU29" s="13"/>
      <c r="FV29" s="13"/>
      <c r="FW29" s="13"/>
      <c r="FX29" s="13"/>
      <c r="FY29" s="13">
        <v>1</v>
      </c>
      <c r="FZ29" s="13"/>
      <c r="GA29" s="13"/>
      <c r="GB29" s="13">
        <v>1</v>
      </c>
      <c r="GC29" s="13"/>
      <c r="GD29" s="13"/>
      <c r="GE29" s="13"/>
      <c r="GF29" s="13"/>
      <c r="GG29" s="13"/>
      <c r="GH29" s="13"/>
      <c r="GI29" s="13"/>
      <c r="GJ29" s="13"/>
      <c r="GK29" s="13">
        <v>1</v>
      </c>
      <c r="GL29" s="13">
        <v>1</v>
      </c>
      <c r="GM29" s="13">
        <v>1</v>
      </c>
      <c r="GN29" s="13"/>
      <c r="GO29" s="13">
        <v>1</v>
      </c>
      <c r="GP29" s="13">
        <v>2</v>
      </c>
      <c r="GQ29" s="13"/>
      <c r="GR29" s="13">
        <v>1</v>
      </c>
      <c r="GS29" s="13">
        <v>1</v>
      </c>
      <c r="GT29" s="13">
        <v>1</v>
      </c>
      <c r="GU29" s="13">
        <v>2</v>
      </c>
      <c r="GV29" s="13"/>
      <c r="GW29" s="13">
        <v>1</v>
      </c>
      <c r="GX29" s="13">
        <v>4</v>
      </c>
      <c r="GY29" s="13">
        <v>3</v>
      </c>
      <c r="GZ29" s="13">
        <v>6</v>
      </c>
      <c r="HA29" s="13">
        <v>1</v>
      </c>
      <c r="HB29" s="13">
        <v>4</v>
      </c>
      <c r="HC29" s="13">
        <v>1</v>
      </c>
      <c r="HD29" s="13">
        <v>7</v>
      </c>
      <c r="HE29" s="13">
        <v>7</v>
      </c>
      <c r="HF29" s="13">
        <v>8</v>
      </c>
      <c r="HG29" s="13">
        <v>3</v>
      </c>
      <c r="HH29" s="13">
        <v>5</v>
      </c>
      <c r="HI29" s="13">
        <v>9</v>
      </c>
      <c r="HJ29" s="13">
        <v>10</v>
      </c>
      <c r="HK29" s="13">
        <v>3</v>
      </c>
      <c r="HL29" s="13">
        <v>7</v>
      </c>
      <c r="HM29" s="13">
        <v>4</v>
      </c>
      <c r="HN29" s="13">
        <v>2</v>
      </c>
      <c r="HO29" s="13">
        <v>10</v>
      </c>
      <c r="HP29" s="13">
        <v>7</v>
      </c>
      <c r="HQ29" s="13">
        <v>12</v>
      </c>
      <c r="HR29" s="13">
        <v>7</v>
      </c>
      <c r="HS29" s="13">
        <v>8</v>
      </c>
      <c r="HT29" s="13">
        <v>5</v>
      </c>
      <c r="HU29" s="13">
        <v>9</v>
      </c>
      <c r="HV29" s="13">
        <v>9</v>
      </c>
      <c r="HW29" s="13">
        <v>8</v>
      </c>
      <c r="HX29" s="13">
        <v>11</v>
      </c>
      <c r="HY29" s="13">
        <v>6</v>
      </c>
      <c r="HZ29" s="13">
        <v>4</v>
      </c>
      <c r="IA29" s="13">
        <v>10</v>
      </c>
      <c r="IB29" s="13">
        <v>6</v>
      </c>
      <c r="IC29" s="13">
        <v>6</v>
      </c>
      <c r="ID29" s="13">
        <v>5</v>
      </c>
      <c r="IE29" s="13">
        <v>1</v>
      </c>
      <c r="IF29" s="13">
        <v>5</v>
      </c>
      <c r="IG29" s="13">
        <v>1</v>
      </c>
      <c r="IH29" s="13">
        <v>5</v>
      </c>
      <c r="II29" s="13">
        <v>3</v>
      </c>
      <c r="IJ29" s="13">
        <v>2</v>
      </c>
      <c r="IK29" s="13">
        <v>2</v>
      </c>
      <c r="IL29" s="13">
        <v>3</v>
      </c>
      <c r="IM29" s="13">
        <v>2</v>
      </c>
      <c r="IN29" s="13">
        <v>2</v>
      </c>
      <c r="IO29" s="13"/>
      <c r="IP29" s="13">
        <v>1</v>
      </c>
      <c r="IQ29" s="13"/>
      <c r="IR29" s="13">
        <v>2</v>
      </c>
      <c r="IS29" s="13"/>
      <c r="IT29" s="13"/>
      <c r="IU29" s="13"/>
      <c r="IV29" s="13"/>
      <c r="IW29" s="13"/>
      <c r="IX29" s="13"/>
      <c r="IY29" s="13"/>
      <c r="IZ29" s="13"/>
      <c r="JA29" s="60">
        <v>250</v>
      </c>
      <c r="JB29" s="13"/>
      <c r="JC29" s="13"/>
      <c r="JD29" s="13"/>
      <c r="JE29" s="13"/>
      <c r="JF29" s="13"/>
      <c r="JG29" s="13"/>
      <c r="JH29" s="13"/>
      <c r="JI29" s="13"/>
      <c r="JJ29" s="13"/>
      <c r="JK29" s="13"/>
      <c r="JL29" s="13"/>
      <c r="JM29" s="13"/>
      <c r="JN29" s="13"/>
      <c r="JO29" s="13">
        <v>1</v>
      </c>
      <c r="JP29" s="13"/>
      <c r="JQ29" s="13"/>
      <c r="JR29" s="13"/>
      <c r="JS29" s="13"/>
      <c r="JT29" s="13"/>
      <c r="JU29" s="13"/>
      <c r="JV29" s="13"/>
      <c r="JW29" s="13"/>
      <c r="JX29" s="13"/>
      <c r="JY29" s="13"/>
      <c r="JZ29" s="13"/>
      <c r="KA29" s="13"/>
      <c r="KB29" s="13"/>
      <c r="KC29" s="13"/>
      <c r="KD29" s="13"/>
      <c r="KE29" s="13"/>
      <c r="KF29" s="13"/>
      <c r="KG29" s="13"/>
      <c r="KH29" s="13"/>
      <c r="KI29" s="13"/>
      <c r="KJ29" s="13">
        <v>1</v>
      </c>
      <c r="KK29" s="13"/>
      <c r="KL29" s="13"/>
      <c r="KM29" s="13"/>
      <c r="KN29" s="13"/>
      <c r="KO29" s="13"/>
      <c r="KP29" s="13">
        <v>1</v>
      </c>
      <c r="KQ29" s="13"/>
      <c r="KR29" s="13"/>
      <c r="KS29" s="13"/>
      <c r="KT29" s="13"/>
      <c r="KU29" s="13"/>
      <c r="KV29" s="13"/>
      <c r="KW29" s="13"/>
      <c r="KX29" s="13"/>
      <c r="KY29" s="13"/>
      <c r="KZ29" s="13"/>
      <c r="LA29" s="13"/>
      <c r="LB29" s="13"/>
      <c r="LC29" s="13"/>
      <c r="LD29" s="13"/>
      <c r="LE29" s="13"/>
      <c r="LF29" s="60">
        <v>3</v>
      </c>
      <c r="LG29" s="13">
        <v>387</v>
      </c>
      <c r="LH29" s="448"/>
      <c r="LI29" s="448"/>
      <c r="LJ29" s="448"/>
      <c r="LK29" s="448"/>
      <c r="LL29" s="13"/>
      <c r="LM29" s="13"/>
      <c r="LN29" s="13"/>
      <c r="LO29" s="13"/>
      <c r="LP29" s="13"/>
      <c r="LQ29" s="13"/>
      <c r="LR29" s="13"/>
      <c r="LS29" s="13"/>
      <c r="LT29" s="13"/>
      <c r="LU29" s="13"/>
      <c r="LV29" s="13"/>
      <c r="LW29" s="448"/>
      <c r="LX29" s="13"/>
    </row>
    <row r="30" spans="1:354">
      <c r="A30" s="5" t="s">
        <v>42</v>
      </c>
      <c r="B30" s="283">
        <f t="shared" si="38"/>
        <v>1</v>
      </c>
      <c r="C30" s="283">
        <f t="shared" si="39"/>
        <v>2</v>
      </c>
      <c r="D30" s="283">
        <f t="shared" si="40"/>
        <v>1</v>
      </c>
      <c r="E30" s="283">
        <f t="shared" si="41"/>
        <v>5</v>
      </c>
      <c r="F30" s="283">
        <f t="shared" si="42"/>
        <v>11</v>
      </c>
      <c r="G30" s="283">
        <f t="shared" si="43"/>
        <v>14</v>
      </c>
      <c r="H30" s="283">
        <f t="shared" si="44"/>
        <v>33</v>
      </c>
      <c r="I30" s="283">
        <f t="shared" si="45"/>
        <v>19</v>
      </c>
      <c r="J30" s="283">
        <f t="shared" si="46"/>
        <v>95</v>
      </c>
      <c r="K30" s="283">
        <f t="shared" si="47"/>
        <v>70</v>
      </c>
      <c r="L30" s="283">
        <f t="shared" si="48"/>
        <v>286</v>
      </c>
      <c r="M30" s="283">
        <f t="shared" si="49"/>
        <v>125</v>
      </c>
      <c r="N30" s="283">
        <f t="shared" si="50"/>
        <v>609</v>
      </c>
      <c r="O30" s="283">
        <f t="shared" si="51"/>
        <v>334</v>
      </c>
      <c r="P30" s="283">
        <f t="shared" si="52"/>
        <v>789</v>
      </c>
      <c r="Q30" s="283">
        <f t="shared" si="53"/>
        <v>544</v>
      </c>
      <c r="R30" s="283">
        <f t="shared" si="54"/>
        <v>566</v>
      </c>
      <c r="S30" s="283">
        <f t="shared" si="55"/>
        <v>610</v>
      </c>
      <c r="T30" s="283">
        <f t="shared" si="56"/>
        <v>119</v>
      </c>
      <c r="U30" s="283">
        <f t="shared" si="57"/>
        <v>301</v>
      </c>
      <c r="W30" s="791">
        <f t="shared" si="58"/>
        <v>2</v>
      </c>
      <c r="X30" s="791">
        <f t="shared" si="59"/>
        <v>0</v>
      </c>
      <c r="Y30" s="791">
        <f t="shared" si="60"/>
        <v>0</v>
      </c>
      <c r="Z30" s="791">
        <f t="shared" si="61"/>
        <v>0</v>
      </c>
      <c r="AA30" s="791">
        <f t="shared" si="62"/>
        <v>1</v>
      </c>
      <c r="AB30" s="791">
        <f t="shared" si="63"/>
        <v>1</v>
      </c>
      <c r="AC30" s="791">
        <f t="shared" si="64"/>
        <v>3</v>
      </c>
      <c r="AD30" s="791">
        <f t="shared" si="65"/>
        <v>11</v>
      </c>
      <c r="AE30" s="791">
        <f t="shared" si="66"/>
        <v>41</v>
      </c>
      <c r="AF30" s="791">
        <f t="shared" si="67"/>
        <v>30</v>
      </c>
      <c r="AG30" s="356"/>
      <c r="AH30" s="12" t="s">
        <v>183</v>
      </c>
      <c r="AI30" s="797">
        <f t="shared" si="68"/>
        <v>0</v>
      </c>
      <c r="AJ30" s="797">
        <f t="shared" si="69"/>
        <v>3</v>
      </c>
      <c r="AK30" s="797">
        <f t="shared" si="70"/>
        <v>1</v>
      </c>
      <c r="AL30" s="797">
        <f t="shared" si="71"/>
        <v>2</v>
      </c>
      <c r="AM30" s="797">
        <f t="shared" si="72"/>
        <v>10</v>
      </c>
      <c r="AN30" s="797">
        <f t="shared" si="73"/>
        <v>13</v>
      </c>
      <c r="AO30" s="797">
        <f t="shared" si="74"/>
        <v>26</v>
      </c>
      <c r="AP30" s="797">
        <f t="shared" si="75"/>
        <v>12</v>
      </c>
      <c r="AQ30" s="797">
        <f t="shared" si="76"/>
        <v>74</v>
      </c>
      <c r="AR30" s="797">
        <f t="shared" si="77"/>
        <v>34</v>
      </c>
      <c r="AS30" s="797">
        <f t="shared" si="78"/>
        <v>163</v>
      </c>
      <c r="AT30" s="797">
        <f t="shared" si="79"/>
        <v>79</v>
      </c>
      <c r="AU30" s="797">
        <f t="shared" si="80"/>
        <v>323</v>
      </c>
      <c r="AV30" s="797">
        <f t="shared" si="81"/>
        <v>164</v>
      </c>
      <c r="AW30" s="797">
        <f t="shared" si="82"/>
        <v>290</v>
      </c>
      <c r="AX30" s="797">
        <f t="shared" si="83"/>
        <v>153</v>
      </c>
      <c r="AY30" s="797">
        <f t="shared" si="84"/>
        <v>123</v>
      </c>
      <c r="AZ30" s="797">
        <f t="shared" si="85"/>
        <v>113</v>
      </c>
      <c r="BA30" s="797">
        <f t="shared" si="86"/>
        <v>23</v>
      </c>
      <c r="BB30" s="797">
        <f t="shared" si="87"/>
        <v>18</v>
      </c>
      <c r="BC30" s="797">
        <f t="shared" si="88"/>
        <v>16</v>
      </c>
      <c r="BD30" s="789">
        <f t="shared" si="89"/>
        <v>4</v>
      </c>
      <c r="BE30" s="789"/>
      <c r="BF30" s="789"/>
      <c r="BG30" s="789">
        <f t="shared" si="90"/>
        <v>0</v>
      </c>
      <c r="BH30" s="789">
        <f t="shared" si="91"/>
        <v>0</v>
      </c>
      <c r="BI30" s="789">
        <f t="shared" si="92"/>
        <v>0</v>
      </c>
      <c r="BJ30" s="789">
        <f t="shared" si="93"/>
        <v>1</v>
      </c>
      <c r="BK30" s="789">
        <f t="shared" si="94"/>
        <v>0</v>
      </c>
      <c r="BL30" s="789">
        <f t="shared" si="95"/>
        <v>10</v>
      </c>
      <c r="BM30" s="789">
        <f t="shared" si="96"/>
        <v>1</v>
      </c>
      <c r="BN30" s="356"/>
      <c r="BO30" s="356"/>
      <c r="BP30" s="12" t="s">
        <v>183</v>
      </c>
      <c r="BQ30" s="13">
        <v>1</v>
      </c>
      <c r="BR30" s="13">
        <v>2</v>
      </c>
      <c r="BS30" s="13"/>
      <c r="BT30" s="13"/>
      <c r="BU30" s="13"/>
      <c r="BV30" s="13"/>
      <c r="BW30" s="13"/>
      <c r="BX30" s="13"/>
      <c r="BY30" s="13"/>
      <c r="BZ30" s="13"/>
      <c r="CA30" s="13">
        <v>1</v>
      </c>
      <c r="CB30" s="13">
        <v>1</v>
      </c>
      <c r="CC30" s="13">
        <v>1</v>
      </c>
      <c r="CD30" s="13">
        <v>1</v>
      </c>
      <c r="CE30" s="13">
        <v>1</v>
      </c>
      <c r="CF30" s="13">
        <v>1</v>
      </c>
      <c r="CG30" s="13">
        <v>1</v>
      </c>
      <c r="CH30" s="13">
        <v>2</v>
      </c>
      <c r="CI30" s="13">
        <v>1</v>
      </c>
      <c r="CJ30" s="13"/>
      <c r="CK30" s="13">
        <v>2</v>
      </c>
      <c r="CL30" s="13">
        <v>3</v>
      </c>
      <c r="CM30" s="13"/>
      <c r="CN30" s="13"/>
      <c r="CO30" s="13">
        <v>1</v>
      </c>
      <c r="CP30" s="13"/>
      <c r="CQ30" s="13">
        <v>1</v>
      </c>
      <c r="CR30" s="13">
        <v>2</v>
      </c>
      <c r="CS30" s="13">
        <v>1</v>
      </c>
      <c r="CT30" s="13">
        <v>2</v>
      </c>
      <c r="CU30" s="13">
        <v>2</v>
      </c>
      <c r="CV30" s="13">
        <v>3</v>
      </c>
      <c r="CW30" s="13">
        <v>3</v>
      </c>
      <c r="CX30" s="13">
        <v>2</v>
      </c>
      <c r="CY30" s="13">
        <v>3</v>
      </c>
      <c r="CZ30" s="13">
        <v>3</v>
      </c>
      <c r="DA30" s="13">
        <v>4</v>
      </c>
      <c r="DB30" s="13">
        <v>3</v>
      </c>
      <c r="DC30" s="13">
        <v>3</v>
      </c>
      <c r="DD30" s="13">
        <v>3</v>
      </c>
      <c r="DE30" s="13">
        <v>6</v>
      </c>
      <c r="DF30" s="13">
        <v>4</v>
      </c>
      <c r="DG30" s="13">
        <v>6</v>
      </c>
      <c r="DH30" s="13">
        <v>8</v>
      </c>
      <c r="DI30" s="13">
        <v>2</v>
      </c>
      <c r="DJ30" s="13">
        <v>7</v>
      </c>
      <c r="DK30" s="13">
        <v>10</v>
      </c>
      <c r="DL30" s="13">
        <v>6</v>
      </c>
      <c r="DM30" s="13">
        <v>8</v>
      </c>
      <c r="DN30" s="13">
        <v>11</v>
      </c>
      <c r="DO30" s="13">
        <v>9</v>
      </c>
      <c r="DP30" s="13">
        <v>12</v>
      </c>
      <c r="DQ30" s="13">
        <v>10</v>
      </c>
      <c r="DR30" s="13">
        <v>11</v>
      </c>
      <c r="DS30" s="13">
        <v>16</v>
      </c>
      <c r="DT30" s="13">
        <v>19</v>
      </c>
      <c r="DU30" s="13">
        <v>17</v>
      </c>
      <c r="DV30" s="13">
        <v>23</v>
      </c>
      <c r="DW30" s="13">
        <v>21</v>
      </c>
      <c r="DX30" s="13">
        <v>10</v>
      </c>
      <c r="DY30" s="13">
        <v>18</v>
      </c>
      <c r="DZ30" s="13">
        <v>19</v>
      </c>
      <c r="EA30" s="13">
        <v>14</v>
      </c>
      <c r="EB30" s="13">
        <v>25</v>
      </c>
      <c r="EC30" s="13">
        <v>15</v>
      </c>
      <c r="ED30" s="13">
        <v>17</v>
      </c>
      <c r="EE30" s="13">
        <v>12</v>
      </c>
      <c r="EF30" s="13">
        <v>7</v>
      </c>
      <c r="EG30" s="13">
        <v>16</v>
      </c>
      <c r="EH30" s="13">
        <v>19</v>
      </c>
      <c r="EI30" s="13">
        <v>11</v>
      </c>
      <c r="EJ30" s="13">
        <v>17</v>
      </c>
      <c r="EK30" s="13">
        <v>17</v>
      </c>
      <c r="EL30" s="13">
        <v>11</v>
      </c>
      <c r="EM30" s="13">
        <v>11</v>
      </c>
      <c r="EN30" s="13">
        <v>13</v>
      </c>
      <c r="EO30" s="13">
        <v>11</v>
      </c>
      <c r="EP30" s="13">
        <v>7</v>
      </c>
      <c r="EQ30" s="13">
        <v>12</v>
      </c>
      <c r="ER30" s="13">
        <v>11</v>
      </c>
      <c r="ES30" s="13">
        <v>9</v>
      </c>
      <c r="ET30" s="13">
        <v>11</v>
      </c>
      <c r="EU30" s="13">
        <v>4</v>
      </c>
      <c r="EV30" s="13">
        <v>2</v>
      </c>
      <c r="EW30" s="13">
        <v>3</v>
      </c>
      <c r="EX30" s="13">
        <v>3</v>
      </c>
      <c r="EY30" s="13">
        <v>1</v>
      </c>
      <c r="EZ30" s="13">
        <v>2</v>
      </c>
      <c r="FA30" s="13">
        <v>1</v>
      </c>
      <c r="FB30" s="13"/>
      <c r="FC30" s="13">
        <v>1</v>
      </c>
      <c r="FD30" s="13">
        <v>1</v>
      </c>
      <c r="FE30" s="13"/>
      <c r="FF30" s="13"/>
      <c r="FG30" s="13"/>
      <c r="FH30" s="13"/>
      <c r="FI30" s="13"/>
      <c r="FJ30" s="60">
        <v>591</v>
      </c>
      <c r="FK30" s="13"/>
      <c r="FL30" s="13"/>
      <c r="FM30" s="13"/>
      <c r="FN30" s="13"/>
      <c r="FO30" s="13"/>
      <c r="FP30" s="13"/>
      <c r="FQ30" s="13"/>
      <c r="FR30" s="13"/>
      <c r="FS30" s="13">
        <v>1</v>
      </c>
      <c r="FT30" s="13"/>
      <c r="FU30" s="13"/>
      <c r="FV30" s="13"/>
      <c r="FW30" s="13">
        <v>1</v>
      </c>
      <c r="FX30" s="13"/>
      <c r="FY30" s="13">
        <v>2</v>
      </c>
      <c r="FZ30" s="13"/>
      <c r="GA30" s="13">
        <v>1</v>
      </c>
      <c r="GB30" s="13">
        <v>2</v>
      </c>
      <c r="GC30" s="13">
        <v>1</v>
      </c>
      <c r="GD30" s="13">
        <v>3</v>
      </c>
      <c r="GE30" s="13">
        <v>3</v>
      </c>
      <c r="GF30" s="13"/>
      <c r="GG30" s="13">
        <v>2</v>
      </c>
      <c r="GH30" s="13"/>
      <c r="GI30" s="13">
        <v>3</v>
      </c>
      <c r="GJ30" s="13">
        <v>4</v>
      </c>
      <c r="GK30" s="13">
        <v>2</v>
      </c>
      <c r="GL30" s="13">
        <v>3</v>
      </c>
      <c r="GM30" s="13">
        <v>4</v>
      </c>
      <c r="GN30" s="13">
        <v>5</v>
      </c>
      <c r="GO30" s="13">
        <v>6</v>
      </c>
      <c r="GP30" s="13">
        <v>5</v>
      </c>
      <c r="GQ30" s="13">
        <v>3</v>
      </c>
      <c r="GR30" s="13">
        <v>8</v>
      </c>
      <c r="GS30" s="13">
        <v>7</v>
      </c>
      <c r="GT30" s="13">
        <v>9</v>
      </c>
      <c r="GU30" s="13">
        <v>8</v>
      </c>
      <c r="GV30" s="13">
        <v>8</v>
      </c>
      <c r="GW30" s="13">
        <v>10</v>
      </c>
      <c r="GX30" s="13">
        <v>10</v>
      </c>
      <c r="GY30" s="13">
        <v>8</v>
      </c>
      <c r="GZ30" s="13">
        <v>11</v>
      </c>
      <c r="HA30" s="13">
        <v>16</v>
      </c>
      <c r="HB30" s="13">
        <v>16</v>
      </c>
      <c r="HC30" s="13">
        <v>19</v>
      </c>
      <c r="HD30" s="13">
        <v>17</v>
      </c>
      <c r="HE30" s="13">
        <v>17</v>
      </c>
      <c r="HF30" s="13">
        <v>21</v>
      </c>
      <c r="HG30" s="13">
        <v>20</v>
      </c>
      <c r="HH30" s="13">
        <v>18</v>
      </c>
      <c r="HI30" s="13">
        <v>23</v>
      </c>
      <c r="HJ30" s="13">
        <v>41</v>
      </c>
      <c r="HK30" s="13">
        <v>19</v>
      </c>
      <c r="HL30" s="13">
        <v>24</v>
      </c>
      <c r="HM30" s="13">
        <v>35</v>
      </c>
      <c r="HN30" s="13">
        <v>39</v>
      </c>
      <c r="HO30" s="13">
        <v>34</v>
      </c>
      <c r="HP30" s="13">
        <v>29</v>
      </c>
      <c r="HQ30" s="13">
        <v>37</v>
      </c>
      <c r="HR30" s="13">
        <v>42</v>
      </c>
      <c r="HS30" s="13">
        <v>25</v>
      </c>
      <c r="HT30" s="13">
        <v>36</v>
      </c>
      <c r="HU30" s="13">
        <v>30</v>
      </c>
      <c r="HV30" s="13">
        <v>21</v>
      </c>
      <c r="HW30" s="13">
        <v>26</v>
      </c>
      <c r="HX30" s="13">
        <v>34</v>
      </c>
      <c r="HY30" s="13">
        <v>45</v>
      </c>
      <c r="HZ30" s="13">
        <v>29</v>
      </c>
      <c r="IA30" s="13">
        <v>17</v>
      </c>
      <c r="IB30" s="13">
        <v>27</v>
      </c>
      <c r="IC30" s="13">
        <v>17</v>
      </c>
      <c r="ID30" s="13">
        <v>14</v>
      </c>
      <c r="IE30" s="13">
        <v>20</v>
      </c>
      <c r="IF30" s="13">
        <v>13</v>
      </c>
      <c r="IG30" s="13">
        <v>18</v>
      </c>
      <c r="IH30" s="13">
        <v>14</v>
      </c>
      <c r="II30" s="13">
        <v>4</v>
      </c>
      <c r="IJ30" s="13">
        <v>8</v>
      </c>
      <c r="IK30" s="13">
        <v>11</v>
      </c>
      <c r="IL30" s="13">
        <v>4</v>
      </c>
      <c r="IM30" s="13">
        <v>6</v>
      </c>
      <c r="IN30" s="13">
        <v>5</v>
      </c>
      <c r="IO30" s="13">
        <v>3</v>
      </c>
      <c r="IP30" s="13">
        <v>4</v>
      </c>
      <c r="IQ30" s="13">
        <v>1</v>
      </c>
      <c r="IR30" s="13">
        <v>2</v>
      </c>
      <c r="IS30" s="13">
        <v>1</v>
      </c>
      <c r="IT30" s="13">
        <v>1</v>
      </c>
      <c r="IU30" s="13"/>
      <c r="IV30" s="13"/>
      <c r="IW30" s="13"/>
      <c r="IX30" s="13"/>
      <c r="IY30" s="13"/>
      <c r="IZ30" s="13"/>
      <c r="JA30" s="60">
        <v>1033</v>
      </c>
      <c r="JB30" s="13">
        <v>3</v>
      </c>
      <c r="JC30" s="13">
        <v>1</v>
      </c>
      <c r="JD30" s="13"/>
      <c r="JE30" s="13"/>
      <c r="JF30" s="13"/>
      <c r="JG30" s="13"/>
      <c r="JH30" s="13"/>
      <c r="JI30" s="13"/>
      <c r="JJ30" s="13"/>
      <c r="JK30" s="13"/>
      <c r="JL30" s="13"/>
      <c r="JM30" s="13"/>
      <c r="JN30" s="13"/>
      <c r="JO30" s="13"/>
      <c r="JP30" s="13"/>
      <c r="JQ30" s="13"/>
      <c r="JR30" s="13"/>
      <c r="JS30" s="13">
        <v>1</v>
      </c>
      <c r="JT30" s="13"/>
      <c r="JU30" s="13"/>
      <c r="JV30" s="13"/>
      <c r="JW30" s="13"/>
      <c r="JX30" s="13"/>
      <c r="JY30" s="13"/>
      <c r="JZ30" s="13"/>
      <c r="KA30" s="13"/>
      <c r="KB30" s="13"/>
      <c r="KC30" s="13"/>
      <c r="KD30" s="13"/>
      <c r="KE30" s="13"/>
      <c r="KF30" s="13"/>
      <c r="KG30" s="13"/>
      <c r="KH30" s="13"/>
      <c r="KI30" s="13">
        <v>1</v>
      </c>
      <c r="KJ30" s="13">
        <v>2</v>
      </c>
      <c r="KK30" s="13"/>
      <c r="KL30" s="13"/>
      <c r="KM30" s="13">
        <v>1</v>
      </c>
      <c r="KN30" s="13">
        <v>2</v>
      </c>
      <c r="KO30" s="13">
        <v>1</v>
      </c>
      <c r="KP30" s="13"/>
      <c r="KQ30" s="13">
        <v>3</v>
      </c>
      <c r="KR30" s="13"/>
      <c r="KS30" s="13"/>
      <c r="KT30" s="13">
        <v>1</v>
      </c>
      <c r="KU30" s="13"/>
      <c r="KV30" s="13"/>
      <c r="KW30" s="13"/>
      <c r="KX30" s="13"/>
      <c r="KY30" s="13"/>
      <c r="KZ30" s="13"/>
      <c r="LA30" s="13"/>
      <c r="LB30" s="13"/>
      <c r="LC30" s="13"/>
      <c r="LD30" s="13"/>
      <c r="LE30" s="13"/>
      <c r="LF30" s="60">
        <v>16</v>
      </c>
      <c r="LG30" s="13">
        <v>1640</v>
      </c>
      <c r="LH30" s="448"/>
      <c r="LI30" s="448"/>
      <c r="LJ30" s="448"/>
      <c r="LK30" s="448"/>
      <c r="LL30" s="13"/>
      <c r="LM30" s="13"/>
      <c r="LN30" s="13"/>
      <c r="LO30" s="13"/>
      <c r="LP30" s="13"/>
      <c r="LQ30" s="13"/>
      <c r="LR30" s="13"/>
      <c r="LS30" s="13"/>
      <c r="LT30" s="13"/>
      <c r="LU30" s="13"/>
      <c r="LV30" s="13"/>
      <c r="LW30" s="448"/>
      <c r="LX30" s="13"/>
    </row>
    <row r="31" spans="1:354">
      <c r="A31" s="5" t="s">
        <v>43</v>
      </c>
      <c r="B31" s="283">
        <f t="shared" si="38"/>
        <v>1</v>
      </c>
      <c r="C31" s="283">
        <f t="shared" si="39"/>
        <v>1</v>
      </c>
      <c r="D31" s="283">
        <f t="shared" si="40"/>
        <v>0</v>
      </c>
      <c r="E31" s="283">
        <f t="shared" si="41"/>
        <v>0</v>
      </c>
      <c r="F31" s="283">
        <f t="shared" si="42"/>
        <v>0</v>
      </c>
      <c r="G31" s="283">
        <f t="shared" si="43"/>
        <v>1</v>
      </c>
      <c r="H31" s="283">
        <f t="shared" si="44"/>
        <v>4</v>
      </c>
      <c r="I31" s="283">
        <f t="shared" si="45"/>
        <v>2</v>
      </c>
      <c r="J31" s="283">
        <f t="shared" si="46"/>
        <v>13</v>
      </c>
      <c r="K31" s="283">
        <f t="shared" si="47"/>
        <v>17</v>
      </c>
      <c r="L31" s="283">
        <f t="shared" si="48"/>
        <v>29</v>
      </c>
      <c r="M31" s="283">
        <f t="shared" si="49"/>
        <v>17</v>
      </c>
      <c r="N31" s="283">
        <f t="shared" si="50"/>
        <v>67</v>
      </c>
      <c r="O31" s="283">
        <f t="shared" si="51"/>
        <v>19</v>
      </c>
      <c r="P31" s="283">
        <f t="shared" si="52"/>
        <v>67</v>
      </c>
      <c r="Q31" s="283">
        <f t="shared" si="53"/>
        <v>23</v>
      </c>
      <c r="R31" s="283">
        <f t="shared" si="54"/>
        <v>31</v>
      </c>
      <c r="S31" s="283">
        <f t="shared" si="55"/>
        <v>27</v>
      </c>
      <c r="T31" s="283">
        <f t="shared" si="56"/>
        <v>5</v>
      </c>
      <c r="U31" s="283">
        <f t="shared" si="57"/>
        <v>17</v>
      </c>
      <c r="W31" s="791">
        <f t="shared" si="58"/>
        <v>0</v>
      </c>
      <c r="X31" s="791">
        <f t="shared" si="59"/>
        <v>0</v>
      </c>
      <c r="Y31" s="791">
        <f t="shared" si="60"/>
        <v>0</v>
      </c>
      <c r="Z31" s="791">
        <f t="shared" si="61"/>
        <v>1</v>
      </c>
      <c r="AA31" s="791">
        <f t="shared" si="62"/>
        <v>0</v>
      </c>
      <c r="AB31" s="791">
        <f t="shared" si="63"/>
        <v>0</v>
      </c>
      <c r="AC31" s="791">
        <f t="shared" si="64"/>
        <v>0</v>
      </c>
      <c r="AD31" s="791">
        <f t="shared" si="65"/>
        <v>0</v>
      </c>
      <c r="AE31" s="791">
        <f t="shared" si="66"/>
        <v>3</v>
      </c>
      <c r="AF31" s="791">
        <f t="shared" si="67"/>
        <v>2</v>
      </c>
      <c r="AG31" s="356"/>
      <c r="BD31" s="789"/>
      <c r="BE31" s="789"/>
      <c r="BF31" s="789"/>
      <c r="BG31" s="789"/>
      <c r="BH31" s="789"/>
      <c r="BI31" s="789"/>
      <c r="BJ31" s="789"/>
      <c r="BK31" s="789"/>
      <c r="BL31" s="789"/>
      <c r="BM31" s="789"/>
      <c r="BN31" s="356"/>
      <c r="BO31" s="356"/>
    </row>
    <row r="32" spans="1:354" ht="13.8">
      <c r="A32" s="5" t="s">
        <v>44</v>
      </c>
      <c r="B32" s="283">
        <f t="shared" si="38"/>
        <v>0</v>
      </c>
      <c r="C32" s="283">
        <f t="shared" si="39"/>
        <v>0</v>
      </c>
      <c r="D32" s="283">
        <f t="shared" si="40"/>
        <v>0</v>
      </c>
      <c r="E32" s="283">
        <f t="shared" si="41"/>
        <v>1</v>
      </c>
      <c r="F32" s="283">
        <f t="shared" si="42"/>
        <v>2</v>
      </c>
      <c r="G32" s="283">
        <f t="shared" si="43"/>
        <v>0</v>
      </c>
      <c r="H32" s="283">
        <f t="shared" si="44"/>
        <v>3</v>
      </c>
      <c r="I32" s="283">
        <f t="shared" si="45"/>
        <v>3</v>
      </c>
      <c r="J32" s="283">
        <f t="shared" si="46"/>
        <v>13</v>
      </c>
      <c r="K32" s="283">
        <f t="shared" si="47"/>
        <v>3</v>
      </c>
      <c r="L32" s="283">
        <f t="shared" si="48"/>
        <v>45</v>
      </c>
      <c r="M32" s="283">
        <f t="shared" si="49"/>
        <v>13</v>
      </c>
      <c r="N32" s="283">
        <f t="shared" si="50"/>
        <v>71</v>
      </c>
      <c r="O32" s="283">
        <f t="shared" si="51"/>
        <v>34</v>
      </c>
      <c r="P32" s="283">
        <f t="shared" si="52"/>
        <v>76</v>
      </c>
      <c r="Q32" s="283">
        <f t="shared" si="53"/>
        <v>39</v>
      </c>
      <c r="R32" s="283">
        <f t="shared" si="54"/>
        <v>33</v>
      </c>
      <c r="S32" s="283">
        <f t="shared" si="55"/>
        <v>32</v>
      </c>
      <c r="T32" s="283">
        <f t="shared" si="56"/>
        <v>7</v>
      </c>
      <c r="U32" s="283">
        <f t="shared" si="57"/>
        <v>9</v>
      </c>
      <c r="W32" s="791">
        <f t="shared" si="58"/>
        <v>0</v>
      </c>
      <c r="X32" s="791">
        <f t="shared" si="59"/>
        <v>0</v>
      </c>
      <c r="Y32" s="791">
        <f t="shared" si="60"/>
        <v>0</v>
      </c>
      <c r="Z32" s="791">
        <f t="shared" si="61"/>
        <v>0</v>
      </c>
      <c r="AA32" s="791">
        <f t="shared" si="62"/>
        <v>0</v>
      </c>
      <c r="AB32" s="791">
        <f t="shared" si="63"/>
        <v>1</v>
      </c>
      <c r="AC32" s="791">
        <f t="shared" si="64"/>
        <v>0</v>
      </c>
      <c r="AD32" s="791">
        <f t="shared" si="65"/>
        <v>0</v>
      </c>
      <c r="AE32" s="791">
        <f t="shared" si="66"/>
        <v>2</v>
      </c>
      <c r="AF32" s="791">
        <f t="shared" si="67"/>
        <v>0</v>
      </c>
      <c r="AG32" s="356"/>
      <c r="AH32" s="57"/>
      <c r="AI32" s="44" t="s">
        <v>16</v>
      </c>
      <c r="AJ32" s="41" t="s">
        <v>16</v>
      </c>
      <c r="AK32" s="42" t="s">
        <v>7</v>
      </c>
      <c r="AL32" s="42" t="s">
        <v>7</v>
      </c>
      <c r="AM32" s="41" t="s">
        <v>8</v>
      </c>
      <c r="AN32" s="41" t="s">
        <v>8</v>
      </c>
      <c r="AO32" s="41" t="s">
        <v>9</v>
      </c>
      <c r="AP32" s="41" t="s">
        <v>9</v>
      </c>
      <c r="AQ32" s="41" t="s">
        <v>10</v>
      </c>
      <c r="AR32" s="41" t="s">
        <v>10</v>
      </c>
      <c r="AS32" s="41" t="s">
        <v>11</v>
      </c>
      <c r="AT32" s="41" t="s">
        <v>11</v>
      </c>
      <c r="AU32" s="41" t="s">
        <v>12</v>
      </c>
      <c r="AV32" s="41" t="s">
        <v>12</v>
      </c>
      <c r="AW32" s="41" t="s">
        <v>13</v>
      </c>
      <c r="AX32" s="41" t="s">
        <v>13</v>
      </c>
      <c r="AY32" s="41" t="s">
        <v>14</v>
      </c>
      <c r="AZ32" s="41" t="s">
        <v>14</v>
      </c>
      <c r="BA32" s="41" t="s">
        <v>15</v>
      </c>
      <c r="BB32" s="45" t="s">
        <v>15</v>
      </c>
      <c r="BC32" s="37" t="s">
        <v>285</v>
      </c>
      <c r="BD32" s="785" t="s">
        <v>16</v>
      </c>
      <c r="BE32" s="786" t="s">
        <v>7</v>
      </c>
      <c r="BF32" s="787" t="s">
        <v>8</v>
      </c>
      <c r="BG32" s="787" t="s">
        <v>9</v>
      </c>
      <c r="BH32" s="787" t="s">
        <v>10</v>
      </c>
      <c r="BI32" s="787" t="s">
        <v>11</v>
      </c>
      <c r="BJ32" s="787" t="s">
        <v>12</v>
      </c>
      <c r="BK32" s="787" t="s">
        <v>13</v>
      </c>
      <c r="BL32" s="787" t="s">
        <v>14</v>
      </c>
      <c r="BM32" s="787" t="s">
        <v>15</v>
      </c>
      <c r="BN32" s="37"/>
      <c r="BO32" s="37"/>
      <c r="BP32" s="57"/>
      <c r="BQ32" s="57" t="s">
        <v>265</v>
      </c>
      <c r="BR32" s="57"/>
      <c r="BS32" s="57"/>
      <c r="BT32" s="57"/>
      <c r="BU32" s="57"/>
      <c r="BV32" s="57"/>
      <c r="BW32" s="57"/>
      <c r="BX32" s="57"/>
      <c r="BY32" s="57"/>
      <c r="BZ32" s="57"/>
      <c r="CA32" s="57"/>
      <c r="CB32" s="57"/>
      <c r="CC32" s="57"/>
      <c r="CD32" s="57"/>
      <c r="CE32" s="57"/>
      <c r="CF32" s="57"/>
      <c r="CG32" s="57"/>
      <c r="CH32" s="57"/>
      <c r="CI32" s="57"/>
      <c r="CJ32" s="57"/>
      <c r="CK32" s="57"/>
      <c r="CL32" s="57"/>
      <c r="CM32" s="57"/>
      <c r="CN32" s="57"/>
      <c r="CO32" s="57"/>
      <c r="CP32" s="57"/>
      <c r="CQ32" s="57"/>
      <c r="CR32" s="57"/>
      <c r="CS32" s="57"/>
      <c r="CT32" s="57"/>
      <c r="CU32" s="57"/>
      <c r="CV32" s="57"/>
      <c r="CW32" s="57"/>
      <c r="CX32" s="57"/>
      <c r="CY32" s="57"/>
      <c r="CZ32" s="57"/>
      <c r="DA32" s="57"/>
      <c r="DB32" s="57"/>
      <c r="DC32" s="57"/>
      <c r="DD32" s="57"/>
      <c r="DE32" s="57"/>
      <c r="DF32" s="57"/>
      <c r="DG32" s="57"/>
      <c r="DH32" s="57"/>
      <c r="DI32" s="57"/>
      <c r="DJ32" s="57"/>
      <c r="DK32" s="57"/>
      <c r="DL32" s="57"/>
      <c r="DM32" s="57"/>
      <c r="DN32" s="57"/>
      <c r="DO32" s="57"/>
      <c r="DP32" s="57"/>
      <c r="DQ32" s="57"/>
      <c r="DR32" s="57"/>
      <c r="DS32" s="57"/>
      <c r="DT32" s="57"/>
      <c r="DU32" s="57"/>
      <c r="DV32" s="57"/>
      <c r="DW32" s="57"/>
      <c r="DX32" s="57"/>
      <c r="DY32" s="57"/>
      <c r="DZ32" s="57"/>
      <c r="EA32" s="57"/>
      <c r="EB32" s="57"/>
      <c r="EC32" s="57"/>
      <c r="ED32" s="57"/>
      <c r="EE32" s="57"/>
      <c r="EF32" s="57"/>
      <c r="EG32" s="57"/>
      <c r="EH32" s="57"/>
      <c r="EI32" s="57"/>
      <c r="EJ32" s="57"/>
      <c r="EK32" s="57"/>
      <c r="EL32" s="57"/>
      <c r="EM32" s="57"/>
      <c r="EN32" s="57"/>
      <c r="EO32" s="57"/>
      <c r="EP32" s="57"/>
      <c r="EQ32" s="57"/>
      <c r="ER32" s="57"/>
      <c r="ES32" s="57"/>
      <c r="ET32" s="57"/>
      <c r="EU32" s="57"/>
      <c r="EV32" s="57"/>
      <c r="EW32" s="57"/>
      <c r="EX32" s="57"/>
      <c r="EY32" s="57"/>
      <c r="EZ32" s="57"/>
      <c r="FA32" s="57"/>
      <c r="FB32" s="57"/>
      <c r="FC32" s="57"/>
      <c r="FD32" s="57"/>
      <c r="FE32" s="57"/>
      <c r="FF32" s="57"/>
      <c r="FG32" s="57"/>
      <c r="FH32" s="57"/>
      <c r="FI32" s="57"/>
      <c r="FJ32" s="57"/>
      <c r="FK32" s="57"/>
      <c r="FL32" s="57"/>
      <c r="FM32" s="57"/>
      <c r="FN32" s="58" t="s">
        <v>293</v>
      </c>
      <c r="FO32" s="57" t="s">
        <v>264</v>
      </c>
      <c r="FP32" s="57"/>
      <c r="FQ32" s="57"/>
      <c r="FR32" s="57"/>
      <c r="FS32" s="57"/>
      <c r="FT32" s="57"/>
      <c r="FU32" s="57"/>
      <c r="FV32" s="57"/>
      <c r="FW32" s="57"/>
      <c r="FX32" s="57"/>
      <c r="FY32" s="57"/>
      <c r="FZ32" s="57"/>
      <c r="GA32" s="57"/>
      <c r="GB32" s="57"/>
      <c r="GC32" s="57"/>
      <c r="GD32" s="57"/>
      <c r="GE32" s="57"/>
      <c r="GF32" s="57"/>
      <c r="GG32" s="57"/>
      <c r="GH32" s="57"/>
      <c r="GI32" s="57"/>
      <c r="GJ32" s="57"/>
      <c r="GK32" s="57"/>
      <c r="GL32" s="57"/>
      <c r="GM32" s="57"/>
      <c r="GN32" s="57"/>
      <c r="GO32" s="57"/>
      <c r="GP32" s="57"/>
      <c r="GQ32" s="57"/>
      <c r="GR32" s="57"/>
      <c r="GS32" s="57"/>
      <c r="GT32" s="57"/>
      <c r="GU32" s="57"/>
      <c r="GV32" s="57"/>
      <c r="GW32" s="57"/>
      <c r="GX32" s="57"/>
      <c r="GY32" s="57"/>
      <c r="GZ32" s="57"/>
      <c r="HA32" s="57"/>
      <c r="HB32" s="57"/>
      <c r="HC32" s="57"/>
      <c r="HD32" s="57"/>
      <c r="HE32" s="57"/>
      <c r="HF32" s="57"/>
      <c r="HG32" s="57"/>
      <c r="HH32" s="57"/>
      <c r="HI32" s="57"/>
      <c r="HJ32" s="57"/>
      <c r="HK32" s="57"/>
      <c r="HL32" s="57"/>
      <c r="HM32" s="57"/>
      <c r="HN32" s="57"/>
      <c r="HO32" s="57"/>
      <c r="HP32" s="57"/>
      <c r="HQ32" s="57"/>
      <c r="HR32" s="57"/>
      <c r="HS32" s="57"/>
      <c r="HT32" s="57"/>
      <c r="HU32" s="57"/>
      <c r="HV32" s="57"/>
      <c r="HW32" s="57"/>
      <c r="HX32" s="57"/>
      <c r="HY32" s="57"/>
      <c r="HZ32" s="57"/>
      <c r="IA32" s="57"/>
      <c r="IB32" s="57"/>
      <c r="IC32" s="57"/>
      <c r="ID32" s="57"/>
      <c r="IE32" s="57"/>
      <c r="IF32" s="57"/>
      <c r="IG32" s="57"/>
      <c r="IH32" s="57"/>
      <c r="II32" s="57"/>
      <c r="IJ32" s="57"/>
      <c r="IK32" s="57"/>
      <c r="IL32" s="57"/>
      <c r="IM32" s="57"/>
      <c r="IN32" s="57"/>
      <c r="IO32" s="57"/>
      <c r="IP32" s="57"/>
      <c r="IQ32" s="57"/>
      <c r="IR32" s="57"/>
      <c r="IS32" s="57"/>
      <c r="IT32" s="57"/>
      <c r="IU32" s="57"/>
      <c r="IV32" s="57"/>
      <c r="IW32" s="57"/>
      <c r="IX32" s="57"/>
      <c r="IY32" s="57"/>
      <c r="IZ32" s="57"/>
      <c r="JA32" s="57"/>
      <c r="JB32" s="57"/>
      <c r="JC32" s="57"/>
      <c r="JD32" s="57"/>
      <c r="JE32" s="57"/>
      <c r="JF32" s="57"/>
      <c r="JG32" s="57"/>
      <c r="JH32" s="57"/>
      <c r="JI32" s="57"/>
      <c r="JJ32" s="57"/>
      <c r="JK32" s="57"/>
      <c r="JL32" s="57"/>
      <c r="JM32" s="58" t="s">
        <v>294</v>
      </c>
      <c r="JN32" s="57" t="s">
        <v>268</v>
      </c>
      <c r="JO32" s="57"/>
      <c r="JP32" s="57"/>
      <c r="JQ32" s="57"/>
      <c r="JR32" s="57"/>
      <c r="JS32" s="57"/>
      <c r="JT32" s="57"/>
      <c r="JU32" s="57"/>
      <c r="JV32" s="57"/>
      <c r="JW32" s="57"/>
      <c r="JX32" s="57"/>
      <c r="JY32" s="57"/>
      <c r="JZ32" s="57"/>
      <c r="KA32" s="57"/>
      <c r="KB32" s="57"/>
      <c r="KC32" s="57"/>
      <c r="KD32" s="57"/>
      <c r="KE32" s="57"/>
      <c r="KF32" s="57"/>
      <c r="KG32" s="57"/>
      <c r="KH32" s="57"/>
      <c r="KI32" s="57"/>
      <c r="KJ32" s="57"/>
      <c r="KK32" s="57"/>
      <c r="KL32" s="57"/>
      <c r="KM32" s="57"/>
      <c r="KN32" s="57"/>
      <c r="KO32" s="57"/>
      <c r="KP32" s="57"/>
      <c r="KQ32" s="57"/>
      <c r="KR32" s="57"/>
      <c r="KS32" s="57"/>
      <c r="KT32" s="57"/>
      <c r="KU32" s="57"/>
      <c r="KV32" s="57"/>
      <c r="KW32" s="57"/>
      <c r="KX32" s="57"/>
      <c r="KY32" s="57"/>
      <c r="KZ32" s="57"/>
      <c r="LA32" s="57"/>
      <c r="LB32" s="57"/>
      <c r="LC32" s="57"/>
      <c r="LD32" s="57"/>
      <c r="LE32" s="57"/>
      <c r="LF32" s="57"/>
      <c r="LG32" s="57"/>
      <c r="LH32" s="57"/>
      <c r="LI32" s="57"/>
      <c r="LJ32" s="57"/>
      <c r="LK32" s="57"/>
      <c r="LL32" s="57"/>
      <c r="LM32" s="57"/>
      <c r="LN32" s="57"/>
      <c r="LO32" s="57"/>
      <c r="LP32" s="57"/>
      <c r="LQ32" s="57"/>
      <c r="LR32" s="57"/>
      <c r="LS32" s="57"/>
      <c r="LT32" s="57"/>
      <c r="LU32" s="57"/>
      <c r="LV32" s="57"/>
      <c r="LW32" s="57"/>
      <c r="LX32" s="57"/>
      <c r="LY32" s="57"/>
      <c r="LZ32" s="57"/>
      <c r="MA32" s="57"/>
      <c r="MB32" s="57"/>
      <c r="MC32" s="57"/>
      <c r="MD32" s="57"/>
      <c r="ME32" s="57"/>
      <c r="MF32" s="57"/>
      <c r="MG32" s="57"/>
      <c r="MH32" s="57"/>
      <c r="MI32" s="57"/>
      <c r="MJ32" s="57"/>
      <c r="MK32" s="58" t="s">
        <v>295</v>
      </c>
      <c r="ML32" s="57" t="s">
        <v>273</v>
      </c>
      <c r="MM32" s="446"/>
      <c r="MN32" s="446"/>
      <c r="MO32" s="446"/>
      <c r="MP32" s="446"/>
    </row>
    <row r="33" spans="1:354" ht="14.4" thickBot="1">
      <c r="A33" s="5" t="s">
        <v>183</v>
      </c>
      <c r="B33" s="283">
        <f t="shared" si="38"/>
        <v>0</v>
      </c>
      <c r="C33" s="283">
        <f t="shared" si="39"/>
        <v>3</v>
      </c>
      <c r="D33" s="283">
        <f t="shared" si="40"/>
        <v>1</v>
      </c>
      <c r="E33" s="283">
        <f t="shared" si="41"/>
        <v>2</v>
      </c>
      <c r="F33" s="283">
        <f t="shared" si="42"/>
        <v>10</v>
      </c>
      <c r="G33" s="283">
        <f t="shared" si="43"/>
        <v>13</v>
      </c>
      <c r="H33" s="283">
        <f t="shared" si="44"/>
        <v>26</v>
      </c>
      <c r="I33" s="283">
        <f t="shared" si="45"/>
        <v>12</v>
      </c>
      <c r="J33" s="283">
        <f t="shared" si="46"/>
        <v>74</v>
      </c>
      <c r="K33" s="283">
        <f t="shared" si="47"/>
        <v>34</v>
      </c>
      <c r="L33" s="283">
        <f t="shared" si="48"/>
        <v>163</v>
      </c>
      <c r="M33" s="283">
        <f t="shared" si="49"/>
        <v>79</v>
      </c>
      <c r="N33" s="283">
        <f t="shared" si="50"/>
        <v>323</v>
      </c>
      <c r="O33" s="283">
        <f t="shared" si="51"/>
        <v>164</v>
      </c>
      <c r="P33" s="283">
        <f t="shared" si="52"/>
        <v>290</v>
      </c>
      <c r="Q33" s="283">
        <f t="shared" si="53"/>
        <v>153</v>
      </c>
      <c r="R33" s="283">
        <f t="shared" si="54"/>
        <v>123</v>
      </c>
      <c r="S33" s="283">
        <f t="shared" si="55"/>
        <v>113</v>
      </c>
      <c r="T33" s="283">
        <f t="shared" si="56"/>
        <v>23</v>
      </c>
      <c r="U33" s="283">
        <f t="shared" si="57"/>
        <v>18</v>
      </c>
      <c r="W33" s="791">
        <f t="shared" si="58"/>
        <v>4</v>
      </c>
      <c r="X33" s="791">
        <f t="shared" si="59"/>
        <v>0</v>
      </c>
      <c r="Y33" s="791">
        <f t="shared" si="60"/>
        <v>0</v>
      </c>
      <c r="Z33" s="791">
        <f t="shared" si="61"/>
        <v>0</v>
      </c>
      <c r="AA33" s="791">
        <f t="shared" si="62"/>
        <v>0</v>
      </c>
      <c r="AB33" s="791">
        <f t="shared" si="63"/>
        <v>0</v>
      </c>
      <c r="AC33" s="791">
        <f t="shared" si="64"/>
        <v>1</v>
      </c>
      <c r="AD33" s="791">
        <f t="shared" si="65"/>
        <v>0</v>
      </c>
      <c r="AE33" s="791">
        <f t="shared" si="66"/>
        <v>10</v>
      </c>
      <c r="AF33" s="791">
        <f t="shared" si="67"/>
        <v>1</v>
      </c>
      <c r="AG33" s="356"/>
      <c r="AH33" s="18" t="s">
        <v>184</v>
      </c>
      <c r="AI33" s="80" t="s">
        <v>264</v>
      </c>
      <c r="AJ33" s="51" t="s">
        <v>265</v>
      </c>
      <c r="AK33" s="51" t="s">
        <v>264</v>
      </c>
      <c r="AL33" s="51" t="s">
        <v>265</v>
      </c>
      <c r="AM33" s="51" t="s">
        <v>264</v>
      </c>
      <c r="AN33" s="51" t="s">
        <v>265</v>
      </c>
      <c r="AO33" s="51" t="s">
        <v>264</v>
      </c>
      <c r="AP33" s="51" t="s">
        <v>265</v>
      </c>
      <c r="AQ33" s="51" t="s">
        <v>264</v>
      </c>
      <c r="AR33" s="51" t="s">
        <v>265</v>
      </c>
      <c r="AS33" s="51" t="s">
        <v>264</v>
      </c>
      <c r="AT33" s="51" t="s">
        <v>265</v>
      </c>
      <c r="AU33" s="51" t="s">
        <v>264</v>
      </c>
      <c r="AV33" s="51" t="s">
        <v>265</v>
      </c>
      <c r="AW33" s="51" t="s">
        <v>264</v>
      </c>
      <c r="AX33" s="51" t="s">
        <v>265</v>
      </c>
      <c r="AY33" s="51" t="s">
        <v>264</v>
      </c>
      <c r="AZ33" s="51" t="s">
        <v>265</v>
      </c>
      <c r="BA33" s="51" t="s">
        <v>264</v>
      </c>
      <c r="BB33" s="52" t="s">
        <v>265</v>
      </c>
      <c r="BC33" s="37" t="s">
        <v>268</v>
      </c>
      <c r="BD33" s="788" t="s">
        <v>268</v>
      </c>
      <c r="BE33" s="788" t="s">
        <v>268</v>
      </c>
      <c r="BF33" s="788" t="s">
        <v>268</v>
      </c>
      <c r="BG33" s="788" t="s">
        <v>268</v>
      </c>
      <c r="BH33" s="788" t="s">
        <v>268</v>
      </c>
      <c r="BI33" s="788" t="s">
        <v>268</v>
      </c>
      <c r="BJ33" s="788" t="s">
        <v>268</v>
      </c>
      <c r="BK33" s="788" t="s">
        <v>268</v>
      </c>
      <c r="BL33" s="788" t="s">
        <v>268</v>
      </c>
      <c r="BM33" s="788" t="s">
        <v>268</v>
      </c>
      <c r="BN33" s="37"/>
      <c r="BO33" s="37"/>
      <c r="BP33" s="18" t="s">
        <v>184</v>
      </c>
      <c r="BQ33" s="18">
        <v>0</v>
      </c>
      <c r="BR33" s="18">
        <v>1</v>
      </c>
      <c r="BS33" s="18">
        <v>2</v>
      </c>
      <c r="BT33" s="18">
        <v>3</v>
      </c>
      <c r="BU33" s="18">
        <v>5</v>
      </c>
      <c r="BV33" s="18">
        <v>7</v>
      </c>
      <c r="BW33" s="18">
        <v>8</v>
      </c>
      <c r="BX33" s="18">
        <v>10</v>
      </c>
      <c r="BY33" s="18">
        <v>12</v>
      </c>
      <c r="BZ33" s="18">
        <v>15</v>
      </c>
      <c r="CA33" s="18">
        <v>16</v>
      </c>
      <c r="CB33" s="18">
        <v>17</v>
      </c>
      <c r="CC33" s="18">
        <v>18</v>
      </c>
      <c r="CD33" s="18">
        <v>19</v>
      </c>
      <c r="CE33" s="18">
        <v>20</v>
      </c>
      <c r="CF33" s="18">
        <v>21</v>
      </c>
      <c r="CG33" s="18">
        <v>22</v>
      </c>
      <c r="CH33" s="18">
        <v>23</v>
      </c>
      <c r="CI33" s="18">
        <v>24</v>
      </c>
      <c r="CJ33" s="18">
        <v>25</v>
      </c>
      <c r="CK33" s="18">
        <v>26</v>
      </c>
      <c r="CL33" s="18">
        <v>27</v>
      </c>
      <c r="CM33" s="18">
        <v>28</v>
      </c>
      <c r="CN33" s="18">
        <v>29</v>
      </c>
      <c r="CO33" s="18">
        <v>30</v>
      </c>
      <c r="CP33" s="18">
        <v>31</v>
      </c>
      <c r="CQ33" s="18">
        <v>32</v>
      </c>
      <c r="CR33" s="18">
        <v>33</v>
      </c>
      <c r="CS33" s="18">
        <v>34</v>
      </c>
      <c r="CT33" s="18">
        <v>35</v>
      </c>
      <c r="CU33" s="18">
        <v>36</v>
      </c>
      <c r="CV33" s="18">
        <v>37</v>
      </c>
      <c r="CW33" s="18">
        <v>38</v>
      </c>
      <c r="CX33" s="18">
        <v>39</v>
      </c>
      <c r="CY33" s="18">
        <v>40</v>
      </c>
      <c r="CZ33" s="18">
        <v>41</v>
      </c>
      <c r="DA33" s="18">
        <v>42</v>
      </c>
      <c r="DB33" s="18">
        <v>43</v>
      </c>
      <c r="DC33" s="18">
        <v>44</v>
      </c>
      <c r="DD33" s="18">
        <v>45</v>
      </c>
      <c r="DE33" s="18">
        <v>46</v>
      </c>
      <c r="DF33" s="18">
        <v>47</v>
      </c>
      <c r="DG33" s="18">
        <v>48</v>
      </c>
      <c r="DH33" s="18">
        <v>49</v>
      </c>
      <c r="DI33" s="18">
        <v>50</v>
      </c>
      <c r="DJ33" s="18">
        <v>51</v>
      </c>
      <c r="DK33" s="18">
        <v>52</v>
      </c>
      <c r="DL33" s="18">
        <v>53</v>
      </c>
      <c r="DM33" s="18">
        <v>54</v>
      </c>
      <c r="DN33" s="18">
        <v>55</v>
      </c>
      <c r="DO33" s="18">
        <v>56</v>
      </c>
      <c r="DP33" s="18">
        <v>57</v>
      </c>
      <c r="DQ33" s="18">
        <v>58</v>
      </c>
      <c r="DR33" s="18">
        <v>59</v>
      </c>
      <c r="DS33" s="18">
        <v>60</v>
      </c>
      <c r="DT33" s="18">
        <v>61</v>
      </c>
      <c r="DU33" s="18">
        <v>62</v>
      </c>
      <c r="DV33" s="18">
        <v>63</v>
      </c>
      <c r="DW33" s="18">
        <v>64</v>
      </c>
      <c r="DX33" s="18">
        <v>65</v>
      </c>
      <c r="DY33" s="18">
        <v>66</v>
      </c>
      <c r="DZ33" s="18">
        <v>67</v>
      </c>
      <c r="EA33" s="18">
        <v>68</v>
      </c>
      <c r="EB33" s="18">
        <v>69</v>
      </c>
      <c r="EC33" s="18">
        <v>70</v>
      </c>
      <c r="ED33" s="18">
        <v>71</v>
      </c>
      <c r="EE33" s="18">
        <v>72</v>
      </c>
      <c r="EF33" s="18">
        <v>73</v>
      </c>
      <c r="EG33" s="18">
        <v>74</v>
      </c>
      <c r="EH33" s="18">
        <v>75</v>
      </c>
      <c r="EI33" s="18">
        <v>76</v>
      </c>
      <c r="EJ33" s="18">
        <v>77</v>
      </c>
      <c r="EK33" s="18">
        <v>78</v>
      </c>
      <c r="EL33" s="18">
        <v>79</v>
      </c>
      <c r="EM33" s="18">
        <v>80</v>
      </c>
      <c r="EN33" s="18">
        <v>81</v>
      </c>
      <c r="EO33" s="18">
        <v>82</v>
      </c>
      <c r="EP33" s="18">
        <v>83</v>
      </c>
      <c r="EQ33" s="18">
        <v>84</v>
      </c>
      <c r="ER33" s="18">
        <v>85</v>
      </c>
      <c r="ES33" s="18">
        <v>86</v>
      </c>
      <c r="ET33" s="18">
        <v>87</v>
      </c>
      <c r="EU33" s="18">
        <v>88</v>
      </c>
      <c r="EV33" s="18">
        <v>89</v>
      </c>
      <c r="EW33" s="18">
        <v>90</v>
      </c>
      <c r="EX33" s="18">
        <v>91</v>
      </c>
      <c r="EY33" s="18">
        <v>92</v>
      </c>
      <c r="EZ33" s="18">
        <v>93</v>
      </c>
      <c r="FA33" s="18">
        <v>94</v>
      </c>
      <c r="FB33" s="18">
        <v>95</v>
      </c>
      <c r="FC33" s="18">
        <v>96</v>
      </c>
      <c r="FD33" s="18">
        <v>97</v>
      </c>
      <c r="FE33" s="18">
        <v>98</v>
      </c>
      <c r="FF33" s="18">
        <v>99</v>
      </c>
      <c r="FG33" s="18">
        <v>100</v>
      </c>
      <c r="FH33" s="18">
        <v>101</v>
      </c>
      <c r="FI33" s="18">
        <v>102</v>
      </c>
      <c r="FJ33" s="18">
        <v>103</v>
      </c>
      <c r="FK33" s="18">
        <v>104</v>
      </c>
      <c r="FL33" s="18">
        <v>105</v>
      </c>
      <c r="FM33" s="18">
        <v>107</v>
      </c>
      <c r="FN33" s="59"/>
      <c r="FO33" s="18">
        <v>0</v>
      </c>
      <c r="FP33" s="18">
        <v>1</v>
      </c>
      <c r="FQ33" s="18">
        <v>2</v>
      </c>
      <c r="FR33" s="18">
        <v>3</v>
      </c>
      <c r="FS33" s="18">
        <v>4</v>
      </c>
      <c r="FT33" s="18">
        <v>5</v>
      </c>
      <c r="FU33" s="18">
        <v>6</v>
      </c>
      <c r="FV33" s="18">
        <v>8</v>
      </c>
      <c r="FW33" s="18">
        <v>9</v>
      </c>
      <c r="FX33" s="18">
        <v>10</v>
      </c>
      <c r="FY33" s="18">
        <v>12</v>
      </c>
      <c r="FZ33" s="18">
        <v>13</v>
      </c>
      <c r="GA33" s="18">
        <v>14</v>
      </c>
      <c r="GB33" s="18">
        <v>15</v>
      </c>
      <c r="GC33" s="18">
        <v>17</v>
      </c>
      <c r="GD33" s="18">
        <v>18</v>
      </c>
      <c r="GE33" s="18">
        <v>19</v>
      </c>
      <c r="GF33" s="18">
        <v>20</v>
      </c>
      <c r="GG33" s="18">
        <v>21</v>
      </c>
      <c r="GH33" s="18">
        <v>22</v>
      </c>
      <c r="GI33" s="18">
        <v>23</v>
      </c>
      <c r="GJ33" s="18">
        <v>24</v>
      </c>
      <c r="GK33" s="18">
        <v>25</v>
      </c>
      <c r="GL33" s="18">
        <v>26</v>
      </c>
      <c r="GM33" s="18">
        <v>27</v>
      </c>
      <c r="GN33" s="18">
        <v>28</v>
      </c>
      <c r="GO33" s="18">
        <v>29</v>
      </c>
      <c r="GP33" s="18">
        <v>30</v>
      </c>
      <c r="GQ33" s="18">
        <v>31</v>
      </c>
      <c r="GR33" s="18">
        <v>32</v>
      </c>
      <c r="GS33" s="18">
        <v>33</v>
      </c>
      <c r="GT33" s="18">
        <v>34</v>
      </c>
      <c r="GU33" s="18">
        <v>35</v>
      </c>
      <c r="GV33" s="18">
        <v>36</v>
      </c>
      <c r="GW33" s="18">
        <v>37</v>
      </c>
      <c r="GX33" s="18">
        <v>38</v>
      </c>
      <c r="GY33" s="18">
        <v>39</v>
      </c>
      <c r="GZ33" s="18">
        <v>40</v>
      </c>
      <c r="HA33" s="18">
        <v>41</v>
      </c>
      <c r="HB33" s="18">
        <v>42</v>
      </c>
      <c r="HC33" s="18">
        <v>43</v>
      </c>
      <c r="HD33" s="18">
        <v>44</v>
      </c>
      <c r="HE33" s="18">
        <v>45</v>
      </c>
      <c r="HF33" s="18">
        <v>46</v>
      </c>
      <c r="HG33" s="18">
        <v>47</v>
      </c>
      <c r="HH33" s="18">
        <v>48</v>
      </c>
      <c r="HI33" s="18">
        <v>49</v>
      </c>
      <c r="HJ33" s="18">
        <v>50</v>
      </c>
      <c r="HK33" s="18">
        <v>51</v>
      </c>
      <c r="HL33" s="18">
        <v>52</v>
      </c>
      <c r="HM33" s="18">
        <v>53</v>
      </c>
      <c r="HN33" s="18">
        <v>54</v>
      </c>
      <c r="HO33" s="18">
        <v>55</v>
      </c>
      <c r="HP33" s="18">
        <v>56</v>
      </c>
      <c r="HQ33" s="18">
        <v>57</v>
      </c>
      <c r="HR33" s="18">
        <v>58</v>
      </c>
      <c r="HS33" s="18">
        <v>59</v>
      </c>
      <c r="HT33" s="18">
        <v>60</v>
      </c>
      <c r="HU33" s="18">
        <v>61</v>
      </c>
      <c r="HV33" s="18">
        <v>62</v>
      </c>
      <c r="HW33" s="18">
        <v>63</v>
      </c>
      <c r="HX33" s="18">
        <v>64</v>
      </c>
      <c r="HY33" s="18">
        <v>65</v>
      </c>
      <c r="HZ33" s="18">
        <v>66</v>
      </c>
      <c r="IA33" s="18">
        <v>67</v>
      </c>
      <c r="IB33" s="18">
        <v>68</v>
      </c>
      <c r="IC33" s="18">
        <v>69</v>
      </c>
      <c r="ID33" s="18">
        <v>70</v>
      </c>
      <c r="IE33" s="18">
        <v>71</v>
      </c>
      <c r="IF33" s="18">
        <v>72</v>
      </c>
      <c r="IG33" s="18">
        <v>73</v>
      </c>
      <c r="IH33" s="18">
        <v>74</v>
      </c>
      <c r="II33" s="18">
        <v>75</v>
      </c>
      <c r="IJ33" s="18">
        <v>76</v>
      </c>
      <c r="IK33" s="18">
        <v>77</v>
      </c>
      <c r="IL33" s="18">
        <v>78</v>
      </c>
      <c r="IM33" s="18">
        <v>79</v>
      </c>
      <c r="IN33" s="18">
        <v>80</v>
      </c>
      <c r="IO33" s="18">
        <v>81</v>
      </c>
      <c r="IP33" s="18">
        <v>82</v>
      </c>
      <c r="IQ33" s="18">
        <v>83</v>
      </c>
      <c r="IR33" s="18">
        <v>84</v>
      </c>
      <c r="IS33" s="18">
        <v>85</v>
      </c>
      <c r="IT33" s="18">
        <v>86</v>
      </c>
      <c r="IU33" s="18">
        <v>87</v>
      </c>
      <c r="IV33" s="18">
        <v>88</v>
      </c>
      <c r="IW33" s="18">
        <v>89</v>
      </c>
      <c r="IX33" s="18">
        <v>90</v>
      </c>
      <c r="IY33" s="18">
        <v>91</v>
      </c>
      <c r="IZ33" s="18">
        <v>92</v>
      </c>
      <c r="JA33" s="18">
        <v>93</v>
      </c>
      <c r="JB33" s="18">
        <v>94</v>
      </c>
      <c r="JC33" s="18">
        <v>95</v>
      </c>
      <c r="JD33" s="18">
        <v>96</v>
      </c>
      <c r="JE33" s="18">
        <v>97</v>
      </c>
      <c r="JF33" s="18">
        <v>98</v>
      </c>
      <c r="JG33" s="18">
        <v>99</v>
      </c>
      <c r="JH33" s="18">
        <v>100</v>
      </c>
      <c r="JI33" s="18">
        <v>101</v>
      </c>
      <c r="JJ33" s="18">
        <v>102</v>
      </c>
      <c r="JK33" s="18">
        <v>103</v>
      </c>
      <c r="JL33" s="18">
        <v>105</v>
      </c>
      <c r="JM33" s="59"/>
      <c r="JN33" s="18">
        <v>0</v>
      </c>
      <c r="JO33" s="18">
        <v>1</v>
      </c>
      <c r="JP33" s="18">
        <v>15</v>
      </c>
      <c r="JQ33" s="18">
        <v>16</v>
      </c>
      <c r="JR33" s="18">
        <v>29</v>
      </c>
      <c r="JS33" s="18">
        <v>30</v>
      </c>
      <c r="JT33" s="18">
        <v>32</v>
      </c>
      <c r="JU33" s="18">
        <v>34</v>
      </c>
      <c r="JV33" s="18">
        <v>35</v>
      </c>
      <c r="JW33" s="18">
        <v>36</v>
      </c>
      <c r="JX33" s="18">
        <v>38</v>
      </c>
      <c r="JY33" s="18">
        <v>39</v>
      </c>
      <c r="JZ33" s="18">
        <v>41</v>
      </c>
      <c r="KA33" s="18">
        <v>43</v>
      </c>
      <c r="KB33" s="18">
        <v>44</v>
      </c>
      <c r="KC33" s="18">
        <v>45</v>
      </c>
      <c r="KD33" s="18">
        <v>46</v>
      </c>
      <c r="KE33" s="18">
        <v>47</v>
      </c>
      <c r="KF33" s="18">
        <v>48</v>
      </c>
      <c r="KG33" s="18">
        <v>49</v>
      </c>
      <c r="KH33" s="18">
        <v>50</v>
      </c>
      <c r="KI33" s="18">
        <v>51</v>
      </c>
      <c r="KJ33" s="18">
        <v>52</v>
      </c>
      <c r="KK33" s="18">
        <v>53</v>
      </c>
      <c r="KL33" s="18">
        <v>54</v>
      </c>
      <c r="KM33" s="18">
        <v>55</v>
      </c>
      <c r="KN33" s="18">
        <v>56</v>
      </c>
      <c r="KO33" s="18">
        <v>57</v>
      </c>
      <c r="KP33" s="18">
        <v>58</v>
      </c>
      <c r="KQ33" s="18">
        <v>59</v>
      </c>
      <c r="KR33" s="18">
        <v>60</v>
      </c>
      <c r="KS33" s="18">
        <v>61</v>
      </c>
      <c r="KT33" s="18">
        <v>62</v>
      </c>
      <c r="KU33" s="18">
        <v>63</v>
      </c>
      <c r="KV33" s="18">
        <v>64</v>
      </c>
      <c r="KW33" s="18">
        <v>65</v>
      </c>
      <c r="KX33" s="18">
        <v>66</v>
      </c>
      <c r="KY33" s="18">
        <v>67</v>
      </c>
      <c r="KZ33" s="18">
        <v>68</v>
      </c>
      <c r="LA33" s="18">
        <v>69</v>
      </c>
      <c r="LB33" s="18">
        <v>70</v>
      </c>
      <c r="LC33" s="18">
        <v>71</v>
      </c>
      <c r="LD33" s="18">
        <v>72</v>
      </c>
      <c r="LE33" s="18">
        <v>73</v>
      </c>
      <c r="LF33" s="18">
        <v>74</v>
      </c>
      <c r="LG33" s="18">
        <v>75</v>
      </c>
      <c r="LH33" s="18">
        <v>76</v>
      </c>
      <c r="LI33" s="18">
        <v>77</v>
      </c>
      <c r="LJ33" s="18">
        <v>78</v>
      </c>
      <c r="LK33" s="18">
        <v>79</v>
      </c>
      <c r="LL33" s="18">
        <v>80</v>
      </c>
      <c r="LM33" s="18">
        <v>81</v>
      </c>
      <c r="LN33" s="18">
        <v>82</v>
      </c>
      <c r="LO33" s="18">
        <v>83</v>
      </c>
      <c r="LP33" s="18">
        <v>84</v>
      </c>
      <c r="LQ33" s="18">
        <v>85</v>
      </c>
      <c r="LR33" s="18">
        <v>86</v>
      </c>
      <c r="LS33" s="18">
        <v>87</v>
      </c>
      <c r="LT33" s="18">
        <v>88</v>
      </c>
      <c r="LU33" s="18">
        <v>89</v>
      </c>
      <c r="LV33" s="18">
        <v>90</v>
      </c>
      <c r="LW33" s="18">
        <v>91</v>
      </c>
      <c r="LX33" s="18">
        <v>92</v>
      </c>
      <c r="LY33" s="18">
        <v>93</v>
      </c>
      <c r="LZ33" s="18">
        <v>94</v>
      </c>
      <c r="MA33" s="18">
        <v>95</v>
      </c>
      <c r="MB33" s="18">
        <v>96</v>
      </c>
      <c r="MC33" s="18">
        <v>97</v>
      </c>
      <c r="MD33" s="18">
        <v>98</v>
      </c>
      <c r="ME33" s="18">
        <v>99</v>
      </c>
      <c r="MF33" s="18">
        <v>100</v>
      </c>
      <c r="MG33" s="18">
        <v>101</v>
      </c>
      <c r="MH33" s="18">
        <v>102</v>
      </c>
      <c r="MI33" s="18">
        <v>106</v>
      </c>
      <c r="MJ33" s="18">
        <v>107</v>
      </c>
      <c r="MK33" s="59"/>
      <c r="ML33" s="18"/>
      <c r="MM33" s="447"/>
      <c r="MN33" s="447"/>
      <c r="MO33" s="447"/>
      <c r="MP33" s="447"/>
    </row>
    <row r="34" spans="1:354" ht="13.8">
      <c r="A34" s="14" t="s">
        <v>269</v>
      </c>
      <c r="B34" s="283"/>
      <c r="C34" s="283"/>
      <c r="D34" s="283"/>
      <c r="E34" s="283"/>
      <c r="F34" s="283"/>
      <c r="G34" s="283"/>
      <c r="H34" s="283"/>
      <c r="I34" s="283"/>
      <c r="J34" s="283"/>
      <c r="K34" s="283"/>
      <c r="L34" s="283"/>
      <c r="M34" s="283"/>
      <c r="N34" s="283"/>
      <c r="O34" s="283"/>
      <c r="P34" s="283"/>
      <c r="Q34" s="283"/>
      <c r="R34" s="283"/>
      <c r="S34" s="283"/>
      <c r="T34" s="283"/>
      <c r="U34" s="283"/>
      <c r="W34" s="791"/>
      <c r="X34" s="791"/>
      <c r="Y34" s="791"/>
      <c r="Z34" s="791"/>
      <c r="AA34" s="791"/>
      <c r="AB34" s="791"/>
      <c r="AC34" s="791"/>
      <c r="AD34" s="791"/>
      <c r="AE34" s="791"/>
      <c r="AF34" s="791"/>
      <c r="AG34" s="356"/>
      <c r="AH34" s="392" t="s">
        <v>18</v>
      </c>
      <c r="AI34" s="444">
        <f>SUM(FO34:FW34)</f>
        <v>20</v>
      </c>
      <c r="AJ34" s="444">
        <f>SUM(BQ34:BW34)</f>
        <v>14</v>
      </c>
      <c r="AK34" s="444">
        <f>SUM(FX34:GE34)</f>
        <v>28</v>
      </c>
      <c r="AL34" s="444">
        <f>SUM(BX34:CD34)</f>
        <v>23</v>
      </c>
      <c r="AM34" s="444">
        <f>SUM(GF34:GO34)</f>
        <v>117</v>
      </c>
      <c r="AN34" s="444">
        <f>SUM(CE34:CN34)</f>
        <v>77</v>
      </c>
      <c r="AO34" s="444">
        <f>SUM(GP34:GY34)</f>
        <v>289</v>
      </c>
      <c r="AP34" s="444">
        <f>SUM(CO34:CX34)</f>
        <v>187</v>
      </c>
      <c r="AQ34" s="444">
        <f>SUM(GZ34:HI34)</f>
        <v>834</v>
      </c>
      <c r="AR34" s="444">
        <f>SUM(CY34:DH34)</f>
        <v>500</v>
      </c>
      <c r="AS34" s="444">
        <f>SUM(HJ34:HS34)</f>
        <v>2077</v>
      </c>
      <c r="AT34" s="444">
        <f>SUM(DI34:DR34)</f>
        <v>1040</v>
      </c>
      <c r="AU34" s="444">
        <f>SUM(HT34:IC34)</f>
        <v>4473</v>
      </c>
      <c r="AV34" s="444">
        <f>SUM(DS34:EB34)</f>
        <v>2521</v>
      </c>
      <c r="AW34" s="444">
        <f>SUM(ID34:IM34)</f>
        <v>5563</v>
      </c>
      <c r="AX34" s="444">
        <f>SUM(EC34:EL34)</f>
        <v>3801</v>
      </c>
      <c r="AY34" s="444">
        <f>SUM(IN34:IW34)</f>
        <v>3732</v>
      </c>
      <c r="AZ34" s="444">
        <f>SUM(EM34:EV34)</f>
        <v>3860</v>
      </c>
      <c r="BA34" s="444">
        <f>SUM(IX34:JL34)</f>
        <v>903</v>
      </c>
      <c r="BB34" s="444">
        <f>SUM(EW34:FM34)</f>
        <v>1862</v>
      </c>
      <c r="BC34" s="444">
        <f>+MK34</f>
        <v>1054</v>
      </c>
      <c r="BD34" s="789">
        <f>SUM(JN34:JO34)</f>
        <v>25</v>
      </c>
      <c r="BE34" s="789">
        <f>SUM(JP34:JQ34)</f>
        <v>2</v>
      </c>
      <c r="BF34" s="789">
        <f>SUM(JR34)</f>
        <v>2</v>
      </c>
      <c r="BG34" s="789">
        <f>SUM(JS34:JY34)</f>
        <v>11</v>
      </c>
      <c r="BH34" s="789">
        <f>SUM(JZ34:KG34)</f>
        <v>22</v>
      </c>
      <c r="BI34" s="789">
        <f>SUM(KH34:KQ34)</f>
        <v>33</v>
      </c>
      <c r="BJ34" s="789">
        <f>SUM(KR34:LA34)</f>
        <v>64</v>
      </c>
      <c r="BK34" s="789">
        <f>SUM(LB34:LK34)</f>
        <v>127</v>
      </c>
      <c r="BL34" s="789">
        <f>SUM(LL34:LU34)</f>
        <v>425</v>
      </c>
      <c r="BM34" s="789">
        <f>SUM(LV34:MJ34)</f>
        <v>343</v>
      </c>
      <c r="BN34" s="356"/>
      <c r="BO34" s="356"/>
      <c r="BP34" s="392" t="s">
        <v>18</v>
      </c>
      <c r="BQ34" s="393">
        <v>3</v>
      </c>
      <c r="BR34" s="393">
        <v>1</v>
      </c>
      <c r="BS34" s="393">
        <v>3</v>
      </c>
      <c r="BT34" s="393">
        <v>2</v>
      </c>
      <c r="BU34" s="393">
        <v>1</v>
      </c>
      <c r="BV34" s="393">
        <v>2</v>
      </c>
      <c r="BW34" s="393">
        <v>2</v>
      </c>
      <c r="BX34" s="393">
        <v>2</v>
      </c>
      <c r="BY34" s="393">
        <v>1</v>
      </c>
      <c r="BZ34" s="393">
        <v>1</v>
      </c>
      <c r="CA34" s="393">
        <v>2</v>
      </c>
      <c r="CB34" s="393">
        <v>2</v>
      </c>
      <c r="CC34" s="393">
        <v>7</v>
      </c>
      <c r="CD34" s="393">
        <v>8</v>
      </c>
      <c r="CE34" s="393">
        <v>2</v>
      </c>
      <c r="CF34" s="393">
        <v>7</v>
      </c>
      <c r="CG34" s="393">
        <v>9</v>
      </c>
      <c r="CH34" s="393">
        <v>2</v>
      </c>
      <c r="CI34" s="393">
        <v>10</v>
      </c>
      <c r="CJ34" s="393">
        <v>4</v>
      </c>
      <c r="CK34" s="393">
        <v>11</v>
      </c>
      <c r="CL34" s="393">
        <v>8</v>
      </c>
      <c r="CM34" s="393">
        <v>11</v>
      </c>
      <c r="CN34" s="393">
        <v>13</v>
      </c>
      <c r="CO34" s="393">
        <v>18</v>
      </c>
      <c r="CP34" s="393">
        <v>16</v>
      </c>
      <c r="CQ34" s="393">
        <v>11</v>
      </c>
      <c r="CR34" s="393">
        <v>14</v>
      </c>
      <c r="CS34" s="393">
        <v>20</v>
      </c>
      <c r="CT34" s="393">
        <v>19</v>
      </c>
      <c r="CU34" s="393">
        <v>19</v>
      </c>
      <c r="CV34" s="393">
        <v>19</v>
      </c>
      <c r="CW34" s="393">
        <v>33</v>
      </c>
      <c r="CX34" s="393">
        <v>18</v>
      </c>
      <c r="CY34" s="393">
        <v>34</v>
      </c>
      <c r="CZ34" s="393">
        <v>41</v>
      </c>
      <c r="DA34" s="393">
        <v>42</v>
      </c>
      <c r="DB34" s="393">
        <v>39</v>
      </c>
      <c r="DC34" s="393">
        <v>40</v>
      </c>
      <c r="DD34" s="393">
        <v>51</v>
      </c>
      <c r="DE34" s="393">
        <v>54</v>
      </c>
      <c r="DF34" s="393">
        <v>59</v>
      </c>
      <c r="DG34" s="393">
        <v>67</v>
      </c>
      <c r="DH34" s="393">
        <v>73</v>
      </c>
      <c r="DI34" s="393">
        <v>87</v>
      </c>
      <c r="DJ34" s="393">
        <v>73</v>
      </c>
      <c r="DK34" s="393">
        <v>83</v>
      </c>
      <c r="DL34" s="393">
        <v>77</v>
      </c>
      <c r="DM34" s="393">
        <v>95</v>
      </c>
      <c r="DN34" s="393">
        <v>121</v>
      </c>
      <c r="DO34" s="393">
        <v>109</v>
      </c>
      <c r="DP34" s="393">
        <v>133</v>
      </c>
      <c r="DQ34" s="393">
        <v>130</v>
      </c>
      <c r="DR34" s="393">
        <v>132</v>
      </c>
      <c r="DS34" s="393">
        <v>159</v>
      </c>
      <c r="DT34" s="393">
        <v>192</v>
      </c>
      <c r="DU34" s="393">
        <v>192</v>
      </c>
      <c r="DV34" s="393">
        <v>218</v>
      </c>
      <c r="DW34" s="393">
        <v>233</v>
      </c>
      <c r="DX34" s="393">
        <v>272</v>
      </c>
      <c r="DY34" s="393">
        <v>289</v>
      </c>
      <c r="DZ34" s="393">
        <v>316</v>
      </c>
      <c r="EA34" s="393">
        <v>284</v>
      </c>
      <c r="EB34" s="393">
        <v>366</v>
      </c>
      <c r="EC34" s="393">
        <v>343</v>
      </c>
      <c r="ED34" s="393">
        <v>356</v>
      </c>
      <c r="EE34" s="393">
        <v>325</v>
      </c>
      <c r="EF34" s="393">
        <v>371</v>
      </c>
      <c r="EG34" s="393">
        <v>357</v>
      </c>
      <c r="EH34" s="393">
        <v>386</v>
      </c>
      <c r="EI34" s="393">
        <v>389</v>
      </c>
      <c r="EJ34" s="393">
        <v>437</v>
      </c>
      <c r="EK34" s="393">
        <v>424</v>
      </c>
      <c r="EL34" s="393">
        <v>413</v>
      </c>
      <c r="EM34" s="393">
        <v>380</v>
      </c>
      <c r="EN34" s="393">
        <v>409</v>
      </c>
      <c r="EO34" s="393">
        <v>354</v>
      </c>
      <c r="EP34" s="393">
        <v>359</v>
      </c>
      <c r="EQ34" s="393">
        <v>399</v>
      </c>
      <c r="ER34" s="393">
        <v>412</v>
      </c>
      <c r="ES34" s="393">
        <v>413</v>
      </c>
      <c r="ET34" s="393">
        <v>432</v>
      </c>
      <c r="EU34" s="393">
        <v>337</v>
      </c>
      <c r="EV34" s="393">
        <v>365</v>
      </c>
      <c r="EW34" s="393">
        <v>343</v>
      </c>
      <c r="EX34" s="393">
        <v>281</v>
      </c>
      <c r="EY34" s="393">
        <v>279</v>
      </c>
      <c r="EZ34" s="393">
        <v>253</v>
      </c>
      <c r="FA34" s="393">
        <v>168</v>
      </c>
      <c r="FB34" s="393">
        <v>164</v>
      </c>
      <c r="FC34" s="393">
        <v>114</v>
      </c>
      <c r="FD34" s="393">
        <v>78</v>
      </c>
      <c r="FE34" s="393">
        <v>67</v>
      </c>
      <c r="FF34" s="393">
        <v>42</v>
      </c>
      <c r="FG34" s="393">
        <v>32</v>
      </c>
      <c r="FH34" s="393">
        <v>18</v>
      </c>
      <c r="FI34" s="393">
        <v>9</v>
      </c>
      <c r="FJ34" s="393">
        <v>7</v>
      </c>
      <c r="FK34" s="393">
        <v>2</v>
      </c>
      <c r="FL34" s="393">
        <v>3</v>
      </c>
      <c r="FM34" s="393">
        <v>2</v>
      </c>
      <c r="FN34" s="394">
        <v>13885</v>
      </c>
      <c r="FO34" s="393">
        <v>6</v>
      </c>
      <c r="FP34" s="393">
        <v>5</v>
      </c>
      <c r="FQ34" s="393">
        <v>3</v>
      </c>
      <c r="FR34" s="393">
        <v>1</v>
      </c>
      <c r="FS34" s="393">
        <v>1</v>
      </c>
      <c r="FT34" s="393">
        <v>1</v>
      </c>
      <c r="FU34" s="393">
        <v>1</v>
      </c>
      <c r="FV34" s="393">
        <v>1</v>
      </c>
      <c r="FW34" s="393">
        <v>1</v>
      </c>
      <c r="FX34" s="393">
        <v>1</v>
      </c>
      <c r="FY34" s="393">
        <v>1</v>
      </c>
      <c r="FZ34" s="393">
        <v>3</v>
      </c>
      <c r="GA34" s="393">
        <v>2</v>
      </c>
      <c r="GB34" s="393">
        <v>5</v>
      </c>
      <c r="GC34" s="393">
        <v>6</v>
      </c>
      <c r="GD34" s="393">
        <v>5</v>
      </c>
      <c r="GE34" s="393">
        <v>5</v>
      </c>
      <c r="GF34" s="393">
        <v>11</v>
      </c>
      <c r="GG34" s="393">
        <v>5</v>
      </c>
      <c r="GH34" s="393">
        <v>12</v>
      </c>
      <c r="GI34" s="393">
        <v>16</v>
      </c>
      <c r="GJ34" s="393">
        <v>7</v>
      </c>
      <c r="GK34" s="393">
        <v>13</v>
      </c>
      <c r="GL34" s="393">
        <v>11</v>
      </c>
      <c r="GM34" s="393">
        <v>14</v>
      </c>
      <c r="GN34" s="393">
        <v>13</v>
      </c>
      <c r="GO34" s="393">
        <v>15</v>
      </c>
      <c r="GP34" s="393">
        <v>17</v>
      </c>
      <c r="GQ34" s="393">
        <v>16</v>
      </c>
      <c r="GR34" s="393">
        <v>24</v>
      </c>
      <c r="GS34" s="393">
        <v>23</v>
      </c>
      <c r="GT34" s="393">
        <v>25</v>
      </c>
      <c r="GU34" s="393">
        <v>28</v>
      </c>
      <c r="GV34" s="393">
        <v>33</v>
      </c>
      <c r="GW34" s="393">
        <v>31</v>
      </c>
      <c r="GX34" s="393">
        <v>46</v>
      </c>
      <c r="GY34" s="393">
        <v>46</v>
      </c>
      <c r="GZ34" s="393">
        <v>44</v>
      </c>
      <c r="HA34" s="393">
        <v>55</v>
      </c>
      <c r="HB34" s="393">
        <v>69</v>
      </c>
      <c r="HC34" s="393">
        <v>73</v>
      </c>
      <c r="HD34" s="393">
        <v>72</v>
      </c>
      <c r="HE34" s="393">
        <v>85</v>
      </c>
      <c r="HF34" s="393">
        <v>92</v>
      </c>
      <c r="HG34" s="393">
        <v>98</v>
      </c>
      <c r="HH34" s="393">
        <v>115</v>
      </c>
      <c r="HI34" s="393">
        <v>131</v>
      </c>
      <c r="HJ34" s="393">
        <v>149</v>
      </c>
      <c r="HK34" s="393">
        <v>151</v>
      </c>
      <c r="HL34" s="393">
        <v>183</v>
      </c>
      <c r="HM34" s="393">
        <v>181</v>
      </c>
      <c r="HN34" s="393">
        <v>185</v>
      </c>
      <c r="HO34" s="393">
        <v>216</v>
      </c>
      <c r="HP34" s="393">
        <v>235</v>
      </c>
      <c r="HQ34" s="393">
        <v>226</v>
      </c>
      <c r="HR34" s="393">
        <v>280</v>
      </c>
      <c r="HS34" s="393">
        <v>271</v>
      </c>
      <c r="HT34" s="393">
        <v>328</v>
      </c>
      <c r="HU34" s="393">
        <v>365</v>
      </c>
      <c r="HV34" s="393">
        <v>370</v>
      </c>
      <c r="HW34" s="393">
        <v>437</v>
      </c>
      <c r="HX34" s="393">
        <v>438</v>
      </c>
      <c r="HY34" s="393">
        <v>448</v>
      </c>
      <c r="HZ34" s="393">
        <v>517</v>
      </c>
      <c r="IA34" s="393">
        <v>511</v>
      </c>
      <c r="IB34" s="393">
        <v>503</v>
      </c>
      <c r="IC34" s="393">
        <v>556</v>
      </c>
      <c r="ID34" s="393">
        <v>562</v>
      </c>
      <c r="IE34" s="393">
        <v>564</v>
      </c>
      <c r="IF34" s="393">
        <v>567</v>
      </c>
      <c r="IG34" s="393">
        <v>587</v>
      </c>
      <c r="IH34" s="393">
        <v>589</v>
      </c>
      <c r="II34" s="393">
        <v>531</v>
      </c>
      <c r="IJ34" s="393">
        <v>580</v>
      </c>
      <c r="IK34" s="393">
        <v>536</v>
      </c>
      <c r="IL34" s="393">
        <v>525</v>
      </c>
      <c r="IM34" s="393">
        <v>522</v>
      </c>
      <c r="IN34" s="393">
        <v>471</v>
      </c>
      <c r="IO34" s="393">
        <v>495</v>
      </c>
      <c r="IP34" s="393">
        <v>425</v>
      </c>
      <c r="IQ34" s="393">
        <v>410</v>
      </c>
      <c r="IR34" s="393">
        <v>373</v>
      </c>
      <c r="IS34" s="393">
        <v>364</v>
      </c>
      <c r="IT34" s="393">
        <v>381</v>
      </c>
      <c r="IU34" s="393">
        <v>287</v>
      </c>
      <c r="IV34" s="393">
        <v>265</v>
      </c>
      <c r="IW34" s="393">
        <v>261</v>
      </c>
      <c r="IX34" s="393">
        <v>200</v>
      </c>
      <c r="IY34" s="393">
        <v>163</v>
      </c>
      <c r="IZ34" s="393">
        <v>147</v>
      </c>
      <c r="JA34" s="393">
        <v>100</v>
      </c>
      <c r="JB34" s="393">
        <v>87</v>
      </c>
      <c r="JC34" s="393">
        <v>75</v>
      </c>
      <c r="JD34" s="393">
        <v>43</v>
      </c>
      <c r="JE34" s="393">
        <v>31</v>
      </c>
      <c r="JF34" s="393">
        <v>19</v>
      </c>
      <c r="JG34" s="393">
        <v>14</v>
      </c>
      <c r="JH34" s="393">
        <v>17</v>
      </c>
      <c r="JI34" s="393">
        <v>2</v>
      </c>
      <c r="JJ34" s="393">
        <v>3</v>
      </c>
      <c r="JK34" s="393">
        <v>1</v>
      </c>
      <c r="JL34" s="393">
        <v>1</v>
      </c>
      <c r="JM34" s="394">
        <v>18036</v>
      </c>
      <c r="JN34" s="393">
        <v>22</v>
      </c>
      <c r="JO34" s="393">
        <v>3</v>
      </c>
      <c r="JP34" s="393">
        <v>1</v>
      </c>
      <c r="JQ34" s="393">
        <v>1</v>
      </c>
      <c r="JR34" s="393">
        <v>2</v>
      </c>
      <c r="JS34" s="393">
        <v>1</v>
      </c>
      <c r="JT34" s="393">
        <v>2</v>
      </c>
      <c r="JU34" s="393">
        <v>1</v>
      </c>
      <c r="JV34" s="393">
        <v>1</v>
      </c>
      <c r="JW34" s="393">
        <v>2</v>
      </c>
      <c r="JX34" s="393">
        <v>2</v>
      </c>
      <c r="JY34" s="393">
        <v>2</v>
      </c>
      <c r="JZ34" s="393">
        <v>9</v>
      </c>
      <c r="KA34" s="393">
        <v>1</v>
      </c>
      <c r="KB34" s="393">
        <v>2</v>
      </c>
      <c r="KC34" s="393">
        <v>3</v>
      </c>
      <c r="KD34" s="393">
        <v>1</v>
      </c>
      <c r="KE34" s="393">
        <v>3</v>
      </c>
      <c r="KF34" s="393">
        <v>1</v>
      </c>
      <c r="KG34" s="393">
        <v>2</v>
      </c>
      <c r="KH34" s="393">
        <v>1</v>
      </c>
      <c r="KI34" s="393">
        <v>3</v>
      </c>
      <c r="KJ34" s="393">
        <v>4</v>
      </c>
      <c r="KK34" s="393">
        <v>3</v>
      </c>
      <c r="KL34" s="393">
        <v>5</v>
      </c>
      <c r="KM34" s="393">
        <v>2</v>
      </c>
      <c r="KN34" s="393">
        <v>4</v>
      </c>
      <c r="KO34" s="393">
        <v>2</v>
      </c>
      <c r="KP34" s="393">
        <v>6</v>
      </c>
      <c r="KQ34" s="393">
        <v>3</v>
      </c>
      <c r="KR34" s="393">
        <v>7</v>
      </c>
      <c r="KS34" s="393">
        <v>5</v>
      </c>
      <c r="KT34" s="393">
        <v>6</v>
      </c>
      <c r="KU34" s="393">
        <v>7</v>
      </c>
      <c r="KV34" s="393">
        <v>6</v>
      </c>
      <c r="KW34" s="393">
        <v>7</v>
      </c>
      <c r="KX34" s="393">
        <v>3</v>
      </c>
      <c r="KY34" s="393">
        <v>11</v>
      </c>
      <c r="KZ34" s="393">
        <v>7</v>
      </c>
      <c r="LA34" s="393">
        <v>5</v>
      </c>
      <c r="LB34" s="393">
        <v>10</v>
      </c>
      <c r="LC34" s="393">
        <v>16</v>
      </c>
      <c r="LD34" s="393">
        <v>10</v>
      </c>
      <c r="LE34" s="393">
        <v>13</v>
      </c>
      <c r="LF34" s="393">
        <v>13</v>
      </c>
      <c r="LG34" s="393">
        <v>16</v>
      </c>
      <c r="LH34" s="393">
        <v>15</v>
      </c>
      <c r="LI34" s="393">
        <v>10</v>
      </c>
      <c r="LJ34" s="393">
        <v>11</v>
      </c>
      <c r="LK34" s="393">
        <v>13</v>
      </c>
      <c r="LL34" s="393">
        <v>19</v>
      </c>
      <c r="LM34" s="393">
        <v>31</v>
      </c>
      <c r="LN34" s="393">
        <v>42</v>
      </c>
      <c r="LO34" s="393">
        <v>44</v>
      </c>
      <c r="LP34" s="393">
        <v>38</v>
      </c>
      <c r="LQ34" s="393">
        <v>46</v>
      </c>
      <c r="LR34" s="393">
        <v>39</v>
      </c>
      <c r="LS34" s="393">
        <v>40</v>
      </c>
      <c r="LT34" s="393">
        <v>63</v>
      </c>
      <c r="LU34" s="393">
        <v>63</v>
      </c>
      <c r="LV34" s="393">
        <v>54</v>
      </c>
      <c r="LW34" s="393">
        <v>48</v>
      </c>
      <c r="LX34" s="393">
        <v>48</v>
      </c>
      <c r="LY34" s="393">
        <v>49</v>
      </c>
      <c r="LZ34" s="393">
        <v>33</v>
      </c>
      <c r="MA34" s="393">
        <v>30</v>
      </c>
      <c r="MB34" s="393">
        <v>20</v>
      </c>
      <c r="MC34" s="393">
        <v>14</v>
      </c>
      <c r="MD34" s="393">
        <v>17</v>
      </c>
      <c r="ME34" s="393">
        <v>11</v>
      </c>
      <c r="MF34" s="393">
        <v>7</v>
      </c>
      <c r="MG34" s="393">
        <v>5</v>
      </c>
      <c r="MH34" s="393">
        <v>5</v>
      </c>
      <c r="MI34" s="393">
        <v>1</v>
      </c>
      <c r="MJ34" s="393">
        <v>1</v>
      </c>
      <c r="MK34" s="394">
        <v>1054</v>
      </c>
      <c r="ML34" s="393">
        <v>32975</v>
      </c>
      <c r="MM34" s="706"/>
      <c r="MN34" s="706"/>
      <c r="MO34" s="706"/>
      <c r="MP34" s="706"/>
    </row>
    <row r="35" spans="1:354">
      <c r="A35" s="6" t="s">
        <v>185</v>
      </c>
      <c r="B35" s="283">
        <f t="shared" ref="B35:B66" si="97">VLOOKUP(A35,$AH:$BB,2,FALSE)</f>
        <v>0</v>
      </c>
      <c r="C35" s="283">
        <f t="shared" ref="C35:C66" si="98">VLOOKUP(A35,$AH:$BB,3,FALSE)</f>
        <v>0</v>
      </c>
      <c r="D35" s="283">
        <f t="shared" ref="D35:D66" si="99">VLOOKUP(A35,$AH:$BB,4,FALSE)</f>
        <v>0</v>
      </c>
      <c r="E35" s="283">
        <f t="shared" ref="E35:E66" si="100">VLOOKUP(A35,$AH:$BB,5,FALSE)</f>
        <v>0</v>
      </c>
      <c r="F35" s="283">
        <f t="shared" ref="F35:F66" si="101">VLOOKUP(A35,$AH:$BB,6,FALSE)</f>
        <v>1</v>
      </c>
      <c r="G35" s="283">
        <f t="shared" ref="G35:G66" si="102">VLOOKUP(A35,$AH:$BB,7,FALSE)</f>
        <v>0</v>
      </c>
      <c r="H35" s="283">
        <f t="shared" ref="H35:H66" si="103">VLOOKUP(A35,$AH:$BB,8,FALSE)</f>
        <v>0</v>
      </c>
      <c r="I35" s="283">
        <f t="shared" ref="I35:I66" si="104">VLOOKUP(A35,$AH:$BB,9,FALSE)</f>
        <v>0</v>
      </c>
      <c r="J35" s="283">
        <f t="shared" ref="J35:J66" si="105">VLOOKUP(A35,$AH:$BB,10,FALSE)</f>
        <v>1</v>
      </c>
      <c r="K35" s="283">
        <f t="shared" ref="K35:K66" si="106">VLOOKUP(A35,$AH:$BB,11,FALSE)</f>
        <v>1</v>
      </c>
      <c r="L35" s="283">
        <f t="shared" ref="L35:L66" si="107">VLOOKUP(A35,$AH:$BB,12,FALSE)</f>
        <v>1</v>
      </c>
      <c r="M35" s="283">
        <f t="shared" ref="M35:M66" si="108">VLOOKUP(A35,$AH:$BB,13,FALSE)</f>
        <v>2</v>
      </c>
      <c r="N35" s="283">
        <f t="shared" ref="N35:N66" si="109">VLOOKUP(A35,$AH:$BB,14,FALSE)</f>
        <v>8</v>
      </c>
      <c r="O35" s="283">
        <f t="shared" ref="O35:O66" si="110">VLOOKUP(A35,$AH:$BB,15,FALSE)</f>
        <v>6</v>
      </c>
      <c r="P35" s="283">
        <f t="shared" ref="P35:P66" si="111">VLOOKUP(A35,$AH:$BB,16,FALSE)</f>
        <v>10</v>
      </c>
      <c r="Q35" s="283">
        <f t="shared" ref="Q35:Q66" si="112">VLOOKUP(A35,$AH:$BB,17,FALSE)</f>
        <v>3</v>
      </c>
      <c r="R35" s="283">
        <f t="shared" ref="R35:R66" si="113">VLOOKUP(A35,$AH:$BB,18,FALSE)</f>
        <v>14</v>
      </c>
      <c r="S35" s="283">
        <f t="shared" ref="S35:S66" si="114">VLOOKUP(A35,$AH:$BB,19,FALSE)</f>
        <v>10</v>
      </c>
      <c r="T35" s="283">
        <f t="shared" ref="T35:T66" si="115">VLOOKUP(A35,$AH:$BB,20,FALSE)</f>
        <v>4</v>
      </c>
      <c r="U35" s="283">
        <f t="shared" ref="U35:U66" si="116">VLOOKUP(A35,$AH:$BB,21,FALSE)</f>
        <v>3</v>
      </c>
      <c r="W35" s="791">
        <f t="shared" ref="W35:W66" si="117">VLOOKUP(A35,$AH$2:$BM$1048576,23,FALSE)</f>
        <v>0</v>
      </c>
      <c r="X35" s="791">
        <f t="shared" ref="X35:X66" si="118">VLOOKUP(A35,$AH$2:$BM$1048576,24,FALSE)</f>
        <v>0</v>
      </c>
      <c r="Y35" s="791">
        <f t="shared" ref="Y35:Y66" si="119">VLOOKUP(A35,$AH$2:$BM$1048576,25,FALSE)</f>
        <v>0</v>
      </c>
      <c r="Z35" s="791">
        <f t="shared" ref="Z35:Z66" si="120">VLOOKUP(A35,$AH$2:$BM$1048576,26,FALSE)</f>
        <v>0</v>
      </c>
      <c r="AA35" s="791">
        <f t="shared" ref="AA35:AA66" si="121">VLOOKUP(A35,$AH$2:$BM$1048576,27,FALSE)</f>
        <v>0</v>
      </c>
      <c r="AB35" s="791">
        <f t="shared" ref="AB35:AB66" si="122">VLOOKUP(A35,$AH$2:$BM$1048576,28,FALSE)</f>
        <v>0</v>
      </c>
      <c r="AC35" s="791">
        <f t="shared" ref="AC35:AC66" si="123">VLOOKUP(A35,$AH$2:$BM$1048576,29,FALSE)</f>
        <v>0</v>
      </c>
      <c r="AD35" s="791">
        <f t="shared" ref="AD35:AD66" si="124">VLOOKUP(A35,$AH$2:$BM$1048576,30,FALSE)</f>
        <v>0</v>
      </c>
      <c r="AE35" s="791">
        <f t="shared" ref="AE35:AE66" si="125">VLOOKUP(A35,$AH$2:$BM$1048576,31,FALSE)</f>
        <v>2</v>
      </c>
      <c r="AF35" s="791">
        <f t="shared" ref="AF35:AF66" si="126">VLOOKUP(A35,$AH$2:$BM$1048576,32,FALSE)</f>
        <v>3</v>
      </c>
      <c r="AG35" s="356"/>
      <c r="AH35" s="16" t="s">
        <v>185</v>
      </c>
      <c r="AI35" s="797">
        <f t="shared" ref="AI35:AI98" si="127">SUM(FO35:FW35)</f>
        <v>0</v>
      </c>
      <c r="AJ35" s="797">
        <f t="shared" ref="AJ35:AJ98" si="128">SUM(BQ35:BW35)</f>
        <v>0</v>
      </c>
      <c r="AK35" s="797">
        <f t="shared" ref="AK35:AK98" si="129">SUM(FX35:GE35)</f>
        <v>0</v>
      </c>
      <c r="AL35" s="797">
        <f t="shared" ref="AL35:AL98" si="130">SUM(BX35:CD35)</f>
        <v>0</v>
      </c>
      <c r="AM35" s="797">
        <f t="shared" ref="AM35:AM98" si="131">SUM(GF35:GO35)</f>
        <v>1</v>
      </c>
      <c r="AN35" s="797">
        <f t="shared" ref="AN35:AN98" si="132">SUM(CE35:CN35)</f>
        <v>0</v>
      </c>
      <c r="AO35" s="797">
        <f t="shared" ref="AO35:AO98" si="133">SUM(GP35:GY35)</f>
        <v>0</v>
      </c>
      <c r="AP35" s="797">
        <f t="shared" ref="AP35:AP98" si="134">SUM(CO35:CX35)</f>
        <v>0</v>
      </c>
      <c r="AQ35" s="797">
        <f t="shared" ref="AQ35:AQ98" si="135">SUM(GZ35:HI35)</f>
        <v>1</v>
      </c>
      <c r="AR35" s="797">
        <f t="shared" ref="AR35:AR98" si="136">SUM(CY35:DH35)</f>
        <v>1</v>
      </c>
      <c r="AS35" s="797">
        <f t="shared" ref="AS35:AS98" si="137">SUM(HJ35:HS35)</f>
        <v>1</v>
      </c>
      <c r="AT35" s="797">
        <f t="shared" ref="AT35:AT98" si="138">SUM(DI35:DR35)</f>
        <v>2</v>
      </c>
      <c r="AU35" s="797">
        <f t="shared" ref="AU35:AU98" si="139">SUM(HT35:IC35)</f>
        <v>8</v>
      </c>
      <c r="AV35" s="797">
        <f t="shared" ref="AV35:AV98" si="140">SUM(DS35:EB35)</f>
        <v>6</v>
      </c>
      <c r="AW35" s="797">
        <f t="shared" ref="AW35:AW98" si="141">SUM(ID35:IM35)</f>
        <v>10</v>
      </c>
      <c r="AX35" s="797">
        <f t="shared" ref="AX35:AX98" si="142">SUM(EC35:EL35)</f>
        <v>3</v>
      </c>
      <c r="AY35" s="797">
        <f t="shared" ref="AY35:AY98" si="143">SUM(IN35:IW35)</f>
        <v>14</v>
      </c>
      <c r="AZ35" s="797">
        <f t="shared" ref="AZ35:AZ98" si="144">SUM(EM35:EV35)</f>
        <v>10</v>
      </c>
      <c r="BA35" s="797">
        <f t="shared" ref="BA35:BA98" si="145">SUM(IX35:JL35)</f>
        <v>4</v>
      </c>
      <c r="BB35" s="797">
        <f t="shared" ref="BB35:BB98" si="146">SUM(EW35:FM35)</f>
        <v>3</v>
      </c>
      <c r="BC35" s="797">
        <f t="shared" ref="BC35:BC98" si="147">+MK35</f>
        <v>5</v>
      </c>
      <c r="BD35" s="789">
        <f t="shared" ref="BD35:BD98" si="148">SUM(JN35:JO35)</f>
        <v>0</v>
      </c>
      <c r="BE35" s="789">
        <f t="shared" ref="BE35:BE98" si="149">SUM(JP35:JQ35)</f>
        <v>0</v>
      </c>
      <c r="BF35" s="789">
        <f t="shared" ref="BF35:BF98" si="150">SUM(JR35)</f>
        <v>0</v>
      </c>
      <c r="BG35" s="789">
        <f t="shared" ref="BG35:BG98" si="151">SUM(JS35:JY35)</f>
        <v>0</v>
      </c>
      <c r="BH35" s="789">
        <f t="shared" ref="BH35:BH98" si="152">SUM(JZ35:KG35)</f>
        <v>0</v>
      </c>
      <c r="BI35" s="789">
        <f t="shared" ref="BI35:BI98" si="153">SUM(KH35:KQ35)</f>
        <v>0</v>
      </c>
      <c r="BJ35" s="789">
        <f t="shared" ref="BJ35:BJ98" si="154">SUM(KR35:LA35)</f>
        <v>0</v>
      </c>
      <c r="BK35" s="789">
        <f t="shared" ref="BK35:BK98" si="155">SUM(LB35:LK35)</f>
        <v>0</v>
      </c>
      <c r="BL35" s="789">
        <f t="shared" ref="BL35:BL98" si="156">SUM(LL35:LU35)</f>
        <v>2</v>
      </c>
      <c r="BM35" s="789">
        <f t="shared" ref="BM35:BM98" si="157">SUM(LV35:MJ35)</f>
        <v>3</v>
      </c>
      <c r="BN35" s="356"/>
      <c r="BO35" s="356"/>
      <c r="BP35" s="16" t="s">
        <v>185</v>
      </c>
      <c r="BQ35" s="13"/>
      <c r="BR35" s="13"/>
      <c r="BS35" s="13"/>
      <c r="BT35" s="13"/>
      <c r="BU35" s="13"/>
      <c r="BV35" s="13"/>
      <c r="BW35" s="13"/>
      <c r="BX35" s="13"/>
      <c r="BY35" s="13"/>
      <c r="BZ35" s="13"/>
      <c r="CA35" s="13"/>
      <c r="CB35" s="13"/>
      <c r="CC35" s="13"/>
      <c r="CD35" s="13"/>
      <c r="CE35" s="13"/>
      <c r="CF35" s="13"/>
      <c r="CG35" s="13"/>
      <c r="CH35" s="13"/>
      <c r="CI35" s="13"/>
      <c r="CJ35" s="13"/>
      <c r="CK35" s="13"/>
      <c r="CL35" s="13"/>
      <c r="CM35" s="13"/>
      <c r="CN35" s="13"/>
      <c r="CO35" s="13"/>
      <c r="CP35" s="13"/>
      <c r="CQ35" s="13"/>
      <c r="CR35" s="13"/>
      <c r="CS35" s="13"/>
      <c r="CT35" s="13"/>
      <c r="CU35" s="13"/>
      <c r="CV35" s="13"/>
      <c r="CW35" s="13"/>
      <c r="CX35" s="13"/>
      <c r="CY35" s="13"/>
      <c r="CZ35" s="13"/>
      <c r="DA35" s="13"/>
      <c r="DB35" s="13"/>
      <c r="DC35" s="13"/>
      <c r="DD35" s="13"/>
      <c r="DE35" s="13">
        <v>1</v>
      </c>
      <c r="DF35" s="13"/>
      <c r="DG35" s="13"/>
      <c r="DH35" s="13"/>
      <c r="DI35" s="13"/>
      <c r="DJ35" s="13"/>
      <c r="DK35" s="13"/>
      <c r="DL35" s="13"/>
      <c r="DM35" s="13"/>
      <c r="DN35" s="13"/>
      <c r="DO35" s="13">
        <v>1</v>
      </c>
      <c r="DP35" s="13">
        <v>1</v>
      </c>
      <c r="DQ35" s="13"/>
      <c r="DR35" s="13"/>
      <c r="DS35" s="13">
        <v>3</v>
      </c>
      <c r="DT35" s="13"/>
      <c r="DU35" s="13">
        <v>1</v>
      </c>
      <c r="DV35" s="13"/>
      <c r="DW35" s="13"/>
      <c r="DX35" s="13"/>
      <c r="DY35" s="13">
        <v>2</v>
      </c>
      <c r="DZ35" s="13"/>
      <c r="EA35" s="13"/>
      <c r="EB35" s="13"/>
      <c r="EC35" s="13">
        <v>1</v>
      </c>
      <c r="ED35" s="13"/>
      <c r="EE35" s="13"/>
      <c r="EF35" s="13"/>
      <c r="EG35" s="13"/>
      <c r="EH35" s="13">
        <v>1</v>
      </c>
      <c r="EI35" s="13"/>
      <c r="EJ35" s="13"/>
      <c r="EK35" s="13"/>
      <c r="EL35" s="13">
        <v>1</v>
      </c>
      <c r="EM35" s="13">
        <v>3</v>
      </c>
      <c r="EN35" s="13"/>
      <c r="EO35" s="13"/>
      <c r="EP35" s="13">
        <v>1</v>
      </c>
      <c r="EQ35" s="13">
        <v>1</v>
      </c>
      <c r="ER35" s="13"/>
      <c r="ES35" s="13">
        <v>3</v>
      </c>
      <c r="ET35" s="13">
        <v>2</v>
      </c>
      <c r="EU35" s="13"/>
      <c r="EV35" s="13"/>
      <c r="EW35" s="13">
        <v>1</v>
      </c>
      <c r="EX35" s="13">
        <v>1</v>
      </c>
      <c r="EY35" s="13"/>
      <c r="EZ35" s="13">
        <v>1</v>
      </c>
      <c r="FA35" s="13"/>
      <c r="FB35" s="13"/>
      <c r="FC35" s="13"/>
      <c r="FD35" s="13"/>
      <c r="FE35" s="13"/>
      <c r="FF35" s="13"/>
      <c r="FG35" s="13"/>
      <c r="FH35" s="13"/>
      <c r="FI35" s="13"/>
      <c r="FJ35" s="13"/>
      <c r="FK35" s="13"/>
      <c r="FL35" s="13"/>
      <c r="FM35" s="13"/>
      <c r="FN35" s="60">
        <v>25</v>
      </c>
      <c r="FO35" s="13"/>
      <c r="FP35" s="13"/>
      <c r="FQ35" s="13"/>
      <c r="FR35" s="13"/>
      <c r="FS35" s="13"/>
      <c r="FT35" s="13"/>
      <c r="FU35" s="13"/>
      <c r="FV35" s="13"/>
      <c r="FW35" s="13"/>
      <c r="FX35" s="13"/>
      <c r="FY35" s="13"/>
      <c r="FZ35" s="13"/>
      <c r="GA35" s="13"/>
      <c r="GB35" s="13"/>
      <c r="GC35" s="13"/>
      <c r="GD35" s="13"/>
      <c r="GE35" s="13"/>
      <c r="GF35" s="13"/>
      <c r="GG35" s="13"/>
      <c r="GH35" s="13"/>
      <c r="GI35" s="13"/>
      <c r="GJ35" s="13"/>
      <c r="GK35" s="13"/>
      <c r="GL35" s="13">
        <v>1</v>
      </c>
      <c r="GM35" s="13"/>
      <c r="GN35" s="13"/>
      <c r="GO35" s="13"/>
      <c r="GP35" s="13"/>
      <c r="GQ35" s="13"/>
      <c r="GR35" s="13"/>
      <c r="GS35" s="13"/>
      <c r="GT35" s="13"/>
      <c r="GU35" s="13"/>
      <c r="GV35" s="13"/>
      <c r="GW35" s="13"/>
      <c r="GX35" s="13"/>
      <c r="GY35" s="13"/>
      <c r="GZ35" s="13"/>
      <c r="HA35" s="13"/>
      <c r="HB35" s="13"/>
      <c r="HC35" s="13"/>
      <c r="HD35" s="13">
        <v>1</v>
      </c>
      <c r="HE35" s="13"/>
      <c r="HF35" s="13"/>
      <c r="HG35" s="13"/>
      <c r="HH35" s="13"/>
      <c r="HI35" s="13"/>
      <c r="HJ35" s="13"/>
      <c r="HK35" s="13"/>
      <c r="HL35" s="13"/>
      <c r="HM35" s="13"/>
      <c r="HN35" s="13"/>
      <c r="HO35" s="13"/>
      <c r="HP35" s="13"/>
      <c r="HQ35" s="13"/>
      <c r="HR35" s="13">
        <v>1</v>
      </c>
      <c r="HS35" s="13"/>
      <c r="HT35" s="13"/>
      <c r="HU35" s="13">
        <v>3</v>
      </c>
      <c r="HV35" s="13"/>
      <c r="HW35" s="13"/>
      <c r="HX35" s="13"/>
      <c r="HY35" s="13"/>
      <c r="HZ35" s="13">
        <v>1</v>
      </c>
      <c r="IA35" s="13">
        <v>2</v>
      </c>
      <c r="IB35" s="13">
        <v>1</v>
      </c>
      <c r="IC35" s="13">
        <v>1</v>
      </c>
      <c r="ID35" s="13"/>
      <c r="IE35" s="13">
        <v>2</v>
      </c>
      <c r="IF35" s="13">
        <v>2</v>
      </c>
      <c r="IG35" s="13">
        <v>1</v>
      </c>
      <c r="IH35" s="13"/>
      <c r="II35" s="13">
        <v>1</v>
      </c>
      <c r="IJ35" s="13">
        <v>1</v>
      </c>
      <c r="IK35" s="13">
        <v>1</v>
      </c>
      <c r="IL35" s="13">
        <v>2</v>
      </c>
      <c r="IM35" s="13"/>
      <c r="IN35" s="13"/>
      <c r="IO35" s="13">
        <v>1</v>
      </c>
      <c r="IP35" s="13"/>
      <c r="IQ35" s="13">
        <v>2</v>
      </c>
      <c r="IR35" s="13">
        <v>1</v>
      </c>
      <c r="IS35" s="13">
        <v>2</v>
      </c>
      <c r="IT35" s="13">
        <v>2</v>
      </c>
      <c r="IU35" s="13">
        <v>3</v>
      </c>
      <c r="IV35" s="13">
        <v>2</v>
      </c>
      <c r="IW35" s="13">
        <v>1</v>
      </c>
      <c r="IX35" s="13">
        <v>2</v>
      </c>
      <c r="IY35" s="13">
        <v>1</v>
      </c>
      <c r="IZ35" s="13"/>
      <c r="JA35" s="13"/>
      <c r="JB35" s="13"/>
      <c r="JC35" s="13"/>
      <c r="JD35" s="13"/>
      <c r="JE35" s="13"/>
      <c r="JF35" s="13">
        <v>1</v>
      </c>
      <c r="JG35" s="13"/>
      <c r="JH35" s="13"/>
      <c r="JI35" s="13"/>
      <c r="JJ35" s="13"/>
      <c r="JK35" s="13"/>
      <c r="JL35" s="13"/>
      <c r="JM35" s="60">
        <v>39</v>
      </c>
      <c r="JN35" s="13"/>
      <c r="JO35" s="13"/>
      <c r="JP35" s="13"/>
      <c r="JQ35" s="13"/>
      <c r="JR35" s="13"/>
      <c r="JS35" s="13"/>
      <c r="JT35" s="13"/>
      <c r="JU35" s="13"/>
      <c r="JV35" s="13"/>
      <c r="JW35" s="13"/>
      <c r="JX35" s="13"/>
      <c r="JY35" s="13"/>
      <c r="JZ35" s="13"/>
      <c r="KA35" s="13"/>
      <c r="KB35" s="13"/>
      <c r="KC35" s="13"/>
      <c r="KD35" s="13"/>
      <c r="KE35" s="13"/>
      <c r="KF35" s="13"/>
      <c r="KG35" s="13"/>
      <c r="KH35" s="13"/>
      <c r="KI35" s="13"/>
      <c r="KJ35" s="13"/>
      <c r="KK35" s="13"/>
      <c r="KL35" s="13"/>
      <c r="KM35" s="13"/>
      <c r="KN35" s="13"/>
      <c r="KO35" s="13"/>
      <c r="KP35" s="13"/>
      <c r="KQ35" s="13"/>
      <c r="KR35" s="13"/>
      <c r="KS35" s="13"/>
      <c r="KT35" s="13"/>
      <c r="KU35" s="13"/>
      <c r="KV35" s="13"/>
      <c r="KW35" s="13"/>
      <c r="KX35" s="13"/>
      <c r="KY35" s="13"/>
      <c r="KZ35" s="13"/>
      <c r="LA35" s="13"/>
      <c r="LB35" s="13"/>
      <c r="LC35" s="13"/>
      <c r="LD35" s="13"/>
      <c r="LE35" s="13"/>
      <c r="LF35" s="13"/>
      <c r="LG35" s="13"/>
      <c r="LH35" s="13"/>
      <c r="LI35" s="13"/>
      <c r="LJ35" s="13"/>
      <c r="LK35" s="13"/>
      <c r="LL35" s="13"/>
      <c r="LM35" s="13">
        <v>1</v>
      </c>
      <c r="LN35" s="13"/>
      <c r="LO35" s="13"/>
      <c r="LP35" s="13"/>
      <c r="LQ35" s="13">
        <v>1</v>
      </c>
      <c r="LR35" s="13"/>
      <c r="LS35" s="13"/>
      <c r="LT35" s="13"/>
      <c r="LU35" s="13"/>
      <c r="LV35" s="13"/>
      <c r="LW35" s="13"/>
      <c r="LX35" s="13">
        <v>1</v>
      </c>
      <c r="LY35" s="13">
        <v>1</v>
      </c>
      <c r="LZ35" s="13"/>
      <c r="MA35" s="13">
        <v>1</v>
      </c>
      <c r="MB35" s="13"/>
      <c r="MC35" s="13"/>
      <c r="MD35" s="13"/>
      <c r="ME35" s="13"/>
      <c r="MF35" s="13"/>
      <c r="MG35" s="13"/>
      <c r="MH35" s="13"/>
      <c r="MI35" s="13"/>
      <c r="MJ35" s="13"/>
      <c r="MK35" s="60">
        <v>5</v>
      </c>
      <c r="ML35" s="13">
        <v>69</v>
      </c>
      <c r="MM35" s="448"/>
      <c r="MN35" s="448"/>
      <c r="MO35" s="448"/>
      <c r="MP35" s="448"/>
    </row>
    <row r="36" spans="1:354">
      <c r="A36" s="7" t="s">
        <v>186</v>
      </c>
      <c r="B36" s="283">
        <f t="shared" si="97"/>
        <v>0</v>
      </c>
      <c r="C36" s="283">
        <f t="shared" si="98"/>
        <v>0</v>
      </c>
      <c r="D36" s="283">
        <f t="shared" si="99"/>
        <v>0</v>
      </c>
      <c r="E36" s="283">
        <f t="shared" si="100"/>
        <v>0</v>
      </c>
      <c r="F36" s="283">
        <f t="shared" si="101"/>
        <v>0</v>
      </c>
      <c r="G36" s="283">
        <f t="shared" si="102"/>
        <v>0</v>
      </c>
      <c r="H36" s="283">
        <f t="shared" si="103"/>
        <v>0</v>
      </c>
      <c r="I36" s="283">
        <f t="shared" si="104"/>
        <v>1</v>
      </c>
      <c r="J36" s="283">
        <f t="shared" si="105"/>
        <v>0</v>
      </c>
      <c r="K36" s="283">
        <f t="shared" si="106"/>
        <v>1</v>
      </c>
      <c r="L36" s="283">
        <f t="shared" si="107"/>
        <v>6</v>
      </c>
      <c r="M36" s="283">
        <f t="shared" si="108"/>
        <v>4</v>
      </c>
      <c r="N36" s="283">
        <f t="shared" si="109"/>
        <v>14</v>
      </c>
      <c r="O36" s="283">
        <f t="shared" si="110"/>
        <v>10</v>
      </c>
      <c r="P36" s="283">
        <f t="shared" si="111"/>
        <v>24</v>
      </c>
      <c r="Q36" s="283">
        <f t="shared" si="112"/>
        <v>15</v>
      </c>
      <c r="R36" s="283">
        <f t="shared" si="113"/>
        <v>30</v>
      </c>
      <c r="S36" s="283">
        <f t="shared" si="114"/>
        <v>14</v>
      </c>
      <c r="T36" s="283">
        <f t="shared" si="115"/>
        <v>4</v>
      </c>
      <c r="U36" s="283">
        <f t="shared" si="116"/>
        <v>5</v>
      </c>
      <c r="W36" s="791">
        <f t="shared" si="117"/>
        <v>0</v>
      </c>
      <c r="X36" s="791">
        <f t="shared" si="118"/>
        <v>0</v>
      </c>
      <c r="Y36" s="791">
        <f t="shared" si="119"/>
        <v>0</v>
      </c>
      <c r="Z36" s="791">
        <f t="shared" si="120"/>
        <v>0</v>
      </c>
      <c r="AA36" s="791">
        <f t="shared" si="121"/>
        <v>1</v>
      </c>
      <c r="AB36" s="791">
        <f t="shared" si="122"/>
        <v>0</v>
      </c>
      <c r="AC36" s="791">
        <f t="shared" si="123"/>
        <v>0</v>
      </c>
      <c r="AD36" s="791">
        <f t="shared" si="124"/>
        <v>1</v>
      </c>
      <c r="AE36" s="791">
        <f t="shared" si="125"/>
        <v>2</v>
      </c>
      <c r="AF36" s="791">
        <f t="shared" si="126"/>
        <v>1</v>
      </c>
      <c r="AG36" s="356"/>
      <c r="AH36" s="16" t="s">
        <v>186</v>
      </c>
      <c r="AI36" s="797">
        <f t="shared" si="127"/>
        <v>0</v>
      </c>
      <c r="AJ36" s="797">
        <f t="shared" si="128"/>
        <v>0</v>
      </c>
      <c r="AK36" s="797">
        <f t="shared" si="129"/>
        <v>0</v>
      </c>
      <c r="AL36" s="797">
        <f t="shared" si="130"/>
        <v>0</v>
      </c>
      <c r="AM36" s="797">
        <f t="shared" si="131"/>
        <v>0</v>
      </c>
      <c r="AN36" s="797">
        <f t="shared" si="132"/>
        <v>0</v>
      </c>
      <c r="AO36" s="797">
        <f t="shared" si="133"/>
        <v>0</v>
      </c>
      <c r="AP36" s="797">
        <f t="shared" si="134"/>
        <v>1</v>
      </c>
      <c r="AQ36" s="797">
        <f t="shared" si="135"/>
        <v>0</v>
      </c>
      <c r="AR36" s="797">
        <f t="shared" si="136"/>
        <v>1</v>
      </c>
      <c r="AS36" s="797">
        <f t="shared" si="137"/>
        <v>6</v>
      </c>
      <c r="AT36" s="797">
        <f t="shared" si="138"/>
        <v>4</v>
      </c>
      <c r="AU36" s="797">
        <f t="shared" si="139"/>
        <v>14</v>
      </c>
      <c r="AV36" s="797">
        <f t="shared" si="140"/>
        <v>10</v>
      </c>
      <c r="AW36" s="797">
        <f t="shared" si="141"/>
        <v>24</v>
      </c>
      <c r="AX36" s="797">
        <f t="shared" si="142"/>
        <v>15</v>
      </c>
      <c r="AY36" s="797">
        <f t="shared" si="143"/>
        <v>30</v>
      </c>
      <c r="AZ36" s="797">
        <f t="shared" si="144"/>
        <v>14</v>
      </c>
      <c r="BA36" s="797">
        <f t="shared" si="145"/>
        <v>4</v>
      </c>
      <c r="BB36" s="797">
        <f t="shared" si="146"/>
        <v>5</v>
      </c>
      <c r="BC36" s="797">
        <f t="shared" si="147"/>
        <v>5</v>
      </c>
      <c r="BD36" s="789">
        <f t="shared" si="148"/>
        <v>0</v>
      </c>
      <c r="BE36" s="789">
        <f t="shared" si="149"/>
        <v>0</v>
      </c>
      <c r="BF36" s="789">
        <f t="shared" si="150"/>
        <v>0</v>
      </c>
      <c r="BG36" s="789">
        <f t="shared" si="151"/>
        <v>0</v>
      </c>
      <c r="BH36" s="789">
        <f t="shared" si="152"/>
        <v>1</v>
      </c>
      <c r="BI36" s="789">
        <f t="shared" si="153"/>
        <v>0</v>
      </c>
      <c r="BJ36" s="789">
        <f t="shared" si="154"/>
        <v>0</v>
      </c>
      <c r="BK36" s="789">
        <f t="shared" si="155"/>
        <v>1</v>
      </c>
      <c r="BL36" s="789">
        <f t="shared" si="156"/>
        <v>2</v>
      </c>
      <c r="BM36" s="789">
        <f t="shared" si="157"/>
        <v>1</v>
      </c>
      <c r="BN36" s="356"/>
      <c r="BO36" s="356"/>
      <c r="BP36" s="16" t="s">
        <v>186</v>
      </c>
      <c r="BQ36" s="13"/>
      <c r="BR36" s="13"/>
      <c r="BS36" s="13"/>
      <c r="BT36" s="13"/>
      <c r="BU36" s="13"/>
      <c r="BV36" s="13"/>
      <c r="BW36" s="13"/>
      <c r="BX36" s="13"/>
      <c r="BY36" s="13"/>
      <c r="BZ36" s="13"/>
      <c r="CA36" s="13"/>
      <c r="CB36" s="13"/>
      <c r="CC36" s="13"/>
      <c r="CD36" s="13"/>
      <c r="CE36" s="13"/>
      <c r="CF36" s="13"/>
      <c r="CG36" s="13"/>
      <c r="CH36" s="13"/>
      <c r="CI36" s="13"/>
      <c r="CJ36" s="13"/>
      <c r="CK36" s="13"/>
      <c r="CL36" s="13"/>
      <c r="CM36" s="13"/>
      <c r="CN36" s="13"/>
      <c r="CO36" s="13">
        <v>1</v>
      </c>
      <c r="CP36" s="13"/>
      <c r="CQ36" s="13"/>
      <c r="CR36" s="13"/>
      <c r="CS36" s="13"/>
      <c r="CT36" s="13"/>
      <c r="CU36" s="13"/>
      <c r="CV36" s="13"/>
      <c r="CW36" s="13"/>
      <c r="CX36" s="13"/>
      <c r="CY36" s="13"/>
      <c r="CZ36" s="13"/>
      <c r="DA36" s="13"/>
      <c r="DB36" s="13">
        <v>1</v>
      </c>
      <c r="DC36" s="13"/>
      <c r="DD36" s="13"/>
      <c r="DE36" s="13"/>
      <c r="DF36" s="13"/>
      <c r="DG36" s="13"/>
      <c r="DH36" s="13"/>
      <c r="DI36" s="13">
        <v>1</v>
      </c>
      <c r="DJ36" s="13">
        <v>1</v>
      </c>
      <c r="DK36" s="13">
        <v>1</v>
      </c>
      <c r="DL36" s="13"/>
      <c r="DM36" s="13"/>
      <c r="DN36" s="13"/>
      <c r="DO36" s="13"/>
      <c r="DP36" s="13"/>
      <c r="DQ36" s="13"/>
      <c r="DR36" s="13">
        <v>1</v>
      </c>
      <c r="DS36" s="13"/>
      <c r="DT36" s="13"/>
      <c r="DU36" s="13">
        <v>1</v>
      </c>
      <c r="DV36" s="13"/>
      <c r="DW36" s="13">
        <v>1</v>
      </c>
      <c r="DX36" s="13">
        <v>1</v>
      </c>
      <c r="DY36" s="13">
        <v>2</v>
      </c>
      <c r="DZ36" s="13">
        <v>2</v>
      </c>
      <c r="EA36" s="13">
        <v>2</v>
      </c>
      <c r="EB36" s="13">
        <v>1</v>
      </c>
      <c r="EC36" s="13"/>
      <c r="ED36" s="13"/>
      <c r="EE36" s="13">
        <v>1</v>
      </c>
      <c r="EF36" s="13">
        <v>4</v>
      </c>
      <c r="EG36" s="13"/>
      <c r="EH36" s="13">
        <v>1</v>
      </c>
      <c r="EI36" s="13">
        <v>1</v>
      </c>
      <c r="EJ36" s="13">
        <v>2</v>
      </c>
      <c r="EK36" s="13">
        <v>1</v>
      </c>
      <c r="EL36" s="13">
        <v>5</v>
      </c>
      <c r="EM36" s="13"/>
      <c r="EN36" s="13">
        <v>1</v>
      </c>
      <c r="EO36" s="13"/>
      <c r="EP36" s="13">
        <v>3</v>
      </c>
      <c r="EQ36" s="13">
        <v>1</v>
      </c>
      <c r="ER36" s="13">
        <v>1</v>
      </c>
      <c r="ES36" s="13">
        <v>1</v>
      </c>
      <c r="ET36" s="13">
        <v>4</v>
      </c>
      <c r="EU36" s="13">
        <v>2</v>
      </c>
      <c r="EV36" s="13">
        <v>1</v>
      </c>
      <c r="EW36" s="13">
        <v>2</v>
      </c>
      <c r="EX36" s="13">
        <v>1</v>
      </c>
      <c r="EY36" s="13">
        <v>1</v>
      </c>
      <c r="EZ36" s="13"/>
      <c r="FA36" s="13"/>
      <c r="FB36" s="13"/>
      <c r="FC36" s="13"/>
      <c r="FD36" s="13">
        <v>1</v>
      </c>
      <c r="FE36" s="13"/>
      <c r="FF36" s="13"/>
      <c r="FG36" s="13"/>
      <c r="FH36" s="13"/>
      <c r="FI36" s="13"/>
      <c r="FJ36" s="13"/>
      <c r="FK36" s="13"/>
      <c r="FL36" s="13"/>
      <c r="FM36" s="13"/>
      <c r="FN36" s="60">
        <v>50</v>
      </c>
      <c r="FO36" s="13"/>
      <c r="FP36" s="13"/>
      <c r="FQ36" s="13"/>
      <c r="FR36" s="13"/>
      <c r="FS36" s="13"/>
      <c r="FT36" s="13"/>
      <c r="FU36" s="13"/>
      <c r="FV36" s="13"/>
      <c r="FW36" s="13"/>
      <c r="FX36" s="13"/>
      <c r="FY36" s="13"/>
      <c r="FZ36" s="13"/>
      <c r="GA36" s="13"/>
      <c r="GB36" s="13"/>
      <c r="GC36" s="13"/>
      <c r="GD36" s="13"/>
      <c r="GE36" s="13"/>
      <c r="GF36" s="13"/>
      <c r="GG36" s="13"/>
      <c r="GH36" s="13"/>
      <c r="GI36" s="13"/>
      <c r="GJ36" s="13"/>
      <c r="GK36" s="13"/>
      <c r="GL36" s="13"/>
      <c r="GM36" s="13"/>
      <c r="GN36" s="13"/>
      <c r="GO36" s="13"/>
      <c r="GP36" s="13"/>
      <c r="GQ36" s="13"/>
      <c r="GR36" s="13"/>
      <c r="GS36" s="13"/>
      <c r="GT36" s="13"/>
      <c r="GU36" s="13"/>
      <c r="GV36" s="13"/>
      <c r="GW36" s="13"/>
      <c r="GX36" s="13"/>
      <c r="GY36" s="13"/>
      <c r="GZ36" s="13"/>
      <c r="HA36" s="13"/>
      <c r="HB36" s="13"/>
      <c r="HC36" s="13"/>
      <c r="HD36" s="13"/>
      <c r="HE36" s="13"/>
      <c r="HF36" s="13"/>
      <c r="HG36" s="13"/>
      <c r="HH36" s="13"/>
      <c r="HI36" s="13"/>
      <c r="HJ36" s="13"/>
      <c r="HK36" s="13"/>
      <c r="HL36" s="13"/>
      <c r="HM36" s="13">
        <v>1</v>
      </c>
      <c r="HN36" s="13"/>
      <c r="HO36" s="13"/>
      <c r="HP36" s="13">
        <v>1</v>
      </c>
      <c r="HQ36" s="13">
        <v>3</v>
      </c>
      <c r="HR36" s="13"/>
      <c r="HS36" s="13">
        <v>1</v>
      </c>
      <c r="HT36" s="13">
        <v>1</v>
      </c>
      <c r="HU36" s="13"/>
      <c r="HV36" s="13"/>
      <c r="HW36" s="13">
        <v>2</v>
      </c>
      <c r="HX36" s="13">
        <v>1</v>
      </c>
      <c r="HY36" s="13">
        <v>2</v>
      </c>
      <c r="HZ36" s="13">
        <v>3</v>
      </c>
      <c r="IA36" s="13">
        <v>2</v>
      </c>
      <c r="IB36" s="13">
        <v>1</v>
      </c>
      <c r="IC36" s="13">
        <v>2</v>
      </c>
      <c r="ID36" s="13">
        <v>1</v>
      </c>
      <c r="IE36" s="13">
        <v>3</v>
      </c>
      <c r="IF36" s="13">
        <v>2</v>
      </c>
      <c r="IG36" s="13">
        <v>5</v>
      </c>
      <c r="IH36" s="13">
        <v>3</v>
      </c>
      <c r="II36" s="13">
        <v>2</v>
      </c>
      <c r="IJ36" s="13">
        <v>3</v>
      </c>
      <c r="IK36" s="13">
        <v>1</v>
      </c>
      <c r="IL36" s="13">
        <v>3</v>
      </c>
      <c r="IM36" s="13">
        <v>1</v>
      </c>
      <c r="IN36" s="13">
        <v>3</v>
      </c>
      <c r="IO36" s="13">
        <v>5</v>
      </c>
      <c r="IP36" s="13">
        <v>2</v>
      </c>
      <c r="IQ36" s="13">
        <v>3</v>
      </c>
      <c r="IR36" s="13">
        <v>7</v>
      </c>
      <c r="IS36" s="13">
        <v>3</v>
      </c>
      <c r="IT36" s="13">
        <v>3</v>
      </c>
      <c r="IU36" s="13">
        <v>1</v>
      </c>
      <c r="IV36" s="13">
        <v>2</v>
      </c>
      <c r="IW36" s="13">
        <v>1</v>
      </c>
      <c r="IX36" s="13"/>
      <c r="IY36" s="13">
        <v>2</v>
      </c>
      <c r="IZ36" s="13"/>
      <c r="JA36" s="13"/>
      <c r="JB36" s="13"/>
      <c r="JC36" s="13">
        <v>1</v>
      </c>
      <c r="JD36" s="13"/>
      <c r="JE36" s="13">
        <v>1</v>
      </c>
      <c r="JF36" s="13"/>
      <c r="JG36" s="13"/>
      <c r="JH36" s="13"/>
      <c r="JI36" s="13"/>
      <c r="JJ36" s="13"/>
      <c r="JK36" s="13"/>
      <c r="JL36" s="13"/>
      <c r="JM36" s="60">
        <v>78</v>
      </c>
      <c r="JN36" s="13"/>
      <c r="JO36" s="13"/>
      <c r="JP36" s="13"/>
      <c r="JQ36" s="13"/>
      <c r="JR36" s="13"/>
      <c r="JS36" s="13"/>
      <c r="JT36" s="13"/>
      <c r="JU36" s="13"/>
      <c r="JV36" s="13"/>
      <c r="JW36" s="13"/>
      <c r="JX36" s="13"/>
      <c r="JY36" s="13"/>
      <c r="JZ36" s="13">
        <v>1</v>
      </c>
      <c r="KA36" s="13"/>
      <c r="KB36" s="13"/>
      <c r="KC36" s="13"/>
      <c r="KD36" s="13"/>
      <c r="KE36" s="13"/>
      <c r="KF36" s="13"/>
      <c r="KG36" s="13"/>
      <c r="KH36" s="13"/>
      <c r="KI36" s="13"/>
      <c r="KJ36" s="13"/>
      <c r="KK36" s="13"/>
      <c r="KL36" s="13"/>
      <c r="KM36" s="13"/>
      <c r="KN36" s="13"/>
      <c r="KO36" s="13"/>
      <c r="KP36" s="13"/>
      <c r="KQ36" s="13"/>
      <c r="KR36" s="13"/>
      <c r="KS36" s="13"/>
      <c r="KT36" s="13"/>
      <c r="KU36" s="13"/>
      <c r="KV36" s="13"/>
      <c r="KW36" s="13"/>
      <c r="KX36" s="13"/>
      <c r="KY36" s="13"/>
      <c r="KZ36" s="13"/>
      <c r="LA36" s="13"/>
      <c r="LB36" s="13"/>
      <c r="LC36" s="13"/>
      <c r="LD36" s="13"/>
      <c r="LE36" s="13">
        <v>1</v>
      </c>
      <c r="LF36" s="13"/>
      <c r="LG36" s="13"/>
      <c r="LH36" s="13"/>
      <c r="LI36" s="13"/>
      <c r="LJ36" s="13"/>
      <c r="LK36" s="13"/>
      <c r="LL36" s="13"/>
      <c r="LM36" s="13"/>
      <c r="LN36" s="13"/>
      <c r="LO36" s="13"/>
      <c r="LP36" s="13"/>
      <c r="LQ36" s="13"/>
      <c r="LR36" s="13"/>
      <c r="LS36" s="13"/>
      <c r="LT36" s="13">
        <v>2</v>
      </c>
      <c r="LU36" s="13"/>
      <c r="LV36" s="13"/>
      <c r="LW36" s="13"/>
      <c r="LX36" s="13"/>
      <c r="LY36" s="13"/>
      <c r="LZ36" s="13"/>
      <c r="MA36" s="13">
        <v>1</v>
      </c>
      <c r="MB36" s="13"/>
      <c r="MC36" s="13"/>
      <c r="MD36" s="13"/>
      <c r="ME36" s="13"/>
      <c r="MF36" s="13"/>
      <c r="MG36" s="13"/>
      <c r="MH36" s="13"/>
      <c r="MI36" s="13"/>
      <c r="MJ36" s="13"/>
      <c r="MK36" s="60">
        <v>5</v>
      </c>
      <c r="ML36" s="13">
        <v>133</v>
      </c>
      <c r="MM36" s="448"/>
      <c r="MN36" s="448"/>
      <c r="MO36" s="448"/>
      <c r="MP36" s="448"/>
    </row>
    <row r="37" spans="1:354">
      <c r="A37" s="8" t="s">
        <v>47</v>
      </c>
      <c r="B37" s="283">
        <f t="shared" si="97"/>
        <v>0</v>
      </c>
      <c r="C37" s="283">
        <f t="shared" si="98"/>
        <v>0</v>
      </c>
      <c r="D37" s="283">
        <f t="shared" si="99"/>
        <v>0</v>
      </c>
      <c r="E37" s="283">
        <f t="shared" si="100"/>
        <v>0</v>
      </c>
      <c r="F37" s="283">
        <f t="shared" si="101"/>
        <v>0</v>
      </c>
      <c r="G37" s="283">
        <f t="shared" si="102"/>
        <v>0</v>
      </c>
      <c r="H37" s="283">
        <f t="shared" si="103"/>
        <v>0</v>
      </c>
      <c r="I37" s="283">
        <f t="shared" si="104"/>
        <v>0</v>
      </c>
      <c r="J37" s="283">
        <f t="shared" si="105"/>
        <v>1</v>
      </c>
      <c r="K37" s="283">
        <f t="shared" si="106"/>
        <v>0</v>
      </c>
      <c r="L37" s="283">
        <f t="shared" si="107"/>
        <v>0</v>
      </c>
      <c r="M37" s="283">
        <f t="shared" si="108"/>
        <v>0</v>
      </c>
      <c r="N37" s="283">
        <f t="shared" si="109"/>
        <v>2</v>
      </c>
      <c r="O37" s="283">
        <f t="shared" si="110"/>
        <v>0</v>
      </c>
      <c r="P37" s="283">
        <f t="shared" si="111"/>
        <v>0</v>
      </c>
      <c r="Q37" s="283">
        <f t="shared" si="112"/>
        <v>4</v>
      </c>
      <c r="R37" s="283">
        <f t="shared" si="113"/>
        <v>1</v>
      </c>
      <c r="S37" s="283">
        <f t="shared" si="114"/>
        <v>2</v>
      </c>
      <c r="T37" s="283">
        <f t="shared" si="115"/>
        <v>1</v>
      </c>
      <c r="U37" s="283">
        <f t="shared" si="116"/>
        <v>0</v>
      </c>
      <c r="W37" s="791">
        <f t="shared" si="117"/>
        <v>0</v>
      </c>
      <c r="X37" s="791">
        <f t="shared" si="118"/>
        <v>0</v>
      </c>
      <c r="Y37" s="791">
        <f t="shared" si="119"/>
        <v>0</v>
      </c>
      <c r="Z37" s="791">
        <f t="shared" si="120"/>
        <v>0</v>
      </c>
      <c r="AA37" s="791">
        <f t="shared" si="121"/>
        <v>0</v>
      </c>
      <c r="AB37" s="791">
        <f t="shared" si="122"/>
        <v>0</v>
      </c>
      <c r="AC37" s="791">
        <f t="shared" si="123"/>
        <v>0</v>
      </c>
      <c r="AD37" s="791">
        <f t="shared" si="124"/>
        <v>0</v>
      </c>
      <c r="AE37" s="791">
        <f t="shared" si="125"/>
        <v>0</v>
      </c>
      <c r="AF37" s="791">
        <f t="shared" si="126"/>
        <v>0</v>
      </c>
      <c r="AG37" s="356"/>
      <c r="AH37" s="16" t="s">
        <v>47</v>
      </c>
      <c r="AI37" s="797">
        <f t="shared" si="127"/>
        <v>0</v>
      </c>
      <c r="AJ37" s="797">
        <f t="shared" si="128"/>
        <v>0</v>
      </c>
      <c r="AK37" s="797">
        <f t="shared" si="129"/>
        <v>0</v>
      </c>
      <c r="AL37" s="797">
        <f t="shared" si="130"/>
        <v>0</v>
      </c>
      <c r="AM37" s="797">
        <f t="shared" si="131"/>
        <v>0</v>
      </c>
      <c r="AN37" s="797">
        <f t="shared" si="132"/>
        <v>0</v>
      </c>
      <c r="AO37" s="797">
        <f t="shared" si="133"/>
        <v>0</v>
      </c>
      <c r="AP37" s="797">
        <f t="shared" si="134"/>
        <v>0</v>
      </c>
      <c r="AQ37" s="797">
        <f t="shared" si="135"/>
        <v>1</v>
      </c>
      <c r="AR37" s="797">
        <f t="shared" si="136"/>
        <v>0</v>
      </c>
      <c r="AS37" s="797">
        <f t="shared" si="137"/>
        <v>0</v>
      </c>
      <c r="AT37" s="797">
        <f t="shared" si="138"/>
        <v>0</v>
      </c>
      <c r="AU37" s="797">
        <f t="shared" si="139"/>
        <v>2</v>
      </c>
      <c r="AV37" s="797">
        <f t="shared" si="140"/>
        <v>0</v>
      </c>
      <c r="AW37" s="797">
        <f t="shared" si="141"/>
        <v>0</v>
      </c>
      <c r="AX37" s="797">
        <f t="shared" si="142"/>
        <v>4</v>
      </c>
      <c r="AY37" s="797">
        <f t="shared" si="143"/>
        <v>1</v>
      </c>
      <c r="AZ37" s="797">
        <f t="shared" si="144"/>
        <v>2</v>
      </c>
      <c r="BA37" s="797">
        <f t="shared" si="145"/>
        <v>1</v>
      </c>
      <c r="BB37" s="797">
        <f t="shared" si="146"/>
        <v>0</v>
      </c>
      <c r="BC37" s="797">
        <f t="shared" si="147"/>
        <v>0</v>
      </c>
      <c r="BD37" s="789">
        <f t="shared" si="148"/>
        <v>0</v>
      </c>
      <c r="BE37" s="789">
        <f t="shared" si="149"/>
        <v>0</v>
      </c>
      <c r="BF37" s="789">
        <f t="shared" si="150"/>
        <v>0</v>
      </c>
      <c r="BG37" s="789">
        <f t="shared" si="151"/>
        <v>0</v>
      </c>
      <c r="BH37" s="789">
        <f t="shared" si="152"/>
        <v>0</v>
      </c>
      <c r="BI37" s="789">
        <f t="shared" si="153"/>
        <v>0</v>
      </c>
      <c r="BJ37" s="789">
        <f t="shared" si="154"/>
        <v>0</v>
      </c>
      <c r="BK37" s="789">
        <f t="shared" si="155"/>
        <v>0</v>
      </c>
      <c r="BL37" s="789">
        <f t="shared" si="156"/>
        <v>0</v>
      </c>
      <c r="BM37" s="789">
        <f t="shared" si="157"/>
        <v>0</v>
      </c>
      <c r="BN37" s="356"/>
      <c r="BO37" s="356"/>
      <c r="BP37" s="16" t="s">
        <v>47</v>
      </c>
      <c r="BQ37" s="13"/>
      <c r="BR37" s="13"/>
      <c r="BS37" s="13"/>
      <c r="BT37" s="13"/>
      <c r="BU37" s="13"/>
      <c r="BV37" s="13"/>
      <c r="BW37" s="13"/>
      <c r="BX37" s="13"/>
      <c r="BY37" s="13"/>
      <c r="BZ37" s="13"/>
      <c r="CA37" s="13"/>
      <c r="CB37" s="13"/>
      <c r="CC37" s="13"/>
      <c r="CD37" s="13"/>
      <c r="CE37" s="13"/>
      <c r="CF37" s="13"/>
      <c r="CG37" s="13"/>
      <c r="CH37" s="13"/>
      <c r="CI37" s="13"/>
      <c r="CJ37" s="13"/>
      <c r="CK37" s="13"/>
      <c r="CL37" s="13"/>
      <c r="CM37" s="13"/>
      <c r="CN37" s="13"/>
      <c r="CO37" s="13"/>
      <c r="CP37" s="13"/>
      <c r="CQ37" s="13"/>
      <c r="CR37" s="13"/>
      <c r="CS37" s="13"/>
      <c r="CT37" s="13"/>
      <c r="CU37" s="13"/>
      <c r="CV37" s="13"/>
      <c r="CW37" s="13"/>
      <c r="CX37" s="13"/>
      <c r="CY37" s="13"/>
      <c r="CZ37" s="13"/>
      <c r="DA37" s="13"/>
      <c r="DB37" s="13"/>
      <c r="DC37" s="13"/>
      <c r="DD37" s="13"/>
      <c r="DE37" s="13"/>
      <c r="DF37" s="13"/>
      <c r="DG37" s="13"/>
      <c r="DH37" s="13"/>
      <c r="DI37" s="13"/>
      <c r="DJ37" s="13"/>
      <c r="DK37" s="13"/>
      <c r="DL37" s="13"/>
      <c r="DM37" s="13"/>
      <c r="DN37" s="13"/>
      <c r="DO37" s="13"/>
      <c r="DP37" s="13"/>
      <c r="DQ37" s="13"/>
      <c r="DR37" s="13"/>
      <c r="DS37" s="13"/>
      <c r="DT37" s="13"/>
      <c r="DU37" s="13"/>
      <c r="DV37" s="13"/>
      <c r="DW37" s="13"/>
      <c r="DX37" s="13"/>
      <c r="DY37" s="13"/>
      <c r="DZ37" s="13"/>
      <c r="EA37" s="13"/>
      <c r="EB37" s="13"/>
      <c r="EC37" s="13">
        <v>1</v>
      </c>
      <c r="ED37" s="13"/>
      <c r="EE37" s="13"/>
      <c r="EF37" s="13"/>
      <c r="EG37" s="13"/>
      <c r="EH37" s="13">
        <v>1</v>
      </c>
      <c r="EI37" s="13"/>
      <c r="EJ37" s="13"/>
      <c r="EK37" s="13"/>
      <c r="EL37" s="13">
        <v>2</v>
      </c>
      <c r="EM37" s="13"/>
      <c r="EN37" s="13"/>
      <c r="EO37" s="13">
        <v>1</v>
      </c>
      <c r="EP37" s="13"/>
      <c r="EQ37" s="13"/>
      <c r="ER37" s="13"/>
      <c r="ES37" s="13"/>
      <c r="ET37" s="13">
        <v>1</v>
      </c>
      <c r="EU37" s="13"/>
      <c r="EV37" s="13"/>
      <c r="EW37" s="13"/>
      <c r="EX37" s="13"/>
      <c r="EY37" s="13"/>
      <c r="EZ37" s="13"/>
      <c r="FA37" s="13"/>
      <c r="FB37" s="13"/>
      <c r="FC37" s="13"/>
      <c r="FD37" s="13"/>
      <c r="FE37" s="13"/>
      <c r="FF37" s="13"/>
      <c r="FG37" s="13"/>
      <c r="FH37" s="13"/>
      <c r="FI37" s="13"/>
      <c r="FJ37" s="13"/>
      <c r="FK37" s="13"/>
      <c r="FL37" s="13"/>
      <c r="FM37" s="13"/>
      <c r="FN37" s="60">
        <v>6</v>
      </c>
      <c r="FO37" s="13"/>
      <c r="FP37" s="13"/>
      <c r="FQ37" s="13"/>
      <c r="FR37" s="13"/>
      <c r="FS37" s="13"/>
      <c r="FT37" s="13"/>
      <c r="FU37" s="13"/>
      <c r="FV37" s="13"/>
      <c r="FW37" s="13"/>
      <c r="FX37" s="13"/>
      <c r="FY37" s="13"/>
      <c r="FZ37" s="13"/>
      <c r="GA37" s="13"/>
      <c r="GB37" s="13"/>
      <c r="GC37" s="13"/>
      <c r="GD37" s="13"/>
      <c r="GE37" s="13"/>
      <c r="GF37" s="13"/>
      <c r="GG37" s="13"/>
      <c r="GH37" s="13"/>
      <c r="GI37" s="13"/>
      <c r="GJ37" s="13"/>
      <c r="GK37" s="13"/>
      <c r="GL37" s="13"/>
      <c r="GM37" s="13"/>
      <c r="GN37" s="13"/>
      <c r="GO37" s="13"/>
      <c r="GP37" s="13"/>
      <c r="GQ37" s="13"/>
      <c r="GR37" s="13"/>
      <c r="GS37" s="13"/>
      <c r="GT37" s="13"/>
      <c r="GU37" s="13"/>
      <c r="GV37" s="13"/>
      <c r="GW37" s="13"/>
      <c r="GX37" s="13"/>
      <c r="GY37" s="13"/>
      <c r="GZ37" s="13"/>
      <c r="HA37" s="13"/>
      <c r="HB37" s="13"/>
      <c r="HC37" s="13"/>
      <c r="HD37" s="13"/>
      <c r="HE37" s="13"/>
      <c r="HF37" s="13"/>
      <c r="HG37" s="13"/>
      <c r="HH37" s="13"/>
      <c r="HI37" s="13">
        <v>1</v>
      </c>
      <c r="HJ37" s="13"/>
      <c r="HK37" s="13"/>
      <c r="HL37" s="13"/>
      <c r="HM37" s="13"/>
      <c r="HN37" s="13"/>
      <c r="HO37" s="13"/>
      <c r="HP37" s="13"/>
      <c r="HQ37" s="13"/>
      <c r="HR37" s="13"/>
      <c r="HS37" s="13"/>
      <c r="HT37" s="13"/>
      <c r="HU37" s="13"/>
      <c r="HV37" s="13"/>
      <c r="HW37" s="13">
        <v>1</v>
      </c>
      <c r="HX37" s="13"/>
      <c r="HY37" s="13">
        <v>1</v>
      </c>
      <c r="HZ37" s="13"/>
      <c r="IA37" s="13"/>
      <c r="IB37" s="13"/>
      <c r="IC37" s="13"/>
      <c r="ID37" s="13"/>
      <c r="IE37" s="13"/>
      <c r="IF37" s="13"/>
      <c r="IG37" s="13"/>
      <c r="IH37" s="13"/>
      <c r="II37" s="13"/>
      <c r="IJ37" s="13"/>
      <c r="IK37" s="13"/>
      <c r="IL37" s="13"/>
      <c r="IM37" s="13"/>
      <c r="IN37" s="13"/>
      <c r="IO37" s="13"/>
      <c r="IP37" s="13"/>
      <c r="IQ37" s="13">
        <v>1</v>
      </c>
      <c r="IR37" s="13"/>
      <c r="IS37" s="13"/>
      <c r="IT37" s="13"/>
      <c r="IU37" s="13"/>
      <c r="IV37" s="13"/>
      <c r="IW37" s="13"/>
      <c r="IX37" s="13"/>
      <c r="IY37" s="13"/>
      <c r="IZ37" s="13"/>
      <c r="JA37" s="13"/>
      <c r="JB37" s="13"/>
      <c r="JC37" s="13"/>
      <c r="JD37" s="13">
        <v>1</v>
      </c>
      <c r="JE37" s="13"/>
      <c r="JF37" s="13"/>
      <c r="JG37" s="13"/>
      <c r="JH37" s="13"/>
      <c r="JI37" s="13"/>
      <c r="JJ37" s="13"/>
      <c r="JK37" s="13"/>
      <c r="JL37" s="13"/>
      <c r="JM37" s="60">
        <v>5</v>
      </c>
      <c r="JN37" s="13"/>
      <c r="JO37" s="13"/>
      <c r="JP37" s="13"/>
      <c r="JQ37" s="13"/>
      <c r="JR37" s="13"/>
      <c r="JS37" s="13"/>
      <c r="JT37" s="13"/>
      <c r="JU37" s="13"/>
      <c r="JV37" s="13"/>
      <c r="JW37" s="13"/>
      <c r="JX37" s="13"/>
      <c r="JY37" s="13"/>
      <c r="JZ37" s="13"/>
      <c r="KA37" s="13"/>
      <c r="KB37" s="13"/>
      <c r="KC37" s="13"/>
      <c r="KD37" s="13"/>
      <c r="KE37" s="13"/>
      <c r="KF37" s="13"/>
      <c r="KG37" s="13"/>
      <c r="KH37" s="13"/>
      <c r="KI37" s="13"/>
      <c r="KJ37" s="13"/>
      <c r="KK37" s="13"/>
      <c r="KL37" s="13"/>
      <c r="KM37" s="13"/>
      <c r="KN37" s="13"/>
      <c r="KO37" s="13"/>
      <c r="KP37" s="13"/>
      <c r="KQ37" s="13"/>
      <c r="KR37" s="13"/>
      <c r="KS37" s="13"/>
      <c r="KT37" s="13"/>
      <c r="KU37" s="13"/>
      <c r="KV37" s="13"/>
      <c r="KW37" s="13"/>
      <c r="KX37" s="13"/>
      <c r="KY37" s="13"/>
      <c r="KZ37" s="13"/>
      <c r="LA37" s="13"/>
      <c r="LB37" s="13"/>
      <c r="LC37" s="13"/>
      <c r="LD37" s="13"/>
      <c r="LE37" s="13"/>
      <c r="LF37" s="13"/>
      <c r="LG37" s="13"/>
      <c r="LH37" s="13"/>
      <c r="LI37" s="13"/>
      <c r="LJ37" s="13"/>
      <c r="LK37" s="13"/>
      <c r="LL37" s="13"/>
      <c r="LM37" s="13"/>
      <c r="LN37" s="13"/>
      <c r="LO37" s="13"/>
      <c r="LP37" s="13"/>
      <c r="LQ37" s="13"/>
      <c r="LR37" s="13"/>
      <c r="LS37" s="13"/>
      <c r="LT37" s="13"/>
      <c r="LU37" s="13"/>
      <c r="LV37" s="13"/>
      <c r="LW37" s="13"/>
      <c r="LX37" s="13"/>
      <c r="LY37" s="13"/>
      <c r="LZ37" s="13"/>
      <c r="MA37" s="13"/>
      <c r="MB37" s="13"/>
      <c r="MC37" s="13"/>
      <c r="MD37" s="13"/>
      <c r="ME37" s="13"/>
      <c r="MF37" s="13"/>
      <c r="MG37" s="13"/>
      <c r="MH37" s="13"/>
      <c r="MI37" s="13"/>
      <c r="MJ37" s="13"/>
      <c r="MK37" s="60"/>
      <c r="ML37" s="13">
        <v>11</v>
      </c>
      <c r="MM37" s="448"/>
      <c r="MN37" s="448"/>
      <c r="MO37" s="448"/>
      <c r="MP37" s="448"/>
    </row>
    <row r="38" spans="1:354">
      <c r="A38" s="8" t="s">
        <v>187</v>
      </c>
      <c r="B38" s="283">
        <f t="shared" si="97"/>
        <v>0</v>
      </c>
      <c r="C38" s="283">
        <f t="shared" si="98"/>
        <v>0</v>
      </c>
      <c r="D38" s="283">
        <f t="shared" si="99"/>
        <v>0</v>
      </c>
      <c r="E38" s="283">
        <f t="shared" si="100"/>
        <v>0</v>
      </c>
      <c r="F38" s="283">
        <f t="shared" si="101"/>
        <v>0</v>
      </c>
      <c r="G38" s="283">
        <f t="shared" si="102"/>
        <v>0</v>
      </c>
      <c r="H38" s="283">
        <f t="shared" si="103"/>
        <v>0</v>
      </c>
      <c r="I38" s="283">
        <f t="shared" si="104"/>
        <v>0</v>
      </c>
      <c r="J38" s="283">
        <f t="shared" si="105"/>
        <v>0</v>
      </c>
      <c r="K38" s="283">
        <f t="shared" si="106"/>
        <v>0</v>
      </c>
      <c r="L38" s="283">
        <f t="shared" si="107"/>
        <v>0</v>
      </c>
      <c r="M38" s="283">
        <f t="shared" si="108"/>
        <v>0</v>
      </c>
      <c r="N38" s="283">
        <f t="shared" si="109"/>
        <v>1</v>
      </c>
      <c r="O38" s="283">
        <f t="shared" si="110"/>
        <v>1</v>
      </c>
      <c r="P38" s="283">
        <f t="shared" si="111"/>
        <v>3</v>
      </c>
      <c r="Q38" s="283">
        <f t="shared" si="112"/>
        <v>1</v>
      </c>
      <c r="R38" s="283">
        <f t="shared" si="113"/>
        <v>2</v>
      </c>
      <c r="S38" s="283">
        <f t="shared" si="114"/>
        <v>2</v>
      </c>
      <c r="T38" s="283">
        <f t="shared" si="115"/>
        <v>0</v>
      </c>
      <c r="U38" s="283">
        <f t="shared" si="116"/>
        <v>1</v>
      </c>
      <c r="W38" s="791">
        <f t="shared" si="117"/>
        <v>0</v>
      </c>
      <c r="X38" s="791">
        <f t="shared" si="118"/>
        <v>0</v>
      </c>
      <c r="Y38" s="791">
        <f t="shared" si="119"/>
        <v>0</v>
      </c>
      <c r="Z38" s="791">
        <f t="shared" si="120"/>
        <v>0</v>
      </c>
      <c r="AA38" s="791">
        <f t="shared" si="121"/>
        <v>0</v>
      </c>
      <c r="AB38" s="791">
        <f t="shared" si="122"/>
        <v>0</v>
      </c>
      <c r="AC38" s="791">
        <f t="shared" si="123"/>
        <v>0</v>
      </c>
      <c r="AD38" s="791">
        <f t="shared" si="124"/>
        <v>0</v>
      </c>
      <c r="AE38" s="791">
        <f t="shared" si="125"/>
        <v>0</v>
      </c>
      <c r="AF38" s="791">
        <f t="shared" si="126"/>
        <v>0</v>
      </c>
      <c r="AG38" s="356"/>
      <c r="AH38" s="16" t="s">
        <v>187</v>
      </c>
      <c r="AI38" s="797">
        <f t="shared" si="127"/>
        <v>0</v>
      </c>
      <c r="AJ38" s="797">
        <f t="shared" si="128"/>
        <v>0</v>
      </c>
      <c r="AK38" s="797">
        <f t="shared" si="129"/>
        <v>0</v>
      </c>
      <c r="AL38" s="797">
        <f t="shared" si="130"/>
        <v>0</v>
      </c>
      <c r="AM38" s="797">
        <f t="shared" si="131"/>
        <v>0</v>
      </c>
      <c r="AN38" s="797">
        <f t="shared" si="132"/>
        <v>0</v>
      </c>
      <c r="AO38" s="797">
        <f t="shared" si="133"/>
        <v>0</v>
      </c>
      <c r="AP38" s="797">
        <f t="shared" si="134"/>
        <v>0</v>
      </c>
      <c r="AQ38" s="797">
        <f t="shared" si="135"/>
        <v>0</v>
      </c>
      <c r="AR38" s="797">
        <f t="shared" si="136"/>
        <v>0</v>
      </c>
      <c r="AS38" s="797">
        <f t="shared" si="137"/>
        <v>0</v>
      </c>
      <c r="AT38" s="797">
        <f t="shared" si="138"/>
        <v>0</v>
      </c>
      <c r="AU38" s="797">
        <f t="shared" si="139"/>
        <v>1</v>
      </c>
      <c r="AV38" s="797">
        <f t="shared" si="140"/>
        <v>1</v>
      </c>
      <c r="AW38" s="797">
        <f t="shared" si="141"/>
        <v>3</v>
      </c>
      <c r="AX38" s="797">
        <f t="shared" si="142"/>
        <v>1</v>
      </c>
      <c r="AY38" s="797">
        <f t="shared" si="143"/>
        <v>2</v>
      </c>
      <c r="AZ38" s="797">
        <f t="shared" si="144"/>
        <v>2</v>
      </c>
      <c r="BA38" s="797">
        <f t="shared" si="145"/>
        <v>0</v>
      </c>
      <c r="BB38" s="797">
        <f t="shared" si="146"/>
        <v>1</v>
      </c>
      <c r="BC38" s="797">
        <f t="shared" si="147"/>
        <v>0</v>
      </c>
      <c r="BD38" s="789">
        <f t="shared" si="148"/>
        <v>0</v>
      </c>
      <c r="BE38" s="789">
        <f t="shared" si="149"/>
        <v>0</v>
      </c>
      <c r="BF38" s="789">
        <f t="shared" si="150"/>
        <v>0</v>
      </c>
      <c r="BG38" s="789">
        <f t="shared" si="151"/>
        <v>0</v>
      </c>
      <c r="BH38" s="789">
        <f t="shared" si="152"/>
        <v>0</v>
      </c>
      <c r="BI38" s="789">
        <f t="shared" si="153"/>
        <v>0</v>
      </c>
      <c r="BJ38" s="789">
        <f t="shared" si="154"/>
        <v>0</v>
      </c>
      <c r="BK38" s="789">
        <f t="shared" si="155"/>
        <v>0</v>
      </c>
      <c r="BL38" s="789">
        <f t="shared" si="156"/>
        <v>0</v>
      </c>
      <c r="BM38" s="789">
        <f t="shared" si="157"/>
        <v>0</v>
      </c>
      <c r="BN38" s="356"/>
      <c r="BO38" s="356"/>
      <c r="BP38" s="16" t="s">
        <v>187</v>
      </c>
      <c r="BQ38" s="13"/>
      <c r="BR38" s="13"/>
      <c r="BS38" s="13"/>
      <c r="BT38" s="13"/>
      <c r="BU38" s="13"/>
      <c r="BV38" s="13"/>
      <c r="BW38" s="13"/>
      <c r="BX38" s="13"/>
      <c r="BY38" s="13"/>
      <c r="BZ38" s="13"/>
      <c r="CA38" s="13"/>
      <c r="CB38" s="13"/>
      <c r="CC38" s="13"/>
      <c r="CD38" s="13"/>
      <c r="CE38" s="13"/>
      <c r="CF38" s="13"/>
      <c r="CG38" s="13"/>
      <c r="CH38" s="13"/>
      <c r="CI38" s="13"/>
      <c r="CJ38" s="13"/>
      <c r="CK38" s="13"/>
      <c r="CL38" s="13"/>
      <c r="CM38" s="13"/>
      <c r="CN38" s="13"/>
      <c r="CO38" s="13"/>
      <c r="CP38" s="13"/>
      <c r="CQ38" s="13"/>
      <c r="CR38" s="13"/>
      <c r="CS38" s="13"/>
      <c r="CT38" s="13"/>
      <c r="CU38" s="13"/>
      <c r="CV38" s="13"/>
      <c r="CW38" s="13"/>
      <c r="CX38" s="13"/>
      <c r="CY38" s="13"/>
      <c r="CZ38" s="13"/>
      <c r="DA38" s="13"/>
      <c r="DB38" s="13"/>
      <c r="DC38" s="13"/>
      <c r="DD38" s="13"/>
      <c r="DE38" s="13"/>
      <c r="DF38" s="13"/>
      <c r="DG38" s="13"/>
      <c r="DH38" s="13"/>
      <c r="DI38" s="13"/>
      <c r="DJ38" s="13"/>
      <c r="DK38" s="13"/>
      <c r="DL38" s="13"/>
      <c r="DM38" s="13"/>
      <c r="DN38" s="13"/>
      <c r="DO38" s="13"/>
      <c r="DP38" s="13"/>
      <c r="DQ38" s="13"/>
      <c r="DR38" s="13"/>
      <c r="DS38" s="13"/>
      <c r="DT38" s="13"/>
      <c r="DU38" s="13"/>
      <c r="DV38" s="13"/>
      <c r="DW38" s="13"/>
      <c r="DX38" s="13">
        <v>1</v>
      </c>
      <c r="DY38" s="13"/>
      <c r="DZ38" s="13"/>
      <c r="EA38" s="13"/>
      <c r="EB38" s="13"/>
      <c r="EC38" s="13"/>
      <c r="ED38" s="13"/>
      <c r="EE38" s="13"/>
      <c r="EF38" s="13"/>
      <c r="EG38" s="13">
        <v>1</v>
      </c>
      <c r="EH38" s="13"/>
      <c r="EI38" s="13"/>
      <c r="EJ38" s="13"/>
      <c r="EK38" s="13"/>
      <c r="EL38" s="13"/>
      <c r="EM38" s="13"/>
      <c r="EN38" s="13"/>
      <c r="EO38" s="13"/>
      <c r="EP38" s="13"/>
      <c r="EQ38" s="13"/>
      <c r="ER38" s="13">
        <v>1</v>
      </c>
      <c r="ES38" s="13">
        <v>1</v>
      </c>
      <c r="ET38" s="13"/>
      <c r="EU38" s="13"/>
      <c r="EV38" s="13"/>
      <c r="EW38" s="13"/>
      <c r="EX38" s="13"/>
      <c r="EY38" s="13">
        <v>1</v>
      </c>
      <c r="EZ38" s="13"/>
      <c r="FA38" s="13"/>
      <c r="FB38" s="13"/>
      <c r="FC38" s="13"/>
      <c r="FD38" s="13"/>
      <c r="FE38" s="13"/>
      <c r="FF38" s="13"/>
      <c r="FG38" s="13"/>
      <c r="FH38" s="13"/>
      <c r="FI38" s="13"/>
      <c r="FJ38" s="13"/>
      <c r="FK38" s="13"/>
      <c r="FL38" s="13"/>
      <c r="FM38" s="13"/>
      <c r="FN38" s="60">
        <v>5</v>
      </c>
      <c r="FO38" s="13"/>
      <c r="FP38" s="13"/>
      <c r="FQ38" s="13"/>
      <c r="FR38" s="13"/>
      <c r="FS38" s="13"/>
      <c r="FT38" s="13"/>
      <c r="FU38" s="13"/>
      <c r="FV38" s="13"/>
      <c r="FW38" s="13"/>
      <c r="FX38" s="13"/>
      <c r="FY38" s="13"/>
      <c r="FZ38" s="13"/>
      <c r="GA38" s="13"/>
      <c r="GB38" s="13"/>
      <c r="GC38" s="13"/>
      <c r="GD38" s="13"/>
      <c r="GE38" s="13"/>
      <c r="GF38" s="13"/>
      <c r="GG38" s="13"/>
      <c r="GH38" s="13"/>
      <c r="GI38" s="13"/>
      <c r="GJ38" s="13"/>
      <c r="GK38" s="13"/>
      <c r="GL38" s="13"/>
      <c r="GM38" s="13"/>
      <c r="GN38" s="13"/>
      <c r="GO38" s="13"/>
      <c r="GP38" s="13"/>
      <c r="GQ38" s="13"/>
      <c r="GR38" s="13"/>
      <c r="GS38" s="13"/>
      <c r="GT38" s="13"/>
      <c r="GU38" s="13"/>
      <c r="GV38" s="13"/>
      <c r="GW38" s="13"/>
      <c r="GX38" s="13"/>
      <c r="GY38" s="13"/>
      <c r="GZ38" s="13"/>
      <c r="HA38" s="13"/>
      <c r="HB38" s="13"/>
      <c r="HC38" s="13"/>
      <c r="HD38" s="13"/>
      <c r="HE38" s="13"/>
      <c r="HF38" s="13"/>
      <c r="HG38" s="13"/>
      <c r="HH38" s="13"/>
      <c r="HI38" s="13"/>
      <c r="HJ38" s="13"/>
      <c r="HK38" s="13"/>
      <c r="HL38" s="13"/>
      <c r="HM38" s="13"/>
      <c r="HN38" s="13"/>
      <c r="HO38" s="13"/>
      <c r="HP38" s="13"/>
      <c r="HQ38" s="13"/>
      <c r="HR38" s="13"/>
      <c r="HS38" s="13"/>
      <c r="HT38" s="13"/>
      <c r="HU38" s="13"/>
      <c r="HV38" s="13"/>
      <c r="HW38" s="13"/>
      <c r="HX38" s="13">
        <v>1</v>
      </c>
      <c r="HY38" s="13"/>
      <c r="HZ38" s="13"/>
      <c r="IA38" s="13"/>
      <c r="IB38" s="13"/>
      <c r="IC38" s="13"/>
      <c r="ID38" s="13">
        <v>1</v>
      </c>
      <c r="IE38" s="13"/>
      <c r="IF38" s="13"/>
      <c r="IG38" s="13"/>
      <c r="IH38" s="13"/>
      <c r="II38" s="13"/>
      <c r="IJ38" s="13">
        <v>1</v>
      </c>
      <c r="IK38" s="13"/>
      <c r="IL38" s="13">
        <v>1</v>
      </c>
      <c r="IM38" s="13"/>
      <c r="IN38" s="13"/>
      <c r="IO38" s="13"/>
      <c r="IP38" s="13"/>
      <c r="IQ38" s="13">
        <v>1</v>
      </c>
      <c r="IR38" s="13">
        <v>1</v>
      </c>
      <c r="IS38" s="13"/>
      <c r="IT38" s="13"/>
      <c r="IU38" s="13"/>
      <c r="IV38" s="13"/>
      <c r="IW38" s="13"/>
      <c r="IX38" s="13"/>
      <c r="IY38" s="13"/>
      <c r="IZ38" s="13"/>
      <c r="JA38" s="13"/>
      <c r="JB38" s="13"/>
      <c r="JC38" s="13"/>
      <c r="JD38" s="13"/>
      <c r="JE38" s="13"/>
      <c r="JF38" s="13"/>
      <c r="JG38" s="13"/>
      <c r="JH38" s="13"/>
      <c r="JI38" s="13"/>
      <c r="JJ38" s="13"/>
      <c r="JK38" s="13"/>
      <c r="JL38" s="13"/>
      <c r="JM38" s="60">
        <v>6</v>
      </c>
      <c r="JN38" s="13"/>
      <c r="JO38" s="13"/>
      <c r="JP38" s="13"/>
      <c r="JQ38" s="13"/>
      <c r="JR38" s="13"/>
      <c r="JS38" s="13"/>
      <c r="JT38" s="13"/>
      <c r="JU38" s="13"/>
      <c r="JV38" s="13"/>
      <c r="JW38" s="13"/>
      <c r="JX38" s="13"/>
      <c r="JY38" s="13"/>
      <c r="JZ38" s="13"/>
      <c r="KA38" s="13"/>
      <c r="KB38" s="13"/>
      <c r="KC38" s="13"/>
      <c r="KD38" s="13"/>
      <c r="KE38" s="13"/>
      <c r="KF38" s="13"/>
      <c r="KG38" s="13"/>
      <c r="KH38" s="13"/>
      <c r="KI38" s="13"/>
      <c r="KJ38" s="13"/>
      <c r="KK38" s="13"/>
      <c r="KL38" s="13"/>
      <c r="KM38" s="13"/>
      <c r="KN38" s="13"/>
      <c r="KO38" s="13"/>
      <c r="KP38" s="13"/>
      <c r="KQ38" s="13"/>
      <c r="KR38" s="13"/>
      <c r="KS38" s="13"/>
      <c r="KT38" s="13"/>
      <c r="KU38" s="13"/>
      <c r="KV38" s="13"/>
      <c r="KW38" s="13"/>
      <c r="KX38" s="13"/>
      <c r="KY38" s="13"/>
      <c r="KZ38" s="13"/>
      <c r="LA38" s="13"/>
      <c r="LB38" s="13"/>
      <c r="LC38" s="13"/>
      <c r="LD38" s="13"/>
      <c r="LE38" s="13"/>
      <c r="LF38" s="13"/>
      <c r="LG38" s="13"/>
      <c r="LH38" s="13"/>
      <c r="LI38" s="13"/>
      <c r="LJ38" s="13"/>
      <c r="LK38" s="13"/>
      <c r="LL38" s="13"/>
      <c r="LM38" s="13"/>
      <c r="LN38" s="13"/>
      <c r="LO38" s="13"/>
      <c r="LP38" s="13"/>
      <c r="LQ38" s="13"/>
      <c r="LR38" s="13"/>
      <c r="LS38" s="13"/>
      <c r="LT38" s="13"/>
      <c r="LU38" s="13"/>
      <c r="LV38" s="13"/>
      <c r="LW38" s="13"/>
      <c r="LX38" s="13"/>
      <c r="LY38" s="13"/>
      <c r="LZ38" s="13"/>
      <c r="MA38" s="13"/>
      <c r="MB38" s="13"/>
      <c r="MC38" s="13"/>
      <c r="MD38" s="13"/>
      <c r="ME38" s="13"/>
      <c r="MF38" s="13"/>
      <c r="MG38" s="13"/>
      <c r="MH38" s="13"/>
      <c r="MI38" s="13"/>
      <c r="MJ38" s="13"/>
      <c r="MK38" s="60"/>
      <c r="ML38" s="13">
        <v>11</v>
      </c>
      <c r="MM38" s="448"/>
      <c r="MN38" s="448"/>
      <c r="MO38" s="448"/>
      <c r="MP38" s="448"/>
    </row>
    <row r="39" spans="1:354">
      <c r="A39" s="8" t="s">
        <v>49</v>
      </c>
      <c r="B39" s="283">
        <f t="shared" si="97"/>
        <v>0</v>
      </c>
      <c r="C39" s="283">
        <f t="shared" si="98"/>
        <v>0</v>
      </c>
      <c r="D39" s="283">
        <f t="shared" si="99"/>
        <v>0</v>
      </c>
      <c r="E39" s="283">
        <f t="shared" si="100"/>
        <v>0</v>
      </c>
      <c r="F39" s="283">
        <f t="shared" si="101"/>
        <v>0</v>
      </c>
      <c r="G39" s="283">
        <f t="shared" si="102"/>
        <v>0</v>
      </c>
      <c r="H39" s="283">
        <f t="shared" si="103"/>
        <v>0</v>
      </c>
      <c r="I39" s="283">
        <f t="shared" si="104"/>
        <v>1</v>
      </c>
      <c r="J39" s="283">
        <f t="shared" si="105"/>
        <v>1</v>
      </c>
      <c r="K39" s="283">
        <f t="shared" si="106"/>
        <v>0</v>
      </c>
      <c r="L39" s="283">
        <f t="shared" si="107"/>
        <v>1</v>
      </c>
      <c r="M39" s="283">
        <f t="shared" si="108"/>
        <v>0</v>
      </c>
      <c r="N39" s="283">
        <f t="shared" si="109"/>
        <v>2</v>
      </c>
      <c r="O39" s="283">
        <f t="shared" si="110"/>
        <v>0</v>
      </c>
      <c r="P39" s="283">
        <f t="shared" si="111"/>
        <v>1</v>
      </c>
      <c r="Q39" s="283">
        <f t="shared" si="112"/>
        <v>0</v>
      </c>
      <c r="R39" s="283">
        <f t="shared" si="113"/>
        <v>4</v>
      </c>
      <c r="S39" s="283">
        <f t="shared" si="114"/>
        <v>1</v>
      </c>
      <c r="T39" s="283">
        <f t="shared" si="115"/>
        <v>1</v>
      </c>
      <c r="U39" s="283">
        <f t="shared" si="116"/>
        <v>1</v>
      </c>
      <c r="W39" s="791">
        <f t="shared" si="117"/>
        <v>0</v>
      </c>
      <c r="X39" s="791">
        <f t="shared" si="118"/>
        <v>0</v>
      </c>
      <c r="Y39" s="791">
        <f t="shared" si="119"/>
        <v>0</v>
      </c>
      <c r="Z39" s="791">
        <f t="shared" si="120"/>
        <v>0</v>
      </c>
      <c r="AA39" s="791">
        <f t="shared" si="121"/>
        <v>0</v>
      </c>
      <c r="AB39" s="791">
        <f t="shared" si="122"/>
        <v>0</v>
      </c>
      <c r="AC39" s="791">
        <f t="shared" si="123"/>
        <v>0</v>
      </c>
      <c r="AD39" s="791">
        <f t="shared" si="124"/>
        <v>0</v>
      </c>
      <c r="AE39" s="791">
        <f t="shared" si="125"/>
        <v>0</v>
      </c>
      <c r="AF39" s="791">
        <f t="shared" si="126"/>
        <v>0</v>
      </c>
      <c r="AG39" s="356"/>
      <c r="AH39" s="16" t="s">
        <v>49</v>
      </c>
      <c r="AI39" s="797">
        <f t="shared" si="127"/>
        <v>0</v>
      </c>
      <c r="AJ39" s="797">
        <f t="shared" si="128"/>
        <v>0</v>
      </c>
      <c r="AK39" s="797">
        <f t="shared" si="129"/>
        <v>0</v>
      </c>
      <c r="AL39" s="797">
        <f t="shared" si="130"/>
        <v>0</v>
      </c>
      <c r="AM39" s="797">
        <f t="shared" si="131"/>
        <v>0</v>
      </c>
      <c r="AN39" s="797">
        <f t="shared" si="132"/>
        <v>0</v>
      </c>
      <c r="AO39" s="797">
        <f t="shared" si="133"/>
        <v>0</v>
      </c>
      <c r="AP39" s="797">
        <f t="shared" si="134"/>
        <v>1</v>
      </c>
      <c r="AQ39" s="797">
        <f t="shared" si="135"/>
        <v>1</v>
      </c>
      <c r="AR39" s="797">
        <f t="shared" si="136"/>
        <v>0</v>
      </c>
      <c r="AS39" s="797">
        <f t="shared" si="137"/>
        <v>1</v>
      </c>
      <c r="AT39" s="797">
        <f t="shared" si="138"/>
        <v>0</v>
      </c>
      <c r="AU39" s="797">
        <f t="shared" si="139"/>
        <v>2</v>
      </c>
      <c r="AV39" s="797">
        <f t="shared" si="140"/>
        <v>0</v>
      </c>
      <c r="AW39" s="797">
        <f t="shared" si="141"/>
        <v>1</v>
      </c>
      <c r="AX39" s="797">
        <f t="shared" si="142"/>
        <v>0</v>
      </c>
      <c r="AY39" s="797">
        <f t="shared" si="143"/>
        <v>4</v>
      </c>
      <c r="AZ39" s="797">
        <f t="shared" si="144"/>
        <v>1</v>
      </c>
      <c r="BA39" s="797">
        <f t="shared" si="145"/>
        <v>1</v>
      </c>
      <c r="BB39" s="797">
        <f t="shared" si="146"/>
        <v>1</v>
      </c>
      <c r="BC39" s="797">
        <f t="shared" si="147"/>
        <v>0</v>
      </c>
      <c r="BD39" s="789">
        <f t="shared" si="148"/>
        <v>0</v>
      </c>
      <c r="BE39" s="789">
        <f t="shared" si="149"/>
        <v>0</v>
      </c>
      <c r="BF39" s="789">
        <f t="shared" si="150"/>
        <v>0</v>
      </c>
      <c r="BG39" s="789">
        <f t="shared" si="151"/>
        <v>0</v>
      </c>
      <c r="BH39" s="789">
        <f t="shared" si="152"/>
        <v>0</v>
      </c>
      <c r="BI39" s="789">
        <f t="shared" si="153"/>
        <v>0</v>
      </c>
      <c r="BJ39" s="789">
        <f t="shared" si="154"/>
        <v>0</v>
      </c>
      <c r="BK39" s="789">
        <f t="shared" si="155"/>
        <v>0</v>
      </c>
      <c r="BL39" s="789">
        <f t="shared" si="156"/>
        <v>0</v>
      </c>
      <c r="BM39" s="789">
        <f t="shared" si="157"/>
        <v>0</v>
      </c>
      <c r="BN39" s="356"/>
      <c r="BO39" s="356"/>
      <c r="BP39" s="16" t="s">
        <v>49</v>
      </c>
      <c r="BQ39" s="13"/>
      <c r="BR39" s="13"/>
      <c r="BS39" s="13"/>
      <c r="BT39" s="13"/>
      <c r="BU39" s="13"/>
      <c r="BV39" s="13"/>
      <c r="BW39" s="13"/>
      <c r="BX39" s="13"/>
      <c r="BY39" s="13"/>
      <c r="BZ39" s="13"/>
      <c r="CA39" s="13"/>
      <c r="CB39" s="13"/>
      <c r="CC39" s="13"/>
      <c r="CD39" s="13"/>
      <c r="CE39" s="13"/>
      <c r="CF39" s="13"/>
      <c r="CG39" s="13"/>
      <c r="CH39" s="13"/>
      <c r="CI39" s="13"/>
      <c r="CJ39" s="13"/>
      <c r="CK39" s="13"/>
      <c r="CL39" s="13"/>
      <c r="CM39" s="13"/>
      <c r="CN39" s="13"/>
      <c r="CO39" s="13"/>
      <c r="CP39" s="13"/>
      <c r="CQ39" s="13"/>
      <c r="CR39" s="13"/>
      <c r="CS39" s="13">
        <v>1</v>
      </c>
      <c r="CT39" s="13"/>
      <c r="CU39" s="13"/>
      <c r="CV39" s="13"/>
      <c r="CW39" s="13"/>
      <c r="CX39" s="13"/>
      <c r="CY39" s="13"/>
      <c r="CZ39" s="13"/>
      <c r="DA39" s="13"/>
      <c r="DB39" s="13"/>
      <c r="DC39" s="13"/>
      <c r="DD39" s="13"/>
      <c r="DE39" s="13"/>
      <c r="DF39" s="13"/>
      <c r="DG39" s="13"/>
      <c r="DH39" s="13"/>
      <c r="DI39" s="13"/>
      <c r="DJ39" s="13"/>
      <c r="DK39" s="13"/>
      <c r="DL39" s="13"/>
      <c r="DM39" s="13"/>
      <c r="DN39" s="13"/>
      <c r="DO39" s="13"/>
      <c r="DP39" s="13"/>
      <c r="DQ39" s="13"/>
      <c r="DR39" s="13"/>
      <c r="DS39" s="13"/>
      <c r="DT39" s="13"/>
      <c r="DU39" s="13"/>
      <c r="DV39" s="13"/>
      <c r="DW39" s="13"/>
      <c r="DX39" s="13"/>
      <c r="DY39" s="13"/>
      <c r="DZ39" s="13"/>
      <c r="EA39" s="13"/>
      <c r="EB39" s="13"/>
      <c r="EC39" s="13"/>
      <c r="ED39" s="13"/>
      <c r="EE39" s="13"/>
      <c r="EF39" s="13"/>
      <c r="EG39" s="13"/>
      <c r="EH39" s="13"/>
      <c r="EI39" s="13"/>
      <c r="EJ39" s="13"/>
      <c r="EK39" s="13"/>
      <c r="EL39" s="13"/>
      <c r="EM39" s="13"/>
      <c r="EN39" s="13"/>
      <c r="EO39" s="13"/>
      <c r="EP39" s="13">
        <v>1</v>
      </c>
      <c r="EQ39" s="13"/>
      <c r="ER39" s="13"/>
      <c r="ES39" s="13"/>
      <c r="ET39" s="13"/>
      <c r="EU39" s="13"/>
      <c r="EV39" s="13"/>
      <c r="EW39" s="13"/>
      <c r="EX39" s="13"/>
      <c r="EY39" s="13">
        <v>1</v>
      </c>
      <c r="EZ39" s="13"/>
      <c r="FA39" s="13"/>
      <c r="FB39" s="13"/>
      <c r="FC39" s="13"/>
      <c r="FD39" s="13"/>
      <c r="FE39" s="13"/>
      <c r="FF39" s="13"/>
      <c r="FG39" s="13"/>
      <c r="FH39" s="13"/>
      <c r="FI39" s="13"/>
      <c r="FJ39" s="13"/>
      <c r="FK39" s="13"/>
      <c r="FL39" s="13"/>
      <c r="FM39" s="13"/>
      <c r="FN39" s="60">
        <v>3</v>
      </c>
      <c r="FO39" s="13"/>
      <c r="FP39" s="13"/>
      <c r="FQ39" s="13"/>
      <c r="FR39" s="13"/>
      <c r="FS39" s="13"/>
      <c r="FT39" s="13"/>
      <c r="FU39" s="13"/>
      <c r="FV39" s="13"/>
      <c r="FW39" s="13"/>
      <c r="FX39" s="13"/>
      <c r="FY39" s="13"/>
      <c r="FZ39" s="13"/>
      <c r="GA39" s="13"/>
      <c r="GB39" s="13"/>
      <c r="GC39" s="13"/>
      <c r="GD39" s="13"/>
      <c r="GE39" s="13"/>
      <c r="GF39" s="13"/>
      <c r="GG39" s="13"/>
      <c r="GH39" s="13"/>
      <c r="GI39" s="13"/>
      <c r="GJ39" s="13"/>
      <c r="GK39" s="13"/>
      <c r="GL39" s="13"/>
      <c r="GM39" s="13"/>
      <c r="GN39" s="13"/>
      <c r="GO39" s="13"/>
      <c r="GP39" s="13"/>
      <c r="GQ39" s="13"/>
      <c r="GR39" s="13"/>
      <c r="GS39" s="13"/>
      <c r="GT39" s="13"/>
      <c r="GU39" s="13"/>
      <c r="GV39" s="13"/>
      <c r="GW39" s="13"/>
      <c r="GX39" s="13"/>
      <c r="GY39" s="13"/>
      <c r="GZ39" s="13"/>
      <c r="HA39" s="13"/>
      <c r="HB39" s="13"/>
      <c r="HC39" s="13"/>
      <c r="HD39" s="13"/>
      <c r="HE39" s="13"/>
      <c r="HF39" s="13"/>
      <c r="HG39" s="13"/>
      <c r="HH39" s="13">
        <v>1</v>
      </c>
      <c r="HI39" s="13"/>
      <c r="HJ39" s="13"/>
      <c r="HK39" s="13">
        <v>1</v>
      </c>
      <c r="HL39" s="13"/>
      <c r="HM39" s="13"/>
      <c r="HN39" s="13"/>
      <c r="HO39" s="13"/>
      <c r="HP39" s="13"/>
      <c r="HQ39" s="13"/>
      <c r="HR39" s="13"/>
      <c r="HS39" s="13"/>
      <c r="HT39" s="13"/>
      <c r="HU39" s="13"/>
      <c r="HV39" s="13"/>
      <c r="HW39" s="13"/>
      <c r="HX39" s="13"/>
      <c r="HY39" s="13"/>
      <c r="HZ39" s="13"/>
      <c r="IA39" s="13"/>
      <c r="IB39" s="13">
        <v>1</v>
      </c>
      <c r="IC39" s="13">
        <v>1</v>
      </c>
      <c r="ID39" s="13"/>
      <c r="IE39" s="13"/>
      <c r="IF39" s="13"/>
      <c r="IG39" s="13"/>
      <c r="IH39" s="13"/>
      <c r="II39" s="13">
        <v>1</v>
      </c>
      <c r="IJ39" s="13"/>
      <c r="IK39" s="13"/>
      <c r="IL39" s="13"/>
      <c r="IM39" s="13"/>
      <c r="IN39" s="13"/>
      <c r="IO39" s="13">
        <v>1</v>
      </c>
      <c r="IP39" s="13"/>
      <c r="IQ39" s="13"/>
      <c r="IR39" s="13"/>
      <c r="IS39" s="13">
        <v>2</v>
      </c>
      <c r="IT39" s="13"/>
      <c r="IU39" s="13"/>
      <c r="IV39" s="13"/>
      <c r="IW39" s="13">
        <v>1</v>
      </c>
      <c r="IX39" s="13"/>
      <c r="IY39" s="13"/>
      <c r="IZ39" s="13"/>
      <c r="JA39" s="13"/>
      <c r="JB39" s="13"/>
      <c r="JC39" s="13"/>
      <c r="JD39" s="13">
        <v>1</v>
      </c>
      <c r="JE39" s="13"/>
      <c r="JF39" s="13"/>
      <c r="JG39" s="13"/>
      <c r="JH39" s="13"/>
      <c r="JI39" s="13"/>
      <c r="JJ39" s="13"/>
      <c r="JK39" s="13"/>
      <c r="JL39" s="13"/>
      <c r="JM39" s="60">
        <v>10</v>
      </c>
      <c r="JN39" s="13"/>
      <c r="JO39" s="13"/>
      <c r="JP39" s="13"/>
      <c r="JQ39" s="13"/>
      <c r="JR39" s="13"/>
      <c r="JS39" s="13"/>
      <c r="JT39" s="13"/>
      <c r="JU39" s="13"/>
      <c r="JV39" s="13"/>
      <c r="JW39" s="13"/>
      <c r="JX39" s="13"/>
      <c r="JY39" s="13"/>
      <c r="JZ39" s="13"/>
      <c r="KA39" s="13"/>
      <c r="KB39" s="13"/>
      <c r="KC39" s="13"/>
      <c r="KD39" s="13"/>
      <c r="KE39" s="13"/>
      <c r="KF39" s="13"/>
      <c r="KG39" s="13"/>
      <c r="KH39" s="13"/>
      <c r="KI39" s="13"/>
      <c r="KJ39" s="13"/>
      <c r="KK39" s="13"/>
      <c r="KL39" s="13"/>
      <c r="KM39" s="13"/>
      <c r="KN39" s="13"/>
      <c r="KO39" s="13"/>
      <c r="KP39" s="13"/>
      <c r="KQ39" s="13"/>
      <c r="KR39" s="13"/>
      <c r="KS39" s="13"/>
      <c r="KT39" s="13"/>
      <c r="KU39" s="13"/>
      <c r="KV39" s="13"/>
      <c r="KW39" s="13"/>
      <c r="KX39" s="13"/>
      <c r="KY39" s="13"/>
      <c r="KZ39" s="13"/>
      <c r="LA39" s="13"/>
      <c r="LB39" s="13"/>
      <c r="LC39" s="13"/>
      <c r="LD39" s="13"/>
      <c r="LE39" s="13"/>
      <c r="LF39" s="13"/>
      <c r="LG39" s="13"/>
      <c r="LH39" s="13"/>
      <c r="LI39" s="13"/>
      <c r="LJ39" s="13"/>
      <c r="LK39" s="13"/>
      <c r="LL39" s="13"/>
      <c r="LM39" s="13"/>
      <c r="LN39" s="13"/>
      <c r="LO39" s="13"/>
      <c r="LP39" s="13"/>
      <c r="LQ39" s="13"/>
      <c r="LR39" s="13"/>
      <c r="LS39" s="13"/>
      <c r="LT39" s="13"/>
      <c r="LU39" s="13"/>
      <c r="LV39" s="13"/>
      <c r="LW39" s="13"/>
      <c r="LX39" s="13"/>
      <c r="LY39" s="13"/>
      <c r="LZ39" s="13"/>
      <c r="MA39" s="13"/>
      <c r="MB39" s="13"/>
      <c r="MC39" s="13"/>
      <c r="MD39" s="13"/>
      <c r="ME39" s="13"/>
      <c r="MF39" s="13"/>
      <c r="MG39" s="13"/>
      <c r="MH39" s="13"/>
      <c r="MI39" s="13"/>
      <c r="MJ39" s="13"/>
      <c r="MK39" s="60"/>
      <c r="ML39" s="13">
        <v>13</v>
      </c>
      <c r="MM39" s="448"/>
      <c r="MN39" s="448"/>
      <c r="MO39" s="448"/>
      <c r="MP39" s="448"/>
    </row>
    <row r="40" spans="1:354">
      <c r="A40" s="9" t="s">
        <v>50</v>
      </c>
      <c r="B40" s="283">
        <f t="shared" si="97"/>
        <v>1</v>
      </c>
      <c r="C40" s="283">
        <f t="shared" si="98"/>
        <v>0</v>
      </c>
      <c r="D40" s="283">
        <f t="shared" si="99"/>
        <v>3</v>
      </c>
      <c r="E40" s="283">
        <f t="shared" si="100"/>
        <v>1</v>
      </c>
      <c r="F40" s="283">
        <f t="shared" si="101"/>
        <v>5</v>
      </c>
      <c r="G40" s="283">
        <f t="shared" si="102"/>
        <v>8</v>
      </c>
      <c r="H40" s="283">
        <f t="shared" si="103"/>
        <v>11</v>
      </c>
      <c r="I40" s="283">
        <f t="shared" si="104"/>
        <v>7</v>
      </c>
      <c r="J40" s="283">
        <f t="shared" si="105"/>
        <v>52</v>
      </c>
      <c r="K40" s="283">
        <f t="shared" si="106"/>
        <v>28</v>
      </c>
      <c r="L40" s="283">
        <f t="shared" si="107"/>
        <v>112</v>
      </c>
      <c r="M40" s="283">
        <f t="shared" si="108"/>
        <v>55</v>
      </c>
      <c r="N40" s="283">
        <f t="shared" si="109"/>
        <v>258</v>
      </c>
      <c r="O40" s="283">
        <f t="shared" si="110"/>
        <v>114</v>
      </c>
      <c r="P40" s="283">
        <f t="shared" si="111"/>
        <v>221</v>
      </c>
      <c r="Q40" s="283">
        <f t="shared" si="112"/>
        <v>176</v>
      </c>
      <c r="R40" s="283">
        <f t="shared" si="113"/>
        <v>129</v>
      </c>
      <c r="S40" s="283">
        <f t="shared" si="114"/>
        <v>144</v>
      </c>
      <c r="T40" s="283">
        <f t="shared" si="115"/>
        <v>27</v>
      </c>
      <c r="U40" s="283">
        <f t="shared" si="116"/>
        <v>65</v>
      </c>
      <c r="W40" s="791">
        <f t="shared" si="117"/>
        <v>5</v>
      </c>
      <c r="X40" s="791">
        <f t="shared" si="118"/>
        <v>0</v>
      </c>
      <c r="Y40" s="791">
        <f t="shared" si="119"/>
        <v>1</v>
      </c>
      <c r="Z40" s="791">
        <f t="shared" si="120"/>
        <v>0</v>
      </c>
      <c r="AA40" s="791">
        <f t="shared" si="121"/>
        <v>2</v>
      </c>
      <c r="AB40" s="791">
        <f t="shared" si="122"/>
        <v>0</v>
      </c>
      <c r="AC40" s="791">
        <f t="shared" si="123"/>
        <v>4</v>
      </c>
      <c r="AD40" s="791">
        <f t="shared" si="124"/>
        <v>9</v>
      </c>
      <c r="AE40" s="791">
        <f t="shared" si="125"/>
        <v>13</v>
      </c>
      <c r="AF40" s="791">
        <f t="shared" si="126"/>
        <v>12</v>
      </c>
      <c r="AG40" s="356"/>
      <c r="AH40" s="16" t="s">
        <v>50</v>
      </c>
      <c r="AI40" s="797">
        <f t="shared" si="127"/>
        <v>1</v>
      </c>
      <c r="AJ40" s="797">
        <f t="shared" si="128"/>
        <v>0</v>
      </c>
      <c r="AK40" s="797">
        <f t="shared" si="129"/>
        <v>3</v>
      </c>
      <c r="AL40" s="797">
        <f t="shared" si="130"/>
        <v>1</v>
      </c>
      <c r="AM40" s="797">
        <f t="shared" si="131"/>
        <v>5</v>
      </c>
      <c r="AN40" s="797">
        <f t="shared" si="132"/>
        <v>8</v>
      </c>
      <c r="AO40" s="797">
        <f t="shared" si="133"/>
        <v>11</v>
      </c>
      <c r="AP40" s="797">
        <f t="shared" si="134"/>
        <v>7</v>
      </c>
      <c r="AQ40" s="797">
        <f t="shared" si="135"/>
        <v>52</v>
      </c>
      <c r="AR40" s="797">
        <f t="shared" si="136"/>
        <v>28</v>
      </c>
      <c r="AS40" s="797">
        <f t="shared" si="137"/>
        <v>112</v>
      </c>
      <c r="AT40" s="797">
        <f t="shared" si="138"/>
        <v>55</v>
      </c>
      <c r="AU40" s="797">
        <f t="shared" si="139"/>
        <v>258</v>
      </c>
      <c r="AV40" s="797">
        <f t="shared" si="140"/>
        <v>114</v>
      </c>
      <c r="AW40" s="797">
        <f t="shared" si="141"/>
        <v>221</v>
      </c>
      <c r="AX40" s="797">
        <f t="shared" si="142"/>
        <v>176</v>
      </c>
      <c r="AY40" s="797">
        <f t="shared" si="143"/>
        <v>129</v>
      </c>
      <c r="AZ40" s="797">
        <f t="shared" si="144"/>
        <v>144</v>
      </c>
      <c r="BA40" s="797">
        <f t="shared" si="145"/>
        <v>27</v>
      </c>
      <c r="BB40" s="797">
        <f t="shared" si="146"/>
        <v>65</v>
      </c>
      <c r="BC40" s="797">
        <f t="shared" si="147"/>
        <v>46</v>
      </c>
      <c r="BD40" s="789">
        <f t="shared" si="148"/>
        <v>5</v>
      </c>
      <c r="BE40" s="789">
        <f t="shared" si="149"/>
        <v>0</v>
      </c>
      <c r="BF40" s="789">
        <f t="shared" si="150"/>
        <v>1</v>
      </c>
      <c r="BG40" s="789">
        <f t="shared" si="151"/>
        <v>0</v>
      </c>
      <c r="BH40" s="789">
        <f t="shared" si="152"/>
        <v>2</v>
      </c>
      <c r="BI40" s="789">
        <f t="shared" si="153"/>
        <v>0</v>
      </c>
      <c r="BJ40" s="789">
        <f t="shared" si="154"/>
        <v>4</v>
      </c>
      <c r="BK40" s="789">
        <f t="shared" si="155"/>
        <v>9</v>
      </c>
      <c r="BL40" s="789">
        <f t="shared" si="156"/>
        <v>13</v>
      </c>
      <c r="BM40" s="789">
        <f t="shared" si="157"/>
        <v>12</v>
      </c>
      <c r="BN40" s="356"/>
      <c r="BO40" s="356"/>
      <c r="BP40" s="16" t="s">
        <v>50</v>
      </c>
      <c r="BQ40" s="13"/>
      <c r="BR40" s="13"/>
      <c r="BS40" s="13"/>
      <c r="BT40" s="13"/>
      <c r="BU40" s="13"/>
      <c r="BV40" s="13"/>
      <c r="BW40" s="13"/>
      <c r="BX40" s="13"/>
      <c r="BY40" s="13"/>
      <c r="BZ40" s="13"/>
      <c r="CA40" s="13"/>
      <c r="CB40" s="13"/>
      <c r="CC40" s="13">
        <v>1</v>
      </c>
      <c r="CD40" s="13"/>
      <c r="CE40" s="13"/>
      <c r="CF40" s="13">
        <v>1</v>
      </c>
      <c r="CG40" s="13">
        <v>1</v>
      </c>
      <c r="CH40" s="13"/>
      <c r="CI40" s="13">
        <v>1</v>
      </c>
      <c r="CJ40" s="13"/>
      <c r="CK40" s="13">
        <v>4</v>
      </c>
      <c r="CL40" s="13"/>
      <c r="CM40" s="13">
        <v>1</v>
      </c>
      <c r="CN40" s="13"/>
      <c r="CO40" s="13">
        <v>1</v>
      </c>
      <c r="CP40" s="13"/>
      <c r="CQ40" s="13"/>
      <c r="CR40" s="13"/>
      <c r="CS40" s="13">
        <v>3</v>
      </c>
      <c r="CT40" s="13"/>
      <c r="CU40" s="13">
        <v>1</v>
      </c>
      <c r="CV40" s="13"/>
      <c r="CW40" s="13">
        <v>1</v>
      </c>
      <c r="CX40" s="13">
        <v>1</v>
      </c>
      <c r="CY40" s="13">
        <v>5</v>
      </c>
      <c r="CZ40" s="13">
        <v>1</v>
      </c>
      <c r="DA40" s="13">
        <v>1</v>
      </c>
      <c r="DB40" s="13">
        <v>1</v>
      </c>
      <c r="DC40" s="13">
        <v>2</v>
      </c>
      <c r="DD40" s="13">
        <v>4</v>
      </c>
      <c r="DE40" s="13">
        <v>1</v>
      </c>
      <c r="DF40" s="13">
        <v>4</v>
      </c>
      <c r="DG40" s="13">
        <v>2</v>
      </c>
      <c r="DH40" s="13">
        <v>7</v>
      </c>
      <c r="DI40" s="13">
        <v>9</v>
      </c>
      <c r="DJ40" s="13">
        <v>4</v>
      </c>
      <c r="DK40" s="13">
        <v>7</v>
      </c>
      <c r="DL40" s="13">
        <v>4</v>
      </c>
      <c r="DM40" s="13">
        <v>2</v>
      </c>
      <c r="DN40" s="13">
        <v>5</v>
      </c>
      <c r="DO40" s="13">
        <v>4</v>
      </c>
      <c r="DP40" s="13">
        <v>8</v>
      </c>
      <c r="DQ40" s="13">
        <v>3</v>
      </c>
      <c r="DR40" s="13">
        <v>9</v>
      </c>
      <c r="DS40" s="13">
        <v>11</v>
      </c>
      <c r="DT40" s="13">
        <v>15</v>
      </c>
      <c r="DU40" s="13">
        <v>6</v>
      </c>
      <c r="DV40" s="13">
        <v>8</v>
      </c>
      <c r="DW40" s="13">
        <v>9</v>
      </c>
      <c r="DX40" s="13">
        <v>10</v>
      </c>
      <c r="DY40" s="13">
        <v>13</v>
      </c>
      <c r="DZ40" s="13">
        <v>14</v>
      </c>
      <c r="EA40" s="13">
        <v>13</v>
      </c>
      <c r="EB40" s="13">
        <v>15</v>
      </c>
      <c r="EC40" s="13">
        <v>21</v>
      </c>
      <c r="ED40" s="13">
        <v>17</v>
      </c>
      <c r="EE40" s="13">
        <v>13</v>
      </c>
      <c r="EF40" s="13">
        <v>16</v>
      </c>
      <c r="EG40" s="13">
        <v>13</v>
      </c>
      <c r="EH40" s="13">
        <v>13</v>
      </c>
      <c r="EI40" s="13">
        <v>21</v>
      </c>
      <c r="EJ40" s="13">
        <v>21</v>
      </c>
      <c r="EK40" s="13">
        <v>15</v>
      </c>
      <c r="EL40" s="13">
        <v>26</v>
      </c>
      <c r="EM40" s="13">
        <v>15</v>
      </c>
      <c r="EN40" s="13">
        <v>22</v>
      </c>
      <c r="EO40" s="13">
        <v>14</v>
      </c>
      <c r="EP40" s="13">
        <v>17</v>
      </c>
      <c r="EQ40" s="13">
        <v>12</v>
      </c>
      <c r="ER40" s="13">
        <v>14</v>
      </c>
      <c r="ES40" s="13">
        <v>20</v>
      </c>
      <c r="ET40" s="13">
        <v>15</v>
      </c>
      <c r="EU40" s="13">
        <v>9</v>
      </c>
      <c r="EV40" s="13">
        <v>6</v>
      </c>
      <c r="EW40" s="13">
        <v>12</v>
      </c>
      <c r="EX40" s="13">
        <v>12</v>
      </c>
      <c r="EY40" s="13">
        <v>11</v>
      </c>
      <c r="EZ40" s="13">
        <v>8</v>
      </c>
      <c r="FA40" s="13">
        <v>3</v>
      </c>
      <c r="FB40" s="13">
        <v>6</v>
      </c>
      <c r="FC40" s="13">
        <v>5</v>
      </c>
      <c r="FD40" s="13">
        <v>4</v>
      </c>
      <c r="FE40" s="13">
        <v>2</v>
      </c>
      <c r="FF40" s="13">
        <v>1</v>
      </c>
      <c r="FG40" s="13"/>
      <c r="FH40" s="13">
        <v>1</v>
      </c>
      <c r="FI40" s="13"/>
      <c r="FJ40" s="13"/>
      <c r="FK40" s="13"/>
      <c r="FL40" s="13"/>
      <c r="FM40" s="13"/>
      <c r="FN40" s="60">
        <v>598</v>
      </c>
      <c r="FO40" s="13"/>
      <c r="FP40" s="13">
        <v>1</v>
      </c>
      <c r="FQ40" s="13"/>
      <c r="FR40" s="13"/>
      <c r="FS40" s="13"/>
      <c r="FT40" s="13"/>
      <c r="FU40" s="13"/>
      <c r="FV40" s="13"/>
      <c r="FW40" s="13"/>
      <c r="FX40" s="13"/>
      <c r="FY40" s="13"/>
      <c r="FZ40" s="13"/>
      <c r="GA40" s="13"/>
      <c r="GB40" s="13"/>
      <c r="GC40" s="13">
        <v>2</v>
      </c>
      <c r="GD40" s="13"/>
      <c r="GE40" s="13">
        <v>1</v>
      </c>
      <c r="GF40" s="13"/>
      <c r="GG40" s="13">
        <v>1</v>
      </c>
      <c r="GH40" s="13">
        <v>2</v>
      </c>
      <c r="GI40" s="13"/>
      <c r="GJ40" s="13"/>
      <c r="GK40" s="13"/>
      <c r="GL40" s="13">
        <v>1</v>
      </c>
      <c r="GM40" s="13">
        <v>1</v>
      </c>
      <c r="GN40" s="13"/>
      <c r="GO40" s="13"/>
      <c r="GP40" s="13">
        <v>1</v>
      </c>
      <c r="GQ40" s="13">
        <v>2</v>
      </c>
      <c r="GR40" s="13">
        <v>1</v>
      </c>
      <c r="GS40" s="13">
        <v>3</v>
      </c>
      <c r="GT40" s="13"/>
      <c r="GU40" s="13"/>
      <c r="GV40" s="13">
        <v>1</v>
      </c>
      <c r="GW40" s="13">
        <v>1</v>
      </c>
      <c r="GX40" s="13">
        <v>1</v>
      </c>
      <c r="GY40" s="13">
        <v>1</v>
      </c>
      <c r="GZ40" s="13">
        <v>3</v>
      </c>
      <c r="HA40" s="13">
        <v>4</v>
      </c>
      <c r="HB40" s="13">
        <v>3</v>
      </c>
      <c r="HC40" s="13">
        <v>2</v>
      </c>
      <c r="HD40" s="13">
        <v>5</v>
      </c>
      <c r="HE40" s="13">
        <v>4</v>
      </c>
      <c r="HF40" s="13">
        <v>2</v>
      </c>
      <c r="HG40" s="13">
        <v>11</v>
      </c>
      <c r="HH40" s="13">
        <v>8</v>
      </c>
      <c r="HI40" s="13">
        <v>10</v>
      </c>
      <c r="HJ40" s="13">
        <v>4</v>
      </c>
      <c r="HK40" s="13">
        <v>6</v>
      </c>
      <c r="HL40" s="13">
        <v>20</v>
      </c>
      <c r="HM40" s="13">
        <v>7</v>
      </c>
      <c r="HN40" s="13">
        <v>7</v>
      </c>
      <c r="HO40" s="13">
        <v>12</v>
      </c>
      <c r="HP40" s="13">
        <v>10</v>
      </c>
      <c r="HQ40" s="13">
        <v>15</v>
      </c>
      <c r="HR40" s="13">
        <v>14</v>
      </c>
      <c r="HS40" s="13">
        <v>17</v>
      </c>
      <c r="HT40" s="13">
        <v>28</v>
      </c>
      <c r="HU40" s="13">
        <v>19</v>
      </c>
      <c r="HV40" s="13">
        <v>28</v>
      </c>
      <c r="HW40" s="13">
        <v>26</v>
      </c>
      <c r="HX40" s="13">
        <v>18</v>
      </c>
      <c r="HY40" s="13">
        <v>28</v>
      </c>
      <c r="HZ40" s="13">
        <v>24</v>
      </c>
      <c r="IA40" s="13">
        <v>37</v>
      </c>
      <c r="IB40" s="13">
        <v>30</v>
      </c>
      <c r="IC40" s="13">
        <v>20</v>
      </c>
      <c r="ID40" s="13">
        <v>17</v>
      </c>
      <c r="IE40" s="13">
        <v>26</v>
      </c>
      <c r="IF40" s="13">
        <v>25</v>
      </c>
      <c r="IG40" s="13">
        <v>19</v>
      </c>
      <c r="IH40" s="13">
        <v>20</v>
      </c>
      <c r="II40" s="13">
        <v>18</v>
      </c>
      <c r="IJ40" s="13">
        <v>20</v>
      </c>
      <c r="IK40" s="13">
        <v>29</v>
      </c>
      <c r="IL40" s="13">
        <v>20</v>
      </c>
      <c r="IM40" s="13">
        <v>27</v>
      </c>
      <c r="IN40" s="13">
        <v>19</v>
      </c>
      <c r="IO40" s="13">
        <v>15</v>
      </c>
      <c r="IP40" s="13">
        <v>15</v>
      </c>
      <c r="IQ40" s="13">
        <v>16</v>
      </c>
      <c r="IR40" s="13">
        <v>20</v>
      </c>
      <c r="IS40" s="13">
        <v>8</v>
      </c>
      <c r="IT40" s="13">
        <v>6</v>
      </c>
      <c r="IU40" s="13">
        <v>10</v>
      </c>
      <c r="IV40" s="13">
        <v>9</v>
      </c>
      <c r="IW40" s="13">
        <v>11</v>
      </c>
      <c r="IX40" s="13">
        <v>4</v>
      </c>
      <c r="IY40" s="13">
        <v>5</v>
      </c>
      <c r="IZ40" s="13">
        <v>4</v>
      </c>
      <c r="JA40" s="13">
        <v>4</v>
      </c>
      <c r="JB40" s="13">
        <v>2</v>
      </c>
      <c r="JC40" s="13">
        <v>5</v>
      </c>
      <c r="JD40" s="13">
        <v>3</v>
      </c>
      <c r="JE40" s="13"/>
      <c r="JF40" s="13"/>
      <c r="JG40" s="13"/>
      <c r="JH40" s="13"/>
      <c r="JI40" s="13"/>
      <c r="JJ40" s="13"/>
      <c r="JK40" s="13"/>
      <c r="JL40" s="13"/>
      <c r="JM40" s="60">
        <v>819</v>
      </c>
      <c r="JN40" s="13">
        <v>5</v>
      </c>
      <c r="JO40" s="13"/>
      <c r="JP40" s="13"/>
      <c r="JQ40" s="13"/>
      <c r="JR40" s="13">
        <v>1</v>
      </c>
      <c r="JS40" s="13"/>
      <c r="JT40" s="13"/>
      <c r="JU40" s="13"/>
      <c r="JV40" s="13"/>
      <c r="JW40" s="13"/>
      <c r="JX40" s="13"/>
      <c r="JY40" s="13"/>
      <c r="JZ40" s="13">
        <v>1</v>
      </c>
      <c r="KA40" s="13"/>
      <c r="KB40" s="13">
        <v>1</v>
      </c>
      <c r="KC40" s="13"/>
      <c r="KD40" s="13"/>
      <c r="KE40" s="13"/>
      <c r="KF40" s="13"/>
      <c r="KG40" s="13"/>
      <c r="KH40" s="13"/>
      <c r="KI40" s="13"/>
      <c r="KJ40" s="13"/>
      <c r="KK40" s="13"/>
      <c r="KL40" s="13"/>
      <c r="KM40" s="13"/>
      <c r="KN40" s="13"/>
      <c r="KO40" s="13"/>
      <c r="KP40" s="13"/>
      <c r="KQ40" s="13"/>
      <c r="KR40" s="13"/>
      <c r="KS40" s="13"/>
      <c r="KT40" s="13"/>
      <c r="KU40" s="13"/>
      <c r="KV40" s="13">
        <v>2</v>
      </c>
      <c r="KW40" s="13"/>
      <c r="KX40" s="13"/>
      <c r="KY40" s="13">
        <v>1</v>
      </c>
      <c r="KZ40" s="13">
        <v>1</v>
      </c>
      <c r="LA40" s="13"/>
      <c r="LB40" s="13">
        <v>3</v>
      </c>
      <c r="LC40" s="13"/>
      <c r="LD40" s="13"/>
      <c r="LE40" s="13">
        <v>1</v>
      </c>
      <c r="LF40" s="13">
        <v>1</v>
      </c>
      <c r="LG40" s="13">
        <v>1</v>
      </c>
      <c r="LH40" s="13"/>
      <c r="LI40" s="13"/>
      <c r="LJ40" s="13">
        <v>1</v>
      </c>
      <c r="LK40" s="13">
        <v>2</v>
      </c>
      <c r="LL40" s="13"/>
      <c r="LM40" s="13">
        <v>1</v>
      </c>
      <c r="LN40" s="13">
        <v>2</v>
      </c>
      <c r="LO40" s="13">
        <v>3</v>
      </c>
      <c r="LP40" s="13">
        <v>1</v>
      </c>
      <c r="LQ40" s="13">
        <v>2</v>
      </c>
      <c r="LR40" s="13"/>
      <c r="LS40" s="13">
        <v>1</v>
      </c>
      <c r="LT40" s="13">
        <v>2</v>
      </c>
      <c r="LU40" s="13">
        <v>1</v>
      </c>
      <c r="LV40" s="13"/>
      <c r="LW40" s="13">
        <v>3</v>
      </c>
      <c r="LX40" s="13">
        <v>1</v>
      </c>
      <c r="LY40" s="13">
        <v>1</v>
      </c>
      <c r="LZ40" s="13"/>
      <c r="MA40" s="13">
        <v>2</v>
      </c>
      <c r="MB40" s="13">
        <v>1</v>
      </c>
      <c r="MC40" s="13"/>
      <c r="MD40" s="13">
        <v>2</v>
      </c>
      <c r="ME40" s="13">
        <v>1</v>
      </c>
      <c r="MF40" s="13"/>
      <c r="MG40" s="13"/>
      <c r="MH40" s="13"/>
      <c r="MI40" s="13"/>
      <c r="MJ40" s="13">
        <v>1</v>
      </c>
      <c r="MK40" s="60">
        <v>46</v>
      </c>
      <c r="ML40" s="13">
        <v>1463</v>
      </c>
      <c r="MM40" s="448"/>
      <c r="MN40" s="448"/>
      <c r="MO40" s="448"/>
      <c r="MP40" s="448"/>
    </row>
    <row r="41" spans="1:354">
      <c r="A41" s="8" t="s">
        <v>51</v>
      </c>
      <c r="B41" s="283">
        <f t="shared" si="97"/>
        <v>0</v>
      </c>
      <c r="C41" s="283">
        <f t="shared" si="98"/>
        <v>0</v>
      </c>
      <c r="D41" s="283">
        <f t="shared" si="99"/>
        <v>0</v>
      </c>
      <c r="E41" s="283">
        <f t="shared" si="100"/>
        <v>0</v>
      </c>
      <c r="F41" s="283">
        <f t="shared" si="101"/>
        <v>0</v>
      </c>
      <c r="G41" s="283">
        <f t="shared" si="102"/>
        <v>0</v>
      </c>
      <c r="H41" s="283">
        <f t="shared" si="103"/>
        <v>0</v>
      </c>
      <c r="I41" s="283">
        <f t="shared" si="104"/>
        <v>1</v>
      </c>
      <c r="J41" s="283">
        <f t="shared" si="105"/>
        <v>0</v>
      </c>
      <c r="K41" s="283">
        <f t="shared" si="106"/>
        <v>1</v>
      </c>
      <c r="L41" s="283">
        <f t="shared" si="107"/>
        <v>3</v>
      </c>
      <c r="M41" s="283">
        <f t="shared" si="108"/>
        <v>0</v>
      </c>
      <c r="N41" s="283">
        <f t="shared" si="109"/>
        <v>6</v>
      </c>
      <c r="O41" s="283">
        <f t="shared" si="110"/>
        <v>4</v>
      </c>
      <c r="P41" s="283">
        <f t="shared" si="111"/>
        <v>7</v>
      </c>
      <c r="Q41" s="283">
        <f t="shared" si="112"/>
        <v>8</v>
      </c>
      <c r="R41" s="283">
        <f t="shared" si="113"/>
        <v>6</v>
      </c>
      <c r="S41" s="283">
        <f t="shared" si="114"/>
        <v>6</v>
      </c>
      <c r="T41" s="283">
        <f t="shared" si="115"/>
        <v>2</v>
      </c>
      <c r="U41" s="283">
        <f t="shared" si="116"/>
        <v>1</v>
      </c>
      <c r="W41" s="791">
        <f t="shared" si="117"/>
        <v>0</v>
      </c>
      <c r="X41" s="791">
        <f t="shared" si="118"/>
        <v>0</v>
      </c>
      <c r="Y41" s="791">
        <f t="shared" si="119"/>
        <v>0</v>
      </c>
      <c r="Z41" s="791">
        <f t="shared" si="120"/>
        <v>0</v>
      </c>
      <c r="AA41" s="791">
        <f t="shared" si="121"/>
        <v>0</v>
      </c>
      <c r="AB41" s="791">
        <f t="shared" si="122"/>
        <v>0</v>
      </c>
      <c r="AC41" s="791">
        <f t="shared" si="123"/>
        <v>0</v>
      </c>
      <c r="AD41" s="791">
        <f t="shared" si="124"/>
        <v>0</v>
      </c>
      <c r="AE41" s="791">
        <f t="shared" si="125"/>
        <v>0</v>
      </c>
      <c r="AF41" s="791">
        <f t="shared" si="126"/>
        <v>0</v>
      </c>
      <c r="AG41" s="356"/>
      <c r="AH41" s="16" t="s">
        <v>51</v>
      </c>
      <c r="AI41" s="797">
        <f t="shared" si="127"/>
        <v>0</v>
      </c>
      <c r="AJ41" s="797">
        <f t="shared" si="128"/>
        <v>0</v>
      </c>
      <c r="AK41" s="797">
        <f t="shared" si="129"/>
        <v>0</v>
      </c>
      <c r="AL41" s="797">
        <f t="shared" si="130"/>
        <v>0</v>
      </c>
      <c r="AM41" s="797">
        <f t="shared" si="131"/>
        <v>0</v>
      </c>
      <c r="AN41" s="797">
        <f t="shared" si="132"/>
        <v>0</v>
      </c>
      <c r="AO41" s="797">
        <f t="shared" si="133"/>
        <v>0</v>
      </c>
      <c r="AP41" s="797">
        <f t="shared" si="134"/>
        <v>1</v>
      </c>
      <c r="AQ41" s="797">
        <f t="shared" si="135"/>
        <v>0</v>
      </c>
      <c r="AR41" s="797">
        <f t="shared" si="136"/>
        <v>1</v>
      </c>
      <c r="AS41" s="797">
        <f t="shared" si="137"/>
        <v>3</v>
      </c>
      <c r="AT41" s="797">
        <f t="shared" si="138"/>
        <v>0</v>
      </c>
      <c r="AU41" s="797">
        <f t="shared" si="139"/>
        <v>6</v>
      </c>
      <c r="AV41" s="797">
        <f t="shared" si="140"/>
        <v>4</v>
      </c>
      <c r="AW41" s="797">
        <f t="shared" si="141"/>
        <v>7</v>
      </c>
      <c r="AX41" s="797">
        <f t="shared" si="142"/>
        <v>8</v>
      </c>
      <c r="AY41" s="797">
        <f t="shared" si="143"/>
        <v>6</v>
      </c>
      <c r="AZ41" s="797">
        <f t="shared" si="144"/>
        <v>6</v>
      </c>
      <c r="BA41" s="797">
        <f t="shared" si="145"/>
        <v>2</v>
      </c>
      <c r="BB41" s="797">
        <f t="shared" si="146"/>
        <v>1</v>
      </c>
      <c r="BC41" s="797">
        <f t="shared" si="147"/>
        <v>0</v>
      </c>
      <c r="BD41" s="789">
        <f t="shared" si="148"/>
        <v>0</v>
      </c>
      <c r="BE41" s="789">
        <f t="shared" si="149"/>
        <v>0</v>
      </c>
      <c r="BF41" s="789">
        <f t="shared" si="150"/>
        <v>0</v>
      </c>
      <c r="BG41" s="789">
        <f t="shared" si="151"/>
        <v>0</v>
      </c>
      <c r="BH41" s="789">
        <f t="shared" si="152"/>
        <v>0</v>
      </c>
      <c r="BI41" s="789">
        <f t="shared" si="153"/>
        <v>0</v>
      </c>
      <c r="BJ41" s="789">
        <f t="shared" si="154"/>
        <v>0</v>
      </c>
      <c r="BK41" s="789">
        <f t="shared" si="155"/>
        <v>0</v>
      </c>
      <c r="BL41" s="789">
        <f t="shared" si="156"/>
        <v>0</v>
      </c>
      <c r="BM41" s="789">
        <f t="shared" si="157"/>
        <v>0</v>
      </c>
      <c r="BN41" s="356"/>
      <c r="BO41" s="356"/>
      <c r="BP41" s="16" t="s">
        <v>51</v>
      </c>
      <c r="BQ41" s="13"/>
      <c r="BR41" s="13"/>
      <c r="BS41" s="13"/>
      <c r="BT41" s="13"/>
      <c r="BU41" s="13"/>
      <c r="BV41" s="13"/>
      <c r="BW41" s="13"/>
      <c r="BX41" s="13"/>
      <c r="BY41" s="13"/>
      <c r="BZ41" s="13"/>
      <c r="CA41" s="13"/>
      <c r="CB41" s="13"/>
      <c r="CC41" s="13"/>
      <c r="CD41" s="13"/>
      <c r="CE41" s="13"/>
      <c r="CF41" s="13"/>
      <c r="CG41" s="13"/>
      <c r="CH41" s="13"/>
      <c r="CI41" s="13"/>
      <c r="CJ41" s="13"/>
      <c r="CK41" s="13"/>
      <c r="CL41" s="13"/>
      <c r="CM41" s="13"/>
      <c r="CN41" s="13"/>
      <c r="CO41" s="13"/>
      <c r="CP41" s="13"/>
      <c r="CQ41" s="13"/>
      <c r="CR41" s="13"/>
      <c r="CS41" s="13"/>
      <c r="CT41" s="13"/>
      <c r="CU41" s="13"/>
      <c r="CV41" s="13"/>
      <c r="CW41" s="13"/>
      <c r="CX41" s="13">
        <v>1</v>
      </c>
      <c r="CY41" s="13"/>
      <c r="CZ41" s="13"/>
      <c r="DA41" s="13"/>
      <c r="DB41" s="13"/>
      <c r="DC41" s="13"/>
      <c r="DD41" s="13">
        <v>1</v>
      </c>
      <c r="DE41" s="13"/>
      <c r="DF41" s="13"/>
      <c r="DG41" s="13"/>
      <c r="DH41" s="13"/>
      <c r="DI41" s="13"/>
      <c r="DJ41" s="13"/>
      <c r="DK41" s="13"/>
      <c r="DL41" s="13"/>
      <c r="DM41" s="13"/>
      <c r="DN41" s="13"/>
      <c r="DO41" s="13"/>
      <c r="DP41" s="13"/>
      <c r="DQ41" s="13"/>
      <c r="DR41" s="13"/>
      <c r="DS41" s="13"/>
      <c r="DT41" s="13"/>
      <c r="DU41" s="13"/>
      <c r="DV41" s="13"/>
      <c r="DW41" s="13"/>
      <c r="DX41" s="13"/>
      <c r="DY41" s="13">
        <v>3</v>
      </c>
      <c r="DZ41" s="13">
        <v>1</v>
      </c>
      <c r="EA41" s="13"/>
      <c r="EB41" s="13"/>
      <c r="EC41" s="13"/>
      <c r="ED41" s="13">
        <v>2</v>
      </c>
      <c r="EE41" s="13"/>
      <c r="EF41" s="13">
        <v>1</v>
      </c>
      <c r="EG41" s="13"/>
      <c r="EH41" s="13">
        <v>1</v>
      </c>
      <c r="EI41" s="13">
        <v>1</v>
      </c>
      <c r="EJ41" s="13">
        <v>1</v>
      </c>
      <c r="EK41" s="13">
        <v>1</v>
      </c>
      <c r="EL41" s="13">
        <v>1</v>
      </c>
      <c r="EM41" s="13">
        <v>1</v>
      </c>
      <c r="EN41" s="13"/>
      <c r="EO41" s="13"/>
      <c r="EP41" s="13"/>
      <c r="EQ41" s="13"/>
      <c r="ER41" s="13">
        <v>2</v>
      </c>
      <c r="ES41" s="13"/>
      <c r="ET41" s="13">
        <v>1</v>
      </c>
      <c r="EU41" s="13">
        <v>2</v>
      </c>
      <c r="EV41" s="13"/>
      <c r="EW41" s="13"/>
      <c r="EX41" s="13"/>
      <c r="EY41" s="13"/>
      <c r="EZ41" s="13"/>
      <c r="FA41" s="13"/>
      <c r="FB41" s="13">
        <v>1</v>
      </c>
      <c r="FC41" s="13"/>
      <c r="FD41" s="13"/>
      <c r="FE41" s="13"/>
      <c r="FF41" s="13"/>
      <c r="FG41" s="13"/>
      <c r="FH41" s="13"/>
      <c r="FI41" s="13"/>
      <c r="FJ41" s="13"/>
      <c r="FK41" s="13"/>
      <c r="FL41" s="13"/>
      <c r="FM41" s="13"/>
      <c r="FN41" s="60">
        <v>21</v>
      </c>
      <c r="FO41" s="13"/>
      <c r="FP41" s="13"/>
      <c r="FQ41" s="13"/>
      <c r="FR41" s="13"/>
      <c r="FS41" s="13"/>
      <c r="FT41" s="13"/>
      <c r="FU41" s="13"/>
      <c r="FV41" s="13"/>
      <c r="FW41" s="13"/>
      <c r="FX41" s="13"/>
      <c r="FY41" s="13"/>
      <c r="FZ41" s="13"/>
      <c r="GA41" s="13"/>
      <c r="GB41" s="13"/>
      <c r="GC41" s="13"/>
      <c r="GD41" s="13"/>
      <c r="GE41" s="13"/>
      <c r="GF41" s="13"/>
      <c r="GG41" s="13"/>
      <c r="GH41" s="13"/>
      <c r="GI41" s="13"/>
      <c r="GJ41" s="13"/>
      <c r="GK41" s="13"/>
      <c r="GL41" s="13"/>
      <c r="GM41" s="13"/>
      <c r="GN41" s="13"/>
      <c r="GO41" s="13"/>
      <c r="GP41" s="13"/>
      <c r="GQ41" s="13"/>
      <c r="GR41" s="13"/>
      <c r="GS41" s="13"/>
      <c r="GT41" s="13"/>
      <c r="GU41" s="13"/>
      <c r="GV41" s="13"/>
      <c r="GW41" s="13"/>
      <c r="GX41" s="13"/>
      <c r="GY41" s="13"/>
      <c r="GZ41" s="13"/>
      <c r="HA41" s="13"/>
      <c r="HB41" s="13"/>
      <c r="HC41" s="13"/>
      <c r="HD41" s="13"/>
      <c r="HE41" s="13"/>
      <c r="HF41" s="13"/>
      <c r="HG41" s="13"/>
      <c r="HH41" s="13"/>
      <c r="HI41" s="13"/>
      <c r="HJ41" s="13"/>
      <c r="HK41" s="13"/>
      <c r="HL41" s="13"/>
      <c r="HM41" s="13"/>
      <c r="HN41" s="13"/>
      <c r="HO41" s="13">
        <v>2</v>
      </c>
      <c r="HP41" s="13"/>
      <c r="HQ41" s="13"/>
      <c r="HR41" s="13"/>
      <c r="HS41" s="13">
        <v>1</v>
      </c>
      <c r="HT41" s="13"/>
      <c r="HU41" s="13"/>
      <c r="HV41" s="13">
        <v>1</v>
      </c>
      <c r="HW41" s="13"/>
      <c r="HX41" s="13"/>
      <c r="HY41" s="13">
        <v>1</v>
      </c>
      <c r="HZ41" s="13">
        <v>1</v>
      </c>
      <c r="IA41" s="13">
        <v>1</v>
      </c>
      <c r="IB41" s="13"/>
      <c r="IC41" s="13">
        <v>2</v>
      </c>
      <c r="ID41" s="13"/>
      <c r="IE41" s="13"/>
      <c r="IF41" s="13">
        <v>1</v>
      </c>
      <c r="IG41" s="13">
        <v>1</v>
      </c>
      <c r="IH41" s="13">
        <v>1</v>
      </c>
      <c r="II41" s="13">
        <v>1</v>
      </c>
      <c r="IJ41" s="13">
        <v>2</v>
      </c>
      <c r="IK41" s="13">
        <v>1</v>
      </c>
      <c r="IL41" s="13"/>
      <c r="IM41" s="13"/>
      <c r="IN41" s="13"/>
      <c r="IO41" s="13"/>
      <c r="IP41" s="13">
        <v>1</v>
      </c>
      <c r="IQ41" s="13"/>
      <c r="IR41" s="13">
        <v>1</v>
      </c>
      <c r="IS41" s="13">
        <v>2</v>
      </c>
      <c r="IT41" s="13"/>
      <c r="IU41" s="13">
        <v>1</v>
      </c>
      <c r="IV41" s="13">
        <v>1</v>
      </c>
      <c r="IW41" s="13"/>
      <c r="IX41" s="13">
        <v>1</v>
      </c>
      <c r="IY41" s="13"/>
      <c r="IZ41" s="13"/>
      <c r="JA41" s="13">
        <v>1</v>
      </c>
      <c r="JB41" s="13"/>
      <c r="JC41" s="13"/>
      <c r="JD41" s="13"/>
      <c r="JE41" s="13"/>
      <c r="JF41" s="13"/>
      <c r="JG41" s="13"/>
      <c r="JH41" s="13"/>
      <c r="JI41" s="13"/>
      <c r="JJ41" s="13"/>
      <c r="JK41" s="13"/>
      <c r="JL41" s="13"/>
      <c r="JM41" s="60">
        <v>24</v>
      </c>
      <c r="JN41" s="13"/>
      <c r="JO41" s="13"/>
      <c r="JP41" s="13"/>
      <c r="JQ41" s="13"/>
      <c r="JR41" s="13"/>
      <c r="JS41" s="13"/>
      <c r="JT41" s="13"/>
      <c r="JU41" s="13"/>
      <c r="JV41" s="13"/>
      <c r="JW41" s="13"/>
      <c r="JX41" s="13"/>
      <c r="JY41" s="13"/>
      <c r="JZ41" s="13"/>
      <c r="KA41" s="13"/>
      <c r="KB41" s="13"/>
      <c r="KC41" s="13"/>
      <c r="KD41" s="13"/>
      <c r="KE41" s="13"/>
      <c r="KF41" s="13"/>
      <c r="KG41" s="13"/>
      <c r="KH41" s="13"/>
      <c r="KI41" s="13"/>
      <c r="KJ41" s="13"/>
      <c r="KK41" s="13"/>
      <c r="KL41" s="13"/>
      <c r="KM41" s="13"/>
      <c r="KN41" s="13"/>
      <c r="KO41" s="13"/>
      <c r="KP41" s="13"/>
      <c r="KQ41" s="13"/>
      <c r="KR41" s="13"/>
      <c r="KS41" s="13"/>
      <c r="KT41" s="13"/>
      <c r="KU41" s="13"/>
      <c r="KV41" s="13"/>
      <c r="KW41" s="13"/>
      <c r="KX41" s="13"/>
      <c r="KY41" s="13"/>
      <c r="KZ41" s="13"/>
      <c r="LA41" s="13"/>
      <c r="LB41" s="13"/>
      <c r="LC41" s="13"/>
      <c r="LD41" s="13"/>
      <c r="LE41" s="13"/>
      <c r="LF41" s="13"/>
      <c r="LG41" s="13"/>
      <c r="LH41" s="13"/>
      <c r="LI41" s="13"/>
      <c r="LJ41" s="13"/>
      <c r="LK41" s="13"/>
      <c r="LL41" s="13"/>
      <c r="LM41" s="13"/>
      <c r="LN41" s="13"/>
      <c r="LO41" s="13"/>
      <c r="LP41" s="13"/>
      <c r="LQ41" s="13"/>
      <c r="LR41" s="13"/>
      <c r="LS41" s="13"/>
      <c r="LT41" s="13"/>
      <c r="LU41" s="13"/>
      <c r="LV41" s="13"/>
      <c r="LW41" s="13"/>
      <c r="LX41" s="13"/>
      <c r="LY41" s="13"/>
      <c r="LZ41" s="13"/>
      <c r="MA41" s="13"/>
      <c r="MB41" s="13"/>
      <c r="MC41" s="13"/>
      <c r="MD41" s="13"/>
      <c r="ME41" s="13"/>
      <c r="MF41" s="13"/>
      <c r="MG41" s="13"/>
      <c r="MH41" s="13"/>
      <c r="MI41" s="13"/>
      <c r="MJ41" s="13"/>
      <c r="MK41" s="60"/>
      <c r="ML41" s="13">
        <v>45</v>
      </c>
      <c r="MM41" s="448"/>
      <c r="MN41" s="448"/>
      <c r="MO41" s="448"/>
      <c r="MP41" s="448"/>
    </row>
    <row r="42" spans="1:354">
      <c r="A42" s="9" t="s">
        <v>52</v>
      </c>
      <c r="B42" s="283">
        <f t="shared" si="97"/>
        <v>0</v>
      </c>
      <c r="C42" s="283">
        <f t="shared" si="98"/>
        <v>0</v>
      </c>
      <c r="D42" s="283">
        <f t="shared" si="99"/>
        <v>0</v>
      </c>
      <c r="E42" s="283">
        <f t="shared" si="100"/>
        <v>1</v>
      </c>
      <c r="F42" s="283">
        <f t="shared" si="101"/>
        <v>1</v>
      </c>
      <c r="G42" s="283">
        <f t="shared" si="102"/>
        <v>2</v>
      </c>
      <c r="H42" s="283">
        <f t="shared" si="103"/>
        <v>10</v>
      </c>
      <c r="I42" s="283">
        <f t="shared" si="104"/>
        <v>6</v>
      </c>
      <c r="J42" s="283">
        <f t="shared" si="105"/>
        <v>28</v>
      </c>
      <c r="K42" s="283">
        <f t="shared" si="106"/>
        <v>15</v>
      </c>
      <c r="L42" s="283">
        <f t="shared" si="107"/>
        <v>66</v>
      </c>
      <c r="M42" s="283">
        <f t="shared" si="108"/>
        <v>27</v>
      </c>
      <c r="N42" s="283">
        <f t="shared" si="109"/>
        <v>125</v>
      </c>
      <c r="O42" s="283">
        <f t="shared" si="110"/>
        <v>76</v>
      </c>
      <c r="P42" s="283">
        <f t="shared" si="111"/>
        <v>154</v>
      </c>
      <c r="Q42" s="283">
        <f t="shared" si="112"/>
        <v>131</v>
      </c>
      <c r="R42" s="283">
        <f t="shared" si="113"/>
        <v>109</v>
      </c>
      <c r="S42" s="283">
        <f t="shared" si="114"/>
        <v>134</v>
      </c>
      <c r="T42" s="283">
        <f t="shared" si="115"/>
        <v>29</v>
      </c>
      <c r="U42" s="283">
        <f t="shared" si="116"/>
        <v>75</v>
      </c>
      <c r="W42" s="791">
        <f t="shared" si="117"/>
        <v>1</v>
      </c>
      <c r="X42" s="791">
        <f t="shared" si="118"/>
        <v>0</v>
      </c>
      <c r="Y42" s="791">
        <f t="shared" si="119"/>
        <v>0</v>
      </c>
      <c r="Z42" s="791">
        <f t="shared" si="120"/>
        <v>0</v>
      </c>
      <c r="AA42" s="791">
        <f t="shared" si="121"/>
        <v>1</v>
      </c>
      <c r="AB42" s="791">
        <f t="shared" si="122"/>
        <v>2</v>
      </c>
      <c r="AC42" s="791">
        <f t="shared" si="123"/>
        <v>2</v>
      </c>
      <c r="AD42" s="791">
        <f t="shared" si="124"/>
        <v>5</v>
      </c>
      <c r="AE42" s="791">
        <f t="shared" si="125"/>
        <v>13</v>
      </c>
      <c r="AF42" s="791">
        <f t="shared" si="126"/>
        <v>12</v>
      </c>
      <c r="AG42" s="356"/>
      <c r="AH42" s="16" t="s">
        <v>52</v>
      </c>
      <c r="AI42" s="797">
        <f t="shared" si="127"/>
        <v>0</v>
      </c>
      <c r="AJ42" s="797">
        <f t="shared" si="128"/>
        <v>0</v>
      </c>
      <c r="AK42" s="797">
        <f t="shared" si="129"/>
        <v>0</v>
      </c>
      <c r="AL42" s="797">
        <f t="shared" si="130"/>
        <v>1</v>
      </c>
      <c r="AM42" s="797">
        <f t="shared" si="131"/>
        <v>1</v>
      </c>
      <c r="AN42" s="797">
        <f t="shared" si="132"/>
        <v>2</v>
      </c>
      <c r="AO42" s="797">
        <f t="shared" si="133"/>
        <v>10</v>
      </c>
      <c r="AP42" s="797">
        <f t="shared" si="134"/>
        <v>6</v>
      </c>
      <c r="AQ42" s="797">
        <f t="shared" si="135"/>
        <v>28</v>
      </c>
      <c r="AR42" s="797">
        <f t="shared" si="136"/>
        <v>15</v>
      </c>
      <c r="AS42" s="797">
        <f t="shared" si="137"/>
        <v>66</v>
      </c>
      <c r="AT42" s="797">
        <f t="shared" si="138"/>
        <v>27</v>
      </c>
      <c r="AU42" s="797">
        <f t="shared" si="139"/>
        <v>125</v>
      </c>
      <c r="AV42" s="797">
        <f t="shared" si="140"/>
        <v>76</v>
      </c>
      <c r="AW42" s="797">
        <f t="shared" si="141"/>
        <v>154</v>
      </c>
      <c r="AX42" s="797">
        <f t="shared" si="142"/>
        <v>131</v>
      </c>
      <c r="AY42" s="797">
        <f t="shared" si="143"/>
        <v>109</v>
      </c>
      <c r="AZ42" s="797">
        <f t="shared" si="144"/>
        <v>134</v>
      </c>
      <c r="BA42" s="797">
        <f t="shared" si="145"/>
        <v>29</v>
      </c>
      <c r="BB42" s="797">
        <f t="shared" si="146"/>
        <v>75</v>
      </c>
      <c r="BC42" s="797">
        <f t="shared" si="147"/>
        <v>36</v>
      </c>
      <c r="BD42" s="789">
        <f t="shared" si="148"/>
        <v>1</v>
      </c>
      <c r="BE42" s="789">
        <f t="shared" si="149"/>
        <v>0</v>
      </c>
      <c r="BF42" s="789">
        <f t="shared" si="150"/>
        <v>0</v>
      </c>
      <c r="BG42" s="789">
        <f t="shared" si="151"/>
        <v>0</v>
      </c>
      <c r="BH42" s="789">
        <f t="shared" si="152"/>
        <v>1</v>
      </c>
      <c r="BI42" s="789">
        <f t="shared" si="153"/>
        <v>2</v>
      </c>
      <c r="BJ42" s="789">
        <f t="shared" si="154"/>
        <v>2</v>
      </c>
      <c r="BK42" s="789">
        <f t="shared" si="155"/>
        <v>5</v>
      </c>
      <c r="BL42" s="789">
        <f t="shared" si="156"/>
        <v>13</v>
      </c>
      <c r="BM42" s="789">
        <f t="shared" si="157"/>
        <v>12</v>
      </c>
      <c r="BN42" s="356"/>
      <c r="BO42" s="356"/>
      <c r="BP42" s="16" t="s">
        <v>52</v>
      </c>
      <c r="BQ42" s="13"/>
      <c r="BR42" s="13"/>
      <c r="BS42" s="13"/>
      <c r="BT42" s="13"/>
      <c r="BU42" s="13"/>
      <c r="BV42" s="13"/>
      <c r="BW42" s="13"/>
      <c r="BX42" s="13"/>
      <c r="BY42" s="13"/>
      <c r="BZ42" s="13"/>
      <c r="CA42" s="13"/>
      <c r="CB42" s="13"/>
      <c r="CC42" s="13"/>
      <c r="CD42" s="13">
        <v>1</v>
      </c>
      <c r="CE42" s="13"/>
      <c r="CF42" s="13"/>
      <c r="CG42" s="13"/>
      <c r="CH42" s="13"/>
      <c r="CI42" s="13"/>
      <c r="CJ42" s="13"/>
      <c r="CK42" s="13"/>
      <c r="CL42" s="13"/>
      <c r="CM42" s="13"/>
      <c r="CN42" s="13">
        <v>2</v>
      </c>
      <c r="CO42" s="13">
        <v>1</v>
      </c>
      <c r="CP42" s="13"/>
      <c r="CQ42" s="13"/>
      <c r="CR42" s="13">
        <v>1</v>
      </c>
      <c r="CS42" s="13"/>
      <c r="CT42" s="13">
        <v>2</v>
      </c>
      <c r="CU42" s="13">
        <v>1</v>
      </c>
      <c r="CV42" s="13"/>
      <c r="CW42" s="13">
        <v>1</v>
      </c>
      <c r="CX42" s="13"/>
      <c r="CY42" s="13">
        <v>2</v>
      </c>
      <c r="CZ42" s="13">
        <v>2</v>
      </c>
      <c r="DA42" s="13"/>
      <c r="DB42" s="13">
        <v>2</v>
      </c>
      <c r="DC42" s="13">
        <v>1</v>
      </c>
      <c r="DD42" s="13"/>
      <c r="DE42" s="13">
        <v>4</v>
      </c>
      <c r="DF42" s="13">
        <v>1</v>
      </c>
      <c r="DG42" s="13">
        <v>1</v>
      </c>
      <c r="DH42" s="13">
        <v>2</v>
      </c>
      <c r="DI42" s="13">
        <v>4</v>
      </c>
      <c r="DJ42" s="13">
        <v>1</v>
      </c>
      <c r="DK42" s="13">
        <v>1</v>
      </c>
      <c r="DL42" s="13">
        <v>3</v>
      </c>
      <c r="DM42" s="13">
        <v>1</v>
      </c>
      <c r="DN42" s="13">
        <v>7</v>
      </c>
      <c r="DO42" s="13">
        <v>2</v>
      </c>
      <c r="DP42" s="13">
        <v>5</v>
      </c>
      <c r="DQ42" s="13"/>
      <c r="DR42" s="13">
        <v>3</v>
      </c>
      <c r="DS42" s="13">
        <v>3</v>
      </c>
      <c r="DT42" s="13">
        <v>6</v>
      </c>
      <c r="DU42" s="13">
        <v>5</v>
      </c>
      <c r="DV42" s="13">
        <v>4</v>
      </c>
      <c r="DW42" s="13">
        <v>12</v>
      </c>
      <c r="DX42" s="13">
        <v>2</v>
      </c>
      <c r="DY42" s="13">
        <v>6</v>
      </c>
      <c r="DZ42" s="13">
        <v>13</v>
      </c>
      <c r="EA42" s="13">
        <v>9</v>
      </c>
      <c r="EB42" s="13">
        <v>16</v>
      </c>
      <c r="EC42" s="13">
        <v>6</v>
      </c>
      <c r="ED42" s="13">
        <v>10</v>
      </c>
      <c r="EE42" s="13">
        <v>10</v>
      </c>
      <c r="EF42" s="13">
        <v>12</v>
      </c>
      <c r="EG42" s="13">
        <v>18</v>
      </c>
      <c r="EH42" s="13">
        <v>8</v>
      </c>
      <c r="EI42" s="13">
        <v>12</v>
      </c>
      <c r="EJ42" s="13">
        <v>22</v>
      </c>
      <c r="EK42" s="13">
        <v>15</v>
      </c>
      <c r="EL42" s="13">
        <v>18</v>
      </c>
      <c r="EM42" s="13">
        <v>17</v>
      </c>
      <c r="EN42" s="13">
        <v>12</v>
      </c>
      <c r="EO42" s="13">
        <v>10</v>
      </c>
      <c r="EP42" s="13">
        <v>12</v>
      </c>
      <c r="EQ42" s="13">
        <v>17</v>
      </c>
      <c r="ER42" s="13">
        <v>13</v>
      </c>
      <c r="ES42" s="13">
        <v>12</v>
      </c>
      <c r="ET42" s="13">
        <v>17</v>
      </c>
      <c r="EU42" s="13">
        <v>15</v>
      </c>
      <c r="EV42" s="13">
        <v>9</v>
      </c>
      <c r="EW42" s="13">
        <v>15</v>
      </c>
      <c r="EX42" s="13">
        <v>15</v>
      </c>
      <c r="EY42" s="13">
        <v>3</v>
      </c>
      <c r="EZ42" s="13">
        <v>9</v>
      </c>
      <c r="FA42" s="13">
        <v>8</v>
      </c>
      <c r="FB42" s="13">
        <v>7</v>
      </c>
      <c r="FC42" s="13">
        <v>9</v>
      </c>
      <c r="FD42" s="13">
        <v>3</v>
      </c>
      <c r="FE42" s="13">
        <v>2</v>
      </c>
      <c r="FF42" s="13">
        <v>2</v>
      </c>
      <c r="FG42" s="13">
        <v>1</v>
      </c>
      <c r="FH42" s="13">
        <v>1</v>
      </c>
      <c r="FI42" s="13"/>
      <c r="FJ42" s="13"/>
      <c r="FK42" s="13"/>
      <c r="FL42" s="13"/>
      <c r="FM42" s="13"/>
      <c r="FN42" s="60">
        <v>467</v>
      </c>
      <c r="FO42" s="13"/>
      <c r="FP42" s="13"/>
      <c r="FQ42" s="13"/>
      <c r="FR42" s="13"/>
      <c r="FS42" s="13"/>
      <c r="FT42" s="13"/>
      <c r="FU42" s="13"/>
      <c r="FV42" s="13"/>
      <c r="FW42" s="13"/>
      <c r="FX42" s="13"/>
      <c r="FY42" s="13"/>
      <c r="FZ42" s="13"/>
      <c r="GA42" s="13"/>
      <c r="GB42" s="13"/>
      <c r="GC42" s="13"/>
      <c r="GD42" s="13"/>
      <c r="GE42" s="13"/>
      <c r="GF42" s="13"/>
      <c r="GG42" s="13"/>
      <c r="GH42" s="13"/>
      <c r="GI42" s="13"/>
      <c r="GJ42" s="13"/>
      <c r="GK42" s="13"/>
      <c r="GL42" s="13"/>
      <c r="GM42" s="13"/>
      <c r="GN42" s="13"/>
      <c r="GO42" s="13">
        <v>1</v>
      </c>
      <c r="GP42" s="13">
        <v>2</v>
      </c>
      <c r="GQ42" s="13">
        <v>1</v>
      </c>
      <c r="GR42" s="13"/>
      <c r="GS42" s="13">
        <v>2</v>
      </c>
      <c r="GT42" s="13">
        <v>1</v>
      </c>
      <c r="GU42" s="13"/>
      <c r="GV42" s="13">
        <v>1</v>
      </c>
      <c r="GW42" s="13">
        <v>1</v>
      </c>
      <c r="GX42" s="13">
        <v>2</v>
      </c>
      <c r="GY42" s="13"/>
      <c r="GZ42" s="13">
        <v>1</v>
      </c>
      <c r="HA42" s="13">
        <v>3</v>
      </c>
      <c r="HB42" s="13">
        <v>3</v>
      </c>
      <c r="HC42" s="13">
        <v>3</v>
      </c>
      <c r="HD42" s="13">
        <v>1</v>
      </c>
      <c r="HE42" s="13">
        <v>5</v>
      </c>
      <c r="HF42" s="13">
        <v>3</v>
      </c>
      <c r="HG42" s="13">
        <v>3</v>
      </c>
      <c r="HH42" s="13">
        <v>1</v>
      </c>
      <c r="HI42" s="13">
        <v>5</v>
      </c>
      <c r="HJ42" s="13">
        <v>7</v>
      </c>
      <c r="HK42" s="13">
        <v>7</v>
      </c>
      <c r="HL42" s="13">
        <v>4</v>
      </c>
      <c r="HM42" s="13">
        <v>6</v>
      </c>
      <c r="HN42" s="13">
        <v>5</v>
      </c>
      <c r="HO42" s="13">
        <v>8</v>
      </c>
      <c r="HP42" s="13">
        <v>7</v>
      </c>
      <c r="HQ42" s="13">
        <v>7</v>
      </c>
      <c r="HR42" s="13">
        <v>8</v>
      </c>
      <c r="HS42" s="13">
        <v>7</v>
      </c>
      <c r="HT42" s="13">
        <v>7</v>
      </c>
      <c r="HU42" s="13">
        <v>9</v>
      </c>
      <c r="HV42" s="13">
        <v>10</v>
      </c>
      <c r="HW42" s="13">
        <v>15</v>
      </c>
      <c r="HX42" s="13">
        <v>17</v>
      </c>
      <c r="HY42" s="13">
        <v>11</v>
      </c>
      <c r="HZ42" s="13">
        <v>19</v>
      </c>
      <c r="IA42" s="13">
        <v>9</v>
      </c>
      <c r="IB42" s="13">
        <v>12</v>
      </c>
      <c r="IC42" s="13">
        <v>16</v>
      </c>
      <c r="ID42" s="13">
        <v>17</v>
      </c>
      <c r="IE42" s="13">
        <v>16</v>
      </c>
      <c r="IF42" s="13">
        <v>14</v>
      </c>
      <c r="IG42" s="13">
        <v>15</v>
      </c>
      <c r="IH42" s="13">
        <v>12</v>
      </c>
      <c r="II42" s="13">
        <v>15</v>
      </c>
      <c r="IJ42" s="13">
        <v>21</v>
      </c>
      <c r="IK42" s="13">
        <v>11</v>
      </c>
      <c r="IL42" s="13">
        <v>18</v>
      </c>
      <c r="IM42" s="13">
        <v>15</v>
      </c>
      <c r="IN42" s="13">
        <v>14</v>
      </c>
      <c r="IO42" s="13">
        <v>17</v>
      </c>
      <c r="IP42" s="13">
        <v>8</v>
      </c>
      <c r="IQ42" s="13">
        <v>11</v>
      </c>
      <c r="IR42" s="13">
        <v>13</v>
      </c>
      <c r="IS42" s="13">
        <v>14</v>
      </c>
      <c r="IT42" s="13">
        <v>10</v>
      </c>
      <c r="IU42" s="13">
        <v>8</v>
      </c>
      <c r="IV42" s="13">
        <v>10</v>
      </c>
      <c r="IW42" s="13">
        <v>4</v>
      </c>
      <c r="IX42" s="13">
        <v>7</v>
      </c>
      <c r="IY42" s="13">
        <v>11</v>
      </c>
      <c r="IZ42" s="13">
        <v>2</v>
      </c>
      <c r="JA42" s="13">
        <v>5</v>
      </c>
      <c r="JB42" s="13">
        <v>1</v>
      </c>
      <c r="JC42" s="13">
        <v>1</v>
      </c>
      <c r="JD42" s="13">
        <v>1</v>
      </c>
      <c r="JE42" s="13">
        <v>1</v>
      </c>
      <c r="JF42" s="13"/>
      <c r="JG42" s="13"/>
      <c r="JH42" s="13"/>
      <c r="JI42" s="13"/>
      <c r="JJ42" s="13"/>
      <c r="JK42" s="13"/>
      <c r="JL42" s="13"/>
      <c r="JM42" s="60">
        <v>522</v>
      </c>
      <c r="JN42" s="13">
        <v>1</v>
      </c>
      <c r="JO42" s="13"/>
      <c r="JP42" s="13"/>
      <c r="JQ42" s="13"/>
      <c r="JR42" s="13"/>
      <c r="JS42" s="13"/>
      <c r="JT42" s="13"/>
      <c r="JU42" s="13"/>
      <c r="JV42" s="13"/>
      <c r="JW42" s="13"/>
      <c r="JX42" s="13"/>
      <c r="JY42" s="13"/>
      <c r="JZ42" s="13"/>
      <c r="KA42" s="13"/>
      <c r="KB42" s="13"/>
      <c r="KC42" s="13">
        <v>1</v>
      </c>
      <c r="KD42" s="13"/>
      <c r="KE42" s="13"/>
      <c r="KF42" s="13"/>
      <c r="KG42" s="13"/>
      <c r="KH42" s="13">
        <v>1</v>
      </c>
      <c r="KI42" s="13"/>
      <c r="KJ42" s="13"/>
      <c r="KK42" s="13"/>
      <c r="KL42" s="13"/>
      <c r="KM42" s="13"/>
      <c r="KN42" s="13"/>
      <c r="KO42" s="13"/>
      <c r="KP42" s="13">
        <v>1</v>
      </c>
      <c r="KQ42" s="13"/>
      <c r="KR42" s="13"/>
      <c r="KS42" s="13">
        <v>1</v>
      </c>
      <c r="KT42" s="13"/>
      <c r="KU42" s="13"/>
      <c r="KV42" s="13">
        <v>1</v>
      </c>
      <c r="KW42" s="13"/>
      <c r="KX42" s="13"/>
      <c r="KY42" s="13"/>
      <c r="KZ42" s="13"/>
      <c r="LA42" s="13"/>
      <c r="LB42" s="13"/>
      <c r="LC42" s="13"/>
      <c r="LD42" s="13">
        <v>1</v>
      </c>
      <c r="LE42" s="13">
        <v>1</v>
      </c>
      <c r="LF42" s="13">
        <v>1</v>
      </c>
      <c r="LG42" s="13">
        <v>1</v>
      </c>
      <c r="LH42" s="13"/>
      <c r="LI42" s="13">
        <v>1</v>
      </c>
      <c r="LJ42" s="13"/>
      <c r="LK42" s="13"/>
      <c r="LL42" s="13"/>
      <c r="LM42" s="13"/>
      <c r="LN42" s="13">
        <v>2</v>
      </c>
      <c r="LO42" s="13">
        <v>4</v>
      </c>
      <c r="LP42" s="13">
        <v>3</v>
      </c>
      <c r="LQ42" s="13">
        <v>1</v>
      </c>
      <c r="LR42" s="13"/>
      <c r="LS42" s="13"/>
      <c r="LT42" s="13">
        <v>1</v>
      </c>
      <c r="LU42" s="13">
        <v>2</v>
      </c>
      <c r="LV42" s="13">
        <v>1</v>
      </c>
      <c r="LW42" s="13"/>
      <c r="LX42" s="13">
        <v>2</v>
      </c>
      <c r="LY42" s="13">
        <v>1</v>
      </c>
      <c r="LZ42" s="13">
        <v>1</v>
      </c>
      <c r="MA42" s="13">
        <v>2</v>
      </c>
      <c r="MB42" s="13">
        <v>2</v>
      </c>
      <c r="MC42" s="13">
        <v>2</v>
      </c>
      <c r="MD42" s="13"/>
      <c r="ME42" s="13">
        <v>1</v>
      </c>
      <c r="MF42" s="13"/>
      <c r="MG42" s="13"/>
      <c r="MH42" s="13"/>
      <c r="MI42" s="13"/>
      <c r="MJ42" s="13"/>
      <c r="MK42" s="60">
        <v>36</v>
      </c>
      <c r="ML42" s="13">
        <v>1025</v>
      </c>
      <c r="MM42" s="448"/>
      <c r="MN42" s="448"/>
      <c r="MO42" s="448"/>
      <c r="MP42" s="448"/>
    </row>
    <row r="43" spans="1:354">
      <c r="A43" s="8" t="s">
        <v>53</v>
      </c>
      <c r="B43" s="283">
        <f t="shared" si="97"/>
        <v>0</v>
      </c>
      <c r="C43" s="283">
        <f t="shared" si="98"/>
        <v>0</v>
      </c>
      <c r="D43" s="283">
        <f t="shared" si="99"/>
        <v>0</v>
      </c>
      <c r="E43" s="283">
        <f t="shared" si="100"/>
        <v>0</v>
      </c>
      <c r="F43" s="283">
        <f t="shared" si="101"/>
        <v>0</v>
      </c>
      <c r="G43" s="283">
        <f t="shared" si="102"/>
        <v>0</v>
      </c>
      <c r="H43" s="283">
        <f t="shared" si="103"/>
        <v>0</v>
      </c>
      <c r="I43" s="283">
        <f t="shared" si="104"/>
        <v>0</v>
      </c>
      <c r="J43" s="283">
        <f t="shared" si="105"/>
        <v>1</v>
      </c>
      <c r="K43" s="283">
        <f t="shared" si="106"/>
        <v>0</v>
      </c>
      <c r="L43" s="283">
        <f t="shared" si="107"/>
        <v>2</v>
      </c>
      <c r="M43" s="283">
        <f t="shared" si="108"/>
        <v>1</v>
      </c>
      <c r="N43" s="283">
        <f t="shared" si="109"/>
        <v>3</v>
      </c>
      <c r="O43" s="283">
        <f t="shared" si="110"/>
        <v>1</v>
      </c>
      <c r="P43" s="283">
        <f t="shared" si="111"/>
        <v>4</v>
      </c>
      <c r="Q43" s="283">
        <f t="shared" si="112"/>
        <v>1</v>
      </c>
      <c r="R43" s="283">
        <f t="shared" si="113"/>
        <v>1</v>
      </c>
      <c r="S43" s="283">
        <f t="shared" si="114"/>
        <v>4</v>
      </c>
      <c r="T43" s="283">
        <f t="shared" si="115"/>
        <v>0</v>
      </c>
      <c r="U43" s="283">
        <f t="shared" si="116"/>
        <v>3</v>
      </c>
      <c r="W43" s="791">
        <f t="shared" si="117"/>
        <v>0</v>
      </c>
      <c r="X43" s="791">
        <f t="shared" si="118"/>
        <v>0</v>
      </c>
      <c r="Y43" s="791">
        <f t="shared" si="119"/>
        <v>0</v>
      </c>
      <c r="Z43" s="791">
        <f t="shared" si="120"/>
        <v>0</v>
      </c>
      <c r="AA43" s="791">
        <f t="shared" si="121"/>
        <v>0</v>
      </c>
      <c r="AB43" s="791">
        <f t="shared" si="122"/>
        <v>0</v>
      </c>
      <c r="AC43" s="791">
        <f t="shared" si="123"/>
        <v>0</v>
      </c>
      <c r="AD43" s="791">
        <f t="shared" si="124"/>
        <v>0</v>
      </c>
      <c r="AE43" s="791">
        <f t="shared" si="125"/>
        <v>1</v>
      </c>
      <c r="AF43" s="791">
        <f t="shared" si="126"/>
        <v>0</v>
      </c>
      <c r="AG43" s="356"/>
      <c r="AH43" s="16" t="s">
        <v>53</v>
      </c>
      <c r="AI43" s="797">
        <f t="shared" si="127"/>
        <v>0</v>
      </c>
      <c r="AJ43" s="797">
        <f t="shared" si="128"/>
        <v>0</v>
      </c>
      <c r="AK43" s="797">
        <f t="shared" si="129"/>
        <v>0</v>
      </c>
      <c r="AL43" s="797">
        <f t="shared" si="130"/>
        <v>0</v>
      </c>
      <c r="AM43" s="797">
        <f t="shared" si="131"/>
        <v>0</v>
      </c>
      <c r="AN43" s="797">
        <f t="shared" si="132"/>
        <v>0</v>
      </c>
      <c r="AO43" s="797">
        <f t="shared" si="133"/>
        <v>0</v>
      </c>
      <c r="AP43" s="797">
        <f t="shared" si="134"/>
        <v>0</v>
      </c>
      <c r="AQ43" s="797">
        <f t="shared" si="135"/>
        <v>1</v>
      </c>
      <c r="AR43" s="797">
        <f t="shared" si="136"/>
        <v>0</v>
      </c>
      <c r="AS43" s="797">
        <f t="shared" si="137"/>
        <v>2</v>
      </c>
      <c r="AT43" s="797">
        <f t="shared" si="138"/>
        <v>1</v>
      </c>
      <c r="AU43" s="797">
        <f t="shared" si="139"/>
        <v>3</v>
      </c>
      <c r="AV43" s="797">
        <f t="shared" si="140"/>
        <v>1</v>
      </c>
      <c r="AW43" s="797">
        <f t="shared" si="141"/>
        <v>4</v>
      </c>
      <c r="AX43" s="797">
        <f t="shared" si="142"/>
        <v>1</v>
      </c>
      <c r="AY43" s="797">
        <f t="shared" si="143"/>
        <v>1</v>
      </c>
      <c r="AZ43" s="797">
        <f t="shared" si="144"/>
        <v>4</v>
      </c>
      <c r="BA43" s="797">
        <f t="shared" si="145"/>
        <v>0</v>
      </c>
      <c r="BB43" s="797">
        <f t="shared" si="146"/>
        <v>3</v>
      </c>
      <c r="BC43" s="797">
        <f t="shared" si="147"/>
        <v>1</v>
      </c>
      <c r="BD43" s="789">
        <f t="shared" si="148"/>
        <v>0</v>
      </c>
      <c r="BE43" s="789">
        <f t="shared" si="149"/>
        <v>0</v>
      </c>
      <c r="BF43" s="789">
        <f t="shared" si="150"/>
        <v>0</v>
      </c>
      <c r="BG43" s="789">
        <f t="shared" si="151"/>
        <v>0</v>
      </c>
      <c r="BH43" s="789">
        <f t="shared" si="152"/>
        <v>0</v>
      </c>
      <c r="BI43" s="789">
        <f t="shared" si="153"/>
        <v>0</v>
      </c>
      <c r="BJ43" s="789">
        <f t="shared" si="154"/>
        <v>0</v>
      </c>
      <c r="BK43" s="789">
        <f t="shared" si="155"/>
        <v>0</v>
      </c>
      <c r="BL43" s="789">
        <f t="shared" si="156"/>
        <v>1</v>
      </c>
      <c r="BM43" s="789">
        <f t="shared" si="157"/>
        <v>0</v>
      </c>
      <c r="BN43" s="356"/>
      <c r="BO43" s="356"/>
      <c r="BP43" s="16" t="s">
        <v>53</v>
      </c>
      <c r="BQ43" s="13"/>
      <c r="BR43" s="13"/>
      <c r="BS43" s="13"/>
      <c r="BT43" s="13"/>
      <c r="BU43" s="13"/>
      <c r="BV43" s="13"/>
      <c r="BW43" s="13"/>
      <c r="BX43" s="13"/>
      <c r="BY43" s="13"/>
      <c r="BZ43" s="13"/>
      <c r="CA43" s="13"/>
      <c r="CB43" s="13"/>
      <c r="CC43" s="13"/>
      <c r="CD43" s="13"/>
      <c r="CE43" s="13"/>
      <c r="CF43" s="13"/>
      <c r="CG43" s="13"/>
      <c r="CH43" s="13"/>
      <c r="CI43" s="13"/>
      <c r="CJ43" s="13"/>
      <c r="CK43" s="13"/>
      <c r="CL43" s="13"/>
      <c r="CM43" s="13"/>
      <c r="CN43" s="13"/>
      <c r="CO43" s="13"/>
      <c r="CP43" s="13"/>
      <c r="CQ43" s="13"/>
      <c r="CR43" s="13"/>
      <c r="CS43" s="13"/>
      <c r="CT43" s="13"/>
      <c r="CU43" s="13"/>
      <c r="CV43" s="13"/>
      <c r="CW43" s="13"/>
      <c r="CX43" s="13"/>
      <c r="CY43" s="13"/>
      <c r="CZ43" s="13"/>
      <c r="DA43" s="13"/>
      <c r="DB43" s="13"/>
      <c r="DC43" s="13"/>
      <c r="DD43" s="13"/>
      <c r="DE43" s="13"/>
      <c r="DF43" s="13"/>
      <c r="DG43" s="13"/>
      <c r="DH43" s="13"/>
      <c r="DI43" s="13"/>
      <c r="DJ43" s="13"/>
      <c r="DK43" s="13"/>
      <c r="DL43" s="13">
        <v>1</v>
      </c>
      <c r="DM43" s="13"/>
      <c r="DN43" s="13"/>
      <c r="DO43" s="13"/>
      <c r="DP43" s="13"/>
      <c r="DQ43" s="13"/>
      <c r="DR43" s="13"/>
      <c r="DS43" s="13"/>
      <c r="DT43" s="13"/>
      <c r="DU43" s="13"/>
      <c r="DV43" s="13"/>
      <c r="DW43" s="13">
        <v>1</v>
      </c>
      <c r="DX43" s="13"/>
      <c r="DY43" s="13"/>
      <c r="DZ43" s="13"/>
      <c r="EA43" s="13"/>
      <c r="EB43" s="13"/>
      <c r="EC43" s="13"/>
      <c r="ED43" s="13"/>
      <c r="EE43" s="13"/>
      <c r="EF43" s="13"/>
      <c r="EG43" s="13"/>
      <c r="EH43" s="13"/>
      <c r="EI43" s="13"/>
      <c r="EJ43" s="13">
        <v>1</v>
      </c>
      <c r="EK43" s="13"/>
      <c r="EL43" s="13"/>
      <c r="EM43" s="13"/>
      <c r="EN43" s="13">
        <v>1</v>
      </c>
      <c r="EO43" s="13"/>
      <c r="EP43" s="13"/>
      <c r="EQ43" s="13">
        <v>1</v>
      </c>
      <c r="ER43" s="13">
        <v>1</v>
      </c>
      <c r="ES43" s="13"/>
      <c r="ET43" s="13"/>
      <c r="EU43" s="13">
        <v>1</v>
      </c>
      <c r="EV43" s="13"/>
      <c r="EW43" s="13"/>
      <c r="EX43" s="13"/>
      <c r="EY43" s="13">
        <v>1</v>
      </c>
      <c r="EZ43" s="13"/>
      <c r="FA43" s="13">
        <v>1</v>
      </c>
      <c r="FB43" s="13"/>
      <c r="FC43" s="13"/>
      <c r="FD43" s="13"/>
      <c r="FE43" s="13"/>
      <c r="FF43" s="13">
        <v>1</v>
      </c>
      <c r="FG43" s="13"/>
      <c r="FH43" s="13"/>
      <c r="FI43" s="13"/>
      <c r="FJ43" s="13"/>
      <c r="FK43" s="13"/>
      <c r="FL43" s="13"/>
      <c r="FM43" s="13"/>
      <c r="FN43" s="60">
        <v>10</v>
      </c>
      <c r="FO43" s="13"/>
      <c r="FP43" s="13"/>
      <c r="FQ43" s="13"/>
      <c r="FR43" s="13"/>
      <c r="FS43" s="13"/>
      <c r="FT43" s="13"/>
      <c r="FU43" s="13"/>
      <c r="FV43" s="13"/>
      <c r="FW43" s="13"/>
      <c r="FX43" s="13"/>
      <c r="FY43" s="13"/>
      <c r="FZ43" s="13"/>
      <c r="GA43" s="13"/>
      <c r="GB43" s="13"/>
      <c r="GC43" s="13"/>
      <c r="GD43" s="13"/>
      <c r="GE43" s="13"/>
      <c r="GF43" s="13"/>
      <c r="GG43" s="13"/>
      <c r="GH43" s="13"/>
      <c r="GI43" s="13"/>
      <c r="GJ43" s="13"/>
      <c r="GK43" s="13"/>
      <c r="GL43" s="13"/>
      <c r="GM43" s="13"/>
      <c r="GN43" s="13"/>
      <c r="GO43" s="13"/>
      <c r="GP43" s="13"/>
      <c r="GQ43" s="13"/>
      <c r="GR43" s="13"/>
      <c r="GS43" s="13"/>
      <c r="GT43" s="13"/>
      <c r="GU43" s="13"/>
      <c r="GV43" s="13"/>
      <c r="GW43" s="13"/>
      <c r="GX43" s="13"/>
      <c r="GY43" s="13"/>
      <c r="GZ43" s="13"/>
      <c r="HA43" s="13"/>
      <c r="HB43" s="13"/>
      <c r="HC43" s="13"/>
      <c r="HD43" s="13"/>
      <c r="HE43" s="13"/>
      <c r="HF43" s="13">
        <v>1</v>
      </c>
      <c r="HG43" s="13"/>
      <c r="HH43" s="13"/>
      <c r="HI43" s="13"/>
      <c r="HJ43" s="13"/>
      <c r="HK43" s="13"/>
      <c r="HL43" s="13"/>
      <c r="HM43" s="13"/>
      <c r="HN43" s="13"/>
      <c r="HO43" s="13"/>
      <c r="HP43" s="13"/>
      <c r="HQ43" s="13">
        <v>2</v>
      </c>
      <c r="HR43" s="13"/>
      <c r="HS43" s="13"/>
      <c r="HT43" s="13"/>
      <c r="HU43" s="13"/>
      <c r="HV43" s="13"/>
      <c r="HW43" s="13">
        <v>1</v>
      </c>
      <c r="HX43" s="13">
        <v>1</v>
      </c>
      <c r="HY43" s="13"/>
      <c r="HZ43" s="13"/>
      <c r="IA43" s="13">
        <v>1</v>
      </c>
      <c r="IB43" s="13"/>
      <c r="IC43" s="13"/>
      <c r="ID43" s="13">
        <v>1</v>
      </c>
      <c r="IE43" s="13"/>
      <c r="IF43" s="13"/>
      <c r="IG43" s="13"/>
      <c r="IH43" s="13"/>
      <c r="II43" s="13">
        <v>1</v>
      </c>
      <c r="IJ43" s="13"/>
      <c r="IK43" s="13">
        <v>1</v>
      </c>
      <c r="IL43" s="13"/>
      <c r="IM43" s="13">
        <v>1</v>
      </c>
      <c r="IN43" s="13"/>
      <c r="IO43" s="13"/>
      <c r="IP43" s="13"/>
      <c r="IQ43" s="13"/>
      <c r="IR43" s="13">
        <v>1</v>
      </c>
      <c r="IS43" s="13"/>
      <c r="IT43" s="13"/>
      <c r="IU43" s="13"/>
      <c r="IV43" s="13"/>
      <c r="IW43" s="13"/>
      <c r="IX43" s="13"/>
      <c r="IY43" s="13"/>
      <c r="IZ43" s="13"/>
      <c r="JA43" s="13"/>
      <c r="JB43" s="13"/>
      <c r="JC43" s="13"/>
      <c r="JD43" s="13"/>
      <c r="JE43" s="13"/>
      <c r="JF43" s="13"/>
      <c r="JG43" s="13"/>
      <c r="JH43" s="13"/>
      <c r="JI43" s="13"/>
      <c r="JJ43" s="13"/>
      <c r="JK43" s="13"/>
      <c r="JL43" s="13"/>
      <c r="JM43" s="60">
        <v>11</v>
      </c>
      <c r="JN43" s="13"/>
      <c r="JO43" s="13"/>
      <c r="JP43" s="13"/>
      <c r="JQ43" s="13"/>
      <c r="JR43" s="13"/>
      <c r="JS43" s="13"/>
      <c r="JT43" s="13"/>
      <c r="JU43" s="13"/>
      <c r="JV43" s="13"/>
      <c r="JW43" s="13"/>
      <c r="JX43" s="13"/>
      <c r="JY43" s="13"/>
      <c r="JZ43" s="13"/>
      <c r="KA43" s="13"/>
      <c r="KB43" s="13"/>
      <c r="KC43" s="13"/>
      <c r="KD43" s="13"/>
      <c r="KE43" s="13"/>
      <c r="KF43" s="13"/>
      <c r="KG43" s="13"/>
      <c r="KH43" s="13"/>
      <c r="KI43" s="13"/>
      <c r="KJ43" s="13"/>
      <c r="KK43" s="13"/>
      <c r="KL43" s="13"/>
      <c r="KM43" s="13"/>
      <c r="KN43" s="13"/>
      <c r="KO43" s="13"/>
      <c r="KP43" s="13"/>
      <c r="KQ43" s="13"/>
      <c r="KR43" s="13"/>
      <c r="KS43" s="13"/>
      <c r="KT43" s="13"/>
      <c r="KU43" s="13"/>
      <c r="KV43" s="13"/>
      <c r="KW43" s="13"/>
      <c r="KX43" s="13"/>
      <c r="KY43" s="13"/>
      <c r="KZ43" s="13"/>
      <c r="LA43" s="13"/>
      <c r="LB43" s="13"/>
      <c r="LC43" s="13"/>
      <c r="LD43" s="13"/>
      <c r="LE43" s="13"/>
      <c r="LF43" s="13"/>
      <c r="LG43" s="13"/>
      <c r="LH43" s="13"/>
      <c r="LI43" s="13"/>
      <c r="LJ43" s="13"/>
      <c r="LK43" s="13"/>
      <c r="LL43" s="13"/>
      <c r="LM43" s="13"/>
      <c r="LN43" s="13"/>
      <c r="LO43" s="13"/>
      <c r="LP43" s="13"/>
      <c r="LQ43" s="13"/>
      <c r="LR43" s="13"/>
      <c r="LS43" s="13"/>
      <c r="LT43" s="13">
        <v>1</v>
      </c>
      <c r="LU43" s="13"/>
      <c r="LV43" s="13"/>
      <c r="LW43" s="13"/>
      <c r="LX43" s="13"/>
      <c r="LY43" s="13"/>
      <c r="LZ43" s="13"/>
      <c r="MA43" s="13"/>
      <c r="MB43" s="13"/>
      <c r="MC43" s="13"/>
      <c r="MD43" s="13"/>
      <c r="ME43" s="13"/>
      <c r="MF43" s="13"/>
      <c r="MG43" s="13"/>
      <c r="MH43" s="13"/>
      <c r="MI43" s="13"/>
      <c r="MJ43" s="13"/>
      <c r="MK43" s="60">
        <v>1</v>
      </c>
      <c r="ML43" s="13">
        <v>22</v>
      </c>
      <c r="MM43" s="448"/>
      <c r="MN43" s="448"/>
      <c r="MO43" s="448"/>
      <c r="MP43" s="448"/>
    </row>
    <row r="44" spans="1:354">
      <c r="A44" s="8" t="s">
        <v>54</v>
      </c>
      <c r="B44" s="283">
        <f t="shared" si="97"/>
        <v>0</v>
      </c>
      <c r="C44" s="283">
        <f t="shared" si="98"/>
        <v>0</v>
      </c>
      <c r="D44" s="283">
        <f t="shared" si="99"/>
        <v>0</v>
      </c>
      <c r="E44" s="283">
        <f t="shared" si="100"/>
        <v>0</v>
      </c>
      <c r="F44" s="283">
        <f t="shared" si="101"/>
        <v>0</v>
      </c>
      <c r="G44" s="283">
        <f t="shared" si="102"/>
        <v>1</v>
      </c>
      <c r="H44" s="283">
        <f t="shared" si="103"/>
        <v>2</v>
      </c>
      <c r="I44" s="283">
        <f t="shared" si="104"/>
        <v>0</v>
      </c>
      <c r="J44" s="283">
        <f t="shared" si="105"/>
        <v>3</v>
      </c>
      <c r="K44" s="283">
        <f t="shared" si="106"/>
        <v>3</v>
      </c>
      <c r="L44" s="283">
        <f t="shared" si="107"/>
        <v>7</v>
      </c>
      <c r="M44" s="283">
        <f t="shared" si="108"/>
        <v>2</v>
      </c>
      <c r="N44" s="283">
        <f t="shared" si="109"/>
        <v>19</v>
      </c>
      <c r="O44" s="283">
        <f t="shared" si="110"/>
        <v>6</v>
      </c>
      <c r="P44" s="283">
        <f t="shared" si="111"/>
        <v>25</v>
      </c>
      <c r="Q44" s="283">
        <f t="shared" si="112"/>
        <v>17</v>
      </c>
      <c r="R44" s="283">
        <f t="shared" si="113"/>
        <v>24</v>
      </c>
      <c r="S44" s="283">
        <f t="shared" si="114"/>
        <v>18</v>
      </c>
      <c r="T44" s="283">
        <f t="shared" si="115"/>
        <v>9</v>
      </c>
      <c r="U44" s="283">
        <f t="shared" si="116"/>
        <v>7</v>
      </c>
      <c r="W44" s="791">
        <f t="shared" si="117"/>
        <v>0</v>
      </c>
      <c r="X44" s="791">
        <f t="shared" si="118"/>
        <v>0</v>
      </c>
      <c r="Y44" s="791">
        <f t="shared" si="119"/>
        <v>0</v>
      </c>
      <c r="Z44" s="791">
        <f t="shared" si="120"/>
        <v>0</v>
      </c>
      <c r="AA44" s="791">
        <f t="shared" si="121"/>
        <v>0</v>
      </c>
      <c r="AB44" s="791">
        <f t="shared" si="122"/>
        <v>0</v>
      </c>
      <c r="AC44" s="791">
        <f t="shared" si="123"/>
        <v>0</v>
      </c>
      <c r="AD44" s="791">
        <f t="shared" si="124"/>
        <v>0</v>
      </c>
      <c r="AE44" s="791">
        <f t="shared" si="125"/>
        <v>1</v>
      </c>
      <c r="AF44" s="791">
        <f t="shared" si="126"/>
        <v>1</v>
      </c>
      <c r="AG44" s="356"/>
      <c r="AH44" s="16" t="s">
        <v>54</v>
      </c>
      <c r="AI44" s="797">
        <f t="shared" si="127"/>
        <v>0</v>
      </c>
      <c r="AJ44" s="797">
        <f t="shared" si="128"/>
        <v>0</v>
      </c>
      <c r="AK44" s="797">
        <f t="shared" si="129"/>
        <v>0</v>
      </c>
      <c r="AL44" s="797">
        <f t="shared" si="130"/>
        <v>0</v>
      </c>
      <c r="AM44" s="797">
        <f t="shared" si="131"/>
        <v>0</v>
      </c>
      <c r="AN44" s="797">
        <f t="shared" si="132"/>
        <v>1</v>
      </c>
      <c r="AO44" s="797">
        <f t="shared" si="133"/>
        <v>2</v>
      </c>
      <c r="AP44" s="797">
        <f t="shared" si="134"/>
        <v>0</v>
      </c>
      <c r="AQ44" s="797">
        <f t="shared" si="135"/>
        <v>3</v>
      </c>
      <c r="AR44" s="797">
        <f t="shared" si="136"/>
        <v>3</v>
      </c>
      <c r="AS44" s="797">
        <f t="shared" si="137"/>
        <v>7</v>
      </c>
      <c r="AT44" s="797">
        <f t="shared" si="138"/>
        <v>2</v>
      </c>
      <c r="AU44" s="797">
        <f t="shared" si="139"/>
        <v>19</v>
      </c>
      <c r="AV44" s="797">
        <f t="shared" si="140"/>
        <v>6</v>
      </c>
      <c r="AW44" s="797">
        <f t="shared" si="141"/>
        <v>25</v>
      </c>
      <c r="AX44" s="797">
        <f t="shared" si="142"/>
        <v>17</v>
      </c>
      <c r="AY44" s="797">
        <f t="shared" si="143"/>
        <v>24</v>
      </c>
      <c r="AZ44" s="797">
        <f t="shared" si="144"/>
        <v>18</v>
      </c>
      <c r="BA44" s="797">
        <f t="shared" si="145"/>
        <v>9</v>
      </c>
      <c r="BB44" s="797">
        <f t="shared" si="146"/>
        <v>7</v>
      </c>
      <c r="BC44" s="797">
        <f t="shared" si="147"/>
        <v>2</v>
      </c>
      <c r="BD44" s="789">
        <f t="shared" si="148"/>
        <v>0</v>
      </c>
      <c r="BE44" s="789">
        <f t="shared" si="149"/>
        <v>0</v>
      </c>
      <c r="BF44" s="789">
        <f t="shared" si="150"/>
        <v>0</v>
      </c>
      <c r="BG44" s="789">
        <f t="shared" si="151"/>
        <v>0</v>
      </c>
      <c r="BH44" s="789">
        <f t="shared" si="152"/>
        <v>0</v>
      </c>
      <c r="BI44" s="789">
        <f t="shared" si="153"/>
        <v>0</v>
      </c>
      <c r="BJ44" s="789">
        <f t="shared" si="154"/>
        <v>0</v>
      </c>
      <c r="BK44" s="789">
        <f t="shared" si="155"/>
        <v>0</v>
      </c>
      <c r="BL44" s="789">
        <f t="shared" si="156"/>
        <v>1</v>
      </c>
      <c r="BM44" s="789">
        <f t="shared" si="157"/>
        <v>1</v>
      </c>
      <c r="BN44" s="356"/>
      <c r="BO44" s="356"/>
      <c r="BP44" s="16" t="s">
        <v>54</v>
      </c>
      <c r="BQ44" s="13"/>
      <c r="BR44" s="13"/>
      <c r="BS44" s="13"/>
      <c r="BT44" s="13"/>
      <c r="BU44" s="13"/>
      <c r="BV44" s="13"/>
      <c r="BW44" s="13"/>
      <c r="BX44" s="13"/>
      <c r="BY44" s="13"/>
      <c r="BZ44" s="13"/>
      <c r="CA44" s="13"/>
      <c r="CB44" s="13"/>
      <c r="CC44" s="13"/>
      <c r="CD44" s="13"/>
      <c r="CE44" s="13"/>
      <c r="CF44" s="13"/>
      <c r="CG44" s="13"/>
      <c r="CH44" s="13"/>
      <c r="CI44" s="13"/>
      <c r="CJ44" s="13"/>
      <c r="CK44" s="13"/>
      <c r="CL44" s="13">
        <v>1</v>
      </c>
      <c r="CM44" s="13"/>
      <c r="CN44" s="13"/>
      <c r="CO44" s="13"/>
      <c r="CP44" s="13"/>
      <c r="CQ44" s="13"/>
      <c r="CR44" s="13"/>
      <c r="CS44" s="13"/>
      <c r="CT44" s="13"/>
      <c r="CU44" s="13"/>
      <c r="CV44" s="13"/>
      <c r="CW44" s="13"/>
      <c r="CX44" s="13"/>
      <c r="CY44" s="13"/>
      <c r="CZ44" s="13"/>
      <c r="DA44" s="13">
        <v>1</v>
      </c>
      <c r="DB44" s="13"/>
      <c r="DC44" s="13"/>
      <c r="DD44" s="13"/>
      <c r="DE44" s="13"/>
      <c r="DF44" s="13">
        <v>1</v>
      </c>
      <c r="DG44" s="13">
        <v>1</v>
      </c>
      <c r="DH44" s="13"/>
      <c r="DI44" s="13"/>
      <c r="DJ44" s="13"/>
      <c r="DK44" s="13"/>
      <c r="DL44" s="13"/>
      <c r="DM44" s="13"/>
      <c r="DN44" s="13">
        <v>1</v>
      </c>
      <c r="DO44" s="13">
        <v>1</v>
      </c>
      <c r="DP44" s="13"/>
      <c r="DQ44" s="13"/>
      <c r="DR44" s="13"/>
      <c r="DS44" s="13"/>
      <c r="DT44" s="13"/>
      <c r="DU44" s="13"/>
      <c r="DV44" s="13"/>
      <c r="DW44" s="13"/>
      <c r="DX44" s="13">
        <v>3</v>
      </c>
      <c r="DY44" s="13">
        <v>2</v>
      </c>
      <c r="DZ44" s="13">
        <v>1</v>
      </c>
      <c r="EA44" s="13"/>
      <c r="EB44" s="13"/>
      <c r="EC44" s="13"/>
      <c r="ED44" s="13">
        <v>2</v>
      </c>
      <c r="EE44" s="13">
        <v>2</v>
      </c>
      <c r="EF44" s="13">
        <v>2</v>
      </c>
      <c r="EG44" s="13">
        <v>2</v>
      </c>
      <c r="EH44" s="13">
        <v>3</v>
      </c>
      <c r="EI44" s="13"/>
      <c r="EJ44" s="13">
        <v>1</v>
      </c>
      <c r="EK44" s="13">
        <v>3</v>
      </c>
      <c r="EL44" s="13">
        <v>2</v>
      </c>
      <c r="EM44" s="13">
        <v>1</v>
      </c>
      <c r="EN44" s="13">
        <v>1</v>
      </c>
      <c r="EO44" s="13"/>
      <c r="EP44" s="13">
        <v>1</v>
      </c>
      <c r="EQ44" s="13">
        <v>2</v>
      </c>
      <c r="ER44" s="13">
        <v>3</v>
      </c>
      <c r="ES44" s="13">
        <v>1</v>
      </c>
      <c r="ET44" s="13">
        <v>1</v>
      </c>
      <c r="EU44" s="13">
        <v>3</v>
      </c>
      <c r="EV44" s="13">
        <v>5</v>
      </c>
      <c r="EW44" s="13"/>
      <c r="EX44" s="13"/>
      <c r="EY44" s="13">
        <v>1</v>
      </c>
      <c r="EZ44" s="13">
        <v>1</v>
      </c>
      <c r="FA44" s="13">
        <v>1</v>
      </c>
      <c r="FB44" s="13">
        <v>1</v>
      </c>
      <c r="FC44" s="13">
        <v>2</v>
      </c>
      <c r="FD44" s="13">
        <v>1</v>
      </c>
      <c r="FE44" s="13"/>
      <c r="FF44" s="13"/>
      <c r="FG44" s="13"/>
      <c r="FH44" s="13"/>
      <c r="FI44" s="13"/>
      <c r="FJ44" s="13"/>
      <c r="FK44" s="13"/>
      <c r="FL44" s="13"/>
      <c r="FM44" s="13"/>
      <c r="FN44" s="60">
        <v>54</v>
      </c>
      <c r="FO44" s="13"/>
      <c r="FP44" s="13"/>
      <c r="FQ44" s="13"/>
      <c r="FR44" s="13"/>
      <c r="FS44" s="13"/>
      <c r="FT44" s="13"/>
      <c r="FU44" s="13"/>
      <c r="FV44" s="13"/>
      <c r="FW44" s="13"/>
      <c r="FX44" s="13"/>
      <c r="FY44" s="13"/>
      <c r="FZ44" s="13"/>
      <c r="GA44" s="13"/>
      <c r="GB44" s="13"/>
      <c r="GC44" s="13"/>
      <c r="GD44" s="13"/>
      <c r="GE44" s="13"/>
      <c r="GF44" s="13"/>
      <c r="GG44" s="13"/>
      <c r="GH44" s="13"/>
      <c r="GI44" s="13"/>
      <c r="GJ44" s="13"/>
      <c r="GK44" s="13"/>
      <c r="GL44" s="13"/>
      <c r="GM44" s="13"/>
      <c r="GN44" s="13"/>
      <c r="GO44" s="13"/>
      <c r="GP44" s="13"/>
      <c r="GQ44" s="13"/>
      <c r="GR44" s="13"/>
      <c r="GS44" s="13"/>
      <c r="GT44" s="13">
        <v>1</v>
      </c>
      <c r="GU44" s="13">
        <v>1</v>
      </c>
      <c r="GV44" s="13"/>
      <c r="GW44" s="13"/>
      <c r="GX44" s="13"/>
      <c r="GY44" s="13"/>
      <c r="GZ44" s="13"/>
      <c r="HA44" s="13"/>
      <c r="HB44" s="13"/>
      <c r="HC44" s="13"/>
      <c r="HD44" s="13"/>
      <c r="HE44" s="13"/>
      <c r="HF44" s="13">
        <v>1</v>
      </c>
      <c r="HG44" s="13">
        <v>1</v>
      </c>
      <c r="HH44" s="13">
        <v>1</v>
      </c>
      <c r="HI44" s="13"/>
      <c r="HJ44" s="13"/>
      <c r="HK44" s="13">
        <v>1</v>
      </c>
      <c r="HL44" s="13">
        <v>1</v>
      </c>
      <c r="HM44" s="13"/>
      <c r="HN44" s="13"/>
      <c r="HO44" s="13">
        <v>1</v>
      </c>
      <c r="HP44" s="13"/>
      <c r="HQ44" s="13">
        <v>1</v>
      </c>
      <c r="HR44" s="13">
        <v>2</v>
      </c>
      <c r="HS44" s="13">
        <v>1</v>
      </c>
      <c r="HT44" s="13">
        <v>1</v>
      </c>
      <c r="HU44" s="13">
        <v>1</v>
      </c>
      <c r="HV44" s="13"/>
      <c r="HW44" s="13">
        <v>3</v>
      </c>
      <c r="HX44" s="13">
        <v>5</v>
      </c>
      <c r="HY44" s="13">
        <v>1</v>
      </c>
      <c r="HZ44" s="13"/>
      <c r="IA44" s="13">
        <v>2</v>
      </c>
      <c r="IB44" s="13">
        <v>2</v>
      </c>
      <c r="IC44" s="13">
        <v>4</v>
      </c>
      <c r="ID44" s="13">
        <v>3</v>
      </c>
      <c r="IE44" s="13">
        <v>2</v>
      </c>
      <c r="IF44" s="13">
        <v>1</v>
      </c>
      <c r="IG44" s="13">
        <v>5</v>
      </c>
      <c r="IH44" s="13">
        <v>1</v>
      </c>
      <c r="II44" s="13">
        <v>2</v>
      </c>
      <c r="IJ44" s="13">
        <v>1</v>
      </c>
      <c r="IK44" s="13">
        <v>1</v>
      </c>
      <c r="IL44" s="13">
        <v>5</v>
      </c>
      <c r="IM44" s="13">
        <v>4</v>
      </c>
      <c r="IN44" s="13">
        <v>3</v>
      </c>
      <c r="IO44" s="13">
        <v>5</v>
      </c>
      <c r="IP44" s="13">
        <v>5</v>
      </c>
      <c r="IQ44" s="13">
        <v>2</v>
      </c>
      <c r="IR44" s="13">
        <v>2</v>
      </c>
      <c r="IS44" s="13">
        <v>1</v>
      </c>
      <c r="IT44" s="13"/>
      <c r="IU44" s="13">
        <v>4</v>
      </c>
      <c r="IV44" s="13">
        <v>2</v>
      </c>
      <c r="IW44" s="13"/>
      <c r="IX44" s="13">
        <v>2</v>
      </c>
      <c r="IY44" s="13">
        <v>2</v>
      </c>
      <c r="IZ44" s="13">
        <v>1</v>
      </c>
      <c r="JA44" s="13"/>
      <c r="JB44" s="13">
        <v>1</v>
      </c>
      <c r="JC44" s="13">
        <v>2</v>
      </c>
      <c r="JD44" s="13">
        <v>1</v>
      </c>
      <c r="JE44" s="13"/>
      <c r="JF44" s="13"/>
      <c r="JG44" s="13"/>
      <c r="JH44" s="13"/>
      <c r="JI44" s="13"/>
      <c r="JJ44" s="13"/>
      <c r="JK44" s="13"/>
      <c r="JL44" s="13"/>
      <c r="JM44" s="60">
        <v>89</v>
      </c>
      <c r="JN44" s="13"/>
      <c r="JO44" s="13"/>
      <c r="JP44" s="13"/>
      <c r="JQ44" s="13"/>
      <c r="JR44" s="13"/>
      <c r="JS44" s="13"/>
      <c r="JT44" s="13"/>
      <c r="JU44" s="13"/>
      <c r="JV44" s="13"/>
      <c r="JW44" s="13"/>
      <c r="JX44" s="13"/>
      <c r="JY44" s="13"/>
      <c r="JZ44" s="13"/>
      <c r="KA44" s="13"/>
      <c r="KB44" s="13"/>
      <c r="KC44" s="13"/>
      <c r="KD44" s="13"/>
      <c r="KE44" s="13"/>
      <c r="KF44" s="13"/>
      <c r="KG44" s="13"/>
      <c r="KH44" s="13"/>
      <c r="KI44" s="13"/>
      <c r="KJ44" s="13"/>
      <c r="KK44" s="13"/>
      <c r="KL44" s="13"/>
      <c r="KM44" s="13"/>
      <c r="KN44" s="13"/>
      <c r="KO44" s="13"/>
      <c r="KP44" s="13"/>
      <c r="KQ44" s="13"/>
      <c r="KR44" s="13"/>
      <c r="KS44" s="13"/>
      <c r="KT44" s="13"/>
      <c r="KU44" s="13"/>
      <c r="KV44" s="13"/>
      <c r="KW44" s="13"/>
      <c r="KX44" s="13"/>
      <c r="KY44" s="13"/>
      <c r="KZ44" s="13"/>
      <c r="LA44" s="13"/>
      <c r="LB44" s="13"/>
      <c r="LC44" s="13"/>
      <c r="LD44" s="13"/>
      <c r="LE44" s="13"/>
      <c r="LF44" s="13"/>
      <c r="LG44" s="13"/>
      <c r="LH44" s="13"/>
      <c r="LI44" s="13"/>
      <c r="LJ44" s="13"/>
      <c r="LK44" s="13"/>
      <c r="LL44" s="13"/>
      <c r="LM44" s="13"/>
      <c r="LN44" s="13"/>
      <c r="LO44" s="13">
        <v>1</v>
      </c>
      <c r="LP44" s="13"/>
      <c r="LQ44" s="13"/>
      <c r="LR44" s="13"/>
      <c r="LS44" s="13"/>
      <c r="LT44" s="13"/>
      <c r="LU44" s="13"/>
      <c r="LV44" s="13"/>
      <c r="LW44" s="13"/>
      <c r="LX44" s="13"/>
      <c r="LY44" s="13"/>
      <c r="LZ44" s="13"/>
      <c r="MA44" s="13"/>
      <c r="MB44" s="13"/>
      <c r="MC44" s="13"/>
      <c r="MD44" s="13">
        <v>1</v>
      </c>
      <c r="ME44" s="13"/>
      <c r="MF44" s="13"/>
      <c r="MG44" s="13"/>
      <c r="MH44" s="13"/>
      <c r="MI44" s="13"/>
      <c r="MJ44" s="13"/>
      <c r="MK44" s="60">
        <v>2</v>
      </c>
      <c r="ML44" s="13">
        <v>145</v>
      </c>
      <c r="MM44" s="448"/>
      <c r="MN44" s="448"/>
      <c r="MO44" s="448"/>
      <c r="MP44" s="448"/>
    </row>
    <row r="45" spans="1:354">
      <c r="A45" s="10" t="s">
        <v>188</v>
      </c>
      <c r="B45" s="283">
        <f t="shared" si="97"/>
        <v>0</v>
      </c>
      <c r="C45" s="283">
        <f t="shared" si="98"/>
        <v>0</v>
      </c>
      <c r="D45" s="283">
        <f t="shared" si="99"/>
        <v>0</v>
      </c>
      <c r="E45" s="283">
        <f t="shared" si="100"/>
        <v>0</v>
      </c>
      <c r="F45" s="283">
        <f t="shared" si="101"/>
        <v>1</v>
      </c>
      <c r="G45" s="283">
        <f t="shared" si="102"/>
        <v>0</v>
      </c>
      <c r="H45" s="283">
        <f t="shared" si="103"/>
        <v>1</v>
      </c>
      <c r="I45" s="283">
        <f t="shared" si="104"/>
        <v>2</v>
      </c>
      <c r="J45" s="283">
        <f t="shared" si="105"/>
        <v>6</v>
      </c>
      <c r="K45" s="283">
        <f t="shared" si="106"/>
        <v>5</v>
      </c>
      <c r="L45" s="283">
        <f t="shared" si="107"/>
        <v>25</v>
      </c>
      <c r="M45" s="283">
        <f t="shared" si="108"/>
        <v>8</v>
      </c>
      <c r="N45" s="283">
        <f t="shared" si="109"/>
        <v>39</v>
      </c>
      <c r="O45" s="283">
        <f t="shared" si="110"/>
        <v>25</v>
      </c>
      <c r="P45" s="283">
        <f t="shared" si="111"/>
        <v>59</v>
      </c>
      <c r="Q45" s="283">
        <f t="shared" si="112"/>
        <v>37</v>
      </c>
      <c r="R45" s="283">
        <f t="shared" si="113"/>
        <v>48</v>
      </c>
      <c r="S45" s="283">
        <f t="shared" si="114"/>
        <v>46</v>
      </c>
      <c r="T45" s="283">
        <f t="shared" si="115"/>
        <v>12</v>
      </c>
      <c r="U45" s="283">
        <f t="shared" si="116"/>
        <v>31</v>
      </c>
      <c r="W45" s="791">
        <f t="shared" si="117"/>
        <v>0</v>
      </c>
      <c r="X45" s="791">
        <f t="shared" si="118"/>
        <v>0</v>
      </c>
      <c r="Y45" s="791">
        <f t="shared" si="119"/>
        <v>0</v>
      </c>
      <c r="Z45" s="791">
        <f t="shared" si="120"/>
        <v>2</v>
      </c>
      <c r="AA45" s="791">
        <f t="shared" si="121"/>
        <v>0</v>
      </c>
      <c r="AB45" s="791">
        <f t="shared" si="122"/>
        <v>3</v>
      </c>
      <c r="AC45" s="791">
        <f t="shared" si="123"/>
        <v>0</v>
      </c>
      <c r="AD45" s="791">
        <f t="shared" si="124"/>
        <v>7</v>
      </c>
      <c r="AE45" s="791">
        <f t="shared" si="125"/>
        <v>4</v>
      </c>
      <c r="AF45" s="791">
        <f t="shared" si="126"/>
        <v>3</v>
      </c>
      <c r="AG45" s="356"/>
      <c r="AH45" s="16" t="s">
        <v>188</v>
      </c>
      <c r="AI45" s="797">
        <f t="shared" si="127"/>
        <v>0</v>
      </c>
      <c r="AJ45" s="797">
        <f t="shared" si="128"/>
        <v>0</v>
      </c>
      <c r="AK45" s="797">
        <f t="shared" si="129"/>
        <v>0</v>
      </c>
      <c r="AL45" s="797">
        <f t="shared" si="130"/>
        <v>0</v>
      </c>
      <c r="AM45" s="797">
        <f t="shared" si="131"/>
        <v>1</v>
      </c>
      <c r="AN45" s="797">
        <f t="shared" si="132"/>
        <v>0</v>
      </c>
      <c r="AO45" s="797">
        <f t="shared" si="133"/>
        <v>1</v>
      </c>
      <c r="AP45" s="797">
        <f t="shared" si="134"/>
        <v>2</v>
      </c>
      <c r="AQ45" s="797">
        <f t="shared" si="135"/>
        <v>6</v>
      </c>
      <c r="AR45" s="797">
        <f t="shared" si="136"/>
        <v>5</v>
      </c>
      <c r="AS45" s="797">
        <f t="shared" si="137"/>
        <v>25</v>
      </c>
      <c r="AT45" s="797">
        <f t="shared" si="138"/>
        <v>8</v>
      </c>
      <c r="AU45" s="797">
        <f t="shared" si="139"/>
        <v>39</v>
      </c>
      <c r="AV45" s="797">
        <f t="shared" si="140"/>
        <v>25</v>
      </c>
      <c r="AW45" s="797">
        <f t="shared" si="141"/>
        <v>59</v>
      </c>
      <c r="AX45" s="797">
        <f t="shared" si="142"/>
        <v>37</v>
      </c>
      <c r="AY45" s="797">
        <f t="shared" si="143"/>
        <v>48</v>
      </c>
      <c r="AZ45" s="797">
        <f t="shared" si="144"/>
        <v>46</v>
      </c>
      <c r="BA45" s="797">
        <f t="shared" si="145"/>
        <v>12</v>
      </c>
      <c r="BB45" s="797">
        <f t="shared" si="146"/>
        <v>31</v>
      </c>
      <c r="BC45" s="797">
        <f t="shared" si="147"/>
        <v>19</v>
      </c>
      <c r="BD45" s="789">
        <f t="shared" si="148"/>
        <v>0</v>
      </c>
      <c r="BE45" s="789">
        <f t="shared" si="149"/>
        <v>0</v>
      </c>
      <c r="BF45" s="789">
        <f t="shared" si="150"/>
        <v>0</v>
      </c>
      <c r="BG45" s="789">
        <f t="shared" si="151"/>
        <v>2</v>
      </c>
      <c r="BH45" s="789">
        <f t="shared" si="152"/>
        <v>0</v>
      </c>
      <c r="BI45" s="789">
        <f t="shared" si="153"/>
        <v>3</v>
      </c>
      <c r="BJ45" s="789">
        <f t="shared" si="154"/>
        <v>0</v>
      </c>
      <c r="BK45" s="789">
        <f t="shared" si="155"/>
        <v>7</v>
      </c>
      <c r="BL45" s="789">
        <f t="shared" si="156"/>
        <v>4</v>
      </c>
      <c r="BM45" s="789">
        <f t="shared" si="157"/>
        <v>3</v>
      </c>
      <c r="BN45" s="356"/>
      <c r="BO45" s="356"/>
      <c r="BP45" s="16" t="s">
        <v>188</v>
      </c>
      <c r="BQ45" s="13"/>
      <c r="BR45" s="13"/>
      <c r="BS45" s="13"/>
      <c r="BT45" s="13"/>
      <c r="BU45" s="13"/>
      <c r="BV45" s="13"/>
      <c r="BW45" s="13"/>
      <c r="BX45" s="13"/>
      <c r="BY45" s="13"/>
      <c r="BZ45" s="13"/>
      <c r="CA45" s="13"/>
      <c r="CB45" s="13"/>
      <c r="CC45" s="13"/>
      <c r="CD45" s="13"/>
      <c r="CE45" s="13"/>
      <c r="CF45" s="13"/>
      <c r="CG45" s="13"/>
      <c r="CH45" s="13"/>
      <c r="CI45" s="13"/>
      <c r="CJ45" s="13"/>
      <c r="CK45" s="13"/>
      <c r="CL45" s="13"/>
      <c r="CM45" s="13"/>
      <c r="CN45" s="13"/>
      <c r="CO45" s="13"/>
      <c r="CP45" s="13"/>
      <c r="CQ45" s="13"/>
      <c r="CR45" s="13"/>
      <c r="CS45" s="13"/>
      <c r="CT45" s="13"/>
      <c r="CU45" s="13">
        <v>1</v>
      </c>
      <c r="CV45" s="13">
        <v>1</v>
      </c>
      <c r="CW45" s="13"/>
      <c r="CX45" s="13"/>
      <c r="CY45" s="13"/>
      <c r="CZ45" s="13"/>
      <c r="DA45" s="13">
        <v>1</v>
      </c>
      <c r="DB45" s="13"/>
      <c r="DC45" s="13"/>
      <c r="DD45" s="13">
        <v>1</v>
      </c>
      <c r="DE45" s="13">
        <v>1</v>
      </c>
      <c r="DF45" s="13">
        <v>2</v>
      </c>
      <c r="DG45" s="13"/>
      <c r="DH45" s="13"/>
      <c r="DI45" s="13"/>
      <c r="DJ45" s="13"/>
      <c r="DK45" s="13"/>
      <c r="DL45" s="13">
        <v>2</v>
      </c>
      <c r="DM45" s="13">
        <v>1</v>
      </c>
      <c r="DN45" s="13">
        <v>1</v>
      </c>
      <c r="DO45" s="13"/>
      <c r="DP45" s="13"/>
      <c r="DQ45" s="13">
        <v>1</v>
      </c>
      <c r="DR45" s="13">
        <v>3</v>
      </c>
      <c r="DS45" s="13">
        <v>1</v>
      </c>
      <c r="DT45" s="13"/>
      <c r="DU45" s="13">
        <v>1</v>
      </c>
      <c r="DV45" s="13">
        <v>1</v>
      </c>
      <c r="DW45" s="13">
        <v>3</v>
      </c>
      <c r="DX45" s="13">
        <v>4</v>
      </c>
      <c r="DY45" s="13">
        <v>5</v>
      </c>
      <c r="DZ45" s="13">
        <v>4</v>
      </c>
      <c r="EA45" s="13">
        <v>2</v>
      </c>
      <c r="EB45" s="13">
        <v>4</v>
      </c>
      <c r="EC45" s="13">
        <v>2</v>
      </c>
      <c r="ED45" s="13">
        <v>1</v>
      </c>
      <c r="EE45" s="13">
        <v>5</v>
      </c>
      <c r="EF45" s="13">
        <v>1</v>
      </c>
      <c r="EG45" s="13">
        <v>2</v>
      </c>
      <c r="EH45" s="13">
        <v>3</v>
      </c>
      <c r="EI45" s="13">
        <v>4</v>
      </c>
      <c r="EJ45" s="13">
        <v>3</v>
      </c>
      <c r="EK45" s="13">
        <v>6</v>
      </c>
      <c r="EL45" s="13">
        <v>10</v>
      </c>
      <c r="EM45" s="13">
        <v>3</v>
      </c>
      <c r="EN45" s="13">
        <v>6</v>
      </c>
      <c r="EO45" s="13">
        <v>5</v>
      </c>
      <c r="EP45" s="13">
        <v>7</v>
      </c>
      <c r="EQ45" s="13">
        <v>3</v>
      </c>
      <c r="ER45" s="13">
        <v>5</v>
      </c>
      <c r="ES45" s="13">
        <v>5</v>
      </c>
      <c r="ET45" s="13">
        <v>3</v>
      </c>
      <c r="EU45" s="13">
        <v>4</v>
      </c>
      <c r="EV45" s="13">
        <v>5</v>
      </c>
      <c r="EW45" s="13">
        <v>7</v>
      </c>
      <c r="EX45" s="13">
        <v>4</v>
      </c>
      <c r="EY45" s="13">
        <v>6</v>
      </c>
      <c r="EZ45" s="13">
        <v>2</v>
      </c>
      <c r="FA45" s="13">
        <v>1</v>
      </c>
      <c r="FB45" s="13">
        <v>4</v>
      </c>
      <c r="FC45" s="13">
        <v>2</v>
      </c>
      <c r="FD45" s="13">
        <v>2</v>
      </c>
      <c r="FE45" s="13"/>
      <c r="FF45" s="13">
        <v>2</v>
      </c>
      <c r="FG45" s="13"/>
      <c r="FH45" s="13">
        <v>1</v>
      </c>
      <c r="FI45" s="13"/>
      <c r="FJ45" s="13"/>
      <c r="FK45" s="13"/>
      <c r="FL45" s="13"/>
      <c r="FM45" s="13"/>
      <c r="FN45" s="60">
        <v>154</v>
      </c>
      <c r="FO45" s="13"/>
      <c r="FP45" s="13"/>
      <c r="FQ45" s="13"/>
      <c r="FR45" s="13"/>
      <c r="FS45" s="13"/>
      <c r="FT45" s="13"/>
      <c r="FU45" s="13"/>
      <c r="FV45" s="13"/>
      <c r="FW45" s="13"/>
      <c r="FX45" s="13"/>
      <c r="FY45" s="13"/>
      <c r="FZ45" s="13"/>
      <c r="GA45" s="13"/>
      <c r="GB45" s="13"/>
      <c r="GC45" s="13"/>
      <c r="GD45" s="13"/>
      <c r="GE45" s="13"/>
      <c r="GF45" s="13"/>
      <c r="GG45" s="13"/>
      <c r="GH45" s="13"/>
      <c r="GI45" s="13"/>
      <c r="GJ45" s="13"/>
      <c r="GK45" s="13"/>
      <c r="GL45" s="13">
        <v>1</v>
      </c>
      <c r="GM45" s="13"/>
      <c r="GN45" s="13"/>
      <c r="GO45" s="13"/>
      <c r="GP45" s="13"/>
      <c r="GQ45" s="13"/>
      <c r="GR45" s="13"/>
      <c r="GS45" s="13"/>
      <c r="GT45" s="13"/>
      <c r="GU45" s="13"/>
      <c r="GV45" s="13">
        <v>1</v>
      </c>
      <c r="GW45" s="13"/>
      <c r="GX45" s="13"/>
      <c r="GY45" s="13"/>
      <c r="GZ45" s="13"/>
      <c r="HA45" s="13">
        <v>1</v>
      </c>
      <c r="HB45" s="13">
        <v>1</v>
      </c>
      <c r="HC45" s="13">
        <v>1</v>
      </c>
      <c r="HD45" s="13">
        <v>1</v>
      </c>
      <c r="HE45" s="13">
        <v>1</v>
      </c>
      <c r="HF45" s="13">
        <v>1</v>
      </c>
      <c r="HG45" s="13"/>
      <c r="HH45" s="13"/>
      <c r="HI45" s="13"/>
      <c r="HJ45" s="13">
        <v>2</v>
      </c>
      <c r="HK45" s="13"/>
      <c r="HL45" s="13"/>
      <c r="HM45" s="13">
        <v>1</v>
      </c>
      <c r="HN45" s="13">
        <v>2</v>
      </c>
      <c r="HO45" s="13">
        <v>1</v>
      </c>
      <c r="HP45" s="13">
        <v>6</v>
      </c>
      <c r="HQ45" s="13">
        <v>2</v>
      </c>
      <c r="HR45" s="13">
        <v>7</v>
      </c>
      <c r="HS45" s="13">
        <v>4</v>
      </c>
      <c r="HT45" s="13">
        <v>2</v>
      </c>
      <c r="HU45" s="13">
        <v>3</v>
      </c>
      <c r="HV45" s="13">
        <v>4</v>
      </c>
      <c r="HW45" s="13">
        <v>1</v>
      </c>
      <c r="HX45" s="13">
        <v>3</v>
      </c>
      <c r="HY45" s="13">
        <v>8</v>
      </c>
      <c r="HZ45" s="13">
        <v>3</v>
      </c>
      <c r="IA45" s="13">
        <v>7</v>
      </c>
      <c r="IB45" s="13">
        <v>5</v>
      </c>
      <c r="IC45" s="13">
        <v>3</v>
      </c>
      <c r="ID45" s="13">
        <v>9</v>
      </c>
      <c r="IE45" s="13">
        <v>2</v>
      </c>
      <c r="IF45" s="13">
        <v>7</v>
      </c>
      <c r="IG45" s="13">
        <v>11</v>
      </c>
      <c r="IH45" s="13">
        <v>2</v>
      </c>
      <c r="II45" s="13">
        <v>7</v>
      </c>
      <c r="IJ45" s="13">
        <v>7</v>
      </c>
      <c r="IK45" s="13">
        <v>4</v>
      </c>
      <c r="IL45" s="13">
        <v>4</v>
      </c>
      <c r="IM45" s="13">
        <v>6</v>
      </c>
      <c r="IN45" s="13">
        <v>5</v>
      </c>
      <c r="IO45" s="13">
        <v>8</v>
      </c>
      <c r="IP45" s="13">
        <v>7</v>
      </c>
      <c r="IQ45" s="13">
        <v>8</v>
      </c>
      <c r="IR45" s="13">
        <v>6</v>
      </c>
      <c r="IS45" s="13">
        <v>1</v>
      </c>
      <c r="IT45" s="13">
        <v>6</v>
      </c>
      <c r="IU45" s="13">
        <v>4</v>
      </c>
      <c r="IV45" s="13">
        <v>1</v>
      </c>
      <c r="IW45" s="13">
        <v>2</v>
      </c>
      <c r="IX45" s="13">
        <v>2</v>
      </c>
      <c r="IY45" s="13">
        <v>3</v>
      </c>
      <c r="IZ45" s="13">
        <v>3</v>
      </c>
      <c r="JA45" s="13">
        <v>2</v>
      </c>
      <c r="JB45" s="13"/>
      <c r="JC45" s="13"/>
      <c r="JD45" s="13">
        <v>1</v>
      </c>
      <c r="JE45" s="13"/>
      <c r="JF45" s="13"/>
      <c r="JG45" s="13"/>
      <c r="JH45" s="13">
        <v>1</v>
      </c>
      <c r="JI45" s="13"/>
      <c r="JJ45" s="13"/>
      <c r="JK45" s="13"/>
      <c r="JL45" s="13"/>
      <c r="JM45" s="60">
        <v>191</v>
      </c>
      <c r="JN45" s="13"/>
      <c r="JO45" s="13"/>
      <c r="JP45" s="13"/>
      <c r="JQ45" s="13"/>
      <c r="JR45" s="13"/>
      <c r="JS45" s="13"/>
      <c r="JT45" s="13">
        <v>2</v>
      </c>
      <c r="JU45" s="13"/>
      <c r="JV45" s="13"/>
      <c r="JW45" s="13"/>
      <c r="JX45" s="13"/>
      <c r="JY45" s="13"/>
      <c r="JZ45" s="13"/>
      <c r="KA45" s="13"/>
      <c r="KB45" s="13"/>
      <c r="KC45" s="13"/>
      <c r="KD45" s="13"/>
      <c r="KE45" s="13"/>
      <c r="KF45" s="13"/>
      <c r="KG45" s="13"/>
      <c r="KH45" s="13"/>
      <c r="KI45" s="13"/>
      <c r="KJ45" s="13">
        <v>1</v>
      </c>
      <c r="KK45" s="13">
        <v>1</v>
      </c>
      <c r="KL45" s="13">
        <v>1</v>
      </c>
      <c r="KM45" s="13"/>
      <c r="KN45" s="13"/>
      <c r="KO45" s="13"/>
      <c r="KP45" s="13"/>
      <c r="KQ45" s="13"/>
      <c r="KR45" s="13"/>
      <c r="KS45" s="13"/>
      <c r="KT45" s="13"/>
      <c r="KU45" s="13"/>
      <c r="KV45" s="13"/>
      <c r="KW45" s="13"/>
      <c r="KX45" s="13"/>
      <c r="KY45" s="13"/>
      <c r="KZ45" s="13"/>
      <c r="LA45" s="13"/>
      <c r="LB45" s="13">
        <v>1</v>
      </c>
      <c r="LC45" s="13">
        <v>1</v>
      </c>
      <c r="LD45" s="13"/>
      <c r="LE45" s="13">
        <v>1</v>
      </c>
      <c r="LF45" s="13"/>
      <c r="LG45" s="13">
        <v>1</v>
      </c>
      <c r="LH45" s="13"/>
      <c r="LI45" s="13">
        <v>1</v>
      </c>
      <c r="LJ45" s="13">
        <v>1</v>
      </c>
      <c r="LK45" s="13">
        <v>1</v>
      </c>
      <c r="LL45" s="13">
        <v>1</v>
      </c>
      <c r="LM45" s="13"/>
      <c r="LN45" s="13">
        <v>2</v>
      </c>
      <c r="LO45" s="13">
        <v>1</v>
      </c>
      <c r="LP45" s="13"/>
      <c r="LQ45" s="13"/>
      <c r="LR45" s="13"/>
      <c r="LS45" s="13"/>
      <c r="LT45" s="13"/>
      <c r="LU45" s="13"/>
      <c r="LV45" s="13">
        <v>1</v>
      </c>
      <c r="LW45" s="13"/>
      <c r="LX45" s="13">
        <v>1</v>
      </c>
      <c r="LY45" s="13"/>
      <c r="LZ45" s="13"/>
      <c r="MA45" s="13"/>
      <c r="MB45" s="13"/>
      <c r="MC45" s="13"/>
      <c r="MD45" s="13"/>
      <c r="ME45" s="13"/>
      <c r="MF45" s="13"/>
      <c r="MG45" s="13">
        <v>1</v>
      </c>
      <c r="MH45" s="13"/>
      <c r="MI45" s="13"/>
      <c r="MJ45" s="13"/>
      <c r="MK45" s="60">
        <v>19</v>
      </c>
      <c r="ML45" s="13">
        <v>364</v>
      </c>
      <c r="MM45" s="448"/>
      <c r="MN45" s="448"/>
      <c r="MO45" s="448"/>
      <c r="MP45" s="448"/>
    </row>
    <row r="46" spans="1:354">
      <c r="A46" s="8" t="s">
        <v>56</v>
      </c>
      <c r="B46" s="283">
        <f t="shared" si="97"/>
        <v>0</v>
      </c>
      <c r="C46" s="283">
        <f t="shared" si="98"/>
        <v>0</v>
      </c>
      <c r="D46" s="283">
        <f t="shared" si="99"/>
        <v>0</v>
      </c>
      <c r="E46" s="283">
        <f t="shared" si="100"/>
        <v>0</v>
      </c>
      <c r="F46" s="283">
        <f t="shared" si="101"/>
        <v>1</v>
      </c>
      <c r="G46" s="283">
        <f t="shared" si="102"/>
        <v>1</v>
      </c>
      <c r="H46" s="283">
        <f t="shared" si="103"/>
        <v>2</v>
      </c>
      <c r="I46" s="283">
        <f t="shared" si="104"/>
        <v>1</v>
      </c>
      <c r="J46" s="283">
        <f t="shared" si="105"/>
        <v>0</v>
      </c>
      <c r="K46" s="283">
        <f t="shared" si="106"/>
        <v>1</v>
      </c>
      <c r="L46" s="283">
        <f t="shared" si="107"/>
        <v>4</v>
      </c>
      <c r="M46" s="283">
        <f t="shared" si="108"/>
        <v>3</v>
      </c>
      <c r="N46" s="283">
        <f t="shared" si="109"/>
        <v>6</v>
      </c>
      <c r="O46" s="283">
        <f t="shared" si="110"/>
        <v>6</v>
      </c>
      <c r="P46" s="283">
        <f t="shared" si="111"/>
        <v>30</v>
      </c>
      <c r="Q46" s="283">
        <f t="shared" si="112"/>
        <v>15</v>
      </c>
      <c r="R46" s="283">
        <f t="shared" si="113"/>
        <v>19</v>
      </c>
      <c r="S46" s="283">
        <f t="shared" si="114"/>
        <v>20</v>
      </c>
      <c r="T46" s="283">
        <f t="shared" si="115"/>
        <v>3</v>
      </c>
      <c r="U46" s="283">
        <f t="shared" si="116"/>
        <v>13</v>
      </c>
      <c r="W46" s="791">
        <f t="shared" si="117"/>
        <v>0</v>
      </c>
      <c r="X46" s="791">
        <f t="shared" si="118"/>
        <v>0</v>
      </c>
      <c r="Y46" s="791">
        <f t="shared" si="119"/>
        <v>0</v>
      </c>
      <c r="Z46" s="791">
        <f t="shared" si="120"/>
        <v>0</v>
      </c>
      <c r="AA46" s="791">
        <f t="shared" si="121"/>
        <v>1</v>
      </c>
      <c r="AB46" s="791">
        <f t="shared" si="122"/>
        <v>0</v>
      </c>
      <c r="AC46" s="791">
        <f t="shared" si="123"/>
        <v>0</v>
      </c>
      <c r="AD46" s="791">
        <f t="shared" si="124"/>
        <v>0</v>
      </c>
      <c r="AE46" s="791">
        <f t="shared" si="125"/>
        <v>3</v>
      </c>
      <c r="AF46" s="791">
        <f t="shared" si="126"/>
        <v>1</v>
      </c>
      <c r="AG46" s="356"/>
      <c r="AH46" s="16" t="s">
        <v>56</v>
      </c>
      <c r="AI46" s="797">
        <f t="shared" si="127"/>
        <v>0</v>
      </c>
      <c r="AJ46" s="797">
        <f t="shared" si="128"/>
        <v>0</v>
      </c>
      <c r="AK46" s="797">
        <f t="shared" si="129"/>
        <v>0</v>
      </c>
      <c r="AL46" s="797">
        <f t="shared" si="130"/>
        <v>0</v>
      </c>
      <c r="AM46" s="797">
        <f t="shared" si="131"/>
        <v>1</v>
      </c>
      <c r="AN46" s="797">
        <f t="shared" si="132"/>
        <v>1</v>
      </c>
      <c r="AO46" s="797">
        <f t="shared" si="133"/>
        <v>2</v>
      </c>
      <c r="AP46" s="797">
        <f t="shared" si="134"/>
        <v>1</v>
      </c>
      <c r="AQ46" s="797">
        <f t="shared" si="135"/>
        <v>0</v>
      </c>
      <c r="AR46" s="797">
        <f t="shared" si="136"/>
        <v>1</v>
      </c>
      <c r="AS46" s="797">
        <f t="shared" si="137"/>
        <v>4</v>
      </c>
      <c r="AT46" s="797">
        <f t="shared" si="138"/>
        <v>3</v>
      </c>
      <c r="AU46" s="797">
        <f t="shared" si="139"/>
        <v>6</v>
      </c>
      <c r="AV46" s="797">
        <f t="shared" si="140"/>
        <v>6</v>
      </c>
      <c r="AW46" s="797">
        <f t="shared" si="141"/>
        <v>30</v>
      </c>
      <c r="AX46" s="797">
        <f t="shared" si="142"/>
        <v>15</v>
      </c>
      <c r="AY46" s="797">
        <f t="shared" si="143"/>
        <v>19</v>
      </c>
      <c r="AZ46" s="797">
        <f t="shared" si="144"/>
        <v>20</v>
      </c>
      <c r="BA46" s="797">
        <f t="shared" si="145"/>
        <v>3</v>
      </c>
      <c r="BB46" s="797">
        <f t="shared" si="146"/>
        <v>13</v>
      </c>
      <c r="BC46" s="797">
        <f t="shared" si="147"/>
        <v>5</v>
      </c>
      <c r="BD46" s="789">
        <f t="shared" si="148"/>
        <v>0</v>
      </c>
      <c r="BE46" s="789">
        <f t="shared" si="149"/>
        <v>0</v>
      </c>
      <c r="BF46" s="789">
        <f t="shared" si="150"/>
        <v>0</v>
      </c>
      <c r="BG46" s="789">
        <f t="shared" si="151"/>
        <v>0</v>
      </c>
      <c r="BH46" s="789">
        <f t="shared" si="152"/>
        <v>1</v>
      </c>
      <c r="BI46" s="789">
        <f t="shared" si="153"/>
        <v>0</v>
      </c>
      <c r="BJ46" s="789">
        <f t="shared" si="154"/>
        <v>0</v>
      </c>
      <c r="BK46" s="789">
        <f t="shared" si="155"/>
        <v>0</v>
      </c>
      <c r="BL46" s="789">
        <f t="shared" si="156"/>
        <v>3</v>
      </c>
      <c r="BM46" s="789">
        <f t="shared" si="157"/>
        <v>1</v>
      </c>
      <c r="BN46" s="356"/>
      <c r="BO46" s="356"/>
      <c r="BP46" s="16" t="s">
        <v>56</v>
      </c>
      <c r="BQ46" s="13"/>
      <c r="BR46" s="13"/>
      <c r="BS46" s="13"/>
      <c r="BT46" s="13"/>
      <c r="BU46" s="13"/>
      <c r="BV46" s="13"/>
      <c r="BW46" s="13"/>
      <c r="BX46" s="13"/>
      <c r="BY46" s="13"/>
      <c r="BZ46" s="13"/>
      <c r="CA46" s="13"/>
      <c r="CB46" s="13"/>
      <c r="CC46" s="13"/>
      <c r="CD46" s="13"/>
      <c r="CE46" s="13"/>
      <c r="CF46" s="13"/>
      <c r="CG46" s="13"/>
      <c r="CH46" s="13"/>
      <c r="CI46" s="13"/>
      <c r="CJ46" s="13"/>
      <c r="CK46" s="13"/>
      <c r="CL46" s="13"/>
      <c r="CM46" s="13">
        <v>1</v>
      </c>
      <c r="CN46" s="13"/>
      <c r="CO46" s="13"/>
      <c r="CP46" s="13"/>
      <c r="CQ46" s="13"/>
      <c r="CR46" s="13"/>
      <c r="CS46" s="13"/>
      <c r="CT46" s="13">
        <v>1</v>
      </c>
      <c r="CU46" s="13"/>
      <c r="CV46" s="13"/>
      <c r="CW46" s="13"/>
      <c r="CX46" s="13"/>
      <c r="CY46" s="13"/>
      <c r="CZ46" s="13"/>
      <c r="DA46" s="13">
        <v>1</v>
      </c>
      <c r="DB46" s="13"/>
      <c r="DC46" s="13"/>
      <c r="DD46" s="13"/>
      <c r="DE46" s="13"/>
      <c r="DF46" s="13"/>
      <c r="DG46" s="13"/>
      <c r="DH46" s="13"/>
      <c r="DI46" s="13"/>
      <c r="DJ46" s="13"/>
      <c r="DK46" s="13"/>
      <c r="DL46" s="13"/>
      <c r="DM46" s="13"/>
      <c r="DN46" s="13"/>
      <c r="DO46" s="13">
        <v>1</v>
      </c>
      <c r="DP46" s="13"/>
      <c r="DQ46" s="13">
        <v>2</v>
      </c>
      <c r="DR46" s="13"/>
      <c r="DS46" s="13"/>
      <c r="DT46" s="13"/>
      <c r="DU46" s="13">
        <v>1</v>
      </c>
      <c r="DV46" s="13"/>
      <c r="DW46" s="13"/>
      <c r="DX46" s="13">
        <v>1</v>
      </c>
      <c r="DY46" s="13"/>
      <c r="DZ46" s="13">
        <v>2</v>
      </c>
      <c r="EA46" s="13">
        <v>1</v>
      </c>
      <c r="EB46" s="13">
        <v>1</v>
      </c>
      <c r="EC46" s="13">
        <v>1</v>
      </c>
      <c r="ED46" s="13">
        <v>1</v>
      </c>
      <c r="EE46" s="13"/>
      <c r="EF46" s="13"/>
      <c r="EG46" s="13">
        <v>1</v>
      </c>
      <c r="EH46" s="13"/>
      <c r="EI46" s="13">
        <v>3</v>
      </c>
      <c r="EJ46" s="13">
        <v>2</v>
      </c>
      <c r="EK46" s="13">
        <v>4</v>
      </c>
      <c r="EL46" s="13">
        <v>3</v>
      </c>
      <c r="EM46" s="13">
        <v>3</v>
      </c>
      <c r="EN46" s="13"/>
      <c r="EO46" s="13">
        <v>3</v>
      </c>
      <c r="EP46" s="13">
        <v>1</v>
      </c>
      <c r="EQ46" s="13">
        <v>1</v>
      </c>
      <c r="ER46" s="13">
        <v>5</v>
      </c>
      <c r="ES46" s="13">
        <v>4</v>
      </c>
      <c r="ET46" s="13"/>
      <c r="EU46" s="13">
        <v>2</v>
      </c>
      <c r="EV46" s="13">
        <v>1</v>
      </c>
      <c r="EW46" s="13">
        <v>3</v>
      </c>
      <c r="EX46" s="13">
        <v>2</v>
      </c>
      <c r="EY46" s="13">
        <v>1</v>
      </c>
      <c r="EZ46" s="13"/>
      <c r="FA46" s="13">
        <v>2</v>
      </c>
      <c r="FB46" s="13">
        <v>3</v>
      </c>
      <c r="FC46" s="13"/>
      <c r="FD46" s="13">
        <v>1</v>
      </c>
      <c r="FE46" s="13"/>
      <c r="FF46" s="13">
        <v>1</v>
      </c>
      <c r="FG46" s="13"/>
      <c r="FH46" s="13"/>
      <c r="FI46" s="13"/>
      <c r="FJ46" s="13"/>
      <c r="FK46" s="13"/>
      <c r="FL46" s="13"/>
      <c r="FM46" s="13"/>
      <c r="FN46" s="60">
        <v>60</v>
      </c>
      <c r="FO46" s="13"/>
      <c r="FP46" s="13"/>
      <c r="FQ46" s="13"/>
      <c r="FR46" s="13"/>
      <c r="FS46" s="13"/>
      <c r="FT46" s="13"/>
      <c r="FU46" s="13"/>
      <c r="FV46" s="13"/>
      <c r="FW46" s="13"/>
      <c r="FX46" s="13"/>
      <c r="FY46" s="13"/>
      <c r="FZ46" s="13"/>
      <c r="GA46" s="13"/>
      <c r="GB46" s="13"/>
      <c r="GC46" s="13"/>
      <c r="GD46" s="13"/>
      <c r="GE46" s="13"/>
      <c r="GF46" s="13">
        <v>1</v>
      </c>
      <c r="GG46" s="13"/>
      <c r="GH46" s="13"/>
      <c r="GI46" s="13"/>
      <c r="GJ46" s="13"/>
      <c r="GK46" s="13"/>
      <c r="GL46" s="13"/>
      <c r="GM46" s="13"/>
      <c r="GN46" s="13"/>
      <c r="GO46" s="13"/>
      <c r="GP46" s="13"/>
      <c r="GQ46" s="13"/>
      <c r="GR46" s="13"/>
      <c r="GS46" s="13"/>
      <c r="GT46" s="13"/>
      <c r="GU46" s="13"/>
      <c r="GV46" s="13"/>
      <c r="GW46" s="13">
        <v>1</v>
      </c>
      <c r="GX46" s="13">
        <v>1</v>
      </c>
      <c r="GY46" s="13"/>
      <c r="GZ46" s="13"/>
      <c r="HA46" s="13"/>
      <c r="HB46" s="13"/>
      <c r="HC46" s="13"/>
      <c r="HD46" s="13"/>
      <c r="HE46" s="13"/>
      <c r="HF46" s="13"/>
      <c r="HG46" s="13"/>
      <c r="HH46" s="13"/>
      <c r="HI46" s="13"/>
      <c r="HJ46" s="13"/>
      <c r="HK46" s="13"/>
      <c r="HL46" s="13">
        <v>1</v>
      </c>
      <c r="HM46" s="13"/>
      <c r="HN46" s="13">
        <v>2</v>
      </c>
      <c r="HO46" s="13"/>
      <c r="HP46" s="13"/>
      <c r="HQ46" s="13">
        <v>1</v>
      </c>
      <c r="HR46" s="13"/>
      <c r="HS46" s="13"/>
      <c r="HT46" s="13">
        <v>1</v>
      </c>
      <c r="HU46" s="13"/>
      <c r="HV46" s="13"/>
      <c r="HW46" s="13"/>
      <c r="HX46" s="13">
        <v>1</v>
      </c>
      <c r="HY46" s="13"/>
      <c r="HZ46" s="13"/>
      <c r="IA46" s="13">
        <v>2</v>
      </c>
      <c r="IB46" s="13">
        <v>1</v>
      </c>
      <c r="IC46" s="13">
        <v>1</v>
      </c>
      <c r="ID46" s="13">
        <v>6</v>
      </c>
      <c r="IE46" s="13">
        <v>2</v>
      </c>
      <c r="IF46" s="13">
        <v>2</v>
      </c>
      <c r="IG46" s="13">
        <v>3</v>
      </c>
      <c r="IH46" s="13">
        <v>6</v>
      </c>
      <c r="II46" s="13">
        <v>3</v>
      </c>
      <c r="IJ46" s="13">
        <v>3</v>
      </c>
      <c r="IK46" s="13">
        <v>1</v>
      </c>
      <c r="IL46" s="13">
        <v>2</v>
      </c>
      <c r="IM46" s="13">
        <v>2</v>
      </c>
      <c r="IN46" s="13">
        <v>1</v>
      </c>
      <c r="IO46" s="13">
        <v>2</v>
      </c>
      <c r="IP46" s="13">
        <v>1</v>
      </c>
      <c r="IQ46" s="13">
        <v>4</v>
      </c>
      <c r="IR46" s="13"/>
      <c r="IS46" s="13">
        <v>2</v>
      </c>
      <c r="IT46" s="13">
        <v>5</v>
      </c>
      <c r="IU46" s="13">
        <v>1</v>
      </c>
      <c r="IV46" s="13">
        <v>2</v>
      </c>
      <c r="IW46" s="13">
        <v>1</v>
      </c>
      <c r="IX46" s="13"/>
      <c r="IY46" s="13">
        <v>2</v>
      </c>
      <c r="IZ46" s="13"/>
      <c r="JA46" s="13">
        <v>1</v>
      </c>
      <c r="JB46" s="13"/>
      <c r="JC46" s="13"/>
      <c r="JD46" s="13"/>
      <c r="JE46" s="13"/>
      <c r="JF46" s="13"/>
      <c r="JG46" s="13"/>
      <c r="JH46" s="13"/>
      <c r="JI46" s="13"/>
      <c r="JJ46" s="13"/>
      <c r="JK46" s="13"/>
      <c r="JL46" s="13"/>
      <c r="JM46" s="60">
        <v>65</v>
      </c>
      <c r="JN46" s="13"/>
      <c r="JO46" s="13"/>
      <c r="JP46" s="13"/>
      <c r="JQ46" s="13"/>
      <c r="JR46" s="13"/>
      <c r="JS46" s="13"/>
      <c r="JT46" s="13"/>
      <c r="JU46" s="13"/>
      <c r="JV46" s="13"/>
      <c r="JW46" s="13"/>
      <c r="JX46" s="13"/>
      <c r="JY46" s="13"/>
      <c r="JZ46" s="13">
        <v>1</v>
      </c>
      <c r="KA46" s="13"/>
      <c r="KB46" s="13"/>
      <c r="KC46" s="13"/>
      <c r="KD46" s="13"/>
      <c r="KE46" s="13"/>
      <c r="KF46" s="13"/>
      <c r="KG46" s="13"/>
      <c r="KH46" s="13"/>
      <c r="KI46" s="13"/>
      <c r="KJ46" s="13"/>
      <c r="KK46" s="13"/>
      <c r="KL46" s="13"/>
      <c r="KM46" s="13"/>
      <c r="KN46" s="13"/>
      <c r="KO46" s="13"/>
      <c r="KP46" s="13"/>
      <c r="KQ46" s="13"/>
      <c r="KR46" s="13"/>
      <c r="KS46" s="13"/>
      <c r="KT46" s="13"/>
      <c r="KU46" s="13"/>
      <c r="KV46" s="13"/>
      <c r="KW46" s="13"/>
      <c r="KX46" s="13"/>
      <c r="KY46" s="13"/>
      <c r="KZ46" s="13"/>
      <c r="LA46" s="13"/>
      <c r="LB46" s="13"/>
      <c r="LC46" s="13"/>
      <c r="LD46" s="13"/>
      <c r="LE46" s="13"/>
      <c r="LF46" s="13"/>
      <c r="LG46" s="13"/>
      <c r="LH46" s="13"/>
      <c r="LI46" s="13"/>
      <c r="LJ46" s="13"/>
      <c r="LK46" s="13"/>
      <c r="LL46" s="13"/>
      <c r="LM46" s="13"/>
      <c r="LN46" s="13"/>
      <c r="LO46" s="13"/>
      <c r="LP46" s="13"/>
      <c r="LQ46" s="13">
        <v>2</v>
      </c>
      <c r="LR46" s="13">
        <v>1</v>
      </c>
      <c r="LS46" s="13"/>
      <c r="LT46" s="13"/>
      <c r="LU46" s="13"/>
      <c r="LV46" s="13">
        <v>1</v>
      </c>
      <c r="LW46" s="13"/>
      <c r="LX46" s="13"/>
      <c r="LY46" s="13"/>
      <c r="LZ46" s="13"/>
      <c r="MA46" s="13"/>
      <c r="MB46" s="13"/>
      <c r="MC46" s="13"/>
      <c r="MD46" s="13"/>
      <c r="ME46" s="13"/>
      <c r="MF46" s="13"/>
      <c r="MG46" s="13"/>
      <c r="MH46" s="13"/>
      <c r="MI46" s="13"/>
      <c r="MJ46" s="13"/>
      <c r="MK46" s="60">
        <v>5</v>
      </c>
      <c r="ML46" s="13">
        <v>130</v>
      </c>
      <c r="MM46" s="448"/>
      <c r="MN46" s="448"/>
      <c r="MO46" s="448"/>
      <c r="MP46" s="448"/>
    </row>
    <row r="47" spans="1:354">
      <c r="A47" s="8" t="s">
        <v>57</v>
      </c>
      <c r="B47" s="283">
        <f t="shared" si="97"/>
        <v>0</v>
      </c>
      <c r="C47" s="283">
        <f t="shared" si="98"/>
        <v>0</v>
      </c>
      <c r="D47" s="283">
        <f t="shared" si="99"/>
        <v>0</v>
      </c>
      <c r="E47" s="283">
        <f t="shared" si="100"/>
        <v>0</v>
      </c>
      <c r="F47" s="283">
        <f t="shared" si="101"/>
        <v>0</v>
      </c>
      <c r="G47" s="283">
        <f t="shared" si="102"/>
        <v>0</v>
      </c>
      <c r="H47" s="283">
        <f t="shared" si="103"/>
        <v>1</v>
      </c>
      <c r="I47" s="283">
        <f t="shared" si="104"/>
        <v>0</v>
      </c>
      <c r="J47" s="283">
        <f t="shared" si="105"/>
        <v>1</v>
      </c>
      <c r="K47" s="283">
        <f t="shared" si="106"/>
        <v>0</v>
      </c>
      <c r="L47" s="283">
        <f t="shared" si="107"/>
        <v>1</v>
      </c>
      <c r="M47" s="283">
        <f t="shared" si="108"/>
        <v>4</v>
      </c>
      <c r="N47" s="283">
        <f t="shared" si="109"/>
        <v>8</v>
      </c>
      <c r="O47" s="283">
        <f t="shared" si="110"/>
        <v>4</v>
      </c>
      <c r="P47" s="283">
        <f t="shared" si="111"/>
        <v>10</v>
      </c>
      <c r="Q47" s="283">
        <f t="shared" si="112"/>
        <v>4</v>
      </c>
      <c r="R47" s="283">
        <f t="shared" si="113"/>
        <v>4</v>
      </c>
      <c r="S47" s="283">
        <f t="shared" si="114"/>
        <v>9</v>
      </c>
      <c r="T47" s="283">
        <f t="shared" si="115"/>
        <v>3</v>
      </c>
      <c r="U47" s="283">
        <f t="shared" si="116"/>
        <v>8</v>
      </c>
      <c r="W47" s="791">
        <f t="shared" si="117"/>
        <v>0</v>
      </c>
      <c r="X47" s="791">
        <f t="shared" si="118"/>
        <v>0</v>
      </c>
      <c r="Y47" s="791">
        <f t="shared" si="119"/>
        <v>0</v>
      </c>
      <c r="Z47" s="791">
        <f t="shared" si="120"/>
        <v>0</v>
      </c>
      <c r="AA47" s="791">
        <f t="shared" si="121"/>
        <v>0</v>
      </c>
      <c r="AB47" s="791">
        <f t="shared" si="122"/>
        <v>0</v>
      </c>
      <c r="AC47" s="791">
        <f t="shared" si="123"/>
        <v>0</v>
      </c>
      <c r="AD47" s="791">
        <f t="shared" si="124"/>
        <v>0</v>
      </c>
      <c r="AE47" s="791">
        <f t="shared" si="125"/>
        <v>1</v>
      </c>
      <c r="AF47" s="791">
        <f t="shared" si="126"/>
        <v>0</v>
      </c>
      <c r="AG47" s="356"/>
      <c r="AH47" s="16" t="s">
        <v>57</v>
      </c>
      <c r="AI47" s="797">
        <f t="shared" si="127"/>
        <v>0</v>
      </c>
      <c r="AJ47" s="797">
        <f t="shared" si="128"/>
        <v>0</v>
      </c>
      <c r="AK47" s="797">
        <f t="shared" si="129"/>
        <v>0</v>
      </c>
      <c r="AL47" s="797">
        <f t="shared" si="130"/>
        <v>0</v>
      </c>
      <c r="AM47" s="797">
        <f t="shared" si="131"/>
        <v>0</v>
      </c>
      <c r="AN47" s="797">
        <f t="shared" si="132"/>
        <v>0</v>
      </c>
      <c r="AO47" s="797">
        <f t="shared" si="133"/>
        <v>1</v>
      </c>
      <c r="AP47" s="797">
        <f t="shared" si="134"/>
        <v>0</v>
      </c>
      <c r="AQ47" s="797">
        <f t="shared" si="135"/>
        <v>1</v>
      </c>
      <c r="AR47" s="797">
        <f t="shared" si="136"/>
        <v>0</v>
      </c>
      <c r="AS47" s="797">
        <f t="shared" si="137"/>
        <v>1</v>
      </c>
      <c r="AT47" s="797">
        <f t="shared" si="138"/>
        <v>4</v>
      </c>
      <c r="AU47" s="797">
        <f t="shared" si="139"/>
        <v>8</v>
      </c>
      <c r="AV47" s="797">
        <f t="shared" si="140"/>
        <v>4</v>
      </c>
      <c r="AW47" s="797">
        <f t="shared" si="141"/>
        <v>10</v>
      </c>
      <c r="AX47" s="797">
        <f t="shared" si="142"/>
        <v>4</v>
      </c>
      <c r="AY47" s="797">
        <f t="shared" si="143"/>
        <v>4</v>
      </c>
      <c r="AZ47" s="797">
        <f t="shared" si="144"/>
        <v>9</v>
      </c>
      <c r="BA47" s="797">
        <f t="shared" si="145"/>
        <v>3</v>
      </c>
      <c r="BB47" s="797">
        <f t="shared" si="146"/>
        <v>8</v>
      </c>
      <c r="BC47" s="797">
        <f t="shared" si="147"/>
        <v>1</v>
      </c>
      <c r="BD47" s="789">
        <f t="shared" si="148"/>
        <v>0</v>
      </c>
      <c r="BE47" s="789">
        <f t="shared" si="149"/>
        <v>0</v>
      </c>
      <c r="BF47" s="789">
        <f t="shared" si="150"/>
        <v>0</v>
      </c>
      <c r="BG47" s="789">
        <f t="shared" si="151"/>
        <v>0</v>
      </c>
      <c r="BH47" s="789">
        <f t="shared" si="152"/>
        <v>0</v>
      </c>
      <c r="BI47" s="789">
        <f t="shared" si="153"/>
        <v>0</v>
      </c>
      <c r="BJ47" s="789">
        <f t="shared" si="154"/>
        <v>0</v>
      </c>
      <c r="BK47" s="789">
        <f t="shared" si="155"/>
        <v>0</v>
      </c>
      <c r="BL47" s="789">
        <f t="shared" si="156"/>
        <v>1</v>
      </c>
      <c r="BM47" s="789">
        <f t="shared" si="157"/>
        <v>0</v>
      </c>
      <c r="BN47" s="356"/>
      <c r="BO47" s="356"/>
      <c r="BP47" s="16" t="s">
        <v>57</v>
      </c>
      <c r="BQ47" s="13"/>
      <c r="BR47" s="13"/>
      <c r="BS47" s="13"/>
      <c r="BT47" s="13"/>
      <c r="BU47" s="13"/>
      <c r="BV47" s="13"/>
      <c r="BW47" s="13"/>
      <c r="BX47" s="13"/>
      <c r="BY47" s="13"/>
      <c r="BZ47" s="13"/>
      <c r="CA47" s="13"/>
      <c r="CB47" s="13"/>
      <c r="CC47" s="13"/>
      <c r="CD47" s="13"/>
      <c r="CE47" s="13"/>
      <c r="CF47" s="13"/>
      <c r="CG47" s="13"/>
      <c r="CH47" s="13"/>
      <c r="CI47" s="13"/>
      <c r="CJ47" s="13"/>
      <c r="CK47" s="13"/>
      <c r="CL47" s="13"/>
      <c r="CM47" s="13"/>
      <c r="CN47" s="13"/>
      <c r="CO47" s="13"/>
      <c r="CP47" s="13"/>
      <c r="CQ47" s="13"/>
      <c r="CR47" s="13"/>
      <c r="CS47" s="13"/>
      <c r="CT47" s="13"/>
      <c r="CU47" s="13"/>
      <c r="CV47" s="13"/>
      <c r="CW47" s="13"/>
      <c r="CX47" s="13"/>
      <c r="CY47" s="13"/>
      <c r="CZ47" s="13"/>
      <c r="DA47" s="13"/>
      <c r="DB47" s="13"/>
      <c r="DC47" s="13"/>
      <c r="DD47" s="13"/>
      <c r="DE47" s="13"/>
      <c r="DF47" s="13"/>
      <c r="DG47" s="13"/>
      <c r="DH47" s="13"/>
      <c r="DI47" s="13">
        <v>1</v>
      </c>
      <c r="DJ47" s="13"/>
      <c r="DK47" s="13">
        <v>1</v>
      </c>
      <c r="DL47" s="13"/>
      <c r="DM47" s="13"/>
      <c r="DN47" s="13">
        <v>1</v>
      </c>
      <c r="DO47" s="13"/>
      <c r="DP47" s="13"/>
      <c r="DQ47" s="13"/>
      <c r="DR47" s="13">
        <v>1</v>
      </c>
      <c r="DS47" s="13"/>
      <c r="DT47" s="13"/>
      <c r="DU47" s="13"/>
      <c r="DV47" s="13">
        <v>1</v>
      </c>
      <c r="DW47" s="13"/>
      <c r="DX47" s="13"/>
      <c r="DY47" s="13"/>
      <c r="DZ47" s="13"/>
      <c r="EA47" s="13">
        <v>2</v>
      </c>
      <c r="EB47" s="13">
        <v>1</v>
      </c>
      <c r="EC47" s="13"/>
      <c r="ED47" s="13">
        <v>1</v>
      </c>
      <c r="EE47" s="13"/>
      <c r="EF47" s="13">
        <v>1</v>
      </c>
      <c r="EG47" s="13"/>
      <c r="EH47" s="13">
        <v>1</v>
      </c>
      <c r="EI47" s="13">
        <v>1</v>
      </c>
      <c r="EJ47" s="13"/>
      <c r="EK47" s="13"/>
      <c r="EL47" s="13"/>
      <c r="EM47" s="13">
        <v>1</v>
      </c>
      <c r="EN47" s="13">
        <v>1</v>
      </c>
      <c r="EO47" s="13"/>
      <c r="EP47" s="13">
        <v>2</v>
      </c>
      <c r="EQ47" s="13">
        <v>1</v>
      </c>
      <c r="ER47" s="13">
        <v>1</v>
      </c>
      <c r="ES47" s="13">
        <v>1</v>
      </c>
      <c r="ET47" s="13">
        <v>1</v>
      </c>
      <c r="EU47" s="13"/>
      <c r="EV47" s="13">
        <v>1</v>
      </c>
      <c r="EW47" s="13">
        <v>1</v>
      </c>
      <c r="EX47" s="13">
        <v>1</v>
      </c>
      <c r="EY47" s="13"/>
      <c r="EZ47" s="13">
        <v>1</v>
      </c>
      <c r="FA47" s="13"/>
      <c r="FB47" s="13">
        <v>2</v>
      </c>
      <c r="FC47" s="13">
        <v>1</v>
      </c>
      <c r="FD47" s="13">
        <v>2</v>
      </c>
      <c r="FE47" s="13"/>
      <c r="FF47" s="13"/>
      <c r="FG47" s="13"/>
      <c r="FH47" s="13"/>
      <c r="FI47" s="13"/>
      <c r="FJ47" s="13"/>
      <c r="FK47" s="13"/>
      <c r="FL47" s="13"/>
      <c r="FM47" s="13"/>
      <c r="FN47" s="60">
        <v>29</v>
      </c>
      <c r="FO47" s="13"/>
      <c r="FP47" s="13"/>
      <c r="FQ47" s="13"/>
      <c r="FR47" s="13"/>
      <c r="FS47" s="13"/>
      <c r="FT47" s="13"/>
      <c r="FU47" s="13"/>
      <c r="FV47" s="13"/>
      <c r="FW47" s="13"/>
      <c r="FX47" s="13"/>
      <c r="FY47" s="13"/>
      <c r="FZ47" s="13"/>
      <c r="GA47" s="13"/>
      <c r="GB47" s="13"/>
      <c r="GC47" s="13"/>
      <c r="GD47" s="13"/>
      <c r="GE47" s="13"/>
      <c r="GF47" s="13"/>
      <c r="GG47" s="13"/>
      <c r="GH47" s="13"/>
      <c r="GI47" s="13"/>
      <c r="GJ47" s="13"/>
      <c r="GK47" s="13"/>
      <c r="GL47" s="13"/>
      <c r="GM47" s="13"/>
      <c r="GN47" s="13"/>
      <c r="GO47" s="13"/>
      <c r="GP47" s="13">
        <v>1</v>
      </c>
      <c r="GQ47" s="13"/>
      <c r="GR47" s="13"/>
      <c r="GS47" s="13"/>
      <c r="GT47" s="13"/>
      <c r="GU47" s="13"/>
      <c r="GV47" s="13"/>
      <c r="GW47" s="13"/>
      <c r="GX47" s="13"/>
      <c r="GY47" s="13"/>
      <c r="GZ47" s="13"/>
      <c r="HA47" s="13"/>
      <c r="HB47" s="13"/>
      <c r="HC47" s="13"/>
      <c r="HD47" s="13"/>
      <c r="HE47" s="13"/>
      <c r="HF47" s="13">
        <v>1</v>
      </c>
      <c r="HG47" s="13"/>
      <c r="HH47" s="13"/>
      <c r="HI47" s="13"/>
      <c r="HJ47" s="13"/>
      <c r="HK47" s="13"/>
      <c r="HL47" s="13"/>
      <c r="HM47" s="13"/>
      <c r="HN47" s="13"/>
      <c r="HO47" s="13">
        <v>1</v>
      </c>
      <c r="HP47" s="13"/>
      <c r="HQ47" s="13"/>
      <c r="HR47" s="13"/>
      <c r="HS47" s="13"/>
      <c r="HT47" s="13"/>
      <c r="HU47" s="13">
        <v>1</v>
      </c>
      <c r="HV47" s="13">
        <v>1</v>
      </c>
      <c r="HW47" s="13">
        <v>1</v>
      </c>
      <c r="HX47" s="13">
        <v>1</v>
      </c>
      <c r="HY47" s="13"/>
      <c r="HZ47" s="13">
        <v>2</v>
      </c>
      <c r="IA47" s="13"/>
      <c r="IB47" s="13">
        <v>1</v>
      </c>
      <c r="IC47" s="13">
        <v>1</v>
      </c>
      <c r="ID47" s="13">
        <v>2</v>
      </c>
      <c r="IE47" s="13">
        <v>1</v>
      </c>
      <c r="IF47" s="13"/>
      <c r="IG47" s="13">
        <v>1</v>
      </c>
      <c r="IH47" s="13">
        <v>4</v>
      </c>
      <c r="II47" s="13"/>
      <c r="IJ47" s="13">
        <v>1</v>
      </c>
      <c r="IK47" s="13"/>
      <c r="IL47" s="13">
        <v>1</v>
      </c>
      <c r="IM47" s="13"/>
      <c r="IN47" s="13"/>
      <c r="IO47" s="13">
        <v>1</v>
      </c>
      <c r="IP47" s="13">
        <v>1</v>
      </c>
      <c r="IQ47" s="13">
        <v>1</v>
      </c>
      <c r="IR47" s="13"/>
      <c r="IS47" s="13"/>
      <c r="IT47" s="13">
        <v>1</v>
      </c>
      <c r="IU47" s="13"/>
      <c r="IV47" s="13"/>
      <c r="IW47" s="13"/>
      <c r="IX47" s="13">
        <v>1</v>
      </c>
      <c r="IY47" s="13">
        <v>1</v>
      </c>
      <c r="IZ47" s="13">
        <v>1</v>
      </c>
      <c r="JA47" s="13"/>
      <c r="JB47" s="13"/>
      <c r="JC47" s="13"/>
      <c r="JD47" s="13"/>
      <c r="JE47" s="13"/>
      <c r="JF47" s="13"/>
      <c r="JG47" s="13"/>
      <c r="JH47" s="13"/>
      <c r="JI47" s="13"/>
      <c r="JJ47" s="13"/>
      <c r="JK47" s="13"/>
      <c r="JL47" s="13"/>
      <c r="JM47" s="60">
        <v>28</v>
      </c>
      <c r="JN47" s="13"/>
      <c r="JO47" s="13"/>
      <c r="JP47" s="13"/>
      <c r="JQ47" s="13"/>
      <c r="JR47" s="13"/>
      <c r="JS47" s="13"/>
      <c r="JT47" s="13"/>
      <c r="JU47" s="13"/>
      <c r="JV47" s="13"/>
      <c r="JW47" s="13"/>
      <c r="JX47" s="13"/>
      <c r="JY47" s="13"/>
      <c r="JZ47" s="13"/>
      <c r="KA47" s="13"/>
      <c r="KB47" s="13"/>
      <c r="KC47" s="13"/>
      <c r="KD47" s="13"/>
      <c r="KE47" s="13"/>
      <c r="KF47" s="13"/>
      <c r="KG47" s="13"/>
      <c r="KH47" s="13"/>
      <c r="KI47" s="13"/>
      <c r="KJ47" s="13"/>
      <c r="KK47" s="13"/>
      <c r="KL47" s="13"/>
      <c r="KM47" s="13"/>
      <c r="KN47" s="13"/>
      <c r="KO47" s="13"/>
      <c r="KP47" s="13"/>
      <c r="KQ47" s="13"/>
      <c r="KR47" s="13"/>
      <c r="KS47" s="13"/>
      <c r="KT47" s="13"/>
      <c r="KU47" s="13"/>
      <c r="KV47" s="13"/>
      <c r="KW47" s="13"/>
      <c r="KX47" s="13"/>
      <c r="KY47" s="13"/>
      <c r="KZ47" s="13"/>
      <c r="LA47" s="13"/>
      <c r="LB47" s="13"/>
      <c r="LC47" s="13"/>
      <c r="LD47" s="13"/>
      <c r="LE47" s="13"/>
      <c r="LF47" s="13"/>
      <c r="LG47" s="13"/>
      <c r="LH47" s="13"/>
      <c r="LI47" s="13"/>
      <c r="LJ47" s="13"/>
      <c r="LK47" s="13"/>
      <c r="LL47" s="13"/>
      <c r="LM47" s="13"/>
      <c r="LN47" s="13"/>
      <c r="LO47" s="13"/>
      <c r="LP47" s="13"/>
      <c r="LQ47" s="13"/>
      <c r="LR47" s="13"/>
      <c r="LS47" s="13"/>
      <c r="LT47" s="13"/>
      <c r="LU47" s="13">
        <v>1</v>
      </c>
      <c r="LV47" s="13"/>
      <c r="LW47" s="13"/>
      <c r="LX47" s="13"/>
      <c r="LY47" s="13"/>
      <c r="LZ47" s="13"/>
      <c r="MA47" s="13"/>
      <c r="MB47" s="13"/>
      <c r="MC47" s="13"/>
      <c r="MD47" s="13"/>
      <c r="ME47" s="13"/>
      <c r="MF47" s="13"/>
      <c r="MG47" s="13"/>
      <c r="MH47" s="13"/>
      <c r="MI47" s="13"/>
      <c r="MJ47" s="13"/>
      <c r="MK47" s="60">
        <v>1</v>
      </c>
      <c r="ML47" s="13">
        <v>58</v>
      </c>
      <c r="MM47" s="448"/>
      <c r="MN47" s="448"/>
      <c r="MO47" s="448"/>
      <c r="MP47" s="448"/>
    </row>
    <row r="48" spans="1:354">
      <c r="A48" s="8" t="s">
        <v>189</v>
      </c>
      <c r="B48" s="283">
        <f t="shared" si="97"/>
        <v>0</v>
      </c>
      <c r="C48" s="283">
        <f t="shared" si="98"/>
        <v>0</v>
      </c>
      <c r="D48" s="283">
        <f t="shared" si="99"/>
        <v>0</v>
      </c>
      <c r="E48" s="283">
        <f t="shared" si="100"/>
        <v>0</v>
      </c>
      <c r="F48" s="283">
        <f t="shared" si="101"/>
        <v>0</v>
      </c>
      <c r="G48" s="283">
        <f t="shared" si="102"/>
        <v>0</v>
      </c>
      <c r="H48" s="283">
        <f t="shared" si="103"/>
        <v>0</v>
      </c>
      <c r="I48" s="283">
        <f t="shared" si="104"/>
        <v>0</v>
      </c>
      <c r="J48" s="283">
        <f t="shared" si="105"/>
        <v>1</v>
      </c>
      <c r="K48" s="283">
        <f t="shared" si="106"/>
        <v>0</v>
      </c>
      <c r="L48" s="283">
        <f t="shared" si="107"/>
        <v>0</v>
      </c>
      <c r="M48" s="283">
        <f t="shared" si="108"/>
        <v>0</v>
      </c>
      <c r="N48" s="283">
        <f t="shared" si="109"/>
        <v>8</v>
      </c>
      <c r="O48" s="283">
        <f t="shared" si="110"/>
        <v>1</v>
      </c>
      <c r="P48" s="283">
        <f t="shared" si="111"/>
        <v>6</v>
      </c>
      <c r="Q48" s="283">
        <f t="shared" si="112"/>
        <v>1</v>
      </c>
      <c r="R48" s="283">
        <f t="shared" si="113"/>
        <v>5</v>
      </c>
      <c r="S48" s="283">
        <f t="shared" si="114"/>
        <v>2</v>
      </c>
      <c r="T48" s="283">
        <f t="shared" si="115"/>
        <v>0</v>
      </c>
      <c r="U48" s="283">
        <f t="shared" si="116"/>
        <v>1</v>
      </c>
      <c r="W48" s="791">
        <f t="shared" si="117"/>
        <v>0</v>
      </c>
      <c r="X48" s="791">
        <f t="shared" si="118"/>
        <v>0</v>
      </c>
      <c r="Y48" s="791">
        <f t="shared" si="119"/>
        <v>0</v>
      </c>
      <c r="Z48" s="791">
        <f t="shared" si="120"/>
        <v>0</v>
      </c>
      <c r="AA48" s="791">
        <f t="shared" si="121"/>
        <v>0</v>
      </c>
      <c r="AB48" s="791">
        <f t="shared" si="122"/>
        <v>0</v>
      </c>
      <c r="AC48" s="791">
        <f t="shared" si="123"/>
        <v>0</v>
      </c>
      <c r="AD48" s="791">
        <f t="shared" si="124"/>
        <v>0</v>
      </c>
      <c r="AE48" s="791">
        <f t="shared" si="125"/>
        <v>0</v>
      </c>
      <c r="AF48" s="791">
        <f t="shared" si="126"/>
        <v>0</v>
      </c>
      <c r="AG48" s="356"/>
      <c r="AH48" s="16" t="s">
        <v>189</v>
      </c>
      <c r="AI48" s="797">
        <f t="shared" si="127"/>
        <v>0</v>
      </c>
      <c r="AJ48" s="797">
        <f t="shared" si="128"/>
        <v>0</v>
      </c>
      <c r="AK48" s="797">
        <f t="shared" si="129"/>
        <v>0</v>
      </c>
      <c r="AL48" s="797">
        <f t="shared" si="130"/>
        <v>0</v>
      </c>
      <c r="AM48" s="797">
        <f t="shared" si="131"/>
        <v>0</v>
      </c>
      <c r="AN48" s="797">
        <f t="shared" si="132"/>
        <v>0</v>
      </c>
      <c r="AO48" s="797">
        <f t="shared" si="133"/>
        <v>0</v>
      </c>
      <c r="AP48" s="797">
        <f t="shared" si="134"/>
        <v>0</v>
      </c>
      <c r="AQ48" s="797">
        <f t="shared" si="135"/>
        <v>1</v>
      </c>
      <c r="AR48" s="797">
        <f t="shared" si="136"/>
        <v>0</v>
      </c>
      <c r="AS48" s="797">
        <f t="shared" si="137"/>
        <v>0</v>
      </c>
      <c r="AT48" s="797">
        <f t="shared" si="138"/>
        <v>0</v>
      </c>
      <c r="AU48" s="797">
        <f t="shared" si="139"/>
        <v>8</v>
      </c>
      <c r="AV48" s="797">
        <f t="shared" si="140"/>
        <v>1</v>
      </c>
      <c r="AW48" s="797">
        <f t="shared" si="141"/>
        <v>6</v>
      </c>
      <c r="AX48" s="797">
        <f t="shared" si="142"/>
        <v>1</v>
      </c>
      <c r="AY48" s="797">
        <f t="shared" si="143"/>
        <v>5</v>
      </c>
      <c r="AZ48" s="797">
        <f t="shared" si="144"/>
        <v>2</v>
      </c>
      <c r="BA48" s="797">
        <f t="shared" si="145"/>
        <v>0</v>
      </c>
      <c r="BB48" s="797">
        <f t="shared" si="146"/>
        <v>1</v>
      </c>
      <c r="BC48" s="797">
        <f t="shared" si="147"/>
        <v>0</v>
      </c>
      <c r="BD48" s="789">
        <f t="shared" si="148"/>
        <v>0</v>
      </c>
      <c r="BE48" s="789">
        <f t="shared" si="149"/>
        <v>0</v>
      </c>
      <c r="BF48" s="789">
        <f t="shared" si="150"/>
        <v>0</v>
      </c>
      <c r="BG48" s="789">
        <f t="shared" si="151"/>
        <v>0</v>
      </c>
      <c r="BH48" s="789">
        <f t="shared" si="152"/>
        <v>0</v>
      </c>
      <c r="BI48" s="789">
        <f t="shared" si="153"/>
        <v>0</v>
      </c>
      <c r="BJ48" s="789">
        <f t="shared" si="154"/>
        <v>0</v>
      </c>
      <c r="BK48" s="789">
        <f t="shared" si="155"/>
        <v>0</v>
      </c>
      <c r="BL48" s="789">
        <f t="shared" si="156"/>
        <v>0</v>
      </c>
      <c r="BM48" s="789">
        <f t="shared" si="157"/>
        <v>0</v>
      </c>
      <c r="BN48" s="356"/>
      <c r="BO48" s="356"/>
      <c r="BP48" s="16" t="s">
        <v>189</v>
      </c>
      <c r="BQ48" s="13"/>
      <c r="BR48" s="13"/>
      <c r="BS48" s="13"/>
      <c r="BT48" s="13"/>
      <c r="BU48" s="13"/>
      <c r="BV48" s="13"/>
      <c r="BW48" s="13"/>
      <c r="BX48" s="13"/>
      <c r="BY48" s="13"/>
      <c r="BZ48" s="13"/>
      <c r="CA48" s="13"/>
      <c r="CB48" s="13"/>
      <c r="CC48" s="13"/>
      <c r="CD48" s="13"/>
      <c r="CE48" s="13"/>
      <c r="CF48" s="13"/>
      <c r="CG48" s="13"/>
      <c r="CH48" s="13"/>
      <c r="CI48" s="13"/>
      <c r="CJ48" s="13"/>
      <c r="CK48" s="13"/>
      <c r="CL48" s="13"/>
      <c r="CM48" s="13"/>
      <c r="CN48" s="13"/>
      <c r="CO48" s="13"/>
      <c r="CP48" s="13"/>
      <c r="CQ48" s="13"/>
      <c r="CR48" s="13"/>
      <c r="CS48" s="13"/>
      <c r="CT48" s="13"/>
      <c r="CU48" s="13"/>
      <c r="CV48" s="13"/>
      <c r="CW48" s="13"/>
      <c r="CX48" s="13"/>
      <c r="CY48" s="13"/>
      <c r="CZ48" s="13"/>
      <c r="DA48" s="13"/>
      <c r="DB48" s="13"/>
      <c r="DC48" s="13"/>
      <c r="DD48" s="13"/>
      <c r="DE48" s="13"/>
      <c r="DF48" s="13"/>
      <c r="DG48" s="13"/>
      <c r="DH48" s="13"/>
      <c r="DI48" s="13"/>
      <c r="DJ48" s="13"/>
      <c r="DK48" s="13"/>
      <c r="DL48" s="13"/>
      <c r="DM48" s="13"/>
      <c r="DN48" s="13"/>
      <c r="DO48" s="13"/>
      <c r="DP48" s="13"/>
      <c r="DQ48" s="13"/>
      <c r="DR48" s="13"/>
      <c r="DS48" s="13"/>
      <c r="DT48" s="13"/>
      <c r="DU48" s="13">
        <v>1</v>
      </c>
      <c r="DV48" s="13"/>
      <c r="DW48" s="13"/>
      <c r="DX48" s="13"/>
      <c r="DY48" s="13"/>
      <c r="DZ48" s="13"/>
      <c r="EA48" s="13"/>
      <c r="EB48" s="13"/>
      <c r="EC48" s="13"/>
      <c r="ED48" s="13"/>
      <c r="EE48" s="13"/>
      <c r="EF48" s="13"/>
      <c r="EG48" s="13"/>
      <c r="EH48" s="13"/>
      <c r="EI48" s="13"/>
      <c r="EJ48" s="13">
        <v>1</v>
      </c>
      <c r="EK48" s="13"/>
      <c r="EL48" s="13"/>
      <c r="EM48" s="13"/>
      <c r="EN48" s="13"/>
      <c r="EO48" s="13">
        <v>2</v>
      </c>
      <c r="EP48" s="13"/>
      <c r="EQ48" s="13"/>
      <c r="ER48" s="13"/>
      <c r="ES48" s="13"/>
      <c r="ET48" s="13"/>
      <c r="EU48" s="13"/>
      <c r="EV48" s="13"/>
      <c r="EW48" s="13"/>
      <c r="EX48" s="13"/>
      <c r="EY48" s="13"/>
      <c r="EZ48" s="13"/>
      <c r="FA48" s="13">
        <v>1</v>
      </c>
      <c r="FB48" s="13"/>
      <c r="FC48" s="13"/>
      <c r="FD48" s="13"/>
      <c r="FE48" s="13"/>
      <c r="FF48" s="13"/>
      <c r="FG48" s="13"/>
      <c r="FH48" s="13"/>
      <c r="FI48" s="13"/>
      <c r="FJ48" s="13"/>
      <c r="FK48" s="13"/>
      <c r="FL48" s="13"/>
      <c r="FM48" s="13"/>
      <c r="FN48" s="60">
        <v>5</v>
      </c>
      <c r="FO48" s="13"/>
      <c r="FP48" s="13"/>
      <c r="FQ48" s="13"/>
      <c r="FR48" s="13"/>
      <c r="FS48" s="13"/>
      <c r="FT48" s="13"/>
      <c r="FU48" s="13"/>
      <c r="FV48" s="13"/>
      <c r="FW48" s="13"/>
      <c r="FX48" s="13"/>
      <c r="FY48" s="13"/>
      <c r="FZ48" s="13"/>
      <c r="GA48" s="13"/>
      <c r="GB48" s="13"/>
      <c r="GC48" s="13"/>
      <c r="GD48" s="13"/>
      <c r="GE48" s="13"/>
      <c r="GF48" s="13"/>
      <c r="GG48" s="13"/>
      <c r="GH48" s="13"/>
      <c r="GI48" s="13"/>
      <c r="GJ48" s="13"/>
      <c r="GK48" s="13"/>
      <c r="GL48" s="13"/>
      <c r="GM48" s="13"/>
      <c r="GN48" s="13"/>
      <c r="GO48" s="13"/>
      <c r="GP48" s="13"/>
      <c r="GQ48" s="13"/>
      <c r="GR48" s="13"/>
      <c r="GS48" s="13"/>
      <c r="GT48" s="13"/>
      <c r="GU48" s="13"/>
      <c r="GV48" s="13"/>
      <c r="GW48" s="13"/>
      <c r="GX48" s="13"/>
      <c r="GY48" s="13"/>
      <c r="GZ48" s="13"/>
      <c r="HA48" s="13"/>
      <c r="HB48" s="13"/>
      <c r="HC48" s="13"/>
      <c r="HD48" s="13">
        <v>1</v>
      </c>
      <c r="HE48" s="13"/>
      <c r="HF48" s="13"/>
      <c r="HG48" s="13"/>
      <c r="HH48" s="13"/>
      <c r="HI48" s="13"/>
      <c r="HJ48" s="13"/>
      <c r="HK48" s="13"/>
      <c r="HL48" s="13"/>
      <c r="HM48" s="13"/>
      <c r="HN48" s="13"/>
      <c r="HO48" s="13"/>
      <c r="HP48" s="13"/>
      <c r="HQ48" s="13"/>
      <c r="HR48" s="13"/>
      <c r="HS48" s="13"/>
      <c r="HT48" s="13"/>
      <c r="HU48" s="13"/>
      <c r="HV48" s="13">
        <v>1</v>
      </c>
      <c r="HW48" s="13">
        <v>2</v>
      </c>
      <c r="HX48" s="13">
        <v>1</v>
      </c>
      <c r="HY48" s="13"/>
      <c r="HZ48" s="13"/>
      <c r="IA48" s="13">
        <v>1</v>
      </c>
      <c r="IB48" s="13">
        <v>1</v>
      </c>
      <c r="IC48" s="13">
        <v>2</v>
      </c>
      <c r="ID48" s="13">
        <v>1</v>
      </c>
      <c r="IE48" s="13"/>
      <c r="IF48" s="13">
        <v>1</v>
      </c>
      <c r="IG48" s="13"/>
      <c r="IH48" s="13"/>
      <c r="II48" s="13"/>
      <c r="IJ48" s="13"/>
      <c r="IK48" s="13">
        <v>1</v>
      </c>
      <c r="IL48" s="13">
        <v>3</v>
      </c>
      <c r="IM48" s="13"/>
      <c r="IN48" s="13">
        <v>1</v>
      </c>
      <c r="IO48" s="13"/>
      <c r="IP48" s="13">
        <v>1</v>
      </c>
      <c r="IQ48" s="13"/>
      <c r="IR48" s="13">
        <v>1</v>
      </c>
      <c r="IS48" s="13"/>
      <c r="IT48" s="13">
        <v>1</v>
      </c>
      <c r="IU48" s="13"/>
      <c r="IV48" s="13"/>
      <c r="IW48" s="13">
        <v>1</v>
      </c>
      <c r="IX48" s="13"/>
      <c r="IY48" s="13"/>
      <c r="IZ48" s="13"/>
      <c r="JA48" s="13"/>
      <c r="JB48" s="13"/>
      <c r="JC48" s="13"/>
      <c r="JD48" s="13"/>
      <c r="JE48" s="13"/>
      <c r="JF48" s="13"/>
      <c r="JG48" s="13"/>
      <c r="JH48" s="13"/>
      <c r="JI48" s="13"/>
      <c r="JJ48" s="13"/>
      <c r="JK48" s="13"/>
      <c r="JL48" s="13"/>
      <c r="JM48" s="60">
        <v>20</v>
      </c>
      <c r="JN48" s="13"/>
      <c r="JO48" s="13"/>
      <c r="JP48" s="13"/>
      <c r="JQ48" s="13"/>
      <c r="JR48" s="13"/>
      <c r="JS48" s="13"/>
      <c r="JT48" s="13"/>
      <c r="JU48" s="13"/>
      <c r="JV48" s="13"/>
      <c r="JW48" s="13"/>
      <c r="JX48" s="13"/>
      <c r="JY48" s="13"/>
      <c r="JZ48" s="13"/>
      <c r="KA48" s="13"/>
      <c r="KB48" s="13"/>
      <c r="KC48" s="13"/>
      <c r="KD48" s="13"/>
      <c r="KE48" s="13"/>
      <c r="KF48" s="13"/>
      <c r="KG48" s="13"/>
      <c r="KH48" s="13"/>
      <c r="KI48" s="13"/>
      <c r="KJ48" s="13"/>
      <c r="KK48" s="13"/>
      <c r="KL48" s="13"/>
      <c r="KM48" s="13"/>
      <c r="KN48" s="13"/>
      <c r="KO48" s="13"/>
      <c r="KP48" s="13"/>
      <c r="KQ48" s="13"/>
      <c r="KR48" s="13"/>
      <c r="KS48" s="13"/>
      <c r="KT48" s="13"/>
      <c r="KU48" s="13"/>
      <c r="KV48" s="13"/>
      <c r="KW48" s="13"/>
      <c r="KX48" s="13"/>
      <c r="KY48" s="13"/>
      <c r="KZ48" s="13"/>
      <c r="LA48" s="13"/>
      <c r="LB48" s="13"/>
      <c r="LC48" s="13"/>
      <c r="LD48" s="13"/>
      <c r="LE48" s="13"/>
      <c r="LF48" s="13"/>
      <c r="LG48" s="13"/>
      <c r="LH48" s="13"/>
      <c r="LI48" s="13"/>
      <c r="LJ48" s="13"/>
      <c r="LK48" s="13"/>
      <c r="LL48" s="13"/>
      <c r="LM48" s="13"/>
      <c r="LN48" s="13"/>
      <c r="LO48" s="13"/>
      <c r="LP48" s="13"/>
      <c r="LQ48" s="13"/>
      <c r="LR48" s="13"/>
      <c r="LS48" s="13"/>
      <c r="LT48" s="13"/>
      <c r="LU48" s="13"/>
      <c r="LV48" s="13"/>
      <c r="LW48" s="13"/>
      <c r="LX48" s="13"/>
      <c r="LY48" s="13"/>
      <c r="LZ48" s="13"/>
      <c r="MA48" s="13"/>
      <c r="MB48" s="13"/>
      <c r="MC48" s="13"/>
      <c r="MD48" s="13"/>
      <c r="ME48" s="13"/>
      <c r="MF48" s="13"/>
      <c r="MG48" s="13"/>
      <c r="MH48" s="13"/>
      <c r="MI48" s="13"/>
      <c r="MJ48" s="13"/>
      <c r="MK48" s="60"/>
      <c r="ML48" s="13">
        <v>25</v>
      </c>
      <c r="MM48" s="448"/>
      <c r="MN48" s="448"/>
      <c r="MO48" s="448"/>
      <c r="MP48" s="448"/>
    </row>
    <row r="49" spans="1:354">
      <c r="A49" s="9" t="s">
        <v>59</v>
      </c>
      <c r="B49" s="283">
        <f t="shared" si="97"/>
        <v>0</v>
      </c>
      <c r="C49" s="283">
        <f t="shared" si="98"/>
        <v>1</v>
      </c>
      <c r="D49" s="283">
        <f t="shared" si="99"/>
        <v>1</v>
      </c>
      <c r="E49" s="283">
        <f t="shared" si="100"/>
        <v>1</v>
      </c>
      <c r="F49" s="283">
        <f t="shared" si="101"/>
        <v>0</v>
      </c>
      <c r="G49" s="283">
        <f t="shared" si="102"/>
        <v>3</v>
      </c>
      <c r="H49" s="283">
        <f t="shared" si="103"/>
        <v>7</v>
      </c>
      <c r="I49" s="283">
        <f t="shared" si="104"/>
        <v>4</v>
      </c>
      <c r="J49" s="283">
        <f t="shared" si="105"/>
        <v>24</v>
      </c>
      <c r="K49" s="283">
        <f t="shared" si="106"/>
        <v>11</v>
      </c>
      <c r="L49" s="283">
        <f t="shared" si="107"/>
        <v>56</v>
      </c>
      <c r="M49" s="283">
        <f t="shared" si="108"/>
        <v>33</v>
      </c>
      <c r="N49" s="283">
        <f t="shared" si="109"/>
        <v>104</v>
      </c>
      <c r="O49" s="283">
        <f t="shared" si="110"/>
        <v>74</v>
      </c>
      <c r="P49" s="283">
        <f t="shared" si="111"/>
        <v>139</v>
      </c>
      <c r="Q49" s="283">
        <f t="shared" si="112"/>
        <v>97</v>
      </c>
      <c r="R49" s="283">
        <f t="shared" si="113"/>
        <v>80</v>
      </c>
      <c r="S49" s="283">
        <f t="shared" si="114"/>
        <v>80</v>
      </c>
      <c r="T49" s="283">
        <f t="shared" si="115"/>
        <v>17</v>
      </c>
      <c r="U49" s="283">
        <f t="shared" si="116"/>
        <v>20</v>
      </c>
      <c r="W49" s="791">
        <f t="shared" si="117"/>
        <v>0</v>
      </c>
      <c r="X49" s="791">
        <f t="shared" si="118"/>
        <v>0</v>
      </c>
      <c r="Y49" s="791">
        <f t="shared" si="119"/>
        <v>0</v>
      </c>
      <c r="Z49" s="791">
        <f t="shared" si="120"/>
        <v>0</v>
      </c>
      <c r="AA49" s="791">
        <f t="shared" si="121"/>
        <v>1</v>
      </c>
      <c r="AB49" s="791">
        <f t="shared" si="122"/>
        <v>1</v>
      </c>
      <c r="AC49" s="791">
        <f t="shared" si="123"/>
        <v>2</v>
      </c>
      <c r="AD49" s="791">
        <f t="shared" si="124"/>
        <v>2</v>
      </c>
      <c r="AE49" s="791">
        <f t="shared" si="125"/>
        <v>8</v>
      </c>
      <c r="AF49" s="791">
        <f t="shared" si="126"/>
        <v>5</v>
      </c>
      <c r="AG49" s="356"/>
      <c r="AH49" s="16" t="s">
        <v>59</v>
      </c>
      <c r="AI49" s="797">
        <f t="shared" si="127"/>
        <v>0</v>
      </c>
      <c r="AJ49" s="797">
        <f t="shared" si="128"/>
        <v>1</v>
      </c>
      <c r="AK49" s="797">
        <f t="shared" si="129"/>
        <v>1</v>
      </c>
      <c r="AL49" s="797">
        <f t="shared" si="130"/>
        <v>1</v>
      </c>
      <c r="AM49" s="797">
        <f t="shared" si="131"/>
        <v>0</v>
      </c>
      <c r="AN49" s="797">
        <f t="shared" si="132"/>
        <v>3</v>
      </c>
      <c r="AO49" s="797">
        <f t="shared" si="133"/>
        <v>7</v>
      </c>
      <c r="AP49" s="797">
        <f t="shared" si="134"/>
        <v>4</v>
      </c>
      <c r="AQ49" s="797">
        <f t="shared" si="135"/>
        <v>24</v>
      </c>
      <c r="AR49" s="797">
        <f t="shared" si="136"/>
        <v>11</v>
      </c>
      <c r="AS49" s="797">
        <f t="shared" si="137"/>
        <v>56</v>
      </c>
      <c r="AT49" s="797">
        <f t="shared" si="138"/>
        <v>33</v>
      </c>
      <c r="AU49" s="797">
        <f t="shared" si="139"/>
        <v>104</v>
      </c>
      <c r="AV49" s="797">
        <f t="shared" si="140"/>
        <v>74</v>
      </c>
      <c r="AW49" s="797">
        <f t="shared" si="141"/>
        <v>139</v>
      </c>
      <c r="AX49" s="797">
        <f t="shared" si="142"/>
        <v>97</v>
      </c>
      <c r="AY49" s="797">
        <f t="shared" si="143"/>
        <v>80</v>
      </c>
      <c r="AZ49" s="797">
        <f t="shared" si="144"/>
        <v>80</v>
      </c>
      <c r="BA49" s="797">
        <f t="shared" si="145"/>
        <v>17</v>
      </c>
      <c r="BB49" s="797">
        <f t="shared" si="146"/>
        <v>20</v>
      </c>
      <c r="BC49" s="797">
        <f t="shared" si="147"/>
        <v>19</v>
      </c>
      <c r="BD49" s="789">
        <f t="shared" si="148"/>
        <v>0</v>
      </c>
      <c r="BE49" s="789">
        <f t="shared" si="149"/>
        <v>0</v>
      </c>
      <c r="BF49" s="789">
        <f t="shared" si="150"/>
        <v>0</v>
      </c>
      <c r="BG49" s="789">
        <f t="shared" si="151"/>
        <v>0</v>
      </c>
      <c r="BH49" s="789">
        <f t="shared" si="152"/>
        <v>1</v>
      </c>
      <c r="BI49" s="789">
        <f t="shared" si="153"/>
        <v>1</v>
      </c>
      <c r="BJ49" s="789">
        <f t="shared" si="154"/>
        <v>2</v>
      </c>
      <c r="BK49" s="789">
        <f t="shared" si="155"/>
        <v>2</v>
      </c>
      <c r="BL49" s="789">
        <f t="shared" si="156"/>
        <v>8</v>
      </c>
      <c r="BM49" s="789">
        <f t="shared" si="157"/>
        <v>5</v>
      </c>
      <c r="BN49" s="356"/>
      <c r="BO49" s="356"/>
      <c r="BP49" s="16" t="s">
        <v>59</v>
      </c>
      <c r="BQ49" s="13">
        <v>1</v>
      </c>
      <c r="BR49" s="13"/>
      <c r="BS49" s="13"/>
      <c r="BT49" s="13"/>
      <c r="BU49" s="13"/>
      <c r="BV49" s="13"/>
      <c r="BW49" s="13"/>
      <c r="BX49" s="13"/>
      <c r="BY49" s="13">
        <v>1</v>
      </c>
      <c r="BZ49" s="13"/>
      <c r="CA49" s="13"/>
      <c r="CB49" s="13"/>
      <c r="CC49" s="13"/>
      <c r="CD49" s="13"/>
      <c r="CE49" s="13"/>
      <c r="CF49" s="13">
        <v>1</v>
      </c>
      <c r="CG49" s="13">
        <v>1</v>
      </c>
      <c r="CH49" s="13"/>
      <c r="CI49" s="13"/>
      <c r="CJ49" s="13"/>
      <c r="CK49" s="13">
        <v>1</v>
      </c>
      <c r="CL49" s="13"/>
      <c r="CM49" s="13"/>
      <c r="CN49" s="13"/>
      <c r="CO49" s="13">
        <v>1</v>
      </c>
      <c r="CP49" s="13">
        <v>1</v>
      </c>
      <c r="CQ49" s="13"/>
      <c r="CR49" s="13"/>
      <c r="CS49" s="13"/>
      <c r="CT49" s="13">
        <v>1</v>
      </c>
      <c r="CU49" s="13"/>
      <c r="CV49" s="13"/>
      <c r="CW49" s="13">
        <v>1</v>
      </c>
      <c r="CX49" s="13"/>
      <c r="CY49" s="13"/>
      <c r="CZ49" s="13">
        <v>1</v>
      </c>
      <c r="DA49" s="13">
        <v>2</v>
      </c>
      <c r="DB49" s="13">
        <v>1</v>
      </c>
      <c r="DC49" s="13">
        <v>2</v>
      </c>
      <c r="DD49" s="13">
        <v>1</v>
      </c>
      <c r="DE49" s="13">
        <v>2</v>
      </c>
      <c r="DF49" s="13">
        <v>1</v>
      </c>
      <c r="DG49" s="13">
        <v>1</v>
      </c>
      <c r="DH49" s="13"/>
      <c r="DI49" s="13">
        <v>2</v>
      </c>
      <c r="DJ49" s="13">
        <v>2</v>
      </c>
      <c r="DK49" s="13">
        <v>2</v>
      </c>
      <c r="DL49" s="13">
        <v>2</v>
      </c>
      <c r="DM49" s="13">
        <v>2</v>
      </c>
      <c r="DN49" s="13">
        <v>3</v>
      </c>
      <c r="DO49" s="13">
        <v>4</v>
      </c>
      <c r="DP49" s="13">
        <v>8</v>
      </c>
      <c r="DQ49" s="13">
        <v>3</v>
      </c>
      <c r="DR49" s="13">
        <v>5</v>
      </c>
      <c r="DS49" s="13">
        <v>3</v>
      </c>
      <c r="DT49" s="13">
        <v>4</v>
      </c>
      <c r="DU49" s="13">
        <v>6</v>
      </c>
      <c r="DV49" s="13">
        <v>6</v>
      </c>
      <c r="DW49" s="13">
        <v>3</v>
      </c>
      <c r="DX49" s="13">
        <v>10</v>
      </c>
      <c r="DY49" s="13">
        <v>10</v>
      </c>
      <c r="DZ49" s="13">
        <v>15</v>
      </c>
      <c r="EA49" s="13">
        <v>6</v>
      </c>
      <c r="EB49" s="13">
        <v>11</v>
      </c>
      <c r="EC49" s="13">
        <v>12</v>
      </c>
      <c r="ED49" s="13">
        <v>9</v>
      </c>
      <c r="EE49" s="13">
        <v>8</v>
      </c>
      <c r="EF49" s="13">
        <v>7</v>
      </c>
      <c r="EG49" s="13">
        <v>7</v>
      </c>
      <c r="EH49" s="13">
        <v>14</v>
      </c>
      <c r="EI49" s="13">
        <v>11</v>
      </c>
      <c r="EJ49" s="13">
        <v>12</v>
      </c>
      <c r="EK49" s="13">
        <v>9</v>
      </c>
      <c r="EL49" s="13">
        <v>8</v>
      </c>
      <c r="EM49" s="13">
        <v>8</v>
      </c>
      <c r="EN49" s="13">
        <v>14</v>
      </c>
      <c r="EO49" s="13">
        <v>9</v>
      </c>
      <c r="EP49" s="13">
        <v>6</v>
      </c>
      <c r="EQ49" s="13">
        <v>8</v>
      </c>
      <c r="ER49" s="13">
        <v>9</v>
      </c>
      <c r="ES49" s="13">
        <v>9</v>
      </c>
      <c r="ET49" s="13">
        <v>7</v>
      </c>
      <c r="EU49" s="13">
        <v>4</v>
      </c>
      <c r="EV49" s="13">
        <v>6</v>
      </c>
      <c r="EW49" s="13">
        <v>3</v>
      </c>
      <c r="EX49" s="13">
        <v>3</v>
      </c>
      <c r="EY49" s="13">
        <v>1</v>
      </c>
      <c r="EZ49" s="13">
        <v>6</v>
      </c>
      <c r="FA49" s="13">
        <v>3</v>
      </c>
      <c r="FB49" s="13">
        <v>2</v>
      </c>
      <c r="FC49" s="13"/>
      <c r="FD49" s="13"/>
      <c r="FE49" s="13"/>
      <c r="FF49" s="13"/>
      <c r="FG49" s="13">
        <v>1</v>
      </c>
      <c r="FH49" s="13">
        <v>1</v>
      </c>
      <c r="FI49" s="13"/>
      <c r="FJ49" s="13"/>
      <c r="FK49" s="13"/>
      <c r="FL49" s="13"/>
      <c r="FM49" s="13"/>
      <c r="FN49" s="60">
        <v>324</v>
      </c>
      <c r="FO49" s="13"/>
      <c r="FP49" s="13"/>
      <c r="FQ49" s="13"/>
      <c r="FR49" s="13"/>
      <c r="FS49" s="13"/>
      <c r="FT49" s="13"/>
      <c r="FU49" s="13"/>
      <c r="FV49" s="13"/>
      <c r="FW49" s="13"/>
      <c r="FX49" s="13"/>
      <c r="FY49" s="13"/>
      <c r="FZ49" s="13">
        <v>1</v>
      </c>
      <c r="GA49" s="13"/>
      <c r="GB49" s="13"/>
      <c r="GC49" s="13"/>
      <c r="GD49" s="13"/>
      <c r="GE49" s="13"/>
      <c r="GF49" s="13"/>
      <c r="GG49" s="13"/>
      <c r="GH49" s="13"/>
      <c r="GI49" s="13"/>
      <c r="GJ49" s="13"/>
      <c r="GK49" s="13"/>
      <c r="GL49" s="13"/>
      <c r="GM49" s="13"/>
      <c r="GN49" s="13"/>
      <c r="GO49" s="13"/>
      <c r="GP49" s="13"/>
      <c r="GQ49" s="13"/>
      <c r="GR49" s="13">
        <v>2</v>
      </c>
      <c r="GS49" s="13"/>
      <c r="GT49" s="13"/>
      <c r="GU49" s="13"/>
      <c r="GV49" s="13"/>
      <c r="GW49" s="13"/>
      <c r="GX49" s="13">
        <v>2</v>
      </c>
      <c r="GY49" s="13">
        <v>3</v>
      </c>
      <c r="GZ49" s="13">
        <v>3</v>
      </c>
      <c r="HA49" s="13">
        <v>6</v>
      </c>
      <c r="HB49" s="13">
        <v>2</v>
      </c>
      <c r="HC49" s="13">
        <v>2</v>
      </c>
      <c r="HD49" s="13">
        <v>2</v>
      </c>
      <c r="HE49" s="13">
        <v>2</v>
      </c>
      <c r="HF49" s="13">
        <v>1</v>
      </c>
      <c r="HG49" s="13">
        <v>4</v>
      </c>
      <c r="HH49" s="13">
        <v>2</v>
      </c>
      <c r="HI49" s="13"/>
      <c r="HJ49" s="13">
        <v>2</v>
      </c>
      <c r="HK49" s="13">
        <v>2</v>
      </c>
      <c r="HL49" s="13">
        <v>5</v>
      </c>
      <c r="HM49" s="13">
        <v>8</v>
      </c>
      <c r="HN49" s="13">
        <v>8</v>
      </c>
      <c r="HO49" s="13">
        <v>4</v>
      </c>
      <c r="HP49" s="13">
        <v>11</v>
      </c>
      <c r="HQ49" s="13">
        <v>1</v>
      </c>
      <c r="HR49" s="13">
        <v>5</v>
      </c>
      <c r="HS49" s="13">
        <v>10</v>
      </c>
      <c r="HT49" s="13">
        <v>6</v>
      </c>
      <c r="HU49" s="13">
        <v>11</v>
      </c>
      <c r="HV49" s="13">
        <v>11</v>
      </c>
      <c r="HW49" s="13">
        <v>9</v>
      </c>
      <c r="HX49" s="13">
        <v>12</v>
      </c>
      <c r="HY49" s="13">
        <v>5</v>
      </c>
      <c r="HZ49" s="13">
        <v>8</v>
      </c>
      <c r="IA49" s="13">
        <v>8</v>
      </c>
      <c r="IB49" s="13">
        <v>21</v>
      </c>
      <c r="IC49" s="13">
        <v>13</v>
      </c>
      <c r="ID49" s="13">
        <v>13</v>
      </c>
      <c r="IE49" s="13">
        <v>15</v>
      </c>
      <c r="IF49" s="13">
        <v>12</v>
      </c>
      <c r="IG49" s="13">
        <v>16</v>
      </c>
      <c r="IH49" s="13">
        <v>11</v>
      </c>
      <c r="II49" s="13">
        <v>15</v>
      </c>
      <c r="IJ49" s="13">
        <v>17</v>
      </c>
      <c r="IK49" s="13">
        <v>11</v>
      </c>
      <c r="IL49" s="13">
        <v>19</v>
      </c>
      <c r="IM49" s="13">
        <v>10</v>
      </c>
      <c r="IN49" s="13">
        <v>9</v>
      </c>
      <c r="IO49" s="13">
        <v>10</v>
      </c>
      <c r="IP49" s="13">
        <v>10</v>
      </c>
      <c r="IQ49" s="13">
        <v>7</v>
      </c>
      <c r="IR49" s="13">
        <v>9</v>
      </c>
      <c r="IS49" s="13">
        <v>7</v>
      </c>
      <c r="IT49" s="13">
        <v>17</v>
      </c>
      <c r="IU49" s="13">
        <v>3</v>
      </c>
      <c r="IV49" s="13">
        <v>2</v>
      </c>
      <c r="IW49" s="13">
        <v>6</v>
      </c>
      <c r="IX49" s="13">
        <v>2</v>
      </c>
      <c r="IY49" s="13">
        <v>6</v>
      </c>
      <c r="IZ49" s="13">
        <v>1</v>
      </c>
      <c r="JA49" s="13">
        <v>1</v>
      </c>
      <c r="JB49" s="13">
        <v>3</v>
      </c>
      <c r="JC49" s="13"/>
      <c r="JD49" s="13">
        <v>1</v>
      </c>
      <c r="JE49" s="13">
        <v>1</v>
      </c>
      <c r="JF49" s="13">
        <v>1</v>
      </c>
      <c r="JG49" s="13">
        <v>1</v>
      </c>
      <c r="JH49" s="13"/>
      <c r="JI49" s="13"/>
      <c r="JJ49" s="13"/>
      <c r="JK49" s="13"/>
      <c r="JL49" s="13"/>
      <c r="JM49" s="60">
        <v>428</v>
      </c>
      <c r="JN49" s="13"/>
      <c r="JO49" s="13"/>
      <c r="JP49" s="13"/>
      <c r="JQ49" s="13"/>
      <c r="JR49" s="13"/>
      <c r="JS49" s="13"/>
      <c r="JT49" s="13"/>
      <c r="JU49" s="13"/>
      <c r="JV49" s="13"/>
      <c r="JW49" s="13"/>
      <c r="JX49" s="13"/>
      <c r="JY49" s="13"/>
      <c r="JZ49" s="13"/>
      <c r="KA49" s="13"/>
      <c r="KB49" s="13"/>
      <c r="KC49" s="13"/>
      <c r="KD49" s="13"/>
      <c r="KE49" s="13">
        <v>1</v>
      </c>
      <c r="KF49" s="13"/>
      <c r="KG49" s="13"/>
      <c r="KH49" s="13"/>
      <c r="KI49" s="13">
        <v>1</v>
      </c>
      <c r="KJ49" s="13"/>
      <c r="KK49" s="13"/>
      <c r="KL49" s="13"/>
      <c r="KM49" s="13"/>
      <c r="KN49" s="13"/>
      <c r="KO49" s="13"/>
      <c r="KP49" s="13"/>
      <c r="KQ49" s="13"/>
      <c r="KR49" s="13"/>
      <c r="KS49" s="13">
        <v>1</v>
      </c>
      <c r="KT49" s="13"/>
      <c r="KU49" s="13"/>
      <c r="KV49" s="13"/>
      <c r="KW49" s="13"/>
      <c r="KX49" s="13"/>
      <c r="KY49" s="13"/>
      <c r="KZ49" s="13">
        <v>1</v>
      </c>
      <c r="LA49" s="13"/>
      <c r="LB49" s="13"/>
      <c r="LC49" s="13">
        <v>1</v>
      </c>
      <c r="LD49" s="13"/>
      <c r="LE49" s="13"/>
      <c r="LF49" s="13"/>
      <c r="LG49" s="13"/>
      <c r="LH49" s="13"/>
      <c r="LI49" s="13"/>
      <c r="LJ49" s="13"/>
      <c r="LK49" s="13">
        <v>1</v>
      </c>
      <c r="LL49" s="13"/>
      <c r="LM49" s="13"/>
      <c r="LN49" s="13">
        <v>1</v>
      </c>
      <c r="LO49" s="13">
        <v>1</v>
      </c>
      <c r="LP49" s="13">
        <v>1</v>
      </c>
      <c r="LQ49" s="13"/>
      <c r="LR49" s="13">
        <v>4</v>
      </c>
      <c r="LS49" s="13"/>
      <c r="LT49" s="13"/>
      <c r="LU49" s="13">
        <v>1</v>
      </c>
      <c r="LV49" s="13"/>
      <c r="LW49" s="13"/>
      <c r="LX49" s="13">
        <v>2</v>
      </c>
      <c r="LY49" s="13">
        <v>1</v>
      </c>
      <c r="LZ49" s="13">
        <v>2</v>
      </c>
      <c r="MA49" s="13"/>
      <c r="MB49" s="13"/>
      <c r="MC49" s="13"/>
      <c r="MD49" s="13"/>
      <c r="ME49" s="13"/>
      <c r="MF49" s="13"/>
      <c r="MG49" s="13"/>
      <c r="MH49" s="13"/>
      <c r="MI49" s="13"/>
      <c r="MJ49" s="13"/>
      <c r="MK49" s="60">
        <v>19</v>
      </c>
      <c r="ML49" s="13">
        <v>771</v>
      </c>
      <c r="MM49" s="448"/>
      <c r="MN49" s="448"/>
      <c r="MO49" s="448"/>
      <c r="MP49" s="448"/>
    </row>
    <row r="50" spans="1:354">
      <c r="A50" s="9" t="s">
        <v>60</v>
      </c>
      <c r="B50" s="283">
        <f t="shared" si="97"/>
        <v>0</v>
      </c>
      <c r="C50" s="283">
        <f t="shared" si="98"/>
        <v>0</v>
      </c>
      <c r="D50" s="283">
        <f t="shared" si="99"/>
        <v>0</v>
      </c>
      <c r="E50" s="283">
        <f t="shared" si="100"/>
        <v>1</v>
      </c>
      <c r="F50" s="283">
        <f t="shared" si="101"/>
        <v>2</v>
      </c>
      <c r="G50" s="283">
        <f t="shared" si="102"/>
        <v>0</v>
      </c>
      <c r="H50" s="283">
        <f t="shared" si="103"/>
        <v>3</v>
      </c>
      <c r="I50" s="283">
        <f t="shared" si="104"/>
        <v>2</v>
      </c>
      <c r="J50" s="283">
        <f t="shared" si="105"/>
        <v>11</v>
      </c>
      <c r="K50" s="283">
        <f t="shared" si="106"/>
        <v>7</v>
      </c>
      <c r="L50" s="283">
        <f t="shared" si="107"/>
        <v>18</v>
      </c>
      <c r="M50" s="283">
        <f t="shared" si="108"/>
        <v>5</v>
      </c>
      <c r="N50" s="283">
        <f t="shared" si="109"/>
        <v>27</v>
      </c>
      <c r="O50" s="283">
        <f t="shared" si="110"/>
        <v>12</v>
      </c>
      <c r="P50" s="283">
        <f t="shared" si="111"/>
        <v>30</v>
      </c>
      <c r="Q50" s="283">
        <f t="shared" si="112"/>
        <v>23</v>
      </c>
      <c r="R50" s="283">
        <f t="shared" si="113"/>
        <v>20</v>
      </c>
      <c r="S50" s="283">
        <f t="shared" si="114"/>
        <v>21</v>
      </c>
      <c r="T50" s="283">
        <f t="shared" si="115"/>
        <v>7</v>
      </c>
      <c r="U50" s="283">
        <f t="shared" si="116"/>
        <v>14</v>
      </c>
      <c r="W50" s="791">
        <f t="shared" si="117"/>
        <v>0</v>
      </c>
      <c r="X50" s="791">
        <f t="shared" si="118"/>
        <v>0</v>
      </c>
      <c r="Y50" s="791">
        <f t="shared" si="119"/>
        <v>0</v>
      </c>
      <c r="Z50" s="791">
        <f t="shared" si="120"/>
        <v>0</v>
      </c>
      <c r="AA50" s="791">
        <f t="shared" si="121"/>
        <v>0</v>
      </c>
      <c r="AB50" s="791">
        <f t="shared" si="122"/>
        <v>0</v>
      </c>
      <c r="AC50" s="791">
        <f t="shared" si="123"/>
        <v>0</v>
      </c>
      <c r="AD50" s="791">
        <f t="shared" si="124"/>
        <v>2</v>
      </c>
      <c r="AE50" s="791">
        <f t="shared" si="125"/>
        <v>5</v>
      </c>
      <c r="AF50" s="791">
        <f t="shared" si="126"/>
        <v>3</v>
      </c>
      <c r="AG50" s="356"/>
      <c r="AH50" s="16" t="s">
        <v>60</v>
      </c>
      <c r="AI50" s="797">
        <f t="shared" si="127"/>
        <v>0</v>
      </c>
      <c r="AJ50" s="797">
        <f t="shared" si="128"/>
        <v>0</v>
      </c>
      <c r="AK50" s="797">
        <f t="shared" si="129"/>
        <v>0</v>
      </c>
      <c r="AL50" s="797">
        <f t="shared" si="130"/>
        <v>1</v>
      </c>
      <c r="AM50" s="797">
        <f t="shared" si="131"/>
        <v>2</v>
      </c>
      <c r="AN50" s="797">
        <f t="shared" si="132"/>
        <v>0</v>
      </c>
      <c r="AO50" s="797">
        <f t="shared" si="133"/>
        <v>3</v>
      </c>
      <c r="AP50" s="797">
        <f t="shared" si="134"/>
        <v>2</v>
      </c>
      <c r="AQ50" s="797">
        <f t="shared" si="135"/>
        <v>11</v>
      </c>
      <c r="AR50" s="797">
        <f t="shared" si="136"/>
        <v>7</v>
      </c>
      <c r="AS50" s="797">
        <f t="shared" si="137"/>
        <v>18</v>
      </c>
      <c r="AT50" s="797">
        <f t="shared" si="138"/>
        <v>5</v>
      </c>
      <c r="AU50" s="797">
        <f t="shared" si="139"/>
        <v>27</v>
      </c>
      <c r="AV50" s="797">
        <f t="shared" si="140"/>
        <v>12</v>
      </c>
      <c r="AW50" s="797">
        <f t="shared" si="141"/>
        <v>30</v>
      </c>
      <c r="AX50" s="797">
        <f t="shared" si="142"/>
        <v>23</v>
      </c>
      <c r="AY50" s="797">
        <f t="shared" si="143"/>
        <v>20</v>
      </c>
      <c r="AZ50" s="797">
        <f t="shared" si="144"/>
        <v>21</v>
      </c>
      <c r="BA50" s="797">
        <f t="shared" si="145"/>
        <v>7</v>
      </c>
      <c r="BB50" s="797">
        <f t="shared" si="146"/>
        <v>14</v>
      </c>
      <c r="BC50" s="797">
        <f t="shared" si="147"/>
        <v>10</v>
      </c>
      <c r="BD50" s="789">
        <f t="shared" si="148"/>
        <v>0</v>
      </c>
      <c r="BE50" s="789">
        <f t="shared" si="149"/>
        <v>0</v>
      </c>
      <c r="BF50" s="789">
        <f t="shared" si="150"/>
        <v>0</v>
      </c>
      <c r="BG50" s="789">
        <f t="shared" si="151"/>
        <v>0</v>
      </c>
      <c r="BH50" s="789">
        <f t="shared" si="152"/>
        <v>0</v>
      </c>
      <c r="BI50" s="789">
        <f t="shared" si="153"/>
        <v>0</v>
      </c>
      <c r="BJ50" s="789">
        <f t="shared" si="154"/>
        <v>0</v>
      </c>
      <c r="BK50" s="789">
        <f t="shared" si="155"/>
        <v>2</v>
      </c>
      <c r="BL50" s="789">
        <f t="shared" si="156"/>
        <v>5</v>
      </c>
      <c r="BM50" s="789">
        <f t="shared" si="157"/>
        <v>3</v>
      </c>
      <c r="BN50" s="356"/>
      <c r="BO50" s="356"/>
      <c r="BP50" s="16" t="s">
        <v>60</v>
      </c>
      <c r="BQ50" s="13"/>
      <c r="BR50" s="13"/>
      <c r="BS50" s="13"/>
      <c r="BT50" s="13"/>
      <c r="BU50" s="13"/>
      <c r="BV50" s="13"/>
      <c r="BW50" s="13"/>
      <c r="BX50" s="13"/>
      <c r="BY50" s="13"/>
      <c r="BZ50" s="13"/>
      <c r="CA50" s="13"/>
      <c r="CB50" s="13"/>
      <c r="CC50" s="13"/>
      <c r="CD50" s="13">
        <v>1</v>
      </c>
      <c r="CE50" s="13"/>
      <c r="CF50" s="13"/>
      <c r="CG50" s="13"/>
      <c r="CH50" s="13"/>
      <c r="CI50" s="13"/>
      <c r="CJ50" s="13"/>
      <c r="CK50" s="13"/>
      <c r="CL50" s="13"/>
      <c r="CM50" s="13"/>
      <c r="CN50" s="13"/>
      <c r="CO50" s="13"/>
      <c r="CP50" s="13"/>
      <c r="CQ50" s="13"/>
      <c r="CR50" s="13"/>
      <c r="CS50" s="13">
        <v>1</v>
      </c>
      <c r="CT50" s="13"/>
      <c r="CU50" s="13"/>
      <c r="CV50" s="13">
        <v>1</v>
      </c>
      <c r="CW50" s="13"/>
      <c r="CX50" s="13"/>
      <c r="CY50" s="13">
        <v>1</v>
      </c>
      <c r="CZ50" s="13"/>
      <c r="DA50" s="13">
        <v>2</v>
      </c>
      <c r="DB50" s="13"/>
      <c r="DC50" s="13">
        <v>1</v>
      </c>
      <c r="DD50" s="13"/>
      <c r="DE50" s="13">
        <v>1</v>
      </c>
      <c r="DF50" s="13">
        <v>1</v>
      </c>
      <c r="DG50" s="13"/>
      <c r="DH50" s="13">
        <v>1</v>
      </c>
      <c r="DI50" s="13">
        <v>1</v>
      </c>
      <c r="DJ50" s="13"/>
      <c r="DK50" s="13">
        <v>1</v>
      </c>
      <c r="DL50" s="13"/>
      <c r="DM50" s="13">
        <v>1</v>
      </c>
      <c r="DN50" s="13"/>
      <c r="DO50" s="13">
        <v>1</v>
      </c>
      <c r="DP50" s="13"/>
      <c r="DQ50" s="13"/>
      <c r="DR50" s="13">
        <v>1</v>
      </c>
      <c r="DS50" s="13"/>
      <c r="DT50" s="13">
        <v>1</v>
      </c>
      <c r="DU50" s="13">
        <v>2</v>
      </c>
      <c r="DV50" s="13">
        <v>1</v>
      </c>
      <c r="DW50" s="13"/>
      <c r="DX50" s="13"/>
      <c r="DY50" s="13">
        <v>3</v>
      </c>
      <c r="DZ50" s="13">
        <v>2</v>
      </c>
      <c r="EA50" s="13">
        <v>2</v>
      </c>
      <c r="EB50" s="13">
        <v>1</v>
      </c>
      <c r="EC50" s="13">
        <v>1</v>
      </c>
      <c r="ED50" s="13">
        <v>3</v>
      </c>
      <c r="EE50" s="13">
        <v>1</v>
      </c>
      <c r="EF50" s="13">
        <v>3</v>
      </c>
      <c r="EG50" s="13">
        <v>3</v>
      </c>
      <c r="EH50" s="13">
        <v>2</v>
      </c>
      <c r="EI50" s="13">
        <v>4</v>
      </c>
      <c r="EJ50" s="13">
        <v>3</v>
      </c>
      <c r="EK50" s="13">
        <v>1</v>
      </c>
      <c r="EL50" s="13">
        <v>2</v>
      </c>
      <c r="EM50" s="13">
        <v>1</v>
      </c>
      <c r="EN50" s="13">
        <v>1</v>
      </c>
      <c r="EO50" s="13">
        <v>1</v>
      </c>
      <c r="EP50" s="13">
        <v>4</v>
      </c>
      <c r="EQ50" s="13">
        <v>2</v>
      </c>
      <c r="ER50" s="13">
        <v>4</v>
      </c>
      <c r="ES50" s="13">
        <v>2</v>
      </c>
      <c r="ET50" s="13">
        <v>3</v>
      </c>
      <c r="EU50" s="13"/>
      <c r="EV50" s="13">
        <v>3</v>
      </c>
      <c r="EW50" s="13">
        <v>1</v>
      </c>
      <c r="EX50" s="13">
        <v>5</v>
      </c>
      <c r="EY50" s="13">
        <v>2</v>
      </c>
      <c r="EZ50" s="13">
        <v>2</v>
      </c>
      <c r="FA50" s="13">
        <v>1</v>
      </c>
      <c r="FB50" s="13">
        <v>1</v>
      </c>
      <c r="FC50" s="13">
        <v>1</v>
      </c>
      <c r="FD50" s="13"/>
      <c r="FE50" s="13"/>
      <c r="FF50" s="13">
        <v>1</v>
      </c>
      <c r="FG50" s="13"/>
      <c r="FH50" s="13"/>
      <c r="FI50" s="13"/>
      <c r="FJ50" s="13"/>
      <c r="FK50" s="13"/>
      <c r="FL50" s="13"/>
      <c r="FM50" s="13"/>
      <c r="FN50" s="60">
        <v>85</v>
      </c>
      <c r="FO50" s="13"/>
      <c r="FP50" s="13"/>
      <c r="FQ50" s="13"/>
      <c r="FR50" s="13"/>
      <c r="FS50" s="13"/>
      <c r="FT50" s="13"/>
      <c r="FU50" s="13"/>
      <c r="FV50" s="13"/>
      <c r="FW50" s="13"/>
      <c r="FX50" s="13"/>
      <c r="FY50" s="13"/>
      <c r="FZ50" s="13"/>
      <c r="GA50" s="13"/>
      <c r="GB50" s="13"/>
      <c r="GC50" s="13"/>
      <c r="GD50" s="13"/>
      <c r="GE50" s="13"/>
      <c r="GF50" s="13"/>
      <c r="GG50" s="13">
        <v>1</v>
      </c>
      <c r="GH50" s="13"/>
      <c r="GI50" s="13"/>
      <c r="GJ50" s="13">
        <v>1</v>
      </c>
      <c r="GK50" s="13"/>
      <c r="GL50" s="13"/>
      <c r="GM50" s="13"/>
      <c r="GN50" s="13"/>
      <c r="GO50" s="13"/>
      <c r="GP50" s="13"/>
      <c r="GQ50" s="13"/>
      <c r="GR50" s="13"/>
      <c r="GS50" s="13">
        <v>1</v>
      </c>
      <c r="GT50" s="13"/>
      <c r="GU50" s="13">
        <v>1</v>
      </c>
      <c r="GV50" s="13"/>
      <c r="GW50" s="13">
        <v>1</v>
      </c>
      <c r="GX50" s="13"/>
      <c r="GY50" s="13"/>
      <c r="GZ50" s="13"/>
      <c r="HA50" s="13">
        <v>1</v>
      </c>
      <c r="HB50" s="13"/>
      <c r="HC50" s="13">
        <v>1</v>
      </c>
      <c r="HD50" s="13">
        <v>2</v>
      </c>
      <c r="HE50" s="13">
        <v>1</v>
      </c>
      <c r="HF50" s="13">
        <v>1</v>
      </c>
      <c r="HG50" s="13">
        <v>2</v>
      </c>
      <c r="HH50" s="13">
        <v>2</v>
      </c>
      <c r="HI50" s="13">
        <v>1</v>
      </c>
      <c r="HJ50" s="13"/>
      <c r="HK50" s="13"/>
      <c r="HL50" s="13">
        <v>2</v>
      </c>
      <c r="HM50" s="13">
        <v>1</v>
      </c>
      <c r="HN50" s="13">
        <v>3</v>
      </c>
      <c r="HO50" s="13">
        <v>2</v>
      </c>
      <c r="HP50" s="13">
        <v>2</v>
      </c>
      <c r="HQ50" s="13">
        <v>4</v>
      </c>
      <c r="HR50" s="13">
        <v>2</v>
      </c>
      <c r="HS50" s="13">
        <v>2</v>
      </c>
      <c r="HT50" s="13">
        <v>1</v>
      </c>
      <c r="HU50" s="13">
        <v>2</v>
      </c>
      <c r="HV50" s="13">
        <v>1</v>
      </c>
      <c r="HW50" s="13">
        <v>1</v>
      </c>
      <c r="HX50" s="13">
        <v>3</v>
      </c>
      <c r="HY50" s="13">
        <v>2</v>
      </c>
      <c r="HZ50" s="13">
        <v>4</v>
      </c>
      <c r="IA50" s="13">
        <v>2</v>
      </c>
      <c r="IB50" s="13">
        <v>4</v>
      </c>
      <c r="IC50" s="13">
        <v>7</v>
      </c>
      <c r="ID50" s="13">
        <v>3</v>
      </c>
      <c r="IE50" s="13">
        <v>2</v>
      </c>
      <c r="IF50" s="13">
        <v>4</v>
      </c>
      <c r="IG50" s="13">
        <v>5</v>
      </c>
      <c r="IH50" s="13">
        <v>4</v>
      </c>
      <c r="II50" s="13">
        <v>2</v>
      </c>
      <c r="IJ50" s="13">
        <v>2</v>
      </c>
      <c r="IK50" s="13">
        <v>3</v>
      </c>
      <c r="IL50" s="13">
        <v>3</v>
      </c>
      <c r="IM50" s="13">
        <v>2</v>
      </c>
      <c r="IN50" s="13">
        <v>4</v>
      </c>
      <c r="IO50" s="13">
        <v>2</v>
      </c>
      <c r="IP50" s="13">
        <v>1</v>
      </c>
      <c r="IQ50" s="13">
        <v>2</v>
      </c>
      <c r="IR50" s="13">
        <v>3</v>
      </c>
      <c r="IS50" s="13">
        <v>3</v>
      </c>
      <c r="IT50" s="13"/>
      <c r="IU50" s="13"/>
      <c r="IV50" s="13">
        <v>3</v>
      </c>
      <c r="IW50" s="13">
        <v>2</v>
      </c>
      <c r="IX50" s="13">
        <v>2</v>
      </c>
      <c r="IY50" s="13">
        <v>2</v>
      </c>
      <c r="IZ50" s="13">
        <v>1</v>
      </c>
      <c r="JA50" s="13">
        <v>1</v>
      </c>
      <c r="JB50" s="13">
        <v>1</v>
      </c>
      <c r="JC50" s="13"/>
      <c r="JD50" s="13"/>
      <c r="JE50" s="13"/>
      <c r="JF50" s="13"/>
      <c r="JG50" s="13"/>
      <c r="JH50" s="13"/>
      <c r="JI50" s="13"/>
      <c r="JJ50" s="13"/>
      <c r="JK50" s="13"/>
      <c r="JL50" s="13"/>
      <c r="JM50" s="60">
        <v>118</v>
      </c>
      <c r="JN50" s="13"/>
      <c r="JO50" s="13"/>
      <c r="JP50" s="13"/>
      <c r="JQ50" s="13"/>
      <c r="JR50" s="13"/>
      <c r="JS50" s="13"/>
      <c r="JT50" s="13"/>
      <c r="JU50" s="13"/>
      <c r="JV50" s="13"/>
      <c r="JW50" s="13"/>
      <c r="JX50" s="13"/>
      <c r="JY50" s="13"/>
      <c r="JZ50" s="13"/>
      <c r="KA50" s="13"/>
      <c r="KB50" s="13"/>
      <c r="KC50" s="13"/>
      <c r="KD50" s="13"/>
      <c r="KE50" s="13"/>
      <c r="KF50" s="13"/>
      <c r="KG50" s="13"/>
      <c r="KH50" s="13"/>
      <c r="KI50" s="13"/>
      <c r="KJ50" s="13"/>
      <c r="KK50" s="13"/>
      <c r="KL50" s="13"/>
      <c r="KM50" s="13"/>
      <c r="KN50" s="13"/>
      <c r="KO50" s="13"/>
      <c r="KP50" s="13"/>
      <c r="KQ50" s="13"/>
      <c r="KR50" s="13"/>
      <c r="KS50" s="13"/>
      <c r="KT50" s="13"/>
      <c r="KU50" s="13"/>
      <c r="KV50" s="13"/>
      <c r="KW50" s="13"/>
      <c r="KX50" s="13"/>
      <c r="KY50" s="13"/>
      <c r="KZ50" s="13"/>
      <c r="LA50" s="13"/>
      <c r="LB50" s="13"/>
      <c r="LC50" s="13">
        <v>1</v>
      </c>
      <c r="LD50" s="13"/>
      <c r="LE50" s="13"/>
      <c r="LF50" s="13"/>
      <c r="LG50" s="13"/>
      <c r="LH50" s="13"/>
      <c r="LI50" s="13"/>
      <c r="LJ50" s="13">
        <v>1</v>
      </c>
      <c r="LK50" s="13"/>
      <c r="LL50" s="13"/>
      <c r="LM50" s="13"/>
      <c r="LN50" s="13"/>
      <c r="LO50" s="13"/>
      <c r="LP50" s="13">
        <v>1</v>
      </c>
      <c r="LQ50" s="13"/>
      <c r="LR50" s="13"/>
      <c r="LS50" s="13"/>
      <c r="LT50" s="13"/>
      <c r="LU50" s="13">
        <v>4</v>
      </c>
      <c r="LV50" s="13">
        <v>1</v>
      </c>
      <c r="LW50" s="13"/>
      <c r="LX50" s="13"/>
      <c r="LY50" s="13"/>
      <c r="LZ50" s="13"/>
      <c r="MA50" s="13"/>
      <c r="MB50" s="13"/>
      <c r="MC50" s="13">
        <v>1</v>
      </c>
      <c r="MD50" s="13"/>
      <c r="ME50" s="13">
        <v>1</v>
      </c>
      <c r="MF50" s="13"/>
      <c r="MG50" s="13"/>
      <c r="MH50" s="13"/>
      <c r="MI50" s="13"/>
      <c r="MJ50" s="13"/>
      <c r="MK50" s="60">
        <v>10</v>
      </c>
      <c r="ML50" s="13">
        <v>213</v>
      </c>
      <c r="MM50" s="448"/>
      <c r="MN50" s="448"/>
      <c r="MO50" s="448"/>
      <c r="MP50" s="448"/>
    </row>
    <row r="51" spans="1:354">
      <c r="A51" s="8" t="s">
        <v>190</v>
      </c>
      <c r="B51" s="283">
        <f t="shared" si="97"/>
        <v>0</v>
      </c>
      <c r="C51" s="283">
        <f t="shared" si="98"/>
        <v>0</v>
      </c>
      <c r="D51" s="283">
        <f t="shared" si="99"/>
        <v>0</v>
      </c>
      <c r="E51" s="283">
        <f t="shared" si="100"/>
        <v>0</v>
      </c>
      <c r="F51" s="283">
        <f t="shared" si="101"/>
        <v>0</v>
      </c>
      <c r="G51" s="283">
        <f t="shared" si="102"/>
        <v>0</v>
      </c>
      <c r="H51" s="283">
        <f t="shared" si="103"/>
        <v>0</v>
      </c>
      <c r="I51" s="283">
        <f t="shared" si="104"/>
        <v>0</v>
      </c>
      <c r="J51" s="283">
        <f t="shared" si="105"/>
        <v>1</v>
      </c>
      <c r="K51" s="283">
        <f t="shared" si="106"/>
        <v>1</v>
      </c>
      <c r="L51" s="283">
        <f t="shared" si="107"/>
        <v>0</v>
      </c>
      <c r="M51" s="283">
        <f t="shared" si="108"/>
        <v>0</v>
      </c>
      <c r="N51" s="283">
        <f t="shared" si="109"/>
        <v>4</v>
      </c>
      <c r="O51" s="283">
        <f t="shared" si="110"/>
        <v>4</v>
      </c>
      <c r="P51" s="283">
        <f t="shared" si="111"/>
        <v>9</v>
      </c>
      <c r="Q51" s="283">
        <f t="shared" si="112"/>
        <v>2</v>
      </c>
      <c r="R51" s="283">
        <f t="shared" si="113"/>
        <v>10</v>
      </c>
      <c r="S51" s="283">
        <f t="shared" si="114"/>
        <v>1</v>
      </c>
      <c r="T51" s="283">
        <f t="shared" si="115"/>
        <v>0</v>
      </c>
      <c r="U51" s="283">
        <f t="shared" si="116"/>
        <v>3</v>
      </c>
      <c r="W51" s="791">
        <f t="shared" si="117"/>
        <v>0</v>
      </c>
      <c r="X51" s="791">
        <f t="shared" si="118"/>
        <v>0</v>
      </c>
      <c r="Y51" s="791">
        <f t="shared" si="119"/>
        <v>0</v>
      </c>
      <c r="Z51" s="791">
        <f t="shared" si="120"/>
        <v>0</v>
      </c>
      <c r="AA51" s="791">
        <f t="shared" si="121"/>
        <v>0</v>
      </c>
      <c r="AB51" s="791">
        <f t="shared" si="122"/>
        <v>0</v>
      </c>
      <c r="AC51" s="791">
        <f t="shared" si="123"/>
        <v>0</v>
      </c>
      <c r="AD51" s="791">
        <f t="shared" si="124"/>
        <v>0</v>
      </c>
      <c r="AE51" s="791">
        <f t="shared" si="125"/>
        <v>0</v>
      </c>
      <c r="AF51" s="791">
        <f t="shared" si="126"/>
        <v>1</v>
      </c>
      <c r="AG51" s="356"/>
      <c r="AH51" s="16" t="s">
        <v>190</v>
      </c>
      <c r="AI51" s="797">
        <f t="shared" si="127"/>
        <v>0</v>
      </c>
      <c r="AJ51" s="797">
        <f t="shared" si="128"/>
        <v>0</v>
      </c>
      <c r="AK51" s="797">
        <f t="shared" si="129"/>
        <v>0</v>
      </c>
      <c r="AL51" s="797">
        <f t="shared" si="130"/>
        <v>0</v>
      </c>
      <c r="AM51" s="797">
        <f t="shared" si="131"/>
        <v>0</v>
      </c>
      <c r="AN51" s="797">
        <f t="shared" si="132"/>
        <v>0</v>
      </c>
      <c r="AO51" s="797">
        <f t="shared" si="133"/>
        <v>0</v>
      </c>
      <c r="AP51" s="797">
        <f t="shared" si="134"/>
        <v>0</v>
      </c>
      <c r="AQ51" s="797">
        <f t="shared" si="135"/>
        <v>1</v>
      </c>
      <c r="AR51" s="797">
        <f t="shared" si="136"/>
        <v>1</v>
      </c>
      <c r="AS51" s="797">
        <f t="shared" si="137"/>
        <v>0</v>
      </c>
      <c r="AT51" s="797">
        <f t="shared" si="138"/>
        <v>0</v>
      </c>
      <c r="AU51" s="797">
        <f t="shared" si="139"/>
        <v>4</v>
      </c>
      <c r="AV51" s="797">
        <f t="shared" si="140"/>
        <v>4</v>
      </c>
      <c r="AW51" s="797">
        <f t="shared" si="141"/>
        <v>9</v>
      </c>
      <c r="AX51" s="797">
        <f t="shared" si="142"/>
        <v>2</v>
      </c>
      <c r="AY51" s="797">
        <f t="shared" si="143"/>
        <v>10</v>
      </c>
      <c r="AZ51" s="797">
        <f t="shared" si="144"/>
        <v>1</v>
      </c>
      <c r="BA51" s="797">
        <f t="shared" si="145"/>
        <v>0</v>
      </c>
      <c r="BB51" s="797">
        <f t="shared" si="146"/>
        <v>3</v>
      </c>
      <c r="BC51" s="797">
        <f t="shared" si="147"/>
        <v>1</v>
      </c>
      <c r="BD51" s="789">
        <f t="shared" si="148"/>
        <v>0</v>
      </c>
      <c r="BE51" s="789">
        <f t="shared" si="149"/>
        <v>0</v>
      </c>
      <c r="BF51" s="789">
        <f t="shared" si="150"/>
        <v>0</v>
      </c>
      <c r="BG51" s="789">
        <f t="shared" si="151"/>
        <v>0</v>
      </c>
      <c r="BH51" s="789">
        <f t="shared" si="152"/>
        <v>0</v>
      </c>
      <c r="BI51" s="789">
        <f t="shared" si="153"/>
        <v>0</v>
      </c>
      <c r="BJ51" s="789">
        <f t="shared" si="154"/>
        <v>0</v>
      </c>
      <c r="BK51" s="789">
        <f t="shared" si="155"/>
        <v>0</v>
      </c>
      <c r="BL51" s="789">
        <f t="shared" si="156"/>
        <v>0</v>
      </c>
      <c r="BM51" s="789">
        <f t="shared" si="157"/>
        <v>1</v>
      </c>
      <c r="BN51" s="356"/>
      <c r="BO51" s="356"/>
      <c r="BP51" s="16" t="s">
        <v>190</v>
      </c>
      <c r="BQ51" s="13"/>
      <c r="BR51" s="13"/>
      <c r="BS51" s="13"/>
      <c r="BT51" s="13"/>
      <c r="BU51" s="13"/>
      <c r="BV51" s="13"/>
      <c r="BW51" s="13"/>
      <c r="BX51" s="13"/>
      <c r="BY51" s="13"/>
      <c r="BZ51" s="13"/>
      <c r="CA51" s="13"/>
      <c r="CB51" s="13"/>
      <c r="CC51" s="13"/>
      <c r="CD51" s="13"/>
      <c r="CE51" s="13"/>
      <c r="CF51" s="13"/>
      <c r="CG51" s="13"/>
      <c r="CH51" s="13"/>
      <c r="CI51" s="13"/>
      <c r="CJ51" s="13"/>
      <c r="CK51" s="13"/>
      <c r="CL51" s="13"/>
      <c r="CM51" s="13"/>
      <c r="CN51" s="13"/>
      <c r="CO51" s="13"/>
      <c r="CP51" s="13"/>
      <c r="CQ51" s="13"/>
      <c r="CR51" s="13"/>
      <c r="CS51" s="13"/>
      <c r="CT51" s="13"/>
      <c r="CU51" s="13"/>
      <c r="CV51" s="13"/>
      <c r="CW51" s="13"/>
      <c r="CX51" s="13"/>
      <c r="CY51" s="13"/>
      <c r="CZ51" s="13"/>
      <c r="DA51" s="13">
        <v>1</v>
      </c>
      <c r="DB51" s="13"/>
      <c r="DC51" s="13"/>
      <c r="DD51" s="13"/>
      <c r="DE51" s="13"/>
      <c r="DF51" s="13"/>
      <c r="DG51" s="13"/>
      <c r="DH51" s="13"/>
      <c r="DI51" s="13"/>
      <c r="DJ51" s="13"/>
      <c r="DK51" s="13"/>
      <c r="DL51" s="13"/>
      <c r="DM51" s="13"/>
      <c r="DN51" s="13"/>
      <c r="DO51" s="13"/>
      <c r="DP51" s="13"/>
      <c r="DQ51" s="13"/>
      <c r="DR51" s="13"/>
      <c r="DS51" s="13"/>
      <c r="DT51" s="13"/>
      <c r="DU51" s="13"/>
      <c r="DV51" s="13"/>
      <c r="DW51" s="13">
        <v>1</v>
      </c>
      <c r="DX51" s="13">
        <v>1</v>
      </c>
      <c r="DY51" s="13"/>
      <c r="DZ51" s="13">
        <v>2</v>
      </c>
      <c r="EA51" s="13"/>
      <c r="EB51" s="13"/>
      <c r="EC51" s="13"/>
      <c r="ED51" s="13">
        <v>1</v>
      </c>
      <c r="EE51" s="13"/>
      <c r="EF51" s="13"/>
      <c r="EG51" s="13"/>
      <c r="EH51" s="13"/>
      <c r="EI51" s="13"/>
      <c r="EJ51" s="13">
        <v>1</v>
      </c>
      <c r="EK51" s="13"/>
      <c r="EL51" s="13"/>
      <c r="EM51" s="13"/>
      <c r="EN51" s="13"/>
      <c r="EO51" s="13"/>
      <c r="EP51" s="13"/>
      <c r="EQ51" s="13"/>
      <c r="ER51" s="13"/>
      <c r="ES51" s="13"/>
      <c r="ET51" s="13">
        <v>1</v>
      </c>
      <c r="EU51" s="13"/>
      <c r="EV51" s="13"/>
      <c r="EW51" s="13">
        <v>2</v>
      </c>
      <c r="EX51" s="13"/>
      <c r="EY51" s="13">
        <v>1</v>
      </c>
      <c r="EZ51" s="13"/>
      <c r="FA51" s="13"/>
      <c r="FB51" s="13"/>
      <c r="FC51" s="13"/>
      <c r="FD51" s="13"/>
      <c r="FE51" s="13"/>
      <c r="FF51" s="13"/>
      <c r="FG51" s="13"/>
      <c r="FH51" s="13"/>
      <c r="FI51" s="13"/>
      <c r="FJ51" s="13"/>
      <c r="FK51" s="13"/>
      <c r="FL51" s="13"/>
      <c r="FM51" s="13"/>
      <c r="FN51" s="60">
        <v>11</v>
      </c>
      <c r="FO51" s="13"/>
      <c r="FP51" s="13"/>
      <c r="FQ51" s="13"/>
      <c r="FR51" s="13"/>
      <c r="FS51" s="13"/>
      <c r="FT51" s="13"/>
      <c r="FU51" s="13"/>
      <c r="FV51" s="13"/>
      <c r="FW51" s="13"/>
      <c r="FX51" s="13"/>
      <c r="FY51" s="13"/>
      <c r="FZ51" s="13"/>
      <c r="GA51" s="13"/>
      <c r="GB51" s="13"/>
      <c r="GC51" s="13"/>
      <c r="GD51" s="13"/>
      <c r="GE51" s="13"/>
      <c r="GF51" s="13"/>
      <c r="GG51" s="13"/>
      <c r="GH51" s="13"/>
      <c r="GI51" s="13"/>
      <c r="GJ51" s="13"/>
      <c r="GK51" s="13"/>
      <c r="GL51" s="13"/>
      <c r="GM51" s="13"/>
      <c r="GN51" s="13"/>
      <c r="GO51" s="13"/>
      <c r="GP51" s="13"/>
      <c r="GQ51" s="13"/>
      <c r="GR51" s="13"/>
      <c r="GS51" s="13"/>
      <c r="GT51" s="13"/>
      <c r="GU51" s="13"/>
      <c r="GV51" s="13"/>
      <c r="GW51" s="13"/>
      <c r="GX51" s="13"/>
      <c r="GY51" s="13"/>
      <c r="GZ51" s="13">
        <v>1</v>
      </c>
      <c r="HA51" s="13"/>
      <c r="HB51" s="13"/>
      <c r="HC51" s="13"/>
      <c r="HD51" s="13"/>
      <c r="HE51" s="13"/>
      <c r="HF51" s="13"/>
      <c r="HG51" s="13"/>
      <c r="HH51" s="13"/>
      <c r="HI51" s="13"/>
      <c r="HJ51" s="13"/>
      <c r="HK51" s="13"/>
      <c r="HL51" s="13"/>
      <c r="HM51" s="13"/>
      <c r="HN51" s="13"/>
      <c r="HO51" s="13"/>
      <c r="HP51" s="13"/>
      <c r="HQ51" s="13"/>
      <c r="HR51" s="13"/>
      <c r="HS51" s="13"/>
      <c r="HT51" s="13"/>
      <c r="HU51" s="13"/>
      <c r="HV51" s="13"/>
      <c r="HW51" s="13"/>
      <c r="HX51" s="13"/>
      <c r="HY51" s="13">
        <v>1</v>
      </c>
      <c r="HZ51" s="13">
        <v>1</v>
      </c>
      <c r="IA51" s="13"/>
      <c r="IB51" s="13">
        <v>2</v>
      </c>
      <c r="IC51" s="13"/>
      <c r="ID51" s="13">
        <v>1</v>
      </c>
      <c r="IE51" s="13"/>
      <c r="IF51" s="13">
        <v>2</v>
      </c>
      <c r="IG51" s="13"/>
      <c r="IH51" s="13">
        <v>1</v>
      </c>
      <c r="II51" s="13">
        <v>1</v>
      </c>
      <c r="IJ51" s="13">
        <v>1</v>
      </c>
      <c r="IK51" s="13"/>
      <c r="IL51" s="13">
        <v>2</v>
      </c>
      <c r="IM51" s="13">
        <v>1</v>
      </c>
      <c r="IN51" s="13">
        <v>2</v>
      </c>
      <c r="IO51" s="13">
        <v>2</v>
      </c>
      <c r="IP51" s="13"/>
      <c r="IQ51" s="13"/>
      <c r="IR51" s="13"/>
      <c r="IS51" s="13">
        <v>3</v>
      </c>
      <c r="IT51" s="13"/>
      <c r="IU51" s="13">
        <v>1</v>
      </c>
      <c r="IV51" s="13">
        <v>1</v>
      </c>
      <c r="IW51" s="13">
        <v>1</v>
      </c>
      <c r="IX51" s="13"/>
      <c r="IY51" s="13"/>
      <c r="IZ51" s="13"/>
      <c r="JA51" s="13"/>
      <c r="JB51" s="13"/>
      <c r="JC51" s="13"/>
      <c r="JD51" s="13"/>
      <c r="JE51" s="13"/>
      <c r="JF51" s="13"/>
      <c r="JG51" s="13"/>
      <c r="JH51" s="13"/>
      <c r="JI51" s="13"/>
      <c r="JJ51" s="13"/>
      <c r="JK51" s="13"/>
      <c r="JL51" s="13"/>
      <c r="JM51" s="60">
        <v>24</v>
      </c>
      <c r="JN51" s="13"/>
      <c r="JO51" s="13"/>
      <c r="JP51" s="13"/>
      <c r="JQ51" s="13"/>
      <c r="JR51" s="13"/>
      <c r="JS51" s="13"/>
      <c r="JT51" s="13"/>
      <c r="JU51" s="13"/>
      <c r="JV51" s="13"/>
      <c r="JW51" s="13"/>
      <c r="JX51" s="13"/>
      <c r="JY51" s="13"/>
      <c r="JZ51" s="13"/>
      <c r="KA51" s="13"/>
      <c r="KB51" s="13"/>
      <c r="KC51" s="13"/>
      <c r="KD51" s="13"/>
      <c r="KE51" s="13"/>
      <c r="KF51" s="13"/>
      <c r="KG51" s="13"/>
      <c r="KH51" s="13"/>
      <c r="KI51" s="13"/>
      <c r="KJ51" s="13"/>
      <c r="KK51" s="13"/>
      <c r="KL51" s="13"/>
      <c r="KM51" s="13"/>
      <c r="KN51" s="13"/>
      <c r="KO51" s="13"/>
      <c r="KP51" s="13"/>
      <c r="KQ51" s="13"/>
      <c r="KR51" s="13"/>
      <c r="KS51" s="13"/>
      <c r="KT51" s="13"/>
      <c r="KU51" s="13"/>
      <c r="KV51" s="13"/>
      <c r="KW51" s="13"/>
      <c r="KX51" s="13"/>
      <c r="KY51" s="13"/>
      <c r="KZ51" s="13"/>
      <c r="LA51" s="13"/>
      <c r="LB51" s="13"/>
      <c r="LC51" s="13"/>
      <c r="LD51" s="13"/>
      <c r="LE51" s="13"/>
      <c r="LF51" s="13"/>
      <c r="LG51" s="13"/>
      <c r="LH51" s="13"/>
      <c r="LI51" s="13"/>
      <c r="LJ51" s="13"/>
      <c r="LK51" s="13"/>
      <c r="LL51" s="13"/>
      <c r="LM51" s="13"/>
      <c r="LN51" s="13"/>
      <c r="LO51" s="13"/>
      <c r="LP51" s="13"/>
      <c r="LQ51" s="13"/>
      <c r="LR51" s="13"/>
      <c r="LS51" s="13"/>
      <c r="LT51" s="13"/>
      <c r="LU51" s="13"/>
      <c r="LV51" s="13">
        <v>1</v>
      </c>
      <c r="LW51" s="13"/>
      <c r="LX51" s="13"/>
      <c r="LY51" s="13"/>
      <c r="LZ51" s="13"/>
      <c r="MA51" s="13"/>
      <c r="MB51" s="13"/>
      <c r="MC51" s="13"/>
      <c r="MD51" s="13"/>
      <c r="ME51" s="13"/>
      <c r="MF51" s="13"/>
      <c r="MG51" s="13"/>
      <c r="MH51" s="13"/>
      <c r="MI51" s="13"/>
      <c r="MJ51" s="13"/>
      <c r="MK51" s="60">
        <v>1</v>
      </c>
      <c r="ML51" s="13">
        <v>36</v>
      </c>
      <c r="MM51" s="448"/>
      <c r="MN51" s="448"/>
      <c r="MO51" s="448"/>
      <c r="MP51" s="448"/>
    </row>
    <row r="52" spans="1:354">
      <c r="A52" s="8" t="s">
        <v>62</v>
      </c>
      <c r="B52" s="283">
        <f t="shared" si="97"/>
        <v>0</v>
      </c>
      <c r="C52" s="283">
        <f t="shared" si="98"/>
        <v>0</v>
      </c>
      <c r="D52" s="283">
        <f t="shared" si="99"/>
        <v>0</v>
      </c>
      <c r="E52" s="283">
        <f t="shared" si="100"/>
        <v>0</v>
      </c>
      <c r="F52" s="283">
        <f t="shared" si="101"/>
        <v>0</v>
      </c>
      <c r="G52" s="283">
        <f t="shared" si="102"/>
        <v>0</v>
      </c>
      <c r="H52" s="283">
        <f t="shared" si="103"/>
        <v>0</v>
      </c>
      <c r="I52" s="283">
        <f t="shared" si="104"/>
        <v>1</v>
      </c>
      <c r="J52" s="283">
        <f t="shared" si="105"/>
        <v>2</v>
      </c>
      <c r="K52" s="283">
        <f t="shared" si="106"/>
        <v>3</v>
      </c>
      <c r="L52" s="283">
        <f t="shared" si="107"/>
        <v>4</v>
      </c>
      <c r="M52" s="283">
        <f t="shared" si="108"/>
        <v>1</v>
      </c>
      <c r="N52" s="283">
        <f t="shared" si="109"/>
        <v>10</v>
      </c>
      <c r="O52" s="283">
        <f t="shared" si="110"/>
        <v>8</v>
      </c>
      <c r="P52" s="283">
        <f t="shared" si="111"/>
        <v>15</v>
      </c>
      <c r="Q52" s="283">
        <f t="shared" si="112"/>
        <v>13</v>
      </c>
      <c r="R52" s="283">
        <f t="shared" si="113"/>
        <v>11</v>
      </c>
      <c r="S52" s="283">
        <f t="shared" si="114"/>
        <v>13</v>
      </c>
      <c r="T52" s="283">
        <f t="shared" si="115"/>
        <v>4</v>
      </c>
      <c r="U52" s="283">
        <f t="shared" si="116"/>
        <v>3</v>
      </c>
      <c r="W52" s="791">
        <f t="shared" si="117"/>
        <v>0</v>
      </c>
      <c r="X52" s="791">
        <f t="shared" si="118"/>
        <v>0</v>
      </c>
      <c r="Y52" s="791">
        <f t="shared" si="119"/>
        <v>0</v>
      </c>
      <c r="Z52" s="791">
        <f t="shared" si="120"/>
        <v>0</v>
      </c>
      <c r="AA52" s="791">
        <f t="shared" si="121"/>
        <v>0</v>
      </c>
      <c r="AB52" s="791">
        <f t="shared" si="122"/>
        <v>0</v>
      </c>
      <c r="AC52" s="791">
        <f t="shared" si="123"/>
        <v>0</v>
      </c>
      <c r="AD52" s="791">
        <f t="shared" si="124"/>
        <v>0</v>
      </c>
      <c r="AE52" s="791">
        <f t="shared" si="125"/>
        <v>4</v>
      </c>
      <c r="AF52" s="791">
        <f t="shared" si="126"/>
        <v>2</v>
      </c>
      <c r="AG52" s="356"/>
      <c r="AH52" s="16" t="s">
        <v>62</v>
      </c>
      <c r="AI52" s="797">
        <f t="shared" si="127"/>
        <v>0</v>
      </c>
      <c r="AJ52" s="797">
        <f t="shared" si="128"/>
        <v>0</v>
      </c>
      <c r="AK52" s="797">
        <f t="shared" si="129"/>
        <v>0</v>
      </c>
      <c r="AL52" s="797">
        <f t="shared" si="130"/>
        <v>0</v>
      </c>
      <c r="AM52" s="797">
        <f t="shared" si="131"/>
        <v>0</v>
      </c>
      <c r="AN52" s="797">
        <f t="shared" si="132"/>
        <v>0</v>
      </c>
      <c r="AO52" s="797">
        <f t="shared" si="133"/>
        <v>0</v>
      </c>
      <c r="AP52" s="797">
        <f t="shared" si="134"/>
        <v>1</v>
      </c>
      <c r="AQ52" s="797">
        <f t="shared" si="135"/>
        <v>2</v>
      </c>
      <c r="AR52" s="797">
        <f t="shared" si="136"/>
        <v>3</v>
      </c>
      <c r="AS52" s="797">
        <f t="shared" si="137"/>
        <v>4</v>
      </c>
      <c r="AT52" s="797">
        <f t="shared" si="138"/>
        <v>1</v>
      </c>
      <c r="AU52" s="797">
        <f t="shared" si="139"/>
        <v>10</v>
      </c>
      <c r="AV52" s="797">
        <f t="shared" si="140"/>
        <v>8</v>
      </c>
      <c r="AW52" s="797">
        <f t="shared" si="141"/>
        <v>15</v>
      </c>
      <c r="AX52" s="797">
        <f t="shared" si="142"/>
        <v>13</v>
      </c>
      <c r="AY52" s="797">
        <f t="shared" si="143"/>
        <v>11</v>
      </c>
      <c r="AZ52" s="797">
        <f t="shared" si="144"/>
        <v>13</v>
      </c>
      <c r="BA52" s="797">
        <f t="shared" si="145"/>
        <v>4</v>
      </c>
      <c r="BB52" s="797">
        <f t="shared" si="146"/>
        <v>3</v>
      </c>
      <c r="BC52" s="797">
        <f t="shared" si="147"/>
        <v>6</v>
      </c>
      <c r="BD52" s="789">
        <f t="shared" si="148"/>
        <v>0</v>
      </c>
      <c r="BE52" s="789">
        <f t="shared" si="149"/>
        <v>0</v>
      </c>
      <c r="BF52" s="789">
        <f t="shared" si="150"/>
        <v>0</v>
      </c>
      <c r="BG52" s="789">
        <f t="shared" si="151"/>
        <v>0</v>
      </c>
      <c r="BH52" s="789">
        <f t="shared" si="152"/>
        <v>0</v>
      </c>
      <c r="BI52" s="789">
        <f t="shared" si="153"/>
        <v>0</v>
      </c>
      <c r="BJ52" s="789">
        <f t="shared" si="154"/>
        <v>0</v>
      </c>
      <c r="BK52" s="789">
        <f t="shared" si="155"/>
        <v>0</v>
      </c>
      <c r="BL52" s="789">
        <f t="shared" si="156"/>
        <v>4</v>
      </c>
      <c r="BM52" s="789">
        <f t="shared" si="157"/>
        <v>2</v>
      </c>
      <c r="BN52" s="356"/>
      <c r="BO52" s="356"/>
      <c r="BP52" s="16" t="s">
        <v>62</v>
      </c>
      <c r="BQ52" s="13"/>
      <c r="BR52" s="13"/>
      <c r="BS52" s="13"/>
      <c r="BT52" s="13"/>
      <c r="BU52" s="13"/>
      <c r="BV52" s="13"/>
      <c r="BW52" s="13"/>
      <c r="BX52" s="13"/>
      <c r="BY52" s="13"/>
      <c r="BZ52" s="13"/>
      <c r="CA52" s="13"/>
      <c r="CB52" s="13"/>
      <c r="CC52" s="13"/>
      <c r="CD52" s="13"/>
      <c r="CE52" s="13"/>
      <c r="CF52" s="13"/>
      <c r="CG52" s="13"/>
      <c r="CH52" s="13"/>
      <c r="CI52" s="13"/>
      <c r="CJ52" s="13"/>
      <c r="CK52" s="13"/>
      <c r="CL52" s="13"/>
      <c r="CM52" s="13"/>
      <c r="CN52" s="13"/>
      <c r="CO52" s="13"/>
      <c r="CP52" s="13"/>
      <c r="CQ52" s="13"/>
      <c r="CR52" s="13"/>
      <c r="CS52" s="13"/>
      <c r="CT52" s="13"/>
      <c r="CU52" s="13">
        <v>1</v>
      </c>
      <c r="CV52" s="13"/>
      <c r="CW52" s="13"/>
      <c r="CX52" s="13"/>
      <c r="CY52" s="13">
        <v>1</v>
      </c>
      <c r="CZ52" s="13"/>
      <c r="DA52" s="13"/>
      <c r="DB52" s="13"/>
      <c r="DC52" s="13"/>
      <c r="DD52" s="13">
        <v>1</v>
      </c>
      <c r="DE52" s="13"/>
      <c r="DF52" s="13"/>
      <c r="DG52" s="13"/>
      <c r="DH52" s="13">
        <v>1</v>
      </c>
      <c r="DI52" s="13"/>
      <c r="DJ52" s="13"/>
      <c r="DK52" s="13"/>
      <c r="DL52" s="13"/>
      <c r="DM52" s="13">
        <v>1</v>
      </c>
      <c r="DN52" s="13"/>
      <c r="DO52" s="13"/>
      <c r="DP52" s="13"/>
      <c r="DQ52" s="13"/>
      <c r="DR52" s="13"/>
      <c r="DS52" s="13"/>
      <c r="DT52" s="13">
        <v>2</v>
      </c>
      <c r="DU52" s="13"/>
      <c r="DV52" s="13">
        <v>1</v>
      </c>
      <c r="DW52" s="13"/>
      <c r="DX52" s="13"/>
      <c r="DY52" s="13">
        <v>3</v>
      </c>
      <c r="DZ52" s="13">
        <v>1</v>
      </c>
      <c r="EA52" s="13">
        <v>1</v>
      </c>
      <c r="EB52" s="13"/>
      <c r="EC52" s="13">
        <v>1</v>
      </c>
      <c r="ED52" s="13">
        <v>1</v>
      </c>
      <c r="EE52" s="13">
        <v>1</v>
      </c>
      <c r="EF52" s="13">
        <v>2</v>
      </c>
      <c r="EG52" s="13"/>
      <c r="EH52" s="13">
        <v>3</v>
      </c>
      <c r="EI52" s="13">
        <v>2</v>
      </c>
      <c r="EJ52" s="13"/>
      <c r="EK52" s="13">
        <v>1</v>
      </c>
      <c r="EL52" s="13">
        <v>2</v>
      </c>
      <c r="EM52" s="13"/>
      <c r="EN52" s="13">
        <v>2</v>
      </c>
      <c r="EO52" s="13">
        <v>3</v>
      </c>
      <c r="EP52" s="13"/>
      <c r="EQ52" s="13">
        <v>1</v>
      </c>
      <c r="ER52" s="13">
        <v>1</v>
      </c>
      <c r="ES52" s="13">
        <v>1</v>
      </c>
      <c r="ET52" s="13">
        <v>1</v>
      </c>
      <c r="EU52" s="13">
        <v>2</v>
      </c>
      <c r="EV52" s="13">
        <v>2</v>
      </c>
      <c r="EW52" s="13">
        <v>1</v>
      </c>
      <c r="EX52" s="13"/>
      <c r="EY52" s="13"/>
      <c r="EZ52" s="13">
        <v>1</v>
      </c>
      <c r="FA52" s="13"/>
      <c r="FB52" s="13"/>
      <c r="FC52" s="13"/>
      <c r="FD52" s="13">
        <v>1</v>
      </c>
      <c r="FE52" s="13"/>
      <c r="FF52" s="13"/>
      <c r="FG52" s="13"/>
      <c r="FH52" s="13"/>
      <c r="FI52" s="13"/>
      <c r="FJ52" s="13"/>
      <c r="FK52" s="13"/>
      <c r="FL52" s="13"/>
      <c r="FM52" s="13"/>
      <c r="FN52" s="60">
        <v>42</v>
      </c>
      <c r="FO52" s="13"/>
      <c r="FP52" s="13"/>
      <c r="FQ52" s="13"/>
      <c r="FR52" s="13"/>
      <c r="FS52" s="13"/>
      <c r="FT52" s="13"/>
      <c r="FU52" s="13"/>
      <c r="FV52" s="13"/>
      <c r="FW52" s="13"/>
      <c r="FX52" s="13"/>
      <c r="FY52" s="13"/>
      <c r="FZ52" s="13"/>
      <c r="GA52" s="13"/>
      <c r="GB52" s="13"/>
      <c r="GC52" s="13"/>
      <c r="GD52" s="13"/>
      <c r="GE52" s="13"/>
      <c r="GF52" s="13"/>
      <c r="GG52" s="13"/>
      <c r="GH52" s="13"/>
      <c r="GI52" s="13"/>
      <c r="GJ52" s="13"/>
      <c r="GK52" s="13"/>
      <c r="GL52" s="13"/>
      <c r="GM52" s="13"/>
      <c r="GN52" s="13"/>
      <c r="GO52" s="13"/>
      <c r="GP52" s="13"/>
      <c r="GQ52" s="13"/>
      <c r="GR52" s="13"/>
      <c r="GS52" s="13"/>
      <c r="GT52" s="13"/>
      <c r="GU52" s="13"/>
      <c r="GV52" s="13"/>
      <c r="GW52" s="13"/>
      <c r="GX52" s="13"/>
      <c r="GY52" s="13"/>
      <c r="GZ52" s="13"/>
      <c r="HA52" s="13"/>
      <c r="HB52" s="13"/>
      <c r="HC52" s="13"/>
      <c r="HD52" s="13"/>
      <c r="HE52" s="13"/>
      <c r="HF52" s="13">
        <v>1</v>
      </c>
      <c r="HG52" s="13"/>
      <c r="HH52" s="13"/>
      <c r="HI52" s="13">
        <v>1</v>
      </c>
      <c r="HJ52" s="13">
        <v>1</v>
      </c>
      <c r="HK52" s="13"/>
      <c r="HL52" s="13"/>
      <c r="HM52" s="13"/>
      <c r="HN52" s="13"/>
      <c r="HO52" s="13"/>
      <c r="HP52" s="13">
        <v>2</v>
      </c>
      <c r="HQ52" s="13">
        <v>1</v>
      </c>
      <c r="HR52" s="13"/>
      <c r="HS52" s="13"/>
      <c r="HT52" s="13"/>
      <c r="HU52" s="13"/>
      <c r="HV52" s="13">
        <v>1</v>
      </c>
      <c r="HW52" s="13">
        <v>1</v>
      </c>
      <c r="HX52" s="13"/>
      <c r="HY52" s="13"/>
      <c r="HZ52" s="13">
        <v>5</v>
      </c>
      <c r="IA52" s="13">
        <v>1</v>
      </c>
      <c r="IB52" s="13">
        <v>1</v>
      </c>
      <c r="IC52" s="13">
        <v>1</v>
      </c>
      <c r="ID52" s="13">
        <v>1</v>
      </c>
      <c r="IE52" s="13">
        <v>2</v>
      </c>
      <c r="IF52" s="13"/>
      <c r="IG52" s="13">
        <v>2</v>
      </c>
      <c r="IH52" s="13">
        <v>1</v>
      </c>
      <c r="II52" s="13">
        <v>2</v>
      </c>
      <c r="IJ52" s="13">
        <v>1</v>
      </c>
      <c r="IK52" s="13">
        <v>1</v>
      </c>
      <c r="IL52" s="13">
        <v>3</v>
      </c>
      <c r="IM52" s="13">
        <v>2</v>
      </c>
      <c r="IN52" s="13">
        <v>4</v>
      </c>
      <c r="IO52" s="13">
        <v>1</v>
      </c>
      <c r="IP52" s="13"/>
      <c r="IQ52" s="13">
        <v>1</v>
      </c>
      <c r="IR52" s="13"/>
      <c r="IS52" s="13">
        <v>1</v>
      </c>
      <c r="IT52" s="13">
        <v>1</v>
      </c>
      <c r="IU52" s="13">
        <v>1</v>
      </c>
      <c r="IV52" s="13"/>
      <c r="IW52" s="13">
        <v>2</v>
      </c>
      <c r="IX52" s="13">
        <v>1</v>
      </c>
      <c r="IY52" s="13"/>
      <c r="IZ52" s="13">
        <v>2</v>
      </c>
      <c r="JA52" s="13"/>
      <c r="JB52" s="13"/>
      <c r="JC52" s="13">
        <v>1</v>
      </c>
      <c r="JD52" s="13"/>
      <c r="JE52" s="13"/>
      <c r="JF52" s="13"/>
      <c r="JG52" s="13"/>
      <c r="JH52" s="13"/>
      <c r="JI52" s="13"/>
      <c r="JJ52" s="13"/>
      <c r="JK52" s="13"/>
      <c r="JL52" s="13"/>
      <c r="JM52" s="60">
        <v>46</v>
      </c>
      <c r="JN52" s="13"/>
      <c r="JO52" s="13"/>
      <c r="JP52" s="13"/>
      <c r="JQ52" s="13"/>
      <c r="JR52" s="13"/>
      <c r="JS52" s="13"/>
      <c r="JT52" s="13"/>
      <c r="JU52" s="13"/>
      <c r="JV52" s="13"/>
      <c r="JW52" s="13"/>
      <c r="JX52" s="13"/>
      <c r="JY52" s="13"/>
      <c r="JZ52" s="13"/>
      <c r="KA52" s="13"/>
      <c r="KB52" s="13"/>
      <c r="KC52" s="13"/>
      <c r="KD52" s="13"/>
      <c r="KE52" s="13"/>
      <c r="KF52" s="13"/>
      <c r="KG52" s="13"/>
      <c r="KH52" s="13"/>
      <c r="KI52" s="13"/>
      <c r="KJ52" s="13"/>
      <c r="KK52" s="13"/>
      <c r="KL52" s="13"/>
      <c r="KM52" s="13"/>
      <c r="KN52" s="13"/>
      <c r="KO52" s="13"/>
      <c r="KP52" s="13"/>
      <c r="KQ52" s="13"/>
      <c r="KR52" s="13"/>
      <c r="KS52" s="13"/>
      <c r="KT52" s="13"/>
      <c r="KU52" s="13"/>
      <c r="KV52" s="13"/>
      <c r="KW52" s="13"/>
      <c r="KX52" s="13"/>
      <c r="KY52" s="13"/>
      <c r="KZ52" s="13"/>
      <c r="LA52" s="13"/>
      <c r="LB52" s="13"/>
      <c r="LC52" s="13"/>
      <c r="LD52" s="13"/>
      <c r="LE52" s="13"/>
      <c r="LF52" s="13"/>
      <c r="LG52" s="13"/>
      <c r="LH52" s="13"/>
      <c r="LI52" s="13"/>
      <c r="LJ52" s="13"/>
      <c r="LK52" s="13"/>
      <c r="LL52" s="13"/>
      <c r="LM52" s="13"/>
      <c r="LN52" s="13"/>
      <c r="LO52" s="13"/>
      <c r="LP52" s="13">
        <v>1</v>
      </c>
      <c r="LQ52" s="13">
        <v>1</v>
      </c>
      <c r="LR52" s="13"/>
      <c r="LS52" s="13"/>
      <c r="LT52" s="13">
        <v>1</v>
      </c>
      <c r="LU52" s="13">
        <v>1</v>
      </c>
      <c r="LV52" s="13"/>
      <c r="LW52" s="13"/>
      <c r="LX52" s="13">
        <v>1</v>
      </c>
      <c r="LY52" s="13"/>
      <c r="LZ52" s="13"/>
      <c r="MA52" s="13"/>
      <c r="MB52" s="13"/>
      <c r="MC52" s="13"/>
      <c r="MD52" s="13"/>
      <c r="ME52" s="13">
        <v>1</v>
      </c>
      <c r="MF52" s="13"/>
      <c r="MG52" s="13"/>
      <c r="MH52" s="13"/>
      <c r="MI52" s="13"/>
      <c r="MJ52" s="13"/>
      <c r="MK52" s="60">
        <v>6</v>
      </c>
      <c r="ML52" s="13">
        <v>94</v>
      </c>
      <c r="MM52" s="448"/>
      <c r="MN52" s="448"/>
      <c r="MO52" s="448"/>
      <c r="MP52" s="448"/>
    </row>
    <row r="53" spans="1:354">
      <c r="A53" s="9" t="s">
        <v>63</v>
      </c>
      <c r="B53" s="283">
        <f t="shared" si="97"/>
        <v>0</v>
      </c>
      <c r="C53" s="283">
        <f t="shared" si="98"/>
        <v>0</v>
      </c>
      <c r="D53" s="283">
        <f t="shared" si="99"/>
        <v>0</v>
      </c>
      <c r="E53" s="283">
        <f t="shared" si="100"/>
        <v>0</v>
      </c>
      <c r="F53" s="283">
        <f t="shared" si="101"/>
        <v>0</v>
      </c>
      <c r="G53" s="283">
        <f t="shared" si="102"/>
        <v>0</v>
      </c>
      <c r="H53" s="283">
        <f t="shared" si="103"/>
        <v>0</v>
      </c>
      <c r="I53" s="283">
        <f t="shared" si="104"/>
        <v>0</v>
      </c>
      <c r="J53" s="283">
        <f t="shared" si="105"/>
        <v>2</v>
      </c>
      <c r="K53" s="283">
        <f t="shared" si="106"/>
        <v>0</v>
      </c>
      <c r="L53" s="283">
        <f t="shared" si="107"/>
        <v>0</v>
      </c>
      <c r="M53" s="283">
        <f t="shared" si="108"/>
        <v>3</v>
      </c>
      <c r="N53" s="283">
        <f t="shared" si="109"/>
        <v>2</v>
      </c>
      <c r="O53" s="283">
        <f t="shared" si="110"/>
        <v>1</v>
      </c>
      <c r="P53" s="283">
        <f t="shared" si="111"/>
        <v>4</v>
      </c>
      <c r="Q53" s="283">
        <f t="shared" si="112"/>
        <v>2</v>
      </c>
      <c r="R53" s="283">
        <f t="shared" si="113"/>
        <v>4</v>
      </c>
      <c r="S53" s="283">
        <f t="shared" si="114"/>
        <v>5</v>
      </c>
      <c r="T53" s="283">
        <f t="shared" si="115"/>
        <v>3</v>
      </c>
      <c r="U53" s="283">
        <f t="shared" si="116"/>
        <v>0</v>
      </c>
      <c r="W53" s="791">
        <f t="shared" si="117"/>
        <v>0</v>
      </c>
      <c r="X53" s="791">
        <f t="shared" si="118"/>
        <v>0</v>
      </c>
      <c r="Y53" s="791">
        <f t="shared" si="119"/>
        <v>0</v>
      </c>
      <c r="Z53" s="791">
        <f t="shared" si="120"/>
        <v>0</v>
      </c>
      <c r="AA53" s="791">
        <f t="shared" si="121"/>
        <v>0</v>
      </c>
      <c r="AB53" s="791">
        <f t="shared" si="122"/>
        <v>0</v>
      </c>
      <c r="AC53" s="791">
        <f t="shared" si="123"/>
        <v>0</v>
      </c>
      <c r="AD53" s="791">
        <f t="shared" si="124"/>
        <v>1</v>
      </c>
      <c r="AE53" s="791">
        <f t="shared" si="125"/>
        <v>0</v>
      </c>
      <c r="AF53" s="791">
        <f t="shared" si="126"/>
        <v>0</v>
      </c>
      <c r="AG53" s="356"/>
      <c r="AH53" s="16" t="s">
        <v>63</v>
      </c>
      <c r="AI53" s="797">
        <f t="shared" si="127"/>
        <v>0</v>
      </c>
      <c r="AJ53" s="797">
        <f t="shared" si="128"/>
        <v>0</v>
      </c>
      <c r="AK53" s="797">
        <f t="shared" si="129"/>
        <v>0</v>
      </c>
      <c r="AL53" s="797">
        <f t="shared" si="130"/>
        <v>0</v>
      </c>
      <c r="AM53" s="797">
        <f t="shared" si="131"/>
        <v>0</v>
      </c>
      <c r="AN53" s="797">
        <f t="shared" si="132"/>
        <v>0</v>
      </c>
      <c r="AO53" s="797">
        <f t="shared" si="133"/>
        <v>0</v>
      </c>
      <c r="AP53" s="797">
        <f t="shared" si="134"/>
        <v>0</v>
      </c>
      <c r="AQ53" s="797">
        <f t="shared" si="135"/>
        <v>2</v>
      </c>
      <c r="AR53" s="797">
        <f t="shared" si="136"/>
        <v>0</v>
      </c>
      <c r="AS53" s="797">
        <f t="shared" si="137"/>
        <v>0</v>
      </c>
      <c r="AT53" s="797">
        <f t="shared" si="138"/>
        <v>3</v>
      </c>
      <c r="AU53" s="797">
        <f t="shared" si="139"/>
        <v>2</v>
      </c>
      <c r="AV53" s="797">
        <f t="shared" si="140"/>
        <v>1</v>
      </c>
      <c r="AW53" s="797">
        <f t="shared" si="141"/>
        <v>4</v>
      </c>
      <c r="AX53" s="797">
        <f t="shared" si="142"/>
        <v>2</v>
      </c>
      <c r="AY53" s="797">
        <f t="shared" si="143"/>
        <v>4</v>
      </c>
      <c r="AZ53" s="797">
        <f t="shared" si="144"/>
        <v>5</v>
      </c>
      <c r="BA53" s="797">
        <f t="shared" si="145"/>
        <v>3</v>
      </c>
      <c r="BB53" s="797">
        <f t="shared" si="146"/>
        <v>0</v>
      </c>
      <c r="BC53" s="797">
        <f t="shared" si="147"/>
        <v>1</v>
      </c>
      <c r="BD53" s="789">
        <f t="shared" si="148"/>
        <v>0</v>
      </c>
      <c r="BE53" s="789">
        <f t="shared" si="149"/>
        <v>0</v>
      </c>
      <c r="BF53" s="789">
        <f t="shared" si="150"/>
        <v>0</v>
      </c>
      <c r="BG53" s="789">
        <f t="shared" si="151"/>
        <v>0</v>
      </c>
      <c r="BH53" s="789">
        <f t="shared" si="152"/>
        <v>0</v>
      </c>
      <c r="BI53" s="789">
        <f t="shared" si="153"/>
        <v>0</v>
      </c>
      <c r="BJ53" s="789">
        <f t="shared" si="154"/>
        <v>0</v>
      </c>
      <c r="BK53" s="789">
        <f t="shared" si="155"/>
        <v>1</v>
      </c>
      <c r="BL53" s="789">
        <f t="shared" si="156"/>
        <v>0</v>
      </c>
      <c r="BM53" s="789">
        <f t="shared" si="157"/>
        <v>0</v>
      </c>
      <c r="BN53" s="356"/>
      <c r="BO53" s="356"/>
      <c r="BP53" s="16" t="s">
        <v>63</v>
      </c>
      <c r="BQ53" s="13"/>
      <c r="BR53" s="13"/>
      <c r="BS53" s="13"/>
      <c r="BT53" s="13"/>
      <c r="BU53" s="13"/>
      <c r="BV53" s="13"/>
      <c r="BW53" s="13"/>
      <c r="BX53" s="13"/>
      <c r="BY53" s="13"/>
      <c r="BZ53" s="13"/>
      <c r="CA53" s="13"/>
      <c r="CB53" s="13"/>
      <c r="CC53" s="13"/>
      <c r="CD53" s="13"/>
      <c r="CE53" s="13"/>
      <c r="CF53" s="13"/>
      <c r="CG53" s="13"/>
      <c r="CH53" s="13"/>
      <c r="CI53" s="13"/>
      <c r="CJ53" s="13"/>
      <c r="CK53" s="13"/>
      <c r="CL53" s="13"/>
      <c r="CM53" s="13"/>
      <c r="CN53" s="13"/>
      <c r="CO53" s="13"/>
      <c r="CP53" s="13"/>
      <c r="CQ53" s="13"/>
      <c r="CR53" s="13"/>
      <c r="CS53" s="13"/>
      <c r="CT53" s="13"/>
      <c r="CU53" s="13"/>
      <c r="CV53" s="13"/>
      <c r="CW53" s="13"/>
      <c r="CX53" s="13"/>
      <c r="CY53" s="13"/>
      <c r="CZ53" s="13"/>
      <c r="DA53" s="13"/>
      <c r="DB53" s="13"/>
      <c r="DC53" s="13"/>
      <c r="DD53" s="13"/>
      <c r="DE53" s="13"/>
      <c r="DF53" s="13"/>
      <c r="DG53" s="13"/>
      <c r="DH53" s="13"/>
      <c r="DI53" s="13"/>
      <c r="DJ53" s="13"/>
      <c r="DK53" s="13">
        <v>2</v>
      </c>
      <c r="DL53" s="13"/>
      <c r="DM53" s="13"/>
      <c r="DN53" s="13"/>
      <c r="DO53" s="13">
        <v>1</v>
      </c>
      <c r="DP53" s="13"/>
      <c r="DQ53" s="13"/>
      <c r="DR53" s="13"/>
      <c r="DS53" s="13">
        <v>1</v>
      </c>
      <c r="DT53" s="13"/>
      <c r="DU53" s="13"/>
      <c r="DV53" s="13"/>
      <c r="DW53" s="13"/>
      <c r="DX53" s="13"/>
      <c r="DY53" s="13"/>
      <c r="DZ53" s="13"/>
      <c r="EA53" s="13"/>
      <c r="EB53" s="13"/>
      <c r="EC53" s="13"/>
      <c r="ED53" s="13">
        <v>1</v>
      </c>
      <c r="EE53" s="13"/>
      <c r="EF53" s="13"/>
      <c r="EG53" s="13">
        <v>1</v>
      </c>
      <c r="EH53" s="13"/>
      <c r="EI53" s="13"/>
      <c r="EJ53" s="13"/>
      <c r="EK53" s="13"/>
      <c r="EL53" s="13"/>
      <c r="EM53" s="13"/>
      <c r="EN53" s="13"/>
      <c r="EO53" s="13">
        <v>1</v>
      </c>
      <c r="EP53" s="13">
        <v>1</v>
      </c>
      <c r="EQ53" s="13">
        <v>1</v>
      </c>
      <c r="ER53" s="13"/>
      <c r="ES53" s="13"/>
      <c r="ET53" s="13"/>
      <c r="EU53" s="13"/>
      <c r="EV53" s="13">
        <v>2</v>
      </c>
      <c r="EW53" s="13"/>
      <c r="EX53" s="13"/>
      <c r="EY53" s="13"/>
      <c r="EZ53" s="13"/>
      <c r="FA53" s="13"/>
      <c r="FB53" s="13"/>
      <c r="FC53" s="13"/>
      <c r="FD53" s="13"/>
      <c r="FE53" s="13"/>
      <c r="FF53" s="13"/>
      <c r="FG53" s="13"/>
      <c r="FH53" s="13"/>
      <c r="FI53" s="13"/>
      <c r="FJ53" s="13"/>
      <c r="FK53" s="13"/>
      <c r="FL53" s="13"/>
      <c r="FM53" s="13"/>
      <c r="FN53" s="60">
        <v>11</v>
      </c>
      <c r="FO53" s="13"/>
      <c r="FP53" s="13"/>
      <c r="FQ53" s="13"/>
      <c r="FR53" s="13"/>
      <c r="FS53" s="13"/>
      <c r="FT53" s="13"/>
      <c r="FU53" s="13"/>
      <c r="FV53" s="13"/>
      <c r="FW53" s="13"/>
      <c r="FX53" s="13"/>
      <c r="FY53" s="13"/>
      <c r="FZ53" s="13"/>
      <c r="GA53" s="13"/>
      <c r="GB53" s="13"/>
      <c r="GC53" s="13"/>
      <c r="GD53" s="13"/>
      <c r="GE53" s="13"/>
      <c r="GF53" s="13"/>
      <c r="GG53" s="13"/>
      <c r="GH53" s="13"/>
      <c r="GI53" s="13"/>
      <c r="GJ53" s="13"/>
      <c r="GK53" s="13"/>
      <c r="GL53" s="13"/>
      <c r="GM53" s="13"/>
      <c r="GN53" s="13"/>
      <c r="GO53" s="13"/>
      <c r="GP53" s="13"/>
      <c r="GQ53" s="13"/>
      <c r="GR53" s="13"/>
      <c r="GS53" s="13"/>
      <c r="GT53" s="13"/>
      <c r="GU53" s="13"/>
      <c r="GV53" s="13"/>
      <c r="GW53" s="13"/>
      <c r="GX53" s="13"/>
      <c r="GY53" s="13"/>
      <c r="GZ53" s="13"/>
      <c r="HA53" s="13"/>
      <c r="HB53" s="13"/>
      <c r="HC53" s="13">
        <v>1</v>
      </c>
      <c r="HD53" s="13"/>
      <c r="HE53" s="13"/>
      <c r="HF53" s="13"/>
      <c r="HG53" s="13"/>
      <c r="HH53" s="13"/>
      <c r="HI53" s="13">
        <v>1</v>
      </c>
      <c r="HJ53" s="13"/>
      <c r="HK53" s="13"/>
      <c r="HL53" s="13"/>
      <c r="HM53" s="13"/>
      <c r="HN53" s="13"/>
      <c r="HO53" s="13"/>
      <c r="HP53" s="13"/>
      <c r="HQ53" s="13"/>
      <c r="HR53" s="13"/>
      <c r="HS53" s="13"/>
      <c r="HT53" s="13"/>
      <c r="HU53" s="13"/>
      <c r="HV53" s="13"/>
      <c r="HW53" s="13"/>
      <c r="HX53" s="13"/>
      <c r="HY53" s="13">
        <v>1</v>
      </c>
      <c r="HZ53" s="13">
        <v>1</v>
      </c>
      <c r="IA53" s="13"/>
      <c r="IB53" s="13"/>
      <c r="IC53" s="13"/>
      <c r="ID53" s="13"/>
      <c r="IE53" s="13">
        <v>1</v>
      </c>
      <c r="IF53" s="13"/>
      <c r="IG53" s="13"/>
      <c r="IH53" s="13"/>
      <c r="II53" s="13">
        <v>1</v>
      </c>
      <c r="IJ53" s="13">
        <v>1</v>
      </c>
      <c r="IK53" s="13"/>
      <c r="IL53" s="13"/>
      <c r="IM53" s="13">
        <v>1</v>
      </c>
      <c r="IN53" s="13"/>
      <c r="IO53" s="13">
        <v>1</v>
      </c>
      <c r="IP53" s="13"/>
      <c r="IQ53" s="13">
        <v>1</v>
      </c>
      <c r="IR53" s="13"/>
      <c r="IS53" s="13">
        <v>1</v>
      </c>
      <c r="IT53" s="13"/>
      <c r="IU53" s="13"/>
      <c r="IV53" s="13">
        <v>1</v>
      </c>
      <c r="IW53" s="13"/>
      <c r="IX53" s="13"/>
      <c r="IY53" s="13">
        <v>1</v>
      </c>
      <c r="IZ53" s="13">
        <v>1</v>
      </c>
      <c r="JA53" s="13"/>
      <c r="JB53" s="13">
        <v>1</v>
      </c>
      <c r="JC53" s="13"/>
      <c r="JD53" s="13"/>
      <c r="JE53" s="13"/>
      <c r="JF53" s="13"/>
      <c r="JG53" s="13"/>
      <c r="JH53" s="13"/>
      <c r="JI53" s="13"/>
      <c r="JJ53" s="13"/>
      <c r="JK53" s="13"/>
      <c r="JL53" s="13"/>
      <c r="JM53" s="60">
        <v>15</v>
      </c>
      <c r="JN53" s="13"/>
      <c r="JO53" s="13"/>
      <c r="JP53" s="13"/>
      <c r="JQ53" s="13"/>
      <c r="JR53" s="13"/>
      <c r="JS53" s="13"/>
      <c r="JT53" s="13"/>
      <c r="JU53" s="13"/>
      <c r="JV53" s="13"/>
      <c r="JW53" s="13"/>
      <c r="JX53" s="13"/>
      <c r="JY53" s="13"/>
      <c r="JZ53" s="13"/>
      <c r="KA53" s="13"/>
      <c r="KB53" s="13"/>
      <c r="KC53" s="13"/>
      <c r="KD53" s="13"/>
      <c r="KE53" s="13"/>
      <c r="KF53" s="13"/>
      <c r="KG53" s="13"/>
      <c r="KH53" s="13"/>
      <c r="KI53" s="13"/>
      <c r="KJ53" s="13"/>
      <c r="KK53" s="13"/>
      <c r="KL53" s="13"/>
      <c r="KM53" s="13"/>
      <c r="KN53" s="13"/>
      <c r="KO53" s="13"/>
      <c r="KP53" s="13"/>
      <c r="KQ53" s="13"/>
      <c r="KR53" s="13"/>
      <c r="KS53" s="13"/>
      <c r="KT53" s="13"/>
      <c r="KU53" s="13"/>
      <c r="KV53" s="13"/>
      <c r="KW53" s="13"/>
      <c r="KX53" s="13"/>
      <c r="KY53" s="13"/>
      <c r="KZ53" s="13"/>
      <c r="LA53" s="13"/>
      <c r="LB53" s="13"/>
      <c r="LC53" s="13"/>
      <c r="LD53" s="13"/>
      <c r="LE53" s="13"/>
      <c r="LF53" s="13"/>
      <c r="LG53" s="13"/>
      <c r="LH53" s="13"/>
      <c r="LI53" s="13"/>
      <c r="LJ53" s="13">
        <v>1</v>
      </c>
      <c r="LK53" s="13"/>
      <c r="LL53" s="13"/>
      <c r="LM53" s="13"/>
      <c r="LN53" s="13"/>
      <c r="LO53" s="13"/>
      <c r="LP53" s="13"/>
      <c r="LQ53" s="13"/>
      <c r="LR53" s="13"/>
      <c r="LS53" s="13"/>
      <c r="LT53" s="13"/>
      <c r="LU53" s="13"/>
      <c r="LV53" s="13"/>
      <c r="LW53" s="13"/>
      <c r="LX53" s="13"/>
      <c r="LY53" s="13"/>
      <c r="LZ53" s="13"/>
      <c r="MA53" s="13"/>
      <c r="MB53" s="13"/>
      <c r="MC53" s="13"/>
      <c r="MD53" s="13"/>
      <c r="ME53" s="13"/>
      <c r="MF53" s="13"/>
      <c r="MG53" s="13"/>
      <c r="MH53" s="13"/>
      <c r="MI53" s="13"/>
      <c r="MJ53" s="13"/>
      <c r="MK53" s="60">
        <v>1</v>
      </c>
      <c r="ML53" s="13">
        <v>27</v>
      </c>
      <c r="MM53" s="448"/>
      <c r="MN53" s="448"/>
      <c r="MO53" s="448"/>
      <c r="MP53" s="448"/>
    </row>
    <row r="54" spans="1:354">
      <c r="A54" s="9" t="s">
        <v>191</v>
      </c>
      <c r="B54" s="283">
        <f t="shared" si="97"/>
        <v>0</v>
      </c>
      <c r="C54" s="283">
        <f t="shared" si="98"/>
        <v>0</v>
      </c>
      <c r="D54" s="283">
        <f t="shared" si="99"/>
        <v>1</v>
      </c>
      <c r="E54" s="283">
        <f t="shared" si="100"/>
        <v>0</v>
      </c>
      <c r="F54" s="283">
        <f t="shared" si="101"/>
        <v>0</v>
      </c>
      <c r="G54" s="283">
        <f t="shared" si="102"/>
        <v>1</v>
      </c>
      <c r="H54" s="283">
        <f t="shared" si="103"/>
        <v>1</v>
      </c>
      <c r="I54" s="283">
        <f t="shared" si="104"/>
        <v>0</v>
      </c>
      <c r="J54" s="283">
        <f t="shared" si="105"/>
        <v>3</v>
      </c>
      <c r="K54" s="283">
        <f t="shared" si="106"/>
        <v>2</v>
      </c>
      <c r="L54" s="283">
        <f t="shared" si="107"/>
        <v>8</v>
      </c>
      <c r="M54" s="283">
        <f t="shared" si="108"/>
        <v>1</v>
      </c>
      <c r="N54" s="283">
        <f t="shared" si="109"/>
        <v>12</v>
      </c>
      <c r="O54" s="283">
        <f t="shared" si="110"/>
        <v>3</v>
      </c>
      <c r="P54" s="283">
        <f t="shared" si="111"/>
        <v>13</v>
      </c>
      <c r="Q54" s="283">
        <f t="shared" si="112"/>
        <v>10</v>
      </c>
      <c r="R54" s="283">
        <f t="shared" si="113"/>
        <v>9</v>
      </c>
      <c r="S54" s="283">
        <f t="shared" si="114"/>
        <v>8</v>
      </c>
      <c r="T54" s="283">
        <f t="shared" si="115"/>
        <v>2</v>
      </c>
      <c r="U54" s="283">
        <f t="shared" si="116"/>
        <v>8</v>
      </c>
      <c r="W54" s="791">
        <f t="shared" si="117"/>
        <v>0</v>
      </c>
      <c r="X54" s="791">
        <f t="shared" si="118"/>
        <v>0</v>
      </c>
      <c r="Y54" s="791">
        <f t="shared" si="119"/>
        <v>0</v>
      </c>
      <c r="Z54" s="791">
        <f t="shared" si="120"/>
        <v>0</v>
      </c>
      <c r="AA54" s="791">
        <f t="shared" si="121"/>
        <v>0</v>
      </c>
      <c r="AB54" s="791">
        <f t="shared" si="122"/>
        <v>0</v>
      </c>
      <c r="AC54" s="791">
        <f t="shared" si="123"/>
        <v>0</v>
      </c>
      <c r="AD54" s="791">
        <f t="shared" si="124"/>
        <v>0</v>
      </c>
      <c r="AE54" s="791">
        <f t="shared" si="125"/>
        <v>1</v>
      </c>
      <c r="AF54" s="791">
        <f t="shared" si="126"/>
        <v>3</v>
      </c>
      <c r="AG54" s="356"/>
      <c r="AH54" s="16" t="s">
        <v>191</v>
      </c>
      <c r="AI54" s="797">
        <f t="shared" si="127"/>
        <v>0</v>
      </c>
      <c r="AJ54" s="797">
        <f t="shared" si="128"/>
        <v>0</v>
      </c>
      <c r="AK54" s="797">
        <f t="shared" si="129"/>
        <v>1</v>
      </c>
      <c r="AL54" s="797">
        <f t="shared" si="130"/>
        <v>0</v>
      </c>
      <c r="AM54" s="797">
        <f t="shared" si="131"/>
        <v>0</v>
      </c>
      <c r="AN54" s="797">
        <f t="shared" si="132"/>
        <v>1</v>
      </c>
      <c r="AO54" s="797">
        <f t="shared" si="133"/>
        <v>1</v>
      </c>
      <c r="AP54" s="797">
        <f t="shared" si="134"/>
        <v>0</v>
      </c>
      <c r="AQ54" s="797">
        <f t="shared" si="135"/>
        <v>3</v>
      </c>
      <c r="AR54" s="797">
        <f t="shared" si="136"/>
        <v>2</v>
      </c>
      <c r="AS54" s="797">
        <f t="shared" si="137"/>
        <v>8</v>
      </c>
      <c r="AT54" s="797">
        <f t="shared" si="138"/>
        <v>1</v>
      </c>
      <c r="AU54" s="797">
        <f t="shared" si="139"/>
        <v>12</v>
      </c>
      <c r="AV54" s="797">
        <f t="shared" si="140"/>
        <v>3</v>
      </c>
      <c r="AW54" s="797">
        <f t="shared" si="141"/>
        <v>13</v>
      </c>
      <c r="AX54" s="797">
        <f t="shared" si="142"/>
        <v>10</v>
      </c>
      <c r="AY54" s="797">
        <f t="shared" si="143"/>
        <v>9</v>
      </c>
      <c r="AZ54" s="797">
        <f t="shared" si="144"/>
        <v>8</v>
      </c>
      <c r="BA54" s="797">
        <f t="shared" si="145"/>
        <v>2</v>
      </c>
      <c r="BB54" s="797">
        <f t="shared" si="146"/>
        <v>8</v>
      </c>
      <c r="BC54" s="797">
        <f t="shared" si="147"/>
        <v>4</v>
      </c>
      <c r="BD54" s="789">
        <f t="shared" si="148"/>
        <v>0</v>
      </c>
      <c r="BE54" s="789">
        <f t="shared" si="149"/>
        <v>0</v>
      </c>
      <c r="BF54" s="789">
        <f t="shared" si="150"/>
        <v>0</v>
      </c>
      <c r="BG54" s="789">
        <f t="shared" si="151"/>
        <v>0</v>
      </c>
      <c r="BH54" s="789">
        <f t="shared" si="152"/>
        <v>0</v>
      </c>
      <c r="BI54" s="789">
        <f t="shared" si="153"/>
        <v>0</v>
      </c>
      <c r="BJ54" s="789">
        <f t="shared" si="154"/>
        <v>0</v>
      </c>
      <c r="BK54" s="789">
        <f t="shared" si="155"/>
        <v>0</v>
      </c>
      <c r="BL54" s="789">
        <f t="shared" si="156"/>
        <v>1</v>
      </c>
      <c r="BM54" s="789">
        <f t="shared" si="157"/>
        <v>3</v>
      </c>
      <c r="BN54" s="356"/>
      <c r="BO54" s="356"/>
      <c r="BP54" s="16" t="s">
        <v>191</v>
      </c>
      <c r="BQ54" s="13"/>
      <c r="BR54" s="13"/>
      <c r="BS54" s="13"/>
      <c r="BT54" s="13"/>
      <c r="BU54" s="13"/>
      <c r="BV54" s="13"/>
      <c r="BW54" s="13"/>
      <c r="BX54" s="13"/>
      <c r="BY54" s="13"/>
      <c r="BZ54" s="13"/>
      <c r="CA54" s="13"/>
      <c r="CB54" s="13"/>
      <c r="CC54" s="13"/>
      <c r="CD54" s="13"/>
      <c r="CE54" s="13"/>
      <c r="CF54" s="13"/>
      <c r="CG54" s="13"/>
      <c r="CH54" s="13"/>
      <c r="CI54" s="13"/>
      <c r="CJ54" s="13"/>
      <c r="CK54" s="13"/>
      <c r="CL54" s="13"/>
      <c r="CM54" s="13"/>
      <c r="CN54" s="13">
        <v>1</v>
      </c>
      <c r="CO54" s="13"/>
      <c r="CP54" s="13"/>
      <c r="CQ54" s="13"/>
      <c r="CR54" s="13"/>
      <c r="CS54" s="13"/>
      <c r="CT54" s="13"/>
      <c r="CU54" s="13"/>
      <c r="CV54" s="13"/>
      <c r="CW54" s="13"/>
      <c r="CX54" s="13"/>
      <c r="CY54" s="13"/>
      <c r="CZ54" s="13"/>
      <c r="DA54" s="13"/>
      <c r="DB54" s="13"/>
      <c r="DC54" s="13"/>
      <c r="DD54" s="13"/>
      <c r="DE54" s="13"/>
      <c r="DF54" s="13">
        <v>2</v>
      </c>
      <c r="DG54" s="13"/>
      <c r="DH54" s="13"/>
      <c r="DI54" s="13"/>
      <c r="DJ54" s="13"/>
      <c r="DK54" s="13"/>
      <c r="DL54" s="13"/>
      <c r="DM54" s="13"/>
      <c r="DN54" s="13"/>
      <c r="DO54" s="13"/>
      <c r="DP54" s="13"/>
      <c r="DQ54" s="13">
        <v>1</v>
      </c>
      <c r="DR54" s="13"/>
      <c r="DS54" s="13"/>
      <c r="DT54" s="13"/>
      <c r="DU54" s="13"/>
      <c r="DV54" s="13"/>
      <c r="DW54" s="13"/>
      <c r="DX54" s="13"/>
      <c r="DY54" s="13"/>
      <c r="DZ54" s="13">
        <v>3</v>
      </c>
      <c r="EA54" s="13"/>
      <c r="EB54" s="13"/>
      <c r="EC54" s="13">
        <v>2</v>
      </c>
      <c r="ED54" s="13">
        <v>2</v>
      </c>
      <c r="EE54" s="13"/>
      <c r="EF54" s="13">
        <v>1</v>
      </c>
      <c r="EG54" s="13"/>
      <c r="EH54" s="13"/>
      <c r="EI54" s="13">
        <v>1</v>
      </c>
      <c r="EJ54" s="13">
        <v>1</v>
      </c>
      <c r="EK54" s="13"/>
      <c r="EL54" s="13">
        <v>3</v>
      </c>
      <c r="EM54" s="13">
        <v>2</v>
      </c>
      <c r="EN54" s="13"/>
      <c r="EO54" s="13">
        <v>1</v>
      </c>
      <c r="EP54" s="13">
        <v>2</v>
      </c>
      <c r="EQ54" s="13"/>
      <c r="ER54" s="13"/>
      <c r="ES54" s="13">
        <v>1</v>
      </c>
      <c r="ET54" s="13"/>
      <c r="EU54" s="13">
        <v>1</v>
      </c>
      <c r="EV54" s="13">
        <v>1</v>
      </c>
      <c r="EW54" s="13">
        <v>1</v>
      </c>
      <c r="EX54" s="13"/>
      <c r="EY54" s="13"/>
      <c r="EZ54" s="13">
        <v>2</v>
      </c>
      <c r="FA54" s="13">
        <v>1</v>
      </c>
      <c r="FB54" s="13">
        <v>1</v>
      </c>
      <c r="FC54" s="13">
        <v>1</v>
      </c>
      <c r="FD54" s="13">
        <v>1</v>
      </c>
      <c r="FE54" s="13"/>
      <c r="FF54" s="13"/>
      <c r="FG54" s="13"/>
      <c r="FH54" s="13">
        <v>1</v>
      </c>
      <c r="FI54" s="13"/>
      <c r="FJ54" s="13"/>
      <c r="FK54" s="13"/>
      <c r="FL54" s="13"/>
      <c r="FM54" s="13"/>
      <c r="FN54" s="60">
        <v>33</v>
      </c>
      <c r="FO54" s="13"/>
      <c r="FP54" s="13"/>
      <c r="FQ54" s="13"/>
      <c r="FR54" s="13"/>
      <c r="FS54" s="13"/>
      <c r="FT54" s="13"/>
      <c r="FU54" s="13"/>
      <c r="FV54" s="13"/>
      <c r="FW54" s="13"/>
      <c r="FX54" s="13"/>
      <c r="FY54" s="13"/>
      <c r="FZ54" s="13"/>
      <c r="GA54" s="13"/>
      <c r="GB54" s="13"/>
      <c r="GC54" s="13">
        <v>1</v>
      </c>
      <c r="GD54" s="13"/>
      <c r="GE54" s="13"/>
      <c r="GF54" s="13"/>
      <c r="GG54" s="13"/>
      <c r="GH54" s="13"/>
      <c r="GI54" s="13"/>
      <c r="GJ54" s="13"/>
      <c r="GK54" s="13"/>
      <c r="GL54" s="13"/>
      <c r="GM54" s="13"/>
      <c r="GN54" s="13"/>
      <c r="GO54" s="13"/>
      <c r="GP54" s="13"/>
      <c r="GQ54" s="13"/>
      <c r="GR54" s="13"/>
      <c r="GS54" s="13"/>
      <c r="GT54" s="13"/>
      <c r="GU54" s="13"/>
      <c r="GV54" s="13"/>
      <c r="GW54" s="13"/>
      <c r="GX54" s="13">
        <v>1</v>
      </c>
      <c r="GY54" s="13"/>
      <c r="GZ54" s="13"/>
      <c r="HA54" s="13"/>
      <c r="HB54" s="13">
        <v>1</v>
      </c>
      <c r="HC54" s="13">
        <v>1</v>
      </c>
      <c r="HD54" s="13"/>
      <c r="HE54" s="13"/>
      <c r="HF54" s="13">
        <v>1</v>
      </c>
      <c r="HG54" s="13"/>
      <c r="HH54" s="13"/>
      <c r="HI54" s="13"/>
      <c r="HJ54" s="13"/>
      <c r="HK54" s="13"/>
      <c r="HL54" s="13"/>
      <c r="HM54" s="13">
        <v>1</v>
      </c>
      <c r="HN54" s="13">
        <v>2</v>
      </c>
      <c r="HO54" s="13">
        <v>1</v>
      </c>
      <c r="HP54" s="13"/>
      <c r="HQ54" s="13">
        <v>1</v>
      </c>
      <c r="HR54" s="13"/>
      <c r="HS54" s="13">
        <v>3</v>
      </c>
      <c r="HT54" s="13"/>
      <c r="HU54" s="13"/>
      <c r="HV54" s="13"/>
      <c r="HW54" s="13">
        <v>2</v>
      </c>
      <c r="HX54" s="13">
        <v>3</v>
      </c>
      <c r="HY54" s="13">
        <v>1</v>
      </c>
      <c r="HZ54" s="13"/>
      <c r="IA54" s="13">
        <v>2</v>
      </c>
      <c r="IB54" s="13">
        <v>3</v>
      </c>
      <c r="IC54" s="13">
        <v>1</v>
      </c>
      <c r="ID54" s="13">
        <v>1</v>
      </c>
      <c r="IE54" s="13">
        <v>3</v>
      </c>
      <c r="IF54" s="13">
        <v>1</v>
      </c>
      <c r="IG54" s="13">
        <v>4</v>
      </c>
      <c r="IH54" s="13"/>
      <c r="II54" s="13">
        <v>1</v>
      </c>
      <c r="IJ54" s="13"/>
      <c r="IK54" s="13">
        <v>2</v>
      </c>
      <c r="IL54" s="13"/>
      <c r="IM54" s="13">
        <v>1</v>
      </c>
      <c r="IN54" s="13">
        <v>1</v>
      </c>
      <c r="IO54" s="13"/>
      <c r="IP54" s="13">
        <v>2</v>
      </c>
      <c r="IQ54" s="13">
        <v>2</v>
      </c>
      <c r="IR54" s="13">
        <v>2</v>
      </c>
      <c r="IS54" s="13"/>
      <c r="IT54" s="13">
        <v>1</v>
      </c>
      <c r="IU54" s="13">
        <v>1</v>
      </c>
      <c r="IV54" s="13"/>
      <c r="IW54" s="13"/>
      <c r="IX54" s="13"/>
      <c r="IY54" s="13">
        <v>1</v>
      </c>
      <c r="IZ54" s="13"/>
      <c r="JA54" s="13"/>
      <c r="JB54" s="13"/>
      <c r="JC54" s="13"/>
      <c r="JD54" s="13"/>
      <c r="JE54" s="13">
        <v>1</v>
      </c>
      <c r="JF54" s="13"/>
      <c r="JG54" s="13"/>
      <c r="JH54" s="13"/>
      <c r="JI54" s="13"/>
      <c r="JJ54" s="13"/>
      <c r="JK54" s="13"/>
      <c r="JL54" s="13"/>
      <c r="JM54" s="60">
        <v>49</v>
      </c>
      <c r="JN54" s="13"/>
      <c r="JO54" s="13"/>
      <c r="JP54" s="13"/>
      <c r="JQ54" s="13"/>
      <c r="JR54" s="13"/>
      <c r="JS54" s="13"/>
      <c r="JT54" s="13"/>
      <c r="JU54" s="13"/>
      <c r="JV54" s="13"/>
      <c r="JW54" s="13"/>
      <c r="JX54" s="13"/>
      <c r="JY54" s="13"/>
      <c r="JZ54" s="13"/>
      <c r="KA54" s="13"/>
      <c r="KB54" s="13"/>
      <c r="KC54" s="13"/>
      <c r="KD54" s="13"/>
      <c r="KE54" s="13"/>
      <c r="KF54" s="13"/>
      <c r="KG54" s="13"/>
      <c r="KH54" s="13"/>
      <c r="KI54" s="13"/>
      <c r="KJ54" s="13"/>
      <c r="KK54" s="13"/>
      <c r="KL54" s="13"/>
      <c r="KM54" s="13"/>
      <c r="KN54" s="13"/>
      <c r="KO54" s="13"/>
      <c r="KP54" s="13"/>
      <c r="KQ54" s="13"/>
      <c r="KR54" s="13"/>
      <c r="KS54" s="13"/>
      <c r="KT54" s="13"/>
      <c r="KU54" s="13"/>
      <c r="KV54" s="13"/>
      <c r="KW54" s="13"/>
      <c r="KX54" s="13"/>
      <c r="KY54" s="13"/>
      <c r="KZ54" s="13"/>
      <c r="LA54" s="13"/>
      <c r="LB54" s="13"/>
      <c r="LC54" s="13"/>
      <c r="LD54" s="13"/>
      <c r="LE54" s="13"/>
      <c r="LF54" s="13"/>
      <c r="LG54" s="13"/>
      <c r="LH54" s="13"/>
      <c r="LI54" s="13"/>
      <c r="LJ54" s="13"/>
      <c r="LK54" s="13"/>
      <c r="LL54" s="13"/>
      <c r="LM54" s="13"/>
      <c r="LN54" s="13"/>
      <c r="LO54" s="13"/>
      <c r="LP54" s="13"/>
      <c r="LQ54" s="13"/>
      <c r="LR54" s="13"/>
      <c r="LS54" s="13"/>
      <c r="LT54" s="13">
        <v>1</v>
      </c>
      <c r="LU54" s="13"/>
      <c r="LV54" s="13"/>
      <c r="LW54" s="13"/>
      <c r="LX54" s="13"/>
      <c r="LY54" s="13"/>
      <c r="LZ54" s="13">
        <v>1</v>
      </c>
      <c r="MA54" s="13">
        <v>1</v>
      </c>
      <c r="MB54" s="13">
        <v>1</v>
      </c>
      <c r="MC54" s="13"/>
      <c r="MD54" s="13"/>
      <c r="ME54" s="13"/>
      <c r="MF54" s="13"/>
      <c r="MG54" s="13"/>
      <c r="MH54" s="13"/>
      <c r="MI54" s="13"/>
      <c r="MJ54" s="13"/>
      <c r="MK54" s="60">
        <v>4</v>
      </c>
      <c r="ML54" s="13">
        <v>86</v>
      </c>
      <c r="MM54" s="448"/>
      <c r="MN54" s="448"/>
      <c r="MO54" s="448"/>
      <c r="MP54" s="448"/>
    </row>
    <row r="55" spans="1:354">
      <c r="A55" s="9" t="s">
        <v>65</v>
      </c>
      <c r="B55" s="283">
        <f t="shared" si="97"/>
        <v>0</v>
      </c>
      <c r="C55" s="283">
        <f t="shared" si="98"/>
        <v>0</v>
      </c>
      <c r="D55" s="283">
        <f t="shared" si="99"/>
        <v>1</v>
      </c>
      <c r="E55" s="283">
        <f t="shared" si="100"/>
        <v>0</v>
      </c>
      <c r="F55" s="283">
        <f t="shared" si="101"/>
        <v>0</v>
      </c>
      <c r="G55" s="283">
        <f t="shared" si="102"/>
        <v>1</v>
      </c>
      <c r="H55" s="283">
        <f t="shared" si="103"/>
        <v>0</v>
      </c>
      <c r="I55" s="283">
        <f t="shared" si="104"/>
        <v>1</v>
      </c>
      <c r="J55" s="283">
        <f t="shared" si="105"/>
        <v>3</v>
      </c>
      <c r="K55" s="283">
        <f t="shared" si="106"/>
        <v>3</v>
      </c>
      <c r="L55" s="283">
        <f t="shared" si="107"/>
        <v>12</v>
      </c>
      <c r="M55" s="283">
        <f t="shared" si="108"/>
        <v>4</v>
      </c>
      <c r="N55" s="283">
        <f t="shared" si="109"/>
        <v>23</v>
      </c>
      <c r="O55" s="283">
        <f t="shared" si="110"/>
        <v>14</v>
      </c>
      <c r="P55" s="283">
        <f t="shared" si="111"/>
        <v>27</v>
      </c>
      <c r="Q55" s="283">
        <f t="shared" si="112"/>
        <v>14</v>
      </c>
      <c r="R55" s="283">
        <f t="shared" si="113"/>
        <v>14</v>
      </c>
      <c r="S55" s="283">
        <f t="shared" si="114"/>
        <v>20</v>
      </c>
      <c r="T55" s="283">
        <f t="shared" si="115"/>
        <v>4</v>
      </c>
      <c r="U55" s="283">
        <f t="shared" si="116"/>
        <v>9</v>
      </c>
      <c r="W55" s="791">
        <f t="shared" si="117"/>
        <v>0</v>
      </c>
      <c r="X55" s="791">
        <f t="shared" si="118"/>
        <v>0</v>
      </c>
      <c r="Y55" s="791">
        <f t="shared" si="119"/>
        <v>0</v>
      </c>
      <c r="Z55" s="791">
        <f t="shared" si="120"/>
        <v>0</v>
      </c>
      <c r="AA55" s="791">
        <f t="shared" si="121"/>
        <v>0</v>
      </c>
      <c r="AB55" s="791">
        <f t="shared" si="122"/>
        <v>1</v>
      </c>
      <c r="AC55" s="791">
        <f t="shared" si="123"/>
        <v>0</v>
      </c>
      <c r="AD55" s="791">
        <f t="shared" si="124"/>
        <v>0</v>
      </c>
      <c r="AE55" s="791">
        <f t="shared" si="125"/>
        <v>1</v>
      </c>
      <c r="AF55" s="791">
        <f t="shared" si="126"/>
        <v>5</v>
      </c>
      <c r="AG55" s="356"/>
      <c r="AH55" s="16" t="s">
        <v>65</v>
      </c>
      <c r="AI55" s="797">
        <f t="shared" si="127"/>
        <v>0</v>
      </c>
      <c r="AJ55" s="797">
        <f t="shared" si="128"/>
        <v>0</v>
      </c>
      <c r="AK55" s="797">
        <f t="shared" si="129"/>
        <v>1</v>
      </c>
      <c r="AL55" s="797">
        <f t="shared" si="130"/>
        <v>0</v>
      </c>
      <c r="AM55" s="797">
        <f t="shared" si="131"/>
        <v>0</v>
      </c>
      <c r="AN55" s="797">
        <f t="shared" si="132"/>
        <v>1</v>
      </c>
      <c r="AO55" s="797">
        <f t="shared" si="133"/>
        <v>0</v>
      </c>
      <c r="AP55" s="797">
        <f t="shared" si="134"/>
        <v>1</v>
      </c>
      <c r="AQ55" s="797">
        <f t="shared" si="135"/>
        <v>3</v>
      </c>
      <c r="AR55" s="797">
        <f t="shared" si="136"/>
        <v>3</v>
      </c>
      <c r="AS55" s="797">
        <f t="shared" si="137"/>
        <v>12</v>
      </c>
      <c r="AT55" s="797">
        <f t="shared" si="138"/>
        <v>4</v>
      </c>
      <c r="AU55" s="797">
        <f t="shared" si="139"/>
        <v>23</v>
      </c>
      <c r="AV55" s="797">
        <f t="shared" si="140"/>
        <v>14</v>
      </c>
      <c r="AW55" s="797">
        <f t="shared" si="141"/>
        <v>27</v>
      </c>
      <c r="AX55" s="797">
        <f t="shared" si="142"/>
        <v>14</v>
      </c>
      <c r="AY55" s="797">
        <f t="shared" si="143"/>
        <v>14</v>
      </c>
      <c r="AZ55" s="797">
        <f t="shared" si="144"/>
        <v>20</v>
      </c>
      <c r="BA55" s="797">
        <f t="shared" si="145"/>
        <v>4</v>
      </c>
      <c r="BB55" s="797">
        <f t="shared" si="146"/>
        <v>9</v>
      </c>
      <c r="BC55" s="797">
        <f t="shared" si="147"/>
        <v>7</v>
      </c>
      <c r="BD55" s="789">
        <f t="shared" si="148"/>
        <v>0</v>
      </c>
      <c r="BE55" s="789">
        <f t="shared" si="149"/>
        <v>0</v>
      </c>
      <c r="BF55" s="789">
        <f t="shared" si="150"/>
        <v>0</v>
      </c>
      <c r="BG55" s="789">
        <f t="shared" si="151"/>
        <v>0</v>
      </c>
      <c r="BH55" s="789">
        <f t="shared" si="152"/>
        <v>0</v>
      </c>
      <c r="BI55" s="789">
        <f t="shared" si="153"/>
        <v>1</v>
      </c>
      <c r="BJ55" s="789">
        <f t="shared" si="154"/>
        <v>0</v>
      </c>
      <c r="BK55" s="789">
        <f t="shared" si="155"/>
        <v>0</v>
      </c>
      <c r="BL55" s="789">
        <f t="shared" si="156"/>
        <v>1</v>
      </c>
      <c r="BM55" s="789">
        <f t="shared" si="157"/>
        <v>5</v>
      </c>
      <c r="BN55" s="356"/>
      <c r="BO55" s="356"/>
      <c r="BP55" s="16" t="s">
        <v>65</v>
      </c>
      <c r="BQ55" s="13"/>
      <c r="BR55" s="13"/>
      <c r="BS55" s="13"/>
      <c r="BT55" s="13"/>
      <c r="BU55" s="13"/>
      <c r="BV55" s="13"/>
      <c r="BW55" s="13"/>
      <c r="BX55" s="13"/>
      <c r="BY55" s="13"/>
      <c r="BZ55" s="13"/>
      <c r="CA55" s="13"/>
      <c r="CB55" s="13"/>
      <c r="CC55" s="13"/>
      <c r="CD55" s="13"/>
      <c r="CE55" s="13">
        <v>1</v>
      </c>
      <c r="CF55" s="13"/>
      <c r="CG55" s="13"/>
      <c r="CH55" s="13"/>
      <c r="CI55" s="13"/>
      <c r="CJ55" s="13"/>
      <c r="CK55" s="13"/>
      <c r="CL55" s="13"/>
      <c r="CM55" s="13"/>
      <c r="CN55" s="13"/>
      <c r="CO55" s="13"/>
      <c r="CP55" s="13">
        <v>1</v>
      </c>
      <c r="CQ55" s="13"/>
      <c r="CR55" s="13"/>
      <c r="CS55" s="13"/>
      <c r="CT55" s="13"/>
      <c r="CU55" s="13"/>
      <c r="CV55" s="13"/>
      <c r="CW55" s="13"/>
      <c r="CX55" s="13"/>
      <c r="CY55" s="13"/>
      <c r="CZ55" s="13"/>
      <c r="DA55" s="13"/>
      <c r="DB55" s="13"/>
      <c r="DC55" s="13"/>
      <c r="DD55" s="13"/>
      <c r="DE55" s="13"/>
      <c r="DF55" s="13">
        <v>2</v>
      </c>
      <c r="DG55" s="13"/>
      <c r="DH55" s="13">
        <v>1</v>
      </c>
      <c r="DI55" s="13"/>
      <c r="DJ55" s="13"/>
      <c r="DK55" s="13"/>
      <c r="DL55" s="13"/>
      <c r="DM55" s="13"/>
      <c r="DN55" s="13"/>
      <c r="DO55" s="13">
        <v>2</v>
      </c>
      <c r="DP55" s="13">
        <v>1</v>
      </c>
      <c r="DQ55" s="13">
        <v>1</v>
      </c>
      <c r="DR55" s="13"/>
      <c r="DS55" s="13">
        <v>1</v>
      </c>
      <c r="DT55" s="13">
        <v>5</v>
      </c>
      <c r="DU55" s="13">
        <v>1</v>
      </c>
      <c r="DV55" s="13">
        <v>2</v>
      </c>
      <c r="DW55" s="13"/>
      <c r="DX55" s="13">
        <v>1</v>
      </c>
      <c r="DY55" s="13">
        <v>1</v>
      </c>
      <c r="DZ55" s="13">
        <v>2</v>
      </c>
      <c r="EA55" s="13"/>
      <c r="EB55" s="13">
        <v>1</v>
      </c>
      <c r="EC55" s="13"/>
      <c r="ED55" s="13">
        <v>1</v>
      </c>
      <c r="EE55" s="13">
        <v>5</v>
      </c>
      <c r="EF55" s="13"/>
      <c r="EG55" s="13">
        <v>2</v>
      </c>
      <c r="EH55" s="13">
        <v>1</v>
      </c>
      <c r="EI55" s="13">
        <v>1</v>
      </c>
      <c r="EJ55" s="13">
        <v>1</v>
      </c>
      <c r="EK55" s="13">
        <v>2</v>
      </c>
      <c r="EL55" s="13">
        <v>1</v>
      </c>
      <c r="EM55" s="13">
        <v>3</v>
      </c>
      <c r="EN55" s="13">
        <v>2</v>
      </c>
      <c r="EO55" s="13"/>
      <c r="EP55" s="13">
        <v>2</v>
      </c>
      <c r="EQ55" s="13">
        <v>1</v>
      </c>
      <c r="ER55" s="13">
        <v>2</v>
      </c>
      <c r="ES55" s="13">
        <v>3</v>
      </c>
      <c r="ET55" s="13">
        <v>3</v>
      </c>
      <c r="EU55" s="13">
        <v>2</v>
      </c>
      <c r="EV55" s="13">
        <v>2</v>
      </c>
      <c r="EW55" s="13">
        <v>1</v>
      </c>
      <c r="EX55" s="13">
        <v>2</v>
      </c>
      <c r="EY55" s="13">
        <v>1</v>
      </c>
      <c r="EZ55" s="13">
        <v>2</v>
      </c>
      <c r="FA55" s="13">
        <v>1</v>
      </c>
      <c r="FB55" s="13">
        <v>1</v>
      </c>
      <c r="FC55" s="13"/>
      <c r="FD55" s="13">
        <v>1</v>
      </c>
      <c r="FE55" s="13"/>
      <c r="FF55" s="13"/>
      <c r="FG55" s="13"/>
      <c r="FH55" s="13"/>
      <c r="FI55" s="13"/>
      <c r="FJ55" s="13"/>
      <c r="FK55" s="13"/>
      <c r="FL55" s="13"/>
      <c r="FM55" s="13"/>
      <c r="FN55" s="60">
        <v>66</v>
      </c>
      <c r="FO55" s="13"/>
      <c r="FP55" s="13"/>
      <c r="FQ55" s="13"/>
      <c r="FR55" s="13"/>
      <c r="FS55" s="13"/>
      <c r="FT55" s="13"/>
      <c r="FU55" s="13"/>
      <c r="FV55" s="13"/>
      <c r="FW55" s="13"/>
      <c r="FX55" s="13"/>
      <c r="FY55" s="13"/>
      <c r="FZ55" s="13"/>
      <c r="GA55" s="13"/>
      <c r="GB55" s="13"/>
      <c r="GC55" s="13"/>
      <c r="GD55" s="13">
        <v>1</v>
      </c>
      <c r="GE55" s="13"/>
      <c r="GF55" s="13"/>
      <c r="GG55" s="13"/>
      <c r="GH55" s="13"/>
      <c r="GI55" s="13"/>
      <c r="GJ55" s="13"/>
      <c r="GK55" s="13"/>
      <c r="GL55" s="13"/>
      <c r="GM55" s="13"/>
      <c r="GN55" s="13"/>
      <c r="GO55" s="13"/>
      <c r="GP55" s="13"/>
      <c r="GQ55" s="13"/>
      <c r="GR55" s="13"/>
      <c r="GS55" s="13"/>
      <c r="GT55" s="13"/>
      <c r="GU55" s="13"/>
      <c r="GV55" s="13"/>
      <c r="GW55" s="13"/>
      <c r="GX55" s="13"/>
      <c r="GY55" s="13"/>
      <c r="GZ55" s="13"/>
      <c r="HA55" s="13"/>
      <c r="HB55" s="13"/>
      <c r="HC55" s="13"/>
      <c r="HD55" s="13"/>
      <c r="HE55" s="13"/>
      <c r="HF55" s="13"/>
      <c r="HG55" s="13">
        <v>1</v>
      </c>
      <c r="HH55" s="13">
        <v>1</v>
      </c>
      <c r="HI55" s="13">
        <v>1</v>
      </c>
      <c r="HJ55" s="13"/>
      <c r="HK55" s="13">
        <v>3</v>
      </c>
      <c r="HL55" s="13"/>
      <c r="HM55" s="13"/>
      <c r="HN55" s="13"/>
      <c r="HO55" s="13"/>
      <c r="HP55" s="13">
        <v>3</v>
      </c>
      <c r="HQ55" s="13">
        <v>1</v>
      </c>
      <c r="HR55" s="13">
        <v>4</v>
      </c>
      <c r="HS55" s="13">
        <v>1</v>
      </c>
      <c r="HT55" s="13">
        <v>2</v>
      </c>
      <c r="HU55" s="13">
        <v>3</v>
      </c>
      <c r="HV55" s="13">
        <v>5</v>
      </c>
      <c r="HW55" s="13">
        <v>1</v>
      </c>
      <c r="HX55" s="13">
        <v>3</v>
      </c>
      <c r="HY55" s="13">
        <v>1</v>
      </c>
      <c r="HZ55" s="13">
        <v>2</v>
      </c>
      <c r="IA55" s="13">
        <v>2</v>
      </c>
      <c r="IB55" s="13">
        <v>3</v>
      </c>
      <c r="IC55" s="13">
        <v>1</v>
      </c>
      <c r="ID55" s="13">
        <v>2</v>
      </c>
      <c r="IE55" s="13">
        <v>3</v>
      </c>
      <c r="IF55" s="13">
        <v>4</v>
      </c>
      <c r="IG55" s="13">
        <v>3</v>
      </c>
      <c r="IH55" s="13">
        <v>5</v>
      </c>
      <c r="II55" s="13">
        <v>3</v>
      </c>
      <c r="IJ55" s="13">
        <v>1</v>
      </c>
      <c r="IK55" s="13">
        <v>3</v>
      </c>
      <c r="IL55" s="13">
        <v>3</v>
      </c>
      <c r="IM55" s="13"/>
      <c r="IN55" s="13">
        <v>2</v>
      </c>
      <c r="IO55" s="13"/>
      <c r="IP55" s="13"/>
      <c r="IQ55" s="13">
        <v>1</v>
      </c>
      <c r="IR55" s="13">
        <v>2</v>
      </c>
      <c r="IS55" s="13">
        <v>2</v>
      </c>
      <c r="IT55" s="13">
        <v>1</v>
      </c>
      <c r="IU55" s="13">
        <v>2</v>
      </c>
      <c r="IV55" s="13">
        <v>2</v>
      </c>
      <c r="IW55" s="13">
        <v>2</v>
      </c>
      <c r="IX55" s="13">
        <v>2</v>
      </c>
      <c r="IY55" s="13"/>
      <c r="IZ55" s="13"/>
      <c r="JA55" s="13"/>
      <c r="JB55" s="13">
        <v>1</v>
      </c>
      <c r="JC55" s="13">
        <v>1</v>
      </c>
      <c r="JD55" s="13"/>
      <c r="JE55" s="13"/>
      <c r="JF55" s="13"/>
      <c r="JG55" s="13"/>
      <c r="JH55" s="13"/>
      <c r="JI55" s="13"/>
      <c r="JJ55" s="13"/>
      <c r="JK55" s="13"/>
      <c r="JL55" s="13"/>
      <c r="JM55" s="60">
        <v>84</v>
      </c>
      <c r="JN55" s="13"/>
      <c r="JO55" s="13"/>
      <c r="JP55" s="13"/>
      <c r="JQ55" s="13"/>
      <c r="JR55" s="13"/>
      <c r="JS55" s="13"/>
      <c r="JT55" s="13"/>
      <c r="JU55" s="13"/>
      <c r="JV55" s="13"/>
      <c r="JW55" s="13"/>
      <c r="JX55" s="13"/>
      <c r="JY55" s="13"/>
      <c r="JZ55" s="13"/>
      <c r="KA55" s="13"/>
      <c r="KB55" s="13"/>
      <c r="KC55" s="13"/>
      <c r="KD55" s="13"/>
      <c r="KE55" s="13"/>
      <c r="KF55" s="13"/>
      <c r="KG55" s="13"/>
      <c r="KH55" s="13"/>
      <c r="KI55" s="13"/>
      <c r="KJ55" s="13"/>
      <c r="KK55" s="13">
        <v>1</v>
      </c>
      <c r="KL55" s="13"/>
      <c r="KM55" s="13"/>
      <c r="KN55" s="13"/>
      <c r="KO55" s="13"/>
      <c r="KP55" s="13"/>
      <c r="KQ55" s="13"/>
      <c r="KR55" s="13"/>
      <c r="KS55" s="13"/>
      <c r="KT55" s="13"/>
      <c r="KU55" s="13"/>
      <c r="KV55" s="13"/>
      <c r="KW55" s="13"/>
      <c r="KX55" s="13"/>
      <c r="KY55" s="13"/>
      <c r="KZ55" s="13"/>
      <c r="LA55" s="13"/>
      <c r="LB55" s="13"/>
      <c r="LC55" s="13"/>
      <c r="LD55" s="13"/>
      <c r="LE55" s="13"/>
      <c r="LF55" s="13"/>
      <c r="LG55" s="13"/>
      <c r="LH55" s="13"/>
      <c r="LI55" s="13"/>
      <c r="LJ55" s="13"/>
      <c r="LK55" s="13"/>
      <c r="LL55" s="13"/>
      <c r="LM55" s="13"/>
      <c r="LN55" s="13"/>
      <c r="LO55" s="13"/>
      <c r="LP55" s="13"/>
      <c r="LQ55" s="13"/>
      <c r="LR55" s="13">
        <v>1</v>
      </c>
      <c r="LS55" s="13"/>
      <c r="LT55" s="13"/>
      <c r="LU55" s="13"/>
      <c r="LV55" s="13"/>
      <c r="LW55" s="13">
        <v>1</v>
      </c>
      <c r="LX55" s="13">
        <v>1</v>
      </c>
      <c r="LY55" s="13"/>
      <c r="LZ55" s="13">
        <v>1</v>
      </c>
      <c r="MA55" s="13"/>
      <c r="MB55" s="13"/>
      <c r="MC55" s="13">
        <v>1</v>
      </c>
      <c r="MD55" s="13"/>
      <c r="ME55" s="13"/>
      <c r="MF55" s="13"/>
      <c r="MG55" s="13">
        <v>1</v>
      </c>
      <c r="MH55" s="13"/>
      <c r="MI55" s="13"/>
      <c r="MJ55" s="13"/>
      <c r="MK55" s="60">
        <v>7</v>
      </c>
      <c r="ML55" s="13">
        <v>157</v>
      </c>
      <c r="MM55" s="448"/>
      <c r="MN55" s="448"/>
      <c r="MO55" s="448"/>
      <c r="MP55" s="448"/>
    </row>
    <row r="56" spans="1:354">
      <c r="A56" s="8" t="s">
        <v>192</v>
      </c>
      <c r="B56" s="283">
        <f t="shared" si="97"/>
        <v>0</v>
      </c>
      <c r="C56" s="283">
        <f t="shared" si="98"/>
        <v>0</v>
      </c>
      <c r="D56" s="283">
        <f t="shared" si="99"/>
        <v>0</v>
      </c>
      <c r="E56" s="283">
        <f t="shared" si="100"/>
        <v>0</v>
      </c>
      <c r="F56" s="283">
        <f t="shared" si="101"/>
        <v>0</v>
      </c>
      <c r="G56" s="283">
        <f t="shared" si="102"/>
        <v>0</v>
      </c>
      <c r="H56" s="283">
        <f t="shared" si="103"/>
        <v>0</v>
      </c>
      <c r="I56" s="283">
        <f t="shared" si="104"/>
        <v>0</v>
      </c>
      <c r="J56" s="283">
        <f t="shared" si="105"/>
        <v>1</v>
      </c>
      <c r="K56" s="283">
        <f t="shared" si="106"/>
        <v>0</v>
      </c>
      <c r="L56" s="283">
        <f t="shared" si="107"/>
        <v>0</v>
      </c>
      <c r="M56" s="283">
        <f t="shared" si="108"/>
        <v>0</v>
      </c>
      <c r="N56" s="283">
        <f t="shared" si="109"/>
        <v>7</v>
      </c>
      <c r="O56" s="283">
        <f t="shared" si="110"/>
        <v>2</v>
      </c>
      <c r="P56" s="283">
        <f t="shared" si="111"/>
        <v>5</v>
      </c>
      <c r="Q56" s="283">
        <f t="shared" si="112"/>
        <v>4</v>
      </c>
      <c r="R56" s="283">
        <f t="shared" si="113"/>
        <v>0</v>
      </c>
      <c r="S56" s="283">
        <f t="shared" si="114"/>
        <v>1</v>
      </c>
      <c r="T56" s="283">
        <f t="shared" si="115"/>
        <v>0</v>
      </c>
      <c r="U56" s="283">
        <f t="shared" si="116"/>
        <v>1</v>
      </c>
      <c r="W56" s="791">
        <f t="shared" si="117"/>
        <v>0</v>
      </c>
      <c r="X56" s="791">
        <f t="shared" si="118"/>
        <v>0</v>
      </c>
      <c r="Y56" s="791">
        <f t="shared" si="119"/>
        <v>0</v>
      </c>
      <c r="Z56" s="791">
        <f t="shared" si="120"/>
        <v>0</v>
      </c>
      <c r="AA56" s="791">
        <f t="shared" si="121"/>
        <v>0</v>
      </c>
      <c r="AB56" s="791">
        <f t="shared" si="122"/>
        <v>0</v>
      </c>
      <c r="AC56" s="791">
        <f t="shared" si="123"/>
        <v>0</v>
      </c>
      <c r="AD56" s="791">
        <f t="shared" si="124"/>
        <v>0</v>
      </c>
      <c r="AE56" s="791">
        <f t="shared" si="125"/>
        <v>0</v>
      </c>
      <c r="AF56" s="791">
        <f t="shared" si="126"/>
        <v>0</v>
      </c>
      <c r="AG56" s="356"/>
      <c r="AH56" s="16" t="s">
        <v>192</v>
      </c>
      <c r="AI56" s="797">
        <f t="shared" si="127"/>
        <v>0</v>
      </c>
      <c r="AJ56" s="797">
        <f t="shared" si="128"/>
        <v>0</v>
      </c>
      <c r="AK56" s="797">
        <f t="shared" si="129"/>
        <v>0</v>
      </c>
      <c r="AL56" s="797">
        <f t="shared" si="130"/>
        <v>0</v>
      </c>
      <c r="AM56" s="797">
        <f t="shared" si="131"/>
        <v>0</v>
      </c>
      <c r="AN56" s="797">
        <f t="shared" si="132"/>
        <v>0</v>
      </c>
      <c r="AO56" s="797">
        <f t="shared" si="133"/>
        <v>0</v>
      </c>
      <c r="AP56" s="797">
        <f t="shared" si="134"/>
        <v>0</v>
      </c>
      <c r="AQ56" s="797">
        <f t="shared" si="135"/>
        <v>1</v>
      </c>
      <c r="AR56" s="797">
        <f t="shared" si="136"/>
        <v>0</v>
      </c>
      <c r="AS56" s="797">
        <f t="shared" si="137"/>
        <v>0</v>
      </c>
      <c r="AT56" s="797">
        <f t="shared" si="138"/>
        <v>0</v>
      </c>
      <c r="AU56" s="797">
        <f t="shared" si="139"/>
        <v>7</v>
      </c>
      <c r="AV56" s="797">
        <f t="shared" si="140"/>
        <v>2</v>
      </c>
      <c r="AW56" s="797">
        <f t="shared" si="141"/>
        <v>5</v>
      </c>
      <c r="AX56" s="797">
        <f t="shared" si="142"/>
        <v>4</v>
      </c>
      <c r="AY56" s="797">
        <f t="shared" si="143"/>
        <v>0</v>
      </c>
      <c r="AZ56" s="797">
        <f t="shared" si="144"/>
        <v>1</v>
      </c>
      <c r="BA56" s="797">
        <f t="shared" si="145"/>
        <v>0</v>
      </c>
      <c r="BB56" s="797">
        <f t="shared" si="146"/>
        <v>1</v>
      </c>
      <c r="BC56" s="797">
        <f t="shared" si="147"/>
        <v>0</v>
      </c>
      <c r="BD56" s="789">
        <f t="shared" si="148"/>
        <v>0</v>
      </c>
      <c r="BE56" s="789">
        <f t="shared" si="149"/>
        <v>0</v>
      </c>
      <c r="BF56" s="789">
        <f t="shared" si="150"/>
        <v>0</v>
      </c>
      <c r="BG56" s="789">
        <f t="shared" si="151"/>
        <v>0</v>
      </c>
      <c r="BH56" s="789">
        <f t="shared" si="152"/>
        <v>0</v>
      </c>
      <c r="BI56" s="789">
        <f t="shared" si="153"/>
        <v>0</v>
      </c>
      <c r="BJ56" s="789">
        <f t="shared" si="154"/>
        <v>0</v>
      </c>
      <c r="BK56" s="789">
        <f t="shared" si="155"/>
        <v>0</v>
      </c>
      <c r="BL56" s="789">
        <f t="shared" si="156"/>
        <v>0</v>
      </c>
      <c r="BM56" s="789">
        <f t="shared" si="157"/>
        <v>0</v>
      </c>
      <c r="BN56" s="356"/>
      <c r="BO56" s="356"/>
      <c r="BP56" s="16" t="s">
        <v>192</v>
      </c>
      <c r="BQ56" s="13"/>
      <c r="BR56" s="13"/>
      <c r="BS56" s="13"/>
      <c r="BT56" s="13"/>
      <c r="BU56" s="13"/>
      <c r="BV56" s="13"/>
      <c r="BW56" s="13"/>
      <c r="BX56" s="13"/>
      <c r="BY56" s="13"/>
      <c r="BZ56" s="13"/>
      <c r="CA56" s="13"/>
      <c r="CB56" s="13"/>
      <c r="CC56" s="13"/>
      <c r="CD56" s="13"/>
      <c r="CE56" s="13"/>
      <c r="CF56" s="13"/>
      <c r="CG56" s="13"/>
      <c r="CH56" s="13"/>
      <c r="CI56" s="13"/>
      <c r="CJ56" s="13"/>
      <c r="CK56" s="13"/>
      <c r="CL56" s="13"/>
      <c r="CM56" s="13"/>
      <c r="CN56" s="13"/>
      <c r="CO56" s="13"/>
      <c r="CP56" s="13"/>
      <c r="CQ56" s="13"/>
      <c r="CR56" s="13"/>
      <c r="CS56" s="13"/>
      <c r="CT56" s="13"/>
      <c r="CU56" s="13"/>
      <c r="CV56" s="13"/>
      <c r="CW56" s="13"/>
      <c r="CX56" s="13"/>
      <c r="CY56" s="13"/>
      <c r="CZ56" s="13"/>
      <c r="DA56" s="13"/>
      <c r="DB56" s="13"/>
      <c r="DC56" s="13"/>
      <c r="DD56" s="13"/>
      <c r="DE56" s="13"/>
      <c r="DF56" s="13"/>
      <c r="DG56" s="13"/>
      <c r="DH56" s="13"/>
      <c r="DI56" s="13"/>
      <c r="DJ56" s="13"/>
      <c r="DK56" s="13"/>
      <c r="DL56" s="13"/>
      <c r="DM56" s="13"/>
      <c r="DN56" s="13"/>
      <c r="DO56" s="13"/>
      <c r="DP56" s="13"/>
      <c r="DQ56" s="13"/>
      <c r="DR56" s="13"/>
      <c r="DS56" s="13"/>
      <c r="DT56" s="13"/>
      <c r="DU56" s="13">
        <v>1</v>
      </c>
      <c r="DV56" s="13"/>
      <c r="DW56" s="13"/>
      <c r="DX56" s="13">
        <v>1</v>
      </c>
      <c r="DY56" s="13"/>
      <c r="DZ56" s="13"/>
      <c r="EA56" s="13"/>
      <c r="EB56" s="13"/>
      <c r="EC56" s="13"/>
      <c r="ED56" s="13"/>
      <c r="EE56" s="13"/>
      <c r="EF56" s="13"/>
      <c r="EG56" s="13"/>
      <c r="EH56" s="13">
        <v>2</v>
      </c>
      <c r="EI56" s="13"/>
      <c r="EJ56" s="13">
        <v>1</v>
      </c>
      <c r="EK56" s="13"/>
      <c r="EL56" s="13">
        <v>1</v>
      </c>
      <c r="EM56" s="13"/>
      <c r="EN56" s="13"/>
      <c r="EO56" s="13">
        <v>1</v>
      </c>
      <c r="EP56" s="13"/>
      <c r="EQ56" s="13"/>
      <c r="ER56" s="13"/>
      <c r="ES56" s="13"/>
      <c r="ET56" s="13"/>
      <c r="EU56" s="13"/>
      <c r="EV56" s="13"/>
      <c r="EW56" s="13">
        <v>1</v>
      </c>
      <c r="EX56" s="13"/>
      <c r="EY56" s="13"/>
      <c r="EZ56" s="13"/>
      <c r="FA56" s="13"/>
      <c r="FB56" s="13"/>
      <c r="FC56" s="13"/>
      <c r="FD56" s="13"/>
      <c r="FE56" s="13"/>
      <c r="FF56" s="13"/>
      <c r="FG56" s="13"/>
      <c r="FH56" s="13"/>
      <c r="FI56" s="13"/>
      <c r="FJ56" s="13"/>
      <c r="FK56" s="13"/>
      <c r="FL56" s="13"/>
      <c r="FM56" s="13"/>
      <c r="FN56" s="60">
        <v>8</v>
      </c>
      <c r="FO56" s="13"/>
      <c r="FP56" s="13"/>
      <c r="FQ56" s="13"/>
      <c r="FR56" s="13"/>
      <c r="FS56" s="13"/>
      <c r="FT56" s="13"/>
      <c r="FU56" s="13"/>
      <c r="FV56" s="13"/>
      <c r="FW56" s="13"/>
      <c r="FX56" s="13"/>
      <c r="FY56" s="13"/>
      <c r="FZ56" s="13"/>
      <c r="GA56" s="13"/>
      <c r="GB56" s="13"/>
      <c r="GC56" s="13"/>
      <c r="GD56" s="13"/>
      <c r="GE56" s="13"/>
      <c r="GF56" s="13"/>
      <c r="GG56" s="13"/>
      <c r="GH56" s="13"/>
      <c r="GI56" s="13"/>
      <c r="GJ56" s="13"/>
      <c r="GK56" s="13"/>
      <c r="GL56" s="13"/>
      <c r="GM56" s="13"/>
      <c r="GN56" s="13"/>
      <c r="GO56" s="13"/>
      <c r="GP56" s="13"/>
      <c r="GQ56" s="13"/>
      <c r="GR56" s="13"/>
      <c r="GS56" s="13"/>
      <c r="GT56" s="13"/>
      <c r="GU56" s="13"/>
      <c r="GV56" s="13"/>
      <c r="GW56" s="13"/>
      <c r="GX56" s="13"/>
      <c r="GY56" s="13"/>
      <c r="GZ56" s="13"/>
      <c r="HA56" s="13">
        <v>1</v>
      </c>
      <c r="HB56" s="13"/>
      <c r="HC56" s="13"/>
      <c r="HD56" s="13"/>
      <c r="HE56" s="13"/>
      <c r="HF56" s="13"/>
      <c r="HG56" s="13"/>
      <c r="HH56" s="13"/>
      <c r="HI56" s="13"/>
      <c r="HJ56" s="13"/>
      <c r="HK56" s="13"/>
      <c r="HL56" s="13"/>
      <c r="HM56" s="13"/>
      <c r="HN56" s="13"/>
      <c r="HO56" s="13"/>
      <c r="HP56" s="13"/>
      <c r="HQ56" s="13"/>
      <c r="HR56" s="13"/>
      <c r="HS56" s="13"/>
      <c r="HT56" s="13"/>
      <c r="HU56" s="13">
        <v>1</v>
      </c>
      <c r="HV56" s="13">
        <v>1</v>
      </c>
      <c r="HW56" s="13"/>
      <c r="HX56" s="13">
        <v>1</v>
      </c>
      <c r="HY56" s="13">
        <v>1</v>
      </c>
      <c r="HZ56" s="13">
        <v>1</v>
      </c>
      <c r="IA56" s="13"/>
      <c r="IB56" s="13"/>
      <c r="IC56" s="13">
        <v>2</v>
      </c>
      <c r="ID56" s="13">
        <v>1</v>
      </c>
      <c r="IE56" s="13"/>
      <c r="IF56" s="13">
        <v>1</v>
      </c>
      <c r="IG56" s="13"/>
      <c r="IH56" s="13"/>
      <c r="II56" s="13"/>
      <c r="IJ56" s="13">
        <v>1</v>
      </c>
      <c r="IK56" s="13">
        <v>2</v>
      </c>
      <c r="IL56" s="13"/>
      <c r="IM56" s="13"/>
      <c r="IN56" s="13"/>
      <c r="IO56" s="13"/>
      <c r="IP56" s="13"/>
      <c r="IQ56" s="13"/>
      <c r="IR56" s="13"/>
      <c r="IS56" s="13"/>
      <c r="IT56" s="13"/>
      <c r="IU56" s="13"/>
      <c r="IV56" s="13"/>
      <c r="IW56" s="13"/>
      <c r="IX56" s="13"/>
      <c r="IY56" s="13"/>
      <c r="IZ56" s="13"/>
      <c r="JA56" s="13"/>
      <c r="JB56" s="13"/>
      <c r="JC56" s="13"/>
      <c r="JD56" s="13"/>
      <c r="JE56" s="13"/>
      <c r="JF56" s="13"/>
      <c r="JG56" s="13"/>
      <c r="JH56" s="13"/>
      <c r="JI56" s="13"/>
      <c r="JJ56" s="13"/>
      <c r="JK56" s="13"/>
      <c r="JL56" s="13"/>
      <c r="JM56" s="60">
        <v>13</v>
      </c>
      <c r="JN56" s="13"/>
      <c r="JO56" s="13"/>
      <c r="JP56" s="13"/>
      <c r="JQ56" s="13"/>
      <c r="JR56" s="13"/>
      <c r="JS56" s="13"/>
      <c r="JT56" s="13"/>
      <c r="JU56" s="13"/>
      <c r="JV56" s="13"/>
      <c r="JW56" s="13"/>
      <c r="JX56" s="13"/>
      <c r="JY56" s="13"/>
      <c r="JZ56" s="13"/>
      <c r="KA56" s="13"/>
      <c r="KB56" s="13"/>
      <c r="KC56" s="13"/>
      <c r="KD56" s="13"/>
      <c r="KE56" s="13"/>
      <c r="KF56" s="13"/>
      <c r="KG56" s="13"/>
      <c r="KH56" s="13"/>
      <c r="KI56" s="13"/>
      <c r="KJ56" s="13"/>
      <c r="KK56" s="13"/>
      <c r="KL56" s="13"/>
      <c r="KM56" s="13"/>
      <c r="KN56" s="13"/>
      <c r="KO56" s="13"/>
      <c r="KP56" s="13"/>
      <c r="KQ56" s="13"/>
      <c r="KR56" s="13"/>
      <c r="KS56" s="13"/>
      <c r="KT56" s="13"/>
      <c r="KU56" s="13"/>
      <c r="KV56" s="13"/>
      <c r="KW56" s="13"/>
      <c r="KX56" s="13"/>
      <c r="KY56" s="13"/>
      <c r="KZ56" s="13"/>
      <c r="LA56" s="13"/>
      <c r="LB56" s="13"/>
      <c r="LC56" s="13"/>
      <c r="LD56" s="13"/>
      <c r="LE56" s="13"/>
      <c r="LF56" s="13"/>
      <c r="LG56" s="13"/>
      <c r="LH56" s="13"/>
      <c r="LI56" s="13"/>
      <c r="LJ56" s="13"/>
      <c r="LK56" s="13"/>
      <c r="LL56" s="13"/>
      <c r="LM56" s="13"/>
      <c r="LN56" s="13"/>
      <c r="LO56" s="13"/>
      <c r="LP56" s="13"/>
      <c r="LQ56" s="13"/>
      <c r="LR56" s="13"/>
      <c r="LS56" s="13"/>
      <c r="LT56" s="13"/>
      <c r="LU56" s="13"/>
      <c r="LV56" s="13"/>
      <c r="LW56" s="13"/>
      <c r="LX56" s="13"/>
      <c r="LY56" s="13"/>
      <c r="LZ56" s="13"/>
      <c r="MA56" s="13"/>
      <c r="MB56" s="13"/>
      <c r="MC56" s="13"/>
      <c r="MD56" s="13"/>
      <c r="ME56" s="13"/>
      <c r="MF56" s="13"/>
      <c r="MG56" s="13"/>
      <c r="MH56" s="13"/>
      <c r="MI56" s="13"/>
      <c r="MJ56" s="13"/>
      <c r="MK56" s="60"/>
      <c r="ML56" s="13">
        <v>21</v>
      </c>
      <c r="MM56" s="448"/>
      <c r="MN56" s="448"/>
      <c r="MO56" s="448"/>
      <c r="MP56" s="448"/>
    </row>
    <row r="57" spans="1:354">
      <c r="A57" s="8" t="s">
        <v>67</v>
      </c>
      <c r="B57" s="283">
        <f t="shared" si="97"/>
        <v>0</v>
      </c>
      <c r="C57" s="283">
        <f t="shared" si="98"/>
        <v>0</v>
      </c>
      <c r="D57" s="283">
        <f t="shared" si="99"/>
        <v>0</v>
      </c>
      <c r="E57" s="283">
        <f t="shared" si="100"/>
        <v>0</v>
      </c>
      <c r="F57" s="283">
        <f t="shared" si="101"/>
        <v>0</v>
      </c>
      <c r="G57" s="283">
        <f t="shared" si="102"/>
        <v>0</v>
      </c>
      <c r="H57" s="283">
        <f t="shared" si="103"/>
        <v>0</v>
      </c>
      <c r="I57" s="283">
        <f t="shared" si="104"/>
        <v>0</v>
      </c>
      <c r="J57" s="283">
        <f t="shared" si="105"/>
        <v>3</v>
      </c>
      <c r="K57" s="283">
        <f t="shared" si="106"/>
        <v>0</v>
      </c>
      <c r="L57" s="283">
        <f t="shared" si="107"/>
        <v>4</v>
      </c>
      <c r="M57" s="283">
        <f t="shared" si="108"/>
        <v>2</v>
      </c>
      <c r="N57" s="283">
        <f t="shared" si="109"/>
        <v>6</v>
      </c>
      <c r="O57" s="283">
        <f t="shared" si="110"/>
        <v>4</v>
      </c>
      <c r="P57" s="283">
        <f t="shared" si="111"/>
        <v>13</v>
      </c>
      <c r="Q57" s="283">
        <f t="shared" si="112"/>
        <v>5</v>
      </c>
      <c r="R57" s="283">
        <f t="shared" si="113"/>
        <v>5</v>
      </c>
      <c r="S57" s="283">
        <f t="shared" si="114"/>
        <v>5</v>
      </c>
      <c r="T57" s="283">
        <f t="shared" si="115"/>
        <v>2</v>
      </c>
      <c r="U57" s="283">
        <f t="shared" si="116"/>
        <v>2</v>
      </c>
      <c r="W57" s="791">
        <f t="shared" si="117"/>
        <v>0</v>
      </c>
      <c r="X57" s="791">
        <f t="shared" si="118"/>
        <v>0</v>
      </c>
      <c r="Y57" s="791">
        <f t="shared" si="119"/>
        <v>0</v>
      </c>
      <c r="Z57" s="791">
        <f t="shared" si="120"/>
        <v>0</v>
      </c>
      <c r="AA57" s="791">
        <f t="shared" si="121"/>
        <v>0</v>
      </c>
      <c r="AB57" s="791">
        <f t="shared" si="122"/>
        <v>0</v>
      </c>
      <c r="AC57" s="791">
        <f t="shared" si="123"/>
        <v>0</v>
      </c>
      <c r="AD57" s="791">
        <f t="shared" si="124"/>
        <v>0</v>
      </c>
      <c r="AE57" s="791">
        <f t="shared" si="125"/>
        <v>0</v>
      </c>
      <c r="AF57" s="791">
        <f t="shared" si="126"/>
        <v>2</v>
      </c>
      <c r="AG57" s="356"/>
      <c r="AH57" s="16" t="s">
        <v>67</v>
      </c>
      <c r="AI57" s="797">
        <f t="shared" si="127"/>
        <v>0</v>
      </c>
      <c r="AJ57" s="797">
        <f t="shared" si="128"/>
        <v>0</v>
      </c>
      <c r="AK57" s="797">
        <f t="shared" si="129"/>
        <v>0</v>
      </c>
      <c r="AL57" s="797">
        <f t="shared" si="130"/>
        <v>0</v>
      </c>
      <c r="AM57" s="797">
        <f t="shared" si="131"/>
        <v>0</v>
      </c>
      <c r="AN57" s="797">
        <f t="shared" si="132"/>
        <v>0</v>
      </c>
      <c r="AO57" s="797">
        <f t="shared" si="133"/>
        <v>0</v>
      </c>
      <c r="AP57" s="797">
        <f t="shared" si="134"/>
        <v>0</v>
      </c>
      <c r="AQ57" s="797">
        <f t="shared" si="135"/>
        <v>3</v>
      </c>
      <c r="AR57" s="797">
        <f t="shared" si="136"/>
        <v>0</v>
      </c>
      <c r="AS57" s="797">
        <f t="shared" si="137"/>
        <v>4</v>
      </c>
      <c r="AT57" s="797">
        <f t="shared" si="138"/>
        <v>2</v>
      </c>
      <c r="AU57" s="797">
        <f t="shared" si="139"/>
        <v>6</v>
      </c>
      <c r="AV57" s="797">
        <f t="shared" si="140"/>
        <v>4</v>
      </c>
      <c r="AW57" s="797">
        <f t="shared" si="141"/>
        <v>13</v>
      </c>
      <c r="AX57" s="797">
        <f t="shared" si="142"/>
        <v>5</v>
      </c>
      <c r="AY57" s="797">
        <f t="shared" si="143"/>
        <v>5</v>
      </c>
      <c r="AZ57" s="797">
        <f t="shared" si="144"/>
        <v>5</v>
      </c>
      <c r="BA57" s="797">
        <f t="shared" si="145"/>
        <v>2</v>
      </c>
      <c r="BB57" s="797">
        <f t="shared" si="146"/>
        <v>2</v>
      </c>
      <c r="BC57" s="797">
        <f t="shared" si="147"/>
        <v>2</v>
      </c>
      <c r="BD57" s="789">
        <f t="shared" si="148"/>
        <v>0</v>
      </c>
      <c r="BE57" s="789">
        <f t="shared" si="149"/>
        <v>0</v>
      </c>
      <c r="BF57" s="789">
        <f t="shared" si="150"/>
        <v>0</v>
      </c>
      <c r="BG57" s="789">
        <f t="shared" si="151"/>
        <v>0</v>
      </c>
      <c r="BH57" s="789">
        <f t="shared" si="152"/>
        <v>0</v>
      </c>
      <c r="BI57" s="789">
        <f t="shared" si="153"/>
        <v>0</v>
      </c>
      <c r="BJ57" s="789">
        <f t="shared" si="154"/>
        <v>0</v>
      </c>
      <c r="BK57" s="789">
        <f t="shared" si="155"/>
        <v>0</v>
      </c>
      <c r="BL57" s="789">
        <f t="shared" si="156"/>
        <v>0</v>
      </c>
      <c r="BM57" s="789">
        <f t="shared" si="157"/>
        <v>2</v>
      </c>
      <c r="BN57" s="356"/>
      <c r="BO57" s="356"/>
      <c r="BP57" s="16" t="s">
        <v>67</v>
      </c>
      <c r="BQ57" s="13"/>
      <c r="BR57" s="13"/>
      <c r="BS57" s="13"/>
      <c r="BT57" s="13"/>
      <c r="BU57" s="13"/>
      <c r="BV57" s="13"/>
      <c r="BW57" s="13"/>
      <c r="BX57" s="13"/>
      <c r="BY57" s="13"/>
      <c r="BZ57" s="13"/>
      <c r="CA57" s="13"/>
      <c r="CB57" s="13"/>
      <c r="CC57" s="13"/>
      <c r="CD57" s="13"/>
      <c r="CE57" s="13"/>
      <c r="CF57" s="13"/>
      <c r="CG57" s="13"/>
      <c r="CH57" s="13"/>
      <c r="CI57" s="13"/>
      <c r="CJ57" s="13"/>
      <c r="CK57" s="13"/>
      <c r="CL57" s="13"/>
      <c r="CM57" s="13"/>
      <c r="CN57" s="13"/>
      <c r="CO57" s="13"/>
      <c r="CP57" s="13"/>
      <c r="CQ57" s="13"/>
      <c r="CR57" s="13"/>
      <c r="CS57" s="13"/>
      <c r="CT57" s="13"/>
      <c r="CU57" s="13"/>
      <c r="CV57" s="13"/>
      <c r="CW57" s="13"/>
      <c r="CX57" s="13"/>
      <c r="CY57" s="13"/>
      <c r="CZ57" s="13"/>
      <c r="DA57" s="13"/>
      <c r="DB57" s="13"/>
      <c r="DC57" s="13"/>
      <c r="DD57" s="13"/>
      <c r="DE57" s="13"/>
      <c r="DF57" s="13"/>
      <c r="DG57" s="13"/>
      <c r="DH57" s="13"/>
      <c r="DI57" s="13"/>
      <c r="DJ57" s="13"/>
      <c r="DK57" s="13"/>
      <c r="DL57" s="13"/>
      <c r="DM57" s="13"/>
      <c r="DN57" s="13">
        <v>1</v>
      </c>
      <c r="DO57" s="13">
        <v>1</v>
      </c>
      <c r="DP57" s="13"/>
      <c r="DQ57" s="13"/>
      <c r="DR57" s="13"/>
      <c r="DS57" s="13">
        <v>1</v>
      </c>
      <c r="DT57" s="13"/>
      <c r="DU57" s="13">
        <v>1</v>
      </c>
      <c r="DV57" s="13"/>
      <c r="DW57" s="13"/>
      <c r="DX57" s="13">
        <v>1</v>
      </c>
      <c r="DY57" s="13">
        <v>1</v>
      </c>
      <c r="DZ57" s="13"/>
      <c r="EA57" s="13"/>
      <c r="EB57" s="13"/>
      <c r="EC57" s="13"/>
      <c r="ED57" s="13"/>
      <c r="EE57" s="13"/>
      <c r="EF57" s="13">
        <v>1</v>
      </c>
      <c r="EG57" s="13"/>
      <c r="EH57" s="13">
        <v>1</v>
      </c>
      <c r="EI57" s="13"/>
      <c r="EJ57" s="13">
        <v>1</v>
      </c>
      <c r="EK57" s="13">
        <v>1</v>
      </c>
      <c r="EL57" s="13">
        <v>1</v>
      </c>
      <c r="EM57" s="13">
        <v>1</v>
      </c>
      <c r="EN57" s="13"/>
      <c r="EO57" s="13"/>
      <c r="EP57" s="13">
        <v>1</v>
      </c>
      <c r="EQ57" s="13"/>
      <c r="ER57" s="13">
        <v>1</v>
      </c>
      <c r="ES57" s="13"/>
      <c r="ET57" s="13">
        <v>2</v>
      </c>
      <c r="EU57" s="13"/>
      <c r="EV57" s="13"/>
      <c r="EW57" s="13">
        <v>1</v>
      </c>
      <c r="EX57" s="13">
        <v>1</v>
      </c>
      <c r="EY57" s="13"/>
      <c r="EZ57" s="13"/>
      <c r="FA57" s="13"/>
      <c r="FB57" s="13"/>
      <c r="FC57" s="13"/>
      <c r="FD57" s="13"/>
      <c r="FE57" s="13"/>
      <c r="FF57" s="13"/>
      <c r="FG57" s="13"/>
      <c r="FH57" s="13"/>
      <c r="FI57" s="13"/>
      <c r="FJ57" s="13"/>
      <c r="FK57" s="13"/>
      <c r="FL57" s="13"/>
      <c r="FM57" s="13"/>
      <c r="FN57" s="60">
        <v>18</v>
      </c>
      <c r="FO57" s="13"/>
      <c r="FP57" s="13"/>
      <c r="FQ57" s="13"/>
      <c r="FR57" s="13"/>
      <c r="FS57" s="13"/>
      <c r="FT57" s="13"/>
      <c r="FU57" s="13"/>
      <c r="FV57" s="13"/>
      <c r="FW57" s="13"/>
      <c r="FX57" s="13"/>
      <c r="FY57" s="13"/>
      <c r="FZ57" s="13"/>
      <c r="GA57" s="13"/>
      <c r="GB57" s="13"/>
      <c r="GC57" s="13"/>
      <c r="GD57" s="13"/>
      <c r="GE57" s="13"/>
      <c r="GF57" s="13"/>
      <c r="GG57" s="13"/>
      <c r="GH57" s="13"/>
      <c r="GI57" s="13"/>
      <c r="GJ57" s="13"/>
      <c r="GK57" s="13"/>
      <c r="GL57" s="13"/>
      <c r="GM57" s="13"/>
      <c r="GN57" s="13"/>
      <c r="GO57" s="13"/>
      <c r="GP57" s="13"/>
      <c r="GQ57" s="13"/>
      <c r="GR57" s="13"/>
      <c r="GS57" s="13"/>
      <c r="GT57" s="13"/>
      <c r="GU57" s="13"/>
      <c r="GV57" s="13"/>
      <c r="GW57" s="13"/>
      <c r="GX57" s="13"/>
      <c r="GY57" s="13"/>
      <c r="GZ57" s="13"/>
      <c r="HA57" s="13">
        <v>1</v>
      </c>
      <c r="HB57" s="13"/>
      <c r="HC57" s="13"/>
      <c r="HD57" s="13"/>
      <c r="HE57" s="13">
        <v>2</v>
      </c>
      <c r="HF57" s="13"/>
      <c r="HG57" s="13"/>
      <c r="HH57" s="13"/>
      <c r="HI57" s="13"/>
      <c r="HJ57" s="13"/>
      <c r="HK57" s="13"/>
      <c r="HL57" s="13">
        <v>1</v>
      </c>
      <c r="HM57" s="13"/>
      <c r="HN57" s="13">
        <v>1</v>
      </c>
      <c r="HO57" s="13"/>
      <c r="HP57" s="13">
        <v>1</v>
      </c>
      <c r="HQ57" s="13"/>
      <c r="HR57" s="13"/>
      <c r="HS57" s="13">
        <v>1</v>
      </c>
      <c r="HT57" s="13"/>
      <c r="HU57" s="13"/>
      <c r="HV57" s="13"/>
      <c r="HW57" s="13"/>
      <c r="HX57" s="13">
        <v>1</v>
      </c>
      <c r="HY57" s="13">
        <v>2</v>
      </c>
      <c r="HZ57" s="13">
        <v>1</v>
      </c>
      <c r="IA57" s="13"/>
      <c r="IB57" s="13">
        <v>1</v>
      </c>
      <c r="IC57" s="13">
        <v>1</v>
      </c>
      <c r="ID57" s="13">
        <v>2</v>
      </c>
      <c r="IE57" s="13">
        <v>2</v>
      </c>
      <c r="IF57" s="13">
        <v>1</v>
      </c>
      <c r="IG57" s="13">
        <v>2</v>
      </c>
      <c r="IH57" s="13"/>
      <c r="II57" s="13">
        <v>2</v>
      </c>
      <c r="IJ57" s="13"/>
      <c r="IK57" s="13">
        <v>2</v>
      </c>
      <c r="IL57" s="13">
        <v>1</v>
      </c>
      <c r="IM57" s="13">
        <v>1</v>
      </c>
      <c r="IN57" s="13">
        <v>1</v>
      </c>
      <c r="IO57" s="13">
        <v>1</v>
      </c>
      <c r="IP57" s="13"/>
      <c r="IQ57" s="13"/>
      <c r="IR57" s="13"/>
      <c r="IS57" s="13">
        <v>1</v>
      </c>
      <c r="IT57" s="13">
        <v>1</v>
      </c>
      <c r="IU57" s="13"/>
      <c r="IV57" s="13">
        <v>1</v>
      </c>
      <c r="IW57" s="13"/>
      <c r="IX57" s="13"/>
      <c r="IY57" s="13"/>
      <c r="IZ57" s="13"/>
      <c r="JA57" s="13"/>
      <c r="JB57" s="13"/>
      <c r="JC57" s="13"/>
      <c r="JD57" s="13"/>
      <c r="JE57" s="13"/>
      <c r="JF57" s="13">
        <v>2</v>
      </c>
      <c r="JG57" s="13"/>
      <c r="JH57" s="13"/>
      <c r="JI57" s="13"/>
      <c r="JJ57" s="13"/>
      <c r="JK57" s="13"/>
      <c r="JL57" s="13"/>
      <c r="JM57" s="60">
        <v>33</v>
      </c>
      <c r="JN57" s="13"/>
      <c r="JO57" s="13"/>
      <c r="JP57" s="13"/>
      <c r="JQ57" s="13"/>
      <c r="JR57" s="13"/>
      <c r="JS57" s="13"/>
      <c r="JT57" s="13"/>
      <c r="JU57" s="13"/>
      <c r="JV57" s="13"/>
      <c r="JW57" s="13"/>
      <c r="JX57" s="13"/>
      <c r="JY57" s="13"/>
      <c r="JZ57" s="13"/>
      <c r="KA57" s="13"/>
      <c r="KB57" s="13"/>
      <c r="KC57" s="13"/>
      <c r="KD57" s="13"/>
      <c r="KE57" s="13"/>
      <c r="KF57" s="13"/>
      <c r="KG57" s="13"/>
      <c r="KH57" s="13"/>
      <c r="KI57" s="13"/>
      <c r="KJ57" s="13"/>
      <c r="KK57" s="13"/>
      <c r="KL57" s="13"/>
      <c r="KM57" s="13"/>
      <c r="KN57" s="13"/>
      <c r="KO57" s="13"/>
      <c r="KP57" s="13"/>
      <c r="KQ57" s="13"/>
      <c r="KR57" s="13"/>
      <c r="KS57" s="13"/>
      <c r="KT57" s="13"/>
      <c r="KU57" s="13"/>
      <c r="KV57" s="13"/>
      <c r="KW57" s="13"/>
      <c r="KX57" s="13"/>
      <c r="KY57" s="13"/>
      <c r="KZ57" s="13"/>
      <c r="LA57" s="13"/>
      <c r="LB57" s="13"/>
      <c r="LC57" s="13"/>
      <c r="LD57" s="13"/>
      <c r="LE57" s="13"/>
      <c r="LF57" s="13"/>
      <c r="LG57" s="13"/>
      <c r="LH57" s="13"/>
      <c r="LI57" s="13"/>
      <c r="LJ57" s="13"/>
      <c r="LK57" s="13"/>
      <c r="LL57" s="13"/>
      <c r="LM57" s="13"/>
      <c r="LN57" s="13"/>
      <c r="LO57" s="13"/>
      <c r="LP57" s="13"/>
      <c r="LQ57" s="13"/>
      <c r="LR57" s="13"/>
      <c r="LS57" s="13"/>
      <c r="LT57" s="13"/>
      <c r="LU57" s="13"/>
      <c r="LV57" s="13"/>
      <c r="LW57" s="13"/>
      <c r="LX57" s="13"/>
      <c r="LY57" s="13">
        <v>1</v>
      </c>
      <c r="LZ57" s="13"/>
      <c r="MA57" s="13"/>
      <c r="MB57" s="13"/>
      <c r="MC57" s="13"/>
      <c r="MD57" s="13">
        <v>1</v>
      </c>
      <c r="ME57" s="13"/>
      <c r="MF57" s="13"/>
      <c r="MG57" s="13"/>
      <c r="MH57" s="13"/>
      <c r="MI57" s="13"/>
      <c r="MJ57" s="13"/>
      <c r="MK57" s="60">
        <v>2</v>
      </c>
      <c r="ML57" s="13">
        <v>53</v>
      </c>
      <c r="MM57" s="448"/>
      <c r="MN57" s="448"/>
      <c r="MO57" s="448"/>
      <c r="MP57" s="448"/>
    </row>
    <row r="58" spans="1:354">
      <c r="A58" s="8" t="s">
        <v>68</v>
      </c>
      <c r="B58" s="283">
        <f t="shared" si="97"/>
        <v>0</v>
      </c>
      <c r="C58" s="283">
        <f t="shared" si="98"/>
        <v>0</v>
      </c>
      <c r="D58" s="283">
        <f t="shared" si="99"/>
        <v>0</v>
      </c>
      <c r="E58" s="283">
        <f t="shared" si="100"/>
        <v>0</v>
      </c>
      <c r="F58" s="283">
        <f t="shared" si="101"/>
        <v>0</v>
      </c>
      <c r="G58" s="283">
        <f t="shared" si="102"/>
        <v>0</v>
      </c>
      <c r="H58" s="283">
        <f t="shared" si="103"/>
        <v>0</v>
      </c>
      <c r="I58" s="283">
        <f t="shared" si="104"/>
        <v>0</v>
      </c>
      <c r="J58" s="283">
        <f t="shared" si="105"/>
        <v>1</v>
      </c>
      <c r="K58" s="283">
        <f t="shared" si="106"/>
        <v>0</v>
      </c>
      <c r="L58" s="283">
        <f t="shared" si="107"/>
        <v>0</v>
      </c>
      <c r="M58" s="283">
        <f t="shared" si="108"/>
        <v>0</v>
      </c>
      <c r="N58" s="283">
        <f t="shared" si="109"/>
        <v>1</v>
      </c>
      <c r="O58" s="283">
        <f t="shared" si="110"/>
        <v>0</v>
      </c>
      <c r="P58" s="283">
        <f t="shared" si="111"/>
        <v>1</v>
      </c>
      <c r="Q58" s="283">
        <f t="shared" si="112"/>
        <v>1</v>
      </c>
      <c r="R58" s="283">
        <f t="shared" si="113"/>
        <v>2</v>
      </c>
      <c r="S58" s="283">
        <f t="shared" si="114"/>
        <v>0</v>
      </c>
      <c r="T58" s="283">
        <f t="shared" si="115"/>
        <v>0</v>
      </c>
      <c r="U58" s="283">
        <f t="shared" si="116"/>
        <v>0</v>
      </c>
      <c r="W58" s="791">
        <f t="shared" si="117"/>
        <v>0</v>
      </c>
      <c r="X58" s="791">
        <f t="shared" si="118"/>
        <v>0</v>
      </c>
      <c r="Y58" s="791">
        <f t="shared" si="119"/>
        <v>0</v>
      </c>
      <c r="Z58" s="791">
        <f t="shared" si="120"/>
        <v>0</v>
      </c>
      <c r="AA58" s="791">
        <f t="shared" si="121"/>
        <v>0</v>
      </c>
      <c r="AB58" s="791">
        <f t="shared" si="122"/>
        <v>0</v>
      </c>
      <c r="AC58" s="791">
        <f t="shared" si="123"/>
        <v>0</v>
      </c>
      <c r="AD58" s="791">
        <f t="shared" si="124"/>
        <v>0</v>
      </c>
      <c r="AE58" s="791">
        <f t="shared" si="125"/>
        <v>0</v>
      </c>
      <c r="AF58" s="791">
        <f t="shared" si="126"/>
        <v>0</v>
      </c>
      <c r="AG58" s="356"/>
      <c r="AH58" s="16" t="s">
        <v>68</v>
      </c>
      <c r="AI58" s="797">
        <f t="shared" si="127"/>
        <v>0</v>
      </c>
      <c r="AJ58" s="797">
        <f t="shared" si="128"/>
        <v>0</v>
      </c>
      <c r="AK58" s="797">
        <f t="shared" si="129"/>
        <v>0</v>
      </c>
      <c r="AL58" s="797">
        <f t="shared" si="130"/>
        <v>0</v>
      </c>
      <c r="AM58" s="797">
        <f t="shared" si="131"/>
        <v>0</v>
      </c>
      <c r="AN58" s="797">
        <f t="shared" si="132"/>
        <v>0</v>
      </c>
      <c r="AO58" s="797">
        <f t="shared" si="133"/>
        <v>0</v>
      </c>
      <c r="AP58" s="797">
        <f t="shared" si="134"/>
        <v>0</v>
      </c>
      <c r="AQ58" s="797">
        <f t="shared" si="135"/>
        <v>1</v>
      </c>
      <c r="AR58" s="797">
        <f t="shared" si="136"/>
        <v>0</v>
      </c>
      <c r="AS58" s="797">
        <f t="shared" si="137"/>
        <v>0</v>
      </c>
      <c r="AT58" s="797">
        <f t="shared" si="138"/>
        <v>0</v>
      </c>
      <c r="AU58" s="797">
        <f t="shared" si="139"/>
        <v>1</v>
      </c>
      <c r="AV58" s="797">
        <f t="shared" si="140"/>
        <v>0</v>
      </c>
      <c r="AW58" s="797">
        <f t="shared" si="141"/>
        <v>1</v>
      </c>
      <c r="AX58" s="797">
        <f t="shared" si="142"/>
        <v>1</v>
      </c>
      <c r="AY58" s="797">
        <f t="shared" si="143"/>
        <v>2</v>
      </c>
      <c r="AZ58" s="797">
        <f t="shared" si="144"/>
        <v>0</v>
      </c>
      <c r="BA58" s="797">
        <f t="shared" si="145"/>
        <v>0</v>
      </c>
      <c r="BB58" s="797">
        <f t="shared" si="146"/>
        <v>0</v>
      </c>
      <c r="BC58" s="797">
        <f t="shared" si="147"/>
        <v>0</v>
      </c>
      <c r="BD58" s="789">
        <f t="shared" si="148"/>
        <v>0</v>
      </c>
      <c r="BE58" s="789">
        <f t="shared" si="149"/>
        <v>0</v>
      </c>
      <c r="BF58" s="789">
        <f t="shared" si="150"/>
        <v>0</v>
      </c>
      <c r="BG58" s="789">
        <f t="shared" si="151"/>
        <v>0</v>
      </c>
      <c r="BH58" s="789">
        <f t="shared" si="152"/>
        <v>0</v>
      </c>
      <c r="BI58" s="789">
        <f t="shared" si="153"/>
        <v>0</v>
      </c>
      <c r="BJ58" s="789">
        <f t="shared" si="154"/>
        <v>0</v>
      </c>
      <c r="BK58" s="789">
        <f t="shared" si="155"/>
        <v>0</v>
      </c>
      <c r="BL58" s="789">
        <f t="shared" si="156"/>
        <v>0</v>
      </c>
      <c r="BM58" s="789">
        <f t="shared" si="157"/>
        <v>0</v>
      </c>
      <c r="BN58" s="356"/>
      <c r="BO58" s="356"/>
      <c r="BP58" s="16" t="s">
        <v>68</v>
      </c>
      <c r="BQ58" s="13"/>
      <c r="BR58" s="13"/>
      <c r="BS58" s="13"/>
      <c r="BT58" s="13"/>
      <c r="BU58" s="13"/>
      <c r="BV58" s="13"/>
      <c r="BW58" s="13"/>
      <c r="BX58" s="13"/>
      <c r="BY58" s="13"/>
      <c r="BZ58" s="13"/>
      <c r="CA58" s="13"/>
      <c r="CB58" s="13"/>
      <c r="CC58" s="13"/>
      <c r="CD58" s="13"/>
      <c r="CE58" s="13"/>
      <c r="CF58" s="13"/>
      <c r="CG58" s="13"/>
      <c r="CH58" s="13"/>
      <c r="CI58" s="13"/>
      <c r="CJ58" s="13"/>
      <c r="CK58" s="13"/>
      <c r="CL58" s="13"/>
      <c r="CM58" s="13"/>
      <c r="CN58" s="13"/>
      <c r="CO58" s="13"/>
      <c r="CP58" s="13"/>
      <c r="CQ58" s="13"/>
      <c r="CR58" s="13"/>
      <c r="CS58" s="13"/>
      <c r="CT58" s="13"/>
      <c r="CU58" s="13"/>
      <c r="CV58" s="13"/>
      <c r="CW58" s="13"/>
      <c r="CX58" s="13"/>
      <c r="CY58" s="13"/>
      <c r="CZ58" s="13"/>
      <c r="DA58" s="13"/>
      <c r="DB58" s="13"/>
      <c r="DC58" s="13"/>
      <c r="DD58" s="13"/>
      <c r="DE58" s="13"/>
      <c r="DF58" s="13"/>
      <c r="DG58" s="13"/>
      <c r="DH58" s="13"/>
      <c r="DI58" s="13"/>
      <c r="DJ58" s="13"/>
      <c r="DK58" s="13"/>
      <c r="DL58" s="13"/>
      <c r="DM58" s="13"/>
      <c r="DN58" s="13"/>
      <c r="DO58" s="13"/>
      <c r="DP58" s="13"/>
      <c r="DQ58" s="13"/>
      <c r="DR58" s="13"/>
      <c r="DS58" s="13"/>
      <c r="DT58" s="13"/>
      <c r="DU58" s="13"/>
      <c r="DV58" s="13"/>
      <c r="DW58" s="13"/>
      <c r="DX58" s="13"/>
      <c r="DY58" s="13"/>
      <c r="DZ58" s="13"/>
      <c r="EA58" s="13"/>
      <c r="EB58" s="13"/>
      <c r="EC58" s="13"/>
      <c r="ED58" s="13">
        <v>1</v>
      </c>
      <c r="EE58" s="13"/>
      <c r="EF58" s="13"/>
      <c r="EG58" s="13"/>
      <c r="EH58" s="13"/>
      <c r="EI58" s="13"/>
      <c r="EJ58" s="13"/>
      <c r="EK58" s="13"/>
      <c r="EL58" s="13"/>
      <c r="EM58" s="13"/>
      <c r="EN58" s="13"/>
      <c r="EO58" s="13"/>
      <c r="EP58" s="13"/>
      <c r="EQ58" s="13"/>
      <c r="ER58" s="13"/>
      <c r="ES58" s="13"/>
      <c r="ET58" s="13"/>
      <c r="EU58" s="13"/>
      <c r="EV58" s="13"/>
      <c r="EW58" s="13"/>
      <c r="EX58" s="13"/>
      <c r="EY58" s="13"/>
      <c r="EZ58" s="13"/>
      <c r="FA58" s="13"/>
      <c r="FB58" s="13"/>
      <c r="FC58" s="13"/>
      <c r="FD58" s="13"/>
      <c r="FE58" s="13"/>
      <c r="FF58" s="13"/>
      <c r="FG58" s="13"/>
      <c r="FH58" s="13"/>
      <c r="FI58" s="13"/>
      <c r="FJ58" s="13"/>
      <c r="FK58" s="13"/>
      <c r="FL58" s="13"/>
      <c r="FM58" s="13"/>
      <c r="FN58" s="60">
        <v>1</v>
      </c>
      <c r="FO58" s="13"/>
      <c r="FP58" s="13"/>
      <c r="FQ58" s="13"/>
      <c r="FR58" s="13"/>
      <c r="FS58" s="13"/>
      <c r="FT58" s="13"/>
      <c r="FU58" s="13"/>
      <c r="FV58" s="13"/>
      <c r="FW58" s="13"/>
      <c r="FX58" s="13"/>
      <c r="FY58" s="13"/>
      <c r="FZ58" s="13"/>
      <c r="GA58" s="13"/>
      <c r="GB58" s="13"/>
      <c r="GC58" s="13"/>
      <c r="GD58" s="13"/>
      <c r="GE58" s="13"/>
      <c r="GF58" s="13"/>
      <c r="GG58" s="13"/>
      <c r="GH58" s="13"/>
      <c r="GI58" s="13"/>
      <c r="GJ58" s="13"/>
      <c r="GK58" s="13"/>
      <c r="GL58" s="13"/>
      <c r="GM58" s="13"/>
      <c r="GN58" s="13"/>
      <c r="GO58" s="13"/>
      <c r="GP58" s="13"/>
      <c r="GQ58" s="13"/>
      <c r="GR58" s="13"/>
      <c r="GS58" s="13"/>
      <c r="GT58" s="13"/>
      <c r="GU58" s="13"/>
      <c r="GV58" s="13"/>
      <c r="GW58" s="13"/>
      <c r="GX58" s="13"/>
      <c r="GY58" s="13"/>
      <c r="GZ58" s="13">
        <v>1</v>
      </c>
      <c r="HA58" s="13"/>
      <c r="HB58" s="13"/>
      <c r="HC58" s="13"/>
      <c r="HD58" s="13"/>
      <c r="HE58" s="13"/>
      <c r="HF58" s="13"/>
      <c r="HG58" s="13"/>
      <c r="HH58" s="13"/>
      <c r="HI58" s="13"/>
      <c r="HJ58" s="13"/>
      <c r="HK58" s="13"/>
      <c r="HL58" s="13"/>
      <c r="HM58" s="13"/>
      <c r="HN58" s="13"/>
      <c r="HO58" s="13"/>
      <c r="HP58" s="13"/>
      <c r="HQ58" s="13"/>
      <c r="HR58" s="13"/>
      <c r="HS58" s="13"/>
      <c r="HT58" s="13"/>
      <c r="HU58" s="13"/>
      <c r="HV58" s="13">
        <v>1</v>
      </c>
      <c r="HW58" s="13"/>
      <c r="HX58" s="13"/>
      <c r="HY58" s="13"/>
      <c r="HZ58" s="13"/>
      <c r="IA58" s="13"/>
      <c r="IB58" s="13"/>
      <c r="IC58" s="13"/>
      <c r="ID58" s="13"/>
      <c r="IE58" s="13"/>
      <c r="IF58" s="13"/>
      <c r="IG58" s="13">
        <v>1</v>
      </c>
      <c r="IH58" s="13"/>
      <c r="II58" s="13"/>
      <c r="IJ58" s="13"/>
      <c r="IK58" s="13"/>
      <c r="IL58" s="13"/>
      <c r="IM58" s="13"/>
      <c r="IN58" s="13"/>
      <c r="IO58" s="13"/>
      <c r="IP58" s="13">
        <v>1</v>
      </c>
      <c r="IQ58" s="13">
        <v>1</v>
      </c>
      <c r="IR58" s="13"/>
      <c r="IS58" s="13"/>
      <c r="IT58" s="13"/>
      <c r="IU58" s="13"/>
      <c r="IV58" s="13"/>
      <c r="IW58" s="13"/>
      <c r="IX58" s="13"/>
      <c r="IY58" s="13"/>
      <c r="IZ58" s="13"/>
      <c r="JA58" s="13"/>
      <c r="JB58" s="13"/>
      <c r="JC58" s="13"/>
      <c r="JD58" s="13"/>
      <c r="JE58" s="13"/>
      <c r="JF58" s="13"/>
      <c r="JG58" s="13"/>
      <c r="JH58" s="13"/>
      <c r="JI58" s="13"/>
      <c r="JJ58" s="13"/>
      <c r="JK58" s="13"/>
      <c r="JL58" s="13"/>
      <c r="JM58" s="60">
        <v>5</v>
      </c>
      <c r="JN58" s="13"/>
      <c r="JO58" s="13"/>
      <c r="JP58" s="13"/>
      <c r="JQ58" s="13"/>
      <c r="JR58" s="13"/>
      <c r="JS58" s="13"/>
      <c r="JT58" s="13"/>
      <c r="JU58" s="13"/>
      <c r="JV58" s="13"/>
      <c r="JW58" s="13"/>
      <c r="JX58" s="13"/>
      <c r="JY58" s="13"/>
      <c r="JZ58" s="13"/>
      <c r="KA58" s="13"/>
      <c r="KB58" s="13"/>
      <c r="KC58" s="13"/>
      <c r="KD58" s="13"/>
      <c r="KE58" s="13"/>
      <c r="KF58" s="13"/>
      <c r="KG58" s="13"/>
      <c r="KH58" s="13"/>
      <c r="KI58" s="13"/>
      <c r="KJ58" s="13"/>
      <c r="KK58" s="13"/>
      <c r="KL58" s="13"/>
      <c r="KM58" s="13"/>
      <c r="KN58" s="13"/>
      <c r="KO58" s="13"/>
      <c r="KP58" s="13"/>
      <c r="KQ58" s="13"/>
      <c r="KR58" s="13"/>
      <c r="KS58" s="13"/>
      <c r="KT58" s="13"/>
      <c r="KU58" s="13"/>
      <c r="KV58" s="13"/>
      <c r="KW58" s="13"/>
      <c r="KX58" s="13"/>
      <c r="KY58" s="13"/>
      <c r="KZ58" s="13"/>
      <c r="LA58" s="13"/>
      <c r="LB58" s="13"/>
      <c r="LC58" s="13"/>
      <c r="LD58" s="13"/>
      <c r="LE58" s="13"/>
      <c r="LF58" s="13"/>
      <c r="LG58" s="13"/>
      <c r="LH58" s="13"/>
      <c r="LI58" s="13"/>
      <c r="LJ58" s="13"/>
      <c r="LK58" s="13"/>
      <c r="LL58" s="13"/>
      <c r="LM58" s="13"/>
      <c r="LN58" s="13"/>
      <c r="LO58" s="13"/>
      <c r="LP58" s="13"/>
      <c r="LQ58" s="13"/>
      <c r="LR58" s="13"/>
      <c r="LS58" s="13"/>
      <c r="LT58" s="13"/>
      <c r="LU58" s="13"/>
      <c r="LV58" s="13"/>
      <c r="LW58" s="13"/>
      <c r="LX58" s="13"/>
      <c r="LY58" s="13"/>
      <c r="LZ58" s="13"/>
      <c r="MA58" s="13"/>
      <c r="MB58" s="13"/>
      <c r="MC58" s="13"/>
      <c r="MD58" s="13"/>
      <c r="ME58" s="13"/>
      <c r="MF58" s="13"/>
      <c r="MG58" s="13"/>
      <c r="MH58" s="13"/>
      <c r="MI58" s="13"/>
      <c r="MJ58" s="13"/>
      <c r="MK58" s="60"/>
      <c r="ML58" s="13">
        <v>6</v>
      </c>
      <c r="MM58" s="448"/>
      <c r="MN58" s="448"/>
      <c r="MO58" s="448"/>
      <c r="MP58" s="448"/>
    </row>
    <row r="59" spans="1:354">
      <c r="A59" s="8" t="s">
        <v>69</v>
      </c>
      <c r="B59" s="283">
        <f t="shared" si="97"/>
        <v>0</v>
      </c>
      <c r="C59" s="283">
        <f t="shared" si="98"/>
        <v>0</v>
      </c>
      <c r="D59" s="283">
        <f t="shared" si="99"/>
        <v>0</v>
      </c>
      <c r="E59" s="283">
        <f t="shared" si="100"/>
        <v>0</v>
      </c>
      <c r="F59" s="283">
        <f t="shared" si="101"/>
        <v>0</v>
      </c>
      <c r="G59" s="283">
        <f t="shared" si="102"/>
        <v>0</v>
      </c>
      <c r="H59" s="283">
        <f t="shared" si="103"/>
        <v>0</v>
      </c>
      <c r="I59" s="283">
        <f t="shared" si="104"/>
        <v>0</v>
      </c>
      <c r="J59" s="283">
        <f t="shared" si="105"/>
        <v>0</v>
      </c>
      <c r="K59" s="283">
        <f t="shared" si="106"/>
        <v>0</v>
      </c>
      <c r="L59" s="283">
        <f t="shared" si="107"/>
        <v>1</v>
      </c>
      <c r="M59" s="283">
        <f t="shared" si="108"/>
        <v>0</v>
      </c>
      <c r="N59" s="283">
        <f t="shared" si="109"/>
        <v>7</v>
      </c>
      <c r="O59" s="283">
        <f t="shared" si="110"/>
        <v>1</v>
      </c>
      <c r="P59" s="283">
        <f t="shared" si="111"/>
        <v>5</v>
      </c>
      <c r="Q59" s="283">
        <f t="shared" si="112"/>
        <v>1</v>
      </c>
      <c r="R59" s="283">
        <f t="shared" si="113"/>
        <v>0</v>
      </c>
      <c r="S59" s="283">
        <f t="shared" si="114"/>
        <v>3</v>
      </c>
      <c r="T59" s="283">
        <f t="shared" si="115"/>
        <v>0</v>
      </c>
      <c r="U59" s="283">
        <f t="shared" si="116"/>
        <v>1</v>
      </c>
      <c r="W59" s="791">
        <f t="shared" si="117"/>
        <v>0</v>
      </c>
      <c r="X59" s="791">
        <f t="shared" si="118"/>
        <v>0</v>
      </c>
      <c r="Y59" s="791">
        <f t="shared" si="119"/>
        <v>0</v>
      </c>
      <c r="Z59" s="791">
        <f t="shared" si="120"/>
        <v>0</v>
      </c>
      <c r="AA59" s="791">
        <f t="shared" si="121"/>
        <v>0</v>
      </c>
      <c r="AB59" s="791">
        <f t="shared" si="122"/>
        <v>0</v>
      </c>
      <c r="AC59" s="791">
        <f t="shared" si="123"/>
        <v>0</v>
      </c>
      <c r="AD59" s="791">
        <f t="shared" si="124"/>
        <v>0</v>
      </c>
      <c r="AE59" s="791">
        <f t="shared" si="125"/>
        <v>0</v>
      </c>
      <c r="AF59" s="791">
        <f t="shared" si="126"/>
        <v>0</v>
      </c>
      <c r="AG59" s="356"/>
      <c r="AH59" s="16" t="s">
        <v>69</v>
      </c>
      <c r="AI59" s="797">
        <f t="shared" si="127"/>
        <v>0</v>
      </c>
      <c r="AJ59" s="797">
        <f t="shared" si="128"/>
        <v>0</v>
      </c>
      <c r="AK59" s="797">
        <f t="shared" si="129"/>
        <v>0</v>
      </c>
      <c r="AL59" s="797">
        <f t="shared" si="130"/>
        <v>0</v>
      </c>
      <c r="AM59" s="797">
        <f t="shared" si="131"/>
        <v>0</v>
      </c>
      <c r="AN59" s="797">
        <f t="shared" si="132"/>
        <v>0</v>
      </c>
      <c r="AO59" s="797">
        <f t="shared" si="133"/>
        <v>0</v>
      </c>
      <c r="AP59" s="797">
        <f t="shared" si="134"/>
        <v>0</v>
      </c>
      <c r="AQ59" s="797">
        <f t="shared" si="135"/>
        <v>0</v>
      </c>
      <c r="AR59" s="797">
        <f t="shared" si="136"/>
        <v>0</v>
      </c>
      <c r="AS59" s="797">
        <f t="shared" si="137"/>
        <v>1</v>
      </c>
      <c r="AT59" s="797">
        <f t="shared" si="138"/>
        <v>0</v>
      </c>
      <c r="AU59" s="797">
        <f t="shared" si="139"/>
        <v>7</v>
      </c>
      <c r="AV59" s="797">
        <f t="shared" si="140"/>
        <v>1</v>
      </c>
      <c r="AW59" s="797">
        <f t="shared" si="141"/>
        <v>5</v>
      </c>
      <c r="AX59" s="797">
        <f t="shared" si="142"/>
        <v>1</v>
      </c>
      <c r="AY59" s="797">
        <f t="shared" si="143"/>
        <v>0</v>
      </c>
      <c r="AZ59" s="797">
        <f t="shared" si="144"/>
        <v>3</v>
      </c>
      <c r="BA59" s="797">
        <f t="shared" si="145"/>
        <v>0</v>
      </c>
      <c r="BB59" s="797">
        <f t="shared" si="146"/>
        <v>1</v>
      </c>
      <c r="BC59" s="797">
        <f t="shared" si="147"/>
        <v>0</v>
      </c>
      <c r="BD59" s="789">
        <f t="shared" si="148"/>
        <v>0</v>
      </c>
      <c r="BE59" s="789">
        <f t="shared" si="149"/>
        <v>0</v>
      </c>
      <c r="BF59" s="789">
        <f t="shared" si="150"/>
        <v>0</v>
      </c>
      <c r="BG59" s="789">
        <f t="shared" si="151"/>
        <v>0</v>
      </c>
      <c r="BH59" s="789">
        <f t="shared" si="152"/>
        <v>0</v>
      </c>
      <c r="BI59" s="789">
        <f t="shared" si="153"/>
        <v>0</v>
      </c>
      <c r="BJ59" s="789">
        <f t="shared" si="154"/>
        <v>0</v>
      </c>
      <c r="BK59" s="789">
        <f t="shared" si="155"/>
        <v>0</v>
      </c>
      <c r="BL59" s="789">
        <f t="shared" si="156"/>
        <v>0</v>
      </c>
      <c r="BM59" s="789">
        <f t="shared" si="157"/>
        <v>0</v>
      </c>
      <c r="BN59" s="356"/>
      <c r="BO59" s="356"/>
      <c r="BP59" s="16" t="s">
        <v>69</v>
      </c>
      <c r="BQ59" s="13"/>
      <c r="BR59" s="13"/>
      <c r="BS59" s="13"/>
      <c r="BT59" s="13"/>
      <c r="BU59" s="13"/>
      <c r="BV59" s="13"/>
      <c r="BW59" s="13"/>
      <c r="BX59" s="13"/>
      <c r="BY59" s="13"/>
      <c r="BZ59" s="13"/>
      <c r="CA59" s="13"/>
      <c r="CB59" s="13"/>
      <c r="CC59" s="13"/>
      <c r="CD59" s="13"/>
      <c r="CE59" s="13"/>
      <c r="CF59" s="13"/>
      <c r="CG59" s="13"/>
      <c r="CH59" s="13"/>
      <c r="CI59" s="13"/>
      <c r="CJ59" s="13"/>
      <c r="CK59" s="13"/>
      <c r="CL59" s="13"/>
      <c r="CM59" s="13"/>
      <c r="CN59" s="13"/>
      <c r="CO59" s="13"/>
      <c r="CP59" s="13"/>
      <c r="CQ59" s="13"/>
      <c r="CR59" s="13"/>
      <c r="CS59" s="13"/>
      <c r="CT59" s="13"/>
      <c r="CU59" s="13"/>
      <c r="CV59" s="13"/>
      <c r="CW59" s="13"/>
      <c r="CX59" s="13"/>
      <c r="CY59" s="13"/>
      <c r="CZ59" s="13"/>
      <c r="DA59" s="13"/>
      <c r="DB59" s="13"/>
      <c r="DC59" s="13"/>
      <c r="DD59" s="13"/>
      <c r="DE59" s="13"/>
      <c r="DF59" s="13"/>
      <c r="DG59" s="13"/>
      <c r="DH59" s="13"/>
      <c r="DI59" s="13"/>
      <c r="DJ59" s="13"/>
      <c r="DK59" s="13"/>
      <c r="DL59" s="13"/>
      <c r="DM59" s="13"/>
      <c r="DN59" s="13"/>
      <c r="DO59" s="13"/>
      <c r="DP59" s="13"/>
      <c r="DQ59" s="13"/>
      <c r="DR59" s="13"/>
      <c r="DS59" s="13">
        <v>1</v>
      </c>
      <c r="DT59" s="13"/>
      <c r="DU59" s="13"/>
      <c r="DV59" s="13"/>
      <c r="DW59" s="13"/>
      <c r="DX59" s="13"/>
      <c r="DY59" s="13"/>
      <c r="DZ59" s="13"/>
      <c r="EA59" s="13"/>
      <c r="EB59" s="13"/>
      <c r="EC59" s="13"/>
      <c r="ED59" s="13"/>
      <c r="EE59" s="13"/>
      <c r="EF59" s="13"/>
      <c r="EG59" s="13"/>
      <c r="EH59" s="13"/>
      <c r="EI59" s="13"/>
      <c r="EJ59" s="13"/>
      <c r="EK59" s="13"/>
      <c r="EL59" s="13">
        <v>1</v>
      </c>
      <c r="EM59" s="13"/>
      <c r="EN59" s="13"/>
      <c r="EO59" s="13">
        <v>1</v>
      </c>
      <c r="EP59" s="13"/>
      <c r="EQ59" s="13"/>
      <c r="ER59" s="13"/>
      <c r="ES59" s="13"/>
      <c r="ET59" s="13"/>
      <c r="EU59" s="13">
        <v>1</v>
      </c>
      <c r="EV59" s="13">
        <v>1</v>
      </c>
      <c r="EW59" s="13"/>
      <c r="EX59" s="13"/>
      <c r="EY59" s="13"/>
      <c r="EZ59" s="13"/>
      <c r="FA59" s="13"/>
      <c r="FB59" s="13"/>
      <c r="FC59" s="13">
        <v>1</v>
      </c>
      <c r="FD59" s="13"/>
      <c r="FE59" s="13"/>
      <c r="FF59" s="13"/>
      <c r="FG59" s="13"/>
      <c r="FH59" s="13"/>
      <c r="FI59" s="13"/>
      <c r="FJ59" s="13"/>
      <c r="FK59" s="13"/>
      <c r="FL59" s="13"/>
      <c r="FM59" s="13"/>
      <c r="FN59" s="60">
        <v>6</v>
      </c>
      <c r="FO59" s="13"/>
      <c r="FP59" s="13"/>
      <c r="FQ59" s="13"/>
      <c r="FR59" s="13"/>
      <c r="FS59" s="13"/>
      <c r="FT59" s="13"/>
      <c r="FU59" s="13"/>
      <c r="FV59" s="13"/>
      <c r="FW59" s="13"/>
      <c r="FX59" s="13"/>
      <c r="FY59" s="13"/>
      <c r="FZ59" s="13"/>
      <c r="GA59" s="13"/>
      <c r="GB59" s="13"/>
      <c r="GC59" s="13"/>
      <c r="GD59" s="13"/>
      <c r="GE59" s="13"/>
      <c r="GF59" s="13"/>
      <c r="GG59" s="13"/>
      <c r="GH59" s="13"/>
      <c r="GI59" s="13"/>
      <c r="GJ59" s="13"/>
      <c r="GK59" s="13"/>
      <c r="GL59" s="13"/>
      <c r="GM59" s="13"/>
      <c r="GN59" s="13"/>
      <c r="GO59" s="13"/>
      <c r="GP59" s="13"/>
      <c r="GQ59" s="13"/>
      <c r="GR59" s="13"/>
      <c r="GS59" s="13"/>
      <c r="GT59" s="13"/>
      <c r="GU59" s="13"/>
      <c r="GV59" s="13"/>
      <c r="GW59" s="13"/>
      <c r="GX59" s="13"/>
      <c r="GY59" s="13"/>
      <c r="GZ59" s="13"/>
      <c r="HA59" s="13"/>
      <c r="HB59" s="13"/>
      <c r="HC59" s="13"/>
      <c r="HD59" s="13"/>
      <c r="HE59" s="13"/>
      <c r="HF59" s="13"/>
      <c r="HG59" s="13"/>
      <c r="HH59" s="13"/>
      <c r="HI59" s="13"/>
      <c r="HJ59" s="13"/>
      <c r="HK59" s="13"/>
      <c r="HL59" s="13"/>
      <c r="HM59" s="13"/>
      <c r="HN59" s="13"/>
      <c r="HO59" s="13"/>
      <c r="HP59" s="13">
        <v>1</v>
      </c>
      <c r="HQ59" s="13"/>
      <c r="HR59" s="13"/>
      <c r="HS59" s="13"/>
      <c r="HT59" s="13"/>
      <c r="HU59" s="13">
        <v>1</v>
      </c>
      <c r="HV59" s="13">
        <v>1</v>
      </c>
      <c r="HW59" s="13">
        <v>1</v>
      </c>
      <c r="HX59" s="13"/>
      <c r="HY59" s="13">
        <v>1</v>
      </c>
      <c r="HZ59" s="13"/>
      <c r="IA59" s="13">
        <v>1</v>
      </c>
      <c r="IB59" s="13">
        <v>2</v>
      </c>
      <c r="IC59" s="13"/>
      <c r="ID59" s="13"/>
      <c r="IE59" s="13">
        <v>1</v>
      </c>
      <c r="IF59" s="13"/>
      <c r="IG59" s="13">
        <v>1</v>
      </c>
      <c r="IH59" s="13"/>
      <c r="II59" s="13"/>
      <c r="IJ59" s="13"/>
      <c r="IK59" s="13">
        <v>2</v>
      </c>
      <c r="IL59" s="13"/>
      <c r="IM59" s="13">
        <v>1</v>
      </c>
      <c r="IN59" s="13"/>
      <c r="IO59" s="13"/>
      <c r="IP59" s="13"/>
      <c r="IQ59" s="13"/>
      <c r="IR59" s="13"/>
      <c r="IS59" s="13"/>
      <c r="IT59" s="13"/>
      <c r="IU59" s="13"/>
      <c r="IV59" s="13"/>
      <c r="IW59" s="13"/>
      <c r="IX59" s="13"/>
      <c r="IY59" s="13"/>
      <c r="IZ59" s="13"/>
      <c r="JA59" s="13"/>
      <c r="JB59" s="13"/>
      <c r="JC59" s="13"/>
      <c r="JD59" s="13"/>
      <c r="JE59" s="13"/>
      <c r="JF59" s="13"/>
      <c r="JG59" s="13"/>
      <c r="JH59" s="13"/>
      <c r="JI59" s="13"/>
      <c r="JJ59" s="13"/>
      <c r="JK59" s="13"/>
      <c r="JL59" s="13"/>
      <c r="JM59" s="60">
        <v>13</v>
      </c>
      <c r="JN59" s="13"/>
      <c r="JO59" s="13"/>
      <c r="JP59" s="13"/>
      <c r="JQ59" s="13"/>
      <c r="JR59" s="13"/>
      <c r="JS59" s="13"/>
      <c r="JT59" s="13"/>
      <c r="JU59" s="13"/>
      <c r="JV59" s="13"/>
      <c r="JW59" s="13"/>
      <c r="JX59" s="13"/>
      <c r="JY59" s="13"/>
      <c r="JZ59" s="13"/>
      <c r="KA59" s="13"/>
      <c r="KB59" s="13"/>
      <c r="KC59" s="13"/>
      <c r="KD59" s="13"/>
      <c r="KE59" s="13"/>
      <c r="KF59" s="13"/>
      <c r="KG59" s="13"/>
      <c r="KH59" s="13"/>
      <c r="KI59" s="13"/>
      <c r="KJ59" s="13"/>
      <c r="KK59" s="13"/>
      <c r="KL59" s="13"/>
      <c r="KM59" s="13"/>
      <c r="KN59" s="13"/>
      <c r="KO59" s="13"/>
      <c r="KP59" s="13"/>
      <c r="KQ59" s="13"/>
      <c r="KR59" s="13"/>
      <c r="KS59" s="13"/>
      <c r="KT59" s="13"/>
      <c r="KU59" s="13"/>
      <c r="KV59" s="13"/>
      <c r="KW59" s="13"/>
      <c r="KX59" s="13"/>
      <c r="KY59" s="13"/>
      <c r="KZ59" s="13"/>
      <c r="LA59" s="13"/>
      <c r="LB59" s="13"/>
      <c r="LC59" s="13"/>
      <c r="LD59" s="13"/>
      <c r="LE59" s="13"/>
      <c r="LF59" s="13"/>
      <c r="LG59" s="13"/>
      <c r="LH59" s="13"/>
      <c r="LI59" s="13"/>
      <c r="LJ59" s="13"/>
      <c r="LK59" s="13"/>
      <c r="LL59" s="13"/>
      <c r="LM59" s="13"/>
      <c r="LN59" s="13"/>
      <c r="LO59" s="13"/>
      <c r="LP59" s="13"/>
      <c r="LQ59" s="13"/>
      <c r="LR59" s="13"/>
      <c r="LS59" s="13"/>
      <c r="LT59" s="13"/>
      <c r="LU59" s="13"/>
      <c r="LV59" s="13"/>
      <c r="LW59" s="13"/>
      <c r="LX59" s="13"/>
      <c r="LY59" s="13"/>
      <c r="LZ59" s="13"/>
      <c r="MA59" s="13"/>
      <c r="MB59" s="13"/>
      <c r="MC59" s="13"/>
      <c r="MD59" s="13"/>
      <c r="ME59" s="13"/>
      <c r="MF59" s="13"/>
      <c r="MG59" s="13"/>
      <c r="MH59" s="13"/>
      <c r="MI59" s="13"/>
      <c r="MJ59" s="13"/>
      <c r="MK59" s="60"/>
      <c r="ML59" s="13">
        <v>19</v>
      </c>
      <c r="MM59" s="448"/>
      <c r="MN59" s="448"/>
      <c r="MO59" s="448"/>
      <c r="MP59" s="448"/>
    </row>
    <row r="60" spans="1:354">
      <c r="A60" s="8" t="s">
        <v>70</v>
      </c>
      <c r="B60" s="283">
        <f t="shared" si="97"/>
        <v>0</v>
      </c>
      <c r="C60" s="283">
        <f t="shared" si="98"/>
        <v>0</v>
      </c>
      <c r="D60" s="283">
        <f t="shared" si="99"/>
        <v>0</v>
      </c>
      <c r="E60" s="283">
        <f t="shared" si="100"/>
        <v>0</v>
      </c>
      <c r="F60" s="283">
        <f t="shared" si="101"/>
        <v>0</v>
      </c>
      <c r="G60" s="283">
        <f t="shared" si="102"/>
        <v>0</v>
      </c>
      <c r="H60" s="283">
        <f t="shared" si="103"/>
        <v>0</v>
      </c>
      <c r="I60" s="283">
        <f t="shared" si="104"/>
        <v>0</v>
      </c>
      <c r="J60" s="283">
        <f t="shared" si="105"/>
        <v>0</v>
      </c>
      <c r="K60" s="283">
        <f t="shared" si="106"/>
        <v>0</v>
      </c>
      <c r="L60" s="283">
        <f t="shared" si="107"/>
        <v>0</v>
      </c>
      <c r="M60" s="283">
        <f t="shared" si="108"/>
        <v>2</v>
      </c>
      <c r="N60" s="283">
        <f t="shared" si="109"/>
        <v>2</v>
      </c>
      <c r="O60" s="283">
        <f t="shared" si="110"/>
        <v>0</v>
      </c>
      <c r="P60" s="283">
        <f t="shared" si="111"/>
        <v>1</v>
      </c>
      <c r="Q60" s="283">
        <f t="shared" si="112"/>
        <v>2</v>
      </c>
      <c r="R60" s="283">
        <f t="shared" si="113"/>
        <v>3</v>
      </c>
      <c r="S60" s="283">
        <f t="shared" si="114"/>
        <v>3</v>
      </c>
      <c r="T60" s="283">
        <f t="shared" si="115"/>
        <v>1</v>
      </c>
      <c r="U60" s="283">
        <f t="shared" si="116"/>
        <v>3</v>
      </c>
      <c r="W60" s="791">
        <f t="shared" si="117"/>
        <v>0</v>
      </c>
      <c r="X60" s="791">
        <f t="shared" si="118"/>
        <v>0</v>
      </c>
      <c r="Y60" s="791">
        <f t="shared" si="119"/>
        <v>0</v>
      </c>
      <c r="Z60" s="791">
        <f t="shared" si="120"/>
        <v>0</v>
      </c>
      <c r="AA60" s="791">
        <f t="shared" si="121"/>
        <v>0</v>
      </c>
      <c r="AB60" s="791">
        <f t="shared" si="122"/>
        <v>0</v>
      </c>
      <c r="AC60" s="791">
        <f t="shared" si="123"/>
        <v>0</v>
      </c>
      <c r="AD60" s="791">
        <f t="shared" si="124"/>
        <v>0</v>
      </c>
      <c r="AE60" s="791">
        <f t="shared" si="125"/>
        <v>1</v>
      </c>
      <c r="AF60" s="791">
        <f t="shared" si="126"/>
        <v>0</v>
      </c>
      <c r="AG60" s="356"/>
      <c r="AH60" s="16" t="s">
        <v>70</v>
      </c>
      <c r="AI60" s="797">
        <f t="shared" si="127"/>
        <v>0</v>
      </c>
      <c r="AJ60" s="797">
        <f t="shared" si="128"/>
        <v>0</v>
      </c>
      <c r="AK60" s="797">
        <f t="shared" si="129"/>
        <v>0</v>
      </c>
      <c r="AL60" s="797">
        <f t="shared" si="130"/>
        <v>0</v>
      </c>
      <c r="AM60" s="797">
        <f t="shared" si="131"/>
        <v>0</v>
      </c>
      <c r="AN60" s="797">
        <f t="shared" si="132"/>
        <v>0</v>
      </c>
      <c r="AO60" s="797">
        <f t="shared" si="133"/>
        <v>0</v>
      </c>
      <c r="AP60" s="797">
        <f t="shared" si="134"/>
        <v>0</v>
      </c>
      <c r="AQ60" s="797">
        <f t="shared" si="135"/>
        <v>0</v>
      </c>
      <c r="AR60" s="797">
        <f t="shared" si="136"/>
        <v>0</v>
      </c>
      <c r="AS60" s="797">
        <f t="shared" si="137"/>
        <v>0</v>
      </c>
      <c r="AT60" s="797">
        <f t="shared" si="138"/>
        <v>2</v>
      </c>
      <c r="AU60" s="797">
        <f t="shared" si="139"/>
        <v>2</v>
      </c>
      <c r="AV60" s="797">
        <f t="shared" si="140"/>
        <v>0</v>
      </c>
      <c r="AW60" s="797">
        <f t="shared" si="141"/>
        <v>1</v>
      </c>
      <c r="AX60" s="797">
        <f t="shared" si="142"/>
        <v>2</v>
      </c>
      <c r="AY60" s="797">
        <f t="shared" si="143"/>
        <v>3</v>
      </c>
      <c r="AZ60" s="797">
        <f t="shared" si="144"/>
        <v>3</v>
      </c>
      <c r="BA60" s="797">
        <f t="shared" si="145"/>
        <v>1</v>
      </c>
      <c r="BB60" s="797">
        <f t="shared" si="146"/>
        <v>3</v>
      </c>
      <c r="BC60" s="797">
        <f t="shared" si="147"/>
        <v>1</v>
      </c>
      <c r="BD60" s="789">
        <f t="shared" si="148"/>
        <v>0</v>
      </c>
      <c r="BE60" s="789">
        <f t="shared" si="149"/>
        <v>0</v>
      </c>
      <c r="BF60" s="789">
        <f t="shared" si="150"/>
        <v>0</v>
      </c>
      <c r="BG60" s="789">
        <f t="shared" si="151"/>
        <v>0</v>
      </c>
      <c r="BH60" s="789">
        <f t="shared" si="152"/>
        <v>0</v>
      </c>
      <c r="BI60" s="789">
        <f t="shared" si="153"/>
        <v>0</v>
      </c>
      <c r="BJ60" s="789">
        <f t="shared" si="154"/>
        <v>0</v>
      </c>
      <c r="BK60" s="789">
        <f t="shared" si="155"/>
        <v>0</v>
      </c>
      <c r="BL60" s="789">
        <f t="shared" si="156"/>
        <v>1</v>
      </c>
      <c r="BM60" s="789">
        <f t="shared" si="157"/>
        <v>0</v>
      </c>
      <c r="BN60" s="356"/>
      <c r="BO60" s="356"/>
      <c r="BP60" s="16" t="s">
        <v>70</v>
      </c>
      <c r="BQ60" s="13"/>
      <c r="BR60" s="13"/>
      <c r="BS60" s="13"/>
      <c r="BT60" s="13"/>
      <c r="BU60" s="13"/>
      <c r="BV60" s="13"/>
      <c r="BW60" s="13"/>
      <c r="BX60" s="13"/>
      <c r="BY60" s="13"/>
      <c r="BZ60" s="13"/>
      <c r="CA60" s="13"/>
      <c r="CB60" s="13"/>
      <c r="CC60" s="13"/>
      <c r="CD60" s="13"/>
      <c r="CE60" s="13"/>
      <c r="CF60" s="13"/>
      <c r="CG60" s="13"/>
      <c r="CH60" s="13"/>
      <c r="CI60" s="13"/>
      <c r="CJ60" s="13"/>
      <c r="CK60" s="13"/>
      <c r="CL60" s="13"/>
      <c r="CM60" s="13"/>
      <c r="CN60" s="13"/>
      <c r="CO60" s="13"/>
      <c r="CP60" s="13"/>
      <c r="CQ60" s="13"/>
      <c r="CR60" s="13"/>
      <c r="CS60" s="13"/>
      <c r="CT60" s="13"/>
      <c r="CU60" s="13"/>
      <c r="CV60" s="13"/>
      <c r="CW60" s="13"/>
      <c r="CX60" s="13"/>
      <c r="CY60" s="13"/>
      <c r="CZ60" s="13"/>
      <c r="DA60" s="13"/>
      <c r="DB60" s="13"/>
      <c r="DC60" s="13"/>
      <c r="DD60" s="13"/>
      <c r="DE60" s="13"/>
      <c r="DF60" s="13"/>
      <c r="DG60" s="13"/>
      <c r="DH60" s="13"/>
      <c r="DI60" s="13"/>
      <c r="DJ60" s="13"/>
      <c r="DK60" s="13"/>
      <c r="DL60" s="13">
        <v>1</v>
      </c>
      <c r="DM60" s="13">
        <v>1</v>
      </c>
      <c r="DN60" s="13"/>
      <c r="DO60" s="13"/>
      <c r="DP60" s="13"/>
      <c r="DQ60" s="13"/>
      <c r="DR60" s="13"/>
      <c r="DS60" s="13"/>
      <c r="DT60" s="13"/>
      <c r="DU60" s="13"/>
      <c r="DV60" s="13"/>
      <c r="DW60" s="13"/>
      <c r="DX60" s="13"/>
      <c r="DY60" s="13"/>
      <c r="DZ60" s="13"/>
      <c r="EA60" s="13"/>
      <c r="EB60" s="13"/>
      <c r="EC60" s="13"/>
      <c r="ED60" s="13">
        <v>1</v>
      </c>
      <c r="EE60" s="13"/>
      <c r="EF60" s="13"/>
      <c r="EG60" s="13"/>
      <c r="EH60" s="13"/>
      <c r="EI60" s="13"/>
      <c r="EJ60" s="13">
        <v>1</v>
      </c>
      <c r="EK60" s="13"/>
      <c r="EL60" s="13"/>
      <c r="EM60" s="13"/>
      <c r="EN60" s="13"/>
      <c r="EO60" s="13"/>
      <c r="EP60" s="13">
        <v>1</v>
      </c>
      <c r="EQ60" s="13"/>
      <c r="ER60" s="13"/>
      <c r="ES60" s="13">
        <v>2</v>
      </c>
      <c r="ET60" s="13"/>
      <c r="EU60" s="13"/>
      <c r="EV60" s="13"/>
      <c r="EW60" s="13"/>
      <c r="EX60" s="13"/>
      <c r="EY60" s="13">
        <v>1</v>
      </c>
      <c r="EZ60" s="13">
        <v>1</v>
      </c>
      <c r="FA60" s="13"/>
      <c r="FB60" s="13">
        <v>1</v>
      </c>
      <c r="FC60" s="13"/>
      <c r="FD60" s="13"/>
      <c r="FE60" s="13"/>
      <c r="FF60" s="13"/>
      <c r="FG60" s="13"/>
      <c r="FH60" s="13"/>
      <c r="FI60" s="13"/>
      <c r="FJ60" s="13"/>
      <c r="FK60" s="13"/>
      <c r="FL60" s="13"/>
      <c r="FM60" s="13"/>
      <c r="FN60" s="60">
        <v>10</v>
      </c>
      <c r="FO60" s="13"/>
      <c r="FP60" s="13"/>
      <c r="FQ60" s="13"/>
      <c r="FR60" s="13"/>
      <c r="FS60" s="13"/>
      <c r="FT60" s="13"/>
      <c r="FU60" s="13"/>
      <c r="FV60" s="13"/>
      <c r="FW60" s="13"/>
      <c r="FX60" s="13"/>
      <c r="FY60" s="13"/>
      <c r="FZ60" s="13"/>
      <c r="GA60" s="13"/>
      <c r="GB60" s="13"/>
      <c r="GC60" s="13"/>
      <c r="GD60" s="13"/>
      <c r="GE60" s="13"/>
      <c r="GF60" s="13"/>
      <c r="GG60" s="13"/>
      <c r="GH60" s="13"/>
      <c r="GI60" s="13"/>
      <c r="GJ60" s="13"/>
      <c r="GK60" s="13"/>
      <c r="GL60" s="13"/>
      <c r="GM60" s="13"/>
      <c r="GN60" s="13"/>
      <c r="GO60" s="13"/>
      <c r="GP60" s="13"/>
      <c r="GQ60" s="13"/>
      <c r="GR60" s="13"/>
      <c r="GS60" s="13"/>
      <c r="GT60" s="13"/>
      <c r="GU60" s="13"/>
      <c r="GV60" s="13"/>
      <c r="GW60" s="13"/>
      <c r="GX60" s="13"/>
      <c r="GY60" s="13"/>
      <c r="GZ60" s="13"/>
      <c r="HA60" s="13"/>
      <c r="HB60" s="13"/>
      <c r="HC60" s="13"/>
      <c r="HD60" s="13"/>
      <c r="HE60" s="13"/>
      <c r="HF60" s="13"/>
      <c r="HG60" s="13"/>
      <c r="HH60" s="13"/>
      <c r="HI60" s="13"/>
      <c r="HJ60" s="13"/>
      <c r="HK60" s="13"/>
      <c r="HL60" s="13"/>
      <c r="HM60" s="13"/>
      <c r="HN60" s="13"/>
      <c r="HO60" s="13"/>
      <c r="HP60" s="13"/>
      <c r="HQ60" s="13"/>
      <c r="HR60" s="13"/>
      <c r="HS60" s="13"/>
      <c r="HT60" s="13"/>
      <c r="HU60" s="13"/>
      <c r="HV60" s="13"/>
      <c r="HW60" s="13"/>
      <c r="HX60" s="13"/>
      <c r="HY60" s="13"/>
      <c r="HZ60" s="13">
        <v>2</v>
      </c>
      <c r="IA60" s="13"/>
      <c r="IB60" s="13"/>
      <c r="IC60" s="13"/>
      <c r="ID60" s="13"/>
      <c r="IE60" s="13"/>
      <c r="IF60" s="13"/>
      <c r="IG60" s="13"/>
      <c r="IH60" s="13"/>
      <c r="II60" s="13"/>
      <c r="IJ60" s="13"/>
      <c r="IK60" s="13"/>
      <c r="IL60" s="13">
        <v>1</v>
      </c>
      <c r="IM60" s="13"/>
      <c r="IN60" s="13">
        <v>1</v>
      </c>
      <c r="IO60" s="13"/>
      <c r="IP60" s="13"/>
      <c r="IQ60" s="13">
        <v>1</v>
      </c>
      <c r="IR60" s="13">
        <v>1</v>
      </c>
      <c r="IS60" s="13"/>
      <c r="IT60" s="13"/>
      <c r="IU60" s="13"/>
      <c r="IV60" s="13"/>
      <c r="IW60" s="13"/>
      <c r="IX60" s="13"/>
      <c r="IY60" s="13"/>
      <c r="IZ60" s="13">
        <v>1</v>
      </c>
      <c r="JA60" s="13"/>
      <c r="JB60" s="13"/>
      <c r="JC60" s="13"/>
      <c r="JD60" s="13"/>
      <c r="JE60" s="13"/>
      <c r="JF60" s="13"/>
      <c r="JG60" s="13"/>
      <c r="JH60" s="13"/>
      <c r="JI60" s="13"/>
      <c r="JJ60" s="13"/>
      <c r="JK60" s="13"/>
      <c r="JL60" s="13"/>
      <c r="JM60" s="60">
        <v>7</v>
      </c>
      <c r="JN60" s="13"/>
      <c r="JO60" s="13"/>
      <c r="JP60" s="13"/>
      <c r="JQ60" s="13"/>
      <c r="JR60" s="13"/>
      <c r="JS60" s="13"/>
      <c r="JT60" s="13"/>
      <c r="JU60" s="13"/>
      <c r="JV60" s="13"/>
      <c r="JW60" s="13"/>
      <c r="JX60" s="13"/>
      <c r="JY60" s="13"/>
      <c r="JZ60" s="13"/>
      <c r="KA60" s="13"/>
      <c r="KB60" s="13"/>
      <c r="KC60" s="13"/>
      <c r="KD60" s="13"/>
      <c r="KE60" s="13"/>
      <c r="KF60" s="13"/>
      <c r="KG60" s="13"/>
      <c r="KH60" s="13"/>
      <c r="KI60" s="13"/>
      <c r="KJ60" s="13"/>
      <c r="KK60" s="13"/>
      <c r="KL60" s="13"/>
      <c r="KM60" s="13"/>
      <c r="KN60" s="13"/>
      <c r="KO60" s="13"/>
      <c r="KP60" s="13"/>
      <c r="KQ60" s="13"/>
      <c r="KR60" s="13"/>
      <c r="KS60" s="13"/>
      <c r="KT60" s="13"/>
      <c r="KU60" s="13"/>
      <c r="KV60" s="13"/>
      <c r="KW60" s="13"/>
      <c r="KX60" s="13"/>
      <c r="KY60" s="13"/>
      <c r="KZ60" s="13"/>
      <c r="LA60" s="13"/>
      <c r="LB60" s="13"/>
      <c r="LC60" s="13"/>
      <c r="LD60" s="13"/>
      <c r="LE60" s="13"/>
      <c r="LF60" s="13"/>
      <c r="LG60" s="13"/>
      <c r="LH60" s="13"/>
      <c r="LI60" s="13"/>
      <c r="LJ60" s="13"/>
      <c r="LK60" s="13"/>
      <c r="LL60" s="13"/>
      <c r="LM60" s="13"/>
      <c r="LN60" s="13"/>
      <c r="LO60" s="13"/>
      <c r="LP60" s="13"/>
      <c r="LQ60" s="13"/>
      <c r="LR60" s="13"/>
      <c r="LS60" s="13"/>
      <c r="LT60" s="13">
        <v>1</v>
      </c>
      <c r="LU60" s="13"/>
      <c r="LV60" s="13"/>
      <c r="LW60" s="13"/>
      <c r="LX60" s="13"/>
      <c r="LY60" s="13"/>
      <c r="LZ60" s="13"/>
      <c r="MA60" s="13"/>
      <c r="MB60" s="13"/>
      <c r="MC60" s="13"/>
      <c r="MD60" s="13"/>
      <c r="ME60" s="13"/>
      <c r="MF60" s="13"/>
      <c r="MG60" s="13"/>
      <c r="MH60" s="13"/>
      <c r="MI60" s="13"/>
      <c r="MJ60" s="13"/>
      <c r="MK60" s="60">
        <v>1</v>
      </c>
      <c r="ML60" s="13">
        <v>18</v>
      </c>
      <c r="MM60" s="448"/>
      <c r="MN60" s="448"/>
      <c r="MO60" s="448"/>
      <c r="MP60" s="448"/>
    </row>
    <row r="61" spans="1:354">
      <c r="A61" s="8" t="s">
        <v>71</v>
      </c>
      <c r="B61" s="283">
        <f t="shared" si="97"/>
        <v>0</v>
      </c>
      <c r="C61" s="283">
        <f t="shared" si="98"/>
        <v>0</v>
      </c>
      <c r="D61" s="283">
        <f t="shared" si="99"/>
        <v>0</v>
      </c>
      <c r="E61" s="283">
        <f t="shared" si="100"/>
        <v>0</v>
      </c>
      <c r="F61" s="283">
        <f t="shared" si="101"/>
        <v>0</v>
      </c>
      <c r="G61" s="283">
        <f t="shared" si="102"/>
        <v>0</v>
      </c>
      <c r="H61" s="283">
        <f t="shared" si="103"/>
        <v>0</v>
      </c>
      <c r="I61" s="283">
        <f t="shared" si="104"/>
        <v>0</v>
      </c>
      <c r="J61" s="283">
        <f t="shared" si="105"/>
        <v>0</v>
      </c>
      <c r="K61" s="283">
        <f t="shared" si="106"/>
        <v>1</v>
      </c>
      <c r="L61" s="283">
        <f t="shared" si="107"/>
        <v>2</v>
      </c>
      <c r="M61" s="283">
        <f t="shared" si="108"/>
        <v>3</v>
      </c>
      <c r="N61" s="283">
        <f t="shared" si="109"/>
        <v>5</v>
      </c>
      <c r="O61" s="283">
        <f t="shared" si="110"/>
        <v>5</v>
      </c>
      <c r="P61" s="283">
        <f t="shared" si="111"/>
        <v>10</v>
      </c>
      <c r="Q61" s="283">
        <f t="shared" si="112"/>
        <v>4</v>
      </c>
      <c r="R61" s="283">
        <f t="shared" si="113"/>
        <v>17</v>
      </c>
      <c r="S61" s="283">
        <f t="shared" si="114"/>
        <v>15</v>
      </c>
      <c r="T61" s="283">
        <f t="shared" si="115"/>
        <v>4</v>
      </c>
      <c r="U61" s="283">
        <f t="shared" si="116"/>
        <v>3</v>
      </c>
      <c r="W61" s="791">
        <f t="shared" si="117"/>
        <v>0</v>
      </c>
      <c r="X61" s="791">
        <f t="shared" si="118"/>
        <v>0</v>
      </c>
      <c r="Y61" s="791">
        <f t="shared" si="119"/>
        <v>0</v>
      </c>
      <c r="Z61" s="791">
        <f t="shared" si="120"/>
        <v>0</v>
      </c>
      <c r="AA61" s="791">
        <f t="shared" si="121"/>
        <v>0</v>
      </c>
      <c r="AB61" s="791">
        <f t="shared" si="122"/>
        <v>0</v>
      </c>
      <c r="AC61" s="791">
        <f t="shared" si="123"/>
        <v>0</v>
      </c>
      <c r="AD61" s="791">
        <f t="shared" si="124"/>
        <v>0</v>
      </c>
      <c r="AE61" s="791">
        <f t="shared" si="125"/>
        <v>1</v>
      </c>
      <c r="AF61" s="791">
        <f t="shared" si="126"/>
        <v>1</v>
      </c>
      <c r="AG61" s="356"/>
      <c r="AH61" s="16" t="s">
        <v>71</v>
      </c>
      <c r="AI61" s="797">
        <f t="shared" si="127"/>
        <v>0</v>
      </c>
      <c r="AJ61" s="797">
        <f t="shared" si="128"/>
        <v>0</v>
      </c>
      <c r="AK61" s="797">
        <f t="shared" si="129"/>
        <v>0</v>
      </c>
      <c r="AL61" s="797">
        <f t="shared" si="130"/>
        <v>0</v>
      </c>
      <c r="AM61" s="797">
        <f t="shared" si="131"/>
        <v>0</v>
      </c>
      <c r="AN61" s="797">
        <f t="shared" si="132"/>
        <v>0</v>
      </c>
      <c r="AO61" s="797">
        <f t="shared" si="133"/>
        <v>0</v>
      </c>
      <c r="AP61" s="797">
        <f t="shared" si="134"/>
        <v>0</v>
      </c>
      <c r="AQ61" s="797">
        <f t="shared" si="135"/>
        <v>0</v>
      </c>
      <c r="AR61" s="797">
        <f t="shared" si="136"/>
        <v>1</v>
      </c>
      <c r="AS61" s="797">
        <f t="shared" si="137"/>
        <v>2</v>
      </c>
      <c r="AT61" s="797">
        <f t="shared" si="138"/>
        <v>3</v>
      </c>
      <c r="AU61" s="797">
        <f t="shared" si="139"/>
        <v>5</v>
      </c>
      <c r="AV61" s="797">
        <f t="shared" si="140"/>
        <v>5</v>
      </c>
      <c r="AW61" s="797">
        <f t="shared" si="141"/>
        <v>10</v>
      </c>
      <c r="AX61" s="797">
        <f t="shared" si="142"/>
        <v>4</v>
      </c>
      <c r="AY61" s="797">
        <f t="shared" si="143"/>
        <v>17</v>
      </c>
      <c r="AZ61" s="797">
        <f t="shared" si="144"/>
        <v>15</v>
      </c>
      <c r="BA61" s="797">
        <f t="shared" si="145"/>
        <v>4</v>
      </c>
      <c r="BB61" s="797">
        <f t="shared" si="146"/>
        <v>3</v>
      </c>
      <c r="BC61" s="797">
        <f t="shared" si="147"/>
        <v>2</v>
      </c>
      <c r="BD61" s="789">
        <f t="shared" si="148"/>
        <v>0</v>
      </c>
      <c r="BE61" s="789">
        <f t="shared" si="149"/>
        <v>0</v>
      </c>
      <c r="BF61" s="789">
        <f t="shared" si="150"/>
        <v>0</v>
      </c>
      <c r="BG61" s="789">
        <f t="shared" si="151"/>
        <v>0</v>
      </c>
      <c r="BH61" s="789">
        <f t="shared" si="152"/>
        <v>0</v>
      </c>
      <c r="BI61" s="789">
        <f t="shared" si="153"/>
        <v>0</v>
      </c>
      <c r="BJ61" s="789">
        <f t="shared" si="154"/>
        <v>0</v>
      </c>
      <c r="BK61" s="789">
        <f t="shared" si="155"/>
        <v>0</v>
      </c>
      <c r="BL61" s="789">
        <f t="shared" si="156"/>
        <v>1</v>
      </c>
      <c r="BM61" s="789">
        <f t="shared" si="157"/>
        <v>1</v>
      </c>
      <c r="BN61" s="356"/>
      <c r="BO61" s="356"/>
      <c r="BP61" s="16" t="s">
        <v>71</v>
      </c>
      <c r="BQ61" s="13"/>
      <c r="BR61" s="13"/>
      <c r="BS61" s="13"/>
      <c r="BT61" s="13"/>
      <c r="BU61" s="13"/>
      <c r="BV61" s="13"/>
      <c r="BW61" s="13"/>
      <c r="BX61" s="13"/>
      <c r="BY61" s="13"/>
      <c r="BZ61" s="13"/>
      <c r="CA61" s="13"/>
      <c r="CB61" s="13"/>
      <c r="CC61" s="13"/>
      <c r="CD61" s="13"/>
      <c r="CE61" s="13"/>
      <c r="CF61" s="13"/>
      <c r="CG61" s="13"/>
      <c r="CH61" s="13"/>
      <c r="CI61" s="13"/>
      <c r="CJ61" s="13"/>
      <c r="CK61" s="13"/>
      <c r="CL61" s="13"/>
      <c r="CM61" s="13"/>
      <c r="CN61" s="13"/>
      <c r="CO61" s="13"/>
      <c r="CP61" s="13"/>
      <c r="CQ61" s="13"/>
      <c r="CR61" s="13"/>
      <c r="CS61" s="13"/>
      <c r="CT61" s="13"/>
      <c r="CU61" s="13"/>
      <c r="CV61" s="13"/>
      <c r="CW61" s="13"/>
      <c r="CX61" s="13"/>
      <c r="CY61" s="13"/>
      <c r="CZ61" s="13"/>
      <c r="DA61" s="13"/>
      <c r="DB61" s="13"/>
      <c r="DC61" s="13">
        <v>1</v>
      </c>
      <c r="DD61" s="13"/>
      <c r="DE61" s="13"/>
      <c r="DF61" s="13"/>
      <c r="DG61" s="13"/>
      <c r="DH61" s="13"/>
      <c r="DI61" s="13"/>
      <c r="DJ61" s="13"/>
      <c r="DK61" s="13"/>
      <c r="DL61" s="13"/>
      <c r="DM61" s="13"/>
      <c r="DN61" s="13">
        <v>2</v>
      </c>
      <c r="DO61" s="13"/>
      <c r="DP61" s="13"/>
      <c r="DQ61" s="13"/>
      <c r="DR61" s="13">
        <v>1</v>
      </c>
      <c r="DS61" s="13"/>
      <c r="DT61" s="13"/>
      <c r="DU61" s="13"/>
      <c r="DV61" s="13"/>
      <c r="DW61" s="13"/>
      <c r="DX61" s="13"/>
      <c r="DY61" s="13">
        <v>3</v>
      </c>
      <c r="DZ61" s="13"/>
      <c r="EA61" s="13">
        <v>1</v>
      </c>
      <c r="EB61" s="13">
        <v>1</v>
      </c>
      <c r="EC61" s="13"/>
      <c r="ED61" s="13"/>
      <c r="EE61" s="13"/>
      <c r="EF61" s="13"/>
      <c r="EG61" s="13"/>
      <c r="EH61" s="13">
        <v>2</v>
      </c>
      <c r="EI61" s="13">
        <v>1</v>
      </c>
      <c r="EJ61" s="13"/>
      <c r="EK61" s="13"/>
      <c r="EL61" s="13">
        <v>1</v>
      </c>
      <c r="EM61" s="13">
        <v>1</v>
      </c>
      <c r="EN61" s="13">
        <v>1</v>
      </c>
      <c r="EO61" s="13">
        <v>3</v>
      </c>
      <c r="EP61" s="13">
        <v>2</v>
      </c>
      <c r="EQ61" s="13">
        <v>2</v>
      </c>
      <c r="ER61" s="13">
        <v>1</v>
      </c>
      <c r="ES61" s="13"/>
      <c r="ET61" s="13">
        <v>2</v>
      </c>
      <c r="EU61" s="13">
        <v>1</v>
      </c>
      <c r="EV61" s="13">
        <v>2</v>
      </c>
      <c r="EW61" s="13">
        <v>1</v>
      </c>
      <c r="EX61" s="13"/>
      <c r="EY61" s="13">
        <v>1</v>
      </c>
      <c r="EZ61" s="13"/>
      <c r="FA61" s="13">
        <v>1</v>
      </c>
      <c r="FB61" s="13"/>
      <c r="FC61" s="13"/>
      <c r="FD61" s="13"/>
      <c r="FE61" s="13"/>
      <c r="FF61" s="13"/>
      <c r="FG61" s="13"/>
      <c r="FH61" s="13"/>
      <c r="FI61" s="13"/>
      <c r="FJ61" s="13"/>
      <c r="FK61" s="13"/>
      <c r="FL61" s="13"/>
      <c r="FM61" s="13"/>
      <c r="FN61" s="60">
        <v>31</v>
      </c>
      <c r="FO61" s="13"/>
      <c r="FP61" s="13"/>
      <c r="FQ61" s="13"/>
      <c r="FR61" s="13"/>
      <c r="FS61" s="13"/>
      <c r="FT61" s="13"/>
      <c r="FU61" s="13"/>
      <c r="FV61" s="13"/>
      <c r="FW61" s="13"/>
      <c r="FX61" s="13"/>
      <c r="FY61" s="13"/>
      <c r="FZ61" s="13"/>
      <c r="GA61" s="13"/>
      <c r="GB61" s="13"/>
      <c r="GC61" s="13"/>
      <c r="GD61" s="13"/>
      <c r="GE61" s="13"/>
      <c r="GF61" s="13"/>
      <c r="GG61" s="13"/>
      <c r="GH61" s="13"/>
      <c r="GI61" s="13"/>
      <c r="GJ61" s="13"/>
      <c r="GK61" s="13"/>
      <c r="GL61" s="13"/>
      <c r="GM61" s="13"/>
      <c r="GN61" s="13"/>
      <c r="GO61" s="13"/>
      <c r="GP61" s="13"/>
      <c r="GQ61" s="13"/>
      <c r="GR61" s="13"/>
      <c r="GS61" s="13"/>
      <c r="GT61" s="13"/>
      <c r="GU61" s="13"/>
      <c r="GV61" s="13"/>
      <c r="GW61" s="13"/>
      <c r="GX61" s="13"/>
      <c r="GY61" s="13"/>
      <c r="GZ61" s="13"/>
      <c r="HA61" s="13"/>
      <c r="HB61" s="13"/>
      <c r="HC61" s="13"/>
      <c r="HD61" s="13"/>
      <c r="HE61" s="13"/>
      <c r="HF61" s="13"/>
      <c r="HG61" s="13"/>
      <c r="HH61" s="13"/>
      <c r="HI61" s="13"/>
      <c r="HJ61" s="13"/>
      <c r="HK61" s="13"/>
      <c r="HL61" s="13"/>
      <c r="HM61" s="13"/>
      <c r="HN61" s="13">
        <v>1</v>
      </c>
      <c r="HO61" s="13">
        <v>1</v>
      </c>
      <c r="HP61" s="13"/>
      <c r="HQ61" s="13"/>
      <c r="HR61" s="13"/>
      <c r="HS61" s="13"/>
      <c r="HT61" s="13"/>
      <c r="HU61" s="13"/>
      <c r="HV61" s="13"/>
      <c r="HW61" s="13">
        <v>1</v>
      </c>
      <c r="HX61" s="13">
        <v>2</v>
      </c>
      <c r="HY61" s="13">
        <v>1</v>
      </c>
      <c r="HZ61" s="13"/>
      <c r="IA61" s="13">
        <v>1</v>
      </c>
      <c r="IB61" s="13"/>
      <c r="IC61" s="13"/>
      <c r="ID61" s="13">
        <v>1</v>
      </c>
      <c r="IE61" s="13">
        <v>1</v>
      </c>
      <c r="IF61" s="13">
        <v>1</v>
      </c>
      <c r="IG61" s="13">
        <v>2</v>
      </c>
      <c r="IH61" s="13"/>
      <c r="II61" s="13">
        <v>3</v>
      </c>
      <c r="IJ61" s="13"/>
      <c r="IK61" s="13">
        <v>2</v>
      </c>
      <c r="IL61" s="13"/>
      <c r="IM61" s="13"/>
      <c r="IN61" s="13">
        <v>2</v>
      </c>
      <c r="IO61" s="13">
        <v>1</v>
      </c>
      <c r="IP61" s="13">
        <v>4</v>
      </c>
      <c r="IQ61" s="13">
        <v>4</v>
      </c>
      <c r="IR61" s="13">
        <v>3</v>
      </c>
      <c r="IS61" s="13">
        <v>1</v>
      </c>
      <c r="IT61" s="13"/>
      <c r="IU61" s="13">
        <v>1</v>
      </c>
      <c r="IV61" s="13">
        <v>1</v>
      </c>
      <c r="IW61" s="13"/>
      <c r="IX61" s="13">
        <v>1</v>
      </c>
      <c r="IY61" s="13">
        <v>2</v>
      </c>
      <c r="IZ61" s="13"/>
      <c r="JA61" s="13"/>
      <c r="JB61" s="13">
        <v>1</v>
      </c>
      <c r="JC61" s="13"/>
      <c r="JD61" s="13"/>
      <c r="JE61" s="13"/>
      <c r="JF61" s="13"/>
      <c r="JG61" s="13"/>
      <c r="JH61" s="13"/>
      <c r="JI61" s="13"/>
      <c r="JJ61" s="13"/>
      <c r="JK61" s="13"/>
      <c r="JL61" s="13"/>
      <c r="JM61" s="60">
        <v>38</v>
      </c>
      <c r="JN61" s="13"/>
      <c r="JO61" s="13"/>
      <c r="JP61" s="13"/>
      <c r="JQ61" s="13"/>
      <c r="JR61" s="13"/>
      <c r="JS61" s="13"/>
      <c r="JT61" s="13"/>
      <c r="JU61" s="13"/>
      <c r="JV61" s="13"/>
      <c r="JW61" s="13"/>
      <c r="JX61" s="13"/>
      <c r="JY61" s="13"/>
      <c r="JZ61" s="13"/>
      <c r="KA61" s="13"/>
      <c r="KB61" s="13"/>
      <c r="KC61" s="13"/>
      <c r="KD61" s="13"/>
      <c r="KE61" s="13"/>
      <c r="KF61" s="13"/>
      <c r="KG61" s="13"/>
      <c r="KH61" s="13"/>
      <c r="KI61" s="13"/>
      <c r="KJ61" s="13"/>
      <c r="KK61" s="13"/>
      <c r="KL61" s="13"/>
      <c r="KM61" s="13"/>
      <c r="KN61" s="13"/>
      <c r="KO61" s="13"/>
      <c r="KP61" s="13"/>
      <c r="KQ61" s="13"/>
      <c r="KR61" s="13"/>
      <c r="KS61" s="13"/>
      <c r="KT61" s="13"/>
      <c r="KU61" s="13"/>
      <c r="KV61" s="13"/>
      <c r="KW61" s="13"/>
      <c r="KX61" s="13"/>
      <c r="KY61" s="13"/>
      <c r="KZ61" s="13"/>
      <c r="LA61" s="13"/>
      <c r="LB61" s="13"/>
      <c r="LC61" s="13"/>
      <c r="LD61" s="13"/>
      <c r="LE61" s="13"/>
      <c r="LF61" s="13"/>
      <c r="LG61" s="13"/>
      <c r="LH61" s="13"/>
      <c r="LI61" s="13"/>
      <c r="LJ61" s="13"/>
      <c r="LK61" s="13"/>
      <c r="LL61" s="13"/>
      <c r="LM61" s="13"/>
      <c r="LN61" s="13"/>
      <c r="LO61" s="13">
        <v>1</v>
      </c>
      <c r="LP61" s="13"/>
      <c r="LQ61" s="13"/>
      <c r="LR61" s="13"/>
      <c r="LS61" s="13"/>
      <c r="LT61" s="13"/>
      <c r="LU61" s="13"/>
      <c r="LV61" s="13">
        <v>1</v>
      </c>
      <c r="LW61" s="13"/>
      <c r="LX61" s="13"/>
      <c r="LY61" s="13"/>
      <c r="LZ61" s="13"/>
      <c r="MA61" s="13"/>
      <c r="MB61" s="13"/>
      <c r="MC61" s="13"/>
      <c r="MD61" s="13"/>
      <c r="ME61" s="13"/>
      <c r="MF61" s="13"/>
      <c r="MG61" s="13"/>
      <c r="MH61" s="13"/>
      <c r="MI61" s="13"/>
      <c r="MJ61" s="13"/>
      <c r="MK61" s="60">
        <v>2</v>
      </c>
      <c r="ML61" s="13">
        <v>71</v>
      </c>
      <c r="MM61" s="448"/>
      <c r="MN61" s="448"/>
      <c r="MO61" s="448"/>
      <c r="MP61" s="448"/>
    </row>
    <row r="62" spans="1:354">
      <c r="A62" s="8" t="s">
        <v>193</v>
      </c>
      <c r="B62" s="283">
        <f t="shared" si="97"/>
        <v>0</v>
      </c>
      <c r="C62" s="283">
        <f t="shared" si="98"/>
        <v>0</v>
      </c>
      <c r="D62" s="283">
        <f t="shared" si="99"/>
        <v>0</v>
      </c>
      <c r="E62" s="283">
        <f t="shared" si="100"/>
        <v>0</v>
      </c>
      <c r="F62" s="283">
        <f t="shared" si="101"/>
        <v>0</v>
      </c>
      <c r="G62" s="283">
        <f t="shared" si="102"/>
        <v>0</v>
      </c>
      <c r="H62" s="283">
        <f t="shared" si="103"/>
        <v>0</v>
      </c>
      <c r="I62" s="283">
        <f t="shared" si="104"/>
        <v>0</v>
      </c>
      <c r="J62" s="283">
        <f t="shared" si="105"/>
        <v>0</v>
      </c>
      <c r="K62" s="283">
        <f t="shared" si="106"/>
        <v>1</v>
      </c>
      <c r="L62" s="283">
        <f t="shared" si="107"/>
        <v>4</v>
      </c>
      <c r="M62" s="283">
        <f t="shared" si="108"/>
        <v>1</v>
      </c>
      <c r="N62" s="283">
        <f t="shared" si="109"/>
        <v>3</v>
      </c>
      <c r="O62" s="283">
        <f t="shared" si="110"/>
        <v>4</v>
      </c>
      <c r="P62" s="283">
        <f t="shared" si="111"/>
        <v>6</v>
      </c>
      <c r="Q62" s="283">
        <f t="shared" si="112"/>
        <v>4</v>
      </c>
      <c r="R62" s="283">
        <f t="shared" si="113"/>
        <v>8</v>
      </c>
      <c r="S62" s="283">
        <f t="shared" si="114"/>
        <v>5</v>
      </c>
      <c r="T62" s="283">
        <f t="shared" si="115"/>
        <v>0</v>
      </c>
      <c r="U62" s="283">
        <f t="shared" si="116"/>
        <v>3</v>
      </c>
      <c r="W62" s="791">
        <f t="shared" si="117"/>
        <v>0</v>
      </c>
      <c r="X62" s="791">
        <f t="shared" si="118"/>
        <v>0</v>
      </c>
      <c r="Y62" s="791">
        <f t="shared" si="119"/>
        <v>0</v>
      </c>
      <c r="Z62" s="791">
        <f t="shared" si="120"/>
        <v>0</v>
      </c>
      <c r="AA62" s="791">
        <f t="shared" si="121"/>
        <v>0</v>
      </c>
      <c r="AB62" s="791">
        <f t="shared" si="122"/>
        <v>0</v>
      </c>
      <c r="AC62" s="791">
        <f t="shared" si="123"/>
        <v>0</v>
      </c>
      <c r="AD62" s="791">
        <f t="shared" si="124"/>
        <v>0</v>
      </c>
      <c r="AE62" s="791">
        <f t="shared" si="125"/>
        <v>2</v>
      </c>
      <c r="AF62" s="791">
        <f t="shared" si="126"/>
        <v>0</v>
      </c>
      <c r="AG62" s="356"/>
      <c r="AH62" s="16" t="s">
        <v>193</v>
      </c>
      <c r="AI62" s="797">
        <f t="shared" si="127"/>
        <v>0</v>
      </c>
      <c r="AJ62" s="797">
        <f t="shared" si="128"/>
        <v>0</v>
      </c>
      <c r="AK62" s="797">
        <f t="shared" si="129"/>
        <v>0</v>
      </c>
      <c r="AL62" s="797">
        <f t="shared" si="130"/>
        <v>0</v>
      </c>
      <c r="AM62" s="797">
        <f t="shared" si="131"/>
        <v>0</v>
      </c>
      <c r="AN62" s="797">
        <f t="shared" si="132"/>
        <v>0</v>
      </c>
      <c r="AO62" s="797">
        <f t="shared" si="133"/>
        <v>0</v>
      </c>
      <c r="AP62" s="797">
        <f t="shared" si="134"/>
        <v>0</v>
      </c>
      <c r="AQ62" s="797">
        <f t="shared" si="135"/>
        <v>0</v>
      </c>
      <c r="AR62" s="797">
        <f t="shared" si="136"/>
        <v>1</v>
      </c>
      <c r="AS62" s="797">
        <f t="shared" si="137"/>
        <v>4</v>
      </c>
      <c r="AT62" s="797">
        <f t="shared" si="138"/>
        <v>1</v>
      </c>
      <c r="AU62" s="797">
        <f t="shared" si="139"/>
        <v>3</v>
      </c>
      <c r="AV62" s="797">
        <f t="shared" si="140"/>
        <v>4</v>
      </c>
      <c r="AW62" s="797">
        <f t="shared" si="141"/>
        <v>6</v>
      </c>
      <c r="AX62" s="797">
        <f t="shared" si="142"/>
        <v>4</v>
      </c>
      <c r="AY62" s="797">
        <f t="shared" si="143"/>
        <v>8</v>
      </c>
      <c r="AZ62" s="797">
        <f t="shared" si="144"/>
        <v>5</v>
      </c>
      <c r="BA62" s="797">
        <f t="shared" si="145"/>
        <v>0</v>
      </c>
      <c r="BB62" s="797">
        <f t="shared" si="146"/>
        <v>3</v>
      </c>
      <c r="BC62" s="797">
        <f t="shared" si="147"/>
        <v>2</v>
      </c>
      <c r="BD62" s="789">
        <f t="shared" si="148"/>
        <v>0</v>
      </c>
      <c r="BE62" s="789">
        <f t="shared" si="149"/>
        <v>0</v>
      </c>
      <c r="BF62" s="789">
        <f t="shared" si="150"/>
        <v>0</v>
      </c>
      <c r="BG62" s="789">
        <f t="shared" si="151"/>
        <v>0</v>
      </c>
      <c r="BH62" s="789">
        <f t="shared" si="152"/>
        <v>0</v>
      </c>
      <c r="BI62" s="789">
        <f t="shared" si="153"/>
        <v>0</v>
      </c>
      <c r="BJ62" s="789">
        <f t="shared" si="154"/>
        <v>0</v>
      </c>
      <c r="BK62" s="789">
        <f t="shared" si="155"/>
        <v>0</v>
      </c>
      <c r="BL62" s="789">
        <f t="shared" si="156"/>
        <v>2</v>
      </c>
      <c r="BM62" s="789">
        <f t="shared" si="157"/>
        <v>0</v>
      </c>
      <c r="BN62" s="356"/>
      <c r="BO62" s="356"/>
      <c r="BP62" s="16" t="s">
        <v>193</v>
      </c>
      <c r="BQ62" s="13"/>
      <c r="BR62" s="13"/>
      <c r="BS62" s="13"/>
      <c r="BT62" s="13"/>
      <c r="BU62" s="13"/>
      <c r="BV62" s="13"/>
      <c r="BW62" s="13"/>
      <c r="BX62" s="13"/>
      <c r="BY62" s="13"/>
      <c r="BZ62" s="13"/>
      <c r="CA62" s="13"/>
      <c r="CB62" s="13"/>
      <c r="CC62" s="13"/>
      <c r="CD62" s="13"/>
      <c r="CE62" s="13"/>
      <c r="CF62" s="13"/>
      <c r="CG62" s="13"/>
      <c r="CH62" s="13"/>
      <c r="CI62" s="13"/>
      <c r="CJ62" s="13"/>
      <c r="CK62" s="13"/>
      <c r="CL62" s="13"/>
      <c r="CM62" s="13"/>
      <c r="CN62" s="13"/>
      <c r="CO62" s="13"/>
      <c r="CP62" s="13"/>
      <c r="CQ62" s="13"/>
      <c r="CR62" s="13"/>
      <c r="CS62" s="13"/>
      <c r="CT62" s="13"/>
      <c r="CU62" s="13"/>
      <c r="CV62" s="13"/>
      <c r="CW62" s="13"/>
      <c r="CX62" s="13"/>
      <c r="CY62" s="13"/>
      <c r="CZ62" s="13"/>
      <c r="DA62" s="13"/>
      <c r="DB62" s="13"/>
      <c r="DC62" s="13"/>
      <c r="DD62" s="13">
        <v>1</v>
      </c>
      <c r="DE62" s="13"/>
      <c r="DF62" s="13"/>
      <c r="DG62" s="13"/>
      <c r="DH62" s="13"/>
      <c r="DI62" s="13"/>
      <c r="DJ62" s="13"/>
      <c r="DK62" s="13"/>
      <c r="DL62" s="13"/>
      <c r="DM62" s="13"/>
      <c r="DN62" s="13"/>
      <c r="DO62" s="13"/>
      <c r="DP62" s="13"/>
      <c r="DQ62" s="13">
        <v>1</v>
      </c>
      <c r="DR62" s="13"/>
      <c r="DS62" s="13"/>
      <c r="DT62" s="13">
        <v>2</v>
      </c>
      <c r="DU62" s="13"/>
      <c r="DV62" s="13"/>
      <c r="DW62" s="13"/>
      <c r="DX62" s="13">
        <v>1</v>
      </c>
      <c r="DY62" s="13">
        <v>1</v>
      </c>
      <c r="DZ62" s="13"/>
      <c r="EA62" s="13"/>
      <c r="EB62" s="13"/>
      <c r="EC62" s="13"/>
      <c r="ED62" s="13"/>
      <c r="EE62" s="13"/>
      <c r="EF62" s="13"/>
      <c r="EG62" s="13"/>
      <c r="EH62" s="13">
        <v>1</v>
      </c>
      <c r="EI62" s="13">
        <v>1</v>
      </c>
      <c r="EJ62" s="13"/>
      <c r="EK62" s="13">
        <v>1</v>
      </c>
      <c r="EL62" s="13">
        <v>1</v>
      </c>
      <c r="EM62" s="13"/>
      <c r="EN62" s="13">
        <v>2</v>
      </c>
      <c r="EO62" s="13"/>
      <c r="EP62" s="13">
        <v>1</v>
      </c>
      <c r="EQ62" s="13"/>
      <c r="ER62" s="13"/>
      <c r="ES62" s="13"/>
      <c r="ET62" s="13">
        <v>1</v>
      </c>
      <c r="EU62" s="13">
        <v>1</v>
      </c>
      <c r="EV62" s="13"/>
      <c r="EW62" s="13"/>
      <c r="EX62" s="13">
        <v>1</v>
      </c>
      <c r="EY62" s="13"/>
      <c r="EZ62" s="13">
        <v>1</v>
      </c>
      <c r="FA62" s="13"/>
      <c r="FB62" s="13"/>
      <c r="FC62" s="13">
        <v>1</v>
      </c>
      <c r="FD62" s="13"/>
      <c r="FE62" s="13"/>
      <c r="FF62" s="13"/>
      <c r="FG62" s="13"/>
      <c r="FH62" s="13"/>
      <c r="FI62" s="13"/>
      <c r="FJ62" s="13"/>
      <c r="FK62" s="13"/>
      <c r="FL62" s="13"/>
      <c r="FM62" s="13"/>
      <c r="FN62" s="60">
        <v>18</v>
      </c>
      <c r="FO62" s="13"/>
      <c r="FP62" s="13"/>
      <c r="FQ62" s="13"/>
      <c r="FR62" s="13"/>
      <c r="FS62" s="13"/>
      <c r="FT62" s="13"/>
      <c r="FU62" s="13"/>
      <c r="FV62" s="13"/>
      <c r="FW62" s="13"/>
      <c r="FX62" s="13"/>
      <c r="FY62" s="13"/>
      <c r="FZ62" s="13"/>
      <c r="GA62" s="13"/>
      <c r="GB62" s="13"/>
      <c r="GC62" s="13"/>
      <c r="GD62" s="13"/>
      <c r="GE62" s="13"/>
      <c r="GF62" s="13"/>
      <c r="GG62" s="13"/>
      <c r="GH62" s="13"/>
      <c r="GI62" s="13"/>
      <c r="GJ62" s="13"/>
      <c r="GK62" s="13"/>
      <c r="GL62" s="13"/>
      <c r="GM62" s="13"/>
      <c r="GN62" s="13"/>
      <c r="GO62" s="13"/>
      <c r="GP62" s="13"/>
      <c r="GQ62" s="13"/>
      <c r="GR62" s="13"/>
      <c r="GS62" s="13"/>
      <c r="GT62" s="13"/>
      <c r="GU62" s="13"/>
      <c r="GV62" s="13"/>
      <c r="GW62" s="13"/>
      <c r="GX62" s="13"/>
      <c r="GY62" s="13"/>
      <c r="GZ62" s="13"/>
      <c r="HA62" s="13"/>
      <c r="HB62" s="13"/>
      <c r="HC62" s="13"/>
      <c r="HD62" s="13"/>
      <c r="HE62" s="13"/>
      <c r="HF62" s="13"/>
      <c r="HG62" s="13"/>
      <c r="HH62" s="13"/>
      <c r="HI62" s="13"/>
      <c r="HJ62" s="13"/>
      <c r="HK62" s="13"/>
      <c r="HL62" s="13">
        <v>1</v>
      </c>
      <c r="HM62" s="13"/>
      <c r="HN62" s="13"/>
      <c r="HO62" s="13"/>
      <c r="HP62" s="13">
        <v>2</v>
      </c>
      <c r="HQ62" s="13"/>
      <c r="HR62" s="13">
        <v>1</v>
      </c>
      <c r="HS62" s="13"/>
      <c r="HT62" s="13"/>
      <c r="HU62" s="13"/>
      <c r="HV62" s="13"/>
      <c r="HW62" s="13"/>
      <c r="HX62" s="13">
        <v>1</v>
      </c>
      <c r="HY62" s="13"/>
      <c r="HZ62" s="13">
        <v>1</v>
      </c>
      <c r="IA62" s="13"/>
      <c r="IB62" s="13"/>
      <c r="IC62" s="13">
        <v>1</v>
      </c>
      <c r="ID62" s="13"/>
      <c r="IE62" s="13">
        <v>1</v>
      </c>
      <c r="IF62" s="13"/>
      <c r="IG62" s="13"/>
      <c r="IH62" s="13"/>
      <c r="II62" s="13">
        <v>1</v>
      </c>
      <c r="IJ62" s="13"/>
      <c r="IK62" s="13">
        <v>1</v>
      </c>
      <c r="IL62" s="13">
        <v>2</v>
      </c>
      <c r="IM62" s="13">
        <v>1</v>
      </c>
      <c r="IN62" s="13">
        <v>2</v>
      </c>
      <c r="IO62" s="13">
        <v>2</v>
      </c>
      <c r="IP62" s="13"/>
      <c r="IQ62" s="13">
        <v>1</v>
      </c>
      <c r="IR62" s="13"/>
      <c r="IS62" s="13"/>
      <c r="IT62" s="13">
        <v>1</v>
      </c>
      <c r="IU62" s="13">
        <v>1</v>
      </c>
      <c r="IV62" s="13"/>
      <c r="IW62" s="13">
        <v>1</v>
      </c>
      <c r="IX62" s="13"/>
      <c r="IY62" s="13"/>
      <c r="IZ62" s="13"/>
      <c r="JA62" s="13"/>
      <c r="JB62" s="13"/>
      <c r="JC62" s="13"/>
      <c r="JD62" s="13"/>
      <c r="JE62" s="13"/>
      <c r="JF62" s="13"/>
      <c r="JG62" s="13"/>
      <c r="JH62" s="13"/>
      <c r="JI62" s="13"/>
      <c r="JJ62" s="13"/>
      <c r="JK62" s="13"/>
      <c r="JL62" s="13"/>
      <c r="JM62" s="60">
        <v>21</v>
      </c>
      <c r="JN62" s="13"/>
      <c r="JO62" s="13"/>
      <c r="JP62" s="13"/>
      <c r="JQ62" s="13"/>
      <c r="JR62" s="13"/>
      <c r="JS62" s="13"/>
      <c r="JT62" s="13"/>
      <c r="JU62" s="13"/>
      <c r="JV62" s="13"/>
      <c r="JW62" s="13"/>
      <c r="JX62" s="13"/>
      <c r="JY62" s="13"/>
      <c r="JZ62" s="13"/>
      <c r="KA62" s="13"/>
      <c r="KB62" s="13"/>
      <c r="KC62" s="13"/>
      <c r="KD62" s="13"/>
      <c r="KE62" s="13"/>
      <c r="KF62" s="13"/>
      <c r="KG62" s="13"/>
      <c r="KH62" s="13"/>
      <c r="KI62" s="13"/>
      <c r="KJ62" s="13"/>
      <c r="KK62" s="13"/>
      <c r="KL62" s="13"/>
      <c r="KM62" s="13"/>
      <c r="KN62" s="13"/>
      <c r="KO62" s="13"/>
      <c r="KP62" s="13"/>
      <c r="KQ62" s="13"/>
      <c r="KR62" s="13"/>
      <c r="KS62" s="13"/>
      <c r="KT62" s="13"/>
      <c r="KU62" s="13"/>
      <c r="KV62" s="13"/>
      <c r="KW62" s="13"/>
      <c r="KX62" s="13"/>
      <c r="KY62" s="13"/>
      <c r="KZ62" s="13"/>
      <c r="LA62" s="13"/>
      <c r="LB62" s="13"/>
      <c r="LC62" s="13"/>
      <c r="LD62" s="13"/>
      <c r="LE62" s="13"/>
      <c r="LF62" s="13"/>
      <c r="LG62" s="13"/>
      <c r="LH62" s="13"/>
      <c r="LI62" s="13"/>
      <c r="LJ62" s="13"/>
      <c r="LK62" s="13"/>
      <c r="LL62" s="13"/>
      <c r="LM62" s="13">
        <v>1</v>
      </c>
      <c r="LN62" s="13"/>
      <c r="LO62" s="13"/>
      <c r="LP62" s="13"/>
      <c r="LQ62" s="13"/>
      <c r="LR62" s="13"/>
      <c r="LS62" s="13"/>
      <c r="LT62" s="13">
        <v>1</v>
      </c>
      <c r="LU62" s="13"/>
      <c r="LV62" s="13"/>
      <c r="LW62" s="13"/>
      <c r="LX62" s="13"/>
      <c r="LY62" s="13"/>
      <c r="LZ62" s="13"/>
      <c r="MA62" s="13"/>
      <c r="MB62" s="13"/>
      <c r="MC62" s="13"/>
      <c r="MD62" s="13"/>
      <c r="ME62" s="13"/>
      <c r="MF62" s="13"/>
      <c r="MG62" s="13"/>
      <c r="MH62" s="13"/>
      <c r="MI62" s="13"/>
      <c r="MJ62" s="13"/>
      <c r="MK62" s="60">
        <v>2</v>
      </c>
      <c r="ML62" s="13">
        <v>41</v>
      </c>
      <c r="MM62" s="448"/>
      <c r="MN62" s="448"/>
      <c r="MO62" s="448"/>
      <c r="MP62" s="448"/>
    </row>
    <row r="63" spans="1:354">
      <c r="A63" s="8" t="s">
        <v>73</v>
      </c>
      <c r="B63" s="283">
        <f t="shared" si="97"/>
        <v>0</v>
      </c>
      <c r="C63" s="283">
        <f t="shared" si="98"/>
        <v>0</v>
      </c>
      <c r="D63" s="283">
        <f t="shared" si="99"/>
        <v>0</v>
      </c>
      <c r="E63" s="283">
        <f t="shared" si="100"/>
        <v>0</v>
      </c>
      <c r="F63" s="283">
        <f t="shared" si="101"/>
        <v>0</v>
      </c>
      <c r="G63" s="283">
        <f t="shared" si="102"/>
        <v>0</v>
      </c>
      <c r="H63" s="283">
        <f t="shared" si="103"/>
        <v>1</v>
      </c>
      <c r="I63" s="283">
        <f t="shared" si="104"/>
        <v>0</v>
      </c>
      <c r="J63" s="283">
        <f t="shared" si="105"/>
        <v>2</v>
      </c>
      <c r="K63" s="283">
        <f t="shared" si="106"/>
        <v>3</v>
      </c>
      <c r="L63" s="283">
        <f t="shared" si="107"/>
        <v>5</v>
      </c>
      <c r="M63" s="283">
        <f t="shared" si="108"/>
        <v>2</v>
      </c>
      <c r="N63" s="283">
        <f t="shared" si="109"/>
        <v>9</v>
      </c>
      <c r="O63" s="283">
        <f t="shared" si="110"/>
        <v>8</v>
      </c>
      <c r="P63" s="283">
        <f t="shared" si="111"/>
        <v>20</v>
      </c>
      <c r="Q63" s="283">
        <f t="shared" si="112"/>
        <v>7</v>
      </c>
      <c r="R63" s="283">
        <f t="shared" si="113"/>
        <v>23</v>
      </c>
      <c r="S63" s="283">
        <f t="shared" si="114"/>
        <v>19</v>
      </c>
      <c r="T63" s="283">
        <f t="shared" si="115"/>
        <v>3</v>
      </c>
      <c r="U63" s="283">
        <f t="shared" si="116"/>
        <v>5</v>
      </c>
      <c r="W63" s="791">
        <f t="shared" si="117"/>
        <v>0</v>
      </c>
      <c r="X63" s="791">
        <f t="shared" si="118"/>
        <v>0</v>
      </c>
      <c r="Y63" s="791">
        <f t="shared" si="119"/>
        <v>0</v>
      </c>
      <c r="Z63" s="791">
        <f t="shared" si="120"/>
        <v>0</v>
      </c>
      <c r="AA63" s="791">
        <f t="shared" si="121"/>
        <v>0</v>
      </c>
      <c r="AB63" s="791">
        <f t="shared" si="122"/>
        <v>0</v>
      </c>
      <c r="AC63" s="791">
        <f t="shared" si="123"/>
        <v>0</v>
      </c>
      <c r="AD63" s="791">
        <f t="shared" si="124"/>
        <v>0</v>
      </c>
      <c r="AE63" s="791">
        <f t="shared" si="125"/>
        <v>0</v>
      </c>
      <c r="AF63" s="791">
        <f t="shared" si="126"/>
        <v>3</v>
      </c>
      <c r="AG63" s="356"/>
      <c r="AH63" s="16" t="s">
        <v>73</v>
      </c>
      <c r="AI63" s="797">
        <f t="shared" si="127"/>
        <v>0</v>
      </c>
      <c r="AJ63" s="797">
        <f t="shared" si="128"/>
        <v>0</v>
      </c>
      <c r="AK63" s="797">
        <f t="shared" si="129"/>
        <v>0</v>
      </c>
      <c r="AL63" s="797">
        <f t="shared" si="130"/>
        <v>0</v>
      </c>
      <c r="AM63" s="797">
        <f t="shared" si="131"/>
        <v>0</v>
      </c>
      <c r="AN63" s="797">
        <f t="shared" si="132"/>
        <v>0</v>
      </c>
      <c r="AO63" s="797">
        <f t="shared" si="133"/>
        <v>1</v>
      </c>
      <c r="AP63" s="797">
        <f t="shared" si="134"/>
        <v>0</v>
      </c>
      <c r="AQ63" s="797">
        <f t="shared" si="135"/>
        <v>2</v>
      </c>
      <c r="AR63" s="797">
        <f t="shared" si="136"/>
        <v>3</v>
      </c>
      <c r="AS63" s="797">
        <f t="shared" si="137"/>
        <v>5</v>
      </c>
      <c r="AT63" s="797">
        <f t="shared" si="138"/>
        <v>2</v>
      </c>
      <c r="AU63" s="797">
        <f t="shared" si="139"/>
        <v>9</v>
      </c>
      <c r="AV63" s="797">
        <f t="shared" si="140"/>
        <v>8</v>
      </c>
      <c r="AW63" s="797">
        <f t="shared" si="141"/>
        <v>20</v>
      </c>
      <c r="AX63" s="797">
        <f t="shared" si="142"/>
        <v>7</v>
      </c>
      <c r="AY63" s="797">
        <f t="shared" si="143"/>
        <v>23</v>
      </c>
      <c r="AZ63" s="797">
        <f t="shared" si="144"/>
        <v>19</v>
      </c>
      <c r="BA63" s="797">
        <f t="shared" si="145"/>
        <v>3</v>
      </c>
      <c r="BB63" s="797">
        <f t="shared" si="146"/>
        <v>5</v>
      </c>
      <c r="BC63" s="797">
        <f t="shared" si="147"/>
        <v>3</v>
      </c>
      <c r="BD63" s="789">
        <f t="shared" si="148"/>
        <v>0</v>
      </c>
      <c r="BE63" s="789">
        <f t="shared" si="149"/>
        <v>0</v>
      </c>
      <c r="BF63" s="789">
        <f t="shared" si="150"/>
        <v>0</v>
      </c>
      <c r="BG63" s="789">
        <f t="shared" si="151"/>
        <v>0</v>
      </c>
      <c r="BH63" s="789">
        <f t="shared" si="152"/>
        <v>0</v>
      </c>
      <c r="BI63" s="789">
        <f t="shared" si="153"/>
        <v>0</v>
      </c>
      <c r="BJ63" s="789">
        <f t="shared" si="154"/>
        <v>0</v>
      </c>
      <c r="BK63" s="789">
        <f t="shared" si="155"/>
        <v>0</v>
      </c>
      <c r="BL63" s="789">
        <f t="shared" si="156"/>
        <v>0</v>
      </c>
      <c r="BM63" s="789">
        <f t="shared" si="157"/>
        <v>3</v>
      </c>
      <c r="BN63" s="356"/>
      <c r="BO63" s="356"/>
      <c r="BP63" s="16" t="s">
        <v>73</v>
      </c>
      <c r="BQ63" s="13"/>
      <c r="BR63" s="13"/>
      <c r="BS63" s="13"/>
      <c r="BT63" s="13"/>
      <c r="BU63" s="13"/>
      <c r="BV63" s="13"/>
      <c r="BW63" s="13"/>
      <c r="BX63" s="13"/>
      <c r="BY63" s="13"/>
      <c r="BZ63" s="13"/>
      <c r="CA63" s="13"/>
      <c r="CB63" s="13"/>
      <c r="CC63" s="13"/>
      <c r="CD63" s="13"/>
      <c r="CE63" s="13"/>
      <c r="CF63" s="13"/>
      <c r="CG63" s="13"/>
      <c r="CH63" s="13"/>
      <c r="CI63" s="13"/>
      <c r="CJ63" s="13"/>
      <c r="CK63" s="13"/>
      <c r="CL63" s="13"/>
      <c r="CM63" s="13"/>
      <c r="CN63" s="13"/>
      <c r="CO63" s="13"/>
      <c r="CP63" s="13"/>
      <c r="CQ63" s="13"/>
      <c r="CR63" s="13"/>
      <c r="CS63" s="13"/>
      <c r="CT63" s="13"/>
      <c r="CU63" s="13"/>
      <c r="CV63" s="13"/>
      <c r="CW63" s="13"/>
      <c r="CX63" s="13"/>
      <c r="CY63" s="13">
        <v>1</v>
      </c>
      <c r="CZ63" s="13">
        <v>1</v>
      </c>
      <c r="DA63" s="13"/>
      <c r="DB63" s="13"/>
      <c r="DC63" s="13"/>
      <c r="DD63" s="13"/>
      <c r="DE63" s="13"/>
      <c r="DF63" s="13"/>
      <c r="DG63" s="13"/>
      <c r="DH63" s="13">
        <v>1</v>
      </c>
      <c r="DI63" s="13"/>
      <c r="DJ63" s="13">
        <v>1</v>
      </c>
      <c r="DK63" s="13"/>
      <c r="DL63" s="13"/>
      <c r="DM63" s="13"/>
      <c r="DN63" s="13"/>
      <c r="DO63" s="13"/>
      <c r="DP63" s="13"/>
      <c r="DQ63" s="13"/>
      <c r="DR63" s="13">
        <v>1</v>
      </c>
      <c r="DS63" s="13">
        <v>1</v>
      </c>
      <c r="DT63" s="13"/>
      <c r="DU63" s="13">
        <v>1</v>
      </c>
      <c r="DV63" s="13"/>
      <c r="DW63" s="13"/>
      <c r="DX63" s="13">
        <v>2</v>
      </c>
      <c r="DY63" s="13">
        <v>1</v>
      </c>
      <c r="DZ63" s="13"/>
      <c r="EA63" s="13">
        <v>1</v>
      </c>
      <c r="EB63" s="13">
        <v>2</v>
      </c>
      <c r="EC63" s="13">
        <v>2</v>
      </c>
      <c r="ED63" s="13"/>
      <c r="EE63" s="13">
        <v>1</v>
      </c>
      <c r="EF63" s="13">
        <v>1</v>
      </c>
      <c r="EG63" s="13"/>
      <c r="EH63" s="13"/>
      <c r="EI63" s="13">
        <v>1</v>
      </c>
      <c r="EJ63" s="13">
        <v>1</v>
      </c>
      <c r="EK63" s="13">
        <v>1</v>
      </c>
      <c r="EL63" s="13"/>
      <c r="EM63" s="13">
        <v>6</v>
      </c>
      <c r="EN63" s="13"/>
      <c r="EO63" s="13">
        <v>2</v>
      </c>
      <c r="EP63" s="13"/>
      <c r="EQ63" s="13">
        <v>2</v>
      </c>
      <c r="ER63" s="13">
        <v>2</v>
      </c>
      <c r="ES63" s="13">
        <v>3</v>
      </c>
      <c r="ET63" s="13">
        <v>2</v>
      </c>
      <c r="EU63" s="13">
        <v>1</v>
      </c>
      <c r="EV63" s="13">
        <v>1</v>
      </c>
      <c r="EW63" s="13"/>
      <c r="EX63" s="13">
        <v>1</v>
      </c>
      <c r="EY63" s="13">
        <v>2</v>
      </c>
      <c r="EZ63" s="13"/>
      <c r="FA63" s="13">
        <v>1</v>
      </c>
      <c r="FB63" s="13"/>
      <c r="FC63" s="13">
        <v>1</v>
      </c>
      <c r="FD63" s="13"/>
      <c r="FE63" s="13"/>
      <c r="FF63" s="13"/>
      <c r="FG63" s="13"/>
      <c r="FH63" s="13"/>
      <c r="FI63" s="13"/>
      <c r="FJ63" s="13"/>
      <c r="FK63" s="13"/>
      <c r="FL63" s="13"/>
      <c r="FM63" s="13"/>
      <c r="FN63" s="60">
        <v>44</v>
      </c>
      <c r="FO63" s="13"/>
      <c r="FP63" s="13"/>
      <c r="FQ63" s="13"/>
      <c r="FR63" s="13"/>
      <c r="FS63" s="13"/>
      <c r="FT63" s="13"/>
      <c r="FU63" s="13"/>
      <c r="FV63" s="13"/>
      <c r="FW63" s="13"/>
      <c r="FX63" s="13"/>
      <c r="FY63" s="13"/>
      <c r="FZ63" s="13"/>
      <c r="GA63" s="13"/>
      <c r="GB63" s="13"/>
      <c r="GC63" s="13"/>
      <c r="GD63" s="13"/>
      <c r="GE63" s="13"/>
      <c r="GF63" s="13"/>
      <c r="GG63" s="13"/>
      <c r="GH63" s="13"/>
      <c r="GI63" s="13"/>
      <c r="GJ63" s="13"/>
      <c r="GK63" s="13"/>
      <c r="GL63" s="13"/>
      <c r="GM63" s="13"/>
      <c r="GN63" s="13"/>
      <c r="GO63" s="13"/>
      <c r="GP63" s="13"/>
      <c r="GQ63" s="13"/>
      <c r="GR63" s="13"/>
      <c r="GS63" s="13"/>
      <c r="GT63" s="13"/>
      <c r="GU63" s="13"/>
      <c r="GV63" s="13"/>
      <c r="GW63" s="13"/>
      <c r="GX63" s="13"/>
      <c r="GY63" s="13">
        <v>1</v>
      </c>
      <c r="GZ63" s="13"/>
      <c r="HA63" s="13"/>
      <c r="HB63" s="13"/>
      <c r="HC63" s="13"/>
      <c r="HD63" s="13"/>
      <c r="HE63" s="13"/>
      <c r="HF63" s="13"/>
      <c r="HG63" s="13"/>
      <c r="HH63" s="13">
        <v>1</v>
      </c>
      <c r="HI63" s="13">
        <v>1</v>
      </c>
      <c r="HJ63" s="13">
        <v>1</v>
      </c>
      <c r="HK63" s="13"/>
      <c r="HL63" s="13">
        <v>1</v>
      </c>
      <c r="HM63" s="13">
        <v>1</v>
      </c>
      <c r="HN63" s="13"/>
      <c r="HO63" s="13"/>
      <c r="HP63" s="13">
        <v>1</v>
      </c>
      <c r="HQ63" s="13"/>
      <c r="HR63" s="13">
        <v>1</v>
      </c>
      <c r="HS63" s="13"/>
      <c r="HT63" s="13">
        <v>3</v>
      </c>
      <c r="HU63" s="13"/>
      <c r="HV63" s="13"/>
      <c r="HW63" s="13"/>
      <c r="HX63" s="13"/>
      <c r="HY63" s="13">
        <v>2</v>
      </c>
      <c r="HZ63" s="13"/>
      <c r="IA63" s="13"/>
      <c r="IB63" s="13">
        <v>3</v>
      </c>
      <c r="IC63" s="13">
        <v>1</v>
      </c>
      <c r="ID63" s="13">
        <v>2</v>
      </c>
      <c r="IE63" s="13">
        <v>4</v>
      </c>
      <c r="IF63" s="13">
        <v>1</v>
      </c>
      <c r="IG63" s="13">
        <v>4</v>
      </c>
      <c r="IH63" s="13"/>
      <c r="II63" s="13">
        <v>1</v>
      </c>
      <c r="IJ63" s="13">
        <v>1</v>
      </c>
      <c r="IK63" s="13">
        <v>3</v>
      </c>
      <c r="IL63" s="13">
        <v>1</v>
      </c>
      <c r="IM63" s="13">
        <v>3</v>
      </c>
      <c r="IN63" s="13">
        <v>4</v>
      </c>
      <c r="IO63" s="13">
        <v>4</v>
      </c>
      <c r="IP63" s="13">
        <v>2</v>
      </c>
      <c r="IQ63" s="13">
        <v>2</v>
      </c>
      <c r="IR63" s="13">
        <v>3</v>
      </c>
      <c r="IS63" s="13">
        <v>2</v>
      </c>
      <c r="IT63" s="13">
        <v>3</v>
      </c>
      <c r="IU63" s="13">
        <v>2</v>
      </c>
      <c r="IV63" s="13">
        <v>1</v>
      </c>
      <c r="IW63" s="13"/>
      <c r="IX63" s="13">
        <v>1</v>
      </c>
      <c r="IY63" s="13"/>
      <c r="IZ63" s="13">
        <v>1</v>
      </c>
      <c r="JA63" s="13"/>
      <c r="JB63" s="13"/>
      <c r="JC63" s="13">
        <v>1</v>
      </c>
      <c r="JD63" s="13"/>
      <c r="JE63" s="13"/>
      <c r="JF63" s="13"/>
      <c r="JG63" s="13"/>
      <c r="JH63" s="13"/>
      <c r="JI63" s="13"/>
      <c r="JJ63" s="13"/>
      <c r="JK63" s="13"/>
      <c r="JL63" s="13"/>
      <c r="JM63" s="60">
        <v>63</v>
      </c>
      <c r="JN63" s="13"/>
      <c r="JO63" s="13"/>
      <c r="JP63" s="13"/>
      <c r="JQ63" s="13"/>
      <c r="JR63" s="13"/>
      <c r="JS63" s="13"/>
      <c r="JT63" s="13"/>
      <c r="JU63" s="13"/>
      <c r="JV63" s="13"/>
      <c r="JW63" s="13"/>
      <c r="JX63" s="13"/>
      <c r="JY63" s="13"/>
      <c r="JZ63" s="13"/>
      <c r="KA63" s="13"/>
      <c r="KB63" s="13"/>
      <c r="KC63" s="13"/>
      <c r="KD63" s="13"/>
      <c r="KE63" s="13"/>
      <c r="KF63" s="13"/>
      <c r="KG63" s="13"/>
      <c r="KH63" s="13"/>
      <c r="KI63" s="13"/>
      <c r="KJ63" s="13"/>
      <c r="KK63" s="13"/>
      <c r="KL63" s="13"/>
      <c r="KM63" s="13"/>
      <c r="KN63" s="13"/>
      <c r="KO63" s="13"/>
      <c r="KP63" s="13"/>
      <c r="KQ63" s="13"/>
      <c r="KR63" s="13"/>
      <c r="KS63" s="13"/>
      <c r="KT63" s="13"/>
      <c r="KU63" s="13"/>
      <c r="KV63" s="13"/>
      <c r="KW63" s="13"/>
      <c r="KX63" s="13"/>
      <c r="KY63" s="13"/>
      <c r="KZ63" s="13"/>
      <c r="LA63" s="13"/>
      <c r="LB63" s="13"/>
      <c r="LC63" s="13"/>
      <c r="LD63" s="13"/>
      <c r="LE63" s="13"/>
      <c r="LF63" s="13"/>
      <c r="LG63" s="13"/>
      <c r="LH63" s="13"/>
      <c r="LI63" s="13"/>
      <c r="LJ63" s="13"/>
      <c r="LK63" s="13"/>
      <c r="LL63" s="13"/>
      <c r="LM63" s="13"/>
      <c r="LN63" s="13"/>
      <c r="LO63" s="13"/>
      <c r="LP63" s="13"/>
      <c r="LQ63" s="13"/>
      <c r="LR63" s="13"/>
      <c r="LS63" s="13"/>
      <c r="LT63" s="13"/>
      <c r="LU63" s="13"/>
      <c r="LV63" s="13">
        <v>1</v>
      </c>
      <c r="LW63" s="13">
        <v>1</v>
      </c>
      <c r="LX63" s="13"/>
      <c r="LY63" s="13"/>
      <c r="LZ63" s="13"/>
      <c r="MA63" s="13"/>
      <c r="MB63" s="13"/>
      <c r="MC63" s="13">
        <v>1</v>
      </c>
      <c r="MD63" s="13"/>
      <c r="ME63" s="13"/>
      <c r="MF63" s="13"/>
      <c r="MG63" s="13"/>
      <c r="MH63" s="13"/>
      <c r="MI63" s="13"/>
      <c r="MJ63" s="13"/>
      <c r="MK63" s="60">
        <v>3</v>
      </c>
      <c r="ML63" s="13">
        <v>110</v>
      </c>
      <c r="MM63" s="448"/>
      <c r="MN63" s="448"/>
      <c r="MO63" s="448"/>
      <c r="MP63" s="448"/>
    </row>
    <row r="64" spans="1:354">
      <c r="A64" s="8" t="s">
        <v>194</v>
      </c>
      <c r="B64" s="283">
        <f t="shared" si="97"/>
        <v>0</v>
      </c>
      <c r="C64" s="283">
        <f t="shared" si="98"/>
        <v>0</v>
      </c>
      <c r="D64" s="283">
        <f t="shared" si="99"/>
        <v>0</v>
      </c>
      <c r="E64" s="283">
        <f t="shared" si="100"/>
        <v>0</v>
      </c>
      <c r="F64" s="283">
        <f t="shared" si="101"/>
        <v>1</v>
      </c>
      <c r="G64" s="283">
        <f t="shared" si="102"/>
        <v>0</v>
      </c>
      <c r="H64" s="283">
        <f t="shared" si="103"/>
        <v>1</v>
      </c>
      <c r="I64" s="283">
        <f t="shared" si="104"/>
        <v>0</v>
      </c>
      <c r="J64" s="283">
        <f t="shared" si="105"/>
        <v>2</v>
      </c>
      <c r="K64" s="283">
        <f t="shared" si="106"/>
        <v>0</v>
      </c>
      <c r="L64" s="283">
        <f t="shared" si="107"/>
        <v>4</v>
      </c>
      <c r="M64" s="283">
        <f t="shared" si="108"/>
        <v>2</v>
      </c>
      <c r="N64" s="283">
        <f t="shared" si="109"/>
        <v>8</v>
      </c>
      <c r="O64" s="283">
        <f t="shared" si="110"/>
        <v>5</v>
      </c>
      <c r="P64" s="283">
        <f t="shared" si="111"/>
        <v>9</v>
      </c>
      <c r="Q64" s="283">
        <f t="shared" si="112"/>
        <v>10</v>
      </c>
      <c r="R64" s="283">
        <f t="shared" si="113"/>
        <v>13</v>
      </c>
      <c r="S64" s="283">
        <f t="shared" si="114"/>
        <v>5</v>
      </c>
      <c r="T64" s="283">
        <f t="shared" si="115"/>
        <v>2</v>
      </c>
      <c r="U64" s="283">
        <f t="shared" si="116"/>
        <v>4</v>
      </c>
      <c r="W64" s="791">
        <f t="shared" si="117"/>
        <v>0</v>
      </c>
      <c r="X64" s="791">
        <f t="shared" si="118"/>
        <v>0</v>
      </c>
      <c r="Y64" s="791">
        <f t="shared" si="119"/>
        <v>0</v>
      </c>
      <c r="Z64" s="791">
        <f t="shared" si="120"/>
        <v>0</v>
      </c>
      <c r="AA64" s="791">
        <f t="shared" si="121"/>
        <v>0</v>
      </c>
      <c r="AB64" s="791">
        <f t="shared" si="122"/>
        <v>0</v>
      </c>
      <c r="AC64" s="791">
        <f t="shared" si="123"/>
        <v>0</v>
      </c>
      <c r="AD64" s="791">
        <f t="shared" si="124"/>
        <v>0</v>
      </c>
      <c r="AE64" s="791">
        <f t="shared" si="125"/>
        <v>2</v>
      </c>
      <c r="AF64" s="791">
        <f t="shared" si="126"/>
        <v>1</v>
      </c>
      <c r="AG64" s="356"/>
      <c r="AH64" s="16" t="s">
        <v>194</v>
      </c>
      <c r="AI64" s="797">
        <f t="shared" si="127"/>
        <v>0</v>
      </c>
      <c r="AJ64" s="797">
        <f t="shared" si="128"/>
        <v>0</v>
      </c>
      <c r="AK64" s="797">
        <f t="shared" si="129"/>
        <v>0</v>
      </c>
      <c r="AL64" s="797">
        <f t="shared" si="130"/>
        <v>0</v>
      </c>
      <c r="AM64" s="797">
        <f t="shared" si="131"/>
        <v>1</v>
      </c>
      <c r="AN64" s="797">
        <f t="shared" si="132"/>
        <v>0</v>
      </c>
      <c r="AO64" s="797">
        <f t="shared" si="133"/>
        <v>1</v>
      </c>
      <c r="AP64" s="797">
        <f t="shared" si="134"/>
        <v>0</v>
      </c>
      <c r="AQ64" s="797">
        <f t="shared" si="135"/>
        <v>2</v>
      </c>
      <c r="AR64" s="797">
        <f t="shared" si="136"/>
        <v>0</v>
      </c>
      <c r="AS64" s="797">
        <f t="shared" si="137"/>
        <v>4</v>
      </c>
      <c r="AT64" s="797">
        <f t="shared" si="138"/>
        <v>2</v>
      </c>
      <c r="AU64" s="797">
        <f t="shared" si="139"/>
        <v>8</v>
      </c>
      <c r="AV64" s="797">
        <f t="shared" si="140"/>
        <v>5</v>
      </c>
      <c r="AW64" s="797">
        <f t="shared" si="141"/>
        <v>9</v>
      </c>
      <c r="AX64" s="797">
        <f t="shared" si="142"/>
        <v>10</v>
      </c>
      <c r="AY64" s="797">
        <f t="shared" si="143"/>
        <v>13</v>
      </c>
      <c r="AZ64" s="797">
        <f t="shared" si="144"/>
        <v>5</v>
      </c>
      <c r="BA64" s="797">
        <f t="shared" si="145"/>
        <v>2</v>
      </c>
      <c r="BB64" s="797">
        <f t="shared" si="146"/>
        <v>4</v>
      </c>
      <c r="BC64" s="797">
        <f t="shared" si="147"/>
        <v>3</v>
      </c>
      <c r="BD64" s="789">
        <f t="shared" si="148"/>
        <v>0</v>
      </c>
      <c r="BE64" s="789">
        <f t="shared" si="149"/>
        <v>0</v>
      </c>
      <c r="BF64" s="789">
        <f t="shared" si="150"/>
        <v>0</v>
      </c>
      <c r="BG64" s="789">
        <f t="shared" si="151"/>
        <v>0</v>
      </c>
      <c r="BH64" s="789">
        <f t="shared" si="152"/>
        <v>0</v>
      </c>
      <c r="BI64" s="789">
        <f t="shared" si="153"/>
        <v>0</v>
      </c>
      <c r="BJ64" s="789">
        <f t="shared" si="154"/>
        <v>0</v>
      </c>
      <c r="BK64" s="789">
        <f t="shared" si="155"/>
        <v>0</v>
      </c>
      <c r="BL64" s="789">
        <f t="shared" si="156"/>
        <v>2</v>
      </c>
      <c r="BM64" s="789">
        <f t="shared" si="157"/>
        <v>1</v>
      </c>
      <c r="BN64" s="356"/>
      <c r="BO64" s="356"/>
      <c r="BP64" s="16" t="s">
        <v>194</v>
      </c>
      <c r="BQ64" s="13"/>
      <c r="BR64" s="13"/>
      <c r="BS64" s="13"/>
      <c r="BT64" s="13"/>
      <c r="BU64" s="13"/>
      <c r="BV64" s="13"/>
      <c r="BW64" s="13"/>
      <c r="BX64" s="13"/>
      <c r="BY64" s="13"/>
      <c r="BZ64" s="13"/>
      <c r="CA64" s="13"/>
      <c r="CB64" s="13"/>
      <c r="CC64" s="13"/>
      <c r="CD64" s="13"/>
      <c r="CE64" s="13"/>
      <c r="CF64" s="13"/>
      <c r="CG64" s="13"/>
      <c r="CH64" s="13"/>
      <c r="CI64" s="13"/>
      <c r="CJ64" s="13"/>
      <c r="CK64" s="13"/>
      <c r="CL64" s="13"/>
      <c r="CM64" s="13"/>
      <c r="CN64" s="13"/>
      <c r="CO64" s="13"/>
      <c r="CP64" s="13"/>
      <c r="CQ64" s="13"/>
      <c r="CR64" s="13"/>
      <c r="CS64" s="13"/>
      <c r="CT64" s="13"/>
      <c r="CU64" s="13"/>
      <c r="CV64" s="13"/>
      <c r="CW64" s="13"/>
      <c r="CX64" s="13"/>
      <c r="CY64" s="13"/>
      <c r="CZ64" s="13"/>
      <c r="DA64" s="13"/>
      <c r="DB64" s="13"/>
      <c r="DC64" s="13"/>
      <c r="DD64" s="13"/>
      <c r="DE64" s="13"/>
      <c r="DF64" s="13"/>
      <c r="DG64" s="13"/>
      <c r="DH64" s="13"/>
      <c r="DI64" s="13"/>
      <c r="DJ64" s="13"/>
      <c r="DK64" s="13"/>
      <c r="DL64" s="13"/>
      <c r="DM64" s="13">
        <v>1</v>
      </c>
      <c r="DN64" s="13"/>
      <c r="DO64" s="13"/>
      <c r="DP64" s="13"/>
      <c r="DQ64" s="13">
        <v>1</v>
      </c>
      <c r="DR64" s="13"/>
      <c r="DS64" s="13"/>
      <c r="DT64" s="13"/>
      <c r="DU64" s="13"/>
      <c r="DV64" s="13">
        <v>1</v>
      </c>
      <c r="DW64" s="13">
        <v>2</v>
      </c>
      <c r="DX64" s="13"/>
      <c r="DY64" s="13">
        <v>1</v>
      </c>
      <c r="DZ64" s="13">
        <v>1</v>
      </c>
      <c r="EA64" s="13"/>
      <c r="EB64" s="13"/>
      <c r="EC64" s="13">
        <v>1</v>
      </c>
      <c r="ED64" s="13">
        <v>1</v>
      </c>
      <c r="EE64" s="13"/>
      <c r="EF64" s="13">
        <v>2</v>
      </c>
      <c r="EG64" s="13"/>
      <c r="EH64" s="13"/>
      <c r="EI64" s="13">
        <v>2</v>
      </c>
      <c r="EJ64" s="13">
        <v>1</v>
      </c>
      <c r="EK64" s="13">
        <v>3</v>
      </c>
      <c r="EL64" s="13"/>
      <c r="EM64" s="13">
        <v>1</v>
      </c>
      <c r="EN64" s="13">
        <v>1</v>
      </c>
      <c r="EO64" s="13">
        <v>1</v>
      </c>
      <c r="EP64" s="13"/>
      <c r="EQ64" s="13"/>
      <c r="ER64" s="13">
        <v>1</v>
      </c>
      <c r="ES64" s="13">
        <v>1</v>
      </c>
      <c r="ET64" s="13"/>
      <c r="EU64" s="13"/>
      <c r="EV64" s="13"/>
      <c r="EW64" s="13">
        <v>2</v>
      </c>
      <c r="EX64" s="13"/>
      <c r="EY64" s="13">
        <v>1</v>
      </c>
      <c r="EZ64" s="13"/>
      <c r="FA64" s="13"/>
      <c r="FB64" s="13"/>
      <c r="FC64" s="13"/>
      <c r="FD64" s="13"/>
      <c r="FE64" s="13">
        <v>1</v>
      </c>
      <c r="FF64" s="13"/>
      <c r="FG64" s="13"/>
      <c r="FH64" s="13"/>
      <c r="FI64" s="13"/>
      <c r="FJ64" s="13"/>
      <c r="FK64" s="13"/>
      <c r="FL64" s="13"/>
      <c r="FM64" s="13"/>
      <c r="FN64" s="60">
        <v>26</v>
      </c>
      <c r="FO64" s="13"/>
      <c r="FP64" s="13"/>
      <c r="FQ64" s="13"/>
      <c r="FR64" s="13"/>
      <c r="FS64" s="13"/>
      <c r="FT64" s="13"/>
      <c r="FU64" s="13"/>
      <c r="FV64" s="13"/>
      <c r="FW64" s="13"/>
      <c r="FX64" s="13"/>
      <c r="FY64" s="13"/>
      <c r="FZ64" s="13"/>
      <c r="GA64" s="13"/>
      <c r="GB64" s="13"/>
      <c r="GC64" s="13"/>
      <c r="GD64" s="13"/>
      <c r="GE64" s="13"/>
      <c r="GF64" s="13"/>
      <c r="GG64" s="13"/>
      <c r="GH64" s="13"/>
      <c r="GI64" s="13"/>
      <c r="GJ64" s="13"/>
      <c r="GK64" s="13"/>
      <c r="GL64" s="13"/>
      <c r="GM64" s="13"/>
      <c r="GN64" s="13"/>
      <c r="GO64" s="13">
        <v>1</v>
      </c>
      <c r="GP64" s="13"/>
      <c r="GQ64" s="13"/>
      <c r="GR64" s="13"/>
      <c r="GS64" s="13"/>
      <c r="GT64" s="13"/>
      <c r="GU64" s="13"/>
      <c r="GV64" s="13"/>
      <c r="GW64" s="13"/>
      <c r="GX64" s="13">
        <v>1</v>
      </c>
      <c r="GY64" s="13"/>
      <c r="GZ64" s="13">
        <v>1</v>
      </c>
      <c r="HA64" s="13"/>
      <c r="HB64" s="13"/>
      <c r="HC64" s="13">
        <v>1</v>
      </c>
      <c r="HD64" s="13"/>
      <c r="HE64" s="13"/>
      <c r="HF64" s="13"/>
      <c r="HG64" s="13"/>
      <c r="HH64" s="13"/>
      <c r="HI64" s="13"/>
      <c r="HJ64" s="13">
        <v>1</v>
      </c>
      <c r="HK64" s="13"/>
      <c r="HL64" s="13"/>
      <c r="HM64" s="13">
        <v>1</v>
      </c>
      <c r="HN64" s="13"/>
      <c r="HO64" s="13"/>
      <c r="HP64" s="13"/>
      <c r="HQ64" s="13"/>
      <c r="HR64" s="13"/>
      <c r="HS64" s="13">
        <v>2</v>
      </c>
      <c r="HT64" s="13">
        <v>1</v>
      </c>
      <c r="HU64" s="13"/>
      <c r="HV64" s="13">
        <v>1</v>
      </c>
      <c r="HW64" s="13">
        <v>1</v>
      </c>
      <c r="HX64" s="13">
        <v>2</v>
      </c>
      <c r="HY64" s="13"/>
      <c r="HZ64" s="13">
        <v>1</v>
      </c>
      <c r="IA64" s="13">
        <v>1</v>
      </c>
      <c r="IB64" s="13">
        <v>1</v>
      </c>
      <c r="IC64" s="13"/>
      <c r="ID64" s="13">
        <v>2</v>
      </c>
      <c r="IE64" s="13">
        <v>1</v>
      </c>
      <c r="IF64" s="13">
        <v>1</v>
      </c>
      <c r="IG64" s="13"/>
      <c r="IH64" s="13"/>
      <c r="II64" s="13">
        <v>1</v>
      </c>
      <c r="IJ64" s="13">
        <v>1</v>
      </c>
      <c r="IK64" s="13">
        <v>1</v>
      </c>
      <c r="IL64" s="13">
        <v>1</v>
      </c>
      <c r="IM64" s="13">
        <v>1</v>
      </c>
      <c r="IN64" s="13">
        <v>1</v>
      </c>
      <c r="IO64" s="13"/>
      <c r="IP64" s="13">
        <v>2</v>
      </c>
      <c r="IQ64" s="13">
        <v>2</v>
      </c>
      <c r="IR64" s="13">
        <v>3</v>
      </c>
      <c r="IS64" s="13"/>
      <c r="IT64" s="13">
        <v>5</v>
      </c>
      <c r="IU64" s="13"/>
      <c r="IV64" s="13"/>
      <c r="IW64" s="13"/>
      <c r="IX64" s="13">
        <v>2</v>
      </c>
      <c r="IY64" s="13"/>
      <c r="IZ64" s="13"/>
      <c r="JA64" s="13"/>
      <c r="JB64" s="13"/>
      <c r="JC64" s="13"/>
      <c r="JD64" s="13"/>
      <c r="JE64" s="13"/>
      <c r="JF64" s="13"/>
      <c r="JG64" s="13"/>
      <c r="JH64" s="13"/>
      <c r="JI64" s="13"/>
      <c r="JJ64" s="13"/>
      <c r="JK64" s="13"/>
      <c r="JL64" s="13"/>
      <c r="JM64" s="60">
        <v>40</v>
      </c>
      <c r="JN64" s="13"/>
      <c r="JO64" s="13"/>
      <c r="JP64" s="13"/>
      <c r="JQ64" s="13"/>
      <c r="JR64" s="13"/>
      <c r="JS64" s="13"/>
      <c r="JT64" s="13"/>
      <c r="JU64" s="13"/>
      <c r="JV64" s="13"/>
      <c r="JW64" s="13"/>
      <c r="JX64" s="13"/>
      <c r="JY64" s="13"/>
      <c r="JZ64" s="13"/>
      <c r="KA64" s="13"/>
      <c r="KB64" s="13"/>
      <c r="KC64" s="13"/>
      <c r="KD64" s="13"/>
      <c r="KE64" s="13"/>
      <c r="KF64" s="13"/>
      <c r="KG64" s="13"/>
      <c r="KH64" s="13"/>
      <c r="KI64" s="13"/>
      <c r="KJ64" s="13"/>
      <c r="KK64" s="13"/>
      <c r="KL64" s="13"/>
      <c r="KM64" s="13"/>
      <c r="KN64" s="13"/>
      <c r="KO64" s="13"/>
      <c r="KP64" s="13"/>
      <c r="KQ64" s="13"/>
      <c r="KR64" s="13"/>
      <c r="KS64" s="13"/>
      <c r="KT64" s="13"/>
      <c r="KU64" s="13"/>
      <c r="KV64" s="13"/>
      <c r="KW64" s="13"/>
      <c r="KX64" s="13"/>
      <c r="KY64" s="13"/>
      <c r="KZ64" s="13"/>
      <c r="LA64" s="13"/>
      <c r="LB64" s="13"/>
      <c r="LC64" s="13"/>
      <c r="LD64" s="13"/>
      <c r="LE64" s="13"/>
      <c r="LF64" s="13"/>
      <c r="LG64" s="13"/>
      <c r="LH64" s="13"/>
      <c r="LI64" s="13"/>
      <c r="LJ64" s="13"/>
      <c r="LK64" s="13"/>
      <c r="LL64" s="13">
        <v>1</v>
      </c>
      <c r="LM64" s="13"/>
      <c r="LN64" s="13"/>
      <c r="LO64" s="13"/>
      <c r="LP64" s="13"/>
      <c r="LQ64" s="13"/>
      <c r="LR64" s="13">
        <v>1</v>
      </c>
      <c r="LS64" s="13"/>
      <c r="LT64" s="13"/>
      <c r="LU64" s="13"/>
      <c r="LV64" s="13"/>
      <c r="LW64" s="13">
        <v>1</v>
      </c>
      <c r="LX64" s="13"/>
      <c r="LY64" s="13"/>
      <c r="LZ64" s="13"/>
      <c r="MA64" s="13"/>
      <c r="MB64" s="13"/>
      <c r="MC64" s="13"/>
      <c r="MD64" s="13"/>
      <c r="ME64" s="13"/>
      <c r="MF64" s="13"/>
      <c r="MG64" s="13"/>
      <c r="MH64" s="13"/>
      <c r="MI64" s="13"/>
      <c r="MJ64" s="13"/>
      <c r="MK64" s="60">
        <v>3</v>
      </c>
      <c r="ML64" s="13">
        <v>69</v>
      </c>
      <c r="MM64" s="448"/>
      <c r="MN64" s="448"/>
      <c r="MO64" s="448"/>
      <c r="MP64" s="448"/>
    </row>
    <row r="65" spans="1:354">
      <c r="A65" s="8" t="s">
        <v>75</v>
      </c>
      <c r="B65" s="283">
        <f t="shared" si="97"/>
        <v>0</v>
      </c>
      <c r="C65" s="283">
        <f t="shared" si="98"/>
        <v>0</v>
      </c>
      <c r="D65" s="283">
        <f t="shared" si="99"/>
        <v>0</v>
      </c>
      <c r="E65" s="283">
        <f t="shared" si="100"/>
        <v>0</v>
      </c>
      <c r="F65" s="283">
        <f t="shared" si="101"/>
        <v>0</v>
      </c>
      <c r="G65" s="283">
        <f t="shared" si="102"/>
        <v>1</v>
      </c>
      <c r="H65" s="283">
        <f t="shared" si="103"/>
        <v>1</v>
      </c>
      <c r="I65" s="283">
        <f t="shared" si="104"/>
        <v>1</v>
      </c>
      <c r="J65" s="283">
        <f t="shared" si="105"/>
        <v>0</v>
      </c>
      <c r="K65" s="283">
        <f t="shared" si="106"/>
        <v>0</v>
      </c>
      <c r="L65" s="283">
        <f t="shared" si="107"/>
        <v>4</v>
      </c>
      <c r="M65" s="283">
        <f t="shared" si="108"/>
        <v>5</v>
      </c>
      <c r="N65" s="283">
        <f t="shared" si="109"/>
        <v>9</v>
      </c>
      <c r="O65" s="283">
        <f t="shared" si="110"/>
        <v>5</v>
      </c>
      <c r="P65" s="283">
        <f t="shared" si="111"/>
        <v>10</v>
      </c>
      <c r="Q65" s="283">
        <f t="shared" si="112"/>
        <v>5</v>
      </c>
      <c r="R65" s="283">
        <f t="shared" si="113"/>
        <v>7</v>
      </c>
      <c r="S65" s="283">
        <f t="shared" si="114"/>
        <v>15</v>
      </c>
      <c r="T65" s="283">
        <f t="shared" si="115"/>
        <v>5</v>
      </c>
      <c r="U65" s="283">
        <f t="shared" si="116"/>
        <v>4</v>
      </c>
      <c r="W65" s="791">
        <f t="shared" si="117"/>
        <v>0</v>
      </c>
      <c r="X65" s="791">
        <f t="shared" si="118"/>
        <v>0</v>
      </c>
      <c r="Y65" s="791">
        <f t="shared" si="119"/>
        <v>0</v>
      </c>
      <c r="Z65" s="791">
        <f t="shared" si="120"/>
        <v>0</v>
      </c>
      <c r="AA65" s="791">
        <f t="shared" si="121"/>
        <v>0</v>
      </c>
      <c r="AB65" s="791">
        <f t="shared" si="122"/>
        <v>0</v>
      </c>
      <c r="AC65" s="791">
        <f t="shared" si="123"/>
        <v>0</v>
      </c>
      <c r="AD65" s="791">
        <f t="shared" si="124"/>
        <v>1</v>
      </c>
      <c r="AE65" s="791">
        <f t="shared" si="125"/>
        <v>0</v>
      </c>
      <c r="AF65" s="791">
        <f t="shared" si="126"/>
        <v>0</v>
      </c>
      <c r="AG65" s="356"/>
      <c r="AH65" s="16" t="s">
        <v>75</v>
      </c>
      <c r="AI65" s="797">
        <f t="shared" si="127"/>
        <v>0</v>
      </c>
      <c r="AJ65" s="797">
        <f t="shared" si="128"/>
        <v>0</v>
      </c>
      <c r="AK65" s="797">
        <f t="shared" si="129"/>
        <v>0</v>
      </c>
      <c r="AL65" s="797">
        <f t="shared" si="130"/>
        <v>0</v>
      </c>
      <c r="AM65" s="797">
        <f t="shared" si="131"/>
        <v>0</v>
      </c>
      <c r="AN65" s="797">
        <f t="shared" si="132"/>
        <v>1</v>
      </c>
      <c r="AO65" s="797">
        <f t="shared" si="133"/>
        <v>1</v>
      </c>
      <c r="AP65" s="797">
        <f t="shared" si="134"/>
        <v>1</v>
      </c>
      <c r="AQ65" s="797">
        <f t="shared" si="135"/>
        <v>0</v>
      </c>
      <c r="AR65" s="797">
        <f t="shared" si="136"/>
        <v>0</v>
      </c>
      <c r="AS65" s="797">
        <f t="shared" si="137"/>
        <v>4</v>
      </c>
      <c r="AT65" s="797">
        <f t="shared" si="138"/>
        <v>5</v>
      </c>
      <c r="AU65" s="797">
        <f t="shared" si="139"/>
        <v>9</v>
      </c>
      <c r="AV65" s="797">
        <f t="shared" si="140"/>
        <v>5</v>
      </c>
      <c r="AW65" s="797">
        <f t="shared" si="141"/>
        <v>10</v>
      </c>
      <c r="AX65" s="797">
        <f t="shared" si="142"/>
        <v>5</v>
      </c>
      <c r="AY65" s="797">
        <f t="shared" si="143"/>
        <v>7</v>
      </c>
      <c r="AZ65" s="797">
        <f t="shared" si="144"/>
        <v>15</v>
      </c>
      <c r="BA65" s="797">
        <f t="shared" si="145"/>
        <v>5</v>
      </c>
      <c r="BB65" s="797">
        <f t="shared" si="146"/>
        <v>4</v>
      </c>
      <c r="BC65" s="797">
        <f t="shared" si="147"/>
        <v>1</v>
      </c>
      <c r="BD65" s="789">
        <f t="shared" si="148"/>
        <v>0</v>
      </c>
      <c r="BE65" s="789">
        <f t="shared" si="149"/>
        <v>0</v>
      </c>
      <c r="BF65" s="789">
        <f t="shared" si="150"/>
        <v>0</v>
      </c>
      <c r="BG65" s="789">
        <f t="shared" si="151"/>
        <v>0</v>
      </c>
      <c r="BH65" s="789">
        <f t="shared" si="152"/>
        <v>0</v>
      </c>
      <c r="BI65" s="789">
        <f t="shared" si="153"/>
        <v>0</v>
      </c>
      <c r="BJ65" s="789">
        <f t="shared" si="154"/>
        <v>0</v>
      </c>
      <c r="BK65" s="789">
        <f t="shared" si="155"/>
        <v>1</v>
      </c>
      <c r="BL65" s="789">
        <f t="shared" si="156"/>
        <v>0</v>
      </c>
      <c r="BM65" s="789">
        <f t="shared" si="157"/>
        <v>0</v>
      </c>
      <c r="BN65" s="356"/>
      <c r="BO65" s="356"/>
      <c r="BP65" s="16" t="s">
        <v>75</v>
      </c>
      <c r="BQ65" s="13"/>
      <c r="BR65" s="13"/>
      <c r="BS65" s="13"/>
      <c r="BT65" s="13"/>
      <c r="BU65" s="13"/>
      <c r="BV65" s="13"/>
      <c r="BW65" s="13"/>
      <c r="BX65" s="13"/>
      <c r="BY65" s="13"/>
      <c r="BZ65" s="13"/>
      <c r="CA65" s="13"/>
      <c r="CB65" s="13"/>
      <c r="CC65" s="13"/>
      <c r="CD65" s="13"/>
      <c r="CE65" s="13"/>
      <c r="CF65" s="13"/>
      <c r="CG65" s="13"/>
      <c r="CH65" s="13"/>
      <c r="CI65" s="13"/>
      <c r="CJ65" s="13"/>
      <c r="CK65" s="13"/>
      <c r="CL65" s="13"/>
      <c r="CM65" s="13">
        <v>1</v>
      </c>
      <c r="CN65" s="13"/>
      <c r="CO65" s="13"/>
      <c r="CP65" s="13"/>
      <c r="CQ65" s="13"/>
      <c r="CR65" s="13"/>
      <c r="CS65" s="13"/>
      <c r="CT65" s="13"/>
      <c r="CU65" s="13"/>
      <c r="CV65" s="13">
        <v>1</v>
      </c>
      <c r="CW65" s="13"/>
      <c r="CX65" s="13"/>
      <c r="CY65" s="13"/>
      <c r="CZ65" s="13"/>
      <c r="DA65" s="13"/>
      <c r="DB65" s="13"/>
      <c r="DC65" s="13"/>
      <c r="DD65" s="13"/>
      <c r="DE65" s="13"/>
      <c r="DF65" s="13"/>
      <c r="DG65" s="13"/>
      <c r="DH65" s="13"/>
      <c r="DI65" s="13">
        <v>1</v>
      </c>
      <c r="DJ65" s="13"/>
      <c r="DK65" s="13">
        <v>1</v>
      </c>
      <c r="DL65" s="13"/>
      <c r="DM65" s="13"/>
      <c r="DN65" s="13"/>
      <c r="DO65" s="13"/>
      <c r="DP65" s="13">
        <v>2</v>
      </c>
      <c r="DQ65" s="13"/>
      <c r="DR65" s="13">
        <v>1</v>
      </c>
      <c r="DS65" s="13"/>
      <c r="DT65" s="13">
        <v>1</v>
      </c>
      <c r="DU65" s="13"/>
      <c r="DV65" s="13"/>
      <c r="DW65" s="13"/>
      <c r="DX65" s="13">
        <v>1</v>
      </c>
      <c r="DY65" s="13">
        <v>1</v>
      </c>
      <c r="DZ65" s="13"/>
      <c r="EA65" s="13">
        <v>2</v>
      </c>
      <c r="EB65" s="13"/>
      <c r="EC65" s="13">
        <v>1</v>
      </c>
      <c r="ED65" s="13">
        <v>2</v>
      </c>
      <c r="EE65" s="13"/>
      <c r="EF65" s="13">
        <v>1</v>
      </c>
      <c r="EG65" s="13"/>
      <c r="EH65" s="13"/>
      <c r="EI65" s="13"/>
      <c r="EJ65" s="13">
        <v>1</v>
      </c>
      <c r="EK65" s="13"/>
      <c r="EL65" s="13"/>
      <c r="EM65" s="13">
        <v>1</v>
      </c>
      <c r="EN65" s="13"/>
      <c r="EO65" s="13"/>
      <c r="EP65" s="13">
        <v>3</v>
      </c>
      <c r="EQ65" s="13">
        <v>3</v>
      </c>
      <c r="ER65" s="13">
        <v>4</v>
      </c>
      <c r="ES65" s="13">
        <v>3</v>
      </c>
      <c r="ET65" s="13"/>
      <c r="EU65" s="13"/>
      <c r="EV65" s="13">
        <v>1</v>
      </c>
      <c r="EW65" s="13">
        <v>2</v>
      </c>
      <c r="EX65" s="13">
        <v>1</v>
      </c>
      <c r="EY65" s="13"/>
      <c r="EZ65" s="13"/>
      <c r="FA65" s="13"/>
      <c r="FB65" s="13"/>
      <c r="FC65" s="13"/>
      <c r="FD65" s="13"/>
      <c r="FE65" s="13">
        <v>1</v>
      </c>
      <c r="FF65" s="13"/>
      <c r="FG65" s="13"/>
      <c r="FH65" s="13"/>
      <c r="FI65" s="13"/>
      <c r="FJ65" s="13"/>
      <c r="FK65" s="13"/>
      <c r="FL65" s="13"/>
      <c r="FM65" s="13"/>
      <c r="FN65" s="60">
        <v>36</v>
      </c>
      <c r="FO65" s="13"/>
      <c r="FP65" s="13"/>
      <c r="FQ65" s="13"/>
      <c r="FR65" s="13"/>
      <c r="FS65" s="13"/>
      <c r="FT65" s="13"/>
      <c r="FU65" s="13"/>
      <c r="FV65" s="13"/>
      <c r="FW65" s="13"/>
      <c r="FX65" s="13"/>
      <c r="FY65" s="13"/>
      <c r="FZ65" s="13"/>
      <c r="GA65" s="13"/>
      <c r="GB65" s="13"/>
      <c r="GC65" s="13"/>
      <c r="GD65" s="13"/>
      <c r="GE65" s="13"/>
      <c r="GF65" s="13"/>
      <c r="GG65" s="13"/>
      <c r="GH65" s="13"/>
      <c r="GI65" s="13"/>
      <c r="GJ65" s="13"/>
      <c r="GK65" s="13"/>
      <c r="GL65" s="13"/>
      <c r="GM65" s="13"/>
      <c r="GN65" s="13"/>
      <c r="GO65" s="13"/>
      <c r="GP65" s="13"/>
      <c r="GQ65" s="13"/>
      <c r="GR65" s="13"/>
      <c r="GS65" s="13"/>
      <c r="GT65" s="13"/>
      <c r="GU65" s="13"/>
      <c r="GV65" s="13"/>
      <c r="GW65" s="13"/>
      <c r="GX65" s="13">
        <v>1</v>
      </c>
      <c r="GY65" s="13"/>
      <c r="GZ65" s="13"/>
      <c r="HA65" s="13"/>
      <c r="HB65" s="13"/>
      <c r="HC65" s="13"/>
      <c r="HD65" s="13"/>
      <c r="HE65" s="13"/>
      <c r="HF65" s="13"/>
      <c r="HG65" s="13"/>
      <c r="HH65" s="13"/>
      <c r="HI65" s="13"/>
      <c r="HJ65" s="13"/>
      <c r="HK65" s="13"/>
      <c r="HL65" s="13"/>
      <c r="HM65" s="13">
        <v>1</v>
      </c>
      <c r="HN65" s="13"/>
      <c r="HO65" s="13"/>
      <c r="HP65" s="13">
        <v>2</v>
      </c>
      <c r="HQ65" s="13"/>
      <c r="HR65" s="13">
        <v>1</v>
      </c>
      <c r="HS65" s="13"/>
      <c r="HT65" s="13"/>
      <c r="HU65" s="13">
        <v>1</v>
      </c>
      <c r="HV65" s="13"/>
      <c r="HW65" s="13"/>
      <c r="HX65" s="13">
        <v>1</v>
      </c>
      <c r="HY65" s="13">
        <v>1</v>
      </c>
      <c r="HZ65" s="13">
        <v>1</v>
      </c>
      <c r="IA65" s="13">
        <v>3</v>
      </c>
      <c r="IB65" s="13">
        <v>1</v>
      </c>
      <c r="IC65" s="13">
        <v>1</v>
      </c>
      <c r="ID65" s="13"/>
      <c r="IE65" s="13">
        <v>1</v>
      </c>
      <c r="IF65" s="13">
        <v>2</v>
      </c>
      <c r="IG65" s="13"/>
      <c r="IH65" s="13"/>
      <c r="II65" s="13">
        <v>1</v>
      </c>
      <c r="IJ65" s="13">
        <v>2</v>
      </c>
      <c r="IK65" s="13">
        <v>2</v>
      </c>
      <c r="IL65" s="13">
        <v>2</v>
      </c>
      <c r="IM65" s="13"/>
      <c r="IN65" s="13">
        <v>1</v>
      </c>
      <c r="IO65" s="13"/>
      <c r="IP65" s="13">
        <v>1</v>
      </c>
      <c r="IQ65" s="13">
        <v>2</v>
      </c>
      <c r="IR65" s="13"/>
      <c r="IS65" s="13">
        <v>2</v>
      </c>
      <c r="IT65" s="13"/>
      <c r="IU65" s="13">
        <v>1</v>
      </c>
      <c r="IV65" s="13"/>
      <c r="IW65" s="13"/>
      <c r="IX65" s="13">
        <v>2</v>
      </c>
      <c r="IY65" s="13">
        <v>1</v>
      </c>
      <c r="IZ65" s="13">
        <v>1</v>
      </c>
      <c r="JA65" s="13"/>
      <c r="JB65" s="13"/>
      <c r="JC65" s="13"/>
      <c r="JD65" s="13"/>
      <c r="JE65" s="13">
        <v>1</v>
      </c>
      <c r="JF65" s="13"/>
      <c r="JG65" s="13"/>
      <c r="JH65" s="13"/>
      <c r="JI65" s="13"/>
      <c r="JJ65" s="13"/>
      <c r="JK65" s="13"/>
      <c r="JL65" s="13"/>
      <c r="JM65" s="60">
        <v>36</v>
      </c>
      <c r="JN65" s="13"/>
      <c r="JO65" s="13"/>
      <c r="JP65" s="13"/>
      <c r="JQ65" s="13"/>
      <c r="JR65" s="13"/>
      <c r="JS65" s="13"/>
      <c r="JT65" s="13"/>
      <c r="JU65" s="13"/>
      <c r="JV65" s="13"/>
      <c r="JW65" s="13"/>
      <c r="JX65" s="13"/>
      <c r="JY65" s="13"/>
      <c r="JZ65" s="13"/>
      <c r="KA65" s="13"/>
      <c r="KB65" s="13"/>
      <c r="KC65" s="13"/>
      <c r="KD65" s="13"/>
      <c r="KE65" s="13"/>
      <c r="KF65" s="13"/>
      <c r="KG65" s="13"/>
      <c r="KH65" s="13"/>
      <c r="KI65" s="13"/>
      <c r="KJ65" s="13"/>
      <c r="KK65" s="13"/>
      <c r="KL65" s="13"/>
      <c r="KM65" s="13"/>
      <c r="KN65" s="13"/>
      <c r="KO65" s="13"/>
      <c r="KP65" s="13"/>
      <c r="KQ65" s="13"/>
      <c r="KR65" s="13"/>
      <c r="KS65" s="13"/>
      <c r="KT65" s="13"/>
      <c r="KU65" s="13"/>
      <c r="KV65" s="13"/>
      <c r="KW65" s="13"/>
      <c r="KX65" s="13"/>
      <c r="KY65" s="13"/>
      <c r="KZ65" s="13"/>
      <c r="LA65" s="13"/>
      <c r="LB65" s="13"/>
      <c r="LC65" s="13">
        <v>1</v>
      </c>
      <c r="LD65" s="13"/>
      <c r="LE65" s="13"/>
      <c r="LF65" s="13"/>
      <c r="LG65" s="13"/>
      <c r="LH65" s="13"/>
      <c r="LI65" s="13"/>
      <c r="LJ65" s="13"/>
      <c r="LK65" s="13"/>
      <c r="LL65" s="13"/>
      <c r="LM65" s="13"/>
      <c r="LN65" s="13"/>
      <c r="LO65" s="13"/>
      <c r="LP65" s="13"/>
      <c r="LQ65" s="13"/>
      <c r="LR65" s="13"/>
      <c r="LS65" s="13"/>
      <c r="LT65" s="13"/>
      <c r="LU65" s="13"/>
      <c r="LV65" s="13"/>
      <c r="LW65" s="13"/>
      <c r="LX65" s="13"/>
      <c r="LY65" s="13"/>
      <c r="LZ65" s="13"/>
      <c r="MA65" s="13"/>
      <c r="MB65" s="13"/>
      <c r="MC65" s="13"/>
      <c r="MD65" s="13"/>
      <c r="ME65" s="13"/>
      <c r="MF65" s="13"/>
      <c r="MG65" s="13"/>
      <c r="MH65" s="13"/>
      <c r="MI65" s="13"/>
      <c r="MJ65" s="13"/>
      <c r="MK65" s="60">
        <v>1</v>
      </c>
      <c r="ML65" s="13">
        <v>73</v>
      </c>
      <c r="MM65" s="448"/>
      <c r="MN65" s="448"/>
      <c r="MO65" s="448"/>
      <c r="MP65" s="448"/>
    </row>
    <row r="66" spans="1:354">
      <c r="A66" s="8" t="s">
        <v>76</v>
      </c>
      <c r="B66" s="283">
        <f t="shared" si="97"/>
        <v>0</v>
      </c>
      <c r="C66" s="283">
        <f t="shared" si="98"/>
        <v>0</v>
      </c>
      <c r="D66" s="283">
        <f t="shared" si="99"/>
        <v>0</v>
      </c>
      <c r="E66" s="283">
        <f t="shared" si="100"/>
        <v>0</v>
      </c>
      <c r="F66" s="283">
        <f t="shared" si="101"/>
        <v>0</v>
      </c>
      <c r="G66" s="283">
        <f t="shared" si="102"/>
        <v>0</v>
      </c>
      <c r="H66" s="283">
        <f t="shared" si="103"/>
        <v>1</v>
      </c>
      <c r="I66" s="283">
        <f t="shared" si="104"/>
        <v>0</v>
      </c>
      <c r="J66" s="283">
        <f t="shared" si="105"/>
        <v>0</v>
      </c>
      <c r="K66" s="283">
        <f t="shared" si="106"/>
        <v>0</v>
      </c>
      <c r="L66" s="283">
        <f t="shared" si="107"/>
        <v>1</v>
      </c>
      <c r="M66" s="283">
        <f t="shared" si="108"/>
        <v>0</v>
      </c>
      <c r="N66" s="283">
        <f t="shared" si="109"/>
        <v>3</v>
      </c>
      <c r="O66" s="283">
        <f t="shared" si="110"/>
        <v>0</v>
      </c>
      <c r="P66" s="283">
        <f t="shared" si="111"/>
        <v>3</v>
      </c>
      <c r="Q66" s="283">
        <f t="shared" si="112"/>
        <v>2</v>
      </c>
      <c r="R66" s="283">
        <f t="shared" si="113"/>
        <v>0</v>
      </c>
      <c r="S66" s="283">
        <f t="shared" si="114"/>
        <v>1</v>
      </c>
      <c r="T66" s="283">
        <f t="shared" si="115"/>
        <v>0</v>
      </c>
      <c r="U66" s="283">
        <f t="shared" si="116"/>
        <v>0</v>
      </c>
      <c r="W66" s="791">
        <f t="shared" si="117"/>
        <v>0</v>
      </c>
      <c r="X66" s="791">
        <f t="shared" si="118"/>
        <v>0</v>
      </c>
      <c r="Y66" s="791">
        <f t="shared" si="119"/>
        <v>0</v>
      </c>
      <c r="Z66" s="791">
        <f t="shared" si="120"/>
        <v>0</v>
      </c>
      <c r="AA66" s="791">
        <f t="shared" si="121"/>
        <v>0</v>
      </c>
      <c r="AB66" s="791">
        <f t="shared" si="122"/>
        <v>0</v>
      </c>
      <c r="AC66" s="791">
        <f t="shared" si="123"/>
        <v>0</v>
      </c>
      <c r="AD66" s="791">
        <f t="shared" si="124"/>
        <v>0</v>
      </c>
      <c r="AE66" s="791">
        <f t="shared" si="125"/>
        <v>0</v>
      </c>
      <c r="AF66" s="791">
        <f t="shared" si="126"/>
        <v>0</v>
      </c>
      <c r="AG66" s="356"/>
      <c r="AH66" s="16" t="s">
        <v>76</v>
      </c>
      <c r="AI66" s="797">
        <f t="shared" si="127"/>
        <v>0</v>
      </c>
      <c r="AJ66" s="797">
        <f t="shared" si="128"/>
        <v>0</v>
      </c>
      <c r="AK66" s="797">
        <f t="shared" si="129"/>
        <v>0</v>
      </c>
      <c r="AL66" s="797">
        <f t="shared" si="130"/>
        <v>0</v>
      </c>
      <c r="AM66" s="797">
        <f t="shared" si="131"/>
        <v>0</v>
      </c>
      <c r="AN66" s="797">
        <f t="shared" si="132"/>
        <v>0</v>
      </c>
      <c r="AO66" s="797">
        <f t="shared" si="133"/>
        <v>1</v>
      </c>
      <c r="AP66" s="797">
        <f t="shared" si="134"/>
        <v>0</v>
      </c>
      <c r="AQ66" s="797">
        <f t="shared" si="135"/>
        <v>0</v>
      </c>
      <c r="AR66" s="797">
        <f t="shared" si="136"/>
        <v>0</v>
      </c>
      <c r="AS66" s="797">
        <f t="shared" si="137"/>
        <v>1</v>
      </c>
      <c r="AT66" s="797">
        <f t="shared" si="138"/>
        <v>0</v>
      </c>
      <c r="AU66" s="797">
        <f t="shared" si="139"/>
        <v>3</v>
      </c>
      <c r="AV66" s="797">
        <f t="shared" si="140"/>
        <v>0</v>
      </c>
      <c r="AW66" s="797">
        <f t="shared" si="141"/>
        <v>3</v>
      </c>
      <c r="AX66" s="797">
        <f t="shared" si="142"/>
        <v>2</v>
      </c>
      <c r="AY66" s="797">
        <f t="shared" si="143"/>
        <v>0</v>
      </c>
      <c r="AZ66" s="797">
        <f t="shared" si="144"/>
        <v>1</v>
      </c>
      <c r="BA66" s="797">
        <f t="shared" si="145"/>
        <v>0</v>
      </c>
      <c r="BB66" s="797">
        <f t="shared" si="146"/>
        <v>0</v>
      </c>
      <c r="BC66" s="797">
        <f t="shared" si="147"/>
        <v>0</v>
      </c>
      <c r="BD66" s="789">
        <f t="shared" si="148"/>
        <v>0</v>
      </c>
      <c r="BE66" s="789">
        <f t="shared" si="149"/>
        <v>0</v>
      </c>
      <c r="BF66" s="789">
        <f t="shared" si="150"/>
        <v>0</v>
      </c>
      <c r="BG66" s="789">
        <f t="shared" si="151"/>
        <v>0</v>
      </c>
      <c r="BH66" s="789">
        <f t="shared" si="152"/>
        <v>0</v>
      </c>
      <c r="BI66" s="789">
        <f t="shared" si="153"/>
        <v>0</v>
      </c>
      <c r="BJ66" s="789">
        <f t="shared" si="154"/>
        <v>0</v>
      </c>
      <c r="BK66" s="789">
        <f t="shared" si="155"/>
        <v>0</v>
      </c>
      <c r="BL66" s="789">
        <f t="shared" si="156"/>
        <v>0</v>
      </c>
      <c r="BM66" s="789">
        <f t="shared" si="157"/>
        <v>0</v>
      </c>
      <c r="BN66" s="356"/>
      <c r="BO66" s="356"/>
      <c r="BP66" s="16" t="s">
        <v>76</v>
      </c>
      <c r="BQ66" s="13"/>
      <c r="BR66" s="13"/>
      <c r="BS66" s="13"/>
      <c r="BT66" s="13"/>
      <c r="BU66" s="13"/>
      <c r="BV66" s="13"/>
      <c r="BW66" s="13"/>
      <c r="BX66" s="13"/>
      <c r="BY66" s="13"/>
      <c r="BZ66" s="13"/>
      <c r="CA66" s="13"/>
      <c r="CB66" s="13"/>
      <c r="CC66" s="13"/>
      <c r="CD66" s="13"/>
      <c r="CE66" s="13"/>
      <c r="CF66" s="13"/>
      <c r="CG66" s="13"/>
      <c r="CH66" s="13"/>
      <c r="CI66" s="13"/>
      <c r="CJ66" s="13"/>
      <c r="CK66" s="13"/>
      <c r="CL66" s="13"/>
      <c r="CM66" s="13"/>
      <c r="CN66" s="13"/>
      <c r="CO66" s="13"/>
      <c r="CP66" s="13"/>
      <c r="CQ66" s="13"/>
      <c r="CR66" s="13"/>
      <c r="CS66" s="13"/>
      <c r="CT66" s="13"/>
      <c r="CU66" s="13"/>
      <c r="CV66" s="13"/>
      <c r="CW66" s="13"/>
      <c r="CX66" s="13"/>
      <c r="CY66" s="13"/>
      <c r="CZ66" s="13"/>
      <c r="DA66" s="13"/>
      <c r="DB66" s="13"/>
      <c r="DC66" s="13"/>
      <c r="DD66" s="13"/>
      <c r="DE66" s="13"/>
      <c r="DF66" s="13"/>
      <c r="DG66" s="13"/>
      <c r="DH66" s="13"/>
      <c r="DI66" s="13"/>
      <c r="DJ66" s="13"/>
      <c r="DK66" s="13"/>
      <c r="DL66" s="13"/>
      <c r="DM66" s="13"/>
      <c r="DN66" s="13"/>
      <c r="DO66" s="13"/>
      <c r="DP66" s="13"/>
      <c r="DQ66" s="13"/>
      <c r="DR66" s="13"/>
      <c r="DS66" s="13"/>
      <c r="DT66" s="13"/>
      <c r="DU66" s="13"/>
      <c r="DV66" s="13"/>
      <c r="DW66" s="13"/>
      <c r="DX66" s="13"/>
      <c r="DY66" s="13"/>
      <c r="DZ66" s="13"/>
      <c r="EA66" s="13"/>
      <c r="EB66" s="13"/>
      <c r="EC66" s="13"/>
      <c r="ED66" s="13"/>
      <c r="EE66" s="13"/>
      <c r="EF66" s="13">
        <v>1</v>
      </c>
      <c r="EG66" s="13">
        <v>1</v>
      </c>
      <c r="EH66" s="13"/>
      <c r="EI66" s="13"/>
      <c r="EJ66" s="13"/>
      <c r="EK66" s="13"/>
      <c r="EL66" s="13"/>
      <c r="EM66" s="13"/>
      <c r="EN66" s="13"/>
      <c r="EO66" s="13">
        <v>1</v>
      </c>
      <c r="EP66" s="13"/>
      <c r="EQ66" s="13"/>
      <c r="ER66" s="13"/>
      <c r="ES66" s="13"/>
      <c r="ET66" s="13"/>
      <c r="EU66" s="13"/>
      <c r="EV66" s="13"/>
      <c r="EW66" s="13"/>
      <c r="EX66" s="13"/>
      <c r="EY66" s="13"/>
      <c r="EZ66" s="13"/>
      <c r="FA66" s="13"/>
      <c r="FB66" s="13"/>
      <c r="FC66" s="13"/>
      <c r="FD66" s="13"/>
      <c r="FE66" s="13"/>
      <c r="FF66" s="13"/>
      <c r="FG66" s="13"/>
      <c r="FH66" s="13"/>
      <c r="FI66" s="13"/>
      <c r="FJ66" s="13"/>
      <c r="FK66" s="13"/>
      <c r="FL66" s="13"/>
      <c r="FM66" s="13"/>
      <c r="FN66" s="60">
        <v>3</v>
      </c>
      <c r="FO66" s="13"/>
      <c r="FP66" s="13"/>
      <c r="FQ66" s="13"/>
      <c r="FR66" s="13"/>
      <c r="FS66" s="13"/>
      <c r="FT66" s="13"/>
      <c r="FU66" s="13"/>
      <c r="FV66" s="13"/>
      <c r="FW66" s="13"/>
      <c r="FX66" s="13"/>
      <c r="FY66" s="13"/>
      <c r="FZ66" s="13"/>
      <c r="GA66" s="13"/>
      <c r="GB66" s="13"/>
      <c r="GC66" s="13"/>
      <c r="GD66" s="13"/>
      <c r="GE66" s="13"/>
      <c r="GF66" s="13"/>
      <c r="GG66" s="13"/>
      <c r="GH66" s="13"/>
      <c r="GI66" s="13"/>
      <c r="GJ66" s="13"/>
      <c r="GK66" s="13"/>
      <c r="GL66" s="13"/>
      <c r="GM66" s="13"/>
      <c r="GN66" s="13"/>
      <c r="GO66" s="13"/>
      <c r="GP66" s="13"/>
      <c r="GQ66" s="13">
        <v>1</v>
      </c>
      <c r="GR66" s="13"/>
      <c r="GS66" s="13"/>
      <c r="GT66" s="13"/>
      <c r="GU66" s="13"/>
      <c r="GV66" s="13"/>
      <c r="GW66" s="13"/>
      <c r="GX66" s="13"/>
      <c r="GY66" s="13"/>
      <c r="GZ66" s="13"/>
      <c r="HA66" s="13"/>
      <c r="HB66" s="13"/>
      <c r="HC66" s="13"/>
      <c r="HD66" s="13"/>
      <c r="HE66" s="13"/>
      <c r="HF66" s="13"/>
      <c r="HG66" s="13"/>
      <c r="HH66" s="13"/>
      <c r="HI66" s="13"/>
      <c r="HJ66" s="13"/>
      <c r="HK66" s="13"/>
      <c r="HL66" s="13"/>
      <c r="HM66" s="13">
        <v>1</v>
      </c>
      <c r="HN66" s="13"/>
      <c r="HO66" s="13"/>
      <c r="HP66" s="13"/>
      <c r="HQ66" s="13"/>
      <c r="HR66" s="13"/>
      <c r="HS66" s="13"/>
      <c r="HT66" s="13"/>
      <c r="HU66" s="13"/>
      <c r="HV66" s="13">
        <v>1</v>
      </c>
      <c r="HW66" s="13"/>
      <c r="HX66" s="13"/>
      <c r="HY66" s="13"/>
      <c r="HZ66" s="13"/>
      <c r="IA66" s="13">
        <v>2</v>
      </c>
      <c r="IB66" s="13"/>
      <c r="IC66" s="13"/>
      <c r="ID66" s="13"/>
      <c r="IE66" s="13"/>
      <c r="IF66" s="13">
        <v>1</v>
      </c>
      <c r="IG66" s="13"/>
      <c r="IH66" s="13">
        <v>1</v>
      </c>
      <c r="II66" s="13"/>
      <c r="IJ66" s="13">
        <v>1</v>
      </c>
      <c r="IK66" s="13"/>
      <c r="IL66" s="13"/>
      <c r="IM66" s="13"/>
      <c r="IN66" s="13"/>
      <c r="IO66" s="13"/>
      <c r="IP66" s="13"/>
      <c r="IQ66" s="13"/>
      <c r="IR66" s="13"/>
      <c r="IS66" s="13"/>
      <c r="IT66" s="13"/>
      <c r="IU66" s="13"/>
      <c r="IV66" s="13"/>
      <c r="IW66" s="13"/>
      <c r="IX66" s="13"/>
      <c r="IY66" s="13"/>
      <c r="IZ66" s="13"/>
      <c r="JA66" s="13"/>
      <c r="JB66" s="13"/>
      <c r="JC66" s="13"/>
      <c r="JD66" s="13"/>
      <c r="JE66" s="13"/>
      <c r="JF66" s="13"/>
      <c r="JG66" s="13"/>
      <c r="JH66" s="13"/>
      <c r="JI66" s="13"/>
      <c r="JJ66" s="13"/>
      <c r="JK66" s="13"/>
      <c r="JL66" s="13"/>
      <c r="JM66" s="60">
        <v>8</v>
      </c>
      <c r="JN66" s="13"/>
      <c r="JO66" s="13"/>
      <c r="JP66" s="13"/>
      <c r="JQ66" s="13"/>
      <c r="JR66" s="13"/>
      <c r="JS66" s="13"/>
      <c r="JT66" s="13"/>
      <c r="JU66" s="13"/>
      <c r="JV66" s="13"/>
      <c r="JW66" s="13"/>
      <c r="JX66" s="13"/>
      <c r="JY66" s="13"/>
      <c r="JZ66" s="13"/>
      <c r="KA66" s="13"/>
      <c r="KB66" s="13"/>
      <c r="KC66" s="13"/>
      <c r="KD66" s="13"/>
      <c r="KE66" s="13"/>
      <c r="KF66" s="13"/>
      <c r="KG66" s="13"/>
      <c r="KH66" s="13"/>
      <c r="KI66" s="13"/>
      <c r="KJ66" s="13"/>
      <c r="KK66" s="13"/>
      <c r="KL66" s="13"/>
      <c r="KM66" s="13"/>
      <c r="KN66" s="13"/>
      <c r="KO66" s="13"/>
      <c r="KP66" s="13"/>
      <c r="KQ66" s="13"/>
      <c r="KR66" s="13"/>
      <c r="KS66" s="13"/>
      <c r="KT66" s="13"/>
      <c r="KU66" s="13"/>
      <c r="KV66" s="13"/>
      <c r="KW66" s="13"/>
      <c r="KX66" s="13"/>
      <c r="KY66" s="13"/>
      <c r="KZ66" s="13"/>
      <c r="LA66" s="13"/>
      <c r="LB66" s="13"/>
      <c r="LC66" s="13"/>
      <c r="LD66" s="13"/>
      <c r="LE66" s="13"/>
      <c r="LF66" s="13"/>
      <c r="LG66" s="13"/>
      <c r="LH66" s="13"/>
      <c r="LI66" s="13"/>
      <c r="LJ66" s="13"/>
      <c r="LK66" s="13"/>
      <c r="LL66" s="13"/>
      <c r="LM66" s="13"/>
      <c r="LN66" s="13"/>
      <c r="LO66" s="13"/>
      <c r="LP66" s="13"/>
      <c r="LQ66" s="13"/>
      <c r="LR66" s="13"/>
      <c r="LS66" s="13"/>
      <c r="LT66" s="13"/>
      <c r="LU66" s="13"/>
      <c r="LV66" s="13"/>
      <c r="LW66" s="13"/>
      <c r="LX66" s="13"/>
      <c r="LY66" s="13"/>
      <c r="LZ66" s="13"/>
      <c r="MA66" s="13"/>
      <c r="MB66" s="13"/>
      <c r="MC66" s="13"/>
      <c r="MD66" s="13"/>
      <c r="ME66" s="13"/>
      <c r="MF66" s="13"/>
      <c r="MG66" s="13"/>
      <c r="MH66" s="13"/>
      <c r="MI66" s="13"/>
      <c r="MJ66" s="13"/>
      <c r="MK66" s="60"/>
      <c r="ML66" s="13">
        <v>11</v>
      </c>
      <c r="MM66" s="448"/>
      <c r="MN66" s="448"/>
      <c r="MO66" s="448"/>
      <c r="MP66" s="448"/>
    </row>
    <row r="67" spans="1:354">
      <c r="A67" s="8" t="s">
        <v>77</v>
      </c>
      <c r="B67" s="283">
        <f t="shared" ref="B67:B98" si="158">VLOOKUP(A67,$AH:$BB,2,FALSE)</f>
        <v>0</v>
      </c>
      <c r="C67" s="283">
        <f t="shared" ref="C67:C98" si="159">VLOOKUP(A67,$AH:$BB,3,FALSE)</f>
        <v>0</v>
      </c>
      <c r="D67" s="283">
        <f t="shared" ref="D67:D98" si="160">VLOOKUP(A67,$AH:$BB,4,FALSE)</f>
        <v>0</v>
      </c>
      <c r="E67" s="283">
        <f t="shared" ref="E67:E98" si="161">VLOOKUP(A67,$AH:$BB,5,FALSE)</f>
        <v>0</v>
      </c>
      <c r="F67" s="283">
        <f t="shared" ref="F67:F98" si="162">VLOOKUP(A67,$AH:$BB,6,FALSE)</f>
        <v>0</v>
      </c>
      <c r="G67" s="283">
        <f t="shared" ref="G67:G98" si="163">VLOOKUP(A67,$AH:$BB,7,FALSE)</f>
        <v>1</v>
      </c>
      <c r="H67" s="283">
        <f t="shared" ref="H67:H98" si="164">VLOOKUP(A67,$AH:$BB,8,FALSE)</f>
        <v>0</v>
      </c>
      <c r="I67" s="283">
        <f t="shared" ref="I67:I98" si="165">VLOOKUP(A67,$AH:$BB,9,FALSE)</f>
        <v>0</v>
      </c>
      <c r="J67" s="283">
        <f t="shared" ref="J67:J98" si="166">VLOOKUP(A67,$AH:$BB,10,FALSE)</f>
        <v>1</v>
      </c>
      <c r="K67" s="283">
        <f t="shared" ref="K67:K98" si="167">VLOOKUP(A67,$AH:$BB,11,FALSE)</f>
        <v>1</v>
      </c>
      <c r="L67" s="283">
        <f t="shared" ref="L67:L98" si="168">VLOOKUP(A67,$AH:$BB,12,FALSE)</f>
        <v>3</v>
      </c>
      <c r="M67" s="283">
        <f t="shared" ref="M67:M98" si="169">VLOOKUP(A67,$AH:$BB,13,FALSE)</f>
        <v>0</v>
      </c>
      <c r="N67" s="283">
        <f t="shared" ref="N67:N98" si="170">VLOOKUP(A67,$AH:$BB,14,FALSE)</f>
        <v>2</v>
      </c>
      <c r="O67" s="283">
        <f t="shared" ref="O67:O98" si="171">VLOOKUP(A67,$AH:$BB,15,FALSE)</f>
        <v>1</v>
      </c>
      <c r="P67" s="283">
        <f t="shared" ref="P67:P98" si="172">VLOOKUP(A67,$AH:$BB,16,FALSE)</f>
        <v>5</v>
      </c>
      <c r="Q67" s="283">
        <f t="shared" ref="Q67:Q98" si="173">VLOOKUP(A67,$AH:$BB,17,FALSE)</f>
        <v>7</v>
      </c>
      <c r="R67" s="283">
        <f t="shared" ref="R67:R98" si="174">VLOOKUP(A67,$AH:$BB,18,FALSE)</f>
        <v>2</v>
      </c>
      <c r="S67" s="283">
        <f t="shared" ref="S67:S98" si="175">VLOOKUP(A67,$AH:$BB,19,FALSE)</f>
        <v>3</v>
      </c>
      <c r="T67" s="283">
        <f t="shared" ref="T67:T98" si="176">VLOOKUP(A67,$AH:$BB,20,FALSE)</f>
        <v>1</v>
      </c>
      <c r="U67" s="283">
        <f t="shared" ref="U67:U98" si="177">VLOOKUP(A67,$AH:$BB,21,FALSE)</f>
        <v>1</v>
      </c>
      <c r="W67" s="791">
        <f t="shared" ref="W67:W98" si="178">VLOOKUP(A67,$AH$2:$BM$1048576,23,FALSE)</f>
        <v>0</v>
      </c>
      <c r="X67" s="791">
        <f t="shared" ref="X67:X98" si="179">VLOOKUP(A67,$AH$2:$BM$1048576,24,FALSE)</f>
        <v>0</v>
      </c>
      <c r="Y67" s="791">
        <f t="shared" ref="Y67:Y98" si="180">VLOOKUP(A67,$AH$2:$BM$1048576,25,FALSE)</f>
        <v>0</v>
      </c>
      <c r="Z67" s="791">
        <f t="shared" ref="Z67:Z98" si="181">VLOOKUP(A67,$AH$2:$BM$1048576,26,FALSE)</f>
        <v>0</v>
      </c>
      <c r="AA67" s="791">
        <f t="shared" ref="AA67:AA98" si="182">VLOOKUP(A67,$AH$2:$BM$1048576,27,FALSE)</f>
        <v>0</v>
      </c>
      <c r="AB67" s="791">
        <f t="shared" ref="AB67:AB98" si="183">VLOOKUP(A67,$AH$2:$BM$1048576,28,FALSE)</f>
        <v>0</v>
      </c>
      <c r="AC67" s="791">
        <f t="shared" ref="AC67:AC98" si="184">VLOOKUP(A67,$AH$2:$BM$1048576,29,FALSE)</f>
        <v>0</v>
      </c>
      <c r="AD67" s="791">
        <f t="shared" ref="AD67:AD98" si="185">VLOOKUP(A67,$AH$2:$BM$1048576,30,FALSE)</f>
        <v>1</v>
      </c>
      <c r="AE67" s="791">
        <f t="shared" ref="AE67:AE98" si="186">VLOOKUP(A67,$AH$2:$BM$1048576,31,FALSE)</f>
        <v>1</v>
      </c>
      <c r="AF67" s="791">
        <f t="shared" ref="AF67:AF98" si="187">VLOOKUP(A67,$AH$2:$BM$1048576,32,FALSE)</f>
        <v>1</v>
      </c>
      <c r="AG67" s="356"/>
      <c r="AH67" s="16" t="s">
        <v>77</v>
      </c>
      <c r="AI67" s="797">
        <f t="shared" si="127"/>
        <v>0</v>
      </c>
      <c r="AJ67" s="797">
        <f t="shared" si="128"/>
        <v>0</v>
      </c>
      <c r="AK67" s="797">
        <f t="shared" si="129"/>
        <v>0</v>
      </c>
      <c r="AL67" s="797">
        <f t="shared" si="130"/>
        <v>0</v>
      </c>
      <c r="AM67" s="797">
        <f t="shared" si="131"/>
        <v>0</v>
      </c>
      <c r="AN67" s="797">
        <f t="shared" si="132"/>
        <v>1</v>
      </c>
      <c r="AO67" s="797">
        <f t="shared" si="133"/>
        <v>0</v>
      </c>
      <c r="AP67" s="797">
        <f t="shared" si="134"/>
        <v>0</v>
      </c>
      <c r="AQ67" s="797">
        <f t="shared" si="135"/>
        <v>1</v>
      </c>
      <c r="AR67" s="797">
        <f t="shared" si="136"/>
        <v>1</v>
      </c>
      <c r="AS67" s="797">
        <f t="shared" si="137"/>
        <v>3</v>
      </c>
      <c r="AT67" s="797">
        <f t="shared" si="138"/>
        <v>0</v>
      </c>
      <c r="AU67" s="797">
        <f t="shared" si="139"/>
        <v>2</v>
      </c>
      <c r="AV67" s="797">
        <f t="shared" si="140"/>
        <v>1</v>
      </c>
      <c r="AW67" s="797">
        <f t="shared" si="141"/>
        <v>5</v>
      </c>
      <c r="AX67" s="797">
        <f t="shared" si="142"/>
        <v>7</v>
      </c>
      <c r="AY67" s="797">
        <f t="shared" si="143"/>
        <v>2</v>
      </c>
      <c r="AZ67" s="797">
        <f t="shared" si="144"/>
        <v>3</v>
      </c>
      <c r="BA67" s="797">
        <f t="shared" si="145"/>
        <v>1</v>
      </c>
      <c r="BB67" s="797">
        <f t="shared" si="146"/>
        <v>1</v>
      </c>
      <c r="BC67" s="797">
        <f t="shared" si="147"/>
        <v>3</v>
      </c>
      <c r="BD67" s="789">
        <f t="shared" si="148"/>
        <v>0</v>
      </c>
      <c r="BE67" s="789">
        <f t="shared" si="149"/>
        <v>0</v>
      </c>
      <c r="BF67" s="789">
        <f t="shared" si="150"/>
        <v>0</v>
      </c>
      <c r="BG67" s="789">
        <f t="shared" si="151"/>
        <v>0</v>
      </c>
      <c r="BH67" s="789">
        <f t="shared" si="152"/>
        <v>0</v>
      </c>
      <c r="BI67" s="789">
        <f t="shared" si="153"/>
        <v>0</v>
      </c>
      <c r="BJ67" s="789">
        <f t="shared" si="154"/>
        <v>0</v>
      </c>
      <c r="BK67" s="789">
        <f t="shared" si="155"/>
        <v>1</v>
      </c>
      <c r="BL67" s="789">
        <f t="shared" si="156"/>
        <v>1</v>
      </c>
      <c r="BM67" s="789">
        <f t="shared" si="157"/>
        <v>1</v>
      </c>
      <c r="BN67" s="356"/>
      <c r="BO67" s="356"/>
      <c r="BP67" s="16" t="s">
        <v>77</v>
      </c>
      <c r="BQ67" s="13"/>
      <c r="BR67" s="13"/>
      <c r="BS67" s="13"/>
      <c r="BT67" s="13"/>
      <c r="BU67" s="13"/>
      <c r="BV67" s="13"/>
      <c r="BW67" s="13"/>
      <c r="BX67" s="13"/>
      <c r="BY67" s="13"/>
      <c r="BZ67" s="13"/>
      <c r="CA67" s="13"/>
      <c r="CB67" s="13"/>
      <c r="CC67" s="13"/>
      <c r="CD67" s="13"/>
      <c r="CE67" s="13"/>
      <c r="CF67" s="13"/>
      <c r="CG67" s="13"/>
      <c r="CH67" s="13"/>
      <c r="CI67" s="13"/>
      <c r="CJ67" s="13"/>
      <c r="CK67" s="13"/>
      <c r="CL67" s="13"/>
      <c r="CM67" s="13"/>
      <c r="CN67" s="13">
        <v>1</v>
      </c>
      <c r="CO67" s="13"/>
      <c r="CP67" s="13"/>
      <c r="CQ67" s="13"/>
      <c r="CR67" s="13"/>
      <c r="CS67" s="13"/>
      <c r="CT67" s="13"/>
      <c r="CU67" s="13"/>
      <c r="CV67" s="13"/>
      <c r="CW67" s="13"/>
      <c r="CX67" s="13"/>
      <c r="CY67" s="13"/>
      <c r="CZ67" s="13"/>
      <c r="DA67" s="13"/>
      <c r="DB67" s="13"/>
      <c r="DC67" s="13"/>
      <c r="DD67" s="13"/>
      <c r="DE67" s="13"/>
      <c r="DF67" s="13">
        <v>1</v>
      </c>
      <c r="DG67" s="13"/>
      <c r="DH67" s="13"/>
      <c r="DI67" s="13"/>
      <c r="DJ67" s="13"/>
      <c r="DK67" s="13"/>
      <c r="DL67" s="13"/>
      <c r="DM67" s="13"/>
      <c r="DN67" s="13"/>
      <c r="DO67" s="13"/>
      <c r="DP67" s="13"/>
      <c r="DQ67" s="13"/>
      <c r="DR67" s="13"/>
      <c r="DS67" s="13"/>
      <c r="DT67" s="13"/>
      <c r="DU67" s="13"/>
      <c r="DV67" s="13"/>
      <c r="DW67" s="13"/>
      <c r="DX67" s="13">
        <v>1</v>
      </c>
      <c r="DY67" s="13"/>
      <c r="DZ67" s="13"/>
      <c r="EA67" s="13"/>
      <c r="EB67" s="13"/>
      <c r="EC67" s="13">
        <v>1</v>
      </c>
      <c r="ED67" s="13">
        <v>1</v>
      </c>
      <c r="EE67" s="13"/>
      <c r="EF67" s="13">
        <v>1</v>
      </c>
      <c r="EG67" s="13"/>
      <c r="EH67" s="13"/>
      <c r="EI67" s="13">
        <v>1</v>
      </c>
      <c r="EJ67" s="13">
        <v>3</v>
      </c>
      <c r="EK67" s="13"/>
      <c r="EL67" s="13"/>
      <c r="EM67" s="13">
        <v>1</v>
      </c>
      <c r="EN67" s="13"/>
      <c r="EO67" s="13">
        <v>1</v>
      </c>
      <c r="EP67" s="13"/>
      <c r="EQ67" s="13"/>
      <c r="ER67" s="13"/>
      <c r="ES67" s="13">
        <v>1</v>
      </c>
      <c r="ET67" s="13"/>
      <c r="EU67" s="13"/>
      <c r="EV67" s="13"/>
      <c r="EW67" s="13"/>
      <c r="EX67" s="13"/>
      <c r="EY67" s="13"/>
      <c r="EZ67" s="13"/>
      <c r="FA67" s="13">
        <v>1</v>
      </c>
      <c r="FB67" s="13"/>
      <c r="FC67" s="13"/>
      <c r="FD67" s="13"/>
      <c r="FE67" s="13"/>
      <c r="FF67" s="13"/>
      <c r="FG67" s="13"/>
      <c r="FH67" s="13"/>
      <c r="FI67" s="13"/>
      <c r="FJ67" s="13"/>
      <c r="FK67" s="13"/>
      <c r="FL67" s="13"/>
      <c r="FM67" s="13"/>
      <c r="FN67" s="60">
        <v>14</v>
      </c>
      <c r="FO67" s="13"/>
      <c r="FP67" s="13"/>
      <c r="FQ67" s="13"/>
      <c r="FR67" s="13"/>
      <c r="FS67" s="13"/>
      <c r="FT67" s="13"/>
      <c r="FU67" s="13"/>
      <c r="FV67" s="13"/>
      <c r="FW67" s="13"/>
      <c r="FX67" s="13"/>
      <c r="FY67" s="13"/>
      <c r="FZ67" s="13"/>
      <c r="GA67" s="13"/>
      <c r="GB67" s="13"/>
      <c r="GC67" s="13"/>
      <c r="GD67" s="13"/>
      <c r="GE67" s="13"/>
      <c r="GF67" s="13"/>
      <c r="GG67" s="13"/>
      <c r="GH67" s="13"/>
      <c r="GI67" s="13"/>
      <c r="GJ67" s="13"/>
      <c r="GK67" s="13"/>
      <c r="GL67" s="13"/>
      <c r="GM67" s="13"/>
      <c r="GN67" s="13"/>
      <c r="GO67" s="13"/>
      <c r="GP67" s="13"/>
      <c r="GQ67" s="13"/>
      <c r="GR67" s="13"/>
      <c r="GS67" s="13"/>
      <c r="GT67" s="13"/>
      <c r="GU67" s="13"/>
      <c r="GV67" s="13"/>
      <c r="GW67" s="13"/>
      <c r="GX67" s="13"/>
      <c r="GY67" s="13"/>
      <c r="GZ67" s="13"/>
      <c r="HA67" s="13"/>
      <c r="HB67" s="13"/>
      <c r="HC67" s="13"/>
      <c r="HD67" s="13"/>
      <c r="HE67" s="13"/>
      <c r="HF67" s="13"/>
      <c r="HG67" s="13">
        <v>1</v>
      </c>
      <c r="HH67" s="13"/>
      <c r="HI67" s="13"/>
      <c r="HJ67" s="13">
        <v>1</v>
      </c>
      <c r="HK67" s="13">
        <v>1</v>
      </c>
      <c r="HL67" s="13"/>
      <c r="HM67" s="13"/>
      <c r="HN67" s="13"/>
      <c r="HO67" s="13"/>
      <c r="HP67" s="13"/>
      <c r="HQ67" s="13"/>
      <c r="HR67" s="13"/>
      <c r="HS67" s="13">
        <v>1</v>
      </c>
      <c r="HT67" s="13"/>
      <c r="HU67" s="13"/>
      <c r="HV67" s="13"/>
      <c r="HW67" s="13"/>
      <c r="HX67" s="13"/>
      <c r="HY67" s="13">
        <v>2</v>
      </c>
      <c r="HZ67" s="13"/>
      <c r="IA67" s="13"/>
      <c r="IB67" s="13"/>
      <c r="IC67" s="13"/>
      <c r="ID67" s="13">
        <v>1</v>
      </c>
      <c r="IE67" s="13"/>
      <c r="IF67" s="13">
        <v>1</v>
      </c>
      <c r="IG67" s="13"/>
      <c r="IH67" s="13"/>
      <c r="II67" s="13"/>
      <c r="IJ67" s="13">
        <v>1</v>
      </c>
      <c r="IK67" s="13">
        <v>1</v>
      </c>
      <c r="IL67" s="13">
        <v>1</v>
      </c>
      <c r="IM67" s="13"/>
      <c r="IN67" s="13">
        <v>1</v>
      </c>
      <c r="IO67" s="13">
        <v>1</v>
      </c>
      <c r="IP67" s="13"/>
      <c r="IQ67" s="13"/>
      <c r="IR67" s="13"/>
      <c r="IS67" s="13"/>
      <c r="IT67" s="13"/>
      <c r="IU67" s="13"/>
      <c r="IV67" s="13"/>
      <c r="IW67" s="13"/>
      <c r="IX67" s="13"/>
      <c r="IY67" s="13"/>
      <c r="IZ67" s="13">
        <v>1</v>
      </c>
      <c r="JA67" s="13"/>
      <c r="JB67" s="13"/>
      <c r="JC67" s="13"/>
      <c r="JD67" s="13"/>
      <c r="JE67" s="13"/>
      <c r="JF67" s="13"/>
      <c r="JG67" s="13"/>
      <c r="JH67" s="13"/>
      <c r="JI67" s="13"/>
      <c r="JJ67" s="13"/>
      <c r="JK67" s="13"/>
      <c r="JL67" s="13"/>
      <c r="JM67" s="60">
        <v>14</v>
      </c>
      <c r="JN67" s="13"/>
      <c r="JO67" s="13"/>
      <c r="JP67" s="13"/>
      <c r="JQ67" s="13"/>
      <c r="JR67" s="13"/>
      <c r="JS67" s="13"/>
      <c r="JT67" s="13"/>
      <c r="JU67" s="13"/>
      <c r="JV67" s="13"/>
      <c r="JW67" s="13"/>
      <c r="JX67" s="13"/>
      <c r="JY67" s="13"/>
      <c r="JZ67" s="13"/>
      <c r="KA67" s="13"/>
      <c r="KB67" s="13"/>
      <c r="KC67" s="13"/>
      <c r="KD67" s="13"/>
      <c r="KE67" s="13"/>
      <c r="KF67" s="13"/>
      <c r="KG67" s="13"/>
      <c r="KH67" s="13"/>
      <c r="KI67" s="13"/>
      <c r="KJ67" s="13"/>
      <c r="KK67" s="13"/>
      <c r="KL67" s="13"/>
      <c r="KM67" s="13"/>
      <c r="KN67" s="13"/>
      <c r="KO67" s="13"/>
      <c r="KP67" s="13"/>
      <c r="KQ67" s="13"/>
      <c r="KR67" s="13"/>
      <c r="KS67" s="13"/>
      <c r="KT67" s="13"/>
      <c r="KU67" s="13"/>
      <c r="KV67" s="13"/>
      <c r="KW67" s="13"/>
      <c r="KX67" s="13"/>
      <c r="KY67" s="13"/>
      <c r="KZ67" s="13"/>
      <c r="LA67" s="13"/>
      <c r="LB67" s="13"/>
      <c r="LC67" s="13"/>
      <c r="LD67" s="13"/>
      <c r="LE67" s="13"/>
      <c r="LF67" s="13">
        <v>1</v>
      </c>
      <c r="LG67" s="13"/>
      <c r="LH67" s="13"/>
      <c r="LI67" s="13"/>
      <c r="LJ67" s="13"/>
      <c r="LK67" s="13"/>
      <c r="LL67" s="13"/>
      <c r="LM67" s="13"/>
      <c r="LN67" s="13"/>
      <c r="LO67" s="13"/>
      <c r="LP67" s="13"/>
      <c r="LQ67" s="13"/>
      <c r="LR67" s="13">
        <v>1</v>
      </c>
      <c r="LS67" s="13"/>
      <c r="LT67" s="13"/>
      <c r="LU67" s="13"/>
      <c r="LV67" s="13"/>
      <c r="LW67" s="13"/>
      <c r="LX67" s="13"/>
      <c r="LY67" s="13">
        <v>1</v>
      </c>
      <c r="LZ67" s="13"/>
      <c r="MA67" s="13"/>
      <c r="MB67" s="13"/>
      <c r="MC67" s="13"/>
      <c r="MD67" s="13"/>
      <c r="ME67" s="13"/>
      <c r="MF67" s="13"/>
      <c r="MG67" s="13"/>
      <c r="MH67" s="13"/>
      <c r="MI67" s="13"/>
      <c r="MJ67" s="13"/>
      <c r="MK67" s="60">
        <v>3</v>
      </c>
      <c r="ML67" s="13">
        <v>31</v>
      </c>
      <c r="MM67" s="448"/>
      <c r="MN67" s="448"/>
      <c r="MO67" s="448"/>
      <c r="MP67" s="448"/>
    </row>
    <row r="68" spans="1:354">
      <c r="A68" s="8" t="s">
        <v>195</v>
      </c>
      <c r="B68" s="283">
        <f t="shared" si="158"/>
        <v>0</v>
      </c>
      <c r="C68" s="283">
        <f t="shared" si="159"/>
        <v>0</v>
      </c>
      <c r="D68" s="283">
        <f t="shared" si="160"/>
        <v>0</v>
      </c>
      <c r="E68" s="283">
        <f t="shared" si="161"/>
        <v>0</v>
      </c>
      <c r="F68" s="283">
        <f t="shared" si="162"/>
        <v>1</v>
      </c>
      <c r="G68" s="283">
        <f t="shared" si="163"/>
        <v>0</v>
      </c>
      <c r="H68" s="283">
        <f t="shared" si="164"/>
        <v>0</v>
      </c>
      <c r="I68" s="283">
        <f t="shared" si="165"/>
        <v>0</v>
      </c>
      <c r="J68" s="283">
        <f t="shared" si="166"/>
        <v>0</v>
      </c>
      <c r="K68" s="283">
        <f t="shared" si="167"/>
        <v>0</v>
      </c>
      <c r="L68" s="283">
        <f t="shared" si="168"/>
        <v>1</v>
      </c>
      <c r="M68" s="283">
        <f t="shared" si="169"/>
        <v>1</v>
      </c>
      <c r="N68" s="283">
        <f t="shared" si="170"/>
        <v>1</v>
      </c>
      <c r="O68" s="283">
        <f t="shared" si="171"/>
        <v>2</v>
      </c>
      <c r="P68" s="283">
        <f t="shared" si="172"/>
        <v>8</v>
      </c>
      <c r="Q68" s="283">
        <f t="shared" si="173"/>
        <v>4</v>
      </c>
      <c r="R68" s="283">
        <f t="shared" si="174"/>
        <v>6</v>
      </c>
      <c r="S68" s="283">
        <f t="shared" si="175"/>
        <v>4</v>
      </c>
      <c r="T68" s="283">
        <f t="shared" si="176"/>
        <v>0</v>
      </c>
      <c r="U68" s="283">
        <f t="shared" si="177"/>
        <v>3</v>
      </c>
      <c r="W68" s="791">
        <f t="shared" si="178"/>
        <v>0</v>
      </c>
      <c r="X68" s="791">
        <f t="shared" si="179"/>
        <v>0</v>
      </c>
      <c r="Y68" s="791">
        <f t="shared" si="180"/>
        <v>0</v>
      </c>
      <c r="Z68" s="791">
        <f t="shared" si="181"/>
        <v>0</v>
      </c>
      <c r="AA68" s="791">
        <f t="shared" si="182"/>
        <v>0</v>
      </c>
      <c r="AB68" s="791">
        <f t="shared" si="183"/>
        <v>0</v>
      </c>
      <c r="AC68" s="791">
        <f t="shared" si="184"/>
        <v>0</v>
      </c>
      <c r="AD68" s="791">
        <f t="shared" si="185"/>
        <v>0</v>
      </c>
      <c r="AE68" s="791">
        <f t="shared" si="186"/>
        <v>1</v>
      </c>
      <c r="AF68" s="791">
        <f t="shared" si="187"/>
        <v>2</v>
      </c>
      <c r="AG68" s="356"/>
      <c r="AH68" s="16" t="s">
        <v>195</v>
      </c>
      <c r="AI68" s="797">
        <f t="shared" si="127"/>
        <v>0</v>
      </c>
      <c r="AJ68" s="797">
        <f t="shared" si="128"/>
        <v>0</v>
      </c>
      <c r="AK68" s="797">
        <f t="shared" si="129"/>
        <v>0</v>
      </c>
      <c r="AL68" s="797">
        <f t="shared" si="130"/>
        <v>0</v>
      </c>
      <c r="AM68" s="797">
        <f t="shared" si="131"/>
        <v>1</v>
      </c>
      <c r="AN68" s="797">
        <f t="shared" si="132"/>
        <v>0</v>
      </c>
      <c r="AO68" s="797">
        <f t="shared" si="133"/>
        <v>0</v>
      </c>
      <c r="AP68" s="797">
        <f t="shared" si="134"/>
        <v>0</v>
      </c>
      <c r="AQ68" s="797">
        <f t="shared" si="135"/>
        <v>0</v>
      </c>
      <c r="AR68" s="797">
        <f t="shared" si="136"/>
        <v>0</v>
      </c>
      <c r="AS68" s="797">
        <f t="shared" si="137"/>
        <v>1</v>
      </c>
      <c r="AT68" s="797">
        <f t="shared" si="138"/>
        <v>1</v>
      </c>
      <c r="AU68" s="797">
        <f t="shared" si="139"/>
        <v>1</v>
      </c>
      <c r="AV68" s="797">
        <f t="shared" si="140"/>
        <v>2</v>
      </c>
      <c r="AW68" s="797">
        <f t="shared" si="141"/>
        <v>8</v>
      </c>
      <c r="AX68" s="797">
        <f t="shared" si="142"/>
        <v>4</v>
      </c>
      <c r="AY68" s="797">
        <f t="shared" si="143"/>
        <v>6</v>
      </c>
      <c r="AZ68" s="797">
        <f t="shared" si="144"/>
        <v>4</v>
      </c>
      <c r="BA68" s="797">
        <f t="shared" si="145"/>
        <v>0</v>
      </c>
      <c r="BB68" s="797">
        <f t="shared" si="146"/>
        <v>3</v>
      </c>
      <c r="BC68" s="797">
        <f t="shared" si="147"/>
        <v>3</v>
      </c>
      <c r="BD68" s="789">
        <f t="shared" si="148"/>
        <v>0</v>
      </c>
      <c r="BE68" s="789">
        <f t="shared" si="149"/>
        <v>0</v>
      </c>
      <c r="BF68" s="789">
        <f t="shared" si="150"/>
        <v>0</v>
      </c>
      <c r="BG68" s="789">
        <f t="shared" si="151"/>
        <v>0</v>
      </c>
      <c r="BH68" s="789">
        <f t="shared" si="152"/>
        <v>0</v>
      </c>
      <c r="BI68" s="789">
        <f t="shared" si="153"/>
        <v>0</v>
      </c>
      <c r="BJ68" s="789">
        <f t="shared" si="154"/>
        <v>0</v>
      </c>
      <c r="BK68" s="789">
        <f t="shared" si="155"/>
        <v>0</v>
      </c>
      <c r="BL68" s="789">
        <f t="shared" si="156"/>
        <v>1</v>
      </c>
      <c r="BM68" s="789">
        <f t="shared" si="157"/>
        <v>2</v>
      </c>
      <c r="BN68" s="356"/>
      <c r="BO68" s="356"/>
      <c r="BP68" s="16" t="s">
        <v>195</v>
      </c>
      <c r="BQ68" s="13"/>
      <c r="BR68" s="13"/>
      <c r="BS68" s="13"/>
      <c r="BT68" s="13"/>
      <c r="BU68" s="13"/>
      <c r="BV68" s="13"/>
      <c r="BW68" s="13"/>
      <c r="BX68" s="13"/>
      <c r="BY68" s="13"/>
      <c r="BZ68" s="13"/>
      <c r="CA68" s="13"/>
      <c r="CB68" s="13"/>
      <c r="CC68" s="13"/>
      <c r="CD68" s="13"/>
      <c r="CE68" s="13"/>
      <c r="CF68" s="13"/>
      <c r="CG68" s="13"/>
      <c r="CH68" s="13"/>
      <c r="CI68" s="13"/>
      <c r="CJ68" s="13"/>
      <c r="CK68" s="13"/>
      <c r="CL68" s="13"/>
      <c r="CM68" s="13"/>
      <c r="CN68" s="13"/>
      <c r="CO68" s="13"/>
      <c r="CP68" s="13"/>
      <c r="CQ68" s="13"/>
      <c r="CR68" s="13"/>
      <c r="CS68" s="13"/>
      <c r="CT68" s="13"/>
      <c r="CU68" s="13"/>
      <c r="CV68" s="13"/>
      <c r="CW68" s="13"/>
      <c r="CX68" s="13"/>
      <c r="CY68" s="13"/>
      <c r="CZ68" s="13"/>
      <c r="DA68" s="13"/>
      <c r="DB68" s="13"/>
      <c r="DC68" s="13"/>
      <c r="DD68" s="13"/>
      <c r="DE68" s="13"/>
      <c r="DF68" s="13"/>
      <c r="DG68" s="13"/>
      <c r="DH68" s="13"/>
      <c r="DI68" s="13"/>
      <c r="DJ68" s="13"/>
      <c r="DK68" s="13"/>
      <c r="DL68" s="13"/>
      <c r="DM68" s="13"/>
      <c r="DN68" s="13"/>
      <c r="DO68" s="13"/>
      <c r="DP68" s="13"/>
      <c r="DQ68" s="13">
        <v>1</v>
      </c>
      <c r="DR68" s="13"/>
      <c r="DS68" s="13"/>
      <c r="DT68" s="13"/>
      <c r="DU68" s="13"/>
      <c r="DV68" s="13"/>
      <c r="DW68" s="13"/>
      <c r="DX68" s="13">
        <v>1</v>
      </c>
      <c r="DY68" s="13"/>
      <c r="DZ68" s="13"/>
      <c r="EA68" s="13">
        <v>1</v>
      </c>
      <c r="EB68" s="13"/>
      <c r="EC68" s="13"/>
      <c r="ED68" s="13">
        <v>1</v>
      </c>
      <c r="EE68" s="13"/>
      <c r="EF68" s="13"/>
      <c r="EG68" s="13"/>
      <c r="EH68" s="13">
        <v>2</v>
      </c>
      <c r="EI68" s="13">
        <v>1</v>
      </c>
      <c r="EJ68" s="13"/>
      <c r="EK68" s="13"/>
      <c r="EL68" s="13"/>
      <c r="EM68" s="13"/>
      <c r="EN68" s="13">
        <v>1</v>
      </c>
      <c r="EO68" s="13"/>
      <c r="EP68" s="13"/>
      <c r="EQ68" s="13"/>
      <c r="ER68" s="13"/>
      <c r="ES68" s="13"/>
      <c r="ET68" s="13">
        <v>2</v>
      </c>
      <c r="EU68" s="13">
        <v>1</v>
      </c>
      <c r="EV68" s="13"/>
      <c r="EW68" s="13">
        <v>1</v>
      </c>
      <c r="EX68" s="13">
        <v>1</v>
      </c>
      <c r="EY68" s="13"/>
      <c r="EZ68" s="13"/>
      <c r="FA68" s="13"/>
      <c r="FB68" s="13"/>
      <c r="FC68" s="13">
        <v>1</v>
      </c>
      <c r="FD68" s="13"/>
      <c r="FE68" s="13"/>
      <c r="FF68" s="13"/>
      <c r="FG68" s="13"/>
      <c r="FH68" s="13"/>
      <c r="FI68" s="13"/>
      <c r="FJ68" s="13"/>
      <c r="FK68" s="13"/>
      <c r="FL68" s="13"/>
      <c r="FM68" s="13"/>
      <c r="FN68" s="60">
        <v>14</v>
      </c>
      <c r="FO68" s="13"/>
      <c r="FP68" s="13"/>
      <c r="FQ68" s="13"/>
      <c r="FR68" s="13"/>
      <c r="FS68" s="13"/>
      <c r="FT68" s="13"/>
      <c r="FU68" s="13"/>
      <c r="FV68" s="13"/>
      <c r="FW68" s="13"/>
      <c r="FX68" s="13"/>
      <c r="FY68" s="13"/>
      <c r="FZ68" s="13"/>
      <c r="GA68" s="13"/>
      <c r="GB68" s="13"/>
      <c r="GC68" s="13"/>
      <c r="GD68" s="13"/>
      <c r="GE68" s="13"/>
      <c r="GF68" s="13"/>
      <c r="GG68" s="13"/>
      <c r="GH68" s="13"/>
      <c r="GI68" s="13"/>
      <c r="GJ68" s="13"/>
      <c r="GK68" s="13">
        <v>1</v>
      </c>
      <c r="GL68" s="13"/>
      <c r="GM68" s="13"/>
      <c r="GN68" s="13"/>
      <c r="GO68" s="13"/>
      <c r="GP68" s="13"/>
      <c r="GQ68" s="13"/>
      <c r="GR68" s="13"/>
      <c r="GS68" s="13"/>
      <c r="GT68" s="13"/>
      <c r="GU68" s="13"/>
      <c r="GV68" s="13"/>
      <c r="GW68" s="13"/>
      <c r="GX68" s="13"/>
      <c r="GY68" s="13"/>
      <c r="GZ68" s="13"/>
      <c r="HA68" s="13"/>
      <c r="HB68" s="13"/>
      <c r="HC68" s="13"/>
      <c r="HD68" s="13"/>
      <c r="HE68" s="13"/>
      <c r="HF68" s="13"/>
      <c r="HG68" s="13"/>
      <c r="HH68" s="13"/>
      <c r="HI68" s="13"/>
      <c r="HJ68" s="13"/>
      <c r="HK68" s="13"/>
      <c r="HL68" s="13"/>
      <c r="HM68" s="13"/>
      <c r="HN68" s="13"/>
      <c r="HO68" s="13"/>
      <c r="HP68" s="13"/>
      <c r="HQ68" s="13"/>
      <c r="HR68" s="13"/>
      <c r="HS68" s="13">
        <v>1</v>
      </c>
      <c r="HT68" s="13"/>
      <c r="HU68" s="13"/>
      <c r="HV68" s="13"/>
      <c r="HW68" s="13"/>
      <c r="HX68" s="13"/>
      <c r="HY68" s="13"/>
      <c r="HZ68" s="13"/>
      <c r="IA68" s="13">
        <v>1</v>
      </c>
      <c r="IB68" s="13"/>
      <c r="IC68" s="13"/>
      <c r="ID68" s="13">
        <v>2</v>
      </c>
      <c r="IE68" s="13"/>
      <c r="IF68" s="13">
        <v>3</v>
      </c>
      <c r="IG68" s="13"/>
      <c r="IH68" s="13"/>
      <c r="II68" s="13">
        <v>1</v>
      </c>
      <c r="IJ68" s="13"/>
      <c r="IK68" s="13"/>
      <c r="IL68" s="13">
        <v>1</v>
      </c>
      <c r="IM68" s="13">
        <v>1</v>
      </c>
      <c r="IN68" s="13"/>
      <c r="IO68" s="13"/>
      <c r="IP68" s="13"/>
      <c r="IQ68" s="13"/>
      <c r="IR68" s="13">
        <v>1</v>
      </c>
      <c r="IS68" s="13">
        <v>1</v>
      </c>
      <c r="IT68" s="13">
        <v>2</v>
      </c>
      <c r="IU68" s="13"/>
      <c r="IV68" s="13"/>
      <c r="IW68" s="13">
        <v>2</v>
      </c>
      <c r="IX68" s="13"/>
      <c r="IY68" s="13"/>
      <c r="IZ68" s="13"/>
      <c r="JA68" s="13"/>
      <c r="JB68" s="13"/>
      <c r="JC68" s="13"/>
      <c r="JD68" s="13"/>
      <c r="JE68" s="13"/>
      <c r="JF68" s="13"/>
      <c r="JG68" s="13"/>
      <c r="JH68" s="13"/>
      <c r="JI68" s="13"/>
      <c r="JJ68" s="13"/>
      <c r="JK68" s="13"/>
      <c r="JL68" s="13"/>
      <c r="JM68" s="60">
        <v>17</v>
      </c>
      <c r="JN68" s="13"/>
      <c r="JO68" s="13"/>
      <c r="JP68" s="13"/>
      <c r="JQ68" s="13"/>
      <c r="JR68" s="13"/>
      <c r="JS68" s="13"/>
      <c r="JT68" s="13"/>
      <c r="JU68" s="13"/>
      <c r="JV68" s="13"/>
      <c r="JW68" s="13"/>
      <c r="JX68" s="13"/>
      <c r="JY68" s="13"/>
      <c r="JZ68" s="13"/>
      <c r="KA68" s="13"/>
      <c r="KB68" s="13"/>
      <c r="KC68" s="13"/>
      <c r="KD68" s="13"/>
      <c r="KE68" s="13"/>
      <c r="KF68" s="13"/>
      <c r="KG68" s="13"/>
      <c r="KH68" s="13"/>
      <c r="KI68" s="13"/>
      <c r="KJ68" s="13"/>
      <c r="KK68" s="13"/>
      <c r="KL68" s="13"/>
      <c r="KM68" s="13"/>
      <c r="KN68" s="13"/>
      <c r="KO68" s="13"/>
      <c r="KP68" s="13"/>
      <c r="KQ68" s="13"/>
      <c r="KR68" s="13"/>
      <c r="KS68" s="13"/>
      <c r="KT68" s="13"/>
      <c r="KU68" s="13"/>
      <c r="KV68" s="13"/>
      <c r="KW68" s="13"/>
      <c r="KX68" s="13"/>
      <c r="KY68" s="13"/>
      <c r="KZ68" s="13"/>
      <c r="LA68" s="13"/>
      <c r="LB68" s="13"/>
      <c r="LC68" s="13"/>
      <c r="LD68" s="13"/>
      <c r="LE68" s="13"/>
      <c r="LF68" s="13"/>
      <c r="LG68" s="13"/>
      <c r="LH68" s="13"/>
      <c r="LI68" s="13"/>
      <c r="LJ68" s="13"/>
      <c r="LK68" s="13"/>
      <c r="LL68" s="13"/>
      <c r="LM68" s="13"/>
      <c r="LN68" s="13">
        <v>1</v>
      </c>
      <c r="LO68" s="13"/>
      <c r="LP68" s="13"/>
      <c r="LQ68" s="13"/>
      <c r="LR68" s="13"/>
      <c r="LS68" s="13"/>
      <c r="LT68" s="13"/>
      <c r="LU68" s="13"/>
      <c r="LV68" s="13"/>
      <c r="LW68" s="13"/>
      <c r="LX68" s="13"/>
      <c r="LY68" s="13">
        <v>1</v>
      </c>
      <c r="LZ68" s="13">
        <v>1</v>
      </c>
      <c r="MA68" s="13"/>
      <c r="MB68" s="13"/>
      <c r="MC68" s="13"/>
      <c r="MD68" s="13"/>
      <c r="ME68" s="13"/>
      <c r="MF68" s="13"/>
      <c r="MG68" s="13"/>
      <c r="MH68" s="13"/>
      <c r="MI68" s="13"/>
      <c r="MJ68" s="13"/>
      <c r="MK68" s="60">
        <v>3</v>
      </c>
      <c r="ML68" s="13">
        <v>34</v>
      </c>
      <c r="MM68" s="448"/>
      <c r="MN68" s="448"/>
      <c r="MO68" s="448"/>
      <c r="MP68" s="448"/>
    </row>
    <row r="69" spans="1:354">
      <c r="A69" s="8" t="s">
        <v>79</v>
      </c>
      <c r="B69" s="283">
        <f t="shared" si="158"/>
        <v>0</v>
      </c>
      <c r="C69" s="283">
        <f t="shared" si="159"/>
        <v>0</v>
      </c>
      <c r="D69" s="283">
        <f t="shared" si="160"/>
        <v>0</v>
      </c>
      <c r="E69" s="283">
        <f t="shared" si="161"/>
        <v>0</v>
      </c>
      <c r="F69" s="283">
        <f t="shared" si="162"/>
        <v>0</v>
      </c>
      <c r="G69" s="283">
        <f t="shared" si="163"/>
        <v>0</v>
      </c>
      <c r="H69" s="283">
        <f t="shared" si="164"/>
        <v>0</v>
      </c>
      <c r="I69" s="283">
        <f t="shared" si="165"/>
        <v>1</v>
      </c>
      <c r="J69" s="283">
        <f t="shared" si="166"/>
        <v>0</v>
      </c>
      <c r="K69" s="283">
        <f t="shared" si="167"/>
        <v>0</v>
      </c>
      <c r="L69" s="283">
        <f t="shared" si="168"/>
        <v>2</v>
      </c>
      <c r="M69" s="283">
        <f t="shared" si="169"/>
        <v>1</v>
      </c>
      <c r="N69" s="283">
        <f t="shared" si="170"/>
        <v>3</v>
      </c>
      <c r="O69" s="283">
        <f t="shared" si="171"/>
        <v>1</v>
      </c>
      <c r="P69" s="283">
        <f t="shared" si="172"/>
        <v>4</v>
      </c>
      <c r="Q69" s="283">
        <f t="shared" si="173"/>
        <v>4</v>
      </c>
      <c r="R69" s="283">
        <f t="shared" si="174"/>
        <v>1</v>
      </c>
      <c r="S69" s="283">
        <f t="shared" si="175"/>
        <v>5</v>
      </c>
      <c r="T69" s="283">
        <f t="shared" si="176"/>
        <v>0</v>
      </c>
      <c r="U69" s="283">
        <f t="shared" si="177"/>
        <v>0</v>
      </c>
      <c r="W69" s="791">
        <f t="shared" si="178"/>
        <v>0</v>
      </c>
      <c r="X69" s="791">
        <f t="shared" si="179"/>
        <v>0</v>
      </c>
      <c r="Y69" s="791">
        <f t="shared" si="180"/>
        <v>0</v>
      </c>
      <c r="Z69" s="791">
        <f t="shared" si="181"/>
        <v>0</v>
      </c>
      <c r="AA69" s="791">
        <f t="shared" si="182"/>
        <v>0</v>
      </c>
      <c r="AB69" s="791">
        <f t="shared" si="183"/>
        <v>0</v>
      </c>
      <c r="AC69" s="791">
        <f t="shared" si="184"/>
        <v>0</v>
      </c>
      <c r="AD69" s="791">
        <f t="shared" si="185"/>
        <v>0</v>
      </c>
      <c r="AE69" s="791">
        <f t="shared" si="186"/>
        <v>1</v>
      </c>
      <c r="AF69" s="791">
        <f t="shared" si="187"/>
        <v>0</v>
      </c>
      <c r="AG69" s="356"/>
      <c r="AH69" s="16" t="s">
        <v>79</v>
      </c>
      <c r="AI69" s="797">
        <f t="shared" si="127"/>
        <v>0</v>
      </c>
      <c r="AJ69" s="797">
        <f t="shared" si="128"/>
        <v>0</v>
      </c>
      <c r="AK69" s="797">
        <f t="shared" si="129"/>
        <v>0</v>
      </c>
      <c r="AL69" s="797">
        <f t="shared" si="130"/>
        <v>0</v>
      </c>
      <c r="AM69" s="797">
        <f t="shared" si="131"/>
        <v>0</v>
      </c>
      <c r="AN69" s="797">
        <f t="shared" si="132"/>
        <v>0</v>
      </c>
      <c r="AO69" s="797">
        <f t="shared" si="133"/>
        <v>0</v>
      </c>
      <c r="AP69" s="797">
        <f t="shared" si="134"/>
        <v>1</v>
      </c>
      <c r="AQ69" s="797">
        <f t="shared" si="135"/>
        <v>0</v>
      </c>
      <c r="AR69" s="797">
        <f t="shared" si="136"/>
        <v>0</v>
      </c>
      <c r="AS69" s="797">
        <f t="shared" si="137"/>
        <v>2</v>
      </c>
      <c r="AT69" s="797">
        <f t="shared" si="138"/>
        <v>1</v>
      </c>
      <c r="AU69" s="797">
        <f t="shared" si="139"/>
        <v>3</v>
      </c>
      <c r="AV69" s="797">
        <f t="shared" si="140"/>
        <v>1</v>
      </c>
      <c r="AW69" s="797">
        <f t="shared" si="141"/>
        <v>4</v>
      </c>
      <c r="AX69" s="797">
        <f t="shared" si="142"/>
        <v>4</v>
      </c>
      <c r="AY69" s="797">
        <f t="shared" si="143"/>
        <v>1</v>
      </c>
      <c r="AZ69" s="797">
        <f t="shared" si="144"/>
        <v>5</v>
      </c>
      <c r="BA69" s="797">
        <f t="shared" si="145"/>
        <v>0</v>
      </c>
      <c r="BB69" s="797">
        <f t="shared" si="146"/>
        <v>0</v>
      </c>
      <c r="BC69" s="797">
        <f t="shared" si="147"/>
        <v>1</v>
      </c>
      <c r="BD69" s="789">
        <f t="shared" si="148"/>
        <v>0</v>
      </c>
      <c r="BE69" s="789">
        <f t="shared" si="149"/>
        <v>0</v>
      </c>
      <c r="BF69" s="789">
        <f t="shared" si="150"/>
        <v>0</v>
      </c>
      <c r="BG69" s="789">
        <f t="shared" si="151"/>
        <v>0</v>
      </c>
      <c r="BH69" s="789">
        <f t="shared" si="152"/>
        <v>0</v>
      </c>
      <c r="BI69" s="789">
        <f t="shared" si="153"/>
        <v>0</v>
      </c>
      <c r="BJ69" s="789">
        <f t="shared" si="154"/>
        <v>0</v>
      </c>
      <c r="BK69" s="789">
        <f t="shared" si="155"/>
        <v>0</v>
      </c>
      <c r="BL69" s="789">
        <f t="shared" si="156"/>
        <v>1</v>
      </c>
      <c r="BM69" s="789">
        <f t="shared" si="157"/>
        <v>0</v>
      </c>
      <c r="BN69" s="356"/>
      <c r="BO69" s="356"/>
      <c r="BP69" s="16" t="s">
        <v>79</v>
      </c>
      <c r="BQ69" s="13"/>
      <c r="BR69" s="13"/>
      <c r="BS69" s="13"/>
      <c r="BT69" s="13"/>
      <c r="BU69" s="13"/>
      <c r="BV69" s="13"/>
      <c r="BW69" s="13"/>
      <c r="BX69" s="13"/>
      <c r="BY69" s="13"/>
      <c r="BZ69" s="13"/>
      <c r="CA69" s="13"/>
      <c r="CB69" s="13"/>
      <c r="CC69" s="13"/>
      <c r="CD69" s="13"/>
      <c r="CE69" s="13"/>
      <c r="CF69" s="13"/>
      <c r="CG69" s="13"/>
      <c r="CH69" s="13"/>
      <c r="CI69" s="13"/>
      <c r="CJ69" s="13"/>
      <c r="CK69" s="13"/>
      <c r="CL69" s="13"/>
      <c r="CM69" s="13"/>
      <c r="CN69" s="13"/>
      <c r="CO69" s="13"/>
      <c r="CP69" s="13"/>
      <c r="CQ69" s="13"/>
      <c r="CR69" s="13"/>
      <c r="CS69" s="13"/>
      <c r="CT69" s="13"/>
      <c r="CU69" s="13"/>
      <c r="CV69" s="13"/>
      <c r="CW69" s="13"/>
      <c r="CX69" s="13">
        <v>1</v>
      </c>
      <c r="CY69" s="13"/>
      <c r="CZ69" s="13"/>
      <c r="DA69" s="13"/>
      <c r="DB69" s="13"/>
      <c r="DC69" s="13"/>
      <c r="DD69" s="13"/>
      <c r="DE69" s="13"/>
      <c r="DF69" s="13"/>
      <c r="DG69" s="13"/>
      <c r="DH69" s="13"/>
      <c r="DI69" s="13"/>
      <c r="DJ69" s="13"/>
      <c r="DK69" s="13"/>
      <c r="DL69" s="13"/>
      <c r="DM69" s="13"/>
      <c r="DN69" s="13"/>
      <c r="DO69" s="13"/>
      <c r="DP69" s="13"/>
      <c r="DQ69" s="13">
        <v>1</v>
      </c>
      <c r="DR69" s="13"/>
      <c r="DS69" s="13"/>
      <c r="DT69" s="13"/>
      <c r="DU69" s="13"/>
      <c r="DV69" s="13"/>
      <c r="DW69" s="13"/>
      <c r="DX69" s="13"/>
      <c r="DY69" s="13"/>
      <c r="DZ69" s="13"/>
      <c r="EA69" s="13"/>
      <c r="EB69" s="13">
        <v>1</v>
      </c>
      <c r="EC69" s="13"/>
      <c r="ED69" s="13"/>
      <c r="EE69" s="13"/>
      <c r="EF69" s="13">
        <v>1</v>
      </c>
      <c r="EG69" s="13"/>
      <c r="EH69" s="13"/>
      <c r="EI69" s="13">
        <v>1</v>
      </c>
      <c r="EJ69" s="13">
        <v>2</v>
      </c>
      <c r="EK69" s="13"/>
      <c r="EL69" s="13"/>
      <c r="EM69" s="13"/>
      <c r="EN69" s="13">
        <v>1</v>
      </c>
      <c r="EO69" s="13"/>
      <c r="EP69" s="13"/>
      <c r="EQ69" s="13"/>
      <c r="ER69" s="13"/>
      <c r="ES69" s="13">
        <v>1</v>
      </c>
      <c r="ET69" s="13">
        <v>1</v>
      </c>
      <c r="EU69" s="13">
        <v>1</v>
      </c>
      <c r="EV69" s="13">
        <v>1</v>
      </c>
      <c r="EW69" s="13"/>
      <c r="EX69" s="13"/>
      <c r="EY69" s="13"/>
      <c r="EZ69" s="13"/>
      <c r="FA69" s="13"/>
      <c r="FB69" s="13"/>
      <c r="FC69" s="13"/>
      <c r="FD69" s="13"/>
      <c r="FE69" s="13"/>
      <c r="FF69" s="13"/>
      <c r="FG69" s="13"/>
      <c r="FH69" s="13"/>
      <c r="FI69" s="13"/>
      <c r="FJ69" s="13"/>
      <c r="FK69" s="13"/>
      <c r="FL69" s="13"/>
      <c r="FM69" s="13"/>
      <c r="FN69" s="60">
        <v>12</v>
      </c>
      <c r="FO69" s="13"/>
      <c r="FP69" s="13"/>
      <c r="FQ69" s="13"/>
      <c r="FR69" s="13"/>
      <c r="FS69" s="13"/>
      <c r="FT69" s="13"/>
      <c r="FU69" s="13"/>
      <c r="FV69" s="13"/>
      <c r="FW69" s="13"/>
      <c r="FX69" s="13"/>
      <c r="FY69" s="13"/>
      <c r="FZ69" s="13"/>
      <c r="GA69" s="13"/>
      <c r="GB69" s="13"/>
      <c r="GC69" s="13"/>
      <c r="GD69" s="13"/>
      <c r="GE69" s="13"/>
      <c r="GF69" s="13"/>
      <c r="GG69" s="13"/>
      <c r="GH69" s="13"/>
      <c r="GI69" s="13"/>
      <c r="GJ69" s="13"/>
      <c r="GK69" s="13"/>
      <c r="GL69" s="13"/>
      <c r="GM69" s="13"/>
      <c r="GN69" s="13"/>
      <c r="GO69" s="13"/>
      <c r="GP69" s="13"/>
      <c r="GQ69" s="13"/>
      <c r="GR69" s="13"/>
      <c r="GS69" s="13"/>
      <c r="GT69" s="13"/>
      <c r="GU69" s="13"/>
      <c r="GV69" s="13"/>
      <c r="GW69" s="13"/>
      <c r="GX69" s="13"/>
      <c r="GY69" s="13"/>
      <c r="GZ69" s="13"/>
      <c r="HA69" s="13"/>
      <c r="HB69" s="13"/>
      <c r="HC69" s="13"/>
      <c r="HD69" s="13"/>
      <c r="HE69" s="13"/>
      <c r="HF69" s="13"/>
      <c r="HG69" s="13"/>
      <c r="HH69" s="13"/>
      <c r="HI69" s="13"/>
      <c r="HJ69" s="13">
        <v>2</v>
      </c>
      <c r="HK69" s="13"/>
      <c r="HL69" s="13"/>
      <c r="HM69" s="13"/>
      <c r="HN69" s="13"/>
      <c r="HO69" s="13"/>
      <c r="HP69" s="13"/>
      <c r="HQ69" s="13"/>
      <c r="HR69" s="13"/>
      <c r="HS69" s="13"/>
      <c r="HT69" s="13"/>
      <c r="HU69" s="13"/>
      <c r="HV69" s="13"/>
      <c r="HW69" s="13"/>
      <c r="HX69" s="13"/>
      <c r="HY69" s="13">
        <v>2</v>
      </c>
      <c r="HZ69" s="13"/>
      <c r="IA69" s="13"/>
      <c r="IB69" s="13"/>
      <c r="IC69" s="13">
        <v>1</v>
      </c>
      <c r="ID69" s="13">
        <v>1</v>
      </c>
      <c r="IE69" s="13"/>
      <c r="IF69" s="13"/>
      <c r="IG69" s="13">
        <v>1</v>
      </c>
      <c r="IH69" s="13">
        <v>2</v>
      </c>
      <c r="II69" s="13"/>
      <c r="IJ69" s="13"/>
      <c r="IK69" s="13"/>
      <c r="IL69" s="13"/>
      <c r="IM69" s="13"/>
      <c r="IN69" s="13"/>
      <c r="IO69" s="13"/>
      <c r="IP69" s="13"/>
      <c r="IQ69" s="13"/>
      <c r="IR69" s="13"/>
      <c r="IS69" s="13">
        <v>1</v>
      </c>
      <c r="IT69" s="13"/>
      <c r="IU69" s="13"/>
      <c r="IV69" s="13"/>
      <c r="IW69" s="13"/>
      <c r="IX69" s="13"/>
      <c r="IY69" s="13"/>
      <c r="IZ69" s="13"/>
      <c r="JA69" s="13"/>
      <c r="JB69" s="13"/>
      <c r="JC69" s="13"/>
      <c r="JD69" s="13"/>
      <c r="JE69" s="13"/>
      <c r="JF69" s="13"/>
      <c r="JG69" s="13"/>
      <c r="JH69" s="13"/>
      <c r="JI69" s="13"/>
      <c r="JJ69" s="13"/>
      <c r="JK69" s="13"/>
      <c r="JL69" s="13"/>
      <c r="JM69" s="60">
        <v>10</v>
      </c>
      <c r="JN69" s="13"/>
      <c r="JO69" s="13"/>
      <c r="JP69" s="13"/>
      <c r="JQ69" s="13"/>
      <c r="JR69" s="13"/>
      <c r="JS69" s="13"/>
      <c r="JT69" s="13"/>
      <c r="JU69" s="13"/>
      <c r="JV69" s="13"/>
      <c r="JW69" s="13"/>
      <c r="JX69" s="13"/>
      <c r="JY69" s="13"/>
      <c r="JZ69" s="13"/>
      <c r="KA69" s="13"/>
      <c r="KB69" s="13"/>
      <c r="KC69" s="13"/>
      <c r="KD69" s="13"/>
      <c r="KE69" s="13"/>
      <c r="KF69" s="13"/>
      <c r="KG69" s="13"/>
      <c r="KH69" s="13"/>
      <c r="KI69" s="13"/>
      <c r="KJ69" s="13"/>
      <c r="KK69" s="13"/>
      <c r="KL69" s="13"/>
      <c r="KM69" s="13"/>
      <c r="KN69" s="13"/>
      <c r="KO69" s="13"/>
      <c r="KP69" s="13"/>
      <c r="KQ69" s="13"/>
      <c r="KR69" s="13"/>
      <c r="KS69" s="13"/>
      <c r="KT69" s="13"/>
      <c r="KU69" s="13"/>
      <c r="KV69" s="13"/>
      <c r="KW69" s="13"/>
      <c r="KX69" s="13"/>
      <c r="KY69" s="13"/>
      <c r="KZ69" s="13"/>
      <c r="LA69" s="13"/>
      <c r="LB69" s="13"/>
      <c r="LC69" s="13"/>
      <c r="LD69" s="13"/>
      <c r="LE69" s="13"/>
      <c r="LF69" s="13"/>
      <c r="LG69" s="13"/>
      <c r="LH69" s="13"/>
      <c r="LI69" s="13"/>
      <c r="LJ69" s="13"/>
      <c r="LK69" s="13"/>
      <c r="LL69" s="13"/>
      <c r="LM69" s="13"/>
      <c r="LN69" s="13"/>
      <c r="LO69" s="13"/>
      <c r="LP69" s="13"/>
      <c r="LQ69" s="13"/>
      <c r="LR69" s="13"/>
      <c r="LS69" s="13"/>
      <c r="LT69" s="13">
        <v>1</v>
      </c>
      <c r="LU69" s="13"/>
      <c r="LV69" s="13"/>
      <c r="LW69" s="13"/>
      <c r="LX69" s="13"/>
      <c r="LY69" s="13"/>
      <c r="LZ69" s="13"/>
      <c r="MA69" s="13"/>
      <c r="MB69" s="13"/>
      <c r="MC69" s="13"/>
      <c r="MD69" s="13"/>
      <c r="ME69" s="13"/>
      <c r="MF69" s="13"/>
      <c r="MG69" s="13"/>
      <c r="MH69" s="13"/>
      <c r="MI69" s="13"/>
      <c r="MJ69" s="13"/>
      <c r="MK69" s="60">
        <v>1</v>
      </c>
      <c r="ML69" s="13">
        <v>23</v>
      </c>
      <c r="MM69" s="448"/>
      <c r="MN69" s="448"/>
      <c r="MO69" s="448"/>
      <c r="MP69" s="448"/>
    </row>
    <row r="70" spans="1:354">
      <c r="A70" s="8" t="s">
        <v>80</v>
      </c>
      <c r="B70" s="283">
        <f t="shared" si="158"/>
        <v>0</v>
      </c>
      <c r="C70" s="283">
        <f t="shared" si="159"/>
        <v>0</v>
      </c>
      <c r="D70" s="283">
        <f t="shared" si="160"/>
        <v>0</v>
      </c>
      <c r="E70" s="283">
        <f t="shared" si="161"/>
        <v>0</v>
      </c>
      <c r="F70" s="283">
        <f t="shared" si="162"/>
        <v>0</v>
      </c>
      <c r="G70" s="283">
        <f t="shared" si="163"/>
        <v>0</v>
      </c>
      <c r="H70" s="283">
        <f t="shared" si="164"/>
        <v>2</v>
      </c>
      <c r="I70" s="283">
        <f t="shared" si="165"/>
        <v>0</v>
      </c>
      <c r="J70" s="283">
        <f t="shared" si="166"/>
        <v>0</v>
      </c>
      <c r="K70" s="283">
        <f t="shared" si="167"/>
        <v>1</v>
      </c>
      <c r="L70" s="283">
        <f t="shared" si="168"/>
        <v>0</v>
      </c>
      <c r="M70" s="283">
        <f t="shared" si="169"/>
        <v>2</v>
      </c>
      <c r="N70" s="283">
        <f t="shared" si="170"/>
        <v>9</v>
      </c>
      <c r="O70" s="283">
        <f t="shared" si="171"/>
        <v>7</v>
      </c>
      <c r="P70" s="283">
        <f t="shared" si="172"/>
        <v>9</v>
      </c>
      <c r="Q70" s="283">
        <f t="shared" si="173"/>
        <v>1</v>
      </c>
      <c r="R70" s="283">
        <f t="shared" si="174"/>
        <v>10</v>
      </c>
      <c r="S70" s="283">
        <f t="shared" si="175"/>
        <v>2</v>
      </c>
      <c r="T70" s="283">
        <f t="shared" si="176"/>
        <v>0</v>
      </c>
      <c r="U70" s="283">
        <f t="shared" si="177"/>
        <v>0</v>
      </c>
      <c r="W70" s="791">
        <f t="shared" si="178"/>
        <v>0</v>
      </c>
      <c r="X70" s="791">
        <f t="shared" si="179"/>
        <v>0</v>
      </c>
      <c r="Y70" s="791">
        <f t="shared" si="180"/>
        <v>0</v>
      </c>
      <c r="Z70" s="791">
        <f t="shared" si="181"/>
        <v>0</v>
      </c>
      <c r="AA70" s="791">
        <f t="shared" si="182"/>
        <v>0</v>
      </c>
      <c r="AB70" s="791">
        <f t="shared" si="183"/>
        <v>0</v>
      </c>
      <c r="AC70" s="791">
        <f t="shared" si="184"/>
        <v>0</v>
      </c>
      <c r="AD70" s="791">
        <f t="shared" si="185"/>
        <v>0</v>
      </c>
      <c r="AE70" s="791">
        <f t="shared" si="186"/>
        <v>0</v>
      </c>
      <c r="AF70" s="791">
        <f t="shared" si="187"/>
        <v>1</v>
      </c>
      <c r="AG70" s="356"/>
      <c r="AH70" s="16" t="s">
        <v>80</v>
      </c>
      <c r="AI70" s="797">
        <f t="shared" si="127"/>
        <v>0</v>
      </c>
      <c r="AJ70" s="797">
        <f t="shared" si="128"/>
        <v>0</v>
      </c>
      <c r="AK70" s="797">
        <f t="shared" si="129"/>
        <v>0</v>
      </c>
      <c r="AL70" s="797">
        <f t="shared" si="130"/>
        <v>0</v>
      </c>
      <c r="AM70" s="797">
        <f t="shared" si="131"/>
        <v>0</v>
      </c>
      <c r="AN70" s="797">
        <f t="shared" si="132"/>
        <v>0</v>
      </c>
      <c r="AO70" s="797">
        <f t="shared" si="133"/>
        <v>2</v>
      </c>
      <c r="AP70" s="797">
        <f t="shared" si="134"/>
        <v>0</v>
      </c>
      <c r="AQ70" s="797">
        <f t="shared" si="135"/>
        <v>0</v>
      </c>
      <c r="AR70" s="797">
        <f t="shared" si="136"/>
        <v>1</v>
      </c>
      <c r="AS70" s="797">
        <f t="shared" si="137"/>
        <v>0</v>
      </c>
      <c r="AT70" s="797">
        <f t="shared" si="138"/>
        <v>2</v>
      </c>
      <c r="AU70" s="797">
        <f t="shared" si="139"/>
        <v>9</v>
      </c>
      <c r="AV70" s="797">
        <f t="shared" si="140"/>
        <v>7</v>
      </c>
      <c r="AW70" s="797">
        <f t="shared" si="141"/>
        <v>9</v>
      </c>
      <c r="AX70" s="797">
        <f t="shared" si="142"/>
        <v>1</v>
      </c>
      <c r="AY70" s="797">
        <f t="shared" si="143"/>
        <v>10</v>
      </c>
      <c r="AZ70" s="797">
        <f t="shared" si="144"/>
        <v>2</v>
      </c>
      <c r="BA70" s="797">
        <f t="shared" si="145"/>
        <v>0</v>
      </c>
      <c r="BB70" s="797">
        <f t="shared" si="146"/>
        <v>0</v>
      </c>
      <c r="BC70" s="797">
        <f t="shared" si="147"/>
        <v>1</v>
      </c>
      <c r="BD70" s="789">
        <f t="shared" si="148"/>
        <v>0</v>
      </c>
      <c r="BE70" s="789">
        <f t="shared" si="149"/>
        <v>0</v>
      </c>
      <c r="BF70" s="789">
        <f t="shared" si="150"/>
        <v>0</v>
      </c>
      <c r="BG70" s="789">
        <f t="shared" si="151"/>
        <v>0</v>
      </c>
      <c r="BH70" s="789">
        <f t="shared" si="152"/>
        <v>0</v>
      </c>
      <c r="BI70" s="789">
        <f t="shared" si="153"/>
        <v>0</v>
      </c>
      <c r="BJ70" s="789">
        <f t="shared" si="154"/>
        <v>0</v>
      </c>
      <c r="BK70" s="789">
        <f t="shared" si="155"/>
        <v>0</v>
      </c>
      <c r="BL70" s="789">
        <f t="shared" si="156"/>
        <v>0</v>
      </c>
      <c r="BM70" s="789">
        <f t="shared" si="157"/>
        <v>1</v>
      </c>
      <c r="BN70" s="356"/>
      <c r="BO70" s="356"/>
      <c r="BP70" s="16" t="s">
        <v>80</v>
      </c>
      <c r="BQ70" s="13"/>
      <c r="BR70" s="13"/>
      <c r="BS70" s="13"/>
      <c r="BT70" s="13"/>
      <c r="BU70" s="13"/>
      <c r="BV70" s="13"/>
      <c r="BW70" s="13"/>
      <c r="BX70" s="13"/>
      <c r="BY70" s="13"/>
      <c r="BZ70" s="13"/>
      <c r="CA70" s="13"/>
      <c r="CB70" s="13"/>
      <c r="CC70" s="13"/>
      <c r="CD70" s="13"/>
      <c r="CE70" s="13"/>
      <c r="CF70" s="13"/>
      <c r="CG70" s="13"/>
      <c r="CH70" s="13"/>
      <c r="CI70" s="13"/>
      <c r="CJ70" s="13"/>
      <c r="CK70" s="13"/>
      <c r="CL70" s="13"/>
      <c r="CM70" s="13"/>
      <c r="CN70" s="13"/>
      <c r="CO70" s="13"/>
      <c r="CP70" s="13"/>
      <c r="CQ70" s="13"/>
      <c r="CR70" s="13"/>
      <c r="CS70" s="13"/>
      <c r="CT70" s="13"/>
      <c r="CU70" s="13"/>
      <c r="CV70" s="13"/>
      <c r="CW70" s="13"/>
      <c r="CX70" s="13"/>
      <c r="CY70" s="13"/>
      <c r="CZ70" s="13">
        <v>1</v>
      </c>
      <c r="DA70" s="13"/>
      <c r="DB70" s="13"/>
      <c r="DC70" s="13"/>
      <c r="DD70" s="13"/>
      <c r="DE70" s="13"/>
      <c r="DF70" s="13"/>
      <c r="DG70" s="13"/>
      <c r="DH70" s="13"/>
      <c r="DI70" s="13"/>
      <c r="DJ70" s="13"/>
      <c r="DK70" s="13"/>
      <c r="DL70" s="13"/>
      <c r="DM70" s="13"/>
      <c r="DN70" s="13">
        <v>1</v>
      </c>
      <c r="DO70" s="13"/>
      <c r="DP70" s="13"/>
      <c r="DQ70" s="13">
        <v>1</v>
      </c>
      <c r="DR70" s="13"/>
      <c r="DS70" s="13"/>
      <c r="DT70" s="13"/>
      <c r="DU70" s="13">
        <v>1</v>
      </c>
      <c r="DV70" s="13">
        <v>1</v>
      </c>
      <c r="DW70" s="13">
        <v>1</v>
      </c>
      <c r="DX70" s="13">
        <v>2</v>
      </c>
      <c r="DY70" s="13">
        <v>1</v>
      </c>
      <c r="DZ70" s="13">
        <v>1</v>
      </c>
      <c r="EA70" s="13"/>
      <c r="EB70" s="13"/>
      <c r="EC70" s="13"/>
      <c r="ED70" s="13"/>
      <c r="EE70" s="13"/>
      <c r="EF70" s="13"/>
      <c r="EG70" s="13"/>
      <c r="EH70" s="13"/>
      <c r="EI70" s="13"/>
      <c r="EJ70" s="13">
        <v>1</v>
      </c>
      <c r="EK70" s="13"/>
      <c r="EL70" s="13"/>
      <c r="EM70" s="13">
        <v>1</v>
      </c>
      <c r="EN70" s="13"/>
      <c r="EO70" s="13"/>
      <c r="EP70" s="13"/>
      <c r="EQ70" s="13"/>
      <c r="ER70" s="13"/>
      <c r="ES70" s="13"/>
      <c r="ET70" s="13"/>
      <c r="EU70" s="13">
        <v>1</v>
      </c>
      <c r="EV70" s="13"/>
      <c r="EW70" s="13"/>
      <c r="EX70" s="13"/>
      <c r="EY70" s="13"/>
      <c r="EZ70" s="13"/>
      <c r="FA70" s="13"/>
      <c r="FB70" s="13"/>
      <c r="FC70" s="13"/>
      <c r="FD70" s="13"/>
      <c r="FE70" s="13"/>
      <c r="FF70" s="13"/>
      <c r="FG70" s="13"/>
      <c r="FH70" s="13"/>
      <c r="FI70" s="13"/>
      <c r="FJ70" s="13"/>
      <c r="FK70" s="13"/>
      <c r="FL70" s="13"/>
      <c r="FM70" s="13"/>
      <c r="FN70" s="60">
        <v>13</v>
      </c>
      <c r="FO70" s="13"/>
      <c r="FP70" s="13"/>
      <c r="FQ70" s="13"/>
      <c r="FR70" s="13"/>
      <c r="FS70" s="13"/>
      <c r="FT70" s="13"/>
      <c r="FU70" s="13"/>
      <c r="FV70" s="13"/>
      <c r="FW70" s="13"/>
      <c r="FX70" s="13"/>
      <c r="FY70" s="13"/>
      <c r="FZ70" s="13"/>
      <c r="GA70" s="13"/>
      <c r="GB70" s="13"/>
      <c r="GC70" s="13"/>
      <c r="GD70" s="13"/>
      <c r="GE70" s="13"/>
      <c r="GF70" s="13"/>
      <c r="GG70" s="13"/>
      <c r="GH70" s="13"/>
      <c r="GI70" s="13"/>
      <c r="GJ70" s="13"/>
      <c r="GK70" s="13"/>
      <c r="GL70" s="13"/>
      <c r="GM70" s="13"/>
      <c r="GN70" s="13"/>
      <c r="GO70" s="13"/>
      <c r="GP70" s="13"/>
      <c r="GQ70" s="13"/>
      <c r="GR70" s="13"/>
      <c r="GS70" s="13"/>
      <c r="GT70" s="13"/>
      <c r="GU70" s="13"/>
      <c r="GV70" s="13"/>
      <c r="GW70" s="13"/>
      <c r="GX70" s="13">
        <v>2</v>
      </c>
      <c r="GY70" s="13"/>
      <c r="GZ70" s="13"/>
      <c r="HA70" s="13"/>
      <c r="HB70" s="13"/>
      <c r="HC70" s="13"/>
      <c r="HD70" s="13"/>
      <c r="HE70" s="13"/>
      <c r="HF70" s="13"/>
      <c r="HG70" s="13"/>
      <c r="HH70" s="13"/>
      <c r="HI70" s="13"/>
      <c r="HJ70" s="13"/>
      <c r="HK70" s="13"/>
      <c r="HL70" s="13"/>
      <c r="HM70" s="13"/>
      <c r="HN70" s="13"/>
      <c r="HO70" s="13"/>
      <c r="HP70" s="13"/>
      <c r="HQ70" s="13"/>
      <c r="HR70" s="13"/>
      <c r="HS70" s="13"/>
      <c r="HT70" s="13">
        <v>1</v>
      </c>
      <c r="HU70" s="13">
        <v>2</v>
      </c>
      <c r="HV70" s="13"/>
      <c r="HW70" s="13"/>
      <c r="HX70" s="13"/>
      <c r="HY70" s="13">
        <v>2</v>
      </c>
      <c r="HZ70" s="13">
        <v>1</v>
      </c>
      <c r="IA70" s="13">
        <v>2</v>
      </c>
      <c r="IB70" s="13">
        <v>1</v>
      </c>
      <c r="IC70" s="13"/>
      <c r="ID70" s="13">
        <v>2</v>
      </c>
      <c r="IE70" s="13"/>
      <c r="IF70" s="13">
        <v>1</v>
      </c>
      <c r="IG70" s="13"/>
      <c r="IH70" s="13">
        <v>2</v>
      </c>
      <c r="II70" s="13">
        <v>1</v>
      </c>
      <c r="IJ70" s="13">
        <v>1</v>
      </c>
      <c r="IK70" s="13"/>
      <c r="IL70" s="13">
        <v>1</v>
      </c>
      <c r="IM70" s="13">
        <v>1</v>
      </c>
      <c r="IN70" s="13">
        <v>4</v>
      </c>
      <c r="IO70" s="13">
        <v>2</v>
      </c>
      <c r="IP70" s="13">
        <v>1</v>
      </c>
      <c r="IQ70" s="13">
        <v>1</v>
      </c>
      <c r="IR70" s="13"/>
      <c r="IS70" s="13"/>
      <c r="IT70" s="13"/>
      <c r="IU70" s="13">
        <v>2</v>
      </c>
      <c r="IV70" s="13"/>
      <c r="IW70" s="13"/>
      <c r="IX70" s="13"/>
      <c r="IY70" s="13"/>
      <c r="IZ70" s="13"/>
      <c r="JA70" s="13"/>
      <c r="JB70" s="13"/>
      <c r="JC70" s="13"/>
      <c r="JD70" s="13"/>
      <c r="JE70" s="13"/>
      <c r="JF70" s="13"/>
      <c r="JG70" s="13"/>
      <c r="JH70" s="13"/>
      <c r="JI70" s="13"/>
      <c r="JJ70" s="13"/>
      <c r="JK70" s="13"/>
      <c r="JL70" s="13"/>
      <c r="JM70" s="60">
        <v>30</v>
      </c>
      <c r="JN70" s="13"/>
      <c r="JO70" s="13"/>
      <c r="JP70" s="13"/>
      <c r="JQ70" s="13"/>
      <c r="JR70" s="13"/>
      <c r="JS70" s="13"/>
      <c r="JT70" s="13"/>
      <c r="JU70" s="13"/>
      <c r="JV70" s="13"/>
      <c r="JW70" s="13"/>
      <c r="JX70" s="13"/>
      <c r="JY70" s="13"/>
      <c r="JZ70" s="13"/>
      <c r="KA70" s="13"/>
      <c r="KB70" s="13"/>
      <c r="KC70" s="13"/>
      <c r="KD70" s="13"/>
      <c r="KE70" s="13"/>
      <c r="KF70" s="13"/>
      <c r="KG70" s="13"/>
      <c r="KH70" s="13"/>
      <c r="KI70" s="13"/>
      <c r="KJ70" s="13"/>
      <c r="KK70" s="13"/>
      <c r="KL70" s="13"/>
      <c r="KM70" s="13"/>
      <c r="KN70" s="13"/>
      <c r="KO70" s="13"/>
      <c r="KP70" s="13"/>
      <c r="KQ70" s="13"/>
      <c r="KR70" s="13"/>
      <c r="KS70" s="13"/>
      <c r="KT70" s="13"/>
      <c r="KU70" s="13"/>
      <c r="KV70" s="13"/>
      <c r="KW70" s="13"/>
      <c r="KX70" s="13"/>
      <c r="KY70" s="13"/>
      <c r="KZ70" s="13"/>
      <c r="LA70" s="13"/>
      <c r="LB70" s="13"/>
      <c r="LC70" s="13"/>
      <c r="LD70" s="13"/>
      <c r="LE70" s="13"/>
      <c r="LF70" s="13"/>
      <c r="LG70" s="13"/>
      <c r="LH70" s="13"/>
      <c r="LI70" s="13"/>
      <c r="LJ70" s="13"/>
      <c r="LK70" s="13"/>
      <c r="LL70" s="13"/>
      <c r="LM70" s="13"/>
      <c r="LN70" s="13"/>
      <c r="LO70" s="13"/>
      <c r="LP70" s="13"/>
      <c r="LQ70" s="13"/>
      <c r="LR70" s="13"/>
      <c r="LS70" s="13"/>
      <c r="LT70" s="13"/>
      <c r="LU70" s="13"/>
      <c r="LV70" s="13"/>
      <c r="LW70" s="13"/>
      <c r="LX70" s="13"/>
      <c r="LY70" s="13"/>
      <c r="LZ70" s="13"/>
      <c r="MA70" s="13"/>
      <c r="MB70" s="13"/>
      <c r="MC70" s="13"/>
      <c r="MD70" s="13"/>
      <c r="ME70" s="13"/>
      <c r="MF70" s="13">
        <v>1</v>
      </c>
      <c r="MG70" s="13"/>
      <c r="MH70" s="13"/>
      <c r="MI70" s="13"/>
      <c r="MJ70" s="13"/>
      <c r="MK70" s="60">
        <v>1</v>
      </c>
      <c r="ML70" s="13">
        <v>44</v>
      </c>
      <c r="MM70" s="448"/>
      <c r="MN70" s="448"/>
      <c r="MO70" s="448"/>
      <c r="MP70" s="448"/>
    </row>
    <row r="71" spans="1:354">
      <c r="A71" s="9" t="s">
        <v>81</v>
      </c>
      <c r="B71" s="283">
        <f t="shared" si="158"/>
        <v>0</v>
      </c>
      <c r="C71" s="283">
        <f t="shared" si="159"/>
        <v>0</v>
      </c>
      <c r="D71" s="283">
        <f t="shared" si="160"/>
        <v>0</v>
      </c>
      <c r="E71" s="283">
        <f t="shared" si="161"/>
        <v>0</v>
      </c>
      <c r="F71" s="283">
        <f t="shared" si="162"/>
        <v>0</v>
      </c>
      <c r="G71" s="283">
        <f t="shared" si="163"/>
        <v>1</v>
      </c>
      <c r="H71" s="283">
        <f t="shared" si="164"/>
        <v>2</v>
      </c>
      <c r="I71" s="283">
        <f t="shared" si="165"/>
        <v>0</v>
      </c>
      <c r="J71" s="283">
        <f t="shared" si="166"/>
        <v>5</v>
      </c>
      <c r="K71" s="283">
        <f t="shared" si="167"/>
        <v>3</v>
      </c>
      <c r="L71" s="283">
        <f t="shared" si="168"/>
        <v>8</v>
      </c>
      <c r="M71" s="283">
        <f t="shared" si="169"/>
        <v>3</v>
      </c>
      <c r="N71" s="283">
        <f t="shared" si="170"/>
        <v>5</v>
      </c>
      <c r="O71" s="283">
        <f t="shared" si="171"/>
        <v>15</v>
      </c>
      <c r="P71" s="283">
        <f t="shared" si="172"/>
        <v>16</v>
      </c>
      <c r="Q71" s="283">
        <f t="shared" si="173"/>
        <v>11</v>
      </c>
      <c r="R71" s="283">
        <f t="shared" si="174"/>
        <v>10</v>
      </c>
      <c r="S71" s="283">
        <f t="shared" si="175"/>
        <v>11</v>
      </c>
      <c r="T71" s="283">
        <f t="shared" si="176"/>
        <v>5</v>
      </c>
      <c r="U71" s="283">
        <f t="shared" si="177"/>
        <v>5</v>
      </c>
      <c r="W71" s="791">
        <f t="shared" si="178"/>
        <v>0</v>
      </c>
      <c r="X71" s="791">
        <f t="shared" si="179"/>
        <v>0</v>
      </c>
      <c r="Y71" s="791">
        <f t="shared" si="180"/>
        <v>0</v>
      </c>
      <c r="Z71" s="791">
        <f t="shared" si="181"/>
        <v>0</v>
      </c>
      <c r="AA71" s="791">
        <f t="shared" si="182"/>
        <v>0</v>
      </c>
      <c r="AB71" s="791">
        <f t="shared" si="183"/>
        <v>0</v>
      </c>
      <c r="AC71" s="791">
        <f t="shared" si="184"/>
        <v>0</v>
      </c>
      <c r="AD71" s="791">
        <f t="shared" si="185"/>
        <v>0</v>
      </c>
      <c r="AE71" s="791">
        <f t="shared" si="186"/>
        <v>0</v>
      </c>
      <c r="AF71" s="791">
        <f t="shared" si="187"/>
        <v>2</v>
      </c>
      <c r="AG71" s="356"/>
      <c r="AH71" s="16" t="s">
        <v>81</v>
      </c>
      <c r="AI71" s="797">
        <f t="shared" si="127"/>
        <v>0</v>
      </c>
      <c r="AJ71" s="797">
        <f t="shared" si="128"/>
        <v>0</v>
      </c>
      <c r="AK71" s="797">
        <f t="shared" si="129"/>
        <v>0</v>
      </c>
      <c r="AL71" s="797">
        <f t="shared" si="130"/>
        <v>0</v>
      </c>
      <c r="AM71" s="797">
        <f t="shared" si="131"/>
        <v>0</v>
      </c>
      <c r="AN71" s="797">
        <f t="shared" si="132"/>
        <v>1</v>
      </c>
      <c r="AO71" s="797">
        <f t="shared" si="133"/>
        <v>2</v>
      </c>
      <c r="AP71" s="797">
        <f t="shared" si="134"/>
        <v>0</v>
      </c>
      <c r="AQ71" s="797">
        <f t="shared" si="135"/>
        <v>5</v>
      </c>
      <c r="AR71" s="797">
        <f t="shared" si="136"/>
        <v>3</v>
      </c>
      <c r="AS71" s="797">
        <f t="shared" si="137"/>
        <v>8</v>
      </c>
      <c r="AT71" s="797">
        <f t="shared" si="138"/>
        <v>3</v>
      </c>
      <c r="AU71" s="797">
        <f t="shared" si="139"/>
        <v>5</v>
      </c>
      <c r="AV71" s="797">
        <f t="shared" si="140"/>
        <v>15</v>
      </c>
      <c r="AW71" s="797">
        <f t="shared" si="141"/>
        <v>16</v>
      </c>
      <c r="AX71" s="797">
        <f t="shared" si="142"/>
        <v>11</v>
      </c>
      <c r="AY71" s="797">
        <f t="shared" si="143"/>
        <v>10</v>
      </c>
      <c r="AZ71" s="797">
        <f t="shared" si="144"/>
        <v>11</v>
      </c>
      <c r="BA71" s="797">
        <f t="shared" si="145"/>
        <v>5</v>
      </c>
      <c r="BB71" s="797">
        <f t="shared" si="146"/>
        <v>5</v>
      </c>
      <c r="BC71" s="797">
        <f t="shared" si="147"/>
        <v>2</v>
      </c>
      <c r="BD71" s="789">
        <f t="shared" si="148"/>
        <v>0</v>
      </c>
      <c r="BE71" s="789">
        <f t="shared" si="149"/>
        <v>0</v>
      </c>
      <c r="BF71" s="789">
        <f t="shared" si="150"/>
        <v>0</v>
      </c>
      <c r="BG71" s="789">
        <f t="shared" si="151"/>
        <v>0</v>
      </c>
      <c r="BH71" s="789">
        <f t="shared" si="152"/>
        <v>0</v>
      </c>
      <c r="BI71" s="789">
        <f t="shared" si="153"/>
        <v>0</v>
      </c>
      <c r="BJ71" s="789">
        <f t="shared" si="154"/>
        <v>0</v>
      </c>
      <c r="BK71" s="789">
        <f t="shared" si="155"/>
        <v>0</v>
      </c>
      <c r="BL71" s="789">
        <f t="shared" si="156"/>
        <v>0</v>
      </c>
      <c r="BM71" s="789">
        <f t="shared" si="157"/>
        <v>2</v>
      </c>
      <c r="BN71" s="356"/>
      <c r="BO71" s="356"/>
      <c r="BP71" s="16" t="s">
        <v>81</v>
      </c>
      <c r="BQ71" s="13"/>
      <c r="BR71" s="13"/>
      <c r="BS71" s="13"/>
      <c r="BT71" s="13"/>
      <c r="BU71" s="13"/>
      <c r="BV71" s="13"/>
      <c r="BW71" s="13"/>
      <c r="BX71" s="13"/>
      <c r="BY71" s="13"/>
      <c r="BZ71" s="13"/>
      <c r="CA71" s="13"/>
      <c r="CB71" s="13"/>
      <c r="CC71" s="13"/>
      <c r="CD71" s="13"/>
      <c r="CE71" s="13"/>
      <c r="CF71" s="13"/>
      <c r="CG71" s="13"/>
      <c r="CH71" s="13"/>
      <c r="CI71" s="13">
        <v>1</v>
      </c>
      <c r="CJ71" s="13"/>
      <c r="CK71" s="13"/>
      <c r="CL71" s="13"/>
      <c r="CM71" s="13"/>
      <c r="CN71" s="13"/>
      <c r="CO71" s="13"/>
      <c r="CP71" s="13"/>
      <c r="CQ71" s="13"/>
      <c r="CR71" s="13"/>
      <c r="CS71" s="13"/>
      <c r="CT71" s="13"/>
      <c r="CU71" s="13"/>
      <c r="CV71" s="13"/>
      <c r="CW71" s="13"/>
      <c r="CX71" s="13"/>
      <c r="CY71" s="13"/>
      <c r="CZ71" s="13"/>
      <c r="DA71" s="13"/>
      <c r="DB71" s="13">
        <v>1</v>
      </c>
      <c r="DC71" s="13"/>
      <c r="DD71" s="13"/>
      <c r="DE71" s="13">
        <v>1</v>
      </c>
      <c r="DF71" s="13"/>
      <c r="DG71" s="13"/>
      <c r="DH71" s="13">
        <v>1</v>
      </c>
      <c r="DI71" s="13"/>
      <c r="DJ71" s="13"/>
      <c r="DK71" s="13"/>
      <c r="DL71" s="13"/>
      <c r="DM71" s="13"/>
      <c r="DN71" s="13"/>
      <c r="DO71" s="13">
        <v>2</v>
      </c>
      <c r="DP71" s="13"/>
      <c r="DQ71" s="13">
        <v>1</v>
      </c>
      <c r="DR71" s="13"/>
      <c r="DS71" s="13">
        <v>1</v>
      </c>
      <c r="DT71" s="13">
        <v>1</v>
      </c>
      <c r="DU71" s="13"/>
      <c r="DV71" s="13">
        <v>2</v>
      </c>
      <c r="DW71" s="13"/>
      <c r="DX71" s="13">
        <v>1</v>
      </c>
      <c r="DY71" s="13">
        <v>3</v>
      </c>
      <c r="DZ71" s="13">
        <v>3</v>
      </c>
      <c r="EA71" s="13">
        <v>2</v>
      </c>
      <c r="EB71" s="13">
        <v>2</v>
      </c>
      <c r="EC71" s="13">
        <v>2</v>
      </c>
      <c r="ED71" s="13">
        <v>2</v>
      </c>
      <c r="EE71" s="13"/>
      <c r="EF71" s="13"/>
      <c r="EG71" s="13">
        <v>2</v>
      </c>
      <c r="EH71" s="13">
        <v>1</v>
      </c>
      <c r="EI71" s="13">
        <v>1</v>
      </c>
      <c r="EJ71" s="13">
        <v>1</v>
      </c>
      <c r="EK71" s="13"/>
      <c r="EL71" s="13">
        <v>2</v>
      </c>
      <c r="EM71" s="13">
        <v>1</v>
      </c>
      <c r="EN71" s="13">
        <v>1</v>
      </c>
      <c r="EO71" s="13">
        <v>1</v>
      </c>
      <c r="EP71" s="13">
        <v>1</v>
      </c>
      <c r="EQ71" s="13">
        <v>1</v>
      </c>
      <c r="ER71" s="13"/>
      <c r="ES71" s="13">
        <v>2</v>
      </c>
      <c r="ET71" s="13">
        <v>1</v>
      </c>
      <c r="EU71" s="13">
        <v>2</v>
      </c>
      <c r="EV71" s="13">
        <v>1</v>
      </c>
      <c r="EW71" s="13">
        <v>1</v>
      </c>
      <c r="EX71" s="13"/>
      <c r="EY71" s="13"/>
      <c r="EZ71" s="13"/>
      <c r="FA71" s="13"/>
      <c r="FB71" s="13">
        <v>2</v>
      </c>
      <c r="FC71" s="13">
        <v>1</v>
      </c>
      <c r="FD71" s="13">
        <v>1</v>
      </c>
      <c r="FE71" s="13"/>
      <c r="FF71" s="13"/>
      <c r="FG71" s="13"/>
      <c r="FH71" s="13"/>
      <c r="FI71" s="13"/>
      <c r="FJ71" s="13"/>
      <c r="FK71" s="13"/>
      <c r="FL71" s="13"/>
      <c r="FM71" s="13"/>
      <c r="FN71" s="60">
        <v>49</v>
      </c>
      <c r="FO71" s="13"/>
      <c r="FP71" s="13"/>
      <c r="FQ71" s="13"/>
      <c r="FR71" s="13"/>
      <c r="FS71" s="13"/>
      <c r="FT71" s="13"/>
      <c r="FU71" s="13"/>
      <c r="FV71" s="13"/>
      <c r="FW71" s="13"/>
      <c r="FX71" s="13"/>
      <c r="FY71" s="13"/>
      <c r="FZ71" s="13"/>
      <c r="GA71" s="13"/>
      <c r="GB71" s="13"/>
      <c r="GC71" s="13"/>
      <c r="GD71" s="13"/>
      <c r="GE71" s="13"/>
      <c r="GF71" s="13"/>
      <c r="GG71" s="13"/>
      <c r="GH71" s="13"/>
      <c r="GI71" s="13"/>
      <c r="GJ71" s="13"/>
      <c r="GK71" s="13"/>
      <c r="GL71" s="13"/>
      <c r="GM71" s="13"/>
      <c r="GN71" s="13"/>
      <c r="GO71" s="13"/>
      <c r="GP71" s="13"/>
      <c r="GQ71" s="13"/>
      <c r="GR71" s="13"/>
      <c r="GS71" s="13"/>
      <c r="GT71" s="13"/>
      <c r="GU71" s="13"/>
      <c r="GV71" s="13">
        <v>1</v>
      </c>
      <c r="GW71" s="13">
        <v>1</v>
      </c>
      <c r="GX71" s="13"/>
      <c r="GY71" s="13"/>
      <c r="GZ71" s="13"/>
      <c r="HA71" s="13"/>
      <c r="HB71" s="13"/>
      <c r="HC71" s="13">
        <v>1</v>
      </c>
      <c r="HD71" s="13">
        <v>1</v>
      </c>
      <c r="HE71" s="13">
        <v>1</v>
      </c>
      <c r="HF71" s="13"/>
      <c r="HG71" s="13">
        <v>1</v>
      </c>
      <c r="HH71" s="13"/>
      <c r="HI71" s="13">
        <v>1</v>
      </c>
      <c r="HJ71" s="13">
        <v>1</v>
      </c>
      <c r="HK71" s="13"/>
      <c r="HL71" s="13">
        <v>2</v>
      </c>
      <c r="HM71" s="13"/>
      <c r="HN71" s="13">
        <v>2</v>
      </c>
      <c r="HO71" s="13">
        <v>1</v>
      </c>
      <c r="HP71" s="13"/>
      <c r="HQ71" s="13">
        <v>1</v>
      </c>
      <c r="HR71" s="13"/>
      <c r="HS71" s="13">
        <v>1</v>
      </c>
      <c r="HT71" s="13"/>
      <c r="HU71" s="13">
        <v>1</v>
      </c>
      <c r="HV71" s="13"/>
      <c r="HW71" s="13">
        <v>1</v>
      </c>
      <c r="HX71" s="13"/>
      <c r="HY71" s="13"/>
      <c r="HZ71" s="13"/>
      <c r="IA71" s="13">
        <v>2</v>
      </c>
      <c r="IB71" s="13"/>
      <c r="IC71" s="13">
        <v>1</v>
      </c>
      <c r="ID71" s="13">
        <v>2</v>
      </c>
      <c r="IE71" s="13">
        <v>2</v>
      </c>
      <c r="IF71" s="13">
        <v>2</v>
      </c>
      <c r="IG71" s="13">
        <v>1</v>
      </c>
      <c r="IH71" s="13">
        <v>2</v>
      </c>
      <c r="II71" s="13">
        <v>2</v>
      </c>
      <c r="IJ71" s="13">
        <v>2</v>
      </c>
      <c r="IK71" s="13">
        <v>1</v>
      </c>
      <c r="IL71" s="13"/>
      <c r="IM71" s="13">
        <v>2</v>
      </c>
      <c r="IN71" s="13">
        <v>1</v>
      </c>
      <c r="IO71" s="13">
        <v>4</v>
      </c>
      <c r="IP71" s="13">
        <v>1</v>
      </c>
      <c r="IQ71" s="13">
        <v>1</v>
      </c>
      <c r="IR71" s="13">
        <v>1</v>
      </c>
      <c r="IS71" s="13"/>
      <c r="IT71" s="13"/>
      <c r="IU71" s="13">
        <v>1</v>
      </c>
      <c r="IV71" s="13"/>
      <c r="IW71" s="13">
        <v>1</v>
      </c>
      <c r="IX71" s="13">
        <v>1</v>
      </c>
      <c r="IY71" s="13">
        <v>2</v>
      </c>
      <c r="IZ71" s="13">
        <v>2</v>
      </c>
      <c r="JA71" s="13"/>
      <c r="JB71" s="13"/>
      <c r="JC71" s="13"/>
      <c r="JD71" s="13"/>
      <c r="JE71" s="13"/>
      <c r="JF71" s="13"/>
      <c r="JG71" s="13"/>
      <c r="JH71" s="13"/>
      <c r="JI71" s="13"/>
      <c r="JJ71" s="13"/>
      <c r="JK71" s="13"/>
      <c r="JL71" s="13"/>
      <c r="JM71" s="60">
        <v>51</v>
      </c>
      <c r="JN71" s="13"/>
      <c r="JO71" s="13"/>
      <c r="JP71" s="13"/>
      <c r="JQ71" s="13"/>
      <c r="JR71" s="13"/>
      <c r="JS71" s="13"/>
      <c r="JT71" s="13"/>
      <c r="JU71" s="13"/>
      <c r="JV71" s="13"/>
      <c r="JW71" s="13"/>
      <c r="JX71" s="13"/>
      <c r="JY71" s="13"/>
      <c r="JZ71" s="13"/>
      <c r="KA71" s="13"/>
      <c r="KB71" s="13"/>
      <c r="KC71" s="13"/>
      <c r="KD71" s="13"/>
      <c r="KE71" s="13"/>
      <c r="KF71" s="13"/>
      <c r="KG71" s="13"/>
      <c r="KH71" s="13"/>
      <c r="KI71" s="13"/>
      <c r="KJ71" s="13"/>
      <c r="KK71" s="13"/>
      <c r="KL71" s="13"/>
      <c r="KM71" s="13"/>
      <c r="KN71" s="13"/>
      <c r="KO71" s="13"/>
      <c r="KP71" s="13"/>
      <c r="KQ71" s="13"/>
      <c r="KR71" s="13"/>
      <c r="KS71" s="13"/>
      <c r="KT71" s="13"/>
      <c r="KU71" s="13"/>
      <c r="KV71" s="13"/>
      <c r="KW71" s="13"/>
      <c r="KX71" s="13"/>
      <c r="KY71" s="13"/>
      <c r="KZ71" s="13"/>
      <c r="LA71" s="13"/>
      <c r="LB71" s="13"/>
      <c r="LC71" s="13"/>
      <c r="LD71" s="13"/>
      <c r="LE71" s="13"/>
      <c r="LF71" s="13"/>
      <c r="LG71" s="13"/>
      <c r="LH71" s="13"/>
      <c r="LI71" s="13"/>
      <c r="LJ71" s="13"/>
      <c r="LK71" s="13"/>
      <c r="LL71" s="13"/>
      <c r="LM71" s="13"/>
      <c r="LN71" s="13"/>
      <c r="LO71" s="13"/>
      <c r="LP71" s="13"/>
      <c r="LQ71" s="13"/>
      <c r="LR71" s="13"/>
      <c r="LS71" s="13"/>
      <c r="LT71" s="13"/>
      <c r="LU71" s="13"/>
      <c r="LV71" s="13">
        <v>1</v>
      </c>
      <c r="LW71" s="13">
        <v>1</v>
      </c>
      <c r="LX71" s="13"/>
      <c r="LY71" s="13"/>
      <c r="LZ71" s="13"/>
      <c r="MA71" s="13"/>
      <c r="MB71" s="13"/>
      <c r="MC71" s="13"/>
      <c r="MD71" s="13"/>
      <c r="ME71" s="13"/>
      <c r="MF71" s="13"/>
      <c r="MG71" s="13"/>
      <c r="MH71" s="13"/>
      <c r="MI71" s="13"/>
      <c r="MJ71" s="13"/>
      <c r="MK71" s="60">
        <v>2</v>
      </c>
      <c r="ML71" s="13">
        <v>102</v>
      </c>
      <c r="MM71" s="448"/>
      <c r="MN71" s="448"/>
      <c r="MO71" s="448"/>
      <c r="MP71" s="448"/>
    </row>
    <row r="72" spans="1:354">
      <c r="A72" s="9" t="s">
        <v>82</v>
      </c>
      <c r="B72" s="283">
        <f t="shared" si="158"/>
        <v>0</v>
      </c>
      <c r="C72" s="283">
        <f t="shared" si="159"/>
        <v>0</v>
      </c>
      <c r="D72" s="283">
        <f t="shared" si="160"/>
        <v>1</v>
      </c>
      <c r="E72" s="283">
        <f t="shared" si="161"/>
        <v>0</v>
      </c>
      <c r="F72" s="283">
        <f t="shared" si="162"/>
        <v>3</v>
      </c>
      <c r="G72" s="283">
        <f t="shared" si="163"/>
        <v>3</v>
      </c>
      <c r="H72" s="283">
        <f t="shared" si="164"/>
        <v>4</v>
      </c>
      <c r="I72" s="283">
        <f t="shared" si="165"/>
        <v>3</v>
      </c>
      <c r="J72" s="283">
        <f t="shared" si="166"/>
        <v>18</v>
      </c>
      <c r="K72" s="283">
        <f t="shared" si="167"/>
        <v>7</v>
      </c>
      <c r="L72" s="283">
        <f t="shared" si="168"/>
        <v>31</v>
      </c>
      <c r="M72" s="283">
        <f t="shared" si="169"/>
        <v>15</v>
      </c>
      <c r="N72" s="283">
        <f t="shared" si="170"/>
        <v>84</v>
      </c>
      <c r="O72" s="283">
        <f t="shared" si="171"/>
        <v>58</v>
      </c>
      <c r="P72" s="283">
        <f t="shared" si="172"/>
        <v>115</v>
      </c>
      <c r="Q72" s="283">
        <f t="shared" si="173"/>
        <v>70</v>
      </c>
      <c r="R72" s="283">
        <f t="shared" si="174"/>
        <v>53</v>
      </c>
      <c r="S72" s="283">
        <f t="shared" si="175"/>
        <v>62</v>
      </c>
      <c r="T72" s="283">
        <f t="shared" si="176"/>
        <v>10</v>
      </c>
      <c r="U72" s="283">
        <f t="shared" si="177"/>
        <v>23</v>
      </c>
      <c r="W72" s="791">
        <f t="shared" si="178"/>
        <v>0</v>
      </c>
      <c r="X72" s="791">
        <f t="shared" si="179"/>
        <v>0</v>
      </c>
      <c r="Y72" s="791">
        <f t="shared" si="180"/>
        <v>0</v>
      </c>
      <c r="Z72" s="791">
        <f t="shared" si="181"/>
        <v>0</v>
      </c>
      <c r="AA72" s="791">
        <f t="shared" si="182"/>
        <v>0</v>
      </c>
      <c r="AB72" s="791">
        <f t="shared" si="183"/>
        <v>0</v>
      </c>
      <c r="AC72" s="791">
        <f t="shared" si="184"/>
        <v>2</v>
      </c>
      <c r="AD72" s="791">
        <f t="shared" si="185"/>
        <v>2</v>
      </c>
      <c r="AE72" s="791">
        <f t="shared" si="186"/>
        <v>10</v>
      </c>
      <c r="AF72" s="791">
        <f t="shared" si="187"/>
        <v>5</v>
      </c>
      <c r="AG72" s="356"/>
      <c r="AH72" s="16" t="s">
        <v>82</v>
      </c>
      <c r="AI72" s="797">
        <f t="shared" si="127"/>
        <v>0</v>
      </c>
      <c r="AJ72" s="797">
        <f t="shared" si="128"/>
        <v>0</v>
      </c>
      <c r="AK72" s="797">
        <f t="shared" si="129"/>
        <v>1</v>
      </c>
      <c r="AL72" s="797">
        <f t="shared" si="130"/>
        <v>0</v>
      </c>
      <c r="AM72" s="797">
        <f t="shared" si="131"/>
        <v>3</v>
      </c>
      <c r="AN72" s="797">
        <f t="shared" si="132"/>
        <v>3</v>
      </c>
      <c r="AO72" s="797">
        <f t="shared" si="133"/>
        <v>4</v>
      </c>
      <c r="AP72" s="797">
        <f t="shared" si="134"/>
        <v>3</v>
      </c>
      <c r="AQ72" s="797">
        <f t="shared" si="135"/>
        <v>18</v>
      </c>
      <c r="AR72" s="797">
        <f t="shared" si="136"/>
        <v>7</v>
      </c>
      <c r="AS72" s="797">
        <f t="shared" si="137"/>
        <v>31</v>
      </c>
      <c r="AT72" s="797">
        <f t="shared" si="138"/>
        <v>15</v>
      </c>
      <c r="AU72" s="797">
        <f t="shared" si="139"/>
        <v>84</v>
      </c>
      <c r="AV72" s="797">
        <f t="shared" si="140"/>
        <v>58</v>
      </c>
      <c r="AW72" s="797">
        <f t="shared" si="141"/>
        <v>115</v>
      </c>
      <c r="AX72" s="797">
        <f t="shared" si="142"/>
        <v>70</v>
      </c>
      <c r="AY72" s="797">
        <f t="shared" si="143"/>
        <v>53</v>
      </c>
      <c r="AZ72" s="797">
        <f t="shared" si="144"/>
        <v>62</v>
      </c>
      <c r="BA72" s="797">
        <f t="shared" si="145"/>
        <v>10</v>
      </c>
      <c r="BB72" s="797">
        <f t="shared" si="146"/>
        <v>23</v>
      </c>
      <c r="BC72" s="797">
        <f t="shared" si="147"/>
        <v>19</v>
      </c>
      <c r="BD72" s="789">
        <f t="shared" si="148"/>
        <v>0</v>
      </c>
      <c r="BE72" s="789">
        <f t="shared" si="149"/>
        <v>0</v>
      </c>
      <c r="BF72" s="789">
        <f t="shared" si="150"/>
        <v>0</v>
      </c>
      <c r="BG72" s="789">
        <f t="shared" si="151"/>
        <v>0</v>
      </c>
      <c r="BH72" s="789">
        <f t="shared" si="152"/>
        <v>0</v>
      </c>
      <c r="BI72" s="789">
        <f t="shared" si="153"/>
        <v>0</v>
      </c>
      <c r="BJ72" s="789">
        <f t="shared" si="154"/>
        <v>2</v>
      </c>
      <c r="BK72" s="789">
        <f t="shared" si="155"/>
        <v>2</v>
      </c>
      <c r="BL72" s="789">
        <f t="shared" si="156"/>
        <v>10</v>
      </c>
      <c r="BM72" s="789">
        <f t="shared" si="157"/>
        <v>5</v>
      </c>
      <c r="BN72" s="356"/>
      <c r="BO72" s="356"/>
      <c r="BP72" s="16" t="s">
        <v>82</v>
      </c>
      <c r="BQ72" s="13"/>
      <c r="BR72" s="13"/>
      <c r="BS72" s="13"/>
      <c r="BT72" s="13"/>
      <c r="BU72" s="13"/>
      <c r="BV72" s="13"/>
      <c r="BW72" s="13"/>
      <c r="BX72" s="13"/>
      <c r="BY72" s="13"/>
      <c r="BZ72" s="13"/>
      <c r="CA72" s="13"/>
      <c r="CB72" s="13"/>
      <c r="CC72" s="13"/>
      <c r="CD72" s="13"/>
      <c r="CE72" s="13"/>
      <c r="CF72" s="13"/>
      <c r="CG72" s="13"/>
      <c r="CH72" s="13"/>
      <c r="CI72" s="13">
        <v>2</v>
      </c>
      <c r="CJ72" s="13"/>
      <c r="CK72" s="13"/>
      <c r="CL72" s="13"/>
      <c r="CM72" s="13">
        <v>1</v>
      </c>
      <c r="CN72" s="13"/>
      <c r="CO72" s="13">
        <v>1</v>
      </c>
      <c r="CP72" s="13"/>
      <c r="CQ72" s="13"/>
      <c r="CR72" s="13"/>
      <c r="CS72" s="13">
        <v>1</v>
      </c>
      <c r="CT72" s="13"/>
      <c r="CU72" s="13"/>
      <c r="CV72" s="13"/>
      <c r="CW72" s="13"/>
      <c r="CX72" s="13">
        <v>1</v>
      </c>
      <c r="CY72" s="13">
        <v>1</v>
      </c>
      <c r="CZ72" s="13">
        <v>1</v>
      </c>
      <c r="DA72" s="13"/>
      <c r="DB72" s="13">
        <v>1</v>
      </c>
      <c r="DC72" s="13"/>
      <c r="DD72" s="13">
        <v>2</v>
      </c>
      <c r="DE72" s="13"/>
      <c r="DF72" s="13"/>
      <c r="DG72" s="13">
        <v>1</v>
      </c>
      <c r="DH72" s="13">
        <v>1</v>
      </c>
      <c r="DI72" s="13"/>
      <c r="DJ72" s="13">
        <v>2</v>
      </c>
      <c r="DK72" s="13"/>
      <c r="DL72" s="13">
        <v>3</v>
      </c>
      <c r="DM72" s="13">
        <v>1</v>
      </c>
      <c r="DN72" s="13">
        <v>2</v>
      </c>
      <c r="DO72" s="13">
        <v>2</v>
      </c>
      <c r="DP72" s="13">
        <v>1</v>
      </c>
      <c r="DQ72" s="13">
        <v>2</v>
      </c>
      <c r="DR72" s="13">
        <v>2</v>
      </c>
      <c r="DS72" s="13">
        <v>1</v>
      </c>
      <c r="DT72" s="13">
        <v>3</v>
      </c>
      <c r="DU72" s="13">
        <v>7</v>
      </c>
      <c r="DV72" s="13">
        <v>6</v>
      </c>
      <c r="DW72" s="13">
        <v>7</v>
      </c>
      <c r="DX72" s="13">
        <v>6</v>
      </c>
      <c r="DY72" s="13">
        <v>8</v>
      </c>
      <c r="DZ72" s="13">
        <v>7</v>
      </c>
      <c r="EA72" s="13">
        <v>3</v>
      </c>
      <c r="EB72" s="13">
        <v>10</v>
      </c>
      <c r="EC72" s="13">
        <v>9</v>
      </c>
      <c r="ED72" s="13">
        <v>9</v>
      </c>
      <c r="EE72" s="13">
        <v>12</v>
      </c>
      <c r="EF72" s="13">
        <v>6</v>
      </c>
      <c r="EG72" s="13">
        <v>4</v>
      </c>
      <c r="EH72" s="13">
        <v>8</v>
      </c>
      <c r="EI72" s="13">
        <v>4</v>
      </c>
      <c r="EJ72" s="13">
        <v>8</v>
      </c>
      <c r="EK72" s="13">
        <v>6</v>
      </c>
      <c r="EL72" s="13">
        <v>4</v>
      </c>
      <c r="EM72" s="13">
        <v>7</v>
      </c>
      <c r="EN72" s="13">
        <v>9</v>
      </c>
      <c r="EO72" s="13">
        <v>5</v>
      </c>
      <c r="EP72" s="13">
        <v>5</v>
      </c>
      <c r="EQ72" s="13">
        <v>8</v>
      </c>
      <c r="ER72" s="13">
        <v>3</v>
      </c>
      <c r="ES72" s="13">
        <v>8</v>
      </c>
      <c r="ET72" s="13">
        <v>7</v>
      </c>
      <c r="EU72" s="13">
        <v>5</v>
      </c>
      <c r="EV72" s="13">
        <v>5</v>
      </c>
      <c r="EW72" s="13">
        <v>2</v>
      </c>
      <c r="EX72" s="13">
        <v>4</v>
      </c>
      <c r="EY72" s="13">
        <v>6</v>
      </c>
      <c r="EZ72" s="13">
        <v>3</v>
      </c>
      <c r="FA72" s="13">
        <v>4</v>
      </c>
      <c r="FB72" s="13">
        <v>1</v>
      </c>
      <c r="FC72" s="13"/>
      <c r="FD72" s="13">
        <v>3</v>
      </c>
      <c r="FE72" s="13"/>
      <c r="FF72" s="13"/>
      <c r="FG72" s="13"/>
      <c r="FH72" s="13"/>
      <c r="FI72" s="13"/>
      <c r="FJ72" s="13"/>
      <c r="FK72" s="13"/>
      <c r="FL72" s="13"/>
      <c r="FM72" s="13"/>
      <c r="FN72" s="60">
        <v>241</v>
      </c>
      <c r="FO72" s="13"/>
      <c r="FP72" s="13"/>
      <c r="FQ72" s="13"/>
      <c r="FR72" s="13"/>
      <c r="FS72" s="13"/>
      <c r="FT72" s="13"/>
      <c r="FU72" s="13"/>
      <c r="FV72" s="13"/>
      <c r="FW72" s="13"/>
      <c r="FX72" s="13"/>
      <c r="FY72" s="13"/>
      <c r="FZ72" s="13"/>
      <c r="GA72" s="13"/>
      <c r="GB72" s="13">
        <v>1</v>
      </c>
      <c r="GC72" s="13"/>
      <c r="GD72" s="13"/>
      <c r="GE72" s="13"/>
      <c r="GF72" s="13">
        <v>2</v>
      </c>
      <c r="GG72" s="13"/>
      <c r="GH72" s="13"/>
      <c r="GI72" s="13">
        <v>1</v>
      </c>
      <c r="GJ72" s="13"/>
      <c r="GK72" s="13"/>
      <c r="GL72" s="13"/>
      <c r="GM72" s="13"/>
      <c r="GN72" s="13"/>
      <c r="GO72" s="13"/>
      <c r="GP72" s="13"/>
      <c r="GQ72" s="13"/>
      <c r="GR72" s="13"/>
      <c r="GS72" s="13"/>
      <c r="GT72" s="13"/>
      <c r="GU72" s="13"/>
      <c r="GV72" s="13"/>
      <c r="GW72" s="13">
        <v>2</v>
      </c>
      <c r="GX72" s="13">
        <v>1</v>
      </c>
      <c r="GY72" s="13">
        <v>1</v>
      </c>
      <c r="GZ72" s="13"/>
      <c r="HA72" s="13"/>
      <c r="HB72" s="13">
        <v>1</v>
      </c>
      <c r="HC72" s="13">
        <v>3</v>
      </c>
      <c r="HD72" s="13">
        <v>1</v>
      </c>
      <c r="HE72" s="13">
        <v>1</v>
      </c>
      <c r="HF72" s="13">
        <v>3</v>
      </c>
      <c r="HG72" s="13"/>
      <c r="HH72" s="13">
        <v>3</v>
      </c>
      <c r="HI72" s="13">
        <v>6</v>
      </c>
      <c r="HJ72" s="13">
        <v>4</v>
      </c>
      <c r="HK72" s="13">
        <v>3</v>
      </c>
      <c r="HL72" s="13">
        <v>1</v>
      </c>
      <c r="HM72" s="13">
        <v>3</v>
      </c>
      <c r="HN72" s="13">
        <v>3</v>
      </c>
      <c r="HO72" s="13">
        <v>1</v>
      </c>
      <c r="HP72" s="13">
        <v>3</v>
      </c>
      <c r="HQ72" s="13">
        <v>4</v>
      </c>
      <c r="HR72" s="13">
        <v>5</v>
      </c>
      <c r="HS72" s="13">
        <v>4</v>
      </c>
      <c r="HT72" s="13">
        <v>6</v>
      </c>
      <c r="HU72" s="13">
        <v>5</v>
      </c>
      <c r="HV72" s="13">
        <v>6</v>
      </c>
      <c r="HW72" s="13">
        <v>6</v>
      </c>
      <c r="HX72" s="13">
        <v>5</v>
      </c>
      <c r="HY72" s="13">
        <v>10</v>
      </c>
      <c r="HZ72" s="13">
        <v>14</v>
      </c>
      <c r="IA72" s="13">
        <v>12</v>
      </c>
      <c r="IB72" s="13">
        <v>10</v>
      </c>
      <c r="IC72" s="13">
        <v>10</v>
      </c>
      <c r="ID72" s="13">
        <v>14</v>
      </c>
      <c r="IE72" s="13">
        <v>12</v>
      </c>
      <c r="IF72" s="13">
        <v>18</v>
      </c>
      <c r="IG72" s="13">
        <v>12</v>
      </c>
      <c r="IH72" s="13">
        <v>14</v>
      </c>
      <c r="II72" s="13">
        <v>6</v>
      </c>
      <c r="IJ72" s="13">
        <v>10</v>
      </c>
      <c r="IK72" s="13">
        <v>14</v>
      </c>
      <c r="IL72" s="13">
        <v>10</v>
      </c>
      <c r="IM72" s="13">
        <v>5</v>
      </c>
      <c r="IN72" s="13">
        <v>7</v>
      </c>
      <c r="IO72" s="13">
        <v>10</v>
      </c>
      <c r="IP72" s="13">
        <v>9</v>
      </c>
      <c r="IQ72" s="13">
        <v>4</v>
      </c>
      <c r="IR72" s="13">
        <v>1</v>
      </c>
      <c r="IS72" s="13">
        <v>5</v>
      </c>
      <c r="IT72" s="13">
        <v>8</v>
      </c>
      <c r="IU72" s="13">
        <v>2</v>
      </c>
      <c r="IV72" s="13">
        <v>6</v>
      </c>
      <c r="IW72" s="13">
        <v>1</v>
      </c>
      <c r="IX72" s="13">
        <v>4</v>
      </c>
      <c r="IY72" s="13">
        <v>2</v>
      </c>
      <c r="IZ72" s="13"/>
      <c r="JA72" s="13">
        <v>2</v>
      </c>
      <c r="JB72" s="13">
        <v>2</v>
      </c>
      <c r="JC72" s="13"/>
      <c r="JD72" s="13"/>
      <c r="JE72" s="13"/>
      <c r="JF72" s="13"/>
      <c r="JG72" s="13"/>
      <c r="JH72" s="13"/>
      <c r="JI72" s="13"/>
      <c r="JJ72" s="13"/>
      <c r="JK72" s="13"/>
      <c r="JL72" s="13"/>
      <c r="JM72" s="60">
        <v>319</v>
      </c>
      <c r="JN72" s="13"/>
      <c r="JO72" s="13"/>
      <c r="JP72" s="13"/>
      <c r="JQ72" s="13"/>
      <c r="JR72" s="13"/>
      <c r="JS72" s="13"/>
      <c r="JT72" s="13"/>
      <c r="JU72" s="13"/>
      <c r="JV72" s="13"/>
      <c r="JW72" s="13"/>
      <c r="JX72" s="13"/>
      <c r="JY72" s="13"/>
      <c r="JZ72" s="13"/>
      <c r="KA72" s="13"/>
      <c r="KB72" s="13"/>
      <c r="KC72" s="13"/>
      <c r="KD72" s="13"/>
      <c r="KE72" s="13"/>
      <c r="KF72" s="13"/>
      <c r="KG72" s="13"/>
      <c r="KH72" s="13"/>
      <c r="KI72" s="13"/>
      <c r="KJ72" s="13"/>
      <c r="KK72" s="13"/>
      <c r="KL72" s="13"/>
      <c r="KM72" s="13"/>
      <c r="KN72" s="13"/>
      <c r="KO72" s="13"/>
      <c r="KP72" s="13"/>
      <c r="KQ72" s="13"/>
      <c r="KR72" s="13"/>
      <c r="KS72" s="13"/>
      <c r="KT72" s="13"/>
      <c r="KU72" s="13">
        <v>1</v>
      </c>
      <c r="KV72" s="13"/>
      <c r="KW72" s="13"/>
      <c r="KX72" s="13">
        <v>1</v>
      </c>
      <c r="KY72" s="13"/>
      <c r="KZ72" s="13"/>
      <c r="LA72" s="13"/>
      <c r="LB72" s="13"/>
      <c r="LC72" s="13">
        <v>1</v>
      </c>
      <c r="LD72" s="13"/>
      <c r="LE72" s="13"/>
      <c r="LF72" s="13"/>
      <c r="LG72" s="13"/>
      <c r="LH72" s="13"/>
      <c r="LI72" s="13"/>
      <c r="LJ72" s="13"/>
      <c r="LK72" s="13">
        <v>1</v>
      </c>
      <c r="LL72" s="13"/>
      <c r="LM72" s="13"/>
      <c r="LN72" s="13"/>
      <c r="LO72" s="13">
        <v>1</v>
      </c>
      <c r="LP72" s="13">
        <v>1</v>
      </c>
      <c r="LQ72" s="13">
        <v>2</v>
      </c>
      <c r="LR72" s="13">
        <v>2</v>
      </c>
      <c r="LS72" s="13">
        <v>3</v>
      </c>
      <c r="LT72" s="13">
        <v>1</v>
      </c>
      <c r="LU72" s="13"/>
      <c r="LV72" s="13"/>
      <c r="LW72" s="13"/>
      <c r="LX72" s="13">
        <v>1</v>
      </c>
      <c r="LY72" s="13">
        <v>2</v>
      </c>
      <c r="LZ72" s="13">
        <v>1</v>
      </c>
      <c r="MA72" s="13">
        <v>1</v>
      </c>
      <c r="MB72" s="13"/>
      <c r="MC72" s="13"/>
      <c r="MD72" s="13"/>
      <c r="ME72" s="13"/>
      <c r="MF72" s="13"/>
      <c r="MG72" s="13"/>
      <c r="MH72" s="13"/>
      <c r="MI72" s="13"/>
      <c r="MJ72" s="13"/>
      <c r="MK72" s="60">
        <v>19</v>
      </c>
      <c r="ML72" s="13">
        <v>579</v>
      </c>
      <c r="MM72" s="448"/>
      <c r="MN72" s="448"/>
      <c r="MO72" s="448"/>
      <c r="MP72" s="448"/>
    </row>
    <row r="73" spans="1:354">
      <c r="A73" s="9" t="s">
        <v>196</v>
      </c>
      <c r="B73" s="283">
        <f t="shared" si="158"/>
        <v>0</v>
      </c>
      <c r="C73" s="283">
        <f t="shared" si="159"/>
        <v>0</v>
      </c>
      <c r="D73" s="283">
        <f t="shared" si="160"/>
        <v>0</v>
      </c>
      <c r="E73" s="283">
        <f t="shared" si="161"/>
        <v>0</v>
      </c>
      <c r="F73" s="283">
        <f t="shared" si="162"/>
        <v>3</v>
      </c>
      <c r="G73" s="283">
        <f t="shared" si="163"/>
        <v>2</v>
      </c>
      <c r="H73" s="283">
        <f t="shared" si="164"/>
        <v>10</v>
      </c>
      <c r="I73" s="283">
        <f t="shared" si="165"/>
        <v>5</v>
      </c>
      <c r="J73" s="283">
        <f t="shared" si="166"/>
        <v>24</v>
      </c>
      <c r="K73" s="283">
        <f t="shared" si="167"/>
        <v>10</v>
      </c>
      <c r="L73" s="283">
        <f t="shared" si="168"/>
        <v>55</v>
      </c>
      <c r="M73" s="283">
        <f t="shared" si="169"/>
        <v>29</v>
      </c>
      <c r="N73" s="283">
        <f t="shared" si="170"/>
        <v>117</v>
      </c>
      <c r="O73" s="283">
        <f t="shared" si="171"/>
        <v>59</v>
      </c>
      <c r="P73" s="283">
        <f t="shared" si="172"/>
        <v>129</v>
      </c>
      <c r="Q73" s="283">
        <f t="shared" si="173"/>
        <v>75</v>
      </c>
      <c r="R73" s="283">
        <f t="shared" si="174"/>
        <v>55</v>
      </c>
      <c r="S73" s="283">
        <f t="shared" si="175"/>
        <v>61</v>
      </c>
      <c r="T73" s="283">
        <f t="shared" si="176"/>
        <v>11</v>
      </c>
      <c r="U73" s="283">
        <f t="shared" si="177"/>
        <v>20</v>
      </c>
      <c r="W73" s="791">
        <f t="shared" si="178"/>
        <v>0</v>
      </c>
      <c r="X73" s="791">
        <f t="shared" si="179"/>
        <v>0</v>
      </c>
      <c r="Y73" s="791">
        <f t="shared" si="180"/>
        <v>0</v>
      </c>
      <c r="Z73" s="791">
        <f t="shared" si="181"/>
        <v>0</v>
      </c>
      <c r="AA73" s="791">
        <f t="shared" si="182"/>
        <v>1</v>
      </c>
      <c r="AB73" s="791">
        <f t="shared" si="183"/>
        <v>2</v>
      </c>
      <c r="AC73" s="791">
        <f t="shared" si="184"/>
        <v>0</v>
      </c>
      <c r="AD73" s="791">
        <f t="shared" si="185"/>
        <v>2</v>
      </c>
      <c r="AE73" s="791">
        <f t="shared" si="186"/>
        <v>6</v>
      </c>
      <c r="AF73" s="791">
        <f t="shared" si="187"/>
        <v>5</v>
      </c>
      <c r="AG73" s="356"/>
      <c r="AH73" s="16" t="s">
        <v>196</v>
      </c>
      <c r="AI73" s="797">
        <f t="shared" si="127"/>
        <v>0</v>
      </c>
      <c r="AJ73" s="797">
        <f t="shared" si="128"/>
        <v>0</v>
      </c>
      <c r="AK73" s="797">
        <f t="shared" si="129"/>
        <v>0</v>
      </c>
      <c r="AL73" s="797">
        <f t="shared" si="130"/>
        <v>0</v>
      </c>
      <c r="AM73" s="797">
        <f t="shared" si="131"/>
        <v>3</v>
      </c>
      <c r="AN73" s="797">
        <f t="shared" si="132"/>
        <v>2</v>
      </c>
      <c r="AO73" s="797">
        <f t="shared" si="133"/>
        <v>10</v>
      </c>
      <c r="AP73" s="797">
        <f t="shared" si="134"/>
        <v>5</v>
      </c>
      <c r="AQ73" s="797">
        <f t="shared" si="135"/>
        <v>24</v>
      </c>
      <c r="AR73" s="797">
        <f t="shared" si="136"/>
        <v>10</v>
      </c>
      <c r="AS73" s="797">
        <f t="shared" si="137"/>
        <v>55</v>
      </c>
      <c r="AT73" s="797">
        <f t="shared" si="138"/>
        <v>29</v>
      </c>
      <c r="AU73" s="797">
        <f t="shared" si="139"/>
        <v>117</v>
      </c>
      <c r="AV73" s="797">
        <f t="shared" si="140"/>
        <v>59</v>
      </c>
      <c r="AW73" s="797">
        <f t="shared" si="141"/>
        <v>129</v>
      </c>
      <c r="AX73" s="797">
        <f t="shared" si="142"/>
        <v>75</v>
      </c>
      <c r="AY73" s="797">
        <f t="shared" si="143"/>
        <v>55</v>
      </c>
      <c r="AZ73" s="797">
        <f t="shared" si="144"/>
        <v>61</v>
      </c>
      <c r="BA73" s="797">
        <f t="shared" si="145"/>
        <v>11</v>
      </c>
      <c r="BB73" s="797">
        <f t="shared" si="146"/>
        <v>20</v>
      </c>
      <c r="BC73" s="797">
        <f t="shared" si="147"/>
        <v>16</v>
      </c>
      <c r="BD73" s="789">
        <f t="shared" si="148"/>
        <v>0</v>
      </c>
      <c r="BE73" s="789">
        <f t="shared" si="149"/>
        <v>0</v>
      </c>
      <c r="BF73" s="789">
        <f t="shared" si="150"/>
        <v>0</v>
      </c>
      <c r="BG73" s="789">
        <f t="shared" si="151"/>
        <v>0</v>
      </c>
      <c r="BH73" s="789">
        <f t="shared" si="152"/>
        <v>1</v>
      </c>
      <c r="BI73" s="789">
        <f t="shared" si="153"/>
        <v>2</v>
      </c>
      <c r="BJ73" s="789">
        <f t="shared" si="154"/>
        <v>0</v>
      </c>
      <c r="BK73" s="789">
        <f t="shared" si="155"/>
        <v>2</v>
      </c>
      <c r="BL73" s="789">
        <f t="shared" si="156"/>
        <v>6</v>
      </c>
      <c r="BM73" s="789">
        <f t="shared" si="157"/>
        <v>5</v>
      </c>
      <c r="BN73" s="356"/>
      <c r="BO73" s="356"/>
      <c r="BP73" s="16" t="s">
        <v>196</v>
      </c>
      <c r="BQ73" s="13"/>
      <c r="BR73" s="13"/>
      <c r="BS73" s="13"/>
      <c r="BT73" s="13"/>
      <c r="BU73" s="13"/>
      <c r="BV73" s="13"/>
      <c r="BW73" s="13"/>
      <c r="BX73" s="13"/>
      <c r="BY73" s="13"/>
      <c r="BZ73" s="13"/>
      <c r="CA73" s="13"/>
      <c r="CB73" s="13"/>
      <c r="CC73" s="13"/>
      <c r="CD73" s="13"/>
      <c r="CE73" s="13"/>
      <c r="CF73" s="13">
        <v>1</v>
      </c>
      <c r="CG73" s="13"/>
      <c r="CH73" s="13"/>
      <c r="CI73" s="13"/>
      <c r="CJ73" s="13">
        <v>1</v>
      </c>
      <c r="CK73" s="13"/>
      <c r="CL73" s="13"/>
      <c r="CM73" s="13"/>
      <c r="CN73" s="13"/>
      <c r="CO73" s="13"/>
      <c r="CP73" s="13">
        <v>1</v>
      </c>
      <c r="CQ73" s="13">
        <v>1</v>
      </c>
      <c r="CR73" s="13"/>
      <c r="CS73" s="13"/>
      <c r="CT73" s="13"/>
      <c r="CU73" s="13"/>
      <c r="CV73" s="13">
        <v>2</v>
      </c>
      <c r="CW73" s="13">
        <v>1</v>
      </c>
      <c r="CX73" s="13"/>
      <c r="CY73" s="13"/>
      <c r="CZ73" s="13">
        <v>1</v>
      </c>
      <c r="DA73" s="13">
        <v>2</v>
      </c>
      <c r="DB73" s="13"/>
      <c r="DC73" s="13">
        <v>1</v>
      </c>
      <c r="DD73" s="13"/>
      <c r="DE73" s="13">
        <v>1</v>
      </c>
      <c r="DF73" s="13">
        <v>1</v>
      </c>
      <c r="DG73" s="13">
        <v>2</v>
      </c>
      <c r="DH73" s="13">
        <v>2</v>
      </c>
      <c r="DI73" s="13">
        <v>4</v>
      </c>
      <c r="DJ73" s="13">
        <v>2</v>
      </c>
      <c r="DK73" s="13">
        <v>1</v>
      </c>
      <c r="DL73" s="13">
        <v>1</v>
      </c>
      <c r="DM73" s="13">
        <v>1</v>
      </c>
      <c r="DN73" s="13">
        <v>4</v>
      </c>
      <c r="DO73" s="13">
        <v>4</v>
      </c>
      <c r="DP73" s="13">
        <v>5</v>
      </c>
      <c r="DQ73" s="13">
        <v>3</v>
      </c>
      <c r="DR73" s="13">
        <v>4</v>
      </c>
      <c r="DS73" s="13">
        <v>8</v>
      </c>
      <c r="DT73" s="13">
        <v>6</v>
      </c>
      <c r="DU73" s="13">
        <v>3</v>
      </c>
      <c r="DV73" s="13">
        <v>5</v>
      </c>
      <c r="DW73" s="13">
        <v>6</v>
      </c>
      <c r="DX73" s="13">
        <v>9</v>
      </c>
      <c r="DY73" s="13">
        <v>5</v>
      </c>
      <c r="DZ73" s="13">
        <v>8</v>
      </c>
      <c r="EA73" s="13">
        <v>3</v>
      </c>
      <c r="EB73" s="13">
        <v>6</v>
      </c>
      <c r="EC73" s="13">
        <v>11</v>
      </c>
      <c r="ED73" s="13">
        <v>5</v>
      </c>
      <c r="EE73" s="13">
        <v>8</v>
      </c>
      <c r="EF73" s="13">
        <v>6</v>
      </c>
      <c r="EG73" s="13">
        <v>6</v>
      </c>
      <c r="EH73" s="13">
        <v>11</v>
      </c>
      <c r="EI73" s="13">
        <v>5</v>
      </c>
      <c r="EJ73" s="13">
        <v>12</v>
      </c>
      <c r="EK73" s="13">
        <v>8</v>
      </c>
      <c r="EL73" s="13">
        <v>3</v>
      </c>
      <c r="EM73" s="13">
        <v>5</v>
      </c>
      <c r="EN73" s="13">
        <v>9</v>
      </c>
      <c r="EO73" s="13">
        <v>7</v>
      </c>
      <c r="EP73" s="13">
        <v>4</v>
      </c>
      <c r="EQ73" s="13">
        <v>5</v>
      </c>
      <c r="ER73" s="13">
        <v>3</v>
      </c>
      <c r="ES73" s="13">
        <v>8</v>
      </c>
      <c r="ET73" s="13">
        <v>7</v>
      </c>
      <c r="EU73" s="13">
        <v>7</v>
      </c>
      <c r="EV73" s="13">
        <v>6</v>
      </c>
      <c r="EW73" s="13">
        <v>2</v>
      </c>
      <c r="EX73" s="13">
        <v>1</v>
      </c>
      <c r="EY73" s="13">
        <v>3</v>
      </c>
      <c r="EZ73" s="13">
        <v>6</v>
      </c>
      <c r="FA73" s="13">
        <v>1</v>
      </c>
      <c r="FB73" s="13"/>
      <c r="FC73" s="13">
        <v>2</v>
      </c>
      <c r="FD73" s="13"/>
      <c r="FE73" s="13">
        <v>1</v>
      </c>
      <c r="FF73" s="13">
        <v>2</v>
      </c>
      <c r="FG73" s="13"/>
      <c r="FH73" s="13">
        <v>1</v>
      </c>
      <c r="FI73" s="13"/>
      <c r="FJ73" s="13">
        <v>1</v>
      </c>
      <c r="FK73" s="13"/>
      <c r="FL73" s="13"/>
      <c r="FM73" s="13"/>
      <c r="FN73" s="60">
        <v>261</v>
      </c>
      <c r="FO73" s="13"/>
      <c r="FP73" s="13"/>
      <c r="FQ73" s="13"/>
      <c r="FR73" s="13"/>
      <c r="FS73" s="13"/>
      <c r="FT73" s="13"/>
      <c r="FU73" s="13"/>
      <c r="FV73" s="13"/>
      <c r="FW73" s="13"/>
      <c r="FX73" s="13"/>
      <c r="FY73" s="13"/>
      <c r="FZ73" s="13"/>
      <c r="GA73" s="13"/>
      <c r="GB73" s="13"/>
      <c r="GC73" s="13"/>
      <c r="GD73" s="13"/>
      <c r="GE73" s="13"/>
      <c r="GF73" s="13">
        <v>1</v>
      </c>
      <c r="GG73" s="13"/>
      <c r="GH73" s="13"/>
      <c r="GI73" s="13"/>
      <c r="GJ73" s="13">
        <v>1</v>
      </c>
      <c r="GK73" s="13"/>
      <c r="GL73" s="13">
        <v>1</v>
      </c>
      <c r="GM73" s="13"/>
      <c r="GN73" s="13"/>
      <c r="GO73" s="13"/>
      <c r="GP73" s="13"/>
      <c r="GQ73" s="13"/>
      <c r="GR73" s="13"/>
      <c r="GS73" s="13"/>
      <c r="GT73" s="13"/>
      <c r="GU73" s="13">
        <v>1</v>
      </c>
      <c r="GV73" s="13">
        <v>2</v>
      </c>
      <c r="GW73" s="13">
        <v>2</v>
      </c>
      <c r="GX73" s="13">
        <v>3</v>
      </c>
      <c r="GY73" s="13">
        <v>2</v>
      </c>
      <c r="GZ73" s="13">
        <v>4</v>
      </c>
      <c r="HA73" s="13"/>
      <c r="HB73" s="13">
        <v>1</v>
      </c>
      <c r="HC73" s="13">
        <v>1</v>
      </c>
      <c r="HD73" s="13"/>
      <c r="HE73" s="13">
        <v>5</v>
      </c>
      <c r="HF73" s="13">
        <v>2</v>
      </c>
      <c r="HG73" s="13"/>
      <c r="HH73" s="13">
        <v>6</v>
      </c>
      <c r="HI73" s="13">
        <v>5</v>
      </c>
      <c r="HJ73" s="13">
        <v>8</v>
      </c>
      <c r="HK73" s="13">
        <v>2</v>
      </c>
      <c r="HL73" s="13">
        <v>3</v>
      </c>
      <c r="HM73" s="13">
        <v>7</v>
      </c>
      <c r="HN73" s="13">
        <v>4</v>
      </c>
      <c r="HO73" s="13">
        <v>6</v>
      </c>
      <c r="HP73" s="13">
        <v>4</v>
      </c>
      <c r="HQ73" s="13">
        <v>6</v>
      </c>
      <c r="HR73" s="13">
        <v>5</v>
      </c>
      <c r="HS73" s="13">
        <v>10</v>
      </c>
      <c r="HT73" s="13">
        <v>8</v>
      </c>
      <c r="HU73" s="13">
        <v>15</v>
      </c>
      <c r="HV73" s="13">
        <v>9</v>
      </c>
      <c r="HW73" s="13">
        <v>14</v>
      </c>
      <c r="HX73" s="13">
        <v>7</v>
      </c>
      <c r="HY73" s="13">
        <v>10</v>
      </c>
      <c r="HZ73" s="13">
        <v>11</v>
      </c>
      <c r="IA73" s="13">
        <v>10</v>
      </c>
      <c r="IB73" s="13">
        <v>14</v>
      </c>
      <c r="IC73" s="13">
        <v>19</v>
      </c>
      <c r="ID73" s="13">
        <v>15</v>
      </c>
      <c r="IE73" s="13">
        <v>13</v>
      </c>
      <c r="IF73" s="13">
        <v>15</v>
      </c>
      <c r="IG73" s="13">
        <v>14</v>
      </c>
      <c r="IH73" s="13">
        <v>15</v>
      </c>
      <c r="II73" s="13">
        <v>17</v>
      </c>
      <c r="IJ73" s="13">
        <v>15</v>
      </c>
      <c r="IK73" s="13">
        <v>10</v>
      </c>
      <c r="IL73" s="13">
        <v>6</v>
      </c>
      <c r="IM73" s="13">
        <v>9</v>
      </c>
      <c r="IN73" s="13">
        <v>6</v>
      </c>
      <c r="IO73" s="13">
        <v>7</v>
      </c>
      <c r="IP73" s="13">
        <v>7</v>
      </c>
      <c r="IQ73" s="13">
        <v>7</v>
      </c>
      <c r="IR73" s="13">
        <v>2</v>
      </c>
      <c r="IS73" s="13">
        <v>5</v>
      </c>
      <c r="IT73" s="13">
        <v>6</v>
      </c>
      <c r="IU73" s="13">
        <v>4</v>
      </c>
      <c r="IV73" s="13">
        <v>7</v>
      </c>
      <c r="IW73" s="13">
        <v>4</v>
      </c>
      <c r="IX73" s="13">
        <v>4</v>
      </c>
      <c r="IY73" s="13">
        <v>2</v>
      </c>
      <c r="IZ73" s="13">
        <v>2</v>
      </c>
      <c r="JA73" s="13">
        <v>1</v>
      </c>
      <c r="JB73" s="13">
        <v>2</v>
      </c>
      <c r="JC73" s="13"/>
      <c r="JD73" s="13"/>
      <c r="JE73" s="13"/>
      <c r="JF73" s="13"/>
      <c r="JG73" s="13"/>
      <c r="JH73" s="13"/>
      <c r="JI73" s="13"/>
      <c r="JJ73" s="13"/>
      <c r="JK73" s="13"/>
      <c r="JL73" s="13"/>
      <c r="JM73" s="60">
        <v>404</v>
      </c>
      <c r="JN73" s="13"/>
      <c r="JO73" s="13"/>
      <c r="JP73" s="13"/>
      <c r="JQ73" s="13"/>
      <c r="JR73" s="13"/>
      <c r="JS73" s="13"/>
      <c r="JT73" s="13"/>
      <c r="JU73" s="13"/>
      <c r="JV73" s="13"/>
      <c r="JW73" s="13"/>
      <c r="JX73" s="13"/>
      <c r="JY73" s="13"/>
      <c r="JZ73" s="13"/>
      <c r="KA73" s="13"/>
      <c r="KB73" s="13">
        <v>1</v>
      </c>
      <c r="KC73" s="13"/>
      <c r="KD73" s="13"/>
      <c r="KE73" s="13"/>
      <c r="KF73" s="13"/>
      <c r="KG73" s="13"/>
      <c r="KH73" s="13"/>
      <c r="KI73" s="13"/>
      <c r="KJ73" s="13"/>
      <c r="KK73" s="13">
        <v>1</v>
      </c>
      <c r="KL73" s="13">
        <v>1</v>
      </c>
      <c r="KM73" s="13"/>
      <c r="KN73" s="13"/>
      <c r="KO73" s="13"/>
      <c r="KP73" s="13"/>
      <c r="KQ73" s="13"/>
      <c r="KR73" s="13"/>
      <c r="KS73" s="13"/>
      <c r="KT73" s="13"/>
      <c r="KU73" s="13"/>
      <c r="KV73" s="13"/>
      <c r="KW73" s="13"/>
      <c r="KX73" s="13"/>
      <c r="KY73" s="13"/>
      <c r="KZ73" s="13"/>
      <c r="LA73" s="13"/>
      <c r="LB73" s="13">
        <v>1</v>
      </c>
      <c r="LC73" s="13">
        <v>1</v>
      </c>
      <c r="LD73" s="13"/>
      <c r="LE73" s="13"/>
      <c r="LF73" s="13"/>
      <c r="LG73" s="13"/>
      <c r="LH73" s="13"/>
      <c r="LI73" s="13"/>
      <c r="LJ73" s="13"/>
      <c r="LK73" s="13"/>
      <c r="LL73" s="13"/>
      <c r="LM73" s="13">
        <v>1</v>
      </c>
      <c r="LN73" s="13">
        <v>1</v>
      </c>
      <c r="LO73" s="13"/>
      <c r="LP73" s="13"/>
      <c r="LQ73" s="13"/>
      <c r="LR73" s="13"/>
      <c r="LS73" s="13">
        <v>1</v>
      </c>
      <c r="LT73" s="13">
        <v>2</v>
      </c>
      <c r="LU73" s="13">
        <v>1</v>
      </c>
      <c r="LV73" s="13"/>
      <c r="LW73" s="13">
        <v>1</v>
      </c>
      <c r="LX73" s="13">
        <v>1</v>
      </c>
      <c r="LY73" s="13"/>
      <c r="LZ73" s="13">
        <v>2</v>
      </c>
      <c r="MA73" s="13">
        <v>1</v>
      </c>
      <c r="MB73" s="13"/>
      <c r="MC73" s="13"/>
      <c r="MD73" s="13"/>
      <c r="ME73" s="13"/>
      <c r="MF73" s="13"/>
      <c r="MG73" s="13"/>
      <c r="MH73" s="13"/>
      <c r="MI73" s="13"/>
      <c r="MJ73" s="13"/>
      <c r="MK73" s="60">
        <v>16</v>
      </c>
      <c r="ML73" s="13">
        <v>681</v>
      </c>
      <c r="MM73" s="448"/>
      <c r="MN73" s="448"/>
      <c r="MO73" s="448"/>
      <c r="MP73" s="448"/>
    </row>
    <row r="74" spans="1:354">
      <c r="A74" s="9" t="s">
        <v>197</v>
      </c>
      <c r="B74" s="283">
        <f t="shared" si="158"/>
        <v>1</v>
      </c>
      <c r="C74" s="283">
        <f t="shared" si="159"/>
        <v>0</v>
      </c>
      <c r="D74" s="283">
        <f t="shared" si="160"/>
        <v>0</v>
      </c>
      <c r="E74" s="283">
        <f t="shared" si="161"/>
        <v>0</v>
      </c>
      <c r="F74" s="283">
        <f t="shared" si="162"/>
        <v>0</v>
      </c>
      <c r="G74" s="283">
        <f t="shared" si="163"/>
        <v>0</v>
      </c>
      <c r="H74" s="283">
        <f t="shared" si="164"/>
        <v>0</v>
      </c>
      <c r="I74" s="283">
        <f t="shared" si="165"/>
        <v>1</v>
      </c>
      <c r="J74" s="283">
        <f t="shared" si="166"/>
        <v>0</v>
      </c>
      <c r="K74" s="283">
        <f t="shared" si="167"/>
        <v>3</v>
      </c>
      <c r="L74" s="283">
        <f t="shared" si="168"/>
        <v>3</v>
      </c>
      <c r="M74" s="283">
        <f t="shared" si="169"/>
        <v>2</v>
      </c>
      <c r="N74" s="283">
        <f t="shared" si="170"/>
        <v>6</v>
      </c>
      <c r="O74" s="283">
        <f t="shared" si="171"/>
        <v>3</v>
      </c>
      <c r="P74" s="283">
        <f t="shared" si="172"/>
        <v>8</v>
      </c>
      <c r="Q74" s="283">
        <f t="shared" si="173"/>
        <v>2</v>
      </c>
      <c r="R74" s="283">
        <f t="shared" si="174"/>
        <v>2</v>
      </c>
      <c r="S74" s="283">
        <f t="shared" si="175"/>
        <v>7</v>
      </c>
      <c r="T74" s="283">
        <f t="shared" si="176"/>
        <v>1</v>
      </c>
      <c r="U74" s="283">
        <f t="shared" si="177"/>
        <v>0</v>
      </c>
      <c r="W74" s="791">
        <f t="shared" si="178"/>
        <v>0</v>
      </c>
      <c r="X74" s="791">
        <f t="shared" si="179"/>
        <v>0</v>
      </c>
      <c r="Y74" s="791">
        <f t="shared" si="180"/>
        <v>0</v>
      </c>
      <c r="Z74" s="791">
        <f t="shared" si="181"/>
        <v>0</v>
      </c>
      <c r="AA74" s="791">
        <f t="shared" si="182"/>
        <v>0</v>
      </c>
      <c r="AB74" s="791">
        <f t="shared" si="183"/>
        <v>0</v>
      </c>
      <c r="AC74" s="791">
        <f t="shared" si="184"/>
        <v>0</v>
      </c>
      <c r="AD74" s="791">
        <f t="shared" si="185"/>
        <v>2</v>
      </c>
      <c r="AE74" s="791">
        <f t="shared" si="186"/>
        <v>0</v>
      </c>
      <c r="AF74" s="791">
        <f t="shared" si="187"/>
        <v>0</v>
      </c>
      <c r="AG74" s="356"/>
      <c r="AH74" s="16" t="s">
        <v>197</v>
      </c>
      <c r="AI74" s="797">
        <f t="shared" si="127"/>
        <v>1</v>
      </c>
      <c r="AJ74" s="797">
        <f t="shared" si="128"/>
        <v>0</v>
      </c>
      <c r="AK74" s="797">
        <f t="shared" si="129"/>
        <v>0</v>
      </c>
      <c r="AL74" s="797">
        <f t="shared" si="130"/>
        <v>0</v>
      </c>
      <c r="AM74" s="797">
        <f t="shared" si="131"/>
        <v>0</v>
      </c>
      <c r="AN74" s="797">
        <f t="shared" si="132"/>
        <v>0</v>
      </c>
      <c r="AO74" s="797">
        <f t="shared" si="133"/>
        <v>0</v>
      </c>
      <c r="AP74" s="797">
        <f t="shared" si="134"/>
        <v>1</v>
      </c>
      <c r="AQ74" s="797">
        <f t="shared" si="135"/>
        <v>0</v>
      </c>
      <c r="AR74" s="797">
        <f t="shared" si="136"/>
        <v>3</v>
      </c>
      <c r="AS74" s="797">
        <f t="shared" si="137"/>
        <v>3</v>
      </c>
      <c r="AT74" s="797">
        <f t="shared" si="138"/>
        <v>2</v>
      </c>
      <c r="AU74" s="797">
        <f t="shared" si="139"/>
        <v>6</v>
      </c>
      <c r="AV74" s="797">
        <f t="shared" si="140"/>
        <v>3</v>
      </c>
      <c r="AW74" s="797">
        <f t="shared" si="141"/>
        <v>8</v>
      </c>
      <c r="AX74" s="797">
        <f t="shared" si="142"/>
        <v>2</v>
      </c>
      <c r="AY74" s="797">
        <f t="shared" si="143"/>
        <v>2</v>
      </c>
      <c r="AZ74" s="797">
        <f t="shared" si="144"/>
        <v>7</v>
      </c>
      <c r="BA74" s="797">
        <f t="shared" si="145"/>
        <v>1</v>
      </c>
      <c r="BB74" s="797">
        <f t="shared" si="146"/>
        <v>0</v>
      </c>
      <c r="BC74" s="797">
        <f t="shared" si="147"/>
        <v>2</v>
      </c>
      <c r="BD74" s="789">
        <f t="shared" si="148"/>
        <v>0</v>
      </c>
      <c r="BE74" s="789">
        <f t="shared" si="149"/>
        <v>0</v>
      </c>
      <c r="BF74" s="789">
        <f t="shared" si="150"/>
        <v>0</v>
      </c>
      <c r="BG74" s="789">
        <f t="shared" si="151"/>
        <v>0</v>
      </c>
      <c r="BH74" s="789">
        <f t="shared" si="152"/>
        <v>0</v>
      </c>
      <c r="BI74" s="789">
        <f t="shared" si="153"/>
        <v>0</v>
      </c>
      <c r="BJ74" s="789">
        <f t="shared" si="154"/>
        <v>0</v>
      </c>
      <c r="BK74" s="789">
        <f t="shared" si="155"/>
        <v>2</v>
      </c>
      <c r="BL74" s="789">
        <f t="shared" si="156"/>
        <v>0</v>
      </c>
      <c r="BM74" s="789">
        <f t="shared" si="157"/>
        <v>0</v>
      </c>
      <c r="BN74" s="356"/>
      <c r="BO74" s="356"/>
      <c r="BP74" s="16" t="s">
        <v>197</v>
      </c>
      <c r="BQ74" s="13"/>
      <c r="BR74" s="13"/>
      <c r="BS74" s="13"/>
      <c r="BT74" s="13"/>
      <c r="BU74" s="13"/>
      <c r="BV74" s="13"/>
      <c r="BW74" s="13"/>
      <c r="BX74" s="13"/>
      <c r="BY74" s="13"/>
      <c r="BZ74" s="13"/>
      <c r="CA74" s="13"/>
      <c r="CB74" s="13"/>
      <c r="CC74" s="13"/>
      <c r="CD74" s="13"/>
      <c r="CE74" s="13"/>
      <c r="CF74" s="13"/>
      <c r="CG74" s="13"/>
      <c r="CH74" s="13"/>
      <c r="CI74" s="13"/>
      <c r="CJ74" s="13"/>
      <c r="CK74" s="13"/>
      <c r="CL74" s="13"/>
      <c r="CM74" s="13"/>
      <c r="CN74" s="13"/>
      <c r="CO74" s="13"/>
      <c r="CP74" s="13"/>
      <c r="CQ74" s="13"/>
      <c r="CR74" s="13"/>
      <c r="CS74" s="13"/>
      <c r="CT74" s="13"/>
      <c r="CU74" s="13"/>
      <c r="CV74" s="13"/>
      <c r="CW74" s="13"/>
      <c r="CX74" s="13">
        <v>1</v>
      </c>
      <c r="CY74" s="13"/>
      <c r="CZ74" s="13"/>
      <c r="DA74" s="13"/>
      <c r="DB74" s="13">
        <v>1</v>
      </c>
      <c r="DC74" s="13">
        <v>1</v>
      </c>
      <c r="DD74" s="13"/>
      <c r="DE74" s="13"/>
      <c r="DF74" s="13">
        <v>1</v>
      </c>
      <c r="DG74" s="13"/>
      <c r="DH74" s="13"/>
      <c r="DI74" s="13"/>
      <c r="DJ74" s="13"/>
      <c r="DK74" s="13"/>
      <c r="DL74" s="13"/>
      <c r="DM74" s="13"/>
      <c r="DN74" s="13"/>
      <c r="DO74" s="13">
        <v>1</v>
      </c>
      <c r="DP74" s="13"/>
      <c r="DQ74" s="13">
        <v>1</v>
      </c>
      <c r="DR74" s="13"/>
      <c r="DS74" s="13">
        <v>1</v>
      </c>
      <c r="DT74" s="13"/>
      <c r="DU74" s="13"/>
      <c r="DV74" s="13"/>
      <c r="DW74" s="13"/>
      <c r="DX74" s="13">
        <v>1</v>
      </c>
      <c r="DY74" s="13"/>
      <c r="DZ74" s="13"/>
      <c r="EA74" s="13">
        <v>1</v>
      </c>
      <c r="EB74" s="13"/>
      <c r="EC74" s="13"/>
      <c r="ED74" s="13"/>
      <c r="EE74" s="13"/>
      <c r="EF74" s="13"/>
      <c r="EG74" s="13"/>
      <c r="EH74" s="13"/>
      <c r="EI74" s="13">
        <v>1</v>
      </c>
      <c r="EJ74" s="13"/>
      <c r="EK74" s="13">
        <v>1</v>
      </c>
      <c r="EL74" s="13"/>
      <c r="EM74" s="13"/>
      <c r="EN74" s="13">
        <v>2</v>
      </c>
      <c r="EO74" s="13"/>
      <c r="EP74" s="13"/>
      <c r="EQ74" s="13">
        <v>1</v>
      </c>
      <c r="ER74" s="13">
        <v>1</v>
      </c>
      <c r="ES74" s="13">
        <v>2</v>
      </c>
      <c r="ET74" s="13"/>
      <c r="EU74" s="13"/>
      <c r="EV74" s="13">
        <v>1</v>
      </c>
      <c r="EW74" s="13"/>
      <c r="EX74" s="13"/>
      <c r="EY74" s="13"/>
      <c r="EZ74" s="13"/>
      <c r="FA74" s="13"/>
      <c r="FB74" s="13"/>
      <c r="FC74" s="13"/>
      <c r="FD74" s="13"/>
      <c r="FE74" s="13"/>
      <c r="FF74" s="13"/>
      <c r="FG74" s="13"/>
      <c r="FH74" s="13"/>
      <c r="FI74" s="13"/>
      <c r="FJ74" s="13"/>
      <c r="FK74" s="13"/>
      <c r="FL74" s="13"/>
      <c r="FM74" s="13"/>
      <c r="FN74" s="60">
        <v>18</v>
      </c>
      <c r="FO74" s="13">
        <v>1</v>
      </c>
      <c r="FP74" s="13"/>
      <c r="FQ74" s="13"/>
      <c r="FR74" s="13"/>
      <c r="FS74" s="13"/>
      <c r="FT74" s="13"/>
      <c r="FU74" s="13"/>
      <c r="FV74" s="13"/>
      <c r="FW74" s="13"/>
      <c r="FX74" s="13"/>
      <c r="FY74" s="13"/>
      <c r="FZ74" s="13"/>
      <c r="GA74" s="13"/>
      <c r="GB74" s="13"/>
      <c r="GC74" s="13"/>
      <c r="GD74" s="13"/>
      <c r="GE74" s="13"/>
      <c r="GF74" s="13"/>
      <c r="GG74" s="13"/>
      <c r="GH74" s="13"/>
      <c r="GI74" s="13"/>
      <c r="GJ74" s="13"/>
      <c r="GK74" s="13"/>
      <c r="GL74" s="13"/>
      <c r="GM74" s="13"/>
      <c r="GN74" s="13"/>
      <c r="GO74" s="13"/>
      <c r="GP74" s="13"/>
      <c r="GQ74" s="13"/>
      <c r="GR74" s="13"/>
      <c r="GS74" s="13"/>
      <c r="GT74" s="13"/>
      <c r="GU74" s="13"/>
      <c r="GV74" s="13"/>
      <c r="GW74" s="13"/>
      <c r="GX74" s="13"/>
      <c r="GY74" s="13"/>
      <c r="GZ74" s="13"/>
      <c r="HA74" s="13"/>
      <c r="HB74" s="13"/>
      <c r="HC74" s="13"/>
      <c r="HD74" s="13"/>
      <c r="HE74" s="13"/>
      <c r="HF74" s="13"/>
      <c r="HG74" s="13"/>
      <c r="HH74" s="13"/>
      <c r="HI74" s="13"/>
      <c r="HJ74" s="13"/>
      <c r="HK74" s="13">
        <v>1</v>
      </c>
      <c r="HL74" s="13"/>
      <c r="HM74" s="13"/>
      <c r="HN74" s="13"/>
      <c r="HO74" s="13"/>
      <c r="HP74" s="13"/>
      <c r="HQ74" s="13"/>
      <c r="HR74" s="13">
        <v>1</v>
      </c>
      <c r="HS74" s="13">
        <v>1</v>
      </c>
      <c r="HT74" s="13"/>
      <c r="HU74" s="13"/>
      <c r="HV74" s="13"/>
      <c r="HW74" s="13">
        <v>1</v>
      </c>
      <c r="HX74" s="13"/>
      <c r="HY74" s="13"/>
      <c r="HZ74" s="13">
        <v>1</v>
      </c>
      <c r="IA74" s="13">
        <v>3</v>
      </c>
      <c r="IB74" s="13"/>
      <c r="IC74" s="13">
        <v>1</v>
      </c>
      <c r="ID74" s="13">
        <v>1</v>
      </c>
      <c r="IE74" s="13"/>
      <c r="IF74" s="13">
        <v>3</v>
      </c>
      <c r="IG74" s="13">
        <v>1</v>
      </c>
      <c r="IH74" s="13"/>
      <c r="II74" s="13">
        <v>1</v>
      </c>
      <c r="IJ74" s="13"/>
      <c r="IK74" s="13">
        <v>2</v>
      </c>
      <c r="IL74" s="13"/>
      <c r="IM74" s="13"/>
      <c r="IN74" s="13"/>
      <c r="IO74" s="13"/>
      <c r="IP74" s="13">
        <v>1</v>
      </c>
      <c r="IQ74" s="13"/>
      <c r="IR74" s="13"/>
      <c r="IS74" s="13"/>
      <c r="IT74" s="13"/>
      <c r="IU74" s="13">
        <v>1</v>
      </c>
      <c r="IV74" s="13"/>
      <c r="IW74" s="13"/>
      <c r="IX74" s="13"/>
      <c r="IY74" s="13">
        <v>1</v>
      </c>
      <c r="IZ74" s="13"/>
      <c r="JA74" s="13"/>
      <c r="JB74" s="13"/>
      <c r="JC74" s="13"/>
      <c r="JD74" s="13"/>
      <c r="JE74" s="13"/>
      <c r="JF74" s="13"/>
      <c r="JG74" s="13"/>
      <c r="JH74" s="13"/>
      <c r="JI74" s="13"/>
      <c r="JJ74" s="13"/>
      <c r="JK74" s="13"/>
      <c r="JL74" s="13"/>
      <c r="JM74" s="60">
        <v>21</v>
      </c>
      <c r="JN74" s="13"/>
      <c r="JO74" s="13"/>
      <c r="JP74" s="13"/>
      <c r="JQ74" s="13"/>
      <c r="JR74" s="13"/>
      <c r="JS74" s="13"/>
      <c r="JT74" s="13"/>
      <c r="JU74" s="13"/>
      <c r="JV74" s="13"/>
      <c r="JW74" s="13"/>
      <c r="JX74" s="13"/>
      <c r="JY74" s="13"/>
      <c r="JZ74" s="13"/>
      <c r="KA74" s="13"/>
      <c r="KB74" s="13"/>
      <c r="KC74" s="13"/>
      <c r="KD74" s="13"/>
      <c r="KE74" s="13"/>
      <c r="KF74" s="13"/>
      <c r="KG74" s="13"/>
      <c r="KH74" s="13"/>
      <c r="KI74" s="13"/>
      <c r="KJ74" s="13"/>
      <c r="KK74" s="13"/>
      <c r="KL74" s="13"/>
      <c r="KM74" s="13"/>
      <c r="KN74" s="13"/>
      <c r="KO74" s="13"/>
      <c r="KP74" s="13"/>
      <c r="KQ74" s="13"/>
      <c r="KR74" s="13"/>
      <c r="KS74" s="13"/>
      <c r="KT74" s="13"/>
      <c r="KU74" s="13"/>
      <c r="KV74" s="13"/>
      <c r="KW74" s="13"/>
      <c r="KX74" s="13"/>
      <c r="KY74" s="13"/>
      <c r="KZ74" s="13"/>
      <c r="LA74" s="13"/>
      <c r="LB74" s="13"/>
      <c r="LC74" s="13"/>
      <c r="LD74" s="13"/>
      <c r="LE74" s="13"/>
      <c r="LF74" s="13"/>
      <c r="LG74" s="13">
        <v>1</v>
      </c>
      <c r="LH74" s="13">
        <v>1</v>
      </c>
      <c r="LI74" s="13"/>
      <c r="LJ74" s="13"/>
      <c r="LK74" s="13"/>
      <c r="LL74" s="13"/>
      <c r="LM74" s="13"/>
      <c r="LN74" s="13"/>
      <c r="LO74" s="13"/>
      <c r="LP74" s="13"/>
      <c r="LQ74" s="13"/>
      <c r="LR74" s="13"/>
      <c r="LS74" s="13"/>
      <c r="LT74" s="13"/>
      <c r="LU74" s="13"/>
      <c r="LV74" s="13"/>
      <c r="LW74" s="13"/>
      <c r="LX74" s="13"/>
      <c r="LY74" s="13"/>
      <c r="LZ74" s="13"/>
      <c r="MA74" s="13"/>
      <c r="MB74" s="13"/>
      <c r="MC74" s="13"/>
      <c r="MD74" s="13"/>
      <c r="ME74" s="13"/>
      <c r="MF74" s="13"/>
      <c r="MG74" s="13"/>
      <c r="MH74" s="13"/>
      <c r="MI74" s="13"/>
      <c r="MJ74" s="13"/>
      <c r="MK74" s="60">
        <v>2</v>
      </c>
      <c r="ML74" s="13">
        <v>41</v>
      </c>
      <c r="MM74" s="448"/>
      <c r="MN74" s="448"/>
      <c r="MO74" s="448"/>
      <c r="MP74" s="448"/>
    </row>
    <row r="75" spans="1:354">
      <c r="A75" s="9" t="s">
        <v>85</v>
      </c>
      <c r="B75" s="283">
        <f t="shared" si="158"/>
        <v>1</v>
      </c>
      <c r="C75" s="283">
        <f t="shared" si="159"/>
        <v>0</v>
      </c>
      <c r="D75" s="283">
        <f t="shared" si="160"/>
        <v>0</v>
      </c>
      <c r="E75" s="283">
        <f t="shared" si="161"/>
        <v>1</v>
      </c>
      <c r="F75" s="283">
        <f t="shared" si="162"/>
        <v>5</v>
      </c>
      <c r="G75" s="283">
        <f t="shared" si="163"/>
        <v>1</v>
      </c>
      <c r="H75" s="283">
        <f t="shared" si="164"/>
        <v>4</v>
      </c>
      <c r="I75" s="283">
        <f t="shared" si="165"/>
        <v>4</v>
      </c>
      <c r="J75" s="283">
        <f t="shared" si="166"/>
        <v>11</v>
      </c>
      <c r="K75" s="283">
        <f t="shared" si="167"/>
        <v>7</v>
      </c>
      <c r="L75" s="283">
        <f t="shared" si="168"/>
        <v>24</v>
      </c>
      <c r="M75" s="283">
        <f t="shared" si="169"/>
        <v>18</v>
      </c>
      <c r="N75" s="283">
        <f t="shared" si="170"/>
        <v>45</v>
      </c>
      <c r="O75" s="283">
        <f t="shared" si="171"/>
        <v>25</v>
      </c>
      <c r="P75" s="283">
        <f t="shared" si="172"/>
        <v>51</v>
      </c>
      <c r="Q75" s="283">
        <f t="shared" si="173"/>
        <v>39</v>
      </c>
      <c r="R75" s="283">
        <f t="shared" si="174"/>
        <v>30</v>
      </c>
      <c r="S75" s="283">
        <f t="shared" si="175"/>
        <v>35</v>
      </c>
      <c r="T75" s="283">
        <f t="shared" si="176"/>
        <v>4</v>
      </c>
      <c r="U75" s="283">
        <f t="shared" si="177"/>
        <v>5</v>
      </c>
      <c r="W75" s="791">
        <f t="shared" si="178"/>
        <v>1</v>
      </c>
      <c r="X75" s="791">
        <f t="shared" si="179"/>
        <v>0</v>
      </c>
      <c r="Y75" s="791">
        <f t="shared" si="180"/>
        <v>0</v>
      </c>
      <c r="Z75" s="791">
        <f t="shared" si="181"/>
        <v>0</v>
      </c>
      <c r="AA75" s="791">
        <f t="shared" si="182"/>
        <v>0</v>
      </c>
      <c r="AB75" s="791">
        <f t="shared" si="183"/>
        <v>2</v>
      </c>
      <c r="AC75" s="791">
        <f t="shared" si="184"/>
        <v>0</v>
      </c>
      <c r="AD75" s="791">
        <f t="shared" si="185"/>
        <v>1</v>
      </c>
      <c r="AE75" s="791">
        <f t="shared" si="186"/>
        <v>4</v>
      </c>
      <c r="AF75" s="791">
        <f t="shared" si="187"/>
        <v>1</v>
      </c>
      <c r="AG75" s="356"/>
      <c r="AH75" s="16" t="s">
        <v>85</v>
      </c>
      <c r="AI75" s="797">
        <f t="shared" si="127"/>
        <v>1</v>
      </c>
      <c r="AJ75" s="797">
        <f t="shared" si="128"/>
        <v>0</v>
      </c>
      <c r="AK75" s="797">
        <f t="shared" si="129"/>
        <v>0</v>
      </c>
      <c r="AL75" s="797">
        <f t="shared" si="130"/>
        <v>1</v>
      </c>
      <c r="AM75" s="797">
        <f t="shared" si="131"/>
        <v>5</v>
      </c>
      <c r="AN75" s="797">
        <f t="shared" si="132"/>
        <v>1</v>
      </c>
      <c r="AO75" s="797">
        <f t="shared" si="133"/>
        <v>4</v>
      </c>
      <c r="AP75" s="797">
        <f t="shared" si="134"/>
        <v>4</v>
      </c>
      <c r="AQ75" s="797">
        <f t="shared" si="135"/>
        <v>11</v>
      </c>
      <c r="AR75" s="797">
        <f t="shared" si="136"/>
        <v>7</v>
      </c>
      <c r="AS75" s="797">
        <f t="shared" si="137"/>
        <v>24</v>
      </c>
      <c r="AT75" s="797">
        <f t="shared" si="138"/>
        <v>18</v>
      </c>
      <c r="AU75" s="797">
        <f t="shared" si="139"/>
        <v>45</v>
      </c>
      <c r="AV75" s="797">
        <f t="shared" si="140"/>
        <v>25</v>
      </c>
      <c r="AW75" s="797">
        <f t="shared" si="141"/>
        <v>51</v>
      </c>
      <c r="AX75" s="797">
        <f t="shared" si="142"/>
        <v>39</v>
      </c>
      <c r="AY75" s="797">
        <f t="shared" si="143"/>
        <v>30</v>
      </c>
      <c r="AZ75" s="797">
        <f t="shared" si="144"/>
        <v>35</v>
      </c>
      <c r="BA75" s="797">
        <f t="shared" si="145"/>
        <v>4</v>
      </c>
      <c r="BB75" s="797">
        <f t="shared" si="146"/>
        <v>5</v>
      </c>
      <c r="BC75" s="797">
        <f t="shared" si="147"/>
        <v>9</v>
      </c>
      <c r="BD75" s="789">
        <f t="shared" si="148"/>
        <v>1</v>
      </c>
      <c r="BE75" s="789">
        <f t="shared" si="149"/>
        <v>0</v>
      </c>
      <c r="BF75" s="789">
        <f t="shared" si="150"/>
        <v>0</v>
      </c>
      <c r="BG75" s="789">
        <f t="shared" si="151"/>
        <v>0</v>
      </c>
      <c r="BH75" s="789">
        <f t="shared" si="152"/>
        <v>0</v>
      </c>
      <c r="BI75" s="789">
        <f t="shared" si="153"/>
        <v>2</v>
      </c>
      <c r="BJ75" s="789">
        <f t="shared" si="154"/>
        <v>0</v>
      </c>
      <c r="BK75" s="789">
        <f t="shared" si="155"/>
        <v>1</v>
      </c>
      <c r="BL75" s="789">
        <f t="shared" si="156"/>
        <v>4</v>
      </c>
      <c r="BM75" s="789">
        <f t="shared" si="157"/>
        <v>1</v>
      </c>
      <c r="BN75" s="356"/>
      <c r="BO75" s="356"/>
      <c r="BP75" s="16" t="s">
        <v>85</v>
      </c>
      <c r="BQ75" s="13"/>
      <c r="BR75" s="13"/>
      <c r="BS75" s="13"/>
      <c r="BT75" s="13"/>
      <c r="BU75" s="13"/>
      <c r="BV75" s="13"/>
      <c r="BW75" s="13"/>
      <c r="BX75" s="13"/>
      <c r="BY75" s="13"/>
      <c r="BZ75" s="13"/>
      <c r="CA75" s="13"/>
      <c r="CB75" s="13"/>
      <c r="CC75" s="13">
        <v>1</v>
      </c>
      <c r="CD75" s="13"/>
      <c r="CE75" s="13">
        <v>1</v>
      </c>
      <c r="CF75" s="13"/>
      <c r="CG75" s="13"/>
      <c r="CH75" s="13"/>
      <c r="CI75" s="13"/>
      <c r="CJ75" s="13"/>
      <c r="CK75" s="13"/>
      <c r="CL75" s="13"/>
      <c r="CM75" s="13"/>
      <c r="CN75" s="13"/>
      <c r="CO75" s="13">
        <v>1</v>
      </c>
      <c r="CP75" s="13">
        <v>2</v>
      </c>
      <c r="CQ75" s="13">
        <v>1</v>
      </c>
      <c r="CR75" s="13"/>
      <c r="CS75" s="13"/>
      <c r="CT75" s="13"/>
      <c r="CU75" s="13"/>
      <c r="CV75" s="13"/>
      <c r="CW75" s="13"/>
      <c r="CX75" s="13"/>
      <c r="CY75" s="13">
        <v>1</v>
      </c>
      <c r="CZ75" s="13"/>
      <c r="DA75" s="13"/>
      <c r="DB75" s="13"/>
      <c r="DC75" s="13">
        <v>1</v>
      </c>
      <c r="DD75" s="13">
        <v>1</v>
      </c>
      <c r="DE75" s="13"/>
      <c r="DF75" s="13">
        <v>1</v>
      </c>
      <c r="DG75" s="13">
        <v>2</v>
      </c>
      <c r="DH75" s="13">
        <v>1</v>
      </c>
      <c r="DI75" s="13">
        <v>2</v>
      </c>
      <c r="DJ75" s="13">
        <v>1</v>
      </c>
      <c r="DK75" s="13"/>
      <c r="DL75" s="13">
        <v>2</v>
      </c>
      <c r="DM75" s="13">
        <v>2</v>
      </c>
      <c r="DN75" s="13">
        <v>3</v>
      </c>
      <c r="DO75" s="13">
        <v>3</v>
      </c>
      <c r="DP75" s="13"/>
      <c r="DQ75" s="13">
        <v>1</v>
      </c>
      <c r="DR75" s="13">
        <v>4</v>
      </c>
      <c r="DS75" s="13">
        <v>4</v>
      </c>
      <c r="DT75" s="13"/>
      <c r="DU75" s="13"/>
      <c r="DV75" s="13">
        <v>3</v>
      </c>
      <c r="DW75" s="13">
        <v>1</v>
      </c>
      <c r="DX75" s="13">
        <v>4</v>
      </c>
      <c r="DY75" s="13">
        <v>3</v>
      </c>
      <c r="DZ75" s="13">
        <v>2</v>
      </c>
      <c r="EA75" s="13">
        <v>5</v>
      </c>
      <c r="EB75" s="13">
        <v>3</v>
      </c>
      <c r="EC75" s="13">
        <v>2</v>
      </c>
      <c r="ED75" s="13">
        <v>7</v>
      </c>
      <c r="EE75" s="13">
        <v>2</v>
      </c>
      <c r="EF75" s="13">
        <v>3</v>
      </c>
      <c r="EG75" s="13">
        <v>6</v>
      </c>
      <c r="EH75" s="13">
        <v>4</v>
      </c>
      <c r="EI75" s="13">
        <v>1</v>
      </c>
      <c r="EJ75" s="13">
        <v>3</v>
      </c>
      <c r="EK75" s="13">
        <v>7</v>
      </c>
      <c r="EL75" s="13">
        <v>4</v>
      </c>
      <c r="EM75" s="13">
        <v>4</v>
      </c>
      <c r="EN75" s="13">
        <v>4</v>
      </c>
      <c r="EO75" s="13">
        <v>3</v>
      </c>
      <c r="EP75" s="13">
        <v>4</v>
      </c>
      <c r="EQ75" s="13">
        <v>5</v>
      </c>
      <c r="ER75" s="13">
        <v>7</v>
      </c>
      <c r="ES75" s="13">
        <v>1</v>
      </c>
      <c r="ET75" s="13">
        <v>3</v>
      </c>
      <c r="EU75" s="13">
        <v>1</v>
      </c>
      <c r="EV75" s="13">
        <v>3</v>
      </c>
      <c r="EW75" s="13"/>
      <c r="EX75" s="13"/>
      <c r="EY75" s="13">
        <v>2</v>
      </c>
      <c r="EZ75" s="13"/>
      <c r="FA75" s="13"/>
      <c r="FB75" s="13">
        <v>2</v>
      </c>
      <c r="FC75" s="13"/>
      <c r="FD75" s="13">
        <v>1</v>
      </c>
      <c r="FE75" s="13"/>
      <c r="FF75" s="13"/>
      <c r="FG75" s="13"/>
      <c r="FH75" s="13"/>
      <c r="FI75" s="13"/>
      <c r="FJ75" s="13"/>
      <c r="FK75" s="13"/>
      <c r="FL75" s="13"/>
      <c r="FM75" s="13"/>
      <c r="FN75" s="60">
        <v>135</v>
      </c>
      <c r="FO75" s="13">
        <v>1</v>
      </c>
      <c r="FP75" s="13"/>
      <c r="FQ75" s="13"/>
      <c r="FR75" s="13"/>
      <c r="FS75" s="13"/>
      <c r="FT75" s="13"/>
      <c r="FU75" s="13"/>
      <c r="FV75" s="13"/>
      <c r="FW75" s="13"/>
      <c r="FX75" s="13"/>
      <c r="FY75" s="13"/>
      <c r="FZ75" s="13"/>
      <c r="GA75" s="13"/>
      <c r="GB75" s="13"/>
      <c r="GC75" s="13"/>
      <c r="GD75" s="13"/>
      <c r="GE75" s="13"/>
      <c r="GF75" s="13">
        <v>1</v>
      </c>
      <c r="GG75" s="13"/>
      <c r="GH75" s="13">
        <v>2</v>
      </c>
      <c r="GI75" s="13">
        <v>1</v>
      </c>
      <c r="GJ75" s="13"/>
      <c r="GK75" s="13"/>
      <c r="GL75" s="13"/>
      <c r="GM75" s="13"/>
      <c r="GN75" s="13"/>
      <c r="GO75" s="13">
        <v>1</v>
      </c>
      <c r="GP75" s="13"/>
      <c r="GQ75" s="13"/>
      <c r="GR75" s="13"/>
      <c r="GS75" s="13"/>
      <c r="GT75" s="13"/>
      <c r="GU75" s="13">
        <v>2</v>
      </c>
      <c r="GV75" s="13">
        <v>1</v>
      </c>
      <c r="GW75" s="13"/>
      <c r="GX75" s="13">
        <v>1</v>
      </c>
      <c r="GY75" s="13"/>
      <c r="GZ75" s="13">
        <v>1</v>
      </c>
      <c r="HA75" s="13"/>
      <c r="HB75" s="13"/>
      <c r="HC75" s="13">
        <v>2</v>
      </c>
      <c r="HD75" s="13">
        <v>1</v>
      </c>
      <c r="HE75" s="13"/>
      <c r="HF75" s="13">
        <v>1</v>
      </c>
      <c r="HG75" s="13">
        <v>2</v>
      </c>
      <c r="HH75" s="13">
        <v>4</v>
      </c>
      <c r="HI75" s="13"/>
      <c r="HJ75" s="13">
        <v>2</v>
      </c>
      <c r="HK75" s="13">
        <v>3</v>
      </c>
      <c r="HL75" s="13"/>
      <c r="HM75" s="13"/>
      <c r="HN75" s="13">
        <v>2</v>
      </c>
      <c r="HO75" s="13">
        <v>5</v>
      </c>
      <c r="HP75" s="13">
        <v>1</v>
      </c>
      <c r="HQ75" s="13">
        <v>2</v>
      </c>
      <c r="HR75" s="13">
        <v>4</v>
      </c>
      <c r="HS75" s="13">
        <v>5</v>
      </c>
      <c r="HT75" s="13">
        <v>3</v>
      </c>
      <c r="HU75" s="13">
        <v>2</v>
      </c>
      <c r="HV75" s="13">
        <v>2</v>
      </c>
      <c r="HW75" s="13">
        <v>10</v>
      </c>
      <c r="HX75" s="13">
        <v>5</v>
      </c>
      <c r="HY75" s="13">
        <v>5</v>
      </c>
      <c r="HZ75" s="13">
        <v>7</v>
      </c>
      <c r="IA75" s="13">
        <v>3</v>
      </c>
      <c r="IB75" s="13">
        <v>3</v>
      </c>
      <c r="IC75" s="13">
        <v>5</v>
      </c>
      <c r="ID75" s="13">
        <v>2</v>
      </c>
      <c r="IE75" s="13">
        <v>2</v>
      </c>
      <c r="IF75" s="13">
        <v>7</v>
      </c>
      <c r="IG75" s="13">
        <v>5</v>
      </c>
      <c r="IH75" s="13">
        <v>12</v>
      </c>
      <c r="II75" s="13">
        <v>4</v>
      </c>
      <c r="IJ75" s="13">
        <v>1</v>
      </c>
      <c r="IK75" s="13">
        <v>4</v>
      </c>
      <c r="IL75" s="13">
        <v>6</v>
      </c>
      <c r="IM75" s="13">
        <v>8</v>
      </c>
      <c r="IN75" s="13">
        <v>5</v>
      </c>
      <c r="IO75" s="13">
        <v>3</v>
      </c>
      <c r="IP75" s="13">
        <v>4</v>
      </c>
      <c r="IQ75" s="13">
        <v>3</v>
      </c>
      <c r="IR75" s="13">
        <v>3</v>
      </c>
      <c r="IS75" s="13">
        <v>4</v>
      </c>
      <c r="IT75" s="13">
        <v>3</v>
      </c>
      <c r="IU75" s="13"/>
      <c r="IV75" s="13">
        <v>4</v>
      </c>
      <c r="IW75" s="13">
        <v>1</v>
      </c>
      <c r="IX75" s="13"/>
      <c r="IY75" s="13">
        <v>2</v>
      </c>
      <c r="IZ75" s="13">
        <v>1</v>
      </c>
      <c r="JA75" s="13">
        <v>1</v>
      </c>
      <c r="JB75" s="13"/>
      <c r="JC75" s="13"/>
      <c r="JD75" s="13"/>
      <c r="JE75" s="13"/>
      <c r="JF75" s="13"/>
      <c r="JG75" s="13"/>
      <c r="JH75" s="13"/>
      <c r="JI75" s="13"/>
      <c r="JJ75" s="13"/>
      <c r="JK75" s="13"/>
      <c r="JL75" s="13"/>
      <c r="JM75" s="60">
        <v>175</v>
      </c>
      <c r="JN75" s="13">
        <v>1</v>
      </c>
      <c r="JO75" s="13"/>
      <c r="JP75" s="13"/>
      <c r="JQ75" s="13"/>
      <c r="JR75" s="13"/>
      <c r="JS75" s="13"/>
      <c r="JT75" s="13"/>
      <c r="JU75" s="13"/>
      <c r="JV75" s="13"/>
      <c r="JW75" s="13"/>
      <c r="JX75" s="13"/>
      <c r="JY75" s="13"/>
      <c r="JZ75" s="13"/>
      <c r="KA75" s="13"/>
      <c r="KB75" s="13"/>
      <c r="KC75" s="13"/>
      <c r="KD75" s="13"/>
      <c r="KE75" s="13"/>
      <c r="KF75" s="13"/>
      <c r="KG75" s="13"/>
      <c r="KH75" s="13"/>
      <c r="KI75" s="13"/>
      <c r="KJ75" s="13"/>
      <c r="KK75" s="13"/>
      <c r="KL75" s="13">
        <v>1</v>
      </c>
      <c r="KM75" s="13"/>
      <c r="KN75" s="13"/>
      <c r="KO75" s="13"/>
      <c r="KP75" s="13">
        <v>1</v>
      </c>
      <c r="KQ75" s="13"/>
      <c r="KR75" s="13"/>
      <c r="KS75" s="13"/>
      <c r="KT75" s="13"/>
      <c r="KU75" s="13"/>
      <c r="KV75" s="13"/>
      <c r="KW75" s="13"/>
      <c r="KX75" s="13"/>
      <c r="KY75" s="13"/>
      <c r="KZ75" s="13"/>
      <c r="LA75" s="13"/>
      <c r="LB75" s="13"/>
      <c r="LC75" s="13"/>
      <c r="LD75" s="13"/>
      <c r="LE75" s="13"/>
      <c r="LF75" s="13"/>
      <c r="LG75" s="13">
        <v>1</v>
      </c>
      <c r="LH75" s="13"/>
      <c r="LI75" s="13"/>
      <c r="LJ75" s="13"/>
      <c r="LK75" s="13"/>
      <c r="LL75" s="13"/>
      <c r="LM75" s="13"/>
      <c r="LN75" s="13"/>
      <c r="LO75" s="13">
        <v>1</v>
      </c>
      <c r="LP75" s="13">
        <v>2</v>
      </c>
      <c r="LQ75" s="13"/>
      <c r="LR75" s="13"/>
      <c r="LS75" s="13"/>
      <c r="LT75" s="13"/>
      <c r="LU75" s="13">
        <v>1</v>
      </c>
      <c r="LV75" s="13"/>
      <c r="LW75" s="13"/>
      <c r="LX75" s="13"/>
      <c r="LY75" s="13"/>
      <c r="LZ75" s="13"/>
      <c r="MA75" s="13"/>
      <c r="MB75" s="13"/>
      <c r="MC75" s="13"/>
      <c r="MD75" s="13">
        <v>1</v>
      </c>
      <c r="ME75" s="13"/>
      <c r="MF75" s="13"/>
      <c r="MG75" s="13"/>
      <c r="MH75" s="13"/>
      <c r="MI75" s="13"/>
      <c r="MJ75" s="13"/>
      <c r="MK75" s="60">
        <v>9</v>
      </c>
      <c r="ML75" s="13">
        <v>319</v>
      </c>
      <c r="MM75" s="448"/>
      <c r="MN75" s="448"/>
      <c r="MO75" s="448"/>
      <c r="MP75" s="448"/>
    </row>
    <row r="76" spans="1:354">
      <c r="A76" s="9" t="s">
        <v>86</v>
      </c>
      <c r="B76" s="283">
        <f t="shared" si="158"/>
        <v>1</v>
      </c>
      <c r="C76" s="283">
        <f t="shared" si="159"/>
        <v>0</v>
      </c>
      <c r="D76" s="283">
        <f t="shared" si="160"/>
        <v>1</v>
      </c>
      <c r="E76" s="283">
        <f t="shared" si="161"/>
        <v>1</v>
      </c>
      <c r="F76" s="283">
        <f t="shared" si="162"/>
        <v>3</v>
      </c>
      <c r="G76" s="283">
        <f t="shared" si="163"/>
        <v>2</v>
      </c>
      <c r="H76" s="283">
        <f t="shared" si="164"/>
        <v>11</v>
      </c>
      <c r="I76" s="283">
        <f t="shared" si="165"/>
        <v>9</v>
      </c>
      <c r="J76" s="283">
        <f t="shared" si="166"/>
        <v>30</v>
      </c>
      <c r="K76" s="283">
        <f t="shared" si="167"/>
        <v>30</v>
      </c>
      <c r="L76" s="283">
        <f t="shared" si="168"/>
        <v>75</v>
      </c>
      <c r="M76" s="283">
        <f t="shared" si="169"/>
        <v>43</v>
      </c>
      <c r="N76" s="283">
        <f t="shared" si="170"/>
        <v>114</v>
      </c>
      <c r="O76" s="283">
        <f t="shared" si="171"/>
        <v>66</v>
      </c>
      <c r="P76" s="283">
        <f t="shared" si="172"/>
        <v>136</v>
      </c>
      <c r="Q76" s="283">
        <f t="shared" si="173"/>
        <v>86</v>
      </c>
      <c r="R76" s="283">
        <f t="shared" si="174"/>
        <v>56</v>
      </c>
      <c r="S76" s="283">
        <f t="shared" si="175"/>
        <v>49</v>
      </c>
      <c r="T76" s="283">
        <f t="shared" si="176"/>
        <v>12</v>
      </c>
      <c r="U76" s="283">
        <f t="shared" si="177"/>
        <v>16</v>
      </c>
      <c r="W76" s="791">
        <f t="shared" si="178"/>
        <v>0</v>
      </c>
      <c r="X76" s="791">
        <f t="shared" si="179"/>
        <v>0</v>
      </c>
      <c r="Y76" s="791">
        <f t="shared" si="180"/>
        <v>0</v>
      </c>
      <c r="Z76" s="791">
        <f t="shared" si="181"/>
        <v>0</v>
      </c>
      <c r="AA76" s="791">
        <f t="shared" si="182"/>
        <v>0</v>
      </c>
      <c r="AB76" s="791">
        <f t="shared" si="183"/>
        <v>2</v>
      </c>
      <c r="AC76" s="791">
        <f t="shared" si="184"/>
        <v>4</v>
      </c>
      <c r="AD76" s="791">
        <f t="shared" si="185"/>
        <v>1</v>
      </c>
      <c r="AE76" s="791">
        <f t="shared" si="186"/>
        <v>9</v>
      </c>
      <c r="AF76" s="791">
        <f t="shared" si="187"/>
        <v>2</v>
      </c>
      <c r="AG76" s="356"/>
      <c r="AH76" s="16" t="s">
        <v>86</v>
      </c>
      <c r="AI76" s="797">
        <f t="shared" si="127"/>
        <v>1</v>
      </c>
      <c r="AJ76" s="797">
        <f t="shared" si="128"/>
        <v>0</v>
      </c>
      <c r="AK76" s="797">
        <f t="shared" si="129"/>
        <v>1</v>
      </c>
      <c r="AL76" s="797">
        <f t="shared" si="130"/>
        <v>1</v>
      </c>
      <c r="AM76" s="797">
        <f t="shared" si="131"/>
        <v>3</v>
      </c>
      <c r="AN76" s="797">
        <f t="shared" si="132"/>
        <v>2</v>
      </c>
      <c r="AO76" s="797">
        <f t="shared" si="133"/>
        <v>11</v>
      </c>
      <c r="AP76" s="797">
        <f t="shared" si="134"/>
        <v>9</v>
      </c>
      <c r="AQ76" s="797">
        <f t="shared" si="135"/>
        <v>30</v>
      </c>
      <c r="AR76" s="797">
        <f t="shared" si="136"/>
        <v>30</v>
      </c>
      <c r="AS76" s="797">
        <f t="shared" si="137"/>
        <v>75</v>
      </c>
      <c r="AT76" s="797">
        <f t="shared" si="138"/>
        <v>43</v>
      </c>
      <c r="AU76" s="797">
        <f t="shared" si="139"/>
        <v>114</v>
      </c>
      <c r="AV76" s="797">
        <f t="shared" si="140"/>
        <v>66</v>
      </c>
      <c r="AW76" s="797">
        <f t="shared" si="141"/>
        <v>136</v>
      </c>
      <c r="AX76" s="797">
        <f t="shared" si="142"/>
        <v>86</v>
      </c>
      <c r="AY76" s="797">
        <f t="shared" si="143"/>
        <v>56</v>
      </c>
      <c r="AZ76" s="797">
        <f t="shared" si="144"/>
        <v>49</v>
      </c>
      <c r="BA76" s="797">
        <f t="shared" si="145"/>
        <v>12</v>
      </c>
      <c r="BB76" s="797">
        <f t="shared" si="146"/>
        <v>16</v>
      </c>
      <c r="BC76" s="797">
        <f t="shared" si="147"/>
        <v>18</v>
      </c>
      <c r="BD76" s="789">
        <f t="shared" si="148"/>
        <v>0</v>
      </c>
      <c r="BE76" s="789">
        <f t="shared" si="149"/>
        <v>0</v>
      </c>
      <c r="BF76" s="789">
        <f t="shared" si="150"/>
        <v>0</v>
      </c>
      <c r="BG76" s="789">
        <f t="shared" si="151"/>
        <v>0</v>
      </c>
      <c r="BH76" s="789">
        <f t="shared" si="152"/>
        <v>0</v>
      </c>
      <c r="BI76" s="789">
        <f t="shared" si="153"/>
        <v>2</v>
      </c>
      <c r="BJ76" s="789">
        <f t="shared" si="154"/>
        <v>4</v>
      </c>
      <c r="BK76" s="789">
        <f t="shared" si="155"/>
        <v>1</v>
      </c>
      <c r="BL76" s="789">
        <f t="shared" si="156"/>
        <v>9</v>
      </c>
      <c r="BM76" s="789">
        <f t="shared" si="157"/>
        <v>2</v>
      </c>
      <c r="BN76" s="356"/>
      <c r="BO76" s="356"/>
      <c r="BP76" s="16" t="s">
        <v>86</v>
      </c>
      <c r="BQ76" s="13"/>
      <c r="BR76" s="13"/>
      <c r="BS76" s="13"/>
      <c r="BT76" s="13"/>
      <c r="BU76" s="13"/>
      <c r="BV76" s="13"/>
      <c r="BW76" s="13"/>
      <c r="BX76" s="13"/>
      <c r="BY76" s="13"/>
      <c r="BZ76" s="13">
        <v>1</v>
      </c>
      <c r="CA76" s="13"/>
      <c r="CB76" s="13"/>
      <c r="CC76" s="13"/>
      <c r="CD76" s="13"/>
      <c r="CE76" s="13"/>
      <c r="CF76" s="13"/>
      <c r="CG76" s="13">
        <v>1</v>
      </c>
      <c r="CH76" s="13"/>
      <c r="CI76" s="13">
        <v>1</v>
      </c>
      <c r="CJ76" s="13"/>
      <c r="CK76" s="13"/>
      <c r="CL76" s="13"/>
      <c r="CM76" s="13"/>
      <c r="CN76" s="13"/>
      <c r="CO76" s="13"/>
      <c r="CP76" s="13">
        <v>1</v>
      </c>
      <c r="CQ76" s="13">
        <v>1</v>
      </c>
      <c r="CR76" s="13"/>
      <c r="CS76" s="13"/>
      <c r="CT76" s="13">
        <v>3</v>
      </c>
      <c r="CU76" s="13">
        <v>1</v>
      </c>
      <c r="CV76" s="13">
        <v>1</v>
      </c>
      <c r="CW76" s="13">
        <v>1</v>
      </c>
      <c r="CX76" s="13">
        <v>1</v>
      </c>
      <c r="CY76" s="13">
        <v>3</v>
      </c>
      <c r="CZ76" s="13">
        <v>1</v>
      </c>
      <c r="DA76" s="13">
        <v>4</v>
      </c>
      <c r="DB76" s="13">
        <v>1</v>
      </c>
      <c r="DC76" s="13">
        <v>1</v>
      </c>
      <c r="DD76" s="13">
        <v>3</v>
      </c>
      <c r="DE76" s="13">
        <v>1</v>
      </c>
      <c r="DF76" s="13">
        <v>5</v>
      </c>
      <c r="DG76" s="13">
        <v>7</v>
      </c>
      <c r="DH76" s="13">
        <v>4</v>
      </c>
      <c r="DI76" s="13">
        <v>1</v>
      </c>
      <c r="DJ76" s="13">
        <v>4</v>
      </c>
      <c r="DK76" s="13">
        <v>5</v>
      </c>
      <c r="DL76" s="13">
        <v>1</v>
      </c>
      <c r="DM76" s="13">
        <v>3</v>
      </c>
      <c r="DN76" s="13">
        <v>4</v>
      </c>
      <c r="DO76" s="13">
        <v>4</v>
      </c>
      <c r="DP76" s="13">
        <v>4</v>
      </c>
      <c r="DQ76" s="13">
        <v>11</v>
      </c>
      <c r="DR76" s="13">
        <v>6</v>
      </c>
      <c r="DS76" s="13">
        <v>6</v>
      </c>
      <c r="DT76" s="13">
        <v>2</v>
      </c>
      <c r="DU76" s="13">
        <v>6</v>
      </c>
      <c r="DV76" s="13">
        <v>7</v>
      </c>
      <c r="DW76" s="13">
        <v>6</v>
      </c>
      <c r="DX76" s="13">
        <v>5</v>
      </c>
      <c r="DY76" s="13">
        <v>13</v>
      </c>
      <c r="DZ76" s="13">
        <v>6</v>
      </c>
      <c r="EA76" s="13">
        <v>5</v>
      </c>
      <c r="EB76" s="13">
        <v>10</v>
      </c>
      <c r="EC76" s="13">
        <v>5</v>
      </c>
      <c r="ED76" s="13">
        <v>8</v>
      </c>
      <c r="EE76" s="13">
        <v>5</v>
      </c>
      <c r="EF76" s="13">
        <v>7</v>
      </c>
      <c r="EG76" s="13">
        <v>10</v>
      </c>
      <c r="EH76" s="13">
        <v>10</v>
      </c>
      <c r="EI76" s="13">
        <v>9</v>
      </c>
      <c r="EJ76" s="13">
        <v>9</v>
      </c>
      <c r="EK76" s="13">
        <v>13</v>
      </c>
      <c r="EL76" s="13">
        <v>10</v>
      </c>
      <c r="EM76" s="13">
        <v>10</v>
      </c>
      <c r="EN76" s="13">
        <v>7</v>
      </c>
      <c r="EO76" s="13">
        <v>5</v>
      </c>
      <c r="EP76" s="13">
        <v>2</v>
      </c>
      <c r="EQ76" s="13">
        <v>3</v>
      </c>
      <c r="ER76" s="13">
        <v>5</v>
      </c>
      <c r="ES76" s="13">
        <v>6</v>
      </c>
      <c r="ET76" s="13">
        <v>6</v>
      </c>
      <c r="EU76" s="13">
        <v>4</v>
      </c>
      <c r="EV76" s="13">
        <v>1</v>
      </c>
      <c r="EW76" s="13">
        <v>3</v>
      </c>
      <c r="EX76" s="13">
        <v>2</v>
      </c>
      <c r="EY76" s="13">
        <v>2</v>
      </c>
      <c r="EZ76" s="13"/>
      <c r="FA76" s="13">
        <v>1</v>
      </c>
      <c r="FB76" s="13"/>
      <c r="FC76" s="13">
        <v>3</v>
      </c>
      <c r="FD76" s="13"/>
      <c r="FE76" s="13">
        <v>1</v>
      </c>
      <c r="FF76" s="13">
        <v>2</v>
      </c>
      <c r="FG76" s="13"/>
      <c r="FH76" s="13"/>
      <c r="FI76" s="13"/>
      <c r="FJ76" s="13">
        <v>1</v>
      </c>
      <c r="FK76" s="13"/>
      <c r="FL76" s="13"/>
      <c r="FM76" s="13">
        <v>1</v>
      </c>
      <c r="FN76" s="60">
        <v>302</v>
      </c>
      <c r="FO76" s="13"/>
      <c r="FP76" s="13"/>
      <c r="FQ76" s="13"/>
      <c r="FR76" s="13"/>
      <c r="FS76" s="13"/>
      <c r="FT76" s="13"/>
      <c r="FU76" s="13"/>
      <c r="FV76" s="13">
        <v>1</v>
      </c>
      <c r="FW76" s="13"/>
      <c r="FX76" s="13"/>
      <c r="FY76" s="13"/>
      <c r="FZ76" s="13"/>
      <c r="GA76" s="13"/>
      <c r="GB76" s="13"/>
      <c r="GC76" s="13"/>
      <c r="GD76" s="13"/>
      <c r="GE76" s="13">
        <v>1</v>
      </c>
      <c r="GF76" s="13">
        <v>1</v>
      </c>
      <c r="GG76" s="13"/>
      <c r="GH76" s="13"/>
      <c r="GI76" s="13"/>
      <c r="GJ76" s="13"/>
      <c r="GK76" s="13"/>
      <c r="GL76" s="13"/>
      <c r="GM76" s="13">
        <v>1</v>
      </c>
      <c r="GN76" s="13"/>
      <c r="GO76" s="13">
        <v>1</v>
      </c>
      <c r="GP76" s="13">
        <v>2</v>
      </c>
      <c r="GQ76" s="13"/>
      <c r="GR76" s="13"/>
      <c r="GS76" s="13"/>
      <c r="GT76" s="13"/>
      <c r="GU76" s="13">
        <v>2</v>
      </c>
      <c r="GV76" s="13"/>
      <c r="GW76" s="13">
        <v>2</v>
      </c>
      <c r="GX76" s="13">
        <v>3</v>
      </c>
      <c r="GY76" s="13">
        <v>2</v>
      </c>
      <c r="GZ76" s="13">
        <v>1</v>
      </c>
      <c r="HA76" s="13"/>
      <c r="HB76" s="13">
        <v>2</v>
      </c>
      <c r="HC76" s="13"/>
      <c r="HD76" s="13">
        <v>5</v>
      </c>
      <c r="HE76" s="13">
        <v>4</v>
      </c>
      <c r="HF76" s="13">
        <v>6</v>
      </c>
      <c r="HG76" s="13">
        <v>4</v>
      </c>
      <c r="HH76" s="13">
        <v>5</v>
      </c>
      <c r="HI76" s="13">
        <v>3</v>
      </c>
      <c r="HJ76" s="13">
        <v>3</v>
      </c>
      <c r="HK76" s="13">
        <v>4</v>
      </c>
      <c r="HL76" s="13">
        <v>9</v>
      </c>
      <c r="HM76" s="13">
        <v>7</v>
      </c>
      <c r="HN76" s="13">
        <v>3</v>
      </c>
      <c r="HO76" s="13">
        <v>10</v>
      </c>
      <c r="HP76" s="13">
        <v>7</v>
      </c>
      <c r="HQ76" s="13">
        <v>9</v>
      </c>
      <c r="HR76" s="13">
        <v>13</v>
      </c>
      <c r="HS76" s="13">
        <v>10</v>
      </c>
      <c r="HT76" s="13">
        <v>10</v>
      </c>
      <c r="HU76" s="13">
        <v>13</v>
      </c>
      <c r="HV76" s="13">
        <v>12</v>
      </c>
      <c r="HW76" s="13">
        <v>10</v>
      </c>
      <c r="HX76" s="13">
        <v>11</v>
      </c>
      <c r="HY76" s="13">
        <v>10</v>
      </c>
      <c r="HZ76" s="13">
        <v>9</v>
      </c>
      <c r="IA76" s="13">
        <v>11</v>
      </c>
      <c r="IB76" s="13">
        <v>13</v>
      </c>
      <c r="IC76" s="13">
        <v>15</v>
      </c>
      <c r="ID76" s="13">
        <v>16</v>
      </c>
      <c r="IE76" s="13">
        <v>18</v>
      </c>
      <c r="IF76" s="13">
        <v>6</v>
      </c>
      <c r="IG76" s="13">
        <v>16</v>
      </c>
      <c r="IH76" s="13">
        <v>16</v>
      </c>
      <c r="II76" s="13">
        <v>14</v>
      </c>
      <c r="IJ76" s="13">
        <v>20</v>
      </c>
      <c r="IK76" s="13">
        <v>8</v>
      </c>
      <c r="IL76" s="13">
        <v>11</v>
      </c>
      <c r="IM76" s="13">
        <v>11</v>
      </c>
      <c r="IN76" s="13">
        <v>5</v>
      </c>
      <c r="IO76" s="13">
        <v>12</v>
      </c>
      <c r="IP76" s="13">
        <v>7</v>
      </c>
      <c r="IQ76" s="13">
        <v>12</v>
      </c>
      <c r="IR76" s="13">
        <v>4</v>
      </c>
      <c r="IS76" s="13">
        <v>5</v>
      </c>
      <c r="IT76" s="13">
        <v>6</v>
      </c>
      <c r="IU76" s="13">
        <v>1</v>
      </c>
      <c r="IV76" s="13">
        <v>1</v>
      </c>
      <c r="IW76" s="13">
        <v>3</v>
      </c>
      <c r="IX76" s="13">
        <v>3</v>
      </c>
      <c r="IY76" s="13">
        <v>4</v>
      </c>
      <c r="IZ76" s="13"/>
      <c r="JA76" s="13">
        <v>2</v>
      </c>
      <c r="JB76" s="13">
        <v>2</v>
      </c>
      <c r="JC76" s="13"/>
      <c r="JD76" s="13"/>
      <c r="JE76" s="13"/>
      <c r="JF76" s="13">
        <v>1</v>
      </c>
      <c r="JG76" s="13"/>
      <c r="JH76" s="13"/>
      <c r="JI76" s="13"/>
      <c r="JJ76" s="13"/>
      <c r="JK76" s="13"/>
      <c r="JL76" s="13"/>
      <c r="JM76" s="60">
        <v>439</v>
      </c>
      <c r="JN76" s="13"/>
      <c r="JO76" s="13"/>
      <c r="JP76" s="13"/>
      <c r="JQ76" s="13"/>
      <c r="JR76" s="13"/>
      <c r="JS76" s="13"/>
      <c r="JT76" s="13"/>
      <c r="JU76" s="13"/>
      <c r="JV76" s="13"/>
      <c r="JW76" s="13"/>
      <c r="JX76" s="13"/>
      <c r="JY76" s="13"/>
      <c r="JZ76" s="13"/>
      <c r="KA76" s="13"/>
      <c r="KB76" s="13"/>
      <c r="KC76" s="13"/>
      <c r="KD76" s="13"/>
      <c r="KE76" s="13"/>
      <c r="KF76" s="13"/>
      <c r="KG76" s="13"/>
      <c r="KH76" s="13"/>
      <c r="KI76" s="13"/>
      <c r="KJ76" s="13"/>
      <c r="KK76" s="13"/>
      <c r="KL76" s="13"/>
      <c r="KM76" s="13"/>
      <c r="KN76" s="13"/>
      <c r="KO76" s="13"/>
      <c r="KP76" s="13">
        <v>1</v>
      </c>
      <c r="KQ76" s="13">
        <v>1</v>
      </c>
      <c r="KR76" s="13"/>
      <c r="KS76" s="13">
        <v>1</v>
      </c>
      <c r="KT76" s="13"/>
      <c r="KU76" s="13">
        <v>1</v>
      </c>
      <c r="KV76" s="13"/>
      <c r="KW76" s="13"/>
      <c r="KX76" s="13"/>
      <c r="KY76" s="13">
        <v>1</v>
      </c>
      <c r="KZ76" s="13">
        <v>1</v>
      </c>
      <c r="LA76" s="13"/>
      <c r="LB76" s="13"/>
      <c r="LC76" s="13"/>
      <c r="LD76" s="13"/>
      <c r="LE76" s="13"/>
      <c r="LF76" s="13"/>
      <c r="LG76" s="13"/>
      <c r="LH76" s="13"/>
      <c r="LI76" s="13"/>
      <c r="LJ76" s="13">
        <v>1</v>
      </c>
      <c r="LK76" s="13"/>
      <c r="LL76" s="13">
        <v>1</v>
      </c>
      <c r="LM76" s="13"/>
      <c r="LN76" s="13"/>
      <c r="LO76" s="13">
        <v>2</v>
      </c>
      <c r="LP76" s="13">
        <v>1</v>
      </c>
      <c r="LQ76" s="13"/>
      <c r="LR76" s="13">
        <v>1</v>
      </c>
      <c r="LS76" s="13">
        <v>2</v>
      </c>
      <c r="LT76" s="13">
        <v>1</v>
      </c>
      <c r="LU76" s="13">
        <v>1</v>
      </c>
      <c r="LV76" s="13"/>
      <c r="LW76" s="13"/>
      <c r="LX76" s="13"/>
      <c r="LY76" s="13"/>
      <c r="LZ76" s="13"/>
      <c r="MA76" s="13"/>
      <c r="MB76" s="13"/>
      <c r="MC76" s="13">
        <v>1</v>
      </c>
      <c r="MD76" s="13"/>
      <c r="ME76" s="13">
        <v>1</v>
      </c>
      <c r="MF76" s="13"/>
      <c r="MG76" s="13"/>
      <c r="MH76" s="13"/>
      <c r="MI76" s="13"/>
      <c r="MJ76" s="13"/>
      <c r="MK76" s="60">
        <v>18</v>
      </c>
      <c r="ML76" s="13">
        <v>759</v>
      </c>
      <c r="MM76" s="448"/>
      <c r="MN76" s="448"/>
      <c r="MO76" s="448"/>
      <c r="MP76" s="448"/>
    </row>
    <row r="77" spans="1:354">
      <c r="A77" s="8" t="s">
        <v>87</v>
      </c>
      <c r="B77" s="283">
        <f t="shared" si="158"/>
        <v>0</v>
      </c>
      <c r="C77" s="283">
        <f t="shared" si="159"/>
        <v>0</v>
      </c>
      <c r="D77" s="283">
        <f t="shared" si="160"/>
        <v>0</v>
      </c>
      <c r="E77" s="283">
        <f t="shared" si="161"/>
        <v>0</v>
      </c>
      <c r="F77" s="283">
        <f t="shared" si="162"/>
        <v>0</v>
      </c>
      <c r="G77" s="283">
        <f t="shared" si="163"/>
        <v>0</v>
      </c>
      <c r="H77" s="283">
        <f t="shared" si="164"/>
        <v>0</v>
      </c>
      <c r="I77" s="283">
        <f t="shared" si="165"/>
        <v>0</v>
      </c>
      <c r="J77" s="283">
        <f t="shared" si="166"/>
        <v>0</v>
      </c>
      <c r="K77" s="283">
        <f t="shared" si="167"/>
        <v>0</v>
      </c>
      <c r="L77" s="283">
        <f t="shared" si="168"/>
        <v>1</v>
      </c>
      <c r="M77" s="283">
        <f t="shared" si="169"/>
        <v>0</v>
      </c>
      <c r="N77" s="283">
        <f t="shared" si="170"/>
        <v>0</v>
      </c>
      <c r="O77" s="283">
        <f t="shared" si="171"/>
        <v>0</v>
      </c>
      <c r="P77" s="283">
        <f t="shared" si="172"/>
        <v>1</v>
      </c>
      <c r="Q77" s="283">
        <f t="shared" si="173"/>
        <v>1</v>
      </c>
      <c r="R77" s="283">
        <f t="shared" si="174"/>
        <v>1</v>
      </c>
      <c r="S77" s="283">
        <f t="shared" si="175"/>
        <v>0</v>
      </c>
      <c r="T77" s="283">
        <f t="shared" si="176"/>
        <v>0</v>
      </c>
      <c r="U77" s="283">
        <f t="shared" si="177"/>
        <v>0</v>
      </c>
      <c r="W77" s="791">
        <f t="shared" si="178"/>
        <v>0</v>
      </c>
      <c r="X77" s="791">
        <f t="shared" si="179"/>
        <v>0</v>
      </c>
      <c r="Y77" s="791">
        <f t="shared" si="180"/>
        <v>0</v>
      </c>
      <c r="Z77" s="791">
        <f t="shared" si="181"/>
        <v>0</v>
      </c>
      <c r="AA77" s="791">
        <f t="shared" si="182"/>
        <v>0</v>
      </c>
      <c r="AB77" s="791">
        <f t="shared" si="183"/>
        <v>0</v>
      </c>
      <c r="AC77" s="791">
        <f t="shared" si="184"/>
        <v>0</v>
      </c>
      <c r="AD77" s="791">
        <f t="shared" si="185"/>
        <v>0</v>
      </c>
      <c r="AE77" s="791">
        <f t="shared" si="186"/>
        <v>0</v>
      </c>
      <c r="AF77" s="791">
        <f t="shared" si="187"/>
        <v>0</v>
      </c>
      <c r="AG77" s="356"/>
      <c r="AH77" s="16" t="s">
        <v>87</v>
      </c>
      <c r="AI77" s="797">
        <f t="shared" si="127"/>
        <v>0</v>
      </c>
      <c r="AJ77" s="797">
        <f t="shared" si="128"/>
        <v>0</v>
      </c>
      <c r="AK77" s="797">
        <f t="shared" si="129"/>
        <v>0</v>
      </c>
      <c r="AL77" s="797">
        <f t="shared" si="130"/>
        <v>0</v>
      </c>
      <c r="AM77" s="797">
        <f t="shared" si="131"/>
        <v>0</v>
      </c>
      <c r="AN77" s="797">
        <f t="shared" si="132"/>
        <v>0</v>
      </c>
      <c r="AO77" s="797">
        <f t="shared" si="133"/>
        <v>0</v>
      </c>
      <c r="AP77" s="797">
        <f t="shared" si="134"/>
        <v>0</v>
      </c>
      <c r="AQ77" s="797">
        <f t="shared" si="135"/>
        <v>0</v>
      </c>
      <c r="AR77" s="797">
        <f t="shared" si="136"/>
        <v>0</v>
      </c>
      <c r="AS77" s="797">
        <f t="shared" si="137"/>
        <v>1</v>
      </c>
      <c r="AT77" s="797">
        <f t="shared" si="138"/>
        <v>0</v>
      </c>
      <c r="AU77" s="797">
        <f t="shared" si="139"/>
        <v>0</v>
      </c>
      <c r="AV77" s="797">
        <f t="shared" si="140"/>
        <v>0</v>
      </c>
      <c r="AW77" s="797">
        <f t="shared" si="141"/>
        <v>1</v>
      </c>
      <c r="AX77" s="797">
        <f t="shared" si="142"/>
        <v>1</v>
      </c>
      <c r="AY77" s="797">
        <f t="shared" si="143"/>
        <v>1</v>
      </c>
      <c r="AZ77" s="797">
        <f t="shared" si="144"/>
        <v>0</v>
      </c>
      <c r="BA77" s="797">
        <f t="shared" si="145"/>
        <v>0</v>
      </c>
      <c r="BB77" s="797">
        <f t="shared" si="146"/>
        <v>0</v>
      </c>
      <c r="BC77" s="797">
        <f t="shared" si="147"/>
        <v>0</v>
      </c>
      <c r="BD77" s="789">
        <f t="shared" si="148"/>
        <v>0</v>
      </c>
      <c r="BE77" s="789">
        <f t="shared" si="149"/>
        <v>0</v>
      </c>
      <c r="BF77" s="789">
        <f t="shared" si="150"/>
        <v>0</v>
      </c>
      <c r="BG77" s="789">
        <f t="shared" si="151"/>
        <v>0</v>
      </c>
      <c r="BH77" s="789">
        <f t="shared" si="152"/>
        <v>0</v>
      </c>
      <c r="BI77" s="789">
        <f t="shared" si="153"/>
        <v>0</v>
      </c>
      <c r="BJ77" s="789">
        <f t="shared" si="154"/>
        <v>0</v>
      </c>
      <c r="BK77" s="789">
        <f t="shared" si="155"/>
        <v>0</v>
      </c>
      <c r="BL77" s="789">
        <f t="shared" si="156"/>
        <v>0</v>
      </c>
      <c r="BM77" s="789">
        <f t="shared" si="157"/>
        <v>0</v>
      </c>
      <c r="BN77" s="356"/>
      <c r="BO77" s="356"/>
      <c r="BP77" s="16" t="s">
        <v>87</v>
      </c>
      <c r="BQ77" s="13"/>
      <c r="BR77" s="13"/>
      <c r="BS77" s="13"/>
      <c r="BT77" s="13"/>
      <c r="BU77" s="13"/>
      <c r="BV77" s="13"/>
      <c r="BW77" s="13"/>
      <c r="BX77" s="13"/>
      <c r="BY77" s="13"/>
      <c r="BZ77" s="13"/>
      <c r="CA77" s="13"/>
      <c r="CB77" s="13"/>
      <c r="CC77" s="13"/>
      <c r="CD77" s="13"/>
      <c r="CE77" s="13"/>
      <c r="CF77" s="13"/>
      <c r="CG77" s="13"/>
      <c r="CH77" s="13"/>
      <c r="CI77" s="13"/>
      <c r="CJ77" s="13"/>
      <c r="CK77" s="13"/>
      <c r="CL77" s="13"/>
      <c r="CM77" s="13"/>
      <c r="CN77" s="13"/>
      <c r="CO77" s="13"/>
      <c r="CP77" s="13"/>
      <c r="CQ77" s="13"/>
      <c r="CR77" s="13"/>
      <c r="CS77" s="13"/>
      <c r="CT77" s="13"/>
      <c r="CU77" s="13"/>
      <c r="CV77" s="13"/>
      <c r="CW77" s="13"/>
      <c r="CX77" s="13"/>
      <c r="CY77" s="13"/>
      <c r="CZ77" s="13"/>
      <c r="DA77" s="13"/>
      <c r="DB77" s="13"/>
      <c r="DC77" s="13"/>
      <c r="DD77" s="13"/>
      <c r="DE77" s="13"/>
      <c r="DF77" s="13"/>
      <c r="DG77" s="13"/>
      <c r="DH77" s="13"/>
      <c r="DI77" s="13"/>
      <c r="DJ77" s="13"/>
      <c r="DK77" s="13"/>
      <c r="DL77" s="13"/>
      <c r="DM77" s="13"/>
      <c r="DN77" s="13"/>
      <c r="DO77" s="13"/>
      <c r="DP77" s="13"/>
      <c r="DQ77" s="13"/>
      <c r="DR77" s="13"/>
      <c r="DS77" s="13"/>
      <c r="DT77" s="13"/>
      <c r="DU77" s="13"/>
      <c r="DV77" s="13"/>
      <c r="DW77" s="13"/>
      <c r="DX77" s="13"/>
      <c r="DY77" s="13"/>
      <c r="DZ77" s="13"/>
      <c r="EA77" s="13"/>
      <c r="EB77" s="13"/>
      <c r="EC77" s="13"/>
      <c r="ED77" s="13"/>
      <c r="EE77" s="13"/>
      <c r="EF77" s="13"/>
      <c r="EG77" s="13"/>
      <c r="EH77" s="13"/>
      <c r="EI77" s="13"/>
      <c r="EJ77" s="13"/>
      <c r="EK77" s="13"/>
      <c r="EL77" s="13">
        <v>1</v>
      </c>
      <c r="EM77" s="13"/>
      <c r="EN77" s="13"/>
      <c r="EO77" s="13"/>
      <c r="EP77" s="13"/>
      <c r="EQ77" s="13"/>
      <c r="ER77" s="13"/>
      <c r="ES77" s="13"/>
      <c r="ET77" s="13"/>
      <c r="EU77" s="13"/>
      <c r="EV77" s="13"/>
      <c r="EW77" s="13"/>
      <c r="EX77" s="13"/>
      <c r="EY77" s="13"/>
      <c r="EZ77" s="13"/>
      <c r="FA77" s="13"/>
      <c r="FB77" s="13"/>
      <c r="FC77" s="13"/>
      <c r="FD77" s="13"/>
      <c r="FE77" s="13"/>
      <c r="FF77" s="13"/>
      <c r="FG77" s="13"/>
      <c r="FH77" s="13"/>
      <c r="FI77" s="13"/>
      <c r="FJ77" s="13"/>
      <c r="FK77" s="13"/>
      <c r="FL77" s="13"/>
      <c r="FM77" s="13"/>
      <c r="FN77" s="60">
        <v>1</v>
      </c>
      <c r="FO77" s="13"/>
      <c r="FP77" s="13"/>
      <c r="FQ77" s="13"/>
      <c r="FR77" s="13"/>
      <c r="FS77" s="13"/>
      <c r="FT77" s="13"/>
      <c r="FU77" s="13"/>
      <c r="FV77" s="13"/>
      <c r="FW77" s="13"/>
      <c r="FX77" s="13"/>
      <c r="FY77" s="13"/>
      <c r="FZ77" s="13"/>
      <c r="GA77" s="13"/>
      <c r="GB77" s="13"/>
      <c r="GC77" s="13"/>
      <c r="GD77" s="13"/>
      <c r="GE77" s="13"/>
      <c r="GF77" s="13"/>
      <c r="GG77" s="13"/>
      <c r="GH77" s="13"/>
      <c r="GI77" s="13"/>
      <c r="GJ77" s="13"/>
      <c r="GK77" s="13"/>
      <c r="GL77" s="13"/>
      <c r="GM77" s="13"/>
      <c r="GN77" s="13"/>
      <c r="GO77" s="13"/>
      <c r="GP77" s="13"/>
      <c r="GQ77" s="13"/>
      <c r="GR77" s="13"/>
      <c r="GS77" s="13"/>
      <c r="GT77" s="13"/>
      <c r="GU77" s="13"/>
      <c r="GV77" s="13"/>
      <c r="GW77" s="13"/>
      <c r="GX77" s="13"/>
      <c r="GY77" s="13"/>
      <c r="GZ77" s="13"/>
      <c r="HA77" s="13"/>
      <c r="HB77" s="13"/>
      <c r="HC77" s="13"/>
      <c r="HD77" s="13"/>
      <c r="HE77" s="13"/>
      <c r="HF77" s="13"/>
      <c r="HG77" s="13"/>
      <c r="HH77" s="13"/>
      <c r="HI77" s="13"/>
      <c r="HJ77" s="13">
        <v>1</v>
      </c>
      <c r="HK77" s="13"/>
      <c r="HL77" s="13"/>
      <c r="HM77" s="13"/>
      <c r="HN77" s="13"/>
      <c r="HO77" s="13"/>
      <c r="HP77" s="13"/>
      <c r="HQ77" s="13"/>
      <c r="HR77" s="13"/>
      <c r="HS77" s="13"/>
      <c r="HT77" s="13"/>
      <c r="HU77" s="13"/>
      <c r="HV77" s="13"/>
      <c r="HW77" s="13"/>
      <c r="HX77" s="13"/>
      <c r="HY77" s="13"/>
      <c r="HZ77" s="13"/>
      <c r="IA77" s="13"/>
      <c r="IB77" s="13"/>
      <c r="IC77" s="13"/>
      <c r="ID77" s="13"/>
      <c r="IE77" s="13"/>
      <c r="IF77" s="13"/>
      <c r="IG77" s="13"/>
      <c r="IH77" s="13"/>
      <c r="II77" s="13"/>
      <c r="IJ77" s="13">
        <v>1</v>
      </c>
      <c r="IK77" s="13"/>
      <c r="IL77" s="13"/>
      <c r="IM77" s="13"/>
      <c r="IN77" s="13"/>
      <c r="IO77" s="13"/>
      <c r="IP77" s="13"/>
      <c r="IQ77" s="13"/>
      <c r="IR77" s="13"/>
      <c r="IS77" s="13"/>
      <c r="IT77" s="13"/>
      <c r="IU77" s="13">
        <v>1</v>
      </c>
      <c r="IV77" s="13"/>
      <c r="IW77" s="13"/>
      <c r="IX77" s="13"/>
      <c r="IY77" s="13"/>
      <c r="IZ77" s="13"/>
      <c r="JA77" s="13"/>
      <c r="JB77" s="13"/>
      <c r="JC77" s="13"/>
      <c r="JD77" s="13"/>
      <c r="JE77" s="13"/>
      <c r="JF77" s="13"/>
      <c r="JG77" s="13"/>
      <c r="JH77" s="13"/>
      <c r="JI77" s="13"/>
      <c r="JJ77" s="13"/>
      <c r="JK77" s="13"/>
      <c r="JL77" s="13"/>
      <c r="JM77" s="60">
        <v>3</v>
      </c>
      <c r="JN77" s="13"/>
      <c r="JO77" s="13"/>
      <c r="JP77" s="13"/>
      <c r="JQ77" s="13"/>
      <c r="JR77" s="13"/>
      <c r="JS77" s="13"/>
      <c r="JT77" s="13"/>
      <c r="JU77" s="13"/>
      <c r="JV77" s="13"/>
      <c r="JW77" s="13"/>
      <c r="JX77" s="13"/>
      <c r="JY77" s="13"/>
      <c r="JZ77" s="13"/>
      <c r="KA77" s="13"/>
      <c r="KB77" s="13"/>
      <c r="KC77" s="13"/>
      <c r="KD77" s="13"/>
      <c r="KE77" s="13"/>
      <c r="KF77" s="13"/>
      <c r="KG77" s="13"/>
      <c r="KH77" s="13"/>
      <c r="KI77" s="13"/>
      <c r="KJ77" s="13"/>
      <c r="KK77" s="13"/>
      <c r="KL77" s="13"/>
      <c r="KM77" s="13"/>
      <c r="KN77" s="13"/>
      <c r="KO77" s="13"/>
      <c r="KP77" s="13"/>
      <c r="KQ77" s="13"/>
      <c r="KR77" s="13"/>
      <c r="KS77" s="13"/>
      <c r="KT77" s="13"/>
      <c r="KU77" s="13"/>
      <c r="KV77" s="13"/>
      <c r="KW77" s="13"/>
      <c r="KX77" s="13"/>
      <c r="KY77" s="13"/>
      <c r="KZ77" s="13"/>
      <c r="LA77" s="13"/>
      <c r="LB77" s="13"/>
      <c r="LC77" s="13"/>
      <c r="LD77" s="13"/>
      <c r="LE77" s="13"/>
      <c r="LF77" s="13"/>
      <c r="LG77" s="13"/>
      <c r="LH77" s="13"/>
      <c r="LI77" s="13"/>
      <c r="LJ77" s="13"/>
      <c r="LK77" s="13"/>
      <c r="LL77" s="13"/>
      <c r="LM77" s="13"/>
      <c r="LN77" s="13"/>
      <c r="LO77" s="13"/>
      <c r="LP77" s="13"/>
      <c r="LQ77" s="13"/>
      <c r="LR77" s="13"/>
      <c r="LS77" s="13"/>
      <c r="LT77" s="13"/>
      <c r="LU77" s="13"/>
      <c r="LV77" s="13"/>
      <c r="LW77" s="13"/>
      <c r="LX77" s="13"/>
      <c r="LY77" s="13"/>
      <c r="LZ77" s="13"/>
      <c r="MA77" s="13"/>
      <c r="MB77" s="13"/>
      <c r="MC77" s="13"/>
      <c r="MD77" s="13"/>
      <c r="ME77" s="13"/>
      <c r="MF77" s="13"/>
      <c r="MG77" s="13"/>
      <c r="MH77" s="13"/>
      <c r="MI77" s="13"/>
      <c r="MJ77" s="13"/>
      <c r="MK77" s="60"/>
      <c r="ML77" s="13">
        <v>4</v>
      </c>
      <c r="MM77" s="448"/>
      <c r="MN77" s="448"/>
      <c r="MO77" s="448"/>
      <c r="MP77" s="448"/>
    </row>
    <row r="78" spans="1:354">
      <c r="A78" s="8" t="s">
        <v>88</v>
      </c>
      <c r="B78" s="283">
        <f t="shared" si="158"/>
        <v>0</v>
      </c>
      <c r="C78" s="283">
        <f t="shared" si="159"/>
        <v>0</v>
      </c>
      <c r="D78" s="283">
        <f t="shared" si="160"/>
        <v>0</v>
      </c>
      <c r="E78" s="283">
        <f t="shared" si="161"/>
        <v>0</v>
      </c>
      <c r="F78" s="283">
        <f t="shared" si="162"/>
        <v>0</v>
      </c>
      <c r="G78" s="283">
        <f t="shared" si="163"/>
        <v>0</v>
      </c>
      <c r="H78" s="283">
        <f t="shared" si="164"/>
        <v>1</v>
      </c>
      <c r="I78" s="283">
        <f t="shared" si="165"/>
        <v>0</v>
      </c>
      <c r="J78" s="283">
        <f t="shared" si="166"/>
        <v>3</v>
      </c>
      <c r="K78" s="283">
        <f t="shared" si="167"/>
        <v>1</v>
      </c>
      <c r="L78" s="283">
        <f t="shared" si="168"/>
        <v>1</v>
      </c>
      <c r="M78" s="283">
        <f t="shared" si="169"/>
        <v>2</v>
      </c>
      <c r="N78" s="283">
        <f t="shared" si="170"/>
        <v>5</v>
      </c>
      <c r="O78" s="283">
        <f t="shared" si="171"/>
        <v>5</v>
      </c>
      <c r="P78" s="283">
        <f t="shared" si="172"/>
        <v>16</v>
      </c>
      <c r="Q78" s="283">
        <f t="shared" si="173"/>
        <v>7</v>
      </c>
      <c r="R78" s="283">
        <f t="shared" si="174"/>
        <v>12</v>
      </c>
      <c r="S78" s="283">
        <f t="shared" si="175"/>
        <v>5</v>
      </c>
      <c r="T78" s="283">
        <f t="shared" si="176"/>
        <v>2</v>
      </c>
      <c r="U78" s="283">
        <f t="shared" si="177"/>
        <v>3</v>
      </c>
      <c r="W78" s="791">
        <f t="shared" si="178"/>
        <v>0</v>
      </c>
      <c r="X78" s="791">
        <f t="shared" si="179"/>
        <v>0</v>
      </c>
      <c r="Y78" s="791">
        <f t="shared" si="180"/>
        <v>0</v>
      </c>
      <c r="Z78" s="791">
        <f t="shared" si="181"/>
        <v>0</v>
      </c>
      <c r="AA78" s="791">
        <f t="shared" si="182"/>
        <v>0</v>
      </c>
      <c r="AB78" s="791">
        <f t="shared" si="183"/>
        <v>0</v>
      </c>
      <c r="AC78" s="791">
        <f t="shared" si="184"/>
        <v>0</v>
      </c>
      <c r="AD78" s="791">
        <f t="shared" si="185"/>
        <v>0</v>
      </c>
      <c r="AE78" s="791">
        <f t="shared" si="186"/>
        <v>0</v>
      </c>
      <c r="AF78" s="791">
        <f t="shared" si="187"/>
        <v>2</v>
      </c>
      <c r="AG78" s="356"/>
      <c r="AH78" s="16" t="s">
        <v>88</v>
      </c>
      <c r="AI78" s="797">
        <f t="shared" si="127"/>
        <v>0</v>
      </c>
      <c r="AJ78" s="797">
        <f t="shared" si="128"/>
        <v>0</v>
      </c>
      <c r="AK78" s="797">
        <f t="shared" si="129"/>
        <v>0</v>
      </c>
      <c r="AL78" s="797">
        <f t="shared" si="130"/>
        <v>0</v>
      </c>
      <c r="AM78" s="797">
        <f t="shared" si="131"/>
        <v>0</v>
      </c>
      <c r="AN78" s="797">
        <f t="shared" si="132"/>
        <v>0</v>
      </c>
      <c r="AO78" s="797">
        <f t="shared" si="133"/>
        <v>1</v>
      </c>
      <c r="AP78" s="797">
        <f t="shared" si="134"/>
        <v>0</v>
      </c>
      <c r="AQ78" s="797">
        <f t="shared" si="135"/>
        <v>3</v>
      </c>
      <c r="AR78" s="797">
        <f t="shared" si="136"/>
        <v>1</v>
      </c>
      <c r="AS78" s="797">
        <f t="shared" si="137"/>
        <v>1</v>
      </c>
      <c r="AT78" s="797">
        <f t="shared" si="138"/>
        <v>2</v>
      </c>
      <c r="AU78" s="797">
        <f t="shared" si="139"/>
        <v>5</v>
      </c>
      <c r="AV78" s="797">
        <f t="shared" si="140"/>
        <v>5</v>
      </c>
      <c r="AW78" s="797">
        <f t="shared" si="141"/>
        <v>16</v>
      </c>
      <c r="AX78" s="797">
        <f t="shared" si="142"/>
        <v>7</v>
      </c>
      <c r="AY78" s="797">
        <f t="shared" si="143"/>
        <v>12</v>
      </c>
      <c r="AZ78" s="797">
        <f t="shared" si="144"/>
        <v>5</v>
      </c>
      <c r="BA78" s="797">
        <f t="shared" si="145"/>
        <v>2</v>
      </c>
      <c r="BB78" s="797">
        <f t="shared" si="146"/>
        <v>3</v>
      </c>
      <c r="BC78" s="797">
        <f t="shared" si="147"/>
        <v>2</v>
      </c>
      <c r="BD78" s="789">
        <f t="shared" si="148"/>
        <v>0</v>
      </c>
      <c r="BE78" s="789">
        <f t="shared" si="149"/>
        <v>0</v>
      </c>
      <c r="BF78" s="789">
        <f t="shared" si="150"/>
        <v>0</v>
      </c>
      <c r="BG78" s="789">
        <f t="shared" si="151"/>
        <v>0</v>
      </c>
      <c r="BH78" s="789">
        <f t="shared" si="152"/>
        <v>0</v>
      </c>
      <c r="BI78" s="789">
        <f t="shared" si="153"/>
        <v>0</v>
      </c>
      <c r="BJ78" s="789">
        <f t="shared" si="154"/>
        <v>0</v>
      </c>
      <c r="BK78" s="789">
        <f t="shared" si="155"/>
        <v>0</v>
      </c>
      <c r="BL78" s="789">
        <f t="shared" si="156"/>
        <v>0</v>
      </c>
      <c r="BM78" s="789">
        <f t="shared" si="157"/>
        <v>2</v>
      </c>
      <c r="BN78" s="356"/>
      <c r="BO78" s="356"/>
      <c r="BP78" s="16" t="s">
        <v>88</v>
      </c>
      <c r="BQ78" s="13"/>
      <c r="BR78" s="13"/>
      <c r="BS78" s="13"/>
      <c r="BT78" s="13"/>
      <c r="BU78" s="13"/>
      <c r="BV78" s="13"/>
      <c r="BW78" s="13"/>
      <c r="BX78" s="13"/>
      <c r="BY78" s="13"/>
      <c r="BZ78" s="13"/>
      <c r="CA78" s="13"/>
      <c r="CB78" s="13"/>
      <c r="CC78" s="13"/>
      <c r="CD78" s="13"/>
      <c r="CE78" s="13"/>
      <c r="CF78" s="13"/>
      <c r="CG78" s="13"/>
      <c r="CH78" s="13"/>
      <c r="CI78" s="13"/>
      <c r="CJ78" s="13"/>
      <c r="CK78" s="13"/>
      <c r="CL78" s="13"/>
      <c r="CM78" s="13"/>
      <c r="CN78" s="13"/>
      <c r="CO78" s="13"/>
      <c r="CP78" s="13"/>
      <c r="CQ78" s="13"/>
      <c r="CR78" s="13"/>
      <c r="CS78" s="13"/>
      <c r="CT78" s="13"/>
      <c r="CU78" s="13"/>
      <c r="CV78" s="13"/>
      <c r="CW78" s="13"/>
      <c r="CX78" s="13"/>
      <c r="CY78" s="13"/>
      <c r="CZ78" s="13"/>
      <c r="DA78" s="13">
        <v>1</v>
      </c>
      <c r="DB78" s="13"/>
      <c r="DC78" s="13"/>
      <c r="DD78" s="13"/>
      <c r="DE78" s="13"/>
      <c r="DF78" s="13"/>
      <c r="DG78" s="13"/>
      <c r="DH78" s="13"/>
      <c r="DI78" s="13"/>
      <c r="DJ78" s="13"/>
      <c r="DK78" s="13"/>
      <c r="DL78" s="13"/>
      <c r="DM78" s="13">
        <v>1</v>
      </c>
      <c r="DN78" s="13"/>
      <c r="DO78" s="13"/>
      <c r="DP78" s="13"/>
      <c r="DQ78" s="13"/>
      <c r="DR78" s="13">
        <v>1</v>
      </c>
      <c r="DS78" s="13">
        <v>1</v>
      </c>
      <c r="DT78" s="13">
        <v>1</v>
      </c>
      <c r="DU78" s="13"/>
      <c r="DV78" s="13"/>
      <c r="DW78" s="13">
        <v>1</v>
      </c>
      <c r="DX78" s="13">
        <v>1</v>
      </c>
      <c r="DY78" s="13"/>
      <c r="DZ78" s="13">
        <v>1</v>
      </c>
      <c r="EA78" s="13"/>
      <c r="EB78" s="13"/>
      <c r="EC78" s="13"/>
      <c r="ED78" s="13"/>
      <c r="EE78" s="13">
        <v>1</v>
      </c>
      <c r="EF78" s="13"/>
      <c r="EG78" s="13">
        <v>1</v>
      </c>
      <c r="EH78" s="13"/>
      <c r="EI78" s="13"/>
      <c r="EJ78" s="13">
        <v>2</v>
      </c>
      <c r="EK78" s="13">
        <v>1</v>
      </c>
      <c r="EL78" s="13">
        <v>2</v>
      </c>
      <c r="EM78" s="13"/>
      <c r="EN78" s="13"/>
      <c r="EO78" s="13">
        <v>1</v>
      </c>
      <c r="EP78" s="13">
        <v>1</v>
      </c>
      <c r="EQ78" s="13"/>
      <c r="ER78" s="13"/>
      <c r="ES78" s="13"/>
      <c r="ET78" s="13">
        <v>2</v>
      </c>
      <c r="EU78" s="13">
        <v>1</v>
      </c>
      <c r="EV78" s="13"/>
      <c r="EW78" s="13"/>
      <c r="EX78" s="13"/>
      <c r="EY78" s="13"/>
      <c r="EZ78" s="13"/>
      <c r="FA78" s="13"/>
      <c r="FB78" s="13"/>
      <c r="FC78" s="13"/>
      <c r="FD78" s="13">
        <v>1</v>
      </c>
      <c r="FE78" s="13">
        <v>2</v>
      </c>
      <c r="FF78" s="13"/>
      <c r="FG78" s="13"/>
      <c r="FH78" s="13"/>
      <c r="FI78" s="13"/>
      <c r="FJ78" s="13"/>
      <c r="FK78" s="13"/>
      <c r="FL78" s="13"/>
      <c r="FM78" s="13"/>
      <c r="FN78" s="60">
        <v>23</v>
      </c>
      <c r="FO78" s="13"/>
      <c r="FP78" s="13"/>
      <c r="FQ78" s="13"/>
      <c r="FR78" s="13"/>
      <c r="FS78" s="13"/>
      <c r="FT78" s="13"/>
      <c r="FU78" s="13"/>
      <c r="FV78" s="13"/>
      <c r="FW78" s="13"/>
      <c r="FX78" s="13"/>
      <c r="FY78" s="13"/>
      <c r="FZ78" s="13"/>
      <c r="GA78" s="13"/>
      <c r="GB78" s="13"/>
      <c r="GC78" s="13"/>
      <c r="GD78" s="13"/>
      <c r="GE78" s="13"/>
      <c r="GF78" s="13"/>
      <c r="GG78" s="13"/>
      <c r="GH78" s="13"/>
      <c r="GI78" s="13"/>
      <c r="GJ78" s="13"/>
      <c r="GK78" s="13"/>
      <c r="GL78" s="13"/>
      <c r="GM78" s="13"/>
      <c r="GN78" s="13"/>
      <c r="GO78" s="13"/>
      <c r="GP78" s="13"/>
      <c r="GQ78" s="13">
        <v>1</v>
      </c>
      <c r="GR78" s="13"/>
      <c r="GS78" s="13"/>
      <c r="GT78" s="13"/>
      <c r="GU78" s="13"/>
      <c r="GV78" s="13"/>
      <c r="GW78" s="13"/>
      <c r="GX78" s="13"/>
      <c r="GY78" s="13"/>
      <c r="GZ78" s="13">
        <v>1</v>
      </c>
      <c r="HA78" s="13"/>
      <c r="HB78" s="13"/>
      <c r="HC78" s="13">
        <v>1</v>
      </c>
      <c r="HD78" s="13"/>
      <c r="HE78" s="13"/>
      <c r="HF78" s="13"/>
      <c r="HG78" s="13"/>
      <c r="HH78" s="13"/>
      <c r="HI78" s="13">
        <v>1</v>
      </c>
      <c r="HJ78" s="13"/>
      <c r="HK78" s="13"/>
      <c r="HL78" s="13"/>
      <c r="HM78" s="13"/>
      <c r="HN78" s="13"/>
      <c r="HO78" s="13"/>
      <c r="HP78" s="13"/>
      <c r="HQ78" s="13"/>
      <c r="HR78" s="13">
        <v>1</v>
      </c>
      <c r="HS78" s="13"/>
      <c r="HT78" s="13"/>
      <c r="HU78" s="13"/>
      <c r="HV78" s="13"/>
      <c r="HW78" s="13">
        <v>1</v>
      </c>
      <c r="HX78" s="13"/>
      <c r="HY78" s="13"/>
      <c r="HZ78" s="13">
        <v>1</v>
      </c>
      <c r="IA78" s="13">
        <v>1</v>
      </c>
      <c r="IB78" s="13">
        <v>2</v>
      </c>
      <c r="IC78" s="13"/>
      <c r="ID78" s="13">
        <v>1</v>
      </c>
      <c r="IE78" s="13">
        <v>2</v>
      </c>
      <c r="IF78" s="13">
        <v>2</v>
      </c>
      <c r="IG78" s="13">
        <v>2</v>
      </c>
      <c r="IH78" s="13">
        <v>3</v>
      </c>
      <c r="II78" s="13">
        <v>1</v>
      </c>
      <c r="IJ78" s="13">
        <v>1</v>
      </c>
      <c r="IK78" s="13">
        <v>1</v>
      </c>
      <c r="IL78" s="13">
        <v>2</v>
      </c>
      <c r="IM78" s="13">
        <v>1</v>
      </c>
      <c r="IN78" s="13">
        <v>2</v>
      </c>
      <c r="IO78" s="13"/>
      <c r="IP78" s="13"/>
      <c r="IQ78" s="13">
        <v>2</v>
      </c>
      <c r="IR78" s="13">
        <v>1</v>
      </c>
      <c r="IS78" s="13">
        <v>3</v>
      </c>
      <c r="IT78" s="13">
        <v>1</v>
      </c>
      <c r="IU78" s="13"/>
      <c r="IV78" s="13">
        <v>1</v>
      </c>
      <c r="IW78" s="13">
        <v>2</v>
      </c>
      <c r="IX78" s="13"/>
      <c r="IY78" s="13"/>
      <c r="IZ78" s="13">
        <v>2</v>
      </c>
      <c r="JA78" s="13"/>
      <c r="JB78" s="13"/>
      <c r="JC78" s="13"/>
      <c r="JD78" s="13"/>
      <c r="JE78" s="13"/>
      <c r="JF78" s="13"/>
      <c r="JG78" s="13"/>
      <c r="JH78" s="13"/>
      <c r="JI78" s="13"/>
      <c r="JJ78" s="13"/>
      <c r="JK78" s="13"/>
      <c r="JL78" s="13"/>
      <c r="JM78" s="60">
        <v>40</v>
      </c>
      <c r="JN78" s="13"/>
      <c r="JO78" s="13"/>
      <c r="JP78" s="13"/>
      <c r="JQ78" s="13"/>
      <c r="JR78" s="13"/>
      <c r="JS78" s="13"/>
      <c r="JT78" s="13"/>
      <c r="JU78" s="13"/>
      <c r="JV78" s="13"/>
      <c r="JW78" s="13"/>
      <c r="JX78" s="13"/>
      <c r="JY78" s="13"/>
      <c r="JZ78" s="13"/>
      <c r="KA78" s="13"/>
      <c r="KB78" s="13"/>
      <c r="KC78" s="13"/>
      <c r="KD78" s="13"/>
      <c r="KE78" s="13"/>
      <c r="KF78" s="13"/>
      <c r="KG78" s="13"/>
      <c r="KH78" s="13"/>
      <c r="KI78" s="13"/>
      <c r="KJ78" s="13"/>
      <c r="KK78" s="13"/>
      <c r="KL78" s="13"/>
      <c r="KM78" s="13"/>
      <c r="KN78" s="13"/>
      <c r="KO78" s="13"/>
      <c r="KP78" s="13"/>
      <c r="KQ78" s="13"/>
      <c r="KR78" s="13"/>
      <c r="KS78" s="13"/>
      <c r="KT78" s="13"/>
      <c r="KU78" s="13"/>
      <c r="KV78" s="13"/>
      <c r="KW78" s="13"/>
      <c r="KX78" s="13"/>
      <c r="KY78" s="13"/>
      <c r="KZ78" s="13"/>
      <c r="LA78" s="13"/>
      <c r="LB78" s="13"/>
      <c r="LC78" s="13"/>
      <c r="LD78" s="13"/>
      <c r="LE78" s="13"/>
      <c r="LF78" s="13"/>
      <c r="LG78" s="13"/>
      <c r="LH78" s="13"/>
      <c r="LI78" s="13"/>
      <c r="LJ78" s="13"/>
      <c r="LK78" s="13"/>
      <c r="LL78" s="13"/>
      <c r="LM78" s="13"/>
      <c r="LN78" s="13"/>
      <c r="LO78" s="13"/>
      <c r="LP78" s="13"/>
      <c r="LQ78" s="13"/>
      <c r="LR78" s="13"/>
      <c r="LS78" s="13"/>
      <c r="LT78" s="13"/>
      <c r="LU78" s="13"/>
      <c r="LV78" s="13"/>
      <c r="LW78" s="13"/>
      <c r="LX78" s="13"/>
      <c r="LY78" s="13">
        <v>1</v>
      </c>
      <c r="LZ78" s="13">
        <v>1</v>
      </c>
      <c r="MA78" s="13"/>
      <c r="MB78" s="13"/>
      <c r="MC78" s="13"/>
      <c r="MD78" s="13"/>
      <c r="ME78" s="13"/>
      <c r="MF78" s="13"/>
      <c r="MG78" s="13"/>
      <c r="MH78" s="13"/>
      <c r="MI78" s="13"/>
      <c r="MJ78" s="13"/>
      <c r="MK78" s="60">
        <v>2</v>
      </c>
      <c r="ML78" s="13">
        <v>65</v>
      </c>
      <c r="MM78" s="448"/>
      <c r="MN78" s="448"/>
      <c r="MO78" s="448"/>
      <c r="MP78" s="448"/>
    </row>
    <row r="79" spans="1:354">
      <c r="A79" s="8" t="s">
        <v>89</v>
      </c>
      <c r="B79" s="283">
        <f t="shared" si="158"/>
        <v>0</v>
      </c>
      <c r="C79" s="283">
        <f t="shared" si="159"/>
        <v>0</v>
      </c>
      <c r="D79" s="283">
        <f t="shared" si="160"/>
        <v>0</v>
      </c>
      <c r="E79" s="283">
        <f t="shared" si="161"/>
        <v>0</v>
      </c>
      <c r="F79" s="283">
        <f t="shared" si="162"/>
        <v>0</v>
      </c>
      <c r="G79" s="283">
        <f t="shared" si="163"/>
        <v>0</v>
      </c>
      <c r="H79" s="283">
        <f t="shared" si="164"/>
        <v>0</v>
      </c>
      <c r="I79" s="283">
        <f t="shared" si="165"/>
        <v>0</v>
      </c>
      <c r="J79" s="283">
        <f t="shared" si="166"/>
        <v>1</v>
      </c>
      <c r="K79" s="283">
        <f t="shared" si="167"/>
        <v>0</v>
      </c>
      <c r="L79" s="283">
        <f t="shared" si="168"/>
        <v>1</v>
      </c>
      <c r="M79" s="283">
        <f t="shared" si="169"/>
        <v>2</v>
      </c>
      <c r="N79" s="283">
        <f t="shared" si="170"/>
        <v>2</v>
      </c>
      <c r="O79" s="283">
        <f t="shared" si="171"/>
        <v>3</v>
      </c>
      <c r="P79" s="283">
        <f t="shared" si="172"/>
        <v>3</v>
      </c>
      <c r="Q79" s="283">
        <f t="shared" si="173"/>
        <v>2</v>
      </c>
      <c r="R79" s="283">
        <f t="shared" si="174"/>
        <v>1</v>
      </c>
      <c r="S79" s="283">
        <f t="shared" si="175"/>
        <v>2</v>
      </c>
      <c r="T79" s="283">
        <f t="shared" si="176"/>
        <v>0</v>
      </c>
      <c r="U79" s="283">
        <f t="shared" si="177"/>
        <v>0</v>
      </c>
      <c r="W79" s="791">
        <f t="shared" si="178"/>
        <v>0</v>
      </c>
      <c r="X79" s="791">
        <f t="shared" si="179"/>
        <v>0</v>
      </c>
      <c r="Y79" s="791">
        <f t="shared" si="180"/>
        <v>0</v>
      </c>
      <c r="Z79" s="791">
        <f t="shared" si="181"/>
        <v>0</v>
      </c>
      <c r="AA79" s="791">
        <f t="shared" si="182"/>
        <v>0</v>
      </c>
      <c r="AB79" s="791">
        <f t="shared" si="183"/>
        <v>0</v>
      </c>
      <c r="AC79" s="791">
        <f t="shared" si="184"/>
        <v>0</v>
      </c>
      <c r="AD79" s="791">
        <f t="shared" si="185"/>
        <v>0</v>
      </c>
      <c r="AE79" s="791">
        <f t="shared" si="186"/>
        <v>0</v>
      </c>
      <c r="AF79" s="791">
        <f t="shared" si="187"/>
        <v>1</v>
      </c>
      <c r="AG79" s="356"/>
      <c r="AH79" s="16" t="s">
        <v>89</v>
      </c>
      <c r="AI79" s="797">
        <f t="shared" si="127"/>
        <v>0</v>
      </c>
      <c r="AJ79" s="797">
        <f t="shared" si="128"/>
        <v>0</v>
      </c>
      <c r="AK79" s="797">
        <f t="shared" si="129"/>
        <v>0</v>
      </c>
      <c r="AL79" s="797">
        <f t="shared" si="130"/>
        <v>0</v>
      </c>
      <c r="AM79" s="797">
        <f t="shared" si="131"/>
        <v>0</v>
      </c>
      <c r="AN79" s="797">
        <f t="shared" si="132"/>
        <v>0</v>
      </c>
      <c r="AO79" s="797">
        <f t="shared" si="133"/>
        <v>0</v>
      </c>
      <c r="AP79" s="797">
        <f t="shared" si="134"/>
        <v>0</v>
      </c>
      <c r="AQ79" s="797">
        <f t="shared" si="135"/>
        <v>1</v>
      </c>
      <c r="AR79" s="797">
        <f t="shared" si="136"/>
        <v>0</v>
      </c>
      <c r="AS79" s="797">
        <f t="shared" si="137"/>
        <v>1</v>
      </c>
      <c r="AT79" s="797">
        <f t="shared" si="138"/>
        <v>2</v>
      </c>
      <c r="AU79" s="797">
        <f t="shared" si="139"/>
        <v>2</v>
      </c>
      <c r="AV79" s="797">
        <f t="shared" si="140"/>
        <v>3</v>
      </c>
      <c r="AW79" s="797">
        <f t="shared" si="141"/>
        <v>3</v>
      </c>
      <c r="AX79" s="797">
        <f t="shared" si="142"/>
        <v>2</v>
      </c>
      <c r="AY79" s="797">
        <f t="shared" si="143"/>
        <v>1</v>
      </c>
      <c r="AZ79" s="797">
        <f t="shared" si="144"/>
        <v>2</v>
      </c>
      <c r="BA79" s="797">
        <f t="shared" si="145"/>
        <v>0</v>
      </c>
      <c r="BB79" s="797">
        <f t="shared" si="146"/>
        <v>0</v>
      </c>
      <c r="BC79" s="797">
        <f t="shared" si="147"/>
        <v>1</v>
      </c>
      <c r="BD79" s="789">
        <f t="shared" si="148"/>
        <v>0</v>
      </c>
      <c r="BE79" s="789">
        <f t="shared" si="149"/>
        <v>0</v>
      </c>
      <c r="BF79" s="789">
        <f t="shared" si="150"/>
        <v>0</v>
      </c>
      <c r="BG79" s="789">
        <f t="shared" si="151"/>
        <v>0</v>
      </c>
      <c r="BH79" s="789">
        <f t="shared" si="152"/>
        <v>0</v>
      </c>
      <c r="BI79" s="789">
        <f t="shared" si="153"/>
        <v>0</v>
      </c>
      <c r="BJ79" s="789">
        <f t="shared" si="154"/>
        <v>0</v>
      </c>
      <c r="BK79" s="789">
        <f t="shared" si="155"/>
        <v>0</v>
      </c>
      <c r="BL79" s="789">
        <f t="shared" si="156"/>
        <v>0</v>
      </c>
      <c r="BM79" s="789">
        <f t="shared" si="157"/>
        <v>1</v>
      </c>
      <c r="BN79" s="356"/>
      <c r="BO79" s="356"/>
      <c r="BP79" s="16" t="s">
        <v>89</v>
      </c>
      <c r="BQ79" s="13"/>
      <c r="BR79" s="13"/>
      <c r="BS79" s="13"/>
      <c r="BT79" s="13"/>
      <c r="BU79" s="13"/>
      <c r="BV79" s="13"/>
      <c r="BW79" s="13"/>
      <c r="BX79" s="13"/>
      <c r="BY79" s="13"/>
      <c r="BZ79" s="13"/>
      <c r="CA79" s="13"/>
      <c r="CB79" s="13"/>
      <c r="CC79" s="13"/>
      <c r="CD79" s="13"/>
      <c r="CE79" s="13"/>
      <c r="CF79" s="13"/>
      <c r="CG79" s="13"/>
      <c r="CH79" s="13"/>
      <c r="CI79" s="13"/>
      <c r="CJ79" s="13"/>
      <c r="CK79" s="13"/>
      <c r="CL79" s="13"/>
      <c r="CM79" s="13"/>
      <c r="CN79" s="13"/>
      <c r="CO79" s="13"/>
      <c r="CP79" s="13"/>
      <c r="CQ79" s="13"/>
      <c r="CR79" s="13"/>
      <c r="CS79" s="13"/>
      <c r="CT79" s="13"/>
      <c r="CU79" s="13"/>
      <c r="CV79" s="13"/>
      <c r="CW79" s="13"/>
      <c r="CX79" s="13"/>
      <c r="CY79" s="13"/>
      <c r="CZ79" s="13"/>
      <c r="DA79" s="13"/>
      <c r="DB79" s="13"/>
      <c r="DC79" s="13"/>
      <c r="DD79" s="13"/>
      <c r="DE79" s="13"/>
      <c r="DF79" s="13"/>
      <c r="DG79" s="13"/>
      <c r="DH79" s="13"/>
      <c r="DI79" s="13"/>
      <c r="DJ79" s="13">
        <v>1</v>
      </c>
      <c r="DK79" s="13"/>
      <c r="DL79" s="13"/>
      <c r="DM79" s="13"/>
      <c r="DN79" s="13">
        <v>1</v>
      </c>
      <c r="DO79" s="13"/>
      <c r="DP79" s="13"/>
      <c r="DQ79" s="13"/>
      <c r="DR79" s="13"/>
      <c r="DS79" s="13">
        <v>1</v>
      </c>
      <c r="DT79" s="13"/>
      <c r="DU79" s="13"/>
      <c r="DV79" s="13"/>
      <c r="DW79" s="13"/>
      <c r="DX79" s="13"/>
      <c r="DY79" s="13">
        <v>1</v>
      </c>
      <c r="DZ79" s="13"/>
      <c r="EA79" s="13"/>
      <c r="EB79" s="13">
        <v>1</v>
      </c>
      <c r="EC79" s="13"/>
      <c r="ED79" s="13"/>
      <c r="EE79" s="13"/>
      <c r="EF79" s="13"/>
      <c r="EG79" s="13">
        <v>1</v>
      </c>
      <c r="EH79" s="13"/>
      <c r="EI79" s="13"/>
      <c r="EJ79" s="13">
        <v>1</v>
      </c>
      <c r="EK79" s="13"/>
      <c r="EL79" s="13"/>
      <c r="EM79" s="13">
        <v>1</v>
      </c>
      <c r="EN79" s="13"/>
      <c r="EO79" s="13"/>
      <c r="EP79" s="13"/>
      <c r="EQ79" s="13">
        <v>1</v>
      </c>
      <c r="ER79" s="13"/>
      <c r="ES79" s="13"/>
      <c r="ET79" s="13"/>
      <c r="EU79" s="13"/>
      <c r="EV79" s="13"/>
      <c r="EW79" s="13"/>
      <c r="EX79" s="13"/>
      <c r="EY79" s="13"/>
      <c r="EZ79" s="13"/>
      <c r="FA79" s="13"/>
      <c r="FB79" s="13"/>
      <c r="FC79" s="13"/>
      <c r="FD79" s="13"/>
      <c r="FE79" s="13"/>
      <c r="FF79" s="13"/>
      <c r="FG79" s="13"/>
      <c r="FH79" s="13"/>
      <c r="FI79" s="13"/>
      <c r="FJ79" s="13"/>
      <c r="FK79" s="13"/>
      <c r="FL79" s="13"/>
      <c r="FM79" s="13"/>
      <c r="FN79" s="60">
        <v>9</v>
      </c>
      <c r="FO79" s="13"/>
      <c r="FP79" s="13"/>
      <c r="FQ79" s="13"/>
      <c r="FR79" s="13"/>
      <c r="FS79" s="13"/>
      <c r="FT79" s="13"/>
      <c r="FU79" s="13"/>
      <c r="FV79" s="13"/>
      <c r="FW79" s="13"/>
      <c r="FX79" s="13"/>
      <c r="FY79" s="13"/>
      <c r="FZ79" s="13"/>
      <c r="GA79" s="13"/>
      <c r="GB79" s="13"/>
      <c r="GC79" s="13"/>
      <c r="GD79" s="13"/>
      <c r="GE79" s="13"/>
      <c r="GF79" s="13"/>
      <c r="GG79" s="13"/>
      <c r="GH79" s="13"/>
      <c r="GI79" s="13"/>
      <c r="GJ79" s="13"/>
      <c r="GK79" s="13"/>
      <c r="GL79" s="13"/>
      <c r="GM79" s="13"/>
      <c r="GN79" s="13"/>
      <c r="GO79" s="13"/>
      <c r="GP79" s="13"/>
      <c r="GQ79" s="13"/>
      <c r="GR79" s="13"/>
      <c r="GS79" s="13"/>
      <c r="GT79" s="13"/>
      <c r="GU79" s="13"/>
      <c r="GV79" s="13"/>
      <c r="GW79" s="13"/>
      <c r="GX79" s="13"/>
      <c r="GY79" s="13"/>
      <c r="GZ79" s="13"/>
      <c r="HA79" s="13"/>
      <c r="HB79" s="13">
        <v>1</v>
      </c>
      <c r="HC79" s="13"/>
      <c r="HD79" s="13"/>
      <c r="HE79" s="13"/>
      <c r="HF79" s="13"/>
      <c r="HG79" s="13"/>
      <c r="HH79" s="13"/>
      <c r="HI79" s="13"/>
      <c r="HJ79" s="13"/>
      <c r="HK79" s="13">
        <v>1</v>
      </c>
      <c r="HL79" s="13"/>
      <c r="HM79" s="13"/>
      <c r="HN79" s="13"/>
      <c r="HO79" s="13"/>
      <c r="HP79" s="13"/>
      <c r="HQ79" s="13"/>
      <c r="HR79" s="13"/>
      <c r="HS79" s="13"/>
      <c r="HT79" s="13"/>
      <c r="HU79" s="13"/>
      <c r="HV79" s="13"/>
      <c r="HW79" s="13"/>
      <c r="HX79" s="13"/>
      <c r="HY79" s="13"/>
      <c r="HZ79" s="13">
        <v>1</v>
      </c>
      <c r="IA79" s="13">
        <v>1</v>
      </c>
      <c r="IB79" s="13"/>
      <c r="IC79" s="13"/>
      <c r="ID79" s="13"/>
      <c r="IE79" s="13"/>
      <c r="IF79" s="13"/>
      <c r="IG79" s="13"/>
      <c r="IH79" s="13"/>
      <c r="II79" s="13"/>
      <c r="IJ79" s="13">
        <v>1</v>
      </c>
      <c r="IK79" s="13">
        <v>1</v>
      </c>
      <c r="IL79" s="13"/>
      <c r="IM79" s="13">
        <v>1</v>
      </c>
      <c r="IN79" s="13"/>
      <c r="IO79" s="13"/>
      <c r="IP79" s="13"/>
      <c r="IQ79" s="13"/>
      <c r="IR79" s="13">
        <v>1</v>
      </c>
      <c r="IS79" s="13"/>
      <c r="IT79" s="13"/>
      <c r="IU79" s="13"/>
      <c r="IV79" s="13"/>
      <c r="IW79" s="13"/>
      <c r="IX79" s="13"/>
      <c r="IY79" s="13"/>
      <c r="IZ79" s="13"/>
      <c r="JA79" s="13"/>
      <c r="JB79" s="13"/>
      <c r="JC79" s="13"/>
      <c r="JD79" s="13"/>
      <c r="JE79" s="13"/>
      <c r="JF79" s="13"/>
      <c r="JG79" s="13"/>
      <c r="JH79" s="13"/>
      <c r="JI79" s="13"/>
      <c r="JJ79" s="13"/>
      <c r="JK79" s="13"/>
      <c r="JL79" s="13"/>
      <c r="JM79" s="60">
        <v>8</v>
      </c>
      <c r="JN79" s="13"/>
      <c r="JO79" s="13"/>
      <c r="JP79" s="13"/>
      <c r="JQ79" s="13"/>
      <c r="JR79" s="13"/>
      <c r="JS79" s="13"/>
      <c r="JT79" s="13"/>
      <c r="JU79" s="13"/>
      <c r="JV79" s="13"/>
      <c r="JW79" s="13"/>
      <c r="JX79" s="13"/>
      <c r="JY79" s="13"/>
      <c r="JZ79" s="13"/>
      <c r="KA79" s="13"/>
      <c r="KB79" s="13"/>
      <c r="KC79" s="13"/>
      <c r="KD79" s="13"/>
      <c r="KE79" s="13"/>
      <c r="KF79" s="13"/>
      <c r="KG79" s="13"/>
      <c r="KH79" s="13"/>
      <c r="KI79" s="13"/>
      <c r="KJ79" s="13"/>
      <c r="KK79" s="13"/>
      <c r="KL79" s="13"/>
      <c r="KM79" s="13"/>
      <c r="KN79" s="13"/>
      <c r="KO79" s="13"/>
      <c r="KP79" s="13"/>
      <c r="KQ79" s="13"/>
      <c r="KR79" s="13"/>
      <c r="KS79" s="13"/>
      <c r="KT79" s="13"/>
      <c r="KU79" s="13"/>
      <c r="KV79" s="13"/>
      <c r="KW79" s="13"/>
      <c r="KX79" s="13"/>
      <c r="KY79" s="13"/>
      <c r="KZ79" s="13"/>
      <c r="LA79" s="13"/>
      <c r="LB79" s="13"/>
      <c r="LC79" s="13"/>
      <c r="LD79" s="13"/>
      <c r="LE79" s="13"/>
      <c r="LF79" s="13"/>
      <c r="LG79" s="13"/>
      <c r="LH79" s="13"/>
      <c r="LI79" s="13"/>
      <c r="LJ79" s="13"/>
      <c r="LK79" s="13"/>
      <c r="LL79" s="13"/>
      <c r="LM79" s="13"/>
      <c r="LN79" s="13"/>
      <c r="LO79" s="13"/>
      <c r="LP79" s="13"/>
      <c r="LQ79" s="13"/>
      <c r="LR79" s="13"/>
      <c r="LS79" s="13"/>
      <c r="LT79" s="13"/>
      <c r="LU79" s="13"/>
      <c r="LV79" s="13">
        <v>1</v>
      </c>
      <c r="LW79" s="13"/>
      <c r="LX79" s="13"/>
      <c r="LY79" s="13"/>
      <c r="LZ79" s="13"/>
      <c r="MA79" s="13"/>
      <c r="MB79" s="13"/>
      <c r="MC79" s="13"/>
      <c r="MD79" s="13"/>
      <c r="ME79" s="13"/>
      <c r="MF79" s="13"/>
      <c r="MG79" s="13"/>
      <c r="MH79" s="13"/>
      <c r="MI79" s="13"/>
      <c r="MJ79" s="13"/>
      <c r="MK79" s="60">
        <v>1</v>
      </c>
      <c r="ML79" s="13">
        <v>18</v>
      </c>
      <c r="MM79" s="448"/>
      <c r="MN79" s="448"/>
      <c r="MO79" s="448"/>
      <c r="MP79" s="448"/>
    </row>
    <row r="80" spans="1:354">
      <c r="A80" s="8" t="s">
        <v>90</v>
      </c>
      <c r="B80" s="283">
        <f t="shared" si="158"/>
        <v>0</v>
      </c>
      <c r="C80" s="283">
        <f t="shared" si="159"/>
        <v>0</v>
      </c>
      <c r="D80" s="283">
        <f t="shared" si="160"/>
        <v>0</v>
      </c>
      <c r="E80" s="283">
        <f t="shared" si="161"/>
        <v>0</v>
      </c>
      <c r="F80" s="283">
        <f t="shared" si="162"/>
        <v>0</v>
      </c>
      <c r="G80" s="283">
        <f t="shared" si="163"/>
        <v>0</v>
      </c>
      <c r="H80" s="283">
        <f t="shared" si="164"/>
        <v>0</v>
      </c>
      <c r="I80" s="283">
        <f t="shared" si="165"/>
        <v>0</v>
      </c>
      <c r="J80" s="283">
        <f t="shared" si="166"/>
        <v>0</v>
      </c>
      <c r="K80" s="283">
        <f t="shared" si="167"/>
        <v>1</v>
      </c>
      <c r="L80" s="283">
        <f t="shared" si="168"/>
        <v>1</v>
      </c>
      <c r="M80" s="283">
        <f t="shared" si="169"/>
        <v>0</v>
      </c>
      <c r="N80" s="283">
        <f t="shared" si="170"/>
        <v>2</v>
      </c>
      <c r="O80" s="283">
        <f t="shared" si="171"/>
        <v>2</v>
      </c>
      <c r="P80" s="283">
        <f t="shared" si="172"/>
        <v>6</v>
      </c>
      <c r="Q80" s="283">
        <f t="shared" si="173"/>
        <v>3</v>
      </c>
      <c r="R80" s="283">
        <f t="shared" si="174"/>
        <v>3</v>
      </c>
      <c r="S80" s="283">
        <f t="shared" si="175"/>
        <v>3</v>
      </c>
      <c r="T80" s="283">
        <f t="shared" si="176"/>
        <v>1</v>
      </c>
      <c r="U80" s="283">
        <f t="shared" si="177"/>
        <v>0</v>
      </c>
      <c r="W80" s="791">
        <f t="shared" si="178"/>
        <v>0</v>
      </c>
      <c r="X80" s="791">
        <f t="shared" si="179"/>
        <v>0</v>
      </c>
      <c r="Y80" s="791">
        <f t="shared" si="180"/>
        <v>0</v>
      </c>
      <c r="Z80" s="791">
        <f t="shared" si="181"/>
        <v>0</v>
      </c>
      <c r="AA80" s="791">
        <f t="shared" si="182"/>
        <v>0</v>
      </c>
      <c r="AB80" s="791">
        <f t="shared" si="183"/>
        <v>0</v>
      </c>
      <c r="AC80" s="791">
        <f t="shared" si="184"/>
        <v>0</v>
      </c>
      <c r="AD80" s="791">
        <f t="shared" si="185"/>
        <v>0</v>
      </c>
      <c r="AE80" s="791">
        <f t="shared" si="186"/>
        <v>1</v>
      </c>
      <c r="AF80" s="791">
        <f t="shared" si="187"/>
        <v>1</v>
      </c>
      <c r="AG80" s="356"/>
      <c r="AH80" s="16" t="s">
        <v>90</v>
      </c>
      <c r="AI80" s="797">
        <f t="shared" si="127"/>
        <v>0</v>
      </c>
      <c r="AJ80" s="797">
        <f t="shared" si="128"/>
        <v>0</v>
      </c>
      <c r="AK80" s="797">
        <f t="shared" si="129"/>
        <v>0</v>
      </c>
      <c r="AL80" s="797">
        <f t="shared" si="130"/>
        <v>0</v>
      </c>
      <c r="AM80" s="797">
        <f t="shared" si="131"/>
        <v>0</v>
      </c>
      <c r="AN80" s="797">
        <f t="shared" si="132"/>
        <v>0</v>
      </c>
      <c r="AO80" s="797">
        <f t="shared" si="133"/>
        <v>0</v>
      </c>
      <c r="AP80" s="797">
        <f t="shared" si="134"/>
        <v>0</v>
      </c>
      <c r="AQ80" s="797">
        <f t="shared" si="135"/>
        <v>0</v>
      </c>
      <c r="AR80" s="797">
        <f t="shared" si="136"/>
        <v>1</v>
      </c>
      <c r="AS80" s="797">
        <f t="shared" si="137"/>
        <v>1</v>
      </c>
      <c r="AT80" s="797">
        <f t="shared" si="138"/>
        <v>0</v>
      </c>
      <c r="AU80" s="797">
        <f t="shared" si="139"/>
        <v>2</v>
      </c>
      <c r="AV80" s="797">
        <f t="shared" si="140"/>
        <v>2</v>
      </c>
      <c r="AW80" s="797">
        <f t="shared" si="141"/>
        <v>6</v>
      </c>
      <c r="AX80" s="797">
        <f t="shared" si="142"/>
        <v>3</v>
      </c>
      <c r="AY80" s="797">
        <f t="shared" si="143"/>
        <v>3</v>
      </c>
      <c r="AZ80" s="797">
        <f t="shared" si="144"/>
        <v>3</v>
      </c>
      <c r="BA80" s="797">
        <f t="shared" si="145"/>
        <v>1</v>
      </c>
      <c r="BB80" s="797">
        <f t="shared" si="146"/>
        <v>0</v>
      </c>
      <c r="BC80" s="797">
        <f t="shared" si="147"/>
        <v>2</v>
      </c>
      <c r="BD80" s="789">
        <f t="shared" si="148"/>
        <v>0</v>
      </c>
      <c r="BE80" s="789">
        <f t="shared" si="149"/>
        <v>0</v>
      </c>
      <c r="BF80" s="789">
        <f t="shared" si="150"/>
        <v>0</v>
      </c>
      <c r="BG80" s="789">
        <f t="shared" si="151"/>
        <v>0</v>
      </c>
      <c r="BH80" s="789">
        <f t="shared" si="152"/>
        <v>0</v>
      </c>
      <c r="BI80" s="789">
        <f t="shared" si="153"/>
        <v>0</v>
      </c>
      <c r="BJ80" s="789">
        <f t="shared" si="154"/>
        <v>0</v>
      </c>
      <c r="BK80" s="789">
        <f t="shared" si="155"/>
        <v>0</v>
      </c>
      <c r="BL80" s="789">
        <f t="shared" si="156"/>
        <v>1</v>
      </c>
      <c r="BM80" s="789">
        <f t="shared" si="157"/>
        <v>1</v>
      </c>
      <c r="BN80" s="356"/>
      <c r="BO80" s="356"/>
      <c r="BP80" s="16" t="s">
        <v>90</v>
      </c>
      <c r="BQ80" s="13"/>
      <c r="BR80" s="13"/>
      <c r="BS80" s="13"/>
      <c r="BT80" s="13"/>
      <c r="BU80" s="13"/>
      <c r="BV80" s="13"/>
      <c r="BW80" s="13"/>
      <c r="BX80" s="13"/>
      <c r="BY80" s="13"/>
      <c r="BZ80" s="13"/>
      <c r="CA80" s="13"/>
      <c r="CB80" s="13"/>
      <c r="CC80" s="13"/>
      <c r="CD80" s="13"/>
      <c r="CE80" s="13"/>
      <c r="CF80" s="13"/>
      <c r="CG80" s="13"/>
      <c r="CH80" s="13"/>
      <c r="CI80" s="13"/>
      <c r="CJ80" s="13"/>
      <c r="CK80" s="13"/>
      <c r="CL80" s="13"/>
      <c r="CM80" s="13"/>
      <c r="CN80" s="13"/>
      <c r="CO80" s="13"/>
      <c r="CP80" s="13"/>
      <c r="CQ80" s="13"/>
      <c r="CR80" s="13"/>
      <c r="CS80" s="13"/>
      <c r="CT80" s="13"/>
      <c r="CU80" s="13"/>
      <c r="CV80" s="13"/>
      <c r="CW80" s="13"/>
      <c r="CX80" s="13"/>
      <c r="CY80" s="13"/>
      <c r="CZ80" s="13"/>
      <c r="DA80" s="13"/>
      <c r="DB80" s="13"/>
      <c r="DC80" s="13"/>
      <c r="DD80" s="13"/>
      <c r="DE80" s="13"/>
      <c r="DF80" s="13"/>
      <c r="DG80" s="13"/>
      <c r="DH80" s="13">
        <v>1</v>
      </c>
      <c r="DI80" s="13"/>
      <c r="DJ80" s="13"/>
      <c r="DK80" s="13"/>
      <c r="DL80" s="13"/>
      <c r="DM80" s="13"/>
      <c r="DN80" s="13"/>
      <c r="DO80" s="13"/>
      <c r="DP80" s="13"/>
      <c r="DQ80" s="13"/>
      <c r="DR80" s="13"/>
      <c r="DS80" s="13"/>
      <c r="DT80" s="13"/>
      <c r="DU80" s="13"/>
      <c r="DV80" s="13">
        <v>1</v>
      </c>
      <c r="DW80" s="13"/>
      <c r="DX80" s="13"/>
      <c r="DY80" s="13"/>
      <c r="DZ80" s="13"/>
      <c r="EA80" s="13">
        <v>1</v>
      </c>
      <c r="EB80" s="13"/>
      <c r="EC80" s="13"/>
      <c r="ED80" s="13">
        <v>1</v>
      </c>
      <c r="EE80" s="13"/>
      <c r="EF80" s="13">
        <v>1</v>
      </c>
      <c r="EG80" s="13"/>
      <c r="EH80" s="13"/>
      <c r="EI80" s="13">
        <v>1</v>
      </c>
      <c r="EJ80" s="13"/>
      <c r="EK80" s="13"/>
      <c r="EL80" s="13"/>
      <c r="EM80" s="13"/>
      <c r="EN80" s="13"/>
      <c r="EO80" s="13">
        <v>1</v>
      </c>
      <c r="EP80" s="13"/>
      <c r="EQ80" s="13"/>
      <c r="ER80" s="13"/>
      <c r="ES80" s="13"/>
      <c r="ET80" s="13">
        <v>1</v>
      </c>
      <c r="EU80" s="13"/>
      <c r="EV80" s="13">
        <v>1</v>
      </c>
      <c r="EW80" s="13"/>
      <c r="EX80" s="13"/>
      <c r="EY80" s="13"/>
      <c r="EZ80" s="13"/>
      <c r="FA80" s="13"/>
      <c r="FB80" s="13"/>
      <c r="FC80" s="13"/>
      <c r="FD80" s="13"/>
      <c r="FE80" s="13"/>
      <c r="FF80" s="13"/>
      <c r="FG80" s="13"/>
      <c r="FH80" s="13"/>
      <c r="FI80" s="13"/>
      <c r="FJ80" s="13"/>
      <c r="FK80" s="13"/>
      <c r="FL80" s="13"/>
      <c r="FM80" s="13"/>
      <c r="FN80" s="60">
        <v>9</v>
      </c>
      <c r="FO80" s="13"/>
      <c r="FP80" s="13"/>
      <c r="FQ80" s="13"/>
      <c r="FR80" s="13"/>
      <c r="FS80" s="13"/>
      <c r="FT80" s="13"/>
      <c r="FU80" s="13"/>
      <c r="FV80" s="13"/>
      <c r="FW80" s="13"/>
      <c r="FX80" s="13"/>
      <c r="FY80" s="13"/>
      <c r="FZ80" s="13"/>
      <c r="GA80" s="13"/>
      <c r="GB80" s="13"/>
      <c r="GC80" s="13"/>
      <c r="GD80" s="13"/>
      <c r="GE80" s="13"/>
      <c r="GF80" s="13"/>
      <c r="GG80" s="13"/>
      <c r="GH80" s="13"/>
      <c r="GI80" s="13"/>
      <c r="GJ80" s="13"/>
      <c r="GK80" s="13"/>
      <c r="GL80" s="13"/>
      <c r="GM80" s="13"/>
      <c r="GN80" s="13"/>
      <c r="GO80" s="13"/>
      <c r="GP80" s="13"/>
      <c r="GQ80" s="13"/>
      <c r="GR80" s="13"/>
      <c r="GS80" s="13"/>
      <c r="GT80" s="13"/>
      <c r="GU80" s="13"/>
      <c r="GV80" s="13"/>
      <c r="GW80" s="13"/>
      <c r="GX80" s="13"/>
      <c r="GY80" s="13"/>
      <c r="GZ80" s="13"/>
      <c r="HA80" s="13"/>
      <c r="HB80" s="13"/>
      <c r="HC80" s="13"/>
      <c r="HD80" s="13"/>
      <c r="HE80" s="13"/>
      <c r="HF80" s="13"/>
      <c r="HG80" s="13"/>
      <c r="HH80" s="13"/>
      <c r="HI80" s="13"/>
      <c r="HJ80" s="13">
        <v>1</v>
      </c>
      <c r="HK80" s="13"/>
      <c r="HL80" s="13"/>
      <c r="HM80" s="13"/>
      <c r="HN80" s="13"/>
      <c r="HO80" s="13"/>
      <c r="HP80" s="13"/>
      <c r="HQ80" s="13"/>
      <c r="HR80" s="13"/>
      <c r="HS80" s="13"/>
      <c r="HT80" s="13"/>
      <c r="HU80" s="13"/>
      <c r="HV80" s="13"/>
      <c r="HW80" s="13">
        <v>1</v>
      </c>
      <c r="HX80" s="13"/>
      <c r="HY80" s="13"/>
      <c r="HZ80" s="13"/>
      <c r="IA80" s="13">
        <v>1</v>
      </c>
      <c r="IB80" s="13"/>
      <c r="IC80" s="13"/>
      <c r="ID80" s="13">
        <v>1</v>
      </c>
      <c r="IE80" s="13"/>
      <c r="IF80" s="13">
        <v>1</v>
      </c>
      <c r="IG80" s="13">
        <v>1</v>
      </c>
      <c r="IH80" s="13"/>
      <c r="II80" s="13">
        <v>1</v>
      </c>
      <c r="IJ80" s="13">
        <v>1</v>
      </c>
      <c r="IK80" s="13"/>
      <c r="IL80" s="13">
        <v>1</v>
      </c>
      <c r="IM80" s="13"/>
      <c r="IN80" s="13"/>
      <c r="IO80" s="13"/>
      <c r="IP80" s="13"/>
      <c r="IQ80" s="13">
        <v>1</v>
      </c>
      <c r="IR80" s="13"/>
      <c r="IS80" s="13"/>
      <c r="IT80" s="13"/>
      <c r="IU80" s="13">
        <v>1</v>
      </c>
      <c r="IV80" s="13"/>
      <c r="IW80" s="13">
        <v>1</v>
      </c>
      <c r="IX80" s="13"/>
      <c r="IY80" s="13">
        <v>1</v>
      </c>
      <c r="IZ80" s="13"/>
      <c r="JA80" s="13"/>
      <c r="JB80" s="13"/>
      <c r="JC80" s="13"/>
      <c r="JD80" s="13"/>
      <c r="JE80" s="13"/>
      <c r="JF80" s="13"/>
      <c r="JG80" s="13"/>
      <c r="JH80" s="13"/>
      <c r="JI80" s="13"/>
      <c r="JJ80" s="13"/>
      <c r="JK80" s="13"/>
      <c r="JL80" s="13"/>
      <c r="JM80" s="60">
        <v>13</v>
      </c>
      <c r="JN80" s="13"/>
      <c r="JO80" s="13"/>
      <c r="JP80" s="13"/>
      <c r="JQ80" s="13"/>
      <c r="JR80" s="13"/>
      <c r="JS80" s="13"/>
      <c r="JT80" s="13"/>
      <c r="JU80" s="13"/>
      <c r="JV80" s="13"/>
      <c r="JW80" s="13"/>
      <c r="JX80" s="13"/>
      <c r="JY80" s="13"/>
      <c r="JZ80" s="13"/>
      <c r="KA80" s="13"/>
      <c r="KB80" s="13"/>
      <c r="KC80" s="13"/>
      <c r="KD80" s="13"/>
      <c r="KE80" s="13"/>
      <c r="KF80" s="13"/>
      <c r="KG80" s="13"/>
      <c r="KH80" s="13"/>
      <c r="KI80" s="13"/>
      <c r="KJ80" s="13"/>
      <c r="KK80" s="13"/>
      <c r="KL80" s="13"/>
      <c r="KM80" s="13"/>
      <c r="KN80" s="13"/>
      <c r="KO80" s="13"/>
      <c r="KP80" s="13"/>
      <c r="KQ80" s="13"/>
      <c r="KR80" s="13"/>
      <c r="KS80" s="13"/>
      <c r="KT80" s="13"/>
      <c r="KU80" s="13"/>
      <c r="KV80" s="13"/>
      <c r="KW80" s="13"/>
      <c r="KX80" s="13"/>
      <c r="KY80" s="13"/>
      <c r="KZ80" s="13"/>
      <c r="LA80" s="13"/>
      <c r="LB80" s="13"/>
      <c r="LC80" s="13"/>
      <c r="LD80" s="13"/>
      <c r="LE80" s="13"/>
      <c r="LF80" s="13"/>
      <c r="LG80" s="13"/>
      <c r="LH80" s="13"/>
      <c r="LI80" s="13"/>
      <c r="LJ80" s="13"/>
      <c r="LK80" s="13"/>
      <c r="LL80" s="13"/>
      <c r="LM80" s="13"/>
      <c r="LN80" s="13">
        <v>1</v>
      </c>
      <c r="LO80" s="13"/>
      <c r="LP80" s="13"/>
      <c r="LQ80" s="13"/>
      <c r="LR80" s="13"/>
      <c r="LS80" s="13"/>
      <c r="LT80" s="13"/>
      <c r="LU80" s="13"/>
      <c r="LV80" s="13"/>
      <c r="LW80" s="13"/>
      <c r="LX80" s="13">
        <v>1</v>
      </c>
      <c r="LY80" s="13"/>
      <c r="LZ80" s="13"/>
      <c r="MA80" s="13"/>
      <c r="MB80" s="13"/>
      <c r="MC80" s="13"/>
      <c r="MD80" s="13"/>
      <c r="ME80" s="13"/>
      <c r="MF80" s="13"/>
      <c r="MG80" s="13"/>
      <c r="MH80" s="13"/>
      <c r="MI80" s="13"/>
      <c r="MJ80" s="13"/>
      <c r="MK80" s="60">
        <v>2</v>
      </c>
      <c r="ML80" s="13">
        <v>24</v>
      </c>
      <c r="MM80" s="448"/>
      <c r="MN80" s="448"/>
      <c r="MO80" s="448"/>
      <c r="MP80" s="448"/>
    </row>
    <row r="81" spans="1:354">
      <c r="A81" s="8" t="s">
        <v>91</v>
      </c>
      <c r="B81" s="283">
        <f t="shared" si="158"/>
        <v>0</v>
      </c>
      <c r="C81" s="283">
        <f t="shared" si="159"/>
        <v>0</v>
      </c>
      <c r="D81" s="283">
        <f t="shared" si="160"/>
        <v>0</v>
      </c>
      <c r="E81" s="283">
        <f t="shared" si="161"/>
        <v>0</v>
      </c>
      <c r="F81" s="283">
        <f t="shared" si="162"/>
        <v>0</v>
      </c>
      <c r="G81" s="283">
        <f t="shared" si="163"/>
        <v>0</v>
      </c>
      <c r="H81" s="283">
        <f t="shared" si="164"/>
        <v>0</v>
      </c>
      <c r="I81" s="283">
        <f t="shared" si="165"/>
        <v>0</v>
      </c>
      <c r="J81" s="283">
        <f t="shared" si="166"/>
        <v>1</v>
      </c>
      <c r="K81" s="283">
        <f t="shared" si="167"/>
        <v>0</v>
      </c>
      <c r="L81" s="283">
        <f t="shared" si="168"/>
        <v>0</v>
      </c>
      <c r="M81" s="283">
        <f t="shared" si="169"/>
        <v>0</v>
      </c>
      <c r="N81" s="283">
        <f t="shared" si="170"/>
        <v>3</v>
      </c>
      <c r="O81" s="283">
        <f t="shared" si="171"/>
        <v>4</v>
      </c>
      <c r="P81" s="283">
        <f t="shared" si="172"/>
        <v>3</v>
      </c>
      <c r="Q81" s="283">
        <f t="shared" si="173"/>
        <v>3</v>
      </c>
      <c r="R81" s="283">
        <f t="shared" si="174"/>
        <v>3</v>
      </c>
      <c r="S81" s="283">
        <f t="shared" si="175"/>
        <v>2</v>
      </c>
      <c r="T81" s="283">
        <f t="shared" si="176"/>
        <v>0</v>
      </c>
      <c r="U81" s="283">
        <f t="shared" si="177"/>
        <v>0</v>
      </c>
      <c r="W81" s="791">
        <f t="shared" si="178"/>
        <v>0</v>
      </c>
      <c r="X81" s="791">
        <f t="shared" si="179"/>
        <v>0</v>
      </c>
      <c r="Y81" s="791">
        <f t="shared" si="180"/>
        <v>0</v>
      </c>
      <c r="Z81" s="791">
        <f t="shared" si="181"/>
        <v>0</v>
      </c>
      <c r="AA81" s="791">
        <f t="shared" si="182"/>
        <v>0</v>
      </c>
      <c r="AB81" s="791">
        <f t="shared" si="183"/>
        <v>1</v>
      </c>
      <c r="AC81" s="791">
        <f t="shared" si="184"/>
        <v>0</v>
      </c>
      <c r="AD81" s="791">
        <f t="shared" si="185"/>
        <v>1</v>
      </c>
      <c r="AE81" s="791">
        <f t="shared" si="186"/>
        <v>0</v>
      </c>
      <c r="AF81" s="791">
        <f t="shared" si="187"/>
        <v>1</v>
      </c>
      <c r="AG81" s="356"/>
      <c r="AH81" s="16" t="s">
        <v>91</v>
      </c>
      <c r="AI81" s="797">
        <f t="shared" si="127"/>
        <v>0</v>
      </c>
      <c r="AJ81" s="797">
        <f t="shared" si="128"/>
        <v>0</v>
      </c>
      <c r="AK81" s="797">
        <f t="shared" si="129"/>
        <v>0</v>
      </c>
      <c r="AL81" s="797">
        <f t="shared" si="130"/>
        <v>0</v>
      </c>
      <c r="AM81" s="797">
        <f t="shared" si="131"/>
        <v>0</v>
      </c>
      <c r="AN81" s="797">
        <f t="shared" si="132"/>
        <v>0</v>
      </c>
      <c r="AO81" s="797">
        <f t="shared" si="133"/>
        <v>0</v>
      </c>
      <c r="AP81" s="797">
        <f t="shared" si="134"/>
        <v>0</v>
      </c>
      <c r="AQ81" s="797">
        <f t="shared" si="135"/>
        <v>1</v>
      </c>
      <c r="AR81" s="797">
        <f t="shared" si="136"/>
        <v>0</v>
      </c>
      <c r="AS81" s="797">
        <f t="shared" si="137"/>
        <v>0</v>
      </c>
      <c r="AT81" s="797">
        <f t="shared" si="138"/>
        <v>0</v>
      </c>
      <c r="AU81" s="797">
        <f t="shared" si="139"/>
        <v>3</v>
      </c>
      <c r="AV81" s="797">
        <f t="shared" si="140"/>
        <v>4</v>
      </c>
      <c r="AW81" s="797">
        <f t="shared" si="141"/>
        <v>3</v>
      </c>
      <c r="AX81" s="797">
        <f t="shared" si="142"/>
        <v>3</v>
      </c>
      <c r="AY81" s="797">
        <f t="shared" si="143"/>
        <v>3</v>
      </c>
      <c r="AZ81" s="797">
        <f t="shared" si="144"/>
        <v>2</v>
      </c>
      <c r="BA81" s="797">
        <f t="shared" si="145"/>
        <v>0</v>
      </c>
      <c r="BB81" s="797">
        <f t="shared" si="146"/>
        <v>0</v>
      </c>
      <c r="BC81" s="797">
        <f t="shared" si="147"/>
        <v>3</v>
      </c>
      <c r="BD81" s="789">
        <f t="shared" si="148"/>
        <v>0</v>
      </c>
      <c r="BE81" s="789">
        <f t="shared" si="149"/>
        <v>0</v>
      </c>
      <c r="BF81" s="789">
        <f t="shared" si="150"/>
        <v>0</v>
      </c>
      <c r="BG81" s="789">
        <f t="shared" si="151"/>
        <v>0</v>
      </c>
      <c r="BH81" s="789">
        <f t="shared" si="152"/>
        <v>0</v>
      </c>
      <c r="BI81" s="789">
        <f t="shared" si="153"/>
        <v>1</v>
      </c>
      <c r="BJ81" s="789">
        <f t="shared" si="154"/>
        <v>0</v>
      </c>
      <c r="BK81" s="789">
        <f t="shared" si="155"/>
        <v>1</v>
      </c>
      <c r="BL81" s="789">
        <f t="shared" si="156"/>
        <v>0</v>
      </c>
      <c r="BM81" s="789">
        <f t="shared" si="157"/>
        <v>1</v>
      </c>
      <c r="BN81" s="356"/>
      <c r="BO81" s="356"/>
      <c r="BP81" s="16" t="s">
        <v>91</v>
      </c>
      <c r="BQ81" s="13"/>
      <c r="BR81" s="13"/>
      <c r="BS81" s="13"/>
      <c r="BT81" s="13"/>
      <c r="BU81" s="13"/>
      <c r="BV81" s="13"/>
      <c r="BW81" s="13"/>
      <c r="BX81" s="13"/>
      <c r="BY81" s="13"/>
      <c r="BZ81" s="13"/>
      <c r="CA81" s="13"/>
      <c r="CB81" s="13"/>
      <c r="CC81" s="13"/>
      <c r="CD81" s="13"/>
      <c r="CE81" s="13"/>
      <c r="CF81" s="13"/>
      <c r="CG81" s="13"/>
      <c r="CH81" s="13"/>
      <c r="CI81" s="13"/>
      <c r="CJ81" s="13"/>
      <c r="CK81" s="13"/>
      <c r="CL81" s="13"/>
      <c r="CM81" s="13"/>
      <c r="CN81" s="13"/>
      <c r="CO81" s="13"/>
      <c r="CP81" s="13"/>
      <c r="CQ81" s="13"/>
      <c r="CR81" s="13"/>
      <c r="CS81" s="13"/>
      <c r="CT81" s="13"/>
      <c r="CU81" s="13"/>
      <c r="CV81" s="13"/>
      <c r="CW81" s="13"/>
      <c r="CX81" s="13"/>
      <c r="CY81" s="13"/>
      <c r="CZ81" s="13"/>
      <c r="DA81" s="13"/>
      <c r="DB81" s="13"/>
      <c r="DC81" s="13"/>
      <c r="DD81" s="13"/>
      <c r="DE81" s="13"/>
      <c r="DF81" s="13"/>
      <c r="DG81" s="13"/>
      <c r="DH81" s="13"/>
      <c r="DI81" s="13"/>
      <c r="DJ81" s="13"/>
      <c r="DK81" s="13"/>
      <c r="DL81" s="13"/>
      <c r="DM81" s="13"/>
      <c r="DN81" s="13"/>
      <c r="DO81" s="13"/>
      <c r="DP81" s="13"/>
      <c r="DQ81" s="13"/>
      <c r="DR81" s="13"/>
      <c r="DS81" s="13"/>
      <c r="DT81" s="13">
        <v>1</v>
      </c>
      <c r="DU81" s="13"/>
      <c r="DV81" s="13"/>
      <c r="DW81" s="13"/>
      <c r="DX81" s="13"/>
      <c r="DY81" s="13">
        <v>1</v>
      </c>
      <c r="DZ81" s="13"/>
      <c r="EA81" s="13"/>
      <c r="EB81" s="13">
        <v>2</v>
      </c>
      <c r="EC81" s="13"/>
      <c r="ED81" s="13"/>
      <c r="EE81" s="13"/>
      <c r="EF81" s="13">
        <v>1</v>
      </c>
      <c r="EG81" s="13">
        <v>2</v>
      </c>
      <c r="EH81" s="13"/>
      <c r="EI81" s="13"/>
      <c r="EJ81" s="13"/>
      <c r="EK81" s="13"/>
      <c r="EL81" s="13"/>
      <c r="EM81" s="13">
        <v>1</v>
      </c>
      <c r="EN81" s="13"/>
      <c r="EO81" s="13"/>
      <c r="EP81" s="13"/>
      <c r="EQ81" s="13"/>
      <c r="ER81" s="13"/>
      <c r="ES81" s="13">
        <v>1</v>
      </c>
      <c r="ET81" s="13"/>
      <c r="EU81" s="13"/>
      <c r="EV81" s="13"/>
      <c r="EW81" s="13"/>
      <c r="EX81" s="13"/>
      <c r="EY81" s="13"/>
      <c r="EZ81" s="13"/>
      <c r="FA81" s="13"/>
      <c r="FB81" s="13"/>
      <c r="FC81" s="13"/>
      <c r="FD81" s="13"/>
      <c r="FE81" s="13"/>
      <c r="FF81" s="13"/>
      <c r="FG81" s="13"/>
      <c r="FH81" s="13"/>
      <c r="FI81" s="13"/>
      <c r="FJ81" s="13"/>
      <c r="FK81" s="13"/>
      <c r="FL81" s="13"/>
      <c r="FM81" s="13"/>
      <c r="FN81" s="60">
        <v>9</v>
      </c>
      <c r="FO81" s="13"/>
      <c r="FP81" s="13"/>
      <c r="FQ81" s="13"/>
      <c r="FR81" s="13"/>
      <c r="FS81" s="13"/>
      <c r="FT81" s="13"/>
      <c r="FU81" s="13"/>
      <c r="FV81" s="13"/>
      <c r="FW81" s="13"/>
      <c r="FX81" s="13"/>
      <c r="FY81" s="13"/>
      <c r="FZ81" s="13"/>
      <c r="GA81" s="13"/>
      <c r="GB81" s="13"/>
      <c r="GC81" s="13"/>
      <c r="GD81" s="13"/>
      <c r="GE81" s="13"/>
      <c r="GF81" s="13"/>
      <c r="GG81" s="13"/>
      <c r="GH81" s="13"/>
      <c r="GI81" s="13"/>
      <c r="GJ81" s="13"/>
      <c r="GK81" s="13"/>
      <c r="GL81" s="13"/>
      <c r="GM81" s="13"/>
      <c r="GN81" s="13"/>
      <c r="GO81" s="13"/>
      <c r="GP81" s="13"/>
      <c r="GQ81" s="13"/>
      <c r="GR81" s="13"/>
      <c r="GS81" s="13"/>
      <c r="GT81" s="13"/>
      <c r="GU81" s="13"/>
      <c r="GV81" s="13"/>
      <c r="GW81" s="13"/>
      <c r="GX81" s="13"/>
      <c r="GY81" s="13"/>
      <c r="GZ81" s="13"/>
      <c r="HA81" s="13"/>
      <c r="HB81" s="13"/>
      <c r="HC81" s="13"/>
      <c r="HD81" s="13"/>
      <c r="HE81" s="13"/>
      <c r="HF81" s="13"/>
      <c r="HG81" s="13">
        <v>1</v>
      </c>
      <c r="HH81" s="13"/>
      <c r="HI81" s="13"/>
      <c r="HJ81" s="13"/>
      <c r="HK81" s="13"/>
      <c r="HL81" s="13"/>
      <c r="HM81" s="13"/>
      <c r="HN81" s="13"/>
      <c r="HO81" s="13"/>
      <c r="HP81" s="13"/>
      <c r="HQ81" s="13"/>
      <c r="HR81" s="13"/>
      <c r="HS81" s="13"/>
      <c r="HT81" s="13"/>
      <c r="HU81" s="13"/>
      <c r="HV81" s="13"/>
      <c r="HW81" s="13"/>
      <c r="HX81" s="13">
        <v>1</v>
      </c>
      <c r="HY81" s="13">
        <v>1</v>
      </c>
      <c r="HZ81" s="13"/>
      <c r="IA81" s="13"/>
      <c r="IB81" s="13">
        <v>1</v>
      </c>
      <c r="IC81" s="13"/>
      <c r="ID81" s="13"/>
      <c r="IE81" s="13"/>
      <c r="IF81" s="13">
        <v>1</v>
      </c>
      <c r="IG81" s="13"/>
      <c r="IH81" s="13"/>
      <c r="II81" s="13"/>
      <c r="IJ81" s="13">
        <v>1</v>
      </c>
      <c r="IK81" s="13">
        <v>1</v>
      </c>
      <c r="IL81" s="13"/>
      <c r="IM81" s="13"/>
      <c r="IN81" s="13"/>
      <c r="IO81" s="13"/>
      <c r="IP81" s="13"/>
      <c r="IQ81" s="13">
        <v>1</v>
      </c>
      <c r="IR81" s="13">
        <v>2</v>
      </c>
      <c r="IS81" s="13"/>
      <c r="IT81" s="13"/>
      <c r="IU81" s="13"/>
      <c r="IV81" s="13"/>
      <c r="IW81" s="13"/>
      <c r="IX81" s="13"/>
      <c r="IY81" s="13"/>
      <c r="IZ81" s="13"/>
      <c r="JA81" s="13"/>
      <c r="JB81" s="13"/>
      <c r="JC81" s="13"/>
      <c r="JD81" s="13"/>
      <c r="JE81" s="13"/>
      <c r="JF81" s="13"/>
      <c r="JG81" s="13"/>
      <c r="JH81" s="13"/>
      <c r="JI81" s="13"/>
      <c r="JJ81" s="13"/>
      <c r="JK81" s="13"/>
      <c r="JL81" s="13"/>
      <c r="JM81" s="60">
        <v>10</v>
      </c>
      <c r="JN81" s="13"/>
      <c r="JO81" s="13"/>
      <c r="JP81" s="13"/>
      <c r="JQ81" s="13"/>
      <c r="JR81" s="13"/>
      <c r="JS81" s="13"/>
      <c r="JT81" s="13"/>
      <c r="JU81" s="13"/>
      <c r="JV81" s="13"/>
      <c r="JW81" s="13"/>
      <c r="JX81" s="13"/>
      <c r="JY81" s="13"/>
      <c r="JZ81" s="13"/>
      <c r="KA81" s="13"/>
      <c r="KB81" s="13"/>
      <c r="KC81" s="13"/>
      <c r="KD81" s="13"/>
      <c r="KE81" s="13"/>
      <c r="KF81" s="13"/>
      <c r="KG81" s="13"/>
      <c r="KH81" s="13"/>
      <c r="KI81" s="13">
        <v>1</v>
      </c>
      <c r="KJ81" s="13"/>
      <c r="KK81" s="13"/>
      <c r="KL81" s="13"/>
      <c r="KM81" s="13"/>
      <c r="KN81" s="13"/>
      <c r="KO81" s="13"/>
      <c r="KP81" s="13"/>
      <c r="KQ81" s="13"/>
      <c r="KR81" s="13"/>
      <c r="KS81" s="13"/>
      <c r="KT81" s="13"/>
      <c r="KU81" s="13"/>
      <c r="KV81" s="13"/>
      <c r="KW81" s="13"/>
      <c r="KX81" s="13"/>
      <c r="KY81" s="13"/>
      <c r="KZ81" s="13"/>
      <c r="LA81" s="13"/>
      <c r="LB81" s="13"/>
      <c r="LC81" s="13"/>
      <c r="LD81" s="13"/>
      <c r="LE81" s="13"/>
      <c r="LF81" s="13"/>
      <c r="LG81" s="13"/>
      <c r="LH81" s="13"/>
      <c r="LI81" s="13"/>
      <c r="LJ81" s="13"/>
      <c r="LK81" s="13">
        <v>1</v>
      </c>
      <c r="LL81" s="13"/>
      <c r="LM81" s="13"/>
      <c r="LN81" s="13"/>
      <c r="LO81" s="13"/>
      <c r="LP81" s="13"/>
      <c r="LQ81" s="13"/>
      <c r="LR81" s="13"/>
      <c r="LS81" s="13"/>
      <c r="LT81" s="13"/>
      <c r="LU81" s="13"/>
      <c r="LV81" s="13"/>
      <c r="LW81" s="13"/>
      <c r="LX81" s="13">
        <v>1</v>
      </c>
      <c r="LY81" s="13"/>
      <c r="LZ81" s="13"/>
      <c r="MA81" s="13"/>
      <c r="MB81" s="13"/>
      <c r="MC81" s="13"/>
      <c r="MD81" s="13"/>
      <c r="ME81" s="13"/>
      <c r="MF81" s="13"/>
      <c r="MG81" s="13"/>
      <c r="MH81" s="13"/>
      <c r="MI81" s="13"/>
      <c r="MJ81" s="13"/>
      <c r="MK81" s="60">
        <v>3</v>
      </c>
      <c r="ML81" s="13">
        <v>22</v>
      </c>
      <c r="MM81" s="448"/>
      <c r="MN81" s="448"/>
      <c r="MO81" s="448"/>
      <c r="MP81" s="448"/>
    </row>
    <row r="82" spans="1:354">
      <c r="A82" s="8" t="s">
        <v>92</v>
      </c>
      <c r="B82" s="283">
        <f t="shared" si="158"/>
        <v>0</v>
      </c>
      <c r="C82" s="283">
        <f t="shared" si="159"/>
        <v>0</v>
      </c>
      <c r="D82" s="283">
        <f t="shared" si="160"/>
        <v>0</v>
      </c>
      <c r="E82" s="283">
        <f t="shared" si="161"/>
        <v>0</v>
      </c>
      <c r="F82" s="283">
        <f t="shared" si="162"/>
        <v>0</v>
      </c>
      <c r="G82" s="283">
        <f t="shared" si="163"/>
        <v>0</v>
      </c>
      <c r="H82" s="283">
        <f t="shared" si="164"/>
        <v>0</v>
      </c>
      <c r="I82" s="283">
        <f t="shared" si="165"/>
        <v>0</v>
      </c>
      <c r="J82" s="283">
        <f t="shared" si="166"/>
        <v>0</v>
      </c>
      <c r="K82" s="283">
        <f t="shared" si="167"/>
        <v>0</v>
      </c>
      <c r="L82" s="283">
        <f t="shared" si="168"/>
        <v>0</v>
      </c>
      <c r="M82" s="283">
        <f t="shared" si="169"/>
        <v>0</v>
      </c>
      <c r="N82" s="283">
        <f t="shared" si="170"/>
        <v>0</v>
      </c>
      <c r="O82" s="283">
        <f t="shared" si="171"/>
        <v>0</v>
      </c>
      <c r="P82" s="283">
        <f t="shared" si="172"/>
        <v>0</v>
      </c>
      <c r="Q82" s="283">
        <f t="shared" si="173"/>
        <v>0</v>
      </c>
      <c r="R82" s="283">
        <f t="shared" si="174"/>
        <v>0</v>
      </c>
      <c r="S82" s="283">
        <f t="shared" si="175"/>
        <v>0</v>
      </c>
      <c r="T82" s="283">
        <f t="shared" si="176"/>
        <v>0</v>
      </c>
      <c r="U82" s="283">
        <f t="shared" si="177"/>
        <v>1</v>
      </c>
      <c r="W82" s="791">
        <f t="shared" si="178"/>
        <v>0</v>
      </c>
      <c r="X82" s="791">
        <f t="shared" si="179"/>
        <v>0</v>
      </c>
      <c r="Y82" s="791">
        <f t="shared" si="180"/>
        <v>0</v>
      </c>
      <c r="Z82" s="791">
        <f t="shared" si="181"/>
        <v>0</v>
      </c>
      <c r="AA82" s="791">
        <f t="shared" si="182"/>
        <v>0</v>
      </c>
      <c r="AB82" s="791">
        <f t="shared" si="183"/>
        <v>0</v>
      </c>
      <c r="AC82" s="791">
        <f t="shared" si="184"/>
        <v>0</v>
      </c>
      <c r="AD82" s="791">
        <f t="shared" si="185"/>
        <v>0</v>
      </c>
      <c r="AE82" s="791">
        <f t="shared" si="186"/>
        <v>0</v>
      </c>
      <c r="AF82" s="791">
        <f t="shared" si="187"/>
        <v>0</v>
      </c>
      <c r="AG82" s="356"/>
      <c r="AH82" s="16" t="s">
        <v>92</v>
      </c>
      <c r="AI82" s="797">
        <f t="shared" si="127"/>
        <v>0</v>
      </c>
      <c r="AJ82" s="797">
        <f t="shared" si="128"/>
        <v>0</v>
      </c>
      <c r="AK82" s="797">
        <f t="shared" si="129"/>
        <v>0</v>
      </c>
      <c r="AL82" s="797">
        <f t="shared" si="130"/>
        <v>0</v>
      </c>
      <c r="AM82" s="797">
        <f t="shared" si="131"/>
        <v>0</v>
      </c>
      <c r="AN82" s="797">
        <f t="shared" si="132"/>
        <v>0</v>
      </c>
      <c r="AO82" s="797">
        <f t="shared" si="133"/>
        <v>0</v>
      </c>
      <c r="AP82" s="797">
        <f t="shared" si="134"/>
        <v>0</v>
      </c>
      <c r="AQ82" s="797">
        <f t="shared" si="135"/>
        <v>0</v>
      </c>
      <c r="AR82" s="797">
        <f t="shared" si="136"/>
        <v>0</v>
      </c>
      <c r="AS82" s="797">
        <f t="shared" si="137"/>
        <v>0</v>
      </c>
      <c r="AT82" s="797">
        <f t="shared" si="138"/>
        <v>0</v>
      </c>
      <c r="AU82" s="797">
        <f t="shared" si="139"/>
        <v>0</v>
      </c>
      <c r="AV82" s="797">
        <f t="shared" si="140"/>
        <v>0</v>
      </c>
      <c r="AW82" s="797">
        <f t="shared" si="141"/>
        <v>0</v>
      </c>
      <c r="AX82" s="797">
        <f t="shared" si="142"/>
        <v>0</v>
      </c>
      <c r="AY82" s="797">
        <f t="shared" si="143"/>
        <v>0</v>
      </c>
      <c r="AZ82" s="797">
        <f t="shared" si="144"/>
        <v>0</v>
      </c>
      <c r="BA82" s="797">
        <f t="shared" si="145"/>
        <v>0</v>
      </c>
      <c r="BB82" s="797">
        <f t="shared" si="146"/>
        <v>1</v>
      </c>
      <c r="BC82" s="797">
        <f t="shared" si="147"/>
        <v>0</v>
      </c>
      <c r="BD82" s="789">
        <f t="shared" si="148"/>
        <v>0</v>
      </c>
      <c r="BE82" s="789">
        <f t="shared" si="149"/>
        <v>0</v>
      </c>
      <c r="BF82" s="789">
        <f t="shared" si="150"/>
        <v>0</v>
      </c>
      <c r="BG82" s="789">
        <f t="shared" si="151"/>
        <v>0</v>
      </c>
      <c r="BH82" s="789">
        <f t="shared" si="152"/>
        <v>0</v>
      </c>
      <c r="BI82" s="789">
        <f t="shared" si="153"/>
        <v>0</v>
      </c>
      <c r="BJ82" s="789">
        <f t="shared" si="154"/>
        <v>0</v>
      </c>
      <c r="BK82" s="789">
        <f t="shared" si="155"/>
        <v>0</v>
      </c>
      <c r="BL82" s="789">
        <f t="shared" si="156"/>
        <v>0</v>
      </c>
      <c r="BM82" s="789">
        <f t="shared" si="157"/>
        <v>0</v>
      </c>
      <c r="BN82" s="356"/>
      <c r="BO82" s="356"/>
      <c r="BP82" s="16" t="s">
        <v>92</v>
      </c>
      <c r="BQ82" s="13"/>
      <c r="BR82" s="13"/>
      <c r="BS82" s="13"/>
      <c r="BT82" s="13"/>
      <c r="BU82" s="13"/>
      <c r="BV82" s="13"/>
      <c r="BW82" s="13"/>
      <c r="BX82" s="13"/>
      <c r="BY82" s="13"/>
      <c r="BZ82" s="13"/>
      <c r="CA82" s="13"/>
      <c r="CB82" s="13"/>
      <c r="CC82" s="13"/>
      <c r="CD82" s="13"/>
      <c r="CE82" s="13"/>
      <c r="CF82" s="13"/>
      <c r="CG82" s="13"/>
      <c r="CH82" s="13"/>
      <c r="CI82" s="13"/>
      <c r="CJ82" s="13"/>
      <c r="CK82" s="13"/>
      <c r="CL82" s="13"/>
      <c r="CM82" s="13"/>
      <c r="CN82" s="13"/>
      <c r="CO82" s="13"/>
      <c r="CP82" s="13"/>
      <c r="CQ82" s="13"/>
      <c r="CR82" s="13"/>
      <c r="CS82" s="13"/>
      <c r="CT82" s="13"/>
      <c r="CU82" s="13"/>
      <c r="CV82" s="13"/>
      <c r="CW82" s="13"/>
      <c r="CX82" s="13"/>
      <c r="CY82" s="13"/>
      <c r="CZ82" s="13"/>
      <c r="DA82" s="13"/>
      <c r="DB82" s="13"/>
      <c r="DC82" s="13"/>
      <c r="DD82" s="13"/>
      <c r="DE82" s="13"/>
      <c r="DF82" s="13"/>
      <c r="DG82" s="13"/>
      <c r="DH82" s="13"/>
      <c r="DI82" s="13"/>
      <c r="DJ82" s="13"/>
      <c r="DK82" s="13"/>
      <c r="DL82" s="13"/>
      <c r="DM82" s="13"/>
      <c r="DN82" s="13"/>
      <c r="DO82" s="13"/>
      <c r="DP82" s="13"/>
      <c r="DQ82" s="13"/>
      <c r="DR82" s="13"/>
      <c r="DS82" s="13"/>
      <c r="DT82" s="13"/>
      <c r="DU82" s="13"/>
      <c r="DV82" s="13"/>
      <c r="DW82" s="13"/>
      <c r="DX82" s="13"/>
      <c r="DY82" s="13"/>
      <c r="DZ82" s="13"/>
      <c r="EA82" s="13"/>
      <c r="EB82" s="13"/>
      <c r="EC82" s="13"/>
      <c r="ED82" s="13"/>
      <c r="EE82" s="13"/>
      <c r="EF82" s="13"/>
      <c r="EG82" s="13"/>
      <c r="EH82" s="13"/>
      <c r="EI82" s="13"/>
      <c r="EJ82" s="13"/>
      <c r="EK82" s="13"/>
      <c r="EL82" s="13"/>
      <c r="EM82" s="13"/>
      <c r="EN82" s="13"/>
      <c r="EO82" s="13"/>
      <c r="EP82" s="13"/>
      <c r="EQ82" s="13"/>
      <c r="ER82" s="13"/>
      <c r="ES82" s="13"/>
      <c r="ET82" s="13"/>
      <c r="EU82" s="13"/>
      <c r="EV82" s="13"/>
      <c r="EW82" s="13"/>
      <c r="EX82" s="13"/>
      <c r="EY82" s="13"/>
      <c r="EZ82" s="13">
        <v>1</v>
      </c>
      <c r="FA82" s="13"/>
      <c r="FB82" s="13"/>
      <c r="FC82" s="13"/>
      <c r="FD82" s="13"/>
      <c r="FE82" s="13"/>
      <c r="FF82" s="13"/>
      <c r="FG82" s="13"/>
      <c r="FH82" s="13"/>
      <c r="FI82" s="13"/>
      <c r="FJ82" s="13"/>
      <c r="FK82" s="13"/>
      <c r="FL82" s="13"/>
      <c r="FM82" s="13"/>
      <c r="FN82" s="60">
        <v>1</v>
      </c>
      <c r="FO82" s="13"/>
      <c r="FP82" s="13"/>
      <c r="FQ82" s="13"/>
      <c r="FR82" s="13"/>
      <c r="FS82" s="13"/>
      <c r="FT82" s="13"/>
      <c r="FU82" s="13"/>
      <c r="FV82" s="13"/>
      <c r="FW82" s="13"/>
      <c r="FX82" s="13"/>
      <c r="FY82" s="13"/>
      <c r="FZ82" s="13"/>
      <c r="GA82" s="13"/>
      <c r="GB82" s="13"/>
      <c r="GC82" s="13"/>
      <c r="GD82" s="13"/>
      <c r="GE82" s="13"/>
      <c r="GF82" s="13"/>
      <c r="GG82" s="13"/>
      <c r="GH82" s="13"/>
      <c r="GI82" s="13"/>
      <c r="GJ82" s="13"/>
      <c r="GK82" s="13"/>
      <c r="GL82" s="13"/>
      <c r="GM82" s="13"/>
      <c r="GN82" s="13"/>
      <c r="GO82" s="13"/>
      <c r="GP82" s="13"/>
      <c r="GQ82" s="13"/>
      <c r="GR82" s="13"/>
      <c r="GS82" s="13"/>
      <c r="GT82" s="13"/>
      <c r="GU82" s="13"/>
      <c r="GV82" s="13"/>
      <c r="GW82" s="13"/>
      <c r="GX82" s="13"/>
      <c r="GY82" s="13"/>
      <c r="GZ82" s="13"/>
      <c r="HA82" s="13"/>
      <c r="HB82" s="13"/>
      <c r="HC82" s="13"/>
      <c r="HD82" s="13"/>
      <c r="HE82" s="13"/>
      <c r="HF82" s="13"/>
      <c r="HG82" s="13"/>
      <c r="HH82" s="13"/>
      <c r="HI82" s="13"/>
      <c r="HJ82" s="13"/>
      <c r="HK82" s="13"/>
      <c r="HL82" s="13"/>
      <c r="HM82" s="13"/>
      <c r="HN82" s="13"/>
      <c r="HO82" s="13"/>
      <c r="HP82" s="13"/>
      <c r="HQ82" s="13"/>
      <c r="HR82" s="13"/>
      <c r="HS82" s="13"/>
      <c r="HT82" s="13"/>
      <c r="HU82" s="13"/>
      <c r="HV82" s="13"/>
      <c r="HW82" s="13"/>
      <c r="HX82" s="13"/>
      <c r="HY82" s="13"/>
      <c r="HZ82" s="13"/>
      <c r="IA82" s="13"/>
      <c r="IB82" s="13"/>
      <c r="IC82" s="13"/>
      <c r="ID82" s="13"/>
      <c r="IE82" s="13"/>
      <c r="IF82" s="13"/>
      <c r="IG82" s="13"/>
      <c r="IH82" s="13"/>
      <c r="II82" s="13"/>
      <c r="IJ82" s="13"/>
      <c r="IK82" s="13"/>
      <c r="IL82" s="13"/>
      <c r="IM82" s="13"/>
      <c r="IN82" s="13"/>
      <c r="IO82" s="13"/>
      <c r="IP82" s="13"/>
      <c r="IQ82" s="13"/>
      <c r="IR82" s="13"/>
      <c r="IS82" s="13"/>
      <c r="IT82" s="13"/>
      <c r="IU82" s="13"/>
      <c r="IV82" s="13"/>
      <c r="IW82" s="13"/>
      <c r="IX82" s="13"/>
      <c r="IY82" s="13"/>
      <c r="IZ82" s="13"/>
      <c r="JA82" s="13"/>
      <c r="JB82" s="13"/>
      <c r="JC82" s="13"/>
      <c r="JD82" s="13"/>
      <c r="JE82" s="13"/>
      <c r="JF82" s="13"/>
      <c r="JG82" s="13"/>
      <c r="JH82" s="13"/>
      <c r="JI82" s="13"/>
      <c r="JJ82" s="13"/>
      <c r="JK82" s="13"/>
      <c r="JL82" s="13"/>
      <c r="JM82" s="60"/>
      <c r="JN82" s="13"/>
      <c r="JO82" s="13"/>
      <c r="JP82" s="13"/>
      <c r="JQ82" s="13"/>
      <c r="JR82" s="13"/>
      <c r="JS82" s="13"/>
      <c r="JT82" s="13"/>
      <c r="JU82" s="13"/>
      <c r="JV82" s="13"/>
      <c r="JW82" s="13"/>
      <c r="JX82" s="13"/>
      <c r="JY82" s="13"/>
      <c r="JZ82" s="13"/>
      <c r="KA82" s="13"/>
      <c r="KB82" s="13"/>
      <c r="KC82" s="13"/>
      <c r="KD82" s="13"/>
      <c r="KE82" s="13"/>
      <c r="KF82" s="13"/>
      <c r="KG82" s="13"/>
      <c r="KH82" s="13"/>
      <c r="KI82" s="13"/>
      <c r="KJ82" s="13"/>
      <c r="KK82" s="13"/>
      <c r="KL82" s="13"/>
      <c r="KM82" s="13"/>
      <c r="KN82" s="13"/>
      <c r="KO82" s="13"/>
      <c r="KP82" s="13"/>
      <c r="KQ82" s="13"/>
      <c r="KR82" s="13"/>
      <c r="KS82" s="13"/>
      <c r="KT82" s="13"/>
      <c r="KU82" s="13"/>
      <c r="KV82" s="13"/>
      <c r="KW82" s="13"/>
      <c r="KX82" s="13"/>
      <c r="KY82" s="13"/>
      <c r="KZ82" s="13"/>
      <c r="LA82" s="13"/>
      <c r="LB82" s="13"/>
      <c r="LC82" s="13"/>
      <c r="LD82" s="13"/>
      <c r="LE82" s="13"/>
      <c r="LF82" s="13"/>
      <c r="LG82" s="13"/>
      <c r="LH82" s="13"/>
      <c r="LI82" s="13"/>
      <c r="LJ82" s="13"/>
      <c r="LK82" s="13"/>
      <c r="LL82" s="13"/>
      <c r="LM82" s="13"/>
      <c r="LN82" s="13"/>
      <c r="LO82" s="13"/>
      <c r="LP82" s="13"/>
      <c r="LQ82" s="13"/>
      <c r="LR82" s="13"/>
      <c r="LS82" s="13"/>
      <c r="LT82" s="13"/>
      <c r="LU82" s="13"/>
      <c r="LV82" s="13"/>
      <c r="LW82" s="13"/>
      <c r="LX82" s="13"/>
      <c r="LY82" s="13"/>
      <c r="LZ82" s="13"/>
      <c r="MA82" s="13"/>
      <c r="MB82" s="13"/>
      <c r="MC82" s="13"/>
      <c r="MD82" s="13"/>
      <c r="ME82" s="13"/>
      <c r="MF82" s="13"/>
      <c r="MG82" s="13"/>
      <c r="MH82" s="13"/>
      <c r="MI82" s="13"/>
      <c r="MJ82" s="13"/>
      <c r="MK82" s="60"/>
      <c r="ML82" s="13">
        <v>1</v>
      </c>
      <c r="MM82" s="448"/>
      <c r="MN82" s="448"/>
      <c r="MO82" s="448"/>
      <c r="MP82" s="448"/>
    </row>
    <row r="83" spans="1:354">
      <c r="A83" s="8" t="s">
        <v>93</v>
      </c>
      <c r="B83" s="283">
        <f t="shared" si="158"/>
        <v>0</v>
      </c>
      <c r="C83" s="283">
        <f t="shared" si="159"/>
        <v>0</v>
      </c>
      <c r="D83" s="283">
        <f t="shared" si="160"/>
        <v>0</v>
      </c>
      <c r="E83" s="283">
        <f t="shared" si="161"/>
        <v>0</v>
      </c>
      <c r="F83" s="283">
        <f t="shared" si="162"/>
        <v>0</v>
      </c>
      <c r="G83" s="283">
        <f t="shared" si="163"/>
        <v>0</v>
      </c>
      <c r="H83" s="283">
        <f t="shared" si="164"/>
        <v>0</v>
      </c>
      <c r="I83" s="283">
        <f t="shared" si="165"/>
        <v>1</v>
      </c>
      <c r="J83" s="283">
        <f t="shared" si="166"/>
        <v>2</v>
      </c>
      <c r="K83" s="283">
        <f t="shared" si="167"/>
        <v>1</v>
      </c>
      <c r="L83" s="283">
        <f t="shared" si="168"/>
        <v>1</v>
      </c>
      <c r="M83" s="283">
        <f t="shared" si="169"/>
        <v>1</v>
      </c>
      <c r="N83" s="283">
        <f t="shared" si="170"/>
        <v>11</v>
      </c>
      <c r="O83" s="283">
        <f t="shared" si="171"/>
        <v>0</v>
      </c>
      <c r="P83" s="283">
        <f t="shared" si="172"/>
        <v>10</v>
      </c>
      <c r="Q83" s="283">
        <f t="shared" si="173"/>
        <v>8</v>
      </c>
      <c r="R83" s="283">
        <f t="shared" si="174"/>
        <v>6</v>
      </c>
      <c r="S83" s="283">
        <f t="shared" si="175"/>
        <v>4</v>
      </c>
      <c r="T83" s="283">
        <f t="shared" si="176"/>
        <v>0</v>
      </c>
      <c r="U83" s="283">
        <f t="shared" si="177"/>
        <v>4</v>
      </c>
      <c r="W83" s="791">
        <f t="shared" si="178"/>
        <v>0</v>
      </c>
      <c r="X83" s="791">
        <f t="shared" si="179"/>
        <v>0</v>
      </c>
      <c r="Y83" s="791">
        <f t="shared" si="180"/>
        <v>0</v>
      </c>
      <c r="Z83" s="791">
        <f t="shared" si="181"/>
        <v>0</v>
      </c>
      <c r="AA83" s="791">
        <f t="shared" si="182"/>
        <v>0</v>
      </c>
      <c r="AB83" s="791">
        <f t="shared" si="183"/>
        <v>0</v>
      </c>
      <c r="AC83" s="791">
        <f t="shared" si="184"/>
        <v>0</v>
      </c>
      <c r="AD83" s="791">
        <f t="shared" si="185"/>
        <v>0</v>
      </c>
      <c r="AE83" s="791">
        <f t="shared" si="186"/>
        <v>1</v>
      </c>
      <c r="AF83" s="791">
        <f t="shared" si="187"/>
        <v>3</v>
      </c>
      <c r="AG83" s="356"/>
      <c r="AH83" s="16" t="s">
        <v>93</v>
      </c>
      <c r="AI83" s="797">
        <f t="shared" si="127"/>
        <v>0</v>
      </c>
      <c r="AJ83" s="797">
        <f t="shared" si="128"/>
        <v>0</v>
      </c>
      <c r="AK83" s="797">
        <f t="shared" si="129"/>
        <v>0</v>
      </c>
      <c r="AL83" s="797">
        <f t="shared" si="130"/>
        <v>0</v>
      </c>
      <c r="AM83" s="797">
        <f t="shared" si="131"/>
        <v>0</v>
      </c>
      <c r="AN83" s="797">
        <f t="shared" si="132"/>
        <v>0</v>
      </c>
      <c r="AO83" s="797">
        <f t="shared" si="133"/>
        <v>0</v>
      </c>
      <c r="AP83" s="797">
        <f t="shared" si="134"/>
        <v>1</v>
      </c>
      <c r="AQ83" s="797">
        <f t="shared" si="135"/>
        <v>2</v>
      </c>
      <c r="AR83" s="797">
        <f t="shared" si="136"/>
        <v>1</v>
      </c>
      <c r="AS83" s="797">
        <f t="shared" si="137"/>
        <v>1</v>
      </c>
      <c r="AT83" s="797">
        <f t="shared" si="138"/>
        <v>1</v>
      </c>
      <c r="AU83" s="797">
        <f t="shared" si="139"/>
        <v>11</v>
      </c>
      <c r="AV83" s="797">
        <f t="shared" si="140"/>
        <v>0</v>
      </c>
      <c r="AW83" s="797">
        <f t="shared" si="141"/>
        <v>10</v>
      </c>
      <c r="AX83" s="797">
        <f t="shared" si="142"/>
        <v>8</v>
      </c>
      <c r="AY83" s="797">
        <f t="shared" si="143"/>
        <v>6</v>
      </c>
      <c r="AZ83" s="797">
        <f t="shared" si="144"/>
        <v>4</v>
      </c>
      <c r="BA83" s="797">
        <f t="shared" si="145"/>
        <v>0</v>
      </c>
      <c r="BB83" s="797">
        <f t="shared" si="146"/>
        <v>4</v>
      </c>
      <c r="BC83" s="797">
        <f t="shared" si="147"/>
        <v>4</v>
      </c>
      <c r="BD83" s="789">
        <f t="shared" si="148"/>
        <v>0</v>
      </c>
      <c r="BE83" s="789">
        <f t="shared" si="149"/>
        <v>0</v>
      </c>
      <c r="BF83" s="789">
        <f t="shared" si="150"/>
        <v>0</v>
      </c>
      <c r="BG83" s="789">
        <f t="shared" si="151"/>
        <v>0</v>
      </c>
      <c r="BH83" s="789">
        <f t="shared" si="152"/>
        <v>0</v>
      </c>
      <c r="BI83" s="789">
        <f t="shared" si="153"/>
        <v>0</v>
      </c>
      <c r="BJ83" s="789">
        <f t="shared" si="154"/>
        <v>0</v>
      </c>
      <c r="BK83" s="789">
        <f t="shared" si="155"/>
        <v>0</v>
      </c>
      <c r="BL83" s="789">
        <f t="shared" si="156"/>
        <v>1</v>
      </c>
      <c r="BM83" s="789">
        <f t="shared" si="157"/>
        <v>3</v>
      </c>
      <c r="BN83" s="356"/>
      <c r="BO83" s="356"/>
      <c r="BP83" s="16" t="s">
        <v>93</v>
      </c>
      <c r="BQ83" s="13"/>
      <c r="BR83" s="13"/>
      <c r="BS83" s="13"/>
      <c r="BT83" s="13"/>
      <c r="BU83" s="13"/>
      <c r="BV83" s="13"/>
      <c r="BW83" s="13"/>
      <c r="BX83" s="13"/>
      <c r="BY83" s="13"/>
      <c r="BZ83" s="13"/>
      <c r="CA83" s="13"/>
      <c r="CB83" s="13"/>
      <c r="CC83" s="13"/>
      <c r="CD83" s="13"/>
      <c r="CE83" s="13"/>
      <c r="CF83" s="13"/>
      <c r="CG83" s="13"/>
      <c r="CH83" s="13"/>
      <c r="CI83" s="13"/>
      <c r="CJ83" s="13"/>
      <c r="CK83" s="13"/>
      <c r="CL83" s="13"/>
      <c r="CM83" s="13"/>
      <c r="CN83" s="13"/>
      <c r="CO83" s="13"/>
      <c r="CP83" s="13"/>
      <c r="CQ83" s="13"/>
      <c r="CR83" s="13"/>
      <c r="CS83" s="13"/>
      <c r="CT83" s="13"/>
      <c r="CU83" s="13"/>
      <c r="CV83" s="13"/>
      <c r="CW83" s="13">
        <v>1</v>
      </c>
      <c r="CX83" s="13"/>
      <c r="CY83" s="13">
        <v>1</v>
      </c>
      <c r="CZ83" s="13"/>
      <c r="DA83" s="13"/>
      <c r="DB83" s="13"/>
      <c r="DC83" s="13"/>
      <c r="DD83" s="13"/>
      <c r="DE83" s="13"/>
      <c r="DF83" s="13"/>
      <c r="DG83" s="13"/>
      <c r="DH83" s="13"/>
      <c r="DI83" s="13"/>
      <c r="DJ83" s="13"/>
      <c r="DK83" s="13"/>
      <c r="DL83" s="13"/>
      <c r="DM83" s="13"/>
      <c r="DN83" s="13"/>
      <c r="DO83" s="13"/>
      <c r="DP83" s="13"/>
      <c r="DQ83" s="13"/>
      <c r="DR83" s="13">
        <v>1</v>
      </c>
      <c r="DS83" s="13"/>
      <c r="DT83" s="13"/>
      <c r="DU83" s="13"/>
      <c r="DV83" s="13"/>
      <c r="DW83" s="13"/>
      <c r="DX83" s="13"/>
      <c r="DY83" s="13"/>
      <c r="DZ83" s="13"/>
      <c r="EA83" s="13"/>
      <c r="EB83" s="13"/>
      <c r="EC83" s="13"/>
      <c r="ED83" s="13"/>
      <c r="EE83" s="13">
        <v>2</v>
      </c>
      <c r="EF83" s="13">
        <v>1</v>
      </c>
      <c r="EG83" s="13"/>
      <c r="EH83" s="13">
        <v>1</v>
      </c>
      <c r="EI83" s="13">
        <v>2</v>
      </c>
      <c r="EJ83" s="13">
        <v>1</v>
      </c>
      <c r="EK83" s="13"/>
      <c r="EL83" s="13">
        <v>1</v>
      </c>
      <c r="EM83" s="13"/>
      <c r="EN83" s="13"/>
      <c r="EO83" s="13"/>
      <c r="EP83" s="13"/>
      <c r="EQ83" s="13">
        <v>1</v>
      </c>
      <c r="ER83" s="13">
        <v>1</v>
      </c>
      <c r="ES83" s="13">
        <v>2</v>
      </c>
      <c r="ET83" s="13"/>
      <c r="EU83" s="13"/>
      <c r="EV83" s="13"/>
      <c r="EW83" s="13"/>
      <c r="EX83" s="13">
        <v>1</v>
      </c>
      <c r="EY83" s="13">
        <v>1</v>
      </c>
      <c r="EZ83" s="13">
        <v>1</v>
      </c>
      <c r="FA83" s="13"/>
      <c r="FB83" s="13"/>
      <c r="FC83" s="13"/>
      <c r="FD83" s="13">
        <v>1</v>
      </c>
      <c r="FE83" s="13"/>
      <c r="FF83" s="13"/>
      <c r="FG83" s="13"/>
      <c r="FH83" s="13"/>
      <c r="FI83" s="13"/>
      <c r="FJ83" s="13"/>
      <c r="FK83" s="13"/>
      <c r="FL83" s="13"/>
      <c r="FM83" s="13"/>
      <c r="FN83" s="60">
        <v>19</v>
      </c>
      <c r="FO83" s="13"/>
      <c r="FP83" s="13"/>
      <c r="FQ83" s="13"/>
      <c r="FR83" s="13"/>
      <c r="FS83" s="13"/>
      <c r="FT83" s="13"/>
      <c r="FU83" s="13"/>
      <c r="FV83" s="13"/>
      <c r="FW83" s="13"/>
      <c r="FX83" s="13"/>
      <c r="FY83" s="13"/>
      <c r="FZ83" s="13"/>
      <c r="GA83" s="13"/>
      <c r="GB83" s="13"/>
      <c r="GC83" s="13"/>
      <c r="GD83" s="13"/>
      <c r="GE83" s="13"/>
      <c r="GF83" s="13"/>
      <c r="GG83" s="13"/>
      <c r="GH83" s="13"/>
      <c r="GI83" s="13"/>
      <c r="GJ83" s="13"/>
      <c r="GK83" s="13"/>
      <c r="GL83" s="13"/>
      <c r="GM83" s="13"/>
      <c r="GN83" s="13"/>
      <c r="GO83" s="13"/>
      <c r="GP83" s="13"/>
      <c r="GQ83" s="13"/>
      <c r="GR83" s="13"/>
      <c r="GS83" s="13"/>
      <c r="GT83" s="13"/>
      <c r="GU83" s="13"/>
      <c r="GV83" s="13"/>
      <c r="GW83" s="13"/>
      <c r="GX83" s="13"/>
      <c r="GY83" s="13"/>
      <c r="GZ83" s="13"/>
      <c r="HA83" s="13"/>
      <c r="HB83" s="13"/>
      <c r="HC83" s="13"/>
      <c r="HD83" s="13"/>
      <c r="HE83" s="13"/>
      <c r="HF83" s="13">
        <v>1</v>
      </c>
      <c r="HG83" s="13"/>
      <c r="HH83" s="13"/>
      <c r="HI83" s="13">
        <v>1</v>
      </c>
      <c r="HJ83" s="13"/>
      <c r="HK83" s="13"/>
      <c r="HL83" s="13"/>
      <c r="HM83" s="13"/>
      <c r="HN83" s="13"/>
      <c r="HO83" s="13"/>
      <c r="HP83" s="13"/>
      <c r="HQ83" s="13"/>
      <c r="HR83" s="13">
        <v>1</v>
      </c>
      <c r="HS83" s="13"/>
      <c r="HT83" s="13"/>
      <c r="HU83" s="13">
        <v>2</v>
      </c>
      <c r="HV83" s="13"/>
      <c r="HW83" s="13">
        <v>2</v>
      </c>
      <c r="HX83" s="13"/>
      <c r="HY83" s="13"/>
      <c r="HZ83" s="13"/>
      <c r="IA83" s="13">
        <v>4</v>
      </c>
      <c r="IB83" s="13">
        <v>1</v>
      </c>
      <c r="IC83" s="13">
        <v>2</v>
      </c>
      <c r="ID83" s="13">
        <v>1</v>
      </c>
      <c r="IE83" s="13">
        <v>1</v>
      </c>
      <c r="IF83" s="13"/>
      <c r="IG83" s="13">
        <v>1</v>
      </c>
      <c r="IH83" s="13"/>
      <c r="II83" s="13">
        <v>3</v>
      </c>
      <c r="IJ83" s="13">
        <v>1</v>
      </c>
      <c r="IK83" s="13">
        <v>1</v>
      </c>
      <c r="IL83" s="13"/>
      <c r="IM83" s="13">
        <v>2</v>
      </c>
      <c r="IN83" s="13">
        <v>2</v>
      </c>
      <c r="IO83" s="13"/>
      <c r="IP83" s="13"/>
      <c r="IQ83" s="13">
        <v>1</v>
      </c>
      <c r="IR83" s="13">
        <v>1</v>
      </c>
      <c r="IS83" s="13"/>
      <c r="IT83" s="13"/>
      <c r="IU83" s="13">
        <v>2</v>
      </c>
      <c r="IV83" s="13"/>
      <c r="IW83" s="13"/>
      <c r="IX83" s="13"/>
      <c r="IY83" s="13"/>
      <c r="IZ83" s="13"/>
      <c r="JA83" s="13"/>
      <c r="JB83" s="13"/>
      <c r="JC83" s="13"/>
      <c r="JD83" s="13"/>
      <c r="JE83" s="13"/>
      <c r="JF83" s="13"/>
      <c r="JG83" s="13"/>
      <c r="JH83" s="13"/>
      <c r="JI83" s="13"/>
      <c r="JJ83" s="13"/>
      <c r="JK83" s="13"/>
      <c r="JL83" s="13"/>
      <c r="JM83" s="60">
        <v>30</v>
      </c>
      <c r="JN83" s="13"/>
      <c r="JO83" s="13"/>
      <c r="JP83" s="13"/>
      <c r="JQ83" s="13"/>
      <c r="JR83" s="13"/>
      <c r="JS83" s="13"/>
      <c r="JT83" s="13"/>
      <c r="JU83" s="13"/>
      <c r="JV83" s="13"/>
      <c r="JW83" s="13"/>
      <c r="JX83" s="13"/>
      <c r="JY83" s="13"/>
      <c r="JZ83" s="13"/>
      <c r="KA83" s="13"/>
      <c r="KB83" s="13"/>
      <c r="KC83" s="13"/>
      <c r="KD83" s="13"/>
      <c r="KE83" s="13"/>
      <c r="KF83" s="13"/>
      <c r="KG83" s="13"/>
      <c r="KH83" s="13"/>
      <c r="KI83" s="13"/>
      <c r="KJ83" s="13"/>
      <c r="KK83" s="13"/>
      <c r="KL83" s="13"/>
      <c r="KM83" s="13"/>
      <c r="KN83" s="13"/>
      <c r="KO83" s="13"/>
      <c r="KP83" s="13"/>
      <c r="KQ83" s="13"/>
      <c r="KR83" s="13"/>
      <c r="KS83" s="13"/>
      <c r="KT83" s="13"/>
      <c r="KU83" s="13"/>
      <c r="KV83" s="13"/>
      <c r="KW83" s="13"/>
      <c r="KX83" s="13"/>
      <c r="KY83" s="13"/>
      <c r="KZ83" s="13"/>
      <c r="LA83" s="13"/>
      <c r="LB83" s="13"/>
      <c r="LC83" s="13"/>
      <c r="LD83" s="13"/>
      <c r="LE83" s="13"/>
      <c r="LF83" s="13"/>
      <c r="LG83" s="13"/>
      <c r="LH83" s="13"/>
      <c r="LI83" s="13"/>
      <c r="LJ83" s="13"/>
      <c r="LK83" s="13"/>
      <c r="LL83" s="13"/>
      <c r="LM83" s="13"/>
      <c r="LN83" s="13"/>
      <c r="LO83" s="13">
        <v>1</v>
      </c>
      <c r="LP83" s="13"/>
      <c r="LQ83" s="13"/>
      <c r="LR83" s="13"/>
      <c r="LS83" s="13"/>
      <c r="LT83" s="13"/>
      <c r="LU83" s="13"/>
      <c r="LV83" s="13">
        <v>1</v>
      </c>
      <c r="LW83" s="13"/>
      <c r="LX83" s="13"/>
      <c r="LY83" s="13"/>
      <c r="LZ83" s="13"/>
      <c r="MA83" s="13"/>
      <c r="MB83" s="13">
        <v>1</v>
      </c>
      <c r="MC83" s="13"/>
      <c r="MD83" s="13"/>
      <c r="ME83" s="13"/>
      <c r="MF83" s="13"/>
      <c r="MG83" s="13"/>
      <c r="MH83" s="13"/>
      <c r="MI83" s="13">
        <v>1</v>
      </c>
      <c r="MJ83" s="13"/>
      <c r="MK83" s="60">
        <v>4</v>
      </c>
      <c r="ML83" s="13">
        <v>53</v>
      </c>
      <c r="MM83" s="448"/>
      <c r="MN83" s="448"/>
      <c r="MO83" s="448"/>
      <c r="MP83" s="448"/>
    </row>
    <row r="84" spans="1:354">
      <c r="A84" s="8" t="s">
        <v>94</v>
      </c>
      <c r="B84" s="283">
        <f t="shared" si="158"/>
        <v>0</v>
      </c>
      <c r="C84" s="283">
        <f t="shared" si="159"/>
        <v>0</v>
      </c>
      <c r="D84" s="283">
        <f t="shared" si="160"/>
        <v>0</v>
      </c>
      <c r="E84" s="283">
        <f t="shared" si="161"/>
        <v>0</v>
      </c>
      <c r="F84" s="283">
        <f t="shared" si="162"/>
        <v>0</v>
      </c>
      <c r="G84" s="283">
        <f t="shared" si="163"/>
        <v>0</v>
      </c>
      <c r="H84" s="283">
        <f t="shared" si="164"/>
        <v>0</v>
      </c>
      <c r="I84" s="283">
        <f t="shared" si="165"/>
        <v>0</v>
      </c>
      <c r="J84" s="283">
        <f t="shared" si="166"/>
        <v>0</v>
      </c>
      <c r="K84" s="283">
        <f t="shared" si="167"/>
        <v>0</v>
      </c>
      <c r="L84" s="283">
        <f t="shared" si="168"/>
        <v>1</v>
      </c>
      <c r="M84" s="283">
        <f t="shared" si="169"/>
        <v>0</v>
      </c>
      <c r="N84" s="283">
        <f t="shared" si="170"/>
        <v>2</v>
      </c>
      <c r="O84" s="283">
        <f t="shared" si="171"/>
        <v>2</v>
      </c>
      <c r="P84" s="283">
        <f t="shared" si="172"/>
        <v>0</v>
      </c>
      <c r="Q84" s="283">
        <f t="shared" si="173"/>
        <v>0</v>
      </c>
      <c r="R84" s="283">
        <f t="shared" si="174"/>
        <v>1</v>
      </c>
      <c r="S84" s="283">
        <f t="shared" si="175"/>
        <v>2</v>
      </c>
      <c r="T84" s="283">
        <f t="shared" si="176"/>
        <v>0</v>
      </c>
      <c r="U84" s="283">
        <f t="shared" si="177"/>
        <v>1</v>
      </c>
      <c r="W84" s="791">
        <f t="shared" si="178"/>
        <v>0</v>
      </c>
      <c r="X84" s="791">
        <f t="shared" si="179"/>
        <v>0</v>
      </c>
      <c r="Y84" s="791">
        <f t="shared" si="180"/>
        <v>0</v>
      </c>
      <c r="Z84" s="791">
        <f t="shared" si="181"/>
        <v>0</v>
      </c>
      <c r="AA84" s="791">
        <f t="shared" si="182"/>
        <v>0</v>
      </c>
      <c r="AB84" s="791">
        <f t="shared" si="183"/>
        <v>0</v>
      </c>
      <c r="AC84" s="791">
        <f t="shared" si="184"/>
        <v>0</v>
      </c>
      <c r="AD84" s="791">
        <f t="shared" si="185"/>
        <v>0</v>
      </c>
      <c r="AE84" s="791">
        <f t="shared" si="186"/>
        <v>0</v>
      </c>
      <c r="AF84" s="791">
        <f t="shared" si="187"/>
        <v>0</v>
      </c>
      <c r="AG84" s="356"/>
      <c r="AH84" s="16" t="s">
        <v>94</v>
      </c>
      <c r="AI84" s="797">
        <f t="shared" si="127"/>
        <v>0</v>
      </c>
      <c r="AJ84" s="797">
        <f t="shared" si="128"/>
        <v>0</v>
      </c>
      <c r="AK84" s="797">
        <f t="shared" si="129"/>
        <v>0</v>
      </c>
      <c r="AL84" s="797">
        <f t="shared" si="130"/>
        <v>0</v>
      </c>
      <c r="AM84" s="797">
        <f t="shared" si="131"/>
        <v>0</v>
      </c>
      <c r="AN84" s="797">
        <f t="shared" si="132"/>
        <v>0</v>
      </c>
      <c r="AO84" s="797">
        <f t="shared" si="133"/>
        <v>0</v>
      </c>
      <c r="AP84" s="797">
        <f t="shared" si="134"/>
        <v>0</v>
      </c>
      <c r="AQ84" s="797">
        <f t="shared" si="135"/>
        <v>0</v>
      </c>
      <c r="AR84" s="797">
        <f t="shared" si="136"/>
        <v>0</v>
      </c>
      <c r="AS84" s="797">
        <f t="shared" si="137"/>
        <v>1</v>
      </c>
      <c r="AT84" s="797">
        <f t="shared" si="138"/>
        <v>0</v>
      </c>
      <c r="AU84" s="797">
        <f t="shared" si="139"/>
        <v>2</v>
      </c>
      <c r="AV84" s="797">
        <f t="shared" si="140"/>
        <v>2</v>
      </c>
      <c r="AW84" s="797">
        <f t="shared" si="141"/>
        <v>0</v>
      </c>
      <c r="AX84" s="797">
        <f t="shared" si="142"/>
        <v>0</v>
      </c>
      <c r="AY84" s="797">
        <f t="shared" si="143"/>
        <v>1</v>
      </c>
      <c r="AZ84" s="797">
        <f t="shared" si="144"/>
        <v>2</v>
      </c>
      <c r="BA84" s="797">
        <f t="shared" si="145"/>
        <v>0</v>
      </c>
      <c r="BB84" s="797">
        <f t="shared" si="146"/>
        <v>1</v>
      </c>
      <c r="BC84" s="797">
        <f t="shared" si="147"/>
        <v>0</v>
      </c>
      <c r="BD84" s="789">
        <f t="shared" si="148"/>
        <v>0</v>
      </c>
      <c r="BE84" s="789">
        <f t="shared" si="149"/>
        <v>0</v>
      </c>
      <c r="BF84" s="789">
        <f t="shared" si="150"/>
        <v>0</v>
      </c>
      <c r="BG84" s="789">
        <f t="shared" si="151"/>
        <v>0</v>
      </c>
      <c r="BH84" s="789">
        <f t="shared" si="152"/>
        <v>0</v>
      </c>
      <c r="BI84" s="789">
        <f t="shared" si="153"/>
        <v>0</v>
      </c>
      <c r="BJ84" s="789">
        <f t="shared" si="154"/>
        <v>0</v>
      </c>
      <c r="BK84" s="789">
        <f t="shared" si="155"/>
        <v>0</v>
      </c>
      <c r="BL84" s="789">
        <f t="shared" si="156"/>
        <v>0</v>
      </c>
      <c r="BM84" s="789">
        <f t="shared" si="157"/>
        <v>0</v>
      </c>
      <c r="BN84" s="356"/>
      <c r="BO84" s="356"/>
      <c r="BP84" s="16" t="s">
        <v>94</v>
      </c>
      <c r="BQ84" s="13"/>
      <c r="BR84" s="13"/>
      <c r="BS84" s="13"/>
      <c r="BT84" s="13"/>
      <c r="BU84" s="13"/>
      <c r="BV84" s="13"/>
      <c r="BW84" s="13"/>
      <c r="BX84" s="13"/>
      <c r="BY84" s="13"/>
      <c r="BZ84" s="13"/>
      <c r="CA84" s="13"/>
      <c r="CB84" s="13"/>
      <c r="CC84" s="13"/>
      <c r="CD84" s="13"/>
      <c r="CE84" s="13"/>
      <c r="CF84" s="13"/>
      <c r="CG84" s="13"/>
      <c r="CH84" s="13"/>
      <c r="CI84" s="13"/>
      <c r="CJ84" s="13"/>
      <c r="CK84" s="13"/>
      <c r="CL84" s="13"/>
      <c r="CM84" s="13"/>
      <c r="CN84" s="13"/>
      <c r="CO84" s="13"/>
      <c r="CP84" s="13"/>
      <c r="CQ84" s="13"/>
      <c r="CR84" s="13"/>
      <c r="CS84" s="13"/>
      <c r="CT84" s="13"/>
      <c r="CU84" s="13"/>
      <c r="CV84" s="13"/>
      <c r="CW84" s="13"/>
      <c r="CX84" s="13"/>
      <c r="CY84" s="13"/>
      <c r="CZ84" s="13"/>
      <c r="DA84" s="13"/>
      <c r="DB84" s="13"/>
      <c r="DC84" s="13"/>
      <c r="DD84" s="13"/>
      <c r="DE84" s="13"/>
      <c r="DF84" s="13"/>
      <c r="DG84" s="13"/>
      <c r="DH84" s="13"/>
      <c r="DI84" s="13"/>
      <c r="DJ84" s="13"/>
      <c r="DK84" s="13"/>
      <c r="DL84" s="13"/>
      <c r="DM84" s="13"/>
      <c r="DN84" s="13"/>
      <c r="DO84" s="13"/>
      <c r="DP84" s="13"/>
      <c r="DQ84" s="13"/>
      <c r="DR84" s="13"/>
      <c r="DS84" s="13">
        <v>1</v>
      </c>
      <c r="DT84" s="13"/>
      <c r="DU84" s="13"/>
      <c r="DV84" s="13"/>
      <c r="DW84" s="13">
        <v>1</v>
      </c>
      <c r="DX84" s="13"/>
      <c r="DY84" s="13"/>
      <c r="DZ84" s="13"/>
      <c r="EA84" s="13"/>
      <c r="EB84" s="13"/>
      <c r="EC84" s="13"/>
      <c r="ED84" s="13"/>
      <c r="EE84" s="13"/>
      <c r="EF84" s="13"/>
      <c r="EG84" s="13"/>
      <c r="EH84" s="13"/>
      <c r="EI84" s="13"/>
      <c r="EJ84" s="13"/>
      <c r="EK84" s="13"/>
      <c r="EL84" s="13"/>
      <c r="EM84" s="13"/>
      <c r="EN84" s="13"/>
      <c r="EO84" s="13"/>
      <c r="EP84" s="13"/>
      <c r="EQ84" s="13">
        <v>1</v>
      </c>
      <c r="ER84" s="13"/>
      <c r="ES84" s="13"/>
      <c r="ET84" s="13"/>
      <c r="EU84" s="13"/>
      <c r="EV84" s="13">
        <v>1</v>
      </c>
      <c r="EW84" s="13"/>
      <c r="EX84" s="13"/>
      <c r="EY84" s="13"/>
      <c r="EZ84" s="13"/>
      <c r="FA84" s="13">
        <v>1</v>
      </c>
      <c r="FB84" s="13"/>
      <c r="FC84" s="13"/>
      <c r="FD84" s="13"/>
      <c r="FE84" s="13"/>
      <c r="FF84" s="13"/>
      <c r="FG84" s="13"/>
      <c r="FH84" s="13"/>
      <c r="FI84" s="13"/>
      <c r="FJ84" s="13"/>
      <c r="FK84" s="13"/>
      <c r="FL84" s="13"/>
      <c r="FM84" s="13"/>
      <c r="FN84" s="60">
        <v>5</v>
      </c>
      <c r="FO84" s="13"/>
      <c r="FP84" s="13"/>
      <c r="FQ84" s="13"/>
      <c r="FR84" s="13"/>
      <c r="FS84" s="13"/>
      <c r="FT84" s="13"/>
      <c r="FU84" s="13"/>
      <c r="FV84" s="13"/>
      <c r="FW84" s="13"/>
      <c r="FX84" s="13"/>
      <c r="FY84" s="13"/>
      <c r="FZ84" s="13"/>
      <c r="GA84" s="13"/>
      <c r="GB84" s="13"/>
      <c r="GC84" s="13"/>
      <c r="GD84" s="13"/>
      <c r="GE84" s="13"/>
      <c r="GF84" s="13"/>
      <c r="GG84" s="13"/>
      <c r="GH84" s="13"/>
      <c r="GI84" s="13"/>
      <c r="GJ84" s="13"/>
      <c r="GK84" s="13"/>
      <c r="GL84" s="13"/>
      <c r="GM84" s="13"/>
      <c r="GN84" s="13"/>
      <c r="GO84" s="13"/>
      <c r="GP84" s="13"/>
      <c r="GQ84" s="13"/>
      <c r="GR84" s="13"/>
      <c r="GS84" s="13"/>
      <c r="GT84" s="13"/>
      <c r="GU84" s="13"/>
      <c r="GV84" s="13"/>
      <c r="GW84" s="13"/>
      <c r="GX84" s="13"/>
      <c r="GY84" s="13"/>
      <c r="GZ84" s="13"/>
      <c r="HA84" s="13"/>
      <c r="HB84" s="13"/>
      <c r="HC84" s="13"/>
      <c r="HD84" s="13"/>
      <c r="HE84" s="13"/>
      <c r="HF84" s="13"/>
      <c r="HG84" s="13"/>
      <c r="HH84" s="13"/>
      <c r="HI84" s="13"/>
      <c r="HJ84" s="13">
        <v>1</v>
      </c>
      <c r="HK84" s="13"/>
      <c r="HL84" s="13"/>
      <c r="HM84" s="13"/>
      <c r="HN84" s="13"/>
      <c r="HO84" s="13"/>
      <c r="HP84" s="13"/>
      <c r="HQ84" s="13"/>
      <c r="HR84" s="13"/>
      <c r="HS84" s="13"/>
      <c r="HT84" s="13"/>
      <c r="HU84" s="13"/>
      <c r="HV84" s="13"/>
      <c r="HW84" s="13"/>
      <c r="HX84" s="13"/>
      <c r="HY84" s="13"/>
      <c r="HZ84" s="13">
        <v>1</v>
      </c>
      <c r="IA84" s="13"/>
      <c r="IB84" s="13"/>
      <c r="IC84" s="13">
        <v>1</v>
      </c>
      <c r="ID84" s="13"/>
      <c r="IE84" s="13"/>
      <c r="IF84" s="13"/>
      <c r="IG84" s="13"/>
      <c r="IH84" s="13"/>
      <c r="II84" s="13"/>
      <c r="IJ84" s="13"/>
      <c r="IK84" s="13"/>
      <c r="IL84" s="13"/>
      <c r="IM84" s="13"/>
      <c r="IN84" s="13"/>
      <c r="IO84" s="13"/>
      <c r="IP84" s="13"/>
      <c r="IQ84" s="13"/>
      <c r="IR84" s="13"/>
      <c r="IS84" s="13"/>
      <c r="IT84" s="13">
        <v>1</v>
      </c>
      <c r="IU84" s="13"/>
      <c r="IV84" s="13"/>
      <c r="IW84" s="13"/>
      <c r="IX84" s="13"/>
      <c r="IY84" s="13"/>
      <c r="IZ84" s="13"/>
      <c r="JA84" s="13"/>
      <c r="JB84" s="13"/>
      <c r="JC84" s="13"/>
      <c r="JD84" s="13"/>
      <c r="JE84" s="13"/>
      <c r="JF84" s="13"/>
      <c r="JG84" s="13"/>
      <c r="JH84" s="13"/>
      <c r="JI84" s="13"/>
      <c r="JJ84" s="13"/>
      <c r="JK84" s="13"/>
      <c r="JL84" s="13"/>
      <c r="JM84" s="60">
        <v>4</v>
      </c>
      <c r="JN84" s="13"/>
      <c r="JO84" s="13"/>
      <c r="JP84" s="13"/>
      <c r="JQ84" s="13"/>
      <c r="JR84" s="13"/>
      <c r="JS84" s="13"/>
      <c r="JT84" s="13"/>
      <c r="JU84" s="13"/>
      <c r="JV84" s="13"/>
      <c r="JW84" s="13"/>
      <c r="JX84" s="13"/>
      <c r="JY84" s="13"/>
      <c r="JZ84" s="13"/>
      <c r="KA84" s="13"/>
      <c r="KB84" s="13"/>
      <c r="KC84" s="13"/>
      <c r="KD84" s="13"/>
      <c r="KE84" s="13"/>
      <c r="KF84" s="13"/>
      <c r="KG84" s="13"/>
      <c r="KH84" s="13"/>
      <c r="KI84" s="13"/>
      <c r="KJ84" s="13"/>
      <c r="KK84" s="13"/>
      <c r="KL84" s="13"/>
      <c r="KM84" s="13"/>
      <c r="KN84" s="13"/>
      <c r="KO84" s="13"/>
      <c r="KP84" s="13"/>
      <c r="KQ84" s="13"/>
      <c r="KR84" s="13"/>
      <c r="KS84" s="13"/>
      <c r="KT84" s="13"/>
      <c r="KU84" s="13"/>
      <c r="KV84" s="13"/>
      <c r="KW84" s="13"/>
      <c r="KX84" s="13"/>
      <c r="KY84" s="13"/>
      <c r="KZ84" s="13"/>
      <c r="LA84" s="13"/>
      <c r="LB84" s="13"/>
      <c r="LC84" s="13"/>
      <c r="LD84" s="13"/>
      <c r="LE84" s="13"/>
      <c r="LF84" s="13"/>
      <c r="LG84" s="13"/>
      <c r="LH84" s="13"/>
      <c r="LI84" s="13"/>
      <c r="LJ84" s="13"/>
      <c r="LK84" s="13"/>
      <c r="LL84" s="13"/>
      <c r="LM84" s="13"/>
      <c r="LN84" s="13"/>
      <c r="LO84" s="13"/>
      <c r="LP84" s="13"/>
      <c r="LQ84" s="13"/>
      <c r="LR84" s="13"/>
      <c r="LS84" s="13"/>
      <c r="LT84" s="13"/>
      <c r="LU84" s="13"/>
      <c r="LV84" s="13"/>
      <c r="LW84" s="13"/>
      <c r="LX84" s="13"/>
      <c r="LY84" s="13"/>
      <c r="LZ84" s="13"/>
      <c r="MA84" s="13"/>
      <c r="MB84" s="13"/>
      <c r="MC84" s="13"/>
      <c r="MD84" s="13"/>
      <c r="ME84" s="13"/>
      <c r="MF84" s="13"/>
      <c r="MG84" s="13"/>
      <c r="MH84" s="13"/>
      <c r="MI84" s="13"/>
      <c r="MJ84" s="13"/>
      <c r="MK84" s="60"/>
      <c r="ML84" s="13">
        <v>9</v>
      </c>
      <c r="MM84" s="448"/>
      <c r="MN84" s="448"/>
      <c r="MO84" s="448"/>
      <c r="MP84" s="448"/>
    </row>
    <row r="85" spans="1:354">
      <c r="A85" s="9" t="s">
        <v>95</v>
      </c>
      <c r="B85" s="283">
        <f t="shared" si="158"/>
        <v>0</v>
      </c>
      <c r="C85" s="283">
        <f t="shared" si="159"/>
        <v>0</v>
      </c>
      <c r="D85" s="283">
        <f t="shared" si="160"/>
        <v>0</v>
      </c>
      <c r="E85" s="283">
        <f t="shared" si="161"/>
        <v>0</v>
      </c>
      <c r="F85" s="283">
        <f t="shared" si="162"/>
        <v>0</v>
      </c>
      <c r="G85" s="283">
        <f t="shared" si="163"/>
        <v>0</v>
      </c>
      <c r="H85" s="283">
        <f t="shared" si="164"/>
        <v>0</v>
      </c>
      <c r="I85" s="283">
        <f t="shared" si="165"/>
        <v>0</v>
      </c>
      <c r="J85" s="283">
        <f t="shared" si="166"/>
        <v>1</v>
      </c>
      <c r="K85" s="283">
        <f t="shared" si="167"/>
        <v>0</v>
      </c>
      <c r="L85" s="283">
        <f t="shared" si="168"/>
        <v>0</v>
      </c>
      <c r="M85" s="283">
        <f t="shared" si="169"/>
        <v>0</v>
      </c>
      <c r="N85" s="283">
        <f t="shared" si="170"/>
        <v>6</v>
      </c>
      <c r="O85" s="283">
        <f t="shared" si="171"/>
        <v>3</v>
      </c>
      <c r="P85" s="283">
        <f t="shared" si="172"/>
        <v>6</v>
      </c>
      <c r="Q85" s="283">
        <f t="shared" si="173"/>
        <v>4</v>
      </c>
      <c r="R85" s="283">
        <f t="shared" si="174"/>
        <v>3</v>
      </c>
      <c r="S85" s="283">
        <f t="shared" si="175"/>
        <v>3</v>
      </c>
      <c r="T85" s="283">
        <f t="shared" si="176"/>
        <v>5</v>
      </c>
      <c r="U85" s="283">
        <f t="shared" si="177"/>
        <v>2</v>
      </c>
      <c r="W85" s="791">
        <f t="shared" si="178"/>
        <v>0</v>
      </c>
      <c r="X85" s="791">
        <f t="shared" si="179"/>
        <v>0</v>
      </c>
      <c r="Y85" s="791">
        <f t="shared" si="180"/>
        <v>0</v>
      </c>
      <c r="Z85" s="791">
        <f t="shared" si="181"/>
        <v>0</v>
      </c>
      <c r="AA85" s="791">
        <f t="shared" si="182"/>
        <v>0</v>
      </c>
      <c r="AB85" s="791">
        <f t="shared" si="183"/>
        <v>0</v>
      </c>
      <c r="AC85" s="791">
        <f t="shared" si="184"/>
        <v>0</v>
      </c>
      <c r="AD85" s="791">
        <f t="shared" si="185"/>
        <v>0</v>
      </c>
      <c r="AE85" s="791">
        <f t="shared" si="186"/>
        <v>0</v>
      </c>
      <c r="AF85" s="791">
        <f t="shared" si="187"/>
        <v>1</v>
      </c>
      <c r="AG85" s="356"/>
      <c r="AH85" s="16" t="s">
        <v>95</v>
      </c>
      <c r="AI85" s="797">
        <f t="shared" si="127"/>
        <v>0</v>
      </c>
      <c r="AJ85" s="797">
        <f t="shared" si="128"/>
        <v>0</v>
      </c>
      <c r="AK85" s="797">
        <f t="shared" si="129"/>
        <v>0</v>
      </c>
      <c r="AL85" s="797">
        <f t="shared" si="130"/>
        <v>0</v>
      </c>
      <c r="AM85" s="797">
        <f t="shared" si="131"/>
        <v>0</v>
      </c>
      <c r="AN85" s="797">
        <f t="shared" si="132"/>
        <v>0</v>
      </c>
      <c r="AO85" s="797">
        <f t="shared" si="133"/>
        <v>0</v>
      </c>
      <c r="AP85" s="797">
        <f t="shared" si="134"/>
        <v>0</v>
      </c>
      <c r="AQ85" s="797">
        <f t="shared" si="135"/>
        <v>1</v>
      </c>
      <c r="AR85" s="797">
        <f t="shared" si="136"/>
        <v>0</v>
      </c>
      <c r="AS85" s="797">
        <f t="shared" si="137"/>
        <v>0</v>
      </c>
      <c r="AT85" s="797">
        <f t="shared" si="138"/>
        <v>0</v>
      </c>
      <c r="AU85" s="797">
        <f t="shared" si="139"/>
        <v>6</v>
      </c>
      <c r="AV85" s="797">
        <f t="shared" si="140"/>
        <v>3</v>
      </c>
      <c r="AW85" s="797">
        <f t="shared" si="141"/>
        <v>6</v>
      </c>
      <c r="AX85" s="797">
        <f t="shared" si="142"/>
        <v>4</v>
      </c>
      <c r="AY85" s="797">
        <f t="shared" si="143"/>
        <v>3</v>
      </c>
      <c r="AZ85" s="797">
        <f t="shared" si="144"/>
        <v>3</v>
      </c>
      <c r="BA85" s="797">
        <f t="shared" si="145"/>
        <v>5</v>
      </c>
      <c r="BB85" s="797">
        <f t="shared" si="146"/>
        <v>2</v>
      </c>
      <c r="BC85" s="797">
        <f t="shared" si="147"/>
        <v>1</v>
      </c>
      <c r="BD85" s="789">
        <f t="shared" si="148"/>
        <v>0</v>
      </c>
      <c r="BE85" s="789">
        <f t="shared" si="149"/>
        <v>0</v>
      </c>
      <c r="BF85" s="789">
        <f t="shared" si="150"/>
        <v>0</v>
      </c>
      <c r="BG85" s="789">
        <f t="shared" si="151"/>
        <v>0</v>
      </c>
      <c r="BH85" s="789">
        <f t="shared" si="152"/>
        <v>0</v>
      </c>
      <c r="BI85" s="789">
        <f t="shared" si="153"/>
        <v>0</v>
      </c>
      <c r="BJ85" s="789">
        <f t="shared" si="154"/>
        <v>0</v>
      </c>
      <c r="BK85" s="789">
        <f t="shared" si="155"/>
        <v>0</v>
      </c>
      <c r="BL85" s="789">
        <f t="shared" si="156"/>
        <v>0</v>
      </c>
      <c r="BM85" s="789">
        <f t="shared" si="157"/>
        <v>1</v>
      </c>
      <c r="BN85" s="356"/>
      <c r="BO85" s="356"/>
      <c r="BP85" s="16" t="s">
        <v>95</v>
      </c>
      <c r="BQ85" s="13"/>
      <c r="BR85" s="13"/>
      <c r="BS85" s="13"/>
      <c r="BT85" s="13"/>
      <c r="BU85" s="13"/>
      <c r="BV85" s="13"/>
      <c r="BW85" s="13"/>
      <c r="BX85" s="13"/>
      <c r="BY85" s="13"/>
      <c r="BZ85" s="13"/>
      <c r="CA85" s="13"/>
      <c r="CB85" s="13"/>
      <c r="CC85" s="13"/>
      <c r="CD85" s="13"/>
      <c r="CE85" s="13"/>
      <c r="CF85" s="13"/>
      <c r="CG85" s="13"/>
      <c r="CH85" s="13"/>
      <c r="CI85" s="13"/>
      <c r="CJ85" s="13"/>
      <c r="CK85" s="13"/>
      <c r="CL85" s="13"/>
      <c r="CM85" s="13"/>
      <c r="CN85" s="13"/>
      <c r="CO85" s="13"/>
      <c r="CP85" s="13"/>
      <c r="CQ85" s="13"/>
      <c r="CR85" s="13"/>
      <c r="CS85" s="13"/>
      <c r="CT85" s="13"/>
      <c r="CU85" s="13"/>
      <c r="CV85" s="13"/>
      <c r="CW85" s="13"/>
      <c r="CX85" s="13"/>
      <c r="CY85" s="13"/>
      <c r="CZ85" s="13"/>
      <c r="DA85" s="13"/>
      <c r="DB85" s="13"/>
      <c r="DC85" s="13"/>
      <c r="DD85" s="13"/>
      <c r="DE85" s="13"/>
      <c r="DF85" s="13"/>
      <c r="DG85" s="13"/>
      <c r="DH85" s="13"/>
      <c r="DI85" s="13"/>
      <c r="DJ85" s="13"/>
      <c r="DK85" s="13"/>
      <c r="DL85" s="13"/>
      <c r="DM85" s="13"/>
      <c r="DN85" s="13"/>
      <c r="DO85" s="13"/>
      <c r="DP85" s="13"/>
      <c r="DQ85" s="13"/>
      <c r="DR85" s="13"/>
      <c r="DS85" s="13"/>
      <c r="DT85" s="13"/>
      <c r="DU85" s="13"/>
      <c r="DV85" s="13">
        <v>1</v>
      </c>
      <c r="DW85" s="13"/>
      <c r="DX85" s="13">
        <v>1</v>
      </c>
      <c r="DY85" s="13"/>
      <c r="DZ85" s="13"/>
      <c r="EA85" s="13"/>
      <c r="EB85" s="13">
        <v>1</v>
      </c>
      <c r="EC85" s="13">
        <v>2</v>
      </c>
      <c r="ED85" s="13"/>
      <c r="EE85" s="13"/>
      <c r="EF85" s="13">
        <v>1</v>
      </c>
      <c r="EG85" s="13"/>
      <c r="EH85" s="13"/>
      <c r="EI85" s="13">
        <v>1</v>
      </c>
      <c r="EJ85" s="13"/>
      <c r="EK85" s="13"/>
      <c r="EL85" s="13"/>
      <c r="EM85" s="13"/>
      <c r="EN85" s="13"/>
      <c r="EO85" s="13"/>
      <c r="EP85" s="13"/>
      <c r="EQ85" s="13"/>
      <c r="ER85" s="13"/>
      <c r="ES85" s="13">
        <v>1</v>
      </c>
      <c r="ET85" s="13">
        <v>1</v>
      </c>
      <c r="EU85" s="13">
        <v>1</v>
      </c>
      <c r="EV85" s="13"/>
      <c r="EW85" s="13"/>
      <c r="EX85" s="13"/>
      <c r="EY85" s="13"/>
      <c r="EZ85" s="13">
        <v>1</v>
      </c>
      <c r="FA85" s="13"/>
      <c r="FB85" s="13"/>
      <c r="FC85" s="13"/>
      <c r="FD85" s="13"/>
      <c r="FE85" s="13">
        <v>1</v>
      </c>
      <c r="FF85" s="13"/>
      <c r="FG85" s="13"/>
      <c r="FH85" s="13"/>
      <c r="FI85" s="13"/>
      <c r="FJ85" s="13"/>
      <c r="FK85" s="13"/>
      <c r="FL85" s="13"/>
      <c r="FM85" s="13"/>
      <c r="FN85" s="60">
        <v>12</v>
      </c>
      <c r="FO85" s="13"/>
      <c r="FP85" s="13"/>
      <c r="FQ85" s="13"/>
      <c r="FR85" s="13"/>
      <c r="FS85" s="13"/>
      <c r="FT85" s="13"/>
      <c r="FU85" s="13"/>
      <c r="FV85" s="13"/>
      <c r="FW85" s="13"/>
      <c r="FX85" s="13"/>
      <c r="FY85" s="13"/>
      <c r="FZ85" s="13"/>
      <c r="GA85" s="13"/>
      <c r="GB85" s="13"/>
      <c r="GC85" s="13"/>
      <c r="GD85" s="13"/>
      <c r="GE85" s="13"/>
      <c r="GF85" s="13"/>
      <c r="GG85" s="13"/>
      <c r="GH85" s="13"/>
      <c r="GI85" s="13"/>
      <c r="GJ85" s="13"/>
      <c r="GK85" s="13"/>
      <c r="GL85" s="13"/>
      <c r="GM85" s="13"/>
      <c r="GN85" s="13"/>
      <c r="GO85" s="13"/>
      <c r="GP85" s="13"/>
      <c r="GQ85" s="13"/>
      <c r="GR85" s="13"/>
      <c r="GS85" s="13"/>
      <c r="GT85" s="13"/>
      <c r="GU85" s="13"/>
      <c r="GV85" s="13"/>
      <c r="GW85" s="13"/>
      <c r="GX85" s="13"/>
      <c r="GY85" s="13"/>
      <c r="GZ85" s="13"/>
      <c r="HA85" s="13"/>
      <c r="HB85" s="13"/>
      <c r="HC85" s="13"/>
      <c r="HD85" s="13"/>
      <c r="HE85" s="13"/>
      <c r="HF85" s="13">
        <v>1</v>
      </c>
      <c r="HG85" s="13"/>
      <c r="HH85" s="13"/>
      <c r="HI85" s="13"/>
      <c r="HJ85" s="13"/>
      <c r="HK85" s="13"/>
      <c r="HL85" s="13"/>
      <c r="HM85" s="13"/>
      <c r="HN85" s="13"/>
      <c r="HO85" s="13"/>
      <c r="HP85" s="13"/>
      <c r="HQ85" s="13"/>
      <c r="HR85" s="13"/>
      <c r="HS85" s="13"/>
      <c r="HT85" s="13"/>
      <c r="HU85" s="13">
        <v>1</v>
      </c>
      <c r="HV85" s="13"/>
      <c r="HW85" s="13"/>
      <c r="HX85" s="13">
        <v>2</v>
      </c>
      <c r="HY85" s="13">
        <v>1</v>
      </c>
      <c r="HZ85" s="13">
        <v>1</v>
      </c>
      <c r="IA85" s="13"/>
      <c r="IB85" s="13">
        <v>1</v>
      </c>
      <c r="IC85" s="13"/>
      <c r="ID85" s="13"/>
      <c r="IE85" s="13"/>
      <c r="IF85" s="13"/>
      <c r="IG85" s="13">
        <v>1</v>
      </c>
      <c r="IH85" s="13">
        <v>1</v>
      </c>
      <c r="II85" s="13">
        <v>2</v>
      </c>
      <c r="IJ85" s="13"/>
      <c r="IK85" s="13"/>
      <c r="IL85" s="13">
        <v>1</v>
      </c>
      <c r="IM85" s="13">
        <v>1</v>
      </c>
      <c r="IN85" s="13"/>
      <c r="IO85" s="13">
        <v>1</v>
      </c>
      <c r="IP85" s="13"/>
      <c r="IQ85" s="13"/>
      <c r="IR85" s="13">
        <v>2</v>
      </c>
      <c r="IS85" s="13"/>
      <c r="IT85" s="13"/>
      <c r="IU85" s="13"/>
      <c r="IV85" s="13"/>
      <c r="IW85" s="13"/>
      <c r="IX85" s="13">
        <v>1</v>
      </c>
      <c r="IY85" s="13">
        <v>1</v>
      </c>
      <c r="IZ85" s="13"/>
      <c r="JA85" s="13"/>
      <c r="JB85" s="13">
        <v>1</v>
      </c>
      <c r="JC85" s="13">
        <v>2</v>
      </c>
      <c r="JD85" s="13"/>
      <c r="JE85" s="13"/>
      <c r="JF85" s="13"/>
      <c r="JG85" s="13"/>
      <c r="JH85" s="13"/>
      <c r="JI85" s="13"/>
      <c r="JJ85" s="13"/>
      <c r="JK85" s="13"/>
      <c r="JL85" s="13"/>
      <c r="JM85" s="60">
        <v>21</v>
      </c>
      <c r="JN85" s="13"/>
      <c r="JO85" s="13"/>
      <c r="JP85" s="13"/>
      <c r="JQ85" s="13"/>
      <c r="JR85" s="13"/>
      <c r="JS85" s="13"/>
      <c r="JT85" s="13"/>
      <c r="JU85" s="13"/>
      <c r="JV85" s="13"/>
      <c r="JW85" s="13"/>
      <c r="JX85" s="13"/>
      <c r="JY85" s="13"/>
      <c r="JZ85" s="13"/>
      <c r="KA85" s="13"/>
      <c r="KB85" s="13"/>
      <c r="KC85" s="13"/>
      <c r="KD85" s="13"/>
      <c r="KE85" s="13"/>
      <c r="KF85" s="13"/>
      <c r="KG85" s="13"/>
      <c r="KH85" s="13"/>
      <c r="KI85" s="13"/>
      <c r="KJ85" s="13"/>
      <c r="KK85" s="13"/>
      <c r="KL85" s="13"/>
      <c r="KM85" s="13"/>
      <c r="KN85" s="13"/>
      <c r="KO85" s="13"/>
      <c r="KP85" s="13"/>
      <c r="KQ85" s="13"/>
      <c r="KR85" s="13"/>
      <c r="KS85" s="13"/>
      <c r="KT85" s="13"/>
      <c r="KU85" s="13"/>
      <c r="KV85" s="13"/>
      <c r="KW85" s="13"/>
      <c r="KX85" s="13"/>
      <c r="KY85" s="13"/>
      <c r="KZ85" s="13"/>
      <c r="LA85" s="13"/>
      <c r="LB85" s="13"/>
      <c r="LC85" s="13"/>
      <c r="LD85" s="13"/>
      <c r="LE85" s="13"/>
      <c r="LF85" s="13"/>
      <c r="LG85" s="13"/>
      <c r="LH85" s="13"/>
      <c r="LI85" s="13"/>
      <c r="LJ85" s="13"/>
      <c r="LK85" s="13"/>
      <c r="LL85" s="13"/>
      <c r="LM85" s="13"/>
      <c r="LN85" s="13"/>
      <c r="LO85" s="13"/>
      <c r="LP85" s="13"/>
      <c r="LQ85" s="13"/>
      <c r="LR85" s="13"/>
      <c r="LS85" s="13"/>
      <c r="LT85" s="13"/>
      <c r="LU85" s="13"/>
      <c r="LV85" s="13"/>
      <c r="LW85" s="13">
        <v>1</v>
      </c>
      <c r="LX85" s="13"/>
      <c r="LY85" s="13"/>
      <c r="LZ85" s="13"/>
      <c r="MA85" s="13"/>
      <c r="MB85" s="13"/>
      <c r="MC85" s="13"/>
      <c r="MD85" s="13"/>
      <c r="ME85" s="13"/>
      <c r="MF85" s="13"/>
      <c r="MG85" s="13"/>
      <c r="MH85" s="13"/>
      <c r="MI85" s="13"/>
      <c r="MJ85" s="13"/>
      <c r="MK85" s="60">
        <v>1</v>
      </c>
      <c r="ML85" s="13">
        <v>34</v>
      </c>
      <c r="MM85" s="448"/>
      <c r="MN85" s="448"/>
      <c r="MO85" s="448"/>
      <c r="MP85" s="448"/>
    </row>
    <row r="86" spans="1:354">
      <c r="A86" s="8" t="s">
        <v>96</v>
      </c>
      <c r="B86" s="283">
        <f t="shared" si="158"/>
        <v>0</v>
      </c>
      <c r="C86" s="283">
        <f t="shared" si="159"/>
        <v>0</v>
      </c>
      <c r="D86" s="283">
        <f t="shared" si="160"/>
        <v>0</v>
      </c>
      <c r="E86" s="283">
        <f t="shared" si="161"/>
        <v>0</v>
      </c>
      <c r="F86" s="283">
        <f t="shared" si="162"/>
        <v>0</v>
      </c>
      <c r="G86" s="283">
        <f t="shared" si="163"/>
        <v>0</v>
      </c>
      <c r="H86" s="283">
        <f t="shared" si="164"/>
        <v>0</v>
      </c>
      <c r="I86" s="283">
        <f t="shared" si="165"/>
        <v>0</v>
      </c>
      <c r="J86" s="283">
        <f t="shared" si="166"/>
        <v>0</v>
      </c>
      <c r="K86" s="283">
        <f t="shared" si="167"/>
        <v>0</v>
      </c>
      <c r="L86" s="283">
        <f t="shared" si="168"/>
        <v>1</v>
      </c>
      <c r="M86" s="283">
        <f t="shared" si="169"/>
        <v>0</v>
      </c>
      <c r="N86" s="283">
        <f t="shared" si="170"/>
        <v>0</v>
      </c>
      <c r="O86" s="283">
        <f t="shared" si="171"/>
        <v>0</v>
      </c>
      <c r="P86" s="283">
        <f t="shared" si="172"/>
        <v>0</v>
      </c>
      <c r="Q86" s="283">
        <f t="shared" si="173"/>
        <v>0</v>
      </c>
      <c r="R86" s="283">
        <f t="shared" si="174"/>
        <v>0</v>
      </c>
      <c r="S86" s="283">
        <f t="shared" si="175"/>
        <v>0</v>
      </c>
      <c r="T86" s="283">
        <f t="shared" si="176"/>
        <v>0</v>
      </c>
      <c r="U86" s="283">
        <f t="shared" si="177"/>
        <v>0</v>
      </c>
      <c r="W86" s="791">
        <f t="shared" si="178"/>
        <v>0</v>
      </c>
      <c r="X86" s="791">
        <f t="shared" si="179"/>
        <v>0</v>
      </c>
      <c r="Y86" s="791">
        <f t="shared" si="180"/>
        <v>0</v>
      </c>
      <c r="Z86" s="791">
        <f t="shared" si="181"/>
        <v>0</v>
      </c>
      <c r="AA86" s="791">
        <f t="shared" si="182"/>
        <v>0</v>
      </c>
      <c r="AB86" s="791">
        <f t="shared" si="183"/>
        <v>0</v>
      </c>
      <c r="AC86" s="791">
        <f t="shared" si="184"/>
        <v>0</v>
      </c>
      <c r="AD86" s="791">
        <f t="shared" si="185"/>
        <v>0</v>
      </c>
      <c r="AE86" s="791">
        <f t="shared" si="186"/>
        <v>0</v>
      </c>
      <c r="AF86" s="791">
        <f t="shared" si="187"/>
        <v>0</v>
      </c>
      <c r="AG86" s="356"/>
      <c r="AH86" s="16" t="s">
        <v>96</v>
      </c>
      <c r="AI86" s="797">
        <f t="shared" si="127"/>
        <v>0</v>
      </c>
      <c r="AJ86" s="797">
        <f t="shared" si="128"/>
        <v>0</v>
      </c>
      <c r="AK86" s="797">
        <f t="shared" si="129"/>
        <v>0</v>
      </c>
      <c r="AL86" s="797">
        <f t="shared" si="130"/>
        <v>0</v>
      </c>
      <c r="AM86" s="797">
        <f t="shared" si="131"/>
        <v>0</v>
      </c>
      <c r="AN86" s="797">
        <f t="shared" si="132"/>
        <v>0</v>
      </c>
      <c r="AO86" s="797">
        <f t="shared" si="133"/>
        <v>0</v>
      </c>
      <c r="AP86" s="797">
        <f t="shared" si="134"/>
        <v>0</v>
      </c>
      <c r="AQ86" s="797">
        <f t="shared" si="135"/>
        <v>0</v>
      </c>
      <c r="AR86" s="797">
        <f t="shared" si="136"/>
        <v>0</v>
      </c>
      <c r="AS86" s="797">
        <f t="shared" si="137"/>
        <v>1</v>
      </c>
      <c r="AT86" s="797">
        <f t="shared" si="138"/>
        <v>0</v>
      </c>
      <c r="AU86" s="797">
        <f t="shared" si="139"/>
        <v>0</v>
      </c>
      <c r="AV86" s="797">
        <f t="shared" si="140"/>
        <v>0</v>
      </c>
      <c r="AW86" s="797">
        <f t="shared" si="141"/>
        <v>0</v>
      </c>
      <c r="AX86" s="797">
        <f t="shared" si="142"/>
        <v>0</v>
      </c>
      <c r="AY86" s="797">
        <f t="shared" si="143"/>
        <v>0</v>
      </c>
      <c r="AZ86" s="797">
        <f t="shared" si="144"/>
        <v>0</v>
      </c>
      <c r="BA86" s="797">
        <f t="shared" si="145"/>
        <v>0</v>
      </c>
      <c r="BB86" s="797">
        <f t="shared" si="146"/>
        <v>0</v>
      </c>
      <c r="BC86" s="797">
        <f t="shared" si="147"/>
        <v>0</v>
      </c>
      <c r="BD86" s="789">
        <f t="shared" si="148"/>
        <v>0</v>
      </c>
      <c r="BE86" s="789">
        <f t="shared" si="149"/>
        <v>0</v>
      </c>
      <c r="BF86" s="789">
        <f t="shared" si="150"/>
        <v>0</v>
      </c>
      <c r="BG86" s="789">
        <f t="shared" si="151"/>
        <v>0</v>
      </c>
      <c r="BH86" s="789">
        <f t="shared" si="152"/>
        <v>0</v>
      </c>
      <c r="BI86" s="789">
        <f t="shared" si="153"/>
        <v>0</v>
      </c>
      <c r="BJ86" s="789">
        <f t="shared" si="154"/>
        <v>0</v>
      </c>
      <c r="BK86" s="789">
        <f t="shared" si="155"/>
        <v>0</v>
      </c>
      <c r="BL86" s="789">
        <f t="shared" si="156"/>
        <v>0</v>
      </c>
      <c r="BM86" s="789">
        <f t="shared" si="157"/>
        <v>0</v>
      </c>
      <c r="BN86" s="356"/>
      <c r="BO86" s="356"/>
      <c r="BP86" s="16" t="s">
        <v>96</v>
      </c>
      <c r="BQ86" s="13"/>
      <c r="BR86" s="13"/>
      <c r="BS86" s="13"/>
      <c r="BT86" s="13"/>
      <c r="BU86" s="13"/>
      <c r="BV86" s="13"/>
      <c r="BW86" s="13"/>
      <c r="BX86" s="13"/>
      <c r="BY86" s="13"/>
      <c r="BZ86" s="13"/>
      <c r="CA86" s="13"/>
      <c r="CB86" s="13"/>
      <c r="CC86" s="13"/>
      <c r="CD86" s="13"/>
      <c r="CE86" s="13"/>
      <c r="CF86" s="13"/>
      <c r="CG86" s="13"/>
      <c r="CH86" s="13"/>
      <c r="CI86" s="13"/>
      <c r="CJ86" s="13"/>
      <c r="CK86" s="13"/>
      <c r="CL86" s="13"/>
      <c r="CM86" s="13"/>
      <c r="CN86" s="13"/>
      <c r="CO86" s="13"/>
      <c r="CP86" s="13"/>
      <c r="CQ86" s="13"/>
      <c r="CR86" s="13"/>
      <c r="CS86" s="13"/>
      <c r="CT86" s="13"/>
      <c r="CU86" s="13"/>
      <c r="CV86" s="13"/>
      <c r="CW86" s="13"/>
      <c r="CX86" s="13"/>
      <c r="CY86" s="13"/>
      <c r="CZ86" s="13"/>
      <c r="DA86" s="13"/>
      <c r="DB86" s="13"/>
      <c r="DC86" s="13"/>
      <c r="DD86" s="13"/>
      <c r="DE86" s="13"/>
      <c r="DF86" s="13"/>
      <c r="DG86" s="13"/>
      <c r="DH86" s="13"/>
      <c r="DI86" s="13"/>
      <c r="DJ86" s="13"/>
      <c r="DK86" s="13"/>
      <c r="DL86" s="13"/>
      <c r="DM86" s="13"/>
      <c r="DN86" s="13"/>
      <c r="DO86" s="13"/>
      <c r="DP86" s="13"/>
      <c r="DQ86" s="13"/>
      <c r="DR86" s="13"/>
      <c r="DS86" s="13"/>
      <c r="DT86" s="13"/>
      <c r="DU86" s="13"/>
      <c r="DV86" s="13"/>
      <c r="DW86" s="13"/>
      <c r="DX86" s="13"/>
      <c r="DY86" s="13"/>
      <c r="DZ86" s="13"/>
      <c r="EA86" s="13"/>
      <c r="EB86" s="13"/>
      <c r="EC86" s="13"/>
      <c r="ED86" s="13"/>
      <c r="EE86" s="13"/>
      <c r="EF86" s="13"/>
      <c r="EG86" s="13"/>
      <c r="EH86" s="13"/>
      <c r="EI86" s="13"/>
      <c r="EJ86" s="13"/>
      <c r="EK86" s="13"/>
      <c r="EL86" s="13"/>
      <c r="EM86" s="13"/>
      <c r="EN86" s="13"/>
      <c r="EO86" s="13"/>
      <c r="EP86" s="13"/>
      <c r="EQ86" s="13"/>
      <c r="ER86" s="13"/>
      <c r="ES86" s="13"/>
      <c r="ET86" s="13"/>
      <c r="EU86" s="13"/>
      <c r="EV86" s="13"/>
      <c r="EW86" s="13"/>
      <c r="EX86" s="13"/>
      <c r="EY86" s="13"/>
      <c r="EZ86" s="13"/>
      <c r="FA86" s="13"/>
      <c r="FB86" s="13"/>
      <c r="FC86" s="13"/>
      <c r="FD86" s="13"/>
      <c r="FE86" s="13"/>
      <c r="FF86" s="13"/>
      <c r="FG86" s="13"/>
      <c r="FH86" s="13"/>
      <c r="FI86" s="13"/>
      <c r="FJ86" s="13"/>
      <c r="FK86" s="13"/>
      <c r="FL86" s="13"/>
      <c r="FM86" s="13"/>
      <c r="FN86" s="60"/>
      <c r="FO86" s="13"/>
      <c r="FP86" s="13"/>
      <c r="FQ86" s="13"/>
      <c r="FR86" s="13"/>
      <c r="FS86" s="13"/>
      <c r="FT86" s="13"/>
      <c r="FU86" s="13"/>
      <c r="FV86" s="13"/>
      <c r="FW86" s="13"/>
      <c r="FX86" s="13"/>
      <c r="FY86" s="13"/>
      <c r="FZ86" s="13"/>
      <c r="GA86" s="13"/>
      <c r="GB86" s="13"/>
      <c r="GC86" s="13"/>
      <c r="GD86" s="13"/>
      <c r="GE86" s="13"/>
      <c r="GF86" s="13"/>
      <c r="GG86" s="13"/>
      <c r="GH86" s="13"/>
      <c r="GI86" s="13"/>
      <c r="GJ86" s="13"/>
      <c r="GK86" s="13"/>
      <c r="GL86" s="13"/>
      <c r="GM86" s="13"/>
      <c r="GN86" s="13"/>
      <c r="GO86" s="13"/>
      <c r="GP86" s="13"/>
      <c r="GQ86" s="13"/>
      <c r="GR86" s="13"/>
      <c r="GS86" s="13"/>
      <c r="GT86" s="13"/>
      <c r="GU86" s="13"/>
      <c r="GV86" s="13"/>
      <c r="GW86" s="13"/>
      <c r="GX86" s="13"/>
      <c r="GY86" s="13"/>
      <c r="GZ86" s="13"/>
      <c r="HA86" s="13"/>
      <c r="HB86" s="13"/>
      <c r="HC86" s="13"/>
      <c r="HD86" s="13"/>
      <c r="HE86" s="13"/>
      <c r="HF86" s="13"/>
      <c r="HG86" s="13"/>
      <c r="HH86" s="13"/>
      <c r="HI86" s="13"/>
      <c r="HJ86" s="13"/>
      <c r="HK86" s="13"/>
      <c r="HL86" s="13"/>
      <c r="HM86" s="13"/>
      <c r="HN86" s="13"/>
      <c r="HO86" s="13">
        <v>1</v>
      </c>
      <c r="HP86" s="13"/>
      <c r="HQ86" s="13"/>
      <c r="HR86" s="13"/>
      <c r="HS86" s="13"/>
      <c r="HT86" s="13"/>
      <c r="HU86" s="13"/>
      <c r="HV86" s="13"/>
      <c r="HW86" s="13"/>
      <c r="HX86" s="13"/>
      <c r="HY86" s="13"/>
      <c r="HZ86" s="13"/>
      <c r="IA86" s="13"/>
      <c r="IB86" s="13"/>
      <c r="IC86" s="13"/>
      <c r="ID86" s="13"/>
      <c r="IE86" s="13"/>
      <c r="IF86" s="13"/>
      <c r="IG86" s="13"/>
      <c r="IH86" s="13"/>
      <c r="II86" s="13"/>
      <c r="IJ86" s="13"/>
      <c r="IK86" s="13"/>
      <c r="IL86" s="13"/>
      <c r="IM86" s="13"/>
      <c r="IN86" s="13"/>
      <c r="IO86" s="13"/>
      <c r="IP86" s="13"/>
      <c r="IQ86" s="13"/>
      <c r="IR86" s="13"/>
      <c r="IS86" s="13"/>
      <c r="IT86" s="13"/>
      <c r="IU86" s="13"/>
      <c r="IV86" s="13"/>
      <c r="IW86" s="13"/>
      <c r="IX86" s="13"/>
      <c r="IY86" s="13"/>
      <c r="IZ86" s="13"/>
      <c r="JA86" s="13"/>
      <c r="JB86" s="13"/>
      <c r="JC86" s="13"/>
      <c r="JD86" s="13"/>
      <c r="JE86" s="13"/>
      <c r="JF86" s="13"/>
      <c r="JG86" s="13"/>
      <c r="JH86" s="13"/>
      <c r="JI86" s="13"/>
      <c r="JJ86" s="13"/>
      <c r="JK86" s="13"/>
      <c r="JL86" s="13"/>
      <c r="JM86" s="60">
        <v>1</v>
      </c>
      <c r="JN86" s="13"/>
      <c r="JO86" s="13"/>
      <c r="JP86" s="13"/>
      <c r="JQ86" s="13"/>
      <c r="JR86" s="13"/>
      <c r="JS86" s="13"/>
      <c r="JT86" s="13"/>
      <c r="JU86" s="13"/>
      <c r="JV86" s="13"/>
      <c r="JW86" s="13"/>
      <c r="JX86" s="13"/>
      <c r="JY86" s="13"/>
      <c r="JZ86" s="13"/>
      <c r="KA86" s="13"/>
      <c r="KB86" s="13"/>
      <c r="KC86" s="13"/>
      <c r="KD86" s="13"/>
      <c r="KE86" s="13"/>
      <c r="KF86" s="13"/>
      <c r="KG86" s="13"/>
      <c r="KH86" s="13"/>
      <c r="KI86" s="13"/>
      <c r="KJ86" s="13"/>
      <c r="KK86" s="13"/>
      <c r="KL86" s="13"/>
      <c r="KM86" s="13"/>
      <c r="KN86" s="13"/>
      <c r="KO86" s="13"/>
      <c r="KP86" s="13"/>
      <c r="KQ86" s="13"/>
      <c r="KR86" s="13"/>
      <c r="KS86" s="13"/>
      <c r="KT86" s="13"/>
      <c r="KU86" s="13"/>
      <c r="KV86" s="13"/>
      <c r="KW86" s="13"/>
      <c r="KX86" s="13"/>
      <c r="KY86" s="13"/>
      <c r="KZ86" s="13"/>
      <c r="LA86" s="13"/>
      <c r="LB86" s="13"/>
      <c r="LC86" s="13"/>
      <c r="LD86" s="13"/>
      <c r="LE86" s="13"/>
      <c r="LF86" s="13"/>
      <c r="LG86" s="13"/>
      <c r="LH86" s="13"/>
      <c r="LI86" s="13"/>
      <c r="LJ86" s="13"/>
      <c r="LK86" s="13"/>
      <c r="LL86" s="13"/>
      <c r="LM86" s="13"/>
      <c r="LN86" s="13"/>
      <c r="LO86" s="13"/>
      <c r="LP86" s="13"/>
      <c r="LQ86" s="13"/>
      <c r="LR86" s="13"/>
      <c r="LS86" s="13"/>
      <c r="LT86" s="13"/>
      <c r="LU86" s="13"/>
      <c r="LV86" s="13"/>
      <c r="LW86" s="13"/>
      <c r="LX86" s="13"/>
      <c r="LY86" s="13"/>
      <c r="LZ86" s="13"/>
      <c r="MA86" s="13"/>
      <c r="MB86" s="13"/>
      <c r="MC86" s="13"/>
      <c r="MD86" s="13"/>
      <c r="ME86" s="13"/>
      <c r="MF86" s="13"/>
      <c r="MG86" s="13"/>
      <c r="MH86" s="13"/>
      <c r="MI86" s="13"/>
      <c r="MJ86" s="13"/>
      <c r="MK86" s="60"/>
      <c r="ML86" s="13">
        <v>1</v>
      </c>
      <c r="MM86" s="448"/>
      <c r="MN86" s="448"/>
      <c r="MO86" s="448"/>
      <c r="MP86" s="448"/>
    </row>
    <row r="87" spans="1:354">
      <c r="A87" s="8" t="s">
        <v>97</v>
      </c>
      <c r="B87" s="283">
        <f t="shared" si="158"/>
        <v>0</v>
      </c>
      <c r="C87" s="283">
        <f t="shared" si="159"/>
        <v>0</v>
      </c>
      <c r="D87" s="283">
        <f t="shared" si="160"/>
        <v>0</v>
      </c>
      <c r="E87" s="283">
        <f t="shared" si="161"/>
        <v>0</v>
      </c>
      <c r="F87" s="283">
        <f t="shared" si="162"/>
        <v>0</v>
      </c>
      <c r="G87" s="283">
        <f t="shared" si="163"/>
        <v>0</v>
      </c>
      <c r="H87" s="283">
        <f t="shared" si="164"/>
        <v>0</v>
      </c>
      <c r="I87" s="283">
        <f t="shared" si="165"/>
        <v>0</v>
      </c>
      <c r="J87" s="283">
        <f t="shared" si="166"/>
        <v>0</v>
      </c>
      <c r="K87" s="283">
        <f t="shared" si="167"/>
        <v>0</v>
      </c>
      <c r="L87" s="283">
        <f t="shared" si="168"/>
        <v>1</v>
      </c>
      <c r="M87" s="283">
        <f t="shared" si="169"/>
        <v>0</v>
      </c>
      <c r="N87" s="283">
        <f t="shared" si="170"/>
        <v>3</v>
      </c>
      <c r="O87" s="283">
        <f t="shared" si="171"/>
        <v>0</v>
      </c>
      <c r="P87" s="283">
        <f t="shared" si="172"/>
        <v>0</v>
      </c>
      <c r="Q87" s="283">
        <f t="shared" si="173"/>
        <v>1</v>
      </c>
      <c r="R87" s="283">
        <f t="shared" si="174"/>
        <v>2</v>
      </c>
      <c r="S87" s="283">
        <f t="shared" si="175"/>
        <v>3</v>
      </c>
      <c r="T87" s="283">
        <f t="shared" si="176"/>
        <v>0</v>
      </c>
      <c r="U87" s="283">
        <f t="shared" si="177"/>
        <v>1</v>
      </c>
      <c r="W87" s="791">
        <f t="shared" si="178"/>
        <v>0</v>
      </c>
      <c r="X87" s="791">
        <f t="shared" si="179"/>
        <v>0</v>
      </c>
      <c r="Y87" s="791">
        <f t="shared" si="180"/>
        <v>0</v>
      </c>
      <c r="Z87" s="791">
        <f t="shared" si="181"/>
        <v>0</v>
      </c>
      <c r="AA87" s="791">
        <f t="shared" si="182"/>
        <v>0</v>
      </c>
      <c r="AB87" s="791">
        <f t="shared" si="183"/>
        <v>0</v>
      </c>
      <c r="AC87" s="791">
        <f t="shared" si="184"/>
        <v>0</v>
      </c>
      <c r="AD87" s="791">
        <f t="shared" si="185"/>
        <v>0</v>
      </c>
      <c r="AE87" s="791">
        <f t="shared" si="186"/>
        <v>0</v>
      </c>
      <c r="AF87" s="791">
        <f t="shared" si="187"/>
        <v>0</v>
      </c>
      <c r="AG87" s="356"/>
      <c r="AH87" s="16" t="s">
        <v>97</v>
      </c>
      <c r="AI87" s="797">
        <f t="shared" si="127"/>
        <v>0</v>
      </c>
      <c r="AJ87" s="797">
        <f t="shared" si="128"/>
        <v>0</v>
      </c>
      <c r="AK87" s="797">
        <f t="shared" si="129"/>
        <v>0</v>
      </c>
      <c r="AL87" s="797">
        <f t="shared" si="130"/>
        <v>0</v>
      </c>
      <c r="AM87" s="797">
        <f t="shared" si="131"/>
        <v>0</v>
      </c>
      <c r="AN87" s="797">
        <f t="shared" si="132"/>
        <v>0</v>
      </c>
      <c r="AO87" s="797">
        <f t="shared" si="133"/>
        <v>0</v>
      </c>
      <c r="AP87" s="797">
        <f t="shared" si="134"/>
        <v>0</v>
      </c>
      <c r="AQ87" s="797">
        <f t="shared" si="135"/>
        <v>0</v>
      </c>
      <c r="AR87" s="797">
        <f t="shared" si="136"/>
        <v>0</v>
      </c>
      <c r="AS87" s="797">
        <f t="shared" si="137"/>
        <v>1</v>
      </c>
      <c r="AT87" s="797">
        <f t="shared" si="138"/>
        <v>0</v>
      </c>
      <c r="AU87" s="797">
        <f t="shared" si="139"/>
        <v>3</v>
      </c>
      <c r="AV87" s="797">
        <f t="shared" si="140"/>
        <v>0</v>
      </c>
      <c r="AW87" s="797">
        <f t="shared" si="141"/>
        <v>0</v>
      </c>
      <c r="AX87" s="797">
        <f t="shared" si="142"/>
        <v>1</v>
      </c>
      <c r="AY87" s="797">
        <f t="shared" si="143"/>
        <v>2</v>
      </c>
      <c r="AZ87" s="797">
        <f t="shared" si="144"/>
        <v>3</v>
      </c>
      <c r="BA87" s="797">
        <f t="shared" si="145"/>
        <v>0</v>
      </c>
      <c r="BB87" s="797">
        <f t="shared" si="146"/>
        <v>1</v>
      </c>
      <c r="BC87" s="797">
        <f t="shared" si="147"/>
        <v>0</v>
      </c>
      <c r="BD87" s="789">
        <f t="shared" si="148"/>
        <v>0</v>
      </c>
      <c r="BE87" s="789">
        <f t="shared" si="149"/>
        <v>0</v>
      </c>
      <c r="BF87" s="789">
        <f t="shared" si="150"/>
        <v>0</v>
      </c>
      <c r="BG87" s="789">
        <f t="shared" si="151"/>
        <v>0</v>
      </c>
      <c r="BH87" s="789">
        <f t="shared" si="152"/>
        <v>0</v>
      </c>
      <c r="BI87" s="789">
        <f t="shared" si="153"/>
        <v>0</v>
      </c>
      <c r="BJ87" s="789">
        <f t="shared" si="154"/>
        <v>0</v>
      </c>
      <c r="BK87" s="789">
        <f t="shared" si="155"/>
        <v>0</v>
      </c>
      <c r="BL87" s="789">
        <f t="shared" si="156"/>
        <v>0</v>
      </c>
      <c r="BM87" s="789">
        <f t="shared" si="157"/>
        <v>0</v>
      </c>
      <c r="BN87" s="356"/>
      <c r="BO87" s="356"/>
      <c r="BP87" s="16" t="s">
        <v>97</v>
      </c>
      <c r="BQ87" s="13"/>
      <c r="BR87" s="13"/>
      <c r="BS87" s="13"/>
      <c r="BT87" s="13"/>
      <c r="BU87" s="13"/>
      <c r="BV87" s="13"/>
      <c r="BW87" s="13"/>
      <c r="BX87" s="13"/>
      <c r="BY87" s="13"/>
      <c r="BZ87" s="13"/>
      <c r="CA87" s="13"/>
      <c r="CB87" s="13"/>
      <c r="CC87" s="13"/>
      <c r="CD87" s="13"/>
      <c r="CE87" s="13"/>
      <c r="CF87" s="13"/>
      <c r="CG87" s="13"/>
      <c r="CH87" s="13"/>
      <c r="CI87" s="13"/>
      <c r="CJ87" s="13"/>
      <c r="CK87" s="13"/>
      <c r="CL87" s="13"/>
      <c r="CM87" s="13"/>
      <c r="CN87" s="13"/>
      <c r="CO87" s="13"/>
      <c r="CP87" s="13"/>
      <c r="CQ87" s="13"/>
      <c r="CR87" s="13"/>
      <c r="CS87" s="13"/>
      <c r="CT87" s="13"/>
      <c r="CU87" s="13"/>
      <c r="CV87" s="13"/>
      <c r="CW87" s="13"/>
      <c r="CX87" s="13"/>
      <c r="CY87" s="13"/>
      <c r="CZ87" s="13"/>
      <c r="DA87" s="13"/>
      <c r="DB87" s="13"/>
      <c r="DC87" s="13"/>
      <c r="DD87" s="13"/>
      <c r="DE87" s="13"/>
      <c r="DF87" s="13"/>
      <c r="DG87" s="13"/>
      <c r="DH87" s="13"/>
      <c r="DI87" s="13"/>
      <c r="DJ87" s="13"/>
      <c r="DK87" s="13"/>
      <c r="DL87" s="13"/>
      <c r="DM87" s="13"/>
      <c r="DN87" s="13"/>
      <c r="DO87" s="13"/>
      <c r="DP87" s="13"/>
      <c r="DQ87" s="13"/>
      <c r="DR87" s="13"/>
      <c r="DS87" s="13"/>
      <c r="DT87" s="13"/>
      <c r="DU87" s="13"/>
      <c r="DV87" s="13"/>
      <c r="DW87" s="13"/>
      <c r="DX87" s="13"/>
      <c r="DY87" s="13"/>
      <c r="DZ87" s="13"/>
      <c r="EA87" s="13"/>
      <c r="EB87" s="13"/>
      <c r="EC87" s="13"/>
      <c r="ED87" s="13"/>
      <c r="EE87" s="13">
        <v>1</v>
      </c>
      <c r="EF87" s="13"/>
      <c r="EG87" s="13"/>
      <c r="EH87" s="13"/>
      <c r="EI87" s="13"/>
      <c r="EJ87" s="13"/>
      <c r="EK87" s="13"/>
      <c r="EL87" s="13"/>
      <c r="EM87" s="13"/>
      <c r="EN87" s="13"/>
      <c r="EO87" s="13"/>
      <c r="EP87" s="13">
        <v>1</v>
      </c>
      <c r="EQ87" s="13"/>
      <c r="ER87" s="13"/>
      <c r="ES87" s="13">
        <v>1</v>
      </c>
      <c r="ET87" s="13"/>
      <c r="EU87" s="13"/>
      <c r="EV87" s="13">
        <v>1</v>
      </c>
      <c r="EW87" s="13">
        <v>1</v>
      </c>
      <c r="EX87" s="13"/>
      <c r="EY87" s="13"/>
      <c r="EZ87" s="13"/>
      <c r="FA87" s="13"/>
      <c r="FB87" s="13"/>
      <c r="FC87" s="13"/>
      <c r="FD87" s="13"/>
      <c r="FE87" s="13"/>
      <c r="FF87" s="13"/>
      <c r="FG87" s="13"/>
      <c r="FH87" s="13"/>
      <c r="FI87" s="13"/>
      <c r="FJ87" s="13"/>
      <c r="FK87" s="13"/>
      <c r="FL87" s="13"/>
      <c r="FM87" s="13"/>
      <c r="FN87" s="60">
        <v>5</v>
      </c>
      <c r="FO87" s="13"/>
      <c r="FP87" s="13"/>
      <c r="FQ87" s="13"/>
      <c r="FR87" s="13"/>
      <c r="FS87" s="13"/>
      <c r="FT87" s="13"/>
      <c r="FU87" s="13"/>
      <c r="FV87" s="13"/>
      <c r="FW87" s="13"/>
      <c r="FX87" s="13"/>
      <c r="FY87" s="13"/>
      <c r="FZ87" s="13"/>
      <c r="GA87" s="13"/>
      <c r="GB87" s="13"/>
      <c r="GC87" s="13"/>
      <c r="GD87" s="13"/>
      <c r="GE87" s="13"/>
      <c r="GF87" s="13"/>
      <c r="GG87" s="13"/>
      <c r="GH87" s="13"/>
      <c r="GI87" s="13"/>
      <c r="GJ87" s="13"/>
      <c r="GK87" s="13"/>
      <c r="GL87" s="13"/>
      <c r="GM87" s="13"/>
      <c r="GN87" s="13"/>
      <c r="GO87" s="13"/>
      <c r="GP87" s="13"/>
      <c r="GQ87" s="13"/>
      <c r="GR87" s="13"/>
      <c r="GS87" s="13"/>
      <c r="GT87" s="13"/>
      <c r="GU87" s="13"/>
      <c r="GV87" s="13"/>
      <c r="GW87" s="13"/>
      <c r="GX87" s="13"/>
      <c r="GY87" s="13"/>
      <c r="GZ87" s="13"/>
      <c r="HA87" s="13"/>
      <c r="HB87" s="13"/>
      <c r="HC87" s="13"/>
      <c r="HD87" s="13"/>
      <c r="HE87" s="13"/>
      <c r="HF87" s="13"/>
      <c r="HG87" s="13"/>
      <c r="HH87" s="13"/>
      <c r="HI87" s="13"/>
      <c r="HJ87" s="13"/>
      <c r="HK87" s="13"/>
      <c r="HL87" s="13"/>
      <c r="HM87" s="13"/>
      <c r="HN87" s="13"/>
      <c r="HO87" s="13"/>
      <c r="HP87" s="13"/>
      <c r="HQ87" s="13"/>
      <c r="HR87" s="13"/>
      <c r="HS87" s="13">
        <v>1</v>
      </c>
      <c r="HT87" s="13"/>
      <c r="HU87" s="13"/>
      <c r="HV87" s="13"/>
      <c r="HW87" s="13"/>
      <c r="HX87" s="13">
        <v>1</v>
      </c>
      <c r="HY87" s="13">
        <v>2</v>
      </c>
      <c r="HZ87" s="13"/>
      <c r="IA87" s="13"/>
      <c r="IB87" s="13"/>
      <c r="IC87" s="13"/>
      <c r="ID87" s="13"/>
      <c r="IE87" s="13"/>
      <c r="IF87" s="13"/>
      <c r="IG87" s="13"/>
      <c r="IH87" s="13"/>
      <c r="II87" s="13"/>
      <c r="IJ87" s="13"/>
      <c r="IK87" s="13"/>
      <c r="IL87" s="13"/>
      <c r="IM87" s="13"/>
      <c r="IN87" s="13"/>
      <c r="IO87" s="13">
        <v>1</v>
      </c>
      <c r="IP87" s="13"/>
      <c r="IQ87" s="13"/>
      <c r="IR87" s="13"/>
      <c r="IS87" s="13"/>
      <c r="IT87" s="13">
        <v>1</v>
      </c>
      <c r="IU87" s="13"/>
      <c r="IV87" s="13"/>
      <c r="IW87" s="13"/>
      <c r="IX87" s="13"/>
      <c r="IY87" s="13"/>
      <c r="IZ87" s="13"/>
      <c r="JA87" s="13"/>
      <c r="JB87" s="13"/>
      <c r="JC87" s="13"/>
      <c r="JD87" s="13"/>
      <c r="JE87" s="13"/>
      <c r="JF87" s="13"/>
      <c r="JG87" s="13"/>
      <c r="JH87" s="13"/>
      <c r="JI87" s="13"/>
      <c r="JJ87" s="13"/>
      <c r="JK87" s="13"/>
      <c r="JL87" s="13"/>
      <c r="JM87" s="60">
        <v>6</v>
      </c>
      <c r="JN87" s="13"/>
      <c r="JO87" s="13"/>
      <c r="JP87" s="13"/>
      <c r="JQ87" s="13"/>
      <c r="JR87" s="13"/>
      <c r="JS87" s="13"/>
      <c r="JT87" s="13"/>
      <c r="JU87" s="13"/>
      <c r="JV87" s="13"/>
      <c r="JW87" s="13"/>
      <c r="JX87" s="13"/>
      <c r="JY87" s="13"/>
      <c r="JZ87" s="13"/>
      <c r="KA87" s="13"/>
      <c r="KB87" s="13"/>
      <c r="KC87" s="13"/>
      <c r="KD87" s="13"/>
      <c r="KE87" s="13"/>
      <c r="KF87" s="13"/>
      <c r="KG87" s="13"/>
      <c r="KH87" s="13"/>
      <c r="KI87" s="13"/>
      <c r="KJ87" s="13"/>
      <c r="KK87" s="13"/>
      <c r="KL87" s="13"/>
      <c r="KM87" s="13"/>
      <c r="KN87" s="13"/>
      <c r="KO87" s="13"/>
      <c r="KP87" s="13"/>
      <c r="KQ87" s="13"/>
      <c r="KR87" s="13"/>
      <c r="KS87" s="13"/>
      <c r="KT87" s="13"/>
      <c r="KU87" s="13"/>
      <c r="KV87" s="13"/>
      <c r="KW87" s="13"/>
      <c r="KX87" s="13"/>
      <c r="KY87" s="13"/>
      <c r="KZ87" s="13"/>
      <c r="LA87" s="13"/>
      <c r="LB87" s="13"/>
      <c r="LC87" s="13"/>
      <c r="LD87" s="13"/>
      <c r="LE87" s="13"/>
      <c r="LF87" s="13"/>
      <c r="LG87" s="13"/>
      <c r="LH87" s="13"/>
      <c r="LI87" s="13"/>
      <c r="LJ87" s="13"/>
      <c r="LK87" s="13"/>
      <c r="LL87" s="13"/>
      <c r="LM87" s="13"/>
      <c r="LN87" s="13"/>
      <c r="LO87" s="13"/>
      <c r="LP87" s="13"/>
      <c r="LQ87" s="13"/>
      <c r="LR87" s="13"/>
      <c r="LS87" s="13"/>
      <c r="LT87" s="13"/>
      <c r="LU87" s="13"/>
      <c r="LV87" s="13"/>
      <c r="LW87" s="13"/>
      <c r="LX87" s="13"/>
      <c r="LY87" s="13"/>
      <c r="LZ87" s="13"/>
      <c r="MA87" s="13"/>
      <c r="MB87" s="13"/>
      <c r="MC87" s="13"/>
      <c r="MD87" s="13"/>
      <c r="ME87" s="13"/>
      <c r="MF87" s="13"/>
      <c r="MG87" s="13"/>
      <c r="MH87" s="13"/>
      <c r="MI87" s="13"/>
      <c r="MJ87" s="13"/>
      <c r="MK87" s="60"/>
      <c r="ML87" s="13">
        <v>11</v>
      </c>
      <c r="MM87" s="448"/>
      <c r="MN87" s="448"/>
      <c r="MO87" s="448"/>
      <c r="MP87" s="448"/>
    </row>
    <row r="88" spans="1:354">
      <c r="A88" s="8" t="s">
        <v>98</v>
      </c>
      <c r="B88" s="283">
        <f t="shared" si="158"/>
        <v>0</v>
      </c>
      <c r="C88" s="283">
        <f t="shared" si="159"/>
        <v>0</v>
      </c>
      <c r="D88" s="283">
        <f t="shared" si="160"/>
        <v>0</v>
      </c>
      <c r="E88" s="283">
        <f t="shared" si="161"/>
        <v>0</v>
      </c>
      <c r="F88" s="283">
        <f t="shared" si="162"/>
        <v>0</v>
      </c>
      <c r="G88" s="283">
        <f t="shared" si="163"/>
        <v>0</v>
      </c>
      <c r="H88" s="283">
        <f t="shared" si="164"/>
        <v>0</v>
      </c>
      <c r="I88" s="283">
        <f t="shared" si="165"/>
        <v>0</v>
      </c>
      <c r="J88" s="283">
        <f t="shared" si="166"/>
        <v>1</v>
      </c>
      <c r="K88" s="283">
        <f t="shared" si="167"/>
        <v>0</v>
      </c>
      <c r="L88" s="283">
        <f t="shared" si="168"/>
        <v>1</v>
      </c>
      <c r="M88" s="283">
        <f t="shared" si="169"/>
        <v>0</v>
      </c>
      <c r="N88" s="283">
        <f t="shared" si="170"/>
        <v>2</v>
      </c>
      <c r="O88" s="283">
        <f t="shared" si="171"/>
        <v>2</v>
      </c>
      <c r="P88" s="283">
        <f t="shared" si="172"/>
        <v>5</v>
      </c>
      <c r="Q88" s="283">
        <f t="shared" si="173"/>
        <v>3</v>
      </c>
      <c r="R88" s="283">
        <f t="shared" si="174"/>
        <v>6</v>
      </c>
      <c r="S88" s="283">
        <f t="shared" si="175"/>
        <v>2</v>
      </c>
      <c r="T88" s="283">
        <f t="shared" si="176"/>
        <v>2</v>
      </c>
      <c r="U88" s="283">
        <f t="shared" si="177"/>
        <v>2</v>
      </c>
      <c r="W88" s="791">
        <f t="shared" si="178"/>
        <v>0</v>
      </c>
      <c r="X88" s="791">
        <f t="shared" si="179"/>
        <v>0</v>
      </c>
      <c r="Y88" s="791">
        <f t="shared" si="180"/>
        <v>0</v>
      </c>
      <c r="Z88" s="791">
        <f t="shared" si="181"/>
        <v>0</v>
      </c>
      <c r="AA88" s="791">
        <f t="shared" si="182"/>
        <v>0</v>
      </c>
      <c r="AB88" s="791">
        <f t="shared" si="183"/>
        <v>0</v>
      </c>
      <c r="AC88" s="791">
        <f t="shared" si="184"/>
        <v>0</v>
      </c>
      <c r="AD88" s="791">
        <f t="shared" si="185"/>
        <v>1</v>
      </c>
      <c r="AE88" s="791">
        <f t="shared" si="186"/>
        <v>0</v>
      </c>
      <c r="AF88" s="791">
        <f t="shared" si="187"/>
        <v>0</v>
      </c>
      <c r="AG88" s="356"/>
      <c r="AH88" s="16" t="s">
        <v>98</v>
      </c>
      <c r="AI88" s="797">
        <f t="shared" si="127"/>
        <v>0</v>
      </c>
      <c r="AJ88" s="797">
        <f t="shared" si="128"/>
        <v>0</v>
      </c>
      <c r="AK88" s="797">
        <f t="shared" si="129"/>
        <v>0</v>
      </c>
      <c r="AL88" s="797">
        <f t="shared" si="130"/>
        <v>0</v>
      </c>
      <c r="AM88" s="797">
        <f t="shared" si="131"/>
        <v>0</v>
      </c>
      <c r="AN88" s="797">
        <f t="shared" si="132"/>
        <v>0</v>
      </c>
      <c r="AO88" s="797">
        <f t="shared" si="133"/>
        <v>0</v>
      </c>
      <c r="AP88" s="797">
        <f t="shared" si="134"/>
        <v>0</v>
      </c>
      <c r="AQ88" s="797">
        <f t="shared" si="135"/>
        <v>1</v>
      </c>
      <c r="AR88" s="797">
        <f t="shared" si="136"/>
        <v>0</v>
      </c>
      <c r="AS88" s="797">
        <f t="shared" si="137"/>
        <v>1</v>
      </c>
      <c r="AT88" s="797">
        <f t="shared" si="138"/>
        <v>0</v>
      </c>
      <c r="AU88" s="797">
        <f t="shared" si="139"/>
        <v>2</v>
      </c>
      <c r="AV88" s="797">
        <f t="shared" si="140"/>
        <v>2</v>
      </c>
      <c r="AW88" s="797">
        <f t="shared" si="141"/>
        <v>5</v>
      </c>
      <c r="AX88" s="797">
        <f t="shared" si="142"/>
        <v>3</v>
      </c>
      <c r="AY88" s="797">
        <f t="shared" si="143"/>
        <v>6</v>
      </c>
      <c r="AZ88" s="797">
        <f t="shared" si="144"/>
        <v>2</v>
      </c>
      <c r="BA88" s="797">
        <f t="shared" si="145"/>
        <v>2</v>
      </c>
      <c r="BB88" s="797">
        <f t="shared" si="146"/>
        <v>2</v>
      </c>
      <c r="BC88" s="797">
        <f t="shared" si="147"/>
        <v>1</v>
      </c>
      <c r="BD88" s="789">
        <f t="shared" si="148"/>
        <v>0</v>
      </c>
      <c r="BE88" s="789">
        <f t="shared" si="149"/>
        <v>0</v>
      </c>
      <c r="BF88" s="789">
        <f t="shared" si="150"/>
        <v>0</v>
      </c>
      <c r="BG88" s="789">
        <f t="shared" si="151"/>
        <v>0</v>
      </c>
      <c r="BH88" s="789">
        <f t="shared" si="152"/>
        <v>0</v>
      </c>
      <c r="BI88" s="789">
        <f t="shared" si="153"/>
        <v>0</v>
      </c>
      <c r="BJ88" s="789">
        <f t="shared" si="154"/>
        <v>0</v>
      </c>
      <c r="BK88" s="789">
        <f t="shared" si="155"/>
        <v>1</v>
      </c>
      <c r="BL88" s="789">
        <f t="shared" si="156"/>
        <v>0</v>
      </c>
      <c r="BM88" s="789">
        <f t="shared" si="157"/>
        <v>0</v>
      </c>
      <c r="BN88" s="356"/>
      <c r="BO88" s="356"/>
      <c r="BP88" s="16" t="s">
        <v>98</v>
      </c>
      <c r="BQ88" s="13"/>
      <c r="BR88" s="13"/>
      <c r="BS88" s="13"/>
      <c r="BT88" s="13"/>
      <c r="BU88" s="13"/>
      <c r="BV88" s="13"/>
      <c r="BW88" s="13"/>
      <c r="BX88" s="13"/>
      <c r="BY88" s="13"/>
      <c r="BZ88" s="13"/>
      <c r="CA88" s="13"/>
      <c r="CB88" s="13"/>
      <c r="CC88" s="13"/>
      <c r="CD88" s="13"/>
      <c r="CE88" s="13"/>
      <c r="CF88" s="13"/>
      <c r="CG88" s="13"/>
      <c r="CH88" s="13"/>
      <c r="CI88" s="13"/>
      <c r="CJ88" s="13"/>
      <c r="CK88" s="13"/>
      <c r="CL88" s="13"/>
      <c r="CM88" s="13"/>
      <c r="CN88" s="13"/>
      <c r="CO88" s="13"/>
      <c r="CP88" s="13"/>
      <c r="CQ88" s="13"/>
      <c r="CR88" s="13"/>
      <c r="CS88" s="13"/>
      <c r="CT88" s="13"/>
      <c r="CU88" s="13"/>
      <c r="CV88" s="13"/>
      <c r="CW88" s="13"/>
      <c r="CX88" s="13"/>
      <c r="CY88" s="13"/>
      <c r="CZ88" s="13"/>
      <c r="DA88" s="13"/>
      <c r="DB88" s="13"/>
      <c r="DC88" s="13"/>
      <c r="DD88" s="13"/>
      <c r="DE88" s="13"/>
      <c r="DF88" s="13"/>
      <c r="DG88" s="13"/>
      <c r="DH88" s="13"/>
      <c r="DI88" s="13"/>
      <c r="DJ88" s="13"/>
      <c r="DK88" s="13"/>
      <c r="DL88" s="13"/>
      <c r="DM88" s="13"/>
      <c r="DN88" s="13"/>
      <c r="DO88" s="13"/>
      <c r="DP88" s="13"/>
      <c r="DQ88" s="13"/>
      <c r="DR88" s="13"/>
      <c r="DS88" s="13"/>
      <c r="DT88" s="13">
        <v>1</v>
      </c>
      <c r="DU88" s="13"/>
      <c r="DV88" s="13"/>
      <c r="DW88" s="13"/>
      <c r="DX88" s="13">
        <v>1</v>
      </c>
      <c r="DY88" s="13"/>
      <c r="DZ88" s="13"/>
      <c r="EA88" s="13"/>
      <c r="EB88" s="13"/>
      <c r="EC88" s="13"/>
      <c r="ED88" s="13"/>
      <c r="EE88" s="13">
        <v>1</v>
      </c>
      <c r="EF88" s="13"/>
      <c r="EG88" s="13">
        <v>1</v>
      </c>
      <c r="EH88" s="13"/>
      <c r="EI88" s="13"/>
      <c r="EJ88" s="13"/>
      <c r="EK88" s="13">
        <v>1</v>
      </c>
      <c r="EL88" s="13"/>
      <c r="EM88" s="13"/>
      <c r="EN88" s="13"/>
      <c r="EO88" s="13">
        <v>1</v>
      </c>
      <c r="EP88" s="13"/>
      <c r="EQ88" s="13"/>
      <c r="ER88" s="13"/>
      <c r="ES88" s="13"/>
      <c r="ET88" s="13"/>
      <c r="EU88" s="13"/>
      <c r="EV88" s="13">
        <v>1</v>
      </c>
      <c r="EW88" s="13"/>
      <c r="EX88" s="13"/>
      <c r="EY88" s="13">
        <v>1</v>
      </c>
      <c r="EZ88" s="13"/>
      <c r="FA88" s="13"/>
      <c r="FB88" s="13"/>
      <c r="FC88" s="13"/>
      <c r="FD88" s="13">
        <v>1</v>
      </c>
      <c r="FE88" s="13"/>
      <c r="FF88" s="13"/>
      <c r="FG88" s="13"/>
      <c r="FH88" s="13"/>
      <c r="FI88" s="13"/>
      <c r="FJ88" s="13"/>
      <c r="FK88" s="13"/>
      <c r="FL88" s="13"/>
      <c r="FM88" s="13"/>
      <c r="FN88" s="60">
        <v>9</v>
      </c>
      <c r="FO88" s="13"/>
      <c r="FP88" s="13"/>
      <c r="FQ88" s="13"/>
      <c r="FR88" s="13"/>
      <c r="FS88" s="13"/>
      <c r="FT88" s="13"/>
      <c r="FU88" s="13"/>
      <c r="FV88" s="13"/>
      <c r="FW88" s="13"/>
      <c r="FX88" s="13"/>
      <c r="FY88" s="13"/>
      <c r="FZ88" s="13"/>
      <c r="GA88" s="13"/>
      <c r="GB88" s="13"/>
      <c r="GC88" s="13"/>
      <c r="GD88" s="13"/>
      <c r="GE88" s="13"/>
      <c r="GF88" s="13"/>
      <c r="GG88" s="13"/>
      <c r="GH88" s="13"/>
      <c r="GI88" s="13"/>
      <c r="GJ88" s="13"/>
      <c r="GK88" s="13"/>
      <c r="GL88" s="13"/>
      <c r="GM88" s="13"/>
      <c r="GN88" s="13"/>
      <c r="GO88" s="13"/>
      <c r="GP88" s="13"/>
      <c r="GQ88" s="13"/>
      <c r="GR88" s="13"/>
      <c r="GS88" s="13"/>
      <c r="GT88" s="13"/>
      <c r="GU88" s="13"/>
      <c r="GV88" s="13"/>
      <c r="GW88" s="13"/>
      <c r="GX88" s="13"/>
      <c r="GY88" s="13"/>
      <c r="GZ88" s="13">
        <v>1</v>
      </c>
      <c r="HA88" s="13"/>
      <c r="HB88" s="13"/>
      <c r="HC88" s="13"/>
      <c r="HD88" s="13"/>
      <c r="HE88" s="13"/>
      <c r="HF88" s="13"/>
      <c r="HG88" s="13"/>
      <c r="HH88" s="13"/>
      <c r="HI88" s="13"/>
      <c r="HJ88" s="13"/>
      <c r="HK88" s="13"/>
      <c r="HL88" s="13"/>
      <c r="HM88" s="13"/>
      <c r="HN88" s="13"/>
      <c r="HO88" s="13"/>
      <c r="HP88" s="13"/>
      <c r="HQ88" s="13"/>
      <c r="HR88" s="13"/>
      <c r="HS88" s="13">
        <v>1</v>
      </c>
      <c r="HT88" s="13"/>
      <c r="HU88" s="13"/>
      <c r="HV88" s="13">
        <v>1</v>
      </c>
      <c r="HW88" s="13"/>
      <c r="HX88" s="13"/>
      <c r="HY88" s="13"/>
      <c r="HZ88" s="13">
        <v>1</v>
      </c>
      <c r="IA88" s="13"/>
      <c r="IB88" s="13"/>
      <c r="IC88" s="13"/>
      <c r="ID88" s="13">
        <v>1</v>
      </c>
      <c r="IE88" s="13"/>
      <c r="IF88" s="13"/>
      <c r="IG88" s="13"/>
      <c r="IH88" s="13">
        <v>1</v>
      </c>
      <c r="II88" s="13"/>
      <c r="IJ88" s="13">
        <v>1</v>
      </c>
      <c r="IK88" s="13">
        <v>1</v>
      </c>
      <c r="IL88" s="13">
        <v>1</v>
      </c>
      <c r="IM88" s="13"/>
      <c r="IN88" s="13"/>
      <c r="IO88" s="13">
        <v>1</v>
      </c>
      <c r="IP88" s="13">
        <v>1</v>
      </c>
      <c r="IQ88" s="13"/>
      <c r="IR88" s="13"/>
      <c r="IS88" s="13">
        <v>1</v>
      </c>
      <c r="IT88" s="13"/>
      <c r="IU88" s="13"/>
      <c r="IV88" s="13">
        <v>1</v>
      </c>
      <c r="IW88" s="13">
        <v>2</v>
      </c>
      <c r="IX88" s="13"/>
      <c r="IY88" s="13"/>
      <c r="IZ88" s="13">
        <v>2</v>
      </c>
      <c r="JA88" s="13"/>
      <c r="JB88" s="13"/>
      <c r="JC88" s="13"/>
      <c r="JD88" s="13"/>
      <c r="JE88" s="13"/>
      <c r="JF88" s="13"/>
      <c r="JG88" s="13"/>
      <c r="JH88" s="13"/>
      <c r="JI88" s="13"/>
      <c r="JJ88" s="13"/>
      <c r="JK88" s="13"/>
      <c r="JL88" s="13"/>
      <c r="JM88" s="60">
        <v>17</v>
      </c>
      <c r="JN88" s="13"/>
      <c r="JO88" s="13"/>
      <c r="JP88" s="13"/>
      <c r="JQ88" s="13"/>
      <c r="JR88" s="13"/>
      <c r="JS88" s="13"/>
      <c r="JT88" s="13"/>
      <c r="JU88" s="13"/>
      <c r="JV88" s="13"/>
      <c r="JW88" s="13"/>
      <c r="JX88" s="13"/>
      <c r="JY88" s="13"/>
      <c r="JZ88" s="13"/>
      <c r="KA88" s="13"/>
      <c r="KB88" s="13"/>
      <c r="KC88" s="13"/>
      <c r="KD88" s="13"/>
      <c r="KE88" s="13"/>
      <c r="KF88" s="13"/>
      <c r="KG88" s="13"/>
      <c r="KH88" s="13"/>
      <c r="KI88" s="13"/>
      <c r="KJ88" s="13"/>
      <c r="KK88" s="13"/>
      <c r="KL88" s="13"/>
      <c r="KM88" s="13"/>
      <c r="KN88" s="13"/>
      <c r="KO88" s="13"/>
      <c r="KP88" s="13"/>
      <c r="KQ88" s="13"/>
      <c r="KR88" s="13"/>
      <c r="KS88" s="13"/>
      <c r="KT88" s="13"/>
      <c r="KU88" s="13"/>
      <c r="KV88" s="13"/>
      <c r="KW88" s="13"/>
      <c r="KX88" s="13"/>
      <c r="KY88" s="13"/>
      <c r="KZ88" s="13"/>
      <c r="LA88" s="13"/>
      <c r="LB88" s="13"/>
      <c r="LC88" s="13"/>
      <c r="LD88" s="13"/>
      <c r="LE88" s="13"/>
      <c r="LF88" s="13"/>
      <c r="LG88" s="13"/>
      <c r="LH88" s="13"/>
      <c r="LI88" s="13">
        <v>1</v>
      </c>
      <c r="LJ88" s="13"/>
      <c r="LK88" s="13"/>
      <c r="LL88" s="13"/>
      <c r="LM88" s="13"/>
      <c r="LN88" s="13"/>
      <c r="LO88" s="13"/>
      <c r="LP88" s="13"/>
      <c r="LQ88" s="13"/>
      <c r="LR88" s="13"/>
      <c r="LS88" s="13"/>
      <c r="LT88" s="13"/>
      <c r="LU88" s="13"/>
      <c r="LV88" s="13"/>
      <c r="LW88" s="13"/>
      <c r="LX88" s="13"/>
      <c r="LY88" s="13"/>
      <c r="LZ88" s="13"/>
      <c r="MA88" s="13"/>
      <c r="MB88" s="13"/>
      <c r="MC88" s="13"/>
      <c r="MD88" s="13"/>
      <c r="ME88" s="13"/>
      <c r="MF88" s="13"/>
      <c r="MG88" s="13"/>
      <c r="MH88" s="13"/>
      <c r="MI88" s="13"/>
      <c r="MJ88" s="13"/>
      <c r="MK88" s="60">
        <v>1</v>
      </c>
      <c r="ML88" s="13">
        <v>27</v>
      </c>
      <c r="MM88" s="448"/>
      <c r="MN88" s="448"/>
      <c r="MO88" s="448"/>
      <c r="MP88" s="448"/>
    </row>
    <row r="89" spans="1:354">
      <c r="A89" s="10" t="s">
        <v>198</v>
      </c>
      <c r="B89" s="283">
        <f t="shared" si="158"/>
        <v>0</v>
      </c>
      <c r="C89" s="283">
        <f t="shared" si="159"/>
        <v>1</v>
      </c>
      <c r="D89" s="283">
        <f t="shared" si="160"/>
        <v>0</v>
      </c>
      <c r="E89" s="283">
        <f t="shared" si="161"/>
        <v>0</v>
      </c>
      <c r="F89" s="283">
        <f t="shared" si="162"/>
        <v>3</v>
      </c>
      <c r="G89" s="283">
        <f t="shared" si="163"/>
        <v>1</v>
      </c>
      <c r="H89" s="283">
        <f t="shared" si="164"/>
        <v>6</v>
      </c>
      <c r="I89" s="283">
        <f t="shared" si="165"/>
        <v>4</v>
      </c>
      <c r="J89" s="283">
        <f t="shared" si="166"/>
        <v>27</v>
      </c>
      <c r="K89" s="283">
        <f t="shared" si="167"/>
        <v>17</v>
      </c>
      <c r="L89" s="283">
        <f t="shared" si="168"/>
        <v>78</v>
      </c>
      <c r="M89" s="283">
        <f t="shared" si="169"/>
        <v>30</v>
      </c>
      <c r="N89" s="283">
        <f t="shared" si="170"/>
        <v>170</v>
      </c>
      <c r="O89" s="283">
        <f t="shared" si="171"/>
        <v>99</v>
      </c>
      <c r="P89" s="283">
        <f t="shared" si="172"/>
        <v>291</v>
      </c>
      <c r="Q89" s="283">
        <f t="shared" si="173"/>
        <v>185</v>
      </c>
      <c r="R89" s="283">
        <f t="shared" si="174"/>
        <v>242</v>
      </c>
      <c r="S89" s="283">
        <f t="shared" si="175"/>
        <v>218</v>
      </c>
      <c r="T89" s="283">
        <f t="shared" si="176"/>
        <v>68</v>
      </c>
      <c r="U89" s="283">
        <f t="shared" si="177"/>
        <v>155</v>
      </c>
      <c r="W89" s="791">
        <f t="shared" si="178"/>
        <v>0</v>
      </c>
      <c r="X89" s="791">
        <f t="shared" si="179"/>
        <v>1</v>
      </c>
      <c r="Y89" s="791">
        <f t="shared" si="180"/>
        <v>0</v>
      </c>
      <c r="Z89" s="791">
        <f t="shared" si="181"/>
        <v>0</v>
      </c>
      <c r="AA89" s="791">
        <f t="shared" si="182"/>
        <v>2</v>
      </c>
      <c r="AB89" s="791">
        <f t="shared" si="183"/>
        <v>0</v>
      </c>
      <c r="AC89" s="791">
        <f t="shared" si="184"/>
        <v>3</v>
      </c>
      <c r="AD89" s="791">
        <f t="shared" si="185"/>
        <v>5</v>
      </c>
      <c r="AE89" s="791">
        <f t="shared" si="186"/>
        <v>18</v>
      </c>
      <c r="AF89" s="791">
        <f t="shared" si="187"/>
        <v>16</v>
      </c>
      <c r="AG89" s="356"/>
      <c r="AH89" s="16" t="s">
        <v>198</v>
      </c>
      <c r="AI89" s="797">
        <f t="shared" si="127"/>
        <v>0</v>
      </c>
      <c r="AJ89" s="797">
        <f t="shared" si="128"/>
        <v>1</v>
      </c>
      <c r="AK89" s="797">
        <f t="shared" si="129"/>
        <v>0</v>
      </c>
      <c r="AL89" s="797">
        <f t="shared" si="130"/>
        <v>0</v>
      </c>
      <c r="AM89" s="797">
        <f t="shared" si="131"/>
        <v>3</v>
      </c>
      <c r="AN89" s="797">
        <f t="shared" si="132"/>
        <v>1</v>
      </c>
      <c r="AO89" s="797">
        <f t="shared" si="133"/>
        <v>6</v>
      </c>
      <c r="AP89" s="797">
        <f t="shared" si="134"/>
        <v>4</v>
      </c>
      <c r="AQ89" s="797">
        <f t="shared" si="135"/>
        <v>27</v>
      </c>
      <c r="AR89" s="797">
        <f t="shared" si="136"/>
        <v>17</v>
      </c>
      <c r="AS89" s="797">
        <f t="shared" si="137"/>
        <v>78</v>
      </c>
      <c r="AT89" s="797">
        <f t="shared" si="138"/>
        <v>30</v>
      </c>
      <c r="AU89" s="797">
        <f t="shared" si="139"/>
        <v>170</v>
      </c>
      <c r="AV89" s="797">
        <f t="shared" si="140"/>
        <v>99</v>
      </c>
      <c r="AW89" s="797">
        <f t="shared" si="141"/>
        <v>291</v>
      </c>
      <c r="AX89" s="797">
        <f t="shared" si="142"/>
        <v>185</v>
      </c>
      <c r="AY89" s="797">
        <f t="shared" si="143"/>
        <v>242</v>
      </c>
      <c r="AZ89" s="797">
        <f t="shared" si="144"/>
        <v>218</v>
      </c>
      <c r="BA89" s="797">
        <f t="shared" si="145"/>
        <v>68</v>
      </c>
      <c r="BB89" s="797">
        <f t="shared" si="146"/>
        <v>155</v>
      </c>
      <c r="BC89" s="797">
        <f t="shared" si="147"/>
        <v>45</v>
      </c>
      <c r="BD89" s="789">
        <f t="shared" si="148"/>
        <v>0</v>
      </c>
      <c r="BE89" s="789">
        <f t="shared" si="149"/>
        <v>1</v>
      </c>
      <c r="BF89" s="789">
        <f t="shared" si="150"/>
        <v>0</v>
      </c>
      <c r="BG89" s="789">
        <f t="shared" si="151"/>
        <v>0</v>
      </c>
      <c r="BH89" s="789">
        <f t="shared" si="152"/>
        <v>2</v>
      </c>
      <c r="BI89" s="789">
        <f t="shared" si="153"/>
        <v>0</v>
      </c>
      <c r="BJ89" s="789">
        <f t="shared" si="154"/>
        <v>3</v>
      </c>
      <c r="BK89" s="789">
        <f t="shared" si="155"/>
        <v>5</v>
      </c>
      <c r="BL89" s="789">
        <f t="shared" si="156"/>
        <v>18</v>
      </c>
      <c r="BM89" s="789">
        <f t="shared" si="157"/>
        <v>16</v>
      </c>
      <c r="BN89" s="356"/>
      <c r="BO89" s="356"/>
      <c r="BP89" s="16" t="s">
        <v>198</v>
      </c>
      <c r="BQ89" s="13"/>
      <c r="BR89" s="13"/>
      <c r="BS89" s="13">
        <v>1</v>
      </c>
      <c r="BT89" s="13"/>
      <c r="BU89" s="13"/>
      <c r="BV89" s="13"/>
      <c r="BW89" s="13"/>
      <c r="BX89" s="13"/>
      <c r="BY89" s="13"/>
      <c r="BZ89" s="13"/>
      <c r="CA89" s="13"/>
      <c r="CB89" s="13"/>
      <c r="CC89" s="13"/>
      <c r="CD89" s="13"/>
      <c r="CE89" s="13"/>
      <c r="CF89" s="13"/>
      <c r="CG89" s="13"/>
      <c r="CH89" s="13"/>
      <c r="CI89" s="13"/>
      <c r="CJ89" s="13"/>
      <c r="CK89" s="13"/>
      <c r="CL89" s="13"/>
      <c r="CM89" s="13">
        <v>1</v>
      </c>
      <c r="CN89" s="13"/>
      <c r="CO89" s="13"/>
      <c r="CP89" s="13"/>
      <c r="CQ89" s="13"/>
      <c r="CR89" s="13"/>
      <c r="CS89" s="13">
        <v>1</v>
      </c>
      <c r="CT89" s="13"/>
      <c r="CU89" s="13">
        <v>1</v>
      </c>
      <c r="CV89" s="13"/>
      <c r="CW89" s="13">
        <v>2</v>
      </c>
      <c r="CX89" s="13"/>
      <c r="CY89" s="13">
        <v>1</v>
      </c>
      <c r="CZ89" s="13">
        <v>2</v>
      </c>
      <c r="DA89" s="13">
        <v>2</v>
      </c>
      <c r="DB89" s="13">
        <v>3</v>
      </c>
      <c r="DC89" s="13"/>
      <c r="DD89" s="13"/>
      <c r="DE89" s="13">
        <v>1</v>
      </c>
      <c r="DF89" s="13">
        <v>2</v>
      </c>
      <c r="DG89" s="13">
        <v>1</v>
      </c>
      <c r="DH89" s="13">
        <v>5</v>
      </c>
      <c r="DI89" s="13">
        <v>3</v>
      </c>
      <c r="DJ89" s="13">
        <v>4</v>
      </c>
      <c r="DK89" s="13">
        <v>1</v>
      </c>
      <c r="DL89" s="13">
        <v>2</v>
      </c>
      <c r="DM89" s="13">
        <v>3</v>
      </c>
      <c r="DN89" s="13">
        <v>3</v>
      </c>
      <c r="DO89" s="13">
        <v>2</v>
      </c>
      <c r="DP89" s="13">
        <v>4</v>
      </c>
      <c r="DQ89" s="13">
        <v>5</v>
      </c>
      <c r="DR89" s="13">
        <v>3</v>
      </c>
      <c r="DS89" s="13">
        <v>3</v>
      </c>
      <c r="DT89" s="13">
        <v>8</v>
      </c>
      <c r="DU89" s="13">
        <v>6</v>
      </c>
      <c r="DV89" s="13">
        <v>12</v>
      </c>
      <c r="DW89" s="13">
        <v>11</v>
      </c>
      <c r="DX89" s="13">
        <v>15</v>
      </c>
      <c r="DY89" s="13">
        <v>6</v>
      </c>
      <c r="DZ89" s="13">
        <v>14</v>
      </c>
      <c r="EA89" s="13">
        <v>8</v>
      </c>
      <c r="EB89" s="13">
        <v>16</v>
      </c>
      <c r="EC89" s="13">
        <v>19</v>
      </c>
      <c r="ED89" s="13">
        <v>14</v>
      </c>
      <c r="EE89" s="13">
        <v>12</v>
      </c>
      <c r="EF89" s="13">
        <v>25</v>
      </c>
      <c r="EG89" s="13">
        <v>17</v>
      </c>
      <c r="EH89" s="13">
        <v>20</v>
      </c>
      <c r="EI89" s="13">
        <v>23</v>
      </c>
      <c r="EJ89" s="13">
        <v>19</v>
      </c>
      <c r="EK89" s="13">
        <v>12</v>
      </c>
      <c r="EL89" s="13">
        <v>24</v>
      </c>
      <c r="EM89" s="13">
        <v>14</v>
      </c>
      <c r="EN89" s="13">
        <v>15</v>
      </c>
      <c r="EO89" s="13">
        <v>25</v>
      </c>
      <c r="EP89" s="13">
        <v>19</v>
      </c>
      <c r="EQ89" s="13">
        <v>20</v>
      </c>
      <c r="ER89" s="13">
        <v>29</v>
      </c>
      <c r="ES89" s="13">
        <v>22</v>
      </c>
      <c r="ET89" s="13">
        <v>23</v>
      </c>
      <c r="EU89" s="13">
        <v>25</v>
      </c>
      <c r="EV89" s="13">
        <v>26</v>
      </c>
      <c r="EW89" s="13">
        <v>28</v>
      </c>
      <c r="EX89" s="13">
        <v>19</v>
      </c>
      <c r="EY89" s="13">
        <v>23</v>
      </c>
      <c r="EZ89" s="13">
        <v>18</v>
      </c>
      <c r="FA89" s="13">
        <v>15</v>
      </c>
      <c r="FB89" s="13">
        <v>15</v>
      </c>
      <c r="FC89" s="13">
        <v>9</v>
      </c>
      <c r="FD89" s="13">
        <v>6</v>
      </c>
      <c r="FE89" s="13">
        <v>6</v>
      </c>
      <c r="FF89" s="13">
        <v>2</v>
      </c>
      <c r="FG89" s="13">
        <v>8</v>
      </c>
      <c r="FH89" s="13">
        <v>1</v>
      </c>
      <c r="FI89" s="13">
        <v>4</v>
      </c>
      <c r="FJ89" s="13"/>
      <c r="FK89" s="13"/>
      <c r="FL89" s="13">
        <v>1</v>
      </c>
      <c r="FM89" s="13"/>
      <c r="FN89" s="60">
        <v>710</v>
      </c>
      <c r="FO89" s="13"/>
      <c r="FP89" s="13"/>
      <c r="FQ89" s="13"/>
      <c r="FR89" s="13"/>
      <c r="FS89" s="13"/>
      <c r="FT89" s="13"/>
      <c r="FU89" s="13"/>
      <c r="FV89" s="13"/>
      <c r="FW89" s="13"/>
      <c r="FX89" s="13"/>
      <c r="FY89" s="13"/>
      <c r="FZ89" s="13"/>
      <c r="GA89" s="13"/>
      <c r="GB89" s="13"/>
      <c r="GC89" s="13"/>
      <c r="GD89" s="13"/>
      <c r="GE89" s="13"/>
      <c r="GF89" s="13"/>
      <c r="GG89" s="13"/>
      <c r="GH89" s="13">
        <v>2</v>
      </c>
      <c r="GI89" s="13">
        <v>1</v>
      </c>
      <c r="GJ89" s="13"/>
      <c r="GK89" s="13"/>
      <c r="GL89" s="13"/>
      <c r="GM89" s="13"/>
      <c r="GN89" s="13"/>
      <c r="GO89" s="13"/>
      <c r="GP89" s="13"/>
      <c r="GQ89" s="13"/>
      <c r="GR89" s="13">
        <v>1</v>
      </c>
      <c r="GS89" s="13">
        <v>1</v>
      </c>
      <c r="GT89" s="13">
        <v>2</v>
      </c>
      <c r="GU89" s="13">
        <v>1</v>
      </c>
      <c r="GV89" s="13"/>
      <c r="GW89" s="13"/>
      <c r="GX89" s="13"/>
      <c r="GY89" s="13">
        <v>1</v>
      </c>
      <c r="GZ89" s="13"/>
      <c r="HA89" s="13">
        <v>7</v>
      </c>
      <c r="HB89" s="13">
        <v>1</v>
      </c>
      <c r="HC89" s="13"/>
      <c r="HD89" s="13">
        <v>1</v>
      </c>
      <c r="HE89" s="13">
        <v>4</v>
      </c>
      <c r="HF89" s="13">
        <v>2</v>
      </c>
      <c r="HG89" s="13">
        <v>3</v>
      </c>
      <c r="HH89" s="13">
        <v>5</v>
      </c>
      <c r="HI89" s="13">
        <v>4</v>
      </c>
      <c r="HJ89" s="13">
        <v>3</v>
      </c>
      <c r="HK89" s="13">
        <v>4</v>
      </c>
      <c r="HL89" s="13">
        <v>7</v>
      </c>
      <c r="HM89" s="13">
        <v>4</v>
      </c>
      <c r="HN89" s="13">
        <v>5</v>
      </c>
      <c r="HO89" s="13">
        <v>10</v>
      </c>
      <c r="HP89" s="13">
        <v>16</v>
      </c>
      <c r="HQ89" s="13">
        <v>11</v>
      </c>
      <c r="HR89" s="13">
        <v>14</v>
      </c>
      <c r="HS89" s="13">
        <v>4</v>
      </c>
      <c r="HT89" s="13">
        <v>16</v>
      </c>
      <c r="HU89" s="13">
        <v>14</v>
      </c>
      <c r="HV89" s="13">
        <v>11</v>
      </c>
      <c r="HW89" s="13">
        <v>19</v>
      </c>
      <c r="HX89" s="13">
        <v>23</v>
      </c>
      <c r="HY89" s="13">
        <v>13</v>
      </c>
      <c r="HZ89" s="13">
        <v>17</v>
      </c>
      <c r="IA89" s="13">
        <v>16</v>
      </c>
      <c r="IB89" s="13">
        <v>18</v>
      </c>
      <c r="IC89" s="13">
        <v>23</v>
      </c>
      <c r="ID89" s="13">
        <v>23</v>
      </c>
      <c r="IE89" s="13">
        <v>40</v>
      </c>
      <c r="IF89" s="13">
        <v>33</v>
      </c>
      <c r="IG89" s="13">
        <v>25</v>
      </c>
      <c r="IH89" s="13">
        <v>38</v>
      </c>
      <c r="II89" s="13">
        <v>22</v>
      </c>
      <c r="IJ89" s="13">
        <v>29</v>
      </c>
      <c r="IK89" s="13">
        <v>25</v>
      </c>
      <c r="IL89" s="13">
        <v>31</v>
      </c>
      <c r="IM89" s="13">
        <v>25</v>
      </c>
      <c r="IN89" s="13">
        <v>27</v>
      </c>
      <c r="IO89" s="13">
        <v>26</v>
      </c>
      <c r="IP89" s="13">
        <v>29</v>
      </c>
      <c r="IQ89" s="13">
        <v>23</v>
      </c>
      <c r="IR89" s="13">
        <v>25</v>
      </c>
      <c r="IS89" s="13">
        <v>23</v>
      </c>
      <c r="IT89" s="13">
        <v>24</v>
      </c>
      <c r="IU89" s="13">
        <v>28</v>
      </c>
      <c r="IV89" s="13">
        <v>21</v>
      </c>
      <c r="IW89" s="13">
        <v>16</v>
      </c>
      <c r="IX89" s="13">
        <v>13</v>
      </c>
      <c r="IY89" s="13">
        <v>9</v>
      </c>
      <c r="IZ89" s="13">
        <v>8</v>
      </c>
      <c r="JA89" s="13">
        <v>9</v>
      </c>
      <c r="JB89" s="13">
        <v>6</v>
      </c>
      <c r="JC89" s="13">
        <v>8</v>
      </c>
      <c r="JD89" s="13">
        <v>6</v>
      </c>
      <c r="JE89" s="13">
        <v>2</v>
      </c>
      <c r="JF89" s="13"/>
      <c r="JG89" s="13">
        <v>2</v>
      </c>
      <c r="JH89" s="13">
        <v>5</v>
      </c>
      <c r="JI89" s="13"/>
      <c r="JJ89" s="13"/>
      <c r="JK89" s="13"/>
      <c r="JL89" s="13"/>
      <c r="JM89" s="60">
        <v>885</v>
      </c>
      <c r="JN89" s="13"/>
      <c r="JO89" s="13"/>
      <c r="JP89" s="13">
        <v>1</v>
      </c>
      <c r="JQ89" s="13"/>
      <c r="JR89" s="13"/>
      <c r="JS89" s="13"/>
      <c r="JT89" s="13"/>
      <c r="JU89" s="13"/>
      <c r="JV89" s="13"/>
      <c r="JW89" s="13"/>
      <c r="JX89" s="13"/>
      <c r="JY89" s="13"/>
      <c r="JZ89" s="13">
        <v>1</v>
      </c>
      <c r="KA89" s="13"/>
      <c r="KB89" s="13"/>
      <c r="KC89" s="13"/>
      <c r="KD89" s="13"/>
      <c r="KE89" s="13"/>
      <c r="KF89" s="13"/>
      <c r="KG89" s="13">
        <v>1</v>
      </c>
      <c r="KH89" s="13"/>
      <c r="KI89" s="13"/>
      <c r="KJ89" s="13"/>
      <c r="KK89" s="13"/>
      <c r="KL89" s="13"/>
      <c r="KM89" s="13"/>
      <c r="KN89" s="13"/>
      <c r="KO89" s="13"/>
      <c r="KP89" s="13"/>
      <c r="KQ89" s="13"/>
      <c r="KR89" s="13">
        <v>1</v>
      </c>
      <c r="KS89" s="13"/>
      <c r="KT89" s="13">
        <v>1</v>
      </c>
      <c r="KU89" s="13"/>
      <c r="KV89" s="13"/>
      <c r="KW89" s="13"/>
      <c r="KX89" s="13"/>
      <c r="KY89" s="13"/>
      <c r="KZ89" s="13">
        <v>1</v>
      </c>
      <c r="LA89" s="13"/>
      <c r="LB89" s="13">
        <v>1</v>
      </c>
      <c r="LC89" s="13"/>
      <c r="LD89" s="13">
        <v>1</v>
      </c>
      <c r="LE89" s="13"/>
      <c r="LF89" s="13">
        <v>2</v>
      </c>
      <c r="LG89" s="13"/>
      <c r="LH89" s="13">
        <v>1</v>
      </c>
      <c r="LI89" s="13"/>
      <c r="LJ89" s="13"/>
      <c r="LK89" s="13"/>
      <c r="LL89" s="13"/>
      <c r="LM89" s="13">
        <v>4</v>
      </c>
      <c r="LN89" s="13">
        <v>1</v>
      </c>
      <c r="LO89" s="13">
        <v>1</v>
      </c>
      <c r="LP89" s="13"/>
      <c r="LQ89" s="13">
        <v>2</v>
      </c>
      <c r="LR89" s="13">
        <v>2</v>
      </c>
      <c r="LS89" s="13">
        <v>2</v>
      </c>
      <c r="LT89" s="13">
        <v>4</v>
      </c>
      <c r="LU89" s="13">
        <v>2</v>
      </c>
      <c r="LV89" s="13">
        <v>3</v>
      </c>
      <c r="LW89" s="13">
        <v>2</v>
      </c>
      <c r="LX89" s="13">
        <v>3</v>
      </c>
      <c r="LY89" s="13">
        <v>3</v>
      </c>
      <c r="LZ89" s="13">
        <v>1</v>
      </c>
      <c r="MA89" s="13">
        <v>2</v>
      </c>
      <c r="MB89" s="13"/>
      <c r="MC89" s="13"/>
      <c r="MD89" s="13"/>
      <c r="ME89" s="13"/>
      <c r="MF89" s="13">
        <v>1</v>
      </c>
      <c r="MG89" s="13"/>
      <c r="MH89" s="13">
        <v>1</v>
      </c>
      <c r="MI89" s="13"/>
      <c r="MJ89" s="13"/>
      <c r="MK89" s="60">
        <v>45</v>
      </c>
      <c r="ML89" s="13">
        <v>1640</v>
      </c>
      <c r="MM89" s="448"/>
      <c r="MN89" s="448"/>
      <c r="MO89" s="448"/>
      <c r="MP89" s="448"/>
    </row>
    <row r="90" spans="1:354">
      <c r="A90" s="9" t="s">
        <v>199</v>
      </c>
      <c r="B90" s="283">
        <f t="shared" si="158"/>
        <v>0</v>
      </c>
      <c r="C90" s="283">
        <f t="shared" si="159"/>
        <v>0</v>
      </c>
      <c r="D90" s="283">
        <f t="shared" si="160"/>
        <v>0</v>
      </c>
      <c r="E90" s="283">
        <f t="shared" si="161"/>
        <v>0</v>
      </c>
      <c r="F90" s="283">
        <f t="shared" si="162"/>
        <v>1</v>
      </c>
      <c r="G90" s="283">
        <f t="shared" si="163"/>
        <v>1</v>
      </c>
      <c r="H90" s="283">
        <f t="shared" si="164"/>
        <v>3</v>
      </c>
      <c r="I90" s="283">
        <f t="shared" si="165"/>
        <v>0</v>
      </c>
      <c r="J90" s="283">
        <f t="shared" si="166"/>
        <v>4</v>
      </c>
      <c r="K90" s="283">
        <f t="shared" si="167"/>
        <v>3</v>
      </c>
      <c r="L90" s="283">
        <f t="shared" si="168"/>
        <v>10</v>
      </c>
      <c r="M90" s="283">
        <f t="shared" si="169"/>
        <v>6</v>
      </c>
      <c r="N90" s="283">
        <f t="shared" si="170"/>
        <v>20</v>
      </c>
      <c r="O90" s="283">
        <f t="shared" si="171"/>
        <v>15</v>
      </c>
      <c r="P90" s="283">
        <f t="shared" si="172"/>
        <v>19</v>
      </c>
      <c r="Q90" s="283">
        <f t="shared" si="173"/>
        <v>13</v>
      </c>
      <c r="R90" s="283">
        <f t="shared" si="174"/>
        <v>12</v>
      </c>
      <c r="S90" s="283">
        <f t="shared" si="175"/>
        <v>11</v>
      </c>
      <c r="T90" s="283">
        <f t="shared" si="176"/>
        <v>2</v>
      </c>
      <c r="U90" s="283">
        <f t="shared" si="177"/>
        <v>5</v>
      </c>
      <c r="W90" s="791">
        <f t="shared" si="178"/>
        <v>0</v>
      </c>
      <c r="X90" s="791">
        <f t="shared" si="179"/>
        <v>0</v>
      </c>
      <c r="Y90" s="791">
        <f t="shared" si="180"/>
        <v>0</v>
      </c>
      <c r="Z90" s="791">
        <f t="shared" si="181"/>
        <v>0</v>
      </c>
      <c r="AA90" s="791">
        <f t="shared" si="182"/>
        <v>1</v>
      </c>
      <c r="AB90" s="791">
        <f t="shared" si="183"/>
        <v>1</v>
      </c>
      <c r="AC90" s="791">
        <f t="shared" si="184"/>
        <v>0</v>
      </c>
      <c r="AD90" s="791">
        <f t="shared" si="185"/>
        <v>0</v>
      </c>
      <c r="AE90" s="791">
        <f t="shared" si="186"/>
        <v>2</v>
      </c>
      <c r="AF90" s="791">
        <f t="shared" si="187"/>
        <v>0</v>
      </c>
      <c r="AG90" s="356"/>
      <c r="AH90" s="16" t="s">
        <v>199</v>
      </c>
      <c r="AI90" s="797">
        <f t="shared" si="127"/>
        <v>0</v>
      </c>
      <c r="AJ90" s="797">
        <f t="shared" si="128"/>
        <v>0</v>
      </c>
      <c r="AK90" s="797">
        <f t="shared" si="129"/>
        <v>0</v>
      </c>
      <c r="AL90" s="797">
        <f t="shared" si="130"/>
        <v>0</v>
      </c>
      <c r="AM90" s="797">
        <f t="shared" si="131"/>
        <v>1</v>
      </c>
      <c r="AN90" s="797">
        <f t="shared" si="132"/>
        <v>1</v>
      </c>
      <c r="AO90" s="797">
        <f t="shared" si="133"/>
        <v>3</v>
      </c>
      <c r="AP90" s="797">
        <f t="shared" si="134"/>
        <v>0</v>
      </c>
      <c r="AQ90" s="797">
        <f t="shared" si="135"/>
        <v>4</v>
      </c>
      <c r="AR90" s="797">
        <f t="shared" si="136"/>
        <v>3</v>
      </c>
      <c r="AS90" s="797">
        <f t="shared" si="137"/>
        <v>10</v>
      </c>
      <c r="AT90" s="797">
        <f t="shared" si="138"/>
        <v>6</v>
      </c>
      <c r="AU90" s="797">
        <f t="shared" si="139"/>
        <v>20</v>
      </c>
      <c r="AV90" s="797">
        <f t="shared" si="140"/>
        <v>15</v>
      </c>
      <c r="AW90" s="797">
        <f t="shared" si="141"/>
        <v>19</v>
      </c>
      <c r="AX90" s="797">
        <f t="shared" si="142"/>
        <v>13</v>
      </c>
      <c r="AY90" s="797">
        <f t="shared" si="143"/>
        <v>12</v>
      </c>
      <c r="AZ90" s="797">
        <f t="shared" si="144"/>
        <v>11</v>
      </c>
      <c r="BA90" s="797">
        <f t="shared" si="145"/>
        <v>2</v>
      </c>
      <c r="BB90" s="797">
        <f t="shared" si="146"/>
        <v>5</v>
      </c>
      <c r="BC90" s="797">
        <f t="shared" si="147"/>
        <v>4</v>
      </c>
      <c r="BD90" s="789">
        <f t="shared" si="148"/>
        <v>0</v>
      </c>
      <c r="BE90" s="789">
        <f t="shared" si="149"/>
        <v>0</v>
      </c>
      <c r="BF90" s="789">
        <f t="shared" si="150"/>
        <v>0</v>
      </c>
      <c r="BG90" s="789">
        <f t="shared" si="151"/>
        <v>0</v>
      </c>
      <c r="BH90" s="789">
        <f t="shared" si="152"/>
        <v>1</v>
      </c>
      <c r="BI90" s="789">
        <f t="shared" si="153"/>
        <v>1</v>
      </c>
      <c r="BJ90" s="789">
        <f t="shared" si="154"/>
        <v>0</v>
      </c>
      <c r="BK90" s="789">
        <f t="shared" si="155"/>
        <v>0</v>
      </c>
      <c r="BL90" s="789">
        <f t="shared" si="156"/>
        <v>2</v>
      </c>
      <c r="BM90" s="789">
        <f t="shared" si="157"/>
        <v>0</v>
      </c>
      <c r="BN90" s="356"/>
      <c r="BO90" s="356"/>
      <c r="BP90" s="16" t="s">
        <v>199</v>
      </c>
      <c r="BQ90" s="13"/>
      <c r="BR90" s="13"/>
      <c r="BS90" s="13"/>
      <c r="BT90" s="13"/>
      <c r="BU90" s="13"/>
      <c r="BV90" s="13"/>
      <c r="BW90" s="13"/>
      <c r="BX90" s="13"/>
      <c r="BY90" s="13"/>
      <c r="BZ90" s="13"/>
      <c r="CA90" s="13"/>
      <c r="CB90" s="13"/>
      <c r="CC90" s="13"/>
      <c r="CD90" s="13"/>
      <c r="CE90" s="13"/>
      <c r="CF90" s="13"/>
      <c r="CG90" s="13"/>
      <c r="CH90" s="13"/>
      <c r="CI90" s="13"/>
      <c r="CJ90" s="13"/>
      <c r="CK90" s="13">
        <v>1</v>
      </c>
      <c r="CL90" s="13"/>
      <c r="CM90" s="13"/>
      <c r="CN90" s="13"/>
      <c r="CO90" s="13"/>
      <c r="CP90" s="13"/>
      <c r="CQ90" s="13"/>
      <c r="CR90" s="13"/>
      <c r="CS90" s="13"/>
      <c r="CT90" s="13"/>
      <c r="CU90" s="13"/>
      <c r="CV90" s="13"/>
      <c r="CW90" s="13"/>
      <c r="CX90" s="13"/>
      <c r="CY90" s="13"/>
      <c r="CZ90" s="13"/>
      <c r="DA90" s="13">
        <v>1</v>
      </c>
      <c r="DB90" s="13"/>
      <c r="DC90" s="13"/>
      <c r="DD90" s="13">
        <v>2</v>
      </c>
      <c r="DE90" s="13"/>
      <c r="DF90" s="13"/>
      <c r="DG90" s="13"/>
      <c r="DH90" s="13"/>
      <c r="DI90" s="13">
        <v>1</v>
      </c>
      <c r="DJ90" s="13"/>
      <c r="DK90" s="13"/>
      <c r="DL90" s="13"/>
      <c r="DM90" s="13"/>
      <c r="DN90" s="13">
        <v>1</v>
      </c>
      <c r="DO90" s="13">
        <v>1</v>
      </c>
      <c r="DP90" s="13">
        <v>1</v>
      </c>
      <c r="DQ90" s="13">
        <v>1</v>
      </c>
      <c r="DR90" s="13">
        <v>1</v>
      </c>
      <c r="DS90" s="13">
        <v>1</v>
      </c>
      <c r="DT90" s="13"/>
      <c r="DU90" s="13">
        <v>1</v>
      </c>
      <c r="DV90" s="13">
        <v>2</v>
      </c>
      <c r="DW90" s="13">
        <v>1</v>
      </c>
      <c r="DX90" s="13">
        <v>1</v>
      </c>
      <c r="DY90" s="13">
        <v>3</v>
      </c>
      <c r="DZ90" s="13">
        <v>2</v>
      </c>
      <c r="EA90" s="13">
        <v>2</v>
      </c>
      <c r="EB90" s="13">
        <v>2</v>
      </c>
      <c r="EC90" s="13">
        <v>1</v>
      </c>
      <c r="ED90" s="13">
        <v>1</v>
      </c>
      <c r="EE90" s="13">
        <v>1</v>
      </c>
      <c r="EF90" s="13"/>
      <c r="EG90" s="13">
        <v>1</v>
      </c>
      <c r="EH90" s="13"/>
      <c r="EI90" s="13">
        <v>1</v>
      </c>
      <c r="EJ90" s="13">
        <v>1</v>
      </c>
      <c r="EK90" s="13">
        <v>4</v>
      </c>
      <c r="EL90" s="13">
        <v>3</v>
      </c>
      <c r="EM90" s="13">
        <v>1</v>
      </c>
      <c r="EN90" s="13">
        <v>2</v>
      </c>
      <c r="EO90" s="13">
        <v>1</v>
      </c>
      <c r="EP90" s="13">
        <v>1</v>
      </c>
      <c r="EQ90" s="13"/>
      <c r="ER90" s="13">
        <v>2</v>
      </c>
      <c r="ES90" s="13">
        <v>3</v>
      </c>
      <c r="ET90" s="13">
        <v>1</v>
      </c>
      <c r="EU90" s="13"/>
      <c r="EV90" s="13"/>
      <c r="EW90" s="13"/>
      <c r="EX90" s="13">
        <v>1</v>
      </c>
      <c r="EY90" s="13">
        <v>2</v>
      </c>
      <c r="EZ90" s="13"/>
      <c r="FA90" s="13">
        <v>1</v>
      </c>
      <c r="FB90" s="13">
        <v>1</v>
      </c>
      <c r="FC90" s="13"/>
      <c r="FD90" s="13"/>
      <c r="FE90" s="13"/>
      <c r="FF90" s="13"/>
      <c r="FG90" s="13"/>
      <c r="FH90" s="13"/>
      <c r="FI90" s="13"/>
      <c r="FJ90" s="13"/>
      <c r="FK90" s="13"/>
      <c r="FL90" s="13"/>
      <c r="FM90" s="13"/>
      <c r="FN90" s="60">
        <v>54</v>
      </c>
      <c r="FO90" s="13"/>
      <c r="FP90" s="13"/>
      <c r="FQ90" s="13"/>
      <c r="FR90" s="13"/>
      <c r="FS90" s="13"/>
      <c r="FT90" s="13"/>
      <c r="FU90" s="13"/>
      <c r="FV90" s="13"/>
      <c r="FW90" s="13"/>
      <c r="FX90" s="13"/>
      <c r="FY90" s="13"/>
      <c r="FZ90" s="13"/>
      <c r="GA90" s="13"/>
      <c r="GB90" s="13"/>
      <c r="GC90" s="13"/>
      <c r="GD90" s="13"/>
      <c r="GE90" s="13"/>
      <c r="GF90" s="13"/>
      <c r="GG90" s="13"/>
      <c r="GH90" s="13"/>
      <c r="GI90" s="13"/>
      <c r="GJ90" s="13"/>
      <c r="GK90" s="13"/>
      <c r="GL90" s="13">
        <v>1</v>
      </c>
      <c r="GM90" s="13"/>
      <c r="GN90" s="13"/>
      <c r="GO90" s="13"/>
      <c r="GP90" s="13"/>
      <c r="GQ90" s="13">
        <v>1</v>
      </c>
      <c r="GR90" s="13"/>
      <c r="GS90" s="13"/>
      <c r="GT90" s="13"/>
      <c r="GU90" s="13"/>
      <c r="GV90" s="13"/>
      <c r="GW90" s="13">
        <v>1</v>
      </c>
      <c r="GX90" s="13">
        <v>1</v>
      </c>
      <c r="GY90" s="13"/>
      <c r="GZ90" s="13">
        <v>2</v>
      </c>
      <c r="HA90" s="13"/>
      <c r="HB90" s="13"/>
      <c r="HC90" s="13"/>
      <c r="HD90" s="13"/>
      <c r="HE90" s="13">
        <v>1</v>
      </c>
      <c r="HF90" s="13"/>
      <c r="HG90" s="13"/>
      <c r="HH90" s="13">
        <v>1</v>
      </c>
      <c r="HI90" s="13"/>
      <c r="HJ90" s="13"/>
      <c r="HK90" s="13"/>
      <c r="HL90" s="13">
        <v>1</v>
      </c>
      <c r="HM90" s="13">
        <v>2</v>
      </c>
      <c r="HN90" s="13">
        <v>2</v>
      </c>
      <c r="HO90" s="13">
        <v>1</v>
      </c>
      <c r="HP90" s="13">
        <v>1</v>
      </c>
      <c r="HQ90" s="13">
        <v>1</v>
      </c>
      <c r="HR90" s="13"/>
      <c r="HS90" s="13">
        <v>2</v>
      </c>
      <c r="HT90" s="13">
        <v>3</v>
      </c>
      <c r="HU90" s="13">
        <v>2</v>
      </c>
      <c r="HV90" s="13">
        <v>1</v>
      </c>
      <c r="HW90" s="13">
        <v>2</v>
      </c>
      <c r="HX90" s="13">
        <v>2</v>
      </c>
      <c r="HY90" s="13">
        <v>2</v>
      </c>
      <c r="HZ90" s="13">
        <v>3</v>
      </c>
      <c r="IA90" s="13">
        <v>1</v>
      </c>
      <c r="IB90" s="13">
        <v>2</v>
      </c>
      <c r="IC90" s="13">
        <v>2</v>
      </c>
      <c r="ID90" s="13"/>
      <c r="IE90" s="13"/>
      <c r="IF90" s="13">
        <v>5</v>
      </c>
      <c r="IG90" s="13">
        <v>3</v>
      </c>
      <c r="IH90" s="13">
        <v>4</v>
      </c>
      <c r="II90" s="13">
        <v>1</v>
      </c>
      <c r="IJ90" s="13">
        <v>2</v>
      </c>
      <c r="IK90" s="13">
        <v>2</v>
      </c>
      <c r="IL90" s="13">
        <v>1</v>
      </c>
      <c r="IM90" s="13">
        <v>1</v>
      </c>
      <c r="IN90" s="13">
        <v>1</v>
      </c>
      <c r="IO90" s="13">
        <v>1</v>
      </c>
      <c r="IP90" s="13"/>
      <c r="IQ90" s="13">
        <v>1</v>
      </c>
      <c r="IR90" s="13">
        <v>3</v>
      </c>
      <c r="IS90" s="13">
        <v>1</v>
      </c>
      <c r="IT90" s="13">
        <v>2</v>
      </c>
      <c r="IU90" s="13">
        <v>1</v>
      </c>
      <c r="IV90" s="13">
        <v>1</v>
      </c>
      <c r="IW90" s="13">
        <v>1</v>
      </c>
      <c r="IX90" s="13"/>
      <c r="IY90" s="13"/>
      <c r="IZ90" s="13">
        <v>1</v>
      </c>
      <c r="JA90" s="13"/>
      <c r="JB90" s="13"/>
      <c r="JC90" s="13"/>
      <c r="JD90" s="13"/>
      <c r="JE90" s="13">
        <v>1</v>
      </c>
      <c r="JF90" s="13"/>
      <c r="JG90" s="13"/>
      <c r="JH90" s="13"/>
      <c r="JI90" s="13"/>
      <c r="JJ90" s="13"/>
      <c r="JK90" s="13"/>
      <c r="JL90" s="13"/>
      <c r="JM90" s="60">
        <v>71</v>
      </c>
      <c r="JN90" s="13"/>
      <c r="JO90" s="13"/>
      <c r="JP90" s="13"/>
      <c r="JQ90" s="13"/>
      <c r="JR90" s="13"/>
      <c r="JS90" s="13"/>
      <c r="JT90" s="13"/>
      <c r="JU90" s="13"/>
      <c r="JV90" s="13"/>
      <c r="JW90" s="13"/>
      <c r="JX90" s="13"/>
      <c r="JY90" s="13"/>
      <c r="JZ90" s="13"/>
      <c r="KA90" s="13"/>
      <c r="KB90" s="13"/>
      <c r="KC90" s="13">
        <v>1</v>
      </c>
      <c r="KD90" s="13"/>
      <c r="KE90" s="13"/>
      <c r="KF90" s="13"/>
      <c r="KG90" s="13"/>
      <c r="KH90" s="13"/>
      <c r="KI90" s="13"/>
      <c r="KJ90" s="13"/>
      <c r="KK90" s="13"/>
      <c r="KL90" s="13"/>
      <c r="KM90" s="13"/>
      <c r="KN90" s="13"/>
      <c r="KO90" s="13">
        <v>1</v>
      </c>
      <c r="KP90" s="13"/>
      <c r="KQ90" s="13"/>
      <c r="KR90" s="13"/>
      <c r="KS90" s="13"/>
      <c r="KT90" s="13"/>
      <c r="KU90" s="13"/>
      <c r="KV90" s="13"/>
      <c r="KW90" s="13"/>
      <c r="KX90" s="13"/>
      <c r="KY90" s="13"/>
      <c r="KZ90" s="13"/>
      <c r="LA90" s="13"/>
      <c r="LB90" s="13"/>
      <c r="LC90" s="13"/>
      <c r="LD90" s="13"/>
      <c r="LE90" s="13"/>
      <c r="LF90" s="13"/>
      <c r="LG90" s="13"/>
      <c r="LH90" s="13"/>
      <c r="LI90" s="13"/>
      <c r="LJ90" s="13"/>
      <c r="LK90" s="13"/>
      <c r="LL90" s="13"/>
      <c r="LM90" s="13"/>
      <c r="LN90" s="13"/>
      <c r="LO90" s="13"/>
      <c r="LP90" s="13"/>
      <c r="LQ90" s="13"/>
      <c r="LR90" s="13"/>
      <c r="LS90" s="13"/>
      <c r="LT90" s="13"/>
      <c r="LU90" s="13">
        <v>2</v>
      </c>
      <c r="LV90" s="13"/>
      <c r="LW90" s="13"/>
      <c r="LX90" s="13"/>
      <c r="LY90" s="13"/>
      <c r="LZ90" s="13"/>
      <c r="MA90" s="13"/>
      <c r="MB90" s="13"/>
      <c r="MC90" s="13"/>
      <c r="MD90" s="13"/>
      <c r="ME90" s="13"/>
      <c r="MF90" s="13"/>
      <c r="MG90" s="13"/>
      <c r="MH90" s="13"/>
      <c r="MI90" s="13"/>
      <c r="MJ90" s="13"/>
      <c r="MK90" s="60">
        <v>4</v>
      </c>
      <c r="ML90" s="13">
        <v>129</v>
      </c>
      <c r="MM90" s="448"/>
      <c r="MN90" s="448"/>
      <c r="MO90" s="448"/>
      <c r="MP90" s="448"/>
    </row>
    <row r="91" spans="1:354">
      <c r="A91" s="9" t="s">
        <v>200</v>
      </c>
      <c r="B91" s="283">
        <f t="shared" si="158"/>
        <v>1</v>
      </c>
      <c r="C91" s="283">
        <f t="shared" si="159"/>
        <v>1</v>
      </c>
      <c r="D91" s="283">
        <f t="shared" si="160"/>
        <v>1</v>
      </c>
      <c r="E91" s="283">
        <f t="shared" si="161"/>
        <v>0</v>
      </c>
      <c r="F91" s="283">
        <f t="shared" si="162"/>
        <v>1</v>
      </c>
      <c r="G91" s="283">
        <f t="shared" si="163"/>
        <v>4</v>
      </c>
      <c r="H91" s="283">
        <f t="shared" si="164"/>
        <v>17</v>
      </c>
      <c r="I91" s="283">
        <f t="shared" si="165"/>
        <v>5</v>
      </c>
      <c r="J91" s="283">
        <f t="shared" si="166"/>
        <v>23</v>
      </c>
      <c r="K91" s="283">
        <f t="shared" si="167"/>
        <v>25</v>
      </c>
      <c r="L91" s="283">
        <f t="shared" si="168"/>
        <v>66</v>
      </c>
      <c r="M91" s="283">
        <f t="shared" si="169"/>
        <v>36</v>
      </c>
      <c r="N91" s="283">
        <f t="shared" si="170"/>
        <v>163</v>
      </c>
      <c r="O91" s="283">
        <f t="shared" si="171"/>
        <v>79</v>
      </c>
      <c r="P91" s="283">
        <f t="shared" si="172"/>
        <v>169</v>
      </c>
      <c r="Q91" s="283">
        <f t="shared" si="173"/>
        <v>120</v>
      </c>
      <c r="R91" s="283">
        <f t="shared" si="174"/>
        <v>132</v>
      </c>
      <c r="S91" s="283">
        <f t="shared" si="175"/>
        <v>161</v>
      </c>
      <c r="T91" s="283">
        <f t="shared" si="176"/>
        <v>35</v>
      </c>
      <c r="U91" s="283">
        <f t="shared" si="177"/>
        <v>91</v>
      </c>
      <c r="W91" s="791">
        <f t="shared" si="178"/>
        <v>0</v>
      </c>
      <c r="X91" s="791">
        <f t="shared" si="179"/>
        <v>0</v>
      </c>
      <c r="Y91" s="791">
        <f t="shared" si="180"/>
        <v>0</v>
      </c>
      <c r="Z91" s="791">
        <f t="shared" si="181"/>
        <v>0</v>
      </c>
      <c r="AA91" s="791">
        <f t="shared" si="182"/>
        <v>0</v>
      </c>
      <c r="AB91" s="791">
        <f t="shared" si="183"/>
        <v>0</v>
      </c>
      <c r="AC91" s="791">
        <f t="shared" si="184"/>
        <v>0</v>
      </c>
      <c r="AD91" s="791">
        <f t="shared" si="185"/>
        <v>2</v>
      </c>
      <c r="AE91" s="791">
        <f t="shared" si="186"/>
        <v>3</v>
      </c>
      <c r="AF91" s="791">
        <f t="shared" si="187"/>
        <v>1</v>
      </c>
      <c r="AG91" s="356"/>
      <c r="AH91" s="16" t="s">
        <v>200</v>
      </c>
      <c r="AI91" s="797">
        <f t="shared" si="127"/>
        <v>1</v>
      </c>
      <c r="AJ91" s="797">
        <f t="shared" si="128"/>
        <v>1</v>
      </c>
      <c r="AK91" s="797">
        <f t="shared" si="129"/>
        <v>1</v>
      </c>
      <c r="AL91" s="797">
        <f t="shared" si="130"/>
        <v>0</v>
      </c>
      <c r="AM91" s="797">
        <f t="shared" si="131"/>
        <v>1</v>
      </c>
      <c r="AN91" s="797">
        <f t="shared" si="132"/>
        <v>4</v>
      </c>
      <c r="AO91" s="797">
        <f t="shared" si="133"/>
        <v>17</v>
      </c>
      <c r="AP91" s="797">
        <f t="shared" si="134"/>
        <v>5</v>
      </c>
      <c r="AQ91" s="797">
        <f t="shared" si="135"/>
        <v>23</v>
      </c>
      <c r="AR91" s="797">
        <f t="shared" si="136"/>
        <v>25</v>
      </c>
      <c r="AS91" s="797">
        <f t="shared" si="137"/>
        <v>66</v>
      </c>
      <c r="AT91" s="797">
        <f t="shared" si="138"/>
        <v>36</v>
      </c>
      <c r="AU91" s="797">
        <f t="shared" si="139"/>
        <v>163</v>
      </c>
      <c r="AV91" s="797">
        <f t="shared" si="140"/>
        <v>79</v>
      </c>
      <c r="AW91" s="797">
        <f t="shared" si="141"/>
        <v>169</v>
      </c>
      <c r="AX91" s="797">
        <f t="shared" si="142"/>
        <v>120</v>
      </c>
      <c r="AY91" s="797">
        <f t="shared" si="143"/>
        <v>132</v>
      </c>
      <c r="AZ91" s="797">
        <f t="shared" si="144"/>
        <v>161</v>
      </c>
      <c r="BA91" s="797">
        <f t="shared" si="145"/>
        <v>35</v>
      </c>
      <c r="BB91" s="797">
        <f t="shared" si="146"/>
        <v>91</v>
      </c>
      <c r="BC91" s="797">
        <f t="shared" si="147"/>
        <v>6</v>
      </c>
      <c r="BD91" s="789">
        <f t="shared" si="148"/>
        <v>0</v>
      </c>
      <c r="BE91" s="789">
        <f t="shared" si="149"/>
        <v>0</v>
      </c>
      <c r="BF91" s="789">
        <f t="shared" si="150"/>
        <v>0</v>
      </c>
      <c r="BG91" s="789">
        <f t="shared" si="151"/>
        <v>0</v>
      </c>
      <c r="BH91" s="789">
        <f t="shared" si="152"/>
        <v>0</v>
      </c>
      <c r="BI91" s="789">
        <f t="shared" si="153"/>
        <v>0</v>
      </c>
      <c r="BJ91" s="789">
        <f t="shared" si="154"/>
        <v>0</v>
      </c>
      <c r="BK91" s="789">
        <f t="shared" si="155"/>
        <v>2</v>
      </c>
      <c r="BL91" s="789">
        <f t="shared" si="156"/>
        <v>3</v>
      </c>
      <c r="BM91" s="789">
        <f t="shared" si="157"/>
        <v>1</v>
      </c>
      <c r="BN91" s="356"/>
      <c r="BO91" s="356"/>
      <c r="BP91" s="16" t="s">
        <v>200</v>
      </c>
      <c r="BQ91" s="13"/>
      <c r="BR91" s="13">
        <v>1</v>
      </c>
      <c r="BS91" s="13"/>
      <c r="BT91" s="13"/>
      <c r="BU91" s="13"/>
      <c r="BV91" s="13"/>
      <c r="BW91" s="13"/>
      <c r="BX91" s="13"/>
      <c r="BY91" s="13"/>
      <c r="BZ91" s="13"/>
      <c r="CA91" s="13"/>
      <c r="CB91" s="13"/>
      <c r="CC91" s="13"/>
      <c r="CD91" s="13"/>
      <c r="CE91" s="13"/>
      <c r="CF91" s="13"/>
      <c r="CG91" s="13">
        <v>1</v>
      </c>
      <c r="CH91" s="13">
        <v>1</v>
      </c>
      <c r="CI91" s="13"/>
      <c r="CJ91" s="13">
        <v>1</v>
      </c>
      <c r="CK91" s="13"/>
      <c r="CL91" s="13">
        <v>1</v>
      </c>
      <c r="CM91" s="13"/>
      <c r="CN91" s="13"/>
      <c r="CO91" s="13">
        <v>1</v>
      </c>
      <c r="CP91" s="13"/>
      <c r="CQ91" s="13"/>
      <c r="CR91" s="13">
        <v>1</v>
      </c>
      <c r="CS91" s="13"/>
      <c r="CT91" s="13">
        <v>1</v>
      </c>
      <c r="CU91" s="13">
        <v>1</v>
      </c>
      <c r="CV91" s="13">
        <v>1</v>
      </c>
      <c r="CW91" s="13"/>
      <c r="CX91" s="13"/>
      <c r="CY91" s="13">
        <v>3</v>
      </c>
      <c r="CZ91" s="13">
        <v>1</v>
      </c>
      <c r="DA91" s="13">
        <v>1</v>
      </c>
      <c r="DB91" s="13">
        <v>3</v>
      </c>
      <c r="DC91" s="13">
        <v>1</v>
      </c>
      <c r="DD91" s="13">
        <v>5</v>
      </c>
      <c r="DE91" s="13">
        <v>1</v>
      </c>
      <c r="DF91" s="13">
        <v>3</v>
      </c>
      <c r="DG91" s="13">
        <v>5</v>
      </c>
      <c r="DH91" s="13">
        <v>2</v>
      </c>
      <c r="DI91" s="13">
        <v>2</v>
      </c>
      <c r="DJ91" s="13"/>
      <c r="DK91" s="13">
        <v>5</v>
      </c>
      <c r="DL91" s="13">
        <v>2</v>
      </c>
      <c r="DM91" s="13">
        <v>2</v>
      </c>
      <c r="DN91" s="13">
        <v>6</v>
      </c>
      <c r="DO91" s="13">
        <v>5</v>
      </c>
      <c r="DP91" s="13">
        <v>2</v>
      </c>
      <c r="DQ91" s="13">
        <v>7</v>
      </c>
      <c r="DR91" s="13">
        <v>5</v>
      </c>
      <c r="DS91" s="13">
        <v>1</v>
      </c>
      <c r="DT91" s="13">
        <v>11</v>
      </c>
      <c r="DU91" s="13">
        <v>7</v>
      </c>
      <c r="DV91" s="13">
        <v>10</v>
      </c>
      <c r="DW91" s="13">
        <v>4</v>
      </c>
      <c r="DX91" s="13">
        <v>10</v>
      </c>
      <c r="DY91" s="13">
        <v>8</v>
      </c>
      <c r="DZ91" s="13">
        <v>5</v>
      </c>
      <c r="EA91" s="13">
        <v>12</v>
      </c>
      <c r="EB91" s="13">
        <v>11</v>
      </c>
      <c r="EC91" s="13">
        <v>14</v>
      </c>
      <c r="ED91" s="13">
        <v>10</v>
      </c>
      <c r="EE91" s="13">
        <v>10</v>
      </c>
      <c r="EF91" s="13">
        <v>13</v>
      </c>
      <c r="EG91" s="13">
        <v>13</v>
      </c>
      <c r="EH91" s="13">
        <v>11</v>
      </c>
      <c r="EI91" s="13">
        <v>10</v>
      </c>
      <c r="EJ91" s="13">
        <v>16</v>
      </c>
      <c r="EK91" s="13">
        <v>12</v>
      </c>
      <c r="EL91" s="13">
        <v>11</v>
      </c>
      <c r="EM91" s="13">
        <v>16</v>
      </c>
      <c r="EN91" s="13">
        <v>14</v>
      </c>
      <c r="EO91" s="13">
        <v>15</v>
      </c>
      <c r="EP91" s="13">
        <v>9</v>
      </c>
      <c r="EQ91" s="13">
        <v>16</v>
      </c>
      <c r="ER91" s="13">
        <v>22</v>
      </c>
      <c r="ES91" s="13">
        <v>13</v>
      </c>
      <c r="ET91" s="13">
        <v>22</v>
      </c>
      <c r="EU91" s="13">
        <v>12</v>
      </c>
      <c r="EV91" s="13">
        <v>22</v>
      </c>
      <c r="EW91" s="13">
        <v>11</v>
      </c>
      <c r="EX91" s="13">
        <v>14</v>
      </c>
      <c r="EY91" s="13">
        <v>18</v>
      </c>
      <c r="EZ91" s="13">
        <v>16</v>
      </c>
      <c r="FA91" s="13">
        <v>7</v>
      </c>
      <c r="FB91" s="13">
        <v>8</v>
      </c>
      <c r="FC91" s="13">
        <v>6</v>
      </c>
      <c r="FD91" s="13">
        <v>4</v>
      </c>
      <c r="FE91" s="13">
        <v>2</v>
      </c>
      <c r="FF91" s="13">
        <v>3</v>
      </c>
      <c r="FG91" s="13"/>
      <c r="FH91" s="13">
        <v>1</v>
      </c>
      <c r="FI91" s="13"/>
      <c r="FJ91" s="13"/>
      <c r="FK91" s="13">
        <v>1</v>
      </c>
      <c r="FL91" s="13"/>
      <c r="FM91" s="13"/>
      <c r="FN91" s="60">
        <v>522</v>
      </c>
      <c r="FO91" s="13">
        <v>1</v>
      </c>
      <c r="FP91" s="13"/>
      <c r="FQ91" s="13"/>
      <c r="FR91" s="13"/>
      <c r="FS91" s="13"/>
      <c r="FT91" s="13"/>
      <c r="FU91" s="13"/>
      <c r="FV91" s="13"/>
      <c r="FW91" s="13"/>
      <c r="FX91" s="13"/>
      <c r="FY91" s="13">
        <v>1</v>
      </c>
      <c r="FZ91" s="13"/>
      <c r="GA91" s="13"/>
      <c r="GB91" s="13"/>
      <c r="GC91" s="13"/>
      <c r="GD91" s="13"/>
      <c r="GE91" s="13"/>
      <c r="GF91" s="13"/>
      <c r="GG91" s="13"/>
      <c r="GH91" s="13"/>
      <c r="GI91" s="13"/>
      <c r="GJ91" s="13"/>
      <c r="GK91" s="13"/>
      <c r="GL91" s="13"/>
      <c r="GM91" s="13">
        <v>1</v>
      </c>
      <c r="GN91" s="13"/>
      <c r="GO91" s="13"/>
      <c r="GP91" s="13">
        <v>1</v>
      </c>
      <c r="GQ91" s="13">
        <v>1</v>
      </c>
      <c r="GR91" s="13">
        <v>1</v>
      </c>
      <c r="GS91" s="13">
        <v>1</v>
      </c>
      <c r="GT91" s="13"/>
      <c r="GU91" s="13">
        <v>2</v>
      </c>
      <c r="GV91" s="13">
        <v>2</v>
      </c>
      <c r="GW91" s="13">
        <v>3</v>
      </c>
      <c r="GX91" s="13">
        <v>5</v>
      </c>
      <c r="GY91" s="13">
        <v>1</v>
      </c>
      <c r="GZ91" s="13">
        <v>3</v>
      </c>
      <c r="HA91" s="13">
        <v>2</v>
      </c>
      <c r="HB91" s="13"/>
      <c r="HC91" s="13">
        <v>2</v>
      </c>
      <c r="HD91" s="13">
        <v>1</v>
      </c>
      <c r="HE91" s="13">
        <v>1</v>
      </c>
      <c r="HF91" s="13">
        <v>4</v>
      </c>
      <c r="HG91" s="13">
        <v>3</v>
      </c>
      <c r="HH91" s="13">
        <v>3</v>
      </c>
      <c r="HI91" s="13">
        <v>4</v>
      </c>
      <c r="HJ91" s="13">
        <v>2</v>
      </c>
      <c r="HK91" s="13">
        <v>6</v>
      </c>
      <c r="HL91" s="13">
        <v>7</v>
      </c>
      <c r="HM91" s="13">
        <v>8</v>
      </c>
      <c r="HN91" s="13">
        <v>8</v>
      </c>
      <c r="HO91" s="13">
        <v>10</v>
      </c>
      <c r="HP91" s="13">
        <v>5</v>
      </c>
      <c r="HQ91" s="13">
        <v>7</v>
      </c>
      <c r="HR91" s="13">
        <v>5</v>
      </c>
      <c r="HS91" s="13">
        <v>8</v>
      </c>
      <c r="HT91" s="13">
        <v>16</v>
      </c>
      <c r="HU91" s="13">
        <v>14</v>
      </c>
      <c r="HV91" s="13">
        <v>17</v>
      </c>
      <c r="HW91" s="13">
        <v>12</v>
      </c>
      <c r="HX91" s="13">
        <v>13</v>
      </c>
      <c r="HY91" s="13">
        <v>15</v>
      </c>
      <c r="HZ91" s="13">
        <v>18</v>
      </c>
      <c r="IA91" s="13">
        <v>20</v>
      </c>
      <c r="IB91" s="13">
        <v>16</v>
      </c>
      <c r="IC91" s="13">
        <v>22</v>
      </c>
      <c r="ID91" s="13">
        <v>17</v>
      </c>
      <c r="IE91" s="13">
        <v>17</v>
      </c>
      <c r="IF91" s="13">
        <v>17</v>
      </c>
      <c r="IG91" s="13">
        <v>17</v>
      </c>
      <c r="IH91" s="13">
        <v>19</v>
      </c>
      <c r="II91" s="13">
        <v>17</v>
      </c>
      <c r="IJ91" s="13">
        <v>19</v>
      </c>
      <c r="IK91" s="13">
        <v>13</v>
      </c>
      <c r="IL91" s="13">
        <v>14</v>
      </c>
      <c r="IM91" s="13">
        <v>19</v>
      </c>
      <c r="IN91" s="13">
        <v>15</v>
      </c>
      <c r="IO91" s="13">
        <v>21</v>
      </c>
      <c r="IP91" s="13">
        <v>18</v>
      </c>
      <c r="IQ91" s="13">
        <v>14</v>
      </c>
      <c r="IR91" s="13">
        <v>11</v>
      </c>
      <c r="IS91" s="13">
        <v>12</v>
      </c>
      <c r="IT91" s="13">
        <v>14</v>
      </c>
      <c r="IU91" s="13">
        <v>8</v>
      </c>
      <c r="IV91" s="13">
        <v>9</v>
      </c>
      <c r="IW91" s="13">
        <v>10</v>
      </c>
      <c r="IX91" s="13">
        <v>6</v>
      </c>
      <c r="IY91" s="13">
        <v>7</v>
      </c>
      <c r="IZ91" s="13">
        <v>12</v>
      </c>
      <c r="JA91" s="13"/>
      <c r="JB91" s="13">
        <v>2</v>
      </c>
      <c r="JC91" s="13">
        <v>4</v>
      </c>
      <c r="JD91" s="13">
        <v>1</v>
      </c>
      <c r="JE91" s="13">
        <v>2</v>
      </c>
      <c r="JF91" s="13"/>
      <c r="JG91" s="13"/>
      <c r="JH91" s="13"/>
      <c r="JI91" s="13">
        <v>1</v>
      </c>
      <c r="JJ91" s="13"/>
      <c r="JK91" s="13"/>
      <c r="JL91" s="13"/>
      <c r="JM91" s="60">
        <v>608</v>
      </c>
      <c r="JN91" s="13"/>
      <c r="JO91" s="13"/>
      <c r="JP91" s="13"/>
      <c r="JQ91" s="13"/>
      <c r="JR91" s="13"/>
      <c r="JS91" s="13"/>
      <c r="JT91" s="13"/>
      <c r="JU91" s="13"/>
      <c r="JV91" s="13"/>
      <c r="JW91" s="13"/>
      <c r="JX91" s="13"/>
      <c r="JY91" s="13"/>
      <c r="JZ91" s="13"/>
      <c r="KA91" s="13"/>
      <c r="KB91" s="13"/>
      <c r="KC91" s="13"/>
      <c r="KD91" s="13"/>
      <c r="KE91" s="13"/>
      <c r="KF91" s="13"/>
      <c r="KG91" s="13"/>
      <c r="KH91" s="13"/>
      <c r="KI91" s="13"/>
      <c r="KJ91" s="13"/>
      <c r="KK91" s="13"/>
      <c r="KL91" s="13"/>
      <c r="KM91" s="13"/>
      <c r="KN91" s="13"/>
      <c r="KO91" s="13"/>
      <c r="KP91" s="13"/>
      <c r="KQ91" s="13"/>
      <c r="KR91" s="13"/>
      <c r="KS91" s="13"/>
      <c r="KT91" s="13"/>
      <c r="KU91" s="13"/>
      <c r="KV91" s="13"/>
      <c r="KW91" s="13"/>
      <c r="KX91" s="13"/>
      <c r="KY91" s="13"/>
      <c r="KZ91" s="13"/>
      <c r="LA91" s="13"/>
      <c r="LB91" s="13"/>
      <c r="LC91" s="13"/>
      <c r="LD91" s="13">
        <v>1</v>
      </c>
      <c r="LE91" s="13"/>
      <c r="LF91" s="13"/>
      <c r="LG91" s="13"/>
      <c r="LH91" s="13"/>
      <c r="LI91" s="13">
        <v>1</v>
      </c>
      <c r="LJ91" s="13"/>
      <c r="LK91" s="13"/>
      <c r="LL91" s="13"/>
      <c r="LM91" s="13"/>
      <c r="LN91" s="13"/>
      <c r="LO91" s="13">
        <v>1</v>
      </c>
      <c r="LP91" s="13"/>
      <c r="LQ91" s="13"/>
      <c r="LR91" s="13"/>
      <c r="LS91" s="13">
        <v>2</v>
      </c>
      <c r="LT91" s="13"/>
      <c r="LU91" s="13"/>
      <c r="LV91" s="13"/>
      <c r="LW91" s="13">
        <v>1</v>
      </c>
      <c r="LX91" s="13"/>
      <c r="LY91" s="13"/>
      <c r="LZ91" s="13"/>
      <c r="MA91" s="13"/>
      <c r="MB91" s="13"/>
      <c r="MC91" s="13"/>
      <c r="MD91" s="13"/>
      <c r="ME91" s="13"/>
      <c r="MF91" s="13"/>
      <c r="MG91" s="13"/>
      <c r="MH91" s="13"/>
      <c r="MI91" s="13"/>
      <c r="MJ91" s="13"/>
      <c r="MK91" s="60">
        <v>6</v>
      </c>
      <c r="ML91" s="13">
        <v>1136</v>
      </c>
      <c r="MM91" s="448"/>
      <c r="MN91" s="448"/>
      <c r="MO91" s="448"/>
      <c r="MP91" s="448"/>
    </row>
    <row r="92" spans="1:354">
      <c r="A92" s="8" t="s">
        <v>102</v>
      </c>
      <c r="B92" s="283">
        <f t="shared" si="158"/>
        <v>0</v>
      </c>
      <c r="C92" s="283">
        <f t="shared" si="159"/>
        <v>0</v>
      </c>
      <c r="D92" s="283">
        <f t="shared" si="160"/>
        <v>0</v>
      </c>
      <c r="E92" s="283">
        <f t="shared" si="161"/>
        <v>0</v>
      </c>
      <c r="F92" s="283">
        <f t="shared" si="162"/>
        <v>0</v>
      </c>
      <c r="G92" s="283">
        <f t="shared" si="163"/>
        <v>0</v>
      </c>
      <c r="H92" s="283">
        <f t="shared" si="164"/>
        <v>0</v>
      </c>
      <c r="I92" s="283">
        <f t="shared" si="165"/>
        <v>0</v>
      </c>
      <c r="J92" s="283">
        <f t="shared" si="166"/>
        <v>1</v>
      </c>
      <c r="K92" s="283">
        <f t="shared" si="167"/>
        <v>0</v>
      </c>
      <c r="L92" s="283">
        <f t="shared" si="168"/>
        <v>1</v>
      </c>
      <c r="M92" s="283">
        <f t="shared" si="169"/>
        <v>0</v>
      </c>
      <c r="N92" s="283">
        <f t="shared" si="170"/>
        <v>2</v>
      </c>
      <c r="O92" s="283">
        <f t="shared" si="171"/>
        <v>3</v>
      </c>
      <c r="P92" s="283">
        <f t="shared" si="172"/>
        <v>9</v>
      </c>
      <c r="Q92" s="283">
        <f t="shared" si="173"/>
        <v>5</v>
      </c>
      <c r="R92" s="283">
        <f t="shared" si="174"/>
        <v>4</v>
      </c>
      <c r="S92" s="283">
        <f t="shared" si="175"/>
        <v>10</v>
      </c>
      <c r="T92" s="283">
        <f t="shared" si="176"/>
        <v>4</v>
      </c>
      <c r="U92" s="283">
        <f t="shared" si="177"/>
        <v>2</v>
      </c>
      <c r="W92" s="791">
        <f t="shared" si="178"/>
        <v>0</v>
      </c>
      <c r="X92" s="791">
        <f t="shared" si="179"/>
        <v>0</v>
      </c>
      <c r="Y92" s="791">
        <f t="shared" si="180"/>
        <v>0</v>
      </c>
      <c r="Z92" s="791">
        <f t="shared" si="181"/>
        <v>0</v>
      </c>
      <c r="AA92" s="791">
        <f t="shared" si="182"/>
        <v>0</v>
      </c>
      <c r="AB92" s="791">
        <f t="shared" si="183"/>
        <v>0</v>
      </c>
      <c r="AC92" s="791">
        <f t="shared" si="184"/>
        <v>0</v>
      </c>
      <c r="AD92" s="791">
        <f t="shared" si="185"/>
        <v>0</v>
      </c>
      <c r="AE92" s="791">
        <f t="shared" si="186"/>
        <v>2</v>
      </c>
      <c r="AF92" s="791">
        <f t="shared" si="187"/>
        <v>0</v>
      </c>
      <c r="AG92" s="356"/>
      <c r="AH92" s="16" t="s">
        <v>102</v>
      </c>
      <c r="AI92" s="797">
        <f t="shared" si="127"/>
        <v>0</v>
      </c>
      <c r="AJ92" s="797">
        <f t="shared" si="128"/>
        <v>0</v>
      </c>
      <c r="AK92" s="797">
        <f t="shared" si="129"/>
        <v>0</v>
      </c>
      <c r="AL92" s="797">
        <f t="shared" si="130"/>
        <v>0</v>
      </c>
      <c r="AM92" s="797">
        <f t="shared" si="131"/>
        <v>0</v>
      </c>
      <c r="AN92" s="797">
        <f t="shared" si="132"/>
        <v>0</v>
      </c>
      <c r="AO92" s="797">
        <f t="shared" si="133"/>
        <v>0</v>
      </c>
      <c r="AP92" s="797">
        <f t="shared" si="134"/>
        <v>0</v>
      </c>
      <c r="AQ92" s="797">
        <f t="shared" si="135"/>
        <v>1</v>
      </c>
      <c r="AR92" s="797">
        <f t="shared" si="136"/>
        <v>0</v>
      </c>
      <c r="AS92" s="797">
        <f t="shared" si="137"/>
        <v>1</v>
      </c>
      <c r="AT92" s="797">
        <f t="shared" si="138"/>
        <v>0</v>
      </c>
      <c r="AU92" s="797">
        <f t="shared" si="139"/>
        <v>2</v>
      </c>
      <c r="AV92" s="797">
        <f t="shared" si="140"/>
        <v>3</v>
      </c>
      <c r="AW92" s="797">
        <f t="shared" si="141"/>
        <v>9</v>
      </c>
      <c r="AX92" s="797">
        <f t="shared" si="142"/>
        <v>5</v>
      </c>
      <c r="AY92" s="797">
        <f t="shared" si="143"/>
        <v>4</v>
      </c>
      <c r="AZ92" s="797">
        <f t="shared" si="144"/>
        <v>10</v>
      </c>
      <c r="BA92" s="797">
        <f t="shared" si="145"/>
        <v>4</v>
      </c>
      <c r="BB92" s="797">
        <f t="shared" si="146"/>
        <v>2</v>
      </c>
      <c r="BC92" s="797">
        <f t="shared" si="147"/>
        <v>2</v>
      </c>
      <c r="BD92" s="789">
        <f t="shared" si="148"/>
        <v>0</v>
      </c>
      <c r="BE92" s="789">
        <f t="shared" si="149"/>
        <v>0</v>
      </c>
      <c r="BF92" s="789">
        <f t="shared" si="150"/>
        <v>0</v>
      </c>
      <c r="BG92" s="789">
        <f t="shared" si="151"/>
        <v>0</v>
      </c>
      <c r="BH92" s="789">
        <f t="shared" si="152"/>
        <v>0</v>
      </c>
      <c r="BI92" s="789">
        <f t="shared" si="153"/>
        <v>0</v>
      </c>
      <c r="BJ92" s="789">
        <f t="shared" si="154"/>
        <v>0</v>
      </c>
      <c r="BK92" s="789">
        <f t="shared" si="155"/>
        <v>0</v>
      </c>
      <c r="BL92" s="789">
        <f t="shared" si="156"/>
        <v>2</v>
      </c>
      <c r="BM92" s="789">
        <f t="shared" si="157"/>
        <v>0</v>
      </c>
      <c r="BN92" s="356"/>
      <c r="BO92" s="356"/>
      <c r="BP92" s="16" t="s">
        <v>102</v>
      </c>
      <c r="BQ92" s="13"/>
      <c r="BR92" s="13"/>
      <c r="BS92" s="13"/>
      <c r="BT92" s="13"/>
      <c r="BU92" s="13"/>
      <c r="BV92" s="13"/>
      <c r="BW92" s="13"/>
      <c r="BX92" s="13"/>
      <c r="BY92" s="13"/>
      <c r="BZ92" s="13"/>
      <c r="CA92" s="13"/>
      <c r="CB92" s="13"/>
      <c r="CC92" s="13"/>
      <c r="CD92" s="13"/>
      <c r="CE92" s="13"/>
      <c r="CF92" s="13"/>
      <c r="CG92" s="13"/>
      <c r="CH92" s="13"/>
      <c r="CI92" s="13"/>
      <c r="CJ92" s="13"/>
      <c r="CK92" s="13"/>
      <c r="CL92" s="13"/>
      <c r="CM92" s="13"/>
      <c r="CN92" s="13"/>
      <c r="CO92" s="13"/>
      <c r="CP92" s="13"/>
      <c r="CQ92" s="13"/>
      <c r="CR92" s="13"/>
      <c r="CS92" s="13"/>
      <c r="CT92" s="13"/>
      <c r="CU92" s="13"/>
      <c r="CV92" s="13"/>
      <c r="CW92" s="13"/>
      <c r="CX92" s="13"/>
      <c r="CY92" s="13"/>
      <c r="CZ92" s="13"/>
      <c r="DA92" s="13"/>
      <c r="DB92" s="13"/>
      <c r="DC92" s="13"/>
      <c r="DD92" s="13"/>
      <c r="DE92" s="13"/>
      <c r="DF92" s="13"/>
      <c r="DG92" s="13"/>
      <c r="DH92" s="13"/>
      <c r="DI92" s="13"/>
      <c r="DJ92" s="13"/>
      <c r="DK92" s="13"/>
      <c r="DL92" s="13"/>
      <c r="DM92" s="13"/>
      <c r="DN92" s="13"/>
      <c r="DO92" s="13"/>
      <c r="DP92" s="13"/>
      <c r="DQ92" s="13"/>
      <c r="DR92" s="13"/>
      <c r="DS92" s="13"/>
      <c r="DT92" s="13"/>
      <c r="DU92" s="13"/>
      <c r="DV92" s="13"/>
      <c r="DW92" s="13"/>
      <c r="DX92" s="13">
        <v>1</v>
      </c>
      <c r="DY92" s="13"/>
      <c r="DZ92" s="13"/>
      <c r="EA92" s="13">
        <v>2</v>
      </c>
      <c r="EB92" s="13"/>
      <c r="EC92" s="13"/>
      <c r="ED92" s="13"/>
      <c r="EE92" s="13"/>
      <c r="EF92" s="13"/>
      <c r="EG92" s="13"/>
      <c r="EH92" s="13">
        <v>1</v>
      </c>
      <c r="EI92" s="13"/>
      <c r="EJ92" s="13">
        <v>1</v>
      </c>
      <c r="EK92" s="13">
        <v>2</v>
      </c>
      <c r="EL92" s="13">
        <v>1</v>
      </c>
      <c r="EM92" s="13">
        <v>2</v>
      </c>
      <c r="EN92" s="13">
        <v>2</v>
      </c>
      <c r="EO92" s="13"/>
      <c r="EP92" s="13">
        <v>1</v>
      </c>
      <c r="EQ92" s="13"/>
      <c r="ER92" s="13">
        <v>2</v>
      </c>
      <c r="ES92" s="13"/>
      <c r="ET92" s="13">
        <v>2</v>
      </c>
      <c r="EU92" s="13"/>
      <c r="EV92" s="13">
        <v>1</v>
      </c>
      <c r="EW92" s="13"/>
      <c r="EX92" s="13"/>
      <c r="EY92" s="13">
        <v>2</v>
      </c>
      <c r="EZ92" s="13"/>
      <c r="FA92" s="13"/>
      <c r="FB92" s="13"/>
      <c r="FC92" s="13"/>
      <c r="FD92" s="13"/>
      <c r="FE92" s="13"/>
      <c r="FF92" s="13"/>
      <c r="FG92" s="13"/>
      <c r="FH92" s="13"/>
      <c r="FI92" s="13"/>
      <c r="FJ92" s="13"/>
      <c r="FK92" s="13"/>
      <c r="FL92" s="13"/>
      <c r="FM92" s="13"/>
      <c r="FN92" s="60">
        <v>20</v>
      </c>
      <c r="FO92" s="13"/>
      <c r="FP92" s="13"/>
      <c r="FQ92" s="13"/>
      <c r="FR92" s="13"/>
      <c r="FS92" s="13"/>
      <c r="FT92" s="13"/>
      <c r="FU92" s="13"/>
      <c r="FV92" s="13"/>
      <c r="FW92" s="13"/>
      <c r="FX92" s="13"/>
      <c r="FY92" s="13"/>
      <c r="FZ92" s="13"/>
      <c r="GA92" s="13"/>
      <c r="GB92" s="13"/>
      <c r="GC92" s="13"/>
      <c r="GD92" s="13"/>
      <c r="GE92" s="13"/>
      <c r="GF92" s="13"/>
      <c r="GG92" s="13"/>
      <c r="GH92" s="13"/>
      <c r="GI92" s="13"/>
      <c r="GJ92" s="13"/>
      <c r="GK92" s="13"/>
      <c r="GL92" s="13"/>
      <c r="GM92" s="13"/>
      <c r="GN92" s="13"/>
      <c r="GO92" s="13"/>
      <c r="GP92" s="13"/>
      <c r="GQ92" s="13"/>
      <c r="GR92" s="13"/>
      <c r="GS92" s="13"/>
      <c r="GT92" s="13"/>
      <c r="GU92" s="13"/>
      <c r="GV92" s="13"/>
      <c r="GW92" s="13"/>
      <c r="GX92" s="13"/>
      <c r="GY92" s="13"/>
      <c r="GZ92" s="13"/>
      <c r="HA92" s="13"/>
      <c r="HB92" s="13"/>
      <c r="HC92" s="13">
        <v>1</v>
      </c>
      <c r="HD92" s="13"/>
      <c r="HE92" s="13"/>
      <c r="HF92" s="13"/>
      <c r="HG92" s="13"/>
      <c r="HH92" s="13"/>
      <c r="HI92" s="13"/>
      <c r="HJ92" s="13"/>
      <c r="HK92" s="13"/>
      <c r="HL92" s="13"/>
      <c r="HM92" s="13"/>
      <c r="HN92" s="13"/>
      <c r="HO92" s="13"/>
      <c r="HP92" s="13"/>
      <c r="HQ92" s="13"/>
      <c r="HR92" s="13"/>
      <c r="HS92" s="13">
        <v>1</v>
      </c>
      <c r="HT92" s="13"/>
      <c r="HU92" s="13"/>
      <c r="HV92" s="13"/>
      <c r="HW92" s="13">
        <v>1</v>
      </c>
      <c r="HX92" s="13"/>
      <c r="HY92" s="13"/>
      <c r="HZ92" s="13"/>
      <c r="IA92" s="13">
        <v>1</v>
      </c>
      <c r="IB92" s="13"/>
      <c r="IC92" s="13"/>
      <c r="ID92" s="13">
        <v>2</v>
      </c>
      <c r="IE92" s="13"/>
      <c r="IF92" s="13"/>
      <c r="IG92" s="13">
        <v>1</v>
      </c>
      <c r="IH92" s="13">
        <v>1</v>
      </c>
      <c r="II92" s="13">
        <v>2</v>
      </c>
      <c r="IJ92" s="13"/>
      <c r="IK92" s="13">
        <v>1</v>
      </c>
      <c r="IL92" s="13">
        <v>1</v>
      </c>
      <c r="IM92" s="13">
        <v>1</v>
      </c>
      <c r="IN92" s="13">
        <v>1</v>
      </c>
      <c r="IO92" s="13">
        <v>2</v>
      </c>
      <c r="IP92" s="13"/>
      <c r="IQ92" s="13"/>
      <c r="IR92" s="13">
        <v>1</v>
      </c>
      <c r="IS92" s="13"/>
      <c r="IT92" s="13"/>
      <c r="IU92" s="13"/>
      <c r="IV92" s="13"/>
      <c r="IW92" s="13"/>
      <c r="IX92" s="13">
        <v>1</v>
      </c>
      <c r="IY92" s="13"/>
      <c r="IZ92" s="13">
        <v>2</v>
      </c>
      <c r="JA92" s="13">
        <v>1</v>
      </c>
      <c r="JB92" s="13"/>
      <c r="JC92" s="13"/>
      <c r="JD92" s="13"/>
      <c r="JE92" s="13"/>
      <c r="JF92" s="13"/>
      <c r="JG92" s="13"/>
      <c r="JH92" s="13"/>
      <c r="JI92" s="13"/>
      <c r="JJ92" s="13"/>
      <c r="JK92" s="13"/>
      <c r="JL92" s="13"/>
      <c r="JM92" s="60">
        <v>21</v>
      </c>
      <c r="JN92" s="13"/>
      <c r="JO92" s="13"/>
      <c r="JP92" s="13"/>
      <c r="JQ92" s="13"/>
      <c r="JR92" s="13"/>
      <c r="JS92" s="13"/>
      <c r="JT92" s="13"/>
      <c r="JU92" s="13"/>
      <c r="JV92" s="13"/>
      <c r="JW92" s="13"/>
      <c r="JX92" s="13"/>
      <c r="JY92" s="13"/>
      <c r="JZ92" s="13"/>
      <c r="KA92" s="13"/>
      <c r="KB92" s="13"/>
      <c r="KC92" s="13"/>
      <c r="KD92" s="13"/>
      <c r="KE92" s="13"/>
      <c r="KF92" s="13"/>
      <c r="KG92" s="13"/>
      <c r="KH92" s="13"/>
      <c r="KI92" s="13"/>
      <c r="KJ92" s="13"/>
      <c r="KK92" s="13"/>
      <c r="KL92" s="13"/>
      <c r="KM92" s="13"/>
      <c r="KN92" s="13"/>
      <c r="KO92" s="13"/>
      <c r="KP92" s="13"/>
      <c r="KQ92" s="13"/>
      <c r="KR92" s="13"/>
      <c r="KS92" s="13"/>
      <c r="KT92" s="13"/>
      <c r="KU92" s="13"/>
      <c r="KV92" s="13"/>
      <c r="KW92" s="13"/>
      <c r="KX92" s="13"/>
      <c r="KY92" s="13"/>
      <c r="KZ92" s="13"/>
      <c r="LA92" s="13"/>
      <c r="LB92" s="13"/>
      <c r="LC92" s="13"/>
      <c r="LD92" s="13"/>
      <c r="LE92" s="13"/>
      <c r="LF92" s="13"/>
      <c r="LG92" s="13"/>
      <c r="LH92" s="13"/>
      <c r="LI92" s="13"/>
      <c r="LJ92" s="13"/>
      <c r="LK92" s="13"/>
      <c r="LL92" s="13">
        <v>1</v>
      </c>
      <c r="LM92" s="13"/>
      <c r="LN92" s="13"/>
      <c r="LO92" s="13">
        <v>1</v>
      </c>
      <c r="LP92" s="13"/>
      <c r="LQ92" s="13"/>
      <c r="LR92" s="13"/>
      <c r="LS92" s="13"/>
      <c r="LT92" s="13"/>
      <c r="LU92" s="13"/>
      <c r="LV92" s="13"/>
      <c r="LW92" s="13"/>
      <c r="LX92" s="13"/>
      <c r="LY92" s="13"/>
      <c r="LZ92" s="13"/>
      <c r="MA92" s="13"/>
      <c r="MB92" s="13"/>
      <c r="MC92" s="13"/>
      <c r="MD92" s="13"/>
      <c r="ME92" s="13"/>
      <c r="MF92" s="13"/>
      <c r="MG92" s="13"/>
      <c r="MH92" s="13"/>
      <c r="MI92" s="13"/>
      <c r="MJ92" s="13"/>
      <c r="MK92" s="60">
        <v>2</v>
      </c>
      <c r="ML92" s="13">
        <v>43</v>
      </c>
      <c r="MM92" s="448"/>
      <c r="MN92" s="448"/>
      <c r="MO92" s="448"/>
      <c r="MP92" s="448"/>
    </row>
    <row r="93" spans="1:354">
      <c r="A93" s="8" t="s">
        <v>103</v>
      </c>
      <c r="B93" s="283">
        <f t="shared" si="158"/>
        <v>0</v>
      </c>
      <c r="C93" s="283">
        <f t="shared" si="159"/>
        <v>0</v>
      </c>
      <c r="D93" s="283">
        <f t="shared" si="160"/>
        <v>0</v>
      </c>
      <c r="E93" s="283">
        <f t="shared" si="161"/>
        <v>0</v>
      </c>
      <c r="F93" s="283">
        <f t="shared" si="162"/>
        <v>0</v>
      </c>
      <c r="G93" s="283">
        <f t="shared" si="163"/>
        <v>0</v>
      </c>
      <c r="H93" s="283">
        <f t="shared" si="164"/>
        <v>0</v>
      </c>
      <c r="I93" s="283">
        <f t="shared" si="165"/>
        <v>0</v>
      </c>
      <c r="J93" s="283">
        <f t="shared" si="166"/>
        <v>1</v>
      </c>
      <c r="K93" s="283">
        <f t="shared" si="167"/>
        <v>1</v>
      </c>
      <c r="L93" s="283">
        <f t="shared" si="168"/>
        <v>1</v>
      </c>
      <c r="M93" s="283">
        <f t="shared" si="169"/>
        <v>5</v>
      </c>
      <c r="N93" s="283">
        <f t="shared" si="170"/>
        <v>6</v>
      </c>
      <c r="O93" s="283">
        <f t="shared" si="171"/>
        <v>3</v>
      </c>
      <c r="P93" s="283">
        <f t="shared" si="172"/>
        <v>8</v>
      </c>
      <c r="Q93" s="283">
        <f t="shared" si="173"/>
        <v>2</v>
      </c>
      <c r="R93" s="283">
        <f t="shared" si="174"/>
        <v>4</v>
      </c>
      <c r="S93" s="283">
        <f t="shared" si="175"/>
        <v>5</v>
      </c>
      <c r="T93" s="283">
        <f t="shared" si="176"/>
        <v>1</v>
      </c>
      <c r="U93" s="283">
        <f t="shared" si="177"/>
        <v>1</v>
      </c>
      <c r="W93" s="791">
        <f t="shared" si="178"/>
        <v>0</v>
      </c>
      <c r="X93" s="791">
        <f t="shared" si="179"/>
        <v>0</v>
      </c>
      <c r="Y93" s="791">
        <f t="shared" si="180"/>
        <v>0</v>
      </c>
      <c r="Z93" s="791">
        <f t="shared" si="181"/>
        <v>0</v>
      </c>
      <c r="AA93" s="791">
        <f t="shared" si="182"/>
        <v>0</v>
      </c>
      <c r="AB93" s="791">
        <f t="shared" si="183"/>
        <v>0</v>
      </c>
      <c r="AC93" s="791">
        <f t="shared" si="184"/>
        <v>0</v>
      </c>
      <c r="AD93" s="791">
        <f t="shared" si="185"/>
        <v>0</v>
      </c>
      <c r="AE93" s="791">
        <f t="shared" si="186"/>
        <v>1</v>
      </c>
      <c r="AF93" s="791">
        <f t="shared" si="187"/>
        <v>0</v>
      </c>
      <c r="AG93" s="356"/>
      <c r="AH93" s="16" t="s">
        <v>103</v>
      </c>
      <c r="AI93" s="797">
        <f t="shared" si="127"/>
        <v>0</v>
      </c>
      <c r="AJ93" s="797">
        <f t="shared" si="128"/>
        <v>0</v>
      </c>
      <c r="AK93" s="797">
        <f t="shared" si="129"/>
        <v>0</v>
      </c>
      <c r="AL93" s="797">
        <f t="shared" si="130"/>
        <v>0</v>
      </c>
      <c r="AM93" s="797">
        <f t="shared" si="131"/>
        <v>0</v>
      </c>
      <c r="AN93" s="797">
        <f t="shared" si="132"/>
        <v>0</v>
      </c>
      <c r="AO93" s="797">
        <f t="shared" si="133"/>
        <v>0</v>
      </c>
      <c r="AP93" s="797">
        <f t="shared" si="134"/>
        <v>0</v>
      </c>
      <c r="AQ93" s="797">
        <f t="shared" si="135"/>
        <v>1</v>
      </c>
      <c r="AR93" s="797">
        <f t="shared" si="136"/>
        <v>1</v>
      </c>
      <c r="AS93" s="797">
        <f t="shared" si="137"/>
        <v>1</v>
      </c>
      <c r="AT93" s="797">
        <f t="shared" si="138"/>
        <v>5</v>
      </c>
      <c r="AU93" s="797">
        <f t="shared" si="139"/>
        <v>6</v>
      </c>
      <c r="AV93" s="797">
        <f t="shared" si="140"/>
        <v>3</v>
      </c>
      <c r="AW93" s="797">
        <f t="shared" si="141"/>
        <v>8</v>
      </c>
      <c r="AX93" s="797">
        <f t="shared" si="142"/>
        <v>2</v>
      </c>
      <c r="AY93" s="797">
        <f t="shared" si="143"/>
        <v>4</v>
      </c>
      <c r="AZ93" s="797">
        <f t="shared" si="144"/>
        <v>5</v>
      </c>
      <c r="BA93" s="797">
        <f t="shared" si="145"/>
        <v>1</v>
      </c>
      <c r="BB93" s="797">
        <f t="shared" si="146"/>
        <v>1</v>
      </c>
      <c r="BC93" s="797">
        <f t="shared" si="147"/>
        <v>1</v>
      </c>
      <c r="BD93" s="789">
        <f t="shared" si="148"/>
        <v>0</v>
      </c>
      <c r="BE93" s="789">
        <f t="shared" si="149"/>
        <v>0</v>
      </c>
      <c r="BF93" s="789">
        <f t="shared" si="150"/>
        <v>0</v>
      </c>
      <c r="BG93" s="789">
        <f t="shared" si="151"/>
        <v>0</v>
      </c>
      <c r="BH93" s="789">
        <f t="shared" si="152"/>
        <v>0</v>
      </c>
      <c r="BI93" s="789">
        <f t="shared" si="153"/>
        <v>0</v>
      </c>
      <c r="BJ93" s="789">
        <f t="shared" si="154"/>
        <v>0</v>
      </c>
      <c r="BK93" s="789">
        <f t="shared" si="155"/>
        <v>0</v>
      </c>
      <c r="BL93" s="789">
        <f t="shared" si="156"/>
        <v>1</v>
      </c>
      <c r="BM93" s="789">
        <f t="shared" si="157"/>
        <v>0</v>
      </c>
      <c r="BN93" s="356"/>
      <c r="BO93" s="356"/>
      <c r="BP93" s="16" t="s">
        <v>103</v>
      </c>
      <c r="BQ93" s="13"/>
      <c r="BR93" s="13"/>
      <c r="BS93" s="13"/>
      <c r="BT93" s="13"/>
      <c r="BU93" s="13"/>
      <c r="BV93" s="13"/>
      <c r="BW93" s="13"/>
      <c r="BX93" s="13"/>
      <c r="BY93" s="13"/>
      <c r="BZ93" s="13"/>
      <c r="CA93" s="13"/>
      <c r="CB93" s="13"/>
      <c r="CC93" s="13"/>
      <c r="CD93" s="13"/>
      <c r="CE93" s="13"/>
      <c r="CF93" s="13"/>
      <c r="CG93" s="13"/>
      <c r="CH93" s="13"/>
      <c r="CI93" s="13"/>
      <c r="CJ93" s="13"/>
      <c r="CK93" s="13"/>
      <c r="CL93" s="13"/>
      <c r="CM93" s="13"/>
      <c r="CN93" s="13"/>
      <c r="CO93" s="13"/>
      <c r="CP93" s="13"/>
      <c r="CQ93" s="13"/>
      <c r="CR93" s="13"/>
      <c r="CS93" s="13"/>
      <c r="CT93" s="13"/>
      <c r="CU93" s="13"/>
      <c r="CV93" s="13"/>
      <c r="CW93" s="13"/>
      <c r="CX93" s="13"/>
      <c r="CY93" s="13"/>
      <c r="CZ93" s="13"/>
      <c r="DA93" s="13"/>
      <c r="DB93" s="13"/>
      <c r="DC93" s="13"/>
      <c r="DD93" s="13"/>
      <c r="DE93" s="13">
        <v>1</v>
      </c>
      <c r="DF93" s="13"/>
      <c r="DG93" s="13"/>
      <c r="DH93" s="13"/>
      <c r="DI93" s="13"/>
      <c r="DJ93" s="13">
        <v>1</v>
      </c>
      <c r="DK93" s="13"/>
      <c r="DL93" s="13"/>
      <c r="DM93" s="13"/>
      <c r="DN93" s="13">
        <v>1</v>
      </c>
      <c r="DO93" s="13">
        <v>1</v>
      </c>
      <c r="DP93" s="13">
        <v>2</v>
      </c>
      <c r="DQ93" s="13"/>
      <c r="DR93" s="13"/>
      <c r="DS93" s="13"/>
      <c r="DT93" s="13"/>
      <c r="DU93" s="13"/>
      <c r="DV93" s="13">
        <v>1</v>
      </c>
      <c r="DW93" s="13"/>
      <c r="DX93" s="13">
        <v>1</v>
      </c>
      <c r="DY93" s="13"/>
      <c r="DZ93" s="13">
        <v>1</v>
      </c>
      <c r="EA93" s="13"/>
      <c r="EB93" s="13"/>
      <c r="EC93" s="13"/>
      <c r="ED93" s="13">
        <v>1</v>
      </c>
      <c r="EE93" s="13"/>
      <c r="EF93" s="13"/>
      <c r="EG93" s="13"/>
      <c r="EH93" s="13"/>
      <c r="EI93" s="13"/>
      <c r="EJ93" s="13"/>
      <c r="EK93" s="13">
        <v>1</v>
      </c>
      <c r="EL93" s="13"/>
      <c r="EM93" s="13"/>
      <c r="EN93" s="13">
        <v>1</v>
      </c>
      <c r="EO93" s="13"/>
      <c r="EP93" s="13"/>
      <c r="EQ93" s="13">
        <v>1</v>
      </c>
      <c r="ER93" s="13">
        <v>1</v>
      </c>
      <c r="ES93" s="13"/>
      <c r="ET93" s="13"/>
      <c r="EU93" s="13">
        <v>1</v>
      </c>
      <c r="EV93" s="13">
        <v>1</v>
      </c>
      <c r="EW93" s="13"/>
      <c r="EX93" s="13"/>
      <c r="EY93" s="13"/>
      <c r="EZ93" s="13">
        <v>1</v>
      </c>
      <c r="FA93" s="13"/>
      <c r="FB93" s="13"/>
      <c r="FC93" s="13"/>
      <c r="FD93" s="13"/>
      <c r="FE93" s="13"/>
      <c r="FF93" s="13"/>
      <c r="FG93" s="13"/>
      <c r="FH93" s="13"/>
      <c r="FI93" s="13"/>
      <c r="FJ93" s="13"/>
      <c r="FK93" s="13"/>
      <c r="FL93" s="13"/>
      <c r="FM93" s="13"/>
      <c r="FN93" s="60">
        <v>17</v>
      </c>
      <c r="FO93" s="13"/>
      <c r="FP93" s="13"/>
      <c r="FQ93" s="13"/>
      <c r="FR93" s="13"/>
      <c r="FS93" s="13"/>
      <c r="FT93" s="13"/>
      <c r="FU93" s="13"/>
      <c r="FV93" s="13"/>
      <c r="FW93" s="13"/>
      <c r="FX93" s="13"/>
      <c r="FY93" s="13"/>
      <c r="FZ93" s="13"/>
      <c r="GA93" s="13"/>
      <c r="GB93" s="13"/>
      <c r="GC93" s="13"/>
      <c r="GD93" s="13"/>
      <c r="GE93" s="13"/>
      <c r="GF93" s="13"/>
      <c r="GG93" s="13"/>
      <c r="GH93" s="13"/>
      <c r="GI93" s="13"/>
      <c r="GJ93" s="13"/>
      <c r="GK93" s="13"/>
      <c r="GL93" s="13"/>
      <c r="GM93" s="13"/>
      <c r="GN93" s="13"/>
      <c r="GO93" s="13"/>
      <c r="GP93" s="13"/>
      <c r="GQ93" s="13"/>
      <c r="GR93" s="13"/>
      <c r="GS93" s="13"/>
      <c r="GT93" s="13"/>
      <c r="GU93" s="13"/>
      <c r="GV93" s="13"/>
      <c r="GW93" s="13"/>
      <c r="GX93" s="13"/>
      <c r="GY93" s="13"/>
      <c r="GZ93" s="13"/>
      <c r="HA93" s="13"/>
      <c r="HB93" s="13"/>
      <c r="HC93" s="13"/>
      <c r="HD93" s="13"/>
      <c r="HE93" s="13"/>
      <c r="HF93" s="13"/>
      <c r="HG93" s="13"/>
      <c r="HH93" s="13">
        <v>1</v>
      </c>
      <c r="HI93" s="13"/>
      <c r="HJ93" s="13"/>
      <c r="HK93" s="13"/>
      <c r="HL93" s="13"/>
      <c r="HM93" s="13"/>
      <c r="HN93" s="13"/>
      <c r="HO93" s="13">
        <v>1</v>
      </c>
      <c r="HP93" s="13"/>
      <c r="HQ93" s="13"/>
      <c r="HR93" s="13"/>
      <c r="HS93" s="13"/>
      <c r="HT93" s="13">
        <v>1</v>
      </c>
      <c r="HU93" s="13">
        <v>1</v>
      </c>
      <c r="HV93" s="13">
        <v>1</v>
      </c>
      <c r="HW93" s="13"/>
      <c r="HX93" s="13"/>
      <c r="HY93" s="13"/>
      <c r="HZ93" s="13">
        <v>2</v>
      </c>
      <c r="IA93" s="13"/>
      <c r="IB93" s="13">
        <v>1</v>
      </c>
      <c r="IC93" s="13"/>
      <c r="ID93" s="13"/>
      <c r="IE93" s="13"/>
      <c r="IF93" s="13"/>
      <c r="IG93" s="13">
        <v>2</v>
      </c>
      <c r="IH93" s="13">
        <v>2</v>
      </c>
      <c r="II93" s="13"/>
      <c r="IJ93" s="13">
        <v>1</v>
      </c>
      <c r="IK93" s="13">
        <v>2</v>
      </c>
      <c r="IL93" s="13">
        <v>1</v>
      </c>
      <c r="IM93" s="13"/>
      <c r="IN93" s="13">
        <v>1</v>
      </c>
      <c r="IO93" s="13"/>
      <c r="IP93" s="13">
        <v>1</v>
      </c>
      <c r="IQ93" s="13">
        <v>1</v>
      </c>
      <c r="IR93" s="13"/>
      <c r="IS93" s="13"/>
      <c r="IT93" s="13"/>
      <c r="IU93" s="13"/>
      <c r="IV93" s="13">
        <v>1</v>
      </c>
      <c r="IW93" s="13"/>
      <c r="IX93" s="13"/>
      <c r="IY93" s="13"/>
      <c r="IZ93" s="13">
        <v>1</v>
      </c>
      <c r="JA93" s="13"/>
      <c r="JB93" s="13"/>
      <c r="JC93" s="13"/>
      <c r="JD93" s="13"/>
      <c r="JE93" s="13"/>
      <c r="JF93" s="13"/>
      <c r="JG93" s="13"/>
      <c r="JH93" s="13"/>
      <c r="JI93" s="13"/>
      <c r="JJ93" s="13"/>
      <c r="JK93" s="13"/>
      <c r="JL93" s="13"/>
      <c r="JM93" s="60">
        <v>21</v>
      </c>
      <c r="JN93" s="13"/>
      <c r="JO93" s="13"/>
      <c r="JP93" s="13"/>
      <c r="JQ93" s="13"/>
      <c r="JR93" s="13"/>
      <c r="JS93" s="13"/>
      <c r="JT93" s="13"/>
      <c r="JU93" s="13"/>
      <c r="JV93" s="13"/>
      <c r="JW93" s="13"/>
      <c r="JX93" s="13"/>
      <c r="JY93" s="13"/>
      <c r="JZ93" s="13"/>
      <c r="KA93" s="13"/>
      <c r="KB93" s="13"/>
      <c r="KC93" s="13"/>
      <c r="KD93" s="13"/>
      <c r="KE93" s="13"/>
      <c r="KF93" s="13"/>
      <c r="KG93" s="13"/>
      <c r="KH93" s="13"/>
      <c r="KI93" s="13"/>
      <c r="KJ93" s="13"/>
      <c r="KK93" s="13"/>
      <c r="KL93" s="13"/>
      <c r="KM93" s="13"/>
      <c r="KN93" s="13"/>
      <c r="KO93" s="13"/>
      <c r="KP93" s="13"/>
      <c r="KQ93" s="13"/>
      <c r="KR93" s="13"/>
      <c r="KS93" s="13"/>
      <c r="KT93" s="13"/>
      <c r="KU93" s="13"/>
      <c r="KV93" s="13"/>
      <c r="KW93" s="13"/>
      <c r="KX93" s="13"/>
      <c r="KY93" s="13"/>
      <c r="KZ93" s="13"/>
      <c r="LA93" s="13"/>
      <c r="LB93" s="13"/>
      <c r="LC93" s="13"/>
      <c r="LD93" s="13"/>
      <c r="LE93" s="13"/>
      <c r="LF93" s="13"/>
      <c r="LG93" s="13"/>
      <c r="LH93" s="13"/>
      <c r="LI93" s="13"/>
      <c r="LJ93" s="13"/>
      <c r="LK93" s="13"/>
      <c r="LL93" s="13"/>
      <c r="LM93" s="13"/>
      <c r="LN93" s="13">
        <v>1</v>
      </c>
      <c r="LO93" s="13"/>
      <c r="LP93" s="13"/>
      <c r="LQ93" s="13"/>
      <c r="LR93" s="13"/>
      <c r="LS93" s="13"/>
      <c r="LT93" s="13"/>
      <c r="LU93" s="13"/>
      <c r="LV93" s="13"/>
      <c r="LW93" s="13"/>
      <c r="LX93" s="13"/>
      <c r="LY93" s="13"/>
      <c r="LZ93" s="13"/>
      <c r="MA93" s="13"/>
      <c r="MB93" s="13"/>
      <c r="MC93" s="13"/>
      <c r="MD93" s="13"/>
      <c r="ME93" s="13"/>
      <c r="MF93" s="13"/>
      <c r="MG93" s="13"/>
      <c r="MH93" s="13"/>
      <c r="MI93" s="13"/>
      <c r="MJ93" s="13"/>
      <c r="MK93" s="60">
        <v>1</v>
      </c>
      <c r="ML93" s="13">
        <v>39</v>
      </c>
      <c r="MM93" s="448"/>
      <c r="MN93" s="448"/>
      <c r="MO93" s="448"/>
      <c r="MP93" s="448"/>
    </row>
    <row r="94" spans="1:354">
      <c r="A94" s="8" t="s">
        <v>201</v>
      </c>
      <c r="B94" s="283">
        <f t="shared" si="158"/>
        <v>0</v>
      </c>
      <c r="C94" s="283">
        <f t="shared" si="159"/>
        <v>0</v>
      </c>
      <c r="D94" s="283">
        <f t="shared" si="160"/>
        <v>0</v>
      </c>
      <c r="E94" s="283">
        <f t="shared" si="161"/>
        <v>0</v>
      </c>
      <c r="F94" s="283">
        <f t="shared" si="162"/>
        <v>0</v>
      </c>
      <c r="G94" s="283">
        <f t="shared" si="163"/>
        <v>0</v>
      </c>
      <c r="H94" s="283">
        <f t="shared" si="164"/>
        <v>0</v>
      </c>
      <c r="I94" s="283">
        <f t="shared" si="165"/>
        <v>0</v>
      </c>
      <c r="J94" s="283">
        <f t="shared" si="166"/>
        <v>0</v>
      </c>
      <c r="K94" s="283">
        <f t="shared" si="167"/>
        <v>0</v>
      </c>
      <c r="L94" s="283">
        <f t="shared" si="168"/>
        <v>1</v>
      </c>
      <c r="M94" s="283">
        <f t="shared" si="169"/>
        <v>0</v>
      </c>
      <c r="N94" s="283">
        <f t="shared" si="170"/>
        <v>2</v>
      </c>
      <c r="O94" s="283">
        <f t="shared" si="171"/>
        <v>0</v>
      </c>
      <c r="P94" s="283">
        <f t="shared" si="172"/>
        <v>1</v>
      </c>
      <c r="Q94" s="283">
        <f t="shared" si="173"/>
        <v>0</v>
      </c>
      <c r="R94" s="283">
        <f t="shared" si="174"/>
        <v>0</v>
      </c>
      <c r="S94" s="283">
        <f t="shared" si="175"/>
        <v>0</v>
      </c>
      <c r="T94" s="283">
        <f t="shared" si="176"/>
        <v>0</v>
      </c>
      <c r="U94" s="283">
        <f t="shared" si="177"/>
        <v>0</v>
      </c>
      <c r="W94" s="791">
        <f t="shared" si="178"/>
        <v>0</v>
      </c>
      <c r="X94" s="791">
        <f t="shared" si="179"/>
        <v>0</v>
      </c>
      <c r="Y94" s="791">
        <f t="shared" si="180"/>
        <v>0</v>
      </c>
      <c r="Z94" s="791">
        <f t="shared" si="181"/>
        <v>0</v>
      </c>
      <c r="AA94" s="791">
        <f t="shared" si="182"/>
        <v>0</v>
      </c>
      <c r="AB94" s="791">
        <f t="shared" si="183"/>
        <v>0</v>
      </c>
      <c r="AC94" s="791">
        <f t="shared" si="184"/>
        <v>0</v>
      </c>
      <c r="AD94" s="791">
        <f t="shared" si="185"/>
        <v>0</v>
      </c>
      <c r="AE94" s="791">
        <f t="shared" si="186"/>
        <v>0</v>
      </c>
      <c r="AF94" s="791">
        <f t="shared" si="187"/>
        <v>0</v>
      </c>
      <c r="AG94" s="356"/>
      <c r="AH94" s="16" t="s">
        <v>201</v>
      </c>
      <c r="AI94" s="797">
        <f t="shared" si="127"/>
        <v>0</v>
      </c>
      <c r="AJ94" s="797">
        <f t="shared" si="128"/>
        <v>0</v>
      </c>
      <c r="AK94" s="797">
        <f t="shared" si="129"/>
        <v>0</v>
      </c>
      <c r="AL94" s="797">
        <f t="shared" si="130"/>
        <v>0</v>
      </c>
      <c r="AM94" s="797">
        <f t="shared" si="131"/>
        <v>0</v>
      </c>
      <c r="AN94" s="797">
        <f t="shared" si="132"/>
        <v>0</v>
      </c>
      <c r="AO94" s="797">
        <f t="shared" si="133"/>
        <v>0</v>
      </c>
      <c r="AP94" s="797">
        <f t="shared" si="134"/>
        <v>0</v>
      </c>
      <c r="AQ94" s="797">
        <f t="shared" si="135"/>
        <v>0</v>
      </c>
      <c r="AR94" s="797">
        <f t="shared" si="136"/>
        <v>0</v>
      </c>
      <c r="AS94" s="797">
        <f t="shared" si="137"/>
        <v>1</v>
      </c>
      <c r="AT94" s="797">
        <f t="shared" si="138"/>
        <v>0</v>
      </c>
      <c r="AU94" s="797">
        <f t="shared" si="139"/>
        <v>2</v>
      </c>
      <c r="AV94" s="797">
        <f t="shared" si="140"/>
        <v>0</v>
      </c>
      <c r="AW94" s="797">
        <f t="shared" si="141"/>
        <v>1</v>
      </c>
      <c r="AX94" s="797">
        <f t="shared" si="142"/>
        <v>0</v>
      </c>
      <c r="AY94" s="797">
        <f t="shared" si="143"/>
        <v>0</v>
      </c>
      <c r="AZ94" s="797">
        <f t="shared" si="144"/>
        <v>0</v>
      </c>
      <c r="BA94" s="797">
        <f t="shared" si="145"/>
        <v>0</v>
      </c>
      <c r="BB94" s="797">
        <f t="shared" si="146"/>
        <v>0</v>
      </c>
      <c r="BC94" s="797">
        <f t="shared" si="147"/>
        <v>0</v>
      </c>
      <c r="BD94" s="789">
        <f t="shared" si="148"/>
        <v>0</v>
      </c>
      <c r="BE94" s="789">
        <f t="shared" si="149"/>
        <v>0</v>
      </c>
      <c r="BF94" s="789">
        <f t="shared" si="150"/>
        <v>0</v>
      </c>
      <c r="BG94" s="789">
        <f t="shared" si="151"/>
        <v>0</v>
      </c>
      <c r="BH94" s="789">
        <f t="shared" si="152"/>
        <v>0</v>
      </c>
      <c r="BI94" s="789">
        <f t="shared" si="153"/>
        <v>0</v>
      </c>
      <c r="BJ94" s="789">
        <f t="shared" si="154"/>
        <v>0</v>
      </c>
      <c r="BK94" s="789">
        <f t="shared" si="155"/>
        <v>0</v>
      </c>
      <c r="BL94" s="789">
        <f t="shared" si="156"/>
        <v>0</v>
      </c>
      <c r="BM94" s="789">
        <f t="shared" si="157"/>
        <v>0</v>
      </c>
      <c r="BN94" s="356"/>
      <c r="BO94" s="356"/>
      <c r="BP94" s="16" t="s">
        <v>201</v>
      </c>
      <c r="BQ94" s="13"/>
      <c r="BR94" s="13"/>
      <c r="BS94" s="13"/>
      <c r="BT94" s="13"/>
      <c r="BU94" s="13"/>
      <c r="BV94" s="13"/>
      <c r="BW94" s="13"/>
      <c r="BX94" s="13"/>
      <c r="BY94" s="13"/>
      <c r="BZ94" s="13"/>
      <c r="CA94" s="13"/>
      <c r="CB94" s="13"/>
      <c r="CC94" s="13"/>
      <c r="CD94" s="13"/>
      <c r="CE94" s="13"/>
      <c r="CF94" s="13"/>
      <c r="CG94" s="13"/>
      <c r="CH94" s="13"/>
      <c r="CI94" s="13"/>
      <c r="CJ94" s="13"/>
      <c r="CK94" s="13"/>
      <c r="CL94" s="13"/>
      <c r="CM94" s="13"/>
      <c r="CN94" s="13"/>
      <c r="CO94" s="13"/>
      <c r="CP94" s="13"/>
      <c r="CQ94" s="13"/>
      <c r="CR94" s="13"/>
      <c r="CS94" s="13"/>
      <c r="CT94" s="13"/>
      <c r="CU94" s="13"/>
      <c r="CV94" s="13"/>
      <c r="CW94" s="13"/>
      <c r="CX94" s="13"/>
      <c r="CY94" s="13"/>
      <c r="CZ94" s="13"/>
      <c r="DA94" s="13"/>
      <c r="DB94" s="13"/>
      <c r="DC94" s="13"/>
      <c r="DD94" s="13"/>
      <c r="DE94" s="13"/>
      <c r="DF94" s="13"/>
      <c r="DG94" s="13"/>
      <c r="DH94" s="13"/>
      <c r="DI94" s="13"/>
      <c r="DJ94" s="13"/>
      <c r="DK94" s="13"/>
      <c r="DL94" s="13"/>
      <c r="DM94" s="13"/>
      <c r="DN94" s="13"/>
      <c r="DO94" s="13"/>
      <c r="DP94" s="13"/>
      <c r="DQ94" s="13"/>
      <c r="DR94" s="13"/>
      <c r="DS94" s="13"/>
      <c r="DT94" s="13"/>
      <c r="DU94" s="13"/>
      <c r="DV94" s="13"/>
      <c r="DW94" s="13"/>
      <c r="DX94" s="13"/>
      <c r="DY94" s="13"/>
      <c r="DZ94" s="13"/>
      <c r="EA94" s="13"/>
      <c r="EB94" s="13"/>
      <c r="EC94" s="13"/>
      <c r="ED94" s="13"/>
      <c r="EE94" s="13"/>
      <c r="EF94" s="13"/>
      <c r="EG94" s="13"/>
      <c r="EH94" s="13"/>
      <c r="EI94" s="13"/>
      <c r="EJ94" s="13"/>
      <c r="EK94" s="13"/>
      <c r="EL94" s="13"/>
      <c r="EM94" s="13"/>
      <c r="EN94" s="13"/>
      <c r="EO94" s="13"/>
      <c r="EP94" s="13"/>
      <c r="EQ94" s="13"/>
      <c r="ER94" s="13"/>
      <c r="ES94" s="13"/>
      <c r="ET94" s="13"/>
      <c r="EU94" s="13"/>
      <c r="EV94" s="13"/>
      <c r="EW94" s="13"/>
      <c r="EX94" s="13"/>
      <c r="EY94" s="13"/>
      <c r="EZ94" s="13"/>
      <c r="FA94" s="13"/>
      <c r="FB94" s="13"/>
      <c r="FC94" s="13"/>
      <c r="FD94" s="13"/>
      <c r="FE94" s="13"/>
      <c r="FF94" s="13"/>
      <c r="FG94" s="13"/>
      <c r="FH94" s="13"/>
      <c r="FI94" s="13"/>
      <c r="FJ94" s="13"/>
      <c r="FK94" s="13"/>
      <c r="FL94" s="13"/>
      <c r="FM94" s="13"/>
      <c r="FN94" s="60"/>
      <c r="FO94" s="13"/>
      <c r="FP94" s="13"/>
      <c r="FQ94" s="13"/>
      <c r="FR94" s="13"/>
      <c r="FS94" s="13"/>
      <c r="FT94" s="13"/>
      <c r="FU94" s="13"/>
      <c r="FV94" s="13"/>
      <c r="FW94" s="13"/>
      <c r="FX94" s="13"/>
      <c r="FY94" s="13"/>
      <c r="FZ94" s="13"/>
      <c r="GA94" s="13"/>
      <c r="GB94" s="13"/>
      <c r="GC94" s="13"/>
      <c r="GD94" s="13"/>
      <c r="GE94" s="13"/>
      <c r="GF94" s="13"/>
      <c r="GG94" s="13"/>
      <c r="GH94" s="13"/>
      <c r="GI94" s="13"/>
      <c r="GJ94" s="13"/>
      <c r="GK94" s="13"/>
      <c r="GL94" s="13"/>
      <c r="GM94" s="13"/>
      <c r="GN94" s="13"/>
      <c r="GO94" s="13"/>
      <c r="GP94" s="13"/>
      <c r="GQ94" s="13"/>
      <c r="GR94" s="13"/>
      <c r="GS94" s="13"/>
      <c r="GT94" s="13"/>
      <c r="GU94" s="13"/>
      <c r="GV94" s="13"/>
      <c r="GW94" s="13"/>
      <c r="GX94" s="13"/>
      <c r="GY94" s="13"/>
      <c r="GZ94" s="13"/>
      <c r="HA94" s="13"/>
      <c r="HB94" s="13"/>
      <c r="HC94" s="13"/>
      <c r="HD94" s="13"/>
      <c r="HE94" s="13"/>
      <c r="HF94" s="13"/>
      <c r="HG94" s="13"/>
      <c r="HH94" s="13"/>
      <c r="HI94" s="13"/>
      <c r="HJ94" s="13"/>
      <c r="HK94" s="13"/>
      <c r="HL94" s="13"/>
      <c r="HM94" s="13"/>
      <c r="HN94" s="13"/>
      <c r="HO94" s="13"/>
      <c r="HP94" s="13">
        <v>1</v>
      </c>
      <c r="HQ94" s="13"/>
      <c r="HR94" s="13"/>
      <c r="HS94" s="13"/>
      <c r="HT94" s="13"/>
      <c r="HU94" s="13"/>
      <c r="HV94" s="13"/>
      <c r="HW94" s="13"/>
      <c r="HX94" s="13"/>
      <c r="HY94" s="13"/>
      <c r="HZ94" s="13">
        <v>1</v>
      </c>
      <c r="IA94" s="13"/>
      <c r="IB94" s="13">
        <v>1</v>
      </c>
      <c r="IC94" s="13"/>
      <c r="ID94" s="13"/>
      <c r="IE94" s="13"/>
      <c r="IF94" s="13"/>
      <c r="IG94" s="13">
        <v>1</v>
      </c>
      <c r="IH94" s="13"/>
      <c r="II94" s="13"/>
      <c r="IJ94" s="13"/>
      <c r="IK94" s="13"/>
      <c r="IL94" s="13"/>
      <c r="IM94" s="13"/>
      <c r="IN94" s="13"/>
      <c r="IO94" s="13"/>
      <c r="IP94" s="13"/>
      <c r="IQ94" s="13"/>
      <c r="IR94" s="13"/>
      <c r="IS94" s="13"/>
      <c r="IT94" s="13"/>
      <c r="IU94" s="13"/>
      <c r="IV94" s="13"/>
      <c r="IW94" s="13"/>
      <c r="IX94" s="13"/>
      <c r="IY94" s="13"/>
      <c r="IZ94" s="13"/>
      <c r="JA94" s="13"/>
      <c r="JB94" s="13"/>
      <c r="JC94" s="13"/>
      <c r="JD94" s="13"/>
      <c r="JE94" s="13"/>
      <c r="JF94" s="13"/>
      <c r="JG94" s="13"/>
      <c r="JH94" s="13"/>
      <c r="JI94" s="13"/>
      <c r="JJ94" s="13"/>
      <c r="JK94" s="13"/>
      <c r="JL94" s="13"/>
      <c r="JM94" s="60">
        <v>4</v>
      </c>
      <c r="JN94" s="13"/>
      <c r="JO94" s="13"/>
      <c r="JP94" s="13"/>
      <c r="JQ94" s="13"/>
      <c r="JR94" s="13"/>
      <c r="JS94" s="13"/>
      <c r="JT94" s="13"/>
      <c r="JU94" s="13"/>
      <c r="JV94" s="13"/>
      <c r="JW94" s="13"/>
      <c r="JX94" s="13"/>
      <c r="JY94" s="13"/>
      <c r="JZ94" s="13"/>
      <c r="KA94" s="13"/>
      <c r="KB94" s="13"/>
      <c r="KC94" s="13"/>
      <c r="KD94" s="13"/>
      <c r="KE94" s="13"/>
      <c r="KF94" s="13"/>
      <c r="KG94" s="13"/>
      <c r="KH94" s="13"/>
      <c r="KI94" s="13"/>
      <c r="KJ94" s="13"/>
      <c r="KK94" s="13"/>
      <c r="KL94" s="13"/>
      <c r="KM94" s="13"/>
      <c r="KN94" s="13"/>
      <c r="KO94" s="13"/>
      <c r="KP94" s="13"/>
      <c r="KQ94" s="13"/>
      <c r="KR94" s="13"/>
      <c r="KS94" s="13"/>
      <c r="KT94" s="13"/>
      <c r="KU94" s="13"/>
      <c r="KV94" s="13"/>
      <c r="KW94" s="13"/>
      <c r="KX94" s="13"/>
      <c r="KY94" s="13"/>
      <c r="KZ94" s="13"/>
      <c r="LA94" s="13"/>
      <c r="LB94" s="13"/>
      <c r="LC94" s="13"/>
      <c r="LD94" s="13"/>
      <c r="LE94" s="13"/>
      <c r="LF94" s="13"/>
      <c r="LG94" s="13"/>
      <c r="LH94" s="13"/>
      <c r="LI94" s="13"/>
      <c r="LJ94" s="13"/>
      <c r="LK94" s="13"/>
      <c r="LL94" s="13"/>
      <c r="LM94" s="13"/>
      <c r="LN94" s="13"/>
      <c r="LO94" s="13"/>
      <c r="LP94" s="13"/>
      <c r="LQ94" s="13"/>
      <c r="LR94" s="13"/>
      <c r="LS94" s="13"/>
      <c r="LT94" s="13"/>
      <c r="LU94" s="13"/>
      <c r="LV94" s="13"/>
      <c r="LW94" s="13"/>
      <c r="LX94" s="13"/>
      <c r="LY94" s="13"/>
      <c r="LZ94" s="13"/>
      <c r="MA94" s="13"/>
      <c r="MB94" s="13"/>
      <c r="MC94" s="13"/>
      <c r="MD94" s="13"/>
      <c r="ME94" s="13"/>
      <c r="MF94" s="13"/>
      <c r="MG94" s="13"/>
      <c r="MH94" s="13"/>
      <c r="MI94" s="13"/>
      <c r="MJ94" s="13"/>
      <c r="MK94" s="60"/>
      <c r="ML94" s="13">
        <v>4</v>
      </c>
      <c r="MM94" s="448"/>
      <c r="MN94" s="448"/>
      <c r="MO94" s="448"/>
      <c r="MP94" s="448"/>
    </row>
    <row r="95" spans="1:354">
      <c r="A95" s="8" t="s">
        <v>202</v>
      </c>
      <c r="B95" s="283">
        <f t="shared" si="158"/>
        <v>0</v>
      </c>
      <c r="C95" s="283">
        <f t="shared" si="159"/>
        <v>0</v>
      </c>
      <c r="D95" s="283">
        <f t="shared" si="160"/>
        <v>0</v>
      </c>
      <c r="E95" s="283">
        <f t="shared" si="161"/>
        <v>0</v>
      </c>
      <c r="F95" s="283">
        <f t="shared" si="162"/>
        <v>0</v>
      </c>
      <c r="G95" s="283">
        <f t="shared" si="163"/>
        <v>0</v>
      </c>
      <c r="H95" s="283">
        <f t="shared" si="164"/>
        <v>0</v>
      </c>
      <c r="I95" s="283">
        <f t="shared" si="165"/>
        <v>0</v>
      </c>
      <c r="J95" s="283">
        <f t="shared" si="166"/>
        <v>0</v>
      </c>
      <c r="K95" s="283">
        <f t="shared" si="167"/>
        <v>1</v>
      </c>
      <c r="L95" s="283">
        <f t="shared" si="168"/>
        <v>1</v>
      </c>
      <c r="M95" s="283">
        <f t="shared" si="169"/>
        <v>4</v>
      </c>
      <c r="N95" s="283">
        <f t="shared" si="170"/>
        <v>2</v>
      </c>
      <c r="O95" s="283">
        <f t="shared" si="171"/>
        <v>3</v>
      </c>
      <c r="P95" s="283">
        <f t="shared" si="172"/>
        <v>1</v>
      </c>
      <c r="Q95" s="283">
        <f t="shared" si="173"/>
        <v>0</v>
      </c>
      <c r="R95" s="283">
        <f t="shared" si="174"/>
        <v>4</v>
      </c>
      <c r="S95" s="283">
        <f t="shared" si="175"/>
        <v>2</v>
      </c>
      <c r="T95" s="283">
        <f t="shared" si="176"/>
        <v>0</v>
      </c>
      <c r="U95" s="283">
        <f t="shared" si="177"/>
        <v>3</v>
      </c>
      <c r="W95" s="791">
        <f t="shared" si="178"/>
        <v>0</v>
      </c>
      <c r="X95" s="791">
        <f t="shared" si="179"/>
        <v>0</v>
      </c>
      <c r="Y95" s="791">
        <f t="shared" si="180"/>
        <v>0</v>
      </c>
      <c r="Z95" s="791">
        <f t="shared" si="181"/>
        <v>0</v>
      </c>
      <c r="AA95" s="791">
        <f t="shared" si="182"/>
        <v>0</v>
      </c>
      <c r="AB95" s="791">
        <f t="shared" si="183"/>
        <v>0</v>
      </c>
      <c r="AC95" s="791">
        <f t="shared" si="184"/>
        <v>0</v>
      </c>
      <c r="AD95" s="791">
        <f t="shared" si="185"/>
        <v>0</v>
      </c>
      <c r="AE95" s="791">
        <f t="shared" si="186"/>
        <v>0</v>
      </c>
      <c r="AF95" s="791">
        <f t="shared" si="187"/>
        <v>0</v>
      </c>
      <c r="AG95" s="356"/>
      <c r="AH95" s="16" t="s">
        <v>202</v>
      </c>
      <c r="AI95" s="797">
        <f t="shared" si="127"/>
        <v>0</v>
      </c>
      <c r="AJ95" s="797">
        <f t="shared" si="128"/>
        <v>0</v>
      </c>
      <c r="AK95" s="797">
        <f t="shared" si="129"/>
        <v>0</v>
      </c>
      <c r="AL95" s="797">
        <f t="shared" si="130"/>
        <v>0</v>
      </c>
      <c r="AM95" s="797">
        <f t="shared" si="131"/>
        <v>0</v>
      </c>
      <c r="AN95" s="797">
        <f t="shared" si="132"/>
        <v>0</v>
      </c>
      <c r="AO95" s="797">
        <f t="shared" si="133"/>
        <v>0</v>
      </c>
      <c r="AP95" s="797">
        <f t="shared" si="134"/>
        <v>0</v>
      </c>
      <c r="AQ95" s="797">
        <f t="shared" si="135"/>
        <v>0</v>
      </c>
      <c r="AR95" s="797">
        <f t="shared" si="136"/>
        <v>1</v>
      </c>
      <c r="AS95" s="797">
        <f t="shared" si="137"/>
        <v>1</v>
      </c>
      <c r="AT95" s="797">
        <f t="shared" si="138"/>
        <v>4</v>
      </c>
      <c r="AU95" s="797">
        <f t="shared" si="139"/>
        <v>2</v>
      </c>
      <c r="AV95" s="797">
        <f t="shared" si="140"/>
        <v>3</v>
      </c>
      <c r="AW95" s="797">
        <f t="shared" si="141"/>
        <v>1</v>
      </c>
      <c r="AX95" s="797">
        <f t="shared" si="142"/>
        <v>0</v>
      </c>
      <c r="AY95" s="797">
        <f t="shared" si="143"/>
        <v>4</v>
      </c>
      <c r="AZ95" s="797">
        <f t="shared" si="144"/>
        <v>2</v>
      </c>
      <c r="BA95" s="797">
        <f t="shared" si="145"/>
        <v>0</v>
      </c>
      <c r="BB95" s="797">
        <f t="shared" si="146"/>
        <v>3</v>
      </c>
      <c r="BC95" s="797">
        <f t="shared" si="147"/>
        <v>0</v>
      </c>
      <c r="BD95" s="789">
        <f t="shared" si="148"/>
        <v>0</v>
      </c>
      <c r="BE95" s="789">
        <f t="shared" si="149"/>
        <v>0</v>
      </c>
      <c r="BF95" s="789">
        <f t="shared" si="150"/>
        <v>0</v>
      </c>
      <c r="BG95" s="789">
        <f t="shared" si="151"/>
        <v>0</v>
      </c>
      <c r="BH95" s="789">
        <f t="shared" si="152"/>
        <v>0</v>
      </c>
      <c r="BI95" s="789">
        <f t="shared" si="153"/>
        <v>0</v>
      </c>
      <c r="BJ95" s="789">
        <f t="shared" si="154"/>
        <v>0</v>
      </c>
      <c r="BK95" s="789">
        <f t="shared" si="155"/>
        <v>0</v>
      </c>
      <c r="BL95" s="789">
        <f t="shared" si="156"/>
        <v>0</v>
      </c>
      <c r="BM95" s="789">
        <f t="shared" si="157"/>
        <v>0</v>
      </c>
      <c r="BN95" s="356"/>
      <c r="BO95" s="356"/>
      <c r="BP95" s="16" t="s">
        <v>202</v>
      </c>
      <c r="BQ95" s="13"/>
      <c r="BR95" s="13"/>
      <c r="BS95" s="13"/>
      <c r="BT95" s="13"/>
      <c r="BU95" s="13"/>
      <c r="BV95" s="13"/>
      <c r="BW95" s="13"/>
      <c r="BX95" s="13"/>
      <c r="BY95" s="13"/>
      <c r="BZ95" s="13"/>
      <c r="CA95" s="13"/>
      <c r="CB95" s="13"/>
      <c r="CC95" s="13"/>
      <c r="CD95" s="13"/>
      <c r="CE95" s="13"/>
      <c r="CF95" s="13"/>
      <c r="CG95" s="13"/>
      <c r="CH95" s="13"/>
      <c r="CI95" s="13"/>
      <c r="CJ95" s="13"/>
      <c r="CK95" s="13"/>
      <c r="CL95" s="13"/>
      <c r="CM95" s="13"/>
      <c r="CN95" s="13"/>
      <c r="CO95" s="13"/>
      <c r="CP95" s="13"/>
      <c r="CQ95" s="13"/>
      <c r="CR95" s="13"/>
      <c r="CS95" s="13"/>
      <c r="CT95" s="13"/>
      <c r="CU95" s="13"/>
      <c r="CV95" s="13"/>
      <c r="CW95" s="13"/>
      <c r="CX95" s="13"/>
      <c r="CY95" s="13">
        <v>1</v>
      </c>
      <c r="CZ95" s="13"/>
      <c r="DA95" s="13"/>
      <c r="DB95" s="13"/>
      <c r="DC95" s="13"/>
      <c r="DD95" s="13"/>
      <c r="DE95" s="13"/>
      <c r="DF95" s="13"/>
      <c r="DG95" s="13"/>
      <c r="DH95" s="13"/>
      <c r="DI95" s="13">
        <v>1</v>
      </c>
      <c r="DJ95" s="13"/>
      <c r="DK95" s="13"/>
      <c r="DL95" s="13"/>
      <c r="DM95" s="13"/>
      <c r="DN95" s="13"/>
      <c r="DO95" s="13">
        <v>1</v>
      </c>
      <c r="DP95" s="13"/>
      <c r="DQ95" s="13">
        <v>2</v>
      </c>
      <c r="DR95" s="13"/>
      <c r="DS95" s="13">
        <v>1</v>
      </c>
      <c r="DT95" s="13">
        <v>1</v>
      </c>
      <c r="DU95" s="13"/>
      <c r="DV95" s="13"/>
      <c r="DW95" s="13"/>
      <c r="DX95" s="13"/>
      <c r="DY95" s="13"/>
      <c r="DZ95" s="13"/>
      <c r="EA95" s="13">
        <v>1</v>
      </c>
      <c r="EB95" s="13"/>
      <c r="EC95" s="13"/>
      <c r="ED95" s="13"/>
      <c r="EE95" s="13"/>
      <c r="EF95" s="13"/>
      <c r="EG95" s="13"/>
      <c r="EH95" s="13"/>
      <c r="EI95" s="13"/>
      <c r="EJ95" s="13"/>
      <c r="EK95" s="13"/>
      <c r="EL95" s="13"/>
      <c r="EM95" s="13">
        <v>1</v>
      </c>
      <c r="EN95" s="13"/>
      <c r="EO95" s="13"/>
      <c r="EP95" s="13"/>
      <c r="EQ95" s="13"/>
      <c r="ER95" s="13"/>
      <c r="ES95" s="13">
        <v>1</v>
      </c>
      <c r="ET95" s="13"/>
      <c r="EU95" s="13"/>
      <c r="EV95" s="13"/>
      <c r="EW95" s="13">
        <v>1</v>
      </c>
      <c r="EX95" s="13"/>
      <c r="EY95" s="13">
        <v>1</v>
      </c>
      <c r="EZ95" s="13"/>
      <c r="FA95" s="13"/>
      <c r="FB95" s="13">
        <v>1</v>
      </c>
      <c r="FC95" s="13"/>
      <c r="FD95" s="13"/>
      <c r="FE95" s="13"/>
      <c r="FF95" s="13"/>
      <c r="FG95" s="13"/>
      <c r="FH95" s="13"/>
      <c r="FI95" s="13"/>
      <c r="FJ95" s="13"/>
      <c r="FK95" s="13"/>
      <c r="FL95" s="13"/>
      <c r="FM95" s="13"/>
      <c r="FN95" s="60">
        <v>13</v>
      </c>
      <c r="FO95" s="13"/>
      <c r="FP95" s="13"/>
      <c r="FQ95" s="13"/>
      <c r="FR95" s="13"/>
      <c r="FS95" s="13"/>
      <c r="FT95" s="13"/>
      <c r="FU95" s="13"/>
      <c r="FV95" s="13"/>
      <c r="FW95" s="13"/>
      <c r="FX95" s="13"/>
      <c r="FY95" s="13"/>
      <c r="FZ95" s="13"/>
      <c r="GA95" s="13"/>
      <c r="GB95" s="13"/>
      <c r="GC95" s="13"/>
      <c r="GD95" s="13"/>
      <c r="GE95" s="13"/>
      <c r="GF95" s="13"/>
      <c r="GG95" s="13"/>
      <c r="GH95" s="13"/>
      <c r="GI95" s="13"/>
      <c r="GJ95" s="13"/>
      <c r="GK95" s="13"/>
      <c r="GL95" s="13"/>
      <c r="GM95" s="13"/>
      <c r="GN95" s="13"/>
      <c r="GO95" s="13"/>
      <c r="GP95" s="13"/>
      <c r="GQ95" s="13"/>
      <c r="GR95" s="13"/>
      <c r="GS95" s="13"/>
      <c r="GT95" s="13"/>
      <c r="GU95" s="13"/>
      <c r="GV95" s="13"/>
      <c r="GW95" s="13"/>
      <c r="GX95" s="13"/>
      <c r="GY95" s="13"/>
      <c r="GZ95" s="13"/>
      <c r="HA95" s="13"/>
      <c r="HB95" s="13"/>
      <c r="HC95" s="13"/>
      <c r="HD95" s="13"/>
      <c r="HE95" s="13"/>
      <c r="HF95" s="13"/>
      <c r="HG95" s="13"/>
      <c r="HH95" s="13"/>
      <c r="HI95" s="13"/>
      <c r="HJ95" s="13"/>
      <c r="HK95" s="13"/>
      <c r="HL95" s="13"/>
      <c r="HM95" s="13"/>
      <c r="HN95" s="13"/>
      <c r="HO95" s="13"/>
      <c r="HP95" s="13">
        <v>1</v>
      </c>
      <c r="HQ95" s="13"/>
      <c r="HR95" s="13"/>
      <c r="HS95" s="13"/>
      <c r="HT95" s="13"/>
      <c r="HU95" s="13"/>
      <c r="HV95" s="13">
        <v>1</v>
      </c>
      <c r="HW95" s="13"/>
      <c r="HX95" s="13"/>
      <c r="HY95" s="13">
        <v>1</v>
      </c>
      <c r="HZ95" s="13"/>
      <c r="IA95" s="13"/>
      <c r="IB95" s="13"/>
      <c r="IC95" s="13"/>
      <c r="ID95" s="13">
        <v>1</v>
      </c>
      <c r="IE95" s="13"/>
      <c r="IF95" s="13"/>
      <c r="IG95" s="13"/>
      <c r="IH95" s="13"/>
      <c r="II95" s="13"/>
      <c r="IJ95" s="13"/>
      <c r="IK95" s="13"/>
      <c r="IL95" s="13"/>
      <c r="IM95" s="13"/>
      <c r="IN95" s="13"/>
      <c r="IO95" s="13"/>
      <c r="IP95" s="13"/>
      <c r="IQ95" s="13"/>
      <c r="IR95" s="13">
        <v>1</v>
      </c>
      <c r="IS95" s="13">
        <v>1</v>
      </c>
      <c r="IT95" s="13"/>
      <c r="IU95" s="13"/>
      <c r="IV95" s="13">
        <v>1</v>
      </c>
      <c r="IW95" s="13">
        <v>1</v>
      </c>
      <c r="IX95" s="13"/>
      <c r="IY95" s="13"/>
      <c r="IZ95" s="13"/>
      <c r="JA95" s="13"/>
      <c r="JB95" s="13"/>
      <c r="JC95" s="13"/>
      <c r="JD95" s="13"/>
      <c r="JE95" s="13"/>
      <c r="JF95" s="13"/>
      <c r="JG95" s="13"/>
      <c r="JH95" s="13"/>
      <c r="JI95" s="13"/>
      <c r="JJ95" s="13"/>
      <c r="JK95" s="13"/>
      <c r="JL95" s="13"/>
      <c r="JM95" s="60">
        <v>8</v>
      </c>
      <c r="JN95" s="13"/>
      <c r="JO95" s="13"/>
      <c r="JP95" s="13"/>
      <c r="JQ95" s="13"/>
      <c r="JR95" s="13"/>
      <c r="JS95" s="13"/>
      <c r="JT95" s="13"/>
      <c r="JU95" s="13"/>
      <c r="JV95" s="13"/>
      <c r="JW95" s="13"/>
      <c r="JX95" s="13"/>
      <c r="JY95" s="13"/>
      <c r="JZ95" s="13"/>
      <c r="KA95" s="13"/>
      <c r="KB95" s="13"/>
      <c r="KC95" s="13"/>
      <c r="KD95" s="13"/>
      <c r="KE95" s="13"/>
      <c r="KF95" s="13"/>
      <c r="KG95" s="13"/>
      <c r="KH95" s="13"/>
      <c r="KI95" s="13"/>
      <c r="KJ95" s="13"/>
      <c r="KK95" s="13"/>
      <c r="KL95" s="13"/>
      <c r="KM95" s="13"/>
      <c r="KN95" s="13"/>
      <c r="KO95" s="13"/>
      <c r="KP95" s="13"/>
      <c r="KQ95" s="13"/>
      <c r="KR95" s="13"/>
      <c r="KS95" s="13"/>
      <c r="KT95" s="13"/>
      <c r="KU95" s="13"/>
      <c r="KV95" s="13"/>
      <c r="KW95" s="13"/>
      <c r="KX95" s="13"/>
      <c r="KY95" s="13"/>
      <c r="KZ95" s="13"/>
      <c r="LA95" s="13"/>
      <c r="LB95" s="13"/>
      <c r="LC95" s="13"/>
      <c r="LD95" s="13"/>
      <c r="LE95" s="13"/>
      <c r="LF95" s="13"/>
      <c r="LG95" s="13"/>
      <c r="LH95" s="13"/>
      <c r="LI95" s="13"/>
      <c r="LJ95" s="13"/>
      <c r="LK95" s="13"/>
      <c r="LL95" s="13"/>
      <c r="LM95" s="13"/>
      <c r="LN95" s="13"/>
      <c r="LO95" s="13"/>
      <c r="LP95" s="13"/>
      <c r="LQ95" s="13"/>
      <c r="LR95" s="13"/>
      <c r="LS95" s="13"/>
      <c r="LT95" s="13"/>
      <c r="LU95" s="13"/>
      <c r="LV95" s="13"/>
      <c r="LW95" s="13"/>
      <c r="LX95" s="13"/>
      <c r="LY95" s="13"/>
      <c r="LZ95" s="13"/>
      <c r="MA95" s="13"/>
      <c r="MB95" s="13"/>
      <c r="MC95" s="13"/>
      <c r="MD95" s="13"/>
      <c r="ME95" s="13"/>
      <c r="MF95" s="13"/>
      <c r="MG95" s="13"/>
      <c r="MH95" s="13"/>
      <c r="MI95" s="13"/>
      <c r="MJ95" s="13"/>
      <c r="MK95" s="60"/>
      <c r="ML95" s="13">
        <v>21</v>
      </c>
      <c r="MM95" s="448"/>
      <c r="MN95" s="448"/>
      <c r="MO95" s="448"/>
      <c r="MP95" s="448"/>
    </row>
    <row r="96" spans="1:354">
      <c r="A96" s="9" t="s">
        <v>106</v>
      </c>
      <c r="B96" s="283">
        <f t="shared" si="158"/>
        <v>0</v>
      </c>
      <c r="C96" s="283">
        <f t="shared" si="159"/>
        <v>0</v>
      </c>
      <c r="D96" s="283">
        <f t="shared" si="160"/>
        <v>0</v>
      </c>
      <c r="E96" s="283">
        <f t="shared" si="161"/>
        <v>0</v>
      </c>
      <c r="F96" s="283">
        <f t="shared" si="162"/>
        <v>2</v>
      </c>
      <c r="G96" s="283">
        <f t="shared" si="163"/>
        <v>1</v>
      </c>
      <c r="H96" s="283">
        <f t="shared" si="164"/>
        <v>3</v>
      </c>
      <c r="I96" s="283">
        <f t="shared" si="165"/>
        <v>3</v>
      </c>
      <c r="J96" s="283">
        <f t="shared" si="166"/>
        <v>11</v>
      </c>
      <c r="K96" s="283">
        <f t="shared" si="167"/>
        <v>8</v>
      </c>
      <c r="L96" s="283">
        <f t="shared" si="168"/>
        <v>26</v>
      </c>
      <c r="M96" s="283">
        <f t="shared" si="169"/>
        <v>14</v>
      </c>
      <c r="N96" s="283">
        <f t="shared" si="170"/>
        <v>50</v>
      </c>
      <c r="O96" s="283">
        <f t="shared" si="171"/>
        <v>38</v>
      </c>
      <c r="P96" s="283">
        <f t="shared" si="172"/>
        <v>73</v>
      </c>
      <c r="Q96" s="283">
        <f t="shared" si="173"/>
        <v>51</v>
      </c>
      <c r="R96" s="283">
        <f t="shared" si="174"/>
        <v>57</v>
      </c>
      <c r="S96" s="283">
        <f t="shared" si="175"/>
        <v>60</v>
      </c>
      <c r="T96" s="283">
        <f t="shared" si="176"/>
        <v>10</v>
      </c>
      <c r="U96" s="283">
        <f t="shared" si="177"/>
        <v>28</v>
      </c>
      <c r="W96" s="791">
        <f t="shared" si="178"/>
        <v>1</v>
      </c>
      <c r="X96" s="791">
        <f t="shared" si="179"/>
        <v>0</v>
      </c>
      <c r="Y96" s="791">
        <f t="shared" si="180"/>
        <v>0</v>
      </c>
      <c r="Z96" s="791">
        <f t="shared" si="181"/>
        <v>0</v>
      </c>
      <c r="AA96" s="791">
        <f t="shared" si="182"/>
        <v>0</v>
      </c>
      <c r="AB96" s="791">
        <f t="shared" si="183"/>
        <v>0</v>
      </c>
      <c r="AC96" s="791">
        <f t="shared" si="184"/>
        <v>0</v>
      </c>
      <c r="AD96" s="791">
        <f t="shared" si="185"/>
        <v>1</v>
      </c>
      <c r="AE96" s="791">
        <f t="shared" si="186"/>
        <v>4</v>
      </c>
      <c r="AF96" s="791">
        <f t="shared" si="187"/>
        <v>6</v>
      </c>
      <c r="AG96" s="356"/>
      <c r="AH96" s="16" t="s">
        <v>106</v>
      </c>
      <c r="AI96" s="797">
        <f t="shared" si="127"/>
        <v>0</v>
      </c>
      <c r="AJ96" s="797">
        <f t="shared" si="128"/>
        <v>0</v>
      </c>
      <c r="AK96" s="797">
        <f t="shared" si="129"/>
        <v>0</v>
      </c>
      <c r="AL96" s="797">
        <f t="shared" si="130"/>
        <v>0</v>
      </c>
      <c r="AM96" s="797">
        <f t="shared" si="131"/>
        <v>2</v>
      </c>
      <c r="AN96" s="797">
        <f t="shared" si="132"/>
        <v>1</v>
      </c>
      <c r="AO96" s="797">
        <f t="shared" si="133"/>
        <v>3</v>
      </c>
      <c r="AP96" s="797">
        <f t="shared" si="134"/>
        <v>3</v>
      </c>
      <c r="AQ96" s="797">
        <f t="shared" si="135"/>
        <v>11</v>
      </c>
      <c r="AR96" s="797">
        <f t="shared" si="136"/>
        <v>8</v>
      </c>
      <c r="AS96" s="797">
        <f t="shared" si="137"/>
        <v>26</v>
      </c>
      <c r="AT96" s="797">
        <f t="shared" si="138"/>
        <v>14</v>
      </c>
      <c r="AU96" s="797">
        <f t="shared" si="139"/>
        <v>50</v>
      </c>
      <c r="AV96" s="797">
        <f t="shared" si="140"/>
        <v>38</v>
      </c>
      <c r="AW96" s="797">
        <f t="shared" si="141"/>
        <v>73</v>
      </c>
      <c r="AX96" s="797">
        <f t="shared" si="142"/>
        <v>51</v>
      </c>
      <c r="AY96" s="797">
        <f t="shared" si="143"/>
        <v>57</v>
      </c>
      <c r="AZ96" s="797">
        <f t="shared" si="144"/>
        <v>60</v>
      </c>
      <c r="BA96" s="797">
        <f t="shared" si="145"/>
        <v>10</v>
      </c>
      <c r="BB96" s="797">
        <f t="shared" si="146"/>
        <v>28</v>
      </c>
      <c r="BC96" s="797">
        <f t="shared" si="147"/>
        <v>12</v>
      </c>
      <c r="BD96" s="789">
        <f t="shared" si="148"/>
        <v>1</v>
      </c>
      <c r="BE96" s="789">
        <f t="shared" si="149"/>
        <v>0</v>
      </c>
      <c r="BF96" s="789">
        <f t="shared" si="150"/>
        <v>0</v>
      </c>
      <c r="BG96" s="789">
        <f t="shared" si="151"/>
        <v>0</v>
      </c>
      <c r="BH96" s="789">
        <f t="shared" si="152"/>
        <v>0</v>
      </c>
      <c r="BI96" s="789">
        <f t="shared" si="153"/>
        <v>0</v>
      </c>
      <c r="BJ96" s="789">
        <f t="shared" si="154"/>
        <v>0</v>
      </c>
      <c r="BK96" s="789">
        <f t="shared" si="155"/>
        <v>1</v>
      </c>
      <c r="BL96" s="789">
        <f t="shared" si="156"/>
        <v>4</v>
      </c>
      <c r="BM96" s="789">
        <f t="shared" si="157"/>
        <v>6</v>
      </c>
      <c r="BN96" s="356"/>
      <c r="BO96" s="356"/>
      <c r="BP96" s="16" t="s">
        <v>106</v>
      </c>
      <c r="BQ96" s="13"/>
      <c r="BR96" s="13"/>
      <c r="BS96" s="13"/>
      <c r="BT96" s="13"/>
      <c r="BU96" s="13"/>
      <c r="BV96" s="13"/>
      <c r="BW96" s="13"/>
      <c r="BX96" s="13"/>
      <c r="BY96" s="13"/>
      <c r="BZ96" s="13"/>
      <c r="CA96" s="13"/>
      <c r="CB96" s="13"/>
      <c r="CC96" s="13"/>
      <c r="CD96" s="13"/>
      <c r="CE96" s="13"/>
      <c r="CF96" s="13"/>
      <c r="CG96" s="13"/>
      <c r="CH96" s="13"/>
      <c r="CI96" s="13">
        <v>1</v>
      </c>
      <c r="CJ96" s="13"/>
      <c r="CK96" s="13"/>
      <c r="CL96" s="13"/>
      <c r="CM96" s="13"/>
      <c r="CN96" s="13"/>
      <c r="CO96" s="13"/>
      <c r="CP96" s="13"/>
      <c r="CQ96" s="13"/>
      <c r="CR96" s="13"/>
      <c r="CS96" s="13"/>
      <c r="CT96" s="13">
        <v>1</v>
      </c>
      <c r="CU96" s="13"/>
      <c r="CV96" s="13"/>
      <c r="CW96" s="13">
        <v>2</v>
      </c>
      <c r="CX96" s="13"/>
      <c r="CY96" s="13"/>
      <c r="CZ96" s="13">
        <v>1</v>
      </c>
      <c r="DA96" s="13">
        <v>1</v>
      </c>
      <c r="DB96" s="13">
        <v>1</v>
      </c>
      <c r="DC96" s="13">
        <v>1</v>
      </c>
      <c r="DD96" s="13">
        <v>1</v>
      </c>
      <c r="DE96" s="13"/>
      <c r="DF96" s="13"/>
      <c r="DG96" s="13">
        <v>1</v>
      </c>
      <c r="DH96" s="13">
        <v>2</v>
      </c>
      <c r="DI96" s="13"/>
      <c r="DJ96" s="13">
        <v>1</v>
      </c>
      <c r="DK96" s="13"/>
      <c r="DL96" s="13">
        <v>1</v>
      </c>
      <c r="DM96" s="13">
        <v>2</v>
      </c>
      <c r="DN96" s="13"/>
      <c r="DO96" s="13">
        <v>2</v>
      </c>
      <c r="DP96" s="13">
        <v>2</v>
      </c>
      <c r="DQ96" s="13">
        <v>3</v>
      </c>
      <c r="DR96" s="13">
        <v>3</v>
      </c>
      <c r="DS96" s="13">
        <v>7</v>
      </c>
      <c r="DT96" s="13">
        <v>2</v>
      </c>
      <c r="DU96" s="13">
        <v>3</v>
      </c>
      <c r="DV96" s="13"/>
      <c r="DW96" s="13">
        <v>2</v>
      </c>
      <c r="DX96" s="13">
        <v>3</v>
      </c>
      <c r="DY96" s="13">
        <v>5</v>
      </c>
      <c r="DZ96" s="13">
        <v>6</v>
      </c>
      <c r="EA96" s="13">
        <v>2</v>
      </c>
      <c r="EB96" s="13">
        <v>8</v>
      </c>
      <c r="EC96" s="13">
        <v>3</v>
      </c>
      <c r="ED96" s="13">
        <v>4</v>
      </c>
      <c r="EE96" s="13">
        <v>9</v>
      </c>
      <c r="EF96" s="13">
        <v>9</v>
      </c>
      <c r="EG96" s="13">
        <v>4</v>
      </c>
      <c r="EH96" s="13">
        <v>4</v>
      </c>
      <c r="EI96" s="13">
        <v>3</v>
      </c>
      <c r="EJ96" s="13">
        <v>3</v>
      </c>
      <c r="EK96" s="13">
        <v>4</v>
      </c>
      <c r="EL96" s="13">
        <v>8</v>
      </c>
      <c r="EM96" s="13">
        <v>8</v>
      </c>
      <c r="EN96" s="13">
        <v>6</v>
      </c>
      <c r="EO96" s="13">
        <v>4</v>
      </c>
      <c r="EP96" s="13">
        <v>6</v>
      </c>
      <c r="EQ96" s="13">
        <v>6</v>
      </c>
      <c r="ER96" s="13">
        <v>10</v>
      </c>
      <c r="ES96" s="13">
        <v>5</v>
      </c>
      <c r="ET96" s="13">
        <v>6</v>
      </c>
      <c r="EU96" s="13">
        <v>4</v>
      </c>
      <c r="EV96" s="13">
        <v>5</v>
      </c>
      <c r="EW96" s="13">
        <v>5</v>
      </c>
      <c r="EX96" s="13">
        <v>4</v>
      </c>
      <c r="EY96" s="13">
        <v>3</v>
      </c>
      <c r="EZ96" s="13">
        <v>3</v>
      </c>
      <c r="FA96" s="13">
        <v>7</v>
      </c>
      <c r="FB96" s="13">
        <v>3</v>
      </c>
      <c r="FC96" s="13">
        <v>1</v>
      </c>
      <c r="FD96" s="13">
        <v>1</v>
      </c>
      <c r="FE96" s="13"/>
      <c r="FF96" s="13"/>
      <c r="FG96" s="13">
        <v>1</v>
      </c>
      <c r="FH96" s="13"/>
      <c r="FI96" s="13"/>
      <c r="FJ96" s="13"/>
      <c r="FK96" s="13"/>
      <c r="FL96" s="13"/>
      <c r="FM96" s="13"/>
      <c r="FN96" s="60">
        <v>203</v>
      </c>
      <c r="FO96" s="13"/>
      <c r="FP96" s="13"/>
      <c r="FQ96" s="13"/>
      <c r="FR96" s="13"/>
      <c r="FS96" s="13"/>
      <c r="FT96" s="13"/>
      <c r="FU96" s="13"/>
      <c r="FV96" s="13"/>
      <c r="FW96" s="13"/>
      <c r="FX96" s="13"/>
      <c r="FY96" s="13"/>
      <c r="FZ96" s="13"/>
      <c r="GA96" s="13"/>
      <c r="GB96" s="13"/>
      <c r="GC96" s="13"/>
      <c r="GD96" s="13"/>
      <c r="GE96" s="13"/>
      <c r="GF96" s="13"/>
      <c r="GG96" s="13"/>
      <c r="GH96" s="13">
        <v>1</v>
      </c>
      <c r="GI96" s="13"/>
      <c r="GJ96" s="13"/>
      <c r="GK96" s="13"/>
      <c r="GL96" s="13"/>
      <c r="GM96" s="13">
        <v>1</v>
      </c>
      <c r="GN96" s="13"/>
      <c r="GO96" s="13"/>
      <c r="GP96" s="13">
        <v>1</v>
      </c>
      <c r="GQ96" s="13"/>
      <c r="GR96" s="13">
        <v>1</v>
      </c>
      <c r="GS96" s="13"/>
      <c r="GT96" s="13"/>
      <c r="GU96" s="13"/>
      <c r="GV96" s="13"/>
      <c r="GW96" s="13"/>
      <c r="GX96" s="13"/>
      <c r="GY96" s="13">
        <v>1</v>
      </c>
      <c r="GZ96" s="13"/>
      <c r="HA96" s="13">
        <v>1</v>
      </c>
      <c r="HB96" s="13">
        <v>1</v>
      </c>
      <c r="HC96" s="13"/>
      <c r="HD96" s="13">
        <v>1</v>
      </c>
      <c r="HE96" s="13">
        <v>1</v>
      </c>
      <c r="HF96" s="13">
        <v>2</v>
      </c>
      <c r="HG96" s="13">
        <v>2</v>
      </c>
      <c r="HH96" s="13">
        <v>1</v>
      </c>
      <c r="HI96" s="13">
        <v>2</v>
      </c>
      <c r="HJ96" s="13">
        <v>1</v>
      </c>
      <c r="HK96" s="13">
        <v>4</v>
      </c>
      <c r="HL96" s="13">
        <v>3</v>
      </c>
      <c r="HM96" s="13">
        <v>2</v>
      </c>
      <c r="HN96" s="13">
        <v>4</v>
      </c>
      <c r="HO96" s="13">
        <v>3</v>
      </c>
      <c r="HP96" s="13">
        <v>2</v>
      </c>
      <c r="HQ96" s="13">
        <v>1</v>
      </c>
      <c r="HR96" s="13">
        <v>4</v>
      </c>
      <c r="HS96" s="13">
        <v>2</v>
      </c>
      <c r="HT96" s="13">
        <v>2</v>
      </c>
      <c r="HU96" s="13">
        <v>2</v>
      </c>
      <c r="HV96" s="13">
        <v>2</v>
      </c>
      <c r="HW96" s="13">
        <v>5</v>
      </c>
      <c r="HX96" s="13">
        <v>4</v>
      </c>
      <c r="HY96" s="13">
        <v>5</v>
      </c>
      <c r="HZ96" s="13">
        <v>6</v>
      </c>
      <c r="IA96" s="13">
        <v>4</v>
      </c>
      <c r="IB96" s="13">
        <v>8</v>
      </c>
      <c r="IC96" s="13">
        <v>12</v>
      </c>
      <c r="ID96" s="13">
        <v>9</v>
      </c>
      <c r="IE96" s="13">
        <v>9</v>
      </c>
      <c r="IF96" s="13">
        <v>8</v>
      </c>
      <c r="IG96" s="13">
        <v>11</v>
      </c>
      <c r="IH96" s="13">
        <v>3</v>
      </c>
      <c r="II96" s="13">
        <v>7</v>
      </c>
      <c r="IJ96" s="13">
        <v>6</v>
      </c>
      <c r="IK96" s="13">
        <v>7</v>
      </c>
      <c r="IL96" s="13">
        <v>6</v>
      </c>
      <c r="IM96" s="13">
        <v>7</v>
      </c>
      <c r="IN96" s="13">
        <v>4</v>
      </c>
      <c r="IO96" s="13">
        <v>3</v>
      </c>
      <c r="IP96" s="13">
        <v>13</v>
      </c>
      <c r="IQ96" s="13">
        <v>6</v>
      </c>
      <c r="IR96" s="13">
        <v>8</v>
      </c>
      <c r="IS96" s="13">
        <v>4</v>
      </c>
      <c r="IT96" s="13">
        <v>6</v>
      </c>
      <c r="IU96" s="13">
        <v>5</v>
      </c>
      <c r="IV96" s="13">
        <v>3</v>
      </c>
      <c r="IW96" s="13">
        <v>5</v>
      </c>
      <c r="IX96" s="13">
        <v>5</v>
      </c>
      <c r="IY96" s="13"/>
      <c r="IZ96" s="13"/>
      <c r="JA96" s="13">
        <v>2</v>
      </c>
      <c r="JB96" s="13"/>
      <c r="JC96" s="13">
        <v>1</v>
      </c>
      <c r="JD96" s="13">
        <v>1</v>
      </c>
      <c r="JE96" s="13"/>
      <c r="JF96" s="13"/>
      <c r="JG96" s="13"/>
      <c r="JH96" s="13">
        <v>1</v>
      </c>
      <c r="JI96" s="13"/>
      <c r="JJ96" s="13"/>
      <c r="JK96" s="13"/>
      <c r="JL96" s="13"/>
      <c r="JM96" s="60">
        <v>232</v>
      </c>
      <c r="JN96" s="13">
        <v>1</v>
      </c>
      <c r="JO96" s="13"/>
      <c r="JP96" s="13"/>
      <c r="JQ96" s="13"/>
      <c r="JR96" s="13"/>
      <c r="JS96" s="13"/>
      <c r="JT96" s="13"/>
      <c r="JU96" s="13"/>
      <c r="JV96" s="13"/>
      <c r="JW96" s="13"/>
      <c r="JX96" s="13"/>
      <c r="JY96" s="13"/>
      <c r="JZ96" s="13"/>
      <c r="KA96" s="13"/>
      <c r="KB96" s="13"/>
      <c r="KC96" s="13"/>
      <c r="KD96" s="13"/>
      <c r="KE96" s="13"/>
      <c r="KF96" s="13"/>
      <c r="KG96" s="13"/>
      <c r="KH96" s="13"/>
      <c r="KI96" s="13"/>
      <c r="KJ96" s="13"/>
      <c r="KK96" s="13"/>
      <c r="KL96" s="13"/>
      <c r="KM96" s="13"/>
      <c r="KN96" s="13"/>
      <c r="KO96" s="13"/>
      <c r="KP96" s="13"/>
      <c r="KQ96" s="13"/>
      <c r="KR96" s="13"/>
      <c r="KS96" s="13"/>
      <c r="KT96" s="13"/>
      <c r="KU96" s="13"/>
      <c r="KV96" s="13"/>
      <c r="KW96" s="13"/>
      <c r="KX96" s="13"/>
      <c r="KY96" s="13"/>
      <c r="KZ96" s="13"/>
      <c r="LA96" s="13"/>
      <c r="LB96" s="13"/>
      <c r="LC96" s="13"/>
      <c r="LD96" s="13"/>
      <c r="LE96" s="13"/>
      <c r="LF96" s="13">
        <v>1</v>
      </c>
      <c r="LG96" s="13"/>
      <c r="LH96" s="13"/>
      <c r="LI96" s="13"/>
      <c r="LJ96" s="13"/>
      <c r="LK96" s="13"/>
      <c r="LL96" s="13">
        <v>1</v>
      </c>
      <c r="LM96" s="13"/>
      <c r="LN96" s="13"/>
      <c r="LO96" s="13"/>
      <c r="LP96" s="13"/>
      <c r="LQ96" s="13">
        <v>1</v>
      </c>
      <c r="LR96" s="13"/>
      <c r="LS96" s="13">
        <v>1</v>
      </c>
      <c r="LT96" s="13"/>
      <c r="LU96" s="13">
        <v>1</v>
      </c>
      <c r="LV96" s="13">
        <v>2</v>
      </c>
      <c r="LW96" s="13"/>
      <c r="LX96" s="13">
        <v>1</v>
      </c>
      <c r="LY96" s="13">
        <v>2</v>
      </c>
      <c r="LZ96" s="13"/>
      <c r="MA96" s="13"/>
      <c r="MB96" s="13"/>
      <c r="MC96" s="13"/>
      <c r="MD96" s="13"/>
      <c r="ME96" s="13">
        <v>1</v>
      </c>
      <c r="MF96" s="13"/>
      <c r="MG96" s="13"/>
      <c r="MH96" s="13"/>
      <c r="MI96" s="13"/>
      <c r="MJ96" s="13"/>
      <c r="MK96" s="60">
        <v>12</v>
      </c>
      <c r="ML96" s="13">
        <v>447</v>
      </c>
      <c r="MM96" s="448"/>
      <c r="MN96" s="448"/>
      <c r="MO96" s="448"/>
      <c r="MP96" s="448"/>
    </row>
    <row r="97" spans="1:354">
      <c r="A97" s="9" t="s">
        <v>203</v>
      </c>
      <c r="B97" s="283">
        <f t="shared" si="158"/>
        <v>1</v>
      </c>
      <c r="C97" s="283">
        <f t="shared" si="159"/>
        <v>0</v>
      </c>
      <c r="D97" s="283">
        <f t="shared" si="160"/>
        <v>0</v>
      </c>
      <c r="E97" s="283">
        <f t="shared" si="161"/>
        <v>2</v>
      </c>
      <c r="F97" s="283">
        <f t="shared" si="162"/>
        <v>1</v>
      </c>
      <c r="G97" s="283">
        <f t="shared" si="163"/>
        <v>0</v>
      </c>
      <c r="H97" s="283">
        <f t="shared" si="164"/>
        <v>2</v>
      </c>
      <c r="I97" s="283">
        <f t="shared" si="165"/>
        <v>1</v>
      </c>
      <c r="J97" s="283">
        <f t="shared" si="166"/>
        <v>12</v>
      </c>
      <c r="K97" s="283">
        <f t="shared" si="167"/>
        <v>3</v>
      </c>
      <c r="L97" s="283">
        <f t="shared" si="168"/>
        <v>27</v>
      </c>
      <c r="M97" s="283">
        <f t="shared" si="169"/>
        <v>17</v>
      </c>
      <c r="N97" s="283">
        <f t="shared" si="170"/>
        <v>53</v>
      </c>
      <c r="O97" s="283">
        <f t="shared" si="171"/>
        <v>33</v>
      </c>
      <c r="P97" s="283">
        <f t="shared" si="172"/>
        <v>76</v>
      </c>
      <c r="Q97" s="283">
        <f t="shared" si="173"/>
        <v>56</v>
      </c>
      <c r="R97" s="283">
        <f t="shared" si="174"/>
        <v>69</v>
      </c>
      <c r="S97" s="283">
        <f t="shared" si="175"/>
        <v>58</v>
      </c>
      <c r="T97" s="283">
        <f t="shared" si="176"/>
        <v>9</v>
      </c>
      <c r="U97" s="283">
        <f t="shared" si="177"/>
        <v>39</v>
      </c>
      <c r="W97" s="791">
        <f t="shared" si="178"/>
        <v>1</v>
      </c>
      <c r="X97" s="791">
        <f t="shared" si="179"/>
        <v>0</v>
      </c>
      <c r="Y97" s="791">
        <f t="shared" si="180"/>
        <v>0</v>
      </c>
      <c r="Z97" s="791">
        <f t="shared" si="181"/>
        <v>0</v>
      </c>
      <c r="AA97" s="791">
        <f t="shared" si="182"/>
        <v>0</v>
      </c>
      <c r="AB97" s="791">
        <f t="shared" si="183"/>
        <v>0</v>
      </c>
      <c r="AC97" s="791">
        <f t="shared" si="184"/>
        <v>2</v>
      </c>
      <c r="AD97" s="791">
        <f t="shared" si="185"/>
        <v>1</v>
      </c>
      <c r="AE97" s="791">
        <f t="shared" si="186"/>
        <v>12</v>
      </c>
      <c r="AF97" s="791">
        <f t="shared" si="187"/>
        <v>13</v>
      </c>
      <c r="AG97" s="356"/>
      <c r="AH97" s="16" t="s">
        <v>203</v>
      </c>
      <c r="AI97" s="797">
        <f t="shared" si="127"/>
        <v>1</v>
      </c>
      <c r="AJ97" s="797">
        <f t="shared" si="128"/>
        <v>0</v>
      </c>
      <c r="AK97" s="797">
        <f t="shared" si="129"/>
        <v>0</v>
      </c>
      <c r="AL97" s="797">
        <f t="shared" si="130"/>
        <v>2</v>
      </c>
      <c r="AM97" s="797">
        <f t="shared" si="131"/>
        <v>1</v>
      </c>
      <c r="AN97" s="797">
        <f t="shared" si="132"/>
        <v>0</v>
      </c>
      <c r="AO97" s="797">
        <f t="shared" si="133"/>
        <v>2</v>
      </c>
      <c r="AP97" s="797">
        <f t="shared" si="134"/>
        <v>1</v>
      </c>
      <c r="AQ97" s="797">
        <f t="shared" si="135"/>
        <v>12</v>
      </c>
      <c r="AR97" s="797">
        <f t="shared" si="136"/>
        <v>3</v>
      </c>
      <c r="AS97" s="797">
        <f t="shared" si="137"/>
        <v>27</v>
      </c>
      <c r="AT97" s="797">
        <f t="shared" si="138"/>
        <v>17</v>
      </c>
      <c r="AU97" s="797">
        <f t="shared" si="139"/>
        <v>53</v>
      </c>
      <c r="AV97" s="797">
        <f t="shared" si="140"/>
        <v>33</v>
      </c>
      <c r="AW97" s="797">
        <f t="shared" si="141"/>
        <v>76</v>
      </c>
      <c r="AX97" s="797">
        <f t="shared" si="142"/>
        <v>56</v>
      </c>
      <c r="AY97" s="797">
        <f t="shared" si="143"/>
        <v>69</v>
      </c>
      <c r="AZ97" s="797">
        <f t="shared" si="144"/>
        <v>58</v>
      </c>
      <c r="BA97" s="797">
        <f t="shared" si="145"/>
        <v>9</v>
      </c>
      <c r="BB97" s="797">
        <f t="shared" si="146"/>
        <v>39</v>
      </c>
      <c r="BC97" s="797">
        <f t="shared" si="147"/>
        <v>29</v>
      </c>
      <c r="BD97" s="789">
        <f t="shared" si="148"/>
        <v>1</v>
      </c>
      <c r="BE97" s="789">
        <f t="shared" si="149"/>
        <v>0</v>
      </c>
      <c r="BF97" s="789">
        <f t="shared" si="150"/>
        <v>0</v>
      </c>
      <c r="BG97" s="789">
        <f t="shared" si="151"/>
        <v>0</v>
      </c>
      <c r="BH97" s="789">
        <f t="shared" si="152"/>
        <v>0</v>
      </c>
      <c r="BI97" s="789">
        <f t="shared" si="153"/>
        <v>0</v>
      </c>
      <c r="BJ97" s="789">
        <f t="shared" si="154"/>
        <v>2</v>
      </c>
      <c r="BK97" s="789">
        <f t="shared" si="155"/>
        <v>1</v>
      </c>
      <c r="BL97" s="789">
        <f t="shared" si="156"/>
        <v>12</v>
      </c>
      <c r="BM97" s="789">
        <f t="shared" si="157"/>
        <v>13</v>
      </c>
      <c r="BN97" s="356"/>
      <c r="BO97" s="356"/>
      <c r="BP97" s="16" t="s">
        <v>203</v>
      </c>
      <c r="BQ97" s="13"/>
      <c r="BR97" s="13"/>
      <c r="BS97" s="13"/>
      <c r="BT97" s="13"/>
      <c r="BU97" s="13"/>
      <c r="BV97" s="13"/>
      <c r="BW97" s="13"/>
      <c r="BX97" s="13">
        <v>1</v>
      </c>
      <c r="BY97" s="13"/>
      <c r="BZ97" s="13"/>
      <c r="CA97" s="13"/>
      <c r="CB97" s="13"/>
      <c r="CC97" s="13">
        <v>1</v>
      </c>
      <c r="CD97" s="13"/>
      <c r="CE97" s="13"/>
      <c r="CF97" s="13"/>
      <c r="CG97" s="13"/>
      <c r="CH97" s="13"/>
      <c r="CI97" s="13"/>
      <c r="CJ97" s="13"/>
      <c r="CK97" s="13"/>
      <c r="CL97" s="13"/>
      <c r="CM97" s="13"/>
      <c r="CN97" s="13"/>
      <c r="CO97" s="13"/>
      <c r="CP97" s="13"/>
      <c r="CQ97" s="13">
        <v>1</v>
      </c>
      <c r="CR97" s="13"/>
      <c r="CS97" s="13"/>
      <c r="CT97" s="13"/>
      <c r="CU97" s="13"/>
      <c r="CV97" s="13"/>
      <c r="CW97" s="13"/>
      <c r="CX97" s="13"/>
      <c r="CY97" s="13"/>
      <c r="CZ97" s="13"/>
      <c r="DA97" s="13"/>
      <c r="DB97" s="13"/>
      <c r="DC97" s="13">
        <v>2</v>
      </c>
      <c r="DD97" s="13"/>
      <c r="DE97" s="13"/>
      <c r="DF97" s="13">
        <v>1</v>
      </c>
      <c r="DG97" s="13"/>
      <c r="DH97" s="13"/>
      <c r="DI97" s="13"/>
      <c r="DJ97" s="13">
        <v>1</v>
      </c>
      <c r="DK97" s="13">
        <v>2</v>
      </c>
      <c r="DL97" s="13">
        <v>2</v>
      </c>
      <c r="DM97" s="13">
        <v>1</v>
      </c>
      <c r="DN97" s="13">
        <v>2</v>
      </c>
      <c r="DO97" s="13">
        <v>1</v>
      </c>
      <c r="DP97" s="13">
        <v>2</v>
      </c>
      <c r="DQ97" s="13">
        <v>4</v>
      </c>
      <c r="DR97" s="13">
        <v>2</v>
      </c>
      <c r="DS97" s="13">
        <v>1</v>
      </c>
      <c r="DT97" s="13">
        <v>2</v>
      </c>
      <c r="DU97" s="13">
        <v>1</v>
      </c>
      <c r="DV97" s="13">
        <v>3</v>
      </c>
      <c r="DW97" s="13">
        <v>2</v>
      </c>
      <c r="DX97" s="13">
        <v>5</v>
      </c>
      <c r="DY97" s="13">
        <v>2</v>
      </c>
      <c r="DZ97" s="13">
        <v>7</v>
      </c>
      <c r="EA97" s="13">
        <v>5</v>
      </c>
      <c r="EB97" s="13">
        <v>5</v>
      </c>
      <c r="EC97" s="13">
        <v>4</v>
      </c>
      <c r="ED97" s="13">
        <v>7</v>
      </c>
      <c r="EE97" s="13">
        <v>5</v>
      </c>
      <c r="EF97" s="13">
        <v>5</v>
      </c>
      <c r="EG97" s="13">
        <v>7</v>
      </c>
      <c r="EH97" s="13">
        <v>1</v>
      </c>
      <c r="EI97" s="13">
        <v>6</v>
      </c>
      <c r="EJ97" s="13">
        <v>7</v>
      </c>
      <c r="EK97" s="13">
        <v>5</v>
      </c>
      <c r="EL97" s="13">
        <v>9</v>
      </c>
      <c r="EM97" s="13">
        <v>7</v>
      </c>
      <c r="EN97" s="13">
        <v>7</v>
      </c>
      <c r="EO97" s="13">
        <v>3</v>
      </c>
      <c r="EP97" s="13">
        <v>5</v>
      </c>
      <c r="EQ97" s="13">
        <v>10</v>
      </c>
      <c r="ER97" s="13">
        <v>3</v>
      </c>
      <c r="ES97" s="13">
        <v>8</v>
      </c>
      <c r="ET97" s="13">
        <v>7</v>
      </c>
      <c r="EU97" s="13">
        <v>4</v>
      </c>
      <c r="EV97" s="13">
        <v>4</v>
      </c>
      <c r="EW97" s="13">
        <v>10</v>
      </c>
      <c r="EX97" s="13">
        <v>3</v>
      </c>
      <c r="EY97" s="13">
        <v>6</v>
      </c>
      <c r="EZ97" s="13">
        <v>5</v>
      </c>
      <c r="FA97" s="13">
        <v>6</v>
      </c>
      <c r="FB97" s="13">
        <v>3</v>
      </c>
      <c r="FC97" s="13">
        <v>2</v>
      </c>
      <c r="FD97" s="13">
        <v>2</v>
      </c>
      <c r="FE97" s="13">
        <v>1</v>
      </c>
      <c r="FF97" s="13">
        <v>1</v>
      </c>
      <c r="FG97" s="13"/>
      <c r="FH97" s="13"/>
      <c r="FI97" s="13"/>
      <c r="FJ97" s="13"/>
      <c r="FK97" s="13"/>
      <c r="FL97" s="13"/>
      <c r="FM97" s="13"/>
      <c r="FN97" s="60">
        <v>209</v>
      </c>
      <c r="FO97" s="13"/>
      <c r="FP97" s="13"/>
      <c r="FQ97" s="13">
        <v>1</v>
      </c>
      <c r="FR97" s="13"/>
      <c r="FS97" s="13"/>
      <c r="FT97" s="13"/>
      <c r="FU97" s="13"/>
      <c r="FV97" s="13"/>
      <c r="FW97" s="13"/>
      <c r="FX97" s="13"/>
      <c r="FY97" s="13"/>
      <c r="FZ97" s="13"/>
      <c r="GA97" s="13"/>
      <c r="GB97" s="13"/>
      <c r="GC97" s="13"/>
      <c r="GD97" s="13"/>
      <c r="GE97" s="13"/>
      <c r="GF97" s="13"/>
      <c r="GG97" s="13"/>
      <c r="GH97" s="13"/>
      <c r="GI97" s="13"/>
      <c r="GJ97" s="13"/>
      <c r="GK97" s="13"/>
      <c r="GL97" s="13"/>
      <c r="GM97" s="13"/>
      <c r="GN97" s="13"/>
      <c r="GO97" s="13">
        <v>1</v>
      </c>
      <c r="GP97" s="13"/>
      <c r="GQ97" s="13"/>
      <c r="GR97" s="13"/>
      <c r="GS97" s="13"/>
      <c r="GT97" s="13"/>
      <c r="GU97" s="13"/>
      <c r="GV97" s="13"/>
      <c r="GW97" s="13">
        <v>1</v>
      </c>
      <c r="GX97" s="13">
        <v>1</v>
      </c>
      <c r="GY97" s="13"/>
      <c r="GZ97" s="13">
        <v>1</v>
      </c>
      <c r="HA97" s="13">
        <v>1</v>
      </c>
      <c r="HB97" s="13">
        <v>1</v>
      </c>
      <c r="HC97" s="13"/>
      <c r="HD97" s="13">
        <v>2</v>
      </c>
      <c r="HE97" s="13">
        <v>2</v>
      </c>
      <c r="HF97" s="13"/>
      <c r="HG97" s="13"/>
      <c r="HH97" s="13">
        <v>3</v>
      </c>
      <c r="HI97" s="13">
        <v>2</v>
      </c>
      <c r="HJ97" s="13">
        <v>2</v>
      </c>
      <c r="HK97" s="13">
        <v>3</v>
      </c>
      <c r="HL97" s="13">
        <v>3</v>
      </c>
      <c r="HM97" s="13">
        <v>2</v>
      </c>
      <c r="HN97" s="13">
        <v>2</v>
      </c>
      <c r="HO97" s="13">
        <v>2</v>
      </c>
      <c r="HP97" s="13">
        <v>1</v>
      </c>
      <c r="HQ97" s="13">
        <v>3</v>
      </c>
      <c r="HR97" s="13">
        <v>6</v>
      </c>
      <c r="HS97" s="13">
        <v>3</v>
      </c>
      <c r="HT97" s="13">
        <v>3</v>
      </c>
      <c r="HU97" s="13">
        <v>3</v>
      </c>
      <c r="HV97" s="13">
        <v>6</v>
      </c>
      <c r="HW97" s="13">
        <v>2</v>
      </c>
      <c r="HX97" s="13">
        <v>4</v>
      </c>
      <c r="HY97" s="13">
        <v>5</v>
      </c>
      <c r="HZ97" s="13">
        <v>5</v>
      </c>
      <c r="IA97" s="13">
        <v>8</v>
      </c>
      <c r="IB97" s="13">
        <v>10</v>
      </c>
      <c r="IC97" s="13">
        <v>7</v>
      </c>
      <c r="ID97" s="13">
        <v>4</v>
      </c>
      <c r="IE97" s="13">
        <v>12</v>
      </c>
      <c r="IF97" s="13">
        <v>11</v>
      </c>
      <c r="IG97" s="13">
        <v>10</v>
      </c>
      <c r="IH97" s="13">
        <v>9</v>
      </c>
      <c r="II97" s="13">
        <v>7</v>
      </c>
      <c r="IJ97" s="13">
        <v>11</v>
      </c>
      <c r="IK97" s="13">
        <v>3</v>
      </c>
      <c r="IL97" s="13">
        <v>6</v>
      </c>
      <c r="IM97" s="13">
        <v>3</v>
      </c>
      <c r="IN97" s="13">
        <v>9</v>
      </c>
      <c r="IO97" s="13">
        <v>13</v>
      </c>
      <c r="IP97" s="13">
        <v>8</v>
      </c>
      <c r="IQ97" s="13">
        <v>2</v>
      </c>
      <c r="IR97" s="13">
        <v>6</v>
      </c>
      <c r="IS97" s="13">
        <v>8</v>
      </c>
      <c r="IT97" s="13">
        <v>5</v>
      </c>
      <c r="IU97" s="13">
        <v>4</v>
      </c>
      <c r="IV97" s="13">
        <v>8</v>
      </c>
      <c r="IW97" s="13">
        <v>6</v>
      </c>
      <c r="IX97" s="13">
        <v>3</v>
      </c>
      <c r="IY97" s="13">
        <v>1</v>
      </c>
      <c r="IZ97" s="13">
        <v>3</v>
      </c>
      <c r="JA97" s="13"/>
      <c r="JB97" s="13">
        <v>1</v>
      </c>
      <c r="JC97" s="13"/>
      <c r="JD97" s="13"/>
      <c r="JE97" s="13"/>
      <c r="JF97" s="13"/>
      <c r="JG97" s="13"/>
      <c r="JH97" s="13">
        <v>1</v>
      </c>
      <c r="JI97" s="13"/>
      <c r="JJ97" s="13"/>
      <c r="JK97" s="13"/>
      <c r="JL97" s="13"/>
      <c r="JM97" s="60">
        <v>250</v>
      </c>
      <c r="JN97" s="13">
        <v>1</v>
      </c>
      <c r="JO97" s="13"/>
      <c r="JP97" s="13"/>
      <c r="JQ97" s="13"/>
      <c r="JR97" s="13"/>
      <c r="JS97" s="13"/>
      <c r="JT97" s="13"/>
      <c r="JU97" s="13"/>
      <c r="JV97" s="13"/>
      <c r="JW97" s="13"/>
      <c r="JX97" s="13"/>
      <c r="JY97" s="13"/>
      <c r="JZ97" s="13"/>
      <c r="KA97" s="13"/>
      <c r="KB97" s="13"/>
      <c r="KC97" s="13"/>
      <c r="KD97" s="13"/>
      <c r="KE97" s="13"/>
      <c r="KF97" s="13"/>
      <c r="KG97" s="13"/>
      <c r="KH97" s="13"/>
      <c r="KI97" s="13"/>
      <c r="KJ97" s="13"/>
      <c r="KK97" s="13"/>
      <c r="KL97" s="13"/>
      <c r="KM97" s="13"/>
      <c r="KN97" s="13"/>
      <c r="KO97" s="13"/>
      <c r="KP97" s="13"/>
      <c r="KQ97" s="13"/>
      <c r="KR97" s="13">
        <v>1</v>
      </c>
      <c r="KS97" s="13"/>
      <c r="KT97" s="13"/>
      <c r="KU97" s="13"/>
      <c r="KV97" s="13"/>
      <c r="KW97" s="13"/>
      <c r="KX97" s="13">
        <v>1</v>
      </c>
      <c r="KY97" s="13"/>
      <c r="KZ97" s="13"/>
      <c r="LA97" s="13"/>
      <c r="LB97" s="13"/>
      <c r="LC97" s="13"/>
      <c r="LD97" s="13">
        <v>1</v>
      </c>
      <c r="LE97" s="13"/>
      <c r="LF97" s="13"/>
      <c r="LG97" s="13"/>
      <c r="LH97" s="13"/>
      <c r="LI97" s="13"/>
      <c r="LJ97" s="13"/>
      <c r="LK97" s="13"/>
      <c r="LL97" s="13"/>
      <c r="LM97" s="13"/>
      <c r="LN97" s="13"/>
      <c r="LO97" s="13"/>
      <c r="LP97" s="13">
        <v>1</v>
      </c>
      <c r="LQ97" s="13">
        <v>3</v>
      </c>
      <c r="LR97" s="13">
        <v>1</v>
      </c>
      <c r="LS97" s="13">
        <v>1</v>
      </c>
      <c r="LT97" s="13">
        <v>4</v>
      </c>
      <c r="LU97" s="13">
        <v>2</v>
      </c>
      <c r="LV97" s="13">
        <v>4</v>
      </c>
      <c r="LW97" s="13">
        <v>2</v>
      </c>
      <c r="LX97" s="13">
        <v>2</v>
      </c>
      <c r="LY97" s="13">
        <v>1</v>
      </c>
      <c r="LZ97" s="13">
        <v>1</v>
      </c>
      <c r="MA97" s="13"/>
      <c r="MB97" s="13">
        <v>1</v>
      </c>
      <c r="MC97" s="13">
        <v>1</v>
      </c>
      <c r="MD97" s="13"/>
      <c r="ME97" s="13"/>
      <c r="MF97" s="13">
        <v>1</v>
      </c>
      <c r="MG97" s="13"/>
      <c r="MH97" s="13"/>
      <c r="MI97" s="13"/>
      <c r="MJ97" s="13"/>
      <c r="MK97" s="60">
        <v>29</v>
      </c>
      <c r="ML97" s="13">
        <v>488</v>
      </c>
      <c r="MM97" s="448"/>
      <c r="MN97" s="448"/>
      <c r="MO97" s="448"/>
      <c r="MP97" s="448"/>
    </row>
    <row r="98" spans="1:354">
      <c r="A98" s="9" t="s">
        <v>204</v>
      </c>
      <c r="B98" s="283">
        <f t="shared" si="158"/>
        <v>1</v>
      </c>
      <c r="C98" s="283">
        <f t="shared" si="159"/>
        <v>1</v>
      </c>
      <c r="D98" s="283">
        <f t="shared" si="160"/>
        <v>1</v>
      </c>
      <c r="E98" s="283">
        <f t="shared" si="161"/>
        <v>1</v>
      </c>
      <c r="F98" s="283">
        <f t="shared" si="162"/>
        <v>4</v>
      </c>
      <c r="G98" s="283">
        <f t="shared" si="163"/>
        <v>0</v>
      </c>
      <c r="H98" s="283">
        <f t="shared" si="164"/>
        <v>7</v>
      </c>
      <c r="I98" s="283">
        <f t="shared" si="165"/>
        <v>1</v>
      </c>
      <c r="J98" s="283">
        <f t="shared" si="166"/>
        <v>12</v>
      </c>
      <c r="K98" s="283">
        <f t="shared" si="167"/>
        <v>9</v>
      </c>
      <c r="L98" s="283">
        <f t="shared" si="168"/>
        <v>40</v>
      </c>
      <c r="M98" s="283">
        <f t="shared" si="169"/>
        <v>21</v>
      </c>
      <c r="N98" s="283">
        <f t="shared" si="170"/>
        <v>90</v>
      </c>
      <c r="O98" s="283">
        <f t="shared" si="171"/>
        <v>46</v>
      </c>
      <c r="P98" s="283">
        <f t="shared" si="172"/>
        <v>102</v>
      </c>
      <c r="Q98" s="283">
        <f t="shared" si="173"/>
        <v>71</v>
      </c>
      <c r="R98" s="283">
        <f t="shared" si="174"/>
        <v>68</v>
      </c>
      <c r="S98" s="283">
        <f t="shared" si="175"/>
        <v>55</v>
      </c>
      <c r="T98" s="283">
        <f t="shared" si="176"/>
        <v>8</v>
      </c>
      <c r="U98" s="283">
        <f t="shared" si="177"/>
        <v>14</v>
      </c>
      <c r="W98" s="791">
        <f t="shared" si="178"/>
        <v>1</v>
      </c>
      <c r="X98" s="791">
        <f t="shared" si="179"/>
        <v>0</v>
      </c>
      <c r="Y98" s="791">
        <f t="shared" si="180"/>
        <v>0</v>
      </c>
      <c r="Z98" s="791">
        <f t="shared" si="181"/>
        <v>2</v>
      </c>
      <c r="AA98" s="791">
        <f t="shared" si="182"/>
        <v>0</v>
      </c>
      <c r="AB98" s="791">
        <f t="shared" si="183"/>
        <v>0</v>
      </c>
      <c r="AC98" s="791">
        <f t="shared" si="184"/>
        <v>2</v>
      </c>
      <c r="AD98" s="791">
        <f t="shared" si="185"/>
        <v>3</v>
      </c>
      <c r="AE98" s="791">
        <f t="shared" si="186"/>
        <v>6</v>
      </c>
      <c r="AF98" s="791">
        <f t="shared" si="187"/>
        <v>1</v>
      </c>
      <c r="AG98" s="356"/>
      <c r="AH98" s="16" t="s">
        <v>204</v>
      </c>
      <c r="AI98" s="797">
        <f t="shared" si="127"/>
        <v>1</v>
      </c>
      <c r="AJ98" s="797">
        <f t="shared" si="128"/>
        <v>1</v>
      </c>
      <c r="AK98" s="797">
        <f t="shared" si="129"/>
        <v>1</v>
      </c>
      <c r="AL98" s="797">
        <f t="shared" si="130"/>
        <v>1</v>
      </c>
      <c r="AM98" s="797">
        <f t="shared" si="131"/>
        <v>4</v>
      </c>
      <c r="AN98" s="797">
        <f t="shared" si="132"/>
        <v>0</v>
      </c>
      <c r="AO98" s="797">
        <f t="shared" si="133"/>
        <v>7</v>
      </c>
      <c r="AP98" s="797">
        <f t="shared" si="134"/>
        <v>1</v>
      </c>
      <c r="AQ98" s="797">
        <f t="shared" si="135"/>
        <v>12</v>
      </c>
      <c r="AR98" s="797">
        <f t="shared" si="136"/>
        <v>9</v>
      </c>
      <c r="AS98" s="797">
        <f t="shared" si="137"/>
        <v>40</v>
      </c>
      <c r="AT98" s="797">
        <f t="shared" si="138"/>
        <v>21</v>
      </c>
      <c r="AU98" s="797">
        <f t="shared" si="139"/>
        <v>90</v>
      </c>
      <c r="AV98" s="797">
        <f t="shared" si="140"/>
        <v>46</v>
      </c>
      <c r="AW98" s="797">
        <f t="shared" si="141"/>
        <v>102</v>
      </c>
      <c r="AX98" s="797">
        <f t="shared" si="142"/>
        <v>71</v>
      </c>
      <c r="AY98" s="797">
        <f t="shared" si="143"/>
        <v>68</v>
      </c>
      <c r="AZ98" s="797">
        <f t="shared" si="144"/>
        <v>55</v>
      </c>
      <c r="BA98" s="797">
        <f t="shared" si="145"/>
        <v>8</v>
      </c>
      <c r="BB98" s="797">
        <f t="shared" si="146"/>
        <v>14</v>
      </c>
      <c r="BC98" s="797">
        <f t="shared" si="147"/>
        <v>15</v>
      </c>
      <c r="BD98" s="789">
        <f t="shared" si="148"/>
        <v>1</v>
      </c>
      <c r="BE98" s="789">
        <f t="shared" si="149"/>
        <v>0</v>
      </c>
      <c r="BF98" s="789">
        <f t="shared" si="150"/>
        <v>0</v>
      </c>
      <c r="BG98" s="789">
        <f t="shared" si="151"/>
        <v>2</v>
      </c>
      <c r="BH98" s="789">
        <f t="shared" si="152"/>
        <v>0</v>
      </c>
      <c r="BI98" s="789">
        <f t="shared" si="153"/>
        <v>0</v>
      </c>
      <c r="BJ98" s="789">
        <f t="shared" si="154"/>
        <v>2</v>
      </c>
      <c r="BK98" s="789">
        <f t="shared" si="155"/>
        <v>3</v>
      </c>
      <c r="BL98" s="789">
        <f t="shared" si="156"/>
        <v>6</v>
      </c>
      <c r="BM98" s="789">
        <f t="shared" si="157"/>
        <v>1</v>
      </c>
      <c r="BN98" s="356"/>
      <c r="BO98" s="356"/>
      <c r="BP98" s="16" t="s">
        <v>204</v>
      </c>
      <c r="BQ98" s="13"/>
      <c r="BR98" s="13"/>
      <c r="BS98" s="13"/>
      <c r="BT98" s="13">
        <v>1</v>
      </c>
      <c r="BU98" s="13"/>
      <c r="BV98" s="13"/>
      <c r="BW98" s="13"/>
      <c r="BX98" s="13"/>
      <c r="BY98" s="13"/>
      <c r="BZ98" s="13"/>
      <c r="CA98" s="13"/>
      <c r="CB98" s="13"/>
      <c r="CC98" s="13"/>
      <c r="CD98" s="13">
        <v>1</v>
      </c>
      <c r="CE98" s="13"/>
      <c r="CF98" s="13"/>
      <c r="CG98" s="13"/>
      <c r="CH98" s="13"/>
      <c r="CI98" s="13"/>
      <c r="CJ98" s="13"/>
      <c r="CK98" s="13"/>
      <c r="CL98" s="13"/>
      <c r="CM98" s="13"/>
      <c r="CN98" s="13"/>
      <c r="CO98" s="13"/>
      <c r="CP98" s="13"/>
      <c r="CQ98" s="13"/>
      <c r="CR98" s="13"/>
      <c r="CS98" s="13"/>
      <c r="CT98" s="13"/>
      <c r="CU98" s="13"/>
      <c r="CV98" s="13"/>
      <c r="CW98" s="13">
        <v>1</v>
      </c>
      <c r="CX98" s="13"/>
      <c r="CY98" s="13"/>
      <c r="CZ98" s="13"/>
      <c r="DA98" s="13">
        <v>2</v>
      </c>
      <c r="DB98" s="13"/>
      <c r="DC98" s="13">
        <v>2</v>
      </c>
      <c r="DD98" s="13"/>
      <c r="DE98" s="13"/>
      <c r="DF98" s="13">
        <v>2</v>
      </c>
      <c r="DG98" s="13">
        <v>1</v>
      </c>
      <c r="DH98" s="13">
        <v>2</v>
      </c>
      <c r="DI98" s="13">
        <v>4</v>
      </c>
      <c r="DJ98" s="13">
        <v>1</v>
      </c>
      <c r="DK98" s="13"/>
      <c r="DL98" s="13">
        <v>1</v>
      </c>
      <c r="DM98" s="13">
        <v>1</v>
      </c>
      <c r="DN98" s="13">
        <v>3</v>
      </c>
      <c r="DO98" s="13">
        <v>4</v>
      </c>
      <c r="DP98" s="13">
        <v>4</v>
      </c>
      <c r="DQ98" s="13">
        <v>2</v>
      </c>
      <c r="DR98" s="13">
        <v>1</v>
      </c>
      <c r="DS98" s="13">
        <v>2</v>
      </c>
      <c r="DT98" s="13">
        <v>1</v>
      </c>
      <c r="DU98" s="13">
        <v>3</v>
      </c>
      <c r="DV98" s="13">
        <v>3</v>
      </c>
      <c r="DW98" s="13">
        <v>2</v>
      </c>
      <c r="DX98" s="13">
        <v>5</v>
      </c>
      <c r="DY98" s="13">
        <v>6</v>
      </c>
      <c r="DZ98" s="13">
        <v>1</v>
      </c>
      <c r="EA98" s="13">
        <v>16</v>
      </c>
      <c r="EB98" s="13">
        <v>7</v>
      </c>
      <c r="EC98" s="13">
        <v>6</v>
      </c>
      <c r="ED98" s="13">
        <v>6</v>
      </c>
      <c r="EE98" s="13">
        <v>6</v>
      </c>
      <c r="EF98" s="13">
        <v>9</v>
      </c>
      <c r="EG98" s="13">
        <v>9</v>
      </c>
      <c r="EH98" s="13">
        <v>10</v>
      </c>
      <c r="EI98" s="13">
        <v>9</v>
      </c>
      <c r="EJ98" s="13">
        <v>6</v>
      </c>
      <c r="EK98" s="13">
        <v>2</v>
      </c>
      <c r="EL98" s="13">
        <v>8</v>
      </c>
      <c r="EM98" s="13">
        <v>6</v>
      </c>
      <c r="EN98" s="13">
        <v>7</v>
      </c>
      <c r="EO98" s="13">
        <v>5</v>
      </c>
      <c r="EP98" s="13">
        <v>8</v>
      </c>
      <c r="EQ98" s="13">
        <v>5</v>
      </c>
      <c r="ER98" s="13">
        <v>5</v>
      </c>
      <c r="ES98" s="13">
        <v>7</v>
      </c>
      <c r="ET98" s="13">
        <v>5</v>
      </c>
      <c r="EU98" s="13">
        <v>2</v>
      </c>
      <c r="EV98" s="13">
        <v>5</v>
      </c>
      <c r="EW98" s="13">
        <v>2</v>
      </c>
      <c r="EX98" s="13">
        <v>2</v>
      </c>
      <c r="EY98" s="13">
        <v>4</v>
      </c>
      <c r="EZ98" s="13">
        <v>1</v>
      </c>
      <c r="FA98" s="13">
        <v>1</v>
      </c>
      <c r="FB98" s="13">
        <v>1</v>
      </c>
      <c r="FC98" s="13">
        <v>2</v>
      </c>
      <c r="FD98" s="13"/>
      <c r="FE98" s="13"/>
      <c r="FF98" s="13">
        <v>1</v>
      </c>
      <c r="FG98" s="13"/>
      <c r="FH98" s="13"/>
      <c r="FI98" s="13"/>
      <c r="FJ98" s="13"/>
      <c r="FK98" s="13"/>
      <c r="FL98" s="13"/>
      <c r="FM98" s="13"/>
      <c r="FN98" s="60">
        <v>219</v>
      </c>
      <c r="FO98" s="13"/>
      <c r="FP98" s="13"/>
      <c r="FQ98" s="13">
        <v>1</v>
      </c>
      <c r="FR98" s="13"/>
      <c r="FS98" s="13"/>
      <c r="FT98" s="13"/>
      <c r="FU98" s="13"/>
      <c r="FV98" s="13"/>
      <c r="FW98" s="13"/>
      <c r="FX98" s="13"/>
      <c r="FY98" s="13"/>
      <c r="FZ98" s="13"/>
      <c r="GA98" s="13"/>
      <c r="GB98" s="13"/>
      <c r="GC98" s="13"/>
      <c r="GD98" s="13">
        <v>1</v>
      </c>
      <c r="GE98" s="13"/>
      <c r="GF98" s="13">
        <v>1</v>
      </c>
      <c r="GG98" s="13"/>
      <c r="GH98" s="13"/>
      <c r="GI98" s="13"/>
      <c r="GJ98" s="13"/>
      <c r="GK98" s="13">
        <v>2</v>
      </c>
      <c r="GL98" s="13"/>
      <c r="GM98" s="13">
        <v>1</v>
      </c>
      <c r="GN98" s="13"/>
      <c r="GO98" s="13"/>
      <c r="GP98" s="13">
        <v>1</v>
      </c>
      <c r="GQ98" s="13">
        <v>1</v>
      </c>
      <c r="GR98" s="13"/>
      <c r="GS98" s="13">
        <v>2</v>
      </c>
      <c r="GT98" s="13">
        <v>1</v>
      </c>
      <c r="GU98" s="13">
        <v>1</v>
      </c>
      <c r="GV98" s="13"/>
      <c r="GW98" s="13"/>
      <c r="GX98" s="13">
        <v>1</v>
      </c>
      <c r="GY98" s="13"/>
      <c r="GZ98" s="13">
        <v>1</v>
      </c>
      <c r="HA98" s="13"/>
      <c r="HB98" s="13"/>
      <c r="HC98" s="13"/>
      <c r="HD98" s="13">
        <v>1</v>
      </c>
      <c r="HE98" s="13">
        <v>4</v>
      </c>
      <c r="HF98" s="13"/>
      <c r="HG98" s="13">
        <v>2</v>
      </c>
      <c r="HH98" s="13">
        <v>1</v>
      </c>
      <c r="HI98" s="13">
        <v>3</v>
      </c>
      <c r="HJ98" s="13">
        <v>4</v>
      </c>
      <c r="HK98" s="13">
        <v>2</v>
      </c>
      <c r="HL98" s="13">
        <v>3</v>
      </c>
      <c r="HM98" s="13">
        <v>4</v>
      </c>
      <c r="HN98" s="13">
        <v>2</v>
      </c>
      <c r="HO98" s="13">
        <v>5</v>
      </c>
      <c r="HP98" s="13">
        <v>5</v>
      </c>
      <c r="HQ98" s="13">
        <v>7</v>
      </c>
      <c r="HR98" s="13">
        <v>5</v>
      </c>
      <c r="HS98" s="13">
        <v>3</v>
      </c>
      <c r="HT98" s="13">
        <v>6</v>
      </c>
      <c r="HU98" s="13">
        <v>7</v>
      </c>
      <c r="HV98" s="13">
        <v>5</v>
      </c>
      <c r="HW98" s="13">
        <v>8</v>
      </c>
      <c r="HX98" s="13">
        <v>5</v>
      </c>
      <c r="HY98" s="13">
        <v>9</v>
      </c>
      <c r="HZ98" s="13">
        <v>17</v>
      </c>
      <c r="IA98" s="13">
        <v>9</v>
      </c>
      <c r="IB98" s="13">
        <v>12</v>
      </c>
      <c r="IC98" s="13">
        <v>12</v>
      </c>
      <c r="ID98" s="13">
        <v>8</v>
      </c>
      <c r="IE98" s="13">
        <v>11</v>
      </c>
      <c r="IF98" s="13">
        <v>9</v>
      </c>
      <c r="IG98" s="13">
        <v>10</v>
      </c>
      <c r="IH98" s="13">
        <v>15</v>
      </c>
      <c r="II98" s="13">
        <v>11</v>
      </c>
      <c r="IJ98" s="13">
        <v>5</v>
      </c>
      <c r="IK98" s="13">
        <v>13</v>
      </c>
      <c r="IL98" s="13">
        <v>7</v>
      </c>
      <c r="IM98" s="13">
        <v>13</v>
      </c>
      <c r="IN98" s="13">
        <v>10</v>
      </c>
      <c r="IO98" s="13">
        <v>11</v>
      </c>
      <c r="IP98" s="13">
        <v>9</v>
      </c>
      <c r="IQ98" s="13">
        <v>10</v>
      </c>
      <c r="IR98" s="13">
        <v>4</v>
      </c>
      <c r="IS98" s="13">
        <v>6</v>
      </c>
      <c r="IT98" s="13">
        <v>7</v>
      </c>
      <c r="IU98" s="13">
        <v>5</v>
      </c>
      <c r="IV98" s="13">
        <v>4</v>
      </c>
      <c r="IW98" s="13">
        <v>2</v>
      </c>
      <c r="IX98" s="13">
        <v>2</v>
      </c>
      <c r="IY98" s="13">
        <v>1</v>
      </c>
      <c r="IZ98" s="13">
        <v>3</v>
      </c>
      <c r="JA98" s="13"/>
      <c r="JB98" s="13"/>
      <c r="JC98" s="13"/>
      <c r="JD98" s="13"/>
      <c r="JE98" s="13"/>
      <c r="JF98" s="13">
        <v>1</v>
      </c>
      <c r="JG98" s="13"/>
      <c r="JH98" s="13">
        <v>1</v>
      </c>
      <c r="JI98" s="13"/>
      <c r="JJ98" s="13"/>
      <c r="JK98" s="13"/>
      <c r="JL98" s="13"/>
      <c r="JM98" s="60">
        <v>333</v>
      </c>
      <c r="JN98" s="13"/>
      <c r="JO98" s="13">
        <v>1</v>
      </c>
      <c r="JP98" s="13"/>
      <c r="JQ98" s="13"/>
      <c r="JR98" s="13"/>
      <c r="JS98" s="13"/>
      <c r="JT98" s="13"/>
      <c r="JU98" s="13"/>
      <c r="JV98" s="13"/>
      <c r="JW98" s="13">
        <v>1</v>
      </c>
      <c r="JX98" s="13">
        <v>1</v>
      </c>
      <c r="JY98" s="13"/>
      <c r="JZ98" s="13"/>
      <c r="KA98" s="13"/>
      <c r="KB98" s="13"/>
      <c r="KC98" s="13"/>
      <c r="KD98" s="13"/>
      <c r="KE98" s="13"/>
      <c r="KF98" s="13"/>
      <c r="KG98" s="13"/>
      <c r="KH98" s="13"/>
      <c r="KI98" s="13"/>
      <c r="KJ98" s="13"/>
      <c r="KK98" s="13"/>
      <c r="KL98" s="13"/>
      <c r="KM98" s="13"/>
      <c r="KN98" s="13"/>
      <c r="KO98" s="13"/>
      <c r="KP98" s="13"/>
      <c r="KQ98" s="13"/>
      <c r="KR98" s="13"/>
      <c r="KS98" s="13"/>
      <c r="KT98" s="13"/>
      <c r="KU98" s="13"/>
      <c r="KV98" s="13"/>
      <c r="KW98" s="13"/>
      <c r="KX98" s="13">
        <v>1</v>
      </c>
      <c r="KY98" s="13"/>
      <c r="KZ98" s="13"/>
      <c r="LA98" s="13">
        <v>1</v>
      </c>
      <c r="LB98" s="13"/>
      <c r="LC98" s="13">
        <v>3</v>
      </c>
      <c r="LD98" s="13"/>
      <c r="LE98" s="13"/>
      <c r="LF98" s="13"/>
      <c r="LG98" s="13"/>
      <c r="LH98" s="13"/>
      <c r="LI98" s="13"/>
      <c r="LJ98" s="13"/>
      <c r="LK98" s="13"/>
      <c r="LL98" s="13"/>
      <c r="LM98" s="13">
        <v>1</v>
      </c>
      <c r="LN98" s="13">
        <v>1</v>
      </c>
      <c r="LO98" s="13">
        <v>1</v>
      </c>
      <c r="LP98" s="13"/>
      <c r="LQ98" s="13">
        <v>1</v>
      </c>
      <c r="LR98" s="13"/>
      <c r="LS98" s="13"/>
      <c r="LT98" s="13">
        <v>2</v>
      </c>
      <c r="LU98" s="13"/>
      <c r="LV98" s="13"/>
      <c r="LW98" s="13">
        <v>1</v>
      </c>
      <c r="LX98" s="13"/>
      <c r="LY98" s="13"/>
      <c r="LZ98" s="13"/>
      <c r="MA98" s="13"/>
      <c r="MB98" s="13"/>
      <c r="MC98" s="13"/>
      <c r="MD98" s="13"/>
      <c r="ME98" s="13"/>
      <c r="MF98" s="13"/>
      <c r="MG98" s="13"/>
      <c r="MH98" s="13"/>
      <c r="MI98" s="13"/>
      <c r="MJ98" s="13"/>
      <c r="MK98" s="60">
        <v>15</v>
      </c>
      <c r="ML98" s="13">
        <v>567</v>
      </c>
      <c r="MM98" s="448"/>
      <c r="MN98" s="448"/>
      <c r="MO98" s="448"/>
      <c r="MP98" s="448"/>
    </row>
    <row r="99" spans="1:354">
      <c r="A99" s="8" t="s">
        <v>205</v>
      </c>
      <c r="B99" s="283">
        <f t="shared" ref="B99:B130" si="188">VLOOKUP(A99,$AH:$BB,2,FALSE)</f>
        <v>0</v>
      </c>
      <c r="C99" s="283">
        <f t="shared" ref="C99:C130" si="189">VLOOKUP(A99,$AH:$BB,3,FALSE)</f>
        <v>0</v>
      </c>
      <c r="D99" s="283">
        <f t="shared" ref="D99:D130" si="190">VLOOKUP(A99,$AH:$BB,4,FALSE)</f>
        <v>0</v>
      </c>
      <c r="E99" s="283">
        <f t="shared" ref="E99:E130" si="191">VLOOKUP(A99,$AH:$BB,5,FALSE)</f>
        <v>0</v>
      </c>
      <c r="F99" s="283">
        <f t="shared" ref="F99:F130" si="192">VLOOKUP(A99,$AH:$BB,6,FALSE)</f>
        <v>0</v>
      </c>
      <c r="G99" s="283">
        <f t="shared" ref="G99:G130" si="193">VLOOKUP(A99,$AH:$BB,7,FALSE)</f>
        <v>0</v>
      </c>
      <c r="H99" s="283">
        <f t="shared" ref="H99:H130" si="194">VLOOKUP(A99,$AH:$BB,8,FALSE)</f>
        <v>1</v>
      </c>
      <c r="I99" s="283">
        <f t="shared" ref="I99:I130" si="195">VLOOKUP(A99,$AH:$BB,9,FALSE)</f>
        <v>2</v>
      </c>
      <c r="J99" s="283">
        <f t="shared" ref="J99:J130" si="196">VLOOKUP(A99,$AH:$BB,10,FALSE)</f>
        <v>2</v>
      </c>
      <c r="K99" s="283">
        <f t="shared" ref="K99:K130" si="197">VLOOKUP(A99,$AH:$BB,11,FALSE)</f>
        <v>6</v>
      </c>
      <c r="L99" s="283">
        <f t="shared" ref="L99:L130" si="198">VLOOKUP(A99,$AH:$BB,12,FALSE)</f>
        <v>11</v>
      </c>
      <c r="M99" s="283">
        <f t="shared" ref="M99:M130" si="199">VLOOKUP(A99,$AH:$BB,13,FALSE)</f>
        <v>4</v>
      </c>
      <c r="N99" s="283">
        <f t="shared" ref="N99:N130" si="200">VLOOKUP(A99,$AH:$BB,14,FALSE)</f>
        <v>37</v>
      </c>
      <c r="O99" s="283">
        <f t="shared" ref="O99:O130" si="201">VLOOKUP(A99,$AH:$BB,15,FALSE)</f>
        <v>12</v>
      </c>
      <c r="P99" s="283">
        <f t="shared" ref="P99:P130" si="202">VLOOKUP(A99,$AH:$BB,16,FALSE)</f>
        <v>39</v>
      </c>
      <c r="Q99" s="283">
        <f t="shared" ref="Q99:Q130" si="203">VLOOKUP(A99,$AH:$BB,17,FALSE)</f>
        <v>34</v>
      </c>
      <c r="R99" s="283">
        <f t="shared" ref="R99:R130" si="204">VLOOKUP(A99,$AH:$BB,18,FALSE)</f>
        <v>34</v>
      </c>
      <c r="S99" s="283">
        <f t="shared" ref="S99:S130" si="205">VLOOKUP(A99,$AH:$BB,19,FALSE)</f>
        <v>32</v>
      </c>
      <c r="T99" s="283">
        <f t="shared" ref="T99:T130" si="206">VLOOKUP(A99,$AH:$BB,20,FALSE)</f>
        <v>12</v>
      </c>
      <c r="U99" s="283">
        <f t="shared" ref="U99:U130" si="207">VLOOKUP(A99,$AH:$BB,21,FALSE)</f>
        <v>18</v>
      </c>
      <c r="W99" s="791">
        <f t="shared" ref="W99:W130" si="208">VLOOKUP(A99,$AH$2:$BM$1048576,23,FALSE)</f>
        <v>0</v>
      </c>
      <c r="X99" s="791">
        <f t="shared" ref="X99:X130" si="209">VLOOKUP(A99,$AH$2:$BM$1048576,24,FALSE)</f>
        <v>0</v>
      </c>
      <c r="Y99" s="791">
        <f t="shared" ref="Y99:Y130" si="210">VLOOKUP(A99,$AH$2:$BM$1048576,25,FALSE)</f>
        <v>0</v>
      </c>
      <c r="Z99" s="791">
        <f t="shared" ref="Z99:Z130" si="211">VLOOKUP(A99,$AH$2:$BM$1048576,26,FALSE)</f>
        <v>0</v>
      </c>
      <c r="AA99" s="791">
        <f t="shared" ref="AA99:AA130" si="212">VLOOKUP(A99,$AH$2:$BM$1048576,27,FALSE)</f>
        <v>1</v>
      </c>
      <c r="AB99" s="791">
        <f t="shared" ref="AB99:AB130" si="213">VLOOKUP(A99,$AH$2:$BM$1048576,28,FALSE)</f>
        <v>0</v>
      </c>
      <c r="AC99" s="791">
        <f t="shared" ref="AC99:AC130" si="214">VLOOKUP(A99,$AH$2:$BM$1048576,29,FALSE)</f>
        <v>0</v>
      </c>
      <c r="AD99" s="791">
        <f t="shared" ref="AD99:AD130" si="215">VLOOKUP(A99,$AH$2:$BM$1048576,30,FALSE)</f>
        <v>1</v>
      </c>
      <c r="AE99" s="791">
        <f t="shared" ref="AE99:AE130" si="216">VLOOKUP(A99,$AH$2:$BM$1048576,31,FALSE)</f>
        <v>4</v>
      </c>
      <c r="AF99" s="791">
        <f t="shared" ref="AF99:AF130" si="217">VLOOKUP(A99,$AH$2:$BM$1048576,32,FALSE)</f>
        <v>2</v>
      </c>
      <c r="AG99" s="356"/>
      <c r="AH99" s="16" t="s">
        <v>205</v>
      </c>
      <c r="AI99" s="797">
        <f t="shared" ref="AI99:AI162" si="218">SUM(FO99:FW99)</f>
        <v>0</v>
      </c>
      <c r="AJ99" s="797">
        <f t="shared" ref="AJ99:AJ162" si="219">SUM(BQ99:BW99)</f>
        <v>0</v>
      </c>
      <c r="AK99" s="797">
        <f t="shared" ref="AK99:AK162" si="220">SUM(FX99:GE99)</f>
        <v>0</v>
      </c>
      <c r="AL99" s="797">
        <f t="shared" ref="AL99:AL162" si="221">SUM(BX99:CD99)</f>
        <v>0</v>
      </c>
      <c r="AM99" s="797">
        <f t="shared" ref="AM99:AM162" si="222">SUM(GF99:GO99)</f>
        <v>0</v>
      </c>
      <c r="AN99" s="797">
        <f t="shared" ref="AN99:AN162" si="223">SUM(CE99:CN99)</f>
        <v>0</v>
      </c>
      <c r="AO99" s="797">
        <f t="shared" ref="AO99:AO162" si="224">SUM(GP99:GY99)</f>
        <v>1</v>
      </c>
      <c r="AP99" s="797">
        <f t="shared" ref="AP99:AP162" si="225">SUM(CO99:CX99)</f>
        <v>2</v>
      </c>
      <c r="AQ99" s="797">
        <f t="shared" ref="AQ99:AQ162" si="226">SUM(GZ99:HI99)</f>
        <v>2</v>
      </c>
      <c r="AR99" s="797">
        <f t="shared" ref="AR99:AR162" si="227">SUM(CY99:DH99)</f>
        <v>6</v>
      </c>
      <c r="AS99" s="797">
        <f t="shared" ref="AS99:AS162" si="228">SUM(HJ99:HS99)</f>
        <v>11</v>
      </c>
      <c r="AT99" s="797">
        <f t="shared" ref="AT99:AT162" si="229">SUM(DI99:DR99)</f>
        <v>4</v>
      </c>
      <c r="AU99" s="797">
        <f t="shared" ref="AU99:AU162" si="230">SUM(HT99:IC99)</f>
        <v>37</v>
      </c>
      <c r="AV99" s="797">
        <f t="shared" ref="AV99:AV162" si="231">SUM(DS99:EB99)</f>
        <v>12</v>
      </c>
      <c r="AW99" s="797">
        <f t="shared" ref="AW99:AW162" si="232">SUM(ID99:IM99)</f>
        <v>39</v>
      </c>
      <c r="AX99" s="797">
        <f t="shared" ref="AX99:AX162" si="233">SUM(EC99:EL99)</f>
        <v>34</v>
      </c>
      <c r="AY99" s="797">
        <f t="shared" ref="AY99:AY162" si="234">SUM(IN99:IW99)</f>
        <v>34</v>
      </c>
      <c r="AZ99" s="797">
        <f t="shared" ref="AZ99:AZ162" si="235">SUM(EM99:EV99)</f>
        <v>32</v>
      </c>
      <c r="BA99" s="797">
        <f t="shared" ref="BA99:BA162" si="236">SUM(IX99:JL99)</f>
        <v>12</v>
      </c>
      <c r="BB99" s="797">
        <f t="shared" ref="BB99:BB162" si="237">SUM(EW99:FM99)</f>
        <v>18</v>
      </c>
      <c r="BC99" s="797">
        <f t="shared" ref="BC99:BC162" si="238">+MK99</f>
        <v>8</v>
      </c>
      <c r="BD99" s="789">
        <f t="shared" ref="BD99:BD162" si="239">SUM(JN99:JO99)</f>
        <v>0</v>
      </c>
      <c r="BE99" s="789">
        <f t="shared" ref="BE99:BE162" si="240">SUM(JP99:JQ99)</f>
        <v>0</v>
      </c>
      <c r="BF99" s="789">
        <f t="shared" ref="BF99:BF162" si="241">SUM(JR99)</f>
        <v>0</v>
      </c>
      <c r="BG99" s="789">
        <f t="shared" ref="BG99:BG162" si="242">SUM(JS99:JY99)</f>
        <v>0</v>
      </c>
      <c r="BH99" s="789">
        <f t="shared" ref="BH99:BH162" si="243">SUM(JZ99:KG99)</f>
        <v>1</v>
      </c>
      <c r="BI99" s="789">
        <f t="shared" ref="BI99:BI162" si="244">SUM(KH99:KQ99)</f>
        <v>0</v>
      </c>
      <c r="BJ99" s="789">
        <f t="shared" ref="BJ99:BJ162" si="245">SUM(KR99:LA99)</f>
        <v>0</v>
      </c>
      <c r="BK99" s="789">
        <f t="shared" ref="BK99:BK162" si="246">SUM(LB99:LK99)</f>
        <v>1</v>
      </c>
      <c r="BL99" s="789">
        <f t="shared" ref="BL99:BL162" si="247">SUM(LL99:LU99)</f>
        <v>4</v>
      </c>
      <c r="BM99" s="789">
        <f t="shared" ref="BM99:BM162" si="248">SUM(LV99:MJ99)</f>
        <v>2</v>
      </c>
      <c r="BN99" s="356"/>
      <c r="BO99" s="356"/>
      <c r="BP99" s="16" t="s">
        <v>205</v>
      </c>
      <c r="BQ99" s="13"/>
      <c r="BR99" s="13"/>
      <c r="BS99" s="13"/>
      <c r="BT99" s="13"/>
      <c r="BU99" s="13"/>
      <c r="BV99" s="13"/>
      <c r="BW99" s="13"/>
      <c r="BX99" s="13"/>
      <c r="BY99" s="13"/>
      <c r="BZ99" s="13"/>
      <c r="CA99" s="13"/>
      <c r="CB99" s="13"/>
      <c r="CC99" s="13"/>
      <c r="CD99" s="13"/>
      <c r="CE99" s="13"/>
      <c r="CF99" s="13"/>
      <c r="CG99" s="13"/>
      <c r="CH99" s="13"/>
      <c r="CI99" s="13"/>
      <c r="CJ99" s="13"/>
      <c r="CK99" s="13"/>
      <c r="CL99" s="13"/>
      <c r="CM99" s="13"/>
      <c r="CN99" s="13"/>
      <c r="CO99" s="13"/>
      <c r="CP99" s="13"/>
      <c r="CQ99" s="13"/>
      <c r="CR99" s="13">
        <v>1</v>
      </c>
      <c r="CS99" s="13"/>
      <c r="CT99" s="13">
        <v>1</v>
      </c>
      <c r="CU99" s="13"/>
      <c r="CV99" s="13"/>
      <c r="CW99" s="13"/>
      <c r="CX99" s="13"/>
      <c r="CY99" s="13"/>
      <c r="CZ99" s="13">
        <v>1</v>
      </c>
      <c r="DA99" s="13"/>
      <c r="DB99" s="13">
        <v>2</v>
      </c>
      <c r="DC99" s="13"/>
      <c r="DD99" s="13"/>
      <c r="DE99" s="13">
        <v>1</v>
      </c>
      <c r="DF99" s="13">
        <v>2</v>
      </c>
      <c r="DG99" s="13"/>
      <c r="DH99" s="13"/>
      <c r="DI99" s="13"/>
      <c r="DJ99" s="13"/>
      <c r="DK99" s="13">
        <v>1</v>
      </c>
      <c r="DL99" s="13"/>
      <c r="DM99" s="13"/>
      <c r="DN99" s="13"/>
      <c r="DO99" s="13"/>
      <c r="DP99" s="13"/>
      <c r="DQ99" s="13">
        <v>1</v>
      </c>
      <c r="DR99" s="13">
        <v>2</v>
      </c>
      <c r="DS99" s="13"/>
      <c r="DT99" s="13">
        <v>1</v>
      </c>
      <c r="DU99" s="13"/>
      <c r="DV99" s="13">
        <v>2</v>
      </c>
      <c r="DW99" s="13"/>
      <c r="DX99" s="13">
        <v>2</v>
      </c>
      <c r="DY99" s="13">
        <v>1</v>
      </c>
      <c r="DZ99" s="13">
        <v>1</v>
      </c>
      <c r="EA99" s="13">
        <v>1</v>
      </c>
      <c r="EB99" s="13">
        <v>4</v>
      </c>
      <c r="EC99" s="13">
        <v>4</v>
      </c>
      <c r="ED99" s="13">
        <v>5</v>
      </c>
      <c r="EE99" s="13">
        <v>3</v>
      </c>
      <c r="EF99" s="13">
        <v>1</v>
      </c>
      <c r="EG99" s="13">
        <v>1</v>
      </c>
      <c r="EH99" s="13">
        <v>5</v>
      </c>
      <c r="EI99" s="13"/>
      <c r="EJ99" s="13">
        <v>4</v>
      </c>
      <c r="EK99" s="13">
        <v>7</v>
      </c>
      <c r="EL99" s="13">
        <v>4</v>
      </c>
      <c r="EM99" s="13">
        <v>1</v>
      </c>
      <c r="EN99" s="13">
        <v>1</v>
      </c>
      <c r="EO99" s="13">
        <v>7</v>
      </c>
      <c r="EP99" s="13">
        <v>5</v>
      </c>
      <c r="EQ99" s="13">
        <v>3</v>
      </c>
      <c r="ER99" s="13">
        <v>5</v>
      </c>
      <c r="ES99" s="13">
        <v>4</v>
      </c>
      <c r="ET99" s="13">
        <v>3</v>
      </c>
      <c r="EU99" s="13"/>
      <c r="EV99" s="13">
        <v>3</v>
      </c>
      <c r="EW99" s="13">
        <v>3</v>
      </c>
      <c r="EX99" s="13">
        <v>3</v>
      </c>
      <c r="EY99" s="13">
        <v>2</v>
      </c>
      <c r="EZ99" s="13">
        <v>3</v>
      </c>
      <c r="FA99" s="13">
        <v>1</v>
      </c>
      <c r="FB99" s="13">
        <v>2</v>
      </c>
      <c r="FC99" s="13">
        <v>2</v>
      </c>
      <c r="FD99" s="13"/>
      <c r="FE99" s="13">
        <v>1</v>
      </c>
      <c r="FF99" s="13">
        <v>1</v>
      </c>
      <c r="FG99" s="13"/>
      <c r="FH99" s="13"/>
      <c r="FI99" s="13"/>
      <c r="FJ99" s="13"/>
      <c r="FK99" s="13"/>
      <c r="FL99" s="13"/>
      <c r="FM99" s="13"/>
      <c r="FN99" s="60">
        <v>108</v>
      </c>
      <c r="FO99" s="13"/>
      <c r="FP99" s="13"/>
      <c r="FQ99" s="13"/>
      <c r="FR99" s="13"/>
      <c r="FS99" s="13"/>
      <c r="FT99" s="13"/>
      <c r="FU99" s="13"/>
      <c r="FV99" s="13"/>
      <c r="FW99" s="13"/>
      <c r="FX99" s="13"/>
      <c r="FY99" s="13"/>
      <c r="FZ99" s="13"/>
      <c r="GA99" s="13"/>
      <c r="GB99" s="13"/>
      <c r="GC99" s="13"/>
      <c r="GD99" s="13"/>
      <c r="GE99" s="13"/>
      <c r="GF99" s="13"/>
      <c r="GG99" s="13"/>
      <c r="GH99" s="13"/>
      <c r="GI99" s="13"/>
      <c r="GJ99" s="13"/>
      <c r="GK99" s="13"/>
      <c r="GL99" s="13"/>
      <c r="GM99" s="13"/>
      <c r="GN99" s="13"/>
      <c r="GO99" s="13"/>
      <c r="GP99" s="13"/>
      <c r="GQ99" s="13"/>
      <c r="GR99" s="13"/>
      <c r="GS99" s="13"/>
      <c r="GT99" s="13">
        <v>1</v>
      </c>
      <c r="GU99" s="13"/>
      <c r="GV99" s="13"/>
      <c r="GW99" s="13"/>
      <c r="GX99" s="13"/>
      <c r="GY99" s="13"/>
      <c r="GZ99" s="13"/>
      <c r="HA99" s="13"/>
      <c r="HB99" s="13">
        <v>1</v>
      </c>
      <c r="HC99" s="13"/>
      <c r="HD99" s="13">
        <v>1</v>
      </c>
      <c r="HE99" s="13"/>
      <c r="HF99" s="13"/>
      <c r="HG99" s="13"/>
      <c r="HH99" s="13"/>
      <c r="HI99" s="13"/>
      <c r="HJ99" s="13"/>
      <c r="HK99" s="13"/>
      <c r="HL99" s="13"/>
      <c r="HM99" s="13"/>
      <c r="HN99" s="13">
        <v>1</v>
      </c>
      <c r="HO99" s="13">
        <v>1</v>
      </c>
      <c r="HP99" s="13">
        <v>3</v>
      </c>
      <c r="HQ99" s="13">
        <v>2</v>
      </c>
      <c r="HR99" s="13">
        <v>2</v>
      </c>
      <c r="HS99" s="13">
        <v>2</v>
      </c>
      <c r="HT99" s="13">
        <v>1</v>
      </c>
      <c r="HU99" s="13">
        <v>3</v>
      </c>
      <c r="HV99" s="13">
        <v>2</v>
      </c>
      <c r="HW99" s="13">
        <v>4</v>
      </c>
      <c r="HX99" s="13">
        <v>3</v>
      </c>
      <c r="HY99" s="13">
        <v>3</v>
      </c>
      <c r="HZ99" s="13">
        <v>4</v>
      </c>
      <c r="IA99" s="13">
        <v>7</v>
      </c>
      <c r="IB99" s="13">
        <v>4</v>
      </c>
      <c r="IC99" s="13">
        <v>6</v>
      </c>
      <c r="ID99" s="13">
        <v>3</v>
      </c>
      <c r="IE99" s="13">
        <v>4</v>
      </c>
      <c r="IF99" s="13">
        <v>5</v>
      </c>
      <c r="IG99" s="13">
        <v>1</v>
      </c>
      <c r="IH99" s="13">
        <v>3</v>
      </c>
      <c r="II99" s="13">
        <v>3</v>
      </c>
      <c r="IJ99" s="13">
        <v>7</v>
      </c>
      <c r="IK99" s="13">
        <v>7</v>
      </c>
      <c r="IL99" s="13">
        <v>1</v>
      </c>
      <c r="IM99" s="13">
        <v>5</v>
      </c>
      <c r="IN99" s="13">
        <v>4</v>
      </c>
      <c r="IO99" s="13">
        <v>7</v>
      </c>
      <c r="IP99" s="13">
        <v>3</v>
      </c>
      <c r="IQ99" s="13">
        <v>5</v>
      </c>
      <c r="IR99" s="13">
        <v>5</v>
      </c>
      <c r="IS99" s="13">
        <v>2</v>
      </c>
      <c r="IT99" s="13">
        <v>2</v>
      </c>
      <c r="IU99" s="13">
        <v>3</v>
      </c>
      <c r="IV99" s="13">
        <v>2</v>
      </c>
      <c r="IW99" s="13">
        <v>1</v>
      </c>
      <c r="IX99" s="13">
        <v>2</v>
      </c>
      <c r="IY99" s="13">
        <v>3</v>
      </c>
      <c r="IZ99" s="13">
        <v>3</v>
      </c>
      <c r="JA99" s="13">
        <v>1</v>
      </c>
      <c r="JB99" s="13">
        <v>1</v>
      </c>
      <c r="JC99" s="13"/>
      <c r="JD99" s="13">
        <v>1</v>
      </c>
      <c r="JE99" s="13">
        <v>1</v>
      </c>
      <c r="JF99" s="13"/>
      <c r="JG99" s="13"/>
      <c r="JH99" s="13"/>
      <c r="JI99" s="13"/>
      <c r="JJ99" s="13"/>
      <c r="JK99" s="13"/>
      <c r="JL99" s="13"/>
      <c r="JM99" s="60">
        <v>136</v>
      </c>
      <c r="JN99" s="13"/>
      <c r="JO99" s="13"/>
      <c r="JP99" s="13"/>
      <c r="JQ99" s="13"/>
      <c r="JR99" s="13"/>
      <c r="JS99" s="13"/>
      <c r="JT99" s="13"/>
      <c r="JU99" s="13"/>
      <c r="JV99" s="13"/>
      <c r="JW99" s="13"/>
      <c r="JX99" s="13"/>
      <c r="JY99" s="13"/>
      <c r="JZ99" s="13">
        <v>1</v>
      </c>
      <c r="KA99" s="13"/>
      <c r="KB99" s="13"/>
      <c r="KC99" s="13"/>
      <c r="KD99" s="13"/>
      <c r="KE99" s="13"/>
      <c r="KF99" s="13"/>
      <c r="KG99" s="13"/>
      <c r="KH99" s="13"/>
      <c r="KI99" s="13"/>
      <c r="KJ99" s="13"/>
      <c r="KK99" s="13"/>
      <c r="KL99" s="13"/>
      <c r="KM99" s="13"/>
      <c r="KN99" s="13"/>
      <c r="KO99" s="13"/>
      <c r="KP99" s="13"/>
      <c r="KQ99" s="13"/>
      <c r="KR99" s="13"/>
      <c r="KS99" s="13"/>
      <c r="KT99" s="13"/>
      <c r="KU99" s="13"/>
      <c r="KV99" s="13"/>
      <c r="KW99" s="13"/>
      <c r="KX99" s="13"/>
      <c r="KY99" s="13"/>
      <c r="KZ99" s="13"/>
      <c r="LA99" s="13"/>
      <c r="LB99" s="13"/>
      <c r="LC99" s="13"/>
      <c r="LD99" s="13"/>
      <c r="LE99" s="13"/>
      <c r="LF99" s="13"/>
      <c r="LG99" s="13"/>
      <c r="LH99" s="13"/>
      <c r="LI99" s="13">
        <v>1</v>
      </c>
      <c r="LJ99" s="13"/>
      <c r="LK99" s="13"/>
      <c r="LL99" s="13"/>
      <c r="LM99" s="13"/>
      <c r="LN99" s="13"/>
      <c r="LO99" s="13"/>
      <c r="LP99" s="13"/>
      <c r="LQ99" s="13"/>
      <c r="LR99" s="13"/>
      <c r="LS99" s="13"/>
      <c r="LT99" s="13">
        <v>2</v>
      </c>
      <c r="LU99" s="13">
        <v>2</v>
      </c>
      <c r="LV99" s="13">
        <v>2</v>
      </c>
      <c r="LW99" s="13"/>
      <c r="LX99" s="13"/>
      <c r="LY99" s="13"/>
      <c r="LZ99" s="13"/>
      <c r="MA99" s="13"/>
      <c r="MB99" s="13"/>
      <c r="MC99" s="13"/>
      <c r="MD99" s="13"/>
      <c r="ME99" s="13"/>
      <c r="MF99" s="13"/>
      <c r="MG99" s="13"/>
      <c r="MH99" s="13"/>
      <c r="MI99" s="13"/>
      <c r="MJ99" s="13"/>
      <c r="MK99" s="60">
        <v>8</v>
      </c>
      <c r="ML99" s="13">
        <v>252</v>
      </c>
      <c r="MM99" s="448"/>
      <c r="MN99" s="448"/>
      <c r="MO99" s="448"/>
      <c r="MP99" s="448"/>
    </row>
    <row r="100" spans="1:354">
      <c r="A100" s="8" t="s">
        <v>110</v>
      </c>
      <c r="B100" s="283">
        <f t="shared" si="188"/>
        <v>2</v>
      </c>
      <c r="C100" s="283">
        <f t="shared" si="189"/>
        <v>0</v>
      </c>
      <c r="D100" s="283">
        <f t="shared" si="190"/>
        <v>0</v>
      </c>
      <c r="E100" s="283">
        <f t="shared" si="191"/>
        <v>0</v>
      </c>
      <c r="F100" s="283">
        <f t="shared" si="192"/>
        <v>0</v>
      </c>
      <c r="G100" s="283">
        <f t="shared" si="193"/>
        <v>0</v>
      </c>
      <c r="H100" s="283">
        <f t="shared" si="194"/>
        <v>0</v>
      </c>
      <c r="I100" s="283">
        <f t="shared" si="195"/>
        <v>0</v>
      </c>
      <c r="J100" s="283">
        <f t="shared" si="196"/>
        <v>4</v>
      </c>
      <c r="K100" s="283">
        <f t="shared" si="197"/>
        <v>3</v>
      </c>
      <c r="L100" s="283">
        <f t="shared" si="198"/>
        <v>5</v>
      </c>
      <c r="M100" s="283">
        <f t="shared" si="199"/>
        <v>1</v>
      </c>
      <c r="N100" s="283">
        <f t="shared" si="200"/>
        <v>15</v>
      </c>
      <c r="O100" s="283">
        <f t="shared" si="201"/>
        <v>4</v>
      </c>
      <c r="P100" s="283">
        <f t="shared" si="202"/>
        <v>25</v>
      </c>
      <c r="Q100" s="283">
        <f t="shared" si="203"/>
        <v>16</v>
      </c>
      <c r="R100" s="283">
        <f t="shared" si="204"/>
        <v>16</v>
      </c>
      <c r="S100" s="283">
        <f t="shared" si="205"/>
        <v>13</v>
      </c>
      <c r="T100" s="283">
        <f t="shared" si="206"/>
        <v>0</v>
      </c>
      <c r="U100" s="283">
        <f t="shared" si="207"/>
        <v>10</v>
      </c>
      <c r="W100" s="791">
        <f t="shared" si="208"/>
        <v>0</v>
      </c>
      <c r="X100" s="791">
        <f t="shared" si="209"/>
        <v>0</v>
      </c>
      <c r="Y100" s="791">
        <f t="shared" si="210"/>
        <v>0</v>
      </c>
      <c r="Z100" s="791">
        <f t="shared" si="211"/>
        <v>0</v>
      </c>
      <c r="AA100" s="791">
        <f t="shared" si="212"/>
        <v>0</v>
      </c>
      <c r="AB100" s="791">
        <f t="shared" si="213"/>
        <v>0</v>
      </c>
      <c r="AC100" s="791">
        <f t="shared" si="214"/>
        <v>0</v>
      </c>
      <c r="AD100" s="791">
        <f t="shared" si="215"/>
        <v>0</v>
      </c>
      <c r="AE100" s="791">
        <f t="shared" si="216"/>
        <v>0</v>
      </c>
      <c r="AF100" s="791">
        <f t="shared" si="217"/>
        <v>1</v>
      </c>
      <c r="AG100" s="356"/>
      <c r="AH100" s="16" t="s">
        <v>110</v>
      </c>
      <c r="AI100" s="797">
        <f t="shared" si="218"/>
        <v>2</v>
      </c>
      <c r="AJ100" s="797">
        <f t="shared" si="219"/>
        <v>0</v>
      </c>
      <c r="AK100" s="797">
        <f t="shared" si="220"/>
        <v>0</v>
      </c>
      <c r="AL100" s="797">
        <f t="shared" si="221"/>
        <v>0</v>
      </c>
      <c r="AM100" s="797">
        <f t="shared" si="222"/>
        <v>0</v>
      </c>
      <c r="AN100" s="797">
        <f t="shared" si="223"/>
        <v>0</v>
      </c>
      <c r="AO100" s="797">
        <f t="shared" si="224"/>
        <v>0</v>
      </c>
      <c r="AP100" s="797">
        <f t="shared" si="225"/>
        <v>0</v>
      </c>
      <c r="AQ100" s="797">
        <f t="shared" si="226"/>
        <v>4</v>
      </c>
      <c r="AR100" s="797">
        <f t="shared" si="227"/>
        <v>3</v>
      </c>
      <c r="AS100" s="797">
        <f t="shared" si="228"/>
        <v>5</v>
      </c>
      <c r="AT100" s="797">
        <f t="shared" si="229"/>
        <v>1</v>
      </c>
      <c r="AU100" s="797">
        <f t="shared" si="230"/>
        <v>15</v>
      </c>
      <c r="AV100" s="797">
        <f t="shared" si="231"/>
        <v>4</v>
      </c>
      <c r="AW100" s="797">
        <f t="shared" si="232"/>
        <v>25</v>
      </c>
      <c r="AX100" s="797">
        <f t="shared" si="233"/>
        <v>16</v>
      </c>
      <c r="AY100" s="797">
        <f t="shared" si="234"/>
        <v>16</v>
      </c>
      <c r="AZ100" s="797">
        <f t="shared" si="235"/>
        <v>13</v>
      </c>
      <c r="BA100" s="797">
        <f t="shared" si="236"/>
        <v>0</v>
      </c>
      <c r="BB100" s="797">
        <f t="shared" si="237"/>
        <v>10</v>
      </c>
      <c r="BC100" s="797">
        <f t="shared" si="238"/>
        <v>1</v>
      </c>
      <c r="BD100" s="789">
        <f t="shared" si="239"/>
        <v>0</v>
      </c>
      <c r="BE100" s="789">
        <f t="shared" si="240"/>
        <v>0</v>
      </c>
      <c r="BF100" s="789">
        <f t="shared" si="241"/>
        <v>0</v>
      </c>
      <c r="BG100" s="789">
        <f t="shared" si="242"/>
        <v>0</v>
      </c>
      <c r="BH100" s="789">
        <f t="shared" si="243"/>
        <v>0</v>
      </c>
      <c r="BI100" s="789">
        <f t="shared" si="244"/>
        <v>0</v>
      </c>
      <c r="BJ100" s="789">
        <f t="shared" si="245"/>
        <v>0</v>
      </c>
      <c r="BK100" s="789">
        <f t="shared" si="246"/>
        <v>0</v>
      </c>
      <c r="BL100" s="789">
        <f t="shared" si="247"/>
        <v>0</v>
      </c>
      <c r="BM100" s="789">
        <f t="shared" si="248"/>
        <v>1</v>
      </c>
      <c r="BN100" s="356"/>
      <c r="BO100" s="356"/>
      <c r="BP100" s="16" t="s">
        <v>110</v>
      </c>
      <c r="BQ100" s="13"/>
      <c r="BR100" s="13"/>
      <c r="BS100" s="13"/>
      <c r="BT100" s="13"/>
      <c r="BU100" s="13"/>
      <c r="BV100" s="13"/>
      <c r="BW100" s="13"/>
      <c r="BX100" s="13"/>
      <c r="BY100" s="13"/>
      <c r="BZ100" s="13"/>
      <c r="CA100" s="13"/>
      <c r="CB100" s="13"/>
      <c r="CC100" s="13"/>
      <c r="CD100" s="13"/>
      <c r="CE100" s="13"/>
      <c r="CF100" s="13"/>
      <c r="CG100" s="13"/>
      <c r="CH100" s="13"/>
      <c r="CI100" s="13"/>
      <c r="CJ100" s="13"/>
      <c r="CK100" s="13"/>
      <c r="CL100" s="13"/>
      <c r="CM100" s="13"/>
      <c r="CN100" s="13"/>
      <c r="CO100" s="13"/>
      <c r="CP100" s="13"/>
      <c r="CQ100" s="13"/>
      <c r="CR100" s="13"/>
      <c r="CS100" s="13"/>
      <c r="CT100" s="13"/>
      <c r="CU100" s="13"/>
      <c r="CV100" s="13"/>
      <c r="CW100" s="13"/>
      <c r="CX100" s="13"/>
      <c r="CY100" s="13"/>
      <c r="CZ100" s="13"/>
      <c r="DA100" s="13"/>
      <c r="DB100" s="13"/>
      <c r="DC100" s="13">
        <v>1</v>
      </c>
      <c r="DD100" s="13"/>
      <c r="DE100" s="13">
        <v>1</v>
      </c>
      <c r="DF100" s="13">
        <v>1</v>
      </c>
      <c r="DG100" s="13"/>
      <c r="DH100" s="13"/>
      <c r="DI100" s="13"/>
      <c r="DJ100" s="13">
        <v>1</v>
      </c>
      <c r="DK100" s="13"/>
      <c r="DL100" s="13"/>
      <c r="DM100" s="13"/>
      <c r="DN100" s="13"/>
      <c r="DO100" s="13"/>
      <c r="DP100" s="13"/>
      <c r="DQ100" s="13"/>
      <c r="DR100" s="13"/>
      <c r="DS100" s="13"/>
      <c r="DT100" s="13"/>
      <c r="DU100" s="13"/>
      <c r="DV100" s="13">
        <v>2</v>
      </c>
      <c r="DW100" s="13"/>
      <c r="DX100" s="13"/>
      <c r="DY100" s="13">
        <v>1</v>
      </c>
      <c r="DZ100" s="13"/>
      <c r="EA100" s="13"/>
      <c r="EB100" s="13">
        <v>1</v>
      </c>
      <c r="EC100" s="13">
        <v>3</v>
      </c>
      <c r="ED100" s="13">
        <v>2</v>
      </c>
      <c r="EE100" s="13"/>
      <c r="EF100" s="13">
        <v>3</v>
      </c>
      <c r="EG100" s="13"/>
      <c r="EH100" s="13"/>
      <c r="EI100" s="13">
        <v>2</v>
      </c>
      <c r="EJ100" s="13">
        <v>2</v>
      </c>
      <c r="EK100" s="13">
        <v>1</v>
      </c>
      <c r="EL100" s="13">
        <v>3</v>
      </c>
      <c r="EM100" s="13">
        <v>1</v>
      </c>
      <c r="EN100" s="13">
        <v>1</v>
      </c>
      <c r="EO100" s="13">
        <v>3</v>
      </c>
      <c r="EP100" s="13">
        <v>1</v>
      </c>
      <c r="EQ100" s="13">
        <v>2</v>
      </c>
      <c r="ER100" s="13"/>
      <c r="ES100" s="13">
        <v>1</v>
      </c>
      <c r="ET100" s="13">
        <v>1</v>
      </c>
      <c r="EU100" s="13">
        <v>1</v>
      </c>
      <c r="EV100" s="13">
        <v>2</v>
      </c>
      <c r="EW100" s="13">
        <v>1</v>
      </c>
      <c r="EX100" s="13">
        <v>2</v>
      </c>
      <c r="EY100" s="13"/>
      <c r="EZ100" s="13">
        <v>2</v>
      </c>
      <c r="FA100" s="13">
        <v>2</v>
      </c>
      <c r="FB100" s="13">
        <v>2</v>
      </c>
      <c r="FC100" s="13"/>
      <c r="FD100" s="13">
        <v>1</v>
      </c>
      <c r="FE100" s="13"/>
      <c r="FF100" s="13"/>
      <c r="FG100" s="13"/>
      <c r="FH100" s="13"/>
      <c r="FI100" s="13"/>
      <c r="FJ100" s="13"/>
      <c r="FK100" s="13"/>
      <c r="FL100" s="13"/>
      <c r="FM100" s="13"/>
      <c r="FN100" s="60">
        <v>47</v>
      </c>
      <c r="FO100" s="13">
        <v>1</v>
      </c>
      <c r="FP100" s="13"/>
      <c r="FQ100" s="13"/>
      <c r="FR100" s="13"/>
      <c r="FS100" s="13"/>
      <c r="FT100" s="13"/>
      <c r="FU100" s="13"/>
      <c r="FV100" s="13"/>
      <c r="FW100" s="13">
        <v>1</v>
      </c>
      <c r="FX100" s="13"/>
      <c r="FY100" s="13"/>
      <c r="FZ100" s="13"/>
      <c r="GA100" s="13"/>
      <c r="GB100" s="13"/>
      <c r="GC100" s="13"/>
      <c r="GD100" s="13"/>
      <c r="GE100" s="13"/>
      <c r="GF100" s="13"/>
      <c r="GG100" s="13"/>
      <c r="GH100" s="13"/>
      <c r="GI100" s="13"/>
      <c r="GJ100" s="13"/>
      <c r="GK100" s="13"/>
      <c r="GL100" s="13"/>
      <c r="GM100" s="13"/>
      <c r="GN100" s="13"/>
      <c r="GO100" s="13"/>
      <c r="GP100" s="13"/>
      <c r="GQ100" s="13"/>
      <c r="GR100" s="13"/>
      <c r="GS100" s="13"/>
      <c r="GT100" s="13"/>
      <c r="GU100" s="13"/>
      <c r="GV100" s="13"/>
      <c r="GW100" s="13"/>
      <c r="GX100" s="13"/>
      <c r="GY100" s="13"/>
      <c r="GZ100" s="13"/>
      <c r="HA100" s="13"/>
      <c r="HB100" s="13"/>
      <c r="HC100" s="13"/>
      <c r="HD100" s="13"/>
      <c r="HE100" s="13"/>
      <c r="HF100" s="13">
        <v>1</v>
      </c>
      <c r="HG100" s="13">
        <v>1</v>
      </c>
      <c r="HH100" s="13"/>
      <c r="HI100" s="13">
        <v>2</v>
      </c>
      <c r="HJ100" s="13"/>
      <c r="HK100" s="13">
        <v>2</v>
      </c>
      <c r="HL100" s="13"/>
      <c r="HM100" s="13"/>
      <c r="HN100" s="13"/>
      <c r="HO100" s="13"/>
      <c r="HP100" s="13"/>
      <c r="HQ100" s="13">
        <v>1</v>
      </c>
      <c r="HR100" s="13"/>
      <c r="HS100" s="13">
        <v>2</v>
      </c>
      <c r="HT100" s="13">
        <v>1</v>
      </c>
      <c r="HU100" s="13">
        <v>1</v>
      </c>
      <c r="HV100" s="13">
        <v>1</v>
      </c>
      <c r="HW100" s="13">
        <v>3</v>
      </c>
      <c r="HX100" s="13">
        <v>3</v>
      </c>
      <c r="HY100" s="13">
        <v>2</v>
      </c>
      <c r="HZ100" s="13"/>
      <c r="IA100" s="13">
        <v>1</v>
      </c>
      <c r="IB100" s="13">
        <v>3</v>
      </c>
      <c r="IC100" s="13"/>
      <c r="ID100" s="13">
        <v>3</v>
      </c>
      <c r="IE100" s="13">
        <v>6</v>
      </c>
      <c r="IF100" s="13">
        <v>3</v>
      </c>
      <c r="IG100" s="13"/>
      <c r="IH100" s="13">
        <v>2</v>
      </c>
      <c r="II100" s="13">
        <v>2</v>
      </c>
      <c r="IJ100" s="13">
        <v>3</v>
      </c>
      <c r="IK100" s="13">
        <v>4</v>
      </c>
      <c r="IL100" s="13">
        <v>1</v>
      </c>
      <c r="IM100" s="13">
        <v>1</v>
      </c>
      <c r="IN100" s="13">
        <v>3</v>
      </c>
      <c r="IO100" s="13">
        <v>4</v>
      </c>
      <c r="IP100" s="13">
        <v>1</v>
      </c>
      <c r="IQ100" s="13">
        <v>1</v>
      </c>
      <c r="IR100" s="13">
        <v>1</v>
      </c>
      <c r="IS100" s="13">
        <v>1</v>
      </c>
      <c r="IT100" s="13"/>
      <c r="IU100" s="13">
        <v>2</v>
      </c>
      <c r="IV100" s="13">
        <v>1</v>
      </c>
      <c r="IW100" s="13">
        <v>2</v>
      </c>
      <c r="IX100" s="13"/>
      <c r="IY100" s="13"/>
      <c r="IZ100" s="13"/>
      <c r="JA100" s="13"/>
      <c r="JB100" s="13"/>
      <c r="JC100" s="13"/>
      <c r="JD100" s="13"/>
      <c r="JE100" s="13"/>
      <c r="JF100" s="13"/>
      <c r="JG100" s="13"/>
      <c r="JH100" s="13"/>
      <c r="JI100" s="13"/>
      <c r="JJ100" s="13"/>
      <c r="JK100" s="13"/>
      <c r="JL100" s="13"/>
      <c r="JM100" s="60">
        <v>67</v>
      </c>
      <c r="JN100" s="13"/>
      <c r="JO100" s="13"/>
      <c r="JP100" s="13"/>
      <c r="JQ100" s="13"/>
      <c r="JR100" s="13"/>
      <c r="JS100" s="13"/>
      <c r="JT100" s="13"/>
      <c r="JU100" s="13"/>
      <c r="JV100" s="13"/>
      <c r="JW100" s="13"/>
      <c r="JX100" s="13"/>
      <c r="JY100" s="13"/>
      <c r="JZ100" s="13"/>
      <c r="KA100" s="13"/>
      <c r="KB100" s="13"/>
      <c r="KC100" s="13"/>
      <c r="KD100" s="13"/>
      <c r="KE100" s="13"/>
      <c r="KF100" s="13"/>
      <c r="KG100" s="13"/>
      <c r="KH100" s="13"/>
      <c r="KI100" s="13"/>
      <c r="KJ100" s="13"/>
      <c r="KK100" s="13"/>
      <c r="KL100" s="13"/>
      <c r="KM100" s="13"/>
      <c r="KN100" s="13"/>
      <c r="KO100" s="13"/>
      <c r="KP100" s="13"/>
      <c r="KQ100" s="13"/>
      <c r="KR100" s="13"/>
      <c r="KS100" s="13"/>
      <c r="KT100" s="13"/>
      <c r="KU100" s="13"/>
      <c r="KV100" s="13"/>
      <c r="KW100" s="13"/>
      <c r="KX100" s="13"/>
      <c r="KY100" s="13"/>
      <c r="KZ100" s="13"/>
      <c r="LA100" s="13"/>
      <c r="LB100" s="13"/>
      <c r="LC100" s="13"/>
      <c r="LD100" s="13"/>
      <c r="LE100" s="13"/>
      <c r="LF100" s="13"/>
      <c r="LG100" s="13"/>
      <c r="LH100" s="13"/>
      <c r="LI100" s="13"/>
      <c r="LJ100" s="13"/>
      <c r="LK100" s="13"/>
      <c r="LL100" s="13"/>
      <c r="LM100" s="13"/>
      <c r="LN100" s="13"/>
      <c r="LO100" s="13"/>
      <c r="LP100" s="13"/>
      <c r="LQ100" s="13"/>
      <c r="LR100" s="13"/>
      <c r="LS100" s="13"/>
      <c r="LT100" s="13"/>
      <c r="LU100" s="13"/>
      <c r="LV100" s="13"/>
      <c r="LW100" s="13"/>
      <c r="LX100" s="13"/>
      <c r="LY100" s="13">
        <v>1</v>
      </c>
      <c r="LZ100" s="13"/>
      <c r="MA100" s="13"/>
      <c r="MB100" s="13"/>
      <c r="MC100" s="13"/>
      <c r="MD100" s="13"/>
      <c r="ME100" s="13"/>
      <c r="MF100" s="13"/>
      <c r="MG100" s="13"/>
      <c r="MH100" s="13"/>
      <c r="MI100" s="13"/>
      <c r="MJ100" s="13"/>
      <c r="MK100" s="60">
        <v>1</v>
      </c>
      <c r="ML100" s="13">
        <v>115</v>
      </c>
      <c r="MM100" s="448"/>
      <c r="MN100" s="448"/>
      <c r="MO100" s="448"/>
      <c r="MP100" s="448"/>
    </row>
    <row r="101" spans="1:354">
      <c r="A101" s="9" t="s">
        <v>111</v>
      </c>
      <c r="B101" s="283">
        <f t="shared" si="188"/>
        <v>5</v>
      </c>
      <c r="C101" s="283">
        <f t="shared" si="189"/>
        <v>1</v>
      </c>
      <c r="D101" s="283">
        <f t="shared" si="190"/>
        <v>1</v>
      </c>
      <c r="E101" s="283">
        <f t="shared" si="191"/>
        <v>2</v>
      </c>
      <c r="F101" s="283">
        <f t="shared" si="192"/>
        <v>18</v>
      </c>
      <c r="G101" s="283">
        <f t="shared" si="193"/>
        <v>7</v>
      </c>
      <c r="H101" s="283">
        <f t="shared" si="194"/>
        <v>31</v>
      </c>
      <c r="I101" s="283">
        <f t="shared" si="195"/>
        <v>17</v>
      </c>
      <c r="J101" s="283">
        <f t="shared" si="196"/>
        <v>111</v>
      </c>
      <c r="K101" s="283">
        <f t="shared" si="197"/>
        <v>50</v>
      </c>
      <c r="L101" s="283">
        <f t="shared" si="198"/>
        <v>248</v>
      </c>
      <c r="M101" s="283">
        <f t="shared" si="199"/>
        <v>101</v>
      </c>
      <c r="N101" s="283">
        <f t="shared" si="200"/>
        <v>451</v>
      </c>
      <c r="O101" s="283">
        <f t="shared" si="201"/>
        <v>241</v>
      </c>
      <c r="P101" s="283">
        <f t="shared" si="202"/>
        <v>532</v>
      </c>
      <c r="Q101" s="283">
        <f t="shared" si="203"/>
        <v>378</v>
      </c>
      <c r="R101" s="283">
        <f t="shared" si="204"/>
        <v>334</v>
      </c>
      <c r="S101" s="283">
        <f t="shared" si="205"/>
        <v>376</v>
      </c>
      <c r="T101" s="283">
        <f t="shared" si="206"/>
        <v>90</v>
      </c>
      <c r="U101" s="283">
        <f t="shared" si="207"/>
        <v>134</v>
      </c>
      <c r="W101" s="791">
        <f t="shared" si="208"/>
        <v>4</v>
      </c>
      <c r="X101" s="791">
        <f t="shared" si="209"/>
        <v>0</v>
      </c>
      <c r="Y101" s="791">
        <f t="shared" si="210"/>
        <v>0</v>
      </c>
      <c r="Z101" s="791">
        <f t="shared" si="211"/>
        <v>1</v>
      </c>
      <c r="AA101" s="791">
        <f t="shared" si="212"/>
        <v>2</v>
      </c>
      <c r="AB101" s="791">
        <f t="shared" si="213"/>
        <v>5</v>
      </c>
      <c r="AC101" s="791">
        <f t="shared" si="214"/>
        <v>11</v>
      </c>
      <c r="AD101" s="791">
        <f t="shared" si="215"/>
        <v>16</v>
      </c>
      <c r="AE101" s="791">
        <f t="shared" si="216"/>
        <v>29</v>
      </c>
      <c r="AF101" s="791">
        <f t="shared" si="217"/>
        <v>20</v>
      </c>
      <c r="AG101" s="356"/>
      <c r="AH101" s="16" t="s">
        <v>111</v>
      </c>
      <c r="AI101" s="797">
        <f t="shared" si="218"/>
        <v>5</v>
      </c>
      <c r="AJ101" s="797">
        <f t="shared" si="219"/>
        <v>1</v>
      </c>
      <c r="AK101" s="797">
        <f t="shared" si="220"/>
        <v>1</v>
      </c>
      <c r="AL101" s="797">
        <f t="shared" si="221"/>
        <v>2</v>
      </c>
      <c r="AM101" s="797">
        <f t="shared" si="222"/>
        <v>18</v>
      </c>
      <c r="AN101" s="797">
        <f t="shared" si="223"/>
        <v>7</v>
      </c>
      <c r="AO101" s="797">
        <f t="shared" si="224"/>
        <v>31</v>
      </c>
      <c r="AP101" s="797">
        <f t="shared" si="225"/>
        <v>17</v>
      </c>
      <c r="AQ101" s="797">
        <f t="shared" si="226"/>
        <v>111</v>
      </c>
      <c r="AR101" s="797">
        <f t="shared" si="227"/>
        <v>50</v>
      </c>
      <c r="AS101" s="797">
        <f t="shared" si="228"/>
        <v>248</v>
      </c>
      <c r="AT101" s="797">
        <f t="shared" si="229"/>
        <v>101</v>
      </c>
      <c r="AU101" s="797">
        <f t="shared" si="230"/>
        <v>451</v>
      </c>
      <c r="AV101" s="797">
        <f t="shared" si="231"/>
        <v>241</v>
      </c>
      <c r="AW101" s="797">
        <f t="shared" si="232"/>
        <v>532</v>
      </c>
      <c r="AX101" s="797">
        <f t="shared" si="233"/>
        <v>378</v>
      </c>
      <c r="AY101" s="797">
        <f t="shared" si="234"/>
        <v>334</v>
      </c>
      <c r="AZ101" s="797">
        <f t="shared" si="235"/>
        <v>376</v>
      </c>
      <c r="BA101" s="797">
        <f t="shared" si="236"/>
        <v>90</v>
      </c>
      <c r="BB101" s="797">
        <f t="shared" si="237"/>
        <v>134</v>
      </c>
      <c r="BC101" s="797">
        <f t="shared" si="238"/>
        <v>88</v>
      </c>
      <c r="BD101" s="789">
        <f t="shared" si="239"/>
        <v>4</v>
      </c>
      <c r="BE101" s="789">
        <f t="shared" si="240"/>
        <v>0</v>
      </c>
      <c r="BF101" s="789">
        <f t="shared" si="241"/>
        <v>0</v>
      </c>
      <c r="BG101" s="789">
        <f t="shared" si="242"/>
        <v>1</v>
      </c>
      <c r="BH101" s="789">
        <f t="shared" si="243"/>
        <v>2</v>
      </c>
      <c r="BI101" s="789">
        <f t="shared" si="244"/>
        <v>5</v>
      </c>
      <c r="BJ101" s="789">
        <f t="shared" si="245"/>
        <v>11</v>
      </c>
      <c r="BK101" s="789">
        <f t="shared" si="246"/>
        <v>16</v>
      </c>
      <c r="BL101" s="789">
        <f t="shared" si="247"/>
        <v>29</v>
      </c>
      <c r="BM101" s="789">
        <f t="shared" si="248"/>
        <v>20</v>
      </c>
      <c r="BN101" s="356"/>
      <c r="BO101" s="356"/>
      <c r="BP101" s="16" t="s">
        <v>111</v>
      </c>
      <c r="BQ101" s="13"/>
      <c r="BR101" s="13"/>
      <c r="BS101" s="13"/>
      <c r="BT101" s="13"/>
      <c r="BU101" s="13"/>
      <c r="BV101" s="13">
        <v>1</v>
      </c>
      <c r="BW101" s="13"/>
      <c r="BX101" s="13">
        <v>1</v>
      </c>
      <c r="BY101" s="13"/>
      <c r="BZ101" s="13"/>
      <c r="CA101" s="13"/>
      <c r="CB101" s="13"/>
      <c r="CC101" s="13"/>
      <c r="CD101" s="13">
        <v>1</v>
      </c>
      <c r="CE101" s="13"/>
      <c r="CF101" s="13"/>
      <c r="CG101" s="13">
        <v>1</v>
      </c>
      <c r="CH101" s="13"/>
      <c r="CI101" s="13">
        <v>1</v>
      </c>
      <c r="CJ101" s="13"/>
      <c r="CK101" s="13"/>
      <c r="CL101" s="13">
        <v>1</v>
      </c>
      <c r="CM101" s="13">
        <v>2</v>
      </c>
      <c r="CN101" s="13">
        <v>2</v>
      </c>
      <c r="CO101" s="13">
        <v>1</v>
      </c>
      <c r="CP101" s="13">
        <v>1</v>
      </c>
      <c r="CQ101" s="13"/>
      <c r="CR101" s="13">
        <v>1</v>
      </c>
      <c r="CS101" s="13">
        <v>3</v>
      </c>
      <c r="CT101" s="13">
        <v>2</v>
      </c>
      <c r="CU101" s="13">
        <v>1</v>
      </c>
      <c r="CV101" s="13">
        <v>2</v>
      </c>
      <c r="CW101" s="13">
        <v>4</v>
      </c>
      <c r="CX101" s="13">
        <v>2</v>
      </c>
      <c r="CY101" s="13">
        <v>4</v>
      </c>
      <c r="CZ101" s="13">
        <v>3</v>
      </c>
      <c r="DA101" s="13">
        <v>3</v>
      </c>
      <c r="DB101" s="13">
        <v>3</v>
      </c>
      <c r="DC101" s="13">
        <v>6</v>
      </c>
      <c r="DD101" s="13">
        <v>7</v>
      </c>
      <c r="DE101" s="13">
        <v>6</v>
      </c>
      <c r="DF101" s="13">
        <v>9</v>
      </c>
      <c r="DG101" s="13">
        <v>3</v>
      </c>
      <c r="DH101" s="13">
        <v>6</v>
      </c>
      <c r="DI101" s="13">
        <v>8</v>
      </c>
      <c r="DJ101" s="13">
        <v>13</v>
      </c>
      <c r="DK101" s="13">
        <v>8</v>
      </c>
      <c r="DL101" s="13">
        <v>11</v>
      </c>
      <c r="DM101" s="13">
        <v>11</v>
      </c>
      <c r="DN101" s="13">
        <v>8</v>
      </c>
      <c r="DO101" s="13">
        <v>8</v>
      </c>
      <c r="DP101" s="13">
        <v>13</v>
      </c>
      <c r="DQ101" s="13">
        <v>12</v>
      </c>
      <c r="DR101" s="13">
        <v>9</v>
      </c>
      <c r="DS101" s="13">
        <v>17</v>
      </c>
      <c r="DT101" s="13">
        <v>15</v>
      </c>
      <c r="DU101" s="13">
        <v>13</v>
      </c>
      <c r="DV101" s="13">
        <v>22</v>
      </c>
      <c r="DW101" s="13">
        <v>15</v>
      </c>
      <c r="DX101" s="13">
        <v>30</v>
      </c>
      <c r="DY101" s="13">
        <v>23</v>
      </c>
      <c r="DZ101" s="13">
        <v>40</v>
      </c>
      <c r="EA101" s="13">
        <v>28</v>
      </c>
      <c r="EB101" s="13">
        <v>38</v>
      </c>
      <c r="EC101" s="13">
        <v>30</v>
      </c>
      <c r="ED101" s="13">
        <v>34</v>
      </c>
      <c r="EE101" s="13">
        <v>36</v>
      </c>
      <c r="EF101" s="13">
        <v>43</v>
      </c>
      <c r="EG101" s="13">
        <v>43</v>
      </c>
      <c r="EH101" s="13">
        <v>31</v>
      </c>
      <c r="EI101" s="13">
        <v>47</v>
      </c>
      <c r="EJ101" s="13">
        <v>27</v>
      </c>
      <c r="EK101" s="13">
        <v>42</v>
      </c>
      <c r="EL101" s="13">
        <v>45</v>
      </c>
      <c r="EM101" s="13">
        <v>42</v>
      </c>
      <c r="EN101" s="13">
        <v>46</v>
      </c>
      <c r="EO101" s="13">
        <v>34</v>
      </c>
      <c r="EP101" s="13">
        <v>43</v>
      </c>
      <c r="EQ101" s="13">
        <v>36</v>
      </c>
      <c r="ER101" s="13">
        <v>28</v>
      </c>
      <c r="ES101" s="13">
        <v>36</v>
      </c>
      <c r="ET101" s="13">
        <v>48</v>
      </c>
      <c r="EU101" s="13">
        <v>34</v>
      </c>
      <c r="EV101" s="13">
        <v>29</v>
      </c>
      <c r="EW101" s="13">
        <v>32</v>
      </c>
      <c r="EX101" s="13">
        <v>19</v>
      </c>
      <c r="EY101" s="13">
        <v>20</v>
      </c>
      <c r="EZ101" s="13">
        <v>20</v>
      </c>
      <c r="FA101" s="13">
        <v>10</v>
      </c>
      <c r="FB101" s="13">
        <v>12</v>
      </c>
      <c r="FC101" s="13">
        <v>6</v>
      </c>
      <c r="FD101" s="13">
        <v>5</v>
      </c>
      <c r="FE101" s="13">
        <v>3</v>
      </c>
      <c r="FF101" s="13">
        <v>2</v>
      </c>
      <c r="FG101" s="13">
        <v>4</v>
      </c>
      <c r="FH101" s="13">
        <v>1</v>
      </c>
      <c r="FI101" s="13"/>
      <c r="FJ101" s="13"/>
      <c r="FK101" s="13"/>
      <c r="FL101" s="13"/>
      <c r="FM101" s="13"/>
      <c r="FN101" s="60">
        <v>1307</v>
      </c>
      <c r="FO101" s="13">
        <v>1</v>
      </c>
      <c r="FP101" s="13">
        <v>1</v>
      </c>
      <c r="FQ101" s="13">
        <v>1</v>
      </c>
      <c r="FR101" s="13">
        <v>1</v>
      </c>
      <c r="FS101" s="13"/>
      <c r="FT101" s="13"/>
      <c r="FU101" s="13">
        <v>1</v>
      </c>
      <c r="FV101" s="13"/>
      <c r="FW101" s="13"/>
      <c r="FX101" s="13"/>
      <c r="FY101" s="13"/>
      <c r="FZ101" s="13">
        <v>1</v>
      </c>
      <c r="GA101" s="13"/>
      <c r="GB101" s="13"/>
      <c r="GC101" s="13"/>
      <c r="GD101" s="13"/>
      <c r="GE101" s="13"/>
      <c r="GF101" s="13">
        <v>1</v>
      </c>
      <c r="GG101" s="13"/>
      <c r="GH101" s="13">
        <v>2</v>
      </c>
      <c r="GI101" s="13">
        <v>4</v>
      </c>
      <c r="GJ101" s="13">
        <v>1</v>
      </c>
      <c r="GK101" s="13"/>
      <c r="GL101" s="13"/>
      <c r="GM101" s="13">
        <v>3</v>
      </c>
      <c r="GN101" s="13">
        <v>2</v>
      </c>
      <c r="GO101" s="13">
        <v>5</v>
      </c>
      <c r="GP101" s="13"/>
      <c r="GQ101" s="13"/>
      <c r="GR101" s="13">
        <v>6</v>
      </c>
      <c r="GS101" s="13">
        <v>5</v>
      </c>
      <c r="GT101" s="13">
        <v>2</v>
      </c>
      <c r="GU101" s="13">
        <v>3</v>
      </c>
      <c r="GV101" s="13">
        <v>5</v>
      </c>
      <c r="GW101" s="13">
        <v>1</v>
      </c>
      <c r="GX101" s="13">
        <v>4</v>
      </c>
      <c r="GY101" s="13">
        <v>5</v>
      </c>
      <c r="GZ101" s="13">
        <v>2</v>
      </c>
      <c r="HA101" s="13">
        <v>5</v>
      </c>
      <c r="HB101" s="13">
        <v>13</v>
      </c>
      <c r="HC101" s="13">
        <v>7</v>
      </c>
      <c r="HD101" s="13">
        <v>8</v>
      </c>
      <c r="HE101" s="13">
        <v>11</v>
      </c>
      <c r="HF101" s="13">
        <v>18</v>
      </c>
      <c r="HG101" s="13">
        <v>9</v>
      </c>
      <c r="HH101" s="13">
        <v>18</v>
      </c>
      <c r="HI101" s="13">
        <v>20</v>
      </c>
      <c r="HJ101" s="13">
        <v>17</v>
      </c>
      <c r="HK101" s="13">
        <v>14</v>
      </c>
      <c r="HL101" s="13">
        <v>27</v>
      </c>
      <c r="HM101" s="13">
        <v>21</v>
      </c>
      <c r="HN101" s="13">
        <v>30</v>
      </c>
      <c r="HO101" s="13">
        <v>19</v>
      </c>
      <c r="HP101" s="13">
        <v>27</v>
      </c>
      <c r="HQ101" s="13">
        <v>24</v>
      </c>
      <c r="HR101" s="13">
        <v>41</v>
      </c>
      <c r="HS101" s="13">
        <v>28</v>
      </c>
      <c r="HT101" s="13">
        <v>32</v>
      </c>
      <c r="HU101" s="13">
        <v>37</v>
      </c>
      <c r="HV101" s="13">
        <v>40</v>
      </c>
      <c r="HW101" s="13">
        <v>41</v>
      </c>
      <c r="HX101" s="13">
        <v>38</v>
      </c>
      <c r="HY101" s="13">
        <v>45</v>
      </c>
      <c r="HZ101" s="13">
        <v>52</v>
      </c>
      <c r="IA101" s="13">
        <v>57</v>
      </c>
      <c r="IB101" s="13">
        <v>44</v>
      </c>
      <c r="IC101" s="13">
        <v>65</v>
      </c>
      <c r="ID101" s="13">
        <v>77</v>
      </c>
      <c r="IE101" s="13">
        <v>57</v>
      </c>
      <c r="IF101" s="13">
        <v>56</v>
      </c>
      <c r="IG101" s="13">
        <v>55</v>
      </c>
      <c r="IH101" s="13">
        <v>50</v>
      </c>
      <c r="II101" s="13">
        <v>53</v>
      </c>
      <c r="IJ101" s="13">
        <v>43</v>
      </c>
      <c r="IK101" s="13">
        <v>45</v>
      </c>
      <c r="IL101" s="13">
        <v>52</v>
      </c>
      <c r="IM101" s="13">
        <v>44</v>
      </c>
      <c r="IN101" s="13">
        <v>37</v>
      </c>
      <c r="IO101" s="13">
        <v>53</v>
      </c>
      <c r="IP101" s="13">
        <v>43</v>
      </c>
      <c r="IQ101" s="13">
        <v>32</v>
      </c>
      <c r="IR101" s="13">
        <v>31</v>
      </c>
      <c r="IS101" s="13">
        <v>38</v>
      </c>
      <c r="IT101" s="13">
        <v>32</v>
      </c>
      <c r="IU101" s="13">
        <v>32</v>
      </c>
      <c r="IV101" s="13">
        <v>19</v>
      </c>
      <c r="IW101" s="13">
        <v>17</v>
      </c>
      <c r="IX101" s="13">
        <v>27</v>
      </c>
      <c r="IY101" s="13">
        <v>15</v>
      </c>
      <c r="IZ101" s="13">
        <v>9</v>
      </c>
      <c r="JA101" s="13">
        <v>11</v>
      </c>
      <c r="JB101" s="13">
        <v>11</v>
      </c>
      <c r="JC101" s="13">
        <v>7</v>
      </c>
      <c r="JD101" s="13">
        <v>3</v>
      </c>
      <c r="JE101" s="13">
        <v>2</v>
      </c>
      <c r="JF101" s="13">
        <v>2</v>
      </c>
      <c r="JG101" s="13">
        <v>2</v>
      </c>
      <c r="JH101" s="13">
        <v>1</v>
      </c>
      <c r="JI101" s="13"/>
      <c r="JJ101" s="13"/>
      <c r="JK101" s="13"/>
      <c r="JL101" s="13"/>
      <c r="JM101" s="60">
        <v>1821</v>
      </c>
      <c r="JN101" s="13">
        <v>4</v>
      </c>
      <c r="JO101" s="13"/>
      <c r="JP101" s="13"/>
      <c r="JQ101" s="13"/>
      <c r="JR101" s="13"/>
      <c r="JS101" s="13"/>
      <c r="JT101" s="13"/>
      <c r="JU101" s="13">
        <v>1</v>
      </c>
      <c r="JV101" s="13"/>
      <c r="JW101" s="13"/>
      <c r="JX101" s="13"/>
      <c r="JY101" s="13"/>
      <c r="JZ101" s="13">
        <v>2</v>
      </c>
      <c r="KA101" s="13"/>
      <c r="KB101" s="13"/>
      <c r="KC101" s="13"/>
      <c r="KD101" s="13"/>
      <c r="KE101" s="13"/>
      <c r="KF101" s="13"/>
      <c r="KG101" s="13"/>
      <c r="KH101" s="13"/>
      <c r="KI101" s="13"/>
      <c r="KJ101" s="13"/>
      <c r="KK101" s="13"/>
      <c r="KL101" s="13">
        <v>1</v>
      </c>
      <c r="KM101" s="13"/>
      <c r="KN101" s="13">
        <v>1</v>
      </c>
      <c r="KO101" s="13">
        <v>1</v>
      </c>
      <c r="KP101" s="13">
        <v>1</v>
      </c>
      <c r="KQ101" s="13">
        <v>1</v>
      </c>
      <c r="KR101" s="13">
        <v>2</v>
      </c>
      <c r="KS101" s="13"/>
      <c r="KT101" s="13">
        <v>2</v>
      </c>
      <c r="KU101" s="13">
        <v>1</v>
      </c>
      <c r="KV101" s="13">
        <v>2</v>
      </c>
      <c r="KW101" s="13">
        <v>3</v>
      </c>
      <c r="KX101" s="13"/>
      <c r="KY101" s="13"/>
      <c r="KZ101" s="13">
        <v>1</v>
      </c>
      <c r="LA101" s="13"/>
      <c r="LB101" s="13"/>
      <c r="LC101" s="13">
        <v>1</v>
      </c>
      <c r="LD101" s="13">
        <v>2</v>
      </c>
      <c r="LE101" s="13">
        <v>4</v>
      </c>
      <c r="LF101" s="13">
        <v>1</v>
      </c>
      <c r="LG101" s="13">
        <v>1</v>
      </c>
      <c r="LH101" s="13">
        <v>3</v>
      </c>
      <c r="LI101" s="13">
        <v>2</v>
      </c>
      <c r="LJ101" s="13">
        <v>1</v>
      </c>
      <c r="LK101" s="13">
        <v>1</v>
      </c>
      <c r="LL101" s="13">
        <v>2</v>
      </c>
      <c r="LM101" s="13">
        <v>2</v>
      </c>
      <c r="LN101" s="13">
        <v>2</v>
      </c>
      <c r="LO101" s="13">
        <v>4</v>
      </c>
      <c r="LP101" s="13">
        <v>2</v>
      </c>
      <c r="LQ101" s="13">
        <v>5</v>
      </c>
      <c r="LR101" s="13">
        <v>1</v>
      </c>
      <c r="LS101" s="13">
        <v>5</v>
      </c>
      <c r="LT101" s="13">
        <v>3</v>
      </c>
      <c r="LU101" s="13">
        <v>3</v>
      </c>
      <c r="LV101" s="13">
        <v>3</v>
      </c>
      <c r="LW101" s="13">
        <v>4</v>
      </c>
      <c r="LX101" s="13">
        <v>2</v>
      </c>
      <c r="LY101" s="13">
        <v>2</v>
      </c>
      <c r="LZ101" s="13">
        <v>1</v>
      </c>
      <c r="MA101" s="13">
        <v>2</v>
      </c>
      <c r="MB101" s="13">
        <v>3</v>
      </c>
      <c r="MC101" s="13"/>
      <c r="MD101" s="13">
        <v>1</v>
      </c>
      <c r="ME101" s="13">
        <v>1</v>
      </c>
      <c r="MF101" s="13"/>
      <c r="MG101" s="13">
        <v>1</v>
      </c>
      <c r="MH101" s="13"/>
      <c r="MI101" s="13"/>
      <c r="MJ101" s="13"/>
      <c r="MK101" s="60">
        <v>88</v>
      </c>
      <c r="ML101" s="13">
        <v>3216</v>
      </c>
      <c r="MM101" s="448"/>
      <c r="MN101" s="448"/>
      <c r="MO101" s="448"/>
      <c r="MP101" s="448"/>
    </row>
    <row r="102" spans="1:354">
      <c r="A102" s="9" t="s">
        <v>112</v>
      </c>
      <c r="B102" s="283">
        <f t="shared" si="188"/>
        <v>0</v>
      </c>
      <c r="C102" s="283">
        <f t="shared" si="189"/>
        <v>0</v>
      </c>
      <c r="D102" s="283">
        <f t="shared" si="190"/>
        <v>5</v>
      </c>
      <c r="E102" s="283">
        <f t="shared" si="191"/>
        <v>0</v>
      </c>
      <c r="F102" s="283">
        <f t="shared" si="192"/>
        <v>4</v>
      </c>
      <c r="G102" s="283">
        <f t="shared" si="193"/>
        <v>0</v>
      </c>
      <c r="H102" s="283">
        <f t="shared" si="194"/>
        <v>12</v>
      </c>
      <c r="I102" s="283">
        <f t="shared" si="195"/>
        <v>4</v>
      </c>
      <c r="J102" s="283">
        <f t="shared" si="196"/>
        <v>28</v>
      </c>
      <c r="K102" s="283">
        <f t="shared" si="197"/>
        <v>15</v>
      </c>
      <c r="L102" s="283">
        <f t="shared" si="198"/>
        <v>83</v>
      </c>
      <c r="M102" s="283">
        <f t="shared" si="199"/>
        <v>41</v>
      </c>
      <c r="N102" s="283">
        <f t="shared" si="200"/>
        <v>176</v>
      </c>
      <c r="O102" s="283">
        <f t="shared" si="201"/>
        <v>105</v>
      </c>
      <c r="P102" s="283">
        <f t="shared" si="202"/>
        <v>241</v>
      </c>
      <c r="Q102" s="283">
        <f t="shared" si="203"/>
        <v>162</v>
      </c>
      <c r="R102" s="283">
        <f t="shared" si="204"/>
        <v>166</v>
      </c>
      <c r="S102" s="283">
        <f t="shared" si="205"/>
        <v>190</v>
      </c>
      <c r="T102" s="283">
        <f t="shared" si="206"/>
        <v>52</v>
      </c>
      <c r="U102" s="283">
        <f t="shared" si="207"/>
        <v>136</v>
      </c>
      <c r="W102" s="791">
        <f t="shared" si="208"/>
        <v>2</v>
      </c>
      <c r="X102" s="791">
        <f t="shared" si="209"/>
        <v>0</v>
      </c>
      <c r="Y102" s="791">
        <f t="shared" si="210"/>
        <v>0</v>
      </c>
      <c r="Z102" s="791">
        <f t="shared" si="211"/>
        <v>0</v>
      </c>
      <c r="AA102" s="791">
        <f t="shared" si="212"/>
        <v>0</v>
      </c>
      <c r="AB102" s="791">
        <f t="shared" si="213"/>
        <v>2</v>
      </c>
      <c r="AC102" s="791">
        <f t="shared" si="214"/>
        <v>0</v>
      </c>
      <c r="AD102" s="791">
        <f t="shared" si="215"/>
        <v>4</v>
      </c>
      <c r="AE102" s="791">
        <f t="shared" si="216"/>
        <v>17</v>
      </c>
      <c r="AF102" s="791">
        <f t="shared" si="217"/>
        <v>15</v>
      </c>
      <c r="AG102" s="356"/>
      <c r="AH102" s="16" t="s">
        <v>112</v>
      </c>
      <c r="AI102" s="797">
        <f t="shared" si="218"/>
        <v>0</v>
      </c>
      <c r="AJ102" s="797">
        <f t="shared" si="219"/>
        <v>0</v>
      </c>
      <c r="AK102" s="797">
        <f t="shared" si="220"/>
        <v>5</v>
      </c>
      <c r="AL102" s="797">
        <f t="shared" si="221"/>
        <v>0</v>
      </c>
      <c r="AM102" s="797">
        <f t="shared" si="222"/>
        <v>4</v>
      </c>
      <c r="AN102" s="797">
        <f t="shared" si="223"/>
        <v>0</v>
      </c>
      <c r="AO102" s="797">
        <f t="shared" si="224"/>
        <v>12</v>
      </c>
      <c r="AP102" s="797">
        <f t="shared" si="225"/>
        <v>4</v>
      </c>
      <c r="AQ102" s="797">
        <f t="shared" si="226"/>
        <v>28</v>
      </c>
      <c r="AR102" s="797">
        <f t="shared" si="227"/>
        <v>15</v>
      </c>
      <c r="AS102" s="797">
        <f t="shared" si="228"/>
        <v>83</v>
      </c>
      <c r="AT102" s="797">
        <f t="shared" si="229"/>
        <v>41</v>
      </c>
      <c r="AU102" s="797">
        <f t="shared" si="230"/>
        <v>176</v>
      </c>
      <c r="AV102" s="797">
        <f t="shared" si="231"/>
        <v>105</v>
      </c>
      <c r="AW102" s="797">
        <f t="shared" si="232"/>
        <v>241</v>
      </c>
      <c r="AX102" s="797">
        <f t="shared" si="233"/>
        <v>162</v>
      </c>
      <c r="AY102" s="797">
        <f t="shared" si="234"/>
        <v>166</v>
      </c>
      <c r="AZ102" s="797">
        <f t="shared" si="235"/>
        <v>190</v>
      </c>
      <c r="BA102" s="797">
        <f t="shared" si="236"/>
        <v>52</v>
      </c>
      <c r="BB102" s="797">
        <f t="shared" si="237"/>
        <v>136</v>
      </c>
      <c r="BC102" s="797">
        <f t="shared" si="238"/>
        <v>40</v>
      </c>
      <c r="BD102" s="789">
        <f t="shared" si="239"/>
        <v>2</v>
      </c>
      <c r="BE102" s="789">
        <f t="shared" si="240"/>
        <v>0</v>
      </c>
      <c r="BF102" s="789">
        <f t="shared" si="241"/>
        <v>0</v>
      </c>
      <c r="BG102" s="789">
        <f t="shared" si="242"/>
        <v>0</v>
      </c>
      <c r="BH102" s="789">
        <f t="shared" si="243"/>
        <v>0</v>
      </c>
      <c r="BI102" s="789">
        <f t="shared" si="244"/>
        <v>2</v>
      </c>
      <c r="BJ102" s="789">
        <f t="shared" si="245"/>
        <v>0</v>
      </c>
      <c r="BK102" s="789">
        <f t="shared" si="246"/>
        <v>4</v>
      </c>
      <c r="BL102" s="789">
        <f t="shared" si="247"/>
        <v>17</v>
      </c>
      <c r="BM102" s="789">
        <f t="shared" si="248"/>
        <v>15</v>
      </c>
      <c r="BN102" s="356"/>
      <c r="BO102" s="356"/>
      <c r="BP102" s="16" t="s">
        <v>112</v>
      </c>
      <c r="BQ102" s="13"/>
      <c r="BR102" s="13"/>
      <c r="BS102" s="13"/>
      <c r="BT102" s="13"/>
      <c r="BU102" s="13"/>
      <c r="BV102" s="13"/>
      <c r="BW102" s="13"/>
      <c r="BX102" s="13"/>
      <c r="BY102" s="13"/>
      <c r="BZ102" s="13"/>
      <c r="CA102" s="13"/>
      <c r="CB102" s="13"/>
      <c r="CC102" s="13"/>
      <c r="CD102" s="13"/>
      <c r="CE102" s="13"/>
      <c r="CF102" s="13"/>
      <c r="CG102" s="13"/>
      <c r="CH102" s="13"/>
      <c r="CI102" s="13"/>
      <c r="CJ102" s="13"/>
      <c r="CK102" s="13"/>
      <c r="CL102" s="13"/>
      <c r="CM102" s="13"/>
      <c r="CN102" s="13"/>
      <c r="CO102" s="13"/>
      <c r="CP102" s="13"/>
      <c r="CQ102" s="13"/>
      <c r="CR102" s="13"/>
      <c r="CS102" s="13"/>
      <c r="CT102" s="13">
        <v>1</v>
      </c>
      <c r="CU102" s="13">
        <v>1</v>
      </c>
      <c r="CV102" s="13">
        <v>2</v>
      </c>
      <c r="CW102" s="13"/>
      <c r="CX102" s="13"/>
      <c r="CY102" s="13"/>
      <c r="CZ102" s="13"/>
      <c r="DA102" s="13">
        <v>1</v>
      </c>
      <c r="DB102" s="13">
        <v>1</v>
      </c>
      <c r="DC102" s="13">
        <v>2</v>
      </c>
      <c r="DD102" s="13">
        <v>6</v>
      </c>
      <c r="DE102" s="13">
        <v>2</v>
      </c>
      <c r="DF102" s="13">
        <v>1</v>
      </c>
      <c r="DG102" s="13">
        <v>2</v>
      </c>
      <c r="DH102" s="13"/>
      <c r="DI102" s="13">
        <v>4</v>
      </c>
      <c r="DJ102" s="13">
        <v>2</v>
      </c>
      <c r="DK102" s="13">
        <v>1</v>
      </c>
      <c r="DL102" s="13">
        <v>3</v>
      </c>
      <c r="DM102" s="13">
        <v>6</v>
      </c>
      <c r="DN102" s="13">
        <v>8</v>
      </c>
      <c r="DO102" s="13">
        <v>5</v>
      </c>
      <c r="DP102" s="13">
        <v>3</v>
      </c>
      <c r="DQ102" s="13">
        <v>6</v>
      </c>
      <c r="DR102" s="13">
        <v>3</v>
      </c>
      <c r="DS102" s="13">
        <v>2</v>
      </c>
      <c r="DT102" s="13">
        <v>12</v>
      </c>
      <c r="DU102" s="13">
        <v>7</v>
      </c>
      <c r="DV102" s="13">
        <v>14</v>
      </c>
      <c r="DW102" s="13">
        <v>12</v>
      </c>
      <c r="DX102" s="13">
        <v>8</v>
      </c>
      <c r="DY102" s="13">
        <v>9</v>
      </c>
      <c r="DZ102" s="13">
        <v>13</v>
      </c>
      <c r="EA102" s="13">
        <v>14</v>
      </c>
      <c r="EB102" s="13">
        <v>14</v>
      </c>
      <c r="EC102" s="13">
        <v>15</v>
      </c>
      <c r="ED102" s="13">
        <v>18</v>
      </c>
      <c r="EE102" s="13">
        <v>10</v>
      </c>
      <c r="EF102" s="13">
        <v>18</v>
      </c>
      <c r="EG102" s="13">
        <v>11</v>
      </c>
      <c r="EH102" s="13">
        <v>10</v>
      </c>
      <c r="EI102" s="13">
        <v>18</v>
      </c>
      <c r="EJ102" s="13">
        <v>23</v>
      </c>
      <c r="EK102" s="13">
        <v>27</v>
      </c>
      <c r="EL102" s="13">
        <v>12</v>
      </c>
      <c r="EM102" s="13">
        <v>17</v>
      </c>
      <c r="EN102" s="13">
        <v>18</v>
      </c>
      <c r="EO102" s="13">
        <v>17</v>
      </c>
      <c r="EP102" s="13">
        <v>12</v>
      </c>
      <c r="EQ102" s="13">
        <v>20</v>
      </c>
      <c r="ER102" s="13">
        <v>21</v>
      </c>
      <c r="ES102" s="13">
        <v>24</v>
      </c>
      <c r="ET102" s="13">
        <v>24</v>
      </c>
      <c r="EU102" s="13">
        <v>17</v>
      </c>
      <c r="EV102" s="13">
        <v>20</v>
      </c>
      <c r="EW102" s="13">
        <v>21</v>
      </c>
      <c r="EX102" s="13">
        <v>19</v>
      </c>
      <c r="EY102" s="13">
        <v>21</v>
      </c>
      <c r="EZ102" s="13">
        <v>17</v>
      </c>
      <c r="FA102" s="13">
        <v>14</v>
      </c>
      <c r="FB102" s="13">
        <v>13</v>
      </c>
      <c r="FC102" s="13">
        <v>6</v>
      </c>
      <c r="FD102" s="13">
        <v>5</v>
      </c>
      <c r="FE102" s="13">
        <v>5</v>
      </c>
      <c r="FF102" s="13">
        <v>5</v>
      </c>
      <c r="FG102" s="13">
        <v>4</v>
      </c>
      <c r="FH102" s="13">
        <v>2</v>
      </c>
      <c r="FI102" s="13">
        <v>1</v>
      </c>
      <c r="FJ102" s="13">
        <v>2</v>
      </c>
      <c r="FK102" s="13">
        <v>1</v>
      </c>
      <c r="FL102" s="13"/>
      <c r="FM102" s="13"/>
      <c r="FN102" s="60">
        <v>653</v>
      </c>
      <c r="FO102" s="13"/>
      <c r="FP102" s="13"/>
      <c r="FQ102" s="13"/>
      <c r="FR102" s="13"/>
      <c r="FS102" s="13"/>
      <c r="FT102" s="13"/>
      <c r="FU102" s="13"/>
      <c r="FV102" s="13"/>
      <c r="FW102" s="13"/>
      <c r="FX102" s="13"/>
      <c r="FY102" s="13"/>
      <c r="FZ102" s="13"/>
      <c r="GA102" s="13"/>
      <c r="GB102" s="13">
        <v>3</v>
      </c>
      <c r="GC102" s="13">
        <v>1</v>
      </c>
      <c r="GD102" s="13"/>
      <c r="GE102" s="13">
        <v>1</v>
      </c>
      <c r="GF102" s="13"/>
      <c r="GG102" s="13"/>
      <c r="GH102" s="13"/>
      <c r="GI102" s="13">
        <v>1</v>
      </c>
      <c r="GJ102" s="13"/>
      <c r="GK102" s="13">
        <v>3</v>
      </c>
      <c r="GL102" s="13"/>
      <c r="GM102" s="13"/>
      <c r="GN102" s="13"/>
      <c r="GO102" s="13"/>
      <c r="GP102" s="13">
        <v>1</v>
      </c>
      <c r="GQ102" s="13"/>
      <c r="GR102" s="13">
        <v>1</v>
      </c>
      <c r="GS102" s="13"/>
      <c r="GT102" s="13">
        <v>3</v>
      </c>
      <c r="GU102" s="13">
        <v>2</v>
      </c>
      <c r="GV102" s="13">
        <v>2</v>
      </c>
      <c r="GW102" s="13">
        <v>1</v>
      </c>
      <c r="GX102" s="13">
        <v>1</v>
      </c>
      <c r="GY102" s="13">
        <v>1</v>
      </c>
      <c r="GZ102" s="13">
        <v>3</v>
      </c>
      <c r="HA102" s="13">
        <v>1</v>
      </c>
      <c r="HB102" s="13">
        <v>3</v>
      </c>
      <c r="HC102" s="13">
        <v>3</v>
      </c>
      <c r="HD102" s="13">
        <v>2</v>
      </c>
      <c r="HE102" s="13">
        <v>3</v>
      </c>
      <c r="HF102" s="13">
        <v>2</v>
      </c>
      <c r="HG102" s="13">
        <v>7</v>
      </c>
      <c r="HH102" s="13">
        <v>1</v>
      </c>
      <c r="HI102" s="13">
        <v>3</v>
      </c>
      <c r="HJ102" s="13">
        <v>6</v>
      </c>
      <c r="HK102" s="13">
        <v>9</v>
      </c>
      <c r="HL102" s="13">
        <v>7</v>
      </c>
      <c r="HM102" s="13">
        <v>6</v>
      </c>
      <c r="HN102" s="13">
        <v>5</v>
      </c>
      <c r="HO102" s="13">
        <v>10</v>
      </c>
      <c r="HP102" s="13">
        <v>7</v>
      </c>
      <c r="HQ102" s="13">
        <v>14</v>
      </c>
      <c r="HR102" s="13">
        <v>9</v>
      </c>
      <c r="HS102" s="13">
        <v>10</v>
      </c>
      <c r="HT102" s="13">
        <v>17</v>
      </c>
      <c r="HU102" s="13">
        <v>20</v>
      </c>
      <c r="HV102" s="13">
        <v>13</v>
      </c>
      <c r="HW102" s="13">
        <v>17</v>
      </c>
      <c r="HX102" s="13">
        <v>19</v>
      </c>
      <c r="HY102" s="13">
        <v>11</v>
      </c>
      <c r="HZ102" s="13">
        <v>21</v>
      </c>
      <c r="IA102" s="13">
        <v>24</v>
      </c>
      <c r="IB102" s="13">
        <v>13</v>
      </c>
      <c r="IC102" s="13">
        <v>21</v>
      </c>
      <c r="ID102" s="13">
        <v>25</v>
      </c>
      <c r="IE102" s="13">
        <v>16</v>
      </c>
      <c r="IF102" s="13">
        <v>26</v>
      </c>
      <c r="IG102" s="13">
        <v>20</v>
      </c>
      <c r="IH102" s="13">
        <v>22</v>
      </c>
      <c r="II102" s="13">
        <v>29</v>
      </c>
      <c r="IJ102" s="13">
        <v>24</v>
      </c>
      <c r="IK102" s="13">
        <v>27</v>
      </c>
      <c r="IL102" s="13">
        <v>22</v>
      </c>
      <c r="IM102" s="13">
        <v>30</v>
      </c>
      <c r="IN102" s="13">
        <v>23</v>
      </c>
      <c r="IO102" s="13">
        <v>19</v>
      </c>
      <c r="IP102" s="13">
        <v>22</v>
      </c>
      <c r="IQ102" s="13">
        <v>18</v>
      </c>
      <c r="IR102" s="13">
        <v>14</v>
      </c>
      <c r="IS102" s="13">
        <v>17</v>
      </c>
      <c r="IT102" s="13">
        <v>14</v>
      </c>
      <c r="IU102" s="13">
        <v>15</v>
      </c>
      <c r="IV102" s="13">
        <v>10</v>
      </c>
      <c r="IW102" s="13">
        <v>14</v>
      </c>
      <c r="IX102" s="13">
        <v>10</v>
      </c>
      <c r="IY102" s="13">
        <v>9</v>
      </c>
      <c r="IZ102" s="13">
        <v>11</v>
      </c>
      <c r="JA102" s="13">
        <v>9</v>
      </c>
      <c r="JB102" s="13">
        <v>5</v>
      </c>
      <c r="JC102" s="13"/>
      <c r="JD102" s="13">
        <v>4</v>
      </c>
      <c r="JE102" s="13">
        <v>2</v>
      </c>
      <c r="JF102" s="13"/>
      <c r="JG102" s="13"/>
      <c r="JH102" s="13">
        <v>2</v>
      </c>
      <c r="JI102" s="13"/>
      <c r="JJ102" s="13"/>
      <c r="JK102" s="13"/>
      <c r="JL102" s="13"/>
      <c r="JM102" s="60">
        <v>767</v>
      </c>
      <c r="JN102" s="13">
        <v>2</v>
      </c>
      <c r="JO102" s="13"/>
      <c r="JP102" s="13"/>
      <c r="JQ102" s="13"/>
      <c r="JR102" s="13"/>
      <c r="JS102" s="13"/>
      <c r="JT102" s="13"/>
      <c r="JU102" s="13"/>
      <c r="JV102" s="13"/>
      <c r="JW102" s="13"/>
      <c r="JX102" s="13"/>
      <c r="JY102" s="13"/>
      <c r="JZ102" s="13"/>
      <c r="KA102" s="13"/>
      <c r="KB102" s="13"/>
      <c r="KC102" s="13"/>
      <c r="KD102" s="13"/>
      <c r="KE102" s="13"/>
      <c r="KF102" s="13"/>
      <c r="KG102" s="13"/>
      <c r="KH102" s="13"/>
      <c r="KI102" s="13"/>
      <c r="KJ102" s="13">
        <v>1</v>
      </c>
      <c r="KK102" s="13"/>
      <c r="KL102" s="13">
        <v>1</v>
      </c>
      <c r="KM102" s="13"/>
      <c r="KN102" s="13"/>
      <c r="KO102" s="13"/>
      <c r="KP102" s="13"/>
      <c r="KQ102" s="13"/>
      <c r="KR102" s="13"/>
      <c r="KS102" s="13"/>
      <c r="KT102" s="13"/>
      <c r="KU102" s="13"/>
      <c r="KV102" s="13"/>
      <c r="KW102" s="13"/>
      <c r="KX102" s="13"/>
      <c r="KY102" s="13"/>
      <c r="KZ102" s="13"/>
      <c r="LA102" s="13"/>
      <c r="LB102" s="13"/>
      <c r="LC102" s="13"/>
      <c r="LD102" s="13">
        <v>1</v>
      </c>
      <c r="LE102" s="13"/>
      <c r="LF102" s="13">
        <v>1</v>
      </c>
      <c r="LG102" s="13"/>
      <c r="LH102" s="13">
        <v>1</v>
      </c>
      <c r="LI102" s="13"/>
      <c r="LJ102" s="13">
        <v>1</v>
      </c>
      <c r="LK102" s="13"/>
      <c r="LL102" s="13"/>
      <c r="LM102" s="13">
        <v>2</v>
      </c>
      <c r="LN102" s="13">
        <v>2</v>
      </c>
      <c r="LO102" s="13"/>
      <c r="LP102" s="13">
        <v>2</v>
      </c>
      <c r="LQ102" s="13">
        <v>3</v>
      </c>
      <c r="LR102" s="13">
        <v>2</v>
      </c>
      <c r="LS102" s="13">
        <v>3</v>
      </c>
      <c r="LT102" s="13">
        <v>2</v>
      </c>
      <c r="LU102" s="13">
        <v>1</v>
      </c>
      <c r="LV102" s="13">
        <v>3</v>
      </c>
      <c r="LW102" s="13">
        <v>1</v>
      </c>
      <c r="LX102" s="13">
        <v>3</v>
      </c>
      <c r="LY102" s="13">
        <v>2</v>
      </c>
      <c r="LZ102" s="13">
        <v>3</v>
      </c>
      <c r="MA102" s="13">
        <v>2</v>
      </c>
      <c r="MB102" s="13"/>
      <c r="MC102" s="13">
        <v>1</v>
      </c>
      <c r="MD102" s="13"/>
      <c r="ME102" s="13"/>
      <c r="MF102" s="13"/>
      <c r="MG102" s="13"/>
      <c r="MH102" s="13"/>
      <c r="MI102" s="13"/>
      <c r="MJ102" s="13"/>
      <c r="MK102" s="60">
        <v>40</v>
      </c>
      <c r="ML102" s="13">
        <v>1460</v>
      </c>
      <c r="MM102" s="448"/>
      <c r="MN102" s="448"/>
      <c r="MO102" s="448"/>
      <c r="MP102" s="448"/>
    </row>
    <row r="103" spans="1:354">
      <c r="A103" s="9" t="s">
        <v>206</v>
      </c>
      <c r="B103" s="283">
        <f t="shared" si="188"/>
        <v>0</v>
      </c>
      <c r="C103" s="283">
        <f t="shared" si="189"/>
        <v>0</v>
      </c>
      <c r="D103" s="283">
        <f t="shared" si="190"/>
        <v>2</v>
      </c>
      <c r="E103" s="283">
        <f t="shared" si="191"/>
        <v>0</v>
      </c>
      <c r="F103" s="283">
        <f t="shared" si="192"/>
        <v>4</v>
      </c>
      <c r="G103" s="283">
        <f t="shared" si="193"/>
        <v>2</v>
      </c>
      <c r="H103" s="283">
        <f t="shared" si="194"/>
        <v>5</v>
      </c>
      <c r="I103" s="283">
        <f t="shared" si="195"/>
        <v>5</v>
      </c>
      <c r="J103" s="283">
        <f t="shared" si="196"/>
        <v>20</v>
      </c>
      <c r="K103" s="283">
        <f t="shared" si="197"/>
        <v>10</v>
      </c>
      <c r="L103" s="283">
        <f t="shared" si="198"/>
        <v>52</v>
      </c>
      <c r="M103" s="283">
        <f t="shared" si="199"/>
        <v>30</v>
      </c>
      <c r="N103" s="283">
        <f t="shared" si="200"/>
        <v>111</v>
      </c>
      <c r="O103" s="283">
        <f t="shared" si="201"/>
        <v>86</v>
      </c>
      <c r="P103" s="283">
        <f t="shared" si="202"/>
        <v>169</v>
      </c>
      <c r="Q103" s="283">
        <f t="shared" si="203"/>
        <v>109</v>
      </c>
      <c r="R103" s="283">
        <f t="shared" si="204"/>
        <v>102</v>
      </c>
      <c r="S103" s="283">
        <f t="shared" si="205"/>
        <v>127</v>
      </c>
      <c r="T103" s="283">
        <f t="shared" si="206"/>
        <v>19</v>
      </c>
      <c r="U103" s="283">
        <f t="shared" si="207"/>
        <v>51</v>
      </c>
      <c r="W103" s="791">
        <f t="shared" si="208"/>
        <v>0</v>
      </c>
      <c r="X103" s="791">
        <f t="shared" si="209"/>
        <v>0</v>
      </c>
      <c r="Y103" s="791">
        <f t="shared" si="210"/>
        <v>0</v>
      </c>
      <c r="Z103" s="791">
        <f t="shared" si="211"/>
        <v>0</v>
      </c>
      <c r="AA103" s="791">
        <f t="shared" si="212"/>
        <v>0</v>
      </c>
      <c r="AB103" s="791">
        <f t="shared" si="213"/>
        <v>0</v>
      </c>
      <c r="AC103" s="791">
        <f t="shared" si="214"/>
        <v>1</v>
      </c>
      <c r="AD103" s="791">
        <f t="shared" si="215"/>
        <v>1</v>
      </c>
      <c r="AE103" s="791">
        <f t="shared" si="216"/>
        <v>15</v>
      </c>
      <c r="AF103" s="791">
        <f t="shared" si="217"/>
        <v>19</v>
      </c>
      <c r="AG103" s="356"/>
      <c r="AH103" s="16" t="s">
        <v>206</v>
      </c>
      <c r="AI103" s="797">
        <f t="shared" si="218"/>
        <v>0</v>
      </c>
      <c r="AJ103" s="797">
        <f t="shared" si="219"/>
        <v>0</v>
      </c>
      <c r="AK103" s="797">
        <f t="shared" si="220"/>
        <v>2</v>
      </c>
      <c r="AL103" s="797">
        <f t="shared" si="221"/>
        <v>0</v>
      </c>
      <c r="AM103" s="797">
        <f t="shared" si="222"/>
        <v>4</v>
      </c>
      <c r="AN103" s="797">
        <f t="shared" si="223"/>
        <v>2</v>
      </c>
      <c r="AO103" s="797">
        <f t="shared" si="224"/>
        <v>5</v>
      </c>
      <c r="AP103" s="797">
        <f t="shared" si="225"/>
        <v>5</v>
      </c>
      <c r="AQ103" s="797">
        <f t="shared" si="226"/>
        <v>20</v>
      </c>
      <c r="AR103" s="797">
        <f t="shared" si="227"/>
        <v>10</v>
      </c>
      <c r="AS103" s="797">
        <f t="shared" si="228"/>
        <v>52</v>
      </c>
      <c r="AT103" s="797">
        <f t="shared" si="229"/>
        <v>30</v>
      </c>
      <c r="AU103" s="797">
        <f t="shared" si="230"/>
        <v>111</v>
      </c>
      <c r="AV103" s="797">
        <f t="shared" si="231"/>
        <v>86</v>
      </c>
      <c r="AW103" s="797">
        <f t="shared" si="232"/>
        <v>169</v>
      </c>
      <c r="AX103" s="797">
        <f t="shared" si="233"/>
        <v>109</v>
      </c>
      <c r="AY103" s="797">
        <f t="shared" si="234"/>
        <v>102</v>
      </c>
      <c r="AZ103" s="797">
        <f t="shared" si="235"/>
        <v>127</v>
      </c>
      <c r="BA103" s="797">
        <f t="shared" si="236"/>
        <v>19</v>
      </c>
      <c r="BB103" s="797">
        <f t="shared" si="237"/>
        <v>51</v>
      </c>
      <c r="BC103" s="797">
        <f t="shared" si="238"/>
        <v>36</v>
      </c>
      <c r="BD103" s="789">
        <f t="shared" si="239"/>
        <v>0</v>
      </c>
      <c r="BE103" s="789">
        <f t="shared" si="240"/>
        <v>0</v>
      </c>
      <c r="BF103" s="789">
        <f t="shared" si="241"/>
        <v>0</v>
      </c>
      <c r="BG103" s="789">
        <f t="shared" si="242"/>
        <v>0</v>
      </c>
      <c r="BH103" s="789">
        <f t="shared" si="243"/>
        <v>0</v>
      </c>
      <c r="BI103" s="789">
        <f t="shared" si="244"/>
        <v>0</v>
      </c>
      <c r="BJ103" s="789">
        <f t="shared" si="245"/>
        <v>1</v>
      </c>
      <c r="BK103" s="789">
        <f t="shared" si="246"/>
        <v>1</v>
      </c>
      <c r="BL103" s="789">
        <f t="shared" si="247"/>
        <v>15</v>
      </c>
      <c r="BM103" s="789">
        <f t="shared" si="248"/>
        <v>19</v>
      </c>
      <c r="BN103" s="356"/>
      <c r="BO103" s="356"/>
      <c r="BP103" s="16" t="s">
        <v>206</v>
      </c>
      <c r="BQ103" s="13"/>
      <c r="BR103" s="13"/>
      <c r="BS103" s="13"/>
      <c r="BT103" s="13"/>
      <c r="BU103" s="13"/>
      <c r="BV103" s="13"/>
      <c r="BW103" s="13"/>
      <c r="BX103" s="13"/>
      <c r="BY103" s="13"/>
      <c r="BZ103" s="13"/>
      <c r="CA103" s="13"/>
      <c r="CB103" s="13"/>
      <c r="CC103" s="13"/>
      <c r="CD103" s="13"/>
      <c r="CE103" s="13"/>
      <c r="CF103" s="13">
        <v>1</v>
      </c>
      <c r="CG103" s="13"/>
      <c r="CH103" s="13"/>
      <c r="CI103" s="13"/>
      <c r="CJ103" s="13"/>
      <c r="CK103" s="13">
        <v>1</v>
      </c>
      <c r="CL103" s="13"/>
      <c r="CM103" s="13"/>
      <c r="CN103" s="13"/>
      <c r="CO103" s="13"/>
      <c r="CP103" s="13">
        <v>1</v>
      </c>
      <c r="CQ103" s="13"/>
      <c r="CR103" s="13">
        <v>1</v>
      </c>
      <c r="CS103" s="13"/>
      <c r="CT103" s="13">
        <v>1</v>
      </c>
      <c r="CU103" s="13">
        <v>1</v>
      </c>
      <c r="CV103" s="13">
        <v>1</v>
      </c>
      <c r="CW103" s="13"/>
      <c r="CX103" s="13"/>
      <c r="CY103" s="13">
        <v>1</v>
      </c>
      <c r="CZ103" s="13">
        <v>1</v>
      </c>
      <c r="DA103" s="13">
        <v>1</v>
      </c>
      <c r="DB103" s="13">
        <v>3</v>
      </c>
      <c r="DC103" s="13"/>
      <c r="DD103" s="13"/>
      <c r="DE103" s="13">
        <v>1</v>
      </c>
      <c r="DF103" s="13"/>
      <c r="DG103" s="13">
        <v>3</v>
      </c>
      <c r="DH103" s="13"/>
      <c r="DI103" s="13">
        <v>4</v>
      </c>
      <c r="DJ103" s="13">
        <v>1</v>
      </c>
      <c r="DK103" s="13">
        <v>2</v>
      </c>
      <c r="DL103" s="13">
        <v>3</v>
      </c>
      <c r="DM103" s="13">
        <v>2</v>
      </c>
      <c r="DN103" s="13">
        <v>2</v>
      </c>
      <c r="DO103" s="13">
        <v>3</v>
      </c>
      <c r="DP103" s="13">
        <v>6</v>
      </c>
      <c r="DQ103" s="13">
        <v>4</v>
      </c>
      <c r="DR103" s="13">
        <v>3</v>
      </c>
      <c r="DS103" s="13">
        <v>6</v>
      </c>
      <c r="DT103" s="13">
        <v>4</v>
      </c>
      <c r="DU103" s="13">
        <v>13</v>
      </c>
      <c r="DV103" s="13">
        <v>11</v>
      </c>
      <c r="DW103" s="13">
        <v>9</v>
      </c>
      <c r="DX103" s="13">
        <v>6</v>
      </c>
      <c r="DY103" s="13">
        <v>11</v>
      </c>
      <c r="DZ103" s="13">
        <v>8</v>
      </c>
      <c r="EA103" s="13">
        <v>7</v>
      </c>
      <c r="EB103" s="13">
        <v>11</v>
      </c>
      <c r="EC103" s="13">
        <v>14</v>
      </c>
      <c r="ED103" s="13">
        <v>9</v>
      </c>
      <c r="EE103" s="13">
        <v>14</v>
      </c>
      <c r="EF103" s="13">
        <v>8</v>
      </c>
      <c r="EG103" s="13">
        <v>13</v>
      </c>
      <c r="EH103" s="13">
        <v>13</v>
      </c>
      <c r="EI103" s="13">
        <v>6</v>
      </c>
      <c r="EJ103" s="13">
        <v>10</v>
      </c>
      <c r="EK103" s="13">
        <v>10</v>
      </c>
      <c r="EL103" s="13">
        <v>12</v>
      </c>
      <c r="EM103" s="13">
        <v>15</v>
      </c>
      <c r="EN103" s="13">
        <v>12</v>
      </c>
      <c r="EO103" s="13">
        <v>7</v>
      </c>
      <c r="EP103" s="13">
        <v>11</v>
      </c>
      <c r="EQ103" s="13">
        <v>12</v>
      </c>
      <c r="ER103" s="13">
        <v>13</v>
      </c>
      <c r="ES103" s="13">
        <v>19</v>
      </c>
      <c r="ET103" s="13">
        <v>21</v>
      </c>
      <c r="EU103" s="13">
        <v>11</v>
      </c>
      <c r="EV103" s="13">
        <v>6</v>
      </c>
      <c r="EW103" s="13">
        <v>15</v>
      </c>
      <c r="EX103" s="13">
        <v>6</v>
      </c>
      <c r="EY103" s="13">
        <v>9</v>
      </c>
      <c r="EZ103" s="13">
        <v>8</v>
      </c>
      <c r="FA103" s="13">
        <v>3</v>
      </c>
      <c r="FB103" s="13">
        <v>3</v>
      </c>
      <c r="FC103" s="13"/>
      <c r="FD103" s="13">
        <v>3</v>
      </c>
      <c r="FE103" s="13">
        <v>4</v>
      </c>
      <c r="FF103" s="13"/>
      <c r="FG103" s="13"/>
      <c r="FH103" s="13"/>
      <c r="FI103" s="13"/>
      <c r="FJ103" s="13"/>
      <c r="FK103" s="13"/>
      <c r="FL103" s="13"/>
      <c r="FM103" s="13"/>
      <c r="FN103" s="60">
        <v>420</v>
      </c>
      <c r="FO103" s="13"/>
      <c r="FP103" s="13"/>
      <c r="FQ103" s="13"/>
      <c r="FR103" s="13"/>
      <c r="FS103" s="13"/>
      <c r="FT103" s="13"/>
      <c r="FU103" s="13"/>
      <c r="FV103" s="13"/>
      <c r="FW103" s="13"/>
      <c r="FX103" s="13"/>
      <c r="FY103" s="13"/>
      <c r="FZ103" s="13"/>
      <c r="GA103" s="13"/>
      <c r="GB103" s="13"/>
      <c r="GC103" s="13"/>
      <c r="GD103" s="13">
        <v>1</v>
      </c>
      <c r="GE103" s="13">
        <v>1</v>
      </c>
      <c r="GF103" s="13">
        <v>1</v>
      </c>
      <c r="GG103" s="13"/>
      <c r="GH103" s="13"/>
      <c r="GI103" s="13"/>
      <c r="GJ103" s="13">
        <v>1</v>
      </c>
      <c r="GK103" s="13">
        <v>1</v>
      </c>
      <c r="GL103" s="13"/>
      <c r="GM103" s="13"/>
      <c r="GN103" s="13">
        <v>1</v>
      </c>
      <c r="GO103" s="13"/>
      <c r="GP103" s="13"/>
      <c r="GQ103" s="13"/>
      <c r="GR103" s="13">
        <v>1</v>
      </c>
      <c r="GS103" s="13"/>
      <c r="GT103" s="13"/>
      <c r="GU103" s="13"/>
      <c r="GV103" s="13"/>
      <c r="GW103" s="13">
        <v>1</v>
      </c>
      <c r="GX103" s="13">
        <v>2</v>
      </c>
      <c r="GY103" s="13">
        <v>1</v>
      </c>
      <c r="GZ103" s="13">
        <v>1</v>
      </c>
      <c r="HA103" s="13">
        <v>2</v>
      </c>
      <c r="HB103" s="13">
        <v>2</v>
      </c>
      <c r="HC103" s="13">
        <v>2</v>
      </c>
      <c r="HD103" s="13"/>
      <c r="HE103" s="13">
        <v>4</v>
      </c>
      <c r="HF103" s="13">
        <v>1</v>
      </c>
      <c r="HG103" s="13">
        <v>1</v>
      </c>
      <c r="HH103" s="13">
        <v>2</v>
      </c>
      <c r="HI103" s="13">
        <v>5</v>
      </c>
      <c r="HJ103" s="13">
        <v>3</v>
      </c>
      <c r="HK103" s="13">
        <v>3</v>
      </c>
      <c r="HL103" s="13">
        <v>1</v>
      </c>
      <c r="HM103" s="13">
        <v>6</v>
      </c>
      <c r="HN103" s="13">
        <v>6</v>
      </c>
      <c r="HO103" s="13">
        <v>2</v>
      </c>
      <c r="HP103" s="13">
        <v>7</v>
      </c>
      <c r="HQ103" s="13">
        <v>3</v>
      </c>
      <c r="HR103" s="13">
        <v>12</v>
      </c>
      <c r="HS103" s="13">
        <v>9</v>
      </c>
      <c r="HT103" s="13">
        <v>8</v>
      </c>
      <c r="HU103" s="13">
        <v>11</v>
      </c>
      <c r="HV103" s="13">
        <v>12</v>
      </c>
      <c r="HW103" s="13">
        <v>10</v>
      </c>
      <c r="HX103" s="13">
        <v>12</v>
      </c>
      <c r="HY103" s="13">
        <v>13</v>
      </c>
      <c r="HZ103" s="13">
        <v>12</v>
      </c>
      <c r="IA103" s="13">
        <v>10</v>
      </c>
      <c r="IB103" s="13">
        <v>6</v>
      </c>
      <c r="IC103" s="13">
        <v>17</v>
      </c>
      <c r="ID103" s="13">
        <v>18</v>
      </c>
      <c r="IE103" s="13">
        <v>16</v>
      </c>
      <c r="IF103" s="13">
        <v>13</v>
      </c>
      <c r="IG103" s="13">
        <v>20</v>
      </c>
      <c r="IH103" s="13">
        <v>19</v>
      </c>
      <c r="II103" s="13">
        <v>15</v>
      </c>
      <c r="IJ103" s="13">
        <v>16</v>
      </c>
      <c r="IK103" s="13">
        <v>16</v>
      </c>
      <c r="IL103" s="13">
        <v>16</v>
      </c>
      <c r="IM103" s="13">
        <v>20</v>
      </c>
      <c r="IN103" s="13">
        <v>16</v>
      </c>
      <c r="IO103" s="13">
        <v>17</v>
      </c>
      <c r="IP103" s="13">
        <v>12</v>
      </c>
      <c r="IQ103" s="13">
        <v>13</v>
      </c>
      <c r="IR103" s="13">
        <v>12</v>
      </c>
      <c r="IS103" s="13">
        <v>10</v>
      </c>
      <c r="IT103" s="13">
        <v>6</v>
      </c>
      <c r="IU103" s="13">
        <v>6</v>
      </c>
      <c r="IV103" s="13">
        <v>6</v>
      </c>
      <c r="IW103" s="13">
        <v>4</v>
      </c>
      <c r="IX103" s="13">
        <v>4</v>
      </c>
      <c r="IY103" s="13">
        <v>2</v>
      </c>
      <c r="IZ103" s="13">
        <v>4</v>
      </c>
      <c r="JA103" s="13">
        <v>4</v>
      </c>
      <c r="JB103" s="13">
        <v>1</v>
      </c>
      <c r="JC103" s="13">
        <v>2</v>
      </c>
      <c r="JD103" s="13"/>
      <c r="JE103" s="13">
        <v>1</v>
      </c>
      <c r="JF103" s="13"/>
      <c r="JG103" s="13"/>
      <c r="JH103" s="13"/>
      <c r="JI103" s="13"/>
      <c r="JJ103" s="13"/>
      <c r="JK103" s="13"/>
      <c r="JL103" s="13">
        <v>1</v>
      </c>
      <c r="JM103" s="60">
        <v>484</v>
      </c>
      <c r="JN103" s="13"/>
      <c r="JO103" s="13"/>
      <c r="JP103" s="13"/>
      <c r="JQ103" s="13"/>
      <c r="JR103" s="13"/>
      <c r="JS103" s="13"/>
      <c r="JT103" s="13"/>
      <c r="JU103" s="13"/>
      <c r="JV103" s="13"/>
      <c r="JW103" s="13"/>
      <c r="JX103" s="13"/>
      <c r="JY103" s="13"/>
      <c r="JZ103" s="13"/>
      <c r="KA103" s="13"/>
      <c r="KB103" s="13"/>
      <c r="KC103" s="13"/>
      <c r="KD103" s="13"/>
      <c r="KE103" s="13"/>
      <c r="KF103" s="13"/>
      <c r="KG103" s="13"/>
      <c r="KH103" s="13"/>
      <c r="KI103" s="13"/>
      <c r="KJ103" s="13"/>
      <c r="KK103" s="13"/>
      <c r="KL103" s="13"/>
      <c r="KM103" s="13"/>
      <c r="KN103" s="13"/>
      <c r="KO103" s="13"/>
      <c r="KP103" s="13"/>
      <c r="KQ103" s="13"/>
      <c r="KR103" s="13">
        <v>1</v>
      </c>
      <c r="KS103" s="13"/>
      <c r="KT103" s="13"/>
      <c r="KU103" s="13"/>
      <c r="KV103" s="13"/>
      <c r="KW103" s="13"/>
      <c r="KX103" s="13"/>
      <c r="KY103" s="13"/>
      <c r="KZ103" s="13"/>
      <c r="LA103" s="13"/>
      <c r="LB103" s="13"/>
      <c r="LC103" s="13"/>
      <c r="LD103" s="13"/>
      <c r="LE103" s="13"/>
      <c r="LF103" s="13"/>
      <c r="LG103" s="13"/>
      <c r="LH103" s="13"/>
      <c r="LI103" s="13">
        <v>1</v>
      </c>
      <c r="LJ103" s="13"/>
      <c r="LK103" s="13"/>
      <c r="LL103" s="13"/>
      <c r="LM103" s="13">
        <v>1</v>
      </c>
      <c r="LN103" s="13">
        <v>2</v>
      </c>
      <c r="LO103" s="13">
        <v>2</v>
      </c>
      <c r="LP103" s="13">
        <v>2</v>
      </c>
      <c r="LQ103" s="13"/>
      <c r="LR103" s="13">
        <v>2</v>
      </c>
      <c r="LS103" s="13">
        <v>2</v>
      </c>
      <c r="LT103" s="13">
        <v>1</v>
      </c>
      <c r="LU103" s="13">
        <v>3</v>
      </c>
      <c r="LV103" s="13">
        <v>2</v>
      </c>
      <c r="LW103" s="13">
        <v>4</v>
      </c>
      <c r="LX103" s="13">
        <v>3</v>
      </c>
      <c r="LY103" s="13">
        <v>2</v>
      </c>
      <c r="LZ103" s="13">
        <v>3</v>
      </c>
      <c r="MA103" s="13">
        <v>2</v>
      </c>
      <c r="MB103" s="13">
        <v>2</v>
      </c>
      <c r="MC103" s="13"/>
      <c r="MD103" s="13"/>
      <c r="ME103" s="13"/>
      <c r="MF103" s="13"/>
      <c r="MG103" s="13"/>
      <c r="MH103" s="13">
        <v>1</v>
      </c>
      <c r="MI103" s="13"/>
      <c r="MJ103" s="13"/>
      <c r="MK103" s="60">
        <v>36</v>
      </c>
      <c r="ML103" s="13">
        <v>940</v>
      </c>
      <c r="MM103" s="448"/>
      <c r="MN103" s="448"/>
      <c r="MO103" s="448"/>
      <c r="MP103" s="448"/>
    </row>
    <row r="104" spans="1:354">
      <c r="A104" s="8" t="s">
        <v>114</v>
      </c>
      <c r="B104" s="283">
        <f t="shared" si="188"/>
        <v>0</v>
      </c>
      <c r="C104" s="283">
        <f t="shared" si="189"/>
        <v>0</v>
      </c>
      <c r="D104" s="283">
        <f t="shared" si="190"/>
        <v>0</v>
      </c>
      <c r="E104" s="283">
        <f t="shared" si="191"/>
        <v>0</v>
      </c>
      <c r="F104" s="283">
        <f t="shared" si="192"/>
        <v>0</v>
      </c>
      <c r="G104" s="283">
        <f t="shared" si="193"/>
        <v>0</v>
      </c>
      <c r="H104" s="283">
        <f t="shared" si="194"/>
        <v>1</v>
      </c>
      <c r="I104" s="283">
        <f t="shared" si="195"/>
        <v>0</v>
      </c>
      <c r="J104" s="283">
        <f t="shared" si="196"/>
        <v>1</v>
      </c>
      <c r="K104" s="283">
        <f t="shared" si="197"/>
        <v>0</v>
      </c>
      <c r="L104" s="283">
        <f t="shared" si="198"/>
        <v>0</v>
      </c>
      <c r="M104" s="283">
        <f t="shared" si="199"/>
        <v>0</v>
      </c>
      <c r="N104" s="283">
        <f t="shared" si="200"/>
        <v>3</v>
      </c>
      <c r="O104" s="283">
        <f t="shared" si="201"/>
        <v>2</v>
      </c>
      <c r="P104" s="283">
        <f t="shared" si="202"/>
        <v>2</v>
      </c>
      <c r="Q104" s="283">
        <f t="shared" si="203"/>
        <v>1</v>
      </c>
      <c r="R104" s="283">
        <f t="shared" si="204"/>
        <v>2</v>
      </c>
      <c r="S104" s="283">
        <f t="shared" si="205"/>
        <v>3</v>
      </c>
      <c r="T104" s="283">
        <f t="shared" si="206"/>
        <v>2</v>
      </c>
      <c r="U104" s="283">
        <f t="shared" si="207"/>
        <v>0</v>
      </c>
      <c r="W104" s="791">
        <f t="shared" si="208"/>
        <v>0</v>
      </c>
      <c r="X104" s="791">
        <f t="shared" si="209"/>
        <v>0</v>
      </c>
      <c r="Y104" s="791">
        <f t="shared" si="210"/>
        <v>0</v>
      </c>
      <c r="Z104" s="791">
        <f t="shared" si="211"/>
        <v>0</v>
      </c>
      <c r="AA104" s="791">
        <f t="shared" si="212"/>
        <v>0</v>
      </c>
      <c r="AB104" s="791">
        <f t="shared" si="213"/>
        <v>0</v>
      </c>
      <c r="AC104" s="791">
        <f t="shared" si="214"/>
        <v>0</v>
      </c>
      <c r="AD104" s="791">
        <f t="shared" si="215"/>
        <v>1</v>
      </c>
      <c r="AE104" s="791">
        <f t="shared" si="216"/>
        <v>1</v>
      </c>
      <c r="AF104" s="791">
        <f t="shared" si="217"/>
        <v>0</v>
      </c>
      <c r="AG104" s="356"/>
      <c r="AH104" s="16" t="s">
        <v>114</v>
      </c>
      <c r="AI104" s="797">
        <f t="shared" si="218"/>
        <v>0</v>
      </c>
      <c r="AJ104" s="797">
        <f t="shared" si="219"/>
        <v>0</v>
      </c>
      <c r="AK104" s="797">
        <f t="shared" si="220"/>
        <v>0</v>
      </c>
      <c r="AL104" s="797">
        <f t="shared" si="221"/>
        <v>0</v>
      </c>
      <c r="AM104" s="797">
        <f t="shared" si="222"/>
        <v>0</v>
      </c>
      <c r="AN104" s="797">
        <f t="shared" si="223"/>
        <v>0</v>
      </c>
      <c r="AO104" s="797">
        <f t="shared" si="224"/>
        <v>1</v>
      </c>
      <c r="AP104" s="797">
        <f t="shared" si="225"/>
        <v>0</v>
      </c>
      <c r="AQ104" s="797">
        <f t="shared" si="226"/>
        <v>1</v>
      </c>
      <c r="AR104" s="797">
        <f t="shared" si="227"/>
        <v>0</v>
      </c>
      <c r="AS104" s="797">
        <f t="shared" si="228"/>
        <v>0</v>
      </c>
      <c r="AT104" s="797">
        <f t="shared" si="229"/>
        <v>0</v>
      </c>
      <c r="AU104" s="797">
        <f t="shared" si="230"/>
        <v>3</v>
      </c>
      <c r="AV104" s="797">
        <f t="shared" si="231"/>
        <v>2</v>
      </c>
      <c r="AW104" s="797">
        <f t="shared" si="232"/>
        <v>2</v>
      </c>
      <c r="AX104" s="797">
        <f t="shared" si="233"/>
        <v>1</v>
      </c>
      <c r="AY104" s="797">
        <f t="shared" si="234"/>
        <v>2</v>
      </c>
      <c r="AZ104" s="797">
        <f t="shared" si="235"/>
        <v>3</v>
      </c>
      <c r="BA104" s="797">
        <f t="shared" si="236"/>
        <v>2</v>
      </c>
      <c r="BB104" s="797">
        <f t="shared" si="237"/>
        <v>0</v>
      </c>
      <c r="BC104" s="797">
        <f t="shared" si="238"/>
        <v>2</v>
      </c>
      <c r="BD104" s="789">
        <f t="shared" si="239"/>
        <v>0</v>
      </c>
      <c r="BE104" s="789">
        <f t="shared" si="240"/>
        <v>0</v>
      </c>
      <c r="BF104" s="789">
        <f t="shared" si="241"/>
        <v>0</v>
      </c>
      <c r="BG104" s="789">
        <f t="shared" si="242"/>
        <v>0</v>
      </c>
      <c r="BH104" s="789">
        <f t="shared" si="243"/>
        <v>0</v>
      </c>
      <c r="BI104" s="789">
        <f t="shared" si="244"/>
        <v>0</v>
      </c>
      <c r="BJ104" s="789">
        <f t="shared" si="245"/>
        <v>0</v>
      </c>
      <c r="BK104" s="789">
        <f t="shared" si="246"/>
        <v>1</v>
      </c>
      <c r="BL104" s="789">
        <f t="shared" si="247"/>
        <v>1</v>
      </c>
      <c r="BM104" s="789">
        <f t="shared" si="248"/>
        <v>0</v>
      </c>
      <c r="BN104" s="356"/>
      <c r="BO104" s="356"/>
      <c r="BP104" s="16" t="s">
        <v>114</v>
      </c>
      <c r="BQ104" s="13"/>
      <c r="BR104" s="13"/>
      <c r="BS104" s="13"/>
      <c r="BT104" s="13"/>
      <c r="BU104" s="13"/>
      <c r="BV104" s="13"/>
      <c r="BW104" s="13"/>
      <c r="BX104" s="13"/>
      <c r="BY104" s="13"/>
      <c r="BZ104" s="13"/>
      <c r="CA104" s="13"/>
      <c r="CB104" s="13"/>
      <c r="CC104" s="13"/>
      <c r="CD104" s="13"/>
      <c r="CE104" s="13"/>
      <c r="CF104" s="13"/>
      <c r="CG104" s="13"/>
      <c r="CH104" s="13"/>
      <c r="CI104" s="13"/>
      <c r="CJ104" s="13"/>
      <c r="CK104" s="13"/>
      <c r="CL104" s="13"/>
      <c r="CM104" s="13"/>
      <c r="CN104" s="13"/>
      <c r="CO104" s="13"/>
      <c r="CP104" s="13"/>
      <c r="CQ104" s="13"/>
      <c r="CR104" s="13"/>
      <c r="CS104" s="13"/>
      <c r="CT104" s="13"/>
      <c r="CU104" s="13"/>
      <c r="CV104" s="13"/>
      <c r="CW104" s="13"/>
      <c r="CX104" s="13"/>
      <c r="CY104" s="13"/>
      <c r="CZ104" s="13"/>
      <c r="DA104" s="13"/>
      <c r="DB104" s="13"/>
      <c r="DC104" s="13"/>
      <c r="DD104" s="13"/>
      <c r="DE104" s="13"/>
      <c r="DF104" s="13"/>
      <c r="DG104" s="13"/>
      <c r="DH104" s="13"/>
      <c r="DI104" s="13"/>
      <c r="DJ104" s="13"/>
      <c r="DK104" s="13"/>
      <c r="DL104" s="13"/>
      <c r="DM104" s="13"/>
      <c r="DN104" s="13"/>
      <c r="DO104" s="13"/>
      <c r="DP104" s="13"/>
      <c r="DQ104" s="13"/>
      <c r="DR104" s="13"/>
      <c r="DS104" s="13"/>
      <c r="DT104" s="13"/>
      <c r="DU104" s="13">
        <v>2</v>
      </c>
      <c r="DV104" s="13"/>
      <c r="DW104" s="13"/>
      <c r="DX104" s="13"/>
      <c r="DY104" s="13"/>
      <c r="DZ104" s="13"/>
      <c r="EA104" s="13"/>
      <c r="EB104" s="13"/>
      <c r="EC104" s="13"/>
      <c r="ED104" s="13"/>
      <c r="EE104" s="13"/>
      <c r="EF104" s="13"/>
      <c r="EG104" s="13"/>
      <c r="EH104" s="13"/>
      <c r="EI104" s="13"/>
      <c r="EJ104" s="13"/>
      <c r="EK104" s="13">
        <v>1</v>
      </c>
      <c r="EL104" s="13"/>
      <c r="EM104" s="13"/>
      <c r="EN104" s="13"/>
      <c r="EO104" s="13">
        <v>1</v>
      </c>
      <c r="EP104" s="13"/>
      <c r="EQ104" s="13"/>
      <c r="ER104" s="13">
        <v>2</v>
      </c>
      <c r="ES104" s="13"/>
      <c r="ET104" s="13"/>
      <c r="EU104" s="13"/>
      <c r="EV104" s="13"/>
      <c r="EW104" s="13"/>
      <c r="EX104" s="13"/>
      <c r="EY104" s="13"/>
      <c r="EZ104" s="13"/>
      <c r="FA104" s="13"/>
      <c r="FB104" s="13"/>
      <c r="FC104" s="13"/>
      <c r="FD104" s="13"/>
      <c r="FE104" s="13"/>
      <c r="FF104" s="13"/>
      <c r="FG104" s="13"/>
      <c r="FH104" s="13"/>
      <c r="FI104" s="13"/>
      <c r="FJ104" s="13"/>
      <c r="FK104" s="13"/>
      <c r="FL104" s="13"/>
      <c r="FM104" s="13"/>
      <c r="FN104" s="60">
        <v>6</v>
      </c>
      <c r="FO104" s="13"/>
      <c r="FP104" s="13"/>
      <c r="FQ104" s="13"/>
      <c r="FR104" s="13"/>
      <c r="FS104" s="13"/>
      <c r="FT104" s="13"/>
      <c r="FU104" s="13"/>
      <c r="FV104" s="13"/>
      <c r="FW104" s="13"/>
      <c r="FX104" s="13"/>
      <c r="FY104" s="13"/>
      <c r="FZ104" s="13"/>
      <c r="GA104" s="13"/>
      <c r="GB104" s="13"/>
      <c r="GC104" s="13"/>
      <c r="GD104" s="13"/>
      <c r="GE104" s="13"/>
      <c r="GF104" s="13"/>
      <c r="GG104" s="13"/>
      <c r="GH104" s="13"/>
      <c r="GI104" s="13"/>
      <c r="GJ104" s="13"/>
      <c r="GK104" s="13"/>
      <c r="GL104" s="13"/>
      <c r="GM104" s="13"/>
      <c r="GN104" s="13"/>
      <c r="GO104" s="13"/>
      <c r="GP104" s="13"/>
      <c r="GQ104" s="13"/>
      <c r="GR104" s="13"/>
      <c r="GS104" s="13"/>
      <c r="GT104" s="13"/>
      <c r="GU104" s="13"/>
      <c r="GV104" s="13"/>
      <c r="GW104" s="13">
        <v>1</v>
      </c>
      <c r="GX104" s="13"/>
      <c r="GY104" s="13"/>
      <c r="GZ104" s="13"/>
      <c r="HA104" s="13"/>
      <c r="HB104" s="13"/>
      <c r="HC104" s="13">
        <v>1</v>
      </c>
      <c r="HD104" s="13"/>
      <c r="HE104" s="13"/>
      <c r="HF104" s="13"/>
      <c r="HG104" s="13"/>
      <c r="HH104" s="13"/>
      <c r="HI104" s="13"/>
      <c r="HJ104" s="13"/>
      <c r="HK104" s="13"/>
      <c r="HL104" s="13"/>
      <c r="HM104" s="13"/>
      <c r="HN104" s="13"/>
      <c r="HO104" s="13"/>
      <c r="HP104" s="13"/>
      <c r="HQ104" s="13"/>
      <c r="HR104" s="13"/>
      <c r="HS104" s="13"/>
      <c r="HT104" s="13"/>
      <c r="HU104" s="13">
        <v>1</v>
      </c>
      <c r="HV104" s="13"/>
      <c r="HW104" s="13"/>
      <c r="HX104" s="13">
        <v>1</v>
      </c>
      <c r="HY104" s="13">
        <v>1</v>
      </c>
      <c r="HZ104" s="13"/>
      <c r="IA104" s="13"/>
      <c r="IB104" s="13"/>
      <c r="IC104" s="13"/>
      <c r="ID104" s="13"/>
      <c r="IE104" s="13"/>
      <c r="IF104" s="13"/>
      <c r="IG104" s="13">
        <v>1</v>
      </c>
      <c r="IH104" s="13"/>
      <c r="II104" s="13"/>
      <c r="IJ104" s="13">
        <v>1</v>
      </c>
      <c r="IK104" s="13"/>
      <c r="IL104" s="13"/>
      <c r="IM104" s="13"/>
      <c r="IN104" s="13">
        <v>1</v>
      </c>
      <c r="IO104" s="13"/>
      <c r="IP104" s="13"/>
      <c r="IQ104" s="13"/>
      <c r="IR104" s="13"/>
      <c r="IS104" s="13">
        <v>1</v>
      </c>
      <c r="IT104" s="13"/>
      <c r="IU104" s="13"/>
      <c r="IV104" s="13"/>
      <c r="IW104" s="13"/>
      <c r="IX104" s="13">
        <v>1</v>
      </c>
      <c r="IY104" s="13"/>
      <c r="IZ104" s="13"/>
      <c r="JA104" s="13"/>
      <c r="JB104" s="13"/>
      <c r="JC104" s="13">
        <v>1</v>
      </c>
      <c r="JD104" s="13"/>
      <c r="JE104" s="13"/>
      <c r="JF104" s="13"/>
      <c r="JG104" s="13"/>
      <c r="JH104" s="13"/>
      <c r="JI104" s="13"/>
      <c r="JJ104" s="13"/>
      <c r="JK104" s="13"/>
      <c r="JL104" s="13"/>
      <c r="JM104" s="60">
        <v>11</v>
      </c>
      <c r="JN104" s="13"/>
      <c r="JO104" s="13"/>
      <c r="JP104" s="13"/>
      <c r="JQ104" s="13"/>
      <c r="JR104" s="13"/>
      <c r="JS104" s="13"/>
      <c r="JT104" s="13"/>
      <c r="JU104" s="13"/>
      <c r="JV104" s="13"/>
      <c r="JW104" s="13"/>
      <c r="JX104" s="13"/>
      <c r="JY104" s="13"/>
      <c r="JZ104" s="13"/>
      <c r="KA104" s="13"/>
      <c r="KB104" s="13"/>
      <c r="KC104" s="13"/>
      <c r="KD104" s="13"/>
      <c r="KE104" s="13"/>
      <c r="KF104" s="13"/>
      <c r="KG104" s="13"/>
      <c r="KH104" s="13"/>
      <c r="KI104" s="13"/>
      <c r="KJ104" s="13"/>
      <c r="KK104" s="13"/>
      <c r="KL104" s="13"/>
      <c r="KM104" s="13"/>
      <c r="KN104" s="13"/>
      <c r="KO104" s="13"/>
      <c r="KP104" s="13"/>
      <c r="KQ104" s="13"/>
      <c r="KR104" s="13"/>
      <c r="KS104" s="13"/>
      <c r="KT104" s="13"/>
      <c r="KU104" s="13"/>
      <c r="KV104" s="13"/>
      <c r="KW104" s="13"/>
      <c r="KX104" s="13"/>
      <c r="KY104" s="13"/>
      <c r="KZ104" s="13"/>
      <c r="LA104" s="13"/>
      <c r="LB104" s="13"/>
      <c r="LC104" s="13"/>
      <c r="LD104" s="13"/>
      <c r="LE104" s="13"/>
      <c r="LF104" s="13"/>
      <c r="LG104" s="13">
        <v>1</v>
      </c>
      <c r="LH104" s="13"/>
      <c r="LI104" s="13"/>
      <c r="LJ104" s="13"/>
      <c r="LK104" s="13"/>
      <c r="LL104" s="13"/>
      <c r="LM104" s="13"/>
      <c r="LN104" s="13">
        <v>1</v>
      </c>
      <c r="LO104" s="13"/>
      <c r="LP104" s="13"/>
      <c r="LQ104" s="13"/>
      <c r="LR104" s="13"/>
      <c r="LS104" s="13"/>
      <c r="LT104" s="13"/>
      <c r="LU104" s="13"/>
      <c r="LV104" s="13"/>
      <c r="LW104" s="13"/>
      <c r="LX104" s="13"/>
      <c r="LY104" s="13"/>
      <c r="LZ104" s="13"/>
      <c r="MA104" s="13"/>
      <c r="MB104" s="13"/>
      <c r="MC104" s="13"/>
      <c r="MD104" s="13"/>
      <c r="ME104" s="13"/>
      <c r="MF104" s="13"/>
      <c r="MG104" s="13"/>
      <c r="MH104" s="13"/>
      <c r="MI104" s="13"/>
      <c r="MJ104" s="13"/>
      <c r="MK104" s="60">
        <v>2</v>
      </c>
      <c r="ML104" s="13">
        <v>19</v>
      </c>
      <c r="MM104" s="448"/>
      <c r="MN104" s="448"/>
      <c r="MO104" s="448"/>
      <c r="MP104" s="448"/>
    </row>
    <row r="105" spans="1:354">
      <c r="A105" s="8" t="s">
        <v>115</v>
      </c>
      <c r="B105" s="283">
        <f t="shared" si="188"/>
        <v>0</v>
      </c>
      <c r="C105" s="283">
        <f t="shared" si="189"/>
        <v>0</v>
      </c>
      <c r="D105" s="283">
        <f t="shared" si="190"/>
        <v>0</v>
      </c>
      <c r="E105" s="283">
        <f t="shared" si="191"/>
        <v>0</v>
      </c>
      <c r="F105" s="283">
        <f t="shared" si="192"/>
        <v>0</v>
      </c>
      <c r="G105" s="283">
        <f t="shared" si="193"/>
        <v>0</v>
      </c>
      <c r="H105" s="283">
        <f t="shared" si="194"/>
        <v>0</v>
      </c>
      <c r="I105" s="283">
        <f t="shared" si="195"/>
        <v>0</v>
      </c>
      <c r="J105" s="283">
        <f t="shared" si="196"/>
        <v>1</v>
      </c>
      <c r="K105" s="283">
        <f t="shared" si="197"/>
        <v>0</v>
      </c>
      <c r="L105" s="283">
        <f t="shared" si="198"/>
        <v>2</v>
      </c>
      <c r="M105" s="283">
        <f t="shared" si="199"/>
        <v>3</v>
      </c>
      <c r="N105" s="283">
        <f t="shared" si="200"/>
        <v>7</v>
      </c>
      <c r="O105" s="283">
        <f t="shared" si="201"/>
        <v>2</v>
      </c>
      <c r="P105" s="283">
        <f t="shared" si="202"/>
        <v>9</v>
      </c>
      <c r="Q105" s="283">
        <f t="shared" si="203"/>
        <v>3</v>
      </c>
      <c r="R105" s="283">
        <f t="shared" si="204"/>
        <v>7</v>
      </c>
      <c r="S105" s="283">
        <f t="shared" si="205"/>
        <v>3</v>
      </c>
      <c r="T105" s="283">
        <f t="shared" si="206"/>
        <v>3</v>
      </c>
      <c r="U105" s="283">
        <f t="shared" si="207"/>
        <v>0</v>
      </c>
      <c r="W105" s="791">
        <f t="shared" si="208"/>
        <v>0</v>
      </c>
      <c r="X105" s="791">
        <f t="shared" si="209"/>
        <v>0</v>
      </c>
      <c r="Y105" s="791">
        <f t="shared" si="210"/>
        <v>0</v>
      </c>
      <c r="Z105" s="791">
        <f t="shared" si="211"/>
        <v>0</v>
      </c>
      <c r="AA105" s="791">
        <f t="shared" si="212"/>
        <v>0</v>
      </c>
      <c r="AB105" s="791">
        <f t="shared" si="213"/>
        <v>0</v>
      </c>
      <c r="AC105" s="791">
        <f t="shared" si="214"/>
        <v>0</v>
      </c>
      <c r="AD105" s="791">
        <f t="shared" si="215"/>
        <v>0</v>
      </c>
      <c r="AE105" s="791">
        <f t="shared" si="216"/>
        <v>1</v>
      </c>
      <c r="AF105" s="791">
        <f t="shared" si="217"/>
        <v>1</v>
      </c>
      <c r="AG105" s="356"/>
      <c r="AH105" s="16" t="s">
        <v>115</v>
      </c>
      <c r="AI105" s="797">
        <f t="shared" si="218"/>
        <v>0</v>
      </c>
      <c r="AJ105" s="797">
        <f t="shared" si="219"/>
        <v>0</v>
      </c>
      <c r="AK105" s="797">
        <f t="shared" si="220"/>
        <v>0</v>
      </c>
      <c r="AL105" s="797">
        <f t="shared" si="221"/>
        <v>0</v>
      </c>
      <c r="AM105" s="797">
        <f t="shared" si="222"/>
        <v>0</v>
      </c>
      <c r="AN105" s="797">
        <f t="shared" si="223"/>
        <v>0</v>
      </c>
      <c r="AO105" s="797">
        <f t="shared" si="224"/>
        <v>0</v>
      </c>
      <c r="AP105" s="797">
        <f t="shared" si="225"/>
        <v>0</v>
      </c>
      <c r="AQ105" s="797">
        <f t="shared" si="226"/>
        <v>1</v>
      </c>
      <c r="AR105" s="797">
        <f t="shared" si="227"/>
        <v>0</v>
      </c>
      <c r="AS105" s="797">
        <f t="shared" si="228"/>
        <v>2</v>
      </c>
      <c r="AT105" s="797">
        <f t="shared" si="229"/>
        <v>3</v>
      </c>
      <c r="AU105" s="797">
        <f t="shared" si="230"/>
        <v>7</v>
      </c>
      <c r="AV105" s="797">
        <f t="shared" si="231"/>
        <v>2</v>
      </c>
      <c r="AW105" s="797">
        <f t="shared" si="232"/>
        <v>9</v>
      </c>
      <c r="AX105" s="797">
        <f t="shared" si="233"/>
        <v>3</v>
      </c>
      <c r="AY105" s="797">
        <f t="shared" si="234"/>
        <v>7</v>
      </c>
      <c r="AZ105" s="797">
        <f t="shared" si="235"/>
        <v>3</v>
      </c>
      <c r="BA105" s="797">
        <f t="shared" si="236"/>
        <v>3</v>
      </c>
      <c r="BB105" s="797">
        <f t="shared" si="237"/>
        <v>0</v>
      </c>
      <c r="BC105" s="797">
        <f t="shared" si="238"/>
        <v>2</v>
      </c>
      <c r="BD105" s="789">
        <f t="shared" si="239"/>
        <v>0</v>
      </c>
      <c r="BE105" s="789">
        <f t="shared" si="240"/>
        <v>0</v>
      </c>
      <c r="BF105" s="789">
        <f t="shared" si="241"/>
        <v>0</v>
      </c>
      <c r="BG105" s="789">
        <f t="shared" si="242"/>
        <v>0</v>
      </c>
      <c r="BH105" s="789">
        <f t="shared" si="243"/>
        <v>0</v>
      </c>
      <c r="BI105" s="789">
        <f t="shared" si="244"/>
        <v>0</v>
      </c>
      <c r="BJ105" s="789">
        <f t="shared" si="245"/>
        <v>0</v>
      </c>
      <c r="BK105" s="789">
        <f t="shared" si="246"/>
        <v>0</v>
      </c>
      <c r="BL105" s="789">
        <f t="shared" si="247"/>
        <v>1</v>
      </c>
      <c r="BM105" s="789">
        <f t="shared" si="248"/>
        <v>1</v>
      </c>
      <c r="BN105" s="356"/>
      <c r="BO105" s="356"/>
      <c r="BP105" s="16" t="s">
        <v>115</v>
      </c>
      <c r="BQ105" s="13"/>
      <c r="BR105" s="13"/>
      <c r="BS105" s="13"/>
      <c r="BT105" s="13"/>
      <c r="BU105" s="13"/>
      <c r="BV105" s="13"/>
      <c r="BW105" s="13"/>
      <c r="BX105" s="13"/>
      <c r="BY105" s="13"/>
      <c r="BZ105" s="13"/>
      <c r="CA105" s="13"/>
      <c r="CB105" s="13"/>
      <c r="CC105" s="13"/>
      <c r="CD105" s="13"/>
      <c r="CE105" s="13"/>
      <c r="CF105" s="13"/>
      <c r="CG105" s="13"/>
      <c r="CH105" s="13"/>
      <c r="CI105" s="13"/>
      <c r="CJ105" s="13"/>
      <c r="CK105" s="13"/>
      <c r="CL105" s="13"/>
      <c r="CM105" s="13"/>
      <c r="CN105" s="13"/>
      <c r="CO105" s="13"/>
      <c r="CP105" s="13"/>
      <c r="CQ105" s="13"/>
      <c r="CR105" s="13"/>
      <c r="CS105" s="13"/>
      <c r="CT105" s="13"/>
      <c r="CU105" s="13"/>
      <c r="CV105" s="13"/>
      <c r="CW105" s="13"/>
      <c r="CX105" s="13"/>
      <c r="CY105" s="13"/>
      <c r="CZ105" s="13"/>
      <c r="DA105" s="13"/>
      <c r="DB105" s="13"/>
      <c r="DC105" s="13"/>
      <c r="DD105" s="13"/>
      <c r="DE105" s="13"/>
      <c r="DF105" s="13"/>
      <c r="DG105" s="13"/>
      <c r="DH105" s="13"/>
      <c r="DI105" s="13"/>
      <c r="DJ105" s="13"/>
      <c r="DK105" s="13">
        <v>1</v>
      </c>
      <c r="DL105" s="13"/>
      <c r="DM105" s="13"/>
      <c r="DN105" s="13"/>
      <c r="DO105" s="13">
        <v>1</v>
      </c>
      <c r="DP105" s="13"/>
      <c r="DQ105" s="13">
        <v>1</v>
      </c>
      <c r="DR105" s="13"/>
      <c r="DS105" s="13"/>
      <c r="DT105" s="13"/>
      <c r="DU105" s="13"/>
      <c r="DV105" s="13"/>
      <c r="DW105" s="13">
        <v>1</v>
      </c>
      <c r="DX105" s="13"/>
      <c r="DY105" s="13"/>
      <c r="DZ105" s="13">
        <v>1</v>
      </c>
      <c r="EA105" s="13"/>
      <c r="EB105" s="13"/>
      <c r="EC105" s="13"/>
      <c r="ED105" s="13">
        <v>1</v>
      </c>
      <c r="EE105" s="13"/>
      <c r="EF105" s="13"/>
      <c r="EG105" s="13"/>
      <c r="EH105" s="13">
        <v>1</v>
      </c>
      <c r="EI105" s="13">
        <v>1</v>
      </c>
      <c r="EJ105" s="13"/>
      <c r="EK105" s="13"/>
      <c r="EL105" s="13"/>
      <c r="EM105" s="13"/>
      <c r="EN105" s="13"/>
      <c r="EO105" s="13"/>
      <c r="EP105" s="13"/>
      <c r="EQ105" s="13">
        <v>1</v>
      </c>
      <c r="ER105" s="13"/>
      <c r="ES105" s="13">
        <v>2</v>
      </c>
      <c r="ET105" s="13"/>
      <c r="EU105" s="13"/>
      <c r="EV105" s="13"/>
      <c r="EW105" s="13"/>
      <c r="EX105" s="13"/>
      <c r="EY105" s="13"/>
      <c r="EZ105" s="13"/>
      <c r="FA105" s="13"/>
      <c r="FB105" s="13"/>
      <c r="FC105" s="13"/>
      <c r="FD105" s="13"/>
      <c r="FE105" s="13"/>
      <c r="FF105" s="13"/>
      <c r="FG105" s="13"/>
      <c r="FH105" s="13"/>
      <c r="FI105" s="13"/>
      <c r="FJ105" s="13"/>
      <c r="FK105" s="13"/>
      <c r="FL105" s="13"/>
      <c r="FM105" s="13"/>
      <c r="FN105" s="60">
        <v>11</v>
      </c>
      <c r="FO105" s="13"/>
      <c r="FP105" s="13"/>
      <c r="FQ105" s="13"/>
      <c r="FR105" s="13"/>
      <c r="FS105" s="13"/>
      <c r="FT105" s="13"/>
      <c r="FU105" s="13"/>
      <c r="FV105" s="13"/>
      <c r="FW105" s="13"/>
      <c r="FX105" s="13"/>
      <c r="FY105" s="13"/>
      <c r="FZ105" s="13"/>
      <c r="GA105" s="13"/>
      <c r="GB105" s="13"/>
      <c r="GC105" s="13"/>
      <c r="GD105" s="13"/>
      <c r="GE105" s="13"/>
      <c r="GF105" s="13"/>
      <c r="GG105" s="13"/>
      <c r="GH105" s="13"/>
      <c r="GI105" s="13"/>
      <c r="GJ105" s="13"/>
      <c r="GK105" s="13"/>
      <c r="GL105" s="13"/>
      <c r="GM105" s="13"/>
      <c r="GN105" s="13"/>
      <c r="GO105" s="13"/>
      <c r="GP105" s="13"/>
      <c r="GQ105" s="13"/>
      <c r="GR105" s="13"/>
      <c r="GS105" s="13"/>
      <c r="GT105" s="13"/>
      <c r="GU105" s="13"/>
      <c r="GV105" s="13"/>
      <c r="GW105" s="13"/>
      <c r="GX105" s="13"/>
      <c r="GY105" s="13"/>
      <c r="GZ105" s="13"/>
      <c r="HA105" s="13"/>
      <c r="HB105" s="13"/>
      <c r="HC105" s="13"/>
      <c r="HD105" s="13"/>
      <c r="HE105" s="13">
        <v>1</v>
      </c>
      <c r="HF105" s="13"/>
      <c r="HG105" s="13"/>
      <c r="HH105" s="13"/>
      <c r="HI105" s="13"/>
      <c r="HJ105" s="13"/>
      <c r="HK105" s="13"/>
      <c r="HL105" s="13"/>
      <c r="HM105" s="13"/>
      <c r="HN105" s="13"/>
      <c r="HO105" s="13">
        <v>1</v>
      </c>
      <c r="HP105" s="13"/>
      <c r="HQ105" s="13"/>
      <c r="HR105" s="13">
        <v>1</v>
      </c>
      <c r="HS105" s="13"/>
      <c r="HT105" s="13"/>
      <c r="HU105" s="13"/>
      <c r="HV105" s="13"/>
      <c r="HW105" s="13">
        <v>1</v>
      </c>
      <c r="HX105" s="13"/>
      <c r="HY105" s="13">
        <v>1</v>
      </c>
      <c r="HZ105" s="13">
        <v>1</v>
      </c>
      <c r="IA105" s="13"/>
      <c r="IB105" s="13">
        <v>2</v>
      </c>
      <c r="IC105" s="13">
        <v>2</v>
      </c>
      <c r="ID105" s="13">
        <v>3</v>
      </c>
      <c r="IE105" s="13"/>
      <c r="IF105" s="13"/>
      <c r="IG105" s="13">
        <v>1</v>
      </c>
      <c r="IH105" s="13">
        <v>1</v>
      </c>
      <c r="II105" s="13">
        <v>1</v>
      </c>
      <c r="IJ105" s="13">
        <v>2</v>
      </c>
      <c r="IK105" s="13"/>
      <c r="IL105" s="13">
        <v>1</v>
      </c>
      <c r="IM105" s="13"/>
      <c r="IN105" s="13">
        <v>1</v>
      </c>
      <c r="IO105" s="13">
        <v>2</v>
      </c>
      <c r="IP105" s="13"/>
      <c r="IQ105" s="13">
        <v>1</v>
      </c>
      <c r="IR105" s="13"/>
      <c r="IS105" s="13">
        <v>1</v>
      </c>
      <c r="IT105" s="13">
        <v>1</v>
      </c>
      <c r="IU105" s="13"/>
      <c r="IV105" s="13">
        <v>1</v>
      </c>
      <c r="IW105" s="13"/>
      <c r="IX105" s="13">
        <v>2</v>
      </c>
      <c r="IY105" s="13"/>
      <c r="IZ105" s="13"/>
      <c r="JA105" s="13"/>
      <c r="JB105" s="13"/>
      <c r="JC105" s="13"/>
      <c r="JD105" s="13"/>
      <c r="JE105" s="13"/>
      <c r="JF105" s="13">
        <v>1</v>
      </c>
      <c r="JG105" s="13"/>
      <c r="JH105" s="13"/>
      <c r="JI105" s="13"/>
      <c r="JJ105" s="13"/>
      <c r="JK105" s="13"/>
      <c r="JL105" s="13"/>
      <c r="JM105" s="60">
        <v>29</v>
      </c>
      <c r="JN105" s="13"/>
      <c r="JO105" s="13"/>
      <c r="JP105" s="13"/>
      <c r="JQ105" s="13"/>
      <c r="JR105" s="13"/>
      <c r="JS105" s="13"/>
      <c r="JT105" s="13"/>
      <c r="JU105" s="13"/>
      <c r="JV105" s="13"/>
      <c r="JW105" s="13"/>
      <c r="JX105" s="13"/>
      <c r="JY105" s="13"/>
      <c r="JZ105" s="13"/>
      <c r="KA105" s="13"/>
      <c r="KB105" s="13"/>
      <c r="KC105" s="13"/>
      <c r="KD105" s="13"/>
      <c r="KE105" s="13"/>
      <c r="KF105" s="13"/>
      <c r="KG105" s="13"/>
      <c r="KH105" s="13"/>
      <c r="KI105" s="13"/>
      <c r="KJ105" s="13"/>
      <c r="KK105" s="13"/>
      <c r="KL105" s="13"/>
      <c r="KM105" s="13"/>
      <c r="KN105" s="13"/>
      <c r="KO105" s="13"/>
      <c r="KP105" s="13"/>
      <c r="KQ105" s="13"/>
      <c r="KR105" s="13"/>
      <c r="KS105" s="13"/>
      <c r="KT105" s="13"/>
      <c r="KU105" s="13"/>
      <c r="KV105" s="13"/>
      <c r="KW105" s="13"/>
      <c r="KX105" s="13"/>
      <c r="KY105" s="13"/>
      <c r="KZ105" s="13"/>
      <c r="LA105" s="13"/>
      <c r="LB105" s="13"/>
      <c r="LC105" s="13"/>
      <c r="LD105" s="13"/>
      <c r="LE105" s="13"/>
      <c r="LF105" s="13"/>
      <c r="LG105" s="13"/>
      <c r="LH105" s="13"/>
      <c r="LI105" s="13"/>
      <c r="LJ105" s="13"/>
      <c r="LK105" s="13"/>
      <c r="LL105" s="13"/>
      <c r="LM105" s="13"/>
      <c r="LN105" s="13"/>
      <c r="LO105" s="13"/>
      <c r="LP105" s="13"/>
      <c r="LQ105" s="13"/>
      <c r="LR105" s="13">
        <v>1</v>
      </c>
      <c r="LS105" s="13"/>
      <c r="LT105" s="13"/>
      <c r="LU105" s="13"/>
      <c r="LV105" s="13"/>
      <c r="LW105" s="13">
        <v>1</v>
      </c>
      <c r="LX105" s="13"/>
      <c r="LY105" s="13"/>
      <c r="LZ105" s="13"/>
      <c r="MA105" s="13"/>
      <c r="MB105" s="13"/>
      <c r="MC105" s="13"/>
      <c r="MD105" s="13"/>
      <c r="ME105" s="13"/>
      <c r="MF105" s="13"/>
      <c r="MG105" s="13"/>
      <c r="MH105" s="13"/>
      <c r="MI105" s="13"/>
      <c r="MJ105" s="13"/>
      <c r="MK105" s="60">
        <v>2</v>
      </c>
      <c r="ML105" s="13">
        <v>42</v>
      </c>
      <c r="MM105" s="448"/>
      <c r="MN105" s="448"/>
      <c r="MO105" s="448"/>
      <c r="MP105" s="448"/>
    </row>
    <row r="106" spans="1:354">
      <c r="A106" s="8" t="s">
        <v>116</v>
      </c>
      <c r="B106" s="283">
        <f t="shared" si="188"/>
        <v>0</v>
      </c>
      <c r="C106" s="283">
        <f t="shared" si="189"/>
        <v>0</v>
      </c>
      <c r="D106" s="283">
        <f t="shared" si="190"/>
        <v>0</v>
      </c>
      <c r="E106" s="283">
        <f t="shared" si="191"/>
        <v>0</v>
      </c>
      <c r="F106" s="283">
        <f t="shared" si="192"/>
        <v>0</v>
      </c>
      <c r="G106" s="283">
        <f t="shared" si="193"/>
        <v>0</v>
      </c>
      <c r="H106" s="283">
        <f t="shared" si="194"/>
        <v>0</v>
      </c>
      <c r="I106" s="283">
        <f t="shared" si="195"/>
        <v>1</v>
      </c>
      <c r="J106" s="283">
        <f t="shared" si="196"/>
        <v>0</v>
      </c>
      <c r="K106" s="283">
        <f t="shared" si="197"/>
        <v>0</v>
      </c>
      <c r="L106" s="283">
        <f t="shared" si="198"/>
        <v>2</v>
      </c>
      <c r="M106" s="283">
        <f t="shared" si="199"/>
        <v>3</v>
      </c>
      <c r="N106" s="283">
        <f t="shared" si="200"/>
        <v>3</v>
      </c>
      <c r="O106" s="283">
        <f t="shared" si="201"/>
        <v>0</v>
      </c>
      <c r="P106" s="283">
        <f t="shared" si="202"/>
        <v>6</v>
      </c>
      <c r="Q106" s="283">
        <f t="shared" si="203"/>
        <v>4</v>
      </c>
      <c r="R106" s="283">
        <f t="shared" si="204"/>
        <v>2</v>
      </c>
      <c r="S106" s="283">
        <f t="shared" si="205"/>
        <v>7</v>
      </c>
      <c r="T106" s="283">
        <f t="shared" si="206"/>
        <v>1</v>
      </c>
      <c r="U106" s="283">
        <f t="shared" si="207"/>
        <v>4</v>
      </c>
      <c r="W106" s="791">
        <f t="shared" si="208"/>
        <v>0</v>
      </c>
      <c r="X106" s="791">
        <f t="shared" si="209"/>
        <v>0</v>
      </c>
      <c r="Y106" s="791">
        <f t="shared" si="210"/>
        <v>0</v>
      </c>
      <c r="Z106" s="791">
        <f t="shared" si="211"/>
        <v>0</v>
      </c>
      <c r="AA106" s="791">
        <f t="shared" si="212"/>
        <v>0</v>
      </c>
      <c r="AB106" s="791">
        <f t="shared" si="213"/>
        <v>0</v>
      </c>
      <c r="AC106" s="791">
        <f t="shared" si="214"/>
        <v>0</v>
      </c>
      <c r="AD106" s="791">
        <f t="shared" si="215"/>
        <v>0</v>
      </c>
      <c r="AE106" s="791">
        <f t="shared" si="216"/>
        <v>1</v>
      </c>
      <c r="AF106" s="791">
        <f t="shared" si="217"/>
        <v>0</v>
      </c>
      <c r="AG106" s="356"/>
      <c r="AH106" s="16" t="s">
        <v>116</v>
      </c>
      <c r="AI106" s="797">
        <f t="shared" si="218"/>
        <v>0</v>
      </c>
      <c r="AJ106" s="797">
        <f t="shared" si="219"/>
        <v>0</v>
      </c>
      <c r="AK106" s="797">
        <f t="shared" si="220"/>
        <v>0</v>
      </c>
      <c r="AL106" s="797">
        <f t="shared" si="221"/>
        <v>0</v>
      </c>
      <c r="AM106" s="797">
        <f t="shared" si="222"/>
        <v>0</v>
      </c>
      <c r="AN106" s="797">
        <f t="shared" si="223"/>
        <v>0</v>
      </c>
      <c r="AO106" s="797">
        <f t="shared" si="224"/>
        <v>0</v>
      </c>
      <c r="AP106" s="797">
        <f t="shared" si="225"/>
        <v>1</v>
      </c>
      <c r="AQ106" s="797">
        <f t="shared" si="226"/>
        <v>0</v>
      </c>
      <c r="AR106" s="797">
        <f t="shared" si="227"/>
        <v>0</v>
      </c>
      <c r="AS106" s="797">
        <f t="shared" si="228"/>
        <v>2</v>
      </c>
      <c r="AT106" s="797">
        <f t="shared" si="229"/>
        <v>3</v>
      </c>
      <c r="AU106" s="797">
        <f t="shared" si="230"/>
        <v>3</v>
      </c>
      <c r="AV106" s="797">
        <f t="shared" si="231"/>
        <v>0</v>
      </c>
      <c r="AW106" s="797">
        <f t="shared" si="232"/>
        <v>6</v>
      </c>
      <c r="AX106" s="797">
        <f t="shared" si="233"/>
        <v>4</v>
      </c>
      <c r="AY106" s="797">
        <f t="shared" si="234"/>
        <v>2</v>
      </c>
      <c r="AZ106" s="797">
        <f t="shared" si="235"/>
        <v>7</v>
      </c>
      <c r="BA106" s="797">
        <f t="shared" si="236"/>
        <v>1</v>
      </c>
      <c r="BB106" s="797">
        <f t="shared" si="237"/>
        <v>4</v>
      </c>
      <c r="BC106" s="797">
        <f t="shared" si="238"/>
        <v>1</v>
      </c>
      <c r="BD106" s="789">
        <f t="shared" si="239"/>
        <v>0</v>
      </c>
      <c r="BE106" s="789">
        <f t="shared" si="240"/>
        <v>0</v>
      </c>
      <c r="BF106" s="789">
        <f t="shared" si="241"/>
        <v>0</v>
      </c>
      <c r="BG106" s="789">
        <f t="shared" si="242"/>
        <v>0</v>
      </c>
      <c r="BH106" s="789">
        <f t="shared" si="243"/>
        <v>0</v>
      </c>
      <c r="BI106" s="789">
        <f t="shared" si="244"/>
        <v>0</v>
      </c>
      <c r="BJ106" s="789">
        <f t="shared" si="245"/>
        <v>0</v>
      </c>
      <c r="BK106" s="789">
        <f t="shared" si="246"/>
        <v>0</v>
      </c>
      <c r="BL106" s="789">
        <f t="shared" si="247"/>
        <v>1</v>
      </c>
      <c r="BM106" s="789">
        <f t="shared" si="248"/>
        <v>0</v>
      </c>
      <c r="BN106" s="356"/>
      <c r="BO106" s="356"/>
      <c r="BP106" s="16" t="s">
        <v>116</v>
      </c>
      <c r="BQ106" s="13"/>
      <c r="BR106" s="13"/>
      <c r="BS106" s="13"/>
      <c r="BT106" s="13"/>
      <c r="BU106" s="13"/>
      <c r="BV106" s="13"/>
      <c r="BW106" s="13"/>
      <c r="BX106" s="13"/>
      <c r="BY106" s="13"/>
      <c r="BZ106" s="13"/>
      <c r="CA106" s="13"/>
      <c r="CB106" s="13"/>
      <c r="CC106" s="13"/>
      <c r="CD106" s="13"/>
      <c r="CE106" s="13"/>
      <c r="CF106" s="13"/>
      <c r="CG106" s="13"/>
      <c r="CH106" s="13"/>
      <c r="CI106" s="13"/>
      <c r="CJ106" s="13"/>
      <c r="CK106" s="13"/>
      <c r="CL106" s="13"/>
      <c r="CM106" s="13"/>
      <c r="CN106" s="13"/>
      <c r="CO106" s="13"/>
      <c r="CP106" s="13"/>
      <c r="CQ106" s="13"/>
      <c r="CR106" s="13"/>
      <c r="CS106" s="13">
        <v>1</v>
      </c>
      <c r="CT106" s="13"/>
      <c r="CU106" s="13"/>
      <c r="CV106" s="13"/>
      <c r="CW106" s="13"/>
      <c r="CX106" s="13"/>
      <c r="CY106" s="13"/>
      <c r="CZ106" s="13"/>
      <c r="DA106" s="13"/>
      <c r="DB106" s="13"/>
      <c r="DC106" s="13"/>
      <c r="DD106" s="13"/>
      <c r="DE106" s="13"/>
      <c r="DF106" s="13"/>
      <c r="DG106" s="13"/>
      <c r="DH106" s="13"/>
      <c r="DI106" s="13"/>
      <c r="DJ106" s="13"/>
      <c r="DK106" s="13"/>
      <c r="DL106" s="13"/>
      <c r="DM106" s="13"/>
      <c r="DN106" s="13"/>
      <c r="DO106" s="13">
        <v>1</v>
      </c>
      <c r="DP106" s="13">
        <v>1</v>
      </c>
      <c r="DQ106" s="13">
        <v>1</v>
      </c>
      <c r="DR106" s="13"/>
      <c r="DS106" s="13"/>
      <c r="DT106" s="13"/>
      <c r="DU106" s="13"/>
      <c r="DV106" s="13"/>
      <c r="DW106" s="13"/>
      <c r="DX106" s="13"/>
      <c r="DY106" s="13"/>
      <c r="DZ106" s="13"/>
      <c r="EA106" s="13"/>
      <c r="EB106" s="13"/>
      <c r="EC106" s="13"/>
      <c r="ED106" s="13">
        <v>1</v>
      </c>
      <c r="EE106" s="13"/>
      <c r="EF106" s="13"/>
      <c r="EG106" s="13">
        <v>1</v>
      </c>
      <c r="EH106" s="13"/>
      <c r="EI106" s="13">
        <v>1</v>
      </c>
      <c r="EJ106" s="13">
        <v>1</v>
      </c>
      <c r="EK106" s="13"/>
      <c r="EL106" s="13"/>
      <c r="EM106" s="13"/>
      <c r="EN106" s="13">
        <v>1</v>
      </c>
      <c r="EO106" s="13">
        <v>2</v>
      </c>
      <c r="EP106" s="13"/>
      <c r="EQ106" s="13">
        <v>1</v>
      </c>
      <c r="ER106" s="13"/>
      <c r="ES106" s="13"/>
      <c r="ET106" s="13">
        <v>2</v>
      </c>
      <c r="EU106" s="13">
        <v>1</v>
      </c>
      <c r="EV106" s="13"/>
      <c r="EW106" s="13"/>
      <c r="EX106" s="13">
        <v>1</v>
      </c>
      <c r="EY106" s="13">
        <v>1</v>
      </c>
      <c r="EZ106" s="13"/>
      <c r="FA106" s="13"/>
      <c r="FB106" s="13">
        <v>1</v>
      </c>
      <c r="FC106" s="13"/>
      <c r="FD106" s="13"/>
      <c r="FE106" s="13"/>
      <c r="FF106" s="13"/>
      <c r="FG106" s="13">
        <v>1</v>
      </c>
      <c r="FH106" s="13"/>
      <c r="FI106" s="13"/>
      <c r="FJ106" s="13"/>
      <c r="FK106" s="13"/>
      <c r="FL106" s="13"/>
      <c r="FM106" s="13"/>
      <c r="FN106" s="60">
        <v>19</v>
      </c>
      <c r="FO106" s="13"/>
      <c r="FP106" s="13"/>
      <c r="FQ106" s="13"/>
      <c r="FR106" s="13"/>
      <c r="FS106" s="13"/>
      <c r="FT106" s="13"/>
      <c r="FU106" s="13"/>
      <c r="FV106" s="13"/>
      <c r="FW106" s="13"/>
      <c r="FX106" s="13"/>
      <c r="FY106" s="13"/>
      <c r="FZ106" s="13"/>
      <c r="GA106" s="13"/>
      <c r="GB106" s="13"/>
      <c r="GC106" s="13"/>
      <c r="GD106" s="13"/>
      <c r="GE106" s="13"/>
      <c r="GF106" s="13"/>
      <c r="GG106" s="13"/>
      <c r="GH106" s="13"/>
      <c r="GI106" s="13"/>
      <c r="GJ106" s="13"/>
      <c r="GK106" s="13"/>
      <c r="GL106" s="13"/>
      <c r="GM106" s="13"/>
      <c r="GN106" s="13"/>
      <c r="GO106" s="13"/>
      <c r="GP106" s="13"/>
      <c r="GQ106" s="13"/>
      <c r="GR106" s="13"/>
      <c r="GS106" s="13"/>
      <c r="GT106" s="13"/>
      <c r="GU106" s="13"/>
      <c r="GV106" s="13"/>
      <c r="GW106" s="13"/>
      <c r="GX106" s="13"/>
      <c r="GY106" s="13"/>
      <c r="GZ106" s="13"/>
      <c r="HA106" s="13"/>
      <c r="HB106" s="13"/>
      <c r="HC106" s="13"/>
      <c r="HD106" s="13"/>
      <c r="HE106" s="13"/>
      <c r="HF106" s="13"/>
      <c r="HG106" s="13"/>
      <c r="HH106" s="13"/>
      <c r="HI106" s="13"/>
      <c r="HJ106" s="13"/>
      <c r="HK106" s="13">
        <v>1</v>
      </c>
      <c r="HL106" s="13"/>
      <c r="HM106" s="13"/>
      <c r="HN106" s="13"/>
      <c r="HO106" s="13">
        <v>1</v>
      </c>
      <c r="HP106" s="13"/>
      <c r="HQ106" s="13"/>
      <c r="HR106" s="13"/>
      <c r="HS106" s="13"/>
      <c r="HT106" s="13">
        <v>1</v>
      </c>
      <c r="HU106" s="13">
        <v>1</v>
      </c>
      <c r="HV106" s="13"/>
      <c r="HW106" s="13"/>
      <c r="HX106" s="13"/>
      <c r="HY106" s="13"/>
      <c r="HZ106" s="13">
        <v>1</v>
      </c>
      <c r="IA106" s="13"/>
      <c r="IB106" s="13"/>
      <c r="IC106" s="13"/>
      <c r="ID106" s="13"/>
      <c r="IE106" s="13"/>
      <c r="IF106" s="13">
        <v>1</v>
      </c>
      <c r="IG106" s="13">
        <v>1</v>
      </c>
      <c r="IH106" s="13">
        <v>2</v>
      </c>
      <c r="II106" s="13">
        <v>1</v>
      </c>
      <c r="IJ106" s="13"/>
      <c r="IK106" s="13"/>
      <c r="IL106" s="13"/>
      <c r="IM106" s="13">
        <v>1</v>
      </c>
      <c r="IN106" s="13"/>
      <c r="IO106" s="13"/>
      <c r="IP106" s="13">
        <v>1</v>
      </c>
      <c r="IQ106" s="13"/>
      <c r="IR106" s="13"/>
      <c r="IS106" s="13"/>
      <c r="IT106" s="13">
        <v>1</v>
      </c>
      <c r="IU106" s="13"/>
      <c r="IV106" s="13"/>
      <c r="IW106" s="13"/>
      <c r="IX106" s="13"/>
      <c r="IY106" s="13"/>
      <c r="IZ106" s="13"/>
      <c r="JA106" s="13"/>
      <c r="JB106" s="13"/>
      <c r="JC106" s="13"/>
      <c r="JD106" s="13">
        <v>1</v>
      </c>
      <c r="JE106" s="13"/>
      <c r="JF106" s="13"/>
      <c r="JG106" s="13"/>
      <c r="JH106" s="13"/>
      <c r="JI106" s="13"/>
      <c r="JJ106" s="13"/>
      <c r="JK106" s="13"/>
      <c r="JL106" s="13"/>
      <c r="JM106" s="60">
        <v>14</v>
      </c>
      <c r="JN106" s="13"/>
      <c r="JO106" s="13"/>
      <c r="JP106" s="13"/>
      <c r="JQ106" s="13"/>
      <c r="JR106" s="13"/>
      <c r="JS106" s="13"/>
      <c r="JT106" s="13"/>
      <c r="JU106" s="13"/>
      <c r="JV106" s="13"/>
      <c r="JW106" s="13"/>
      <c r="JX106" s="13"/>
      <c r="JY106" s="13"/>
      <c r="JZ106" s="13"/>
      <c r="KA106" s="13"/>
      <c r="KB106" s="13"/>
      <c r="KC106" s="13"/>
      <c r="KD106" s="13"/>
      <c r="KE106" s="13"/>
      <c r="KF106" s="13"/>
      <c r="KG106" s="13"/>
      <c r="KH106" s="13"/>
      <c r="KI106" s="13"/>
      <c r="KJ106" s="13"/>
      <c r="KK106" s="13"/>
      <c r="KL106" s="13"/>
      <c r="KM106" s="13"/>
      <c r="KN106" s="13"/>
      <c r="KO106" s="13"/>
      <c r="KP106" s="13"/>
      <c r="KQ106" s="13"/>
      <c r="KR106" s="13"/>
      <c r="KS106" s="13"/>
      <c r="KT106" s="13"/>
      <c r="KU106" s="13"/>
      <c r="KV106" s="13"/>
      <c r="KW106" s="13"/>
      <c r="KX106" s="13"/>
      <c r="KY106" s="13"/>
      <c r="KZ106" s="13"/>
      <c r="LA106" s="13"/>
      <c r="LB106" s="13"/>
      <c r="LC106" s="13"/>
      <c r="LD106" s="13"/>
      <c r="LE106" s="13"/>
      <c r="LF106" s="13"/>
      <c r="LG106" s="13"/>
      <c r="LH106" s="13"/>
      <c r="LI106" s="13"/>
      <c r="LJ106" s="13"/>
      <c r="LK106" s="13"/>
      <c r="LL106" s="13"/>
      <c r="LM106" s="13"/>
      <c r="LN106" s="13"/>
      <c r="LO106" s="13">
        <v>1</v>
      </c>
      <c r="LP106" s="13"/>
      <c r="LQ106" s="13"/>
      <c r="LR106" s="13"/>
      <c r="LS106" s="13"/>
      <c r="LT106" s="13"/>
      <c r="LU106" s="13"/>
      <c r="LV106" s="13"/>
      <c r="LW106" s="13"/>
      <c r="LX106" s="13"/>
      <c r="LY106" s="13"/>
      <c r="LZ106" s="13"/>
      <c r="MA106" s="13"/>
      <c r="MB106" s="13"/>
      <c r="MC106" s="13"/>
      <c r="MD106" s="13"/>
      <c r="ME106" s="13"/>
      <c r="MF106" s="13"/>
      <c r="MG106" s="13"/>
      <c r="MH106" s="13"/>
      <c r="MI106" s="13"/>
      <c r="MJ106" s="13"/>
      <c r="MK106" s="60">
        <v>1</v>
      </c>
      <c r="ML106" s="13">
        <v>34</v>
      </c>
      <c r="MM106" s="448"/>
      <c r="MN106" s="448"/>
      <c r="MO106" s="448"/>
      <c r="MP106" s="448"/>
    </row>
    <row r="107" spans="1:354">
      <c r="A107" s="8" t="s">
        <v>117</v>
      </c>
      <c r="B107" s="283">
        <f t="shared" si="188"/>
        <v>0</v>
      </c>
      <c r="C107" s="283">
        <f t="shared" si="189"/>
        <v>0</v>
      </c>
      <c r="D107" s="283">
        <f t="shared" si="190"/>
        <v>0</v>
      </c>
      <c r="E107" s="283">
        <f t="shared" si="191"/>
        <v>0</v>
      </c>
      <c r="F107" s="283">
        <f t="shared" si="192"/>
        <v>0</v>
      </c>
      <c r="G107" s="283">
        <f t="shared" si="193"/>
        <v>0</v>
      </c>
      <c r="H107" s="283">
        <f t="shared" si="194"/>
        <v>0</v>
      </c>
      <c r="I107" s="283">
        <f t="shared" si="195"/>
        <v>0</v>
      </c>
      <c r="J107" s="283">
        <f t="shared" si="196"/>
        <v>0</v>
      </c>
      <c r="K107" s="283">
        <f t="shared" si="197"/>
        <v>0</v>
      </c>
      <c r="L107" s="283">
        <f t="shared" si="198"/>
        <v>2</v>
      </c>
      <c r="M107" s="283">
        <f t="shared" si="199"/>
        <v>1</v>
      </c>
      <c r="N107" s="283">
        <f t="shared" si="200"/>
        <v>8</v>
      </c>
      <c r="O107" s="283">
        <f t="shared" si="201"/>
        <v>3</v>
      </c>
      <c r="P107" s="283">
        <f t="shared" si="202"/>
        <v>18</v>
      </c>
      <c r="Q107" s="283">
        <f t="shared" si="203"/>
        <v>9</v>
      </c>
      <c r="R107" s="283">
        <f t="shared" si="204"/>
        <v>17</v>
      </c>
      <c r="S107" s="283">
        <f t="shared" si="205"/>
        <v>11</v>
      </c>
      <c r="T107" s="283">
        <f t="shared" si="206"/>
        <v>1</v>
      </c>
      <c r="U107" s="283">
        <f t="shared" si="207"/>
        <v>4</v>
      </c>
      <c r="W107" s="791">
        <f t="shared" si="208"/>
        <v>0</v>
      </c>
      <c r="X107" s="791">
        <f t="shared" si="209"/>
        <v>0</v>
      </c>
      <c r="Y107" s="791">
        <f t="shared" si="210"/>
        <v>0</v>
      </c>
      <c r="Z107" s="791">
        <f t="shared" si="211"/>
        <v>0</v>
      </c>
      <c r="AA107" s="791">
        <f t="shared" si="212"/>
        <v>0</v>
      </c>
      <c r="AB107" s="791">
        <f t="shared" si="213"/>
        <v>0</v>
      </c>
      <c r="AC107" s="791">
        <f t="shared" si="214"/>
        <v>0</v>
      </c>
      <c r="AD107" s="791">
        <f t="shared" si="215"/>
        <v>0</v>
      </c>
      <c r="AE107" s="791">
        <f t="shared" si="216"/>
        <v>2</v>
      </c>
      <c r="AF107" s="791">
        <f t="shared" si="217"/>
        <v>3</v>
      </c>
      <c r="AG107" s="356"/>
      <c r="AH107" s="16" t="s">
        <v>283</v>
      </c>
      <c r="AI107" s="797">
        <f t="shared" si="218"/>
        <v>0</v>
      </c>
      <c r="AJ107" s="797">
        <f t="shared" si="219"/>
        <v>0</v>
      </c>
      <c r="AK107" s="797">
        <f t="shared" si="220"/>
        <v>0</v>
      </c>
      <c r="AL107" s="797">
        <f t="shared" si="221"/>
        <v>0</v>
      </c>
      <c r="AM107" s="797">
        <f t="shared" si="222"/>
        <v>0</v>
      </c>
      <c r="AN107" s="797">
        <f t="shared" si="223"/>
        <v>0</v>
      </c>
      <c r="AO107" s="797">
        <f t="shared" si="224"/>
        <v>0</v>
      </c>
      <c r="AP107" s="797">
        <f t="shared" si="225"/>
        <v>0</v>
      </c>
      <c r="AQ107" s="797">
        <f t="shared" si="226"/>
        <v>0</v>
      </c>
      <c r="AR107" s="797">
        <f t="shared" si="227"/>
        <v>0</v>
      </c>
      <c r="AS107" s="797">
        <f t="shared" si="228"/>
        <v>0</v>
      </c>
      <c r="AT107" s="797">
        <f t="shared" si="229"/>
        <v>1</v>
      </c>
      <c r="AU107" s="797">
        <f t="shared" si="230"/>
        <v>0</v>
      </c>
      <c r="AV107" s="797">
        <f t="shared" si="231"/>
        <v>1</v>
      </c>
      <c r="AW107" s="797">
        <f t="shared" si="232"/>
        <v>2</v>
      </c>
      <c r="AX107" s="797">
        <f t="shared" si="233"/>
        <v>1</v>
      </c>
      <c r="AY107" s="797">
        <f t="shared" si="234"/>
        <v>1</v>
      </c>
      <c r="AZ107" s="797">
        <f t="shared" si="235"/>
        <v>0</v>
      </c>
      <c r="BA107" s="797">
        <f t="shared" si="236"/>
        <v>1</v>
      </c>
      <c r="BB107" s="797">
        <f t="shared" si="237"/>
        <v>0</v>
      </c>
      <c r="BC107" s="797">
        <f t="shared" si="238"/>
        <v>0</v>
      </c>
      <c r="BD107" s="789">
        <f t="shared" si="239"/>
        <v>0</v>
      </c>
      <c r="BE107" s="789">
        <f t="shared" si="240"/>
        <v>0</v>
      </c>
      <c r="BF107" s="789">
        <f t="shared" si="241"/>
        <v>0</v>
      </c>
      <c r="BG107" s="789">
        <f t="shared" si="242"/>
        <v>0</v>
      </c>
      <c r="BH107" s="789">
        <f t="shared" si="243"/>
        <v>0</v>
      </c>
      <c r="BI107" s="789">
        <f t="shared" si="244"/>
        <v>0</v>
      </c>
      <c r="BJ107" s="789">
        <f t="shared" si="245"/>
        <v>0</v>
      </c>
      <c r="BK107" s="789">
        <f t="shared" si="246"/>
        <v>0</v>
      </c>
      <c r="BL107" s="789">
        <f t="shared" si="247"/>
        <v>0</v>
      </c>
      <c r="BM107" s="789">
        <f t="shared" si="248"/>
        <v>0</v>
      </c>
      <c r="BN107" s="356"/>
      <c r="BO107" s="356"/>
      <c r="BP107" s="16" t="s">
        <v>283</v>
      </c>
      <c r="BQ107" s="13"/>
      <c r="BR107" s="13"/>
      <c r="BS107" s="13"/>
      <c r="BT107" s="13"/>
      <c r="BU107" s="13"/>
      <c r="BV107" s="13"/>
      <c r="BW107" s="13"/>
      <c r="BX107" s="13"/>
      <c r="BY107" s="13"/>
      <c r="BZ107" s="13"/>
      <c r="CA107" s="13"/>
      <c r="CB107" s="13"/>
      <c r="CC107" s="13"/>
      <c r="CD107" s="13"/>
      <c r="CE107" s="13"/>
      <c r="CF107" s="13"/>
      <c r="CG107" s="13"/>
      <c r="CH107" s="13"/>
      <c r="CI107" s="13"/>
      <c r="CJ107" s="13"/>
      <c r="CK107" s="13"/>
      <c r="CL107" s="13"/>
      <c r="CM107" s="13"/>
      <c r="CN107" s="13"/>
      <c r="CO107" s="13"/>
      <c r="CP107" s="13"/>
      <c r="CQ107" s="13"/>
      <c r="CR107" s="13"/>
      <c r="CS107" s="13"/>
      <c r="CT107" s="13"/>
      <c r="CU107" s="13"/>
      <c r="CV107" s="13"/>
      <c r="CW107" s="13"/>
      <c r="CX107" s="13"/>
      <c r="CY107" s="13"/>
      <c r="CZ107" s="13"/>
      <c r="DA107" s="13"/>
      <c r="DB107" s="13"/>
      <c r="DC107" s="13"/>
      <c r="DD107" s="13"/>
      <c r="DE107" s="13"/>
      <c r="DF107" s="13"/>
      <c r="DG107" s="13"/>
      <c r="DH107" s="13"/>
      <c r="DI107" s="13"/>
      <c r="DJ107" s="13"/>
      <c r="DK107" s="13"/>
      <c r="DL107" s="13"/>
      <c r="DM107" s="13"/>
      <c r="DN107" s="13">
        <v>1</v>
      </c>
      <c r="DO107" s="13"/>
      <c r="DP107" s="13"/>
      <c r="DQ107" s="13"/>
      <c r="DR107" s="13"/>
      <c r="DS107" s="13"/>
      <c r="DT107" s="13"/>
      <c r="DU107" s="13"/>
      <c r="DV107" s="13"/>
      <c r="DW107" s="13"/>
      <c r="DX107" s="13"/>
      <c r="DY107" s="13"/>
      <c r="DZ107" s="13">
        <v>1</v>
      </c>
      <c r="EA107" s="13"/>
      <c r="EB107" s="13"/>
      <c r="EC107" s="13"/>
      <c r="ED107" s="13"/>
      <c r="EE107" s="13"/>
      <c r="EF107" s="13"/>
      <c r="EG107" s="13">
        <v>1</v>
      </c>
      <c r="EH107" s="13"/>
      <c r="EI107" s="13"/>
      <c r="EJ107" s="13"/>
      <c r="EK107" s="13"/>
      <c r="EL107" s="13"/>
      <c r="EM107" s="13"/>
      <c r="EN107" s="13"/>
      <c r="EO107" s="13"/>
      <c r="EP107" s="13"/>
      <c r="EQ107" s="13"/>
      <c r="ER107" s="13"/>
      <c r="ES107" s="13"/>
      <c r="ET107" s="13"/>
      <c r="EU107" s="13"/>
      <c r="EV107" s="13"/>
      <c r="EW107" s="13"/>
      <c r="EX107" s="13"/>
      <c r="EY107" s="13"/>
      <c r="EZ107" s="13"/>
      <c r="FA107" s="13"/>
      <c r="FB107" s="13"/>
      <c r="FC107" s="13"/>
      <c r="FD107" s="13"/>
      <c r="FE107" s="13"/>
      <c r="FF107" s="13"/>
      <c r="FG107" s="13"/>
      <c r="FH107" s="13"/>
      <c r="FI107" s="13"/>
      <c r="FJ107" s="13"/>
      <c r="FK107" s="13"/>
      <c r="FL107" s="13"/>
      <c r="FM107" s="13"/>
      <c r="FN107" s="60">
        <v>3</v>
      </c>
      <c r="FO107" s="13"/>
      <c r="FP107" s="13"/>
      <c r="FQ107" s="13"/>
      <c r="FR107" s="13"/>
      <c r="FS107" s="13"/>
      <c r="FT107" s="13"/>
      <c r="FU107" s="13"/>
      <c r="FV107" s="13"/>
      <c r="FW107" s="13"/>
      <c r="FX107" s="13"/>
      <c r="FY107" s="13"/>
      <c r="FZ107" s="13"/>
      <c r="GA107" s="13"/>
      <c r="GB107" s="13"/>
      <c r="GC107" s="13"/>
      <c r="GD107" s="13"/>
      <c r="GE107" s="13"/>
      <c r="GF107" s="13"/>
      <c r="GG107" s="13"/>
      <c r="GH107" s="13"/>
      <c r="GI107" s="13"/>
      <c r="GJ107" s="13"/>
      <c r="GK107" s="13"/>
      <c r="GL107" s="13"/>
      <c r="GM107" s="13"/>
      <c r="GN107" s="13"/>
      <c r="GO107" s="13"/>
      <c r="GP107" s="13"/>
      <c r="GQ107" s="13"/>
      <c r="GR107" s="13"/>
      <c r="GS107" s="13"/>
      <c r="GT107" s="13"/>
      <c r="GU107" s="13"/>
      <c r="GV107" s="13"/>
      <c r="GW107" s="13"/>
      <c r="GX107" s="13"/>
      <c r="GY107" s="13"/>
      <c r="GZ107" s="13"/>
      <c r="HA107" s="13"/>
      <c r="HB107" s="13"/>
      <c r="HC107" s="13"/>
      <c r="HD107" s="13"/>
      <c r="HE107" s="13"/>
      <c r="HF107" s="13"/>
      <c r="HG107" s="13"/>
      <c r="HH107" s="13"/>
      <c r="HI107" s="13"/>
      <c r="HJ107" s="13"/>
      <c r="HK107" s="13"/>
      <c r="HL107" s="13"/>
      <c r="HM107" s="13"/>
      <c r="HN107" s="13"/>
      <c r="HO107" s="13"/>
      <c r="HP107" s="13"/>
      <c r="HQ107" s="13"/>
      <c r="HR107" s="13"/>
      <c r="HS107" s="13"/>
      <c r="HT107" s="13"/>
      <c r="HU107" s="13"/>
      <c r="HV107" s="13"/>
      <c r="HW107" s="13"/>
      <c r="HX107" s="13"/>
      <c r="HY107" s="13"/>
      <c r="HZ107" s="13"/>
      <c r="IA107" s="13"/>
      <c r="IB107" s="13"/>
      <c r="IC107" s="13"/>
      <c r="ID107" s="13"/>
      <c r="IE107" s="13">
        <v>1</v>
      </c>
      <c r="IF107" s="13"/>
      <c r="IG107" s="13">
        <v>1</v>
      </c>
      <c r="IH107" s="13"/>
      <c r="II107" s="13"/>
      <c r="IJ107" s="13"/>
      <c r="IK107" s="13"/>
      <c r="IL107" s="13"/>
      <c r="IM107" s="13"/>
      <c r="IN107" s="13"/>
      <c r="IO107" s="13"/>
      <c r="IP107" s="13">
        <v>1</v>
      </c>
      <c r="IQ107" s="13"/>
      <c r="IR107" s="13"/>
      <c r="IS107" s="13"/>
      <c r="IT107" s="13"/>
      <c r="IU107" s="13"/>
      <c r="IV107" s="13"/>
      <c r="IW107" s="13"/>
      <c r="IX107" s="13"/>
      <c r="IY107" s="13">
        <v>1</v>
      </c>
      <c r="IZ107" s="13"/>
      <c r="JA107" s="13"/>
      <c r="JB107" s="13"/>
      <c r="JC107" s="13"/>
      <c r="JD107" s="13"/>
      <c r="JE107" s="13"/>
      <c r="JF107" s="13"/>
      <c r="JG107" s="13"/>
      <c r="JH107" s="13"/>
      <c r="JI107" s="13"/>
      <c r="JJ107" s="13"/>
      <c r="JK107" s="13"/>
      <c r="JL107" s="13"/>
      <c r="JM107" s="60">
        <v>4</v>
      </c>
      <c r="JN107" s="13"/>
      <c r="JO107" s="13"/>
      <c r="JP107" s="13"/>
      <c r="JQ107" s="13"/>
      <c r="JR107" s="13"/>
      <c r="JS107" s="13"/>
      <c r="JT107" s="13"/>
      <c r="JU107" s="13"/>
      <c r="JV107" s="13"/>
      <c r="JW107" s="13"/>
      <c r="JX107" s="13"/>
      <c r="JY107" s="13"/>
      <c r="JZ107" s="13"/>
      <c r="KA107" s="13"/>
      <c r="KB107" s="13"/>
      <c r="KC107" s="13"/>
      <c r="KD107" s="13"/>
      <c r="KE107" s="13"/>
      <c r="KF107" s="13"/>
      <c r="KG107" s="13"/>
      <c r="KH107" s="13"/>
      <c r="KI107" s="13"/>
      <c r="KJ107" s="13"/>
      <c r="KK107" s="13"/>
      <c r="KL107" s="13"/>
      <c r="KM107" s="13"/>
      <c r="KN107" s="13"/>
      <c r="KO107" s="13"/>
      <c r="KP107" s="13"/>
      <c r="KQ107" s="13"/>
      <c r="KR107" s="13"/>
      <c r="KS107" s="13"/>
      <c r="KT107" s="13"/>
      <c r="KU107" s="13"/>
      <c r="KV107" s="13"/>
      <c r="KW107" s="13"/>
      <c r="KX107" s="13"/>
      <c r="KY107" s="13"/>
      <c r="KZ107" s="13"/>
      <c r="LA107" s="13"/>
      <c r="LB107" s="13"/>
      <c r="LC107" s="13"/>
      <c r="LD107" s="13"/>
      <c r="LE107" s="13"/>
      <c r="LF107" s="13"/>
      <c r="LG107" s="13"/>
      <c r="LH107" s="13"/>
      <c r="LI107" s="13"/>
      <c r="LJ107" s="13"/>
      <c r="LK107" s="13"/>
      <c r="LL107" s="13"/>
      <c r="LM107" s="13"/>
      <c r="LN107" s="13"/>
      <c r="LO107" s="13"/>
      <c r="LP107" s="13"/>
      <c r="LQ107" s="13"/>
      <c r="LR107" s="13"/>
      <c r="LS107" s="13"/>
      <c r="LT107" s="13"/>
      <c r="LU107" s="13"/>
      <c r="LV107" s="13"/>
      <c r="LW107" s="13"/>
      <c r="LX107" s="13"/>
      <c r="LY107" s="13"/>
      <c r="LZ107" s="13"/>
      <c r="MA107" s="13"/>
      <c r="MB107" s="13"/>
      <c r="MC107" s="13"/>
      <c r="MD107" s="13"/>
      <c r="ME107" s="13"/>
      <c r="MF107" s="13"/>
      <c r="MG107" s="13"/>
      <c r="MH107" s="13"/>
      <c r="MI107" s="13"/>
      <c r="MJ107" s="13"/>
      <c r="MK107" s="60"/>
      <c r="ML107" s="13">
        <v>7</v>
      </c>
      <c r="MM107" s="448"/>
      <c r="MN107" s="448"/>
      <c r="MO107" s="448"/>
      <c r="MP107" s="448"/>
    </row>
    <row r="108" spans="1:354">
      <c r="A108" s="8" t="s">
        <v>207</v>
      </c>
      <c r="B108" s="283">
        <f t="shared" si="188"/>
        <v>0</v>
      </c>
      <c r="C108" s="283">
        <f t="shared" si="189"/>
        <v>0</v>
      </c>
      <c r="D108" s="283">
        <f t="shared" si="190"/>
        <v>0</v>
      </c>
      <c r="E108" s="283">
        <f t="shared" si="191"/>
        <v>0</v>
      </c>
      <c r="F108" s="283">
        <f t="shared" si="192"/>
        <v>0</v>
      </c>
      <c r="G108" s="283">
        <f t="shared" si="193"/>
        <v>0</v>
      </c>
      <c r="H108" s="283">
        <f t="shared" si="194"/>
        <v>1</v>
      </c>
      <c r="I108" s="283">
        <f t="shared" si="195"/>
        <v>0</v>
      </c>
      <c r="J108" s="283">
        <f t="shared" si="196"/>
        <v>0</v>
      </c>
      <c r="K108" s="283">
        <f t="shared" si="197"/>
        <v>0</v>
      </c>
      <c r="L108" s="283">
        <f t="shared" si="198"/>
        <v>4</v>
      </c>
      <c r="M108" s="283">
        <f t="shared" si="199"/>
        <v>0</v>
      </c>
      <c r="N108" s="283">
        <f t="shared" si="200"/>
        <v>1</v>
      </c>
      <c r="O108" s="283">
        <f t="shared" si="201"/>
        <v>2</v>
      </c>
      <c r="P108" s="283">
        <f t="shared" si="202"/>
        <v>9</v>
      </c>
      <c r="Q108" s="283">
        <f t="shared" si="203"/>
        <v>2</v>
      </c>
      <c r="R108" s="283">
        <f t="shared" si="204"/>
        <v>5</v>
      </c>
      <c r="S108" s="283">
        <f t="shared" si="205"/>
        <v>4</v>
      </c>
      <c r="T108" s="283">
        <f t="shared" si="206"/>
        <v>1</v>
      </c>
      <c r="U108" s="283">
        <f t="shared" si="207"/>
        <v>2</v>
      </c>
      <c r="W108" s="791">
        <f t="shared" si="208"/>
        <v>0</v>
      </c>
      <c r="X108" s="791">
        <f t="shared" si="209"/>
        <v>0</v>
      </c>
      <c r="Y108" s="791">
        <f t="shared" si="210"/>
        <v>0</v>
      </c>
      <c r="Z108" s="791">
        <f t="shared" si="211"/>
        <v>0</v>
      </c>
      <c r="AA108" s="791">
        <f t="shared" si="212"/>
        <v>0</v>
      </c>
      <c r="AB108" s="791">
        <f t="shared" si="213"/>
        <v>0</v>
      </c>
      <c r="AC108" s="791">
        <f t="shared" si="214"/>
        <v>0</v>
      </c>
      <c r="AD108" s="791">
        <f t="shared" si="215"/>
        <v>0</v>
      </c>
      <c r="AE108" s="791">
        <f t="shared" si="216"/>
        <v>3</v>
      </c>
      <c r="AF108" s="791">
        <f t="shared" si="217"/>
        <v>0</v>
      </c>
      <c r="AG108" s="356"/>
      <c r="AH108" s="16" t="s">
        <v>117</v>
      </c>
      <c r="AI108" s="797">
        <f t="shared" si="218"/>
        <v>0</v>
      </c>
      <c r="AJ108" s="797">
        <f t="shared" si="219"/>
        <v>0</v>
      </c>
      <c r="AK108" s="797">
        <f t="shared" si="220"/>
        <v>0</v>
      </c>
      <c r="AL108" s="797">
        <f t="shared" si="221"/>
        <v>0</v>
      </c>
      <c r="AM108" s="797">
        <f t="shared" si="222"/>
        <v>0</v>
      </c>
      <c r="AN108" s="797">
        <f t="shared" si="223"/>
        <v>0</v>
      </c>
      <c r="AO108" s="797">
        <f t="shared" si="224"/>
        <v>0</v>
      </c>
      <c r="AP108" s="797">
        <f t="shared" si="225"/>
        <v>0</v>
      </c>
      <c r="AQ108" s="797">
        <f t="shared" si="226"/>
        <v>0</v>
      </c>
      <c r="AR108" s="797">
        <f t="shared" si="227"/>
        <v>0</v>
      </c>
      <c r="AS108" s="797">
        <f t="shared" si="228"/>
        <v>2</v>
      </c>
      <c r="AT108" s="797">
        <f t="shared" si="229"/>
        <v>1</v>
      </c>
      <c r="AU108" s="797">
        <f t="shared" si="230"/>
        <v>8</v>
      </c>
      <c r="AV108" s="797">
        <f t="shared" si="231"/>
        <v>3</v>
      </c>
      <c r="AW108" s="797">
        <f t="shared" si="232"/>
        <v>18</v>
      </c>
      <c r="AX108" s="797">
        <f t="shared" si="233"/>
        <v>9</v>
      </c>
      <c r="AY108" s="797">
        <f t="shared" si="234"/>
        <v>17</v>
      </c>
      <c r="AZ108" s="797">
        <f t="shared" si="235"/>
        <v>11</v>
      </c>
      <c r="BA108" s="797">
        <f t="shared" si="236"/>
        <v>1</v>
      </c>
      <c r="BB108" s="797">
        <f t="shared" si="237"/>
        <v>4</v>
      </c>
      <c r="BC108" s="797">
        <f t="shared" si="238"/>
        <v>5</v>
      </c>
      <c r="BD108" s="789">
        <f t="shared" si="239"/>
        <v>0</v>
      </c>
      <c r="BE108" s="789">
        <f t="shared" si="240"/>
        <v>0</v>
      </c>
      <c r="BF108" s="789">
        <f t="shared" si="241"/>
        <v>0</v>
      </c>
      <c r="BG108" s="789">
        <f t="shared" si="242"/>
        <v>0</v>
      </c>
      <c r="BH108" s="789">
        <f t="shared" si="243"/>
        <v>0</v>
      </c>
      <c r="BI108" s="789">
        <f t="shared" si="244"/>
        <v>0</v>
      </c>
      <c r="BJ108" s="789">
        <f t="shared" si="245"/>
        <v>0</v>
      </c>
      <c r="BK108" s="789">
        <f t="shared" si="246"/>
        <v>0</v>
      </c>
      <c r="BL108" s="789">
        <f t="shared" si="247"/>
        <v>2</v>
      </c>
      <c r="BM108" s="789">
        <f t="shared" si="248"/>
        <v>3</v>
      </c>
      <c r="BN108" s="356"/>
      <c r="BO108" s="356"/>
      <c r="BP108" s="16" t="s">
        <v>117</v>
      </c>
      <c r="BQ108" s="13"/>
      <c r="BR108" s="13"/>
      <c r="BS108" s="13"/>
      <c r="BT108" s="13"/>
      <c r="BU108" s="13"/>
      <c r="BV108" s="13"/>
      <c r="BW108" s="13"/>
      <c r="BX108" s="13"/>
      <c r="BY108" s="13"/>
      <c r="BZ108" s="13"/>
      <c r="CA108" s="13"/>
      <c r="CB108" s="13"/>
      <c r="CC108" s="13"/>
      <c r="CD108" s="13"/>
      <c r="CE108" s="13"/>
      <c r="CF108" s="13"/>
      <c r="CG108" s="13"/>
      <c r="CH108" s="13"/>
      <c r="CI108" s="13"/>
      <c r="CJ108" s="13"/>
      <c r="CK108" s="13"/>
      <c r="CL108" s="13"/>
      <c r="CM108" s="13"/>
      <c r="CN108" s="13"/>
      <c r="CO108" s="13"/>
      <c r="CP108" s="13"/>
      <c r="CQ108" s="13"/>
      <c r="CR108" s="13"/>
      <c r="CS108" s="13"/>
      <c r="CT108" s="13"/>
      <c r="CU108" s="13"/>
      <c r="CV108" s="13"/>
      <c r="CW108" s="13"/>
      <c r="CX108" s="13"/>
      <c r="CY108" s="13"/>
      <c r="CZ108" s="13"/>
      <c r="DA108" s="13"/>
      <c r="DB108" s="13"/>
      <c r="DC108" s="13"/>
      <c r="DD108" s="13"/>
      <c r="DE108" s="13"/>
      <c r="DF108" s="13"/>
      <c r="DG108" s="13"/>
      <c r="DH108" s="13"/>
      <c r="DI108" s="13"/>
      <c r="DJ108" s="13"/>
      <c r="DK108" s="13"/>
      <c r="DL108" s="13"/>
      <c r="DM108" s="13"/>
      <c r="DN108" s="13"/>
      <c r="DO108" s="13">
        <v>1</v>
      </c>
      <c r="DP108" s="13"/>
      <c r="DQ108" s="13"/>
      <c r="DR108" s="13"/>
      <c r="DS108" s="13"/>
      <c r="DT108" s="13"/>
      <c r="DU108" s="13"/>
      <c r="DV108" s="13"/>
      <c r="DW108" s="13"/>
      <c r="DX108" s="13">
        <v>1</v>
      </c>
      <c r="DY108" s="13"/>
      <c r="DZ108" s="13"/>
      <c r="EA108" s="13">
        <v>2</v>
      </c>
      <c r="EB108" s="13"/>
      <c r="EC108" s="13"/>
      <c r="ED108" s="13"/>
      <c r="EE108" s="13"/>
      <c r="EF108" s="13"/>
      <c r="EG108" s="13">
        <v>2</v>
      </c>
      <c r="EH108" s="13">
        <v>3</v>
      </c>
      <c r="EI108" s="13">
        <v>3</v>
      </c>
      <c r="EJ108" s="13"/>
      <c r="EK108" s="13">
        <v>1</v>
      </c>
      <c r="EL108" s="13"/>
      <c r="EM108" s="13"/>
      <c r="EN108" s="13"/>
      <c r="EO108" s="13">
        <v>2</v>
      </c>
      <c r="EP108" s="13">
        <v>1</v>
      </c>
      <c r="EQ108" s="13"/>
      <c r="ER108" s="13">
        <v>2</v>
      </c>
      <c r="ES108" s="13">
        <v>1</v>
      </c>
      <c r="ET108" s="13">
        <v>3</v>
      </c>
      <c r="EU108" s="13"/>
      <c r="EV108" s="13">
        <v>2</v>
      </c>
      <c r="EW108" s="13"/>
      <c r="EX108" s="13">
        <v>1</v>
      </c>
      <c r="EY108" s="13"/>
      <c r="EZ108" s="13">
        <v>1</v>
      </c>
      <c r="FA108" s="13"/>
      <c r="FB108" s="13">
        <v>1</v>
      </c>
      <c r="FC108" s="13"/>
      <c r="FD108" s="13">
        <v>1</v>
      </c>
      <c r="FE108" s="13"/>
      <c r="FF108" s="13"/>
      <c r="FG108" s="13"/>
      <c r="FH108" s="13"/>
      <c r="FI108" s="13"/>
      <c r="FJ108" s="13"/>
      <c r="FK108" s="13"/>
      <c r="FL108" s="13"/>
      <c r="FM108" s="13"/>
      <c r="FN108" s="60">
        <v>28</v>
      </c>
      <c r="FO108" s="13"/>
      <c r="FP108" s="13"/>
      <c r="FQ108" s="13"/>
      <c r="FR108" s="13"/>
      <c r="FS108" s="13"/>
      <c r="FT108" s="13"/>
      <c r="FU108" s="13"/>
      <c r="FV108" s="13"/>
      <c r="FW108" s="13"/>
      <c r="FX108" s="13"/>
      <c r="FY108" s="13"/>
      <c r="FZ108" s="13"/>
      <c r="GA108" s="13"/>
      <c r="GB108" s="13"/>
      <c r="GC108" s="13"/>
      <c r="GD108" s="13"/>
      <c r="GE108" s="13"/>
      <c r="GF108" s="13"/>
      <c r="GG108" s="13"/>
      <c r="GH108" s="13"/>
      <c r="GI108" s="13"/>
      <c r="GJ108" s="13"/>
      <c r="GK108" s="13"/>
      <c r="GL108" s="13"/>
      <c r="GM108" s="13"/>
      <c r="GN108" s="13"/>
      <c r="GO108" s="13"/>
      <c r="GP108" s="13"/>
      <c r="GQ108" s="13"/>
      <c r="GR108" s="13"/>
      <c r="GS108" s="13"/>
      <c r="GT108" s="13"/>
      <c r="GU108" s="13"/>
      <c r="GV108" s="13"/>
      <c r="GW108" s="13"/>
      <c r="GX108" s="13"/>
      <c r="GY108" s="13"/>
      <c r="GZ108" s="13"/>
      <c r="HA108" s="13"/>
      <c r="HB108" s="13"/>
      <c r="HC108" s="13"/>
      <c r="HD108" s="13"/>
      <c r="HE108" s="13"/>
      <c r="HF108" s="13"/>
      <c r="HG108" s="13"/>
      <c r="HH108" s="13"/>
      <c r="HI108" s="13"/>
      <c r="HJ108" s="13">
        <v>1</v>
      </c>
      <c r="HK108" s="13"/>
      <c r="HL108" s="13"/>
      <c r="HM108" s="13"/>
      <c r="HN108" s="13"/>
      <c r="HO108" s="13"/>
      <c r="HP108" s="13">
        <v>1</v>
      </c>
      <c r="HQ108" s="13"/>
      <c r="HR108" s="13"/>
      <c r="HS108" s="13"/>
      <c r="HT108" s="13"/>
      <c r="HU108" s="13"/>
      <c r="HV108" s="13">
        <v>1</v>
      </c>
      <c r="HW108" s="13"/>
      <c r="HX108" s="13">
        <v>1</v>
      </c>
      <c r="HY108" s="13">
        <v>2</v>
      </c>
      <c r="HZ108" s="13">
        <v>3</v>
      </c>
      <c r="IA108" s="13"/>
      <c r="IB108" s="13"/>
      <c r="IC108" s="13">
        <v>1</v>
      </c>
      <c r="ID108" s="13">
        <v>4</v>
      </c>
      <c r="IE108" s="13">
        <v>1</v>
      </c>
      <c r="IF108" s="13">
        <v>1</v>
      </c>
      <c r="IG108" s="13">
        <v>1</v>
      </c>
      <c r="IH108" s="13">
        <v>1</v>
      </c>
      <c r="II108" s="13">
        <v>2</v>
      </c>
      <c r="IJ108" s="13">
        <v>3</v>
      </c>
      <c r="IK108" s="13">
        <v>2</v>
      </c>
      <c r="IL108" s="13">
        <v>2</v>
      </c>
      <c r="IM108" s="13">
        <v>1</v>
      </c>
      <c r="IN108" s="13">
        <v>1</v>
      </c>
      <c r="IO108" s="13">
        <v>2</v>
      </c>
      <c r="IP108" s="13"/>
      <c r="IQ108" s="13">
        <v>3</v>
      </c>
      <c r="IR108" s="13">
        <v>5</v>
      </c>
      <c r="IS108" s="13"/>
      <c r="IT108" s="13">
        <v>3</v>
      </c>
      <c r="IU108" s="13">
        <v>3</v>
      </c>
      <c r="IV108" s="13"/>
      <c r="IW108" s="13"/>
      <c r="IX108" s="13"/>
      <c r="IY108" s="13"/>
      <c r="IZ108" s="13"/>
      <c r="JA108" s="13"/>
      <c r="JB108" s="13">
        <v>1</v>
      </c>
      <c r="JC108" s="13"/>
      <c r="JD108" s="13"/>
      <c r="JE108" s="13"/>
      <c r="JF108" s="13"/>
      <c r="JG108" s="13"/>
      <c r="JH108" s="13"/>
      <c r="JI108" s="13"/>
      <c r="JJ108" s="13"/>
      <c r="JK108" s="13"/>
      <c r="JL108" s="13"/>
      <c r="JM108" s="60">
        <v>46</v>
      </c>
      <c r="JN108" s="13"/>
      <c r="JO108" s="13"/>
      <c r="JP108" s="13"/>
      <c r="JQ108" s="13"/>
      <c r="JR108" s="13"/>
      <c r="JS108" s="13"/>
      <c r="JT108" s="13"/>
      <c r="JU108" s="13"/>
      <c r="JV108" s="13"/>
      <c r="JW108" s="13"/>
      <c r="JX108" s="13"/>
      <c r="JY108" s="13"/>
      <c r="JZ108" s="13"/>
      <c r="KA108" s="13"/>
      <c r="KB108" s="13"/>
      <c r="KC108" s="13"/>
      <c r="KD108" s="13"/>
      <c r="KE108" s="13"/>
      <c r="KF108" s="13"/>
      <c r="KG108" s="13"/>
      <c r="KH108" s="13"/>
      <c r="KI108" s="13"/>
      <c r="KJ108" s="13"/>
      <c r="KK108" s="13"/>
      <c r="KL108" s="13"/>
      <c r="KM108" s="13"/>
      <c r="KN108" s="13"/>
      <c r="KO108" s="13"/>
      <c r="KP108" s="13"/>
      <c r="KQ108" s="13"/>
      <c r="KR108" s="13"/>
      <c r="KS108" s="13"/>
      <c r="KT108" s="13"/>
      <c r="KU108" s="13"/>
      <c r="KV108" s="13"/>
      <c r="KW108" s="13"/>
      <c r="KX108" s="13"/>
      <c r="KY108" s="13"/>
      <c r="KZ108" s="13"/>
      <c r="LA108" s="13"/>
      <c r="LB108" s="13"/>
      <c r="LC108" s="13"/>
      <c r="LD108" s="13"/>
      <c r="LE108" s="13"/>
      <c r="LF108" s="13"/>
      <c r="LG108" s="13"/>
      <c r="LH108" s="13"/>
      <c r="LI108" s="13"/>
      <c r="LJ108" s="13"/>
      <c r="LK108" s="13"/>
      <c r="LL108" s="13"/>
      <c r="LM108" s="13"/>
      <c r="LN108" s="13"/>
      <c r="LO108" s="13"/>
      <c r="LP108" s="13"/>
      <c r="LQ108" s="13">
        <v>1</v>
      </c>
      <c r="LR108" s="13"/>
      <c r="LS108" s="13"/>
      <c r="LT108" s="13"/>
      <c r="LU108" s="13">
        <v>1</v>
      </c>
      <c r="LV108" s="13"/>
      <c r="LW108" s="13">
        <v>1</v>
      </c>
      <c r="LX108" s="13">
        <v>1</v>
      </c>
      <c r="LY108" s="13"/>
      <c r="LZ108" s="13"/>
      <c r="MA108" s="13"/>
      <c r="MB108" s="13"/>
      <c r="MC108" s="13"/>
      <c r="MD108" s="13">
        <v>1</v>
      </c>
      <c r="ME108" s="13"/>
      <c r="MF108" s="13"/>
      <c r="MG108" s="13"/>
      <c r="MH108" s="13"/>
      <c r="MI108" s="13"/>
      <c r="MJ108" s="13"/>
      <c r="MK108" s="60">
        <v>5</v>
      </c>
      <c r="ML108" s="13">
        <v>79</v>
      </c>
      <c r="MM108" s="448"/>
      <c r="MN108" s="448"/>
      <c r="MO108" s="448"/>
      <c r="MP108" s="448"/>
    </row>
    <row r="109" spans="1:354">
      <c r="A109" s="8" t="s">
        <v>119</v>
      </c>
      <c r="B109" s="283">
        <f t="shared" si="188"/>
        <v>0</v>
      </c>
      <c r="C109" s="283">
        <f t="shared" si="189"/>
        <v>0</v>
      </c>
      <c r="D109" s="283">
        <f t="shared" si="190"/>
        <v>0</v>
      </c>
      <c r="E109" s="283">
        <f t="shared" si="191"/>
        <v>0</v>
      </c>
      <c r="F109" s="283">
        <f t="shared" si="192"/>
        <v>0</v>
      </c>
      <c r="G109" s="283">
        <f t="shared" si="193"/>
        <v>0</v>
      </c>
      <c r="H109" s="283">
        <f t="shared" si="194"/>
        <v>0</v>
      </c>
      <c r="I109" s="283">
        <f t="shared" si="195"/>
        <v>0</v>
      </c>
      <c r="J109" s="283">
        <f t="shared" si="196"/>
        <v>1</v>
      </c>
      <c r="K109" s="283">
        <f t="shared" si="197"/>
        <v>0</v>
      </c>
      <c r="L109" s="283">
        <f t="shared" si="198"/>
        <v>2</v>
      </c>
      <c r="M109" s="283">
        <f t="shared" si="199"/>
        <v>1</v>
      </c>
      <c r="N109" s="283">
        <f t="shared" si="200"/>
        <v>13</v>
      </c>
      <c r="O109" s="283">
        <f t="shared" si="201"/>
        <v>2</v>
      </c>
      <c r="P109" s="283">
        <f t="shared" si="202"/>
        <v>7</v>
      </c>
      <c r="Q109" s="283">
        <f t="shared" si="203"/>
        <v>7</v>
      </c>
      <c r="R109" s="283">
        <f t="shared" si="204"/>
        <v>10</v>
      </c>
      <c r="S109" s="283">
        <f t="shared" si="205"/>
        <v>10</v>
      </c>
      <c r="T109" s="283">
        <f t="shared" si="206"/>
        <v>1</v>
      </c>
      <c r="U109" s="283">
        <f t="shared" si="207"/>
        <v>5</v>
      </c>
      <c r="W109" s="791">
        <f t="shared" si="208"/>
        <v>0</v>
      </c>
      <c r="X109" s="791">
        <f t="shared" si="209"/>
        <v>0</v>
      </c>
      <c r="Y109" s="791">
        <f t="shared" si="210"/>
        <v>0</v>
      </c>
      <c r="Z109" s="791">
        <f t="shared" si="211"/>
        <v>0</v>
      </c>
      <c r="AA109" s="791">
        <f t="shared" si="212"/>
        <v>0</v>
      </c>
      <c r="AB109" s="791">
        <f t="shared" si="213"/>
        <v>0</v>
      </c>
      <c r="AC109" s="791">
        <f t="shared" si="214"/>
        <v>0</v>
      </c>
      <c r="AD109" s="791">
        <f t="shared" si="215"/>
        <v>0</v>
      </c>
      <c r="AE109" s="791">
        <f t="shared" si="216"/>
        <v>1</v>
      </c>
      <c r="AF109" s="791">
        <f t="shared" si="217"/>
        <v>0</v>
      </c>
      <c r="AG109" s="356"/>
      <c r="AH109" s="16" t="s">
        <v>207</v>
      </c>
      <c r="AI109" s="797">
        <f t="shared" si="218"/>
        <v>0</v>
      </c>
      <c r="AJ109" s="797">
        <f t="shared" si="219"/>
        <v>0</v>
      </c>
      <c r="AK109" s="797">
        <f t="shared" si="220"/>
        <v>0</v>
      </c>
      <c r="AL109" s="797">
        <f t="shared" si="221"/>
        <v>0</v>
      </c>
      <c r="AM109" s="797">
        <f t="shared" si="222"/>
        <v>0</v>
      </c>
      <c r="AN109" s="797">
        <f t="shared" si="223"/>
        <v>0</v>
      </c>
      <c r="AO109" s="797">
        <f t="shared" si="224"/>
        <v>1</v>
      </c>
      <c r="AP109" s="797">
        <f t="shared" si="225"/>
        <v>0</v>
      </c>
      <c r="AQ109" s="797">
        <f t="shared" si="226"/>
        <v>0</v>
      </c>
      <c r="AR109" s="797">
        <f t="shared" si="227"/>
        <v>0</v>
      </c>
      <c r="AS109" s="797">
        <f t="shared" si="228"/>
        <v>4</v>
      </c>
      <c r="AT109" s="797">
        <f t="shared" si="229"/>
        <v>0</v>
      </c>
      <c r="AU109" s="797">
        <f t="shared" si="230"/>
        <v>1</v>
      </c>
      <c r="AV109" s="797">
        <f t="shared" si="231"/>
        <v>2</v>
      </c>
      <c r="AW109" s="797">
        <f t="shared" si="232"/>
        <v>9</v>
      </c>
      <c r="AX109" s="797">
        <f t="shared" si="233"/>
        <v>2</v>
      </c>
      <c r="AY109" s="797">
        <f t="shared" si="234"/>
        <v>5</v>
      </c>
      <c r="AZ109" s="797">
        <f t="shared" si="235"/>
        <v>4</v>
      </c>
      <c r="BA109" s="797">
        <f t="shared" si="236"/>
        <v>1</v>
      </c>
      <c r="BB109" s="797">
        <f t="shared" si="237"/>
        <v>2</v>
      </c>
      <c r="BC109" s="797">
        <f t="shared" si="238"/>
        <v>3</v>
      </c>
      <c r="BD109" s="789">
        <f t="shared" si="239"/>
        <v>0</v>
      </c>
      <c r="BE109" s="789">
        <f t="shared" si="240"/>
        <v>0</v>
      </c>
      <c r="BF109" s="789">
        <f t="shared" si="241"/>
        <v>0</v>
      </c>
      <c r="BG109" s="789">
        <f t="shared" si="242"/>
        <v>0</v>
      </c>
      <c r="BH109" s="789">
        <f t="shared" si="243"/>
        <v>0</v>
      </c>
      <c r="BI109" s="789">
        <f t="shared" si="244"/>
        <v>0</v>
      </c>
      <c r="BJ109" s="789">
        <f t="shared" si="245"/>
        <v>0</v>
      </c>
      <c r="BK109" s="789">
        <f t="shared" si="246"/>
        <v>0</v>
      </c>
      <c r="BL109" s="789">
        <f t="shared" si="247"/>
        <v>3</v>
      </c>
      <c r="BM109" s="789">
        <f t="shared" si="248"/>
        <v>0</v>
      </c>
      <c r="BN109" s="356"/>
      <c r="BO109" s="356"/>
      <c r="BP109" s="16" t="s">
        <v>207</v>
      </c>
      <c r="BQ109" s="13"/>
      <c r="BR109" s="13"/>
      <c r="BS109" s="13"/>
      <c r="BT109" s="13"/>
      <c r="BU109" s="13"/>
      <c r="BV109" s="13"/>
      <c r="BW109" s="13"/>
      <c r="BX109" s="13"/>
      <c r="BY109" s="13"/>
      <c r="BZ109" s="13"/>
      <c r="CA109" s="13"/>
      <c r="CB109" s="13"/>
      <c r="CC109" s="13"/>
      <c r="CD109" s="13"/>
      <c r="CE109" s="13"/>
      <c r="CF109" s="13"/>
      <c r="CG109" s="13"/>
      <c r="CH109" s="13"/>
      <c r="CI109" s="13"/>
      <c r="CJ109" s="13"/>
      <c r="CK109" s="13"/>
      <c r="CL109" s="13"/>
      <c r="CM109" s="13"/>
      <c r="CN109" s="13"/>
      <c r="CO109" s="13"/>
      <c r="CP109" s="13"/>
      <c r="CQ109" s="13"/>
      <c r="CR109" s="13"/>
      <c r="CS109" s="13"/>
      <c r="CT109" s="13"/>
      <c r="CU109" s="13"/>
      <c r="CV109" s="13"/>
      <c r="CW109" s="13"/>
      <c r="CX109" s="13"/>
      <c r="CY109" s="13"/>
      <c r="CZ109" s="13"/>
      <c r="DA109" s="13"/>
      <c r="DB109" s="13"/>
      <c r="DC109" s="13"/>
      <c r="DD109" s="13"/>
      <c r="DE109" s="13"/>
      <c r="DF109" s="13"/>
      <c r="DG109" s="13"/>
      <c r="DH109" s="13"/>
      <c r="DI109" s="13"/>
      <c r="DJ109" s="13"/>
      <c r="DK109" s="13"/>
      <c r="DL109" s="13"/>
      <c r="DM109" s="13"/>
      <c r="DN109" s="13"/>
      <c r="DO109" s="13"/>
      <c r="DP109" s="13"/>
      <c r="DQ109" s="13"/>
      <c r="DR109" s="13"/>
      <c r="DS109" s="13"/>
      <c r="DT109" s="13">
        <v>1</v>
      </c>
      <c r="DU109" s="13"/>
      <c r="DV109" s="13"/>
      <c r="DW109" s="13">
        <v>1</v>
      </c>
      <c r="DX109" s="13"/>
      <c r="DY109" s="13"/>
      <c r="DZ109" s="13"/>
      <c r="EA109" s="13"/>
      <c r="EB109" s="13"/>
      <c r="EC109" s="13"/>
      <c r="ED109" s="13"/>
      <c r="EE109" s="13"/>
      <c r="EF109" s="13"/>
      <c r="EG109" s="13"/>
      <c r="EH109" s="13"/>
      <c r="EI109" s="13">
        <v>1</v>
      </c>
      <c r="EJ109" s="13">
        <v>1</v>
      </c>
      <c r="EK109" s="13"/>
      <c r="EL109" s="13"/>
      <c r="EM109" s="13"/>
      <c r="EN109" s="13"/>
      <c r="EO109" s="13"/>
      <c r="EP109" s="13"/>
      <c r="EQ109" s="13"/>
      <c r="ER109" s="13">
        <v>1</v>
      </c>
      <c r="ES109" s="13"/>
      <c r="ET109" s="13">
        <v>1</v>
      </c>
      <c r="EU109" s="13">
        <v>2</v>
      </c>
      <c r="EV109" s="13"/>
      <c r="EW109" s="13"/>
      <c r="EX109" s="13"/>
      <c r="EY109" s="13">
        <v>1</v>
      </c>
      <c r="EZ109" s="13"/>
      <c r="FA109" s="13"/>
      <c r="FB109" s="13"/>
      <c r="FC109" s="13"/>
      <c r="FD109" s="13"/>
      <c r="FE109" s="13"/>
      <c r="FF109" s="13"/>
      <c r="FG109" s="13"/>
      <c r="FH109" s="13"/>
      <c r="FI109" s="13"/>
      <c r="FJ109" s="13"/>
      <c r="FK109" s="13"/>
      <c r="FL109" s="13">
        <v>1</v>
      </c>
      <c r="FM109" s="13"/>
      <c r="FN109" s="60">
        <v>10</v>
      </c>
      <c r="FO109" s="13"/>
      <c r="FP109" s="13"/>
      <c r="FQ109" s="13"/>
      <c r="FR109" s="13"/>
      <c r="FS109" s="13"/>
      <c r="FT109" s="13"/>
      <c r="FU109" s="13"/>
      <c r="FV109" s="13"/>
      <c r="FW109" s="13"/>
      <c r="FX109" s="13"/>
      <c r="FY109" s="13"/>
      <c r="FZ109" s="13"/>
      <c r="GA109" s="13"/>
      <c r="GB109" s="13"/>
      <c r="GC109" s="13"/>
      <c r="GD109" s="13"/>
      <c r="GE109" s="13"/>
      <c r="GF109" s="13"/>
      <c r="GG109" s="13"/>
      <c r="GH109" s="13"/>
      <c r="GI109" s="13"/>
      <c r="GJ109" s="13"/>
      <c r="GK109" s="13"/>
      <c r="GL109" s="13"/>
      <c r="GM109" s="13"/>
      <c r="GN109" s="13"/>
      <c r="GO109" s="13"/>
      <c r="GP109" s="13"/>
      <c r="GQ109" s="13">
        <v>1</v>
      </c>
      <c r="GR109" s="13"/>
      <c r="GS109" s="13"/>
      <c r="GT109" s="13"/>
      <c r="GU109" s="13"/>
      <c r="GV109" s="13"/>
      <c r="GW109" s="13"/>
      <c r="GX109" s="13"/>
      <c r="GY109" s="13"/>
      <c r="GZ109" s="13"/>
      <c r="HA109" s="13"/>
      <c r="HB109" s="13"/>
      <c r="HC109" s="13"/>
      <c r="HD109" s="13"/>
      <c r="HE109" s="13"/>
      <c r="HF109" s="13"/>
      <c r="HG109" s="13"/>
      <c r="HH109" s="13"/>
      <c r="HI109" s="13"/>
      <c r="HJ109" s="13"/>
      <c r="HK109" s="13"/>
      <c r="HL109" s="13">
        <v>2</v>
      </c>
      <c r="HM109" s="13"/>
      <c r="HN109" s="13"/>
      <c r="HO109" s="13">
        <v>1</v>
      </c>
      <c r="HP109" s="13"/>
      <c r="HQ109" s="13"/>
      <c r="HR109" s="13"/>
      <c r="HS109" s="13">
        <v>1</v>
      </c>
      <c r="HT109" s="13"/>
      <c r="HU109" s="13"/>
      <c r="HV109" s="13">
        <v>1</v>
      </c>
      <c r="HW109" s="13"/>
      <c r="HX109" s="13"/>
      <c r="HY109" s="13"/>
      <c r="HZ109" s="13"/>
      <c r="IA109" s="13"/>
      <c r="IB109" s="13"/>
      <c r="IC109" s="13"/>
      <c r="ID109" s="13">
        <v>2</v>
      </c>
      <c r="IE109" s="13">
        <v>2</v>
      </c>
      <c r="IF109" s="13"/>
      <c r="IG109" s="13">
        <v>1</v>
      </c>
      <c r="IH109" s="13"/>
      <c r="II109" s="13"/>
      <c r="IJ109" s="13">
        <v>1</v>
      </c>
      <c r="IK109" s="13">
        <v>2</v>
      </c>
      <c r="IL109" s="13"/>
      <c r="IM109" s="13">
        <v>1</v>
      </c>
      <c r="IN109" s="13"/>
      <c r="IO109" s="13">
        <v>1</v>
      </c>
      <c r="IP109" s="13"/>
      <c r="IQ109" s="13">
        <v>1</v>
      </c>
      <c r="IR109" s="13"/>
      <c r="IS109" s="13">
        <v>1</v>
      </c>
      <c r="IT109" s="13"/>
      <c r="IU109" s="13">
        <v>1</v>
      </c>
      <c r="IV109" s="13">
        <v>1</v>
      </c>
      <c r="IW109" s="13"/>
      <c r="IX109" s="13"/>
      <c r="IY109" s="13"/>
      <c r="IZ109" s="13"/>
      <c r="JA109" s="13">
        <v>1</v>
      </c>
      <c r="JB109" s="13"/>
      <c r="JC109" s="13"/>
      <c r="JD109" s="13"/>
      <c r="JE109" s="13"/>
      <c r="JF109" s="13"/>
      <c r="JG109" s="13"/>
      <c r="JH109" s="13"/>
      <c r="JI109" s="13"/>
      <c r="JJ109" s="13"/>
      <c r="JK109" s="13"/>
      <c r="JL109" s="13"/>
      <c r="JM109" s="60">
        <v>21</v>
      </c>
      <c r="JN109" s="13"/>
      <c r="JO109" s="13"/>
      <c r="JP109" s="13"/>
      <c r="JQ109" s="13"/>
      <c r="JR109" s="13"/>
      <c r="JS109" s="13"/>
      <c r="JT109" s="13"/>
      <c r="JU109" s="13"/>
      <c r="JV109" s="13"/>
      <c r="JW109" s="13"/>
      <c r="JX109" s="13"/>
      <c r="JY109" s="13"/>
      <c r="JZ109" s="13"/>
      <c r="KA109" s="13"/>
      <c r="KB109" s="13"/>
      <c r="KC109" s="13"/>
      <c r="KD109" s="13"/>
      <c r="KE109" s="13"/>
      <c r="KF109" s="13"/>
      <c r="KG109" s="13"/>
      <c r="KH109" s="13"/>
      <c r="KI109" s="13"/>
      <c r="KJ109" s="13"/>
      <c r="KK109" s="13"/>
      <c r="KL109" s="13"/>
      <c r="KM109" s="13"/>
      <c r="KN109" s="13"/>
      <c r="KO109" s="13"/>
      <c r="KP109" s="13"/>
      <c r="KQ109" s="13"/>
      <c r="KR109" s="13"/>
      <c r="KS109" s="13"/>
      <c r="KT109" s="13"/>
      <c r="KU109" s="13"/>
      <c r="KV109" s="13"/>
      <c r="KW109" s="13"/>
      <c r="KX109" s="13"/>
      <c r="KY109" s="13"/>
      <c r="KZ109" s="13"/>
      <c r="LA109" s="13"/>
      <c r="LB109" s="13"/>
      <c r="LC109" s="13"/>
      <c r="LD109" s="13"/>
      <c r="LE109" s="13"/>
      <c r="LF109" s="13"/>
      <c r="LG109" s="13"/>
      <c r="LH109" s="13"/>
      <c r="LI109" s="13"/>
      <c r="LJ109" s="13"/>
      <c r="LK109" s="13"/>
      <c r="LL109" s="13"/>
      <c r="LM109" s="13"/>
      <c r="LN109" s="13"/>
      <c r="LO109" s="13"/>
      <c r="LP109" s="13"/>
      <c r="LQ109" s="13">
        <v>1</v>
      </c>
      <c r="LR109" s="13"/>
      <c r="LS109" s="13">
        <v>1</v>
      </c>
      <c r="LT109" s="13">
        <v>1</v>
      </c>
      <c r="LU109" s="13"/>
      <c r="LV109" s="13"/>
      <c r="LW109" s="13"/>
      <c r="LX109" s="13"/>
      <c r="LY109" s="13"/>
      <c r="LZ109" s="13"/>
      <c r="MA109" s="13"/>
      <c r="MB109" s="13"/>
      <c r="MC109" s="13"/>
      <c r="MD109" s="13"/>
      <c r="ME109" s="13"/>
      <c r="MF109" s="13"/>
      <c r="MG109" s="13"/>
      <c r="MH109" s="13"/>
      <c r="MI109" s="13"/>
      <c r="MJ109" s="13"/>
      <c r="MK109" s="60">
        <v>3</v>
      </c>
      <c r="ML109" s="13">
        <v>34</v>
      </c>
      <c r="MM109" s="448"/>
      <c r="MN109" s="448"/>
      <c r="MO109" s="448"/>
      <c r="MP109" s="448"/>
    </row>
    <row r="110" spans="1:354">
      <c r="A110" s="9" t="s">
        <v>120</v>
      </c>
      <c r="B110" s="283">
        <f t="shared" si="188"/>
        <v>0</v>
      </c>
      <c r="C110" s="283">
        <f t="shared" si="189"/>
        <v>0</v>
      </c>
      <c r="D110" s="283">
        <f t="shared" si="190"/>
        <v>1</v>
      </c>
      <c r="E110" s="283">
        <f t="shared" si="191"/>
        <v>2</v>
      </c>
      <c r="F110" s="283">
        <f t="shared" si="192"/>
        <v>4</v>
      </c>
      <c r="G110" s="283">
        <f t="shared" si="193"/>
        <v>2</v>
      </c>
      <c r="H110" s="283">
        <f t="shared" si="194"/>
        <v>8</v>
      </c>
      <c r="I110" s="283">
        <f t="shared" si="195"/>
        <v>10</v>
      </c>
      <c r="J110" s="283">
        <f t="shared" si="196"/>
        <v>19</v>
      </c>
      <c r="K110" s="283">
        <f t="shared" si="197"/>
        <v>18</v>
      </c>
      <c r="L110" s="283">
        <f t="shared" si="198"/>
        <v>54</v>
      </c>
      <c r="M110" s="283">
        <f t="shared" si="199"/>
        <v>35</v>
      </c>
      <c r="N110" s="283">
        <f t="shared" si="200"/>
        <v>91</v>
      </c>
      <c r="O110" s="283">
        <f t="shared" si="201"/>
        <v>69</v>
      </c>
      <c r="P110" s="283">
        <f t="shared" si="202"/>
        <v>149</v>
      </c>
      <c r="Q110" s="283">
        <f t="shared" si="203"/>
        <v>88</v>
      </c>
      <c r="R110" s="283">
        <f t="shared" si="204"/>
        <v>80</v>
      </c>
      <c r="S110" s="283">
        <f t="shared" si="205"/>
        <v>102</v>
      </c>
      <c r="T110" s="283">
        <f t="shared" si="206"/>
        <v>21</v>
      </c>
      <c r="U110" s="283">
        <f t="shared" si="207"/>
        <v>48</v>
      </c>
      <c r="W110" s="791">
        <f t="shared" si="208"/>
        <v>1</v>
      </c>
      <c r="X110" s="791">
        <f t="shared" si="209"/>
        <v>0</v>
      </c>
      <c r="Y110" s="791">
        <f t="shared" si="210"/>
        <v>0</v>
      </c>
      <c r="Z110" s="791">
        <f t="shared" si="211"/>
        <v>0</v>
      </c>
      <c r="AA110" s="791">
        <f t="shared" si="212"/>
        <v>0</v>
      </c>
      <c r="AB110" s="791">
        <f t="shared" si="213"/>
        <v>0</v>
      </c>
      <c r="AC110" s="791">
        <f t="shared" si="214"/>
        <v>2</v>
      </c>
      <c r="AD110" s="791">
        <f t="shared" si="215"/>
        <v>5</v>
      </c>
      <c r="AE110" s="791">
        <f t="shared" si="216"/>
        <v>10</v>
      </c>
      <c r="AF110" s="791">
        <f t="shared" si="217"/>
        <v>5</v>
      </c>
      <c r="AG110" s="356"/>
      <c r="AH110" s="16" t="s">
        <v>119</v>
      </c>
      <c r="AI110" s="797">
        <f t="shared" si="218"/>
        <v>0</v>
      </c>
      <c r="AJ110" s="797">
        <f t="shared" si="219"/>
        <v>0</v>
      </c>
      <c r="AK110" s="797">
        <f t="shared" si="220"/>
        <v>0</v>
      </c>
      <c r="AL110" s="797">
        <f t="shared" si="221"/>
        <v>0</v>
      </c>
      <c r="AM110" s="797">
        <f t="shared" si="222"/>
        <v>0</v>
      </c>
      <c r="AN110" s="797">
        <f t="shared" si="223"/>
        <v>0</v>
      </c>
      <c r="AO110" s="797">
        <f t="shared" si="224"/>
        <v>0</v>
      </c>
      <c r="AP110" s="797">
        <f t="shared" si="225"/>
        <v>0</v>
      </c>
      <c r="AQ110" s="797">
        <f t="shared" si="226"/>
        <v>1</v>
      </c>
      <c r="AR110" s="797">
        <f t="shared" si="227"/>
        <v>0</v>
      </c>
      <c r="AS110" s="797">
        <f t="shared" si="228"/>
        <v>2</v>
      </c>
      <c r="AT110" s="797">
        <f t="shared" si="229"/>
        <v>1</v>
      </c>
      <c r="AU110" s="797">
        <f t="shared" si="230"/>
        <v>13</v>
      </c>
      <c r="AV110" s="797">
        <f t="shared" si="231"/>
        <v>2</v>
      </c>
      <c r="AW110" s="797">
        <f t="shared" si="232"/>
        <v>7</v>
      </c>
      <c r="AX110" s="797">
        <f t="shared" si="233"/>
        <v>7</v>
      </c>
      <c r="AY110" s="797">
        <f t="shared" si="234"/>
        <v>10</v>
      </c>
      <c r="AZ110" s="797">
        <f t="shared" si="235"/>
        <v>10</v>
      </c>
      <c r="BA110" s="797">
        <f t="shared" si="236"/>
        <v>1</v>
      </c>
      <c r="BB110" s="797">
        <f t="shared" si="237"/>
        <v>5</v>
      </c>
      <c r="BC110" s="797">
        <f t="shared" si="238"/>
        <v>1</v>
      </c>
      <c r="BD110" s="789">
        <f t="shared" si="239"/>
        <v>0</v>
      </c>
      <c r="BE110" s="789">
        <f t="shared" si="240"/>
        <v>0</v>
      </c>
      <c r="BF110" s="789">
        <f t="shared" si="241"/>
        <v>0</v>
      </c>
      <c r="BG110" s="789">
        <f t="shared" si="242"/>
        <v>0</v>
      </c>
      <c r="BH110" s="789">
        <f t="shared" si="243"/>
        <v>0</v>
      </c>
      <c r="BI110" s="789">
        <f t="shared" si="244"/>
        <v>0</v>
      </c>
      <c r="BJ110" s="789">
        <f t="shared" si="245"/>
        <v>0</v>
      </c>
      <c r="BK110" s="789">
        <f t="shared" si="246"/>
        <v>0</v>
      </c>
      <c r="BL110" s="789">
        <f t="shared" si="247"/>
        <v>1</v>
      </c>
      <c r="BM110" s="789">
        <f t="shared" si="248"/>
        <v>0</v>
      </c>
      <c r="BN110" s="356"/>
      <c r="BO110" s="356"/>
      <c r="BP110" s="16" t="s">
        <v>119</v>
      </c>
      <c r="BQ110" s="13"/>
      <c r="BR110" s="13"/>
      <c r="BS110" s="13"/>
      <c r="BT110" s="13"/>
      <c r="BU110" s="13"/>
      <c r="BV110" s="13"/>
      <c r="BW110" s="13"/>
      <c r="BX110" s="13"/>
      <c r="BY110" s="13"/>
      <c r="BZ110" s="13"/>
      <c r="CA110" s="13"/>
      <c r="CB110" s="13"/>
      <c r="CC110" s="13"/>
      <c r="CD110" s="13"/>
      <c r="CE110" s="13"/>
      <c r="CF110" s="13"/>
      <c r="CG110" s="13"/>
      <c r="CH110" s="13"/>
      <c r="CI110" s="13"/>
      <c r="CJ110" s="13"/>
      <c r="CK110" s="13"/>
      <c r="CL110" s="13"/>
      <c r="CM110" s="13"/>
      <c r="CN110" s="13"/>
      <c r="CO110" s="13"/>
      <c r="CP110" s="13"/>
      <c r="CQ110" s="13"/>
      <c r="CR110" s="13"/>
      <c r="CS110" s="13"/>
      <c r="CT110" s="13"/>
      <c r="CU110" s="13"/>
      <c r="CV110" s="13"/>
      <c r="CW110" s="13"/>
      <c r="CX110" s="13"/>
      <c r="CY110" s="13"/>
      <c r="CZ110" s="13"/>
      <c r="DA110" s="13"/>
      <c r="DB110" s="13"/>
      <c r="DC110" s="13"/>
      <c r="DD110" s="13"/>
      <c r="DE110" s="13"/>
      <c r="DF110" s="13"/>
      <c r="DG110" s="13"/>
      <c r="DH110" s="13"/>
      <c r="DI110" s="13"/>
      <c r="DJ110" s="13"/>
      <c r="DK110" s="13"/>
      <c r="DL110" s="13"/>
      <c r="DM110" s="13"/>
      <c r="DN110" s="13"/>
      <c r="DO110" s="13"/>
      <c r="DP110" s="13"/>
      <c r="DQ110" s="13"/>
      <c r="DR110" s="13">
        <v>1</v>
      </c>
      <c r="DS110" s="13">
        <v>1</v>
      </c>
      <c r="DT110" s="13"/>
      <c r="DU110" s="13"/>
      <c r="DV110" s="13"/>
      <c r="DW110" s="13">
        <v>1</v>
      </c>
      <c r="DX110" s="13"/>
      <c r="DY110" s="13"/>
      <c r="DZ110" s="13"/>
      <c r="EA110" s="13"/>
      <c r="EB110" s="13"/>
      <c r="EC110" s="13">
        <v>1</v>
      </c>
      <c r="ED110" s="13">
        <v>1</v>
      </c>
      <c r="EE110" s="13">
        <v>1</v>
      </c>
      <c r="EF110" s="13"/>
      <c r="EG110" s="13"/>
      <c r="EH110" s="13">
        <v>1</v>
      </c>
      <c r="EI110" s="13"/>
      <c r="EJ110" s="13">
        <v>1</v>
      </c>
      <c r="EK110" s="13">
        <v>1</v>
      </c>
      <c r="EL110" s="13">
        <v>1</v>
      </c>
      <c r="EM110" s="13"/>
      <c r="EN110" s="13"/>
      <c r="EO110" s="13">
        <v>1</v>
      </c>
      <c r="EP110" s="13"/>
      <c r="EQ110" s="13">
        <v>1</v>
      </c>
      <c r="ER110" s="13">
        <v>1</v>
      </c>
      <c r="ES110" s="13">
        <v>2</v>
      </c>
      <c r="ET110" s="13"/>
      <c r="EU110" s="13">
        <v>2</v>
      </c>
      <c r="EV110" s="13">
        <v>3</v>
      </c>
      <c r="EW110" s="13"/>
      <c r="EX110" s="13">
        <v>1</v>
      </c>
      <c r="EY110" s="13">
        <v>2</v>
      </c>
      <c r="EZ110" s="13"/>
      <c r="FA110" s="13"/>
      <c r="FB110" s="13">
        <v>1</v>
      </c>
      <c r="FC110" s="13"/>
      <c r="FD110" s="13"/>
      <c r="FE110" s="13">
        <v>1</v>
      </c>
      <c r="FF110" s="13"/>
      <c r="FG110" s="13"/>
      <c r="FH110" s="13"/>
      <c r="FI110" s="13"/>
      <c r="FJ110" s="13"/>
      <c r="FK110" s="13"/>
      <c r="FL110" s="13"/>
      <c r="FM110" s="13"/>
      <c r="FN110" s="60">
        <v>25</v>
      </c>
      <c r="FO110" s="13"/>
      <c r="FP110" s="13"/>
      <c r="FQ110" s="13"/>
      <c r="FR110" s="13"/>
      <c r="FS110" s="13"/>
      <c r="FT110" s="13"/>
      <c r="FU110" s="13"/>
      <c r="FV110" s="13"/>
      <c r="FW110" s="13"/>
      <c r="FX110" s="13"/>
      <c r="FY110" s="13"/>
      <c r="FZ110" s="13"/>
      <c r="GA110" s="13"/>
      <c r="GB110" s="13"/>
      <c r="GC110" s="13"/>
      <c r="GD110" s="13"/>
      <c r="GE110" s="13"/>
      <c r="GF110" s="13"/>
      <c r="GG110" s="13"/>
      <c r="GH110" s="13"/>
      <c r="GI110" s="13"/>
      <c r="GJ110" s="13"/>
      <c r="GK110" s="13"/>
      <c r="GL110" s="13"/>
      <c r="GM110" s="13"/>
      <c r="GN110" s="13"/>
      <c r="GO110" s="13"/>
      <c r="GP110" s="13"/>
      <c r="GQ110" s="13"/>
      <c r="GR110" s="13"/>
      <c r="GS110" s="13"/>
      <c r="GT110" s="13"/>
      <c r="GU110" s="13"/>
      <c r="GV110" s="13"/>
      <c r="GW110" s="13"/>
      <c r="GX110" s="13"/>
      <c r="GY110" s="13"/>
      <c r="GZ110" s="13"/>
      <c r="HA110" s="13"/>
      <c r="HB110" s="13"/>
      <c r="HC110" s="13"/>
      <c r="HD110" s="13"/>
      <c r="HE110" s="13"/>
      <c r="HF110" s="13">
        <v>1</v>
      </c>
      <c r="HG110" s="13"/>
      <c r="HH110" s="13"/>
      <c r="HI110" s="13"/>
      <c r="HJ110" s="13"/>
      <c r="HK110" s="13"/>
      <c r="HL110" s="13"/>
      <c r="HM110" s="13"/>
      <c r="HN110" s="13"/>
      <c r="HO110" s="13"/>
      <c r="HP110" s="13">
        <v>1</v>
      </c>
      <c r="HQ110" s="13">
        <v>1</v>
      </c>
      <c r="HR110" s="13"/>
      <c r="HS110" s="13"/>
      <c r="HT110" s="13"/>
      <c r="HU110" s="13"/>
      <c r="HV110" s="13"/>
      <c r="HW110" s="13"/>
      <c r="HX110" s="13">
        <v>2</v>
      </c>
      <c r="HY110" s="13">
        <v>3</v>
      </c>
      <c r="HZ110" s="13">
        <v>3</v>
      </c>
      <c r="IA110" s="13">
        <v>3</v>
      </c>
      <c r="IB110" s="13">
        <v>1</v>
      </c>
      <c r="IC110" s="13">
        <v>1</v>
      </c>
      <c r="ID110" s="13">
        <v>1</v>
      </c>
      <c r="IE110" s="13"/>
      <c r="IF110" s="13">
        <v>1</v>
      </c>
      <c r="IG110" s="13"/>
      <c r="IH110" s="13">
        <v>1</v>
      </c>
      <c r="II110" s="13">
        <v>3</v>
      </c>
      <c r="IJ110" s="13">
        <v>1</v>
      </c>
      <c r="IK110" s="13"/>
      <c r="IL110" s="13"/>
      <c r="IM110" s="13"/>
      <c r="IN110" s="13">
        <v>1</v>
      </c>
      <c r="IO110" s="13"/>
      <c r="IP110" s="13">
        <v>1</v>
      </c>
      <c r="IQ110" s="13">
        <v>4</v>
      </c>
      <c r="IR110" s="13">
        <v>1</v>
      </c>
      <c r="IS110" s="13">
        <v>1</v>
      </c>
      <c r="IT110" s="13"/>
      <c r="IU110" s="13"/>
      <c r="IV110" s="13"/>
      <c r="IW110" s="13">
        <v>2</v>
      </c>
      <c r="IX110" s="13"/>
      <c r="IY110" s="13"/>
      <c r="IZ110" s="13"/>
      <c r="JA110" s="13">
        <v>1</v>
      </c>
      <c r="JB110" s="13"/>
      <c r="JC110" s="13"/>
      <c r="JD110" s="13"/>
      <c r="JE110" s="13"/>
      <c r="JF110" s="13"/>
      <c r="JG110" s="13"/>
      <c r="JH110" s="13"/>
      <c r="JI110" s="13"/>
      <c r="JJ110" s="13"/>
      <c r="JK110" s="13"/>
      <c r="JL110" s="13"/>
      <c r="JM110" s="60">
        <v>34</v>
      </c>
      <c r="JN110" s="13"/>
      <c r="JO110" s="13"/>
      <c r="JP110" s="13"/>
      <c r="JQ110" s="13"/>
      <c r="JR110" s="13"/>
      <c r="JS110" s="13"/>
      <c r="JT110" s="13"/>
      <c r="JU110" s="13"/>
      <c r="JV110" s="13"/>
      <c r="JW110" s="13"/>
      <c r="JX110" s="13"/>
      <c r="JY110" s="13"/>
      <c r="JZ110" s="13"/>
      <c r="KA110" s="13"/>
      <c r="KB110" s="13"/>
      <c r="KC110" s="13"/>
      <c r="KD110" s="13"/>
      <c r="KE110" s="13"/>
      <c r="KF110" s="13"/>
      <c r="KG110" s="13"/>
      <c r="KH110" s="13"/>
      <c r="KI110" s="13"/>
      <c r="KJ110" s="13"/>
      <c r="KK110" s="13"/>
      <c r="KL110" s="13"/>
      <c r="KM110" s="13"/>
      <c r="KN110" s="13"/>
      <c r="KO110" s="13"/>
      <c r="KP110" s="13"/>
      <c r="KQ110" s="13"/>
      <c r="KR110" s="13"/>
      <c r="KS110" s="13"/>
      <c r="KT110" s="13"/>
      <c r="KU110" s="13"/>
      <c r="KV110" s="13"/>
      <c r="KW110" s="13"/>
      <c r="KX110" s="13"/>
      <c r="KY110" s="13"/>
      <c r="KZ110" s="13"/>
      <c r="LA110" s="13"/>
      <c r="LB110" s="13"/>
      <c r="LC110" s="13"/>
      <c r="LD110" s="13"/>
      <c r="LE110" s="13"/>
      <c r="LF110" s="13"/>
      <c r="LG110" s="13"/>
      <c r="LH110" s="13"/>
      <c r="LI110" s="13"/>
      <c r="LJ110" s="13"/>
      <c r="LK110" s="13"/>
      <c r="LL110" s="13"/>
      <c r="LM110" s="13"/>
      <c r="LN110" s="13"/>
      <c r="LO110" s="13"/>
      <c r="LP110" s="13"/>
      <c r="LQ110" s="13"/>
      <c r="LR110" s="13"/>
      <c r="LS110" s="13"/>
      <c r="LT110" s="13">
        <v>1</v>
      </c>
      <c r="LU110" s="13"/>
      <c r="LV110" s="13"/>
      <c r="LW110" s="13"/>
      <c r="LX110" s="13"/>
      <c r="LY110" s="13"/>
      <c r="LZ110" s="13"/>
      <c r="MA110" s="13"/>
      <c r="MB110" s="13"/>
      <c r="MC110" s="13"/>
      <c r="MD110" s="13"/>
      <c r="ME110" s="13"/>
      <c r="MF110" s="13"/>
      <c r="MG110" s="13"/>
      <c r="MH110" s="13"/>
      <c r="MI110" s="13"/>
      <c r="MJ110" s="13"/>
      <c r="MK110" s="60">
        <v>1</v>
      </c>
      <c r="ML110" s="13">
        <v>60</v>
      </c>
      <c r="MM110" s="448"/>
      <c r="MN110" s="448"/>
      <c r="MO110" s="448"/>
      <c r="MP110" s="448"/>
    </row>
    <row r="111" spans="1:354">
      <c r="A111" s="9" t="s">
        <v>208</v>
      </c>
      <c r="B111" s="283">
        <f t="shared" si="188"/>
        <v>0</v>
      </c>
      <c r="C111" s="283">
        <f t="shared" si="189"/>
        <v>0</v>
      </c>
      <c r="D111" s="283">
        <f t="shared" si="190"/>
        <v>0</v>
      </c>
      <c r="E111" s="283">
        <f t="shared" si="191"/>
        <v>0</v>
      </c>
      <c r="F111" s="283">
        <f t="shared" si="192"/>
        <v>1</v>
      </c>
      <c r="G111" s="283">
        <f t="shared" si="193"/>
        <v>0</v>
      </c>
      <c r="H111" s="283">
        <f t="shared" si="194"/>
        <v>1</v>
      </c>
      <c r="I111" s="283">
        <f t="shared" si="195"/>
        <v>1</v>
      </c>
      <c r="J111" s="283">
        <f t="shared" si="196"/>
        <v>5</v>
      </c>
      <c r="K111" s="283">
        <f t="shared" si="197"/>
        <v>1</v>
      </c>
      <c r="L111" s="283">
        <f t="shared" si="198"/>
        <v>18</v>
      </c>
      <c r="M111" s="283">
        <f t="shared" si="199"/>
        <v>2</v>
      </c>
      <c r="N111" s="283">
        <f t="shared" si="200"/>
        <v>31</v>
      </c>
      <c r="O111" s="283">
        <f t="shared" si="201"/>
        <v>10</v>
      </c>
      <c r="P111" s="283">
        <f t="shared" si="202"/>
        <v>42</v>
      </c>
      <c r="Q111" s="283">
        <f t="shared" si="203"/>
        <v>26</v>
      </c>
      <c r="R111" s="283">
        <f t="shared" si="204"/>
        <v>27</v>
      </c>
      <c r="S111" s="283">
        <f t="shared" si="205"/>
        <v>32</v>
      </c>
      <c r="T111" s="283">
        <f t="shared" si="206"/>
        <v>13</v>
      </c>
      <c r="U111" s="283">
        <f t="shared" si="207"/>
        <v>21</v>
      </c>
      <c r="W111" s="791">
        <f t="shared" si="208"/>
        <v>0</v>
      </c>
      <c r="X111" s="791">
        <f t="shared" si="209"/>
        <v>0</v>
      </c>
      <c r="Y111" s="791">
        <f t="shared" si="210"/>
        <v>0</v>
      </c>
      <c r="Z111" s="791">
        <f t="shared" si="211"/>
        <v>0</v>
      </c>
      <c r="AA111" s="791">
        <f t="shared" si="212"/>
        <v>0</v>
      </c>
      <c r="AB111" s="791">
        <f t="shared" si="213"/>
        <v>0</v>
      </c>
      <c r="AC111" s="791">
        <f t="shared" si="214"/>
        <v>0</v>
      </c>
      <c r="AD111" s="791">
        <f t="shared" si="215"/>
        <v>0</v>
      </c>
      <c r="AE111" s="791">
        <f t="shared" si="216"/>
        <v>9</v>
      </c>
      <c r="AF111" s="791">
        <f t="shared" si="217"/>
        <v>13</v>
      </c>
      <c r="AG111" s="356"/>
      <c r="AH111" s="16" t="s">
        <v>120</v>
      </c>
      <c r="AI111" s="797">
        <f t="shared" si="218"/>
        <v>0</v>
      </c>
      <c r="AJ111" s="797">
        <f t="shared" si="219"/>
        <v>0</v>
      </c>
      <c r="AK111" s="797">
        <f t="shared" si="220"/>
        <v>1</v>
      </c>
      <c r="AL111" s="797">
        <f t="shared" si="221"/>
        <v>2</v>
      </c>
      <c r="AM111" s="797">
        <f t="shared" si="222"/>
        <v>4</v>
      </c>
      <c r="AN111" s="797">
        <f t="shared" si="223"/>
        <v>2</v>
      </c>
      <c r="AO111" s="797">
        <f t="shared" si="224"/>
        <v>8</v>
      </c>
      <c r="AP111" s="797">
        <f t="shared" si="225"/>
        <v>10</v>
      </c>
      <c r="AQ111" s="797">
        <f t="shared" si="226"/>
        <v>19</v>
      </c>
      <c r="AR111" s="797">
        <f t="shared" si="227"/>
        <v>18</v>
      </c>
      <c r="AS111" s="797">
        <f t="shared" si="228"/>
        <v>54</v>
      </c>
      <c r="AT111" s="797">
        <f t="shared" si="229"/>
        <v>35</v>
      </c>
      <c r="AU111" s="797">
        <f t="shared" si="230"/>
        <v>91</v>
      </c>
      <c r="AV111" s="797">
        <f t="shared" si="231"/>
        <v>69</v>
      </c>
      <c r="AW111" s="797">
        <f t="shared" si="232"/>
        <v>149</v>
      </c>
      <c r="AX111" s="797">
        <f t="shared" si="233"/>
        <v>88</v>
      </c>
      <c r="AY111" s="797">
        <f t="shared" si="234"/>
        <v>80</v>
      </c>
      <c r="AZ111" s="797">
        <f t="shared" si="235"/>
        <v>102</v>
      </c>
      <c r="BA111" s="797">
        <f t="shared" si="236"/>
        <v>21</v>
      </c>
      <c r="BB111" s="797">
        <f t="shared" si="237"/>
        <v>48</v>
      </c>
      <c r="BC111" s="797">
        <f t="shared" si="238"/>
        <v>23</v>
      </c>
      <c r="BD111" s="789">
        <f t="shared" si="239"/>
        <v>1</v>
      </c>
      <c r="BE111" s="789">
        <f t="shared" si="240"/>
        <v>0</v>
      </c>
      <c r="BF111" s="789">
        <f t="shared" si="241"/>
        <v>0</v>
      </c>
      <c r="BG111" s="789">
        <f t="shared" si="242"/>
        <v>0</v>
      </c>
      <c r="BH111" s="789">
        <f t="shared" si="243"/>
        <v>0</v>
      </c>
      <c r="BI111" s="789">
        <f t="shared" si="244"/>
        <v>0</v>
      </c>
      <c r="BJ111" s="789">
        <f t="shared" si="245"/>
        <v>2</v>
      </c>
      <c r="BK111" s="789">
        <f t="shared" si="246"/>
        <v>5</v>
      </c>
      <c r="BL111" s="789">
        <f t="shared" si="247"/>
        <v>10</v>
      </c>
      <c r="BM111" s="789">
        <f t="shared" si="248"/>
        <v>5</v>
      </c>
      <c r="BN111" s="356"/>
      <c r="BO111" s="356"/>
      <c r="BP111" s="16" t="s">
        <v>120</v>
      </c>
      <c r="BQ111" s="13"/>
      <c r="BR111" s="13"/>
      <c r="BS111" s="13"/>
      <c r="BT111" s="13"/>
      <c r="BU111" s="13"/>
      <c r="BV111" s="13"/>
      <c r="BW111" s="13"/>
      <c r="BX111" s="13"/>
      <c r="BY111" s="13"/>
      <c r="BZ111" s="13"/>
      <c r="CA111" s="13"/>
      <c r="CB111" s="13"/>
      <c r="CC111" s="13">
        <v>1</v>
      </c>
      <c r="CD111" s="13">
        <v>1</v>
      </c>
      <c r="CE111" s="13"/>
      <c r="CF111" s="13"/>
      <c r="CG111" s="13">
        <v>1</v>
      </c>
      <c r="CH111" s="13"/>
      <c r="CI111" s="13"/>
      <c r="CJ111" s="13"/>
      <c r="CK111" s="13">
        <v>1</v>
      </c>
      <c r="CL111" s="13"/>
      <c r="CM111" s="13"/>
      <c r="CN111" s="13"/>
      <c r="CO111" s="13"/>
      <c r="CP111" s="13"/>
      <c r="CQ111" s="13"/>
      <c r="CR111" s="13">
        <v>3</v>
      </c>
      <c r="CS111" s="13">
        <v>1</v>
      </c>
      <c r="CT111" s="13"/>
      <c r="CU111" s="13"/>
      <c r="CV111" s="13">
        <v>1</v>
      </c>
      <c r="CW111" s="13">
        <v>3</v>
      </c>
      <c r="CX111" s="13">
        <v>2</v>
      </c>
      <c r="CY111" s="13">
        <v>1</v>
      </c>
      <c r="CZ111" s="13">
        <v>1</v>
      </c>
      <c r="DA111" s="13">
        <v>3</v>
      </c>
      <c r="DB111" s="13"/>
      <c r="DC111" s="13">
        <v>1</v>
      </c>
      <c r="DD111" s="13"/>
      <c r="DE111" s="13">
        <v>3</v>
      </c>
      <c r="DF111" s="13">
        <v>1</v>
      </c>
      <c r="DG111" s="13">
        <v>5</v>
      </c>
      <c r="DH111" s="13">
        <v>3</v>
      </c>
      <c r="DI111" s="13">
        <v>4</v>
      </c>
      <c r="DJ111" s="13">
        <v>4</v>
      </c>
      <c r="DK111" s="13">
        <v>3</v>
      </c>
      <c r="DL111" s="13">
        <v>2</v>
      </c>
      <c r="DM111" s="13">
        <v>2</v>
      </c>
      <c r="DN111" s="13">
        <v>6</v>
      </c>
      <c r="DO111" s="13">
        <v>5</v>
      </c>
      <c r="DP111" s="13">
        <v>3</v>
      </c>
      <c r="DQ111" s="13">
        <v>3</v>
      </c>
      <c r="DR111" s="13">
        <v>3</v>
      </c>
      <c r="DS111" s="13">
        <v>5</v>
      </c>
      <c r="DT111" s="13">
        <v>4</v>
      </c>
      <c r="DU111" s="13">
        <v>5</v>
      </c>
      <c r="DV111" s="13">
        <v>6</v>
      </c>
      <c r="DW111" s="13">
        <v>12</v>
      </c>
      <c r="DX111" s="13">
        <v>2</v>
      </c>
      <c r="DY111" s="13">
        <v>8</v>
      </c>
      <c r="DZ111" s="13">
        <v>5</v>
      </c>
      <c r="EA111" s="13">
        <v>12</v>
      </c>
      <c r="EB111" s="13">
        <v>10</v>
      </c>
      <c r="EC111" s="13">
        <v>6</v>
      </c>
      <c r="ED111" s="13">
        <v>3</v>
      </c>
      <c r="EE111" s="13">
        <v>8</v>
      </c>
      <c r="EF111" s="13">
        <v>8</v>
      </c>
      <c r="EG111" s="13">
        <v>9</v>
      </c>
      <c r="EH111" s="13">
        <v>8</v>
      </c>
      <c r="EI111" s="13">
        <v>7</v>
      </c>
      <c r="EJ111" s="13">
        <v>19</v>
      </c>
      <c r="EK111" s="13">
        <v>11</v>
      </c>
      <c r="EL111" s="13">
        <v>9</v>
      </c>
      <c r="EM111" s="13">
        <v>11</v>
      </c>
      <c r="EN111" s="13">
        <v>16</v>
      </c>
      <c r="EO111" s="13">
        <v>8</v>
      </c>
      <c r="EP111" s="13">
        <v>6</v>
      </c>
      <c r="EQ111" s="13">
        <v>10</v>
      </c>
      <c r="ER111" s="13">
        <v>8</v>
      </c>
      <c r="ES111" s="13">
        <v>13</v>
      </c>
      <c r="ET111" s="13">
        <v>13</v>
      </c>
      <c r="EU111" s="13">
        <v>11</v>
      </c>
      <c r="EV111" s="13">
        <v>6</v>
      </c>
      <c r="EW111" s="13">
        <v>11</v>
      </c>
      <c r="EX111" s="13">
        <v>9</v>
      </c>
      <c r="EY111" s="13">
        <v>3</v>
      </c>
      <c r="EZ111" s="13">
        <v>8</v>
      </c>
      <c r="FA111" s="13">
        <v>2</v>
      </c>
      <c r="FB111" s="13">
        <v>4</v>
      </c>
      <c r="FC111" s="13">
        <v>4</v>
      </c>
      <c r="FD111" s="13">
        <v>3</v>
      </c>
      <c r="FE111" s="13">
        <v>3</v>
      </c>
      <c r="FF111" s="13">
        <v>1</v>
      </c>
      <c r="FG111" s="13"/>
      <c r="FH111" s="13"/>
      <c r="FI111" s="13"/>
      <c r="FJ111" s="13"/>
      <c r="FK111" s="13"/>
      <c r="FL111" s="13"/>
      <c r="FM111" s="13"/>
      <c r="FN111" s="60">
        <v>374</v>
      </c>
      <c r="FO111" s="13"/>
      <c r="FP111" s="13"/>
      <c r="FQ111" s="13"/>
      <c r="FR111" s="13"/>
      <c r="FS111" s="13"/>
      <c r="FT111" s="13"/>
      <c r="FU111" s="13"/>
      <c r="FV111" s="13"/>
      <c r="FW111" s="13"/>
      <c r="FX111" s="13"/>
      <c r="FY111" s="13"/>
      <c r="FZ111" s="13"/>
      <c r="GA111" s="13"/>
      <c r="GB111" s="13"/>
      <c r="GC111" s="13">
        <v>1</v>
      </c>
      <c r="GD111" s="13"/>
      <c r="GE111" s="13"/>
      <c r="GF111" s="13">
        <v>1</v>
      </c>
      <c r="GG111" s="13"/>
      <c r="GH111" s="13"/>
      <c r="GI111" s="13">
        <v>1</v>
      </c>
      <c r="GJ111" s="13"/>
      <c r="GK111" s="13"/>
      <c r="GL111" s="13">
        <v>1</v>
      </c>
      <c r="GM111" s="13">
        <v>1</v>
      </c>
      <c r="GN111" s="13"/>
      <c r="GO111" s="13"/>
      <c r="GP111" s="13"/>
      <c r="GQ111" s="13">
        <v>2</v>
      </c>
      <c r="GR111" s="13">
        <v>1</v>
      </c>
      <c r="GS111" s="13"/>
      <c r="GT111" s="13"/>
      <c r="GU111" s="13">
        <v>1</v>
      </c>
      <c r="GV111" s="13">
        <v>1</v>
      </c>
      <c r="GW111" s="13">
        <v>1</v>
      </c>
      <c r="GX111" s="13">
        <v>1</v>
      </c>
      <c r="GY111" s="13">
        <v>1</v>
      </c>
      <c r="GZ111" s="13">
        <v>2</v>
      </c>
      <c r="HA111" s="13">
        <v>2</v>
      </c>
      <c r="HB111" s="13"/>
      <c r="HC111" s="13">
        <v>1</v>
      </c>
      <c r="HD111" s="13">
        <v>5</v>
      </c>
      <c r="HE111" s="13">
        <v>2</v>
      </c>
      <c r="HF111" s="13">
        <v>1</v>
      </c>
      <c r="HG111" s="13">
        <v>1</v>
      </c>
      <c r="HH111" s="13">
        <v>4</v>
      </c>
      <c r="HI111" s="13">
        <v>1</v>
      </c>
      <c r="HJ111" s="13">
        <v>4</v>
      </c>
      <c r="HK111" s="13">
        <v>5</v>
      </c>
      <c r="HL111" s="13">
        <v>4</v>
      </c>
      <c r="HM111" s="13">
        <v>6</v>
      </c>
      <c r="HN111" s="13">
        <v>5</v>
      </c>
      <c r="HO111" s="13">
        <v>2</v>
      </c>
      <c r="HP111" s="13">
        <v>4</v>
      </c>
      <c r="HQ111" s="13">
        <v>4</v>
      </c>
      <c r="HR111" s="13">
        <v>8</v>
      </c>
      <c r="HS111" s="13">
        <v>12</v>
      </c>
      <c r="HT111" s="13">
        <v>6</v>
      </c>
      <c r="HU111" s="13">
        <v>5</v>
      </c>
      <c r="HV111" s="13">
        <v>9</v>
      </c>
      <c r="HW111" s="13">
        <v>13</v>
      </c>
      <c r="HX111" s="13">
        <v>10</v>
      </c>
      <c r="HY111" s="13">
        <v>6</v>
      </c>
      <c r="HZ111" s="13">
        <v>14</v>
      </c>
      <c r="IA111" s="13">
        <v>10</v>
      </c>
      <c r="IB111" s="13">
        <v>7</v>
      </c>
      <c r="IC111" s="13">
        <v>11</v>
      </c>
      <c r="ID111" s="13">
        <v>12</v>
      </c>
      <c r="IE111" s="13">
        <v>19</v>
      </c>
      <c r="IF111" s="13">
        <v>17</v>
      </c>
      <c r="IG111" s="13">
        <v>21</v>
      </c>
      <c r="IH111" s="13">
        <v>20</v>
      </c>
      <c r="II111" s="13">
        <v>7</v>
      </c>
      <c r="IJ111" s="13">
        <v>14</v>
      </c>
      <c r="IK111" s="13">
        <v>16</v>
      </c>
      <c r="IL111" s="13">
        <v>15</v>
      </c>
      <c r="IM111" s="13">
        <v>8</v>
      </c>
      <c r="IN111" s="13">
        <v>9</v>
      </c>
      <c r="IO111" s="13">
        <v>10</v>
      </c>
      <c r="IP111" s="13">
        <v>9</v>
      </c>
      <c r="IQ111" s="13">
        <v>9</v>
      </c>
      <c r="IR111" s="13">
        <v>7</v>
      </c>
      <c r="IS111" s="13">
        <v>5</v>
      </c>
      <c r="IT111" s="13">
        <v>15</v>
      </c>
      <c r="IU111" s="13">
        <v>4</v>
      </c>
      <c r="IV111" s="13">
        <v>10</v>
      </c>
      <c r="IW111" s="13">
        <v>2</v>
      </c>
      <c r="IX111" s="13">
        <v>4</v>
      </c>
      <c r="IY111" s="13">
        <v>6</v>
      </c>
      <c r="IZ111" s="13">
        <v>1</v>
      </c>
      <c r="JA111" s="13">
        <v>2</v>
      </c>
      <c r="JB111" s="13">
        <v>3</v>
      </c>
      <c r="JC111" s="13">
        <v>1</v>
      </c>
      <c r="JD111" s="13">
        <v>1</v>
      </c>
      <c r="JE111" s="13">
        <v>2</v>
      </c>
      <c r="JF111" s="13">
        <v>1</v>
      </c>
      <c r="JG111" s="13"/>
      <c r="JH111" s="13"/>
      <c r="JI111" s="13"/>
      <c r="JJ111" s="13"/>
      <c r="JK111" s="13"/>
      <c r="JL111" s="13"/>
      <c r="JM111" s="60">
        <v>427</v>
      </c>
      <c r="JN111" s="13">
        <v>1</v>
      </c>
      <c r="JO111" s="13"/>
      <c r="JP111" s="13"/>
      <c r="JQ111" s="13"/>
      <c r="JR111" s="13"/>
      <c r="JS111" s="13"/>
      <c r="JT111" s="13"/>
      <c r="JU111" s="13"/>
      <c r="JV111" s="13"/>
      <c r="JW111" s="13"/>
      <c r="JX111" s="13"/>
      <c r="JY111" s="13"/>
      <c r="JZ111" s="13"/>
      <c r="KA111" s="13"/>
      <c r="KB111" s="13"/>
      <c r="KC111" s="13"/>
      <c r="KD111" s="13"/>
      <c r="KE111" s="13"/>
      <c r="KF111" s="13"/>
      <c r="KG111" s="13"/>
      <c r="KH111" s="13"/>
      <c r="KI111" s="13"/>
      <c r="KJ111" s="13"/>
      <c r="KK111" s="13"/>
      <c r="KL111" s="13"/>
      <c r="KM111" s="13"/>
      <c r="KN111" s="13"/>
      <c r="KO111" s="13"/>
      <c r="KP111" s="13"/>
      <c r="KQ111" s="13"/>
      <c r="KR111" s="13"/>
      <c r="KS111" s="13"/>
      <c r="KT111" s="13"/>
      <c r="KU111" s="13">
        <v>1</v>
      </c>
      <c r="KV111" s="13"/>
      <c r="KW111" s="13"/>
      <c r="KX111" s="13"/>
      <c r="KY111" s="13"/>
      <c r="KZ111" s="13"/>
      <c r="LA111" s="13">
        <v>1</v>
      </c>
      <c r="LB111" s="13"/>
      <c r="LC111" s="13">
        <v>1</v>
      </c>
      <c r="LD111" s="13"/>
      <c r="LE111" s="13">
        <v>1</v>
      </c>
      <c r="LF111" s="13">
        <v>1</v>
      </c>
      <c r="LG111" s="13">
        <v>1</v>
      </c>
      <c r="LH111" s="13"/>
      <c r="LI111" s="13"/>
      <c r="LJ111" s="13">
        <v>1</v>
      </c>
      <c r="LK111" s="13"/>
      <c r="LL111" s="13"/>
      <c r="LM111" s="13">
        <v>1</v>
      </c>
      <c r="LN111" s="13">
        <v>1</v>
      </c>
      <c r="LO111" s="13">
        <v>2</v>
      </c>
      <c r="LP111" s="13"/>
      <c r="LQ111" s="13"/>
      <c r="LR111" s="13">
        <v>2</v>
      </c>
      <c r="LS111" s="13"/>
      <c r="LT111" s="13">
        <v>2</v>
      </c>
      <c r="LU111" s="13">
        <v>2</v>
      </c>
      <c r="LV111" s="13"/>
      <c r="LW111" s="13">
        <v>1</v>
      </c>
      <c r="LX111" s="13"/>
      <c r="LY111" s="13"/>
      <c r="LZ111" s="13"/>
      <c r="MA111" s="13">
        <v>2</v>
      </c>
      <c r="MB111" s="13">
        <v>1</v>
      </c>
      <c r="MC111" s="13"/>
      <c r="MD111" s="13"/>
      <c r="ME111" s="13"/>
      <c r="MF111" s="13">
        <v>1</v>
      </c>
      <c r="MG111" s="13"/>
      <c r="MH111" s="13"/>
      <c r="MI111" s="13"/>
      <c r="MJ111" s="13"/>
      <c r="MK111" s="60">
        <v>23</v>
      </c>
      <c r="ML111" s="13">
        <v>824</v>
      </c>
      <c r="MM111" s="448"/>
      <c r="MN111" s="448"/>
      <c r="MO111" s="448"/>
      <c r="MP111" s="448"/>
    </row>
    <row r="112" spans="1:354">
      <c r="A112" s="8" t="s">
        <v>122</v>
      </c>
      <c r="B112" s="283">
        <f t="shared" si="188"/>
        <v>0</v>
      </c>
      <c r="C112" s="283">
        <f t="shared" si="189"/>
        <v>0</v>
      </c>
      <c r="D112" s="283">
        <f t="shared" si="190"/>
        <v>0</v>
      </c>
      <c r="E112" s="283">
        <f t="shared" si="191"/>
        <v>0</v>
      </c>
      <c r="F112" s="283">
        <f t="shared" si="192"/>
        <v>0</v>
      </c>
      <c r="G112" s="283">
        <f t="shared" si="193"/>
        <v>0</v>
      </c>
      <c r="H112" s="283">
        <f t="shared" si="194"/>
        <v>1</v>
      </c>
      <c r="I112" s="283">
        <f t="shared" si="195"/>
        <v>0</v>
      </c>
      <c r="J112" s="283">
        <f t="shared" si="196"/>
        <v>0</v>
      </c>
      <c r="K112" s="283">
        <f t="shared" si="197"/>
        <v>1</v>
      </c>
      <c r="L112" s="283">
        <f t="shared" si="198"/>
        <v>2</v>
      </c>
      <c r="M112" s="283">
        <f t="shared" si="199"/>
        <v>0</v>
      </c>
      <c r="N112" s="283">
        <f t="shared" si="200"/>
        <v>3</v>
      </c>
      <c r="O112" s="283">
        <f t="shared" si="201"/>
        <v>4</v>
      </c>
      <c r="P112" s="283">
        <f t="shared" si="202"/>
        <v>6</v>
      </c>
      <c r="Q112" s="283">
        <f t="shared" si="203"/>
        <v>2</v>
      </c>
      <c r="R112" s="283">
        <f t="shared" si="204"/>
        <v>4</v>
      </c>
      <c r="S112" s="283">
        <f t="shared" si="205"/>
        <v>3</v>
      </c>
      <c r="T112" s="283">
        <f t="shared" si="206"/>
        <v>0</v>
      </c>
      <c r="U112" s="283">
        <f t="shared" si="207"/>
        <v>2</v>
      </c>
      <c r="W112" s="791">
        <f t="shared" si="208"/>
        <v>0</v>
      </c>
      <c r="X112" s="791">
        <f t="shared" si="209"/>
        <v>0</v>
      </c>
      <c r="Y112" s="791">
        <f t="shared" si="210"/>
        <v>0</v>
      </c>
      <c r="Z112" s="791">
        <f t="shared" si="211"/>
        <v>0</v>
      </c>
      <c r="AA112" s="791">
        <f t="shared" si="212"/>
        <v>0</v>
      </c>
      <c r="AB112" s="791">
        <f t="shared" si="213"/>
        <v>0</v>
      </c>
      <c r="AC112" s="791">
        <f t="shared" si="214"/>
        <v>0</v>
      </c>
      <c r="AD112" s="791">
        <f t="shared" si="215"/>
        <v>0</v>
      </c>
      <c r="AE112" s="791">
        <f t="shared" si="216"/>
        <v>0</v>
      </c>
      <c r="AF112" s="791">
        <f t="shared" si="217"/>
        <v>0</v>
      </c>
      <c r="AG112" s="356"/>
      <c r="AH112" s="16" t="s">
        <v>208</v>
      </c>
      <c r="AI112" s="797">
        <f t="shared" si="218"/>
        <v>0</v>
      </c>
      <c r="AJ112" s="797">
        <f t="shared" si="219"/>
        <v>0</v>
      </c>
      <c r="AK112" s="797">
        <f t="shared" si="220"/>
        <v>0</v>
      </c>
      <c r="AL112" s="797">
        <f t="shared" si="221"/>
        <v>0</v>
      </c>
      <c r="AM112" s="797">
        <f t="shared" si="222"/>
        <v>1</v>
      </c>
      <c r="AN112" s="797">
        <f t="shared" si="223"/>
        <v>0</v>
      </c>
      <c r="AO112" s="797">
        <f t="shared" si="224"/>
        <v>1</v>
      </c>
      <c r="AP112" s="797">
        <f t="shared" si="225"/>
        <v>1</v>
      </c>
      <c r="AQ112" s="797">
        <f t="shared" si="226"/>
        <v>5</v>
      </c>
      <c r="AR112" s="797">
        <f t="shared" si="227"/>
        <v>1</v>
      </c>
      <c r="AS112" s="797">
        <f t="shared" si="228"/>
        <v>18</v>
      </c>
      <c r="AT112" s="797">
        <f t="shared" si="229"/>
        <v>2</v>
      </c>
      <c r="AU112" s="797">
        <f t="shared" si="230"/>
        <v>31</v>
      </c>
      <c r="AV112" s="797">
        <f t="shared" si="231"/>
        <v>10</v>
      </c>
      <c r="AW112" s="797">
        <f t="shared" si="232"/>
        <v>42</v>
      </c>
      <c r="AX112" s="797">
        <f t="shared" si="233"/>
        <v>26</v>
      </c>
      <c r="AY112" s="797">
        <f t="shared" si="234"/>
        <v>27</v>
      </c>
      <c r="AZ112" s="797">
        <f t="shared" si="235"/>
        <v>32</v>
      </c>
      <c r="BA112" s="797">
        <f t="shared" si="236"/>
        <v>13</v>
      </c>
      <c r="BB112" s="797">
        <f t="shared" si="237"/>
        <v>21</v>
      </c>
      <c r="BC112" s="797">
        <f t="shared" si="238"/>
        <v>22</v>
      </c>
      <c r="BD112" s="789">
        <f t="shared" si="239"/>
        <v>0</v>
      </c>
      <c r="BE112" s="789">
        <f t="shared" si="240"/>
        <v>0</v>
      </c>
      <c r="BF112" s="789">
        <f t="shared" si="241"/>
        <v>0</v>
      </c>
      <c r="BG112" s="789">
        <f t="shared" si="242"/>
        <v>0</v>
      </c>
      <c r="BH112" s="789">
        <f t="shared" si="243"/>
        <v>0</v>
      </c>
      <c r="BI112" s="789">
        <f t="shared" si="244"/>
        <v>0</v>
      </c>
      <c r="BJ112" s="789">
        <f t="shared" si="245"/>
        <v>0</v>
      </c>
      <c r="BK112" s="789">
        <f t="shared" si="246"/>
        <v>0</v>
      </c>
      <c r="BL112" s="789">
        <f t="shared" si="247"/>
        <v>9</v>
      </c>
      <c r="BM112" s="789">
        <f t="shared" si="248"/>
        <v>13</v>
      </c>
      <c r="BN112" s="356"/>
      <c r="BO112" s="356"/>
      <c r="BP112" s="16" t="s">
        <v>208</v>
      </c>
      <c r="BQ112" s="13"/>
      <c r="BR112" s="13"/>
      <c r="BS112" s="13"/>
      <c r="BT112" s="13"/>
      <c r="BU112" s="13"/>
      <c r="BV112" s="13"/>
      <c r="BW112" s="13"/>
      <c r="BX112" s="13"/>
      <c r="BY112" s="13"/>
      <c r="BZ112" s="13"/>
      <c r="CA112" s="13"/>
      <c r="CB112" s="13"/>
      <c r="CC112" s="13"/>
      <c r="CD112" s="13"/>
      <c r="CE112" s="13"/>
      <c r="CF112" s="13"/>
      <c r="CG112" s="13"/>
      <c r="CH112" s="13"/>
      <c r="CI112" s="13"/>
      <c r="CJ112" s="13"/>
      <c r="CK112" s="13"/>
      <c r="CL112" s="13"/>
      <c r="CM112" s="13"/>
      <c r="CN112" s="13"/>
      <c r="CO112" s="13"/>
      <c r="CP112" s="13">
        <v>1</v>
      </c>
      <c r="CQ112" s="13"/>
      <c r="CR112" s="13"/>
      <c r="CS112" s="13"/>
      <c r="CT112" s="13"/>
      <c r="CU112" s="13"/>
      <c r="CV112" s="13"/>
      <c r="CW112" s="13"/>
      <c r="CX112" s="13"/>
      <c r="CY112" s="13"/>
      <c r="CZ112" s="13"/>
      <c r="DA112" s="13"/>
      <c r="DB112" s="13"/>
      <c r="DC112" s="13"/>
      <c r="DD112" s="13"/>
      <c r="DE112" s="13"/>
      <c r="DF112" s="13"/>
      <c r="DG112" s="13"/>
      <c r="DH112" s="13">
        <v>1</v>
      </c>
      <c r="DI112" s="13"/>
      <c r="DJ112" s="13"/>
      <c r="DK112" s="13"/>
      <c r="DL112" s="13"/>
      <c r="DM112" s="13"/>
      <c r="DN112" s="13">
        <v>1</v>
      </c>
      <c r="DO112" s="13"/>
      <c r="DP112" s="13"/>
      <c r="DQ112" s="13"/>
      <c r="DR112" s="13">
        <v>1</v>
      </c>
      <c r="DS112" s="13">
        <v>2</v>
      </c>
      <c r="DT112" s="13"/>
      <c r="DU112" s="13">
        <v>1</v>
      </c>
      <c r="DV112" s="13">
        <v>1</v>
      </c>
      <c r="DW112" s="13">
        <v>2</v>
      </c>
      <c r="DX112" s="13">
        <v>1</v>
      </c>
      <c r="DY112" s="13"/>
      <c r="DZ112" s="13"/>
      <c r="EA112" s="13"/>
      <c r="EB112" s="13">
        <v>3</v>
      </c>
      <c r="EC112" s="13">
        <v>1</v>
      </c>
      <c r="ED112" s="13">
        <v>4</v>
      </c>
      <c r="EE112" s="13">
        <v>1</v>
      </c>
      <c r="EF112" s="13">
        <v>4</v>
      </c>
      <c r="EG112" s="13">
        <v>1</v>
      </c>
      <c r="EH112" s="13">
        <v>3</v>
      </c>
      <c r="EI112" s="13">
        <v>4</v>
      </c>
      <c r="EJ112" s="13">
        <v>1</v>
      </c>
      <c r="EK112" s="13">
        <v>5</v>
      </c>
      <c r="EL112" s="13">
        <v>2</v>
      </c>
      <c r="EM112" s="13">
        <v>7</v>
      </c>
      <c r="EN112" s="13">
        <v>4</v>
      </c>
      <c r="EO112" s="13">
        <v>3</v>
      </c>
      <c r="EP112" s="13">
        <v>3</v>
      </c>
      <c r="EQ112" s="13">
        <v>6</v>
      </c>
      <c r="ER112" s="13">
        <v>4</v>
      </c>
      <c r="ES112" s="13">
        <v>2</v>
      </c>
      <c r="ET112" s="13">
        <v>1</v>
      </c>
      <c r="EU112" s="13">
        <v>1</v>
      </c>
      <c r="EV112" s="13">
        <v>1</v>
      </c>
      <c r="EW112" s="13">
        <v>10</v>
      </c>
      <c r="EX112" s="13">
        <v>2</v>
      </c>
      <c r="EY112" s="13">
        <v>3</v>
      </c>
      <c r="EZ112" s="13">
        <v>2</v>
      </c>
      <c r="FA112" s="13">
        <v>1</v>
      </c>
      <c r="FB112" s="13">
        <v>2</v>
      </c>
      <c r="FC112" s="13"/>
      <c r="FD112" s="13"/>
      <c r="FE112" s="13"/>
      <c r="FF112" s="13"/>
      <c r="FG112" s="13"/>
      <c r="FH112" s="13">
        <v>1</v>
      </c>
      <c r="FI112" s="13"/>
      <c r="FJ112" s="13"/>
      <c r="FK112" s="13"/>
      <c r="FL112" s="13"/>
      <c r="FM112" s="13"/>
      <c r="FN112" s="60">
        <v>93</v>
      </c>
      <c r="FO112" s="13"/>
      <c r="FP112" s="13"/>
      <c r="FQ112" s="13"/>
      <c r="FR112" s="13"/>
      <c r="FS112" s="13"/>
      <c r="FT112" s="13"/>
      <c r="FU112" s="13"/>
      <c r="FV112" s="13"/>
      <c r="FW112" s="13"/>
      <c r="FX112" s="13"/>
      <c r="FY112" s="13"/>
      <c r="FZ112" s="13"/>
      <c r="GA112" s="13"/>
      <c r="GB112" s="13"/>
      <c r="GC112" s="13"/>
      <c r="GD112" s="13"/>
      <c r="GE112" s="13"/>
      <c r="GF112" s="13"/>
      <c r="GG112" s="13"/>
      <c r="GH112" s="13"/>
      <c r="GI112" s="13"/>
      <c r="GJ112" s="13"/>
      <c r="GK112" s="13"/>
      <c r="GL112" s="13"/>
      <c r="GM112" s="13"/>
      <c r="GN112" s="13">
        <v>1</v>
      </c>
      <c r="GO112" s="13"/>
      <c r="GP112" s="13"/>
      <c r="GQ112" s="13"/>
      <c r="GR112" s="13">
        <v>1</v>
      </c>
      <c r="GS112" s="13"/>
      <c r="GT112" s="13"/>
      <c r="GU112" s="13"/>
      <c r="GV112" s="13"/>
      <c r="GW112" s="13"/>
      <c r="GX112" s="13"/>
      <c r="GY112" s="13"/>
      <c r="GZ112" s="13"/>
      <c r="HA112" s="13"/>
      <c r="HB112" s="13">
        <v>1</v>
      </c>
      <c r="HC112" s="13">
        <v>1</v>
      </c>
      <c r="HD112" s="13">
        <v>1</v>
      </c>
      <c r="HE112" s="13"/>
      <c r="HF112" s="13">
        <v>1</v>
      </c>
      <c r="HG112" s="13"/>
      <c r="HH112" s="13">
        <v>1</v>
      </c>
      <c r="HI112" s="13"/>
      <c r="HJ112" s="13"/>
      <c r="HK112" s="13"/>
      <c r="HL112" s="13">
        <v>1</v>
      </c>
      <c r="HM112" s="13">
        <v>2</v>
      </c>
      <c r="HN112" s="13">
        <v>2</v>
      </c>
      <c r="HO112" s="13">
        <v>6</v>
      </c>
      <c r="HP112" s="13">
        <v>2</v>
      </c>
      <c r="HQ112" s="13">
        <v>2</v>
      </c>
      <c r="HR112" s="13">
        <v>3</v>
      </c>
      <c r="HS112" s="13"/>
      <c r="HT112" s="13"/>
      <c r="HU112" s="13">
        <v>1</v>
      </c>
      <c r="HV112" s="13">
        <v>2</v>
      </c>
      <c r="HW112" s="13">
        <v>6</v>
      </c>
      <c r="HX112" s="13"/>
      <c r="HY112" s="13">
        <v>7</v>
      </c>
      <c r="HZ112" s="13">
        <v>6</v>
      </c>
      <c r="IA112" s="13">
        <v>3</v>
      </c>
      <c r="IB112" s="13">
        <v>3</v>
      </c>
      <c r="IC112" s="13">
        <v>3</v>
      </c>
      <c r="ID112" s="13">
        <v>2</v>
      </c>
      <c r="IE112" s="13">
        <v>3</v>
      </c>
      <c r="IF112" s="13">
        <v>4</v>
      </c>
      <c r="IG112" s="13">
        <v>3</v>
      </c>
      <c r="IH112" s="13">
        <v>3</v>
      </c>
      <c r="II112" s="13">
        <v>7</v>
      </c>
      <c r="IJ112" s="13">
        <v>7</v>
      </c>
      <c r="IK112" s="13"/>
      <c r="IL112" s="13">
        <v>5</v>
      </c>
      <c r="IM112" s="13">
        <v>8</v>
      </c>
      <c r="IN112" s="13">
        <v>7</v>
      </c>
      <c r="IO112" s="13">
        <v>5</v>
      </c>
      <c r="IP112" s="13"/>
      <c r="IQ112" s="13">
        <v>2</v>
      </c>
      <c r="IR112" s="13">
        <v>2</v>
      </c>
      <c r="IS112" s="13">
        <v>4</v>
      </c>
      <c r="IT112" s="13">
        <v>3</v>
      </c>
      <c r="IU112" s="13">
        <v>2</v>
      </c>
      <c r="IV112" s="13">
        <v>2</v>
      </c>
      <c r="IW112" s="13"/>
      <c r="IX112" s="13">
        <v>1</v>
      </c>
      <c r="IY112" s="13">
        <v>1</v>
      </c>
      <c r="IZ112" s="13">
        <v>3</v>
      </c>
      <c r="JA112" s="13">
        <v>3</v>
      </c>
      <c r="JB112" s="13">
        <v>1</v>
      </c>
      <c r="JC112" s="13">
        <v>1</v>
      </c>
      <c r="JD112" s="13">
        <v>1</v>
      </c>
      <c r="JE112" s="13"/>
      <c r="JF112" s="13"/>
      <c r="JG112" s="13"/>
      <c r="JH112" s="13">
        <v>1</v>
      </c>
      <c r="JI112" s="13"/>
      <c r="JJ112" s="13">
        <v>1</v>
      </c>
      <c r="JK112" s="13"/>
      <c r="JL112" s="13"/>
      <c r="JM112" s="60">
        <v>138</v>
      </c>
      <c r="JN112" s="13"/>
      <c r="JO112" s="13"/>
      <c r="JP112" s="13"/>
      <c r="JQ112" s="13"/>
      <c r="JR112" s="13"/>
      <c r="JS112" s="13"/>
      <c r="JT112" s="13"/>
      <c r="JU112" s="13"/>
      <c r="JV112" s="13"/>
      <c r="JW112" s="13"/>
      <c r="JX112" s="13"/>
      <c r="JY112" s="13"/>
      <c r="JZ112" s="13"/>
      <c r="KA112" s="13"/>
      <c r="KB112" s="13"/>
      <c r="KC112" s="13"/>
      <c r="KD112" s="13"/>
      <c r="KE112" s="13"/>
      <c r="KF112" s="13"/>
      <c r="KG112" s="13"/>
      <c r="KH112" s="13"/>
      <c r="KI112" s="13"/>
      <c r="KJ112" s="13"/>
      <c r="KK112" s="13"/>
      <c r="KL112" s="13"/>
      <c r="KM112" s="13"/>
      <c r="KN112" s="13"/>
      <c r="KO112" s="13"/>
      <c r="KP112" s="13"/>
      <c r="KQ112" s="13"/>
      <c r="KR112" s="13"/>
      <c r="KS112" s="13"/>
      <c r="KT112" s="13"/>
      <c r="KU112" s="13"/>
      <c r="KV112" s="13"/>
      <c r="KW112" s="13"/>
      <c r="KX112" s="13"/>
      <c r="KY112" s="13"/>
      <c r="KZ112" s="13"/>
      <c r="LA112" s="13"/>
      <c r="LB112" s="13"/>
      <c r="LC112" s="13"/>
      <c r="LD112" s="13"/>
      <c r="LE112" s="13"/>
      <c r="LF112" s="13"/>
      <c r="LG112" s="13"/>
      <c r="LH112" s="13"/>
      <c r="LI112" s="13"/>
      <c r="LJ112" s="13"/>
      <c r="LK112" s="13"/>
      <c r="LL112" s="13"/>
      <c r="LM112" s="13">
        <v>1</v>
      </c>
      <c r="LN112" s="13">
        <v>1</v>
      </c>
      <c r="LO112" s="13">
        <v>1</v>
      </c>
      <c r="LP112" s="13">
        <v>3</v>
      </c>
      <c r="LQ112" s="13"/>
      <c r="LR112" s="13"/>
      <c r="LS112" s="13">
        <v>1</v>
      </c>
      <c r="LT112" s="13">
        <v>1</v>
      </c>
      <c r="LU112" s="13">
        <v>1</v>
      </c>
      <c r="LV112" s="13">
        <v>2</v>
      </c>
      <c r="LW112" s="13">
        <v>2</v>
      </c>
      <c r="LX112" s="13">
        <v>2</v>
      </c>
      <c r="LY112" s="13">
        <v>3</v>
      </c>
      <c r="LZ112" s="13">
        <v>1</v>
      </c>
      <c r="MA112" s="13"/>
      <c r="MB112" s="13">
        <v>1</v>
      </c>
      <c r="MC112" s="13">
        <v>1</v>
      </c>
      <c r="MD112" s="13"/>
      <c r="ME112" s="13"/>
      <c r="MF112" s="13"/>
      <c r="MG112" s="13">
        <v>1</v>
      </c>
      <c r="MH112" s="13"/>
      <c r="MI112" s="13"/>
      <c r="MJ112" s="13"/>
      <c r="MK112" s="60">
        <v>22</v>
      </c>
      <c r="ML112" s="13">
        <v>253</v>
      </c>
      <c r="MM112" s="448"/>
      <c r="MN112" s="448"/>
      <c r="MO112" s="448"/>
      <c r="MP112" s="448"/>
    </row>
    <row r="113" spans="1:354">
      <c r="A113" s="8" t="s">
        <v>209</v>
      </c>
      <c r="B113" s="283">
        <f t="shared" si="188"/>
        <v>0</v>
      </c>
      <c r="C113" s="283">
        <f t="shared" si="189"/>
        <v>0</v>
      </c>
      <c r="D113" s="283">
        <f t="shared" si="190"/>
        <v>0</v>
      </c>
      <c r="E113" s="283">
        <f t="shared" si="191"/>
        <v>0</v>
      </c>
      <c r="F113" s="283">
        <f t="shared" si="192"/>
        <v>0</v>
      </c>
      <c r="G113" s="283">
        <f t="shared" si="193"/>
        <v>0</v>
      </c>
      <c r="H113" s="283">
        <f t="shared" si="194"/>
        <v>0</v>
      </c>
      <c r="I113" s="283">
        <f t="shared" si="195"/>
        <v>0</v>
      </c>
      <c r="J113" s="283">
        <f t="shared" si="196"/>
        <v>0</v>
      </c>
      <c r="K113" s="283">
        <f t="shared" si="197"/>
        <v>0</v>
      </c>
      <c r="L113" s="283">
        <f t="shared" si="198"/>
        <v>0</v>
      </c>
      <c r="M113" s="283">
        <f t="shared" si="199"/>
        <v>1</v>
      </c>
      <c r="N113" s="283">
        <f t="shared" si="200"/>
        <v>0</v>
      </c>
      <c r="O113" s="283">
        <f t="shared" si="201"/>
        <v>1</v>
      </c>
      <c r="P113" s="283">
        <f t="shared" si="202"/>
        <v>4</v>
      </c>
      <c r="Q113" s="283">
        <f t="shared" si="203"/>
        <v>1</v>
      </c>
      <c r="R113" s="283">
        <f t="shared" si="204"/>
        <v>4</v>
      </c>
      <c r="S113" s="283">
        <f t="shared" si="205"/>
        <v>1</v>
      </c>
      <c r="T113" s="283">
        <f t="shared" si="206"/>
        <v>1</v>
      </c>
      <c r="U113" s="283">
        <f t="shared" si="207"/>
        <v>3</v>
      </c>
      <c r="W113" s="791">
        <f t="shared" si="208"/>
        <v>0</v>
      </c>
      <c r="X113" s="791">
        <f t="shared" si="209"/>
        <v>0</v>
      </c>
      <c r="Y113" s="791">
        <f t="shared" si="210"/>
        <v>0</v>
      </c>
      <c r="Z113" s="791">
        <f t="shared" si="211"/>
        <v>0</v>
      </c>
      <c r="AA113" s="791">
        <f t="shared" si="212"/>
        <v>0</v>
      </c>
      <c r="AB113" s="791">
        <f t="shared" si="213"/>
        <v>0</v>
      </c>
      <c r="AC113" s="791">
        <f t="shared" si="214"/>
        <v>0</v>
      </c>
      <c r="AD113" s="791">
        <f t="shared" si="215"/>
        <v>0</v>
      </c>
      <c r="AE113" s="791">
        <f t="shared" si="216"/>
        <v>0</v>
      </c>
      <c r="AF113" s="791">
        <f t="shared" si="217"/>
        <v>0</v>
      </c>
      <c r="AG113" s="356"/>
      <c r="AH113" s="16" t="s">
        <v>122</v>
      </c>
      <c r="AI113" s="797">
        <f t="shared" si="218"/>
        <v>0</v>
      </c>
      <c r="AJ113" s="797">
        <f t="shared" si="219"/>
        <v>0</v>
      </c>
      <c r="AK113" s="797">
        <f t="shared" si="220"/>
        <v>0</v>
      </c>
      <c r="AL113" s="797">
        <f t="shared" si="221"/>
        <v>0</v>
      </c>
      <c r="AM113" s="797">
        <f t="shared" si="222"/>
        <v>0</v>
      </c>
      <c r="AN113" s="797">
        <f t="shared" si="223"/>
        <v>0</v>
      </c>
      <c r="AO113" s="797">
        <f t="shared" si="224"/>
        <v>1</v>
      </c>
      <c r="AP113" s="797">
        <f t="shared" si="225"/>
        <v>0</v>
      </c>
      <c r="AQ113" s="797">
        <f t="shared" si="226"/>
        <v>0</v>
      </c>
      <c r="AR113" s="797">
        <f t="shared" si="227"/>
        <v>1</v>
      </c>
      <c r="AS113" s="797">
        <f t="shared" si="228"/>
        <v>2</v>
      </c>
      <c r="AT113" s="797">
        <f t="shared" si="229"/>
        <v>0</v>
      </c>
      <c r="AU113" s="797">
        <f t="shared" si="230"/>
        <v>3</v>
      </c>
      <c r="AV113" s="797">
        <f t="shared" si="231"/>
        <v>4</v>
      </c>
      <c r="AW113" s="797">
        <f t="shared" si="232"/>
        <v>6</v>
      </c>
      <c r="AX113" s="797">
        <f t="shared" si="233"/>
        <v>2</v>
      </c>
      <c r="AY113" s="797">
        <f t="shared" si="234"/>
        <v>4</v>
      </c>
      <c r="AZ113" s="797">
        <f t="shared" si="235"/>
        <v>3</v>
      </c>
      <c r="BA113" s="797">
        <f t="shared" si="236"/>
        <v>0</v>
      </c>
      <c r="BB113" s="797">
        <f t="shared" si="237"/>
        <v>2</v>
      </c>
      <c r="BC113" s="797">
        <f t="shared" si="238"/>
        <v>0</v>
      </c>
      <c r="BD113" s="789">
        <f t="shared" si="239"/>
        <v>0</v>
      </c>
      <c r="BE113" s="789">
        <f t="shared" si="240"/>
        <v>0</v>
      </c>
      <c r="BF113" s="789">
        <f t="shared" si="241"/>
        <v>0</v>
      </c>
      <c r="BG113" s="789">
        <f t="shared" si="242"/>
        <v>0</v>
      </c>
      <c r="BH113" s="789">
        <f t="shared" si="243"/>
        <v>0</v>
      </c>
      <c r="BI113" s="789">
        <f t="shared" si="244"/>
        <v>0</v>
      </c>
      <c r="BJ113" s="789">
        <f t="shared" si="245"/>
        <v>0</v>
      </c>
      <c r="BK113" s="789">
        <f t="shared" si="246"/>
        <v>0</v>
      </c>
      <c r="BL113" s="789">
        <f t="shared" si="247"/>
        <v>0</v>
      </c>
      <c r="BM113" s="789">
        <f t="shared" si="248"/>
        <v>0</v>
      </c>
      <c r="BN113" s="356"/>
      <c r="BO113" s="356"/>
      <c r="BP113" s="16" t="s">
        <v>122</v>
      </c>
      <c r="BQ113" s="13"/>
      <c r="BR113" s="13"/>
      <c r="BS113" s="13"/>
      <c r="BT113" s="13"/>
      <c r="BU113" s="13"/>
      <c r="BV113" s="13"/>
      <c r="BW113" s="13"/>
      <c r="BX113" s="13"/>
      <c r="BY113" s="13"/>
      <c r="BZ113" s="13"/>
      <c r="CA113" s="13"/>
      <c r="CB113" s="13"/>
      <c r="CC113" s="13"/>
      <c r="CD113" s="13"/>
      <c r="CE113" s="13"/>
      <c r="CF113" s="13"/>
      <c r="CG113" s="13"/>
      <c r="CH113" s="13"/>
      <c r="CI113" s="13"/>
      <c r="CJ113" s="13"/>
      <c r="CK113" s="13"/>
      <c r="CL113" s="13"/>
      <c r="CM113" s="13"/>
      <c r="CN113" s="13"/>
      <c r="CO113" s="13"/>
      <c r="CP113" s="13"/>
      <c r="CQ113" s="13"/>
      <c r="CR113" s="13"/>
      <c r="CS113" s="13"/>
      <c r="CT113" s="13"/>
      <c r="CU113" s="13"/>
      <c r="CV113" s="13"/>
      <c r="CW113" s="13"/>
      <c r="CX113" s="13"/>
      <c r="CY113" s="13"/>
      <c r="CZ113" s="13"/>
      <c r="DA113" s="13"/>
      <c r="DB113" s="13"/>
      <c r="DC113" s="13"/>
      <c r="DD113" s="13"/>
      <c r="DE113" s="13"/>
      <c r="DF113" s="13">
        <v>1</v>
      </c>
      <c r="DG113" s="13"/>
      <c r="DH113" s="13"/>
      <c r="DI113" s="13"/>
      <c r="DJ113" s="13"/>
      <c r="DK113" s="13"/>
      <c r="DL113" s="13"/>
      <c r="DM113" s="13"/>
      <c r="DN113" s="13"/>
      <c r="DO113" s="13"/>
      <c r="DP113" s="13"/>
      <c r="DQ113" s="13"/>
      <c r="DR113" s="13"/>
      <c r="DS113" s="13"/>
      <c r="DT113" s="13"/>
      <c r="DU113" s="13">
        <v>1</v>
      </c>
      <c r="DV113" s="13"/>
      <c r="DW113" s="13"/>
      <c r="DX113" s="13"/>
      <c r="DY113" s="13"/>
      <c r="DZ113" s="13"/>
      <c r="EA113" s="13">
        <v>1</v>
      </c>
      <c r="EB113" s="13">
        <v>2</v>
      </c>
      <c r="EC113" s="13"/>
      <c r="ED113" s="13"/>
      <c r="EE113" s="13"/>
      <c r="EF113" s="13">
        <v>2</v>
      </c>
      <c r="EG113" s="13"/>
      <c r="EH113" s="13"/>
      <c r="EI113" s="13"/>
      <c r="EJ113" s="13"/>
      <c r="EK113" s="13"/>
      <c r="EL113" s="13"/>
      <c r="EM113" s="13">
        <v>1</v>
      </c>
      <c r="EN113" s="13"/>
      <c r="EO113" s="13"/>
      <c r="EP113" s="13"/>
      <c r="EQ113" s="13"/>
      <c r="ER113" s="13"/>
      <c r="ES113" s="13"/>
      <c r="ET113" s="13">
        <v>1</v>
      </c>
      <c r="EU113" s="13"/>
      <c r="EV113" s="13">
        <v>1</v>
      </c>
      <c r="EW113" s="13">
        <v>1</v>
      </c>
      <c r="EX113" s="13"/>
      <c r="EY113" s="13">
        <v>1</v>
      </c>
      <c r="EZ113" s="13"/>
      <c r="FA113" s="13"/>
      <c r="FB113" s="13"/>
      <c r="FC113" s="13"/>
      <c r="FD113" s="13"/>
      <c r="FE113" s="13"/>
      <c r="FF113" s="13"/>
      <c r="FG113" s="13"/>
      <c r="FH113" s="13"/>
      <c r="FI113" s="13"/>
      <c r="FJ113" s="13"/>
      <c r="FK113" s="13"/>
      <c r="FL113" s="13"/>
      <c r="FM113" s="13"/>
      <c r="FN113" s="60">
        <v>12</v>
      </c>
      <c r="FO113" s="13"/>
      <c r="FP113" s="13"/>
      <c r="FQ113" s="13"/>
      <c r="FR113" s="13"/>
      <c r="FS113" s="13"/>
      <c r="FT113" s="13"/>
      <c r="FU113" s="13"/>
      <c r="FV113" s="13"/>
      <c r="FW113" s="13"/>
      <c r="FX113" s="13"/>
      <c r="FY113" s="13"/>
      <c r="FZ113" s="13"/>
      <c r="GA113" s="13"/>
      <c r="GB113" s="13"/>
      <c r="GC113" s="13"/>
      <c r="GD113" s="13"/>
      <c r="GE113" s="13"/>
      <c r="GF113" s="13"/>
      <c r="GG113" s="13"/>
      <c r="GH113" s="13"/>
      <c r="GI113" s="13"/>
      <c r="GJ113" s="13"/>
      <c r="GK113" s="13"/>
      <c r="GL113" s="13"/>
      <c r="GM113" s="13"/>
      <c r="GN113" s="13"/>
      <c r="GO113" s="13"/>
      <c r="GP113" s="13"/>
      <c r="GQ113" s="13"/>
      <c r="GR113" s="13"/>
      <c r="GS113" s="13">
        <v>1</v>
      </c>
      <c r="GT113" s="13"/>
      <c r="GU113" s="13"/>
      <c r="GV113" s="13"/>
      <c r="GW113" s="13"/>
      <c r="GX113" s="13"/>
      <c r="GY113" s="13"/>
      <c r="GZ113" s="13"/>
      <c r="HA113" s="13"/>
      <c r="HB113" s="13"/>
      <c r="HC113" s="13"/>
      <c r="HD113" s="13"/>
      <c r="HE113" s="13"/>
      <c r="HF113" s="13"/>
      <c r="HG113" s="13"/>
      <c r="HH113" s="13"/>
      <c r="HI113" s="13"/>
      <c r="HJ113" s="13"/>
      <c r="HK113" s="13"/>
      <c r="HL113" s="13"/>
      <c r="HM113" s="13"/>
      <c r="HN113" s="13"/>
      <c r="HO113" s="13"/>
      <c r="HP113" s="13"/>
      <c r="HQ113" s="13"/>
      <c r="HR113" s="13"/>
      <c r="HS113" s="13">
        <v>2</v>
      </c>
      <c r="HT113" s="13"/>
      <c r="HU113" s="13"/>
      <c r="HV113" s="13"/>
      <c r="HW113" s="13"/>
      <c r="HX113" s="13">
        <v>1</v>
      </c>
      <c r="HY113" s="13"/>
      <c r="HZ113" s="13">
        <v>2</v>
      </c>
      <c r="IA113" s="13"/>
      <c r="IB113" s="13"/>
      <c r="IC113" s="13"/>
      <c r="ID113" s="13"/>
      <c r="IE113" s="13">
        <v>2</v>
      </c>
      <c r="IF113" s="13"/>
      <c r="IG113" s="13"/>
      <c r="IH113" s="13"/>
      <c r="II113" s="13">
        <v>1</v>
      </c>
      <c r="IJ113" s="13"/>
      <c r="IK113" s="13">
        <v>1</v>
      </c>
      <c r="IL113" s="13">
        <v>2</v>
      </c>
      <c r="IM113" s="13"/>
      <c r="IN113" s="13">
        <v>1</v>
      </c>
      <c r="IO113" s="13">
        <v>1</v>
      </c>
      <c r="IP113" s="13">
        <v>1</v>
      </c>
      <c r="IQ113" s="13"/>
      <c r="IR113" s="13"/>
      <c r="IS113" s="13"/>
      <c r="IT113" s="13"/>
      <c r="IU113" s="13"/>
      <c r="IV113" s="13">
        <v>1</v>
      </c>
      <c r="IW113" s="13"/>
      <c r="IX113" s="13"/>
      <c r="IY113" s="13"/>
      <c r="IZ113" s="13"/>
      <c r="JA113" s="13"/>
      <c r="JB113" s="13"/>
      <c r="JC113" s="13"/>
      <c r="JD113" s="13"/>
      <c r="JE113" s="13"/>
      <c r="JF113" s="13"/>
      <c r="JG113" s="13"/>
      <c r="JH113" s="13"/>
      <c r="JI113" s="13"/>
      <c r="JJ113" s="13"/>
      <c r="JK113" s="13"/>
      <c r="JL113" s="13"/>
      <c r="JM113" s="60">
        <v>16</v>
      </c>
      <c r="JN113" s="13"/>
      <c r="JO113" s="13"/>
      <c r="JP113" s="13"/>
      <c r="JQ113" s="13"/>
      <c r="JR113" s="13"/>
      <c r="JS113" s="13"/>
      <c r="JT113" s="13"/>
      <c r="JU113" s="13"/>
      <c r="JV113" s="13"/>
      <c r="JW113" s="13"/>
      <c r="JX113" s="13"/>
      <c r="JY113" s="13"/>
      <c r="JZ113" s="13"/>
      <c r="KA113" s="13"/>
      <c r="KB113" s="13"/>
      <c r="KC113" s="13"/>
      <c r="KD113" s="13"/>
      <c r="KE113" s="13"/>
      <c r="KF113" s="13"/>
      <c r="KG113" s="13"/>
      <c r="KH113" s="13"/>
      <c r="KI113" s="13"/>
      <c r="KJ113" s="13"/>
      <c r="KK113" s="13"/>
      <c r="KL113" s="13"/>
      <c r="KM113" s="13"/>
      <c r="KN113" s="13"/>
      <c r="KO113" s="13"/>
      <c r="KP113" s="13"/>
      <c r="KQ113" s="13"/>
      <c r="KR113" s="13"/>
      <c r="KS113" s="13"/>
      <c r="KT113" s="13"/>
      <c r="KU113" s="13"/>
      <c r="KV113" s="13"/>
      <c r="KW113" s="13"/>
      <c r="KX113" s="13"/>
      <c r="KY113" s="13"/>
      <c r="KZ113" s="13"/>
      <c r="LA113" s="13"/>
      <c r="LB113" s="13"/>
      <c r="LC113" s="13"/>
      <c r="LD113" s="13"/>
      <c r="LE113" s="13"/>
      <c r="LF113" s="13"/>
      <c r="LG113" s="13"/>
      <c r="LH113" s="13"/>
      <c r="LI113" s="13"/>
      <c r="LJ113" s="13"/>
      <c r="LK113" s="13"/>
      <c r="LL113" s="13"/>
      <c r="LM113" s="13"/>
      <c r="LN113" s="13"/>
      <c r="LO113" s="13"/>
      <c r="LP113" s="13"/>
      <c r="LQ113" s="13"/>
      <c r="LR113" s="13"/>
      <c r="LS113" s="13"/>
      <c r="LT113" s="13"/>
      <c r="LU113" s="13"/>
      <c r="LV113" s="13"/>
      <c r="LW113" s="13"/>
      <c r="LX113" s="13"/>
      <c r="LY113" s="13"/>
      <c r="LZ113" s="13"/>
      <c r="MA113" s="13"/>
      <c r="MB113" s="13"/>
      <c r="MC113" s="13"/>
      <c r="MD113" s="13"/>
      <c r="ME113" s="13"/>
      <c r="MF113" s="13"/>
      <c r="MG113" s="13"/>
      <c r="MH113" s="13"/>
      <c r="MI113" s="13"/>
      <c r="MJ113" s="13"/>
      <c r="MK113" s="60"/>
      <c r="ML113" s="13">
        <v>28</v>
      </c>
      <c r="MM113" s="448"/>
      <c r="MN113" s="448"/>
      <c r="MO113" s="448"/>
      <c r="MP113" s="448"/>
    </row>
    <row r="114" spans="1:354">
      <c r="A114" s="9" t="s">
        <v>124</v>
      </c>
      <c r="B114" s="283">
        <f t="shared" si="188"/>
        <v>0</v>
      </c>
      <c r="C114" s="283">
        <f t="shared" si="189"/>
        <v>1</v>
      </c>
      <c r="D114" s="283">
        <f t="shared" si="190"/>
        <v>0</v>
      </c>
      <c r="E114" s="283">
        <f t="shared" si="191"/>
        <v>2</v>
      </c>
      <c r="F114" s="283">
        <f t="shared" si="192"/>
        <v>4</v>
      </c>
      <c r="G114" s="283">
        <f t="shared" si="193"/>
        <v>4</v>
      </c>
      <c r="H114" s="283">
        <f t="shared" si="194"/>
        <v>5</v>
      </c>
      <c r="I114" s="283">
        <f t="shared" si="195"/>
        <v>12</v>
      </c>
      <c r="J114" s="283">
        <f t="shared" si="196"/>
        <v>22</v>
      </c>
      <c r="K114" s="283">
        <f t="shared" si="197"/>
        <v>14</v>
      </c>
      <c r="L114" s="283">
        <f t="shared" si="198"/>
        <v>53</v>
      </c>
      <c r="M114" s="283">
        <f t="shared" si="199"/>
        <v>29</v>
      </c>
      <c r="N114" s="283">
        <f t="shared" si="200"/>
        <v>129</v>
      </c>
      <c r="O114" s="283">
        <f t="shared" si="201"/>
        <v>71</v>
      </c>
      <c r="P114" s="283">
        <f t="shared" si="202"/>
        <v>152</v>
      </c>
      <c r="Q114" s="283">
        <f t="shared" si="203"/>
        <v>78</v>
      </c>
      <c r="R114" s="283">
        <f t="shared" si="204"/>
        <v>72</v>
      </c>
      <c r="S114" s="283">
        <f t="shared" si="205"/>
        <v>71</v>
      </c>
      <c r="T114" s="283">
        <f t="shared" si="206"/>
        <v>9</v>
      </c>
      <c r="U114" s="283">
        <f t="shared" si="207"/>
        <v>24</v>
      </c>
      <c r="W114" s="791">
        <f t="shared" si="208"/>
        <v>0</v>
      </c>
      <c r="X114" s="791">
        <f t="shared" si="209"/>
        <v>0</v>
      </c>
      <c r="Y114" s="791">
        <f t="shared" si="210"/>
        <v>0</v>
      </c>
      <c r="Z114" s="791">
        <f t="shared" si="211"/>
        <v>1</v>
      </c>
      <c r="AA114" s="791">
        <f t="shared" si="212"/>
        <v>1</v>
      </c>
      <c r="AB114" s="791">
        <f t="shared" si="213"/>
        <v>0</v>
      </c>
      <c r="AC114" s="791">
        <f t="shared" si="214"/>
        <v>0</v>
      </c>
      <c r="AD114" s="791">
        <f t="shared" si="215"/>
        <v>5</v>
      </c>
      <c r="AE114" s="791">
        <f t="shared" si="216"/>
        <v>14</v>
      </c>
      <c r="AF114" s="791">
        <f t="shared" si="217"/>
        <v>7</v>
      </c>
      <c r="AG114" s="356"/>
      <c r="AH114" s="16" t="s">
        <v>209</v>
      </c>
      <c r="AI114" s="797">
        <f t="shared" si="218"/>
        <v>0</v>
      </c>
      <c r="AJ114" s="797">
        <f t="shared" si="219"/>
        <v>0</v>
      </c>
      <c r="AK114" s="797">
        <f t="shared" si="220"/>
        <v>0</v>
      </c>
      <c r="AL114" s="797">
        <f t="shared" si="221"/>
        <v>0</v>
      </c>
      <c r="AM114" s="797">
        <f t="shared" si="222"/>
        <v>0</v>
      </c>
      <c r="AN114" s="797">
        <f t="shared" si="223"/>
        <v>0</v>
      </c>
      <c r="AO114" s="797">
        <f t="shared" si="224"/>
        <v>0</v>
      </c>
      <c r="AP114" s="797">
        <f t="shared" si="225"/>
        <v>0</v>
      </c>
      <c r="AQ114" s="797">
        <f t="shared" si="226"/>
        <v>0</v>
      </c>
      <c r="AR114" s="797">
        <f t="shared" si="227"/>
        <v>0</v>
      </c>
      <c r="AS114" s="797">
        <f t="shared" si="228"/>
        <v>0</v>
      </c>
      <c r="AT114" s="797">
        <f t="shared" si="229"/>
        <v>1</v>
      </c>
      <c r="AU114" s="797">
        <f t="shared" si="230"/>
        <v>0</v>
      </c>
      <c r="AV114" s="797">
        <f t="shared" si="231"/>
        <v>1</v>
      </c>
      <c r="AW114" s="797">
        <f t="shared" si="232"/>
        <v>4</v>
      </c>
      <c r="AX114" s="797">
        <f t="shared" si="233"/>
        <v>1</v>
      </c>
      <c r="AY114" s="797">
        <f t="shared" si="234"/>
        <v>4</v>
      </c>
      <c r="AZ114" s="797">
        <f t="shared" si="235"/>
        <v>1</v>
      </c>
      <c r="BA114" s="797">
        <f t="shared" si="236"/>
        <v>1</v>
      </c>
      <c r="BB114" s="797">
        <f t="shared" si="237"/>
        <v>3</v>
      </c>
      <c r="BC114" s="797">
        <f t="shared" si="238"/>
        <v>0</v>
      </c>
      <c r="BD114" s="789">
        <f t="shared" si="239"/>
        <v>0</v>
      </c>
      <c r="BE114" s="789">
        <f t="shared" si="240"/>
        <v>0</v>
      </c>
      <c r="BF114" s="789">
        <f t="shared" si="241"/>
        <v>0</v>
      </c>
      <c r="BG114" s="789">
        <f t="shared" si="242"/>
        <v>0</v>
      </c>
      <c r="BH114" s="789">
        <f t="shared" si="243"/>
        <v>0</v>
      </c>
      <c r="BI114" s="789">
        <f t="shared" si="244"/>
        <v>0</v>
      </c>
      <c r="BJ114" s="789">
        <f t="shared" si="245"/>
        <v>0</v>
      </c>
      <c r="BK114" s="789">
        <f t="shared" si="246"/>
        <v>0</v>
      </c>
      <c r="BL114" s="789">
        <f t="shared" si="247"/>
        <v>0</v>
      </c>
      <c r="BM114" s="789">
        <f t="shared" si="248"/>
        <v>0</v>
      </c>
      <c r="BN114" s="356"/>
      <c r="BO114" s="356"/>
      <c r="BP114" s="16" t="s">
        <v>209</v>
      </c>
      <c r="BQ114" s="13"/>
      <c r="BR114" s="13"/>
      <c r="BS114" s="13"/>
      <c r="BT114" s="13"/>
      <c r="BU114" s="13"/>
      <c r="BV114" s="13"/>
      <c r="BW114" s="13"/>
      <c r="BX114" s="13"/>
      <c r="BY114" s="13"/>
      <c r="BZ114" s="13"/>
      <c r="CA114" s="13"/>
      <c r="CB114" s="13"/>
      <c r="CC114" s="13"/>
      <c r="CD114" s="13"/>
      <c r="CE114" s="13"/>
      <c r="CF114" s="13"/>
      <c r="CG114" s="13"/>
      <c r="CH114" s="13"/>
      <c r="CI114" s="13"/>
      <c r="CJ114" s="13"/>
      <c r="CK114" s="13"/>
      <c r="CL114" s="13"/>
      <c r="CM114" s="13"/>
      <c r="CN114" s="13"/>
      <c r="CO114" s="13"/>
      <c r="CP114" s="13"/>
      <c r="CQ114" s="13"/>
      <c r="CR114" s="13"/>
      <c r="CS114" s="13"/>
      <c r="CT114" s="13"/>
      <c r="CU114" s="13"/>
      <c r="CV114" s="13"/>
      <c r="CW114" s="13"/>
      <c r="CX114" s="13"/>
      <c r="CY114" s="13"/>
      <c r="CZ114" s="13"/>
      <c r="DA114" s="13"/>
      <c r="DB114" s="13"/>
      <c r="DC114" s="13"/>
      <c r="DD114" s="13"/>
      <c r="DE114" s="13"/>
      <c r="DF114" s="13"/>
      <c r="DG114" s="13"/>
      <c r="DH114" s="13"/>
      <c r="DI114" s="13"/>
      <c r="DJ114" s="13"/>
      <c r="DK114" s="13"/>
      <c r="DL114" s="13"/>
      <c r="DM114" s="13"/>
      <c r="DN114" s="13"/>
      <c r="DO114" s="13"/>
      <c r="DP114" s="13">
        <v>1</v>
      </c>
      <c r="DQ114" s="13"/>
      <c r="DR114" s="13"/>
      <c r="DS114" s="13"/>
      <c r="DT114" s="13"/>
      <c r="DU114" s="13"/>
      <c r="DV114" s="13"/>
      <c r="DW114" s="13"/>
      <c r="DX114" s="13"/>
      <c r="DY114" s="13"/>
      <c r="DZ114" s="13"/>
      <c r="EA114" s="13"/>
      <c r="EB114" s="13">
        <v>1</v>
      </c>
      <c r="EC114" s="13"/>
      <c r="ED114" s="13"/>
      <c r="EE114" s="13"/>
      <c r="EF114" s="13"/>
      <c r="EG114" s="13"/>
      <c r="EH114" s="13"/>
      <c r="EI114" s="13"/>
      <c r="EJ114" s="13">
        <v>1</v>
      </c>
      <c r="EK114" s="13"/>
      <c r="EL114" s="13"/>
      <c r="EM114" s="13"/>
      <c r="EN114" s="13"/>
      <c r="EO114" s="13"/>
      <c r="EP114" s="13">
        <v>1</v>
      </c>
      <c r="EQ114" s="13"/>
      <c r="ER114" s="13"/>
      <c r="ES114" s="13"/>
      <c r="ET114" s="13"/>
      <c r="EU114" s="13"/>
      <c r="EV114" s="13"/>
      <c r="EW114" s="13"/>
      <c r="EX114" s="13">
        <v>1</v>
      </c>
      <c r="EY114" s="13"/>
      <c r="EZ114" s="13">
        <v>1</v>
      </c>
      <c r="FA114" s="13"/>
      <c r="FB114" s="13"/>
      <c r="FC114" s="13">
        <v>1</v>
      </c>
      <c r="FD114" s="13"/>
      <c r="FE114" s="13"/>
      <c r="FF114" s="13"/>
      <c r="FG114" s="13"/>
      <c r="FH114" s="13"/>
      <c r="FI114" s="13"/>
      <c r="FJ114" s="13"/>
      <c r="FK114" s="13"/>
      <c r="FL114" s="13"/>
      <c r="FM114" s="13"/>
      <c r="FN114" s="60">
        <v>7</v>
      </c>
      <c r="FO114" s="13"/>
      <c r="FP114" s="13"/>
      <c r="FQ114" s="13"/>
      <c r="FR114" s="13"/>
      <c r="FS114" s="13"/>
      <c r="FT114" s="13"/>
      <c r="FU114" s="13"/>
      <c r="FV114" s="13"/>
      <c r="FW114" s="13"/>
      <c r="FX114" s="13"/>
      <c r="FY114" s="13"/>
      <c r="FZ114" s="13"/>
      <c r="GA114" s="13"/>
      <c r="GB114" s="13"/>
      <c r="GC114" s="13"/>
      <c r="GD114" s="13"/>
      <c r="GE114" s="13"/>
      <c r="GF114" s="13"/>
      <c r="GG114" s="13"/>
      <c r="GH114" s="13"/>
      <c r="GI114" s="13"/>
      <c r="GJ114" s="13"/>
      <c r="GK114" s="13"/>
      <c r="GL114" s="13"/>
      <c r="GM114" s="13"/>
      <c r="GN114" s="13"/>
      <c r="GO114" s="13"/>
      <c r="GP114" s="13"/>
      <c r="GQ114" s="13"/>
      <c r="GR114" s="13"/>
      <c r="GS114" s="13"/>
      <c r="GT114" s="13"/>
      <c r="GU114" s="13"/>
      <c r="GV114" s="13"/>
      <c r="GW114" s="13"/>
      <c r="GX114" s="13"/>
      <c r="GY114" s="13"/>
      <c r="GZ114" s="13"/>
      <c r="HA114" s="13"/>
      <c r="HB114" s="13"/>
      <c r="HC114" s="13"/>
      <c r="HD114" s="13"/>
      <c r="HE114" s="13"/>
      <c r="HF114" s="13"/>
      <c r="HG114" s="13"/>
      <c r="HH114" s="13"/>
      <c r="HI114" s="13"/>
      <c r="HJ114" s="13"/>
      <c r="HK114" s="13"/>
      <c r="HL114" s="13"/>
      <c r="HM114" s="13"/>
      <c r="HN114" s="13"/>
      <c r="HO114" s="13"/>
      <c r="HP114" s="13"/>
      <c r="HQ114" s="13"/>
      <c r="HR114" s="13"/>
      <c r="HS114" s="13"/>
      <c r="HT114" s="13"/>
      <c r="HU114" s="13"/>
      <c r="HV114" s="13"/>
      <c r="HW114" s="13"/>
      <c r="HX114" s="13"/>
      <c r="HY114" s="13"/>
      <c r="HZ114" s="13"/>
      <c r="IA114" s="13"/>
      <c r="IB114" s="13"/>
      <c r="IC114" s="13"/>
      <c r="ID114" s="13"/>
      <c r="IE114" s="13">
        <v>1</v>
      </c>
      <c r="IF114" s="13">
        <v>1</v>
      </c>
      <c r="IG114" s="13"/>
      <c r="IH114" s="13"/>
      <c r="II114" s="13">
        <v>1</v>
      </c>
      <c r="IJ114" s="13">
        <v>1</v>
      </c>
      <c r="IK114" s="13"/>
      <c r="IL114" s="13"/>
      <c r="IM114" s="13"/>
      <c r="IN114" s="13"/>
      <c r="IO114" s="13">
        <v>1</v>
      </c>
      <c r="IP114" s="13">
        <v>1</v>
      </c>
      <c r="IQ114" s="13"/>
      <c r="IR114" s="13"/>
      <c r="IS114" s="13">
        <v>1</v>
      </c>
      <c r="IT114" s="13"/>
      <c r="IU114" s="13"/>
      <c r="IV114" s="13"/>
      <c r="IW114" s="13">
        <v>1</v>
      </c>
      <c r="IX114" s="13"/>
      <c r="IY114" s="13"/>
      <c r="IZ114" s="13">
        <v>1</v>
      </c>
      <c r="JA114" s="13"/>
      <c r="JB114" s="13"/>
      <c r="JC114" s="13"/>
      <c r="JD114" s="13"/>
      <c r="JE114" s="13"/>
      <c r="JF114" s="13"/>
      <c r="JG114" s="13"/>
      <c r="JH114" s="13"/>
      <c r="JI114" s="13"/>
      <c r="JJ114" s="13"/>
      <c r="JK114" s="13"/>
      <c r="JL114" s="13"/>
      <c r="JM114" s="60">
        <v>9</v>
      </c>
      <c r="JN114" s="13"/>
      <c r="JO114" s="13"/>
      <c r="JP114" s="13"/>
      <c r="JQ114" s="13"/>
      <c r="JR114" s="13"/>
      <c r="JS114" s="13"/>
      <c r="JT114" s="13"/>
      <c r="JU114" s="13"/>
      <c r="JV114" s="13"/>
      <c r="JW114" s="13"/>
      <c r="JX114" s="13"/>
      <c r="JY114" s="13"/>
      <c r="JZ114" s="13"/>
      <c r="KA114" s="13"/>
      <c r="KB114" s="13"/>
      <c r="KC114" s="13"/>
      <c r="KD114" s="13"/>
      <c r="KE114" s="13"/>
      <c r="KF114" s="13"/>
      <c r="KG114" s="13"/>
      <c r="KH114" s="13"/>
      <c r="KI114" s="13"/>
      <c r="KJ114" s="13"/>
      <c r="KK114" s="13"/>
      <c r="KL114" s="13"/>
      <c r="KM114" s="13"/>
      <c r="KN114" s="13"/>
      <c r="KO114" s="13"/>
      <c r="KP114" s="13"/>
      <c r="KQ114" s="13"/>
      <c r="KR114" s="13"/>
      <c r="KS114" s="13"/>
      <c r="KT114" s="13"/>
      <c r="KU114" s="13"/>
      <c r="KV114" s="13"/>
      <c r="KW114" s="13"/>
      <c r="KX114" s="13"/>
      <c r="KY114" s="13"/>
      <c r="KZ114" s="13"/>
      <c r="LA114" s="13"/>
      <c r="LB114" s="13"/>
      <c r="LC114" s="13"/>
      <c r="LD114" s="13"/>
      <c r="LE114" s="13"/>
      <c r="LF114" s="13"/>
      <c r="LG114" s="13"/>
      <c r="LH114" s="13"/>
      <c r="LI114" s="13"/>
      <c r="LJ114" s="13"/>
      <c r="LK114" s="13"/>
      <c r="LL114" s="13"/>
      <c r="LM114" s="13"/>
      <c r="LN114" s="13"/>
      <c r="LO114" s="13"/>
      <c r="LP114" s="13"/>
      <c r="LQ114" s="13"/>
      <c r="LR114" s="13"/>
      <c r="LS114" s="13"/>
      <c r="LT114" s="13"/>
      <c r="LU114" s="13"/>
      <c r="LV114" s="13"/>
      <c r="LW114" s="13"/>
      <c r="LX114" s="13"/>
      <c r="LY114" s="13"/>
      <c r="LZ114" s="13"/>
      <c r="MA114" s="13"/>
      <c r="MB114" s="13"/>
      <c r="MC114" s="13"/>
      <c r="MD114" s="13"/>
      <c r="ME114" s="13"/>
      <c r="MF114" s="13"/>
      <c r="MG114" s="13"/>
      <c r="MH114" s="13"/>
      <c r="MI114" s="13"/>
      <c r="MJ114" s="13"/>
      <c r="MK114" s="60"/>
      <c r="ML114" s="13">
        <v>16</v>
      </c>
      <c r="MM114" s="448"/>
      <c r="MN114" s="448"/>
      <c r="MO114" s="448"/>
      <c r="MP114" s="448"/>
    </row>
    <row r="115" spans="1:354">
      <c r="A115" s="8" t="s">
        <v>125</v>
      </c>
      <c r="B115" s="283">
        <f t="shared" si="188"/>
        <v>0</v>
      </c>
      <c r="C115" s="283">
        <f t="shared" si="189"/>
        <v>0</v>
      </c>
      <c r="D115" s="283">
        <f t="shared" si="190"/>
        <v>0</v>
      </c>
      <c r="E115" s="283">
        <f t="shared" si="191"/>
        <v>0</v>
      </c>
      <c r="F115" s="283">
        <f t="shared" si="192"/>
        <v>0</v>
      </c>
      <c r="G115" s="283">
        <f t="shared" si="193"/>
        <v>0</v>
      </c>
      <c r="H115" s="283">
        <f t="shared" si="194"/>
        <v>3</v>
      </c>
      <c r="I115" s="283">
        <f t="shared" si="195"/>
        <v>0</v>
      </c>
      <c r="J115" s="283">
        <f t="shared" si="196"/>
        <v>0</v>
      </c>
      <c r="K115" s="283">
        <f t="shared" si="197"/>
        <v>0</v>
      </c>
      <c r="L115" s="283">
        <f t="shared" si="198"/>
        <v>4</v>
      </c>
      <c r="M115" s="283">
        <f t="shared" si="199"/>
        <v>2</v>
      </c>
      <c r="N115" s="283">
        <f t="shared" si="200"/>
        <v>7</v>
      </c>
      <c r="O115" s="283">
        <f t="shared" si="201"/>
        <v>2</v>
      </c>
      <c r="P115" s="283">
        <f t="shared" si="202"/>
        <v>10</v>
      </c>
      <c r="Q115" s="283">
        <f t="shared" si="203"/>
        <v>2</v>
      </c>
      <c r="R115" s="283">
        <f t="shared" si="204"/>
        <v>4</v>
      </c>
      <c r="S115" s="283">
        <f t="shared" si="205"/>
        <v>2</v>
      </c>
      <c r="T115" s="283">
        <f t="shared" si="206"/>
        <v>2</v>
      </c>
      <c r="U115" s="283">
        <f t="shared" si="207"/>
        <v>4</v>
      </c>
      <c r="W115" s="791">
        <f t="shared" si="208"/>
        <v>0</v>
      </c>
      <c r="X115" s="791">
        <f t="shared" si="209"/>
        <v>0</v>
      </c>
      <c r="Y115" s="791">
        <f t="shared" si="210"/>
        <v>0</v>
      </c>
      <c r="Z115" s="791">
        <f t="shared" si="211"/>
        <v>0</v>
      </c>
      <c r="AA115" s="791">
        <f t="shared" si="212"/>
        <v>0</v>
      </c>
      <c r="AB115" s="791">
        <f t="shared" si="213"/>
        <v>0</v>
      </c>
      <c r="AC115" s="791">
        <f t="shared" si="214"/>
        <v>0</v>
      </c>
      <c r="AD115" s="791">
        <f t="shared" si="215"/>
        <v>0</v>
      </c>
      <c r="AE115" s="791">
        <f t="shared" si="216"/>
        <v>0</v>
      </c>
      <c r="AF115" s="791">
        <f t="shared" si="217"/>
        <v>0</v>
      </c>
      <c r="AG115" s="356"/>
      <c r="AH115" s="16" t="s">
        <v>124</v>
      </c>
      <c r="AI115" s="797">
        <f t="shared" si="218"/>
        <v>0</v>
      </c>
      <c r="AJ115" s="797">
        <f t="shared" si="219"/>
        <v>1</v>
      </c>
      <c r="AK115" s="797">
        <f t="shared" si="220"/>
        <v>0</v>
      </c>
      <c r="AL115" s="797">
        <f t="shared" si="221"/>
        <v>2</v>
      </c>
      <c r="AM115" s="797">
        <f t="shared" si="222"/>
        <v>4</v>
      </c>
      <c r="AN115" s="797">
        <f t="shared" si="223"/>
        <v>4</v>
      </c>
      <c r="AO115" s="797">
        <f t="shared" si="224"/>
        <v>5</v>
      </c>
      <c r="AP115" s="797">
        <f t="shared" si="225"/>
        <v>12</v>
      </c>
      <c r="AQ115" s="797">
        <f t="shared" si="226"/>
        <v>22</v>
      </c>
      <c r="AR115" s="797">
        <f t="shared" si="227"/>
        <v>14</v>
      </c>
      <c r="AS115" s="797">
        <f t="shared" si="228"/>
        <v>53</v>
      </c>
      <c r="AT115" s="797">
        <f t="shared" si="229"/>
        <v>29</v>
      </c>
      <c r="AU115" s="797">
        <f t="shared" si="230"/>
        <v>129</v>
      </c>
      <c r="AV115" s="797">
        <f t="shared" si="231"/>
        <v>71</v>
      </c>
      <c r="AW115" s="797">
        <f t="shared" si="232"/>
        <v>152</v>
      </c>
      <c r="AX115" s="797">
        <f t="shared" si="233"/>
        <v>78</v>
      </c>
      <c r="AY115" s="797">
        <f t="shared" si="234"/>
        <v>72</v>
      </c>
      <c r="AZ115" s="797">
        <f t="shared" si="235"/>
        <v>71</v>
      </c>
      <c r="BA115" s="797">
        <f t="shared" si="236"/>
        <v>9</v>
      </c>
      <c r="BB115" s="797">
        <f t="shared" si="237"/>
        <v>24</v>
      </c>
      <c r="BC115" s="797">
        <f t="shared" si="238"/>
        <v>28</v>
      </c>
      <c r="BD115" s="789">
        <f t="shared" si="239"/>
        <v>0</v>
      </c>
      <c r="BE115" s="789">
        <f t="shared" si="240"/>
        <v>0</v>
      </c>
      <c r="BF115" s="789">
        <f t="shared" si="241"/>
        <v>0</v>
      </c>
      <c r="BG115" s="789">
        <f t="shared" si="242"/>
        <v>1</v>
      </c>
      <c r="BH115" s="789">
        <f t="shared" si="243"/>
        <v>1</v>
      </c>
      <c r="BI115" s="789">
        <f t="shared" si="244"/>
        <v>0</v>
      </c>
      <c r="BJ115" s="789">
        <f t="shared" si="245"/>
        <v>0</v>
      </c>
      <c r="BK115" s="789">
        <f t="shared" si="246"/>
        <v>5</v>
      </c>
      <c r="BL115" s="789">
        <f t="shared" si="247"/>
        <v>14</v>
      </c>
      <c r="BM115" s="789">
        <f t="shared" si="248"/>
        <v>7</v>
      </c>
      <c r="BN115" s="356"/>
      <c r="BO115" s="356"/>
      <c r="BP115" s="16" t="s">
        <v>124</v>
      </c>
      <c r="BQ115" s="13"/>
      <c r="BR115" s="13"/>
      <c r="BS115" s="13"/>
      <c r="BT115" s="13"/>
      <c r="BU115" s="13"/>
      <c r="BV115" s="13">
        <v>1</v>
      </c>
      <c r="BW115" s="13"/>
      <c r="BX115" s="13"/>
      <c r="BY115" s="13"/>
      <c r="BZ115" s="13"/>
      <c r="CA115" s="13"/>
      <c r="CB115" s="13">
        <v>2</v>
      </c>
      <c r="CC115" s="13"/>
      <c r="CD115" s="13"/>
      <c r="CE115" s="13"/>
      <c r="CF115" s="13">
        <v>1</v>
      </c>
      <c r="CG115" s="13">
        <v>1</v>
      </c>
      <c r="CH115" s="13"/>
      <c r="CI115" s="13">
        <v>1</v>
      </c>
      <c r="CJ115" s="13"/>
      <c r="CK115" s="13"/>
      <c r="CL115" s="13"/>
      <c r="CM115" s="13"/>
      <c r="CN115" s="13">
        <v>1</v>
      </c>
      <c r="CO115" s="13">
        <v>1</v>
      </c>
      <c r="CP115" s="13"/>
      <c r="CQ115" s="13"/>
      <c r="CR115" s="13"/>
      <c r="CS115" s="13"/>
      <c r="CT115" s="13">
        <v>1</v>
      </c>
      <c r="CU115" s="13">
        <v>2</v>
      </c>
      <c r="CV115" s="13">
        <v>1</v>
      </c>
      <c r="CW115" s="13">
        <v>5</v>
      </c>
      <c r="CX115" s="13">
        <v>2</v>
      </c>
      <c r="CY115" s="13">
        <v>2</v>
      </c>
      <c r="CZ115" s="13">
        <v>1</v>
      </c>
      <c r="DA115" s="13">
        <v>1</v>
      </c>
      <c r="DB115" s="13"/>
      <c r="DC115" s="13">
        <v>1</v>
      </c>
      <c r="DD115" s="13">
        <v>1</v>
      </c>
      <c r="DE115" s="13">
        <v>1</v>
      </c>
      <c r="DF115" s="13">
        <v>2</v>
      </c>
      <c r="DG115" s="13">
        <v>2</v>
      </c>
      <c r="DH115" s="13">
        <v>3</v>
      </c>
      <c r="DI115" s="13">
        <v>1</v>
      </c>
      <c r="DJ115" s="13">
        <v>4</v>
      </c>
      <c r="DK115" s="13">
        <v>3</v>
      </c>
      <c r="DL115" s="13"/>
      <c r="DM115" s="13">
        <v>4</v>
      </c>
      <c r="DN115" s="13">
        <v>3</v>
      </c>
      <c r="DO115" s="13">
        <v>2</v>
      </c>
      <c r="DP115" s="13"/>
      <c r="DQ115" s="13">
        <v>4</v>
      </c>
      <c r="DR115" s="13">
        <v>8</v>
      </c>
      <c r="DS115" s="13">
        <v>6</v>
      </c>
      <c r="DT115" s="13">
        <v>9</v>
      </c>
      <c r="DU115" s="13">
        <v>7</v>
      </c>
      <c r="DV115" s="13">
        <v>3</v>
      </c>
      <c r="DW115" s="13">
        <v>8</v>
      </c>
      <c r="DX115" s="13">
        <v>7</v>
      </c>
      <c r="DY115" s="13">
        <v>8</v>
      </c>
      <c r="DZ115" s="13">
        <v>7</v>
      </c>
      <c r="EA115" s="13">
        <v>4</v>
      </c>
      <c r="EB115" s="13">
        <v>12</v>
      </c>
      <c r="EC115" s="13">
        <v>9</v>
      </c>
      <c r="ED115" s="13">
        <v>11</v>
      </c>
      <c r="EE115" s="13">
        <v>10</v>
      </c>
      <c r="EF115" s="13">
        <v>6</v>
      </c>
      <c r="EG115" s="13">
        <v>8</v>
      </c>
      <c r="EH115" s="13">
        <v>7</v>
      </c>
      <c r="EI115" s="13">
        <v>6</v>
      </c>
      <c r="EJ115" s="13">
        <v>9</v>
      </c>
      <c r="EK115" s="13">
        <v>8</v>
      </c>
      <c r="EL115" s="13">
        <v>4</v>
      </c>
      <c r="EM115" s="13">
        <v>10</v>
      </c>
      <c r="EN115" s="13">
        <v>9</v>
      </c>
      <c r="EO115" s="13">
        <v>5</v>
      </c>
      <c r="EP115" s="13">
        <v>8</v>
      </c>
      <c r="EQ115" s="13">
        <v>12</v>
      </c>
      <c r="ER115" s="13">
        <v>9</v>
      </c>
      <c r="ES115" s="13">
        <v>3</v>
      </c>
      <c r="ET115" s="13">
        <v>4</v>
      </c>
      <c r="EU115" s="13">
        <v>3</v>
      </c>
      <c r="EV115" s="13">
        <v>8</v>
      </c>
      <c r="EW115" s="13">
        <v>8</v>
      </c>
      <c r="EX115" s="13">
        <v>4</v>
      </c>
      <c r="EY115" s="13">
        <v>3</v>
      </c>
      <c r="EZ115" s="13">
        <v>3</v>
      </c>
      <c r="FA115" s="13">
        <v>2</v>
      </c>
      <c r="FB115" s="13">
        <v>2</v>
      </c>
      <c r="FC115" s="13"/>
      <c r="FD115" s="13"/>
      <c r="FE115" s="13">
        <v>2</v>
      </c>
      <c r="FF115" s="13"/>
      <c r="FG115" s="13"/>
      <c r="FH115" s="13"/>
      <c r="FI115" s="13"/>
      <c r="FJ115" s="13"/>
      <c r="FK115" s="13"/>
      <c r="FL115" s="13"/>
      <c r="FM115" s="13"/>
      <c r="FN115" s="60">
        <v>306</v>
      </c>
      <c r="FO115" s="13"/>
      <c r="FP115" s="13"/>
      <c r="FQ115" s="13"/>
      <c r="FR115" s="13"/>
      <c r="FS115" s="13"/>
      <c r="FT115" s="13"/>
      <c r="FU115" s="13"/>
      <c r="FV115" s="13"/>
      <c r="FW115" s="13"/>
      <c r="FX115" s="13"/>
      <c r="FY115" s="13"/>
      <c r="FZ115" s="13"/>
      <c r="GA115" s="13"/>
      <c r="GB115" s="13"/>
      <c r="GC115" s="13"/>
      <c r="GD115" s="13"/>
      <c r="GE115" s="13"/>
      <c r="GF115" s="13"/>
      <c r="GG115" s="13">
        <v>1</v>
      </c>
      <c r="GH115" s="13"/>
      <c r="GI115" s="13"/>
      <c r="GJ115" s="13"/>
      <c r="GK115" s="13"/>
      <c r="GL115" s="13"/>
      <c r="GM115" s="13">
        <v>2</v>
      </c>
      <c r="GN115" s="13">
        <v>1</v>
      </c>
      <c r="GO115" s="13"/>
      <c r="GP115" s="13"/>
      <c r="GQ115" s="13">
        <v>1</v>
      </c>
      <c r="GR115" s="13"/>
      <c r="GS115" s="13"/>
      <c r="GT115" s="13">
        <v>1</v>
      </c>
      <c r="GU115" s="13"/>
      <c r="GV115" s="13"/>
      <c r="GW115" s="13">
        <v>2</v>
      </c>
      <c r="GX115" s="13"/>
      <c r="GY115" s="13">
        <v>1</v>
      </c>
      <c r="GZ115" s="13"/>
      <c r="HA115" s="13">
        <v>1</v>
      </c>
      <c r="HB115" s="13">
        <v>4</v>
      </c>
      <c r="HC115" s="13"/>
      <c r="HD115" s="13">
        <v>2</v>
      </c>
      <c r="HE115" s="13">
        <v>3</v>
      </c>
      <c r="HF115" s="13">
        <v>3</v>
      </c>
      <c r="HG115" s="13">
        <v>3</v>
      </c>
      <c r="HH115" s="13">
        <v>4</v>
      </c>
      <c r="HI115" s="13">
        <v>2</v>
      </c>
      <c r="HJ115" s="13">
        <v>2</v>
      </c>
      <c r="HK115" s="13">
        <v>4</v>
      </c>
      <c r="HL115" s="13">
        <v>5</v>
      </c>
      <c r="HM115" s="13">
        <v>6</v>
      </c>
      <c r="HN115" s="13">
        <v>7</v>
      </c>
      <c r="HO115" s="13">
        <v>6</v>
      </c>
      <c r="HP115" s="13">
        <v>6</v>
      </c>
      <c r="HQ115" s="13">
        <v>4</v>
      </c>
      <c r="HR115" s="13">
        <v>5</v>
      </c>
      <c r="HS115" s="13">
        <v>8</v>
      </c>
      <c r="HT115" s="13">
        <v>14</v>
      </c>
      <c r="HU115" s="13">
        <v>15</v>
      </c>
      <c r="HV115" s="13">
        <v>14</v>
      </c>
      <c r="HW115" s="13">
        <v>9</v>
      </c>
      <c r="HX115" s="13">
        <v>10</v>
      </c>
      <c r="HY115" s="13">
        <v>9</v>
      </c>
      <c r="HZ115" s="13">
        <v>13</v>
      </c>
      <c r="IA115" s="13">
        <v>13</v>
      </c>
      <c r="IB115" s="13">
        <v>15</v>
      </c>
      <c r="IC115" s="13">
        <v>17</v>
      </c>
      <c r="ID115" s="13">
        <v>13</v>
      </c>
      <c r="IE115" s="13">
        <v>14</v>
      </c>
      <c r="IF115" s="13">
        <v>12</v>
      </c>
      <c r="IG115" s="13">
        <v>18</v>
      </c>
      <c r="IH115" s="13">
        <v>18</v>
      </c>
      <c r="II115" s="13">
        <v>15</v>
      </c>
      <c r="IJ115" s="13">
        <v>20</v>
      </c>
      <c r="IK115" s="13">
        <v>15</v>
      </c>
      <c r="IL115" s="13">
        <v>12</v>
      </c>
      <c r="IM115" s="13">
        <v>15</v>
      </c>
      <c r="IN115" s="13">
        <v>11</v>
      </c>
      <c r="IO115" s="13">
        <v>13</v>
      </c>
      <c r="IP115" s="13">
        <v>14</v>
      </c>
      <c r="IQ115" s="13">
        <v>7</v>
      </c>
      <c r="IR115" s="13">
        <v>6</v>
      </c>
      <c r="IS115" s="13">
        <v>5</v>
      </c>
      <c r="IT115" s="13">
        <v>4</v>
      </c>
      <c r="IU115" s="13">
        <v>3</v>
      </c>
      <c r="IV115" s="13">
        <v>3</v>
      </c>
      <c r="IW115" s="13">
        <v>6</v>
      </c>
      <c r="IX115" s="13">
        <v>4</v>
      </c>
      <c r="IY115" s="13">
        <v>2</v>
      </c>
      <c r="IZ115" s="13">
        <v>1</v>
      </c>
      <c r="JA115" s="13"/>
      <c r="JB115" s="13">
        <v>2</v>
      </c>
      <c r="JC115" s="13"/>
      <c r="JD115" s="13"/>
      <c r="JE115" s="13"/>
      <c r="JF115" s="13"/>
      <c r="JG115" s="13"/>
      <c r="JH115" s="13"/>
      <c r="JI115" s="13"/>
      <c r="JJ115" s="13"/>
      <c r="JK115" s="13"/>
      <c r="JL115" s="13"/>
      <c r="JM115" s="60">
        <v>446</v>
      </c>
      <c r="JN115" s="13"/>
      <c r="JO115" s="13"/>
      <c r="JP115" s="13"/>
      <c r="JQ115" s="13"/>
      <c r="JR115" s="13"/>
      <c r="JS115" s="13"/>
      <c r="JT115" s="13"/>
      <c r="JU115" s="13"/>
      <c r="JV115" s="13"/>
      <c r="JW115" s="13"/>
      <c r="JX115" s="13"/>
      <c r="JY115" s="13">
        <v>1</v>
      </c>
      <c r="JZ115" s="13"/>
      <c r="KA115" s="13"/>
      <c r="KB115" s="13"/>
      <c r="KC115" s="13"/>
      <c r="KD115" s="13"/>
      <c r="KE115" s="13">
        <v>1</v>
      </c>
      <c r="KF115" s="13"/>
      <c r="KG115" s="13"/>
      <c r="KH115" s="13"/>
      <c r="KI115" s="13"/>
      <c r="KJ115" s="13"/>
      <c r="KK115" s="13"/>
      <c r="KL115" s="13"/>
      <c r="KM115" s="13"/>
      <c r="KN115" s="13"/>
      <c r="KO115" s="13"/>
      <c r="KP115" s="13"/>
      <c r="KQ115" s="13"/>
      <c r="KR115" s="13"/>
      <c r="KS115" s="13"/>
      <c r="KT115" s="13"/>
      <c r="KU115" s="13"/>
      <c r="KV115" s="13"/>
      <c r="KW115" s="13"/>
      <c r="KX115" s="13"/>
      <c r="KY115" s="13"/>
      <c r="KZ115" s="13"/>
      <c r="LA115" s="13"/>
      <c r="LB115" s="13">
        <v>1</v>
      </c>
      <c r="LC115" s="13"/>
      <c r="LD115" s="13"/>
      <c r="LE115" s="13"/>
      <c r="LF115" s="13"/>
      <c r="LG115" s="13"/>
      <c r="LH115" s="13">
        <v>3</v>
      </c>
      <c r="LI115" s="13"/>
      <c r="LJ115" s="13"/>
      <c r="LK115" s="13">
        <v>1</v>
      </c>
      <c r="LL115" s="13"/>
      <c r="LM115" s="13"/>
      <c r="LN115" s="13"/>
      <c r="LO115" s="13">
        <v>2</v>
      </c>
      <c r="LP115" s="13">
        <v>3</v>
      </c>
      <c r="LQ115" s="13"/>
      <c r="LR115" s="13">
        <v>1</v>
      </c>
      <c r="LS115" s="13">
        <v>2</v>
      </c>
      <c r="LT115" s="13">
        <v>5</v>
      </c>
      <c r="LU115" s="13">
        <v>1</v>
      </c>
      <c r="LV115" s="13">
        <v>1</v>
      </c>
      <c r="LW115" s="13">
        <v>2</v>
      </c>
      <c r="LX115" s="13">
        <v>1</v>
      </c>
      <c r="LY115" s="13">
        <v>2</v>
      </c>
      <c r="LZ115" s="13"/>
      <c r="MA115" s="13"/>
      <c r="MB115" s="13">
        <v>1</v>
      </c>
      <c r="MC115" s="13"/>
      <c r="MD115" s="13"/>
      <c r="ME115" s="13"/>
      <c r="MF115" s="13"/>
      <c r="MG115" s="13"/>
      <c r="MH115" s="13"/>
      <c r="MI115" s="13"/>
      <c r="MJ115" s="13"/>
      <c r="MK115" s="60">
        <v>28</v>
      </c>
      <c r="ML115" s="13">
        <v>780</v>
      </c>
      <c r="MM115" s="448"/>
      <c r="MN115" s="448"/>
      <c r="MO115" s="448"/>
      <c r="MP115" s="448"/>
    </row>
    <row r="116" spans="1:354">
      <c r="A116" s="9" t="s">
        <v>126</v>
      </c>
      <c r="B116" s="283">
        <f t="shared" si="188"/>
        <v>0</v>
      </c>
      <c r="C116" s="283">
        <f t="shared" si="189"/>
        <v>1</v>
      </c>
      <c r="D116" s="283">
        <f t="shared" si="190"/>
        <v>1</v>
      </c>
      <c r="E116" s="283">
        <f t="shared" si="191"/>
        <v>0</v>
      </c>
      <c r="F116" s="283">
        <f t="shared" si="192"/>
        <v>0</v>
      </c>
      <c r="G116" s="283">
        <f t="shared" si="193"/>
        <v>0</v>
      </c>
      <c r="H116" s="283">
        <f t="shared" si="194"/>
        <v>1</v>
      </c>
      <c r="I116" s="283">
        <f t="shared" si="195"/>
        <v>1</v>
      </c>
      <c r="J116" s="283">
        <f t="shared" si="196"/>
        <v>4</v>
      </c>
      <c r="K116" s="283">
        <f t="shared" si="197"/>
        <v>2</v>
      </c>
      <c r="L116" s="283">
        <f t="shared" si="198"/>
        <v>9</v>
      </c>
      <c r="M116" s="283">
        <f t="shared" si="199"/>
        <v>7</v>
      </c>
      <c r="N116" s="283">
        <f t="shared" si="200"/>
        <v>21</v>
      </c>
      <c r="O116" s="283">
        <f t="shared" si="201"/>
        <v>13</v>
      </c>
      <c r="P116" s="283">
        <f t="shared" si="202"/>
        <v>20</v>
      </c>
      <c r="Q116" s="283">
        <f t="shared" si="203"/>
        <v>12</v>
      </c>
      <c r="R116" s="283">
        <f t="shared" si="204"/>
        <v>12</v>
      </c>
      <c r="S116" s="283">
        <f t="shared" si="205"/>
        <v>6</v>
      </c>
      <c r="T116" s="283">
        <f t="shared" si="206"/>
        <v>1</v>
      </c>
      <c r="U116" s="283">
        <f t="shared" si="207"/>
        <v>1</v>
      </c>
      <c r="W116" s="791">
        <f t="shared" si="208"/>
        <v>0</v>
      </c>
      <c r="X116" s="791">
        <f t="shared" si="209"/>
        <v>0</v>
      </c>
      <c r="Y116" s="791">
        <f t="shared" si="210"/>
        <v>0</v>
      </c>
      <c r="Z116" s="791">
        <f t="shared" si="211"/>
        <v>0</v>
      </c>
      <c r="AA116" s="791">
        <f t="shared" si="212"/>
        <v>0</v>
      </c>
      <c r="AB116" s="791">
        <f t="shared" si="213"/>
        <v>0</v>
      </c>
      <c r="AC116" s="791">
        <f t="shared" si="214"/>
        <v>0</v>
      </c>
      <c r="AD116" s="791">
        <f t="shared" si="215"/>
        <v>0</v>
      </c>
      <c r="AE116" s="791">
        <f t="shared" si="216"/>
        <v>2</v>
      </c>
      <c r="AF116" s="791">
        <f t="shared" si="217"/>
        <v>0</v>
      </c>
      <c r="AG116" s="356"/>
      <c r="AH116" s="16" t="s">
        <v>125</v>
      </c>
      <c r="AI116" s="797">
        <f t="shared" si="218"/>
        <v>0</v>
      </c>
      <c r="AJ116" s="797">
        <f t="shared" si="219"/>
        <v>0</v>
      </c>
      <c r="AK116" s="797">
        <f t="shared" si="220"/>
        <v>0</v>
      </c>
      <c r="AL116" s="797">
        <f t="shared" si="221"/>
        <v>0</v>
      </c>
      <c r="AM116" s="797">
        <f t="shared" si="222"/>
        <v>0</v>
      </c>
      <c r="AN116" s="797">
        <f t="shared" si="223"/>
        <v>0</v>
      </c>
      <c r="AO116" s="797">
        <f t="shared" si="224"/>
        <v>3</v>
      </c>
      <c r="AP116" s="797">
        <f t="shared" si="225"/>
        <v>0</v>
      </c>
      <c r="AQ116" s="797">
        <f t="shared" si="226"/>
        <v>0</v>
      </c>
      <c r="AR116" s="797">
        <f t="shared" si="227"/>
        <v>0</v>
      </c>
      <c r="AS116" s="797">
        <f t="shared" si="228"/>
        <v>4</v>
      </c>
      <c r="AT116" s="797">
        <f t="shared" si="229"/>
        <v>2</v>
      </c>
      <c r="AU116" s="797">
        <f t="shared" si="230"/>
        <v>7</v>
      </c>
      <c r="AV116" s="797">
        <f t="shared" si="231"/>
        <v>2</v>
      </c>
      <c r="AW116" s="797">
        <f t="shared" si="232"/>
        <v>10</v>
      </c>
      <c r="AX116" s="797">
        <f t="shared" si="233"/>
        <v>2</v>
      </c>
      <c r="AY116" s="797">
        <f t="shared" si="234"/>
        <v>4</v>
      </c>
      <c r="AZ116" s="797">
        <f t="shared" si="235"/>
        <v>2</v>
      </c>
      <c r="BA116" s="797">
        <f t="shared" si="236"/>
        <v>2</v>
      </c>
      <c r="BB116" s="797">
        <f t="shared" si="237"/>
        <v>4</v>
      </c>
      <c r="BC116" s="797">
        <f t="shared" si="238"/>
        <v>0</v>
      </c>
      <c r="BD116" s="789">
        <f t="shared" si="239"/>
        <v>0</v>
      </c>
      <c r="BE116" s="789">
        <f t="shared" si="240"/>
        <v>0</v>
      </c>
      <c r="BF116" s="789">
        <f t="shared" si="241"/>
        <v>0</v>
      </c>
      <c r="BG116" s="789">
        <f t="shared" si="242"/>
        <v>0</v>
      </c>
      <c r="BH116" s="789">
        <f t="shared" si="243"/>
        <v>0</v>
      </c>
      <c r="BI116" s="789">
        <f t="shared" si="244"/>
        <v>0</v>
      </c>
      <c r="BJ116" s="789">
        <f t="shared" si="245"/>
        <v>0</v>
      </c>
      <c r="BK116" s="789">
        <f t="shared" si="246"/>
        <v>0</v>
      </c>
      <c r="BL116" s="789">
        <f t="shared" si="247"/>
        <v>0</v>
      </c>
      <c r="BM116" s="789">
        <f t="shared" si="248"/>
        <v>0</v>
      </c>
      <c r="BN116" s="356"/>
      <c r="BO116" s="356"/>
      <c r="BP116" s="16" t="s">
        <v>125</v>
      </c>
      <c r="BQ116" s="13"/>
      <c r="BR116" s="13"/>
      <c r="BS116" s="13"/>
      <c r="BT116" s="13"/>
      <c r="BU116" s="13"/>
      <c r="BV116" s="13"/>
      <c r="BW116" s="13"/>
      <c r="BX116" s="13"/>
      <c r="BY116" s="13"/>
      <c r="BZ116" s="13"/>
      <c r="CA116" s="13"/>
      <c r="CB116" s="13"/>
      <c r="CC116" s="13"/>
      <c r="CD116" s="13"/>
      <c r="CE116" s="13"/>
      <c r="CF116" s="13"/>
      <c r="CG116" s="13"/>
      <c r="CH116" s="13"/>
      <c r="CI116" s="13"/>
      <c r="CJ116" s="13"/>
      <c r="CK116" s="13"/>
      <c r="CL116" s="13"/>
      <c r="CM116" s="13"/>
      <c r="CN116" s="13"/>
      <c r="CO116" s="13"/>
      <c r="CP116" s="13"/>
      <c r="CQ116" s="13"/>
      <c r="CR116" s="13"/>
      <c r="CS116" s="13"/>
      <c r="CT116" s="13"/>
      <c r="CU116" s="13"/>
      <c r="CV116" s="13"/>
      <c r="CW116" s="13"/>
      <c r="CX116" s="13"/>
      <c r="CY116" s="13"/>
      <c r="CZ116" s="13"/>
      <c r="DA116" s="13"/>
      <c r="DB116" s="13"/>
      <c r="DC116" s="13"/>
      <c r="DD116" s="13"/>
      <c r="DE116" s="13"/>
      <c r="DF116" s="13"/>
      <c r="DG116" s="13"/>
      <c r="DH116" s="13"/>
      <c r="DI116" s="13"/>
      <c r="DJ116" s="13"/>
      <c r="DK116" s="13"/>
      <c r="DL116" s="13">
        <v>1</v>
      </c>
      <c r="DM116" s="13"/>
      <c r="DN116" s="13">
        <v>1</v>
      </c>
      <c r="DO116" s="13"/>
      <c r="DP116" s="13"/>
      <c r="DQ116" s="13"/>
      <c r="DR116" s="13"/>
      <c r="DS116" s="13">
        <v>1</v>
      </c>
      <c r="DT116" s="13"/>
      <c r="DU116" s="13"/>
      <c r="DV116" s="13"/>
      <c r="DW116" s="13"/>
      <c r="DX116" s="13">
        <v>1</v>
      </c>
      <c r="DY116" s="13"/>
      <c r="DZ116" s="13"/>
      <c r="EA116" s="13"/>
      <c r="EB116" s="13"/>
      <c r="EC116" s="13"/>
      <c r="ED116" s="13">
        <v>1</v>
      </c>
      <c r="EE116" s="13"/>
      <c r="EF116" s="13"/>
      <c r="EG116" s="13"/>
      <c r="EH116" s="13"/>
      <c r="EI116" s="13"/>
      <c r="EJ116" s="13"/>
      <c r="EK116" s="13">
        <v>1</v>
      </c>
      <c r="EL116" s="13"/>
      <c r="EM116" s="13"/>
      <c r="EN116" s="13"/>
      <c r="EO116" s="13"/>
      <c r="EP116" s="13"/>
      <c r="EQ116" s="13"/>
      <c r="ER116" s="13"/>
      <c r="ES116" s="13"/>
      <c r="ET116" s="13">
        <v>2</v>
      </c>
      <c r="EU116" s="13"/>
      <c r="EV116" s="13"/>
      <c r="EW116" s="13"/>
      <c r="EX116" s="13"/>
      <c r="EY116" s="13">
        <v>1</v>
      </c>
      <c r="EZ116" s="13"/>
      <c r="FA116" s="13">
        <v>2</v>
      </c>
      <c r="FB116" s="13">
        <v>1</v>
      </c>
      <c r="FC116" s="13"/>
      <c r="FD116" s="13"/>
      <c r="FE116" s="13"/>
      <c r="FF116" s="13"/>
      <c r="FG116" s="13"/>
      <c r="FH116" s="13"/>
      <c r="FI116" s="13"/>
      <c r="FJ116" s="13"/>
      <c r="FK116" s="13"/>
      <c r="FL116" s="13"/>
      <c r="FM116" s="13"/>
      <c r="FN116" s="60">
        <v>12</v>
      </c>
      <c r="FO116" s="13"/>
      <c r="FP116" s="13"/>
      <c r="FQ116" s="13"/>
      <c r="FR116" s="13"/>
      <c r="FS116" s="13"/>
      <c r="FT116" s="13"/>
      <c r="FU116" s="13"/>
      <c r="FV116" s="13"/>
      <c r="FW116" s="13"/>
      <c r="FX116" s="13"/>
      <c r="FY116" s="13"/>
      <c r="FZ116" s="13"/>
      <c r="GA116" s="13"/>
      <c r="GB116" s="13"/>
      <c r="GC116" s="13"/>
      <c r="GD116" s="13"/>
      <c r="GE116" s="13"/>
      <c r="GF116" s="13"/>
      <c r="GG116" s="13"/>
      <c r="GH116" s="13"/>
      <c r="GI116" s="13"/>
      <c r="GJ116" s="13"/>
      <c r="GK116" s="13"/>
      <c r="GL116" s="13"/>
      <c r="GM116" s="13"/>
      <c r="GN116" s="13"/>
      <c r="GO116" s="13"/>
      <c r="GP116" s="13"/>
      <c r="GQ116" s="13">
        <v>1</v>
      </c>
      <c r="GR116" s="13"/>
      <c r="GS116" s="13"/>
      <c r="GT116" s="13"/>
      <c r="GU116" s="13"/>
      <c r="GV116" s="13">
        <v>1</v>
      </c>
      <c r="GW116" s="13"/>
      <c r="GX116" s="13"/>
      <c r="GY116" s="13">
        <v>1</v>
      </c>
      <c r="GZ116" s="13"/>
      <c r="HA116" s="13"/>
      <c r="HB116" s="13"/>
      <c r="HC116" s="13"/>
      <c r="HD116" s="13"/>
      <c r="HE116" s="13"/>
      <c r="HF116" s="13"/>
      <c r="HG116" s="13"/>
      <c r="HH116" s="13"/>
      <c r="HI116" s="13"/>
      <c r="HJ116" s="13"/>
      <c r="HK116" s="13">
        <v>2</v>
      </c>
      <c r="HL116" s="13"/>
      <c r="HM116" s="13"/>
      <c r="HN116" s="13"/>
      <c r="HO116" s="13"/>
      <c r="HP116" s="13"/>
      <c r="HQ116" s="13">
        <v>1</v>
      </c>
      <c r="HR116" s="13"/>
      <c r="HS116" s="13">
        <v>1</v>
      </c>
      <c r="HT116" s="13"/>
      <c r="HU116" s="13"/>
      <c r="HV116" s="13"/>
      <c r="HW116" s="13">
        <v>1</v>
      </c>
      <c r="HX116" s="13">
        <v>1</v>
      </c>
      <c r="HY116" s="13">
        <v>1</v>
      </c>
      <c r="HZ116" s="13"/>
      <c r="IA116" s="13">
        <v>3</v>
      </c>
      <c r="IB116" s="13"/>
      <c r="IC116" s="13">
        <v>1</v>
      </c>
      <c r="ID116" s="13"/>
      <c r="IE116" s="13">
        <v>1</v>
      </c>
      <c r="IF116" s="13">
        <v>1</v>
      </c>
      <c r="IG116" s="13"/>
      <c r="IH116" s="13">
        <v>2</v>
      </c>
      <c r="II116" s="13">
        <v>1</v>
      </c>
      <c r="IJ116" s="13">
        <v>1</v>
      </c>
      <c r="IK116" s="13">
        <v>3</v>
      </c>
      <c r="IL116" s="13">
        <v>1</v>
      </c>
      <c r="IM116" s="13"/>
      <c r="IN116" s="13">
        <v>2</v>
      </c>
      <c r="IO116" s="13"/>
      <c r="IP116" s="13"/>
      <c r="IQ116" s="13"/>
      <c r="IR116" s="13">
        <v>1</v>
      </c>
      <c r="IS116" s="13">
        <v>1</v>
      </c>
      <c r="IT116" s="13"/>
      <c r="IU116" s="13"/>
      <c r="IV116" s="13"/>
      <c r="IW116" s="13"/>
      <c r="IX116" s="13"/>
      <c r="IY116" s="13">
        <v>1</v>
      </c>
      <c r="IZ116" s="13"/>
      <c r="JA116" s="13"/>
      <c r="JB116" s="13"/>
      <c r="JC116" s="13">
        <v>1</v>
      </c>
      <c r="JD116" s="13"/>
      <c r="JE116" s="13"/>
      <c r="JF116" s="13"/>
      <c r="JG116" s="13"/>
      <c r="JH116" s="13"/>
      <c r="JI116" s="13"/>
      <c r="JJ116" s="13"/>
      <c r="JK116" s="13"/>
      <c r="JL116" s="13"/>
      <c r="JM116" s="60">
        <v>30</v>
      </c>
      <c r="JN116" s="13"/>
      <c r="JO116" s="13"/>
      <c r="JP116" s="13"/>
      <c r="JQ116" s="13"/>
      <c r="JR116" s="13"/>
      <c r="JS116" s="13"/>
      <c r="JT116" s="13"/>
      <c r="JU116" s="13"/>
      <c r="JV116" s="13"/>
      <c r="JW116" s="13"/>
      <c r="JX116" s="13"/>
      <c r="JY116" s="13"/>
      <c r="JZ116" s="13"/>
      <c r="KA116" s="13"/>
      <c r="KB116" s="13"/>
      <c r="KC116" s="13"/>
      <c r="KD116" s="13"/>
      <c r="KE116" s="13"/>
      <c r="KF116" s="13"/>
      <c r="KG116" s="13"/>
      <c r="KH116" s="13"/>
      <c r="KI116" s="13"/>
      <c r="KJ116" s="13"/>
      <c r="KK116" s="13"/>
      <c r="KL116" s="13"/>
      <c r="KM116" s="13"/>
      <c r="KN116" s="13"/>
      <c r="KO116" s="13"/>
      <c r="KP116" s="13"/>
      <c r="KQ116" s="13"/>
      <c r="KR116" s="13"/>
      <c r="KS116" s="13"/>
      <c r="KT116" s="13"/>
      <c r="KU116" s="13"/>
      <c r="KV116" s="13"/>
      <c r="KW116" s="13"/>
      <c r="KX116" s="13"/>
      <c r="KY116" s="13"/>
      <c r="KZ116" s="13"/>
      <c r="LA116" s="13"/>
      <c r="LB116" s="13"/>
      <c r="LC116" s="13"/>
      <c r="LD116" s="13"/>
      <c r="LE116" s="13"/>
      <c r="LF116" s="13"/>
      <c r="LG116" s="13"/>
      <c r="LH116" s="13"/>
      <c r="LI116" s="13"/>
      <c r="LJ116" s="13"/>
      <c r="LK116" s="13"/>
      <c r="LL116" s="13"/>
      <c r="LM116" s="13"/>
      <c r="LN116" s="13"/>
      <c r="LO116" s="13"/>
      <c r="LP116" s="13"/>
      <c r="LQ116" s="13"/>
      <c r="LR116" s="13"/>
      <c r="LS116" s="13"/>
      <c r="LT116" s="13"/>
      <c r="LU116" s="13"/>
      <c r="LV116" s="13"/>
      <c r="LW116" s="13"/>
      <c r="LX116" s="13"/>
      <c r="LY116" s="13"/>
      <c r="LZ116" s="13"/>
      <c r="MA116" s="13"/>
      <c r="MB116" s="13"/>
      <c r="MC116" s="13"/>
      <c r="MD116" s="13"/>
      <c r="ME116" s="13"/>
      <c r="MF116" s="13"/>
      <c r="MG116" s="13"/>
      <c r="MH116" s="13"/>
      <c r="MI116" s="13"/>
      <c r="MJ116" s="13"/>
      <c r="MK116" s="60"/>
      <c r="ML116" s="13">
        <v>42</v>
      </c>
      <c r="MM116" s="448"/>
      <c r="MN116" s="448"/>
      <c r="MO116" s="448"/>
      <c r="MP116" s="448"/>
    </row>
    <row r="117" spans="1:354">
      <c r="A117" s="8" t="s">
        <v>127</v>
      </c>
      <c r="B117" s="283">
        <f t="shared" si="188"/>
        <v>0</v>
      </c>
      <c r="C117" s="283">
        <f t="shared" si="189"/>
        <v>0</v>
      </c>
      <c r="D117" s="283">
        <f t="shared" si="190"/>
        <v>0</v>
      </c>
      <c r="E117" s="283">
        <f t="shared" si="191"/>
        <v>0</v>
      </c>
      <c r="F117" s="283">
        <f t="shared" si="192"/>
        <v>0</v>
      </c>
      <c r="G117" s="283">
        <f t="shared" si="193"/>
        <v>0</v>
      </c>
      <c r="H117" s="283">
        <f t="shared" si="194"/>
        <v>1</v>
      </c>
      <c r="I117" s="283">
        <f t="shared" si="195"/>
        <v>1</v>
      </c>
      <c r="J117" s="283">
        <f t="shared" si="196"/>
        <v>1</v>
      </c>
      <c r="K117" s="283">
        <f t="shared" si="197"/>
        <v>2</v>
      </c>
      <c r="L117" s="283">
        <f t="shared" si="198"/>
        <v>5</v>
      </c>
      <c r="M117" s="283">
        <f t="shared" si="199"/>
        <v>2</v>
      </c>
      <c r="N117" s="283">
        <f t="shared" si="200"/>
        <v>9</v>
      </c>
      <c r="O117" s="283">
        <f t="shared" si="201"/>
        <v>9</v>
      </c>
      <c r="P117" s="283">
        <f t="shared" si="202"/>
        <v>20</v>
      </c>
      <c r="Q117" s="283">
        <f t="shared" si="203"/>
        <v>4</v>
      </c>
      <c r="R117" s="283">
        <f t="shared" si="204"/>
        <v>11</v>
      </c>
      <c r="S117" s="283">
        <f t="shared" si="205"/>
        <v>9</v>
      </c>
      <c r="T117" s="283">
        <f t="shared" si="206"/>
        <v>4</v>
      </c>
      <c r="U117" s="283">
        <f t="shared" si="207"/>
        <v>2</v>
      </c>
      <c r="W117" s="791">
        <f t="shared" si="208"/>
        <v>0</v>
      </c>
      <c r="X117" s="791">
        <f t="shared" si="209"/>
        <v>0</v>
      </c>
      <c r="Y117" s="791">
        <f t="shared" si="210"/>
        <v>0</v>
      </c>
      <c r="Z117" s="791">
        <f t="shared" si="211"/>
        <v>0</v>
      </c>
      <c r="AA117" s="791">
        <f t="shared" si="212"/>
        <v>0</v>
      </c>
      <c r="AB117" s="791">
        <f t="shared" si="213"/>
        <v>0</v>
      </c>
      <c r="AC117" s="791">
        <f t="shared" si="214"/>
        <v>0</v>
      </c>
      <c r="AD117" s="791">
        <f t="shared" si="215"/>
        <v>0</v>
      </c>
      <c r="AE117" s="791">
        <f t="shared" si="216"/>
        <v>1</v>
      </c>
      <c r="AF117" s="791">
        <f t="shared" si="217"/>
        <v>0</v>
      </c>
      <c r="AG117" s="356"/>
      <c r="AH117" s="16" t="s">
        <v>126</v>
      </c>
      <c r="AI117" s="797">
        <f t="shared" si="218"/>
        <v>0</v>
      </c>
      <c r="AJ117" s="797">
        <f t="shared" si="219"/>
        <v>1</v>
      </c>
      <c r="AK117" s="797">
        <f t="shared" si="220"/>
        <v>1</v>
      </c>
      <c r="AL117" s="797">
        <f t="shared" si="221"/>
        <v>0</v>
      </c>
      <c r="AM117" s="797">
        <f t="shared" si="222"/>
        <v>0</v>
      </c>
      <c r="AN117" s="797">
        <f t="shared" si="223"/>
        <v>0</v>
      </c>
      <c r="AO117" s="797">
        <f t="shared" si="224"/>
        <v>1</v>
      </c>
      <c r="AP117" s="797">
        <f t="shared" si="225"/>
        <v>1</v>
      </c>
      <c r="AQ117" s="797">
        <f t="shared" si="226"/>
        <v>4</v>
      </c>
      <c r="AR117" s="797">
        <f t="shared" si="227"/>
        <v>2</v>
      </c>
      <c r="AS117" s="797">
        <f t="shared" si="228"/>
        <v>9</v>
      </c>
      <c r="AT117" s="797">
        <f t="shared" si="229"/>
        <v>7</v>
      </c>
      <c r="AU117" s="797">
        <f t="shared" si="230"/>
        <v>21</v>
      </c>
      <c r="AV117" s="797">
        <f t="shared" si="231"/>
        <v>13</v>
      </c>
      <c r="AW117" s="797">
        <f t="shared" si="232"/>
        <v>20</v>
      </c>
      <c r="AX117" s="797">
        <f t="shared" si="233"/>
        <v>12</v>
      </c>
      <c r="AY117" s="797">
        <f t="shared" si="234"/>
        <v>12</v>
      </c>
      <c r="AZ117" s="797">
        <f t="shared" si="235"/>
        <v>6</v>
      </c>
      <c r="BA117" s="797">
        <f t="shared" si="236"/>
        <v>1</v>
      </c>
      <c r="BB117" s="797">
        <f t="shared" si="237"/>
        <v>1</v>
      </c>
      <c r="BC117" s="797">
        <f t="shared" si="238"/>
        <v>2</v>
      </c>
      <c r="BD117" s="789">
        <f t="shared" si="239"/>
        <v>0</v>
      </c>
      <c r="BE117" s="789">
        <f t="shared" si="240"/>
        <v>0</v>
      </c>
      <c r="BF117" s="789">
        <f t="shared" si="241"/>
        <v>0</v>
      </c>
      <c r="BG117" s="789">
        <f t="shared" si="242"/>
        <v>0</v>
      </c>
      <c r="BH117" s="789">
        <f t="shared" si="243"/>
        <v>0</v>
      </c>
      <c r="BI117" s="789">
        <f t="shared" si="244"/>
        <v>0</v>
      </c>
      <c r="BJ117" s="789">
        <f t="shared" si="245"/>
        <v>0</v>
      </c>
      <c r="BK117" s="789">
        <f t="shared" si="246"/>
        <v>0</v>
      </c>
      <c r="BL117" s="789">
        <f t="shared" si="247"/>
        <v>2</v>
      </c>
      <c r="BM117" s="789">
        <f t="shared" si="248"/>
        <v>0</v>
      </c>
      <c r="BN117" s="356"/>
      <c r="BO117" s="356"/>
      <c r="BP117" s="16" t="s">
        <v>126</v>
      </c>
      <c r="BQ117" s="13"/>
      <c r="BR117" s="13"/>
      <c r="BS117" s="13">
        <v>1</v>
      </c>
      <c r="BT117" s="13"/>
      <c r="BU117" s="13"/>
      <c r="BV117" s="13"/>
      <c r="BW117" s="13"/>
      <c r="BX117" s="13"/>
      <c r="BY117" s="13"/>
      <c r="BZ117" s="13"/>
      <c r="CA117" s="13"/>
      <c r="CB117" s="13"/>
      <c r="CC117" s="13"/>
      <c r="CD117" s="13"/>
      <c r="CE117" s="13"/>
      <c r="CF117" s="13"/>
      <c r="CG117" s="13"/>
      <c r="CH117" s="13"/>
      <c r="CI117" s="13"/>
      <c r="CJ117" s="13"/>
      <c r="CK117" s="13"/>
      <c r="CL117" s="13"/>
      <c r="CM117" s="13"/>
      <c r="CN117" s="13"/>
      <c r="CO117" s="13"/>
      <c r="CP117" s="13"/>
      <c r="CQ117" s="13"/>
      <c r="CR117" s="13">
        <v>1</v>
      </c>
      <c r="CS117" s="13"/>
      <c r="CT117" s="13"/>
      <c r="CU117" s="13"/>
      <c r="CV117" s="13"/>
      <c r="CW117" s="13"/>
      <c r="CX117" s="13"/>
      <c r="CY117" s="13"/>
      <c r="CZ117" s="13">
        <v>1</v>
      </c>
      <c r="DA117" s="13"/>
      <c r="DB117" s="13"/>
      <c r="DC117" s="13"/>
      <c r="DD117" s="13"/>
      <c r="DE117" s="13">
        <v>1</v>
      </c>
      <c r="DF117" s="13"/>
      <c r="DG117" s="13"/>
      <c r="DH117" s="13"/>
      <c r="DI117" s="13">
        <v>1</v>
      </c>
      <c r="DJ117" s="13"/>
      <c r="DK117" s="13">
        <v>1</v>
      </c>
      <c r="DL117" s="13">
        <v>1</v>
      </c>
      <c r="DM117" s="13">
        <v>1</v>
      </c>
      <c r="DN117" s="13"/>
      <c r="DO117" s="13">
        <v>2</v>
      </c>
      <c r="DP117" s="13"/>
      <c r="DQ117" s="13"/>
      <c r="DR117" s="13">
        <v>1</v>
      </c>
      <c r="DS117" s="13"/>
      <c r="DT117" s="13"/>
      <c r="DU117" s="13"/>
      <c r="DV117" s="13">
        <v>1</v>
      </c>
      <c r="DW117" s="13">
        <v>1</v>
      </c>
      <c r="DX117" s="13">
        <v>2</v>
      </c>
      <c r="DY117" s="13">
        <v>3</v>
      </c>
      <c r="DZ117" s="13">
        <v>3</v>
      </c>
      <c r="EA117" s="13">
        <v>1</v>
      </c>
      <c r="EB117" s="13">
        <v>2</v>
      </c>
      <c r="EC117" s="13"/>
      <c r="ED117" s="13"/>
      <c r="EE117" s="13"/>
      <c r="EF117" s="13">
        <v>2</v>
      </c>
      <c r="EG117" s="13">
        <v>2</v>
      </c>
      <c r="EH117" s="13">
        <v>2</v>
      </c>
      <c r="EI117" s="13">
        <v>2</v>
      </c>
      <c r="EJ117" s="13">
        <v>2</v>
      </c>
      <c r="EK117" s="13">
        <v>2</v>
      </c>
      <c r="EL117" s="13"/>
      <c r="EM117" s="13">
        <v>1</v>
      </c>
      <c r="EN117" s="13">
        <v>1</v>
      </c>
      <c r="EO117" s="13"/>
      <c r="EP117" s="13"/>
      <c r="EQ117" s="13">
        <v>2</v>
      </c>
      <c r="ER117" s="13"/>
      <c r="ES117" s="13"/>
      <c r="ET117" s="13">
        <v>2</v>
      </c>
      <c r="EU117" s="13"/>
      <c r="EV117" s="13"/>
      <c r="EW117" s="13"/>
      <c r="EX117" s="13"/>
      <c r="EY117" s="13">
        <v>1</v>
      </c>
      <c r="EZ117" s="13"/>
      <c r="FA117" s="13"/>
      <c r="FB117" s="13"/>
      <c r="FC117" s="13"/>
      <c r="FD117" s="13"/>
      <c r="FE117" s="13"/>
      <c r="FF117" s="13"/>
      <c r="FG117" s="13"/>
      <c r="FH117" s="13"/>
      <c r="FI117" s="13"/>
      <c r="FJ117" s="13"/>
      <c r="FK117" s="13"/>
      <c r="FL117" s="13"/>
      <c r="FM117" s="13"/>
      <c r="FN117" s="60">
        <v>43</v>
      </c>
      <c r="FO117" s="13"/>
      <c r="FP117" s="13"/>
      <c r="FQ117" s="13"/>
      <c r="FR117" s="13"/>
      <c r="FS117" s="13"/>
      <c r="FT117" s="13"/>
      <c r="FU117" s="13"/>
      <c r="FV117" s="13"/>
      <c r="FW117" s="13"/>
      <c r="FX117" s="13"/>
      <c r="FY117" s="13"/>
      <c r="FZ117" s="13">
        <v>1</v>
      </c>
      <c r="GA117" s="13"/>
      <c r="GB117" s="13"/>
      <c r="GC117" s="13"/>
      <c r="GD117" s="13"/>
      <c r="GE117" s="13"/>
      <c r="GF117" s="13"/>
      <c r="GG117" s="13"/>
      <c r="GH117" s="13"/>
      <c r="GI117" s="13"/>
      <c r="GJ117" s="13"/>
      <c r="GK117" s="13"/>
      <c r="GL117" s="13"/>
      <c r="GM117" s="13"/>
      <c r="GN117" s="13"/>
      <c r="GO117" s="13"/>
      <c r="GP117" s="13"/>
      <c r="GQ117" s="13"/>
      <c r="GR117" s="13"/>
      <c r="GS117" s="13"/>
      <c r="GT117" s="13"/>
      <c r="GU117" s="13"/>
      <c r="GV117" s="13"/>
      <c r="GW117" s="13"/>
      <c r="GX117" s="13"/>
      <c r="GY117" s="13">
        <v>1</v>
      </c>
      <c r="GZ117" s="13"/>
      <c r="HA117" s="13">
        <v>2</v>
      </c>
      <c r="HB117" s="13"/>
      <c r="HC117" s="13"/>
      <c r="HD117" s="13">
        <v>1</v>
      </c>
      <c r="HE117" s="13"/>
      <c r="HF117" s="13">
        <v>1</v>
      </c>
      <c r="HG117" s="13"/>
      <c r="HH117" s="13"/>
      <c r="HI117" s="13"/>
      <c r="HJ117" s="13"/>
      <c r="HK117" s="13"/>
      <c r="HL117" s="13"/>
      <c r="HM117" s="13">
        <v>2</v>
      </c>
      <c r="HN117" s="13"/>
      <c r="HO117" s="13"/>
      <c r="HP117" s="13">
        <v>1</v>
      </c>
      <c r="HQ117" s="13">
        <v>3</v>
      </c>
      <c r="HR117" s="13">
        <v>1</v>
      </c>
      <c r="HS117" s="13">
        <v>2</v>
      </c>
      <c r="HT117" s="13"/>
      <c r="HU117" s="13">
        <v>2</v>
      </c>
      <c r="HV117" s="13"/>
      <c r="HW117" s="13">
        <v>3</v>
      </c>
      <c r="HX117" s="13">
        <v>1</v>
      </c>
      <c r="HY117" s="13">
        <v>5</v>
      </c>
      <c r="HZ117" s="13">
        <v>8</v>
      </c>
      <c r="IA117" s="13">
        <v>1</v>
      </c>
      <c r="IB117" s="13"/>
      <c r="IC117" s="13">
        <v>1</v>
      </c>
      <c r="ID117" s="13">
        <v>3</v>
      </c>
      <c r="IE117" s="13">
        <v>1</v>
      </c>
      <c r="IF117" s="13">
        <v>1</v>
      </c>
      <c r="IG117" s="13">
        <v>3</v>
      </c>
      <c r="IH117" s="13">
        <v>2</v>
      </c>
      <c r="II117" s="13">
        <v>3</v>
      </c>
      <c r="IJ117" s="13">
        <v>2</v>
      </c>
      <c r="IK117" s="13">
        <v>4</v>
      </c>
      <c r="IL117" s="13"/>
      <c r="IM117" s="13">
        <v>1</v>
      </c>
      <c r="IN117" s="13">
        <v>1</v>
      </c>
      <c r="IO117" s="13">
        <v>2</v>
      </c>
      <c r="IP117" s="13">
        <v>1</v>
      </c>
      <c r="IQ117" s="13">
        <v>1</v>
      </c>
      <c r="IR117" s="13"/>
      <c r="IS117" s="13">
        <v>1</v>
      </c>
      <c r="IT117" s="13">
        <v>2</v>
      </c>
      <c r="IU117" s="13">
        <v>2</v>
      </c>
      <c r="IV117" s="13">
        <v>2</v>
      </c>
      <c r="IW117" s="13"/>
      <c r="IX117" s="13">
        <v>1</v>
      </c>
      <c r="IY117" s="13"/>
      <c r="IZ117" s="13"/>
      <c r="JA117" s="13"/>
      <c r="JB117" s="13"/>
      <c r="JC117" s="13"/>
      <c r="JD117" s="13"/>
      <c r="JE117" s="13"/>
      <c r="JF117" s="13"/>
      <c r="JG117" s="13"/>
      <c r="JH117" s="13"/>
      <c r="JI117" s="13"/>
      <c r="JJ117" s="13"/>
      <c r="JK117" s="13"/>
      <c r="JL117" s="13"/>
      <c r="JM117" s="60">
        <v>69</v>
      </c>
      <c r="JN117" s="13"/>
      <c r="JO117" s="13"/>
      <c r="JP117" s="13"/>
      <c r="JQ117" s="13"/>
      <c r="JR117" s="13"/>
      <c r="JS117" s="13"/>
      <c r="JT117" s="13"/>
      <c r="JU117" s="13"/>
      <c r="JV117" s="13"/>
      <c r="JW117" s="13"/>
      <c r="JX117" s="13"/>
      <c r="JY117" s="13"/>
      <c r="JZ117" s="13"/>
      <c r="KA117" s="13"/>
      <c r="KB117" s="13"/>
      <c r="KC117" s="13"/>
      <c r="KD117" s="13"/>
      <c r="KE117" s="13"/>
      <c r="KF117" s="13"/>
      <c r="KG117" s="13"/>
      <c r="KH117" s="13"/>
      <c r="KI117" s="13"/>
      <c r="KJ117" s="13"/>
      <c r="KK117" s="13"/>
      <c r="KL117" s="13"/>
      <c r="KM117" s="13"/>
      <c r="KN117" s="13"/>
      <c r="KO117" s="13"/>
      <c r="KP117" s="13"/>
      <c r="KQ117" s="13"/>
      <c r="KR117" s="13"/>
      <c r="KS117" s="13"/>
      <c r="KT117" s="13"/>
      <c r="KU117" s="13"/>
      <c r="KV117" s="13"/>
      <c r="KW117" s="13"/>
      <c r="KX117" s="13"/>
      <c r="KY117" s="13"/>
      <c r="KZ117" s="13"/>
      <c r="LA117" s="13"/>
      <c r="LB117" s="13"/>
      <c r="LC117" s="13"/>
      <c r="LD117" s="13"/>
      <c r="LE117" s="13"/>
      <c r="LF117" s="13"/>
      <c r="LG117" s="13"/>
      <c r="LH117" s="13"/>
      <c r="LI117" s="13"/>
      <c r="LJ117" s="13"/>
      <c r="LK117" s="13"/>
      <c r="LL117" s="13"/>
      <c r="LM117" s="13"/>
      <c r="LN117" s="13"/>
      <c r="LO117" s="13"/>
      <c r="LP117" s="13"/>
      <c r="LQ117" s="13"/>
      <c r="LR117" s="13">
        <v>1</v>
      </c>
      <c r="LS117" s="13"/>
      <c r="LT117" s="13">
        <v>1</v>
      </c>
      <c r="LU117" s="13"/>
      <c r="LV117" s="13"/>
      <c r="LW117" s="13"/>
      <c r="LX117" s="13"/>
      <c r="LY117" s="13"/>
      <c r="LZ117" s="13"/>
      <c r="MA117" s="13"/>
      <c r="MB117" s="13"/>
      <c r="MC117" s="13"/>
      <c r="MD117" s="13"/>
      <c r="ME117" s="13"/>
      <c r="MF117" s="13"/>
      <c r="MG117" s="13"/>
      <c r="MH117" s="13"/>
      <c r="MI117" s="13"/>
      <c r="MJ117" s="13"/>
      <c r="MK117" s="60">
        <v>2</v>
      </c>
      <c r="ML117" s="13">
        <v>114</v>
      </c>
      <c r="MM117" s="448"/>
      <c r="MN117" s="448"/>
      <c r="MO117" s="448"/>
      <c r="MP117" s="448"/>
    </row>
    <row r="118" spans="1:354">
      <c r="A118" s="9" t="s">
        <v>128</v>
      </c>
      <c r="B118" s="283">
        <f t="shared" si="188"/>
        <v>0</v>
      </c>
      <c r="C118" s="283">
        <f t="shared" si="189"/>
        <v>0</v>
      </c>
      <c r="D118" s="283">
        <f t="shared" si="190"/>
        <v>1</v>
      </c>
      <c r="E118" s="283">
        <f t="shared" si="191"/>
        <v>2</v>
      </c>
      <c r="F118" s="283">
        <f t="shared" si="192"/>
        <v>6</v>
      </c>
      <c r="G118" s="283">
        <f t="shared" si="193"/>
        <v>3</v>
      </c>
      <c r="H118" s="283">
        <f t="shared" si="194"/>
        <v>9</v>
      </c>
      <c r="I118" s="283">
        <f t="shared" si="195"/>
        <v>5</v>
      </c>
      <c r="J118" s="283">
        <f t="shared" si="196"/>
        <v>34</v>
      </c>
      <c r="K118" s="283">
        <f t="shared" si="197"/>
        <v>19</v>
      </c>
      <c r="L118" s="283">
        <f t="shared" si="198"/>
        <v>69</v>
      </c>
      <c r="M118" s="283">
        <f t="shared" si="199"/>
        <v>50</v>
      </c>
      <c r="N118" s="283">
        <f t="shared" si="200"/>
        <v>168</v>
      </c>
      <c r="O118" s="283">
        <f t="shared" si="201"/>
        <v>101</v>
      </c>
      <c r="P118" s="283">
        <f t="shared" si="202"/>
        <v>206</v>
      </c>
      <c r="Q118" s="283">
        <f t="shared" si="203"/>
        <v>161</v>
      </c>
      <c r="R118" s="283">
        <f t="shared" si="204"/>
        <v>108</v>
      </c>
      <c r="S118" s="283">
        <f t="shared" si="205"/>
        <v>106</v>
      </c>
      <c r="T118" s="283">
        <f t="shared" si="206"/>
        <v>20</v>
      </c>
      <c r="U118" s="283">
        <f t="shared" si="207"/>
        <v>42</v>
      </c>
      <c r="W118" s="791">
        <f t="shared" si="208"/>
        <v>2</v>
      </c>
      <c r="X118" s="791">
        <f t="shared" si="209"/>
        <v>1</v>
      </c>
      <c r="Y118" s="791">
        <f t="shared" si="210"/>
        <v>0</v>
      </c>
      <c r="Z118" s="791">
        <f t="shared" si="211"/>
        <v>0</v>
      </c>
      <c r="AA118" s="791">
        <f t="shared" si="212"/>
        <v>1</v>
      </c>
      <c r="AB118" s="791">
        <f t="shared" si="213"/>
        <v>0</v>
      </c>
      <c r="AC118" s="791">
        <f t="shared" si="214"/>
        <v>3</v>
      </c>
      <c r="AD118" s="791">
        <f t="shared" si="215"/>
        <v>4</v>
      </c>
      <c r="AE118" s="791">
        <f t="shared" si="216"/>
        <v>15</v>
      </c>
      <c r="AF118" s="791">
        <f t="shared" si="217"/>
        <v>4</v>
      </c>
      <c r="AG118" s="356"/>
      <c r="AH118" s="16" t="s">
        <v>127</v>
      </c>
      <c r="AI118" s="797">
        <f t="shared" si="218"/>
        <v>0</v>
      </c>
      <c r="AJ118" s="797">
        <f t="shared" si="219"/>
        <v>0</v>
      </c>
      <c r="AK118" s="797">
        <f t="shared" si="220"/>
        <v>0</v>
      </c>
      <c r="AL118" s="797">
        <f t="shared" si="221"/>
        <v>0</v>
      </c>
      <c r="AM118" s="797">
        <f t="shared" si="222"/>
        <v>0</v>
      </c>
      <c r="AN118" s="797">
        <f t="shared" si="223"/>
        <v>0</v>
      </c>
      <c r="AO118" s="797">
        <f t="shared" si="224"/>
        <v>1</v>
      </c>
      <c r="AP118" s="797">
        <f t="shared" si="225"/>
        <v>1</v>
      </c>
      <c r="AQ118" s="797">
        <f t="shared" si="226"/>
        <v>1</v>
      </c>
      <c r="AR118" s="797">
        <f t="shared" si="227"/>
        <v>2</v>
      </c>
      <c r="AS118" s="797">
        <f t="shared" si="228"/>
        <v>5</v>
      </c>
      <c r="AT118" s="797">
        <f t="shared" si="229"/>
        <v>2</v>
      </c>
      <c r="AU118" s="797">
        <f t="shared" si="230"/>
        <v>9</v>
      </c>
      <c r="AV118" s="797">
        <f t="shared" si="231"/>
        <v>9</v>
      </c>
      <c r="AW118" s="797">
        <f t="shared" si="232"/>
        <v>20</v>
      </c>
      <c r="AX118" s="797">
        <f t="shared" si="233"/>
        <v>4</v>
      </c>
      <c r="AY118" s="797">
        <f t="shared" si="234"/>
        <v>11</v>
      </c>
      <c r="AZ118" s="797">
        <f t="shared" si="235"/>
        <v>9</v>
      </c>
      <c r="BA118" s="797">
        <f t="shared" si="236"/>
        <v>4</v>
      </c>
      <c r="BB118" s="797">
        <f t="shared" si="237"/>
        <v>2</v>
      </c>
      <c r="BC118" s="797">
        <f t="shared" si="238"/>
        <v>1</v>
      </c>
      <c r="BD118" s="789">
        <f t="shared" si="239"/>
        <v>0</v>
      </c>
      <c r="BE118" s="789">
        <f t="shared" si="240"/>
        <v>0</v>
      </c>
      <c r="BF118" s="789">
        <f t="shared" si="241"/>
        <v>0</v>
      </c>
      <c r="BG118" s="789">
        <f t="shared" si="242"/>
        <v>0</v>
      </c>
      <c r="BH118" s="789">
        <f t="shared" si="243"/>
        <v>0</v>
      </c>
      <c r="BI118" s="789">
        <f t="shared" si="244"/>
        <v>0</v>
      </c>
      <c r="BJ118" s="789">
        <f t="shared" si="245"/>
        <v>0</v>
      </c>
      <c r="BK118" s="789">
        <f t="shared" si="246"/>
        <v>0</v>
      </c>
      <c r="BL118" s="789">
        <f t="shared" si="247"/>
        <v>1</v>
      </c>
      <c r="BM118" s="789">
        <f t="shared" si="248"/>
        <v>0</v>
      </c>
      <c r="BN118" s="356"/>
      <c r="BO118" s="356"/>
      <c r="BP118" s="16" t="s">
        <v>127</v>
      </c>
      <c r="BQ118" s="13"/>
      <c r="BR118" s="13"/>
      <c r="BS118" s="13"/>
      <c r="BT118" s="13"/>
      <c r="BU118" s="13"/>
      <c r="BV118" s="13"/>
      <c r="BW118" s="13"/>
      <c r="BX118" s="13"/>
      <c r="BY118" s="13"/>
      <c r="BZ118" s="13"/>
      <c r="CA118" s="13"/>
      <c r="CB118" s="13"/>
      <c r="CC118" s="13"/>
      <c r="CD118" s="13"/>
      <c r="CE118" s="13"/>
      <c r="CF118" s="13"/>
      <c r="CG118" s="13"/>
      <c r="CH118" s="13"/>
      <c r="CI118" s="13"/>
      <c r="CJ118" s="13"/>
      <c r="CK118" s="13"/>
      <c r="CL118" s="13"/>
      <c r="CM118" s="13"/>
      <c r="CN118" s="13"/>
      <c r="CO118" s="13"/>
      <c r="CP118" s="13"/>
      <c r="CQ118" s="13"/>
      <c r="CR118" s="13"/>
      <c r="CS118" s="13">
        <v>1</v>
      </c>
      <c r="CT118" s="13"/>
      <c r="CU118" s="13"/>
      <c r="CV118" s="13"/>
      <c r="CW118" s="13"/>
      <c r="CX118" s="13"/>
      <c r="CY118" s="13"/>
      <c r="CZ118" s="13"/>
      <c r="DA118" s="13"/>
      <c r="DB118" s="13">
        <v>1</v>
      </c>
      <c r="DC118" s="13"/>
      <c r="DD118" s="13">
        <v>1</v>
      </c>
      <c r="DE118" s="13"/>
      <c r="DF118" s="13"/>
      <c r="DG118" s="13"/>
      <c r="DH118" s="13"/>
      <c r="DI118" s="13"/>
      <c r="DJ118" s="13"/>
      <c r="DK118" s="13"/>
      <c r="DL118" s="13"/>
      <c r="DM118" s="13"/>
      <c r="DN118" s="13">
        <v>1</v>
      </c>
      <c r="DO118" s="13"/>
      <c r="DP118" s="13">
        <v>1</v>
      </c>
      <c r="DQ118" s="13"/>
      <c r="DR118" s="13"/>
      <c r="DS118" s="13">
        <v>1</v>
      </c>
      <c r="DT118" s="13">
        <v>1</v>
      </c>
      <c r="DU118" s="13">
        <v>2</v>
      </c>
      <c r="DV118" s="13">
        <v>1</v>
      </c>
      <c r="DW118" s="13"/>
      <c r="DX118" s="13"/>
      <c r="DY118" s="13">
        <v>1</v>
      </c>
      <c r="DZ118" s="13">
        <v>2</v>
      </c>
      <c r="EA118" s="13">
        <v>1</v>
      </c>
      <c r="EB118" s="13"/>
      <c r="EC118" s="13">
        <v>1</v>
      </c>
      <c r="ED118" s="13"/>
      <c r="EE118" s="13"/>
      <c r="EF118" s="13"/>
      <c r="EG118" s="13"/>
      <c r="EH118" s="13">
        <v>1</v>
      </c>
      <c r="EI118" s="13">
        <v>1</v>
      </c>
      <c r="EJ118" s="13"/>
      <c r="EK118" s="13"/>
      <c r="EL118" s="13">
        <v>1</v>
      </c>
      <c r="EM118" s="13">
        <v>1</v>
      </c>
      <c r="EN118" s="13">
        <v>3</v>
      </c>
      <c r="EO118" s="13"/>
      <c r="EP118" s="13"/>
      <c r="EQ118" s="13">
        <v>1</v>
      </c>
      <c r="ER118" s="13">
        <v>1</v>
      </c>
      <c r="ES118" s="13"/>
      <c r="ET118" s="13">
        <v>1</v>
      </c>
      <c r="EU118" s="13">
        <v>2</v>
      </c>
      <c r="EV118" s="13"/>
      <c r="EW118" s="13"/>
      <c r="EX118" s="13">
        <v>1</v>
      </c>
      <c r="EY118" s="13">
        <v>1</v>
      </c>
      <c r="EZ118" s="13"/>
      <c r="FA118" s="13"/>
      <c r="FB118" s="13"/>
      <c r="FC118" s="13"/>
      <c r="FD118" s="13"/>
      <c r="FE118" s="13"/>
      <c r="FF118" s="13"/>
      <c r="FG118" s="13"/>
      <c r="FH118" s="13"/>
      <c r="FI118" s="13"/>
      <c r="FJ118" s="13"/>
      <c r="FK118" s="13"/>
      <c r="FL118" s="13"/>
      <c r="FM118" s="13"/>
      <c r="FN118" s="60">
        <v>29</v>
      </c>
      <c r="FO118" s="13"/>
      <c r="FP118" s="13"/>
      <c r="FQ118" s="13"/>
      <c r="FR118" s="13"/>
      <c r="FS118" s="13"/>
      <c r="FT118" s="13"/>
      <c r="FU118" s="13"/>
      <c r="FV118" s="13"/>
      <c r="FW118" s="13"/>
      <c r="FX118" s="13"/>
      <c r="FY118" s="13"/>
      <c r="FZ118" s="13"/>
      <c r="GA118" s="13"/>
      <c r="GB118" s="13"/>
      <c r="GC118" s="13"/>
      <c r="GD118" s="13"/>
      <c r="GE118" s="13"/>
      <c r="GF118" s="13"/>
      <c r="GG118" s="13"/>
      <c r="GH118" s="13"/>
      <c r="GI118" s="13"/>
      <c r="GJ118" s="13"/>
      <c r="GK118" s="13"/>
      <c r="GL118" s="13"/>
      <c r="GM118" s="13"/>
      <c r="GN118" s="13"/>
      <c r="GO118" s="13"/>
      <c r="GP118" s="13"/>
      <c r="GQ118" s="13"/>
      <c r="GR118" s="13"/>
      <c r="GS118" s="13"/>
      <c r="GT118" s="13"/>
      <c r="GU118" s="13"/>
      <c r="GV118" s="13"/>
      <c r="GW118" s="13"/>
      <c r="GX118" s="13"/>
      <c r="GY118" s="13">
        <v>1</v>
      </c>
      <c r="GZ118" s="13"/>
      <c r="HA118" s="13"/>
      <c r="HB118" s="13"/>
      <c r="HC118" s="13"/>
      <c r="HD118" s="13"/>
      <c r="HE118" s="13"/>
      <c r="HF118" s="13"/>
      <c r="HG118" s="13"/>
      <c r="HH118" s="13"/>
      <c r="HI118" s="13">
        <v>1</v>
      </c>
      <c r="HJ118" s="13"/>
      <c r="HK118" s="13">
        <v>1</v>
      </c>
      <c r="HL118" s="13"/>
      <c r="HM118" s="13">
        <v>1</v>
      </c>
      <c r="HN118" s="13"/>
      <c r="HO118" s="13">
        <v>1</v>
      </c>
      <c r="HP118" s="13">
        <v>1</v>
      </c>
      <c r="HQ118" s="13"/>
      <c r="HR118" s="13"/>
      <c r="HS118" s="13">
        <v>1</v>
      </c>
      <c r="HT118" s="13"/>
      <c r="HU118" s="13"/>
      <c r="HV118" s="13">
        <v>2</v>
      </c>
      <c r="HW118" s="13">
        <v>2</v>
      </c>
      <c r="HX118" s="13"/>
      <c r="HY118" s="13">
        <v>1</v>
      </c>
      <c r="HZ118" s="13">
        <v>2</v>
      </c>
      <c r="IA118" s="13"/>
      <c r="IB118" s="13">
        <v>1</v>
      </c>
      <c r="IC118" s="13">
        <v>1</v>
      </c>
      <c r="ID118" s="13">
        <v>4</v>
      </c>
      <c r="IE118" s="13">
        <v>4</v>
      </c>
      <c r="IF118" s="13">
        <v>3</v>
      </c>
      <c r="IG118" s="13">
        <v>2</v>
      </c>
      <c r="IH118" s="13">
        <v>2</v>
      </c>
      <c r="II118" s="13">
        <v>1</v>
      </c>
      <c r="IJ118" s="13">
        <v>1</v>
      </c>
      <c r="IK118" s="13">
        <v>1</v>
      </c>
      <c r="IL118" s="13">
        <v>1</v>
      </c>
      <c r="IM118" s="13">
        <v>1</v>
      </c>
      <c r="IN118" s="13">
        <v>1</v>
      </c>
      <c r="IO118" s="13"/>
      <c r="IP118" s="13">
        <v>1</v>
      </c>
      <c r="IQ118" s="13">
        <v>1</v>
      </c>
      <c r="IR118" s="13">
        <v>1</v>
      </c>
      <c r="IS118" s="13">
        <v>1</v>
      </c>
      <c r="IT118" s="13">
        <v>2</v>
      </c>
      <c r="IU118" s="13">
        <v>1</v>
      </c>
      <c r="IV118" s="13"/>
      <c r="IW118" s="13">
        <v>3</v>
      </c>
      <c r="IX118" s="13">
        <v>1</v>
      </c>
      <c r="IY118" s="13">
        <v>1</v>
      </c>
      <c r="IZ118" s="13"/>
      <c r="JA118" s="13">
        <v>1</v>
      </c>
      <c r="JB118" s="13"/>
      <c r="JC118" s="13">
        <v>1</v>
      </c>
      <c r="JD118" s="13"/>
      <c r="JE118" s="13"/>
      <c r="JF118" s="13"/>
      <c r="JG118" s="13"/>
      <c r="JH118" s="13"/>
      <c r="JI118" s="13"/>
      <c r="JJ118" s="13"/>
      <c r="JK118" s="13"/>
      <c r="JL118" s="13"/>
      <c r="JM118" s="60">
        <v>51</v>
      </c>
      <c r="JN118" s="13"/>
      <c r="JO118" s="13"/>
      <c r="JP118" s="13"/>
      <c r="JQ118" s="13"/>
      <c r="JR118" s="13"/>
      <c r="JS118" s="13"/>
      <c r="JT118" s="13"/>
      <c r="JU118" s="13"/>
      <c r="JV118" s="13"/>
      <c r="JW118" s="13"/>
      <c r="JX118" s="13"/>
      <c r="JY118" s="13"/>
      <c r="JZ118" s="13"/>
      <c r="KA118" s="13"/>
      <c r="KB118" s="13"/>
      <c r="KC118" s="13"/>
      <c r="KD118" s="13"/>
      <c r="KE118" s="13"/>
      <c r="KF118" s="13"/>
      <c r="KG118" s="13"/>
      <c r="KH118" s="13"/>
      <c r="KI118" s="13"/>
      <c r="KJ118" s="13"/>
      <c r="KK118" s="13"/>
      <c r="KL118" s="13"/>
      <c r="KM118" s="13"/>
      <c r="KN118" s="13"/>
      <c r="KO118" s="13"/>
      <c r="KP118" s="13"/>
      <c r="KQ118" s="13"/>
      <c r="KR118" s="13"/>
      <c r="KS118" s="13"/>
      <c r="KT118" s="13"/>
      <c r="KU118" s="13"/>
      <c r="KV118" s="13"/>
      <c r="KW118" s="13"/>
      <c r="KX118" s="13"/>
      <c r="KY118" s="13"/>
      <c r="KZ118" s="13"/>
      <c r="LA118" s="13"/>
      <c r="LB118" s="13"/>
      <c r="LC118" s="13"/>
      <c r="LD118" s="13"/>
      <c r="LE118" s="13"/>
      <c r="LF118" s="13"/>
      <c r="LG118" s="13"/>
      <c r="LH118" s="13"/>
      <c r="LI118" s="13"/>
      <c r="LJ118" s="13"/>
      <c r="LK118" s="13"/>
      <c r="LL118" s="13"/>
      <c r="LM118" s="13"/>
      <c r="LN118" s="13"/>
      <c r="LO118" s="13"/>
      <c r="LP118" s="13"/>
      <c r="LQ118" s="13"/>
      <c r="LR118" s="13">
        <v>1</v>
      </c>
      <c r="LS118" s="13"/>
      <c r="LT118" s="13"/>
      <c r="LU118" s="13"/>
      <c r="LV118" s="13"/>
      <c r="LW118" s="13"/>
      <c r="LX118" s="13"/>
      <c r="LY118" s="13"/>
      <c r="LZ118" s="13"/>
      <c r="MA118" s="13"/>
      <c r="MB118" s="13"/>
      <c r="MC118" s="13"/>
      <c r="MD118" s="13"/>
      <c r="ME118" s="13"/>
      <c r="MF118" s="13"/>
      <c r="MG118" s="13"/>
      <c r="MH118" s="13"/>
      <c r="MI118" s="13"/>
      <c r="MJ118" s="13"/>
      <c r="MK118" s="60">
        <v>1</v>
      </c>
      <c r="ML118" s="13">
        <v>81</v>
      </c>
      <c r="MM118" s="448"/>
      <c r="MN118" s="448"/>
      <c r="MO118" s="448"/>
      <c r="MP118" s="448"/>
    </row>
    <row r="119" spans="1:354">
      <c r="A119" s="8" t="s">
        <v>129</v>
      </c>
      <c r="B119" s="283">
        <f t="shared" si="188"/>
        <v>0</v>
      </c>
      <c r="C119" s="283">
        <f t="shared" si="189"/>
        <v>0</v>
      </c>
      <c r="D119" s="283">
        <f t="shared" si="190"/>
        <v>0</v>
      </c>
      <c r="E119" s="283">
        <f t="shared" si="191"/>
        <v>0</v>
      </c>
      <c r="F119" s="283">
        <f t="shared" si="192"/>
        <v>0</v>
      </c>
      <c r="G119" s="283">
        <f t="shared" si="193"/>
        <v>0</v>
      </c>
      <c r="H119" s="283">
        <f t="shared" si="194"/>
        <v>0</v>
      </c>
      <c r="I119" s="283">
        <f t="shared" si="195"/>
        <v>0</v>
      </c>
      <c r="J119" s="283">
        <f t="shared" si="196"/>
        <v>0</v>
      </c>
      <c r="K119" s="283">
        <f t="shared" si="197"/>
        <v>0</v>
      </c>
      <c r="L119" s="283">
        <f t="shared" si="198"/>
        <v>2</v>
      </c>
      <c r="M119" s="283">
        <f t="shared" si="199"/>
        <v>0</v>
      </c>
      <c r="N119" s="283">
        <f t="shared" si="200"/>
        <v>1</v>
      </c>
      <c r="O119" s="283">
        <f t="shared" si="201"/>
        <v>3</v>
      </c>
      <c r="P119" s="283">
        <f t="shared" si="202"/>
        <v>6</v>
      </c>
      <c r="Q119" s="283">
        <f t="shared" si="203"/>
        <v>4</v>
      </c>
      <c r="R119" s="283">
        <f t="shared" si="204"/>
        <v>4</v>
      </c>
      <c r="S119" s="283">
        <f t="shared" si="205"/>
        <v>10</v>
      </c>
      <c r="T119" s="283">
        <f t="shared" si="206"/>
        <v>0</v>
      </c>
      <c r="U119" s="283">
        <f t="shared" si="207"/>
        <v>0</v>
      </c>
      <c r="W119" s="791">
        <f t="shared" si="208"/>
        <v>0</v>
      </c>
      <c r="X119" s="791">
        <f t="shared" si="209"/>
        <v>0</v>
      </c>
      <c r="Y119" s="791">
        <f t="shared" si="210"/>
        <v>0</v>
      </c>
      <c r="Z119" s="791">
        <f t="shared" si="211"/>
        <v>0</v>
      </c>
      <c r="AA119" s="791">
        <f t="shared" si="212"/>
        <v>0</v>
      </c>
      <c r="AB119" s="791">
        <f t="shared" si="213"/>
        <v>0</v>
      </c>
      <c r="AC119" s="791">
        <f t="shared" si="214"/>
        <v>0</v>
      </c>
      <c r="AD119" s="791">
        <f t="shared" si="215"/>
        <v>0</v>
      </c>
      <c r="AE119" s="791">
        <f t="shared" si="216"/>
        <v>0</v>
      </c>
      <c r="AF119" s="791">
        <f t="shared" si="217"/>
        <v>0</v>
      </c>
      <c r="AG119" s="356"/>
      <c r="AH119" s="16" t="s">
        <v>128</v>
      </c>
      <c r="AI119" s="797">
        <f t="shared" si="218"/>
        <v>0</v>
      </c>
      <c r="AJ119" s="797">
        <f t="shared" si="219"/>
        <v>0</v>
      </c>
      <c r="AK119" s="797">
        <f t="shared" si="220"/>
        <v>1</v>
      </c>
      <c r="AL119" s="797">
        <f t="shared" si="221"/>
        <v>2</v>
      </c>
      <c r="AM119" s="797">
        <f t="shared" si="222"/>
        <v>6</v>
      </c>
      <c r="AN119" s="797">
        <f t="shared" si="223"/>
        <v>3</v>
      </c>
      <c r="AO119" s="797">
        <f t="shared" si="224"/>
        <v>9</v>
      </c>
      <c r="AP119" s="797">
        <f t="shared" si="225"/>
        <v>5</v>
      </c>
      <c r="AQ119" s="797">
        <f t="shared" si="226"/>
        <v>34</v>
      </c>
      <c r="AR119" s="797">
        <f t="shared" si="227"/>
        <v>19</v>
      </c>
      <c r="AS119" s="797">
        <f t="shared" si="228"/>
        <v>69</v>
      </c>
      <c r="AT119" s="797">
        <f t="shared" si="229"/>
        <v>50</v>
      </c>
      <c r="AU119" s="797">
        <f t="shared" si="230"/>
        <v>168</v>
      </c>
      <c r="AV119" s="797">
        <f t="shared" si="231"/>
        <v>101</v>
      </c>
      <c r="AW119" s="797">
        <f t="shared" si="232"/>
        <v>206</v>
      </c>
      <c r="AX119" s="797">
        <f t="shared" si="233"/>
        <v>161</v>
      </c>
      <c r="AY119" s="797">
        <f t="shared" si="234"/>
        <v>108</v>
      </c>
      <c r="AZ119" s="797">
        <f t="shared" si="235"/>
        <v>106</v>
      </c>
      <c r="BA119" s="797">
        <f t="shared" si="236"/>
        <v>20</v>
      </c>
      <c r="BB119" s="797">
        <f t="shared" si="237"/>
        <v>42</v>
      </c>
      <c r="BC119" s="797">
        <f t="shared" si="238"/>
        <v>30</v>
      </c>
      <c r="BD119" s="789">
        <f t="shared" si="239"/>
        <v>2</v>
      </c>
      <c r="BE119" s="789">
        <f t="shared" si="240"/>
        <v>1</v>
      </c>
      <c r="BF119" s="789">
        <f t="shared" si="241"/>
        <v>0</v>
      </c>
      <c r="BG119" s="789">
        <f t="shared" si="242"/>
        <v>0</v>
      </c>
      <c r="BH119" s="789">
        <f t="shared" si="243"/>
        <v>1</v>
      </c>
      <c r="BI119" s="789">
        <f t="shared" si="244"/>
        <v>0</v>
      </c>
      <c r="BJ119" s="789">
        <f t="shared" si="245"/>
        <v>3</v>
      </c>
      <c r="BK119" s="789">
        <f t="shared" si="246"/>
        <v>4</v>
      </c>
      <c r="BL119" s="789">
        <f t="shared" si="247"/>
        <v>15</v>
      </c>
      <c r="BM119" s="789">
        <f t="shared" si="248"/>
        <v>4</v>
      </c>
      <c r="BN119" s="356"/>
      <c r="BO119" s="356"/>
      <c r="BP119" s="16" t="s">
        <v>128</v>
      </c>
      <c r="BQ119" s="13"/>
      <c r="BR119" s="13"/>
      <c r="BS119" s="13"/>
      <c r="BT119" s="13"/>
      <c r="BU119" s="13"/>
      <c r="BV119" s="13"/>
      <c r="BW119" s="13"/>
      <c r="BX119" s="13"/>
      <c r="BY119" s="13"/>
      <c r="BZ119" s="13"/>
      <c r="CA119" s="13">
        <v>1</v>
      </c>
      <c r="CB119" s="13"/>
      <c r="CC119" s="13">
        <v>1</v>
      </c>
      <c r="CD119" s="13"/>
      <c r="CE119" s="13"/>
      <c r="CF119" s="13"/>
      <c r="CG119" s="13"/>
      <c r="CH119" s="13"/>
      <c r="CI119" s="13">
        <v>1</v>
      </c>
      <c r="CJ119" s="13"/>
      <c r="CK119" s="13"/>
      <c r="CL119" s="13"/>
      <c r="CM119" s="13"/>
      <c r="CN119" s="13">
        <v>2</v>
      </c>
      <c r="CO119" s="13">
        <v>1</v>
      </c>
      <c r="CP119" s="13">
        <v>1</v>
      </c>
      <c r="CQ119" s="13">
        <v>1</v>
      </c>
      <c r="CR119" s="13"/>
      <c r="CS119" s="13"/>
      <c r="CT119" s="13"/>
      <c r="CU119" s="13">
        <v>2</v>
      </c>
      <c r="CV119" s="13"/>
      <c r="CW119" s="13"/>
      <c r="CX119" s="13"/>
      <c r="CY119" s="13">
        <v>1</v>
      </c>
      <c r="CZ119" s="13">
        <v>5</v>
      </c>
      <c r="DA119" s="13"/>
      <c r="DB119" s="13">
        <v>1</v>
      </c>
      <c r="DC119" s="13">
        <v>1</v>
      </c>
      <c r="DD119" s="13">
        <v>1</v>
      </c>
      <c r="DE119" s="13">
        <v>3</v>
      </c>
      <c r="DF119" s="13">
        <v>1</v>
      </c>
      <c r="DG119" s="13">
        <v>3</v>
      </c>
      <c r="DH119" s="13">
        <v>3</v>
      </c>
      <c r="DI119" s="13">
        <v>5</v>
      </c>
      <c r="DJ119" s="13">
        <v>3</v>
      </c>
      <c r="DK119" s="13">
        <v>6</v>
      </c>
      <c r="DL119" s="13">
        <v>4</v>
      </c>
      <c r="DM119" s="13">
        <v>2</v>
      </c>
      <c r="DN119" s="13">
        <v>2</v>
      </c>
      <c r="DO119" s="13">
        <v>5</v>
      </c>
      <c r="DP119" s="13">
        <v>7</v>
      </c>
      <c r="DQ119" s="13">
        <v>7</v>
      </c>
      <c r="DR119" s="13">
        <v>9</v>
      </c>
      <c r="DS119" s="13">
        <v>3</v>
      </c>
      <c r="DT119" s="13">
        <v>5</v>
      </c>
      <c r="DU119" s="13">
        <v>7</v>
      </c>
      <c r="DV119" s="13">
        <v>9</v>
      </c>
      <c r="DW119" s="13">
        <v>12</v>
      </c>
      <c r="DX119" s="13">
        <v>15</v>
      </c>
      <c r="DY119" s="13">
        <v>12</v>
      </c>
      <c r="DZ119" s="13">
        <v>7</v>
      </c>
      <c r="EA119" s="13">
        <v>12</v>
      </c>
      <c r="EB119" s="13">
        <v>19</v>
      </c>
      <c r="EC119" s="13">
        <v>20</v>
      </c>
      <c r="ED119" s="13">
        <v>13</v>
      </c>
      <c r="EE119" s="13">
        <v>18</v>
      </c>
      <c r="EF119" s="13">
        <v>14</v>
      </c>
      <c r="EG119" s="13">
        <v>10</v>
      </c>
      <c r="EH119" s="13">
        <v>20</v>
      </c>
      <c r="EI119" s="13">
        <v>18</v>
      </c>
      <c r="EJ119" s="13">
        <v>19</v>
      </c>
      <c r="EK119" s="13">
        <v>15</v>
      </c>
      <c r="EL119" s="13">
        <v>14</v>
      </c>
      <c r="EM119" s="13">
        <v>8</v>
      </c>
      <c r="EN119" s="13">
        <v>13</v>
      </c>
      <c r="EO119" s="13">
        <v>12</v>
      </c>
      <c r="EP119" s="13">
        <v>12</v>
      </c>
      <c r="EQ119" s="13">
        <v>5</v>
      </c>
      <c r="ER119" s="13">
        <v>19</v>
      </c>
      <c r="ES119" s="13">
        <v>12</v>
      </c>
      <c r="ET119" s="13">
        <v>7</v>
      </c>
      <c r="EU119" s="13">
        <v>7</v>
      </c>
      <c r="EV119" s="13">
        <v>11</v>
      </c>
      <c r="EW119" s="13">
        <v>11</v>
      </c>
      <c r="EX119" s="13">
        <v>9</v>
      </c>
      <c r="EY119" s="13">
        <v>6</v>
      </c>
      <c r="EZ119" s="13">
        <v>3</v>
      </c>
      <c r="FA119" s="13">
        <v>4</v>
      </c>
      <c r="FB119" s="13">
        <v>3</v>
      </c>
      <c r="FC119" s="13">
        <v>3</v>
      </c>
      <c r="FD119" s="13"/>
      <c r="FE119" s="13"/>
      <c r="FF119" s="13">
        <v>1</v>
      </c>
      <c r="FG119" s="13">
        <v>1</v>
      </c>
      <c r="FH119" s="13"/>
      <c r="FI119" s="13">
        <v>1</v>
      </c>
      <c r="FJ119" s="13"/>
      <c r="FK119" s="13"/>
      <c r="FL119" s="13"/>
      <c r="FM119" s="13"/>
      <c r="FN119" s="60">
        <v>489</v>
      </c>
      <c r="FO119" s="13"/>
      <c r="FP119" s="13"/>
      <c r="FQ119" s="13"/>
      <c r="FR119" s="13"/>
      <c r="FS119" s="13"/>
      <c r="FT119" s="13"/>
      <c r="FU119" s="13"/>
      <c r="FV119" s="13"/>
      <c r="FW119" s="13"/>
      <c r="FX119" s="13">
        <v>1</v>
      </c>
      <c r="FY119" s="13"/>
      <c r="FZ119" s="13"/>
      <c r="GA119" s="13"/>
      <c r="GB119" s="13"/>
      <c r="GC119" s="13"/>
      <c r="GD119" s="13"/>
      <c r="GE119" s="13"/>
      <c r="GF119" s="13"/>
      <c r="GG119" s="13"/>
      <c r="GH119" s="13"/>
      <c r="GI119" s="13">
        <v>1</v>
      </c>
      <c r="GJ119" s="13">
        <v>1</v>
      </c>
      <c r="GK119" s="13">
        <v>1</v>
      </c>
      <c r="GL119" s="13">
        <v>1</v>
      </c>
      <c r="GM119" s="13">
        <v>1</v>
      </c>
      <c r="GN119" s="13"/>
      <c r="GO119" s="13">
        <v>1</v>
      </c>
      <c r="GP119" s="13"/>
      <c r="GQ119" s="13"/>
      <c r="GR119" s="13">
        <v>3</v>
      </c>
      <c r="GS119" s="13">
        <v>1</v>
      </c>
      <c r="GT119" s="13">
        <v>1</v>
      </c>
      <c r="GU119" s="13">
        <v>1</v>
      </c>
      <c r="GV119" s="13">
        <v>1</v>
      </c>
      <c r="GW119" s="13">
        <v>1</v>
      </c>
      <c r="GX119" s="13"/>
      <c r="GY119" s="13">
        <v>1</v>
      </c>
      <c r="GZ119" s="13"/>
      <c r="HA119" s="13">
        <v>2</v>
      </c>
      <c r="HB119" s="13">
        <v>3</v>
      </c>
      <c r="HC119" s="13">
        <v>5</v>
      </c>
      <c r="HD119" s="13">
        <v>3</v>
      </c>
      <c r="HE119" s="13">
        <v>1</v>
      </c>
      <c r="HF119" s="13">
        <v>4</v>
      </c>
      <c r="HG119" s="13">
        <v>4</v>
      </c>
      <c r="HH119" s="13">
        <v>2</v>
      </c>
      <c r="HI119" s="13">
        <v>10</v>
      </c>
      <c r="HJ119" s="13">
        <v>8</v>
      </c>
      <c r="HK119" s="13">
        <v>1</v>
      </c>
      <c r="HL119" s="13">
        <v>5</v>
      </c>
      <c r="HM119" s="13">
        <v>8</v>
      </c>
      <c r="HN119" s="13">
        <v>10</v>
      </c>
      <c r="HO119" s="13">
        <v>11</v>
      </c>
      <c r="HP119" s="13">
        <v>8</v>
      </c>
      <c r="HQ119" s="13">
        <v>5</v>
      </c>
      <c r="HR119" s="13">
        <v>4</v>
      </c>
      <c r="HS119" s="13">
        <v>9</v>
      </c>
      <c r="HT119" s="13">
        <v>9</v>
      </c>
      <c r="HU119" s="13">
        <v>16</v>
      </c>
      <c r="HV119" s="13">
        <v>14</v>
      </c>
      <c r="HW119" s="13">
        <v>19</v>
      </c>
      <c r="HX119" s="13">
        <v>15</v>
      </c>
      <c r="HY119" s="13">
        <v>13</v>
      </c>
      <c r="HZ119" s="13">
        <v>18</v>
      </c>
      <c r="IA119" s="13">
        <v>18</v>
      </c>
      <c r="IB119" s="13">
        <v>28</v>
      </c>
      <c r="IC119" s="13">
        <v>18</v>
      </c>
      <c r="ID119" s="13">
        <v>27</v>
      </c>
      <c r="IE119" s="13">
        <v>20</v>
      </c>
      <c r="IF119" s="13">
        <v>26</v>
      </c>
      <c r="IG119" s="13">
        <v>22</v>
      </c>
      <c r="IH119" s="13">
        <v>19</v>
      </c>
      <c r="II119" s="13">
        <v>17</v>
      </c>
      <c r="IJ119" s="13">
        <v>22</v>
      </c>
      <c r="IK119" s="13">
        <v>23</v>
      </c>
      <c r="IL119" s="13">
        <v>18</v>
      </c>
      <c r="IM119" s="13">
        <v>12</v>
      </c>
      <c r="IN119" s="13">
        <v>19</v>
      </c>
      <c r="IO119" s="13">
        <v>11</v>
      </c>
      <c r="IP119" s="13">
        <v>12</v>
      </c>
      <c r="IQ119" s="13">
        <v>13</v>
      </c>
      <c r="IR119" s="13">
        <v>13</v>
      </c>
      <c r="IS119" s="13">
        <v>10</v>
      </c>
      <c r="IT119" s="13">
        <v>11</v>
      </c>
      <c r="IU119" s="13">
        <v>7</v>
      </c>
      <c r="IV119" s="13">
        <v>4</v>
      </c>
      <c r="IW119" s="13">
        <v>8</v>
      </c>
      <c r="IX119" s="13">
        <v>4</v>
      </c>
      <c r="IY119" s="13">
        <v>5</v>
      </c>
      <c r="IZ119" s="13"/>
      <c r="JA119" s="13">
        <v>1</v>
      </c>
      <c r="JB119" s="13">
        <v>3</v>
      </c>
      <c r="JC119" s="13">
        <v>2</v>
      </c>
      <c r="JD119" s="13"/>
      <c r="JE119" s="13">
        <v>2</v>
      </c>
      <c r="JF119" s="13">
        <v>1</v>
      </c>
      <c r="JG119" s="13">
        <v>1</v>
      </c>
      <c r="JH119" s="13">
        <v>1</v>
      </c>
      <c r="JI119" s="13"/>
      <c r="JJ119" s="13"/>
      <c r="JK119" s="13"/>
      <c r="JL119" s="13"/>
      <c r="JM119" s="60">
        <v>621</v>
      </c>
      <c r="JN119" s="13">
        <v>2</v>
      </c>
      <c r="JO119" s="13"/>
      <c r="JP119" s="13"/>
      <c r="JQ119" s="13">
        <v>1</v>
      </c>
      <c r="JR119" s="13"/>
      <c r="JS119" s="13"/>
      <c r="JT119" s="13"/>
      <c r="JU119" s="13"/>
      <c r="JV119" s="13"/>
      <c r="JW119" s="13"/>
      <c r="JX119" s="13"/>
      <c r="JY119" s="13"/>
      <c r="JZ119" s="13"/>
      <c r="KA119" s="13"/>
      <c r="KB119" s="13"/>
      <c r="KC119" s="13"/>
      <c r="KD119" s="13">
        <v>1</v>
      </c>
      <c r="KE119" s="13"/>
      <c r="KF119" s="13"/>
      <c r="KG119" s="13"/>
      <c r="KH119" s="13"/>
      <c r="KI119" s="13"/>
      <c r="KJ119" s="13"/>
      <c r="KK119" s="13"/>
      <c r="KL119" s="13"/>
      <c r="KM119" s="13"/>
      <c r="KN119" s="13"/>
      <c r="KO119" s="13"/>
      <c r="KP119" s="13"/>
      <c r="KQ119" s="13"/>
      <c r="KR119" s="13"/>
      <c r="KS119" s="13"/>
      <c r="KT119" s="13"/>
      <c r="KU119" s="13">
        <v>1</v>
      </c>
      <c r="KV119" s="13"/>
      <c r="KW119" s="13">
        <v>1</v>
      </c>
      <c r="KX119" s="13"/>
      <c r="KY119" s="13">
        <v>1</v>
      </c>
      <c r="KZ119" s="13"/>
      <c r="LA119" s="13"/>
      <c r="LB119" s="13">
        <v>1</v>
      </c>
      <c r="LC119" s="13"/>
      <c r="LD119" s="13">
        <v>1</v>
      </c>
      <c r="LE119" s="13"/>
      <c r="LF119" s="13">
        <v>1</v>
      </c>
      <c r="LG119" s="13"/>
      <c r="LH119" s="13"/>
      <c r="LI119" s="13">
        <v>1</v>
      </c>
      <c r="LJ119" s="13"/>
      <c r="LK119" s="13"/>
      <c r="LL119" s="13">
        <v>2</v>
      </c>
      <c r="LM119" s="13">
        <v>1</v>
      </c>
      <c r="LN119" s="13">
        <v>3</v>
      </c>
      <c r="LO119" s="13"/>
      <c r="LP119" s="13">
        <v>1</v>
      </c>
      <c r="LQ119" s="13">
        <v>1</v>
      </c>
      <c r="LR119" s="13">
        <v>3</v>
      </c>
      <c r="LS119" s="13"/>
      <c r="LT119" s="13">
        <v>2</v>
      </c>
      <c r="LU119" s="13">
        <v>2</v>
      </c>
      <c r="LV119" s="13">
        <v>1</v>
      </c>
      <c r="LW119" s="13"/>
      <c r="LX119" s="13">
        <v>1</v>
      </c>
      <c r="LY119" s="13">
        <v>1</v>
      </c>
      <c r="LZ119" s="13">
        <v>1</v>
      </c>
      <c r="MA119" s="13"/>
      <c r="MB119" s="13"/>
      <c r="MC119" s="13"/>
      <c r="MD119" s="13"/>
      <c r="ME119" s="13"/>
      <c r="MF119" s="13"/>
      <c r="MG119" s="13"/>
      <c r="MH119" s="13"/>
      <c r="MI119" s="13"/>
      <c r="MJ119" s="13"/>
      <c r="MK119" s="60">
        <v>30</v>
      </c>
      <c r="ML119" s="13">
        <v>1140</v>
      </c>
      <c r="MM119" s="448"/>
      <c r="MN119" s="448"/>
      <c r="MO119" s="448"/>
      <c r="MP119" s="448"/>
    </row>
    <row r="120" spans="1:354">
      <c r="A120" s="8" t="s">
        <v>130</v>
      </c>
      <c r="B120" s="283">
        <f t="shared" si="188"/>
        <v>0</v>
      </c>
      <c r="C120" s="283">
        <f t="shared" si="189"/>
        <v>0</v>
      </c>
      <c r="D120" s="283">
        <f t="shared" si="190"/>
        <v>0</v>
      </c>
      <c r="E120" s="283">
        <f t="shared" si="191"/>
        <v>0</v>
      </c>
      <c r="F120" s="283">
        <f t="shared" si="192"/>
        <v>0</v>
      </c>
      <c r="G120" s="283">
        <f t="shared" si="193"/>
        <v>0</v>
      </c>
      <c r="H120" s="283">
        <f t="shared" si="194"/>
        <v>0</v>
      </c>
      <c r="I120" s="283">
        <f t="shared" si="195"/>
        <v>0</v>
      </c>
      <c r="J120" s="283">
        <f t="shared" si="196"/>
        <v>0</v>
      </c>
      <c r="K120" s="283">
        <f t="shared" si="197"/>
        <v>1</v>
      </c>
      <c r="L120" s="283">
        <f t="shared" si="198"/>
        <v>0</v>
      </c>
      <c r="M120" s="283">
        <f t="shared" si="199"/>
        <v>0</v>
      </c>
      <c r="N120" s="283">
        <f t="shared" si="200"/>
        <v>3</v>
      </c>
      <c r="O120" s="283">
        <f t="shared" si="201"/>
        <v>0</v>
      </c>
      <c r="P120" s="283">
        <f t="shared" si="202"/>
        <v>2</v>
      </c>
      <c r="Q120" s="283">
        <f t="shared" si="203"/>
        <v>0</v>
      </c>
      <c r="R120" s="283">
        <f t="shared" si="204"/>
        <v>1</v>
      </c>
      <c r="S120" s="283">
        <f t="shared" si="205"/>
        <v>0</v>
      </c>
      <c r="T120" s="283">
        <f t="shared" si="206"/>
        <v>0</v>
      </c>
      <c r="U120" s="283">
        <f t="shared" si="207"/>
        <v>1</v>
      </c>
      <c r="W120" s="791">
        <f t="shared" si="208"/>
        <v>0</v>
      </c>
      <c r="X120" s="791">
        <f t="shared" si="209"/>
        <v>0</v>
      </c>
      <c r="Y120" s="791">
        <f t="shared" si="210"/>
        <v>0</v>
      </c>
      <c r="Z120" s="791">
        <f t="shared" si="211"/>
        <v>0</v>
      </c>
      <c r="AA120" s="791">
        <f t="shared" si="212"/>
        <v>0</v>
      </c>
      <c r="AB120" s="791">
        <f t="shared" si="213"/>
        <v>0</v>
      </c>
      <c r="AC120" s="791">
        <f t="shared" si="214"/>
        <v>0</v>
      </c>
      <c r="AD120" s="791">
        <f t="shared" si="215"/>
        <v>1</v>
      </c>
      <c r="AE120" s="791">
        <f t="shared" si="216"/>
        <v>0</v>
      </c>
      <c r="AF120" s="791">
        <f t="shared" si="217"/>
        <v>0</v>
      </c>
      <c r="AG120" s="356"/>
      <c r="AH120" s="16" t="s">
        <v>129</v>
      </c>
      <c r="AI120" s="797">
        <f t="shared" si="218"/>
        <v>0</v>
      </c>
      <c r="AJ120" s="797">
        <f t="shared" si="219"/>
        <v>0</v>
      </c>
      <c r="AK120" s="797">
        <f t="shared" si="220"/>
        <v>0</v>
      </c>
      <c r="AL120" s="797">
        <f t="shared" si="221"/>
        <v>0</v>
      </c>
      <c r="AM120" s="797">
        <f t="shared" si="222"/>
        <v>0</v>
      </c>
      <c r="AN120" s="797">
        <f t="shared" si="223"/>
        <v>0</v>
      </c>
      <c r="AO120" s="797">
        <f t="shared" si="224"/>
        <v>0</v>
      </c>
      <c r="AP120" s="797">
        <f t="shared" si="225"/>
        <v>0</v>
      </c>
      <c r="AQ120" s="797">
        <f t="shared" si="226"/>
        <v>0</v>
      </c>
      <c r="AR120" s="797">
        <f t="shared" si="227"/>
        <v>0</v>
      </c>
      <c r="AS120" s="797">
        <f t="shared" si="228"/>
        <v>2</v>
      </c>
      <c r="AT120" s="797">
        <f t="shared" si="229"/>
        <v>0</v>
      </c>
      <c r="AU120" s="797">
        <f t="shared" si="230"/>
        <v>1</v>
      </c>
      <c r="AV120" s="797">
        <f t="shared" si="231"/>
        <v>3</v>
      </c>
      <c r="AW120" s="797">
        <f t="shared" si="232"/>
        <v>6</v>
      </c>
      <c r="AX120" s="797">
        <f t="shared" si="233"/>
        <v>4</v>
      </c>
      <c r="AY120" s="797">
        <f t="shared" si="234"/>
        <v>4</v>
      </c>
      <c r="AZ120" s="797">
        <f t="shared" si="235"/>
        <v>10</v>
      </c>
      <c r="BA120" s="797">
        <f t="shared" si="236"/>
        <v>0</v>
      </c>
      <c r="BB120" s="797">
        <f t="shared" si="237"/>
        <v>0</v>
      </c>
      <c r="BC120" s="797">
        <f t="shared" si="238"/>
        <v>0</v>
      </c>
      <c r="BD120" s="789">
        <f t="shared" si="239"/>
        <v>0</v>
      </c>
      <c r="BE120" s="789">
        <f t="shared" si="240"/>
        <v>0</v>
      </c>
      <c r="BF120" s="789">
        <f t="shared" si="241"/>
        <v>0</v>
      </c>
      <c r="BG120" s="789">
        <f t="shared" si="242"/>
        <v>0</v>
      </c>
      <c r="BH120" s="789">
        <f t="shared" si="243"/>
        <v>0</v>
      </c>
      <c r="BI120" s="789">
        <f t="shared" si="244"/>
        <v>0</v>
      </c>
      <c r="BJ120" s="789">
        <f t="shared" si="245"/>
        <v>0</v>
      </c>
      <c r="BK120" s="789">
        <f t="shared" si="246"/>
        <v>0</v>
      </c>
      <c r="BL120" s="789">
        <f t="shared" si="247"/>
        <v>0</v>
      </c>
      <c r="BM120" s="789">
        <f t="shared" si="248"/>
        <v>0</v>
      </c>
      <c r="BN120" s="356"/>
      <c r="BO120" s="356"/>
      <c r="BP120" s="16" t="s">
        <v>129</v>
      </c>
      <c r="BQ120" s="13"/>
      <c r="BR120" s="13"/>
      <c r="BS120" s="13"/>
      <c r="BT120" s="13"/>
      <c r="BU120" s="13"/>
      <c r="BV120" s="13"/>
      <c r="BW120" s="13"/>
      <c r="BX120" s="13"/>
      <c r="BY120" s="13"/>
      <c r="BZ120" s="13"/>
      <c r="CA120" s="13"/>
      <c r="CB120" s="13"/>
      <c r="CC120" s="13"/>
      <c r="CD120" s="13"/>
      <c r="CE120" s="13"/>
      <c r="CF120" s="13"/>
      <c r="CG120" s="13"/>
      <c r="CH120" s="13"/>
      <c r="CI120" s="13"/>
      <c r="CJ120" s="13"/>
      <c r="CK120" s="13"/>
      <c r="CL120" s="13"/>
      <c r="CM120" s="13"/>
      <c r="CN120" s="13"/>
      <c r="CO120" s="13"/>
      <c r="CP120" s="13"/>
      <c r="CQ120" s="13"/>
      <c r="CR120" s="13"/>
      <c r="CS120" s="13"/>
      <c r="CT120" s="13"/>
      <c r="CU120" s="13"/>
      <c r="CV120" s="13"/>
      <c r="CW120" s="13"/>
      <c r="CX120" s="13"/>
      <c r="CY120" s="13"/>
      <c r="CZ120" s="13"/>
      <c r="DA120" s="13"/>
      <c r="DB120" s="13"/>
      <c r="DC120" s="13"/>
      <c r="DD120" s="13"/>
      <c r="DE120" s="13"/>
      <c r="DF120" s="13"/>
      <c r="DG120" s="13"/>
      <c r="DH120" s="13"/>
      <c r="DI120" s="13"/>
      <c r="DJ120" s="13"/>
      <c r="DK120" s="13"/>
      <c r="DL120" s="13"/>
      <c r="DM120" s="13"/>
      <c r="DN120" s="13"/>
      <c r="DO120" s="13"/>
      <c r="DP120" s="13"/>
      <c r="DQ120" s="13"/>
      <c r="DR120" s="13"/>
      <c r="DS120" s="13"/>
      <c r="DT120" s="13"/>
      <c r="DU120" s="13"/>
      <c r="DV120" s="13">
        <v>1</v>
      </c>
      <c r="DW120" s="13">
        <v>1</v>
      </c>
      <c r="DX120" s="13">
        <v>1</v>
      </c>
      <c r="DY120" s="13"/>
      <c r="DZ120" s="13"/>
      <c r="EA120" s="13"/>
      <c r="EB120" s="13"/>
      <c r="EC120" s="13"/>
      <c r="ED120" s="13"/>
      <c r="EE120" s="13">
        <v>1</v>
      </c>
      <c r="EF120" s="13">
        <v>1</v>
      </c>
      <c r="EG120" s="13"/>
      <c r="EH120" s="13">
        <v>1</v>
      </c>
      <c r="EI120" s="13">
        <v>1</v>
      </c>
      <c r="EJ120" s="13"/>
      <c r="EK120" s="13"/>
      <c r="EL120" s="13"/>
      <c r="EM120" s="13">
        <v>1</v>
      </c>
      <c r="EN120" s="13"/>
      <c r="EO120" s="13">
        <v>2</v>
      </c>
      <c r="EP120" s="13"/>
      <c r="EQ120" s="13">
        <v>2</v>
      </c>
      <c r="ER120" s="13"/>
      <c r="ES120" s="13">
        <v>1</v>
      </c>
      <c r="ET120" s="13">
        <v>1</v>
      </c>
      <c r="EU120" s="13">
        <v>1</v>
      </c>
      <c r="EV120" s="13">
        <v>2</v>
      </c>
      <c r="EW120" s="13"/>
      <c r="EX120" s="13"/>
      <c r="EY120" s="13"/>
      <c r="EZ120" s="13"/>
      <c r="FA120" s="13"/>
      <c r="FB120" s="13"/>
      <c r="FC120" s="13"/>
      <c r="FD120" s="13"/>
      <c r="FE120" s="13"/>
      <c r="FF120" s="13"/>
      <c r="FG120" s="13"/>
      <c r="FH120" s="13"/>
      <c r="FI120" s="13"/>
      <c r="FJ120" s="13"/>
      <c r="FK120" s="13"/>
      <c r="FL120" s="13"/>
      <c r="FM120" s="13"/>
      <c r="FN120" s="60">
        <v>17</v>
      </c>
      <c r="FO120" s="13"/>
      <c r="FP120" s="13"/>
      <c r="FQ120" s="13"/>
      <c r="FR120" s="13"/>
      <c r="FS120" s="13"/>
      <c r="FT120" s="13"/>
      <c r="FU120" s="13"/>
      <c r="FV120" s="13"/>
      <c r="FW120" s="13"/>
      <c r="FX120" s="13"/>
      <c r="FY120" s="13"/>
      <c r="FZ120" s="13"/>
      <c r="GA120" s="13"/>
      <c r="GB120" s="13"/>
      <c r="GC120" s="13"/>
      <c r="GD120" s="13"/>
      <c r="GE120" s="13"/>
      <c r="GF120" s="13"/>
      <c r="GG120" s="13"/>
      <c r="GH120" s="13"/>
      <c r="GI120" s="13"/>
      <c r="GJ120" s="13"/>
      <c r="GK120" s="13"/>
      <c r="GL120" s="13"/>
      <c r="GM120" s="13"/>
      <c r="GN120" s="13"/>
      <c r="GO120" s="13"/>
      <c r="GP120" s="13"/>
      <c r="GQ120" s="13"/>
      <c r="GR120" s="13"/>
      <c r="GS120" s="13"/>
      <c r="GT120" s="13"/>
      <c r="GU120" s="13"/>
      <c r="GV120" s="13"/>
      <c r="GW120" s="13"/>
      <c r="GX120" s="13"/>
      <c r="GY120" s="13"/>
      <c r="GZ120" s="13"/>
      <c r="HA120" s="13"/>
      <c r="HB120" s="13"/>
      <c r="HC120" s="13"/>
      <c r="HD120" s="13"/>
      <c r="HE120" s="13"/>
      <c r="HF120" s="13"/>
      <c r="HG120" s="13"/>
      <c r="HH120" s="13"/>
      <c r="HI120" s="13"/>
      <c r="HJ120" s="13"/>
      <c r="HK120" s="13">
        <v>1</v>
      </c>
      <c r="HL120" s="13"/>
      <c r="HM120" s="13"/>
      <c r="HN120" s="13"/>
      <c r="HO120" s="13"/>
      <c r="HP120" s="13"/>
      <c r="HQ120" s="13"/>
      <c r="HR120" s="13">
        <v>1</v>
      </c>
      <c r="HS120" s="13"/>
      <c r="HT120" s="13"/>
      <c r="HU120" s="13"/>
      <c r="HV120" s="13">
        <v>1</v>
      </c>
      <c r="HW120" s="13"/>
      <c r="HX120" s="13"/>
      <c r="HY120" s="13"/>
      <c r="HZ120" s="13"/>
      <c r="IA120" s="13"/>
      <c r="IB120" s="13"/>
      <c r="IC120" s="13"/>
      <c r="ID120" s="13">
        <v>1</v>
      </c>
      <c r="IE120" s="13"/>
      <c r="IF120" s="13"/>
      <c r="IG120" s="13">
        <v>2</v>
      </c>
      <c r="IH120" s="13">
        <v>1</v>
      </c>
      <c r="II120" s="13"/>
      <c r="IJ120" s="13">
        <v>1</v>
      </c>
      <c r="IK120" s="13">
        <v>1</v>
      </c>
      <c r="IL120" s="13"/>
      <c r="IM120" s="13"/>
      <c r="IN120" s="13"/>
      <c r="IO120" s="13">
        <v>2</v>
      </c>
      <c r="IP120" s="13">
        <v>1</v>
      </c>
      <c r="IQ120" s="13"/>
      <c r="IR120" s="13"/>
      <c r="IS120" s="13"/>
      <c r="IT120" s="13"/>
      <c r="IU120" s="13"/>
      <c r="IV120" s="13">
        <v>1</v>
      </c>
      <c r="IW120" s="13"/>
      <c r="IX120" s="13"/>
      <c r="IY120" s="13"/>
      <c r="IZ120" s="13"/>
      <c r="JA120" s="13"/>
      <c r="JB120" s="13"/>
      <c r="JC120" s="13"/>
      <c r="JD120" s="13"/>
      <c r="JE120" s="13"/>
      <c r="JF120" s="13"/>
      <c r="JG120" s="13"/>
      <c r="JH120" s="13"/>
      <c r="JI120" s="13"/>
      <c r="JJ120" s="13"/>
      <c r="JK120" s="13"/>
      <c r="JL120" s="13"/>
      <c r="JM120" s="60">
        <v>13</v>
      </c>
      <c r="JN120" s="13"/>
      <c r="JO120" s="13"/>
      <c r="JP120" s="13"/>
      <c r="JQ120" s="13"/>
      <c r="JR120" s="13"/>
      <c r="JS120" s="13"/>
      <c r="JT120" s="13"/>
      <c r="JU120" s="13"/>
      <c r="JV120" s="13"/>
      <c r="JW120" s="13"/>
      <c r="JX120" s="13"/>
      <c r="JY120" s="13"/>
      <c r="JZ120" s="13"/>
      <c r="KA120" s="13"/>
      <c r="KB120" s="13"/>
      <c r="KC120" s="13"/>
      <c r="KD120" s="13"/>
      <c r="KE120" s="13"/>
      <c r="KF120" s="13"/>
      <c r="KG120" s="13"/>
      <c r="KH120" s="13"/>
      <c r="KI120" s="13"/>
      <c r="KJ120" s="13"/>
      <c r="KK120" s="13"/>
      <c r="KL120" s="13"/>
      <c r="KM120" s="13"/>
      <c r="KN120" s="13"/>
      <c r="KO120" s="13"/>
      <c r="KP120" s="13"/>
      <c r="KQ120" s="13"/>
      <c r="KR120" s="13"/>
      <c r="KS120" s="13"/>
      <c r="KT120" s="13"/>
      <c r="KU120" s="13"/>
      <c r="KV120" s="13"/>
      <c r="KW120" s="13"/>
      <c r="KX120" s="13"/>
      <c r="KY120" s="13"/>
      <c r="KZ120" s="13"/>
      <c r="LA120" s="13"/>
      <c r="LB120" s="13"/>
      <c r="LC120" s="13"/>
      <c r="LD120" s="13"/>
      <c r="LE120" s="13"/>
      <c r="LF120" s="13"/>
      <c r="LG120" s="13"/>
      <c r="LH120" s="13"/>
      <c r="LI120" s="13"/>
      <c r="LJ120" s="13"/>
      <c r="LK120" s="13"/>
      <c r="LL120" s="13"/>
      <c r="LM120" s="13"/>
      <c r="LN120" s="13"/>
      <c r="LO120" s="13"/>
      <c r="LP120" s="13"/>
      <c r="LQ120" s="13"/>
      <c r="LR120" s="13"/>
      <c r="LS120" s="13"/>
      <c r="LT120" s="13"/>
      <c r="LU120" s="13"/>
      <c r="LV120" s="13"/>
      <c r="LW120" s="13"/>
      <c r="LX120" s="13"/>
      <c r="LY120" s="13"/>
      <c r="LZ120" s="13"/>
      <c r="MA120" s="13"/>
      <c r="MB120" s="13"/>
      <c r="MC120" s="13"/>
      <c r="MD120" s="13"/>
      <c r="ME120" s="13"/>
      <c r="MF120" s="13"/>
      <c r="MG120" s="13"/>
      <c r="MH120" s="13"/>
      <c r="MI120" s="13"/>
      <c r="MJ120" s="13"/>
      <c r="MK120" s="60"/>
      <c r="ML120" s="13">
        <v>30</v>
      </c>
      <c r="MM120" s="448"/>
      <c r="MN120" s="448"/>
      <c r="MO120" s="448"/>
      <c r="MP120" s="448"/>
    </row>
    <row r="121" spans="1:354">
      <c r="A121" s="9" t="s">
        <v>210</v>
      </c>
      <c r="B121" s="283">
        <f t="shared" si="188"/>
        <v>0</v>
      </c>
      <c r="C121" s="283">
        <f t="shared" si="189"/>
        <v>0</v>
      </c>
      <c r="D121" s="283">
        <f t="shared" si="190"/>
        <v>1</v>
      </c>
      <c r="E121" s="283">
        <f t="shared" si="191"/>
        <v>0</v>
      </c>
      <c r="F121" s="283">
        <f t="shared" si="192"/>
        <v>2</v>
      </c>
      <c r="G121" s="283">
        <f t="shared" si="193"/>
        <v>2</v>
      </c>
      <c r="H121" s="283">
        <f t="shared" si="194"/>
        <v>10</v>
      </c>
      <c r="I121" s="283">
        <f t="shared" si="195"/>
        <v>3</v>
      </c>
      <c r="J121" s="283">
        <f t="shared" si="196"/>
        <v>16</v>
      </c>
      <c r="K121" s="283">
        <f t="shared" si="197"/>
        <v>7</v>
      </c>
      <c r="L121" s="283">
        <f t="shared" si="198"/>
        <v>42</v>
      </c>
      <c r="M121" s="283">
        <f t="shared" si="199"/>
        <v>13</v>
      </c>
      <c r="N121" s="283">
        <f t="shared" si="200"/>
        <v>102</v>
      </c>
      <c r="O121" s="283">
        <f t="shared" si="201"/>
        <v>52</v>
      </c>
      <c r="P121" s="283">
        <f t="shared" si="202"/>
        <v>126</v>
      </c>
      <c r="Q121" s="283">
        <f t="shared" si="203"/>
        <v>114</v>
      </c>
      <c r="R121" s="283">
        <f t="shared" si="204"/>
        <v>132</v>
      </c>
      <c r="S121" s="283">
        <f t="shared" si="205"/>
        <v>139</v>
      </c>
      <c r="T121" s="283">
        <f t="shared" si="206"/>
        <v>35</v>
      </c>
      <c r="U121" s="283">
        <f t="shared" si="207"/>
        <v>76</v>
      </c>
      <c r="W121" s="791">
        <f t="shared" si="208"/>
        <v>0</v>
      </c>
      <c r="X121" s="791">
        <f t="shared" si="209"/>
        <v>0</v>
      </c>
      <c r="Y121" s="791">
        <f t="shared" si="210"/>
        <v>0</v>
      </c>
      <c r="Z121" s="791">
        <f t="shared" si="211"/>
        <v>0</v>
      </c>
      <c r="AA121" s="791">
        <f t="shared" si="212"/>
        <v>0</v>
      </c>
      <c r="AB121" s="791">
        <f t="shared" si="213"/>
        <v>1</v>
      </c>
      <c r="AC121" s="791">
        <f t="shared" si="214"/>
        <v>3</v>
      </c>
      <c r="AD121" s="791">
        <f t="shared" si="215"/>
        <v>1</v>
      </c>
      <c r="AE121" s="791">
        <f t="shared" si="216"/>
        <v>9</v>
      </c>
      <c r="AF121" s="791">
        <f t="shared" si="217"/>
        <v>14</v>
      </c>
      <c r="AG121" s="356"/>
      <c r="AH121" s="16" t="s">
        <v>130</v>
      </c>
      <c r="AI121" s="797">
        <f t="shared" si="218"/>
        <v>0</v>
      </c>
      <c r="AJ121" s="797">
        <f t="shared" si="219"/>
        <v>0</v>
      </c>
      <c r="AK121" s="797">
        <f t="shared" si="220"/>
        <v>0</v>
      </c>
      <c r="AL121" s="797">
        <f t="shared" si="221"/>
        <v>0</v>
      </c>
      <c r="AM121" s="797">
        <f t="shared" si="222"/>
        <v>0</v>
      </c>
      <c r="AN121" s="797">
        <f t="shared" si="223"/>
        <v>0</v>
      </c>
      <c r="AO121" s="797">
        <f t="shared" si="224"/>
        <v>0</v>
      </c>
      <c r="AP121" s="797">
        <f t="shared" si="225"/>
        <v>0</v>
      </c>
      <c r="AQ121" s="797">
        <f t="shared" si="226"/>
        <v>0</v>
      </c>
      <c r="AR121" s="797">
        <f t="shared" si="227"/>
        <v>1</v>
      </c>
      <c r="AS121" s="797">
        <f t="shared" si="228"/>
        <v>0</v>
      </c>
      <c r="AT121" s="797">
        <f t="shared" si="229"/>
        <v>0</v>
      </c>
      <c r="AU121" s="797">
        <f t="shared" si="230"/>
        <v>3</v>
      </c>
      <c r="AV121" s="797">
        <f t="shared" si="231"/>
        <v>0</v>
      </c>
      <c r="AW121" s="797">
        <f t="shared" si="232"/>
        <v>2</v>
      </c>
      <c r="AX121" s="797">
        <f t="shared" si="233"/>
        <v>0</v>
      </c>
      <c r="AY121" s="797">
        <f t="shared" si="234"/>
        <v>1</v>
      </c>
      <c r="AZ121" s="797">
        <f t="shared" si="235"/>
        <v>0</v>
      </c>
      <c r="BA121" s="797">
        <f t="shared" si="236"/>
        <v>0</v>
      </c>
      <c r="BB121" s="797">
        <f t="shared" si="237"/>
        <v>1</v>
      </c>
      <c r="BC121" s="797">
        <f t="shared" si="238"/>
        <v>1</v>
      </c>
      <c r="BD121" s="789">
        <f t="shared" si="239"/>
        <v>0</v>
      </c>
      <c r="BE121" s="789">
        <f t="shared" si="240"/>
        <v>0</v>
      </c>
      <c r="BF121" s="789">
        <f t="shared" si="241"/>
        <v>0</v>
      </c>
      <c r="BG121" s="789">
        <f t="shared" si="242"/>
        <v>0</v>
      </c>
      <c r="BH121" s="789">
        <f t="shared" si="243"/>
        <v>0</v>
      </c>
      <c r="BI121" s="789">
        <f t="shared" si="244"/>
        <v>0</v>
      </c>
      <c r="BJ121" s="789">
        <f t="shared" si="245"/>
        <v>0</v>
      </c>
      <c r="BK121" s="789">
        <f t="shared" si="246"/>
        <v>1</v>
      </c>
      <c r="BL121" s="789">
        <f t="shared" si="247"/>
        <v>0</v>
      </c>
      <c r="BM121" s="789">
        <f t="shared" si="248"/>
        <v>0</v>
      </c>
      <c r="BN121" s="356"/>
      <c r="BO121" s="356"/>
      <c r="BP121" s="16" t="s">
        <v>130</v>
      </c>
      <c r="BQ121" s="13"/>
      <c r="BR121" s="13"/>
      <c r="BS121" s="13"/>
      <c r="BT121" s="13"/>
      <c r="BU121" s="13"/>
      <c r="BV121" s="13"/>
      <c r="BW121" s="13"/>
      <c r="BX121" s="13"/>
      <c r="BY121" s="13"/>
      <c r="BZ121" s="13"/>
      <c r="CA121" s="13"/>
      <c r="CB121" s="13"/>
      <c r="CC121" s="13"/>
      <c r="CD121" s="13"/>
      <c r="CE121" s="13"/>
      <c r="CF121" s="13"/>
      <c r="CG121" s="13"/>
      <c r="CH121" s="13"/>
      <c r="CI121" s="13"/>
      <c r="CJ121" s="13"/>
      <c r="CK121" s="13"/>
      <c r="CL121" s="13"/>
      <c r="CM121" s="13"/>
      <c r="CN121" s="13"/>
      <c r="CO121" s="13"/>
      <c r="CP121" s="13"/>
      <c r="CQ121" s="13"/>
      <c r="CR121" s="13"/>
      <c r="CS121" s="13"/>
      <c r="CT121" s="13"/>
      <c r="CU121" s="13"/>
      <c r="CV121" s="13"/>
      <c r="CW121" s="13"/>
      <c r="CX121" s="13"/>
      <c r="CY121" s="13"/>
      <c r="CZ121" s="13">
        <v>1</v>
      </c>
      <c r="DA121" s="13"/>
      <c r="DB121" s="13"/>
      <c r="DC121" s="13"/>
      <c r="DD121" s="13"/>
      <c r="DE121" s="13"/>
      <c r="DF121" s="13"/>
      <c r="DG121" s="13"/>
      <c r="DH121" s="13"/>
      <c r="DI121" s="13"/>
      <c r="DJ121" s="13"/>
      <c r="DK121" s="13"/>
      <c r="DL121" s="13"/>
      <c r="DM121" s="13"/>
      <c r="DN121" s="13"/>
      <c r="DO121" s="13"/>
      <c r="DP121" s="13"/>
      <c r="DQ121" s="13"/>
      <c r="DR121" s="13"/>
      <c r="DS121" s="13"/>
      <c r="DT121" s="13"/>
      <c r="DU121" s="13"/>
      <c r="DV121" s="13"/>
      <c r="DW121" s="13"/>
      <c r="DX121" s="13"/>
      <c r="DY121" s="13"/>
      <c r="DZ121" s="13"/>
      <c r="EA121" s="13"/>
      <c r="EB121" s="13"/>
      <c r="EC121" s="13"/>
      <c r="ED121" s="13"/>
      <c r="EE121" s="13"/>
      <c r="EF121" s="13"/>
      <c r="EG121" s="13"/>
      <c r="EH121" s="13"/>
      <c r="EI121" s="13"/>
      <c r="EJ121" s="13"/>
      <c r="EK121" s="13"/>
      <c r="EL121" s="13"/>
      <c r="EM121" s="13"/>
      <c r="EN121" s="13"/>
      <c r="EO121" s="13"/>
      <c r="EP121" s="13"/>
      <c r="EQ121" s="13"/>
      <c r="ER121" s="13"/>
      <c r="ES121" s="13"/>
      <c r="ET121" s="13"/>
      <c r="EU121" s="13"/>
      <c r="EV121" s="13"/>
      <c r="EW121" s="13"/>
      <c r="EX121" s="13"/>
      <c r="EY121" s="13"/>
      <c r="EZ121" s="13"/>
      <c r="FA121" s="13"/>
      <c r="FB121" s="13"/>
      <c r="FC121" s="13"/>
      <c r="FD121" s="13">
        <v>1</v>
      </c>
      <c r="FE121" s="13"/>
      <c r="FF121" s="13"/>
      <c r="FG121" s="13"/>
      <c r="FH121" s="13"/>
      <c r="FI121" s="13"/>
      <c r="FJ121" s="13"/>
      <c r="FK121" s="13"/>
      <c r="FL121" s="13"/>
      <c r="FM121" s="13"/>
      <c r="FN121" s="60">
        <v>2</v>
      </c>
      <c r="FO121" s="13"/>
      <c r="FP121" s="13"/>
      <c r="FQ121" s="13"/>
      <c r="FR121" s="13"/>
      <c r="FS121" s="13"/>
      <c r="FT121" s="13"/>
      <c r="FU121" s="13"/>
      <c r="FV121" s="13"/>
      <c r="FW121" s="13"/>
      <c r="FX121" s="13"/>
      <c r="FY121" s="13"/>
      <c r="FZ121" s="13"/>
      <c r="GA121" s="13"/>
      <c r="GB121" s="13"/>
      <c r="GC121" s="13"/>
      <c r="GD121" s="13"/>
      <c r="GE121" s="13"/>
      <c r="GF121" s="13"/>
      <c r="GG121" s="13"/>
      <c r="GH121" s="13"/>
      <c r="GI121" s="13"/>
      <c r="GJ121" s="13"/>
      <c r="GK121" s="13"/>
      <c r="GL121" s="13"/>
      <c r="GM121" s="13"/>
      <c r="GN121" s="13"/>
      <c r="GO121" s="13"/>
      <c r="GP121" s="13"/>
      <c r="GQ121" s="13"/>
      <c r="GR121" s="13"/>
      <c r="GS121" s="13"/>
      <c r="GT121" s="13"/>
      <c r="GU121" s="13"/>
      <c r="GV121" s="13"/>
      <c r="GW121" s="13"/>
      <c r="GX121" s="13"/>
      <c r="GY121" s="13"/>
      <c r="GZ121" s="13"/>
      <c r="HA121" s="13"/>
      <c r="HB121" s="13"/>
      <c r="HC121" s="13"/>
      <c r="HD121" s="13"/>
      <c r="HE121" s="13"/>
      <c r="HF121" s="13"/>
      <c r="HG121" s="13"/>
      <c r="HH121" s="13"/>
      <c r="HI121" s="13"/>
      <c r="HJ121" s="13"/>
      <c r="HK121" s="13"/>
      <c r="HL121" s="13"/>
      <c r="HM121" s="13"/>
      <c r="HN121" s="13"/>
      <c r="HO121" s="13"/>
      <c r="HP121" s="13"/>
      <c r="HQ121" s="13"/>
      <c r="HR121" s="13"/>
      <c r="HS121" s="13"/>
      <c r="HT121" s="13"/>
      <c r="HU121" s="13"/>
      <c r="HV121" s="13"/>
      <c r="HW121" s="13"/>
      <c r="HX121" s="13"/>
      <c r="HY121" s="13"/>
      <c r="HZ121" s="13">
        <v>1</v>
      </c>
      <c r="IA121" s="13"/>
      <c r="IB121" s="13">
        <v>1</v>
      </c>
      <c r="IC121" s="13">
        <v>1</v>
      </c>
      <c r="ID121" s="13"/>
      <c r="IE121" s="13">
        <v>1</v>
      </c>
      <c r="IF121" s="13"/>
      <c r="IG121" s="13"/>
      <c r="IH121" s="13"/>
      <c r="II121" s="13">
        <v>1</v>
      </c>
      <c r="IJ121" s="13"/>
      <c r="IK121" s="13"/>
      <c r="IL121" s="13"/>
      <c r="IM121" s="13"/>
      <c r="IN121" s="13"/>
      <c r="IO121" s="13"/>
      <c r="IP121" s="13"/>
      <c r="IQ121" s="13"/>
      <c r="IR121" s="13"/>
      <c r="IS121" s="13">
        <v>1</v>
      </c>
      <c r="IT121" s="13"/>
      <c r="IU121" s="13"/>
      <c r="IV121" s="13"/>
      <c r="IW121" s="13"/>
      <c r="IX121" s="13"/>
      <c r="IY121" s="13"/>
      <c r="IZ121" s="13"/>
      <c r="JA121" s="13"/>
      <c r="JB121" s="13"/>
      <c r="JC121" s="13"/>
      <c r="JD121" s="13"/>
      <c r="JE121" s="13"/>
      <c r="JF121" s="13"/>
      <c r="JG121" s="13"/>
      <c r="JH121" s="13"/>
      <c r="JI121" s="13"/>
      <c r="JJ121" s="13"/>
      <c r="JK121" s="13"/>
      <c r="JL121" s="13"/>
      <c r="JM121" s="60">
        <v>6</v>
      </c>
      <c r="JN121" s="13"/>
      <c r="JO121" s="13"/>
      <c r="JP121" s="13"/>
      <c r="JQ121" s="13"/>
      <c r="JR121" s="13"/>
      <c r="JS121" s="13"/>
      <c r="JT121" s="13"/>
      <c r="JU121" s="13"/>
      <c r="JV121" s="13"/>
      <c r="JW121" s="13"/>
      <c r="JX121" s="13"/>
      <c r="JY121" s="13"/>
      <c r="JZ121" s="13"/>
      <c r="KA121" s="13"/>
      <c r="KB121" s="13"/>
      <c r="KC121" s="13"/>
      <c r="KD121" s="13"/>
      <c r="KE121" s="13"/>
      <c r="KF121" s="13"/>
      <c r="KG121" s="13"/>
      <c r="KH121" s="13"/>
      <c r="KI121" s="13"/>
      <c r="KJ121" s="13"/>
      <c r="KK121" s="13"/>
      <c r="KL121" s="13"/>
      <c r="KM121" s="13"/>
      <c r="KN121" s="13"/>
      <c r="KO121" s="13"/>
      <c r="KP121" s="13"/>
      <c r="KQ121" s="13"/>
      <c r="KR121" s="13"/>
      <c r="KS121" s="13"/>
      <c r="KT121" s="13"/>
      <c r="KU121" s="13"/>
      <c r="KV121" s="13"/>
      <c r="KW121" s="13"/>
      <c r="KX121" s="13"/>
      <c r="KY121" s="13"/>
      <c r="KZ121" s="13"/>
      <c r="LA121" s="13"/>
      <c r="LB121" s="13"/>
      <c r="LC121" s="13"/>
      <c r="LD121" s="13">
        <v>1</v>
      </c>
      <c r="LE121" s="13"/>
      <c r="LF121" s="13"/>
      <c r="LG121" s="13"/>
      <c r="LH121" s="13"/>
      <c r="LI121" s="13"/>
      <c r="LJ121" s="13"/>
      <c r="LK121" s="13"/>
      <c r="LL121" s="13"/>
      <c r="LM121" s="13"/>
      <c r="LN121" s="13"/>
      <c r="LO121" s="13"/>
      <c r="LP121" s="13"/>
      <c r="LQ121" s="13"/>
      <c r="LR121" s="13"/>
      <c r="LS121" s="13"/>
      <c r="LT121" s="13"/>
      <c r="LU121" s="13"/>
      <c r="LV121" s="13"/>
      <c r="LW121" s="13"/>
      <c r="LX121" s="13"/>
      <c r="LY121" s="13"/>
      <c r="LZ121" s="13"/>
      <c r="MA121" s="13"/>
      <c r="MB121" s="13"/>
      <c r="MC121" s="13"/>
      <c r="MD121" s="13"/>
      <c r="ME121" s="13"/>
      <c r="MF121" s="13"/>
      <c r="MG121" s="13"/>
      <c r="MH121" s="13"/>
      <c r="MI121" s="13"/>
      <c r="MJ121" s="13"/>
      <c r="MK121" s="60">
        <v>1</v>
      </c>
      <c r="ML121" s="13">
        <v>9</v>
      </c>
      <c r="MM121" s="448"/>
      <c r="MN121" s="448"/>
      <c r="MO121" s="448"/>
      <c r="MP121" s="448"/>
    </row>
    <row r="122" spans="1:354">
      <c r="A122" s="9" t="s">
        <v>132</v>
      </c>
      <c r="B122" s="283">
        <f t="shared" si="188"/>
        <v>2</v>
      </c>
      <c r="C122" s="283">
        <f t="shared" si="189"/>
        <v>1</v>
      </c>
      <c r="D122" s="283">
        <f t="shared" si="190"/>
        <v>1</v>
      </c>
      <c r="E122" s="283">
        <f t="shared" si="191"/>
        <v>1</v>
      </c>
      <c r="F122" s="283">
        <f t="shared" si="192"/>
        <v>2</v>
      </c>
      <c r="G122" s="283">
        <f t="shared" si="193"/>
        <v>3</v>
      </c>
      <c r="H122" s="283">
        <f t="shared" si="194"/>
        <v>8</v>
      </c>
      <c r="I122" s="283">
        <f t="shared" si="195"/>
        <v>8</v>
      </c>
      <c r="J122" s="283">
        <f t="shared" si="196"/>
        <v>33</v>
      </c>
      <c r="K122" s="283">
        <f t="shared" si="197"/>
        <v>19</v>
      </c>
      <c r="L122" s="283">
        <f t="shared" si="198"/>
        <v>52</v>
      </c>
      <c r="M122" s="283">
        <f t="shared" si="199"/>
        <v>45</v>
      </c>
      <c r="N122" s="283">
        <f t="shared" si="200"/>
        <v>136</v>
      </c>
      <c r="O122" s="283">
        <f t="shared" si="201"/>
        <v>85</v>
      </c>
      <c r="P122" s="283">
        <f t="shared" si="202"/>
        <v>161</v>
      </c>
      <c r="Q122" s="283">
        <f t="shared" si="203"/>
        <v>111</v>
      </c>
      <c r="R122" s="283">
        <f t="shared" si="204"/>
        <v>73</v>
      </c>
      <c r="S122" s="283">
        <f t="shared" si="205"/>
        <v>89</v>
      </c>
      <c r="T122" s="283">
        <f t="shared" si="206"/>
        <v>12</v>
      </c>
      <c r="U122" s="283">
        <f t="shared" si="207"/>
        <v>23</v>
      </c>
      <c r="W122" s="791">
        <f t="shared" si="208"/>
        <v>2</v>
      </c>
      <c r="X122" s="791">
        <f t="shared" si="209"/>
        <v>0</v>
      </c>
      <c r="Y122" s="791">
        <f t="shared" si="210"/>
        <v>0</v>
      </c>
      <c r="Z122" s="791">
        <f t="shared" si="211"/>
        <v>1</v>
      </c>
      <c r="AA122" s="791">
        <f t="shared" si="212"/>
        <v>2</v>
      </c>
      <c r="AB122" s="791">
        <f t="shared" si="213"/>
        <v>0</v>
      </c>
      <c r="AC122" s="791">
        <f t="shared" si="214"/>
        <v>1</v>
      </c>
      <c r="AD122" s="791">
        <f t="shared" si="215"/>
        <v>9</v>
      </c>
      <c r="AE122" s="791">
        <f t="shared" si="216"/>
        <v>9</v>
      </c>
      <c r="AF122" s="791">
        <f t="shared" si="217"/>
        <v>3</v>
      </c>
      <c r="AG122" s="356"/>
      <c r="AH122" s="16" t="s">
        <v>210</v>
      </c>
      <c r="AI122" s="797">
        <f t="shared" si="218"/>
        <v>0</v>
      </c>
      <c r="AJ122" s="797">
        <f t="shared" si="219"/>
        <v>0</v>
      </c>
      <c r="AK122" s="797">
        <f t="shared" si="220"/>
        <v>1</v>
      </c>
      <c r="AL122" s="797">
        <f t="shared" si="221"/>
        <v>0</v>
      </c>
      <c r="AM122" s="797">
        <f t="shared" si="222"/>
        <v>2</v>
      </c>
      <c r="AN122" s="797">
        <f t="shared" si="223"/>
        <v>2</v>
      </c>
      <c r="AO122" s="797">
        <f t="shared" si="224"/>
        <v>10</v>
      </c>
      <c r="AP122" s="797">
        <f t="shared" si="225"/>
        <v>3</v>
      </c>
      <c r="AQ122" s="797">
        <f t="shared" si="226"/>
        <v>16</v>
      </c>
      <c r="AR122" s="797">
        <f t="shared" si="227"/>
        <v>7</v>
      </c>
      <c r="AS122" s="797">
        <f t="shared" si="228"/>
        <v>42</v>
      </c>
      <c r="AT122" s="797">
        <f t="shared" si="229"/>
        <v>13</v>
      </c>
      <c r="AU122" s="797">
        <f t="shared" si="230"/>
        <v>102</v>
      </c>
      <c r="AV122" s="797">
        <f t="shared" si="231"/>
        <v>52</v>
      </c>
      <c r="AW122" s="797">
        <f t="shared" si="232"/>
        <v>126</v>
      </c>
      <c r="AX122" s="797">
        <f t="shared" si="233"/>
        <v>114</v>
      </c>
      <c r="AY122" s="797">
        <f t="shared" si="234"/>
        <v>132</v>
      </c>
      <c r="AZ122" s="797">
        <f t="shared" si="235"/>
        <v>139</v>
      </c>
      <c r="BA122" s="797">
        <f t="shared" si="236"/>
        <v>35</v>
      </c>
      <c r="BB122" s="797">
        <f t="shared" si="237"/>
        <v>76</v>
      </c>
      <c r="BC122" s="797">
        <f t="shared" si="238"/>
        <v>28</v>
      </c>
      <c r="BD122" s="789">
        <f t="shared" si="239"/>
        <v>0</v>
      </c>
      <c r="BE122" s="789">
        <f t="shared" si="240"/>
        <v>0</v>
      </c>
      <c r="BF122" s="789">
        <f t="shared" si="241"/>
        <v>0</v>
      </c>
      <c r="BG122" s="789">
        <f t="shared" si="242"/>
        <v>0</v>
      </c>
      <c r="BH122" s="789">
        <f t="shared" si="243"/>
        <v>0</v>
      </c>
      <c r="BI122" s="789">
        <f t="shared" si="244"/>
        <v>1</v>
      </c>
      <c r="BJ122" s="789">
        <f t="shared" si="245"/>
        <v>3</v>
      </c>
      <c r="BK122" s="789">
        <f t="shared" si="246"/>
        <v>1</v>
      </c>
      <c r="BL122" s="789">
        <f t="shared" si="247"/>
        <v>9</v>
      </c>
      <c r="BM122" s="789">
        <f t="shared" si="248"/>
        <v>14</v>
      </c>
      <c r="BN122" s="356"/>
      <c r="BO122" s="356"/>
      <c r="BP122" s="16" t="s">
        <v>210</v>
      </c>
      <c r="BQ122" s="13"/>
      <c r="BR122" s="13"/>
      <c r="BS122" s="13"/>
      <c r="BT122" s="13"/>
      <c r="BU122" s="13"/>
      <c r="BV122" s="13"/>
      <c r="BW122" s="13"/>
      <c r="BX122" s="13"/>
      <c r="BY122" s="13"/>
      <c r="BZ122" s="13"/>
      <c r="CA122" s="13"/>
      <c r="CB122" s="13"/>
      <c r="CC122" s="13"/>
      <c r="CD122" s="13"/>
      <c r="CE122" s="13"/>
      <c r="CF122" s="13"/>
      <c r="CG122" s="13"/>
      <c r="CH122" s="13"/>
      <c r="CI122" s="13">
        <v>1</v>
      </c>
      <c r="CJ122" s="13">
        <v>1</v>
      </c>
      <c r="CK122" s="13"/>
      <c r="CL122" s="13"/>
      <c r="CM122" s="13"/>
      <c r="CN122" s="13"/>
      <c r="CO122" s="13"/>
      <c r="CP122" s="13"/>
      <c r="CQ122" s="13"/>
      <c r="CR122" s="13"/>
      <c r="CS122" s="13"/>
      <c r="CT122" s="13"/>
      <c r="CU122" s="13"/>
      <c r="CV122" s="13">
        <v>1</v>
      </c>
      <c r="CW122" s="13"/>
      <c r="CX122" s="13">
        <v>2</v>
      </c>
      <c r="CY122" s="13">
        <v>1</v>
      </c>
      <c r="CZ122" s="13">
        <v>1</v>
      </c>
      <c r="DA122" s="13"/>
      <c r="DB122" s="13">
        <v>1</v>
      </c>
      <c r="DC122" s="13">
        <v>1</v>
      </c>
      <c r="DD122" s="13">
        <v>1</v>
      </c>
      <c r="DE122" s="13">
        <v>1</v>
      </c>
      <c r="DF122" s="13"/>
      <c r="DG122" s="13"/>
      <c r="DH122" s="13">
        <v>1</v>
      </c>
      <c r="DI122" s="13">
        <v>1</v>
      </c>
      <c r="DJ122" s="13">
        <v>1</v>
      </c>
      <c r="DK122" s="13">
        <v>2</v>
      </c>
      <c r="DL122" s="13"/>
      <c r="DM122" s="13">
        <v>1</v>
      </c>
      <c r="DN122" s="13">
        <v>3</v>
      </c>
      <c r="DO122" s="13"/>
      <c r="DP122" s="13">
        <v>1</v>
      </c>
      <c r="DQ122" s="13">
        <v>1</v>
      </c>
      <c r="DR122" s="13">
        <v>3</v>
      </c>
      <c r="DS122" s="13">
        <v>3</v>
      </c>
      <c r="DT122" s="13">
        <v>4</v>
      </c>
      <c r="DU122" s="13">
        <v>2</v>
      </c>
      <c r="DV122" s="13">
        <v>2</v>
      </c>
      <c r="DW122" s="13">
        <v>6</v>
      </c>
      <c r="DX122" s="13">
        <v>7</v>
      </c>
      <c r="DY122" s="13">
        <v>6</v>
      </c>
      <c r="DZ122" s="13">
        <v>10</v>
      </c>
      <c r="EA122" s="13">
        <v>4</v>
      </c>
      <c r="EB122" s="13">
        <v>8</v>
      </c>
      <c r="EC122" s="13">
        <v>11</v>
      </c>
      <c r="ED122" s="13">
        <v>2</v>
      </c>
      <c r="EE122" s="13">
        <v>9</v>
      </c>
      <c r="EF122" s="13">
        <v>15</v>
      </c>
      <c r="EG122" s="13">
        <v>7</v>
      </c>
      <c r="EH122" s="13">
        <v>15</v>
      </c>
      <c r="EI122" s="13">
        <v>14</v>
      </c>
      <c r="EJ122" s="13">
        <v>9</v>
      </c>
      <c r="EK122" s="13">
        <v>17</v>
      </c>
      <c r="EL122" s="13">
        <v>15</v>
      </c>
      <c r="EM122" s="13">
        <v>11</v>
      </c>
      <c r="EN122" s="13">
        <v>7</v>
      </c>
      <c r="EO122" s="13">
        <v>14</v>
      </c>
      <c r="EP122" s="13">
        <v>13</v>
      </c>
      <c r="EQ122" s="13">
        <v>13</v>
      </c>
      <c r="ER122" s="13">
        <v>14</v>
      </c>
      <c r="ES122" s="13">
        <v>21</v>
      </c>
      <c r="ET122" s="13">
        <v>13</v>
      </c>
      <c r="EU122" s="13">
        <v>17</v>
      </c>
      <c r="EV122" s="13">
        <v>16</v>
      </c>
      <c r="EW122" s="13">
        <v>8</v>
      </c>
      <c r="EX122" s="13">
        <v>9</v>
      </c>
      <c r="EY122" s="13">
        <v>13</v>
      </c>
      <c r="EZ122" s="13">
        <v>12</v>
      </c>
      <c r="FA122" s="13">
        <v>10</v>
      </c>
      <c r="FB122" s="13">
        <v>8</v>
      </c>
      <c r="FC122" s="13">
        <v>7</v>
      </c>
      <c r="FD122" s="13">
        <v>2</v>
      </c>
      <c r="FE122" s="13">
        <v>3</v>
      </c>
      <c r="FF122" s="13">
        <v>3</v>
      </c>
      <c r="FG122" s="13"/>
      <c r="FH122" s="13"/>
      <c r="FI122" s="13"/>
      <c r="FJ122" s="13"/>
      <c r="FK122" s="13"/>
      <c r="FL122" s="13">
        <v>1</v>
      </c>
      <c r="FM122" s="13"/>
      <c r="FN122" s="60">
        <v>406</v>
      </c>
      <c r="FO122" s="13"/>
      <c r="FP122" s="13"/>
      <c r="FQ122" s="13"/>
      <c r="FR122" s="13"/>
      <c r="FS122" s="13"/>
      <c r="FT122" s="13"/>
      <c r="FU122" s="13"/>
      <c r="FV122" s="13"/>
      <c r="FW122" s="13"/>
      <c r="FX122" s="13"/>
      <c r="FY122" s="13"/>
      <c r="FZ122" s="13"/>
      <c r="GA122" s="13"/>
      <c r="GB122" s="13"/>
      <c r="GC122" s="13">
        <v>1</v>
      </c>
      <c r="GD122" s="13"/>
      <c r="GE122" s="13"/>
      <c r="GF122" s="13"/>
      <c r="GG122" s="13"/>
      <c r="GH122" s="13"/>
      <c r="GI122" s="13">
        <v>1</v>
      </c>
      <c r="GJ122" s="13"/>
      <c r="GK122" s="13"/>
      <c r="GL122" s="13"/>
      <c r="GM122" s="13"/>
      <c r="GN122" s="13">
        <v>1</v>
      </c>
      <c r="GO122" s="13"/>
      <c r="GP122" s="13"/>
      <c r="GQ122" s="13">
        <v>1</v>
      </c>
      <c r="GR122" s="13">
        <v>2</v>
      </c>
      <c r="GS122" s="13"/>
      <c r="GT122" s="13">
        <v>1</v>
      </c>
      <c r="GU122" s="13"/>
      <c r="GV122" s="13">
        <v>2</v>
      </c>
      <c r="GW122" s="13"/>
      <c r="GX122" s="13">
        <v>1</v>
      </c>
      <c r="GY122" s="13">
        <v>3</v>
      </c>
      <c r="GZ122" s="13"/>
      <c r="HA122" s="13">
        <v>1</v>
      </c>
      <c r="HB122" s="13">
        <v>3</v>
      </c>
      <c r="HC122" s="13">
        <v>1</v>
      </c>
      <c r="HD122" s="13">
        <v>4</v>
      </c>
      <c r="HE122" s="13">
        <v>1</v>
      </c>
      <c r="HF122" s="13">
        <v>1</v>
      </c>
      <c r="HG122" s="13">
        <v>1</v>
      </c>
      <c r="HH122" s="13">
        <v>2</v>
      </c>
      <c r="HI122" s="13">
        <v>2</v>
      </c>
      <c r="HJ122" s="13">
        <v>2</v>
      </c>
      <c r="HK122" s="13">
        <v>5</v>
      </c>
      <c r="HL122" s="13">
        <v>2</v>
      </c>
      <c r="HM122" s="13">
        <v>5</v>
      </c>
      <c r="HN122" s="13"/>
      <c r="HO122" s="13">
        <v>2</v>
      </c>
      <c r="HP122" s="13">
        <v>5</v>
      </c>
      <c r="HQ122" s="13">
        <v>7</v>
      </c>
      <c r="HR122" s="13">
        <v>10</v>
      </c>
      <c r="HS122" s="13">
        <v>4</v>
      </c>
      <c r="HT122" s="13">
        <v>11</v>
      </c>
      <c r="HU122" s="13">
        <v>9</v>
      </c>
      <c r="HV122" s="13">
        <v>8</v>
      </c>
      <c r="HW122" s="13">
        <v>11</v>
      </c>
      <c r="HX122" s="13">
        <v>12</v>
      </c>
      <c r="HY122" s="13">
        <v>8</v>
      </c>
      <c r="HZ122" s="13">
        <v>10</v>
      </c>
      <c r="IA122" s="13">
        <v>14</v>
      </c>
      <c r="IB122" s="13">
        <v>10</v>
      </c>
      <c r="IC122" s="13">
        <v>9</v>
      </c>
      <c r="ID122" s="13">
        <v>11</v>
      </c>
      <c r="IE122" s="13">
        <v>13</v>
      </c>
      <c r="IF122" s="13">
        <v>11</v>
      </c>
      <c r="IG122" s="13">
        <v>8</v>
      </c>
      <c r="IH122" s="13">
        <v>12</v>
      </c>
      <c r="II122" s="13">
        <v>16</v>
      </c>
      <c r="IJ122" s="13">
        <v>21</v>
      </c>
      <c r="IK122" s="13">
        <v>13</v>
      </c>
      <c r="IL122" s="13">
        <v>10</v>
      </c>
      <c r="IM122" s="13">
        <v>11</v>
      </c>
      <c r="IN122" s="13">
        <v>11</v>
      </c>
      <c r="IO122" s="13">
        <v>20</v>
      </c>
      <c r="IP122" s="13">
        <v>8</v>
      </c>
      <c r="IQ122" s="13">
        <v>14</v>
      </c>
      <c r="IR122" s="13">
        <v>5</v>
      </c>
      <c r="IS122" s="13">
        <v>16</v>
      </c>
      <c r="IT122" s="13">
        <v>20</v>
      </c>
      <c r="IU122" s="13">
        <v>7</v>
      </c>
      <c r="IV122" s="13">
        <v>11</v>
      </c>
      <c r="IW122" s="13">
        <v>20</v>
      </c>
      <c r="IX122" s="13">
        <v>9</v>
      </c>
      <c r="IY122" s="13"/>
      <c r="IZ122" s="13">
        <v>7</v>
      </c>
      <c r="JA122" s="13">
        <v>6</v>
      </c>
      <c r="JB122" s="13">
        <v>6</v>
      </c>
      <c r="JC122" s="13">
        <v>3</v>
      </c>
      <c r="JD122" s="13">
        <v>1</v>
      </c>
      <c r="JE122" s="13">
        <v>3</v>
      </c>
      <c r="JF122" s="13"/>
      <c r="JG122" s="13"/>
      <c r="JH122" s="13"/>
      <c r="JI122" s="13"/>
      <c r="JJ122" s="13"/>
      <c r="JK122" s="13"/>
      <c r="JL122" s="13"/>
      <c r="JM122" s="60">
        <v>466</v>
      </c>
      <c r="JN122" s="13"/>
      <c r="JO122" s="13"/>
      <c r="JP122" s="13"/>
      <c r="JQ122" s="13"/>
      <c r="JR122" s="13"/>
      <c r="JS122" s="13"/>
      <c r="JT122" s="13"/>
      <c r="JU122" s="13"/>
      <c r="JV122" s="13"/>
      <c r="JW122" s="13"/>
      <c r="JX122" s="13"/>
      <c r="JY122" s="13"/>
      <c r="JZ122" s="13"/>
      <c r="KA122" s="13"/>
      <c r="KB122" s="13"/>
      <c r="KC122" s="13"/>
      <c r="KD122" s="13"/>
      <c r="KE122" s="13"/>
      <c r="KF122" s="13"/>
      <c r="KG122" s="13"/>
      <c r="KH122" s="13"/>
      <c r="KI122" s="13"/>
      <c r="KJ122" s="13">
        <v>1</v>
      </c>
      <c r="KK122" s="13"/>
      <c r="KL122" s="13"/>
      <c r="KM122" s="13"/>
      <c r="KN122" s="13"/>
      <c r="KO122" s="13"/>
      <c r="KP122" s="13"/>
      <c r="KQ122" s="13"/>
      <c r="KR122" s="13"/>
      <c r="KS122" s="13"/>
      <c r="KT122" s="13"/>
      <c r="KU122" s="13">
        <v>1</v>
      </c>
      <c r="KV122" s="13"/>
      <c r="KW122" s="13">
        <v>1</v>
      </c>
      <c r="KX122" s="13"/>
      <c r="KY122" s="13">
        <v>1</v>
      </c>
      <c r="KZ122" s="13"/>
      <c r="LA122" s="13"/>
      <c r="LB122" s="13"/>
      <c r="LC122" s="13"/>
      <c r="LD122" s="13"/>
      <c r="LE122" s="13"/>
      <c r="LF122" s="13"/>
      <c r="LG122" s="13">
        <v>1</v>
      </c>
      <c r="LH122" s="13"/>
      <c r="LI122" s="13"/>
      <c r="LJ122" s="13"/>
      <c r="LK122" s="13"/>
      <c r="LL122" s="13"/>
      <c r="LM122" s="13">
        <v>1</v>
      </c>
      <c r="LN122" s="13"/>
      <c r="LO122" s="13"/>
      <c r="LP122" s="13"/>
      <c r="LQ122" s="13">
        <v>1</v>
      </c>
      <c r="LR122" s="13">
        <v>3</v>
      </c>
      <c r="LS122" s="13">
        <v>1</v>
      </c>
      <c r="LT122" s="13">
        <v>3</v>
      </c>
      <c r="LU122" s="13"/>
      <c r="LV122" s="13">
        <v>1</v>
      </c>
      <c r="LW122" s="13">
        <v>3</v>
      </c>
      <c r="LX122" s="13">
        <v>1</v>
      </c>
      <c r="LY122" s="13">
        <v>2</v>
      </c>
      <c r="LZ122" s="13">
        <v>1</v>
      </c>
      <c r="MA122" s="13">
        <v>1</v>
      </c>
      <c r="MB122" s="13">
        <v>1</v>
      </c>
      <c r="MC122" s="13"/>
      <c r="MD122" s="13">
        <v>2</v>
      </c>
      <c r="ME122" s="13">
        <v>1</v>
      </c>
      <c r="MF122" s="13"/>
      <c r="MG122" s="13">
        <v>1</v>
      </c>
      <c r="MH122" s="13"/>
      <c r="MI122" s="13"/>
      <c r="MJ122" s="13"/>
      <c r="MK122" s="60">
        <v>28</v>
      </c>
      <c r="ML122" s="13">
        <v>900</v>
      </c>
      <c r="MM122" s="448"/>
      <c r="MN122" s="448"/>
      <c r="MO122" s="448"/>
      <c r="MP122" s="448"/>
    </row>
    <row r="123" spans="1:354">
      <c r="A123" s="8" t="s">
        <v>133</v>
      </c>
      <c r="B123" s="283">
        <f t="shared" si="188"/>
        <v>0</v>
      </c>
      <c r="C123" s="283">
        <f t="shared" si="189"/>
        <v>0</v>
      </c>
      <c r="D123" s="283">
        <f t="shared" si="190"/>
        <v>0</v>
      </c>
      <c r="E123" s="283">
        <f t="shared" si="191"/>
        <v>0</v>
      </c>
      <c r="F123" s="283">
        <f t="shared" si="192"/>
        <v>0</v>
      </c>
      <c r="G123" s="283">
        <f t="shared" si="193"/>
        <v>0</v>
      </c>
      <c r="H123" s="283">
        <f t="shared" si="194"/>
        <v>0</v>
      </c>
      <c r="I123" s="283">
        <f t="shared" si="195"/>
        <v>0</v>
      </c>
      <c r="J123" s="283">
        <f t="shared" si="196"/>
        <v>0</v>
      </c>
      <c r="K123" s="283">
        <f t="shared" si="197"/>
        <v>1</v>
      </c>
      <c r="L123" s="283">
        <f t="shared" si="198"/>
        <v>1</v>
      </c>
      <c r="M123" s="283">
        <f t="shared" si="199"/>
        <v>1</v>
      </c>
      <c r="N123" s="283">
        <f t="shared" si="200"/>
        <v>5</v>
      </c>
      <c r="O123" s="283">
        <f t="shared" si="201"/>
        <v>1</v>
      </c>
      <c r="P123" s="283">
        <f t="shared" si="202"/>
        <v>5</v>
      </c>
      <c r="Q123" s="283">
        <f t="shared" si="203"/>
        <v>0</v>
      </c>
      <c r="R123" s="283">
        <f t="shared" si="204"/>
        <v>1</v>
      </c>
      <c r="S123" s="283">
        <f t="shared" si="205"/>
        <v>4</v>
      </c>
      <c r="T123" s="283">
        <f t="shared" si="206"/>
        <v>0</v>
      </c>
      <c r="U123" s="283">
        <f t="shared" si="207"/>
        <v>4</v>
      </c>
      <c r="W123" s="791">
        <f t="shared" si="208"/>
        <v>0</v>
      </c>
      <c r="X123" s="791">
        <f t="shared" si="209"/>
        <v>0</v>
      </c>
      <c r="Y123" s="791">
        <f t="shared" si="210"/>
        <v>0</v>
      </c>
      <c r="Z123" s="791">
        <f t="shared" si="211"/>
        <v>0</v>
      </c>
      <c r="AA123" s="791">
        <f t="shared" si="212"/>
        <v>0</v>
      </c>
      <c r="AB123" s="791">
        <f t="shared" si="213"/>
        <v>0</v>
      </c>
      <c r="AC123" s="791">
        <f t="shared" si="214"/>
        <v>0</v>
      </c>
      <c r="AD123" s="791">
        <f t="shared" si="215"/>
        <v>0</v>
      </c>
      <c r="AE123" s="791">
        <f t="shared" si="216"/>
        <v>1</v>
      </c>
      <c r="AF123" s="791">
        <f t="shared" si="217"/>
        <v>0</v>
      </c>
      <c r="AG123" s="356"/>
      <c r="AH123" s="16" t="s">
        <v>132</v>
      </c>
      <c r="AI123" s="797">
        <f t="shared" si="218"/>
        <v>2</v>
      </c>
      <c r="AJ123" s="797">
        <f t="shared" si="219"/>
        <v>1</v>
      </c>
      <c r="AK123" s="797">
        <f t="shared" si="220"/>
        <v>1</v>
      </c>
      <c r="AL123" s="797">
        <f t="shared" si="221"/>
        <v>1</v>
      </c>
      <c r="AM123" s="797">
        <f t="shared" si="222"/>
        <v>2</v>
      </c>
      <c r="AN123" s="797">
        <f t="shared" si="223"/>
        <v>3</v>
      </c>
      <c r="AO123" s="797">
        <f t="shared" si="224"/>
        <v>8</v>
      </c>
      <c r="AP123" s="797">
        <f t="shared" si="225"/>
        <v>8</v>
      </c>
      <c r="AQ123" s="797">
        <f t="shared" si="226"/>
        <v>33</v>
      </c>
      <c r="AR123" s="797">
        <f t="shared" si="227"/>
        <v>19</v>
      </c>
      <c r="AS123" s="797">
        <f t="shared" si="228"/>
        <v>52</v>
      </c>
      <c r="AT123" s="797">
        <f t="shared" si="229"/>
        <v>45</v>
      </c>
      <c r="AU123" s="797">
        <f t="shared" si="230"/>
        <v>136</v>
      </c>
      <c r="AV123" s="797">
        <f t="shared" si="231"/>
        <v>85</v>
      </c>
      <c r="AW123" s="797">
        <f t="shared" si="232"/>
        <v>161</v>
      </c>
      <c r="AX123" s="797">
        <f t="shared" si="233"/>
        <v>111</v>
      </c>
      <c r="AY123" s="797">
        <f t="shared" si="234"/>
        <v>73</v>
      </c>
      <c r="AZ123" s="797">
        <f t="shared" si="235"/>
        <v>89</v>
      </c>
      <c r="BA123" s="797">
        <f t="shared" si="236"/>
        <v>12</v>
      </c>
      <c r="BB123" s="797">
        <f t="shared" si="237"/>
        <v>23</v>
      </c>
      <c r="BC123" s="797">
        <f t="shared" si="238"/>
        <v>27</v>
      </c>
      <c r="BD123" s="789">
        <f t="shared" si="239"/>
        <v>2</v>
      </c>
      <c r="BE123" s="789">
        <f t="shared" si="240"/>
        <v>0</v>
      </c>
      <c r="BF123" s="789">
        <f t="shared" si="241"/>
        <v>0</v>
      </c>
      <c r="BG123" s="789">
        <f t="shared" si="242"/>
        <v>1</v>
      </c>
      <c r="BH123" s="789">
        <f t="shared" si="243"/>
        <v>2</v>
      </c>
      <c r="BI123" s="789">
        <f t="shared" si="244"/>
        <v>0</v>
      </c>
      <c r="BJ123" s="789">
        <f t="shared" si="245"/>
        <v>1</v>
      </c>
      <c r="BK123" s="789">
        <f t="shared" si="246"/>
        <v>9</v>
      </c>
      <c r="BL123" s="789">
        <f t="shared" si="247"/>
        <v>9</v>
      </c>
      <c r="BM123" s="789">
        <f t="shared" si="248"/>
        <v>3</v>
      </c>
      <c r="BN123" s="356"/>
      <c r="BO123" s="356"/>
      <c r="BP123" s="16" t="s">
        <v>132</v>
      </c>
      <c r="BQ123" s="13"/>
      <c r="BR123" s="13"/>
      <c r="BS123" s="13"/>
      <c r="BT123" s="13"/>
      <c r="BU123" s="13"/>
      <c r="BV123" s="13"/>
      <c r="BW123" s="13">
        <v>1</v>
      </c>
      <c r="BX123" s="13"/>
      <c r="BY123" s="13"/>
      <c r="BZ123" s="13"/>
      <c r="CA123" s="13"/>
      <c r="CB123" s="13"/>
      <c r="CC123" s="13">
        <v>1</v>
      </c>
      <c r="CD123" s="13"/>
      <c r="CE123" s="13"/>
      <c r="CF123" s="13"/>
      <c r="CG123" s="13"/>
      <c r="CH123" s="13"/>
      <c r="CI123" s="13"/>
      <c r="CJ123" s="13"/>
      <c r="CK123" s="13"/>
      <c r="CL123" s="13">
        <v>2</v>
      </c>
      <c r="CM123" s="13"/>
      <c r="CN123" s="13">
        <v>1</v>
      </c>
      <c r="CO123" s="13">
        <v>1</v>
      </c>
      <c r="CP123" s="13">
        <v>1</v>
      </c>
      <c r="CQ123" s="13">
        <v>1</v>
      </c>
      <c r="CR123" s="13">
        <v>1</v>
      </c>
      <c r="CS123" s="13">
        <v>2</v>
      </c>
      <c r="CT123" s="13"/>
      <c r="CU123" s="13">
        <v>1</v>
      </c>
      <c r="CV123" s="13"/>
      <c r="CW123" s="13"/>
      <c r="CX123" s="13">
        <v>1</v>
      </c>
      <c r="CY123" s="13">
        <v>1</v>
      </c>
      <c r="CZ123" s="13">
        <v>2</v>
      </c>
      <c r="DA123" s="13">
        <v>1</v>
      </c>
      <c r="DB123" s="13">
        <v>2</v>
      </c>
      <c r="DC123" s="13">
        <v>2</v>
      </c>
      <c r="DD123" s="13">
        <v>2</v>
      </c>
      <c r="DE123" s="13"/>
      <c r="DF123" s="13">
        <v>2</v>
      </c>
      <c r="DG123" s="13">
        <v>6</v>
      </c>
      <c r="DH123" s="13">
        <v>1</v>
      </c>
      <c r="DI123" s="13">
        <v>4</v>
      </c>
      <c r="DJ123" s="13">
        <v>4</v>
      </c>
      <c r="DK123" s="13">
        <v>6</v>
      </c>
      <c r="DL123" s="13"/>
      <c r="DM123" s="13">
        <v>5</v>
      </c>
      <c r="DN123" s="13">
        <v>4</v>
      </c>
      <c r="DO123" s="13">
        <v>4</v>
      </c>
      <c r="DP123" s="13">
        <v>7</v>
      </c>
      <c r="DQ123" s="13">
        <v>6</v>
      </c>
      <c r="DR123" s="13">
        <v>5</v>
      </c>
      <c r="DS123" s="13">
        <v>3</v>
      </c>
      <c r="DT123" s="13">
        <v>7</v>
      </c>
      <c r="DU123" s="13">
        <v>11</v>
      </c>
      <c r="DV123" s="13">
        <v>4</v>
      </c>
      <c r="DW123" s="13">
        <v>13</v>
      </c>
      <c r="DX123" s="13">
        <v>10</v>
      </c>
      <c r="DY123" s="13">
        <v>9</v>
      </c>
      <c r="DZ123" s="13">
        <v>11</v>
      </c>
      <c r="EA123" s="13">
        <v>7</v>
      </c>
      <c r="EB123" s="13">
        <v>10</v>
      </c>
      <c r="EC123" s="13">
        <v>11</v>
      </c>
      <c r="ED123" s="13">
        <v>15</v>
      </c>
      <c r="EE123" s="13">
        <v>12</v>
      </c>
      <c r="EF123" s="13">
        <v>7</v>
      </c>
      <c r="EG123" s="13">
        <v>9</v>
      </c>
      <c r="EH123" s="13">
        <v>15</v>
      </c>
      <c r="EI123" s="13">
        <v>9</v>
      </c>
      <c r="EJ123" s="13">
        <v>13</v>
      </c>
      <c r="EK123" s="13">
        <v>9</v>
      </c>
      <c r="EL123" s="13">
        <v>11</v>
      </c>
      <c r="EM123" s="13">
        <v>10</v>
      </c>
      <c r="EN123" s="13">
        <v>8</v>
      </c>
      <c r="EO123" s="13">
        <v>9</v>
      </c>
      <c r="EP123" s="13">
        <v>8</v>
      </c>
      <c r="EQ123" s="13">
        <v>12</v>
      </c>
      <c r="ER123" s="13">
        <v>15</v>
      </c>
      <c r="ES123" s="13">
        <v>5</v>
      </c>
      <c r="ET123" s="13">
        <v>8</v>
      </c>
      <c r="EU123" s="13">
        <v>10</v>
      </c>
      <c r="EV123" s="13">
        <v>4</v>
      </c>
      <c r="EW123" s="13">
        <v>3</v>
      </c>
      <c r="EX123" s="13">
        <v>4</v>
      </c>
      <c r="EY123" s="13">
        <v>4</v>
      </c>
      <c r="EZ123" s="13">
        <v>3</v>
      </c>
      <c r="FA123" s="13">
        <v>3</v>
      </c>
      <c r="FB123" s="13">
        <v>2</v>
      </c>
      <c r="FC123" s="13"/>
      <c r="FD123" s="13">
        <v>2</v>
      </c>
      <c r="FE123" s="13">
        <v>2</v>
      </c>
      <c r="FF123" s="13"/>
      <c r="FG123" s="13"/>
      <c r="FH123" s="13"/>
      <c r="FI123" s="13"/>
      <c r="FJ123" s="13"/>
      <c r="FK123" s="13"/>
      <c r="FL123" s="13"/>
      <c r="FM123" s="13"/>
      <c r="FN123" s="60">
        <v>385</v>
      </c>
      <c r="FO123" s="13">
        <v>1</v>
      </c>
      <c r="FP123" s="13"/>
      <c r="FQ123" s="13"/>
      <c r="FR123" s="13"/>
      <c r="FS123" s="13">
        <v>1</v>
      </c>
      <c r="FT123" s="13"/>
      <c r="FU123" s="13"/>
      <c r="FV123" s="13"/>
      <c r="FW123" s="13"/>
      <c r="FX123" s="13"/>
      <c r="FY123" s="13"/>
      <c r="FZ123" s="13"/>
      <c r="GA123" s="13"/>
      <c r="GB123" s="13">
        <v>1</v>
      </c>
      <c r="GC123" s="13"/>
      <c r="GD123" s="13"/>
      <c r="GE123" s="13"/>
      <c r="GF123" s="13"/>
      <c r="GG123" s="13"/>
      <c r="GH123" s="13"/>
      <c r="GI123" s="13">
        <v>1</v>
      </c>
      <c r="GJ123" s="13"/>
      <c r="GK123" s="13">
        <v>1</v>
      </c>
      <c r="GL123" s="13"/>
      <c r="GM123" s="13"/>
      <c r="GN123" s="13"/>
      <c r="GO123" s="13"/>
      <c r="GP123" s="13">
        <v>1</v>
      </c>
      <c r="GQ123" s="13">
        <v>1</v>
      </c>
      <c r="GR123" s="13"/>
      <c r="GS123" s="13">
        <v>1</v>
      </c>
      <c r="GT123" s="13"/>
      <c r="GU123" s="13">
        <v>2</v>
      </c>
      <c r="GV123" s="13"/>
      <c r="GW123" s="13">
        <v>1</v>
      </c>
      <c r="GX123" s="13">
        <v>1</v>
      </c>
      <c r="GY123" s="13">
        <v>1</v>
      </c>
      <c r="GZ123" s="13">
        <v>1</v>
      </c>
      <c r="HA123" s="13">
        <v>3</v>
      </c>
      <c r="HB123" s="13">
        <v>5</v>
      </c>
      <c r="HC123" s="13">
        <v>5</v>
      </c>
      <c r="HD123" s="13">
        <v>2</v>
      </c>
      <c r="HE123" s="13"/>
      <c r="HF123" s="13">
        <v>1</v>
      </c>
      <c r="HG123" s="13">
        <v>4</v>
      </c>
      <c r="HH123" s="13">
        <v>7</v>
      </c>
      <c r="HI123" s="13">
        <v>5</v>
      </c>
      <c r="HJ123" s="13">
        <v>2</v>
      </c>
      <c r="HK123" s="13">
        <v>5</v>
      </c>
      <c r="HL123" s="13">
        <v>4</v>
      </c>
      <c r="HM123" s="13">
        <v>4</v>
      </c>
      <c r="HN123" s="13">
        <v>8</v>
      </c>
      <c r="HO123" s="13">
        <v>5</v>
      </c>
      <c r="HP123" s="13">
        <v>7</v>
      </c>
      <c r="HQ123" s="13">
        <v>5</v>
      </c>
      <c r="HR123" s="13">
        <v>5</v>
      </c>
      <c r="HS123" s="13">
        <v>7</v>
      </c>
      <c r="HT123" s="13">
        <v>12</v>
      </c>
      <c r="HU123" s="13">
        <v>4</v>
      </c>
      <c r="HV123" s="13">
        <v>12</v>
      </c>
      <c r="HW123" s="13">
        <v>8</v>
      </c>
      <c r="HX123" s="13">
        <v>15</v>
      </c>
      <c r="HY123" s="13">
        <v>17</v>
      </c>
      <c r="HZ123" s="13">
        <v>17</v>
      </c>
      <c r="IA123" s="13">
        <v>21</v>
      </c>
      <c r="IB123" s="13">
        <v>17</v>
      </c>
      <c r="IC123" s="13">
        <v>13</v>
      </c>
      <c r="ID123" s="13">
        <v>9</v>
      </c>
      <c r="IE123" s="13">
        <v>21</v>
      </c>
      <c r="IF123" s="13">
        <v>20</v>
      </c>
      <c r="IG123" s="13">
        <v>14</v>
      </c>
      <c r="IH123" s="13">
        <v>12</v>
      </c>
      <c r="II123" s="13">
        <v>15</v>
      </c>
      <c r="IJ123" s="13">
        <v>21</v>
      </c>
      <c r="IK123" s="13">
        <v>16</v>
      </c>
      <c r="IL123" s="13">
        <v>14</v>
      </c>
      <c r="IM123" s="13">
        <v>19</v>
      </c>
      <c r="IN123" s="13">
        <v>12</v>
      </c>
      <c r="IO123" s="13">
        <v>9</v>
      </c>
      <c r="IP123" s="13">
        <v>11</v>
      </c>
      <c r="IQ123" s="13">
        <v>9</v>
      </c>
      <c r="IR123" s="13">
        <v>8</v>
      </c>
      <c r="IS123" s="13">
        <v>8</v>
      </c>
      <c r="IT123" s="13">
        <v>5</v>
      </c>
      <c r="IU123" s="13">
        <v>5</v>
      </c>
      <c r="IV123" s="13">
        <v>4</v>
      </c>
      <c r="IW123" s="13">
        <v>2</v>
      </c>
      <c r="IX123" s="13">
        <v>5</v>
      </c>
      <c r="IY123" s="13">
        <v>1</v>
      </c>
      <c r="IZ123" s="13">
        <v>1</v>
      </c>
      <c r="JA123" s="13"/>
      <c r="JB123" s="13">
        <v>1</v>
      </c>
      <c r="JC123" s="13">
        <v>3</v>
      </c>
      <c r="JD123" s="13"/>
      <c r="JE123" s="13"/>
      <c r="JF123" s="13"/>
      <c r="JG123" s="13"/>
      <c r="JH123" s="13"/>
      <c r="JI123" s="13">
        <v>1</v>
      </c>
      <c r="JJ123" s="13"/>
      <c r="JK123" s="13"/>
      <c r="JL123" s="13"/>
      <c r="JM123" s="60">
        <v>480</v>
      </c>
      <c r="JN123" s="13"/>
      <c r="JO123" s="13">
        <v>2</v>
      </c>
      <c r="JP123" s="13"/>
      <c r="JQ123" s="13"/>
      <c r="JR123" s="13"/>
      <c r="JS123" s="13"/>
      <c r="JT123" s="13"/>
      <c r="JU123" s="13"/>
      <c r="JV123" s="13">
        <v>1</v>
      </c>
      <c r="JW123" s="13"/>
      <c r="JX123" s="13"/>
      <c r="JY123" s="13"/>
      <c r="JZ123" s="13"/>
      <c r="KA123" s="13"/>
      <c r="KB123" s="13"/>
      <c r="KC123" s="13"/>
      <c r="KD123" s="13"/>
      <c r="KE123" s="13"/>
      <c r="KF123" s="13">
        <v>1</v>
      </c>
      <c r="KG123" s="13">
        <v>1</v>
      </c>
      <c r="KH123" s="13"/>
      <c r="KI123" s="13"/>
      <c r="KJ123" s="13"/>
      <c r="KK123" s="13"/>
      <c r="KL123" s="13"/>
      <c r="KM123" s="13"/>
      <c r="KN123" s="13"/>
      <c r="KO123" s="13"/>
      <c r="KP123" s="13"/>
      <c r="KQ123" s="13"/>
      <c r="KR123" s="13"/>
      <c r="KS123" s="13">
        <v>1</v>
      </c>
      <c r="KT123" s="13"/>
      <c r="KU123" s="13"/>
      <c r="KV123" s="13"/>
      <c r="KW123" s="13"/>
      <c r="KX123" s="13"/>
      <c r="KY123" s="13"/>
      <c r="KZ123" s="13"/>
      <c r="LA123" s="13"/>
      <c r="LB123" s="13">
        <v>1</v>
      </c>
      <c r="LC123" s="13">
        <v>3</v>
      </c>
      <c r="LD123" s="13"/>
      <c r="LE123" s="13"/>
      <c r="LF123" s="13">
        <v>1</v>
      </c>
      <c r="LG123" s="13">
        <v>3</v>
      </c>
      <c r="LH123" s="13"/>
      <c r="LI123" s="13"/>
      <c r="LJ123" s="13"/>
      <c r="LK123" s="13">
        <v>1</v>
      </c>
      <c r="LL123" s="13">
        <v>1</v>
      </c>
      <c r="LM123" s="13">
        <v>3</v>
      </c>
      <c r="LN123" s="13">
        <v>1</v>
      </c>
      <c r="LO123" s="13">
        <v>1</v>
      </c>
      <c r="LP123" s="13">
        <v>1</v>
      </c>
      <c r="LQ123" s="13"/>
      <c r="LR123" s="13"/>
      <c r="LS123" s="13"/>
      <c r="LT123" s="13">
        <v>1</v>
      </c>
      <c r="LU123" s="13">
        <v>1</v>
      </c>
      <c r="LV123" s="13"/>
      <c r="LW123" s="13"/>
      <c r="LX123" s="13"/>
      <c r="LY123" s="13">
        <v>2</v>
      </c>
      <c r="LZ123" s="13"/>
      <c r="MA123" s="13"/>
      <c r="MB123" s="13"/>
      <c r="MC123" s="13"/>
      <c r="MD123" s="13"/>
      <c r="ME123" s="13">
        <v>1</v>
      </c>
      <c r="MF123" s="13"/>
      <c r="MG123" s="13"/>
      <c r="MH123" s="13"/>
      <c r="MI123" s="13"/>
      <c r="MJ123" s="13"/>
      <c r="MK123" s="60">
        <v>27</v>
      </c>
      <c r="ML123" s="13">
        <v>892</v>
      </c>
      <c r="MM123" s="448"/>
      <c r="MN123" s="448"/>
      <c r="MO123" s="448"/>
      <c r="MP123" s="448"/>
    </row>
    <row r="124" spans="1:354">
      <c r="A124" s="8" t="s">
        <v>134</v>
      </c>
      <c r="B124" s="283">
        <f t="shared" si="188"/>
        <v>0</v>
      </c>
      <c r="C124" s="283">
        <f t="shared" si="189"/>
        <v>0</v>
      </c>
      <c r="D124" s="283">
        <f t="shared" si="190"/>
        <v>0</v>
      </c>
      <c r="E124" s="283">
        <f t="shared" si="191"/>
        <v>0</v>
      </c>
      <c r="F124" s="283">
        <f t="shared" si="192"/>
        <v>0</v>
      </c>
      <c r="G124" s="283">
        <f t="shared" si="193"/>
        <v>0</v>
      </c>
      <c r="H124" s="283">
        <f t="shared" si="194"/>
        <v>0</v>
      </c>
      <c r="I124" s="283">
        <f t="shared" si="195"/>
        <v>0</v>
      </c>
      <c r="J124" s="283">
        <f t="shared" si="196"/>
        <v>1</v>
      </c>
      <c r="K124" s="283">
        <f t="shared" si="197"/>
        <v>0</v>
      </c>
      <c r="L124" s="283">
        <f t="shared" si="198"/>
        <v>3</v>
      </c>
      <c r="M124" s="283">
        <f t="shared" si="199"/>
        <v>3</v>
      </c>
      <c r="N124" s="283">
        <f t="shared" si="200"/>
        <v>12</v>
      </c>
      <c r="O124" s="283">
        <f t="shared" si="201"/>
        <v>2</v>
      </c>
      <c r="P124" s="283">
        <f t="shared" si="202"/>
        <v>19</v>
      </c>
      <c r="Q124" s="283">
        <f t="shared" si="203"/>
        <v>15</v>
      </c>
      <c r="R124" s="283">
        <f t="shared" si="204"/>
        <v>15</v>
      </c>
      <c r="S124" s="283">
        <f t="shared" si="205"/>
        <v>20</v>
      </c>
      <c r="T124" s="283">
        <f t="shared" si="206"/>
        <v>5</v>
      </c>
      <c r="U124" s="283">
        <f t="shared" si="207"/>
        <v>8</v>
      </c>
      <c r="W124" s="791">
        <f t="shared" si="208"/>
        <v>0</v>
      </c>
      <c r="X124" s="791">
        <f t="shared" si="209"/>
        <v>0</v>
      </c>
      <c r="Y124" s="791">
        <f t="shared" si="210"/>
        <v>0</v>
      </c>
      <c r="Z124" s="791">
        <f t="shared" si="211"/>
        <v>0</v>
      </c>
      <c r="AA124" s="791">
        <f t="shared" si="212"/>
        <v>0</v>
      </c>
      <c r="AB124" s="791">
        <f t="shared" si="213"/>
        <v>0</v>
      </c>
      <c r="AC124" s="791">
        <f t="shared" si="214"/>
        <v>0</v>
      </c>
      <c r="AD124" s="791">
        <f t="shared" si="215"/>
        <v>0</v>
      </c>
      <c r="AE124" s="791">
        <f t="shared" si="216"/>
        <v>2</v>
      </c>
      <c r="AF124" s="791">
        <f t="shared" si="217"/>
        <v>3</v>
      </c>
      <c r="AG124" s="356"/>
      <c r="AH124" s="16" t="s">
        <v>133</v>
      </c>
      <c r="AI124" s="797">
        <f t="shared" si="218"/>
        <v>0</v>
      </c>
      <c r="AJ124" s="797">
        <f t="shared" si="219"/>
        <v>0</v>
      </c>
      <c r="AK124" s="797">
        <f t="shared" si="220"/>
        <v>0</v>
      </c>
      <c r="AL124" s="797">
        <f t="shared" si="221"/>
        <v>0</v>
      </c>
      <c r="AM124" s="797">
        <f t="shared" si="222"/>
        <v>0</v>
      </c>
      <c r="AN124" s="797">
        <f t="shared" si="223"/>
        <v>0</v>
      </c>
      <c r="AO124" s="797">
        <f t="shared" si="224"/>
        <v>0</v>
      </c>
      <c r="AP124" s="797">
        <f t="shared" si="225"/>
        <v>0</v>
      </c>
      <c r="AQ124" s="797">
        <f t="shared" si="226"/>
        <v>0</v>
      </c>
      <c r="AR124" s="797">
        <f t="shared" si="227"/>
        <v>1</v>
      </c>
      <c r="AS124" s="797">
        <f t="shared" si="228"/>
        <v>1</v>
      </c>
      <c r="AT124" s="797">
        <f t="shared" si="229"/>
        <v>1</v>
      </c>
      <c r="AU124" s="797">
        <f t="shared" si="230"/>
        <v>5</v>
      </c>
      <c r="AV124" s="797">
        <f t="shared" si="231"/>
        <v>1</v>
      </c>
      <c r="AW124" s="797">
        <f t="shared" si="232"/>
        <v>5</v>
      </c>
      <c r="AX124" s="797">
        <f t="shared" si="233"/>
        <v>0</v>
      </c>
      <c r="AY124" s="797">
        <f t="shared" si="234"/>
        <v>1</v>
      </c>
      <c r="AZ124" s="797">
        <f t="shared" si="235"/>
        <v>4</v>
      </c>
      <c r="BA124" s="797">
        <f t="shared" si="236"/>
        <v>0</v>
      </c>
      <c r="BB124" s="797">
        <f t="shared" si="237"/>
        <v>4</v>
      </c>
      <c r="BC124" s="797">
        <f t="shared" si="238"/>
        <v>1</v>
      </c>
      <c r="BD124" s="789">
        <f t="shared" si="239"/>
        <v>0</v>
      </c>
      <c r="BE124" s="789">
        <f t="shared" si="240"/>
        <v>0</v>
      </c>
      <c r="BF124" s="789">
        <f t="shared" si="241"/>
        <v>0</v>
      </c>
      <c r="BG124" s="789">
        <f t="shared" si="242"/>
        <v>0</v>
      </c>
      <c r="BH124" s="789">
        <f t="shared" si="243"/>
        <v>0</v>
      </c>
      <c r="BI124" s="789">
        <f t="shared" si="244"/>
        <v>0</v>
      </c>
      <c r="BJ124" s="789">
        <f t="shared" si="245"/>
        <v>0</v>
      </c>
      <c r="BK124" s="789">
        <f t="shared" si="246"/>
        <v>0</v>
      </c>
      <c r="BL124" s="789">
        <f t="shared" si="247"/>
        <v>1</v>
      </c>
      <c r="BM124" s="789">
        <f t="shared" si="248"/>
        <v>0</v>
      </c>
      <c r="BN124" s="356"/>
      <c r="BO124" s="356"/>
      <c r="BP124" s="16" t="s">
        <v>133</v>
      </c>
      <c r="BQ124" s="13"/>
      <c r="BR124" s="13"/>
      <c r="BS124" s="13"/>
      <c r="BT124" s="13"/>
      <c r="BU124" s="13"/>
      <c r="BV124" s="13"/>
      <c r="BW124" s="13"/>
      <c r="BX124" s="13"/>
      <c r="BY124" s="13"/>
      <c r="BZ124" s="13"/>
      <c r="CA124" s="13"/>
      <c r="CB124" s="13"/>
      <c r="CC124" s="13"/>
      <c r="CD124" s="13"/>
      <c r="CE124" s="13"/>
      <c r="CF124" s="13"/>
      <c r="CG124" s="13"/>
      <c r="CH124" s="13"/>
      <c r="CI124" s="13"/>
      <c r="CJ124" s="13"/>
      <c r="CK124" s="13"/>
      <c r="CL124" s="13"/>
      <c r="CM124" s="13"/>
      <c r="CN124" s="13"/>
      <c r="CO124" s="13"/>
      <c r="CP124" s="13"/>
      <c r="CQ124" s="13"/>
      <c r="CR124" s="13"/>
      <c r="CS124" s="13"/>
      <c r="CT124" s="13"/>
      <c r="CU124" s="13"/>
      <c r="CV124" s="13"/>
      <c r="CW124" s="13"/>
      <c r="CX124" s="13"/>
      <c r="CY124" s="13"/>
      <c r="CZ124" s="13"/>
      <c r="DA124" s="13"/>
      <c r="DB124" s="13"/>
      <c r="DC124" s="13"/>
      <c r="DD124" s="13"/>
      <c r="DE124" s="13">
        <v>1</v>
      </c>
      <c r="DF124" s="13"/>
      <c r="DG124" s="13"/>
      <c r="DH124" s="13"/>
      <c r="DI124" s="13"/>
      <c r="DJ124" s="13"/>
      <c r="DK124" s="13"/>
      <c r="DL124" s="13"/>
      <c r="DM124" s="13"/>
      <c r="DN124" s="13"/>
      <c r="DO124" s="13"/>
      <c r="DP124" s="13"/>
      <c r="DQ124" s="13"/>
      <c r="DR124" s="13">
        <v>1</v>
      </c>
      <c r="DS124" s="13"/>
      <c r="DT124" s="13"/>
      <c r="DU124" s="13">
        <v>1</v>
      </c>
      <c r="DV124" s="13"/>
      <c r="DW124" s="13"/>
      <c r="DX124" s="13"/>
      <c r="DY124" s="13"/>
      <c r="DZ124" s="13"/>
      <c r="EA124" s="13"/>
      <c r="EB124" s="13"/>
      <c r="EC124" s="13"/>
      <c r="ED124" s="13"/>
      <c r="EE124" s="13"/>
      <c r="EF124" s="13"/>
      <c r="EG124" s="13"/>
      <c r="EH124" s="13"/>
      <c r="EI124" s="13"/>
      <c r="EJ124" s="13"/>
      <c r="EK124" s="13"/>
      <c r="EL124" s="13"/>
      <c r="EM124" s="13">
        <v>1</v>
      </c>
      <c r="EN124" s="13"/>
      <c r="EO124" s="13"/>
      <c r="EP124" s="13">
        <v>1</v>
      </c>
      <c r="EQ124" s="13">
        <v>1</v>
      </c>
      <c r="ER124" s="13">
        <v>1</v>
      </c>
      <c r="ES124" s="13"/>
      <c r="ET124" s="13"/>
      <c r="EU124" s="13"/>
      <c r="EV124" s="13"/>
      <c r="EW124" s="13"/>
      <c r="EX124" s="13">
        <v>1</v>
      </c>
      <c r="EY124" s="13"/>
      <c r="EZ124" s="13">
        <v>1</v>
      </c>
      <c r="FA124" s="13">
        <v>2</v>
      </c>
      <c r="FB124" s="13"/>
      <c r="FC124" s="13"/>
      <c r="FD124" s="13"/>
      <c r="FE124" s="13"/>
      <c r="FF124" s="13"/>
      <c r="FG124" s="13"/>
      <c r="FH124" s="13"/>
      <c r="FI124" s="13"/>
      <c r="FJ124" s="13"/>
      <c r="FK124" s="13"/>
      <c r="FL124" s="13"/>
      <c r="FM124" s="13"/>
      <c r="FN124" s="60">
        <v>11</v>
      </c>
      <c r="FO124" s="13"/>
      <c r="FP124" s="13"/>
      <c r="FQ124" s="13"/>
      <c r="FR124" s="13"/>
      <c r="FS124" s="13"/>
      <c r="FT124" s="13"/>
      <c r="FU124" s="13"/>
      <c r="FV124" s="13"/>
      <c r="FW124" s="13"/>
      <c r="FX124" s="13"/>
      <c r="FY124" s="13"/>
      <c r="FZ124" s="13"/>
      <c r="GA124" s="13"/>
      <c r="GB124" s="13"/>
      <c r="GC124" s="13"/>
      <c r="GD124" s="13"/>
      <c r="GE124" s="13"/>
      <c r="GF124" s="13"/>
      <c r="GG124" s="13"/>
      <c r="GH124" s="13"/>
      <c r="GI124" s="13"/>
      <c r="GJ124" s="13"/>
      <c r="GK124" s="13"/>
      <c r="GL124" s="13"/>
      <c r="GM124" s="13"/>
      <c r="GN124" s="13"/>
      <c r="GO124" s="13"/>
      <c r="GP124" s="13"/>
      <c r="GQ124" s="13"/>
      <c r="GR124" s="13"/>
      <c r="GS124" s="13"/>
      <c r="GT124" s="13"/>
      <c r="GU124" s="13"/>
      <c r="GV124" s="13"/>
      <c r="GW124" s="13"/>
      <c r="GX124" s="13"/>
      <c r="GY124" s="13"/>
      <c r="GZ124" s="13"/>
      <c r="HA124" s="13"/>
      <c r="HB124" s="13"/>
      <c r="HC124" s="13"/>
      <c r="HD124" s="13"/>
      <c r="HE124" s="13"/>
      <c r="HF124" s="13"/>
      <c r="HG124" s="13"/>
      <c r="HH124" s="13"/>
      <c r="HI124" s="13"/>
      <c r="HJ124" s="13"/>
      <c r="HK124" s="13"/>
      <c r="HL124" s="13"/>
      <c r="HM124" s="13"/>
      <c r="HN124" s="13"/>
      <c r="HO124" s="13"/>
      <c r="HP124" s="13"/>
      <c r="HQ124" s="13"/>
      <c r="HR124" s="13"/>
      <c r="HS124" s="13">
        <v>1</v>
      </c>
      <c r="HT124" s="13">
        <v>2</v>
      </c>
      <c r="HU124" s="13"/>
      <c r="HV124" s="13"/>
      <c r="HW124" s="13"/>
      <c r="HX124" s="13"/>
      <c r="HY124" s="13"/>
      <c r="HZ124" s="13">
        <v>2</v>
      </c>
      <c r="IA124" s="13"/>
      <c r="IB124" s="13"/>
      <c r="IC124" s="13">
        <v>1</v>
      </c>
      <c r="ID124" s="13"/>
      <c r="IE124" s="13"/>
      <c r="IF124" s="13">
        <v>1</v>
      </c>
      <c r="IG124" s="13"/>
      <c r="IH124" s="13">
        <v>1</v>
      </c>
      <c r="II124" s="13"/>
      <c r="IJ124" s="13">
        <v>1</v>
      </c>
      <c r="IK124" s="13"/>
      <c r="IL124" s="13">
        <v>1</v>
      </c>
      <c r="IM124" s="13">
        <v>1</v>
      </c>
      <c r="IN124" s="13"/>
      <c r="IO124" s="13"/>
      <c r="IP124" s="13"/>
      <c r="IQ124" s="13"/>
      <c r="IR124" s="13"/>
      <c r="IS124" s="13"/>
      <c r="IT124" s="13">
        <v>1</v>
      </c>
      <c r="IU124" s="13"/>
      <c r="IV124" s="13"/>
      <c r="IW124" s="13"/>
      <c r="IX124" s="13"/>
      <c r="IY124" s="13"/>
      <c r="IZ124" s="13"/>
      <c r="JA124" s="13"/>
      <c r="JB124" s="13"/>
      <c r="JC124" s="13"/>
      <c r="JD124" s="13"/>
      <c r="JE124" s="13"/>
      <c r="JF124" s="13"/>
      <c r="JG124" s="13"/>
      <c r="JH124" s="13"/>
      <c r="JI124" s="13"/>
      <c r="JJ124" s="13"/>
      <c r="JK124" s="13"/>
      <c r="JL124" s="13"/>
      <c r="JM124" s="60">
        <v>12</v>
      </c>
      <c r="JN124" s="13"/>
      <c r="JO124" s="13"/>
      <c r="JP124" s="13"/>
      <c r="JQ124" s="13"/>
      <c r="JR124" s="13"/>
      <c r="JS124" s="13"/>
      <c r="JT124" s="13"/>
      <c r="JU124" s="13"/>
      <c r="JV124" s="13"/>
      <c r="JW124" s="13"/>
      <c r="JX124" s="13"/>
      <c r="JY124" s="13"/>
      <c r="JZ124" s="13"/>
      <c r="KA124" s="13"/>
      <c r="KB124" s="13"/>
      <c r="KC124" s="13"/>
      <c r="KD124" s="13"/>
      <c r="KE124" s="13"/>
      <c r="KF124" s="13"/>
      <c r="KG124" s="13"/>
      <c r="KH124" s="13"/>
      <c r="KI124" s="13"/>
      <c r="KJ124" s="13"/>
      <c r="KK124" s="13"/>
      <c r="KL124" s="13"/>
      <c r="KM124" s="13"/>
      <c r="KN124" s="13"/>
      <c r="KO124" s="13"/>
      <c r="KP124" s="13"/>
      <c r="KQ124" s="13"/>
      <c r="KR124" s="13"/>
      <c r="KS124" s="13"/>
      <c r="KT124" s="13"/>
      <c r="KU124" s="13"/>
      <c r="KV124" s="13"/>
      <c r="KW124" s="13"/>
      <c r="KX124" s="13"/>
      <c r="KY124" s="13"/>
      <c r="KZ124" s="13"/>
      <c r="LA124" s="13"/>
      <c r="LB124" s="13"/>
      <c r="LC124" s="13"/>
      <c r="LD124" s="13"/>
      <c r="LE124" s="13"/>
      <c r="LF124" s="13"/>
      <c r="LG124" s="13"/>
      <c r="LH124" s="13"/>
      <c r="LI124" s="13"/>
      <c r="LJ124" s="13"/>
      <c r="LK124" s="13"/>
      <c r="LL124" s="13"/>
      <c r="LM124" s="13"/>
      <c r="LN124" s="13"/>
      <c r="LO124" s="13"/>
      <c r="LP124" s="13"/>
      <c r="LQ124" s="13"/>
      <c r="LR124" s="13"/>
      <c r="LS124" s="13">
        <v>1</v>
      </c>
      <c r="LT124" s="13"/>
      <c r="LU124" s="13"/>
      <c r="LV124" s="13"/>
      <c r="LW124" s="13"/>
      <c r="LX124" s="13"/>
      <c r="LY124" s="13"/>
      <c r="LZ124" s="13"/>
      <c r="MA124" s="13"/>
      <c r="MB124" s="13"/>
      <c r="MC124" s="13"/>
      <c r="MD124" s="13"/>
      <c r="ME124" s="13"/>
      <c r="MF124" s="13"/>
      <c r="MG124" s="13"/>
      <c r="MH124" s="13"/>
      <c r="MI124" s="13"/>
      <c r="MJ124" s="13"/>
      <c r="MK124" s="60">
        <v>1</v>
      </c>
      <c r="ML124" s="13">
        <v>24</v>
      </c>
      <c r="MM124" s="448"/>
      <c r="MN124" s="448"/>
      <c r="MO124" s="448"/>
      <c r="MP124" s="448"/>
    </row>
    <row r="125" spans="1:354">
      <c r="A125" s="8" t="s">
        <v>211</v>
      </c>
      <c r="B125" s="283">
        <f t="shared" si="188"/>
        <v>0</v>
      </c>
      <c r="C125" s="283">
        <f t="shared" si="189"/>
        <v>0</v>
      </c>
      <c r="D125" s="283">
        <f t="shared" si="190"/>
        <v>0</v>
      </c>
      <c r="E125" s="283">
        <f t="shared" si="191"/>
        <v>0</v>
      </c>
      <c r="F125" s="283">
        <f t="shared" si="192"/>
        <v>0</v>
      </c>
      <c r="G125" s="283">
        <f t="shared" si="193"/>
        <v>0</v>
      </c>
      <c r="H125" s="283">
        <f t="shared" si="194"/>
        <v>0</v>
      </c>
      <c r="I125" s="283">
        <f t="shared" si="195"/>
        <v>0</v>
      </c>
      <c r="J125" s="283">
        <f t="shared" si="196"/>
        <v>3</v>
      </c>
      <c r="K125" s="283">
        <f t="shared" si="197"/>
        <v>2</v>
      </c>
      <c r="L125" s="283">
        <f t="shared" si="198"/>
        <v>12</v>
      </c>
      <c r="M125" s="283">
        <f t="shared" si="199"/>
        <v>7</v>
      </c>
      <c r="N125" s="283">
        <f t="shared" si="200"/>
        <v>22</v>
      </c>
      <c r="O125" s="283">
        <f t="shared" si="201"/>
        <v>12</v>
      </c>
      <c r="P125" s="283">
        <f t="shared" si="202"/>
        <v>24</v>
      </c>
      <c r="Q125" s="283">
        <f t="shared" si="203"/>
        <v>22</v>
      </c>
      <c r="R125" s="283">
        <f t="shared" si="204"/>
        <v>26</v>
      </c>
      <c r="S125" s="283">
        <f t="shared" si="205"/>
        <v>22</v>
      </c>
      <c r="T125" s="283">
        <f t="shared" si="206"/>
        <v>5</v>
      </c>
      <c r="U125" s="283">
        <f t="shared" si="207"/>
        <v>13</v>
      </c>
      <c r="W125" s="791">
        <f t="shared" si="208"/>
        <v>0</v>
      </c>
      <c r="X125" s="791">
        <f t="shared" si="209"/>
        <v>0</v>
      </c>
      <c r="Y125" s="791">
        <f t="shared" si="210"/>
        <v>0</v>
      </c>
      <c r="Z125" s="791">
        <f t="shared" si="211"/>
        <v>0</v>
      </c>
      <c r="AA125" s="791">
        <f t="shared" si="212"/>
        <v>0</v>
      </c>
      <c r="AB125" s="791">
        <f t="shared" si="213"/>
        <v>0</v>
      </c>
      <c r="AC125" s="791">
        <f t="shared" si="214"/>
        <v>0</v>
      </c>
      <c r="AD125" s="791">
        <f t="shared" si="215"/>
        <v>4</v>
      </c>
      <c r="AE125" s="791">
        <f t="shared" si="216"/>
        <v>1</v>
      </c>
      <c r="AF125" s="791">
        <f t="shared" si="217"/>
        <v>3</v>
      </c>
      <c r="AG125" s="356"/>
      <c r="AH125" s="16" t="s">
        <v>134</v>
      </c>
      <c r="AI125" s="797">
        <f t="shared" si="218"/>
        <v>0</v>
      </c>
      <c r="AJ125" s="797">
        <f t="shared" si="219"/>
        <v>0</v>
      </c>
      <c r="AK125" s="797">
        <f t="shared" si="220"/>
        <v>0</v>
      </c>
      <c r="AL125" s="797">
        <f t="shared" si="221"/>
        <v>0</v>
      </c>
      <c r="AM125" s="797">
        <f t="shared" si="222"/>
        <v>0</v>
      </c>
      <c r="AN125" s="797">
        <f t="shared" si="223"/>
        <v>0</v>
      </c>
      <c r="AO125" s="797">
        <f t="shared" si="224"/>
        <v>0</v>
      </c>
      <c r="AP125" s="797">
        <f t="shared" si="225"/>
        <v>0</v>
      </c>
      <c r="AQ125" s="797">
        <f t="shared" si="226"/>
        <v>1</v>
      </c>
      <c r="AR125" s="797">
        <f t="shared" si="227"/>
        <v>0</v>
      </c>
      <c r="AS125" s="797">
        <f t="shared" si="228"/>
        <v>3</v>
      </c>
      <c r="AT125" s="797">
        <f t="shared" si="229"/>
        <v>3</v>
      </c>
      <c r="AU125" s="797">
        <f t="shared" si="230"/>
        <v>12</v>
      </c>
      <c r="AV125" s="797">
        <f t="shared" si="231"/>
        <v>2</v>
      </c>
      <c r="AW125" s="797">
        <f t="shared" si="232"/>
        <v>19</v>
      </c>
      <c r="AX125" s="797">
        <f t="shared" si="233"/>
        <v>15</v>
      </c>
      <c r="AY125" s="797">
        <f t="shared" si="234"/>
        <v>15</v>
      </c>
      <c r="AZ125" s="797">
        <f t="shared" si="235"/>
        <v>20</v>
      </c>
      <c r="BA125" s="797">
        <f t="shared" si="236"/>
        <v>5</v>
      </c>
      <c r="BB125" s="797">
        <f t="shared" si="237"/>
        <v>8</v>
      </c>
      <c r="BC125" s="797">
        <f t="shared" si="238"/>
        <v>5</v>
      </c>
      <c r="BD125" s="789">
        <f t="shared" si="239"/>
        <v>0</v>
      </c>
      <c r="BE125" s="789">
        <f t="shared" si="240"/>
        <v>0</v>
      </c>
      <c r="BF125" s="789">
        <f t="shared" si="241"/>
        <v>0</v>
      </c>
      <c r="BG125" s="789">
        <f t="shared" si="242"/>
        <v>0</v>
      </c>
      <c r="BH125" s="789">
        <f t="shared" si="243"/>
        <v>0</v>
      </c>
      <c r="BI125" s="789">
        <f t="shared" si="244"/>
        <v>0</v>
      </c>
      <c r="BJ125" s="789">
        <f t="shared" si="245"/>
        <v>0</v>
      </c>
      <c r="BK125" s="789">
        <f t="shared" si="246"/>
        <v>0</v>
      </c>
      <c r="BL125" s="789">
        <f t="shared" si="247"/>
        <v>2</v>
      </c>
      <c r="BM125" s="789">
        <f t="shared" si="248"/>
        <v>3</v>
      </c>
      <c r="BN125" s="356"/>
      <c r="BO125" s="356"/>
      <c r="BP125" s="16" t="s">
        <v>134</v>
      </c>
      <c r="BQ125" s="13"/>
      <c r="BR125" s="13"/>
      <c r="BS125" s="13"/>
      <c r="BT125" s="13"/>
      <c r="BU125" s="13"/>
      <c r="BV125" s="13"/>
      <c r="BW125" s="13"/>
      <c r="BX125" s="13"/>
      <c r="BY125" s="13"/>
      <c r="BZ125" s="13"/>
      <c r="CA125" s="13"/>
      <c r="CB125" s="13"/>
      <c r="CC125" s="13"/>
      <c r="CD125" s="13"/>
      <c r="CE125" s="13"/>
      <c r="CF125" s="13"/>
      <c r="CG125" s="13"/>
      <c r="CH125" s="13"/>
      <c r="CI125" s="13"/>
      <c r="CJ125" s="13"/>
      <c r="CK125" s="13"/>
      <c r="CL125" s="13"/>
      <c r="CM125" s="13"/>
      <c r="CN125" s="13"/>
      <c r="CO125" s="13"/>
      <c r="CP125" s="13"/>
      <c r="CQ125" s="13"/>
      <c r="CR125" s="13"/>
      <c r="CS125" s="13"/>
      <c r="CT125" s="13"/>
      <c r="CU125" s="13"/>
      <c r="CV125" s="13"/>
      <c r="CW125" s="13"/>
      <c r="CX125" s="13"/>
      <c r="CY125" s="13"/>
      <c r="CZ125" s="13"/>
      <c r="DA125" s="13"/>
      <c r="DB125" s="13"/>
      <c r="DC125" s="13"/>
      <c r="DD125" s="13"/>
      <c r="DE125" s="13"/>
      <c r="DF125" s="13"/>
      <c r="DG125" s="13"/>
      <c r="DH125" s="13"/>
      <c r="DI125" s="13"/>
      <c r="DJ125" s="13"/>
      <c r="DK125" s="13">
        <v>1</v>
      </c>
      <c r="DL125" s="13"/>
      <c r="DM125" s="13">
        <v>1</v>
      </c>
      <c r="DN125" s="13"/>
      <c r="DO125" s="13"/>
      <c r="DP125" s="13"/>
      <c r="DQ125" s="13">
        <v>1</v>
      </c>
      <c r="DR125" s="13"/>
      <c r="DS125" s="13">
        <v>1</v>
      </c>
      <c r="DT125" s="13"/>
      <c r="DU125" s="13"/>
      <c r="DV125" s="13"/>
      <c r="DW125" s="13"/>
      <c r="DX125" s="13"/>
      <c r="DY125" s="13"/>
      <c r="DZ125" s="13"/>
      <c r="EA125" s="13"/>
      <c r="EB125" s="13">
        <v>1</v>
      </c>
      <c r="EC125" s="13"/>
      <c r="ED125" s="13">
        <v>3</v>
      </c>
      <c r="EE125" s="13"/>
      <c r="EF125" s="13">
        <v>3</v>
      </c>
      <c r="EG125" s="13">
        <v>1</v>
      </c>
      <c r="EH125" s="13">
        <v>2</v>
      </c>
      <c r="EI125" s="13">
        <v>1</v>
      </c>
      <c r="EJ125" s="13">
        <v>2</v>
      </c>
      <c r="EK125" s="13"/>
      <c r="EL125" s="13">
        <v>3</v>
      </c>
      <c r="EM125" s="13">
        <v>1</v>
      </c>
      <c r="EN125" s="13"/>
      <c r="EO125" s="13">
        <v>2</v>
      </c>
      <c r="EP125" s="13">
        <v>2</v>
      </c>
      <c r="EQ125" s="13">
        <v>2</v>
      </c>
      <c r="ER125" s="13">
        <v>2</v>
      </c>
      <c r="ES125" s="13">
        <v>3</v>
      </c>
      <c r="ET125" s="13">
        <v>3</v>
      </c>
      <c r="EU125" s="13">
        <v>4</v>
      </c>
      <c r="EV125" s="13">
        <v>1</v>
      </c>
      <c r="EW125" s="13">
        <v>2</v>
      </c>
      <c r="EX125" s="13">
        <v>2</v>
      </c>
      <c r="EY125" s="13">
        <v>2</v>
      </c>
      <c r="EZ125" s="13"/>
      <c r="FA125" s="13"/>
      <c r="FB125" s="13"/>
      <c r="FC125" s="13">
        <v>1</v>
      </c>
      <c r="FD125" s="13"/>
      <c r="FE125" s="13">
        <v>1</v>
      </c>
      <c r="FF125" s="13"/>
      <c r="FG125" s="13"/>
      <c r="FH125" s="13"/>
      <c r="FI125" s="13"/>
      <c r="FJ125" s="13"/>
      <c r="FK125" s="13"/>
      <c r="FL125" s="13"/>
      <c r="FM125" s="13"/>
      <c r="FN125" s="60">
        <v>48</v>
      </c>
      <c r="FO125" s="13"/>
      <c r="FP125" s="13"/>
      <c r="FQ125" s="13"/>
      <c r="FR125" s="13"/>
      <c r="FS125" s="13"/>
      <c r="FT125" s="13"/>
      <c r="FU125" s="13"/>
      <c r="FV125" s="13"/>
      <c r="FW125" s="13"/>
      <c r="FX125" s="13"/>
      <c r="FY125" s="13"/>
      <c r="FZ125" s="13"/>
      <c r="GA125" s="13"/>
      <c r="GB125" s="13"/>
      <c r="GC125" s="13"/>
      <c r="GD125" s="13"/>
      <c r="GE125" s="13"/>
      <c r="GF125" s="13"/>
      <c r="GG125" s="13"/>
      <c r="GH125" s="13"/>
      <c r="GI125" s="13"/>
      <c r="GJ125" s="13"/>
      <c r="GK125" s="13"/>
      <c r="GL125" s="13"/>
      <c r="GM125" s="13"/>
      <c r="GN125" s="13"/>
      <c r="GO125" s="13"/>
      <c r="GP125" s="13"/>
      <c r="GQ125" s="13"/>
      <c r="GR125" s="13"/>
      <c r="GS125" s="13"/>
      <c r="GT125" s="13"/>
      <c r="GU125" s="13"/>
      <c r="GV125" s="13"/>
      <c r="GW125" s="13"/>
      <c r="GX125" s="13"/>
      <c r="GY125" s="13"/>
      <c r="GZ125" s="13"/>
      <c r="HA125" s="13"/>
      <c r="HB125" s="13"/>
      <c r="HC125" s="13"/>
      <c r="HD125" s="13"/>
      <c r="HE125" s="13"/>
      <c r="HF125" s="13"/>
      <c r="HG125" s="13">
        <v>1</v>
      </c>
      <c r="HH125" s="13"/>
      <c r="HI125" s="13"/>
      <c r="HJ125" s="13"/>
      <c r="HK125" s="13">
        <v>1</v>
      </c>
      <c r="HL125" s="13">
        <v>1</v>
      </c>
      <c r="HM125" s="13"/>
      <c r="HN125" s="13">
        <v>1</v>
      </c>
      <c r="HO125" s="13"/>
      <c r="HP125" s="13"/>
      <c r="HQ125" s="13"/>
      <c r="HR125" s="13"/>
      <c r="HS125" s="13"/>
      <c r="HT125" s="13">
        <v>2</v>
      </c>
      <c r="HU125" s="13"/>
      <c r="HV125" s="13">
        <v>1</v>
      </c>
      <c r="HW125" s="13">
        <v>2</v>
      </c>
      <c r="HX125" s="13">
        <v>1</v>
      </c>
      <c r="HY125" s="13"/>
      <c r="HZ125" s="13">
        <v>2</v>
      </c>
      <c r="IA125" s="13"/>
      <c r="IB125" s="13">
        <v>3</v>
      </c>
      <c r="IC125" s="13">
        <v>1</v>
      </c>
      <c r="ID125" s="13">
        <v>1</v>
      </c>
      <c r="IE125" s="13">
        <v>2</v>
      </c>
      <c r="IF125" s="13"/>
      <c r="IG125" s="13">
        <v>5</v>
      </c>
      <c r="IH125" s="13">
        <v>1</v>
      </c>
      <c r="II125" s="13">
        <v>1</v>
      </c>
      <c r="IJ125" s="13">
        <v>2</v>
      </c>
      <c r="IK125" s="13">
        <v>1</v>
      </c>
      <c r="IL125" s="13">
        <v>4</v>
      </c>
      <c r="IM125" s="13">
        <v>2</v>
      </c>
      <c r="IN125" s="13">
        <v>3</v>
      </c>
      <c r="IO125" s="13">
        <v>2</v>
      </c>
      <c r="IP125" s="13">
        <v>1</v>
      </c>
      <c r="IQ125" s="13">
        <v>1</v>
      </c>
      <c r="IR125" s="13"/>
      <c r="IS125" s="13">
        <v>3</v>
      </c>
      <c r="IT125" s="13">
        <v>3</v>
      </c>
      <c r="IU125" s="13"/>
      <c r="IV125" s="13"/>
      <c r="IW125" s="13">
        <v>2</v>
      </c>
      <c r="IX125" s="13"/>
      <c r="IY125" s="13">
        <v>1</v>
      </c>
      <c r="IZ125" s="13"/>
      <c r="JA125" s="13"/>
      <c r="JB125" s="13">
        <v>2</v>
      </c>
      <c r="JC125" s="13">
        <v>1</v>
      </c>
      <c r="JD125" s="13">
        <v>1</v>
      </c>
      <c r="JE125" s="13"/>
      <c r="JF125" s="13"/>
      <c r="JG125" s="13"/>
      <c r="JH125" s="13"/>
      <c r="JI125" s="13"/>
      <c r="JJ125" s="13"/>
      <c r="JK125" s="13"/>
      <c r="JL125" s="13"/>
      <c r="JM125" s="60">
        <v>55</v>
      </c>
      <c r="JN125" s="13"/>
      <c r="JO125" s="13"/>
      <c r="JP125" s="13"/>
      <c r="JQ125" s="13"/>
      <c r="JR125" s="13"/>
      <c r="JS125" s="13"/>
      <c r="JT125" s="13"/>
      <c r="JU125" s="13"/>
      <c r="JV125" s="13"/>
      <c r="JW125" s="13"/>
      <c r="JX125" s="13"/>
      <c r="JY125" s="13"/>
      <c r="JZ125" s="13"/>
      <c r="KA125" s="13"/>
      <c r="KB125" s="13"/>
      <c r="KC125" s="13"/>
      <c r="KD125" s="13"/>
      <c r="KE125" s="13"/>
      <c r="KF125" s="13"/>
      <c r="KG125" s="13"/>
      <c r="KH125" s="13"/>
      <c r="KI125" s="13"/>
      <c r="KJ125" s="13"/>
      <c r="KK125" s="13"/>
      <c r="KL125" s="13"/>
      <c r="KM125" s="13"/>
      <c r="KN125" s="13"/>
      <c r="KO125" s="13"/>
      <c r="KP125" s="13"/>
      <c r="KQ125" s="13"/>
      <c r="KR125" s="13"/>
      <c r="KS125" s="13"/>
      <c r="KT125" s="13"/>
      <c r="KU125" s="13"/>
      <c r="KV125" s="13"/>
      <c r="KW125" s="13"/>
      <c r="KX125" s="13"/>
      <c r="KY125" s="13"/>
      <c r="KZ125" s="13"/>
      <c r="LA125" s="13"/>
      <c r="LB125" s="13"/>
      <c r="LC125" s="13"/>
      <c r="LD125" s="13"/>
      <c r="LE125" s="13"/>
      <c r="LF125" s="13"/>
      <c r="LG125" s="13"/>
      <c r="LH125" s="13"/>
      <c r="LI125" s="13"/>
      <c r="LJ125" s="13"/>
      <c r="LK125" s="13"/>
      <c r="LL125" s="13"/>
      <c r="LM125" s="13"/>
      <c r="LN125" s="13">
        <v>1</v>
      </c>
      <c r="LO125" s="13"/>
      <c r="LP125" s="13"/>
      <c r="LQ125" s="13"/>
      <c r="LR125" s="13"/>
      <c r="LS125" s="13"/>
      <c r="LT125" s="13">
        <v>1</v>
      </c>
      <c r="LU125" s="13"/>
      <c r="LV125" s="13">
        <v>1</v>
      </c>
      <c r="LW125" s="13"/>
      <c r="LX125" s="13"/>
      <c r="LY125" s="13"/>
      <c r="LZ125" s="13"/>
      <c r="MA125" s="13"/>
      <c r="MB125" s="13">
        <v>1</v>
      </c>
      <c r="MC125" s="13">
        <v>1</v>
      </c>
      <c r="MD125" s="13"/>
      <c r="ME125" s="13"/>
      <c r="MF125" s="13"/>
      <c r="MG125" s="13"/>
      <c r="MH125" s="13"/>
      <c r="MI125" s="13"/>
      <c r="MJ125" s="13"/>
      <c r="MK125" s="60">
        <v>5</v>
      </c>
      <c r="ML125" s="13">
        <v>108</v>
      </c>
      <c r="MM125" s="448"/>
      <c r="MN125" s="448"/>
      <c r="MO125" s="448"/>
      <c r="MP125" s="448"/>
    </row>
    <row r="126" spans="1:354">
      <c r="A126" s="8" t="s">
        <v>136</v>
      </c>
      <c r="B126" s="283">
        <f t="shared" si="188"/>
        <v>0</v>
      </c>
      <c r="C126" s="283">
        <f t="shared" si="189"/>
        <v>0</v>
      </c>
      <c r="D126" s="283">
        <f t="shared" si="190"/>
        <v>0</v>
      </c>
      <c r="E126" s="283">
        <f t="shared" si="191"/>
        <v>0</v>
      </c>
      <c r="F126" s="283">
        <f t="shared" si="192"/>
        <v>0</v>
      </c>
      <c r="G126" s="283">
        <f t="shared" si="193"/>
        <v>0</v>
      </c>
      <c r="H126" s="283">
        <f t="shared" si="194"/>
        <v>0</v>
      </c>
      <c r="I126" s="283">
        <f t="shared" si="195"/>
        <v>0</v>
      </c>
      <c r="J126" s="283">
        <f t="shared" si="196"/>
        <v>1</v>
      </c>
      <c r="K126" s="283">
        <f t="shared" si="197"/>
        <v>1</v>
      </c>
      <c r="L126" s="283">
        <f t="shared" si="198"/>
        <v>4</v>
      </c>
      <c r="M126" s="283">
        <f t="shared" si="199"/>
        <v>1</v>
      </c>
      <c r="N126" s="283">
        <f t="shared" si="200"/>
        <v>0</v>
      </c>
      <c r="O126" s="283">
        <f t="shared" si="201"/>
        <v>3</v>
      </c>
      <c r="P126" s="283">
        <f t="shared" si="202"/>
        <v>12</v>
      </c>
      <c r="Q126" s="283">
        <f t="shared" si="203"/>
        <v>6</v>
      </c>
      <c r="R126" s="283">
        <f t="shared" si="204"/>
        <v>10</v>
      </c>
      <c r="S126" s="283">
        <f t="shared" si="205"/>
        <v>11</v>
      </c>
      <c r="T126" s="283">
        <f t="shared" si="206"/>
        <v>4</v>
      </c>
      <c r="U126" s="283">
        <f t="shared" si="207"/>
        <v>1</v>
      </c>
      <c r="W126" s="791">
        <f t="shared" si="208"/>
        <v>0</v>
      </c>
      <c r="X126" s="791">
        <f t="shared" si="209"/>
        <v>0</v>
      </c>
      <c r="Y126" s="791">
        <f t="shared" si="210"/>
        <v>0</v>
      </c>
      <c r="Z126" s="791">
        <f t="shared" si="211"/>
        <v>0</v>
      </c>
      <c r="AA126" s="791">
        <f t="shared" si="212"/>
        <v>0</v>
      </c>
      <c r="AB126" s="791">
        <f t="shared" si="213"/>
        <v>0</v>
      </c>
      <c r="AC126" s="791">
        <f t="shared" si="214"/>
        <v>0</v>
      </c>
      <c r="AD126" s="791">
        <f t="shared" si="215"/>
        <v>1</v>
      </c>
      <c r="AE126" s="791">
        <f t="shared" si="216"/>
        <v>0</v>
      </c>
      <c r="AF126" s="791">
        <f t="shared" si="217"/>
        <v>1</v>
      </c>
      <c r="AG126" s="356"/>
      <c r="AH126" s="16" t="s">
        <v>211</v>
      </c>
      <c r="AI126" s="797">
        <f t="shared" si="218"/>
        <v>0</v>
      </c>
      <c r="AJ126" s="797">
        <f t="shared" si="219"/>
        <v>0</v>
      </c>
      <c r="AK126" s="797">
        <f t="shared" si="220"/>
        <v>0</v>
      </c>
      <c r="AL126" s="797">
        <f t="shared" si="221"/>
        <v>0</v>
      </c>
      <c r="AM126" s="797">
        <f t="shared" si="222"/>
        <v>0</v>
      </c>
      <c r="AN126" s="797">
        <f t="shared" si="223"/>
        <v>0</v>
      </c>
      <c r="AO126" s="797">
        <f t="shared" si="224"/>
        <v>0</v>
      </c>
      <c r="AP126" s="797">
        <f t="shared" si="225"/>
        <v>0</v>
      </c>
      <c r="AQ126" s="797">
        <f t="shared" si="226"/>
        <v>3</v>
      </c>
      <c r="AR126" s="797">
        <f t="shared" si="227"/>
        <v>2</v>
      </c>
      <c r="AS126" s="797">
        <f t="shared" si="228"/>
        <v>12</v>
      </c>
      <c r="AT126" s="797">
        <f t="shared" si="229"/>
        <v>7</v>
      </c>
      <c r="AU126" s="797">
        <f t="shared" si="230"/>
        <v>22</v>
      </c>
      <c r="AV126" s="797">
        <f t="shared" si="231"/>
        <v>12</v>
      </c>
      <c r="AW126" s="797">
        <f t="shared" si="232"/>
        <v>24</v>
      </c>
      <c r="AX126" s="797">
        <f t="shared" si="233"/>
        <v>22</v>
      </c>
      <c r="AY126" s="797">
        <f t="shared" si="234"/>
        <v>26</v>
      </c>
      <c r="AZ126" s="797">
        <f t="shared" si="235"/>
        <v>22</v>
      </c>
      <c r="BA126" s="797">
        <f t="shared" si="236"/>
        <v>5</v>
      </c>
      <c r="BB126" s="797">
        <f t="shared" si="237"/>
        <v>13</v>
      </c>
      <c r="BC126" s="797">
        <f t="shared" si="238"/>
        <v>8</v>
      </c>
      <c r="BD126" s="789">
        <f t="shared" si="239"/>
        <v>0</v>
      </c>
      <c r="BE126" s="789">
        <f t="shared" si="240"/>
        <v>0</v>
      </c>
      <c r="BF126" s="789">
        <f t="shared" si="241"/>
        <v>0</v>
      </c>
      <c r="BG126" s="789">
        <f t="shared" si="242"/>
        <v>0</v>
      </c>
      <c r="BH126" s="789">
        <f t="shared" si="243"/>
        <v>0</v>
      </c>
      <c r="BI126" s="789">
        <f t="shared" si="244"/>
        <v>0</v>
      </c>
      <c r="BJ126" s="789">
        <f t="shared" si="245"/>
        <v>0</v>
      </c>
      <c r="BK126" s="789">
        <f t="shared" si="246"/>
        <v>4</v>
      </c>
      <c r="BL126" s="789">
        <f t="shared" si="247"/>
        <v>1</v>
      </c>
      <c r="BM126" s="789">
        <f t="shared" si="248"/>
        <v>3</v>
      </c>
      <c r="BN126" s="356"/>
      <c r="BO126" s="356"/>
      <c r="BP126" s="16" t="s">
        <v>211</v>
      </c>
      <c r="BQ126" s="13"/>
      <c r="BR126" s="13"/>
      <c r="BS126" s="13"/>
      <c r="BT126" s="13"/>
      <c r="BU126" s="13"/>
      <c r="BV126" s="13"/>
      <c r="BW126" s="13"/>
      <c r="BX126" s="13"/>
      <c r="BY126" s="13"/>
      <c r="BZ126" s="13"/>
      <c r="CA126" s="13"/>
      <c r="CB126" s="13"/>
      <c r="CC126" s="13"/>
      <c r="CD126" s="13"/>
      <c r="CE126" s="13"/>
      <c r="CF126" s="13"/>
      <c r="CG126" s="13"/>
      <c r="CH126" s="13"/>
      <c r="CI126" s="13"/>
      <c r="CJ126" s="13"/>
      <c r="CK126" s="13"/>
      <c r="CL126" s="13"/>
      <c r="CM126" s="13"/>
      <c r="CN126" s="13"/>
      <c r="CO126" s="13"/>
      <c r="CP126" s="13"/>
      <c r="CQ126" s="13"/>
      <c r="CR126" s="13"/>
      <c r="CS126" s="13"/>
      <c r="CT126" s="13"/>
      <c r="CU126" s="13"/>
      <c r="CV126" s="13"/>
      <c r="CW126" s="13"/>
      <c r="CX126" s="13"/>
      <c r="CY126" s="13">
        <v>1</v>
      </c>
      <c r="CZ126" s="13">
        <v>1</v>
      </c>
      <c r="DA126" s="13"/>
      <c r="DB126" s="13"/>
      <c r="DC126" s="13"/>
      <c r="DD126" s="13"/>
      <c r="DE126" s="13"/>
      <c r="DF126" s="13"/>
      <c r="DG126" s="13"/>
      <c r="DH126" s="13"/>
      <c r="DI126" s="13">
        <v>1</v>
      </c>
      <c r="DJ126" s="13"/>
      <c r="DK126" s="13">
        <v>1</v>
      </c>
      <c r="DL126" s="13"/>
      <c r="DM126" s="13">
        <v>1</v>
      </c>
      <c r="DN126" s="13"/>
      <c r="DO126" s="13">
        <v>2</v>
      </c>
      <c r="DP126" s="13">
        <v>2</v>
      </c>
      <c r="DQ126" s="13"/>
      <c r="DR126" s="13"/>
      <c r="DS126" s="13">
        <v>2</v>
      </c>
      <c r="DT126" s="13"/>
      <c r="DU126" s="13"/>
      <c r="DV126" s="13">
        <v>1</v>
      </c>
      <c r="DW126" s="13"/>
      <c r="DX126" s="13">
        <v>1</v>
      </c>
      <c r="DY126" s="13">
        <v>2</v>
      </c>
      <c r="DZ126" s="13">
        <v>2</v>
      </c>
      <c r="EA126" s="13">
        <v>3</v>
      </c>
      <c r="EB126" s="13">
        <v>1</v>
      </c>
      <c r="EC126" s="13">
        <v>2</v>
      </c>
      <c r="ED126" s="13">
        <v>1</v>
      </c>
      <c r="EE126" s="13">
        <v>2</v>
      </c>
      <c r="EF126" s="13">
        <v>2</v>
      </c>
      <c r="EG126" s="13">
        <v>2</v>
      </c>
      <c r="EH126" s="13">
        <v>4</v>
      </c>
      <c r="EI126" s="13"/>
      <c r="EJ126" s="13">
        <v>4</v>
      </c>
      <c r="EK126" s="13">
        <v>3</v>
      </c>
      <c r="EL126" s="13">
        <v>2</v>
      </c>
      <c r="EM126" s="13">
        <v>2</v>
      </c>
      <c r="EN126" s="13">
        <v>3</v>
      </c>
      <c r="EO126" s="13">
        <v>1</v>
      </c>
      <c r="EP126" s="13">
        <v>3</v>
      </c>
      <c r="EQ126" s="13">
        <v>2</v>
      </c>
      <c r="ER126" s="13">
        <v>2</v>
      </c>
      <c r="ES126" s="13">
        <v>1</v>
      </c>
      <c r="ET126" s="13">
        <v>2</v>
      </c>
      <c r="EU126" s="13">
        <v>6</v>
      </c>
      <c r="EV126" s="13"/>
      <c r="EW126" s="13">
        <v>3</v>
      </c>
      <c r="EX126" s="13">
        <v>2</v>
      </c>
      <c r="EY126" s="13">
        <v>2</v>
      </c>
      <c r="EZ126" s="13">
        <v>2</v>
      </c>
      <c r="FA126" s="13">
        <v>1</v>
      </c>
      <c r="FB126" s="13"/>
      <c r="FC126" s="13"/>
      <c r="FD126" s="13">
        <v>1</v>
      </c>
      <c r="FE126" s="13"/>
      <c r="FF126" s="13"/>
      <c r="FG126" s="13">
        <v>2</v>
      </c>
      <c r="FH126" s="13"/>
      <c r="FI126" s="13"/>
      <c r="FJ126" s="13"/>
      <c r="FK126" s="13"/>
      <c r="FL126" s="13"/>
      <c r="FM126" s="13"/>
      <c r="FN126" s="60">
        <v>78</v>
      </c>
      <c r="FO126" s="13"/>
      <c r="FP126" s="13"/>
      <c r="FQ126" s="13"/>
      <c r="FR126" s="13"/>
      <c r="FS126" s="13"/>
      <c r="FT126" s="13"/>
      <c r="FU126" s="13"/>
      <c r="FV126" s="13"/>
      <c r="FW126" s="13"/>
      <c r="FX126" s="13"/>
      <c r="FY126" s="13"/>
      <c r="FZ126" s="13"/>
      <c r="GA126" s="13"/>
      <c r="GB126" s="13"/>
      <c r="GC126" s="13"/>
      <c r="GD126" s="13"/>
      <c r="GE126" s="13"/>
      <c r="GF126" s="13"/>
      <c r="GG126" s="13"/>
      <c r="GH126" s="13"/>
      <c r="GI126" s="13"/>
      <c r="GJ126" s="13"/>
      <c r="GK126" s="13"/>
      <c r="GL126" s="13"/>
      <c r="GM126" s="13"/>
      <c r="GN126" s="13"/>
      <c r="GO126" s="13"/>
      <c r="GP126" s="13"/>
      <c r="GQ126" s="13"/>
      <c r="GR126" s="13"/>
      <c r="GS126" s="13"/>
      <c r="GT126" s="13"/>
      <c r="GU126" s="13"/>
      <c r="GV126" s="13"/>
      <c r="GW126" s="13"/>
      <c r="GX126" s="13"/>
      <c r="GY126" s="13"/>
      <c r="GZ126" s="13"/>
      <c r="HA126" s="13"/>
      <c r="HB126" s="13"/>
      <c r="HC126" s="13">
        <v>2</v>
      </c>
      <c r="HD126" s="13"/>
      <c r="HE126" s="13">
        <v>1</v>
      </c>
      <c r="HF126" s="13"/>
      <c r="HG126" s="13"/>
      <c r="HH126" s="13"/>
      <c r="HI126" s="13"/>
      <c r="HJ126" s="13">
        <v>5</v>
      </c>
      <c r="HK126" s="13"/>
      <c r="HL126" s="13">
        <v>1</v>
      </c>
      <c r="HM126" s="13"/>
      <c r="HN126" s="13"/>
      <c r="HO126" s="13">
        <v>1</v>
      </c>
      <c r="HP126" s="13"/>
      <c r="HQ126" s="13">
        <v>2</v>
      </c>
      <c r="HR126" s="13">
        <v>2</v>
      </c>
      <c r="HS126" s="13">
        <v>1</v>
      </c>
      <c r="HT126" s="13"/>
      <c r="HU126" s="13">
        <v>2</v>
      </c>
      <c r="HV126" s="13">
        <v>1</v>
      </c>
      <c r="HW126" s="13">
        <v>4</v>
      </c>
      <c r="HX126" s="13">
        <v>2</v>
      </c>
      <c r="HY126" s="13">
        <v>1</v>
      </c>
      <c r="HZ126" s="13">
        <v>1</v>
      </c>
      <c r="IA126" s="13">
        <v>3</v>
      </c>
      <c r="IB126" s="13">
        <v>4</v>
      </c>
      <c r="IC126" s="13">
        <v>4</v>
      </c>
      <c r="ID126" s="13">
        <v>2</v>
      </c>
      <c r="IE126" s="13">
        <v>2</v>
      </c>
      <c r="IF126" s="13">
        <v>1</v>
      </c>
      <c r="IG126" s="13">
        <v>4</v>
      </c>
      <c r="IH126" s="13">
        <v>1</v>
      </c>
      <c r="II126" s="13">
        <v>1</v>
      </c>
      <c r="IJ126" s="13">
        <v>3</v>
      </c>
      <c r="IK126" s="13">
        <v>4</v>
      </c>
      <c r="IL126" s="13">
        <v>5</v>
      </c>
      <c r="IM126" s="13">
        <v>1</v>
      </c>
      <c r="IN126" s="13">
        <v>6</v>
      </c>
      <c r="IO126" s="13">
        <v>1</v>
      </c>
      <c r="IP126" s="13">
        <v>3</v>
      </c>
      <c r="IQ126" s="13">
        <v>6</v>
      </c>
      <c r="IR126" s="13">
        <v>1</v>
      </c>
      <c r="IS126" s="13">
        <v>2</v>
      </c>
      <c r="IT126" s="13">
        <v>2</v>
      </c>
      <c r="IU126" s="13">
        <v>1</v>
      </c>
      <c r="IV126" s="13">
        <v>2</v>
      </c>
      <c r="IW126" s="13">
        <v>2</v>
      </c>
      <c r="IX126" s="13">
        <v>3</v>
      </c>
      <c r="IY126" s="13"/>
      <c r="IZ126" s="13"/>
      <c r="JA126" s="13">
        <v>2</v>
      </c>
      <c r="JB126" s="13"/>
      <c r="JC126" s="13"/>
      <c r="JD126" s="13"/>
      <c r="JE126" s="13"/>
      <c r="JF126" s="13"/>
      <c r="JG126" s="13"/>
      <c r="JH126" s="13"/>
      <c r="JI126" s="13"/>
      <c r="JJ126" s="13"/>
      <c r="JK126" s="13"/>
      <c r="JL126" s="13"/>
      <c r="JM126" s="60">
        <v>92</v>
      </c>
      <c r="JN126" s="13"/>
      <c r="JO126" s="13"/>
      <c r="JP126" s="13"/>
      <c r="JQ126" s="13"/>
      <c r="JR126" s="13"/>
      <c r="JS126" s="13"/>
      <c r="JT126" s="13"/>
      <c r="JU126" s="13"/>
      <c r="JV126" s="13"/>
      <c r="JW126" s="13"/>
      <c r="JX126" s="13"/>
      <c r="JY126" s="13"/>
      <c r="JZ126" s="13"/>
      <c r="KA126" s="13"/>
      <c r="KB126" s="13"/>
      <c r="KC126" s="13"/>
      <c r="KD126" s="13"/>
      <c r="KE126" s="13"/>
      <c r="KF126" s="13"/>
      <c r="KG126" s="13"/>
      <c r="KH126" s="13"/>
      <c r="KI126" s="13"/>
      <c r="KJ126" s="13"/>
      <c r="KK126" s="13"/>
      <c r="KL126" s="13"/>
      <c r="KM126" s="13"/>
      <c r="KN126" s="13"/>
      <c r="KO126" s="13"/>
      <c r="KP126" s="13"/>
      <c r="KQ126" s="13"/>
      <c r="KR126" s="13"/>
      <c r="KS126" s="13"/>
      <c r="KT126" s="13"/>
      <c r="KU126" s="13"/>
      <c r="KV126" s="13"/>
      <c r="KW126" s="13"/>
      <c r="KX126" s="13"/>
      <c r="KY126" s="13"/>
      <c r="KZ126" s="13"/>
      <c r="LA126" s="13"/>
      <c r="LB126" s="13"/>
      <c r="LC126" s="13"/>
      <c r="LD126" s="13">
        <v>1</v>
      </c>
      <c r="LE126" s="13"/>
      <c r="LF126" s="13"/>
      <c r="LG126" s="13"/>
      <c r="LH126" s="13">
        <v>2</v>
      </c>
      <c r="LI126" s="13"/>
      <c r="LJ126" s="13"/>
      <c r="LK126" s="13">
        <v>1</v>
      </c>
      <c r="LL126" s="13"/>
      <c r="LM126" s="13"/>
      <c r="LN126" s="13"/>
      <c r="LO126" s="13"/>
      <c r="LP126" s="13"/>
      <c r="LQ126" s="13"/>
      <c r="LR126" s="13"/>
      <c r="LS126" s="13"/>
      <c r="LT126" s="13"/>
      <c r="LU126" s="13">
        <v>1</v>
      </c>
      <c r="LV126" s="13"/>
      <c r="LW126" s="13"/>
      <c r="LX126" s="13"/>
      <c r="LY126" s="13">
        <v>1</v>
      </c>
      <c r="LZ126" s="13">
        <v>1</v>
      </c>
      <c r="MA126" s="13">
        <v>1</v>
      </c>
      <c r="MB126" s="13"/>
      <c r="MC126" s="13"/>
      <c r="MD126" s="13"/>
      <c r="ME126" s="13"/>
      <c r="MF126" s="13"/>
      <c r="MG126" s="13"/>
      <c r="MH126" s="13"/>
      <c r="MI126" s="13"/>
      <c r="MJ126" s="13"/>
      <c r="MK126" s="60">
        <v>8</v>
      </c>
      <c r="ML126" s="13">
        <v>178</v>
      </c>
      <c r="MM126" s="448"/>
      <c r="MN126" s="448"/>
      <c r="MO126" s="448"/>
      <c r="MP126" s="448"/>
    </row>
    <row r="127" spans="1:354">
      <c r="A127" s="8" t="s">
        <v>212</v>
      </c>
      <c r="B127" s="283">
        <f t="shared" si="188"/>
        <v>0</v>
      </c>
      <c r="C127" s="283">
        <f t="shared" si="189"/>
        <v>0</v>
      </c>
      <c r="D127" s="283">
        <f t="shared" si="190"/>
        <v>0</v>
      </c>
      <c r="E127" s="283">
        <f t="shared" si="191"/>
        <v>0</v>
      </c>
      <c r="F127" s="283">
        <f t="shared" si="192"/>
        <v>0</v>
      </c>
      <c r="G127" s="283">
        <f t="shared" si="193"/>
        <v>0</v>
      </c>
      <c r="H127" s="283">
        <f t="shared" si="194"/>
        <v>0</v>
      </c>
      <c r="I127" s="283">
        <f t="shared" si="195"/>
        <v>0</v>
      </c>
      <c r="J127" s="283">
        <f t="shared" si="196"/>
        <v>0</v>
      </c>
      <c r="K127" s="283">
        <f t="shared" si="197"/>
        <v>0</v>
      </c>
      <c r="L127" s="283">
        <f t="shared" si="198"/>
        <v>1</v>
      </c>
      <c r="M127" s="283">
        <f t="shared" si="199"/>
        <v>2</v>
      </c>
      <c r="N127" s="283">
        <f t="shared" si="200"/>
        <v>3</v>
      </c>
      <c r="O127" s="283">
        <f t="shared" si="201"/>
        <v>2</v>
      </c>
      <c r="P127" s="283">
        <f t="shared" si="202"/>
        <v>6</v>
      </c>
      <c r="Q127" s="283">
        <f t="shared" si="203"/>
        <v>11</v>
      </c>
      <c r="R127" s="283">
        <f t="shared" si="204"/>
        <v>5</v>
      </c>
      <c r="S127" s="283">
        <f t="shared" si="205"/>
        <v>6</v>
      </c>
      <c r="T127" s="283">
        <f t="shared" si="206"/>
        <v>3</v>
      </c>
      <c r="U127" s="283">
        <f t="shared" si="207"/>
        <v>4</v>
      </c>
      <c r="W127" s="791">
        <f t="shared" si="208"/>
        <v>0</v>
      </c>
      <c r="X127" s="791">
        <f t="shared" si="209"/>
        <v>0</v>
      </c>
      <c r="Y127" s="791">
        <f t="shared" si="210"/>
        <v>0</v>
      </c>
      <c r="Z127" s="791">
        <f t="shared" si="211"/>
        <v>0</v>
      </c>
      <c r="AA127" s="791">
        <f t="shared" si="212"/>
        <v>0</v>
      </c>
      <c r="AB127" s="791">
        <f t="shared" si="213"/>
        <v>0</v>
      </c>
      <c r="AC127" s="791">
        <f t="shared" si="214"/>
        <v>0</v>
      </c>
      <c r="AD127" s="791">
        <f t="shared" si="215"/>
        <v>0</v>
      </c>
      <c r="AE127" s="791">
        <f t="shared" si="216"/>
        <v>1</v>
      </c>
      <c r="AF127" s="791">
        <f t="shared" si="217"/>
        <v>1</v>
      </c>
      <c r="AG127" s="356"/>
      <c r="AH127" s="16" t="s">
        <v>136</v>
      </c>
      <c r="AI127" s="797">
        <f t="shared" si="218"/>
        <v>0</v>
      </c>
      <c r="AJ127" s="797">
        <f t="shared" si="219"/>
        <v>0</v>
      </c>
      <c r="AK127" s="797">
        <f t="shared" si="220"/>
        <v>0</v>
      </c>
      <c r="AL127" s="797">
        <f t="shared" si="221"/>
        <v>0</v>
      </c>
      <c r="AM127" s="797">
        <f t="shared" si="222"/>
        <v>0</v>
      </c>
      <c r="AN127" s="797">
        <f t="shared" si="223"/>
        <v>0</v>
      </c>
      <c r="AO127" s="797">
        <f t="shared" si="224"/>
        <v>0</v>
      </c>
      <c r="AP127" s="797">
        <f t="shared" si="225"/>
        <v>0</v>
      </c>
      <c r="AQ127" s="797">
        <f t="shared" si="226"/>
        <v>1</v>
      </c>
      <c r="AR127" s="797">
        <f t="shared" si="227"/>
        <v>1</v>
      </c>
      <c r="AS127" s="797">
        <f t="shared" si="228"/>
        <v>4</v>
      </c>
      <c r="AT127" s="797">
        <f t="shared" si="229"/>
        <v>1</v>
      </c>
      <c r="AU127" s="797">
        <f t="shared" si="230"/>
        <v>0</v>
      </c>
      <c r="AV127" s="797">
        <f t="shared" si="231"/>
        <v>3</v>
      </c>
      <c r="AW127" s="797">
        <f t="shared" si="232"/>
        <v>12</v>
      </c>
      <c r="AX127" s="797">
        <f t="shared" si="233"/>
        <v>6</v>
      </c>
      <c r="AY127" s="797">
        <f t="shared" si="234"/>
        <v>10</v>
      </c>
      <c r="AZ127" s="797">
        <f t="shared" si="235"/>
        <v>11</v>
      </c>
      <c r="BA127" s="797">
        <f t="shared" si="236"/>
        <v>4</v>
      </c>
      <c r="BB127" s="797">
        <f t="shared" si="237"/>
        <v>1</v>
      </c>
      <c r="BC127" s="797">
        <f t="shared" si="238"/>
        <v>2</v>
      </c>
      <c r="BD127" s="789">
        <f t="shared" si="239"/>
        <v>0</v>
      </c>
      <c r="BE127" s="789">
        <f t="shared" si="240"/>
        <v>0</v>
      </c>
      <c r="BF127" s="789">
        <f t="shared" si="241"/>
        <v>0</v>
      </c>
      <c r="BG127" s="789">
        <f t="shared" si="242"/>
        <v>0</v>
      </c>
      <c r="BH127" s="789">
        <f t="shared" si="243"/>
        <v>0</v>
      </c>
      <c r="BI127" s="789">
        <f t="shared" si="244"/>
        <v>0</v>
      </c>
      <c r="BJ127" s="789">
        <f t="shared" si="245"/>
        <v>0</v>
      </c>
      <c r="BK127" s="789">
        <f t="shared" si="246"/>
        <v>1</v>
      </c>
      <c r="BL127" s="789">
        <f t="shared" si="247"/>
        <v>0</v>
      </c>
      <c r="BM127" s="789">
        <f t="shared" si="248"/>
        <v>1</v>
      </c>
      <c r="BN127" s="356"/>
      <c r="BO127" s="356"/>
      <c r="BP127" s="16" t="s">
        <v>136</v>
      </c>
      <c r="BQ127" s="13"/>
      <c r="BR127" s="13"/>
      <c r="BS127" s="13"/>
      <c r="BT127" s="13"/>
      <c r="BU127" s="13"/>
      <c r="BV127" s="13"/>
      <c r="BW127" s="13"/>
      <c r="BX127" s="13"/>
      <c r="BY127" s="13"/>
      <c r="BZ127" s="13"/>
      <c r="CA127" s="13"/>
      <c r="CB127" s="13"/>
      <c r="CC127" s="13"/>
      <c r="CD127" s="13"/>
      <c r="CE127" s="13"/>
      <c r="CF127" s="13"/>
      <c r="CG127" s="13"/>
      <c r="CH127" s="13"/>
      <c r="CI127" s="13"/>
      <c r="CJ127" s="13"/>
      <c r="CK127" s="13"/>
      <c r="CL127" s="13"/>
      <c r="CM127" s="13"/>
      <c r="CN127" s="13"/>
      <c r="CO127" s="13"/>
      <c r="CP127" s="13"/>
      <c r="CQ127" s="13"/>
      <c r="CR127" s="13"/>
      <c r="CS127" s="13"/>
      <c r="CT127" s="13"/>
      <c r="CU127" s="13"/>
      <c r="CV127" s="13"/>
      <c r="CW127" s="13"/>
      <c r="CX127" s="13"/>
      <c r="CY127" s="13"/>
      <c r="CZ127" s="13"/>
      <c r="DA127" s="13"/>
      <c r="DB127" s="13"/>
      <c r="DC127" s="13"/>
      <c r="DD127" s="13"/>
      <c r="DE127" s="13"/>
      <c r="DF127" s="13">
        <v>1</v>
      </c>
      <c r="DG127" s="13"/>
      <c r="DH127" s="13"/>
      <c r="DI127" s="13"/>
      <c r="DJ127" s="13"/>
      <c r="DK127" s="13"/>
      <c r="DL127" s="13"/>
      <c r="DM127" s="13">
        <v>1</v>
      </c>
      <c r="DN127" s="13"/>
      <c r="DO127" s="13"/>
      <c r="DP127" s="13"/>
      <c r="DQ127" s="13"/>
      <c r="DR127" s="13"/>
      <c r="DS127" s="13">
        <v>1</v>
      </c>
      <c r="DT127" s="13"/>
      <c r="DU127" s="13"/>
      <c r="DV127" s="13">
        <v>1</v>
      </c>
      <c r="DW127" s="13"/>
      <c r="DX127" s="13"/>
      <c r="DY127" s="13">
        <v>1</v>
      </c>
      <c r="DZ127" s="13"/>
      <c r="EA127" s="13"/>
      <c r="EB127" s="13"/>
      <c r="EC127" s="13"/>
      <c r="ED127" s="13">
        <v>1</v>
      </c>
      <c r="EE127" s="13"/>
      <c r="EF127" s="13">
        <v>1</v>
      </c>
      <c r="EG127" s="13">
        <v>2</v>
      </c>
      <c r="EH127" s="13">
        <v>1</v>
      </c>
      <c r="EI127" s="13">
        <v>1</v>
      </c>
      <c r="EJ127" s="13"/>
      <c r="EK127" s="13"/>
      <c r="EL127" s="13"/>
      <c r="EM127" s="13">
        <v>1</v>
      </c>
      <c r="EN127" s="13">
        <v>2</v>
      </c>
      <c r="EO127" s="13">
        <v>2</v>
      </c>
      <c r="EP127" s="13">
        <v>1</v>
      </c>
      <c r="EQ127" s="13">
        <v>2</v>
      </c>
      <c r="ER127" s="13">
        <v>1</v>
      </c>
      <c r="ES127" s="13">
        <v>1</v>
      </c>
      <c r="ET127" s="13"/>
      <c r="EU127" s="13"/>
      <c r="EV127" s="13">
        <v>1</v>
      </c>
      <c r="EW127" s="13">
        <v>1</v>
      </c>
      <c r="EX127" s="13"/>
      <c r="EY127" s="13"/>
      <c r="EZ127" s="13"/>
      <c r="FA127" s="13"/>
      <c r="FB127" s="13"/>
      <c r="FC127" s="13"/>
      <c r="FD127" s="13"/>
      <c r="FE127" s="13"/>
      <c r="FF127" s="13"/>
      <c r="FG127" s="13"/>
      <c r="FH127" s="13"/>
      <c r="FI127" s="13"/>
      <c r="FJ127" s="13"/>
      <c r="FK127" s="13"/>
      <c r="FL127" s="13"/>
      <c r="FM127" s="13"/>
      <c r="FN127" s="60">
        <v>23</v>
      </c>
      <c r="FO127" s="13"/>
      <c r="FP127" s="13"/>
      <c r="FQ127" s="13"/>
      <c r="FR127" s="13"/>
      <c r="FS127" s="13"/>
      <c r="FT127" s="13"/>
      <c r="FU127" s="13"/>
      <c r="FV127" s="13"/>
      <c r="FW127" s="13"/>
      <c r="FX127" s="13"/>
      <c r="FY127" s="13"/>
      <c r="FZ127" s="13"/>
      <c r="GA127" s="13"/>
      <c r="GB127" s="13"/>
      <c r="GC127" s="13"/>
      <c r="GD127" s="13"/>
      <c r="GE127" s="13"/>
      <c r="GF127" s="13"/>
      <c r="GG127" s="13"/>
      <c r="GH127" s="13"/>
      <c r="GI127" s="13"/>
      <c r="GJ127" s="13"/>
      <c r="GK127" s="13"/>
      <c r="GL127" s="13"/>
      <c r="GM127" s="13"/>
      <c r="GN127" s="13"/>
      <c r="GO127" s="13"/>
      <c r="GP127" s="13"/>
      <c r="GQ127" s="13"/>
      <c r="GR127" s="13"/>
      <c r="GS127" s="13"/>
      <c r="GT127" s="13"/>
      <c r="GU127" s="13"/>
      <c r="GV127" s="13"/>
      <c r="GW127" s="13"/>
      <c r="GX127" s="13"/>
      <c r="GY127" s="13"/>
      <c r="GZ127" s="13"/>
      <c r="HA127" s="13"/>
      <c r="HB127" s="13"/>
      <c r="HC127" s="13"/>
      <c r="HD127" s="13"/>
      <c r="HE127" s="13">
        <v>1</v>
      </c>
      <c r="HF127" s="13"/>
      <c r="HG127" s="13"/>
      <c r="HH127" s="13"/>
      <c r="HI127" s="13"/>
      <c r="HJ127" s="13"/>
      <c r="HK127" s="13"/>
      <c r="HL127" s="13">
        <v>1</v>
      </c>
      <c r="HM127" s="13"/>
      <c r="HN127" s="13"/>
      <c r="HO127" s="13"/>
      <c r="HP127" s="13"/>
      <c r="HQ127" s="13"/>
      <c r="HR127" s="13">
        <v>2</v>
      </c>
      <c r="HS127" s="13">
        <v>1</v>
      </c>
      <c r="HT127" s="13"/>
      <c r="HU127" s="13"/>
      <c r="HV127" s="13"/>
      <c r="HW127" s="13"/>
      <c r="HX127" s="13"/>
      <c r="HY127" s="13"/>
      <c r="HZ127" s="13"/>
      <c r="IA127" s="13"/>
      <c r="IB127" s="13"/>
      <c r="IC127" s="13"/>
      <c r="ID127" s="13">
        <v>1</v>
      </c>
      <c r="IE127" s="13"/>
      <c r="IF127" s="13">
        <v>1</v>
      </c>
      <c r="IG127" s="13"/>
      <c r="IH127" s="13">
        <v>4</v>
      </c>
      <c r="II127" s="13">
        <v>2</v>
      </c>
      <c r="IJ127" s="13">
        <v>1</v>
      </c>
      <c r="IK127" s="13"/>
      <c r="IL127" s="13">
        <v>1</v>
      </c>
      <c r="IM127" s="13">
        <v>2</v>
      </c>
      <c r="IN127" s="13">
        <v>2</v>
      </c>
      <c r="IO127" s="13"/>
      <c r="IP127" s="13"/>
      <c r="IQ127" s="13">
        <v>2</v>
      </c>
      <c r="IR127" s="13">
        <v>3</v>
      </c>
      <c r="IS127" s="13"/>
      <c r="IT127" s="13"/>
      <c r="IU127" s="13">
        <v>2</v>
      </c>
      <c r="IV127" s="13">
        <v>1</v>
      </c>
      <c r="IW127" s="13"/>
      <c r="IX127" s="13">
        <v>1</v>
      </c>
      <c r="IY127" s="13"/>
      <c r="IZ127" s="13"/>
      <c r="JA127" s="13">
        <v>1</v>
      </c>
      <c r="JB127" s="13">
        <v>1</v>
      </c>
      <c r="JC127" s="13">
        <v>1</v>
      </c>
      <c r="JD127" s="13"/>
      <c r="JE127" s="13"/>
      <c r="JF127" s="13"/>
      <c r="JG127" s="13"/>
      <c r="JH127" s="13"/>
      <c r="JI127" s="13"/>
      <c r="JJ127" s="13"/>
      <c r="JK127" s="13"/>
      <c r="JL127" s="13"/>
      <c r="JM127" s="60">
        <v>31</v>
      </c>
      <c r="JN127" s="13"/>
      <c r="JO127" s="13"/>
      <c r="JP127" s="13"/>
      <c r="JQ127" s="13"/>
      <c r="JR127" s="13"/>
      <c r="JS127" s="13"/>
      <c r="JT127" s="13"/>
      <c r="JU127" s="13"/>
      <c r="JV127" s="13"/>
      <c r="JW127" s="13"/>
      <c r="JX127" s="13"/>
      <c r="JY127" s="13"/>
      <c r="JZ127" s="13"/>
      <c r="KA127" s="13"/>
      <c r="KB127" s="13"/>
      <c r="KC127" s="13"/>
      <c r="KD127" s="13"/>
      <c r="KE127" s="13"/>
      <c r="KF127" s="13"/>
      <c r="KG127" s="13"/>
      <c r="KH127" s="13"/>
      <c r="KI127" s="13"/>
      <c r="KJ127" s="13"/>
      <c r="KK127" s="13"/>
      <c r="KL127" s="13"/>
      <c r="KM127" s="13"/>
      <c r="KN127" s="13"/>
      <c r="KO127" s="13"/>
      <c r="KP127" s="13"/>
      <c r="KQ127" s="13"/>
      <c r="KR127" s="13"/>
      <c r="KS127" s="13"/>
      <c r="KT127" s="13"/>
      <c r="KU127" s="13"/>
      <c r="KV127" s="13"/>
      <c r="KW127" s="13"/>
      <c r="KX127" s="13"/>
      <c r="KY127" s="13"/>
      <c r="KZ127" s="13"/>
      <c r="LA127" s="13"/>
      <c r="LB127" s="13"/>
      <c r="LC127" s="13"/>
      <c r="LD127" s="13"/>
      <c r="LE127" s="13">
        <v>1</v>
      </c>
      <c r="LF127" s="13"/>
      <c r="LG127" s="13"/>
      <c r="LH127" s="13"/>
      <c r="LI127" s="13"/>
      <c r="LJ127" s="13"/>
      <c r="LK127" s="13"/>
      <c r="LL127" s="13"/>
      <c r="LM127" s="13"/>
      <c r="LN127" s="13"/>
      <c r="LO127" s="13"/>
      <c r="LP127" s="13"/>
      <c r="LQ127" s="13"/>
      <c r="LR127" s="13"/>
      <c r="LS127" s="13"/>
      <c r="LT127" s="13"/>
      <c r="LU127" s="13"/>
      <c r="LV127" s="13"/>
      <c r="LW127" s="13"/>
      <c r="LX127" s="13">
        <v>1</v>
      </c>
      <c r="LY127" s="13"/>
      <c r="LZ127" s="13"/>
      <c r="MA127" s="13"/>
      <c r="MB127" s="13"/>
      <c r="MC127" s="13"/>
      <c r="MD127" s="13"/>
      <c r="ME127" s="13"/>
      <c r="MF127" s="13"/>
      <c r="MG127" s="13"/>
      <c r="MH127" s="13"/>
      <c r="MI127" s="13"/>
      <c r="MJ127" s="13"/>
      <c r="MK127" s="60">
        <v>2</v>
      </c>
      <c r="ML127" s="13">
        <v>56</v>
      </c>
      <c r="MM127" s="448"/>
      <c r="MN127" s="448"/>
      <c r="MO127" s="448"/>
      <c r="MP127" s="448"/>
    </row>
    <row r="128" spans="1:354">
      <c r="A128" s="8" t="s">
        <v>138</v>
      </c>
      <c r="B128" s="283">
        <f t="shared" si="188"/>
        <v>0</v>
      </c>
      <c r="C128" s="283">
        <f t="shared" si="189"/>
        <v>0</v>
      </c>
      <c r="D128" s="283">
        <f t="shared" si="190"/>
        <v>0</v>
      </c>
      <c r="E128" s="283">
        <f t="shared" si="191"/>
        <v>0</v>
      </c>
      <c r="F128" s="283">
        <f t="shared" si="192"/>
        <v>0</v>
      </c>
      <c r="G128" s="283">
        <f t="shared" si="193"/>
        <v>0</v>
      </c>
      <c r="H128" s="283">
        <f t="shared" si="194"/>
        <v>0</v>
      </c>
      <c r="I128" s="283">
        <f t="shared" si="195"/>
        <v>0</v>
      </c>
      <c r="J128" s="283">
        <f t="shared" si="196"/>
        <v>1</v>
      </c>
      <c r="K128" s="283">
        <f t="shared" si="197"/>
        <v>0</v>
      </c>
      <c r="L128" s="283">
        <f t="shared" si="198"/>
        <v>2</v>
      </c>
      <c r="M128" s="283">
        <f t="shared" si="199"/>
        <v>1</v>
      </c>
      <c r="N128" s="283">
        <f t="shared" si="200"/>
        <v>0</v>
      </c>
      <c r="O128" s="283">
        <f t="shared" si="201"/>
        <v>0</v>
      </c>
      <c r="P128" s="283">
        <f t="shared" si="202"/>
        <v>0</v>
      </c>
      <c r="Q128" s="283">
        <f t="shared" si="203"/>
        <v>3</v>
      </c>
      <c r="R128" s="283">
        <f t="shared" si="204"/>
        <v>2</v>
      </c>
      <c r="S128" s="283">
        <f t="shared" si="205"/>
        <v>2</v>
      </c>
      <c r="T128" s="283">
        <f t="shared" si="206"/>
        <v>0</v>
      </c>
      <c r="U128" s="283">
        <f t="shared" si="207"/>
        <v>0</v>
      </c>
      <c r="W128" s="791">
        <f t="shared" si="208"/>
        <v>0</v>
      </c>
      <c r="X128" s="791">
        <f t="shared" si="209"/>
        <v>0</v>
      </c>
      <c r="Y128" s="791">
        <f t="shared" si="210"/>
        <v>0</v>
      </c>
      <c r="Z128" s="791">
        <f t="shared" si="211"/>
        <v>0</v>
      </c>
      <c r="AA128" s="791">
        <f t="shared" si="212"/>
        <v>0</v>
      </c>
      <c r="AB128" s="791">
        <f t="shared" si="213"/>
        <v>0</v>
      </c>
      <c r="AC128" s="791">
        <f t="shared" si="214"/>
        <v>0</v>
      </c>
      <c r="AD128" s="791">
        <f t="shared" si="215"/>
        <v>0</v>
      </c>
      <c r="AE128" s="791">
        <f t="shared" si="216"/>
        <v>3</v>
      </c>
      <c r="AF128" s="791">
        <f t="shared" si="217"/>
        <v>0</v>
      </c>
      <c r="AG128" s="356"/>
      <c r="AH128" s="16" t="s">
        <v>212</v>
      </c>
      <c r="AI128" s="797">
        <f t="shared" si="218"/>
        <v>0</v>
      </c>
      <c r="AJ128" s="797">
        <f t="shared" si="219"/>
        <v>0</v>
      </c>
      <c r="AK128" s="797">
        <f t="shared" si="220"/>
        <v>0</v>
      </c>
      <c r="AL128" s="797">
        <f t="shared" si="221"/>
        <v>0</v>
      </c>
      <c r="AM128" s="797">
        <f t="shared" si="222"/>
        <v>0</v>
      </c>
      <c r="AN128" s="797">
        <f t="shared" si="223"/>
        <v>0</v>
      </c>
      <c r="AO128" s="797">
        <f t="shared" si="224"/>
        <v>0</v>
      </c>
      <c r="AP128" s="797">
        <f t="shared" si="225"/>
        <v>0</v>
      </c>
      <c r="AQ128" s="797">
        <f t="shared" si="226"/>
        <v>0</v>
      </c>
      <c r="AR128" s="797">
        <f t="shared" si="227"/>
        <v>0</v>
      </c>
      <c r="AS128" s="797">
        <f t="shared" si="228"/>
        <v>1</v>
      </c>
      <c r="AT128" s="797">
        <f t="shared" si="229"/>
        <v>2</v>
      </c>
      <c r="AU128" s="797">
        <f t="shared" si="230"/>
        <v>3</v>
      </c>
      <c r="AV128" s="797">
        <f t="shared" si="231"/>
        <v>2</v>
      </c>
      <c r="AW128" s="797">
        <f t="shared" si="232"/>
        <v>6</v>
      </c>
      <c r="AX128" s="797">
        <f t="shared" si="233"/>
        <v>11</v>
      </c>
      <c r="AY128" s="797">
        <f t="shared" si="234"/>
        <v>5</v>
      </c>
      <c r="AZ128" s="797">
        <f t="shared" si="235"/>
        <v>6</v>
      </c>
      <c r="BA128" s="797">
        <f t="shared" si="236"/>
        <v>3</v>
      </c>
      <c r="BB128" s="797">
        <f t="shared" si="237"/>
        <v>4</v>
      </c>
      <c r="BC128" s="797">
        <f t="shared" si="238"/>
        <v>2</v>
      </c>
      <c r="BD128" s="789">
        <f t="shared" si="239"/>
        <v>0</v>
      </c>
      <c r="BE128" s="789">
        <f t="shared" si="240"/>
        <v>0</v>
      </c>
      <c r="BF128" s="789">
        <f t="shared" si="241"/>
        <v>0</v>
      </c>
      <c r="BG128" s="789">
        <f t="shared" si="242"/>
        <v>0</v>
      </c>
      <c r="BH128" s="789">
        <f t="shared" si="243"/>
        <v>0</v>
      </c>
      <c r="BI128" s="789">
        <f t="shared" si="244"/>
        <v>0</v>
      </c>
      <c r="BJ128" s="789">
        <f t="shared" si="245"/>
        <v>0</v>
      </c>
      <c r="BK128" s="789">
        <f t="shared" si="246"/>
        <v>0</v>
      </c>
      <c r="BL128" s="789">
        <f t="shared" si="247"/>
        <v>1</v>
      </c>
      <c r="BM128" s="789">
        <f t="shared" si="248"/>
        <v>1</v>
      </c>
      <c r="BN128" s="356"/>
      <c r="BO128" s="356"/>
      <c r="BP128" s="16" t="s">
        <v>212</v>
      </c>
      <c r="BQ128" s="13"/>
      <c r="BR128" s="13"/>
      <c r="BS128" s="13"/>
      <c r="BT128" s="13"/>
      <c r="BU128" s="13"/>
      <c r="BV128" s="13"/>
      <c r="BW128" s="13"/>
      <c r="BX128" s="13"/>
      <c r="BY128" s="13"/>
      <c r="BZ128" s="13"/>
      <c r="CA128" s="13"/>
      <c r="CB128" s="13"/>
      <c r="CC128" s="13"/>
      <c r="CD128" s="13"/>
      <c r="CE128" s="13"/>
      <c r="CF128" s="13"/>
      <c r="CG128" s="13"/>
      <c r="CH128" s="13"/>
      <c r="CI128" s="13"/>
      <c r="CJ128" s="13"/>
      <c r="CK128" s="13"/>
      <c r="CL128" s="13"/>
      <c r="CM128" s="13"/>
      <c r="CN128" s="13"/>
      <c r="CO128" s="13"/>
      <c r="CP128" s="13"/>
      <c r="CQ128" s="13"/>
      <c r="CR128" s="13"/>
      <c r="CS128" s="13"/>
      <c r="CT128" s="13"/>
      <c r="CU128" s="13"/>
      <c r="CV128" s="13"/>
      <c r="CW128" s="13"/>
      <c r="CX128" s="13"/>
      <c r="CY128" s="13"/>
      <c r="CZ128" s="13"/>
      <c r="DA128" s="13"/>
      <c r="DB128" s="13"/>
      <c r="DC128" s="13"/>
      <c r="DD128" s="13"/>
      <c r="DE128" s="13"/>
      <c r="DF128" s="13"/>
      <c r="DG128" s="13"/>
      <c r="DH128" s="13"/>
      <c r="DI128" s="13"/>
      <c r="DJ128" s="13"/>
      <c r="DK128" s="13"/>
      <c r="DL128" s="13"/>
      <c r="DM128" s="13">
        <v>2</v>
      </c>
      <c r="DN128" s="13"/>
      <c r="DO128" s="13"/>
      <c r="DP128" s="13"/>
      <c r="DQ128" s="13"/>
      <c r="DR128" s="13"/>
      <c r="DS128" s="13"/>
      <c r="DT128" s="13"/>
      <c r="DU128" s="13"/>
      <c r="DV128" s="13"/>
      <c r="DW128" s="13"/>
      <c r="DX128" s="13"/>
      <c r="DY128" s="13"/>
      <c r="DZ128" s="13"/>
      <c r="EA128" s="13"/>
      <c r="EB128" s="13">
        <v>2</v>
      </c>
      <c r="EC128" s="13"/>
      <c r="ED128" s="13">
        <v>1</v>
      </c>
      <c r="EE128" s="13">
        <v>2</v>
      </c>
      <c r="EF128" s="13">
        <v>1</v>
      </c>
      <c r="EG128" s="13">
        <v>2</v>
      </c>
      <c r="EH128" s="13">
        <v>1</v>
      </c>
      <c r="EI128" s="13">
        <v>1</v>
      </c>
      <c r="EJ128" s="13">
        <v>1</v>
      </c>
      <c r="EK128" s="13">
        <v>2</v>
      </c>
      <c r="EL128" s="13"/>
      <c r="EM128" s="13"/>
      <c r="EN128" s="13"/>
      <c r="EO128" s="13">
        <v>2</v>
      </c>
      <c r="EP128" s="13">
        <v>1</v>
      </c>
      <c r="EQ128" s="13">
        <v>2</v>
      </c>
      <c r="ER128" s="13">
        <v>1</v>
      </c>
      <c r="ES128" s="13"/>
      <c r="ET128" s="13"/>
      <c r="EU128" s="13"/>
      <c r="EV128" s="13"/>
      <c r="EW128" s="13">
        <v>1</v>
      </c>
      <c r="EX128" s="13"/>
      <c r="EY128" s="13">
        <v>1</v>
      </c>
      <c r="EZ128" s="13">
        <v>1</v>
      </c>
      <c r="FA128" s="13"/>
      <c r="FB128" s="13"/>
      <c r="FC128" s="13"/>
      <c r="FD128" s="13"/>
      <c r="FE128" s="13">
        <v>1</v>
      </c>
      <c r="FF128" s="13"/>
      <c r="FG128" s="13"/>
      <c r="FH128" s="13"/>
      <c r="FI128" s="13"/>
      <c r="FJ128" s="13"/>
      <c r="FK128" s="13"/>
      <c r="FL128" s="13"/>
      <c r="FM128" s="13"/>
      <c r="FN128" s="60">
        <v>25</v>
      </c>
      <c r="FO128" s="13"/>
      <c r="FP128" s="13"/>
      <c r="FQ128" s="13"/>
      <c r="FR128" s="13"/>
      <c r="FS128" s="13"/>
      <c r="FT128" s="13"/>
      <c r="FU128" s="13"/>
      <c r="FV128" s="13"/>
      <c r="FW128" s="13"/>
      <c r="FX128" s="13"/>
      <c r="FY128" s="13"/>
      <c r="FZ128" s="13"/>
      <c r="GA128" s="13"/>
      <c r="GB128" s="13"/>
      <c r="GC128" s="13"/>
      <c r="GD128" s="13"/>
      <c r="GE128" s="13"/>
      <c r="GF128" s="13"/>
      <c r="GG128" s="13"/>
      <c r="GH128" s="13"/>
      <c r="GI128" s="13"/>
      <c r="GJ128" s="13"/>
      <c r="GK128" s="13"/>
      <c r="GL128" s="13"/>
      <c r="GM128" s="13"/>
      <c r="GN128" s="13"/>
      <c r="GO128" s="13"/>
      <c r="GP128" s="13"/>
      <c r="GQ128" s="13"/>
      <c r="GR128" s="13"/>
      <c r="GS128" s="13"/>
      <c r="GT128" s="13"/>
      <c r="GU128" s="13"/>
      <c r="GV128" s="13"/>
      <c r="GW128" s="13"/>
      <c r="GX128" s="13"/>
      <c r="GY128" s="13"/>
      <c r="GZ128" s="13"/>
      <c r="HA128" s="13"/>
      <c r="HB128" s="13"/>
      <c r="HC128" s="13"/>
      <c r="HD128" s="13"/>
      <c r="HE128" s="13"/>
      <c r="HF128" s="13"/>
      <c r="HG128" s="13"/>
      <c r="HH128" s="13"/>
      <c r="HI128" s="13"/>
      <c r="HJ128" s="13"/>
      <c r="HK128" s="13"/>
      <c r="HL128" s="13"/>
      <c r="HM128" s="13">
        <v>1</v>
      </c>
      <c r="HN128" s="13"/>
      <c r="HO128" s="13"/>
      <c r="HP128" s="13"/>
      <c r="HQ128" s="13"/>
      <c r="HR128" s="13"/>
      <c r="HS128" s="13"/>
      <c r="HT128" s="13"/>
      <c r="HU128" s="13">
        <v>1</v>
      </c>
      <c r="HV128" s="13"/>
      <c r="HW128" s="13">
        <v>1</v>
      </c>
      <c r="HX128" s="13"/>
      <c r="HY128" s="13"/>
      <c r="HZ128" s="13"/>
      <c r="IA128" s="13">
        <v>1</v>
      </c>
      <c r="IB128" s="13"/>
      <c r="IC128" s="13"/>
      <c r="ID128" s="13"/>
      <c r="IE128" s="13">
        <v>1</v>
      </c>
      <c r="IF128" s="13">
        <v>1</v>
      </c>
      <c r="IG128" s="13"/>
      <c r="IH128" s="13"/>
      <c r="II128" s="13">
        <v>1</v>
      </c>
      <c r="IJ128" s="13"/>
      <c r="IK128" s="13"/>
      <c r="IL128" s="13">
        <v>1</v>
      </c>
      <c r="IM128" s="13">
        <v>2</v>
      </c>
      <c r="IN128" s="13">
        <v>2</v>
      </c>
      <c r="IO128" s="13"/>
      <c r="IP128" s="13">
        <v>1</v>
      </c>
      <c r="IQ128" s="13">
        <v>1</v>
      </c>
      <c r="IR128" s="13"/>
      <c r="IS128" s="13">
        <v>1</v>
      </c>
      <c r="IT128" s="13"/>
      <c r="IU128" s="13"/>
      <c r="IV128" s="13"/>
      <c r="IW128" s="13"/>
      <c r="IX128" s="13">
        <v>1</v>
      </c>
      <c r="IY128" s="13">
        <v>1</v>
      </c>
      <c r="IZ128" s="13"/>
      <c r="JA128" s="13"/>
      <c r="JB128" s="13"/>
      <c r="JC128" s="13"/>
      <c r="JD128" s="13"/>
      <c r="JE128" s="13"/>
      <c r="JF128" s="13">
        <v>1</v>
      </c>
      <c r="JG128" s="13"/>
      <c r="JH128" s="13"/>
      <c r="JI128" s="13"/>
      <c r="JJ128" s="13"/>
      <c r="JK128" s="13"/>
      <c r="JL128" s="13"/>
      <c r="JM128" s="60">
        <v>18</v>
      </c>
      <c r="JN128" s="13"/>
      <c r="JO128" s="13"/>
      <c r="JP128" s="13"/>
      <c r="JQ128" s="13"/>
      <c r="JR128" s="13"/>
      <c r="JS128" s="13"/>
      <c r="JT128" s="13"/>
      <c r="JU128" s="13"/>
      <c r="JV128" s="13"/>
      <c r="JW128" s="13"/>
      <c r="JX128" s="13"/>
      <c r="JY128" s="13"/>
      <c r="JZ128" s="13"/>
      <c r="KA128" s="13"/>
      <c r="KB128" s="13"/>
      <c r="KC128" s="13"/>
      <c r="KD128" s="13"/>
      <c r="KE128" s="13"/>
      <c r="KF128" s="13"/>
      <c r="KG128" s="13"/>
      <c r="KH128" s="13"/>
      <c r="KI128" s="13"/>
      <c r="KJ128" s="13"/>
      <c r="KK128" s="13"/>
      <c r="KL128" s="13"/>
      <c r="KM128" s="13"/>
      <c r="KN128" s="13"/>
      <c r="KO128" s="13"/>
      <c r="KP128" s="13"/>
      <c r="KQ128" s="13"/>
      <c r="KR128" s="13"/>
      <c r="KS128" s="13"/>
      <c r="KT128" s="13"/>
      <c r="KU128" s="13"/>
      <c r="KV128" s="13"/>
      <c r="KW128" s="13"/>
      <c r="KX128" s="13"/>
      <c r="KY128" s="13"/>
      <c r="KZ128" s="13"/>
      <c r="LA128" s="13"/>
      <c r="LB128" s="13"/>
      <c r="LC128" s="13"/>
      <c r="LD128" s="13"/>
      <c r="LE128" s="13"/>
      <c r="LF128" s="13"/>
      <c r="LG128" s="13"/>
      <c r="LH128" s="13"/>
      <c r="LI128" s="13"/>
      <c r="LJ128" s="13"/>
      <c r="LK128" s="13"/>
      <c r="LL128" s="13"/>
      <c r="LM128" s="13"/>
      <c r="LN128" s="13"/>
      <c r="LO128" s="13"/>
      <c r="LP128" s="13">
        <v>1</v>
      </c>
      <c r="LQ128" s="13"/>
      <c r="LR128" s="13"/>
      <c r="LS128" s="13"/>
      <c r="LT128" s="13"/>
      <c r="LU128" s="13"/>
      <c r="LV128" s="13"/>
      <c r="LW128" s="13"/>
      <c r="LX128" s="13"/>
      <c r="LY128" s="13">
        <v>1</v>
      </c>
      <c r="LZ128" s="13"/>
      <c r="MA128" s="13"/>
      <c r="MB128" s="13"/>
      <c r="MC128" s="13"/>
      <c r="MD128" s="13"/>
      <c r="ME128" s="13"/>
      <c r="MF128" s="13"/>
      <c r="MG128" s="13"/>
      <c r="MH128" s="13"/>
      <c r="MI128" s="13"/>
      <c r="MJ128" s="13"/>
      <c r="MK128" s="60">
        <v>2</v>
      </c>
      <c r="ML128" s="13">
        <v>45</v>
      </c>
      <c r="MM128" s="448"/>
      <c r="MN128" s="448"/>
      <c r="MO128" s="448"/>
      <c r="MP128" s="448"/>
    </row>
    <row r="129" spans="1:354">
      <c r="A129" s="8" t="s">
        <v>139</v>
      </c>
      <c r="B129" s="283">
        <f t="shared" si="188"/>
        <v>0</v>
      </c>
      <c r="C129" s="283">
        <f t="shared" si="189"/>
        <v>0</v>
      </c>
      <c r="D129" s="283">
        <f t="shared" si="190"/>
        <v>0</v>
      </c>
      <c r="E129" s="283">
        <f t="shared" si="191"/>
        <v>0</v>
      </c>
      <c r="F129" s="283">
        <f t="shared" si="192"/>
        <v>0</v>
      </c>
      <c r="G129" s="283">
        <f t="shared" si="193"/>
        <v>0</v>
      </c>
      <c r="H129" s="283">
        <f t="shared" si="194"/>
        <v>3</v>
      </c>
      <c r="I129" s="283">
        <f t="shared" si="195"/>
        <v>1</v>
      </c>
      <c r="J129" s="283">
        <f t="shared" si="196"/>
        <v>3</v>
      </c>
      <c r="K129" s="283">
        <f t="shared" si="197"/>
        <v>0</v>
      </c>
      <c r="L129" s="283">
        <f t="shared" si="198"/>
        <v>8</v>
      </c>
      <c r="M129" s="283">
        <f t="shared" si="199"/>
        <v>3</v>
      </c>
      <c r="N129" s="283">
        <f t="shared" si="200"/>
        <v>25</v>
      </c>
      <c r="O129" s="283">
        <f t="shared" si="201"/>
        <v>14</v>
      </c>
      <c r="P129" s="283">
        <f t="shared" si="202"/>
        <v>36</v>
      </c>
      <c r="Q129" s="283">
        <f t="shared" si="203"/>
        <v>28</v>
      </c>
      <c r="R129" s="283">
        <f t="shared" si="204"/>
        <v>20</v>
      </c>
      <c r="S129" s="283">
        <f t="shared" si="205"/>
        <v>19</v>
      </c>
      <c r="T129" s="283">
        <f t="shared" si="206"/>
        <v>7</v>
      </c>
      <c r="U129" s="283">
        <f t="shared" si="207"/>
        <v>9</v>
      </c>
      <c r="W129" s="791">
        <f t="shared" si="208"/>
        <v>0</v>
      </c>
      <c r="X129" s="791">
        <f t="shared" si="209"/>
        <v>0</v>
      </c>
      <c r="Y129" s="791">
        <f t="shared" si="210"/>
        <v>0</v>
      </c>
      <c r="Z129" s="791">
        <f t="shared" si="211"/>
        <v>0</v>
      </c>
      <c r="AA129" s="791">
        <f t="shared" si="212"/>
        <v>0</v>
      </c>
      <c r="AB129" s="791">
        <f t="shared" si="213"/>
        <v>0</v>
      </c>
      <c r="AC129" s="791">
        <f t="shared" si="214"/>
        <v>0</v>
      </c>
      <c r="AD129" s="791">
        <f t="shared" si="215"/>
        <v>0</v>
      </c>
      <c r="AE129" s="791">
        <f t="shared" si="216"/>
        <v>3</v>
      </c>
      <c r="AF129" s="791">
        <f t="shared" si="217"/>
        <v>0</v>
      </c>
      <c r="AG129" s="356"/>
      <c r="AH129" s="16" t="s">
        <v>138</v>
      </c>
      <c r="AI129" s="797">
        <f t="shared" si="218"/>
        <v>0</v>
      </c>
      <c r="AJ129" s="797">
        <f t="shared" si="219"/>
        <v>0</v>
      </c>
      <c r="AK129" s="797">
        <f t="shared" si="220"/>
        <v>0</v>
      </c>
      <c r="AL129" s="797">
        <f t="shared" si="221"/>
        <v>0</v>
      </c>
      <c r="AM129" s="797">
        <f t="shared" si="222"/>
        <v>0</v>
      </c>
      <c r="AN129" s="797">
        <f t="shared" si="223"/>
        <v>0</v>
      </c>
      <c r="AO129" s="797">
        <f t="shared" si="224"/>
        <v>0</v>
      </c>
      <c r="AP129" s="797">
        <f t="shared" si="225"/>
        <v>0</v>
      </c>
      <c r="AQ129" s="797">
        <f t="shared" si="226"/>
        <v>1</v>
      </c>
      <c r="AR129" s="797">
        <f t="shared" si="227"/>
        <v>0</v>
      </c>
      <c r="AS129" s="797">
        <f t="shared" si="228"/>
        <v>2</v>
      </c>
      <c r="AT129" s="797">
        <f t="shared" si="229"/>
        <v>1</v>
      </c>
      <c r="AU129" s="797">
        <f t="shared" si="230"/>
        <v>0</v>
      </c>
      <c r="AV129" s="797">
        <f t="shared" si="231"/>
        <v>0</v>
      </c>
      <c r="AW129" s="797">
        <f t="shared" si="232"/>
        <v>0</v>
      </c>
      <c r="AX129" s="797">
        <f t="shared" si="233"/>
        <v>3</v>
      </c>
      <c r="AY129" s="797">
        <f t="shared" si="234"/>
        <v>2</v>
      </c>
      <c r="AZ129" s="797">
        <f t="shared" si="235"/>
        <v>2</v>
      </c>
      <c r="BA129" s="797">
        <f t="shared" si="236"/>
        <v>0</v>
      </c>
      <c r="BB129" s="797">
        <f t="shared" si="237"/>
        <v>0</v>
      </c>
      <c r="BC129" s="797">
        <f t="shared" si="238"/>
        <v>3</v>
      </c>
      <c r="BD129" s="789">
        <f t="shared" si="239"/>
        <v>0</v>
      </c>
      <c r="BE129" s="789">
        <f t="shared" si="240"/>
        <v>0</v>
      </c>
      <c r="BF129" s="789">
        <f t="shared" si="241"/>
        <v>0</v>
      </c>
      <c r="BG129" s="789">
        <f t="shared" si="242"/>
        <v>0</v>
      </c>
      <c r="BH129" s="789">
        <f t="shared" si="243"/>
        <v>0</v>
      </c>
      <c r="BI129" s="789">
        <f t="shared" si="244"/>
        <v>0</v>
      </c>
      <c r="BJ129" s="789">
        <f t="shared" si="245"/>
        <v>0</v>
      </c>
      <c r="BK129" s="789">
        <f t="shared" si="246"/>
        <v>0</v>
      </c>
      <c r="BL129" s="789">
        <f t="shared" si="247"/>
        <v>3</v>
      </c>
      <c r="BM129" s="789">
        <f t="shared" si="248"/>
        <v>0</v>
      </c>
      <c r="BN129" s="356"/>
      <c r="BO129" s="356"/>
      <c r="BP129" s="16" t="s">
        <v>138</v>
      </c>
      <c r="BQ129" s="13"/>
      <c r="BR129" s="13"/>
      <c r="BS129" s="13"/>
      <c r="BT129" s="13"/>
      <c r="BU129" s="13"/>
      <c r="BV129" s="13"/>
      <c r="BW129" s="13"/>
      <c r="BX129" s="13"/>
      <c r="BY129" s="13"/>
      <c r="BZ129" s="13"/>
      <c r="CA129" s="13"/>
      <c r="CB129" s="13"/>
      <c r="CC129" s="13"/>
      <c r="CD129" s="13"/>
      <c r="CE129" s="13"/>
      <c r="CF129" s="13"/>
      <c r="CG129" s="13"/>
      <c r="CH129" s="13"/>
      <c r="CI129" s="13"/>
      <c r="CJ129" s="13"/>
      <c r="CK129" s="13"/>
      <c r="CL129" s="13"/>
      <c r="CM129" s="13"/>
      <c r="CN129" s="13"/>
      <c r="CO129" s="13"/>
      <c r="CP129" s="13"/>
      <c r="CQ129" s="13"/>
      <c r="CR129" s="13"/>
      <c r="CS129" s="13"/>
      <c r="CT129" s="13"/>
      <c r="CU129" s="13"/>
      <c r="CV129" s="13"/>
      <c r="CW129" s="13"/>
      <c r="CX129" s="13"/>
      <c r="CY129" s="13"/>
      <c r="CZ129" s="13"/>
      <c r="DA129" s="13"/>
      <c r="DB129" s="13"/>
      <c r="DC129" s="13"/>
      <c r="DD129" s="13"/>
      <c r="DE129" s="13"/>
      <c r="DF129" s="13"/>
      <c r="DG129" s="13"/>
      <c r="DH129" s="13"/>
      <c r="DI129" s="13"/>
      <c r="DJ129" s="13"/>
      <c r="DK129" s="13"/>
      <c r="DL129" s="13"/>
      <c r="DM129" s="13"/>
      <c r="DN129" s="13">
        <v>1</v>
      </c>
      <c r="DO129" s="13"/>
      <c r="DP129" s="13"/>
      <c r="DQ129" s="13"/>
      <c r="DR129" s="13"/>
      <c r="DS129" s="13"/>
      <c r="DT129" s="13"/>
      <c r="DU129" s="13"/>
      <c r="DV129" s="13"/>
      <c r="DW129" s="13"/>
      <c r="DX129" s="13"/>
      <c r="DY129" s="13"/>
      <c r="DZ129" s="13"/>
      <c r="EA129" s="13"/>
      <c r="EB129" s="13"/>
      <c r="EC129" s="13"/>
      <c r="ED129" s="13"/>
      <c r="EE129" s="13">
        <v>1</v>
      </c>
      <c r="EF129" s="13"/>
      <c r="EG129" s="13"/>
      <c r="EH129" s="13"/>
      <c r="EI129" s="13"/>
      <c r="EJ129" s="13"/>
      <c r="EK129" s="13">
        <v>1</v>
      </c>
      <c r="EL129" s="13">
        <v>1</v>
      </c>
      <c r="EM129" s="13"/>
      <c r="EN129" s="13">
        <v>1</v>
      </c>
      <c r="EO129" s="13"/>
      <c r="EP129" s="13"/>
      <c r="EQ129" s="13"/>
      <c r="ER129" s="13"/>
      <c r="ES129" s="13">
        <v>1</v>
      </c>
      <c r="ET129" s="13"/>
      <c r="EU129" s="13"/>
      <c r="EV129" s="13"/>
      <c r="EW129" s="13"/>
      <c r="EX129" s="13"/>
      <c r="EY129" s="13"/>
      <c r="EZ129" s="13"/>
      <c r="FA129" s="13"/>
      <c r="FB129" s="13"/>
      <c r="FC129" s="13"/>
      <c r="FD129" s="13"/>
      <c r="FE129" s="13"/>
      <c r="FF129" s="13"/>
      <c r="FG129" s="13"/>
      <c r="FH129" s="13"/>
      <c r="FI129" s="13"/>
      <c r="FJ129" s="13"/>
      <c r="FK129" s="13"/>
      <c r="FL129" s="13"/>
      <c r="FM129" s="13"/>
      <c r="FN129" s="60">
        <v>6</v>
      </c>
      <c r="FO129" s="13"/>
      <c r="FP129" s="13"/>
      <c r="FQ129" s="13"/>
      <c r="FR129" s="13"/>
      <c r="FS129" s="13"/>
      <c r="FT129" s="13"/>
      <c r="FU129" s="13"/>
      <c r="FV129" s="13"/>
      <c r="FW129" s="13"/>
      <c r="FX129" s="13"/>
      <c r="FY129" s="13"/>
      <c r="FZ129" s="13"/>
      <c r="GA129" s="13"/>
      <c r="GB129" s="13"/>
      <c r="GC129" s="13"/>
      <c r="GD129" s="13"/>
      <c r="GE129" s="13"/>
      <c r="GF129" s="13"/>
      <c r="GG129" s="13"/>
      <c r="GH129" s="13"/>
      <c r="GI129" s="13"/>
      <c r="GJ129" s="13"/>
      <c r="GK129" s="13"/>
      <c r="GL129" s="13"/>
      <c r="GM129" s="13"/>
      <c r="GN129" s="13"/>
      <c r="GO129" s="13"/>
      <c r="GP129" s="13"/>
      <c r="GQ129" s="13"/>
      <c r="GR129" s="13"/>
      <c r="GS129" s="13"/>
      <c r="GT129" s="13"/>
      <c r="GU129" s="13"/>
      <c r="GV129" s="13"/>
      <c r="GW129" s="13"/>
      <c r="GX129" s="13"/>
      <c r="GY129" s="13"/>
      <c r="GZ129" s="13"/>
      <c r="HA129" s="13"/>
      <c r="HB129" s="13"/>
      <c r="HC129" s="13"/>
      <c r="HD129" s="13"/>
      <c r="HE129" s="13"/>
      <c r="HF129" s="13"/>
      <c r="HG129" s="13"/>
      <c r="HH129" s="13">
        <v>1</v>
      </c>
      <c r="HI129" s="13"/>
      <c r="HJ129" s="13">
        <v>1</v>
      </c>
      <c r="HK129" s="13"/>
      <c r="HL129" s="13"/>
      <c r="HM129" s="13"/>
      <c r="HN129" s="13"/>
      <c r="HO129" s="13">
        <v>1</v>
      </c>
      <c r="HP129" s="13"/>
      <c r="HQ129" s="13"/>
      <c r="HR129" s="13"/>
      <c r="HS129" s="13"/>
      <c r="HT129" s="13"/>
      <c r="HU129" s="13"/>
      <c r="HV129" s="13"/>
      <c r="HW129" s="13"/>
      <c r="HX129" s="13"/>
      <c r="HY129" s="13"/>
      <c r="HZ129" s="13"/>
      <c r="IA129" s="13"/>
      <c r="IB129" s="13"/>
      <c r="IC129" s="13"/>
      <c r="ID129" s="13"/>
      <c r="IE129" s="13"/>
      <c r="IF129" s="13"/>
      <c r="IG129" s="13"/>
      <c r="IH129" s="13"/>
      <c r="II129" s="13"/>
      <c r="IJ129" s="13"/>
      <c r="IK129" s="13"/>
      <c r="IL129" s="13"/>
      <c r="IM129" s="13"/>
      <c r="IN129" s="13"/>
      <c r="IO129" s="13"/>
      <c r="IP129" s="13">
        <v>1</v>
      </c>
      <c r="IQ129" s="13"/>
      <c r="IR129" s="13"/>
      <c r="IS129" s="13">
        <v>1</v>
      </c>
      <c r="IT129" s="13"/>
      <c r="IU129" s="13"/>
      <c r="IV129" s="13"/>
      <c r="IW129" s="13"/>
      <c r="IX129" s="13"/>
      <c r="IY129" s="13"/>
      <c r="IZ129" s="13"/>
      <c r="JA129" s="13"/>
      <c r="JB129" s="13"/>
      <c r="JC129" s="13"/>
      <c r="JD129" s="13"/>
      <c r="JE129" s="13"/>
      <c r="JF129" s="13"/>
      <c r="JG129" s="13"/>
      <c r="JH129" s="13"/>
      <c r="JI129" s="13"/>
      <c r="JJ129" s="13"/>
      <c r="JK129" s="13"/>
      <c r="JL129" s="13"/>
      <c r="JM129" s="60">
        <v>5</v>
      </c>
      <c r="JN129" s="13"/>
      <c r="JO129" s="13"/>
      <c r="JP129" s="13"/>
      <c r="JQ129" s="13"/>
      <c r="JR129" s="13"/>
      <c r="JS129" s="13"/>
      <c r="JT129" s="13"/>
      <c r="JU129" s="13"/>
      <c r="JV129" s="13"/>
      <c r="JW129" s="13"/>
      <c r="JX129" s="13"/>
      <c r="JY129" s="13"/>
      <c r="JZ129" s="13"/>
      <c r="KA129" s="13"/>
      <c r="KB129" s="13"/>
      <c r="KC129" s="13"/>
      <c r="KD129" s="13"/>
      <c r="KE129" s="13"/>
      <c r="KF129" s="13"/>
      <c r="KG129" s="13"/>
      <c r="KH129" s="13"/>
      <c r="KI129" s="13"/>
      <c r="KJ129" s="13"/>
      <c r="KK129" s="13"/>
      <c r="KL129" s="13"/>
      <c r="KM129" s="13"/>
      <c r="KN129" s="13"/>
      <c r="KO129" s="13"/>
      <c r="KP129" s="13"/>
      <c r="KQ129" s="13"/>
      <c r="KR129" s="13"/>
      <c r="KS129" s="13"/>
      <c r="KT129" s="13"/>
      <c r="KU129" s="13"/>
      <c r="KV129" s="13"/>
      <c r="KW129" s="13"/>
      <c r="KX129" s="13"/>
      <c r="KY129" s="13"/>
      <c r="KZ129" s="13"/>
      <c r="LA129" s="13"/>
      <c r="LB129" s="13"/>
      <c r="LC129" s="13"/>
      <c r="LD129" s="13"/>
      <c r="LE129" s="13"/>
      <c r="LF129" s="13"/>
      <c r="LG129" s="13"/>
      <c r="LH129" s="13"/>
      <c r="LI129" s="13"/>
      <c r="LJ129" s="13"/>
      <c r="LK129" s="13"/>
      <c r="LL129" s="13"/>
      <c r="LM129" s="13">
        <v>2</v>
      </c>
      <c r="LN129" s="13"/>
      <c r="LO129" s="13">
        <v>1</v>
      </c>
      <c r="LP129" s="13"/>
      <c r="LQ129" s="13"/>
      <c r="LR129" s="13"/>
      <c r="LS129" s="13"/>
      <c r="LT129" s="13"/>
      <c r="LU129" s="13"/>
      <c r="LV129" s="13"/>
      <c r="LW129" s="13"/>
      <c r="LX129" s="13"/>
      <c r="LY129" s="13"/>
      <c r="LZ129" s="13"/>
      <c r="MA129" s="13"/>
      <c r="MB129" s="13"/>
      <c r="MC129" s="13"/>
      <c r="MD129" s="13"/>
      <c r="ME129" s="13"/>
      <c r="MF129" s="13"/>
      <c r="MG129" s="13"/>
      <c r="MH129" s="13"/>
      <c r="MI129" s="13"/>
      <c r="MJ129" s="13"/>
      <c r="MK129" s="60">
        <v>3</v>
      </c>
      <c r="ML129" s="13">
        <v>14</v>
      </c>
      <c r="MM129" s="448"/>
      <c r="MN129" s="448"/>
      <c r="MO129" s="448"/>
      <c r="MP129" s="448"/>
    </row>
    <row r="130" spans="1:354">
      <c r="A130" s="8" t="s">
        <v>140</v>
      </c>
      <c r="B130" s="283">
        <f t="shared" si="188"/>
        <v>0</v>
      </c>
      <c r="C130" s="283">
        <f t="shared" si="189"/>
        <v>0</v>
      </c>
      <c r="D130" s="283">
        <f t="shared" si="190"/>
        <v>0</v>
      </c>
      <c r="E130" s="283">
        <f t="shared" si="191"/>
        <v>0</v>
      </c>
      <c r="F130" s="283">
        <f t="shared" si="192"/>
        <v>0</v>
      </c>
      <c r="G130" s="283">
        <f t="shared" si="193"/>
        <v>0</v>
      </c>
      <c r="H130" s="283">
        <f t="shared" si="194"/>
        <v>0</v>
      </c>
      <c r="I130" s="283">
        <f t="shared" si="195"/>
        <v>0</v>
      </c>
      <c r="J130" s="283">
        <f t="shared" si="196"/>
        <v>0</v>
      </c>
      <c r="K130" s="283">
        <f t="shared" si="197"/>
        <v>0</v>
      </c>
      <c r="L130" s="283">
        <f t="shared" si="198"/>
        <v>0</v>
      </c>
      <c r="M130" s="283">
        <f t="shared" si="199"/>
        <v>0</v>
      </c>
      <c r="N130" s="283">
        <f t="shared" si="200"/>
        <v>1</v>
      </c>
      <c r="O130" s="283">
        <f t="shared" si="201"/>
        <v>0</v>
      </c>
      <c r="P130" s="283">
        <f t="shared" si="202"/>
        <v>0</v>
      </c>
      <c r="Q130" s="283">
        <f t="shared" si="203"/>
        <v>2</v>
      </c>
      <c r="R130" s="283">
        <f t="shared" si="204"/>
        <v>1</v>
      </c>
      <c r="S130" s="283">
        <f t="shared" si="205"/>
        <v>2</v>
      </c>
      <c r="T130" s="283">
        <f t="shared" si="206"/>
        <v>0</v>
      </c>
      <c r="U130" s="283">
        <f t="shared" si="207"/>
        <v>0</v>
      </c>
      <c r="W130" s="791">
        <f t="shared" si="208"/>
        <v>0</v>
      </c>
      <c r="X130" s="791">
        <f t="shared" si="209"/>
        <v>0</v>
      </c>
      <c r="Y130" s="791">
        <f t="shared" si="210"/>
        <v>0</v>
      </c>
      <c r="Z130" s="791">
        <f t="shared" si="211"/>
        <v>0</v>
      </c>
      <c r="AA130" s="791">
        <f t="shared" si="212"/>
        <v>0</v>
      </c>
      <c r="AB130" s="791">
        <f t="shared" si="213"/>
        <v>0</v>
      </c>
      <c r="AC130" s="791">
        <f t="shared" si="214"/>
        <v>0</v>
      </c>
      <c r="AD130" s="791">
        <f t="shared" si="215"/>
        <v>0</v>
      </c>
      <c r="AE130" s="791">
        <f t="shared" si="216"/>
        <v>0</v>
      </c>
      <c r="AF130" s="791">
        <f t="shared" si="217"/>
        <v>0</v>
      </c>
      <c r="AG130" s="356"/>
      <c r="AH130" s="16" t="s">
        <v>139</v>
      </c>
      <c r="AI130" s="797">
        <f t="shared" si="218"/>
        <v>0</v>
      </c>
      <c r="AJ130" s="797">
        <f t="shared" si="219"/>
        <v>0</v>
      </c>
      <c r="AK130" s="797">
        <f t="shared" si="220"/>
        <v>0</v>
      </c>
      <c r="AL130" s="797">
        <f t="shared" si="221"/>
        <v>0</v>
      </c>
      <c r="AM130" s="797">
        <f t="shared" si="222"/>
        <v>0</v>
      </c>
      <c r="AN130" s="797">
        <f t="shared" si="223"/>
        <v>0</v>
      </c>
      <c r="AO130" s="797">
        <f t="shared" si="224"/>
        <v>3</v>
      </c>
      <c r="AP130" s="797">
        <f t="shared" si="225"/>
        <v>1</v>
      </c>
      <c r="AQ130" s="797">
        <f t="shared" si="226"/>
        <v>3</v>
      </c>
      <c r="AR130" s="797">
        <f t="shared" si="227"/>
        <v>0</v>
      </c>
      <c r="AS130" s="797">
        <f t="shared" si="228"/>
        <v>8</v>
      </c>
      <c r="AT130" s="797">
        <f t="shared" si="229"/>
        <v>3</v>
      </c>
      <c r="AU130" s="797">
        <f t="shared" si="230"/>
        <v>25</v>
      </c>
      <c r="AV130" s="797">
        <f t="shared" si="231"/>
        <v>14</v>
      </c>
      <c r="AW130" s="797">
        <f t="shared" si="232"/>
        <v>36</v>
      </c>
      <c r="AX130" s="797">
        <f t="shared" si="233"/>
        <v>28</v>
      </c>
      <c r="AY130" s="797">
        <f t="shared" si="234"/>
        <v>20</v>
      </c>
      <c r="AZ130" s="797">
        <f t="shared" si="235"/>
        <v>19</v>
      </c>
      <c r="BA130" s="797">
        <f t="shared" si="236"/>
        <v>7</v>
      </c>
      <c r="BB130" s="797">
        <f t="shared" si="237"/>
        <v>9</v>
      </c>
      <c r="BC130" s="797">
        <f t="shared" si="238"/>
        <v>3</v>
      </c>
      <c r="BD130" s="789">
        <f t="shared" si="239"/>
        <v>0</v>
      </c>
      <c r="BE130" s="789">
        <f t="shared" si="240"/>
        <v>0</v>
      </c>
      <c r="BF130" s="789">
        <f t="shared" si="241"/>
        <v>0</v>
      </c>
      <c r="BG130" s="789">
        <f t="shared" si="242"/>
        <v>0</v>
      </c>
      <c r="BH130" s="789">
        <f t="shared" si="243"/>
        <v>0</v>
      </c>
      <c r="BI130" s="789">
        <f t="shared" si="244"/>
        <v>0</v>
      </c>
      <c r="BJ130" s="789">
        <f t="shared" si="245"/>
        <v>0</v>
      </c>
      <c r="BK130" s="789">
        <f t="shared" si="246"/>
        <v>0</v>
      </c>
      <c r="BL130" s="789">
        <f t="shared" si="247"/>
        <v>3</v>
      </c>
      <c r="BM130" s="789">
        <f t="shared" si="248"/>
        <v>0</v>
      </c>
      <c r="BN130" s="356"/>
      <c r="BO130" s="356"/>
      <c r="BP130" s="16" t="s">
        <v>139</v>
      </c>
      <c r="BQ130" s="13"/>
      <c r="BR130" s="13"/>
      <c r="BS130" s="13"/>
      <c r="BT130" s="13"/>
      <c r="BU130" s="13"/>
      <c r="BV130" s="13"/>
      <c r="BW130" s="13"/>
      <c r="BX130" s="13"/>
      <c r="BY130" s="13"/>
      <c r="BZ130" s="13"/>
      <c r="CA130" s="13"/>
      <c r="CB130" s="13"/>
      <c r="CC130" s="13"/>
      <c r="CD130" s="13"/>
      <c r="CE130" s="13"/>
      <c r="CF130" s="13"/>
      <c r="CG130" s="13"/>
      <c r="CH130" s="13"/>
      <c r="CI130" s="13"/>
      <c r="CJ130" s="13"/>
      <c r="CK130" s="13"/>
      <c r="CL130" s="13"/>
      <c r="CM130" s="13"/>
      <c r="CN130" s="13"/>
      <c r="CO130" s="13">
        <v>1</v>
      </c>
      <c r="CP130" s="13"/>
      <c r="CQ130" s="13"/>
      <c r="CR130" s="13"/>
      <c r="CS130" s="13"/>
      <c r="CT130" s="13"/>
      <c r="CU130" s="13"/>
      <c r="CV130" s="13"/>
      <c r="CW130" s="13"/>
      <c r="CX130" s="13"/>
      <c r="CY130" s="13"/>
      <c r="CZ130" s="13"/>
      <c r="DA130" s="13"/>
      <c r="DB130" s="13"/>
      <c r="DC130" s="13"/>
      <c r="DD130" s="13"/>
      <c r="DE130" s="13"/>
      <c r="DF130" s="13"/>
      <c r="DG130" s="13"/>
      <c r="DH130" s="13"/>
      <c r="DI130" s="13"/>
      <c r="DJ130" s="13"/>
      <c r="DK130" s="13"/>
      <c r="DL130" s="13"/>
      <c r="DM130" s="13"/>
      <c r="DN130" s="13">
        <v>2</v>
      </c>
      <c r="DO130" s="13">
        <v>1</v>
      </c>
      <c r="DP130" s="13"/>
      <c r="DQ130" s="13"/>
      <c r="DR130" s="13"/>
      <c r="DS130" s="13"/>
      <c r="DT130" s="13">
        <v>1</v>
      </c>
      <c r="DU130" s="13">
        <v>3</v>
      </c>
      <c r="DV130" s="13">
        <v>1</v>
      </c>
      <c r="DW130" s="13">
        <v>1</v>
      </c>
      <c r="DX130" s="13">
        <v>2</v>
      </c>
      <c r="DY130" s="13">
        <v>2</v>
      </c>
      <c r="DZ130" s="13">
        <v>1</v>
      </c>
      <c r="EA130" s="13"/>
      <c r="EB130" s="13">
        <v>3</v>
      </c>
      <c r="EC130" s="13">
        <v>1</v>
      </c>
      <c r="ED130" s="13">
        <v>1</v>
      </c>
      <c r="EE130" s="13">
        <v>2</v>
      </c>
      <c r="EF130" s="13">
        <v>4</v>
      </c>
      <c r="EG130" s="13">
        <v>3</v>
      </c>
      <c r="EH130" s="13">
        <v>3</v>
      </c>
      <c r="EI130" s="13">
        <v>4</v>
      </c>
      <c r="EJ130" s="13">
        <v>5</v>
      </c>
      <c r="EK130" s="13">
        <v>3</v>
      </c>
      <c r="EL130" s="13">
        <v>2</v>
      </c>
      <c r="EM130" s="13"/>
      <c r="EN130" s="13">
        <v>2</v>
      </c>
      <c r="EO130" s="13">
        <v>2</v>
      </c>
      <c r="EP130" s="13">
        <v>1</v>
      </c>
      <c r="EQ130" s="13">
        <v>5</v>
      </c>
      <c r="ER130" s="13">
        <v>4</v>
      </c>
      <c r="ES130" s="13">
        <v>1</v>
      </c>
      <c r="ET130" s="13">
        <v>1</v>
      </c>
      <c r="EU130" s="13">
        <v>1</v>
      </c>
      <c r="EV130" s="13">
        <v>2</v>
      </c>
      <c r="EW130" s="13">
        <v>2</v>
      </c>
      <c r="EX130" s="13">
        <v>2</v>
      </c>
      <c r="EY130" s="13"/>
      <c r="EZ130" s="13"/>
      <c r="FA130" s="13">
        <v>2</v>
      </c>
      <c r="FB130" s="13"/>
      <c r="FC130" s="13">
        <v>1</v>
      </c>
      <c r="FD130" s="13"/>
      <c r="FE130" s="13">
        <v>1</v>
      </c>
      <c r="FF130" s="13">
        <v>1</v>
      </c>
      <c r="FG130" s="13"/>
      <c r="FH130" s="13"/>
      <c r="FI130" s="13"/>
      <c r="FJ130" s="13"/>
      <c r="FK130" s="13"/>
      <c r="FL130" s="13"/>
      <c r="FM130" s="13"/>
      <c r="FN130" s="60">
        <v>74</v>
      </c>
      <c r="FO130" s="13"/>
      <c r="FP130" s="13"/>
      <c r="FQ130" s="13"/>
      <c r="FR130" s="13"/>
      <c r="FS130" s="13"/>
      <c r="FT130" s="13"/>
      <c r="FU130" s="13"/>
      <c r="FV130" s="13"/>
      <c r="FW130" s="13"/>
      <c r="FX130" s="13"/>
      <c r="FY130" s="13"/>
      <c r="FZ130" s="13"/>
      <c r="GA130" s="13"/>
      <c r="GB130" s="13"/>
      <c r="GC130" s="13"/>
      <c r="GD130" s="13"/>
      <c r="GE130" s="13"/>
      <c r="GF130" s="13"/>
      <c r="GG130" s="13"/>
      <c r="GH130" s="13"/>
      <c r="GI130" s="13"/>
      <c r="GJ130" s="13"/>
      <c r="GK130" s="13"/>
      <c r="GL130" s="13"/>
      <c r="GM130" s="13"/>
      <c r="GN130" s="13"/>
      <c r="GO130" s="13"/>
      <c r="GP130" s="13"/>
      <c r="GQ130" s="13"/>
      <c r="GR130" s="13"/>
      <c r="GS130" s="13">
        <v>1</v>
      </c>
      <c r="GT130" s="13"/>
      <c r="GU130" s="13">
        <v>1</v>
      </c>
      <c r="GV130" s="13">
        <v>1</v>
      </c>
      <c r="GW130" s="13"/>
      <c r="GX130" s="13"/>
      <c r="GY130" s="13"/>
      <c r="GZ130" s="13"/>
      <c r="HA130" s="13"/>
      <c r="HB130" s="13"/>
      <c r="HC130" s="13">
        <v>1</v>
      </c>
      <c r="HD130" s="13"/>
      <c r="HE130" s="13"/>
      <c r="HF130" s="13"/>
      <c r="HG130" s="13"/>
      <c r="HH130" s="13"/>
      <c r="HI130" s="13">
        <v>2</v>
      </c>
      <c r="HJ130" s="13"/>
      <c r="HK130" s="13"/>
      <c r="HL130" s="13">
        <v>3</v>
      </c>
      <c r="HM130" s="13"/>
      <c r="HN130" s="13"/>
      <c r="HO130" s="13"/>
      <c r="HP130" s="13">
        <v>1</v>
      </c>
      <c r="HQ130" s="13"/>
      <c r="HR130" s="13">
        <v>1</v>
      </c>
      <c r="HS130" s="13">
        <v>3</v>
      </c>
      <c r="HT130" s="13"/>
      <c r="HU130" s="13">
        <v>3</v>
      </c>
      <c r="HV130" s="13">
        <v>2</v>
      </c>
      <c r="HW130" s="13">
        <v>3</v>
      </c>
      <c r="HX130" s="13">
        <v>3</v>
      </c>
      <c r="HY130" s="13"/>
      <c r="HZ130" s="13">
        <v>6</v>
      </c>
      <c r="IA130" s="13">
        <v>5</v>
      </c>
      <c r="IB130" s="13"/>
      <c r="IC130" s="13">
        <v>3</v>
      </c>
      <c r="ID130" s="13">
        <v>3</v>
      </c>
      <c r="IE130" s="13">
        <v>2</v>
      </c>
      <c r="IF130" s="13">
        <v>3</v>
      </c>
      <c r="IG130" s="13">
        <v>2</v>
      </c>
      <c r="IH130" s="13">
        <v>4</v>
      </c>
      <c r="II130" s="13">
        <v>7</v>
      </c>
      <c r="IJ130" s="13">
        <v>4</v>
      </c>
      <c r="IK130" s="13">
        <v>2</v>
      </c>
      <c r="IL130" s="13">
        <v>3</v>
      </c>
      <c r="IM130" s="13">
        <v>6</v>
      </c>
      <c r="IN130" s="13">
        <v>3</v>
      </c>
      <c r="IO130" s="13"/>
      <c r="IP130" s="13">
        <v>2</v>
      </c>
      <c r="IQ130" s="13">
        <v>1</v>
      </c>
      <c r="IR130" s="13">
        <v>3</v>
      </c>
      <c r="IS130" s="13">
        <v>4</v>
      </c>
      <c r="IT130" s="13">
        <v>2</v>
      </c>
      <c r="IU130" s="13">
        <v>1</v>
      </c>
      <c r="IV130" s="13">
        <v>3</v>
      </c>
      <c r="IW130" s="13">
        <v>1</v>
      </c>
      <c r="IX130" s="13">
        <v>2</v>
      </c>
      <c r="IY130" s="13"/>
      <c r="IZ130" s="13">
        <v>2</v>
      </c>
      <c r="JA130" s="13"/>
      <c r="JB130" s="13">
        <v>1</v>
      </c>
      <c r="JC130" s="13"/>
      <c r="JD130" s="13">
        <v>1</v>
      </c>
      <c r="JE130" s="13"/>
      <c r="JF130" s="13">
        <v>1</v>
      </c>
      <c r="JG130" s="13"/>
      <c r="JH130" s="13"/>
      <c r="JI130" s="13"/>
      <c r="JJ130" s="13"/>
      <c r="JK130" s="13"/>
      <c r="JL130" s="13"/>
      <c r="JM130" s="60">
        <v>102</v>
      </c>
      <c r="JN130" s="13"/>
      <c r="JO130" s="13"/>
      <c r="JP130" s="13"/>
      <c r="JQ130" s="13"/>
      <c r="JR130" s="13"/>
      <c r="JS130" s="13"/>
      <c r="JT130" s="13"/>
      <c r="JU130" s="13"/>
      <c r="JV130" s="13"/>
      <c r="JW130" s="13"/>
      <c r="JX130" s="13"/>
      <c r="JY130" s="13"/>
      <c r="JZ130" s="13"/>
      <c r="KA130" s="13"/>
      <c r="KB130" s="13"/>
      <c r="KC130" s="13"/>
      <c r="KD130" s="13"/>
      <c r="KE130" s="13"/>
      <c r="KF130" s="13"/>
      <c r="KG130" s="13"/>
      <c r="KH130" s="13"/>
      <c r="KI130" s="13"/>
      <c r="KJ130" s="13"/>
      <c r="KK130" s="13"/>
      <c r="KL130" s="13"/>
      <c r="KM130" s="13"/>
      <c r="KN130" s="13"/>
      <c r="KO130" s="13"/>
      <c r="KP130" s="13"/>
      <c r="KQ130" s="13"/>
      <c r="KR130" s="13"/>
      <c r="KS130" s="13"/>
      <c r="KT130" s="13"/>
      <c r="KU130" s="13"/>
      <c r="KV130" s="13"/>
      <c r="KW130" s="13"/>
      <c r="KX130" s="13"/>
      <c r="KY130" s="13"/>
      <c r="KZ130" s="13"/>
      <c r="LA130" s="13"/>
      <c r="LB130" s="13"/>
      <c r="LC130" s="13"/>
      <c r="LD130" s="13"/>
      <c r="LE130" s="13"/>
      <c r="LF130" s="13"/>
      <c r="LG130" s="13"/>
      <c r="LH130" s="13"/>
      <c r="LI130" s="13"/>
      <c r="LJ130" s="13"/>
      <c r="LK130" s="13"/>
      <c r="LL130" s="13"/>
      <c r="LM130" s="13"/>
      <c r="LN130" s="13">
        <v>1</v>
      </c>
      <c r="LO130" s="13"/>
      <c r="LP130" s="13"/>
      <c r="LQ130" s="13"/>
      <c r="LR130" s="13"/>
      <c r="LS130" s="13">
        <v>1</v>
      </c>
      <c r="LT130" s="13">
        <v>1</v>
      </c>
      <c r="LU130" s="13"/>
      <c r="LV130" s="13"/>
      <c r="LW130" s="13"/>
      <c r="LX130" s="13"/>
      <c r="LY130" s="13"/>
      <c r="LZ130" s="13"/>
      <c r="MA130" s="13"/>
      <c r="MB130" s="13"/>
      <c r="MC130" s="13"/>
      <c r="MD130" s="13"/>
      <c r="ME130" s="13"/>
      <c r="MF130" s="13"/>
      <c r="MG130" s="13"/>
      <c r="MH130" s="13"/>
      <c r="MI130" s="13"/>
      <c r="MJ130" s="13"/>
      <c r="MK130" s="60">
        <v>3</v>
      </c>
      <c r="ML130" s="13">
        <v>179</v>
      </c>
      <c r="MM130" s="448"/>
      <c r="MN130" s="448"/>
      <c r="MO130" s="448"/>
      <c r="MP130" s="448"/>
    </row>
    <row r="131" spans="1:354">
      <c r="A131" s="9" t="s">
        <v>141</v>
      </c>
      <c r="B131" s="283">
        <f t="shared" ref="B131:B162" si="249">VLOOKUP(A131,$AH:$BB,2,FALSE)</f>
        <v>1</v>
      </c>
      <c r="C131" s="283">
        <f t="shared" ref="C131:C162" si="250">VLOOKUP(A131,$AH:$BB,3,FALSE)</f>
        <v>0</v>
      </c>
      <c r="D131" s="283">
        <f t="shared" ref="D131:D162" si="251">VLOOKUP(A131,$AH:$BB,4,FALSE)</f>
        <v>0</v>
      </c>
      <c r="E131" s="283">
        <f t="shared" ref="E131:E162" si="252">VLOOKUP(A131,$AH:$BB,5,FALSE)</f>
        <v>0</v>
      </c>
      <c r="F131" s="283">
        <f t="shared" ref="F131:F162" si="253">VLOOKUP(A131,$AH:$BB,6,FALSE)</f>
        <v>0</v>
      </c>
      <c r="G131" s="283">
        <f t="shared" ref="G131:G162" si="254">VLOOKUP(A131,$AH:$BB,7,FALSE)</f>
        <v>1</v>
      </c>
      <c r="H131" s="283">
        <f t="shared" ref="H131:H162" si="255">VLOOKUP(A131,$AH:$BB,8,FALSE)</f>
        <v>9</v>
      </c>
      <c r="I131" s="283">
        <f t="shared" ref="I131:I162" si="256">VLOOKUP(A131,$AH:$BB,9,FALSE)</f>
        <v>5</v>
      </c>
      <c r="J131" s="283">
        <f t="shared" ref="J131:J162" si="257">VLOOKUP(A131,$AH:$BB,10,FALSE)</f>
        <v>10</v>
      </c>
      <c r="K131" s="283">
        <f t="shared" ref="K131:K162" si="258">VLOOKUP(A131,$AH:$BB,11,FALSE)</f>
        <v>14</v>
      </c>
      <c r="L131" s="283">
        <f t="shared" ref="L131:L162" si="259">VLOOKUP(A131,$AH:$BB,12,FALSE)</f>
        <v>49</v>
      </c>
      <c r="M131" s="283">
        <f t="shared" ref="M131:M162" si="260">VLOOKUP(A131,$AH:$BB,13,FALSE)</f>
        <v>12</v>
      </c>
      <c r="N131" s="283">
        <f t="shared" ref="N131:N162" si="261">VLOOKUP(A131,$AH:$BB,14,FALSE)</f>
        <v>86</v>
      </c>
      <c r="O131" s="283">
        <f t="shared" ref="O131:O162" si="262">VLOOKUP(A131,$AH:$BB,15,FALSE)</f>
        <v>56</v>
      </c>
      <c r="P131" s="283">
        <f t="shared" ref="P131:P162" si="263">VLOOKUP(A131,$AH:$BB,16,FALSE)</f>
        <v>76</v>
      </c>
      <c r="Q131" s="283">
        <f t="shared" ref="Q131:Q162" si="264">VLOOKUP(A131,$AH:$BB,17,FALSE)</f>
        <v>64</v>
      </c>
      <c r="R131" s="283">
        <f t="shared" ref="R131:R162" si="265">VLOOKUP(A131,$AH:$BB,18,FALSE)</f>
        <v>37</v>
      </c>
      <c r="S131" s="283">
        <f t="shared" ref="S131:S162" si="266">VLOOKUP(A131,$AH:$BB,19,FALSE)</f>
        <v>45</v>
      </c>
      <c r="T131" s="283">
        <f t="shared" ref="T131:T162" si="267">VLOOKUP(A131,$AH:$BB,20,FALSE)</f>
        <v>11</v>
      </c>
      <c r="U131" s="283">
        <f t="shared" ref="U131:U162" si="268">VLOOKUP(A131,$AH:$BB,21,FALSE)</f>
        <v>12</v>
      </c>
      <c r="W131" s="791">
        <f t="shared" ref="W131:W162" si="269">VLOOKUP(A131,$AH$2:$BM$1048576,23,FALSE)</f>
        <v>0</v>
      </c>
      <c r="X131" s="791">
        <f t="shared" ref="X131:X162" si="270">VLOOKUP(A131,$AH$2:$BM$1048576,24,FALSE)</f>
        <v>0</v>
      </c>
      <c r="Y131" s="791">
        <f t="shared" ref="Y131:Y162" si="271">VLOOKUP(A131,$AH$2:$BM$1048576,25,FALSE)</f>
        <v>0</v>
      </c>
      <c r="Z131" s="791">
        <f t="shared" ref="Z131:Z162" si="272">VLOOKUP(A131,$AH$2:$BM$1048576,26,FALSE)</f>
        <v>0</v>
      </c>
      <c r="AA131" s="791">
        <f t="shared" ref="AA131:AA162" si="273">VLOOKUP(A131,$AH$2:$BM$1048576,27,FALSE)</f>
        <v>0</v>
      </c>
      <c r="AB131" s="791">
        <f t="shared" ref="AB131:AB162" si="274">VLOOKUP(A131,$AH$2:$BM$1048576,28,FALSE)</f>
        <v>0</v>
      </c>
      <c r="AC131" s="791">
        <f t="shared" ref="AC131:AC162" si="275">VLOOKUP(A131,$AH$2:$BM$1048576,29,FALSE)</f>
        <v>0</v>
      </c>
      <c r="AD131" s="791">
        <f t="shared" ref="AD131:AD162" si="276">VLOOKUP(A131,$AH$2:$BM$1048576,30,FALSE)</f>
        <v>2</v>
      </c>
      <c r="AE131" s="791">
        <f t="shared" ref="AE131:AE162" si="277">VLOOKUP(A131,$AH$2:$BM$1048576,31,FALSE)</f>
        <v>4</v>
      </c>
      <c r="AF131" s="791">
        <f t="shared" ref="AF131:AF162" si="278">VLOOKUP(A131,$AH$2:$BM$1048576,32,FALSE)</f>
        <v>6</v>
      </c>
      <c r="AG131" s="356"/>
      <c r="AH131" s="16" t="s">
        <v>140</v>
      </c>
      <c r="AI131" s="797">
        <f t="shared" si="218"/>
        <v>0</v>
      </c>
      <c r="AJ131" s="797">
        <f t="shared" si="219"/>
        <v>0</v>
      </c>
      <c r="AK131" s="797">
        <f t="shared" si="220"/>
        <v>0</v>
      </c>
      <c r="AL131" s="797">
        <f t="shared" si="221"/>
        <v>0</v>
      </c>
      <c r="AM131" s="797">
        <f t="shared" si="222"/>
        <v>0</v>
      </c>
      <c r="AN131" s="797">
        <f t="shared" si="223"/>
        <v>0</v>
      </c>
      <c r="AO131" s="797">
        <f t="shared" si="224"/>
        <v>0</v>
      </c>
      <c r="AP131" s="797">
        <f t="shared" si="225"/>
        <v>0</v>
      </c>
      <c r="AQ131" s="797">
        <f t="shared" si="226"/>
        <v>0</v>
      </c>
      <c r="AR131" s="797">
        <f t="shared" si="227"/>
        <v>0</v>
      </c>
      <c r="AS131" s="797">
        <f t="shared" si="228"/>
        <v>0</v>
      </c>
      <c r="AT131" s="797">
        <f t="shared" si="229"/>
        <v>0</v>
      </c>
      <c r="AU131" s="797">
        <f t="shared" si="230"/>
        <v>1</v>
      </c>
      <c r="AV131" s="797">
        <f t="shared" si="231"/>
        <v>0</v>
      </c>
      <c r="AW131" s="797">
        <f t="shared" si="232"/>
        <v>0</v>
      </c>
      <c r="AX131" s="797">
        <f t="shared" si="233"/>
        <v>2</v>
      </c>
      <c r="AY131" s="797">
        <f t="shared" si="234"/>
        <v>1</v>
      </c>
      <c r="AZ131" s="797">
        <f t="shared" si="235"/>
        <v>2</v>
      </c>
      <c r="BA131" s="797">
        <f t="shared" si="236"/>
        <v>0</v>
      </c>
      <c r="BB131" s="797">
        <f t="shared" si="237"/>
        <v>0</v>
      </c>
      <c r="BC131" s="797">
        <f t="shared" si="238"/>
        <v>0</v>
      </c>
      <c r="BD131" s="789">
        <f t="shared" si="239"/>
        <v>0</v>
      </c>
      <c r="BE131" s="789">
        <f t="shared" si="240"/>
        <v>0</v>
      </c>
      <c r="BF131" s="789">
        <f t="shared" si="241"/>
        <v>0</v>
      </c>
      <c r="BG131" s="789">
        <f t="shared" si="242"/>
        <v>0</v>
      </c>
      <c r="BH131" s="789">
        <f t="shared" si="243"/>
        <v>0</v>
      </c>
      <c r="BI131" s="789">
        <f t="shared" si="244"/>
        <v>0</v>
      </c>
      <c r="BJ131" s="789">
        <f t="shared" si="245"/>
        <v>0</v>
      </c>
      <c r="BK131" s="789">
        <f t="shared" si="246"/>
        <v>0</v>
      </c>
      <c r="BL131" s="789">
        <f t="shared" si="247"/>
        <v>0</v>
      </c>
      <c r="BM131" s="789">
        <f t="shared" si="248"/>
        <v>0</v>
      </c>
      <c r="BN131" s="356"/>
      <c r="BO131" s="356"/>
      <c r="BP131" s="16" t="s">
        <v>140</v>
      </c>
      <c r="BQ131" s="13"/>
      <c r="BR131" s="13"/>
      <c r="BS131" s="13"/>
      <c r="BT131" s="13"/>
      <c r="BU131" s="13"/>
      <c r="BV131" s="13"/>
      <c r="BW131" s="13"/>
      <c r="BX131" s="13"/>
      <c r="BY131" s="13"/>
      <c r="BZ131" s="13"/>
      <c r="CA131" s="13"/>
      <c r="CB131" s="13"/>
      <c r="CC131" s="13"/>
      <c r="CD131" s="13"/>
      <c r="CE131" s="13"/>
      <c r="CF131" s="13"/>
      <c r="CG131" s="13"/>
      <c r="CH131" s="13"/>
      <c r="CI131" s="13"/>
      <c r="CJ131" s="13"/>
      <c r="CK131" s="13"/>
      <c r="CL131" s="13"/>
      <c r="CM131" s="13"/>
      <c r="CN131" s="13"/>
      <c r="CO131" s="13"/>
      <c r="CP131" s="13"/>
      <c r="CQ131" s="13"/>
      <c r="CR131" s="13"/>
      <c r="CS131" s="13"/>
      <c r="CT131" s="13"/>
      <c r="CU131" s="13"/>
      <c r="CV131" s="13"/>
      <c r="CW131" s="13"/>
      <c r="CX131" s="13"/>
      <c r="CY131" s="13"/>
      <c r="CZ131" s="13"/>
      <c r="DA131" s="13"/>
      <c r="DB131" s="13"/>
      <c r="DC131" s="13"/>
      <c r="DD131" s="13"/>
      <c r="DE131" s="13"/>
      <c r="DF131" s="13"/>
      <c r="DG131" s="13"/>
      <c r="DH131" s="13"/>
      <c r="DI131" s="13"/>
      <c r="DJ131" s="13"/>
      <c r="DK131" s="13"/>
      <c r="DL131" s="13"/>
      <c r="DM131" s="13"/>
      <c r="DN131" s="13"/>
      <c r="DO131" s="13"/>
      <c r="DP131" s="13"/>
      <c r="DQ131" s="13"/>
      <c r="DR131" s="13"/>
      <c r="DS131" s="13"/>
      <c r="DT131" s="13"/>
      <c r="DU131" s="13"/>
      <c r="DV131" s="13"/>
      <c r="DW131" s="13"/>
      <c r="DX131" s="13"/>
      <c r="DY131" s="13"/>
      <c r="DZ131" s="13"/>
      <c r="EA131" s="13"/>
      <c r="EB131" s="13"/>
      <c r="EC131" s="13"/>
      <c r="ED131" s="13">
        <v>1</v>
      </c>
      <c r="EE131" s="13"/>
      <c r="EF131" s="13"/>
      <c r="EG131" s="13"/>
      <c r="EH131" s="13"/>
      <c r="EI131" s="13"/>
      <c r="EJ131" s="13">
        <v>1</v>
      </c>
      <c r="EK131" s="13"/>
      <c r="EL131" s="13"/>
      <c r="EM131" s="13"/>
      <c r="EN131" s="13"/>
      <c r="EO131" s="13"/>
      <c r="EP131" s="13"/>
      <c r="EQ131" s="13"/>
      <c r="ER131" s="13"/>
      <c r="ES131" s="13"/>
      <c r="ET131" s="13">
        <v>1</v>
      </c>
      <c r="EU131" s="13">
        <v>1</v>
      </c>
      <c r="EV131" s="13"/>
      <c r="EW131" s="13"/>
      <c r="EX131" s="13"/>
      <c r="EY131" s="13"/>
      <c r="EZ131" s="13"/>
      <c r="FA131" s="13"/>
      <c r="FB131" s="13"/>
      <c r="FC131" s="13"/>
      <c r="FD131" s="13"/>
      <c r="FE131" s="13"/>
      <c r="FF131" s="13"/>
      <c r="FG131" s="13"/>
      <c r="FH131" s="13"/>
      <c r="FI131" s="13"/>
      <c r="FJ131" s="13"/>
      <c r="FK131" s="13"/>
      <c r="FL131" s="13"/>
      <c r="FM131" s="13"/>
      <c r="FN131" s="60">
        <v>4</v>
      </c>
      <c r="FO131" s="13"/>
      <c r="FP131" s="13"/>
      <c r="FQ131" s="13"/>
      <c r="FR131" s="13"/>
      <c r="FS131" s="13"/>
      <c r="FT131" s="13"/>
      <c r="FU131" s="13"/>
      <c r="FV131" s="13"/>
      <c r="FW131" s="13"/>
      <c r="FX131" s="13"/>
      <c r="FY131" s="13"/>
      <c r="FZ131" s="13"/>
      <c r="GA131" s="13"/>
      <c r="GB131" s="13"/>
      <c r="GC131" s="13"/>
      <c r="GD131" s="13"/>
      <c r="GE131" s="13"/>
      <c r="GF131" s="13"/>
      <c r="GG131" s="13"/>
      <c r="GH131" s="13"/>
      <c r="GI131" s="13"/>
      <c r="GJ131" s="13"/>
      <c r="GK131" s="13"/>
      <c r="GL131" s="13"/>
      <c r="GM131" s="13"/>
      <c r="GN131" s="13"/>
      <c r="GO131" s="13"/>
      <c r="GP131" s="13"/>
      <c r="GQ131" s="13"/>
      <c r="GR131" s="13"/>
      <c r="GS131" s="13"/>
      <c r="GT131" s="13"/>
      <c r="GU131" s="13"/>
      <c r="GV131" s="13"/>
      <c r="GW131" s="13"/>
      <c r="GX131" s="13"/>
      <c r="GY131" s="13"/>
      <c r="GZ131" s="13"/>
      <c r="HA131" s="13"/>
      <c r="HB131" s="13"/>
      <c r="HC131" s="13"/>
      <c r="HD131" s="13"/>
      <c r="HE131" s="13"/>
      <c r="HF131" s="13"/>
      <c r="HG131" s="13"/>
      <c r="HH131" s="13"/>
      <c r="HI131" s="13"/>
      <c r="HJ131" s="13"/>
      <c r="HK131" s="13"/>
      <c r="HL131" s="13"/>
      <c r="HM131" s="13"/>
      <c r="HN131" s="13"/>
      <c r="HO131" s="13"/>
      <c r="HP131" s="13"/>
      <c r="HQ131" s="13"/>
      <c r="HR131" s="13"/>
      <c r="HS131" s="13"/>
      <c r="HT131" s="13"/>
      <c r="HU131" s="13"/>
      <c r="HV131" s="13"/>
      <c r="HW131" s="13"/>
      <c r="HX131" s="13"/>
      <c r="HY131" s="13"/>
      <c r="HZ131" s="13"/>
      <c r="IA131" s="13"/>
      <c r="IB131" s="13">
        <v>1</v>
      </c>
      <c r="IC131" s="13"/>
      <c r="ID131" s="13"/>
      <c r="IE131" s="13"/>
      <c r="IF131" s="13"/>
      <c r="IG131" s="13"/>
      <c r="IH131" s="13"/>
      <c r="II131" s="13"/>
      <c r="IJ131" s="13"/>
      <c r="IK131" s="13"/>
      <c r="IL131" s="13"/>
      <c r="IM131" s="13"/>
      <c r="IN131" s="13"/>
      <c r="IO131" s="13"/>
      <c r="IP131" s="13"/>
      <c r="IQ131" s="13"/>
      <c r="IR131" s="13"/>
      <c r="IS131" s="13"/>
      <c r="IT131" s="13">
        <v>1</v>
      </c>
      <c r="IU131" s="13"/>
      <c r="IV131" s="13"/>
      <c r="IW131" s="13"/>
      <c r="IX131" s="13"/>
      <c r="IY131" s="13"/>
      <c r="IZ131" s="13"/>
      <c r="JA131" s="13"/>
      <c r="JB131" s="13"/>
      <c r="JC131" s="13"/>
      <c r="JD131" s="13"/>
      <c r="JE131" s="13"/>
      <c r="JF131" s="13"/>
      <c r="JG131" s="13"/>
      <c r="JH131" s="13"/>
      <c r="JI131" s="13"/>
      <c r="JJ131" s="13"/>
      <c r="JK131" s="13"/>
      <c r="JL131" s="13"/>
      <c r="JM131" s="60">
        <v>2</v>
      </c>
      <c r="JN131" s="13"/>
      <c r="JO131" s="13"/>
      <c r="JP131" s="13"/>
      <c r="JQ131" s="13"/>
      <c r="JR131" s="13"/>
      <c r="JS131" s="13"/>
      <c r="JT131" s="13"/>
      <c r="JU131" s="13"/>
      <c r="JV131" s="13"/>
      <c r="JW131" s="13"/>
      <c r="JX131" s="13"/>
      <c r="JY131" s="13"/>
      <c r="JZ131" s="13"/>
      <c r="KA131" s="13"/>
      <c r="KB131" s="13"/>
      <c r="KC131" s="13"/>
      <c r="KD131" s="13"/>
      <c r="KE131" s="13"/>
      <c r="KF131" s="13"/>
      <c r="KG131" s="13"/>
      <c r="KH131" s="13"/>
      <c r="KI131" s="13"/>
      <c r="KJ131" s="13"/>
      <c r="KK131" s="13"/>
      <c r="KL131" s="13"/>
      <c r="KM131" s="13"/>
      <c r="KN131" s="13"/>
      <c r="KO131" s="13"/>
      <c r="KP131" s="13"/>
      <c r="KQ131" s="13"/>
      <c r="KR131" s="13"/>
      <c r="KS131" s="13"/>
      <c r="KT131" s="13"/>
      <c r="KU131" s="13"/>
      <c r="KV131" s="13"/>
      <c r="KW131" s="13"/>
      <c r="KX131" s="13"/>
      <c r="KY131" s="13"/>
      <c r="KZ131" s="13"/>
      <c r="LA131" s="13"/>
      <c r="LB131" s="13"/>
      <c r="LC131" s="13"/>
      <c r="LD131" s="13"/>
      <c r="LE131" s="13"/>
      <c r="LF131" s="13"/>
      <c r="LG131" s="13"/>
      <c r="LH131" s="13"/>
      <c r="LI131" s="13"/>
      <c r="LJ131" s="13"/>
      <c r="LK131" s="13"/>
      <c r="LL131" s="13"/>
      <c r="LM131" s="13"/>
      <c r="LN131" s="13"/>
      <c r="LO131" s="13"/>
      <c r="LP131" s="13"/>
      <c r="LQ131" s="13"/>
      <c r="LR131" s="13"/>
      <c r="LS131" s="13"/>
      <c r="LT131" s="13"/>
      <c r="LU131" s="13"/>
      <c r="LV131" s="13"/>
      <c r="LW131" s="13"/>
      <c r="LX131" s="13"/>
      <c r="LY131" s="13"/>
      <c r="LZ131" s="13"/>
      <c r="MA131" s="13"/>
      <c r="MB131" s="13"/>
      <c r="MC131" s="13"/>
      <c r="MD131" s="13"/>
      <c r="ME131" s="13"/>
      <c r="MF131" s="13"/>
      <c r="MG131" s="13"/>
      <c r="MH131" s="13"/>
      <c r="MI131" s="13"/>
      <c r="MJ131" s="13"/>
      <c r="MK131" s="60"/>
      <c r="ML131" s="13">
        <v>6</v>
      </c>
      <c r="MM131" s="448"/>
      <c r="MN131" s="448"/>
      <c r="MO131" s="448"/>
      <c r="MP131" s="448"/>
    </row>
    <row r="132" spans="1:354">
      <c r="A132" s="8" t="s">
        <v>142</v>
      </c>
      <c r="B132" s="283">
        <f t="shared" si="249"/>
        <v>0</v>
      </c>
      <c r="C132" s="283">
        <f t="shared" si="250"/>
        <v>0</v>
      </c>
      <c r="D132" s="283">
        <f t="shared" si="251"/>
        <v>0</v>
      </c>
      <c r="E132" s="283">
        <f t="shared" si="252"/>
        <v>0</v>
      </c>
      <c r="F132" s="283">
        <f t="shared" si="253"/>
        <v>0</v>
      </c>
      <c r="G132" s="283">
        <f t="shared" si="254"/>
        <v>0</v>
      </c>
      <c r="H132" s="283">
        <f t="shared" si="255"/>
        <v>0</v>
      </c>
      <c r="I132" s="283">
        <f t="shared" si="256"/>
        <v>1</v>
      </c>
      <c r="J132" s="283">
        <f t="shared" si="257"/>
        <v>0</v>
      </c>
      <c r="K132" s="283">
        <f t="shared" si="258"/>
        <v>1</v>
      </c>
      <c r="L132" s="283">
        <f t="shared" si="259"/>
        <v>6</v>
      </c>
      <c r="M132" s="283">
        <f t="shared" si="260"/>
        <v>2</v>
      </c>
      <c r="N132" s="283">
        <f t="shared" si="261"/>
        <v>6</v>
      </c>
      <c r="O132" s="283">
        <f t="shared" si="262"/>
        <v>2</v>
      </c>
      <c r="P132" s="283">
        <f t="shared" si="263"/>
        <v>5</v>
      </c>
      <c r="Q132" s="283">
        <f t="shared" si="264"/>
        <v>7</v>
      </c>
      <c r="R132" s="283">
        <f t="shared" si="265"/>
        <v>9</v>
      </c>
      <c r="S132" s="283">
        <f t="shared" si="266"/>
        <v>3</v>
      </c>
      <c r="T132" s="283">
        <f t="shared" si="267"/>
        <v>4</v>
      </c>
      <c r="U132" s="283">
        <f t="shared" si="268"/>
        <v>6</v>
      </c>
      <c r="W132" s="791">
        <f t="shared" si="269"/>
        <v>0</v>
      </c>
      <c r="X132" s="791">
        <f t="shared" si="270"/>
        <v>0</v>
      </c>
      <c r="Y132" s="791">
        <f t="shared" si="271"/>
        <v>0</v>
      </c>
      <c r="Z132" s="791">
        <f t="shared" si="272"/>
        <v>0</v>
      </c>
      <c r="AA132" s="791">
        <f t="shared" si="273"/>
        <v>0</v>
      </c>
      <c r="AB132" s="791">
        <f t="shared" si="274"/>
        <v>0</v>
      </c>
      <c r="AC132" s="791">
        <f t="shared" si="275"/>
        <v>1</v>
      </c>
      <c r="AD132" s="791">
        <f t="shared" si="276"/>
        <v>0</v>
      </c>
      <c r="AE132" s="791">
        <f t="shared" si="277"/>
        <v>1</v>
      </c>
      <c r="AF132" s="791">
        <f t="shared" si="278"/>
        <v>0</v>
      </c>
      <c r="AG132" s="356"/>
      <c r="AH132" s="16" t="s">
        <v>141</v>
      </c>
      <c r="AI132" s="797">
        <f t="shared" si="218"/>
        <v>1</v>
      </c>
      <c r="AJ132" s="797">
        <f t="shared" si="219"/>
        <v>0</v>
      </c>
      <c r="AK132" s="797">
        <f t="shared" si="220"/>
        <v>0</v>
      </c>
      <c r="AL132" s="797">
        <f t="shared" si="221"/>
        <v>0</v>
      </c>
      <c r="AM132" s="797">
        <f t="shared" si="222"/>
        <v>0</v>
      </c>
      <c r="AN132" s="797">
        <f t="shared" si="223"/>
        <v>1</v>
      </c>
      <c r="AO132" s="797">
        <f t="shared" si="224"/>
        <v>9</v>
      </c>
      <c r="AP132" s="797">
        <f t="shared" si="225"/>
        <v>5</v>
      </c>
      <c r="AQ132" s="797">
        <f t="shared" si="226"/>
        <v>10</v>
      </c>
      <c r="AR132" s="797">
        <f t="shared" si="227"/>
        <v>14</v>
      </c>
      <c r="AS132" s="797">
        <f t="shared" si="228"/>
        <v>49</v>
      </c>
      <c r="AT132" s="797">
        <f t="shared" si="229"/>
        <v>12</v>
      </c>
      <c r="AU132" s="797">
        <f t="shared" si="230"/>
        <v>86</v>
      </c>
      <c r="AV132" s="797">
        <f t="shared" si="231"/>
        <v>56</v>
      </c>
      <c r="AW132" s="797">
        <f t="shared" si="232"/>
        <v>76</v>
      </c>
      <c r="AX132" s="797">
        <f t="shared" si="233"/>
        <v>64</v>
      </c>
      <c r="AY132" s="797">
        <f t="shared" si="234"/>
        <v>37</v>
      </c>
      <c r="AZ132" s="797">
        <f t="shared" si="235"/>
        <v>45</v>
      </c>
      <c r="BA132" s="797">
        <f t="shared" si="236"/>
        <v>11</v>
      </c>
      <c r="BB132" s="797">
        <f t="shared" si="237"/>
        <v>12</v>
      </c>
      <c r="BC132" s="797">
        <f t="shared" si="238"/>
        <v>12</v>
      </c>
      <c r="BD132" s="789">
        <f t="shared" si="239"/>
        <v>0</v>
      </c>
      <c r="BE132" s="789">
        <f t="shared" si="240"/>
        <v>0</v>
      </c>
      <c r="BF132" s="789">
        <f t="shared" si="241"/>
        <v>0</v>
      </c>
      <c r="BG132" s="789">
        <f t="shared" si="242"/>
        <v>0</v>
      </c>
      <c r="BH132" s="789">
        <f t="shared" si="243"/>
        <v>0</v>
      </c>
      <c r="BI132" s="789">
        <f t="shared" si="244"/>
        <v>0</v>
      </c>
      <c r="BJ132" s="789">
        <f t="shared" si="245"/>
        <v>0</v>
      </c>
      <c r="BK132" s="789">
        <f t="shared" si="246"/>
        <v>2</v>
      </c>
      <c r="BL132" s="789">
        <f t="shared" si="247"/>
        <v>4</v>
      </c>
      <c r="BM132" s="789">
        <f t="shared" si="248"/>
        <v>6</v>
      </c>
      <c r="BN132" s="356"/>
      <c r="BO132" s="356"/>
      <c r="BP132" s="16" t="s">
        <v>141</v>
      </c>
      <c r="BQ132" s="13"/>
      <c r="BR132" s="13"/>
      <c r="BS132" s="13"/>
      <c r="BT132" s="13"/>
      <c r="BU132" s="13"/>
      <c r="BV132" s="13"/>
      <c r="BW132" s="13"/>
      <c r="BX132" s="13"/>
      <c r="BY132" s="13"/>
      <c r="BZ132" s="13"/>
      <c r="CA132" s="13"/>
      <c r="CB132" s="13"/>
      <c r="CC132" s="13"/>
      <c r="CD132" s="13"/>
      <c r="CE132" s="13"/>
      <c r="CF132" s="13"/>
      <c r="CG132" s="13"/>
      <c r="CH132" s="13"/>
      <c r="CI132" s="13"/>
      <c r="CJ132" s="13">
        <v>1</v>
      </c>
      <c r="CK132" s="13"/>
      <c r="CL132" s="13"/>
      <c r="CM132" s="13"/>
      <c r="CN132" s="13"/>
      <c r="CO132" s="13"/>
      <c r="CP132" s="13"/>
      <c r="CQ132" s="13">
        <v>1</v>
      </c>
      <c r="CR132" s="13"/>
      <c r="CS132" s="13"/>
      <c r="CT132" s="13">
        <v>2</v>
      </c>
      <c r="CU132" s="13"/>
      <c r="CV132" s="13"/>
      <c r="CW132" s="13">
        <v>2</v>
      </c>
      <c r="CX132" s="13"/>
      <c r="CY132" s="13">
        <v>1</v>
      </c>
      <c r="CZ132" s="13">
        <v>1</v>
      </c>
      <c r="DA132" s="13">
        <v>1</v>
      </c>
      <c r="DB132" s="13">
        <v>2</v>
      </c>
      <c r="DC132" s="13">
        <v>2</v>
      </c>
      <c r="DD132" s="13">
        <v>1</v>
      </c>
      <c r="DE132" s="13"/>
      <c r="DF132" s="13">
        <v>2</v>
      </c>
      <c r="DG132" s="13">
        <v>2</v>
      </c>
      <c r="DH132" s="13">
        <v>2</v>
      </c>
      <c r="DI132" s="13">
        <v>2</v>
      </c>
      <c r="DJ132" s="13"/>
      <c r="DK132" s="13"/>
      <c r="DL132" s="13">
        <v>3</v>
      </c>
      <c r="DM132" s="13">
        <v>1</v>
      </c>
      <c r="DN132" s="13">
        <v>3</v>
      </c>
      <c r="DO132" s="13"/>
      <c r="DP132" s="13">
        <v>2</v>
      </c>
      <c r="DQ132" s="13"/>
      <c r="DR132" s="13">
        <v>1</v>
      </c>
      <c r="DS132" s="13">
        <v>5</v>
      </c>
      <c r="DT132" s="13">
        <v>6</v>
      </c>
      <c r="DU132" s="13">
        <v>2</v>
      </c>
      <c r="DV132" s="13">
        <v>7</v>
      </c>
      <c r="DW132" s="13">
        <v>3</v>
      </c>
      <c r="DX132" s="13">
        <v>7</v>
      </c>
      <c r="DY132" s="13">
        <v>6</v>
      </c>
      <c r="DZ132" s="13">
        <v>5</v>
      </c>
      <c r="EA132" s="13">
        <v>5</v>
      </c>
      <c r="EB132" s="13">
        <v>10</v>
      </c>
      <c r="EC132" s="13">
        <v>5</v>
      </c>
      <c r="ED132" s="13">
        <v>10</v>
      </c>
      <c r="EE132" s="13">
        <v>1</v>
      </c>
      <c r="EF132" s="13">
        <v>7</v>
      </c>
      <c r="EG132" s="13">
        <v>7</v>
      </c>
      <c r="EH132" s="13">
        <v>3</v>
      </c>
      <c r="EI132" s="13">
        <v>8</v>
      </c>
      <c r="EJ132" s="13">
        <v>6</v>
      </c>
      <c r="EK132" s="13">
        <v>6</v>
      </c>
      <c r="EL132" s="13">
        <v>11</v>
      </c>
      <c r="EM132" s="13">
        <v>6</v>
      </c>
      <c r="EN132" s="13">
        <v>3</v>
      </c>
      <c r="EO132" s="13">
        <v>3</v>
      </c>
      <c r="EP132" s="13">
        <v>3</v>
      </c>
      <c r="EQ132" s="13">
        <v>7</v>
      </c>
      <c r="ER132" s="13">
        <v>4</v>
      </c>
      <c r="ES132" s="13">
        <v>7</v>
      </c>
      <c r="ET132" s="13">
        <v>4</v>
      </c>
      <c r="EU132" s="13">
        <v>6</v>
      </c>
      <c r="EV132" s="13">
        <v>2</v>
      </c>
      <c r="EW132" s="13">
        <v>1</v>
      </c>
      <c r="EX132" s="13">
        <v>3</v>
      </c>
      <c r="EY132" s="13">
        <v>2</v>
      </c>
      <c r="EZ132" s="13">
        <v>2</v>
      </c>
      <c r="FA132" s="13"/>
      <c r="FB132" s="13"/>
      <c r="FC132" s="13">
        <v>1</v>
      </c>
      <c r="FD132" s="13">
        <v>1</v>
      </c>
      <c r="FE132" s="13">
        <v>1</v>
      </c>
      <c r="FF132" s="13">
        <v>1</v>
      </c>
      <c r="FG132" s="13"/>
      <c r="FH132" s="13"/>
      <c r="FI132" s="13"/>
      <c r="FJ132" s="13"/>
      <c r="FK132" s="13"/>
      <c r="FL132" s="13"/>
      <c r="FM132" s="13"/>
      <c r="FN132" s="60">
        <v>209</v>
      </c>
      <c r="FO132" s="13"/>
      <c r="FP132" s="13">
        <v>1</v>
      </c>
      <c r="FQ132" s="13"/>
      <c r="FR132" s="13"/>
      <c r="FS132" s="13"/>
      <c r="FT132" s="13"/>
      <c r="FU132" s="13"/>
      <c r="FV132" s="13"/>
      <c r="FW132" s="13"/>
      <c r="FX132" s="13"/>
      <c r="FY132" s="13"/>
      <c r="FZ132" s="13"/>
      <c r="GA132" s="13"/>
      <c r="GB132" s="13"/>
      <c r="GC132" s="13"/>
      <c r="GD132" s="13"/>
      <c r="GE132" s="13"/>
      <c r="GF132" s="13"/>
      <c r="GG132" s="13"/>
      <c r="GH132" s="13"/>
      <c r="GI132" s="13"/>
      <c r="GJ132" s="13"/>
      <c r="GK132" s="13"/>
      <c r="GL132" s="13"/>
      <c r="GM132" s="13"/>
      <c r="GN132" s="13"/>
      <c r="GO132" s="13"/>
      <c r="GP132" s="13"/>
      <c r="GQ132" s="13"/>
      <c r="GR132" s="13"/>
      <c r="GS132" s="13">
        <v>1</v>
      </c>
      <c r="GT132" s="13">
        <v>1</v>
      </c>
      <c r="GU132" s="13">
        <v>1</v>
      </c>
      <c r="GV132" s="13">
        <v>3</v>
      </c>
      <c r="GW132" s="13">
        <v>1</v>
      </c>
      <c r="GX132" s="13"/>
      <c r="GY132" s="13">
        <v>2</v>
      </c>
      <c r="GZ132" s="13"/>
      <c r="HA132" s="13">
        <v>1</v>
      </c>
      <c r="HB132" s="13"/>
      <c r="HC132" s="13">
        <v>1</v>
      </c>
      <c r="HD132" s="13">
        <v>2</v>
      </c>
      <c r="HE132" s="13">
        <v>1</v>
      </c>
      <c r="HF132" s="13">
        <v>1</v>
      </c>
      <c r="HG132" s="13">
        <v>1</v>
      </c>
      <c r="HH132" s="13">
        <v>1</v>
      </c>
      <c r="HI132" s="13">
        <v>2</v>
      </c>
      <c r="HJ132" s="13">
        <v>1</v>
      </c>
      <c r="HK132" s="13">
        <v>3</v>
      </c>
      <c r="HL132" s="13">
        <v>4</v>
      </c>
      <c r="HM132" s="13">
        <v>1</v>
      </c>
      <c r="HN132" s="13">
        <v>3</v>
      </c>
      <c r="HO132" s="13">
        <v>11</v>
      </c>
      <c r="HP132" s="13">
        <v>10</v>
      </c>
      <c r="HQ132" s="13">
        <v>5</v>
      </c>
      <c r="HR132" s="13">
        <v>3</v>
      </c>
      <c r="HS132" s="13">
        <v>8</v>
      </c>
      <c r="HT132" s="13">
        <v>9</v>
      </c>
      <c r="HU132" s="13">
        <v>9</v>
      </c>
      <c r="HV132" s="13">
        <v>6</v>
      </c>
      <c r="HW132" s="13">
        <v>10</v>
      </c>
      <c r="HX132" s="13">
        <v>7</v>
      </c>
      <c r="HY132" s="13">
        <v>11</v>
      </c>
      <c r="HZ132" s="13">
        <v>10</v>
      </c>
      <c r="IA132" s="13">
        <v>5</v>
      </c>
      <c r="IB132" s="13">
        <v>11</v>
      </c>
      <c r="IC132" s="13">
        <v>8</v>
      </c>
      <c r="ID132" s="13">
        <v>8</v>
      </c>
      <c r="IE132" s="13">
        <v>8</v>
      </c>
      <c r="IF132" s="13">
        <v>4</v>
      </c>
      <c r="IG132" s="13">
        <v>4</v>
      </c>
      <c r="IH132" s="13">
        <v>8</v>
      </c>
      <c r="II132" s="13">
        <v>6</v>
      </c>
      <c r="IJ132" s="13">
        <v>8</v>
      </c>
      <c r="IK132" s="13">
        <v>11</v>
      </c>
      <c r="IL132" s="13">
        <v>10</v>
      </c>
      <c r="IM132" s="13">
        <v>9</v>
      </c>
      <c r="IN132" s="13">
        <v>5</v>
      </c>
      <c r="IO132" s="13">
        <v>3</v>
      </c>
      <c r="IP132" s="13">
        <v>2</v>
      </c>
      <c r="IQ132" s="13">
        <v>11</v>
      </c>
      <c r="IR132" s="13">
        <v>4</v>
      </c>
      <c r="IS132" s="13">
        <v>1</v>
      </c>
      <c r="IT132" s="13">
        <v>2</v>
      </c>
      <c r="IU132" s="13">
        <v>3</v>
      </c>
      <c r="IV132" s="13">
        <v>4</v>
      </c>
      <c r="IW132" s="13">
        <v>2</v>
      </c>
      <c r="IX132" s="13">
        <v>4</v>
      </c>
      <c r="IY132" s="13">
        <v>3</v>
      </c>
      <c r="IZ132" s="13">
        <v>2</v>
      </c>
      <c r="JA132" s="13"/>
      <c r="JB132" s="13"/>
      <c r="JC132" s="13">
        <v>2</v>
      </c>
      <c r="JD132" s="13"/>
      <c r="JE132" s="13"/>
      <c r="JF132" s="13"/>
      <c r="JG132" s="13"/>
      <c r="JH132" s="13"/>
      <c r="JI132" s="13"/>
      <c r="JJ132" s="13"/>
      <c r="JK132" s="13"/>
      <c r="JL132" s="13"/>
      <c r="JM132" s="60">
        <v>279</v>
      </c>
      <c r="JN132" s="13"/>
      <c r="JO132" s="13"/>
      <c r="JP132" s="13"/>
      <c r="JQ132" s="13"/>
      <c r="JR132" s="13"/>
      <c r="JS132" s="13"/>
      <c r="JT132" s="13"/>
      <c r="JU132" s="13"/>
      <c r="JV132" s="13"/>
      <c r="JW132" s="13"/>
      <c r="JX132" s="13"/>
      <c r="JY132" s="13"/>
      <c r="JZ132" s="13"/>
      <c r="KA132" s="13"/>
      <c r="KB132" s="13"/>
      <c r="KC132" s="13"/>
      <c r="KD132" s="13"/>
      <c r="KE132" s="13"/>
      <c r="KF132" s="13"/>
      <c r="KG132" s="13"/>
      <c r="KH132" s="13"/>
      <c r="KI132" s="13"/>
      <c r="KJ132" s="13"/>
      <c r="KK132" s="13"/>
      <c r="KL132" s="13"/>
      <c r="KM132" s="13"/>
      <c r="KN132" s="13"/>
      <c r="KO132" s="13"/>
      <c r="KP132" s="13"/>
      <c r="KQ132" s="13"/>
      <c r="KR132" s="13"/>
      <c r="KS132" s="13"/>
      <c r="KT132" s="13"/>
      <c r="KU132" s="13"/>
      <c r="KV132" s="13"/>
      <c r="KW132" s="13"/>
      <c r="KX132" s="13"/>
      <c r="KY132" s="13"/>
      <c r="KZ132" s="13"/>
      <c r="LA132" s="13"/>
      <c r="LB132" s="13"/>
      <c r="LC132" s="13"/>
      <c r="LD132" s="13"/>
      <c r="LE132" s="13"/>
      <c r="LF132" s="13"/>
      <c r="LG132" s="13"/>
      <c r="LH132" s="13"/>
      <c r="LI132" s="13">
        <v>1</v>
      </c>
      <c r="LJ132" s="13">
        <v>1</v>
      </c>
      <c r="LK132" s="13"/>
      <c r="LL132" s="13"/>
      <c r="LM132" s="13"/>
      <c r="LN132" s="13"/>
      <c r="LO132" s="13">
        <v>1</v>
      </c>
      <c r="LP132" s="13"/>
      <c r="LQ132" s="13"/>
      <c r="LR132" s="13">
        <v>1</v>
      </c>
      <c r="LS132" s="13"/>
      <c r="LT132" s="13">
        <v>2</v>
      </c>
      <c r="LU132" s="13"/>
      <c r="LV132" s="13">
        <v>3</v>
      </c>
      <c r="LW132" s="13"/>
      <c r="LX132" s="13"/>
      <c r="LY132" s="13"/>
      <c r="LZ132" s="13">
        <v>2</v>
      </c>
      <c r="MA132" s="13"/>
      <c r="MB132" s="13"/>
      <c r="MC132" s="13"/>
      <c r="MD132" s="13">
        <v>1</v>
      </c>
      <c r="ME132" s="13"/>
      <c r="MF132" s="13"/>
      <c r="MG132" s="13"/>
      <c r="MH132" s="13"/>
      <c r="MI132" s="13"/>
      <c r="MJ132" s="13"/>
      <c r="MK132" s="60">
        <v>12</v>
      </c>
      <c r="ML132" s="13">
        <v>500</v>
      </c>
      <c r="MM132" s="448"/>
      <c r="MN132" s="448"/>
      <c r="MO132" s="448"/>
      <c r="MP132" s="448"/>
    </row>
    <row r="133" spans="1:354">
      <c r="A133" s="9" t="s">
        <v>213</v>
      </c>
      <c r="B133" s="283">
        <f t="shared" si="249"/>
        <v>0</v>
      </c>
      <c r="C133" s="283">
        <f t="shared" si="250"/>
        <v>0</v>
      </c>
      <c r="D133" s="283">
        <f t="shared" si="251"/>
        <v>0</v>
      </c>
      <c r="E133" s="283">
        <f t="shared" si="252"/>
        <v>0</v>
      </c>
      <c r="F133" s="283">
        <f t="shared" si="253"/>
        <v>0</v>
      </c>
      <c r="G133" s="283">
        <f t="shared" si="254"/>
        <v>0</v>
      </c>
      <c r="H133" s="283">
        <f t="shared" si="255"/>
        <v>2</v>
      </c>
      <c r="I133" s="283">
        <f t="shared" si="256"/>
        <v>3</v>
      </c>
      <c r="J133" s="283">
        <f t="shared" si="257"/>
        <v>6</v>
      </c>
      <c r="K133" s="283">
        <f t="shared" si="258"/>
        <v>5</v>
      </c>
      <c r="L133" s="283">
        <f t="shared" si="259"/>
        <v>13</v>
      </c>
      <c r="M133" s="283">
        <f t="shared" si="260"/>
        <v>2</v>
      </c>
      <c r="N133" s="283">
        <f t="shared" si="261"/>
        <v>22</v>
      </c>
      <c r="O133" s="283">
        <f t="shared" si="262"/>
        <v>10</v>
      </c>
      <c r="P133" s="283">
        <f t="shared" si="263"/>
        <v>17</v>
      </c>
      <c r="Q133" s="283">
        <f t="shared" si="264"/>
        <v>7</v>
      </c>
      <c r="R133" s="283">
        <f t="shared" si="265"/>
        <v>11</v>
      </c>
      <c r="S133" s="283">
        <f t="shared" si="266"/>
        <v>3</v>
      </c>
      <c r="T133" s="283">
        <f t="shared" si="267"/>
        <v>2</v>
      </c>
      <c r="U133" s="283">
        <f t="shared" si="268"/>
        <v>2</v>
      </c>
      <c r="W133" s="791">
        <f t="shared" si="269"/>
        <v>1</v>
      </c>
      <c r="X133" s="791">
        <f t="shared" si="270"/>
        <v>0</v>
      </c>
      <c r="Y133" s="791">
        <f t="shared" si="271"/>
        <v>0</v>
      </c>
      <c r="Z133" s="791">
        <f t="shared" si="272"/>
        <v>0</v>
      </c>
      <c r="AA133" s="791">
        <f t="shared" si="273"/>
        <v>0</v>
      </c>
      <c r="AB133" s="791">
        <f t="shared" si="274"/>
        <v>0</v>
      </c>
      <c r="AC133" s="791">
        <f t="shared" si="275"/>
        <v>0</v>
      </c>
      <c r="AD133" s="791">
        <f t="shared" si="276"/>
        <v>0</v>
      </c>
      <c r="AE133" s="791">
        <f t="shared" si="277"/>
        <v>0</v>
      </c>
      <c r="AF133" s="791">
        <f t="shared" si="278"/>
        <v>0</v>
      </c>
      <c r="AG133" s="356"/>
      <c r="AH133" s="16" t="s">
        <v>142</v>
      </c>
      <c r="AI133" s="797">
        <f t="shared" si="218"/>
        <v>0</v>
      </c>
      <c r="AJ133" s="797">
        <f t="shared" si="219"/>
        <v>0</v>
      </c>
      <c r="AK133" s="797">
        <f t="shared" si="220"/>
        <v>0</v>
      </c>
      <c r="AL133" s="797">
        <f t="shared" si="221"/>
        <v>0</v>
      </c>
      <c r="AM133" s="797">
        <f t="shared" si="222"/>
        <v>0</v>
      </c>
      <c r="AN133" s="797">
        <f t="shared" si="223"/>
        <v>0</v>
      </c>
      <c r="AO133" s="797">
        <f t="shared" si="224"/>
        <v>0</v>
      </c>
      <c r="AP133" s="797">
        <f t="shared" si="225"/>
        <v>1</v>
      </c>
      <c r="AQ133" s="797">
        <f t="shared" si="226"/>
        <v>0</v>
      </c>
      <c r="AR133" s="797">
        <f t="shared" si="227"/>
        <v>1</v>
      </c>
      <c r="AS133" s="797">
        <f t="shared" si="228"/>
        <v>6</v>
      </c>
      <c r="AT133" s="797">
        <f t="shared" si="229"/>
        <v>2</v>
      </c>
      <c r="AU133" s="797">
        <f t="shared" si="230"/>
        <v>6</v>
      </c>
      <c r="AV133" s="797">
        <f t="shared" si="231"/>
        <v>2</v>
      </c>
      <c r="AW133" s="797">
        <f t="shared" si="232"/>
        <v>5</v>
      </c>
      <c r="AX133" s="797">
        <f t="shared" si="233"/>
        <v>7</v>
      </c>
      <c r="AY133" s="797">
        <f t="shared" si="234"/>
        <v>9</v>
      </c>
      <c r="AZ133" s="797">
        <f t="shared" si="235"/>
        <v>3</v>
      </c>
      <c r="BA133" s="797">
        <f t="shared" si="236"/>
        <v>4</v>
      </c>
      <c r="BB133" s="797">
        <f t="shared" si="237"/>
        <v>6</v>
      </c>
      <c r="BC133" s="797">
        <f t="shared" si="238"/>
        <v>2</v>
      </c>
      <c r="BD133" s="789">
        <f t="shared" si="239"/>
        <v>0</v>
      </c>
      <c r="BE133" s="789">
        <f t="shared" si="240"/>
        <v>0</v>
      </c>
      <c r="BF133" s="789">
        <f t="shared" si="241"/>
        <v>0</v>
      </c>
      <c r="BG133" s="789">
        <f t="shared" si="242"/>
        <v>0</v>
      </c>
      <c r="BH133" s="789">
        <f t="shared" si="243"/>
        <v>0</v>
      </c>
      <c r="BI133" s="789">
        <f t="shared" si="244"/>
        <v>0</v>
      </c>
      <c r="BJ133" s="789">
        <f t="shared" si="245"/>
        <v>1</v>
      </c>
      <c r="BK133" s="789">
        <f t="shared" si="246"/>
        <v>0</v>
      </c>
      <c r="BL133" s="789">
        <f t="shared" si="247"/>
        <v>1</v>
      </c>
      <c r="BM133" s="789">
        <f t="shared" si="248"/>
        <v>0</v>
      </c>
      <c r="BN133" s="356"/>
      <c r="BO133" s="356"/>
      <c r="BP133" s="16" t="s">
        <v>142</v>
      </c>
      <c r="BQ133" s="13"/>
      <c r="BR133" s="13"/>
      <c r="BS133" s="13"/>
      <c r="BT133" s="13"/>
      <c r="BU133" s="13"/>
      <c r="BV133" s="13"/>
      <c r="BW133" s="13"/>
      <c r="BX133" s="13"/>
      <c r="BY133" s="13"/>
      <c r="BZ133" s="13"/>
      <c r="CA133" s="13"/>
      <c r="CB133" s="13"/>
      <c r="CC133" s="13"/>
      <c r="CD133" s="13"/>
      <c r="CE133" s="13"/>
      <c r="CF133" s="13"/>
      <c r="CG133" s="13"/>
      <c r="CH133" s="13"/>
      <c r="CI133" s="13"/>
      <c r="CJ133" s="13"/>
      <c r="CK133" s="13"/>
      <c r="CL133" s="13"/>
      <c r="CM133" s="13"/>
      <c r="CN133" s="13"/>
      <c r="CO133" s="13"/>
      <c r="CP133" s="13"/>
      <c r="CQ133" s="13"/>
      <c r="CR133" s="13">
        <v>1</v>
      </c>
      <c r="CS133" s="13"/>
      <c r="CT133" s="13"/>
      <c r="CU133" s="13"/>
      <c r="CV133" s="13"/>
      <c r="CW133" s="13"/>
      <c r="CX133" s="13"/>
      <c r="CY133" s="13"/>
      <c r="CZ133" s="13"/>
      <c r="DA133" s="13"/>
      <c r="DB133" s="13"/>
      <c r="DC133" s="13"/>
      <c r="DD133" s="13">
        <v>1</v>
      </c>
      <c r="DE133" s="13"/>
      <c r="DF133" s="13"/>
      <c r="DG133" s="13"/>
      <c r="DH133" s="13"/>
      <c r="DI133" s="13"/>
      <c r="DJ133" s="13"/>
      <c r="DK133" s="13"/>
      <c r="DL133" s="13">
        <v>1</v>
      </c>
      <c r="DM133" s="13"/>
      <c r="DN133" s="13"/>
      <c r="DO133" s="13"/>
      <c r="DP133" s="13">
        <v>1</v>
      </c>
      <c r="DQ133" s="13"/>
      <c r="DR133" s="13"/>
      <c r="DS133" s="13"/>
      <c r="DT133" s="13"/>
      <c r="DU133" s="13"/>
      <c r="DV133" s="13">
        <v>1</v>
      </c>
      <c r="DW133" s="13"/>
      <c r="DX133" s="13"/>
      <c r="DY133" s="13"/>
      <c r="DZ133" s="13"/>
      <c r="EA133" s="13">
        <v>1</v>
      </c>
      <c r="EB133" s="13"/>
      <c r="EC133" s="13">
        <v>1</v>
      </c>
      <c r="ED133" s="13">
        <v>1</v>
      </c>
      <c r="EE133" s="13">
        <v>1</v>
      </c>
      <c r="EF133" s="13">
        <v>1</v>
      </c>
      <c r="EG133" s="13"/>
      <c r="EH133" s="13">
        <v>2</v>
      </c>
      <c r="EI133" s="13"/>
      <c r="EJ133" s="13"/>
      <c r="EK133" s="13">
        <v>1</v>
      </c>
      <c r="EL133" s="13"/>
      <c r="EM133" s="13"/>
      <c r="EN133" s="13"/>
      <c r="EO133" s="13"/>
      <c r="EP133" s="13">
        <v>1</v>
      </c>
      <c r="EQ133" s="13"/>
      <c r="ER133" s="13">
        <v>1</v>
      </c>
      <c r="ES133" s="13"/>
      <c r="ET133" s="13"/>
      <c r="EU133" s="13">
        <v>1</v>
      </c>
      <c r="EV133" s="13"/>
      <c r="EW133" s="13"/>
      <c r="EX133" s="13">
        <v>2</v>
      </c>
      <c r="EY133" s="13">
        <v>1</v>
      </c>
      <c r="EZ133" s="13"/>
      <c r="FA133" s="13">
        <v>1</v>
      </c>
      <c r="FB133" s="13">
        <v>1</v>
      </c>
      <c r="FC133" s="13">
        <v>1</v>
      </c>
      <c r="FD133" s="13"/>
      <c r="FE133" s="13"/>
      <c r="FF133" s="13"/>
      <c r="FG133" s="13"/>
      <c r="FH133" s="13"/>
      <c r="FI133" s="13"/>
      <c r="FJ133" s="13"/>
      <c r="FK133" s="13"/>
      <c r="FL133" s="13"/>
      <c r="FM133" s="13"/>
      <c r="FN133" s="60">
        <v>22</v>
      </c>
      <c r="FO133" s="13"/>
      <c r="FP133" s="13"/>
      <c r="FQ133" s="13"/>
      <c r="FR133" s="13"/>
      <c r="FS133" s="13"/>
      <c r="FT133" s="13"/>
      <c r="FU133" s="13"/>
      <c r="FV133" s="13"/>
      <c r="FW133" s="13"/>
      <c r="FX133" s="13"/>
      <c r="FY133" s="13"/>
      <c r="FZ133" s="13"/>
      <c r="GA133" s="13"/>
      <c r="GB133" s="13"/>
      <c r="GC133" s="13"/>
      <c r="GD133" s="13"/>
      <c r="GE133" s="13"/>
      <c r="GF133" s="13"/>
      <c r="GG133" s="13"/>
      <c r="GH133" s="13"/>
      <c r="GI133" s="13"/>
      <c r="GJ133" s="13"/>
      <c r="GK133" s="13"/>
      <c r="GL133" s="13"/>
      <c r="GM133" s="13"/>
      <c r="GN133" s="13"/>
      <c r="GO133" s="13"/>
      <c r="GP133" s="13"/>
      <c r="GQ133" s="13"/>
      <c r="GR133" s="13"/>
      <c r="GS133" s="13"/>
      <c r="GT133" s="13"/>
      <c r="GU133" s="13"/>
      <c r="GV133" s="13"/>
      <c r="GW133" s="13"/>
      <c r="GX133" s="13"/>
      <c r="GY133" s="13"/>
      <c r="GZ133" s="13"/>
      <c r="HA133" s="13"/>
      <c r="HB133" s="13"/>
      <c r="HC133" s="13"/>
      <c r="HD133" s="13"/>
      <c r="HE133" s="13"/>
      <c r="HF133" s="13"/>
      <c r="HG133" s="13"/>
      <c r="HH133" s="13"/>
      <c r="HI133" s="13"/>
      <c r="HJ133" s="13"/>
      <c r="HK133" s="13"/>
      <c r="HL133" s="13"/>
      <c r="HM133" s="13"/>
      <c r="HN133" s="13"/>
      <c r="HO133" s="13">
        <v>1</v>
      </c>
      <c r="HP133" s="13"/>
      <c r="HQ133" s="13">
        <v>3</v>
      </c>
      <c r="HR133" s="13">
        <v>2</v>
      </c>
      <c r="HS133" s="13"/>
      <c r="HT133" s="13"/>
      <c r="HU133" s="13"/>
      <c r="HV133" s="13">
        <v>1</v>
      </c>
      <c r="HW133" s="13">
        <v>1</v>
      </c>
      <c r="HX133" s="13">
        <v>1</v>
      </c>
      <c r="HY133" s="13">
        <v>2</v>
      </c>
      <c r="HZ133" s="13"/>
      <c r="IA133" s="13"/>
      <c r="IB133" s="13">
        <v>1</v>
      </c>
      <c r="IC133" s="13"/>
      <c r="ID133" s="13"/>
      <c r="IE133" s="13"/>
      <c r="IF133" s="13"/>
      <c r="IG133" s="13"/>
      <c r="IH133" s="13"/>
      <c r="II133" s="13">
        <v>1</v>
      </c>
      <c r="IJ133" s="13"/>
      <c r="IK133" s="13">
        <v>1</v>
      </c>
      <c r="IL133" s="13">
        <v>3</v>
      </c>
      <c r="IM133" s="13"/>
      <c r="IN133" s="13"/>
      <c r="IO133" s="13">
        <v>4</v>
      </c>
      <c r="IP133" s="13">
        <v>1</v>
      </c>
      <c r="IQ133" s="13">
        <v>1</v>
      </c>
      <c r="IR133" s="13"/>
      <c r="IS133" s="13">
        <v>1</v>
      </c>
      <c r="IT133" s="13">
        <v>1</v>
      </c>
      <c r="IU133" s="13">
        <v>1</v>
      </c>
      <c r="IV133" s="13"/>
      <c r="IW133" s="13"/>
      <c r="IX133" s="13">
        <v>3</v>
      </c>
      <c r="IY133" s="13">
        <v>1</v>
      </c>
      <c r="IZ133" s="13"/>
      <c r="JA133" s="13"/>
      <c r="JB133" s="13"/>
      <c r="JC133" s="13"/>
      <c r="JD133" s="13"/>
      <c r="JE133" s="13"/>
      <c r="JF133" s="13"/>
      <c r="JG133" s="13"/>
      <c r="JH133" s="13"/>
      <c r="JI133" s="13"/>
      <c r="JJ133" s="13"/>
      <c r="JK133" s="13"/>
      <c r="JL133" s="13"/>
      <c r="JM133" s="60">
        <v>30</v>
      </c>
      <c r="JN133" s="13"/>
      <c r="JO133" s="13"/>
      <c r="JP133" s="13"/>
      <c r="JQ133" s="13"/>
      <c r="JR133" s="13"/>
      <c r="JS133" s="13"/>
      <c r="JT133" s="13"/>
      <c r="JU133" s="13"/>
      <c r="JV133" s="13"/>
      <c r="JW133" s="13"/>
      <c r="JX133" s="13"/>
      <c r="JY133" s="13"/>
      <c r="JZ133" s="13"/>
      <c r="KA133" s="13"/>
      <c r="KB133" s="13"/>
      <c r="KC133" s="13"/>
      <c r="KD133" s="13"/>
      <c r="KE133" s="13"/>
      <c r="KF133" s="13"/>
      <c r="KG133" s="13"/>
      <c r="KH133" s="13"/>
      <c r="KI133" s="13"/>
      <c r="KJ133" s="13"/>
      <c r="KK133" s="13"/>
      <c r="KL133" s="13"/>
      <c r="KM133" s="13"/>
      <c r="KN133" s="13"/>
      <c r="KO133" s="13"/>
      <c r="KP133" s="13"/>
      <c r="KQ133" s="13"/>
      <c r="KR133" s="13"/>
      <c r="KS133" s="13"/>
      <c r="KT133" s="13"/>
      <c r="KU133" s="13"/>
      <c r="KV133" s="13"/>
      <c r="KW133" s="13"/>
      <c r="KX133" s="13"/>
      <c r="KY133" s="13">
        <v>1</v>
      </c>
      <c r="KZ133" s="13"/>
      <c r="LA133" s="13"/>
      <c r="LB133" s="13"/>
      <c r="LC133" s="13"/>
      <c r="LD133" s="13"/>
      <c r="LE133" s="13"/>
      <c r="LF133" s="13"/>
      <c r="LG133" s="13"/>
      <c r="LH133" s="13"/>
      <c r="LI133" s="13"/>
      <c r="LJ133" s="13"/>
      <c r="LK133" s="13"/>
      <c r="LL133" s="13"/>
      <c r="LM133" s="13"/>
      <c r="LN133" s="13"/>
      <c r="LO133" s="13">
        <v>1</v>
      </c>
      <c r="LP133" s="13"/>
      <c r="LQ133" s="13"/>
      <c r="LR133" s="13"/>
      <c r="LS133" s="13"/>
      <c r="LT133" s="13"/>
      <c r="LU133" s="13"/>
      <c r="LV133" s="13"/>
      <c r="LW133" s="13"/>
      <c r="LX133" s="13"/>
      <c r="LY133" s="13"/>
      <c r="LZ133" s="13"/>
      <c r="MA133" s="13"/>
      <c r="MB133" s="13"/>
      <c r="MC133" s="13"/>
      <c r="MD133" s="13"/>
      <c r="ME133" s="13"/>
      <c r="MF133" s="13"/>
      <c r="MG133" s="13"/>
      <c r="MH133" s="13"/>
      <c r="MI133" s="13"/>
      <c r="MJ133" s="13"/>
      <c r="MK133" s="60">
        <v>2</v>
      </c>
      <c r="ML133" s="13">
        <v>54</v>
      </c>
      <c r="MM133" s="448"/>
      <c r="MN133" s="448"/>
      <c r="MO133" s="448"/>
      <c r="MP133" s="448"/>
    </row>
    <row r="134" spans="1:354">
      <c r="A134" s="8" t="s">
        <v>214</v>
      </c>
      <c r="B134" s="283">
        <f t="shared" si="249"/>
        <v>0</v>
      </c>
      <c r="C134" s="283">
        <f t="shared" si="250"/>
        <v>0</v>
      </c>
      <c r="D134" s="283">
        <f t="shared" si="251"/>
        <v>0</v>
      </c>
      <c r="E134" s="283">
        <f t="shared" si="252"/>
        <v>0</v>
      </c>
      <c r="F134" s="283">
        <f t="shared" si="253"/>
        <v>0</v>
      </c>
      <c r="G134" s="283">
        <f t="shared" si="254"/>
        <v>0</v>
      </c>
      <c r="H134" s="283">
        <f t="shared" si="255"/>
        <v>0</v>
      </c>
      <c r="I134" s="283">
        <f t="shared" si="256"/>
        <v>0</v>
      </c>
      <c r="J134" s="283">
        <f t="shared" si="257"/>
        <v>0</v>
      </c>
      <c r="K134" s="283">
        <f t="shared" si="258"/>
        <v>0</v>
      </c>
      <c r="L134" s="283">
        <f t="shared" si="259"/>
        <v>0</v>
      </c>
      <c r="M134" s="283">
        <f t="shared" si="260"/>
        <v>0</v>
      </c>
      <c r="N134" s="283">
        <f t="shared" si="261"/>
        <v>3</v>
      </c>
      <c r="O134" s="283">
        <f t="shared" si="262"/>
        <v>0</v>
      </c>
      <c r="P134" s="283">
        <f t="shared" si="263"/>
        <v>5</v>
      </c>
      <c r="Q134" s="283">
        <f t="shared" si="264"/>
        <v>1</v>
      </c>
      <c r="R134" s="283">
        <f t="shared" si="265"/>
        <v>3</v>
      </c>
      <c r="S134" s="283">
        <f t="shared" si="266"/>
        <v>2</v>
      </c>
      <c r="T134" s="283">
        <f t="shared" si="267"/>
        <v>1</v>
      </c>
      <c r="U134" s="283">
        <f t="shared" si="268"/>
        <v>0</v>
      </c>
      <c r="W134" s="791">
        <f t="shared" si="269"/>
        <v>0</v>
      </c>
      <c r="X134" s="791">
        <f t="shared" si="270"/>
        <v>0</v>
      </c>
      <c r="Y134" s="791">
        <f t="shared" si="271"/>
        <v>0</v>
      </c>
      <c r="Z134" s="791">
        <f t="shared" si="272"/>
        <v>0</v>
      </c>
      <c r="AA134" s="791">
        <f t="shared" si="273"/>
        <v>0</v>
      </c>
      <c r="AB134" s="791">
        <f t="shared" si="274"/>
        <v>0</v>
      </c>
      <c r="AC134" s="791">
        <f t="shared" si="275"/>
        <v>1</v>
      </c>
      <c r="AD134" s="791">
        <f t="shared" si="276"/>
        <v>0</v>
      </c>
      <c r="AE134" s="791">
        <f t="shared" si="277"/>
        <v>1</v>
      </c>
      <c r="AF134" s="791">
        <f t="shared" si="278"/>
        <v>0</v>
      </c>
      <c r="AG134" s="356"/>
      <c r="AH134" s="16" t="s">
        <v>213</v>
      </c>
      <c r="AI134" s="797">
        <f t="shared" si="218"/>
        <v>0</v>
      </c>
      <c r="AJ134" s="797">
        <f t="shared" si="219"/>
        <v>0</v>
      </c>
      <c r="AK134" s="797">
        <f t="shared" si="220"/>
        <v>0</v>
      </c>
      <c r="AL134" s="797">
        <f t="shared" si="221"/>
        <v>0</v>
      </c>
      <c r="AM134" s="797">
        <f t="shared" si="222"/>
        <v>0</v>
      </c>
      <c r="AN134" s="797">
        <f t="shared" si="223"/>
        <v>0</v>
      </c>
      <c r="AO134" s="797">
        <f t="shared" si="224"/>
        <v>2</v>
      </c>
      <c r="AP134" s="797">
        <f t="shared" si="225"/>
        <v>3</v>
      </c>
      <c r="AQ134" s="797">
        <f t="shared" si="226"/>
        <v>6</v>
      </c>
      <c r="AR134" s="797">
        <f t="shared" si="227"/>
        <v>5</v>
      </c>
      <c r="AS134" s="797">
        <f t="shared" si="228"/>
        <v>13</v>
      </c>
      <c r="AT134" s="797">
        <f t="shared" si="229"/>
        <v>2</v>
      </c>
      <c r="AU134" s="797">
        <f t="shared" si="230"/>
        <v>22</v>
      </c>
      <c r="AV134" s="797">
        <f t="shared" si="231"/>
        <v>10</v>
      </c>
      <c r="AW134" s="797">
        <f t="shared" si="232"/>
        <v>17</v>
      </c>
      <c r="AX134" s="797">
        <f t="shared" si="233"/>
        <v>7</v>
      </c>
      <c r="AY134" s="797">
        <f t="shared" si="234"/>
        <v>11</v>
      </c>
      <c r="AZ134" s="797">
        <f t="shared" si="235"/>
        <v>3</v>
      </c>
      <c r="BA134" s="797">
        <f t="shared" si="236"/>
        <v>2</v>
      </c>
      <c r="BB134" s="797">
        <f t="shared" si="237"/>
        <v>2</v>
      </c>
      <c r="BC134" s="797">
        <f t="shared" si="238"/>
        <v>1</v>
      </c>
      <c r="BD134" s="789">
        <f t="shared" si="239"/>
        <v>1</v>
      </c>
      <c r="BE134" s="789">
        <f t="shared" si="240"/>
        <v>0</v>
      </c>
      <c r="BF134" s="789">
        <f t="shared" si="241"/>
        <v>0</v>
      </c>
      <c r="BG134" s="789">
        <f t="shared" si="242"/>
        <v>0</v>
      </c>
      <c r="BH134" s="789">
        <f t="shared" si="243"/>
        <v>0</v>
      </c>
      <c r="BI134" s="789">
        <f t="shared" si="244"/>
        <v>0</v>
      </c>
      <c r="BJ134" s="789">
        <f t="shared" si="245"/>
        <v>0</v>
      </c>
      <c r="BK134" s="789">
        <f t="shared" si="246"/>
        <v>0</v>
      </c>
      <c r="BL134" s="789">
        <f t="shared" si="247"/>
        <v>0</v>
      </c>
      <c r="BM134" s="789">
        <f t="shared" si="248"/>
        <v>0</v>
      </c>
      <c r="BN134" s="356"/>
      <c r="BO134" s="356"/>
      <c r="BP134" s="16" t="s">
        <v>213</v>
      </c>
      <c r="BQ134" s="13"/>
      <c r="BR134" s="13"/>
      <c r="BS134" s="13"/>
      <c r="BT134" s="13"/>
      <c r="BU134" s="13"/>
      <c r="BV134" s="13"/>
      <c r="BW134" s="13"/>
      <c r="BX134" s="13"/>
      <c r="BY134" s="13"/>
      <c r="BZ134" s="13"/>
      <c r="CA134" s="13"/>
      <c r="CB134" s="13"/>
      <c r="CC134" s="13"/>
      <c r="CD134" s="13"/>
      <c r="CE134" s="13"/>
      <c r="CF134" s="13"/>
      <c r="CG134" s="13"/>
      <c r="CH134" s="13"/>
      <c r="CI134" s="13"/>
      <c r="CJ134" s="13"/>
      <c r="CK134" s="13"/>
      <c r="CL134" s="13"/>
      <c r="CM134" s="13"/>
      <c r="CN134" s="13"/>
      <c r="CO134" s="13"/>
      <c r="CP134" s="13"/>
      <c r="CQ134" s="13"/>
      <c r="CR134" s="13"/>
      <c r="CS134" s="13"/>
      <c r="CT134" s="13">
        <v>1</v>
      </c>
      <c r="CU134" s="13">
        <v>1</v>
      </c>
      <c r="CV134" s="13">
        <v>1</v>
      </c>
      <c r="CW134" s="13"/>
      <c r="CX134" s="13"/>
      <c r="CY134" s="13"/>
      <c r="CZ134" s="13"/>
      <c r="DA134" s="13"/>
      <c r="DB134" s="13"/>
      <c r="DC134" s="13"/>
      <c r="DD134" s="13">
        <v>1</v>
      </c>
      <c r="DE134" s="13">
        <v>1</v>
      </c>
      <c r="DF134" s="13">
        <v>1</v>
      </c>
      <c r="DG134" s="13">
        <v>1</v>
      </c>
      <c r="DH134" s="13">
        <v>1</v>
      </c>
      <c r="DI134" s="13"/>
      <c r="DJ134" s="13"/>
      <c r="DK134" s="13"/>
      <c r="DL134" s="13"/>
      <c r="DM134" s="13"/>
      <c r="DN134" s="13"/>
      <c r="DO134" s="13"/>
      <c r="DP134" s="13">
        <v>1</v>
      </c>
      <c r="DQ134" s="13">
        <v>1</v>
      </c>
      <c r="DR134" s="13"/>
      <c r="DS134" s="13"/>
      <c r="DT134" s="13">
        <v>1</v>
      </c>
      <c r="DU134" s="13">
        <v>1</v>
      </c>
      <c r="DV134" s="13">
        <v>1</v>
      </c>
      <c r="DW134" s="13"/>
      <c r="DX134" s="13">
        <v>5</v>
      </c>
      <c r="DY134" s="13"/>
      <c r="DZ134" s="13">
        <v>1</v>
      </c>
      <c r="EA134" s="13">
        <v>1</v>
      </c>
      <c r="EB134" s="13"/>
      <c r="EC134" s="13">
        <v>1</v>
      </c>
      <c r="ED134" s="13"/>
      <c r="EE134" s="13">
        <v>1</v>
      </c>
      <c r="EF134" s="13"/>
      <c r="EG134" s="13">
        <v>2</v>
      </c>
      <c r="EH134" s="13"/>
      <c r="EI134" s="13">
        <v>1</v>
      </c>
      <c r="EJ134" s="13">
        <v>1</v>
      </c>
      <c r="EK134" s="13"/>
      <c r="EL134" s="13">
        <v>1</v>
      </c>
      <c r="EM134" s="13"/>
      <c r="EN134" s="13"/>
      <c r="EO134" s="13"/>
      <c r="EP134" s="13"/>
      <c r="EQ134" s="13">
        <v>1</v>
      </c>
      <c r="ER134" s="13">
        <v>1</v>
      </c>
      <c r="ES134" s="13"/>
      <c r="ET134" s="13">
        <v>1</v>
      </c>
      <c r="EU134" s="13"/>
      <c r="EV134" s="13"/>
      <c r="EW134" s="13">
        <v>1</v>
      </c>
      <c r="EX134" s="13">
        <v>1</v>
      </c>
      <c r="EY134" s="13"/>
      <c r="EZ134" s="13"/>
      <c r="FA134" s="13"/>
      <c r="FB134" s="13"/>
      <c r="FC134" s="13"/>
      <c r="FD134" s="13"/>
      <c r="FE134" s="13"/>
      <c r="FF134" s="13"/>
      <c r="FG134" s="13"/>
      <c r="FH134" s="13"/>
      <c r="FI134" s="13"/>
      <c r="FJ134" s="13"/>
      <c r="FK134" s="13"/>
      <c r="FL134" s="13"/>
      <c r="FM134" s="13"/>
      <c r="FN134" s="60">
        <v>32</v>
      </c>
      <c r="FO134" s="13"/>
      <c r="FP134" s="13"/>
      <c r="FQ134" s="13"/>
      <c r="FR134" s="13"/>
      <c r="FS134" s="13"/>
      <c r="FT134" s="13"/>
      <c r="FU134" s="13"/>
      <c r="FV134" s="13"/>
      <c r="FW134" s="13"/>
      <c r="FX134" s="13"/>
      <c r="FY134" s="13"/>
      <c r="FZ134" s="13"/>
      <c r="GA134" s="13"/>
      <c r="GB134" s="13"/>
      <c r="GC134" s="13"/>
      <c r="GD134" s="13"/>
      <c r="GE134" s="13"/>
      <c r="GF134" s="13"/>
      <c r="GG134" s="13"/>
      <c r="GH134" s="13"/>
      <c r="GI134" s="13"/>
      <c r="GJ134" s="13"/>
      <c r="GK134" s="13"/>
      <c r="GL134" s="13"/>
      <c r="GM134" s="13"/>
      <c r="GN134" s="13"/>
      <c r="GO134" s="13"/>
      <c r="GP134" s="13"/>
      <c r="GQ134" s="13"/>
      <c r="GR134" s="13"/>
      <c r="GS134" s="13"/>
      <c r="GT134" s="13"/>
      <c r="GU134" s="13"/>
      <c r="GV134" s="13"/>
      <c r="GW134" s="13">
        <v>2</v>
      </c>
      <c r="GX134" s="13"/>
      <c r="GY134" s="13"/>
      <c r="GZ134" s="13"/>
      <c r="HA134" s="13">
        <v>1</v>
      </c>
      <c r="HB134" s="13">
        <v>1</v>
      </c>
      <c r="HC134" s="13"/>
      <c r="HD134" s="13"/>
      <c r="HE134" s="13"/>
      <c r="HF134" s="13">
        <v>1</v>
      </c>
      <c r="HG134" s="13">
        <v>1</v>
      </c>
      <c r="HH134" s="13"/>
      <c r="HI134" s="13">
        <v>2</v>
      </c>
      <c r="HJ134" s="13">
        <v>1</v>
      </c>
      <c r="HK134" s="13">
        <v>1</v>
      </c>
      <c r="HL134" s="13"/>
      <c r="HM134" s="13"/>
      <c r="HN134" s="13">
        <v>2</v>
      </c>
      <c r="HO134" s="13">
        <v>2</v>
      </c>
      <c r="HP134" s="13"/>
      <c r="HQ134" s="13">
        <v>4</v>
      </c>
      <c r="HR134" s="13">
        <v>1</v>
      </c>
      <c r="HS134" s="13">
        <v>2</v>
      </c>
      <c r="HT134" s="13">
        <v>2</v>
      </c>
      <c r="HU134" s="13">
        <v>5</v>
      </c>
      <c r="HV134" s="13">
        <v>2</v>
      </c>
      <c r="HW134" s="13">
        <v>1</v>
      </c>
      <c r="HX134" s="13">
        <v>2</v>
      </c>
      <c r="HY134" s="13">
        <v>1</v>
      </c>
      <c r="HZ134" s="13">
        <v>4</v>
      </c>
      <c r="IA134" s="13">
        <v>3</v>
      </c>
      <c r="IB134" s="13"/>
      <c r="IC134" s="13">
        <v>2</v>
      </c>
      <c r="ID134" s="13">
        <v>2</v>
      </c>
      <c r="IE134" s="13">
        <v>2</v>
      </c>
      <c r="IF134" s="13"/>
      <c r="IG134" s="13">
        <v>6</v>
      </c>
      <c r="IH134" s="13">
        <v>2</v>
      </c>
      <c r="II134" s="13">
        <v>1</v>
      </c>
      <c r="IJ134" s="13">
        <v>1</v>
      </c>
      <c r="IK134" s="13">
        <v>1</v>
      </c>
      <c r="IL134" s="13">
        <v>1</v>
      </c>
      <c r="IM134" s="13">
        <v>1</v>
      </c>
      <c r="IN134" s="13">
        <v>1</v>
      </c>
      <c r="IO134" s="13">
        <v>2</v>
      </c>
      <c r="IP134" s="13">
        <v>1</v>
      </c>
      <c r="IQ134" s="13"/>
      <c r="IR134" s="13">
        <v>1</v>
      </c>
      <c r="IS134" s="13"/>
      <c r="IT134" s="13">
        <v>3</v>
      </c>
      <c r="IU134" s="13">
        <v>1</v>
      </c>
      <c r="IV134" s="13">
        <v>1</v>
      </c>
      <c r="IW134" s="13">
        <v>1</v>
      </c>
      <c r="IX134" s="13"/>
      <c r="IY134" s="13">
        <v>1</v>
      </c>
      <c r="IZ134" s="13">
        <v>1</v>
      </c>
      <c r="JA134" s="13"/>
      <c r="JB134" s="13"/>
      <c r="JC134" s="13"/>
      <c r="JD134" s="13"/>
      <c r="JE134" s="13"/>
      <c r="JF134" s="13"/>
      <c r="JG134" s="13"/>
      <c r="JH134" s="13"/>
      <c r="JI134" s="13"/>
      <c r="JJ134" s="13"/>
      <c r="JK134" s="13"/>
      <c r="JL134" s="13"/>
      <c r="JM134" s="60">
        <v>73</v>
      </c>
      <c r="JN134" s="13">
        <v>1</v>
      </c>
      <c r="JO134" s="13"/>
      <c r="JP134" s="13"/>
      <c r="JQ134" s="13"/>
      <c r="JR134" s="13"/>
      <c r="JS134" s="13"/>
      <c r="JT134" s="13"/>
      <c r="JU134" s="13"/>
      <c r="JV134" s="13"/>
      <c r="JW134" s="13"/>
      <c r="JX134" s="13"/>
      <c r="JY134" s="13"/>
      <c r="JZ134" s="13"/>
      <c r="KA134" s="13"/>
      <c r="KB134" s="13"/>
      <c r="KC134" s="13"/>
      <c r="KD134" s="13"/>
      <c r="KE134" s="13"/>
      <c r="KF134" s="13"/>
      <c r="KG134" s="13"/>
      <c r="KH134" s="13"/>
      <c r="KI134" s="13"/>
      <c r="KJ134" s="13"/>
      <c r="KK134" s="13"/>
      <c r="KL134" s="13"/>
      <c r="KM134" s="13"/>
      <c r="KN134" s="13"/>
      <c r="KO134" s="13"/>
      <c r="KP134" s="13"/>
      <c r="KQ134" s="13"/>
      <c r="KR134" s="13"/>
      <c r="KS134" s="13"/>
      <c r="KT134" s="13"/>
      <c r="KU134" s="13"/>
      <c r="KV134" s="13"/>
      <c r="KW134" s="13"/>
      <c r="KX134" s="13"/>
      <c r="KY134" s="13"/>
      <c r="KZ134" s="13"/>
      <c r="LA134" s="13"/>
      <c r="LB134" s="13"/>
      <c r="LC134" s="13"/>
      <c r="LD134" s="13"/>
      <c r="LE134" s="13"/>
      <c r="LF134" s="13"/>
      <c r="LG134" s="13"/>
      <c r="LH134" s="13"/>
      <c r="LI134" s="13"/>
      <c r="LJ134" s="13"/>
      <c r="LK134" s="13"/>
      <c r="LL134" s="13"/>
      <c r="LM134" s="13"/>
      <c r="LN134" s="13"/>
      <c r="LO134" s="13"/>
      <c r="LP134" s="13"/>
      <c r="LQ134" s="13"/>
      <c r="LR134" s="13"/>
      <c r="LS134" s="13"/>
      <c r="LT134" s="13"/>
      <c r="LU134" s="13"/>
      <c r="LV134" s="13"/>
      <c r="LW134" s="13"/>
      <c r="LX134" s="13"/>
      <c r="LY134" s="13"/>
      <c r="LZ134" s="13"/>
      <c r="MA134" s="13"/>
      <c r="MB134" s="13"/>
      <c r="MC134" s="13"/>
      <c r="MD134" s="13"/>
      <c r="ME134" s="13"/>
      <c r="MF134" s="13"/>
      <c r="MG134" s="13"/>
      <c r="MH134" s="13"/>
      <c r="MI134" s="13"/>
      <c r="MJ134" s="13"/>
      <c r="MK134" s="60">
        <v>1</v>
      </c>
      <c r="ML134" s="13">
        <v>106</v>
      </c>
      <c r="MM134" s="448"/>
      <c r="MN134" s="448"/>
      <c r="MO134" s="448"/>
      <c r="MP134" s="448"/>
    </row>
    <row r="135" spans="1:354">
      <c r="A135" s="8" t="s">
        <v>145</v>
      </c>
      <c r="B135" s="283">
        <f t="shared" si="249"/>
        <v>0</v>
      </c>
      <c r="C135" s="283">
        <f t="shared" si="250"/>
        <v>0</v>
      </c>
      <c r="D135" s="283">
        <f t="shared" si="251"/>
        <v>0</v>
      </c>
      <c r="E135" s="283">
        <f t="shared" si="252"/>
        <v>0</v>
      </c>
      <c r="F135" s="283">
        <f t="shared" si="253"/>
        <v>0</v>
      </c>
      <c r="G135" s="283">
        <f t="shared" si="254"/>
        <v>0</v>
      </c>
      <c r="H135" s="283">
        <f t="shared" si="255"/>
        <v>0</v>
      </c>
      <c r="I135" s="283">
        <f t="shared" si="256"/>
        <v>0</v>
      </c>
      <c r="J135" s="283">
        <f t="shared" si="257"/>
        <v>0</v>
      </c>
      <c r="K135" s="283">
        <f t="shared" si="258"/>
        <v>0</v>
      </c>
      <c r="L135" s="283">
        <f t="shared" si="259"/>
        <v>1</v>
      </c>
      <c r="M135" s="283">
        <f t="shared" si="260"/>
        <v>0</v>
      </c>
      <c r="N135" s="283">
        <f t="shared" si="261"/>
        <v>0</v>
      </c>
      <c r="O135" s="283">
        <f t="shared" si="262"/>
        <v>0</v>
      </c>
      <c r="P135" s="283">
        <f t="shared" si="263"/>
        <v>0</v>
      </c>
      <c r="Q135" s="283">
        <f t="shared" si="264"/>
        <v>0</v>
      </c>
      <c r="R135" s="283">
        <f t="shared" si="265"/>
        <v>0</v>
      </c>
      <c r="S135" s="283">
        <f t="shared" si="266"/>
        <v>0</v>
      </c>
      <c r="T135" s="283">
        <f t="shared" si="267"/>
        <v>0</v>
      </c>
      <c r="U135" s="283">
        <f t="shared" si="268"/>
        <v>1</v>
      </c>
      <c r="W135" s="791">
        <f t="shared" si="269"/>
        <v>0</v>
      </c>
      <c r="X135" s="791">
        <f t="shared" si="270"/>
        <v>0</v>
      </c>
      <c r="Y135" s="791">
        <f t="shared" si="271"/>
        <v>0</v>
      </c>
      <c r="Z135" s="791">
        <f t="shared" si="272"/>
        <v>0</v>
      </c>
      <c r="AA135" s="791">
        <f t="shared" si="273"/>
        <v>0</v>
      </c>
      <c r="AB135" s="791">
        <f t="shared" si="274"/>
        <v>0</v>
      </c>
      <c r="AC135" s="791">
        <f t="shared" si="275"/>
        <v>0</v>
      </c>
      <c r="AD135" s="791">
        <f t="shared" si="276"/>
        <v>1</v>
      </c>
      <c r="AE135" s="791">
        <f t="shared" si="277"/>
        <v>0</v>
      </c>
      <c r="AF135" s="791">
        <f t="shared" si="278"/>
        <v>0</v>
      </c>
      <c r="AG135" s="356"/>
      <c r="AH135" s="16" t="s">
        <v>214</v>
      </c>
      <c r="AI135" s="797">
        <f t="shared" si="218"/>
        <v>0</v>
      </c>
      <c r="AJ135" s="797">
        <f t="shared" si="219"/>
        <v>0</v>
      </c>
      <c r="AK135" s="797">
        <f t="shared" si="220"/>
        <v>0</v>
      </c>
      <c r="AL135" s="797">
        <f t="shared" si="221"/>
        <v>0</v>
      </c>
      <c r="AM135" s="797">
        <f t="shared" si="222"/>
        <v>0</v>
      </c>
      <c r="AN135" s="797">
        <f t="shared" si="223"/>
        <v>0</v>
      </c>
      <c r="AO135" s="797">
        <f t="shared" si="224"/>
        <v>0</v>
      </c>
      <c r="AP135" s="797">
        <f t="shared" si="225"/>
        <v>0</v>
      </c>
      <c r="AQ135" s="797">
        <f t="shared" si="226"/>
        <v>0</v>
      </c>
      <c r="AR135" s="797">
        <f t="shared" si="227"/>
        <v>0</v>
      </c>
      <c r="AS135" s="797">
        <f t="shared" si="228"/>
        <v>0</v>
      </c>
      <c r="AT135" s="797">
        <f t="shared" si="229"/>
        <v>0</v>
      </c>
      <c r="AU135" s="797">
        <f t="shared" si="230"/>
        <v>3</v>
      </c>
      <c r="AV135" s="797">
        <f t="shared" si="231"/>
        <v>0</v>
      </c>
      <c r="AW135" s="797">
        <f t="shared" si="232"/>
        <v>5</v>
      </c>
      <c r="AX135" s="797">
        <f t="shared" si="233"/>
        <v>1</v>
      </c>
      <c r="AY135" s="797">
        <f t="shared" si="234"/>
        <v>3</v>
      </c>
      <c r="AZ135" s="797">
        <f t="shared" si="235"/>
        <v>2</v>
      </c>
      <c r="BA135" s="797">
        <f t="shared" si="236"/>
        <v>1</v>
      </c>
      <c r="BB135" s="797">
        <f t="shared" si="237"/>
        <v>0</v>
      </c>
      <c r="BC135" s="797">
        <f t="shared" si="238"/>
        <v>2</v>
      </c>
      <c r="BD135" s="789">
        <f t="shared" si="239"/>
        <v>0</v>
      </c>
      <c r="BE135" s="789">
        <f t="shared" si="240"/>
        <v>0</v>
      </c>
      <c r="BF135" s="789">
        <f t="shared" si="241"/>
        <v>0</v>
      </c>
      <c r="BG135" s="789">
        <f t="shared" si="242"/>
        <v>0</v>
      </c>
      <c r="BH135" s="789">
        <f t="shared" si="243"/>
        <v>0</v>
      </c>
      <c r="BI135" s="789">
        <f t="shared" si="244"/>
        <v>0</v>
      </c>
      <c r="BJ135" s="789">
        <f t="shared" si="245"/>
        <v>1</v>
      </c>
      <c r="BK135" s="789">
        <f t="shared" si="246"/>
        <v>0</v>
      </c>
      <c r="BL135" s="789">
        <f t="shared" si="247"/>
        <v>1</v>
      </c>
      <c r="BM135" s="789">
        <f t="shared" si="248"/>
        <v>0</v>
      </c>
      <c r="BN135" s="356"/>
      <c r="BO135" s="356"/>
      <c r="BP135" s="16" t="s">
        <v>214</v>
      </c>
      <c r="BQ135" s="13"/>
      <c r="BR135" s="13"/>
      <c r="BS135" s="13"/>
      <c r="BT135" s="13"/>
      <c r="BU135" s="13"/>
      <c r="BV135" s="13"/>
      <c r="BW135" s="13"/>
      <c r="BX135" s="13"/>
      <c r="BY135" s="13"/>
      <c r="BZ135" s="13"/>
      <c r="CA135" s="13"/>
      <c r="CB135" s="13"/>
      <c r="CC135" s="13"/>
      <c r="CD135" s="13"/>
      <c r="CE135" s="13"/>
      <c r="CF135" s="13"/>
      <c r="CG135" s="13"/>
      <c r="CH135" s="13"/>
      <c r="CI135" s="13"/>
      <c r="CJ135" s="13"/>
      <c r="CK135" s="13"/>
      <c r="CL135" s="13"/>
      <c r="CM135" s="13"/>
      <c r="CN135" s="13"/>
      <c r="CO135" s="13"/>
      <c r="CP135" s="13"/>
      <c r="CQ135" s="13"/>
      <c r="CR135" s="13"/>
      <c r="CS135" s="13"/>
      <c r="CT135" s="13"/>
      <c r="CU135" s="13"/>
      <c r="CV135" s="13"/>
      <c r="CW135" s="13"/>
      <c r="CX135" s="13"/>
      <c r="CY135" s="13"/>
      <c r="CZ135" s="13"/>
      <c r="DA135" s="13"/>
      <c r="DB135" s="13"/>
      <c r="DC135" s="13"/>
      <c r="DD135" s="13"/>
      <c r="DE135" s="13"/>
      <c r="DF135" s="13"/>
      <c r="DG135" s="13"/>
      <c r="DH135" s="13"/>
      <c r="DI135" s="13"/>
      <c r="DJ135" s="13"/>
      <c r="DK135" s="13"/>
      <c r="DL135" s="13"/>
      <c r="DM135" s="13"/>
      <c r="DN135" s="13"/>
      <c r="DO135" s="13"/>
      <c r="DP135" s="13"/>
      <c r="DQ135" s="13"/>
      <c r="DR135" s="13"/>
      <c r="DS135" s="13"/>
      <c r="DT135" s="13"/>
      <c r="DU135" s="13"/>
      <c r="DV135" s="13"/>
      <c r="DW135" s="13"/>
      <c r="DX135" s="13"/>
      <c r="DY135" s="13"/>
      <c r="DZ135" s="13"/>
      <c r="EA135" s="13"/>
      <c r="EB135" s="13"/>
      <c r="EC135" s="13"/>
      <c r="ED135" s="13"/>
      <c r="EE135" s="13"/>
      <c r="EF135" s="13">
        <v>1</v>
      </c>
      <c r="EG135" s="13"/>
      <c r="EH135" s="13"/>
      <c r="EI135" s="13"/>
      <c r="EJ135" s="13"/>
      <c r="EK135" s="13"/>
      <c r="EL135" s="13"/>
      <c r="EM135" s="13"/>
      <c r="EN135" s="13">
        <v>1</v>
      </c>
      <c r="EO135" s="13"/>
      <c r="EP135" s="13"/>
      <c r="EQ135" s="13"/>
      <c r="ER135" s="13"/>
      <c r="ES135" s="13"/>
      <c r="ET135" s="13"/>
      <c r="EU135" s="13">
        <v>1</v>
      </c>
      <c r="EV135" s="13"/>
      <c r="EW135" s="13"/>
      <c r="EX135" s="13"/>
      <c r="EY135" s="13"/>
      <c r="EZ135" s="13"/>
      <c r="FA135" s="13"/>
      <c r="FB135" s="13"/>
      <c r="FC135" s="13"/>
      <c r="FD135" s="13"/>
      <c r="FE135" s="13"/>
      <c r="FF135" s="13"/>
      <c r="FG135" s="13"/>
      <c r="FH135" s="13"/>
      <c r="FI135" s="13"/>
      <c r="FJ135" s="13"/>
      <c r="FK135" s="13"/>
      <c r="FL135" s="13"/>
      <c r="FM135" s="13"/>
      <c r="FN135" s="60">
        <v>3</v>
      </c>
      <c r="FO135" s="13"/>
      <c r="FP135" s="13"/>
      <c r="FQ135" s="13"/>
      <c r="FR135" s="13"/>
      <c r="FS135" s="13"/>
      <c r="FT135" s="13"/>
      <c r="FU135" s="13"/>
      <c r="FV135" s="13"/>
      <c r="FW135" s="13"/>
      <c r="FX135" s="13"/>
      <c r="FY135" s="13"/>
      <c r="FZ135" s="13"/>
      <c r="GA135" s="13"/>
      <c r="GB135" s="13"/>
      <c r="GC135" s="13"/>
      <c r="GD135" s="13"/>
      <c r="GE135" s="13"/>
      <c r="GF135" s="13"/>
      <c r="GG135" s="13"/>
      <c r="GH135" s="13"/>
      <c r="GI135" s="13"/>
      <c r="GJ135" s="13"/>
      <c r="GK135" s="13"/>
      <c r="GL135" s="13"/>
      <c r="GM135" s="13"/>
      <c r="GN135" s="13"/>
      <c r="GO135" s="13"/>
      <c r="GP135" s="13"/>
      <c r="GQ135" s="13"/>
      <c r="GR135" s="13"/>
      <c r="GS135" s="13"/>
      <c r="GT135" s="13"/>
      <c r="GU135" s="13"/>
      <c r="GV135" s="13"/>
      <c r="GW135" s="13"/>
      <c r="GX135" s="13"/>
      <c r="GY135" s="13"/>
      <c r="GZ135" s="13"/>
      <c r="HA135" s="13"/>
      <c r="HB135" s="13"/>
      <c r="HC135" s="13"/>
      <c r="HD135" s="13"/>
      <c r="HE135" s="13"/>
      <c r="HF135" s="13"/>
      <c r="HG135" s="13"/>
      <c r="HH135" s="13"/>
      <c r="HI135" s="13"/>
      <c r="HJ135" s="13"/>
      <c r="HK135" s="13"/>
      <c r="HL135" s="13"/>
      <c r="HM135" s="13"/>
      <c r="HN135" s="13"/>
      <c r="HO135" s="13"/>
      <c r="HP135" s="13"/>
      <c r="HQ135" s="13"/>
      <c r="HR135" s="13"/>
      <c r="HS135" s="13"/>
      <c r="HT135" s="13"/>
      <c r="HU135" s="13"/>
      <c r="HV135" s="13"/>
      <c r="HW135" s="13"/>
      <c r="HX135" s="13"/>
      <c r="HY135" s="13">
        <v>1</v>
      </c>
      <c r="HZ135" s="13">
        <v>1</v>
      </c>
      <c r="IA135" s="13"/>
      <c r="IB135" s="13"/>
      <c r="IC135" s="13">
        <v>1</v>
      </c>
      <c r="ID135" s="13"/>
      <c r="IE135" s="13">
        <v>1</v>
      </c>
      <c r="IF135" s="13">
        <v>1</v>
      </c>
      <c r="IG135" s="13"/>
      <c r="IH135" s="13">
        <v>1</v>
      </c>
      <c r="II135" s="13"/>
      <c r="IJ135" s="13">
        <v>1</v>
      </c>
      <c r="IK135" s="13"/>
      <c r="IL135" s="13">
        <v>1</v>
      </c>
      <c r="IM135" s="13"/>
      <c r="IN135" s="13"/>
      <c r="IO135" s="13">
        <v>1</v>
      </c>
      <c r="IP135" s="13"/>
      <c r="IQ135" s="13">
        <v>1</v>
      </c>
      <c r="IR135" s="13">
        <v>1</v>
      </c>
      <c r="IS135" s="13"/>
      <c r="IT135" s="13"/>
      <c r="IU135" s="13"/>
      <c r="IV135" s="13"/>
      <c r="IW135" s="13"/>
      <c r="IX135" s="13"/>
      <c r="IY135" s="13">
        <v>1</v>
      </c>
      <c r="IZ135" s="13"/>
      <c r="JA135" s="13"/>
      <c r="JB135" s="13"/>
      <c r="JC135" s="13"/>
      <c r="JD135" s="13"/>
      <c r="JE135" s="13"/>
      <c r="JF135" s="13"/>
      <c r="JG135" s="13"/>
      <c r="JH135" s="13"/>
      <c r="JI135" s="13"/>
      <c r="JJ135" s="13"/>
      <c r="JK135" s="13"/>
      <c r="JL135" s="13"/>
      <c r="JM135" s="60">
        <v>12</v>
      </c>
      <c r="JN135" s="13"/>
      <c r="JO135" s="13"/>
      <c r="JP135" s="13"/>
      <c r="JQ135" s="13"/>
      <c r="JR135" s="13"/>
      <c r="JS135" s="13"/>
      <c r="JT135" s="13"/>
      <c r="JU135" s="13"/>
      <c r="JV135" s="13"/>
      <c r="JW135" s="13"/>
      <c r="JX135" s="13"/>
      <c r="JY135" s="13"/>
      <c r="JZ135" s="13"/>
      <c r="KA135" s="13"/>
      <c r="KB135" s="13"/>
      <c r="KC135" s="13"/>
      <c r="KD135" s="13"/>
      <c r="KE135" s="13"/>
      <c r="KF135" s="13"/>
      <c r="KG135" s="13"/>
      <c r="KH135" s="13"/>
      <c r="KI135" s="13"/>
      <c r="KJ135" s="13"/>
      <c r="KK135" s="13"/>
      <c r="KL135" s="13"/>
      <c r="KM135" s="13"/>
      <c r="KN135" s="13"/>
      <c r="KO135" s="13"/>
      <c r="KP135" s="13"/>
      <c r="KQ135" s="13"/>
      <c r="KR135" s="13"/>
      <c r="KS135" s="13"/>
      <c r="KT135" s="13"/>
      <c r="KU135" s="13"/>
      <c r="KV135" s="13"/>
      <c r="KW135" s="13"/>
      <c r="KX135" s="13"/>
      <c r="KY135" s="13"/>
      <c r="KZ135" s="13"/>
      <c r="LA135" s="13">
        <v>1</v>
      </c>
      <c r="LB135" s="13"/>
      <c r="LC135" s="13"/>
      <c r="LD135" s="13"/>
      <c r="LE135" s="13"/>
      <c r="LF135" s="13"/>
      <c r="LG135" s="13"/>
      <c r="LH135" s="13"/>
      <c r="LI135" s="13"/>
      <c r="LJ135" s="13"/>
      <c r="LK135" s="13"/>
      <c r="LL135" s="13"/>
      <c r="LM135" s="13"/>
      <c r="LN135" s="13"/>
      <c r="LO135" s="13"/>
      <c r="LP135" s="13"/>
      <c r="LQ135" s="13"/>
      <c r="LR135" s="13"/>
      <c r="LS135" s="13"/>
      <c r="LT135" s="13"/>
      <c r="LU135" s="13">
        <v>1</v>
      </c>
      <c r="LV135" s="13"/>
      <c r="LW135" s="13"/>
      <c r="LX135" s="13"/>
      <c r="LY135" s="13"/>
      <c r="LZ135" s="13"/>
      <c r="MA135" s="13"/>
      <c r="MB135" s="13"/>
      <c r="MC135" s="13"/>
      <c r="MD135" s="13"/>
      <c r="ME135" s="13"/>
      <c r="MF135" s="13"/>
      <c r="MG135" s="13"/>
      <c r="MH135" s="13"/>
      <c r="MI135" s="13"/>
      <c r="MJ135" s="13"/>
      <c r="MK135" s="60">
        <v>2</v>
      </c>
      <c r="ML135" s="13">
        <v>17</v>
      </c>
      <c r="MM135" s="448"/>
      <c r="MN135" s="448"/>
      <c r="MO135" s="448"/>
      <c r="MP135" s="448"/>
    </row>
    <row r="136" spans="1:354">
      <c r="A136" s="9" t="s">
        <v>146</v>
      </c>
      <c r="B136" s="283">
        <f t="shared" si="249"/>
        <v>2</v>
      </c>
      <c r="C136" s="283">
        <f t="shared" si="250"/>
        <v>4</v>
      </c>
      <c r="D136" s="283">
        <f t="shared" si="251"/>
        <v>3</v>
      </c>
      <c r="E136" s="283">
        <f t="shared" si="252"/>
        <v>3</v>
      </c>
      <c r="F136" s="283">
        <f t="shared" si="253"/>
        <v>11</v>
      </c>
      <c r="G136" s="283">
        <f t="shared" si="254"/>
        <v>4</v>
      </c>
      <c r="H136" s="283">
        <f t="shared" si="255"/>
        <v>16</v>
      </c>
      <c r="I136" s="283">
        <f t="shared" si="256"/>
        <v>17</v>
      </c>
      <c r="J136" s="283">
        <f t="shared" si="257"/>
        <v>48</v>
      </c>
      <c r="K136" s="283">
        <f t="shared" si="258"/>
        <v>19</v>
      </c>
      <c r="L136" s="283">
        <f t="shared" si="259"/>
        <v>119</v>
      </c>
      <c r="M136" s="283">
        <f t="shared" si="260"/>
        <v>59</v>
      </c>
      <c r="N136" s="283">
        <f t="shared" si="261"/>
        <v>259</v>
      </c>
      <c r="O136" s="283">
        <f t="shared" si="262"/>
        <v>155</v>
      </c>
      <c r="P136" s="283">
        <f t="shared" si="263"/>
        <v>281</v>
      </c>
      <c r="Q136" s="283">
        <f t="shared" si="264"/>
        <v>223</v>
      </c>
      <c r="R136" s="283">
        <f t="shared" si="265"/>
        <v>189</v>
      </c>
      <c r="S136" s="283">
        <f t="shared" si="266"/>
        <v>217</v>
      </c>
      <c r="T136" s="283">
        <f t="shared" si="267"/>
        <v>40</v>
      </c>
      <c r="U136" s="283">
        <f t="shared" si="268"/>
        <v>92</v>
      </c>
      <c r="W136" s="791">
        <f t="shared" si="269"/>
        <v>1</v>
      </c>
      <c r="X136" s="791">
        <f t="shared" si="270"/>
        <v>0</v>
      </c>
      <c r="Y136" s="791">
        <f t="shared" si="271"/>
        <v>0</v>
      </c>
      <c r="Z136" s="791">
        <f t="shared" si="272"/>
        <v>1</v>
      </c>
      <c r="AA136" s="791">
        <f t="shared" si="273"/>
        <v>2</v>
      </c>
      <c r="AB136" s="791">
        <f t="shared" si="274"/>
        <v>2</v>
      </c>
      <c r="AC136" s="791">
        <f t="shared" si="275"/>
        <v>8</v>
      </c>
      <c r="AD136" s="791">
        <f t="shared" si="276"/>
        <v>6</v>
      </c>
      <c r="AE136" s="791">
        <f t="shared" si="277"/>
        <v>30</v>
      </c>
      <c r="AF136" s="791">
        <f t="shared" si="278"/>
        <v>22</v>
      </c>
      <c r="AG136" s="356"/>
      <c r="AH136" s="16" t="s">
        <v>145</v>
      </c>
      <c r="AI136" s="797">
        <f t="shared" si="218"/>
        <v>0</v>
      </c>
      <c r="AJ136" s="797">
        <f t="shared" si="219"/>
        <v>0</v>
      </c>
      <c r="AK136" s="797">
        <f t="shared" si="220"/>
        <v>0</v>
      </c>
      <c r="AL136" s="797">
        <f t="shared" si="221"/>
        <v>0</v>
      </c>
      <c r="AM136" s="797">
        <f t="shared" si="222"/>
        <v>0</v>
      </c>
      <c r="AN136" s="797">
        <f t="shared" si="223"/>
        <v>0</v>
      </c>
      <c r="AO136" s="797">
        <f t="shared" si="224"/>
        <v>0</v>
      </c>
      <c r="AP136" s="797">
        <f t="shared" si="225"/>
        <v>0</v>
      </c>
      <c r="AQ136" s="797">
        <f t="shared" si="226"/>
        <v>0</v>
      </c>
      <c r="AR136" s="797">
        <f t="shared" si="227"/>
        <v>0</v>
      </c>
      <c r="AS136" s="797">
        <f t="shared" si="228"/>
        <v>1</v>
      </c>
      <c r="AT136" s="797">
        <f t="shared" si="229"/>
        <v>0</v>
      </c>
      <c r="AU136" s="797">
        <f t="shared" si="230"/>
        <v>0</v>
      </c>
      <c r="AV136" s="797">
        <f t="shared" si="231"/>
        <v>0</v>
      </c>
      <c r="AW136" s="797">
        <f t="shared" si="232"/>
        <v>0</v>
      </c>
      <c r="AX136" s="797">
        <f t="shared" si="233"/>
        <v>0</v>
      </c>
      <c r="AY136" s="797">
        <f t="shared" si="234"/>
        <v>0</v>
      </c>
      <c r="AZ136" s="797">
        <f t="shared" si="235"/>
        <v>0</v>
      </c>
      <c r="BA136" s="797">
        <f t="shared" si="236"/>
        <v>0</v>
      </c>
      <c r="BB136" s="797">
        <f t="shared" si="237"/>
        <v>1</v>
      </c>
      <c r="BC136" s="797">
        <f t="shared" si="238"/>
        <v>1</v>
      </c>
      <c r="BD136" s="789">
        <f t="shared" si="239"/>
        <v>0</v>
      </c>
      <c r="BE136" s="789">
        <f t="shared" si="240"/>
        <v>0</v>
      </c>
      <c r="BF136" s="789">
        <f t="shared" si="241"/>
        <v>0</v>
      </c>
      <c r="BG136" s="789">
        <f t="shared" si="242"/>
        <v>0</v>
      </c>
      <c r="BH136" s="789">
        <f t="shared" si="243"/>
        <v>0</v>
      </c>
      <c r="BI136" s="789">
        <f t="shared" si="244"/>
        <v>0</v>
      </c>
      <c r="BJ136" s="789">
        <f t="shared" si="245"/>
        <v>0</v>
      </c>
      <c r="BK136" s="789">
        <f t="shared" si="246"/>
        <v>1</v>
      </c>
      <c r="BL136" s="789">
        <f t="shared" si="247"/>
        <v>0</v>
      </c>
      <c r="BM136" s="789">
        <f t="shared" si="248"/>
        <v>0</v>
      </c>
      <c r="BN136" s="356"/>
      <c r="BO136" s="356"/>
      <c r="BP136" s="16" t="s">
        <v>145</v>
      </c>
      <c r="BQ136" s="13"/>
      <c r="BR136" s="13"/>
      <c r="BS136" s="13"/>
      <c r="BT136" s="13"/>
      <c r="BU136" s="13"/>
      <c r="BV136" s="13"/>
      <c r="BW136" s="13"/>
      <c r="BX136" s="13"/>
      <c r="BY136" s="13"/>
      <c r="BZ136" s="13"/>
      <c r="CA136" s="13"/>
      <c r="CB136" s="13"/>
      <c r="CC136" s="13"/>
      <c r="CD136" s="13"/>
      <c r="CE136" s="13"/>
      <c r="CF136" s="13"/>
      <c r="CG136" s="13"/>
      <c r="CH136" s="13"/>
      <c r="CI136" s="13"/>
      <c r="CJ136" s="13"/>
      <c r="CK136" s="13"/>
      <c r="CL136" s="13"/>
      <c r="CM136" s="13"/>
      <c r="CN136" s="13"/>
      <c r="CO136" s="13"/>
      <c r="CP136" s="13"/>
      <c r="CQ136" s="13"/>
      <c r="CR136" s="13"/>
      <c r="CS136" s="13"/>
      <c r="CT136" s="13"/>
      <c r="CU136" s="13"/>
      <c r="CV136" s="13"/>
      <c r="CW136" s="13"/>
      <c r="CX136" s="13"/>
      <c r="CY136" s="13"/>
      <c r="CZ136" s="13"/>
      <c r="DA136" s="13"/>
      <c r="DB136" s="13"/>
      <c r="DC136" s="13"/>
      <c r="DD136" s="13"/>
      <c r="DE136" s="13"/>
      <c r="DF136" s="13"/>
      <c r="DG136" s="13"/>
      <c r="DH136" s="13"/>
      <c r="DI136" s="13"/>
      <c r="DJ136" s="13"/>
      <c r="DK136" s="13"/>
      <c r="DL136" s="13"/>
      <c r="DM136" s="13"/>
      <c r="DN136" s="13"/>
      <c r="DO136" s="13"/>
      <c r="DP136" s="13"/>
      <c r="DQ136" s="13"/>
      <c r="DR136" s="13"/>
      <c r="DS136" s="13"/>
      <c r="DT136" s="13"/>
      <c r="DU136" s="13"/>
      <c r="DV136" s="13"/>
      <c r="DW136" s="13"/>
      <c r="DX136" s="13"/>
      <c r="DY136" s="13"/>
      <c r="DZ136" s="13"/>
      <c r="EA136" s="13"/>
      <c r="EB136" s="13"/>
      <c r="EC136" s="13"/>
      <c r="ED136" s="13"/>
      <c r="EE136" s="13"/>
      <c r="EF136" s="13"/>
      <c r="EG136" s="13"/>
      <c r="EH136" s="13"/>
      <c r="EI136" s="13"/>
      <c r="EJ136" s="13"/>
      <c r="EK136" s="13"/>
      <c r="EL136" s="13"/>
      <c r="EM136" s="13"/>
      <c r="EN136" s="13"/>
      <c r="EO136" s="13"/>
      <c r="EP136" s="13"/>
      <c r="EQ136" s="13"/>
      <c r="ER136" s="13"/>
      <c r="ES136" s="13"/>
      <c r="ET136" s="13"/>
      <c r="EU136" s="13"/>
      <c r="EV136" s="13"/>
      <c r="EW136" s="13">
        <v>1</v>
      </c>
      <c r="EX136" s="13"/>
      <c r="EY136" s="13"/>
      <c r="EZ136" s="13"/>
      <c r="FA136" s="13"/>
      <c r="FB136" s="13"/>
      <c r="FC136" s="13"/>
      <c r="FD136" s="13"/>
      <c r="FE136" s="13"/>
      <c r="FF136" s="13"/>
      <c r="FG136" s="13"/>
      <c r="FH136" s="13"/>
      <c r="FI136" s="13"/>
      <c r="FJ136" s="13"/>
      <c r="FK136" s="13"/>
      <c r="FL136" s="13"/>
      <c r="FM136" s="13"/>
      <c r="FN136" s="60">
        <v>1</v>
      </c>
      <c r="FO136" s="13"/>
      <c r="FP136" s="13"/>
      <c r="FQ136" s="13"/>
      <c r="FR136" s="13"/>
      <c r="FS136" s="13"/>
      <c r="FT136" s="13"/>
      <c r="FU136" s="13"/>
      <c r="FV136" s="13"/>
      <c r="FW136" s="13"/>
      <c r="FX136" s="13"/>
      <c r="FY136" s="13"/>
      <c r="FZ136" s="13"/>
      <c r="GA136" s="13"/>
      <c r="GB136" s="13"/>
      <c r="GC136" s="13"/>
      <c r="GD136" s="13"/>
      <c r="GE136" s="13"/>
      <c r="GF136" s="13"/>
      <c r="GG136" s="13"/>
      <c r="GH136" s="13"/>
      <c r="GI136" s="13"/>
      <c r="GJ136" s="13"/>
      <c r="GK136" s="13"/>
      <c r="GL136" s="13"/>
      <c r="GM136" s="13"/>
      <c r="GN136" s="13"/>
      <c r="GO136" s="13"/>
      <c r="GP136" s="13"/>
      <c r="GQ136" s="13"/>
      <c r="GR136" s="13"/>
      <c r="GS136" s="13"/>
      <c r="GT136" s="13"/>
      <c r="GU136" s="13"/>
      <c r="GV136" s="13"/>
      <c r="GW136" s="13"/>
      <c r="GX136" s="13"/>
      <c r="GY136" s="13"/>
      <c r="GZ136" s="13"/>
      <c r="HA136" s="13"/>
      <c r="HB136" s="13"/>
      <c r="HC136" s="13"/>
      <c r="HD136" s="13"/>
      <c r="HE136" s="13"/>
      <c r="HF136" s="13"/>
      <c r="HG136" s="13"/>
      <c r="HH136" s="13"/>
      <c r="HI136" s="13"/>
      <c r="HJ136" s="13"/>
      <c r="HK136" s="13"/>
      <c r="HL136" s="13"/>
      <c r="HM136" s="13"/>
      <c r="HN136" s="13">
        <v>1</v>
      </c>
      <c r="HO136" s="13"/>
      <c r="HP136" s="13"/>
      <c r="HQ136" s="13"/>
      <c r="HR136" s="13"/>
      <c r="HS136" s="13"/>
      <c r="HT136" s="13"/>
      <c r="HU136" s="13"/>
      <c r="HV136" s="13"/>
      <c r="HW136" s="13"/>
      <c r="HX136" s="13"/>
      <c r="HY136" s="13"/>
      <c r="HZ136" s="13"/>
      <c r="IA136" s="13"/>
      <c r="IB136" s="13"/>
      <c r="IC136" s="13"/>
      <c r="ID136" s="13"/>
      <c r="IE136" s="13"/>
      <c r="IF136" s="13"/>
      <c r="IG136" s="13"/>
      <c r="IH136" s="13"/>
      <c r="II136" s="13"/>
      <c r="IJ136" s="13"/>
      <c r="IK136" s="13"/>
      <c r="IL136" s="13"/>
      <c r="IM136" s="13"/>
      <c r="IN136" s="13"/>
      <c r="IO136" s="13"/>
      <c r="IP136" s="13"/>
      <c r="IQ136" s="13"/>
      <c r="IR136" s="13"/>
      <c r="IS136" s="13"/>
      <c r="IT136" s="13"/>
      <c r="IU136" s="13"/>
      <c r="IV136" s="13"/>
      <c r="IW136" s="13"/>
      <c r="IX136" s="13"/>
      <c r="IY136" s="13"/>
      <c r="IZ136" s="13"/>
      <c r="JA136" s="13"/>
      <c r="JB136" s="13"/>
      <c r="JC136" s="13"/>
      <c r="JD136" s="13"/>
      <c r="JE136" s="13"/>
      <c r="JF136" s="13"/>
      <c r="JG136" s="13"/>
      <c r="JH136" s="13"/>
      <c r="JI136" s="13"/>
      <c r="JJ136" s="13"/>
      <c r="JK136" s="13"/>
      <c r="JL136" s="13"/>
      <c r="JM136" s="60">
        <v>1</v>
      </c>
      <c r="JN136" s="13"/>
      <c r="JO136" s="13"/>
      <c r="JP136" s="13"/>
      <c r="JQ136" s="13"/>
      <c r="JR136" s="13"/>
      <c r="JS136" s="13"/>
      <c r="JT136" s="13"/>
      <c r="JU136" s="13"/>
      <c r="JV136" s="13"/>
      <c r="JW136" s="13"/>
      <c r="JX136" s="13"/>
      <c r="JY136" s="13"/>
      <c r="JZ136" s="13"/>
      <c r="KA136" s="13"/>
      <c r="KB136" s="13"/>
      <c r="KC136" s="13"/>
      <c r="KD136" s="13"/>
      <c r="KE136" s="13"/>
      <c r="KF136" s="13"/>
      <c r="KG136" s="13"/>
      <c r="KH136" s="13"/>
      <c r="KI136" s="13"/>
      <c r="KJ136" s="13"/>
      <c r="KK136" s="13"/>
      <c r="KL136" s="13"/>
      <c r="KM136" s="13"/>
      <c r="KN136" s="13"/>
      <c r="KO136" s="13"/>
      <c r="KP136" s="13"/>
      <c r="KQ136" s="13"/>
      <c r="KR136" s="13"/>
      <c r="KS136" s="13"/>
      <c r="KT136" s="13"/>
      <c r="KU136" s="13"/>
      <c r="KV136" s="13"/>
      <c r="KW136" s="13"/>
      <c r="KX136" s="13"/>
      <c r="KY136" s="13"/>
      <c r="KZ136" s="13"/>
      <c r="LA136" s="13"/>
      <c r="LB136" s="13"/>
      <c r="LC136" s="13"/>
      <c r="LD136" s="13"/>
      <c r="LE136" s="13"/>
      <c r="LF136" s="13"/>
      <c r="LG136" s="13"/>
      <c r="LH136" s="13">
        <v>1</v>
      </c>
      <c r="LI136" s="13"/>
      <c r="LJ136" s="13"/>
      <c r="LK136" s="13"/>
      <c r="LL136" s="13"/>
      <c r="LM136" s="13"/>
      <c r="LN136" s="13"/>
      <c r="LO136" s="13"/>
      <c r="LP136" s="13"/>
      <c r="LQ136" s="13"/>
      <c r="LR136" s="13"/>
      <c r="LS136" s="13"/>
      <c r="LT136" s="13"/>
      <c r="LU136" s="13"/>
      <c r="LV136" s="13"/>
      <c r="LW136" s="13"/>
      <c r="LX136" s="13"/>
      <c r="LY136" s="13"/>
      <c r="LZ136" s="13"/>
      <c r="MA136" s="13"/>
      <c r="MB136" s="13"/>
      <c r="MC136" s="13"/>
      <c r="MD136" s="13"/>
      <c r="ME136" s="13"/>
      <c r="MF136" s="13"/>
      <c r="MG136" s="13"/>
      <c r="MH136" s="13"/>
      <c r="MI136" s="13"/>
      <c r="MJ136" s="13"/>
      <c r="MK136" s="60">
        <v>1</v>
      </c>
      <c r="ML136" s="13">
        <v>3</v>
      </c>
      <c r="MM136" s="448"/>
      <c r="MN136" s="448"/>
      <c r="MO136" s="448"/>
      <c r="MP136" s="448"/>
    </row>
    <row r="137" spans="1:354">
      <c r="A137" s="8" t="s">
        <v>147</v>
      </c>
      <c r="B137" s="283">
        <f t="shared" si="249"/>
        <v>0</v>
      </c>
      <c r="C137" s="283">
        <f t="shared" si="250"/>
        <v>0</v>
      </c>
      <c r="D137" s="283">
        <f t="shared" si="251"/>
        <v>0</v>
      </c>
      <c r="E137" s="283">
        <f t="shared" si="252"/>
        <v>0</v>
      </c>
      <c r="F137" s="283">
        <f t="shared" si="253"/>
        <v>0</v>
      </c>
      <c r="G137" s="283">
        <f t="shared" si="254"/>
        <v>0</v>
      </c>
      <c r="H137" s="283">
        <f t="shared" si="255"/>
        <v>2</v>
      </c>
      <c r="I137" s="283">
        <f t="shared" si="256"/>
        <v>0</v>
      </c>
      <c r="J137" s="283">
        <f t="shared" si="257"/>
        <v>1</v>
      </c>
      <c r="K137" s="283">
        <f t="shared" si="258"/>
        <v>2</v>
      </c>
      <c r="L137" s="283">
        <f t="shared" si="259"/>
        <v>8</v>
      </c>
      <c r="M137" s="283">
        <f t="shared" si="260"/>
        <v>2</v>
      </c>
      <c r="N137" s="283">
        <f t="shared" si="261"/>
        <v>11</v>
      </c>
      <c r="O137" s="283">
        <f t="shared" si="262"/>
        <v>3</v>
      </c>
      <c r="P137" s="283">
        <f t="shared" si="263"/>
        <v>12</v>
      </c>
      <c r="Q137" s="283">
        <f t="shared" si="264"/>
        <v>2</v>
      </c>
      <c r="R137" s="283">
        <f t="shared" si="265"/>
        <v>5</v>
      </c>
      <c r="S137" s="283">
        <f t="shared" si="266"/>
        <v>4</v>
      </c>
      <c r="T137" s="283">
        <f t="shared" si="267"/>
        <v>1</v>
      </c>
      <c r="U137" s="283">
        <f t="shared" si="268"/>
        <v>1</v>
      </c>
      <c r="W137" s="791">
        <f t="shared" si="269"/>
        <v>0</v>
      </c>
      <c r="X137" s="791">
        <f t="shared" si="270"/>
        <v>0</v>
      </c>
      <c r="Y137" s="791">
        <f t="shared" si="271"/>
        <v>0</v>
      </c>
      <c r="Z137" s="791">
        <f t="shared" si="272"/>
        <v>0</v>
      </c>
      <c r="AA137" s="791">
        <f t="shared" si="273"/>
        <v>0</v>
      </c>
      <c r="AB137" s="791">
        <f t="shared" si="274"/>
        <v>0</v>
      </c>
      <c r="AC137" s="791">
        <f t="shared" si="275"/>
        <v>0</v>
      </c>
      <c r="AD137" s="791">
        <f t="shared" si="276"/>
        <v>0</v>
      </c>
      <c r="AE137" s="791">
        <f t="shared" si="277"/>
        <v>0</v>
      </c>
      <c r="AF137" s="791">
        <f t="shared" si="278"/>
        <v>0</v>
      </c>
      <c r="AG137" s="356"/>
      <c r="AH137" s="16" t="s">
        <v>146</v>
      </c>
      <c r="AI137" s="797">
        <f t="shared" si="218"/>
        <v>2</v>
      </c>
      <c r="AJ137" s="797">
        <f t="shared" si="219"/>
        <v>4</v>
      </c>
      <c r="AK137" s="797">
        <f t="shared" si="220"/>
        <v>3</v>
      </c>
      <c r="AL137" s="797">
        <f t="shared" si="221"/>
        <v>3</v>
      </c>
      <c r="AM137" s="797">
        <f t="shared" si="222"/>
        <v>11</v>
      </c>
      <c r="AN137" s="797">
        <f t="shared" si="223"/>
        <v>4</v>
      </c>
      <c r="AO137" s="797">
        <f t="shared" si="224"/>
        <v>16</v>
      </c>
      <c r="AP137" s="797">
        <f t="shared" si="225"/>
        <v>17</v>
      </c>
      <c r="AQ137" s="797">
        <f t="shared" si="226"/>
        <v>48</v>
      </c>
      <c r="AR137" s="797">
        <f t="shared" si="227"/>
        <v>19</v>
      </c>
      <c r="AS137" s="797">
        <f t="shared" si="228"/>
        <v>119</v>
      </c>
      <c r="AT137" s="797">
        <f t="shared" si="229"/>
        <v>59</v>
      </c>
      <c r="AU137" s="797">
        <f t="shared" si="230"/>
        <v>259</v>
      </c>
      <c r="AV137" s="797">
        <f t="shared" si="231"/>
        <v>155</v>
      </c>
      <c r="AW137" s="797">
        <f t="shared" si="232"/>
        <v>281</v>
      </c>
      <c r="AX137" s="797">
        <f t="shared" si="233"/>
        <v>223</v>
      </c>
      <c r="AY137" s="797">
        <f t="shared" si="234"/>
        <v>189</v>
      </c>
      <c r="AZ137" s="797">
        <f t="shared" si="235"/>
        <v>217</v>
      </c>
      <c r="BA137" s="797">
        <f t="shared" si="236"/>
        <v>40</v>
      </c>
      <c r="BB137" s="797">
        <f t="shared" si="237"/>
        <v>92</v>
      </c>
      <c r="BC137" s="797">
        <f t="shared" si="238"/>
        <v>72</v>
      </c>
      <c r="BD137" s="789">
        <f t="shared" si="239"/>
        <v>1</v>
      </c>
      <c r="BE137" s="789">
        <f t="shared" si="240"/>
        <v>0</v>
      </c>
      <c r="BF137" s="789">
        <f t="shared" si="241"/>
        <v>0</v>
      </c>
      <c r="BG137" s="789">
        <f t="shared" si="242"/>
        <v>1</v>
      </c>
      <c r="BH137" s="789">
        <f t="shared" si="243"/>
        <v>2</v>
      </c>
      <c r="BI137" s="789">
        <f t="shared" si="244"/>
        <v>2</v>
      </c>
      <c r="BJ137" s="789">
        <f t="shared" si="245"/>
        <v>8</v>
      </c>
      <c r="BK137" s="789">
        <f t="shared" si="246"/>
        <v>6</v>
      </c>
      <c r="BL137" s="789">
        <f t="shared" si="247"/>
        <v>30</v>
      </c>
      <c r="BM137" s="789">
        <f t="shared" si="248"/>
        <v>22</v>
      </c>
      <c r="BN137" s="356"/>
      <c r="BO137" s="356"/>
      <c r="BP137" s="16" t="s">
        <v>146</v>
      </c>
      <c r="BQ137" s="13">
        <v>1</v>
      </c>
      <c r="BR137" s="13"/>
      <c r="BS137" s="13">
        <v>1</v>
      </c>
      <c r="BT137" s="13">
        <v>1</v>
      </c>
      <c r="BU137" s="13">
        <v>1</v>
      </c>
      <c r="BV137" s="13"/>
      <c r="BW137" s="13"/>
      <c r="BX137" s="13"/>
      <c r="BY137" s="13"/>
      <c r="BZ137" s="13"/>
      <c r="CA137" s="13"/>
      <c r="CB137" s="13"/>
      <c r="CC137" s="13">
        <v>1</v>
      </c>
      <c r="CD137" s="13">
        <v>2</v>
      </c>
      <c r="CE137" s="13"/>
      <c r="CF137" s="13">
        <v>1</v>
      </c>
      <c r="CG137" s="13"/>
      <c r="CH137" s="13">
        <v>1</v>
      </c>
      <c r="CI137" s="13"/>
      <c r="CJ137" s="13"/>
      <c r="CK137" s="13"/>
      <c r="CL137" s="13"/>
      <c r="CM137" s="13">
        <v>1</v>
      </c>
      <c r="CN137" s="13">
        <v>1</v>
      </c>
      <c r="CO137" s="13">
        <v>3</v>
      </c>
      <c r="CP137" s="13">
        <v>2</v>
      </c>
      <c r="CQ137" s="13">
        <v>1</v>
      </c>
      <c r="CR137" s="13">
        <v>1</v>
      </c>
      <c r="CS137" s="13">
        <v>1</v>
      </c>
      <c r="CT137" s="13">
        <v>1</v>
      </c>
      <c r="CU137" s="13">
        <v>1</v>
      </c>
      <c r="CV137" s="13">
        <v>3</v>
      </c>
      <c r="CW137" s="13">
        <v>3</v>
      </c>
      <c r="CX137" s="13">
        <v>1</v>
      </c>
      <c r="CY137" s="13"/>
      <c r="CZ137" s="13">
        <v>2</v>
      </c>
      <c r="DA137" s="13"/>
      <c r="DB137" s="13">
        <v>3</v>
      </c>
      <c r="DC137" s="13">
        <v>1</v>
      </c>
      <c r="DD137" s="13">
        <v>1</v>
      </c>
      <c r="DE137" s="13">
        <v>7</v>
      </c>
      <c r="DF137" s="13"/>
      <c r="DG137" s="13">
        <v>1</v>
      </c>
      <c r="DH137" s="13">
        <v>4</v>
      </c>
      <c r="DI137" s="13">
        <v>5</v>
      </c>
      <c r="DJ137" s="13">
        <v>1</v>
      </c>
      <c r="DK137" s="13">
        <v>6</v>
      </c>
      <c r="DL137" s="13">
        <v>3</v>
      </c>
      <c r="DM137" s="13">
        <v>9</v>
      </c>
      <c r="DN137" s="13">
        <v>8</v>
      </c>
      <c r="DO137" s="13">
        <v>5</v>
      </c>
      <c r="DP137" s="13">
        <v>7</v>
      </c>
      <c r="DQ137" s="13">
        <v>11</v>
      </c>
      <c r="DR137" s="13">
        <v>4</v>
      </c>
      <c r="DS137" s="13">
        <v>12</v>
      </c>
      <c r="DT137" s="13">
        <v>15</v>
      </c>
      <c r="DU137" s="13">
        <v>16</v>
      </c>
      <c r="DV137" s="13">
        <v>9</v>
      </c>
      <c r="DW137" s="13">
        <v>8</v>
      </c>
      <c r="DX137" s="13">
        <v>15</v>
      </c>
      <c r="DY137" s="13">
        <v>20</v>
      </c>
      <c r="DZ137" s="13">
        <v>18</v>
      </c>
      <c r="EA137" s="13">
        <v>22</v>
      </c>
      <c r="EB137" s="13">
        <v>20</v>
      </c>
      <c r="EC137" s="13">
        <v>18</v>
      </c>
      <c r="ED137" s="13">
        <v>21</v>
      </c>
      <c r="EE137" s="13">
        <v>17</v>
      </c>
      <c r="EF137" s="13">
        <v>15</v>
      </c>
      <c r="EG137" s="13">
        <v>33</v>
      </c>
      <c r="EH137" s="13">
        <v>21</v>
      </c>
      <c r="EI137" s="13">
        <v>19</v>
      </c>
      <c r="EJ137" s="13">
        <v>27</v>
      </c>
      <c r="EK137" s="13">
        <v>34</v>
      </c>
      <c r="EL137" s="13">
        <v>18</v>
      </c>
      <c r="EM137" s="13">
        <v>22</v>
      </c>
      <c r="EN137" s="13">
        <v>31</v>
      </c>
      <c r="EO137" s="13">
        <v>17</v>
      </c>
      <c r="EP137" s="13">
        <v>23</v>
      </c>
      <c r="EQ137" s="13">
        <v>26</v>
      </c>
      <c r="ER137" s="13">
        <v>11</v>
      </c>
      <c r="ES137" s="13">
        <v>27</v>
      </c>
      <c r="ET137" s="13">
        <v>25</v>
      </c>
      <c r="EU137" s="13">
        <v>15</v>
      </c>
      <c r="EV137" s="13">
        <v>20</v>
      </c>
      <c r="EW137" s="13">
        <v>17</v>
      </c>
      <c r="EX137" s="13">
        <v>20</v>
      </c>
      <c r="EY137" s="13">
        <v>17</v>
      </c>
      <c r="EZ137" s="13">
        <v>10</v>
      </c>
      <c r="FA137" s="13">
        <v>5</v>
      </c>
      <c r="FB137" s="13">
        <v>2</v>
      </c>
      <c r="FC137" s="13">
        <v>5</v>
      </c>
      <c r="FD137" s="13">
        <v>4</v>
      </c>
      <c r="FE137" s="13">
        <v>4</v>
      </c>
      <c r="FF137" s="13">
        <v>3</v>
      </c>
      <c r="FG137" s="13">
        <v>2</v>
      </c>
      <c r="FH137" s="13">
        <v>1</v>
      </c>
      <c r="FI137" s="13">
        <v>1</v>
      </c>
      <c r="FJ137" s="13">
        <v>1</v>
      </c>
      <c r="FK137" s="13"/>
      <c r="FL137" s="13"/>
      <c r="FM137" s="13"/>
      <c r="FN137" s="60">
        <v>793</v>
      </c>
      <c r="FO137" s="13"/>
      <c r="FP137" s="13">
        <v>2</v>
      </c>
      <c r="FQ137" s="13"/>
      <c r="FR137" s="13"/>
      <c r="FS137" s="13"/>
      <c r="FT137" s="13"/>
      <c r="FU137" s="13"/>
      <c r="FV137" s="13"/>
      <c r="FW137" s="13"/>
      <c r="FX137" s="13"/>
      <c r="FY137" s="13"/>
      <c r="FZ137" s="13"/>
      <c r="GA137" s="13">
        <v>2</v>
      </c>
      <c r="GB137" s="13"/>
      <c r="GC137" s="13"/>
      <c r="GD137" s="13">
        <v>1</v>
      </c>
      <c r="GE137" s="13"/>
      <c r="GF137" s="13">
        <v>1</v>
      </c>
      <c r="GG137" s="13">
        <v>1</v>
      </c>
      <c r="GH137" s="13">
        <v>1</v>
      </c>
      <c r="GI137" s="13">
        <v>1</v>
      </c>
      <c r="GJ137" s="13">
        <v>1</v>
      </c>
      <c r="GK137" s="13">
        <v>2</v>
      </c>
      <c r="GL137" s="13">
        <v>1</v>
      </c>
      <c r="GM137" s="13">
        <v>1</v>
      </c>
      <c r="GN137" s="13">
        <v>2</v>
      </c>
      <c r="GO137" s="13"/>
      <c r="GP137" s="13">
        <v>2</v>
      </c>
      <c r="GQ137" s="13"/>
      <c r="GR137" s="13"/>
      <c r="GS137" s="13">
        <v>1</v>
      </c>
      <c r="GT137" s="13">
        <v>2</v>
      </c>
      <c r="GU137" s="13">
        <v>1</v>
      </c>
      <c r="GV137" s="13"/>
      <c r="GW137" s="13">
        <v>2</v>
      </c>
      <c r="GX137" s="13">
        <v>3</v>
      </c>
      <c r="GY137" s="13">
        <v>5</v>
      </c>
      <c r="GZ137" s="13">
        <v>3</v>
      </c>
      <c r="HA137" s="13">
        <v>2</v>
      </c>
      <c r="HB137" s="13">
        <v>3</v>
      </c>
      <c r="HC137" s="13">
        <v>5</v>
      </c>
      <c r="HD137" s="13">
        <v>1</v>
      </c>
      <c r="HE137" s="13">
        <v>5</v>
      </c>
      <c r="HF137" s="13">
        <v>8</v>
      </c>
      <c r="HG137" s="13">
        <v>7</v>
      </c>
      <c r="HH137" s="13">
        <v>6</v>
      </c>
      <c r="HI137" s="13">
        <v>8</v>
      </c>
      <c r="HJ137" s="13">
        <v>11</v>
      </c>
      <c r="HK137" s="13">
        <v>11</v>
      </c>
      <c r="HL137" s="13">
        <v>5</v>
      </c>
      <c r="HM137" s="13">
        <v>18</v>
      </c>
      <c r="HN137" s="13">
        <v>10</v>
      </c>
      <c r="HO137" s="13">
        <v>11</v>
      </c>
      <c r="HP137" s="13">
        <v>15</v>
      </c>
      <c r="HQ137" s="13">
        <v>14</v>
      </c>
      <c r="HR137" s="13">
        <v>13</v>
      </c>
      <c r="HS137" s="13">
        <v>11</v>
      </c>
      <c r="HT137" s="13">
        <v>19</v>
      </c>
      <c r="HU137" s="13">
        <v>21</v>
      </c>
      <c r="HV137" s="13">
        <v>23</v>
      </c>
      <c r="HW137" s="13">
        <v>22</v>
      </c>
      <c r="HX137" s="13">
        <v>30</v>
      </c>
      <c r="HY137" s="13">
        <v>29</v>
      </c>
      <c r="HZ137" s="13">
        <v>27</v>
      </c>
      <c r="IA137" s="13">
        <v>23</v>
      </c>
      <c r="IB137" s="13">
        <v>21</v>
      </c>
      <c r="IC137" s="13">
        <v>44</v>
      </c>
      <c r="ID137" s="13">
        <v>31</v>
      </c>
      <c r="IE137" s="13">
        <v>19</v>
      </c>
      <c r="IF137" s="13">
        <v>33</v>
      </c>
      <c r="IG137" s="13">
        <v>27</v>
      </c>
      <c r="IH137" s="13">
        <v>41</v>
      </c>
      <c r="II137" s="13">
        <v>24</v>
      </c>
      <c r="IJ137" s="13">
        <v>28</v>
      </c>
      <c r="IK137" s="13">
        <v>20</v>
      </c>
      <c r="IL137" s="13">
        <v>22</v>
      </c>
      <c r="IM137" s="13">
        <v>36</v>
      </c>
      <c r="IN137" s="13">
        <v>23</v>
      </c>
      <c r="IO137" s="13">
        <v>21</v>
      </c>
      <c r="IP137" s="13">
        <v>28</v>
      </c>
      <c r="IQ137" s="13">
        <v>22</v>
      </c>
      <c r="IR137" s="13">
        <v>21</v>
      </c>
      <c r="IS137" s="13">
        <v>19</v>
      </c>
      <c r="IT137" s="13">
        <v>16</v>
      </c>
      <c r="IU137" s="13">
        <v>17</v>
      </c>
      <c r="IV137" s="13">
        <v>11</v>
      </c>
      <c r="IW137" s="13">
        <v>11</v>
      </c>
      <c r="IX137" s="13">
        <v>7</v>
      </c>
      <c r="IY137" s="13">
        <v>5</v>
      </c>
      <c r="IZ137" s="13">
        <v>9</v>
      </c>
      <c r="JA137" s="13">
        <v>7</v>
      </c>
      <c r="JB137" s="13">
        <v>6</v>
      </c>
      <c r="JC137" s="13">
        <v>3</v>
      </c>
      <c r="JD137" s="13">
        <v>2</v>
      </c>
      <c r="JE137" s="13"/>
      <c r="JF137" s="13"/>
      <c r="JG137" s="13">
        <v>1</v>
      </c>
      <c r="JH137" s="13"/>
      <c r="JI137" s="13"/>
      <c r="JJ137" s="13"/>
      <c r="JK137" s="13"/>
      <c r="JL137" s="13"/>
      <c r="JM137" s="60">
        <v>968</v>
      </c>
      <c r="JN137" s="13">
        <v>1</v>
      </c>
      <c r="JO137" s="13"/>
      <c r="JP137" s="13"/>
      <c r="JQ137" s="13"/>
      <c r="JR137" s="13"/>
      <c r="JS137" s="13"/>
      <c r="JT137" s="13"/>
      <c r="JU137" s="13"/>
      <c r="JV137" s="13"/>
      <c r="JW137" s="13">
        <v>1</v>
      </c>
      <c r="JX137" s="13"/>
      <c r="JY137" s="13"/>
      <c r="JZ137" s="13">
        <v>1</v>
      </c>
      <c r="KA137" s="13"/>
      <c r="KB137" s="13"/>
      <c r="KC137" s="13">
        <v>1</v>
      </c>
      <c r="KD137" s="13"/>
      <c r="KE137" s="13"/>
      <c r="KF137" s="13"/>
      <c r="KG137" s="13"/>
      <c r="KH137" s="13"/>
      <c r="KI137" s="13"/>
      <c r="KJ137" s="13"/>
      <c r="KK137" s="13"/>
      <c r="KL137" s="13"/>
      <c r="KM137" s="13">
        <v>1</v>
      </c>
      <c r="KN137" s="13">
        <v>1</v>
      </c>
      <c r="KO137" s="13"/>
      <c r="KP137" s="13"/>
      <c r="KQ137" s="13"/>
      <c r="KR137" s="13">
        <v>1</v>
      </c>
      <c r="KS137" s="13">
        <v>1</v>
      </c>
      <c r="KT137" s="13">
        <v>2</v>
      </c>
      <c r="KU137" s="13"/>
      <c r="KV137" s="13"/>
      <c r="KW137" s="13">
        <v>1</v>
      </c>
      <c r="KX137" s="13"/>
      <c r="KY137" s="13"/>
      <c r="KZ137" s="13">
        <v>2</v>
      </c>
      <c r="LA137" s="13">
        <v>1</v>
      </c>
      <c r="LB137" s="13">
        <v>1</v>
      </c>
      <c r="LC137" s="13">
        <v>1</v>
      </c>
      <c r="LD137" s="13"/>
      <c r="LE137" s="13"/>
      <c r="LF137" s="13"/>
      <c r="LG137" s="13">
        <v>1</v>
      </c>
      <c r="LH137" s="13"/>
      <c r="LI137" s="13"/>
      <c r="LJ137" s="13">
        <v>1</v>
      </c>
      <c r="LK137" s="13">
        <v>2</v>
      </c>
      <c r="LL137" s="13">
        <v>3</v>
      </c>
      <c r="LM137" s="13">
        <v>2</v>
      </c>
      <c r="LN137" s="13">
        <v>4</v>
      </c>
      <c r="LO137" s="13">
        <v>1</v>
      </c>
      <c r="LP137" s="13">
        <v>5</v>
      </c>
      <c r="LQ137" s="13">
        <v>6</v>
      </c>
      <c r="LR137" s="13">
        <v>1</v>
      </c>
      <c r="LS137" s="13">
        <v>2</v>
      </c>
      <c r="LT137" s="13">
        <v>3</v>
      </c>
      <c r="LU137" s="13">
        <v>3</v>
      </c>
      <c r="LV137" s="13">
        <v>3</v>
      </c>
      <c r="LW137" s="13">
        <v>2</v>
      </c>
      <c r="LX137" s="13">
        <v>3</v>
      </c>
      <c r="LY137" s="13">
        <v>4</v>
      </c>
      <c r="LZ137" s="13">
        <v>2</v>
      </c>
      <c r="MA137" s="13">
        <v>3</v>
      </c>
      <c r="MB137" s="13">
        <v>1</v>
      </c>
      <c r="MC137" s="13">
        <v>2</v>
      </c>
      <c r="MD137" s="13">
        <v>1</v>
      </c>
      <c r="ME137" s="13"/>
      <c r="MF137" s="13">
        <v>1</v>
      </c>
      <c r="MG137" s="13"/>
      <c r="MH137" s="13"/>
      <c r="MI137" s="13"/>
      <c r="MJ137" s="13"/>
      <c r="MK137" s="60">
        <v>72</v>
      </c>
      <c r="ML137" s="13">
        <v>1833</v>
      </c>
      <c r="MM137" s="448"/>
      <c r="MN137" s="448"/>
      <c r="MO137" s="448"/>
      <c r="MP137" s="448"/>
    </row>
    <row r="138" spans="1:354">
      <c r="A138" s="8" t="s">
        <v>148</v>
      </c>
      <c r="B138" s="283">
        <f t="shared" si="249"/>
        <v>0</v>
      </c>
      <c r="C138" s="283">
        <f t="shared" si="250"/>
        <v>0</v>
      </c>
      <c r="D138" s="283">
        <f t="shared" si="251"/>
        <v>0</v>
      </c>
      <c r="E138" s="283">
        <f t="shared" si="252"/>
        <v>0</v>
      </c>
      <c r="F138" s="283">
        <f t="shared" si="253"/>
        <v>0</v>
      </c>
      <c r="G138" s="283">
        <f t="shared" si="254"/>
        <v>0</v>
      </c>
      <c r="H138" s="283">
        <f t="shared" si="255"/>
        <v>0</v>
      </c>
      <c r="I138" s="283">
        <f t="shared" si="256"/>
        <v>0</v>
      </c>
      <c r="J138" s="283">
        <f t="shared" si="257"/>
        <v>0</v>
      </c>
      <c r="K138" s="283">
        <f t="shared" si="258"/>
        <v>0</v>
      </c>
      <c r="L138" s="283">
        <f t="shared" si="259"/>
        <v>0</v>
      </c>
      <c r="M138" s="283">
        <f t="shared" si="260"/>
        <v>0</v>
      </c>
      <c r="N138" s="283">
        <f t="shared" si="261"/>
        <v>2</v>
      </c>
      <c r="O138" s="283">
        <f t="shared" si="262"/>
        <v>1</v>
      </c>
      <c r="P138" s="283">
        <f t="shared" si="263"/>
        <v>2</v>
      </c>
      <c r="Q138" s="283">
        <f t="shared" si="264"/>
        <v>1</v>
      </c>
      <c r="R138" s="283">
        <f t="shared" si="265"/>
        <v>1</v>
      </c>
      <c r="S138" s="283">
        <f t="shared" si="266"/>
        <v>1</v>
      </c>
      <c r="T138" s="283">
        <f t="shared" si="267"/>
        <v>0</v>
      </c>
      <c r="U138" s="283">
        <f t="shared" si="268"/>
        <v>1</v>
      </c>
      <c r="W138" s="791">
        <f t="shared" si="269"/>
        <v>0</v>
      </c>
      <c r="X138" s="791">
        <f t="shared" si="270"/>
        <v>0</v>
      </c>
      <c r="Y138" s="791">
        <f t="shared" si="271"/>
        <v>0</v>
      </c>
      <c r="Z138" s="791">
        <f t="shared" si="272"/>
        <v>0</v>
      </c>
      <c r="AA138" s="791">
        <f t="shared" si="273"/>
        <v>0</v>
      </c>
      <c r="AB138" s="791">
        <f t="shared" si="274"/>
        <v>0</v>
      </c>
      <c r="AC138" s="791">
        <f t="shared" si="275"/>
        <v>0</v>
      </c>
      <c r="AD138" s="791">
        <f t="shared" si="276"/>
        <v>0</v>
      </c>
      <c r="AE138" s="791">
        <f t="shared" si="277"/>
        <v>0</v>
      </c>
      <c r="AF138" s="791">
        <f t="shared" si="278"/>
        <v>0</v>
      </c>
      <c r="AG138" s="356"/>
      <c r="AH138" s="16" t="s">
        <v>147</v>
      </c>
      <c r="AI138" s="797">
        <f t="shared" si="218"/>
        <v>0</v>
      </c>
      <c r="AJ138" s="797">
        <f t="shared" si="219"/>
        <v>0</v>
      </c>
      <c r="AK138" s="797">
        <f t="shared" si="220"/>
        <v>0</v>
      </c>
      <c r="AL138" s="797">
        <f t="shared" si="221"/>
        <v>0</v>
      </c>
      <c r="AM138" s="797">
        <f t="shared" si="222"/>
        <v>0</v>
      </c>
      <c r="AN138" s="797">
        <f t="shared" si="223"/>
        <v>0</v>
      </c>
      <c r="AO138" s="797">
        <f t="shared" si="224"/>
        <v>2</v>
      </c>
      <c r="AP138" s="797">
        <f t="shared" si="225"/>
        <v>0</v>
      </c>
      <c r="AQ138" s="797">
        <f t="shared" si="226"/>
        <v>1</v>
      </c>
      <c r="AR138" s="797">
        <f t="shared" si="227"/>
        <v>2</v>
      </c>
      <c r="AS138" s="797">
        <f t="shared" si="228"/>
        <v>8</v>
      </c>
      <c r="AT138" s="797">
        <f t="shared" si="229"/>
        <v>2</v>
      </c>
      <c r="AU138" s="797">
        <f t="shared" si="230"/>
        <v>11</v>
      </c>
      <c r="AV138" s="797">
        <f t="shared" si="231"/>
        <v>3</v>
      </c>
      <c r="AW138" s="797">
        <f t="shared" si="232"/>
        <v>12</v>
      </c>
      <c r="AX138" s="797">
        <f t="shared" si="233"/>
        <v>2</v>
      </c>
      <c r="AY138" s="797">
        <f t="shared" si="234"/>
        <v>5</v>
      </c>
      <c r="AZ138" s="797">
        <f t="shared" si="235"/>
        <v>4</v>
      </c>
      <c r="BA138" s="797">
        <f t="shared" si="236"/>
        <v>1</v>
      </c>
      <c r="BB138" s="797">
        <f t="shared" si="237"/>
        <v>1</v>
      </c>
      <c r="BC138" s="797">
        <f t="shared" si="238"/>
        <v>0</v>
      </c>
      <c r="BD138" s="789">
        <f t="shared" si="239"/>
        <v>0</v>
      </c>
      <c r="BE138" s="789">
        <f t="shared" si="240"/>
        <v>0</v>
      </c>
      <c r="BF138" s="789">
        <f t="shared" si="241"/>
        <v>0</v>
      </c>
      <c r="BG138" s="789">
        <f t="shared" si="242"/>
        <v>0</v>
      </c>
      <c r="BH138" s="789">
        <f t="shared" si="243"/>
        <v>0</v>
      </c>
      <c r="BI138" s="789">
        <f t="shared" si="244"/>
        <v>0</v>
      </c>
      <c r="BJ138" s="789">
        <f t="shared" si="245"/>
        <v>0</v>
      </c>
      <c r="BK138" s="789">
        <f t="shared" si="246"/>
        <v>0</v>
      </c>
      <c r="BL138" s="789">
        <f t="shared" si="247"/>
        <v>0</v>
      </c>
      <c r="BM138" s="789">
        <f t="shared" si="248"/>
        <v>0</v>
      </c>
      <c r="BN138" s="356"/>
      <c r="BO138" s="356"/>
      <c r="BP138" s="16" t="s">
        <v>147</v>
      </c>
      <c r="BQ138" s="13"/>
      <c r="BR138" s="13"/>
      <c r="BS138" s="13"/>
      <c r="BT138" s="13"/>
      <c r="BU138" s="13"/>
      <c r="BV138" s="13"/>
      <c r="BW138" s="13"/>
      <c r="BX138" s="13"/>
      <c r="BY138" s="13"/>
      <c r="BZ138" s="13"/>
      <c r="CA138" s="13"/>
      <c r="CB138" s="13"/>
      <c r="CC138" s="13"/>
      <c r="CD138" s="13"/>
      <c r="CE138" s="13"/>
      <c r="CF138" s="13"/>
      <c r="CG138" s="13"/>
      <c r="CH138" s="13"/>
      <c r="CI138" s="13"/>
      <c r="CJ138" s="13"/>
      <c r="CK138" s="13"/>
      <c r="CL138" s="13"/>
      <c r="CM138" s="13"/>
      <c r="CN138" s="13"/>
      <c r="CO138" s="13"/>
      <c r="CP138" s="13"/>
      <c r="CQ138" s="13"/>
      <c r="CR138" s="13"/>
      <c r="CS138" s="13"/>
      <c r="CT138" s="13"/>
      <c r="CU138" s="13"/>
      <c r="CV138" s="13"/>
      <c r="CW138" s="13"/>
      <c r="CX138" s="13"/>
      <c r="CY138" s="13"/>
      <c r="CZ138" s="13"/>
      <c r="DA138" s="13"/>
      <c r="DB138" s="13"/>
      <c r="DC138" s="13"/>
      <c r="DD138" s="13"/>
      <c r="DE138" s="13"/>
      <c r="DF138" s="13"/>
      <c r="DG138" s="13">
        <v>1</v>
      </c>
      <c r="DH138" s="13">
        <v>1</v>
      </c>
      <c r="DI138" s="13"/>
      <c r="DJ138" s="13"/>
      <c r="DK138" s="13">
        <v>1</v>
      </c>
      <c r="DL138" s="13"/>
      <c r="DM138" s="13"/>
      <c r="DN138" s="13"/>
      <c r="DO138" s="13"/>
      <c r="DP138" s="13">
        <v>1</v>
      </c>
      <c r="DQ138" s="13"/>
      <c r="DR138" s="13"/>
      <c r="DS138" s="13"/>
      <c r="DT138" s="13"/>
      <c r="DU138" s="13"/>
      <c r="DV138" s="13">
        <v>1</v>
      </c>
      <c r="DW138" s="13"/>
      <c r="DX138" s="13">
        <v>1</v>
      </c>
      <c r="DY138" s="13"/>
      <c r="DZ138" s="13"/>
      <c r="EA138" s="13">
        <v>1</v>
      </c>
      <c r="EB138" s="13"/>
      <c r="EC138" s="13">
        <v>1</v>
      </c>
      <c r="ED138" s="13"/>
      <c r="EE138" s="13"/>
      <c r="EF138" s="13"/>
      <c r="EG138" s="13">
        <v>1</v>
      </c>
      <c r="EH138" s="13"/>
      <c r="EI138" s="13"/>
      <c r="EJ138" s="13"/>
      <c r="EK138" s="13"/>
      <c r="EL138" s="13"/>
      <c r="EM138" s="13"/>
      <c r="EN138" s="13"/>
      <c r="EO138" s="13"/>
      <c r="EP138" s="13">
        <v>2</v>
      </c>
      <c r="EQ138" s="13">
        <v>1</v>
      </c>
      <c r="ER138" s="13">
        <v>1</v>
      </c>
      <c r="ES138" s="13"/>
      <c r="ET138" s="13"/>
      <c r="EU138" s="13"/>
      <c r="EV138" s="13"/>
      <c r="EW138" s="13"/>
      <c r="EX138" s="13"/>
      <c r="EY138" s="13"/>
      <c r="EZ138" s="13"/>
      <c r="FA138" s="13"/>
      <c r="FB138" s="13"/>
      <c r="FC138" s="13"/>
      <c r="FD138" s="13"/>
      <c r="FE138" s="13">
        <v>1</v>
      </c>
      <c r="FF138" s="13"/>
      <c r="FG138" s="13"/>
      <c r="FH138" s="13"/>
      <c r="FI138" s="13"/>
      <c r="FJ138" s="13"/>
      <c r="FK138" s="13"/>
      <c r="FL138" s="13"/>
      <c r="FM138" s="13"/>
      <c r="FN138" s="60">
        <v>14</v>
      </c>
      <c r="FO138" s="13"/>
      <c r="FP138" s="13"/>
      <c r="FQ138" s="13"/>
      <c r="FR138" s="13"/>
      <c r="FS138" s="13"/>
      <c r="FT138" s="13"/>
      <c r="FU138" s="13"/>
      <c r="FV138" s="13"/>
      <c r="FW138" s="13"/>
      <c r="FX138" s="13"/>
      <c r="FY138" s="13"/>
      <c r="FZ138" s="13"/>
      <c r="GA138" s="13"/>
      <c r="GB138" s="13"/>
      <c r="GC138" s="13"/>
      <c r="GD138" s="13"/>
      <c r="GE138" s="13"/>
      <c r="GF138" s="13"/>
      <c r="GG138" s="13"/>
      <c r="GH138" s="13"/>
      <c r="GI138" s="13"/>
      <c r="GJ138" s="13"/>
      <c r="GK138" s="13"/>
      <c r="GL138" s="13"/>
      <c r="GM138" s="13"/>
      <c r="GN138" s="13"/>
      <c r="GO138" s="13"/>
      <c r="GP138" s="13">
        <v>1</v>
      </c>
      <c r="GQ138" s="13"/>
      <c r="GR138" s="13"/>
      <c r="GS138" s="13"/>
      <c r="GT138" s="13"/>
      <c r="GU138" s="13"/>
      <c r="GV138" s="13">
        <v>1</v>
      </c>
      <c r="GW138" s="13"/>
      <c r="GX138" s="13"/>
      <c r="GY138" s="13"/>
      <c r="GZ138" s="13"/>
      <c r="HA138" s="13"/>
      <c r="HB138" s="13">
        <v>1</v>
      </c>
      <c r="HC138" s="13"/>
      <c r="HD138" s="13"/>
      <c r="HE138" s="13"/>
      <c r="HF138" s="13"/>
      <c r="HG138" s="13"/>
      <c r="HH138" s="13"/>
      <c r="HI138" s="13"/>
      <c r="HJ138" s="13"/>
      <c r="HK138" s="13"/>
      <c r="HL138" s="13"/>
      <c r="HM138" s="13">
        <v>1</v>
      </c>
      <c r="HN138" s="13"/>
      <c r="HO138" s="13">
        <v>1</v>
      </c>
      <c r="HP138" s="13"/>
      <c r="HQ138" s="13">
        <v>1</v>
      </c>
      <c r="HR138" s="13">
        <v>3</v>
      </c>
      <c r="HS138" s="13">
        <v>2</v>
      </c>
      <c r="HT138" s="13">
        <v>2</v>
      </c>
      <c r="HU138" s="13">
        <v>1</v>
      </c>
      <c r="HV138" s="13"/>
      <c r="HW138" s="13"/>
      <c r="HX138" s="13">
        <v>2</v>
      </c>
      <c r="HY138" s="13"/>
      <c r="HZ138" s="13"/>
      <c r="IA138" s="13">
        <v>1</v>
      </c>
      <c r="IB138" s="13">
        <v>3</v>
      </c>
      <c r="IC138" s="13">
        <v>2</v>
      </c>
      <c r="ID138" s="13">
        <v>1</v>
      </c>
      <c r="IE138" s="13">
        <v>1</v>
      </c>
      <c r="IF138" s="13"/>
      <c r="IG138" s="13">
        <v>3</v>
      </c>
      <c r="IH138" s="13"/>
      <c r="II138" s="13"/>
      <c r="IJ138" s="13">
        <v>1</v>
      </c>
      <c r="IK138" s="13">
        <v>2</v>
      </c>
      <c r="IL138" s="13">
        <v>3</v>
      </c>
      <c r="IM138" s="13">
        <v>1</v>
      </c>
      <c r="IN138" s="13">
        <v>1</v>
      </c>
      <c r="IO138" s="13"/>
      <c r="IP138" s="13">
        <v>1</v>
      </c>
      <c r="IQ138" s="13"/>
      <c r="IR138" s="13"/>
      <c r="IS138" s="13"/>
      <c r="IT138" s="13"/>
      <c r="IU138" s="13">
        <v>1</v>
      </c>
      <c r="IV138" s="13">
        <v>1</v>
      </c>
      <c r="IW138" s="13">
        <v>1</v>
      </c>
      <c r="IX138" s="13"/>
      <c r="IY138" s="13"/>
      <c r="IZ138" s="13">
        <v>1</v>
      </c>
      <c r="JA138" s="13"/>
      <c r="JB138" s="13"/>
      <c r="JC138" s="13"/>
      <c r="JD138" s="13"/>
      <c r="JE138" s="13"/>
      <c r="JF138" s="13"/>
      <c r="JG138" s="13"/>
      <c r="JH138" s="13"/>
      <c r="JI138" s="13"/>
      <c r="JJ138" s="13"/>
      <c r="JK138" s="13"/>
      <c r="JL138" s="13"/>
      <c r="JM138" s="60">
        <v>40</v>
      </c>
      <c r="JN138" s="13"/>
      <c r="JO138" s="13"/>
      <c r="JP138" s="13"/>
      <c r="JQ138" s="13"/>
      <c r="JR138" s="13"/>
      <c r="JS138" s="13"/>
      <c r="JT138" s="13"/>
      <c r="JU138" s="13"/>
      <c r="JV138" s="13"/>
      <c r="JW138" s="13"/>
      <c r="JX138" s="13"/>
      <c r="JY138" s="13"/>
      <c r="JZ138" s="13"/>
      <c r="KA138" s="13"/>
      <c r="KB138" s="13"/>
      <c r="KC138" s="13"/>
      <c r="KD138" s="13"/>
      <c r="KE138" s="13"/>
      <c r="KF138" s="13"/>
      <c r="KG138" s="13"/>
      <c r="KH138" s="13"/>
      <c r="KI138" s="13"/>
      <c r="KJ138" s="13"/>
      <c r="KK138" s="13"/>
      <c r="KL138" s="13"/>
      <c r="KM138" s="13"/>
      <c r="KN138" s="13"/>
      <c r="KO138" s="13"/>
      <c r="KP138" s="13"/>
      <c r="KQ138" s="13"/>
      <c r="KR138" s="13"/>
      <c r="KS138" s="13"/>
      <c r="KT138" s="13"/>
      <c r="KU138" s="13"/>
      <c r="KV138" s="13"/>
      <c r="KW138" s="13"/>
      <c r="KX138" s="13"/>
      <c r="KY138" s="13"/>
      <c r="KZ138" s="13"/>
      <c r="LA138" s="13"/>
      <c r="LB138" s="13"/>
      <c r="LC138" s="13"/>
      <c r="LD138" s="13"/>
      <c r="LE138" s="13"/>
      <c r="LF138" s="13"/>
      <c r="LG138" s="13"/>
      <c r="LH138" s="13"/>
      <c r="LI138" s="13"/>
      <c r="LJ138" s="13"/>
      <c r="LK138" s="13"/>
      <c r="LL138" s="13"/>
      <c r="LM138" s="13"/>
      <c r="LN138" s="13"/>
      <c r="LO138" s="13"/>
      <c r="LP138" s="13"/>
      <c r="LQ138" s="13"/>
      <c r="LR138" s="13"/>
      <c r="LS138" s="13"/>
      <c r="LT138" s="13"/>
      <c r="LU138" s="13"/>
      <c r="LV138" s="13"/>
      <c r="LW138" s="13"/>
      <c r="LX138" s="13"/>
      <c r="LY138" s="13"/>
      <c r="LZ138" s="13"/>
      <c r="MA138" s="13"/>
      <c r="MB138" s="13"/>
      <c r="MC138" s="13"/>
      <c r="MD138" s="13"/>
      <c r="ME138" s="13"/>
      <c r="MF138" s="13"/>
      <c r="MG138" s="13"/>
      <c r="MH138" s="13"/>
      <c r="MI138" s="13"/>
      <c r="MJ138" s="13"/>
      <c r="MK138" s="60"/>
      <c r="ML138" s="13">
        <v>54</v>
      </c>
      <c r="MM138" s="448"/>
      <c r="MN138" s="448"/>
      <c r="MO138" s="448"/>
      <c r="MP138" s="448"/>
    </row>
    <row r="139" spans="1:354">
      <c r="A139" s="8" t="s">
        <v>149</v>
      </c>
      <c r="B139" s="283">
        <f t="shared" si="249"/>
        <v>0</v>
      </c>
      <c r="C139" s="283">
        <f t="shared" si="250"/>
        <v>0</v>
      </c>
      <c r="D139" s="283">
        <f t="shared" si="251"/>
        <v>0</v>
      </c>
      <c r="E139" s="283">
        <f t="shared" si="252"/>
        <v>0</v>
      </c>
      <c r="F139" s="283">
        <f t="shared" si="253"/>
        <v>0</v>
      </c>
      <c r="G139" s="283">
        <f t="shared" si="254"/>
        <v>0</v>
      </c>
      <c r="H139" s="283">
        <f t="shared" si="255"/>
        <v>0</v>
      </c>
      <c r="I139" s="283">
        <f t="shared" si="256"/>
        <v>0</v>
      </c>
      <c r="J139" s="283">
        <f t="shared" si="257"/>
        <v>2</v>
      </c>
      <c r="K139" s="283">
        <f t="shared" si="258"/>
        <v>0</v>
      </c>
      <c r="L139" s="283">
        <f t="shared" si="259"/>
        <v>0</v>
      </c>
      <c r="M139" s="283">
        <f t="shared" si="260"/>
        <v>0</v>
      </c>
      <c r="N139" s="283">
        <f t="shared" si="261"/>
        <v>1</v>
      </c>
      <c r="O139" s="283">
        <f t="shared" si="262"/>
        <v>2</v>
      </c>
      <c r="P139" s="283">
        <f t="shared" si="263"/>
        <v>1</v>
      </c>
      <c r="Q139" s="283">
        <f t="shared" si="264"/>
        <v>0</v>
      </c>
      <c r="R139" s="283">
        <f t="shared" si="265"/>
        <v>0</v>
      </c>
      <c r="S139" s="283">
        <f t="shared" si="266"/>
        <v>0</v>
      </c>
      <c r="T139" s="283">
        <f t="shared" si="267"/>
        <v>1</v>
      </c>
      <c r="U139" s="283">
        <f t="shared" si="268"/>
        <v>0</v>
      </c>
      <c r="W139" s="791">
        <f t="shared" si="269"/>
        <v>0</v>
      </c>
      <c r="X139" s="791">
        <f t="shared" si="270"/>
        <v>0</v>
      </c>
      <c r="Y139" s="791">
        <f t="shared" si="271"/>
        <v>0</v>
      </c>
      <c r="Z139" s="791">
        <f t="shared" si="272"/>
        <v>0</v>
      </c>
      <c r="AA139" s="791">
        <f t="shared" si="273"/>
        <v>0</v>
      </c>
      <c r="AB139" s="791">
        <f t="shared" si="274"/>
        <v>0</v>
      </c>
      <c r="AC139" s="791">
        <f t="shared" si="275"/>
        <v>0</v>
      </c>
      <c r="AD139" s="791">
        <f t="shared" si="276"/>
        <v>0</v>
      </c>
      <c r="AE139" s="791">
        <f t="shared" si="277"/>
        <v>0</v>
      </c>
      <c r="AF139" s="791">
        <f t="shared" si="278"/>
        <v>0</v>
      </c>
      <c r="AG139" s="356"/>
      <c r="AH139" s="16" t="s">
        <v>148</v>
      </c>
      <c r="AI139" s="797">
        <f t="shared" si="218"/>
        <v>0</v>
      </c>
      <c r="AJ139" s="797">
        <f t="shared" si="219"/>
        <v>0</v>
      </c>
      <c r="AK139" s="797">
        <f t="shared" si="220"/>
        <v>0</v>
      </c>
      <c r="AL139" s="797">
        <f t="shared" si="221"/>
        <v>0</v>
      </c>
      <c r="AM139" s="797">
        <f t="shared" si="222"/>
        <v>0</v>
      </c>
      <c r="AN139" s="797">
        <f t="shared" si="223"/>
        <v>0</v>
      </c>
      <c r="AO139" s="797">
        <f t="shared" si="224"/>
        <v>0</v>
      </c>
      <c r="AP139" s="797">
        <f t="shared" si="225"/>
        <v>0</v>
      </c>
      <c r="AQ139" s="797">
        <f t="shared" si="226"/>
        <v>0</v>
      </c>
      <c r="AR139" s="797">
        <f t="shared" si="227"/>
        <v>0</v>
      </c>
      <c r="AS139" s="797">
        <f t="shared" si="228"/>
        <v>0</v>
      </c>
      <c r="AT139" s="797">
        <f t="shared" si="229"/>
        <v>0</v>
      </c>
      <c r="AU139" s="797">
        <f t="shared" si="230"/>
        <v>2</v>
      </c>
      <c r="AV139" s="797">
        <f t="shared" si="231"/>
        <v>1</v>
      </c>
      <c r="AW139" s="797">
        <f t="shared" si="232"/>
        <v>2</v>
      </c>
      <c r="AX139" s="797">
        <f t="shared" si="233"/>
        <v>1</v>
      </c>
      <c r="AY139" s="797">
        <f t="shared" si="234"/>
        <v>1</v>
      </c>
      <c r="AZ139" s="797">
        <f t="shared" si="235"/>
        <v>1</v>
      </c>
      <c r="BA139" s="797">
        <f t="shared" si="236"/>
        <v>0</v>
      </c>
      <c r="BB139" s="797">
        <f t="shared" si="237"/>
        <v>1</v>
      </c>
      <c r="BC139" s="797">
        <f t="shared" si="238"/>
        <v>0</v>
      </c>
      <c r="BD139" s="789">
        <f t="shared" si="239"/>
        <v>0</v>
      </c>
      <c r="BE139" s="789">
        <f t="shared" si="240"/>
        <v>0</v>
      </c>
      <c r="BF139" s="789">
        <f t="shared" si="241"/>
        <v>0</v>
      </c>
      <c r="BG139" s="789">
        <f t="shared" si="242"/>
        <v>0</v>
      </c>
      <c r="BH139" s="789">
        <f t="shared" si="243"/>
        <v>0</v>
      </c>
      <c r="BI139" s="789">
        <f t="shared" si="244"/>
        <v>0</v>
      </c>
      <c r="BJ139" s="789">
        <f t="shared" si="245"/>
        <v>0</v>
      </c>
      <c r="BK139" s="789">
        <f t="shared" si="246"/>
        <v>0</v>
      </c>
      <c r="BL139" s="789">
        <f t="shared" si="247"/>
        <v>0</v>
      </c>
      <c r="BM139" s="789">
        <f t="shared" si="248"/>
        <v>0</v>
      </c>
      <c r="BN139" s="356"/>
      <c r="BO139" s="356"/>
      <c r="BP139" s="16" t="s">
        <v>148</v>
      </c>
      <c r="BQ139" s="13"/>
      <c r="BR139" s="13"/>
      <c r="BS139" s="13"/>
      <c r="BT139" s="13"/>
      <c r="BU139" s="13"/>
      <c r="BV139" s="13"/>
      <c r="BW139" s="13"/>
      <c r="BX139" s="13"/>
      <c r="BY139" s="13"/>
      <c r="BZ139" s="13"/>
      <c r="CA139" s="13"/>
      <c r="CB139" s="13"/>
      <c r="CC139" s="13"/>
      <c r="CD139" s="13"/>
      <c r="CE139" s="13"/>
      <c r="CF139" s="13"/>
      <c r="CG139" s="13"/>
      <c r="CH139" s="13"/>
      <c r="CI139" s="13"/>
      <c r="CJ139" s="13"/>
      <c r="CK139" s="13"/>
      <c r="CL139" s="13"/>
      <c r="CM139" s="13"/>
      <c r="CN139" s="13"/>
      <c r="CO139" s="13"/>
      <c r="CP139" s="13"/>
      <c r="CQ139" s="13"/>
      <c r="CR139" s="13"/>
      <c r="CS139" s="13"/>
      <c r="CT139" s="13"/>
      <c r="CU139" s="13"/>
      <c r="CV139" s="13"/>
      <c r="CW139" s="13"/>
      <c r="CX139" s="13"/>
      <c r="CY139" s="13"/>
      <c r="CZ139" s="13"/>
      <c r="DA139" s="13"/>
      <c r="DB139" s="13"/>
      <c r="DC139" s="13"/>
      <c r="DD139" s="13"/>
      <c r="DE139" s="13"/>
      <c r="DF139" s="13"/>
      <c r="DG139" s="13"/>
      <c r="DH139" s="13"/>
      <c r="DI139" s="13"/>
      <c r="DJ139" s="13"/>
      <c r="DK139" s="13"/>
      <c r="DL139" s="13"/>
      <c r="DM139" s="13"/>
      <c r="DN139" s="13"/>
      <c r="DO139" s="13"/>
      <c r="DP139" s="13"/>
      <c r="DQ139" s="13"/>
      <c r="DR139" s="13"/>
      <c r="DS139" s="13"/>
      <c r="DT139" s="13"/>
      <c r="DU139" s="13"/>
      <c r="DV139" s="13"/>
      <c r="DW139" s="13"/>
      <c r="DX139" s="13"/>
      <c r="DY139" s="13"/>
      <c r="DZ139" s="13">
        <v>1</v>
      </c>
      <c r="EA139" s="13"/>
      <c r="EB139" s="13"/>
      <c r="EC139" s="13"/>
      <c r="ED139" s="13"/>
      <c r="EE139" s="13"/>
      <c r="EF139" s="13"/>
      <c r="EG139" s="13"/>
      <c r="EH139" s="13"/>
      <c r="EI139" s="13">
        <v>1</v>
      </c>
      <c r="EJ139" s="13"/>
      <c r="EK139" s="13"/>
      <c r="EL139" s="13"/>
      <c r="EM139" s="13"/>
      <c r="EN139" s="13"/>
      <c r="EO139" s="13"/>
      <c r="EP139" s="13">
        <v>1</v>
      </c>
      <c r="EQ139" s="13"/>
      <c r="ER139" s="13"/>
      <c r="ES139" s="13"/>
      <c r="ET139" s="13"/>
      <c r="EU139" s="13"/>
      <c r="EV139" s="13"/>
      <c r="EW139" s="13"/>
      <c r="EX139" s="13"/>
      <c r="EY139" s="13"/>
      <c r="EZ139" s="13"/>
      <c r="FA139" s="13"/>
      <c r="FB139" s="13">
        <v>1</v>
      </c>
      <c r="FC139" s="13"/>
      <c r="FD139" s="13"/>
      <c r="FE139" s="13"/>
      <c r="FF139" s="13"/>
      <c r="FG139" s="13"/>
      <c r="FH139" s="13"/>
      <c r="FI139" s="13"/>
      <c r="FJ139" s="13"/>
      <c r="FK139" s="13"/>
      <c r="FL139" s="13"/>
      <c r="FM139" s="13"/>
      <c r="FN139" s="60">
        <v>4</v>
      </c>
      <c r="FO139" s="13"/>
      <c r="FP139" s="13"/>
      <c r="FQ139" s="13"/>
      <c r="FR139" s="13"/>
      <c r="FS139" s="13"/>
      <c r="FT139" s="13"/>
      <c r="FU139" s="13"/>
      <c r="FV139" s="13"/>
      <c r="FW139" s="13"/>
      <c r="FX139" s="13"/>
      <c r="FY139" s="13"/>
      <c r="FZ139" s="13"/>
      <c r="GA139" s="13"/>
      <c r="GB139" s="13"/>
      <c r="GC139" s="13"/>
      <c r="GD139" s="13"/>
      <c r="GE139" s="13"/>
      <c r="GF139" s="13"/>
      <c r="GG139" s="13"/>
      <c r="GH139" s="13"/>
      <c r="GI139" s="13"/>
      <c r="GJ139" s="13"/>
      <c r="GK139" s="13"/>
      <c r="GL139" s="13"/>
      <c r="GM139" s="13"/>
      <c r="GN139" s="13"/>
      <c r="GO139" s="13"/>
      <c r="GP139" s="13"/>
      <c r="GQ139" s="13"/>
      <c r="GR139" s="13"/>
      <c r="GS139" s="13"/>
      <c r="GT139" s="13"/>
      <c r="GU139" s="13"/>
      <c r="GV139" s="13"/>
      <c r="GW139" s="13"/>
      <c r="GX139" s="13"/>
      <c r="GY139" s="13"/>
      <c r="GZ139" s="13"/>
      <c r="HA139" s="13"/>
      <c r="HB139" s="13"/>
      <c r="HC139" s="13"/>
      <c r="HD139" s="13"/>
      <c r="HE139" s="13"/>
      <c r="HF139" s="13"/>
      <c r="HG139" s="13"/>
      <c r="HH139" s="13"/>
      <c r="HI139" s="13"/>
      <c r="HJ139" s="13"/>
      <c r="HK139" s="13"/>
      <c r="HL139" s="13"/>
      <c r="HM139" s="13"/>
      <c r="HN139" s="13"/>
      <c r="HO139" s="13"/>
      <c r="HP139" s="13"/>
      <c r="HQ139" s="13"/>
      <c r="HR139" s="13"/>
      <c r="HS139" s="13"/>
      <c r="HT139" s="13"/>
      <c r="HU139" s="13"/>
      <c r="HV139" s="13"/>
      <c r="HW139" s="13"/>
      <c r="HX139" s="13"/>
      <c r="HY139" s="13">
        <v>1</v>
      </c>
      <c r="HZ139" s="13"/>
      <c r="IA139" s="13">
        <v>1</v>
      </c>
      <c r="IB139" s="13"/>
      <c r="IC139" s="13"/>
      <c r="ID139" s="13"/>
      <c r="IE139" s="13"/>
      <c r="IF139" s="13"/>
      <c r="IG139" s="13"/>
      <c r="IH139" s="13"/>
      <c r="II139" s="13"/>
      <c r="IJ139" s="13"/>
      <c r="IK139" s="13"/>
      <c r="IL139" s="13">
        <v>2</v>
      </c>
      <c r="IM139" s="13"/>
      <c r="IN139" s="13"/>
      <c r="IO139" s="13"/>
      <c r="IP139" s="13"/>
      <c r="IQ139" s="13"/>
      <c r="IR139" s="13"/>
      <c r="IS139" s="13"/>
      <c r="IT139" s="13"/>
      <c r="IU139" s="13"/>
      <c r="IV139" s="13"/>
      <c r="IW139" s="13">
        <v>1</v>
      </c>
      <c r="IX139" s="13"/>
      <c r="IY139" s="13"/>
      <c r="IZ139" s="13"/>
      <c r="JA139" s="13"/>
      <c r="JB139" s="13"/>
      <c r="JC139" s="13"/>
      <c r="JD139" s="13"/>
      <c r="JE139" s="13"/>
      <c r="JF139" s="13"/>
      <c r="JG139" s="13"/>
      <c r="JH139" s="13"/>
      <c r="JI139" s="13"/>
      <c r="JJ139" s="13"/>
      <c r="JK139" s="13"/>
      <c r="JL139" s="13"/>
      <c r="JM139" s="60">
        <v>5</v>
      </c>
      <c r="JN139" s="13"/>
      <c r="JO139" s="13"/>
      <c r="JP139" s="13"/>
      <c r="JQ139" s="13"/>
      <c r="JR139" s="13"/>
      <c r="JS139" s="13"/>
      <c r="JT139" s="13"/>
      <c r="JU139" s="13"/>
      <c r="JV139" s="13"/>
      <c r="JW139" s="13"/>
      <c r="JX139" s="13"/>
      <c r="JY139" s="13"/>
      <c r="JZ139" s="13"/>
      <c r="KA139" s="13"/>
      <c r="KB139" s="13"/>
      <c r="KC139" s="13"/>
      <c r="KD139" s="13"/>
      <c r="KE139" s="13"/>
      <c r="KF139" s="13"/>
      <c r="KG139" s="13"/>
      <c r="KH139" s="13"/>
      <c r="KI139" s="13"/>
      <c r="KJ139" s="13"/>
      <c r="KK139" s="13"/>
      <c r="KL139" s="13"/>
      <c r="KM139" s="13"/>
      <c r="KN139" s="13"/>
      <c r="KO139" s="13"/>
      <c r="KP139" s="13"/>
      <c r="KQ139" s="13"/>
      <c r="KR139" s="13"/>
      <c r="KS139" s="13"/>
      <c r="KT139" s="13"/>
      <c r="KU139" s="13"/>
      <c r="KV139" s="13"/>
      <c r="KW139" s="13"/>
      <c r="KX139" s="13"/>
      <c r="KY139" s="13"/>
      <c r="KZ139" s="13"/>
      <c r="LA139" s="13"/>
      <c r="LB139" s="13"/>
      <c r="LC139" s="13"/>
      <c r="LD139" s="13"/>
      <c r="LE139" s="13"/>
      <c r="LF139" s="13"/>
      <c r="LG139" s="13"/>
      <c r="LH139" s="13"/>
      <c r="LI139" s="13"/>
      <c r="LJ139" s="13"/>
      <c r="LK139" s="13"/>
      <c r="LL139" s="13"/>
      <c r="LM139" s="13"/>
      <c r="LN139" s="13"/>
      <c r="LO139" s="13"/>
      <c r="LP139" s="13"/>
      <c r="LQ139" s="13"/>
      <c r="LR139" s="13"/>
      <c r="LS139" s="13"/>
      <c r="LT139" s="13"/>
      <c r="LU139" s="13"/>
      <c r="LV139" s="13"/>
      <c r="LW139" s="13"/>
      <c r="LX139" s="13"/>
      <c r="LY139" s="13"/>
      <c r="LZ139" s="13"/>
      <c r="MA139" s="13"/>
      <c r="MB139" s="13"/>
      <c r="MC139" s="13"/>
      <c r="MD139" s="13"/>
      <c r="ME139" s="13"/>
      <c r="MF139" s="13"/>
      <c r="MG139" s="13"/>
      <c r="MH139" s="13"/>
      <c r="MI139" s="13"/>
      <c r="MJ139" s="13"/>
      <c r="MK139" s="60"/>
      <c r="ML139" s="13">
        <v>9</v>
      </c>
      <c r="MM139" s="448"/>
      <c r="MN139" s="448"/>
      <c r="MO139" s="448"/>
      <c r="MP139" s="448"/>
    </row>
    <row r="140" spans="1:354">
      <c r="A140" s="8" t="s">
        <v>150</v>
      </c>
      <c r="B140" s="283">
        <f t="shared" si="249"/>
        <v>0</v>
      </c>
      <c r="C140" s="283">
        <f t="shared" si="250"/>
        <v>0</v>
      </c>
      <c r="D140" s="283">
        <f t="shared" si="251"/>
        <v>0</v>
      </c>
      <c r="E140" s="283">
        <f t="shared" si="252"/>
        <v>0</v>
      </c>
      <c r="F140" s="283">
        <f t="shared" si="253"/>
        <v>0</v>
      </c>
      <c r="G140" s="283">
        <f t="shared" si="254"/>
        <v>0</v>
      </c>
      <c r="H140" s="283">
        <f t="shared" si="255"/>
        <v>0</v>
      </c>
      <c r="I140" s="283">
        <f t="shared" si="256"/>
        <v>0</v>
      </c>
      <c r="J140" s="283">
        <f t="shared" si="257"/>
        <v>0</v>
      </c>
      <c r="K140" s="283">
        <f t="shared" si="258"/>
        <v>0</v>
      </c>
      <c r="L140" s="283">
        <f t="shared" si="259"/>
        <v>0</v>
      </c>
      <c r="M140" s="283">
        <f t="shared" si="260"/>
        <v>1</v>
      </c>
      <c r="N140" s="283">
        <f t="shared" si="261"/>
        <v>8</v>
      </c>
      <c r="O140" s="283">
        <f t="shared" si="262"/>
        <v>1</v>
      </c>
      <c r="P140" s="283">
        <f t="shared" si="263"/>
        <v>10</v>
      </c>
      <c r="Q140" s="283">
        <f t="shared" si="264"/>
        <v>2</v>
      </c>
      <c r="R140" s="283">
        <f t="shared" si="265"/>
        <v>9</v>
      </c>
      <c r="S140" s="283">
        <f t="shared" si="266"/>
        <v>2</v>
      </c>
      <c r="T140" s="283">
        <f t="shared" si="267"/>
        <v>3</v>
      </c>
      <c r="U140" s="283">
        <f t="shared" si="268"/>
        <v>1</v>
      </c>
      <c r="W140" s="791">
        <f t="shared" si="269"/>
        <v>0</v>
      </c>
      <c r="X140" s="791">
        <f t="shared" si="270"/>
        <v>0</v>
      </c>
      <c r="Y140" s="791">
        <f t="shared" si="271"/>
        <v>0</v>
      </c>
      <c r="Z140" s="791">
        <f t="shared" si="272"/>
        <v>0</v>
      </c>
      <c r="AA140" s="791">
        <f t="shared" si="273"/>
        <v>0</v>
      </c>
      <c r="AB140" s="791">
        <f t="shared" si="274"/>
        <v>0</v>
      </c>
      <c r="AC140" s="791">
        <f t="shared" si="275"/>
        <v>0</v>
      </c>
      <c r="AD140" s="791">
        <f t="shared" si="276"/>
        <v>0</v>
      </c>
      <c r="AE140" s="791">
        <f t="shared" si="277"/>
        <v>0</v>
      </c>
      <c r="AF140" s="791">
        <f t="shared" si="278"/>
        <v>0</v>
      </c>
      <c r="AG140" s="356"/>
      <c r="AH140" s="16" t="s">
        <v>149</v>
      </c>
      <c r="AI140" s="797">
        <f t="shared" si="218"/>
        <v>0</v>
      </c>
      <c r="AJ140" s="797">
        <f t="shared" si="219"/>
        <v>0</v>
      </c>
      <c r="AK140" s="797">
        <f t="shared" si="220"/>
        <v>0</v>
      </c>
      <c r="AL140" s="797">
        <f t="shared" si="221"/>
        <v>0</v>
      </c>
      <c r="AM140" s="797">
        <f t="shared" si="222"/>
        <v>0</v>
      </c>
      <c r="AN140" s="797">
        <f t="shared" si="223"/>
        <v>0</v>
      </c>
      <c r="AO140" s="797">
        <f t="shared" si="224"/>
        <v>0</v>
      </c>
      <c r="AP140" s="797">
        <f t="shared" si="225"/>
        <v>0</v>
      </c>
      <c r="AQ140" s="797">
        <f t="shared" si="226"/>
        <v>2</v>
      </c>
      <c r="AR140" s="797">
        <f t="shared" si="227"/>
        <v>0</v>
      </c>
      <c r="AS140" s="797">
        <f t="shared" si="228"/>
        <v>0</v>
      </c>
      <c r="AT140" s="797">
        <f t="shared" si="229"/>
        <v>0</v>
      </c>
      <c r="AU140" s="797">
        <f t="shared" si="230"/>
        <v>1</v>
      </c>
      <c r="AV140" s="797">
        <f t="shared" si="231"/>
        <v>2</v>
      </c>
      <c r="AW140" s="797">
        <f t="shared" si="232"/>
        <v>1</v>
      </c>
      <c r="AX140" s="797">
        <f t="shared" si="233"/>
        <v>0</v>
      </c>
      <c r="AY140" s="797">
        <f t="shared" si="234"/>
        <v>0</v>
      </c>
      <c r="AZ140" s="797">
        <f t="shared" si="235"/>
        <v>0</v>
      </c>
      <c r="BA140" s="797">
        <f t="shared" si="236"/>
        <v>1</v>
      </c>
      <c r="BB140" s="797">
        <f t="shared" si="237"/>
        <v>0</v>
      </c>
      <c r="BC140" s="797">
        <f t="shared" si="238"/>
        <v>0</v>
      </c>
      <c r="BD140" s="789">
        <f t="shared" si="239"/>
        <v>0</v>
      </c>
      <c r="BE140" s="789">
        <f t="shared" si="240"/>
        <v>0</v>
      </c>
      <c r="BF140" s="789">
        <f t="shared" si="241"/>
        <v>0</v>
      </c>
      <c r="BG140" s="789">
        <f t="shared" si="242"/>
        <v>0</v>
      </c>
      <c r="BH140" s="789">
        <f t="shared" si="243"/>
        <v>0</v>
      </c>
      <c r="BI140" s="789">
        <f t="shared" si="244"/>
        <v>0</v>
      </c>
      <c r="BJ140" s="789">
        <f t="shared" si="245"/>
        <v>0</v>
      </c>
      <c r="BK140" s="789">
        <f t="shared" si="246"/>
        <v>0</v>
      </c>
      <c r="BL140" s="789">
        <f t="shared" si="247"/>
        <v>0</v>
      </c>
      <c r="BM140" s="789">
        <f t="shared" si="248"/>
        <v>0</v>
      </c>
      <c r="BN140" s="356"/>
      <c r="BO140" s="356"/>
      <c r="BP140" s="16" t="s">
        <v>149</v>
      </c>
      <c r="BQ140" s="13"/>
      <c r="BR140" s="13"/>
      <c r="BS140" s="13"/>
      <c r="BT140" s="13"/>
      <c r="BU140" s="13"/>
      <c r="BV140" s="13"/>
      <c r="BW140" s="13"/>
      <c r="BX140" s="13"/>
      <c r="BY140" s="13"/>
      <c r="BZ140" s="13"/>
      <c r="CA140" s="13"/>
      <c r="CB140" s="13"/>
      <c r="CC140" s="13"/>
      <c r="CD140" s="13"/>
      <c r="CE140" s="13"/>
      <c r="CF140" s="13"/>
      <c r="CG140" s="13"/>
      <c r="CH140" s="13"/>
      <c r="CI140" s="13"/>
      <c r="CJ140" s="13"/>
      <c r="CK140" s="13"/>
      <c r="CL140" s="13"/>
      <c r="CM140" s="13"/>
      <c r="CN140" s="13"/>
      <c r="CO140" s="13"/>
      <c r="CP140" s="13"/>
      <c r="CQ140" s="13"/>
      <c r="CR140" s="13"/>
      <c r="CS140" s="13"/>
      <c r="CT140" s="13"/>
      <c r="CU140" s="13"/>
      <c r="CV140" s="13"/>
      <c r="CW140" s="13"/>
      <c r="CX140" s="13"/>
      <c r="CY140" s="13"/>
      <c r="CZ140" s="13"/>
      <c r="DA140" s="13"/>
      <c r="DB140" s="13"/>
      <c r="DC140" s="13"/>
      <c r="DD140" s="13"/>
      <c r="DE140" s="13"/>
      <c r="DF140" s="13"/>
      <c r="DG140" s="13"/>
      <c r="DH140" s="13"/>
      <c r="DI140" s="13"/>
      <c r="DJ140" s="13"/>
      <c r="DK140" s="13"/>
      <c r="DL140" s="13"/>
      <c r="DM140" s="13"/>
      <c r="DN140" s="13"/>
      <c r="DO140" s="13"/>
      <c r="DP140" s="13"/>
      <c r="DQ140" s="13"/>
      <c r="DR140" s="13"/>
      <c r="DS140" s="13"/>
      <c r="DT140" s="13"/>
      <c r="DU140" s="13"/>
      <c r="DV140" s="13"/>
      <c r="DW140" s="13"/>
      <c r="DX140" s="13"/>
      <c r="DY140" s="13">
        <v>1</v>
      </c>
      <c r="DZ140" s="13">
        <v>1</v>
      </c>
      <c r="EA140" s="13"/>
      <c r="EB140" s="13"/>
      <c r="EC140" s="13"/>
      <c r="ED140" s="13"/>
      <c r="EE140" s="13"/>
      <c r="EF140" s="13"/>
      <c r="EG140" s="13"/>
      <c r="EH140" s="13"/>
      <c r="EI140" s="13"/>
      <c r="EJ140" s="13"/>
      <c r="EK140" s="13"/>
      <c r="EL140" s="13"/>
      <c r="EM140" s="13"/>
      <c r="EN140" s="13"/>
      <c r="EO140" s="13"/>
      <c r="EP140" s="13"/>
      <c r="EQ140" s="13"/>
      <c r="ER140" s="13"/>
      <c r="ES140" s="13"/>
      <c r="ET140" s="13"/>
      <c r="EU140" s="13"/>
      <c r="EV140" s="13"/>
      <c r="EW140" s="13"/>
      <c r="EX140" s="13"/>
      <c r="EY140" s="13"/>
      <c r="EZ140" s="13"/>
      <c r="FA140" s="13"/>
      <c r="FB140" s="13"/>
      <c r="FC140" s="13"/>
      <c r="FD140" s="13"/>
      <c r="FE140" s="13"/>
      <c r="FF140" s="13"/>
      <c r="FG140" s="13"/>
      <c r="FH140" s="13"/>
      <c r="FI140" s="13"/>
      <c r="FJ140" s="13"/>
      <c r="FK140" s="13"/>
      <c r="FL140" s="13"/>
      <c r="FM140" s="13"/>
      <c r="FN140" s="60">
        <v>2</v>
      </c>
      <c r="FO140" s="13"/>
      <c r="FP140" s="13"/>
      <c r="FQ140" s="13"/>
      <c r="FR140" s="13"/>
      <c r="FS140" s="13"/>
      <c r="FT140" s="13"/>
      <c r="FU140" s="13"/>
      <c r="FV140" s="13"/>
      <c r="FW140" s="13"/>
      <c r="FX140" s="13"/>
      <c r="FY140" s="13"/>
      <c r="FZ140" s="13"/>
      <c r="GA140" s="13"/>
      <c r="GB140" s="13"/>
      <c r="GC140" s="13"/>
      <c r="GD140" s="13"/>
      <c r="GE140" s="13"/>
      <c r="GF140" s="13"/>
      <c r="GG140" s="13"/>
      <c r="GH140" s="13"/>
      <c r="GI140" s="13"/>
      <c r="GJ140" s="13"/>
      <c r="GK140" s="13"/>
      <c r="GL140" s="13"/>
      <c r="GM140" s="13"/>
      <c r="GN140" s="13"/>
      <c r="GO140" s="13"/>
      <c r="GP140" s="13"/>
      <c r="GQ140" s="13"/>
      <c r="GR140" s="13"/>
      <c r="GS140" s="13"/>
      <c r="GT140" s="13"/>
      <c r="GU140" s="13"/>
      <c r="GV140" s="13"/>
      <c r="GW140" s="13"/>
      <c r="GX140" s="13"/>
      <c r="GY140" s="13"/>
      <c r="GZ140" s="13"/>
      <c r="HA140" s="13"/>
      <c r="HB140" s="13"/>
      <c r="HC140" s="13"/>
      <c r="HD140" s="13">
        <v>1</v>
      </c>
      <c r="HE140" s="13">
        <v>1</v>
      </c>
      <c r="HF140" s="13"/>
      <c r="HG140" s="13"/>
      <c r="HH140" s="13"/>
      <c r="HI140" s="13"/>
      <c r="HJ140" s="13"/>
      <c r="HK140" s="13"/>
      <c r="HL140" s="13"/>
      <c r="HM140" s="13"/>
      <c r="HN140" s="13"/>
      <c r="HO140" s="13"/>
      <c r="HP140" s="13"/>
      <c r="HQ140" s="13"/>
      <c r="HR140" s="13"/>
      <c r="HS140" s="13"/>
      <c r="HT140" s="13"/>
      <c r="HU140" s="13"/>
      <c r="HV140" s="13"/>
      <c r="HW140" s="13">
        <v>1</v>
      </c>
      <c r="HX140" s="13"/>
      <c r="HY140" s="13"/>
      <c r="HZ140" s="13"/>
      <c r="IA140" s="13"/>
      <c r="IB140" s="13"/>
      <c r="IC140" s="13"/>
      <c r="ID140" s="13"/>
      <c r="IE140" s="13">
        <v>1</v>
      </c>
      <c r="IF140" s="13"/>
      <c r="IG140" s="13"/>
      <c r="IH140" s="13"/>
      <c r="II140" s="13"/>
      <c r="IJ140" s="13"/>
      <c r="IK140" s="13"/>
      <c r="IL140" s="13"/>
      <c r="IM140" s="13"/>
      <c r="IN140" s="13"/>
      <c r="IO140" s="13"/>
      <c r="IP140" s="13"/>
      <c r="IQ140" s="13"/>
      <c r="IR140" s="13"/>
      <c r="IS140" s="13"/>
      <c r="IT140" s="13"/>
      <c r="IU140" s="13"/>
      <c r="IV140" s="13"/>
      <c r="IW140" s="13"/>
      <c r="IX140" s="13"/>
      <c r="IY140" s="13"/>
      <c r="IZ140" s="13"/>
      <c r="JA140" s="13"/>
      <c r="JB140" s="13"/>
      <c r="JC140" s="13">
        <v>1</v>
      </c>
      <c r="JD140" s="13"/>
      <c r="JE140" s="13"/>
      <c r="JF140" s="13"/>
      <c r="JG140" s="13"/>
      <c r="JH140" s="13"/>
      <c r="JI140" s="13"/>
      <c r="JJ140" s="13"/>
      <c r="JK140" s="13"/>
      <c r="JL140" s="13"/>
      <c r="JM140" s="60">
        <v>5</v>
      </c>
      <c r="JN140" s="13"/>
      <c r="JO140" s="13"/>
      <c r="JP140" s="13"/>
      <c r="JQ140" s="13"/>
      <c r="JR140" s="13"/>
      <c r="JS140" s="13"/>
      <c r="JT140" s="13"/>
      <c r="JU140" s="13"/>
      <c r="JV140" s="13"/>
      <c r="JW140" s="13"/>
      <c r="JX140" s="13"/>
      <c r="JY140" s="13"/>
      <c r="JZ140" s="13"/>
      <c r="KA140" s="13"/>
      <c r="KB140" s="13"/>
      <c r="KC140" s="13"/>
      <c r="KD140" s="13"/>
      <c r="KE140" s="13"/>
      <c r="KF140" s="13"/>
      <c r="KG140" s="13"/>
      <c r="KH140" s="13"/>
      <c r="KI140" s="13"/>
      <c r="KJ140" s="13"/>
      <c r="KK140" s="13"/>
      <c r="KL140" s="13"/>
      <c r="KM140" s="13"/>
      <c r="KN140" s="13"/>
      <c r="KO140" s="13"/>
      <c r="KP140" s="13"/>
      <c r="KQ140" s="13"/>
      <c r="KR140" s="13"/>
      <c r="KS140" s="13"/>
      <c r="KT140" s="13"/>
      <c r="KU140" s="13"/>
      <c r="KV140" s="13"/>
      <c r="KW140" s="13"/>
      <c r="KX140" s="13"/>
      <c r="KY140" s="13"/>
      <c r="KZ140" s="13"/>
      <c r="LA140" s="13"/>
      <c r="LB140" s="13"/>
      <c r="LC140" s="13"/>
      <c r="LD140" s="13"/>
      <c r="LE140" s="13"/>
      <c r="LF140" s="13"/>
      <c r="LG140" s="13"/>
      <c r="LH140" s="13"/>
      <c r="LI140" s="13"/>
      <c r="LJ140" s="13"/>
      <c r="LK140" s="13"/>
      <c r="LL140" s="13"/>
      <c r="LM140" s="13"/>
      <c r="LN140" s="13"/>
      <c r="LO140" s="13"/>
      <c r="LP140" s="13"/>
      <c r="LQ140" s="13"/>
      <c r="LR140" s="13"/>
      <c r="LS140" s="13"/>
      <c r="LT140" s="13"/>
      <c r="LU140" s="13"/>
      <c r="LV140" s="13"/>
      <c r="LW140" s="13"/>
      <c r="LX140" s="13"/>
      <c r="LY140" s="13"/>
      <c r="LZ140" s="13"/>
      <c r="MA140" s="13"/>
      <c r="MB140" s="13"/>
      <c r="MC140" s="13"/>
      <c r="MD140" s="13"/>
      <c r="ME140" s="13"/>
      <c r="MF140" s="13"/>
      <c r="MG140" s="13"/>
      <c r="MH140" s="13"/>
      <c r="MI140" s="13"/>
      <c r="MJ140" s="13"/>
      <c r="MK140" s="60"/>
      <c r="ML140" s="13">
        <v>7</v>
      </c>
      <c r="MM140" s="448"/>
      <c r="MN140" s="448"/>
      <c r="MO140" s="448"/>
      <c r="MP140" s="448"/>
    </row>
    <row r="141" spans="1:354">
      <c r="A141" s="8" t="s">
        <v>215</v>
      </c>
      <c r="B141" s="283">
        <f t="shared" si="249"/>
        <v>0</v>
      </c>
      <c r="C141" s="283">
        <f t="shared" si="250"/>
        <v>0</v>
      </c>
      <c r="D141" s="283">
        <f t="shared" si="251"/>
        <v>0</v>
      </c>
      <c r="E141" s="283">
        <f t="shared" si="252"/>
        <v>0</v>
      </c>
      <c r="F141" s="283">
        <f t="shared" si="253"/>
        <v>0</v>
      </c>
      <c r="G141" s="283">
        <f t="shared" si="254"/>
        <v>0</v>
      </c>
      <c r="H141" s="283">
        <f t="shared" si="255"/>
        <v>0</v>
      </c>
      <c r="I141" s="283">
        <f t="shared" si="256"/>
        <v>0</v>
      </c>
      <c r="J141" s="283">
        <f t="shared" si="257"/>
        <v>0</v>
      </c>
      <c r="K141" s="283">
        <f t="shared" si="258"/>
        <v>0</v>
      </c>
      <c r="L141" s="283">
        <f t="shared" si="259"/>
        <v>1</v>
      </c>
      <c r="M141" s="283">
        <f t="shared" si="260"/>
        <v>0</v>
      </c>
      <c r="N141" s="283">
        <f t="shared" si="261"/>
        <v>2</v>
      </c>
      <c r="O141" s="283">
        <f t="shared" si="262"/>
        <v>1</v>
      </c>
      <c r="P141" s="283">
        <f t="shared" si="263"/>
        <v>4</v>
      </c>
      <c r="Q141" s="283">
        <f t="shared" si="264"/>
        <v>2</v>
      </c>
      <c r="R141" s="283">
        <f t="shared" si="265"/>
        <v>2</v>
      </c>
      <c r="S141" s="283">
        <f t="shared" si="266"/>
        <v>4</v>
      </c>
      <c r="T141" s="283">
        <f t="shared" si="267"/>
        <v>0</v>
      </c>
      <c r="U141" s="283">
        <f t="shared" si="268"/>
        <v>2</v>
      </c>
      <c r="W141" s="791">
        <f t="shared" si="269"/>
        <v>0</v>
      </c>
      <c r="X141" s="791">
        <f t="shared" si="270"/>
        <v>0</v>
      </c>
      <c r="Y141" s="791">
        <f t="shared" si="271"/>
        <v>0</v>
      </c>
      <c r="Z141" s="791">
        <f t="shared" si="272"/>
        <v>0</v>
      </c>
      <c r="AA141" s="791">
        <f t="shared" si="273"/>
        <v>0</v>
      </c>
      <c r="AB141" s="791">
        <f t="shared" si="274"/>
        <v>0</v>
      </c>
      <c r="AC141" s="791">
        <f t="shared" si="275"/>
        <v>1</v>
      </c>
      <c r="AD141" s="791">
        <f t="shared" si="276"/>
        <v>0</v>
      </c>
      <c r="AE141" s="791">
        <f t="shared" si="277"/>
        <v>0</v>
      </c>
      <c r="AF141" s="791">
        <f t="shared" si="278"/>
        <v>0</v>
      </c>
      <c r="AG141" s="356"/>
      <c r="AH141" s="16" t="s">
        <v>150</v>
      </c>
      <c r="AI141" s="797">
        <f t="shared" si="218"/>
        <v>0</v>
      </c>
      <c r="AJ141" s="797">
        <f t="shared" si="219"/>
        <v>0</v>
      </c>
      <c r="AK141" s="797">
        <f t="shared" si="220"/>
        <v>0</v>
      </c>
      <c r="AL141" s="797">
        <f t="shared" si="221"/>
        <v>0</v>
      </c>
      <c r="AM141" s="797">
        <f t="shared" si="222"/>
        <v>0</v>
      </c>
      <c r="AN141" s="797">
        <f t="shared" si="223"/>
        <v>0</v>
      </c>
      <c r="AO141" s="797">
        <f t="shared" si="224"/>
        <v>0</v>
      </c>
      <c r="AP141" s="797">
        <f t="shared" si="225"/>
        <v>0</v>
      </c>
      <c r="AQ141" s="797">
        <f t="shared" si="226"/>
        <v>0</v>
      </c>
      <c r="AR141" s="797">
        <f t="shared" si="227"/>
        <v>0</v>
      </c>
      <c r="AS141" s="797">
        <f t="shared" si="228"/>
        <v>0</v>
      </c>
      <c r="AT141" s="797">
        <f t="shared" si="229"/>
        <v>1</v>
      </c>
      <c r="AU141" s="797">
        <f t="shared" si="230"/>
        <v>8</v>
      </c>
      <c r="AV141" s="797">
        <f t="shared" si="231"/>
        <v>1</v>
      </c>
      <c r="AW141" s="797">
        <f t="shared" si="232"/>
        <v>10</v>
      </c>
      <c r="AX141" s="797">
        <f t="shared" si="233"/>
        <v>2</v>
      </c>
      <c r="AY141" s="797">
        <f t="shared" si="234"/>
        <v>9</v>
      </c>
      <c r="AZ141" s="797">
        <f t="shared" si="235"/>
        <v>2</v>
      </c>
      <c r="BA141" s="797">
        <f t="shared" si="236"/>
        <v>3</v>
      </c>
      <c r="BB141" s="797">
        <f t="shared" si="237"/>
        <v>1</v>
      </c>
      <c r="BC141" s="797">
        <f t="shared" si="238"/>
        <v>0</v>
      </c>
      <c r="BD141" s="789">
        <f t="shared" si="239"/>
        <v>0</v>
      </c>
      <c r="BE141" s="789">
        <f t="shared" si="240"/>
        <v>0</v>
      </c>
      <c r="BF141" s="789">
        <f t="shared" si="241"/>
        <v>0</v>
      </c>
      <c r="BG141" s="789">
        <f t="shared" si="242"/>
        <v>0</v>
      </c>
      <c r="BH141" s="789">
        <f t="shared" si="243"/>
        <v>0</v>
      </c>
      <c r="BI141" s="789">
        <f t="shared" si="244"/>
        <v>0</v>
      </c>
      <c r="BJ141" s="789">
        <f t="shared" si="245"/>
        <v>0</v>
      </c>
      <c r="BK141" s="789">
        <f t="shared" si="246"/>
        <v>0</v>
      </c>
      <c r="BL141" s="789">
        <f t="shared" si="247"/>
        <v>0</v>
      </c>
      <c r="BM141" s="789">
        <f t="shared" si="248"/>
        <v>0</v>
      </c>
      <c r="BN141" s="356"/>
      <c r="BO141" s="356"/>
      <c r="BP141" s="16" t="s">
        <v>150</v>
      </c>
      <c r="BQ141" s="13"/>
      <c r="BR141" s="13"/>
      <c r="BS141" s="13"/>
      <c r="BT141" s="13"/>
      <c r="BU141" s="13"/>
      <c r="BV141" s="13"/>
      <c r="BW141" s="13"/>
      <c r="BX141" s="13"/>
      <c r="BY141" s="13"/>
      <c r="BZ141" s="13"/>
      <c r="CA141" s="13"/>
      <c r="CB141" s="13"/>
      <c r="CC141" s="13"/>
      <c r="CD141" s="13"/>
      <c r="CE141" s="13"/>
      <c r="CF141" s="13"/>
      <c r="CG141" s="13"/>
      <c r="CH141" s="13"/>
      <c r="CI141" s="13"/>
      <c r="CJ141" s="13"/>
      <c r="CK141" s="13"/>
      <c r="CL141" s="13"/>
      <c r="CM141" s="13"/>
      <c r="CN141" s="13"/>
      <c r="CO141" s="13"/>
      <c r="CP141" s="13"/>
      <c r="CQ141" s="13"/>
      <c r="CR141" s="13"/>
      <c r="CS141" s="13"/>
      <c r="CT141" s="13"/>
      <c r="CU141" s="13"/>
      <c r="CV141" s="13"/>
      <c r="CW141" s="13"/>
      <c r="CX141" s="13"/>
      <c r="CY141" s="13"/>
      <c r="CZ141" s="13"/>
      <c r="DA141" s="13"/>
      <c r="DB141" s="13"/>
      <c r="DC141" s="13"/>
      <c r="DD141" s="13"/>
      <c r="DE141" s="13"/>
      <c r="DF141" s="13"/>
      <c r="DG141" s="13"/>
      <c r="DH141" s="13"/>
      <c r="DI141" s="13"/>
      <c r="DJ141" s="13"/>
      <c r="DK141" s="13"/>
      <c r="DL141" s="13"/>
      <c r="DM141" s="13">
        <v>1</v>
      </c>
      <c r="DN141" s="13"/>
      <c r="DO141" s="13"/>
      <c r="DP141" s="13"/>
      <c r="DQ141" s="13"/>
      <c r="DR141" s="13"/>
      <c r="DS141" s="13"/>
      <c r="DT141" s="13"/>
      <c r="DU141" s="13"/>
      <c r="DV141" s="13"/>
      <c r="DW141" s="13"/>
      <c r="DX141" s="13"/>
      <c r="DY141" s="13"/>
      <c r="DZ141" s="13"/>
      <c r="EA141" s="13"/>
      <c r="EB141" s="13">
        <v>1</v>
      </c>
      <c r="EC141" s="13"/>
      <c r="ED141" s="13">
        <v>1</v>
      </c>
      <c r="EE141" s="13"/>
      <c r="EF141" s="13"/>
      <c r="EG141" s="13"/>
      <c r="EH141" s="13"/>
      <c r="EI141" s="13"/>
      <c r="EJ141" s="13"/>
      <c r="EK141" s="13">
        <v>1</v>
      </c>
      <c r="EL141" s="13"/>
      <c r="EM141" s="13"/>
      <c r="EN141" s="13"/>
      <c r="EO141" s="13"/>
      <c r="EP141" s="13"/>
      <c r="EQ141" s="13"/>
      <c r="ER141" s="13"/>
      <c r="ES141" s="13">
        <v>1</v>
      </c>
      <c r="ET141" s="13"/>
      <c r="EU141" s="13"/>
      <c r="EV141" s="13">
        <v>1</v>
      </c>
      <c r="EW141" s="13"/>
      <c r="EX141" s="13">
        <v>1</v>
      </c>
      <c r="EY141" s="13"/>
      <c r="EZ141" s="13"/>
      <c r="FA141" s="13"/>
      <c r="FB141" s="13"/>
      <c r="FC141" s="13"/>
      <c r="FD141" s="13"/>
      <c r="FE141" s="13"/>
      <c r="FF141" s="13"/>
      <c r="FG141" s="13"/>
      <c r="FH141" s="13"/>
      <c r="FI141" s="13"/>
      <c r="FJ141" s="13"/>
      <c r="FK141" s="13"/>
      <c r="FL141" s="13"/>
      <c r="FM141" s="13"/>
      <c r="FN141" s="60">
        <v>7</v>
      </c>
      <c r="FO141" s="13"/>
      <c r="FP141" s="13"/>
      <c r="FQ141" s="13"/>
      <c r="FR141" s="13"/>
      <c r="FS141" s="13"/>
      <c r="FT141" s="13"/>
      <c r="FU141" s="13"/>
      <c r="FV141" s="13"/>
      <c r="FW141" s="13"/>
      <c r="FX141" s="13"/>
      <c r="FY141" s="13"/>
      <c r="FZ141" s="13"/>
      <c r="GA141" s="13"/>
      <c r="GB141" s="13"/>
      <c r="GC141" s="13"/>
      <c r="GD141" s="13"/>
      <c r="GE141" s="13"/>
      <c r="GF141" s="13"/>
      <c r="GG141" s="13"/>
      <c r="GH141" s="13"/>
      <c r="GI141" s="13"/>
      <c r="GJ141" s="13"/>
      <c r="GK141" s="13"/>
      <c r="GL141" s="13"/>
      <c r="GM141" s="13"/>
      <c r="GN141" s="13"/>
      <c r="GO141" s="13"/>
      <c r="GP141" s="13"/>
      <c r="GQ141" s="13"/>
      <c r="GR141" s="13"/>
      <c r="GS141" s="13"/>
      <c r="GT141" s="13"/>
      <c r="GU141" s="13"/>
      <c r="GV141" s="13"/>
      <c r="GW141" s="13"/>
      <c r="GX141" s="13"/>
      <c r="GY141" s="13"/>
      <c r="GZ141" s="13"/>
      <c r="HA141" s="13"/>
      <c r="HB141" s="13"/>
      <c r="HC141" s="13"/>
      <c r="HD141" s="13"/>
      <c r="HE141" s="13"/>
      <c r="HF141" s="13"/>
      <c r="HG141" s="13"/>
      <c r="HH141" s="13"/>
      <c r="HI141" s="13"/>
      <c r="HJ141" s="13"/>
      <c r="HK141" s="13"/>
      <c r="HL141" s="13"/>
      <c r="HM141" s="13"/>
      <c r="HN141" s="13"/>
      <c r="HO141" s="13"/>
      <c r="HP141" s="13"/>
      <c r="HQ141" s="13"/>
      <c r="HR141" s="13"/>
      <c r="HS141" s="13"/>
      <c r="HT141" s="13">
        <v>1</v>
      </c>
      <c r="HU141" s="13"/>
      <c r="HV141" s="13"/>
      <c r="HW141" s="13">
        <v>2</v>
      </c>
      <c r="HX141" s="13"/>
      <c r="HY141" s="13">
        <v>1</v>
      </c>
      <c r="HZ141" s="13">
        <v>2</v>
      </c>
      <c r="IA141" s="13"/>
      <c r="IB141" s="13">
        <v>1</v>
      </c>
      <c r="IC141" s="13">
        <v>1</v>
      </c>
      <c r="ID141" s="13"/>
      <c r="IE141" s="13"/>
      <c r="IF141" s="13"/>
      <c r="IG141" s="13">
        <v>3</v>
      </c>
      <c r="IH141" s="13">
        <v>2</v>
      </c>
      <c r="II141" s="13">
        <v>2</v>
      </c>
      <c r="IJ141" s="13"/>
      <c r="IK141" s="13">
        <v>1</v>
      </c>
      <c r="IL141" s="13">
        <v>1</v>
      </c>
      <c r="IM141" s="13">
        <v>1</v>
      </c>
      <c r="IN141" s="13">
        <v>3</v>
      </c>
      <c r="IO141" s="13">
        <v>1</v>
      </c>
      <c r="IP141" s="13">
        <v>1</v>
      </c>
      <c r="IQ141" s="13"/>
      <c r="IR141" s="13"/>
      <c r="IS141" s="13">
        <v>2</v>
      </c>
      <c r="IT141" s="13"/>
      <c r="IU141" s="13"/>
      <c r="IV141" s="13">
        <v>2</v>
      </c>
      <c r="IW141" s="13"/>
      <c r="IX141" s="13"/>
      <c r="IY141" s="13">
        <v>3</v>
      </c>
      <c r="IZ141" s="13"/>
      <c r="JA141" s="13"/>
      <c r="JB141" s="13"/>
      <c r="JC141" s="13"/>
      <c r="JD141" s="13"/>
      <c r="JE141" s="13"/>
      <c r="JF141" s="13"/>
      <c r="JG141" s="13"/>
      <c r="JH141" s="13"/>
      <c r="JI141" s="13"/>
      <c r="JJ141" s="13"/>
      <c r="JK141" s="13"/>
      <c r="JL141" s="13"/>
      <c r="JM141" s="60">
        <v>30</v>
      </c>
      <c r="JN141" s="13"/>
      <c r="JO141" s="13"/>
      <c r="JP141" s="13"/>
      <c r="JQ141" s="13"/>
      <c r="JR141" s="13"/>
      <c r="JS141" s="13"/>
      <c r="JT141" s="13"/>
      <c r="JU141" s="13"/>
      <c r="JV141" s="13"/>
      <c r="JW141" s="13"/>
      <c r="JX141" s="13"/>
      <c r="JY141" s="13"/>
      <c r="JZ141" s="13"/>
      <c r="KA141" s="13"/>
      <c r="KB141" s="13"/>
      <c r="KC141" s="13"/>
      <c r="KD141" s="13"/>
      <c r="KE141" s="13"/>
      <c r="KF141" s="13"/>
      <c r="KG141" s="13"/>
      <c r="KH141" s="13"/>
      <c r="KI141" s="13"/>
      <c r="KJ141" s="13"/>
      <c r="KK141" s="13"/>
      <c r="KL141" s="13"/>
      <c r="KM141" s="13"/>
      <c r="KN141" s="13"/>
      <c r="KO141" s="13"/>
      <c r="KP141" s="13"/>
      <c r="KQ141" s="13"/>
      <c r="KR141" s="13"/>
      <c r="KS141" s="13"/>
      <c r="KT141" s="13"/>
      <c r="KU141" s="13"/>
      <c r="KV141" s="13"/>
      <c r="KW141" s="13"/>
      <c r="KX141" s="13"/>
      <c r="KY141" s="13"/>
      <c r="KZ141" s="13"/>
      <c r="LA141" s="13"/>
      <c r="LB141" s="13"/>
      <c r="LC141" s="13"/>
      <c r="LD141" s="13"/>
      <c r="LE141" s="13"/>
      <c r="LF141" s="13"/>
      <c r="LG141" s="13"/>
      <c r="LH141" s="13"/>
      <c r="LI141" s="13"/>
      <c r="LJ141" s="13"/>
      <c r="LK141" s="13"/>
      <c r="LL141" s="13"/>
      <c r="LM141" s="13"/>
      <c r="LN141" s="13"/>
      <c r="LO141" s="13"/>
      <c r="LP141" s="13"/>
      <c r="LQ141" s="13"/>
      <c r="LR141" s="13"/>
      <c r="LS141" s="13"/>
      <c r="LT141" s="13"/>
      <c r="LU141" s="13"/>
      <c r="LV141" s="13"/>
      <c r="LW141" s="13"/>
      <c r="LX141" s="13"/>
      <c r="LY141" s="13"/>
      <c r="LZ141" s="13"/>
      <c r="MA141" s="13"/>
      <c r="MB141" s="13"/>
      <c r="MC141" s="13"/>
      <c r="MD141" s="13"/>
      <c r="ME141" s="13"/>
      <c r="MF141" s="13"/>
      <c r="MG141" s="13"/>
      <c r="MH141" s="13"/>
      <c r="MI141" s="13"/>
      <c r="MJ141" s="13"/>
      <c r="MK141" s="60"/>
      <c r="ML141" s="13">
        <v>37</v>
      </c>
      <c r="MM141" s="448"/>
      <c r="MN141" s="448"/>
      <c r="MO141" s="448"/>
      <c r="MP141" s="448"/>
    </row>
    <row r="142" spans="1:354">
      <c r="A142" s="8" t="s">
        <v>152</v>
      </c>
      <c r="B142" s="283">
        <f t="shared" si="249"/>
        <v>0</v>
      </c>
      <c r="C142" s="283">
        <f t="shared" si="250"/>
        <v>0</v>
      </c>
      <c r="D142" s="283">
        <f t="shared" si="251"/>
        <v>0</v>
      </c>
      <c r="E142" s="283">
        <f t="shared" si="252"/>
        <v>0</v>
      </c>
      <c r="F142" s="283">
        <f t="shared" si="253"/>
        <v>0</v>
      </c>
      <c r="G142" s="283">
        <f t="shared" si="254"/>
        <v>0</v>
      </c>
      <c r="H142" s="283">
        <f t="shared" si="255"/>
        <v>0</v>
      </c>
      <c r="I142" s="283">
        <f t="shared" si="256"/>
        <v>0</v>
      </c>
      <c r="J142" s="283">
        <f t="shared" si="257"/>
        <v>1</v>
      </c>
      <c r="K142" s="283">
        <f t="shared" si="258"/>
        <v>1</v>
      </c>
      <c r="L142" s="283">
        <f t="shared" si="259"/>
        <v>1</v>
      </c>
      <c r="M142" s="283">
        <f t="shared" si="260"/>
        <v>0</v>
      </c>
      <c r="N142" s="283">
        <f t="shared" si="261"/>
        <v>4</v>
      </c>
      <c r="O142" s="283">
        <f t="shared" si="262"/>
        <v>0</v>
      </c>
      <c r="P142" s="283">
        <f t="shared" si="263"/>
        <v>4</v>
      </c>
      <c r="Q142" s="283">
        <f t="shared" si="264"/>
        <v>1</v>
      </c>
      <c r="R142" s="283">
        <f t="shared" si="265"/>
        <v>1</v>
      </c>
      <c r="S142" s="283">
        <f t="shared" si="266"/>
        <v>1</v>
      </c>
      <c r="T142" s="283">
        <f t="shared" si="267"/>
        <v>0</v>
      </c>
      <c r="U142" s="283">
        <f t="shared" si="268"/>
        <v>1</v>
      </c>
      <c r="W142" s="791">
        <f t="shared" si="269"/>
        <v>0</v>
      </c>
      <c r="X142" s="791">
        <f t="shared" si="270"/>
        <v>0</v>
      </c>
      <c r="Y142" s="791">
        <f t="shared" si="271"/>
        <v>0</v>
      </c>
      <c r="Z142" s="791">
        <f t="shared" si="272"/>
        <v>0</v>
      </c>
      <c r="AA142" s="791">
        <f t="shared" si="273"/>
        <v>0</v>
      </c>
      <c r="AB142" s="791">
        <f t="shared" si="274"/>
        <v>0</v>
      </c>
      <c r="AC142" s="791">
        <f t="shared" si="275"/>
        <v>0</v>
      </c>
      <c r="AD142" s="791">
        <f t="shared" si="276"/>
        <v>0</v>
      </c>
      <c r="AE142" s="791">
        <f t="shared" si="277"/>
        <v>0</v>
      </c>
      <c r="AF142" s="791">
        <f t="shared" si="278"/>
        <v>1</v>
      </c>
      <c r="AG142" s="356"/>
      <c r="AH142" s="16" t="s">
        <v>215</v>
      </c>
      <c r="AI142" s="797">
        <f t="shared" si="218"/>
        <v>0</v>
      </c>
      <c r="AJ142" s="797">
        <f t="shared" si="219"/>
        <v>0</v>
      </c>
      <c r="AK142" s="797">
        <f t="shared" si="220"/>
        <v>0</v>
      </c>
      <c r="AL142" s="797">
        <f t="shared" si="221"/>
        <v>0</v>
      </c>
      <c r="AM142" s="797">
        <f t="shared" si="222"/>
        <v>0</v>
      </c>
      <c r="AN142" s="797">
        <f t="shared" si="223"/>
        <v>0</v>
      </c>
      <c r="AO142" s="797">
        <f t="shared" si="224"/>
        <v>0</v>
      </c>
      <c r="AP142" s="797">
        <f t="shared" si="225"/>
        <v>0</v>
      </c>
      <c r="AQ142" s="797">
        <f t="shared" si="226"/>
        <v>0</v>
      </c>
      <c r="AR142" s="797">
        <f t="shared" si="227"/>
        <v>0</v>
      </c>
      <c r="AS142" s="797">
        <f t="shared" si="228"/>
        <v>1</v>
      </c>
      <c r="AT142" s="797">
        <f t="shared" si="229"/>
        <v>0</v>
      </c>
      <c r="AU142" s="797">
        <f t="shared" si="230"/>
        <v>2</v>
      </c>
      <c r="AV142" s="797">
        <f t="shared" si="231"/>
        <v>1</v>
      </c>
      <c r="AW142" s="797">
        <f t="shared" si="232"/>
        <v>4</v>
      </c>
      <c r="AX142" s="797">
        <f t="shared" si="233"/>
        <v>2</v>
      </c>
      <c r="AY142" s="797">
        <f t="shared" si="234"/>
        <v>2</v>
      </c>
      <c r="AZ142" s="797">
        <f t="shared" si="235"/>
        <v>4</v>
      </c>
      <c r="BA142" s="797">
        <f t="shared" si="236"/>
        <v>0</v>
      </c>
      <c r="BB142" s="797">
        <f t="shared" si="237"/>
        <v>2</v>
      </c>
      <c r="BC142" s="797">
        <f t="shared" si="238"/>
        <v>1</v>
      </c>
      <c r="BD142" s="789">
        <f t="shared" si="239"/>
        <v>0</v>
      </c>
      <c r="BE142" s="789">
        <f t="shared" si="240"/>
        <v>0</v>
      </c>
      <c r="BF142" s="789">
        <f t="shared" si="241"/>
        <v>0</v>
      </c>
      <c r="BG142" s="789">
        <f t="shared" si="242"/>
        <v>0</v>
      </c>
      <c r="BH142" s="789">
        <f t="shared" si="243"/>
        <v>0</v>
      </c>
      <c r="BI142" s="789">
        <f t="shared" si="244"/>
        <v>0</v>
      </c>
      <c r="BJ142" s="789">
        <f t="shared" si="245"/>
        <v>1</v>
      </c>
      <c r="BK142" s="789">
        <f t="shared" si="246"/>
        <v>0</v>
      </c>
      <c r="BL142" s="789">
        <f t="shared" si="247"/>
        <v>0</v>
      </c>
      <c r="BM142" s="789">
        <f t="shared" si="248"/>
        <v>0</v>
      </c>
      <c r="BN142" s="356"/>
      <c r="BO142" s="356"/>
      <c r="BP142" s="16" t="s">
        <v>215</v>
      </c>
      <c r="BQ142" s="13"/>
      <c r="BR142" s="13"/>
      <c r="BS142" s="13"/>
      <c r="BT142" s="13"/>
      <c r="BU142" s="13"/>
      <c r="BV142" s="13"/>
      <c r="BW142" s="13"/>
      <c r="BX142" s="13"/>
      <c r="BY142" s="13"/>
      <c r="BZ142" s="13"/>
      <c r="CA142" s="13"/>
      <c r="CB142" s="13"/>
      <c r="CC142" s="13"/>
      <c r="CD142" s="13"/>
      <c r="CE142" s="13"/>
      <c r="CF142" s="13"/>
      <c r="CG142" s="13"/>
      <c r="CH142" s="13"/>
      <c r="CI142" s="13"/>
      <c r="CJ142" s="13"/>
      <c r="CK142" s="13"/>
      <c r="CL142" s="13"/>
      <c r="CM142" s="13"/>
      <c r="CN142" s="13"/>
      <c r="CO142" s="13"/>
      <c r="CP142" s="13"/>
      <c r="CQ142" s="13"/>
      <c r="CR142" s="13"/>
      <c r="CS142" s="13"/>
      <c r="CT142" s="13"/>
      <c r="CU142" s="13"/>
      <c r="CV142" s="13"/>
      <c r="CW142" s="13"/>
      <c r="CX142" s="13"/>
      <c r="CY142" s="13"/>
      <c r="CZ142" s="13"/>
      <c r="DA142" s="13"/>
      <c r="DB142" s="13"/>
      <c r="DC142" s="13"/>
      <c r="DD142" s="13"/>
      <c r="DE142" s="13"/>
      <c r="DF142" s="13"/>
      <c r="DG142" s="13"/>
      <c r="DH142" s="13"/>
      <c r="DI142" s="13"/>
      <c r="DJ142" s="13"/>
      <c r="DK142" s="13"/>
      <c r="DL142" s="13"/>
      <c r="DM142" s="13"/>
      <c r="DN142" s="13"/>
      <c r="DO142" s="13"/>
      <c r="DP142" s="13"/>
      <c r="DQ142" s="13"/>
      <c r="DR142" s="13"/>
      <c r="DS142" s="13"/>
      <c r="DT142" s="13"/>
      <c r="DU142" s="13"/>
      <c r="DV142" s="13"/>
      <c r="DW142" s="13"/>
      <c r="DX142" s="13"/>
      <c r="DY142" s="13"/>
      <c r="DZ142" s="13"/>
      <c r="EA142" s="13">
        <v>1</v>
      </c>
      <c r="EB142" s="13"/>
      <c r="EC142" s="13"/>
      <c r="ED142" s="13"/>
      <c r="EE142" s="13"/>
      <c r="EF142" s="13"/>
      <c r="EG142" s="13"/>
      <c r="EH142" s="13">
        <v>2</v>
      </c>
      <c r="EI142" s="13"/>
      <c r="EJ142" s="13"/>
      <c r="EK142" s="13"/>
      <c r="EL142" s="13"/>
      <c r="EM142" s="13"/>
      <c r="EN142" s="13">
        <v>1</v>
      </c>
      <c r="EO142" s="13"/>
      <c r="EP142" s="13"/>
      <c r="EQ142" s="13"/>
      <c r="ER142" s="13">
        <v>1</v>
      </c>
      <c r="ES142" s="13">
        <v>1</v>
      </c>
      <c r="ET142" s="13"/>
      <c r="EU142" s="13">
        <v>1</v>
      </c>
      <c r="EV142" s="13"/>
      <c r="EW142" s="13"/>
      <c r="EX142" s="13">
        <v>1</v>
      </c>
      <c r="EY142" s="13"/>
      <c r="EZ142" s="13"/>
      <c r="FA142" s="13"/>
      <c r="FB142" s="13"/>
      <c r="FC142" s="13">
        <v>1</v>
      </c>
      <c r="FD142" s="13"/>
      <c r="FE142" s="13"/>
      <c r="FF142" s="13"/>
      <c r="FG142" s="13"/>
      <c r="FH142" s="13"/>
      <c r="FI142" s="13"/>
      <c r="FJ142" s="13"/>
      <c r="FK142" s="13"/>
      <c r="FL142" s="13"/>
      <c r="FM142" s="13"/>
      <c r="FN142" s="60">
        <v>9</v>
      </c>
      <c r="FO142" s="13"/>
      <c r="FP142" s="13"/>
      <c r="FQ142" s="13"/>
      <c r="FR142" s="13"/>
      <c r="FS142" s="13"/>
      <c r="FT142" s="13"/>
      <c r="FU142" s="13"/>
      <c r="FV142" s="13"/>
      <c r="FW142" s="13"/>
      <c r="FX142" s="13"/>
      <c r="FY142" s="13"/>
      <c r="FZ142" s="13"/>
      <c r="GA142" s="13"/>
      <c r="GB142" s="13"/>
      <c r="GC142" s="13"/>
      <c r="GD142" s="13"/>
      <c r="GE142" s="13"/>
      <c r="GF142" s="13"/>
      <c r="GG142" s="13"/>
      <c r="GH142" s="13"/>
      <c r="GI142" s="13"/>
      <c r="GJ142" s="13"/>
      <c r="GK142" s="13"/>
      <c r="GL142" s="13"/>
      <c r="GM142" s="13"/>
      <c r="GN142" s="13"/>
      <c r="GO142" s="13"/>
      <c r="GP142" s="13"/>
      <c r="GQ142" s="13"/>
      <c r="GR142" s="13"/>
      <c r="GS142" s="13"/>
      <c r="GT142" s="13"/>
      <c r="GU142" s="13"/>
      <c r="GV142" s="13"/>
      <c r="GW142" s="13"/>
      <c r="GX142" s="13"/>
      <c r="GY142" s="13"/>
      <c r="GZ142" s="13"/>
      <c r="HA142" s="13"/>
      <c r="HB142" s="13"/>
      <c r="HC142" s="13"/>
      <c r="HD142" s="13"/>
      <c r="HE142" s="13"/>
      <c r="HF142" s="13"/>
      <c r="HG142" s="13"/>
      <c r="HH142" s="13"/>
      <c r="HI142" s="13"/>
      <c r="HJ142" s="13">
        <v>1</v>
      </c>
      <c r="HK142" s="13"/>
      <c r="HL142" s="13"/>
      <c r="HM142" s="13"/>
      <c r="HN142" s="13"/>
      <c r="HO142" s="13"/>
      <c r="HP142" s="13"/>
      <c r="HQ142" s="13"/>
      <c r="HR142" s="13"/>
      <c r="HS142" s="13"/>
      <c r="HT142" s="13"/>
      <c r="HU142" s="13"/>
      <c r="HV142" s="13"/>
      <c r="HW142" s="13"/>
      <c r="HX142" s="13"/>
      <c r="HY142" s="13"/>
      <c r="HZ142" s="13"/>
      <c r="IA142" s="13"/>
      <c r="IB142" s="13">
        <v>1</v>
      </c>
      <c r="IC142" s="13">
        <v>1</v>
      </c>
      <c r="ID142" s="13"/>
      <c r="IE142" s="13"/>
      <c r="IF142" s="13"/>
      <c r="IG142" s="13">
        <v>2</v>
      </c>
      <c r="IH142" s="13">
        <v>1</v>
      </c>
      <c r="II142" s="13"/>
      <c r="IJ142" s="13">
        <v>1</v>
      </c>
      <c r="IK142" s="13"/>
      <c r="IL142" s="13"/>
      <c r="IM142" s="13"/>
      <c r="IN142" s="13">
        <v>1</v>
      </c>
      <c r="IO142" s="13"/>
      <c r="IP142" s="13"/>
      <c r="IQ142" s="13">
        <v>1</v>
      </c>
      <c r="IR142" s="13"/>
      <c r="IS142" s="13"/>
      <c r="IT142" s="13"/>
      <c r="IU142" s="13"/>
      <c r="IV142" s="13"/>
      <c r="IW142" s="13"/>
      <c r="IX142" s="13"/>
      <c r="IY142" s="13"/>
      <c r="IZ142" s="13"/>
      <c r="JA142" s="13"/>
      <c r="JB142" s="13"/>
      <c r="JC142" s="13"/>
      <c r="JD142" s="13"/>
      <c r="JE142" s="13"/>
      <c r="JF142" s="13"/>
      <c r="JG142" s="13"/>
      <c r="JH142" s="13"/>
      <c r="JI142" s="13"/>
      <c r="JJ142" s="13"/>
      <c r="JK142" s="13"/>
      <c r="JL142" s="13"/>
      <c r="JM142" s="60">
        <v>9</v>
      </c>
      <c r="JN142" s="13"/>
      <c r="JO142" s="13"/>
      <c r="JP142" s="13"/>
      <c r="JQ142" s="13"/>
      <c r="JR142" s="13"/>
      <c r="JS142" s="13"/>
      <c r="JT142" s="13"/>
      <c r="JU142" s="13"/>
      <c r="JV142" s="13"/>
      <c r="JW142" s="13"/>
      <c r="JX142" s="13"/>
      <c r="JY142" s="13"/>
      <c r="JZ142" s="13"/>
      <c r="KA142" s="13"/>
      <c r="KB142" s="13"/>
      <c r="KC142" s="13"/>
      <c r="KD142" s="13"/>
      <c r="KE142" s="13"/>
      <c r="KF142" s="13"/>
      <c r="KG142" s="13"/>
      <c r="KH142" s="13"/>
      <c r="KI142" s="13"/>
      <c r="KJ142" s="13"/>
      <c r="KK142" s="13"/>
      <c r="KL142" s="13"/>
      <c r="KM142" s="13"/>
      <c r="KN142" s="13"/>
      <c r="KO142" s="13"/>
      <c r="KP142" s="13"/>
      <c r="KQ142" s="13"/>
      <c r="KR142" s="13"/>
      <c r="KS142" s="13"/>
      <c r="KT142" s="13"/>
      <c r="KU142" s="13"/>
      <c r="KV142" s="13"/>
      <c r="KW142" s="13"/>
      <c r="KX142" s="13"/>
      <c r="KY142" s="13">
        <v>1</v>
      </c>
      <c r="KZ142" s="13"/>
      <c r="LA142" s="13"/>
      <c r="LB142" s="13"/>
      <c r="LC142" s="13"/>
      <c r="LD142" s="13"/>
      <c r="LE142" s="13"/>
      <c r="LF142" s="13"/>
      <c r="LG142" s="13"/>
      <c r="LH142" s="13"/>
      <c r="LI142" s="13"/>
      <c r="LJ142" s="13"/>
      <c r="LK142" s="13"/>
      <c r="LL142" s="13"/>
      <c r="LM142" s="13"/>
      <c r="LN142" s="13"/>
      <c r="LO142" s="13"/>
      <c r="LP142" s="13"/>
      <c r="LQ142" s="13"/>
      <c r="LR142" s="13"/>
      <c r="LS142" s="13"/>
      <c r="LT142" s="13"/>
      <c r="LU142" s="13"/>
      <c r="LV142" s="13"/>
      <c r="LW142" s="13"/>
      <c r="LX142" s="13"/>
      <c r="LY142" s="13"/>
      <c r="LZ142" s="13"/>
      <c r="MA142" s="13"/>
      <c r="MB142" s="13"/>
      <c r="MC142" s="13"/>
      <c r="MD142" s="13"/>
      <c r="ME142" s="13"/>
      <c r="MF142" s="13"/>
      <c r="MG142" s="13"/>
      <c r="MH142" s="13"/>
      <c r="MI142" s="13"/>
      <c r="MJ142" s="13"/>
      <c r="MK142" s="60">
        <v>1</v>
      </c>
      <c r="ML142" s="13">
        <v>19</v>
      </c>
      <c r="MM142" s="448"/>
      <c r="MN142" s="448"/>
      <c r="MO142" s="448"/>
      <c r="MP142" s="448"/>
    </row>
    <row r="143" spans="1:354">
      <c r="A143" s="8" t="s">
        <v>153</v>
      </c>
      <c r="B143" s="283">
        <f t="shared" si="249"/>
        <v>0</v>
      </c>
      <c r="C143" s="283">
        <f t="shared" si="250"/>
        <v>0</v>
      </c>
      <c r="D143" s="283">
        <f t="shared" si="251"/>
        <v>0</v>
      </c>
      <c r="E143" s="283">
        <f t="shared" si="252"/>
        <v>0</v>
      </c>
      <c r="F143" s="283">
        <f t="shared" si="253"/>
        <v>0</v>
      </c>
      <c r="G143" s="283">
        <f t="shared" si="254"/>
        <v>0</v>
      </c>
      <c r="H143" s="283">
        <f t="shared" si="255"/>
        <v>1</v>
      </c>
      <c r="I143" s="283">
        <f t="shared" si="256"/>
        <v>0</v>
      </c>
      <c r="J143" s="283">
        <f t="shared" si="257"/>
        <v>0</v>
      </c>
      <c r="K143" s="283">
        <f t="shared" si="258"/>
        <v>0</v>
      </c>
      <c r="L143" s="283">
        <f t="shared" si="259"/>
        <v>2</v>
      </c>
      <c r="M143" s="283">
        <f t="shared" si="260"/>
        <v>1</v>
      </c>
      <c r="N143" s="283">
        <f t="shared" si="261"/>
        <v>10</v>
      </c>
      <c r="O143" s="283">
        <f t="shared" si="262"/>
        <v>2</v>
      </c>
      <c r="P143" s="283">
        <f t="shared" si="263"/>
        <v>9</v>
      </c>
      <c r="Q143" s="283">
        <f t="shared" si="264"/>
        <v>7</v>
      </c>
      <c r="R143" s="283">
        <f t="shared" si="265"/>
        <v>11</v>
      </c>
      <c r="S143" s="283">
        <f t="shared" si="266"/>
        <v>8</v>
      </c>
      <c r="T143" s="283">
        <f t="shared" si="267"/>
        <v>2</v>
      </c>
      <c r="U143" s="283">
        <f t="shared" si="268"/>
        <v>5</v>
      </c>
      <c r="W143" s="791">
        <f t="shared" si="269"/>
        <v>0</v>
      </c>
      <c r="X143" s="791">
        <f t="shared" si="270"/>
        <v>0</v>
      </c>
      <c r="Y143" s="791">
        <f t="shared" si="271"/>
        <v>0</v>
      </c>
      <c r="Z143" s="791">
        <f t="shared" si="272"/>
        <v>0</v>
      </c>
      <c r="AA143" s="791">
        <f t="shared" si="273"/>
        <v>0</v>
      </c>
      <c r="AB143" s="791">
        <f t="shared" si="274"/>
        <v>0</v>
      </c>
      <c r="AC143" s="791">
        <f t="shared" si="275"/>
        <v>0</v>
      </c>
      <c r="AD143" s="791">
        <f t="shared" si="276"/>
        <v>0</v>
      </c>
      <c r="AE143" s="791">
        <f t="shared" si="277"/>
        <v>0</v>
      </c>
      <c r="AF143" s="791">
        <f t="shared" si="278"/>
        <v>2</v>
      </c>
      <c r="AG143" s="356"/>
      <c r="AH143" s="16" t="s">
        <v>152</v>
      </c>
      <c r="AI143" s="797">
        <f t="shared" si="218"/>
        <v>0</v>
      </c>
      <c r="AJ143" s="797">
        <f t="shared" si="219"/>
        <v>0</v>
      </c>
      <c r="AK143" s="797">
        <f t="shared" si="220"/>
        <v>0</v>
      </c>
      <c r="AL143" s="797">
        <f t="shared" si="221"/>
        <v>0</v>
      </c>
      <c r="AM143" s="797">
        <f t="shared" si="222"/>
        <v>0</v>
      </c>
      <c r="AN143" s="797">
        <f t="shared" si="223"/>
        <v>0</v>
      </c>
      <c r="AO143" s="797">
        <f t="shared" si="224"/>
        <v>0</v>
      </c>
      <c r="AP143" s="797">
        <f t="shared" si="225"/>
        <v>0</v>
      </c>
      <c r="AQ143" s="797">
        <f t="shared" si="226"/>
        <v>1</v>
      </c>
      <c r="AR143" s="797">
        <f t="shared" si="227"/>
        <v>1</v>
      </c>
      <c r="AS143" s="797">
        <f t="shared" si="228"/>
        <v>1</v>
      </c>
      <c r="AT143" s="797">
        <f t="shared" si="229"/>
        <v>0</v>
      </c>
      <c r="AU143" s="797">
        <f t="shared" si="230"/>
        <v>4</v>
      </c>
      <c r="AV143" s="797">
        <f t="shared" si="231"/>
        <v>0</v>
      </c>
      <c r="AW143" s="797">
        <f t="shared" si="232"/>
        <v>4</v>
      </c>
      <c r="AX143" s="797">
        <f t="shared" si="233"/>
        <v>1</v>
      </c>
      <c r="AY143" s="797">
        <f t="shared" si="234"/>
        <v>1</v>
      </c>
      <c r="AZ143" s="797">
        <f t="shared" si="235"/>
        <v>1</v>
      </c>
      <c r="BA143" s="797">
        <f t="shared" si="236"/>
        <v>0</v>
      </c>
      <c r="BB143" s="797">
        <f t="shared" si="237"/>
        <v>1</v>
      </c>
      <c r="BC143" s="797">
        <f t="shared" si="238"/>
        <v>1</v>
      </c>
      <c r="BD143" s="789">
        <f t="shared" si="239"/>
        <v>0</v>
      </c>
      <c r="BE143" s="789">
        <f t="shared" si="240"/>
        <v>0</v>
      </c>
      <c r="BF143" s="789">
        <f t="shared" si="241"/>
        <v>0</v>
      </c>
      <c r="BG143" s="789">
        <f t="shared" si="242"/>
        <v>0</v>
      </c>
      <c r="BH143" s="789">
        <f t="shared" si="243"/>
        <v>0</v>
      </c>
      <c r="BI143" s="789">
        <f t="shared" si="244"/>
        <v>0</v>
      </c>
      <c r="BJ143" s="789">
        <f t="shared" si="245"/>
        <v>0</v>
      </c>
      <c r="BK143" s="789">
        <f t="shared" si="246"/>
        <v>0</v>
      </c>
      <c r="BL143" s="789">
        <f t="shared" si="247"/>
        <v>0</v>
      </c>
      <c r="BM143" s="789">
        <f t="shared" si="248"/>
        <v>1</v>
      </c>
      <c r="BN143" s="356"/>
      <c r="BO143" s="356"/>
      <c r="BP143" s="16" t="s">
        <v>152</v>
      </c>
      <c r="BQ143" s="13"/>
      <c r="BR143" s="13"/>
      <c r="BS143" s="13"/>
      <c r="BT143" s="13"/>
      <c r="BU143" s="13"/>
      <c r="BV143" s="13"/>
      <c r="BW143" s="13"/>
      <c r="BX143" s="13"/>
      <c r="BY143" s="13"/>
      <c r="BZ143" s="13"/>
      <c r="CA143" s="13"/>
      <c r="CB143" s="13"/>
      <c r="CC143" s="13"/>
      <c r="CD143" s="13"/>
      <c r="CE143" s="13"/>
      <c r="CF143" s="13"/>
      <c r="CG143" s="13"/>
      <c r="CH143" s="13"/>
      <c r="CI143" s="13"/>
      <c r="CJ143" s="13"/>
      <c r="CK143" s="13"/>
      <c r="CL143" s="13"/>
      <c r="CM143" s="13"/>
      <c r="CN143" s="13"/>
      <c r="CO143" s="13"/>
      <c r="CP143" s="13"/>
      <c r="CQ143" s="13"/>
      <c r="CR143" s="13"/>
      <c r="CS143" s="13"/>
      <c r="CT143" s="13"/>
      <c r="CU143" s="13"/>
      <c r="CV143" s="13"/>
      <c r="CW143" s="13"/>
      <c r="CX143" s="13"/>
      <c r="CY143" s="13"/>
      <c r="CZ143" s="13">
        <v>1</v>
      </c>
      <c r="DA143" s="13"/>
      <c r="DB143" s="13"/>
      <c r="DC143" s="13"/>
      <c r="DD143" s="13"/>
      <c r="DE143" s="13"/>
      <c r="DF143" s="13"/>
      <c r="DG143" s="13"/>
      <c r="DH143" s="13"/>
      <c r="DI143" s="13"/>
      <c r="DJ143" s="13"/>
      <c r="DK143" s="13"/>
      <c r="DL143" s="13"/>
      <c r="DM143" s="13"/>
      <c r="DN143" s="13"/>
      <c r="DO143" s="13"/>
      <c r="DP143" s="13"/>
      <c r="DQ143" s="13"/>
      <c r="DR143" s="13"/>
      <c r="DS143" s="13"/>
      <c r="DT143" s="13"/>
      <c r="DU143" s="13"/>
      <c r="DV143" s="13"/>
      <c r="DW143" s="13"/>
      <c r="DX143" s="13"/>
      <c r="DY143" s="13"/>
      <c r="DZ143" s="13"/>
      <c r="EA143" s="13"/>
      <c r="EB143" s="13"/>
      <c r="EC143" s="13"/>
      <c r="ED143" s="13"/>
      <c r="EE143" s="13"/>
      <c r="EF143" s="13"/>
      <c r="EG143" s="13">
        <v>1</v>
      </c>
      <c r="EH143" s="13"/>
      <c r="EI143" s="13"/>
      <c r="EJ143" s="13"/>
      <c r="EK143" s="13"/>
      <c r="EL143" s="13"/>
      <c r="EM143" s="13">
        <v>1</v>
      </c>
      <c r="EN143" s="13"/>
      <c r="EO143" s="13"/>
      <c r="EP143" s="13"/>
      <c r="EQ143" s="13"/>
      <c r="ER143" s="13"/>
      <c r="ES143" s="13"/>
      <c r="ET143" s="13"/>
      <c r="EU143" s="13"/>
      <c r="EV143" s="13"/>
      <c r="EW143" s="13">
        <v>1</v>
      </c>
      <c r="EX143" s="13"/>
      <c r="EY143" s="13"/>
      <c r="EZ143" s="13"/>
      <c r="FA143" s="13"/>
      <c r="FB143" s="13"/>
      <c r="FC143" s="13"/>
      <c r="FD143" s="13"/>
      <c r="FE143" s="13"/>
      <c r="FF143" s="13"/>
      <c r="FG143" s="13"/>
      <c r="FH143" s="13"/>
      <c r="FI143" s="13"/>
      <c r="FJ143" s="13"/>
      <c r="FK143" s="13"/>
      <c r="FL143" s="13"/>
      <c r="FM143" s="13"/>
      <c r="FN143" s="60">
        <v>4</v>
      </c>
      <c r="FO143" s="13"/>
      <c r="FP143" s="13"/>
      <c r="FQ143" s="13"/>
      <c r="FR143" s="13"/>
      <c r="FS143" s="13"/>
      <c r="FT143" s="13"/>
      <c r="FU143" s="13"/>
      <c r="FV143" s="13"/>
      <c r="FW143" s="13"/>
      <c r="FX143" s="13"/>
      <c r="FY143" s="13"/>
      <c r="FZ143" s="13"/>
      <c r="GA143" s="13"/>
      <c r="GB143" s="13"/>
      <c r="GC143" s="13"/>
      <c r="GD143" s="13"/>
      <c r="GE143" s="13"/>
      <c r="GF143" s="13"/>
      <c r="GG143" s="13"/>
      <c r="GH143" s="13"/>
      <c r="GI143" s="13"/>
      <c r="GJ143" s="13"/>
      <c r="GK143" s="13"/>
      <c r="GL143" s="13"/>
      <c r="GM143" s="13"/>
      <c r="GN143" s="13"/>
      <c r="GO143" s="13"/>
      <c r="GP143" s="13"/>
      <c r="GQ143" s="13"/>
      <c r="GR143" s="13"/>
      <c r="GS143" s="13"/>
      <c r="GT143" s="13"/>
      <c r="GU143" s="13"/>
      <c r="GV143" s="13"/>
      <c r="GW143" s="13"/>
      <c r="GX143" s="13"/>
      <c r="GY143" s="13"/>
      <c r="GZ143" s="13"/>
      <c r="HA143" s="13"/>
      <c r="HB143" s="13"/>
      <c r="HC143" s="13">
        <v>1</v>
      </c>
      <c r="HD143" s="13"/>
      <c r="HE143" s="13"/>
      <c r="HF143" s="13"/>
      <c r="HG143" s="13"/>
      <c r="HH143" s="13"/>
      <c r="HI143" s="13"/>
      <c r="HJ143" s="13"/>
      <c r="HK143" s="13"/>
      <c r="HL143" s="13">
        <v>1</v>
      </c>
      <c r="HM143" s="13"/>
      <c r="HN143" s="13"/>
      <c r="HO143" s="13"/>
      <c r="HP143" s="13"/>
      <c r="HQ143" s="13"/>
      <c r="HR143" s="13"/>
      <c r="HS143" s="13"/>
      <c r="HT143" s="13"/>
      <c r="HU143" s="13">
        <v>1</v>
      </c>
      <c r="HV143" s="13">
        <v>2</v>
      </c>
      <c r="HW143" s="13">
        <v>1</v>
      </c>
      <c r="HX143" s="13"/>
      <c r="HY143" s="13"/>
      <c r="HZ143" s="13"/>
      <c r="IA143" s="13"/>
      <c r="IB143" s="13"/>
      <c r="IC143" s="13"/>
      <c r="ID143" s="13">
        <v>1</v>
      </c>
      <c r="IE143" s="13"/>
      <c r="IF143" s="13">
        <v>1</v>
      </c>
      <c r="IG143" s="13"/>
      <c r="IH143" s="13">
        <v>1</v>
      </c>
      <c r="II143" s="13"/>
      <c r="IJ143" s="13"/>
      <c r="IK143" s="13"/>
      <c r="IL143" s="13"/>
      <c r="IM143" s="13">
        <v>1</v>
      </c>
      <c r="IN143" s="13"/>
      <c r="IO143" s="13"/>
      <c r="IP143" s="13"/>
      <c r="IQ143" s="13"/>
      <c r="IR143" s="13"/>
      <c r="IS143" s="13"/>
      <c r="IT143" s="13">
        <v>1</v>
      </c>
      <c r="IU143" s="13"/>
      <c r="IV143" s="13"/>
      <c r="IW143" s="13"/>
      <c r="IX143" s="13"/>
      <c r="IY143" s="13"/>
      <c r="IZ143" s="13"/>
      <c r="JA143" s="13"/>
      <c r="JB143" s="13"/>
      <c r="JC143" s="13"/>
      <c r="JD143" s="13"/>
      <c r="JE143" s="13"/>
      <c r="JF143" s="13"/>
      <c r="JG143" s="13"/>
      <c r="JH143" s="13"/>
      <c r="JI143" s="13"/>
      <c r="JJ143" s="13"/>
      <c r="JK143" s="13"/>
      <c r="JL143" s="13"/>
      <c r="JM143" s="60">
        <v>11</v>
      </c>
      <c r="JN143" s="13"/>
      <c r="JO143" s="13"/>
      <c r="JP143" s="13"/>
      <c r="JQ143" s="13"/>
      <c r="JR143" s="13"/>
      <c r="JS143" s="13"/>
      <c r="JT143" s="13"/>
      <c r="JU143" s="13"/>
      <c r="JV143" s="13"/>
      <c r="JW143" s="13"/>
      <c r="JX143" s="13"/>
      <c r="JY143" s="13"/>
      <c r="JZ143" s="13"/>
      <c r="KA143" s="13"/>
      <c r="KB143" s="13"/>
      <c r="KC143" s="13"/>
      <c r="KD143" s="13"/>
      <c r="KE143" s="13"/>
      <c r="KF143" s="13"/>
      <c r="KG143" s="13"/>
      <c r="KH143" s="13"/>
      <c r="KI143" s="13"/>
      <c r="KJ143" s="13"/>
      <c r="KK143" s="13"/>
      <c r="KL143" s="13"/>
      <c r="KM143" s="13"/>
      <c r="KN143" s="13"/>
      <c r="KO143" s="13"/>
      <c r="KP143" s="13"/>
      <c r="KQ143" s="13"/>
      <c r="KR143" s="13"/>
      <c r="KS143" s="13"/>
      <c r="KT143" s="13"/>
      <c r="KU143" s="13"/>
      <c r="KV143" s="13"/>
      <c r="KW143" s="13"/>
      <c r="KX143" s="13"/>
      <c r="KY143" s="13"/>
      <c r="KZ143" s="13"/>
      <c r="LA143" s="13"/>
      <c r="LB143" s="13"/>
      <c r="LC143" s="13"/>
      <c r="LD143" s="13"/>
      <c r="LE143" s="13"/>
      <c r="LF143" s="13"/>
      <c r="LG143" s="13"/>
      <c r="LH143" s="13"/>
      <c r="LI143" s="13"/>
      <c r="LJ143" s="13"/>
      <c r="LK143" s="13"/>
      <c r="LL143" s="13"/>
      <c r="LM143" s="13"/>
      <c r="LN143" s="13"/>
      <c r="LO143" s="13"/>
      <c r="LP143" s="13"/>
      <c r="LQ143" s="13"/>
      <c r="LR143" s="13"/>
      <c r="LS143" s="13"/>
      <c r="LT143" s="13"/>
      <c r="LU143" s="13"/>
      <c r="LV143" s="13"/>
      <c r="LW143" s="13"/>
      <c r="LX143" s="13"/>
      <c r="LY143" s="13"/>
      <c r="LZ143" s="13"/>
      <c r="MA143" s="13"/>
      <c r="MB143" s="13"/>
      <c r="MC143" s="13"/>
      <c r="MD143" s="13"/>
      <c r="ME143" s="13"/>
      <c r="MF143" s="13">
        <v>1</v>
      </c>
      <c r="MG143" s="13"/>
      <c r="MH143" s="13"/>
      <c r="MI143" s="13"/>
      <c r="MJ143" s="13"/>
      <c r="MK143" s="60">
        <v>1</v>
      </c>
      <c r="ML143" s="13">
        <v>16</v>
      </c>
      <c r="MM143" s="448"/>
      <c r="MN143" s="448"/>
      <c r="MO143" s="448"/>
      <c r="MP143" s="448"/>
    </row>
    <row r="144" spans="1:354">
      <c r="A144" s="8" t="s">
        <v>216</v>
      </c>
      <c r="B144" s="283">
        <f t="shared" si="249"/>
        <v>0</v>
      </c>
      <c r="C144" s="283">
        <f t="shared" si="250"/>
        <v>0</v>
      </c>
      <c r="D144" s="283">
        <f t="shared" si="251"/>
        <v>0</v>
      </c>
      <c r="E144" s="283">
        <f t="shared" si="252"/>
        <v>0</v>
      </c>
      <c r="F144" s="283">
        <f t="shared" si="253"/>
        <v>0</v>
      </c>
      <c r="G144" s="283">
        <f t="shared" si="254"/>
        <v>0</v>
      </c>
      <c r="H144" s="283">
        <f t="shared" si="255"/>
        <v>0</v>
      </c>
      <c r="I144" s="283">
        <f t="shared" si="256"/>
        <v>0</v>
      </c>
      <c r="J144" s="283">
        <f t="shared" si="257"/>
        <v>0</v>
      </c>
      <c r="K144" s="283">
        <f t="shared" si="258"/>
        <v>0</v>
      </c>
      <c r="L144" s="283">
        <f t="shared" si="259"/>
        <v>1</v>
      </c>
      <c r="M144" s="283">
        <f t="shared" si="260"/>
        <v>0</v>
      </c>
      <c r="N144" s="283">
        <f t="shared" si="261"/>
        <v>2</v>
      </c>
      <c r="O144" s="283">
        <f t="shared" si="262"/>
        <v>2</v>
      </c>
      <c r="P144" s="283">
        <f t="shared" si="263"/>
        <v>3</v>
      </c>
      <c r="Q144" s="283">
        <f t="shared" si="264"/>
        <v>1</v>
      </c>
      <c r="R144" s="283">
        <f t="shared" si="265"/>
        <v>0</v>
      </c>
      <c r="S144" s="283">
        <f t="shared" si="266"/>
        <v>1</v>
      </c>
      <c r="T144" s="283">
        <f t="shared" si="267"/>
        <v>0</v>
      </c>
      <c r="U144" s="283">
        <f t="shared" si="268"/>
        <v>2</v>
      </c>
      <c r="W144" s="791">
        <f t="shared" si="269"/>
        <v>0</v>
      </c>
      <c r="X144" s="791">
        <f t="shared" si="270"/>
        <v>0</v>
      </c>
      <c r="Y144" s="791">
        <f t="shared" si="271"/>
        <v>0</v>
      </c>
      <c r="Z144" s="791">
        <f t="shared" si="272"/>
        <v>0</v>
      </c>
      <c r="AA144" s="791">
        <f t="shared" si="273"/>
        <v>1</v>
      </c>
      <c r="AB144" s="791">
        <f t="shared" si="274"/>
        <v>0</v>
      </c>
      <c r="AC144" s="791">
        <f t="shared" si="275"/>
        <v>0</v>
      </c>
      <c r="AD144" s="791">
        <f t="shared" si="276"/>
        <v>0</v>
      </c>
      <c r="AE144" s="791">
        <f t="shared" si="277"/>
        <v>0</v>
      </c>
      <c r="AF144" s="791">
        <f t="shared" si="278"/>
        <v>0</v>
      </c>
      <c r="AG144" s="356"/>
      <c r="AH144" s="16" t="s">
        <v>153</v>
      </c>
      <c r="AI144" s="797">
        <f t="shared" si="218"/>
        <v>0</v>
      </c>
      <c r="AJ144" s="797">
        <f t="shared" si="219"/>
        <v>0</v>
      </c>
      <c r="AK144" s="797">
        <f t="shared" si="220"/>
        <v>0</v>
      </c>
      <c r="AL144" s="797">
        <f t="shared" si="221"/>
        <v>0</v>
      </c>
      <c r="AM144" s="797">
        <f t="shared" si="222"/>
        <v>0</v>
      </c>
      <c r="AN144" s="797">
        <f t="shared" si="223"/>
        <v>0</v>
      </c>
      <c r="AO144" s="797">
        <f t="shared" si="224"/>
        <v>1</v>
      </c>
      <c r="AP144" s="797">
        <f t="shared" si="225"/>
        <v>0</v>
      </c>
      <c r="AQ144" s="797">
        <f t="shared" si="226"/>
        <v>0</v>
      </c>
      <c r="AR144" s="797">
        <f t="shared" si="227"/>
        <v>0</v>
      </c>
      <c r="AS144" s="797">
        <f t="shared" si="228"/>
        <v>2</v>
      </c>
      <c r="AT144" s="797">
        <f t="shared" si="229"/>
        <v>1</v>
      </c>
      <c r="AU144" s="797">
        <f t="shared" si="230"/>
        <v>10</v>
      </c>
      <c r="AV144" s="797">
        <f t="shared" si="231"/>
        <v>2</v>
      </c>
      <c r="AW144" s="797">
        <f t="shared" si="232"/>
        <v>9</v>
      </c>
      <c r="AX144" s="797">
        <f t="shared" si="233"/>
        <v>7</v>
      </c>
      <c r="AY144" s="797">
        <f t="shared" si="234"/>
        <v>11</v>
      </c>
      <c r="AZ144" s="797">
        <f t="shared" si="235"/>
        <v>8</v>
      </c>
      <c r="BA144" s="797">
        <f t="shared" si="236"/>
        <v>2</v>
      </c>
      <c r="BB144" s="797">
        <f t="shared" si="237"/>
        <v>5</v>
      </c>
      <c r="BC144" s="797">
        <f t="shared" si="238"/>
        <v>2</v>
      </c>
      <c r="BD144" s="789">
        <f t="shared" si="239"/>
        <v>0</v>
      </c>
      <c r="BE144" s="789">
        <f t="shared" si="240"/>
        <v>0</v>
      </c>
      <c r="BF144" s="789">
        <f t="shared" si="241"/>
        <v>0</v>
      </c>
      <c r="BG144" s="789">
        <f t="shared" si="242"/>
        <v>0</v>
      </c>
      <c r="BH144" s="789">
        <f t="shared" si="243"/>
        <v>0</v>
      </c>
      <c r="BI144" s="789">
        <f t="shared" si="244"/>
        <v>0</v>
      </c>
      <c r="BJ144" s="789">
        <f t="shared" si="245"/>
        <v>0</v>
      </c>
      <c r="BK144" s="789">
        <f t="shared" si="246"/>
        <v>0</v>
      </c>
      <c r="BL144" s="789">
        <f t="shared" si="247"/>
        <v>0</v>
      </c>
      <c r="BM144" s="789">
        <f t="shared" si="248"/>
        <v>2</v>
      </c>
      <c r="BN144" s="356"/>
      <c r="BO144" s="356"/>
      <c r="BP144" s="16" t="s">
        <v>153</v>
      </c>
      <c r="BQ144" s="13"/>
      <c r="BR144" s="13"/>
      <c r="BS144" s="13"/>
      <c r="BT144" s="13"/>
      <c r="BU144" s="13"/>
      <c r="BV144" s="13"/>
      <c r="BW144" s="13"/>
      <c r="BX144" s="13"/>
      <c r="BY144" s="13"/>
      <c r="BZ144" s="13"/>
      <c r="CA144" s="13"/>
      <c r="CB144" s="13"/>
      <c r="CC144" s="13"/>
      <c r="CD144" s="13"/>
      <c r="CE144" s="13"/>
      <c r="CF144" s="13"/>
      <c r="CG144" s="13"/>
      <c r="CH144" s="13"/>
      <c r="CI144" s="13"/>
      <c r="CJ144" s="13"/>
      <c r="CK144" s="13"/>
      <c r="CL144" s="13"/>
      <c r="CM144" s="13"/>
      <c r="CN144" s="13"/>
      <c r="CO144" s="13"/>
      <c r="CP144" s="13"/>
      <c r="CQ144" s="13"/>
      <c r="CR144" s="13"/>
      <c r="CS144" s="13"/>
      <c r="CT144" s="13"/>
      <c r="CU144" s="13"/>
      <c r="CV144" s="13"/>
      <c r="CW144" s="13"/>
      <c r="CX144" s="13"/>
      <c r="CY144" s="13"/>
      <c r="CZ144" s="13"/>
      <c r="DA144" s="13"/>
      <c r="DB144" s="13"/>
      <c r="DC144" s="13"/>
      <c r="DD144" s="13"/>
      <c r="DE144" s="13"/>
      <c r="DF144" s="13"/>
      <c r="DG144" s="13"/>
      <c r="DH144" s="13"/>
      <c r="DI144" s="13"/>
      <c r="DJ144" s="13"/>
      <c r="DK144" s="13"/>
      <c r="DL144" s="13"/>
      <c r="DM144" s="13"/>
      <c r="DN144" s="13"/>
      <c r="DO144" s="13"/>
      <c r="DP144" s="13">
        <v>1</v>
      </c>
      <c r="DQ144" s="13"/>
      <c r="DR144" s="13"/>
      <c r="DS144" s="13"/>
      <c r="DT144" s="13">
        <v>1</v>
      </c>
      <c r="DU144" s="13"/>
      <c r="DV144" s="13">
        <v>1</v>
      </c>
      <c r="DW144" s="13"/>
      <c r="DX144" s="13"/>
      <c r="DY144" s="13"/>
      <c r="DZ144" s="13"/>
      <c r="EA144" s="13"/>
      <c r="EB144" s="13"/>
      <c r="EC144" s="13">
        <v>1</v>
      </c>
      <c r="ED144" s="13">
        <v>1</v>
      </c>
      <c r="EE144" s="13"/>
      <c r="EF144" s="13"/>
      <c r="EG144" s="13"/>
      <c r="EH144" s="13"/>
      <c r="EI144" s="13">
        <v>1</v>
      </c>
      <c r="EJ144" s="13">
        <v>2</v>
      </c>
      <c r="EK144" s="13"/>
      <c r="EL144" s="13">
        <v>2</v>
      </c>
      <c r="EM144" s="13"/>
      <c r="EN144" s="13"/>
      <c r="EO144" s="13">
        <v>2</v>
      </c>
      <c r="EP144" s="13">
        <v>1</v>
      </c>
      <c r="EQ144" s="13"/>
      <c r="ER144" s="13">
        <v>1</v>
      </c>
      <c r="ES144" s="13">
        <v>1</v>
      </c>
      <c r="ET144" s="13">
        <v>1</v>
      </c>
      <c r="EU144" s="13"/>
      <c r="EV144" s="13">
        <v>2</v>
      </c>
      <c r="EW144" s="13"/>
      <c r="EX144" s="13">
        <v>2</v>
      </c>
      <c r="EY144" s="13">
        <v>1</v>
      </c>
      <c r="EZ144" s="13"/>
      <c r="FA144" s="13"/>
      <c r="FB144" s="13"/>
      <c r="FC144" s="13">
        <v>1</v>
      </c>
      <c r="FD144" s="13"/>
      <c r="FE144" s="13">
        <v>1</v>
      </c>
      <c r="FF144" s="13"/>
      <c r="FG144" s="13"/>
      <c r="FH144" s="13"/>
      <c r="FI144" s="13"/>
      <c r="FJ144" s="13"/>
      <c r="FK144" s="13"/>
      <c r="FL144" s="13"/>
      <c r="FM144" s="13"/>
      <c r="FN144" s="60">
        <v>23</v>
      </c>
      <c r="FO144" s="13"/>
      <c r="FP144" s="13"/>
      <c r="FQ144" s="13"/>
      <c r="FR144" s="13"/>
      <c r="FS144" s="13"/>
      <c r="FT144" s="13"/>
      <c r="FU144" s="13"/>
      <c r="FV144" s="13"/>
      <c r="FW144" s="13"/>
      <c r="FX144" s="13"/>
      <c r="FY144" s="13"/>
      <c r="FZ144" s="13"/>
      <c r="GA144" s="13"/>
      <c r="GB144" s="13"/>
      <c r="GC144" s="13"/>
      <c r="GD144" s="13"/>
      <c r="GE144" s="13"/>
      <c r="GF144" s="13"/>
      <c r="GG144" s="13"/>
      <c r="GH144" s="13"/>
      <c r="GI144" s="13"/>
      <c r="GJ144" s="13"/>
      <c r="GK144" s="13"/>
      <c r="GL144" s="13"/>
      <c r="GM144" s="13"/>
      <c r="GN144" s="13"/>
      <c r="GO144" s="13"/>
      <c r="GP144" s="13"/>
      <c r="GQ144" s="13"/>
      <c r="GR144" s="13"/>
      <c r="GS144" s="13"/>
      <c r="GT144" s="13"/>
      <c r="GU144" s="13">
        <v>1</v>
      </c>
      <c r="GV144" s="13"/>
      <c r="GW144" s="13"/>
      <c r="GX144" s="13"/>
      <c r="GY144" s="13"/>
      <c r="GZ144" s="13"/>
      <c r="HA144" s="13"/>
      <c r="HB144" s="13"/>
      <c r="HC144" s="13"/>
      <c r="HD144" s="13"/>
      <c r="HE144" s="13"/>
      <c r="HF144" s="13"/>
      <c r="HG144" s="13"/>
      <c r="HH144" s="13"/>
      <c r="HI144" s="13"/>
      <c r="HJ144" s="13"/>
      <c r="HK144" s="13"/>
      <c r="HL144" s="13"/>
      <c r="HM144" s="13"/>
      <c r="HN144" s="13"/>
      <c r="HO144" s="13"/>
      <c r="HP144" s="13">
        <v>1</v>
      </c>
      <c r="HQ144" s="13"/>
      <c r="HR144" s="13">
        <v>1</v>
      </c>
      <c r="HS144" s="13"/>
      <c r="HT144" s="13"/>
      <c r="HU144" s="13"/>
      <c r="HV144" s="13">
        <v>1</v>
      </c>
      <c r="HW144" s="13">
        <v>2</v>
      </c>
      <c r="HX144" s="13">
        <v>1</v>
      </c>
      <c r="HY144" s="13">
        <v>2</v>
      </c>
      <c r="HZ144" s="13">
        <v>1</v>
      </c>
      <c r="IA144" s="13">
        <v>1</v>
      </c>
      <c r="IB144" s="13">
        <v>1</v>
      </c>
      <c r="IC144" s="13">
        <v>1</v>
      </c>
      <c r="ID144" s="13">
        <v>1</v>
      </c>
      <c r="IE144" s="13"/>
      <c r="IF144" s="13">
        <v>1</v>
      </c>
      <c r="IG144" s="13"/>
      <c r="IH144" s="13">
        <v>2</v>
      </c>
      <c r="II144" s="13"/>
      <c r="IJ144" s="13">
        <v>1</v>
      </c>
      <c r="IK144" s="13">
        <v>1</v>
      </c>
      <c r="IL144" s="13">
        <v>2</v>
      </c>
      <c r="IM144" s="13">
        <v>1</v>
      </c>
      <c r="IN144" s="13"/>
      <c r="IO144" s="13">
        <v>1</v>
      </c>
      <c r="IP144" s="13">
        <v>3</v>
      </c>
      <c r="IQ144" s="13">
        <v>4</v>
      </c>
      <c r="IR144" s="13">
        <v>1</v>
      </c>
      <c r="IS144" s="13"/>
      <c r="IT144" s="13">
        <v>2</v>
      </c>
      <c r="IU144" s="13"/>
      <c r="IV144" s="13"/>
      <c r="IW144" s="13"/>
      <c r="IX144" s="13"/>
      <c r="IY144" s="13">
        <v>1</v>
      </c>
      <c r="IZ144" s="13"/>
      <c r="JA144" s="13">
        <v>1</v>
      </c>
      <c r="JB144" s="13"/>
      <c r="JC144" s="13"/>
      <c r="JD144" s="13"/>
      <c r="JE144" s="13"/>
      <c r="JF144" s="13"/>
      <c r="JG144" s="13"/>
      <c r="JH144" s="13"/>
      <c r="JI144" s="13"/>
      <c r="JJ144" s="13"/>
      <c r="JK144" s="13"/>
      <c r="JL144" s="13"/>
      <c r="JM144" s="60">
        <v>35</v>
      </c>
      <c r="JN144" s="13"/>
      <c r="JO144" s="13"/>
      <c r="JP144" s="13"/>
      <c r="JQ144" s="13"/>
      <c r="JR144" s="13"/>
      <c r="JS144" s="13"/>
      <c r="JT144" s="13"/>
      <c r="JU144" s="13"/>
      <c r="JV144" s="13"/>
      <c r="JW144" s="13"/>
      <c r="JX144" s="13"/>
      <c r="JY144" s="13"/>
      <c r="JZ144" s="13"/>
      <c r="KA144" s="13"/>
      <c r="KB144" s="13"/>
      <c r="KC144" s="13"/>
      <c r="KD144" s="13"/>
      <c r="KE144" s="13"/>
      <c r="KF144" s="13"/>
      <c r="KG144" s="13"/>
      <c r="KH144" s="13"/>
      <c r="KI144" s="13"/>
      <c r="KJ144" s="13"/>
      <c r="KK144" s="13"/>
      <c r="KL144" s="13"/>
      <c r="KM144" s="13"/>
      <c r="KN144" s="13"/>
      <c r="KO144" s="13"/>
      <c r="KP144" s="13"/>
      <c r="KQ144" s="13"/>
      <c r="KR144" s="13"/>
      <c r="KS144" s="13"/>
      <c r="KT144" s="13"/>
      <c r="KU144" s="13"/>
      <c r="KV144" s="13"/>
      <c r="KW144" s="13"/>
      <c r="KX144" s="13"/>
      <c r="KY144" s="13"/>
      <c r="KZ144" s="13"/>
      <c r="LA144" s="13"/>
      <c r="LB144" s="13"/>
      <c r="LC144" s="13"/>
      <c r="LD144" s="13"/>
      <c r="LE144" s="13"/>
      <c r="LF144" s="13"/>
      <c r="LG144" s="13"/>
      <c r="LH144" s="13"/>
      <c r="LI144" s="13"/>
      <c r="LJ144" s="13"/>
      <c r="LK144" s="13"/>
      <c r="LL144" s="13"/>
      <c r="LM144" s="13"/>
      <c r="LN144" s="13"/>
      <c r="LO144" s="13"/>
      <c r="LP144" s="13"/>
      <c r="LQ144" s="13"/>
      <c r="LR144" s="13"/>
      <c r="LS144" s="13"/>
      <c r="LT144" s="13"/>
      <c r="LU144" s="13"/>
      <c r="LV144" s="13">
        <v>2</v>
      </c>
      <c r="LW144" s="13"/>
      <c r="LX144" s="13"/>
      <c r="LY144" s="13"/>
      <c r="LZ144" s="13"/>
      <c r="MA144" s="13"/>
      <c r="MB144" s="13"/>
      <c r="MC144" s="13"/>
      <c r="MD144" s="13"/>
      <c r="ME144" s="13"/>
      <c r="MF144" s="13"/>
      <c r="MG144" s="13"/>
      <c r="MH144" s="13"/>
      <c r="MI144" s="13"/>
      <c r="MJ144" s="13"/>
      <c r="MK144" s="60">
        <v>2</v>
      </c>
      <c r="ML144" s="13">
        <v>60</v>
      </c>
      <c r="MM144" s="448"/>
      <c r="MN144" s="448"/>
      <c r="MO144" s="448"/>
      <c r="MP144" s="448"/>
    </row>
    <row r="145" spans="1:354">
      <c r="A145" s="8" t="s">
        <v>155</v>
      </c>
      <c r="B145" s="283">
        <f t="shared" si="249"/>
        <v>0</v>
      </c>
      <c r="C145" s="283">
        <f t="shared" si="250"/>
        <v>0</v>
      </c>
      <c r="D145" s="283">
        <f t="shared" si="251"/>
        <v>0</v>
      </c>
      <c r="E145" s="283">
        <f t="shared" si="252"/>
        <v>0</v>
      </c>
      <c r="F145" s="283">
        <f t="shared" si="253"/>
        <v>1</v>
      </c>
      <c r="G145" s="283">
        <f t="shared" si="254"/>
        <v>0</v>
      </c>
      <c r="H145" s="283">
        <f t="shared" si="255"/>
        <v>0</v>
      </c>
      <c r="I145" s="283">
        <f t="shared" si="256"/>
        <v>0</v>
      </c>
      <c r="J145" s="283">
        <f t="shared" si="257"/>
        <v>0</v>
      </c>
      <c r="K145" s="283">
        <f t="shared" si="258"/>
        <v>0</v>
      </c>
      <c r="L145" s="283">
        <f t="shared" si="259"/>
        <v>1</v>
      </c>
      <c r="M145" s="283">
        <f t="shared" si="260"/>
        <v>2</v>
      </c>
      <c r="N145" s="283">
        <f t="shared" si="261"/>
        <v>6</v>
      </c>
      <c r="O145" s="283">
        <f t="shared" si="262"/>
        <v>4</v>
      </c>
      <c r="P145" s="283">
        <f t="shared" si="263"/>
        <v>8</v>
      </c>
      <c r="Q145" s="283">
        <f t="shared" si="264"/>
        <v>7</v>
      </c>
      <c r="R145" s="283">
        <f t="shared" si="265"/>
        <v>8</v>
      </c>
      <c r="S145" s="283">
        <f t="shared" si="266"/>
        <v>10</v>
      </c>
      <c r="T145" s="283">
        <f t="shared" si="267"/>
        <v>0</v>
      </c>
      <c r="U145" s="283">
        <f t="shared" si="268"/>
        <v>9</v>
      </c>
      <c r="W145" s="791">
        <f t="shared" si="269"/>
        <v>0</v>
      </c>
      <c r="X145" s="791">
        <f t="shared" si="270"/>
        <v>0</v>
      </c>
      <c r="Y145" s="791">
        <f t="shared" si="271"/>
        <v>0</v>
      </c>
      <c r="Z145" s="791">
        <f t="shared" si="272"/>
        <v>0</v>
      </c>
      <c r="AA145" s="791">
        <f t="shared" si="273"/>
        <v>0</v>
      </c>
      <c r="AB145" s="791">
        <f t="shared" si="274"/>
        <v>0</v>
      </c>
      <c r="AC145" s="791">
        <f t="shared" si="275"/>
        <v>0</v>
      </c>
      <c r="AD145" s="791">
        <f t="shared" si="276"/>
        <v>0</v>
      </c>
      <c r="AE145" s="791">
        <f t="shared" si="277"/>
        <v>1</v>
      </c>
      <c r="AF145" s="791">
        <f t="shared" si="278"/>
        <v>1</v>
      </c>
      <c r="AG145" s="356"/>
      <c r="AH145" s="16" t="s">
        <v>216</v>
      </c>
      <c r="AI145" s="797">
        <f t="shared" si="218"/>
        <v>0</v>
      </c>
      <c r="AJ145" s="797">
        <f t="shared" si="219"/>
        <v>0</v>
      </c>
      <c r="AK145" s="797">
        <f t="shared" si="220"/>
        <v>0</v>
      </c>
      <c r="AL145" s="797">
        <f t="shared" si="221"/>
        <v>0</v>
      </c>
      <c r="AM145" s="797">
        <f t="shared" si="222"/>
        <v>0</v>
      </c>
      <c r="AN145" s="797">
        <f t="shared" si="223"/>
        <v>0</v>
      </c>
      <c r="AO145" s="797">
        <f t="shared" si="224"/>
        <v>0</v>
      </c>
      <c r="AP145" s="797">
        <f t="shared" si="225"/>
        <v>0</v>
      </c>
      <c r="AQ145" s="797">
        <f t="shared" si="226"/>
        <v>0</v>
      </c>
      <c r="AR145" s="797">
        <f t="shared" si="227"/>
        <v>0</v>
      </c>
      <c r="AS145" s="797">
        <f t="shared" si="228"/>
        <v>1</v>
      </c>
      <c r="AT145" s="797">
        <f t="shared" si="229"/>
        <v>0</v>
      </c>
      <c r="AU145" s="797">
        <f t="shared" si="230"/>
        <v>2</v>
      </c>
      <c r="AV145" s="797">
        <f t="shared" si="231"/>
        <v>2</v>
      </c>
      <c r="AW145" s="797">
        <f t="shared" si="232"/>
        <v>3</v>
      </c>
      <c r="AX145" s="797">
        <f t="shared" si="233"/>
        <v>1</v>
      </c>
      <c r="AY145" s="797">
        <f t="shared" si="234"/>
        <v>0</v>
      </c>
      <c r="AZ145" s="797">
        <f t="shared" si="235"/>
        <v>1</v>
      </c>
      <c r="BA145" s="797">
        <f t="shared" si="236"/>
        <v>0</v>
      </c>
      <c r="BB145" s="797">
        <f t="shared" si="237"/>
        <v>2</v>
      </c>
      <c r="BC145" s="797">
        <f t="shared" si="238"/>
        <v>1</v>
      </c>
      <c r="BD145" s="789">
        <f t="shared" si="239"/>
        <v>0</v>
      </c>
      <c r="BE145" s="789">
        <f t="shared" si="240"/>
        <v>0</v>
      </c>
      <c r="BF145" s="789">
        <f t="shared" si="241"/>
        <v>0</v>
      </c>
      <c r="BG145" s="789">
        <f t="shared" si="242"/>
        <v>0</v>
      </c>
      <c r="BH145" s="789">
        <f t="shared" si="243"/>
        <v>1</v>
      </c>
      <c r="BI145" s="789">
        <f t="shared" si="244"/>
        <v>0</v>
      </c>
      <c r="BJ145" s="789">
        <f t="shared" si="245"/>
        <v>0</v>
      </c>
      <c r="BK145" s="789">
        <f t="shared" si="246"/>
        <v>0</v>
      </c>
      <c r="BL145" s="789">
        <f t="shared" si="247"/>
        <v>0</v>
      </c>
      <c r="BM145" s="789">
        <f t="shared" si="248"/>
        <v>0</v>
      </c>
      <c r="BN145" s="356"/>
      <c r="BO145" s="356"/>
      <c r="BP145" s="16" t="s">
        <v>216</v>
      </c>
      <c r="BQ145" s="13"/>
      <c r="BR145" s="13"/>
      <c r="BS145" s="13"/>
      <c r="BT145" s="13"/>
      <c r="BU145" s="13"/>
      <c r="BV145" s="13"/>
      <c r="BW145" s="13"/>
      <c r="BX145" s="13"/>
      <c r="BY145" s="13"/>
      <c r="BZ145" s="13"/>
      <c r="CA145" s="13"/>
      <c r="CB145" s="13"/>
      <c r="CC145" s="13"/>
      <c r="CD145" s="13"/>
      <c r="CE145" s="13"/>
      <c r="CF145" s="13"/>
      <c r="CG145" s="13"/>
      <c r="CH145" s="13"/>
      <c r="CI145" s="13"/>
      <c r="CJ145" s="13"/>
      <c r="CK145" s="13"/>
      <c r="CL145" s="13"/>
      <c r="CM145" s="13"/>
      <c r="CN145" s="13"/>
      <c r="CO145" s="13"/>
      <c r="CP145" s="13"/>
      <c r="CQ145" s="13"/>
      <c r="CR145" s="13"/>
      <c r="CS145" s="13"/>
      <c r="CT145" s="13"/>
      <c r="CU145" s="13"/>
      <c r="CV145" s="13"/>
      <c r="CW145" s="13"/>
      <c r="CX145" s="13"/>
      <c r="CY145" s="13"/>
      <c r="CZ145" s="13"/>
      <c r="DA145" s="13"/>
      <c r="DB145" s="13"/>
      <c r="DC145" s="13"/>
      <c r="DD145" s="13"/>
      <c r="DE145" s="13"/>
      <c r="DF145" s="13"/>
      <c r="DG145" s="13"/>
      <c r="DH145" s="13"/>
      <c r="DI145" s="13"/>
      <c r="DJ145" s="13"/>
      <c r="DK145" s="13"/>
      <c r="DL145" s="13"/>
      <c r="DM145" s="13"/>
      <c r="DN145" s="13"/>
      <c r="DO145" s="13"/>
      <c r="DP145" s="13"/>
      <c r="DQ145" s="13"/>
      <c r="DR145" s="13"/>
      <c r="DS145" s="13"/>
      <c r="DT145" s="13"/>
      <c r="DU145" s="13"/>
      <c r="DV145" s="13"/>
      <c r="DW145" s="13">
        <v>2</v>
      </c>
      <c r="DX145" s="13"/>
      <c r="DY145" s="13"/>
      <c r="DZ145" s="13"/>
      <c r="EA145" s="13"/>
      <c r="EB145" s="13"/>
      <c r="EC145" s="13">
        <v>1</v>
      </c>
      <c r="ED145" s="13"/>
      <c r="EE145" s="13"/>
      <c r="EF145" s="13"/>
      <c r="EG145" s="13"/>
      <c r="EH145" s="13"/>
      <c r="EI145" s="13"/>
      <c r="EJ145" s="13"/>
      <c r="EK145" s="13"/>
      <c r="EL145" s="13"/>
      <c r="EM145" s="13"/>
      <c r="EN145" s="13"/>
      <c r="EO145" s="13"/>
      <c r="EP145" s="13"/>
      <c r="EQ145" s="13"/>
      <c r="ER145" s="13">
        <v>1</v>
      </c>
      <c r="ES145" s="13"/>
      <c r="ET145" s="13"/>
      <c r="EU145" s="13"/>
      <c r="EV145" s="13"/>
      <c r="EW145" s="13">
        <v>1</v>
      </c>
      <c r="EX145" s="13"/>
      <c r="EY145" s="13"/>
      <c r="EZ145" s="13"/>
      <c r="FA145" s="13"/>
      <c r="FB145" s="13"/>
      <c r="FC145" s="13"/>
      <c r="FD145" s="13"/>
      <c r="FE145" s="13"/>
      <c r="FF145" s="13"/>
      <c r="FG145" s="13">
        <v>1</v>
      </c>
      <c r="FH145" s="13"/>
      <c r="FI145" s="13"/>
      <c r="FJ145" s="13"/>
      <c r="FK145" s="13"/>
      <c r="FL145" s="13"/>
      <c r="FM145" s="13"/>
      <c r="FN145" s="60">
        <v>6</v>
      </c>
      <c r="FO145" s="13"/>
      <c r="FP145" s="13"/>
      <c r="FQ145" s="13"/>
      <c r="FR145" s="13"/>
      <c r="FS145" s="13"/>
      <c r="FT145" s="13"/>
      <c r="FU145" s="13"/>
      <c r="FV145" s="13"/>
      <c r="FW145" s="13"/>
      <c r="FX145" s="13"/>
      <c r="FY145" s="13"/>
      <c r="FZ145" s="13"/>
      <c r="GA145" s="13"/>
      <c r="GB145" s="13"/>
      <c r="GC145" s="13"/>
      <c r="GD145" s="13"/>
      <c r="GE145" s="13"/>
      <c r="GF145" s="13"/>
      <c r="GG145" s="13"/>
      <c r="GH145" s="13"/>
      <c r="GI145" s="13"/>
      <c r="GJ145" s="13"/>
      <c r="GK145" s="13"/>
      <c r="GL145" s="13"/>
      <c r="GM145" s="13"/>
      <c r="GN145" s="13"/>
      <c r="GO145" s="13"/>
      <c r="GP145" s="13"/>
      <c r="GQ145" s="13"/>
      <c r="GR145" s="13"/>
      <c r="GS145" s="13"/>
      <c r="GT145" s="13"/>
      <c r="GU145" s="13"/>
      <c r="GV145" s="13"/>
      <c r="GW145" s="13"/>
      <c r="GX145" s="13"/>
      <c r="GY145" s="13"/>
      <c r="GZ145" s="13"/>
      <c r="HA145" s="13"/>
      <c r="HB145" s="13"/>
      <c r="HC145" s="13"/>
      <c r="HD145" s="13"/>
      <c r="HE145" s="13"/>
      <c r="HF145" s="13"/>
      <c r="HG145" s="13"/>
      <c r="HH145" s="13"/>
      <c r="HI145" s="13"/>
      <c r="HJ145" s="13"/>
      <c r="HK145" s="13"/>
      <c r="HL145" s="13"/>
      <c r="HM145" s="13"/>
      <c r="HN145" s="13"/>
      <c r="HO145" s="13">
        <v>1</v>
      </c>
      <c r="HP145" s="13"/>
      <c r="HQ145" s="13"/>
      <c r="HR145" s="13"/>
      <c r="HS145" s="13"/>
      <c r="HT145" s="13"/>
      <c r="HU145" s="13"/>
      <c r="HV145" s="13"/>
      <c r="HW145" s="13">
        <v>1</v>
      </c>
      <c r="HX145" s="13"/>
      <c r="HY145" s="13"/>
      <c r="HZ145" s="13"/>
      <c r="IA145" s="13"/>
      <c r="IB145" s="13"/>
      <c r="IC145" s="13">
        <v>1</v>
      </c>
      <c r="ID145" s="13"/>
      <c r="IE145" s="13"/>
      <c r="IF145" s="13"/>
      <c r="IG145" s="13"/>
      <c r="IH145" s="13"/>
      <c r="II145" s="13">
        <v>2</v>
      </c>
      <c r="IJ145" s="13"/>
      <c r="IK145" s="13"/>
      <c r="IL145" s="13"/>
      <c r="IM145" s="13">
        <v>1</v>
      </c>
      <c r="IN145" s="13"/>
      <c r="IO145" s="13"/>
      <c r="IP145" s="13"/>
      <c r="IQ145" s="13"/>
      <c r="IR145" s="13"/>
      <c r="IS145" s="13"/>
      <c r="IT145" s="13"/>
      <c r="IU145" s="13"/>
      <c r="IV145" s="13"/>
      <c r="IW145" s="13"/>
      <c r="IX145" s="13"/>
      <c r="IY145" s="13"/>
      <c r="IZ145" s="13"/>
      <c r="JA145" s="13"/>
      <c r="JB145" s="13"/>
      <c r="JC145" s="13"/>
      <c r="JD145" s="13"/>
      <c r="JE145" s="13"/>
      <c r="JF145" s="13"/>
      <c r="JG145" s="13"/>
      <c r="JH145" s="13"/>
      <c r="JI145" s="13"/>
      <c r="JJ145" s="13"/>
      <c r="JK145" s="13"/>
      <c r="JL145" s="13"/>
      <c r="JM145" s="60">
        <v>6</v>
      </c>
      <c r="JN145" s="13"/>
      <c r="JO145" s="13"/>
      <c r="JP145" s="13"/>
      <c r="JQ145" s="13"/>
      <c r="JR145" s="13"/>
      <c r="JS145" s="13"/>
      <c r="JT145" s="13"/>
      <c r="JU145" s="13"/>
      <c r="JV145" s="13"/>
      <c r="JW145" s="13"/>
      <c r="JX145" s="13"/>
      <c r="JY145" s="13"/>
      <c r="JZ145" s="13">
        <v>1</v>
      </c>
      <c r="KA145" s="13"/>
      <c r="KB145" s="13"/>
      <c r="KC145" s="13"/>
      <c r="KD145" s="13"/>
      <c r="KE145" s="13"/>
      <c r="KF145" s="13"/>
      <c r="KG145" s="13"/>
      <c r="KH145" s="13"/>
      <c r="KI145" s="13"/>
      <c r="KJ145" s="13"/>
      <c r="KK145" s="13"/>
      <c r="KL145" s="13"/>
      <c r="KM145" s="13"/>
      <c r="KN145" s="13"/>
      <c r="KO145" s="13"/>
      <c r="KP145" s="13"/>
      <c r="KQ145" s="13"/>
      <c r="KR145" s="13"/>
      <c r="KS145" s="13"/>
      <c r="KT145" s="13"/>
      <c r="KU145" s="13"/>
      <c r="KV145" s="13"/>
      <c r="KW145" s="13"/>
      <c r="KX145" s="13"/>
      <c r="KY145" s="13"/>
      <c r="KZ145" s="13"/>
      <c r="LA145" s="13"/>
      <c r="LB145" s="13"/>
      <c r="LC145" s="13"/>
      <c r="LD145" s="13"/>
      <c r="LE145" s="13"/>
      <c r="LF145" s="13"/>
      <c r="LG145" s="13"/>
      <c r="LH145" s="13"/>
      <c r="LI145" s="13"/>
      <c r="LJ145" s="13"/>
      <c r="LK145" s="13"/>
      <c r="LL145" s="13"/>
      <c r="LM145" s="13"/>
      <c r="LN145" s="13"/>
      <c r="LO145" s="13"/>
      <c r="LP145" s="13"/>
      <c r="LQ145" s="13"/>
      <c r="LR145" s="13"/>
      <c r="LS145" s="13"/>
      <c r="LT145" s="13"/>
      <c r="LU145" s="13"/>
      <c r="LV145" s="13"/>
      <c r="LW145" s="13"/>
      <c r="LX145" s="13"/>
      <c r="LY145" s="13"/>
      <c r="LZ145" s="13"/>
      <c r="MA145" s="13"/>
      <c r="MB145" s="13"/>
      <c r="MC145" s="13"/>
      <c r="MD145" s="13"/>
      <c r="ME145" s="13"/>
      <c r="MF145" s="13"/>
      <c r="MG145" s="13"/>
      <c r="MH145" s="13"/>
      <c r="MI145" s="13"/>
      <c r="MJ145" s="13"/>
      <c r="MK145" s="60">
        <v>1</v>
      </c>
      <c r="ML145" s="13">
        <v>13</v>
      </c>
      <c r="MM145" s="448"/>
      <c r="MN145" s="448"/>
      <c r="MO145" s="448"/>
      <c r="MP145" s="448"/>
    </row>
    <row r="146" spans="1:354">
      <c r="A146" s="8" t="s">
        <v>217</v>
      </c>
      <c r="B146" s="283">
        <f t="shared" si="249"/>
        <v>0</v>
      </c>
      <c r="C146" s="283">
        <f t="shared" si="250"/>
        <v>0</v>
      </c>
      <c r="D146" s="283">
        <f t="shared" si="251"/>
        <v>0</v>
      </c>
      <c r="E146" s="283">
        <f t="shared" si="252"/>
        <v>0</v>
      </c>
      <c r="F146" s="283">
        <f t="shared" si="253"/>
        <v>0</v>
      </c>
      <c r="G146" s="283">
        <f t="shared" si="254"/>
        <v>0</v>
      </c>
      <c r="H146" s="283">
        <f t="shared" si="255"/>
        <v>0</v>
      </c>
      <c r="I146" s="283">
        <f t="shared" si="256"/>
        <v>0</v>
      </c>
      <c r="J146" s="283">
        <f t="shared" si="257"/>
        <v>1</v>
      </c>
      <c r="K146" s="283">
        <f t="shared" si="258"/>
        <v>1</v>
      </c>
      <c r="L146" s="283">
        <f t="shared" si="259"/>
        <v>5</v>
      </c>
      <c r="M146" s="283">
        <f t="shared" si="260"/>
        <v>1</v>
      </c>
      <c r="N146" s="283">
        <f t="shared" si="261"/>
        <v>6</v>
      </c>
      <c r="O146" s="283">
        <f t="shared" si="262"/>
        <v>3</v>
      </c>
      <c r="P146" s="283">
        <f t="shared" si="263"/>
        <v>6</v>
      </c>
      <c r="Q146" s="283">
        <f t="shared" si="264"/>
        <v>1</v>
      </c>
      <c r="R146" s="283">
        <f t="shared" si="265"/>
        <v>3</v>
      </c>
      <c r="S146" s="283">
        <f t="shared" si="266"/>
        <v>3</v>
      </c>
      <c r="T146" s="283">
        <f t="shared" si="267"/>
        <v>1</v>
      </c>
      <c r="U146" s="283">
        <f t="shared" si="268"/>
        <v>0</v>
      </c>
      <c r="W146" s="791">
        <f t="shared" si="269"/>
        <v>0</v>
      </c>
      <c r="X146" s="791">
        <f t="shared" si="270"/>
        <v>0</v>
      </c>
      <c r="Y146" s="791">
        <f t="shared" si="271"/>
        <v>0</v>
      </c>
      <c r="Z146" s="791">
        <f t="shared" si="272"/>
        <v>0</v>
      </c>
      <c r="AA146" s="791">
        <f t="shared" si="273"/>
        <v>0</v>
      </c>
      <c r="AB146" s="791">
        <f t="shared" si="274"/>
        <v>0</v>
      </c>
      <c r="AC146" s="791">
        <f t="shared" si="275"/>
        <v>0</v>
      </c>
      <c r="AD146" s="791">
        <f t="shared" si="276"/>
        <v>0</v>
      </c>
      <c r="AE146" s="791">
        <f t="shared" si="277"/>
        <v>1</v>
      </c>
      <c r="AF146" s="791">
        <f t="shared" si="278"/>
        <v>0</v>
      </c>
      <c r="AG146" s="356"/>
      <c r="AH146" s="16" t="s">
        <v>155</v>
      </c>
      <c r="AI146" s="797">
        <f t="shared" si="218"/>
        <v>0</v>
      </c>
      <c r="AJ146" s="797">
        <f t="shared" si="219"/>
        <v>0</v>
      </c>
      <c r="AK146" s="797">
        <f t="shared" si="220"/>
        <v>0</v>
      </c>
      <c r="AL146" s="797">
        <f t="shared" si="221"/>
        <v>0</v>
      </c>
      <c r="AM146" s="797">
        <f t="shared" si="222"/>
        <v>1</v>
      </c>
      <c r="AN146" s="797">
        <f t="shared" si="223"/>
        <v>0</v>
      </c>
      <c r="AO146" s="797">
        <f t="shared" si="224"/>
        <v>0</v>
      </c>
      <c r="AP146" s="797">
        <f t="shared" si="225"/>
        <v>0</v>
      </c>
      <c r="AQ146" s="797">
        <f t="shared" si="226"/>
        <v>0</v>
      </c>
      <c r="AR146" s="797">
        <f t="shared" si="227"/>
        <v>0</v>
      </c>
      <c r="AS146" s="797">
        <f t="shared" si="228"/>
        <v>1</v>
      </c>
      <c r="AT146" s="797">
        <f t="shared" si="229"/>
        <v>2</v>
      </c>
      <c r="AU146" s="797">
        <f t="shared" si="230"/>
        <v>6</v>
      </c>
      <c r="AV146" s="797">
        <f t="shared" si="231"/>
        <v>4</v>
      </c>
      <c r="AW146" s="797">
        <f t="shared" si="232"/>
        <v>8</v>
      </c>
      <c r="AX146" s="797">
        <f t="shared" si="233"/>
        <v>7</v>
      </c>
      <c r="AY146" s="797">
        <f t="shared" si="234"/>
        <v>8</v>
      </c>
      <c r="AZ146" s="797">
        <f t="shared" si="235"/>
        <v>10</v>
      </c>
      <c r="BA146" s="797">
        <f t="shared" si="236"/>
        <v>0</v>
      </c>
      <c r="BB146" s="797">
        <f t="shared" si="237"/>
        <v>9</v>
      </c>
      <c r="BC146" s="797">
        <f t="shared" si="238"/>
        <v>2</v>
      </c>
      <c r="BD146" s="789">
        <f t="shared" si="239"/>
        <v>0</v>
      </c>
      <c r="BE146" s="789">
        <f t="shared" si="240"/>
        <v>0</v>
      </c>
      <c r="BF146" s="789">
        <f t="shared" si="241"/>
        <v>0</v>
      </c>
      <c r="BG146" s="789">
        <f t="shared" si="242"/>
        <v>0</v>
      </c>
      <c r="BH146" s="789">
        <f t="shared" si="243"/>
        <v>0</v>
      </c>
      <c r="BI146" s="789">
        <f t="shared" si="244"/>
        <v>0</v>
      </c>
      <c r="BJ146" s="789">
        <f t="shared" si="245"/>
        <v>0</v>
      </c>
      <c r="BK146" s="789">
        <f t="shared" si="246"/>
        <v>0</v>
      </c>
      <c r="BL146" s="789">
        <f t="shared" si="247"/>
        <v>1</v>
      </c>
      <c r="BM146" s="789">
        <f t="shared" si="248"/>
        <v>1</v>
      </c>
      <c r="BN146" s="356"/>
      <c r="BO146" s="356"/>
      <c r="BP146" s="16" t="s">
        <v>155</v>
      </c>
      <c r="BQ146" s="13"/>
      <c r="BR146" s="13"/>
      <c r="BS146" s="13"/>
      <c r="BT146" s="13"/>
      <c r="BU146" s="13"/>
      <c r="BV146" s="13"/>
      <c r="BW146" s="13"/>
      <c r="BX146" s="13"/>
      <c r="BY146" s="13"/>
      <c r="BZ146" s="13"/>
      <c r="CA146" s="13"/>
      <c r="CB146" s="13"/>
      <c r="CC146" s="13"/>
      <c r="CD146" s="13"/>
      <c r="CE146" s="13"/>
      <c r="CF146" s="13"/>
      <c r="CG146" s="13"/>
      <c r="CH146" s="13"/>
      <c r="CI146" s="13"/>
      <c r="CJ146" s="13"/>
      <c r="CK146" s="13"/>
      <c r="CL146" s="13"/>
      <c r="CM146" s="13"/>
      <c r="CN146" s="13"/>
      <c r="CO146" s="13"/>
      <c r="CP146" s="13"/>
      <c r="CQ146" s="13"/>
      <c r="CR146" s="13"/>
      <c r="CS146" s="13"/>
      <c r="CT146" s="13"/>
      <c r="CU146" s="13"/>
      <c r="CV146" s="13"/>
      <c r="CW146" s="13"/>
      <c r="CX146" s="13"/>
      <c r="CY146" s="13"/>
      <c r="CZ146" s="13"/>
      <c r="DA146" s="13"/>
      <c r="DB146" s="13"/>
      <c r="DC146" s="13"/>
      <c r="DD146" s="13"/>
      <c r="DE146" s="13"/>
      <c r="DF146" s="13"/>
      <c r="DG146" s="13"/>
      <c r="DH146" s="13"/>
      <c r="DI146" s="13"/>
      <c r="DJ146" s="13"/>
      <c r="DK146" s="13"/>
      <c r="DL146" s="13"/>
      <c r="DM146" s="13">
        <v>1</v>
      </c>
      <c r="DN146" s="13">
        <v>1</v>
      </c>
      <c r="DO146" s="13"/>
      <c r="DP146" s="13"/>
      <c r="DQ146" s="13"/>
      <c r="DR146" s="13"/>
      <c r="DS146" s="13"/>
      <c r="DT146" s="13"/>
      <c r="DU146" s="13">
        <v>1</v>
      </c>
      <c r="DV146" s="13">
        <v>1</v>
      </c>
      <c r="DW146" s="13">
        <v>1</v>
      </c>
      <c r="DX146" s="13"/>
      <c r="DY146" s="13">
        <v>1</v>
      </c>
      <c r="DZ146" s="13"/>
      <c r="EA146" s="13"/>
      <c r="EB146" s="13"/>
      <c r="EC146" s="13"/>
      <c r="ED146" s="13">
        <v>2</v>
      </c>
      <c r="EE146" s="13"/>
      <c r="EF146" s="13"/>
      <c r="EG146" s="13">
        <v>1</v>
      </c>
      <c r="EH146" s="13">
        <v>1</v>
      </c>
      <c r="EI146" s="13">
        <v>2</v>
      </c>
      <c r="EJ146" s="13">
        <v>1</v>
      </c>
      <c r="EK146" s="13"/>
      <c r="EL146" s="13"/>
      <c r="EM146" s="13">
        <v>1</v>
      </c>
      <c r="EN146" s="13">
        <v>1</v>
      </c>
      <c r="EO146" s="13"/>
      <c r="EP146" s="13">
        <v>1</v>
      </c>
      <c r="EQ146" s="13">
        <v>2</v>
      </c>
      <c r="ER146" s="13">
        <v>1</v>
      </c>
      <c r="ES146" s="13">
        <v>1</v>
      </c>
      <c r="ET146" s="13">
        <v>2</v>
      </c>
      <c r="EU146" s="13"/>
      <c r="EV146" s="13">
        <v>1</v>
      </c>
      <c r="EW146" s="13">
        <v>3</v>
      </c>
      <c r="EX146" s="13">
        <v>2</v>
      </c>
      <c r="EY146" s="13">
        <v>2</v>
      </c>
      <c r="EZ146" s="13"/>
      <c r="FA146" s="13"/>
      <c r="FB146" s="13"/>
      <c r="FC146" s="13"/>
      <c r="FD146" s="13">
        <v>1</v>
      </c>
      <c r="FE146" s="13"/>
      <c r="FF146" s="13"/>
      <c r="FG146" s="13">
        <v>1</v>
      </c>
      <c r="FH146" s="13"/>
      <c r="FI146" s="13"/>
      <c r="FJ146" s="13"/>
      <c r="FK146" s="13"/>
      <c r="FL146" s="13"/>
      <c r="FM146" s="13"/>
      <c r="FN146" s="60">
        <v>32</v>
      </c>
      <c r="FO146" s="13"/>
      <c r="FP146" s="13"/>
      <c r="FQ146" s="13"/>
      <c r="FR146" s="13"/>
      <c r="FS146" s="13"/>
      <c r="FT146" s="13"/>
      <c r="FU146" s="13"/>
      <c r="FV146" s="13"/>
      <c r="FW146" s="13"/>
      <c r="FX146" s="13"/>
      <c r="FY146" s="13"/>
      <c r="FZ146" s="13"/>
      <c r="GA146" s="13"/>
      <c r="GB146" s="13"/>
      <c r="GC146" s="13"/>
      <c r="GD146" s="13"/>
      <c r="GE146" s="13"/>
      <c r="GF146" s="13"/>
      <c r="GG146" s="13"/>
      <c r="GH146" s="13"/>
      <c r="GI146" s="13"/>
      <c r="GJ146" s="13"/>
      <c r="GK146" s="13"/>
      <c r="GL146" s="13"/>
      <c r="GM146" s="13"/>
      <c r="GN146" s="13"/>
      <c r="GO146" s="13">
        <v>1</v>
      </c>
      <c r="GP146" s="13"/>
      <c r="GQ146" s="13"/>
      <c r="GR146" s="13"/>
      <c r="GS146" s="13"/>
      <c r="GT146" s="13"/>
      <c r="GU146" s="13"/>
      <c r="GV146" s="13"/>
      <c r="GW146" s="13"/>
      <c r="GX146" s="13"/>
      <c r="GY146" s="13"/>
      <c r="GZ146" s="13"/>
      <c r="HA146" s="13"/>
      <c r="HB146" s="13"/>
      <c r="HC146" s="13"/>
      <c r="HD146" s="13"/>
      <c r="HE146" s="13"/>
      <c r="HF146" s="13"/>
      <c r="HG146" s="13"/>
      <c r="HH146" s="13"/>
      <c r="HI146" s="13"/>
      <c r="HJ146" s="13"/>
      <c r="HK146" s="13"/>
      <c r="HL146" s="13"/>
      <c r="HM146" s="13">
        <v>1</v>
      </c>
      <c r="HN146" s="13"/>
      <c r="HO146" s="13"/>
      <c r="HP146" s="13"/>
      <c r="HQ146" s="13"/>
      <c r="HR146" s="13"/>
      <c r="HS146" s="13"/>
      <c r="HT146" s="13"/>
      <c r="HU146" s="13"/>
      <c r="HV146" s="13">
        <v>1</v>
      </c>
      <c r="HW146" s="13"/>
      <c r="HX146" s="13"/>
      <c r="HY146" s="13"/>
      <c r="HZ146" s="13">
        <v>2</v>
      </c>
      <c r="IA146" s="13">
        <v>1</v>
      </c>
      <c r="IB146" s="13"/>
      <c r="IC146" s="13">
        <v>2</v>
      </c>
      <c r="ID146" s="13">
        <v>3</v>
      </c>
      <c r="IE146" s="13">
        <v>1</v>
      </c>
      <c r="IF146" s="13"/>
      <c r="IG146" s="13"/>
      <c r="IH146" s="13">
        <v>2</v>
      </c>
      <c r="II146" s="13"/>
      <c r="IJ146" s="13"/>
      <c r="IK146" s="13"/>
      <c r="IL146" s="13"/>
      <c r="IM146" s="13">
        <v>2</v>
      </c>
      <c r="IN146" s="13">
        <v>1</v>
      </c>
      <c r="IO146" s="13"/>
      <c r="IP146" s="13"/>
      <c r="IQ146" s="13"/>
      <c r="IR146" s="13">
        <v>2</v>
      </c>
      <c r="IS146" s="13">
        <v>1</v>
      </c>
      <c r="IT146" s="13">
        <v>1</v>
      </c>
      <c r="IU146" s="13"/>
      <c r="IV146" s="13">
        <v>3</v>
      </c>
      <c r="IW146" s="13"/>
      <c r="IX146" s="13"/>
      <c r="IY146" s="13"/>
      <c r="IZ146" s="13"/>
      <c r="JA146" s="13"/>
      <c r="JB146" s="13"/>
      <c r="JC146" s="13"/>
      <c r="JD146" s="13"/>
      <c r="JE146" s="13"/>
      <c r="JF146" s="13"/>
      <c r="JG146" s="13"/>
      <c r="JH146" s="13"/>
      <c r="JI146" s="13"/>
      <c r="JJ146" s="13"/>
      <c r="JK146" s="13"/>
      <c r="JL146" s="13"/>
      <c r="JM146" s="60">
        <v>24</v>
      </c>
      <c r="JN146" s="13"/>
      <c r="JO146" s="13"/>
      <c r="JP146" s="13"/>
      <c r="JQ146" s="13"/>
      <c r="JR146" s="13"/>
      <c r="JS146" s="13"/>
      <c r="JT146" s="13"/>
      <c r="JU146" s="13"/>
      <c r="JV146" s="13"/>
      <c r="JW146" s="13"/>
      <c r="JX146" s="13"/>
      <c r="JY146" s="13"/>
      <c r="JZ146" s="13"/>
      <c r="KA146" s="13"/>
      <c r="KB146" s="13"/>
      <c r="KC146" s="13"/>
      <c r="KD146" s="13"/>
      <c r="KE146" s="13"/>
      <c r="KF146" s="13"/>
      <c r="KG146" s="13"/>
      <c r="KH146" s="13"/>
      <c r="KI146" s="13"/>
      <c r="KJ146" s="13"/>
      <c r="KK146" s="13"/>
      <c r="KL146" s="13"/>
      <c r="KM146" s="13"/>
      <c r="KN146" s="13"/>
      <c r="KO146" s="13"/>
      <c r="KP146" s="13"/>
      <c r="KQ146" s="13"/>
      <c r="KR146" s="13"/>
      <c r="KS146" s="13"/>
      <c r="KT146" s="13"/>
      <c r="KU146" s="13"/>
      <c r="KV146" s="13"/>
      <c r="KW146" s="13"/>
      <c r="KX146" s="13"/>
      <c r="KY146" s="13"/>
      <c r="KZ146" s="13"/>
      <c r="LA146" s="13"/>
      <c r="LB146" s="13"/>
      <c r="LC146" s="13"/>
      <c r="LD146" s="13"/>
      <c r="LE146" s="13"/>
      <c r="LF146" s="13"/>
      <c r="LG146" s="13"/>
      <c r="LH146" s="13"/>
      <c r="LI146" s="13"/>
      <c r="LJ146" s="13"/>
      <c r="LK146" s="13"/>
      <c r="LL146" s="13"/>
      <c r="LM146" s="13"/>
      <c r="LN146" s="13"/>
      <c r="LO146" s="13"/>
      <c r="LP146" s="13"/>
      <c r="LQ146" s="13">
        <v>1</v>
      </c>
      <c r="LR146" s="13"/>
      <c r="LS146" s="13"/>
      <c r="LT146" s="13"/>
      <c r="LU146" s="13"/>
      <c r="LV146" s="13"/>
      <c r="LW146" s="13"/>
      <c r="LX146" s="13">
        <v>1</v>
      </c>
      <c r="LY146" s="13"/>
      <c r="LZ146" s="13"/>
      <c r="MA146" s="13"/>
      <c r="MB146" s="13"/>
      <c r="MC146" s="13"/>
      <c r="MD146" s="13"/>
      <c r="ME146" s="13"/>
      <c r="MF146" s="13"/>
      <c r="MG146" s="13"/>
      <c r="MH146" s="13"/>
      <c r="MI146" s="13"/>
      <c r="MJ146" s="13"/>
      <c r="MK146" s="60">
        <v>2</v>
      </c>
      <c r="ML146" s="13">
        <v>58</v>
      </c>
      <c r="MM146" s="448"/>
      <c r="MN146" s="448"/>
      <c r="MO146" s="448"/>
      <c r="MP146" s="448"/>
    </row>
    <row r="147" spans="1:354">
      <c r="A147" s="8" t="s">
        <v>157</v>
      </c>
      <c r="B147" s="283">
        <f t="shared" si="249"/>
        <v>0</v>
      </c>
      <c r="C147" s="283">
        <f t="shared" si="250"/>
        <v>0</v>
      </c>
      <c r="D147" s="283">
        <f t="shared" si="251"/>
        <v>0</v>
      </c>
      <c r="E147" s="283">
        <f t="shared" si="252"/>
        <v>0</v>
      </c>
      <c r="F147" s="283">
        <f t="shared" si="253"/>
        <v>0</v>
      </c>
      <c r="G147" s="283">
        <f t="shared" si="254"/>
        <v>0</v>
      </c>
      <c r="H147" s="283">
        <f t="shared" si="255"/>
        <v>0</v>
      </c>
      <c r="I147" s="283">
        <f t="shared" si="256"/>
        <v>0</v>
      </c>
      <c r="J147" s="283">
        <f t="shared" si="257"/>
        <v>1</v>
      </c>
      <c r="K147" s="283">
        <f t="shared" si="258"/>
        <v>1</v>
      </c>
      <c r="L147" s="283">
        <f t="shared" si="259"/>
        <v>1</v>
      </c>
      <c r="M147" s="283">
        <f t="shared" si="260"/>
        <v>0</v>
      </c>
      <c r="N147" s="283">
        <f t="shared" si="261"/>
        <v>1</v>
      </c>
      <c r="O147" s="283">
        <f t="shared" si="262"/>
        <v>3</v>
      </c>
      <c r="P147" s="283">
        <f t="shared" si="263"/>
        <v>2</v>
      </c>
      <c r="Q147" s="283">
        <f t="shared" si="264"/>
        <v>3</v>
      </c>
      <c r="R147" s="283">
        <f t="shared" si="265"/>
        <v>1</v>
      </c>
      <c r="S147" s="283">
        <f t="shared" si="266"/>
        <v>3</v>
      </c>
      <c r="T147" s="283">
        <f t="shared" si="267"/>
        <v>1</v>
      </c>
      <c r="U147" s="283">
        <f t="shared" si="268"/>
        <v>1</v>
      </c>
      <c r="W147" s="791">
        <f t="shared" si="269"/>
        <v>0</v>
      </c>
      <c r="X147" s="791">
        <f t="shared" si="270"/>
        <v>0</v>
      </c>
      <c r="Y147" s="791">
        <f t="shared" si="271"/>
        <v>0</v>
      </c>
      <c r="Z147" s="791">
        <f t="shared" si="272"/>
        <v>0</v>
      </c>
      <c r="AA147" s="791">
        <f t="shared" si="273"/>
        <v>0</v>
      </c>
      <c r="AB147" s="791">
        <f t="shared" si="274"/>
        <v>0</v>
      </c>
      <c r="AC147" s="791">
        <f t="shared" si="275"/>
        <v>0</v>
      </c>
      <c r="AD147" s="791">
        <f t="shared" si="276"/>
        <v>0</v>
      </c>
      <c r="AE147" s="791">
        <f t="shared" si="277"/>
        <v>0</v>
      </c>
      <c r="AF147" s="791">
        <f t="shared" si="278"/>
        <v>0</v>
      </c>
      <c r="AG147" s="356"/>
      <c r="AH147" s="16" t="s">
        <v>217</v>
      </c>
      <c r="AI147" s="797">
        <f t="shared" si="218"/>
        <v>0</v>
      </c>
      <c r="AJ147" s="797">
        <f t="shared" si="219"/>
        <v>0</v>
      </c>
      <c r="AK147" s="797">
        <f t="shared" si="220"/>
        <v>0</v>
      </c>
      <c r="AL147" s="797">
        <f t="shared" si="221"/>
        <v>0</v>
      </c>
      <c r="AM147" s="797">
        <f t="shared" si="222"/>
        <v>0</v>
      </c>
      <c r="AN147" s="797">
        <f t="shared" si="223"/>
        <v>0</v>
      </c>
      <c r="AO147" s="797">
        <f t="shared" si="224"/>
        <v>0</v>
      </c>
      <c r="AP147" s="797">
        <f t="shared" si="225"/>
        <v>0</v>
      </c>
      <c r="AQ147" s="797">
        <f t="shared" si="226"/>
        <v>1</v>
      </c>
      <c r="AR147" s="797">
        <f t="shared" si="227"/>
        <v>1</v>
      </c>
      <c r="AS147" s="797">
        <f t="shared" si="228"/>
        <v>5</v>
      </c>
      <c r="AT147" s="797">
        <f t="shared" si="229"/>
        <v>1</v>
      </c>
      <c r="AU147" s="797">
        <f t="shared" si="230"/>
        <v>6</v>
      </c>
      <c r="AV147" s="797">
        <f t="shared" si="231"/>
        <v>3</v>
      </c>
      <c r="AW147" s="797">
        <f t="shared" si="232"/>
        <v>6</v>
      </c>
      <c r="AX147" s="797">
        <f t="shared" si="233"/>
        <v>1</v>
      </c>
      <c r="AY147" s="797">
        <f t="shared" si="234"/>
        <v>3</v>
      </c>
      <c r="AZ147" s="797">
        <f t="shared" si="235"/>
        <v>3</v>
      </c>
      <c r="BA147" s="797">
        <f t="shared" si="236"/>
        <v>1</v>
      </c>
      <c r="BB147" s="797">
        <f t="shared" si="237"/>
        <v>0</v>
      </c>
      <c r="BC147" s="797">
        <f t="shared" si="238"/>
        <v>1</v>
      </c>
      <c r="BD147" s="789">
        <f t="shared" si="239"/>
        <v>0</v>
      </c>
      <c r="BE147" s="789">
        <f t="shared" si="240"/>
        <v>0</v>
      </c>
      <c r="BF147" s="789">
        <f t="shared" si="241"/>
        <v>0</v>
      </c>
      <c r="BG147" s="789">
        <f t="shared" si="242"/>
        <v>0</v>
      </c>
      <c r="BH147" s="789">
        <f t="shared" si="243"/>
        <v>0</v>
      </c>
      <c r="BI147" s="789">
        <f t="shared" si="244"/>
        <v>0</v>
      </c>
      <c r="BJ147" s="789">
        <f t="shared" si="245"/>
        <v>0</v>
      </c>
      <c r="BK147" s="789">
        <f t="shared" si="246"/>
        <v>0</v>
      </c>
      <c r="BL147" s="789">
        <f t="shared" si="247"/>
        <v>1</v>
      </c>
      <c r="BM147" s="789">
        <f t="shared" si="248"/>
        <v>0</v>
      </c>
      <c r="BN147" s="356"/>
      <c r="BO147" s="356"/>
      <c r="BP147" s="16" t="s">
        <v>217</v>
      </c>
      <c r="BQ147" s="13"/>
      <c r="BR147" s="13"/>
      <c r="BS147" s="13"/>
      <c r="BT147" s="13"/>
      <c r="BU147" s="13"/>
      <c r="BV147" s="13"/>
      <c r="BW147" s="13"/>
      <c r="BX147" s="13"/>
      <c r="BY147" s="13"/>
      <c r="BZ147" s="13"/>
      <c r="CA147" s="13"/>
      <c r="CB147" s="13"/>
      <c r="CC147" s="13"/>
      <c r="CD147" s="13"/>
      <c r="CE147" s="13"/>
      <c r="CF147" s="13"/>
      <c r="CG147" s="13"/>
      <c r="CH147" s="13"/>
      <c r="CI147" s="13"/>
      <c r="CJ147" s="13"/>
      <c r="CK147" s="13"/>
      <c r="CL147" s="13"/>
      <c r="CM147" s="13"/>
      <c r="CN147" s="13"/>
      <c r="CO147" s="13"/>
      <c r="CP147" s="13"/>
      <c r="CQ147" s="13"/>
      <c r="CR147" s="13"/>
      <c r="CS147" s="13"/>
      <c r="CT147" s="13"/>
      <c r="CU147" s="13"/>
      <c r="CV147" s="13"/>
      <c r="CW147" s="13"/>
      <c r="CX147" s="13"/>
      <c r="CY147" s="13"/>
      <c r="CZ147" s="13">
        <v>1</v>
      </c>
      <c r="DA147" s="13"/>
      <c r="DB147" s="13"/>
      <c r="DC147" s="13"/>
      <c r="DD147" s="13"/>
      <c r="DE147" s="13"/>
      <c r="DF147" s="13"/>
      <c r="DG147" s="13"/>
      <c r="DH147" s="13"/>
      <c r="DI147" s="13"/>
      <c r="DJ147" s="13"/>
      <c r="DK147" s="13"/>
      <c r="DL147" s="13"/>
      <c r="DM147" s="13">
        <v>1</v>
      </c>
      <c r="DN147" s="13"/>
      <c r="DO147" s="13"/>
      <c r="DP147" s="13"/>
      <c r="DQ147" s="13"/>
      <c r="DR147" s="13"/>
      <c r="DS147" s="13"/>
      <c r="DT147" s="13">
        <v>1</v>
      </c>
      <c r="DU147" s="13"/>
      <c r="DV147" s="13"/>
      <c r="DW147" s="13">
        <v>1</v>
      </c>
      <c r="DX147" s="13"/>
      <c r="DY147" s="13"/>
      <c r="DZ147" s="13"/>
      <c r="EA147" s="13">
        <v>1</v>
      </c>
      <c r="EB147" s="13"/>
      <c r="EC147" s="13"/>
      <c r="ED147" s="13"/>
      <c r="EE147" s="13"/>
      <c r="EF147" s="13"/>
      <c r="EG147" s="13"/>
      <c r="EH147" s="13"/>
      <c r="EI147" s="13"/>
      <c r="EJ147" s="13"/>
      <c r="EK147" s="13">
        <v>1</v>
      </c>
      <c r="EL147" s="13"/>
      <c r="EM147" s="13"/>
      <c r="EN147" s="13"/>
      <c r="EO147" s="13"/>
      <c r="EP147" s="13"/>
      <c r="EQ147" s="13">
        <v>1</v>
      </c>
      <c r="ER147" s="13"/>
      <c r="ES147" s="13">
        <v>1</v>
      </c>
      <c r="ET147" s="13"/>
      <c r="EU147" s="13"/>
      <c r="EV147" s="13">
        <v>1</v>
      </c>
      <c r="EW147" s="13"/>
      <c r="EX147" s="13"/>
      <c r="EY147" s="13"/>
      <c r="EZ147" s="13"/>
      <c r="FA147" s="13"/>
      <c r="FB147" s="13"/>
      <c r="FC147" s="13"/>
      <c r="FD147" s="13"/>
      <c r="FE147" s="13"/>
      <c r="FF147" s="13"/>
      <c r="FG147" s="13"/>
      <c r="FH147" s="13"/>
      <c r="FI147" s="13"/>
      <c r="FJ147" s="13"/>
      <c r="FK147" s="13"/>
      <c r="FL147" s="13"/>
      <c r="FM147" s="13"/>
      <c r="FN147" s="60">
        <v>9</v>
      </c>
      <c r="FO147" s="13"/>
      <c r="FP147" s="13"/>
      <c r="FQ147" s="13"/>
      <c r="FR147" s="13"/>
      <c r="FS147" s="13"/>
      <c r="FT147" s="13"/>
      <c r="FU147" s="13"/>
      <c r="FV147" s="13"/>
      <c r="FW147" s="13"/>
      <c r="FX147" s="13"/>
      <c r="FY147" s="13"/>
      <c r="FZ147" s="13"/>
      <c r="GA147" s="13"/>
      <c r="GB147" s="13"/>
      <c r="GC147" s="13"/>
      <c r="GD147" s="13"/>
      <c r="GE147" s="13"/>
      <c r="GF147" s="13"/>
      <c r="GG147" s="13"/>
      <c r="GH147" s="13"/>
      <c r="GI147" s="13"/>
      <c r="GJ147" s="13"/>
      <c r="GK147" s="13"/>
      <c r="GL147" s="13"/>
      <c r="GM147" s="13"/>
      <c r="GN147" s="13"/>
      <c r="GO147" s="13"/>
      <c r="GP147" s="13"/>
      <c r="GQ147" s="13"/>
      <c r="GR147" s="13"/>
      <c r="GS147" s="13"/>
      <c r="GT147" s="13"/>
      <c r="GU147" s="13"/>
      <c r="GV147" s="13"/>
      <c r="GW147" s="13"/>
      <c r="GX147" s="13"/>
      <c r="GY147" s="13"/>
      <c r="GZ147" s="13"/>
      <c r="HA147" s="13"/>
      <c r="HB147" s="13"/>
      <c r="HC147" s="13"/>
      <c r="HD147" s="13"/>
      <c r="HE147" s="13"/>
      <c r="HF147" s="13"/>
      <c r="HG147" s="13"/>
      <c r="HH147" s="13"/>
      <c r="HI147" s="13">
        <v>1</v>
      </c>
      <c r="HJ147" s="13"/>
      <c r="HK147" s="13"/>
      <c r="HL147" s="13"/>
      <c r="HM147" s="13"/>
      <c r="HN147" s="13"/>
      <c r="HO147" s="13"/>
      <c r="HP147" s="13">
        <v>2</v>
      </c>
      <c r="HQ147" s="13">
        <v>1</v>
      </c>
      <c r="HR147" s="13"/>
      <c r="HS147" s="13">
        <v>2</v>
      </c>
      <c r="HT147" s="13">
        <v>1</v>
      </c>
      <c r="HU147" s="13"/>
      <c r="HV147" s="13"/>
      <c r="HW147" s="13">
        <v>1</v>
      </c>
      <c r="HX147" s="13">
        <v>1</v>
      </c>
      <c r="HY147" s="13"/>
      <c r="HZ147" s="13">
        <v>2</v>
      </c>
      <c r="IA147" s="13">
        <v>1</v>
      </c>
      <c r="IB147" s="13"/>
      <c r="IC147" s="13"/>
      <c r="ID147" s="13">
        <v>1</v>
      </c>
      <c r="IE147" s="13">
        <v>1</v>
      </c>
      <c r="IF147" s="13">
        <v>2</v>
      </c>
      <c r="IG147" s="13"/>
      <c r="IH147" s="13"/>
      <c r="II147" s="13">
        <v>1</v>
      </c>
      <c r="IJ147" s="13"/>
      <c r="IK147" s="13"/>
      <c r="IL147" s="13">
        <v>1</v>
      </c>
      <c r="IM147" s="13"/>
      <c r="IN147" s="13">
        <v>2</v>
      </c>
      <c r="IO147" s="13"/>
      <c r="IP147" s="13"/>
      <c r="IQ147" s="13">
        <v>1</v>
      </c>
      <c r="IR147" s="13"/>
      <c r="IS147" s="13"/>
      <c r="IT147" s="13"/>
      <c r="IU147" s="13"/>
      <c r="IV147" s="13"/>
      <c r="IW147" s="13"/>
      <c r="IX147" s="13"/>
      <c r="IY147" s="13"/>
      <c r="IZ147" s="13"/>
      <c r="JA147" s="13"/>
      <c r="JB147" s="13"/>
      <c r="JC147" s="13">
        <v>1</v>
      </c>
      <c r="JD147" s="13"/>
      <c r="JE147" s="13"/>
      <c r="JF147" s="13"/>
      <c r="JG147" s="13"/>
      <c r="JH147" s="13"/>
      <c r="JI147" s="13"/>
      <c r="JJ147" s="13"/>
      <c r="JK147" s="13"/>
      <c r="JL147" s="13"/>
      <c r="JM147" s="60">
        <v>22</v>
      </c>
      <c r="JN147" s="13"/>
      <c r="JO147" s="13"/>
      <c r="JP147" s="13"/>
      <c r="JQ147" s="13"/>
      <c r="JR147" s="13"/>
      <c r="JS147" s="13"/>
      <c r="JT147" s="13"/>
      <c r="JU147" s="13"/>
      <c r="JV147" s="13"/>
      <c r="JW147" s="13"/>
      <c r="JX147" s="13"/>
      <c r="JY147" s="13"/>
      <c r="JZ147" s="13"/>
      <c r="KA147" s="13"/>
      <c r="KB147" s="13"/>
      <c r="KC147" s="13"/>
      <c r="KD147" s="13"/>
      <c r="KE147" s="13"/>
      <c r="KF147" s="13"/>
      <c r="KG147" s="13"/>
      <c r="KH147" s="13"/>
      <c r="KI147" s="13"/>
      <c r="KJ147" s="13"/>
      <c r="KK147" s="13"/>
      <c r="KL147" s="13"/>
      <c r="KM147" s="13"/>
      <c r="KN147" s="13"/>
      <c r="KO147" s="13"/>
      <c r="KP147" s="13"/>
      <c r="KQ147" s="13"/>
      <c r="KR147" s="13"/>
      <c r="KS147" s="13"/>
      <c r="KT147" s="13"/>
      <c r="KU147" s="13"/>
      <c r="KV147" s="13"/>
      <c r="KW147" s="13"/>
      <c r="KX147" s="13"/>
      <c r="KY147" s="13"/>
      <c r="KZ147" s="13"/>
      <c r="LA147" s="13"/>
      <c r="LB147" s="13"/>
      <c r="LC147" s="13"/>
      <c r="LD147" s="13"/>
      <c r="LE147" s="13"/>
      <c r="LF147" s="13"/>
      <c r="LG147" s="13"/>
      <c r="LH147" s="13"/>
      <c r="LI147" s="13"/>
      <c r="LJ147" s="13"/>
      <c r="LK147" s="13"/>
      <c r="LL147" s="13"/>
      <c r="LM147" s="13"/>
      <c r="LN147" s="13"/>
      <c r="LO147" s="13"/>
      <c r="LP147" s="13"/>
      <c r="LQ147" s="13"/>
      <c r="LR147" s="13"/>
      <c r="LS147" s="13"/>
      <c r="LT147" s="13"/>
      <c r="LU147" s="13">
        <v>1</v>
      </c>
      <c r="LV147" s="13"/>
      <c r="LW147" s="13"/>
      <c r="LX147" s="13"/>
      <c r="LY147" s="13"/>
      <c r="LZ147" s="13"/>
      <c r="MA147" s="13"/>
      <c r="MB147" s="13"/>
      <c r="MC147" s="13"/>
      <c r="MD147" s="13"/>
      <c r="ME147" s="13"/>
      <c r="MF147" s="13"/>
      <c r="MG147" s="13"/>
      <c r="MH147" s="13"/>
      <c r="MI147" s="13"/>
      <c r="MJ147" s="13"/>
      <c r="MK147" s="60">
        <v>1</v>
      </c>
      <c r="ML147" s="13">
        <v>32</v>
      </c>
      <c r="MM147" s="448"/>
      <c r="MN147" s="448"/>
      <c r="MO147" s="448"/>
      <c r="MP147" s="448"/>
    </row>
    <row r="148" spans="1:354">
      <c r="A148" s="8" t="s">
        <v>158</v>
      </c>
      <c r="B148" s="283">
        <f t="shared" si="249"/>
        <v>0</v>
      </c>
      <c r="C148" s="283">
        <f t="shared" si="250"/>
        <v>0</v>
      </c>
      <c r="D148" s="283">
        <f t="shared" si="251"/>
        <v>0</v>
      </c>
      <c r="E148" s="283">
        <f t="shared" si="252"/>
        <v>0</v>
      </c>
      <c r="F148" s="283">
        <f t="shared" si="253"/>
        <v>0</v>
      </c>
      <c r="G148" s="283">
        <f t="shared" si="254"/>
        <v>0</v>
      </c>
      <c r="H148" s="283">
        <f t="shared" si="255"/>
        <v>0</v>
      </c>
      <c r="I148" s="283">
        <f t="shared" si="256"/>
        <v>0</v>
      </c>
      <c r="J148" s="283">
        <f t="shared" si="257"/>
        <v>2</v>
      </c>
      <c r="K148" s="283">
        <f t="shared" si="258"/>
        <v>0</v>
      </c>
      <c r="L148" s="283">
        <f t="shared" si="259"/>
        <v>0</v>
      </c>
      <c r="M148" s="283">
        <f t="shared" si="260"/>
        <v>2</v>
      </c>
      <c r="N148" s="283">
        <f t="shared" si="261"/>
        <v>3</v>
      </c>
      <c r="O148" s="283">
        <f t="shared" si="262"/>
        <v>1</v>
      </c>
      <c r="P148" s="283">
        <f t="shared" si="263"/>
        <v>2</v>
      </c>
      <c r="Q148" s="283">
        <f t="shared" si="264"/>
        <v>4</v>
      </c>
      <c r="R148" s="283">
        <f t="shared" si="265"/>
        <v>6</v>
      </c>
      <c r="S148" s="283">
        <f t="shared" si="266"/>
        <v>3</v>
      </c>
      <c r="T148" s="283">
        <f t="shared" si="267"/>
        <v>0</v>
      </c>
      <c r="U148" s="283">
        <f t="shared" si="268"/>
        <v>5</v>
      </c>
      <c r="W148" s="791">
        <f t="shared" si="269"/>
        <v>0</v>
      </c>
      <c r="X148" s="791">
        <f t="shared" si="270"/>
        <v>0</v>
      </c>
      <c r="Y148" s="791">
        <f t="shared" si="271"/>
        <v>0</v>
      </c>
      <c r="Z148" s="791">
        <f t="shared" si="272"/>
        <v>0</v>
      </c>
      <c r="AA148" s="791">
        <f t="shared" si="273"/>
        <v>0</v>
      </c>
      <c r="AB148" s="791">
        <f t="shared" si="274"/>
        <v>0</v>
      </c>
      <c r="AC148" s="791">
        <f t="shared" si="275"/>
        <v>0</v>
      </c>
      <c r="AD148" s="791">
        <f t="shared" si="276"/>
        <v>0</v>
      </c>
      <c r="AE148" s="791">
        <f t="shared" si="277"/>
        <v>0</v>
      </c>
      <c r="AF148" s="791">
        <f t="shared" si="278"/>
        <v>0</v>
      </c>
      <c r="AG148" s="356"/>
      <c r="AH148" s="16" t="s">
        <v>157</v>
      </c>
      <c r="AI148" s="797">
        <f t="shared" si="218"/>
        <v>0</v>
      </c>
      <c r="AJ148" s="797">
        <f t="shared" si="219"/>
        <v>0</v>
      </c>
      <c r="AK148" s="797">
        <f t="shared" si="220"/>
        <v>0</v>
      </c>
      <c r="AL148" s="797">
        <f t="shared" si="221"/>
        <v>0</v>
      </c>
      <c r="AM148" s="797">
        <f t="shared" si="222"/>
        <v>0</v>
      </c>
      <c r="AN148" s="797">
        <f t="shared" si="223"/>
        <v>0</v>
      </c>
      <c r="AO148" s="797">
        <f t="shared" si="224"/>
        <v>0</v>
      </c>
      <c r="AP148" s="797">
        <f t="shared" si="225"/>
        <v>0</v>
      </c>
      <c r="AQ148" s="797">
        <f t="shared" si="226"/>
        <v>1</v>
      </c>
      <c r="AR148" s="797">
        <f t="shared" si="227"/>
        <v>1</v>
      </c>
      <c r="AS148" s="797">
        <f t="shared" si="228"/>
        <v>1</v>
      </c>
      <c r="AT148" s="797">
        <f t="shared" si="229"/>
        <v>0</v>
      </c>
      <c r="AU148" s="797">
        <f t="shared" si="230"/>
        <v>1</v>
      </c>
      <c r="AV148" s="797">
        <f t="shared" si="231"/>
        <v>3</v>
      </c>
      <c r="AW148" s="797">
        <f t="shared" si="232"/>
        <v>2</v>
      </c>
      <c r="AX148" s="797">
        <f t="shared" si="233"/>
        <v>3</v>
      </c>
      <c r="AY148" s="797">
        <f t="shared" si="234"/>
        <v>1</v>
      </c>
      <c r="AZ148" s="797">
        <f t="shared" si="235"/>
        <v>3</v>
      </c>
      <c r="BA148" s="797">
        <f t="shared" si="236"/>
        <v>1</v>
      </c>
      <c r="BB148" s="797">
        <f t="shared" si="237"/>
        <v>1</v>
      </c>
      <c r="BC148" s="797">
        <f t="shared" si="238"/>
        <v>0</v>
      </c>
      <c r="BD148" s="789">
        <f t="shared" si="239"/>
        <v>0</v>
      </c>
      <c r="BE148" s="789">
        <f t="shared" si="240"/>
        <v>0</v>
      </c>
      <c r="BF148" s="789">
        <f t="shared" si="241"/>
        <v>0</v>
      </c>
      <c r="BG148" s="789">
        <f t="shared" si="242"/>
        <v>0</v>
      </c>
      <c r="BH148" s="789">
        <f t="shared" si="243"/>
        <v>0</v>
      </c>
      <c r="BI148" s="789">
        <f t="shared" si="244"/>
        <v>0</v>
      </c>
      <c r="BJ148" s="789">
        <f t="shared" si="245"/>
        <v>0</v>
      </c>
      <c r="BK148" s="789">
        <f t="shared" si="246"/>
        <v>0</v>
      </c>
      <c r="BL148" s="789">
        <f t="shared" si="247"/>
        <v>0</v>
      </c>
      <c r="BM148" s="789">
        <f t="shared" si="248"/>
        <v>0</v>
      </c>
      <c r="BN148" s="356"/>
      <c r="BO148" s="356"/>
      <c r="BP148" s="16" t="s">
        <v>157</v>
      </c>
      <c r="BQ148" s="13"/>
      <c r="BR148" s="13"/>
      <c r="BS148" s="13"/>
      <c r="BT148" s="13"/>
      <c r="BU148" s="13"/>
      <c r="BV148" s="13"/>
      <c r="BW148" s="13"/>
      <c r="BX148" s="13"/>
      <c r="BY148" s="13"/>
      <c r="BZ148" s="13"/>
      <c r="CA148" s="13"/>
      <c r="CB148" s="13"/>
      <c r="CC148" s="13"/>
      <c r="CD148" s="13"/>
      <c r="CE148" s="13"/>
      <c r="CF148" s="13"/>
      <c r="CG148" s="13"/>
      <c r="CH148" s="13"/>
      <c r="CI148" s="13"/>
      <c r="CJ148" s="13"/>
      <c r="CK148" s="13"/>
      <c r="CL148" s="13"/>
      <c r="CM148" s="13"/>
      <c r="CN148" s="13"/>
      <c r="CO148" s="13"/>
      <c r="CP148" s="13"/>
      <c r="CQ148" s="13"/>
      <c r="CR148" s="13"/>
      <c r="CS148" s="13"/>
      <c r="CT148" s="13"/>
      <c r="CU148" s="13"/>
      <c r="CV148" s="13"/>
      <c r="CW148" s="13"/>
      <c r="CX148" s="13"/>
      <c r="CY148" s="13"/>
      <c r="CZ148" s="13"/>
      <c r="DA148" s="13"/>
      <c r="DB148" s="13"/>
      <c r="DC148" s="13"/>
      <c r="DD148" s="13"/>
      <c r="DE148" s="13"/>
      <c r="DF148" s="13"/>
      <c r="DG148" s="13"/>
      <c r="DH148" s="13">
        <v>1</v>
      </c>
      <c r="DI148" s="13"/>
      <c r="DJ148" s="13"/>
      <c r="DK148" s="13"/>
      <c r="DL148" s="13"/>
      <c r="DM148" s="13"/>
      <c r="DN148" s="13"/>
      <c r="DO148" s="13"/>
      <c r="DP148" s="13"/>
      <c r="DQ148" s="13"/>
      <c r="DR148" s="13"/>
      <c r="DS148" s="13">
        <v>1</v>
      </c>
      <c r="DT148" s="13"/>
      <c r="DU148" s="13"/>
      <c r="DV148" s="13"/>
      <c r="DW148" s="13"/>
      <c r="DX148" s="13"/>
      <c r="DY148" s="13"/>
      <c r="DZ148" s="13">
        <v>1</v>
      </c>
      <c r="EA148" s="13">
        <v>1</v>
      </c>
      <c r="EB148" s="13"/>
      <c r="EC148" s="13"/>
      <c r="ED148" s="13"/>
      <c r="EE148" s="13"/>
      <c r="EF148" s="13"/>
      <c r="EG148" s="13"/>
      <c r="EH148" s="13"/>
      <c r="EI148" s="13">
        <v>1</v>
      </c>
      <c r="EJ148" s="13"/>
      <c r="EK148" s="13">
        <v>2</v>
      </c>
      <c r="EL148" s="13"/>
      <c r="EM148" s="13"/>
      <c r="EN148" s="13"/>
      <c r="EO148" s="13"/>
      <c r="EP148" s="13"/>
      <c r="EQ148" s="13">
        <v>1</v>
      </c>
      <c r="ER148" s="13">
        <v>1</v>
      </c>
      <c r="ES148" s="13"/>
      <c r="ET148" s="13"/>
      <c r="EU148" s="13">
        <v>1</v>
      </c>
      <c r="EV148" s="13"/>
      <c r="EW148" s="13"/>
      <c r="EX148" s="13"/>
      <c r="EY148" s="13"/>
      <c r="EZ148" s="13"/>
      <c r="FA148" s="13"/>
      <c r="FB148" s="13">
        <v>1</v>
      </c>
      <c r="FC148" s="13"/>
      <c r="FD148" s="13"/>
      <c r="FE148" s="13"/>
      <c r="FF148" s="13"/>
      <c r="FG148" s="13"/>
      <c r="FH148" s="13"/>
      <c r="FI148" s="13"/>
      <c r="FJ148" s="13"/>
      <c r="FK148" s="13"/>
      <c r="FL148" s="13"/>
      <c r="FM148" s="13"/>
      <c r="FN148" s="60">
        <v>11</v>
      </c>
      <c r="FO148" s="13"/>
      <c r="FP148" s="13"/>
      <c r="FQ148" s="13"/>
      <c r="FR148" s="13"/>
      <c r="FS148" s="13"/>
      <c r="FT148" s="13"/>
      <c r="FU148" s="13"/>
      <c r="FV148" s="13"/>
      <c r="FW148" s="13"/>
      <c r="FX148" s="13"/>
      <c r="FY148" s="13"/>
      <c r="FZ148" s="13"/>
      <c r="GA148" s="13"/>
      <c r="GB148" s="13"/>
      <c r="GC148" s="13"/>
      <c r="GD148" s="13"/>
      <c r="GE148" s="13"/>
      <c r="GF148" s="13"/>
      <c r="GG148" s="13"/>
      <c r="GH148" s="13"/>
      <c r="GI148" s="13"/>
      <c r="GJ148" s="13"/>
      <c r="GK148" s="13"/>
      <c r="GL148" s="13"/>
      <c r="GM148" s="13"/>
      <c r="GN148" s="13"/>
      <c r="GO148" s="13"/>
      <c r="GP148" s="13"/>
      <c r="GQ148" s="13"/>
      <c r="GR148" s="13"/>
      <c r="GS148" s="13"/>
      <c r="GT148" s="13"/>
      <c r="GU148" s="13"/>
      <c r="GV148" s="13"/>
      <c r="GW148" s="13"/>
      <c r="GX148" s="13"/>
      <c r="GY148" s="13"/>
      <c r="GZ148" s="13"/>
      <c r="HA148" s="13"/>
      <c r="HB148" s="13">
        <v>1</v>
      </c>
      <c r="HC148" s="13"/>
      <c r="HD148" s="13"/>
      <c r="HE148" s="13"/>
      <c r="HF148" s="13"/>
      <c r="HG148" s="13"/>
      <c r="HH148" s="13"/>
      <c r="HI148" s="13"/>
      <c r="HJ148" s="13"/>
      <c r="HK148" s="13"/>
      <c r="HL148" s="13"/>
      <c r="HM148" s="13">
        <v>1</v>
      </c>
      <c r="HN148" s="13"/>
      <c r="HO148" s="13"/>
      <c r="HP148" s="13"/>
      <c r="HQ148" s="13"/>
      <c r="HR148" s="13"/>
      <c r="HS148" s="13"/>
      <c r="HT148" s="13"/>
      <c r="HU148" s="13"/>
      <c r="HV148" s="13"/>
      <c r="HW148" s="13"/>
      <c r="HX148" s="13"/>
      <c r="HY148" s="13"/>
      <c r="HZ148" s="13"/>
      <c r="IA148" s="13">
        <v>1</v>
      </c>
      <c r="IB148" s="13"/>
      <c r="IC148" s="13"/>
      <c r="ID148" s="13"/>
      <c r="IE148" s="13"/>
      <c r="IF148" s="13">
        <v>1</v>
      </c>
      <c r="IG148" s="13"/>
      <c r="IH148" s="13"/>
      <c r="II148" s="13"/>
      <c r="IJ148" s="13"/>
      <c r="IK148" s="13"/>
      <c r="IL148" s="13"/>
      <c r="IM148" s="13">
        <v>1</v>
      </c>
      <c r="IN148" s="13">
        <v>1</v>
      </c>
      <c r="IO148" s="13"/>
      <c r="IP148" s="13"/>
      <c r="IQ148" s="13"/>
      <c r="IR148" s="13"/>
      <c r="IS148" s="13"/>
      <c r="IT148" s="13"/>
      <c r="IU148" s="13"/>
      <c r="IV148" s="13"/>
      <c r="IW148" s="13"/>
      <c r="IX148" s="13"/>
      <c r="IY148" s="13"/>
      <c r="IZ148" s="13"/>
      <c r="JA148" s="13"/>
      <c r="JB148" s="13"/>
      <c r="JC148" s="13"/>
      <c r="JD148" s="13"/>
      <c r="JE148" s="13">
        <v>1</v>
      </c>
      <c r="JF148" s="13"/>
      <c r="JG148" s="13"/>
      <c r="JH148" s="13"/>
      <c r="JI148" s="13"/>
      <c r="JJ148" s="13"/>
      <c r="JK148" s="13"/>
      <c r="JL148" s="13"/>
      <c r="JM148" s="60">
        <v>7</v>
      </c>
      <c r="JN148" s="13"/>
      <c r="JO148" s="13"/>
      <c r="JP148" s="13"/>
      <c r="JQ148" s="13"/>
      <c r="JR148" s="13"/>
      <c r="JS148" s="13"/>
      <c r="JT148" s="13"/>
      <c r="JU148" s="13"/>
      <c r="JV148" s="13"/>
      <c r="JW148" s="13"/>
      <c r="JX148" s="13"/>
      <c r="JY148" s="13"/>
      <c r="JZ148" s="13"/>
      <c r="KA148" s="13"/>
      <c r="KB148" s="13"/>
      <c r="KC148" s="13"/>
      <c r="KD148" s="13"/>
      <c r="KE148" s="13"/>
      <c r="KF148" s="13"/>
      <c r="KG148" s="13"/>
      <c r="KH148" s="13"/>
      <c r="KI148" s="13"/>
      <c r="KJ148" s="13"/>
      <c r="KK148" s="13"/>
      <c r="KL148" s="13"/>
      <c r="KM148" s="13"/>
      <c r="KN148" s="13"/>
      <c r="KO148" s="13"/>
      <c r="KP148" s="13"/>
      <c r="KQ148" s="13"/>
      <c r="KR148" s="13"/>
      <c r="KS148" s="13"/>
      <c r="KT148" s="13"/>
      <c r="KU148" s="13"/>
      <c r="KV148" s="13"/>
      <c r="KW148" s="13"/>
      <c r="KX148" s="13"/>
      <c r="KY148" s="13"/>
      <c r="KZ148" s="13"/>
      <c r="LA148" s="13"/>
      <c r="LB148" s="13"/>
      <c r="LC148" s="13"/>
      <c r="LD148" s="13"/>
      <c r="LE148" s="13"/>
      <c r="LF148" s="13"/>
      <c r="LG148" s="13"/>
      <c r="LH148" s="13"/>
      <c r="LI148" s="13"/>
      <c r="LJ148" s="13"/>
      <c r="LK148" s="13"/>
      <c r="LL148" s="13"/>
      <c r="LM148" s="13"/>
      <c r="LN148" s="13"/>
      <c r="LO148" s="13"/>
      <c r="LP148" s="13"/>
      <c r="LQ148" s="13"/>
      <c r="LR148" s="13"/>
      <c r="LS148" s="13"/>
      <c r="LT148" s="13"/>
      <c r="LU148" s="13"/>
      <c r="LV148" s="13"/>
      <c r="LW148" s="13"/>
      <c r="LX148" s="13"/>
      <c r="LY148" s="13"/>
      <c r="LZ148" s="13"/>
      <c r="MA148" s="13"/>
      <c r="MB148" s="13"/>
      <c r="MC148" s="13"/>
      <c r="MD148" s="13"/>
      <c r="ME148" s="13"/>
      <c r="MF148" s="13"/>
      <c r="MG148" s="13"/>
      <c r="MH148" s="13"/>
      <c r="MI148" s="13"/>
      <c r="MJ148" s="13"/>
      <c r="MK148" s="60"/>
      <c r="ML148" s="13">
        <v>18</v>
      </c>
      <c r="MM148" s="448"/>
      <c r="MN148" s="448"/>
      <c r="MO148" s="448"/>
      <c r="MP148" s="448"/>
    </row>
    <row r="149" spans="1:354">
      <c r="A149" s="9" t="s">
        <v>159</v>
      </c>
      <c r="B149" s="283">
        <f t="shared" si="249"/>
        <v>0</v>
      </c>
      <c r="C149" s="283">
        <f t="shared" si="250"/>
        <v>0</v>
      </c>
      <c r="D149" s="283">
        <f t="shared" si="251"/>
        <v>1</v>
      </c>
      <c r="E149" s="283">
        <f t="shared" si="252"/>
        <v>0</v>
      </c>
      <c r="F149" s="283">
        <f t="shared" si="253"/>
        <v>1</v>
      </c>
      <c r="G149" s="283">
        <f t="shared" si="254"/>
        <v>1</v>
      </c>
      <c r="H149" s="283">
        <f t="shared" si="255"/>
        <v>6</v>
      </c>
      <c r="I149" s="283">
        <f t="shared" si="256"/>
        <v>3</v>
      </c>
      <c r="J149" s="283">
        <f t="shared" si="257"/>
        <v>20</v>
      </c>
      <c r="K149" s="283">
        <f t="shared" si="258"/>
        <v>4</v>
      </c>
      <c r="L149" s="283">
        <f t="shared" si="259"/>
        <v>27</v>
      </c>
      <c r="M149" s="283">
        <f t="shared" si="260"/>
        <v>10</v>
      </c>
      <c r="N149" s="283">
        <f t="shared" si="261"/>
        <v>74</v>
      </c>
      <c r="O149" s="283">
        <f t="shared" si="262"/>
        <v>40</v>
      </c>
      <c r="P149" s="283">
        <f t="shared" si="263"/>
        <v>67</v>
      </c>
      <c r="Q149" s="283">
        <f t="shared" si="264"/>
        <v>54</v>
      </c>
      <c r="R149" s="283">
        <f t="shared" si="265"/>
        <v>40</v>
      </c>
      <c r="S149" s="283">
        <f t="shared" si="266"/>
        <v>54</v>
      </c>
      <c r="T149" s="283">
        <f t="shared" si="267"/>
        <v>21</v>
      </c>
      <c r="U149" s="283">
        <f t="shared" si="268"/>
        <v>14</v>
      </c>
      <c r="W149" s="791">
        <f t="shared" si="269"/>
        <v>1</v>
      </c>
      <c r="X149" s="791">
        <f t="shared" si="270"/>
        <v>0</v>
      </c>
      <c r="Y149" s="791">
        <f t="shared" si="271"/>
        <v>0</v>
      </c>
      <c r="Z149" s="791">
        <f t="shared" si="272"/>
        <v>0</v>
      </c>
      <c r="AA149" s="791">
        <f t="shared" si="273"/>
        <v>0</v>
      </c>
      <c r="AB149" s="791">
        <f t="shared" si="274"/>
        <v>0</v>
      </c>
      <c r="AC149" s="791">
        <f t="shared" si="275"/>
        <v>0</v>
      </c>
      <c r="AD149" s="791">
        <f t="shared" si="276"/>
        <v>0</v>
      </c>
      <c r="AE149" s="791">
        <f t="shared" si="277"/>
        <v>7</v>
      </c>
      <c r="AF149" s="791">
        <f t="shared" si="278"/>
        <v>8</v>
      </c>
      <c r="AG149" s="356"/>
      <c r="AH149" s="16" t="s">
        <v>158</v>
      </c>
      <c r="AI149" s="797">
        <f t="shared" si="218"/>
        <v>0</v>
      </c>
      <c r="AJ149" s="797">
        <f t="shared" si="219"/>
        <v>0</v>
      </c>
      <c r="AK149" s="797">
        <f t="shared" si="220"/>
        <v>0</v>
      </c>
      <c r="AL149" s="797">
        <f t="shared" si="221"/>
        <v>0</v>
      </c>
      <c r="AM149" s="797">
        <f t="shared" si="222"/>
        <v>0</v>
      </c>
      <c r="AN149" s="797">
        <f t="shared" si="223"/>
        <v>0</v>
      </c>
      <c r="AO149" s="797">
        <f t="shared" si="224"/>
        <v>0</v>
      </c>
      <c r="AP149" s="797">
        <f t="shared" si="225"/>
        <v>0</v>
      </c>
      <c r="AQ149" s="797">
        <f t="shared" si="226"/>
        <v>2</v>
      </c>
      <c r="AR149" s="797">
        <f t="shared" si="227"/>
        <v>0</v>
      </c>
      <c r="AS149" s="797">
        <f t="shared" si="228"/>
        <v>0</v>
      </c>
      <c r="AT149" s="797">
        <f t="shared" si="229"/>
        <v>2</v>
      </c>
      <c r="AU149" s="797">
        <f t="shared" si="230"/>
        <v>3</v>
      </c>
      <c r="AV149" s="797">
        <f t="shared" si="231"/>
        <v>1</v>
      </c>
      <c r="AW149" s="797">
        <f t="shared" si="232"/>
        <v>2</v>
      </c>
      <c r="AX149" s="797">
        <f t="shared" si="233"/>
        <v>4</v>
      </c>
      <c r="AY149" s="797">
        <f t="shared" si="234"/>
        <v>6</v>
      </c>
      <c r="AZ149" s="797">
        <f t="shared" si="235"/>
        <v>3</v>
      </c>
      <c r="BA149" s="797">
        <f t="shared" si="236"/>
        <v>0</v>
      </c>
      <c r="BB149" s="797">
        <f t="shared" si="237"/>
        <v>5</v>
      </c>
      <c r="BC149" s="797">
        <f t="shared" si="238"/>
        <v>0</v>
      </c>
      <c r="BD149" s="789">
        <f t="shared" si="239"/>
        <v>0</v>
      </c>
      <c r="BE149" s="789">
        <f t="shared" si="240"/>
        <v>0</v>
      </c>
      <c r="BF149" s="789">
        <f t="shared" si="241"/>
        <v>0</v>
      </c>
      <c r="BG149" s="789">
        <f t="shared" si="242"/>
        <v>0</v>
      </c>
      <c r="BH149" s="789">
        <f t="shared" si="243"/>
        <v>0</v>
      </c>
      <c r="BI149" s="789">
        <f t="shared" si="244"/>
        <v>0</v>
      </c>
      <c r="BJ149" s="789">
        <f t="shared" si="245"/>
        <v>0</v>
      </c>
      <c r="BK149" s="789">
        <f t="shared" si="246"/>
        <v>0</v>
      </c>
      <c r="BL149" s="789">
        <f t="shared" si="247"/>
        <v>0</v>
      </c>
      <c r="BM149" s="789">
        <f t="shared" si="248"/>
        <v>0</v>
      </c>
      <c r="BN149" s="356"/>
      <c r="BO149" s="356"/>
      <c r="BP149" s="16" t="s">
        <v>158</v>
      </c>
      <c r="BQ149" s="13"/>
      <c r="BR149" s="13"/>
      <c r="BS149" s="13"/>
      <c r="BT149" s="13"/>
      <c r="BU149" s="13"/>
      <c r="BV149" s="13"/>
      <c r="BW149" s="13"/>
      <c r="BX149" s="13"/>
      <c r="BY149" s="13"/>
      <c r="BZ149" s="13"/>
      <c r="CA149" s="13"/>
      <c r="CB149" s="13"/>
      <c r="CC149" s="13"/>
      <c r="CD149" s="13"/>
      <c r="CE149" s="13"/>
      <c r="CF149" s="13"/>
      <c r="CG149" s="13"/>
      <c r="CH149" s="13"/>
      <c r="CI149" s="13"/>
      <c r="CJ149" s="13"/>
      <c r="CK149" s="13"/>
      <c r="CL149" s="13"/>
      <c r="CM149" s="13"/>
      <c r="CN149" s="13"/>
      <c r="CO149" s="13"/>
      <c r="CP149" s="13"/>
      <c r="CQ149" s="13"/>
      <c r="CR149" s="13"/>
      <c r="CS149" s="13"/>
      <c r="CT149" s="13"/>
      <c r="CU149" s="13"/>
      <c r="CV149" s="13"/>
      <c r="CW149" s="13"/>
      <c r="CX149" s="13"/>
      <c r="CY149" s="13"/>
      <c r="CZ149" s="13"/>
      <c r="DA149" s="13"/>
      <c r="DB149" s="13"/>
      <c r="DC149" s="13"/>
      <c r="DD149" s="13"/>
      <c r="DE149" s="13"/>
      <c r="DF149" s="13"/>
      <c r="DG149" s="13"/>
      <c r="DH149" s="13"/>
      <c r="DI149" s="13"/>
      <c r="DJ149" s="13"/>
      <c r="DK149" s="13"/>
      <c r="DL149" s="13"/>
      <c r="DM149" s="13"/>
      <c r="DN149" s="13">
        <v>1</v>
      </c>
      <c r="DO149" s="13"/>
      <c r="DP149" s="13"/>
      <c r="DQ149" s="13">
        <v>1</v>
      </c>
      <c r="DR149" s="13"/>
      <c r="DS149" s="13"/>
      <c r="DT149" s="13"/>
      <c r="DU149" s="13"/>
      <c r="DV149" s="13"/>
      <c r="DW149" s="13"/>
      <c r="DX149" s="13"/>
      <c r="DY149" s="13"/>
      <c r="DZ149" s="13"/>
      <c r="EA149" s="13">
        <v>1</v>
      </c>
      <c r="EB149" s="13"/>
      <c r="EC149" s="13"/>
      <c r="ED149" s="13">
        <v>1</v>
      </c>
      <c r="EE149" s="13"/>
      <c r="EF149" s="13"/>
      <c r="EG149" s="13">
        <v>1</v>
      </c>
      <c r="EH149" s="13"/>
      <c r="EI149" s="13">
        <v>1</v>
      </c>
      <c r="EJ149" s="13"/>
      <c r="EK149" s="13"/>
      <c r="EL149" s="13">
        <v>1</v>
      </c>
      <c r="EM149" s="13"/>
      <c r="EN149" s="13"/>
      <c r="EO149" s="13"/>
      <c r="EP149" s="13"/>
      <c r="EQ149" s="13"/>
      <c r="ER149" s="13">
        <v>1</v>
      </c>
      <c r="ES149" s="13">
        <v>1</v>
      </c>
      <c r="ET149" s="13"/>
      <c r="EU149" s="13">
        <v>1</v>
      </c>
      <c r="EV149" s="13"/>
      <c r="EW149" s="13">
        <v>2</v>
      </c>
      <c r="EX149" s="13">
        <v>1</v>
      </c>
      <c r="EY149" s="13">
        <v>1</v>
      </c>
      <c r="EZ149" s="13"/>
      <c r="FA149" s="13">
        <v>1</v>
      </c>
      <c r="FB149" s="13"/>
      <c r="FC149" s="13"/>
      <c r="FD149" s="13"/>
      <c r="FE149" s="13"/>
      <c r="FF149" s="13"/>
      <c r="FG149" s="13"/>
      <c r="FH149" s="13"/>
      <c r="FI149" s="13"/>
      <c r="FJ149" s="13"/>
      <c r="FK149" s="13"/>
      <c r="FL149" s="13"/>
      <c r="FM149" s="13"/>
      <c r="FN149" s="60">
        <v>15</v>
      </c>
      <c r="FO149" s="13"/>
      <c r="FP149" s="13"/>
      <c r="FQ149" s="13"/>
      <c r="FR149" s="13"/>
      <c r="FS149" s="13"/>
      <c r="FT149" s="13"/>
      <c r="FU149" s="13"/>
      <c r="FV149" s="13"/>
      <c r="FW149" s="13"/>
      <c r="FX149" s="13"/>
      <c r="FY149" s="13"/>
      <c r="FZ149" s="13"/>
      <c r="GA149" s="13"/>
      <c r="GB149" s="13"/>
      <c r="GC149" s="13"/>
      <c r="GD149" s="13"/>
      <c r="GE149" s="13"/>
      <c r="GF149" s="13"/>
      <c r="GG149" s="13"/>
      <c r="GH149" s="13"/>
      <c r="GI149" s="13"/>
      <c r="GJ149" s="13"/>
      <c r="GK149" s="13"/>
      <c r="GL149" s="13"/>
      <c r="GM149" s="13"/>
      <c r="GN149" s="13"/>
      <c r="GO149" s="13"/>
      <c r="GP149" s="13"/>
      <c r="GQ149" s="13"/>
      <c r="GR149" s="13"/>
      <c r="GS149" s="13"/>
      <c r="GT149" s="13"/>
      <c r="GU149" s="13"/>
      <c r="GV149" s="13"/>
      <c r="GW149" s="13"/>
      <c r="GX149" s="13"/>
      <c r="GY149" s="13"/>
      <c r="GZ149" s="13"/>
      <c r="HA149" s="13"/>
      <c r="HB149" s="13"/>
      <c r="HC149" s="13"/>
      <c r="HD149" s="13"/>
      <c r="HE149" s="13"/>
      <c r="HF149" s="13"/>
      <c r="HG149" s="13">
        <v>1</v>
      </c>
      <c r="HH149" s="13"/>
      <c r="HI149" s="13">
        <v>1</v>
      </c>
      <c r="HJ149" s="13"/>
      <c r="HK149" s="13"/>
      <c r="HL149" s="13"/>
      <c r="HM149" s="13"/>
      <c r="HN149" s="13"/>
      <c r="HO149" s="13"/>
      <c r="HP149" s="13"/>
      <c r="HQ149" s="13"/>
      <c r="HR149" s="13"/>
      <c r="HS149" s="13"/>
      <c r="HT149" s="13"/>
      <c r="HU149" s="13"/>
      <c r="HV149" s="13"/>
      <c r="HW149" s="13"/>
      <c r="HX149" s="13"/>
      <c r="HY149" s="13"/>
      <c r="HZ149" s="13">
        <v>1</v>
      </c>
      <c r="IA149" s="13"/>
      <c r="IB149" s="13"/>
      <c r="IC149" s="13">
        <v>2</v>
      </c>
      <c r="ID149" s="13"/>
      <c r="IE149" s="13"/>
      <c r="IF149" s="13"/>
      <c r="IG149" s="13"/>
      <c r="IH149" s="13">
        <v>1</v>
      </c>
      <c r="II149" s="13"/>
      <c r="IJ149" s="13"/>
      <c r="IK149" s="13"/>
      <c r="IL149" s="13">
        <v>1</v>
      </c>
      <c r="IM149" s="13"/>
      <c r="IN149" s="13"/>
      <c r="IO149" s="13">
        <v>2</v>
      </c>
      <c r="IP149" s="13">
        <v>1</v>
      </c>
      <c r="IQ149" s="13">
        <v>3</v>
      </c>
      <c r="IR149" s="13"/>
      <c r="IS149" s="13"/>
      <c r="IT149" s="13"/>
      <c r="IU149" s="13"/>
      <c r="IV149" s="13"/>
      <c r="IW149" s="13"/>
      <c r="IX149" s="13"/>
      <c r="IY149" s="13"/>
      <c r="IZ149" s="13"/>
      <c r="JA149" s="13"/>
      <c r="JB149" s="13"/>
      <c r="JC149" s="13"/>
      <c r="JD149" s="13"/>
      <c r="JE149" s="13"/>
      <c r="JF149" s="13"/>
      <c r="JG149" s="13"/>
      <c r="JH149" s="13"/>
      <c r="JI149" s="13"/>
      <c r="JJ149" s="13"/>
      <c r="JK149" s="13"/>
      <c r="JL149" s="13"/>
      <c r="JM149" s="60">
        <v>13</v>
      </c>
      <c r="JN149" s="13"/>
      <c r="JO149" s="13"/>
      <c r="JP149" s="13"/>
      <c r="JQ149" s="13"/>
      <c r="JR149" s="13"/>
      <c r="JS149" s="13"/>
      <c r="JT149" s="13"/>
      <c r="JU149" s="13"/>
      <c r="JV149" s="13"/>
      <c r="JW149" s="13"/>
      <c r="JX149" s="13"/>
      <c r="JY149" s="13"/>
      <c r="JZ149" s="13"/>
      <c r="KA149" s="13"/>
      <c r="KB149" s="13"/>
      <c r="KC149" s="13"/>
      <c r="KD149" s="13"/>
      <c r="KE149" s="13"/>
      <c r="KF149" s="13"/>
      <c r="KG149" s="13"/>
      <c r="KH149" s="13"/>
      <c r="KI149" s="13"/>
      <c r="KJ149" s="13"/>
      <c r="KK149" s="13"/>
      <c r="KL149" s="13"/>
      <c r="KM149" s="13"/>
      <c r="KN149" s="13"/>
      <c r="KO149" s="13"/>
      <c r="KP149" s="13"/>
      <c r="KQ149" s="13"/>
      <c r="KR149" s="13"/>
      <c r="KS149" s="13"/>
      <c r="KT149" s="13"/>
      <c r="KU149" s="13"/>
      <c r="KV149" s="13"/>
      <c r="KW149" s="13"/>
      <c r="KX149" s="13"/>
      <c r="KY149" s="13"/>
      <c r="KZ149" s="13"/>
      <c r="LA149" s="13"/>
      <c r="LB149" s="13"/>
      <c r="LC149" s="13"/>
      <c r="LD149" s="13"/>
      <c r="LE149" s="13"/>
      <c r="LF149" s="13"/>
      <c r="LG149" s="13"/>
      <c r="LH149" s="13"/>
      <c r="LI149" s="13"/>
      <c r="LJ149" s="13"/>
      <c r="LK149" s="13"/>
      <c r="LL149" s="13"/>
      <c r="LM149" s="13"/>
      <c r="LN149" s="13"/>
      <c r="LO149" s="13"/>
      <c r="LP149" s="13"/>
      <c r="LQ149" s="13"/>
      <c r="LR149" s="13"/>
      <c r="LS149" s="13"/>
      <c r="LT149" s="13"/>
      <c r="LU149" s="13"/>
      <c r="LV149" s="13"/>
      <c r="LW149" s="13"/>
      <c r="LX149" s="13"/>
      <c r="LY149" s="13"/>
      <c r="LZ149" s="13"/>
      <c r="MA149" s="13"/>
      <c r="MB149" s="13"/>
      <c r="MC149" s="13"/>
      <c r="MD149" s="13"/>
      <c r="ME149" s="13"/>
      <c r="MF149" s="13"/>
      <c r="MG149" s="13"/>
      <c r="MH149" s="13"/>
      <c r="MI149" s="13"/>
      <c r="MJ149" s="13"/>
      <c r="MK149" s="60"/>
      <c r="ML149" s="13">
        <v>28</v>
      </c>
      <c r="MM149" s="448"/>
      <c r="MN149" s="448"/>
      <c r="MO149" s="448"/>
      <c r="MP149" s="448"/>
    </row>
    <row r="150" spans="1:354">
      <c r="A150" s="9" t="s">
        <v>160</v>
      </c>
      <c r="B150" s="283">
        <f t="shared" si="249"/>
        <v>1</v>
      </c>
      <c r="C150" s="283">
        <f t="shared" si="250"/>
        <v>0</v>
      </c>
      <c r="D150" s="283">
        <f t="shared" si="251"/>
        <v>1</v>
      </c>
      <c r="E150" s="283">
        <f t="shared" si="252"/>
        <v>0</v>
      </c>
      <c r="F150" s="283">
        <f t="shared" si="253"/>
        <v>1</v>
      </c>
      <c r="G150" s="283">
        <f t="shared" si="254"/>
        <v>0</v>
      </c>
      <c r="H150" s="283">
        <f t="shared" si="255"/>
        <v>1</v>
      </c>
      <c r="I150" s="283">
        <f t="shared" si="256"/>
        <v>2</v>
      </c>
      <c r="J150" s="283">
        <f t="shared" si="257"/>
        <v>13</v>
      </c>
      <c r="K150" s="283">
        <f t="shared" si="258"/>
        <v>4</v>
      </c>
      <c r="L150" s="283">
        <f t="shared" si="259"/>
        <v>29</v>
      </c>
      <c r="M150" s="283">
        <f t="shared" si="260"/>
        <v>7</v>
      </c>
      <c r="N150" s="283">
        <f t="shared" si="261"/>
        <v>72</v>
      </c>
      <c r="O150" s="283">
        <f t="shared" si="262"/>
        <v>34</v>
      </c>
      <c r="P150" s="283">
        <f t="shared" si="263"/>
        <v>100</v>
      </c>
      <c r="Q150" s="283">
        <f t="shared" si="264"/>
        <v>70</v>
      </c>
      <c r="R150" s="283">
        <f t="shared" si="265"/>
        <v>105</v>
      </c>
      <c r="S150" s="283">
        <f t="shared" si="266"/>
        <v>93</v>
      </c>
      <c r="T150" s="283">
        <f t="shared" si="267"/>
        <v>31</v>
      </c>
      <c r="U150" s="283">
        <f t="shared" si="268"/>
        <v>66</v>
      </c>
      <c r="W150" s="791">
        <f t="shared" si="269"/>
        <v>0</v>
      </c>
      <c r="X150" s="791">
        <f t="shared" si="270"/>
        <v>0</v>
      </c>
      <c r="Y150" s="791">
        <f t="shared" si="271"/>
        <v>0</v>
      </c>
      <c r="Z150" s="791">
        <f t="shared" si="272"/>
        <v>1</v>
      </c>
      <c r="AA150" s="791">
        <f t="shared" si="273"/>
        <v>0</v>
      </c>
      <c r="AB150" s="791">
        <f t="shared" si="274"/>
        <v>1</v>
      </c>
      <c r="AC150" s="791">
        <f t="shared" si="275"/>
        <v>2</v>
      </c>
      <c r="AD150" s="791">
        <f t="shared" si="276"/>
        <v>3</v>
      </c>
      <c r="AE150" s="791">
        <f t="shared" si="277"/>
        <v>13</v>
      </c>
      <c r="AF150" s="791">
        <f t="shared" si="278"/>
        <v>15</v>
      </c>
      <c r="AG150" s="356"/>
      <c r="AH150" s="16" t="s">
        <v>159</v>
      </c>
      <c r="AI150" s="797">
        <f t="shared" si="218"/>
        <v>0</v>
      </c>
      <c r="AJ150" s="797">
        <f t="shared" si="219"/>
        <v>0</v>
      </c>
      <c r="AK150" s="797">
        <f t="shared" si="220"/>
        <v>1</v>
      </c>
      <c r="AL150" s="797">
        <f t="shared" si="221"/>
        <v>0</v>
      </c>
      <c r="AM150" s="797">
        <f t="shared" si="222"/>
        <v>1</v>
      </c>
      <c r="AN150" s="797">
        <f t="shared" si="223"/>
        <v>1</v>
      </c>
      <c r="AO150" s="797">
        <f t="shared" si="224"/>
        <v>6</v>
      </c>
      <c r="AP150" s="797">
        <f t="shared" si="225"/>
        <v>3</v>
      </c>
      <c r="AQ150" s="797">
        <f t="shared" si="226"/>
        <v>20</v>
      </c>
      <c r="AR150" s="797">
        <f t="shared" si="227"/>
        <v>4</v>
      </c>
      <c r="AS150" s="797">
        <f t="shared" si="228"/>
        <v>27</v>
      </c>
      <c r="AT150" s="797">
        <f t="shared" si="229"/>
        <v>10</v>
      </c>
      <c r="AU150" s="797">
        <f t="shared" si="230"/>
        <v>74</v>
      </c>
      <c r="AV150" s="797">
        <f t="shared" si="231"/>
        <v>40</v>
      </c>
      <c r="AW150" s="797">
        <f t="shared" si="232"/>
        <v>67</v>
      </c>
      <c r="AX150" s="797">
        <f t="shared" si="233"/>
        <v>54</v>
      </c>
      <c r="AY150" s="797">
        <f t="shared" si="234"/>
        <v>40</v>
      </c>
      <c r="AZ150" s="797">
        <f t="shared" si="235"/>
        <v>54</v>
      </c>
      <c r="BA150" s="797">
        <f t="shared" si="236"/>
        <v>21</v>
      </c>
      <c r="BB150" s="797">
        <f t="shared" si="237"/>
        <v>14</v>
      </c>
      <c r="BC150" s="797">
        <f t="shared" si="238"/>
        <v>16</v>
      </c>
      <c r="BD150" s="789">
        <f t="shared" si="239"/>
        <v>1</v>
      </c>
      <c r="BE150" s="789">
        <f t="shared" si="240"/>
        <v>0</v>
      </c>
      <c r="BF150" s="789">
        <f t="shared" si="241"/>
        <v>0</v>
      </c>
      <c r="BG150" s="789">
        <f t="shared" si="242"/>
        <v>0</v>
      </c>
      <c r="BH150" s="789">
        <f t="shared" si="243"/>
        <v>0</v>
      </c>
      <c r="BI150" s="789">
        <f t="shared" si="244"/>
        <v>0</v>
      </c>
      <c r="BJ150" s="789">
        <f t="shared" si="245"/>
        <v>0</v>
      </c>
      <c r="BK150" s="789">
        <f t="shared" si="246"/>
        <v>0</v>
      </c>
      <c r="BL150" s="789">
        <f t="shared" si="247"/>
        <v>7</v>
      </c>
      <c r="BM150" s="789">
        <f t="shared" si="248"/>
        <v>8</v>
      </c>
      <c r="BN150" s="356"/>
      <c r="BO150" s="356"/>
      <c r="BP150" s="16" t="s">
        <v>159</v>
      </c>
      <c r="BQ150" s="13"/>
      <c r="BR150" s="13"/>
      <c r="BS150" s="13"/>
      <c r="BT150" s="13"/>
      <c r="BU150" s="13"/>
      <c r="BV150" s="13"/>
      <c r="BW150" s="13"/>
      <c r="BX150" s="13"/>
      <c r="BY150" s="13"/>
      <c r="BZ150" s="13"/>
      <c r="CA150" s="13"/>
      <c r="CB150" s="13"/>
      <c r="CC150" s="13"/>
      <c r="CD150" s="13"/>
      <c r="CE150" s="13"/>
      <c r="CF150" s="13"/>
      <c r="CG150" s="13"/>
      <c r="CH150" s="13"/>
      <c r="CI150" s="13"/>
      <c r="CJ150" s="13"/>
      <c r="CK150" s="13">
        <v>1</v>
      </c>
      <c r="CL150" s="13"/>
      <c r="CM150" s="13"/>
      <c r="CN150" s="13"/>
      <c r="CO150" s="13"/>
      <c r="CP150" s="13"/>
      <c r="CQ150" s="13"/>
      <c r="CR150" s="13">
        <v>1</v>
      </c>
      <c r="CS150" s="13"/>
      <c r="CT150" s="13"/>
      <c r="CU150" s="13"/>
      <c r="CV150" s="13"/>
      <c r="CW150" s="13">
        <v>2</v>
      </c>
      <c r="CX150" s="13"/>
      <c r="CY150" s="13"/>
      <c r="CZ150" s="13"/>
      <c r="DA150" s="13"/>
      <c r="DB150" s="13">
        <v>1</v>
      </c>
      <c r="DC150" s="13"/>
      <c r="DD150" s="13">
        <v>1</v>
      </c>
      <c r="DE150" s="13"/>
      <c r="DF150" s="13"/>
      <c r="DG150" s="13">
        <v>1</v>
      </c>
      <c r="DH150" s="13">
        <v>1</v>
      </c>
      <c r="DI150" s="13">
        <v>3</v>
      </c>
      <c r="DJ150" s="13"/>
      <c r="DK150" s="13">
        <v>1</v>
      </c>
      <c r="DL150" s="13"/>
      <c r="DM150" s="13">
        <v>1</v>
      </c>
      <c r="DN150" s="13">
        <v>1</v>
      </c>
      <c r="DO150" s="13">
        <v>1</v>
      </c>
      <c r="DP150" s="13">
        <v>1</v>
      </c>
      <c r="DQ150" s="13"/>
      <c r="DR150" s="13">
        <v>2</v>
      </c>
      <c r="DS150" s="13">
        <v>1</v>
      </c>
      <c r="DT150" s="13">
        <v>2</v>
      </c>
      <c r="DU150" s="13">
        <v>6</v>
      </c>
      <c r="DV150" s="13">
        <v>3</v>
      </c>
      <c r="DW150" s="13">
        <v>5</v>
      </c>
      <c r="DX150" s="13">
        <v>4</v>
      </c>
      <c r="DY150" s="13">
        <v>6</v>
      </c>
      <c r="DZ150" s="13">
        <v>2</v>
      </c>
      <c r="EA150" s="13">
        <v>5</v>
      </c>
      <c r="EB150" s="13">
        <v>6</v>
      </c>
      <c r="EC150" s="13">
        <v>6</v>
      </c>
      <c r="ED150" s="13">
        <v>5</v>
      </c>
      <c r="EE150" s="13">
        <v>3</v>
      </c>
      <c r="EF150" s="13">
        <v>6</v>
      </c>
      <c r="EG150" s="13">
        <v>6</v>
      </c>
      <c r="EH150" s="13">
        <v>5</v>
      </c>
      <c r="EI150" s="13">
        <v>2</v>
      </c>
      <c r="EJ150" s="13">
        <v>6</v>
      </c>
      <c r="EK150" s="13">
        <v>5</v>
      </c>
      <c r="EL150" s="13">
        <v>10</v>
      </c>
      <c r="EM150" s="13">
        <v>6</v>
      </c>
      <c r="EN150" s="13">
        <v>5</v>
      </c>
      <c r="EO150" s="13">
        <v>11</v>
      </c>
      <c r="EP150" s="13">
        <v>4</v>
      </c>
      <c r="EQ150" s="13">
        <v>5</v>
      </c>
      <c r="ER150" s="13">
        <v>6</v>
      </c>
      <c r="ES150" s="13">
        <v>1</v>
      </c>
      <c r="ET150" s="13">
        <v>3</v>
      </c>
      <c r="EU150" s="13">
        <v>8</v>
      </c>
      <c r="EV150" s="13">
        <v>5</v>
      </c>
      <c r="EW150" s="13">
        <v>1</v>
      </c>
      <c r="EX150" s="13">
        <v>4</v>
      </c>
      <c r="EY150" s="13">
        <v>3</v>
      </c>
      <c r="EZ150" s="13">
        <v>4</v>
      </c>
      <c r="FA150" s="13">
        <v>1</v>
      </c>
      <c r="FB150" s="13"/>
      <c r="FC150" s="13"/>
      <c r="FD150" s="13">
        <v>1</v>
      </c>
      <c r="FE150" s="13"/>
      <c r="FF150" s="13"/>
      <c r="FG150" s="13"/>
      <c r="FH150" s="13"/>
      <c r="FI150" s="13"/>
      <c r="FJ150" s="13"/>
      <c r="FK150" s="13"/>
      <c r="FL150" s="13"/>
      <c r="FM150" s="13"/>
      <c r="FN150" s="60">
        <v>180</v>
      </c>
      <c r="FO150" s="13"/>
      <c r="FP150" s="13"/>
      <c r="FQ150" s="13"/>
      <c r="FR150" s="13"/>
      <c r="FS150" s="13"/>
      <c r="FT150" s="13"/>
      <c r="FU150" s="13"/>
      <c r="FV150" s="13"/>
      <c r="FW150" s="13"/>
      <c r="FX150" s="13"/>
      <c r="FY150" s="13"/>
      <c r="FZ150" s="13"/>
      <c r="GA150" s="13"/>
      <c r="GB150" s="13"/>
      <c r="GC150" s="13"/>
      <c r="GD150" s="13"/>
      <c r="GE150" s="13">
        <v>1</v>
      </c>
      <c r="GF150" s="13"/>
      <c r="GG150" s="13"/>
      <c r="GH150" s="13"/>
      <c r="GI150" s="13"/>
      <c r="GJ150" s="13">
        <v>1</v>
      </c>
      <c r="GK150" s="13"/>
      <c r="GL150" s="13"/>
      <c r="GM150" s="13"/>
      <c r="GN150" s="13"/>
      <c r="GO150" s="13"/>
      <c r="GP150" s="13"/>
      <c r="GQ150" s="13"/>
      <c r="GR150" s="13">
        <v>1</v>
      </c>
      <c r="GS150" s="13"/>
      <c r="GT150" s="13">
        <v>3</v>
      </c>
      <c r="GU150" s="13"/>
      <c r="GV150" s="13">
        <v>2</v>
      </c>
      <c r="GW150" s="13"/>
      <c r="GX150" s="13"/>
      <c r="GY150" s="13"/>
      <c r="GZ150" s="13">
        <v>2</v>
      </c>
      <c r="HA150" s="13">
        <v>1</v>
      </c>
      <c r="HB150" s="13">
        <v>2</v>
      </c>
      <c r="HC150" s="13">
        <v>5</v>
      </c>
      <c r="HD150" s="13">
        <v>3</v>
      </c>
      <c r="HE150" s="13">
        <v>2</v>
      </c>
      <c r="HF150" s="13">
        <v>2</v>
      </c>
      <c r="HG150" s="13"/>
      <c r="HH150" s="13">
        <v>3</v>
      </c>
      <c r="HI150" s="13"/>
      <c r="HJ150" s="13">
        <v>3</v>
      </c>
      <c r="HK150" s="13">
        <v>1</v>
      </c>
      <c r="HL150" s="13">
        <v>2</v>
      </c>
      <c r="HM150" s="13">
        <v>3</v>
      </c>
      <c r="HN150" s="13">
        <v>2</v>
      </c>
      <c r="HO150" s="13">
        <v>2</v>
      </c>
      <c r="HP150" s="13">
        <v>5</v>
      </c>
      <c r="HQ150" s="13">
        <v>1</v>
      </c>
      <c r="HR150" s="13">
        <v>5</v>
      </c>
      <c r="HS150" s="13">
        <v>3</v>
      </c>
      <c r="HT150" s="13">
        <v>5</v>
      </c>
      <c r="HU150" s="13">
        <v>5</v>
      </c>
      <c r="HV150" s="13">
        <v>6</v>
      </c>
      <c r="HW150" s="13">
        <v>9</v>
      </c>
      <c r="HX150" s="13">
        <v>9</v>
      </c>
      <c r="HY150" s="13">
        <v>7</v>
      </c>
      <c r="HZ150" s="13">
        <v>9</v>
      </c>
      <c r="IA150" s="13">
        <v>13</v>
      </c>
      <c r="IB150" s="13">
        <v>5</v>
      </c>
      <c r="IC150" s="13">
        <v>6</v>
      </c>
      <c r="ID150" s="13">
        <v>6</v>
      </c>
      <c r="IE150" s="13">
        <v>8</v>
      </c>
      <c r="IF150" s="13">
        <v>6</v>
      </c>
      <c r="IG150" s="13">
        <v>5</v>
      </c>
      <c r="IH150" s="13">
        <v>10</v>
      </c>
      <c r="II150" s="13">
        <v>4</v>
      </c>
      <c r="IJ150" s="13">
        <v>6</v>
      </c>
      <c r="IK150" s="13">
        <v>7</v>
      </c>
      <c r="IL150" s="13">
        <v>8</v>
      </c>
      <c r="IM150" s="13">
        <v>7</v>
      </c>
      <c r="IN150" s="13">
        <v>3</v>
      </c>
      <c r="IO150" s="13">
        <v>6</v>
      </c>
      <c r="IP150" s="13">
        <v>4</v>
      </c>
      <c r="IQ150" s="13">
        <v>2</v>
      </c>
      <c r="IR150" s="13">
        <v>5</v>
      </c>
      <c r="IS150" s="13">
        <v>5</v>
      </c>
      <c r="IT150" s="13">
        <v>7</v>
      </c>
      <c r="IU150" s="13">
        <v>1</v>
      </c>
      <c r="IV150" s="13">
        <v>1</v>
      </c>
      <c r="IW150" s="13">
        <v>6</v>
      </c>
      <c r="IX150" s="13">
        <v>1</v>
      </c>
      <c r="IY150" s="13">
        <v>3</v>
      </c>
      <c r="IZ150" s="13">
        <v>6</v>
      </c>
      <c r="JA150" s="13"/>
      <c r="JB150" s="13">
        <v>3</v>
      </c>
      <c r="JC150" s="13">
        <v>1</v>
      </c>
      <c r="JD150" s="13">
        <v>3</v>
      </c>
      <c r="JE150" s="13"/>
      <c r="JF150" s="13">
        <v>2</v>
      </c>
      <c r="JG150" s="13"/>
      <c r="JH150" s="13">
        <v>1</v>
      </c>
      <c r="JI150" s="13"/>
      <c r="JJ150" s="13">
        <v>1</v>
      </c>
      <c r="JK150" s="13"/>
      <c r="JL150" s="13"/>
      <c r="JM150" s="60">
        <v>257</v>
      </c>
      <c r="JN150" s="13">
        <v>1</v>
      </c>
      <c r="JO150" s="13"/>
      <c r="JP150" s="13"/>
      <c r="JQ150" s="13"/>
      <c r="JR150" s="13"/>
      <c r="JS150" s="13"/>
      <c r="JT150" s="13"/>
      <c r="JU150" s="13"/>
      <c r="JV150" s="13"/>
      <c r="JW150" s="13"/>
      <c r="JX150" s="13"/>
      <c r="JY150" s="13"/>
      <c r="JZ150" s="13"/>
      <c r="KA150" s="13"/>
      <c r="KB150" s="13"/>
      <c r="KC150" s="13"/>
      <c r="KD150" s="13"/>
      <c r="KE150" s="13"/>
      <c r="KF150" s="13"/>
      <c r="KG150" s="13"/>
      <c r="KH150" s="13"/>
      <c r="KI150" s="13"/>
      <c r="KJ150" s="13"/>
      <c r="KK150" s="13"/>
      <c r="KL150" s="13"/>
      <c r="KM150" s="13"/>
      <c r="KN150" s="13"/>
      <c r="KO150" s="13"/>
      <c r="KP150" s="13"/>
      <c r="KQ150" s="13"/>
      <c r="KR150" s="13"/>
      <c r="KS150" s="13"/>
      <c r="KT150" s="13"/>
      <c r="KU150" s="13"/>
      <c r="KV150" s="13"/>
      <c r="KW150" s="13"/>
      <c r="KX150" s="13"/>
      <c r="KY150" s="13"/>
      <c r="KZ150" s="13"/>
      <c r="LA150" s="13"/>
      <c r="LB150" s="13"/>
      <c r="LC150" s="13"/>
      <c r="LD150" s="13"/>
      <c r="LE150" s="13"/>
      <c r="LF150" s="13"/>
      <c r="LG150" s="13"/>
      <c r="LH150" s="13"/>
      <c r="LI150" s="13"/>
      <c r="LJ150" s="13"/>
      <c r="LK150" s="13"/>
      <c r="LL150" s="13"/>
      <c r="LM150" s="13">
        <v>1</v>
      </c>
      <c r="LN150" s="13"/>
      <c r="LO150" s="13">
        <v>1</v>
      </c>
      <c r="LP150" s="13">
        <v>1</v>
      </c>
      <c r="LQ150" s="13">
        <v>1</v>
      </c>
      <c r="LR150" s="13"/>
      <c r="LS150" s="13"/>
      <c r="LT150" s="13"/>
      <c r="LU150" s="13">
        <v>3</v>
      </c>
      <c r="LV150" s="13">
        <v>2</v>
      </c>
      <c r="LW150" s="13">
        <v>3</v>
      </c>
      <c r="LX150" s="13"/>
      <c r="LY150" s="13">
        <v>1</v>
      </c>
      <c r="LZ150" s="13"/>
      <c r="MA150" s="13"/>
      <c r="MB150" s="13"/>
      <c r="MC150" s="13">
        <v>1</v>
      </c>
      <c r="MD150" s="13">
        <v>1</v>
      </c>
      <c r="ME150" s="13"/>
      <c r="MF150" s="13"/>
      <c r="MG150" s="13"/>
      <c r="MH150" s="13"/>
      <c r="MI150" s="13"/>
      <c r="MJ150" s="13"/>
      <c r="MK150" s="60">
        <v>16</v>
      </c>
      <c r="ML150" s="13">
        <v>453</v>
      </c>
      <c r="MM150" s="448"/>
      <c r="MN150" s="448"/>
      <c r="MO150" s="448"/>
      <c r="MP150" s="448"/>
    </row>
    <row r="151" spans="1:354">
      <c r="A151" s="9" t="s">
        <v>161</v>
      </c>
      <c r="B151" s="283">
        <f t="shared" si="249"/>
        <v>0</v>
      </c>
      <c r="C151" s="283">
        <f t="shared" si="250"/>
        <v>0</v>
      </c>
      <c r="D151" s="283">
        <f t="shared" si="251"/>
        <v>0</v>
      </c>
      <c r="E151" s="283">
        <f t="shared" si="252"/>
        <v>0</v>
      </c>
      <c r="F151" s="283">
        <f t="shared" si="253"/>
        <v>6</v>
      </c>
      <c r="G151" s="283">
        <f t="shared" si="254"/>
        <v>5</v>
      </c>
      <c r="H151" s="283">
        <f t="shared" si="255"/>
        <v>8</v>
      </c>
      <c r="I151" s="283">
        <f t="shared" si="256"/>
        <v>5</v>
      </c>
      <c r="J151" s="283">
        <f t="shared" si="257"/>
        <v>14</v>
      </c>
      <c r="K151" s="283">
        <f t="shared" si="258"/>
        <v>10</v>
      </c>
      <c r="L151" s="283">
        <f t="shared" si="259"/>
        <v>40</v>
      </c>
      <c r="M151" s="283">
        <f t="shared" si="260"/>
        <v>21</v>
      </c>
      <c r="N151" s="283">
        <f t="shared" si="261"/>
        <v>95</v>
      </c>
      <c r="O151" s="283">
        <f t="shared" si="262"/>
        <v>38</v>
      </c>
      <c r="P151" s="283">
        <f t="shared" si="263"/>
        <v>108</v>
      </c>
      <c r="Q151" s="283">
        <f t="shared" si="264"/>
        <v>72</v>
      </c>
      <c r="R151" s="283">
        <f t="shared" si="265"/>
        <v>61</v>
      </c>
      <c r="S151" s="283">
        <f t="shared" si="266"/>
        <v>76</v>
      </c>
      <c r="T151" s="283">
        <f t="shared" si="267"/>
        <v>9</v>
      </c>
      <c r="U151" s="283">
        <f t="shared" si="268"/>
        <v>29</v>
      </c>
      <c r="W151" s="791">
        <f t="shared" si="269"/>
        <v>0</v>
      </c>
      <c r="X151" s="791">
        <f t="shared" si="270"/>
        <v>0</v>
      </c>
      <c r="Y151" s="791">
        <f t="shared" si="271"/>
        <v>0</v>
      </c>
      <c r="Z151" s="791">
        <f t="shared" si="272"/>
        <v>0</v>
      </c>
      <c r="AA151" s="791">
        <f t="shared" si="273"/>
        <v>0</v>
      </c>
      <c r="AB151" s="791">
        <f t="shared" si="274"/>
        <v>4</v>
      </c>
      <c r="AC151" s="791">
        <f t="shared" si="275"/>
        <v>2</v>
      </c>
      <c r="AD151" s="791">
        <f t="shared" si="276"/>
        <v>1</v>
      </c>
      <c r="AE151" s="791">
        <f t="shared" si="277"/>
        <v>5</v>
      </c>
      <c r="AF151" s="791">
        <f t="shared" si="278"/>
        <v>5</v>
      </c>
      <c r="AG151" s="356"/>
      <c r="AH151" s="16" t="s">
        <v>160</v>
      </c>
      <c r="AI151" s="797">
        <f t="shared" si="218"/>
        <v>1</v>
      </c>
      <c r="AJ151" s="797">
        <f t="shared" si="219"/>
        <v>0</v>
      </c>
      <c r="AK151" s="797">
        <f t="shared" si="220"/>
        <v>1</v>
      </c>
      <c r="AL151" s="797">
        <f t="shared" si="221"/>
        <v>0</v>
      </c>
      <c r="AM151" s="797">
        <f t="shared" si="222"/>
        <v>1</v>
      </c>
      <c r="AN151" s="797">
        <f t="shared" si="223"/>
        <v>0</v>
      </c>
      <c r="AO151" s="797">
        <f t="shared" si="224"/>
        <v>1</v>
      </c>
      <c r="AP151" s="797">
        <f t="shared" si="225"/>
        <v>2</v>
      </c>
      <c r="AQ151" s="797">
        <f t="shared" si="226"/>
        <v>13</v>
      </c>
      <c r="AR151" s="797">
        <f t="shared" si="227"/>
        <v>4</v>
      </c>
      <c r="AS151" s="797">
        <f t="shared" si="228"/>
        <v>29</v>
      </c>
      <c r="AT151" s="797">
        <f t="shared" si="229"/>
        <v>7</v>
      </c>
      <c r="AU151" s="797">
        <f t="shared" si="230"/>
        <v>72</v>
      </c>
      <c r="AV151" s="797">
        <f t="shared" si="231"/>
        <v>34</v>
      </c>
      <c r="AW151" s="797">
        <f t="shared" si="232"/>
        <v>100</v>
      </c>
      <c r="AX151" s="797">
        <f t="shared" si="233"/>
        <v>70</v>
      </c>
      <c r="AY151" s="797">
        <f t="shared" si="234"/>
        <v>105</v>
      </c>
      <c r="AZ151" s="797">
        <f t="shared" si="235"/>
        <v>93</v>
      </c>
      <c r="BA151" s="797">
        <f t="shared" si="236"/>
        <v>31</v>
      </c>
      <c r="BB151" s="797">
        <f t="shared" si="237"/>
        <v>66</v>
      </c>
      <c r="BC151" s="797">
        <f t="shared" si="238"/>
        <v>35</v>
      </c>
      <c r="BD151" s="789">
        <f t="shared" si="239"/>
        <v>0</v>
      </c>
      <c r="BE151" s="789">
        <f t="shared" si="240"/>
        <v>0</v>
      </c>
      <c r="BF151" s="789">
        <f t="shared" si="241"/>
        <v>0</v>
      </c>
      <c r="BG151" s="789">
        <f t="shared" si="242"/>
        <v>1</v>
      </c>
      <c r="BH151" s="789">
        <f t="shared" si="243"/>
        <v>0</v>
      </c>
      <c r="BI151" s="789">
        <f t="shared" si="244"/>
        <v>1</v>
      </c>
      <c r="BJ151" s="789">
        <f t="shared" si="245"/>
        <v>2</v>
      </c>
      <c r="BK151" s="789">
        <f t="shared" si="246"/>
        <v>3</v>
      </c>
      <c r="BL151" s="789">
        <f t="shared" si="247"/>
        <v>13</v>
      </c>
      <c r="BM151" s="789">
        <f t="shared" si="248"/>
        <v>15</v>
      </c>
      <c r="BN151" s="356"/>
      <c r="BO151" s="356"/>
      <c r="BP151" s="16" t="s">
        <v>160</v>
      </c>
      <c r="BQ151" s="13"/>
      <c r="BR151" s="13"/>
      <c r="BS151" s="13"/>
      <c r="BT151" s="13"/>
      <c r="BU151" s="13"/>
      <c r="BV151" s="13"/>
      <c r="BW151" s="13"/>
      <c r="BX151" s="13"/>
      <c r="BY151" s="13"/>
      <c r="BZ151" s="13"/>
      <c r="CA151" s="13"/>
      <c r="CB151" s="13"/>
      <c r="CC151" s="13"/>
      <c r="CD151" s="13"/>
      <c r="CE151" s="13"/>
      <c r="CF151" s="13"/>
      <c r="CG151" s="13"/>
      <c r="CH151" s="13"/>
      <c r="CI151" s="13"/>
      <c r="CJ151" s="13"/>
      <c r="CK151" s="13"/>
      <c r="CL151" s="13"/>
      <c r="CM151" s="13"/>
      <c r="CN151" s="13"/>
      <c r="CO151" s="13"/>
      <c r="CP151" s="13"/>
      <c r="CQ151" s="13"/>
      <c r="CR151" s="13"/>
      <c r="CS151" s="13">
        <v>1</v>
      </c>
      <c r="CT151" s="13"/>
      <c r="CU151" s="13"/>
      <c r="CV151" s="13"/>
      <c r="CW151" s="13">
        <v>1</v>
      </c>
      <c r="CX151" s="13"/>
      <c r="CY151" s="13"/>
      <c r="CZ151" s="13"/>
      <c r="DA151" s="13">
        <v>1</v>
      </c>
      <c r="DB151" s="13">
        <v>1</v>
      </c>
      <c r="DC151" s="13"/>
      <c r="DD151" s="13"/>
      <c r="DE151" s="13">
        <v>1</v>
      </c>
      <c r="DF151" s="13"/>
      <c r="DG151" s="13">
        <v>1</v>
      </c>
      <c r="DH151" s="13"/>
      <c r="DI151" s="13"/>
      <c r="DJ151" s="13">
        <v>1</v>
      </c>
      <c r="DK151" s="13">
        <v>1</v>
      </c>
      <c r="DL151" s="13">
        <v>1</v>
      </c>
      <c r="DM151" s="13">
        <v>2</v>
      </c>
      <c r="DN151" s="13">
        <v>1</v>
      </c>
      <c r="DO151" s="13"/>
      <c r="DP151" s="13"/>
      <c r="DQ151" s="13"/>
      <c r="DR151" s="13">
        <v>1</v>
      </c>
      <c r="DS151" s="13">
        <v>3</v>
      </c>
      <c r="DT151" s="13">
        <v>1</v>
      </c>
      <c r="DU151" s="13">
        <v>4</v>
      </c>
      <c r="DV151" s="13">
        <v>5</v>
      </c>
      <c r="DW151" s="13">
        <v>3</v>
      </c>
      <c r="DX151" s="13">
        <v>2</v>
      </c>
      <c r="DY151" s="13">
        <v>4</v>
      </c>
      <c r="DZ151" s="13">
        <v>3</v>
      </c>
      <c r="EA151" s="13">
        <v>5</v>
      </c>
      <c r="EB151" s="13">
        <v>4</v>
      </c>
      <c r="EC151" s="13">
        <v>5</v>
      </c>
      <c r="ED151" s="13">
        <v>6</v>
      </c>
      <c r="EE151" s="13">
        <v>4</v>
      </c>
      <c r="EF151" s="13">
        <v>8</v>
      </c>
      <c r="EG151" s="13">
        <v>10</v>
      </c>
      <c r="EH151" s="13">
        <v>6</v>
      </c>
      <c r="EI151" s="13">
        <v>7</v>
      </c>
      <c r="EJ151" s="13">
        <v>10</v>
      </c>
      <c r="EK151" s="13">
        <v>6</v>
      </c>
      <c r="EL151" s="13">
        <v>8</v>
      </c>
      <c r="EM151" s="13">
        <v>4</v>
      </c>
      <c r="EN151" s="13">
        <v>9</v>
      </c>
      <c r="EO151" s="13">
        <v>8</v>
      </c>
      <c r="EP151" s="13">
        <v>13</v>
      </c>
      <c r="EQ151" s="13">
        <v>7</v>
      </c>
      <c r="ER151" s="13">
        <v>13</v>
      </c>
      <c r="ES151" s="13">
        <v>11</v>
      </c>
      <c r="ET151" s="13">
        <v>10</v>
      </c>
      <c r="EU151" s="13">
        <v>10</v>
      </c>
      <c r="EV151" s="13">
        <v>8</v>
      </c>
      <c r="EW151" s="13">
        <v>15</v>
      </c>
      <c r="EX151" s="13">
        <v>7</v>
      </c>
      <c r="EY151" s="13">
        <v>5</v>
      </c>
      <c r="EZ151" s="13">
        <v>10</v>
      </c>
      <c r="FA151" s="13">
        <v>4</v>
      </c>
      <c r="FB151" s="13">
        <v>11</v>
      </c>
      <c r="FC151" s="13">
        <v>4</v>
      </c>
      <c r="FD151" s="13">
        <v>1</v>
      </c>
      <c r="FE151" s="13">
        <v>5</v>
      </c>
      <c r="FF151" s="13"/>
      <c r="FG151" s="13">
        <v>2</v>
      </c>
      <c r="FH151" s="13">
        <v>1</v>
      </c>
      <c r="FI151" s="13">
        <v>1</v>
      </c>
      <c r="FJ151" s="13"/>
      <c r="FK151" s="13"/>
      <c r="FL151" s="13"/>
      <c r="FM151" s="13"/>
      <c r="FN151" s="60">
        <v>276</v>
      </c>
      <c r="FO151" s="13"/>
      <c r="FP151" s="13"/>
      <c r="FQ151" s="13"/>
      <c r="FR151" s="13"/>
      <c r="FS151" s="13"/>
      <c r="FT151" s="13">
        <v>1</v>
      </c>
      <c r="FU151" s="13"/>
      <c r="FV151" s="13"/>
      <c r="FW151" s="13"/>
      <c r="FX151" s="13"/>
      <c r="FY151" s="13"/>
      <c r="FZ151" s="13"/>
      <c r="GA151" s="13"/>
      <c r="GB151" s="13"/>
      <c r="GC151" s="13"/>
      <c r="GD151" s="13">
        <v>1</v>
      </c>
      <c r="GE151" s="13"/>
      <c r="GF151" s="13"/>
      <c r="GG151" s="13"/>
      <c r="GH151" s="13"/>
      <c r="GI151" s="13">
        <v>1</v>
      </c>
      <c r="GJ151" s="13"/>
      <c r="GK151" s="13"/>
      <c r="GL151" s="13"/>
      <c r="GM151" s="13"/>
      <c r="GN151" s="13"/>
      <c r="GO151" s="13"/>
      <c r="GP151" s="13"/>
      <c r="GQ151" s="13"/>
      <c r="GR151" s="13"/>
      <c r="GS151" s="13"/>
      <c r="GT151" s="13"/>
      <c r="GU151" s="13">
        <v>1</v>
      </c>
      <c r="GV151" s="13"/>
      <c r="GW151" s="13"/>
      <c r="GX151" s="13"/>
      <c r="GY151" s="13"/>
      <c r="GZ151" s="13">
        <v>1</v>
      </c>
      <c r="HA151" s="13"/>
      <c r="HB151" s="13"/>
      <c r="HC151" s="13"/>
      <c r="HD151" s="13">
        <v>4</v>
      </c>
      <c r="HE151" s="13"/>
      <c r="HF151" s="13">
        <v>1</v>
      </c>
      <c r="HG151" s="13">
        <v>2</v>
      </c>
      <c r="HH151" s="13">
        <v>1</v>
      </c>
      <c r="HI151" s="13">
        <v>4</v>
      </c>
      <c r="HJ151" s="13">
        <v>3</v>
      </c>
      <c r="HK151" s="13">
        <v>2</v>
      </c>
      <c r="HL151" s="13">
        <v>4</v>
      </c>
      <c r="HM151" s="13">
        <v>3</v>
      </c>
      <c r="HN151" s="13">
        <v>5</v>
      </c>
      <c r="HO151" s="13">
        <v>2</v>
      </c>
      <c r="HP151" s="13">
        <v>1</v>
      </c>
      <c r="HQ151" s="13">
        <v>1</v>
      </c>
      <c r="HR151" s="13">
        <v>6</v>
      </c>
      <c r="HS151" s="13">
        <v>2</v>
      </c>
      <c r="HT151" s="13">
        <v>2</v>
      </c>
      <c r="HU151" s="13">
        <v>5</v>
      </c>
      <c r="HV151" s="13">
        <v>9</v>
      </c>
      <c r="HW151" s="13">
        <v>4</v>
      </c>
      <c r="HX151" s="13">
        <v>8</v>
      </c>
      <c r="HY151" s="13">
        <v>12</v>
      </c>
      <c r="HZ151" s="13">
        <v>7</v>
      </c>
      <c r="IA151" s="13">
        <v>13</v>
      </c>
      <c r="IB151" s="13">
        <v>4</v>
      </c>
      <c r="IC151" s="13">
        <v>8</v>
      </c>
      <c r="ID151" s="13">
        <v>8</v>
      </c>
      <c r="IE151" s="13">
        <v>13</v>
      </c>
      <c r="IF151" s="13">
        <v>10</v>
      </c>
      <c r="IG151" s="13">
        <v>11</v>
      </c>
      <c r="IH151" s="13">
        <v>12</v>
      </c>
      <c r="II151" s="13">
        <v>7</v>
      </c>
      <c r="IJ151" s="13">
        <v>7</v>
      </c>
      <c r="IK151" s="13">
        <v>11</v>
      </c>
      <c r="IL151" s="13">
        <v>12</v>
      </c>
      <c r="IM151" s="13">
        <v>9</v>
      </c>
      <c r="IN151" s="13">
        <v>7</v>
      </c>
      <c r="IO151" s="13">
        <v>12</v>
      </c>
      <c r="IP151" s="13">
        <v>9</v>
      </c>
      <c r="IQ151" s="13">
        <v>13</v>
      </c>
      <c r="IR151" s="13">
        <v>11</v>
      </c>
      <c r="IS151" s="13">
        <v>12</v>
      </c>
      <c r="IT151" s="13">
        <v>11</v>
      </c>
      <c r="IU151" s="13">
        <v>7</v>
      </c>
      <c r="IV151" s="13">
        <v>10</v>
      </c>
      <c r="IW151" s="13">
        <v>13</v>
      </c>
      <c r="IX151" s="13">
        <v>6</v>
      </c>
      <c r="IY151" s="13">
        <v>4</v>
      </c>
      <c r="IZ151" s="13">
        <v>6</v>
      </c>
      <c r="JA151" s="13">
        <v>4</v>
      </c>
      <c r="JB151" s="13">
        <v>1</v>
      </c>
      <c r="JC151" s="13">
        <v>5</v>
      </c>
      <c r="JD151" s="13">
        <v>1</v>
      </c>
      <c r="JE151" s="13">
        <v>2</v>
      </c>
      <c r="JF151" s="13"/>
      <c r="JG151" s="13">
        <v>2</v>
      </c>
      <c r="JH151" s="13"/>
      <c r="JI151" s="13"/>
      <c r="JJ151" s="13"/>
      <c r="JK151" s="13"/>
      <c r="JL151" s="13"/>
      <c r="JM151" s="60">
        <v>354</v>
      </c>
      <c r="JN151" s="13"/>
      <c r="JO151" s="13"/>
      <c r="JP151" s="13"/>
      <c r="JQ151" s="13"/>
      <c r="JR151" s="13"/>
      <c r="JS151" s="13"/>
      <c r="JT151" s="13"/>
      <c r="JU151" s="13"/>
      <c r="JV151" s="13"/>
      <c r="JW151" s="13"/>
      <c r="JX151" s="13">
        <v>1</v>
      </c>
      <c r="JY151" s="13"/>
      <c r="JZ151" s="13"/>
      <c r="KA151" s="13"/>
      <c r="KB151" s="13"/>
      <c r="KC151" s="13"/>
      <c r="KD151" s="13"/>
      <c r="KE151" s="13"/>
      <c r="KF151" s="13"/>
      <c r="KG151" s="13"/>
      <c r="KH151" s="13"/>
      <c r="KI151" s="13"/>
      <c r="KJ151" s="13"/>
      <c r="KK151" s="13"/>
      <c r="KL151" s="13"/>
      <c r="KM151" s="13">
        <v>1</v>
      </c>
      <c r="KN151" s="13"/>
      <c r="KO151" s="13"/>
      <c r="KP151" s="13"/>
      <c r="KQ151" s="13"/>
      <c r="KR151" s="13"/>
      <c r="KS151" s="13"/>
      <c r="KT151" s="13"/>
      <c r="KU151" s="13"/>
      <c r="KV151" s="13"/>
      <c r="KW151" s="13"/>
      <c r="KX151" s="13"/>
      <c r="KY151" s="13">
        <v>2</v>
      </c>
      <c r="KZ151" s="13"/>
      <c r="LA151" s="13"/>
      <c r="LB151" s="13"/>
      <c r="LC151" s="13"/>
      <c r="LD151" s="13"/>
      <c r="LE151" s="13">
        <v>2</v>
      </c>
      <c r="LF151" s="13"/>
      <c r="LG151" s="13">
        <v>1</v>
      </c>
      <c r="LH151" s="13"/>
      <c r="LI151" s="13"/>
      <c r="LJ151" s="13"/>
      <c r="LK151" s="13"/>
      <c r="LL151" s="13">
        <v>2</v>
      </c>
      <c r="LM151" s="13"/>
      <c r="LN151" s="13">
        <v>3</v>
      </c>
      <c r="LO151" s="13">
        <v>2</v>
      </c>
      <c r="LP151" s="13">
        <v>1</v>
      </c>
      <c r="LQ151" s="13"/>
      <c r="LR151" s="13"/>
      <c r="LS151" s="13">
        <v>1</v>
      </c>
      <c r="LT151" s="13">
        <v>1</v>
      </c>
      <c r="LU151" s="13">
        <v>3</v>
      </c>
      <c r="LV151" s="13">
        <v>2</v>
      </c>
      <c r="LW151" s="13"/>
      <c r="LX151" s="13">
        <v>2</v>
      </c>
      <c r="LY151" s="13">
        <v>2</v>
      </c>
      <c r="LZ151" s="13">
        <v>3</v>
      </c>
      <c r="MA151" s="13">
        <v>1</v>
      </c>
      <c r="MB151" s="13"/>
      <c r="MC151" s="13"/>
      <c r="MD151" s="13">
        <v>3</v>
      </c>
      <c r="ME151" s="13">
        <v>1</v>
      </c>
      <c r="MF151" s="13"/>
      <c r="MG151" s="13"/>
      <c r="MH151" s="13">
        <v>1</v>
      </c>
      <c r="MI151" s="13"/>
      <c r="MJ151" s="13"/>
      <c r="MK151" s="60">
        <v>35</v>
      </c>
      <c r="ML151" s="13">
        <v>665</v>
      </c>
      <c r="MM151" s="448"/>
      <c r="MN151" s="448"/>
      <c r="MO151" s="448"/>
      <c r="MP151" s="448"/>
    </row>
    <row r="152" spans="1:354">
      <c r="A152" s="8" t="s">
        <v>218</v>
      </c>
      <c r="B152" s="283">
        <f t="shared" si="249"/>
        <v>0</v>
      </c>
      <c r="C152" s="283">
        <f t="shared" si="250"/>
        <v>1</v>
      </c>
      <c r="D152" s="283">
        <f t="shared" si="251"/>
        <v>0</v>
      </c>
      <c r="E152" s="283">
        <f t="shared" si="252"/>
        <v>0</v>
      </c>
      <c r="F152" s="283">
        <f t="shared" si="253"/>
        <v>0</v>
      </c>
      <c r="G152" s="283">
        <f t="shared" si="254"/>
        <v>0</v>
      </c>
      <c r="H152" s="283">
        <f t="shared" si="255"/>
        <v>2</v>
      </c>
      <c r="I152" s="283">
        <f t="shared" si="256"/>
        <v>3</v>
      </c>
      <c r="J152" s="283">
        <f t="shared" si="257"/>
        <v>4</v>
      </c>
      <c r="K152" s="283">
        <f t="shared" si="258"/>
        <v>5</v>
      </c>
      <c r="L152" s="283">
        <f t="shared" si="259"/>
        <v>21</v>
      </c>
      <c r="M152" s="283">
        <f t="shared" si="260"/>
        <v>12</v>
      </c>
      <c r="N152" s="283">
        <f t="shared" si="261"/>
        <v>65</v>
      </c>
      <c r="O152" s="283">
        <f t="shared" si="262"/>
        <v>16</v>
      </c>
      <c r="P152" s="283">
        <f t="shared" si="263"/>
        <v>57</v>
      </c>
      <c r="Q152" s="283">
        <f t="shared" si="264"/>
        <v>33</v>
      </c>
      <c r="R152" s="283">
        <f t="shared" si="265"/>
        <v>34</v>
      </c>
      <c r="S152" s="283">
        <f t="shared" si="266"/>
        <v>26</v>
      </c>
      <c r="T152" s="283">
        <f t="shared" si="267"/>
        <v>6</v>
      </c>
      <c r="U152" s="283">
        <f t="shared" si="268"/>
        <v>15</v>
      </c>
      <c r="W152" s="791">
        <f t="shared" si="269"/>
        <v>0</v>
      </c>
      <c r="X152" s="791">
        <f t="shared" si="270"/>
        <v>0</v>
      </c>
      <c r="Y152" s="791">
        <f t="shared" si="271"/>
        <v>0</v>
      </c>
      <c r="Z152" s="791">
        <f t="shared" si="272"/>
        <v>0</v>
      </c>
      <c r="AA152" s="791">
        <f t="shared" si="273"/>
        <v>0</v>
      </c>
      <c r="AB152" s="791">
        <f t="shared" si="274"/>
        <v>0</v>
      </c>
      <c r="AC152" s="791">
        <f t="shared" si="275"/>
        <v>0</v>
      </c>
      <c r="AD152" s="791">
        <f t="shared" si="276"/>
        <v>0</v>
      </c>
      <c r="AE152" s="791">
        <f t="shared" si="277"/>
        <v>6</v>
      </c>
      <c r="AF152" s="791">
        <f t="shared" si="278"/>
        <v>2</v>
      </c>
      <c r="AG152" s="356"/>
      <c r="AH152" s="16" t="s">
        <v>161</v>
      </c>
      <c r="AI152" s="797">
        <f t="shared" si="218"/>
        <v>0</v>
      </c>
      <c r="AJ152" s="797">
        <f t="shared" si="219"/>
        <v>0</v>
      </c>
      <c r="AK152" s="797">
        <f t="shared" si="220"/>
        <v>0</v>
      </c>
      <c r="AL152" s="797">
        <f t="shared" si="221"/>
        <v>0</v>
      </c>
      <c r="AM152" s="797">
        <f t="shared" si="222"/>
        <v>6</v>
      </c>
      <c r="AN152" s="797">
        <f t="shared" si="223"/>
        <v>5</v>
      </c>
      <c r="AO152" s="797">
        <f t="shared" si="224"/>
        <v>8</v>
      </c>
      <c r="AP152" s="797">
        <f t="shared" si="225"/>
        <v>5</v>
      </c>
      <c r="AQ152" s="797">
        <f t="shared" si="226"/>
        <v>14</v>
      </c>
      <c r="AR152" s="797">
        <f t="shared" si="227"/>
        <v>10</v>
      </c>
      <c r="AS152" s="797">
        <f t="shared" si="228"/>
        <v>40</v>
      </c>
      <c r="AT152" s="797">
        <f t="shared" si="229"/>
        <v>21</v>
      </c>
      <c r="AU152" s="797">
        <f t="shared" si="230"/>
        <v>95</v>
      </c>
      <c r="AV152" s="797">
        <f t="shared" si="231"/>
        <v>38</v>
      </c>
      <c r="AW152" s="797">
        <f t="shared" si="232"/>
        <v>108</v>
      </c>
      <c r="AX152" s="797">
        <f t="shared" si="233"/>
        <v>72</v>
      </c>
      <c r="AY152" s="797">
        <f t="shared" si="234"/>
        <v>61</v>
      </c>
      <c r="AZ152" s="797">
        <f t="shared" si="235"/>
        <v>76</v>
      </c>
      <c r="BA152" s="797">
        <f t="shared" si="236"/>
        <v>9</v>
      </c>
      <c r="BB152" s="797">
        <f t="shared" si="237"/>
        <v>29</v>
      </c>
      <c r="BC152" s="797">
        <f t="shared" si="238"/>
        <v>17</v>
      </c>
      <c r="BD152" s="789">
        <f t="shared" si="239"/>
        <v>0</v>
      </c>
      <c r="BE152" s="789">
        <f t="shared" si="240"/>
        <v>0</v>
      </c>
      <c r="BF152" s="789">
        <f t="shared" si="241"/>
        <v>0</v>
      </c>
      <c r="BG152" s="789">
        <f t="shared" si="242"/>
        <v>0</v>
      </c>
      <c r="BH152" s="789">
        <f t="shared" si="243"/>
        <v>0</v>
      </c>
      <c r="BI152" s="789">
        <f t="shared" si="244"/>
        <v>4</v>
      </c>
      <c r="BJ152" s="789">
        <f t="shared" si="245"/>
        <v>2</v>
      </c>
      <c r="BK152" s="789">
        <f t="shared" si="246"/>
        <v>1</v>
      </c>
      <c r="BL152" s="789">
        <f t="shared" si="247"/>
        <v>5</v>
      </c>
      <c r="BM152" s="789">
        <f t="shared" si="248"/>
        <v>5</v>
      </c>
      <c r="BN152" s="356"/>
      <c r="BO152" s="356"/>
      <c r="BP152" s="16" t="s">
        <v>161</v>
      </c>
      <c r="BQ152" s="13"/>
      <c r="BR152" s="13"/>
      <c r="BS152" s="13"/>
      <c r="BT152" s="13"/>
      <c r="BU152" s="13"/>
      <c r="BV152" s="13"/>
      <c r="BW152" s="13"/>
      <c r="BX152" s="13"/>
      <c r="BY152" s="13"/>
      <c r="BZ152" s="13"/>
      <c r="CA152" s="13"/>
      <c r="CB152" s="13"/>
      <c r="CC152" s="13"/>
      <c r="CD152" s="13"/>
      <c r="CE152" s="13"/>
      <c r="CF152" s="13">
        <v>1</v>
      </c>
      <c r="CG152" s="13">
        <v>1</v>
      </c>
      <c r="CH152" s="13"/>
      <c r="CI152" s="13"/>
      <c r="CJ152" s="13"/>
      <c r="CK152" s="13"/>
      <c r="CL152" s="13">
        <v>1</v>
      </c>
      <c r="CM152" s="13">
        <v>1</v>
      </c>
      <c r="CN152" s="13">
        <v>1</v>
      </c>
      <c r="CO152" s="13"/>
      <c r="CP152" s="13">
        <v>1</v>
      </c>
      <c r="CQ152" s="13">
        <v>1</v>
      </c>
      <c r="CR152" s="13">
        <v>1</v>
      </c>
      <c r="CS152" s="13">
        <v>1</v>
      </c>
      <c r="CT152" s="13"/>
      <c r="CU152" s="13">
        <v>1</v>
      </c>
      <c r="CV152" s="13"/>
      <c r="CW152" s="13"/>
      <c r="CX152" s="13"/>
      <c r="CY152" s="13"/>
      <c r="CZ152" s="13"/>
      <c r="DA152" s="13"/>
      <c r="DB152" s="13"/>
      <c r="DC152" s="13">
        <v>3</v>
      </c>
      <c r="DD152" s="13">
        <v>2</v>
      </c>
      <c r="DE152" s="13">
        <v>1</v>
      </c>
      <c r="DF152" s="13"/>
      <c r="DG152" s="13">
        <v>2</v>
      </c>
      <c r="DH152" s="13">
        <v>2</v>
      </c>
      <c r="DI152" s="13">
        <v>1</v>
      </c>
      <c r="DJ152" s="13"/>
      <c r="DK152" s="13">
        <v>1</v>
      </c>
      <c r="DL152" s="13">
        <v>3</v>
      </c>
      <c r="DM152" s="13">
        <v>1</v>
      </c>
      <c r="DN152" s="13">
        <v>4</v>
      </c>
      <c r="DO152" s="13">
        <v>3</v>
      </c>
      <c r="DP152" s="13">
        <v>4</v>
      </c>
      <c r="DQ152" s="13">
        <v>2</v>
      </c>
      <c r="DR152" s="13">
        <v>2</v>
      </c>
      <c r="DS152" s="13">
        <v>1</v>
      </c>
      <c r="DT152" s="13">
        <v>3</v>
      </c>
      <c r="DU152" s="13">
        <v>3</v>
      </c>
      <c r="DV152" s="13">
        <v>4</v>
      </c>
      <c r="DW152" s="13">
        <v>4</v>
      </c>
      <c r="DX152" s="13">
        <v>5</v>
      </c>
      <c r="DY152" s="13">
        <v>5</v>
      </c>
      <c r="DZ152" s="13">
        <v>3</v>
      </c>
      <c r="EA152" s="13">
        <v>4</v>
      </c>
      <c r="EB152" s="13">
        <v>6</v>
      </c>
      <c r="EC152" s="13">
        <v>6</v>
      </c>
      <c r="ED152" s="13">
        <v>7</v>
      </c>
      <c r="EE152" s="13">
        <v>7</v>
      </c>
      <c r="EF152" s="13">
        <v>9</v>
      </c>
      <c r="EG152" s="13">
        <v>8</v>
      </c>
      <c r="EH152" s="13">
        <v>7</v>
      </c>
      <c r="EI152" s="13">
        <v>11</v>
      </c>
      <c r="EJ152" s="13">
        <v>7</v>
      </c>
      <c r="EK152" s="13">
        <v>6</v>
      </c>
      <c r="EL152" s="13">
        <v>4</v>
      </c>
      <c r="EM152" s="13">
        <v>7</v>
      </c>
      <c r="EN152" s="13">
        <v>7</v>
      </c>
      <c r="EO152" s="13">
        <v>6</v>
      </c>
      <c r="EP152" s="13">
        <v>9</v>
      </c>
      <c r="EQ152" s="13">
        <v>14</v>
      </c>
      <c r="ER152" s="13">
        <v>11</v>
      </c>
      <c r="ES152" s="13">
        <v>2</v>
      </c>
      <c r="ET152" s="13">
        <v>9</v>
      </c>
      <c r="EU152" s="13">
        <v>3</v>
      </c>
      <c r="EV152" s="13">
        <v>8</v>
      </c>
      <c r="EW152" s="13">
        <v>5</v>
      </c>
      <c r="EX152" s="13">
        <v>4</v>
      </c>
      <c r="EY152" s="13">
        <v>5</v>
      </c>
      <c r="EZ152" s="13">
        <v>5</v>
      </c>
      <c r="FA152" s="13">
        <v>1</v>
      </c>
      <c r="FB152" s="13">
        <v>1</v>
      </c>
      <c r="FC152" s="13">
        <v>5</v>
      </c>
      <c r="FD152" s="13">
        <v>1</v>
      </c>
      <c r="FE152" s="13">
        <v>1</v>
      </c>
      <c r="FF152" s="13"/>
      <c r="FG152" s="13"/>
      <c r="FH152" s="13"/>
      <c r="FI152" s="13"/>
      <c r="FJ152" s="13">
        <v>1</v>
      </c>
      <c r="FK152" s="13"/>
      <c r="FL152" s="13"/>
      <c r="FM152" s="13"/>
      <c r="FN152" s="60">
        <v>256</v>
      </c>
      <c r="FO152" s="13"/>
      <c r="FP152" s="13"/>
      <c r="FQ152" s="13"/>
      <c r="FR152" s="13"/>
      <c r="FS152" s="13"/>
      <c r="FT152" s="13"/>
      <c r="FU152" s="13"/>
      <c r="FV152" s="13"/>
      <c r="FW152" s="13"/>
      <c r="FX152" s="13"/>
      <c r="FY152" s="13"/>
      <c r="FZ152" s="13"/>
      <c r="GA152" s="13"/>
      <c r="GB152" s="13"/>
      <c r="GC152" s="13"/>
      <c r="GD152" s="13"/>
      <c r="GE152" s="13"/>
      <c r="GF152" s="13"/>
      <c r="GG152" s="13">
        <v>1</v>
      </c>
      <c r="GH152" s="13">
        <v>1</v>
      </c>
      <c r="GI152" s="13"/>
      <c r="GJ152" s="13"/>
      <c r="GK152" s="13"/>
      <c r="GL152" s="13">
        <v>1</v>
      </c>
      <c r="GM152" s="13"/>
      <c r="GN152" s="13">
        <v>2</v>
      </c>
      <c r="GO152" s="13">
        <v>1</v>
      </c>
      <c r="GP152" s="13"/>
      <c r="GQ152" s="13"/>
      <c r="GR152" s="13">
        <v>1</v>
      </c>
      <c r="GS152" s="13">
        <v>1</v>
      </c>
      <c r="GT152" s="13"/>
      <c r="GU152" s="13"/>
      <c r="GV152" s="13">
        <v>1</v>
      </c>
      <c r="GW152" s="13"/>
      <c r="GX152" s="13">
        <v>1</v>
      </c>
      <c r="GY152" s="13">
        <v>4</v>
      </c>
      <c r="GZ152" s="13"/>
      <c r="HA152" s="13"/>
      <c r="HB152" s="13">
        <v>1</v>
      </c>
      <c r="HC152" s="13">
        <v>2</v>
      </c>
      <c r="HD152" s="13">
        <v>3</v>
      </c>
      <c r="HE152" s="13">
        <v>1</v>
      </c>
      <c r="HF152" s="13"/>
      <c r="HG152" s="13">
        <v>2</v>
      </c>
      <c r="HH152" s="13">
        <v>3</v>
      </c>
      <c r="HI152" s="13">
        <v>2</v>
      </c>
      <c r="HJ152" s="13">
        <v>5</v>
      </c>
      <c r="HK152" s="13">
        <v>2</v>
      </c>
      <c r="HL152" s="13">
        <v>6</v>
      </c>
      <c r="HM152" s="13">
        <v>3</v>
      </c>
      <c r="HN152" s="13">
        <v>5</v>
      </c>
      <c r="HO152" s="13">
        <v>3</v>
      </c>
      <c r="HP152" s="13">
        <v>1</v>
      </c>
      <c r="HQ152" s="13">
        <v>1</v>
      </c>
      <c r="HR152" s="13">
        <v>8</v>
      </c>
      <c r="HS152" s="13">
        <v>6</v>
      </c>
      <c r="HT152" s="13">
        <v>10</v>
      </c>
      <c r="HU152" s="13">
        <v>8</v>
      </c>
      <c r="HV152" s="13">
        <v>8</v>
      </c>
      <c r="HW152" s="13">
        <v>9</v>
      </c>
      <c r="HX152" s="13">
        <v>11</v>
      </c>
      <c r="HY152" s="13">
        <v>8</v>
      </c>
      <c r="HZ152" s="13">
        <v>11</v>
      </c>
      <c r="IA152" s="13">
        <v>13</v>
      </c>
      <c r="IB152" s="13">
        <v>8</v>
      </c>
      <c r="IC152" s="13">
        <v>9</v>
      </c>
      <c r="ID152" s="13">
        <v>10</v>
      </c>
      <c r="IE152" s="13">
        <v>13</v>
      </c>
      <c r="IF152" s="13">
        <v>5</v>
      </c>
      <c r="IG152" s="13">
        <v>15</v>
      </c>
      <c r="IH152" s="13">
        <v>14</v>
      </c>
      <c r="II152" s="13">
        <v>12</v>
      </c>
      <c r="IJ152" s="13">
        <v>11</v>
      </c>
      <c r="IK152" s="13">
        <v>11</v>
      </c>
      <c r="IL152" s="13">
        <v>8</v>
      </c>
      <c r="IM152" s="13">
        <v>9</v>
      </c>
      <c r="IN152" s="13">
        <v>6</v>
      </c>
      <c r="IO152" s="13">
        <v>9</v>
      </c>
      <c r="IP152" s="13">
        <v>5</v>
      </c>
      <c r="IQ152" s="13">
        <v>7</v>
      </c>
      <c r="IR152" s="13">
        <v>7</v>
      </c>
      <c r="IS152" s="13">
        <v>3</v>
      </c>
      <c r="IT152" s="13">
        <v>9</v>
      </c>
      <c r="IU152" s="13">
        <v>5</v>
      </c>
      <c r="IV152" s="13">
        <v>1</v>
      </c>
      <c r="IW152" s="13">
        <v>9</v>
      </c>
      <c r="IX152" s="13">
        <v>2</v>
      </c>
      <c r="IY152" s="13"/>
      <c r="IZ152" s="13">
        <v>2</v>
      </c>
      <c r="JA152" s="13"/>
      <c r="JB152" s="13">
        <v>2</v>
      </c>
      <c r="JC152" s="13">
        <v>1</v>
      </c>
      <c r="JD152" s="13">
        <v>1</v>
      </c>
      <c r="JE152" s="13">
        <v>1</v>
      </c>
      <c r="JF152" s="13"/>
      <c r="JG152" s="13"/>
      <c r="JH152" s="13"/>
      <c r="JI152" s="13"/>
      <c r="JJ152" s="13"/>
      <c r="JK152" s="13"/>
      <c r="JL152" s="13"/>
      <c r="JM152" s="60">
        <v>341</v>
      </c>
      <c r="JN152" s="13"/>
      <c r="JO152" s="13"/>
      <c r="JP152" s="13"/>
      <c r="JQ152" s="13"/>
      <c r="JR152" s="13"/>
      <c r="JS152" s="13"/>
      <c r="JT152" s="13"/>
      <c r="JU152" s="13"/>
      <c r="JV152" s="13"/>
      <c r="JW152" s="13"/>
      <c r="JX152" s="13"/>
      <c r="JY152" s="13"/>
      <c r="JZ152" s="13"/>
      <c r="KA152" s="13"/>
      <c r="KB152" s="13"/>
      <c r="KC152" s="13"/>
      <c r="KD152" s="13"/>
      <c r="KE152" s="13"/>
      <c r="KF152" s="13"/>
      <c r="KG152" s="13"/>
      <c r="KH152" s="13"/>
      <c r="KI152" s="13">
        <v>1</v>
      </c>
      <c r="KJ152" s="13"/>
      <c r="KK152" s="13"/>
      <c r="KL152" s="13"/>
      <c r="KM152" s="13"/>
      <c r="KN152" s="13">
        <v>2</v>
      </c>
      <c r="KO152" s="13"/>
      <c r="KP152" s="13">
        <v>1</v>
      </c>
      <c r="KQ152" s="13"/>
      <c r="KR152" s="13"/>
      <c r="KS152" s="13"/>
      <c r="KT152" s="13"/>
      <c r="KU152" s="13"/>
      <c r="KV152" s="13"/>
      <c r="KW152" s="13"/>
      <c r="KX152" s="13"/>
      <c r="KY152" s="13">
        <v>1</v>
      </c>
      <c r="KZ152" s="13"/>
      <c r="LA152" s="13">
        <v>1</v>
      </c>
      <c r="LB152" s="13"/>
      <c r="LC152" s="13"/>
      <c r="LD152" s="13"/>
      <c r="LE152" s="13"/>
      <c r="LF152" s="13"/>
      <c r="LG152" s="13"/>
      <c r="LH152" s="13"/>
      <c r="LI152" s="13"/>
      <c r="LJ152" s="13">
        <v>1</v>
      </c>
      <c r="LK152" s="13"/>
      <c r="LL152" s="13"/>
      <c r="LM152" s="13">
        <v>1</v>
      </c>
      <c r="LN152" s="13">
        <v>1</v>
      </c>
      <c r="LO152" s="13"/>
      <c r="LP152" s="13"/>
      <c r="LQ152" s="13">
        <v>1</v>
      </c>
      <c r="LR152" s="13"/>
      <c r="LS152" s="13">
        <v>1</v>
      </c>
      <c r="LT152" s="13">
        <v>1</v>
      </c>
      <c r="LU152" s="13"/>
      <c r="LV152" s="13">
        <v>1</v>
      </c>
      <c r="LW152" s="13">
        <v>2</v>
      </c>
      <c r="LX152" s="13"/>
      <c r="LY152" s="13">
        <v>1</v>
      </c>
      <c r="LZ152" s="13"/>
      <c r="MA152" s="13"/>
      <c r="MB152" s="13"/>
      <c r="MC152" s="13">
        <v>1</v>
      </c>
      <c r="MD152" s="13"/>
      <c r="ME152" s="13"/>
      <c r="MF152" s="13"/>
      <c r="MG152" s="13"/>
      <c r="MH152" s="13"/>
      <c r="MI152" s="13"/>
      <c r="MJ152" s="13"/>
      <c r="MK152" s="60">
        <v>17</v>
      </c>
      <c r="ML152" s="13">
        <v>614</v>
      </c>
      <c r="MM152" s="448"/>
      <c r="MN152" s="448"/>
      <c r="MO152" s="448"/>
      <c r="MP152" s="448"/>
    </row>
    <row r="153" spans="1:354">
      <c r="A153" s="8" t="s">
        <v>163</v>
      </c>
      <c r="B153" s="283">
        <f t="shared" si="249"/>
        <v>0</v>
      </c>
      <c r="C153" s="283">
        <f t="shared" si="250"/>
        <v>0</v>
      </c>
      <c r="D153" s="283">
        <f t="shared" si="251"/>
        <v>0</v>
      </c>
      <c r="E153" s="283">
        <f t="shared" si="252"/>
        <v>0</v>
      </c>
      <c r="F153" s="283">
        <f t="shared" si="253"/>
        <v>1</v>
      </c>
      <c r="G153" s="283">
        <f t="shared" si="254"/>
        <v>0</v>
      </c>
      <c r="H153" s="283">
        <f t="shared" si="255"/>
        <v>1</v>
      </c>
      <c r="I153" s="283">
        <f t="shared" si="256"/>
        <v>0</v>
      </c>
      <c r="J153" s="283">
        <f t="shared" si="257"/>
        <v>4</v>
      </c>
      <c r="K153" s="283">
        <f t="shared" si="258"/>
        <v>0</v>
      </c>
      <c r="L153" s="283">
        <f t="shared" si="259"/>
        <v>8</v>
      </c>
      <c r="M153" s="283">
        <f t="shared" si="260"/>
        <v>0</v>
      </c>
      <c r="N153" s="283">
        <f t="shared" si="261"/>
        <v>18</v>
      </c>
      <c r="O153" s="283">
        <f t="shared" si="262"/>
        <v>7</v>
      </c>
      <c r="P153" s="283">
        <f t="shared" si="263"/>
        <v>16</v>
      </c>
      <c r="Q153" s="283">
        <f t="shared" si="264"/>
        <v>11</v>
      </c>
      <c r="R153" s="283">
        <f t="shared" si="265"/>
        <v>11</v>
      </c>
      <c r="S153" s="283">
        <f t="shared" si="266"/>
        <v>12</v>
      </c>
      <c r="T153" s="283">
        <f t="shared" si="267"/>
        <v>3</v>
      </c>
      <c r="U153" s="283">
        <f t="shared" si="268"/>
        <v>8</v>
      </c>
      <c r="W153" s="791">
        <f t="shared" si="269"/>
        <v>0</v>
      </c>
      <c r="X153" s="791">
        <f t="shared" si="270"/>
        <v>0</v>
      </c>
      <c r="Y153" s="791">
        <f t="shared" si="271"/>
        <v>0</v>
      </c>
      <c r="Z153" s="791">
        <f t="shared" si="272"/>
        <v>0</v>
      </c>
      <c r="AA153" s="791">
        <f t="shared" si="273"/>
        <v>0</v>
      </c>
      <c r="AB153" s="791">
        <f t="shared" si="274"/>
        <v>0</v>
      </c>
      <c r="AC153" s="791">
        <f t="shared" si="275"/>
        <v>1</v>
      </c>
      <c r="AD153" s="791">
        <f t="shared" si="276"/>
        <v>0</v>
      </c>
      <c r="AE153" s="791">
        <f t="shared" si="277"/>
        <v>4</v>
      </c>
      <c r="AF153" s="791">
        <f t="shared" si="278"/>
        <v>0</v>
      </c>
      <c r="AG153" s="356"/>
      <c r="AH153" s="16" t="s">
        <v>218</v>
      </c>
      <c r="AI153" s="797">
        <f t="shared" si="218"/>
        <v>0</v>
      </c>
      <c r="AJ153" s="797">
        <f t="shared" si="219"/>
        <v>1</v>
      </c>
      <c r="AK153" s="797">
        <f t="shared" si="220"/>
        <v>0</v>
      </c>
      <c r="AL153" s="797">
        <f t="shared" si="221"/>
        <v>0</v>
      </c>
      <c r="AM153" s="797">
        <f t="shared" si="222"/>
        <v>0</v>
      </c>
      <c r="AN153" s="797">
        <f t="shared" si="223"/>
        <v>0</v>
      </c>
      <c r="AO153" s="797">
        <f t="shared" si="224"/>
        <v>2</v>
      </c>
      <c r="AP153" s="797">
        <f t="shared" si="225"/>
        <v>3</v>
      </c>
      <c r="AQ153" s="797">
        <f t="shared" si="226"/>
        <v>4</v>
      </c>
      <c r="AR153" s="797">
        <f t="shared" si="227"/>
        <v>5</v>
      </c>
      <c r="AS153" s="797">
        <f t="shared" si="228"/>
        <v>21</v>
      </c>
      <c r="AT153" s="797">
        <f t="shared" si="229"/>
        <v>12</v>
      </c>
      <c r="AU153" s="797">
        <f t="shared" si="230"/>
        <v>65</v>
      </c>
      <c r="AV153" s="797">
        <f t="shared" si="231"/>
        <v>16</v>
      </c>
      <c r="AW153" s="797">
        <f t="shared" si="232"/>
        <v>57</v>
      </c>
      <c r="AX153" s="797">
        <f t="shared" si="233"/>
        <v>33</v>
      </c>
      <c r="AY153" s="797">
        <f t="shared" si="234"/>
        <v>34</v>
      </c>
      <c r="AZ153" s="797">
        <f t="shared" si="235"/>
        <v>26</v>
      </c>
      <c r="BA153" s="797">
        <f t="shared" si="236"/>
        <v>6</v>
      </c>
      <c r="BB153" s="797">
        <f t="shared" si="237"/>
        <v>15</v>
      </c>
      <c r="BC153" s="797">
        <f t="shared" si="238"/>
        <v>8</v>
      </c>
      <c r="BD153" s="789">
        <f t="shared" si="239"/>
        <v>0</v>
      </c>
      <c r="BE153" s="789">
        <f t="shared" si="240"/>
        <v>0</v>
      </c>
      <c r="BF153" s="789">
        <f t="shared" si="241"/>
        <v>0</v>
      </c>
      <c r="BG153" s="789">
        <f t="shared" si="242"/>
        <v>0</v>
      </c>
      <c r="BH153" s="789">
        <f t="shared" si="243"/>
        <v>0</v>
      </c>
      <c r="BI153" s="789">
        <f t="shared" si="244"/>
        <v>0</v>
      </c>
      <c r="BJ153" s="789">
        <f t="shared" si="245"/>
        <v>0</v>
      </c>
      <c r="BK153" s="789">
        <f t="shared" si="246"/>
        <v>0</v>
      </c>
      <c r="BL153" s="789">
        <f t="shared" si="247"/>
        <v>6</v>
      </c>
      <c r="BM153" s="789">
        <f t="shared" si="248"/>
        <v>2</v>
      </c>
      <c r="BN153" s="356"/>
      <c r="BO153" s="356"/>
      <c r="BP153" s="16" t="s">
        <v>218</v>
      </c>
      <c r="BQ153" s="13">
        <v>1</v>
      </c>
      <c r="BR153" s="13"/>
      <c r="BS153" s="13"/>
      <c r="BT153" s="13"/>
      <c r="BU153" s="13"/>
      <c r="BV153" s="13"/>
      <c r="BW153" s="13"/>
      <c r="BX153" s="13"/>
      <c r="BY153" s="13"/>
      <c r="BZ153" s="13"/>
      <c r="CA153" s="13"/>
      <c r="CB153" s="13"/>
      <c r="CC153" s="13"/>
      <c r="CD153" s="13"/>
      <c r="CE153" s="13"/>
      <c r="CF153" s="13"/>
      <c r="CG153" s="13"/>
      <c r="CH153" s="13"/>
      <c r="CI153" s="13"/>
      <c r="CJ153" s="13"/>
      <c r="CK153" s="13"/>
      <c r="CL153" s="13"/>
      <c r="CM153" s="13"/>
      <c r="CN153" s="13"/>
      <c r="CO153" s="13">
        <v>1</v>
      </c>
      <c r="CP153" s="13"/>
      <c r="CQ153" s="13"/>
      <c r="CR153" s="13"/>
      <c r="CS153" s="13"/>
      <c r="CT153" s="13"/>
      <c r="CU153" s="13">
        <v>1</v>
      </c>
      <c r="CV153" s="13"/>
      <c r="CW153" s="13"/>
      <c r="CX153" s="13">
        <v>1</v>
      </c>
      <c r="CY153" s="13"/>
      <c r="CZ153" s="13">
        <v>1</v>
      </c>
      <c r="DA153" s="13"/>
      <c r="DB153" s="13"/>
      <c r="DC153" s="13"/>
      <c r="DD153" s="13"/>
      <c r="DE153" s="13">
        <v>2</v>
      </c>
      <c r="DF153" s="13"/>
      <c r="DG153" s="13">
        <v>1</v>
      </c>
      <c r="DH153" s="13">
        <v>1</v>
      </c>
      <c r="DI153" s="13"/>
      <c r="DJ153" s="13">
        <v>2</v>
      </c>
      <c r="DK153" s="13">
        <v>1</v>
      </c>
      <c r="DL153" s="13"/>
      <c r="DM153" s="13">
        <v>1</v>
      </c>
      <c r="DN153" s="13"/>
      <c r="DO153" s="13">
        <v>2</v>
      </c>
      <c r="DP153" s="13">
        <v>2</v>
      </c>
      <c r="DQ153" s="13">
        <v>1</v>
      </c>
      <c r="DR153" s="13">
        <v>3</v>
      </c>
      <c r="DS153" s="13">
        <v>2</v>
      </c>
      <c r="DT153" s="13">
        <v>2</v>
      </c>
      <c r="DU153" s="13"/>
      <c r="DV153" s="13">
        <v>2</v>
      </c>
      <c r="DW153" s="13">
        <v>5</v>
      </c>
      <c r="DX153" s="13">
        <v>1</v>
      </c>
      <c r="DY153" s="13">
        <v>1</v>
      </c>
      <c r="DZ153" s="13">
        <v>3</v>
      </c>
      <c r="EA153" s="13"/>
      <c r="EB153" s="13"/>
      <c r="EC153" s="13">
        <v>4</v>
      </c>
      <c r="ED153" s="13">
        <v>3</v>
      </c>
      <c r="EE153" s="13">
        <v>2</v>
      </c>
      <c r="EF153" s="13">
        <v>2</v>
      </c>
      <c r="EG153" s="13">
        <v>3</v>
      </c>
      <c r="EH153" s="13">
        <v>3</v>
      </c>
      <c r="EI153" s="13">
        <v>5</v>
      </c>
      <c r="EJ153" s="13">
        <v>2</v>
      </c>
      <c r="EK153" s="13">
        <v>6</v>
      </c>
      <c r="EL153" s="13">
        <v>3</v>
      </c>
      <c r="EM153" s="13">
        <v>3</v>
      </c>
      <c r="EN153" s="13">
        <v>6</v>
      </c>
      <c r="EO153" s="13">
        <v>1</v>
      </c>
      <c r="EP153" s="13">
        <v>2</v>
      </c>
      <c r="EQ153" s="13">
        <v>3</v>
      </c>
      <c r="ER153" s="13"/>
      <c r="ES153" s="13">
        <v>2</v>
      </c>
      <c r="ET153" s="13">
        <v>3</v>
      </c>
      <c r="EU153" s="13">
        <v>2</v>
      </c>
      <c r="EV153" s="13">
        <v>4</v>
      </c>
      <c r="EW153" s="13">
        <v>6</v>
      </c>
      <c r="EX153" s="13">
        <v>3</v>
      </c>
      <c r="EY153" s="13">
        <v>3</v>
      </c>
      <c r="EZ153" s="13">
        <v>1</v>
      </c>
      <c r="FA153" s="13">
        <v>1</v>
      </c>
      <c r="FB153" s="13"/>
      <c r="FC153" s="13"/>
      <c r="FD153" s="13"/>
      <c r="FE153" s="13"/>
      <c r="FF153" s="13"/>
      <c r="FG153" s="13"/>
      <c r="FH153" s="13">
        <v>1</v>
      </c>
      <c r="FI153" s="13"/>
      <c r="FJ153" s="13"/>
      <c r="FK153" s="13"/>
      <c r="FL153" s="13"/>
      <c r="FM153" s="13"/>
      <c r="FN153" s="60">
        <v>111</v>
      </c>
      <c r="FO153" s="13"/>
      <c r="FP153" s="13"/>
      <c r="FQ153" s="13"/>
      <c r="FR153" s="13"/>
      <c r="FS153" s="13"/>
      <c r="FT153" s="13"/>
      <c r="FU153" s="13"/>
      <c r="FV153" s="13"/>
      <c r="FW153" s="13"/>
      <c r="FX153" s="13"/>
      <c r="FY153" s="13"/>
      <c r="FZ153" s="13"/>
      <c r="GA153" s="13"/>
      <c r="GB153" s="13"/>
      <c r="GC153" s="13"/>
      <c r="GD153" s="13"/>
      <c r="GE153" s="13"/>
      <c r="GF153" s="13"/>
      <c r="GG153" s="13"/>
      <c r="GH153" s="13"/>
      <c r="GI153" s="13"/>
      <c r="GJ153" s="13"/>
      <c r="GK153" s="13"/>
      <c r="GL153" s="13"/>
      <c r="GM153" s="13"/>
      <c r="GN153" s="13"/>
      <c r="GO153" s="13"/>
      <c r="GP153" s="13"/>
      <c r="GQ153" s="13"/>
      <c r="GR153" s="13"/>
      <c r="GS153" s="13"/>
      <c r="GT153" s="13"/>
      <c r="GU153" s="13"/>
      <c r="GV153" s="13"/>
      <c r="GW153" s="13"/>
      <c r="GX153" s="13"/>
      <c r="GY153" s="13">
        <v>2</v>
      </c>
      <c r="GZ153" s="13"/>
      <c r="HA153" s="13"/>
      <c r="HB153" s="13"/>
      <c r="HC153" s="13">
        <v>1</v>
      </c>
      <c r="HD153" s="13">
        <v>1</v>
      </c>
      <c r="HE153" s="13"/>
      <c r="HF153" s="13">
        <v>1</v>
      </c>
      <c r="HG153" s="13"/>
      <c r="HH153" s="13"/>
      <c r="HI153" s="13">
        <v>1</v>
      </c>
      <c r="HJ153" s="13">
        <v>2</v>
      </c>
      <c r="HK153" s="13">
        <v>2</v>
      </c>
      <c r="HL153" s="13">
        <v>4</v>
      </c>
      <c r="HM153" s="13">
        <v>1</v>
      </c>
      <c r="HN153" s="13">
        <v>2</v>
      </c>
      <c r="HO153" s="13">
        <v>2</v>
      </c>
      <c r="HP153" s="13">
        <v>2</v>
      </c>
      <c r="HQ153" s="13">
        <v>4</v>
      </c>
      <c r="HR153" s="13">
        <v>1</v>
      </c>
      <c r="HS153" s="13">
        <v>1</v>
      </c>
      <c r="HT153" s="13">
        <v>4</v>
      </c>
      <c r="HU153" s="13">
        <v>6</v>
      </c>
      <c r="HV153" s="13">
        <v>3</v>
      </c>
      <c r="HW153" s="13">
        <v>6</v>
      </c>
      <c r="HX153" s="13">
        <v>8</v>
      </c>
      <c r="HY153" s="13">
        <v>7</v>
      </c>
      <c r="HZ153" s="13">
        <v>7</v>
      </c>
      <c r="IA153" s="13">
        <v>4</v>
      </c>
      <c r="IB153" s="13">
        <v>12</v>
      </c>
      <c r="IC153" s="13">
        <v>8</v>
      </c>
      <c r="ID153" s="13">
        <v>6</v>
      </c>
      <c r="IE153" s="13">
        <v>2</v>
      </c>
      <c r="IF153" s="13">
        <v>6</v>
      </c>
      <c r="IG153" s="13">
        <v>4</v>
      </c>
      <c r="IH153" s="13">
        <v>5</v>
      </c>
      <c r="II153" s="13">
        <v>7</v>
      </c>
      <c r="IJ153" s="13">
        <v>9</v>
      </c>
      <c r="IK153" s="13">
        <v>8</v>
      </c>
      <c r="IL153" s="13">
        <v>4</v>
      </c>
      <c r="IM153" s="13">
        <v>6</v>
      </c>
      <c r="IN153" s="13">
        <v>5</v>
      </c>
      <c r="IO153" s="13">
        <v>3</v>
      </c>
      <c r="IP153" s="13">
        <v>4</v>
      </c>
      <c r="IQ153" s="13">
        <v>1</v>
      </c>
      <c r="IR153" s="13">
        <v>6</v>
      </c>
      <c r="IS153" s="13">
        <v>5</v>
      </c>
      <c r="IT153" s="13">
        <v>3</v>
      </c>
      <c r="IU153" s="13">
        <v>4</v>
      </c>
      <c r="IV153" s="13">
        <v>3</v>
      </c>
      <c r="IW153" s="13"/>
      <c r="IX153" s="13">
        <v>1</v>
      </c>
      <c r="IY153" s="13">
        <v>2</v>
      </c>
      <c r="IZ153" s="13">
        <v>1</v>
      </c>
      <c r="JA153" s="13"/>
      <c r="JB153" s="13"/>
      <c r="JC153" s="13">
        <v>1</v>
      </c>
      <c r="JD153" s="13">
        <v>1</v>
      </c>
      <c r="JE153" s="13"/>
      <c r="JF153" s="13"/>
      <c r="JG153" s="13"/>
      <c r="JH153" s="13"/>
      <c r="JI153" s="13"/>
      <c r="JJ153" s="13"/>
      <c r="JK153" s="13"/>
      <c r="JL153" s="13"/>
      <c r="JM153" s="60">
        <v>189</v>
      </c>
      <c r="JN153" s="13"/>
      <c r="JO153" s="13"/>
      <c r="JP153" s="13"/>
      <c r="JQ153" s="13"/>
      <c r="JR153" s="13"/>
      <c r="JS153" s="13"/>
      <c r="JT153" s="13"/>
      <c r="JU153" s="13"/>
      <c r="JV153" s="13"/>
      <c r="JW153" s="13"/>
      <c r="JX153" s="13"/>
      <c r="JY153" s="13"/>
      <c r="JZ153" s="13"/>
      <c r="KA153" s="13"/>
      <c r="KB153" s="13"/>
      <c r="KC153" s="13"/>
      <c r="KD153" s="13"/>
      <c r="KE153" s="13"/>
      <c r="KF153" s="13"/>
      <c r="KG153" s="13"/>
      <c r="KH153" s="13"/>
      <c r="KI153" s="13"/>
      <c r="KJ153" s="13"/>
      <c r="KK153" s="13"/>
      <c r="KL153" s="13"/>
      <c r="KM153" s="13"/>
      <c r="KN153" s="13"/>
      <c r="KO153" s="13"/>
      <c r="KP153" s="13"/>
      <c r="KQ153" s="13"/>
      <c r="KR153" s="13"/>
      <c r="KS153" s="13"/>
      <c r="KT153" s="13"/>
      <c r="KU153" s="13"/>
      <c r="KV153" s="13"/>
      <c r="KW153" s="13"/>
      <c r="KX153" s="13"/>
      <c r="KY153" s="13"/>
      <c r="KZ153" s="13"/>
      <c r="LA153" s="13"/>
      <c r="LB153" s="13"/>
      <c r="LC153" s="13"/>
      <c r="LD153" s="13"/>
      <c r="LE153" s="13"/>
      <c r="LF153" s="13"/>
      <c r="LG153" s="13"/>
      <c r="LH153" s="13"/>
      <c r="LI153" s="13"/>
      <c r="LJ153" s="13"/>
      <c r="LK153" s="13"/>
      <c r="LL153" s="13"/>
      <c r="LM153" s="13"/>
      <c r="LN153" s="13">
        <v>2</v>
      </c>
      <c r="LO153" s="13">
        <v>2</v>
      </c>
      <c r="LP153" s="13"/>
      <c r="LQ153" s="13">
        <v>1</v>
      </c>
      <c r="LR153" s="13"/>
      <c r="LS153" s="13">
        <v>1</v>
      </c>
      <c r="LT153" s="13"/>
      <c r="LU153" s="13"/>
      <c r="LV153" s="13">
        <v>1</v>
      </c>
      <c r="LW153" s="13"/>
      <c r="LX153" s="13"/>
      <c r="LY153" s="13"/>
      <c r="LZ153" s="13">
        <v>1</v>
      </c>
      <c r="MA153" s="13"/>
      <c r="MB153" s="13"/>
      <c r="MC153" s="13"/>
      <c r="MD153" s="13"/>
      <c r="ME153" s="13"/>
      <c r="MF153" s="13"/>
      <c r="MG153" s="13"/>
      <c r="MH153" s="13"/>
      <c r="MI153" s="13"/>
      <c r="MJ153" s="13"/>
      <c r="MK153" s="60">
        <v>8</v>
      </c>
      <c r="ML153" s="13">
        <v>308</v>
      </c>
      <c r="MM153" s="448"/>
      <c r="MN153" s="448"/>
      <c r="MO153" s="448"/>
      <c r="MP153" s="448"/>
    </row>
    <row r="154" spans="1:354">
      <c r="A154" s="9" t="s">
        <v>164</v>
      </c>
      <c r="B154" s="283">
        <f t="shared" si="249"/>
        <v>0</v>
      </c>
      <c r="C154" s="283">
        <f t="shared" si="250"/>
        <v>1</v>
      </c>
      <c r="D154" s="283">
        <f t="shared" si="251"/>
        <v>0</v>
      </c>
      <c r="E154" s="283">
        <f t="shared" si="252"/>
        <v>0</v>
      </c>
      <c r="F154" s="283">
        <f t="shared" si="253"/>
        <v>0</v>
      </c>
      <c r="G154" s="283">
        <f t="shared" si="254"/>
        <v>0</v>
      </c>
      <c r="H154" s="283">
        <f t="shared" si="255"/>
        <v>3</v>
      </c>
      <c r="I154" s="283">
        <f t="shared" si="256"/>
        <v>0</v>
      </c>
      <c r="J154" s="283">
        <f t="shared" si="257"/>
        <v>4</v>
      </c>
      <c r="K154" s="283">
        <f t="shared" si="258"/>
        <v>2</v>
      </c>
      <c r="L154" s="283">
        <f t="shared" si="259"/>
        <v>12</v>
      </c>
      <c r="M154" s="283">
        <f t="shared" si="260"/>
        <v>7</v>
      </c>
      <c r="N154" s="283">
        <f t="shared" si="261"/>
        <v>19</v>
      </c>
      <c r="O154" s="283">
        <f t="shared" si="262"/>
        <v>11</v>
      </c>
      <c r="P154" s="283">
        <f t="shared" si="263"/>
        <v>17</v>
      </c>
      <c r="Q154" s="283">
        <f t="shared" si="264"/>
        <v>16</v>
      </c>
      <c r="R154" s="283">
        <f t="shared" si="265"/>
        <v>9</v>
      </c>
      <c r="S154" s="283">
        <f t="shared" si="266"/>
        <v>10</v>
      </c>
      <c r="T154" s="283">
        <f t="shared" si="267"/>
        <v>1</v>
      </c>
      <c r="U154" s="283">
        <f t="shared" si="268"/>
        <v>5</v>
      </c>
      <c r="W154" s="791">
        <f t="shared" si="269"/>
        <v>1</v>
      </c>
      <c r="X154" s="791">
        <f t="shared" si="270"/>
        <v>0</v>
      </c>
      <c r="Y154" s="791">
        <f t="shared" si="271"/>
        <v>1</v>
      </c>
      <c r="Z154" s="791">
        <f t="shared" si="272"/>
        <v>0</v>
      </c>
      <c r="AA154" s="791">
        <f t="shared" si="273"/>
        <v>0</v>
      </c>
      <c r="AB154" s="791">
        <f t="shared" si="274"/>
        <v>0</v>
      </c>
      <c r="AC154" s="791">
        <f t="shared" si="275"/>
        <v>0</v>
      </c>
      <c r="AD154" s="791">
        <f t="shared" si="276"/>
        <v>0</v>
      </c>
      <c r="AE154" s="791">
        <f t="shared" si="277"/>
        <v>0</v>
      </c>
      <c r="AF154" s="791">
        <f t="shared" si="278"/>
        <v>0</v>
      </c>
      <c r="AG154" s="356"/>
      <c r="AH154" s="16" t="s">
        <v>163</v>
      </c>
      <c r="AI154" s="797">
        <f t="shared" si="218"/>
        <v>0</v>
      </c>
      <c r="AJ154" s="797">
        <f t="shared" si="219"/>
        <v>0</v>
      </c>
      <c r="AK154" s="797">
        <f t="shared" si="220"/>
        <v>0</v>
      </c>
      <c r="AL154" s="797">
        <f t="shared" si="221"/>
        <v>0</v>
      </c>
      <c r="AM154" s="797">
        <f t="shared" si="222"/>
        <v>1</v>
      </c>
      <c r="AN154" s="797">
        <f t="shared" si="223"/>
        <v>0</v>
      </c>
      <c r="AO154" s="797">
        <f t="shared" si="224"/>
        <v>1</v>
      </c>
      <c r="AP154" s="797">
        <f t="shared" si="225"/>
        <v>0</v>
      </c>
      <c r="AQ154" s="797">
        <f t="shared" si="226"/>
        <v>4</v>
      </c>
      <c r="AR154" s="797">
        <f t="shared" si="227"/>
        <v>0</v>
      </c>
      <c r="AS154" s="797">
        <f t="shared" si="228"/>
        <v>8</v>
      </c>
      <c r="AT154" s="797">
        <f t="shared" si="229"/>
        <v>0</v>
      </c>
      <c r="AU154" s="797">
        <f t="shared" si="230"/>
        <v>18</v>
      </c>
      <c r="AV154" s="797">
        <f t="shared" si="231"/>
        <v>7</v>
      </c>
      <c r="AW154" s="797">
        <f t="shared" si="232"/>
        <v>16</v>
      </c>
      <c r="AX154" s="797">
        <f t="shared" si="233"/>
        <v>11</v>
      </c>
      <c r="AY154" s="797">
        <f t="shared" si="234"/>
        <v>11</v>
      </c>
      <c r="AZ154" s="797">
        <f t="shared" si="235"/>
        <v>12</v>
      </c>
      <c r="BA154" s="797">
        <f t="shared" si="236"/>
        <v>3</v>
      </c>
      <c r="BB154" s="797">
        <f t="shared" si="237"/>
        <v>8</v>
      </c>
      <c r="BC154" s="797">
        <f t="shared" si="238"/>
        <v>5</v>
      </c>
      <c r="BD154" s="789">
        <f t="shared" si="239"/>
        <v>0</v>
      </c>
      <c r="BE154" s="789">
        <f t="shared" si="240"/>
        <v>0</v>
      </c>
      <c r="BF154" s="789">
        <f t="shared" si="241"/>
        <v>0</v>
      </c>
      <c r="BG154" s="789">
        <f t="shared" si="242"/>
        <v>0</v>
      </c>
      <c r="BH154" s="789">
        <f t="shared" si="243"/>
        <v>0</v>
      </c>
      <c r="BI154" s="789">
        <f t="shared" si="244"/>
        <v>0</v>
      </c>
      <c r="BJ154" s="789">
        <f t="shared" si="245"/>
        <v>1</v>
      </c>
      <c r="BK154" s="789">
        <f t="shared" si="246"/>
        <v>0</v>
      </c>
      <c r="BL154" s="789">
        <f t="shared" si="247"/>
        <v>4</v>
      </c>
      <c r="BM154" s="789">
        <f t="shared" si="248"/>
        <v>0</v>
      </c>
      <c r="BN154" s="356"/>
      <c r="BO154" s="356"/>
      <c r="BP154" s="16" t="s">
        <v>163</v>
      </c>
      <c r="BQ154" s="13"/>
      <c r="BR154" s="13"/>
      <c r="BS154" s="13"/>
      <c r="BT154" s="13"/>
      <c r="BU154" s="13"/>
      <c r="BV154" s="13"/>
      <c r="BW154" s="13"/>
      <c r="BX154" s="13"/>
      <c r="BY154" s="13"/>
      <c r="BZ154" s="13"/>
      <c r="CA154" s="13"/>
      <c r="CB154" s="13"/>
      <c r="CC154" s="13"/>
      <c r="CD154" s="13"/>
      <c r="CE154" s="13"/>
      <c r="CF154" s="13"/>
      <c r="CG154" s="13"/>
      <c r="CH154" s="13"/>
      <c r="CI154" s="13"/>
      <c r="CJ154" s="13"/>
      <c r="CK154" s="13"/>
      <c r="CL154" s="13"/>
      <c r="CM154" s="13"/>
      <c r="CN154" s="13"/>
      <c r="CO154" s="13"/>
      <c r="CP154" s="13"/>
      <c r="CQ154" s="13"/>
      <c r="CR154" s="13"/>
      <c r="CS154" s="13"/>
      <c r="CT154" s="13"/>
      <c r="CU154" s="13"/>
      <c r="CV154" s="13"/>
      <c r="CW154" s="13"/>
      <c r="CX154" s="13"/>
      <c r="CY154" s="13"/>
      <c r="CZ154" s="13"/>
      <c r="DA154" s="13"/>
      <c r="DB154" s="13"/>
      <c r="DC154" s="13"/>
      <c r="DD154" s="13"/>
      <c r="DE154" s="13"/>
      <c r="DF154" s="13"/>
      <c r="DG154" s="13"/>
      <c r="DH154" s="13"/>
      <c r="DI154" s="13"/>
      <c r="DJ154" s="13"/>
      <c r="DK154" s="13"/>
      <c r="DL154" s="13"/>
      <c r="DM154" s="13"/>
      <c r="DN154" s="13"/>
      <c r="DO154" s="13"/>
      <c r="DP154" s="13"/>
      <c r="DQ154" s="13"/>
      <c r="DR154" s="13"/>
      <c r="DS154" s="13">
        <v>1</v>
      </c>
      <c r="DT154" s="13">
        <v>1</v>
      </c>
      <c r="DU154" s="13">
        <v>1</v>
      </c>
      <c r="DV154" s="13">
        <v>1</v>
      </c>
      <c r="DW154" s="13"/>
      <c r="DX154" s="13"/>
      <c r="DY154" s="13"/>
      <c r="DZ154" s="13">
        <v>2</v>
      </c>
      <c r="EA154" s="13"/>
      <c r="EB154" s="13">
        <v>1</v>
      </c>
      <c r="EC154" s="13">
        <v>2</v>
      </c>
      <c r="ED154" s="13"/>
      <c r="EE154" s="13"/>
      <c r="EF154" s="13">
        <v>2</v>
      </c>
      <c r="EG154" s="13"/>
      <c r="EH154" s="13">
        <v>2</v>
      </c>
      <c r="EI154" s="13">
        <v>1</v>
      </c>
      <c r="EJ154" s="13">
        <v>2</v>
      </c>
      <c r="EK154" s="13"/>
      <c r="EL154" s="13">
        <v>2</v>
      </c>
      <c r="EM154" s="13">
        <v>1</v>
      </c>
      <c r="EN154" s="13">
        <v>1</v>
      </c>
      <c r="EO154" s="13"/>
      <c r="EP154" s="13">
        <v>3</v>
      </c>
      <c r="EQ154" s="13"/>
      <c r="ER154" s="13">
        <v>1</v>
      </c>
      <c r="ES154" s="13">
        <v>2</v>
      </c>
      <c r="ET154" s="13">
        <v>1</v>
      </c>
      <c r="EU154" s="13"/>
      <c r="EV154" s="13">
        <v>3</v>
      </c>
      <c r="EW154" s="13">
        <v>2</v>
      </c>
      <c r="EX154" s="13"/>
      <c r="EY154" s="13">
        <v>1</v>
      </c>
      <c r="EZ154" s="13">
        <v>1</v>
      </c>
      <c r="FA154" s="13"/>
      <c r="FB154" s="13">
        <v>1</v>
      </c>
      <c r="FC154" s="13">
        <v>2</v>
      </c>
      <c r="FD154" s="13">
        <v>1</v>
      </c>
      <c r="FE154" s="13"/>
      <c r="FF154" s="13"/>
      <c r="FG154" s="13"/>
      <c r="FH154" s="13"/>
      <c r="FI154" s="13"/>
      <c r="FJ154" s="13"/>
      <c r="FK154" s="13"/>
      <c r="FL154" s="13"/>
      <c r="FM154" s="13"/>
      <c r="FN154" s="60">
        <v>38</v>
      </c>
      <c r="FO154" s="13"/>
      <c r="FP154" s="13"/>
      <c r="FQ154" s="13"/>
      <c r="FR154" s="13"/>
      <c r="FS154" s="13"/>
      <c r="FT154" s="13"/>
      <c r="FU154" s="13"/>
      <c r="FV154" s="13"/>
      <c r="FW154" s="13"/>
      <c r="FX154" s="13"/>
      <c r="FY154" s="13"/>
      <c r="FZ154" s="13"/>
      <c r="GA154" s="13"/>
      <c r="GB154" s="13"/>
      <c r="GC154" s="13"/>
      <c r="GD154" s="13"/>
      <c r="GE154" s="13"/>
      <c r="GF154" s="13"/>
      <c r="GG154" s="13"/>
      <c r="GH154" s="13"/>
      <c r="GI154" s="13"/>
      <c r="GJ154" s="13"/>
      <c r="GK154" s="13"/>
      <c r="GL154" s="13"/>
      <c r="GM154" s="13"/>
      <c r="GN154" s="13"/>
      <c r="GO154" s="13">
        <v>1</v>
      </c>
      <c r="GP154" s="13"/>
      <c r="GQ154" s="13"/>
      <c r="GR154" s="13">
        <v>1</v>
      </c>
      <c r="GS154" s="13"/>
      <c r="GT154" s="13"/>
      <c r="GU154" s="13"/>
      <c r="GV154" s="13"/>
      <c r="GW154" s="13"/>
      <c r="GX154" s="13"/>
      <c r="GY154" s="13"/>
      <c r="GZ154" s="13"/>
      <c r="HA154" s="13"/>
      <c r="HB154" s="13">
        <v>1</v>
      </c>
      <c r="HC154" s="13">
        <v>1</v>
      </c>
      <c r="HD154" s="13"/>
      <c r="HE154" s="13"/>
      <c r="HF154" s="13">
        <v>1</v>
      </c>
      <c r="HG154" s="13"/>
      <c r="HH154" s="13"/>
      <c r="HI154" s="13">
        <v>1</v>
      </c>
      <c r="HJ154" s="13">
        <v>2</v>
      </c>
      <c r="HK154" s="13"/>
      <c r="HL154" s="13"/>
      <c r="HM154" s="13">
        <v>1</v>
      </c>
      <c r="HN154" s="13"/>
      <c r="HO154" s="13">
        <v>2</v>
      </c>
      <c r="HP154" s="13">
        <v>1</v>
      </c>
      <c r="HQ154" s="13">
        <v>1</v>
      </c>
      <c r="HR154" s="13"/>
      <c r="HS154" s="13">
        <v>1</v>
      </c>
      <c r="HT154" s="13">
        <v>2</v>
      </c>
      <c r="HU154" s="13">
        <v>1</v>
      </c>
      <c r="HV154" s="13">
        <v>1</v>
      </c>
      <c r="HW154" s="13">
        <v>1</v>
      </c>
      <c r="HX154" s="13">
        <v>1</v>
      </c>
      <c r="HY154" s="13">
        <v>1</v>
      </c>
      <c r="HZ154" s="13">
        <v>4</v>
      </c>
      <c r="IA154" s="13">
        <v>3</v>
      </c>
      <c r="IB154" s="13">
        <v>4</v>
      </c>
      <c r="IC154" s="13"/>
      <c r="ID154" s="13"/>
      <c r="IE154" s="13">
        <v>4</v>
      </c>
      <c r="IF154" s="13">
        <v>2</v>
      </c>
      <c r="IG154" s="13">
        <v>2</v>
      </c>
      <c r="IH154" s="13">
        <v>2</v>
      </c>
      <c r="II154" s="13">
        <v>1</v>
      </c>
      <c r="IJ154" s="13">
        <v>2</v>
      </c>
      <c r="IK154" s="13">
        <v>3</v>
      </c>
      <c r="IL154" s="13"/>
      <c r="IM154" s="13"/>
      <c r="IN154" s="13">
        <v>2</v>
      </c>
      <c r="IO154" s="13"/>
      <c r="IP154" s="13">
        <v>1</v>
      </c>
      <c r="IQ154" s="13"/>
      <c r="IR154" s="13">
        <v>2</v>
      </c>
      <c r="IS154" s="13">
        <v>1</v>
      </c>
      <c r="IT154" s="13">
        <v>1</v>
      </c>
      <c r="IU154" s="13">
        <v>3</v>
      </c>
      <c r="IV154" s="13"/>
      <c r="IW154" s="13">
        <v>1</v>
      </c>
      <c r="IX154" s="13"/>
      <c r="IY154" s="13"/>
      <c r="IZ154" s="13">
        <v>1</v>
      </c>
      <c r="JA154" s="13"/>
      <c r="JB154" s="13"/>
      <c r="JC154" s="13">
        <v>2</v>
      </c>
      <c r="JD154" s="13"/>
      <c r="JE154" s="13"/>
      <c r="JF154" s="13"/>
      <c r="JG154" s="13"/>
      <c r="JH154" s="13"/>
      <c r="JI154" s="13"/>
      <c r="JJ154" s="13"/>
      <c r="JK154" s="13"/>
      <c r="JL154" s="13"/>
      <c r="JM154" s="60">
        <v>62</v>
      </c>
      <c r="JN154" s="13"/>
      <c r="JO154" s="13"/>
      <c r="JP154" s="13"/>
      <c r="JQ154" s="13"/>
      <c r="JR154" s="13"/>
      <c r="JS154" s="13"/>
      <c r="JT154" s="13"/>
      <c r="JU154" s="13"/>
      <c r="JV154" s="13"/>
      <c r="JW154" s="13"/>
      <c r="JX154" s="13"/>
      <c r="JY154" s="13"/>
      <c r="JZ154" s="13"/>
      <c r="KA154" s="13"/>
      <c r="KB154" s="13"/>
      <c r="KC154" s="13"/>
      <c r="KD154" s="13"/>
      <c r="KE154" s="13"/>
      <c r="KF154" s="13"/>
      <c r="KG154" s="13"/>
      <c r="KH154" s="13"/>
      <c r="KI154" s="13"/>
      <c r="KJ154" s="13"/>
      <c r="KK154" s="13"/>
      <c r="KL154" s="13"/>
      <c r="KM154" s="13"/>
      <c r="KN154" s="13"/>
      <c r="KO154" s="13"/>
      <c r="KP154" s="13"/>
      <c r="KQ154" s="13"/>
      <c r="KR154" s="13"/>
      <c r="KS154" s="13"/>
      <c r="KT154" s="13"/>
      <c r="KU154" s="13"/>
      <c r="KV154" s="13"/>
      <c r="KW154" s="13">
        <v>1</v>
      </c>
      <c r="KX154" s="13"/>
      <c r="KY154" s="13"/>
      <c r="KZ154" s="13"/>
      <c r="LA154" s="13"/>
      <c r="LB154" s="13"/>
      <c r="LC154" s="13"/>
      <c r="LD154" s="13"/>
      <c r="LE154" s="13"/>
      <c r="LF154" s="13"/>
      <c r="LG154" s="13"/>
      <c r="LH154" s="13"/>
      <c r="LI154" s="13"/>
      <c r="LJ154" s="13"/>
      <c r="LK154" s="13"/>
      <c r="LL154" s="13"/>
      <c r="LM154" s="13"/>
      <c r="LN154" s="13"/>
      <c r="LO154" s="13"/>
      <c r="LP154" s="13">
        <v>1</v>
      </c>
      <c r="LQ154" s="13">
        <v>1</v>
      </c>
      <c r="LR154" s="13">
        <v>1</v>
      </c>
      <c r="LS154" s="13"/>
      <c r="LT154" s="13"/>
      <c r="LU154" s="13">
        <v>1</v>
      </c>
      <c r="LV154" s="13"/>
      <c r="LW154" s="13"/>
      <c r="LX154" s="13"/>
      <c r="LY154" s="13"/>
      <c r="LZ154" s="13"/>
      <c r="MA154" s="13"/>
      <c r="MB154" s="13"/>
      <c r="MC154" s="13"/>
      <c r="MD154" s="13"/>
      <c r="ME154" s="13"/>
      <c r="MF154" s="13"/>
      <c r="MG154" s="13"/>
      <c r="MH154" s="13"/>
      <c r="MI154" s="13"/>
      <c r="MJ154" s="13"/>
      <c r="MK154" s="60">
        <v>5</v>
      </c>
      <c r="ML154" s="13">
        <v>105</v>
      </c>
      <c r="MM154" s="448"/>
      <c r="MN154" s="448"/>
      <c r="MO154" s="448"/>
      <c r="MP154" s="448"/>
    </row>
    <row r="155" spans="1:354">
      <c r="A155" s="17" t="s">
        <v>270</v>
      </c>
      <c r="B155" s="283">
        <f t="shared" si="249"/>
        <v>0</v>
      </c>
      <c r="C155" s="283">
        <f t="shared" si="250"/>
        <v>0</v>
      </c>
      <c r="D155" s="283">
        <f t="shared" si="251"/>
        <v>0</v>
      </c>
      <c r="E155" s="283">
        <f t="shared" si="252"/>
        <v>0</v>
      </c>
      <c r="F155" s="283">
        <f t="shared" si="253"/>
        <v>2</v>
      </c>
      <c r="G155" s="283">
        <f t="shared" si="254"/>
        <v>2</v>
      </c>
      <c r="H155" s="283">
        <f t="shared" si="255"/>
        <v>5</v>
      </c>
      <c r="I155" s="283">
        <f t="shared" si="256"/>
        <v>3</v>
      </c>
      <c r="J155" s="283">
        <f t="shared" si="257"/>
        <v>4</v>
      </c>
      <c r="K155" s="283">
        <f t="shared" si="258"/>
        <v>4</v>
      </c>
      <c r="L155" s="283">
        <f t="shared" si="259"/>
        <v>9</v>
      </c>
      <c r="M155" s="283">
        <f t="shared" si="260"/>
        <v>5</v>
      </c>
      <c r="N155" s="283">
        <f t="shared" si="261"/>
        <v>28</v>
      </c>
      <c r="O155" s="283">
        <f t="shared" si="262"/>
        <v>1</v>
      </c>
      <c r="P155" s="283">
        <f t="shared" si="263"/>
        <v>22</v>
      </c>
      <c r="Q155" s="283">
        <f t="shared" si="264"/>
        <v>10</v>
      </c>
      <c r="R155" s="283">
        <f t="shared" si="265"/>
        <v>11</v>
      </c>
      <c r="S155" s="283">
        <f t="shared" si="266"/>
        <v>13</v>
      </c>
      <c r="T155" s="283">
        <f t="shared" si="267"/>
        <v>2</v>
      </c>
      <c r="U155" s="283">
        <f t="shared" si="268"/>
        <v>1</v>
      </c>
      <c r="W155" s="791">
        <f t="shared" si="269"/>
        <v>0</v>
      </c>
      <c r="X155" s="791">
        <f t="shared" si="270"/>
        <v>0</v>
      </c>
      <c r="Y155" s="791">
        <f t="shared" si="271"/>
        <v>0</v>
      </c>
      <c r="Z155" s="791">
        <f t="shared" si="272"/>
        <v>1</v>
      </c>
      <c r="AA155" s="791">
        <f t="shared" si="273"/>
        <v>1</v>
      </c>
      <c r="AB155" s="791">
        <f t="shared" si="274"/>
        <v>0</v>
      </c>
      <c r="AC155" s="791">
        <f t="shared" si="275"/>
        <v>0</v>
      </c>
      <c r="AD155" s="791">
        <f t="shared" si="276"/>
        <v>0</v>
      </c>
      <c r="AE155" s="791">
        <f t="shared" si="277"/>
        <v>1</v>
      </c>
      <c r="AF155" s="791">
        <f t="shared" si="278"/>
        <v>0</v>
      </c>
      <c r="AG155" s="356"/>
      <c r="AH155" s="16" t="s">
        <v>164</v>
      </c>
      <c r="AI155" s="797">
        <f t="shared" si="218"/>
        <v>0</v>
      </c>
      <c r="AJ155" s="797">
        <f t="shared" si="219"/>
        <v>1</v>
      </c>
      <c r="AK155" s="797">
        <f t="shared" si="220"/>
        <v>0</v>
      </c>
      <c r="AL155" s="797">
        <f t="shared" si="221"/>
        <v>0</v>
      </c>
      <c r="AM155" s="797">
        <f t="shared" si="222"/>
        <v>0</v>
      </c>
      <c r="AN155" s="797">
        <f t="shared" si="223"/>
        <v>0</v>
      </c>
      <c r="AO155" s="797">
        <f t="shared" si="224"/>
        <v>3</v>
      </c>
      <c r="AP155" s="797">
        <f t="shared" si="225"/>
        <v>0</v>
      </c>
      <c r="AQ155" s="797">
        <f t="shared" si="226"/>
        <v>4</v>
      </c>
      <c r="AR155" s="797">
        <f t="shared" si="227"/>
        <v>2</v>
      </c>
      <c r="AS155" s="797">
        <f t="shared" si="228"/>
        <v>12</v>
      </c>
      <c r="AT155" s="797">
        <f t="shared" si="229"/>
        <v>7</v>
      </c>
      <c r="AU155" s="797">
        <f t="shared" si="230"/>
        <v>19</v>
      </c>
      <c r="AV155" s="797">
        <f t="shared" si="231"/>
        <v>11</v>
      </c>
      <c r="AW155" s="797">
        <f t="shared" si="232"/>
        <v>17</v>
      </c>
      <c r="AX155" s="797">
        <f t="shared" si="233"/>
        <v>16</v>
      </c>
      <c r="AY155" s="797">
        <f t="shared" si="234"/>
        <v>9</v>
      </c>
      <c r="AZ155" s="797">
        <f t="shared" si="235"/>
        <v>10</v>
      </c>
      <c r="BA155" s="797">
        <f t="shared" si="236"/>
        <v>1</v>
      </c>
      <c r="BB155" s="797">
        <f t="shared" si="237"/>
        <v>5</v>
      </c>
      <c r="BC155" s="797">
        <f t="shared" si="238"/>
        <v>2</v>
      </c>
      <c r="BD155" s="789">
        <f t="shared" si="239"/>
        <v>1</v>
      </c>
      <c r="BE155" s="789">
        <f t="shared" si="240"/>
        <v>0</v>
      </c>
      <c r="BF155" s="789">
        <f t="shared" si="241"/>
        <v>1</v>
      </c>
      <c r="BG155" s="789">
        <f t="shared" si="242"/>
        <v>0</v>
      </c>
      <c r="BH155" s="789">
        <f t="shared" si="243"/>
        <v>0</v>
      </c>
      <c r="BI155" s="789">
        <f t="shared" si="244"/>
        <v>0</v>
      </c>
      <c r="BJ155" s="789">
        <f t="shared" si="245"/>
        <v>0</v>
      </c>
      <c r="BK155" s="789">
        <f t="shared" si="246"/>
        <v>0</v>
      </c>
      <c r="BL155" s="789">
        <f t="shared" si="247"/>
        <v>0</v>
      </c>
      <c r="BM155" s="789">
        <f t="shared" si="248"/>
        <v>0</v>
      </c>
      <c r="BN155" s="356"/>
      <c r="BO155" s="356"/>
      <c r="BP155" s="16" t="s">
        <v>164</v>
      </c>
      <c r="BQ155" s="13"/>
      <c r="BR155" s="13"/>
      <c r="BS155" s="13"/>
      <c r="BT155" s="13"/>
      <c r="BU155" s="13"/>
      <c r="BV155" s="13"/>
      <c r="BW155" s="13">
        <v>1</v>
      </c>
      <c r="BX155" s="13"/>
      <c r="BY155" s="13"/>
      <c r="BZ155" s="13"/>
      <c r="CA155" s="13"/>
      <c r="CB155" s="13"/>
      <c r="CC155" s="13"/>
      <c r="CD155" s="13"/>
      <c r="CE155" s="13"/>
      <c r="CF155" s="13"/>
      <c r="CG155" s="13"/>
      <c r="CH155" s="13"/>
      <c r="CI155" s="13"/>
      <c r="CJ155" s="13"/>
      <c r="CK155" s="13"/>
      <c r="CL155" s="13"/>
      <c r="CM155" s="13"/>
      <c r="CN155" s="13"/>
      <c r="CO155" s="13"/>
      <c r="CP155" s="13"/>
      <c r="CQ155" s="13"/>
      <c r="CR155" s="13"/>
      <c r="CS155" s="13"/>
      <c r="CT155" s="13"/>
      <c r="CU155" s="13"/>
      <c r="CV155" s="13"/>
      <c r="CW155" s="13"/>
      <c r="CX155" s="13"/>
      <c r="CY155" s="13"/>
      <c r="CZ155" s="13">
        <v>1</v>
      </c>
      <c r="DA155" s="13"/>
      <c r="DB155" s="13"/>
      <c r="DC155" s="13"/>
      <c r="DD155" s="13"/>
      <c r="DE155" s="13"/>
      <c r="DF155" s="13"/>
      <c r="DG155" s="13">
        <v>1</v>
      </c>
      <c r="DH155" s="13"/>
      <c r="DI155" s="13">
        <v>1</v>
      </c>
      <c r="DJ155" s="13">
        <v>2</v>
      </c>
      <c r="DK155" s="13">
        <v>1</v>
      </c>
      <c r="DL155" s="13"/>
      <c r="DM155" s="13">
        <v>1</v>
      </c>
      <c r="DN155" s="13"/>
      <c r="DO155" s="13"/>
      <c r="DP155" s="13">
        <v>2</v>
      </c>
      <c r="DQ155" s="13"/>
      <c r="DR155" s="13"/>
      <c r="DS155" s="13"/>
      <c r="DT155" s="13">
        <v>2</v>
      </c>
      <c r="DU155" s="13">
        <v>2</v>
      </c>
      <c r="DV155" s="13"/>
      <c r="DW155" s="13">
        <v>1</v>
      </c>
      <c r="DX155" s="13">
        <v>1</v>
      </c>
      <c r="DY155" s="13">
        <v>2</v>
      </c>
      <c r="DZ155" s="13"/>
      <c r="EA155" s="13"/>
      <c r="EB155" s="13">
        <v>3</v>
      </c>
      <c r="EC155" s="13">
        <v>3</v>
      </c>
      <c r="ED155" s="13">
        <v>1</v>
      </c>
      <c r="EE155" s="13">
        <v>3</v>
      </c>
      <c r="EF155" s="13">
        <v>2</v>
      </c>
      <c r="EG155" s="13"/>
      <c r="EH155" s="13">
        <v>2</v>
      </c>
      <c r="EI155" s="13">
        <v>1</v>
      </c>
      <c r="EJ155" s="13">
        <v>3</v>
      </c>
      <c r="EK155" s="13"/>
      <c r="EL155" s="13">
        <v>1</v>
      </c>
      <c r="EM155" s="13"/>
      <c r="EN155" s="13">
        <v>1</v>
      </c>
      <c r="EO155" s="13"/>
      <c r="EP155" s="13">
        <v>2</v>
      </c>
      <c r="EQ155" s="13"/>
      <c r="ER155" s="13">
        <v>3</v>
      </c>
      <c r="ES155" s="13">
        <v>2</v>
      </c>
      <c r="ET155" s="13"/>
      <c r="EU155" s="13">
        <v>1</v>
      </c>
      <c r="EV155" s="13">
        <v>1</v>
      </c>
      <c r="EW155" s="13">
        <v>1</v>
      </c>
      <c r="EX155" s="13"/>
      <c r="EY155" s="13"/>
      <c r="EZ155" s="13">
        <v>1</v>
      </c>
      <c r="FA155" s="13">
        <v>1</v>
      </c>
      <c r="FB155" s="13"/>
      <c r="FC155" s="13"/>
      <c r="FD155" s="13"/>
      <c r="FE155" s="13">
        <v>1</v>
      </c>
      <c r="FF155" s="13"/>
      <c r="FG155" s="13"/>
      <c r="FH155" s="13">
        <v>1</v>
      </c>
      <c r="FI155" s="13"/>
      <c r="FJ155" s="13"/>
      <c r="FK155" s="13"/>
      <c r="FL155" s="13"/>
      <c r="FM155" s="13"/>
      <c r="FN155" s="60">
        <v>52</v>
      </c>
      <c r="FO155" s="13"/>
      <c r="FP155" s="13"/>
      <c r="FQ155" s="13"/>
      <c r="FR155" s="13"/>
      <c r="FS155" s="13"/>
      <c r="FT155" s="13"/>
      <c r="FU155" s="13"/>
      <c r="FV155" s="13"/>
      <c r="FW155" s="13"/>
      <c r="FX155" s="13"/>
      <c r="FY155" s="13"/>
      <c r="FZ155" s="13"/>
      <c r="GA155" s="13"/>
      <c r="GB155" s="13"/>
      <c r="GC155" s="13"/>
      <c r="GD155" s="13"/>
      <c r="GE155" s="13"/>
      <c r="GF155" s="13"/>
      <c r="GG155" s="13"/>
      <c r="GH155" s="13"/>
      <c r="GI155" s="13"/>
      <c r="GJ155" s="13"/>
      <c r="GK155" s="13"/>
      <c r="GL155" s="13"/>
      <c r="GM155" s="13"/>
      <c r="GN155" s="13"/>
      <c r="GO155" s="13"/>
      <c r="GP155" s="13"/>
      <c r="GQ155" s="13"/>
      <c r="GR155" s="13"/>
      <c r="GS155" s="13"/>
      <c r="GT155" s="13"/>
      <c r="GU155" s="13">
        <v>1</v>
      </c>
      <c r="GV155" s="13"/>
      <c r="GW155" s="13"/>
      <c r="GX155" s="13">
        <v>1</v>
      </c>
      <c r="GY155" s="13">
        <v>1</v>
      </c>
      <c r="GZ155" s="13"/>
      <c r="HA155" s="13"/>
      <c r="HB155" s="13"/>
      <c r="HC155" s="13">
        <v>1</v>
      </c>
      <c r="HD155" s="13"/>
      <c r="HE155" s="13"/>
      <c r="HF155" s="13"/>
      <c r="HG155" s="13"/>
      <c r="HH155" s="13">
        <v>3</v>
      </c>
      <c r="HI155" s="13"/>
      <c r="HJ155" s="13">
        <v>2</v>
      </c>
      <c r="HK155" s="13">
        <v>2</v>
      </c>
      <c r="HL155" s="13">
        <v>2</v>
      </c>
      <c r="HM155" s="13">
        <v>3</v>
      </c>
      <c r="HN155" s="13">
        <v>1</v>
      </c>
      <c r="HO155" s="13"/>
      <c r="HP155" s="13"/>
      <c r="HQ155" s="13">
        <v>1</v>
      </c>
      <c r="HR155" s="13">
        <v>1</v>
      </c>
      <c r="HS155" s="13"/>
      <c r="HT155" s="13">
        <v>1</v>
      </c>
      <c r="HU155" s="13">
        <v>1</v>
      </c>
      <c r="HV155" s="13"/>
      <c r="HW155" s="13">
        <v>1</v>
      </c>
      <c r="HX155" s="13">
        <v>4</v>
      </c>
      <c r="HY155" s="13">
        <v>2</v>
      </c>
      <c r="HZ155" s="13">
        <v>3</v>
      </c>
      <c r="IA155" s="13">
        <v>2</v>
      </c>
      <c r="IB155" s="13">
        <v>3</v>
      </c>
      <c r="IC155" s="13">
        <v>2</v>
      </c>
      <c r="ID155" s="13">
        <v>2</v>
      </c>
      <c r="IE155" s="13"/>
      <c r="IF155" s="13">
        <v>3</v>
      </c>
      <c r="IG155" s="13">
        <v>4</v>
      </c>
      <c r="IH155" s="13"/>
      <c r="II155" s="13">
        <v>2</v>
      </c>
      <c r="IJ155" s="13">
        <v>1</v>
      </c>
      <c r="IK155" s="13">
        <v>2</v>
      </c>
      <c r="IL155" s="13"/>
      <c r="IM155" s="13">
        <v>3</v>
      </c>
      <c r="IN155" s="13"/>
      <c r="IO155" s="13">
        <v>1</v>
      </c>
      <c r="IP155" s="13"/>
      <c r="IQ155" s="13">
        <v>1</v>
      </c>
      <c r="IR155" s="13">
        <v>1</v>
      </c>
      <c r="IS155" s="13">
        <v>1</v>
      </c>
      <c r="IT155" s="13">
        <v>2</v>
      </c>
      <c r="IU155" s="13">
        <v>1</v>
      </c>
      <c r="IV155" s="13">
        <v>1</v>
      </c>
      <c r="IW155" s="13">
        <v>1</v>
      </c>
      <c r="IX155" s="13"/>
      <c r="IY155" s="13"/>
      <c r="IZ155" s="13"/>
      <c r="JA155" s="13"/>
      <c r="JB155" s="13"/>
      <c r="JC155" s="13">
        <v>1</v>
      </c>
      <c r="JD155" s="13"/>
      <c r="JE155" s="13"/>
      <c r="JF155" s="13"/>
      <c r="JG155" s="13"/>
      <c r="JH155" s="13"/>
      <c r="JI155" s="13"/>
      <c r="JJ155" s="13"/>
      <c r="JK155" s="13"/>
      <c r="JL155" s="13"/>
      <c r="JM155" s="60">
        <v>65</v>
      </c>
      <c r="JN155" s="13">
        <v>1</v>
      </c>
      <c r="JO155" s="13"/>
      <c r="JP155" s="13"/>
      <c r="JQ155" s="13"/>
      <c r="JR155" s="13">
        <v>1</v>
      </c>
      <c r="JS155" s="13"/>
      <c r="JT155" s="13"/>
      <c r="JU155" s="13"/>
      <c r="JV155" s="13"/>
      <c r="JW155" s="13"/>
      <c r="JX155" s="13"/>
      <c r="JY155" s="13"/>
      <c r="JZ155" s="13"/>
      <c r="KA155" s="13"/>
      <c r="KB155" s="13"/>
      <c r="KC155" s="13"/>
      <c r="KD155" s="13"/>
      <c r="KE155" s="13"/>
      <c r="KF155" s="13"/>
      <c r="KG155" s="13"/>
      <c r="KH155" s="13"/>
      <c r="KI155" s="13"/>
      <c r="KJ155" s="13"/>
      <c r="KK155" s="13"/>
      <c r="KL155" s="13"/>
      <c r="KM155" s="13"/>
      <c r="KN155" s="13"/>
      <c r="KO155" s="13"/>
      <c r="KP155" s="13"/>
      <c r="KQ155" s="13"/>
      <c r="KR155" s="13"/>
      <c r="KS155" s="13"/>
      <c r="KT155" s="13"/>
      <c r="KU155" s="13"/>
      <c r="KV155" s="13"/>
      <c r="KW155" s="13"/>
      <c r="KX155" s="13"/>
      <c r="KY155" s="13"/>
      <c r="KZ155" s="13"/>
      <c r="LA155" s="13"/>
      <c r="LB155" s="13"/>
      <c r="LC155" s="13"/>
      <c r="LD155" s="13"/>
      <c r="LE155" s="13"/>
      <c r="LF155" s="13"/>
      <c r="LG155" s="13"/>
      <c r="LH155" s="13"/>
      <c r="LI155" s="13"/>
      <c r="LJ155" s="13"/>
      <c r="LK155" s="13"/>
      <c r="LL155" s="13"/>
      <c r="LM155" s="13"/>
      <c r="LN155" s="13"/>
      <c r="LO155" s="13"/>
      <c r="LP155" s="13"/>
      <c r="LQ155" s="13"/>
      <c r="LR155" s="13"/>
      <c r="LS155" s="13"/>
      <c r="LT155" s="13"/>
      <c r="LU155" s="13"/>
      <c r="LV155" s="13"/>
      <c r="LW155" s="13"/>
      <c r="LX155" s="13"/>
      <c r="LY155" s="13"/>
      <c r="LZ155" s="13"/>
      <c r="MA155" s="13"/>
      <c r="MB155" s="13"/>
      <c r="MC155" s="13"/>
      <c r="MD155" s="13"/>
      <c r="ME155" s="13"/>
      <c r="MF155" s="13"/>
      <c r="MG155" s="13"/>
      <c r="MH155" s="13"/>
      <c r="MI155" s="13"/>
      <c r="MJ155" s="13"/>
      <c r="MK155" s="60">
        <v>2</v>
      </c>
      <c r="ML155" s="13">
        <v>119</v>
      </c>
      <c r="MM155" s="448"/>
      <c r="MN155" s="448"/>
      <c r="MO155" s="448"/>
      <c r="MP155" s="448"/>
    </row>
    <row r="156" spans="1:354">
      <c r="A156" s="8" t="s">
        <v>165</v>
      </c>
      <c r="B156" s="283">
        <f t="shared" si="249"/>
        <v>0</v>
      </c>
      <c r="C156" s="283">
        <f t="shared" si="250"/>
        <v>0</v>
      </c>
      <c r="D156" s="283">
        <f t="shared" si="251"/>
        <v>0</v>
      </c>
      <c r="E156" s="283">
        <f t="shared" si="252"/>
        <v>0</v>
      </c>
      <c r="F156" s="283">
        <f t="shared" si="253"/>
        <v>0</v>
      </c>
      <c r="G156" s="283">
        <f t="shared" si="254"/>
        <v>0</v>
      </c>
      <c r="H156" s="283">
        <f t="shared" si="255"/>
        <v>0</v>
      </c>
      <c r="I156" s="283">
        <f t="shared" si="256"/>
        <v>0</v>
      </c>
      <c r="J156" s="283">
        <f t="shared" si="257"/>
        <v>0</v>
      </c>
      <c r="K156" s="283">
        <f t="shared" si="258"/>
        <v>0</v>
      </c>
      <c r="L156" s="283">
        <f t="shared" si="259"/>
        <v>3</v>
      </c>
      <c r="M156" s="283">
        <f t="shared" si="260"/>
        <v>0</v>
      </c>
      <c r="N156" s="283">
        <f t="shared" si="261"/>
        <v>1</v>
      </c>
      <c r="O156" s="283">
        <f t="shared" si="262"/>
        <v>2</v>
      </c>
      <c r="P156" s="283">
        <f t="shared" si="263"/>
        <v>4</v>
      </c>
      <c r="Q156" s="283">
        <f t="shared" si="264"/>
        <v>1</v>
      </c>
      <c r="R156" s="283">
        <f t="shared" si="265"/>
        <v>3</v>
      </c>
      <c r="S156" s="283">
        <f t="shared" si="266"/>
        <v>2</v>
      </c>
      <c r="T156" s="283">
        <f t="shared" si="267"/>
        <v>0</v>
      </c>
      <c r="U156" s="283">
        <f t="shared" si="268"/>
        <v>2</v>
      </c>
      <c r="W156" s="791">
        <f t="shared" si="269"/>
        <v>0</v>
      </c>
      <c r="X156" s="791">
        <f t="shared" si="270"/>
        <v>0</v>
      </c>
      <c r="Y156" s="791">
        <f t="shared" si="271"/>
        <v>0</v>
      </c>
      <c r="Z156" s="791">
        <f t="shared" si="272"/>
        <v>0</v>
      </c>
      <c r="AA156" s="791">
        <f t="shared" si="273"/>
        <v>0</v>
      </c>
      <c r="AB156" s="791">
        <f t="shared" si="274"/>
        <v>0</v>
      </c>
      <c r="AC156" s="791">
        <f t="shared" si="275"/>
        <v>0</v>
      </c>
      <c r="AD156" s="791">
        <f t="shared" si="276"/>
        <v>0</v>
      </c>
      <c r="AE156" s="791">
        <f t="shared" si="277"/>
        <v>1</v>
      </c>
      <c r="AF156" s="791">
        <f t="shared" si="278"/>
        <v>0</v>
      </c>
      <c r="AG156" s="356"/>
      <c r="AH156" s="16" t="s">
        <v>270</v>
      </c>
      <c r="AI156" s="797">
        <f t="shared" si="218"/>
        <v>0</v>
      </c>
      <c r="AJ156" s="797">
        <f t="shared" si="219"/>
        <v>0</v>
      </c>
      <c r="AK156" s="797">
        <f t="shared" si="220"/>
        <v>0</v>
      </c>
      <c r="AL156" s="797">
        <f t="shared" si="221"/>
        <v>0</v>
      </c>
      <c r="AM156" s="797">
        <f t="shared" si="222"/>
        <v>2</v>
      </c>
      <c r="AN156" s="797">
        <f t="shared" si="223"/>
        <v>2</v>
      </c>
      <c r="AO156" s="797">
        <f t="shared" si="224"/>
        <v>5</v>
      </c>
      <c r="AP156" s="797">
        <f t="shared" si="225"/>
        <v>3</v>
      </c>
      <c r="AQ156" s="797">
        <f t="shared" si="226"/>
        <v>4</v>
      </c>
      <c r="AR156" s="797">
        <f t="shared" si="227"/>
        <v>4</v>
      </c>
      <c r="AS156" s="797">
        <f t="shared" si="228"/>
        <v>9</v>
      </c>
      <c r="AT156" s="797">
        <f t="shared" si="229"/>
        <v>5</v>
      </c>
      <c r="AU156" s="797">
        <f t="shared" si="230"/>
        <v>28</v>
      </c>
      <c r="AV156" s="797">
        <f t="shared" si="231"/>
        <v>1</v>
      </c>
      <c r="AW156" s="797">
        <f t="shared" si="232"/>
        <v>22</v>
      </c>
      <c r="AX156" s="797">
        <f t="shared" si="233"/>
        <v>10</v>
      </c>
      <c r="AY156" s="797">
        <f t="shared" si="234"/>
        <v>11</v>
      </c>
      <c r="AZ156" s="797">
        <f t="shared" si="235"/>
        <v>13</v>
      </c>
      <c r="BA156" s="797">
        <f t="shared" si="236"/>
        <v>2</v>
      </c>
      <c r="BB156" s="797">
        <f t="shared" si="237"/>
        <v>1</v>
      </c>
      <c r="BC156" s="797">
        <f t="shared" si="238"/>
        <v>3</v>
      </c>
      <c r="BD156" s="789">
        <f t="shared" si="239"/>
        <v>0</v>
      </c>
      <c r="BE156" s="789">
        <f t="shared" si="240"/>
        <v>0</v>
      </c>
      <c r="BF156" s="789">
        <f t="shared" si="241"/>
        <v>0</v>
      </c>
      <c r="BG156" s="789">
        <f t="shared" si="242"/>
        <v>1</v>
      </c>
      <c r="BH156" s="789">
        <f t="shared" si="243"/>
        <v>1</v>
      </c>
      <c r="BI156" s="789">
        <f t="shared" si="244"/>
        <v>0</v>
      </c>
      <c r="BJ156" s="789">
        <f t="shared" si="245"/>
        <v>0</v>
      </c>
      <c r="BK156" s="789">
        <f t="shared" si="246"/>
        <v>0</v>
      </c>
      <c r="BL156" s="789">
        <f t="shared" si="247"/>
        <v>1</v>
      </c>
      <c r="BM156" s="789">
        <f t="shared" si="248"/>
        <v>0</v>
      </c>
      <c r="BN156" s="356"/>
      <c r="BO156" s="356"/>
      <c r="BP156" s="16" t="s">
        <v>284</v>
      </c>
      <c r="BQ156" s="13"/>
      <c r="BR156" s="13"/>
      <c r="BS156" s="13"/>
      <c r="BT156" s="13"/>
      <c r="BU156" s="13"/>
      <c r="BV156" s="13"/>
      <c r="BW156" s="13"/>
      <c r="BX156" s="13"/>
      <c r="BY156" s="13"/>
      <c r="BZ156" s="13"/>
      <c r="CA156" s="13"/>
      <c r="CB156" s="13"/>
      <c r="CC156" s="13"/>
      <c r="CD156" s="13"/>
      <c r="CE156" s="13"/>
      <c r="CF156" s="13"/>
      <c r="CG156" s="13"/>
      <c r="CH156" s="13"/>
      <c r="CI156" s="13"/>
      <c r="CJ156" s="13"/>
      <c r="CK156" s="13"/>
      <c r="CL156" s="13">
        <v>2</v>
      </c>
      <c r="CM156" s="13"/>
      <c r="CN156" s="13"/>
      <c r="CO156" s="13"/>
      <c r="CP156" s="13"/>
      <c r="CQ156" s="13">
        <v>1</v>
      </c>
      <c r="CR156" s="13"/>
      <c r="CS156" s="13">
        <v>1</v>
      </c>
      <c r="CT156" s="13"/>
      <c r="CU156" s="13"/>
      <c r="CV156" s="13"/>
      <c r="CW156" s="13">
        <v>1</v>
      </c>
      <c r="CX156" s="13"/>
      <c r="CY156" s="13"/>
      <c r="CZ156" s="13">
        <v>1</v>
      </c>
      <c r="DA156" s="13"/>
      <c r="DB156" s="13"/>
      <c r="DC156" s="13"/>
      <c r="DD156" s="13"/>
      <c r="DE156" s="13"/>
      <c r="DF156" s="13"/>
      <c r="DG156" s="13">
        <v>3</v>
      </c>
      <c r="DH156" s="13"/>
      <c r="DI156" s="13"/>
      <c r="DJ156" s="13">
        <v>1</v>
      </c>
      <c r="DK156" s="13">
        <v>1</v>
      </c>
      <c r="DL156" s="13">
        <v>3</v>
      </c>
      <c r="DM156" s="13"/>
      <c r="DN156" s="13"/>
      <c r="DO156" s="13"/>
      <c r="DP156" s="13"/>
      <c r="DQ156" s="13"/>
      <c r="DR156" s="13"/>
      <c r="DS156" s="13"/>
      <c r="DT156" s="13"/>
      <c r="DU156" s="13"/>
      <c r="DV156" s="13"/>
      <c r="DW156" s="13"/>
      <c r="DX156" s="13">
        <v>1</v>
      </c>
      <c r="DY156" s="13"/>
      <c r="DZ156" s="13"/>
      <c r="EA156" s="13"/>
      <c r="EB156" s="13"/>
      <c r="EC156" s="13"/>
      <c r="ED156" s="13"/>
      <c r="EE156" s="13">
        <v>2</v>
      </c>
      <c r="EF156" s="13">
        <v>2</v>
      </c>
      <c r="EG156" s="13">
        <v>1</v>
      </c>
      <c r="EH156" s="13">
        <v>2</v>
      </c>
      <c r="EI156" s="13"/>
      <c r="EJ156" s="13">
        <v>1</v>
      </c>
      <c r="EK156" s="13">
        <v>1</v>
      </c>
      <c r="EL156" s="13">
        <v>1</v>
      </c>
      <c r="EM156" s="13">
        <v>3</v>
      </c>
      <c r="EN156" s="13">
        <v>2</v>
      </c>
      <c r="EO156" s="13"/>
      <c r="EP156" s="13">
        <v>2</v>
      </c>
      <c r="EQ156" s="13"/>
      <c r="ER156" s="13">
        <v>2</v>
      </c>
      <c r="ES156" s="13">
        <v>1</v>
      </c>
      <c r="ET156" s="13">
        <v>1</v>
      </c>
      <c r="EU156" s="13">
        <v>1</v>
      </c>
      <c r="EV156" s="13">
        <v>1</v>
      </c>
      <c r="EW156" s="13"/>
      <c r="EX156" s="13"/>
      <c r="EY156" s="13"/>
      <c r="EZ156" s="13"/>
      <c r="FA156" s="13"/>
      <c r="FB156" s="13"/>
      <c r="FC156" s="13">
        <v>1</v>
      </c>
      <c r="FD156" s="13"/>
      <c r="FE156" s="13"/>
      <c r="FF156" s="13"/>
      <c r="FG156" s="13"/>
      <c r="FH156" s="13"/>
      <c r="FI156" s="13"/>
      <c r="FJ156" s="13"/>
      <c r="FK156" s="13"/>
      <c r="FL156" s="13"/>
      <c r="FM156" s="13"/>
      <c r="FN156" s="60">
        <v>39</v>
      </c>
      <c r="FO156" s="13"/>
      <c r="FP156" s="13"/>
      <c r="FQ156" s="13"/>
      <c r="FR156" s="13"/>
      <c r="FS156" s="13"/>
      <c r="FT156" s="13"/>
      <c r="FU156" s="13"/>
      <c r="FV156" s="13"/>
      <c r="FW156" s="13"/>
      <c r="FX156" s="13"/>
      <c r="FY156" s="13"/>
      <c r="FZ156" s="13"/>
      <c r="GA156" s="13"/>
      <c r="GB156" s="13"/>
      <c r="GC156" s="13"/>
      <c r="GD156" s="13"/>
      <c r="GE156" s="13"/>
      <c r="GF156" s="13"/>
      <c r="GG156" s="13"/>
      <c r="GH156" s="13"/>
      <c r="GI156" s="13"/>
      <c r="GJ156" s="13"/>
      <c r="GK156" s="13"/>
      <c r="GL156" s="13">
        <v>1</v>
      </c>
      <c r="GM156" s="13">
        <v>1</v>
      </c>
      <c r="GN156" s="13"/>
      <c r="GO156" s="13"/>
      <c r="GP156" s="13">
        <v>1</v>
      </c>
      <c r="GQ156" s="13"/>
      <c r="GR156" s="13"/>
      <c r="GS156" s="13"/>
      <c r="GT156" s="13">
        <v>2</v>
      </c>
      <c r="GU156" s="13"/>
      <c r="GV156" s="13"/>
      <c r="GW156" s="13"/>
      <c r="GX156" s="13">
        <v>1</v>
      </c>
      <c r="GY156" s="13">
        <v>1</v>
      </c>
      <c r="GZ156" s="13">
        <v>1</v>
      </c>
      <c r="HA156" s="13"/>
      <c r="HB156" s="13"/>
      <c r="HC156" s="13"/>
      <c r="HD156" s="13"/>
      <c r="HE156" s="13"/>
      <c r="HF156" s="13">
        <v>1</v>
      </c>
      <c r="HG156" s="13">
        <v>1</v>
      </c>
      <c r="HH156" s="13">
        <v>1</v>
      </c>
      <c r="HI156" s="13"/>
      <c r="HJ156" s="13"/>
      <c r="HK156" s="13">
        <v>1</v>
      </c>
      <c r="HL156" s="13"/>
      <c r="HM156" s="13"/>
      <c r="HN156" s="13"/>
      <c r="HO156" s="13"/>
      <c r="HP156" s="13">
        <v>2</v>
      </c>
      <c r="HQ156" s="13">
        <v>2</v>
      </c>
      <c r="HR156" s="13">
        <v>2</v>
      </c>
      <c r="HS156" s="13">
        <v>2</v>
      </c>
      <c r="HT156" s="13">
        <v>3</v>
      </c>
      <c r="HU156" s="13">
        <v>3</v>
      </c>
      <c r="HV156" s="13">
        <v>1</v>
      </c>
      <c r="HW156" s="13">
        <v>4</v>
      </c>
      <c r="HX156" s="13">
        <v>4</v>
      </c>
      <c r="HY156" s="13">
        <v>4</v>
      </c>
      <c r="HZ156" s="13">
        <v>3</v>
      </c>
      <c r="IA156" s="13">
        <v>3</v>
      </c>
      <c r="IB156" s="13">
        <v>2</v>
      </c>
      <c r="IC156" s="13">
        <v>1</v>
      </c>
      <c r="ID156" s="13">
        <v>3</v>
      </c>
      <c r="IE156" s="13">
        <v>3</v>
      </c>
      <c r="IF156" s="13">
        <v>3</v>
      </c>
      <c r="IG156" s="13">
        <v>3</v>
      </c>
      <c r="IH156" s="13">
        <v>1</v>
      </c>
      <c r="II156" s="13">
        <v>3</v>
      </c>
      <c r="IJ156" s="13">
        <v>1</v>
      </c>
      <c r="IK156" s="13">
        <v>1</v>
      </c>
      <c r="IL156" s="13"/>
      <c r="IM156" s="13">
        <v>4</v>
      </c>
      <c r="IN156" s="13">
        <v>1</v>
      </c>
      <c r="IO156" s="13">
        <v>1</v>
      </c>
      <c r="IP156" s="13">
        <v>3</v>
      </c>
      <c r="IQ156" s="13"/>
      <c r="IR156" s="13">
        <v>1</v>
      </c>
      <c r="IS156" s="13">
        <v>2</v>
      </c>
      <c r="IT156" s="13">
        <v>1</v>
      </c>
      <c r="IU156" s="13"/>
      <c r="IV156" s="13">
        <v>1</v>
      </c>
      <c r="IW156" s="13">
        <v>1</v>
      </c>
      <c r="IX156" s="13">
        <v>1</v>
      </c>
      <c r="IY156" s="13"/>
      <c r="IZ156" s="13"/>
      <c r="JA156" s="13"/>
      <c r="JB156" s="13"/>
      <c r="JC156" s="13"/>
      <c r="JD156" s="13"/>
      <c r="JE156" s="13"/>
      <c r="JF156" s="13"/>
      <c r="JG156" s="13"/>
      <c r="JH156" s="13">
        <v>1</v>
      </c>
      <c r="JI156" s="13"/>
      <c r="JJ156" s="13"/>
      <c r="JK156" s="13"/>
      <c r="JL156" s="13"/>
      <c r="JM156" s="60">
        <v>83</v>
      </c>
      <c r="JN156" s="13"/>
      <c r="JO156" s="13"/>
      <c r="JP156" s="13"/>
      <c r="JQ156" s="13"/>
      <c r="JR156" s="13"/>
      <c r="JS156" s="13">
        <v>1</v>
      </c>
      <c r="JT156" s="13"/>
      <c r="JU156" s="13"/>
      <c r="JV156" s="13"/>
      <c r="JW156" s="13"/>
      <c r="JX156" s="13"/>
      <c r="JY156" s="13"/>
      <c r="JZ156" s="13"/>
      <c r="KA156" s="13"/>
      <c r="KB156" s="13"/>
      <c r="KC156" s="13"/>
      <c r="KD156" s="13"/>
      <c r="KE156" s="13">
        <v>1</v>
      </c>
      <c r="KF156" s="13"/>
      <c r="KG156" s="13"/>
      <c r="KH156" s="13"/>
      <c r="KI156" s="13"/>
      <c r="KJ156" s="13"/>
      <c r="KK156" s="13"/>
      <c r="KL156" s="13"/>
      <c r="KM156" s="13"/>
      <c r="KN156" s="13"/>
      <c r="KO156" s="13"/>
      <c r="KP156" s="13"/>
      <c r="KQ156" s="13"/>
      <c r="KR156" s="13"/>
      <c r="KS156" s="13"/>
      <c r="KT156" s="13"/>
      <c r="KU156" s="13"/>
      <c r="KV156" s="13"/>
      <c r="KW156" s="13"/>
      <c r="KX156" s="13"/>
      <c r="KY156" s="13"/>
      <c r="KZ156" s="13"/>
      <c r="LA156" s="13"/>
      <c r="LB156" s="13"/>
      <c r="LC156" s="13"/>
      <c r="LD156" s="13"/>
      <c r="LE156" s="13"/>
      <c r="LF156" s="13"/>
      <c r="LG156" s="13"/>
      <c r="LH156" s="13"/>
      <c r="LI156" s="13"/>
      <c r="LJ156" s="13"/>
      <c r="LK156" s="13"/>
      <c r="LL156" s="13"/>
      <c r="LM156" s="13"/>
      <c r="LN156" s="13"/>
      <c r="LO156" s="13"/>
      <c r="LP156" s="13"/>
      <c r="LQ156" s="13"/>
      <c r="LR156" s="13"/>
      <c r="LS156" s="13"/>
      <c r="LT156" s="13">
        <v>1</v>
      </c>
      <c r="LU156" s="13"/>
      <c r="LV156" s="13"/>
      <c r="LW156" s="13"/>
      <c r="LX156" s="13"/>
      <c r="LY156" s="13"/>
      <c r="LZ156" s="13"/>
      <c r="MA156" s="13"/>
      <c r="MB156" s="13"/>
      <c r="MC156" s="13"/>
      <c r="MD156" s="13"/>
      <c r="ME156" s="13"/>
      <c r="MF156" s="13"/>
      <c r="MG156" s="13"/>
      <c r="MH156" s="13"/>
      <c r="MI156" s="13"/>
      <c r="MJ156" s="13"/>
      <c r="MK156" s="60">
        <v>3</v>
      </c>
      <c r="ML156" s="13">
        <v>125</v>
      </c>
      <c r="MM156" s="448"/>
      <c r="MN156" s="448"/>
      <c r="MO156" s="448"/>
      <c r="MP156" s="448"/>
    </row>
    <row r="157" spans="1:354">
      <c r="A157" s="8" t="s">
        <v>166</v>
      </c>
      <c r="B157" s="283">
        <f t="shared" si="249"/>
        <v>0</v>
      </c>
      <c r="C157" s="283">
        <f t="shared" si="250"/>
        <v>0</v>
      </c>
      <c r="D157" s="283">
        <f t="shared" si="251"/>
        <v>0</v>
      </c>
      <c r="E157" s="283">
        <f t="shared" si="252"/>
        <v>0</v>
      </c>
      <c r="F157" s="283">
        <f t="shared" si="253"/>
        <v>0</v>
      </c>
      <c r="G157" s="283">
        <f t="shared" si="254"/>
        <v>0</v>
      </c>
      <c r="H157" s="283">
        <f t="shared" si="255"/>
        <v>0</v>
      </c>
      <c r="I157" s="283">
        <f t="shared" si="256"/>
        <v>1</v>
      </c>
      <c r="J157" s="283">
        <f t="shared" si="257"/>
        <v>1</v>
      </c>
      <c r="K157" s="283">
        <f t="shared" si="258"/>
        <v>3</v>
      </c>
      <c r="L157" s="283">
        <f t="shared" si="259"/>
        <v>8</v>
      </c>
      <c r="M157" s="283">
        <f t="shared" si="260"/>
        <v>1</v>
      </c>
      <c r="N157" s="283">
        <f t="shared" si="261"/>
        <v>27</v>
      </c>
      <c r="O157" s="283">
        <f t="shared" si="262"/>
        <v>11</v>
      </c>
      <c r="P157" s="283">
        <f t="shared" si="263"/>
        <v>47</v>
      </c>
      <c r="Q157" s="283">
        <f t="shared" si="264"/>
        <v>31</v>
      </c>
      <c r="R157" s="283">
        <f t="shared" si="265"/>
        <v>42</v>
      </c>
      <c r="S157" s="283">
        <f t="shared" si="266"/>
        <v>21</v>
      </c>
      <c r="T157" s="283">
        <f t="shared" si="267"/>
        <v>14</v>
      </c>
      <c r="U157" s="283">
        <f t="shared" si="268"/>
        <v>25</v>
      </c>
      <c r="W157" s="791">
        <f t="shared" si="269"/>
        <v>0</v>
      </c>
      <c r="X157" s="791">
        <f t="shared" si="270"/>
        <v>0</v>
      </c>
      <c r="Y157" s="791">
        <f t="shared" si="271"/>
        <v>0</v>
      </c>
      <c r="Z157" s="791">
        <f t="shared" si="272"/>
        <v>0</v>
      </c>
      <c r="AA157" s="791">
        <f t="shared" si="273"/>
        <v>0</v>
      </c>
      <c r="AB157" s="791">
        <f t="shared" si="274"/>
        <v>0</v>
      </c>
      <c r="AC157" s="791">
        <f t="shared" si="275"/>
        <v>0</v>
      </c>
      <c r="AD157" s="791">
        <f t="shared" si="276"/>
        <v>1</v>
      </c>
      <c r="AE157" s="791">
        <f t="shared" si="277"/>
        <v>3</v>
      </c>
      <c r="AF157" s="791">
        <f t="shared" si="278"/>
        <v>2</v>
      </c>
      <c r="AG157" s="356"/>
      <c r="AH157" s="16" t="s">
        <v>165</v>
      </c>
      <c r="AI157" s="797">
        <f t="shared" si="218"/>
        <v>0</v>
      </c>
      <c r="AJ157" s="797">
        <f t="shared" si="219"/>
        <v>0</v>
      </c>
      <c r="AK157" s="797">
        <f t="shared" si="220"/>
        <v>0</v>
      </c>
      <c r="AL157" s="797">
        <f t="shared" si="221"/>
        <v>0</v>
      </c>
      <c r="AM157" s="797">
        <f t="shared" si="222"/>
        <v>0</v>
      </c>
      <c r="AN157" s="797">
        <f t="shared" si="223"/>
        <v>0</v>
      </c>
      <c r="AO157" s="797">
        <f t="shared" si="224"/>
        <v>0</v>
      </c>
      <c r="AP157" s="797">
        <f t="shared" si="225"/>
        <v>0</v>
      </c>
      <c r="AQ157" s="797">
        <f t="shared" si="226"/>
        <v>0</v>
      </c>
      <c r="AR157" s="797">
        <f t="shared" si="227"/>
        <v>0</v>
      </c>
      <c r="AS157" s="797">
        <f t="shared" si="228"/>
        <v>3</v>
      </c>
      <c r="AT157" s="797">
        <f t="shared" si="229"/>
        <v>0</v>
      </c>
      <c r="AU157" s="797">
        <f t="shared" si="230"/>
        <v>1</v>
      </c>
      <c r="AV157" s="797">
        <f t="shared" si="231"/>
        <v>2</v>
      </c>
      <c r="AW157" s="797">
        <f t="shared" si="232"/>
        <v>4</v>
      </c>
      <c r="AX157" s="797">
        <f t="shared" si="233"/>
        <v>1</v>
      </c>
      <c r="AY157" s="797">
        <f t="shared" si="234"/>
        <v>3</v>
      </c>
      <c r="AZ157" s="797">
        <f t="shared" si="235"/>
        <v>2</v>
      </c>
      <c r="BA157" s="797">
        <f t="shared" si="236"/>
        <v>0</v>
      </c>
      <c r="BB157" s="797">
        <f t="shared" si="237"/>
        <v>2</v>
      </c>
      <c r="BC157" s="797">
        <f t="shared" si="238"/>
        <v>1</v>
      </c>
      <c r="BD157" s="789">
        <f t="shared" si="239"/>
        <v>0</v>
      </c>
      <c r="BE157" s="789">
        <f t="shared" si="240"/>
        <v>0</v>
      </c>
      <c r="BF157" s="789">
        <f t="shared" si="241"/>
        <v>0</v>
      </c>
      <c r="BG157" s="789">
        <f t="shared" si="242"/>
        <v>0</v>
      </c>
      <c r="BH157" s="789">
        <f t="shared" si="243"/>
        <v>0</v>
      </c>
      <c r="BI157" s="789">
        <f t="shared" si="244"/>
        <v>0</v>
      </c>
      <c r="BJ157" s="789">
        <f t="shared" si="245"/>
        <v>0</v>
      </c>
      <c r="BK157" s="789">
        <f t="shared" si="246"/>
        <v>0</v>
      </c>
      <c r="BL157" s="789">
        <f t="shared" si="247"/>
        <v>1</v>
      </c>
      <c r="BM157" s="789">
        <f t="shared" si="248"/>
        <v>0</v>
      </c>
      <c r="BN157" s="356"/>
      <c r="BO157" s="356"/>
      <c r="BP157" s="16" t="s">
        <v>165</v>
      </c>
      <c r="BQ157" s="13"/>
      <c r="BR157" s="13"/>
      <c r="BS157" s="13"/>
      <c r="BT157" s="13"/>
      <c r="BU157" s="13"/>
      <c r="BV157" s="13"/>
      <c r="BW157" s="13"/>
      <c r="BX157" s="13"/>
      <c r="BY157" s="13"/>
      <c r="BZ157" s="13"/>
      <c r="CA157" s="13"/>
      <c r="CB157" s="13"/>
      <c r="CC157" s="13"/>
      <c r="CD157" s="13"/>
      <c r="CE157" s="13"/>
      <c r="CF157" s="13"/>
      <c r="CG157" s="13"/>
      <c r="CH157" s="13"/>
      <c r="CI157" s="13"/>
      <c r="CJ157" s="13"/>
      <c r="CK157" s="13"/>
      <c r="CL157" s="13"/>
      <c r="CM157" s="13"/>
      <c r="CN157" s="13"/>
      <c r="CO157" s="13"/>
      <c r="CP157" s="13"/>
      <c r="CQ157" s="13"/>
      <c r="CR157" s="13"/>
      <c r="CS157" s="13"/>
      <c r="CT157" s="13"/>
      <c r="CU157" s="13"/>
      <c r="CV157" s="13"/>
      <c r="CW157" s="13"/>
      <c r="CX157" s="13"/>
      <c r="CY157" s="13"/>
      <c r="CZ157" s="13"/>
      <c r="DA157" s="13"/>
      <c r="DB157" s="13"/>
      <c r="DC157" s="13"/>
      <c r="DD157" s="13"/>
      <c r="DE157" s="13"/>
      <c r="DF157" s="13"/>
      <c r="DG157" s="13"/>
      <c r="DH157" s="13"/>
      <c r="DI157" s="13"/>
      <c r="DJ157" s="13"/>
      <c r="DK157" s="13"/>
      <c r="DL157" s="13"/>
      <c r="DM157" s="13"/>
      <c r="DN157" s="13"/>
      <c r="DO157" s="13"/>
      <c r="DP157" s="13"/>
      <c r="DQ157" s="13"/>
      <c r="DR157" s="13"/>
      <c r="DS157" s="13"/>
      <c r="DT157" s="13"/>
      <c r="DU157" s="13"/>
      <c r="DV157" s="13"/>
      <c r="DW157" s="13"/>
      <c r="DX157" s="13"/>
      <c r="DY157" s="13"/>
      <c r="DZ157" s="13">
        <v>1</v>
      </c>
      <c r="EA157" s="13"/>
      <c r="EB157" s="13">
        <v>1</v>
      </c>
      <c r="EC157" s="13"/>
      <c r="ED157" s="13">
        <v>1</v>
      </c>
      <c r="EE157" s="13"/>
      <c r="EF157" s="13"/>
      <c r="EG157" s="13"/>
      <c r="EH157" s="13"/>
      <c r="EI157" s="13"/>
      <c r="EJ157" s="13"/>
      <c r="EK157" s="13"/>
      <c r="EL157" s="13"/>
      <c r="EM157" s="13"/>
      <c r="EN157" s="13">
        <v>1</v>
      </c>
      <c r="EO157" s="13"/>
      <c r="EP157" s="13"/>
      <c r="EQ157" s="13">
        <v>1</v>
      </c>
      <c r="ER157" s="13"/>
      <c r="ES157" s="13"/>
      <c r="ET157" s="13"/>
      <c r="EU157" s="13"/>
      <c r="EV157" s="13"/>
      <c r="EW157" s="13"/>
      <c r="EX157" s="13"/>
      <c r="EY157" s="13"/>
      <c r="EZ157" s="13">
        <v>1</v>
      </c>
      <c r="FA157" s="13">
        <v>1</v>
      </c>
      <c r="FB157" s="13"/>
      <c r="FC157" s="13"/>
      <c r="FD157" s="13"/>
      <c r="FE157" s="13"/>
      <c r="FF157" s="13"/>
      <c r="FG157" s="13"/>
      <c r="FH157" s="13"/>
      <c r="FI157" s="13"/>
      <c r="FJ157" s="13"/>
      <c r="FK157" s="13"/>
      <c r="FL157" s="13"/>
      <c r="FM157" s="13"/>
      <c r="FN157" s="60">
        <v>7</v>
      </c>
      <c r="FO157" s="13"/>
      <c r="FP157" s="13"/>
      <c r="FQ157" s="13"/>
      <c r="FR157" s="13"/>
      <c r="FS157" s="13"/>
      <c r="FT157" s="13"/>
      <c r="FU157" s="13"/>
      <c r="FV157" s="13"/>
      <c r="FW157" s="13"/>
      <c r="FX157" s="13"/>
      <c r="FY157" s="13"/>
      <c r="FZ157" s="13"/>
      <c r="GA157" s="13"/>
      <c r="GB157" s="13"/>
      <c r="GC157" s="13"/>
      <c r="GD157" s="13"/>
      <c r="GE157" s="13"/>
      <c r="GF157" s="13"/>
      <c r="GG157" s="13"/>
      <c r="GH157" s="13"/>
      <c r="GI157" s="13"/>
      <c r="GJ157" s="13"/>
      <c r="GK157" s="13"/>
      <c r="GL157" s="13"/>
      <c r="GM157" s="13"/>
      <c r="GN157" s="13"/>
      <c r="GO157" s="13"/>
      <c r="GP157" s="13"/>
      <c r="GQ157" s="13"/>
      <c r="GR157" s="13"/>
      <c r="GS157" s="13"/>
      <c r="GT157" s="13"/>
      <c r="GU157" s="13"/>
      <c r="GV157" s="13"/>
      <c r="GW157" s="13"/>
      <c r="GX157" s="13"/>
      <c r="GY157" s="13"/>
      <c r="GZ157" s="13"/>
      <c r="HA157" s="13"/>
      <c r="HB157" s="13"/>
      <c r="HC157" s="13"/>
      <c r="HD157" s="13"/>
      <c r="HE157" s="13"/>
      <c r="HF157" s="13"/>
      <c r="HG157" s="13"/>
      <c r="HH157" s="13"/>
      <c r="HI157" s="13"/>
      <c r="HJ157" s="13"/>
      <c r="HK157" s="13"/>
      <c r="HL157" s="13">
        <v>1</v>
      </c>
      <c r="HM157" s="13"/>
      <c r="HN157" s="13"/>
      <c r="HO157" s="13"/>
      <c r="HP157" s="13"/>
      <c r="HQ157" s="13">
        <v>1</v>
      </c>
      <c r="HR157" s="13">
        <v>1</v>
      </c>
      <c r="HS157" s="13"/>
      <c r="HT157" s="13"/>
      <c r="HU157" s="13"/>
      <c r="HV157" s="13"/>
      <c r="HW157" s="13"/>
      <c r="HX157" s="13">
        <v>1</v>
      </c>
      <c r="HY157" s="13"/>
      <c r="HZ157" s="13"/>
      <c r="IA157" s="13"/>
      <c r="IB157" s="13"/>
      <c r="IC157" s="13"/>
      <c r="ID157" s="13">
        <v>1</v>
      </c>
      <c r="IE157" s="13">
        <v>1</v>
      </c>
      <c r="IF157" s="13"/>
      <c r="IG157" s="13"/>
      <c r="IH157" s="13"/>
      <c r="II157" s="13"/>
      <c r="IJ157" s="13">
        <v>1</v>
      </c>
      <c r="IK157" s="13"/>
      <c r="IL157" s="13">
        <v>1</v>
      </c>
      <c r="IM157" s="13"/>
      <c r="IN157" s="13"/>
      <c r="IO157" s="13"/>
      <c r="IP157" s="13"/>
      <c r="IQ157" s="13"/>
      <c r="IR157" s="13"/>
      <c r="IS157" s="13"/>
      <c r="IT157" s="13">
        <v>2</v>
      </c>
      <c r="IU157" s="13">
        <v>1</v>
      </c>
      <c r="IV157" s="13"/>
      <c r="IW157" s="13"/>
      <c r="IX157" s="13"/>
      <c r="IY157" s="13"/>
      <c r="IZ157" s="13"/>
      <c r="JA157" s="13"/>
      <c r="JB157" s="13"/>
      <c r="JC157" s="13"/>
      <c r="JD157" s="13"/>
      <c r="JE157" s="13"/>
      <c r="JF157" s="13"/>
      <c r="JG157" s="13"/>
      <c r="JH157" s="13"/>
      <c r="JI157" s="13"/>
      <c r="JJ157" s="13"/>
      <c r="JK157" s="13"/>
      <c r="JL157" s="13"/>
      <c r="JM157" s="60">
        <v>11</v>
      </c>
      <c r="JN157" s="13"/>
      <c r="JO157" s="13"/>
      <c r="JP157" s="13"/>
      <c r="JQ157" s="13"/>
      <c r="JR157" s="13"/>
      <c r="JS157" s="13"/>
      <c r="JT157" s="13"/>
      <c r="JU157" s="13"/>
      <c r="JV157" s="13"/>
      <c r="JW157" s="13"/>
      <c r="JX157" s="13"/>
      <c r="JY157" s="13"/>
      <c r="JZ157" s="13"/>
      <c r="KA157" s="13"/>
      <c r="KB157" s="13"/>
      <c r="KC157" s="13"/>
      <c r="KD157" s="13"/>
      <c r="KE157" s="13"/>
      <c r="KF157" s="13"/>
      <c r="KG157" s="13"/>
      <c r="KH157" s="13"/>
      <c r="KI157" s="13"/>
      <c r="KJ157" s="13"/>
      <c r="KK157" s="13"/>
      <c r="KL157" s="13"/>
      <c r="KM157" s="13"/>
      <c r="KN157" s="13"/>
      <c r="KO157" s="13"/>
      <c r="KP157" s="13"/>
      <c r="KQ157" s="13"/>
      <c r="KR157" s="13"/>
      <c r="KS157" s="13"/>
      <c r="KT157" s="13"/>
      <c r="KU157" s="13"/>
      <c r="KV157" s="13"/>
      <c r="KW157" s="13"/>
      <c r="KX157" s="13"/>
      <c r="KY157" s="13"/>
      <c r="KZ157" s="13"/>
      <c r="LA157" s="13"/>
      <c r="LB157" s="13"/>
      <c r="LC157" s="13"/>
      <c r="LD157" s="13"/>
      <c r="LE157" s="13"/>
      <c r="LF157" s="13"/>
      <c r="LG157" s="13"/>
      <c r="LH157" s="13"/>
      <c r="LI157" s="13"/>
      <c r="LJ157" s="13"/>
      <c r="LK157" s="13"/>
      <c r="LL157" s="13"/>
      <c r="LM157" s="13"/>
      <c r="LN157" s="13"/>
      <c r="LO157" s="13"/>
      <c r="LP157" s="13"/>
      <c r="LQ157" s="13"/>
      <c r="LR157" s="13">
        <v>1</v>
      </c>
      <c r="LS157" s="13"/>
      <c r="LT157" s="13"/>
      <c r="LU157" s="13"/>
      <c r="LV157" s="13"/>
      <c r="LW157" s="13"/>
      <c r="LX157" s="13"/>
      <c r="LY157" s="13"/>
      <c r="LZ157" s="13"/>
      <c r="MA157" s="13"/>
      <c r="MB157" s="13"/>
      <c r="MC157" s="13"/>
      <c r="MD157" s="13"/>
      <c r="ME157" s="13"/>
      <c r="MF157" s="13"/>
      <c r="MG157" s="13"/>
      <c r="MH157" s="13"/>
      <c r="MI157" s="13"/>
      <c r="MJ157" s="13"/>
      <c r="MK157" s="60">
        <v>1</v>
      </c>
      <c r="ML157" s="13">
        <v>19</v>
      </c>
      <c r="MM157" s="448"/>
      <c r="MN157" s="448"/>
      <c r="MO157" s="448"/>
      <c r="MP157" s="448"/>
    </row>
    <row r="158" spans="1:354">
      <c r="A158" s="8" t="s">
        <v>219</v>
      </c>
      <c r="B158" s="283">
        <f t="shared" si="249"/>
        <v>0</v>
      </c>
      <c r="C158" s="283">
        <f t="shared" si="250"/>
        <v>0</v>
      </c>
      <c r="D158" s="283">
        <f t="shared" si="251"/>
        <v>0</v>
      </c>
      <c r="E158" s="283">
        <f t="shared" si="252"/>
        <v>0</v>
      </c>
      <c r="F158" s="283">
        <f t="shared" si="253"/>
        <v>0</v>
      </c>
      <c r="G158" s="283">
        <f t="shared" si="254"/>
        <v>0</v>
      </c>
      <c r="H158" s="283">
        <f t="shared" si="255"/>
        <v>0</v>
      </c>
      <c r="I158" s="283">
        <f t="shared" si="256"/>
        <v>0</v>
      </c>
      <c r="J158" s="283">
        <f t="shared" si="257"/>
        <v>0</v>
      </c>
      <c r="K158" s="283">
        <f t="shared" si="258"/>
        <v>0</v>
      </c>
      <c r="L158" s="283">
        <f t="shared" si="259"/>
        <v>0</v>
      </c>
      <c r="M158" s="283">
        <f t="shared" si="260"/>
        <v>0</v>
      </c>
      <c r="N158" s="283">
        <f t="shared" si="261"/>
        <v>2</v>
      </c>
      <c r="O158" s="283">
        <f t="shared" si="262"/>
        <v>3</v>
      </c>
      <c r="P158" s="283">
        <f t="shared" si="263"/>
        <v>2</v>
      </c>
      <c r="Q158" s="283">
        <f t="shared" si="264"/>
        <v>0</v>
      </c>
      <c r="R158" s="283">
        <f t="shared" si="265"/>
        <v>2</v>
      </c>
      <c r="S158" s="283">
        <f t="shared" si="266"/>
        <v>5</v>
      </c>
      <c r="T158" s="283">
        <f t="shared" si="267"/>
        <v>0</v>
      </c>
      <c r="U158" s="283">
        <f t="shared" si="268"/>
        <v>2</v>
      </c>
      <c r="W158" s="791">
        <f t="shared" si="269"/>
        <v>0</v>
      </c>
      <c r="X158" s="791">
        <f t="shared" si="270"/>
        <v>0</v>
      </c>
      <c r="Y158" s="791">
        <f t="shared" si="271"/>
        <v>0</v>
      </c>
      <c r="Z158" s="791">
        <f t="shared" si="272"/>
        <v>0</v>
      </c>
      <c r="AA158" s="791">
        <f t="shared" si="273"/>
        <v>0</v>
      </c>
      <c r="AB158" s="791">
        <f t="shared" si="274"/>
        <v>0</v>
      </c>
      <c r="AC158" s="791">
        <f t="shared" si="275"/>
        <v>0</v>
      </c>
      <c r="AD158" s="791">
        <f t="shared" si="276"/>
        <v>0</v>
      </c>
      <c r="AE158" s="791">
        <f t="shared" si="277"/>
        <v>1</v>
      </c>
      <c r="AF158" s="791">
        <f t="shared" si="278"/>
        <v>0</v>
      </c>
      <c r="AG158" s="356"/>
      <c r="AH158" s="16" t="s">
        <v>166</v>
      </c>
      <c r="AI158" s="797">
        <f t="shared" si="218"/>
        <v>0</v>
      </c>
      <c r="AJ158" s="797">
        <f t="shared" si="219"/>
        <v>0</v>
      </c>
      <c r="AK158" s="797">
        <f t="shared" si="220"/>
        <v>0</v>
      </c>
      <c r="AL158" s="797">
        <f t="shared" si="221"/>
        <v>0</v>
      </c>
      <c r="AM158" s="797">
        <f t="shared" si="222"/>
        <v>0</v>
      </c>
      <c r="AN158" s="797">
        <f t="shared" si="223"/>
        <v>0</v>
      </c>
      <c r="AO158" s="797">
        <f t="shared" si="224"/>
        <v>0</v>
      </c>
      <c r="AP158" s="797">
        <f t="shared" si="225"/>
        <v>1</v>
      </c>
      <c r="AQ158" s="797">
        <f t="shared" si="226"/>
        <v>1</v>
      </c>
      <c r="AR158" s="797">
        <f t="shared" si="227"/>
        <v>3</v>
      </c>
      <c r="AS158" s="797">
        <f t="shared" si="228"/>
        <v>8</v>
      </c>
      <c r="AT158" s="797">
        <f t="shared" si="229"/>
        <v>1</v>
      </c>
      <c r="AU158" s="797">
        <f t="shared" si="230"/>
        <v>27</v>
      </c>
      <c r="AV158" s="797">
        <f t="shared" si="231"/>
        <v>11</v>
      </c>
      <c r="AW158" s="797">
        <f t="shared" si="232"/>
        <v>47</v>
      </c>
      <c r="AX158" s="797">
        <f t="shared" si="233"/>
        <v>31</v>
      </c>
      <c r="AY158" s="797">
        <f t="shared" si="234"/>
        <v>42</v>
      </c>
      <c r="AZ158" s="797">
        <f t="shared" si="235"/>
        <v>21</v>
      </c>
      <c r="BA158" s="797">
        <f t="shared" si="236"/>
        <v>14</v>
      </c>
      <c r="BB158" s="797">
        <f t="shared" si="237"/>
        <v>25</v>
      </c>
      <c r="BC158" s="797">
        <f t="shared" si="238"/>
        <v>6</v>
      </c>
      <c r="BD158" s="789">
        <f t="shared" si="239"/>
        <v>0</v>
      </c>
      <c r="BE158" s="789">
        <f t="shared" si="240"/>
        <v>0</v>
      </c>
      <c r="BF158" s="789">
        <f t="shared" si="241"/>
        <v>0</v>
      </c>
      <c r="BG158" s="789">
        <f t="shared" si="242"/>
        <v>0</v>
      </c>
      <c r="BH158" s="789">
        <f t="shared" si="243"/>
        <v>0</v>
      </c>
      <c r="BI158" s="789">
        <f t="shared" si="244"/>
        <v>0</v>
      </c>
      <c r="BJ158" s="789">
        <f t="shared" si="245"/>
        <v>0</v>
      </c>
      <c r="BK158" s="789">
        <f t="shared" si="246"/>
        <v>1</v>
      </c>
      <c r="BL158" s="789">
        <f t="shared" si="247"/>
        <v>3</v>
      </c>
      <c r="BM158" s="789">
        <f t="shared" si="248"/>
        <v>2</v>
      </c>
      <c r="BN158" s="356"/>
      <c r="BO158" s="356"/>
      <c r="BP158" s="16" t="s">
        <v>166</v>
      </c>
      <c r="BQ158" s="13"/>
      <c r="BR158" s="13"/>
      <c r="BS158" s="13"/>
      <c r="BT158" s="13"/>
      <c r="BU158" s="13"/>
      <c r="BV158" s="13"/>
      <c r="BW158" s="13"/>
      <c r="BX158" s="13"/>
      <c r="BY158" s="13"/>
      <c r="BZ158" s="13"/>
      <c r="CA158" s="13"/>
      <c r="CB158" s="13"/>
      <c r="CC158" s="13"/>
      <c r="CD158" s="13"/>
      <c r="CE158" s="13"/>
      <c r="CF158" s="13"/>
      <c r="CG158" s="13"/>
      <c r="CH158" s="13"/>
      <c r="CI158" s="13"/>
      <c r="CJ158" s="13"/>
      <c r="CK158" s="13"/>
      <c r="CL158" s="13"/>
      <c r="CM158" s="13"/>
      <c r="CN158" s="13"/>
      <c r="CO158" s="13"/>
      <c r="CP158" s="13">
        <v>1</v>
      </c>
      <c r="CQ158" s="13"/>
      <c r="CR158" s="13"/>
      <c r="CS158" s="13"/>
      <c r="CT158" s="13"/>
      <c r="CU158" s="13"/>
      <c r="CV158" s="13"/>
      <c r="CW158" s="13"/>
      <c r="CX158" s="13"/>
      <c r="CY158" s="13"/>
      <c r="CZ158" s="13"/>
      <c r="DA158" s="13"/>
      <c r="DB158" s="13">
        <v>1</v>
      </c>
      <c r="DC158" s="13"/>
      <c r="DD158" s="13"/>
      <c r="DE158" s="13"/>
      <c r="DF158" s="13">
        <v>1</v>
      </c>
      <c r="DG158" s="13">
        <v>1</v>
      </c>
      <c r="DH158" s="13"/>
      <c r="DI158" s="13"/>
      <c r="DJ158" s="13">
        <v>1</v>
      </c>
      <c r="DK158" s="13"/>
      <c r="DL158" s="13"/>
      <c r="DM158" s="13"/>
      <c r="DN158" s="13"/>
      <c r="DO158" s="13"/>
      <c r="DP158" s="13"/>
      <c r="DQ158" s="13"/>
      <c r="DR158" s="13"/>
      <c r="DS158" s="13"/>
      <c r="DT158" s="13"/>
      <c r="DU158" s="13">
        <v>1</v>
      </c>
      <c r="DV158" s="13">
        <v>2</v>
      </c>
      <c r="DW158" s="13">
        <v>2</v>
      </c>
      <c r="DX158" s="13">
        <v>3</v>
      </c>
      <c r="DY158" s="13"/>
      <c r="DZ158" s="13"/>
      <c r="EA158" s="13">
        <v>1</v>
      </c>
      <c r="EB158" s="13">
        <v>2</v>
      </c>
      <c r="EC158" s="13">
        <v>3</v>
      </c>
      <c r="ED158" s="13">
        <v>3</v>
      </c>
      <c r="EE158" s="13">
        <v>2</v>
      </c>
      <c r="EF158" s="13">
        <v>1</v>
      </c>
      <c r="EG158" s="13">
        <v>3</v>
      </c>
      <c r="EH158" s="13">
        <v>4</v>
      </c>
      <c r="EI158" s="13">
        <v>3</v>
      </c>
      <c r="EJ158" s="13">
        <v>5</v>
      </c>
      <c r="EK158" s="13">
        <v>5</v>
      </c>
      <c r="EL158" s="13">
        <v>2</v>
      </c>
      <c r="EM158" s="13">
        <v>1</v>
      </c>
      <c r="EN158" s="13">
        <v>1</v>
      </c>
      <c r="EO158" s="13">
        <v>3</v>
      </c>
      <c r="EP158" s="13"/>
      <c r="EQ158" s="13"/>
      <c r="ER158" s="13">
        <v>6</v>
      </c>
      <c r="ES158" s="13">
        <v>2</v>
      </c>
      <c r="ET158" s="13">
        <v>5</v>
      </c>
      <c r="EU158" s="13">
        <v>2</v>
      </c>
      <c r="EV158" s="13">
        <v>1</v>
      </c>
      <c r="EW158" s="13">
        <v>6</v>
      </c>
      <c r="EX158" s="13">
        <v>2</v>
      </c>
      <c r="EY158" s="13">
        <v>6</v>
      </c>
      <c r="EZ158" s="13">
        <v>5</v>
      </c>
      <c r="FA158" s="13"/>
      <c r="FB158" s="13">
        <v>2</v>
      </c>
      <c r="FC158" s="13">
        <v>1</v>
      </c>
      <c r="FD158" s="13"/>
      <c r="FE158" s="13">
        <v>2</v>
      </c>
      <c r="FF158" s="13">
        <v>1</v>
      </c>
      <c r="FG158" s="13"/>
      <c r="FH158" s="13"/>
      <c r="FI158" s="13"/>
      <c r="FJ158" s="13"/>
      <c r="FK158" s="13"/>
      <c r="FL158" s="13"/>
      <c r="FM158" s="13"/>
      <c r="FN158" s="60">
        <v>93</v>
      </c>
      <c r="FO158" s="13"/>
      <c r="FP158" s="13"/>
      <c r="FQ158" s="13"/>
      <c r="FR158" s="13"/>
      <c r="FS158" s="13"/>
      <c r="FT158" s="13"/>
      <c r="FU158" s="13"/>
      <c r="FV158" s="13"/>
      <c r="FW158" s="13"/>
      <c r="FX158" s="13"/>
      <c r="FY158" s="13"/>
      <c r="FZ158" s="13"/>
      <c r="GA158" s="13"/>
      <c r="GB158" s="13"/>
      <c r="GC158" s="13"/>
      <c r="GD158" s="13"/>
      <c r="GE158" s="13"/>
      <c r="GF158" s="13"/>
      <c r="GG158" s="13"/>
      <c r="GH158" s="13"/>
      <c r="GI158" s="13"/>
      <c r="GJ158" s="13"/>
      <c r="GK158" s="13"/>
      <c r="GL158" s="13"/>
      <c r="GM158" s="13"/>
      <c r="GN158" s="13"/>
      <c r="GO158" s="13"/>
      <c r="GP158" s="13"/>
      <c r="GQ158" s="13"/>
      <c r="GR158" s="13"/>
      <c r="GS158" s="13"/>
      <c r="GT158" s="13"/>
      <c r="GU158" s="13"/>
      <c r="GV158" s="13"/>
      <c r="GW158" s="13"/>
      <c r="GX158" s="13"/>
      <c r="GY158" s="13"/>
      <c r="GZ158" s="13"/>
      <c r="HA158" s="13"/>
      <c r="HB158" s="13"/>
      <c r="HC158" s="13"/>
      <c r="HD158" s="13"/>
      <c r="HE158" s="13"/>
      <c r="HF158" s="13"/>
      <c r="HG158" s="13"/>
      <c r="HH158" s="13"/>
      <c r="HI158" s="13">
        <v>1</v>
      </c>
      <c r="HJ158" s="13"/>
      <c r="HK158" s="13">
        <v>1</v>
      </c>
      <c r="HL158" s="13">
        <v>1</v>
      </c>
      <c r="HM158" s="13">
        <v>1</v>
      </c>
      <c r="HN158" s="13">
        <v>1</v>
      </c>
      <c r="HO158" s="13"/>
      <c r="HP158" s="13">
        <v>1</v>
      </c>
      <c r="HQ158" s="13">
        <v>1</v>
      </c>
      <c r="HR158" s="13">
        <v>1</v>
      </c>
      <c r="HS158" s="13">
        <v>1</v>
      </c>
      <c r="HT158" s="13"/>
      <c r="HU158" s="13">
        <v>3</v>
      </c>
      <c r="HV158" s="13">
        <v>4</v>
      </c>
      <c r="HW158" s="13">
        <v>5</v>
      </c>
      <c r="HX158" s="13">
        <v>2</v>
      </c>
      <c r="HY158" s="13">
        <v>4</v>
      </c>
      <c r="HZ158" s="13"/>
      <c r="IA158" s="13">
        <v>2</v>
      </c>
      <c r="IB158" s="13">
        <v>2</v>
      </c>
      <c r="IC158" s="13">
        <v>5</v>
      </c>
      <c r="ID158" s="13">
        <v>2</v>
      </c>
      <c r="IE158" s="13">
        <v>5</v>
      </c>
      <c r="IF158" s="13">
        <v>4</v>
      </c>
      <c r="IG158" s="13">
        <v>2</v>
      </c>
      <c r="IH158" s="13">
        <v>4</v>
      </c>
      <c r="II158" s="13">
        <v>5</v>
      </c>
      <c r="IJ158" s="13">
        <v>9</v>
      </c>
      <c r="IK158" s="13">
        <v>7</v>
      </c>
      <c r="IL158" s="13">
        <v>4</v>
      </c>
      <c r="IM158" s="13">
        <v>5</v>
      </c>
      <c r="IN158" s="13">
        <v>3</v>
      </c>
      <c r="IO158" s="13">
        <v>2</v>
      </c>
      <c r="IP158" s="13">
        <v>5</v>
      </c>
      <c r="IQ158" s="13">
        <v>4</v>
      </c>
      <c r="IR158" s="13">
        <v>7</v>
      </c>
      <c r="IS158" s="13">
        <v>5</v>
      </c>
      <c r="IT158" s="13">
        <v>3</v>
      </c>
      <c r="IU158" s="13">
        <v>6</v>
      </c>
      <c r="IV158" s="13">
        <v>4</v>
      </c>
      <c r="IW158" s="13">
        <v>3</v>
      </c>
      <c r="IX158" s="13">
        <v>3</v>
      </c>
      <c r="IY158" s="13">
        <v>2</v>
      </c>
      <c r="IZ158" s="13">
        <v>2</v>
      </c>
      <c r="JA158" s="13">
        <v>4</v>
      </c>
      <c r="JB158" s="13"/>
      <c r="JC158" s="13">
        <v>1</v>
      </c>
      <c r="JD158" s="13"/>
      <c r="JE158" s="13"/>
      <c r="JF158" s="13">
        <v>1</v>
      </c>
      <c r="JG158" s="13">
        <v>1</v>
      </c>
      <c r="JH158" s="13"/>
      <c r="JI158" s="13"/>
      <c r="JJ158" s="13"/>
      <c r="JK158" s="13"/>
      <c r="JL158" s="13"/>
      <c r="JM158" s="60">
        <v>139</v>
      </c>
      <c r="JN158" s="13"/>
      <c r="JO158" s="13"/>
      <c r="JP158" s="13"/>
      <c r="JQ158" s="13"/>
      <c r="JR158" s="13"/>
      <c r="JS158" s="13"/>
      <c r="JT158" s="13"/>
      <c r="JU158" s="13"/>
      <c r="JV158" s="13"/>
      <c r="JW158" s="13"/>
      <c r="JX158" s="13"/>
      <c r="JY158" s="13"/>
      <c r="JZ158" s="13"/>
      <c r="KA158" s="13"/>
      <c r="KB158" s="13"/>
      <c r="KC158" s="13"/>
      <c r="KD158" s="13"/>
      <c r="KE158" s="13"/>
      <c r="KF158" s="13"/>
      <c r="KG158" s="13"/>
      <c r="KH158" s="13"/>
      <c r="KI158" s="13"/>
      <c r="KJ158" s="13"/>
      <c r="KK158" s="13"/>
      <c r="KL158" s="13"/>
      <c r="KM158" s="13"/>
      <c r="KN158" s="13"/>
      <c r="KO158" s="13"/>
      <c r="KP158" s="13"/>
      <c r="KQ158" s="13"/>
      <c r="KR158" s="13"/>
      <c r="KS158" s="13"/>
      <c r="KT158" s="13"/>
      <c r="KU158" s="13"/>
      <c r="KV158" s="13"/>
      <c r="KW158" s="13"/>
      <c r="KX158" s="13"/>
      <c r="KY158" s="13"/>
      <c r="KZ158" s="13"/>
      <c r="LA158" s="13"/>
      <c r="LB158" s="13"/>
      <c r="LC158" s="13"/>
      <c r="LD158" s="13"/>
      <c r="LE158" s="13"/>
      <c r="LF158" s="13"/>
      <c r="LG158" s="13">
        <v>1</v>
      </c>
      <c r="LH158" s="13"/>
      <c r="LI158" s="13"/>
      <c r="LJ158" s="13"/>
      <c r="LK158" s="13"/>
      <c r="LL158" s="13"/>
      <c r="LM158" s="13"/>
      <c r="LN158" s="13"/>
      <c r="LO158" s="13">
        <v>1</v>
      </c>
      <c r="LP158" s="13">
        <v>1</v>
      </c>
      <c r="LQ158" s="13"/>
      <c r="LR158" s="13">
        <v>1</v>
      </c>
      <c r="LS158" s="13"/>
      <c r="LT158" s="13"/>
      <c r="LU158" s="13"/>
      <c r="LV158" s="13"/>
      <c r="LW158" s="13"/>
      <c r="LX158" s="13"/>
      <c r="LY158" s="13">
        <v>1</v>
      </c>
      <c r="LZ158" s="13"/>
      <c r="MA158" s="13">
        <v>1</v>
      </c>
      <c r="MB158" s="13"/>
      <c r="MC158" s="13"/>
      <c r="MD158" s="13"/>
      <c r="ME158" s="13"/>
      <c r="MF158" s="13"/>
      <c r="MG158" s="13"/>
      <c r="MH158" s="13"/>
      <c r="MI158" s="13"/>
      <c r="MJ158" s="13"/>
      <c r="MK158" s="60">
        <v>6</v>
      </c>
      <c r="ML158" s="13">
        <v>238</v>
      </c>
      <c r="MM158" s="448"/>
      <c r="MN158" s="448"/>
      <c r="MO158" s="448"/>
      <c r="MP158" s="448"/>
    </row>
    <row r="159" spans="1:354">
      <c r="A159" s="9" t="s">
        <v>168</v>
      </c>
      <c r="B159" s="283">
        <f t="shared" si="249"/>
        <v>0</v>
      </c>
      <c r="C159" s="283">
        <f t="shared" si="250"/>
        <v>0</v>
      </c>
      <c r="D159" s="283">
        <f t="shared" si="251"/>
        <v>0</v>
      </c>
      <c r="E159" s="283">
        <f t="shared" si="252"/>
        <v>2</v>
      </c>
      <c r="F159" s="283">
        <f t="shared" si="253"/>
        <v>2</v>
      </c>
      <c r="G159" s="283">
        <f t="shared" si="254"/>
        <v>2</v>
      </c>
      <c r="H159" s="283">
        <f t="shared" si="255"/>
        <v>4</v>
      </c>
      <c r="I159" s="283">
        <f t="shared" si="256"/>
        <v>0</v>
      </c>
      <c r="J159" s="283">
        <f t="shared" si="257"/>
        <v>10</v>
      </c>
      <c r="K159" s="283">
        <f t="shared" si="258"/>
        <v>16</v>
      </c>
      <c r="L159" s="283">
        <f t="shared" si="259"/>
        <v>49</v>
      </c>
      <c r="M159" s="283">
        <f t="shared" si="260"/>
        <v>34</v>
      </c>
      <c r="N159" s="283">
        <f t="shared" si="261"/>
        <v>107</v>
      </c>
      <c r="O159" s="283">
        <f t="shared" si="262"/>
        <v>64</v>
      </c>
      <c r="P159" s="283">
        <f t="shared" si="263"/>
        <v>132</v>
      </c>
      <c r="Q159" s="283">
        <f t="shared" si="264"/>
        <v>93</v>
      </c>
      <c r="R159" s="283">
        <f t="shared" si="265"/>
        <v>80</v>
      </c>
      <c r="S159" s="283">
        <f t="shared" si="266"/>
        <v>69</v>
      </c>
      <c r="T159" s="283">
        <f t="shared" si="267"/>
        <v>15</v>
      </c>
      <c r="U159" s="283">
        <f t="shared" si="268"/>
        <v>26</v>
      </c>
      <c r="W159" s="791">
        <f t="shared" si="269"/>
        <v>0</v>
      </c>
      <c r="X159" s="791">
        <f t="shared" si="270"/>
        <v>0</v>
      </c>
      <c r="Y159" s="791">
        <f t="shared" si="271"/>
        <v>0</v>
      </c>
      <c r="Z159" s="791">
        <f t="shared" si="272"/>
        <v>0</v>
      </c>
      <c r="AA159" s="791">
        <f t="shared" si="273"/>
        <v>0</v>
      </c>
      <c r="AB159" s="791">
        <f t="shared" si="274"/>
        <v>2</v>
      </c>
      <c r="AC159" s="791">
        <f t="shared" si="275"/>
        <v>1</v>
      </c>
      <c r="AD159" s="791">
        <f t="shared" si="276"/>
        <v>1</v>
      </c>
      <c r="AE159" s="791">
        <f t="shared" si="277"/>
        <v>8</v>
      </c>
      <c r="AF159" s="791">
        <f t="shared" si="278"/>
        <v>6</v>
      </c>
      <c r="AG159" s="356"/>
      <c r="AH159" s="16" t="s">
        <v>219</v>
      </c>
      <c r="AI159" s="797">
        <f t="shared" si="218"/>
        <v>0</v>
      </c>
      <c r="AJ159" s="797">
        <f t="shared" si="219"/>
        <v>0</v>
      </c>
      <c r="AK159" s="797">
        <f t="shared" si="220"/>
        <v>0</v>
      </c>
      <c r="AL159" s="797">
        <f t="shared" si="221"/>
        <v>0</v>
      </c>
      <c r="AM159" s="797">
        <f t="shared" si="222"/>
        <v>0</v>
      </c>
      <c r="AN159" s="797">
        <f t="shared" si="223"/>
        <v>0</v>
      </c>
      <c r="AO159" s="797">
        <f t="shared" si="224"/>
        <v>0</v>
      </c>
      <c r="AP159" s="797">
        <f t="shared" si="225"/>
        <v>0</v>
      </c>
      <c r="AQ159" s="797">
        <f t="shared" si="226"/>
        <v>0</v>
      </c>
      <c r="AR159" s="797">
        <f t="shared" si="227"/>
        <v>0</v>
      </c>
      <c r="AS159" s="797">
        <f t="shared" si="228"/>
        <v>0</v>
      </c>
      <c r="AT159" s="797">
        <f t="shared" si="229"/>
        <v>0</v>
      </c>
      <c r="AU159" s="797">
        <f t="shared" si="230"/>
        <v>2</v>
      </c>
      <c r="AV159" s="797">
        <f t="shared" si="231"/>
        <v>3</v>
      </c>
      <c r="AW159" s="797">
        <f t="shared" si="232"/>
        <v>2</v>
      </c>
      <c r="AX159" s="797">
        <f t="shared" si="233"/>
        <v>0</v>
      </c>
      <c r="AY159" s="797">
        <f t="shared" si="234"/>
        <v>2</v>
      </c>
      <c r="AZ159" s="797">
        <f t="shared" si="235"/>
        <v>5</v>
      </c>
      <c r="BA159" s="797">
        <f t="shared" si="236"/>
        <v>0</v>
      </c>
      <c r="BB159" s="797">
        <f t="shared" si="237"/>
        <v>2</v>
      </c>
      <c r="BC159" s="797">
        <f t="shared" si="238"/>
        <v>1</v>
      </c>
      <c r="BD159" s="789">
        <f t="shared" si="239"/>
        <v>0</v>
      </c>
      <c r="BE159" s="789">
        <f t="shared" si="240"/>
        <v>0</v>
      </c>
      <c r="BF159" s="789">
        <f t="shared" si="241"/>
        <v>0</v>
      </c>
      <c r="BG159" s="789">
        <f t="shared" si="242"/>
        <v>0</v>
      </c>
      <c r="BH159" s="789">
        <f t="shared" si="243"/>
        <v>0</v>
      </c>
      <c r="BI159" s="789">
        <f t="shared" si="244"/>
        <v>0</v>
      </c>
      <c r="BJ159" s="789">
        <f t="shared" si="245"/>
        <v>0</v>
      </c>
      <c r="BK159" s="789">
        <f t="shared" si="246"/>
        <v>0</v>
      </c>
      <c r="BL159" s="789">
        <f t="shared" si="247"/>
        <v>1</v>
      </c>
      <c r="BM159" s="789">
        <f t="shared" si="248"/>
        <v>0</v>
      </c>
      <c r="BN159" s="356"/>
      <c r="BO159" s="356"/>
      <c r="BP159" s="16" t="s">
        <v>219</v>
      </c>
      <c r="BQ159" s="13"/>
      <c r="BR159" s="13"/>
      <c r="BS159" s="13"/>
      <c r="BT159" s="13"/>
      <c r="BU159" s="13"/>
      <c r="BV159" s="13"/>
      <c r="BW159" s="13"/>
      <c r="BX159" s="13"/>
      <c r="BY159" s="13"/>
      <c r="BZ159" s="13"/>
      <c r="CA159" s="13"/>
      <c r="CB159" s="13"/>
      <c r="CC159" s="13"/>
      <c r="CD159" s="13"/>
      <c r="CE159" s="13"/>
      <c r="CF159" s="13"/>
      <c r="CG159" s="13"/>
      <c r="CH159" s="13"/>
      <c r="CI159" s="13"/>
      <c r="CJ159" s="13"/>
      <c r="CK159" s="13"/>
      <c r="CL159" s="13"/>
      <c r="CM159" s="13"/>
      <c r="CN159" s="13"/>
      <c r="CO159" s="13"/>
      <c r="CP159" s="13"/>
      <c r="CQ159" s="13"/>
      <c r="CR159" s="13"/>
      <c r="CS159" s="13"/>
      <c r="CT159" s="13"/>
      <c r="CU159" s="13"/>
      <c r="CV159" s="13"/>
      <c r="CW159" s="13"/>
      <c r="CX159" s="13"/>
      <c r="CY159" s="13"/>
      <c r="CZ159" s="13"/>
      <c r="DA159" s="13"/>
      <c r="DB159" s="13"/>
      <c r="DC159" s="13"/>
      <c r="DD159" s="13"/>
      <c r="DE159" s="13"/>
      <c r="DF159" s="13"/>
      <c r="DG159" s="13"/>
      <c r="DH159" s="13"/>
      <c r="DI159" s="13"/>
      <c r="DJ159" s="13"/>
      <c r="DK159" s="13"/>
      <c r="DL159" s="13"/>
      <c r="DM159" s="13"/>
      <c r="DN159" s="13"/>
      <c r="DO159" s="13"/>
      <c r="DP159" s="13"/>
      <c r="DQ159" s="13"/>
      <c r="DR159" s="13"/>
      <c r="DS159" s="13">
        <v>1</v>
      </c>
      <c r="DT159" s="13"/>
      <c r="DU159" s="13"/>
      <c r="DV159" s="13"/>
      <c r="DW159" s="13"/>
      <c r="DX159" s="13"/>
      <c r="DY159" s="13"/>
      <c r="DZ159" s="13">
        <v>1</v>
      </c>
      <c r="EA159" s="13">
        <v>1</v>
      </c>
      <c r="EB159" s="13"/>
      <c r="EC159" s="13"/>
      <c r="ED159" s="13"/>
      <c r="EE159" s="13"/>
      <c r="EF159" s="13"/>
      <c r="EG159" s="13"/>
      <c r="EH159" s="13"/>
      <c r="EI159" s="13"/>
      <c r="EJ159" s="13"/>
      <c r="EK159" s="13"/>
      <c r="EL159" s="13"/>
      <c r="EM159" s="13"/>
      <c r="EN159" s="13"/>
      <c r="EO159" s="13"/>
      <c r="EP159" s="13"/>
      <c r="EQ159" s="13"/>
      <c r="ER159" s="13"/>
      <c r="ES159" s="13">
        <v>1</v>
      </c>
      <c r="ET159" s="13">
        <v>2</v>
      </c>
      <c r="EU159" s="13"/>
      <c r="EV159" s="13">
        <v>2</v>
      </c>
      <c r="EW159" s="13"/>
      <c r="EX159" s="13"/>
      <c r="EY159" s="13"/>
      <c r="EZ159" s="13"/>
      <c r="FA159" s="13">
        <v>1</v>
      </c>
      <c r="FB159" s="13"/>
      <c r="FC159" s="13"/>
      <c r="FD159" s="13"/>
      <c r="FE159" s="13">
        <v>1</v>
      </c>
      <c r="FF159" s="13"/>
      <c r="FG159" s="13"/>
      <c r="FH159" s="13"/>
      <c r="FI159" s="13"/>
      <c r="FJ159" s="13"/>
      <c r="FK159" s="13"/>
      <c r="FL159" s="13"/>
      <c r="FM159" s="13"/>
      <c r="FN159" s="60">
        <v>10</v>
      </c>
      <c r="FO159" s="13"/>
      <c r="FP159" s="13"/>
      <c r="FQ159" s="13"/>
      <c r="FR159" s="13"/>
      <c r="FS159" s="13"/>
      <c r="FT159" s="13"/>
      <c r="FU159" s="13"/>
      <c r="FV159" s="13"/>
      <c r="FW159" s="13"/>
      <c r="FX159" s="13"/>
      <c r="FY159" s="13"/>
      <c r="FZ159" s="13"/>
      <c r="GA159" s="13"/>
      <c r="GB159" s="13"/>
      <c r="GC159" s="13"/>
      <c r="GD159" s="13"/>
      <c r="GE159" s="13"/>
      <c r="GF159" s="13"/>
      <c r="GG159" s="13"/>
      <c r="GH159" s="13"/>
      <c r="GI159" s="13"/>
      <c r="GJ159" s="13"/>
      <c r="GK159" s="13"/>
      <c r="GL159" s="13"/>
      <c r="GM159" s="13"/>
      <c r="GN159" s="13"/>
      <c r="GO159" s="13"/>
      <c r="GP159" s="13"/>
      <c r="GQ159" s="13"/>
      <c r="GR159" s="13"/>
      <c r="GS159" s="13"/>
      <c r="GT159" s="13"/>
      <c r="GU159" s="13"/>
      <c r="GV159" s="13"/>
      <c r="GW159" s="13"/>
      <c r="GX159" s="13"/>
      <c r="GY159" s="13"/>
      <c r="GZ159" s="13"/>
      <c r="HA159" s="13"/>
      <c r="HB159" s="13"/>
      <c r="HC159" s="13"/>
      <c r="HD159" s="13"/>
      <c r="HE159" s="13"/>
      <c r="HF159" s="13"/>
      <c r="HG159" s="13"/>
      <c r="HH159" s="13"/>
      <c r="HI159" s="13"/>
      <c r="HJ159" s="13"/>
      <c r="HK159" s="13"/>
      <c r="HL159" s="13"/>
      <c r="HM159" s="13"/>
      <c r="HN159" s="13"/>
      <c r="HO159" s="13"/>
      <c r="HP159" s="13"/>
      <c r="HQ159" s="13"/>
      <c r="HR159" s="13"/>
      <c r="HS159" s="13"/>
      <c r="HT159" s="13">
        <v>1</v>
      </c>
      <c r="HU159" s="13"/>
      <c r="HV159" s="13">
        <v>1</v>
      </c>
      <c r="HW159" s="13"/>
      <c r="HX159" s="13"/>
      <c r="HY159" s="13"/>
      <c r="HZ159" s="13"/>
      <c r="IA159" s="13"/>
      <c r="IB159" s="13"/>
      <c r="IC159" s="13"/>
      <c r="ID159" s="13"/>
      <c r="IE159" s="13"/>
      <c r="IF159" s="13">
        <v>1</v>
      </c>
      <c r="IG159" s="13">
        <v>1</v>
      </c>
      <c r="IH159" s="13"/>
      <c r="II159" s="13"/>
      <c r="IJ159" s="13"/>
      <c r="IK159" s="13"/>
      <c r="IL159" s="13"/>
      <c r="IM159" s="13"/>
      <c r="IN159" s="13"/>
      <c r="IO159" s="13"/>
      <c r="IP159" s="13"/>
      <c r="IQ159" s="13">
        <v>1</v>
      </c>
      <c r="IR159" s="13"/>
      <c r="IS159" s="13"/>
      <c r="IT159" s="13">
        <v>1</v>
      </c>
      <c r="IU159" s="13"/>
      <c r="IV159" s="13"/>
      <c r="IW159" s="13"/>
      <c r="IX159" s="13"/>
      <c r="IY159" s="13"/>
      <c r="IZ159" s="13"/>
      <c r="JA159" s="13"/>
      <c r="JB159" s="13"/>
      <c r="JC159" s="13"/>
      <c r="JD159" s="13"/>
      <c r="JE159" s="13"/>
      <c r="JF159" s="13"/>
      <c r="JG159" s="13"/>
      <c r="JH159" s="13"/>
      <c r="JI159" s="13"/>
      <c r="JJ159" s="13"/>
      <c r="JK159" s="13"/>
      <c r="JL159" s="13"/>
      <c r="JM159" s="60">
        <v>6</v>
      </c>
      <c r="JN159" s="13"/>
      <c r="JO159" s="13"/>
      <c r="JP159" s="13"/>
      <c r="JQ159" s="13"/>
      <c r="JR159" s="13"/>
      <c r="JS159" s="13"/>
      <c r="JT159" s="13"/>
      <c r="JU159" s="13"/>
      <c r="JV159" s="13"/>
      <c r="JW159" s="13"/>
      <c r="JX159" s="13"/>
      <c r="JY159" s="13"/>
      <c r="JZ159" s="13"/>
      <c r="KA159" s="13"/>
      <c r="KB159" s="13"/>
      <c r="KC159" s="13"/>
      <c r="KD159" s="13"/>
      <c r="KE159" s="13"/>
      <c r="KF159" s="13"/>
      <c r="KG159" s="13"/>
      <c r="KH159" s="13"/>
      <c r="KI159" s="13"/>
      <c r="KJ159" s="13"/>
      <c r="KK159" s="13"/>
      <c r="KL159" s="13"/>
      <c r="KM159" s="13"/>
      <c r="KN159" s="13"/>
      <c r="KO159" s="13"/>
      <c r="KP159" s="13"/>
      <c r="KQ159" s="13"/>
      <c r="KR159" s="13"/>
      <c r="KS159" s="13"/>
      <c r="KT159" s="13"/>
      <c r="KU159" s="13"/>
      <c r="KV159" s="13"/>
      <c r="KW159" s="13"/>
      <c r="KX159" s="13"/>
      <c r="KY159" s="13"/>
      <c r="KZ159" s="13"/>
      <c r="LA159" s="13"/>
      <c r="LB159" s="13"/>
      <c r="LC159" s="13"/>
      <c r="LD159" s="13"/>
      <c r="LE159" s="13"/>
      <c r="LF159" s="13"/>
      <c r="LG159" s="13"/>
      <c r="LH159" s="13"/>
      <c r="LI159" s="13"/>
      <c r="LJ159" s="13"/>
      <c r="LK159" s="13"/>
      <c r="LL159" s="13"/>
      <c r="LM159" s="13"/>
      <c r="LN159" s="13"/>
      <c r="LO159" s="13"/>
      <c r="LP159" s="13"/>
      <c r="LQ159" s="13">
        <v>1</v>
      </c>
      <c r="LR159" s="13"/>
      <c r="LS159" s="13"/>
      <c r="LT159" s="13"/>
      <c r="LU159" s="13"/>
      <c r="LV159" s="13"/>
      <c r="LW159" s="13"/>
      <c r="LX159" s="13"/>
      <c r="LY159" s="13"/>
      <c r="LZ159" s="13"/>
      <c r="MA159" s="13"/>
      <c r="MB159" s="13"/>
      <c r="MC159" s="13"/>
      <c r="MD159" s="13"/>
      <c r="ME159" s="13"/>
      <c r="MF159" s="13"/>
      <c r="MG159" s="13"/>
      <c r="MH159" s="13"/>
      <c r="MI159" s="13"/>
      <c r="MJ159" s="13"/>
      <c r="MK159" s="60">
        <v>1</v>
      </c>
      <c r="ML159" s="13">
        <v>17</v>
      </c>
      <c r="MM159" s="448"/>
      <c r="MN159" s="448"/>
      <c r="MO159" s="448"/>
      <c r="MP159" s="448"/>
    </row>
    <row r="160" spans="1:354">
      <c r="A160" s="8" t="s">
        <v>169</v>
      </c>
      <c r="B160" s="283">
        <f t="shared" si="249"/>
        <v>0</v>
      </c>
      <c r="C160" s="283">
        <f t="shared" si="250"/>
        <v>0</v>
      </c>
      <c r="D160" s="283">
        <f t="shared" si="251"/>
        <v>0</v>
      </c>
      <c r="E160" s="283">
        <f t="shared" si="252"/>
        <v>0</v>
      </c>
      <c r="F160" s="283">
        <f t="shared" si="253"/>
        <v>0</v>
      </c>
      <c r="G160" s="283">
        <f t="shared" si="254"/>
        <v>0</v>
      </c>
      <c r="H160" s="283">
        <f t="shared" si="255"/>
        <v>0</v>
      </c>
      <c r="I160" s="283">
        <f t="shared" si="256"/>
        <v>0</v>
      </c>
      <c r="J160" s="283">
        <f t="shared" si="257"/>
        <v>0</v>
      </c>
      <c r="K160" s="283">
        <f t="shared" si="258"/>
        <v>0</v>
      </c>
      <c r="L160" s="283">
        <f t="shared" si="259"/>
        <v>0</v>
      </c>
      <c r="M160" s="283">
        <f t="shared" si="260"/>
        <v>0</v>
      </c>
      <c r="N160" s="283">
        <f t="shared" si="261"/>
        <v>0</v>
      </c>
      <c r="O160" s="283">
        <f t="shared" si="262"/>
        <v>0</v>
      </c>
      <c r="P160" s="283">
        <f t="shared" si="263"/>
        <v>0</v>
      </c>
      <c r="Q160" s="283">
        <f t="shared" si="264"/>
        <v>0</v>
      </c>
      <c r="R160" s="283">
        <f t="shared" si="265"/>
        <v>0</v>
      </c>
      <c r="S160" s="283">
        <f t="shared" si="266"/>
        <v>1</v>
      </c>
      <c r="T160" s="283">
        <f t="shared" si="267"/>
        <v>0</v>
      </c>
      <c r="U160" s="283">
        <f t="shared" si="268"/>
        <v>0</v>
      </c>
      <c r="W160" s="791">
        <f t="shared" si="269"/>
        <v>0</v>
      </c>
      <c r="X160" s="791">
        <f t="shared" si="270"/>
        <v>0</v>
      </c>
      <c r="Y160" s="791">
        <f t="shared" si="271"/>
        <v>0</v>
      </c>
      <c r="Z160" s="791">
        <f t="shared" si="272"/>
        <v>0</v>
      </c>
      <c r="AA160" s="791">
        <f t="shared" si="273"/>
        <v>0</v>
      </c>
      <c r="AB160" s="791">
        <f t="shared" si="274"/>
        <v>0</v>
      </c>
      <c r="AC160" s="791">
        <f t="shared" si="275"/>
        <v>0</v>
      </c>
      <c r="AD160" s="791">
        <f t="shared" si="276"/>
        <v>0</v>
      </c>
      <c r="AE160" s="791">
        <f t="shared" si="277"/>
        <v>0</v>
      </c>
      <c r="AF160" s="791">
        <f t="shared" si="278"/>
        <v>0</v>
      </c>
      <c r="AG160" s="356"/>
      <c r="AH160" s="16" t="s">
        <v>168</v>
      </c>
      <c r="AI160" s="797">
        <f t="shared" si="218"/>
        <v>0</v>
      </c>
      <c r="AJ160" s="797">
        <f t="shared" si="219"/>
        <v>0</v>
      </c>
      <c r="AK160" s="797">
        <f t="shared" si="220"/>
        <v>0</v>
      </c>
      <c r="AL160" s="797">
        <f t="shared" si="221"/>
        <v>2</v>
      </c>
      <c r="AM160" s="797">
        <f t="shared" si="222"/>
        <v>2</v>
      </c>
      <c r="AN160" s="797">
        <f t="shared" si="223"/>
        <v>2</v>
      </c>
      <c r="AO160" s="797">
        <f t="shared" si="224"/>
        <v>4</v>
      </c>
      <c r="AP160" s="797">
        <f t="shared" si="225"/>
        <v>0</v>
      </c>
      <c r="AQ160" s="797">
        <f t="shared" si="226"/>
        <v>10</v>
      </c>
      <c r="AR160" s="797">
        <f t="shared" si="227"/>
        <v>16</v>
      </c>
      <c r="AS160" s="797">
        <f t="shared" si="228"/>
        <v>49</v>
      </c>
      <c r="AT160" s="797">
        <f t="shared" si="229"/>
        <v>34</v>
      </c>
      <c r="AU160" s="797">
        <f t="shared" si="230"/>
        <v>107</v>
      </c>
      <c r="AV160" s="797">
        <f t="shared" si="231"/>
        <v>64</v>
      </c>
      <c r="AW160" s="797">
        <f t="shared" si="232"/>
        <v>132</v>
      </c>
      <c r="AX160" s="797">
        <f t="shared" si="233"/>
        <v>93</v>
      </c>
      <c r="AY160" s="797">
        <f t="shared" si="234"/>
        <v>80</v>
      </c>
      <c r="AZ160" s="797">
        <f t="shared" si="235"/>
        <v>69</v>
      </c>
      <c r="BA160" s="797">
        <f t="shared" si="236"/>
        <v>15</v>
      </c>
      <c r="BB160" s="797">
        <f t="shared" si="237"/>
        <v>26</v>
      </c>
      <c r="BC160" s="797">
        <f t="shared" si="238"/>
        <v>18</v>
      </c>
      <c r="BD160" s="789">
        <f t="shared" si="239"/>
        <v>0</v>
      </c>
      <c r="BE160" s="789">
        <f t="shared" si="240"/>
        <v>0</v>
      </c>
      <c r="BF160" s="789">
        <f t="shared" si="241"/>
        <v>0</v>
      </c>
      <c r="BG160" s="789">
        <f t="shared" si="242"/>
        <v>0</v>
      </c>
      <c r="BH160" s="789">
        <f t="shared" si="243"/>
        <v>0</v>
      </c>
      <c r="BI160" s="789">
        <f t="shared" si="244"/>
        <v>2</v>
      </c>
      <c r="BJ160" s="789">
        <f t="shared" si="245"/>
        <v>1</v>
      </c>
      <c r="BK160" s="789">
        <f t="shared" si="246"/>
        <v>1</v>
      </c>
      <c r="BL160" s="789">
        <f t="shared" si="247"/>
        <v>8</v>
      </c>
      <c r="BM160" s="789">
        <f t="shared" si="248"/>
        <v>6</v>
      </c>
      <c r="BN160" s="356"/>
      <c r="BO160" s="356"/>
      <c r="BP160" s="16" t="s">
        <v>168</v>
      </c>
      <c r="BQ160" s="13"/>
      <c r="BR160" s="13"/>
      <c r="BS160" s="13"/>
      <c r="BT160" s="13"/>
      <c r="BU160" s="13"/>
      <c r="BV160" s="13"/>
      <c r="BW160" s="13"/>
      <c r="BX160" s="13"/>
      <c r="BY160" s="13"/>
      <c r="BZ160" s="13"/>
      <c r="CA160" s="13">
        <v>1</v>
      </c>
      <c r="CB160" s="13"/>
      <c r="CC160" s="13"/>
      <c r="CD160" s="13">
        <v>1</v>
      </c>
      <c r="CE160" s="13"/>
      <c r="CF160" s="13"/>
      <c r="CG160" s="13"/>
      <c r="CH160" s="13"/>
      <c r="CI160" s="13"/>
      <c r="CJ160" s="13"/>
      <c r="CK160" s="13">
        <v>2</v>
      </c>
      <c r="CL160" s="13"/>
      <c r="CM160" s="13"/>
      <c r="CN160" s="13"/>
      <c r="CO160" s="13"/>
      <c r="CP160" s="13"/>
      <c r="CQ160" s="13"/>
      <c r="CR160" s="13"/>
      <c r="CS160" s="13"/>
      <c r="CT160" s="13"/>
      <c r="CU160" s="13"/>
      <c r="CV160" s="13"/>
      <c r="CW160" s="13"/>
      <c r="CX160" s="13"/>
      <c r="CY160" s="13"/>
      <c r="CZ160" s="13">
        <v>1</v>
      </c>
      <c r="DA160" s="13">
        <v>4</v>
      </c>
      <c r="DB160" s="13">
        <v>1</v>
      </c>
      <c r="DC160" s="13">
        <v>2</v>
      </c>
      <c r="DD160" s="13">
        <v>1</v>
      </c>
      <c r="DE160" s="13">
        <v>1</v>
      </c>
      <c r="DF160" s="13">
        <v>2</v>
      </c>
      <c r="DG160" s="13"/>
      <c r="DH160" s="13">
        <v>4</v>
      </c>
      <c r="DI160" s="13">
        <v>2</v>
      </c>
      <c r="DJ160" s="13">
        <v>1</v>
      </c>
      <c r="DK160" s="13">
        <v>3</v>
      </c>
      <c r="DL160" s="13">
        <v>4</v>
      </c>
      <c r="DM160" s="13">
        <v>5</v>
      </c>
      <c r="DN160" s="13">
        <v>5</v>
      </c>
      <c r="DO160" s="13">
        <v>2</v>
      </c>
      <c r="DP160" s="13">
        <v>6</v>
      </c>
      <c r="DQ160" s="13">
        <v>3</v>
      </c>
      <c r="DR160" s="13">
        <v>3</v>
      </c>
      <c r="DS160" s="13">
        <v>2</v>
      </c>
      <c r="DT160" s="13">
        <v>7</v>
      </c>
      <c r="DU160" s="13">
        <v>4</v>
      </c>
      <c r="DV160" s="13">
        <v>5</v>
      </c>
      <c r="DW160" s="13">
        <v>10</v>
      </c>
      <c r="DX160" s="13">
        <v>3</v>
      </c>
      <c r="DY160" s="13">
        <v>8</v>
      </c>
      <c r="DZ160" s="13">
        <v>9</v>
      </c>
      <c r="EA160" s="13">
        <v>6</v>
      </c>
      <c r="EB160" s="13">
        <v>10</v>
      </c>
      <c r="EC160" s="13">
        <v>10</v>
      </c>
      <c r="ED160" s="13">
        <v>11</v>
      </c>
      <c r="EE160" s="13">
        <v>10</v>
      </c>
      <c r="EF160" s="13">
        <v>14</v>
      </c>
      <c r="EG160" s="13">
        <v>4</v>
      </c>
      <c r="EH160" s="13">
        <v>9</v>
      </c>
      <c r="EI160" s="13">
        <v>8</v>
      </c>
      <c r="EJ160" s="13">
        <v>9</v>
      </c>
      <c r="EK160" s="13">
        <v>11</v>
      </c>
      <c r="EL160" s="13">
        <v>7</v>
      </c>
      <c r="EM160" s="13">
        <v>8</v>
      </c>
      <c r="EN160" s="13">
        <v>12</v>
      </c>
      <c r="EO160" s="13">
        <v>8</v>
      </c>
      <c r="EP160" s="13">
        <v>4</v>
      </c>
      <c r="EQ160" s="13">
        <v>7</v>
      </c>
      <c r="ER160" s="13">
        <v>5</v>
      </c>
      <c r="ES160" s="13">
        <v>3</v>
      </c>
      <c r="ET160" s="13">
        <v>7</v>
      </c>
      <c r="EU160" s="13">
        <v>8</v>
      </c>
      <c r="EV160" s="13">
        <v>7</v>
      </c>
      <c r="EW160" s="13">
        <v>3</v>
      </c>
      <c r="EX160" s="13">
        <v>8</v>
      </c>
      <c r="EY160" s="13">
        <v>5</v>
      </c>
      <c r="EZ160" s="13">
        <v>4</v>
      </c>
      <c r="FA160" s="13">
        <v>2</v>
      </c>
      <c r="FB160" s="13">
        <v>1</v>
      </c>
      <c r="FC160" s="13">
        <v>1</v>
      </c>
      <c r="FD160" s="13">
        <v>1</v>
      </c>
      <c r="FE160" s="13">
        <v>1</v>
      </c>
      <c r="FF160" s="13"/>
      <c r="FG160" s="13"/>
      <c r="FH160" s="13"/>
      <c r="FI160" s="13"/>
      <c r="FJ160" s="13"/>
      <c r="FK160" s="13"/>
      <c r="FL160" s="13"/>
      <c r="FM160" s="13"/>
      <c r="FN160" s="60">
        <v>306</v>
      </c>
      <c r="FO160" s="13"/>
      <c r="FP160" s="13"/>
      <c r="FQ160" s="13"/>
      <c r="FR160" s="13"/>
      <c r="FS160" s="13"/>
      <c r="FT160" s="13"/>
      <c r="FU160" s="13"/>
      <c r="FV160" s="13"/>
      <c r="FW160" s="13"/>
      <c r="FX160" s="13"/>
      <c r="FY160" s="13"/>
      <c r="FZ160" s="13"/>
      <c r="GA160" s="13"/>
      <c r="GB160" s="13"/>
      <c r="GC160" s="13"/>
      <c r="GD160" s="13"/>
      <c r="GE160" s="13"/>
      <c r="GF160" s="13"/>
      <c r="GG160" s="13"/>
      <c r="GH160" s="13"/>
      <c r="GI160" s="13"/>
      <c r="GJ160" s="13"/>
      <c r="GK160" s="13"/>
      <c r="GL160" s="13"/>
      <c r="GM160" s="13"/>
      <c r="GN160" s="13">
        <v>2</v>
      </c>
      <c r="GO160" s="13"/>
      <c r="GP160" s="13"/>
      <c r="GQ160" s="13">
        <v>1</v>
      </c>
      <c r="GR160" s="13"/>
      <c r="GS160" s="13"/>
      <c r="GT160" s="13"/>
      <c r="GU160" s="13">
        <v>1</v>
      </c>
      <c r="GV160" s="13">
        <v>2</v>
      </c>
      <c r="GW160" s="13"/>
      <c r="GX160" s="13"/>
      <c r="GY160" s="13"/>
      <c r="GZ160" s="13"/>
      <c r="HA160" s="13">
        <v>2</v>
      </c>
      <c r="HB160" s="13">
        <v>2</v>
      </c>
      <c r="HC160" s="13"/>
      <c r="HD160" s="13"/>
      <c r="HE160" s="13">
        <v>2</v>
      </c>
      <c r="HF160" s="13"/>
      <c r="HG160" s="13">
        <v>2</v>
      </c>
      <c r="HH160" s="13">
        <v>1</v>
      </c>
      <c r="HI160" s="13">
        <v>1</v>
      </c>
      <c r="HJ160" s="13">
        <v>5</v>
      </c>
      <c r="HK160" s="13">
        <v>6</v>
      </c>
      <c r="HL160" s="13">
        <v>3</v>
      </c>
      <c r="HM160" s="13">
        <v>2</v>
      </c>
      <c r="HN160" s="13">
        <v>5</v>
      </c>
      <c r="HO160" s="13">
        <v>9</v>
      </c>
      <c r="HP160" s="13">
        <v>2</v>
      </c>
      <c r="HQ160" s="13">
        <v>7</v>
      </c>
      <c r="HR160" s="13">
        <v>5</v>
      </c>
      <c r="HS160" s="13">
        <v>5</v>
      </c>
      <c r="HT160" s="13">
        <v>5</v>
      </c>
      <c r="HU160" s="13">
        <v>6</v>
      </c>
      <c r="HV160" s="13">
        <v>9</v>
      </c>
      <c r="HW160" s="13">
        <v>8</v>
      </c>
      <c r="HX160" s="13">
        <v>12</v>
      </c>
      <c r="HY160" s="13">
        <v>18</v>
      </c>
      <c r="HZ160" s="13">
        <v>14</v>
      </c>
      <c r="IA160" s="13">
        <v>11</v>
      </c>
      <c r="IB160" s="13">
        <v>12</v>
      </c>
      <c r="IC160" s="13">
        <v>12</v>
      </c>
      <c r="ID160" s="13">
        <v>15</v>
      </c>
      <c r="IE160" s="13">
        <v>13</v>
      </c>
      <c r="IF160" s="13">
        <v>12</v>
      </c>
      <c r="IG160" s="13">
        <v>18</v>
      </c>
      <c r="IH160" s="13">
        <v>14</v>
      </c>
      <c r="II160" s="13">
        <v>13</v>
      </c>
      <c r="IJ160" s="13">
        <v>10</v>
      </c>
      <c r="IK160" s="13">
        <v>13</v>
      </c>
      <c r="IL160" s="13">
        <v>15</v>
      </c>
      <c r="IM160" s="13">
        <v>9</v>
      </c>
      <c r="IN160" s="13">
        <v>8</v>
      </c>
      <c r="IO160" s="13">
        <v>16</v>
      </c>
      <c r="IP160" s="13">
        <v>12</v>
      </c>
      <c r="IQ160" s="13">
        <v>8</v>
      </c>
      <c r="IR160" s="13">
        <v>4</v>
      </c>
      <c r="IS160" s="13">
        <v>8</v>
      </c>
      <c r="IT160" s="13">
        <v>5</v>
      </c>
      <c r="IU160" s="13">
        <v>6</v>
      </c>
      <c r="IV160" s="13">
        <v>7</v>
      </c>
      <c r="IW160" s="13">
        <v>6</v>
      </c>
      <c r="IX160" s="13">
        <v>3</v>
      </c>
      <c r="IY160" s="13">
        <v>3</v>
      </c>
      <c r="IZ160" s="13">
        <v>2</v>
      </c>
      <c r="JA160" s="13"/>
      <c r="JB160" s="13">
        <v>4</v>
      </c>
      <c r="JC160" s="13">
        <v>1</v>
      </c>
      <c r="JD160" s="13"/>
      <c r="JE160" s="13">
        <v>1</v>
      </c>
      <c r="JF160" s="13"/>
      <c r="JG160" s="13"/>
      <c r="JH160" s="13">
        <v>1</v>
      </c>
      <c r="JI160" s="13"/>
      <c r="JJ160" s="13"/>
      <c r="JK160" s="13"/>
      <c r="JL160" s="13"/>
      <c r="JM160" s="60">
        <v>399</v>
      </c>
      <c r="JN160" s="13"/>
      <c r="JO160" s="13"/>
      <c r="JP160" s="13"/>
      <c r="JQ160" s="13"/>
      <c r="JR160" s="13"/>
      <c r="JS160" s="13"/>
      <c r="JT160" s="13"/>
      <c r="JU160" s="13"/>
      <c r="JV160" s="13"/>
      <c r="JW160" s="13"/>
      <c r="JX160" s="13"/>
      <c r="JY160" s="13"/>
      <c r="JZ160" s="13"/>
      <c r="KA160" s="13"/>
      <c r="KB160" s="13"/>
      <c r="KC160" s="13"/>
      <c r="KD160" s="13"/>
      <c r="KE160" s="13"/>
      <c r="KF160" s="13"/>
      <c r="KG160" s="13"/>
      <c r="KH160" s="13"/>
      <c r="KI160" s="13"/>
      <c r="KJ160" s="13">
        <v>1</v>
      </c>
      <c r="KK160" s="13"/>
      <c r="KL160" s="13"/>
      <c r="KM160" s="13"/>
      <c r="KN160" s="13"/>
      <c r="KO160" s="13"/>
      <c r="KP160" s="13"/>
      <c r="KQ160" s="13">
        <v>1</v>
      </c>
      <c r="KR160" s="13"/>
      <c r="KS160" s="13"/>
      <c r="KT160" s="13"/>
      <c r="KU160" s="13"/>
      <c r="KV160" s="13"/>
      <c r="KW160" s="13"/>
      <c r="KX160" s="13"/>
      <c r="KY160" s="13">
        <v>1</v>
      </c>
      <c r="KZ160" s="13"/>
      <c r="LA160" s="13"/>
      <c r="LB160" s="13"/>
      <c r="LC160" s="13"/>
      <c r="LD160" s="13"/>
      <c r="LE160" s="13"/>
      <c r="LF160" s="13">
        <v>1</v>
      </c>
      <c r="LG160" s="13"/>
      <c r="LH160" s="13"/>
      <c r="LI160" s="13"/>
      <c r="LJ160" s="13"/>
      <c r="LK160" s="13"/>
      <c r="LL160" s="13"/>
      <c r="LM160" s="13">
        <v>1</v>
      </c>
      <c r="LN160" s="13">
        <v>1</v>
      </c>
      <c r="LO160" s="13"/>
      <c r="LP160" s="13">
        <v>1</v>
      </c>
      <c r="LQ160" s="13">
        <v>2</v>
      </c>
      <c r="LR160" s="13"/>
      <c r="LS160" s="13">
        <v>1</v>
      </c>
      <c r="LT160" s="13">
        <v>1</v>
      </c>
      <c r="LU160" s="13">
        <v>1</v>
      </c>
      <c r="LV160" s="13">
        <v>1</v>
      </c>
      <c r="LW160" s="13"/>
      <c r="LX160" s="13">
        <v>3</v>
      </c>
      <c r="LY160" s="13">
        <v>2</v>
      </c>
      <c r="LZ160" s="13"/>
      <c r="MA160" s="13"/>
      <c r="MB160" s="13"/>
      <c r="MC160" s="13"/>
      <c r="MD160" s="13"/>
      <c r="ME160" s="13"/>
      <c r="MF160" s="13"/>
      <c r="MG160" s="13"/>
      <c r="MH160" s="13"/>
      <c r="MI160" s="13"/>
      <c r="MJ160" s="13"/>
      <c r="MK160" s="60">
        <v>18</v>
      </c>
      <c r="ML160" s="13">
        <v>723</v>
      </c>
      <c r="MM160" s="448"/>
      <c r="MN160" s="448"/>
      <c r="MO160" s="448"/>
      <c r="MP160" s="448"/>
    </row>
    <row r="161" spans="1:354">
      <c r="A161" s="8" t="s">
        <v>170</v>
      </c>
      <c r="B161" s="283">
        <f t="shared" si="249"/>
        <v>0</v>
      </c>
      <c r="C161" s="283">
        <f t="shared" si="250"/>
        <v>0</v>
      </c>
      <c r="D161" s="283">
        <f t="shared" si="251"/>
        <v>0</v>
      </c>
      <c r="E161" s="283">
        <f t="shared" si="252"/>
        <v>0</v>
      </c>
      <c r="F161" s="283">
        <f t="shared" si="253"/>
        <v>0</v>
      </c>
      <c r="G161" s="283">
        <f t="shared" si="254"/>
        <v>0</v>
      </c>
      <c r="H161" s="283">
        <f t="shared" si="255"/>
        <v>0</v>
      </c>
      <c r="I161" s="283">
        <f t="shared" si="256"/>
        <v>0</v>
      </c>
      <c r="J161" s="283">
        <f t="shared" si="257"/>
        <v>0</v>
      </c>
      <c r="K161" s="283">
        <f t="shared" si="258"/>
        <v>0</v>
      </c>
      <c r="L161" s="283">
        <f t="shared" si="259"/>
        <v>0</v>
      </c>
      <c r="M161" s="283">
        <f t="shared" si="260"/>
        <v>0</v>
      </c>
      <c r="N161" s="283">
        <f t="shared" si="261"/>
        <v>3</v>
      </c>
      <c r="O161" s="283">
        <f t="shared" si="262"/>
        <v>2</v>
      </c>
      <c r="P161" s="283">
        <f t="shared" si="263"/>
        <v>4</v>
      </c>
      <c r="Q161" s="283">
        <f t="shared" si="264"/>
        <v>2</v>
      </c>
      <c r="R161" s="283">
        <f t="shared" si="265"/>
        <v>5</v>
      </c>
      <c r="S161" s="283">
        <f t="shared" si="266"/>
        <v>2</v>
      </c>
      <c r="T161" s="283">
        <f t="shared" si="267"/>
        <v>1</v>
      </c>
      <c r="U161" s="283">
        <f t="shared" si="268"/>
        <v>0</v>
      </c>
      <c r="W161" s="791">
        <f t="shared" si="269"/>
        <v>0</v>
      </c>
      <c r="X161" s="791">
        <f t="shared" si="270"/>
        <v>0</v>
      </c>
      <c r="Y161" s="791">
        <f t="shared" si="271"/>
        <v>0</v>
      </c>
      <c r="Z161" s="791">
        <f t="shared" si="272"/>
        <v>0</v>
      </c>
      <c r="AA161" s="791">
        <f t="shared" si="273"/>
        <v>0</v>
      </c>
      <c r="AB161" s="791">
        <f t="shared" si="274"/>
        <v>0</v>
      </c>
      <c r="AC161" s="791">
        <f t="shared" si="275"/>
        <v>0</v>
      </c>
      <c r="AD161" s="791">
        <f t="shared" si="276"/>
        <v>0</v>
      </c>
      <c r="AE161" s="791">
        <f t="shared" si="277"/>
        <v>0</v>
      </c>
      <c r="AF161" s="791">
        <f t="shared" si="278"/>
        <v>0</v>
      </c>
      <c r="AG161" s="356"/>
      <c r="AH161" s="16" t="s">
        <v>169</v>
      </c>
      <c r="AI161" s="797">
        <f t="shared" si="218"/>
        <v>0</v>
      </c>
      <c r="AJ161" s="797">
        <f t="shared" si="219"/>
        <v>0</v>
      </c>
      <c r="AK161" s="797">
        <f t="shared" si="220"/>
        <v>0</v>
      </c>
      <c r="AL161" s="797">
        <f t="shared" si="221"/>
        <v>0</v>
      </c>
      <c r="AM161" s="797">
        <f t="shared" si="222"/>
        <v>0</v>
      </c>
      <c r="AN161" s="797">
        <f t="shared" si="223"/>
        <v>0</v>
      </c>
      <c r="AO161" s="797">
        <f t="shared" si="224"/>
        <v>0</v>
      </c>
      <c r="AP161" s="797">
        <f t="shared" si="225"/>
        <v>0</v>
      </c>
      <c r="AQ161" s="797">
        <f t="shared" si="226"/>
        <v>0</v>
      </c>
      <c r="AR161" s="797">
        <f t="shared" si="227"/>
        <v>0</v>
      </c>
      <c r="AS161" s="797">
        <f t="shared" si="228"/>
        <v>0</v>
      </c>
      <c r="AT161" s="797">
        <f t="shared" si="229"/>
        <v>0</v>
      </c>
      <c r="AU161" s="797">
        <f t="shared" si="230"/>
        <v>0</v>
      </c>
      <c r="AV161" s="797">
        <f t="shared" si="231"/>
        <v>0</v>
      </c>
      <c r="AW161" s="797">
        <f t="shared" si="232"/>
        <v>0</v>
      </c>
      <c r="AX161" s="797">
        <f t="shared" si="233"/>
        <v>0</v>
      </c>
      <c r="AY161" s="797">
        <f t="shared" si="234"/>
        <v>0</v>
      </c>
      <c r="AZ161" s="797">
        <f t="shared" si="235"/>
        <v>1</v>
      </c>
      <c r="BA161" s="797">
        <f t="shared" si="236"/>
        <v>0</v>
      </c>
      <c r="BB161" s="797">
        <f t="shared" si="237"/>
        <v>0</v>
      </c>
      <c r="BC161" s="797">
        <f t="shared" si="238"/>
        <v>0</v>
      </c>
      <c r="BD161" s="789">
        <f t="shared" si="239"/>
        <v>0</v>
      </c>
      <c r="BE161" s="789">
        <f t="shared" si="240"/>
        <v>0</v>
      </c>
      <c r="BF161" s="789">
        <f t="shared" si="241"/>
        <v>0</v>
      </c>
      <c r="BG161" s="789">
        <f t="shared" si="242"/>
        <v>0</v>
      </c>
      <c r="BH161" s="789">
        <f t="shared" si="243"/>
        <v>0</v>
      </c>
      <c r="BI161" s="789">
        <f t="shared" si="244"/>
        <v>0</v>
      </c>
      <c r="BJ161" s="789">
        <f t="shared" si="245"/>
        <v>0</v>
      </c>
      <c r="BK161" s="789">
        <f t="shared" si="246"/>
        <v>0</v>
      </c>
      <c r="BL161" s="789">
        <f t="shared" si="247"/>
        <v>0</v>
      </c>
      <c r="BM161" s="789">
        <f t="shared" si="248"/>
        <v>0</v>
      </c>
      <c r="BN161" s="356"/>
      <c r="BO161" s="356"/>
      <c r="BP161" s="16" t="s">
        <v>169</v>
      </c>
      <c r="BQ161" s="13"/>
      <c r="BR161" s="13"/>
      <c r="BS161" s="13"/>
      <c r="BT161" s="13"/>
      <c r="BU161" s="13"/>
      <c r="BV161" s="13"/>
      <c r="BW161" s="13"/>
      <c r="BX161" s="13"/>
      <c r="BY161" s="13"/>
      <c r="BZ161" s="13"/>
      <c r="CA161" s="13"/>
      <c r="CB161" s="13"/>
      <c r="CC161" s="13"/>
      <c r="CD161" s="13"/>
      <c r="CE161" s="13"/>
      <c r="CF161" s="13"/>
      <c r="CG161" s="13"/>
      <c r="CH161" s="13"/>
      <c r="CI161" s="13"/>
      <c r="CJ161" s="13"/>
      <c r="CK161" s="13"/>
      <c r="CL161" s="13"/>
      <c r="CM161" s="13"/>
      <c r="CN161" s="13"/>
      <c r="CO161" s="13"/>
      <c r="CP161" s="13"/>
      <c r="CQ161" s="13"/>
      <c r="CR161" s="13"/>
      <c r="CS161" s="13"/>
      <c r="CT161" s="13"/>
      <c r="CU161" s="13"/>
      <c r="CV161" s="13"/>
      <c r="CW161" s="13"/>
      <c r="CX161" s="13"/>
      <c r="CY161" s="13"/>
      <c r="CZ161" s="13"/>
      <c r="DA161" s="13"/>
      <c r="DB161" s="13"/>
      <c r="DC161" s="13"/>
      <c r="DD161" s="13"/>
      <c r="DE161" s="13"/>
      <c r="DF161" s="13"/>
      <c r="DG161" s="13"/>
      <c r="DH161" s="13"/>
      <c r="DI161" s="13"/>
      <c r="DJ161" s="13"/>
      <c r="DK161" s="13"/>
      <c r="DL161" s="13"/>
      <c r="DM161" s="13"/>
      <c r="DN161" s="13"/>
      <c r="DO161" s="13"/>
      <c r="DP161" s="13"/>
      <c r="DQ161" s="13"/>
      <c r="DR161" s="13"/>
      <c r="DS161" s="13"/>
      <c r="DT161" s="13"/>
      <c r="DU161" s="13"/>
      <c r="DV161" s="13"/>
      <c r="DW161" s="13"/>
      <c r="DX161" s="13"/>
      <c r="DY161" s="13"/>
      <c r="DZ161" s="13"/>
      <c r="EA161" s="13"/>
      <c r="EB161" s="13"/>
      <c r="EC161" s="13"/>
      <c r="ED161" s="13"/>
      <c r="EE161" s="13"/>
      <c r="EF161" s="13"/>
      <c r="EG161" s="13"/>
      <c r="EH161" s="13"/>
      <c r="EI161" s="13"/>
      <c r="EJ161" s="13"/>
      <c r="EK161" s="13"/>
      <c r="EL161" s="13"/>
      <c r="EM161" s="13"/>
      <c r="EN161" s="13"/>
      <c r="EO161" s="13"/>
      <c r="EP161" s="13">
        <v>1</v>
      </c>
      <c r="EQ161" s="13"/>
      <c r="ER161" s="13"/>
      <c r="ES161" s="13"/>
      <c r="ET161" s="13"/>
      <c r="EU161" s="13"/>
      <c r="EV161" s="13"/>
      <c r="EW161" s="13"/>
      <c r="EX161" s="13"/>
      <c r="EY161" s="13"/>
      <c r="EZ161" s="13"/>
      <c r="FA161" s="13"/>
      <c r="FB161" s="13"/>
      <c r="FC161" s="13"/>
      <c r="FD161" s="13"/>
      <c r="FE161" s="13"/>
      <c r="FF161" s="13"/>
      <c r="FG161" s="13"/>
      <c r="FH161" s="13"/>
      <c r="FI161" s="13"/>
      <c r="FJ161" s="13"/>
      <c r="FK161" s="13"/>
      <c r="FL161" s="13"/>
      <c r="FM161" s="13"/>
      <c r="FN161" s="60">
        <v>1</v>
      </c>
      <c r="FO161" s="13"/>
      <c r="FP161" s="13"/>
      <c r="FQ161" s="13"/>
      <c r="FR161" s="13"/>
      <c r="FS161" s="13"/>
      <c r="FT161" s="13"/>
      <c r="FU161" s="13"/>
      <c r="FV161" s="13"/>
      <c r="FW161" s="13"/>
      <c r="FX161" s="13"/>
      <c r="FY161" s="13"/>
      <c r="FZ161" s="13"/>
      <c r="GA161" s="13"/>
      <c r="GB161" s="13"/>
      <c r="GC161" s="13"/>
      <c r="GD161" s="13"/>
      <c r="GE161" s="13"/>
      <c r="GF161" s="13"/>
      <c r="GG161" s="13"/>
      <c r="GH161" s="13"/>
      <c r="GI161" s="13"/>
      <c r="GJ161" s="13"/>
      <c r="GK161" s="13"/>
      <c r="GL161" s="13"/>
      <c r="GM161" s="13"/>
      <c r="GN161" s="13"/>
      <c r="GO161" s="13"/>
      <c r="GP161" s="13"/>
      <c r="GQ161" s="13"/>
      <c r="GR161" s="13"/>
      <c r="GS161" s="13"/>
      <c r="GT161" s="13"/>
      <c r="GU161" s="13"/>
      <c r="GV161" s="13"/>
      <c r="GW161" s="13"/>
      <c r="GX161" s="13"/>
      <c r="GY161" s="13"/>
      <c r="GZ161" s="13"/>
      <c r="HA161" s="13"/>
      <c r="HB161" s="13"/>
      <c r="HC161" s="13"/>
      <c r="HD161" s="13"/>
      <c r="HE161" s="13"/>
      <c r="HF161" s="13"/>
      <c r="HG161" s="13"/>
      <c r="HH161" s="13"/>
      <c r="HI161" s="13"/>
      <c r="HJ161" s="13"/>
      <c r="HK161" s="13"/>
      <c r="HL161" s="13"/>
      <c r="HM161" s="13"/>
      <c r="HN161" s="13"/>
      <c r="HO161" s="13"/>
      <c r="HP161" s="13"/>
      <c r="HQ161" s="13"/>
      <c r="HR161" s="13"/>
      <c r="HS161" s="13"/>
      <c r="HT161" s="13"/>
      <c r="HU161" s="13"/>
      <c r="HV161" s="13"/>
      <c r="HW161" s="13"/>
      <c r="HX161" s="13"/>
      <c r="HY161" s="13"/>
      <c r="HZ161" s="13"/>
      <c r="IA161" s="13"/>
      <c r="IB161" s="13"/>
      <c r="IC161" s="13"/>
      <c r="ID161" s="13"/>
      <c r="IE161" s="13"/>
      <c r="IF161" s="13"/>
      <c r="IG161" s="13"/>
      <c r="IH161" s="13"/>
      <c r="II161" s="13"/>
      <c r="IJ161" s="13"/>
      <c r="IK161" s="13"/>
      <c r="IL161" s="13"/>
      <c r="IM161" s="13"/>
      <c r="IN161" s="13"/>
      <c r="IO161" s="13"/>
      <c r="IP161" s="13"/>
      <c r="IQ161" s="13"/>
      <c r="IR161" s="13"/>
      <c r="IS161" s="13"/>
      <c r="IT161" s="13"/>
      <c r="IU161" s="13"/>
      <c r="IV161" s="13"/>
      <c r="IW161" s="13"/>
      <c r="IX161" s="13"/>
      <c r="IY161" s="13"/>
      <c r="IZ161" s="13"/>
      <c r="JA161" s="13"/>
      <c r="JB161" s="13"/>
      <c r="JC161" s="13"/>
      <c r="JD161" s="13"/>
      <c r="JE161" s="13"/>
      <c r="JF161" s="13"/>
      <c r="JG161" s="13"/>
      <c r="JH161" s="13"/>
      <c r="JI161" s="13"/>
      <c r="JJ161" s="13"/>
      <c r="JK161" s="13"/>
      <c r="JL161" s="13"/>
      <c r="JM161" s="60"/>
      <c r="JN161" s="13"/>
      <c r="JO161" s="13"/>
      <c r="JP161" s="13"/>
      <c r="JQ161" s="13"/>
      <c r="JR161" s="13"/>
      <c r="JS161" s="13"/>
      <c r="JT161" s="13"/>
      <c r="JU161" s="13"/>
      <c r="JV161" s="13"/>
      <c r="JW161" s="13"/>
      <c r="JX161" s="13"/>
      <c r="JY161" s="13"/>
      <c r="JZ161" s="13"/>
      <c r="KA161" s="13"/>
      <c r="KB161" s="13"/>
      <c r="KC161" s="13"/>
      <c r="KD161" s="13"/>
      <c r="KE161" s="13"/>
      <c r="KF161" s="13"/>
      <c r="KG161" s="13"/>
      <c r="KH161" s="13"/>
      <c r="KI161" s="13"/>
      <c r="KJ161" s="13"/>
      <c r="KK161" s="13"/>
      <c r="KL161" s="13"/>
      <c r="KM161" s="13"/>
      <c r="KN161" s="13"/>
      <c r="KO161" s="13"/>
      <c r="KP161" s="13"/>
      <c r="KQ161" s="13"/>
      <c r="KR161" s="13"/>
      <c r="KS161" s="13"/>
      <c r="KT161" s="13"/>
      <c r="KU161" s="13"/>
      <c r="KV161" s="13"/>
      <c r="KW161" s="13"/>
      <c r="KX161" s="13"/>
      <c r="KY161" s="13"/>
      <c r="KZ161" s="13"/>
      <c r="LA161" s="13"/>
      <c r="LB161" s="13"/>
      <c r="LC161" s="13"/>
      <c r="LD161" s="13"/>
      <c r="LE161" s="13"/>
      <c r="LF161" s="13"/>
      <c r="LG161" s="13"/>
      <c r="LH161" s="13"/>
      <c r="LI161" s="13"/>
      <c r="LJ161" s="13"/>
      <c r="LK161" s="13"/>
      <c r="LL161" s="13"/>
      <c r="LM161" s="13"/>
      <c r="LN161" s="13"/>
      <c r="LO161" s="13"/>
      <c r="LP161" s="13"/>
      <c r="LQ161" s="13"/>
      <c r="LR161" s="13"/>
      <c r="LS161" s="13"/>
      <c r="LT161" s="13"/>
      <c r="LU161" s="13"/>
      <c r="LV161" s="13"/>
      <c r="LW161" s="13"/>
      <c r="LX161" s="13"/>
      <c r="LY161" s="13"/>
      <c r="LZ161" s="13"/>
      <c r="MA161" s="13"/>
      <c r="MB161" s="13"/>
      <c r="MC161" s="13"/>
      <c r="MD161" s="13"/>
      <c r="ME161" s="13"/>
      <c r="MF161" s="13"/>
      <c r="MG161" s="13"/>
      <c r="MH161" s="13"/>
      <c r="MI161" s="13"/>
      <c r="MJ161" s="13"/>
      <c r="MK161" s="60"/>
      <c r="ML161" s="13">
        <v>1</v>
      </c>
      <c r="MM161" s="448"/>
      <c r="MN161" s="448"/>
      <c r="MO161" s="448"/>
      <c r="MP161" s="448"/>
    </row>
    <row r="162" spans="1:354">
      <c r="A162" s="8" t="s">
        <v>171</v>
      </c>
      <c r="B162" s="283">
        <f t="shared" si="249"/>
        <v>0</v>
      </c>
      <c r="C162" s="283">
        <f t="shared" si="250"/>
        <v>0</v>
      </c>
      <c r="D162" s="283">
        <f t="shared" si="251"/>
        <v>0</v>
      </c>
      <c r="E162" s="283">
        <f t="shared" si="252"/>
        <v>0</v>
      </c>
      <c r="F162" s="283">
        <f t="shared" si="253"/>
        <v>1</v>
      </c>
      <c r="G162" s="283">
        <f t="shared" si="254"/>
        <v>0</v>
      </c>
      <c r="H162" s="283">
        <f t="shared" si="255"/>
        <v>0</v>
      </c>
      <c r="I162" s="283">
        <f t="shared" si="256"/>
        <v>0</v>
      </c>
      <c r="J162" s="283">
        <f t="shared" si="257"/>
        <v>1</v>
      </c>
      <c r="K162" s="283">
        <f t="shared" si="258"/>
        <v>0</v>
      </c>
      <c r="L162" s="283">
        <f t="shared" si="259"/>
        <v>4</v>
      </c>
      <c r="M162" s="283">
        <f t="shared" si="260"/>
        <v>0</v>
      </c>
      <c r="N162" s="283">
        <f t="shared" si="261"/>
        <v>5</v>
      </c>
      <c r="O162" s="283">
        <f t="shared" si="262"/>
        <v>2</v>
      </c>
      <c r="P162" s="283">
        <f t="shared" si="263"/>
        <v>5</v>
      </c>
      <c r="Q162" s="283">
        <f t="shared" si="264"/>
        <v>5</v>
      </c>
      <c r="R162" s="283">
        <f t="shared" si="265"/>
        <v>11</v>
      </c>
      <c r="S162" s="283">
        <f t="shared" si="266"/>
        <v>7</v>
      </c>
      <c r="T162" s="283">
        <f t="shared" si="267"/>
        <v>1</v>
      </c>
      <c r="U162" s="283">
        <f t="shared" si="268"/>
        <v>2</v>
      </c>
      <c r="W162" s="791">
        <f t="shared" si="269"/>
        <v>0</v>
      </c>
      <c r="X162" s="791">
        <f t="shared" si="270"/>
        <v>0</v>
      </c>
      <c r="Y162" s="791">
        <f t="shared" si="271"/>
        <v>0</v>
      </c>
      <c r="Z162" s="791">
        <f t="shared" si="272"/>
        <v>0</v>
      </c>
      <c r="AA162" s="791">
        <f t="shared" si="273"/>
        <v>0</v>
      </c>
      <c r="AB162" s="791">
        <f t="shared" si="274"/>
        <v>0</v>
      </c>
      <c r="AC162" s="791">
        <f t="shared" si="275"/>
        <v>1</v>
      </c>
      <c r="AD162" s="791">
        <f t="shared" si="276"/>
        <v>0</v>
      </c>
      <c r="AE162" s="791">
        <f t="shared" si="277"/>
        <v>4</v>
      </c>
      <c r="AF162" s="791">
        <f t="shared" si="278"/>
        <v>2</v>
      </c>
      <c r="AG162" s="356"/>
      <c r="AH162" s="16" t="s">
        <v>170</v>
      </c>
      <c r="AI162" s="797">
        <f t="shared" si="218"/>
        <v>0</v>
      </c>
      <c r="AJ162" s="797">
        <f t="shared" si="219"/>
        <v>0</v>
      </c>
      <c r="AK162" s="797">
        <f t="shared" si="220"/>
        <v>0</v>
      </c>
      <c r="AL162" s="797">
        <f t="shared" si="221"/>
        <v>0</v>
      </c>
      <c r="AM162" s="797">
        <f t="shared" si="222"/>
        <v>0</v>
      </c>
      <c r="AN162" s="797">
        <f t="shared" si="223"/>
        <v>0</v>
      </c>
      <c r="AO162" s="797">
        <f t="shared" si="224"/>
        <v>0</v>
      </c>
      <c r="AP162" s="797">
        <f t="shared" si="225"/>
        <v>0</v>
      </c>
      <c r="AQ162" s="797">
        <f t="shared" si="226"/>
        <v>0</v>
      </c>
      <c r="AR162" s="797">
        <f t="shared" si="227"/>
        <v>0</v>
      </c>
      <c r="AS162" s="797">
        <f t="shared" si="228"/>
        <v>0</v>
      </c>
      <c r="AT162" s="797">
        <f t="shared" si="229"/>
        <v>0</v>
      </c>
      <c r="AU162" s="797">
        <f t="shared" si="230"/>
        <v>3</v>
      </c>
      <c r="AV162" s="797">
        <f t="shared" si="231"/>
        <v>2</v>
      </c>
      <c r="AW162" s="797">
        <f t="shared" si="232"/>
        <v>4</v>
      </c>
      <c r="AX162" s="797">
        <f t="shared" si="233"/>
        <v>2</v>
      </c>
      <c r="AY162" s="797">
        <f t="shared" si="234"/>
        <v>5</v>
      </c>
      <c r="AZ162" s="797">
        <f t="shared" si="235"/>
        <v>2</v>
      </c>
      <c r="BA162" s="797">
        <f t="shared" si="236"/>
        <v>1</v>
      </c>
      <c r="BB162" s="797">
        <f t="shared" si="237"/>
        <v>0</v>
      </c>
      <c r="BC162" s="797">
        <f t="shared" si="238"/>
        <v>0</v>
      </c>
      <c r="BD162" s="789">
        <f t="shared" si="239"/>
        <v>0</v>
      </c>
      <c r="BE162" s="789">
        <f t="shared" si="240"/>
        <v>0</v>
      </c>
      <c r="BF162" s="789">
        <f t="shared" si="241"/>
        <v>0</v>
      </c>
      <c r="BG162" s="789">
        <f t="shared" si="242"/>
        <v>0</v>
      </c>
      <c r="BH162" s="789">
        <f t="shared" si="243"/>
        <v>0</v>
      </c>
      <c r="BI162" s="789">
        <f t="shared" si="244"/>
        <v>0</v>
      </c>
      <c r="BJ162" s="789">
        <f t="shared" si="245"/>
        <v>0</v>
      </c>
      <c r="BK162" s="789">
        <f t="shared" si="246"/>
        <v>0</v>
      </c>
      <c r="BL162" s="789">
        <f t="shared" si="247"/>
        <v>0</v>
      </c>
      <c r="BM162" s="789">
        <f t="shared" si="248"/>
        <v>0</v>
      </c>
      <c r="BN162" s="356"/>
      <c r="BO162" s="356"/>
      <c r="BP162" s="16" t="s">
        <v>170</v>
      </c>
      <c r="BQ162" s="13"/>
      <c r="BR162" s="13"/>
      <c r="BS162" s="13"/>
      <c r="BT162" s="13"/>
      <c r="BU162" s="13"/>
      <c r="BV162" s="13"/>
      <c r="BW162" s="13"/>
      <c r="BX162" s="13"/>
      <c r="BY162" s="13"/>
      <c r="BZ162" s="13"/>
      <c r="CA162" s="13"/>
      <c r="CB162" s="13"/>
      <c r="CC162" s="13"/>
      <c r="CD162" s="13"/>
      <c r="CE162" s="13"/>
      <c r="CF162" s="13"/>
      <c r="CG162" s="13"/>
      <c r="CH162" s="13"/>
      <c r="CI162" s="13"/>
      <c r="CJ162" s="13"/>
      <c r="CK162" s="13"/>
      <c r="CL162" s="13"/>
      <c r="CM162" s="13"/>
      <c r="CN162" s="13"/>
      <c r="CO162" s="13"/>
      <c r="CP162" s="13"/>
      <c r="CQ162" s="13"/>
      <c r="CR162" s="13"/>
      <c r="CS162" s="13"/>
      <c r="CT162" s="13"/>
      <c r="CU162" s="13"/>
      <c r="CV162" s="13"/>
      <c r="CW162" s="13"/>
      <c r="CX162" s="13"/>
      <c r="CY162" s="13"/>
      <c r="CZ162" s="13"/>
      <c r="DA162" s="13"/>
      <c r="DB162" s="13"/>
      <c r="DC162" s="13"/>
      <c r="DD162" s="13"/>
      <c r="DE162" s="13"/>
      <c r="DF162" s="13"/>
      <c r="DG162" s="13"/>
      <c r="DH162" s="13"/>
      <c r="DI162" s="13"/>
      <c r="DJ162" s="13"/>
      <c r="DK162" s="13"/>
      <c r="DL162" s="13"/>
      <c r="DM162" s="13"/>
      <c r="DN162" s="13"/>
      <c r="DO162" s="13"/>
      <c r="DP162" s="13"/>
      <c r="DQ162" s="13"/>
      <c r="DR162" s="13"/>
      <c r="DS162" s="13">
        <v>1</v>
      </c>
      <c r="DT162" s="13"/>
      <c r="DU162" s="13"/>
      <c r="DV162" s="13"/>
      <c r="DW162" s="13">
        <v>1</v>
      </c>
      <c r="DX162" s="13"/>
      <c r="DY162" s="13"/>
      <c r="DZ162" s="13"/>
      <c r="EA162" s="13"/>
      <c r="EB162" s="13"/>
      <c r="EC162" s="13"/>
      <c r="ED162" s="13"/>
      <c r="EE162" s="13"/>
      <c r="EF162" s="13"/>
      <c r="EG162" s="13"/>
      <c r="EH162" s="13"/>
      <c r="EI162" s="13">
        <v>1</v>
      </c>
      <c r="EJ162" s="13"/>
      <c r="EK162" s="13">
        <v>1</v>
      </c>
      <c r="EL162" s="13"/>
      <c r="EM162" s="13"/>
      <c r="EN162" s="13"/>
      <c r="EO162" s="13"/>
      <c r="EP162" s="13"/>
      <c r="EQ162" s="13"/>
      <c r="ER162" s="13"/>
      <c r="ES162" s="13">
        <v>1</v>
      </c>
      <c r="ET162" s="13"/>
      <c r="EU162" s="13"/>
      <c r="EV162" s="13">
        <v>1</v>
      </c>
      <c r="EW162" s="13"/>
      <c r="EX162" s="13"/>
      <c r="EY162" s="13"/>
      <c r="EZ162" s="13"/>
      <c r="FA162" s="13"/>
      <c r="FB162" s="13"/>
      <c r="FC162" s="13"/>
      <c r="FD162" s="13"/>
      <c r="FE162" s="13"/>
      <c r="FF162" s="13"/>
      <c r="FG162" s="13"/>
      <c r="FH162" s="13"/>
      <c r="FI162" s="13"/>
      <c r="FJ162" s="13"/>
      <c r="FK162" s="13"/>
      <c r="FL162" s="13"/>
      <c r="FM162" s="13"/>
      <c r="FN162" s="60">
        <v>6</v>
      </c>
      <c r="FO162" s="13"/>
      <c r="FP162" s="13"/>
      <c r="FQ162" s="13"/>
      <c r="FR162" s="13"/>
      <c r="FS162" s="13"/>
      <c r="FT162" s="13"/>
      <c r="FU162" s="13"/>
      <c r="FV162" s="13"/>
      <c r="FW162" s="13"/>
      <c r="FX162" s="13"/>
      <c r="FY162" s="13"/>
      <c r="FZ162" s="13"/>
      <c r="GA162" s="13"/>
      <c r="GB162" s="13"/>
      <c r="GC162" s="13"/>
      <c r="GD162" s="13"/>
      <c r="GE162" s="13"/>
      <c r="GF162" s="13"/>
      <c r="GG162" s="13"/>
      <c r="GH162" s="13"/>
      <c r="GI162" s="13"/>
      <c r="GJ162" s="13"/>
      <c r="GK162" s="13"/>
      <c r="GL162" s="13"/>
      <c r="GM162" s="13"/>
      <c r="GN162" s="13"/>
      <c r="GO162" s="13"/>
      <c r="GP162" s="13"/>
      <c r="GQ162" s="13"/>
      <c r="GR162" s="13"/>
      <c r="GS162" s="13"/>
      <c r="GT162" s="13"/>
      <c r="GU162" s="13"/>
      <c r="GV162" s="13"/>
      <c r="GW162" s="13"/>
      <c r="GX162" s="13"/>
      <c r="GY162" s="13"/>
      <c r="GZ162" s="13"/>
      <c r="HA162" s="13"/>
      <c r="HB162" s="13"/>
      <c r="HC162" s="13"/>
      <c r="HD162" s="13"/>
      <c r="HE162" s="13"/>
      <c r="HF162" s="13"/>
      <c r="HG162" s="13"/>
      <c r="HH162" s="13"/>
      <c r="HI162" s="13"/>
      <c r="HJ162" s="13"/>
      <c r="HK162" s="13"/>
      <c r="HL162" s="13"/>
      <c r="HM162" s="13"/>
      <c r="HN162" s="13"/>
      <c r="HO162" s="13"/>
      <c r="HP162" s="13"/>
      <c r="HQ162" s="13"/>
      <c r="HR162" s="13"/>
      <c r="HS162" s="13"/>
      <c r="HT162" s="13"/>
      <c r="HU162" s="13"/>
      <c r="HV162" s="13"/>
      <c r="HW162" s="13"/>
      <c r="HX162" s="13"/>
      <c r="HY162" s="13">
        <v>2</v>
      </c>
      <c r="HZ162" s="13"/>
      <c r="IA162" s="13">
        <v>1</v>
      </c>
      <c r="IB162" s="13"/>
      <c r="IC162" s="13"/>
      <c r="ID162" s="13"/>
      <c r="IE162" s="13"/>
      <c r="IF162" s="13"/>
      <c r="IG162" s="13"/>
      <c r="IH162" s="13">
        <v>1</v>
      </c>
      <c r="II162" s="13">
        <v>2</v>
      </c>
      <c r="IJ162" s="13"/>
      <c r="IK162" s="13"/>
      <c r="IL162" s="13">
        <v>1</v>
      </c>
      <c r="IM162" s="13"/>
      <c r="IN162" s="13">
        <v>1</v>
      </c>
      <c r="IO162" s="13">
        <v>2</v>
      </c>
      <c r="IP162" s="13">
        <v>1</v>
      </c>
      <c r="IQ162" s="13"/>
      <c r="IR162" s="13"/>
      <c r="IS162" s="13"/>
      <c r="IT162" s="13">
        <v>1</v>
      </c>
      <c r="IU162" s="13"/>
      <c r="IV162" s="13"/>
      <c r="IW162" s="13"/>
      <c r="IX162" s="13"/>
      <c r="IY162" s="13"/>
      <c r="IZ162" s="13"/>
      <c r="JA162" s="13"/>
      <c r="JB162" s="13"/>
      <c r="JC162" s="13"/>
      <c r="JD162" s="13">
        <v>1</v>
      </c>
      <c r="JE162" s="13"/>
      <c r="JF162" s="13"/>
      <c r="JG162" s="13"/>
      <c r="JH162" s="13"/>
      <c r="JI162" s="13"/>
      <c r="JJ162" s="13"/>
      <c r="JK162" s="13"/>
      <c r="JL162" s="13"/>
      <c r="JM162" s="60">
        <v>13</v>
      </c>
      <c r="JN162" s="13"/>
      <c r="JO162" s="13"/>
      <c r="JP162" s="13"/>
      <c r="JQ162" s="13"/>
      <c r="JR162" s="13"/>
      <c r="JS162" s="13"/>
      <c r="JT162" s="13"/>
      <c r="JU162" s="13"/>
      <c r="JV162" s="13"/>
      <c r="JW162" s="13"/>
      <c r="JX162" s="13"/>
      <c r="JY162" s="13"/>
      <c r="JZ162" s="13"/>
      <c r="KA162" s="13"/>
      <c r="KB162" s="13"/>
      <c r="KC162" s="13"/>
      <c r="KD162" s="13"/>
      <c r="KE162" s="13"/>
      <c r="KF162" s="13"/>
      <c r="KG162" s="13"/>
      <c r="KH162" s="13"/>
      <c r="KI162" s="13"/>
      <c r="KJ162" s="13"/>
      <c r="KK162" s="13"/>
      <c r="KL162" s="13"/>
      <c r="KM162" s="13"/>
      <c r="KN162" s="13"/>
      <c r="KO162" s="13"/>
      <c r="KP162" s="13"/>
      <c r="KQ162" s="13"/>
      <c r="KR162" s="13"/>
      <c r="KS162" s="13"/>
      <c r="KT162" s="13"/>
      <c r="KU162" s="13"/>
      <c r="KV162" s="13"/>
      <c r="KW162" s="13"/>
      <c r="KX162" s="13"/>
      <c r="KY162" s="13"/>
      <c r="KZ162" s="13"/>
      <c r="LA162" s="13"/>
      <c r="LB162" s="13"/>
      <c r="LC162" s="13"/>
      <c r="LD162" s="13"/>
      <c r="LE162" s="13"/>
      <c r="LF162" s="13"/>
      <c r="LG162" s="13"/>
      <c r="LH162" s="13"/>
      <c r="LI162" s="13"/>
      <c r="LJ162" s="13"/>
      <c r="LK162" s="13"/>
      <c r="LL162" s="13"/>
      <c r="LM162" s="13"/>
      <c r="LN162" s="13"/>
      <c r="LO162" s="13"/>
      <c r="LP162" s="13"/>
      <c r="LQ162" s="13"/>
      <c r="LR162" s="13"/>
      <c r="LS162" s="13"/>
      <c r="LT162" s="13"/>
      <c r="LU162" s="13"/>
      <c r="LV162" s="13"/>
      <c r="LW162" s="13"/>
      <c r="LX162" s="13"/>
      <c r="LY162" s="13"/>
      <c r="LZ162" s="13"/>
      <c r="MA162" s="13"/>
      <c r="MB162" s="13"/>
      <c r="MC162" s="13"/>
      <c r="MD162" s="13"/>
      <c r="ME162" s="13"/>
      <c r="MF162" s="13"/>
      <c r="MG162" s="13"/>
      <c r="MH162" s="13"/>
      <c r="MI162" s="13"/>
      <c r="MJ162" s="13"/>
      <c r="MK162" s="60"/>
      <c r="ML162" s="13">
        <v>19</v>
      </c>
      <c r="MM162" s="448"/>
      <c r="MN162" s="448"/>
      <c r="MO162" s="448"/>
      <c r="MP162" s="448"/>
    </row>
    <row r="163" spans="1:354">
      <c r="A163" s="8" t="s">
        <v>172</v>
      </c>
      <c r="B163" s="283">
        <f t="shared" ref="B163:B170" si="279">VLOOKUP(A163,$AH:$BB,2,FALSE)</f>
        <v>0</v>
      </c>
      <c r="C163" s="283">
        <f t="shared" ref="C163:C170" si="280">VLOOKUP(A163,$AH:$BB,3,FALSE)</f>
        <v>0</v>
      </c>
      <c r="D163" s="283">
        <f t="shared" ref="D163:D170" si="281">VLOOKUP(A163,$AH:$BB,4,FALSE)</f>
        <v>0</v>
      </c>
      <c r="E163" s="283">
        <f t="shared" ref="E163:E170" si="282">VLOOKUP(A163,$AH:$BB,5,FALSE)</f>
        <v>0</v>
      </c>
      <c r="F163" s="283">
        <f t="shared" ref="F163:F170" si="283">VLOOKUP(A163,$AH:$BB,6,FALSE)</f>
        <v>0</v>
      </c>
      <c r="G163" s="283">
        <f t="shared" ref="G163:G170" si="284">VLOOKUP(A163,$AH:$BB,7,FALSE)</f>
        <v>0</v>
      </c>
      <c r="H163" s="283">
        <f t="shared" ref="H163:H170" si="285">VLOOKUP(A163,$AH:$BB,8,FALSE)</f>
        <v>0</v>
      </c>
      <c r="I163" s="283">
        <f t="shared" ref="I163:I170" si="286">VLOOKUP(A163,$AH:$BB,9,FALSE)</f>
        <v>0</v>
      </c>
      <c r="J163" s="283">
        <f t="shared" ref="J163:J170" si="287">VLOOKUP(A163,$AH:$BB,10,FALSE)</f>
        <v>0</v>
      </c>
      <c r="K163" s="283">
        <f t="shared" ref="K163:K170" si="288">VLOOKUP(A163,$AH:$BB,11,FALSE)</f>
        <v>1</v>
      </c>
      <c r="L163" s="283">
        <f t="shared" ref="L163:L170" si="289">VLOOKUP(A163,$AH:$BB,12,FALSE)</f>
        <v>3</v>
      </c>
      <c r="M163" s="283">
        <f t="shared" ref="M163:M170" si="290">VLOOKUP(A163,$AH:$BB,13,FALSE)</f>
        <v>2</v>
      </c>
      <c r="N163" s="283">
        <f t="shared" ref="N163:N170" si="291">VLOOKUP(A163,$AH:$BB,14,FALSE)</f>
        <v>4</v>
      </c>
      <c r="O163" s="283">
        <f t="shared" ref="O163:O170" si="292">VLOOKUP(A163,$AH:$BB,15,FALSE)</f>
        <v>5</v>
      </c>
      <c r="P163" s="283">
        <f t="shared" ref="P163:P170" si="293">VLOOKUP(A163,$AH:$BB,16,FALSE)</f>
        <v>9</v>
      </c>
      <c r="Q163" s="283">
        <f t="shared" ref="Q163:Q170" si="294">VLOOKUP(A163,$AH:$BB,17,FALSE)</f>
        <v>8</v>
      </c>
      <c r="R163" s="283">
        <f t="shared" ref="R163:R170" si="295">VLOOKUP(A163,$AH:$BB,18,FALSE)</f>
        <v>11</v>
      </c>
      <c r="S163" s="283">
        <f t="shared" ref="S163:S170" si="296">VLOOKUP(A163,$AH:$BB,19,FALSE)</f>
        <v>12</v>
      </c>
      <c r="T163" s="283">
        <f t="shared" ref="T163:T170" si="297">VLOOKUP(A163,$AH:$BB,20,FALSE)</f>
        <v>4</v>
      </c>
      <c r="U163" s="283">
        <f t="shared" ref="U163:U170" si="298">VLOOKUP(A163,$AH:$BB,21,FALSE)</f>
        <v>6</v>
      </c>
      <c r="W163" s="791">
        <f t="shared" ref="W163:W170" si="299">VLOOKUP(A163,$AH$2:$BM$1048576,23,FALSE)</f>
        <v>0</v>
      </c>
      <c r="X163" s="791">
        <f t="shared" ref="X163:X170" si="300">VLOOKUP(A163,$AH$2:$BM$1048576,24,FALSE)</f>
        <v>0</v>
      </c>
      <c r="Y163" s="791">
        <f t="shared" ref="Y163:Y170" si="301">VLOOKUP(A163,$AH$2:$BM$1048576,25,FALSE)</f>
        <v>0</v>
      </c>
      <c r="Z163" s="791">
        <f t="shared" ref="Z163:Z170" si="302">VLOOKUP(A163,$AH$2:$BM$1048576,26,FALSE)</f>
        <v>0</v>
      </c>
      <c r="AA163" s="791">
        <f t="shared" ref="AA163:AA170" si="303">VLOOKUP(A163,$AH$2:$BM$1048576,27,FALSE)</f>
        <v>0</v>
      </c>
      <c r="AB163" s="791">
        <f t="shared" ref="AB163:AB170" si="304">VLOOKUP(A163,$AH$2:$BM$1048576,28,FALSE)</f>
        <v>0</v>
      </c>
      <c r="AC163" s="791">
        <f t="shared" ref="AC163:AC170" si="305">VLOOKUP(A163,$AH$2:$BM$1048576,29,FALSE)</f>
        <v>0</v>
      </c>
      <c r="AD163" s="791">
        <f t="shared" ref="AD163:AD170" si="306">VLOOKUP(A163,$AH$2:$BM$1048576,30,FALSE)</f>
        <v>1</v>
      </c>
      <c r="AE163" s="791">
        <f t="shared" ref="AE163:AE170" si="307">VLOOKUP(A163,$AH$2:$BM$1048576,31,FALSE)</f>
        <v>1</v>
      </c>
      <c r="AF163" s="791">
        <f t="shared" ref="AF163:AF170" si="308">VLOOKUP(A163,$AH$2:$BM$1048576,32,FALSE)</f>
        <v>1</v>
      </c>
      <c r="AG163" s="356"/>
      <c r="AH163" s="16" t="s">
        <v>171</v>
      </c>
      <c r="AI163" s="797">
        <f t="shared" ref="AI163:AI170" si="309">SUM(FO163:FW163)</f>
        <v>0</v>
      </c>
      <c r="AJ163" s="797">
        <f t="shared" ref="AJ163:AJ170" si="310">SUM(BQ163:BW163)</f>
        <v>0</v>
      </c>
      <c r="AK163" s="797">
        <f t="shared" ref="AK163:AK170" si="311">SUM(FX163:GE163)</f>
        <v>0</v>
      </c>
      <c r="AL163" s="797">
        <f t="shared" ref="AL163:AL170" si="312">SUM(BX163:CD163)</f>
        <v>0</v>
      </c>
      <c r="AM163" s="797">
        <f t="shared" ref="AM163:AM170" si="313">SUM(GF163:GO163)</f>
        <v>1</v>
      </c>
      <c r="AN163" s="797">
        <f t="shared" ref="AN163:AN170" si="314">SUM(CE163:CN163)</f>
        <v>0</v>
      </c>
      <c r="AO163" s="797">
        <f t="shared" ref="AO163:AO170" si="315">SUM(GP163:GY163)</f>
        <v>0</v>
      </c>
      <c r="AP163" s="797">
        <f t="shared" ref="AP163:AP170" si="316">SUM(CO163:CX163)</f>
        <v>0</v>
      </c>
      <c r="AQ163" s="797">
        <f t="shared" ref="AQ163:AQ170" si="317">SUM(GZ163:HI163)</f>
        <v>1</v>
      </c>
      <c r="AR163" s="797">
        <f t="shared" ref="AR163:AR170" si="318">SUM(CY163:DH163)</f>
        <v>0</v>
      </c>
      <c r="AS163" s="797">
        <f t="shared" ref="AS163:AS170" si="319">SUM(HJ163:HS163)</f>
        <v>4</v>
      </c>
      <c r="AT163" s="797">
        <f t="shared" ref="AT163:AT170" si="320">SUM(DI163:DR163)</f>
        <v>0</v>
      </c>
      <c r="AU163" s="797">
        <f t="shared" ref="AU163:AU170" si="321">SUM(HT163:IC163)</f>
        <v>5</v>
      </c>
      <c r="AV163" s="797">
        <f t="shared" ref="AV163:AV170" si="322">SUM(DS163:EB163)</f>
        <v>2</v>
      </c>
      <c r="AW163" s="797">
        <f t="shared" ref="AW163:AW170" si="323">SUM(ID163:IM163)</f>
        <v>5</v>
      </c>
      <c r="AX163" s="797">
        <f t="shared" ref="AX163:AX170" si="324">SUM(EC163:EL163)</f>
        <v>5</v>
      </c>
      <c r="AY163" s="797">
        <f t="shared" ref="AY163:AY170" si="325">SUM(IN163:IW163)</f>
        <v>11</v>
      </c>
      <c r="AZ163" s="797">
        <f t="shared" ref="AZ163:AZ170" si="326">SUM(EM163:EV163)</f>
        <v>7</v>
      </c>
      <c r="BA163" s="797">
        <f t="shared" ref="BA163:BA170" si="327">SUM(IX163:JL163)</f>
        <v>1</v>
      </c>
      <c r="BB163" s="797">
        <f t="shared" ref="BB163:BB170" si="328">SUM(EW163:FM163)</f>
        <v>2</v>
      </c>
      <c r="BC163" s="797">
        <f t="shared" ref="BC163:BC170" si="329">+MK163</f>
        <v>7</v>
      </c>
      <c r="BD163" s="789">
        <f t="shared" ref="BD163:BD170" si="330">SUM(JN163:JO163)</f>
        <v>0</v>
      </c>
      <c r="BE163" s="789">
        <f t="shared" ref="BE163:BE170" si="331">SUM(JP163:JQ163)</f>
        <v>0</v>
      </c>
      <c r="BF163" s="789">
        <f t="shared" ref="BF163:BF170" si="332">SUM(JR163)</f>
        <v>0</v>
      </c>
      <c r="BG163" s="789">
        <f t="shared" ref="BG163:BG170" si="333">SUM(JS163:JY163)</f>
        <v>0</v>
      </c>
      <c r="BH163" s="789">
        <f t="shared" ref="BH163:BH170" si="334">SUM(JZ163:KG163)</f>
        <v>0</v>
      </c>
      <c r="BI163" s="789">
        <f t="shared" ref="BI163:BI170" si="335">SUM(KH163:KQ163)</f>
        <v>0</v>
      </c>
      <c r="BJ163" s="789">
        <f t="shared" ref="BJ163:BJ170" si="336">SUM(KR163:LA163)</f>
        <v>1</v>
      </c>
      <c r="BK163" s="789">
        <f t="shared" ref="BK163:BK170" si="337">SUM(LB163:LK163)</f>
        <v>0</v>
      </c>
      <c r="BL163" s="789">
        <f t="shared" ref="BL163:BL170" si="338">SUM(LL163:LU163)</f>
        <v>4</v>
      </c>
      <c r="BM163" s="789">
        <f t="shared" ref="BM163:BM170" si="339">SUM(LV163:MJ163)</f>
        <v>2</v>
      </c>
      <c r="BN163" s="356"/>
      <c r="BO163" s="356"/>
      <c r="BP163" s="16" t="s">
        <v>171</v>
      </c>
      <c r="BQ163" s="13"/>
      <c r="BR163" s="13"/>
      <c r="BS163" s="13"/>
      <c r="BT163" s="13"/>
      <c r="BU163" s="13"/>
      <c r="BV163" s="13"/>
      <c r="BW163" s="13"/>
      <c r="BX163" s="13"/>
      <c r="BY163" s="13"/>
      <c r="BZ163" s="13"/>
      <c r="CA163" s="13"/>
      <c r="CB163" s="13"/>
      <c r="CC163" s="13"/>
      <c r="CD163" s="13"/>
      <c r="CE163" s="13"/>
      <c r="CF163" s="13"/>
      <c r="CG163" s="13"/>
      <c r="CH163" s="13"/>
      <c r="CI163" s="13"/>
      <c r="CJ163" s="13"/>
      <c r="CK163" s="13"/>
      <c r="CL163" s="13"/>
      <c r="CM163" s="13"/>
      <c r="CN163" s="13"/>
      <c r="CO163" s="13"/>
      <c r="CP163" s="13"/>
      <c r="CQ163" s="13"/>
      <c r="CR163" s="13"/>
      <c r="CS163" s="13"/>
      <c r="CT163" s="13"/>
      <c r="CU163" s="13"/>
      <c r="CV163" s="13"/>
      <c r="CW163" s="13"/>
      <c r="CX163" s="13"/>
      <c r="CY163" s="13"/>
      <c r="CZ163" s="13"/>
      <c r="DA163" s="13"/>
      <c r="DB163" s="13"/>
      <c r="DC163" s="13"/>
      <c r="DD163" s="13"/>
      <c r="DE163" s="13"/>
      <c r="DF163" s="13"/>
      <c r="DG163" s="13"/>
      <c r="DH163" s="13"/>
      <c r="DI163" s="13"/>
      <c r="DJ163" s="13"/>
      <c r="DK163" s="13"/>
      <c r="DL163" s="13"/>
      <c r="DM163" s="13"/>
      <c r="DN163" s="13"/>
      <c r="DO163" s="13"/>
      <c r="DP163" s="13"/>
      <c r="DQ163" s="13"/>
      <c r="DR163" s="13"/>
      <c r="DS163" s="13"/>
      <c r="DT163" s="13"/>
      <c r="DU163" s="13"/>
      <c r="DV163" s="13">
        <v>1</v>
      </c>
      <c r="DW163" s="13">
        <v>1</v>
      </c>
      <c r="DX163" s="13"/>
      <c r="DY163" s="13"/>
      <c r="DZ163" s="13"/>
      <c r="EA163" s="13"/>
      <c r="EB163" s="13"/>
      <c r="EC163" s="13">
        <v>1</v>
      </c>
      <c r="ED163" s="13">
        <v>1</v>
      </c>
      <c r="EE163" s="13"/>
      <c r="EF163" s="13"/>
      <c r="EG163" s="13"/>
      <c r="EH163" s="13">
        <v>2</v>
      </c>
      <c r="EI163" s="13"/>
      <c r="EJ163" s="13"/>
      <c r="EK163" s="13"/>
      <c r="EL163" s="13">
        <v>1</v>
      </c>
      <c r="EM163" s="13">
        <v>1</v>
      </c>
      <c r="EN163" s="13">
        <v>1</v>
      </c>
      <c r="EO163" s="13"/>
      <c r="EP163" s="13">
        <v>2</v>
      </c>
      <c r="EQ163" s="13">
        <v>1</v>
      </c>
      <c r="ER163" s="13">
        <v>1</v>
      </c>
      <c r="ES163" s="13"/>
      <c r="ET163" s="13">
        <v>1</v>
      </c>
      <c r="EU163" s="13"/>
      <c r="EV163" s="13"/>
      <c r="EW163" s="13">
        <v>1</v>
      </c>
      <c r="EX163" s="13">
        <v>1</v>
      </c>
      <c r="EY163" s="13"/>
      <c r="EZ163" s="13"/>
      <c r="FA163" s="13"/>
      <c r="FB163" s="13"/>
      <c r="FC163" s="13"/>
      <c r="FD163" s="13"/>
      <c r="FE163" s="13"/>
      <c r="FF163" s="13"/>
      <c r="FG163" s="13"/>
      <c r="FH163" s="13"/>
      <c r="FI163" s="13"/>
      <c r="FJ163" s="13"/>
      <c r="FK163" s="13"/>
      <c r="FL163" s="13"/>
      <c r="FM163" s="13"/>
      <c r="FN163" s="60">
        <v>16</v>
      </c>
      <c r="FO163" s="13"/>
      <c r="FP163" s="13"/>
      <c r="FQ163" s="13"/>
      <c r="FR163" s="13"/>
      <c r="FS163" s="13"/>
      <c r="FT163" s="13"/>
      <c r="FU163" s="13"/>
      <c r="FV163" s="13"/>
      <c r="FW163" s="13"/>
      <c r="FX163" s="13"/>
      <c r="FY163" s="13"/>
      <c r="FZ163" s="13"/>
      <c r="GA163" s="13"/>
      <c r="GB163" s="13"/>
      <c r="GC163" s="13"/>
      <c r="GD163" s="13"/>
      <c r="GE163" s="13"/>
      <c r="GF163" s="13"/>
      <c r="GG163" s="13"/>
      <c r="GH163" s="13"/>
      <c r="GI163" s="13"/>
      <c r="GJ163" s="13"/>
      <c r="GK163" s="13"/>
      <c r="GL163" s="13"/>
      <c r="GM163" s="13"/>
      <c r="GN163" s="13"/>
      <c r="GO163" s="13">
        <v>1</v>
      </c>
      <c r="GP163" s="13"/>
      <c r="GQ163" s="13"/>
      <c r="GR163" s="13"/>
      <c r="GS163" s="13"/>
      <c r="GT163" s="13"/>
      <c r="GU163" s="13"/>
      <c r="GV163" s="13"/>
      <c r="GW163" s="13"/>
      <c r="GX163" s="13"/>
      <c r="GY163" s="13"/>
      <c r="GZ163" s="13"/>
      <c r="HA163" s="13"/>
      <c r="HB163" s="13">
        <v>1</v>
      </c>
      <c r="HC163" s="13"/>
      <c r="HD163" s="13"/>
      <c r="HE163" s="13"/>
      <c r="HF163" s="13"/>
      <c r="HG163" s="13"/>
      <c r="HH163" s="13"/>
      <c r="HI163" s="13"/>
      <c r="HJ163" s="13"/>
      <c r="HK163" s="13">
        <v>1</v>
      </c>
      <c r="HL163" s="13">
        <v>2</v>
      </c>
      <c r="HM163" s="13"/>
      <c r="HN163" s="13"/>
      <c r="HO163" s="13"/>
      <c r="HP163" s="13">
        <v>1</v>
      </c>
      <c r="HQ163" s="13"/>
      <c r="HR163" s="13"/>
      <c r="HS163" s="13"/>
      <c r="HT163" s="13"/>
      <c r="HU163" s="13">
        <v>1</v>
      </c>
      <c r="HV163" s="13">
        <v>1</v>
      </c>
      <c r="HW163" s="13">
        <v>2</v>
      </c>
      <c r="HX163" s="13"/>
      <c r="HY163" s="13"/>
      <c r="HZ163" s="13"/>
      <c r="IA163" s="13"/>
      <c r="IB163" s="13"/>
      <c r="IC163" s="13">
        <v>1</v>
      </c>
      <c r="ID163" s="13">
        <v>1</v>
      </c>
      <c r="IE163" s="13"/>
      <c r="IF163" s="13"/>
      <c r="IG163" s="13">
        <v>1</v>
      </c>
      <c r="IH163" s="13">
        <v>2</v>
      </c>
      <c r="II163" s="13"/>
      <c r="IJ163" s="13"/>
      <c r="IK163" s="13">
        <v>1</v>
      </c>
      <c r="IL163" s="13"/>
      <c r="IM163" s="13"/>
      <c r="IN163" s="13">
        <v>3</v>
      </c>
      <c r="IO163" s="13">
        <v>1</v>
      </c>
      <c r="IP163" s="13"/>
      <c r="IQ163" s="13">
        <v>2</v>
      </c>
      <c r="IR163" s="13">
        <v>3</v>
      </c>
      <c r="IS163" s="13">
        <v>2</v>
      </c>
      <c r="IT163" s="13"/>
      <c r="IU163" s="13"/>
      <c r="IV163" s="13"/>
      <c r="IW163" s="13"/>
      <c r="IX163" s="13">
        <v>1</v>
      </c>
      <c r="IY163" s="13"/>
      <c r="IZ163" s="13"/>
      <c r="JA163" s="13"/>
      <c r="JB163" s="13"/>
      <c r="JC163" s="13"/>
      <c r="JD163" s="13"/>
      <c r="JE163" s="13"/>
      <c r="JF163" s="13"/>
      <c r="JG163" s="13"/>
      <c r="JH163" s="13"/>
      <c r="JI163" s="13"/>
      <c r="JJ163" s="13"/>
      <c r="JK163" s="13"/>
      <c r="JL163" s="13"/>
      <c r="JM163" s="60">
        <v>28</v>
      </c>
      <c r="JN163" s="13"/>
      <c r="JO163" s="13"/>
      <c r="JP163" s="13"/>
      <c r="JQ163" s="13"/>
      <c r="JR163" s="13"/>
      <c r="JS163" s="13"/>
      <c r="JT163" s="13"/>
      <c r="JU163" s="13"/>
      <c r="JV163" s="13"/>
      <c r="JW163" s="13"/>
      <c r="JX163" s="13"/>
      <c r="JY163" s="13"/>
      <c r="JZ163" s="13"/>
      <c r="KA163" s="13"/>
      <c r="KB163" s="13"/>
      <c r="KC163" s="13"/>
      <c r="KD163" s="13"/>
      <c r="KE163" s="13"/>
      <c r="KF163" s="13"/>
      <c r="KG163" s="13"/>
      <c r="KH163" s="13"/>
      <c r="KI163" s="13"/>
      <c r="KJ163" s="13"/>
      <c r="KK163" s="13"/>
      <c r="KL163" s="13"/>
      <c r="KM163" s="13"/>
      <c r="KN163" s="13"/>
      <c r="KO163" s="13"/>
      <c r="KP163" s="13"/>
      <c r="KQ163" s="13"/>
      <c r="KR163" s="13"/>
      <c r="KS163" s="13"/>
      <c r="KT163" s="13"/>
      <c r="KU163" s="13"/>
      <c r="KV163" s="13"/>
      <c r="KW163" s="13"/>
      <c r="KX163" s="13"/>
      <c r="KY163" s="13">
        <v>1</v>
      </c>
      <c r="KZ163" s="13"/>
      <c r="LA163" s="13"/>
      <c r="LB163" s="13"/>
      <c r="LC163" s="13"/>
      <c r="LD163" s="13"/>
      <c r="LE163" s="13"/>
      <c r="LF163" s="13"/>
      <c r="LG163" s="13"/>
      <c r="LH163" s="13"/>
      <c r="LI163" s="13"/>
      <c r="LJ163" s="13"/>
      <c r="LK163" s="13"/>
      <c r="LL163" s="13">
        <v>1</v>
      </c>
      <c r="LM163" s="13"/>
      <c r="LN163" s="13">
        <v>1</v>
      </c>
      <c r="LO163" s="13"/>
      <c r="LP163" s="13"/>
      <c r="LQ163" s="13"/>
      <c r="LR163" s="13"/>
      <c r="LS163" s="13">
        <v>1</v>
      </c>
      <c r="LT163" s="13"/>
      <c r="LU163" s="13">
        <v>1</v>
      </c>
      <c r="LV163" s="13"/>
      <c r="LW163" s="13">
        <v>1</v>
      </c>
      <c r="LX163" s="13"/>
      <c r="LY163" s="13"/>
      <c r="LZ163" s="13"/>
      <c r="MA163" s="13"/>
      <c r="MB163" s="13"/>
      <c r="MC163" s="13"/>
      <c r="MD163" s="13"/>
      <c r="ME163" s="13">
        <v>1</v>
      </c>
      <c r="MF163" s="13"/>
      <c r="MG163" s="13"/>
      <c r="MH163" s="13"/>
      <c r="MI163" s="13"/>
      <c r="MJ163" s="13"/>
      <c r="MK163" s="60">
        <v>7</v>
      </c>
      <c r="ML163" s="13">
        <v>51</v>
      </c>
      <c r="MM163" s="448"/>
      <c r="MN163" s="448"/>
      <c r="MO163" s="448"/>
      <c r="MP163" s="448"/>
    </row>
    <row r="164" spans="1:354">
      <c r="A164" s="9" t="s">
        <v>173</v>
      </c>
      <c r="B164" s="283">
        <f t="shared" si="279"/>
        <v>0</v>
      </c>
      <c r="C164" s="283">
        <f t="shared" si="280"/>
        <v>0</v>
      </c>
      <c r="D164" s="283">
        <f t="shared" si="281"/>
        <v>0</v>
      </c>
      <c r="E164" s="283">
        <f t="shared" si="282"/>
        <v>0</v>
      </c>
      <c r="F164" s="283">
        <f t="shared" si="283"/>
        <v>3</v>
      </c>
      <c r="G164" s="283">
        <f t="shared" si="284"/>
        <v>0</v>
      </c>
      <c r="H164" s="283">
        <f t="shared" si="285"/>
        <v>7</v>
      </c>
      <c r="I164" s="283">
        <f t="shared" si="286"/>
        <v>5</v>
      </c>
      <c r="J164" s="283">
        <f t="shared" si="287"/>
        <v>14</v>
      </c>
      <c r="K164" s="283">
        <f t="shared" si="288"/>
        <v>7</v>
      </c>
      <c r="L164" s="283">
        <f t="shared" si="289"/>
        <v>48</v>
      </c>
      <c r="M164" s="283">
        <f t="shared" si="290"/>
        <v>28</v>
      </c>
      <c r="N164" s="283">
        <f t="shared" si="291"/>
        <v>108</v>
      </c>
      <c r="O164" s="283">
        <f t="shared" si="292"/>
        <v>82</v>
      </c>
      <c r="P164" s="283">
        <f t="shared" si="293"/>
        <v>146</v>
      </c>
      <c r="Q164" s="283">
        <f t="shared" si="294"/>
        <v>106</v>
      </c>
      <c r="R164" s="283">
        <f t="shared" si="295"/>
        <v>109</v>
      </c>
      <c r="S164" s="283">
        <f t="shared" si="296"/>
        <v>112</v>
      </c>
      <c r="T164" s="283">
        <f t="shared" si="297"/>
        <v>21</v>
      </c>
      <c r="U164" s="283">
        <f t="shared" si="298"/>
        <v>72</v>
      </c>
      <c r="W164" s="791">
        <f t="shared" si="299"/>
        <v>0</v>
      </c>
      <c r="X164" s="791">
        <f t="shared" si="300"/>
        <v>0</v>
      </c>
      <c r="Y164" s="791">
        <f t="shared" si="301"/>
        <v>0</v>
      </c>
      <c r="Z164" s="791">
        <f t="shared" si="302"/>
        <v>1</v>
      </c>
      <c r="AA164" s="791">
        <f t="shared" si="303"/>
        <v>0</v>
      </c>
      <c r="AB164" s="791">
        <f t="shared" si="304"/>
        <v>1</v>
      </c>
      <c r="AC164" s="791">
        <f t="shared" si="305"/>
        <v>4</v>
      </c>
      <c r="AD164" s="791">
        <f t="shared" si="306"/>
        <v>5</v>
      </c>
      <c r="AE164" s="791">
        <f t="shared" si="307"/>
        <v>14</v>
      </c>
      <c r="AF164" s="791">
        <f t="shared" si="308"/>
        <v>14</v>
      </c>
      <c r="AG164" s="356"/>
      <c r="AH164" s="16" t="s">
        <v>172</v>
      </c>
      <c r="AI164" s="797">
        <f t="shared" si="309"/>
        <v>0</v>
      </c>
      <c r="AJ164" s="797">
        <f t="shared" si="310"/>
        <v>0</v>
      </c>
      <c r="AK164" s="797">
        <f t="shared" si="311"/>
        <v>0</v>
      </c>
      <c r="AL164" s="797">
        <f t="shared" si="312"/>
        <v>0</v>
      </c>
      <c r="AM164" s="797">
        <f t="shared" si="313"/>
        <v>0</v>
      </c>
      <c r="AN164" s="797">
        <f t="shared" si="314"/>
        <v>0</v>
      </c>
      <c r="AO164" s="797">
        <f t="shared" si="315"/>
        <v>0</v>
      </c>
      <c r="AP164" s="797">
        <f t="shared" si="316"/>
        <v>0</v>
      </c>
      <c r="AQ164" s="797">
        <f t="shared" si="317"/>
        <v>0</v>
      </c>
      <c r="AR164" s="797">
        <f t="shared" si="318"/>
        <v>1</v>
      </c>
      <c r="AS164" s="797">
        <f t="shared" si="319"/>
        <v>3</v>
      </c>
      <c r="AT164" s="797">
        <f t="shared" si="320"/>
        <v>2</v>
      </c>
      <c r="AU164" s="797">
        <f t="shared" si="321"/>
        <v>4</v>
      </c>
      <c r="AV164" s="797">
        <f t="shared" si="322"/>
        <v>5</v>
      </c>
      <c r="AW164" s="797">
        <f t="shared" si="323"/>
        <v>9</v>
      </c>
      <c r="AX164" s="797">
        <f t="shared" si="324"/>
        <v>8</v>
      </c>
      <c r="AY164" s="797">
        <f t="shared" si="325"/>
        <v>11</v>
      </c>
      <c r="AZ164" s="797">
        <f t="shared" si="326"/>
        <v>12</v>
      </c>
      <c r="BA164" s="797">
        <f t="shared" si="327"/>
        <v>4</v>
      </c>
      <c r="BB164" s="797">
        <f t="shared" si="328"/>
        <v>6</v>
      </c>
      <c r="BC164" s="797">
        <f t="shared" si="329"/>
        <v>3</v>
      </c>
      <c r="BD164" s="789">
        <f t="shared" si="330"/>
        <v>0</v>
      </c>
      <c r="BE164" s="789">
        <f t="shared" si="331"/>
        <v>0</v>
      </c>
      <c r="BF164" s="789">
        <f t="shared" si="332"/>
        <v>0</v>
      </c>
      <c r="BG164" s="789">
        <f t="shared" si="333"/>
        <v>0</v>
      </c>
      <c r="BH164" s="789">
        <f t="shared" si="334"/>
        <v>0</v>
      </c>
      <c r="BI164" s="789">
        <f t="shared" si="335"/>
        <v>0</v>
      </c>
      <c r="BJ164" s="789">
        <f t="shared" si="336"/>
        <v>0</v>
      </c>
      <c r="BK164" s="789">
        <f t="shared" si="337"/>
        <v>1</v>
      </c>
      <c r="BL164" s="789">
        <f t="shared" si="338"/>
        <v>1</v>
      </c>
      <c r="BM164" s="789">
        <f t="shared" si="339"/>
        <v>1</v>
      </c>
      <c r="BN164" s="356"/>
      <c r="BO164" s="356"/>
      <c r="BP164" s="16" t="s">
        <v>172</v>
      </c>
      <c r="BQ164" s="13"/>
      <c r="BR164" s="13"/>
      <c r="BS164" s="13"/>
      <c r="BT164" s="13"/>
      <c r="BU164" s="13"/>
      <c r="BV164" s="13"/>
      <c r="BW164" s="13"/>
      <c r="BX164" s="13"/>
      <c r="BY164" s="13"/>
      <c r="BZ164" s="13"/>
      <c r="CA164" s="13"/>
      <c r="CB164" s="13"/>
      <c r="CC164" s="13"/>
      <c r="CD164" s="13"/>
      <c r="CE164" s="13"/>
      <c r="CF164" s="13"/>
      <c r="CG164" s="13"/>
      <c r="CH164" s="13"/>
      <c r="CI164" s="13"/>
      <c r="CJ164" s="13"/>
      <c r="CK164" s="13"/>
      <c r="CL164" s="13"/>
      <c r="CM164" s="13"/>
      <c r="CN164" s="13"/>
      <c r="CO164" s="13"/>
      <c r="CP164" s="13"/>
      <c r="CQ164" s="13"/>
      <c r="CR164" s="13"/>
      <c r="CS164" s="13"/>
      <c r="CT164" s="13"/>
      <c r="CU164" s="13"/>
      <c r="CV164" s="13"/>
      <c r="CW164" s="13"/>
      <c r="CX164" s="13"/>
      <c r="CY164" s="13"/>
      <c r="CZ164" s="13"/>
      <c r="DA164" s="13"/>
      <c r="DB164" s="13"/>
      <c r="DC164" s="13"/>
      <c r="DD164" s="13"/>
      <c r="DE164" s="13"/>
      <c r="DF164" s="13"/>
      <c r="DG164" s="13">
        <v>1</v>
      </c>
      <c r="DH164" s="13"/>
      <c r="DI164" s="13"/>
      <c r="DJ164" s="13"/>
      <c r="DK164" s="13"/>
      <c r="DL164" s="13"/>
      <c r="DM164" s="13"/>
      <c r="DN164" s="13"/>
      <c r="DO164" s="13">
        <v>1</v>
      </c>
      <c r="DP164" s="13"/>
      <c r="DQ164" s="13">
        <v>1</v>
      </c>
      <c r="DR164" s="13"/>
      <c r="DS164" s="13"/>
      <c r="DT164" s="13"/>
      <c r="DU164" s="13">
        <v>1</v>
      </c>
      <c r="DV164" s="13">
        <v>2</v>
      </c>
      <c r="DW164" s="13"/>
      <c r="DX164" s="13"/>
      <c r="DY164" s="13"/>
      <c r="DZ164" s="13">
        <v>1</v>
      </c>
      <c r="EA164" s="13"/>
      <c r="EB164" s="13">
        <v>1</v>
      </c>
      <c r="EC164" s="13"/>
      <c r="ED164" s="13"/>
      <c r="EE164" s="13"/>
      <c r="EF164" s="13"/>
      <c r="EG164" s="13">
        <v>1</v>
      </c>
      <c r="EH164" s="13">
        <v>3</v>
      </c>
      <c r="EI164" s="13">
        <v>1</v>
      </c>
      <c r="EJ164" s="13"/>
      <c r="EK164" s="13">
        <v>1</v>
      </c>
      <c r="EL164" s="13">
        <v>2</v>
      </c>
      <c r="EM164" s="13">
        <v>2</v>
      </c>
      <c r="EN164" s="13"/>
      <c r="EO164" s="13">
        <v>1</v>
      </c>
      <c r="EP164" s="13">
        <v>2</v>
      </c>
      <c r="EQ164" s="13"/>
      <c r="ER164" s="13">
        <v>2</v>
      </c>
      <c r="ES164" s="13">
        <v>1</v>
      </c>
      <c r="ET164" s="13">
        <v>1</v>
      </c>
      <c r="EU164" s="13">
        <v>2</v>
      </c>
      <c r="EV164" s="13">
        <v>1</v>
      </c>
      <c r="EW164" s="13">
        <v>2</v>
      </c>
      <c r="EX164" s="13">
        <v>1</v>
      </c>
      <c r="EY164" s="13"/>
      <c r="EZ164" s="13">
        <v>1</v>
      </c>
      <c r="FA164" s="13">
        <v>1</v>
      </c>
      <c r="FB164" s="13"/>
      <c r="FC164" s="13"/>
      <c r="FD164" s="13">
        <v>1</v>
      </c>
      <c r="FE164" s="13"/>
      <c r="FF164" s="13"/>
      <c r="FG164" s="13"/>
      <c r="FH164" s="13"/>
      <c r="FI164" s="13"/>
      <c r="FJ164" s="13"/>
      <c r="FK164" s="13"/>
      <c r="FL164" s="13"/>
      <c r="FM164" s="13"/>
      <c r="FN164" s="60">
        <v>34</v>
      </c>
      <c r="FO164" s="13"/>
      <c r="FP164" s="13"/>
      <c r="FQ164" s="13"/>
      <c r="FR164" s="13"/>
      <c r="FS164" s="13"/>
      <c r="FT164" s="13"/>
      <c r="FU164" s="13"/>
      <c r="FV164" s="13"/>
      <c r="FW164" s="13"/>
      <c r="FX164" s="13"/>
      <c r="FY164" s="13"/>
      <c r="FZ164" s="13"/>
      <c r="GA164" s="13"/>
      <c r="GB164" s="13"/>
      <c r="GC164" s="13"/>
      <c r="GD164" s="13"/>
      <c r="GE164" s="13"/>
      <c r="GF164" s="13"/>
      <c r="GG164" s="13"/>
      <c r="GH164" s="13"/>
      <c r="GI164" s="13"/>
      <c r="GJ164" s="13"/>
      <c r="GK164" s="13"/>
      <c r="GL164" s="13"/>
      <c r="GM164" s="13"/>
      <c r="GN164" s="13"/>
      <c r="GO164" s="13"/>
      <c r="GP164" s="13"/>
      <c r="GQ164" s="13"/>
      <c r="GR164" s="13"/>
      <c r="GS164" s="13"/>
      <c r="GT164" s="13"/>
      <c r="GU164" s="13"/>
      <c r="GV164" s="13"/>
      <c r="GW164" s="13"/>
      <c r="GX164" s="13"/>
      <c r="GY164" s="13"/>
      <c r="GZ164" s="13"/>
      <c r="HA164" s="13"/>
      <c r="HB164" s="13"/>
      <c r="HC164" s="13"/>
      <c r="HD164" s="13"/>
      <c r="HE164" s="13"/>
      <c r="HF164" s="13"/>
      <c r="HG164" s="13"/>
      <c r="HH164" s="13"/>
      <c r="HI164" s="13"/>
      <c r="HJ164" s="13"/>
      <c r="HK164" s="13"/>
      <c r="HL164" s="13"/>
      <c r="HM164" s="13">
        <v>1</v>
      </c>
      <c r="HN164" s="13"/>
      <c r="HO164" s="13"/>
      <c r="HP164" s="13">
        <v>1</v>
      </c>
      <c r="HQ164" s="13"/>
      <c r="HR164" s="13"/>
      <c r="HS164" s="13">
        <v>1</v>
      </c>
      <c r="HT164" s="13"/>
      <c r="HU164" s="13"/>
      <c r="HV164" s="13"/>
      <c r="HW164" s="13"/>
      <c r="HX164" s="13"/>
      <c r="HY164" s="13">
        <v>2</v>
      </c>
      <c r="HZ164" s="13"/>
      <c r="IA164" s="13">
        <v>1</v>
      </c>
      <c r="IB164" s="13">
        <v>1</v>
      </c>
      <c r="IC164" s="13"/>
      <c r="ID164" s="13"/>
      <c r="IE164" s="13"/>
      <c r="IF164" s="13">
        <v>2</v>
      </c>
      <c r="IG164" s="13">
        <v>1</v>
      </c>
      <c r="IH164" s="13"/>
      <c r="II164" s="13">
        <v>1</v>
      </c>
      <c r="IJ164" s="13">
        <v>1</v>
      </c>
      <c r="IK164" s="13"/>
      <c r="IL164" s="13"/>
      <c r="IM164" s="13">
        <v>4</v>
      </c>
      <c r="IN164" s="13"/>
      <c r="IO164" s="13"/>
      <c r="IP164" s="13"/>
      <c r="IQ164" s="13">
        <v>1</v>
      </c>
      <c r="IR164" s="13">
        <v>1</v>
      </c>
      <c r="IS164" s="13">
        <v>4</v>
      </c>
      <c r="IT164" s="13">
        <v>3</v>
      </c>
      <c r="IU164" s="13">
        <v>1</v>
      </c>
      <c r="IV164" s="13">
        <v>1</v>
      </c>
      <c r="IW164" s="13"/>
      <c r="IX164" s="13">
        <v>1</v>
      </c>
      <c r="IY164" s="13">
        <v>1</v>
      </c>
      <c r="IZ164" s="13"/>
      <c r="JA164" s="13"/>
      <c r="JB164" s="13">
        <v>2</v>
      </c>
      <c r="JC164" s="13"/>
      <c r="JD164" s="13"/>
      <c r="JE164" s="13"/>
      <c r="JF164" s="13"/>
      <c r="JG164" s="13"/>
      <c r="JH164" s="13"/>
      <c r="JI164" s="13"/>
      <c r="JJ164" s="13"/>
      <c r="JK164" s="13"/>
      <c r="JL164" s="13"/>
      <c r="JM164" s="60">
        <v>31</v>
      </c>
      <c r="JN164" s="13"/>
      <c r="JO164" s="13"/>
      <c r="JP164" s="13"/>
      <c r="JQ164" s="13"/>
      <c r="JR164" s="13"/>
      <c r="JS164" s="13"/>
      <c r="JT164" s="13"/>
      <c r="JU164" s="13"/>
      <c r="JV164" s="13"/>
      <c r="JW164" s="13"/>
      <c r="JX164" s="13"/>
      <c r="JY164" s="13"/>
      <c r="JZ164" s="13"/>
      <c r="KA164" s="13"/>
      <c r="KB164" s="13"/>
      <c r="KC164" s="13"/>
      <c r="KD164" s="13"/>
      <c r="KE164" s="13"/>
      <c r="KF164" s="13"/>
      <c r="KG164" s="13"/>
      <c r="KH164" s="13"/>
      <c r="KI164" s="13"/>
      <c r="KJ164" s="13"/>
      <c r="KK164" s="13"/>
      <c r="KL164" s="13"/>
      <c r="KM164" s="13"/>
      <c r="KN164" s="13"/>
      <c r="KO164" s="13"/>
      <c r="KP164" s="13"/>
      <c r="KQ164" s="13"/>
      <c r="KR164" s="13"/>
      <c r="KS164" s="13"/>
      <c r="KT164" s="13"/>
      <c r="KU164" s="13"/>
      <c r="KV164" s="13"/>
      <c r="KW164" s="13"/>
      <c r="KX164" s="13"/>
      <c r="KY164" s="13"/>
      <c r="KZ164" s="13"/>
      <c r="LA164" s="13"/>
      <c r="LB164" s="13"/>
      <c r="LC164" s="13"/>
      <c r="LD164" s="13"/>
      <c r="LE164" s="13"/>
      <c r="LF164" s="13"/>
      <c r="LG164" s="13"/>
      <c r="LH164" s="13">
        <v>1</v>
      </c>
      <c r="LI164" s="13"/>
      <c r="LJ164" s="13"/>
      <c r="LK164" s="13"/>
      <c r="LL164" s="13"/>
      <c r="LM164" s="13"/>
      <c r="LN164" s="13"/>
      <c r="LO164" s="13"/>
      <c r="LP164" s="13"/>
      <c r="LQ164" s="13"/>
      <c r="LR164" s="13"/>
      <c r="LS164" s="13"/>
      <c r="LT164" s="13"/>
      <c r="LU164" s="13">
        <v>1</v>
      </c>
      <c r="LV164" s="13">
        <v>1</v>
      </c>
      <c r="LW164" s="13"/>
      <c r="LX164" s="13"/>
      <c r="LY164" s="13"/>
      <c r="LZ164" s="13"/>
      <c r="MA164" s="13"/>
      <c r="MB164" s="13"/>
      <c r="MC164" s="13"/>
      <c r="MD164" s="13"/>
      <c r="ME164" s="13"/>
      <c r="MF164" s="13"/>
      <c r="MG164" s="13"/>
      <c r="MH164" s="13"/>
      <c r="MI164" s="13"/>
      <c r="MJ164" s="13"/>
      <c r="MK164" s="60">
        <v>3</v>
      </c>
      <c r="ML164" s="13">
        <v>68</v>
      </c>
      <c r="MM164" s="448"/>
      <c r="MN164" s="448"/>
      <c r="MO164" s="448"/>
      <c r="MP164" s="448"/>
    </row>
    <row r="165" spans="1:354">
      <c r="A165" s="8" t="s">
        <v>174</v>
      </c>
      <c r="B165" s="283">
        <f t="shared" si="279"/>
        <v>0</v>
      </c>
      <c r="C165" s="283">
        <f t="shared" si="280"/>
        <v>0</v>
      </c>
      <c r="D165" s="283">
        <f t="shared" si="281"/>
        <v>0</v>
      </c>
      <c r="E165" s="283">
        <f t="shared" si="282"/>
        <v>0</v>
      </c>
      <c r="F165" s="283">
        <f t="shared" si="283"/>
        <v>0</v>
      </c>
      <c r="G165" s="283">
        <f t="shared" si="284"/>
        <v>0</v>
      </c>
      <c r="H165" s="283">
        <f t="shared" si="285"/>
        <v>1</v>
      </c>
      <c r="I165" s="283">
        <f t="shared" si="286"/>
        <v>0</v>
      </c>
      <c r="J165" s="283">
        <f t="shared" si="287"/>
        <v>0</v>
      </c>
      <c r="K165" s="283">
        <f t="shared" si="288"/>
        <v>0</v>
      </c>
      <c r="L165" s="283">
        <f t="shared" si="289"/>
        <v>1</v>
      </c>
      <c r="M165" s="283">
        <f t="shared" si="290"/>
        <v>0</v>
      </c>
      <c r="N165" s="283">
        <f t="shared" si="291"/>
        <v>0</v>
      </c>
      <c r="O165" s="283">
        <f t="shared" si="292"/>
        <v>2</v>
      </c>
      <c r="P165" s="283">
        <f t="shared" si="293"/>
        <v>1</v>
      </c>
      <c r="Q165" s="283">
        <f t="shared" si="294"/>
        <v>1</v>
      </c>
      <c r="R165" s="283">
        <f t="shared" si="295"/>
        <v>0</v>
      </c>
      <c r="S165" s="283">
        <f t="shared" si="296"/>
        <v>0</v>
      </c>
      <c r="T165" s="283">
        <f t="shared" si="297"/>
        <v>0</v>
      </c>
      <c r="U165" s="283">
        <f t="shared" si="298"/>
        <v>0</v>
      </c>
      <c r="W165" s="791">
        <f t="shared" si="299"/>
        <v>0</v>
      </c>
      <c r="X165" s="791">
        <f t="shared" si="300"/>
        <v>0</v>
      </c>
      <c r="Y165" s="791">
        <f t="shared" si="301"/>
        <v>0</v>
      </c>
      <c r="Z165" s="791">
        <f t="shared" si="302"/>
        <v>0</v>
      </c>
      <c r="AA165" s="791">
        <f t="shared" si="303"/>
        <v>0</v>
      </c>
      <c r="AB165" s="791">
        <f t="shared" si="304"/>
        <v>0</v>
      </c>
      <c r="AC165" s="791">
        <f t="shared" si="305"/>
        <v>0</v>
      </c>
      <c r="AD165" s="791">
        <f t="shared" si="306"/>
        <v>0</v>
      </c>
      <c r="AE165" s="791">
        <f t="shared" si="307"/>
        <v>0</v>
      </c>
      <c r="AF165" s="791">
        <f t="shared" si="308"/>
        <v>0</v>
      </c>
      <c r="AG165" s="356"/>
      <c r="AH165" s="16" t="s">
        <v>173</v>
      </c>
      <c r="AI165" s="797">
        <f t="shared" si="309"/>
        <v>0</v>
      </c>
      <c r="AJ165" s="797">
        <f t="shared" si="310"/>
        <v>0</v>
      </c>
      <c r="AK165" s="797">
        <f t="shared" si="311"/>
        <v>0</v>
      </c>
      <c r="AL165" s="797">
        <f t="shared" si="312"/>
        <v>0</v>
      </c>
      <c r="AM165" s="797">
        <f t="shared" si="313"/>
        <v>3</v>
      </c>
      <c r="AN165" s="797">
        <f t="shared" si="314"/>
        <v>0</v>
      </c>
      <c r="AO165" s="797">
        <f t="shared" si="315"/>
        <v>7</v>
      </c>
      <c r="AP165" s="797">
        <f t="shared" si="316"/>
        <v>5</v>
      </c>
      <c r="AQ165" s="797">
        <f t="shared" si="317"/>
        <v>14</v>
      </c>
      <c r="AR165" s="797">
        <f t="shared" si="318"/>
        <v>7</v>
      </c>
      <c r="AS165" s="797">
        <f t="shared" si="319"/>
        <v>48</v>
      </c>
      <c r="AT165" s="797">
        <f t="shared" si="320"/>
        <v>28</v>
      </c>
      <c r="AU165" s="797">
        <f t="shared" si="321"/>
        <v>108</v>
      </c>
      <c r="AV165" s="797">
        <f t="shared" si="322"/>
        <v>82</v>
      </c>
      <c r="AW165" s="797">
        <f t="shared" si="323"/>
        <v>146</v>
      </c>
      <c r="AX165" s="797">
        <f t="shared" si="324"/>
        <v>106</v>
      </c>
      <c r="AY165" s="797">
        <f t="shared" si="325"/>
        <v>109</v>
      </c>
      <c r="AZ165" s="797">
        <f t="shared" si="326"/>
        <v>112</v>
      </c>
      <c r="BA165" s="797">
        <f t="shared" si="327"/>
        <v>21</v>
      </c>
      <c r="BB165" s="797">
        <f t="shared" si="328"/>
        <v>72</v>
      </c>
      <c r="BC165" s="797">
        <f t="shared" si="329"/>
        <v>39</v>
      </c>
      <c r="BD165" s="789">
        <f t="shared" si="330"/>
        <v>0</v>
      </c>
      <c r="BE165" s="789">
        <f t="shared" si="331"/>
        <v>0</v>
      </c>
      <c r="BF165" s="789">
        <f t="shared" si="332"/>
        <v>0</v>
      </c>
      <c r="BG165" s="789">
        <f t="shared" si="333"/>
        <v>1</v>
      </c>
      <c r="BH165" s="789">
        <f t="shared" si="334"/>
        <v>0</v>
      </c>
      <c r="BI165" s="789">
        <f t="shared" si="335"/>
        <v>1</v>
      </c>
      <c r="BJ165" s="789">
        <f t="shared" si="336"/>
        <v>4</v>
      </c>
      <c r="BK165" s="789">
        <f t="shared" si="337"/>
        <v>5</v>
      </c>
      <c r="BL165" s="789">
        <f t="shared" si="338"/>
        <v>14</v>
      </c>
      <c r="BM165" s="789">
        <f t="shared" si="339"/>
        <v>14</v>
      </c>
      <c r="BN165" s="356"/>
      <c r="BO165" s="356"/>
      <c r="BP165" s="16" t="s">
        <v>173</v>
      </c>
      <c r="BQ165" s="13"/>
      <c r="BR165" s="13"/>
      <c r="BS165" s="13"/>
      <c r="BT165" s="13"/>
      <c r="BU165" s="13"/>
      <c r="BV165" s="13"/>
      <c r="BW165" s="13"/>
      <c r="BX165" s="13"/>
      <c r="BY165" s="13"/>
      <c r="BZ165" s="13"/>
      <c r="CA165" s="13"/>
      <c r="CB165" s="13"/>
      <c r="CC165" s="13"/>
      <c r="CD165" s="13"/>
      <c r="CE165" s="13"/>
      <c r="CF165" s="13"/>
      <c r="CG165" s="13"/>
      <c r="CH165" s="13"/>
      <c r="CI165" s="13"/>
      <c r="CJ165" s="13"/>
      <c r="CK165" s="13"/>
      <c r="CL165" s="13"/>
      <c r="CM165" s="13"/>
      <c r="CN165" s="13"/>
      <c r="CO165" s="13">
        <v>2</v>
      </c>
      <c r="CP165" s="13">
        <v>1</v>
      </c>
      <c r="CQ165" s="13"/>
      <c r="CR165" s="13"/>
      <c r="CS165" s="13">
        <v>1</v>
      </c>
      <c r="CT165" s="13"/>
      <c r="CU165" s="13"/>
      <c r="CV165" s="13"/>
      <c r="CW165" s="13">
        <v>1</v>
      </c>
      <c r="CX165" s="13"/>
      <c r="CY165" s="13"/>
      <c r="CZ165" s="13"/>
      <c r="DA165" s="13">
        <v>2</v>
      </c>
      <c r="DB165" s="13"/>
      <c r="DC165" s="13"/>
      <c r="DD165" s="13">
        <v>1</v>
      </c>
      <c r="DE165" s="13">
        <v>1</v>
      </c>
      <c r="DF165" s="13"/>
      <c r="DG165" s="13">
        <v>1</v>
      </c>
      <c r="DH165" s="13">
        <v>2</v>
      </c>
      <c r="DI165" s="13">
        <v>3</v>
      </c>
      <c r="DJ165" s="13">
        <v>3</v>
      </c>
      <c r="DK165" s="13"/>
      <c r="DL165" s="13">
        <v>4</v>
      </c>
      <c r="DM165" s="13">
        <v>2</v>
      </c>
      <c r="DN165" s="13"/>
      <c r="DO165" s="13">
        <v>1</v>
      </c>
      <c r="DP165" s="13">
        <v>6</v>
      </c>
      <c r="DQ165" s="13">
        <v>3</v>
      </c>
      <c r="DR165" s="13">
        <v>6</v>
      </c>
      <c r="DS165" s="13">
        <v>6</v>
      </c>
      <c r="DT165" s="13">
        <v>5</v>
      </c>
      <c r="DU165" s="13">
        <v>2</v>
      </c>
      <c r="DV165" s="13">
        <v>4</v>
      </c>
      <c r="DW165" s="13">
        <v>10</v>
      </c>
      <c r="DX165" s="13">
        <v>6</v>
      </c>
      <c r="DY165" s="13">
        <v>10</v>
      </c>
      <c r="DZ165" s="13">
        <v>16</v>
      </c>
      <c r="EA165" s="13">
        <v>12</v>
      </c>
      <c r="EB165" s="13">
        <v>11</v>
      </c>
      <c r="EC165" s="13">
        <v>6</v>
      </c>
      <c r="ED165" s="13">
        <v>10</v>
      </c>
      <c r="EE165" s="13">
        <v>8</v>
      </c>
      <c r="EF165" s="13">
        <v>9</v>
      </c>
      <c r="EG165" s="13">
        <v>7</v>
      </c>
      <c r="EH165" s="13">
        <v>13</v>
      </c>
      <c r="EI165" s="13">
        <v>14</v>
      </c>
      <c r="EJ165" s="13">
        <v>15</v>
      </c>
      <c r="EK165" s="13">
        <v>14</v>
      </c>
      <c r="EL165" s="13">
        <v>10</v>
      </c>
      <c r="EM165" s="13">
        <v>9</v>
      </c>
      <c r="EN165" s="13">
        <v>10</v>
      </c>
      <c r="EO165" s="13">
        <v>9</v>
      </c>
      <c r="EP165" s="13">
        <v>7</v>
      </c>
      <c r="EQ165" s="13">
        <v>13</v>
      </c>
      <c r="ER165" s="13">
        <v>7</v>
      </c>
      <c r="ES165" s="13">
        <v>14</v>
      </c>
      <c r="ET165" s="13">
        <v>10</v>
      </c>
      <c r="EU165" s="13">
        <v>13</v>
      </c>
      <c r="EV165" s="13">
        <v>20</v>
      </c>
      <c r="EW165" s="13">
        <v>6</v>
      </c>
      <c r="EX165" s="13">
        <v>9</v>
      </c>
      <c r="EY165" s="13">
        <v>12</v>
      </c>
      <c r="EZ165" s="13">
        <v>14</v>
      </c>
      <c r="FA165" s="13">
        <v>8</v>
      </c>
      <c r="FB165" s="13">
        <v>8</v>
      </c>
      <c r="FC165" s="13">
        <v>5</v>
      </c>
      <c r="FD165" s="13">
        <v>1</v>
      </c>
      <c r="FE165" s="13">
        <v>2</v>
      </c>
      <c r="FF165" s="13">
        <v>3</v>
      </c>
      <c r="FG165" s="13">
        <v>2</v>
      </c>
      <c r="FH165" s="13"/>
      <c r="FI165" s="13"/>
      <c r="FJ165" s="13">
        <v>1</v>
      </c>
      <c r="FK165" s="13"/>
      <c r="FL165" s="13"/>
      <c r="FM165" s="13">
        <v>1</v>
      </c>
      <c r="FN165" s="60">
        <v>412</v>
      </c>
      <c r="FO165" s="13"/>
      <c r="FP165" s="13"/>
      <c r="FQ165" s="13"/>
      <c r="FR165" s="13"/>
      <c r="FS165" s="13"/>
      <c r="FT165" s="13"/>
      <c r="FU165" s="13"/>
      <c r="FV165" s="13"/>
      <c r="FW165" s="13"/>
      <c r="FX165" s="13"/>
      <c r="FY165" s="13"/>
      <c r="FZ165" s="13"/>
      <c r="GA165" s="13"/>
      <c r="GB165" s="13"/>
      <c r="GC165" s="13"/>
      <c r="GD165" s="13"/>
      <c r="GE165" s="13"/>
      <c r="GF165" s="13"/>
      <c r="GG165" s="13"/>
      <c r="GH165" s="13"/>
      <c r="GI165" s="13">
        <v>2</v>
      </c>
      <c r="GJ165" s="13"/>
      <c r="GK165" s="13"/>
      <c r="GL165" s="13"/>
      <c r="GM165" s="13"/>
      <c r="GN165" s="13">
        <v>1</v>
      </c>
      <c r="GO165" s="13"/>
      <c r="GP165" s="13">
        <v>2</v>
      </c>
      <c r="GQ165" s="13"/>
      <c r="GR165" s="13"/>
      <c r="GS165" s="13"/>
      <c r="GT165" s="13">
        <v>2</v>
      </c>
      <c r="GU165" s="13"/>
      <c r="GV165" s="13">
        <v>1</v>
      </c>
      <c r="GW165" s="13"/>
      <c r="GX165" s="13">
        <v>2</v>
      </c>
      <c r="GY165" s="13"/>
      <c r="GZ165" s="13"/>
      <c r="HA165" s="13"/>
      <c r="HB165" s="13">
        <v>2</v>
      </c>
      <c r="HC165" s="13"/>
      <c r="HD165" s="13"/>
      <c r="HE165" s="13">
        <v>3</v>
      </c>
      <c r="HF165" s="13">
        <v>4</v>
      </c>
      <c r="HG165" s="13">
        <v>3</v>
      </c>
      <c r="HH165" s="13">
        <v>1</v>
      </c>
      <c r="HI165" s="13">
        <v>1</v>
      </c>
      <c r="HJ165" s="13">
        <v>4</v>
      </c>
      <c r="HK165" s="13">
        <v>7</v>
      </c>
      <c r="HL165" s="13">
        <v>5</v>
      </c>
      <c r="HM165" s="13">
        <v>2</v>
      </c>
      <c r="HN165" s="13">
        <v>2</v>
      </c>
      <c r="HO165" s="13">
        <v>5</v>
      </c>
      <c r="HP165" s="13">
        <v>8</v>
      </c>
      <c r="HQ165" s="13">
        <v>2</v>
      </c>
      <c r="HR165" s="13">
        <v>5</v>
      </c>
      <c r="HS165" s="13">
        <v>8</v>
      </c>
      <c r="HT165" s="13">
        <v>7</v>
      </c>
      <c r="HU165" s="13">
        <v>9</v>
      </c>
      <c r="HV165" s="13">
        <v>6</v>
      </c>
      <c r="HW165" s="13">
        <v>13</v>
      </c>
      <c r="HX165" s="13">
        <v>13</v>
      </c>
      <c r="HY165" s="13">
        <v>11</v>
      </c>
      <c r="HZ165" s="13">
        <v>4</v>
      </c>
      <c r="IA165" s="13">
        <v>8</v>
      </c>
      <c r="IB165" s="13">
        <v>22</v>
      </c>
      <c r="IC165" s="13">
        <v>15</v>
      </c>
      <c r="ID165" s="13">
        <v>9</v>
      </c>
      <c r="IE165" s="13">
        <v>13</v>
      </c>
      <c r="IF165" s="13">
        <v>18</v>
      </c>
      <c r="IG165" s="13">
        <v>15</v>
      </c>
      <c r="IH165" s="13">
        <v>12</v>
      </c>
      <c r="II165" s="13">
        <v>15</v>
      </c>
      <c r="IJ165" s="13">
        <v>20</v>
      </c>
      <c r="IK165" s="13">
        <v>16</v>
      </c>
      <c r="IL165" s="13">
        <v>12</v>
      </c>
      <c r="IM165" s="13">
        <v>16</v>
      </c>
      <c r="IN165" s="13">
        <v>14</v>
      </c>
      <c r="IO165" s="13">
        <v>14</v>
      </c>
      <c r="IP165" s="13">
        <v>7</v>
      </c>
      <c r="IQ165" s="13">
        <v>6</v>
      </c>
      <c r="IR165" s="13">
        <v>10</v>
      </c>
      <c r="IS165" s="13">
        <v>8</v>
      </c>
      <c r="IT165" s="13">
        <v>10</v>
      </c>
      <c r="IU165" s="13">
        <v>14</v>
      </c>
      <c r="IV165" s="13">
        <v>13</v>
      </c>
      <c r="IW165" s="13">
        <v>13</v>
      </c>
      <c r="IX165" s="13">
        <v>3</v>
      </c>
      <c r="IY165" s="13">
        <v>7</v>
      </c>
      <c r="IZ165" s="13">
        <v>4</v>
      </c>
      <c r="JA165" s="13">
        <v>2</v>
      </c>
      <c r="JB165" s="13"/>
      <c r="JC165" s="13">
        <v>1</v>
      </c>
      <c r="JD165" s="13"/>
      <c r="JE165" s="13">
        <v>1</v>
      </c>
      <c r="JF165" s="13"/>
      <c r="JG165" s="13">
        <v>2</v>
      </c>
      <c r="JH165" s="13"/>
      <c r="JI165" s="13"/>
      <c r="JJ165" s="13"/>
      <c r="JK165" s="13">
        <v>1</v>
      </c>
      <c r="JL165" s="13"/>
      <c r="JM165" s="60">
        <v>456</v>
      </c>
      <c r="JN165" s="13"/>
      <c r="JO165" s="13"/>
      <c r="JP165" s="13"/>
      <c r="JQ165" s="13"/>
      <c r="JR165" s="13"/>
      <c r="JS165" s="13"/>
      <c r="JT165" s="13"/>
      <c r="JU165" s="13"/>
      <c r="JV165" s="13"/>
      <c r="JW165" s="13"/>
      <c r="JX165" s="13"/>
      <c r="JY165" s="13">
        <v>1</v>
      </c>
      <c r="JZ165" s="13"/>
      <c r="KA165" s="13"/>
      <c r="KB165" s="13"/>
      <c r="KC165" s="13"/>
      <c r="KD165" s="13"/>
      <c r="KE165" s="13"/>
      <c r="KF165" s="13"/>
      <c r="KG165" s="13"/>
      <c r="KH165" s="13"/>
      <c r="KI165" s="13"/>
      <c r="KJ165" s="13"/>
      <c r="KK165" s="13"/>
      <c r="KL165" s="13"/>
      <c r="KM165" s="13"/>
      <c r="KN165" s="13"/>
      <c r="KO165" s="13"/>
      <c r="KP165" s="13">
        <v>1</v>
      </c>
      <c r="KQ165" s="13"/>
      <c r="KR165" s="13">
        <v>1</v>
      </c>
      <c r="KS165" s="13"/>
      <c r="KT165" s="13">
        <v>1</v>
      </c>
      <c r="KU165" s="13">
        <v>1</v>
      </c>
      <c r="KV165" s="13">
        <v>1</v>
      </c>
      <c r="KW165" s="13"/>
      <c r="KX165" s="13"/>
      <c r="KY165" s="13"/>
      <c r="KZ165" s="13"/>
      <c r="LA165" s="13"/>
      <c r="LB165" s="13"/>
      <c r="LC165" s="13">
        <v>1</v>
      </c>
      <c r="LD165" s="13"/>
      <c r="LE165" s="13">
        <v>1</v>
      </c>
      <c r="LF165" s="13"/>
      <c r="LG165" s="13">
        <v>1</v>
      </c>
      <c r="LH165" s="13">
        <v>1</v>
      </c>
      <c r="LI165" s="13"/>
      <c r="LJ165" s="13"/>
      <c r="LK165" s="13">
        <v>1</v>
      </c>
      <c r="LL165" s="13">
        <v>3</v>
      </c>
      <c r="LM165" s="13">
        <v>1</v>
      </c>
      <c r="LN165" s="13"/>
      <c r="LO165" s="13">
        <v>1</v>
      </c>
      <c r="LP165" s="13"/>
      <c r="LQ165" s="13">
        <v>3</v>
      </c>
      <c r="LR165" s="13">
        <v>1</v>
      </c>
      <c r="LS165" s="13">
        <v>3</v>
      </c>
      <c r="LT165" s="13">
        <v>2</v>
      </c>
      <c r="LU165" s="13"/>
      <c r="LV165" s="13">
        <v>2</v>
      </c>
      <c r="LW165" s="13">
        <v>2</v>
      </c>
      <c r="LX165" s="13">
        <v>2</v>
      </c>
      <c r="LY165" s="13">
        <v>2</v>
      </c>
      <c r="LZ165" s="13">
        <v>1</v>
      </c>
      <c r="MA165" s="13">
        <v>1</v>
      </c>
      <c r="MB165" s="13"/>
      <c r="MC165" s="13"/>
      <c r="MD165" s="13">
        <v>1</v>
      </c>
      <c r="ME165" s="13"/>
      <c r="MF165" s="13">
        <v>1</v>
      </c>
      <c r="MG165" s="13"/>
      <c r="MH165" s="13">
        <v>2</v>
      </c>
      <c r="MI165" s="13"/>
      <c r="MJ165" s="13"/>
      <c r="MK165" s="60">
        <v>39</v>
      </c>
      <c r="ML165" s="13">
        <v>907</v>
      </c>
      <c r="MM165" s="448"/>
      <c r="MN165" s="448"/>
      <c r="MO165" s="448"/>
      <c r="MP165" s="448"/>
    </row>
    <row r="166" spans="1:354">
      <c r="A166" s="9" t="s">
        <v>220</v>
      </c>
      <c r="B166" s="283">
        <f t="shared" si="279"/>
        <v>0</v>
      </c>
      <c r="C166" s="283">
        <f t="shared" si="280"/>
        <v>0</v>
      </c>
      <c r="D166" s="283">
        <f t="shared" si="281"/>
        <v>0</v>
      </c>
      <c r="E166" s="283">
        <f t="shared" si="282"/>
        <v>0</v>
      </c>
      <c r="F166" s="283">
        <f t="shared" si="283"/>
        <v>3</v>
      </c>
      <c r="G166" s="283">
        <f t="shared" si="284"/>
        <v>0</v>
      </c>
      <c r="H166" s="283">
        <f t="shared" si="285"/>
        <v>3</v>
      </c>
      <c r="I166" s="283">
        <f t="shared" si="286"/>
        <v>1</v>
      </c>
      <c r="J166" s="283">
        <f t="shared" si="287"/>
        <v>11</v>
      </c>
      <c r="K166" s="283">
        <f t="shared" si="288"/>
        <v>4</v>
      </c>
      <c r="L166" s="283">
        <f t="shared" si="289"/>
        <v>27</v>
      </c>
      <c r="M166" s="283">
        <f t="shared" si="290"/>
        <v>13</v>
      </c>
      <c r="N166" s="283">
        <f t="shared" si="291"/>
        <v>62</v>
      </c>
      <c r="O166" s="283">
        <f t="shared" si="292"/>
        <v>36</v>
      </c>
      <c r="P166" s="283">
        <f t="shared" si="293"/>
        <v>113</v>
      </c>
      <c r="Q166" s="283">
        <f t="shared" si="294"/>
        <v>60</v>
      </c>
      <c r="R166" s="283">
        <f t="shared" si="295"/>
        <v>90</v>
      </c>
      <c r="S166" s="283">
        <f t="shared" si="296"/>
        <v>90</v>
      </c>
      <c r="T166" s="283">
        <f t="shared" si="297"/>
        <v>35</v>
      </c>
      <c r="U166" s="283">
        <f t="shared" si="298"/>
        <v>66</v>
      </c>
      <c r="W166" s="791">
        <f t="shared" si="299"/>
        <v>0</v>
      </c>
      <c r="X166" s="791">
        <f t="shared" si="300"/>
        <v>0</v>
      </c>
      <c r="Y166" s="791">
        <f t="shared" si="301"/>
        <v>0</v>
      </c>
      <c r="Z166" s="791">
        <f t="shared" si="302"/>
        <v>0</v>
      </c>
      <c r="AA166" s="791">
        <f t="shared" si="303"/>
        <v>0</v>
      </c>
      <c r="AB166" s="791">
        <f t="shared" si="304"/>
        <v>0</v>
      </c>
      <c r="AC166" s="791">
        <f t="shared" si="305"/>
        <v>0</v>
      </c>
      <c r="AD166" s="791">
        <f t="shared" si="306"/>
        <v>2</v>
      </c>
      <c r="AE166" s="791">
        <f t="shared" si="307"/>
        <v>16</v>
      </c>
      <c r="AF166" s="791">
        <f t="shared" si="308"/>
        <v>14</v>
      </c>
      <c r="AG166" s="356"/>
      <c r="AH166" s="16" t="s">
        <v>174</v>
      </c>
      <c r="AI166" s="797">
        <f t="shared" si="309"/>
        <v>0</v>
      </c>
      <c r="AJ166" s="797">
        <f t="shared" si="310"/>
        <v>0</v>
      </c>
      <c r="AK166" s="797">
        <f t="shared" si="311"/>
        <v>0</v>
      </c>
      <c r="AL166" s="797">
        <f t="shared" si="312"/>
        <v>0</v>
      </c>
      <c r="AM166" s="797">
        <f t="shared" si="313"/>
        <v>0</v>
      </c>
      <c r="AN166" s="797">
        <f t="shared" si="314"/>
        <v>0</v>
      </c>
      <c r="AO166" s="797">
        <f t="shared" si="315"/>
        <v>1</v>
      </c>
      <c r="AP166" s="797">
        <f t="shared" si="316"/>
        <v>0</v>
      </c>
      <c r="AQ166" s="797">
        <f t="shared" si="317"/>
        <v>0</v>
      </c>
      <c r="AR166" s="797">
        <f t="shared" si="318"/>
        <v>0</v>
      </c>
      <c r="AS166" s="797">
        <f t="shared" si="319"/>
        <v>1</v>
      </c>
      <c r="AT166" s="797">
        <f t="shared" si="320"/>
        <v>0</v>
      </c>
      <c r="AU166" s="797">
        <f t="shared" si="321"/>
        <v>0</v>
      </c>
      <c r="AV166" s="797">
        <f t="shared" si="322"/>
        <v>2</v>
      </c>
      <c r="AW166" s="797">
        <f t="shared" si="323"/>
        <v>1</v>
      </c>
      <c r="AX166" s="797">
        <f t="shared" si="324"/>
        <v>1</v>
      </c>
      <c r="AY166" s="797">
        <f t="shared" si="325"/>
        <v>0</v>
      </c>
      <c r="AZ166" s="797">
        <f t="shared" si="326"/>
        <v>0</v>
      </c>
      <c r="BA166" s="797">
        <f t="shared" si="327"/>
        <v>0</v>
      </c>
      <c r="BB166" s="797">
        <f t="shared" si="328"/>
        <v>0</v>
      </c>
      <c r="BC166" s="797">
        <f t="shared" si="329"/>
        <v>0</v>
      </c>
      <c r="BD166" s="789">
        <f t="shared" si="330"/>
        <v>0</v>
      </c>
      <c r="BE166" s="789">
        <f t="shared" si="331"/>
        <v>0</v>
      </c>
      <c r="BF166" s="789">
        <f t="shared" si="332"/>
        <v>0</v>
      </c>
      <c r="BG166" s="789">
        <f t="shared" si="333"/>
        <v>0</v>
      </c>
      <c r="BH166" s="789">
        <f t="shared" si="334"/>
        <v>0</v>
      </c>
      <c r="BI166" s="789">
        <f t="shared" si="335"/>
        <v>0</v>
      </c>
      <c r="BJ166" s="789">
        <f t="shared" si="336"/>
        <v>0</v>
      </c>
      <c r="BK166" s="789">
        <f t="shared" si="337"/>
        <v>0</v>
      </c>
      <c r="BL166" s="789">
        <f t="shared" si="338"/>
        <v>0</v>
      </c>
      <c r="BM166" s="789">
        <f t="shared" si="339"/>
        <v>0</v>
      </c>
      <c r="BN166" s="356"/>
      <c r="BO166" s="356"/>
      <c r="BP166" s="16" t="s">
        <v>174</v>
      </c>
      <c r="BQ166" s="13"/>
      <c r="BR166" s="13"/>
      <c r="BS166" s="13"/>
      <c r="BT166" s="13"/>
      <c r="BU166" s="13"/>
      <c r="BV166" s="13"/>
      <c r="BW166" s="13"/>
      <c r="BX166" s="13"/>
      <c r="BY166" s="13"/>
      <c r="BZ166" s="13"/>
      <c r="CA166" s="13"/>
      <c r="CB166" s="13"/>
      <c r="CC166" s="13"/>
      <c r="CD166" s="13"/>
      <c r="CE166" s="13"/>
      <c r="CF166" s="13"/>
      <c r="CG166" s="13"/>
      <c r="CH166" s="13"/>
      <c r="CI166" s="13"/>
      <c r="CJ166" s="13"/>
      <c r="CK166" s="13"/>
      <c r="CL166" s="13"/>
      <c r="CM166" s="13"/>
      <c r="CN166" s="13"/>
      <c r="CO166" s="13"/>
      <c r="CP166" s="13"/>
      <c r="CQ166" s="13"/>
      <c r="CR166" s="13"/>
      <c r="CS166" s="13"/>
      <c r="CT166" s="13"/>
      <c r="CU166" s="13"/>
      <c r="CV166" s="13"/>
      <c r="CW166" s="13"/>
      <c r="CX166" s="13"/>
      <c r="CY166" s="13"/>
      <c r="CZ166" s="13"/>
      <c r="DA166" s="13"/>
      <c r="DB166" s="13"/>
      <c r="DC166" s="13"/>
      <c r="DD166" s="13"/>
      <c r="DE166" s="13"/>
      <c r="DF166" s="13"/>
      <c r="DG166" s="13"/>
      <c r="DH166" s="13"/>
      <c r="DI166" s="13"/>
      <c r="DJ166" s="13"/>
      <c r="DK166" s="13"/>
      <c r="DL166" s="13"/>
      <c r="DM166" s="13"/>
      <c r="DN166" s="13"/>
      <c r="DO166" s="13"/>
      <c r="DP166" s="13"/>
      <c r="DQ166" s="13"/>
      <c r="DR166" s="13"/>
      <c r="DS166" s="13"/>
      <c r="DT166" s="13"/>
      <c r="DU166" s="13"/>
      <c r="DV166" s="13"/>
      <c r="DW166" s="13">
        <v>1</v>
      </c>
      <c r="DX166" s="13"/>
      <c r="DY166" s="13"/>
      <c r="DZ166" s="13">
        <v>1</v>
      </c>
      <c r="EA166" s="13"/>
      <c r="EB166" s="13"/>
      <c r="EC166" s="13"/>
      <c r="ED166" s="13"/>
      <c r="EE166" s="13"/>
      <c r="EF166" s="13"/>
      <c r="EG166" s="13"/>
      <c r="EH166" s="13">
        <v>1</v>
      </c>
      <c r="EI166" s="13"/>
      <c r="EJ166" s="13"/>
      <c r="EK166" s="13"/>
      <c r="EL166" s="13"/>
      <c r="EM166" s="13"/>
      <c r="EN166" s="13"/>
      <c r="EO166" s="13"/>
      <c r="EP166" s="13"/>
      <c r="EQ166" s="13"/>
      <c r="ER166" s="13"/>
      <c r="ES166" s="13"/>
      <c r="ET166" s="13"/>
      <c r="EU166" s="13"/>
      <c r="EV166" s="13"/>
      <c r="EW166" s="13"/>
      <c r="EX166" s="13"/>
      <c r="EY166" s="13"/>
      <c r="EZ166" s="13"/>
      <c r="FA166" s="13"/>
      <c r="FB166" s="13"/>
      <c r="FC166" s="13"/>
      <c r="FD166" s="13"/>
      <c r="FE166" s="13"/>
      <c r="FF166" s="13"/>
      <c r="FG166" s="13"/>
      <c r="FH166" s="13"/>
      <c r="FI166" s="13"/>
      <c r="FJ166" s="13"/>
      <c r="FK166" s="13"/>
      <c r="FL166" s="13"/>
      <c r="FM166" s="13"/>
      <c r="FN166" s="60">
        <v>3</v>
      </c>
      <c r="FO166" s="13"/>
      <c r="FP166" s="13"/>
      <c r="FQ166" s="13"/>
      <c r="FR166" s="13"/>
      <c r="FS166" s="13"/>
      <c r="FT166" s="13"/>
      <c r="FU166" s="13"/>
      <c r="FV166" s="13"/>
      <c r="FW166" s="13"/>
      <c r="FX166" s="13"/>
      <c r="FY166" s="13"/>
      <c r="FZ166" s="13"/>
      <c r="GA166" s="13"/>
      <c r="GB166" s="13"/>
      <c r="GC166" s="13"/>
      <c r="GD166" s="13"/>
      <c r="GE166" s="13"/>
      <c r="GF166" s="13"/>
      <c r="GG166" s="13"/>
      <c r="GH166" s="13"/>
      <c r="GI166" s="13"/>
      <c r="GJ166" s="13"/>
      <c r="GK166" s="13"/>
      <c r="GL166" s="13"/>
      <c r="GM166" s="13"/>
      <c r="GN166" s="13"/>
      <c r="GO166" s="13"/>
      <c r="GP166" s="13"/>
      <c r="GQ166" s="13"/>
      <c r="GR166" s="13"/>
      <c r="GS166" s="13"/>
      <c r="GT166" s="13"/>
      <c r="GU166" s="13">
        <v>1</v>
      </c>
      <c r="GV166" s="13"/>
      <c r="GW166" s="13"/>
      <c r="GX166" s="13"/>
      <c r="GY166" s="13"/>
      <c r="GZ166" s="13"/>
      <c r="HA166" s="13"/>
      <c r="HB166" s="13"/>
      <c r="HC166" s="13"/>
      <c r="HD166" s="13"/>
      <c r="HE166" s="13"/>
      <c r="HF166" s="13"/>
      <c r="HG166" s="13"/>
      <c r="HH166" s="13"/>
      <c r="HI166" s="13"/>
      <c r="HJ166" s="13"/>
      <c r="HK166" s="13"/>
      <c r="HL166" s="13">
        <v>1</v>
      </c>
      <c r="HM166" s="13"/>
      <c r="HN166" s="13"/>
      <c r="HO166" s="13"/>
      <c r="HP166" s="13"/>
      <c r="HQ166" s="13"/>
      <c r="HR166" s="13"/>
      <c r="HS166" s="13"/>
      <c r="HT166" s="13"/>
      <c r="HU166" s="13"/>
      <c r="HV166" s="13"/>
      <c r="HW166" s="13"/>
      <c r="HX166" s="13"/>
      <c r="HY166" s="13"/>
      <c r="HZ166" s="13"/>
      <c r="IA166" s="13"/>
      <c r="IB166" s="13"/>
      <c r="IC166" s="13"/>
      <c r="ID166" s="13"/>
      <c r="IE166" s="13"/>
      <c r="IF166" s="13"/>
      <c r="IG166" s="13"/>
      <c r="IH166" s="13"/>
      <c r="II166" s="13"/>
      <c r="IJ166" s="13"/>
      <c r="IK166" s="13"/>
      <c r="IL166" s="13">
        <v>1</v>
      </c>
      <c r="IM166" s="13"/>
      <c r="IN166" s="13"/>
      <c r="IO166" s="13"/>
      <c r="IP166" s="13"/>
      <c r="IQ166" s="13"/>
      <c r="IR166" s="13"/>
      <c r="IS166" s="13"/>
      <c r="IT166" s="13"/>
      <c r="IU166" s="13"/>
      <c r="IV166" s="13"/>
      <c r="IW166" s="13"/>
      <c r="IX166" s="13"/>
      <c r="IY166" s="13"/>
      <c r="IZ166" s="13"/>
      <c r="JA166" s="13"/>
      <c r="JB166" s="13"/>
      <c r="JC166" s="13"/>
      <c r="JD166" s="13"/>
      <c r="JE166" s="13"/>
      <c r="JF166" s="13"/>
      <c r="JG166" s="13"/>
      <c r="JH166" s="13"/>
      <c r="JI166" s="13"/>
      <c r="JJ166" s="13"/>
      <c r="JK166" s="13"/>
      <c r="JL166" s="13"/>
      <c r="JM166" s="60">
        <v>3</v>
      </c>
      <c r="JN166" s="13"/>
      <c r="JO166" s="13"/>
      <c r="JP166" s="13"/>
      <c r="JQ166" s="13"/>
      <c r="JR166" s="13"/>
      <c r="JS166" s="13"/>
      <c r="JT166" s="13"/>
      <c r="JU166" s="13"/>
      <c r="JV166" s="13"/>
      <c r="JW166" s="13"/>
      <c r="JX166" s="13"/>
      <c r="JY166" s="13"/>
      <c r="JZ166" s="13"/>
      <c r="KA166" s="13"/>
      <c r="KB166" s="13"/>
      <c r="KC166" s="13"/>
      <c r="KD166" s="13"/>
      <c r="KE166" s="13"/>
      <c r="KF166" s="13"/>
      <c r="KG166" s="13"/>
      <c r="KH166" s="13"/>
      <c r="KI166" s="13"/>
      <c r="KJ166" s="13"/>
      <c r="KK166" s="13"/>
      <c r="KL166" s="13"/>
      <c r="KM166" s="13"/>
      <c r="KN166" s="13"/>
      <c r="KO166" s="13"/>
      <c r="KP166" s="13"/>
      <c r="KQ166" s="13"/>
      <c r="KR166" s="13"/>
      <c r="KS166" s="13"/>
      <c r="KT166" s="13"/>
      <c r="KU166" s="13"/>
      <c r="KV166" s="13"/>
      <c r="KW166" s="13"/>
      <c r="KX166" s="13"/>
      <c r="KY166" s="13"/>
      <c r="KZ166" s="13"/>
      <c r="LA166" s="13"/>
      <c r="LB166" s="13"/>
      <c r="LC166" s="13"/>
      <c r="LD166" s="13"/>
      <c r="LE166" s="13"/>
      <c r="LF166" s="13"/>
      <c r="LG166" s="13"/>
      <c r="LH166" s="13"/>
      <c r="LI166" s="13"/>
      <c r="LJ166" s="13"/>
      <c r="LK166" s="13"/>
      <c r="LL166" s="13"/>
      <c r="LM166" s="13"/>
      <c r="LN166" s="13"/>
      <c r="LO166" s="13"/>
      <c r="LP166" s="13"/>
      <c r="LQ166" s="13"/>
      <c r="LR166" s="13"/>
      <c r="LS166" s="13"/>
      <c r="LT166" s="13"/>
      <c r="LU166" s="13"/>
      <c r="LV166" s="13"/>
      <c r="LW166" s="13"/>
      <c r="LX166" s="13"/>
      <c r="LY166" s="13"/>
      <c r="LZ166" s="13"/>
      <c r="MA166" s="13"/>
      <c r="MB166" s="13"/>
      <c r="MC166" s="13"/>
      <c r="MD166" s="13"/>
      <c r="ME166" s="13"/>
      <c r="MF166" s="13"/>
      <c r="MG166" s="13"/>
      <c r="MH166" s="13"/>
      <c r="MI166" s="13"/>
      <c r="MJ166" s="13"/>
      <c r="MK166" s="60"/>
      <c r="ML166" s="13">
        <v>6</v>
      </c>
      <c r="MM166" s="448"/>
      <c r="MN166" s="448"/>
      <c r="MO166" s="448"/>
      <c r="MP166" s="448"/>
    </row>
    <row r="167" spans="1:354">
      <c r="A167" s="8" t="s">
        <v>176</v>
      </c>
      <c r="B167" s="283">
        <f t="shared" si="279"/>
        <v>0</v>
      </c>
      <c r="C167" s="283">
        <f t="shared" si="280"/>
        <v>0</v>
      </c>
      <c r="D167" s="283">
        <f t="shared" si="281"/>
        <v>0</v>
      </c>
      <c r="E167" s="283">
        <f t="shared" si="282"/>
        <v>0</v>
      </c>
      <c r="F167" s="283">
        <f t="shared" si="283"/>
        <v>0</v>
      </c>
      <c r="G167" s="283">
        <f t="shared" si="284"/>
        <v>1</v>
      </c>
      <c r="H167" s="283">
        <f t="shared" si="285"/>
        <v>1</v>
      </c>
      <c r="I167" s="283">
        <f t="shared" si="286"/>
        <v>1</v>
      </c>
      <c r="J167" s="283">
        <f t="shared" si="287"/>
        <v>1</v>
      </c>
      <c r="K167" s="283">
        <f t="shared" si="288"/>
        <v>0</v>
      </c>
      <c r="L167" s="283">
        <f t="shared" si="289"/>
        <v>0</v>
      </c>
      <c r="M167" s="283">
        <f t="shared" si="290"/>
        <v>0</v>
      </c>
      <c r="N167" s="283">
        <f t="shared" si="291"/>
        <v>7</v>
      </c>
      <c r="O167" s="283">
        <f t="shared" si="292"/>
        <v>3</v>
      </c>
      <c r="P167" s="283">
        <f t="shared" si="293"/>
        <v>6</v>
      </c>
      <c r="Q167" s="283">
        <f t="shared" si="294"/>
        <v>5</v>
      </c>
      <c r="R167" s="283">
        <f t="shared" si="295"/>
        <v>0</v>
      </c>
      <c r="S167" s="283">
        <f t="shared" si="296"/>
        <v>4</v>
      </c>
      <c r="T167" s="283">
        <f t="shared" si="297"/>
        <v>0</v>
      </c>
      <c r="U167" s="283">
        <f t="shared" si="298"/>
        <v>2</v>
      </c>
      <c r="W167" s="791">
        <f t="shared" si="299"/>
        <v>0</v>
      </c>
      <c r="X167" s="791">
        <f t="shared" si="300"/>
        <v>0</v>
      </c>
      <c r="Y167" s="791">
        <f t="shared" si="301"/>
        <v>0</v>
      </c>
      <c r="Z167" s="791">
        <f t="shared" si="302"/>
        <v>0</v>
      </c>
      <c r="AA167" s="791">
        <f t="shared" si="303"/>
        <v>0</v>
      </c>
      <c r="AB167" s="791">
        <f t="shared" si="304"/>
        <v>0</v>
      </c>
      <c r="AC167" s="791">
        <f t="shared" si="305"/>
        <v>0</v>
      </c>
      <c r="AD167" s="791">
        <f t="shared" si="306"/>
        <v>0</v>
      </c>
      <c r="AE167" s="791">
        <f t="shared" si="307"/>
        <v>0</v>
      </c>
      <c r="AF167" s="791">
        <f t="shared" si="308"/>
        <v>0</v>
      </c>
      <c r="AG167" s="356"/>
      <c r="AH167" s="16" t="s">
        <v>220</v>
      </c>
      <c r="AI167" s="797">
        <f t="shared" si="309"/>
        <v>0</v>
      </c>
      <c r="AJ167" s="797">
        <f t="shared" si="310"/>
        <v>0</v>
      </c>
      <c r="AK167" s="797">
        <f t="shared" si="311"/>
        <v>0</v>
      </c>
      <c r="AL167" s="797">
        <f t="shared" si="312"/>
        <v>0</v>
      </c>
      <c r="AM167" s="797">
        <f t="shared" si="313"/>
        <v>3</v>
      </c>
      <c r="AN167" s="797">
        <f t="shared" si="314"/>
        <v>0</v>
      </c>
      <c r="AO167" s="797">
        <f t="shared" si="315"/>
        <v>3</v>
      </c>
      <c r="AP167" s="797">
        <f t="shared" si="316"/>
        <v>1</v>
      </c>
      <c r="AQ167" s="797">
        <f t="shared" si="317"/>
        <v>11</v>
      </c>
      <c r="AR167" s="797">
        <f t="shared" si="318"/>
        <v>4</v>
      </c>
      <c r="AS167" s="797">
        <f t="shared" si="319"/>
        <v>27</v>
      </c>
      <c r="AT167" s="797">
        <f t="shared" si="320"/>
        <v>13</v>
      </c>
      <c r="AU167" s="797">
        <f t="shared" si="321"/>
        <v>62</v>
      </c>
      <c r="AV167" s="797">
        <f t="shared" si="322"/>
        <v>36</v>
      </c>
      <c r="AW167" s="797">
        <f t="shared" si="323"/>
        <v>113</v>
      </c>
      <c r="AX167" s="797">
        <f t="shared" si="324"/>
        <v>60</v>
      </c>
      <c r="AY167" s="797">
        <f t="shared" si="325"/>
        <v>90</v>
      </c>
      <c r="AZ167" s="797">
        <f t="shared" si="326"/>
        <v>90</v>
      </c>
      <c r="BA167" s="797">
        <f t="shared" si="327"/>
        <v>35</v>
      </c>
      <c r="BB167" s="797">
        <f t="shared" si="328"/>
        <v>66</v>
      </c>
      <c r="BC167" s="797">
        <f t="shared" si="329"/>
        <v>32</v>
      </c>
      <c r="BD167" s="789">
        <f t="shared" si="330"/>
        <v>0</v>
      </c>
      <c r="BE167" s="789">
        <f t="shared" si="331"/>
        <v>0</v>
      </c>
      <c r="BF167" s="789">
        <f t="shared" si="332"/>
        <v>0</v>
      </c>
      <c r="BG167" s="789">
        <f t="shared" si="333"/>
        <v>0</v>
      </c>
      <c r="BH167" s="789">
        <f t="shared" si="334"/>
        <v>0</v>
      </c>
      <c r="BI167" s="789">
        <f t="shared" si="335"/>
        <v>0</v>
      </c>
      <c r="BJ167" s="789">
        <f t="shared" si="336"/>
        <v>0</v>
      </c>
      <c r="BK167" s="789">
        <f t="shared" si="337"/>
        <v>2</v>
      </c>
      <c r="BL167" s="789">
        <f t="shared" si="338"/>
        <v>16</v>
      </c>
      <c r="BM167" s="789">
        <f t="shared" si="339"/>
        <v>14</v>
      </c>
      <c r="BN167" s="356"/>
      <c r="BO167" s="356"/>
      <c r="BP167" s="16" t="s">
        <v>220</v>
      </c>
      <c r="BQ167" s="13"/>
      <c r="BR167" s="13"/>
      <c r="BS167" s="13"/>
      <c r="BT167" s="13"/>
      <c r="BU167" s="13"/>
      <c r="BV167" s="13"/>
      <c r="BW167" s="13"/>
      <c r="BX167" s="13"/>
      <c r="BY167" s="13"/>
      <c r="BZ167" s="13"/>
      <c r="CA167" s="13"/>
      <c r="CB167" s="13"/>
      <c r="CC167" s="13"/>
      <c r="CD167" s="13"/>
      <c r="CE167" s="13"/>
      <c r="CF167" s="13"/>
      <c r="CG167" s="13"/>
      <c r="CH167" s="13"/>
      <c r="CI167" s="13"/>
      <c r="CJ167" s="13"/>
      <c r="CK167" s="13"/>
      <c r="CL167" s="13"/>
      <c r="CM167" s="13"/>
      <c r="CN167" s="13"/>
      <c r="CO167" s="13"/>
      <c r="CP167" s="13"/>
      <c r="CQ167" s="13"/>
      <c r="CR167" s="13"/>
      <c r="CS167" s="13"/>
      <c r="CT167" s="13"/>
      <c r="CU167" s="13"/>
      <c r="CV167" s="13"/>
      <c r="CW167" s="13"/>
      <c r="CX167" s="13">
        <v>1</v>
      </c>
      <c r="CY167" s="13"/>
      <c r="CZ167" s="13">
        <v>1</v>
      </c>
      <c r="DA167" s="13"/>
      <c r="DB167" s="13"/>
      <c r="DC167" s="13"/>
      <c r="DD167" s="13"/>
      <c r="DE167" s="13">
        <v>2</v>
      </c>
      <c r="DF167" s="13"/>
      <c r="DG167" s="13"/>
      <c r="DH167" s="13">
        <v>1</v>
      </c>
      <c r="DI167" s="13"/>
      <c r="DJ167" s="13">
        <v>1</v>
      </c>
      <c r="DK167" s="13"/>
      <c r="DL167" s="13">
        <v>2</v>
      </c>
      <c r="DM167" s="13">
        <v>3</v>
      </c>
      <c r="DN167" s="13">
        <v>1</v>
      </c>
      <c r="DO167" s="13">
        <v>2</v>
      </c>
      <c r="DP167" s="13">
        <v>1</v>
      </c>
      <c r="DQ167" s="13">
        <v>1</v>
      </c>
      <c r="DR167" s="13">
        <v>2</v>
      </c>
      <c r="DS167" s="13">
        <v>1</v>
      </c>
      <c r="DT167" s="13">
        <v>2</v>
      </c>
      <c r="DU167" s="13">
        <v>2</v>
      </c>
      <c r="DV167" s="13">
        <v>3</v>
      </c>
      <c r="DW167" s="13">
        <v>1</v>
      </c>
      <c r="DX167" s="13">
        <v>5</v>
      </c>
      <c r="DY167" s="13">
        <v>5</v>
      </c>
      <c r="DZ167" s="13">
        <v>5</v>
      </c>
      <c r="EA167" s="13">
        <v>7</v>
      </c>
      <c r="EB167" s="13">
        <v>5</v>
      </c>
      <c r="EC167" s="13">
        <v>5</v>
      </c>
      <c r="ED167" s="13">
        <v>8</v>
      </c>
      <c r="EE167" s="13">
        <v>8</v>
      </c>
      <c r="EF167" s="13">
        <v>4</v>
      </c>
      <c r="EG167" s="13">
        <v>3</v>
      </c>
      <c r="EH167" s="13">
        <v>6</v>
      </c>
      <c r="EI167" s="13">
        <v>5</v>
      </c>
      <c r="EJ167" s="13">
        <v>8</v>
      </c>
      <c r="EK167" s="13">
        <v>9</v>
      </c>
      <c r="EL167" s="13">
        <v>4</v>
      </c>
      <c r="EM167" s="13">
        <v>8</v>
      </c>
      <c r="EN167" s="13">
        <v>7</v>
      </c>
      <c r="EO167" s="13">
        <v>8</v>
      </c>
      <c r="EP167" s="13">
        <v>6</v>
      </c>
      <c r="EQ167" s="13">
        <v>9</v>
      </c>
      <c r="ER167" s="13">
        <v>9</v>
      </c>
      <c r="ES167" s="13">
        <v>8</v>
      </c>
      <c r="ET167" s="13">
        <v>15</v>
      </c>
      <c r="EU167" s="13">
        <v>2</v>
      </c>
      <c r="EV167" s="13">
        <v>18</v>
      </c>
      <c r="EW167" s="13">
        <v>11</v>
      </c>
      <c r="EX167" s="13">
        <v>8</v>
      </c>
      <c r="EY167" s="13">
        <v>8</v>
      </c>
      <c r="EZ167" s="13">
        <v>12</v>
      </c>
      <c r="FA167" s="13">
        <v>9</v>
      </c>
      <c r="FB167" s="13">
        <v>10</v>
      </c>
      <c r="FC167" s="13">
        <v>2</v>
      </c>
      <c r="FD167" s="13">
        <v>2</v>
      </c>
      <c r="FE167" s="13"/>
      <c r="FF167" s="13">
        <v>1</v>
      </c>
      <c r="FG167" s="13"/>
      <c r="FH167" s="13">
        <v>2</v>
      </c>
      <c r="FI167" s="13">
        <v>1</v>
      </c>
      <c r="FJ167" s="13"/>
      <c r="FK167" s="13"/>
      <c r="FL167" s="13"/>
      <c r="FM167" s="13"/>
      <c r="FN167" s="60">
        <v>270</v>
      </c>
      <c r="FO167" s="13"/>
      <c r="FP167" s="13"/>
      <c r="FQ167" s="13"/>
      <c r="FR167" s="13"/>
      <c r="FS167" s="13"/>
      <c r="FT167" s="13"/>
      <c r="FU167" s="13"/>
      <c r="FV167" s="13"/>
      <c r="FW167" s="13"/>
      <c r="FX167" s="13"/>
      <c r="FY167" s="13"/>
      <c r="FZ167" s="13"/>
      <c r="GA167" s="13"/>
      <c r="GB167" s="13"/>
      <c r="GC167" s="13"/>
      <c r="GD167" s="13"/>
      <c r="GE167" s="13"/>
      <c r="GF167" s="13"/>
      <c r="GG167" s="13"/>
      <c r="GH167" s="13">
        <v>1</v>
      </c>
      <c r="GI167" s="13"/>
      <c r="GJ167" s="13"/>
      <c r="GK167" s="13">
        <v>1</v>
      </c>
      <c r="GL167" s="13">
        <v>1</v>
      </c>
      <c r="GM167" s="13"/>
      <c r="GN167" s="13"/>
      <c r="GO167" s="13"/>
      <c r="GP167" s="13"/>
      <c r="GQ167" s="13"/>
      <c r="GR167" s="13"/>
      <c r="GS167" s="13"/>
      <c r="GT167" s="13">
        <v>1</v>
      </c>
      <c r="GU167" s="13"/>
      <c r="GV167" s="13"/>
      <c r="GW167" s="13">
        <v>1</v>
      </c>
      <c r="GX167" s="13"/>
      <c r="GY167" s="13">
        <v>1</v>
      </c>
      <c r="GZ167" s="13">
        <v>1</v>
      </c>
      <c r="HA167" s="13">
        <v>1</v>
      </c>
      <c r="HB167" s="13"/>
      <c r="HC167" s="13"/>
      <c r="HD167" s="13">
        <v>1</v>
      </c>
      <c r="HE167" s="13">
        <v>3</v>
      </c>
      <c r="HF167" s="13">
        <v>2</v>
      </c>
      <c r="HG167" s="13">
        <v>2</v>
      </c>
      <c r="HH167" s="13">
        <v>1</v>
      </c>
      <c r="HI167" s="13"/>
      <c r="HJ167" s="13">
        <v>2</v>
      </c>
      <c r="HK167" s="13">
        <v>3</v>
      </c>
      <c r="HL167" s="13">
        <v>2</v>
      </c>
      <c r="HM167" s="13">
        <v>1</v>
      </c>
      <c r="HN167" s="13"/>
      <c r="HO167" s="13">
        <v>3</v>
      </c>
      <c r="HP167" s="13">
        <v>4</v>
      </c>
      <c r="HQ167" s="13">
        <v>4</v>
      </c>
      <c r="HR167" s="13">
        <v>4</v>
      </c>
      <c r="HS167" s="13">
        <v>4</v>
      </c>
      <c r="HT167" s="13">
        <v>6</v>
      </c>
      <c r="HU167" s="13">
        <v>5</v>
      </c>
      <c r="HV167" s="13">
        <v>6</v>
      </c>
      <c r="HW167" s="13">
        <v>6</v>
      </c>
      <c r="HX167" s="13">
        <v>5</v>
      </c>
      <c r="HY167" s="13">
        <v>5</v>
      </c>
      <c r="HZ167" s="13">
        <v>6</v>
      </c>
      <c r="IA167" s="13">
        <v>5</v>
      </c>
      <c r="IB167" s="13">
        <v>10</v>
      </c>
      <c r="IC167" s="13">
        <v>8</v>
      </c>
      <c r="ID167" s="13">
        <v>9</v>
      </c>
      <c r="IE167" s="13">
        <v>13</v>
      </c>
      <c r="IF167" s="13">
        <v>11</v>
      </c>
      <c r="IG167" s="13">
        <v>13</v>
      </c>
      <c r="IH167" s="13">
        <v>9</v>
      </c>
      <c r="II167" s="13">
        <v>9</v>
      </c>
      <c r="IJ167" s="13">
        <v>12</v>
      </c>
      <c r="IK167" s="13">
        <v>15</v>
      </c>
      <c r="IL167" s="13">
        <v>13</v>
      </c>
      <c r="IM167" s="13">
        <v>9</v>
      </c>
      <c r="IN167" s="13">
        <v>19</v>
      </c>
      <c r="IO167" s="13">
        <v>11</v>
      </c>
      <c r="IP167" s="13">
        <v>9</v>
      </c>
      <c r="IQ167" s="13">
        <v>6</v>
      </c>
      <c r="IR167" s="13">
        <v>8</v>
      </c>
      <c r="IS167" s="13">
        <v>7</v>
      </c>
      <c r="IT167" s="13">
        <v>11</v>
      </c>
      <c r="IU167" s="13">
        <v>5</v>
      </c>
      <c r="IV167" s="13">
        <v>6</v>
      </c>
      <c r="IW167" s="13">
        <v>8</v>
      </c>
      <c r="IX167" s="13">
        <v>5</v>
      </c>
      <c r="IY167" s="13">
        <v>4</v>
      </c>
      <c r="IZ167" s="13">
        <v>8</v>
      </c>
      <c r="JA167" s="13">
        <v>4</v>
      </c>
      <c r="JB167" s="13">
        <v>3</v>
      </c>
      <c r="JC167" s="13">
        <v>3</v>
      </c>
      <c r="JD167" s="13">
        <v>2</v>
      </c>
      <c r="JE167" s="13">
        <v>2</v>
      </c>
      <c r="JF167" s="13">
        <v>2</v>
      </c>
      <c r="JG167" s="13">
        <v>1</v>
      </c>
      <c r="JH167" s="13"/>
      <c r="JI167" s="13"/>
      <c r="JJ167" s="13">
        <v>1</v>
      </c>
      <c r="JK167" s="13"/>
      <c r="JL167" s="13"/>
      <c r="JM167" s="60">
        <v>344</v>
      </c>
      <c r="JN167" s="13"/>
      <c r="JO167" s="13"/>
      <c r="JP167" s="13"/>
      <c r="JQ167" s="13"/>
      <c r="JR167" s="13"/>
      <c r="JS167" s="13"/>
      <c r="JT167" s="13"/>
      <c r="JU167" s="13"/>
      <c r="JV167" s="13"/>
      <c r="JW167" s="13"/>
      <c r="JX167" s="13"/>
      <c r="JY167" s="13"/>
      <c r="JZ167" s="13"/>
      <c r="KA167" s="13"/>
      <c r="KB167" s="13"/>
      <c r="KC167" s="13"/>
      <c r="KD167" s="13"/>
      <c r="KE167" s="13"/>
      <c r="KF167" s="13"/>
      <c r="KG167" s="13"/>
      <c r="KH167" s="13"/>
      <c r="KI167" s="13"/>
      <c r="KJ167" s="13"/>
      <c r="KK167" s="13"/>
      <c r="KL167" s="13"/>
      <c r="KM167" s="13"/>
      <c r="KN167" s="13"/>
      <c r="KO167" s="13"/>
      <c r="KP167" s="13"/>
      <c r="KQ167" s="13"/>
      <c r="KR167" s="13"/>
      <c r="KS167" s="13"/>
      <c r="KT167" s="13"/>
      <c r="KU167" s="13"/>
      <c r="KV167" s="13"/>
      <c r="KW167" s="13"/>
      <c r="KX167" s="13"/>
      <c r="KY167" s="13"/>
      <c r="KZ167" s="13"/>
      <c r="LA167" s="13"/>
      <c r="LB167" s="13"/>
      <c r="LC167" s="13"/>
      <c r="LD167" s="13"/>
      <c r="LE167" s="13"/>
      <c r="LF167" s="13">
        <v>1</v>
      </c>
      <c r="LG167" s="13"/>
      <c r="LH167" s="13">
        <v>1</v>
      </c>
      <c r="LI167" s="13"/>
      <c r="LJ167" s="13"/>
      <c r="LK167" s="13"/>
      <c r="LL167" s="13"/>
      <c r="LM167" s="13">
        <v>2</v>
      </c>
      <c r="LN167" s="13">
        <v>2</v>
      </c>
      <c r="LO167" s="13"/>
      <c r="LP167" s="13">
        <v>1</v>
      </c>
      <c r="LQ167" s="13">
        <v>1</v>
      </c>
      <c r="LR167" s="13">
        <v>2</v>
      </c>
      <c r="LS167" s="13"/>
      <c r="LT167" s="13"/>
      <c r="LU167" s="13">
        <v>8</v>
      </c>
      <c r="LV167" s="13">
        <v>1</v>
      </c>
      <c r="LW167" s="13">
        <v>4</v>
      </c>
      <c r="LX167" s="13">
        <v>2</v>
      </c>
      <c r="LY167" s="13">
        <v>1</v>
      </c>
      <c r="LZ167" s="13">
        <v>1</v>
      </c>
      <c r="MA167" s="13">
        <v>3</v>
      </c>
      <c r="MB167" s="13">
        <v>2</v>
      </c>
      <c r="MC167" s="13"/>
      <c r="MD167" s="13"/>
      <c r="ME167" s="13"/>
      <c r="MF167" s="13"/>
      <c r="MG167" s="13"/>
      <c r="MH167" s="13"/>
      <c r="MI167" s="13"/>
      <c r="MJ167" s="13"/>
      <c r="MK167" s="60">
        <v>32</v>
      </c>
      <c r="ML167" s="13">
        <v>646</v>
      </c>
      <c r="MM167" s="448"/>
      <c r="MN167" s="448"/>
      <c r="MO167" s="448"/>
      <c r="MP167" s="448"/>
    </row>
    <row r="168" spans="1:354">
      <c r="A168" s="8" t="s">
        <v>177</v>
      </c>
      <c r="B168" s="283">
        <f t="shared" si="279"/>
        <v>0</v>
      </c>
      <c r="C168" s="283">
        <f t="shared" si="280"/>
        <v>0</v>
      </c>
      <c r="D168" s="283">
        <f t="shared" si="281"/>
        <v>0</v>
      </c>
      <c r="E168" s="283">
        <f t="shared" si="282"/>
        <v>0</v>
      </c>
      <c r="F168" s="283">
        <f t="shared" si="283"/>
        <v>0</v>
      </c>
      <c r="G168" s="283">
        <f t="shared" si="284"/>
        <v>0</v>
      </c>
      <c r="H168" s="283">
        <f t="shared" si="285"/>
        <v>0</v>
      </c>
      <c r="I168" s="283">
        <f t="shared" si="286"/>
        <v>0</v>
      </c>
      <c r="J168" s="283">
        <f t="shared" si="287"/>
        <v>2</v>
      </c>
      <c r="K168" s="283">
        <f t="shared" si="288"/>
        <v>0</v>
      </c>
      <c r="L168" s="283">
        <f t="shared" si="289"/>
        <v>1</v>
      </c>
      <c r="M168" s="283">
        <f t="shared" si="290"/>
        <v>0</v>
      </c>
      <c r="N168" s="283">
        <f t="shared" si="291"/>
        <v>1</v>
      </c>
      <c r="O168" s="283">
        <f t="shared" si="292"/>
        <v>0</v>
      </c>
      <c r="P168" s="283">
        <f t="shared" si="293"/>
        <v>9</v>
      </c>
      <c r="Q168" s="283">
        <f t="shared" si="294"/>
        <v>2</v>
      </c>
      <c r="R168" s="283">
        <f t="shared" si="295"/>
        <v>3</v>
      </c>
      <c r="S168" s="283">
        <f t="shared" si="296"/>
        <v>7</v>
      </c>
      <c r="T168" s="283">
        <f t="shared" si="297"/>
        <v>5</v>
      </c>
      <c r="U168" s="283">
        <f t="shared" si="298"/>
        <v>1</v>
      </c>
      <c r="W168" s="791">
        <f t="shared" si="299"/>
        <v>0</v>
      </c>
      <c r="X168" s="791">
        <f t="shared" si="300"/>
        <v>0</v>
      </c>
      <c r="Y168" s="791">
        <f t="shared" si="301"/>
        <v>0</v>
      </c>
      <c r="Z168" s="791">
        <f t="shared" si="302"/>
        <v>0</v>
      </c>
      <c r="AA168" s="791">
        <f t="shared" si="303"/>
        <v>0</v>
      </c>
      <c r="AB168" s="791">
        <f t="shared" si="304"/>
        <v>0</v>
      </c>
      <c r="AC168" s="791">
        <f t="shared" si="305"/>
        <v>0</v>
      </c>
      <c r="AD168" s="791">
        <f t="shared" si="306"/>
        <v>0</v>
      </c>
      <c r="AE168" s="791">
        <f t="shared" si="307"/>
        <v>0</v>
      </c>
      <c r="AF168" s="791">
        <f t="shared" si="308"/>
        <v>0</v>
      </c>
      <c r="AG168" s="356"/>
      <c r="AH168" s="16" t="s">
        <v>176</v>
      </c>
      <c r="AI168" s="797">
        <f t="shared" si="309"/>
        <v>0</v>
      </c>
      <c r="AJ168" s="797">
        <f t="shared" si="310"/>
        <v>0</v>
      </c>
      <c r="AK168" s="797">
        <f t="shared" si="311"/>
        <v>0</v>
      </c>
      <c r="AL168" s="797">
        <f t="shared" si="312"/>
        <v>0</v>
      </c>
      <c r="AM168" s="797">
        <f t="shared" si="313"/>
        <v>0</v>
      </c>
      <c r="AN168" s="797">
        <f t="shared" si="314"/>
        <v>1</v>
      </c>
      <c r="AO168" s="797">
        <f t="shared" si="315"/>
        <v>1</v>
      </c>
      <c r="AP168" s="797">
        <f t="shared" si="316"/>
        <v>1</v>
      </c>
      <c r="AQ168" s="797">
        <f t="shared" si="317"/>
        <v>1</v>
      </c>
      <c r="AR168" s="797">
        <f t="shared" si="318"/>
        <v>0</v>
      </c>
      <c r="AS168" s="797">
        <f t="shared" si="319"/>
        <v>0</v>
      </c>
      <c r="AT168" s="797">
        <f t="shared" si="320"/>
        <v>0</v>
      </c>
      <c r="AU168" s="797">
        <f t="shared" si="321"/>
        <v>7</v>
      </c>
      <c r="AV168" s="797">
        <f t="shared" si="322"/>
        <v>3</v>
      </c>
      <c r="AW168" s="797">
        <f t="shared" si="323"/>
        <v>6</v>
      </c>
      <c r="AX168" s="797">
        <f t="shared" si="324"/>
        <v>5</v>
      </c>
      <c r="AY168" s="797">
        <f t="shared" si="325"/>
        <v>0</v>
      </c>
      <c r="AZ168" s="797">
        <f t="shared" si="326"/>
        <v>4</v>
      </c>
      <c r="BA168" s="797">
        <f t="shared" si="327"/>
        <v>0</v>
      </c>
      <c r="BB168" s="797">
        <f t="shared" si="328"/>
        <v>2</v>
      </c>
      <c r="BC168" s="797">
        <f t="shared" si="329"/>
        <v>0</v>
      </c>
      <c r="BD168" s="789">
        <f t="shared" si="330"/>
        <v>0</v>
      </c>
      <c r="BE168" s="789">
        <f t="shared" si="331"/>
        <v>0</v>
      </c>
      <c r="BF168" s="789">
        <f t="shared" si="332"/>
        <v>0</v>
      </c>
      <c r="BG168" s="789">
        <f t="shared" si="333"/>
        <v>0</v>
      </c>
      <c r="BH168" s="789">
        <f t="shared" si="334"/>
        <v>0</v>
      </c>
      <c r="BI168" s="789">
        <f t="shared" si="335"/>
        <v>0</v>
      </c>
      <c r="BJ168" s="789">
        <f t="shared" si="336"/>
        <v>0</v>
      </c>
      <c r="BK168" s="789">
        <f t="shared" si="337"/>
        <v>0</v>
      </c>
      <c r="BL168" s="789">
        <f t="shared" si="338"/>
        <v>0</v>
      </c>
      <c r="BM168" s="789">
        <f t="shared" si="339"/>
        <v>0</v>
      </c>
      <c r="BN168" s="356"/>
      <c r="BO168" s="356"/>
      <c r="BP168" s="16" t="s">
        <v>176</v>
      </c>
      <c r="BQ168" s="13"/>
      <c r="BR168" s="13"/>
      <c r="BS168" s="13"/>
      <c r="BT168" s="13"/>
      <c r="BU168" s="13"/>
      <c r="BV168" s="13"/>
      <c r="BW168" s="13"/>
      <c r="BX168" s="13"/>
      <c r="BY168" s="13"/>
      <c r="BZ168" s="13"/>
      <c r="CA168" s="13"/>
      <c r="CB168" s="13"/>
      <c r="CC168" s="13"/>
      <c r="CD168" s="13"/>
      <c r="CE168" s="13"/>
      <c r="CF168" s="13"/>
      <c r="CG168" s="13"/>
      <c r="CH168" s="13"/>
      <c r="CI168" s="13"/>
      <c r="CJ168" s="13"/>
      <c r="CK168" s="13"/>
      <c r="CL168" s="13"/>
      <c r="CM168" s="13">
        <v>1</v>
      </c>
      <c r="CN168" s="13"/>
      <c r="CO168" s="13"/>
      <c r="CP168" s="13"/>
      <c r="CQ168" s="13">
        <v>1</v>
      </c>
      <c r="CR168" s="13"/>
      <c r="CS168" s="13"/>
      <c r="CT168" s="13"/>
      <c r="CU168" s="13"/>
      <c r="CV168" s="13"/>
      <c r="CW168" s="13"/>
      <c r="CX168" s="13"/>
      <c r="CY168" s="13"/>
      <c r="CZ168" s="13"/>
      <c r="DA168" s="13"/>
      <c r="DB168" s="13"/>
      <c r="DC168" s="13"/>
      <c r="DD168" s="13"/>
      <c r="DE168" s="13"/>
      <c r="DF168" s="13"/>
      <c r="DG168" s="13"/>
      <c r="DH168" s="13"/>
      <c r="DI168" s="13"/>
      <c r="DJ168" s="13"/>
      <c r="DK168" s="13"/>
      <c r="DL168" s="13"/>
      <c r="DM168" s="13"/>
      <c r="DN168" s="13"/>
      <c r="DO168" s="13"/>
      <c r="DP168" s="13"/>
      <c r="DQ168" s="13"/>
      <c r="DR168" s="13"/>
      <c r="DS168" s="13"/>
      <c r="DT168" s="13"/>
      <c r="DU168" s="13">
        <v>1</v>
      </c>
      <c r="DV168" s="13"/>
      <c r="DW168" s="13"/>
      <c r="DX168" s="13">
        <v>1</v>
      </c>
      <c r="DY168" s="13"/>
      <c r="DZ168" s="13"/>
      <c r="EA168" s="13">
        <v>1</v>
      </c>
      <c r="EB168" s="13"/>
      <c r="EC168" s="13"/>
      <c r="ED168" s="13"/>
      <c r="EE168" s="13"/>
      <c r="EF168" s="13"/>
      <c r="EG168" s="13">
        <v>1</v>
      </c>
      <c r="EH168" s="13">
        <v>1</v>
      </c>
      <c r="EI168" s="13"/>
      <c r="EJ168" s="13">
        <v>1</v>
      </c>
      <c r="EK168" s="13">
        <v>1</v>
      </c>
      <c r="EL168" s="13">
        <v>1</v>
      </c>
      <c r="EM168" s="13"/>
      <c r="EN168" s="13">
        <v>1</v>
      </c>
      <c r="EO168" s="13"/>
      <c r="EP168" s="13">
        <v>1</v>
      </c>
      <c r="EQ168" s="13"/>
      <c r="ER168" s="13">
        <v>1</v>
      </c>
      <c r="ES168" s="13"/>
      <c r="ET168" s="13">
        <v>1</v>
      </c>
      <c r="EU168" s="13"/>
      <c r="EV168" s="13"/>
      <c r="EW168" s="13"/>
      <c r="EX168" s="13"/>
      <c r="EY168" s="13"/>
      <c r="EZ168" s="13">
        <v>1</v>
      </c>
      <c r="FA168" s="13"/>
      <c r="FB168" s="13"/>
      <c r="FC168" s="13">
        <v>1</v>
      </c>
      <c r="FD168" s="13"/>
      <c r="FE168" s="13"/>
      <c r="FF168" s="13"/>
      <c r="FG168" s="13"/>
      <c r="FH168" s="13"/>
      <c r="FI168" s="13"/>
      <c r="FJ168" s="13"/>
      <c r="FK168" s="13"/>
      <c r="FL168" s="13"/>
      <c r="FM168" s="13"/>
      <c r="FN168" s="60">
        <v>16</v>
      </c>
      <c r="FO168" s="13"/>
      <c r="FP168" s="13"/>
      <c r="FQ168" s="13"/>
      <c r="FR168" s="13"/>
      <c r="FS168" s="13"/>
      <c r="FT168" s="13"/>
      <c r="FU168" s="13"/>
      <c r="FV168" s="13"/>
      <c r="FW168" s="13"/>
      <c r="FX168" s="13"/>
      <c r="FY168" s="13"/>
      <c r="FZ168" s="13"/>
      <c r="GA168" s="13"/>
      <c r="GB168" s="13"/>
      <c r="GC168" s="13"/>
      <c r="GD168" s="13"/>
      <c r="GE168" s="13"/>
      <c r="GF168" s="13"/>
      <c r="GG168" s="13"/>
      <c r="GH168" s="13"/>
      <c r="GI168" s="13"/>
      <c r="GJ168" s="13"/>
      <c r="GK168" s="13"/>
      <c r="GL168" s="13"/>
      <c r="GM168" s="13"/>
      <c r="GN168" s="13"/>
      <c r="GO168" s="13"/>
      <c r="GP168" s="13"/>
      <c r="GQ168" s="13"/>
      <c r="GR168" s="13"/>
      <c r="GS168" s="13"/>
      <c r="GT168" s="13"/>
      <c r="GU168" s="13"/>
      <c r="GV168" s="13"/>
      <c r="GW168" s="13"/>
      <c r="GX168" s="13">
        <v>1</v>
      </c>
      <c r="GY168" s="13"/>
      <c r="GZ168" s="13"/>
      <c r="HA168" s="13"/>
      <c r="HB168" s="13">
        <v>1</v>
      </c>
      <c r="HC168" s="13"/>
      <c r="HD168" s="13"/>
      <c r="HE168" s="13"/>
      <c r="HF168" s="13"/>
      <c r="HG168" s="13"/>
      <c r="HH168" s="13"/>
      <c r="HI168" s="13"/>
      <c r="HJ168" s="13"/>
      <c r="HK168" s="13"/>
      <c r="HL168" s="13"/>
      <c r="HM168" s="13"/>
      <c r="HN168" s="13"/>
      <c r="HO168" s="13"/>
      <c r="HP168" s="13"/>
      <c r="HQ168" s="13"/>
      <c r="HR168" s="13"/>
      <c r="HS168" s="13"/>
      <c r="HT168" s="13">
        <v>1</v>
      </c>
      <c r="HU168" s="13"/>
      <c r="HV168" s="13"/>
      <c r="HW168" s="13">
        <v>1</v>
      </c>
      <c r="HX168" s="13">
        <v>1</v>
      </c>
      <c r="HY168" s="13"/>
      <c r="HZ168" s="13">
        <v>2</v>
      </c>
      <c r="IA168" s="13">
        <v>1</v>
      </c>
      <c r="IB168" s="13">
        <v>1</v>
      </c>
      <c r="IC168" s="13"/>
      <c r="ID168" s="13"/>
      <c r="IE168" s="13"/>
      <c r="IF168" s="13"/>
      <c r="IG168" s="13">
        <v>1</v>
      </c>
      <c r="IH168" s="13"/>
      <c r="II168" s="13"/>
      <c r="IJ168" s="13">
        <v>3</v>
      </c>
      <c r="IK168" s="13">
        <v>1</v>
      </c>
      <c r="IL168" s="13"/>
      <c r="IM168" s="13">
        <v>1</v>
      </c>
      <c r="IN168" s="13"/>
      <c r="IO168" s="13"/>
      <c r="IP168" s="13"/>
      <c r="IQ168" s="13"/>
      <c r="IR168" s="13"/>
      <c r="IS168" s="13"/>
      <c r="IT168" s="13"/>
      <c r="IU168" s="13"/>
      <c r="IV168" s="13"/>
      <c r="IW168" s="13"/>
      <c r="IX168" s="13"/>
      <c r="IY168" s="13"/>
      <c r="IZ168" s="13"/>
      <c r="JA168" s="13"/>
      <c r="JB168" s="13"/>
      <c r="JC168" s="13"/>
      <c r="JD168" s="13"/>
      <c r="JE168" s="13"/>
      <c r="JF168" s="13"/>
      <c r="JG168" s="13"/>
      <c r="JH168" s="13"/>
      <c r="JI168" s="13"/>
      <c r="JJ168" s="13"/>
      <c r="JK168" s="13"/>
      <c r="JL168" s="13"/>
      <c r="JM168" s="60">
        <v>15</v>
      </c>
      <c r="JN168" s="13"/>
      <c r="JO168" s="13"/>
      <c r="JP168" s="13"/>
      <c r="JQ168" s="13"/>
      <c r="JR168" s="13"/>
      <c r="JS168" s="13"/>
      <c r="JT168" s="13"/>
      <c r="JU168" s="13"/>
      <c r="JV168" s="13"/>
      <c r="JW168" s="13"/>
      <c r="JX168" s="13"/>
      <c r="JY168" s="13"/>
      <c r="JZ168" s="13"/>
      <c r="KA168" s="13"/>
      <c r="KB168" s="13"/>
      <c r="KC168" s="13"/>
      <c r="KD168" s="13"/>
      <c r="KE168" s="13"/>
      <c r="KF168" s="13"/>
      <c r="KG168" s="13"/>
      <c r="KH168" s="13"/>
      <c r="KI168" s="13"/>
      <c r="KJ168" s="13"/>
      <c r="KK168" s="13"/>
      <c r="KL168" s="13"/>
      <c r="KM168" s="13"/>
      <c r="KN168" s="13"/>
      <c r="KO168" s="13"/>
      <c r="KP168" s="13"/>
      <c r="KQ168" s="13"/>
      <c r="KR168" s="13"/>
      <c r="KS168" s="13"/>
      <c r="KT168" s="13"/>
      <c r="KU168" s="13"/>
      <c r="KV168" s="13"/>
      <c r="KW168" s="13"/>
      <c r="KX168" s="13"/>
      <c r="KY168" s="13"/>
      <c r="KZ168" s="13"/>
      <c r="LA168" s="13"/>
      <c r="LB168" s="13"/>
      <c r="LC168" s="13"/>
      <c r="LD168" s="13"/>
      <c r="LE168" s="13"/>
      <c r="LF168" s="13"/>
      <c r="LG168" s="13"/>
      <c r="LH168" s="13"/>
      <c r="LI168" s="13"/>
      <c r="LJ168" s="13"/>
      <c r="LK168" s="13"/>
      <c r="LL168" s="13"/>
      <c r="LM168" s="13"/>
      <c r="LN168" s="13"/>
      <c r="LO168" s="13"/>
      <c r="LP168" s="13"/>
      <c r="LQ168" s="13"/>
      <c r="LR168" s="13"/>
      <c r="LS168" s="13"/>
      <c r="LT168" s="13"/>
      <c r="LU168" s="13"/>
      <c r="LV168" s="13"/>
      <c r="LW168" s="13"/>
      <c r="LX168" s="13"/>
      <c r="LY168" s="13"/>
      <c r="LZ168" s="13"/>
      <c r="MA168" s="13"/>
      <c r="MB168" s="13"/>
      <c r="MC168" s="13"/>
      <c r="MD168" s="13"/>
      <c r="ME168" s="13"/>
      <c r="MF168" s="13"/>
      <c r="MG168" s="13"/>
      <c r="MH168" s="13"/>
      <c r="MI168" s="13"/>
      <c r="MJ168" s="13"/>
      <c r="MK168" s="60"/>
      <c r="ML168" s="13">
        <v>31</v>
      </c>
      <c r="MM168" s="448"/>
      <c r="MN168" s="448"/>
      <c r="MO168" s="448"/>
      <c r="MP168" s="448"/>
    </row>
    <row r="169" spans="1:354">
      <c r="A169" s="9" t="s">
        <v>221</v>
      </c>
      <c r="B169" s="283">
        <f t="shared" si="279"/>
        <v>0</v>
      </c>
      <c r="C169" s="283">
        <f t="shared" si="280"/>
        <v>0</v>
      </c>
      <c r="D169" s="283">
        <f t="shared" si="281"/>
        <v>0</v>
      </c>
      <c r="E169" s="283">
        <f t="shared" si="282"/>
        <v>0</v>
      </c>
      <c r="F169" s="283">
        <f t="shared" si="283"/>
        <v>1</v>
      </c>
      <c r="G169" s="283">
        <f t="shared" si="284"/>
        <v>3</v>
      </c>
      <c r="H169" s="283">
        <f t="shared" si="285"/>
        <v>2</v>
      </c>
      <c r="I169" s="283">
        <f t="shared" si="286"/>
        <v>0</v>
      </c>
      <c r="J169" s="283">
        <f t="shared" si="287"/>
        <v>9</v>
      </c>
      <c r="K169" s="283">
        <f t="shared" si="288"/>
        <v>5</v>
      </c>
      <c r="L169" s="283">
        <f t="shared" si="289"/>
        <v>14</v>
      </c>
      <c r="M169" s="283">
        <f t="shared" si="290"/>
        <v>4</v>
      </c>
      <c r="N169" s="283">
        <f t="shared" si="291"/>
        <v>28</v>
      </c>
      <c r="O169" s="283">
        <f t="shared" si="292"/>
        <v>21</v>
      </c>
      <c r="P169" s="283">
        <f t="shared" si="293"/>
        <v>32</v>
      </c>
      <c r="Q169" s="283">
        <f t="shared" si="294"/>
        <v>19</v>
      </c>
      <c r="R169" s="283">
        <f t="shared" si="295"/>
        <v>24</v>
      </c>
      <c r="S169" s="283">
        <f t="shared" si="296"/>
        <v>25</v>
      </c>
      <c r="T169" s="283">
        <f t="shared" si="297"/>
        <v>2</v>
      </c>
      <c r="U169" s="283">
        <f t="shared" si="298"/>
        <v>7</v>
      </c>
      <c r="W169" s="791">
        <f t="shared" si="299"/>
        <v>0</v>
      </c>
      <c r="X169" s="791">
        <f t="shared" si="300"/>
        <v>0</v>
      </c>
      <c r="Y169" s="791">
        <f t="shared" si="301"/>
        <v>0</v>
      </c>
      <c r="Z169" s="791">
        <f t="shared" si="302"/>
        <v>0</v>
      </c>
      <c r="AA169" s="791">
        <f t="shared" si="303"/>
        <v>1</v>
      </c>
      <c r="AB169" s="791">
        <f t="shared" si="304"/>
        <v>0</v>
      </c>
      <c r="AC169" s="791">
        <f t="shared" si="305"/>
        <v>0</v>
      </c>
      <c r="AD169" s="791">
        <f t="shared" si="306"/>
        <v>0</v>
      </c>
      <c r="AE169" s="791">
        <f t="shared" si="307"/>
        <v>2</v>
      </c>
      <c r="AF169" s="791">
        <f t="shared" si="308"/>
        <v>3</v>
      </c>
      <c r="AG169" s="356"/>
      <c r="AH169" s="16" t="s">
        <v>177</v>
      </c>
      <c r="AI169" s="797">
        <f t="shared" si="309"/>
        <v>0</v>
      </c>
      <c r="AJ169" s="797">
        <f t="shared" si="310"/>
        <v>0</v>
      </c>
      <c r="AK169" s="797">
        <f t="shared" si="311"/>
        <v>0</v>
      </c>
      <c r="AL169" s="797">
        <f t="shared" si="312"/>
        <v>0</v>
      </c>
      <c r="AM169" s="797">
        <f t="shared" si="313"/>
        <v>0</v>
      </c>
      <c r="AN169" s="797">
        <f t="shared" si="314"/>
        <v>0</v>
      </c>
      <c r="AO169" s="797">
        <f t="shared" si="315"/>
        <v>0</v>
      </c>
      <c r="AP169" s="797">
        <f t="shared" si="316"/>
        <v>0</v>
      </c>
      <c r="AQ169" s="797">
        <f t="shared" si="317"/>
        <v>2</v>
      </c>
      <c r="AR169" s="797">
        <f t="shared" si="318"/>
        <v>0</v>
      </c>
      <c r="AS169" s="797">
        <f t="shared" si="319"/>
        <v>1</v>
      </c>
      <c r="AT169" s="797">
        <f t="shared" si="320"/>
        <v>0</v>
      </c>
      <c r="AU169" s="797">
        <f t="shared" si="321"/>
        <v>1</v>
      </c>
      <c r="AV169" s="797">
        <f t="shared" si="322"/>
        <v>0</v>
      </c>
      <c r="AW169" s="797">
        <f t="shared" si="323"/>
        <v>9</v>
      </c>
      <c r="AX169" s="797">
        <f t="shared" si="324"/>
        <v>2</v>
      </c>
      <c r="AY169" s="797">
        <f t="shared" si="325"/>
        <v>3</v>
      </c>
      <c r="AZ169" s="797">
        <f t="shared" si="326"/>
        <v>7</v>
      </c>
      <c r="BA169" s="797">
        <f t="shared" si="327"/>
        <v>5</v>
      </c>
      <c r="BB169" s="797">
        <f t="shared" si="328"/>
        <v>1</v>
      </c>
      <c r="BC169" s="797">
        <f t="shared" si="329"/>
        <v>0</v>
      </c>
      <c r="BD169" s="789">
        <f t="shared" si="330"/>
        <v>0</v>
      </c>
      <c r="BE169" s="789">
        <f t="shared" si="331"/>
        <v>0</v>
      </c>
      <c r="BF169" s="789">
        <f t="shared" si="332"/>
        <v>0</v>
      </c>
      <c r="BG169" s="789">
        <f t="shared" si="333"/>
        <v>0</v>
      </c>
      <c r="BH169" s="789">
        <f t="shared" si="334"/>
        <v>0</v>
      </c>
      <c r="BI169" s="789">
        <f t="shared" si="335"/>
        <v>0</v>
      </c>
      <c r="BJ169" s="789">
        <f t="shared" si="336"/>
        <v>0</v>
      </c>
      <c r="BK169" s="789">
        <f t="shared" si="337"/>
        <v>0</v>
      </c>
      <c r="BL169" s="789">
        <f t="shared" si="338"/>
        <v>0</v>
      </c>
      <c r="BM169" s="789">
        <f t="shared" si="339"/>
        <v>0</v>
      </c>
      <c r="BN169" s="356"/>
      <c r="BO169" s="356"/>
      <c r="BP169" s="16" t="s">
        <v>177</v>
      </c>
      <c r="BQ169" s="13"/>
      <c r="BR169" s="13"/>
      <c r="BS169" s="13"/>
      <c r="BT169" s="13"/>
      <c r="BU169" s="13"/>
      <c r="BV169" s="13"/>
      <c r="BW169" s="13"/>
      <c r="BX169" s="13"/>
      <c r="BY169" s="13"/>
      <c r="BZ169" s="13"/>
      <c r="CA169" s="13"/>
      <c r="CB169" s="13"/>
      <c r="CC169" s="13"/>
      <c r="CD169" s="13"/>
      <c r="CE169" s="13"/>
      <c r="CF169" s="13"/>
      <c r="CG169" s="13"/>
      <c r="CH169" s="13"/>
      <c r="CI169" s="13"/>
      <c r="CJ169" s="13"/>
      <c r="CK169" s="13"/>
      <c r="CL169" s="13"/>
      <c r="CM169" s="13"/>
      <c r="CN169" s="13"/>
      <c r="CO169" s="13"/>
      <c r="CP169" s="13"/>
      <c r="CQ169" s="13"/>
      <c r="CR169" s="13"/>
      <c r="CS169" s="13"/>
      <c r="CT169" s="13"/>
      <c r="CU169" s="13"/>
      <c r="CV169" s="13"/>
      <c r="CW169" s="13"/>
      <c r="CX169" s="13"/>
      <c r="CY169" s="13"/>
      <c r="CZ169" s="13"/>
      <c r="DA169" s="13"/>
      <c r="DB169" s="13"/>
      <c r="DC169" s="13"/>
      <c r="DD169" s="13"/>
      <c r="DE169" s="13"/>
      <c r="DF169" s="13"/>
      <c r="DG169" s="13"/>
      <c r="DH169" s="13"/>
      <c r="DI169" s="13"/>
      <c r="DJ169" s="13"/>
      <c r="DK169" s="13"/>
      <c r="DL169" s="13"/>
      <c r="DM169" s="13"/>
      <c r="DN169" s="13"/>
      <c r="DO169" s="13"/>
      <c r="DP169" s="13"/>
      <c r="DQ169" s="13"/>
      <c r="DR169" s="13"/>
      <c r="DS169" s="13"/>
      <c r="DT169" s="13"/>
      <c r="DU169" s="13"/>
      <c r="DV169" s="13"/>
      <c r="DW169" s="13"/>
      <c r="DX169" s="13"/>
      <c r="DY169" s="13"/>
      <c r="DZ169" s="13"/>
      <c r="EA169" s="13"/>
      <c r="EB169" s="13"/>
      <c r="EC169" s="13">
        <v>1</v>
      </c>
      <c r="ED169" s="13"/>
      <c r="EE169" s="13">
        <v>1</v>
      </c>
      <c r="EF169" s="13"/>
      <c r="EG169" s="13"/>
      <c r="EH169" s="13"/>
      <c r="EI169" s="13"/>
      <c r="EJ169" s="13"/>
      <c r="EK169" s="13"/>
      <c r="EL169" s="13"/>
      <c r="EM169" s="13">
        <v>1</v>
      </c>
      <c r="EN169" s="13">
        <v>1</v>
      </c>
      <c r="EO169" s="13"/>
      <c r="EP169" s="13"/>
      <c r="EQ169" s="13">
        <v>1</v>
      </c>
      <c r="ER169" s="13">
        <v>2</v>
      </c>
      <c r="ES169" s="13"/>
      <c r="ET169" s="13"/>
      <c r="EU169" s="13"/>
      <c r="EV169" s="13">
        <v>2</v>
      </c>
      <c r="EW169" s="13"/>
      <c r="EX169" s="13"/>
      <c r="EY169" s="13"/>
      <c r="EZ169" s="13"/>
      <c r="FA169" s="13">
        <v>1</v>
      </c>
      <c r="FB169" s="13"/>
      <c r="FC169" s="13"/>
      <c r="FD169" s="13"/>
      <c r="FE169" s="13"/>
      <c r="FF169" s="13"/>
      <c r="FG169" s="13"/>
      <c r="FH169" s="13"/>
      <c r="FI169" s="13"/>
      <c r="FJ169" s="13"/>
      <c r="FK169" s="13"/>
      <c r="FL169" s="13"/>
      <c r="FM169" s="13"/>
      <c r="FN169" s="60">
        <v>10</v>
      </c>
      <c r="FO169" s="13"/>
      <c r="FP169" s="13"/>
      <c r="FQ169" s="13"/>
      <c r="FR169" s="13"/>
      <c r="FS169" s="13"/>
      <c r="FT169" s="13"/>
      <c r="FU169" s="13"/>
      <c r="FV169" s="13"/>
      <c r="FW169" s="13"/>
      <c r="FX169" s="13"/>
      <c r="FY169" s="13"/>
      <c r="FZ169" s="13"/>
      <c r="GA169" s="13"/>
      <c r="GB169" s="13"/>
      <c r="GC169" s="13"/>
      <c r="GD169" s="13"/>
      <c r="GE169" s="13"/>
      <c r="GF169" s="13"/>
      <c r="GG169" s="13"/>
      <c r="GH169" s="13"/>
      <c r="GI169" s="13"/>
      <c r="GJ169" s="13"/>
      <c r="GK169" s="13"/>
      <c r="GL169" s="13"/>
      <c r="GM169" s="13"/>
      <c r="GN169" s="13"/>
      <c r="GO169" s="13"/>
      <c r="GP169" s="13"/>
      <c r="GQ169" s="13"/>
      <c r="GR169" s="13"/>
      <c r="GS169" s="13"/>
      <c r="GT169" s="13"/>
      <c r="GU169" s="13"/>
      <c r="GV169" s="13"/>
      <c r="GW169" s="13"/>
      <c r="GX169" s="13"/>
      <c r="GY169" s="13"/>
      <c r="GZ169" s="13"/>
      <c r="HA169" s="13"/>
      <c r="HB169" s="13"/>
      <c r="HC169" s="13"/>
      <c r="HD169" s="13"/>
      <c r="HE169" s="13"/>
      <c r="HF169" s="13"/>
      <c r="HG169" s="13"/>
      <c r="HH169" s="13">
        <v>2</v>
      </c>
      <c r="HI169" s="13"/>
      <c r="HJ169" s="13"/>
      <c r="HK169" s="13"/>
      <c r="HL169" s="13"/>
      <c r="HM169" s="13"/>
      <c r="HN169" s="13"/>
      <c r="HO169" s="13"/>
      <c r="HP169" s="13"/>
      <c r="HQ169" s="13">
        <v>1</v>
      </c>
      <c r="HR169" s="13"/>
      <c r="HS169" s="13"/>
      <c r="HT169" s="13"/>
      <c r="HU169" s="13"/>
      <c r="HV169" s="13"/>
      <c r="HW169" s="13"/>
      <c r="HX169" s="13">
        <v>1</v>
      </c>
      <c r="HY169" s="13"/>
      <c r="HZ169" s="13"/>
      <c r="IA169" s="13"/>
      <c r="IB169" s="13"/>
      <c r="IC169" s="13"/>
      <c r="ID169" s="13">
        <v>2</v>
      </c>
      <c r="IE169" s="13"/>
      <c r="IF169" s="13">
        <v>1</v>
      </c>
      <c r="IG169" s="13"/>
      <c r="IH169" s="13">
        <v>2</v>
      </c>
      <c r="II169" s="13"/>
      <c r="IJ169" s="13"/>
      <c r="IK169" s="13">
        <v>2</v>
      </c>
      <c r="IL169" s="13">
        <v>2</v>
      </c>
      <c r="IM169" s="13"/>
      <c r="IN169" s="13"/>
      <c r="IO169" s="13"/>
      <c r="IP169" s="13">
        <v>1</v>
      </c>
      <c r="IQ169" s="13">
        <v>1</v>
      </c>
      <c r="IR169" s="13">
        <v>1</v>
      </c>
      <c r="IS169" s="13"/>
      <c r="IT169" s="13"/>
      <c r="IU169" s="13"/>
      <c r="IV169" s="13"/>
      <c r="IW169" s="13"/>
      <c r="IX169" s="13">
        <v>2</v>
      </c>
      <c r="IY169" s="13"/>
      <c r="IZ169" s="13"/>
      <c r="JA169" s="13">
        <v>2</v>
      </c>
      <c r="JB169" s="13"/>
      <c r="JC169" s="13"/>
      <c r="JD169" s="13">
        <v>1</v>
      </c>
      <c r="JE169" s="13"/>
      <c r="JF169" s="13"/>
      <c r="JG169" s="13"/>
      <c r="JH169" s="13"/>
      <c r="JI169" s="13"/>
      <c r="JJ169" s="13"/>
      <c r="JK169" s="13"/>
      <c r="JL169" s="13"/>
      <c r="JM169" s="60">
        <v>21</v>
      </c>
      <c r="JN169" s="13"/>
      <c r="JO169" s="13"/>
      <c r="JP169" s="13"/>
      <c r="JQ169" s="13"/>
      <c r="JR169" s="13"/>
      <c r="JS169" s="13"/>
      <c r="JT169" s="13"/>
      <c r="JU169" s="13"/>
      <c r="JV169" s="13"/>
      <c r="JW169" s="13"/>
      <c r="JX169" s="13"/>
      <c r="JY169" s="13"/>
      <c r="JZ169" s="13"/>
      <c r="KA169" s="13"/>
      <c r="KB169" s="13"/>
      <c r="KC169" s="13"/>
      <c r="KD169" s="13"/>
      <c r="KE169" s="13"/>
      <c r="KF169" s="13"/>
      <c r="KG169" s="13"/>
      <c r="KH169" s="13"/>
      <c r="KI169" s="13"/>
      <c r="KJ169" s="13"/>
      <c r="KK169" s="13"/>
      <c r="KL169" s="13"/>
      <c r="KM169" s="13"/>
      <c r="KN169" s="13"/>
      <c r="KO169" s="13"/>
      <c r="KP169" s="13"/>
      <c r="KQ169" s="13"/>
      <c r="KR169" s="13"/>
      <c r="KS169" s="13"/>
      <c r="KT169" s="13"/>
      <c r="KU169" s="13"/>
      <c r="KV169" s="13"/>
      <c r="KW169" s="13"/>
      <c r="KX169" s="13"/>
      <c r="KY169" s="13"/>
      <c r="KZ169" s="13"/>
      <c r="LA169" s="13"/>
      <c r="LB169" s="13"/>
      <c r="LC169" s="13"/>
      <c r="LD169" s="13"/>
      <c r="LE169" s="13"/>
      <c r="LF169" s="13"/>
      <c r="LG169" s="13"/>
      <c r="LH169" s="13"/>
      <c r="LI169" s="13"/>
      <c r="LJ169" s="13"/>
      <c r="LK169" s="13"/>
      <c r="LL169" s="13"/>
      <c r="LM169" s="13"/>
      <c r="LN169" s="13"/>
      <c r="LO169" s="13"/>
      <c r="LP169" s="13"/>
      <c r="LQ169" s="13"/>
      <c r="LR169" s="13"/>
      <c r="LS169" s="13"/>
      <c r="LT169" s="13"/>
      <c r="LU169" s="13"/>
      <c r="LV169" s="13"/>
      <c r="LW169" s="13"/>
      <c r="LX169" s="13"/>
      <c r="LY169" s="13"/>
      <c r="LZ169" s="13"/>
      <c r="MA169" s="13"/>
      <c r="MB169" s="13"/>
      <c r="MC169" s="13"/>
      <c r="MD169" s="13"/>
      <c r="ME169" s="13"/>
      <c r="MF169" s="13"/>
      <c r="MG169" s="13"/>
      <c r="MH169" s="13"/>
      <c r="MI169" s="13"/>
      <c r="MJ169" s="13"/>
      <c r="MK169" s="60"/>
      <c r="ML169" s="13">
        <v>31</v>
      </c>
      <c r="MM169" s="108"/>
      <c r="MN169" s="108"/>
      <c r="MO169" s="108"/>
      <c r="MP169" s="108"/>
    </row>
    <row r="170" spans="1:354">
      <c r="A170" s="8" t="s">
        <v>283</v>
      </c>
      <c r="B170" s="283">
        <f t="shared" si="279"/>
        <v>0</v>
      </c>
      <c r="C170" s="283">
        <f t="shared" si="280"/>
        <v>0</v>
      </c>
      <c r="D170" s="283">
        <f t="shared" si="281"/>
        <v>0</v>
      </c>
      <c r="E170" s="283">
        <f t="shared" si="282"/>
        <v>0</v>
      </c>
      <c r="F170" s="283">
        <f t="shared" si="283"/>
        <v>0</v>
      </c>
      <c r="G170" s="283">
        <f t="shared" si="284"/>
        <v>0</v>
      </c>
      <c r="H170" s="283">
        <f t="shared" si="285"/>
        <v>0</v>
      </c>
      <c r="I170" s="283">
        <f t="shared" si="286"/>
        <v>0</v>
      </c>
      <c r="J170" s="283">
        <f t="shared" si="287"/>
        <v>0</v>
      </c>
      <c r="K170" s="283">
        <f t="shared" si="288"/>
        <v>0</v>
      </c>
      <c r="L170" s="283">
        <f t="shared" si="289"/>
        <v>0</v>
      </c>
      <c r="M170" s="283">
        <f t="shared" si="290"/>
        <v>1</v>
      </c>
      <c r="N170" s="283">
        <f t="shared" si="291"/>
        <v>0</v>
      </c>
      <c r="O170" s="283">
        <f t="shared" si="292"/>
        <v>1</v>
      </c>
      <c r="P170" s="283">
        <f t="shared" si="293"/>
        <v>2</v>
      </c>
      <c r="Q170" s="283">
        <f t="shared" si="294"/>
        <v>1</v>
      </c>
      <c r="R170" s="283">
        <f t="shared" si="295"/>
        <v>1</v>
      </c>
      <c r="S170" s="283">
        <f t="shared" si="296"/>
        <v>0</v>
      </c>
      <c r="T170" s="283">
        <f t="shared" si="297"/>
        <v>1</v>
      </c>
      <c r="U170" s="283">
        <f t="shared" si="298"/>
        <v>0</v>
      </c>
      <c r="W170" s="791">
        <f t="shared" si="299"/>
        <v>0</v>
      </c>
      <c r="X170" s="791">
        <f t="shared" si="300"/>
        <v>0</v>
      </c>
      <c r="Y170" s="791">
        <f t="shared" si="301"/>
        <v>0</v>
      </c>
      <c r="Z170" s="791">
        <f t="shared" si="302"/>
        <v>0</v>
      </c>
      <c r="AA170" s="791">
        <f t="shared" si="303"/>
        <v>0</v>
      </c>
      <c r="AB170" s="791">
        <f t="shared" si="304"/>
        <v>0</v>
      </c>
      <c r="AC170" s="791">
        <f t="shared" si="305"/>
        <v>0</v>
      </c>
      <c r="AD170" s="791">
        <f t="shared" si="306"/>
        <v>0</v>
      </c>
      <c r="AE170" s="791">
        <f t="shared" si="307"/>
        <v>0</v>
      </c>
      <c r="AF170" s="791">
        <f t="shared" si="308"/>
        <v>0</v>
      </c>
      <c r="AG170" s="356"/>
      <c r="AH170" s="16" t="s">
        <v>221</v>
      </c>
      <c r="AI170" s="797">
        <f t="shared" si="309"/>
        <v>0</v>
      </c>
      <c r="AJ170" s="797">
        <f t="shared" si="310"/>
        <v>0</v>
      </c>
      <c r="AK170" s="797">
        <f t="shared" si="311"/>
        <v>0</v>
      </c>
      <c r="AL170" s="797">
        <f t="shared" si="312"/>
        <v>0</v>
      </c>
      <c r="AM170" s="797">
        <f t="shared" si="313"/>
        <v>1</v>
      </c>
      <c r="AN170" s="797">
        <f t="shared" si="314"/>
        <v>3</v>
      </c>
      <c r="AO170" s="797">
        <f t="shared" si="315"/>
        <v>2</v>
      </c>
      <c r="AP170" s="797">
        <f t="shared" si="316"/>
        <v>0</v>
      </c>
      <c r="AQ170" s="797">
        <f t="shared" si="317"/>
        <v>9</v>
      </c>
      <c r="AR170" s="797">
        <f t="shared" si="318"/>
        <v>5</v>
      </c>
      <c r="AS170" s="797">
        <f t="shared" si="319"/>
        <v>14</v>
      </c>
      <c r="AT170" s="797">
        <f t="shared" si="320"/>
        <v>4</v>
      </c>
      <c r="AU170" s="797">
        <f t="shared" si="321"/>
        <v>28</v>
      </c>
      <c r="AV170" s="797">
        <f t="shared" si="322"/>
        <v>21</v>
      </c>
      <c r="AW170" s="797">
        <f t="shared" si="323"/>
        <v>32</v>
      </c>
      <c r="AX170" s="797">
        <f t="shared" si="324"/>
        <v>19</v>
      </c>
      <c r="AY170" s="797">
        <f t="shared" si="325"/>
        <v>24</v>
      </c>
      <c r="AZ170" s="797">
        <f t="shared" si="326"/>
        <v>25</v>
      </c>
      <c r="BA170" s="797">
        <f t="shared" si="327"/>
        <v>2</v>
      </c>
      <c r="BB170" s="797">
        <f t="shared" si="328"/>
        <v>7</v>
      </c>
      <c r="BC170" s="797">
        <f t="shared" si="329"/>
        <v>6</v>
      </c>
      <c r="BD170" s="789">
        <f t="shared" si="330"/>
        <v>0</v>
      </c>
      <c r="BE170" s="789">
        <f t="shared" si="331"/>
        <v>0</v>
      </c>
      <c r="BF170" s="789">
        <f t="shared" si="332"/>
        <v>0</v>
      </c>
      <c r="BG170" s="789">
        <f t="shared" si="333"/>
        <v>0</v>
      </c>
      <c r="BH170" s="789">
        <f t="shared" si="334"/>
        <v>1</v>
      </c>
      <c r="BI170" s="789">
        <f t="shared" si="335"/>
        <v>0</v>
      </c>
      <c r="BJ170" s="789">
        <f t="shared" si="336"/>
        <v>0</v>
      </c>
      <c r="BK170" s="789">
        <f t="shared" si="337"/>
        <v>0</v>
      </c>
      <c r="BL170" s="789">
        <f t="shared" si="338"/>
        <v>2</v>
      </c>
      <c r="BM170" s="789">
        <f t="shared" si="339"/>
        <v>3</v>
      </c>
      <c r="BN170" s="356"/>
      <c r="BO170" s="356"/>
      <c r="BP170" s="16" t="s">
        <v>221</v>
      </c>
      <c r="BQ170" s="13"/>
      <c r="BR170" s="13"/>
      <c r="BS170" s="13"/>
      <c r="BT170" s="13"/>
      <c r="BU170" s="13"/>
      <c r="BV170" s="13"/>
      <c r="BW170" s="13"/>
      <c r="BX170" s="13"/>
      <c r="BY170" s="13"/>
      <c r="BZ170" s="13"/>
      <c r="CA170" s="13"/>
      <c r="CB170" s="13"/>
      <c r="CC170" s="13"/>
      <c r="CD170" s="13"/>
      <c r="CE170" s="13"/>
      <c r="CF170" s="13"/>
      <c r="CG170" s="13">
        <v>1</v>
      </c>
      <c r="CH170" s="13"/>
      <c r="CI170" s="13"/>
      <c r="CJ170" s="13"/>
      <c r="CK170" s="13"/>
      <c r="CL170" s="13"/>
      <c r="CM170" s="13">
        <v>1</v>
      </c>
      <c r="CN170" s="13">
        <v>1</v>
      </c>
      <c r="CO170" s="13"/>
      <c r="CP170" s="13"/>
      <c r="CQ170" s="13"/>
      <c r="CR170" s="13"/>
      <c r="CS170" s="13"/>
      <c r="CT170" s="13"/>
      <c r="CU170" s="13"/>
      <c r="CV170" s="13"/>
      <c r="CW170" s="13"/>
      <c r="CX170" s="13"/>
      <c r="CY170" s="13"/>
      <c r="CZ170" s="13"/>
      <c r="DA170" s="13">
        <v>1</v>
      </c>
      <c r="DB170" s="13"/>
      <c r="DC170" s="13"/>
      <c r="DD170" s="13"/>
      <c r="DE170" s="13">
        <v>1</v>
      </c>
      <c r="DF170" s="13">
        <v>1</v>
      </c>
      <c r="DG170" s="13">
        <v>1</v>
      </c>
      <c r="DH170" s="13">
        <v>1</v>
      </c>
      <c r="DI170" s="13"/>
      <c r="DJ170" s="13"/>
      <c r="DK170" s="13">
        <v>1</v>
      </c>
      <c r="DL170" s="13"/>
      <c r="DM170" s="13"/>
      <c r="DN170" s="13">
        <v>1</v>
      </c>
      <c r="DO170" s="13">
        <v>1</v>
      </c>
      <c r="DP170" s="13">
        <v>1</v>
      </c>
      <c r="DQ170" s="13"/>
      <c r="DR170" s="13"/>
      <c r="DS170" s="13">
        <v>2</v>
      </c>
      <c r="DT170" s="13">
        <v>3</v>
      </c>
      <c r="DU170" s="13">
        <v>4</v>
      </c>
      <c r="DV170" s="13">
        <v>1</v>
      </c>
      <c r="DW170" s="13">
        <v>2</v>
      </c>
      <c r="DX170" s="13">
        <v>2</v>
      </c>
      <c r="DY170" s="13"/>
      <c r="DZ170" s="13">
        <v>3</v>
      </c>
      <c r="EA170" s="13"/>
      <c r="EB170" s="13">
        <v>4</v>
      </c>
      <c r="EC170" s="13">
        <v>3</v>
      </c>
      <c r="ED170" s="13">
        <v>1</v>
      </c>
      <c r="EE170" s="13">
        <v>3</v>
      </c>
      <c r="EF170" s="13"/>
      <c r="EG170" s="13">
        <v>1</v>
      </c>
      <c r="EH170" s="13">
        <v>2</v>
      </c>
      <c r="EI170" s="13">
        <v>1</v>
      </c>
      <c r="EJ170" s="13">
        <v>2</v>
      </c>
      <c r="EK170" s="13">
        <v>3</v>
      </c>
      <c r="EL170" s="13">
        <v>3</v>
      </c>
      <c r="EM170" s="13"/>
      <c r="EN170" s="13">
        <v>4</v>
      </c>
      <c r="EO170" s="13">
        <v>4</v>
      </c>
      <c r="EP170" s="13">
        <v>1</v>
      </c>
      <c r="EQ170" s="13">
        <v>3</v>
      </c>
      <c r="ER170" s="13"/>
      <c r="ES170" s="13">
        <v>3</v>
      </c>
      <c r="ET170" s="13">
        <v>3</v>
      </c>
      <c r="EU170" s="13">
        <v>4</v>
      </c>
      <c r="EV170" s="13">
        <v>3</v>
      </c>
      <c r="EW170" s="13"/>
      <c r="EX170" s="13">
        <v>1</v>
      </c>
      <c r="EY170" s="13"/>
      <c r="EZ170" s="13">
        <v>1</v>
      </c>
      <c r="FA170" s="13">
        <v>1</v>
      </c>
      <c r="FB170" s="13">
        <v>1</v>
      </c>
      <c r="FC170" s="13">
        <v>1</v>
      </c>
      <c r="FD170" s="13">
        <v>1</v>
      </c>
      <c r="FE170" s="13"/>
      <c r="FF170" s="13"/>
      <c r="FG170" s="13">
        <v>1</v>
      </c>
      <c r="FH170" s="13"/>
      <c r="FI170" s="13"/>
      <c r="FJ170" s="13"/>
      <c r="FK170" s="13"/>
      <c r="FL170" s="13"/>
      <c r="FM170" s="13"/>
      <c r="FN170" s="60">
        <v>84</v>
      </c>
      <c r="FO170" s="13"/>
      <c r="FP170" s="13"/>
      <c r="FQ170" s="13"/>
      <c r="FR170" s="13"/>
      <c r="FS170" s="13"/>
      <c r="FT170" s="13"/>
      <c r="FU170" s="13"/>
      <c r="FV170" s="13"/>
      <c r="FW170" s="13"/>
      <c r="FX170" s="13"/>
      <c r="FY170" s="13"/>
      <c r="FZ170" s="13"/>
      <c r="GA170" s="13"/>
      <c r="GB170" s="13"/>
      <c r="GC170" s="13"/>
      <c r="GD170" s="13"/>
      <c r="GE170" s="13"/>
      <c r="GF170" s="13"/>
      <c r="GG170" s="13"/>
      <c r="GH170" s="13"/>
      <c r="GI170" s="13"/>
      <c r="GJ170" s="13"/>
      <c r="GK170" s="13">
        <v>1</v>
      </c>
      <c r="GL170" s="13"/>
      <c r="GM170" s="13"/>
      <c r="GN170" s="13"/>
      <c r="GO170" s="13"/>
      <c r="GP170" s="13"/>
      <c r="GQ170" s="13"/>
      <c r="GR170" s="13"/>
      <c r="GS170" s="13">
        <v>1</v>
      </c>
      <c r="GT170" s="13"/>
      <c r="GU170" s="13"/>
      <c r="GV170" s="13">
        <v>1</v>
      </c>
      <c r="GW170" s="13"/>
      <c r="GX170" s="13"/>
      <c r="GY170" s="13"/>
      <c r="GZ170" s="13">
        <v>2</v>
      </c>
      <c r="HA170" s="13"/>
      <c r="HB170" s="13"/>
      <c r="HC170" s="13">
        <v>4</v>
      </c>
      <c r="HD170" s="13"/>
      <c r="HE170" s="13"/>
      <c r="HF170" s="13"/>
      <c r="HG170" s="13">
        <v>3</v>
      </c>
      <c r="HH170" s="13"/>
      <c r="HI170" s="13"/>
      <c r="HJ170" s="13">
        <v>2</v>
      </c>
      <c r="HK170" s="13"/>
      <c r="HL170" s="13">
        <v>1</v>
      </c>
      <c r="HM170" s="13">
        <v>2</v>
      </c>
      <c r="HN170" s="13">
        <v>3</v>
      </c>
      <c r="HO170" s="13">
        <v>2</v>
      </c>
      <c r="HP170" s="13">
        <v>1</v>
      </c>
      <c r="HQ170" s="13">
        <v>2</v>
      </c>
      <c r="HR170" s="13">
        <v>1</v>
      </c>
      <c r="HS170" s="13"/>
      <c r="HT170" s="13">
        <v>3</v>
      </c>
      <c r="HU170" s="13">
        <v>4</v>
      </c>
      <c r="HV170" s="13">
        <v>1</v>
      </c>
      <c r="HW170" s="13">
        <v>4</v>
      </c>
      <c r="HX170" s="13">
        <v>3</v>
      </c>
      <c r="HY170" s="13">
        <v>2</v>
      </c>
      <c r="HZ170" s="13"/>
      <c r="IA170" s="13">
        <v>3</v>
      </c>
      <c r="IB170" s="13">
        <v>4</v>
      </c>
      <c r="IC170" s="13">
        <v>4</v>
      </c>
      <c r="ID170" s="13">
        <v>4</v>
      </c>
      <c r="IE170" s="13">
        <v>2</v>
      </c>
      <c r="IF170" s="13">
        <v>2</v>
      </c>
      <c r="IG170" s="13">
        <v>4</v>
      </c>
      <c r="IH170" s="13">
        <v>6</v>
      </c>
      <c r="II170" s="13">
        <v>2</v>
      </c>
      <c r="IJ170" s="13">
        <v>4</v>
      </c>
      <c r="IK170" s="13">
        <v>1</v>
      </c>
      <c r="IL170" s="13">
        <v>4</v>
      </c>
      <c r="IM170" s="13">
        <v>3</v>
      </c>
      <c r="IN170" s="13">
        <v>3</v>
      </c>
      <c r="IO170" s="13">
        <v>2</v>
      </c>
      <c r="IP170" s="13">
        <v>2</v>
      </c>
      <c r="IQ170" s="13">
        <v>2</v>
      </c>
      <c r="IR170" s="13"/>
      <c r="IS170" s="13">
        <v>3</v>
      </c>
      <c r="IT170" s="13">
        <v>5</v>
      </c>
      <c r="IU170" s="13">
        <v>2</v>
      </c>
      <c r="IV170" s="13">
        <v>2</v>
      </c>
      <c r="IW170" s="13">
        <v>3</v>
      </c>
      <c r="IX170" s="13"/>
      <c r="IY170" s="13"/>
      <c r="IZ170" s="13"/>
      <c r="JA170" s="13"/>
      <c r="JB170" s="13"/>
      <c r="JC170" s="13"/>
      <c r="JD170" s="13"/>
      <c r="JE170" s="13"/>
      <c r="JF170" s="13">
        <v>1</v>
      </c>
      <c r="JG170" s="13">
        <v>1</v>
      </c>
      <c r="JH170" s="13"/>
      <c r="JI170" s="13"/>
      <c r="JJ170" s="13"/>
      <c r="JK170" s="13"/>
      <c r="JL170" s="13"/>
      <c r="JM170" s="60">
        <v>112</v>
      </c>
      <c r="JN170" s="13"/>
      <c r="JO170" s="13"/>
      <c r="JP170" s="13"/>
      <c r="JQ170" s="13"/>
      <c r="JR170" s="13"/>
      <c r="JS170" s="13"/>
      <c r="JT170" s="13"/>
      <c r="JU170" s="13"/>
      <c r="JV170" s="13"/>
      <c r="JW170" s="13"/>
      <c r="JX170" s="13"/>
      <c r="JY170" s="13"/>
      <c r="JZ170" s="13"/>
      <c r="KA170" s="13">
        <v>1</v>
      </c>
      <c r="KB170" s="13"/>
      <c r="KC170" s="13"/>
      <c r="KD170" s="13"/>
      <c r="KE170" s="13"/>
      <c r="KF170" s="13"/>
      <c r="KG170" s="13"/>
      <c r="KH170" s="13"/>
      <c r="KI170" s="13"/>
      <c r="KJ170" s="13"/>
      <c r="KK170" s="13"/>
      <c r="KL170" s="13"/>
      <c r="KM170" s="13"/>
      <c r="KN170" s="13"/>
      <c r="KO170" s="13"/>
      <c r="KP170" s="13"/>
      <c r="KQ170" s="13"/>
      <c r="KR170" s="13"/>
      <c r="KS170" s="13"/>
      <c r="KT170" s="13"/>
      <c r="KU170" s="13"/>
      <c r="KV170" s="13"/>
      <c r="KW170" s="13"/>
      <c r="KX170" s="13"/>
      <c r="KY170" s="13"/>
      <c r="KZ170" s="13"/>
      <c r="LA170" s="13"/>
      <c r="LB170" s="13"/>
      <c r="LC170" s="13"/>
      <c r="LD170" s="13"/>
      <c r="LE170" s="13"/>
      <c r="LF170" s="13"/>
      <c r="LG170" s="13"/>
      <c r="LH170" s="13"/>
      <c r="LI170" s="13"/>
      <c r="LJ170" s="13"/>
      <c r="LK170" s="13"/>
      <c r="LL170" s="13"/>
      <c r="LM170" s="13"/>
      <c r="LN170" s="13"/>
      <c r="LO170" s="13"/>
      <c r="LP170" s="13"/>
      <c r="LQ170" s="13"/>
      <c r="LR170" s="13"/>
      <c r="LS170" s="13"/>
      <c r="LT170" s="13"/>
      <c r="LU170" s="13">
        <v>2</v>
      </c>
      <c r="LV170" s="13"/>
      <c r="LW170" s="13"/>
      <c r="LX170" s="13">
        <v>1</v>
      </c>
      <c r="LY170" s="13"/>
      <c r="LZ170" s="13"/>
      <c r="MA170" s="13"/>
      <c r="MB170" s="13">
        <v>1</v>
      </c>
      <c r="MC170" s="13"/>
      <c r="MD170" s="13">
        <v>1</v>
      </c>
      <c r="ME170" s="13"/>
      <c r="MF170" s="13"/>
      <c r="MG170" s="13"/>
      <c r="MH170" s="13"/>
      <c r="MI170" s="13"/>
      <c r="MJ170" s="13"/>
      <c r="MK170" s="60">
        <v>6</v>
      </c>
      <c r="ML170" s="13">
        <v>202</v>
      </c>
      <c r="MM170" s="108"/>
      <c r="MN170" s="108"/>
      <c r="MO170" s="108"/>
      <c r="MP170" s="108"/>
    </row>
    <row r="171" spans="1:354" s="285" customFormat="1" ht="24.6">
      <c r="A171" s="289">
        <v>0.2</v>
      </c>
      <c r="B171" s="290" t="s">
        <v>286</v>
      </c>
      <c r="C171" s="38"/>
      <c r="D171" s="38"/>
      <c r="E171" s="38"/>
      <c r="F171" s="38"/>
      <c r="G171" s="38"/>
      <c r="H171" s="38"/>
      <c r="I171" s="38"/>
      <c r="J171" s="38"/>
      <c r="K171" s="38"/>
      <c r="L171" s="38"/>
      <c r="M171" s="38"/>
      <c r="N171" s="38"/>
      <c r="O171" s="38"/>
      <c r="P171" s="38"/>
      <c r="Q171" s="38"/>
      <c r="R171" s="38"/>
      <c r="S171" s="38"/>
      <c r="T171" s="38"/>
      <c r="U171" s="38"/>
      <c r="W171" s="784"/>
      <c r="X171" s="784"/>
      <c r="Y171" s="784"/>
      <c r="Z171" s="784"/>
      <c r="AA171" s="784"/>
      <c r="AB171" s="784"/>
      <c r="AC171" s="784"/>
      <c r="AD171" s="784"/>
      <c r="AE171" s="784"/>
      <c r="AF171" s="784"/>
      <c r="AG171" s="768"/>
      <c r="AH171" s="754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 s="274"/>
      <c r="BD171" s="784"/>
      <c r="BE171" s="784"/>
      <c r="BF171" s="784"/>
      <c r="BG171" s="784"/>
      <c r="BH171" s="784"/>
      <c r="BI171" s="784"/>
      <c r="BJ171" s="784"/>
      <c r="BK171" s="784"/>
      <c r="BL171" s="784"/>
      <c r="BM171" s="784"/>
      <c r="BN171" s="768"/>
      <c r="BO171" s="768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</row>
    <row r="172" spans="1:354">
      <c r="A172" s="5" t="s">
        <v>179</v>
      </c>
      <c r="B172" s="291">
        <f t="shared" ref="B172:U172" si="340">+B12*(1+$A$171)</f>
        <v>0</v>
      </c>
      <c r="C172" s="291">
        <f t="shared" si="340"/>
        <v>2.4</v>
      </c>
      <c r="D172" s="291">
        <f t="shared" si="340"/>
        <v>1.2</v>
      </c>
      <c r="E172" s="291">
        <f t="shared" si="340"/>
        <v>0</v>
      </c>
      <c r="F172" s="291">
        <f t="shared" si="340"/>
        <v>9.6</v>
      </c>
      <c r="G172" s="291">
        <f t="shared" si="340"/>
        <v>4.8</v>
      </c>
      <c r="H172" s="291">
        <f t="shared" si="340"/>
        <v>40.799999999999997</v>
      </c>
      <c r="I172" s="291">
        <f t="shared" si="340"/>
        <v>8.4</v>
      </c>
      <c r="J172" s="291">
        <f t="shared" si="340"/>
        <v>87.6</v>
      </c>
      <c r="K172" s="291">
        <f t="shared" si="340"/>
        <v>54</v>
      </c>
      <c r="L172" s="291">
        <f t="shared" si="340"/>
        <v>212.4</v>
      </c>
      <c r="M172" s="291">
        <f t="shared" si="340"/>
        <v>126</v>
      </c>
      <c r="N172" s="291">
        <f t="shared" si="340"/>
        <v>572.4</v>
      </c>
      <c r="O172" s="291">
        <f t="shared" si="340"/>
        <v>313.2</v>
      </c>
      <c r="P172" s="291">
        <f t="shared" si="340"/>
        <v>841.19999999999993</v>
      </c>
      <c r="Q172" s="291">
        <f t="shared" si="340"/>
        <v>435.59999999999997</v>
      </c>
      <c r="R172" s="291">
        <f t="shared" si="340"/>
        <v>504</v>
      </c>
      <c r="S172" s="291">
        <f t="shared" si="340"/>
        <v>463.2</v>
      </c>
      <c r="T172" s="291">
        <f t="shared" si="340"/>
        <v>97.2</v>
      </c>
      <c r="U172" s="291">
        <f t="shared" si="340"/>
        <v>204</v>
      </c>
    </row>
    <row r="173" spans="1:354">
      <c r="A173" s="5" t="s">
        <v>25</v>
      </c>
      <c r="B173" s="291">
        <f t="shared" ref="B173:U173" si="341">+B13*(1+$A$171)</f>
        <v>0</v>
      </c>
      <c r="C173" s="291">
        <f t="shared" si="341"/>
        <v>0</v>
      </c>
      <c r="D173" s="291">
        <f t="shared" si="341"/>
        <v>0</v>
      </c>
      <c r="E173" s="291">
        <f t="shared" si="341"/>
        <v>0</v>
      </c>
      <c r="F173" s="291">
        <f t="shared" si="341"/>
        <v>0</v>
      </c>
      <c r="G173" s="291">
        <f t="shared" si="341"/>
        <v>0</v>
      </c>
      <c r="H173" s="291">
        <f t="shared" si="341"/>
        <v>0</v>
      </c>
      <c r="I173" s="291">
        <f t="shared" si="341"/>
        <v>0</v>
      </c>
      <c r="J173" s="291">
        <f t="shared" si="341"/>
        <v>2.4</v>
      </c>
      <c r="K173" s="291">
        <f t="shared" si="341"/>
        <v>0</v>
      </c>
      <c r="L173" s="291">
        <f t="shared" si="341"/>
        <v>3.5999999999999996</v>
      </c>
      <c r="M173" s="291">
        <f t="shared" si="341"/>
        <v>0</v>
      </c>
      <c r="N173" s="291">
        <f t="shared" si="341"/>
        <v>1.2</v>
      </c>
      <c r="O173" s="291">
        <f t="shared" si="341"/>
        <v>2.4</v>
      </c>
      <c r="P173" s="291">
        <f t="shared" si="341"/>
        <v>4.8</v>
      </c>
      <c r="Q173" s="291">
        <f t="shared" si="341"/>
        <v>1.2</v>
      </c>
      <c r="R173" s="291">
        <f t="shared" si="341"/>
        <v>3.5999999999999996</v>
      </c>
      <c r="S173" s="291">
        <f t="shared" si="341"/>
        <v>1.2</v>
      </c>
      <c r="T173" s="291">
        <f t="shared" si="341"/>
        <v>1.2</v>
      </c>
      <c r="U173" s="291">
        <f t="shared" si="341"/>
        <v>1.2</v>
      </c>
    </row>
    <row r="174" spans="1:354">
      <c r="A174" s="5" t="s">
        <v>26</v>
      </c>
      <c r="B174" s="291">
        <f t="shared" ref="B174:U174" si="342">+B14*(1+$A$171)</f>
        <v>1.2</v>
      </c>
      <c r="C174" s="291">
        <f t="shared" si="342"/>
        <v>0</v>
      </c>
      <c r="D174" s="291">
        <f t="shared" si="342"/>
        <v>1.2</v>
      </c>
      <c r="E174" s="291">
        <f t="shared" si="342"/>
        <v>2.4</v>
      </c>
      <c r="F174" s="291">
        <f t="shared" si="342"/>
        <v>4.8</v>
      </c>
      <c r="G174" s="291">
        <f t="shared" si="342"/>
        <v>2.4</v>
      </c>
      <c r="H174" s="291">
        <f t="shared" si="342"/>
        <v>19.2</v>
      </c>
      <c r="I174" s="291">
        <f t="shared" si="342"/>
        <v>15.6</v>
      </c>
      <c r="J174" s="291">
        <f t="shared" si="342"/>
        <v>37.199999999999996</v>
      </c>
      <c r="K174" s="291">
        <f t="shared" si="342"/>
        <v>27.599999999999998</v>
      </c>
      <c r="L174" s="291">
        <f t="shared" si="342"/>
        <v>111.6</v>
      </c>
      <c r="M174" s="291">
        <f t="shared" si="342"/>
        <v>69.599999999999994</v>
      </c>
      <c r="N174" s="291">
        <f t="shared" si="342"/>
        <v>246</v>
      </c>
      <c r="O174" s="291">
        <f t="shared" si="342"/>
        <v>106.8</v>
      </c>
      <c r="P174" s="291">
        <f t="shared" si="342"/>
        <v>196.79999999999998</v>
      </c>
      <c r="Q174" s="291">
        <f t="shared" si="342"/>
        <v>135.6</v>
      </c>
      <c r="R174" s="291">
        <f t="shared" si="342"/>
        <v>112.8</v>
      </c>
      <c r="S174" s="291">
        <f t="shared" si="342"/>
        <v>86.399999999999991</v>
      </c>
      <c r="T174" s="291">
        <f t="shared" si="342"/>
        <v>28.799999999999997</v>
      </c>
      <c r="U174" s="291">
        <f t="shared" si="342"/>
        <v>24</v>
      </c>
      <c r="AI174" s="285"/>
      <c r="AJ174" s="285"/>
      <c r="AK174" s="285"/>
      <c r="AL174" s="285"/>
      <c r="AM174" s="285"/>
      <c r="AN174" s="285"/>
      <c r="AO174" s="285"/>
      <c r="AP174" s="285"/>
      <c r="AQ174" s="285"/>
      <c r="AR174" s="285"/>
      <c r="AS174" s="285"/>
      <c r="AT174" s="285"/>
      <c r="AU174" s="285"/>
      <c r="AV174" s="285"/>
      <c r="AW174" s="285"/>
      <c r="AX174" s="285"/>
      <c r="AY174" s="285"/>
      <c r="AZ174" s="285"/>
      <c r="BA174" s="285"/>
      <c r="BB174" s="285"/>
      <c r="BC174" s="285"/>
      <c r="BP174" s="285"/>
      <c r="BQ174" s="285"/>
      <c r="BR174" s="285"/>
      <c r="BS174" s="285"/>
      <c r="BT174" s="285"/>
      <c r="BU174" s="285"/>
      <c r="BV174" s="285"/>
      <c r="BW174" s="285"/>
      <c r="BX174" s="285"/>
      <c r="BY174" s="285"/>
      <c r="BZ174" s="285"/>
      <c r="CA174" s="285"/>
      <c r="CB174" s="285"/>
      <c r="CC174" s="285"/>
      <c r="CD174" s="285"/>
      <c r="CE174" s="285"/>
      <c r="CF174" s="285"/>
      <c r="CG174" s="285"/>
      <c r="CH174" s="285"/>
      <c r="CI174" s="285"/>
      <c r="CJ174" s="285"/>
      <c r="CK174" s="285"/>
      <c r="CL174" s="285"/>
      <c r="CM174" s="285"/>
      <c r="CN174" s="285"/>
      <c r="CO174" s="285"/>
      <c r="CP174" s="285"/>
      <c r="CQ174" s="285"/>
      <c r="CR174" s="285"/>
      <c r="CS174" s="285"/>
      <c r="CT174" s="285"/>
      <c r="CU174" s="285"/>
      <c r="CV174" s="285"/>
      <c r="CW174" s="285"/>
      <c r="CX174" s="285"/>
      <c r="CY174" s="285"/>
      <c r="CZ174" s="285"/>
      <c r="DA174" s="285"/>
      <c r="DB174" s="285"/>
      <c r="DC174" s="285"/>
      <c r="DD174" s="285"/>
      <c r="DE174" s="285"/>
      <c r="DF174" s="285"/>
      <c r="DG174" s="285"/>
      <c r="DH174" s="285"/>
      <c r="DI174" s="285"/>
      <c r="DJ174" s="285"/>
      <c r="DK174" s="285"/>
      <c r="DL174" s="285"/>
      <c r="DM174" s="285"/>
      <c r="DN174" s="285"/>
      <c r="DO174" s="285"/>
      <c r="DP174" s="285"/>
      <c r="DQ174" s="285"/>
      <c r="DR174" s="285"/>
      <c r="DS174" s="285"/>
      <c r="DT174" s="285"/>
      <c r="DU174" s="285"/>
      <c r="DV174" s="285"/>
      <c r="DW174" s="285"/>
      <c r="DX174" s="285"/>
      <c r="DY174" s="285"/>
      <c r="DZ174" s="285"/>
      <c r="EA174" s="285"/>
      <c r="EB174" s="285"/>
      <c r="EC174" s="285"/>
      <c r="ED174" s="285"/>
      <c r="EE174" s="285"/>
      <c r="EF174" s="285"/>
      <c r="EG174" s="285"/>
      <c r="EH174" s="285"/>
      <c r="EI174" s="285"/>
      <c r="EJ174" s="285"/>
      <c r="EK174" s="285"/>
      <c r="EL174" s="285"/>
      <c r="EM174" s="285"/>
      <c r="EN174" s="285"/>
      <c r="EO174" s="285"/>
      <c r="EP174" s="285"/>
      <c r="EQ174" s="285"/>
      <c r="ER174" s="285"/>
      <c r="ES174" s="285"/>
      <c r="ET174" s="285"/>
      <c r="EU174" s="285"/>
      <c r="EV174" s="285"/>
      <c r="EW174" s="285"/>
      <c r="EX174" s="285"/>
      <c r="EY174" s="285"/>
      <c r="EZ174" s="285"/>
      <c r="FA174" s="285"/>
      <c r="FB174" s="285"/>
      <c r="FC174" s="285"/>
      <c r="FD174" s="285"/>
      <c r="FE174" s="285"/>
      <c r="FF174" s="285"/>
      <c r="FG174" s="285"/>
      <c r="FH174" s="285"/>
      <c r="FI174" s="285"/>
      <c r="FJ174" s="285"/>
      <c r="FK174" s="285"/>
      <c r="FL174" s="285"/>
      <c r="FM174" s="285"/>
      <c r="FN174" s="285"/>
      <c r="FO174" s="285"/>
      <c r="FP174" s="285"/>
      <c r="FQ174" s="285"/>
      <c r="FR174" s="285"/>
      <c r="FS174" s="285"/>
      <c r="FT174" s="285"/>
      <c r="FU174" s="285"/>
      <c r="FV174" s="285"/>
      <c r="FW174" s="285"/>
      <c r="FX174" s="285"/>
      <c r="FY174" s="285"/>
      <c r="FZ174" s="285"/>
      <c r="GA174" s="285"/>
      <c r="GB174" s="285"/>
      <c r="GC174" s="285"/>
      <c r="GD174" s="285"/>
      <c r="GE174" s="285"/>
      <c r="GF174" s="285"/>
      <c r="GG174" s="285"/>
      <c r="GH174" s="285"/>
      <c r="GI174" s="285"/>
      <c r="GJ174" s="285"/>
      <c r="GK174" s="285"/>
      <c r="GL174" s="285"/>
      <c r="GM174" s="285"/>
      <c r="GN174" s="285"/>
      <c r="GO174" s="285"/>
      <c r="GP174" s="285"/>
      <c r="GQ174" s="285"/>
      <c r="GR174" s="285"/>
      <c r="GS174" s="285"/>
      <c r="GT174" s="285"/>
      <c r="GU174" s="285"/>
      <c r="GV174" s="285"/>
      <c r="GW174" s="285"/>
      <c r="GX174" s="285"/>
      <c r="GY174" s="285"/>
      <c r="GZ174" s="285"/>
      <c r="HA174" s="285"/>
      <c r="HB174" s="285"/>
      <c r="HC174" s="285"/>
      <c r="HD174" s="285"/>
      <c r="HE174" s="285"/>
      <c r="HF174" s="285"/>
      <c r="HG174" s="285"/>
      <c r="HH174" s="285"/>
      <c r="HI174" s="285"/>
      <c r="HJ174" s="285"/>
      <c r="HK174" s="285"/>
      <c r="HL174" s="285"/>
      <c r="HM174" s="285"/>
      <c r="HN174" s="285"/>
      <c r="HO174" s="285"/>
      <c r="HP174" s="285"/>
      <c r="HQ174" s="285"/>
      <c r="HR174" s="285"/>
      <c r="HS174" s="285"/>
      <c r="HT174" s="285"/>
      <c r="HU174" s="285"/>
      <c r="HV174" s="285"/>
      <c r="HW174" s="285"/>
      <c r="HX174" s="285"/>
      <c r="HY174" s="285"/>
      <c r="HZ174" s="285"/>
      <c r="IA174" s="285"/>
      <c r="IB174" s="285"/>
      <c r="IC174" s="285"/>
      <c r="ID174" s="285"/>
      <c r="IE174" s="285"/>
      <c r="IF174" s="285"/>
      <c r="IG174" s="285"/>
      <c r="IH174" s="285"/>
      <c r="II174" s="285"/>
      <c r="IJ174" s="285"/>
      <c r="IK174" s="285"/>
      <c r="IL174" s="285"/>
      <c r="IM174" s="285"/>
      <c r="IN174" s="285"/>
      <c r="IO174" s="285"/>
      <c r="IP174" s="285"/>
      <c r="IQ174" s="285"/>
      <c r="IR174" s="285"/>
      <c r="IS174" s="285"/>
      <c r="IT174" s="285"/>
      <c r="IU174" s="285"/>
      <c r="IV174" s="285"/>
      <c r="IW174" s="285"/>
      <c r="IX174" s="285"/>
      <c r="IY174" s="285"/>
      <c r="IZ174" s="285"/>
      <c r="JA174" s="285"/>
      <c r="JB174" s="285"/>
      <c r="JC174" s="285"/>
      <c r="JD174" s="285"/>
      <c r="JE174" s="285"/>
      <c r="JF174" s="285"/>
      <c r="JG174" s="285"/>
      <c r="JH174" s="285"/>
      <c r="JI174" s="285"/>
      <c r="JJ174" s="285"/>
      <c r="JK174" s="285"/>
      <c r="JL174" s="285"/>
      <c r="JM174" s="285"/>
      <c r="JN174" s="285"/>
      <c r="JO174" s="285"/>
      <c r="JP174" s="285"/>
      <c r="JQ174" s="285"/>
      <c r="JR174" s="285"/>
      <c r="JS174" s="285"/>
      <c r="JT174" s="285"/>
      <c r="JU174" s="285"/>
      <c r="JV174" s="285"/>
      <c r="JW174" s="285"/>
      <c r="JX174" s="285"/>
      <c r="JY174" s="285"/>
      <c r="JZ174" s="285"/>
      <c r="KA174" s="285"/>
      <c r="KB174" s="285"/>
      <c r="KC174" s="285"/>
      <c r="KD174" s="285"/>
      <c r="KE174" s="285"/>
      <c r="KF174" s="285"/>
      <c r="KG174" s="285"/>
      <c r="KH174" s="285"/>
      <c r="KI174" s="285"/>
      <c r="KJ174" s="285"/>
      <c r="KK174" s="285"/>
      <c r="KL174" s="285"/>
      <c r="KM174" s="285"/>
      <c r="KN174" s="285"/>
      <c r="KO174" s="285"/>
      <c r="KP174" s="285"/>
      <c r="KQ174" s="285"/>
      <c r="KR174" s="285"/>
      <c r="KS174" s="285"/>
      <c r="KT174" s="285"/>
      <c r="KU174" s="285"/>
      <c r="KV174" s="285"/>
      <c r="KW174" s="285"/>
      <c r="KX174" s="285"/>
      <c r="KY174" s="285"/>
      <c r="KZ174" s="285"/>
      <c r="LA174" s="285"/>
      <c r="LB174" s="285"/>
      <c r="LC174" s="285"/>
      <c r="LD174" s="285"/>
      <c r="LE174" s="285"/>
      <c r="LF174" s="285"/>
      <c r="LG174" s="285"/>
      <c r="LH174" s="285"/>
      <c r="LI174" s="285"/>
      <c r="LJ174" s="285"/>
      <c r="LK174" s="285"/>
      <c r="LL174" s="285"/>
      <c r="LM174" s="285"/>
      <c r="LN174" s="285"/>
      <c r="LO174" s="285"/>
      <c r="LP174" s="285"/>
      <c r="LQ174" s="285"/>
      <c r="LR174" s="285"/>
      <c r="LS174" s="285"/>
      <c r="LT174" s="285"/>
      <c r="LU174" s="285"/>
      <c r="LV174" s="285"/>
      <c r="LW174" s="285"/>
      <c r="LX174" s="285"/>
      <c r="LY174" s="285"/>
      <c r="LZ174" s="285"/>
      <c r="MA174" s="285"/>
      <c r="MB174" s="285"/>
      <c r="MC174" s="285"/>
      <c r="MD174" s="285"/>
      <c r="ME174" s="285"/>
    </row>
    <row r="175" spans="1:354">
      <c r="A175" s="5" t="s">
        <v>27</v>
      </c>
      <c r="B175" s="291">
        <f t="shared" ref="B175:U175" si="343">+B15*(1+$A$171)</f>
        <v>0</v>
      </c>
      <c r="C175" s="291">
        <f t="shared" si="343"/>
        <v>0</v>
      </c>
      <c r="D175" s="291">
        <f t="shared" si="343"/>
        <v>1.2</v>
      </c>
      <c r="E175" s="291">
        <f t="shared" si="343"/>
        <v>0</v>
      </c>
      <c r="F175" s="291">
        <f t="shared" si="343"/>
        <v>3.5999999999999996</v>
      </c>
      <c r="G175" s="291">
        <f t="shared" si="343"/>
        <v>2.4</v>
      </c>
      <c r="H175" s="291">
        <f t="shared" si="343"/>
        <v>13.2</v>
      </c>
      <c r="I175" s="291">
        <f t="shared" si="343"/>
        <v>10.799999999999999</v>
      </c>
      <c r="J175" s="291">
        <f t="shared" si="343"/>
        <v>22.8</v>
      </c>
      <c r="K175" s="291">
        <f t="shared" si="343"/>
        <v>19.2</v>
      </c>
      <c r="L175" s="291">
        <f t="shared" si="343"/>
        <v>72</v>
      </c>
      <c r="M175" s="291">
        <f t="shared" si="343"/>
        <v>33.6</v>
      </c>
      <c r="N175" s="291">
        <f t="shared" si="343"/>
        <v>166.79999999999998</v>
      </c>
      <c r="O175" s="291">
        <f t="shared" si="343"/>
        <v>78</v>
      </c>
      <c r="P175" s="291">
        <f t="shared" si="343"/>
        <v>181.2</v>
      </c>
      <c r="Q175" s="291">
        <f t="shared" si="343"/>
        <v>127.19999999999999</v>
      </c>
      <c r="R175" s="291">
        <f t="shared" si="343"/>
        <v>152.4</v>
      </c>
      <c r="S175" s="291">
        <f t="shared" si="343"/>
        <v>114</v>
      </c>
      <c r="T175" s="291">
        <f t="shared" si="343"/>
        <v>40.799999999999997</v>
      </c>
      <c r="U175" s="291">
        <f t="shared" si="343"/>
        <v>67.2</v>
      </c>
    </row>
    <row r="176" spans="1:354">
      <c r="A176" s="5" t="s">
        <v>28</v>
      </c>
      <c r="B176" s="291">
        <f t="shared" ref="B176:U176" si="344">+B16*(1+$A$171)</f>
        <v>0</v>
      </c>
      <c r="C176" s="291">
        <f t="shared" si="344"/>
        <v>0</v>
      </c>
      <c r="D176" s="291">
        <f t="shared" si="344"/>
        <v>0</v>
      </c>
      <c r="E176" s="291">
        <f t="shared" si="344"/>
        <v>0</v>
      </c>
      <c r="F176" s="291">
        <f t="shared" si="344"/>
        <v>1.2</v>
      </c>
      <c r="G176" s="291">
        <f t="shared" si="344"/>
        <v>1.2</v>
      </c>
      <c r="H176" s="291">
        <f t="shared" si="344"/>
        <v>7.1999999999999993</v>
      </c>
      <c r="I176" s="291">
        <f t="shared" si="344"/>
        <v>6</v>
      </c>
      <c r="J176" s="291">
        <f t="shared" si="344"/>
        <v>18</v>
      </c>
      <c r="K176" s="291">
        <f t="shared" si="344"/>
        <v>8.4</v>
      </c>
      <c r="L176" s="291">
        <f t="shared" si="344"/>
        <v>57.599999999999994</v>
      </c>
      <c r="M176" s="291">
        <f t="shared" si="344"/>
        <v>27.599999999999998</v>
      </c>
      <c r="N176" s="291">
        <f t="shared" si="344"/>
        <v>97.2</v>
      </c>
      <c r="O176" s="291">
        <f t="shared" si="344"/>
        <v>46.8</v>
      </c>
      <c r="P176" s="291">
        <f t="shared" si="344"/>
        <v>114</v>
      </c>
      <c r="Q176" s="291">
        <f t="shared" si="344"/>
        <v>48</v>
      </c>
      <c r="R176" s="291">
        <f t="shared" si="344"/>
        <v>61.199999999999996</v>
      </c>
      <c r="S176" s="291">
        <f t="shared" si="344"/>
        <v>69.599999999999994</v>
      </c>
      <c r="T176" s="291">
        <f t="shared" si="344"/>
        <v>9.6</v>
      </c>
      <c r="U176" s="291">
        <f t="shared" si="344"/>
        <v>19.2</v>
      </c>
    </row>
    <row r="177" spans="1:21">
      <c r="A177" s="5" t="s">
        <v>180</v>
      </c>
      <c r="B177" s="291">
        <f t="shared" ref="B177:U177" si="345">+B17*(1+$A$171)</f>
        <v>0</v>
      </c>
      <c r="C177" s="291">
        <f t="shared" si="345"/>
        <v>0</v>
      </c>
      <c r="D177" s="291">
        <f t="shared" si="345"/>
        <v>1.2</v>
      </c>
      <c r="E177" s="291">
        <f t="shared" si="345"/>
        <v>0</v>
      </c>
      <c r="F177" s="291">
        <f t="shared" si="345"/>
        <v>2.4</v>
      </c>
      <c r="G177" s="291">
        <f t="shared" si="345"/>
        <v>2.4</v>
      </c>
      <c r="H177" s="291">
        <f t="shared" si="345"/>
        <v>8.4</v>
      </c>
      <c r="I177" s="291">
        <f t="shared" si="345"/>
        <v>9.6</v>
      </c>
      <c r="J177" s="291">
        <f t="shared" si="345"/>
        <v>34.799999999999997</v>
      </c>
      <c r="K177" s="291">
        <f t="shared" si="345"/>
        <v>14.399999999999999</v>
      </c>
      <c r="L177" s="291">
        <f t="shared" si="345"/>
        <v>87.6</v>
      </c>
      <c r="M177" s="291">
        <f t="shared" si="345"/>
        <v>34.799999999999997</v>
      </c>
      <c r="N177" s="291">
        <f t="shared" si="345"/>
        <v>211.2</v>
      </c>
      <c r="O177" s="291">
        <f t="shared" si="345"/>
        <v>82.8</v>
      </c>
      <c r="P177" s="291">
        <f t="shared" si="345"/>
        <v>231.6</v>
      </c>
      <c r="Q177" s="291">
        <f t="shared" si="345"/>
        <v>170.4</v>
      </c>
      <c r="R177" s="291">
        <f t="shared" si="345"/>
        <v>142.79999999999998</v>
      </c>
      <c r="S177" s="291">
        <f t="shared" si="345"/>
        <v>138</v>
      </c>
      <c r="T177" s="291">
        <f t="shared" si="345"/>
        <v>27.599999999999998</v>
      </c>
      <c r="U177" s="291">
        <f t="shared" si="345"/>
        <v>51.6</v>
      </c>
    </row>
    <row r="178" spans="1:21">
      <c r="A178" s="5" t="s">
        <v>30</v>
      </c>
      <c r="B178" s="291">
        <f t="shared" ref="B178:U178" si="346">+B18*(1+$A$171)</f>
        <v>0</v>
      </c>
      <c r="C178" s="291">
        <f t="shared" si="346"/>
        <v>0</v>
      </c>
      <c r="D178" s="291">
        <f t="shared" si="346"/>
        <v>0</v>
      </c>
      <c r="E178" s="291">
        <f t="shared" si="346"/>
        <v>0</v>
      </c>
      <c r="F178" s="291">
        <f t="shared" si="346"/>
        <v>0</v>
      </c>
      <c r="G178" s="291">
        <f t="shared" si="346"/>
        <v>0</v>
      </c>
      <c r="H178" s="291">
        <f t="shared" si="346"/>
        <v>6</v>
      </c>
      <c r="I178" s="291">
        <f t="shared" si="346"/>
        <v>2.4</v>
      </c>
      <c r="J178" s="291">
        <f t="shared" si="346"/>
        <v>2.4</v>
      </c>
      <c r="K178" s="291">
        <f t="shared" si="346"/>
        <v>2.4</v>
      </c>
      <c r="L178" s="291">
        <f t="shared" si="346"/>
        <v>20.399999999999999</v>
      </c>
      <c r="M178" s="291">
        <f t="shared" si="346"/>
        <v>4.8</v>
      </c>
      <c r="N178" s="291">
        <f t="shared" si="346"/>
        <v>24</v>
      </c>
      <c r="O178" s="291">
        <f t="shared" si="346"/>
        <v>9.6</v>
      </c>
      <c r="P178" s="291">
        <f t="shared" si="346"/>
        <v>19.2</v>
      </c>
      <c r="Q178" s="291">
        <f t="shared" si="346"/>
        <v>8.4</v>
      </c>
      <c r="R178" s="291">
        <f t="shared" si="346"/>
        <v>6</v>
      </c>
      <c r="S178" s="291">
        <f t="shared" si="346"/>
        <v>2.4</v>
      </c>
      <c r="T178" s="291">
        <f t="shared" si="346"/>
        <v>2.4</v>
      </c>
      <c r="U178" s="291">
        <f t="shared" si="346"/>
        <v>2.4</v>
      </c>
    </row>
    <row r="179" spans="1:21">
      <c r="A179" s="5" t="s">
        <v>31</v>
      </c>
      <c r="B179" s="291">
        <f t="shared" ref="B179:U179" si="347">+B19*(1+$A$171)</f>
        <v>0</v>
      </c>
      <c r="C179" s="291">
        <f t="shared" si="347"/>
        <v>2.4</v>
      </c>
      <c r="D179" s="291">
        <f t="shared" si="347"/>
        <v>1.2</v>
      </c>
      <c r="E179" s="291">
        <f t="shared" si="347"/>
        <v>1.2</v>
      </c>
      <c r="F179" s="291">
        <f t="shared" si="347"/>
        <v>0</v>
      </c>
      <c r="G179" s="291">
        <f t="shared" si="347"/>
        <v>2.4</v>
      </c>
      <c r="H179" s="291">
        <f t="shared" si="347"/>
        <v>19.2</v>
      </c>
      <c r="I179" s="291">
        <f t="shared" si="347"/>
        <v>10.799999999999999</v>
      </c>
      <c r="J179" s="291">
        <f t="shared" si="347"/>
        <v>48</v>
      </c>
      <c r="K179" s="291">
        <f t="shared" si="347"/>
        <v>18</v>
      </c>
      <c r="L179" s="291">
        <f t="shared" si="347"/>
        <v>136.79999999999998</v>
      </c>
      <c r="M179" s="291">
        <f t="shared" si="347"/>
        <v>60</v>
      </c>
      <c r="N179" s="291">
        <f t="shared" si="347"/>
        <v>235.2</v>
      </c>
      <c r="O179" s="291">
        <f t="shared" si="347"/>
        <v>115.19999999999999</v>
      </c>
      <c r="P179" s="291">
        <f t="shared" si="347"/>
        <v>213.6</v>
      </c>
      <c r="Q179" s="291">
        <f t="shared" si="347"/>
        <v>121.19999999999999</v>
      </c>
      <c r="R179" s="291">
        <f t="shared" si="347"/>
        <v>120</v>
      </c>
      <c r="S179" s="291">
        <f t="shared" si="347"/>
        <v>88.8</v>
      </c>
      <c r="T179" s="291">
        <f t="shared" si="347"/>
        <v>15.6</v>
      </c>
      <c r="U179" s="291">
        <f t="shared" si="347"/>
        <v>19.2</v>
      </c>
    </row>
    <row r="180" spans="1:21">
      <c r="A180" s="5" t="s">
        <v>32</v>
      </c>
      <c r="B180" s="291">
        <f t="shared" ref="B180:U180" si="348">+B20*(1+$A$171)</f>
        <v>0</v>
      </c>
      <c r="C180" s="291">
        <f t="shared" si="348"/>
        <v>0</v>
      </c>
      <c r="D180" s="291">
        <f t="shared" si="348"/>
        <v>0</v>
      </c>
      <c r="E180" s="291">
        <f t="shared" si="348"/>
        <v>0</v>
      </c>
      <c r="F180" s="291">
        <f t="shared" si="348"/>
        <v>1.2</v>
      </c>
      <c r="G180" s="291">
        <f t="shared" si="348"/>
        <v>2.4</v>
      </c>
      <c r="H180" s="291">
        <f t="shared" si="348"/>
        <v>0</v>
      </c>
      <c r="I180" s="291">
        <f t="shared" si="348"/>
        <v>3.5999999999999996</v>
      </c>
      <c r="J180" s="291">
        <f t="shared" si="348"/>
        <v>6</v>
      </c>
      <c r="K180" s="291">
        <f t="shared" si="348"/>
        <v>4.8</v>
      </c>
      <c r="L180" s="291">
        <f t="shared" si="348"/>
        <v>12</v>
      </c>
      <c r="M180" s="291">
        <f t="shared" si="348"/>
        <v>14.399999999999999</v>
      </c>
      <c r="N180" s="291">
        <f t="shared" si="348"/>
        <v>69.599999999999994</v>
      </c>
      <c r="O180" s="291">
        <f t="shared" si="348"/>
        <v>24</v>
      </c>
      <c r="P180" s="291">
        <f t="shared" si="348"/>
        <v>90</v>
      </c>
      <c r="Q180" s="291">
        <f t="shared" si="348"/>
        <v>46.8</v>
      </c>
      <c r="R180" s="291">
        <f t="shared" si="348"/>
        <v>62.4</v>
      </c>
      <c r="S180" s="291">
        <f t="shared" si="348"/>
        <v>58.8</v>
      </c>
      <c r="T180" s="291">
        <f t="shared" si="348"/>
        <v>19.2</v>
      </c>
      <c r="U180" s="291">
        <f t="shared" si="348"/>
        <v>19.2</v>
      </c>
    </row>
    <row r="181" spans="1:21">
      <c r="A181" s="5" t="s">
        <v>33</v>
      </c>
      <c r="B181" s="291">
        <f t="shared" ref="B181:U181" si="349">+B21*(1+$A$171)</f>
        <v>0</v>
      </c>
      <c r="C181" s="291">
        <f t="shared" si="349"/>
        <v>0</v>
      </c>
      <c r="D181" s="291">
        <f t="shared" si="349"/>
        <v>2.4</v>
      </c>
      <c r="E181" s="291">
        <f t="shared" si="349"/>
        <v>0</v>
      </c>
      <c r="F181" s="291">
        <f t="shared" si="349"/>
        <v>4.8</v>
      </c>
      <c r="G181" s="291">
        <f t="shared" si="349"/>
        <v>3.5999999999999996</v>
      </c>
      <c r="H181" s="291">
        <f t="shared" si="349"/>
        <v>6</v>
      </c>
      <c r="I181" s="291">
        <f t="shared" si="349"/>
        <v>6</v>
      </c>
      <c r="J181" s="291">
        <f t="shared" si="349"/>
        <v>24</v>
      </c>
      <c r="K181" s="291">
        <f t="shared" si="349"/>
        <v>12</v>
      </c>
      <c r="L181" s="291">
        <f t="shared" si="349"/>
        <v>49.199999999999996</v>
      </c>
      <c r="M181" s="291">
        <f t="shared" si="349"/>
        <v>25.2</v>
      </c>
      <c r="N181" s="291">
        <f t="shared" si="349"/>
        <v>78</v>
      </c>
      <c r="O181" s="291">
        <f t="shared" si="349"/>
        <v>39.6</v>
      </c>
      <c r="P181" s="291">
        <f t="shared" si="349"/>
        <v>117.6</v>
      </c>
      <c r="Q181" s="291">
        <f t="shared" si="349"/>
        <v>45.6</v>
      </c>
      <c r="R181" s="291">
        <f t="shared" si="349"/>
        <v>61.199999999999996</v>
      </c>
      <c r="S181" s="291">
        <f t="shared" si="349"/>
        <v>55.199999999999996</v>
      </c>
      <c r="T181" s="291">
        <f t="shared" si="349"/>
        <v>6</v>
      </c>
      <c r="U181" s="291">
        <f t="shared" si="349"/>
        <v>13.2</v>
      </c>
    </row>
    <row r="182" spans="1:21">
      <c r="A182" s="5" t="s">
        <v>34</v>
      </c>
      <c r="B182" s="291">
        <f t="shared" ref="B182:U182" si="350">+B22*(1+$A$171)</f>
        <v>1.2</v>
      </c>
      <c r="C182" s="291">
        <f t="shared" si="350"/>
        <v>0</v>
      </c>
      <c r="D182" s="291">
        <f t="shared" si="350"/>
        <v>2.4</v>
      </c>
      <c r="E182" s="291">
        <f t="shared" si="350"/>
        <v>3.5999999999999996</v>
      </c>
      <c r="F182" s="291">
        <f t="shared" si="350"/>
        <v>6</v>
      </c>
      <c r="G182" s="291">
        <f t="shared" si="350"/>
        <v>3.5999999999999996</v>
      </c>
      <c r="H182" s="291">
        <f t="shared" si="350"/>
        <v>20.399999999999999</v>
      </c>
      <c r="I182" s="291">
        <f t="shared" si="350"/>
        <v>13.2</v>
      </c>
      <c r="J182" s="291">
        <f t="shared" si="350"/>
        <v>49.199999999999996</v>
      </c>
      <c r="K182" s="291">
        <f t="shared" si="350"/>
        <v>32.4</v>
      </c>
      <c r="L182" s="291">
        <f t="shared" si="350"/>
        <v>151.19999999999999</v>
      </c>
      <c r="M182" s="291">
        <f t="shared" si="350"/>
        <v>87.6</v>
      </c>
      <c r="N182" s="291">
        <f t="shared" si="350"/>
        <v>330</v>
      </c>
      <c r="O182" s="291">
        <f t="shared" si="350"/>
        <v>174</v>
      </c>
      <c r="P182" s="291">
        <f t="shared" si="350"/>
        <v>387.59999999999997</v>
      </c>
      <c r="Q182" s="291">
        <f t="shared" si="350"/>
        <v>243.6</v>
      </c>
      <c r="R182" s="291">
        <f t="shared" si="350"/>
        <v>282</v>
      </c>
      <c r="S182" s="291">
        <f t="shared" si="350"/>
        <v>220.79999999999998</v>
      </c>
      <c r="T182" s="291">
        <f t="shared" si="350"/>
        <v>57.599999999999994</v>
      </c>
      <c r="U182" s="291">
        <f t="shared" si="350"/>
        <v>81.599999999999994</v>
      </c>
    </row>
    <row r="183" spans="1:21">
      <c r="A183" s="5" t="s">
        <v>35</v>
      </c>
      <c r="B183" s="291">
        <f t="shared" ref="B183:U183" si="351">+B23*(1+$A$171)</f>
        <v>0</v>
      </c>
      <c r="C183" s="291">
        <f t="shared" si="351"/>
        <v>0</v>
      </c>
      <c r="D183" s="291">
        <f t="shared" si="351"/>
        <v>0</v>
      </c>
      <c r="E183" s="291">
        <f t="shared" si="351"/>
        <v>0</v>
      </c>
      <c r="F183" s="291">
        <f t="shared" si="351"/>
        <v>1.2</v>
      </c>
      <c r="G183" s="291">
        <f t="shared" si="351"/>
        <v>2.4</v>
      </c>
      <c r="H183" s="291">
        <f t="shared" si="351"/>
        <v>2.4</v>
      </c>
      <c r="I183" s="291">
        <f t="shared" si="351"/>
        <v>1.2</v>
      </c>
      <c r="J183" s="291">
        <f t="shared" si="351"/>
        <v>3.5999999999999996</v>
      </c>
      <c r="K183" s="291">
        <f t="shared" si="351"/>
        <v>7.1999999999999993</v>
      </c>
      <c r="L183" s="291">
        <f t="shared" si="351"/>
        <v>20.399999999999999</v>
      </c>
      <c r="M183" s="291">
        <f t="shared" si="351"/>
        <v>12</v>
      </c>
      <c r="N183" s="291">
        <f t="shared" si="351"/>
        <v>55.199999999999996</v>
      </c>
      <c r="O183" s="291">
        <f t="shared" si="351"/>
        <v>27.599999999999998</v>
      </c>
      <c r="P183" s="291">
        <f t="shared" si="351"/>
        <v>54</v>
      </c>
      <c r="Q183" s="291">
        <f t="shared" si="351"/>
        <v>19.2</v>
      </c>
      <c r="R183" s="291">
        <f t="shared" si="351"/>
        <v>42</v>
      </c>
      <c r="S183" s="291">
        <f t="shared" si="351"/>
        <v>18</v>
      </c>
      <c r="T183" s="291">
        <f t="shared" si="351"/>
        <v>12</v>
      </c>
      <c r="U183" s="291">
        <f t="shared" si="351"/>
        <v>6</v>
      </c>
    </row>
    <row r="184" spans="1:21">
      <c r="A184" s="5" t="s">
        <v>181</v>
      </c>
      <c r="B184" s="291">
        <f t="shared" ref="B184:U184" si="352">+B24*(1+$A$171)</f>
        <v>0</v>
      </c>
      <c r="C184" s="291">
        <f t="shared" si="352"/>
        <v>0</v>
      </c>
      <c r="D184" s="291">
        <f t="shared" si="352"/>
        <v>1.2</v>
      </c>
      <c r="E184" s="291">
        <f t="shared" si="352"/>
        <v>0</v>
      </c>
      <c r="F184" s="291">
        <f t="shared" si="352"/>
        <v>1.2</v>
      </c>
      <c r="G184" s="291">
        <f t="shared" si="352"/>
        <v>1.2</v>
      </c>
      <c r="H184" s="291">
        <f t="shared" si="352"/>
        <v>10.799999999999999</v>
      </c>
      <c r="I184" s="291">
        <f t="shared" si="352"/>
        <v>6</v>
      </c>
      <c r="J184" s="291">
        <f t="shared" si="352"/>
        <v>37.199999999999996</v>
      </c>
      <c r="K184" s="291">
        <f t="shared" si="352"/>
        <v>16.8</v>
      </c>
      <c r="L184" s="291">
        <f t="shared" si="352"/>
        <v>93.6</v>
      </c>
      <c r="M184" s="291">
        <f t="shared" si="352"/>
        <v>54</v>
      </c>
      <c r="N184" s="291">
        <f t="shared" si="352"/>
        <v>235.2</v>
      </c>
      <c r="O184" s="291">
        <f t="shared" si="352"/>
        <v>115.19999999999999</v>
      </c>
      <c r="P184" s="291">
        <f t="shared" si="352"/>
        <v>256.8</v>
      </c>
      <c r="Q184" s="291">
        <f t="shared" si="352"/>
        <v>123.6</v>
      </c>
      <c r="R184" s="291">
        <f t="shared" si="352"/>
        <v>139.19999999999999</v>
      </c>
      <c r="S184" s="291">
        <f t="shared" si="352"/>
        <v>111.6</v>
      </c>
      <c r="T184" s="291">
        <f t="shared" si="352"/>
        <v>40.799999999999997</v>
      </c>
      <c r="U184" s="291">
        <f t="shared" si="352"/>
        <v>28.799999999999997</v>
      </c>
    </row>
    <row r="185" spans="1:21">
      <c r="A185" s="5" t="s">
        <v>182</v>
      </c>
      <c r="B185" s="291">
        <f t="shared" ref="B185:U185" si="353">+B25*(1+$A$171)</f>
        <v>1.2</v>
      </c>
      <c r="C185" s="291">
        <f t="shared" si="353"/>
        <v>2.4</v>
      </c>
      <c r="D185" s="291">
        <f t="shared" si="353"/>
        <v>0</v>
      </c>
      <c r="E185" s="291">
        <f t="shared" si="353"/>
        <v>2.4</v>
      </c>
      <c r="F185" s="291">
        <f t="shared" si="353"/>
        <v>1.2</v>
      </c>
      <c r="G185" s="291">
        <f t="shared" si="353"/>
        <v>4.8</v>
      </c>
      <c r="H185" s="291">
        <f t="shared" si="353"/>
        <v>18</v>
      </c>
      <c r="I185" s="291">
        <f t="shared" si="353"/>
        <v>15.6</v>
      </c>
      <c r="J185" s="291">
        <f t="shared" si="353"/>
        <v>30</v>
      </c>
      <c r="K185" s="291">
        <f t="shared" si="353"/>
        <v>19.2</v>
      </c>
      <c r="L185" s="291">
        <f t="shared" si="353"/>
        <v>105.6</v>
      </c>
      <c r="M185" s="291">
        <f t="shared" si="353"/>
        <v>79.2</v>
      </c>
      <c r="N185" s="291">
        <f t="shared" si="353"/>
        <v>254.39999999999998</v>
      </c>
      <c r="O185" s="291">
        <f t="shared" si="353"/>
        <v>120</v>
      </c>
      <c r="P185" s="291">
        <f t="shared" si="353"/>
        <v>309.59999999999997</v>
      </c>
      <c r="Q185" s="291">
        <f t="shared" si="353"/>
        <v>184.79999999999998</v>
      </c>
      <c r="R185" s="291">
        <f t="shared" si="353"/>
        <v>206.4</v>
      </c>
      <c r="S185" s="291">
        <f t="shared" si="353"/>
        <v>169.2</v>
      </c>
      <c r="T185" s="291">
        <f t="shared" si="353"/>
        <v>34.799999999999997</v>
      </c>
      <c r="U185" s="291">
        <f t="shared" si="353"/>
        <v>61.199999999999996</v>
      </c>
    </row>
    <row r="186" spans="1:21">
      <c r="A186" s="5" t="s">
        <v>38</v>
      </c>
      <c r="B186" s="291">
        <f t="shared" ref="B186:U186" si="354">+B26*(1+$A$171)</f>
        <v>4.8</v>
      </c>
      <c r="C186" s="291">
        <f t="shared" si="354"/>
        <v>1.2</v>
      </c>
      <c r="D186" s="291">
        <f t="shared" si="354"/>
        <v>1.2</v>
      </c>
      <c r="E186" s="291">
        <f t="shared" si="354"/>
        <v>2.4</v>
      </c>
      <c r="F186" s="291">
        <f t="shared" si="354"/>
        <v>8.4</v>
      </c>
      <c r="G186" s="291">
        <f t="shared" si="354"/>
        <v>9.6</v>
      </c>
      <c r="H186" s="291">
        <f t="shared" si="354"/>
        <v>21.599999999999998</v>
      </c>
      <c r="I186" s="291">
        <f t="shared" si="354"/>
        <v>12</v>
      </c>
      <c r="J186" s="291">
        <f t="shared" si="354"/>
        <v>68.399999999999991</v>
      </c>
      <c r="K186" s="291">
        <f t="shared" si="354"/>
        <v>27.599999999999998</v>
      </c>
      <c r="L186" s="291">
        <f t="shared" si="354"/>
        <v>146.4</v>
      </c>
      <c r="M186" s="291">
        <f t="shared" si="354"/>
        <v>62.4</v>
      </c>
      <c r="N186" s="291">
        <f t="shared" si="354"/>
        <v>265.2</v>
      </c>
      <c r="O186" s="291">
        <f t="shared" si="354"/>
        <v>144</v>
      </c>
      <c r="P186" s="291">
        <f t="shared" si="354"/>
        <v>271.2</v>
      </c>
      <c r="Q186" s="291">
        <f t="shared" si="354"/>
        <v>132</v>
      </c>
      <c r="R186" s="291">
        <f t="shared" si="354"/>
        <v>157.19999999999999</v>
      </c>
      <c r="S186" s="291">
        <f t="shared" si="354"/>
        <v>106.8</v>
      </c>
      <c r="T186" s="291">
        <f t="shared" si="354"/>
        <v>21.599999999999998</v>
      </c>
      <c r="U186" s="291">
        <f t="shared" si="354"/>
        <v>37.199999999999996</v>
      </c>
    </row>
    <row r="187" spans="1:21">
      <c r="A187" s="5" t="s">
        <v>39</v>
      </c>
      <c r="B187" s="291">
        <f t="shared" ref="B187:U187" si="355">+B27*(1+$A$171)</f>
        <v>0</v>
      </c>
      <c r="C187" s="291">
        <f t="shared" si="355"/>
        <v>0</v>
      </c>
      <c r="D187" s="291">
        <f t="shared" si="355"/>
        <v>0</v>
      </c>
      <c r="E187" s="291">
        <f t="shared" si="355"/>
        <v>0</v>
      </c>
      <c r="F187" s="291">
        <f t="shared" si="355"/>
        <v>1.2</v>
      </c>
      <c r="G187" s="291">
        <f t="shared" si="355"/>
        <v>0</v>
      </c>
      <c r="H187" s="291">
        <f t="shared" si="355"/>
        <v>2.4</v>
      </c>
      <c r="I187" s="291">
        <f t="shared" si="355"/>
        <v>1.2</v>
      </c>
      <c r="J187" s="291">
        <f t="shared" si="355"/>
        <v>8.4</v>
      </c>
      <c r="K187" s="291">
        <f t="shared" si="355"/>
        <v>2.4</v>
      </c>
      <c r="L187" s="291">
        <f t="shared" si="355"/>
        <v>26.4</v>
      </c>
      <c r="M187" s="291">
        <f t="shared" si="355"/>
        <v>14.399999999999999</v>
      </c>
      <c r="N187" s="291">
        <f t="shared" si="355"/>
        <v>44.4</v>
      </c>
      <c r="O187" s="291">
        <f t="shared" si="355"/>
        <v>16.8</v>
      </c>
      <c r="P187" s="291">
        <f t="shared" si="355"/>
        <v>61.199999999999996</v>
      </c>
      <c r="Q187" s="291">
        <f t="shared" si="355"/>
        <v>48</v>
      </c>
      <c r="R187" s="291">
        <f t="shared" si="355"/>
        <v>39.6</v>
      </c>
      <c r="S187" s="291">
        <f t="shared" si="355"/>
        <v>44.4</v>
      </c>
      <c r="T187" s="291">
        <f t="shared" si="355"/>
        <v>7.1999999999999993</v>
      </c>
      <c r="U187" s="291">
        <f t="shared" si="355"/>
        <v>15.6</v>
      </c>
    </row>
    <row r="188" spans="1:21">
      <c r="A188" s="5" t="s">
        <v>40</v>
      </c>
      <c r="B188" s="291">
        <f t="shared" ref="B188:U188" si="356">+B28*(1+$A$171)</f>
        <v>0</v>
      </c>
      <c r="C188" s="291">
        <f t="shared" si="356"/>
        <v>0</v>
      </c>
      <c r="D188" s="291">
        <f t="shared" si="356"/>
        <v>0</v>
      </c>
      <c r="E188" s="291">
        <f t="shared" si="356"/>
        <v>0</v>
      </c>
      <c r="F188" s="291">
        <f t="shared" si="356"/>
        <v>4.8</v>
      </c>
      <c r="G188" s="291">
        <f t="shared" si="356"/>
        <v>0</v>
      </c>
      <c r="H188" s="291">
        <f t="shared" si="356"/>
        <v>4.8</v>
      </c>
      <c r="I188" s="291">
        <f t="shared" si="356"/>
        <v>0</v>
      </c>
      <c r="J188" s="291">
        <f t="shared" si="356"/>
        <v>13.2</v>
      </c>
      <c r="K188" s="291">
        <f t="shared" si="356"/>
        <v>8.4</v>
      </c>
      <c r="L188" s="291">
        <f t="shared" si="356"/>
        <v>48</v>
      </c>
      <c r="M188" s="291">
        <f t="shared" si="356"/>
        <v>19.2</v>
      </c>
      <c r="N188" s="291">
        <f t="shared" si="356"/>
        <v>110.39999999999999</v>
      </c>
      <c r="O188" s="291">
        <f t="shared" si="356"/>
        <v>42</v>
      </c>
      <c r="P188" s="291">
        <f t="shared" si="356"/>
        <v>108</v>
      </c>
      <c r="Q188" s="291">
        <f t="shared" si="356"/>
        <v>63.599999999999994</v>
      </c>
      <c r="R188" s="291">
        <f t="shared" si="356"/>
        <v>56.4</v>
      </c>
      <c r="S188" s="291">
        <f t="shared" si="356"/>
        <v>61.199999999999996</v>
      </c>
      <c r="T188" s="291">
        <f t="shared" si="356"/>
        <v>14.399999999999999</v>
      </c>
      <c r="U188" s="291">
        <f t="shared" si="356"/>
        <v>14.399999999999999</v>
      </c>
    </row>
    <row r="189" spans="1:21">
      <c r="A189" s="5" t="s">
        <v>41</v>
      </c>
      <c r="B189" s="291">
        <f t="shared" ref="B189:U189" si="357">+B29*(1+$A$171)</f>
        <v>0</v>
      </c>
      <c r="C189" s="291">
        <f t="shared" si="357"/>
        <v>0</v>
      </c>
      <c r="D189" s="291">
        <f t="shared" si="357"/>
        <v>1.2</v>
      </c>
      <c r="E189" s="291">
        <f t="shared" si="357"/>
        <v>2.4</v>
      </c>
      <c r="F189" s="291">
        <f t="shared" si="357"/>
        <v>4.8</v>
      </c>
      <c r="G189" s="291">
        <f t="shared" si="357"/>
        <v>3.5999999999999996</v>
      </c>
      <c r="H189" s="291">
        <f t="shared" si="357"/>
        <v>12</v>
      </c>
      <c r="I189" s="291">
        <f t="shared" si="357"/>
        <v>8.4</v>
      </c>
      <c r="J189" s="291">
        <f t="shared" si="357"/>
        <v>36</v>
      </c>
      <c r="K189" s="291">
        <f t="shared" si="357"/>
        <v>14.399999999999999</v>
      </c>
      <c r="L189" s="291">
        <f t="shared" si="357"/>
        <v>110.39999999999999</v>
      </c>
      <c r="M189" s="291">
        <f t="shared" si="357"/>
        <v>36</v>
      </c>
      <c r="N189" s="291">
        <f t="shared" si="357"/>
        <v>142.79999999999998</v>
      </c>
      <c r="O189" s="291">
        <f t="shared" si="357"/>
        <v>72</v>
      </c>
      <c r="P189" s="291">
        <f t="shared" si="357"/>
        <v>150</v>
      </c>
      <c r="Q189" s="291">
        <f t="shared" si="357"/>
        <v>74.399999999999991</v>
      </c>
      <c r="R189" s="291">
        <f t="shared" si="357"/>
        <v>73.2</v>
      </c>
      <c r="S189" s="291">
        <f t="shared" si="357"/>
        <v>56.4</v>
      </c>
      <c r="T189" s="291">
        <f t="shared" si="357"/>
        <v>15.6</v>
      </c>
      <c r="U189" s="291">
        <f t="shared" si="357"/>
        <v>22.8</v>
      </c>
    </row>
    <row r="190" spans="1:21">
      <c r="A190" s="5" t="s">
        <v>42</v>
      </c>
      <c r="B190" s="291">
        <f t="shared" ref="B190:U190" si="358">+B30*(1+$A$171)</f>
        <v>1.2</v>
      </c>
      <c r="C190" s="291">
        <f t="shared" si="358"/>
        <v>2.4</v>
      </c>
      <c r="D190" s="291">
        <f t="shared" si="358"/>
        <v>1.2</v>
      </c>
      <c r="E190" s="291">
        <f t="shared" si="358"/>
        <v>6</v>
      </c>
      <c r="F190" s="291">
        <f t="shared" si="358"/>
        <v>13.2</v>
      </c>
      <c r="G190" s="291">
        <f t="shared" si="358"/>
        <v>16.8</v>
      </c>
      <c r="H190" s="291">
        <f t="shared" si="358"/>
        <v>39.6</v>
      </c>
      <c r="I190" s="291">
        <f t="shared" si="358"/>
        <v>22.8</v>
      </c>
      <c r="J190" s="291">
        <f t="shared" si="358"/>
        <v>114</v>
      </c>
      <c r="K190" s="291">
        <f t="shared" si="358"/>
        <v>84</v>
      </c>
      <c r="L190" s="291">
        <f t="shared" si="358"/>
        <v>343.2</v>
      </c>
      <c r="M190" s="291">
        <f t="shared" si="358"/>
        <v>150</v>
      </c>
      <c r="N190" s="291">
        <f t="shared" si="358"/>
        <v>730.8</v>
      </c>
      <c r="O190" s="291">
        <f t="shared" si="358"/>
        <v>400.8</v>
      </c>
      <c r="P190" s="291">
        <f t="shared" si="358"/>
        <v>946.8</v>
      </c>
      <c r="Q190" s="291">
        <f t="shared" si="358"/>
        <v>652.79999999999995</v>
      </c>
      <c r="R190" s="291">
        <f t="shared" si="358"/>
        <v>679.19999999999993</v>
      </c>
      <c r="S190" s="291">
        <f t="shared" si="358"/>
        <v>732</v>
      </c>
      <c r="T190" s="291">
        <f t="shared" si="358"/>
        <v>142.79999999999998</v>
      </c>
      <c r="U190" s="291">
        <f t="shared" si="358"/>
        <v>361.2</v>
      </c>
    </row>
    <row r="191" spans="1:21">
      <c r="A191" s="5" t="s">
        <v>43</v>
      </c>
      <c r="B191" s="291">
        <f t="shared" ref="B191:U191" si="359">+B31*(1+$A$171)</f>
        <v>1.2</v>
      </c>
      <c r="C191" s="291">
        <f t="shared" si="359"/>
        <v>1.2</v>
      </c>
      <c r="D191" s="291">
        <f t="shared" si="359"/>
        <v>0</v>
      </c>
      <c r="E191" s="291">
        <f t="shared" si="359"/>
        <v>0</v>
      </c>
      <c r="F191" s="291">
        <f t="shared" si="359"/>
        <v>0</v>
      </c>
      <c r="G191" s="291">
        <f t="shared" si="359"/>
        <v>1.2</v>
      </c>
      <c r="H191" s="291">
        <f t="shared" si="359"/>
        <v>4.8</v>
      </c>
      <c r="I191" s="291">
        <f t="shared" si="359"/>
        <v>2.4</v>
      </c>
      <c r="J191" s="291">
        <f t="shared" si="359"/>
        <v>15.6</v>
      </c>
      <c r="K191" s="291">
        <f t="shared" si="359"/>
        <v>20.399999999999999</v>
      </c>
      <c r="L191" s="291">
        <f t="shared" si="359"/>
        <v>34.799999999999997</v>
      </c>
      <c r="M191" s="291">
        <f t="shared" si="359"/>
        <v>20.399999999999999</v>
      </c>
      <c r="N191" s="291">
        <f t="shared" si="359"/>
        <v>80.399999999999991</v>
      </c>
      <c r="O191" s="291">
        <f t="shared" si="359"/>
        <v>22.8</v>
      </c>
      <c r="P191" s="291">
        <f t="shared" si="359"/>
        <v>80.399999999999991</v>
      </c>
      <c r="Q191" s="291">
        <f t="shared" si="359"/>
        <v>27.599999999999998</v>
      </c>
      <c r="R191" s="291">
        <f t="shared" si="359"/>
        <v>37.199999999999996</v>
      </c>
      <c r="S191" s="291">
        <f t="shared" si="359"/>
        <v>32.4</v>
      </c>
      <c r="T191" s="291">
        <f t="shared" si="359"/>
        <v>6</v>
      </c>
      <c r="U191" s="291">
        <f t="shared" si="359"/>
        <v>20.399999999999999</v>
      </c>
    </row>
    <row r="192" spans="1:21">
      <c r="A192" s="5" t="s">
        <v>44</v>
      </c>
      <c r="B192" s="291">
        <f t="shared" ref="B192:U192" si="360">+B32*(1+$A$171)</f>
        <v>0</v>
      </c>
      <c r="C192" s="291">
        <f t="shared" si="360"/>
        <v>0</v>
      </c>
      <c r="D192" s="291">
        <f t="shared" si="360"/>
        <v>0</v>
      </c>
      <c r="E192" s="291">
        <f t="shared" si="360"/>
        <v>1.2</v>
      </c>
      <c r="F192" s="291">
        <f t="shared" si="360"/>
        <v>2.4</v>
      </c>
      <c r="G192" s="291">
        <f t="shared" si="360"/>
        <v>0</v>
      </c>
      <c r="H192" s="291">
        <f t="shared" si="360"/>
        <v>3.5999999999999996</v>
      </c>
      <c r="I192" s="291">
        <f t="shared" si="360"/>
        <v>3.5999999999999996</v>
      </c>
      <c r="J192" s="291">
        <f t="shared" si="360"/>
        <v>15.6</v>
      </c>
      <c r="K192" s="291">
        <f t="shared" si="360"/>
        <v>3.5999999999999996</v>
      </c>
      <c r="L192" s="291">
        <f t="shared" si="360"/>
        <v>54</v>
      </c>
      <c r="M192" s="291">
        <f t="shared" si="360"/>
        <v>15.6</v>
      </c>
      <c r="N192" s="291">
        <f t="shared" si="360"/>
        <v>85.2</v>
      </c>
      <c r="O192" s="291">
        <f t="shared" si="360"/>
        <v>40.799999999999997</v>
      </c>
      <c r="P192" s="291">
        <f t="shared" si="360"/>
        <v>91.2</v>
      </c>
      <c r="Q192" s="291">
        <f t="shared" si="360"/>
        <v>46.8</v>
      </c>
      <c r="R192" s="291">
        <f t="shared" si="360"/>
        <v>39.6</v>
      </c>
      <c r="S192" s="291">
        <f t="shared" si="360"/>
        <v>38.4</v>
      </c>
      <c r="T192" s="291">
        <f t="shared" si="360"/>
        <v>8.4</v>
      </c>
      <c r="U192" s="291">
        <f t="shared" si="360"/>
        <v>10.799999999999999</v>
      </c>
    </row>
    <row r="193" spans="1:239">
      <c r="A193" s="5" t="s">
        <v>183</v>
      </c>
      <c r="B193" s="291">
        <f t="shared" ref="B193:U193" si="361">+B33*(1+$A$171)</f>
        <v>0</v>
      </c>
      <c r="C193" s="291">
        <f t="shared" si="361"/>
        <v>3.5999999999999996</v>
      </c>
      <c r="D193" s="291">
        <f t="shared" si="361"/>
        <v>1.2</v>
      </c>
      <c r="E193" s="291">
        <f t="shared" si="361"/>
        <v>2.4</v>
      </c>
      <c r="F193" s="291">
        <f t="shared" si="361"/>
        <v>12</v>
      </c>
      <c r="G193" s="291">
        <f t="shared" si="361"/>
        <v>15.6</v>
      </c>
      <c r="H193" s="291">
        <f t="shared" si="361"/>
        <v>31.2</v>
      </c>
      <c r="I193" s="291">
        <f t="shared" si="361"/>
        <v>14.399999999999999</v>
      </c>
      <c r="J193" s="291">
        <f t="shared" si="361"/>
        <v>88.8</v>
      </c>
      <c r="K193" s="291">
        <f t="shared" si="361"/>
        <v>40.799999999999997</v>
      </c>
      <c r="L193" s="291">
        <f t="shared" si="361"/>
        <v>195.6</v>
      </c>
      <c r="M193" s="291">
        <f t="shared" si="361"/>
        <v>94.8</v>
      </c>
      <c r="N193" s="291">
        <f t="shared" si="361"/>
        <v>387.59999999999997</v>
      </c>
      <c r="O193" s="291">
        <f t="shared" si="361"/>
        <v>196.79999999999998</v>
      </c>
      <c r="P193" s="291">
        <f t="shared" si="361"/>
        <v>348</v>
      </c>
      <c r="Q193" s="291">
        <f t="shared" si="361"/>
        <v>183.6</v>
      </c>
      <c r="R193" s="291">
        <f t="shared" si="361"/>
        <v>147.6</v>
      </c>
      <c r="S193" s="291">
        <f t="shared" si="361"/>
        <v>135.6</v>
      </c>
      <c r="T193" s="291">
        <f t="shared" si="361"/>
        <v>27.599999999999998</v>
      </c>
      <c r="U193" s="291">
        <f t="shared" si="361"/>
        <v>21.599999999999998</v>
      </c>
    </row>
    <row r="194" spans="1:239">
      <c r="A194" s="14" t="s">
        <v>269</v>
      </c>
      <c r="B194" s="291">
        <f t="shared" ref="B194:U194" si="362">+B34*(1+$A$171)</f>
        <v>0</v>
      </c>
      <c r="C194" s="291">
        <f t="shared" si="362"/>
        <v>0</v>
      </c>
      <c r="D194" s="291">
        <f t="shared" si="362"/>
        <v>0</v>
      </c>
      <c r="E194" s="291">
        <f t="shared" si="362"/>
        <v>0</v>
      </c>
      <c r="F194" s="291">
        <f t="shared" si="362"/>
        <v>0</v>
      </c>
      <c r="G194" s="291">
        <f t="shared" si="362"/>
        <v>0</v>
      </c>
      <c r="H194" s="291">
        <f t="shared" si="362"/>
        <v>0</v>
      </c>
      <c r="I194" s="291">
        <f t="shared" si="362"/>
        <v>0</v>
      </c>
      <c r="J194" s="291">
        <f t="shared" si="362"/>
        <v>0</v>
      </c>
      <c r="K194" s="291">
        <f t="shared" si="362"/>
        <v>0</v>
      </c>
      <c r="L194" s="291">
        <f t="shared" si="362"/>
        <v>0</v>
      </c>
      <c r="M194" s="291">
        <f t="shared" si="362"/>
        <v>0</v>
      </c>
      <c r="N194" s="291">
        <f t="shared" si="362"/>
        <v>0</v>
      </c>
      <c r="O194" s="291">
        <f t="shared" si="362"/>
        <v>0</v>
      </c>
      <c r="P194" s="291">
        <f t="shared" si="362"/>
        <v>0</v>
      </c>
      <c r="Q194" s="291">
        <f t="shared" si="362"/>
        <v>0</v>
      </c>
      <c r="R194" s="291">
        <f t="shared" si="362"/>
        <v>0</v>
      </c>
      <c r="S194" s="291">
        <f t="shared" si="362"/>
        <v>0</v>
      </c>
      <c r="T194" s="291">
        <f t="shared" si="362"/>
        <v>0</v>
      </c>
      <c r="U194" s="291">
        <f t="shared" si="362"/>
        <v>0</v>
      </c>
    </row>
    <row r="196" spans="1:239" ht="24.6" hidden="1">
      <c r="A196" s="289">
        <v>0.3</v>
      </c>
      <c r="B196" s="290" t="s">
        <v>286</v>
      </c>
    </row>
    <row r="197" spans="1:239" hidden="1">
      <c r="A197" s="5" t="s">
        <v>179</v>
      </c>
      <c r="B197" s="291">
        <f t="shared" ref="B197:U197" si="363">+B12*(1+$A$196)</f>
        <v>0</v>
      </c>
      <c r="C197" s="291">
        <f t="shared" si="363"/>
        <v>2.6</v>
      </c>
      <c r="D197" s="291">
        <f t="shared" si="363"/>
        <v>1.3</v>
      </c>
      <c r="E197" s="291">
        <f t="shared" si="363"/>
        <v>0</v>
      </c>
      <c r="F197" s="291">
        <f t="shared" si="363"/>
        <v>10.4</v>
      </c>
      <c r="G197" s="291">
        <f t="shared" si="363"/>
        <v>5.2</v>
      </c>
      <c r="H197" s="291">
        <f t="shared" si="363"/>
        <v>44.2</v>
      </c>
      <c r="I197" s="291">
        <f t="shared" si="363"/>
        <v>9.1</v>
      </c>
      <c r="J197" s="291">
        <f t="shared" si="363"/>
        <v>94.9</v>
      </c>
      <c r="K197" s="291">
        <f t="shared" si="363"/>
        <v>58.5</v>
      </c>
      <c r="L197" s="291">
        <f t="shared" si="363"/>
        <v>230.1</v>
      </c>
      <c r="M197" s="291">
        <f t="shared" si="363"/>
        <v>136.5</v>
      </c>
      <c r="N197" s="291">
        <f t="shared" si="363"/>
        <v>620.1</v>
      </c>
      <c r="O197" s="291">
        <f t="shared" si="363"/>
        <v>339.3</v>
      </c>
      <c r="P197" s="291">
        <f t="shared" si="363"/>
        <v>911.30000000000007</v>
      </c>
      <c r="Q197" s="291">
        <f t="shared" si="363"/>
        <v>471.90000000000003</v>
      </c>
      <c r="R197" s="291">
        <f t="shared" si="363"/>
        <v>546</v>
      </c>
      <c r="S197" s="291">
        <f t="shared" si="363"/>
        <v>501.8</v>
      </c>
      <c r="T197" s="291">
        <f t="shared" si="363"/>
        <v>105.3</v>
      </c>
      <c r="U197" s="291">
        <f t="shared" si="363"/>
        <v>221</v>
      </c>
    </row>
    <row r="198" spans="1:239" hidden="1">
      <c r="A198" s="5" t="s">
        <v>25</v>
      </c>
      <c r="B198" s="291">
        <f t="shared" ref="B198:U198" si="364">+B13*(1+$A$196)</f>
        <v>0</v>
      </c>
      <c r="C198" s="291">
        <f t="shared" si="364"/>
        <v>0</v>
      </c>
      <c r="D198" s="291">
        <f t="shared" si="364"/>
        <v>0</v>
      </c>
      <c r="E198" s="291">
        <f t="shared" si="364"/>
        <v>0</v>
      </c>
      <c r="F198" s="291">
        <f t="shared" si="364"/>
        <v>0</v>
      </c>
      <c r="G198" s="291">
        <f t="shared" si="364"/>
        <v>0</v>
      </c>
      <c r="H198" s="291">
        <f t="shared" si="364"/>
        <v>0</v>
      </c>
      <c r="I198" s="291">
        <f t="shared" si="364"/>
        <v>0</v>
      </c>
      <c r="J198" s="291">
        <f t="shared" si="364"/>
        <v>2.6</v>
      </c>
      <c r="K198" s="291">
        <f t="shared" si="364"/>
        <v>0</v>
      </c>
      <c r="L198" s="291">
        <f t="shared" si="364"/>
        <v>3.9000000000000004</v>
      </c>
      <c r="M198" s="291">
        <f t="shared" si="364"/>
        <v>0</v>
      </c>
      <c r="N198" s="291">
        <f t="shared" si="364"/>
        <v>1.3</v>
      </c>
      <c r="O198" s="291">
        <f t="shared" si="364"/>
        <v>2.6</v>
      </c>
      <c r="P198" s="291">
        <f t="shared" si="364"/>
        <v>5.2</v>
      </c>
      <c r="Q198" s="291">
        <f t="shared" si="364"/>
        <v>1.3</v>
      </c>
      <c r="R198" s="291">
        <f t="shared" si="364"/>
        <v>3.9000000000000004</v>
      </c>
      <c r="S198" s="291">
        <f t="shared" si="364"/>
        <v>1.3</v>
      </c>
      <c r="T198" s="291">
        <f t="shared" si="364"/>
        <v>1.3</v>
      </c>
      <c r="U198" s="291">
        <f t="shared" si="364"/>
        <v>1.3</v>
      </c>
      <c r="IE198" s="108"/>
    </row>
    <row r="199" spans="1:239" hidden="1">
      <c r="A199" s="5" t="s">
        <v>26</v>
      </c>
      <c r="B199" s="291">
        <f t="shared" ref="B199:U199" si="365">+B14*(1+$A$196)</f>
        <v>1.3</v>
      </c>
      <c r="C199" s="291">
        <f t="shared" si="365"/>
        <v>0</v>
      </c>
      <c r="D199" s="291">
        <f t="shared" si="365"/>
        <v>1.3</v>
      </c>
      <c r="E199" s="291">
        <f t="shared" si="365"/>
        <v>2.6</v>
      </c>
      <c r="F199" s="291">
        <f t="shared" si="365"/>
        <v>5.2</v>
      </c>
      <c r="G199" s="291">
        <f t="shared" si="365"/>
        <v>2.6</v>
      </c>
      <c r="H199" s="291">
        <f t="shared" si="365"/>
        <v>20.8</v>
      </c>
      <c r="I199" s="291">
        <f t="shared" si="365"/>
        <v>16.900000000000002</v>
      </c>
      <c r="J199" s="291">
        <f t="shared" si="365"/>
        <v>40.300000000000004</v>
      </c>
      <c r="K199" s="291">
        <f t="shared" si="365"/>
        <v>29.900000000000002</v>
      </c>
      <c r="L199" s="291">
        <f t="shared" si="365"/>
        <v>120.9</v>
      </c>
      <c r="M199" s="291">
        <f t="shared" si="365"/>
        <v>75.400000000000006</v>
      </c>
      <c r="N199" s="291">
        <f t="shared" si="365"/>
        <v>266.5</v>
      </c>
      <c r="O199" s="291">
        <f t="shared" si="365"/>
        <v>115.7</v>
      </c>
      <c r="P199" s="291">
        <f t="shared" si="365"/>
        <v>213.20000000000002</v>
      </c>
      <c r="Q199" s="291">
        <f t="shared" si="365"/>
        <v>146.9</v>
      </c>
      <c r="R199" s="291">
        <f t="shared" si="365"/>
        <v>122.2</v>
      </c>
      <c r="S199" s="291">
        <f t="shared" si="365"/>
        <v>93.600000000000009</v>
      </c>
      <c r="T199" s="291">
        <f t="shared" si="365"/>
        <v>31.200000000000003</v>
      </c>
      <c r="U199" s="291">
        <f t="shared" si="365"/>
        <v>26</v>
      </c>
      <c r="IE199" s="108"/>
    </row>
    <row r="200" spans="1:239" hidden="1">
      <c r="A200" s="5" t="s">
        <v>27</v>
      </c>
      <c r="B200" s="291">
        <f t="shared" ref="B200:U200" si="366">+B15*(1+$A$196)</f>
        <v>0</v>
      </c>
      <c r="C200" s="291">
        <f t="shared" si="366"/>
        <v>0</v>
      </c>
      <c r="D200" s="291">
        <f t="shared" si="366"/>
        <v>1.3</v>
      </c>
      <c r="E200" s="291">
        <f t="shared" si="366"/>
        <v>0</v>
      </c>
      <c r="F200" s="291">
        <f t="shared" si="366"/>
        <v>3.9000000000000004</v>
      </c>
      <c r="G200" s="291">
        <f t="shared" si="366"/>
        <v>2.6</v>
      </c>
      <c r="H200" s="291">
        <f t="shared" si="366"/>
        <v>14.3</v>
      </c>
      <c r="I200" s="291">
        <f t="shared" si="366"/>
        <v>11.700000000000001</v>
      </c>
      <c r="J200" s="291">
        <f t="shared" si="366"/>
        <v>24.7</v>
      </c>
      <c r="K200" s="291">
        <f t="shared" si="366"/>
        <v>20.8</v>
      </c>
      <c r="L200" s="291">
        <f t="shared" si="366"/>
        <v>78</v>
      </c>
      <c r="M200" s="291">
        <f t="shared" si="366"/>
        <v>36.4</v>
      </c>
      <c r="N200" s="291">
        <f t="shared" si="366"/>
        <v>180.70000000000002</v>
      </c>
      <c r="O200" s="291">
        <f t="shared" si="366"/>
        <v>84.5</v>
      </c>
      <c r="P200" s="291">
        <f t="shared" si="366"/>
        <v>196.3</v>
      </c>
      <c r="Q200" s="291">
        <f t="shared" si="366"/>
        <v>137.80000000000001</v>
      </c>
      <c r="R200" s="291">
        <f t="shared" si="366"/>
        <v>165.1</v>
      </c>
      <c r="S200" s="291">
        <f t="shared" si="366"/>
        <v>123.5</v>
      </c>
      <c r="T200" s="291">
        <f t="shared" si="366"/>
        <v>44.2</v>
      </c>
      <c r="U200" s="291">
        <f t="shared" si="366"/>
        <v>72.8</v>
      </c>
      <c r="IE200" s="108"/>
    </row>
    <row r="201" spans="1:239" hidden="1">
      <c r="A201" s="5" t="s">
        <v>28</v>
      </c>
      <c r="B201" s="291">
        <f t="shared" ref="B201:U201" si="367">+B16*(1+$A$196)</f>
        <v>0</v>
      </c>
      <c r="C201" s="291">
        <f t="shared" si="367"/>
        <v>0</v>
      </c>
      <c r="D201" s="291">
        <f t="shared" si="367"/>
        <v>0</v>
      </c>
      <c r="E201" s="291">
        <f t="shared" si="367"/>
        <v>0</v>
      </c>
      <c r="F201" s="291">
        <f t="shared" si="367"/>
        <v>1.3</v>
      </c>
      <c r="G201" s="291">
        <f t="shared" si="367"/>
        <v>1.3</v>
      </c>
      <c r="H201" s="291">
        <f t="shared" si="367"/>
        <v>7.8000000000000007</v>
      </c>
      <c r="I201" s="291">
        <f t="shared" si="367"/>
        <v>6.5</v>
      </c>
      <c r="J201" s="291">
        <f t="shared" si="367"/>
        <v>19.5</v>
      </c>
      <c r="K201" s="291">
        <f t="shared" si="367"/>
        <v>9.1</v>
      </c>
      <c r="L201" s="291">
        <f t="shared" si="367"/>
        <v>62.400000000000006</v>
      </c>
      <c r="M201" s="291">
        <f t="shared" si="367"/>
        <v>29.900000000000002</v>
      </c>
      <c r="N201" s="291">
        <f t="shared" si="367"/>
        <v>105.3</v>
      </c>
      <c r="O201" s="291">
        <f t="shared" si="367"/>
        <v>50.7</v>
      </c>
      <c r="P201" s="291">
        <f t="shared" si="367"/>
        <v>123.5</v>
      </c>
      <c r="Q201" s="291">
        <f t="shared" si="367"/>
        <v>52</v>
      </c>
      <c r="R201" s="291">
        <f t="shared" si="367"/>
        <v>66.3</v>
      </c>
      <c r="S201" s="291">
        <f t="shared" si="367"/>
        <v>75.400000000000006</v>
      </c>
      <c r="T201" s="291">
        <f t="shared" si="367"/>
        <v>10.4</v>
      </c>
      <c r="U201" s="291">
        <f t="shared" si="367"/>
        <v>20.8</v>
      </c>
      <c r="IE201" s="108"/>
    </row>
    <row r="202" spans="1:239" hidden="1">
      <c r="A202" s="5" t="s">
        <v>180</v>
      </c>
      <c r="B202" s="291">
        <f t="shared" ref="B202:U202" si="368">+B17*(1+$A$196)</f>
        <v>0</v>
      </c>
      <c r="C202" s="291">
        <f t="shared" si="368"/>
        <v>0</v>
      </c>
      <c r="D202" s="291">
        <f t="shared" si="368"/>
        <v>1.3</v>
      </c>
      <c r="E202" s="291">
        <f t="shared" si="368"/>
        <v>0</v>
      </c>
      <c r="F202" s="291">
        <f t="shared" si="368"/>
        <v>2.6</v>
      </c>
      <c r="G202" s="291">
        <f t="shared" si="368"/>
        <v>2.6</v>
      </c>
      <c r="H202" s="291">
        <f t="shared" si="368"/>
        <v>9.1</v>
      </c>
      <c r="I202" s="291">
        <f t="shared" si="368"/>
        <v>10.4</v>
      </c>
      <c r="J202" s="291">
        <f t="shared" si="368"/>
        <v>37.700000000000003</v>
      </c>
      <c r="K202" s="291">
        <f t="shared" si="368"/>
        <v>15.600000000000001</v>
      </c>
      <c r="L202" s="291">
        <f t="shared" si="368"/>
        <v>94.9</v>
      </c>
      <c r="M202" s="291">
        <f t="shared" si="368"/>
        <v>37.700000000000003</v>
      </c>
      <c r="N202" s="291">
        <f t="shared" si="368"/>
        <v>228.8</v>
      </c>
      <c r="O202" s="291">
        <f t="shared" si="368"/>
        <v>89.7</v>
      </c>
      <c r="P202" s="291">
        <f t="shared" si="368"/>
        <v>250.9</v>
      </c>
      <c r="Q202" s="291">
        <f t="shared" si="368"/>
        <v>184.6</v>
      </c>
      <c r="R202" s="291">
        <f t="shared" si="368"/>
        <v>154.70000000000002</v>
      </c>
      <c r="S202" s="291">
        <f t="shared" si="368"/>
        <v>149.5</v>
      </c>
      <c r="T202" s="291">
        <f t="shared" si="368"/>
        <v>29.900000000000002</v>
      </c>
      <c r="U202" s="291">
        <f t="shared" si="368"/>
        <v>55.9</v>
      </c>
      <c r="IE202" s="108"/>
    </row>
    <row r="203" spans="1:239" hidden="1">
      <c r="A203" s="5" t="s">
        <v>30</v>
      </c>
      <c r="B203" s="291">
        <f t="shared" ref="B203:U203" si="369">+B18*(1+$A$196)</f>
        <v>0</v>
      </c>
      <c r="C203" s="291">
        <f t="shared" si="369"/>
        <v>0</v>
      </c>
      <c r="D203" s="291">
        <f t="shared" si="369"/>
        <v>0</v>
      </c>
      <c r="E203" s="291">
        <f t="shared" si="369"/>
        <v>0</v>
      </c>
      <c r="F203" s="291">
        <f t="shared" si="369"/>
        <v>0</v>
      </c>
      <c r="G203" s="291">
        <f t="shared" si="369"/>
        <v>0</v>
      </c>
      <c r="H203" s="291">
        <f t="shared" si="369"/>
        <v>6.5</v>
      </c>
      <c r="I203" s="291">
        <f t="shared" si="369"/>
        <v>2.6</v>
      </c>
      <c r="J203" s="291">
        <f t="shared" si="369"/>
        <v>2.6</v>
      </c>
      <c r="K203" s="291">
        <f t="shared" si="369"/>
        <v>2.6</v>
      </c>
      <c r="L203" s="291">
        <f t="shared" si="369"/>
        <v>22.1</v>
      </c>
      <c r="M203" s="291">
        <f t="shared" si="369"/>
        <v>5.2</v>
      </c>
      <c r="N203" s="291">
        <f t="shared" si="369"/>
        <v>26</v>
      </c>
      <c r="O203" s="291">
        <f t="shared" si="369"/>
        <v>10.4</v>
      </c>
      <c r="P203" s="291">
        <f t="shared" si="369"/>
        <v>20.8</v>
      </c>
      <c r="Q203" s="291">
        <f t="shared" si="369"/>
        <v>9.1</v>
      </c>
      <c r="R203" s="291">
        <f t="shared" si="369"/>
        <v>6.5</v>
      </c>
      <c r="S203" s="291">
        <f t="shared" si="369"/>
        <v>2.6</v>
      </c>
      <c r="T203" s="291">
        <f t="shared" si="369"/>
        <v>2.6</v>
      </c>
      <c r="U203" s="291">
        <f t="shared" si="369"/>
        <v>2.6</v>
      </c>
      <c r="IE203" s="108"/>
    </row>
    <row r="204" spans="1:239" hidden="1">
      <c r="A204" s="5" t="s">
        <v>31</v>
      </c>
      <c r="B204" s="291">
        <f t="shared" ref="B204:U204" si="370">+B19*(1+$A$196)</f>
        <v>0</v>
      </c>
      <c r="C204" s="291">
        <f t="shared" si="370"/>
        <v>2.6</v>
      </c>
      <c r="D204" s="291">
        <f t="shared" si="370"/>
        <v>1.3</v>
      </c>
      <c r="E204" s="291">
        <f t="shared" si="370"/>
        <v>1.3</v>
      </c>
      <c r="F204" s="291">
        <f t="shared" si="370"/>
        <v>0</v>
      </c>
      <c r="G204" s="291">
        <f t="shared" si="370"/>
        <v>2.6</v>
      </c>
      <c r="H204" s="291">
        <f t="shared" si="370"/>
        <v>20.8</v>
      </c>
      <c r="I204" s="291">
        <f t="shared" si="370"/>
        <v>11.700000000000001</v>
      </c>
      <c r="J204" s="291">
        <f t="shared" si="370"/>
        <v>52</v>
      </c>
      <c r="K204" s="291">
        <f t="shared" si="370"/>
        <v>19.5</v>
      </c>
      <c r="L204" s="291">
        <f t="shared" si="370"/>
        <v>148.20000000000002</v>
      </c>
      <c r="M204" s="291">
        <f t="shared" si="370"/>
        <v>65</v>
      </c>
      <c r="N204" s="291">
        <f t="shared" si="370"/>
        <v>254.8</v>
      </c>
      <c r="O204" s="291">
        <f t="shared" si="370"/>
        <v>124.80000000000001</v>
      </c>
      <c r="P204" s="291">
        <f t="shared" si="370"/>
        <v>231.4</v>
      </c>
      <c r="Q204" s="291">
        <f t="shared" si="370"/>
        <v>131.30000000000001</v>
      </c>
      <c r="R204" s="291">
        <f t="shared" si="370"/>
        <v>130</v>
      </c>
      <c r="S204" s="291">
        <f t="shared" si="370"/>
        <v>96.2</v>
      </c>
      <c r="T204" s="291">
        <f t="shared" si="370"/>
        <v>16.900000000000002</v>
      </c>
      <c r="U204" s="291">
        <f t="shared" si="370"/>
        <v>20.8</v>
      </c>
      <c r="IE204" s="108"/>
    </row>
    <row r="205" spans="1:239" hidden="1">
      <c r="A205" s="5" t="s">
        <v>32</v>
      </c>
      <c r="B205" s="291">
        <f t="shared" ref="B205:U205" si="371">+B20*(1+$A$196)</f>
        <v>0</v>
      </c>
      <c r="C205" s="291">
        <f t="shared" si="371"/>
        <v>0</v>
      </c>
      <c r="D205" s="291">
        <f t="shared" si="371"/>
        <v>0</v>
      </c>
      <c r="E205" s="291">
        <f t="shared" si="371"/>
        <v>0</v>
      </c>
      <c r="F205" s="291">
        <f t="shared" si="371"/>
        <v>1.3</v>
      </c>
      <c r="G205" s="291">
        <f t="shared" si="371"/>
        <v>2.6</v>
      </c>
      <c r="H205" s="291">
        <f t="shared" si="371"/>
        <v>0</v>
      </c>
      <c r="I205" s="291">
        <f t="shared" si="371"/>
        <v>3.9000000000000004</v>
      </c>
      <c r="J205" s="291">
        <f t="shared" si="371"/>
        <v>6.5</v>
      </c>
      <c r="K205" s="291">
        <f t="shared" si="371"/>
        <v>5.2</v>
      </c>
      <c r="L205" s="291">
        <f t="shared" si="371"/>
        <v>13</v>
      </c>
      <c r="M205" s="291">
        <f t="shared" si="371"/>
        <v>15.600000000000001</v>
      </c>
      <c r="N205" s="291">
        <f t="shared" si="371"/>
        <v>75.400000000000006</v>
      </c>
      <c r="O205" s="291">
        <f t="shared" si="371"/>
        <v>26</v>
      </c>
      <c r="P205" s="291">
        <f t="shared" si="371"/>
        <v>97.5</v>
      </c>
      <c r="Q205" s="291">
        <f t="shared" si="371"/>
        <v>50.7</v>
      </c>
      <c r="R205" s="291">
        <f t="shared" si="371"/>
        <v>67.600000000000009</v>
      </c>
      <c r="S205" s="291">
        <f t="shared" si="371"/>
        <v>63.7</v>
      </c>
      <c r="T205" s="291">
        <f t="shared" si="371"/>
        <v>20.8</v>
      </c>
      <c r="U205" s="291">
        <f t="shared" si="371"/>
        <v>20.8</v>
      </c>
      <c r="IE205" s="108"/>
    </row>
    <row r="206" spans="1:239" hidden="1">
      <c r="A206" s="5" t="s">
        <v>33</v>
      </c>
      <c r="B206" s="291">
        <f t="shared" ref="B206:U206" si="372">+B21*(1+$A$196)</f>
        <v>0</v>
      </c>
      <c r="C206" s="291">
        <f t="shared" si="372"/>
        <v>0</v>
      </c>
      <c r="D206" s="291">
        <f t="shared" si="372"/>
        <v>2.6</v>
      </c>
      <c r="E206" s="291">
        <f t="shared" si="372"/>
        <v>0</v>
      </c>
      <c r="F206" s="291">
        <f t="shared" si="372"/>
        <v>5.2</v>
      </c>
      <c r="G206" s="291">
        <f t="shared" si="372"/>
        <v>3.9000000000000004</v>
      </c>
      <c r="H206" s="291">
        <f t="shared" si="372"/>
        <v>6.5</v>
      </c>
      <c r="I206" s="291">
        <f t="shared" si="372"/>
        <v>6.5</v>
      </c>
      <c r="J206" s="291">
        <f t="shared" si="372"/>
        <v>26</v>
      </c>
      <c r="K206" s="291">
        <f t="shared" si="372"/>
        <v>13</v>
      </c>
      <c r="L206" s="291">
        <f t="shared" si="372"/>
        <v>53.300000000000004</v>
      </c>
      <c r="M206" s="291">
        <f t="shared" si="372"/>
        <v>27.3</v>
      </c>
      <c r="N206" s="291">
        <f t="shared" si="372"/>
        <v>84.5</v>
      </c>
      <c r="O206" s="291">
        <f t="shared" si="372"/>
        <v>42.9</v>
      </c>
      <c r="P206" s="291">
        <f t="shared" si="372"/>
        <v>127.4</v>
      </c>
      <c r="Q206" s="291">
        <f t="shared" si="372"/>
        <v>49.4</v>
      </c>
      <c r="R206" s="291">
        <f t="shared" si="372"/>
        <v>66.3</v>
      </c>
      <c r="S206" s="291">
        <f t="shared" si="372"/>
        <v>59.800000000000004</v>
      </c>
      <c r="T206" s="291">
        <f t="shared" si="372"/>
        <v>6.5</v>
      </c>
      <c r="U206" s="291">
        <f t="shared" si="372"/>
        <v>14.3</v>
      </c>
      <c r="IE206" s="108"/>
    </row>
    <row r="207" spans="1:239" hidden="1">
      <c r="A207" s="5" t="s">
        <v>34</v>
      </c>
      <c r="B207" s="291">
        <f t="shared" ref="B207:U207" si="373">+B22*(1+$A$196)</f>
        <v>1.3</v>
      </c>
      <c r="C207" s="291">
        <f t="shared" si="373"/>
        <v>0</v>
      </c>
      <c r="D207" s="291">
        <f t="shared" si="373"/>
        <v>2.6</v>
      </c>
      <c r="E207" s="291">
        <f t="shared" si="373"/>
        <v>3.9000000000000004</v>
      </c>
      <c r="F207" s="291">
        <f t="shared" si="373"/>
        <v>6.5</v>
      </c>
      <c r="G207" s="291">
        <f t="shared" si="373"/>
        <v>3.9000000000000004</v>
      </c>
      <c r="H207" s="291">
        <f t="shared" si="373"/>
        <v>22.1</v>
      </c>
      <c r="I207" s="291">
        <f t="shared" si="373"/>
        <v>14.3</v>
      </c>
      <c r="J207" s="291">
        <f t="shared" si="373"/>
        <v>53.300000000000004</v>
      </c>
      <c r="K207" s="291">
        <f t="shared" si="373"/>
        <v>35.1</v>
      </c>
      <c r="L207" s="291">
        <f t="shared" si="373"/>
        <v>163.80000000000001</v>
      </c>
      <c r="M207" s="291">
        <f t="shared" si="373"/>
        <v>94.9</v>
      </c>
      <c r="N207" s="291">
        <f t="shared" si="373"/>
        <v>357.5</v>
      </c>
      <c r="O207" s="291">
        <f t="shared" si="373"/>
        <v>188.5</v>
      </c>
      <c r="P207" s="291">
        <f t="shared" si="373"/>
        <v>419.90000000000003</v>
      </c>
      <c r="Q207" s="291">
        <f t="shared" si="373"/>
        <v>263.90000000000003</v>
      </c>
      <c r="R207" s="291">
        <f t="shared" si="373"/>
        <v>305.5</v>
      </c>
      <c r="S207" s="291">
        <f t="shared" si="373"/>
        <v>239.20000000000002</v>
      </c>
      <c r="T207" s="291">
        <f t="shared" si="373"/>
        <v>62.400000000000006</v>
      </c>
      <c r="U207" s="291">
        <f t="shared" si="373"/>
        <v>88.4</v>
      </c>
      <c r="IE207" s="108"/>
    </row>
    <row r="208" spans="1:239" hidden="1">
      <c r="A208" s="5" t="s">
        <v>35</v>
      </c>
      <c r="B208" s="291">
        <f t="shared" ref="B208:U208" si="374">+B23*(1+$A$196)</f>
        <v>0</v>
      </c>
      <c r="C208" s="291">
        <f t="shared" si="374"/>
        <v>0</v>
      </c>
      <c r="D208" s="291">
        <f t="shared" si="374"/>
        <v>0</v>
      </c>
      <c r="E208" s="291">
        <f t="shared" si="374"/>
        <v>0</v>
      </c>
      <c r="F208" s="291">
        <f t="shared" si="374"/>
        <v>1.3</v>
      </c>
      <c r="G208" s="291">
        <f t="shared" si="374"/>
        <v>2.6</v>
      </c>
      <c r="H208" s="291">
        <f t="shared" si="374"/>
        <v>2.6</v>
      </c>
      <c r="I208" s="291">
        <f t="shared" si="374"/>
        <v>1.3</v>
      </c>
      <c r="J208" s="291">
        <f t="shared" si="374"/>
        <v>3.9000000000000004</v>
      </c>
      <c r="K208" s="291">
        <f t="shared" si="374"/>
        <v>7.8000000000000007</v>
      </c>
      <c r="L208" s="291">
        <f t="shared" si="374"/>
        <v>22.1</v>
      </c>
      <c r="M208" s="291">
        <f t="shared" si="374"/>
        <v>13</v>
      </c>
      <c r="N208" s="291">
        <f t="shared" si="374"/>
        <v>59.800000000000004</v>
      </c>
      <c r="O208" s="291">
        <f t="shared" si="374"/>
        <v>29.900000000000002</v>
      </c>
      <c r="P208" s="291">
        <f t="shared" si="374"/>
        <v>58.5</v>
      </c>
      <c r="Q208" s="291">
        <f t="shared" si="374"/>
        <v>20.8</v>
      </c>
      <c r="R208" s="291">
        <f t="shared" si="374"/>
        <v>45.5</v>
      </c>
      <c r="S208" s="291">
        <f t="shared" si="374"/>
        <v>19.5</v>
      </c>
      <c r="T208" s="291">
        <f t="shared" si="374"/>
        <v>13</v>
      </c>
      <c r="U208" s="291">
        <f t="shared" si="374"/>
        <v>6.5</v>
      </c>
      <c r="IE208" s="108"/>
    </row>
    <row r="209" spans="1:247" hidden="1">
      <c r="A209" s="5" t="s">
        <v>181</v>
      </c>
      <c r="B209" s="291">
        <f t="shared" ref="B209:U209" si="375">+B24*(1+$A$196)</f>
        <v>0</v>
      </c>
      <c r="C209" s="291">
        <f t="shared" si="375"/>
        <v>0</v>
      </c>
      <c r="D209" s="291">
        <f t="shared" si="375"/>
        <v>1.3</v>
      </c>
      <c r="E209" s="291">
        <f t="shared" si="375"/>
        <v>0</v>
      </c>
      <c r="F209" s="291">
        <f t="shared" si="375"/>
        <v>1.3</v>
      </c>
      <c r="G209" s="291">
        <f t="shared" si="375"/>
        <v>1.3</v>
      </c>
      <c r="H209" s="291">
        <f t="shared" si="375"/>
        <v>11.700000000000001</v>
      </c>
      <c r="I209" s="291">
        <f t="shared" si="375"/>
        <v>6.5</v>
      </c>
      <c r="J209" s="291">
        <f t="shared" si="375"/>
        <v>40.300000000000004</v>
      </c>
      <c r="K209" s="291">
        <f t="shared" si="375"/>
        <v>18.2</v>
      </c>
      <c r="L209" s="291">
        <f t="shared" si="375"/>
        <v>101.4</v>
      </c>
      <c r="M209" s="291">
        <f t="shared" si="375"/>
        <v>58.5</v>
      </c>
      <c r="N209" s="291">
        <f t="shared" si="375"/>
        <v>254.8</v>
      </c>
      <c r="O209" s="291">
        <f t="shared" si="375"/>
        <v>124.80000000000001</v>
      </c>
      <c r="P209" s="291">
        <f t="shared" si="375"/>
        <v>278.2</v>
      </c>
      <c r="Q209" s="291">
        <f t="shared" si="375"/>
        <v>133.9</v>
      </c>
      <c r="R209" s="291">
        <f t="shared" si="375"/>
        <v>150.80000000000001</v>
      </c>
      <c r="S209" s="291">
        <f t="shared" si="375"/>
        <v>120.9</v>
      </c>
      <c r="T209" s="291">
        <f t="shared" si="375"/>
        <v>44.2</v>
      </c>
      <c r="U209" s="291">
        <f t="shared" si="375"/>
        <v>31.200000000000003</v>
      </c>
      <c r="IE209" s="108"/>
    </row>
    <row r="210" spans="1:247" hidden="1">
      <c r="A210" s="5" t="s">
        <v>182</v>
      </c>
      <c r="B210" s="291">
        <f t="shared" ref="B210:U210" si="376">+B25*(1+$A$196)</f>
        <v>1.3</v>
      </c>
      <c r="C210" s="291">
        <f t="shared" si="376"/>
        <v>2.6</v>
      </c>
      <c r="D210" s="291">
        <f t="shared" si="376"/>
        <v>0</v>
      </c>
      <c r="E210" s="291">
        <f t="shared" si="376"/>
        <v>2.6</v>
      </c>
      <c r="F210" s="291">
        <f t="shared" si="376"/>
        <v>1.3</v>
      </c>
      <c r="G210" s="291">
        <f t="shared" si="376"/>
        <v>5.2</v>
      </c>
      <c r="H210" s="291">
        <f t="shared" si="376"/>
        <v>19.5</v>
      </c>
      <c r="I210" s="291">
        <f t="shared" si="376"/>
        <v>16.900000000000002</v>
      </c>
      <c r="J210" s="291">
        <f t="shared" si="376"/>
        <v>32.5</v>
      </c>
      <c r="K210" s="291">
        <f t="shared" si="376"/>
        <v>20.8</v>
      </c>
      <c r="L210" s="291">
        <f t="shared" si="376"/>
        <v>114.4</v>
      </c>
      <c r="M210" s="291">
        <f t="shared" si="376"/>
        <v>85.8</v>
      </c>
      <c r="N210" s="291">
        <f t="shared" si="376"/>
        <v>275.60000000000002</v>
      </c>
      <c r="O210" s="291">
        <f t="shared" si="376"/>
        <v>130</v>
      </c>
      <c r="P210" s="291">
        <f t="shared" si="376"/>
        <v>335.40000000000003</v>
      </c>
      <c r="Q210" s="291">
        <f t="shared" si="376"/>
        <v>200.20000000000002</v>
      </c>
      <c r="R210" s="291">
        <f t="shared" si="376"/>
        <v>223.6</v>
      </c>
      <c r="S210" s="291">
        <f t="shared" si="376"/>
        <v>183.3</v>
      </c>
      <c r="T210" s="291">
        <f t="shared" si="376"/>
        <v>37.700000000000003</v>
      </c>
      <c r="U210" s="291">
        <f t="shared" si="376"/>
        <v>66.3</v>
      </c>
      <c r="IE210" s="108"/>
    </row>
    <row r="211" spans="1:247" hidden="1">
      <c r="A211" s="5" t="s">
        <v>38</v>
      </c>
      <c r="B211" s="291">
        <f t="shared" ref="B211:U211" si="377">+B26*(1+$A$196)</f>
        <v>5.2</v>
      </c>
      <c r="C211" s="291">
        <f t="shared" si="377"/>
        <v>1.3</v>
      </c>
      <c r="D211" s="291">
        <f t="shared" si="377"/>
        <v>1.3</v>
      </c>
      <c r="E211" s="291">
        <f t="shared" si="377"/>
        <v>2.6</v>
      </c>
      <c r="F211" s="291">
        <f t="shared" si="377"/>
        <v>9.1</v>
      </c>
      <c r="G211" s="291">
        <f t="shared" si="377"/>
        <v>10.4</v>
      </c>
      <c r="H211" s="291">
        <f t="shared" si="377"/>
        <v>23.400000000000002</v>
      </c>
      <c r="I211" s="291">
        <f t="shared" si="377"/>
        <v>13</v>
      </c>
      <c r="J211" s="291">
        <f t="shared" si="377"/>
        <v>74.100000000000009</v>
      </c>
      <c r="K211" s="291">
        <f t="shared" si="377"/>
        <v>29.900000000000002</v>
      </c>
      <c r="L211" s="291">
        <f t="shared" si="377"/>
        <v>158.6</v>
      </c>
      <c r="M211" s="291">
        <f t="shared" si="377"/>
        <v>67.600000000000009</v>
      </c>
      <c r="N211" s="291">
        <f t="shared" si="377"/>
        <v>287.3</v>
      </c>
      <c r="O211" s="291">
        <f t="shared" si="377"/>
        <v>156</v>
      </c>
      <c r="P211" s="291">
        <f t="shared" si="377"/>
        <v>293.8</v>
      </c>
      <c r="Q211" s="291">
        <f t="shared" si="377"/>
        <v>143</v>
      </c>
      <c r="R211" s="291">
        <f t="shared" si="377"/>
        <v>170.3</v>
      </c>
      <c r="S211" s="291">
        <f t="shared" si="377"/>
        <v>115.7</v>
      </c>
      <c r="T211" s="291">
        <f t="shared" si="377"/>
        <v>23.400000000000002</v>
      </c>
      <c r="U211" s="291">
        <f t="shared" si="377"/>
        <v>40.300000000000004</v>
      </c>
      <c r="IE211" s="108"/>
    </row>
    <row r="212" spans="1:247" hidden="1">
      <c r="A212" s="5" t="s">
        <v>39</v>
      </c>
      <c r="B212" s="291">
        <f t="shared" ref="B212:U212" si="378">+B27*(1+$A$196)</f>
        <v>0</v>
      </c>
      <c r="C212" s="291">
        <f t="shared" si="378"/>
        <v>0</v>
      </c>
      <c r="D212" s="291">
        <f t="shared" si="378"/>
        <v>0</v>
      </c>
      <c r="E212" s="291">
        <f t="shared" si="378"/>
        <v>0</v>
      </c>
      <c r="F212" s="291">
        <f t="shared" si="378"/>
        <v>1.3</v>
      </c>
      <c r="G212" s="291">
        <f t="shared" si="378"/>
        <v>0</v>
      </c>
      <c r="H212" s="291">
        <f t="shared" si="378"/>
        <v>2.6</v>
      </c>
      <c r="I212" s="291">
        <f t="shared" si="378"/>
        <v>1.3</v>
      </c>
      <c r="J212" s="291">
        <f t="shared" si="378"/>
        <v>9.1</v>
      </c>
      <c r="K212" s="291">
        <f t="shared" si="378"/>
        <v>2.6</v>
      </c>
      <c r="L212" s="291">
        <f t="shared" si="378"/>
        <v>28.6</v>
      </c>
      <c r="M212" s="291">
        <f t="shared" si="378"/>
        <v>15.600000000000001</v>
      </c>
      <c r="N212" s="291">
        <f t="shared" si="378"/>
        <v>48.1</v>
      </c>
      <c r="O212" s="291">
        <f t="shared" si="378"/>
        <v>18.2</v>
      </c>
      <c r="P212" s="291">
        <f t="shared" si="378"/>
        <v>66.3</v>
      </c>
      <c r="Q212" s="291">
        <f t="shared" si="378"/>
        <v>52</v>
      </c>
      <c r="R212" s="291">
        <f t="shared" si="378"/>
        <v>42.9</v>
      </c>
      <c r="S212" s="291">
        <f t="shared" si="378"/>
        <v>48.1</v>
      </c>
      <c r="T212" s="291">
        <f t="shared" si="378"/>
        <v>7.8000000000000007</v>
      </c>
      <c r="U212" s="291">
        <f t="shared" si="378"/>
        <v>16.900000000000002</v>
      </c>
      <c r="IE212" s="108"/>
    </row>
    <row r="213" spans="1:247" hidden="1">
      <c r="A213" s="5" t="s">
        <v>40</v>
      </c>
      <c r="B213" s="291">
        <f t="shared" ref="B213:U213" si="379">+B28*(1+$A$196)</f>
        <v>0</v>
      </c>
      <c r="C213" s="291">
        <f t="shared" si="379"/>
        <v>0</v>
      </c>
      <c r="D213" s="291">
        <f t="shared" si="379"/>
        <v>0</v>
      </c>
      <c r="E213" s="291">
        <f t="shared" si="379"/>
        <v>0</v>
      </c>
      <c r="F213" s="291">
        <f t="shared" si="379"/>
        <v>5.2</v>
      </c>
      <c r="G213" s="291">
        <f t="shared" si="379"/>
        <v>0</v>
      </c>
      <c r="H213" s="291">
        <f t="shared" si="379"/>
        <v>5.2</v>
      </c>
      <c r="I213" s="291">
        <f t="shared" si="379"/>
        <v>0</v>
      </c>
      <c r="J213" s="291">
        <f t="shared" si="379"/>
        <v>14.3</v>
      </c>
      <c r="K213" s="291">
        <f t="shared" si="379"/>
        <v>9.1</v>
      </c>
      <c r="L213" s="291">
        <f t="shared" si="379"/>
        <v>52</v>
      </c>
      <c r="M213" s="291">
        <f t="shared" si="379"/>
        <v>20.8</v>
      </c>
      <c r="N213" s="291">
        <f t="shared" si="379"/>
        <v>119.60000000000001</v>
      </c>
      <c r="O213" s="291">
        <f t="shared" si="379"/>
        <v>45.5</v>
      </c>
      <c r="P213" s="291">
        <f t="shared" si="379"/>
        <v>117</v>
      </c>
      <c r="Q213" s="291">
        <f t="shared" si="379"/>
        <v>68.900000000000006</v>
      </c>
      <c r="R213" s="291">
        <f t="shared" si="379"/>
        <v>61.1</v>
      </c>
      <c r="S213" s="291">
        <f t="shared" si="379"/>
        <v>66.3</v>
      </c>
      <c r="T213" s="291">
        <f t="shared" si="379"/>
        <v>15.600000000000001</v>
      </c>
      <c r="U213" s="291">
        <f t="shared" si="379"/>
        <v>15.600000000000001</v>
      </c>
      <c r="IE213" s="108"/>
    </row>
    <row r="214" spans="1:247" hidden="1">
      <c r="A214" s="5" t="s">
        <v>41</v>
      </c>
      <c r="B214" s="291">
        <f t="shared" ref="B214:U214" si="380">+B29*(1+$A$196)</f>
        <v>0</v>
      </c>
      <c r="C214" s="291">
        <f t="shared" si="380"/>
        <v>0</v>
      </c>
      <c r="D214" s="291">
        <f t="shared" si="380"/>
        <v>1.3</v>
      </c>
      <c r="E214" s="291">
        <f t="shared" si="380"/>
        <v>2.6</v>
      </c>
      <c r="F214" s="291">
        <f t="shared" si="380"/>
        <v>5.2</v>
      </c>
      <c r="G214" s="291">
        <f t="shared" si="380"/>
        <v>3.9000000000000004</v>
      </c>
      <c r="H214" s="291">
        <f t="shared" si="380"/>
        <v>13</v>
      </c>
      <c r="I214" s="291">
        <f t="shared" si="380"/>
        <v>9.1</v>
      </c>
      <c r="J214" s="291">
        <f t="shared" si="380"/>
        <v>39</v>
      </c>
      <c r="K214" s="291">
        <f t="shared" si="380"/>
        <v>15.600000000000001</v>
      </c>
      <c r="L214" s="291">
        <f t="shared" si="380"/>
        <v>119.60000000000001</v>
      </c>
      <c r="M214" s="291">
        <f t="shared" si="380"/>
        <v>39</v>
      </c>
      <c r="N214" s="291">
        <f t="shared" si="380"/>
        <v>154.70000000000002</v>
      </c>
      <c r="O214" s="291">
        <f t="shared" si="380"/>
        <v>78</v>
      </c>
      <c r="P214" s="291">
        <f t="shared" si="380"/>
        <v>162.5</v>
      </c>
      <c r="Q214" s="291">
        <f t="shared" si="380"/>
        <v>80.600000000000009</v>
      </c>
      <c r="R214" s="291">
        <f t="shared" si="380"/>
        <v>79.3</v>
      </c>
      <c r="S214" s="291">
        <f t="shared" si="380"/>
        <v>61.1</v>
      </c>
      <c r="T214" s="291">
        <f t="shared" si="380"/>
        <v>16.900000000000002</v>
      </c>
      <c r="U214" s="291">
        <f t="shared" si="380"/>
        <v>24.7</v>
      </c>
      <c r="IE214" s="108"/>
    </row>
    <row r="215" spans="1:247" hidden="1">
      <c r="A215" s="5" t="s">
        <v>42</v>
      </c>
      <c r="B215" s="291">
        <f t="shared" ref="B215:U215" si="381">+B30*(1+$A$196)</f>
        <v>1.3</v>
      </c>
      <c r="C215" s="291">
        <f t="shared" si="381"/>
        <v>2.6</v>
      </c>
      <c r="D215" s="291">
        <f t="shared" si="381"/>
        <v>1.3</v>
      </c>
      <c r="E215" s="291">
        <f t="shared" si="381"/>
        <v>6.5</v>
      </c>
      <c r="F215" s="291">
        <f t="shared" si="381"/>
        <v>14.3</v>
      </c>
      <c r="G215" s="291">
        <f t="shared" si="381"/>
        <v>18.2</v>
      </c>
      <c r="H215" s="291">
        <f t="shared" si="381"/>
        <v>42.9</v>
      </c>
      <c r="I215" s="291">
        <f t="shared" si="381"/>
        <v>24.7</v>
      </c>
      <c r="J215" s="291">
        <f t="shared" si="381"/>
        <v>123.5</v>
      </c>
      <c r="K215" s="291">
        <f t="shared" si="381"/>
        <v>91</v>
      </c>
      <c r="L215" s="291">
        <f t="shared" si="381"/>
        <v>371.8</v>
      </c>
      <c r="M215" s="291">
        <f t="shared" si="381"/>
        <v>162.5</v>
      </c>
      <c r="N215" s="291">
        <f t="shared" si="381"/>
        <v>791.7</v>
      </c>
      <c r="O215" s="291">
        <f t="shared" si="381"/>
        <v>434.2</v>
      </c>
      <c r="P215" s="291">
        <f t="shared" si="381"/>
        <v>1025.7</v>
      </c>
      <c r="Q215" s="291">
        <f t="shared" si="381"/>
        <v>707.2</v>
      </c>
      <c r="R215" s="291">
        <f t="shared" si="381"/>
        <v>735.80000000000007</v>
      </c>
      <c r="S215" s="291">
        <f t="shared" si="381"/>
        <v>793</v>
      </c>
      <c r="T215" s="291">
        <f t="shared" si="381"/>
        <v>154.70000000000002</v>
      </c>
      <c r="U215" s="291">
        <f t="shared" si="381"/>
        <v>391.3</v>
      </c>
      <c r="IE215" s="108"/>
    </row>
    <row r="216" spans="1:247" hidden="1">
      <c r="A216" s="5" t="s">
        <v>43</v>
      </c>
      <c r="B216" s="291">
        <f t="shared" ref="B216:U216" si="382">+B31*(1+$A$196)</f>
        <v>1.3</v>
      </c>
      <c r="C216" s="291">
        <f t="shared" si="382"/>
        <v>1.3</v>
      </c>
      <c r="D216" s="291">
        <f t="shared" si="382"/>
        <v>0</v>
      </c>
      <c r="E216" s="291">
        <f t="shared" si="382"/>
        <v>0</v>
      </c>
      <c r="F216" s="291">
        <f t="shared" si="382"/>
        <v>0</v>
      </c>
      <c r="G216" s="291">
        <f t="shared" si="382"/>
        <v>1.3</v>
      </c>
      <c r="H216" s="291">
        <f t="shared" si="382"/>
        <v>5.2</v>
      </c>
      <c r="I216" s="291">
        <f t="shared" si="382"/>
        <v>2.6</v>
      </c>
      <c r="J216" s="291">
        <f t="shared" si="382"/>
        <v>16.900000000000002</v>
      </c>
      <c r="K216" s="291">
        <f t="shared" si="382"/>
        <v>22.1</v>
      </c>
      <c r="L216" s="291">
        <f t="shared" si="382"/>
        <v>37.700000000000003</v>
      </c>
      <c r="M216" s="291">
        <f t="shared" si="382"/>
        <v>22.1</v>
      </c>
      <c r="N216" s="291">
        <f t="shared" si="382"/>
        <v>87.100000000000009</v>
      </c>
      <c r="O216" s="291">
        <f t="shared" si="382"/>
        <v>24.7</v>
      </c>
      <c r="P216" s="291">
        <f t="shared" si="382"/>
        <v>87.100000000000009</v>
      </c>
      <c r="Q216" s="291">
        <f t="shared" si="382"/>
        <v>29.900000000000002</v>
      </c>
      <c r="R216" s="291">
        <f t="shared" si="382"/>
        <v>40.300000000000004</v>
      </c>
      <c r="S216" s="291">
        <f t="shared" si="382"/>
        <v>35.1</v>
      </c>
      <c r="T216" s="291">
        <f t="shared" si="382"/>
        <v>6.5</v>
      </c>
      <c r="U216" s="291">
        <f t="shared" si="382"/>
        <v>22.1</v>
      </c>
      <c r="IE216" s="108"/>
    </row>
    <row r="217" spans="1:247" hidden="1">
      <c r="A217" s="5" t="s">
        <v>44</v>
      </c>
      <c r="B217" s="291">
        <f t="shared" ref="B217:U217" si="383">+B32*(1+$A$196)</f>
        <v>0</v>
      </c>
      <c r="C217" s="291">
        <f t="shared" si="383"/>
        <v>0</v>
      </c>
      <c r="D217" s="291">
        <f t="shared" si="383"/>
        <v>0</v>
      </c>
      <c r="E217" s="291">
        <f t="shared" si="383"/>
        <v>1.3</v>
      </c>
      <c r="F217" s="291">
        <f t="shared" si="383"/>
        <v>2.6</v>
      </c>
      <c r="G217" s="291">
        <f t="shared" si="383"/>
        <v>0</v>
      </c>
      <c r="H217" s="291">
        <f t="shared" si="383"/>
        <v>3.9000000000000004</v>
      </c>
      <c r="I217" s="291">
        <f t="shared" si="383"/>
        <v>3.9000000000000004</v>
      </c>
      <c r="J217" s="291">
        <f t="shared" si="383"/>
        <v>16.900000000000002</v>
      </c>
      <c r="K217" s="291">
        <f t="shared" si="383"/>
        <v>3.9000000000000004</v>
      </c>
      <c r="L217" s="291">
        <f t="shared" si="383"/>
        <v>58.5</v>
      </c>
      <c r="M217" s="291">
        <f t="shared" si="383"/>
        <v>16.900000000000002</v>
      </c>
      <c r="N217" s="291">
        <f t="shared" si="383"/>
        <v>92.3</v>
      </c>
      <c r="O217" s="291">
        <f t="shared" si="383"/>
        <v>44.2</v>
      </c>
      <c r="P217" s="291">
        <f t="shared" si="383"/>
        <v>98.8</v>
      </c>
      <c r="Q217" s="291">
        <f t="shared" si="383"/>
        <v>50.7</v>
      </c>
      <c r="R217" s="291">
        <f t="shared" si="383"/>
        <v>42.9</v>
      </c>
      <c r="S217" s="291">
        <f t="shared" si="383"/>
        <v>41.6</v>
      </c>
      <c r="T217" s="291">
        <f t="shared" si="383"/>
        <v>9.1</v>
      </c>
      <c r="U217" s="291">
        <f t="shared" si="383"/>
        <v>11.700000000000001</v>
      </c>
      <c r="IE217" s="108"/>
    </row>
    <row r="218" spans="1:247" hidden="1">
      <c r="A218" s="5" t="s">
        <v>183</v>
      </c>
      <c r="B218" s="291">
        <f t="shared" ref="B218:U218" si="384">+B33*(1+$A$196)</f>
        <v>0</v>
      </c>
      <c r="C218" s="291">
        <f t="shared" si="384"/>
        <v>3.9000000000000004</v>
      </c>
      <c r="D218" s="291">
        <f t="shared" si="384"/>
        <v>1.3</v>
      </c>
      <c r="E218" s="291">
        <f t="shared" si="384"/>
        <v>2.6</v>
      </c>
      <c r="F218" s="291">
        <f t="shared" si="384"/>
        <v>13</v>
      </c>
      <c r="G218" s="291">
        <f t="shared" si="384"/>
        <v>16.900000000000002</v>
      </c>
      <c r="H218" s="291">
        <f t="shared" si="384"/>
        <v>33.800000000000004</v>
      </c>
      <c r="I218" s="291">
        <f t="shared" si="384"/>
        <v>15.600000000000001</v>
      </c>
      <c r="J218" s="291">
        <f t="shared" si="384"/>
        <v>96.2</v>
      </c>
      <c r="K218" s="291">
        <f t="shared" si="384"/>
        <v>44.2</v>
      </c>
      <c r="L218" s="291">
        <f t="shared" si="384"/>
        <v>211.9</v>
      </c>
      <c r="M218" s="291">
        <f t="shared" si="384"/>
        <v>102.7</v>
      </c>
      <c r="N218" s="291">
        <f t="shared" si="384"/>
        <v>419.90000000000003</v>
      </c>
      <c r="O218" s="291">
        <f t="shared" si="384"/>
        <v>213.20000000000002</v>
      </c>
      <c r="P218" s="291">
        <f t="shared" si="384"/>
        <v>377</v>
      </c>
      <c r="Q218" s="291">
        <f t="shared" si="384"/>
        <v>198.9</v>
      </c>
      <c r="R218" s="291">
        <f t="shared" si="384"/>
        <v>159.9</v>
      </c>
      <c r="S218" s="291">
        <f t="shared" si="384"/>
        <v>146.9</v>
      </c>
      <c r="T218" s="291">
        <f t="shared" si="384"/>
        <v>29.900000000000002</v>
      </c>
      <c r="U218" s="291">
        <f t="shared" si="384"/>
        <v>23.400000000000002</v>
      </c>
      <c r="IE218" s="108"/>
    </row>
    <row r="219" spans="1:247" hidden="1">
      <c r="A219" s="14" t="s">
        <v>269</v>
      </c>
      <c r="B219" s="291">
        <f t="shared" ref="B219:U219" si="385">+B34*(1+$A$196)</f>
        <v>0</v>
      </c>
      <c r="C219" s="291">
        <f t="shared" si="385"/>
        <v>0</v>
      </c>
      <c r="D219" s="291">
        <f t="shared" si="385"/>
        <v>0</v>
      </c>
      <c r="E219" s="291">
        <f t="shared" si="385"/>
        <v>0</v>
      </c>
      <c r="F219" s="291">
        <f t="shared" si="385"/>
        <v>0</v>
      </c>
      <c r="G219" s="291">
        <f t="shared" si="385"/>
        <v>0</v>
      </c>
      <c r="H219" s="291">
        <f t="shared" si="385"/>
        <v>0</v>
      </c>
      <c r="I219" s="291">
        <f t="shared" si="385"/>
        <v>0</v>
      </c>
      <c r="J219" s="291">
        <f t="shared" si="385"/>
        <v>0</v>
      </c>
      <c r="K219" s="291">
        <f t="shared" si="385"/>
        <v>0</v>
      </c>
      <c r="L219" s="291">
        <f t="shared" si="385"/>
        <v>0</v>
      </c>
      <c r="M219" s="291">
        <f t="shared" si="385"/>
        <v>0</v>
      </c>
      <c r="N219" s="291">
        <f t="shared" si="385"/>
        <v>0</v>
      </c>
      <c r="O219" s="291">
        <f t="shared" si="385"/>
        <v>0</v>
      </c>
      <c r="P219" s="291">
        <f t="shared" si="385"/>
        <v>0</v>
      </c>
      <c r="Q219" s="291">
        <f t="shared" si="385"/>
        <v>0</v>
      </c>
      <c r="R219" s="291">
        <f t="shared" si="385"/>
        <v>0</v>
      </c>
      <c r="S219" s="291">
        <f t="shared" si="385"/>
        <v>0</v>
      </c>
      <c r="T219" s="291">
        <f t="shared" si="385"/>
        <v>0</v>
      </c>
      <c r="U219" s="291">
        <f t="shared" si="385"/>
        <v>0</v>
      </c>
      <c r="IE219" s="108"/>
    </row>
    <row r="220" spans="1:247" ht="14.4">
      <c r="A220" s="4" t="s">
        <v>23</v>
      </c>
      <c r="B220" s="251">
        <f>SUM(B172:B193)</f>
        <v>10.799999999999997</v>
      </c>
      <c r="C220" s="251">
        <f t="shared" ref="C220:U220" si="386">SUM(C172:C193)</f>
        <v>15.599999999999998</v>
      </c>
      <c r="D220" s="251">
        <f t="shared" si="386"/>
        <v>16.799999999999997</v>
      </c>
      <c r="E220" s="251">
        <f t="shared" si="386"/>
        <v>23.999999999999996</v>
      </c>
      <c r="F220" s="251">
        <f t="shared" si="386"/>
        <v>84</v>
      </c>
      <c r="G220" s="251">
        <f t="shared" si="386"/>
        <v>80.400000000000006</v>
      </c>
      <c r="H220" s="251">
        <f t="shared" si="386"/>
        <v>291.60000000000002</v>
      </c>
      <c r="I220" s="251">
        <f t="shared" si="386"/>
        <v>174</v>
      </c>
      <c r="J220" s="251">
        <f t="shared" si="386"/>
        <v>763.2</v>
      </c>
      <c r="K220" s="251">
        <f t="shared" si="386"/>
        <v>437.99999999999994</v>
      </c>
      <c r="L220" s="251">
        <f t="shared" si="386"/>
        <v>2092.8000000000002</v>
      </c>
      <c r="M220" s="251">
        <f t="shared" si="386"/>
        <v>1041.6000000000001</v>
      </c>
      <c r="N220" s="251">
        <f t="shared" si="386"/>
        <v>4423.2</v>
      </c>
      <c r="O220" s="251">
        <f t="shared" si="386"/>
        <v>2191.1999999999998</v>
      </c>
      <c r="P220" s="251">
        <f t="shared" si="386"/>
        <v>5074.7999999999993</v>
      </c>
      <c r="Q220" s="251">
        <f t="shared" si="386"/>
        <v>2939.9999999999995</v>
      </c>
      <c r="R220" s="251">
        <f>SUM(R172:R193)</f>
        <v>3125.9999999999995</v>
      </c>
      <c r="S220" s="251">
        <f t="shared" si="386"/>
        <v>2804.4</v>
      </c>
      <c r="T220" s="251">
        <f t="shared" si="386"/>
        <v>637.20000000000005</v>
      </c>
      <c r="U220" s="251">
        <f t="shared" si="386"/>
        <v>1102.8</v>
      </c>
      <c r="IE220" s="108"/>
    </row>
    <row r="221" spans="1:247" ht="14.4">
      <c r="A221" s="357" t="s">
        <v>296</v>
      </c>
      <c r="B221" s="251">
        <f>+B8+B222</f>
        <v>20</v>
      </c>
      <c r="C221" s="251">
        <f>+C8+C222</f>
        <v>16</v>
      </c>
      <c r="D221" s="251">
        <f t="shared" ref="D221:T221" si="387">+D8+D222</f>
        <v>29</v>
      </c>
      <c r="E221" s="251">
        <f t="shared" si="387"/>
        <v>25</v>
      </c>
      <c r="F221" s="251">
        <f t="shared" si="387"/>
        <v>121</v>
      </c>
      <c r="G221" s="251">
        <f t="shared" si="387"/>
        <v>85</v>
      </c>
      <c r="H221" s="251">
        <f t="shared" si="387"/>
        <v>303</v>
      </c>
      <c r="I221" s="251">
        <f t="shared" si="387"/>
        <v>180</v>
      </c>
      <c r="J221" s="251">
        <f t="shared" si="387"/>
        <v>847</v>
      </c>
      <c r="K221" s="251">
        <f t="shared" si="387"/>
        <v>490</v>
      </c>
      <c r="L221" s="251">
        <f t="shared" si="387"/>
        <v>2054</v>
      </c>
      <c r="M221" s="251">
        <f t="shared" si="387"/>
        <v>1008</v>
      </c>
      <c r="N221" s="251">
        <f t="shared" si="387"/>
        <v>4337</v>
      </c>
      <c r="O221" s="251">
        <f t="shared" si="387"/>
        <v>2368</v>
      </c>
      <c r="P221" s="251">
        <f t="shared" si="387"/>
        <v>5284</v>
      </c>
      <c r="Q221" s="251">
        <f t="shared" si="387"/>
        <v>3687</v>
      </c>
      <c r="R221" s="251">
        <f t="shared" si="387"/>
        <v>3713</v>
      </c>
      <c r="S221" s="251">
        <f t="shared" si="387"/>
        <v>4056</v>
      </c>
      <c r="T221" s="251">
        <f t="shared" si="387"/>
        <v>1040</v>
      </c>
      <c r="U221" s="251">
        <f>+U8+U222</f>
        <v>2211</v>
      </c>
      <c r="V221" s="108"/>
      <c r="AG221" s="108"/>
      <c r="IE221" s="108"/>
    </row>
    <row r="222" spans="1:247">
      <c r="A222" s="356" t="s">
        <v>292</v>
      </c>
      <c r="B222" s="38">
        <f t="shared" ref="B222:U222" si="388">+AI226</f>
        <v>2</v>
      </c>
      <c r="C222" s="38">
        <f t="shared" si="388"/>
        <v>4</v>
      </c>
      <c r="D222" s="38">
        <f t="shared" si="388"/>
        <v>1</v>
      </c>
      <c r="E222" s="38">
        <f t="shared" si="388"/>
        <v>2</v>
      </c>
      <c r="F222" s="38">
        <f t="shared" si="388"/>
        <v>17</v>
      </c>
      <c r="G222" s="38">
        <f t="shared" si="388"/>
        <v>16</v>
      </c>
      <c r="H222" s="38">
        <f t="shared" si="388"/>
        <v>57</v>
      </c>
      <c r="I222" s="38">
        <f t="shared" si="388"/>
        <v>21</v>
      </c>
      <c r="J222" s="38">
        <f t="shared" si="388"/>
        <v>122</v>
      </c>
      <c r="K222" s="38">
        <f t="shared" si="388"/>
        <v>71</v>
      </c>
      <c r="L222" s="38">
        <f t="shared" si="388"/>
        <v>310</v>
      </c>
      <c r="M222" s="38">
        <f t="shared" si="388"/>
        <v>126</v>
      </c>
      <c r="N222" s="38">
        <f t="shared" si="388"/>
        <v>685</v>
      </c>
      <c r="O222" s="38">
        <f t="shared" si="388"/>
        <v>254</v>
      </c>
      <c r="P222" s="38">
        <f t="shared" si="388"/>
        <v>909</v>
      </c>
      <c r="Q222" s="38">
        <f t="shared" si="388"/>
        <v>613</v>
      </c>
      <c r="R222" s="38">
        <f t="shared" si="388"/>
        <v>940</v>
      </c>
      <c r="S222" s="38">
        <f t="shared" si="388"/>
        <v>1039</v>
      </c>
      <c r="T222" s="38">
        <f t="shared" si="388"/>
        <v>379</v>
      </c>
      <c r="U222" s="38">
        <f t="shared" si="388"/>
        <v>825</v>
      </c>
      <c r="V222" s="108"/>
      <c r="AG222" s="108"/>
      <c r="IE222" s="108"/>
    </row>
    <row r="223" spans="1:247" ht="13.8" thickBot="1">
      <c r="V223" s="108"/>
      <c r="AG223" s="108"/>
      <c r="IE223" s="108"/>
    </row>
    <row r="224" spans="1:247" ht="13.8">
      <c r="A224" s="368" t="s">
        <v>300</v>
      </c>
      <c r="B224" s="38">
        <f t="shared" ref="B224:U224" si="389">+AI227</f>
        <v>0</v>
      </c>
      <c r="C224" s="38">
        <f t="shared" si="389"/>
        <v>0</v>
      </c>
      <c r="D224" s="38">
        <f t="shared" si="389"/>
        <v>1</v>
      </c>
      <c r="E224" s="38">
        <f t="shared" si="389"/>
        <v>1</v>
      </c>
      <c r="F224" s="38">
        <f t="shared" si="389"/>
        <v>1</v>
      </c>
      <c r="G224" s="38">
        <f t="shared" si="389"/>
        <v>1</v>
      </c>
      <c r="H224" s="38">
        <f t="shared" si="389"/>
        <v>4</v>
      </c>
      <c r="I224" s="38">
        <f t="shared" si="389"/>
        <v>1</v>
      </c>
      <c r="J224" s="38">
        <f t="shared" si="389"/>
        <v>11</v>
      </c>
      <c r="K224" s="38">
        <f t="shared" si="389"/>
        <v>14</v>
      </c>
      <c r="L224" s="38">
        <f t="shared" si="389"/>
        <v>24</v>
      </c>
      <c r="M224" s="38">
        <f t="shared" si="389"/>
        <v>13</v>
      </c>
      <c r="N224" s="38">
        <f t="shared" si="389"/>
        <v>55</v>
      </c>
      <c r="O224" s="38">
        <f t="shared" si="389"/>
        <v>23</v>
      </c>
      <c r="P224" s="38">
        <f t="shared" si="389"/>
        <v>69</v>
      </c>
      <c r="Q224" s="38">
        <f t="shared" si="389"/>
        <v>48</v>
      </c>
      <c r="R224" s="38">
        <f t="shared" si="389"/>
        <v>74</v>
      </c>
      <c r="S224" s="38">
        <f t="shared" si="389"/>
        <v>65</v>
      </c>
      <c r="T224" s="38">
        <f t="shared" si="389"/>
        <v>24</v>
      </c>
      <c r="U224" s="38">
        <f t="shared" si="389"/>
        <v>36</v>
      </c>
      <c r="AH224" s="57"/>
      <c r="AI224" s="44" t="s">
        <v>16</v>
      </c>
      <c r="AJ224" s="41" t="s">
        <v>16</v>
      </c>
      <c r="AK224" s="42" t="s">
        <v>7</v>
      </c>
      <c r="AL224" s="42" t="s">
        <v>7</v>
      </c>
      <c r="AM224" s="41" t="s">
        <v>8</v>
      </c>
      <c r="AN224" s="41" t="s">
        <v>8</v>
      </c>
      <c r="AO224" s="41" t="s">
        <v>9</v>
      </c>
      <c r="AP224" s="41" t="s">
        <v>9</v>
      </c>
      <c r="AQ224" s="41" t="s">
        <v>10</v>
      </c>
      <c r="AR224" s="41" t="s">
        <v>10</v>
      </c>
      <c r="AS224" s="41" t="s">
        <v>11</v>
      </c>
      <c r="AT224" s="41" t="s">
        <v>11</v>
      </c>
      <c r="AU224" s="41" t="s">
        <v>12</v>
      </c>
      <c r="AV224" s="41" t="s">
        <v>12</v>
      </c>
      <c r="AW224" s="41" t="s">
        <v>13</v>
      </c>
      <c r="AX224" s="41" t="s">
        <v>13</v>
      </c>
      <c r="AY224" s="41" t="s">
        <v>14</v>
      </c>
      <c r="AZ224" s="41" t="s">
        <v>14</v>
      </c>
      <c r="BA224" s="41" t="s">
        <v>15</v>
      </c>
      <c r="BB224" s="45" t="s">
        <v>15</v>
      </c>
      <c r="BC224" s="37" t="s">
        <v>285</v>
      </c>
      <c r="BN224" s="37"/>
      <c r="BO224" s="37"/>
      <c r="BP224" s="57"/>
      <c r="BQ224" s="57" t="s">
        <v>287</v>
      </c>
      <c r="BR224" s="57"/>
      <c r="BS224" s="57"/>
      <c r="BT224" s="57"/>
      <c r="BU224" s="57"/>
      <c r="BV224" s="57"/>
      <c r="BW224" s="57"/>
      <c r="BX224" s="57"/>
      <c r="BY224" s="57"/>
      <c r="BZ224" s="57"/>
      <c r="CA224" s="57"/>
      <c r="CB224" s="57"/>
      <c r="CC224" s="57"/>
      <c r="CD224" s="57"/>
      <c r="CE224" s="57"/>
      <c r="CF224" s="57"/>
      <c r="CG224" s="57"/>
      <c r="CH224" s="57"/>
      <c r="CI224" s="57"/>
      <c r="CJ224" s="57"/>
      <c r="CK224" s="57"/>
      <c r="CL224" s="57"/>
      <c r="CM224" s="57"/>
      <c r="CN224" s="57"/>
      <c r="CO224" s="57"/>
      <c r="CP224" s="57"/>
      <c r="CQ224" s="57"/>
      <c r="CR224" s="57"/>
      <c r="CS224" s="57"/>
      <c r="CT224" s="57"/>
      <c r="CU224" s="57"/>
      <c r="CV224" s="57"/>
      <c r="CW224" s="57"/>
      <c r="CX224" s="57"/>
      <c r="CY224" s="57"/>
      <c r="CZ224" s="57"/>
      <c r="DA224" s="57"/>
      <c r="DB224" s="57"/>
      <c r="DC224" s="57"/>
      <c r="DD224" s="57"/>
      <c r="DE224" s="57"/>
      <c r="DF224" s="57"/>
      <c r="DG224" s="57"/>
      <c r="DH224" s="57"/>
      <c r="DI224" s="57"/>
      <c r="DJ224" s="57"/>
      <c r="DK224" s="57"/>
      <c r="DL224" s="57"/>
      <c r="DM224" s="57"/>
      <c r="DN224" s="57"/>
      <c r="DO224" s="57"/>
      <c r="DP224" s="57"/>
      <c r="DQ224" s="57"/>
      <c r="DR224" s="57"/>
      <c r="DS224" s="57"/>
      <c r="DT224" s="57"/>
      <c r="DU224" s="57"/>
      <c r="DV224" s="57"/>
      <c r="DW224" s="57"/>
      <c r="DX224" s="57"/>
      <c r="DY224" s="57"/>
      <c r="DZ224" s="57"/>
      <c r="EA224" s="57"/>
      <c r="EB224" s="57"/>
      <c r="EC224" s="57"/>
      <c r="ED224" s="57"/>
      <c r="EE224" s="57"/>
      <c r="EF224" s="57"/>
      <c r="EG224" s="57"/>
      <c r="EH224" s="57"/>
      <c r="EI224" s="57"/>
      <c r="EJ224" s="57"/>
      <c r="EK224" s="57"/>
      <c r="EL224" s="57"/>
      <c r="EM224" s="57"/>
      <c r="EN224" s="57"/>
      <c r="EO224" s="57"/>
      <c r="EP224" s="57"/>
      <c r="EQ224" s="57"/>
      <c r="ER224" s="57"/>
      <c r="ES224" s="57"/>
      <c r="ET224" s="57"/>
      <c r="EU224" s="57"/>
      <c r="EV224" s="57"/>
      <c r="EW224" s="57"/>
      <c r="EX224" s="57"/>
      <c r="EY224" s="57"/>
      <c r="EZ224" s="57"/>
      <c r="FA224" s="57"/>
      <c r="FB224" s="58" t="s">
        <v>288</v>
      </c>
      <c r="FC224" s="57" t="s">
        <v>289</v>
      </c>
      <c r="FD224" s="57"/>
      <c r="FE224" s="57"/>
      <c r="FF224" s="57"/>
      <c r="FG224" s="57"/>
      <c r="FH224" s="57"/>
      <c r="FI224" s="57"/>
      <c r="FJ224" s="57"/>
      <c r="FK224" s="57"/>
      <c r="FL224" s="57"/>
      <c r="FM224" s="57"/>
      <c r="FN224" s="57"/>
      <c r="FO224" s="57"/>
      <c r="FP224" s="57"/>
      <c r="FQ224" s="57"/>
      <c r="FR224" s="57"/>
      <c r="FS224" s="57"/>
      <c r="FT224" s="57"/>
      <c r="FU224" s="57"/>
      <c r="FV224" s="57"/>
      <c r="FW224" s="57"/>
      <c r="FX224" s="57"/>
      <c r="FY224" s="57"/>
      <c r="FZ224" s="57"/>
      <c r="GA224" s="57"/>
      <c r="GB224" s="57"/>
      <c r="GC224" s="57"/>
      <c r="GD224" s="57"/>
      <c r="GE224" s="57"/>
      <c r="GF224" s="57"/>
      <c r="GG224" s="57"/>
      <c r="GH224" s="57"/>
      <c r="GI224" s="57"/>
      <c r="GJ224" s="57"/>
      <c r="GK224" s="57"/>
      <c r="GL224" s="57"/>
      <c r="GM224" s="57"/>
      <c r="GN224" s="57"/>
      <c r="GO224" s="57"/>
      <c r="GP224" s="57"/>
      <c r="GQ224" s="57"/>
      <c r="GR224" s="57"/>
      <c r="GS224" s="57"/>
      <c r="GT224" s="57"/>
      <c r="GU224" s="57"/>
      <c r="GV224" s="57"/>
      <c r="GW224" s="57"/>
      <c r="GX224" s="57"/>
      <c r="GY224" s="57"/>
      <c r="GZ224" s="57"/>
      <c r="HA224" s="57"/>
      <c r="HB224" s="57"/>
      <c r="HC224" s="57"/>
      <c r="HD224" s="57"/>
      <c r="HE224" s="57"/>
      <c r="HF224" s="57"/>
      <c r="HG224" s="57"/>
      <c r="HH224" s="57"/>
      <c r="HI224" s="57"/>
      <c r="HJ224" s="57"/>
      <c r="HK224" s="57"/>
      <c r="HL224" s="57"/>
      <c r="HM224" s="57"/>
      <c r="HN224" s="57"/>
      <c r="HO224" s="57"/>
      <c r="HP224" s="57"/>
      <c r="HQ224" s="57"/>
      <c r="HR224" s="57"/>
      <c r="HS224" s="57"/>
      <c r="HT224" s="57"/>
      <c r="HU224" s="57"/>
      <c r="HV224" s="57"/>
      <c r="HW224" s="57"/>
      <c r="HX224" s="57"/>
      <c r="HY224" s="57"/>
      <c r="HZ224" s="57"/>
      <c r="IA224" s="57"/>
      <c r="IB224" s="57"/>
      <c r="IC224" s="57"/>
      <c r="ID224" s="57"/>
      <c r="IE224" s="57"/>
      <c r="IF224" s="57"/>
      <c r="IG224" s="57"/>
      <c r="IH224" s="57"/>
      <c r="II224" s="57"/>
      <c r="IJ224" s="57"/>
      <c r="IK224" s="57"/>
      <c r="IL224" s="58" t="s">
        <v>290</v>
      </c>
      <c r="IM224" s="57" t="s">
        <v>273</v>
      </c>
    </row>
    <row r="225" spans="1:247" ht="14.4" thickBot="1">
      <c r="A225" s="369" t="s">
        <v>301</v>
      </c>
      <c r="B225" s="38">
        <f t="shared" ref="B225:K232" si="390">+AI234</f>
        <v>0</v>
      </c>
      <c r="C225" s="38">
        <f t="shared" si="390"/>
        <v>1</v>
      </c>
      <c r="D225" s="38">
        <f t="shared" si="390"/>
        <v>0</v>
      </c>
      <c r="E225" s="38">
        <f t="shared" si="390"/>
        <v>0</v>
      </c>
      <c r="F225" s="38">
        <f t="shared" si="390"/>
        <v>1</v>
      </c>
      <c r="G225" s="38">
        <f t="shared" si="390"/>
        <v>1</v>
      </c>
      <c r="H225" s="38">
        <f t="shared" si="390"/>
        <v>1</v>
      </c>
      <c r="I225" s="38">
        <f t="shared" si="390"/>
        <v>2</v>
      </c>
      <c r="J225" s="38">
        <f t="shared" si="390"/>
        <v>6</v>
      </c>
      <c r="K225" s="38">
        <f t="shared" si="390"/>
        <v>3</v>
      </c>
      <c r="L225" s="38">
        <f t="shared" ref="L225:U232" si="391">+AS234</f>
        <v>7</v>
      </c>
      <c r="M225" s="38">
        <f t="shared" si="391"/>
        <v>2</v>
      </c>
      <c r="N225" s="38">
        <f t="shared" si="391"/>
        <v>25</v>
      </c>
      <c r="O225" s="38">
        <f t="shared" si="391"/>
        <v>1</v>
      </c>
      <c r="P225" s="38">
        <f t="shared" si="391"/>
        <v>51</v>
      </c>
      <c r="Q225" s="38">
        <f t="shared" si="391"/>
        <v>35</v>
      </c>
      <c r="R225" s="38">
        <f t="shared" si="391"/>
        <v>64</v>
      </c>
      <c r="S225" s="38">
        <f t="shared" si="391"/>
        <v>54</v>
      </c>
      <c r="T225" s="38">
        <f t="shared" si="391"/>
        <v>32</v>
      </c>
      <c r="U225" s="38">
        <f t="shared" si="391"/>
        <v>70</v>
      </c>
      <c r="AH225" s="18" t="s">
        <v>184</v>
      </c>
      <c r="AI225" s="80" t="s">
        <v>264</v>
      </c>
      <c r="AJ225" s="51" t="s">
        <v>265</v>
      </c>
      <c r="AK225" s="51" t="s">
        <v>264</v>
      </c>
      <c r="AL225" s="51" t="s">
        <v>265</v>
      </c>
      <c r="AM225" s="51" t="s">
        <v>264</v>
      </c>
      <c r="AN225" s="51" t="s">
        <v>265</v>
      </c>
      <c r="AO225" s="51" t="s">
        <v>264</v>
      </c>
      <c r="AP225" s="51" t="s">
        <v>265</v>
      </c>
      <c r="AQ225" s="51" t="s">
        <v>264</v>
      </c>
      <c r="AR225" s="51" t="s">
        <v>265</v>
      </c>
      <c r="AS225" s="51" t="s">
        <v>264</v>
      </c>
      <c r="AT225" s="51" t="s">
        <v>265</v>
      </c>
      <c r="AU225" s="51" t="s">
        <v>264</v>
      </c>
      <c r="AV225" s="51" t="s">
        <v>265</v>
      </c>
      <c r="AW225" s="51" t="s">
        <v>264</v>
      </c>
      <c r="AX225" s="51" t="s">
        <v>265</v>
      </c>
      <c r="AY225" s="51" t="s">
        <v>264</v>
      </c>
      <c r="AZ225" s="51" t="s">
        <v>265</v>
      </c>
      <c r="BA225" s="51" t="s">
        <v>264</v>
      </c>
      <c r="BB225" s="52" t="s">
        <v>265</v>
      </c>
      <c r="BC225" s="37" t="s">
        <v>268</v>
      </c>
      <c r="BN225" s="37"/>
      <c r="BO225" s="37"/>
      <c r="BP225" s="18" t="s">
        <v>184</v>
      </c>
      <c r="BQ225" s="18">
        <v>0</v>
      </c>
      <c r="BR225" s="18">
        <v>1</v>
      </c>
      <c r="BS225" s="18">
        <v>3</v>
      </c>
      <c r="BT225" s="18">
        <v>7</v>
      </c>
      <c r="BU225" s="18">
        <v>14</v>
      </c>
      <c r="BV225" s="18">
        <v>19</v>
      </c>
      <c r="BW225" s="18">
        <v>21</v>
      </c>
      <c r="BX225" s="18">
        <v>22</v>
      </c>
      <c r="BY225" s="18">
        <v>24</v>
      </c>
      <c r="BZ225" s="18">
        <v>25</v>
      </c>
      <c r="CA225" s="18">
        <v>26</v>
      </c>
      <c r="CB225" s="18">
        <v>27</v>
      </c>
      <c r="CC225" s="18">
        <v>28</v>
      </c>
      <c r="CD225" s="18">
        <v>30</v>
      </c>
      <c r="CE225" s="18">
        <v>32</v>
      </c>
      <c r="CF225" s="18">
        <v>34</v>
      </c>
      <c r="CG225" s="18">
        <v>35</v>
      </c>
      <c r="CH225" s="18">
        <v>36</v>
      </c>
      <c r="CI225" s="18">
        <v>37</v>
      </c>
      <c r="CJ225" s="18">
        <v>38</v>
      </c>
      <c r="CK225" s="18">
        <v>39</v>
      </c>
      <c r="CL225" s="18">
        <v>40</v>
      </c>
      <c r="CM225" s="18">
        <v>41</v>
      </c>
      <c r="CN225" s="18">
        <v>42</v>
      </c>
      <c r="CO225" s="18">
        <v>43</v>
      </c>
      <c r="CP225" s="18">
        <v>44</v>
      </c>
      <c r="CQ225" s="18">
        <v>45</v>
      </c>
      <c r="CR225" s="18">
        <v>46</v>
      </c>
      <c r="CS225" s="18">
        <v>47</v>
      </c>
      <c r="CT225" s="18">
        <v>48</v>
      </c>
      <c r="CU225" s="18">
        <v>49</v>
      </c>
      <c r="CV225" s="18">
        <v>50</v>
      </c>
      <c r="CW225" s="18">
        <v>51</v>
      </c>
      <c r="CX225" s="18">
        <v>52</v>
      </c>
      <c r="CY225" s="18">
        <v>53</v>
      </c>
      <c r="CZ225" s="18">
        <v>54</v>
      </c>
      <c r="DA225" s="18">
        <v>55</v>
      </c>
      <c r="DB225" s="18">
        <v>56</v>
      </c>
      <c r="DC225" s="18">
        <v>57</v>
      </c>
      <c r="DD225" s="18">
        <v>58</v>
      </c>
      <c r="DE225" s="18">
        <v>59</v>
      </c>
      <c r="DF225" s="18">
        <v>60</v>
      </c>
      <c r="DG225" s="18">
        <v>61</v>
      </c>
      <c r="DH225" s="18">
        <v>62</v>
      </c>
      <c r="DI225" s="18">
        <v>63</v>
      </c>
      <c r="DJ225" s="18">
        <v>64</v>
      </c>
      <c r="DK225" s="18">
        <v>65</v>
      </c>
      <c r="DL225" s="18">
        <v>66</v>
      </c>
      <c r="DM225" s="18">
        <v>67</v>
      </c>
      <c r="DN225" s="18">
        <v>68</v>
      </c>
      <c r="DO225" s="18">
        <v>69</v>
      </c>
      <c r="DP225" s="18">
        <v>70</v>
      </c>
      <c r="DQ225" s="18">
        <v>71</v>
      </c>
      <c r="DR225" s="18">
        <v>72</v>
      </c>
      <c r="DS225" s="18">
        <v>73</v>
      </c>
      <c r="DT225" s="18">
        <v>74</v>
      </c>
      <c r="DU225" s="18">
        <v>75</v>
      </c>
      <c r="DV225" s="18">
        <v>76</v>
      </c>
      <c r="DW225" s="18">
        <v>77</v>
      </c>
      <c r="DX225" s="18">
        <v>78</v>
      </c>
      <c r="DY225" s="18">
        <v>79</v>
      </c>
      <c r="DZ225" s="18">
        <v>80</v>
      </c>
      <c r="EA225" s="18">
        <v>81</v>
      </c>
      <c r="EB225" s="18">
        <v>82</v>
      </c>
      <c r="EC225" s="18">
        <v>83</v>
      </c>
      <c r="ED225" s="18">
        <v>84</v>
      </c>
      <c r="EE225" s="18">
        <v>85</v>
      </c>
      <c r="EF225" s="18">
        <v>86</v>
      </c>
      <c r="EG225" s="18">
        <v>87</v>
      </c>
      <c r="EH225" s="18">
        <v>88</v>
      </c>
      <c r="EI225" s="18">
        <v>89</v>
      </c>
      <c r="EJ225" s="18">
        <v>90</v>
      </c>
      <c r="EK225" s="18">
        <v>91</v>
      </c>
      <c r="EL225" s="18">
        <v>92</v>
      </c>
      <c r="EM225" s="18">
        <v>93</v>
      </c>
      <c r="EN225" s="18">
        <v>94</v>
      </c>
      <c r="EO225" s="18">
        <v>95</v>
      </c>
      <c r="EP225" s="18">
        <v>96</v>
      </c>
      <c r="EQ225" s="18">
        <v>97</v>
      </c>
      <c r="ER225" s="18">
        <v>98</v>
      </c>
      <c r="ES225" s="18">
        <v>99</v>
      </c>
      <c r="ET225" s="18">
        <v>100</v>
      </c>
      <c r="EU225" s="18">
        <v>101</v>
      </c>
      <c r="EV225" s="18">
        <v>102</v>
      </c>
      <c r="EW225" s="18">
        <v>103</v>
      </c>
      <c r="EX225" s="18">
        <v>104</v>
      </c>
      <c r="EY225" s="18">
        <v>105</v>
      </c>
      <c r="EZ225" s="18">
        <v>107</v>
      </c>
      <c r="FA225" s="18" t="s">
        <v>291</v>
      </c>
      <c r="FB225" s="59"/>
      <c r="FC225" s="18">
        <v>0</v>
      </c>
      <c r="FD225" s="18">
        <v>1</v>
      </c>
      <c r="FE225" s="18">
        <v>18</v>
      </c>
      <c r="FF225" s="18">
        <v>22</v>
      </c>
      <c r="FG225" s="18">
        <v>23</v>
      </c>
      <c r="FH225" s="18">
        <v>25</v>
      </c>
      <c r="FI225" s="18">
        <v>26</v>
      </c>
      <c r="FJ225" s="18">
        <v>27</v>
      </c>
      <c r="FK225" s="18">
        <v>28</v>
      </c>
      <c r="FL225" s="18">
        <v>29</v>
      </c>
      <c r="FM225" s="18">
        <v>30</v>
      </c>
      <c r="FN225" s="18">
        <v>31</v>
      </c>
      <c r="FO225" s="18">
        <v>32</v>
      </c>
      <c r="FP225" s="18">
        <v>33</v>
      </c>
      <c r="FQ225" s="18">
        <v>34</v>
      </c>
      <c r="FR225" s="18">
        <v>35</v>
      </c>
      <c r="FS225" s="18">
        <v>36</v>
      </c>
      <c r="FT225" s="18">
        <v>37</v>
      </c>
      <c r="FU225" s="18">
        <v>38</v>
      </c>
      <c r="FV225" s="18">
        <v>39</v>
      </c>
      <c r="FW225" s="18">
        <v>40</v>
      </c>
      <c r="FX225" s="18">
        <v>41</v>
      </c>
      <c r="FY225" s="18">
        <v>42</v>
      </c>
      <c r="FZ225" s="18">
        <v>43</v>
      </c>
      <c r="GA225" s="18">
        <v>44</v>
      </c>
      <c r="GB225" s="18">
        <v>45</v>
      </c>
      <c r="GC225" s="18">
        <v>46</v>
      </c>
      <c r="GD225" s="18">
        <v>47</v>
      </c>
      <c r="GE225" s="18">
        <v>48</v>
      </c>
      <c r="GF225" s="18">
        <v>49</v>
      </c>
      <c r="GG225" s="18">
        <v>50</v>
      </c>
      <c r="GH225" s="18">
        <v>51</v>
      </c>
      <c r="GI225" s="18">
        <v>52</v>
      </c>
      <c r="GJ225" s="18">
        <v>53</v>
      </c>
      <c r="GK225" s="18">
        <v>54</v>
      </c>
      <c r="GL225" s="18">
        <v>55</v>
      </c>
      <c r="GM225" s="18">
        <v>56</v>
      </c>
      <c r="GN225" s="18">
        <v>57</v>
      </c>
      <c r="GO225" s="18">
        <v>58</v>
      </c>
      <c r="GP225" s="18">
        <v>59</v>
      </c>
      <c r="GQ225" s="18">
        <v>60</v>
      </c>
      <c r="GR225" s="18">
        <v>61</v>
      </c>
      <c r="GS225" s="18">
        <v>62</v>
      </c>
      <c r="GT225" s="18">
        <v>63</v>
      </c>
      <c r="GU225" s="18">
        <v>64</v>
      </c>
      <c r="GV225" s="18">
        <v>65</v>
      </c>
      <c r="GW225" s="18">
        <v>66</v>
      </c>
      <c r="GX225" s="18">
        <v>67</v>
      </c>
      <c r="GY225" s="18">
        <v>68</v>
      </c>
      <c r="GZ225" s="18">
        <v>69</v>
      </c>
      <c r="HA225" s="18">
        <v>70</v>
      </c>
      <c r="HB225" s="18">
        <v>71</v>
      </c>
      <c r="HC225" s="18">
        <v>72</v>
      </c>
      <c r="HD225" s="18">
        <v>73</v>
      </c>
      <c r="HE225" s="18">
        <v>74</v>
      </c>
      <c r="HF225" s="18">
        <v>75</v>
      </c>
      <c r="HG225" s="18">
        <v>76</v>
      </c>
      <c r="HH225" s="18">
        <v>77</v>
      </c>
      <c r="HI225" s="18">
        <v>78</v>
      </c>
      <c r="HJ225" s="18">
        <v>79</v>
      </c>
      <c r="HK225" s="18">
        <v>80</v>
      </c>
      <c r="HL225" s="18">
        <v>81</v>
      </c>
      <c r="HM225" s="18">
        <v>82</v>
      </c>
      <c r="HN225" s="18">
        <v>83</v>
      </c>
      <c r="HO225" s="18">
        <v>84</v>
      </c>
      <c r="HP225" s="18">
        <v>85</v>
      </c>
      <c r="HQ225" s="18">
        <v>86</v>
      </c>
      <c r="HR225" s="18">
        <v>87</v>
      </c>
      <c r="HS225" s="18">
        <v>88</v>
      </c>
      <c r="HT225" s="18">
        <v>89</v>
      </c>
      <c r="HU225" s="18">
        <v>90</v>
      </c>
      <c r="HV225" s="18">
        <v>91</v>
      </c>
      <c r="HW225" s="18">
        <v>92</v>
      </c>
      <c r="HX225" s="18">
        <v>93</v>
      </c>
      <c r="HY225" s="18">
        <v>94</v>
      </c>
      <c r="HZ225" s="18">
        <v>95</v>
      </c>
      <c r="IA225" s="18">
        <v>96</v>
      </c>
      <c r="IB225" s="18">
        <v>97</v>
      </c>
      <c r="IC225" s="18">
        <v>98</v>
      </c>
      <c r="ID225" s="18">
        <v>99</v>
      </c>
      <c r="IE225" s="18">
        <v>100</v>
      </c>
      <c r="IF225" s="18">
        <v>101</v>
      </c>
      <c r="IG225" s="18">
        <v>102</v>
      </c>
      <c r="IH225" s="18">
        <v>103</v>
      </c>
      <c r="II225" s="18">
        <v>104</v>
      </c>
      <c r="IJ225" s="18">
        <v>121</v>
      </c>
      <c r="IK225" s="18" t="s">
        <v>291</v>
      </c>
      <c r="IL225" s="59"/>
      <c r="IM225" s="18"/>
    </row>
    <row r="226" spans="1:247" ht="13.8">
      <c r="A226" s="369" t="s">
        <v>302</v>
      </c>
      <c r="B226" s="38">
        <f t="shared" si="390"/>
        <v>0</v>
      </c>
      <c r="C226" s="38">
        <f t="shared" si="390"/>
        <v>0</v>
      </c>
      <c r="D226" s="38">
        <f t="shared" si="390"/>
        <v>0</v>
      </c>
      <c r="E226" s="38">
        <f t="shared" si="390"/>
        <v>0</v>
      </c>
      <c r="F226" s="38">
        <f t="shared" si="390"/>
        <v>0</v>
      </c>
      <c r="G226" s="38">
        <f t="shared" si="390"/>
        <v>4</v>
      </c>
      <c r="H226" s="38">
        <f t="shared" si="390"/>
        <v>4</v>
      </c>
      <c r="I226" s="38">
        <f t="shared" si="390"/>
        <v>3</v>
      </c>
      <c r="J226" s="38">
        <f t="shared" si="390"/>
        <v>10</v>
      </c>
      <c r="K226" s="38">
        <f t="shared" si="390"/>
        <v>5</v>
      </c>
      <c r="L226" s="38">
        <f t="shared" si="391"/>
        <v>30</v>
      </c>
      <c r="M226" s="38">
        <f t="shared" si="391"/>
        <v>10</v>
      </c>
      <c r="N226" s="38">
        <f t="shared" si="391"/>
        <v>62</v>
      </c>
      <c r="O226" s="38">
        <f t="shared" si="391"/>
        <v>22</v>
      </c>
      <c r="P226" s="38">
        <f t="shared" si="391"/>
        <v>88</v>
      </c>
      <c r="Q226" s="38">
        <f t="shared" si="391"/>
        <v>50</v>
      </c>
      <c r="R226" s="38">
        <f t="shared" si="391"/>
        <v>56</v>
      </c>
      <c r="S226" s="38">
        <f t="shared" si="391"/>
        <v>85</v>
      </c>
      <c r="T226" s="38">
        <f t="shared" si="391"/>
        <v>32</v>
      </c>
      <c r="U226" s="38">
        <f t="shared" si="391"/>
        <v>58</v>
      </c>
      <c r="AH226" s="392" t="s">
        <v>19</v>
      </c>
      <c r="AI226" s="444">
        <f>SUM(FC226:FD226)</f>
        <v>2</v>
      </c>
      <c r="AJ226" s="444">
        <f>SUM(BQ226:BT226)</f>
        <v>4</v>
      </c>
      <c r="AK226" s="444">
        <f>SUM(FE226)</f>
        <v>1</v>
      </c>
      <c r="AL226" s="444">
        <f>SUM(BU226:BV226)</f>
        <v>2</v>
      </c>
      <c r="AM226" s="444">
        <f>SUM(FF226:FL226)</f>
        <v>17</v>
      </c>
      <c r="AN226" s="444">
        <f>SUM(BW226:CC226)</f>
        <v>16</v>
      </c>
      <c r="AO226" s="444">
        <f>SUM(FM226:FV226)</f>
        <v>57</v>
      </c>
      <c r="AP226" s="444">
        <f>SUM(CD226:CK226)</f>
        <v>21</v>
      </c>
      <c r="AQ226" s="444">
        <f>SUM(FW226:GF226)</f>
        <v>122</v>
      </c>
      <c r="AR226" s="444">
        <f>SUM(CL226:CU226)</f>
        <v>71</v>
      </c>
      <c r="AS226" s="444">
        <f>SUM(GG226:GP226)</f>
        <v>310</v>
      </c>
      <c r="AT226" s="444">
        <f>SUM(CV226:DE226)</f>
        <v>126</v>
      </c>
      <c r="AU226" s="444">
        <f>SUM(GQ226:GZ226)</f>
        <v>685</v>
      </c>
      <c r="AV226" s="444">
        <f>SUM(DF226:DO226)</f>
        <v>254</v>
      </c>
      <c r="AW226" s="444">
        <f>SUM(HA226:HJ226)</f>
        <v>909</v>
      </c>
      <c r="AX226" s="444">
        <f>SUM(DP226:DY226)</f>
        <v>613</v>
      </c>
      <c r="AY226" s="444">
        <f>SUM(HK226:HT226)</f>
        <v>940</v>
      </c>
      <c r="AZ226" s="444">
        <f>SUM(DZ226:EI226)</f>
        <v>1039</v>
      </c>
      <c r="BA226" s="444">
        <f>SUM(HU226:IJ226)</f>
        <v>379</v>
      </c>
      <c r="BB226" s="444">
        <f>SUM(EJ226:EZ226)</f>
        <v>825</v>
      </c>
      <c r="BC226" s="444">
        <f>+FA226+IK226</f>
        <v>5</v>
      </c>
      <c r="BP226" s="392" t="s">
        <v>19</v>
      </c>
      <c r="BQ226" s="393">
        <v>1</v>
      </c>
      <c r="BR226" s="393">
        <v>1</v>
      </c>
      <c r="BS226" s="393">
        <v>1</v>
      </c>
      <c r="BT226" s="393">
        <v>1</v>
      </c>
      <c r="BU226" s="393">
        <v>1</v>
      </c>
      <c r="BV226" s="393">
        <v>1</v>
      </c>
      <c r="BW226" s="393">
        <v>1</v>
      </c>
      <c r="BX226" s="393">
        <v>2</v>
      </c>
      <c r="BY226" s="393">
        <v>2</v>
      </c>
      <c r="BZ226" s="393">
        <v>1</v>
      </c>
      <c r="CA226" s="393">
        <v>2</v>
      </c>
      <c r="CB226" s="393">
        <v>2</v>
      </c>
      <c r="CC226" s="393">
        <v>6</v>
      </c>
      <c r="CD226" s="393">
        <v>3</v>
      </c>
      <c r="CE226" s="393">
        <v>1</v>
      </c>
      <c r="CF226" s="393">
        <v>1</v>
      </c>
      <c r="CG226" s="393">
        <v>3</v>
      </c>
      <c r="CH226" s="393">
        <v>1</v>
      </c>
      <c r="CI226" s="393">
        <v>2</v>
      </c>
      <c r="CJ226" s="393">
        <v>5</v>
      </c>
      <c r="CK226" s="393">
        <v>5</v>
      </c>
      <c r="CL226" s="393">
        <v>5</v>
      </c>
      <c r="CM226" s="393">
        <v>5</v>
      </c>
      <c r="CN226" s="393">
        <v>3</v>
      </c>
      <c r="CO226" s="393">
        <v>10</v>
      </c>
      <c r="CP226" s="393">
        <v>6</v>
      </c>
      <c r="CQ226" s="393">
        <v>10</v>
      </c>
      <c r="CR226" s="393">
        <v>6</v>
      </c>
      <c r="CS226" s="393">
        <v>5</v>
      </c>
      <c r="CT226" s="393">
        <v>10</v>
      </c>
      <c r="CU226" s="393">
        <v>11</v>
      </c>
      <c r="CV226" s="393">
        <v>15</v>
      </c>
      <c r="CW226" s="393">
        <v>8</v>
      </c>
      <c r="CX226" s="393">
        <v>13</v>
      </c>
      <c r="CY226" s="393">
        <v>10</v>
      </c>
      <c r="CZ226" s="393">
        <v>8</v>
      </c>
      <c r="DA226" s="393">
        <v>16</v>
      </c>
      <c r="DB226" s="393">
        <v>11</v>
      </c>
      <c r="DC226" s="393">
        <v>8</v>
      </c>
      <c r="DD226" s="393">
        <v>23</v>
      </c>
      <c r="DE226" s="393">
        <v>14</v>
      </c>
      <c r="DF226" s="393">
        <v>21</v>
      </c>
      <c r="DG226" s="393">
        <v>20</v>
      </c>
      <c r="DH226" s="393">
        <v>23</v>
      </c>
      <c r="DI226" s="393">
        <v>18</v>
      </c>
      <c r="DJ226" s="393">
        <v>23</v>
      </c>
      <c r="DK226" s="393">
        <v>22</v>
      </c>
      <c r="DL226" s="393">
        <v>20</v>
      </c>
      <c r="DM226" s="393">
        <v>34</v>
      </c>
      <c r="DN226" s="393">
        <v>27</v>
      </c>
      <c r="DO226" s="393">
        <v>46</v>
      </c>
      <c r="DP226" s="393">
        <v>49</v>
      </c>
      <c r="DQ226" s="393">
        <v>53</v>
      </c>
      <c r="DR226" s="393">
        <v>49</v>
      </c>
      <c r="DS226" s="393">
        <v>57</v>
      </c>
      <c r="DT226" s="393">
        <v>48</v>
      </c>
      <c r="DU226" s="393">
        <v>63</v>
      </c>
      <c r="DV226" s="393">
        <v>71</v>
      </c>
      <c r="DW226" s="393">
        <v>62</v>
      </c>
      <c r="DX226" s="393">
        <v>89</v>
      </c>
      <c r="DY226" s="393">
        <v>72</v>
      </c>
      <c r="DZ226" s="393">
        <v>99</v>
      </c>
      <c r="EA226" s="393">
        <v>87</v>
      </c>
      <c r="EB226" s="393">
        <v>87</v>
      </c>
      <c r="EC226" s="393">
        <v>91</v>
      </c>
      <c r="ED226" s="393">
        <v>106</v>
      </c>
      <c r="EE226" s="393">
        <v>114</v>
      </c>
      <c r="EF226" s="393">
        <v>105</v>
      </c>
      <c r="EG226" s="393">
        <v>111</v>
      </c>
      <c r="EH226" s="393">
        <v>103</v>
      </c>
      <c r="EI226" s="393">
        <v>136</v>
      </c>
      <c r="EJ226" s="393">
        <v>107</v>
      </c>
      <c r="EK226" s="393">
        <v>113</v>
      </c>
      <c r="EL226" s="393">
        <v>119</v>
      </c>
      <c r="EM226" s="393">
        <v>106</v>
      </c>
      <c r="EN226" s="393">
        <v>85</v>
      </c>
      <c r="EO226" s="393">
        <v>72</v>
      </c>
      <c r="EP226" s="393">
        <v>58</v>
      </c>
      <c r="EQ226" s="393">
        <v>50</v>
      </c>
      <c r="ER226" s="393">
        <v>40</v>
      </c>
      <c r="ES226" s="393">
        <v>24</v>
      </c>
      <c r="ET226" s="393">
        <v>17</v>
      </c>
      <c r="EU226" s="393">
        <v>18</v>
      </c>
      <c r="EV226" s="393">
        <v>6</v>
      </c>
      <c r="EW226" s="393">
        <v>3</v>
      </c>
      <c r="EX226" s="393">
        <v>4</v>
      </c>
      <c r="EY226" s="393">
        <v>2</v>
      </c>
      <c r="EZ226" s="393">
        <v>1</v>
      </c>
      <c r="FA226" s="393">
        <v>3</v>
      </c>
      <c r="FB226" s="394">
        <v>2974</v>
      </c>
      <c r="FC226" s="393">
        <v>1</v>
      </c>
      <c r="FD226" s="393">
        <v>1</v>
      </c>
      <c r="FE226" s="393">
        <v>1</v>
      </c>
      <c r="FF226" s="393">
        <v>1</v>
      </c>
      <c r="FG226" s="393">
        <v>1</v>
      </c>
      <c r="FH226" s="393">
        <v>2</v>
      </c>
      <c r="FI226" s="393">
        <v>3</v>
      </c>
      <c r="FJ226" s="393">
        <v>5</v>
      </c>
      <c r="FK226" s="393">
        <v>4</v>
      </c>
      <c r="FL226" s="393">
        <v>1</v>
      </c>
      <c r="FM226" s="393">
        <v>4</v>
      </c>
      <c r="FN226" s="393">
        <v>5</v>
      </c>
      <c r="FO226" s="393">
        <v>9</v>
      </c>
      <c r="FP226" s="393">
        <v>5</v>
      </c>
      <c r="FQ226" s="393">
        <v>5</v>
      </c>
      <c r="FR226" s="393">
        <v>1</v>
      </c>
      <c r="FS226" s="393">
        <v>9</v>
      </c>
      <c r="FT226" s="393">
        <v>5</v>
      </c>
      <c r="FU226" s="393">
        <v>11</v>
      </c>
      <c r="FV226" s="393">
        <v>3</v>
      </c>
      <c r="FW226" s="393">
        <v>4</v>
      </c>
      <c r="FX226" s="393">
        <v>10</v>
      </c>
      <c r="FY226" s="393">
        <v>3</v>
      </c>
      <c r="FZ226" s="393">
        <v>9</v>
      </c>
      <c r="GA226" s="393">
        <v>9</v>
      </c>
      <c r="GB226" s="393">
        <v>13</v>
      </c>
      <c r="GC226" s="393">
        <v>13</v>
      </c>
      <c r="GD226" s="393">
        <v>16</v>
      </c>
      <c r="GE226" s="393">
        <v>24</v>
      </c>
      <c r="GF226" s="393">
        <v>21</v>
      </c>
      <c r="GG226" s="393">
        <v>24</v>
      </c>
      <c r="GH226" s="393">
        <v>21</v>
      </c>
      <c r="GI226" s="393">
        <v>26</v>
      </c>
      <c r="GJ226" s="393">
        <v>32</v>
      </c>
      <c r="GK226" s="393">
        <v>27</v>
      </c>
      <c r="GL226" s="393">
        <v>39</v>
      </c>
      <c r="GM226" s="393">
        <v>37</v>
      </c>
      <c r="GN226" s="393">
        <v>28</v>
      </c>
      <c r="GO226" s="393">
        <v>41</v>
      </c>
      <c r="GP226" s="393">
        <v>35</v>
      </c>
      <c r="GQ226" s="393">
        <v>42</v>
      </c>
      <c r="GR226" s="393">
        <v>48</v>
      </c>
      <c r="GS226" s="393">
        <v>72</v>
      </c>
      <c r="GT226" s="393">
        <v>59</v>
      </c>
      <c r="GU226" s="393">
        <v>68</v>
      </c>
      <c r="GV226" s="393">
        <v>73</v>
      </c>
      <c r="GW226" s="393">
        <v>89</v>
      </c>
      <c r="GX226" s="393">
        <v>68</v>
      </c>
      <c r="GY226" s="393">
        <v>79</v>
      </c>
      <c r="GZ226" s="393">
        <v>87</v>
      </c>
      <c r="HA226" s="393">
        <v>72</v>
      </c>
      <c r="HB226" s="393">
        <v>87</v>
      </c>
      <c r="HC226" s="393">
        <v>97</v>
      </c>
      <c r="HD226" s="393">
        <v>86</v>
      </c>
      <c r="HE226" s="393">
        <v>93</v>
      </c>
      <c r="HF226" s="393">
        <v>82</v>
      </c>
      <c r="HG226" s="393">
        <v>94</v>
      </c>
      <c r="HH226" s="393">
        <v>103</v>
      </c>
      <c r="HI226" s="393">
        <v>102</v>
      </c>
      <c r="HJ226" s="393">
        <v>93</v>
      </c>
      <c r="HK226" s="393">
        <v>101</v>
      </c>
      <c r="HL226" s="393">
        <v>92</v>
      </c>
      <c r="HM226" s="393">
        <v>80</v>
      </c>
      <c r="HN226" s="393">
        <v>102</v>
      </c>
      <c r="HO226" s="393">
        <v>82</v>
      </c>
      <c r="HP226" s="393">
        <v>103</v>
      </c>
      <c r="HQ226" s="393">
        <v>90</v>
      </c>
      <c r="HR226" s="393">
        <v>106</v>
      </c>
      <c r="HS226" s="393">
        <v>94</v>
      </c>
      <c r="HT226" s="393">
        <v>90</v>
      </c>
      <c r="HU226" s="393">
        <v>79</v>
      </c>
      <c r="HV226" s="393">
        <v>72</v>
      </c>
      <c r="HW226" s="393">
        <v>59</v>
      </c>
      <c r="HX226" s="393">
        <v>50</v>
      </c>
      <c r="HY226" s="393">
        <v>26</v>
      </c>
      <c r="HZ226" s="393">
        <v>26</v>
      </c>
      <c r="IA226" s="393">
        <v>22</v>
      </c>
      <c r="IB226" s="393">
        <v>15</v>
      </c>
      <c r="IC226" s="393">
        <v>8</v>
      </c>
      <c r="ID226" s="393">
        <v>7</v>
      </c>
      <c r="IE226" s="393">
        <v>5</v>
      </c>
      <c r="IF226" s="393">
        <v>2</v>
      </c>
      <c r="IG226" s="393">
        <v>4</v>
      </c>
      <c r="IH226" s="393">
        <v>2</v>
      </c>
      <c r="II226" s="393">
        <v>1</v>
      </c>
      <c r="IJ226" s="393">
        <v>1</v>
      </c>
      <c r="IK226" s="393">
        <v>2</v>
      </c>
      <c r="IL226" s="394">
        <v>3424</v>
      </c>
      <c r="IM226" s="393">
        <v>6398</v>
      </c>
    </row>
    <row r="227" spans="1:247">
      <c r="A227" s="369" t="s">
        <v>303</v>
      </c>
      <c r="B227" s="38">
        <f t="shared" si="390"/>
        <v>0</v>
      </c>
      <c r="C227" s="38">
        <f t="shared" si="390"/>
        <v>1</v>
      </c>
      <c r="D227" s="38">
        <f t="shared" si="390"/>
        <v>0</v>
      </c>
      <c r="E227" s="38">
        <f t="shared" si="390"/>
        <v>0</v>
      </c>
      <c r="F227" s="38">
        <f t="shared" si="390"/>
        <v>3</v>
      </c>
      <c r="G227" s="38">
        <f t="shared" si="390"/>
        <v>5</v>
      </c>
      <c r="H227" s="38">
        <f t="shared" si="390"/>
        <v>12</v>
      </c>
      <c r="I227" s="38">
        <f t="shared" si="390"/>
        <v>2</v>
      </c>
      <c r="J227" s="38">
        <f t="shared" si="390"/>
        <v>20</v>
      </c>
      <c r="K227" s="38">
        <f t="shared" si="390"/>
        <v>7</v>
      </c>
      <c r="L227" s="38">
        <f t="shared" si="391"/>
        <v>36</v>
      </c>
      <c r="M227" s="38">
        <f t="shared" si="391"/>
        <v>17</v>
      </c>
      <c r="N227" s="38">
        <f t="shared" si="391"/>
        <v>82</v>
      </c>
      <c r="O227" s="38">
        <f t="shared" si="391"/>
        <v>47</v>
      </c>
      <c r="P227" s="38">
        <f t="shared" si="391"/>
        <v>64</v>
      </c>
      <c r="Q227" s="38">
        <f t="shared" si="391"/>
        <v>56</v>
      </c>
      <c r="R227" s="38">
        <f t="shared" si="391"/>
        <v>66</v>
      </c>
      <c r="S227" s="38">
        <f t="shared" si="391"/>
        <v>51</v>
      </c>
      <c r="T227" s="38">
        <f t="shared" si="391"/>
        <v>23</v>
      </c>
      <c r="U227" s="38">
        <f t="shared" si="391"/>
        <v>30</v>
      </c>
      <c r="AH227" s="16" t="s">
        <v>315</v>
      </c>
      <c r="AI227" s="717">
        <f t="shared" ref="AI227:AI242" si="392">SUM(FC227:FD227)</f>
        <v>0</v>
      </c>
      <c r="AJ227" s="717">
        <f t="shared" ref="AJ227:AJ242" si="393">SUM(BQ227:BT227)</f>
        <v>0</v>
      </c>
      <c r="AK227" s="717">
        <f t="shared" ref="AK227:AK242" si="394">SUM(FE227)</f>
        <v>1</v>
      </c>
      <c r="AL227" s="717">
        <f t="shared" ref="AL227:AL242" si="395">SUM(BU227:BV227)</f>
        <v>1</v>
      </c>
      <c r="AM227" s="717">
        <f t="shared" ref="AM227:AM242" si="396">SUM(FF227:FL227)</f>
        <v>1</v>
      </c>
      <c r="AN227" s="717">
        <f t="shared" ref="AN227:AN242" si="397">SUM(BW227:CC227)</f>
        <v>1</v>
      </c>
      <c r="AO227" s="717">
        <f t="shared" ref="AO227:AO242" si="398">SUM(FM227:FV227)</f>
        <v>4</v>
      </c>
      <c r="AP227" s="717">
        <f t="shared" ref="AP227:AP242" si="399">SUM(CD227:CK227)</f>
        <v>1</v>
      </c>
      <c r="AQ227" s="717">
        <f t="shared" ref="AQ227:AQ242" si="400">SUM(FW227:GF227)</f>
        <v>11</v>
      </c>
      <c r="AR227" s="717">
        <f t="shared" ref="AR227:AR242" si="401">SUM(CL227:CU227)</f>
        <v>14</v>
      </c>
      <c r="AS227" s="717">
        <f t="shared" ref="AS227:AS242" si="402">SUM(GG227:GP227)</f>
        <v>24</v>
      </c>
      <c r="AT227" s="717">
        <f t="shared" ref="AT227:AT242" si="403">SUM(CV227:DE227)</f>
        <v>13</v>
      </c>
      <c r="AU227" s="717">
        <f t="shared" ref="AU227:AU242" si="404">SUM(GQ227:GZ227)</f>
        <v>55</v>
      </c>
      <c r="AV227" s="717">
        <f t="shared" ref="AV227:AV242" si="405">SUM(DF227:DO227)</f>
        <v>23</v>
      </c>
      <c r="AW227" s="717">
        <f t="shared" ref="AW227:AW242" si="406">SUM(HA227:HJ227)</f>
        <v>69</v>
      </c>
      <c r="AX227" s="717">
        <f t="shared" ref="AX227:AX242" si="407">SUM(DP227:DY227)</f>
        <v>48</v>
      </c>
      <c r="AY227" s="717">
        <f t="shared" ref="AY227:AY242" si="408">SUM(HK227:HT227)</f>
        <v>74</v>
      </c>
      <c r="AZ227" s="717">
        <f t="shared" ref="AZ227:AZ242" si="409">SUM(DZ227:EI227)</f>
        <v>65</v>
      </c>
      <c r="BA227" s="717">
        <f t="shared" ref="BA227:BA242" si="410">SUM(HU227:IJ227)</f>
        <v>24</v>
      </c>
      <c r="BB227" s="717">
        <f t="shared" ref="BB227:BB242" si="411">SUM(EJ227:EZ227)</f>
        <v>36</v>
      </c>
      <c r="BC227" s="717">
        <f t="shared" ref="BC227:BC242" si="412">+FA227+IK227</f>
        <v>0</v>
      </c>
      <c r="BP227" s="16" t="s">
        <v>315</v>
      </c>
      <c r="BQ227" s="13"/>
      <c r="BR227" s="13"/>
      <c r="BS227" s="13"/>
      <c r="BT227" s="13"/>
      <c r="BU227" s="13"/>
      <c r="BV227" s="13">
        <v>1</v>
      </c>
      <c r="BW227" s="13"/>
      <c r="BX227" s="13"/>
      <c r="BY227" s="13"/>
      <c r="BZ227" s="13"/>
      <c r="CA227" s="13"/>
      <c r="CB227" s="13">
        <v>1</v>
      </c>
      <c r="CC227" s="13"/>
      <c r="CD227" s="13"/>
      <c r="CE227" s="13"/>
      <c r="CF227" s="13">
        <v>1</v>
      </c>
      <c r="CG227" s="13"/>
      <c r="CH227" s="13"/>
      <c r="CI227" s="13"/>
      <c r="CJ227" s="13"/>
      <c r="CK227" s="13"/>
      <c r="CL227" s="13">
        <v>1</v>
      </c>
      <c r="CM227" s="13">
        <v>1</v>
      </c>
      <c r="CN227" s="13"/>
      <c r="CO227" s="13">
        <v>2</v>
      </c>
      <c r="CP227" s="13">
        <v>2</v>
      </c>
      <c r="CQ227" s="13">
        <v>2</v>
      </c>
      <c r="CR227" s="13">
        <v>2</v>
      </c>
      <c r="CS227" s="13">
        <v>1</v>
      </c>
      <c r="CT227" s="13">
        <v>1</v>
      </c>
      <c r="CU227" s="13">
        <v>2</v>
      </c>
      <c r="CV227" s="13">
        <v>2</v>
      </c>
      <c r="CW227" s="13"/>
      <c r="CX227" s="13"/>
      <c r="CY227" s="13">
        <v>2</v>
      </c>
      <c r="CZ227" s="13">
        <v>2</v>
      </c>
      <c r="DA227" s="13"/>
      <c r="DB227" s="13">
        <v>2</v>
      </c>
      <c r="DC227" s="13"/>
      <c r="DD227" s="13">
        <v>2</v>
      </c>
      <c r="DE227" s="13">
        <v>3</v>
      </c>
      <c r="DF227" s="13"/>
      <c r="DG227" s="13">
        <v>2</v>
      </c>
      <c r="DH227" s="13">
        <v>3</v>
      </c>
      <c r="DI227" s="13"/>
      <c r="DJ227" s="13">
        <v>2</v>
      </c>
      <c r="DK227" s="13">
        <v>2</v>
      </c>
      <c r="DL227" s="13">
        <v>1</v>
      </c>
      <c r="DM227" s="13">
        <v>6</v>
      </c>
      <c r="DN227" s="13">
        <v>4</v>
      </c>
      <c r="DO227" s="13">
        <v>3</v>
      </c>
      <c r="DP227" s="13">
        <v>3</v>
      </c>
      <c r="DQ227" s="13">
        <v>4</v>
      </c>
      <c r="DR227" s="13">
        <v>3</v>
      </c>
      <c r="DS227" s="13">
        <v>2</v>
      </c>
      <c r="DT227" s="13">
        <v>4</v>
      </c>
      <c r="DU227" s="13">
        <v>5</v>
      </c>
      <c r="DV227" s="13">
        <v>5</v>
      </c>
      <c r="DW227" s="13">
        <v>7</v>
      </c>
      <c r="DX227" s="13">
        <v>9</v>
      </c>
      <c r="DY227" s="13">
        <v>6</v>
      </c>
      <c r="DZ227" s="13">
        <v>8</v>
      </c>
      <c r="EA227" s="13">
        <v>4</v>
      </c>
      <c r="EB227" s="13">
        <v>8</v>
      </c>
      <c r="EC227" s="13">
        <v>5</v>
      </c>
      <c r="ED227" s="13">
        <v>10</v>
      </c>
      <c r="EE227" s="13">
        <v>7</v>
      </c>
      <c r="EF227" s="13">
        <v>5</v>
      </c>
      <c r="EG227" s="13">
        <v>5</v>
      </c>
      <c r="EH227" s="13">
        <v>7</v>
      </c>
      <c r="EI227" s="13">
        <v>6</v>
      </c>
      <c r="EJ227" s="13">
        <v>5</v>
      </c>
      <c r="EK227" s="13">
        <v>3</v>
      </c>
      <c r="EL227" s="13">
        <v>6</v>
      </c>
      <c r="EM227" s="13">
        <v>5</v>
      </c>
      <c r="EN227" s="13">
        <v>5</v>
      </c>
      <c r="EO227" s="13">
        <v>2</v>
      </c>
      <c r="EP227" s="13">
        <v>1</v>
      </c>
      <c r="EQ227" s="13">
        <v>2</v>
      </c>
      <c r="ER227" s="13">
        <v>4</v>
      </c>
      <c r="ES227" s="13">
        <v>1</v>
      </c>
      <c r="ET227" s="13"/>
      <c r="EU227" s="13">
        <v>2</v>
      </c>
      <c r="EV227" s="13"/>
      <c r="EW227" s="13"/>
      <c r="EX227" s="13"/>
      <c r="EY227" s="13"/>
      <c r="EZ227" s="13"/>
      <c r="FA227" s="13"/>
      <c r="FB227" s="60">
        <v>202</v>
      </c>
      <c r="FC227" s="13"/>
      <c r="FD227" s="13"/>
      <c r="FE227" s="13">
        <v>1</v>
      </c>
      <c r="FF227" s="13"/>
      <c r="FG227" s="13"/>
      <c r="FH227" s="13"/>
      <c r="FI227" s="13"/>
      <c r="FJ227" s="13">
        <v>1</v>
      </c>
      <c r="FK227" s="13"/>
      <c r="FL227" s="13"/>
      <c r="FM227" s="13"/>
      <c r="FN227" s="13"/>
      <c r="FO227" s="13"/>
      <c r="FP227" s="13">
        <v>1</v>
      </c>
      <c r="FQ227" s="13"/>
      <c r="FR227" s="13"/>
      <c r="FS227" s="13">
        <v>1</v>
      </c>
      <c r="FT227" s="13">
        <v>1</v>
      </c>
      <c r="FU227" s="13">
        <v>1</v>
      </c>
      <c r="FV227" s="13"/>
      <c r="FW227" s="13">
        <v>1</v>
      </c>
      <c r="FX227" s="13">
        <v>2</v>
      </c>
      <c r="FY227" s="13"/>
      <c r="FZ227" s="13">
        <v>2</v>
      </c>
      <c r="GA227" s="13">
        <v>2</v>
      </c>
      <c r="GB227" s="13">
        <v>1</v>
      </c>
      <c r="GC227" s="13"/>
      <c r="GD227" s="13">
        <v>2</v>
      </c>
      <c r="GE227" s="13">
        <v>1</v>
      </c>
      <c r="GF227" s="13"/>
      <c r="GG227" s="13">
        <v>1</v>
      </c>
      <c r="GH227" s="13">
        <v>3</v>
      </c>
      <c r="GI227" s="13">
        <v>1</v>
      </c>
      <c r="GJ227" s="13">
        <v>4</v>
      </c>
      <c r="GK227" s="13">
        <v>4</v>
      </c>
      <c r="GL227" s="13"/>
      <c r="GM227" s="13">
        <v>3</v>
      </c>
      <c r="GN227" s="13">
        <v>1</v>
      </c>
      <c r="GO227" s="13">
        <v>6</v>
      </c>
      <c r="GP227" s="13">
        <v>1</v>
      </c>
      <c r="GQ227" s="13">
        <v>3</v>
      </c>
      <c r="GR227" s="13">
        <v>5</v>
      </c>
      <c r="GS227" s="13">
        <v>6</v>
      </c>
      <c r="GT227" s="13">
        <v>1</v>
      </c>
      <c r="GU227" s="13">
        <v>5</v>
      </c>
      <c r="GV227" s="13">
        <v>7</v>
      </c>
      <c r="GW227" s="13">
        <v>6</v>
      </c>
      <c r="GX227" s="13">
        <v>6</v>
      </c>
      <c r="GY227" s="13">
        <v>5</v>
      </c>
      <c r="GZ227" s="13">
        <v>11</v>
      </c>
      <c r="HA227" s="13">
        <v>6</v>
      </c>
      <c r="HB227" s="13">
        <v>6</v>
      </c>
      <c r="HC227" s="13">
        <v>5</v>
      </c>
      <c r="HD227" s="13">
        <v>11</v>
      </c>
      <c r="HE227" s="13">
        <v>11</v>
      </c>
      <c r="HF227" s="13">
        <v>4</v>
      </c>
      <c r="HG227" s="13">
        <v>6</v>
      </c>
      <c r="HH227" s="13">
        <v>5</v>
      </c>
      <c r="HI227" s="13">
        <v>10</v>
      </c>
      <c r="HJ227" s="13">
        <v>5</v>
      </c>
      <c r="HK227" s="13">
        <v>6</v>
      </c>
      <c r="HL227" s="13">
        <v>12</v>
      </c>
      <c r="HM227" s="13">
        <v>6</v>
      </c>
      <c r="HN227" s="13">
        <v>9</v>
      </c>
      <c r="HO227" s="13">
        <v>9</v>
      </c>
      <c r="HP227" s="13">
        <v>9</v>
      </c>
      <c r="HQ227" s="13">
        <v>7</v>
      </c>
      <c r="HR227" s="13">
        <v>8</v>
      </c>
      <c r="HS227" s="13">
        <v>4</v>
      </c>
      <c r="HT227" s="13">
        <v>4</v>
      </c>
      <c r="HU227" s="13">
        <v>4</v>
      </c>
      <c r="HV227" s="13">
        <v>5</v>
      </c>
      <c r="HW227" s="13">
        <v>6</v>
      </c>
      <c r="HX227" s="13">
        <v>1</v>
      </c>
      <c r="HY227" s="13">
        <v>2</v>
      </c>
      <c r="HZ227" s="13">
        <v>2</v>
      </c>
      <c r="IA227" s="13">
        <v>2</v>
      </c>
      <c r="IB227" s="13">
        <v>2</v>
      </c>
      <c r="IC227" s="13"/>
      <c r="ID227" s="13"/>
      <c r="IE227" s="13"/>
      <c r="IF227" s="13"/>
      <c r="IG227" s="13"/>
      <c r="IH227" s="13"/>
      <c r="II227" s="13"/>
      <c r="IJ227" s="13"/>
      <c r="IK227" s="13"/>
      <c r="IL227" s="60">
        <v>263</v>
      </c>
      <c r="IM227" s="13">
        <v>465</v>
      </c>
    </row>
    <row r="228" spans="1:247">
      <c r="A228" s="369" t="s">
        <v>304</v>
      </c>
      <c r="B228" s="38">
        <f t="shared" si="390"/>
        <v>0</v>
      </c>
      <c r="C228" s="38">
        <f t="shared" si="390"/>
        <v>0</v>
      </c>
      <c r="D228" s="38">
        <f t="shared" si="390"/>
        <v>0</v>
      </c>
      <c r="E228" s="38">
        <f t="shared" si="390"/>
        <v>0</v>
      </c>
      <c r="F228" s="38">
        <f t="shared" si="390"/>
        <v>0</v>
      </c>
      <c r="G228" s="38">
        <f t="shared" si="390"/>
        <v>1</v>
      </c>
      <c r="H228" s="38">
        <f t="shared" si="390"/>
        <v>5</v>
      </c>
      <c r="I228" s="38">
        <f t="shared" si="390"/>
        <v>2</v>
      </c>
      <c r="J228" s="38">
        <f t="shared" si="390"/>
        <v>5</v>
      </c>
      <c r="K228" s="38">
        <f t="shared" si="390"/>
        <v>2</v>
      </c>
      <c r="L228" s="38">
        <f t="shared" si="391"/>
        <v>17</v>
      </c>
      <c r="M228" s="38">
        <f t="shared" si="391"/>
        <v>10</v>
      </c>
      <c r="N228" s="38">
        <f t="shared" si="391"/>
        <v>43</v>
      </c>
      <c r="O228" s="38">
        <f t="shared" si="391"/>
        <v>11</v>
      </c>
      <c r="P228" s="38">
        <f t="shared" si="391"/>
        <v>47</v>
      </c>
      <c r="Q228" s="38">
        <f t="shared" si="391"/>
        <v>45</v>
      </c>
      <c r="R228" s="38">
        <f t="shared" si="391"/>
        <v>72</v>
      </c>
      <c r="S228" s="38">
        <f t="shared" si="391"/>
        <v>67</v>
      </c>
      <c r="T228" s="38">
        <f t="shared" si="391"/>
        <v>16</v>
      </c>
      <c r="U228" s="38">
        <f t="shared" si="391"/>
        <v>52</v>
      </c>
      <c r="AH228" s="16" t="s">
        <v>316</v>
      </c>
      <c r="AI228" s="717">
        <f t="shared" si="392"/>
        <v>0</v>
      </c>
      <c r="AJ228" s="717">
        <f t="shared" si="393"/>
        <v>1</v>
      </c>
      <c r="AK228" s="717">
        <f t="shared" si="394"/>
        <v>0</v>
      </c>
      <c r="AL228" s="717">
        <f t="shared" si="395"/>
        <v>0</v>
      </c>
      <c r="AM228" s="717">
        <f t="shared" si="396"/>
        <v>1</v>
      </c>
      <c r="AN228" s="717">
        <f t="shared" si="397"/>
        <v>0</v>
      </c>
      <c r="AO228" s="717">
        <f t="shared" si="398"/>
        <v>3</v>
      </c>
      <c r="AP228" s="717">
        <f t="shared" si="399"/>
        <v>0</v>
      </c>
      <c r="AQ228" s="717">
        <f t="shared" si="400"/>
        <v>3</v>
      </c>
      <c r="AR228" s="717">
        <f t="shared" si="401"/>
        <v>1</v>
      </c>
      <c r="AS228" s="717">
        <f t="shared" si="402"/>
        <v>13</v>
      </c>
      <c r="AT228" s="717">
        <f t="shared" si="403"/>
        <v>5</v>
      </c>
      <c r="AU228" s="717">
        <f t="shared" si="404"/>
        <v>39</v>
      </c>
      <c r="AV228" s="717">
        <f t="shared" si="405"/>
        <v>15</v>
      </c>
      <c r="AW228" s="717">
        <f t="shared" si="406"/>
        <v>48</v>
      </c>
      <c r="AX228" s="717">
        <f t="shared" si="407"/>
        <v>33</v>
      </c>
      <c r="AY228" s="717">
        <f t="shared" si="408"/>
        <v>44</v>
      </c>
      <c r="AZ228" s="717">
        <f t="shared" si="409"/>
        <v>73</v>
      </c>
      <c r="BA228" s="717">
        <f t="shared" si="410"/>
        <v>15</v>
      </c>
      <c r="BB228" s="717">
        <f t="shared" si="411"/>
        <v>51</v>
      </c>
      <c r="BC228" s="717">
        <f t="shared" si="412"/>
        <v>0</v>
      </c>
      <c r="BP228" s="16" t="s">
        <v>316</v>
      </c>
      <c r="BQ228" s="13">
        <v>1</v>
      </c>
      <c r="BR228" s="13"/>
      <c r="BS228" s="13"/>
      <c r="BT228" s="13"/>
      <c r="BU228" s="13"/>
      <c r="BV228" s="13"/>
      <c r="BW228" s="13"/>
      <c r="BX228" s="13"/>
      <c r="BY228" s="13"/>
      <c r="BZ228" s="13"/>
      <c r="CA228" s="13"/>
      <c r="CB228" s="13"/>
      <c r="CC228" s="13"/>
      <c r="CD228" s="13"/>
      <c r="CE228" s="13"/>
      <c r="CF228" s="13"/>
      <c r="CG228" s="13"/>
      <c r="CH228" s="13"/>
      <c r="CI228" s="13"/>
      <c r="CJ228" s="13"/>
      <c r="CK228" s="13"/>
      <c r="CL228" s="13"/>
      <c r="CM228" s="13"/>
      <c r="CN228" s="13"/>
      <c r="CO228" s="13">
        <v>1</v>
      </c>
      <c r="CP228" s="13"/>
      <c r="CQ228" s="13"/>
      <c r="CR228" s="13"/>
      <c r="CS228" s="13"/>
      <c r="CT228" s="13"/>
      <c r="CU228" s="13"/>
      <c r="CV228" s="13">
        <v>2</v>
      </c>
      <c r="CW228" s="13">
        <v>1</v>
      </c>
      <c r="CX228" s="13"/>
      <c r="CY228" s="13"/>
      <c r="CZ228" s="13"/>
      <c r="DA228" s="13">
        <v>1</v>
      </c>
      <c r="DB228" s="13"/>
      <c r="DC228" s="13"/>
      <c r="DD228" s="13">
        <v>1</v>
      </c>
      <c r="DE228" s="13"/>
      <c r="DF228" s="13">
        <v>1</v>
      </c>
      <c r="DG228" s="13"/>
      <c r="DH228" s="13">
        <v>1</v>
      </c>
      <c r="DI228" s="13">
        <v>2</v>
      </c>
      <c r="DJ228" s="13">
        <v>4</v>
      </c>
      <c r="DK228" s="13"/>
      <c r="DL228" s="13"/>
      <c r="DM228" s="13">
        <v>3</v>
      </c>
      <c r="DN228" s="13"/>
      <c r="DO228" s="13">
        <v>4</v>
      </c>
      <c r="DP228" s="13">
        <v>2</v>
      </c>
      <c r="DQ228" s="13">
        <v>2</v>
      </c>
      <c r="DR228" s="13">
        <v>3</v>
      </c>
      <c r="DS228" s="13">
        <v>4</v>
      </c>
      <c r="DT228" s="13">
        <v>2</v>
      </c>
      <c r="DU228" s="13">
        <v>2</v>
      </c>
      <c r="DV228" s="13">
        <v>7</v>
      </c>
      <c r="DW228" s="13">
        <v>1</v>
      </c>
      <c r="DX228" s="13">
        <v>4</v>
      </c>
      <c r="DY228" s="13">
        <v>6</v>
      </c>
      <c r="DZ228" s="13">
        <v>6</v>
      </c>
      <c r="EA228" s="13">
        <v>3</v>
      </c>
      <c r="EB228" s="13">
        <v>13</v>
      </c>
      <c r="EC228" s="13">
        <v>3</v>
      </c>
      <c r="ED228" s="13">
        <v>6</v>
      </c>
      <c r="EE228" s="13">
        <v>8</v>
      </c>
      <c r="EF228" s="13">
        <v>10</v>
      </c>
      <c r="EG228" s="13">
        <v>7</v>
      </c>
      <c r="EH228" s="13">
        <v>9</v>
      </c>
      <c r="EI228" s="13">
        <v>8</v>
      </c>
      <c r="EJ228" s="13">
        <v>5</v>
      </c>
      <c r="EK228" s="13">
        <v>8</v>
      </c>
      <c r="EL228" s="13">
        <v>8</v>
      </c>
      <c r="EM228" s="13">
        <v>11</v>
      </c>
      <c r="EN228" s="13">
        <v>4</v>
      </c>
      <c r="EO228" s="13">
        <v>5</v>
      </c>
      <c r="EP228" s="13">
        <v>2</v>
      </c>
      <c r="EQ228" s="13">
        <v>1</v>
      </c>
      <c r="ER228" s="13">
        <v>1</v>
      </c>
      <c r="ES228" s="13">
        <v>2</v>
      </c>
      <c r="ET228" s="13">
        <v>3</v>
      </c>
      <c r="EU228" s="13"/>
      <c r="EV228" s="13"/>
      <c r="EW228" s="13">
        <v>1</v>
      </c>
      <c r="EX228" s="13"/>
      <c r="EY228" s="13"/>
      <c r="EZ228" s="13"/>
      <c r="FA228" s="13"/>
      <c r="FB228" s="60">
        <v>179</v>
      </c>
      <c r="FC228" s="13"/>
      <c r="FD228" s="13"/>
      <c r="FE228" s="13"/>
      <c r="FF228" s="13"/>
      <c r="FG228" s="13"/>
      <c r="FH228" s="13">
        <v>1</v>
      </c>
      <c r="FI228" s="13"/>
      <c r="FJ228" s="13"/>
      <c r="FK228" s="13"/>
      <c r="FL228" s="13"/>
      <c r="FM228" s="13"/>
      <c r="FN228" s="13"/>
      <c r="FO228" s="13"/>
      <c r="FP228" s="13">
        <v>1</v>
      </c>
      <c r="FQ228" s="13"/>
      <c r="FR228" s="13"/>
      <c r="FS228" s="13"/>
      <c r="FT228" s="13">
        <v>1</v>
      </c>
      <c r="FU228" s="13">
        <v>1</v>
      </c>
      <c r="FV228" s="13"/>
      <c r="FW228" s="13"/>
      <c r="FX228" s="13">
        <v>1</v>
      </c>
      <c r="FY228" s="13"/>
      <c r="FZ228" s="13"/>
      <c r="GA228" s="13"/>
      <c r="GB228" s="13"/>
      <c r="GC228" s="13">
        <v>1</v>
      </c>
      <c r="GD228" s="13"/>
      <c r="GE228" s="13">
        <v>1</v>
      </c>
      <c r="GF228" s="13"/>
      <c r="GG228" s="13"/>
      <c r="GH228" s="13">
        <v>3</v>
      </c>
      <c r="GI228" s="13"/>
      <c r="GJ228" s="13">
        <v>1</v>
      </c>
      <c r="GK228" s="13">
        <v>1</v>
      </c>
      <c r="GL228" s="13">
        <v>4</v>
      </c>
      <c r="GM228" s="13">
        <v>1</v>
      </c>
      <c r="GN228" s="13">
        <v>2</v>
      </c>
      <c r="GO228" s="13">
        <v>1</v>
      </c>
      <c r="GP228" s="13"/>
      <c r="GQ228" s="13">
        <v>2</v>
      </c>
      <c r="GR228" s="13">
        <v>4</v>
      </c>
      <c r="GS228" s="13"/>
      <c r="GT228" s="13">
        <v>2</v>
      </c>
      <c r="GU228" s="13">
        <v>5</v>
      </c>
      <c r="GV228" s="13">
        <v>4</v>
      </c>
      <c r="GW228" s="13">
        <v>4</v>
      </c>
      <c r="GX228" s="13">
        <v>3</v>
      </c>
      <c r="GY228" s="13">
        <v>7</v>
      </c>
      <c r="GZ228" s="13">
        <v>8</v>
      </c>
      <c r="HA228" s="13">
        <v>7</v>
      </c>
      <c r="HB228" s="13">
        <v>4</v>
      </c>
      <c r="HC228" s="13">
        <v>9</v>
      </c>
      <c r="HD228" s="13">
        <v>4</v>
      </c>
      <c r="HE228" s="13">
        <v>2</v>
      </c>
      <c r="HF228" s="13">
        <v>2</v>
      </c>
      <c r="HG228" s="13">
        <v>8</v>
      </c>
      <c r="HH228" s="13">
        <v>1</v>
      </c>
      <c r="HI228" s="13">
        <v>7</v>
      </c>
      <c r="HJ228" s="13">
        <v>4</v>
      </c>
      <c r="HK228" s="13">
        <v>7</v>
      </c>
      <c r="HL228" s="13">
        <v>2</v>
      </c>
      <c r="HM228" s="13">
        <v>6</v>
      </c>
      <c r="HN228" s="13">
        <v>5</v>
      </c>
      <c r="HO228" s="13">
        <v>7</v>
      </c>
      <c r="HP228" s="13">
        <v>4</v>
      </c>
      <c r="HQ228" s="13">
        <v>3</v>
      </c>
      <c r="HR228" s="13">
        <v>3</v>
      </c>
      <c r="HS228" s="13">
        <v>6</v>
      </c>
      <c r="HT228" s="13">
        <v>1</v>
      </c>
      <c r="HU228" s="13">
        <v>6</v>
      </c>
      <c r="HV228" s="13">
        <v>2</v>
      </c>
      <c r="HW228" s="13">
        <v>2</v>
      </c>
      <c r="HX228" s="13">
        <v>3</v>
      </c>
      <c r="HY228" s="13">
        <v>1</v>
      </c>
      <c r="HZ228" s="13"/>
      <c r="IA228" s="13"/>
      <c r="IB228" s="13"/>
      <c r="IC228" s="13"/>
      <c r="ID228" s="13"/>
      <c r="IE228" s="13"/>
      <c r="IF228" s="13"/>
      <c r="IG228" s="13"/>
      <c r="IH228" s="13">
        <v>1</v>
      </c>
      <c r="II228" s="13"/>
      <c r="IJ228" s="13"/>
      <c r="IK228" s="13"/>
      <c r="IL228" s="60">
        <v>166</v>
      </c>
      <c r="IM228" s="13">
        <v>345</v>
      </c>
    </row>
    <row r="229" spans="1:247">
      <c r="A229" s="369" t="s">
        <v>305</v>
      </c>
      <c r="B229" s="38">
        <f t="shared" si="390"/>
        <v>0</v>
      </c>
      <c r="C229" s="38">
        <f t="shared" si="390"/>
        <v>0</v>
      </c>
      <c r="D229" s="38">
        <f t="shared" si="390"/>
        <v>0</v>
      </c>
      <c r="E229" s="38">
        <f t="shared" si="390"/>
        <v>1</v>
      </c>
      <c r="F229" s="38">
        <f t="shared" si="390"/>
        <v>1</v>
      </c>
      <c r="G229" s="38">
        <f t="shared" si="390"/>
        <v>0</v>
      </c>
      <c r="H229" s="38">
        <f t="shared" si="390"/>
        <v>1</v>
      </c>
      <c r="I229" s="38">
        <f t="shared" si="390"/>
        <v>0</v>
      </c>
      <c r="J229" s="38">
        <f t="shared" si="390"/>
        <v>3</v>
      </c>
      <c r="K229" s="38">
        <f t="shared" si="390"/>
        <v>4</v>
      </c>
      <c r="L229" s="38">
        <f t="shared" si="391"/>
        <v>10</v>
      </c>
      <c r="M229" s="38">
        <f t="shared" si="391"/>
        <v>1</v>
      </c>
      <c r="N229" s="38">
        <f t="shared" si="391"/>
        <v>31</v>
      </c>
      <c r="O229" s="38">
        <f t="shared" si="391"/>
        <v>5</v>
      </c>
      <c r="P229" s="38">
        <f t="shared" si="391"/>
        <v>43</v>
      </c>
      <c r="Q229" s="38">
        <f t="shared" si="391"/>
        <v>37</v>
      </c>
      <c r="R229" s="38">
        <f t="shared" si="391"/>
        <v>53</v>
      </c>
      <c r="S229" s="38">
        <f t="shared" si="391"/>
        <v>73</v>
      </c>
      <c r="T229" s="38">
        <f t="shared" si="391"/>
        <v>17</v>
      </c>
      <c r="U229" s="38">
        <f t="shared" si="391"/>
        <v>44</v>
      </c>
      <c r="AH229" s="16" t="s">
        <v>317</v>
      </c>
      <c r="AI229" s="717">
        <f t="shared" si="392"/>
        <v>0</v>
      </c>
      <c r="AJ229" s="717">
        <f t="shared" si="393"/>
        <v>0</v>
      </c>
      <c r="AK229" s="717">
        <f t="shared" si="394"/>
        <v>0</v>
      </c>
      <c r="AL229" s="717">
        <f t="shared" si="395"/>
        <v>0</v>
      </c>
      <c r="AM229" s="717">
        <f t="shared" si="396"/>
        <v>0</v>
      </c>
      <c r="AN229" s="717">
        <f t="shared" si="397"/>
        <v>0</v>
      </c>
      <c r="AO229" s="717">
        <f t="shared" si="398"/>
        <v>1</v>
      </c>
      <c r="AP229" s="717">
        <f t="shared" si="399"/>
        <v>0</v>
      </c>
      <c r="AQ229" s="717">
        <f t="shared" si="400"/>
        <v>4</v>
      </c>
      <c r="AR229" s="717">
        <f t="shared" si="401"/>
        <v>4</v>
      </c>
      <c r="AS229" s="717">
        <f t="shared" si="402"/>
        <v>13</v>
      </c>
      <c r="AT229" s="717">
        <f t="shared" si="403"/>
        <v>4</v>
      </c>
      <c r="AU229" s="717">
        <f t="shared" si="404"/>
        <v>27</v>
      </c>
      <c r="AV229" s="717">
        <f t="shared" si="405"/>
        <v>9</v>
      </c>
      <c r="AW229" s="717">
        <f t="shared" si="406"/>
        <v>58</v>
      </c>
      <c r="AX229" s="717">
        <f t="shared" si="407"/>
        <v>26</v>
      </c>
      <c r="AY229" s="717">
        <f t="shared" si="408"/>
        <v>56</v>
      </c>
      <c r="AZ229" s="717">
        <f t="shared" si="409"/>
        <v>76</v>
      </c>
      <c r="BA229" s="717">
        <f t="shared" si="410"/>
        <v>26</v>
      </c>
      <c r="BB229" s="717">
        <f t="shared" si="411"/>
        <v>51</v>
      </c>
      <c r="BC229" s="717">
        <f t="shared" si="412"/>
        <v>0</v>
      </c>
      <c r="BP229" s="16" t="s">
        <v>317</v>
      </c>
      <c r="BQ229" s="13"/>
      <c r="BR229" s="13"/>
      <c r="BS229" s="13"/>
      <c r="BT229" s="13"/>
      <c r="BU229" s="13"/>
      <c r="BV229" s="13"/>
      <c r="BW229" s="13"/>
      <c r="BX229" s="13"/>
      <c r="BY229" s="13"/>
      <c r="BZ229" s="13"/>
      <c r="CA229" s="13"/>
      <c r="CB229" s="13"/>
      <c r="CC229" s="13"/>
      <c r="CD229" s="13"/>
      <c r="CE229" s="13"/>
      <c r="CF229" s="13"/>
      <c r="CG229" s="13"/>
      <c r="CH229" s="13"/>
      <c r="CI229" s="13"/>
      <c r="CJ229" s="13"/>
      <c r="CK229" s="13"/>
      <c r="CL229" s="13"/>
      <c r="CM229" s="13">
        <v>1</v>
      </c>
      <c r="CN229" s="13">
        <v>1</v>
      </c>
      <c r="CO229" s="13"/>
      <c r="CP229" s="13"/>
      <c r="CQ229" s="13">
        <v>1</v>
      </c>
      <c r="CR229" s="13">
        <v>1</v>
      </c>
      <c r="CS229" s="13"/>
      <c r="CT229" s="13"/>
      <c r="CU229" s="13"/>
      <c r="CV229" s="13"/>
      <c r="CW229" s="13"/>
      <c r="CX229" s="13">
        <v>1</v>
      </c>
      <c r="CY229" s="13"/>
      <c r="CZ229" s="13">
        <v>1</v>
      </c>
      <c r="DA229" s="13">
        <v>1</v>
      </c>
      <c r="DB229" s="13"/>
      <c r="DC229" s="13"/>
      <c r="DD229" s="13">
        <v>1</v>
      </c>
      <c r="DE229" s="13"/>
      <c r="DF229" s="13">
        <v>1</v>
      </c>
      <c r="DG229" s="13">
        <v>1</v>
      </c>
      <c r="DH229" s="13">
        <v>1</v>
      </c>
      <c r="DI229" s="13">
        <v>1</v>
      </c>
      <c r="DJ229" s="13">
        <v>1</v>
      </c>
      <c r="DK229" s="13">
        <v>1</v>
      </c>
      <c r="DL229" s="13">
        <v>1</v>
      </c>
      <c r="DM229" s="13"/>
      <c r="DN229" s="13"/>
      <c r="DO229" s="13">
        <v>2</v>
      </c>
      <c r="DP229" s="13">
        <v>6</v>
      </c>
      <c r="DQ229" s="13">
        <v>2</v>
      </c>
      <c r="DR229" s="13"/>
      <c r="DS229" s="13">
        <v>1</v>
      </c>
      <c r="DT229" s="13">
        <v>1</v>
      </c>
      <c r="DU229" s="13">
        <v>2</v>
      </c>
      <c r="DV229" s="13">
        <v>3</v>
      </c>
      <c r="DW229" s="13">
        <v>4</v>
      </c>
      <c r="DX229" s="13">
        <v>2</v>
      </c>
      <c r="DY229" s="13">
        <v>5</v>
      </c>
      <c r="DZ229" s="13">
        <v>5</v>
      </c>
      <c r="EA229" s="13">
        <v>8</v>
      </c>
      <c r="EB229" s="13">
        <v>3</v>
      </c>
      <c r="EC229" s="13">
        <v>6</v>
      </c>
      <c r="ED229" s="13">
        <v>5</v>
      </c>
      <c r="EE229" s="13">
        <v>9</v>
      </c>
      <c r="EF229" s="13">
        <v>10</v>
      </c>
      <c r="EG229" s="13">
        <v>9</v>
      </c>
      <c r="EH229" s="13">
        <v>7</v>
      </c>
      <c r="EI229" s="13">
        <v>14</v>
      </c>
      <c r="EJ229" s="13">
        <v>5</v>
      </c>
      <c r="EK229" s="13">
        <v>10</v>
      </c>
      <c r="EL229" s="13">
        <v>4</v>
      </c>
      <c r="EM229" s="13">
        <v>6</v>
      </c>
      <c r="EN229" s="13">
        <v>2</v>
      </c>
      <c r="EO229" s="13">
        <v>5</v>
      </c>
      <c r="EP229" s="13">
        <v>7</v>
      </c>
      <c r="EQ229" s="13">
        <v>5</v>
      </c>
      <c r="ER229" s="13">
        <v>2</v>
      </c>
      <c r="ES229" s="13">
        <v>1</v>
      </c>
      <c r="ET229" s="13">
        <v>2</v>
      </c>
      <c r="EU229" s="13">
        <v>2</v>
      </c>
      <c r="EV229" s="13"/>
      <c r="EW229" s="13"/>
      <c r="EX229" s="13"/>
      <c r="EY229" s="13"/>
      <c r="EZ229" s="13"/>
      <c r="FA229" s="13"/>
      <c r="FB229" s="60">
        <v>170</v>
      </c>
      <c r="FC229" s="13"/>
      <c r="FD229" s="13"/>
      <c r="FE229" s="13"/>
      <c r="FF229" s="13"/>
      <c r="FG229" s="13"/>
      <c r="FH229" s="13"/>
      <c r="FI229" s="13"/>
      <c r="FJ229" s="13"/>
      <c r="FK229" s="13"/>
      <c r="FL229" s="13"/>
      <c r="FM229" s="13"/>
      <c r="FN229" s="13">
        <v>1</v>
      </c>
      <c r="FO229" s="13"/>
      <c r="FP229" s="13"/>
      <c r="FQ229" s="13"/>
      <c r="FR229" s="13"/>
      <c r="FS229" s="13"/>
      <c r="FT229" s="13"/>
      <c r="FU229" s="13"/>
      <c r="FV229" s="13"/>
      <c r="FW229" s="13"/>
      <c r="FX229" s="13">
        <v>1</v>
      </c>
      <c r="FY229" s="13"/>
      <c r="FZ229" s="13"/>
      <c r="GA229" s="13"/>
      <c r="GB229" s="13">
        <v>1</v>
      </c>
      <c r="GC229" s="13"/>
      <c r="GD229" s="13"/>
      <c r="GE229" s="13"/>
      <c r="GF229" s="13">
        <v>2</v>
      </c>
      <c r="GG229" s="13">
        <v>2</v>
      </c>
      <c r="GH229" s="13">
        <v>1</v>
      </c>
      <c r="GI229" s="13"/>
      <c r="GJ229" s="13"/>
      <c r="GK229" s="13">
        <v>2</v>
      </c>
      <c r="GL229" s="13">
        <v>4</v>
      </c>
      <c r="GM229" s="13">
        <v>1</v>
      </c>
      <c r="GN229" s="13">
        <v>2</v>
      </c>
      <c r="GO229" s="13"/>
      <c r="GP229" s="13">
        <v>1</v>
      </c>
      <c r="GQ229" s="13"/>
      <c r="GR229" s="13">
        <v>3</v>
      </c>
      <c r="GS229" s="13">
        <v>6</v>
      </c>
      <c r="GT229" s="13"/>
      <c r="GU229" s="13">
        <v>1</v>
      </c>
      <c r="GV229" s="13">
        <v>3</v>
      </c>
      <c r="GW229" s="13">
        <v>2</v>
      </c>
      <c r="GX229" s="13">
        <v>5</v>
      </c>
      <c r="GY229" s="13">
        <v>3</v>
      </c>
      <c r="GZ229" s="13">
        <v>4</v>
      </c>
      <c r="HA229" s="13">
        <v>3</v>
      </c>
      <c r="HB229" s="13">
        <v>5</v>
      </c>
      <c r="HC229" s="13">
        <v>4</v>
      </c>
      <c r="HD229" s="13">
        <v>5</v>
      </c>
      <c r="HE229" s="13">
        <v>7</v>
      </c>
      <c r="HF229" s="13">
        <v>4</v>
      </c>
      <c r="HG229" s="13">
        <v>8</v>
      </c>
      <c r="HH229" s="13">
        <v>10</v>
      </c>
      <c r="HI229" s="13">
        <v>4</v>
      </c>
      <c r="HJ229" s="13">
        <v>8</v>
      </c>
      <c r="HK229" s="13">
        <v>7</v>
      </c>
      <c r="HL229" s="13">
        <v>4</v>
      </c>
      <c r="HM229" s="13">
        <v>6</v>
      </c>
      <c r="HN229" s="13">
        <v>1</v>
      </c>
      <c r="HO229" s="13">
        <v>8</v>
      </c>
      <c r="HP229" s="13">
        <v>6</v>
      </c>
      <c r="HQ229" s="13">
        <v>7</v>
      </c>
      <c r="HR229" s="13">
        <v>5</v>
      </c>
      <c r="HS229" s="13">
        <v>4</v>
      </c>
      <c r="HT229" s="13">
        <v>8</v>
      </c>
      <c r="HU229" s="13">
        <v>8</v>
      </c>
      <c r="HV229" s="13">
        <v>6</v>
      </c>
      <c r="HW229" s="13">
        <v>3</v>
      </c>
      <c r="HX229" s="13">
        <v>4</v>
      </c>
      <c r="HY229" s="13">
        <v>1</v>
      </c>
      <c r="HZ229" s="13">
        <v>2</v>
      </c>
      <c r="IA229" s="13">
        <v>2</v>
      </c>
      <c r="IB229" s="13"/>
      <c r="IC229" s="13"/>
      <c r="ID229" s="13"/>
      <c r="IE229" s="13"/>
      <c r="IF229" s="13"/>
      <c r="IG229" s="13"/>
      <c r="IH229" s="13"/>
      <c r="II229" s="13"/>
      <c r="IJ229" s="13"/>
      <c r="IK229" s="13"/>
      <c r="IL229" s="60">
        <v>185</v>
      </c>
      <c r="IM229" s="13">
        <v>355</v>
      </c>
    </row>
    <row r="230" spans="1:247">
      <c r="A230" s="369" t="s">
        <v>306</v>
      </c>
      <c r="B230" s="38">
        <f t="shared" si="390"/>
        <v>1</v>
      </c>
      <c r="C230" s="38">
        <f t="shared" si="390"/>
        <v>0</v>
      </c>
      <c r="D230" s="38">
        <f t="shared" si="390"/>
        <v>0</v>
      </c>
      <c r="E230" s="38">
        <f t="shared" si="390"/>
        <v>0</v>
      </c>
      <c r="F230" s="38">
        <f t="shared" si="390"/>
        <v>3</v>
      </c>
      <c r="G230" s="38">
        <f t="shared" si="390"/>
        <v>0</v>
      </c>
      <c r="H230" s="38">
        <f t="shared" si="390"/>
        <v>10</v>
      </c>
      <c r="I230" s="38">
        <f t="shared" si="390"/>
        <v>4</v>
      </c>
      <c r="J230" s="38">
        <f t="shared" si="390"/>
        <v>12</v>
      </c>
      <c r="K230" s="38">
        <f t="shared" si="390"/>
        <v>9</v>
      </c>
      <c r="L230" s="38">
        <f t="shared" si="391"/>
        <v>48</v>
      </c>
      <c r="M230" s="38">
        <f t="shared" si="391"/>
        <v>12</v>
      </c>
      <c r="N230" s="38">
        <f t="shared" si="391"/>
        <v>61</v>
      </c>
      <c r="O230" s="38">
        <f t="shared" si="391"/>
        <v>19</v>
      </c>
      <c r="P230" s="38">
        <f t="shared" si="391"/>
        <v>88</v>
      </c>
      <c r="Q230" s="38">
        <f t="shared" si="391"/>
        <v>57</v>
      </c>
      <c r="R230" s="38">
        <f t="shared" si="391"/>
        <v>56</v>
      </c>
      <c r="S230" s="38">
        <f t="shared" si="391"/>
        <v>85</v>
      </c>
      <c r="T230" s="38">
        <f t="shared" si="391"/>
        <v>29</v>
      </c>
      <c r="U230" s="38">
        <f t="shared" si="391"/>
        <v>63</v>
      </c>
      <c r="AH230" s="16" t="s">
        <v>318</v>
      </c>
      <c r="AI230" s="717">
        <f t="shared" si="392"/>
        <v>0</v>
      </c>
      <c r="AJ230" s="717">
        <f t="shared" si="393"/>
        <v>0</v>
      </c>
      <c r="AK230" s="717">
        <f t="shared" si="394"/>
        <v>0</v>
      </c>
      <c r="AL230" s="717">
        <f t="shared" si="395"/>
        <v>0</v>
      </c>
      <c r="AM230" s="717">
        <f t="shared" si="396"/>
        <v>0</v>
      </c>
      <c r="AN230" s="717">
        <f t="shared" si="397"/>
        <v>0</v>
      </c>
      <c r="AO230" s="717">
        <f t="shared" si="398"/>
        <v>2</v>
      </c>
      <c r="AP230" s="717">
        <f t="shared" si="399"/>
        <v>0</v>
      </c>
      <c r="AQ230" s="717">
        <f t="shared" si="400"/>
        <v>4</v>
      </c>
      <c r="AR230" s="717">
        <f t="shared" si="401"/>
        <v>1</v>
      </c>
      <c r="AS230" s="717">
        <f t="shared" si="402"/>
        <v>13</v>
      </c>
      <c r="AT230" s="717">
        <f t="shared" si="403"/>
        <v>3</v>
      </c>
      <c r="AU230" s="717">
        <f t="shared" si="404"/>
        <v>27</v>
      </c>
      <c r="AV230" s="717">
        <f t="shared" si="405"/>
        <v>15</v>
      </c>
      <c r="AW230" s="717">
        <f t="shared" si="406"/>
        <v>55</v>
      </c>
      <c r="AX230" s="717">
        <f t="shared" si="407"/>
        <v>27</v>
      </c>
      <c r="AY230" s="717">
        <f t="shared" si="408"/>
        <v>54</v>
      </c>
      <c r="AZ230" s="717">
        <f t="shared" si="409"/>
        <v>55</v>
      </c>
      <c r="BA230" s="717">
        <f t="shared" si="410"/>
        <v>17</v>
      </c>
      <c r="BB230" s="717">
        <f t="shared" si="411"/>
        <v>67</v>
      </c>
      <c r="BC230" s="717">
        <f t="shared" si="412"/>
        <v>0</v>
      </c>
      <c r="BP230" s="16" t="s">
        <v>318</v>
      </c>
      <c r="BQ230" s="13"/>
      <c r="BR230" s="13"/>
      <c r="BS230" s="13"/>
      <c r="BT230" s="13"/>
      <c r="BU230" s="13"/>
      <c r="BV230" s="13"/>
      <c r="BW230" s="13"/>
      <c r="BX230" s="13"/>
      <c r="BY230" s="13"/>
      <c r="BZ230" s="13"/>
      <c r="CA230" s="13"/>
      <c r="CB230" s="13"/>
      <c r="CC230" s="13"/>
      <c r="CD230" s="13"/>
      <c r="CE230" s="13"/>
      <c r="CF230" s="13"/>
      <c r="CG230" s="13"/>
      <c r="CH230" s="13"/>
      <c r="CI230" s="13"/>
      <c r="CJ230" s="13"/>
      <c r="CK230" s="13"/>
      <c r="CL230" s="13"/>
      <c r="CM230" s="13"/>
      <c r="CN230" s="13"/>
      <c r="CO230" s="13"/>
      <c r="CP230" s="13"/>
      <c r="CQ230" s="13"/>
      <c r="CR230" s="13"/>
      <c r="CS230" s="13"/>
      <c r="CT230" s="13">
        <v>1</v>
      </c>
      <c r="CU230" s="13"/>
      <c r="CV230" s="13"/>
      <c r="CW230" s="13">
        <v>1</v>
      </c>
      <c r="CX230" s="13"/>
      <c r="CY230" s="13">
        <v>1</v>
      </c>
      <c r="CZ230" s="13"/>
      <c r="DA230" s="13">
        <v>1</v>
      </c>
      <c r="DB230" s="13"/>
      <c r="DC230" s="13"/>
      <c r="DD230" s="13"/>
      <c r="DE230" s="13"/>
      <c r="DF230" s="13">
        <v>2</v>
      </c>
      <c r="DG230" s="13">
        <v>1</v>
      </c>
      <c r="DH230" s="13">
        <v>3</v>
      </c>
      <c r="DI230" s="13">
        <v>1</v>
      </c>
      <c r="DJ230" s="13"/>
      <c r="DK230" s="13">
        <v>1</v>
      </c>
      <c r="DL230" s="13">
        <v>1</v>
      </c>
      <c r="DM230" s="13">
        <v>3</v>
      </c>
      <c r="DN230" s="13">
        <v>2</v>
      </c>
      <c r="DO230" s="13">
        <v>1</v>
      </c>
      <c r="DP230" s="13">
        <v>3</v>
      </c>
      <c r="DQ230" s="13">
        <v>2</v>
      </c>
      <c r="DR230" s="13">
        <v>2</v>
      </c>
      <c r="DS230" s="13">
        <v>2</v>
      </c>
      <c r="DT230" s="13">
        <v>4</v>
      </c>
      <c r="DU230" s="13">
        <v>2</v>
      </c>
      <c r="DV230" s="13">
        <v>6</v>
      </c>
      <c r="DW230" s="13">
        <v>4</v>
      </c>
      <c r="DX230" s="13">
        <v>1</v>
      </c>
      <c r="DY230" s="13">
        <v>1</v>
      </c>
      <c r="DZ230" s="13">
        <v>7</v>
      </c>
      <c r="EA230" s="13">
        <v>5</v>
      </c>
      <c r="EB230" s="13">
        <v>5</v>
      </c>
      <c r="EC230" s="13">
        <v>4</v>
      </c>
      <c r="ED230" s="13">
        <v>3</v>
      </c>
      <c r="EE230" s="13">
        <v>4</v>
      </c>
      <c r="EF230" s="13">
        <v>5</v>
      </c>
      <c r="EG230" s="13">
        <v>10</v>
      </c>
      <c r="EH230" s="13">
        <v>3</v>
      </c>
      <c r="EI230" s="13">
        <v>9</v>
      </c>
      <c r="EJ230" s="13">
        <v>11</v>
      </c>
      <c r="EK230" s="13">
        <v>5</v>
      </c>
      <c r="EL230" s="13">
        <v>8</v>
      </c>
      <c r="EM230" s="13">
        <v>10</v>
      </c>
      <c r="EN230" s="13">
        <v>8</v>
      </c>
      <c r="EO230" s="13">
        <v>6</v>
      </c>
      <c r="EP230" s="13">
        <v>5</v>
      </c>
      <c r="EQ230" s="13">
        <v>1</v>
      </c>
      <c r="ER230" s="13">
        <v>5</v>
      </c>
      <c r="ES230" s="13">
        <v>2</v>
      </c>
      <c r="ET230" s="13">
        <v>1</v>
      </c>
      <c r="EU230" s="13">
        <v>3</v>
      </c>
      <c r="EV230" s="13">
        <v>2</v>
      </c>
      <c r="EW230" s="13"/>
      <c r="EX230" s="13"/>
      <c r="EY230" s="13"/>
      <c r="EZ230" s="13"/>
      <c r="FA230" s="13"/>
      <c r="FB230" s="60">
        <v>168</v>
      </c>
      <c r="FC230" s="13"/>
      <c r="FD230" s="13"/>
      <c r="FE230" s="13"/>
      <c r="FF230" s="13"/>
      <c r="FG230" s="13"/>
      <c r="FH230" s="13"/>
      <c r="FI230" s="13"/>
      <c r="FJ230" s="13"/>
      <c r="FK230" s="13"/>
      <c r="FL230" s="13"/>
      <c r="FM230" s="13"/>
      <c r="FN230" s="13"/>
      <c r="FO230" s="13">
        <v>1</v>
      </c>
      <c r="FP230" s="13"/>
      <c r="FQ230" s="13"/>
      <c r="FR230" s="13"/>
      <c r="FS230" s="13"/>
      <c r="FT230" s="13"/>
      <c r="FU230" s="13">
        <v>1</v>
      </c>
      <c r="FV230" s="13"/>
      <c r="FW230" s="13"/>
      <c r="FX230" s="13">
        <v>1</v>
      </c>
      <c r="FY230" s="13"/>
      <c r="FZ230" s="13"/>
      <c r="GA230" s="13"/>
      <c r="GB230" s="13"/>
      <c r="GC230" s="13">
        <v>2</v>
      </c>
      <c r="GD230" s="13"/>
      <c r="GE230" s="13">
        <v>1</v>
      </c>
      <c r="GF230" s="13"/>
      <c r="GG230" s="13"/>
      <c r="GH230" s="13"/>
      <c r="GI230" s="13">
        <v>1</v>
      </c>
      <c r="GJ230" s="13"/>
      <c r="GK230" s="13">
        <v>3</v>
      </c>
      <c r="GL230" s="13">
        <v>1</v>
      </c>
      <c r="GM230" s="13">
        <v>2</v>
      </c>
      <c r="GN230" s="13">
        <v>1</v>
      </c>
      <c r="GO230" s="13">
        <v>1</v>
      </c>
      <c r="GP230" s="13">
        <v>4</v>
      </c>
      <c r="GQ230" s="13">
        <v>3</v>
      </c>
      <c r="GR230" s="13">
        <v>2</v>
      </c>
      <c r="GS230" s="13">
        <v>1</v>
      </c>
      <c r="GT230" s="13">
        <v>1</v>
      </c>
      <c r="GU230" s="13">
        <v>5</v>
      </c>
      <c r="GV230" s="13">
        <v>3</v>
      </c>
      <c r="GW230" s="13">
        <v>1</v>
      </c>
      <c r="GX230" s="13">
        <v>2</v>
      </c>
      <c r="GY230" s="13">
        <v>4</v>
      </c>
      <c r="GZ230" s="13">
        <v>5</v>
      </c>
      <c r="HA230" s="13">
        <v>2</v>
      </c>
      <c r="HB230" s="13">
        <v>4</v>
      </c>
      <c r="HC230" s="13">
        <v>9</v>
      </c>
      <c r="HD230" s="13">
        <v>8</v>
      </c>
      <c r="HE230" s="13">
        <v>2</v>
      </c>
      <c r="HF230" s="13">
        <v>3</v>
      </c>
      <c r="HG230" s="13">
        <v>11</v>
      </c>
      <c r="HH230" s="13">
        <v>7</v>
      </c>
      <c r="HI230" s="13">
        <v>5</v>
      </c>
      <c r="HJ230" s="13">
        <v>4</v>
      </c>
      <c r="HK230" s="13">
        <v>8</v>
      </c>
      <c r="HL230" s="13">
        <v>6</v>
      </c>
      <c r="HM230" s="13">
        <v>6</v>
      </c>
      <c r="HN230" s="13">
        <v>7</v>
      </c>
      <c r="HO230" s="13">
        <v>5</v>
      </c>
      <c r="HP230" s="13">
        <v>2</v>
      </c>
      <c r="HQ230" s="13">
        <v>4</v>
      </c>
      <c r="HR230" s="13">
        <v>5</v>
      </c>
      <c r="HS230" s="13">
        <v>7</v>
      </c>
      <c r="HT230" s="13">
        <v>4</v>
      </c>
      <c r="HU230" s="13">
        <v>3</v>
      </c>
      <c r="HV230" s="13">
        <v>3</v>
      </c>
      <c r="HW230" s="13">
        <v>4</v>
      </c>
      <c r="HX230" s="13">
        <v>1</v>
      </c>
      <c r="HY230" s="13">
        <v>1</v>
      </c>
      <c r="HZ230" s="13">
        <v>2</v>
      </c>
      <c r="IA230" s="13">
        <v>1</v>
      </c>
      <c r="IB230" s="13">
        <v>1</v>
      </c>
      <c r="IC230" s="13">
        <v>1</v>
      </c>
      <c r="ID230" s="13"/>
      <c r="IE230" s="13"/>
      <c r="IF230" s="13"/>
      <c r="IG230" s="13"/>
      <c r="IH230" s="13"/>
      <c r="II230" s="13"/>
      <c r="IJ230" s="13"/>
      <c r="IK230" s="13"/>
      <c r="IL230" s="60">
        <v>172</v>
      </c>
      <c r="IM230" s="13">
        <v>340</v>
      </c>
    </row>
    <row r="231" spans="1:247">
      <c r="A231" s="369" t="s">
        <v>307</v>
      </c>
      <c r="B231" s="38">
        <f t="shared" si="390"/>
        <v>0</v>
      </c>
      <c r="C231" s="38">
        <f t="shared" si="390"/>
        <v>1</v>
      </c>
      <c r="D231" s="38">
        <f t="shared" si="390"/>
        <v>0</v>
      </c>
      <c r="E231" s="38">
        <f t="shared" si="390"/>
        <v>0</v>
      </c>
      <c r="F231" s="38">
        <f t="shared" si="390"/>
        <v>2</v>
      </c>
      <c r="G231" s="38">
        <f t="shared" si="390"/>
        <v>1</v>
      </c>
      <c r="H231" s="38">
        <f t="shared" si="390"/>
        <v>4</v>
      </c>
      <c r="I231" s="38">
        <f t="shared" si="390"/>
        <v>0</v>
      </c>
      <c r="J231" s="38">
        <f t="shared" si="390"/>
        <v>20</v>
      </c>
      <c r="K231" s="38">
        <f t="shared" si="390"/>
        <v>6</v>
      </c>
      <c r="L231" s="38">
        <f t="shared" si="391"/>
        <v>27</v>
      </c>
      <c r="M231" s="38">
        <f t="shared" si="391"/>
        <v>21</v>
      </c>
      <c r="N231" s="38">
        <f t="shared" si="391"/>
        <v>67</v>
      </c>
      <c r="O231" s="38">
        <f t="shared" si="391"/>
        <v>26</v>
      </c>
      <c r="P231" s="38">
        <f t="shared" si="391"/>
        <v>59</v>
      </c>
      <c r="Q231" s="38">
        <f t="shared" si="391"/>
        <v>31</v>
      </c>
      <c r="R231" s="38">
        <f t="shared" si="391"/>
        <v>44</v>
      </c>
      <c r="S231" s="38">
        <f t="shared" si="391"/>
        <v>38</v>
      </c>
      <c r="T231" s="38">
        <f t="shared" si="391"/>
        <v>14</v>
      </c>
      <c r="U231" s="38">
        <f t="shared" si="391"/>
        <v>17</v>
      </c>
      <c r="AH231" s="16" t="s">
        <v>319</v>
      </c>
      <c r="AI231" s="717">
        <f t="shared" si="392"/>
        <v>0</v>
      </c>
      <c r="AJ231" s="717">
        <f t="shared" si="393"/>
        <v>0</v>
      </c>
      <c r="AK231" s="717">
        <f t="shared" si="394"/>
        <v>0</v>
      </c>
      <c r="AL231" s="717">
        <f t="shared" si="395"/>
        <v>0</v>
      </c>
      <c r="AM231" s="717">
        <f t="shared" si="396"/>
        <v>0</v>
      </c>
      <c r="AN231" s="717">
        <f t="shared" si="397"/>
        <v>0</v>
      </c>
      <c r="AO231" s="717">
        <f t="shared" si="398"/>
        <v>2</v>
      </c>
      <c r="AP231" s="717">
        <f t="shared" si="399"/>
        <v>0</v>
      </c>
      <c r="AQ231" s="717">
        <f t="shared" si="400"/>
        <v>1</v>
      </c>
      <c r="AR231" s="717">
        <f t="shared" si="401"/>
        <v>0</v>
      </c>
      <c r="AS231" s="717">
        <f t="shared" si="402"/>
        <v>13</v>
      </c>
      <c r="AT231" s="717">
        <f t="shared" si="403"/>
        <v>5</v>
      </c>
      <c r="AU231" s="717">
        <f t="shared" si="404"/>
        <v>25</v>
      </c>
      <c r="AV231" s="717">
        <f t="shared" si="405"/>
        <v>11</v>
      </c>
      <c r="AW231" s="717">
        <f t="shared" si="406"/>
        <v>39</v>
      </c>
      <c r="AX231" s="717">
        <f t="shared" si="407"/>
        <v>36</v>
      </c>
      <c r="AY231" s="717">
        <f t="shared" si="408"/>
        <v>79</v>
      </c>
      <c r="AZ231" s="717">
        <f t="shared" si="409"/>
        <v>73</v>
      </c>
      <c r="BA231" s="717">
        <f t="shared" si="410"/>
        <v>33</v>
      </c>
      <c r="BB231" s="717">
        <f t="shared" si="411"/>
        <v>71</v>
      </c>
      <c r="BC231" s="717">
        <f t="shared" si="412"/>
        <v>0</v>
      </c>
      <c r="BP231" s="16" t="s">
        <v>319</v>
      </c>
      <c r="BQ231" s="13"/>
      <c r="BR231" s="13"/>
      <c r="BS231" s="13"/>
      <c r="BT231" s="13"/>
      <c r="BU231" s="13"/>
      <c r="BV231" s="13"/>
      <c r="BW231" s="13"/>
      <c r="BX231" s="13"/>
      <c r="BY231" s="13"/>
      <c r="BZ231" s="13"/>
      <c r="CA231" s="13"/>
      <c r="CB231" s="13"/>
      <c r="CC231" s="13"/>
      <c r="CD231" s="13"/>
      <c r="CE231" s="13"/>
      <c r="CF231" s="13"/>
      <c r="CG231" s="13"/>
      <c r="CH231" s="13"/>
      <c r="CI231" s="13"/>
      <c r="CJ231" s="13"/>
      <c r="CK231" s="13"/>
      <c r="CL231" s="13"/>
      <c r="CM231" s="13"/>
      <c r="CN231" s="13"/>
      <c r="CO231" s="13"/>
      <c r="CP231" s="13"/>
      <c r="CQ231" s="13"/>
      <c r="CR231" s="13"/>
      <c r="CS231" s="13"/>
      <c r="CT231" s="13"/>
      <c r="CU231" s="13"/>
      <c r="CV231" s="13">
        <v>1</v>
      </c>
      <c r="CW231" s="13">
        <v>1</v>
      </c>
      <c r="CX231" s="13"/>
      <c r="CY231" s="13"/>
      <c r="CZ231" s="13"/>
      <c r="DA231" s="13">
        <v>1</v>
      </c>
      <c r="DB231" s="13">
        <v>1</v>
      </c>
      <c r="DC231" s="13"/>
      <c r="DD231" s="13"/>
      <c r="DE231" s="13">
        <v>1</v>
      </c>
      <c r="DF231" s="13">
        <v>2</v>
      </c>
      <c r="DG231" s="13">
        <v>1</v>
      </c>
      <c r="DH231" s="13"/>
      <c r="DI231" s="13"/>
      <c r="DJ231" s="13"/>
      <c r="DK231" s="13">
        <v>2</v>
      </c>
      <c r="DL231" s="13">
        <v>2</v>
      </c>
      <c r="DM231" s="13"/>
      <c r="DN231" s="13">
        <v>1</v>
      </c>
      <c r="DO231" s="13">
        <v>3</v>
      </c>
      <c r="DP231" s="13">
        <v>1</v>
      </c>
      <c r="DQ231" s="13">
        <v>4</v>
      </c>
      <c r="DR231" s="13">
        <v>4</v>
      </c>
      <c r="DS231" s="13">
        <v>4</v>
      </c>
      <c r="DT231" s="13">
        <v>4</v>
      </c>
      <c r="DU231" s="13">
        <v>3</v>
      </c>
      <c r="DV231" s="13">
        <v>3</v>
      </c>
      <c r="DW231" s="13">
        <v>3</v>
      </c>
      <c r="DX231" s="13">
        <v>5</v>
      </c>
      <c r="DY231" s="13">
        <v>5</v>
      </c>
      <c r="DZ231" s="13">
        <v>4</v>
      </c>
      <c r="EA231" s="13">
        <v>6</v>
      </c>
      <c r="EB231" s="13">
        <v>5</v>
      </c>
      <c r="EC231" s="13">
        <v>5</v>
      </c>
      <c r="ED231" s="13">
        <v>9</v>
      </c>
      <c r="EE231" s="13">
        <v>6</v>
      </c>
      <c r="EF231" s="13">
        <v>7</v>
      </c>
      <c r="EG231" s="13">
        <v>10</v>
      </c>
      <c r="EH231" s="13">
        <v>9</v>
      </c>
      <c r="EI231" s="13">
        <v>12</v>
      </c>
      <c r="EJ231" s="13">
        <v>5</v>
      </c>
      <c r="EK231" s="13">
        <v>8</v>
      </c>
      <c r="EL231" s="13">
        <v>12</v>
      </c>
      <c r="EM231" s="13">
        <v>11</v>
      </c>
      <c r="EN231" s="13">
        <v>8</v>
      </c>
      <c r="EO231" s="13">
        <v>7</v>
      </c>
      <c r="EP231" s="13">
        <v>5</v>
      </c>
      <c r="EQ231" s="13">
        <v>4</v>
      </c>
      <c r="ER231" s="13">
        <v>2</v>
      </c>
      <c r="ES231" s="13">
        <v>4</v>
      </c>
      <c r="ET231" s="13">
        <v>2</v>
      </c>
      <c r="EU231" s="13">
        <v>2</v>
      </c>
      <c r="EV231" s="13"/>
      <c r="EW231" s="13"/>
      <c r="EX231" s="13">
        <v>1</v>
      </c>
      <c r="EY231" s="13"/>
      <c r="EZ231" s="13"/>
      <c r="FA231" s="13"/>
      <c r="FB231" s="60">
        <v>196</v>
      </c>
      <c r="FC231" s="13"/>
      <c r="FD231" s="13"/>
      <c r="FE231" s="13"/>
      <c r="FF231" s="13"/>
      <c r="FG231" s="13"/>
      <c r="FH231" s="13"/>
      <c r="FI231" s="13"/>
      <c r="FJ231" s="13"/>
      <c r="FK231" s="13"/>
      <c r="FL231" s="13"/>
      <c r="FM231" s="13"/>
      <c r="FN231" s="13"/>
      <c r="FO231" s="13"/>
      <c r="FP231" s="13"/>
      <c r="FQ231" s="13"/>
      <c r="FR231" s="13"/>
      <c r="FS231" s="13"/>
      <c r="FT231" s="13"/>
      <c r="FU231" s="13">
        <v>2</v>
      </c>
      <c r="FV231" s="13"/>
      <c r="FW231" s="13"/>
      <c r="FX231" s="13"/>
      <c r="FY231" s="13"/>
      <c r="FZ231" s="13"/>
      <c r="GA231" s="13"/>
      <c r="GB231" s="13"/>
      <c r="GC231" s="13"/>
      <c r="GD231" s="13"/>
      <c r="GE231" s="13"/>
      <c r="GF231" s="13">
        <v>1</v>
      </c>
      <c r="GG231" s="13">
        <v>1</v>
      </c>
      <c r="GH231" s="13">
        <v>1</v>
      </c>
      <c r="GI231" s="13">
        <v>1</v>
      </c>
      <c r="GJ231" s="13">
        <v>2</v>
      </c>
      <c r="GK231" s="13"/>
      <c r="GL231" s="13">
        <v>3</v>
      </c>
      <c r="GM231" s="13">
        <v>1</v>
      </c>
      <c r="GN231" s="13">
        <v>2</v>
      </c>
      <c r="GO231" s="13">
        <v>1</v>
      </c>
      <c r="GP231" s="13">
        <v>1</v>
      </c>
      <c r="GQ231" s="13"/>
      <c r="GR231" s="13"/>
      <c r="GS231" s="13">
        <v>2</v>
      </c>
      <c r="GT231" s="13">
        <v>2</v>
      </c>
      <c r="GU231" s="13">
        <v>3</v>
      </c>
      <c r="GV231" s="13">
        <v>1</v>
      </c>
      <c r="GW231" s="13">
        <v>7</v>
      </c>
      <c r="GX231" s="13">
        <v>4</v>
      </c>
      <c r="GY231" s="13"/>
      <c r="GZ231" s="13">
        <v>6</v>
      </c>
      <c r="HA231" s="13">
        <v>3</v>
      </c>
      <c r="HB231" s="13">
        <v>3</v>
      </c>
      <c r="HC231" s="13">
        <v>2</v>
      </c>
      <c r="HD231" s="13">
        <v>1</v>
      </c>
      <c r="HE231" s="13">
        <v>4</v>
      </c>
      <c r="HF231" s="13">
        <v>5</v>
      </c>
      <c r="HG231" s="13">
        <v>5</v>
      </c>
      <c r="HH231" s="13">
        <v>6</v>
      </c>
      <c r="HI231" s="13">
        <v>5</v>
      </c>
      <c r="HJ231" s="13">
        <v>5</v>
      </c>
      <c r="HK231" s="13">
        <v>11</v>
      </c>
      <c r="HL231" s="13">
        <v>5</v>
      </c>
      <c r="HM231" s="13">
        <v>6</v>
      </c>
      <c r="HN231" s="13">
        <v>9</v>
      </c>
      <c r="HO231" s="13">
        <v>4</v>
      </c>
      <c r="HP231" s="13">
        <v>4</v>
      </c>
      <c r="HQ231" s="13">
        <v>9</v>
      </c>
      <c r="HR231" s="13">
        <v>9</v>
      </c>
      <c r="HS231" s="13">
        <v>11</v>
      </c>
      <c r="HT231" s="13">
        <v>11</v>
      </c>
      <c r="HU231" s="13">
        <v>8</v>
      </c>
      <c r="HV231" s="13">
        <v>4</v>
      </c>
      <c r="HW231" s="13">
        <v>2</v>
      </c>
      <c r="HX231" s="13">
        <v>5</v>
      </c>
      <c r="HY231" s="13">
        <v>2</v>
      </c>
      <c r="HZ231" s="13">
        <v>4</v>
      </c>
      <c r="IA231" s="13">
        <v>1</v>
      </c>
      <c r="IB231" s="13">
        <v>2</v>
      </c>
      <c r="IC231" s="13">
        <v>1</v>
      </c>
      <c r="ID231" s="13">
        <v>3</v>
      </c>
      <c r="IE231" s="13">
        <v>1</v>
      </c>
      <c r="IF231" s="13"/>
      <c r="IG231" s="13"/>
      <c r="IH231" s="13"/>
      <c r="II231" s="13"/>
      <c r="IJ231" s="13"/>
      <c r="IK231" s="13"/>
      <c r="IL231" s="60">
        <v>192</v>
      </c>
      <c r="IM231" s="13">
        <v>388</v>
      </c>
    </row>
    <row r="232" spans="1:247">
      <c r="A232" s="369" t="s">
        <v>308</v>
      </c>
      <c r="B232" s="38">
        <f t="shared" si="390"/>
        <v>0</v>
      </c>
      <c r="C232" s="38">
        <f t="shared" si="390"/>
        <v>0</v>
      </c>
      <c r="D232" s="38">
        <f t="shared" si="390"/>
        <v>0</v>
      </c>
      <c r="E232" s="38">
        <f t="shared" si="390"/>
        <v>0</v>
      </c>
      <c r="F232" s="38">
        <f t="shared" si="390"/>
        <v>3</v>
      </c>
      <c r="G232" s="38">
        <f t="shared" si="390"/>
        <v>1</v>
      </c>
      <c r="H232" s="38">
        <f t="shared" si="390"/>
        <v>2</v>
      </c>
      <c r="I232" s="38">
        <f t="shared" si="390"/>
        <v>3</v>
      </c>
      <c r="J232" s="38">
        <f t="shared" si="390"/>
        <v>7</v>
      </c>
      <c r="K232" s="38">
        <f t="shared" si="390"/>
        <v>6</v>
      </c>
      <c r="L232" s="38">
        <f t="shared" si="391"/>
        <v>23</v>
      </c>
      <c r="M232" s="38">
        <f t="shared" si="391"/>
        <v>7</v>
      </c>
      <c r="N232" s="38">
        <f t="shared" si="391"/>
        <v>45</v>
      </c>
      <c r="O232" s="38">
        <f t="shared" si="391"/>
        <v>15</v>
      </c>
      <c r="P232" s="38">
        <f t="shared" si="391"/>
        <v>61</v>
      </c>
      <c r="Q232" s="38">
        <f t="shared" si="391"/>
        <v>30</v>
      </c>
      <c r="R232" s="38">
        <f t="shared" si="391"/>
        <v>49</v>
      </c>
      <c r="S232" s="38">
        <f t="shared" si="391"/>
        <v>55</v>
      </c>
      <c r="T232" s="38">
        <f t="shared" si="391"/>
        <v>16</v>
      </c>
      <c r="U232" s="38">
        <f t="shared" si="391"/>
        <v>28</v>
      </c>
      <c r="AH232" s="16" t="s">
        <v>320</v>
      </c>
      <c r="AI232" s="717">
        <f t="shared" si="392"/>
        <v>0</v>
      </c>
      <c r="AJ232" s="717">
        <f t="shared" si="393"/>
        <v>0</v>
      </c>
      <c r="AK232" s="717">
        <f t="shared" si="394"/>
        <v>0</v>
      </c>
      <c r="AL232" s="717">
        <f t="shared" si="395"/>
        <v>0</v>
      </c>
      <c r="AM232" s="717">
        <f t="shared" si="396"/>
        <v>1</v>
      </c>
      <c r="AN232" s="717">
        <f t="shared" si="397"/>
        <v>1</v>
      </c>
      <c r="AO232" s="717">
        <f t="shared" si="398"/>
        <v>1</v>
      </c>
      <c r="AP232" s="717">
        <f t="shared" si="399"/>
        <v>1</v>
      </c>
      <c r="AQ232" s="717">
        <f t="shared" si="400"/>
        <v>6</v>
      </c>
      <c r="AR232" s="717">
        <f t="shared" si="401"/>
        <v>1</v>
      </c>
      <c r="AS232" s="717">
        <f t="shared" si="402"/>
        <v>13</v>
      </c>
      <c r="AT232" s="717">
        <f t="shared" si="403"/>
        <v>7</v>
      </c>
      <c r="AU232" s="717">
        <f t="shared" si="404"/>
        <v>42</v>
      </c>
      <c r="AV232" s="717">
        <f t="shared" si="405"/>
        <v>10</v>
      </c>
      <c r="AW232" s="717">
        <f t="shared" si="406"/>
        <v>45</v>
      </c>
      <c r="AX232" s="717">
        <f t="shared" si="407"/>
        <v>39</v>
      </c>
      <c r="AY232" s="717">
        <f t="shared" si="408"/>
        <v>81</v>
      </c>
      <c r="AZ232" s="717">
        <f t="shared" si="409"/>
        <v>70</v>
      </c>
      <c r="BA232" s="717">
        <f t="shared" si="410"/>
        <v>35</v>
      </c>
      <c r="BB232" s="717">
        <f t="shared" si="411"/>
        <v>83</v>
      </c>
      <c r="BC232" s="717">
        <f t="shared" si="412"/>
        <v>1</v>
      </c>
      <c r="BP232" s="16" t="s">
        <v>320</v>
      </c>
      <c r="BQ232" s="13"/>
      <c r="BR232" s="13"/>
      <c r="BS232" s="13"/>
      <c r="BT232" s="13"/>
      <c r="BU232" s="13"/>
      <c r="BV232" s="13"/>
      <c r="BW232" s="13"/>
      <c r="BX232" s="13">
        <v>1</v>
      </c>
      <c r="BY232" s="13"/>
      <c r="BZ232" s="13"/>
      <c r="CA232" s="13"/>
      <c r="CB232" s="13"/>
      <c r="CC232" s="13"/>
      <c r="CD232" s="13"/>
      <c r="CE232" s="13"/>
      <c r="CF232" s="13"/>
      <c r="CG232" s="13"/>
      <c r="CH232" s="13">
        <v>1</v>
      </c>
      <c r="CI232" s="13"/>
      <c r="CJ232" s="13"/>
      <c r="CK232" s="13"/>
      <c r="CL232" s="13"/>
      <c r="CM232" s="13"/>
      <c r="CN232" s="13"/>
      <c r="CO232" s="13"/>
      <c r="CP232" s="13"/>
      <c r="CQ232" s="13"/>
      <c r="CR232" s="13"/>
      <c r="CS232" s="13"/>
      <c r="CT232" s="13">
        <v>1</v>
      </c>
      <c r="CU232" s="13"/>
      <c r="CV232" s="13"/>
      <c r="CW232" s="13"/>
      <c r="CX232" s="13">
        <v>2</v>
      </c>
      <c r="CY232" s="13"/>
      <c r="CZ232" s="13"/>
      <c r="DA232" s="13">
        <v>2</v>
      </c>
      <c r="DB232" s="13"/>
      <c r="DC232" s="13">
        <v>1</v>
      </c>
      <c r="DD232" s="13">
        <v>1</v>
      </c>
      <c r="DE232" s="13">
        <v>1</v>
      </c>
      <c r="DF232" s="13"/>
      <c r="DG232" s="13"/>
      <c r="DH232" s="13">
        <v>1</v>
      </c>
      <c r="DI232" s="13">
        <v>1</v>
      </c>
      <c r="DJ232" s="13"/>
      <c r="DK232" s="13">
        <v>2</v>
      </c>
      <c r="DL232" s="13"/>
      <c r="DM232" s="13">
        <v>2</v>
      </c>
      <c r="DN232" s="13">
        <v>1</v>
      </c>
      <c r="DO232" s="13">
        <v>3</v>
      </c>
      <c r="DP232" s="13">
        <v>1</v>
      </c>
      <c r="DQ232" s="13">
        <v>3</v>
      </c>
      <c r="DR232" s="13">
        <v>1</v>
      </c>
      <c r="DS232" s="13">
        <v>3</v>
      </c>
      <c r="DT232" s="13">
        <v>3</v>
      </c>
      <c r="DU232" s="13">
        <v>3</v>
      </c>
      <c r="DV232" s="13">
        <v>5</v>
      </c>
      <c r="DW232" s="13">
        <v>3</v>
      </c>
      <c r="DX232" s="13">
        <v>8</v>
      </c>
      <c r="DY232" s="13">
        <v>9</v>
      </c>
      <c r="DZ232" s="13">
        <v>7</v>
      </c>
      <c r="EA232" s="13">
        <v>4</v>
      </c>
      <c r="EB232" s="13">
        <v>5</v>
      </c>
      <c r="EC232" s="13">
        <v>9</v>
      </c>
      <c r="ED232" s="13">
        <v>3</v>
      </c>
      <c r="EE232" s="13">
        <v>7</v>
      </c>
      <c r="EF232" s="13">
        <v>10</v>
      </c>
      <c r="EG232" s="13">
        <v>8</v>
      </c>
      <c r="EH232" s="13">
        <v>8</v>
      </c>
      <c r="EI232" s="13">
        <v>9</v>
      </c>
      <c r="EJ232" s="13">
        <v>14</v>
      </c>
      <c r="EK232" s="13">
        <v>13</v>
      </c>
      <c r="EL232" s="13">
        <v>10</v>
      </c>
      <c r="EM232" s="13">
        <v>12</v>
      </c>
      <c r="EN232" s="13">
        <v>6</v>
      </c>
      <c r="EO232" s="13">
        <v>10</v>
      </c>
      <c r="EP232" s="13">
        <v>5</v>
      </c>
      <c r="EQ232" s="13">
        <v>4</v>
      </c>
      <c r="ER232" s="13">
        <v>5</v>
      </c>
      <c r="ES232" s="13">
        <v>1</v>
      </c>
      <c r="ET232" s="13">
        <v>2</v>
      </c>
      <c r="EU232" s="13"/>
      <c r="EV232" s="13"/>
      <c r="EW232" s="13"/>
      <c r="EX232" s="13">
        <v>1</v>
      </c>
      <c r="EY232" s="13"/>
      <c r="EZ232" s="13"/>
      <c r="FA232" s="13">
        <v>1</v>
      </c>
      <c r="FB232" s="60">
        <v>213</v>
      </c>
      <c r="FC232" s="13"/>
      <c r="FD232" s="13"/>
      <c r="FE232" s="13"/>
      <c r="FF232" s="13"/>
      <c r="FG232" s="13"/>
      <c r="FH232" s="13"/>
      <c r="FI232" s="13">
        <v>1</v>
      </c>
      <c r="FJ232" s="13"/>
      <c r="FK232" s="13"/>
      <c r="FL232" s="13"/>
      <c r="FM232" s="13"/>
      <c r="FN232" s="13"/>
      <c r="FO232" s="13"/>
      <c r="FP232" s="13">
        <v>1</v>
      </c>
      <c r="FQ232" s="13"/>
      <c r="FR232" s="13"/>
      <c r="FS232" s="13"/>
      <c r="FT232" s="13"/>
      <c r="FU232" s="13"/>
      <c r="FV232" s="13"/>
      <c r="FW232" s="13"/>
      <c r="FX232" s="13">
        <v>1</v>
      </c>
      <c r="FY232" s="13"/>
      <c r="FZ232" s="13"/>
      <c r="GA232" s="13"/>
      <c r="GB232" s="13">
        <v>2</v>
      </c>
      <c r="GC232" s="13"/>
      <c r="GD232" s="13"/>
      <c r="GE232" s="13">
        <v>1</v>
      </c>
      <c r="GF232" s="13">
        <v>2</v>
      </c>
      <c r="GG232" s="13"/>
      <c r="GH232" s="13">
        <v>1</v>
      </c>
      <c r="GI232" s="13">
        <v>1</v>
      </c>
      <c r="GJ232" s="13">
        <v>2</v>
      </c>
      <c r="GK232" s="13">
        <v>2</v>
      </c>
      <c r="GL232" s="13">
        <v>3</v>
      </c>
      <c r="GM232" s="13">
        <v>1</v>
      </c>
      <c r="GN232" s="13">
        <v>2</v>
      </c>
      <c r="GO232" s="13"/>
      <c r="GP232" s="13">
        <v>1</v>
      </c>
      <c r="GQ232" s="13">
        <v>3</v>
      </c>
      <c r="GR232" s="13">
        <v>2</v>
      </c>
      <c r="GS232" s="13">
        <v>4</v>
      </c>
      <c r="GT232" s="13">
        <v>3</v>
      </c>
      <c r="GU232" s="13"/>
      <c r="GV232" s="13">
        <v>7</v>
      </c>
      <c r="GW232" s="13">
        <v>6</v>
      </c>
      <c r="GX232" s="13">
        <v>5</v>
      </c>
      <c r="GY232" s="13">
        <v>7</v>
      </c>
      <c r="GZ232" s="13">
        <v>5</v>
      </c>
      <c r="HA232" s="13">
        <v>2</v>
      </c>
      <c r="HB232" s="13">
        <v>3</v>
      </c>
      <c r="HC232" s="13">
        <v>4</v>
      </c>
      <c r="HD232" s="13"/>
      <c r="HE232" s="13">
        <v>8</v>
      </c>
      <c r="HF232" s="13">
        <v>5</v>
      </c>
      <c r="HG232" s="13">
        <v>5</v>
      </c>
      <c r="HH232" s="13">
        <v>5</v>
      </c>
      <c r="HI232" s="13">
        <v>5</v>
      </c>
      <c r="HJ232" s="13">
        <v>8</v>
      </c>
      <c r="HK232" s="13">
        <v>13</v>
      </c>
      <c r="HL232" s="13">
        <v>7</v>
      </c>
      <c r="HM232" s="13">
        <v>1</v>
      </c>
      <c r="HN232" s="13">
        <v>8</v>
      </c>
      <c r="HO232" s="13">
        <v>4</v>
      </c>
      <c r="HP232" s="13">
        <v>8</v>
      </c>
      <c r="HQ232" s="13">
        <v>9</v>
      </c>
      <c r="HR232" s="13">
        <v>12</v>
      </c>
      <c r="HS232" s="13">
        <v>8</v>
      </c>
      <c r="HT232" s="13">
        <v>11</v>
      </c>
      <c r="HU232" s="13">
        <v>5</v>
      </c>
      <c r="HV232" s="13">
        <v>8</v>
      </c>
      <c r="HW232" s="13">
        <v>7</v>
      </c>
      <c r="HX232" s="13">
        <v>4</v>
      </c>
      <c r="HY232" s="13">
        <v>2</v>
      </c>
      <c r="HZ232" s="13"/>
      <c r="IA232" s="13">
        <v>4</v>
      </c>
      <c r="IB232" s="13">
        <v>2</v>
      </c>
      <c r="IC232" s="13"/>
      <c r="ID232" s="13">
        <v>1</v>
      </c>
      <c r="IE232" s="13">
        <v>2</v>
      </c>
      <c r="IF232" s="13"/>
      <c r="IG232" s="13"/>
      <c r="IH232" s="13"/>
      <c r="II232" s="13"/>
      <c r="IJ232" s="13"/>
      <c r="IK232" s="13"/>
      <c r="IL232" s="60">
        <v>224</v>
      </c>
      <c r="IM232" s="13">
        <v>437</v>
      </c>
    </row>
    <row r="233" spans="1:247">
      <c r="A233" s="369" t="s">
        <v>309</v>
      </c>
      <c r="B233" s="38">
        <f t="shared" ref="B233:K238" si="413">+AI228</f>
        <v>0</v>
      </c>
      <c r="C233" s="38">
        <f t="shared" si="413"/>
        <v>1</v>
      </c>
      <c r="D233" s="38">
        <f t="shared" si="413"/>
        <v>0</v>
      </c>
      <c r="E233" s="38">
        <f t="shared" si="413"/>
        <v>0</v>
      </c>
      <c r="F233" s="38">
        <f t="shared" si="413"/>
        <v>1</v>
      </c>
      <c r="G233" s="38">
        <f t="shared" si="413"/>
        <v>0</v>
      </c>
      <c r="H233" s="38">
        <f t="shared" si="413"/>
        <v>3</v>
      </c>
      <c r="I233" s="38">
        <f t="shared" si="413"/>
        <v>0</v>
      </c>
      <c r="J233" s="38">
        <f t="shared" si="413"/>
        <v>3</v>
      </c>
      <c r="K233" s="38">
        <f t="shared" si="413"/>
        <v>1</v>
      </c>
      <c r="L233" s="38">
        <f t="shared" ref="L233:U238" si="414">+AS228</f>
        <v>13</v>
      </c>
      <c r="M233" s="38">
        <f t="shared" si="414"/>
        <v>5</v>
      </c>
      <c r="N233" s="38">
        <f t="shared" si="414"/>
        <v>39</v>
      </c>
      <c r="O233" s="38">
        <f t="shared" si="414"/>
        <v>15</v>
      </c>
      <c r="P233" s="38">
        <f t="shared" si="414"/>
        <v>48</v>
      </c>
      <c r="Q233" s="38">
        <f t="shared" si="414"/>
        <v>33</v>
      </c>
      <c r="R233" s="38">
        <f t="shared" si="414"/>
        <v>44</v>
      </c>
      <c r="S233" s="38">
        <f t="shared" si="414"/>
        <v>73</v>
      </c>
      <c r="T233" s="38">
        <f t="shared" si="414"/>
        <v>15</v>
      </c>
      <c r="U233" s="38">
        <f t="shared" si="414"/>
        <v>51</v>
      </c>
      <c r="AH233" s="16" t="s">
        <v>321</v>
      </c>
      <c r="AI233" s="717">
        <f t="shared" si="392"/>
        <v>0</v>
      </c>
      <c r="AJ233" s="717">
        <f t="shared" si="393"/>
        <v>0</v>
      </c>
      <c r="AK233" s="717">
        <f t="shared" si="394"/>
        <v>0</v>
      </c>
      <c r="AL233" s="717">
        <f t="shared" si="395"/>
        <v>0</v>
      </c>
      <c r="AM233" s="717">
        <f t="shared" si="396"/>
        <v>1</v>
      </c>
      <c r="AN233" s="717">
        <f t="shared" si="397"/>
        <v>0</v>
      </c>
      <c r="AO233" s="717">
        <f t="shared" si="398"/>
        <v>3</v>
      </c>
      <c r="AP233" s="717">
        <f t="shared" si="399"/>
        <v>2</v>
      </c>
      <c r="AQ233" s="717">
        <f t="shared" si="400"/>
        <v>4</v>
      </c>
      <c r="AR233" s="717">
        <f t="shared" si="401"/>
        <v>7</v>
      </c>
      <c r="AS233" s="717">
        <f t="shared" si="402"/>
        <v>11</v>
      </c>
      <c r="AT233" s="717">
        <f t="shared" si="403"/>
        <v>4</v>
      </c>
      <c r="AU233" s="717">
        <f t="shared" si="404"/>
        <v>38</v>
      </c>
      <c r="AV233" s="717">
        <f t="shared" si="405"/>
        <v>16</v>
      </c>
      <c r="AW233" s="717">
        <f t="shared" si="406"/>
        <v>56</v>
      </c>
      <c r="AX233" s="717">
        <f t="shared" si="407"/>
        <v>37</v>
      </c>
      <c r="AY233" s="717">
        <f t="shared" si="408"/>
        <v>51</v>
      </c>
      <c r="AZ233" s="717">
        <f t="shared" si="409"/>
        <v>61</v>
      </c>
      <c r="BA233" s="717">
        <f t="shared" si="410"/>
        <v>33</v>
      </c>
      <c r="BB233" s="717">
        <f t="shared" si="411"/>
        <v>41</v>
      </c>
      <c r="BC233" s="717">
        <f t="shared" si="412"/>
        <v>0</v>
      </c>
      <c r="BP233" s="16" t="s">
        <v>321</v>
      </c>
      <c r="BQ233" s="13"/>
      <c r="BR233" s="13"/>
      <c r="BS233" s="13"/>
      <c r="BT233" s="13"/>
      <c r="BU233" s="13"/>
      <c r="BV233" s="13"/>
      <c r="BW233" s="13"/>
      <c r="BX233" s="13"/>
      <c r="BY233" s="13"/>
      <c r="BZ233" s="13"/>
      <c r="CA233" s="13"/>
      <c r="CB233" s="13"/>
      <c r="CC233" s="13"/>
      <c r="CD233" s="13"/>
      <c r="CE233" s="13"/>
      <c r="CF233" s="13"/>
      <c r="CG233" s="13">
        <v>1</v>
      </c>
      <c r="CH233" s="13"/>
      <c r="CI233" s="13"/>
      <c r="CJ233" s="13"/>
      <c r="CK233" s="13">
        <v>1</v>
      </c>
      <c r="CL233" s="13"/>
      <c r="CM233" s="13"/>
      <c r="CN233" s="13"/>
      <c r="CO233" s="13">
        <v>2</v>
      </c>
      <c r="CP233" s="13"/>
      <c r="CQ233" s="13"/>
      <c r="CR233" s="13"/>
      <c r="CS233" s="13">
        <v>1</v>
      </c>
      <c r="CT233" s="13">
        <v>1</v>
      </c>
      <c r="CU233" s="13">
        <v>3</v>
      </c>
      <c r="CV233" s="13"/>
      <c r="CW233" s="13"/>
      <c r="CX233" s="13">
        <v>1</v>
      </c>
      <c r="CY233" s="13"/>
      <c r="CZ233" s="13">
        <v>1</v>
      </c>
      <c r="DA233" s="13">
        <v>1</v>
      </c>
      <c r="DB233" s="13">
        <v>1</v>
      </c>
      <c r="DC233" s="13"/>
      <c r="DD233" s="13"/>
      <c r="DE233" s="13"/>
      <c r="DF233" s="13">
        <v>1</v>
      </c>
      <c r="DG233" s="13">
        <v>1</v>
      </c>
      <c r="DH233" s="13">
        <v>1</v>
      </c>
      <c r="DI233" s="13">
        <v>2</v>
      </c>
      <c r="DJ233" s="13">
        <v>4</v>
      </c>
      <c r="DK233" s="13">
        <v>1</v>
      </c>
      <c r="DL233" s="13"/>
      <c r="DM233" s="13">
        <v>2</v>
      </c>
      <c r="DN233" s="13">
        <v>1</v>
      </c>
      <c r="DO233" s="13">
        <v>3</v>
      </c>
      <c r="DP233" s="13">
        <v>2</v>
      </c>
      <c r="DQ233" s="13">
        <v>1</v>
      </c>
      <c r="DR233" s="13">
        <v>3</v>
      </c>
      <c r="DS233" s="13">
        <v>4</v>
      </c>
      <c r="DT233" s="13">
        <v>6</v>
      </c>
      <c r="DU233" s="13">
        <v>7</v>
      </c>
      <c r="DV233" s="13">
        <v>1</v>
      </c>
      <c r="DW233" s="13">
        <v>7</v>
      </c>
      <c r="DX233" s="13">
        <v>2</v>
      </c>
      <c r="DY233" s="13">
        <v>4</v>
      </c>
      <c r="DZ233" s="13">
        <v>8</v>
      </c>
      <c r="EA233" s="13">
        <v>5</v>
      </c>
      <c r="EB233" s="13">
        <v>5</v>
      </c>
      <c r="EC233" s="13">
        <v>5</v>
      </c>
      <c r="ED233" s="13">
        <v>9</v>
      </c>
      <c r="EE233" s="13">
        <v>3</v>
      </c>
      <c r="EF233" s="13">
        <v>6</v>
      </c>
      <c r="EG233" s="13">
        <v>5</v>
      </c>
      <c r="EH233" s="13">
        <v>6</v>
      </c>
      <c r="EI233" s="13">
        <v>9</v>
      </c>
      <c r="EJ233" s="13">
        <v>4</v>
      </c>
      <c r="EK233" s="13">
        <v>3</v>
      </c>
      <c r="EL233" s="13">
        <v>9</v>
      </c>
      <c r="EM233" s="13">
        <v>7</v>
      </c>
      <c r="EN233" s="13">
        <v>2</v>
      </c>
      <c r="EO233" s="13">
        <v>2</v>
      </c>
      <c r="EP233" s="13">
        <v>4</v>
      </c>
      <c r="EQ233" s="13">
        <v>4</v>
      </c>
      <c r="ER233" s="13">
        <v>3</v>
      </c>
      <c r="ES233" s="13">
        <v>1</v>
      </c>
      <c r="ET233" s="13"/>
      <c r="EU233" s="13">
        <v>1</v>
      </c>
      <c r="EV233" s="13"/>
      <c r="EW233" s="13">
        <v>1</v>
      </c>
      <c r="EX233" s="13"/>
      <c r="EY233" s="13"/>
      <c r="EZ233" s="13"/>
      <c r="FA233" s="13"/>
      <c r="FB233" s="60">
        <v>168</v>
      </c>
      <c r="FC233" s="13"/>
      <c r="FD233" s="13"/>
      <c r="FE233" s="13"/>
      <c r="FF233" s="13"/>
      <c r="FG233" s="13"/>
      <c r="FH233" s="13"/>
      <c r="FI233" s="13"/>
      <c r="FJ233" s="13"/>
      <c r="FK233" s="13"/>
      <c r="FL233" s="13">
        <v>1</v>
      </c>
      <c r="FM233" s="13"/>
      <c r="FN233" s="13"/>
      <c r="FO233" s="13">
        <v>1</v>
      </c>
      <c r="FP233" s="13"/>
      <c r="FQ233" s="13"/>
      <c r="FR233" s="13"/>
      <c r="FS233" s="13">
        <v>2</v>
      </c>
      <c r="FT233" s="13"/>
      <c r="FU233" s="13"/>
      <c r="FV233" s="13"/>
      <c r="FW233" s="13"/>
      <c r="FX233" s="13"/>
      <c r="FY233" s="13"/>
      <c r="FZ233" s="13"/>
      <c r="GA233" s="13">
        <v>1</v>
      </c>
      <c r="GB233" s="13"/>
      <c r="GC233" s="13">
        <v>2</v>
      </c>
      <c r="GD233" s="13">
        <v>1</v>
      </c>
      <c r="GE233" s="13"/>
      <c r="GF233" s="13"/>
      <c r="GG233" s="13"/>
      <c r="GH233" s="13"/>
      <c r="GI233" s="13">
        <v>2</v>
      </c>
      <c r="GJ233" s="13">
        <v>1</v>
      </c>
      <c r="GK233" s="13">
        <v>2</v>
      </c>
      <c r="GL233" s="13">
        <v>2</v>
      </c>
      <c r="GM233" s="13">
        <v>1</v>
      </c>
      <c r="GN233" s="13"/>
      <c r="GO233" s="13">
        <v>1</v>
      </c>
      <c r="GP233" s="13">
        <v>2</v>
      </c>
      <c r="GQ233" s="13">
        <v>2</v>
      </c>
      <c r="GR233" s="13">
        <v>1</v>
      </c>
      <c r="GS233" s="13">
        <v>3</v>
      </c>
      <c r="GT233" s="13">
        <v>2</v>
      </c>
      <c r="GU233" s="13">
        <v>5</v>
      </c>
      <c r="GV233" s="13">
        <v>4</v>
      </c>
      <c r="GW233" s="13">
        <v>9</v>
      </c>
      <c r="GX233" s="13">
        <v>1</v>
      </c>
      <c r="GY233" s="13">
        <v>5</v>
      </c>
      <c r="GZ233" s="13">
        <v>6</v>
      </c>
      <c r="HA233" s="13">
        <v>4</v>
      </c>
      <c r="HB233" s="13">
        <v>6</v>
      </c>
      <c r="HC233" s="13">
        <v>3</v>
      </c>
      <c r="HD233" s="13">
        <v>5</v>
      </c>
      <c r="HE233" s="13">
        <v>8</v>
      </c>
      <c r="HF233" s="13">
        <v>6</v>
      </c>
      <c r="HG233" s="13">
        <v>6</v>
      </c>
      <c r="HH233" s="13">
        <v>7</v>
      </c>
      <c r="HI233" s="13">
        <v>7</v>
      </c>
      <c r="HJ233" s="13">
        <v>4</v>
      </c>
      <c r="HK233" s="13">
        <v>2</v>
      </c>
      <c r="HL233" s="13">
        <v>4</v>
      </c>
      <c r="HM233" s="13">
        <v>5</v>
      </c>
      <c r="HN233" s="13">
        <v>8</v>
      </c>
      <c r="HO233" s="13">
        <v>4</v>
      </c>
      <c r="HP233" s="13">
        <v>12</v>
      </c>
      <c r="HQ233" s="13">
        <v>8</v>
      </c>
      <c r="HR233" s="13">
        <v>1</v>
      </c>
      <c r="HS233" s="13">
        <v>4</v>
      </c>
      <c r="HT233" s="13">
        <v>3</v>
      </c>
      <c r="HU233" s="13">
        <v>4</v>
      </c>
      <c r="HV233" s="13">
        <v>13</v>
      </c>
      <c r="HW233" s="13">
        <v>4</v>
      </c>
      <c r="HX233" s="13">
        <v>1</v>
      </c>
      <c r="HY233" s="13">
        <v>2</v>
      </c>
      <c r="HZ233" s="13">
        <v>3</v>
      </c>
      <c r="IA233" s="13">
        <v>1</v>
      </c>
      <c r="IB233" s="13">
        <v>2</v>
      </c>
      <c r="IC233" s="13">
        <v>1</v>
      </c>
      <c r="ID233" s="13">
        <v>1</v>
      </c>
      <c r="IE233" s="13"/>
      <c r="IF233" s="13"/>
      <c r="IG233" s="13"/>
      <c r="IH233" s="13">
        <v>1</v>
      </c>
      <c r="II233" s="13"/>
      <c r="IJ233" s="13"/>
      <c r="IK233" s="13"/>
      <c r="IL233" s="60">
        <v>197</v>
      </c>
      <c r="IM233" s="13">
        <v>365</v>
      </c>
    </row>
    <row r="234" spans="1:247">
      <c r="A234" s="369" t="s">
        <v>310</v>
      </c>
      <c r="B234" s="38">
        <f t="shared" si="413"/>
        <v>0</v>
      </c>
      <c r="C234" s="38">
        <f t="shared" si="413"/>
        <v>0</v>
      </c>
      <c r="D234" s="38">
        <f t="shared" si="413"/>
        <v>0</v>
      </c>
      <c r="E234" s="38">
        <f t="shared" si="413"/>
        <v>0</v>
      </c>
      <c r="F234" s="38">
        <f t="shared" si="413"/>
        <v>0</v>
      </c>
      <c r="G234" s="38">
        <f t="shared" si="413"/>
        <v>0</v>
      </c>
      <c r="H234" s="38">
        <f t="shared" si="413"/>
        <v>1</v>
      </c>
      <c r="I234" s="38">
        <f t="shared" si="413"/>
        <v>0</v>
      </c>
      <c r="J234" s="38">
        <f t="shared" si="413"/>
        <v>4</v>
      </c>
      <c r="K234" s="38">
        <f t="shared" si="413"/>
        <v>4</v>
      </c>
      <c r="L234" s="38">
        <f t="shared" si="414"/>
        <v>13</v>
      </c>
      <c r="M234" s="38">
        <f t="shared" si="414"/>
        <v>4</v>
      </c>
      <c r="N234" s="38">
        <f t="shared" si="414"/>
        <v>27</v>
      </c>
      <c r="O234" s="38">
        <f t="shared" si="414"/>
        <v>9</v>
      </c>
      <c r="P234" s="38">
        <f t="shared" si="414"/>
        <v>58</v>
      </c>
      <c r="Q234" s="38">
        <f t="shared" si="414"/>
        <v>26</v>
      </c>
      <c r="R234" s="38">
        <f t="shared" si="414"/>
        <v>56</v>
      </c>
      <c r="S234" s="38">
        <f t="shared" si="414"/>
        <v>76</v>
      </c>
      <c r="T234" s="38">
        <f t="shared" si="414"/>
        <v>26</v>
      </c>
      <c r="U234" s="38">
        <f t="shared" si="414"/>
        <v>51</v>
      </c>
      <c r="AH234" s="16" t="s">
        <v>322</v>
      </c>
      <c r="AI234" s="717">
        <f t="shared" si="392"/>
        <v>0</v>
      </c>
      <c r="AJ234" s="717">
        <f t="shared" si="393"/>
        <v>1</v>
      </c>
      <c r="AK234" s="717">
        <f t="shared" si="394"/>
        <v>0</v>
      </c>
      <c r="AL234" s="717">
        <f t="shared" si="395"/>
        <v>0</v>
      </c>
      <c r="AM234" s="717">
        <f t="shared" si="396"/>
        <v>1</v>
      </c>
      <c r="AN234" s="717">
        <f t="shared" si="397"/>
        <v>1</v>
      </c>
      <c r="AO234" s="717">
        <f t="shared" si="398"/>
        <v>1</v>
      </c>
      <c r="AP234" s="717">
        <f t="shared" si="399"/>
        <v>2</v>
      </c>
      <c r="AQ234" s="717">
        <f t="shared" si="400"/>
        <v>6</v>
      </c>
      <c r="AR234" s="717">
        <f t="shared" si="401"/>
        <v>3</v>
      </c>
      <c r="AS234" s="717">
        <f t="shared" si="402"/>
        <v>7</v>
      </c>
      <c r="AT234" s="717">
        <f t="shared" si="403"/>
        <v>2</v>
      </c>
      <c r="AU234" s="717">
        <f t="shared" si="404"/>
        <v>25</v>
      </c>
      <c r="AV234" s="717">
        <f t="shared" si="405"/>
        <v>1</v>
      </c>
      <c r="AW234" s="717">
        <f t="shared" si="406"/>
        <v>51</v>
      </c>
      <c r="AX234" s="717">
        <f t="shared" si="407"/>
        <v>35</v>
      </c>
      <c r="AY234" s="717">
        <f t="shared" si="408"/>
        <v>64</v>
      </c>
      <c r="AZ234" s="717">
        <f t="shared" si="409"/>
        <v>54</v>
      </c>
      <c r="BA234" s="717">
        <f t="shared" si="410"/>
        <v>32</v>
      </c>
      <c r="BB234" s="717">
        <f t="shared" si="411"/>
        <v>70</v>
      </c>
      <c r="BC234" s="717">
        <f t="shared" si="412"/>
        <v>0</v>
      </c>
      <c r="BP234" s="16" t="s">
        <v>322</v>
      </c>
      <c r="BQ234" s="13"/>
      <c r="BR234" s="13"/>
      <c r="BS234" s="13">
        <v>1</v>
      </c>
      <c r="BT234" s="13"/>
      <c r="BU234" s="13"/>
      <c r="BV234" s="13"/>
      <c r="BW234" s="13"/>
      <c r="BX234" s="13"/>
      <c r="BY234" s="13"/>
      <c r="BZ234" s="13"/>
      <c r="CA234" s="13"/>
      <c r="CB234" s="13"/>
      <c r="CC234" s="13">
        <v>1</v>
      </c>
      <c r="CD234" s="13"/>
      <c r="CE234" s="13">
        <v>1</v>
      </c>
      <c r="CF234" s="13"/>
      <c r="CG234" s="13"/>
      <c r="CH234" s="13"/>
      <c r="CI234" s="13">
        <v>1</v>
      </c>
      <c r="CJ234" s="13"/>
      <c r="CK234" s="13"/>
      <c r="CL234" s="13"/>
      <c r="CM234" s="13"/>
      <c r="CN234" s="13"/>
      <c r="CO234" s="13">
        <v>1</v>
      </c>
      <c r="CP234" s="13"/>
      <c r="CQ234" s="13">
        <v>1</v>
      </c>
      <c r="CR234" s="13"/>
      <c r="CS234" s="13"/>
      <c r="CT234" s="13"/>
      <c r="CU234" s="13">
        <v>1</v>
      </c>
      <c r="CV234" s="13"/>
      <c r="CW234" s="13"/>
      <c r="CX234" s="13">
        <v>1</v>
      </c>
      <c r="CY234" s="13"/>
      <c r="CZ234" s="13"/>
      <c r="DA234" s="13"/>
      <c r="DB234" s="13">
        <v>1</v>
      </c>
      <c r="DC234" s="13"/>
      <c r="DD234" s="13"/>
      <c r="DE234" s="13"/>
      <c r="DF234" s="13"/>
      <c r="DG234" s="13"/>
      <c r="DH234" s="13"/>
      <c r="DI234" s="13"/>
      <c r="DJ234" s="13"/>
      <c r="DK234" s="13"/>
      <c r="DL234" s="13"/>
      <c r="DM234" s="13"/>
      <c r="DN234" s="13"/>
      <c r="DO234" s="13">
        <v>1</v>
      </c>
      <c r="DP234" s="13">
        <v>2</v>
      </c>
      <c r="DQ234" s="13">
        <v>4</v>
      </c>
      <c r="DR234" s="13">
        <v>3</v>
      </c>
      <c r="DS234" s="13">
        <v>5</v>
      </c>
      <c r="DT234" s="13">
        <v>2</v>
      </c>
      <c r="DU234" s="13">
        <v>2</v>
      </c>
      <c r="DV234" s="13">
        <v>4</v>
      </c>
      <c r="DW234" s="13">
        <v>6</v>
      </c>
      <c r="DX234" s="13">
        <v>5</v>
      </c>
      <c r="DY234" s="13">
        <v>2</v>
      </c>
      <c r="DZ234" s="13">
        <v>6</v>
      </c>
      <c r="EA234" s="13">
        <v>2</v>
      </c>
      <c r="EB234" s="13">
        <v>4</v>
      </c>
      <c r="EC234" s="13">
        <v>6</v>
      </c>
      <c r="ED234" s="13">
        <v>12</v>
      </c>
      <c r="EE234" s="13">
        <v>7</v>
      </c>
      <c r="EF234" s="13">
        <v>2</v>
      </c>
      <c r="EG234" s="13">
        <v>4</v>
      </c>
      <c r="EH234" s="13">
        <v>2</v>
      </c>
      <c r="EI234" s="13">
        <v>9</v>
      </c>
      <c r="EJ234" s="13">
        <v>6</v>
      </c>
      <c r="EK234" s="13">
        <v>10</v>
      </c>
      <c r="EL234" s="13">
        <v>11</v>
      </c>
      <c r="EM234" s="13">
        <v>9</v>
      </c>
      <c r="EN234" s="13">
        <v>5</v>
      </c>
      <c r="EO234" s="13">
        <v>6</v>
      </c>
      <c r="EP234" s="13">
        <v>6</v>
      </c>
      <c r="EQ234" s="13">
        <v>7</v>
      </c>
      <c r="ER234" s="13">
        <v>1</v>
      </c>
      <c r="ES234" s="13">
        <v>3</v>
      </c>
      <c r="ET234" s="13"/>
      <c r="EU234" s="13">
        <v>2</v>
      </c>
      <c r="EV234" s="13">
        <v>1</v>
      </c>
      <c r="EW234" s="13">
        <v>1</v>
      </c>
      <c r="EX234" s="13">
        <v>2</v>
      </c>
      <c r="EY234" s="13"/>
      <c r="EZ234" s="13"/>
      <c r="FA234" s="13"/>
      <c r="FB234" s="60">
        <v>169</v>
      </c>
      <c r="FC234" s="13"/>
      <c r="FD234" s="13"/>
      <c r="FE234" s="13"/>
      <c r="FF234" s="13"/>
      <c r="FG234" s="13"/>
      <c r="FH234" s="13"/>
      <c r="FI234" s="13"/>
      <c r="FJ234" s="13"/>
      <c r="FK234" s="13">
        <v>1</v>
      </c>
      <c r="FL234" s="13"/>
      <c r="FM234" s="13"/>
      <c r="FN234" s="13"/>
      <c r="FO234" s="13"/>
      <c r="FP234" s="13"/>
      <c r="FQ234" s="13"/>
      <c r="FR234" s="13"/>
      <c r="FS234" s="13">
        <v>1</v>
      </c>
      <c r="FT234" s="13"/>
      <c r="FU234" s="13"/>
      <c r="FV234" s="13"/>
      <c r="FW234" s="13"/>
      <c r="FX234" s="13">
        <v>1</v>
      </c>
      <c r="FY234" s="13"/>
      <c r="FZ234" s="13"/>
      <c r="GA234" s="13"/>
      <c r="GB234" s="13">
        <v>1</v>
      </c>
      <c r="GC234" s="13">
        <v>2</v>
      </c>
      <c r="GD234" s="13">
        <v>2</v>
      </c>
      <c r="GE234" s="13"/>
      <c r="GF234" s="13"/>
      <c r="GG234" s="13">
        <v>1</v>
      </c>
      <c r="GH234" s="13"/>
      <c r="GI234" s="13"/>
      <c r="GJ234" s="13">
        <v>1</v>
      </c>
      <c r="GK234" s="13"/>
      <c r="GL234" s="13">
        <v>1</v>
      </c>
      <c r="GM234" s="13">
        <v>1</v>
      </c>
      <c r="GN234" s="13"/>
      <c r="GO234" s="13">
        <v>1</v>
      </c>
      <c r="GP234" s="13">
        <v>2</v>
      </c>
      <c r="GQ234" s="13"/>
      <c r="GR234" s="13">
        <v>4</v>
      </c>
      <c r="GS234" s="13">
        <v>2</v>
      </c>
      <c r="GT234" s="13">
        <v>4</v>
      </c>
      <c r="GU234" s="13"/>
      <c r="GV234" s="13">
        <v>3</v>
      </c>
      <c r="GW234" s="13">
        <v>6</v>
      </c>
      <c r="GX234" s="13">
        <v>2</v>
      </c>
      <c r="GY234" s="13">
        <v>3</v>
      </c>
      <c r="GZ234" s="13">
        <v>1</v>
      </c>
      <c r="HA234" s="13">
        <v>2</v>
      </c>
      <c r="HB234" s="13">
        <v>5</v>
      </c>
      <c r="HC234" s="13">
        <v>5</v>
      </c>
      <c r="HD234" s="13">
        <v>4</v>
      </c>
      <c r="HE234" s="13">
        <v>8</v>
      </c>
      <c r="HF234" s="13">
        <v>5</v>
      </c>
      <c r="HG234" s="13">
        <v>5</v>
      </c>
      <c r="HH234" s="13">
        <v>7</v>
      </c>
      <c r="HI234" s="13">
        <v>6</v>
      </c>
      <c r="HJ234" s="13">
        <v>4</v>
      </c>
      <c r="HK234" s="13">
        <v>3</v>
      </c>
      <c r="HL234" s="13">
        <v>7</v>
      </c>
      <c r="HM234" s="13">
        <v>4</v>
      </c>
      <c r="HN234" s="13">
        <v>7</v>
      </c>
      <c r="HO234" s="13">
        <v>6</v>
      </c>
      <c r="HP234" s="13">
        <v>7</v>
      </c>
      <c r="HQ234" s="13">
        <v>7</v>
      </c>
      <c r="HR234" s="13">
        <v>7</v>
      </c>
      <c r="HS234" s="13">
        <v>7</v>
      </c>
      <c r="HT234" s="13">
        <v>9</v>
      </c>
      <c r="HU234" s="13">
        <v>5</v>
      </c>
      <c r="HV234" s="13">
        <v>3</v>
      </c>
      <c r="HW234" s="13">
        <v>6</v>
      </c>
      <c r="HX234" s="13">
        <v>5</v>
      </c>
      <c r="HY234" s="13">
        <v>3</v>
      </c>
      <c r="HZ234" s="13">
        <v>1</v>
      </c>
      <c r="IA234" s="13">
        <v>3</v>
      </c>
      <c r="IB234" s="13"/>
      <c r="IC234" s="13">
        <v>1</v>
      </c>
      <c r="ID234" s="13">
        <v>1</v>
      </c>
      <c r="IE234" s="13">
        <v>1</v>
      </c>
      <c r="IF234" s="13">
        <v>1</v>
      </c>
      <c r="IG234" s="13">
        <v>2</v>
      </c>
      <c r="IH234" s="13"/>
      <c r="II234" s="13"/>
      <c r="IJ234" s="13"/>
      <c r="IK234" s="13"/>
      <c r="IL234" s="60">
        <v>187</v>
      </c>
      <c r="IM234" s="13">
        <v>356</v>
      </c>
    </row>
    <row r="235" spans="1:247">
      <c r="A235" s="369" t="s">
        <v>311</v>
      </c>
      <c r="B235" s="38">
        <f t="shared" si="413"/>
        <v>0</v>
      </c>
      <c r="C235" s="38">
        <f t="shared" si="413"/>
        <v>0</v>
      </c>
      <c r="D235" s="38">
        <f t="shared" si="413"/>
        <v>0</v>
      </c>
      <c r="E235" s="38">
        <f t="shared" si="413"/>
        <v>0</v>
      </c>
      <c r="F235" s="38">
        <f t="shared" si="413"/>
        <v>0</v>
      </c>
      <c r="G235" s="38">
        <f t="shared" si="413"/>
        <v>0</v>
      </c>
      <c r="H235" s="38">
        <f t="shared" si="413"/>
        <v>2</v>
      </c>
      <c r="I235" s="38">
        <f t="shared" si="413"/>
        <v>0</v>
      </c>
      <c r="J235" s="38">
        <f t="shared" si="413"/>
        <v>4</v>
      </c>
      <c r="K235" s="38">
        <f t="shared" si="413"/>
        <v>1</v>
      </c>
      <c r="L235" s="38">
        <f t="shared" si="414"/>
        <v>13</v>
      </c>
      <c r="M235" s="38">
        <f t="shared" si="414"/>
        <v>3</v>
      </c>
      <c r="N235" s="38">
        <f t="shared" si="414"/>
        <v>27</v>
      </c>
      <c r="O235" s="38">
        <f t="shared" si="414"/>
        <v>15</v>
      </c>
      <c r="P235" s="38">
        <f t="shared" si="414"/>
        <v>55</v>
      </c>
      <c r="Q235" s="38">
        <f t="shared" si="414"/>
        <v>27</v>
      </c>
      <c r="R235" s="38">
        <f t="shared" si="414"/>
        <v>54</v>
      </c>
      <c r="S235" s="38">
        <f t="shared" si="414"/>
        <v>55</v>
      </c>
      <c r="T235" s="38">
        <f t="shared" si="414"/>
        <v>17</v>
      </c>
      <c r="U235" s="38">
        <f t="shared" si="414"/>
        <v>67</v>
      </c>
      <c r="AH235" s="16" t="s">
        <v>323</v>
      </c>
      <c r="AI235" s="717">
        <f t="shared" si="392"/>
        <v>0</v>
      </c>
      <c r="AJ235" s="717">
        <f t="shared" si="393"/>
        <v>0</v>
      </c>
      <c r="AK235" s="717">
        <f t="shared" si="394"/>
        <v>0</v>
      </c>
      <c r="AL235" s="717">
        <f t="shared" si="395"/>
        <v>0</v>
      </c>
      <c r="AM235" s="717">
        <f t="shared" si="396"/>
        <v>0</v>
      </c>
      <c r="AN235" s="717">
        <f t="shared" si="397"/>
        <v>4</v>
      </c>
      <c r="AO235" s="717">
        <f t="shared" si="398"/>
        <v>4</v>
      </c>
      <c r="AP235" s="717">
        <f t="shared" si="399"/>
        <v>3</v>
      </c>
      <c r="AQ235" s="717">
        <f t="shared" si="400"/>
        <v>10</v>
      </c>
      <c r="AR235" s="717">
        <f t="shared" si="401"/>
        <v>5</v>
      </c>
      <c r="AS235" s="717">
        <f t="shared" si="402"/>
        <v>30</v>
      </c>
      <c r="AT235" s="717">
        <f t="shared" si="403"/>
        <v>10</v>
      </c>
      <c r="AU235" s="717">
        <f t="shared" si="404"/>
        <v>62</v>
      </c>
      <c r="AV235" s="717">
        <f t="shared" si="405"/>
        <v>22</v>
      </c>
      <c r="AW235" s="717">
        <f t="shared" si="406"/>
        <v>88</v>
      </c>
      <c r="AX235" s="717">
        <f t="shared" si="407"/>
        <v>50</v>
      </c>
      <c r="AY235" s="717">
        <f t="shared" si="408"/>
        <v>56</v>
      </c>
      <c r="AZ235" s="717">
        <f t="shared" si="409"/>
        <v>85</v>
      </c>
      <c r="BA235" s="717">
        <f t="shared" si="410"/>
        <v>32</v>
      </c>
      <c r="BB235" s="717">
        <f t="shared" si="411"/>
        <v>58</v>
      </c>
      <c r="BC235" s="717">
        <f t="shared" si="412"/>
        <v>1</v>
      </c>
      <c r="BP235" s="16" t="s">
        <v>323</v>
      </c>
      <c r="BQ235" s="13"/>
      <c r="BR235" s="13"/>
      <c r="BS235" s="13"/>
      <c r="BT235" s="13"/>
      <c r="BU235" s="13"/>
      <c r="BV235" s="13"/>
      <c r="BW235" s="13"/>
      <c r="BX235" s="13"/>
      <c r="BY235" s="13"/>
      <c r="BZ235" s="13">
        <v>1</v>
      </c>
      <c r="CA235" s="13">
        <v>1</v>
      </c>
      <c r="CB235" s="13"/>
      <c r="CC235" s="13">
        <v>2</v>
      </c>
      <c r="CD235" s="13">
        <v>1</v>
      </c>
      <c r="CE235" s="13"/>
      <c r="CF235" s="13"/>
      <c r="CG235" s="13">
        <v>1</v>
      </c>
      <c r="CH235" s="13"/>
      <c r="CI235" s="13"/>
      <c r="CJ235" s="13">
        <v>1</v>
      </c>
      <c r="CK235" s="13"/>
      <c r="CL235" s="13"/>
      <c r="CM235" s="13"/>
      <c r="CN235" s="13"/>
      <c r="CO235" s="13">
        <v>1</v>
      </c>
      <c r="CP235" s="13"/>
      <c r="CQ235" s="13">
        <v>3</v>
      </c>
      <c r="CR235" s="13"/>
      <c r="CS235" s="13"/>
      <c r="CT235" s="13">
        <v>1</v>
      </c>
      <c r="CU235" s="13"/>
      <c r="CV235" s="13"/>
      <c r="CW235" s="13"/>
      <c r="CX235" s="13">
        <v>2</v>
      </c>
      <c r="CY235" s="13">
        <v>1</v>
      </c>
      <c r="CZ235" s="13">
        <v>1</v>
      </c>
      <c r="DA235" s="13">
        <v>1</v>
      </c>
      <c r="DB235" s="13"/>
      <c r="DC235" s="13">
        <v>1</v>
      </c>
      <c r="DD235" s="13">
        <v>2</v>
      </c>
      <c r="DE235" s="13">
        <v>2</v>
      </c>
      <c r="DF235" s="13">
        <v>2</v>
      </c>
      <c r="DG235" s="13">
        <v>2</v>
      </c>
      <c r="DH235" s="13">
        <v>2</v>
      </c>
      <c r="DI235" s="13">
        <v>1</v>
      </c>
      <c r="DJ235" s="13">
        <v>1</v>
      </c>
      <c r="DK235" s="13">
        <v>3</v>
      </c>
      <c r="DL235" s="13">
        <v>1</v>
      </c>
      <c r="DM235" s="13">
        <v>3</v>
      </c>
      <c r="DN235" s="13">
        <v>5</v>
      </c>
      <c r="DO235" s="13">
        <v>2</v>
      </c>
      <c r="DP235" s="13">
        <v>4</v>
      </c>
      <c r="DQ235" s="13">
        <v>5</v>
      </c>
      <c r="DR235" s="13">
        <v>4</v>
      </c>
      <c r="DS235" s="13">
        <v>5</v>
      </c>
      <c r="DT235" s="13">
        <v>4</v>
      </c>
      <c r="DU235" s="13">
        <v>3</v>
      </c>
      <c r="DV235" s="13">
        <v>8</v>
      </c>
      <c r="DW235" s="13">
        <v>4</v>
      </c>
      <c r="DX235" s="13">
        <v>6</v>
      </c>
      <c r="DY235" s="13">
        <v>7</v>
      </c>
      <c r="DZ235" s="13">
        <v>10</v>
      </c>
      <c r="EA235" s="13">
        <v>10</v>
      </c>
      <c r="EB235" s="13">
        <v>5</v>
      </c>
      <c r="EC235" s="13">
        <v>8</v>
      </c>
      <c r="ED235" s="13">
        <v>1</v>
      </c>
      <c r="EE235" s="13">
        <v>15</v>
      </c>
      <c r="EF235" s="13">
        <v>6</v>
      </c>
      <c r="EG235" s="13">
        <v>12</v>
      </c>
      <c r="EH235" s="13">
        <v>8</v>
      </c>
      <c r="EI235" s="13">
        <v>10</v>
      </c>
      <c r="EJ235" s="13">
        <v>11</v>
      </c>
      <c r="EK235" s="13">
        <v>6</v>
      </c>
      <c r="EL235" s="13">
        <v>9</v>
      </c>
      <c r="EM235" s="13">
        <v>8</v>
      </c>
      <c r="EN235" s="13">
        <v>9</v>
      </c>
      <c r="EO235" s="13">
        <v>5</v>
      </c>
      <c r="EP235" s="13">
        <v>2</v>
      </c>
      <c r="EQ235" s="13">
        <v>3</v>
      </c>
      <c r="ER235" s="13">
        <v>2</v>
      </c>
      <c r="ES235" s="13"/>
      <c r="ET235" s="13">
        <v>2</v>
      </c>
      <c r="EU235" s="13">
        <v>1</v>
      </c>
      <c r="EV235" s="13"/>
      <c r="EW235" s="13"/>
      <c r="EX235" s="13"/>
      <c r="EY235" s="13"/>
      <c r="EZ235" s="13"/>
      <c r="FA235" s="13">
        <v>1</v>
      </c>
      <c r="FB235" s="60">
        <v>238</v>
      </c>
      <c r="FC235" s="13"/>
      <c r="FD235" s="13"/>
      <c r="FE235" s="13"/>
      <c r="FF235" s="13"/>
      <c r="FG235" s="13"/>
      <c r="FH235" s="13"/>
      <c r="FI235" s="13"/>
      <c r="FJ235" s="13"/>
      <c r="FK235" s="13"/>
      <c r="FL235" s="13"/>
      <c r="FM235" s="13">
        <v>1</v>
      </c>
      <c r="FN235" s="13"/>
      <c r="FO235" s="13">
        <v>1</v>
      </c>
      <c r="FP235" s="13"/>
      <c r="FQ235" s="13"/>
      <c r="FR235" s="13"/>
      <c r="FS235" s="13">
        <v>1</v>
      </c>
      <c r="FT235" s="13"/>
      <c r="FU235" s="13">
        <v>1</v>
      </c>
      <c r="FV235" s="13"/>
      <c r="FW235" s="13"/>
      <c r="FX235" s="13">
        <v>1</v>
      </c>
      <c r="FY235" s="13"/>
      <c r="FZ235" s="13">
        <v>1</v>
      </c>
      <c r="GA235" s="13"/>
      <c r="GB235" s="13">
        <v>1</v>
      </c>
      <c r="GC235" s="13">
        <v>1</v>
      </c>
      <c r="GD235" s="13">
        <v>2</v>
      </c>
      <c r="GE235" s="13"/>
      <c r="GF235" s="13">
        <v>4</v>
      </c>
      <c r="GG235" s="13">
        <v>3</v>
      </c>
      <c r="GH235" s="13">
        <v>1</v>
      </c>
      <c r="GI235" s="13">
        <v>2</v>
      </c>
      <c r="GJ235" s="13">
        <v>3</v>
      </c>
      <c r="GK235" s="13">
        <v>4</v>
      </c>
      <c r="GL235" s="13">
        <v>1</v>
      </c>
      <c r="GM235" s="13">
        <v>6</v>
      </c>
      <c r="GN235" s="13"/>
      <c r="GO235" s="13">
        <v>6</v>
      </c>
      <c r="GP235" s="13">
        <v>4</v>
      </c>
      <c r="GQ235" s="13">
        <v>3</v>
      </c>
      <c r="GR235" s="13">
        <v>4</v>
      </c>
      <c r="GS235" s="13">
        <v>10</v>
      </c>
      <c r="GT235" s="13">
        <v>10</v>
      </c>
      <c r="GU235" s="13">
        <v>2</v>
      </c>
      <c r="GV235" s="13">
        <v>8</v>
      </c>
      <c r="GW235" s="13">
        <v>5</v>
      </c>
      <c r="GX235" s="13">
        <v>8</v>
      </c>
      <c r="GY235" s="13">
        <v>10</v>
      </c>
      <c r="GZ235" s="13">
        <v>2</v>
      </c>
      <c r="HA235" s="13">
        <v>7</v>
      </c>
      <c r="HB235" s="13">
        <v>4</v>
      </c>
      <c r="HC235" s="13">
        <v>14</v>
      </c>
      <c r="HD235" s="13">
        <v>6</v>
      </c>
      <c r="HE235" s="13">
        <v>6</v>
      </c>
      <c r="HF235" s="13">
        <v>11</v>
      </c>
      <c r="HG235" s="13">
        <v>8</v>
      </c>
      <c r="HH235" s="13">
        <v>10</v>
      </c>
      <c r="HI235" s="13">
        <v>9</v>
      </c>
      <c r="HJ235" s="13">
        <v>13</v>
      </c>
      <c r="HK235" s="13">
        <v>6</v>
      </c>
      <c r="HL235" s="13">
        <v>5</v>
      </c>
      <c r="HM235" s="13">
        <v>5</v>
      </c>
      <c r="HN235" s="13">
        <v>7</v>
      </c>
      <c r="HO235" s="13">
        <v>4</v>
      </c>
      <c r="HP235" s="13">
        <v>7</v>
      </c>
      <c r="HQ235" s="13">
        <v>1</v>
      </c>
      <c r="HR235" s="13">
        <v>11</v>
      </c>
      <c r="HS235" s="13">
        <v>7</v>
      </c>
      <c r="HT235" s="13">
        <v>3</v>
      </c>
      <c r="HU235" s="13">
        <v>3</v>
      </c>
      <c r="HV235" s="13">
        <v>7</v>
      </c>
      <c r="HW235" s="13">
        <v>5</v>
      </c>
      <c r="HX235" s="13">
        <v>9</v>
      </c>
      <c r="HY235" s="13">
        <v>3</v>
      </c>
      <c r="HZ235" s="13">
        <v>2</v>
      </c>
      <c r="IA235" s="13">
        <v>2</v>
      </c>
      <c r="IB235" s="13">
        <v>1</v>
      </c>
      <c r="IC235" s="13"/>
      <c r="ID235" s="13"/>
      <c r="IE235" s="13"/>
      <c r="IF235" s="13"/>
      <c r="IG235" s="13"/>
      <c r="IH235" s="13"/>
      <c r="II235" s="13"/>
      <c r="IJ235" s="13"/>
      <c r="IK235" s="13"/>
      <c r="IL235" s="60">
        <v>282</v>
      </c>
      <c r="IM235" s="13">
        <v>520</v>
      </c>
    </row>
    <row r="236" spans="1:247">
      <c r="A236" s="369" t="s">
        <v>312</v>
      </c>
      <c r="B236" s="38">
        <f t="shared" si="413"/>
        <v>0</v>
      </c>
      <c r="C236" s="38">
        <f t="shared" si="413"/>
        <v>0</v>
      </c>
      <c r="D236" s="38">
        <f t="shared" si="413"/>
        <v>0</v>
      </c>
      <c r="E236" s="38">
        <f t="shared" si="413"/>
        <v>0</v>
      </c>
      <c r="F236" s="38">
        <f t="shared" si="413"/>
        <v>0</v>
      </c>
      <c r="G236" s="38">
        <f t="shared" si="413"/>
        <v>0</v>
      </c>
      <c r="H236" s="38">
        <f t="shared" si="413"/>
        <v>2</v>
      </c>
      <c r="I236" s="38">
        <f t="shared" si="413"/>
        <v>0</v>
      </c>
      <c r="J236" s="38">
        <f t="shared" si="413"/>
        <v>1</v>
      </c>
      <c r="K236" s="38">
        <f t="shared" si="413"/>
        <v>0</v>
      </c>
      <c r="L236" s="38">
        <f t="shared" si="414"/>
        <v>13</v>
      </c>
      <c r="M236" s="38">
        <f t="shared" si="414"/>
        <v>5</v>
      </c>
      <c r="N236" s="38">
        <f t="shared" si="414"/>
        <v>25</v>
      </c>
      <c r="O236" s="38">
        <f t="shared" si="414"/>
        <v>11</v>
      </c>
      <c r="P236" s="38">
        <f t="shared" si="414"/>
        <v>39</v>
      </c>
      <c r="Q236" s="38">
        <f t="shared" si="414"/>
        <v>36</v>
      </c>
      <c r="R236" s="38">
        <f t="shared" si="414"/>
        <v>79</v>
      </c>
      <c r="S236" s="38">
        <f t="shared" si="414"/>
        <v>73</v>
      </c>
      <c r="T236" s="38">
        <f t="shared" si="414"/>
        <v>33</v>
      </c>
      <c r="U236" s="38">
        <f t="shared" si="414"/>
        <v>71</v>
      </c>
      <c r="AH236" s="16" t="s">
        <v>324</v>
      </c>
      <c r="AI236" s="717">
        <f t="shared" si="392"/>
        <v>0</v>
      </c>
      <c r="AJ236" s="717">
        <f t="shared" si="393"/>
        <v>1</v>
      </c>
      <c r="AK236" s="717">
        <f t="shared" si="394"/>
        <v>0</v>
      </c>
      <c r="AL236" s="717">
        <f t="shared" si="395"/>
        <v>0</v>
      </c>
      <c r="AM236" s="717">
        <f t="shared" si="396"/>
        <v>3</v>
      </c>
      <c r="AN236" s="717">
        <f t="shared" si="397"/>
        <v>5</v>
      </c>
      <c r="AO236" s="717">
        <f t="shared" si="398"/>
        <v>12</v>
      </c>
      <c r="AP236" s="717">
        <f t="shared" si="399"/>
        <v>2</v>
      </c>
      <c r="AQ236" s="717">
        <f t="shared" si="400"/>
        <v>20</v>
      </c>
      <c r="AR236" s="717">
        <f t="shared" si="401"/>
        <v>7</v>
      </c>
      <c r="AS236" s="717">
        <f t="shared" si="402"/>
        <v>36</v>
      </c>
      <c r="AT236" s="717">
        <f t="shared" si="403"/>
        <v>17</v>
      </c>
      <c r="AU236" s="717">
        <f t="shared" si="404"/>
        <v>82</v>
      </c>
      <c r="AV236" s="717">
        <f t="shared" si="405"/>
        <v>47</v>
      </c>
      <c r="AW236" s="717">
        <f t="shared" si="406"/>
        <v>64</v>
      </c>
      <c r="AX236" s="717">
        <f t="shared" si="407"/>
        <v>56</v>
      </c>
      <c r="AY236" s="717">
        <f t="shared" si="408"/>
        <v>66</v>
      </c>
      <c r="AZ236" s="717">
        <f t="shared" si="409"/>
        <v>51</v>
      </c>
      <c r="BA236" s="717">
        <f t="shared" si="410"/>
        <v>23</v>
      </c>
      <c r="BB236" s="717">
        <f t="shared" si="411"/>
        <v>30</v>
      </c>
      <c r="BC236" s="717">
        <f t="shared" si="412"/>
        <v>1</v>
      </c>
      <c r="BP236" s="16" t="s">
        <v>324</v>
      </c>
      <c r="BQ236" s="13"/>
      <c r="BR236" s="13">
        <v>1</v>
      </c>
      <c r="BS236" s="13"/>
      <c r="BT236" s="13"/>
      <c r="BU236" s="13"/>
      <c r="BV236" s="13"/>
      <c r="BW236" s="13">
        <v>1</v>
      </c>
      <c r="BX236" s="13">
        <v>1</v>
      </c>
      <c r="BY236" s="13">
        <v>1</v>
      </c>
      <c r="BZ236" s="13"/>
      <c r="CA236" s="13"/>
      <c r="CB236" s="13">
        <v>1</v>
      </c>
      <c r="CC236" s="13">
        <v>1</v>
      </c>
      <c r="CD236" s="13"/>
      <c r="CE236" s="13"/>
      <c r="CF236" s="13"/>
      <c r="CG236" s="13"/>
      <c r="CH236" s="13"/>
      <c r="CI236" s="13"/>
      <c r="CJ236" s="13">
        <v>1</v>
      </c>
      <c r="CK236" s="13">
        <v>1</v>
      </c>
      <c r="CL236" s="13"/>
      <c r="CM236" s="13">
        <v>1</v>
      </c>
      <c r="CN236" s="13"/>
      <c r="CO236" s="13"/>
      <c r="CP236" s="13">
        <v>2</v>
      </c>
      <c r="CQ236" s="13">
        <v>1</v>
      </c>
      <c r="CR236" s="13"/>
      <c r="CS236" s="13"/>
      <c r="CT236" s="13">
        <v>2</v>
      </c>
      <c r="CU236" s="13">
        <v>1</v>
      </c>
      <c r="CV236" s="13">
        <v>2</v>
      </c>
      <c r="CW236" s="13">
        <v>1</v>
      </c>
      <c r="CX236" s="13">
        <v>3</v>
      </c>
      <c r="CY236" s="13">
        <v>2</v>
      </c>
      <c r="CZ236" s="13"/>
      <c r="DA236" s="13">
        <v>3</v>
      </c>
      <c r="DB236" s="13">
        <v>1</v>
      </c>
      <c r="DC236" s="13">
        <v>2</v>
      </c>
      <c r="DD236" s="13">
        <v>1</v>
      </c>
      <c r="DE236" s="13">
        <v>2</v>
      </c>
      <c r="DF236" s="13">
        <v>3</v>
      </c>
      <c r="DG236" s="13">
        <v>6</v>
      </c>
      <c r="DH236" s="13">
        <v>6</v>
      </c>
      <c r="DI236" s="13">
        <v>3</v>
      </c>
      <c r="DJ236" s="13">
        <v>3</v>
      </c>
      <c r="DK236" s="13">
        <v>7</v>
      </c>
      <c r="DL236" s="13">
        <v>6</v>
      </c>
      <c r="DM236" s="13">
        <v>4</v>
      </c>
      <c r="DN236" s="13">
        <v>2</v>
      </c>
      <c r="DO236" s="13">
        <v>7</v>
      </c>
      <c r="DP236" s="13">
        <v>5</v>
      </c>
      <c r="DQ236" s="13">
        <v>4</v>
      </c>
      <c r="DR236" s="13">
        <v>4</v>
      </c>
      <c r="DS236" s="13">
        <v>5</v>
      </c>
      <c r="DT236" s="13">
        <v>1</v>
      </c>
      <c r="DU236" s="13">
        <v>10</v>
      </c>
      <c r="DV236" s="13">
        <v>8</v>
      </c>
      <c r="DW236" s="13">
        <v>2</v>
      </c>
      <c r="DX236" s="13">
        <v>12</v>
      </c>
      <c r="DY236" s="13">
        <v>5</v>
      </c>
      <c r="DZ236" s="13">
        <v>3</v>
      </c>
      <c r="EA236" s="13">
        <v>5</v>
      </c>
      <c r="EB236" s="13">
        <v>1</v>
      </c>
      <c r="EC236" s="13">
        <v>4</v>
      </c>
      <c r="ED236" s="13">
        <v>7</v>
      </c>
      <c r="EE236" s="13">
        <v>9</v>
      </c>
      <c r="EF236" s="13">
        <v>7</v>
      </c>
      <c r="EG236" s="13">
        <v>5</v>
      </c>
      <c r="EH236" s="13">
        <v>3</v>
      </c>
      <c r="EI236" s="13">
        <v>7</v>
      </c>
      <c r="EJ236" s="13">
        <v>5</v>
      </c>
      <c r="EK236" s="13">
        <v>1</v>
      </c>
      <c r="EL236" s="13">
        <v>6</v>
      </c>
      <c r="EM236" s="13">
        <v>3</v>
      </c>
      <c r="EN236" s="13">
        <v>6</v>
      </c>
      <c r="EO236" s="13">
        <v>3</v>
      </c>
      <c r="EP236" s="13">
        <v>2</v>
      </c>
      <c r="EQ236" s="13">
        <v>1</v>
      </c>
      <c r="ER236" s="13">
        <v>2</v>
      </c>
      <c r="ES236" s="13">
        <v>1</v>
      </c>
      <c r="ET236" s="13"/>
      <c r="EU236" s="13"/>
      <c r="EV236" s="13"/>
      <c r="EW236" s="13"/>
      <c r="EX236" s="13"/>
      <c r="EY236" s="13"/>
      <c r="EZ236" s="13"/>
      <c r="FA236" s="13"/>
      <c r="FB236" s="60">
        <v>216</v>
      </c>
      <c r="FC236" s="13"/>
      <c r="FD236" s="13"/>
      <c r="FE236" s="13"/>
      <c r="FF236" s="13">
        <v>1</v>
      </c>
      <c r="FG236" s="13"/>
      <c r="FH236" s="13"/>
      <c r="FI236" s="13">
        <v>1</v>
      </c>
      <c r="FJ236" s="13"/>
      <c r="FK236" s="13">
        <v>1</v>
      </c>
      <c r="FL236" s="13"/>
      <c r="FM236" s="13">
        <v>1</v>
      </c>
      <c r="FN236" s="13">
        <v>3</v>
      </c>
      <c r="FO236" s="13">
        <v>1</v>
      </c>
      <c r="FP236" s="13">
        <v>1</v>
      </c>
      <c r="FQ236" s="13">
        <v>3</v>
      </c>
      <c r="FR236" s="13">
        <v>1</v>
      </c>
      <c r="FS236" s="13">
        <v>1</v>
      </c>
      <c r="FT236" s="13"/>
      <c r="FU236" s="13">
        <v>1</v>
      </c>
      <c r="FV236" s="13"/>
      <c r="FW236" s="13">
        <v>1</v>
      </c>
      <c r="FX236" s="13">
        <v>2</v>
      </c>
      <c r="FY236" s="13">
        <v>1</v>
      </c>
      <c r="FZ236" s="13"/>
      <c r="GA236" s="13">
        <v>2</v>
      </c>
      <c r="GB236" s="13">
        <v>1</v>
      </c>
      <c r="GC236" s="13">
        <v>3</v>
      </c>
      <c r="GD236" s="13">
        <v>2</v>
      </c>
      <c r="GE236" s="13">
        <v>6</v>
      </c>
      <c r="GF236" s="13">
        <v>2</v>
      </c>
      <c r="GG236" s="13">
        <v>1</v>
      </c>
      <c r="GH236" s="13">
        <v>3</v>
      </c>
      <c r="GI236" s="13">
        <v>9</v>
      </c>
      <c r="GJ236" s="13">
        <v>3</v>
      </c>
      <c r="GK236" s="13">
        <v>1</v>
      </c>
      <c r="GL236" s="13">
        <v>3</v>
      </c>
      <c r="GM236" s="13">
        <v>5</v>
      </c>
      <c r="GN236" s="13">
        <v>5</v>
      </c>
      <c r="GO236" s="13">
        <v>2</v>
      </c>
      <c r="GP236" s="13">
        <v>4</v>
      </c>
      <c r="GQ236" s="13">
        <v>5</v>
      </c>
      <c r="GR236" s="13">
        <v>7</v>
      </c>
      <c r="GS236" s="13">
        <v>9</v>
      </c>
      <c r="GT236" s="13">
        <v>5</v>
      </c>
      <c r="GU236" s="13">
        <v>12</v>
      </c>
      <c r="GV236" s="13">
        <v>4</v>
      </c>
      <c r="GW236" s="13">
        <v>9</v>
      </c>
      <c r="GX236" s="13">
        <v>9</v>
      </c>
      <c r="GY236" s="13">
        <v>12</v>
      </c>
      <c r="GZ236" s="13">
        <v>10</v>
      </c>
      <c r="HA236" s="13">
        <v>3</v>
      </c>
      <c r="HB236" s="13">
        <v>8</v>
      </c>
      <c r="HC236" s="13">
        <v>5</v>
      </c>
      <c r="HD236" s="13">
        <v>12</v>
      </c>
      <c r="HE236" s="13">
        <v>5</v>
      </c>
      <c r="HF236" s="13">
        <v>6</v>
      </c>
      <c r="HG236" s="13">
        <v>4</v>
      </c>
      <c r="HH236" s="13">
        <v>6</v>
      </c>
      <c r="HI236" s="13">
        <v>6</v>
      </c>
      <c r="HJ236" s="13">
        <v>9</v>
      </c>
      <c r="HK236" s="13">
        <v>5</v>
      </c>
      <c r="HL236" s="13">
        <v>10</v>
      </c>
      <c r="HM236" s="13">
        <v>6</v>
      </c>
      <c r="HN236" s="13">
        <v>2</v>
      </c>
      <c r="HO236" s="13">
        <v>10</v>
      </c>
      <c r="HP236" s="13">
        <v>6</v>
      </c>
      <c r="HQ236" s="13">
        <v>6</v>
      </c>
      <c r="HR236" s="13">
        <v>5</v>
      </c>
      <c r="HS236" s="13">
        <v>11</v>
      </c>
      <c r="HT236" s="13">
        <v>5</v>
      </c>
      <c r="HU236" s="13">
        <v>5</v>
      </c>
      <c r="HV236" s="13">
        <v>1</v>
      </c>
      <c r="HW236" s="13">
        <v>4</v>
      </c>
      <c r="HX236" s="13">
        <v>4</v>
      </c>
      <c r="HY236" s="13">
        <v>3</v>
      </c>
      <c r="HZ236" s="13">
        <v>3</v>
      </c>
      <c r="IA236" s="13">
        <v>1</v>
      </c>
      <c r="IB236" s="13">
        <v>1</v>
      </c>
      <c r="IC236" s="13">
        <v>1</v>
      </c>
      <c r="ID236" s="13"/>
      <c r="IE236" s="13"/>
      <c r="IF236" s="13"/>
      <c r="IG236" s="13"/>
      <c r="IH236" s="13"/>
      <c r="II236" s="13"/>
      <c r="IJ236" s="13"/>
      <c r="IK236" s="13">
        <v>1</v>
      </c>
      <c r="IL236" s="60">
        <v>307</v>
      </c>
      <c r="IM236" s="13">
        <v>523</v>
      </c>
    </row>
    <row r="237" spans="1:247">
      <c r="A237" s="369" t="s">
        <v>313</v>
      </c>
      <c r="B237" s="38">
        <f t="shared" si="413"/>
        <v>0</v>
      </c>
      <c r="C237" s="38">
        <f t="shared" si="413"/>
        <v>0</v>
      </c>
      <c r="D237" s="38">
        <f t="shared" si="413"/>
        <v>0</v>
      </c>
      <c r="E237" s="38">
        <f t="shared" si="413"/>
        <v>0</v>
      </c>
      <c r="F237" s="38">
        <f t="shared" si="413"/>
        <v>1</v>
      </c>
      <c r="G237" s="38">
        <f t="shared" si="413"/>
        <v>1</v>
      </c>
      <c r="H237" s="38">
        <f t="shared" si="413"/>
        <v>1</v>
      </c>
      <c r="I237" s="38">
        <f t="shared" si="413"/>
        <v>1</v>
      </c>
      <c r="J237" s="38">
        <f t="shared" si="413"/>
        <v>6</v>
      </c>
      <c r="K237" s="38">
        <f t="shared" si="413"/>
        <v>1</v>
      </c>
      <c r="L237" s="38">
        <f t="shared" si="414"/>
        <v>13</v>
      </c>
      <c r="M237" s="38">
        <f t="shared" si="414"/>
        <v>7</v>
      </c>
      <c r="N237" s="38">
        <f t="shared" si="414"/>
        <v>42</v>
      </c>
      <c r="O237" s="38">
        <f t="shared" si="414"/>
        <v>10</v>
      </c>
      <c r="P237" s="38">
        <f t="shared" si="414"/>
        <v>45</v>
      </c>
      <c r="Q237" s="38">
        <f t="shared" si="414"/>
        <v>39</v>
      </c>
      <c r="R237" s="38">
        <f t="shared" si="414"/>
        <v>81</v>
      </c>
      <c r="S237" s="38">
        <f t="shared" si="414"/>
        <v>70</v>
      </c>
      <c r="T237" s="38">
        <f t="shared" si="414"/>
        <v>35</v>
      </c>
      <c r="U237" s="38">
        <f t="shared" si="414"/>
        <v>83</v>
      </c>
      <c r="AH237" s="16" t="s">
        <v>325</v>
      </c>
      <c r="AI237" s="717">
        <f t="shared" si="392"/>
        <v>0</v>
      </c>
      <c r="AJ237" s="717">
        <f t="shared" si="393"/>
        <v>0</v>
      </c>
      <c r="AK237" s="717">
        <f t="shared" si="394"/>
        <v>0</v>
      </c>
      <c r="AL237" s="717">
        <f t="shared" si="395"/>
        <v>0</v>
      </c>
      <c r="AM237" s="717">
        <f t="shared" si="396"/>
        <v>0</v>
      </c>
      <c r="AN237" s="717">
        <f t="shared" si="397"/>
        <v>1</v>
      </c>
      <c r="AO237" s="717">
        <f t="shared" si="398"/>
        <v>5</v>
      </c>
      <c r="AP237" s="717">
        <f t="shared" si="399"/>
        <v>2</v>
      </c>
      <c r="AQ237" s="717">
        <f t="shared" si="400"/>
        <v>5</v>
      </c>
      <c r="AR237" s="717">
        <f t="shared" si="401"/>
        <v>2</v>
      </c>
      <c r="AS237" s="717">
        <f t="shared" si="402"/>
        <v>17</v>
      </c>
      <c r="AT237" s="717">
        <f t="shared" si="403"/>
        <v>10</v>
      </c>
      <c r="AU237" s="717">
        <f t="shared" si="404"/>
        <v>43</v>
      </c>
      <c r="AV237" s="717">
        <f t="shared" si="405"/>
        <v>11</v>
      </c>
      <c r="AW237" s="717">
        <f t="shared" si="406"/>
        <v>47</v>
      </c>
      <c r="AX237" s="717">
        <f t="shared" si="407"/>
        <v>45</v>
      </c>
      <c r="AY237" s="717">
        <f t="shared" si="408"/>
        <v>72</v>
      </c>
      <c r="AZ237" s="717">
        <f t="shared" si="409"/>
        <v>67</v>
      </c>
      <c r="BA237" s="717">
        <f t="shared" si="410"/>
        <v>16</v>
      </c>
      <c r="BB237" s="717">
        <f t="shared" si="411"/>
        <v>52</v>
      </c>
      <c r="BC237" s="717">
        <f t="shared" si="412"/>
        <v>0</v>
      </c>
      <c r="BP237" s="16" t="s">
        <v>325</v>
      </c>
      <c r="BQ237" s="13"/>
      <c r="BR237" s="13"/>
      <c r="BS237" s="13"/>
      <c r="BT237" s="13"/>
      <c r="BU237" s="13"/>
      <c r="BV237" s="13"/>
      <c r="BW237" s="13"/>
      <c r="BX237" s="13"/>
      <c r="BY237" s="13"/>
      <c r="BZ237" s="13"/>
      <c r="CA237" s="13">
        <v>1</v>
      </c>
      <c r="CB237" s="13"/>
      <c r="CC237" s="13"/>
      <c r="CD237" s="13"/>
      <c r="CE237" s="13"/>
      <c r="CF237" s="13"/>
      <c r="CG237" s="13">
        <v>1</v>
      </c>
      <c r="CH237" s="13"/>
      <c r="CI237" s="13">
        <v>1</v>
      </c>
      <c r="CJ237" s="13"/>
      <c r="CK237" s="13"/>
      <c r="CL237" s="13"/>
      <c r="CM237" s="13"/>
      <c r="CN237" s="13"/>
      <c r="CO237" s="13">
        <v>1</v>
      </c>
      <c r="CP237" s="13"/>
      <c r="CQ237" s="13"/>
      <c r="CR237" s="13">
        <v>1</v>
      </c>
      <c r="CS237" s="13"/>
      <c r="CT237" s="13"/>
      <c r="CU237" s="13"/>
      <c r="CV237" s="13">
        <v>2</v>
      </c>
      <c r="CW237" s="13"/>
      <c r="CX237" s="13"/>
      <c r="CY237" s="13">
        <v>1</v>
      </c>
      <c r="CZ237" s="13"/>
      <c r="DA237" s="13">
        <v>2</v>
      </c>
      <c r="DB237" s="13">
        <v>1</v>
      </c>
      <c r="DC237" s="13">
        <v>1</v>
      </c>
      <c r="DD237" s="13">
        <v>2</v>
      </c>
      <c r="DE237" s="13">
        <v>1</v>
      </c>
      <c r="DF237" s="13">
        <v>1</v>
      </c>
      <c r="DG237" s="13">
        <v>1</v>
      </c>
      <c r="DH237" s="13">
        <v>1</v>
      </c>
      <c r="DI237" s="13">
        <v>1</v>
      </c>
      <c r="DJ237" s="13"/>
      <c r="DK237" s="13"/>
      <c r="DL237" s="13"/>
      <c r="DM237" s="13"/>
      <c r="DN237" s="13">
        <v>3</v>
      </c>
      <c r="DO237" s="13">
        <v>4</v>
      </c>
      <c r="DP237" s="13">
        <v>4</v>
      </c>
      <c r="DQ237" s="13">
        <v>5</v>
      </c>
      <c r="DR237" s="13">
        <v>4</v>
      </c>
      <c r="DS237" s="13">
        <v>6</v>
      </c>
      <c r="DT237" s="13"/>
      <c r="DU237" s="13">
        <v>6</v>
      </c>
      <c r="DV237" s="13">
        <v>4</v>
      </c>
      <c r="DW237" s="13">
        <v>3</v>
      </c>
      <c r="DX237" s="13">
        <v>10</v>
      </c>
      <c r="DY237" s="13">
        <v>3</v>
      </c>
      <c r="DZ237" s="13">
        <v>5</v>
      </c>
      <c r="EA237" s="13">
        <v>7</v>
      </c>
      <c r="EB237" s="13">
        <v>5</v>
      </c>
      <c r="EC237" s="13">
        <v>6</v>
      </c>
      <c r="ED237" s="13">
        <v>9</v>
      </c>
      <c r="EE237" s="13">
        <v>6</v>
      </c>
      <c r="EF237" s="13">
        <v>10</v>
      </c>
      <c r="EG237" s="13">
        <v>7</v>
      </c>
      <c r="EH237" s="13">
        <v>7</v>
      </c>
      <c r="EI237" s="13">
        <v>5</v>
      </c>
      <c r="EJ237" s="13">
        <v>5</v>
      </c>
      <c r="EK237" s="13">
        <v>9</v>
      </c>
      <c r="EL237" s="13">
        <v>7</v>
      </c>
      <c r="EM237" s="13">
        <v>9</v>
      </c>
      <c r="EN237" s="13">
        <v>6</v>
      </c>
      <c r="EO237" s="13">
        <v>3</v>
      </c>
      <c r="EP237" s="13">
        <v>7</v>
      </c>
      <c r="EQ237" s="13">
        <v>1</v>
      </c>
      <c r="ER237" s="13">
        <v>1</v>
      </c>
      <c r="ES237" s="13">
        <v>2</v>
      </c>
      <c r="ET237" s="13"/>
      <c r="EU237" s="13">
        <v>1</v>
      </c>
      <c r="EV237" s="13">
        <v>1</v>
      </c>
      <c r="EW237" s="13"/>
      <c r="EX237" s="13"/>
      <c r="EY237" s="13"/>
      <c r="EZ237" s="13"/>
      <c r="FA237" s="13"/>
      <c r="FB237" s="60">
        <v>190</v>
      </c>
      <c r="FC237" s="13"/>
      <c r="FD237" s="13"/>
      <c r="FE237" s="13"/>
      <c r="FF237" s="13"/>
      <c r="FG237" s="13"/>
      <c r="FH237" s="13"/>
      <c r="FI237" s="13"/>
      <c r="FJ237" s="13"/>
      <c r="FK237" s="13"/>
      <c r="FL237" s="13"/>
      <c r="FM237" s="13">
        <v>1</v>
      </c>
      <c r="FN237" s="13"/>
      <c r="FO237" s="13">
        <v>1</v>
      </c>
      <c r="FP237" s="13">
        <v>1</v>
      </c>
      <c r="FQ237" s="13"/>
      <c r="FR237" s="13"/>
      <c r="FS237" s="13">
        <v>1</v>
      </c>
      <c r="FT237" s="13"/>
      <c r="FU237" s="13">
        <v>1</v>
      </c>
      <c r="FV237" s="13"/>
      <c r="FW237" s="13"/>
      <c r="FX237" s="13"/>
      <c r="FY237" s="13"/>
      <c r="FZ237" s="13"/>
      <c r="GA237" s="13">
        <v>1</v>
      </c>
      <c r="GB237" s="13"/>
      <c r="GC237" s="13">
        <v>1</v>
      </c>
      <c r="GD237" s="13"/>
      <c r="GE237" s="13">
        <v>1</v>
      </c>
      <c r="GF237" s="13">
        <v>2</v>
      </c>
      <c r="GG237" s="13">
        <v>2</v>
      </c>
      <c r="GH237" s="13">
        <v>1</v>
      </c>
      <c r="GI237" s="13">
        <v>2</v>
      </c>
      <c r="GJ237" s="13">
        <v>3</v>
      </c>
      <c r="GK237" s="13">
        <v>2</v>
      </c>
      <c r="GL237" s="13">
        <v>2</v>
      </c>
      <c r="GM237" s="13"/>
      <c r="GN237" s="13">
        <v>2</v>
      </c>
      <c r="GO237" s="13"/>
      <c r="GP237" s="13">
        <v>3</v>
      </c>
      <c r="GQ237" s="13">
        <v>2</v>
      </c>
      <c r="GR237" s="13"/>
      <c r="GS237" s="13">
        <v>9</v>
      </c>
      <c r="GT237" s="13">
        <v>4</v>
      </c>
      <c r="GU237" s="13">
        <v>4</v>
      </c>
      <c r="GV237" s="13">
        <v>6</v>
      </c>
      <c r="GW237" s="13">
        <v>6</v>
      </c>
      <c r="GX237" s="13">
        <v>2</v>
      </c>
      <c r="GY237" s="13">
        <v>4</v>
      </c>
      <c r="GZ237" s="13">
        <v>6</v>
      </c>
      <c r="HA237" s="13">
        <v>5</v>
      </c>
      <c r="HB237" s="13">
        <v>5</v>
      </c>
      <c r="HC237" s="13"/>
      <c r="HD237" s="13">
        <v>4</v>
      </c>
      <c r="HE237" s="13">
        <v>6</v>
      </c>
      <c r="HF237" s="13">
        <v>4</v>
      </c>
      <c r="HG237" s="13">
        <v>5</v>
      </c>
      <c r="HH237" s="13">
        <v>7</v>
      </c>
      <c r="HI237" s="13">
        <v>5</v>
      </c>
      <c r="HJ237" s="13">
        <v>6</v>
      </c>
      <c r="HK237" s="13">
        <v>8</v>
      </c>
      <c r="HL237" s="13">
        <v>4</v>
      </c>
      <c r="HM237" s="13">
        <v>5</v>
      </c>
      <c r="HN237" s="13">
        <v>15</v>
      </c>
      <c r="HO237" s="13">
        <v>5</v>
      </c>
      <c r="HP237" s="13">
        <v>10</v>
      </c>
      <c r="HQ237" s="13">
        <v>5</v>
      </c>
      <c r="HR237" s="13">
        <v>6</v>
      </c>
      <c r="HS237" s="13">
        <v>4</v>
      </c>
      <c r="HT237" s="13">
        <v>10</v>
      </c>
      <c r="HU237" s="13">
        <v>4</v>
      </c>
      <c r="HV237" s="13">
        <v>3</v>
      </c>
      <c r="HW237" s="13">
        <v>4</v>
      </c>
      <c r="HX237" s="13">
        <v>1</v>
      </c>
      <c r="HY237" s="13"/>
      <c r="HZ237" s="13">
        <v>4</v>
      </c>
      <c r="IA237" s="13"/>
      <c r="IB237" s="13"/>
      <c r="IC237" s="13"/>
      <c r="ID237" s="13"/>
      <c r="IE237" s="13"/>
      <c r="IF237" s="13"/>
      <c r="IG237" s="13"/>
      <c r="IH237" s="13"/>
      <c r="II237" s="13"/>
      <c r="IJ237" s="13"/>
      <c r="IK237" s="13"/>
      <c r="IL237" s="60">
        <v>205</v>
      </c>
      <c r="IM237" s="13">
        <v>395</v>
      </c>
    </row>
    <row r="238" spans="1:247" ht="13.8" thickBot="1">
      <c r="A238" s="370" t="s">
        <v>314</v>
      </c>
      <c r="B238" s="38">
        <f t="shared" si="413"/>
        <v>0</v>
      </c>
      <c r="C238" s="38">
        <f t="shared" si="413"/>
        <v>0</v>
      </c>
      <c r="D238" s="38">
        <f t="shared" si="413"/>
        <v>0</v>
      </c>
      <c r="E238" s="38">
        <f t="shared" si="413"/>
        <v>0</v>
      </c>
      <c r="F238" s="38">
        <f t="shared" si="413"/>
        <v>1</v>
      </c>
      <c r="G238" s="38">
        <f t="shared" si="413"/>
        <v>0</v>
      </c>
      <c r="H238" s="38">
        <f t="shared" si="413"/>
        <v>3</v>
      </c>
      <c r="I238" s="38">
        <f t="shared" si="413"/>
        <v>2</v>
      </c>
      <c r="J238" s="38">
        <f t="shared" si="413"/>
        <v>4</v>
      </c>
      <c r="K238" s="38">
        <f t="shared" si="413"/>
        <v>7</v>
      </c>
      <c r="L238" s="38">
        <f t="shared" si="414"/>
        <v>11</v>
      </c>
      <c r="M238" s="38">
        <f t="shared" si="414"/>
        <v>4</v>
      </c>
      <c r="N238" s="38">
        <f t="shared" si="414"/>
        <v>38</v>
      </c>
      <c r="O238" s="38">
        <f t="shared" si="414"/>
        <v>16</v>
      </c>
      <c r="P238" s="38">
        <f t="shared" si="414"/>
        <v>56</v>
      </c>
      <c r="Q238" s="38">
        <f t="shared" si="414"/>
        <v>37</v>
      </c>
      <c r="R238" s="38">
        <f t="shared" si="414"/>
        <v>51</v>
      </c>
      <c r="S238" s="38">
        <f t="shared" si="414"/>
        <v>61</v>
      </c>
      <c r="T238" s="38">
        <f t="shared" si="414"/>
        <v>33</v>
      </c>
      <c r="U238" s="38">
        <f t="shared" si="414"/>
        <v>41</v>
      </c>
      <c r="AH238" s="16" t="s">
        <v>326</v>
      </c>
      <c r="AI238" s="717">
        <f t="shared" si="392"/>
        <v>0</v>
      </c>
      <c r="AJ238" s="717">
        <f t="shared" si="393"/>
        <v>0</v>
      </c>
      <c r="AK238" s="717">
        <f t="shared" si="394"/>
        <v>0</v>
      </c>
      <c r="AL238" s="717">
        <f t="shared" si="395"/>
        <v>1</v>
      </c>
      <c r="AM238" s="717">
        <f t="shared" si="396"/>
        <v>1</v>
      </c>
      <c r="AN238" s="717">
        <f t="shared" si="397"/>
        <v>0</v>
      </c>
      <c r="AO238" s="717">
        <f t="shared" si="398"/>
        <v>1</v>
      </c>
      <c r="AP238" s="717">
        <f t="shared" si="399"/>
        <v>0</v>
      </c>
      <c r="AQ238" s="717">
        <f t="shared" si="400"/>
        <v>3</v>
      </c>
      <c r="AR238" s="717">
        <f t="shared" si="401"/>
        <v>4</v>
      </c>
      <c r="AS238" s="717">
        <f t="shared" si="402"/>
        <v>10</v>
      </c>
      <c r="AT238" s="717">
        <f t="shared" si="403"/>
        <v>1</v>
      </c>
      <c r="AU238" s="717">
        <f t="shared" si="404"/>
        <v>31</v>
      </c>
      <c r="AV238" s="717">
        <f t="shared" si="405"/>
        <v>5</v>
      </c>
      <c r="AW238" s="717">
        <f t="shared" si="406"/>
        <v>43</v>
      </c>
      <c r="AX238" s="717">
        <f t="shared" si="407"/>
        <v>37</v>
      </c>
      <c r="AY238" s="717">
        <f t="shared" si="408"/>
        <v>53</v>
      </c>
      <c r="AZ238" s="717">
        <f t="shared" si="409"/>
        <v>73</v>
      </c>
      <c r="BA238" s="717">
        <f t="shared" si="410"/>
        <v>17</v>
      </c>
      <c r="BB238" s="717">
        <f t="shared" si="411"/>
        <v>44</v>
      </c>
      <c r="BC238" s="717">
        <f t="shared" si="412"/>
        <v>0</v>
      </c>
      <c r="BP238" s="16" t="s">
        <v>326</v>
      </c>
      <c r="BQ238" s="13"/>
      <c r="BR238" s="13"/>
      <c r="BS238" s="13"/>
      <c r="BT238" s="13"/>
      <c r="BU238" s="13">
        <v>1</v>
      </c>
      <c r="BV238" s="13"/>
      <c r="BW238" s="13"/>
      <c r="BX238" s="13"/>
      <c r="BY238" s="13"/>
      <c r="BZ238" s="13"/>
      <c r="CA238" s="13"/>
      <c r="CB238" s="13"/>
      <c r="CC238" s="13"/>
      <c r="CD238" s="13"/>
      <c r="CE238" s="13"/>
      <c r="CF238" s="13"/>
      <c r="CG238" s="13"/>
      <c r="CH238" s="13"/>
      <c r="CI238" s="13"/>
      <c r="CJ238" s="13"/>
      <c r="CK238" s="13"/>
      <c r="CL238" s="13">
        <v>1</v>
      </c>
      <c r="CM238" s="13"/>
      <c r="CN238" s="13"/>
      <c r="CO238" s="13"/>
      <c r="CP238" s="13">
        <v>1</v>
      </c>
      <c r="CQ238" s="13"/>
      <c r="CR238" s="13"/>
      <c r="CS238" s="13">
        <v>1</v>
      </c>
      <c r="CT238" s="13"/>
      <c r="CU238" s="13">
        <v>1</v>
      </c>
      <c r="CV238" s="13"/>
      <c r="CW238" s="13"/>
      <c r="CX238" s="13"/>
      <c r="CY238" s="13"/>
      <c r="CZ238" s="13"/>
      <c r="DA238" s="13"/>
      <c r="DB238" s="13"/>
      <c r="DC238" s="13"/>
      <c r="DD238" s="13">
        <v>1</v>
      </c>
      <c r="DE238" s="13"/>
      <c r="DF238" s="13"/>
      <c r="DG238" s="13">
        <v>2</v>
      </c>
      <c r="DH238" s="13"/>
      <c r="DI238" s="13">
        <v>1</v>
      </c>
      <c r="DJ238" s="13">
        <v>1</v>
      </c>
      <c r="DK238" s="13"/>
      <c r="DL238" s="13"/>
      <c r="DM238" s="13"/>
      <c r="DN238" s="13"/>
      <c r="DO238" s="13">
        <v>1</v>
      </c>
      <c r="DP238" s="13">
        <v>1</v>
      </c>
      <c r="DQ238" s="13">
        <v>4</v>
      </c>
      <c r="DR238" s="13">
        <v>4</v>
      </c>
      <c r="DS238" s="13">
        <v>6</v>
      </c>
      <c r="DT238" s="13">
        <v>1</v>
      </c>
      <c r="DU238" s="13">
        <v>4</v>
      </c>
      <c r="DV238" s="13">
        <v>3</v>
      </c>
      <c r="DW238" s="13">
        <v>4</v>
      </c>
      <c r="DX238" s="13">
        <v>3</v>
      </c>
      <c r="DY238" s="13">
        <v>7</v>
      </c>
      <c r="DZ238" s="13">
        <v>8</v>
      </c>
      <c r="EA238" s="13">
        <v>11</v>
      </c>
      <c r="EB238" s="13">
        <v>4</v>
      </c>
      <c r="EC238" s="13">
        <v>7</v>
      </c>
      <c r="ED238" s="13">
        <v>9</v>
      </c>
      <c r="EE238" s="13">
        <v>9</v>
      </c>
      <c r="EF238" s="13">
        <v>3</v>
      </c>
      <c r="EG238" s="13">
        <v>8</v>
      </c>
      <c r="EH238" s="13">
        <v>4</v>
      </c>
      <c r="EI238" s="13">
        <v>10</v>
      </c>
      <c r="EJ238" s="13">
        <v>9</v>
      </c>
      <c r="EK238" s="13">
        <v>8</v>
      </c>
      <c r="EL238" s="13">
        <v>4</v>
      </c>
      <c r="EM238" s="13">
        <v>3</v>
      </c>
      <c r="EN238" s="13">
        <v>5</v>
      </c>
      <c r="EO238" s="13">
        <v>6</v>
      </c>
      <c r="EP238" s="13">
        <v>1</v>
      </c>
      <c r="EQ238" s="13">
        <v>3</v>
      </c>
      <c r="ER238" s="13">
        <v>2</v>
      </c>
      <c r="ES238" s="13">
        <v>1</v>
      </c>
      <c r="ET238" s="13">
        <v>1</v>
      </c>
      <c r="EU238" s="13">
        <v>1</v>
      </c>
      <c r="EV238" s="13"/>
      <c r="EW238" s="13"/>
      <c r="EX238" s="13"/>
      <c r="EY238" s="13"/>
      <c r="EZ238" s="13"/>
      <c r="FA238" s="13"/>
      <c r="FB238" s="60">
        <v>165</v>
      </c>
      <c r="FC238" s="13"/>
      <c r="FD238" s="13"/>
      <c r="FE238" s="13"/>
      <c r="FF238" s="13"/>
      <c r="FG238" s="13"/>
      <c r="FH238" s="13"/>
      <c r="FI238" s="13"/>
      <c r="FJ238" s="13">
        <v>1</v>
      </c>
      <c r="FK238" s="13"/>
      <c r="FL238" s="13"/>
      <c r="FM238" s="13"/>
      <c r="FN238" s="13"/>
      <c r="FO238" s="13">
        <v>1</v>
      </c>
      <c r="FP238" s="13"/>
      <c r="FQ238" s="13"/>
      <c r="FR238" s="13"/>
      <c r="FS238" s="13"/>
      <c r="FT238" s="13"/>
      <c r="FU238" s="13"/>
      <c r="FV238" s="13"/>
      <c r="FW238" s="13"/>
      <c r="FX238" s="13"/>
      <c r="FY238" s="13"/>
      <c r="FZ238" s="13"/>
      <c r="GA238" s="13"/>
      <c r="GB238" s="13">
        <v>1</v>
      </c>
      <c r="GC238" s="13"/>
      <c r="GD238" s="13">
        <v>2</v>
      </c>
      <c r="GE238" s="13"/>
      <c r="GF238" s="13"/>
      <c r="GG238" s="13">
        <v>2</v>
      </c>
      <c r="GH238" s="13"/>
      <c r="GI238" s="13"/>
      <c r="GJ238" s="13">
        <v>1</v>
      </c>
      <c r="GK238" s="13"/>
      <c r="GL238" s="13"/>
      <c r="GM238" s="13">
        <v>3</v>
      </c>
      <c r="GN238" s="13">
        <v>1</v>
      </c>
      <c r="GO238" s="13">
        <v>3</v>
      </c>
      <c r="GP238" s="13"/>
      <c r="GQ238" s="13">
        <v>1</v>
      </c>
      <c r="GR238" s="13"/>
      <c r="GS238" s="13">
        <v>2</v>
      </c>
      <c r="GT238" s="13">
        <v>3</v>
      </c>
      <c r="GU238" s="13">
        <v>2</v>
      </c>
      <c r="GV238" s="13">
        <v>4</v>
      </c>
      <c r="GW238" s="13">
        <v>4</v>
      </c>
      <c r="GX238" s="13">
        <v>4</v>
      </c>
      <c r="GY238" s="13">
        <v>4</v>
      </c>
      <c r="GZ238" s="13">
        <v>7</v>
      </c>
      <c r="HA238" s="13">
        <v>3</v>
      </c>
      <c r="HB238" s="13">
        <v>9</v>
      </c>
      <c r="HC238" s="13">
        <v>7</v>
      </c>
      <c r="HD238" s="13">
        <v>1</v>
      </c>
      <c r="HE238" s="13">
        <v>6</v>
      </c>
      <c r="HF238" s="13">
        <v>3</v>
      </c>
      <c r="HG238" s="13">
        <v>3</v>
      </c>
      <c r="HH238" s="13">
        <v>5</v>
      </c>
      <c r="HI238" s="13">
        <v>3</v>
      </c>
      <c r="HJ238" s="13">
        <v>3</v>
      </c>
      <c r="HK238" s="13">
        <v>4</v>
      </c>
      <c r="HL238" s="13">
        <v>3</v>
      </c>
      <c r="HM238" s="13">
        <v>5</v>
      </c>
      <c r="HN238" s="13">
        <v>4</v>
      </c>
      <c r="HO238" s="13">
        <v>4</v>
      </c>
      <c r="HP238" s="13">
        <v>7</v>
      </c>
      <c r="HQ238" s="13">
        <v>3</v>
      </c>
      <c r="HR238" s="13">
        <v>11</v>
      </c>
      <c r="HS238" s="13">
        <v>2</v>
      </c>
      <c r="HT238" s="13">
        <v>10</v>
      </c>
      <c r="HU238" s="13">
        <v>4</v>
      </c>
      <c r="HV238" s="13">
        <v>2</v>
      </c>
      <c r="HW238" s="13">
        <v>3</v>
      </c>
      <c r="HX238" s="13">
        <v>3</v>
      </c>
      <c r="HY238" s="13">
        <v>2</v>
      </c>
      <c r="HZ238" s="13"/>
      <c r="IA238" s="13">
        <v>2</v>
      </c>
      <c r="IB238" s="13"/>
      <c r="IC238" s="13">
        <v>1</v>
      </c>
      <c r="ID238" s="13"/>
      <c r="IE238" s="13"/>
      <c r="IF238" s="13"/>
      <c r="IG238" s="13"/>
      <c r="IH238" s="13"/>
      <c r="II238" s="13"/>
      <c r="IJ238" s="13"/>
      <c r="IK238" s="13"/>
      <c r="IL238" s="60">
        <v>159</v>
      </c>
      <c r="IM238" s="13">
        <v>324</v>
      </c>
    </row>
    <row r="239" spans="1:247">
      <c r="AH239" s="16" t="s">
        <v>327</v>
      </c>
      <c r="AI239" s="717">
        <f t="shared" si="392"/>
        <v>1</v>
      </c>
      <c r="AJ239" s="717">
        <f t="shared" si="393"/>
        <v>0</v>
      </c>
      <c r="AK239" s="717">
        <f t="shared" si="394"/>
        <v>0</v>
      </c>
      <c r="AL239" s="717">
        <f t="shared" si="395"/>
        <v>0</v>
      </c>
      <c r="AM239" s="717">
        <f t="shared" si="396"/>
        <v>3</v>
      </c>
      <c r="AN239" s="717">
        <f t="shared" si="397"/>
        <v>0</v>
      </c>
      <c r="AO239" s="717">
        <f t="shared" si="398"/>
        <v>10</v>
      </c>
      <c r="AP239" s="717">
        <f t="shared" si="399"/>
        <v>4</v>
      </c>
      <c r="AQ239" s="717">
        <f t="shared" si="400"/>
        <v>12</v>
      </c>
      <c r="AR239" s="717">
        <f t="shared" si="401"/>
        <v>9</v>
      </c>
      <c r="AS239" s="717">
        <f t="shared" si="402"/>
        <v>48</v>
      </c>
      <c r="AT239" s="717">
        <f t="shared" si="403"/>
        <v>12</v>
      </c>
      <c r="AU239" s="717">
        <f t="shared" si="404"/>
        <v>61</v>
      </c>
      <c r="AV239" s="717">
        <f t="shared" si="405"/>
        <v>19</v>
      </c>
      <c r="AW239" s="717">
        <f t="shared" si="406"/>
        <v>88</v>
      </c>
      <c r="AX239" s="717">
        <f t="shared" si="407"/>
        <v>57</v>
      </c>
      <c r="AY239" s="717">
        <f t="shared" si="408"/>
        <v>56</v>
      </c>
      <c r="AZ239" s="717">
        <f t="shared" si="409"/>
        <v>85</v>
      </c>
      <c r="BA239" s="717">
        <f t="shared" si="410"/>
        <v>29</v>
      </c>
      <c r="BB239" s="717">
        <f t="shared" si="411"/>
        <v>63</v>
      </c>
      <c r="BC239" s="717">
        <f t="shared" si="412"/>
        <v>0</v>
      </c>
      <c r="BP239" s="16" t="s">
        <v>327</v>
      </c>
      <c r="BQ239" s="13"/>
      <c r="BR239" s="13"/>
      <c r="BS239" s="13"/>
      <c r="BT239" s="13"/>
      <c r="BU239" s="13"/>
      <c r="BV239" s="13"/>
      <c r="BW239" s="13"/>
      <c r="BX239" s="13"/>
      <c r="BY239" s="13"/>
      <c r="BZ239" s="13"/>
      <c r="CA239" s="13"/>
      <c r="CB239" s="13"/>
      <c r="CC239" s="13"/>
      <c r="CD239" s="13"/>
      <c r="CE239" s="13"/>
      <c r="CF239" s="13"/>
      <c r="CG239" s="13"/>
      <c r="CH239" s="13"/>
      <c r="CI239" s="13"/>
      <c r="CJ239" s="13">
        <v>2</v>
      </c>
      <c r="CK239" s="13">
        <v>2</v>
      </c>
      <c r="CL239" s="13">
        <v>2</v>
      </c>
      <c r="CM239" s="13"/>
      <c r="CN239" s="13">
        <v>1</v>
      </c>
      <c r="CO239" s="13">
        <v>1</v>
      </c>
      <c r="CP239" s="13">
        <v>1</v>
      </c>
      <c r="CQ239" s="13"/>
      <c r="CR239" s="13">
        <v>1</v>
      </c>
      <c r="CS239" s="13">
        <v>1</v>
      </c>
      <c r="CT239" s="13">
        <v>1</v>
      </c>
      <c r="CU239" s="13">
        <v>1</v>
      </c>
      <c r="CV239" s="13">
        <v>1</v>
      </c>
      <c r="CW239" s="13">
        <v>2</v>
      </c>
      <c r="CX239" s="13">
        <v>1</v>
      </c>
      <c r="CY239" s="13"/>
      <c r="CZ239" s="13"/>
      <c r="DA239" s="13">
        <v>1</v>
      </c>
      <c r="DB239" s="13">
        <v>1</v>
      </c>
      <c r="DC239" s="13">
        <v>1</v>
      </c>
      <c r="DD239" s="13">
        <v>5</v>
      </c>
      <c r="DE239" s="13"/>
      <c r="DF239" s="13">
        <v>1</v>
      </c>
      <c r="DG239" s="13">
        <v>1</v>
      </c>
      <c r="DH239" s="13">
        <v>1</v>
      </c>
      <c r="DI239" s="13">
        <v>3</v>
      </c>
      <c r="DJ239" s="13">
        <v>3</v>
      </c>
      <c r="DK239" s="13"/>
      <c r="DL239" s="13">
        <v>1</v>
      </c>
      <c r="DM239" s="13">
        <v>6</v>
      </c>
      <c r="DN239" s="13">
        <v>1</v>
      </c>
      <c r="DO239" s="13">
        <v>2</v>
      </c>
      <c r="DP239" s="13">
        <v>5</v>
      </c>
      <c r="DQ239" s="13">
        <v>3</v>
      </c>
      <c r="DR239" s="13">
        <v>7</v>
      </c>
      <c r="DS239" s="13">
        <v>5</v>
      </c>
      <c r="DT239" s="13">
        <v>7</v>
      </c>
      <c r="DU239" s="13">
        <v>6</v>
      </c>
      <c r="DV239" s="13">
        <v>7</v>
      </c>
      <c r="DW239" s="13">
        <v>4</v>
      </c>
      <c r="DX239" s="13">
        <v>9</v>
      </c>
      <c r="DY239" s="13">
        <v>4</v>
      </c>
      <c r="DZ239" s="13">
        <v>7</v>
      </c>
      <c r="EA239" s="13">
        <v>3</v>
      </c>
      <c r="EB239" s="13">
        <v>7</v>
      </c>
      <c r="EC239" s="13">
        <v>6</v>
      </c>
      <c r="ED239" s="13">
        <v>10</v>
      </c>
      <c r="EE239" s="13">
        <v>11</v>
      </c>
      <c r="EF239" s="13">
        <v>9</v>
      </c>
      <c r="EG239" s="13">
        <v>6</v>
      </c>
      <c r="EH239" s="13">
        <v>13</v>
      </c>
      <c r="EI239" s="13">
        <v>13</v>
      </c>
      <c r="EJ239" s="13">
        <v>6</v>
      </c>
      <c r="EK239" s="13">
        <v>10</v>
      </c>
      <c r="EL239" s="13">
        <v>13</v>
      </c>
      <c r="EM239" s="13">
        <v>5</v>
      </c>
      <c r="EN239" s="13">
        <v>5</v>
      </c>
      <c r="EO239" s="13">
        <v>4</v>
      </c>
      <c r="EP239" s="13">
        <v>6</v>
      </c>
      <c r="EQ239" s="13">
        <v>6</v>
      </c>
      <c r="ER239" s="13">
        <v>3</v>
      </c>
      <c r="ES239" s="13">
        <v>1</v>
      </c>
      <c r="ET239" s="13">
        <v>1</v>
      </c>
      <c r="EU239" s="13">
        <v>1</v>
      </c>
      <c r="EV239" s="13">
        <v>1</v>
      </c>
      <c r="EW239" s="13"/>
      <c r="EX239" s="13"/>
      <c r="EY239" s="13">
        <v>1</v>
      </c>
      <c r="EZ239" s="13"/>
      <c r="FA239" s="13"/>
      <c r="FB239" s="60">
        <v>249</v>
      </c>
      <c r="FC239" s="13"/>
      <c r="FD239" s="13">
        <v>1</v>
      </c>
      <c r="FE239" s="13"/>
      <c r="FF239" s="13"/>
      <c r="FG239" s="13">
        <v>1</v>
      </c>
      <c r="FH239" s="13"/>
      <c r="FI239" s="13">
        <v>1</v>
      </c>
      <c r="FJ239" s="13">
        <v>1</v>
      </c>
      <c r="FK239" s="13"/>
      <c r="FL239" s="13"/>
      <c r="FM239" s="13">
        <v>1</v>
      </c>
      <c r="FN239" s="13"/>
      <c r="FO239" s="13">
        <v>3</v>
      </c>
      <c r="FP239" s="13"/>
      <c r="FQ239" s="13"/>
      <c r="FR239" s="13"/>
      <c r="FS239" s="13">
        <v>1</v>
      </c>
      <c r="FT239" s="13">
        <v>2</v>
      </c>
      <c r="FU239" s="13">
        <v>2</v>
      </c>
      <c r="FV239" s="13">
        <v>1</v>
      </c>
      <c r="FW239" s="13"/>
      <c r="FX239" s="13"/>
      <c r="FY239" s="13">
        <v>1</v>
      </c>
      <c r="FZ239" s="13">
        <v>1</v>
      </c>
      <c r="GA239" s="13"/>
      <c r="GB239" s="13">
        <v>1</v>
      </c>
      <c r="GC239" s="13"/>
      <c r="GD239" s="13"/>
      <c r="GE239" s="13">
        <v>6</v>
      </c>
      <c r="GF239" s="13">
        <v>3</v>
      </c>
      <c r="GG239" s="13">
        <v>5</v>
      </c>
      <c r="GH239" s="13">
        <v>2</v>
      </c>
      <c r="GI239" s="13">
        <v>5</v>
      </c>
      <c r="GJ239" s="13">
        <v>5</v>
      </c>
      <c r="GK239" s="13">
        <v>2</v>
      </c>
      <c r="GL239" s="13">
        <v>6</v>
      </c>
      <c r="GM239" s="13">
        <v>4</v>
      </c>
      <c r="GN239" s="13">
        <v>1</v>
      </c>
      <c r="GO239" s="13">
        <v>12</v>
      </c>
      <c r="GP239" s="13">
        <v>6</v>
      </c>
      <c r="GQ239" s="13">
        <v>6</v>
      </c>
      <c r="GR239" s="13">
        <v>6</v>
      </c>
      <c r="GS239" s="13">
        <v>6</v>
      </c>
      <c r="GT239" s="13">
        <v>6</v>
      </c>
      <c r="GU239" s="13">
        <v>10</v>
      </c>
      <c r="GV239" s="13">
        <v>5</v>
      </c>
      <c r="GW239" s="13">
        <v>6</v>
      </c>
      <c r="GX239" s="13">
        <v>6</v>
      </c>
      <c r="GY239" s="13">
        <v>7</v>
      </c>
      <c r="GZ239" s="13">
        <v>3</v>
      </c>
      <c r="HA239" s="13">
        <v>9</v>
      </c>
      <c r="HB239" s="13">
        <v>8</v>
      </c>
      <c r="HC239" s="13">
        <v>8</v>
      </c>
      <c r="HD239" s="13">
        <v>8</v>
      </c>
      <c r="HE239" s="13">
        <v>9</v>
      </c>
      <c r="HF239" s="13">
        <v>11</v>
      </c>
      <c r="HG239" s="13">
        <v>8</v>
      </c>
      <c r="HH239" s="13">
        <v>9</v>
      </c>
      <c r="HI239" s="13">
        <v>10</v>
      </c>
      <c r="HJ239" s="13">
        <v>8</v>
      </c>
      <c r="HK239" s="13">
        <v>6</v>
      </c>
      <c r="HL239" s="13">
        <v>9</v>
      </c>
      <c r="HM239" s="13">
        <v>7</v>
      </c>
      <c r="HN239" s="13">
        <v>2</v>
      </c>
      <c r="HO239" s="13">
        <v>3</v>
      </c>
      <c r="HP239" s="13">
        <v>5</v>
      </c>
      <c r="HQ239" s="13">
        <v>7</v>
      </c>
      <c r="HR239" s="13">
        <v>7</v>
      </c>
      <c r="HS239" s="13">
        <v>7</v>
      </c>
      <c r="HT239" s="13">
        <v>3</v>
      </c>
      <c r="HU239" s="13">
        <v>6</v>
      </c>
      <c r="HV239" s="13">
        <v>7</v>
      </c>
      <c r="HW239" s="13">
        <v>3</v>
      </c>
      <c r="HX239" s="13">
        <v>5</v>
      </c>
      <c r="HY239" s="13">
        <v>1</v>
      </c>
      <c r="HZ239" s="13">
        <v>2</v>
      </c>
      <c r="IA239" s="13">
        <v>3</v>
      </c>
      <c r="IB239" s="13">
        <v>1</v>
      </c>
      <c r="IC239" s="13"/>
      <c r="ID239" s="13"/>
      <c r="IE239" s="13"/>
      <c r="IF239" s="13">
        <v>1</v>
      </c>
      <c r="IG239" s="13"/>
      <c r="IH239" s="13"/>
      <c r="II239" s="13"/>
      <c r="IJ239" s="13"/>
      <c r="IK239" s="13"/>
      <c r="IL239" s="60">
        <v>308</v>
      </c>
      <c r="IM239" s="13">
        <v>557</v>
      </c>
    </row>
    <row r="240" spans="1:247">
      <c r="AH240" s="16" t="s">
        <v>328</v>
      </c>
      <c r="AI240" s="717">
        <f t="shared" si="392"/>
        <v>0</v>
      </c>
      <c r="AJ240" s="717">
        <f t="shared" si="393"/>
        <v>1</v>
      </c>
      <c r="AK240" s="717">
        <f t="shared" si="394"/>
        <v>0</v>
      </c>
      <c r="AL240" s="717">
        <f t="shared" si="395"/>
        <v>0</v>
      </c>
      <c r="AM240" s="717">
        <f t="shared" si="396"/>
        <v>2</v>
      </c>
      <c r="AN240" s="717">
        <f t="shared" si="397"/>
        <v>1</v>
      </c>
      <c r="AO240" s="717">
        <f t="shared" si="398"/>
        <v>4</v>
      </c>
      <c r="AP240" s="717">
        <f t="shared" si="399"/>
        <v>0</v>
      </c>
      <c r="AQ240" s="717">
        <f t="shared" si="400"/>
        <v>20</v>
      </c>
      <c r="AR240" s="717">
        <f t="shared" si="401"/>
        <v>6</v>
      </c>
      <c r="AS240" s="717">
        <f t="shared" si="402"/>
        <v>27</v>
      </c>
      <c r="AT240" s="717">
        <f t="shared" si="403"/>
        <v>21</v>
      </c>
      <c r="AU240" s="717">
        <f t="shared" si="404"/>
        <v>67</v>
      </c>
      <c r="AV240" s="717">
        <f t="shared" si="405"/>
        <v>26</v>
      </c>
      <c r="AW240" s="717">
        <f t="shared" si="406"/>
        <v>59</v>
      </c>
      <c r="AX240" s="717">
        <f t="shared" si="407"/>
        <v>31</v>
      </c>
      <c r="AY240" s="717">
        <f t="shared" si="408"/>
        <v>44</v>
      </c>
      <c r="AZ240" s="717">
        <f t="shared" si="409"/>
        <v>38</v>
      </c>
      <c r="BA240" s="717">
        <f t="shared" si="410"/>
        <v>14</v>
      </c>
      <c r="BB240" s="717">
        <f t="shared" si="411"/>
        <v>17</v>
      </c>
      <c r="BC240" s="717">
        <f t="shared" si="412"/>
        <v>0</v>
      </c>
      <c r="BP240" s="16" t="s">
        <v>328</v>
      </c>
      <c r="BQ240" s="13"/>
      <c r="BR240" s="13"/>
      <c r="BS240" s="13"/>
      <c r="BT240" s="13">
        <v>1</v>
      </c>
      <c r="BU240" s="13"/>
      <c r="BV240" s="13"/>
      <c r="BW240" s="13"/>
      <c r="BX240" s="13"/>
      <c r="BY240" s="13">
        <v>1</v>
      </c>
      <c r="BZ240" s="13"/>
      <c r="CA240" s="13"/>
      <c r="CB240" s="13"/>
      <c r="CC240" s="13"/>
      <c r="CD240" s="13"/>
      <c r="CE240" s="13"/>
      <c r="CF240" s="13"/>
      <c r="CG240" s="13"/>
      <c r="CH240" s="13"/>
      <c r="CI240" s="13"/>
      <c r="CJ240" s="13"/>
      <c r="CK240" s="13"/>
      <c r="CL240" s="13">
        <v>1</v>
      </c>
      <c r="CM240" s="13">
        <v>1</v>
      </c>
      <c r="CN240" s="13">
        <v>1</v>
      </c>
      <c r="CO240" s="13">
        <v>1</v>
      </c>
      <c r="CP240" s="13"/>
      <c r="CQ240" s="13"/>
      <c r="CR240" s="13"/>
      <c r="CS240" s="13"/>
      <c r="CT240" s="13">
        <v>1</v>
      </c>
      <c r="CU240" s="13">
        <v>1</v>
      </c>
      <c r="CV240" s="13">
        <v>3</v>
      </c>
      <c r="CW240" s="13">
        <v>2</v>
      </c>
      <c r="CX240" s="13">
        <v>2</v>
      </c>
      <c r="CY240" s="13">
        <v>2</v>
      </c>
      <c r="CZ240" s="13">
        <v>2</v>
      </c>
      <c r="DA240" s="13">
        <v>1</v>
      </c>
      <c r="DB240" s="13">
        <v>2</v>
      </c>
      <c r="DC240" s="13">
        <v>1</v>
      </c>
      <c r="DD240" s="13">
        <v>5</v>
      </c>
      <c r="DE240" s="13">
        <v>1</v>
      </c>
      <c r="DF240" s="13">
        <v>3</v>
      </c>
      <c r="DG240" s="13"/>
      <c r="DH240" s="13">
        <v>1</v>
      </c>
      <c r="DI240" s="13"/>
      <c r="DJ240" s="13">
        <v>1</v>
      </c>
      <c r="DK240" s="13">
        <v>2</v>
      </c>
      <c r="DL240" s="13">
        <v>5</v>
      </c>
      <c r="DM240" s="13">
        <v>2</v>
      </c>
      <c r="DN240" s="13">
        <v>4</v>
      </c>
      <c r="DO240" s="13">
        <v>8</v>
      </c>
      <c r="DP240" s="13">
        <v>3</v>
      </c>
      <c r="DQ240" s="13">
        <v>5</v>
      </c>
      <c r="DR240" s="13">
        <v>2</v>
      </c>
      <c r="DS240" s="13">
        <v>1</v>
      </c>
      <c r="DT240" s="13">
        <v>2</v>
      </c>
      <c r="DU240" s="13">
        <v>4</v>
      </c>
      <c r="DV240" s="13">
        <v>2</v>
      </c>
      <c r="DW240" s="13">
        <v>5</v>
      </c>
      <c r="DX240" s="13">
        <v>2</v>
      </c>
      <c r="DY240" s="13">
        <v>5</v>
      </c>
      <c r="DZ240" s="13">
        <v>5</v>
      </c>
      <c r="EA240" s="13">
        <v>6</v>
      </c>
      <c r="EB240" s="13">
        <v>6</v>
      </c>
      <c r="EC240" s="13">
        <v>7</v>
      </c>
      <c r="ED240" s="13">
        <v>1</v>
      </c>
      <c r="EE240" s="13">
        <v>1</v>
      </c>
      <c r="EF240" s="13">
        <v>3</v>
      </c>
      <c r="EG240" s="13">
        <v>2</v>
      </c>
      <c r="EH240" s="13">
        <v>3</v>
      </c>
      <c r="EI240" s="13">
        <v>4</v>
      </c>
      <c r="EJ240" s="13">
        <v>5</v>
      </c>
      <c r="EK240" s="13">
        <v>3</v>
      </c>
      <c r="EL240" s="13">
        <v>2</v>
      </c>
      <c r="EM240" s="13">
        <v>2</v>
      </c>
      <c r="EN240" s="13">
        <v>2</v>
      </c>
      <c r="EO240" s="13">
        <v>1</v>
      </c>
      <c r="EP240" s="13"/>
      <c r="EQ240" s="13">
        <v>1</v>
      </c>
      <c r="ER240" s="13">
        <v>1</v>
      </c>
      <c r="ES240" s="13"/>
      <c r="ET240" s="13"/>
      <c r="EU240" s="13"/>
      <c r="EV240" s="13"/>
      <c r="EW240" s="13"/>
      <c r="EX240" s="13"/>
      <c r="EY240" s="13"/>
      <c r="EZ240" s="13"/>
      <c r="FA240" s="13"/>
      <c r="FB240" s="60">
        <v>141</v>
      </c>
      <c r="FC240" s="13"/>
      <c r="FD240" s="13"/>
      <c r="FE240" s="13"/>
      <c r="FF240" s="13"/>
      <c r="FG240" s="13"/>
      <c r="FH240" s="13">
        <v>1</v>
      </c>
      <c r="FI240" s="13"/>
      <c r="FJ240" s="13"/>
      <c r="FK240" s="13">
        <v>1</v>
      </c>
      <c r="FL240" s="13"/>
      <c r="FM240" s="13"/>
      <c r="FN240" s="13"/>
      <c r="FO240" s="13"/>
      <c r="FP240" s="13"/>
      <c r="FQ240" s="13">
        <v>1</v>
      </c>
      <c r="FR240" s="13"/>
      <c r="FS240" s="13">
        <v>1</v>
      </c>
      <c r="FT240" s="13">
        <v>1</v>
      </c>
      <c r="FU240" s="13">
        <v>1</v>
      </c>
      <c r="FV240" s="13"/>
      <c r="FW240" s="13">
        <v>1</v>
      </c>
      <c r="FX240" s="13"/>
      <c r="FY240" s="13">
        <v>1</v>
      </c>
      <c r="FZ240" s="13">
        <v>2</v>
      </c>
      <c r="GA240" s="13">
        <v>2</v>
      </c>
      <c r="GB240" s="13">
        <v>3</v>
      </c>
      <c r="GC240" s="13"/>
      <c r="GD240" s="13">
        <v>4</v>
      </c>
      <c r="GE240" s="13">
        <v>5</v>
      </c>
      <c r="GF240" s="13">
        <v>2</v>
      </c>
      <c r="GG240" s="13">
        <v>3</v>
      </c>
      <c r="GH240" s="13">
        <v>1</v>
      </c>
      <c r="GI240" s="13"/>
      <c r="GJ240" s="13">
        <v>1</v>
      </c>
      <c r="GK240" s="13">
        <v>2</v>
      </c>
      <c r="GL240" s="13">
        <v>5</v>
      </c>
      <c r="GM240" s="13">
        <v>4</v>
      </c>
      <c r="GN240" s="13">
        <v>4</v>
      </c>
      <c r="GO240" s="13">
        <v>4</v>
      </c>
      <c r="GP240" s="13">
        <v>3</v>
      </c>
      <c r="GQ240" s="13">
        <v>5</v>
      </c>
      <c r="GR240" s="13">
        <v>6</v>
      </c>
      <c r="GS240" s="13">
        <v>5</v>
      </c>
      <c r="GT240" s="13">
        <v>7</v>
      </c>
      <c r="GU240" s="13">
        <v>9</v>
      </c>
      <c r="GV240" s="13">
        <v>8</v>
      </c>
      <c r="GW240" s="13">
        <v>13</v>
      </c>
      <c r="GX240" s="13">
        <v>5</v>
      </c>
      <c r="GY240" s="13">
        <v>3</v>
      </c>
      <c r="GZ240" s="13">
        <v>6</v>
      </c>
      <c r="HA240" s="13">
        <v>10</v>
      </c>
      <c r="HB240" s="13">
        <v>7</v>
      </c>
      <c r="HC240" s="13">
        <v>10</v>
      </c>
      <c r="HD240" s="13">
        <v>5</v>
      </c>
      <c r="HE240" s="13">
        <v>4</v>
      </c>
      <c r="HF240" s="13">
        <v>4</v>
      </c>
      <c r="HG240" s="13">
        <v>4</v>
      </c>
      <c r="HH240" s="13">
        <v>4</v>
      </c>
      <c r="HI240" s="13">
        <v>5</v>
      </c>
      <c r="HJ240" s="13">
        <v>6</v>
      </c>
      <c r="HK240" s="13">
        <v>4</v>
      </c>
      <c r="HL240" s="13">
        <v>6</v>
      </c>
      <c r="HM240" s="13">
        <v>2</v>
      </c>
      <c r="HN240" s="13">
        <v>4</v>
      </c>
      <c r="HO240" s="13">
        <v>4</v>
      </c>
      <c r="HP240" s="13">
        <v>7</v>
      </c>
      <c r="HQ240" s="13">
        <v>3</v>
      </c>
      <c r="HR240" s="13">
        <v>8</v>
      </c>
      <c r="HS240" s="13">
        <v>5</v>
      </c>
      <c r="HT240" s="13">
        <v>1</v>
      </c>
      <c r="HU240" s="13">
        <v>2</v>
      </c>
      <c r="HV240" s="13">
        <v>2</v>
      </c>
      <c r="HW240" s="13">
        <v>3</v>
      </c>
      <c r="HX240" s="13">
        <v>3</v>
      </c>
      <c r="HY240" s="13"/>
      <c r="HZ240" s="13"/>
      <c r="IA240" s="13"/>
      <c r="IB240" s="13">
        <v>1</v>
      </c>
      <c r="IC240" s="13">
        <v>1</v>
      </c>
      <c r="ID240" s="13">
        <v>1</v>
      </c>
      <c r="IE240" s="13"/>
      <c r="IF240" s="13"/>
      <c r="IG240" s="13"/>
      <c r="IH240" s="13"/>
      <c r="II240" s="13"/>
      <c r="IJ240" s="13">
        <v>1</v>
      </c>
      <c r="IK240" s="13"/>
      <c r="IL240" s="60">
        <v>237</v>
      </c>
      <c r="IM240" s="13">
        <v>378</v>
      </c>
    </row>
    <row r="241" spans="34:247">
      <c r="AH241" s="16" t="s">
        <v>329</v>
      </c>
      <c r="AI241" s="717">
        <f t="shared" si="392"/>
        <v>0</v>
      </c>
      <c r="AJ241" s="717">
        <f t="shared" si="393"/>
        <v>0</v>
      </c>
      <c r="AK241" s="717">
        <f t="shared" si="394"/>
        <v>0</v>
      </c>
      <c r="AL241" s="717">
        <f t="shared" si="395"/>
        <v>0</v>
      </c>
      <c r="AM241" s="717">
        <f t="shared" si="396"/>
        <v>3</v>
      </c>
      <c r="AN241" s="717">
        <f t="shared" si="397"/>
        <v>1</v>
      </c>
      <c r="AO241" s="717">
        <f t="shared" si="398"/>
        <v>2</v>
      </c>
      <c r="AP241" s="717">
        <f t="shared" si="399"/>
        <v>3</v>
      </c>
      <c r="AQ241" s="717">
        <f t="shared" si="400"/>
        <v>7</v>
      </c>
      <c r="AR241" s="717">
        <f t="shared" si="401"/>
        <v>6</v>
      </c>
      <c r="AS241" s="717">
        <f t="shared" si="402"/>
        <v>23</v>
      </c>
      <c r="AT241" s="717">
        <f t="shared" si="403"/>
        <v>7</v>
      </c>
      <c r="AU241" s="717">
        <f t="shared" si="404"/>
        <v>45</v>
      </c>
      <c r="AV241" s="717">
        <f t="shared" si="405"/>
        <v>15</v>
      </c>
      <c r="AW241" s="717">
        <f t="shared" si="406"/>
        <v>61</v>
      </c>
      <c r="AX241" s="717">
        <f t="shared" si="407"/>
        <v>30</v>
      </c>
      <c r="AY241" s="717">
        <f t="shared" si="408"/>
        <v>49</v>
      </c>
      <c r="AZ241" s="717">
        <f t="shared" si="409"/>
        <v>55</v>
      </c>
      <c r="BA241" s="717">
        <f t="shared" si="410"/>
        <v>16</v>
      </c>
      <c r="BB241" s="717">
        <f t="shared" si="411"/>
        <v>28</v>
      </c>
      <c r="BC241" s="717">
        <f t="shared" si="412"/>
        <v>1</v>
      </c>
      <c r="BP241" s="16" t="s">
        <v>329</v>
      </c>
      <c r="BQ241" s="13"/>
      <c r="BR241" s="13"/>
      <c r="BS241" s="13"/>
      <c r="BT241" s="13"/>
      <c r="BU241" s="13"/>
      <c r="BV241" s="13"/>
      <c r="BW241" s="13"/>
      <c r="BX241" s="13"/>
      <c r="BY241" s="13"/>
      <c r="BZ241" s="13"/>
      <c r="CA241" s="13"/>
      <c r="CB241" s="13"/>
      <c r="CC241" s="13">
        <v>1</v>
      </c>
      <c r="CD241" s="13">
        <v>1</v>
      </c>
      <c r="CE241" s="13"/>
      <c r="CF241" s="13"/>
      <c r="CG241" s="13"/>
      <c r="CH241" s="13"/>
      <c r="CI241" s="13"/>
      <c r="CJ241" s="13">
        <v>1</v>
      </c>
      <c r="CK241" s="13">
        <v>1</v>
      </c>
      <c r="CL241" s="13"/>
      <c r="CM241" s="13">
        <v>1</v>
      </c>
      <c r="CN241" s="13"/>
      <c r="CO241" s="13"/>
      <c r="CP241" s="13"/>
      <c r="CQ241" s="13">
        <v>1</v>
      </c>
      <c r="CR241" s="13">
        <v>1</v>
      </c>
      <c r="CS241" s="13">
        <v>1</v>
      </c>
      <c r="CT241" s="13">
        <v>1</v>
      </c>
      <c r="CU241" s="13">
        <v>1</v>
      </c>
      <c r="CV241" s="13">
        <v>1</v>
      </c>
      <c r="CW241" s="13"/>
      <c r="CX241" s="13"/>
      <c r="CY241" s="13"/>
      <c r="CZ241" s="13">
        <v>1</v>
      </c>
      <c r="DA241" s="13">
        <v>1</v>
      </c>
      <c r="DB241" s="13"/>
      <c r="DC241" s="13">
        <v>1</v>
      </c>
      <c r="DD241" s="13">
        <v>1</v>
      </c>
      <c r="DE241" s="13">
        <v>2</v>
      </c>
      <c r="DF241" s="13">
        <v>1</v>
      </c>
      <c r="DG241" s="13">
        <v>2</v>
      </c>
      <c r="DH241" s="13">
        <v>1</v>
      </c>
      <c r="DI241" s="13">
        <v>1</v>
      </c>
      <c r="DJ241" s="13">
        <v>2</v>
      </c>
      <c r="DK241" s="13">
        <v>1</v>
      </c>
      <c r="DL241" s="13">
        <v>1</v>
      </c>
      <c r="DM241" s="13">
        <v>2</v>
      </c>
      <c r="DN241" s="13">
        <v>2</v>
      </c>
      <c r="DO241" s="13">
        <v>2</v>
      </c>
      <c r="DP241" s="13">
        <v>5</v>
      </c>
      <c r="DQ241" s="13">
        <v>2</v>
      </c>
      <c r="DR241" s="13">
        <v>3</v>
      </c>
      <c r="DS241" s="13">
        <v>2</v>
      </c>
      <c r="DT241" s="13">
        <v>5</v>
      </c>
      <c r="DU241" s="13">
        <v>3</v>
      </c>
      <c r="DV241" s="13">
        <v>2</v>
      </c>
      <c r="DW241" s="13">
        <v>3</v>
      </c>
      <c r="DX241" s="13">
        <v>3</v>
      </c>
      <c r="DY241" s="13">
        <v>2</v>
      </c>
      <c r="DZ241" s="13">
        <v>4</v>
      </c>
      <c r="EA241" s="13">
        <v>4</v>
      </c>
      <c r="EB241" s="13">
        <v>6</v>
      </c>
      <c r="EC241" s="13">
        <v>5</v>
      </c>
      <c r="ED241" s="13">
        <v>6</v>
      </c>
      <c r="EE241" s="13">
        <v>3</v>
      </c>
      <c r="EF241" s="13">
        <v>8</v>
      </c>
      <c r="EG241" s="13">
        <v>8</v>
      </c>
      <c r="EH241" s="13">
        <v>6</v>
      </c>
      <c r="EI241" s="13">
        <v>5</v>
      </c>
      <c r="EJ241" s="13">
        <v>6</v>
      </c>
      <c r="EK241" s="13">
        <v>6</v>
      </c>
      <c r="EL241" s="13">
        <v>4</v>
      </c>
      <c r="EM241" s="13">
        <v>1</v>
      </c>
      <c r="EN241" s="13">
        <v>1</v>
      </c>
      <c r="EO241" s="13"/>
      <c r="EP241" s="13">
        <v>3</v>
      </c>
      <c r="EQ241" s="13">
        <v>1</v>
      </c>
      <c r="ER241" s="13">
        <v>3</v>
      </c>
      <c r="ES241" s="13">
        <v>1</v>
      </c>
      <c r="ET241" s="13"/>
      <c r="EU241" s="13">
        <v>1</v>
      </c>
      <c r="EV241" s="13">
        <v>1</v>
      </c>
      <c r="EW241" s="13"/>
      <c r="EX241" s="13"/>
      <c r="EY241" s="13"/>
      <c r="EZ241" s="13"/>
      <c r="FA241" s="13">
        <v>1</v>
      </c>
      <c r="FB241" s="60">
        <v>146</v>
      </c>
      <c r="FC241" s="13"/>
      <c r="FD241" s="13"/>
      <c r="FE241" s="13"/>
      <c r="FF241" s="13"/>
      <c r="FG241" s="13"/>
      <c r="FH241" s="13"/>
      <c r="FI241" s="13"/>
      <c r="FJ241" s="13">
        <v>2</v>
      </c>
      <c r="FK241" s="13">
        <v>1</v>
      </c>
      <c r="FL241" s="13"/>
      <c r="FM241" s="13"/>
      <c r="FN241" s="13">
        <v>1</v>
      </c>
      <c r="FO241" s="13"/>
      <c r="FP241" s="13"/>
      <c r="FQ241" s="13"/>
      <c r="FR241" s="13"/>
      <c r="FS241" s="13"/>
      <c r="FT241" s="13"/>
      <c r="FU241" s="13"/>
      <c r="FV241" s="13">
        <v>1</v>
      </c>
      <c r="FW241" s="13">
        <v>1</v>
      </c>
      <c r="FX241" s="13"/>
      <c r="FY241" s="13"/>
      <c r="FZ241" s="13">
        <v>2</v>
      </c>
      <c r="GA241" s="13"/>
      <c r="GB241" s="13">
        <v>1</v>
      </c>
      <c r="GC241" s="13">
        <v>1</v>
      </c>
      <c r="GD241" s="13"/>
      <c r="GE241" s="13">
        <v>1</v>
      </c>
      <c r="GF241" s="13">
        <v>1</v>
      </c>
      <c r="GG241" s="13">
        <v>1</v>
      </c>
      <c r="GH241" s="13">
        <v>2</v>
      </c>
      <c r="GI241" s="13">
        <v>2</v>
      </c>
      <c r="GJ241" s="13">
        <v>2</v>
      </c>
      <c r="GK241" s="13">
        <v>2</v>
      </c>
      <c r="GL241" s="13">
        <v>4</v>
      </c>
      <c r="GM241" s="13">
        <v>3</v>
      </c>
      <c r="GN241" s="13">
        <v>2</v>
      </c>
      <c r="GO241" s="13">
        <v>3</v>
      </c>
      <c r="GP241" s="13">
        <v>2</v>
      </c>
      <c r="GQ241" s="13">
        <v>3</v>
      </c>
      <c r="GR241" s="13">
        <v>4</v>
      </c>
      <c r="GS241" s="13">
        <v>4</v>
      </c>
      <c r="GT241" s="13">
        <v>7</v>
      </c>
      <c r="GU241" s="13">
        <v>3</v>
      </c>
      <c r="GV241" s="13">
        <v>5</v>
      </c>
      <c r="GW241" s="13">
        <v>3</v>
      </c>
      <c r="GX241" s="13">
        <v>5</v>
      </c>
      <c r="GY241" s="13">
        <v>4</v>
      </c>
      <c r="GZ241" s="13">
        <v>7</v>
      </c>
      <c r="HA241" s="13">
        <v>4</v>
      </c>
      <c r="HB241" s="13">
        <v>6</v>
      </c>
      <c r="HC241" s="13">
        <v>8</v>
      </c>
      <c r="HD241" s="13">
        <v>4</v>
      </c>
      <c r="HE241" s="13">
        <v>4</v>
      </c>
      <c r="HF241" s="13">
        <v>4</v>
      </c>
      <c r="HG241" s="13">
        <v>4</v>
      </c>
      <c r="HH241" s="13">
        <v>11</v>
      </c>
      <c r="HI241" s="13">
        <v>11</v>
      </c>
      <c r="HJ241" s="13">
        <v>5</v>
      </c>
      <c r="HK241" s="13">
        <v>7</v>
      </c>
      <c r="HL241" s="13">
        <v>4</v>
      </c>
      <c r="HM241" s="13">
        <v>8</v>
      </c>
      <c r="HN241" s="13">
        <v>6</v>
      </c>
      <c r="HO241" s="13">
        <v>1</v>
      </c>
      <c r="HP241" s="13">
        <v>4</v>
      </c>
      <c r="HQ241" s="13">
        <v>7</v>
      </c>
      <c r="HR241" s="13">
        <v>5</v>
      </c>
      <c r="HS241" s="13">
        <v>4</v>
      </c>
      <c r="HT241" s="13">
        <v>3</v>
      </c>
      <c r="HU241" s="13">
        <v>6</v>
      </c>
      <c r="HV241" s="13">
        <v>3</v>
      </c>
      <c r="HW241" s="13">
        <v>3</v>
      </c>
      <c r="HX241" s="13"/>
      <c r="HY241" s="13">
        <v>2</v>
      </c>
      <c r="HZ241" s="13"/>
      <c r="IA241" s="13"/>
      <c r="IB241" s="13">
        <v>1</v>
      </c>
      <c r="IC241" s="13"/>
      <c r="ID241" s="13"/>
      <c r="IE241" s="13"/>
      <c r="IF241" s="13"/>
      <c r="IG241" s="13">
        <v>1</v>
      </c>
      <c r="IH241" s="13"/>
      <c r="II241" s="13"/>
      <c r="IJ241" s="13"/>
      <c r="IK241" s="13"/>
      <c r="IL241" s="60">
        <v>206</v>
      </c>
      <c r="IM241" s="13">
        <v>352</v>
      </c>
    </row>
    <row r="242" spans="34:247">
      <c r="AH242" s="16" t="s">
        <v>291</v>
      </c>
      <c r="AI242" s="717">
        <f t="shared" si="392"/>
        <v>1</v>
      </c>
      <c r="AJ242" s="717">
        <f t="shared" si="393"/>
        <v>0</v>
      </c>
      <c r="AK242" s="717">
        <f t="shared" si="394"/>
        <v>0</v>
      </c>
      <c r="AL242" s="717">
        <f t="shared" si="395"/>
        <v>0</v>
      </c>
      <c r="AM242" s="717">
        <f t="shared" si="396"/>
        <v>0</v>
      </c>
      <c r="AN242" s="717">
        <f t="shared" si="397"/>
        <v>1</v>
      </c>
      <c r="AO242" s="717">
        <f t="shared" si="398"/>
        <v>2</v>
      </c>
      <c r="AP242" s="717">
        <f t="shared" si="399"/>
        <v>1</v>
      </c>
      <c r="AQ242" s="717">
        <f t="shared" si="400"/>
        <v>6</v>
      </c>
      <c r="AR242" s="717">
        <f t="shared" si="401"/>
        <v>1</v>
      </c>
      <c r="AS242" s="717">
        <f t="shared" si="402"/>
        <v>12</v>
      </c>
      <c r="AT242" s="717">
        <f t="shared" si="403"/>
        <v>5</v>
      </c>
      <c r="AU242" s="717">
        <f t="shared" si="404"/>
        <v>16</v>
      </c>
      <c r="AV242" s="717">
        <f t="shared" si="405"/>
        <v>9</v>
      </c>
      <c r="AW242" s="717">
        <f t="shared" si="406"/>
        <v>38</v>
      </c>
      <c r="AX242" s="717">
        <f t="shared" si="407"/>
        <v>26</v>
      </c>
      <c r="AY242" s="717">
        <f t="shared" si="408"/>
        <v>41</v>
      </c>
      <c r="AZ242" s="717">
        <f t="shared" si="409"/>
        <v>58</v>
      </c>
      <c r="BA242" s="717">
        <f t="shared" si="410"/>
        <v>17</v>
      </c>
      <c r="BB242" s="717">
        <f t="shared" si="411"/>
        <v>63</v>
      </c>
      <c r="BC242" s="717">
        <f t="shared" si="412"/>
        <v>1</v>
      </c>
      <c r="BP242" s="16" t="s">
        <v>291</v>
      </c>
      <c r="BQ242" s="13"/>
      <c r="BR242" s="13"/>
      <c r="BS242" s="13"/>
      <c r="BT242" s="13"/>
      <c r="BU242" s="13"/>
      <c r="BV242" s="13"/>
      <c r="BW242" s="13"/>
      <c r="BX242" s="13"/>
      <c r="BY242" s="13"/>
      <c r="BZ242" s="13"/>
      <c r="CA242" s="13"/>
      <c r="CB242" s="13"/>
      <c r="CC242" s="13">
        <v>1</v>
      </c>
      <c r="CD242" s="13">
        <v>1</v>
      </c>
      <c r="CE242" s="13"/>
      <c r="CF242" s="13"/>
      <c r="CG242" s="13"/>
      <c r="CH242" s="13"/>
      <c r="CI242" s="13"/>
      <c r="CJ242" s="13"/>
      <c r="CK242" s="13"/>
      <c r="CL242" s="13"/>
      <c r="CM242" s="13"/>
      <c r="CN242" s="13"/>
      <c r="CO242" s="13"/>
      <c r="CP242" s="13"/>
      <c r="CQ242" s="13">
        <v>1</v>
      </c>
      <c r="CR242" s="13"/>
      <c r="CS242" s="13"/>
      <c r="CT242" s="13"/>
      <c r="CU242" s="13"/>
      <c r="CV242" s="13">
        <v>1</v>
      </c>
      <c r="CW242" s="13"/>
      <c r="CX242" s="13"/>
      <c r="CY242" s="13">
        <v>1</v>
      </c>
      <c r="CZ242" s="13"/>
      <c r="DA242" s="13"/>
      <c r="DB242" s="13">
        <v>1</v>
      </c>
      <c r="DC242" s="13"/>
      <c r="DD242" s="13">
        <v>1</v>
      </c>
      <c r="DE242" s="13">
        <v>1</v>
      </c>
      <c r="DF242" s="13">
        <v>3</v>
      </c>
      <c r="DG242" s="13"/>
      <c r="DH242" s="13">
        <v>1</v>
      </c>
      <c r="DI242" s="13">
        <v>1</v>
      </c>
      <c r="DJ242" s="13">
        <v>1</v>
      </c>
      <c r="DK242" s="13"/>
      <c r="DL242" s="13">
        <v>1</v>
      </c>
      <c r="DM242" s="13">
        <v>1</v>
      </c>
      <c r="DN242" s="13">
        <v>1</v>
      </c>
      <c r="DO242" s="13"/>
      <c r="DP242" s="13">
        <v>2</v>
      </c>
      <c r="DQ242" s="13">
        <v>3</v>
      </c>
      <c r="DR242" s="13">
        <v>2</v>
      </c>
      <c r="DS242" s="13">
        <v>2</v>
      </c>
      <c r="DT242" s="13">
        <v>2</v>
      </c>
      <c r="DU242" s="13">
        <v>1</v>
      </c>
      <c r="DV242" s="13">
        <v>3</v>
      </c>
      <c r="DW242" s="13">
        <v>2</v>
      </c>
      <c r="DX242" s="13">
        <v>8</v>
      </c>
      <c r="DY242" s="13">
        <v>1</v>
      </c>
      <c r="DZ242" s="13">
        <v>6</v>
      </c>
      <c r="EA242" s="13">
        <v>4</v>
      </c>
      <c r="EB242" s="13">
        <v>5</v>
      </c>
      <c r="EC242" s="13">
        <v>5</v>
      </c>
      <c r="ED242" s="13">
        <v>6</v>
      </c>
      <c r="EE242" s="13">
        <v>9</v>
      </c>
      <c r="EF242" s="13">
        <v>4</v>
      </c>
      <c r="EG242" s="13">
        <v>5</v>
      </c>
      <c r="EH242" s="13">
        <v>8</v>
      </c>
      <c r="EI242" s="13">
        <v>6</v>
      </c>
      <c r="EJ242" s="13">
        <v>5</v>
      </c>
      <c r="EK242" s="13">
        <v>10</v>
      </c>
      <c r="EL242" s="13">
        <v>6</v>
      </c>
      <c r="EM242" s="13">
        <v>4</v>
      </c>
      <c r="EN242" s="13">
        <v>11</v>
      </c>
      <c r="EO242" s="13">
        <v>7</v>
      </c>
      <c r="EP242" s="13">
        <v>2</v>
      </c>
      <c r="EQ242" s="13">
        <v>6</v>
      </c>
      <c r="ER242" s="13">
        <v>3</v>
      </c>
      <c r="ES242" s="13">
        <v>3</v>
      </c>
      <c r="ET242" s="13">
        <v>3</v>
      </c>
      <c r="EU242" s="13">
        <v>1</v>
      </c>
      <c r="EV242" s="13"/>
      <c r="EW242" s="13"/>
      <c r="EX242" s="13"/>
      <c r="EY242" s="13">
        <v>1</v>
      </c>
      <c r="EZ242" s="13">
        <v>1</v>
      </c>
      <c r="FA242" s="13"/>
      <c r="FB242" s="60">
        <v>164</v>
      </c>
      <c r="FC242" s="13">
        <v>1</v>
      </c>
      <c r="FD242" s="13"/>
      <c r="FE242" s="13"/>
      <c r="FF242" s="13"/>
      <c r="FG242" s="13"/>
      <c r="FH242" s="13"/>
      <c r="FI242" s="13"/>
      <c r="FJ242" s="13"/>
      <c r="FK242" s="13"/>
      <c r="FL242" s="13"/>
      <c r="FM242" s="13"/>
      <c r="FN242" s="13"/>
      <c r="FO242" s="13"/>
      <c r="FP242" s="13"/>
      <c r="FQ242" s="13">
        <v>1</v>
      </c>
      <c r="FR242" s="13"/>
      <c r="FS242" s="13"/>
      <c r="FT242" s="13"/>
      <c r="FU242" s="13"/>
      <c r="FV242" s="13">
        <v>1</v>
      </c>
      <c r="FW242" s="13"/>
      <c r="FX242" s="13"/>
      <c r="FY242" s="13"/>
      <c r="FZ242" s="13">
        <v>1</v>
      </c>
      <c r="GA242" s="13">
        <v>1</v>
      </c>
      <c r="GB242" s="13"/>
      <c r="GC242" s="13"/>
      <c r="GD242" s="13">
        <v>1</v>
      </c>
      <c r="GE242" s="13">
        <v>1</v>
      </c>
      <c r="GF242" s="13">
        <v>2</v>
      </c>
      <c r="GG242" s="13">
        <v>2</v>
      </c>
      <c r="GH242" s="13">
        <v>2</v>
      </c>
      <c r="GI242" s="13"/>
      <c r="GJ242" s="13">
        <v>3</v>
      </c>
      <c r="GK242" s="13"/>
      <c r="GL242" s="13"/>
      <c r="GM242" s="13">
        <v>1</v>
      </c>
      <c r="GN242" s="13">
        <v>3</v>
      </c>
      <c r="GO242" s="13"/>
      <c r="GP242" s="13">
        <v>1</v>
      </c>
      <c r="GQ242" s="13">
        <v>4</v>
      </c>
      <c r="GR242" s="13"/>
      <c r="GS242" s="13">
        <v>3</v>
      </c>
      <c r="GT242" s="13">
        <v>2</v>
      </c>
      <c r="GU242" s="13">
        <v>2</v>
      </c>
      <c r="GV242" s="13">
        <v>1</v>
      </c>
      <c r="GW242" s="13">
        <v>2</v>
      </c>
      <c r="GX242" s="13">
        <v>1</v>
      </c>
      <c r="GY242" s="13">
        <v>1</v>
      </c>
      <c r="GZ242" s="13"/>
      <c r="HA242" s="13">
        <v>2</v>
      </c>
      <c r="HB242" s="13">
        <v>4</v>
      </c>
      <c r="HC242" s="13">
        <v>4</v>
      </c>
      <c r="HD242" s="13">
        <v>8</v>
      </c>
      <c r="HE242" s="13">
        <v>3</v>
      </c>
      <c r="HF242" s="13">
        <v>5</v>
      </c>
      <c r="HG242" s="13">
        <v>4</v>
      </c>
      <c r="HH242" s="13">
        <v>3</v>
      </c>
      <c r="HI242" s="13">
        <v>4</v>
      </c>
      <c r="HJ242" s="13">
        <v>1</v>
      </c>
      <c r="HK242" s="13">
        <v>4</v>
      </c>
      <c r="HL242" s="13">
        <v>4</v>
      </c>
      <c r="HM242" s="13">
        <v>2</v>
      </c>
      <c r="HN242" s="13">
        <v>8</v>
      </c>
      <c r="HO242" s="13">
        <v>4</v>
      </c>
      <c r="HP242" s="13">
        <v>5</v>
      </c>
      <c r="HQ242" s="13">
        <v>4</v>
      </c>
      <c r="HR242" s="13">
        <v>3</v>
      </c>
      <c r="HS242" s="13">
        <v>3</v>
      </c>
      <c r="HT242" s="13">
        <v>4</v>
      </c>
      <c r="HU242" s="13">
        <v>6</v>
      </c>
      <c r="HV242" s="13">
        <v>3</v>
      </c>
      <c r="HW242" s="13"/>
      <c r="HX242" s="13">
        <v>1</v>
      </c>
      <c r="HY242" s="13">
        <v>1</v>
      </c>
      <c r="HZ242" s="13">
        <v>1</v>
      </c>
      <c r="IA242" s="13"/>
      <c r="IB242" s="13">
        <v>1</v>
      </c>
      <c r="IC242" s="13">
        <v>1</v>
      </c>
      <c r="ID242" s="13"/>
      <c r="IE242" s="13">
        <v>1</v>
      </c>
      <c r="IF242" s="13"/>
      <c r="IG242" s="13">
        <v>1</v>
      </c>
      <c r="IH242" s="13"/>
      <c r="II242" s="13">
        <v>1</v>
      </c>
      <c r="IJ242" s="13"/>
      <c r="IK242" s="13">
        <v>1</v>
      </c>
      <c r="IL242" s="60">
        <v>134</v>
      </c>
      <c r="IM242" s="13">
        <v>298</v>
      </c>
    </row>
  </sheetData>
  <mergeCells count="3">
    <mergeCell ref="A1:A2"/>
    <mergeCell ref="B1:K1"/>
    <mergeCell ref="L1:U1"/>
  </mergeCells>
  <pageMargins left="0.7" right="0.7" top="0.75" bottom="0.75" header="0.3" footer="0.3"/>
  <pageSetup paperSize="9" orientation="portrait" horizontalDpi="300" verticalDpi="300" r:id="rId1"/>
  <ignoredErrors>
    <ignoredError sqref="AY226 AW226 AU226 AS226 AI227:BB242 AI226:AR226 AT226 AV226 AX226 AZ226:BB226 AI5:AZ5 BE5 AI6:BM7 BA5:BD5 BF5:BM5 BE11 BF11 AI12:BM30 AI11:BD11 BG11:BM11 AY34 AW34 AU34 AS34 AQ34 AO34 AM34 AK34 AI34 AJ34 AL34 AN34 AP34 AR34 AT34 AV34 AX34 AZ34 AI35:BM170 BA34:BM34" formulaRange="1"/>
    <ignoredError sqref="BP227:BP241" numberStoredAsText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Q192"/>
  <sheetViews>
    <sheetView zoomScale="80" zoomScaleNormal="80" workbookViewId="0">
      <selection sqref="A1:A2"/>
    </sheetView>
  </sheetViews>
  <sheetFormatPr baseColWidth="10" defaultRowHeight="13.2" outlineLevelCol="1"/>
  <cols>
    <col min="1" max="1" width="26.6640625" style="232" customWidth="1"/>
    <col min="2" max="21" width="8.109375" style="38" customWidth="1" outlineLevel="1"/>
    <col min="23" max="23" width="11.44140625" style="603"/>
    <col min="24" max="43" width="7.109375" customWidth="1"/>
    <col min="44" max="44" width="7.109375" style="282" customWidth="1"/>
    <col min="45" max="45" width="4.44140625" style="108" customWidth="1"/>
    <col min="47" max="157" width="4.44140625" style="19" customWidth="1"/>
    <col min="158" max="158" width="14.44140625" style="19" bestFit="1" customWidth="1"/>
    <col min="159" max="266" width="4.44140625" style="19" customWidth="1"/>
    <col min="267" max="267" width="17.44140625" style="19" bestFit="1" customWidth="1"/>
    <col min="268" max="269" width="14.44140625" style="19" bestFit="1" customWidth="1"/>
    <col min="270" max="366" width="4.44140625" style="19" customWidth="1"/>
    <col min="367" max="368" width="14.44140625" style="19" bestFit="1" customWidth="1"/>
    <col min="369" max="369" width="4.44140625" style="19" customWidth="1"/>
    <col min="370" max="370" width="9.88671875" style="19" bestFit="1" customWidth="1"/>
    <col min="371" max="372" width="14.44140625" style="19" bestFit="1" customWidth="1"/>
    <col min="373" max="373" width="14.5546875" style="19" bestFit="1" customWidth="1"/>
    <col min="374" max="374" width="14.44140625" style="19" bestFit="1" customWidth="1"/>
    <col min="375" max="375" width="14.5546875" bestFit="1" customWidth="1"/>
    <col min="376" max="376" width="14.44140625" bestFit="1" customWidth="1"/>
    <col min="377" max="377" width="14.5546875" bestFit="1" customWidth="1"/>
  </cols>
  <sheetData>
    <row r="1" spans="1:381" ht="21">
      <c r="A1" s="913" t="s">
        <v>0</v>
      </c>
      <c r="B1" s="835" t="s">
        <v>282</v>
      </c>
      <c r="C1" s="836"/>
      <c r="D1" s="836"/>
      <c r="E1" s="836"/>
      <c r="F1" s="836"/>
      <c r="G1" s="836"/>
      <c r="H1" s="836"/>
      <c r="I1" s="836"/>
      <c r="J1" s="836"/>
      <c r="K1" s="836"/>
      <c r="L1" s="837">
        <f>+A3-14</f>
        <v>44302</v>
      </c>
      <c r="M1" s="838"/>
      <c r="N1" s="838"/>
      <c r="O1" s="838"/>
      <c r="P1" s="838"/>
      <c r="Q1" s="838"/>
      <c r="R1" s="838"/>
      <c r="S1" s="838"/>
      <c r="T1" s="838"/>
      <c r="U1" s="839"/>
    </row>
    <row r="2" spans="1:381">
      <c r="A2" s="914"/>
      <c r="B2" s="44" t="s">
        <v>16</v>
      </c>
      <c r="C2" s="41" t="s">
        <v>16</v>
      </c>
      <c r="D2" s="42" t="s">
        <v>7</v>
      </c>
      <c r="E2" s="42" t="s">
        <v>7</v>
      </c>
      <c r="F2" s="41" t="s">
        <v>8</v>
      </c>
      <c r="G2" s="41" t="s">
        <v>8</v>
      </c>
      <c r="H2" s="41" t="s">
        <v>9</v>
      </c>
      <c r="I2" s="41" t="s">
        <v>9</v>
      </c>
      <c r="J2" s="41" t="s">
        <v>10</v>
      </c>
      <c r="K2" s="41" t="s">
        <v>10</v>
      </c>
      <c r="L2" s="41" t="s">
        <v>11</v>
      </c>
      <c r="M2" s="41" t="s">
        <v>11</v>
      </c>
      <c r="N2" s="41" t="s">
        <v>12</v>
      </c>
      <c r="O2" s="41" t="s">
        <v>12</v>
      </c>
      <c r="P2" s="41" t="s">
        <v>13</v>
      </c>
      <c r="Q2" s="41" t="s">
        <v>13</v>
      </c>
      <c r="R2" s="41" t="s">
        <v>14</v>
      </c>
      <c r="S2" s="41" t="s">
        <v>14</v>
      </c>
      <c r="T2" s="41" t="s">
        <v>15</v>
      </c>
      <c r="U2" s="45" t="s">
        <v>15</v>
      </c>
    </row>
    <row r="3" spans="1:381" ht="23.4" thickBot="1">
      <c r="A3" s="1">
        <f>+'Todos_30-4_sisa'!A3</f>
        <v>44316</v>
      </c>
      <c r="B3" s="80" t="s">
        <v>264</v>
      </c>
      <c r="C3" s="51" t="s">
        <v>265</v>
      </c>
      <c r="D3" s="51" t="s">
        <v>264</v>
      </c>
      <c r="E3" s="51" t="s">
        <v>265</v>
      </c>
      <c r="F3" s="51" t="s">
        <v>264</v>
      </c>
      <c r="G3" s="51" t="s">
        <v>265</v>
      </c>
      <c r="H3" s="51" t="s">
        <v>264</v>
      </c>
      <c r="I3" s="51" t="s">
        <v>265</v>
      </c>
      <c r="J3" s="51" t="s">
        <v>264</v>
      </c>
      <c r="K3" s="51" t="s">
        <v>265</v>
      </c>
      <c r="L3" s="51" t="s">
        <v>264</v>
      </c>
      <c r="M3" s="51" t="s">
        <v>265</v>
      </c>
      <c r="N3" s="51" t="s">
        <v>264</v>
      </c>
      <c r="O3" s="51" t="s">
        <v>265</v>
      </c>
      <c r="P3" s="51" t="s">
        <v>264</v>
      </c>
      <c r="Q3" s="51" t="s">
        <v>265</v>
      </c>
      <c r="R3" s="51" t="s">
        <v>264</v>
      </c>
      <c r="S3" s="51" t="s">
        <v>265</v>
      </c>
      <c r="T3" s="51" t="s">
        <v>264</v>
      </c>
      <c r="U3" s="52" t="s">
        <v>265</v>
      </c>
      <c r="AS3" s="288"/>
    </row>
    <row r="4" spans="1:381" ht="14.4">
      <c r="A4" s="79" t="s">
        <v>17</v>
      </c>
      <c r="B4" s="160">
        <f>+B5+B6+B11+B12+B13+B14+B15+B16+B17+B18+B19+B20+B21+B22+B23+B24+B25+B26+B27+B28+B29+B30+B31+B32+B33</f>
        <v>30125</v>
      </c>
      <c r="C4" s="160">
        <f t="shared" ref="C4:U4" si="0">+C5+C6+C11+C12+C13+C14+C15+C16+C17+C18+C19+C20+C21+C22+C23+C24+C25+C26+C27+C28+C29+C30+C31+C32+C33</f>
        <v>28054</v>
      </c>
      <c r="D4" s="160">
        <f t="shared" si="0"/>
        <v>86421</v>
      </c>
      <c r="E4" s="160">
        <f t="shared" si="0"/>
        <v>95706</v>
      </c>
      <c r="F4" s="160">
        <f t="shared" si="0"/>
        <v>276096</v>
      </c>
      <c r="G4" s="160">
        <f t="shared" si="0"/>
        <v>283414</v>
      </c>
      <c r="H4" s="252">
        <f>+H5+H6+H11+H12+H13+H14+H15+H16+H17+H18+H19+H20+H21+H22+H23+H24+H25+H26+H27+H28+H29+H30+H31+H32+H33</f>
        <v>310115</v>
      </c>
      <c r="I4" s="160">
        <f t="shared" si="0"/>
        <v>302478</v>
      </c>
      <c r="J4" s="160">
        <f t="shared" si="0"/>
        <v>253252</v>
      </c>
      <c r="K4" s="160">
        <f t="shared" si="0"/>
        <v>253199</v>
      </c>
      <c r="L4" s="160">
        <f t="shared" si="0"/>
        <v>175702</v>
      </c>
      <c r="M4" s="160">
        <f t="shared" si="0"/>
        <v>178058</v>
      </c>
      <c r="N4" s="160">
        <f t="shared" si="0"/>
        <v>110247</v>
      </c>
      <c r="O4" s="160">
        <f t="shared" si="0"/>
        <v>103877</v>
      </c>
      <c r="P4" s="160">
        <f t="shared" si="0"/>
        <v>57264</v>
      </c>
      <c r="Q4" s="160">
        <f t="shared" si="0"/>
        <v>55914</v>
      </c>
      <c r="R4" s="160">
        <f t="shared" si="0"/>
        <v>21989</v>
      </c>
      <c r="S4" s="160">
        <f t="shared" si="0"/>
        <v>30938</v>
      </c>
      <c r="T4" s="160">
        <f t="shared" si="0"/>
        <v>4082</v>
      </c>
      <c r="U4" s="160">
        <f t="shared" si="0"/>
        <v>11305</v>
      </c>
      <c r="AS4" s="288"/>
    </row>
    <row r="5" spans="1:381" ht="13.8">
      <c r="A5" s="250" t="s">
        <v>18</v>
      </c>
      <c r="B5" s="231">
        <f>VLOOKUP($A5,$W:$AQ,2,FALSE)</f>
        <v>13801</v>
      </c>
      <c r="C5" s="281">
        <f>VLOOKUP($A5,$W:$AQ,3,FALSE)</f>
        <v>12635</v>
      </c>
      <c r="D5" s="281">
        <f>VLOOKUP($A5,$W:$AQ,4,FALSE)</f>
        <v>36106</v>
      </c>
      <c r="E5" s="281">
        <f>VLOOKUP($A5,$W:$AQ,5,FALSE)</f>
        <v>40654</v>
      </c>
      <c r="F5" s="281">
        <f>VLOOKUP($A5,$W:$AQ,6,FALSE)</f>
        <v>123803</v>
      </c>
      <c r="G5" s="281">
        <f>VLOOKUP($A5,$W:$AQ,7,FALSE)</f>
        <v>123703</v>
      </c>
      <c r="H5" s="281">
        <f>VLOOKUP($A5,$W:$AQ,8,FALSE)</f>
        <v>134230</v>
      </c>
      <c r="I5" s="281">
        <f>VLOOKUP($A5,$W:$AQ,9,FALSE)</f>
        <v>128425</v>
      </c>
      <c r="J5" s="281">
        <f>VLOOKUP($A5,$W:$AQ,10,FALSE)</f>
        <v>111462</v>
      </c>
      <c r="K5" s="281">
        <f>VLOOKUP($A5,$W:$AQ,11,FALSE)</f>
        <v>109683</v>
      </c>
      <c r="L5" s="281">
        <f>VLOOKUP($A5,$W:$AQ,12,FALSE)</f>
        <v>77157</v>
      </c>
      <c r="M5" s="281">
        <f>VLOOKUP($A5,$W:$AQ,13,FALSE)</f>
        <v>77025</v>
      </c>
      <c r="N5" s="281">
        <f>VLOOKUP($A5,$W:$AQ,14,FALSE)</f>
        <v>45483</v>
      </c>
      <c r="O5" s="281">
        <f>VLOOKUP($A5,$W:$AQ,15,FALSE)</f>
        <v>41684</v>
      </c>
      <c r="P5" s="281">
        <f>VLOOKUP($A5,$W:$AQ,16,FALSE)</f>
        <v>23012</v>
      </c>
      <c r="Q5" s="281">
        <f>VLOOKUP($A5,$W:$AQ,17,FALSE)</f>
        <v>22128</v>
      </c>
      <c r="R5" s="281">
        <f>VLOOKUP($A5,$W:$AQ,18,FALSE)</f>
        <v>8892</v>
      </c>
      <c r="S5" s="281">
        <f>VLOOKUP($A5,$W:$AQ,19,FALSE)</f>
        <v>12479</v>
      </c>
      <c r="T5" s="281">
        <f>VLOOKUP($A5,$W:$AQ,20,FALSE)</f>
        <v>1613</v>
      </c>
      <c r="U5" s="281">
        <f>VLOOKUP($A5,$W:$AQ,21,FALSE)</f>
        <v>4654</v>
      </c>
      <c r="W5" s="57"/>
      <c r="X5" s="44" t="s">
        <v>16</v>
      </c>
      <c r="Y5" s="41" t="s">
        <v>16</v>
      </c>
      <c r="Z5" s="42" t="s">
        <v>7</v>
      </c>
      <c r="AA5" s="42" t="s">
        <v>7</v>
      </c>
      <c r="AB5" s="41" t="s">
        <v>8</v>
      </c>
      <c r="AC5" s="41" t="s">
        <v>8</v>
      </c>
      <c r="AD5" s="41" t="s">
        <v>9</v>
      </c>
      <c r="AE5" s="41" t="s">
        <v>9</v>
      </c>
      <c r="AF5" s="41" t="s">
        <v>10</v>
      </c>
      <c r="AG5" s="41" t="s">
        <v>10</v>
      </c>
      <c r="AH5" s="41" t="s">
        <v>11</v>
      </c>
      <c r="AI5" s="41" t="s">
        <v>11</v>
      </c>
      <c r="AJ5" s="41" t="s">
        <v>12</v>
      </c>
      <c r="AK5" s="41" t="s">
        <v>12</v>
      </c>
      <c r="AL5" s="41" t="s">
        <v>13</v>
      </c>
      <c r="AM5" s="41" t="s">
        <v>13</v>
      </c>
      <c r="AN5" s="41" t="s">
        <v>14</v>
      </c>
      <c r="AO5" s="41" t="s">
        <v>14</v>
      </c>
      <c r="AP5" s="41" t="s">
        <v>15</v>
      </c>
      <c r="AQ5" s="45" t="s">
        <v>15</v>
      </c>
      <c r="AR5" s="37"/>
      <c r="AT5" s="57"/>
      <c r="AU5" s="57" t="s">
        <v>265</v>
      </c>
      <c r="AV5" s="57"/>
      <c r="AW5" s="57"/>
      <c r="AX5" s="57"/>
      <c r="AY5" s="57"/>
      <c r="AZ5" s="57"/>
      <c r="BA5" s="57"/>
      <c r="BB5" s="57"/>
      <c r="BC5" s="57"/>
      <c r="BD5" s="57"/>
      <c r="BE5" s="57"/>
      <c r="BF5" s="57"/>
      <c r="BG5" s="57"/>
      <c r="BH5" s="57"/>
      <c r="BI5" s="57"/>
      <c r="BJ5" s="57"/>
      <c r="BK5" s="57"/>
      <c r="BL5" s="57"/>
      <c r="BM5" s="57"/>
      <c r="BN5" s="57"/>
      <c r="BO5" s="57"/>
      <c r="BP5" s="57"/>
      <c r="BQ5" s="57"/>
      <c r="BR5" s="57"/>
      <c r="BS5" s="57"/>
      <c r="BT5" s="57"/>
      <c r="BU5" s="57"/>
      <c r="BV5" s="57"/>
      <c r="BW5" s="57"/>
      <c r="BX5" s="57"/>
      <c r="BY5" s="57"/>
      <c r="BZ5" s="57"/>
      <c r="CA5" s="57"/>
      <c r="CB5" s="57"/>
      <c r="CC5" s="57"/>
      <c r="CD5" s="57"/>
      <c r="CE5" s="57"/>
      <c r="CF5" s="57"/>
      <c r="CG5" s="57"/>
      <c r="CH5" s="57"/>
      <c r="CI5" s="57"/>
      <c r="CJ5" s="57"/>
      <c r="CK5" s="57"/>
      <c r="CL5" s="57"/>
      <c r="CM5" s="57"/>
      <c r="CN5" s="57"/>
      <c r="CO5" s="57"/>
      <c r="CP5" s="57"/>
      <c r="CQ5" s="57"/>
      <c r="CR5" s="57"/>
      <c r="CS5" s="57"/>
      <c r="CT5" s="57"/>
      <c r="CU5" s="57"/>
      <c r="CV5" s="57"/>
      <c r="CW5" s="57"/>
      <c r="CX5" s="57"/>
      <c r="CY5" s="57"/>
      <c r="CZ5" s="57"/>
      <c r="DA5" s="57"/>
      <c r="DB5" s="57"/>
      <c r="DC5" s="57"/>
      <c r="DD5" s="57"/>
      <c r="DE5" s="57"/>
      <c r="DF5" s="57"/>
      <c r="DG5" s="57"/>
      <c r="DH5" s="57"/>
      <c r="DI5" s="57"/>
      <c r="DJ5" s="57"/>
      <c r="DK5" s="57"/>
      <c r="DL5" s="57"/>
      <c r="DM5" s="57"/>
      <c r="DN5" s="57"/>
      <c r="DO5" s="57"/>
      <c r="DP5" s="57"/>
      <c r="DQ5" s="57"/>
      <c r="DR5" s="57"/>
      <c r="DS5" s="57"/>
      <c r="DT5" s="57"/>
      <c r="DU5" s="57"/>
      <c r="DV5" s="57"/>
      <c r="DW5" s="57"/>
      <c r="DX5" s="57"/>
      <c r="DY5" s="57"/>
      <c r="DZ5" s="57"/>
      <c r="EA5" s="57"/>
      <c r="EB5" s="57"/>
      <c r="EC5" s="57"/>
      <c r="ED5" s="57"/>
      <c r="EE5" s="57"/>
      <c r="EF5" s="57"/>
      <c r="EG5" s="57"/>
      <c r="EH5" s="57"/>
      <c r="EI5" s="57"/>
      <c r="EJ5" s="57"/>
      <c r="EK5" s="57"/>
      <c r="EL5" s="57"/>
      <c r="EM5" s="57"/>
      <c r="EN5" s="57"/>
      <c r="EO5" s="57"/>
      <c r="EP5" s="57"/>
      <c r="EQ5" s="57"/>
      <c r="ER5" s="57"/>
      <c r="ES5" s="57"/>
      <c r="ET5" s="57"/>
      <c r="EU5" s="57"/>
      <c r="EV5" s="57"/>
      <c r="EW5" s="57"/>
      <c r="EX5" s="57"/>
      <c r="EY5" s="57"/>
      <c r="EZ5" s="57"/>
      <c r="FA5" s="58" t="s">
        <v>293</v>
      </c>
      <c r="FB5" s="57" t="s">
        <v>264</v>
      </c>
      <c r="FC5" s="57"/>
      <c r="FD5" s="57"/>
      <c r="FE5" s="57"/>
      <c r="FF5" s="57"/>
      <c r="FG5" s="57"/>
      <c r="FH5" s="57"/>
      <c r="FI5" s="57"/>
      <c r="FJ5" s="57"/>
      <c r="FK5" s="57"/>
      <c r="FL5" s="57"/>
      <c r="FM5" s="57"/>
      <c r="FN5" s="57"/>
      <c r="FO5" s="57"/>
      <c r="FP5" s="57"/>
      <c r="FQ5" s="57"/>
      <c r="FR5" s="57"/>
      <c r="FS5" s="57"/>
      <c r="FT5" s="57"/>
      <c r="FU5" s="57"/>
      <c r="FV5" s="57"/>
      <c r="FW5" s="57"/>
      <c r="FX5" s="57"/>
      <c r="FY5" s="57"/>
      <c r="FZ5" s="57"/>
      <c r="GA5" s="57"/>
      <c r="GB5" s="57"/>
      <c r="GC5" s="57"/>
      <c r="GD5" s="57"/>
      <c r="GE5" s="57"/>
      <c r="GF5" s="57"/>
      <c r="GG5" s="57"/>
      <c r="GH5" s="57"/>
      <c r="GI5" s="57"/>
      <c r="GJ5" s="57"/>
      <c r="GK5" s="57"/>
      <c r="GL5" s="57"/>
      <c r="GM5" s="57"/>
      <c r="GN5" s="57"/>
      <c r="GO5" s="57"/>
      <c r="GP5" s="57"/>
      <c r="GQ5" s="57"/>
      <c r="GR5" s="57"/>
      <c r="GS5" s="57"/>
      <c r="GT5" s="57"/>
      <c r="GU5" s="57"/>
      <c r="GV5" s="57"/>
      <c r="GW5" s="57"/>
      <c r="GX5" s="57"/>
      <c r="GY5" s="57"/>
      <c r="GZ5" s="57"/>
      <c r="HA5" s="57"/>
      <c r="HB5" s="57"/>
      <c r="HC5" s="57"/>
      <c r="HD5" s="57"/>
      <c r="HE5" s="57"/>
      <c r="HF5" s="57"/>
      <c r="HG5" s="57"/>
      <c r="HH5" s="57"/>
      <c r="HI5" s="57"/>
      <c r="HJ5" s="57"/>
      <c r="HK5" s="57"/>
      <c r="HL5" s="57"/>
      <c r="HM5" s="57"/>
      <c r="HN5" s="57"/>
      <c r="HO5" s="57"/>
      <c r="HP5" s="57"/>
      <c r="HQ5" s="57"/>
      <c r="HR5" s="57"/>
      <c r="HS5" s="57"/>
      <c r="HT5" s="57"/>
      <c r="HU5" s="57"/>
      <c r="HV5" s="57"/>
      <c r="HW5" s="57"/>
      <c r="HX5" s="57"/>
      <c r="HY5" s="57"/>
      <c r="HZ5" s="57"/>
      <c r="IA5" s="57"/>
      <c r="IB5" s="57"/>
      <c r="IC5" s="57"/>
      <c r="ID5" s="57"/>
      <c r="IE5" s="57"/>
      <c r="IF5" s="57"/>
      <c r="IG5" s="57"/>
      <c r="IH5" s="57"/>
      <c r="II5" s="57"/>
      <c r="IJ5" s="57"/>
      <c r="IK5" s="57"/>
      <c r="IL5" s="57"/>
      <c r="IM5" s="57"/>
      <c r="IN5" s="57"/>
      <c r="IO5" s="57"/>
      <c r="IP5" s="57"/>
      <c r="IQ5" s="57"/>
      <c r="IR5" s="57"/>
      <c r="IS5" s="57"/>
      <c r="IT5" s="57"/>
      <c r="IU5" s="57"/>
      <c r="IV5" s="57"/>
      <c r="IW5" s="57"/>
      <c r="IX5" s="57"/>
      <c r="IY5" s="57"/>
      <c r="IZ5" s="57"/>
      <c r="JA5" s="57"/>
      <c r="JB5" s="57"/>
      <c r="JC5" s="57"/>
      <c r="JD5" s="57"/>
      <c r="JE5" s="57"/>
      <c r="JF5" s="58" t="s">
        <v>294</v>
      </c>
      <c r="JG5" s="57" t="s">
        <v>268</v>
      </c>
      <c r="JH5" s="57"/>
      <c r="JI5" s="57"/>
      <c r="JJ5" s="57"/>
      <c r="JK5" s="57"/>
      <c r="JL5" s="57"/>
      <c r="JM5" s="57"/>
      <c r="JN5" s="57"/>
      <c r="JO5" s="57"/>
      <c r="JP5" s="57"/>
      <c r="JQ5" s="57"/>
      <c r="JR5" s="57"/>
      <c r="JS5" s="57"/>
      <c r="JT5" s="57"/>
      <c r="JU5" s="57"/>
      <c r="JV5" s="57"/>
      <c r="JW5" s="57"/>
      <c r="JX5" s="57"/>
      <c r="JY5" s="57"/>
      <c r="JZ5" s="57"/>
      <c r="KA5" s="57"/>
      <c r="KB5" s="57"/>
      <c r="KC5" s="57"/>
      <c r="KD5" s="57"/>
      <c r="KE5" s="57"/>
      <c r="KF5" s="57"/>
      <c r="KG5" s="57"/>
      <c r="KH5" s="57"/>
      <c r="KI5" s="57"/>
      <c r="KJ5" s="57"/>
      <c r="KK5" s="57"/>
      <c r="KL5" s="57"/>
      <c r="KM5" s="57"/>
      <c r="KN5" s="57"/>
      <c r="KO5" s="57"/>
      <c r="KP5" s="57"/>
      <c r="KQ5" s="57"/>
      <c r="KR5" s="57"/>
      <c r="KS5" s="57"/>
      <c r="KT5" s="57"/>
      <c r="KU5" s="57"/>
      <c r="KV5" s="57"/>
      <c r="KW5" s="57"/>
      <c r="KX5" s="57"/>
      <c r="KY5" s="57"/>
      <c r="KZ5" s="57"/>
      <c r="LA5" s="57"/>
      <c r="LB5" s="57"/>
      <c r="LC5" s="57"/>
      <c r="LD5" s="57"/>
      <c r="LE5" s="57"/>
      <c r="LF5" s="57"/>
      <c r="LG5" s="57"/>
      <c r="LH5" s="57"/>
      <c r="LI5" s="57"/>
      <c r="LJ5" s="57"/>
      <c r="LK5" s="57"/>
      <c r="LL5" s="57"/>
      <c r="LM5" s="57"/>
      <c r="LN5" s="57"/>
      <c r="LO5" s="57"/>
      <c r="LP5" s="57"/>
      <c r="LQ5" s="57"/>
      <c r="LR5" s="57"/>
      <c r="LS5" s="57"/>
      <c r="LT5" s="57"/>
      <c r="LU5" s="57"/>
      <c r="LV5" s="57"/>
      <c r="LW5" s="57"/>
      <c r="LX5" s="57"/>
      <c r="LY5" s="57"/>
      <c r="LZ5" s="57"/>
      <c r="MA5" s="57"/>
      <c r="MB5" s="57"/>
      <c r="MC5" s="57"/>
      <c r="MD5" s="57"/>
      <c r="ME5" s="57"/>
      <c r="MF5" s="57"/>
      <c r="MG5" s="57"/>
      <c r="MH5" s="57"/>
      <c r="MI5" s="57"/>
      <c r="MJ5" s="57"/>
      <c r="MK5" s="57"/>
      <c r="ML5" s="57"/>
      <c r="MM5" s="57"/>
      <c r="MN5" s="57"/>
      <c r="MO5" s="57"/>
      <c r="MP5" s="57"/>
      <c r="MQ5" s="57"/>
      <c r="MR5" s="57"/>
      <c r="MS5" s="57"/>
      <c r="MT5" s="57"/>
      <c r="MU5" s="57"/>
      <c r="MV5" s="57"/>
      <c r="MW5" s="57"/>
      <c r="MX5" s="57"/>
      <c r="MY5" s="57"/>
      <c r="MZ5" s="57"/>
      <c r="NA5" s="57"/>
      <c r="NB5" s="57"/>
      <c r="NC5" s="57"/>
      <c r="ND5" s="57"/>
      <c r="NE5" s="57"/>
      <c r="NF5" s="57"/>
      <c r="NG5" s="57"/>
      <c r="NH5" s="57"/>
      <c r="NI5" s="57"/>
      <c r="NJ5" s="57"/>
      <c r="NK5" s="58" t="s">
        <v>295</v>
      </c>
      <c r="NL5" s="57" t="s">
        <v>273</v>
      </c>
      <c r="NM5" s="446"/>
      <c r="NN5" s="446"/>
      <c r="NO5" s="446"/>
      <c r="NP5" s="446"/>
      <c r="NQ5" s="446"/>
    </row>
    <row r="6" spans="1:381" ht="14.4" thickBot="1">
      <c r="A6" s="250" t="s">
        <v>19</v>
      </c>
      <c r="B6" s="281">
        <f>VLOOKUP($A6,$W:$AQ,2,FALSE)</f>
        <v>5041</v>
      </c>
      <c r="C6" s="281">
        <f>VLOOKUP($A6,$W:$AQ,3,FALSE)</f>
        <v>4752</v>
      </c>
      <c r="D6" s="281">
        <f>VLOOKUP($A6,$W:$AQ,4,FALSE)</f>
        <v>11685</v>
      </c>
      <c r="E6" s="281">
        <f>VLOOKUP($A6,$W:$AQ,5,FALSE)</f>
        <v>12016</v>
      </c>
      <c r="F6" s="281">
        <f>VLOOKUP($A6,$W:$AQ,6,FALSE)</f>
        <v>29677</v>
      </c>
      <c r="G6" s="281">
        <f>VLOOKUP($A6,$W:$AQ,7,FALSE)</f>
        <v>31258</v>
      </c>
      <c r="H6" s="281">
        <f>VLOOKUP($A6,$W:$AQ,8,FALSE)</f>
        <v>32986</v>
      </c>
      <c r="I6" s="281">
        <f>VLOOKUP($A6,$W:$AQ,9,FALSE)</f>
        <v>31939</v>
      </c>
      <c r="J6" s="281">
        <f>VLOOKUP($A6,$W:$AQ,10,FALSE)</f>
        <v>26034</v>
      </c>
      <c r="K6" s="281">
        <f>VLOOKUP($A6,$W:$AQ,11,FALSE)</f>
        <v>25344</v>
      </c>
      <c r="L6" s="281">
        <f>VLOOKUP($A6,$W:$AQ,12,FALSE)</f>
        <v>19826</v>
      </c>
      <c r="M6" s="281">
        <f>VLOOKUP($A6,$W:$AQ,13,FALSE)</f>
        <v>19151</v>
      </c>
      <c r="N6" s="281">
        <f>VLOOKUP($A6,$W:$AQ,14,FALSE)</f>
        <v>13171</v>
      </c>
      <c r="O6" s="281">
        <f>VLOOKUP($A6,$W:$AQ,15,FALSE)</f>
        <v>11553</v>
      </c>
      <c r="P6" s="281">
        <f>VLOOKUP($A6,$W:$AQ,16,FALSE)</f>
        <v>7156</v>
      </c>
      <c r="Q6" s="281">
        <f>VLOOKUP($A6,$W:$AQ,17,FALSE)</f>
        <v>7175</v>
      </c>
      <c r="R6" s="281">
        <f>VLOOKUP($A6,$W:$AQ,18,FALSE)</f>
        <v>3307</v>
      </c>
      <c r="S6" s="281">
        <f>VLOOKUP($A6,$W:$AQ,19,FALSE)</f>
        <v>5251</v>
      </c>
      <c r="T6" s="281">
        <f>VLOOKUP($A6,$W:$AQ,20,FALSE)</f>
        <v>879</v>
      </c>
      <c r="U6" s="281">
        <f>VLOOKUP($A6,$W:$AQ,21,FALSE)</f>
        <v>2846</v>
      </c>
      <c r="W6" s="18" t="s">
        <v>184</v>
      </c>
      <c r="X6" s="80" t="s">
        <v>264</v>
      </c>
      <c r="Y6" s="51" t="s">
        <v>265</v>
      </c>
      <c r="Z6" s="51" t="s">
        <v>264</v>
      </c>
      <c r="AA6" s="51" t="s">
        <v>265</v>
      </c>
      <c r="AB6" s="51" t="s">
        <v>264</v>
      </c>
      <c r="AC6" s="51" t="s">
        <v>265</v>
      </c>
      <c r="AD6" s="51" t="s">
        <v>264</v>
      </c>
      <c r="AE6" s="51" t="s">
        <v>265</v>
      </c>
      <c r="AF6" s="51" t="s">
        <v>264</v>
      </c>
      <c r="AG6" s="51" t="s">
        <v>265</v>
      </c>
      <c r="AH6" s="51" t="s">
        <v>264</v>
      </c>
      <c r="AI6" s="51" t="s">
        <v>265</v>
      </c>
      <c r="AJ6" s="51" t="s">
        <v>264</v>
      </c>
      <c r="AK6" s="51" t="s">
        <v>265</v>
      </c>
      <c r="AL6" s="51" t="s">
        <v>264</v>
      </c>
      <c r="AM6" s="51" t="s">
        <v>265</v>
      </c>
      <c r="AN6" s="51" t="s">
        <v>264</v>
      </c>
      <c r="AO6" s="51" t="s">
        <v>265</v>
      </c>
      <c r="AP6" s="51" t="s">
        <v>264</v>
      </c>
      <c r="AQ6" s="52" t="s">
        <v>265</v>
      </c>
      <c r="AR6" s="37" t="s">
        <v>268</v>
      </c>
      <c r="AT6" s="18" t="s">
        <v>184</v>
      </c>
      <c r="AU6" s="18">
        <v>0</v>
      </c>
      <c r="AV6" s="18">
        <v>1</v>
      </c>
      <c r="AW6" s="18">
        <v>2</v>
      </c>
      <c r="AX6" s="18">
        <v>3</v>
      </c>
      <c r="AY6" s="18">
        <v>4</v>
      </c>
      <c r="AZ6" s="18">
        <v>5</v>
      </c>
      <c r="BA6" s="18">
        <v>6</v>
      </c>
      <c r="BB6" s="18">
        <v>7</v>
      </c>
      <c r="BC6" s="18">
        <v>8</v>
      </c>
      <c r="BD6" s="18">
        <v>9</v>
      </c>
      <c r="BE6" s="18">
        <v>10</v>
      </c>
      <c r="BF6" s="18">
        <v>11</v>
      </c>
      <c r="BG6" s="18">
        <v>12</v>
      </c>
      <c r="BH6" s="18">
        <v>13</v>
      </c>
      <c r="BI6" s="18">
        <v>14</v>
      </c>
      <c r="BJ6" s="18">
        <v>15</v>
      </c>
      <c r="BK6" s="18">
        <v>16</v>
      </c>
      <c r="BL6" s="18">
        <v>17</v>
      </c>
      <c r="BM6" s="18">
        <v>18</v>
      </c>
      <c r="BN6" s="18">
        <v>19</v>
      </c>
      <c r="BO6" s="18">
        <v>20</v>
      </c>
      <c r="BP6" s="18">
        <v>21</v>
      </c>
      <c r="BQ6" s="18">
        <v>22</v>
      </c>
      <c r="BR6" s="18">
        <v>23</v>
      </c>
      <c r="BS6" s="18">
        <v>24</v>
      </c>
      <c r="BT6" s="18">
        <v>25</v>
      </c>
      <c r="BU6" s="18">
        <v>26</v>
      </c>
      <c r="BV6" s="18">
        <v>27</v>
      </c>
      <c r="BW6" s="18">
        <v>28</v>
      </c>
      <c r="BX6" s="18">
        <v>29</v>
      </c>
      <c r="BY6" s="18">
        <v>30</v>
      </c>
      <c r="BZ6" s="18">
        <v>31</v>
      </c>
      <c r="CA6" s="18">
        <v>32</v>
      </c>
      <c r="CB6" s="18">
        <v>33</v>
      </c>
      <c r="CC6" s="18">
        <v>34</v>
      </c>
      <c r="CD6" s="18">
        <v>35</v>
      </c>
      <c r="CE6" s="18">
        <v>36</v>
      </c>
      <c r="CF6" s="18">
        <v>37</v>
      </c>
      <c r="CG6" s="18">
        <v>38</v>
      </c>
      <c r="CH6" s="18">
        <v>39</v>
      </c>
      <c r="CI6" s="18">
        <v>40</v>
      </c>
      <c r="CJ6" s="18">
        <v>41</v>
      </c>
      <c r="CK6" s="18">
        <v>42</v>
      </c>
      <c r="CL6" s="18">
        <v>43</v>
      </c>
      <c r="CM6" s="18">
        <v>44</v>
      </c>
      <c r="CN6" s="18">
        <v>45</v>
      </c>
      <c r="CO6" s="18">
        <v>46</v>
      </c>
      <c r="CP6" s="18">
        <v>47</v>
      </c>
      <c r="CQ6" s="18">
        <v>48</v>
      </c>
      <c r="CR6" s="18">
        <v>49</v>
      </c>
      <c r="CS6" s="18">
        <v>50</v>
      </c>
      <c r="CT6" s="18">
        <v>51</v>
      </c>
      <c r="CU6" s="18">
        <v>52</v>
      </c>
      <c r="CV6" s="18">
        <v>53</v>
      </c>
      <c r="CW6" s="18">
        <v>54</v>
      </c>
      <c r="CX6" s="18">
        <v>55</v>
      </c>
      <c r="CY6" s="18">
        <v>56</v>
      </c>
      <c r="CZ6" s="18">
        <v>57</v>
      </c>
      <c r="DA6" s="18">
        <v>58</v>
      </c>
      <c r="DB6" s="18">
        <v>59</v>
      </c>
      <c r="DC6" s="18">
        <v>60</v>
      </c>
      <c r="DD6" s="18">
        <v>61</v>
      </c>
      <c r="DE6" s="18">
        <v>62</v>
      </c>
      <c r="DF6" s="18">
        <v>63</v>
      </c>
      <c r="DG6" s="18">
        <v>64</v>
      </c>
      <c r="DH6" s="18">
        <v>65</v>
      </c>
      <c r="DI6" s="18">
        <v>66</v>
      </c>
      <c r="DJ6" s="18">
        <v>67</v>
      </c>
      <c r="DK6" s="18">
        <v>68</v>
      </c>
      <c r="DL6" s="18">
        <v>69</v>
      </c>
      <c r="DM6" s="18">
        <v>70</v>
      </c>
      <c r="DN6" s="18">
        <v>71</v>
      </c>
      <c r="DO6" s="18">
        <v>72</v>
      </c>
      <c r="DP6" s="18">
        <v>73</v>
      </c>
      <c r="DQ6" s="18">
        <v>74</v>
      </c>
      <c r="DR6" s="18">
        <v>75</v>
      </c>
      <c r="DS6" s="18">
        <v>76</v>
      </c>
      <c r="DT6" s="18">
        <v>77</v>
      </c>
      <c r="DU6" s="18">
        <v>78</v>
      </c>
      <c r="DV6" s="18">
        <v>79</v>
      </c>
      <c r="DW6" s="18">
        <v>80</v>
      </c>
      <c r="DX6" s="18">
        <v>81</v>
      </c>
      <c r="DY6" s="18">
        <v>82</v>
      </c>
      <c r="DZ6" s="18">
        <v>83</v>
      </c>
      <c r="EA6" s="18">
        <v>84</v>
      </c>
      <c r="EB6" s="18">
        <v>85</v>
      </c>
      <c r="EC6" s="18">
        <v>86</v>
      </c>
      <c r="ED6" s="18">
        <v>87</v>
      </c>
      <c r="EE6" s="18">
        <v>88</v>
      </c>
      <c r="EF6" s="18">
        <v>89</v>
      </c>
      <c r="EG6" s="18">
        <v>90</v>
      </c>
      <c r="EH6" s="18">
        <v>91</v>
      </c>
      <c r="EI6" s="18">
        <v>92</v>
      </c>
      <c r="EJ6" s="18">
        <v>93</v>
      </c>
      <c r="EK6" s="18">
        <v>94</v>
      </c>
      <c r="EL6" s="18">
        <v>95</v>
      </c>
      <c r="EM6" s="18">
        <v>96</v>
      </c>
      <c r="EN6" s="18">
        <v>97</v>
      </c>
      <c r="EO6" s="18">
        <v>98</v>
      </c>
      <c r="EP6" s="18">
        <v>99</v>
      </c>
      <c r="EQ6" s="18">
        <v>100</v>
      </c>
      <c r="ER6" s="18">
        <v>101</v>
      </c>
      <c r="ES6" s="18">
        <v>102</v>
      </c>
      <c r="ET6" s="18">
        <v>103</v>
      </c>
      <c r="EU6" s="18">
        <v>104</v>
      </c>
      <c r="EV6" s="18">
        <v>105</v>
      </c>
      <c r="EW6" s="18">
        <v>106</v>
      </c>
      <c r="EX6" s="18">
        <v>107</v>
      </c>
      <c r="EY6" s="18">
        <v>108</v>
      </c>
      <c r="EZ6" s="18" t="s">
        <v>291</v>
      </c>
      <c r="FA6" s="59"/>
      <c r="FB6" s="18">
        <v>0</v>
      </c>
      <c r="FC6" s="18">
        <v>1</v>
      </c>
      <c r="FD6" s="18">
        <v>2</v>
      </c>
      <c r="FE6" s="18">
        <v>3</v>
      </c>
      <c r="FF6" s="18">
        <v>4</v>
      </c>
      <c r="FG6" s="18">
        <v>5</v>
      </c>
      <c r="FH6" s="18">
        <v>6</v>
      </c>
      <c r="FI6" s="18">
        <v>7</v>
      </c>
      <c r="FJ6" s="18">
        <v>8</v>
      </c>
      <c r="FK6" s="18">
        <v>9</v>
      </c>
      <c r="FL6" s="18">
        <v>10</v>
      </c>
      <c r="FM6" s="18">
        <v>11</v>
      </c>
      <c r="FN6" s="18">
        <v>12</v>
      </c>
      <c r="FO6" s="18">
        <v>13</v>
      </c>
      <c r="FP6" s="18">
        <v>14</v>
      </c>
      <c r="FQ6" s="18">
        <v>15</v>
      </c>
      <c r="FR6" s="18">
        <v>16</v>
      </c>
      <c r="FS6" s="18">
        <v>17</v>
      </c>
      <c r="FT6" s="18">
        <v>18</v>
      </c>
      <c r="FU6" s="18">
        <v>19</v>
      </c>
      <c r="FV6" s="18">
        <v>20</v>
      </c>
      <c r="FW6" s="18">
        <v>21</v>
      </c>
      <c r="FX6" s="18">
        <v>22</v>
      </c>
      <c r="FY6" s="18">
        <v>23</v>
      </c>
      <c r="FZ6" s="18">
        <v>24</v>
      </c>
      <c r="GA6" s="18">
        <v>25</v>
      </c>
      <c r="GB6" s="18">
        <v>26</v>
      </c>
      <c r="GC6" s="18">
        <v>27</v>
      </c>
      <c r="GD6" s="18">
        <v>28</v>
      </c>
      <c r="GE6" s="18">
        <v>29</v>
      </c>
      <c r="GF6" s="18">
        <v>30</v>
      </c>
      <c r="GG6" s="18">
        <v>31</v>
      </c>
      <c r="GH6" s="18">
        <v>32</v>
      </c>
      <c r="GI6" s="18">
        <v>33</v>
      </c>
      <c r="GJ6" s="18">
        <v>34</v>
      </c>
      <c r="GK6" s="18">
        <v>35</v>
      </c>
      <c r="GL6" s="18">
        <v>36</v>
      </c>
      <c r="GM6" s="18">
        <v>37</v>
      </c>
      <c r="GN6" s="18">
        <v>38</v>
      </c>
      <c r="GO6" s="18">
        <v>39</v>
      </c>
      <c r="GP6" s="18">
        <v>40</v>
      </c>
      <c r="GQ6" s="18">
        <v>41</v>
      </c>
      <c r="GR6" s="18">
        <v>42</v>
      </c>
      <c r="GS6" s="18">
        <v>43</v>
      </c>
      <c r="GT6" s="18">
        <v>44</v>
      </c>
      <c r="GU6" s="18">
        <v>45</v>
      </c>
      <c r="GV6" s="18">
        <v>46</v>
      </c>
      <c r="GW6" s="18">
        <v>47</v>
      </c>
      <c r="GX6" s="18">
        <v>48</v>
      </c>
      <c r="GY6" s="18">
        <v>49</v>
      </c>
      <c r="GZ6" s="18">
        <v>50</v>
      </c>
      <c r="HA6" s="18">
        <v>51</v>
      </c>
      <c r="HB6" s="18">
        <v>52</v>
      </c>
      <c r="HC6" s="18">
        <v>53</v>
      </c>
      <c r="HD6" s="18">
        <v>54</v>
      </c>
      <c r="HE6" s="18">
        <v>55</v>
      </c>
      <c r="HF6" s="18">
        <v>56</v>
      </c>
      <c r="HG6" s="18">
        <v>57</v>
      </c>
      <c r="HH6" s="18">
        <v>58</v>
      </c>
      <c r="HI6" s="18">
        <v>59</v>
      </c>
      <c r="HJ6" s="18">
        <v>60</v>
      </c>
      <c r="HK6" s="18">
        <v>61</v>
      </c>
      <c r="HL6" s="18">
        <v>62</v>
      </c>
      <c r="HM6" s="18">
        <v>63</v>
      </c>
      <c r="HN6" s="18">
        <v>64</v>
      </c>
      <c r="HO6" s="18">
        <v>65</v>
      </c>
      <c r="HP6" s="18">
        <v>66</v>
      </c>
      <c r="HQ6" s="18">
        <v>67</v>
      </c>
      <c r="HR6" s="18">
        <v>68</v>
      </c>
      <c r="HS6" s="18">
        <v>69</v>
      </c>
      <c r="HT6" s="18">
        <v>70</v>
      </c>
      <c r="HU6" s="18">
        <v>71</v>
      </c>
      <c r="HV6" s="18">
        <v>72</v>
      </c>
      <c r="HW6" s="18">
        <v>73</v>
      </c>
      <c r="HX6" s="18">
        <v>74</v>
      </c>
      <c r="HY6" s="18">
        <v>75</v>
      </c>
      <c r="HZ6" s="18">
        <v>76</v>
      </c>
      <c r="IA6" s="18">
        <v>77</v>
      </c>
      <c r="IB6" s="18">
        <v>78</v>
      </c>
      <c r="IC6" s="18">
        <v>79</v>
      </c>
      <c r="ID6" s="18">
        <v>80</v>
      </c>
      <c r="IE6" s="18">
        <v>81</v>
      </c>
      <c r="IF6" s="18">
        <v>82</v>
      </c>
      <c r="IG6" s="18">
        <v>83</v>
      </c>
      <c r="IH6" s="18">
        <v>84</v>
      </c>
      <c r="II6" s="18">
        <v>85</v>
      </c>
      <c r="IJ6" s="18">
        <v>86</v>
      </c>
      <c r="IK6" s="18">
        <v>87</v>
      </c>
      <c r="IL6" s="18">
        <v>88</v>
      </c>
      <c r="IM6" s="18">
        <v>89</v>
      </c>
      <c r="IN6" s="18">
        <v>90</v>
      </c>
      <c r="IO6" s="18">
        <v>91</v>
      </c>
      <c r="IP6" s="18">
        <v>92</v>
      </c>
      <c r="IQ6" s="18">
        <v>93</v>
      </c>
      <c r="IR6" s="18">
        <v>94</v>
      </c>
      <c r="IS6" s="18">
        <v>95</v>
      </c>
      <c r="IT6" s="18">
        <v>96</v>
      </c>
      <c r="IU6" s="18">
        <v>97</v>
      </c>
      <c r="IV6" s="18">
        <v>98</v>
      </c>
      <c r="IW6" s="18">
        <v>99</v>
      </c>
      <c r="IX6" s="18">
        <v>100</v>
      </c>
      <c r="IY6" s="18">
        <v>101</v>
      </c>
      <c r="IZ6" s="18">
        <v>102</v>
      </c>
      <c r="JA6" s="18">
        <v>103</v>
      </c>
      <c r="JB6" s="18">
        <v>104</v>
      </c>
      <c r="JC6" s="18">
        <v>105</v>
      </c>
      <c r="JD6" s="18">
        <v>106</v>
      </c>
      <c r="JE6" s="18" t="s">
        <v>291</v>
      </c>
      <c r="JF6" s="59"/>
      <c r="JG6" s="18">
        <v>0</v>
      </c>
      <c r="JH6" s="18">
        <v>1</v>
      </c>
      <c r="JI6" s="18">
        <v>2</v>
      </c>
      <c r="JJ6" s="18">
        <v>3</v>
      </c>
      <c r="JK6" s="18">
        <v>4</v>
      </c>
      <c r="JL6" s="18">
        <v>5</v>
      </c>
      <c r="JM6" s="18">
        <v>6</v>
      </c>
      <c r="JN6" s="18">
        <v>7</v>
      </c>
      <c r="JO6" s="18">
        <v>8</v>
      </c>
      <c r="JP6" s="18">
        <v>9</v>
      </c>
      <c r="JQ6" s="18">
        <v>10</v>
      </c>
      <c r="JR6" s="18">
        <v>11</v>
      </c>
      <c r="JS6" s="18">
        <v>12</v>
      </c>
      <c r="JT6" s="18">
        <v>13</v>
      </c>
      <c r="JU6" s="18">
        <v>14</v>
      </c>
      <c r="JV6" s="18">
        <v>15</v>
      </c>
      <c r="JW6" s="18">
        <v>16</v>
      </c>
      <c r="JX6" s="18">
        <v>17</v>
      </c>
      <c r="JY6" s="18">
        <v>18</v>
      </c>
      <c r="JZ6" s="18">
        <v>19</v>
      </c>
      <c r="KA6" s="18">
        <v>20</v>
      </c>
      <c r="KB6" s="18">
        <v>21</v>
      </c>
      <c r="KC6" s="18">
        <v>22</v>
      </c>
      <c r="KD6" s="18">
        <v>23</v>
      </c>
      <c r="KE6" s="18">
        <v>24</v>
      </c>
      <c r="KF6" s="18">
        <v>25</v>
      </c>
      <c r="KG6" s="18">
        <v>26</v>
      </c>
      <c r="KH6" s="18">
        <v>27</v>
      </c>
      <c r="KI6" s="18">
        <v>28</v>
      </c>
      <c r="KJ6" s="18">
        <v>29</v>
      </c>
      <c r="KK6" s="18">
        <v>30</v>
      </c>
      <c r="KL6" s="18">
        <v>31</v>
      </c>
      <c r="KM6" s="18">
        <v>32</v>
      </c>
      <c r="KN6" s="18">
        <v>33</v>
      </c>
      <c r="KO6" s="18">
        <v>34</v>
      </c>
      <c r="KP6" s="18">
        <v>35</v>
      </c>
      <c r="KQ6" s="18">
        <v>36</v>
      </c>
      <c r="KR6" s="18">
        <v>37</v>
      </c>
      <c r="KS6" s="18">
        <v>38</v>
      </c>
      <c r="KT6" s="18">
        <v>39</v>
      </c>
      <c r="KU6" s="18">
        <v>40</v>
      </c>
      <c r="KV6" s="18">
        <v>41</v>
      </c>
      <c r="KW6" s="18">
        <v>42</v>
      </c>
      <c r="KX6" s="18">
        <v>43</v>
      </c>
      <c r="KY6" s="18">
        <v>44</v>
      </c>
      <c r="KZ6" s="18">
        <v>45</v>
      </c>
      <c r="LA6" s="18">
        <v>46</v>
      </c>
      <c r="LB6" s="18">
        <v>47</v>
      </c>
      <c r="LC6" s="18">
        <v>48</v>
      </c>
      <c r="LD6" s="18">
        <v>49</v>
      </c>
      <c r="LE6" s="18">
        <v>50</v>
      </c>
      <c r="LF6" s="18">
        <v>51</v>
      </c>
      <c r="LG6" s="18">
        <v>52</v>
      </c>
      <c r="LH6" s="18">
        <v>53</v>
      </c>
      <c r="LI6" s="18">
        <v>54</v>
      </c>
      <c r="LJ6" s="18">
        <v>55</v>
      </c>
      <c r="LK6" s="18">
        <v>56</v>
      </c>
      <c r="LL6" s="18">
        <v>57</v>
      </c>
      <c r="LM6" s="18">
        <v>58</v>
      </c>
      <c r="LN6" s="18">
        <v>59</v>
      </c>
      <c r="LO6" s="18">
        <v>60</v>
      </c>
      <c r="LP6" s="18">
        <v>61</v>
      </c>
      <c r="LQ6" s="18">
        <v>62</v>
      </c>
      <c r="LR6" s="18">
        <v>63</v>
      </c>
      <c r="LS6" s="18">
        <v>64</v>
      </c>
      <c r="LT6" s="18">
        <v>65</v>
      </c>
      <c r="LU6" s="18">
        <v>66</v>
      </c>
      <c r="LV6" s="18">
        <v>67</v>
      </c>
      <c r="LW6" s="18">
        <v>68</v>
      </c>
      <c r="LX6" s="18">
        <v>69</v>
      </c>
      <c r="LY6" s="18">
        <v>70</v>
      </c>
      <c r="LZ6" s="18">
        <v>71</v>
      </c>
      <c r="MA6" s="18">
        <v>72</v>
      </c>
      <c r="MB6" s="18">
        <v>73</v>
      </c>
      <c r="MC6" s="18">
        <v>74</v>
      </c>
      <c r="MD6" s="18">
        <v>75</v>
      </c>
      <c r="ME6" s="18">
        <v>76</v>
      </c>
      <c r="MF6" s="18">
        <v>77</v>
      </c>
      <c r="MG6" s="18">
        <v>78</v>
      </c>
      <c r="MH6" s="18">
        <v>79</v>
      </c>
      <c r="MI6" s="18">
        <v>80</v>
      </c>
      <c r="MJ6" s="18">
        <v>81</v>
      </c>
      <c r="MK6" s="18">
        <v>82</v>
      </c>
      <c r="ML6" s="18">
        <v>83</v>
      </c>
      <c r="MM6" s="18">
        <v>84</v>
      </c>
      <c r="MN6" s="18">
        <v>85</v>
      </c>
      <c r="MO6" s="18">
        <v>86</v>
      </c>
      <c r="MP6" s="18">
        <v>87</v>
      </c>
      <c r="MQ6" s="18">
        <v>88</v>
      </c>
      <c r="MR6" s="18">
        <v>89</v>
      </c>
      <c r="MS6" s="18">
        <v>90</v>
      </c>
      <c r="MT6" s="18">
        <v>91</v>
      </c>
      <c r="MU6" s="18">
        <v>92</v>
      </c>
      <c r="MV6" s="18">
        <v>93</v>
      </c>
      <c r="MW6" s="18">
        <v>94</v>
      </c>
      <c r="MX6" s="18">
        <v>95</v>
      </c>
      <c r="MY6" s="18">
        <v>96</v>
      </c>
      <c r="MZ6" s="18">
        <v>97</v>
      </c>
      <c r="NA6" s="18">
        <v>98</v>
      </c>
      <c r="NB6" s="18">
        <v>99</v>
      </c>
      <c r="NC6" s="18">
        <v>100</v>
      </c>
      <c r="ND6" s="18">
        <v>101</v>
      </c>
      <c r="NE6" s="18">
        <v>102</v>
      </c>
      <c r="NF6" s="18">
        <v>103</v>
      </c>
      <c r="NG6" s="18">
        <v>104</v>
      </c>
      <c r="NH6" s="18">
        <v>105</v>
      </c>
      <c r="NI6" s="18">
        <v>108</v>
      </c>
      <c r="NJ6" s="18" t="s">
        <v>291</v>
      </c>
      <c r="NK6" s="59"/>
      <c r="NL6" s="18"/>
      <c r="NM6" s="447"/>
      <c r="NN6" s="447"/>
      <c r="NO6" s="447"/>
      <c r="NP6" s="447"/>
      <c r="NQ6" s="447"/>
    </row>
    <row r="7" spans="1:381" ht="14.4">
      <c r="A7" s="250" t="s">
        <v>20</v>
      </c>
      <c r="B7" s="251">
        <f>B8+B6</f>
        <v>15757</v>
      </c>
      <c r="C7" s="251">
        <f t="shared" ref="C7:U7" si="1">C8+C6</f>
        <v>14495</v>
      </c>
      <c r="D7" s="251">
        <f t="shared" si="1"/>
        <v>39823</v>
      </c>
      <c r="E7" s="251">
        <f t="shared" si="1"/>
        <v>43187</v>
      </c>
      <c r="F7" s="251">
        <f t="shared" si="1"/>
        <v>129910</v>
      </c>
      <c r="G7" s="251">
        <f t="shared" si="1"/>
        <v>128868</v>
      </c>
      <c r="H7" s="251">
        <f t="shared" si="1"/>
        <v>141683</v>
      </c>
      <c r="I7" s="251">
        <f t="shared" si="1"/>
        <v>133040</v>
      </c>
      <c r="J7" s="251">
        <f t="shared" si="1"/>
        <v>115497</v>
      </c>
      <c r="K7" s="251">
        <f t="shared" si="1"/>
        <v>111599</v>
      </c>
      <c r="L7" s="251">
        <f t="shared" si="1"/>
        <v>80784</v>
      </c>
      <c r="M7" s="251">
        <f t="shared" si="1"/>
        <v>79047</v>
      </c>
      <c r="N7" s="251">
        <f t="shared" si="1"/>
        <v>47749</v>
      </c>
      <c r="O7" s="251">
        <f t="shared" si="1"/>
        <v>42905</v>
      </c>
      <c r="P7" s="251">
        <f t="shared" si="1"/>
        <v>23854</v>
      </c>
      <c r="Q7" s="251">
        <f t="shared" si="1"/>
        <v>22979</v>
      </c>
      <c r="R7" s="251">
        <f t="shared" si="1"/>
        <v>9434</v>
      </c>
      <c r="S7" s="251">
        <f t="shared" si="1"/>
        <v>13943</v>
      </c>
      <c r="T7" s="251">
        <f t="shared" si="1"/>
        <v>1977</v>
      </c>
      <c r="U7" s="251">
        <f t="shared" si="1"/>
        <v>6059</v>
      </c>
      <c r="W7" s="12" t="s">
        <v>179</v>
      </c>
      <c r="X7" s="295">
        <f>SUM(FB7:FK7)</f>
        <v>2471</v>
      </c>
      <c r="Y7" s="295">
        <f>SUM(AU7:BD7)</f>
        <v>2387</v>
      </c>
      <c r="Z7" s="295">
        <f>SUM(FL7:FU7)</f>
        <v>8940</v>
      </c>
      <c r="AA7" s="295">
        <f>SUM(BE7:BN7)</f>
        <v>9159</v>
      </c>
      <c r="AB7" s="295">
        <f>SUM(FV7:GE7)</f>
        <v>20964</v>
      </c>
      <c r="AC7" s="295">
        <f>SUM(BO7:BX7)</f>
        <v>22540</v>
      </c>
      <c r="AD7" s="295">
        <f>SUM(GF7:GO7)</f>
        <v>21105</v>
      </c>
      <c r="AE7" s="295">
        <f>SUM(BY7:CH7)</f>
        <v>21473</v>
      </c>
      <c r="AF7" s="295">
        <f>SUM(GP7:GY7)</f>
        <v>17782</v>
      </c>
      <c r="AG7" s="295">
        <f>SUM(CI7:CR7)</f>
        <v>18671</v>
      </c>
      <c r="AH7" s="295">
        <f>SUM(GZ7:HI7)</f>
        <v>13065</v>
      </c>
      <c r="AI7" s="295">
        <f>SUM(CS7:DB7)</f>
        <v>13540</v>
      </c>
      <c r="AJ7" s="295">
        <f>SUM(HJ7:HS7)</f>
        <v>8801</v>
      </c>
      <c r="AK7" s="295">
        <f>SUM(DC7:DL7)</f>
        <v>8971</v>
      </c>
      <c r="AL7" s="295">
        <f>SUM(HT7:IC7)</f>
        <v>4995</v>
      </c>
      <c r="AM7" s="295">
        <f>SUM(DM7:DV7)</f>
        <v>5239</v>
      </c>
      <c r="AN7" s="295">
        <f>SUM(ID7:IM7)</f>
        <v>1776</v>
      </c>
      <c r="AO7" s="295">
        <f>SUM(DW7:EF7)</f>
        <v>2884</v>
      </c>
      <c r="AP7" s="295">
        <f>SUM(IN7:JD7)</f>
        <v>272</v>
      </c>
      <c r="AQ7" s="295">
        <f>SUM(EG7:EY7)</f>
        <v>827</v>
      </c>
      <c r="AR7" s="282">
        <f>NK7+EZ7+JE7</f>
        <v>819</v>
      </c>
      <c r="AT7" s="12" t="s">
        <v>179</v>
      </c>
      <c r="AU7" s="13">
        <v>85</v>
      </c>
      <c r="AV7" s="13">
        <v>213</v>
      </c>
      <c r="AW7" s="13">
        <v>203</v>
      </c>
      <c r="AX7" s="13">
        <v>203</v>
      </c>
      <c r="AY7" s="13">
        <v>204</v>
      </c>
      <c r="AZ7" s="13">
        <v>224</v>
      </c>
      <c r="BA7" s="13">
        <v>298</v>
      </c>
      <c r="BB7" s="13">
        <v>294</v>
      </c>
      <c r="BC7" s="13">
        <v>325</v>
      </c>
      <c r="BD7" s="13">
        <v>338</v>
      </c>
      <c r="BE7" s="13">
        <v>409</v>
      </c>
      <c r="BF7" s="13">
        <v>452</v>
      </c>
      <c r="BG7" s="13">
        <v>548</v>
      </c>
      <c r="BH7" s="13">
        <v>591</v>
      </c>
      <c r="BI7" s="13">
        <v>689</v>
      </c>
      <c r="BJ7" s="13">
        <v>942</v>
      </c>
      <c r="BK7" s="13">
        <v>1069</v>
      </c>
      <c r="BL7" s="13">
        <v>1288</v>
      </c>
      <c r="BM7" s="13">
        <v>1570</v>
      </c>
      <c r="BN7" s="13">
        <v>1601</v>
      </c>
      <c r="BO7" s="13">
        <v>1787</v>
      </c>
      <c r="BP7" s="13">
        <v>1982</v>
      </c>
      <c r="BQ7" s="13">
        <v>2135</v>
      </c>
      <c r="BR7" s="13">
        <v>2152</v>
      </c>
      <c r="BS7" s="13">
        <v>2385</v>
      </c>
      <c r="BT7" s="13">
        <v>2420</v>
      </c>
      <c r="BU7" s="13">
        <v>2465</v>
      </c>
      <c r="BV7" s="13">
        <v>2256</v>
      </c>
      <c r="BW7" s="13">
        <v>2415</v>
      </c>
      <c r="BX7" s="13">
        <v>2543</v>
      </c>
      <c r="BY7" s="13">
        <v>2355</v>
      </c>
      <c r="BZ7" s="13">
        <v>2328</v>
      </c>
      <c r="CA7" s="13">
        <v>2121</v>
      </c>
      <c r="CB7" s="13">
        <v>2184</v>
      </c>
      <c r="CC7" s="13">
        <v>2204</v>
      </c>
      <c r="CD7" s="13">
        <v>2097</v>
      </c>
      <c r="CE7" s="13">
        <v>1971</v>
      </c>
      <c r="CF7" s="13">
        <v>2037</v>
      </c>
      <c r="CG7" s="13">
        <v>2024</v>
      </c>
      <c r="CH7" s="13">
        <v>2152</v>
      </c>
      <c r="CI7" s="13">
        <v>2061</v>
      </c>
      <c r="CJ7" s="13">
        <v>2105</v>
      </c>
      <c r="CK7" s="13">
        <v>2130</v>
      </c>
      <c r="CL7" s="13">
        <v>2050</v>
      </c>
      <c r="CM7" s="13">
        <v>1890</v>
      </c>
      <c r="CN7" s="13">
        <v>1774</v>
      </c>
      <c r="CO7" s="13">
        <v>1783</v>
      </c>
      <c r="CP7" s="13">
        <v>1580</v>
      </c>
      <c r="CQ7" s="13">
        <v>1639</v>
      </c>
      <c r="CR7" s="13">
        <v>1659</v>
      </c>
      <c r="CS7" s="13">
        <v>1578</v>
      </c>
      <c r="CT7" s="13">
        <v>1462</v>
      </c>
      <c r="CU7" s="13">
        <v>1491</v>
      </c>
      <c r="CV7" s="13">
        <v>1369</v>
      </c>
      <c r="CW7" s="13">
        <v>1408</v>
      </c>
      <c r="CX7" s="13">
        <v>1335</v>
      </c>
      <c r="CY7" s="13">
        <v>1269</v>
      </c>
      <c r="CZ7" s="13">
        <v>1246</v>
      </c>
      <c r="DA7" s="13">
        <v>1215</v>
      </c>
      <c r="DB7" s="13">
        <v>1167</v>
      </c>
      <c r="DC7" s="13">
        <v>1101</v>
      </c>
      <c r="DD7" s="13">
        <v>1021</v>
      </c>
      <c r="DE7" s="13">
        <v>1010</v>
      </c>
      <c r="DF7" s="13">
        <v>925</v>
      </c>
      <c r="DG7" s="13">
        <v>892</v>
      </c>
      <c r="DH7" s="13">
        <v>911</v>
      </c>
      <c r="DI7" s="13">
        <v>817</v>
      </c>
      <c r="DJ7" s="13">
        <v>812</v>
      </c>
      <c r="DK7" s="13">
        <v>762</v>
      </c>
      <c r="DL7" s="13">
        <v>720</v>
      </c>
      <c r="DM7" s="13">
        <v>653</v>
      </c>
      <c r="DN7" s="13">
        <v>681</v>
      </c>
      <c r="DO7" s="13">
        <v>616</v>
      </c>
      <c r="DP7" s="13">
        <v>551</v>
      </c>
      <c r="DQ7" s="13">
        <v>514</v>
      </c>
      <c r="DR7" s="13">
        <v>504</v>
      </c>
      <c r="DS7" s="13">
        <v>477</v>
      </c>
      <c r="DT7" s="13">
        <v>442</v>
      </c>
      <c r="DU7" s="13">
        <v>390</v>
      </c>
      <c r="DV7" s="13">
        <v>411</v>
      </c>
      <c r="DW7" s="13">
        <v>380</v>
      </c>
      <c r="DX7" s="13">
        <v>360</v>
      </c>
      <c r="DY7" s="13">
        <v>306</v>
      </c>
      <c r="DZ7" s="13">
        <v>303</v>
      </c>
      <c r="EA7" s="13">
        <v>298</v>
      </c>
      <c r="EB7" s="13">
        <v>268</v>
      </c>
      <c r="EC7" s="13">
        <v>285</v>
      </c>
      <c r="ED7" s="13">
        <v>246</v>
      </c>
      <c r="EE7" s="13">
        <v>242</v>
      </c>
      <c r="EF7" s="13">
        <v>196</v>
      </c>
      <c r="EG7" s="13">
        <v>177</v>
      </c>
      <c r="EH7" s="13">
        <v>167</v>
      </c>
      <c r="EI7" s="13">
        <v>129</v>
      </c>
      <c r="EJ7" s="13">
        <v>79</v>
      </c>
      <c r="EK7" s="13">
        <v>78</v>
      </c>
      <c r="EL7" s="13">
        <v>59</v>
      </c>
      <c r="EM7" s="13">
        <v>37</v>
      </c>
      <c r="EN7" s="13">
        <v>32</v>
      </c>
      <c r="EO7" s="13">
        <v>25</v>
      </c>
      <c r="EP7" s="13">
        <v>16</v>
      </c>
      <c r="EQ7" s="13">
        <v>19</v>
      </c>
      <c r="ER7" s="13">
        <v>2</v>
      </c>
      <c r="ES7" s="13">
        <v>5</v>
      </c>
      <c r="ET7" s="13">
        <v>1</v>
      </c>
      <c r="EU7" s="13"/>
      <c r="EV7" s="13"/>
      <c r="EW7" s="13"/>
      <c r="EX7" s="13">
        <v>1</v>
      </c>
      <c r="EY7" s="13"/>
      <c r="EZ7" s="13"/>
      <c r="FA7" s="60">
        <v>105691</v>
      </c>
      <c r="FB7" s="13">
        <v>92</v>
      </c>
      <c r="FC7" s="13">
        <v>213</v>
      </c>
      <c r="FD7" s="13">
        <v>200</v>
      </c>
      <c r="FE7" s="13">
        <v>211</v>
      </c>
      <c r="FF7" s="13">
        <v>240</v>
      </c>
      <c r="FG7" s="13">
        <v>259</v>
      </c>
      <c r="FH7" s="13">
        <v>289</v>
      </c>
      <c r="FI7" s="13">
        <v>333</v>
      </c>
      <c r="FJ7" s="13">
        <v>319</v>
      </c>
      <c r="FK7" s="13">
        <v>315</v>
      </c>
      <c r="FL7" s="13">
        <v>407</v>
      </c>
      <c r="FM7" s="13">
        <v>454</v>
      </c>
      <c r="FN7" s="13">
        <v>524</v>
      </c>
      <c r="FO7" s="13">
        <v>599</v>
      </c>
      <c r="FP7" s="13">
        <v>747</v>
      </c>
      <c r="FQ7" s="13">
        <v>797</v>
      </c>
      <c r="FR7" s="13">
        <v>1031</v>
      </c>
      <c r="FS7" s="13">
        <v>1263</v>
      </c>
      <c r="FT7" s="13">
        <v>1570</v>
      </c>
      <c r="FU7" s="13">
        <v>1548</v>
      </c>
      <c r="FV7" s="13">
        <v>1744</v>
      </c>
      <c r="FW7" s="13">
        <v>1760</v>
      </c>
      <c r="FX7" s="13">
        <v>1996</v>
      </c>
      <c r="FY7" s="13">
        <v>2112</v>
      </c>
      <c r="FZ7" s="13">
        <v>2137</v>
      </c>
      <c r="GA7" s="13">
        <v>2180</v>
      </c>
      <c r="GB7" s="13">
        <v>2167</v>
      </c>
      <c r="GC7" s="13">
        <v>2266</v>
      </c>
      <c r="GD7" s="13">
        <v>2240</v>
      </c>
      <c r="GE7" s="13">
        <v>2362</v>
      </c>
      <c r="GF7" s="13">
        <v>2367</v>
      </c>
      <c r="GG7" s="13">
        <v>2219</v>
      </c>
      <c r="GH7" s="13">
        <v>2208</v>
      </c>
      <c r="GI7" s="13">
        <v>2203</v>
      </c>
      <c r="GJ7" s="13">
        <v>2176</v>
      </c>
      <c r="GK7" s="13">
        <v>2017</v>
      </c>
      <c r="GL7" s="13">
        <v>1944</v>
      </c>
      <c r="GM7" s="13">
        <v>1949</v>
      </c>
      <c r="GN7" s="13">
        <v>1988</v>
      </c>
      <c r="GO7" s="13">
        <v>2034</v>
      </c>
      <c r="GP7" s="13">
        <v>2032</v>
      </c>
      <c r="GQ7" s="13">
        <v>2065</v>
      </c>
      <c r="GR7" s="13">
        <v>1927</v>
      </c>
      <c r="GS7" s="13">
        <v>1833</v>
      </c>
      <c r="GT7" s="13">
        <v>1782</v>
      </c>
      <c r="GU7" s="13">
        <v>1661</v>
      </c>
      <c r="GV7" s="13">
        <v>1689</v>
      </c>
      <c r="GW7" s="13">
        <v>1589</v>
      </c>
      <c r="GX7" s="13">
        <v>1577</v>
      </c>
      <c r="GY7" s="13">
        <v>1627</v>
      </c>
      <c r="GZ7" s="13">
        <v>1526</v>
      </c>
      <c r="HA7" s="13">
        <v>1428</v>
      </c>
      <c r="HB7" s="13">
        <v>1344</v>
      </c>
      <c r="HC7" s="13">
        <v>1365</v>
      </c>
      <c r="HD7" s="13">
        <v>1291</v>
      </c>
      <c r="HE7" s="13">
        <v>1277</v>
      </c>
      <c r="HF7" s="13">
        <v>1283</v>
      </c>
      <c r="HG7" s="13">
        <v>1215</v>
      </c>
      <c r="HH7" s="13">
        <v>1160</v>
      </c>
      <c r="HI7" s="13">
        <v>1176</v>
      </c>
      <c r="HJ7" s="13">
        <v>1040</v>
      </c>
      <c r="HK7" s="13">
        <v>1021</v>
      </c>
      <c r="HL7" s="13">
        <v>954</v>
      </c>
      <c r="HM7" s="13">
        <v>966</v>
      </c>
      <c r="HN7" s="13">
        <v>915</v>
      </c>
      <c r="HO7" s="13">
        <v>842</v>
      </c>
      <c r="HP7" s="13">
        <v>797</v>
      </c>
      <c r="HQ7" s="13">
        <v>798</v>
      </c>
      <c r="HR7" s="13">
        <v>768</v>
      </c>
      <c r="HS7" s="13">
        <v>700</v>
      </c>
      <c r="HT7" s="13">
        <v>691</v>
      </c>
      <c r="HU7" s="13">
        <v>667</v>
      </c>
      <c r="HV7" s="13">
        <v>586</v>
      </c>
      <c r="HW7" s="13">
        <v>608</v>
      </c>
      <c r="HX7" s="13">
        <v>532</v>
      </c>
      <c r="HY7" s="13">
        <v>475</v>
      </c>
      <c r="HZ7" s="13">
        <v>398</v>
      </c>
      <c r="IA7" s="13">
        <v>363</v>
      </c>
      <c r="IB7" s="13">
        <v>336</v>
      </c>
      <c r="IC7" s="13">
        <v>339</v>
      </c>
      <c r="ID7" s="13">
        <v>283</v>
      </c>
      <c r="IE7" s="13">
        <v>285</v>
      </c>
      <c r="IF7" s="13">
        <v>204</v>
      </c>
      <c r="IG7" s="13">
        <v>211</v>
      </c>
      <c r="IH7" s="13">
        <v>172</v>
      </c>
      <c r="II7" s="13">
        <v>160</v>
      </c>
      <c r="IJ7" s="13">
        <v>143</v>
      </c>
      <c r="IK7" s="13">
        <v>126</v>
      </c>
      <c r="IL7" s="13">
        <v>105</v>
      </c>
      <c r="IM7" s="13">
        <v>87</v>
      </c>
      <c r="IN7" s="13">
        <v>74</v>
      </c>
      <c r="IO7" s="13">
        <v>49</v>
      </c>
      <c r="IP7" s="13">
        <v>45</v>
      </c>
      <c r="IQ7" s="13">
        <v>28</v>
      </c>
      <c r="IR7" s="13">
        <v>31</v>
      </c>
      <c r="IS7" s="13">
        <v>13</v>
      </c>
      <c r="IT7" s="13">
        <v>14</v>
      </c>
      <c r="IU7" s="13">
        <v>8</v>
      </c>
      <c r="IV7" s="13">
        <v>3</v>
      </c>
      <c r="IW7" s="13">
        <v>3</v>
      </c>
      <c r="IX7" s="13">
        <v>4</v>
      </c>
      <c r="IY7" s="13"/>
      <c r="IZ7" s="13"/>
      <c r="JA7" s="13"/>
      <c r="JB7" s="13"/>
      <c r="JC7" s="13"/>
      <c r="JD7" s="13"/>
      <c r="JE7" s="13">
        <v>1</v>
      </c>
      <c r="JF7" s="60">
        <v>100172</v>
      </c>
      <c r="JG7" s="13">
        <v>25</v>
      </c>
      <c r="JH7" s="13">
        <v>10</v>
      </c>
      <c r="JI7" s="13">
        <v>1</v>
      </c>
      <c r="JJ7" s="13">
        <v>3</v>
      </c>
      <c r="JK7" s="13"/>
      <c r="JL7" s="13">
        <v>1</v>
      </c>
      <c r="JM7" s="13">
        <v>3</v>
      </c>
      <c r="JN7" s="13">
        <v>4</v>
      </c>
      <c r="JO7" s="13">
        <v>2</v>
      </c>
      <c r="JP7" s="13">
        <v>5</v>
      </c>
      <c r="JQ7" s="13">
        <v>17</v>
      </c>
      <c r="JR7" s="13">
        <v>8</v>
      </c>
      <c r="JS7" s="13">
        <v>1</v>
      </c>
      <c r="JT7" s="13">
        <v>5</v>
      </c>
      <c r="JU7" s="13">
        <v>7</v>
      </c>
      <c r="JV7" s="13">
        <v>5</v>
      </c>
      <c r="JW7" s="13">
        <v>7</v>
      </c>
      <c r="JX7" s="13">
        <v>10</v>
      </c>
      <c r="JY7" s="13">
        <v>10</v>
      </c>
      <c r="JZ7" s="13">
        <v>12</v>
      </c>
      <c r="KA7" s="13">
        <v>8</v>
      </c>
      <c r="KB7" s="13">
        <v>5</v>
      </c>
      <c r="KC7" s="13">
        <v>8</v>
      </c>
      <c r="KD7" s="13">
        <v>5</v>
      </c>
      <c r="KE7" s="13">
        <v>17</v>
      </c>
      <c r="KF7" s="13">
        <v>9</v>
      </c>
      <c r="KG7" s="13">
        <v>10</v>
      </c>
      <c r="KH7" s="13">
        <v>5</v>
      </c>
      <c r="KI7" s="13">
        <v>15</v>
      </c>
      <c r="KJ7" s="13">
        <v>11</v>
      </c>
      <c r="KK7" s="13">
        <v>11</v>
      </c>
      <c r="KL7" s="13">
        <v>16</v>
      </c>
      <c r="KM7" s="13">
        <v>8</v>
      </c>
      <c r="KN7" s="13">
        <v>9</v>
      </c>
      <c r="KO7" s="13">
        <v>8</v>
      </c>
      <c r="KP7" s="13">
        <v>11</v>
      </c>
      <c r="KQ7" s="13">
        <v>7</v>
      </c>
      <c r="KR7" s="13">
        <v>6</v>
      </c>
      <c r="KS7" s="13">
        <v>13</v>
      </c>
      <c r="KT7" s="13">
        <v>12</v>
      </c>
      <c r="KU7" s="13">
        <v>11</v>
      </c>
      <c r="KV7" s="13">
        <v>12</v>
      </c>
      <c r="KW7" s="13">
        <v>11</v>
      </c>
      <c r="KX7" s="13">
        <v>14</v>
      </c>
      <c r="KY7" s="13">
        <v>11</v>
      </c>
      <c r="KZ7" s="13">
        <v>8</v>
      </c>
      <c r="LA7" s="13">
        <v>4</v>
      </c>
      <c r="LB7" s="13">
        <v>8</v>
      </c>
      <c r="LC7" s="13">
        <v>16</v>
      </c>
      <c r="LD7" s="13">
        <v>4</v>
      </c>
      <c r="LE7" s="13">
        <v>11</v>
      </c>
      <c r="LF7" s="13">
        <v>8</v>
      </c>
      <c r="LG7" s="13">
        <v>9</v>
      </c>
      <c r="LH7" s="13">
        <v>11</v>
      </c>
      <c r="LI7" s="13">
        <v>14</v>
      </c>
      <c r="LJ7" s="13">
        <v>6</v>
      </c>
      <c r="LK7" s="13">
        <v>7</v>
      </c>
      <c r="LL7" s="13">
        <v>7</v>
      </c>
      <c r="LM7" s="13">
        <v>8</v>
      </c>
      <c r="LN7" s="13">
        <v>9</v>
      </c>
      <c r="LO7" s="13">
        <v>7</v>
      </c>
      <c r="LP7" s="13">
        <v>9</v>
      </c>
      <c r="LQ7" s="13">
        <v>4</v>
      </c>
      <c r="LR7" s="13">
        <v>6</v>
      </c>
      <c r="LS7" s="13">
        <v>5</v>
      </c>
      <c r="LT7" s="13">
        <v>7</v>
      </c>
      <c r="LU7" s="13">
        <v>6</v>
      </c>
      <c r="LV7" s="13">
        <v>3</v>
      </c>
      <c r="LW7" s="13">
        <v>6</v>
      </c>
      <c r="LX7" s="13">
        <v>6</v>
      </c>
      <c r="LY7" s="13">
        <v>10</v>
      </c>
      <c r="LZ7" s="13">
        <v>4</v>
      </c>
      <c r="MA7" s="13">
        <v>8</v>
      </c>
      <c r="MB7" s="13">
        <v>7</v>
      </c>
      <c r="MC7" s="13">
        <v>4</v>
      </c>
      <c r="MD7" s="13">
        <v>6</v>
      </c>
      <c r="ME7" s="13">
        <v>8</v>
      </c>
      <c r="MF7" s="13">
        <v>2</v>
      </c>
      <c r="MG7" s="13">
        <v>4</v>
      </c>
      <c r="MH7" s="13">
        <v>9</v>
      </c>
      <c r="MI7" s="13">
        <v>3</v>
      </c>
      <c r="MJ7" s="13">
        <v>4</v>
      </c>
      <c r="MK7" s="13">
        <v>5</v>
      </c>
      <c r="ML7" s="13">
        <v>12</v>
      </c>
      <c r="MM7" s="13">
        <v>11</v>
      </c>
      <c r="MN7" s="13">
        <v>15</v>
      </c>
      <c r="MO7" s="13">
        <v>9</v>
      </c>
      <c r="MP7" s="13">
        <v>6</v>
      </c>
      <c r="MQ7" s="13">
        <v>8</v>
      </c>
      <c r="MR7" s="13">
        <v>9</v>
      </c>
      <c r="MS7" s="13">
        <v>13</v>
      </c>
      <c r="MT7" s="13">
        <v>12</v>
      </c>
      <c r="MU7" s="13">
        <v>12</v>
      </c>
      <c r="MV7" s="13">
        <v>12</v>
      </c>
      <c r="MW7" s="13">
        <v>6</v>
      </c>
      <c r="MX7" s="13">
        <v>2</v>
      </c>
      <c r="MY7" s="13">
        <v>3</v>
      </c>
      <c r="MZ7" s="13">
        <v>8</v>
      </c>
      <c r="NA7" s="13">
        <v>6</v>
      </c>
      <c r="NB7" s="13"/>
      <c r="NC7" s="13">
        <v>1</v>
      </c>
      <c r="ND7" s="13">
        <v>2</v>
      </c>
      <c r="NE7" s="13"/>
      <c r="NF7" s="13"/>
      <c r="NG7" s="13"/>
      <c r="NH7" s="13"/>
      <c r="NI7" s="13"/>
      <c r="NJ7" s="13">
        <v>19</v>
      </c>
      <c r="NK7" s="60">
        <v>818</v>
      </c>
      <c r="NL7" s="13">
        <v>206681</v>
      </c>
      <c r="NM7" s="448"/>
      <c r="NN7" s="448"/>
      <c r="NO7" s="448"/>
      <c r="NP7" s="448"/>
      <c r="NQ7" s="448"/>
    </row>
    <row r="8" spans="1:381" ht="14.4">
      <c r="A8" s="250" t="s">
        <v>21</v>
      </c>
      <c r="B8" s="251">
        <f>B39+B41+B48+B49+B52+B53+B54+B70+B71+B72+B73+B74+B75+B84+B89+B90+B95+B96+B97+B100+B101+B102+B109+B110+B113+B115+B117+B120+B121+B130+B132+B135+B148+B149+B150+B153+B158+B163+B165+B168</f>
        <v>10716</v>
      </c>
      <c r="C8" s="251">
        <f t="shared" ref="C8:U8" si="2">C39+C41+C48+C49+C52+C53+C54+C70+C71+C72+C73+C74+C75+C84+C89+C90+C95+C96+C97+C100+C101+C102+C109+C110+C113+C115+C117+C120+C121+C130+C132+C135+C148+C149+C150+C153+C158+C163+C165+C168</f>
        <v>9743</v>
      </c>
      <c r="D8" s="251">
        <f t="shared" si="2"/>
        <v>28138</v>
      </c>
      <c r="E8" s="251">
        <f t="shared" si="2"/>
        <v>31171</v>
      </c>
      <c r="F8" s="251">
        <f t="shared" si="2"/>
        <v>100233</v>
      </c>
      <c r="G8" s="251">
        <f t="shared" si="2"/>
        <v>97610</v>
      </c>
      <c r="H8" s="251">
        <f t="shared" si="2"/>
        <v>108697</v>
      </c>
      <c r="I8" s="251">
        <f t="shared" si="2"/>
        <v>101101</v>
      </c>
      <c r="J8" s="251">
        <f t="shared" si="2"/>
        <v>89463</v>
      </c>
      <c r="K8" s="251">
        <f t="shared" si="2"/>
        <v>86255</v>
      </c>
      <c r="L8" s="251">
        <f t="shared" si="2"/>
        <v>60958</v>
      </c>
      <c r="M8" s="251">
        <f t="shared" si="2"/>
        <v>59896</v>
      </c>
      <c r="N8" s="251">
        <f t="shared" si="2"/>
        <v>34578</v>
      </c>
      <c r="O8" s="251">
        <f t="shared" si="2"/>
        <v>31352</v>
      </c>
      <c r="P8" s="251">
        <f t="shared" si="2"/>
        <v>16698</v>
      </c>
      <c r="Q8" s="251">
        <f t="shared" si="2"/>
        <v>15804</v>
      </c>
      <c r="R8" s="251">
        <f t="shared" si="2"/>
        <v>6127</v>
      </c>
      <c r="S8" s="251">
        <f t="shared" si="2"/>
        <v>8692</v>
      </c>
      <c r="T8" s="251">
        <f t="shared" si="2"/>
        <v>1098</v>
      </c>
      <c r="U8" s="251">
        <f t="shared" si="2"/>
        <v>3213</v>
      </c>
      <c r="W8" s="12" t="s">
        <v>19</v>
      </c>
      <c r="X8" s="796">
        <f t="shared" ref="X8:X9" si="3">SUM(FB8:FK8)</f>
        <v>5041</v>
      </c>
      <c r="Y8" s="796">
        <f t="shared" ref="Y8:Y9" si="4">SUM(AU8:BD8)</f>
        <v>4752</v>
      </c>
      <c r="Z8" s="796">
        <f t="shared" ref="Z8:Z9" si="5">SUM(FL8:FU8)</f>
        <v>11685</v>
      </c>
      <c r="AA8" s="796">
        <f t="shared" ref="AA8:AA9" si="6">SUM(BE8:BN8)</f>
        <v>12016</v>
      </c>
      <c r="AB8" s="796">
        <f t="shared" ref="AB8:AB9" si="7">SUM(FV8:GE8)</f>
        <v>29677</v>
      </c>
      <c r="AC8" s="796">
        <f t="shared" ref="AC8:AC9" si="8">SUM(BO8:BX8)</f>
        <v>31258</v>
      </c>
      <c r="AD8" s="796">
        <f t="shared" ref="AD8:AD9" si="9">SUM(GF8:GO8)</f>
        <v>32986</v>
      </c>
      <c r="AE8" s="796">
        <f t="shared" ref="AE8:AE9" si="10">SUM(BY8:CH8)</f>
        <v>31939</v>
      </c>
      <c r="AF8" s="796">
        <f t="shared" ref="AF8:AF9" si="11">SUM(GP8:GY8)</f>
        <v>26034</v>
      </c>
      <c r="AG8" s="796">
        <f t="shared" ref="AG8:AG9" si="12">SUM(CI8:CR8)</f>
        <v>25344</v>
      </c>
      <c r="AH8" s="796">
        <f t="shared" ref="AH8:AH9" si="13">SUM(GZ8:HI8)</f>
        <v>19826</v>
      </c>
      <c r="AI8" s="796">
        <f t="shared" ref="AI8:AI9" si="14">SUM(CS8:DB8)</f>
        <v>19151</v>
      </c>
      <c r="AJ8" s="796">
        <f t="shared" ref="AJ8:AJ9" si="15">SUM(HJ8:HS8)</f>
        <v>13171</v>
      </c>
      <c r="AK8" s="796">
        <f t="shared" ref="AK8:AK9" si="16">SUM(DC8:DL8)</f>
        <v>11553</v>
      </c>
      <c r="AL8" s="796">
        <f t="shared" ref="AL8:AL9" si="17">SUM(HT8:IC8)</f>
        <v>7156</v>
      </c>
      <c r="AM8" s="796">
        <f t="shared" ref="AM8:AM9" si="18">SUM(DM8:DV8)</f>
        <v>7175</v>
      </c>
      <c r="AN8" s="796">
        <f t="shared" ref="AN8:AN9" si="19">SUM(ID8:IM8)</f>
        <v>3307</v>
      </c>
      <c r="AO8" s="796">
        <f t="shared" ref="AO8:AO9" si="20">SUM(DW8:EF8)</f>
        <v>5251</v>
      </c>
      <c r="AP8" s="796">
        <f t="shared" ref="AP8:AP9" si="21">SUM(IN8:JD8)</f>
        <v>879</v>
      </c>
      <c r="AQ8" s="796">
        <f t="shared" ref="AQ8:AQ9" si="22">SUM(EG8:EY8)</f>
        <v>2846</v>
      </c>
      <c r="AR8" s="796">
        <f t="shared" ref="AR8:AR9" si="23">NK8+EZ8+JE8</f>
        <v>6757</v>
      </c>
      <c r="AT8" s="12" t="s">
        <v>19</v>
      </c>
      <c r="AU8" s="13">
        <v>109</v>
      </c>
      <c r="AV8" s="13">
        <v>544</v>
      </c>
      <c r="AW8" s="13">
        <v>463</v>
      </c>
      <c r="AX8" s="13">
        <v>404</v>
      </c>
      <c r="AY8" s="13">
        <v>417</v>
      </c>
      <c r="AZ8" s="13">
        <v>454</v>
      </c>
      <c r="BA8" s="13">
        <v>542</v>
      </c>
      <c r="BB8" s="13">
        <v>576</v>
      </c>
      <c r="BC8" s="13">
        <v>613</v>
      </c>
      <c r="BD8" s="13">
        <v>630</v>
      </c>
      <c r="BE8" s="13">
        <v>677</v>
      </c>
      <c r="BF8" s="13">
        <v>657</v>
      </c>
      <c r="BG8" s="13">
        <v>747</v>
      </c>
      <c r="BH8" s="13">
        <v>861</v>
      </c>
      <c r="BI8" s="13">
        <v>911</v>
      </c>
      <c r="BJ8" s="13">
        <v>1203</v>
      </c>
      <c r="BK8" s="13">
        <v>1374</v>
      </c>
      <c r="BL8" s="13">
        <v>1557</v>
      </c>
      <c r="BM8" s="13">
        <v>2000</v>
      </c>
      <c r="BN8" s="13">
        <v>2029</v>
      </c>
      <c r="BO8" s="13">
        <v>2406</v>
      </c>
      <c r="BP8" s="13">
        <v>2584</v>
      </c>
      <c r="BQ8" s="13">
        <v>2843</v>
      </c>
      <c r="BR8" s="13">
        <v>2836</v>
      </c>
      <c r="BS8" s="13">
        <v>3136</v>
      </c>
      <c r="BT8" s="13">
        <v>3334</v>
      </c>
      <c r="BU8" s="13">
        <v>3399</v>
      </c>
      <c r="BV8" s="13">
        <v>3408</v>
      </c>
      <c r="BW8" s="13">
        <v>3586</v>
      </c>
      <c r="BX8" s="13">
        <v>3726</v>
      </c>
      <c r="BY8" s="13">
        <v>3648</v>
      </c>
      <c r="BZ8" s="13">
        <v>3619</v>
      </c>
      <c r="CA8" s="13">
        <v>3496</v>
      </c>
      <c r="CB8" s="13">
        <v>3372</v>
      </c>
      <c r="CC8" s="13">
        <v>3301</v>
      </c>
      <c r="CD8" s="13">
        <v>3205</v>
      </c>
      <c r="CE8" s="13">
        <v>2936</v>
      </c>
      <c r="CF8" s="13">
        <v>2840</v>
      </c>
      <c r="CG8" s="13">
        <v>2744</v>
      </c>
      <c r="CH8" s="13">
        <v>2778</v>
      </c>
      <c r="CI8" s="13">
        <v>2697</v>
      </c>
      <c r="CJ8" s="13">
        <v>2706</v>
      </c>
      <c r="CK8" s="13">
        <v>2578</v>
      </c>
      <c r="CL8" s="13">
        <v>2653</v>
      </c>
      <c r="CM8" s="13">
        <v>2542</v>
      </c>
      <c r="CN8" s="13">
        <v>2546</v>
      </c>
      <c r="CO8" s="13">
        <v>2534</v>
      </c>
      <c r="CP8" s="13">
        <v>2376</v>
      </c>
      <c r="CQ8" s="13">
        <v>2394</v>
      </c>
      <c r="CR8" s="13">
        <v>2318</v>
      </c>
      <c r="CS8" s="13">
        <v>2305</v>
      </c>
      <c r="CT8" s="13">
        <v>2127</v>
      </c>
      <c r="CU8" s="13">
        <v>2117</v>
      </c>
      <c r="CV8" s="13">
        <v>2009</v>
      </c>
      <c r="CW8" s="13">
        <v>1909</v>
      </c>
      <c r="CX8" s="13">
        <v>1907</v>
      </c>
      <c r="CY8" s="13">
        <v>1846</v>
      </c>
      <c r="CZ8" s="13">
        <v>1737</v>
      </c>
      <c r="DA8" s="13">
        <v>1682</v>
      </c>
      <c r="DB8" s="13">
        <v>1512</v>
      </c>
      <c r="DC8" s="13">
        <v>1526</v>
      </c>
      <c r="DD8" s="13">
        <v>1435</v>
      </c>
      <c r="DE8" s="13">
        <v>1277</v>
      </c>
      <c r="DF8" s="13">
        <v>1149</v>
      </c>
      <c r="DG8" s="13">
        <v>1149</v>
      </c>
      <c r="DH8" s="13">
        <v>1121</v>
      </c>
      <c r="DI8" s="13">
        <v>1054</v>
      </c>
      <c r="DJ8" s="13">
        <v>972</v>
      </c>
      <c r="DK8" s="13">
        <v>960</v>
      </c>
      <c r="DL8" s="13">
        <v>910</v>
      </c>
      <c r="DM8" s="13">
        <v>890</v>
      </c>
      <c r="DN8" s="13">
        <v>830</v>
      </c>
      <c r="DO8" s="13">
        <v>761</v>
      </c>
      <c r="DP8" s="13">
        <v>733</v>
      </c>
      <c r="DQ8" s="13">
        <v>674</v>
      </c>
      <c r="DR8" s="13">
        <v>735</v>
      </c>
      <c r="DS8" s="13">
        <v>714</v>
      </c>
      <c r="DT8" s="13">
        <v>646</v>
      </c>
      <c r="DU8" s="13">
        <v>640</v>
      </c>
      <c r="DV8" s="13">
        <v>552</v>
      </c>
      <c r="DW8" s="13">
        <v>629</v>
      </c>
      <c r="DX8" s="13">
        <v>551</v>
      </c>
      <c r="DY8" s="13">
        <v>525</v>
      </c>
      <c r="DZ8" s="13">
        <v>525</v>
      </c>
      <c r="EA8" s="13">
        <v>511</v>
      </c>
      <c r="EB8" s="13">
        <v>537</v>
      </c>
      <c r="EC8" s="13">
        <v>480</v>
      </c>
      <c r="ED8" s="13">
        <v>472</v>
      </c>
      <c r="EE8" s="13">
        <v>526</v>
      </c>
      <c r="EF8" s="13">
        <v>495</v>
      </c>
      <c r="EG8" s="13">
        <v>540</v>
      </c>
      <c r="EH8" s="13">
        <v>409</v>
      </c>
      <c r="EI8" s="13">
        <v>387</v>
      </c>
      <c r="EJ8" s="13">
        <v>369</v>
      </c>
      <c r="EK8" s="13">
        <v>270</v>
      </c>
      <c r="EL8" s="13">
        <v>234</v>
      </c>
      <c r="EM8" s="13">
        <v>191</v>
      </c>
      <c r="EN8" s="13">
        <v>121</v>
      </c>
      <c r="EO8" s="13">
        <v>131</v>
      </c>
      <c r="EP8" s="13">
        <v>74</v>
      </c>
      <c r="EQ8" s="13">
        <v>47</v>
      </c>
      <c r="ER8" s="13">
        <v>30</v>
      </c>
      <c r="ES8" s="13">
        <v>18</v>
      </c>
      <c r="ET8" s="13">
        <v>13</v>
      </c>
      <c r="EU8" s="13">
        <v>3</v>
      </c>
      <c r="EV8" s="13">
        <v>4</v>
      </c>
      <c r="EW8" s="13">
        <v>1</v>
      </c>
      <c r="EX8" s="13">
        <v>2</v>
      </c>
      <c r="EY8" s="13">
        <v>2</v>
      </c>
      <c r="EZ8" s="13">
        <v>8</v>
      </c>
      <c r="FA8" s="60">
        <v>151293</v>
      </c>
      <c r="FB8" s="13">
        <v>131</v>
      </c>
      <c r="FC8" s="13">
        <v>588</v>
      </c>
      <c r="FD8" s="13">
        <v>502</v>
      </c>
      <c r="FE8" s="13">
        <v>465</v>
      </c>
      <c r="FF8" s="13">
        <v>454</v>
      </c>
      <c r="FG8" s="13">
        <v>479</v>
      </c>
      <c r="FH8" s="13">
        <v>578</v>
      </c>
      <c r="FI8" s="13">
        <v>610</v>
      </c>
      <c r="FJ8" s="13">
        <v>609</v>
      </c>
      <c r="FK8" s="13">
        <v>625</v>
      </c>
      <c r="FL8" s="13">
        <v>704</v>
      </c>
      <c r="FM8" s="13">
        <v>690</v>
      </c>
      <c r="FN8" s="13">
        <v>796</v>
      </c>
      <c r="FO8" s="13">
        <v>826</v>
      </c>
      <c r="FP8" s="13">
        <v>914</v>
      </c>
      <c r="FQ8" s="13">
        <v>1073</v>
      </c>
      <c r="FR8" s="13">
        <v>1312</v>
      </c>
      <c r="FS8" s="13">
        <v>1491</v>
      </c>
      <c r="FT8" s="13">
        <v>1922</v>
      </c>
      <c r="FU8" s="13">
        <v>1957</v>
      </c>
      <c r="FV8" s="13">
        <v>2266</v>
      </c>
      <c r="FW8" s="13">
        <v>2476</v>
      </c>
      <c r="FX8" s="13">
        <v>2565</v>
      </c>
      <c r="FY8" s="13">
        <v>2795</v>
      </c>
      <c r="FZ8" s="13">
        <v>2977</v>
      </c>
      <c r="GA8" s="13">
        <v>3180</v>
      </c>
      <c r="GB8" s="13">
        <v>3262</v>
      </c>
      <c r="GC8" s="13">
        <v>3238</v>
      </c>
      <c r="GD8" s="13">
        <v>3393</v>
      </c>
      <c r="GE8" s="13">
        <v>3525</v>
      </c>
      <c r="GF8" s="13">
        <v>3586</v>
      </c>
      <c r="GG8" s="13">
        <v>3606</v>
      </c>
      <c r="GH8" s="13">
        <v>3574</v>
      </c>
      <c r="GI8" s="13">
        <v>3448</v>
      </c>
      <c r="GJ8" s="13">
        <v>3506</v>
      </c>
      <c r="GK8" s="13">
        <v>3283</v>
      </c>
      <c r="GL8" s="13">
        <v>3272</v>
      </c>
      <c r="GM8" s="13">
        <v>3028</v>
      </c>
      <c r="GN8" s="13">
        <v>2820</v>
      </c>
      <c r="GO8" s="13">
        <v>2863</v>
      </c>
      <c r="GP8" s="13">
        <v>2812</v>
      </c>
      <c r="GQ8" s="13">
        <v>2800</v>
      </c>
      <c r="GR8" s="13">
        <v>2730</v>
      </c>
      <c r="GS8" s="13">
        <v>2594</v>
      </c>
      <c r="GT8" s="13">
        <v>2743</v>
      </c>
      <c r="GU8" s="13">
        <v>2633</v>
      </c>
      <c r="GV8" s="13">
        <v>2479</v>
      </c>
      <c r="GW8" s="13">
        <v>2415</v>
      </c>
      <c r="GX8" s="13">
        <v>2463</v>
      </c>
      <c r="GY8" s="13">
        <v>2365</v>
      </c>
      <c r="GZ8" s="13">
        <v>2350</v>
      </c>
      <c r="HA8" s="13">
        <v>2196</v>
      </c>
      <c r="HB8" s="13">
        <v>2160</v>
      </c>
      <c r="HC8" s="13">
        <v>2083</v>
      </c>
      <c r="HD8" s="13">
        <v>2005</v>
      </c>
      <c r="HE8" s="13">
        <v>1894</v>
      </c>
      <c r="HF8" s="13">
        <v>1819</v>
      </c>
      <c r="HG8" s="13">
        <v>1790</v>
      </c>
      <c r="HH8" s="13">
        <v>1863</v>
      </c>
      <c r="HI8" s="13">
        <v>1666</v>
      </c>
      <c r="HJ8" s="13">
        <v>1681</v>
      </c>
      <c r="HK8" s="13">
        <v>1583</v>
      </c>
      <c r="HL8" s="13">
        <v>1508</v>
      </c>
      <c r="HM8" s="13">
        <v>1447</v>
      </c>
      <c r="HN8" s="13">
        <v>1338</v>
      </c>
      <c r="HO8" s="13">
        <v>1210</v>
      </c>
      <c r="HP8" s="13">
        <v>1207</v>
      </c>
      <c r="HQ8" s="13">
        <v>1194</v>
      </c>
      <c r="HR8" s="13">
        <v>1038</v>
      </c>
      <c r="HS8" s="13">
        <v>965</v>
      </c>
      <c r="HT8" s="13">
        <v>890</v>
      </c>
      <c r="HU8" s="13">
        <v>899</v>
      </c>
      <c r="HV8" s="13">
        <v>830</v>
      </c>
      <c r="HW8" s="13">
        <v>793</v>
      </c>
      <c r="HX8" s="13">
        <v>777</v>
      </c>
      <c r="HY8" s="13">
        <v>689</v>
      </c>
      <c r="HZ8" s="13">
        <v>634</v>
      </c>
      <c r="IA8" s="13">
        <v>614</v>
      </c>
      <c r="IB8" s="13">
        <v>565</v>
      </c>
      <c r="IC8" s="13">
        <v>465</v>
      </c>
      <c r="ID8" s="13">
        <v>497</v>
      </c>
      <c r="IE8" s="13">
        <v>441</v>
      </c>
      <c r="IF8" s="13">
        <v>374</v>
      </c>
      <c r="IG8" s="13">
        <v>353</v>
      </c>
      <c r="IH8" s="13">
        <v>328</v>
      </c>
      <c r="II8" s="13">
        <v>335</v>
      </c>
      <c r="IJ8" s="13">
        <v>255</v>
      </c>
      <c r="IK8" s="13">
        <v>245</v>
      </c>
      <c r="IL8" s="13">
        <v>251</v>
      </c>
      <c r="IM8" s="13">
        <v>228</v>
      </c>
      <c r="IN8" s="13">
        <v>195</v>
      </c>
      <c r="IO8" s="13">
        <v>172</v>
      </c>
      <c r="IP8" s="13">
        <v>139</v>
      </c>
      <c r="IQ8" s="13">
        <v>114</v>
      </c>
      <c r="IR8" s="13">
        <v>73</v>
      </c>
      <c r="IS8" s="13">
        <v>55</v>
      </c>
      <c r="IT8" s="13">
        <v>45</v>
      </c>
      <c r="IU8" s="13">
        <v>32</v>
      </c>
      <c r="IV8" s="13">
        <v>17</v>
      </c>
      <c r="IW8" s="13">
        <v>15</v>
      </c>
      <c r="IX8" s="13">
        <v>11</v>
      </c>
      <c r="IY8" s="13">
        <v>4</v>
      </c>
      <c r="IZ8" s="13">
        <v>4</v>
      </c>
      <c r="JA8" s="13">
        <v>1</v>
      </c>
      <c r="JB8" s="13">
        <v>1</v>
      </c>
      <c r="JC8" s="13"/>
      <c r="JD8" s="13">
        <v>1</v>
      </c>
      <c r="JE8" s="13">
        <v>8</v>
      </c>
      <c r="JF8" s="60">
        <v>149770</v>
      </c>
      <c r="JG8" s="13">
        <v>217</v>
      </c>
      <c r="JH8" s="13">
        <v>156</v>
      </c>
      <c r="JI8" s="13">
        <v>22</v>
      </c>
      <c r="JJ8" s="13">
        <v>31</v>
      </c>
      <c r="JK8" s="13">
        <v>25</v>
      </c>
      <c r="JL8" s="13">
        <v>19</v>
      </c>
      <c r="JM8" s="13">
        <v>31</v>
      </c>
      <c r="JN8" s="13">
        <v>33</v>
      </c>
      <c r="JO8" s="13">
        <v>34</v>
      </c>
      <c r="JP8" s="13">
        <v>27</v>
      </c>
      <c r="JQ8" s="13">
        <v>27</v>
      </c>
      <c r="JR8" s="13">
        <v>34</v>
      </c>
      <c r="JS8" s="13">
        <v>38</v>
      </c>
      <c r="JT8" s="13">
        <v>44</v>
      </c>
      <c r="JU8" s="13">
        <v>37</v>
      </c>
      <c r="JV8" s="13">
        <v>45</v>
      </c>
      <c r="JW8" s="13">
        <v>41</v>
      </c>
      <c r="JX8" s="13">
        <v>51</v>
      </c>
      <c r="JY8" s="13">
        <v>70</v>
      </c>
      <c r="JZ8" s="13">
        <v>103</v>
      </c>
      <c r="KA8" s="13">
        <v>123</v>
      </c>
      <c r="KB8" s="13">
        <v>135</v>
      </c>
      <c r="KC8" s="13">
        <v>135</v>
      </c>
      <c r="KD8" s="13">
        <v>110</v>
      </c>
      <c r="KE8" s="13">
        <v>137</v>
      </c>
      <c r="KF8" s="13">
        <v>138</v>
      </c>
      <c r="KG8" s="13">
        <v>127</v>
      </c>
      <c r="KH8" s="13">
        <v>114</v>
      </c>
      <c r="KI8" s="13">
        <v>126</v>
      </c>
      <c r="KJ8" s="13">
        <v>110</v>
      </c>
      <c r="KK8" s="13">
        <v>148</v>
      </c>
      <c r="KL8" s="13">
        <v>119</v>
      </c>
      <c r="KM8" s="13">
        <v>148</v>
      </c>
      <c r="KN8" s="13">
        <v>108</v>
      </c>
      <c r="KO8" s="13">
        <v>104</v>
      </c>
      <c r="KP8" s="13">
        <v>98</v>
      </c>
      <c r="KQ8" s="13">
        <v>113</v>
      </c>
      <c r="KR8" s="13">
        <v>92</v>
      </c>
      <c r="KS8" s="13">
        <v>94</v>
      </c>
      <c r="KT8" s="13">
        <v>95</v>
      </c>
      <c r="KU8" s="13">
        <v>82</v>
      </c>
      <c r="KV8" s="13">
        <v>77</v>
      </c>
      <c r="KW8" s="13">
        <v>64</v>
      </c>
      <c r="KX8" s="13">
        <v>70</v>
      </c>
      <c r="KY8" s="13">
        <v>74</v>
      </c>
      <c r="KZ8" s="13">
        <v>56</v>
      </c>
      <c r="LA8" s="13">
        <v>79</v>
      </c>
      <c r="LB8" s="13">
        <v>49</v>
      </c>
      <c r="LC8" s="13">
        <v>75</v>
      </c>
      <c r="LD8" s="13">
        <v>58</v>
      </c>
      <c r="LE8" s="13">
        <v>59</v>
      </c>
      <c r="LF8" s="13">
        <v>51</v>
      </c>
      <c r="LG8" s="13">
        <v>57</v>
      </c>
      <c r="LH8" s="13">
        <v>60</v>
      </c>
      <c r="LI8" s="13">
        <v>54</v>
      </c>
      <c r="LJ8" s="13">
        <v>56</v>
      </c>
      <c r="LK8" s="13">
        <v>53</v>
      </c>
      <c r="LL8" s="13">
        <v>40</v>
      </c>
      <c r="LM8" s="13">
        <v>56</v>
      </c>
      <c r="LN8" s="13">
        <v>52</v>
      </c>
      <c r="LO8" s="13">
        <v>54</v>
      </c>
      <c r="LP8" s="13">
        <v>47</v>
      </c>
      <c r="LQ8" s="13">
        <v>38</v>
      </c>
      <c r="LR8" s="13">
        <v>39</v>
      </c>
      <c r="LS8" s="13">
        <v>33</v>
      </c>
      <c r="LT8" s="13">
        <v>35</v>
      </c>
      <c r="LU8" s="13">
        <v>42</v>
      </c>
      <c r="LV8" s="13">
        <v>33</v>
      </c>
      <c r="LW8" s="13">
        <v>30</v>
      </c>
      <c r="LX8" s="13">
        <v>28</v>
      </c>
      <c r="LY8" s="13">
        <v>37</v>
      </c>
      <c r="LZ8" s="13">
        <v>37</v>
      </c>
      <c r="MA8" s="13">
        <v>43</v>
      </c>
      <c r="MB8" s="13">
        <v>40</v>
      </c>
      <c r="MC8" s="13">
        <v>37</v>
      </c>
      <c r="MD8" s="13">
        <v>39</v>
      </c>
      <c r="ME8" s="13">
        <v>50</v>
      </c>
      <c r="MF8" s="13">
        <v>30</v>
      </c>
      <c r="MG8" s="13">
        <v>32</v>
      </c>
      <c r="MH8" s="13">
        <v>27</v>
      </c>
      <c r="MI8" s="13">
        <v>29</v>
      </c>
      <c r="MJ8" s="13">
        <v>39</v>
      </c>
      <c r="MK8" s="13">
        <v>56</v>
      </c>
      <c r="ML8" s="13">
        <v>60</v>
      </c>
      <c r="MM8" s="13">
        <v>56</v>
      </c>
      <c r="MN8" s="13">
        <v>82</v>
      </c>
      <c r="MO8" s="13">
        <v>80</v>
      </c>
      <c r="MP8" s="13">
        <v>77</v>
      </c>
      <c r="MQ8" s="13">
        <v>78</v>
      </c>
      <c r="MR8" s="13">
        <v>85</v>
      </c>
      <c r="MS8" s="13">
        <v>84</v>
      </c>
      <c r="MT8" s="13">
        <v>80</v>
      </c>
      <c r="MU8" s="13">
        <v>74</v>
      </c>
      <c r="MV8" s="13">
        <v>80</v>
      </c>
      <c r="MW8" s="13">
        <v>76</v>
      </c>
      <c r="MX8" s="13">
        <v>48</v>
      </c>
      <c r="MY8" s="13">
        <v>64</v>
      </c>
      <c r="MZ8" s="13">
        <v>29</v>
      </c>
      <c r="NA8" s="13">
        <v>43</v>
      </c>
      <c r="NB8" s="13">
        <v>30</v>
      </c>
      <c r="NC8" s="13">
        <v>22</v>
      </c>
      <c r="ND8" s="13">
        <v>15</v>
      </c>
      <c r="NE8" s="13">
        <v>4</v>
      </c>
      <c r="NF8" s="13">
        <v>4</v>
      </c>
      <c r="NG8" s="13">
        <v>4</v>
      </c>
      <c r="NH8" s="13">
        <v>4</v>
      </c>
      <c r="NI8" s="13">
        <v>1</v>
      </c>
      <c r="NJ8" s="13">
        <v>5</v>
      </c>
      <c r="NK8" s="60">
        <v>6741</v>
      </c>
      <c r="NL8" s="13">
        <v>307804</v>
      </c>
      <c r="NM8" s="448"/>
      <c r="NN8" s="448"/>
      <c r="NO8" s="448"/>
      <c r="NP8" s="448"/>
      <c r="NQ8" s="448"/>
    </row>
    <row r="9" spans="1:381" ht="14.4">
      <c r="A9" s="250" t="s">
        <v>22</v>
      </c>
      <c r="B9" s="251">
        <f>B34+B35+B36+B37+B38+B40+B42+B43+B44+B45+B46+B47+B50+B51+B55+B56+B57+B58+B59+B60+B61+B62+B63+B64+B65+B66+B67+B68++B76+B77+B78+B79+B80+B81+B82+B83+B85+B86+B87+B88+B91+B92+B93+B94+B98+B99+B103+B104+B105+B106+B107+B108+B111+B112+B114+B116+B118+B119+B122+B123+B124+B125+B126+B127+B128+B129+B131+B133+B134+B136+B137+B138+B139+B140+B141+B142+B143+B144+B145+B146+B147+B151+B152+B155+B156+B157+B159+B160+B161+B162+B164+B166+B167+B69+B169</f>
        <v>3013</v>
      </c>
      <c r="C9" s="251">
        <f t="shared" ref="C9:U9" si="24">C34+C35+C36+C37+C38+C40+C42+C43+C44+C45+C46+C47+C50+C51+C55+C56+C57+C58+C59+C60+C61+C62+C63+C64+C65+C66+C67+C68++C76+C77+C78+C79+C80+C81+C82+C83+C85+C86+C87+C88+C91+C92+C93+C94+C98+C99+C103+C104+C105+C106+C107+C108+C111+C112+C114+C116+C118+C119+C122+C123+C124+C125+C126+C127+C128+C129+C131+C133+C134+C136+C137+C138+C139+C140+C141+C142+C143+C144+C145+C146+C147+C151+C152+C155+C156+C157+C159+C160+C161+C162+C164+C166+C167+C69+C169</f>
        <v>2802</v>
      </c>
      <c r="D9" s="251">
        <f t="shared" si="24"/>
        <v>7888</v>
      </c>
      <c r="E9" s="251">
        <f t="shared" si="24"/>
        <v>9389</v>
      </c>
      <c r="F9" s="251">
        <f t="shared" si="24"/>
        <v>23187</v>
      </c>
      <c r="G9" s="251">
        <f t="shared" si="24"/>
        <v>25598</v>
      </c>
      <c r="H9" s="251">
        <f t="shared" si="24"/>
        <v>24994</v>
      </c>
      <c r="I9" s="251">
        <f t="shared" si="24"/>
        <v>26683</v>
      </c>
      <c r="J9" s="251">
        <f t="shared" si="24"/>
        <v>21686</v>
      </c>
      <c r="K9" s="251">
        <f t="shared" si="24"/>
        <v>23063</v>
      </c>
      <c r="L9" s="251">
        <f t="shared" si="24"/>
        <v>15982</v>
      </c>
      <c r="M9" s="251">
        <f t="shared" si="24"/>
        <v>16928</v>
      </c>
      <c r="N9" s="251">
        <f t="shared" si="24"/>
        <v>10773</v>
      </c>
      <c r="O9" s="251">
        <f t="shared" si="24"/>
        <v>10232</v>
      </c>
      <c r="P9" s="251">
        <f t="shared" si="24"/>
        <v>6244</v>
      </c>
      <c r="Q9" s="251">
        <f t="shared" si="24"/>
        <v>6281</v>
      </c>
      <c r="R9" s="251">
        <f t="shared" si="24"/>
        <v>2742</v>
      </c>
      <c r="S9" s="251">
        <f t="shared" si="24"/>
        <v>3745</v>
      </c>
      <c r="T9" s="251">
        <f t="shared" si="24"/>
        <v>507</v>
      </c>
      <c r="U9" s="251">
        <f t="shared" si="24"/>
        <v>1435</v>
      </c>
      <c r="W9" s="12" t="s">
        <v>42</v>
      </c>
      <c r="X9" s="796">
        <f t="shared" si="3"/>
        <v>1558</v>
      </c>
      <c r="Y9" s="796">
        <f t="shared" si="4"/>
        <v>1562</v>
      </c>
      <c r="Z9" s="796">
        <f t="shared" si="5"/>
        <v>6786</v>
      </c>
      <c r="AA9" s="796">
        <f t="shared" si="6"/>
        <v>7885</v>
      </c>
      <c r="AB9" s="796">
        <f t="shared" si="7"/>
        <v>23685</v>
      </c>
      <c r="AC9" s="796">
        <f t="shared" si="8"/>
        <v>25737</v>
      </c>
      <c r="AD9" s="796">
        <f t="shared" si="9"/>
        <v>28934</v>
      </c>
      <c r="AE9" s="796">
        <f t="shared" si="10"/>
        <v>30285</v>
      </c>
      <c r="AF9" s="796">
        <f t="shared" si="11"/>
        <v>23239</v>
      </c>
      <c r="AG9" s="796">
        <f t="shared" si="12"/>
        <v>24819</v>
      </c>
      <c r="AH9" s="796">
        <f t="shared" si="13"/>
        <v>16411</v>
      </c>
      <c r="AI9" s="796">
        <f t="shared" si="14"/>
        <v>17751</v>
      </c>
      <c r="AJ9" s="796">
        <f t="shared" si="15"/>
        <v>11154</v>
      </c>
      <c r="AK9" s="796">
        <f t="shared" si="16"/>
        <v>10973</v>
      </c>
      <c r="AL9" s="796">
        <f t="shared" si="17"/>
        <v>5939</v>
      </c>
      <c r="AM9" s="796">
        <f t="shared" si="18"/>
        <v>6179</v>
      </c>
      <c r="AN9" s="796">
        <f t="shared" si="19"/>
        <v>2356</v>
      </c>
      <c r="AO9" s="796">
        <f t="shared" si="20"/>
        <v>3430</v>
      </c>
      <c r="AP9" s="796">
        <f t="shared" si="21"/>
        <v>421</v>
      </c>
      <c r="AQ9" s="796">
        <f t="shared" si="22"/>
        <v>1220</v>
      </c>
      <c r="AR9" s="796">
        <f t="shared" si="23"/>
        <v>1577</v>
      </c>
      <c r="AT9" s="12" t="s">
        <v>42</v>
      </c>
      <c r="AU9" s="13">
        <v>52</v>
      </c>
      <c r="AV9" s="13">
        <v>184</v>
      </c>
      <c r="AW9" s="13">
        <v>186</v>
      </c>
      <c r="AX9" s="13">
        <v>146</v>
      </c>
      <c r="AY9" s="13">
        <v>146</v>
      </c>
      <c r="AZ9" s="13">
        <v>135</v>
      </c>
      <c r="BA9" s="13">
        <v>159</v>
      </c>
      <c r="BB9" s="13">
        <v>187</v>
      </c>
      <c r="BC9" s="13">
        <v>176</v>
      </c>
      <c r="BD9" s="13">
        <v>191</v>
      </c>
      <c r="BE9" s="13">
        <v>223</v>
      </c>
      <c r="BF9" s="13">
        <v>300</v>
      </c>
      <c r="BG9" s="13">
        <v>354</v>
      </c>
      <c r="BH9" s="13">
        <v>492</v>
      </c>
      <c r="BI9" s="13">
        <v>534</v>
      </c>
      <c r="BJ9" s="13">
        <v>717</v>
      </c>
      <c r="BK9" s="13">
        <v>954</v>
      </c>
      <c r="BL9" s="13">
        <v>1172</v>
      </c>
      <c r="BM9" s="13">
        <v>1676</v>
      </c>
      <c r="BN9" s="13">
        <v>1463</v>
      </c>
      <c r="BO9" s="13">
        <v>1709</v>
      </c>
      <c r="BP9" s="13">
        <v>1924</v>
      </c>
      <c r="BQ9" s="13">
        <v>2097</v>
      </c>
      <c r="BR9" s="13">
        <v>2273</v>
      </c>
      <c r="BS9" s="13">
        <v>2547</v>
      </c>
      <c r="BT9" s="13">
        <v>2797</v>
      </c>
      <c r="BU9" s="13">
        <v>2938</v>
      </c>
      <c r="BV9" s="13">
        <v>3040</v>
      </c>
      <c r="BW9" s="13">
        <v>3094</v>
      </c>
      <c r="BX9" s="13">
        <v>3318</v>
      </c>
      <c r="BY9" s="13">
        <v>3385</v>
      </c>
      <c r="BZ9" s="13">
        <v>3106</v>
      </c>
      <c r="CA9" s="13">
        <v>3169</v>
      </c>
      <c r="CB9" s="13">
        <v>2960</v>
      </c>
      <c r="CC9" s="13">
        <v>3120</v>
      </c>
      <c r="CD9" s="13">
        <v>3013</v>
      </c>
      <c r="CE9" s="13">
        <v>2915</v>
      </c>
      <c r="CF9" s="13">
        <v>2855</v>
      </c>
      <c r="CG9" s="13">
        <v>2902</v>
      </c>
      <c r="CH9" s="13">
        <v>2860</v>
      </c>
      <c r="CI9" s="13">
        <v>2781</v>
      </c>
      <c r="CJ9" s="13">
        <v>2975</v>
      </c>
      <c r="CK9" s="13">
        <v>2829</v>
      </c>
      <c r="CL9" s="13">
        <v>2658</v>
      </c>
      <c r="CM9" s="13">
        <v>2583</v>
      </c>
      <c r="CN9" s="13">
        <v>2324</v>
      </c>
      <c r="CO9" s="13">
        <v>2227</v>
      </c>
      <c r="CP9" s="13">
        <v>2122</v>
      </c>
      <c r="CQ9" s="13">
        <v>2201</v>
      </c>
      <c r="CR9" s="13">
        <v>2119</v>
      </c>
      <c r="CS9" s="13">
        <v>2063</v>
      </c>
      <c r="CT9" s="13">
        <v>1980</v>
      </c>
      <c r="CU9" s="13">
        <v>1903</v>
      </c>
      <c r="CV9" s="13">
        <v>1799</v>
      </c>
      <c r="CW9" s="13">
        <v>1794</v>
      </c>
      <c r="CX9" s="13">
        <v>1715</v>
      </c>
      <c r="CY9" s="13">
        <v>1710</v>
      </c>
      <c r="CZ9" s="13">
        <v>1634</v>
      </c>
      <c r="DA9" s="13">
        <v>1621</v>
      </c>
      <c r="DB9" s="13">
        <v>1532</v>
      </c>
      <c r="DC9" s="13">
        <v>1455</v>
      </c>
      <c r="DD9" s="13">
        <v>1303</v>
      </c>
      <c r="DE9" s="13">
        <v>1183</v>
      </c>
      <c r="DF9" s="13">
        <v>1132</v>
      </c>
      <c r="DG9" s="13">
        <v>1053</v>
      </c>
      <c r="DH9" s="13">
        <v>1063</v>
      </c>
      <c r="DI9" s="13">
        <v>973</v>
      </c>
      <c r="DJ9" s="13">
        <v>981</v>
      </c>
      <c r="DK9" s="13">
        <v>912</v>
      </c>
      <c r="DL9" s="13">
        <v>918</v>
      </c>
      <c r="DM9" s="13">
        <v>794</v>
      </c>
      <c r="DN9" s="13">
        <v>757</v>
      </c>
      <c r="DO9" s="13">
        <v>744</v>
      </c>
      <c r="DP9" s="13">
        <v>655</v>
      </c>
      <c r="DQ9" s="13">
        <v>631</v>
      </c>
      <c r="DR9" s="13">
        <v>640</v>
      </c>
      <c r="DS9" s="13">
        <v>545</v>
      </c>
      <c r="DT9" s="13">
        <v>531</v>
      </c>
      <c r="DU9" s="13">
        <v>462</v>
      </c>
      <c r="DV9" s="13">
        <v>420</v>
      </c>
      <c r="DW9" s="13">
        <v>425</v>
      </c>
      <c r="DX9" s="13">
        <v>388</v>
      </c>
      <c r="DY9" s="13">
        <v>413</v>
      </c>
      <c r="DZ9" s="13">
        <v>371</v>
      </c>
      <c r="EA9" s="13">
        <v>355</v>
      </c>
      <c r="EB9" s="13">
        <v>358</v>
      </c>
      <c r="EC9" s="13">
        <v>305</v>
      </c>
      <c r="ED9" s="13">
        <v>250</v>
      </c>
      <c r="EE9" s="13">
        <v>255</v>
      </c>
      <c r="EF9" s="13">
        <v>310</v>
      </c>
      <c r="EG9" s="13">
        <v>244</v>
      </c>
      <c r="EH9" s="13">
        <v>193</v>
      </c>
      <c r="EI9" s="13">
        <v>184</v>
      </c>
      <c r="EJ9" s="13">
        <v>145</v>
      </c>
      <c r="EK9" s="13">
        <v>117</v>
      </c>
      <c r="EL9" s="13">
        <v>98</v>
      </c>
      <c r="EM9" s="13">
        <v>75</v>
      </c>
      <c r="EN9" s="13">
        <v>65</v>
      </c>
      <c r="EO9" s="13">
        <v>37</v>
      </c>
      <c r="EP9" s="13">
        <v>32</v>
      </c>
      <c r="EQ9" s="13">
        <v>15</v>
      </c>
      <c r="ER9" s="13">
        <v>6</v>
      </c>
      <c r="ES9" s="13">
        <v>4</v>
      </c>
      <c r="ET9" s="13">
        <v>3</v>
      </c>
      <c r="EU9" s="13">
        <v>1</v>
      </c>
      <c r="EV9" s="13"/>
      <c r="EW9" s="13">
        <v>1</v>
      </c>
      <c r="EX9" s="13"/>
      <c r="EY9" s="13"/>
      <c r="EZ9" s="13"/>
      <c r="FA9" s="60">
        <v>129841</v>
      </c>
      <c r="FB9" s="13">
        <v>57</v>
      </c>
      <c r="FC9" s="13">
        <v>185</v>
      </c>
      <c r="FD9" s="13">
        <v>207</v>
      </c>
      <c r="FE9" s="13">
        <v>150</v>
      </c>
      <c r="FF9" s="13">
        <v>138</v>
      </c>
      <c r="FG9" s="13">
        <v>136</v>
      </c>
      <c r="FH9" s="13">
        <v>168</v>
      </c>
      <c r="FI9" s="13">
        <v>136</v>
      </c>
      <c r="FJ9" s="13">
        <v>179</v>
      </c>
      <c r="FK9" s="13">
        <v>202</v>
      </c>
      <c r="FL9" s="13">
        <v>232</v>
      </c>
      <c r="FM9" s="13">
        <v>261</v>
      </c>
      <c r="FN9" s="13">
        <v>339</v>
      </c>
      <c r="FO9" s="13">
        <v>467</v>
      </c>
      <c r="FP9" s="13">
        <v>470</v>
      </c>
      <c r="FQ9" s="13">
        <v>565</v>
      </c>
      <c r="FR9" s="13">
        <v>766</v>
      </c>
      <c r="FS9" s="13">
        <v>945</v>
      </c>
      <c r="FT9" s="13">
        <v>1379</v>
      </c>
      <c r="FU9" s="13">
        <v>1362</v>
      </c>
      <c r="FV9" s="13">
        <v>1585</v>
      </c>
      <c r="FW9" s="13">
        <v>1765</v>
      </c>
      <c r="FX9" s="13">
        <v>1989</v>
      </c>
      <c r="FY9" s="13">
        <v>2133</v>
      </c>
      <c r="FZ9" s="13">
        <v>2404</v>
      </c>
      <c r="GA9" s="13">
        <v>2580</v>
      </c>
      <c r="GB9" s="13">
        <v>2616</v>
      </c>
      <c r="GC9" s="13">
        <v>2707</v>
      </c>
      <c r="GD9" s="13">
        <v>2766</v>
      </c>
      <c r="GE9" s="13">
        <v>3140</v>
      </c>
      <c r="GF9" s="13">
        <v>3093</v>
      </c>
      <c r="GG9" s="13">
        <v>2981</v>
      </c>
      <c r="GH9" s="13">
        <v>2845</v>
      </c>
      <c r="GI9" s="13">
        <v>2871</v>
      </c>
      <c r="GJ9" s="13">
        <v>2990</v>
      </c>
      <c r="GK9" s="13">
        <v>2878</v>
      </c>
      <c r="GL9" s="13">
        <v>2843</v>
      </c>
      <c r="GM9" s="13">
        <v>2823</v>
      </c>
      <c r="GN9" s="13">
        <v>2853</v>
      </c>
      <c r="GO9" s="13">
        <v>2757</v>
      </c>
      <c r="GP9" s="13">
        <v>2701</v>
      </c>
      <c r="GQ9" s="13">
        <v>2832</v>
      </c>
      <c r="GR9" s="13">
        <v>2640</v>
      </c>
      <c r="GS9" s="13">
        <v>2563</v>
      </c>
      <c r="GT9" s="13">
        <v>2338</v>
      </c>
      <c r="GU9" s="13">
        <v>2123</v>
      </c>
      <c r="GV9" s="13">
        <v>2148</v>
      </c>
      <c r="GW9" s="13">
        <v>2003</v>
      </c>
      <c r="GX9" s="13">
        <v>2005</v>
      </c>
      <c r="GY9" s="13">
        <v>1886</v>
      </c>
      <c r="GZ9" s="13">
        <v>1883</v>
      </c>
      <c r="HA9" s="13">
        <v>1805</v>
      </c>
      <c r="HB9" s="13">
        <v>1711</v>
      </c>
      <c r="HC9" s="13">
        <v>1592</v>
      </c>
      <c r="HD9" s="13">
        <v>1728</v>
      </c>
      <c r="HE9" s="13">
        <v>1672</v>
      </c>
      <c r="HF9" s="13">
        <v>1608</v>
      </c>
      <c r="HG9" s="13">
        <v>1533</v>
      </c>
      <c r="HH9" s="13">
        <v>1450</v>
      </c>
      <c r="HI9" s="13">
        <v>1429</v>
      </c>
      <c r="HJ9" s="13">
        <v>1362</v>
      </c>
      <c r="HK9" s="13">
        <v>1307</v>
      </c>
      <c r="HL9" s="13">
        <v>1193</v>
      </c>
      <c r="HM9" s="13">
        <v>1177</v>
      </c>
      <c r="HN9" s="13">
        <v>1134</v>
      </c>
      <c r="HO9" s="13">
        <v>1093</v>
      </c>
      <c r="HP9" s="13">
        <v>1012</v>
      </c>
      <c r="HQ9" s="13">
        <v>976</v>
      </c>
      <c r="HR9" s="13">
        <v>936</v>
      </c>
      <c r="HS9" s="13">
        <v>964</v>
      </c>
      <c r="HT9" s="13">
        <v>827</v>
      </c>
      <c r="HU9" s="13">
        <v>781</v>
      </c>
      <c r="HV9" s="13">
        <v>670</v>
      </c>
      <c r="HW9" s="13">
        <v>638</v>
      </c>
      <c r="HX9" s="13">
        <v>660</v>
      </c>
      <c r="HY9" s="13">
        <v>595</v>
      </c>
      <c r="HZ9" s="13">
        <v>518</v>
      </c>
      <c r="IA9" s="13">
        <v>503</v>
      </c>
      <c r="IB9" s="13">
        <v>391</v>
      </c>
      <c r="IC9" s="13">
        <v>356</v>
      </c>
      <c r="ID9" s="13">
        <v>388</v>
      </c>
      <c r="IE9" s="13">
        <v>350</v>
      </c>
      <c r="IF9" s="13">
        <v>307</v>
      </c>
      <c r="IG9" s="13">
        <v>263</v>
      </c>
      <c r="IH9" s="13">
        <v>248</v>
      </c>
      <c r="II9" s="13">
        <v>229</v>
      </c>
      <c r="IJ9" s="13">
        <v>184</v>
      </c>
      <c r="IK9" s="13">
        <v>160</v>
      </c>
      <c r="IL9" s="13">
        <v>119</v>
      </c>
      <c r="IM9" s="13">
        <v>108</v>
      </c>
      <c r="IN9" s="13">
        <v>106</v>
      </c>
      <c r="IO9" s="13">
        <v>76</v>
      </c>
      <c r="IP9" s="13">
        <v>65</v>
      </c>
      <c r="IQ9" s="13">
        <v>56</v>
      </c>
      <c r="IR9" s="13">
        <v>45</v>
      </c>
      <c r="IS9" s="13">
        <v>32</v>
      </c>
      <c r="IT9" s="13">
        <v>16</v>
      </c>
      <c r="IU9" s="13">
        <v>9</v>
      </c>
      <c r="IV9" s="13">
        <v>8</v>
      </c>
      <c r="IW9" s="13">
        <v>4</v>
      </c>
      <c r="IX9" s="13">
        <v>1</v>
      </c>
      <c r="IY9" s="13">
        <v>1</v>
      </c>
      <c r="IZ9" s="13"/>
      <c r="JA9" s="13"/>
      <c r="JB9" s="13"/>
      <c r="JC9" s="13">
        <v>2</v>
      </c>
      <c r="JD9" s="13"/>
      <c r="JE9" s="13">
        <v>1</v>
      </c>
      <c r="JF9" s="60">
        <v>120484</v>
      </c>
      <c r="JG9" s="13">
        <v>105</v>
      </c>
      <c r="JH9" s="13">
        <v>50</v>
      </c>
      <c r="JI9" s="13">
        <v>7</v>
      </c>
      <c r="JJ9" s="13">
        <v>3</v>
      </c>
      <c r="JK9" s="13"/>
      <c r="JL9" s="13"/>
      <c r="JM9" s="13"/>
      <c r="JN9" s="13">
        <v>1</v>
      </c>
      <c r="JO9" s="13">
        <v>2</v>
      </c>
      <c r="JP9" s="13">
        <v>4</v>
      </c>
      <c r="JQ9" s="13">
        <v>6</v>
      </c>
      <c r="JR9" s="13">
        <v>2</v>
      </c>
      <c r="JS9" s="13">
        <v>5</v>
      </c>
      <c r="JT9" s="13">
        <v>2</v>
      </c>
      <c r="JU9" s="13">
        <v>1</v>
      </c>
      <c r="JV9" s="13">
        <v>6</v>
      </c>
      <c r="JW9" s="13">
        <v>4</v>
      </c>
      <c r="JX9" s="13">
        <v>13</v>
      </c>
      <c r="JY9" s="13">
        <v>24</v>
      </c>
      <c r="JZ9" s="13">
        <v>17</v>
      </c>
      <c r="KA9" s="13">
        <v>13</v>
      </c>
      <c r="KB9" s="13">
        <v>12</v>
      </c>
      <c r="KC9" s="13">
        <v>16</v>
      </c>
      <c r="KD9" s="13">
        <v>22</v>
      </c>
      <c r="KE9" s="13">
        <v>22</v>
      </c>
      <c r="KF9" s="13">
        <v>20</v>
      </c>
      <c r="KG9" s="13">
        <v>14</v>
      </c>
      <c r="KH9" s="13">
        <v>15</v>
      </c>
      <c r="KI9" s="13">
        <v>17</v>
      </c>
      <c r="KJ9" s="13">
        <v>19</v>
      </c>
      <c r="KK9" s="13">
        <v>15</v>
      </c>
      <c r="KL9" s="13">
        <v>30</v>
      </c>
      <c r="KM9" s="13">
        <v>28</v>
      </c>
      <c r="KN9" s="13">
        <v>20</v>
      </c>
      <c r="KO9" s="13">
        <v>22</v>
      </c>
      <c r="KP9" s="13">
        <v>24</v>
      </c>
      <c r="KQ9" s="13">
        <v>27</v>
      </c>
      <c r="KR9" s="13">
        <v>22</v>
      </c>
      <c r="KS9" s="13">
        <v>18</v>
      </c>
      <c r="KT9" s="13">
        <v>21</v>
      </c>
      <c r="KU9" s="13">
        <v>24</v>
      </c>
      <c r="KV9" s="13">
        <v>27</v>
      </c>
      <c r="KW9" s="13">
        <v>19</v>
      </c>
      <c r="KX9" s="13">
        <v>15</v>
      </c>
      <c r="KY9" s="13">
        <v>14</v>
      </c>
      <c r="KZ9" s="13">
        <v>13</v>
      </c>
      <c r="LA9" s="13">
        <v>13</v>
      </c>
      <c r="LB9" s="13">
        <v>17</v>
      </c>
      <c r="LC9" s="13">
        <v>23</v>
      </c>
      <c r="LD9" s="13">
        <v>18</v>
      </c>
      <c r="LE9" s="13">
        <v>21</v>
      </c>
      <c r="LF9" s="13">
        <v>23</v>
      </c>
      <c r="LG9" s="13">
        <v>15</v>
      </c>
      <c r="LH9" s="13">
        <v>16</v>
      </c>
      <c r="LI9" s="13">
        <v>9</v>
      </c>
      <c r="LJ9" s="13">
        <v>21</v>
      </c>
      <c r="LK9" s="13">
        <v>17</v>
      </c>
      <c r="LL9" s="13">
        <v>20</v>
      </c>
      <c r="LM9" s="13">
        <v>18</v>
      </c>
      <c r="LN9" s="13">
        <v>13</v>
      </c>
      <c r="LO9" s="13">
        <v>13</v>
      </c>
      <c r="LP9" s="13">
        <v>12</v>
      </c>
      <c r="LQ9" s="13">
        <v>8</v>
      </c>
      <c r="LR9" s="13">
        <v>13</v>
      </c>
      <c r="LS9" s="13">
        <v>6</v>
      </c>
      <c r="LT9" s="13">
        <v>12</v>
      </c>
      <c r="LU9" s="13">
        <v>8</v>
      </c>
      <c r="LV9" s="13">
        <v>7</v>
      </c>
      <c r="LW9" s="13">
        <v>10</v>
      </c>
      <c r="LX9" s="13">
        <v>12</v>
      </c>
      <c r="LY9" s="13">
        <v>9</v>
      </c>
      <c r="LZ9" s="13">
        <v>18</v>
      </c>
      <c r="MA9" s="13">
        <v>13</v>
      </c>
      <c r="MB9" s="13">
        <v>9</v>
      </c>
      <c r="MC9" s="13">
        <v>14</v>
      </c>
      <c r="MD9" s="13">
        <v>9</v>
      </c>
      <c r="ME9" s="13">
        <v>9</v>
      </c>
      <c r="MF9" s="13">
        <v>10</v>
      </c>
      <c r="MG9" s="13">
        <v>10</v>
      </c>
      <c r="MH9" s="13">
        <v>12</v>
      </c>
      <c r="MI9" s="13">
        <v>16</v>
      </c>
      <c r="MJ9" s="13">
        <v>14</v>
      </c>
      <c r="MK9" s="13">
        <v>19</v>
      </c>
      <c r="ML9" s="13">
        <v>26</v>
      </c>
      <c r="MM9" s="13">
        <v>27</v>
      </c>
      <c r="MN9" s="13">
        <v>14</v>
      </c>
      <c r="MO9" s="13">
        <v>25</v>
      </c>
      <c r="MP9" s="13">
        <v>24</v>
      </c>
      <c r="MQ9" s="13">
        <v>14</v>
      </c>
      <c r="MR9" s="13">
        <v>19</v>
      </c>
      <c r="MS9" s="13">
        <v>24</v>
      </c>
      <c r="MT9" s="13">
        <v>24</v>
      </c>
      <c r="MU9" s="13">
        <v>18</v>
      </c>
      <c r="MV9" s="13">
        <v>24</v>
      </c>
      <c r="MW9" s="13">
        <v>13</v>
      </c>
      <c r="MX9" s="13">
        <v>14</v>
      </c>
      <c r="MY9" s="13">
        <v>9</v>
      </c>
      <c r="MZ9" s="13">
        <v>12</v>
      </c>
      <c r="NA9" s="13">
        <v>4</v>
      </c>
      <c r="NB9" s="13">
        <v>6</v>
      </c>
      <c r="NC9" s="13">
        <v>3</v>
      </c>
      <c r="ND9" s="13">
        <v>2</v>
      </c>
      <c r="NE9" s="13">
        <v>2</v>
      </c>
      <c r="NF9" s="13">
        <v>1</v>
      </c>
      <c r="NG9" s="13">
        <v>1</v>
      </c>
      <c r="NH9" s="13"/>
      <c r="NI9" s="13"/>
      <c r="NJ9" s="13">
        <v>2</v>
      </c>
      <c r="NK9" s="60">
        <v>1576</v>
      </c>
      <c r="NL9" s="13">
        <v>251901</v>
      </c>
    </row>
    <row r="10" spans="1:381" ht="13.8">
      <c r="A10" s="4" t="s">
        <v>23</v>
      </c>
      <c r="B10" s="56">
        <f>SUM(B11:B32)</f>
        <v>11283</v>
      </c>
      <c r="C10" s="40">
        <f t="shared" ref="C10:U10" si="25">SUM(C11:C32)</f>
        <v>10667</v>
      </c>
      <c r="D10" s="40">
        <f t="shared" si="25"/>
        <v>38630</v>
      </c>
      <c r="E10" s="40">
        <f t="shared" si="25"/>
        <v>43036</v>
      </c>
      <c r="F10" s="40">
        <f t="shared" si="25"/>
        <v>122616</v>
      </c>
      <c r="G10" s="40">
        <f t="shared" si="25"/>
        <v>128453</v>
      </c>
      <c r="H10" s="40">
        <f t="shared" si="25"/>
        <v>142899</v>
      </c>
      <c r="I10" s="40">
        <f t="shared" si="25"/>
        <v>142114</v>
      </c>
      <c r="J10" s="40">
        <f t="shared" si="25"/>
        <v>115756</v>
      </c>
      <c r="K10" s="40">
        <f t="shared" si="25"/>
        <v>118172</v>
      </c>
      <c r="L10" s="40">
        <f t="shared" si="25"/>
        <v>78719</v>
      </c>
      <c r="M10" s="40">
        <f t="shared" si="25"/>
        <v>81882</v>
      </c>
      <c r="N10" s="40">
        <f t="shared" si="25"/>
        <v>51593</v>
      </c>
      <c r="O10" s="40">
        <f t="shared" si="25"/>
        <v>50640</v>
      </c>
      <c r="P10" s="40">
        <f t="shared" si="25"/>
        <v>27096</v>
      </c>
      <c r="Q10" s="40">
        <f t="shared" si="25"/>
        <v>26611</v>
      </c>
      <c r="R10" s="40">
        <f t="shared" si="25"/>
        <v>9790</v>
      </c>
      <c r="S10" s="40">
        <f t="shared" si="25"/>
        <v>13208</v>
      </c>
      <c r="T10" s="40">
        <f t="shared" si="25"/>
        <v>1590</v>
      </c>
      <c r="U10" s="40">
        <f t="shared" si="25"/>
        <v>3805</v>
      </c>
      <c r="NH10" s="446"/>
      <c r="NI10" s="446"/>
      <c r="NJ10" s="446"/>
      <c r="NK10" s="108"/>
      <c r="NL10" s="108"/>
      <c r="NM10" s="108"/>
      <c r="NN10" s="108"/>
      <c r="NO10" s="108"/>
      <c r="NP10" s="108"/>
      <c r="NQ10" s="108"/>
    </row>
    <row r="11" spans="1:381" ht="13.8">
      <c r="A11" s="5" t="s">
        <v>179</v>
      </c>
      <c r="B11" s="281">
        <f t="shared" ref="B11:B32" si="26">VLOOKUP($A11,$W:$AQ,2,FALSE)</f>
        <v>2471</v>
      </c>
      <c r="C11" s="281">
        <f t="shared" ref="C11:C32" si="27">VLOOKUP($A11,$W:$AQ,3,FALSE)</f>
        <v>2387</v>
      </c>
      <c r="D11" s="281">
        <f t="shared" ref="D11:D32" si="28">VLOOKUP($A11,$W:$AQ,4,FALSE)</f>
        <v>8940</v>
      </c>
      <c r="E11" s="281">
        <f t="shared" ref="E11:E32" si="29">VLOOKUP($A11,$W:$AQ,5,FALSE)</f>
        <v>9159</v>
      </c>
      <c r="F11" s="281">
        <f t="shared" ref="F11:F32" si="30">VLOOKUP($A11,$W:$AQ,6,FALSE)</f>
        <v>20964</v>
      </c>
      <c r="G11" s="281">
        <f t="shared" ref="G11:G32" si="31">VLOOKUP($A11,$W:$AQ,7,FALSE)</f>
        <v>22540</v>
      </c>
      <c r="H11" s="281">
        <f t="shared" ref="H11:H32" si="32">VLOOKUP($A11,$W:$AQ,8,FALSE)</f>
        <v>21105</v>
      </c>
      <c r="I11" s="281">
        <f t="shared" ref="I11:I32" si="33">VLOOKUP($A11,$W:$AQ,9,FALSE)</f>
        <v>21473</v>
      </c>
      <c r="J11" s="281">
        <f t="shared" ref="J11:J32" si="34">VLOOKUP($A11,$W:$AQ,10,FALSE)</f>
        <v>17782</v>
      </c>
      <c r="K11" s="281">
        <f t="shared" ref="K11:K32" si="35">VLOOKUP($A11,$W:$AQ,11,FALSE)</f>
        <v>18671</v>
      </c>
      <c r="L11" s="281">
        <f t="shared" ref="L11:L32" si="36">VLOOKUP($A11,$W:$AQ,12,FALSE)</f>
        <v>13065</v>
      </c>
      <c r="M11" s="281">
        <f t="shared" ref="M11:M32" si="37">VLOOKUP($A11,$W:$AQ,13,FALSE)</f>
        <v>13540</v>
      </c>
      <c r="N11" s="281">
        <f t="shared" ref="N11:N32" si="38">VLOOKUP($A11,$W:$AQ,14,FALSE)</f>
        <v>8801</v>
      </c>
      <c r="O11" s="281">
        <f t="shared" ref="O11:O32" si="39">VLOOKUP($A11,$W:$AQ,15,FALSE)</f>
        <v>8971</v>
      </c>
      <c r="P11" s="281">
        <f t="shared" ref="P11:P32" si="40">VLOOKUP($A11,$W:$AQ,16,FALSE)</f>
        <v>4995</v>
      </c>
      <c r="Q11" s="281">
        <f t="shared" ref="Q11:Q32" si="41">VLOOKUP($A11,$W:$AQ,17,FALSE)</f>
        <v>5239</v>
      </c>
      <c r="R11" s="281">
        <f t="shared" ref="R11:R32" si="42">VLOOKUP($A11,$W:$AQ,18,FALSE)</f>
        <v>1776</v>
      </c>
      <c r="S11" s="281">
        <f t="shared" ref="S11:S32" si="43">VLOOKUP($A11,$W:$AQ,19,FALSE)</f>
        <v>2884</v>
      </c>
      <c r="T11" s="281">
        <f t="shared" ref="T11:T32" si="44">VLOOKUP($A11,$W:$AQ,20,FALSE)</f>
        <v>272</v>
      </c>
      <c r="U11" s="281">
        <f t="shared" ref="U11:U32" si="45">VLOOKUP($A11,$W:$AQ,21,FALSE)</f>
        <v>827</v>
      </c>
      <c r="W11" s="57"/>
      <c r="X11" s="44" t="s">
        <v>16</v>
      </c>
      <c r="Y11" s="41" t="s">
        <v>16</v>
      </c>
      <c r="Z11" s="42" t="s">
        <v>7</v>
      </c>
      <c r="AA11" s="42" t="s">
        <v>7</v>
      </c>
      <c r="AB11" s="41" t="s">
        <v>8</v>
      </c>
      <c r="AC11" s="41" t="s">
        <v>8</v>
      </c>
      <c r="AD11" s="41" t="s">
        <v>9</v>
      </c>
      <c r="AE11" s="41" t="s">
        <v>9</v>
      </c>
      <c r="AF11" s="41" t="s">
        <v>10</v>
      </c>
      <c r="AG11" s="41" t="s">
        <v>10</v>
      </c>
      <c r="AH11" s="41" t="s">
        <v>11</v>
      </c>
      <c r="AI11" s="41" t="s">
        <v>11</v>
      </c>
      <c r="AJ11" s="41" t="s">
        <v>12</v>
      </c>
      <c r="AK11" s="41" t="s">
        <v>12</v>
      </c>
      <c r="AL11" s="41" t="s">
        <v>13</v>
      </c>
      <c r="AM11" s="41" t="s">
        <v>13</v>
      </c>
      <c r="AN11" s="41" t="s">
        <v>14</v>
      </c>
      <c r="AO11" s="41" t="s">
        <v>14</v>
      </c>
      <c r="AP11" s="41" t="s">
        <v>15</v>
      </c>
      <c r="AQ11" s="45" t="s">
        <v>15</v>
      </c>
      <c r="AR11" s="37"/>
      <c r="AT11" s="57"/>
      <c r="AU11" s="57" t="s">
        <v>265</v>
      </c>
      <c r="AV11" s="57"/>
      <c r="AW11" s="57"/>
      <c r="AX11" s="57"/>
      <c r="AY11" s="57"/>
      <c r="AZ11" s="57"/>
      <c r="BA11" s="57"/>
      <c r="BB11" s="57"/>
      <c r="BC11" s="57"/>
      <c r="BD11" s="57"/>
      <c r="BE11" s="57"/>
      <c r="BF11" s="57"/>
      <c r="BG11" s="57"/>
      <c r="BH11" s="57"/>
      <c r="BI11" s="57"/>
      <c r="BJ11" s="57"/>
      <c r="BK11" s="57"/>
      <c r="BL11" s="57"/>
      <c r="BM11" s="57"/>
      <c r="BN11" s="57"/>
      <c r="BO11" s="57"/>
      <c r="BP11" s="57"/>
      <c r="BQ11" s="57"/>
      <c r="BR11" s="57"/>
      <c r="BS11" s="57"/>
      <c r="BT11" s="57"/>
      <c r="BU11" s="57"/>
      <c r="BV11" s="57"/>
      <c r="BW11" s="57"/>
      <c r="BX11" s="57"/>
      <c r="BY11" s="57"/>
      <c r="BZ11" s="57"/>
      <c r="CA11" s="57"/>
      <c r="CB11" s="57"/>
      <c r="CC11" s="57"/>
      <c r="CD11" s="57"/>
      <c r="CE11" s="57"/>
      <c r="CF11" s="57"/>
      <c r="CG11" s="57"/>
      <c r="CH11" s="57"/>
      <c r="CI11" s="57"/>
      <c r="CJ11" s="57"/>
      <c r="CK11" s="57"/>
      <c r="CL11" s="57"/>
      <c r="CM11" s="57"/>
      <c r="CN11" s="57"/>
      <c r="CO11" s="57"/>
      <c r="CP11" s="57"/>
      <c r="CQ11" s="57"/>
      <c r="CR11" s="57"/>
      <c r="CS11" s="57"/>
      <c r="CT11" s="57"/>
      <c r="CU11" s="57"/>
      <c r="CV11" s="57"/>
      <c r="CW11" s="57"/>
      <c r="CX11" s="57"/>
      <c r="CY11" s="57"/>
      <c r="CZ11" s="57"/>
      <c r="DA11" s="57"/>
      <c r="DB11" s="57"/>
      <c r="DC11" s="57"/>
      <c r="DD11" s="57"/>
      <c r="DE11" s="57"/>
      <c r="DF11" s="57"/>
      <c r="DG11" s="57"/>
      <c r="DH11" s="57"/>
      <c r="DI11" s="57"/>
      <c r="DJ11" s="57"/>
      <c r="DK11" s="57"/>
      <c r="DL11" s="57"/>
      <c r="DM11" s="57"/>
      <c r="DN11" s="57"/>
      <c r="DO11" s="57"/>
      <c r="DP11" s="57"/>
      <c r="DQ11" s="57"/>
      <c r="DR11" s="57"/>
      <c r="DS11" s="57"/>
      <c r="DT11" s="57"/>
      <c r="DU11" s="57"/>
      <c r="DV11" s="57"/>
      <c r="DW11" s="57"/>
      <c r="DX11" s="57"/>
      <c r="DY11" s="57"/>
      <c r="DZ11" s="57"/>
      <c r="EA11" s="57"/>
      <c r="EB11" s="57"/>
      <c r="EC11" s="57"/>
      <c r="ED11" s="57"/>
      <c r="EE11" s="57"/>
      <c r="EF11" s="57"/>
      <c r="EG11" s="57"/>
      <c r="EH11" s="57"/>
      <c r="EI11" s="57"/>
      <c r="EJ11" s="57"/>
      <c r="EK11" s="57"/>
      <c r="EL11" s="57"/>
      <c r="EM11" s="57"/>
      <c r="EN11" s="57"/>
      <c r="EO11" s="57"/>
      <c r="EP11" s="57"/>
      <c r="EQ11" s="57"/>
      <c r="ER11" s="57"/>
      <c r="ES11" s="57"/>
      <c r="ET11" s="57"/>
      <c r="EU11" s="57"/>
      <c r="EV11" s="57"/>
      <c r="EW11" s="57"/>
      <c r="EX11" s="58" t="s">
        <v>293</v>
      </c>
      <c r="EY11" s="57" t="s">
        <v>264</v>
      </c>
      <c r="EZ11" s="57"/>
      <c r="FA11" s="57"/>
      <c r="FB11" s="57"/>
      <c r="FC11" s="57"/>
      <c r="FD11" s="57"/>
      <c r="FE11" s="57"/>
      <c r="FF11" s="57"/>
      <c r="FG11" s="57"/>
      <c r="FH11" s="57"/>
      <c r="FI11" s="57"/>
      <c r="FJ11" s="57"/>
      <c r="FK11" s="57"/>
      <c r="FL11" s="57"/>
      <c r="FM11" s="57"/>
      <c r="FN11" s="57"/>
      <c r="FO11" s="57"/>
      <c r="FP11" s="57"/>
      <c r="FQ11" s="57"/>
      <c r="FR11" s="57"/>
      <c r="FS11" s="57"/>
      <c r="FT11" s="57"/>
      <c r="FU11" s="57"/>
      <c r="FV11" s="57"/>
      <c r="FW11" s="57"/>
      <c r="FX11" s="57"/>
      <c r="FY11" s="57"/>
      <c r="FZ11" s="57"/>
      <c r="GA11" s="57"/>
      <c r="GB11" s="57"/>
      <c r="GC11" s="57"/>
      <c r="GD11" s="57"/>
      <c r="GE11" s="57"/>
      <c r="GF11" s="57"/>
      <c r="GG11" s="57"/>
      <c r="GH11" s="57"/>
      <c r="GI11" s="57"/>
      <c r="GJ11" s="57"/>
      <c r="GK11" s="57"/>
      <c r="GL11" s="57"/>
      <c r="GM11" s="57"/>
      <c r="GN11" s="57"/>
      <c r="GO11" s="57"/>
      <c r="GP11" s="57"/>
      <c r="GQ11" s="57"/>
      <c r="GR11" s="57"/>
      <c r="GS11" s="57"/>
      <c r="GT11" s="57"/>
      <c r="GU11" s="57"/>
      <c r="GV11" s="57"/>
      <c r="GW11" s="57"/>
      <c r="GX11" s="57"/>
      <c r="GY11" s="57"/>
      <c r="GZ11" s="57"/>
      <c r="HA11" s="57"/>
      <c r="HB11" s="57"/>
      <c r="HC11" s="57"/>
      <c r="HD11" s="57"/>
      <c r="HE11" s="57"/>
      <c r="HF11" s="57"/>
      <c r="HG11" s="57"/>
      <c r="HH11" s="57"/>
      <c r="HI11" s="57"/>
      <c r="HJ11" s="57"/>
      <c r="HK11" s="57"/>
      <c r="HL11" s="57"/>
      <c r="HM11" s="57"/>
      <c r="HN11" s="57"/>
      <c r="HO11" s="57"/>
      <c r="HP11" s="57"/>
      <c r="HQ11" s="57"/>
      <c r="HR11" s="57"/>
      <c r="HS11" s="57"/>
      <c r="HT11" s="57"/>
      <c r="HU11" s="57"/>
      <c r="HV11" s="57"/>
      <c r="HW11" s="57"/>
      <c r="HX11" s="57"/>
      <c r="HY11" s="57"/>
      <c r="HZ11" s="57"/>
      <c r="IA11" s="57"/>
      <c r="IB11" s="57"/>
      <c r="IC11" s="57"/>
      <c r="ID11" s="57"/>
      <c r="IE11" s="57"/>
      <c r="IF11" s="57"/>
      <c r="IG11" s="57"/>
      <c r="IH11" s="57"/>
      <c r="II11" s="57"/>
      <c r="IJ11" s="57"/>
      <c r="IK11" s="57"/>
      <c r="IL11" s="57"/>
      <c r="IM11" s="57"/>
      <c r="IN11" s="57"/>
      <c r="IO11" s="57"/>
      <c r="IP11" s="57"/>
      <c r="IQ11" s="57"/>
      <c r="IR11" s="57"/>
      <c r="IS11" s="57"/>
      <c r="IT11" s="57"/>
      <c r="IU11" s="57"/>
      <c r="IV11" s="57"/>
      <c r="IW11" s="57"/>
      <c r="IX11" s="57"/>
      <c r="IY11" s="57"/>
      <c r="IZ11" s="57"/>
      <c r="JA11" s="57"/>
      <c r="JB11" s="58" t="s">
        <v>294</v>
      </c>
      <c r="JC11" s="57" t="s">
        <v>268</v>
      </c>
      <c r="JD11" s="57"/>
      <c r="JE11" s="57"/>
      <c r="JF11" s="57"/>
      <c r="JG11" s="57"/>
      <c r="JH11" s="57"/>
      <c r="JI11" s="57"/>
      <c r="JJ11" s="57"/>
      <c r="JK11" s="57"/>
      <c r="JL11" s="57"/>
      <c r="JM11" s="57"/>
      <c r="JN11" s="57"/>
      <c r="JO11" s="57"/>
      <c r="JP11" s="57"/>
      <c r="JQ11" s="57"/>
      <c r="JR11" s="57"/>
      <c r="JS11" s="57"/>
      <c r="JT11" s="57"/>
      <c r="JU11" s="57"/>
      <c r="JV11" s="57"/>
      <c r="JW11" s="57"/>
      <c r="JX11" s="57"/>
      <c r="JY11" s="57"/>
      <c r="JZ11" s="57"/>
      <c r="KA11" s="57"/>
      <c r="KB11" s="57"/>
      <c r="KC11" s="57"/>
      <c r="KD11" s="57"/>
      <c r="KE11" s="57"/>
      <c r="KF11" s="57"/>
      <c r="KG11" s="57"/>
      <c r="KH11" s="57"/>
      <c r="KI11" s="57"/>
      <c r="KJ11" s="57"/>
      <c r="KK11" s="57"/>
      <c r="KL11" s="57"/>
      <c r="KM11" s="57"/>
      <c r="KN11" s="57"/>
      <c r="KO11" s="57"/>
      <c r="KP11" s="57"/>
      <c r="KQ11" s="57"/>
      <c r="KR11" s="57"/>
      <c r="KS11" s="57"/>
      <c r="KT11" s="57"/>
      <c r="KU11" s="57"/>
      <c r="KV11" s="57"/>
      <c r="KW11" s="57"/>
      <c r="KX11" s="57"/>
      <c r="KY11" s="57"/>
      <c r="KZ11" s="57"/>
      <c r="LA11" s="57"/>
      <c r="LB11" s="57"/>
      <c r="LC11" s="57"/>
      <c r="LD11" s="57"/>
      <c r="LE11" s="57"/>
      <c r="LF11" s="57"/>
      <c r="LG11" s="57"/>
      <c r="LH11" s="57"/>
      <c r="LI11" s="57"/>
      <c r="LJ11" s="57"/>
      <c r="LK11" s="57"/>
      <c r="LL11" s="57"/>
      <c r="LM11" s="57"/>
      <c r="LN11" s="57"/>
      <c r="LO11" s="57"/>
      <c r="LP11" s="57"/>
      <c r="LQ11" s="57"/>
      <c r="LR11" s="57"/>
      <c r="LS11" s="57"/>
      <c r="LT11" s="57"/>
      <c r="LU11" s="57"/>
      <c r="LV11" s="57"/>
      <c r="LW11" s="57"/>
      <c r="LX11" s="57"/>
      <c r="LY11" s="57"/>
      <c r="LZ11" s="57"/>
      <c r="MA11" s="57"/>
      <c r="MB11" s="57"/>
      <c r="MC11" s="57"/>
      <c r="MD11" s="57"/>
      <c r="ME11" s="57"/>
      <c r="MF11" s="57"/>
      <c r="MG11" s="57"/>
      <c r="MH11" s="57"/>
      <c r="MI11" s="57"/>
      <c r="MJ11" s="57"/>
      <c r="MK11" s="57"/>
      <c r="ML11" s="57"/>
      <c r="MM11" s="57"/>
      <c r="MN11" s="57"/>
      <c r="MO11" s="57"/>
      <c r="MP11" s="57"/>
      <c r="MQ11" s="57"/>
      <c r="MR11" s="57"/>
      <c r="MS11" s="57"/>
      <c r="MT11" s="57"/>
      <c r="MU11" s="57"/>
      <c r="MV11" s="57"/>
      <c r="MW11" s="57"/>
      <c r="MX11" s="57"/>
      <c r="MY11" s="57"/>
      <c r="MZ11" s="57"/>
      <c r="NA11" s="57"/>
      <c r="NB11" s="57"/>
      <c r="NC11" s="57"/>
      <c r="ND11" s="57"/>
      <c r="NE11" s="58" t="s">
        <v>295</v>
      </c>
      <c r="NF11" s="57" t="s">
        <v>273</v>
      </c>
      <c r="NG11" s="446"/>
      <c r="NH11" s="447"/>
      <c r="NI11" s="447"/>
      <c r="NJ11" s="447"/>
      <c r="NK11" s="108"/>
      <c r="NL11" s="108"/>
      <c r="NM11" s="108"/>
      <c r="NN11" s="108"/>
      <c r="NO11" s="108"/>
      <c r="NP11" s="108"/>
      <c r="NQ11" s="108"/>
    </row>
    <row r="12" spans="1:381" ht="14.4" thickBot="1">
      <c r="A12" s="5" t="s">
        <v>25</v>
      </c>
      <c r="B12" s="281">
        <f t="shared" si="26"/>
        <v>132</v>
      </c>
      <c r="C12" s="281">
        <f t="shared" si="27"/>
        <v>108</v>
      </c>
      <c r="D12" s="281">
        <f t="shared" si="28"/>
        <v>473</v>
      </c>
      <c r="E12" s="281">
        <f t="shared" si="29"/>
        <v>551</v>
      </c>
      <c r="F12" s="281">
        <f t="shared" si="30"/>
        <v>1395</v>
      </c>
      <c r="G12" s="281">
        <f t="shared" si="31"/>
        <v>1417</v>
      </c>
      <c r="H12" s="281">
        <f t="shared" si="32"/>
        <v>1517</v>
      </c>
      <c r="I12" s="281">
        <f t="shared" si="33"/>
        <v>1466</v>
      </c>
      <c r="J12" s="281">
        <f t="shared" si="34"/>
        <v>1199</v>
      </c>
      <c r="K12" s="281">
        <f t="shared" si="35"/>
        <v>1216</v>
      </c>
      <c r="L12" s="281">
        <f t="shared" si="36"/>
        <v>743</v>
      </c>
      <c r="M12" s="281">
        <f t="shared" si="37"/>
        <v>835</v>
      </c>
      <c r="N12" s="281">
        <f t="shared" si="38"/>
        <v>440</v>
      </c>
      <c r="O12" s="281">
        <f t="shared" si="39"/>
        <v>496</v>
      </c>
      <c r="P12" s="281">
        <f t="shared" si="40"/>
        <v>248</v>
      </c>
      <c r="Q12" s="281">
        <f t="shared" si="41"/>
        <v>275</v>
      </c>
      <c r="R12" s="281">
        <f t="shared" si="42"/>
        <v>76</v>
      </c>
      <c r="S12" s="281">
        <f t="shared" si="43"/>
        <v>136</v>
      </c>
      <c r="T12" s="281">
        <f t="shared" si="44"/>
        <v>24</v>
      </c>
      <c r="U12" s="281">
        <f t="shared" si="45"/>
        <v>38</v>
      </c>
      <c r="W12" s="18" t="s">
        <v>184</v>
      </c>
      <c r="X12" s="80" t="s">
        <v>264</v>
      </c>
      <c r="Y12" s="51" t="s">
        <v>265</v>
      </c>
      <c r="Z12" s="51" t="s">
        <v>264</v>
      </c>
      <c r="AA12" s="51" t="s">
        <v>265</v>
      </c>
      <c r="AB12" s="51" t="s">
        <v>264</v>
      </c>
      <c r="AC12" s="51" t="s">
        <v>265</v>
      </c>
      <c r="AD12" s="51" t="s">
        <v>264</v>
      </c>
      <c r="AE12" s="51" t="s">
        <v>265</v>
      </c>
      <c r="AF12" s="51" t="s">
        <v>264</v>
      </c>
      <c r="AG12" s="51" t="s">
        <v>265</v>
      </c>
      <c r="AH12" s="51" t="s">
        <v>264</v>
      </c>
      <c r="AI12" s="51" t="s">
        <v>265</v>
      </c>
      <c r="AJ12" s="51" t="s">
        <v>264</v>
      </c>
      <c r="AK12" s="51" t="s">
        <v>265</v>
      </c>
      <c r="AL12" s="51" t="s">
        <v>264</v>
      </c>
      <c r="AM12" s="51" t="s">
        <v>265</v>
      </c>
      <c r="AN12" s="51" t="s">
        <v>264</v>
      </c>
      <c r="AO12" s="51" t="s">
        <v>265</v>
      </c>
      <c r="AP12" s="51" t="s">
        <v>264</v>
      </c>
      <c r="AQ12" s="52" t="s">
        <v>265</v>
      </c>
      <c r="AR12" s="37" t="s">
        <v>268</v>
      </c>
      <c r="AT12" s="18" t="s">
        <v>184</v>
      </c>
      <c r="AU12" s="18">
        <v>0</v>
      </c>
      <c r="AV12" s="18">
        <v>1</v>
      </c>
      <c r="AW12" s="18">
        <v>2</v>
      </c>
      <c r="AX12" s="18">
        <v>3</v>
      </c>
      <c r="AY12" s="18">
        <v>4</v>
      </c>
      <c r="AZ12" s="18">
        <v>5</v>
      </c>
      <c r="BA12" s="18">
        <v>6</v>
      </c>
      <c r="BB12" s="18">
        <v>7</v>
      </c>
      <c r="BC12" s="18">
        <v>8</v>
      </c>
      <c r="BD12" s="18">
        <v>9</v>
      </c>
      <c r="BE12" s="18">
        <v>10</v>
      </c>
      <c r="BF12" s="18">
        <v>11</v>
      </c>
      <c r="BG12" s="18">
        <v>12</v>
      </c>
      <c r="BH12" s="18">
        <v>13</v>
      </c>
      <c r="BI12" s="18">
        <v>14</v>
      </c>
      <c r="BJ12" s="18">
        <v>15</v>
      </c>
      <c r="BK12" s="18">
        <v>16</v>
      </c>
      <c r="BL12" s="18">
        <v>17</v>
      </c>
      <c r="BM12" s="18">
        <v>18</v>
      </c>
      <c r="BN12" s="18">
        <v>19</v>
      </c>
      <c r="BO12" s="18">
        <v>20</v>
      </c>
      <c r="BP12" s="18">
        <v>21</v>
      </c>
      <c r="BQ12" s="18">
        <v>22</v>
      </c>
      <c r="BR12" s="18">
        <v>23</v>
      </c>
      <c r="BS12" s="18">
        <v>24</v>
      </c>
      <c r="BT12" s="18">
        <v>25</v>
      </c>
      <c r="BU12" s="18">
        <v>26</v>
      </c>
      <c r="BV12" s="18">
        <v>27</v>
      </c>
      <c r="BW12" s="18">
        <v>28</v>
      </c>
      <c r="BX12" s="18">
        <v>29</v>
      </c>
      <c r="BY12" s="18">
        <v>30</v>
      </c>
      <c r="BZ12" s="18">
        <v>31</v>
      </c>
      <c r="CA12" s="18">
        <v>32</v>
      </c>
      <c r="CB12" s="18">
        <v>33</v>
      </c>
      <c r="CC12" s="18">
        <v>34</v>
      </c>
      <c r="CD12" s="18">
        <v>35</v>
      </c>
      <c r="CE12" s="18">
        <v>36</v>
      </c>
      <c r="CF12" s="18">
        <v>37</v>
      </c>
      <c r="CG12" s="18">
        <v>38</v>
      </c>
      <c r="CH12" s="18">
        <v>39</v>
      </c>
      <c r="CI12" s="18">
        <v>40</v>
      </c>
      <c r="CJ12" s="18">
        <v>41</v>
      </c>
      <c r="CK12" s="18">
        <v>42</v>
      </c>
      <c r="CL12" s="18">
        <v>43</v>
      </c>
      <c r="CM12" s="18">
        <v>44</v>
      </c>
      <c r="CN12" s="18">
        <v>45</v>
      </c>
      <c r="CO12" s="18">
        <v>46</v>
      </c>
      <c r="CP12" s="18">
        <v>47</v>
      </c>
      <c r="CQ12" s="18">
        <v>48</v>
      </c>
      <c r="CR12" s="18">
        <v>49</v>
      </c>
      <c r="CS12" s="18">
        <v>50</v>
      </c>
      <c r="CT12" s="18">
        <v>51</v>
      </c>
      <c r="CU12" s="18">
        <v>52</v>
      </c>
      <c r="CV12" s="18">
        <v>53</v>
      </c>
      <c r="CW12" s="18">
        <v>54</v>
      </c>
      <c r="CX12" s="18">
        <v>55</v>
      </c>
      <c r="CY12" s="18">
        <v>56</v>
      </c>
      <c r="CZ12" s="18">
        <v>57</v>
      </c>
      <c r="DA12" s="18">
        <v>58</v>
      </c>
      <c r="DB12" s="18">
        <v>59</v>
      </c>
      <c r="DC12" s="18">
        <v>60</v>
      </c>
      <c r="DD12" s="18">
        <v>61</v>
      </c>
      <c r="DE12" s="18">
        <v>62</v>
      </c>
      <c r="DF12" s="18">
        <v>63</v>
      </c>
      <c r="DG12" s="18">
        <v>64</v>
      </c>
      <c r="DH12" s="18">
        <v>65</v>
      </c>
      <c r="DI12" s="18">
        <v>66</v>
      </c>
      <c r="DJ12" s="18">
        <v>67</v>
      </c>
      <c r="DK12" s="18">
        <v>68</v>
      </c>
      <c r="DL12" s="18">
        <v>69</v>
      </c>
      <c r="DM12" s="18">
        <v>70</v>
      </c>
      <c r="DN12" s="18">
        <v>71</v>
      </c>
      <c r="DO12" s="18">
        <v>72</v>
      </c>
      <c r="DP12" s="18">
        <v>73</v>
      </c>
      <c r="DQ12" s="18">
        <v>74</v>
      </c>
      <c r="DR12" s="18">
        <v>75</v>
      </c>
      <c r="DS12" s="18">
        <v>76</v>
      </c>
      <c r="DT12" s="18">
        <v>77</v>
      </c>
      <c r="DU12" s="18">
        <v>78</v>
      </c>
      <c r="DV12" s="18">
        <v>79</v>
      </c>
      <c r="DW12" s="18">
        <v>80</v>
      </c>
      <c r="DX12" s="18">
        <v>81</v>
      </c>
      <c r="DY12" s="18">
        <v>82</v>
      </c>
      <c r="DZ12" s="18">
        <v>83</v>
      </c>
      <c r="EA12" s="18">
        <v>84</v>
      </c>
      <c r="EB12" s="18">
        <v>85</v>
      </c>
      <c r="EC12" s="18">
        <v>86</v>
      </c>
      <c r="ED12" s="18">
        <v>87</v>
      </c>
      <c r="EE12" s="18">
        <v>88</v>
      </c>
      <c r="EF12" s="18">
        <v>89</v>
      </c>
      <c r="EG12" s="18">
        <v>90</v>
      </c>
      <c r="EH12" s="18">
        <v>91</v>
      </c>
      <c r="EI12" s="18">
        <v>92</v>
      </c>
      <c r="EJ12" s="18">
        <v>93</v>
      </c>
      <c r="EK12" s="18">
        <v>94</v>
      </c>
      <c r="EL12" s="18">
        <v>95</v>
      </c>
      <c r="EM12" s="18">
        <v>96</v>
      </c>
      <c r="EN12" s="18">
        <v>97</v>
      </c>
      <c r="EO12" s="18">
        <v>98</v>
      </c>
      <c r="EP12" s="18">
        <v>99</v>
      </c>
      <c r="EQ12" s="18">
        <v>100</v>
      </c>
      <c r="ER12" s="18">
        <v>101</v>
      </c>
      <c r="ES12" s="18">
        <v>102</v>
      </c>
      <c r="ET12" s="18">
        <v>103</v>
      </c>
      <c r="EU12" s="18">
        <v>104</v>
      </c>
      <c r="EV12" s="18">
        <v>105</v>
      </c>
      <c r="EW12" s="18" t="s">
        <v>291</v>
      </c>
      <c r="EX12" s="59"/>
      <c r="EY12" s="18">
        <v>0</v>
      </c>
      <c r="EZ12" s="18">
        <v>1</v>
      </c>
      <c r="FA12" s="18">
        <v>2</v>
      </c>
      <c r="FB12" s="18">
        <v>3</v>
      </c>
      <c r="FC12" s="18">
        <v>4</v>
      </c>
      <c r="FD12" s="18">
        <v>5</v>
      </c>
      <c r="FE12" s="18">
        <v>6</v>
      </c>
      <c r="FF12" s="18">
        <v>7</v>
      </c>
      <c r="FG12" s="18">
        <v>8</v>
      </c>
      <c r="FH12" s="18">
        <v>9</v>
      </c>
      <c r="FI12" s="18">
        <v>10</v>
      </c>
      <c r="FJ12" s="18">
        <v>11</v>
      </c>
      <c r="FK12" s="18">
        <v>12</v>
      </c>
      <c r="FL12" s="18">
        <v>13</v>
      </c>
      <c r="FM12" s="18">
        <v>14</v>
      </c>
      <c r="FN12" s="18">
        <v>15</v>
      </c>
      <c r="FO12" s="18">
        <v>16</v>
      </c>
      <c r="FP12" s="18">
        <v>17</v>
      </c>
      <c r="FQ12" s="18">
        <v>18</v>
      </c>
      <c r="FR12" s="18">
        <v>19</v>
      </c>
      <c r="FS12" s="18">
        <v>20</v>
      </c>
      <c r="FT12" s="18">
        <v>21</v>
      </c>
      <c r="FU12" s="18">
        <v>22</v>
      </c>
      <c r="FV12" s="18">
        <v>23</v>
      </c>
      <c r="FW12" s="18">
        <v>24</v>
      </c>
      <c r="FX12" s="18">
        <v>25</v>
      </c>
      <c r="FY12" s="18">
        <v>26</v>
      </c>
      <c r="FZ12" s="18">
        <v>27</v>
      </c>
      <c r="GA12" s="18">
        <v>28</v>
      </c>
      <c r="GB12" s="18">
        <v>29</v>
      </c>
      <c r="GC12" s="18">
        <v>30</v>
      </c>
      <c r="GD12" s="18">
        <v>31</v>
      </c>
      <c r="GE12" s="18">
        <v>32</v>
      </c>
      <c r="GF12" s="18">
        <v>33</v>
      </c>
      <c r="GG12" s="18">
        <v>34</v>
      </c>
      <c r="GH12" s="18">
        <v>35</v>
      </c>
      <c r="GI12" s="18">
        <v>36</v>
      </c>
      <c r="GJ12" s="18">
        <v>37</v>
      </c>
      <c r="GK12" s="18">
        <v>38</v>
      </c>
      <c r="GL12" s="18">
        <v>39</v>
      </c>
      <c r="GM12" s="18">
        <v>40</v>
      </c>
      <c r="GN12" s="18">
        <v>41</v>
      </c>
      <c r="GO12" s="18">
        <v>42</v>
      </c>
      <c r="GP12" s="18">
        <v>43</v>
      </c>
      <c r="GQ12" s="18">
        <v>44</v>
      </c>
      <c r="GR12" s="18">
        <v>45</v>
      </c>
      <c r="GS12" s="18">
        <v>46</v>
      </c>
      <c r="GT12" s="18">
        <v>47</v>
      </c>
      <c r="GU12" s="18">
        <v>48</v>
      </c>
      <c r="GV12" s="18">
        <v>49</v>
      </c>
      <c r="GW12" s="18">
        <v>50</v>
      </c>
      <c r="GX12" s="18">
        <v>51</v>
      </c>
      <c r="GY12" s="18">
        <v>52</v>
      </c>
      <c r="GZ12" s="18">
        <v>53</v>
      </c>
      <c r="HA12" s="18">
        <v>54</v>
      </c>
      <c r="HB12" s="18">
        <v>55</v>
      </c>
      <c r="HC12" s="18">
        <v>56</v>
      </c>
      <c r="HD12" s="18">
        <v>57</v>
      </c>
      <c r="HE12" s="18">
        <v>58</v>
      </c>
      <c r="HF12" s="18">
        <v>59</v>
      </c>
      <c r="HG12" s="18">
        <v>60</v>
      </c>
      <c r="HH12" s="18">
        <v>61</v>
      </c>
      <c r="HI12" s="18">
        <v>62</v>
      </c>
      <c r="HJ12" s="18">
        <v>63</v>
      </c>
      <c r="HK12" s="18">
        <v>64</v>
      </c>
      <c r="HL12" s="18">
        <v>65</v>
      </c>
      <c r="HM12" s="18">
        <v>66</v>
      </c>
      <c r="HN12" s="18">
        <v>67</v>
      </c>
      <c r="HO12" s="18">
        <v>68</v>
      </c>
      <c r="HP12" s="18">
        <v>69</v>
      </c>
      <c r="HQ12" s="18">
        <v>70</v>
      </c>
      <c r="HR12" s="18">
        <v>71</v>
      </c>
      <c r="HS12" s="18">
        <v>72</v>
      </c>
      <c r="HT12" s="18">
        <v>73</v>
      </c>
      <c r="HU12" s="18">
        <v>74</v>
      </c>
      <c r="HV12" s="18">
        <v>75</v>
      </c>
      <c r="HW12" s="18">
        <v>76</v>
      </c>
      <c r="HX12" s="18">
        <v>77</v>
      </c>
      <c r="HY12" s="18">
        <v>78</v>
      </c>
      <c r="HZ12" s="18">
        <v>79</v>
      </c>
      <c r="IA12" s="18">
        <v>80</v>
      </c>
      <c r="IB12" s="18">
        <v>81</v>
      </c>
      <c r="IC12" s="18">
        <v>82</v>
      </c>
      <c r="ID12" s="18">
        <v>83</v>
      </c>
      <c r="IE12" s="18">
        <v>84</v>
      </c>
      <c r="IF12" s="18">
        <v>85</v>
      </c>
      <c r="IG12" s="18">
        <v>86</v>
      </c>
      <c r="IH12" s="18">
        <v>87</v>
      </c>
      <c r="II12" s="18">
        <v>88</v>
      </c>
      <c r="IJ12" s="18">
        <v>89</v>
      </c>
      <c r="IK12" s="18">
        <v>90</v>
      </c>
      <c r="IL12" s="18">
        <v>91</v>
      </c>
      <c r="IM12" s="18">
        <v>92</v>
      </c>
      <c r="IN12" s="18">
        <v>93</v>
      </c>
      <c r="IO12" s="18">
        <v>94</v>
      </c>
      <c r="IP12" s="18">
        <v>95</v>
      </c>
      <c r="IQ12" s="18">
        <v>96</v>
      </c>
      <c r="IR12" s="18">
        <v>97</v>
      </c>
      <c r="IS12" s="18">
        <v>98</v>
      </c>
      <c r="IT12" s="18">
        <v>99</v>
      </c>
      <c r="IU12" s="18">
        <v>100</v>
      </c>
      <c r="IV12" s="18">
        <v>101</v>
      </c>
      <c r="IW12" s="18">
        <v>102</v>
      </c>
      <c r="IX12" s="18">
        <v>103</v>
      </c>
      <c r="IY12" s="18">
        <v>104</v>
      </c>
      <c r="IZ12" s="18">
        <v>105</v>
      </c>
      <c r="JA12" s="18" t="s">
        <v>291</v>
      </c>
      <c r="JB12" s="59"/>
      <c r="JC12" s="18">
        <v>0</v>
      </c>
      <c r="JD12" s="18">
        <v>1</v>
      </c>
      <c r="JE12" s="18">
        <v>2</v>
      </c>
      <c r="JF12" s="18">
        <v>3</v>
      </c>
      <c r="JG12" s="18">
        <v>4</v>
      </c>
      <c r="JH12" s="18">
        <v>5</v>
      </c>
      <c r="JI12" s="18">
        <v>6</v>
      </c>
      <c r="JJ12" s="18">
        <v>7</v>
      </c>
      <c r="JK12" s="18">
        <v>8</v>
      </c>
      <c r="JL12" s="18">
        <v>9</v>
      </c>
      <c r="JM12" s="18">
        <v>10</v>
      </c>
      <c r="JN12" s="18">
        <v>11</v>
      </c>
      <c r="JO12" s="18">
        <v>12</v>
      </c>
      <c r="JP12" s="18">
        <v>13</v>
      </c>
      <c r="JQ12" s="18">
        <v>14</v>
      </c>
      <c r="JR12" s="18">
        <v>15</v>
      </c>
      <c r="JS12" s="18">
        <v>16</v>
      </c>
      <c r="JT12" s="18">
        <v>17</v>
      </c>
      <c r="JU12" s="18">
        <v>18</v>
      </c>
      <c r="JV12" s="18">
        <v>19</v>
      </c>
      <c r="JW12" s="18">
        <v>20</v>
      </c>
      <c r="JX12" s="18">
        <v>21</v>
      </c>
      <c r="JY12" s="18">
        <v>22</v>
      </c>
      <c r="JZ12" s="18">
        <v>23</v>
      </c>
      <c r="KA12" s="18">
        <v>24</v>
      </c>
      <c r="KB12" s="18">
        <v>25</v>
      </c>
      <c r="KC12" s="18">
        <v>26</v>
      </c>
      <c r="KD12" s="18">
        <v>27</v>
      </c>
      <c r="KE12" s="18">
        <v>28</v>
      </c>
      <c r="KF12" s="18">
        <v>29</v>
      </c>
      <c r="KG12" s="18">
        <v>30</v>
      </c>
      <c r="KH12" s="18">
        <v>31</v>
      </c>
      <c r="KI12" s="18">
        <v>32</v>
      </c>
      <c r="KJ12" s="18">
        <v>33</v>
      </c>
      <c r="KK12" s="18">
        <v>34</v>
      </c>
      <c r="KL12" s="18">
        <v>35</v>
      </c>
      <c r="KM12" s="18">
        <v>36</v>
      </c>
      <c r="KN12" s="18">
        <v>37</v>
      </c>
      <c r="KO12" s="18">
        <v>38</v>
      </c>
      <c r="KP12" s="18">
        <v>39</v>
      </c>
      <c r="KQ12" s="18">
        <v>40</v>
      </c>
      <c r="KR12" s="18">
        <v>41</v>
      </c>
      <c r="KS12" s="18">
        <v>42</v>
      </c>
      <c r="KT12" s="18">
        <v>43</v>
      </c>
      <c r="KU12" s="18">
        <v>44</v>
      </c>
      <c r="KV12" s="18">
        <v>45</v>
      </c>
      <c r="KW12" s="18">
        <v>46</v>
      </c>
      <c r="KX12" s="18">
        <v>47</v>
      </c>
      <c r="KY12" s="18">
        <v>48</v>
      </c>
      <c r="KZ12" s="18">
        <v>49</v>
      </c>
      <c r="LA12" s="18">
        <v>50</v>
      </c>
      <c r="LB12" s="18">
        <v>51</v>
      </c>
      <c r="LC12" s="18">
        <v>52</v>
      </c>
      <c r="LD12" s="18">
        <v>53</v>
      </c>
      <c r="LE12" s="18">
        <v>54</v>
      </c>
      <c r="LF12" s="18">
        <v>55</v>
      </c>
      <c r="LG12" s="18">
        <v>56</v>
      </c>
      <c r="LH12" s="18">
        <v>57</v>
      </c>
      <c r="LI12" s="18">
        <v>58</v>
      </c>
      <c r="LJ12" s="18">
        <v>59</v>
      </c>
      <c r="LK12" s="18">
        <v>60</v>
      </c>
      <c r="LL12" s="18">
        <v>61</v>
      </c>
      <c r="LM12" s="18">
        <v>62</v>
      </c>
      <c r="LN12" s="18">
        <v>63</v>
      </c>
      <c r="LO12" s="18">
        <v>64</v>
      </c>
      <c r="LP12" s="18">
        <v>65</v>
      </c>
      <c r="LQ12" s="18">
        <v>66</v>
      </c>
      <c r="LR12" s="18">
        <v>67</v>
      </c>
      <c r="LS12" s="18">
        <v>68</v>
      </c>
      <c r="LT12" s="18">
        <v>69</v>
      </c>
      <c r="LU12" s="18">
        <v>70</v>
      </c>
      <c r="LV12" s="18">
        <v>71</v>
      </c>
      <c r="LW12" s="18">
        <v>72</v>
      </c>
      <c r="LX12" s="18">
        <v>73</v>
      </c>
      <c r="LY12" s="18">
        <v>74</v>
      </c>
      <c r="LZ12" s="18">
        <v>75</v>
      </c>
      <c r="MA12" s="18">
        <v>76</v>
      </c>
      <c r="MB12" s="18">
        <v>77</v>
      </c>
      <c r="MC12" s="18">
        <v>78</v>
      </c>
      <c r="MD12" s="18">
        <v>79</v>
      </c>
      <c r="ME12" s="18">
        <v>80</v>
      </c>
      <c r="MF12" s="18">
        <v>81</v>
      </c>
      <c r="MG12" s="18">
        <v>82</v>
      </c>
      <c r="MH12" s="18">
        <v>83</v>
      </c>
      <c r="MI12" s="18">
        <v>84</v>
      </c>
      <c r="MJ12" s="18">
        <v>85</v>
      </c>
      <c r="MK12" s="18">
        <v>86</v>
      </c>
      <c r="ML12" s="18">
        <v>87</v>
      </c>
      <c r="MM12" s="18">
        <v>88</v>
      </c>
      <c r="MN12" s="18">
        <v>89</v>
      </c>
      <c r="MO12" s="18">
        <v>90</v>
      </c>
      <c r="MP12" s="18">
        <v>91</v>
      </c>
      <c r="MQ12" s="18">
        <v>92</v>
      </c>
      <c r="MR12" s="18">
        <v>93</v>
      </c>
      <c r="MS12" s="18">
        <v>94</v>
      </c>
      <c r="MT12" s="18">
        <v>95</v>
      </c>
      <c r="MU12" s="18">
        <v>96</v>
      </c>
      <c r="MV12" s="18">
        <v>97</v>
      </c>
      <c r="MW12" s="18">
        <v>98</v>
      </c>
      <c r="MX12" s="18">
        <v>99</v>
      </c>
      <c r="MY12" s="18">
        <v>100</v>
      </c>
      <c r="MZ12" s="18">
        <v>101</v>
      </c>
      <c r="NA12" s="18">
        <v>103</v>
      </c>
      <c r="NB12" s="18">
        <v>105</v>
      </c>
      <c r="NC12" s="18">
        <v>111</v>
      </c>
      <c r="ND12" s="18" t="s">
        <v>291</v>
      </c>
      <c r="NE12" s="59"/>
      <c r="NF12" s="18"/>
      <c r="NG12" s="447"/>
      <c r="NH12" s="448"/>
      <c r="NI12" s="448"/>
      <c r="NJ12" s="448"/>
      <c r="NK12" s="448"/>
      <c r="NL12" s="448"/>
      <c r="NM12" s="448"/>
      <c r="NN12" s="448"/>
      <c r="NO12" s="448"/>
      <c r="NP12" s="448"/>
      <c r="NQ12" s="448"/>
    </row>
    <row r="13" spans="1:381">
      <c r="A13" s="5" t="s">
        <v>26</v>
      </c>
      <c r="B13" s="281">
        <f t="shared" si="26"/>
        <v>227</v>
      </c>
      <c r="C13" s="281">
        <f t="shared" si="27"/>
        <v>197</v>
      </c>
      <c r="D13" s="281">
        <f t="shared" si="28"/>
        <v>1290</v>
      </c>
      <c r="E13" s="281">
        <f t="shared" si="29"/>
        <v>1454</v>
      </c>
      <c r="F13" s="281">
        <f t="shared" si="30"/>
        <v>4600</v>
      </c>
      <c r="G13" s="281">
        <f t="shared" si="31"/>
        <v>4929</v>
      </c>
      <c r="H13" s="281">
        <f t="shared" si="32"/>
        <v>4884</v>
      </c>
      <c r="I13" s="281">
        <f t="shared" si="33"/>
        <v>4982</v>
      </c>
      <c r="J13" s="281">
        <f t="shared" si="34"/>
        <v>3631</v>
      </c>
      <c r="K13" s="281">
        <f t="shared" si="35"/>
        <v>4070</v>
      </c>
      <c r="L13" s="281">
        <f t="shared" si="36"/>
        <v>2597</v>
      </c>
      <c r="M13" s="281">
        <f t="shared" si="37"/>
        <v>2933</v>
      </c>
      <c r="N13" s="281">
        <f t="shared" si="38"/>
        <v>1817</v>
      </c>
      <c r="O13" s="281">
        <f t="shared" si="39"/>
        <v>1804</v>
      </c>
      <c r="P13" s="281">
        <f t="shared" si="40"/>
        <v>838</v>
      </c>
      <c r="Q13" s="281">
        <f t="shared" si="41"/>
        <v>824</v>
      </c>
      <c r="R13" s="281">
        <f t="shared" si="42"/>
        <v>297</v>
      </c>
      <c r="S13" s="281">
        <f t="shared" si="43"/>
        <v>331</v>
      </c>
      <c r="T13" s="281">
        <f t="shared" si="44"/>
        <v>47</v>
      </c>
      <c r="U13" s="281">
        <f t="shared" si="45"/>
        <v>63</v>
      </c>
      <c r="W13" s="12" t="s">
        <v>25</v>
      </c>
      <c r="X13" s="661">
        <f>SUM(EY13:FH13)</f>
        <v>132</v>
      </c>
      <c r="Y13" s="661">
        <f>SUM(AU13:BD13)</f>
        <v>108</v>
      </c>
      <c r="Z13" s="661">
        <f>SUM(FI13:FR13)</f>
        <v>473</v>
      </c>
      <c r="AA13" s="661">
        <f>SUM(BE13:BN13)</f>
        <v>551</v>
      </c>
      <c r="AB13" s="661">
        <f>SUM(FS13:GB13)</f>
        <v>1395</v>
      </c>
      <c r="AC13" s="661">
        <f>SUM(BO13:BX13)</f>
        <v>1417</v>
      </c>
      <c r="AD13" s="661">
        <f>SUM(GC13:GL13)</f>
        <v>1517</v>
      </c>
      <c r="AE13" s="661">
        <f>SUM(BY13:CH13)</f>
        <v>1466</v>
      </c>
      <c r="AF13" s="661">
        <f>SUM(GM13:GV13)</f>
        <v>1199</v>
      </c>
      <c r="AG13" s="661">
        <f>SUM(CI13:CR13)</f>
        <v>1216</v>
      </c>
      <c r="AH13" s="661">
        <f>SUM(GW13:HF13)</f>
        <v>743</v>
      </c>
      <c r="AI13" s="661">
        <f>SUM(CS13:DB13)</f>
        <v>835</v>
      </c>
      <c r="AJ13" s="661">
        <f>SUM(HG13:HP13)</f>
        <v>440</v>
      </c>
      <c r="AK13" s="661">
        <f>SUM(DC13:DL13)</f>
        <v>496</v>
      </c>
      <c r="AL13" s="661">
        <f>SUM(HQ13:HZ13)</f>
        <v>248</v>
      </c>
      <c r="AM13" s="661">
        <f>SUM(DM13:DV13)</f>
        <v>275</v>
      </c>
      <c r="AN13" s="661">
        <f>SUM(IA13:IJ13)</f>
        <v>76</v>
      </c>
      <c r="AO13" s="661">
        <f>SUM(DW13:EF13)</f>
        <v>136</v>
      </c>
      <c r="AP13" s="661">
        <f>SUM(IK13:IZ13)</f>
        <v>24</v>
      </c>
      <c r="AQ13" s="661">
        <f>SUM(EG13:EV13)</f>
        <v>38</v>
      </c>
      <c r="AR13" s="661">
        <f>+EW13+JA13+NE13</f>
        <v>46</v>
      </c>
      <c r="AT13" s="12" t="s">
        <v>25</v>
      </c>
      <c r="AU13" s="13">
        <v>8</v>
      </c>
      <c r="AV13" s="13">
        <v>15</v>
      </c>
      <c r="AW13" s="13">
        <v>15</v>
      </c>
      <c r="AX13" s="13">
        <v>12</v>
      </c>
      <c r="AY13" s="13">
        <v>10</v>
      </c>
      <c r="AZ13" s="13">
        <v>6</v>
      </c>
      <c r="BA13" s="13">
        <v>9</v>
      </c>
      <c r="BB13" s="13">
        <v>12</v>
      </c>
      <c r="BC13" s="13">
        <v>10</v>
      </c>
      <c r="BD13" s="13">
        <v>11</v>
      </c>
      <c r="BE13" s="13">
        <v>21</v>
      </c>
      <c r="BF13" s="13">
        <v>15</v>
      </c>
      <c r="BG13" s="13">
        <v>23</v>
      </c>
      <c r="BH13" s="13">
        <v>30</v>
      </c>
      <c r="BI13" s="13">
        <v>32</v>
      </c>
      <c r="BJ13" s="13">
        <v>58</v>
      </c>
      <c r="BK13" s="13">
        <v>79</v>
      </c>
      <c r="BL13" s="13">
        <v>74</v>
      </c>
      <c r="BM13" s="13">
        <v>107</v>
      </c>
      <c r="BN13" s="13">
        <v>112</v>
      </c>
      <c r="BO13" s="13">
        <v>110</v>
      </c>
      <c r="BP13" s="13">
        <v>144</v>
      </c>
      <c r="BQ13" s="13">
        <v>125</v>
      </c>
      <c r="BR13" s="13">
        <v>132</v>
      </c>
      <c r="BS13" s="13">
        <v>145</v>
      </c>
      <c r="BT13" s="13">
        <v>135</v>
      </c>
      <c r="BU13" s="13">
        <v>176</v>
      </c>
      <c r="BV13" s="13">
        <v>135</v>
      </c>
      <c r="BW13" s="13">
        <v>154</v>
      </c>
      <c r="BX13" s="13">
        <v>161</v>
      </c>
      <c r="BY13" s="13">
        <v>174</v>
      </c>
      <c r="BZ13" s="13">
        <v>162</v>
      </c>
      <c r="CA13" s="13">
        <v>137</v>
      </c>
      <c r="CB13" s="13">
        <v>133</v>
      </c>
      <c r="CC13" s="13">
        <v>169</v>
      </c>
      <c r="CD13" s="13">
        <v>140</v>
      </c>
      <c r="CE13" s="13">
        <v>131</v>
      </c>
      <c r="CF13" s="13">
        <v>142</v>
      </c>
      <c r="CG13" s="13">
        <v>155</v>
      </c>
      <c r="CH13" s="13">
        <v>123</v>
      </c>
      <c r="CI13" s="13">
        <v>130</v>
      </c>
      <c r="CJ13" s="13">
        <v>151</v>
      </c>
      <c r="CK13" s="13">
        <v>141</v>
      </c>
      <c r="CL13" s="13">
        <v>145</v>
      </c>
      <c r="CM13" s="13">
        <v>130</v>
      </c>
      <c r="CN13" s="13">
        <v>131</v>
      </c>
      <c r="CO13" s="13">
        <v>112</v>
      </c>
      <c r="CP13" s="13">
        <v>96</v>
      </c>
      <c r="CQ13" s="13">
        <v>79</v>
      </c>
      <c r="CR13" s="13">
        <v>101</v>
      </c>
      <c r="CS13" s="13">
        <v>103</v>
      </c>
      <c r="CT13" s="13">
        <v>93</v>
      </c>
      <c r="CU13" s="13">
        <v>109</v>
      </c>
      <c r="CV13" s="13">
        <v>77</v>
      </c>
      <c r="CW13" s="13">
        <v>85</v>
      </c>
      <c r="CX13" s="13">
        <v>87</v>
      </c>
      <c r="CY13" s="13">
        <v>82</v>
      </c>
      <c r="CZ13" s="13">
        <v>73</v>
      </c>
      <c r="DA13" s="13">
        <v>73</v>
      </c>
      <c r="DB13" s="13">
        <v>53</v>
      </c>
      <c r="DC13" s="13">
        <v>62</v>
      </c>
      <c r="DD13" s="13">
        <v>57</v>
      </c>
      <c r="DE13" s="13">
        <v>46</v>
      </c>
      <c r="DF13" s="13">
        <v>56</v>
      </c>
      <c r="DG13" s="13">
        <v>49</v>
      </c>
      <c r="DH13" s="13">
        <v>41</v>
      </c>
      <c r="DI13" s="13">
        <v>51</v>
      </c>
      <c r="DJ13" s="13">
        <v>46</v>
      </c>
      <c r="DK13" s="13">
        <v>35</v>
      </c>
      <c r="DL13" s="13">
        <v>53</v>
      </c>
      <c r="DM13" s="13">
        <v>27</v>
      </c>
      <c r="DN13" s="13">
        <v>46</v>
      </c>
      <c r="DO13" s="13">
        <v>33</v>
      </c>
      <c r="DP13" s="13">
        <v>26</v>
      </c>
      <c r="DQ13" s="13">
        <v>28</v>
      </c>
      <c r="DR13" s="13">
        <v>29</v>
      </c>
      <c r="DS13" s="13">
        <v>26</v>
      </c>
      <c r="DT13" s="13">
        <v>24</v>
      </c>
      <c r="DU13" s="13">
        <v>14</v>
      </c>
      <c r="DV13" s="13">
        <v>22</v>
      </c>
      <c r="DW13" s="13">
        <v>15</v>
      </c>
      <c r="DX13" s="13">
        <v>25</v>
      </c>
      <c r="DY13" s="13">
        <v>10</v>
      </c>
      <c r="DZ13" s="13">
        <v>10</v>
      </c>
      <c r="EA13" s="13">
        <v>13</v>
      </c>
      <c r="EB13" s="13">
        <v>16</v>
      </c>
      <c r="EC13" s="13">
        <v>14</v>
      </c>
      <c r="ED13" s="13">
        <v>14</v>
      </c>
      <c r="EE13" s="13">
        <v>11</v>
      </c>
      <c r="EF13" s="13">
        <v>8</v>
      </c>
      <c r="EG13" s="13">
        <v>7</v>
      </c>
      <c r="EH13" s="13">
        <v>11</v>
      </c>
      <c r="EI13" s="13">
        <v>7</v>
      </c>
      <c r="EJ13" s="13">
        <v>4</v>
      </c>
      <c r="EK13" s="13">
        <v>3</v>
      </c>
      <c r="EL13" s="13">
        <v>1</v>
      </c>
      <c r="EM13" s="13">
        <v>4</v>
      </c>
      <c r="EN13" s="13">
        <v>1</v>
      </c>
      <c r="EO13" s="13"/>
      <c r="EP13" s="13"/>
      <c r="EQ13" s="13"/>
      <c r="ER13" s="13"/>
      <c r="ES13" s="13"/>
      <c r="ET13" s="13"/>
      <c r="EU13" s="13"/>
      <c r="EV13" s="13"/>
      <c r="EW13" s="13"/>
      <c r="EX13" s="60">
        <v>6538</v>
      </c>
      <c r="EY13" s="13">
        <v>7</v>
      </c>
      <c r="EZ13" s="13">
        <v>25</v>
      </c>
      <c r="FA13" s="13">
        <v>11</v>
      </c>
      <c r="FB13" s="13">
        <v>13</v>
      </c>
      <c r="FC13" s="13">
        <v>10</v>
      </c>
      <c r="FD13" s="13">
        <v>10</v>
      </c>
      <c r="FE13" s="13">
        <v>11</v>
      </c>
      <c r="FF13" s="13">
        <v>12</v>
      </c>
      <c r="FG13" s="13">
        <v>11</v>
      </c>
      <c r="FH13" s="13">
        <v>22</v>
      </c>
      <c r="FI13" s="13">
        <v>18</v>
      </c>
      <c r="FJ13" s="13">
        <v>21</v>
      </c>
      <c r="FK13" s="13">
        <v>25</v>
      </c>
      <c r="FL13" s="13">
        <v>25</v>
      </c>
      <c r="FM13" s="13">
        <v>32</v>
      </c>
      <c r="FN13" s="13">
        <v>38</v>
      </c>
      <c r="FO13" s="13">
        <v>58</v>
      </c>
      <c r="FP13" s="13">
        <v>70</v>
      </c>
      <c r="FQ13" s="13">
        <v>83</v>
      </c>
      <c r="FR13" s="13">
        <v>103</v>
      </c>
      <c r="FS13" s="13">
        <v>112</v>
      </c>
      <c r="FT13" s="13">
        <v>98</v>
      </c>
      <c r="FU13" s="13">
        <v>119</v>
      </c>
      <c r="FV13" s="13">
        <v>138</v>
      </c>
      <c r="FW13" s="13">
        <v>131</v>
      </c>
      <c r="FX13" s="13">
        <v>147</v>
      </c>
      <c r="FY13" s="13">
        <v>152</v>
      </c>
      <c r="FZ13" s="13">
        <v>144</v>
      </c>
      <c r="GA13" s="13">
        <v>193</v>
      </c>
      <c r="GB13" s="13">
        <v>161</v>
      </c>
      <c r="GC13" s="13">
        <v>171</v>
      </c>
      <c r="GD13" s="13">
        <v>161</v>
      </c>
      <c r="GE13" s="13">
        <v>156</v>
      </c>
      <c r="GF13" s="13">
        <v>136</v>
      </c>
      <c r="GG13" s="13">
        <v>160</v>
      </c>
      <c r="GH13" s="13">
        <v>146</v>
      </c>
      <c r="GI13" s="13">
        <v>162</v>
      </c>
      <c r="GJ13" s="13">
        <v>128</v>
      </c>
      <c r="GK13" s="13">
        <v>150</v>
      </c>
      <c r="GL13" s="13">
        <v>147</v>
      </c>
      <c r="GM13" s="13">
        <v>141</v>
      </c>
      <c r="GN13" s="13">
        <v>152</v>
      </c>
      <c r="GO13" s="13">
        <v>127</v>
      </c>
      <c r="GP13" s="13">
        <v>139</v>
      </c>
      <c r="GQ13" s="13">
        <v>117</v>
      </c>
      <c r="GR13" s="13">
        <v>105</v>
      </c>
      <c r="GS13" s="13">
        <v>120</v>
      </c>
      <c r="GT13" s="13">
        <v>107</v>
      </c>
      <c r="GU13" s="13">
        <v>94</v>
      </c>
      <c r="GV13" s="13">
        <v>97</v>
      </c>
      <c r="GW13" s="13">
        <v>89</v>
      </c>
      <c r="GX13" s="13">
        <v>84</v>
      </c>
      <c r="GY13" s="13">
        <v>86</v>
      </c>
      <c r="GZ13" s="13">
        <v>83</v>
      </c>
      <c r="HA13" s="13">
        <v>56</v>
      </c>
      <c r="HB13" s="13">
        <v>77</v>
      </c>
      <c r="HC13" s="13">
        <v>69</v>
      </c>
      <c r="HD13" s="13">
        <v>67</v>
      </c>
      <c r="HE13" s="13">
        <v>68</v>
      </c>
      <c r="HF13" s="13">
        <v>64</v>
      </c>
      <c r="HG13" s="13">
        <v>49</v>
      </c>
      <c r="HH13" s="13">
        <v>47</v>
      </c>
      <c r="HI13" s="13">
        <v>52</v>
      </c>
      <c r="HJ13" s="13">
        <v>42</v>
      </c>
      <c r="HK13" s="13">
        <v>48</v>
      </c>
      <c r="HL13" s="13">
        <v>32</v>
      </c>
      <c r="HM13" s="13">
        <v>44</v>
      </c>
      <c r="HN13" s="13">
        <v>40</v>
      </c>
      <c r="HO13" s="13">
        <v>40</v>
      </c>
      <c r="HP13" s="13">
        <v>46</v>
      </c>
      <c r="HQ13" s="13">
        <v>44</v>
      </c>
      <c r="HR13" s="13">
        <v>32</v>
      </c>
      <c r="HS13" s="13">
        <v>30</v>
      </c>
      <c r="HT13" s="13">
        <v>26</v>
      </c>
      <c r="HU13" s="13">
        <v>21</v>
      </c>
      <c r="HV13" s="13">
        <v>24</v>
      </c>
      <c r="HW13" s="13">
        <v>23</v>
      </c>
      <c r="HX13" s="13">
        <v>17</v>
      </c>
      <c r="HY13" s="13">
        <v>16</v>
      </c>
      <c r="HZ13" s="13">
        <v>15</v>
      </c>
      <c r="IA13" s="13">
        <v>16</v>
      </c>
      <c r="IB13" s="13">
        <v>15</v>
      </c>
      <c r="IC13" s="13">
        <v>9</v>
      </c>
      <c r="ID13" s="13">
        <v>6</v>
      </c>
      <c r="IE13" s="13">
        <v>7</v>
      </c>
      <c r="IF13" s="13">
        <v>4</v>
      </c>
      <c r="IG13" s="13">
        <v>10</v>
      </c>
      <c r="IH13" s="13">
        <v>1</v>
      </c>
      <c r="II13" s="13">
        <v>2</v>
      </c>
      <c r="IJ13" s="13">
        <v>6</v>
      </c>
      <c r="IK13" s="13">
        <v>10</v>
      </c>
      <c r="IL13" s="13">
        <v>5</v>
      </c>
      <c r="IM13" s="13">
        <v>2</v>
      </c>
      <c r="IN13" s="13">
        <v>3</v>
      </c>
      <c r="IO13" s="13">
        <v>2</v>
      </c>
      <c r="IP13" s="13"/>
      <c r="IQ13" s="13"/>
      <c r="IR13" s="13"/>
      <c r="IS13" s="13"/>
      <c r="IT13" s="13"/>
      <c r="IU13" s="13"/>
      <c r="IV13" s="13">
        <v>1</v>
      </c>
      <c r="IW13" s="13">
        <v>1</v>
      </c>
      <c r="IX13" s="13"/>
      <c r="IY13" s="13"/>
      <c r="IZ13" s="13"/>
      <c r="JA13" s="13"/>
      <c r="JB13" s="60">
        <v>6247</v>
      </c>
      <c r="JC13" s="13"/>
      <c r="JD13" s="13">
        <v>1</v>
      </c>
      <c r="JE13" s="13"/>
      <c r="JF13" s="13"/>
      <c r="JG13" s="13"/>
      <c r="JH13" s="13"/>
      <c r="JI13" s="13"/>
      <c r="JJ13" s="13"/>
      <c r="JK13" s="13"/>
      <c r="JL13" s="13">
        <v>1</v>
      </c>
      <c r="JM13" s="13">
        <v>1</v>
      </c>
      <c r="JN13" s="13"/>
      <c r="JO13" s="13"/>
      <c r="JP13" s="13"/>
      <c r="JQ13" s="13"/>
      <c r="JR13" s="13">
        <v>1</v>
      </c>
      <c r="JS13" s="13">
        <v>2</v>
      </c>
      <c r="JT13" s="13">
        <v>1</v>
      </c>
      <c r="JU13" s="13"/>
      <c r="JV13" s="13">
        <v>2</v>
      </c>
      <c r="JW13" s="13">
        <v>1</v>
      </c>
      <c r="JX13" s="13"/>
      <c r="JY13" s="13">
        <v>2</v>
      </c>
      <c r="JZ13" s="13"/>
      <c r="KA13" s="13">
        <v>1</v>
      </c>
      <c r="KB13" s="13"/>
      <c r="KC13" s="13"/>
      <c r="KD13" s="13">
        <v>2</v>
      </c>
      <c r="KE13" s="13"/>
      <c r="KF13" s="13"/>
      <c r="KG13" s="13"/>
      <c r="KH13" s="13">
        <v>1</v>
      </c>
      <c r="KI13" s="13"/>
      <c r="KJ13" s="13">
        <v>2</v>
      </c>
      <c r="KK13" s="13">
        <v>1</v>
      </c>
      <c r="KL13" s="13">
        <v>1</v>
      </c>
      <c r="KM13" s="13"/>
      <c r="KN13" s="13"/>
      <c r="KO13" s="13"/>
      <c r="KP13" s="13">
        <v>2</v>
      </c>
      <c r="KQ13" s="13">
        <v>1</v>
      </c>
      <c r="KR13" s="13">
        <v>1</v>
      </c>
      <c r="KS13" s="13"/>
      <c r="KT13" s="13"/>
      <c r="KU13" s="13">
        <v>1</v>
      </c>
      <c r="KV13" s="13"/>
      <c r="KW13" s="13">
        <v>3</v>
      </c>
      <c r="KX13" s="13"/>
      <c r="KY13" s="13">
        <v>1</v>
      </c>
      <c r="KZ13" s="13"/>
      <c r="LA13" s="13">
        <v>1</v>
      </c>
      <c r="LB13" s="13">
        <v>1</v>
      </c>
      <c r="LC13" s="13">
        <v>1</v>
      </c>
      <c r="LD13" s="13"/>
      <c r="LE13" s="13"/>
      <c r="LF13" s="13">
        <v>1</v>
      </c>
      <c r="LG13" s="13">
        <v>2</v>
      </c>
      <c r="LH13" s="13"/>
      <c r="LI13" s="13"/>
      <c r="LJ13" s="13">
        <v>1</v>
      </c>
      <c r="LK13" s="13"/>
      <c r="LL13" s="13"/>
      <c r="LM13" s="13"/>
      <c r="LN13" s="13">
        <v>1</v>
      </c>
      <c r="LO13" s="13"/>
      <c r="LP13" s="13"/>
      <c r="LQ13" s="13"/>
      <c r="LR13" s="13"/>
      <c r="LS13" s="13"/>
      <c r="LT13" s="13">
        <v>2</v>
      </c>
      <c r="LU13" s="13"/>
      <c r="LV13" s="13">
        <v>1</v>
      </c>
      <c r="LW13" s="13">
        <v>1</v>
      </c>
      <c r="LX13" s="13"/>
      <c r="LY13" s="13"/>
      <c r="LZ13" s="13"/>
      <c r="MA13" s="13">
        <v>1</v>
      </c>
      <c r="MB13" s="13"/>
      <c r="MC13" s="13"/>
      <c r="MD13" s="13"/>
      <c r="ME13" s="13">
        <v>1</v>
      </c>
      <c r="MF13" s="13"/>
      <c r="MG13" s="13">
        <v>1</v>
      </c>
      <c r="MH13" s="13"/>
      <c r="MI13" s="13"/>
      <c r="MJ13" s="13"/>
      <c r="MK13" s="13"/>
      <c r="ML13" s="13"/>
      <c r="MM13" s="13">
        <v>1</v>
      </c>
      <c r="MN13" s="13"/>
      <c r="MO13" s="13"/>
      <c r="MP13" s="13">
        <v>1</v>
      </c>
      <c r="MQ13" s="13"/>
      <c r="MR13" s="13"/>
      <c r="MS13" s="13"/>
      <c r="MT13" s="13"/>
      <c r="MU13" s="13"/>
      <c r="MV13" s="13"/>
      <c r="MW13" s="13"/>
      <c r="MX13" s="13"/>
      <c r="MY13" s="13"/>
      <c r="MZ13" s="13"/>
      <c r="NA13" s="13"/>
      <c r="NB13" s="13"/>
      <c r="NC13" s="13"/>
      <c r="ND13" s="13"/>
      <c r="NE13" s="60">
        <v>46</v>
      </c>
      <c r="NF13" s="13">
        <v>12831</v>
      </c>
      <c r="NG13" s="448"/>
      <c r="NH13" s="448"/>
      <c r="NI13" s="448"/>
      <c r="NJ13" s="448"/>
      <c r="NK13" s="448"/>
      <c r="NL13" s="448"/>
      <c r="NM13" s="448"/>
      <c r="NN13" s="448"/>
      <c r="NO13" s="448"/>
      <c r="NP13" s="448"/>
      <c r="NQ13" s="448"/>
    </row>
    <row r="14" spans="1:381">
      <c r="A14" s="5" t="s">
        <v>27</v>
      </c>
      <c r="B14" s="281">
        <f t="shared" si="26"/>
        <v>514</v>
      </c>
      <c r="C14" s="281">
        <f t="shared" si="27"/>
        <v>481</v>
      </c>
      <c r="D14" s="281">
        <f t="shared" si="28"/>
        <v>1443</v>
      </c>
      <c r="E14" s="281">
        <f t="shared" si="29"/>
        <v>1790</v>
      </c>
      <c r="F14" s="281">
        <f t="shared" si="30"/>
        <v>5352</v>
      </c>
      <c r="G14" s="281">
        <f t="shared" si="31"/>
        <v>5424</v>
      </c>
      <c r="H14" s="281">
        <f t="shared" si="32"/>
        <v>7125</v>
      </c>
      <c r="I14" s="281">
        <f t="shared" si="33"/>
        <v>6511</v>
      </c>
      <c r="J14" s="281">
        <f t="shared" si="34"/>
        <v>5712</v>
      </c>
      <c r="K14" s="281">
        <f t="shared" si="35"/>
        <v>5267</v>
      </c>
      <c r="L14" s="281">
        <f t="shared" si="36"/>
        <v>3220</v>
      </c>
      <c r="M14" s="281">
        <f t="shared" si="37"/>
        <v>3199</v>
      </c>
      <c r="N14" s="281">
        <f t="shared" si="38"/>
        <v>1751</v>
      </c>
      <c r="O14" s="281">
        <f t="shared" si="39"/>
        <v>1782</v>
      </c>
      <c r="P14" s="281">
        <f t="shared" si="40"/>
        <v>853</v>
      </c>
      <c r="Q14" s="281">
        <f t="shared" si="41"/>
        <v>837</v>
      </c>
      <c r="R14" s="281">
        <f t="shared" si="42"/>
        <v>353</v>
      </c>
      <c r="S14" s="281">
        <f t="shared" si="43"/>
        <v>388</v>
      </c>
      <c r="T14" s="281">
        <f t="shared" si="44"/>
        <v>65</v>
      </c>
      <c r="U14" s="281">
        <f t="shared" si="45"/>
        <v>113</v>
      </c>
      <c r="W14" s="12" t="s">
        <v>26</v>
      </c>
      <c r="X14" s="797">
        <f t="shared" ref="X14:X32" si="46">SUM(EY14:FH14)</f>
        <v>227</v>
      </c>
      <c r="Y14" s="797">
        <f t="shared" ref="Y14:Y32" si="47">SUM(AU14:BD14)</f>
        <v>197</v>
      </c>
      <c r="Z14" s="797">
        <f t="shared" ref="Z14:Z32" si="48">SUM(FI14:FR14)</f>
        <v>1290</v>
      </c>
      <c r="AA14" s="797">
        <f t="shared" ref="AA14:AA32" si="49">SUM(BE14:BN14)</f>
        <v>1454</v>
      </c>
      <c r="AB14" s="797">
        <f t="shared" ref="AB14:AB32" si="50">SUM(FS14:GB14)</f>
        <v>4600</v>
      </c>
      <c r="AC14" s="797">
        <f t="shared" ref="AC14:AC32" si="51">SUM(BO14:BX14)</f>
        <v>4929</v>
      </c>
      <c r="AD14" s="797">
        <f t="shared" ref="AD14:AD32" si="52">SUM(GC14:GL14)</f>
        <v>4884</v>
      </c>
      <c r="AE14" s="797">
        <f t="shared" ref="AE14:AE32" si="53">SUM(BY14:CH14)</f>
        <v>4982</v>
      </c>
      <c r="AF14" s="797">
        <f t="shared" ref="AF14:AF32" si="54">SUM(GM14:GV14)</f>
        <v>3631</v>
      </c>
      <c r="AG14" s="797">
        <f t="shared" ref="AG14:AG32" si="55">SUM(CI14:CR14)</f>
        <v>4070</v>
      </c>
      <c r="AH14" s="797">
        <f t="shared" ref="AH14:AH32" si="56">SUM(GW14:HF14)</f>
        <v>2597</v>
      </c>
      <c r="AI14" s="797">
        <f t="shared" ref="AI14:AI32" si="57">SUM(CS14:DB14)</f>
        <v>2933</v>
      </c>
      <c r="AJ14" s="797">
        <f t="shared" ref="AJ14:AJ32" si="58">SUM(HG14:HP14)</f>
        <v>1817</v>
      </c>
      <c r="AK14" s="797">
        <f t="shared" ref="AK14:AK32" si="59">SUM(DC14:DL14)</f>
        <v>1804</v>
      </c>
      <c r="AL14" s="797">
        <f t="shared" ref="AL14:AL32" si="60">SUM(HQ14:HZ14)</f>
        <v>838</v>
      </c>
      <c r="AM14" s="797">
        <f t="shared" ref="AM14:AM32" si="61">SUM(DM14:DV14)</f>
        <v>824</v>
      </c>
      <c r="AN14" s="797">
        <f t="shared" ref="AN14:AN32" si="62">SUM(IA14:IJ14)</f>
        <v>297</v>
      </c>
      <c r="AO14" s="797">
        <f t="shared" ref="AO14:AO32" si="63">SUM(DW14:EF14)</f>
        <v>331</v>
      </c>
      <c r="AP14" s="797">
        <f t="shared" ref="AP14:AP32" si="64">SUM(IK14:IZ14)</f>
        <v>47</v>
      </c>
      <c r="AQ14" s="797">
        <f t="shared" ref="AQ14:AQ32" si="65">SUM(EG14:EV14)</f>
        <v>63</v>
      </c>
      <c r="AR14" s="797">
        <f t="shared" ref="AR14:AR32" si="66">+EW14+JA14+NE14</f>
        <v>212</v>
      </c>
      <c r="AT14" s="12" t="s">
        <v>26</v>
      </c>
      <c r="AU14" s="13">
        <v>7</v>
      </c>
      <c r="AV14" s="13">
        <v>21</v>
      </c>
      <c r="AW14" s="13">
        <v>17</v>
      </c>
      <c r="AX14" s="13">
        <v>8</v>
      </c>
      <c r="AY14" s="13">
        <v>18</v>
      </c>
      <c r="AZ14" s="13">
        <v>17</v>
      </c>
      <c r="BA14" s="13">
        <v>23</v>
      </c>
      <c r="BB14" s="13">
        <v>29</v>
      </c>
      <c r="BC14" s="13">
        <v>24</v>
      </c>
      <c r="BD14" s="13">
        <v>33</v>
      </c>
      <c r="BE14" s="13">
        <v>41</v>
      </c>
      <c r="BF14" s="13">
        <v>44</v>
      </c>
      <c r="BG14" s="13">
        <v>52</v>
      </c>
      <c r="BH14" s="13">
        <v>89</v>
      </c>
      <c r="BI14" s="13">
        <v>102</v>
      </c>
      <c r="BJ14" s="13">
        <v>138</v>
      </c>
      <c r="BK14" s="13">
        <v>185</v>
      </c>
      <c r="BL14" s="13">
        <v>256</v>
      </c>
      <c r="BM14" s="13">
        <v>250</v>
      </c>
      <c r="BN14" s="13">
        <v>297</v>
      </c>
      <c r="BO14" s="13">
        <v>347</v>
      </c>
      <c r="BP14" s="13">
        <v>384</v>
      </c>
      <c r="BQ14" s="13">
        <v>428</v>
      </c>
      <c r="BR14" s="13">
        <v>522</v>
      </c>
      <c r="BS14" s="13">
        <v>502</v>
      </c>
      <c r="BT14" s="13">
        <v>537</v>
      </c>
      <c r="BU14" s="13">
        <v>556</v>
      </c>
      <c r="BV14" s="13">
        <v>523</v>
      </c>
      <c r="BW14" s="13">
        <v>529</v>
      </c>
      <c r="BX14" s="13">
        <v>601</v>
      </c>
      <c r="BY14" s="13">
        <v>599</v>
      </c>
      <c r="BZ14" s="13">
        <v>552</v>
      </c>
      <c r="CA14" s="13">
        <v>454</v>
      </c>
      <c r="CB14" s="13">
        <v>471</v>
      </c>
      <c r="CC14" s="13">
        <v>491</v>
      </c>
      <c r="CD14" s="13">
        <v>494</v>
      </c>
      <c r="CE14" s="13">
        <v>441</v>
      </c>
      <c r="CF14" s="13">
        <v>489</v>
      </c>
      <c r="CG14" s="13">
        <v>493</v>
      </c>
      <c r="CH14" s="13">
        <v>498</v>
      </c>
      <c r="CI14" s="13">
        <v>459</v>
      </c>
      <c r="CJ14" s="13">
        <v>463</v>
      </c>
      <c r="CK14" s="13">
        <v>462</v>
      </c>
      <c r="CL14" s="13">
        <v>397</v>
      </c>
      <c r="CM14" s="13">
        <v>410</v>
      </c>
      <c r="CN14" s="13">
        <v>423</v>
      </c>
      <c r="CO14" s="13">
        <v>393</v>
      </c>
      <c r="CP14" s="13">
        <v>369</v>
      </c>
      <c r="CQ14" s="13">
        <v>343</v>
      </c>
      <c r="CR14" s="13">
        <v>351</v>
      </c>
      <c r="CS14" s="13">
        <v>354</v>
      </c>
      <c r="CT14" s="13">
        <v>308</v>
      </c>
      <c r="CU14" s="13">
        <v>309</v>
      </c>
      <c r="CV14" s="13">
        <v>285</v>
      </c>
      <c r="CW14" s="13">
        <v>288</v>
      </c>
      <c r="CX14" s="13">
        <v>293</v>
      </c>
      <c r="CY14" s="13">
        <v>266</v>
      </c>
      <c r="CZ14" s="13">
        <v>288</v>
      </c>
      <c r="DA14" s="13">
        <v>299</v>
      </c>
      <c r="DB14" s="13">
        <v>243</v>
      </c>
      <c r="DC14" s="13">
        <v>228</v>
      </c>
      <c r="DD14" s="13">
        <v>245</v>
      </c>
      <c r="DE14" s="13">
        <v>201</v>
      </c>
      <c r="DF14" s="13">
        <v>200</v>
      </c>
      <c r="DG14" s="13">
        <v>190</v>
      </c>
      <c r="DH14" s="13">
        <v>178</v>
      </c>
      <c r="DI14" s="13">
        <v>144</v>
      </c>
      <c r="DJ14" s="13">
        <v>158</v>
      </c>
      <c r="DK14" s="13">
        <v>144</v>
      </c>
      <c r="DL14" s="13">
        <v>116</v>
      </c>
      <c r="DM14" s="13">
        <v>126</v>
      </c>
      <c r="DN14" s="13">
        <v>101</v>
      </c>
      <c r="DO14" s="13">
        <v>99</v>
      </c>
      <c r="DP14" s="13">
        <v>75</v>
      </c>
      <c r="DQ14" s="13">
        <v>85</v>
      </c>
      <c r="DR14" s="13">
        <v>88</v>
      </c>
      <c r="DS14" s="13">
        <v>76</v>
      </c>
      <c r="DT14" s="13">
        <v>64</v>
      </c>
      <c r="DU14" s="13">
        <v>67</v>
      </c>
      <c r="DV14" s="13">
        <v>43</v>
      </c>
      <c r="DW14" s="13">
        <v>46</v>
      </c>
      <c r="DX14" s="13">
        <v>43</v>
      </c>
      <c r="DY14" s="13">
        <v>50</v>
      </c>
      <c r="DZ14" s="13">
        <v>33</v>
      </c>
      <c r="EA14" s="13">
        <v>35</v>
      </c>
      <c r="EB14" s="13">
        <v>23</v>
      </c>
      <c r="EC14" s="13">
        <v>30</v>
      </c>
      <c r="ED14" s="13">
        <v>23</v>
      </c>
      <c r="EE14" s="13">
        <v>36</v>
      </c>
      <c r="EF14" s="13">
        <v>12</v>
      </c>
      <c r="EG14" s="13">
        <v>15</v>
      </c>
      <c r="EH14" s="13">
        <v>8</v>
      </c>
      <c r="EI14" s="13">
        <v>11</v>
      </c>
      <c r="EJ14" s="13">
        <v>5</v>
      </c>
      <c r="EK14" s="13">
        <v>8</v>
      </c>
      <c r="EL14" s="13">
        <v>3</v>
      </c>
      <c r="EM14" s="13">
        <v>6</v>
      </c>
      <c r="EN14" s="13">
        <v>2</v>
      </c>
      <c r="EO14" s="13">
        <v>4</v>
      </c>
      <c r="EP14" s="13"/>
      <c r="EQ14" s="13"/>
      <c r="ER14" s="13"/>
      <c r="ES14" s="13"/>
      <c r="ET14" s="13">
        <v>1</v>
      </c>
      <c r="EU14" s="13"/>
      <c r="EV14" s="13"/>
      <c r="EW14" s="13"/>
      <c r="EX14" s="60">
        <v>21587</v>
      </c>
      <c r="EY14" s="13">
        <v>19</v>
      </c>
      <c r="EZ14" s="13">
        <v>31</v>
      </c>
      <c r="FA14" s="13">
        <v>24</v>
      </c>
      <c r="FB14" s="13">
        <v>17</v>
      </c>
      <c r="FC14" s="13">
        <v>11</v>
      </c>
      <c r="FD14" s="13">
        <v>10</v>
      </c>
      <c r="FE14" s="13">
        <v>22</v>
      </c>
      <c r="FF14" s="13">
        <v>30</v>
      </c>
      <c r="FG14" s="13">
        <v>30</v>
      </c>
      <c r="FH14" s="13">
        <v>33</v>
      </c>
      <c r="FI14" s="13">
        <v>39</v>
      </c>
      <c r="FJ14" s="13">
        <v>42</v>
      </c>
      <c r="FK14" s="13">
        <v>55</v>
      </c>
      <c r="FL14" s="13">
        <v>83</v>
      </c>
      <c r="FM14" s="13">
        <v>80</v>
      </c>
      <c r="FN14" s="13">
        <v>119</v>
      </c>
      <c r="FO14" s="13">
        <v>152</v>
      </c>
      <c r="FP14" s="13">
        <v>180</v>
      </c>
      <c r="FQ14" s="13">
        <v>255</v>
      </c>
      <c r="FR14" s="13">
        <v>285</v>
      </c>
      <c r="FS14" s="13">
        <v>318</v>
      </c>
      <c r="FT14" s="13">
        <v>348</v>
      </c>
      <c r="FU14" s="13">
        <v>400</v>
      </c>
      <c r="FV14" s="13">
        <v>428</v>
      </c>
      <c r="FW14" s="13">
        <v>469</v>
      </c>
      <c r="FX14" s="13">
        <v>459</v>
      </c>
      <c r="FY14" s="13">
        <v>533</v>
      </c>
      <c r="FZ14" s="13">
        <v>524</v>
      </c>
      <c r="GA14" s="13">
        <v>538</v>
      </c>
      <c r="GB14" s="13">
        <v>583</v>
      </c>
      <c r="GC14" s="13">
        <v>588</v>
      </c>
      <c r="GD14" s="13">
        <v>515</v>
      </c>
      <c r="GE14" s="13">
        <v>511</v>
      </c>
      <c r="GF14" s="13">
        <v>485</v>
      </c>
      <c r="GG14" s="13">
        <v>507</v>
      </c>
      <c r="GH14" s="13">
        <v>523</v>
      </c>
      <c r="GI14" s="13">
        <v>435</v>
      </c>
      <c r="GJ14" s="13">
        <v>422</v>
      </c>
      <c r="GK14" s="13">
        <v>451</v>
      </c>
      <c r="GL14" s="13">
        <v>447</v>
      </c>
      <c r="GM14" s="13">
        <v>453</v>
      </c>
      <c r="GN14" s="13">
        <v>463</v>
      </c>
      <c r="GO14" s="13">
        <v>409</v>
      </c>
      <c r="GP14" s="13">
        <v>385</v>
      </c>
      <c r="GQ14" s="13">
        <v>356</v>
      </c>
      <c r="GR14" s="13">
        <v>333</v>
      </c>
      <c r="GS14" s="13">
        <v>315</v>
      </c>
      <c r="GT14" s="13">
        <v>308</v>
      </c>
      <c r="GU14" s="13">
        <v>291</v>
      </c>
      <c r="GV14" s="13">
        <v>318</v>
      </c>
      <c r="GW14" s="13">
        <v>298</v>
      </c>
      <c r="GX14" s="13">
        <v>277</v>
      </c>
      <c r="GY14" s="13">
        <v>259</v>
      </c>
      <c r="GZ14" s="13">
        <v>257</v>
      </c>
      <c r="HA14" s="13">
        <v>268</v>
      </c>
      <c r="HB14" s="13">
        <v>256</v>
      </c>
      <c r="HC14" s="13">
        <v>276</v>
      </c>
      <c r="HD14" s="13">
        <v>250</v>
      </c>
      <c r="HE14" s="13">
        <v>238</v>
      </c>
      <c r="HF14" s="13">
        <v>218</v>
      </c>
      <c r="HG14" s="13">
        <v>228</v>
      </c>
      <c r="HH14" s="13">
        <v>194</v>
      </c>
      <c r="HI14" s="13">
        <v>228</v>
      </c>
      <c r="HJ14" s="13">
        <v>185</v>
      </c>
      <c r="HK14" s="13">
        <v>189</v>
      </c>
      <c r="HL14" s="13">
        <v>175</v>
      </c>
      <c r="HM14" s="13">
        <v>166</v>
      </c>
      <c r="HN14" s="13">
        <v>177</v>
      </c>
      <c r="HO14" s="13">
        <v>158</v>
      </c>
      <c r="HP14" s="13">
        <v>117</v>
      </c>
      <c r="HQ14" s="13">
        <v>145</v>
      </c>
      <c r="HR14" s="13">
        <v>103</v>
      </c>
      <c r="HS14" s="13">
        <v>115</v>
      </c>
      <c r="HT14" s="13">
        <v>89</v>
      </c>
      <c r="HU14" s="13">
        <v>67</v>
      </c>
      <c r="HV14" s="13">
        <v>89</v>
      </c>
      <c r="HW14" s="13">
        <v>75</v>
      </c>
      <c r="HX14" s="13">
        <v>57</v>
      </c>
      <c r="HY14" s="13">
        <v>52</v>
      </c>
      <c r="HZ14" s="13">
        <v>46</v>
      </c>
      <c r="IA14" s="13">
        <v>47</v>
      </c>
      <c r="IB14" s="13">
        <v>36</v>
      </c>
      <c r="IC14" s="13">
        <v>38</v>
      </c>
      <c r="ID14" s="13">
        <v>39</v>
      </c>
      <c r="IE14" s="13">
        <v>34</v>
      </c>
      <c r="IF14" s="13">
        <v>36</v>
      </c>
      <c r="IG14" s="13">
        <v>21</v>
      </c>
      <c r="IH14" s="13">
        <v>12</v>
      </c>
      <c r="II14" s="13">
        <v>18</v>
      </c>
      <c r="IJ14" s="13">
        <v>16</v>
      </c>
      <c r="IK14" s="13">
        <v>11</v>
      </c>
      <c r="IL14" s="13">
        <v>12</v>
      </c>
      <c r="IM14" s="13">
        <v>5</v>
      </c>
      <c r="IN14" s="13">
        <v>7</v>
      </c>
      <c r="IO14" s="13">
        <v>5</v>
      </c>
      <c r="IP14" s="13">
        <v>4</v>
      </c>
      <c r="IQ14" s="13"/>
      <c r="IR14" s="13">
        <v>1</v>
      </c>
      <c r="IS14" s="13"/>
      <c r="IT14" s="13"/>
      <c r="IU14" s="13">
        <v>1</v>
      </c>
      <c r="IV14" s="13"/>
      <c r="IW14" s="13"/>
      <c r="IX14" s="13">
        <v>1</v>
      </c>
      <c r="IY14" s="13"/>
      <c r="IZ14" s="13"/>
      <c r="JA14" s="13"/>
      <c r="JB14" s="60">
        <v>20228</v>
      </c>
      <c r="JC14" s="13">
        <v>20</v>
      </c>
      <c r="JD14" s="13">
        <v>9</v>
      </c>
      <c r="JE14" s="13">
        <v>2</v>
      </c>
      <c r="JF14" s="13"/>
      <c r="JG14" s="13"/>
      <c r="JH14" s="13"/>
      <c r="JI14" s="13"/>
      <c r="JJ14" s="13"/>
      <c r="JK14" s="13"/>
      <c r="JL14" s="13"/>
      <c r="JM14" s="13">
        <v>1</v>
      </c>
      <c r="JN14" s="13">
        <v>2</v>
      </c>
      <c r="JO14" s="13"/>
      <c r="JP14" s="13"/>
      <c r="JQ14" s="13"/>
      <c r="JR14" s="13">
        <v>1</v>
      </c>
      <c r="JS14" s="13">
        <v>2</v>
      </c>
      <c r="JT14" s="13">
        <v>4</v>
      </c>
      <c r="JU14" s="13">
        <v>1</v>
      </c>
      <c r="JV14" s="13">
        <v>5</v>
      </c>
      <c r="JW14" s="13">
        <v>2</v>
      </c>
      <c r="JX14" s="13">
        <v>5</v>
      </c>
      <c r="JY14" s="13">
        <v>6</v>
      </c>
      <c r="JZ14" s="13">
        <v>4</v>
      </c>
      <c r="KA14" s="13">
        <v>5</v>
      </c>
      <c r="KB14" s="13">
        <v>1</v>
      </c>
      <c r="KC14" s="13">
        <v>2</v>
      </c>
      <c r="KD14" s="13">
        <v>2</v>
      </c>
      <c r="KE14" s="13">
        <v>2</v>
      </c>
      <c r="KF14" s="13">
        <v>6</v>
      </c>
      <c r="KG14" s="13">
        <v>9</v>
      </c>
      <c r="KH14" s="13"/>
      <c r="KI14" s="13">
        <v>5</v>
      </c>
      <c r="KJ14" s="13">
        <v>4</v>
      </c>
      <c r="KK14" s="13">
        <v>5</v>
      </c>
      <c r="KL14" s="13">
        <v>3</v>
      </c>
      <c r="KM14" s="13">
        <v>3</v>
      </c>
      <c r="KN14" s="13">
        <v>6</v>
      </c>
      <c r="KO14" s="13">
        <v>3</v>
      </c>
      <c r="KP14" s="13">
        <v>3</v>
      </c>
      <c r="KQ14" s="13">
        <v>4</v>
      </c>
      <c r="KR14" s="13">
        <v>5</v>
      </c>
      <c r="KS14" s="13">
        <v>2</v>
      </c>
      <c r="KT14" s="13">
        <v>2</v>
      </c>
      <c r="KU14" s="13"/>
      <c r="KV14" s="13">
        <v>2</v>
      </c>
      <c r="KW14" s="13">
        <v>4</v>
      </c>
      <c r="KX14" s="13">
        <v>1</v>
      </c>
      <c r="KY14" s="13">
        <v>4</v>
      </c>
      <c r="KZ14" s="13">
        <v>1</v>
      </c>
      <c r="LA14" s="13">
        <v>2</v>
      </c>
      <c r="LB14" s="13">
        <v>2</v>
      </c>
      <c r="LC14" s="13">
        <v>2</v>
      </c>
      <c r="LD14" s="13">
        <v>1</v>
      </c>
      <c r="LE14" s="13"/>
      <c r="LF14" s="13">
        <v>3</v>
      </c>
      <c r="LG14" s="13">
        <v>2</v>
      </c>
      <c r="LH14" s="13">
        <v>3</v>
      </c>
      <c r="LI14" s="13">
        <v>1</v>
      </c>
      <c r="LJ14" s="13">
        <v>1</v>
      </c>
      <c r="LK14" s="13">
        <v>2</v>
      </c>
      <c r="LL14" s="13"/>
      <c r="LM14" s="13">
        <v>1</v>
      </c>
      <c r="LN14" s="13"/>
      <c r="LO14" s="13">
        <v>1</v>
      </c>
      <c r="LP14" s="13">
        <v>1</v>
      </c>
      <c r="LQ14" s="13">
        <v>1</v>
      </c>
      <c r="LR14" s="13"/>
      <c r="LS14" s="13">
        <v>1</v>
      </c>
      <c r="LT14" s="13">
        <v>2</v>
      </c>
      <c r="LU14" s="13">
        <v>2</v>
      </c>
      <c r="LV14" s="13">
        <v>5</v>
      </c>
      <c r="LW14" s="13"/>
      <c r="LX14" s="13"/>
      <c r="LY14" s="13"/>
      <c r="LZ14" s="13">
        <v>1</v>
      </c>
      <c r="MA14" s="13">
        <v>2</v>
      </c>
      <c r="MB14" s="13">
        <v>1</v>
      </c>
      <c r="MC14" s="13">
        <v>1</v>
      </c>
      <c r="MD14" s="13">
        <v>2</v>
      </c>
      <c r="ME14" s="13">
        <v>2</v>
      </c>
      <c r="MF14" s="13"/>
      <c r="MG14" s="13"/>
      <c r="MH14" s="13">
        <v>1</v>
      </c>
      <c r="MI14" s="13">
        <v>1</v>
      </c>
      <c r="MJ14" s="13">
        <v>2</v>
      </c>
      <c r="MK14" s="13">
        <v>5</v>
      </c>
      <c r="ML14" s="13">
        <v>2</v>
      </c>
      <c r="MM14" s="13">
        <v>2</v>
      </c>
      <c r="MN14" s="13">
        <v>1</v>
      </c>
      <c r="MO14" s="13">
        <v>2</v>
      </c>
      <c r="MP14" s="13">
        <v>1</v>
      </c>
      <c r="MQ14" s="13"/>
      <c r="MR14" s="13"/>
      <c r="MS14" s="13">
        <v>1</v>
      </c>
      <c r="MT14" s="13"/>
      <c r="MU14" s="13">
        <v>1</v>
      </c>
      <c r="MV14" s="13"/>
      <c r="MW14" s="13">
        <v>1</v>
      </c>
      <c r="MX14" s="13">
        <v>1</v>
      </c>
      <c r="MY14" s="13"/>
      <c r="MZ14" s="13"/>
      <c r="NA14" s="13"/>
      <c r="NB14" s="13"/>
      <c r="NC14" s="13"/>
      <c r="ND14" s="13">
        <v>1</v>
      </c>
      <c r="NE14" s="60">
        <v>212</v>
      </c>
      <c r="NF14" s="13">
        <v>42027</v>
      </c>
      <c r="NG14" s="448"/>
      <c r="NH14" s="448"/>
      <c r="NI14" s="448"/>
      <c r="NJ14" s="448"/>
      <c r="NK14" s="448"/>
      <c r="NL14" s="448"/>
      <c r="NM14" s="448"/>
      <c r="NN14" s="448"/>
      <c r="NO14" s="448"/>
      <c r="NP14" s="448"/>
      <c r="NQ14" s="448"/>
    </row>
    <row r="15" spans="1:381">
      <c r="A15" s="5" t="s">
        <v>28</v>
      </c>
      <c r="B15" s="281">
        <f t="shared" si="26"/>
        <v>86</v>
      </c>
      <c r="C15" s="281">
        <f t="shared" si="27"/>
        <v>65</v>
      </c>
      <c r="D15" s="281">
        <f t="shared" si="28"/>
        <v>1400</v>
      </c>
      <c r="E15" s="281">
        <f t="shared" si="29"/>
        <v>1556</v>
      </c>
      <c r="F15" s="281">
        <f t="shared" si="30"/>
        <v>4151</v>
      </c>
      <c r="G15" s="281">
        <f t="shared" si="31"/>
        <v>4185</v>
      </c>
      <c r="H15" s="281">
        <f t="shared" si="32"/>
        <v>3973</v>
      </c>
      <c r="I15" s="281">
        <f t="shared" si="33"/>
        <v>3880</v>
      </c>
      <c r="J15" s="281">
        <f t="shared" si="34"/>
        <v>2965</v>
      </c>
      <c r="K15" s="281">
        <f t="shared" si="35"/>
        <v>3133</v>
      </c>
      <c r="L15" s="281">
        <f t="shared" si="36"/>
        <v>2203</v>
      </c>
      <c r="M15" s="281">
        <f t="shared" si="37"/>
        <v>2350</v>
      </c>
      <c r="N15" s="281">
        <f t="shared" si="38"/>
        <v>1340</v>
      </c>
      <c r="O15" s="281">
        <f t="shared" si="39"/>
        <v>1324</v>
      </c>
      <c r="P15" s="281">
        <f t="shared" si="40"/>
        <v>612</v>
      </c>
      <c r="Q15" s="281">
        <f t="shared" si="41"/>
        <v>461</v>
      </c>
      <c r="R15" s="281">
        <f t="shared" si="42"/>
        <v>191</v>
      </c>
      <c r="S15" s="281">
        <f t="shared" si="43"/>
        <v>283</v>
      </c>
      <c r="T15" s="281">
        <f t="shared" si="44"/>
        <v>21</v>
      </c>
      <c r="U15" s="281">
        <f t="shared" si="45"/>
        <v>56</v>
      </c>
      <c r="W15" s="12" t="s">
        <v>27</v>
      </c>
      <c r="X15" s="797">
        <f t="shared" si="46"/>
        <v>514</v>
      </c>
      <c r="Y15" s="797">
        <f t="shared" si="47"/>
        <v>481</v>
      </c>
      <c r="Z15" s="797">
        <f t="shared" si="48"/>
        <v>1443</v>
      </c>
      <c r="AA15" s="797">
        <f t="shared" si="49"/>
        <v>1790</v>
      </c>
      <c r="AB15" s="797">
        <f t="shared" si="50"/>
        <v>5352</v>
      </c>
      <c r="AC15" s="797">
        <f t="shared" si="51"/>
        <v>5424</v>
      </c>
      <c r="AD15" s="797">
        <f t="shared" si="52"/>
        <v>7125</v>
      </c>
      <c r="AE15" s="797">
        <f t="shared" si="53"/>
        <v>6511</v>
      </c>
      <c r="AF15" s="797">
        <f t="shared" si="54"/>
        <v>5712</v>
      </c>
      <c r="AG15" s="797">
        <f t="shared" si="55"/>
        <v>5267</v>
      </c>
      <c r="AH15" s="797">
        <f t="shared" si="56"/>
        <v>3220</v>
      </c>
      <c r="AI15" s="797">
        <f t="shared" si="57"/>
        <v>3199</v>
      </c>
      <c r="AJ15" s="797">
        <f t="shared" si="58"/>
        <v>1751</v>
      </c>
      <c r="AK15" s="797">
        <f t="shared" si="59"/>
        <v>1782</v>
      </c>
      <c r="AL15" s="797">
        <f t="shared" si="60"/>
        <v>853</v>
      </c>
      <c r="AM15" s="797">
        <f t="shared" si="61"/>
        <v>837</v>
      </c>
      <c r="AN15" s="797">
        <f t="shared" si="62"/>
        <v>353</v>
      </c>
      <c r="AO15" s="797">
        <f t="shared" si="63"/>
        <v>388</v>
      </c>
      <c r="AP15" s="797">
        <f t="shared" si="64"/>
        <v>65</v>
      </c>
      <c r="AQ15" s="797">
        <f t="shared" si="65"/>
        <v>113</v>
      </c>
      <c r="AR15" s="797">
        <f t="shared" si="66"/>
        <v>422</v>
      </c>
      <c r="AT15" s="12" t="s">
        <v>27</v>
      </c>
      <c r="AU15" s="13">
        <v>9</v>
      </c>
      <c r="AV15" s="13">
        <v>59</v>
      </c>
      <c r="AW15" s="13">
        <v>50</v>
      </c>
      <c r="AX15" s="13">
        <v>45</v>
      </c>
      <c r="AY15" s="13">
        <v>55</v>
      </c>
      <c r="AZ15" s="13">
        <v>37</v>
      </c>
      <c r="BA15" s="13">
        <v>47</v>
      </c>
      <c r="BB15" s="13">
        <v>58</v>
      </c>
      <c r="BC15" s="13">
        <v>55</v>
      </c>
      <c r="BD15" s="13">
        <v>66</v>
      </c>
      <c r="BE15" s="13">
        <v>66</v>
      </c>
      <c r="BF15" s="13">
        <v>106</v>
      </c>
      <c r="BG15" s="13">
        <v>88</v>
      </c>
      <c r="BH15" s="13">
        <v>118</v>
      </c>
      <c r="BI15" s="13">
        <v>136</v>
      </c>
      <c r="BJ15" s="13">
        <v>162</v>
      </c>
      <c r="BK15" s="13">
        <v>198</v>
      </c>
      <c r="BL15" s="13">
        <v>258</v>
      </c>
      <c r="BM15" s="13">
        <v>315</v>
      </c>
      <c r="BN15" s="13">
        <v>343</v>
      </c>
      <c r="BO15" s="13">
        <v>384</v>
      </c>
      <c r="BP15" s="13">
        <v>397</v>
      </c>
      <c r="BQ15" s="13">
        <v>449</v>
      </c>
      <c r="BR15" s="13">
        <v>500</v>
      </c>
      <c r="BS15" s="13">
        <v>555</v>
      </c>
      <c r="BT15" s="13">
        <v>565</v>
      </c>
      <c r="BU15" s="13">
        <v>635</v>
      </c>
      <c r="BV15" s="13">
        <v>598</v>
      </c>
      <c r="BW15" s="13">
        <v>635</v>
      </c>
      <c r="BX15" s="13">
        <v>706</v>
      </c>
      <c r="BY15" s="13">
        <v>691</v>
      </c>
      <c r="BZ15" s="13">
        <v>659</v>
      </c>
      <c r="CA15" s="13">
        <v>643</v>
      </c>
      <c r="CB15" s="13">
        <v>667</v>
      </c>
      <c r="CC15" s="13">
        <v>701</v>
      </c>
      <c r="CD15" s="13">
        <v>673</v>
      </c>
      <c r="CE15" s="13">
        <v>599</v>
      </c>
      <c r="CF15" s="13">
        <v>597</v>
      </c>
      <c r="CG15" s="13">
        <v>660</v>
      </c>
      <c r="CH15" s="13">
        <v>621</v>
      </c>
      <c r="CI15" s="13">
        <v>621</v>
      </c>
      <c r="CJ15" s="13">
        <v>596</v>
      </c>
      <c r="CK15" s="13">
        <v>629</v>
      </c>
      <c r="CL15" s="13">
        <v>572</v>
      </c>
      <c r="CM15" s="13">
        <v>537</v>
      </c>
      <c r="CN15" s="13">
        <v>507</v>
      </c>
      <c r="CO15" s="13">
        <v>457</v>
      </c>
      <c r="CP15" s="13">
        <v>461</v>
      </c>
      <c r="CQ15" s="13">
        <v>450</v>
      </c>
      <c r="CR15" s="13">
        <v>437</v>
      </c>
      <c r="CS15" s="13">
        <v>423</v>
      </c>
      <c r="CT15" s="13">
        <v>338</v>
      </c>
      <c r="CU15" s="13">
        <v>312</v>
      </c>
      <c r="CV15" s="13">
        <v>356</v>
      </c>
      <c r="CW15" s="13">
        <v>340</v>
      </c>
      <c r="CX15" s="13">
        <v>286</v>
      </c>
      <c r="CY15" s="13">
        <v>298</v>
      </c>
      <c r="CZ15" s="13">
        <v>323</v>
      </c>
      <c r="DA15" s="13">
        <v>275</v>
      </c>
      <c r="DB15" s="13">
        <v>248</v>
      </c>
      <c r="DC15" s="13">
        <v>238</v>
      </c>
      <c r="DD15" s="13">
        <v>219</v>
      </c>
      <c r="DE15" s="13">
        <v>190</v>
      </c>
      <c r="DF15" s="13">
        <v>199</v>
      </c>
      <c r="DG15" s="13">
        <v>170</v>
      </c>
      <c r="DH15" s="13">
        <v>178</v>
      </c>
      <c r="DI15" s="13">
        <v>149</v>
      </c>
      <c r="DJ15" s="13">
        <v>170</v>
      </c>
      <c r="DK15" s="13">
        <v>138</v>
      </c>
      <c r="DL15" s="13">
        <v>131</v>
      </c>
      <c r="DM15" s="13">
        <v>110</v>
      </c>
      <c r="DN15" s="13">
        <v>114</v>
      </c>
      <c r="DO15" s="13">
        <v>102</v>
      </c>
      <c r="DP15" s="13">
        <v>86</v>
      </c>
      <c r="DQ15" s="13">
        <v>83</v>
      </c>
      <c r="DR15" s="13">
        <v>74</v>
      </c>
      <c r="DS15" s="13">
        <v>78</v>
      </c>
      <c r="DT15" s="13">
        <v>73</v>
      </c>
      <c r="DU15" s="13">
        <v>61</v>
      </c>
      <c r="DV15" s="13">
        <v>56</v>
      </c>
      <c r="DW15" s="13">
        <v>59</v>
      </c>
      <c r="DX15" s="13">
        <v>55</v>
      </c>
      <c r="DY15" s="13">
        <v>34</v>
      </c>
      <c r="DZ15" s="13">
        <v>44</v>
      </c>
      <c r="EA15" s="13">
        <v>44</v>
      </c>
      <c r="EB15" s="13">
        <v>39</v>
      </c>
      <c r="EC15" s="13">
        <v>25</v>
      </c>
      <c r="ED15" s="13">
        <v>40</v>
      </c>
      <c r="EE15" s="13">
        <v>23</v>
      </c>
      <c r="EF15" s="13">
        <v>25</v>
      </c>
      <c r="EG15" s="13">
        <v>21</v>
      </c>
      <c r="EH15" s="13">
        <v>17</v>
      </c>
      <c r="EI15" s="13">
        <v>13</v>
      </c>
      <c r="EJ15" s="13">
        <v>14</v>
      </c>
      <c r="EK15" s="13">
        <v>12</v>
      </c>
      <c r="EL15" s="13">
        <v>7</v>
      </c>
      <c r="EM15" s="13">
        <v>9</v>
      </c>
      <c r="EN15" s="13">
        <v>8</v>
      </c>
      <c r="EO15" s="13">
        <v>2</v>
      </c>
      <c r="EP15" s="13">
        <v>3</v>
      </c>
      <c r="EQ15" s="13">
        <v>4</v>
      </c>
      <c r="ER15" s="13">
        <v>2</v>
      </c>
      <c r="ES15" s="13"/>
      <c r="ET15" s="13"/>
      <c r="EU15" s="13">
        <v>1</v>
      </c>
      <c r="EV15" s="13"/>
      <c r="EW15" s="13">
        <v>1</v>
      </c>
      <c r="EX15" s="60">
        <v>25793</v>
      </c>
      <c r="EY15" s="13">
        <v>9</v>
      </c>
      <c r="EZ15" s="13">
        <v>53</v>
      </c>
      <c r="FA15" s="13">
        <v>61</v>
      </c>
      <c r="FB15" s="13">
        <v>41</v>
      </c>
      <c r="FC15" s="13">
        <v>53</v>
      </c>
      <c r="FD15" s="13">
        <v>56</v>
      </c>
      <c r="FE15" s="13">
        <v>54</v>
      </c>
      <c r="FF15" s="13">
        <v>55</v>
      </c>
      <c r="FG15" s="13">
        <v>56</v>
      </c>
      <c r="FH15" s="13">
        <v>76</v>
      </c>
      <c r="FI15" s="13">
        <v>67</v>
      </c>
      <c r="FJ15" s="13">
        <v>70</v>
      </c>
      <c r="FK15" s="13">
        <v>96</v>
      </c>
      <c r="FL15" s="13">
        <v>90</v>
      </c>
      <c r="FM15" s="13">
        <v>127</v>
      </c>
      <c r="FN15" s="13">
        <v>122</v>
      </c>
      <c r="FO15" s="13">
        <v>168</v>
      </c>
      <c r="FP15" s="13">
        <v>199</v>
      </c>
      <c r="FQ15" s="13">
        <v>227</v>
      </c>
      <c r="FR15" s="13">
        <v>277</v>
      </c>
      <c r="FS15" s="13">
        <v>329</v>
      </c>
      <c r="FT15" s="13">
        <v>397</v>
      </c>
      <c r="FU15" s="13">
        <v>432</v>
      </c>
      <c r="FV15" s="13">
        <v>474</v>
      </c>
      <c r="FW15" s="13">
        <v>515</v>
      </c>
      <c r="FX15" s="13">
        <v>578</v>
      </c>
      <c r="FY15" s="13">
        <v>621</v>
      </c>
      <c r="FZ15" s="13">
        <v>645</v>
      </c>
      <c r="GA15" s="13">
        <v>639</v>
      </c>
      <c r="GB15" s="13">
        <v>722</v>
      </c>
      <c r="GC15" s="13">
        <v>717</v>
      </c>
      <c r="GD15" s="13">
        <v>720</v>
      </c>
      <c r="GE15" s="13">
        <v>646</v>
      </c>
      <c r="GF15" s="13">
        <v>762</v>
      </c>
      <c r="GG15" s="13">
        <v>739</v>
      </c>
      <c r="GH15" s="13">
        <v>732</v>
      </c>
      <c r="GI15" s="13">
        <v>682</v>
      </c>
      <c r="GJ15" s="13">
        <v>710</v>
      </c>
      <c r="GK15" s="13">
        <v>746</v>
      </c>
      <c r="GL15" s="13">
        <v>671</v>
      </c>
      <c r="GM15" s="13">
        <v>666</v>
      </c>
      <c r="GN15" s="13">
        <v>681</v>
      </c>
      <c r="GO15" s="13">
        <v>672</v>
      </c>
      <c r="GP15" s="13">
        <v>711</v>
      </c>
      <c r="GQ15" s="13">
        <v>557</v>
      </c>
      <c r="GR15" s="13">
        <v>522</v>
      </c>
      <c r="GS15" s="13">
        <v>512</v>
      </c>
      <c r="GT15" s="13">
        <v>483</v>
      </c>
      <c r="GU15" s="13">
        <v>466</v>
      </c>
      <c r="GV15" s="13">
        <v>442</v>
      </c>
      <c r="GW15" s="13">
        <v>392</v>
      </c>
      <c r="GX15" s="13">
        <v>408</v>
      </c>
      <c r="GY15" s="13">
        <v>312</v>
      </c>
      <c r="GZ15" s="13">
        <v>342</v>
      </c>
      <c r="HA15" s="13">
        <v>302</v>
      </c>
      <c r="HB15" s="13">
        <v>313</v>
      </c>
      <c r="HC15" s="13">
        <v>321</v>
      </c>
      <c r="HD15" s="13">
        <v>286</v>
      </c>
      <c r="HE15" s="13">
        <v>269</v>
      </c>
      <c r="HF15" s="13">
        <v>275</v>
      </c>
      <c r="HG15" s="13">
        <v>214</v>
      </c>
      <c r="HH15" s="13">
        <v>217</v>
      </c>
      <c r="HI15" s="13">
        <v>194</v>
      </c>
      <c r="HJ15" s="13">
        <v>199</v>
      </c>
      <c r="HK15" s="13">
        <v>178</v>
      </c>
      <c r="HL15" s="13">
        <v>160</v>
      </c>
      <c r="HM15" s="13">
        <v>157</v>
      </c>
      <c r="HN15" s="13">
        <v>146</v>
      </c>
      <c r="HO15" s="13">
        <v>167</v>
      </c>
      <c r="HP15" s="13">
        <v>119</v>
      </c>
      <c r="HQ15" s="13">
        <v>131</v>
      </c>
      <c r="HR15" s="13">
        <v>101</v>
      </c>
      <c r="HS15" s="13">
        <v>91</v>
      </c>
      <c r="HT15" s="13">
        <v>108</v>
      </c>
      <c r="HU15" s="13">
        <v>83</v>
      </c>
      <c r="HV15" s="13">
        <v>74</v>
      </c>
      <c r="HW15" s="13">
        <v>77</v>
      </c>
      <c r="HX15" s="13">
        <v>61</v>
      </c>
      <c r="HY15" s="13">
        <v>71</v>
      </c>
      <c r="HZ15" s="13">
        <v>56</v>
      </c>
      <c r="IA15" s="13">
        <v>70</v>
      </c>
      <c r="IB15" s="13">
        <v>62</v>
      </c>
      <c r="IC15" s="13">
        <v>40</v>
      </c>
      <c r="ID15" s="13">
        <v>38</v>
      </c>
      <c r="IE15" s="13">
        <v>49</v>
      </c>
      <c r="IF15" s="13">
        <v>22</v>
      </c>
      <c r="IG15" s="13">
        <v>29</v>
      </c>
      <c r="IH15" s="13">
        <v>16</v>
      </c>
      <c r="II15" s="13">
        <v>11</v>
      </c>
      <c r="IJ15" s="13">
        <v>16</v>
      </c>
      <c r="IK15" s="13">
        <v>13</v>
      </c>
      <c r="IL15" s="13">
        <v>10</v>
      </c>
      <c r="IM15" s="13">
        <v>11</v>
      </c>
      <c r="IN15" s="13">
        <v>11</v>
      </c>
      <c r="IO15" s="13">
        <v>7</v>
      </c>
      <c r="IP15" s="13">
        <v>3</v>
      </c>
      <c r="IQ15" s="13">
        <v>3</v>
      </c>
      <c r="IR15" s="13">
        <v>5</v>
      </c>
      <c r="IS15" s="13">
        <v>1</v>
      </c>
      <c r="IT15" s="13"/>
      <c r="IU15" s="13"/>
      <c r="IV15" s="13"/>
      <c r="IW15" s="13">
        <v>1</v>
      </c>
      <c r="IX15" s="13"/>
      <c r="IY15" s="13"/>
      <c r="IZ15" s="13"/>
      <c r="JA15" s="13"/>
      <c r="JB15" s="60">
        <v>26388</v>
      </c>
      <c r="JC15" s="13">
        <v>41</v>
      </c>
      <c r="JD15" s="13">
        <v>12</v>
      </c>
      <c r="JE15" s="13"/>
      <c r="JF15" s="13"/>
      <c r="JG15" s="13">
        <v>2</v>
      </c>
      <c r="JH15" s="13"/>
      <c r="JI15" s="13"/>
      <c r="JJ15" s="13"/>
      <c r="JK15" s="13"/>
      <c r="JL15" s="13">
        <v>4</v>
      </c>
      <c r="JM15" s="13">
        <v>1</v>
      </c>
      <c r="JN15" s="13">
        <v>1</v>
      </c>
      <c r="JO15" s="13">
        <v>3</v>
      </c>
      <c r="JP15" s="13">
        <v>1</v>
      </c>
      <c r="JQ15" s="13">
        <v>1</v>
      </c>
      <c r="JR15" s="13">
        <v>4</v>
      </c>
      <c r="JS15" s="13">
        <v>4</v>
      </c>
      <c r="JT15" s="13">
        <v>2</v>
      </c>
      <c r="JU15" s="13">
        <v>2</v>
      </c>
      <c r="JV15" s="13">
        <v>5</v>
      </c>
      <c r="JW15" s="13">
        <v>4</v>
      </c>
      <c r="JX15" s="13">
        <v>7</v>
      </c>
      <c r="JY15" s="13">
        <v>2</v>
      </c>
      <c r="JZ15" s="13">
        <v>8</v>
      </c>
      <c r="KA15" s="13">
        <v>11</v>
      </c>
      <c r="KB15" s="13">
        <v>10</v>
      </c>
      <c r="KC15" s="13">
        <v>9</v>
      </c>
      <c r="KD15" s="13">
        <v>6</v>
      </c>
      <c r="KE15" s="13">
        <v>10</v>
      </c>
      <c r="KF15" s="13">
        <v>5</v>
      </c>
      <c r="KG15" s="13">
        <v>6</v>
      </c>
      <c r="KH15" s="13">
        <v>6</v>
      </c>
      <c r="KI15" s="13">
        <v>6</v>
      </c>
      <c r="KJ15" s="13">
        <v>5</v>
      </c>
      <c r="KK15" s="13">
        <v>16</v>
      </c>
      <c r="KL15" s="13">
        <v>4</v>
      </c>
      <c r="KM15" s="13">
        <v>13</v>
      </c>
      <c r="KN15" s="13">
        <v>7</v>
      </c>
      <c r="KO15" s="13">
        <v>8</v>
      </c>
      <c r="KP15" s="13">
        <v>17</v>
      </c>
      <c r="KQ15" s="13">
        <v>6</v>
      </c>
      <c r="KR15" s="13">
        <v>12</v>
      </c>
      <c r="KS15" s="13">
        <v>10</v>
      </c>
      <c r="KT15" s="13">
        <v>9</v>
      </c>
      <c r="KU15" s="13">
        <v>5</v>
      </c>
      <c r="KV15" s="13">
        <v>5</v>
      </c>
      <c r="KW15" s="13">
        <v>8</v>
      </c>
      <c r="KX15" s="13">
        <v>4</v>
      </c>
      <c r="KY15" s="13">
        <v>10</v>
      </c>
      <c r="KZ15" s="13">
        <v>6</v>
      </c>
      <c r="LA15" s="13">
        <v>8</v>
      </c>
      <c r="LB15" s="13">
        <v>4</v>
      </c>
      <c r="LC15" s="13">
        <v>10</v>
      </c>
      <c r="LD15" s="13">
        <v>5</v>
      </c>
      <c r="LE15" s="13">
        <v>4</v>
      </c>
      <c r="LF15" s="13">
        <v>7</v>
      </c>
      <c r="LG15" s="13">
        <v>1</v>
      </c>
      <c r="LH15" s="13">
        <v>4</v>
      </c>
      <c r="LI15" s="13">
        <v>2</v>
      </c>
      <c r="LJ15" s="13">
        <v>2</v>
      </c>
      <c r="LK15" s="13">
        <v>5</v>
      </c>
      <c r="LL15" s="13">
        <v>4</v>
      </c>
      <c r="LM15" s="13">
        <v>2</v>
      </c>
      <c r="LN15" s="13">
        <v>1</v>
      </c>
      <c r="LO15" s="13">
        <v>2</v>
      </c>
      <c r="LP15" s="13">
        <v>3</v>
      </c>
      <c r="LQ15" s="13">
        <v>5</v>
      </c>
      <c r="LR15" s="13"/>
      <c r="LS15" s="13">
        <v>2</v>
      </c>
      <c r="LT15" s="13"/>
      <c r="LU15" s="13"/>
      <c r="LV15" s="13">
        <v>1</v>
      </c>
      <c r="LW15" s="13"/>
      <c r="LX15" s="13">
        <v>1</v>
      </c>
      <c r="LY15" s="13">
        <v>1</v>
      </c>
      <c r="LZ15" s="13">
        <v>1</v>
      </c>
      <c r="MA15" s="13">
        <v>2</v>
      </c>
      <c r="MB15" s="13">
        <v>1</v>
      </c>
      <c r="MC15" s="13"/>
      <c r="MD15" s="13"/>
      <c r="ME15" s="13">
        <v>2</v>
      </c>
      <c r="MF15" s="13">
        <v>1</v>
      </c>
      <c r="MG15" s="13">
        <v>2</v>
      </c>
      <c r="MH15" s="13"/>
      <c r="MI15" s="13">
        <v>1</v>
      </c>
      <c r="MJ15" s="13">
        <v>2</v>
      </c>
      <c r="MK15" s="13">
        <v>1</v>
      </c>
      <c r="ML15" s="13">
        <v>1</v>
      </c>
      <c r="MM15" s="13">
        <v>4</v>
      </c>
      <c r="MN15" s="13">
        <v>1</v>
      </c>
      <c r="MO15" s="13">
        <v>2</v>
      </c>
      <c r="MP15" s="13">
        <v>3</v>
      </c>
      <c r="MQ15" s="13"/>
      <c r="MR15" s="13"/>
      <c r="MS15" s="13">
        <v>1</v>
      </c>
      <c r="MT15" s="13"/>
      <c r="MU15" s="13">
        <v>1</v>
      </c>
      <c r="MV15" s="13"/>
      <c r="MW15" s="13">
        <v>2</v>
      </c>
      <c r="MX15" s="13"/>
      <c r="MY15" s="13"/>
      <c r="MZ15" s="13">
        <v>1</v>
      </c>
      <c r="NA15" s="13"/>
      <c r="NB15" s="13"/>
      <c r="NC15" s="13"/>
      <c r="ND15" s="13"/>
      <c r="NE15" s="60">
        <v>421</v>
      </c>
      <c r="NF15" s="13">
        <v>52602</v>
      </c>
      <c r="NG15" s="448"/>
      <c r="NH15" s="448"/>
      <c r="NI15" s="448"/>
      <c r="NJ15" s="448"/>
      <c r="NK15" s="448"/>
      <c r="NL15" s="448"/>
      <c r="NM15" s="448"/>
      <c r="NN15" s="448"/>
      <c r="NO15" s="448"/>
      <c r="NP15" s="448"/>
      <c r="NQ15" s="448"/>
    </row>
    <row r="16" spans="1:381">
      <c r="A16" s="5" t="s">
        <v>180</v>
      </c>
      <c r="B16" s="281">
        <f t="shared" si="26"/>
        <v>654</v>
      </c>
      <c r="C16" s="281">
        <f t="shared" si="27"/>
        <v>686</v>
      </c>
      <c r="D16" s="281">
        <f t="shared" si="28"/>
        <v>1685</v>
      </c>
      <c r="E16" s="281">
        <f t="shared" si="29"/>
        <v>2139</v>
      </c>
      <c r="F16" s="281">
        <f t="shared" si="30"/>
        <v>5517</v>
      </c>
      <c r="G16" s="281">
        <f t="shared" si="31"/>
        <v>5845</v>
      </c>
      <c r="H16" s="281">
        <f t="shared" si="32"/>
        <v>6329</v>
      </c>
      <c r="I16" s="281">
        <f t="shared" si="33"/>
        <v>6504</v>
      </c>
      <c r="J16" s="281">
        <f t="shared" si="34"/>
        <v>5268</v>
      </c>
      <c r="K16" s="281">
        <f t="shared" si="35"/>
        <v>5627</v>
      </c>
      <c r="L16" s="281">
        <f t="shared" si="36"/>
        <v>3676</v>
      </c>
      <c r="M16" s="281">
        <f t="shared" si="37"/>
        <v>3819</v>
      </c>
      <c r="N16" s="281">
        <f t="shared" si="38"/>
        <v>2289</v>
      </c>
      <c r="O16" s="281">
        <f t="shared" si="39"/>
        <v>2383</v>
      </c>
      <c r="P16" s="281">
        <f t="shared" si="40"/>
        <v>1241</v>
      </c>
      <c r="Q16" s="281">
        <f t="shared" si="41"/>
        <v>1317</v>
      </c>
      <c r="R16" s="281">
        <f t="shared" si="42"/>
        <v>401</v>
      </c>
      <c r="S16" s="281">
        <f t="shared" si="43"/>
        <v>552</v>
      </c>
      <c r="T16" s="281">
        <f t="shared" si="44"/>
        <v>60</v>
      </c>
      <c r="U16" s="281">
        <f t="shared" si="45"/>
        <v>173</v>
      </c>
      <c r="W16" s="12" t="s">
        <v>28</v>
      </c>
      <c r="X16" s="797">
        <f t="shared" si="46"/>
        <v>86</v>
      </c>
      <c r="Y16" s="797">
        <f t="shared" si="47"/>
        <v>65</v>
      </c>
      <c r="Z16" s="797">
        <f t="shared" si="48"/>
        <v>1400</v>
      </c>
      <c r="AA16" s="797">
        <f t="shared" si="49"/>
        <v>1556</v>
      </c>
      <c r="AB16" s="797">
        <f t="shared" si="50"/>
        <v>4151</v>
      </c>
      <c r="AC16" s="797">
        <f t="shared" si="51"/>
        <v>4185</v>
      </c>
      <c r="AD16" s="797">
        <f t="shared" si="52"/>
        <v>3973</v>
      </c>
      <c r="AE16" s="797">
        <f t="shared" si="53"/>
        <v>3880</v>
      </c>
      <c r="AF16" s="797">
        <f t="shared" si="54"/>
        <v>2965</v>
      </c>
      <c r="AG16" s="797">
        <f t="shared" si="55"/>
        <v>3133</v>
      </c>
      <c r="AH16" s="797">
        <f t="shared" si="56"/>
        <v>2203</v>
      </c>
      <c r="AI16" s="797">
        <f t="shared" si="57"/>
        <v>2350</v>
      </c>
      <c r="AJ16" s="797">
        <f t="shared" si="58"/>
        <v>1340</v>
      </c>
      <c r="AK16" s="797">
        <f t="shared" si="59"/>
        <v>1324</v>
      </c>
      <c r="AL16" s="797">
        <f t="shared" si="60"/>
        <v>612</v>
      </c>
      <c r="AM16" s="797">
        <f t="shared" si="61"/>
        <v>461</v>
      </c>
      <c r="AN16" s="797">
        <f t="shared" si="62"/>
        <v>191</v>
      </c>
      <c r="AO16" s="797">
        <f t="shared" si="63"/>
        <v>283</v>
      </c>
      <c r="AP16" s="797">
        <f t="shared" si="64"/>
        <v>21</v>
      </c>
      <c r="AQ16" s="797">
        <f t="shared" si="65"/>
        <v>56</v>
      </c>
      <c r="AR16" s="797">
        <f t="shared" si="66"/>
        <v>156</v>
      </c>
      <c r="AT16" s="12" t="s">
        <v>28</v>
      </c>
      <c r="AU16" s="13">
        <v>5</v>
      </c>
      <c r="AV16" s="13">
        <v>3</v>
      </c>
      <c r="AW16" s="13">
        <v>7</v>
      </c>
      <c r="AX16" s="13">
        <v>4</v>
      </c>
      <c r="AY16" s="13">
        <v>5</v>
      </c>
      <c r="AZ16" s="13">
        <v>6</v>
      </c>
      <c r="BA16" s="13">
        <v>7</v>
      </c>
      <c r="BB16" s="13">
        <v>5</v>
      </c>
      <c r="BC16" s="13">
        <v>14</v>
      </c>
      <c r="BD16" s="13">
        <v>9</v>
      </c>
      <c r="BE16" s="13">
        <v>19</v>
      </c>
      <c r="BF16" s="13">
        <v>34</v>
      </c>
      <c r="BG16" s="13">
        <v>50</v>
      </c>
      <c r="BH16" s="13">
        <v>62</v>
      </c>
      <c r="BI16" s="13">
        <v>126</v>
      </c>
      <c r="BJ16" s="13">
        <v>157</v>
      </c>
      <c r="BK16" s="13">
        <v>231</v>
      </c>
      <c r="BL16" s="13">
        <v>280</v>
      </c>
      <c r="BM16" s="13">
        <v>299</v>
      </c>
      <c r="BN16" s="13">
        <v>298</v>
      </c>
      <c r="BO16" s="13">
        <v>328</v>
      </c>
      <c r="BP16" s="13">
        <v>406</v>
      </c>
      <c r="BQ16" s="13">
        <v>397</v>
      </c>
      <c r="BR16" s="13">
        <v>440</v>
      </c>
      <c r="BS16" s="13">
        <v>401</v>
      </c>
      <c r="BT16" s="13">
        <v>434</v>
      </c>
      <c r="BU16" s="13">
        <v>424</v>
      </c>
      <c r="BV16" s="13">
        <v>422</v>
      </c>
      <c r="BW16" s="13">
        <v>440</v>
      </c>
      <c r="BX16" s="13">
        <v>493</v>
      </c>
      <c r="BY16" s="13">
        <v>445</v>
      </c>
      <c r="BZ16" s="13">
        <v>401</v>
      </c>
      <c r="CA16" s="13">
        <v>406</v>
      </c>
      <c r="CB16" s="13">
        <v>400</v>
      </c>
      <c r="CC16" s="13">
        <v>417</v>
      </c>
      <c r="CD16" s="13">
        <v>365</v>
      </c>
      <c r="CE16" s="13">
        <v>360</v>
      </c>
      <c r="CF16" s="13">
        <v>386</v>
      </c>
      <c r="CG16" s="13">
        <v>359</v>
      </c>
      <c r="CH16" s="13">
        <v>341</v>
      </c>
      <c r="CI16" s="13">
        <v>385</v>
      </c>
      <c r="CJ16" s="13">
        <v>365</v>
      </c>
      <c r="CK16" s="13">
        <v>317</v>
      </c>
      <c r="CL16" s="13">
        <v>361</v>
      </c>
      <c r="CM16" s="13">
        <v>315</v>
      </c>
      <c r="CN16" s="13">
        <v>286</v>
      </c>
      <c r="CO16" s="13">
        <v>291</v>
      </c>
      <c r="CP16" s="13">
        <v>253</v>
      </c>
      <c r="CQ16" s="13">
        <v>268</v>
      </c>
      <c r="CR16" s="13">
        <v>292</v>
      </c>
      <c r="CS16" s="13">
        <v>261</v>
      </c>
      <c r="CT16" s="13">
        <v>238</v>
      </c>
      <c r="CU16" s="13">
        <v>238</v>
      </c>
      <c r="CV16" s="13">
        <v>250</v>
      </c>
      <c r="CW16" s="13">
        <v>235</v>
      </c>
      <c r="CX16" s="13">
        <v>268</v>
      </c>
      <c r="CY16" s="13">
        <v>217</v>
      </c>
      <c r="CZ16" s="13">
        <v>240</v>
      </c>
      <c r="DA16" s="13">
        <v>205</v>
      </c>
      <c r="DB16" s="13">
        <v>198</v>
      </c>
      <c r="DC16" s="13">
        <v>195</v>
      </c>
      <c r="DD16" s="13">
        <v>158</v>
      </c>
      <c r="DE16" s="13">
        <v>131</v>
      </c>
      <c r="DF16" s="13">
        <v>152</v>
      </c>
      <c r="DG16" s="13">
        <v>128</v>
      </c>
      <c r="DH16" s="13">
        <v>131</v>
      </c>
      <c r="DI16" s="13">
        <v>123</v>
      </c>
      <c r="DJ16" s="13">
        <v>121</v>
      </c>
      <c r="DK16" s="13">
        <v>96</v>
      </c>
      <c r="DL16" s="13">
        <v>89</v>
      </c>
      <c r="DM16" s="13">
        <v>66</v>
      </c>
      <c r="DN16" s="13">
        <v>68</v>
      </c>
      <c r="DO16" s="13">
        <v>60</v>
      </c>
      <c r="DP16" s="13">
        <v>47</v>
      </c>
      <c r="DQ16" s="13">
        <v>42</v>
      </c>
      <c r="DR16" s="13">
        <v>32</v>
      </c>
      <c r="DS16" s="13">
        <v>38</v>
      </c>
      <c r="DT16" s="13">
        <v>33</v>
      </c>
      <c r="DU16" s="13">
        <v>30</v>
      </c>
      <c r="DV16" s="13">
        <v>45</v>
      </c>
      <c r="DW16" s="13">
        <v>32</v>
      </c>
      <c r="DX16" s="13">
        <v>35</v>
      </c>
      <c r="DY16" s="13">
        <v>42</v>
      </c>
      <c r="DZ16" s="13">
        <v>34</v>
      </c>
      <c r="EA16" s="13">
        <v>28</v>
      </c>
      <c r="EB16" s="13">
        <v>30</v>
      </c>
      <c r="EC16" s="13">
        <v>27</v>
      </c>
      <c r="ED16" s="13">
        <v>17</v>
      </c>
      <c r="EE16" s="13">
        <v>26</v>
      </c>
      <c r="EF16" s="13">
        <v>12</v>
      </c>
      <c r="EG16" s="13">
        <v>6</v>
      </c>
      <c r="EH16" s="13">
        <v>15</v>
      </c>
      <c r="EI16" s="13">
        <v>13</v>
      </c>
      <c r="EJ16" s="13">
        <v>9</v>
      </c>
      <c r="EK16" s="13">
        <v>3</v>
      </c>
      <c r="EL16" s="13">
        <v>3</v>
      </c>
      <c r="EM16" s="13">
        <v>3</v>
      </c>
      <c r="EN16" s="13">
        <v>1</v>
      </c>
      <c r="EO16" s="13">
        <v>3</v>
      </c>
      <c r="EP16" s="13"/>
      <c r="EQ16" s="13"/>
      <c r="ER16" s="13"/>
      <c r="ES16" s="13"/>
      <c r="ET16" s="13"/>
      <c r="EU16" s="13"/>
      <c r="EV16" s="13"/>
      <c r="EW16" s="13">
        <v>12</v>
      </c>
      <c r="EX16" s="60">
        <v>17305</v>
      </c>
      <c r="EY16" s="13">
        <v>4</v>
      </c>
      <c r="EZ16" s="13">
        <v>2</v>
      </c>
      <c r="FA16" s="13">
        <v>1</v>
      </c>
      <c r="FB16" s="13">
        <v>6</v>
      </c>
      <c r="FC16" s="13">
        <v>3</v>
      </c>
      <c r="FD16" s="13">
        <v>7</v>
      </c>
      <c r="FE16" s="13">
        <v>10</v>
      </c>
      <c r="FF16" s="13">
        <v>12</v>
      </c>
      <c r="FG16" s="13">
        <v>11</v>
      </c>
      <c r="FH16" s="13">
        <v>30</v>
      </c>
      <c r="FI16" s="13">
        <v>26</v>
      </c>
      <c r="FJ16" s="13">
        <v>38</v>
      </c>
      <c r="FK16" s="13">
        <v>46</v>
      </c>
      <c r="FL16" s="13">
        <v>68</v>
      </c>
      <c r="FM16" s="13">
        <v>100</v>
      </c>
      <c r="FN16" s="13">
        <v>150</v>
      </c>
      <c r="FO16" s="13">
        <v>213</v>
      </c>
      <c r="FP16" s="13">
        <v>191</v>
      </c>
      <c r="FQ16" s="13">
        <v>287</v>
      </c>
      <c r="FR16" s="13">
        <v>281</v>
      </c>
      <c r="FS16" s="13">
        <v>343</v>
      </c>
      <c r="FT16" s="13">
        <v>384</v>
      </c>
      <c r="FU16" s="13">
        <v>385</v>
      </c>
      <c r="FV16" s="13">
        <v>399</v>
      </c>
      <c r="FW16" s="13">
        <v>452</v>
      </c>
      <c r="FX16" s="13">
        <v>411</v>
      </c>
      <c r="FY16" s="13">
        <v>441</v>
      </c>
      <c r="FZ16" s="13">
        <v>443</v>
      </c>
      <c r="GA16" s="13">
        <v>410</v>
      </c>
      <c r="GB16" s="13">
        <v>483</v>
      </c>
      <c r="GC16" s="13">
        <v>440</v>
      </c>
      <c r="GD16" s="13">
        <v>411</v>
      </c>
      <c r="GE16" s="13">
        <v>448</v>
      </c>
      <c r="GF16" s="13">
        <v>429</v>
      </c>
      <c r="GG16" s="13">
        <v>422</v>
      </c>
      <c r="GH16" s="13">
        <v>397</v>
      </c>
      <c r="GI16" s="13">
        <v>351</v>
      </c>
      <c r="GJ16" s="13">
        <v>334</v>
      </c>
      <c r="GK16" s="13">
        <v>349</v>
      </c>
      <c r="GL16" s="13">
        <v>392</v>
      </c>
      <c r="GM16" s="13">
        <v>340</v>
      </c>
      <c r="GN16" s="13">
        <v>358</v>
      </c>
      <c r="GO16" s="13">
        <v>330</v>
      </c>
      <c r="GP16" s="13">
        <v>337</v>
      </c>
      <c r="GQ16" s="13">
        <v>281</v>
      </c>
      <c r="GR16" s="13">
        <v>258</v>
      </c>
      <c r="GS16" s="13">
        <v>261</v>
      </c>
      <c r="GT16" s="13">
        <v>262</v>
      </c>
      <c r="GU16" s="13">
        <v>270</v>
      </c>
      <c r="GV16" s="13">
        <v>268</v>
      </c>
      <c r="GW16" s="13">
        <v>242</v>
      </c>
      <c r="GX16" s="13">
        <v>246</v>
      </c>
      <c r="GY16" s="13">
        <v>243</v>
      </c>
      <c r="GZ16" s="13">
        <v>222</v>
      </c>
      <c r="HA16" s="13">
        <v>215</v>
      </c>
      <c r="HB16" s="13">
        <v>229</v>
      </c>
      <c r="HC16" s="13">
        <v>188</v>
      </c>
      <c r="HD16" s="13">
        <v>196</v>
      </c>
      <c r="HE16" s="13">
        <v>214</v>
      </c>
      <c r="HF16" s="13">
        <v>208</v>
      </c>
      <c r="HG16" s="13">
        <v>155</v>
      </c>
      <c r="HH16" s="13">
        <v>169</v>
      </c>
      <c r="HI16" s="13">
        <v>164</v>
      </c>
      <c r="HJ16" s="13">
        <v>139</v>
      </c>
      <c r="HK16" s="13">
        <v>142</v>
      </c>
      <c r="HL16" s="13">
        <v>129</v>
      </c>
      <c r="HM16" s="13">
        <v>106</v>
      </c>
      <c r="HN16" s="13">
        <v>129</v>
      </c>
      <c r="HO16" s="13">
        <v>104</v>
      </c>
      <c r="HP16" s="13">
        <v>103</v>
      </c>
      <c r="HQ16" s="13">
        <v>95</v>
      </c>
      <c r="HR16" s="13">
        <v>83</v>
      </c>
      <c r="HS16" s="13">
        <v>64</v>
      </c>
      <c r="HT16" s="13">
        <v>66</v>
      </c>
      <c r="HU16" s="13">
        <v>63</v>
      </c>
      <c r="HV16" s="13">
        <v>64</v>
      </c>
      <c r="HW16" s="13">
        <v>50</v>
      </c>
      <c r="HX16" s="13">
        <v>40</v>
      </c>
      <c r="HY16" s="13">
        <v>46</v>
      </c>
      <c r="HZ16" s="13">
        <v>41</v>
      </c>
      <c r="IA16" s="13">
        <v>38</v>
      </c>
      <c r="IB16" s="13">
        <v>28</v>
      </c>
      <c r="IC16" s="13">
        <v>28</v>
      </c>
      <c r="ID16" s="13">
        <v>24</v>
      </c>
      <c r="IE16" s="13">
        <v>20</v>
      </c>
      <c r="IF16" s="13">
        <v>11</v>
      </c>
      <c r="IG16" s="13">
        <v>19</v>
      </c>
      <c r="IH16" s="13">
        <v>5</v>
      </c>
      <c r="II16" s="13">
        <v>10</v>
      </c>
      <c r="IJ16" s="13">
        <v>8</v>
      </c>
      <c r="IK16" s="13">
        <v>6</v>
      </c>
      <c r="IL16" s="13">
        <v>5</v>
      </c>
      <c r="IM16" s="13">
        <v>2</v>
      </c>
      <c r="IN16" s="13">
        <v>1</v>
      </c>
      <c r="IO16" s="13">
        <v>2</v>
      </c>
      <c r="IP16" s="13">
        <v>1</v>
      </c>
      <c r="IQ16" s="13">
        <v>2</v>
      </c>
      <c r="IR16" s="13">
        <v>1</v>
      </c>
      <c r="IS16" s="13">
        <v>1</v>
      </c>
      <c r="IT16" s="13"/>
      <c r="IU16" s="13"/>
      <c r="IV16" s="13"/>
      <c r="IW16" s="13"/>
      <c r="IX16" s="13"/>
      <c r="IY16" s="13"/>
      <c r="IZ16" s="13"/>
      <c r="JA16" s="13">
        <v>9</v>
      </c>
      <c r="JB16" s="60">
        <v>16951</v>
      </c>
      <c r="JC16" s="13">
        <v>2</v>
      </c>
      <c r="JD16" s="13">
        <v>2</v>
      </c>
      <c r="JE16" s="13"/>
      <c r="JF16" s="13"/>
      <c r="JG16" s="13"/>
      <c r="JH16" s="13"/>
      <c r="JI16" s="13"/>
      <c r="JJ16" s="13"/>
      <c r="JK16" s="13"/>
      <c r="JL16" s="13">
        <v>1</v>
      </c>
      <c r="JM16" s="13"/>
      <c r="JN16" s="13">
        <v>2</v>
      </c>
      <c r="JO16" s="13">
        <v>1</v>
      </c>
      <c r="JP16" s="13">
        <v>1</v>
      </c>
      <c r="JQ16" s="13">
        <v>1</v>
      </c>
      <c r="JR16" s="13">
        <v>1</v>
      </c>
      <c r="JS16" s="13">
        <v>1</v>
      </c>
      <c r="JT16" s="13">
        <v>3</v>
      </c>
      <c r="JU16" s="13">
        <v>2</v>
      </c>
      <c r="JV16" s="13">
        <v>4</v>
      </c>
      <c r="JW16" s="13">
        <v>2</v>
      </c>
      <c r="JX16" s="13">
        <v>2</v>
      </c>
      <c r="JY16" s="13">
        <v>1</v>
      </c>
      <c r="JZ16" s="13">
        <v>4</v>
      </c>
      <c r="KA16" s="13">
        <v>2</v>
      </c>
      <c r="KB16" s="13">
        <v>1</v>
      </c>
      <c r="KC16" s="13">
        <v>1</v>
      </c>
      <c r="KD16" s="13">
        <v>1</v>
      </c>
      <c r="KE16" s="13">
        <v>2</v>
      </c>
      <c r="KF16" s="13">
        <v>4</v>
      </c>
      <c r="KG16" s="13">
        <v>3</v>
      </c>
      <c r="KH16" s="13">
        <v>4</v>
      </c>
      <c r="KI16" s="13">
        <v>3</v>
      </c>
      <c r="KJ16" s="13">
        <v>1</v>
      </c>
      <c r="KK16" s="13">
        <v>3</v>
      </c>
      <c r="KL16" s="13">
        <v>6</v>
      </c>
      <c r="KM16" s="13">
        <v>3</v>
      </c>
      <c r="KN16" s="13">
        <v>1</v>
      </c>
      <c r="KO16" s="13">
        <v>2</v>
      </c>
      <c r="KP16" s="13">
        <v>1</v>
      </c>
      <c r="KQ16" s="13">
        <v>4</v>
      </c>
      <c r="KR16" s="13">
        <v>4</v>
      </c>
      <c r="KS16" s="13">
        <v>1</v>
      </c>
      <c r="KT16" s="13">
        <v>2</v>
      </c>
      <c r="KU16" s="13">
        <v>1</v>
      </c>
      <c r="KV16" s="13">
        <v>1</v>
      </c>
      <c r="KW16" s="13"/>
      <c r="KX16" s="13">
        <v>1</v>
      </c>
      <c r="KY16" s="13">
        <v>3</v>
      </c>
      <c r="KZ16" s="13">
        <v>2</v>
      </c>
      <c r="LA16" s="13">
        <v>1</v>
      </c>
      <c r="LB16" s="13">
        <v>5</v>
      </c>
      <c r="LC16" s="13"/>
      <c r="LD16" s="13"/>
      <c r="LE16" s="13">
        <v>1</v>
      </c>
      <c r="LF16" s="13"/>
      <c r="LG16" s="13">
        <v>2</v>
      </c>
      <c r="LH16" s="13"/>
      <c r="LI16" s="13">
        <v>1</v>
      </c>
      <c r="LJ16" s="13"/>
      <c r="LK16" s="13"/>
      <c r="LL16" s="13">
        <v>1</v>
      </c>
      <c r="LM16" s="13">
        <v>1</v>
      </c>
      <c r="LN16" s="13">
        <v>3</v>
      </c>
      <c r="LO16" s="13"/>
      <c r="LP16" s="13"/>
      <c r="LQ16" s="13"/>
      <c r="LR16" s="13"/>
      <c r="LS16" s="13">
        <v>1</v>
      </c>
      <c r="LT16" s="13">
        <v>1</v>
      </c>
      <c r="LU16" s="13"/>
      <c r="LV16" s="13">
        <v>2</v>
      </c>
      <c r="LW16" s="13">
        <v>1</v>
      </c>
      <c r="LX16" s="13">
        <v>1</v>
      </c>
      <c r="LY16" s="13"/>
      <c r="LZ16" s="13">
        <v>2</v>
      </c>
      <c r="MA16" s="13"/>
      <c r="MB16" s="13"/>
      <c r="MC16" s="13">
        <v>2</v>
      </c>
      <c r="MD16" s="13"/>
      <c r="ME16" s="13">
        <v>1</v>
      </c>
      <c r="MF16" s="13">
        <v>1</v>
      </c>
      <c r="MG16" s="13">
        <v>1</v>
      </c>
      <c r="MH16" s="13">
        <v>1</v>
      </c>
      <c r="MI16" s="13">
        <v>1</v>
      </c>
      <c r="MJ16" s="13">
        <v>1</v>
      </c>
      <c r="MK16" s="13">
        <v>2</v>
      </c>
      <c r="ML16" s="13"/>
      <c r="MM16" s="13"/>
      <c r="MN16" s="13"/>
      <c r="MO16" s="13"/>
      <c r="MP16" s="13">
        <v>1</v>
      </c>
      <c r="MQ16" s="13"/>
      <c r="MR16" s="13">
        <v>1</v>
      </c>
      <c r="MS16" s="13"/>
      <c r="MT16" s="13"/>
      <c r="MU16" s="13"/>
      <c r="MV16" s="13"/>
      <c r="MW16" s="13"/>
      <c r="MX16" s="13"/>
      <c r="MY16" s="13"/>
      <c r="MZ16" s="13"/>
      <c r="NA16" s="13"/>
      <c r="NB16" s="13"/>
      <c r="NC16" s="13"/>
      <c r="ND16" s="13">
        <v>13</v>
      </c>
      <c r="NE16" s="60">
        <v>135</v>
      </c>
      <c r="NF16" s="13">
        <v>34391</v>
      </c>
      <c r="NG16" s="448"/>
      <c r="NH16" s="448"/>
      <c r="NI16" s="448"/>
      <c r="NJ16" s="448"/>
      <c r="NK16" s="448"/>
      <c r="NL16" s="448"/>
      <c r="NM16" s="448"/>
      <c r="NN16" s="448"/>
      <c r="NO16" s="448"/>
      <c r="NP16" s="448"/>
      <c r="NQ16" s="448"/>
    </row>
    <row r="17" spans="1:381">
      <c r="A17" s="5" t="s">
        <v>30</v>
      </c>
      <c r="B17" s="281">
        <f t="shared" si="26"/>
        <v>54</v>
      </c>
      <c r="C17" s="281">
        <f t="shared" si="27"/>
        <v>48</v>
      </c>
      <c r="D17" s="281">
        <f t="shared" si="28"/>
        <v>182</v>
      </c>
      <c r="E17" s="281">
        <f t="shared" si="29"/>
        <v>184</v>
      </c>
      <c r="F17" s="281">
        <f t="shared" si="30"/>
        <v>454</v>
      </c>
      <c r="G17" s="281">
        <f t="shared" si="31"/>
        <v>388</v>
      </c>
      <c r="H17" s="281">
        <f t="shared" si="32"/>
        <v>418</v>
      </c>
      <c r="I17" s="281">
        <f t="shared" si="33"/>
        <v>330</v>
      </c>
      <c r="J17" s="281">
        <f t="shared" si="34"/>
        <v>308</v>
      </c>
      <c r="K17" s="281">
        <f t="shared" si="35"/>
        <v>339</v>
      </c>
      <c r="L17" s="281">
        <f t="shared" si="36"/>
        <v>263</v>
      </c>
      <c r="M17" s="281">
        <f t="shared" si="37"/>
        <v>222</v>
      </c>
      <c r="N17" s="281">
        <f t="shared" si="38"/>
        <v>156</v>
      </c>
      <c r="O17" s="281">
        <f t="shared" si="39"/>
        <v>139</v>
      </c>
      <c r="P17" s="281">
        <f t="shared" si="40"/>
        <v>76</v>
      </c>
      <c r="Q17" s="281">
        <f t="shared" si="41"/>
        <v>60</v>
      </c>
      <c r="R17" s="281">
        <f t="shared" si="42"/>
        <v>17</v>
      </c>
      <c r="S17" s="281">
        <f t="shared" si="43"/>
        <v>23</v>
      </c>
      <c r="T17" s="281">
        <f t="shared" si="44"/>
        <v>3</v>
      </c>
      <c r="U17" s="281">
        <f t="shared" si="45"/>
        <v>4</v>
      </c>
      <c r="W17" s="12" t="s">
        <v>180</v>
      </c>
      <c r="X17" s="797">
        <f t="shared" si="46"/>
        <v>654</v>
      </c>
      <c r="Y17" s="797">
        <f t="shared" si="47"/>
        <v>686</v>
      </c>
      <c r="Z17" s="797">
        <f t="shared" si="48"/>
        <v>1685</v>
      </c>
      <c r="AA17" s="797">
        <f t="shared" si="49"/>
        <v>2139</v>
      </c>
      <c r="AB17" s="797">
        <f t="shared" si="50"/>
        <v>5517</v>
      </c>
      <c r="AC17" s="797">
        <f t="shared" si="51"/>
        <v>5845</v>
      </c>
      <c r="AD17" s="797">
        <f t="shared" si="52"/>
        <v>6329</v>
      </c>
      <c r="AE17" s="797">
        <f t="shared" si="53"/>
        <v>6504</v>
      </c>
      <c r="AF17" s="797">
        <f t="shared" si="54"/>
        <v>5268</v>
      </c>
      <c r="AG17" s="797">
        <f t="shared" si="55"/>
        <v>5627</v>
      </c>
      <c r="AH17" s="797">
        <f t="shared" si="56"/>
        <v>3676</v>
      </c>
      <c r="AI17" s="797">
        <f t="shared" si="57"/>
        <v>3819</v>
      </c>
      <c r="AJ17" s="797">
        <f t="shared" si="58"/>
        <v>2289</v>
      </c>
      <c r="AK17" s="797">
        <f t="shared" si="59"/>
        <v>2383</v>
      </c>
      <c r="AL17" s="797">
        <f t="shared" si="60"/>
        <v>1241</v>
      </c>
      <c r="AM17" s="797">
        <f t="shared" si="61"/>
        <v>1317</v>
      </c>
      <c r="AN17" s="797">
        <f t="shared" si="62"/>
        <v>401</v>
      </c>
      <c r="AO17" s="797">
        <f t="shared" si="63"/>
        <v>552</v>
      </c>
      <c r="AP17" s="797">
        <f t="shared" si="64"/>
        <v>60</v>
      </c>
      <c r="AQ17" s="797">
        <f t="shared" si="65"/>
        <v>173</v>
      </c>
      <c r="AR17" s="797">
        <f t="shared" si="66"/>
        <v>316</v>
      </c>
      <c r="AT17" s="12" t="s">
        <v>180</v>
      </c>
      <c r="AU17" s="13">
        <v>31</v>
      </c>
      <c r="AV17" s="13">
        <v>102</v>
      </c>
      <c r="AW17" s="13">
        <v>96</v>
      </c>
      <c r="AX17" s="13">
        <v>56</v>
      </c>
      <c r="AY17" s="13">
        <v>49</v>
      </c>
      <c r="AZ17" s="13">
        <v>72</v>
      </c>
      <c r="BA17" s="13">
        <v>72</v>
      </c>
      <c r="BB17" s="13">
        <v>61</v>
      </c>
      <c r="BC17" s="13">
        <v>61</v>
      </c>
      <c r="BD17" s="13">
        <v>86</v>
      </c>
      <c r="BE17" s="13">
        <v>54</v>
      </c>
      <c r="BF17" s="13">
        <v>84</v>
      </c>
      <c r="BG17" s="13">
        <v>91</v>
      </c>
      <c r="BH17" s="13">
        <v>124</v>
      </c>
      <c r="BI17" s="13">
        <v>172</v>
      </c>
      <c r="BJ17" s="13">
        <v>200</v>
      </c>
      <c r="BK17" s="13">
        <v>248</v>
      </c>
      <c r="BL17" s="13">
        <v>332</v>
      </c>
      <c r="BM17" s="13">
        <v>435</v>
      </c>
      <c r="BN17" s="13">
        <v>399</v>
      </c>
      <c r="BO17" s="13">
        <v>412</v>
      </c>
      <c r="BP17" s="13">
        <v>504</v>
      </c>
      <c r="BQ17" s="13">
        <v>523</v>
      </c>
      <c r="BR17" s="13">
        <v>544</v>
      </c>
      <c r="BS17" s="13">
        <v>592</v>
      </c>
      <c r="BT17" s="13">
        <v>577</v>
      </c>
      <c r="BU17" s="13">
        <v>623</v>
      </c>
      <c r="BV17" s="13">
        <v>625</v>
      </c>
      <c r="BW17" s="13">
        <v>700</v>
      </c>
      <c r="BX17" s="13">
        <v>745</v>
      </c>
      <c r="BY17" s="13">
        <v>748</v>
      </c>
      <c r="BZ17" s="13">
        <v>685</v>
      </c>
      <c r="CA17" s="13">
        <v>627</v>
      </c>
      <c r="CB17" s="13">
        <v>664</v>
      </c>
      <c r="CC17" s="13">
        <v>690</v>
      </c>
      <c r="CD17" s="13">
        <v>650</v>
      </c>
      <c r="CE17" s="13">
        <v>588</v>
      </c>
      <c r="CF17" s="13">
        <v>613</v>
      </c>
      <c r="CG17" s="13">
        <v>606</v>
      </c>
      <c r="CH17" s="13">
        <v>633</v>
      </c>
      <c r="CI17" s="13">
        <v>645</v>
      </c>
      <c r="CJ17" s="13">
        <v>640</v>
      </c>
      <c r="CK17" s="13">
        <v>614</v>
      </c>
      <c r="CL17" s="13">
        <v>641</v>
      </c>
      <c r="CM17" s="13">
        <v>548</v>
      </c>
      <c r="CN17" s="13">
        <v>532</v>
      </c>
      <c r="CO17" s="13">
        <v>559</v>
      </c>
      <c r="CP17" s="13">
        <v>484</v>
      </c>
      <c r="CQ17" s="13">
        <v>495</v>
      </c>
      <c r="CR17" s="13">
        <v>469</v>
      </c>
      <c r="CS17" s="13">
        <v>488</v>
      </c>
      <c r="CT17" s="13">
        <v>412</v>
      </c>
      <c r="CU17" s="13">
        <v>422</v>
      </c>
      <c r="CV17" s="13">
        <v>406</v>
      </c>
      <c r="CW17" s="13">
        <v>383</v>
      </c>
      <c r="CX17" s="13">
        <v>362</v>
      </c>
      <c r="CY17" s="13">
        <v>367</v>
      </c>
      <c r="CZ17" s="13">
        <v>354</v>
      </c>
      <c r="DA17" s="13">
        <v>318</v>
      </c>
      <c r="DB17" s="13">
        <v>307</v>
      </c>
      <c r="DC17" s="13">
        <v>299</v>
      </c>
      <c r="DD17" s="13">
        <v>270</v>
      </c>
      <c r="DE17" s="13">
        <v>256</v>
      </c>
      <c r="DF17" s="13">
        <v>247</v>
      </c>
      <c r="DG17" s="13">
        <v>252</v>
      </c>
      <c r="DH17" s="13">
        <v>260</v>
      </c>
      <c r="DI17" s="13">
        <v>230</v>
      </c>
      <c r="DJ17" s="13">
        <v>205</v>
      </c>
      <c r="DK17" s="13">
        <v>190</v>
      </c>
      <c r="DL17" s="13">
        <v>174</v>
      </c>
      <c r="DM17" s="13">
        <v>190</v>
      </c>
      <c r="DN17" s="13">
        <v>181</v>
      </c>
      <c r="DO17" s="13">
        <v>146</v>
      </c>
      <c r="DP17" s="13">
        <v>135</v>
      </c>
      <c r="DQ17" s="13">
        <v>121</v>
      </c>
      <c r="DR17" s="13">
        <v>137</v>
      </c>
      <c r="DS17" s="13">
        <v>125</v>
      </c>
      <c r="DT17" s="13">
        <v>109</v>
      </c>
      <c r="DU17" s="13">
        <v>86</v>
      </c>
      <c r="DV17" s="13">
        <v>87</v>
      </c>
      <c r="DW17" s="13">
        <v>85</v>
      </c>
      <c r="DX17" s="13">
        <v>83</v>
      </c>
      <c r="DY17" s="13">
        <v>72</v>
      </c>
      <c r="DZ17" s="13">
        <v>48</v>
      </c>
      <c r="EA17" s="13">
        <v>50</v>
      </c>
      <c r="EB17" s="13">
        <v>64</v>
      </c>
      <c r="EC17" s="13">
        <v>41</v>
      </c>
      <c r="ED17" s="13">
        <v>34</v>
      </c>
      <c r="EE17" s="13">
        <v>45</v>
      </c>
      <c r="EF17" s="13">
        <v>30</v>
      </c>
      <c r="EG17" s="13">
        <v>32</v>
      </c>
      <c r="EH17" s="13">
        <v>34</v>
      </c>
      <c r="EI17" s="13">
        <v>32</v>
      </c>
      <c r="EJ17" s="13">
        <v>20</v>
      </c>
      <c r="EK17" s="13">
        <v>23</v>
      </c>
      <c r="EL17" s="13">
        <v>11</v>
      </c>
      <c r="EM17" s="13">
        <v>8</v>
      </c>
      <c r="EN17" s="13">
        <v>4</v>
      </c>
      <c r="EO17" s="13">
        <v>2</v>
      </c>
      <c r="EP17" s="13">
        <v>4</v>
      </c>
      <c r="EQ17" s="13">
        <v>1</v>
      </c>
      <c r="ER17" s="13">
        <v>1</v>
      </c>
      <c r="ES17" s="13">
        <v>1</v>
      </c>
      <c r="ET17" s="13"/>
      <c r="EU17" s="13"/>
      <c r="EV17" s="13"/>
      <c r="EW17" s="13">
        <v>1</v>
      </c>
      <c r="EX17" s="60">
        <v>29046</v>
      </c>
      <c r="EY17" s="13">
        <v>36</v>
      </c>
      <c r="EZ17" s="13">
        <v>95</v>
      </c>
      <c r="FA17" s="13">
        <v>92</v>
      </c>
      <c r="FB17" s="13">
        <v>65</v>
      </c>
      <c r="FC17" s="13">
        <v>60</v>
      </c>
      <c r="FD17" s="13">
        <v>67</v>
      </c>
      <c r="FE17" s="13">
        <v>57</v>
      </c>
      <c r="FF17" s="13">
        <v>67</v>
      </c>
      <c r="FG17" s="13">
        <v>62</v>
      </c>
      <c r="FH17" s="13">
        <v>53</v>
      </c>
      <c r="FI17" s="13">
        <v>64</v>
      </c>
      <c r="FJ17" s="13">
        <v>54</v>
      </c>
      <c r="FK17" s="13">
        <v>80</v>
      </c>
      <c r="FL17" s="13">
        <v>104</v>
      </c>
      <c r="FM17" s="13">
        <v>107</v>
      </c>
      <c r="FN17" s="13">
        <v>150</v>
      </c>
      <c r="FO17" s="13">
        <v>211</v>
      </c>
      <c r="FP17" s="13">
        <v>227</v>
      </c>
      <c r="FQ17" s="13">
        <v>371</v>
      </c>
      <c r="FR17" s="13">
        <v>317</v>
      </c>
      <c r="FS17" s="13">
        <v>403</v>
      </c>
      <c r="FT17" s="13">
        <v>446</v>
      </c>
      <c r="FU17" s="13">
        <v>476</v>
      </c>
      <c r="FV17" s="13">
        <v>524</v>
      </c>
      <c r="FW17" s="13">
        <v>560</v>
      </c>
      <c r="FX17" s="13">
        <v>577</v>
      </c>
      <c r="FY17" s="13">
        <v>636</v>
      </c>
      <c r="FZ17" s="13">
        <v>594</v>
      </c>
      <c r="GA17" s="13">
        <v>596</v>
      </c>
      <c r="GB17" s="13">
        <v>705</v>
      </c>
      <c r="GC17" s="13">
        <v>742</v>
      </c>
      <c r="GD17" s="13">
        <v>636</v>
      </c>
      <c r="GE17" s="13">
        <v>642</v>
      </c>
      <c r="GF17" s="13">
        <v>638</v>
      </c>
      <c r="GG17" s="13">
        <v>612</v>
      </c>
      <c r="GH17" s="13">
        <v>644</v>
      </c>
      <c r="GI17" s="13">
        <v>601</v>
      </c>
      <c r="GJ17" s="13">
        <v>595</v>
      </c>
      <c r="GK17" s="13">
        <v>605</v>
      </c>
      <c r="GL17" s="13">
        <v>614</v>
      </c>
      <c r="GM17" s="13">
        <v>609</v>
      </c>
      <c r="GN17" s="13">
        <v>632</v>
      </c>
      <c r="GO17" s="13">
        <v>592</v>
      </c>
      <c r="GP17" s="13">
        <v>581</v>
      </c>
      <c r="GQ17" s="13">
        <v>519</v>
      </c>
      <c r="GR17" s="13">
        <v>517</v>
      </c>
      <c r="GS17" s="13">
        <v>490</v>
      </c>
      <c r="GT17" s="13">
        <v>438</v>
      </c>
      <c r="GU17" s="13">
        <v>473</v>
      </c>
      <c r="GV17" s="13">
        <v>417</v>
      </c>
      <c r="GW17" s="13">
        <v>447</v>
      </c>
      <c r="GX17" s="13">
        <v>405</v>
      </c>
      <c r="GY17" s="13">
        <v>400</v>
      </c>
      <c r="GZ17" s="13">
        <v>381</v>
      </c>
      <c r="HA17" s="13">
        <v>356</v>
      </c>
      <c r="HB17" s="13">
        <v>347</v>
      </c>
      <c r="HC17" s="13">
        <v>362</v>
      </c>
      <c r="HD17" s="13">
        <v>325</v>
      </c>
      <c r="HE17" s="13">
        <v>326</v>
      </c>
      <c r="HF17" s="13">
        <v>327</v>
      </c>
      <c r="HG17" s="13">
        <v>243</v>
      </c>
      <c r="HH17" s="13">
        <v>255</v>
      </c>
      <c r="HI17" s="13">
        <v>249</v>
      </c>
      <c r="HJ17" s="13">
        <v>260</v>
      </c>
      <c r="HK17" s="13">
        <v>252</v>
      </c>
      <c r="HL17" s="13">
        <v>209</v>
      </c>
      <c r="HM17" s="13">
        <v>254</v>
      </c>
      <c r="HN17" s="13">
        <v>185</v>
      </c>
      <c r="HO17" s="13">
        <v>208</v>
      </c>
      <c r="HP17" s="13">
        <v>174</v>
      </c>
      <c r="HQ17" s="13">
        <v>184</v>
      </c>
      <c r="HR17" s="13">
        <v>151</v>
      </c>
      <c r="HS17" s="13">
        <v>132</v>
      </c>
      <c r="HT17" s="13">
        <v>141</v>
      </c>
      <c r="HU17" s="13">
        <v>130</v>
      </c>
      <c r="HV17" s="13">
        <v>140</v>
      </c>
      <c r="HW17" s="13">
        <v>112</v>
      </c>
      <c r="HX17" s="13">
        <v>91</v>
      </c>
      <c r="HY17" s="13">
        <v>88</v>
      </c>
      <c r="HZ17" s="13">
        <v>72</v>
      </c>
      <c r="IA17" s="13">
        <v>75</v>
      </c>
      <c r="IB17" s="13">
        <v>59</v>
      </c>
      <c r="IC17" s="13">
        <v>42</v>
      </c>
      <c r="ID17" s="13">
        <v>41</v>
      </c>
      <c r="IE17" s="13">
        <v>34</v>
      </c>
      <c r="IF17" s="13">
        <v>46</v>
      </c>
      <c r="IG17" s="13">
        <v>34</v>
      </c>
      <c r="IH17" s="13">
        <v>25</v>
      </c>
      <c r="II17" s="13">
        <v>21</v>
      </c>
      <c r="IJ17" s="13">
        <v>24</v>
      </c>
      <c r="IK17" s="13">
        <v>17</v>
      </c>
      <c r="IL17" s="13">
        <v>8</v>
      </c>
      <c r="IM17" s="13">
        <v>9</v>
      </c>
      <c r="IN17" s="13">
        <v>4</v>
      </c>
      <c r="IO17" s="13">
        <v>7</v>
      </c>
      <c r="IP17" s="13">
        <v>5</v>
      </c>
      <c r="IQ17" s="13">
        <v>4</v>
      </c>
      <c r="IR17" s="13">
        <v>5</v>
      </c>
      <c r="IS17" s="13"/>
      <c r="IT17" s="13">
        <v>1</v>
      </c>
      <c r="IU17" s="13"/>
      <c r="IV17" s="13"/>
      <c r="IW17" s="13"/>
      <c r="IX17" s="13"/>
      <c r="IY17" s="13"/>
      <c r="IZ17" s="13"/>
      <c r="JA17" s="13">
        <v>2</v>
      </c>
      <c r="JB17" s="60">
        <v>27122</v>
      </c>
      <c r="JC17" s="13">
        <v>16</v>
      </c>
      <c r="JD17" s="13">
        <v>4</v>
      </c>
      <c r="JE17" s="13">
        <v>2</v>
      </c>
      <c r="JF17" s="13"/>
      <c r="JG17" s="13">
        <v>1</v>
      </c>
      <c r="JH17" s="13"/>
      <c r="JI17" s="13"/>
      <c r="JJ17" s="13"/>
      <c r="JK17" s="13">
        <v>1</v>
      </c>
      <c r="JL17" s="13">
        <v>1</v>
      </c>
      <c r="JM17" s="13">
        <v>2</v>
      </c>
      <c r="JN17" s="13">
        <v>1</v>
      </c>
      <c r="JO17" s="13"/>
      <c r="JP17" s="13">
        <v>1</v>
      </c>
      <c r="JQ17" s="13">
        <v>1</v>
      </c>
      <c r="JR17" s="13"/>
      <c r="JS17" s="13">
        <v>2</v>
      </c>
      <c r="JT17" s="13">
        <v>4</v>
      </c>
      <c r="JU17" s="13">
        <v>7</v>
      </c>
      <c r="JV17" s="13">
        <v>7</v>
      </c>
      <c r="JW17" s="13">
        <v>4</v>
      </c>
      <c r="JX17" s="13">
        <v>3</v>
      </c>
      <c r="JY17" s="13">
        <v>4</v>
      </c>
      <c r="JZ17" s="13">
        <v>6</v>
      </c>
      <c r="KA17" s="13">
        <v>5</v>
      </c>
      <c r="KB17" s="13">
        <v>8</v>
      </c>
      <c r="KC17" s="13">
        <v>5</v>
      </c>
      <c r="KD17" s="13">
        <v>6</v>
      </c>
      <c r="KE17" s="13">
        <v>5</v>
      </c>
      <c r="KF17" s="13">
        <v>9</v>
      </c>
      <c r="KG17" s="13">
        <v>1</v>
      </c>
      <c r="KH17" s="13">
        <v>8</v>
      </c>
      <c r="KI17" s="13">
        <v>7</v>
      </c>
      <c r="KJ17" s="13">
        <v>3</v>
      </c>
      <c r="KK17" s="13">
        <v>5</v>
      </c>
      <c r="KL17" s="13">
        <v>4</v>
      </c>
      <c r="KM17" s="13">
        <v>5</v>
      </c>
      <c r="KN17" s="13">
        <v>2</v>
      </c>
      <c r="KO17" s="13">
        <v>5</v>
      </c>
      <c r="KP17" s="13">
        <v>2</v>
      </c>
      <c r="KQ17" s="13">
        <v>4</v>
      </c>
      <c r="KR17" s="13">
        <v>11</v>
      </c>
      <c r="KS17" s="13">
        <v>4</v>
      </c>
      <c r="KT17" s="13">
        <v>4</v>
      </c>
      <c r="KU17" s="13">
        <v>3</v>
      </c>
      <c r="KV17" s="13">
        <v>3</v>
      </c>
      <c r="KW17" s="13">
        <v>4</v>
      </c>
      <c r="KX17" s="13">
        <v>2</v>
      </c>
      <c r="KY17" s="13">
        <v>5</v>
      </c>
      <c r="KZ17" s="13"/>
      <c r="LA17" s="13">
        <v>3</v>
      </c>
      <c r="LB17" s="13"/>
      <c r="LC17" s="13">
        <v>3</v>
      </c>
      <c r="LD17" s="13">
        <v>3</v>
      </c>
      <c r="LE17" s="13">
        <v>2</v>
      </c>
      <c r="LF17" s="13">
        <v>1</v>
      </c>
      <c r="LG17" s="13">
        <v>3</v>
      </c>
      <c r="LH17" s="13">
        <v>1</v>
      </c>
      <c r="LI17" s="13">
        <v>2</v>
      </c>
      <c r="LJ17" s="13">
        <v>2</v>
      </c>
      <c r="LK17" s="13">
        <v>2</v>
      </c>
      <c r="LL17" s="13">
        <v>3</v>
      </c>
      <c r="LM17" s="13"/>
      <c r="LN17" s="13">
        <v>3</v>
      </c>
      <c r="LO17" s="13">
        <v>3</v>
      </c>
      <c r="LP17" s="13">
        <v>2</v>
      </c>
      <c r="LQ17" s="13">
        <v>1</v>
      </c>
      <c r="LR17" s="13">
        <v>2</v>
      </c>
      <c r="LS17" s="13">
        <v>1</v>
      </c>
      <c r="LT17" s="13">
        <v>1</v>
      </c>
      <c r="LU17" s="13">
        <v>4</v>
      </c>
      <c r="LV17" s="13">
        <v>4</v>
      </c>
      <c r="LW17" s="13">
        <v>3</v>
      </c>
      <c r="LX17" s="13">
        <v>2</v>
      </c>
      <c r="LY17" s="13">
        <v>2</v>
      </c>
      <c r="LZ17" s="13"/>
      <c r="MA17" s="13"/>
      <c r="MB17" s="13">
        <v>3</v>
      </c>
      <c r="MC17" s="13">
        <v>2</v>
      </c>
      <c r="MD17" s="13">
        <v>3</v>
      </c>
      <c r="ME17" s="13">
        <v>4</v>
      </c>
      <c r="MF17" s="13">
        <v>1</v>
      </c>
      <c r="MG17" s="13">
        <v>1</v>
      </c>
      <c r="MH17" s="13">
        <v>6</v>
      </c>
      <c r="MI17" s="13">
        <v>7</v>
      </c>
      <c r="MJ17" s="13">
        <v>8</v>
      </c>
      <c r="MK17" s="13">
        <v>7</v>
      </c>
      <c r="ML17" s="13">
        <v>4</v>
      </c>
      <c r="MM17" s="13">
        <v>2</v>
      </c>
      <c r="MN17" s="13">
        <v>3</v>
      </c>
      <c r="MO17" s="13">
        <v>1</v>
      </c>
      <c r="MP17" s="13">
        <v>3</v>
      </c>
      <c r="MQ17" s="13">
        <v>3</v>
      </c>
      <c r="MR17" s="13">
        <v>5</v>
      </c>
      <c r="MS17" s="13">
        <v>3</v>
      </c>
      <c r="MT17" s="13">
        <v>1</v>
      </c>
      <c r="MU17" s="13">
        <v>1</v>
      </c>
      <c r="MV17" s="13">
        <v>2</v>
      </c>
      <c r="MW17" s="13">
        <v>1</v>
      </c>
      <c r="MX17" s="13">
        <v>1</v>
      </c>
      <c r="MY17" s="13"/>
      <c r="MZ17" s="13">
        <v>1</v>
      </c>
      <c r="NA17" s="13"/>
      <c r="NB17" s="13"/>
      <c r="NC17" s="13"/>
      <c r="ND17" s="13"/>
      <c r="NE17" s="60">
        <v>313</v>
      </c>
      <c r="NF17" s="13">
        <v>56481</v>
      </c>
      <c r="NG17" s="448"/>
      <c r="NH17" s="448"/>
      <c r="NI17" s="448"/>
      <c r="NJ17" s="448"/>
      <c r="NK17" s="448"/>
      <c r="NL17" s="448"/>
      <c r="NM17" s="448"/>
      <c r="NN17" s="448"/>
      <c r="NO17" s="448"/>
      <c r="NP17" s="448"/>
      <c r="NQ17" s="448"/>
    </row>
    <row r="18" spans="1:381">
      <c r="A18" s="5" t="s">
        <v>31</v>
      </c>
      <c r="B18" s="281">
        <f t="shared" si="26"/>
        <v>124</v>
      </c>
      <c r="C18" s="281">
        <f t="shared" si="27"/>
        <v>98</v>
      </c>
      <c r="D18" s="281">
        <f t="shared" si="28"/>
        <v>335</v>
      </c>
      <c r="E18" s="281">
        <f t="shared" si="29"/>
        <v>326</v>
      </c>
      <c r="F18" s="281">
        <f t="shared" si="30"/>
        <v>1824</v>
      </c>
      <c r="G18" s="281">
        <f t="shared" si="31"/>
        <v>1628</v>
      </c>
      <c r="H18" s="281">
        <f t="shared" si="32"/>
        <v>3252</v>
      </c>
      <c r="I18" s="281">
        <f t="shared" si="33"/>
        <v>2529</v>
      </c>
      <c r="J18" s="281">
        <f t="shared" si="34"/>
        <v>2833</v>
      </c>
      <c r="K18" s="281">
        <f t="shared" si="35"/>
        <v>2286</v>
      </c>
      <c r="L18" s="281">
        <f t="shared" si="36"/>
        <v>1956</v>
      </c>
      <c r="M18" s="281">
        <f t="shared" si="37"/>
        <v>1713</v>
      </c>
      <c r="N18" s="281">
        <f t="shared" si="38"/>
        <v>1373</v>
      </c>
      <c r="O18" s="281">
        <f t="shared" si="39"/>
        <v>1148</v>
      </c>
      <c r="P18" s="281">
        <f t="shared" si="40"/>
        <v>759</v>
      </c>
      <c r="Q18" s="281">
        <f t="shared" si="41"/>
        <v>648</v>
      </c>
      <c r="R18" s="281">
        <f t="shared" si="42"/>
        <v>314</v>
      </c>
      <c r="S18" s="281">
        <f t="shared" si="43"/>
        <v>272</v>
      </c>
      <c r="T18" s="281">
        <f t="shared" si="44"/>
        <v>42</v>
      </c>
      <c r="U18" s="281">
        <f t="shared" si="45"/>
        <v>65</v>
      </c>
      <c r="W18" s="12" t="s">
        <v>30</v>
      </c>
      <c r="X18" s="797">
        <f t="shared" si="46"/>
        <v>54</v>
      </c>
      <c r="Y18" s="797">
        <f t="shared" si="47"/>
        <v>48</v>
      </c>
      <c r="Z18" s="797">
        <f t="shared" si="48"/>
        <v>182</v>
      </c>
      <c r="AA18" s="797">
        <f t="shared" si="49"/>
        <v>184</v>
      </c>
      <c r="AB18" s="797">
        <f t="shared" si="50"/>
        <v>454</v>
      </c>
      <c r="AC18" s="797">
        <f t="shared" si="51"/>
        <v>388</v>
      </c>
      <c r="AD18" s="797">
        <f t="shared" si="52"/>
        <v>418</v>
      </c>
      <c r="AE18" s="797">
        <f t="shared" si="53"/>
        <v>330</v>
      </c>
      <c r="AF18" s="797">
        <f t="shared" si="54"/>
        <v>308</v>
      </c>
      <c r="AG18" s="797">
        <f t="shared" si="55"/>
        <v>339</v>
      </c>
      <c r="AH18" s="797">
        <f t="shared" si="56"/>
        <v>263</v>
      </c>
      <c r="AI18" s="797">
        <f t="shared" si="57"/>
        <v>222</v>
      </c>
      <c r="AJ18" s="797">
        <f t="shared" si="58"/>
        <v>156</v>
      </c>
      <c r="AK18" s="797">
        <f t="shared" si="59"/>
        <v>139</v>
      </c>
      <c r="AL18" s="797">
        <f t="shared" si="60"/>
        <v>76</v>
      </c>
      <c r="AM18" s="797">
        <f t="shared" si="61"/>
        <v>60</v>
      </c>
      <c r="AN18" s="797">
        <f t="shared" si="62"/>
        <v>17</v>
      </c>
      <c r="AO18" s="797">
        <f t="shared" si="63"/>
        <v>23</v>
      </c>
      <c r="AP18" s="797">
        <f t="shared" si="64"/>
        <v>3</v>
      </c>
      <c r="AQ18" s="797">
        <f t="shared" si="65"/>
        <v>4</v>
      </c>
      <c r="AR18" s="797">
        <f t="shared" si="66"/>
        <v>18</v>
      </c>
      <c r="AT18" s="12" t="s">
        <v>30</v>
      </c>
      <c r="AU18" s="13">
        <v>2</v>
      </c>
      <c r="AV18" s="13">
        <v>4</v>
      </c>
      <c r="AW18" s="13">
        <v>2</v>
      </c>
      <c r="AX18" s="13">
        <v>3</v>
      </c>
      <c r="AY18" s="13">
        <v>2</v>
      </c>
      <c r="AZ18" s="13">
        <v>3</v>
      </c>
      <c r="BA18" s="13">
        <v>4</v>
      </c>
      <c r="BB18" s="13">
        <v>10</v>
      </c>
      <c r="BC18" s="13">
        <v>10</v>
      </c>
      <c r="BD18" s="13">
        <v>8</v>
      </c>
      <c r="BE18" s="13">
        <v>8</v>
      </c>
      <c r="BF18" s="13">
        <v>12</v>
      </c>
      <c r="BG18" s="13">
        <v>14</v>
      </c>
      <c r="BH18" s="13">
        <v>16</v>
      </c>
      <c r="BI18" s="13">
        <v>20</v>
      </c>
      <c r="BJ18" s="13">
        <v>17</v>
      </c>
      <c r="BK18" s="13">
        <v>16</v>
      </c>
      <c r="BL18" s="13">
        <v>25</v>
      </c>
      <c r="BM18" s="13">
        <v>24</v>
      </c>
      <c r="BN18" s="13">
        <v>32</v>
      </c>
      <c r="BO18" s="13">
        <v>33</v>
      </c>
      <c r="BP18" s="13">
        <v>48</v>
      </c>
      <c r="BQ18" s="13">
        <v>43</v>
      </c>
      <c r="BR18" s="13">
        <v>27</v>
      </c>
      <c r="BS18" s="13">
        <v>46</v>
      </c>
      <c r="BT18" s="13">
        <v>47</v>
      </c>
      <c r="BU18" s="13">
        <v>33</v>
      </c>
      <c r="BV18" s="13">
        <v>44</v>
      </c>
      <c r="BW18" s="13">
        <v>34</v>
      </c>
      <c r="BX18" s="13">
        <v>33</v>
      </c>
      <c r="BY18" s="13">
        <v>42</v>
      </c>
      <c r="BZ18" s="13">
        <v>35</v>
      </c>
      <c r="CA18" s="13">
        <v>29</v>
      </c>
      <c r="CB18" s="13">
        <v>41</v>
      </c>
      <c r="CC18" s="13">
        <v>26</v>
      </c>
      <c r="CD18" s="13">
        <v>36</v>
      </c>
      <c r="CE18" s="13">
        <v>32</v>
      </c>
      <c r="CF18" s="13">
        <v>33</v>
      </c>
      <c r="CG18" s="13">
        <v>28</v>
      </c>
      <c r="CH18" s="13">
        <v>28</v>
      </c>
      <c r="CI18" s="13">
        <v>33</v>
      </c>
      <c r="CJ18" s="13">
        <v>46</v>
      </c>
      <c r="CK18" s="13">
        <v>34</v>
      </c>
      <c r="CL18" s="13">
        <v>39</v>
      </c>
      <c r="CM18" s="13">
        <v>34</v>
      </c>
      <c r="CN18" s="13">
        <v>31</v>
      </c>
      <c r="CO18" s="13">
        <v>34</v>
      </c>
      <c r="CP18" s="13">
        <v>32</v>
      </c>
      <c r="CQ18" s="13">
        <v>34</v>
      </c>
      <c r="CR18" s="13">
        <v>22</v>
      </c>
      <c r="CS18" s="13">
        <v>12</v>
      </c>
      <c r="CT18" s="13">
        <v>24</v>
      </c>
      <c r="CU18" s="13">
        <v>36</v>
      </c>
      <c r="CV18" s="13">
        <v>31</v>
      </c>
      <c r="CW18" s="13">
        <v>24</v>
      </c>
      <c r="CX18" s="13">
        <v>20</v>
      </c>
      <c r="CY18" s="13">
        <v>17</v>
      </c>
      <c r="CZ18" s="13">
        <v>25</v>
      </c>
      <c r="DA18" s="13">
        <v>19</v>
      </c>
      <c r="DB18" s="13">
        <v>14</v>
      </c>
      <c r="DC18" s="13">
        <v>20</v>
      </c>
      <c r="DD18" s="13">
        <v>14</v>
      </c>
      <c r="DE18" s="13">
        <v>14</v>
      </c>
      <c r="DF18" s="13">
        <v>14</v>
      </c>
      <c r="DG18" s="13">
        <v>15</v>
      </c>
      <c r="DH18" s="13">
        <v>19</v>
      </c>
      <c r="DI18" s="13">
        <v>16</v>
      </c>
      <c r="DJ18" s="13">
        <v>7</v>
      </c>
      <c r="DK18" s="13">
        <v>13</v>
      </c>
      <c r="DL18" s="13">
        <v>7</v>
      </c>
      <c r="DM18" s="13">
        <v>2</v>
      </c>
      <c r="DN18" s="13">
        <v>10</v>
      </c>
      <c r="DO18" s="13">
        <v>11</v>
      </c>
      <c r="DP18" s="13">
        <v>4</v>
      </c>
      <c r="DQ18" s="13">
        <v>5</v>
      </c>
      <c r="DR18" s="13">
        <v>3</v>
      </c>
      <c r="DS18" s="13">
        <v>7</v>
      </c>
      <c r="DT18" s="13">
        <v>4</v>
      </c>
      <c r="DU18" s="13">
        <v>5</v>
      </c>
      <c r="DV18" s="13">
        <v>9</v>
      </c>
      <c r="DW18" s="13">
        <v>5</v>
      </c>
      <c r="DX18" s="13"/>
      <c r="DY18" s="13">
        <v>2</v>
      </c>
      <c r="DZ18" s="13">
        <v>6</v>
      </c>
      <c r="EA18" s="13">
        <v>5</v>
      </c>
      <c r="EB18" s="13">
        <v>1</v>
      </c>
      <c r="EC18" s="13">
        <v>2</v>
      </c>
      <c r="ED18" s="13">
        <v>1</v>
      </c>
      <c r="EE18" s="13">
        <v>1</v>
      </c>
      <c r="EF18" s="13"/>
      <c r="EG18" s="13">
        <v>1</v>
      </c>
      <c r="EH18" s="13"/>
      <c r="EI18" s="13"/>
      <c r="EJ18" s="13">
        <v>2</v>
      </c>
      <c r="EK18" s="13">
        <v>1</v>
      </c>
      <c r="EL18" s="13"/>
      <c r="EM18" s="13"/>
      <c r="EN18" s="13"/>
      <c r="EO18" s="13"/>
      <c r="EP18" s="13"/>
      <c r="EQ18" s="13"/>
      <c r="ER18" s="13"/>
      <c r="ES18" s="13"/>
      <c r="ET18" s="13"/>
      <c r="EU18" s="13"/>
      <c r="EV18" s="13"/>
      <c r="EW18" s="13"/>
      <c r="EX18" s="60">
        <v>1737</v>
      </c>
      <c r="EY18" s="13">
        <v>2</v>
      </c>
      <c r="EZ18" s="13">
        <v>8</v>
      </c>
      <c r="FA18" s="13">
        <v>3</v>
      </c>
      <c r="FB18" s="13">
        <v>3</v>
      </c>
      <c r="FC18" s="13">
        <v>3</v>
      </c>
      <c r="FD18" s="13">
        <v>6</v>
      </c>
      <c r="FE18" s="13">
        <v>9</v>
      </c>
      <c r="FF18" s="13">
        <v>4</v>
      </c>
      <c r="FG18" s="13">
        <v>8</v>
      </c>
      <c r="FH18" s="13">
        <v>8</v>
      </c>
      <c r="FI18" s="13">
        <v>11</v>
      </c>
      <c r="FJ18" s="13">
        <v>9</v>
      </c>
      <c r="FK18" s="13">
        <v>17</v>
      </c>
      <c r="FL18" s="13">
        <v>7</v>
      </c>
      <c r="FM18" s="13">
        <v>14</v>
      </c>
      <c r="FN18" s="13">
        <v>18</v>
      </c>
      <c r="FO18" s="13">
        <v>22</v>
      </c>
      <c r="FP18" s="13">
        <v>20</v>
      </c>
      <c r="FQ18" s="13">
        <v>28</v>
      </c>
      <c r="FR18" s="13">
        <v>36</v>
      </c>
      <c r="FS18" s="13">
        <v>42</v>
      </c>
      <c r="FT18" s="13">
        <v>40</v>
      </c>
      <c r="FU18" s="13">
        <v>40</v>
      </c>
      <c r="FV18" s="13">
        <v>45</v>
      </c>
      <c r="FW18" s="13">
        <v>52</v>
      </c>
      <c r="FX18" s="13">
        <v>47</v>
      </c>
      <c r="FY18" s="13">
        <v>46</v>
      </c>
      <c r="FZ18" s="13">
        <v>51</v>
      </c>
      <c r="GA18" s="13">
        <v>36</v>
      </c>
      <c r="GB18" s="13">
        <v>55</v>
      </c>
      <c r="GC18" s="13">
        <v>50</v>
      </c>
      <c r="GD18" s="13">
        <v>32</v>
      </c>
      <c r="GE18" s="13">
        <v>46</v>
      </c>
      <c r="GF18" s="13">
        <v>36</v>
      </c>
      <c r="GG18" s="13">
        <v>39</v>
      </c>
      <c r="GH18" s="13">
        <v>46</v>
      </c>
      <c r="GI18" s="13">
        <v>35</v>
      </c>
      <c r="GJ18" s="13">
        <v>36</v>
      </c>
      <c r="GK18" s="13">
        <v>48</v>
      </c>
      <c r="GL18" s="13">
        <v>50</v>
      </c>
      <c r="GM18" s="13">
        <v>38</v>
      </c>
      <c r="GN18" s="13">
        <v>25</v>
      </c>
      <c r="GO18" s="13">
        <v>38</v>
      </c>
      <c r="GP18" s="13">
        <v>37</v>
      </c>
      <c r="GQ18" s="13">
        <v>36</v>
      </c>
      <c r="GR18" s="13">
        <v>30</v>
      </c>
      <c r="GS18" s="13">
        <v>27</v>
      </c>
      <c r="GT18" s="13">
        <v>23</v>
      </c>
      <c r="GU18" s="13">
        <v>23</v>
      </c>
      <c r="GV18" s="13">
        <v>31</v>
      </c>
      <c r="GW18" s="13">
        <v>30</v>
      </c>
      <c r="GX18" s="13">
        <v>27</v>
      </c>
      <c r="GY18" s="13">
        <v>28</v>
      </c>
      <c r="GZ18" s="13">
        <v>29</v>
      </c>
      <c r="HA18" s="13">
        <v>19</v>
      </c>
      <c r="HB18" s="13">
        <v>28</v>
      </c>
      <c r="HC18" s="13">
        <v>25</v>
      </c>
      <c r="HD18" s="13">
        <v>30</v>
      </c>
      <c r="HE18" s="13">
        <v>23</v>
      </c>
      <c r="HF18" s="13">
        <v>24</v>
      </c>
      <c r="HG18" s="13">
        <v>11</v>
      </c>
      <c r="HH18" s="13">
        <v>14</v>
      </c>
      <c r="HI18" s="13">
        <v>22</v>
      </c>
      <c r="HJ18" s="13">
        <v>21</v>
      </c>
      <c r="HK18" s="13">
        <v>20</v>
      </c>
      <c r="HL18" s="13">
        <v>16</v>
      </c>
      <c r="HM18" s="13">
        <v>18</v>
      </c>
      <c r="HN18" s="13">
        <v>8</v>
      </c>
      <c r="HO18" s="13">
        <v>16</v>
      </c>
      <c r="HP18" s="13">
        <v>10</v>
      </c>
      <c r="HQ18" s="13">
        <v>17</v>
      </c>
      <c r="HR18" s="13">
        <v>9</v>
      </c>
      <c r="HS18" s="13">
        <v>10</v>
      </c>
      <c r="HT18" s="13">
        <v>8</v>
      </c>
      <c r="HU18" s="13">
        <v>7</v>
      </c>
      <c r="HV18" s="13">
        <v>9</v>
      </c>
      <c r="HW18" s="13">
        <v>4</v>
      </c>
      <c r="HX18" s="13">
        <v>4</v>
      </c>
      <c r="HY18" s="13">
        <v>4</v>
      </c>
      <c r="HZ18" s="13">
        <v>4</v>
      </c>
      <c r="IA18" s="13">
        <v>2</v>
      </c>
      <c r="IB18" s="13">
        <v>3</v>
      </c>
      <c r="IC18" s="13">
        <v>2</v>
      </c>
      <c r="ID18" s="13">
        <v>2</v>
      </c>
      <c r="IE18" s="13">
        <v>1</v>
      </c>
      <c r="IF18" s="13">
        <v>2</v>
      </c>
      <c r="IG18" s="13">
        <v>4</v>
      </c>
      <c r="IH18" s="13">
        <v>1</v>
      </c>
      <c r="II18" s="13"/>
      <c r="IJ18" s="13"/>
      <c r="IK18" s="13"/>
      <c r="IL18" s="13">
        <v>2</v>
      </c>
      <c r="IM18" s="13"/>
      <c r="IN18" s="13"/>
      <c r="IO18" s="13"/>
      <c r="IP18" s="13"/>
      <c r="IQ18" s="13">
        <v>1</v>
      </c>
      <c r="IR18" s="13"/>
      <c r="IS18" s="13"/>
      <c r="IT18" s="13"/>
      <c r="IU18" s="13"/>
      <c r="IV18" s="13"/>
      <c r="IW18" s="13"/>
      <c r="IX18" s="13"/>
      <c r="IY18" s="13"/>
      <c r="IZ18" s="13"/>
      <c r="JA18" s="13"/>
      <c r="JB18" s="60">
        <v>1931</v>
      </c>
      <c r="JC18" s="13"/>
      <c r="JD18" s="13"/>
      <c r="JE18" s="13"/>
      <c r="JF18" s="13"/>
      <c r="JG18" s="13"/>
      <c r="JH18" s="13"/>
      <c r="JI18" s="13"/>
      <c r="JJ18" s="13"/>
      <c r="JK18" s="13"/>
      <c r="JL18" s="13"/>
      <c r="JM18" s="13"/>
      <c r="JN18" s="13"/>
      <c r="JO18" s="13"/>
      <c r="JP18" s="13"/>
      <c r="JQ18" s="13"/>
      <c r="JR18" s="13"/>
      <c r="JS18" s="13"/>
      <c r="JT18" s="13">
        <v>1</v>
      </c>
      <c r="JU18" s="13"/>
      <c r="JV18" s="13">
        <v>1</v>
      </c>
      <c r="JW18" s="13"/>
      <c r="JX18" s="13">
        <v>1</v>
      </c>
      <c r="JY18" s="13"/>
      <c r="JZ18" s="13"/>
      <c r="KA18" s="13"/>
      <c r="KB18" s="13"/>
      <c r="KC18" s="13"/>
      <c r="KD18" s="13">
        <v>1</v>
      </c>
      <c r="KE18" s="13"/>
      <c r="KF18" s="13"/>
      <c r="KG18" s="13"/>
      <c r="KH18" s="13"/>
      <c r="KI18" s="13">
        <v>1</v>
      </c>
      <c r="KJ18" s="13"/>
      <c r="KK18" s="13"/>
      <c r="KL18" s="13"/>
      <c r="KM18" s="13">
        <v>1</v>
      </c>
      <c r="KN18" s="13"/>
      <c r="KO18" s="13"/>
      <c r="KP18" s="13">
        <v>1</v>
      </c>
      <c r="KQ18" s="13"/>
      <c r="KR18" s="13">
        <v>2</v>
      </c>
      <c r="KS18" s="13"/>
      <c r="KT18" s="13"/>
      <c r="KU18" s="13"/>
      <c r="KV18" s="13"/>
      <c r="KW18" s="13"/>
      <c r="KX18" s="13"/>
      <c r="KY18" s="13"/>
      <c r="KZ18" s="13"/>
      <c r="LA18" s="13"/>
      <c r="LB18" s="13">
        <v>1</v>
      </c>
      <c r="LC18" s="13"/>
      <c r="LD18" s="13"/>
      <c r="LE18" s="13"/>
      <c r="LF18" s="13"/>
      <c r="LG18" s="13"/>
      <c r="LH18" s="13"/>
      <c r="LI18" s="13"/>
      <c r="LJ18" s="13"/>
      <c r="LK18" s="13"/>
      <c r="LL18" s="13">
        <v>1</v>
      </c>
      <c r="LM18" s="13">
        <v>1</v>
      </c>
      <c r="LN18" s="13"/>
      <c r="LO18" s="13"/>
      <c r="LP18" s="13"/>
      <c r="LQ18" s="13"/>
      <c r="LR18" s="13"/>
      <c r="LS18" s="13">
        <v>1</v>
      </c>
      <c r="LT18" s="13"/>
      <c r="LU18" s="13"/>
      <c r="LV18" s="13"/>
      <c r="LW18" s="13"/>
      <c r="LX18" s="13"/>
      <c r="LY18" s="13"/>
      <c r="LZ18" s="13">
        <v>2</v>
      </c>
      <c r="MA18" s="13"/>
      <c r="MB18" s="13"/>
      <c r="MC18" s="13"/>
      <c r="MD18" s="13"/>
      <c r="ME18" s="13"/>
      <c r="MF18" s="13"/>
      <c r="MG18" s="13"/>
      <c r="MH18" s="13"/>
      <c r="MI18" s="13"/>
      <c r="MJ18" s="13"/>
      <c r="MK18" s="13">
        <v>2</v>
      </c>
      <c r="ML18" s="13"/>
      <c r="MM18" s="13"/>
      <c r="MN18" s="13"/>
      <c r="MO18" s="13"/>
      <c r="MP18" s="13"/>
      <c r="MQ18" s="13"/>
      <c r="MR18" s="13"/>
      <c r="MS18" s="13"/>
      <c r="MT18" s="13"/>
      <c r="MU18" s="13"/>
      <c r="MV18" s="13"/>
      <c r="MW18" s="13"/>
      <c r="MX18" s="13"/>
      <c r="MY18" s="13"/>
      <c r="MZ18" s="13"/>
      <c r="NA18" s="13"/>
      <c r="NB18" s="13"/>
      <c r="NC18" s="13"/>
      <c r="ND18" s="13">
        <v>1</v>
      </c>
      <c r="NE18" s="60">
        <v>18</v>
      </c>
      <c r="NF18" s="13">
        <v>3686</v>
      </c>
      <c r="NG18" s="448"/>
      <c r="NH18" s="448"/>
      <c r="NI18" s="448"/>
      <c r="NJ18" s="448"/>
      <c r="NK18" s="448"/>
      <c r="NL18" s="448"/>
      <c r="NM18" s="448"/>
      <c r="NN18" s="448"/>
      <c r="NO18" s="448"/>
      <c r="NP18" s="448"/>
      <c r="NQ18" s="448"/>
    </row>
    <row r="19" spans="1:381">
      <c r="A19" s="5" t="s">
        <v>32</v>
      </c>
      <c r="B19" s="281">
        <f t="shared" si="26"/>
        <v>419</v>
      </c>
      <c r="C19" s="281">
        <f t="shared" si="27"/>
        <v>417</v>
      </c>
      <c r="D19" s="281">
        <f t="shared" si="28"/>
        <v>1187</v>
      </c>
      <c r="E19" s="281">
        <f t="shared" si="29"/>
        <v>1308</v>
      </c>
      <c r="F19" s="281">
        <f t="shared" si="30"/>
        <v>2178</v>
      </c>
      <c r="G19" s="281">
        <f t="shared" si="31"/>
        <v>2575</v>
      </c>
      <c r="H19" s="281">
        <f t="shared" si="32"/>
        <v>2225</v>
      </c>
      <c r="I19" s="281">
        <f t="shared" si="33"/>
        <v>2600</v>
      </c>
      <c r="J19" s="281">
        <f t="shared" si="34"/>
        <v>1871</v>
      </c>
      <c r="K19" s="281">
        <f t="shared" si="35"/>
        <v>2151</v>
      </c>
      <c r="L19" s="281">
        <f t="shared" si="36"/>
        <v>1394</v>
      </c>
      <c r="M19" s="281">
        <f t="shared" si="37"/>
        <v>1654</v>
      </c>
      <c r="N19" s="281">
        <f t="shared" si="38"/>
        <v>1009</v>
      </c>
      <c r="O19" s="281">
        <f t="shared" si="39"/>
        <v>1011</v>
      </c>
      <c r="P19" s="281">
        <f t="shared" si="40"/>
        <v>617</v>
      </c>
      <c r="Q19" s="281">
        <f t="shared" si="41"/>
        <v>652</v>
      </c>
      <c r="R19" s="281">
        <f t="shared" si="42"/>
        <v>201</v>
      </c>
      <c r="S19" s="281">
        <f t="shared" si="43"/>
        <v>320</v>
      </c>
      <c r="T19" s="281">
        <f t="shared" si="44"/>
        <v>36</v>
      </c>
      <c r="U19" s="281">
        <f t="shared" si="45"/>
        <v>88</v>
      </c>
      <c r="W19" s="12" t="s">
        <v>31</v>
      </c>
      <c r="X19" s="797">
        <f t="shared" si="46"/>
        <v>124</v>
      </c>
      <c r="Y19" s="797">
        <f t="shared" si="47"/>
        <v>98</v>
      </c>
      <c r="Z19" s="797">
        <f t="shared" si="48"/>
        <v>335</v>
      </c>
      <c r="AA19" s="797">
        <f t="shared" si="49"/>
        <v>326</v>
      </c>
      <c r="AB19" s="797">
        <f t="shared" si="50"/>
        <v>1824</v>
      </c>
      <c r="AC19" s="797">
        <f t="shared" si="51"/>
        <v>1628</v>
      </c>
      <c r="AD19" s="797">
        <f t="shared" si="52"/>
        <v>3252</v>
      </c>
      <c r="AE19" s="797">
        <f t="shared" si="53"/>
        <v>2529</v>
      </c>
      <c r="AF19" s="797">
        <f t="shared" si="54"/>
        <v>2833</v>
      </c>
      <c r="AG19" s="797">
        <f t="shared" si="55"/>
        <v>2286</v>
      </c>
      <c r="AH19" s="797">
        <f t="shared" si="56"/>
        <v>1956</v>
      </c>
      <c r="AI19" s="797">
        <f t="shared" si="57"/>
        <v>1713</v>
      </c>
      <c r="AJ19" s="797">
        <f t="shared" si="58"/>
        <v>1373</v>
      </c>
      <c r="AK19" s="797">
        <f t="shared" si="59"/>
        <v>1148</v>
      </c>
      <c r="AL19" s="797">
        <f t="shared" si="60"/>
        <v>759</v>
      </c>
      <c r="AM19" s="797">
        <f t="shared" si="61"/>
        <v>648</v>
      </c>
      <c r="AN19" s="797">
        <f t="shared" si="62"/>
        <v>314</v>
      </c>
      <c r="AO19" s="797">
        <f t="shared" si="63"/>
        <v>272</v>
      </c>
      <c r="AP19" s="797">
        <f t="shared" si="64"/>
        <v>42</v>
      </c>
      <c r="AQ19" s="797">
        <f t="shared" si="65"/>
        <v>65</v>
      </c>
      <c r="AR19" s="797">
        <f t="shared" si="66"/>
        <v>159</v>
      </c>
      <c r="AT19" s="12" t="s">
        <v>31</v>
      </c>
      <c r="AU19" s="13">
        <v>3</v>
      </c>
      <c r="AV19" s="13">
        <v>9</v>
      </c>
      <c r="AW19" s="13">
        <v>13</v>
      </c>
      <c r="AX19" s="13">
        <v>12</v>
      </c>
      <c r="AY19" s="13">
        <v>11</v>
      </c>
      <c r="AZ19" s="13">
        <v>8</v>
      </c>
      <c r="BA19" s="13">
        <v>7</v>
      </c>
      <c r="BB19" s="13">
        <v>11</v>
      </c>
      <c r="BC19" s="13">
        <v>12</v>
      </c>
      <c r="BD19" s="13">
        <v>12</v>
      </c>
      <c r="BE19" s="13">
        <v>8</v>
      </c>
      <c r="BF19" s="13">
        <v>14</v>
      </c>
      <c r="BG19" s="13">
        <v>13</v>
      </c>
      <c r="BH19" s="13">
        <v>21</v>
      </c>
      <c r="BI19" s="13">
        <v>26</v>
      </c>
      <c r="BJ19" s="13">
        <v>41</v>
      </c>
      <c r="BK19" s="13">
        <v>39</v>
      </c>
      <c r="BL19" s="13">
        <v>48</v>
      </c>
      <c r="BM19" s="13">
        <v>57</v>
      </c>
      <c r="BN19" s="13">
        <v>59</v>
      </c>
      <c r="BO19" s="13">
        <v>83</v>
      </c>
      <c r="BP19" s="13">
        <v>88</v>
      </c>
      <c r="BQ19" s="13">
        <v>119</v>
      </c>
      <c r="BR19" s="13">
        <v>124</v>
      </c>
      <c r="BS19" s="13">
        <v>146</v>
      </c>
      <c r="BT19" s="13">
        <v>179</v>
      </c>
      <c r="BU19" s="13">
        <v>176</v>
      </c>
      <c r="BV19" s="13">
        <v>213</v>
      </c>
      <c r="BW19" s="13">
        <v>248</v>
      </c>
      <c r="BX19" s="13">
        <v>252</v>
      </c>
      <c r="BY19" s="13">
        <v>271</v>
      </c>
      <c r="BZ19" s="13">
        <v>216</v>
      </c>
      <c r="CA19" s="13">
        <v>248</v>
      </c>
      <c r="CB19" s="13">
        <v>257</v>
      </c>
      <c r="CC19" s="13">
        <v>271</v>
      </c>
      <c r="CD19" s="13">
        <v>258</v>
      </c>
      <c r="CE19" s="13">
        <v>217</v>
      </c>
      <c r="CF19" s="13">
        <v>263</v>
      </c>
      <c r="CG19" s="13">
        <v>244</v>
      </c>
      <c r="CH19" s="13">
        <v>284</v>
      </c>
      <c r="CI19" s="13">
        <v>241</v>
      </c>
      <c r="CJ19" s="13">
        <v>275</v>
      </c>
      <c r="CK19" s="13">
        <v>241</v>
      </c>
      <c r="CL19" s="13">
        <v>245</v>
      </c>
      <c r="CM19" s="13">
        <v>212</v>
      </c>
      <c r="CN19" s="13">
        <v>253</v>
      </c>
      <c r="CO19" s="13">
        <v>211</v>
      </c>
      <c r="CP19" s="13">
        <v>196</v>
      </c>
      <c r="CQ19" s="13">
        <v>225</v>
      </c>
      <c r="CR19" s="13">
        <v>187</v>
      </c>
      <c r="CS19" s="13">
        <v>184</v>
      </c>
      <c r="CT19" s="13">
        <v>175</v>
      </c>
      <c r="CU19" s="13">
        <v>183</v>
      </c>
      <c r="CV19" s="13">
        <v>181</v>
      </c>
      <c r="CW19" s="13">
        <v>168</v>
      </c>
      <c r="CX19" s="13">
        <v>186</v>
      </c>
      <c r="CY19" s="13">
        <v>160</v>
      </c>
      <c r="CZ19" s="13">
        <v>169</v>
      </c>
      <c r="DA19" s="13">
        <v>140</v>
      </c>
      <c r="DB19" s="13">
        <v>167</v>
      </c>
      <c r="DC19" s="13">
        <v>137</v>
      </c>
      <c r="DD19" s="13">
        <v>121</v>
      </c>
      <c r="DE19" s="13">
        <v>153</v>
      </c>
      <c r="DF19" s="13">
        <v>107</v>
      </c>
      <c r="DG19" s="13">
        <v>119</v>
      </c>
      <c r="DH19" s="13">
        <v>113</v>
      </c>
      <c r="DI19" s="13">
        <v>100</v>
      </c>
      <c r="DJ19" s="13">
        <v>100</v>
      </c>
      <c r="DK19" s="13">
        <v>102</v>
      </c>
      <c r="DL19" s="13">
        <v>96</v>
      </c>
      <c r="DM19" s="13">
        <v>94</v>
      </c>
      <c r="DN19" s="13">
        <v>76</v>
      </c>
      <c r="DO19" s="13">
        <v>66</v>
      </c>
      <c r="DP19" s="13">
        <v>65</v>
      </c>
      <c r="DQ19" s="13">
        <v>61</v>
      </c>
      <c r="DR19" s="13">
        <v>54</v>
      </c>
      <c r="DS19" s="13">
        <v>72</v>
      </c>
      <c r="DT19" s="13">
        <v>51</v>
      </c>
      <c r="DU19" s="13">
        <v>52</v>
      </c>
      <c r="DV19" s="13">
        <v>57</v>
      </c>
      <c r="DW19" s="13">
        <v>46</v>
      </c>
      <c r="DX19" s="13">
        <v>32</v>
      </c>
      <c r="DY19" s="13">
        <v>33</v>
      </c>
      <c r="DZ19" s="13">
        <v>34</v>
      </c>
      <c r="EA19" s="13">
        <v>26</v>
      </c>
      <c r="EB19" s="13">
        <v>23</v>
      </c>
      <c r="EC19" s="13">
        <v>26</v>
      </c>
      <c r="ED19" s="13">
        <v>18</v>
      </c>
      <c r="EE19" s="13">
        <v>20</v>
      </c>
      <c r="EF19" s="13">
        <v>14</v>
      </c>
      <c r="EG19" s="13">
        <v>18</v>
      </c>
      <c r="EH19" s="13">
        <v>10</v>
      </c>
      <c r="EI19" s="13">
        <v>11</v>
      </c>
      <c r="EJ19" s="13">
        <v>7</v>
      </c>
      <c r="EK19" s="13">
        <v>5</v>
      </c>
      <c r="EL19" s="13">
        <v>2</v>
      </c>
      <c r="EM19" s="13">
        <v>4</v>
      </c>
      <c r="EN19" s="13"/>
      <c r="EO19" s="13">
        <v>4</v>
      </c>
      <c r="EP19" s="13"/>
      <c r="EQ19" s="13">
        <v>2</v>
      </c>
      <c r="ER19" s="13"/>
      <c r="ES19" s="13">
        <v>1</v>
      </c>
      <c r="ET19" s="13">
        <v>1</v>
      </c>
      <c r="EU19" s="13"/>
      <c r="EV19" s="13"/>
      <c r="EW19" s="13">
        <v>3</v>
      </c>
      <c r="EX19" s="60">
        <v>10716</v>
      </c>
      <c r="EY19" s="13">
        <v>4</v>
      </c>
      <c r="EZ19" s="13">
        <v>18</v>
      </c>
      <c r="FA19" s="13">
        <v>26</v>
      </c>
      <c r="FB19" s="13">
        <v>12</v>
      </c>
      <c r="FC19" s="13">
        <v>14</v>
      </c>
      <c r="FD19" s="13">
        <v>11</v>
      </c>
      <c r="FE19" s="13">
        <v>7</v>
      </c>
      <c r="FF19" s="13">
        <v>15</v>
      </c>
      <c r="FG19" s="13">
        <v>8</v>
      </c>
      <c r="FH19" s="13">
        <v>9</v>
      </c>
      <c r="FI19" s="13">
        <v>16</v>
      </c>
      <c r="FJ19" s="13">
        <v>24</v>
      </c>
      <c r="FK19" s="13">
        <v>25</v>
      </c>
      <c r="FL19" s="13">
        <v>29</v>
      </c>
      <c r="FM19" s="13">
        <v>31</v>
      </c>
      <c r="FN19" s="13">
        <v>33</v>
      </c>
      <c r="FO19" s="13">
        <v>35</v>
      </c>
      <c r="FP19" s="13">
        <v>36</v>
      </c>
      <c r="FQ19" s="13">
        <v>43</v>
      </c>
      <c r="FR19" s="13">
        <v>63</v>
      </c>
      <c r="FS19" s="13">
        <v>97</v>
      </c>
      <c r="FT19" s="13">
        <v>81</v>
      </c>
      <c r="FU19" s="13">
        <v>108</v>
      </c>
      <c r="FV19" s="13">
        <v>146</v>
      </c>
      <c r="FW19" s="13">
        <v>140</v>
      </c>
      <c r="FX19" s="13">
        <v>198</v>
      </c>
      <c r="FY19" s="13">
        <v>220</v>
      </c>
      <c r="FZ19" s="13">
        <v>258</v>
      </c>
      <c r="GA19" s="13">
        <v>286</v>
      </c>
      <c r="GB19" s="13">
        <v>290</v>
      </c>
      <c r="GC19" s="13">
        <v>280</v>
      </c>
      <c r="GD19" s="13">
        <v>306</v>
      </c>
      <c r="GE19" s="13">
        <v>313</v>
      </c>
      <c r="GF19" s="13">
        <v>343</v>
      </c>
      <c r="GG19" s="13">
        <v>333</v>
      </c>
      <c r="GH19" s="13">
        <v>349</v>
      </c>
      <c r="GI19" s="13">
        <v>325</v>
      </c>
      <c r="GJ19" s="13">
        <v>351</v>
      </c>
      <c r="GK19" s="13">
        <v>320</v>
      </c>
      <c r="GL19" s="13">
        <v>332</v>
      </c>
      <c r="GM19" s="13">
        <v>323</v>
      </c>
      <c r="GN19" s="13">
        <v>346</v>
      </c>
      <c r="GO19" s="13">
        <v>322</v>
      </c>
      <c r="GP19" s="13">
        <v>286</v>
      </c>
      <c r="GQ19" s="13">
        <v>300</v>
      </c>
      <c r="GR19" s="13">
        <v>271</v>
      </c>
      <c r="GS19" s="13">
        <v>299</v>
      </c>
      <c r="GT19" s="13">
        <v>234</v>
      </c>
      <c r="GU19" s="13">
        <v>231</v>
      </c>
      <c r="GV19" s="13">
        <v>221</v>
      </c>
      <c r="GW19" s="13">
        <v>271</v>
      </c>
      <c r="GX19" s="13">
        <v>217</v>
      </c>
      <c r="GY19" s="13">
        <v>201</v>
      </c>
      <c r="GZ19" s="13">
        <v>178</v>
      </c>
      <c r="HA19" s="13">
        <v>178</v>
      </c>
      <c r="HB19" s="13">
        <v>197</v>
      </c>
      <c r="HC19" s="13">
        <v>183</v>
      </c>
      <c r="HD19" s="13">
        <v>184</v>
      </c>
      <c r="HE19" s="13">
        <v>171</v>
      </c>
      <c r="HF19" s="13">
        <v>176</v>
      </c>
      <c r="HG19" s="13">
        <v>147</v>
      </c>
      <c r="HH19" s="13">
        <v>141</v>
      </c>
      <c r="HI19" s="13">
        <v>156</v>
      </c>
      <c r="HJ19" s="13">
        <v>158</v>
      </c>
      <c r="HK19" s="13">
        <v>166</v>
      </c>
      <c r="HL19" s="13">
        <v>149</v>
      </c>
      <c r="HM19" s="13">
        <v>105</v>
      </c>
      <c r="HN19" s="13">
        <v>99</v>
      </c>
      <c r="HO19" s="13">
        <v>147</v>
      </c>
      <c r="HP19" s="13">
        <v>105</v>
      </c>
      <c r="HQ19" s="13">
        <v>98</v>
      </c>
      <c r="HR19" s="13">
        <v>90</v>
      </c>
      <c r="HS19" s="13">
        <v>93</v>
      </c>
      <c r="HT19" s="13">
        <v>82</v>
      </c>
      <c r="HU19" s="13">
        <v>82</v>
      </c>
      <c r="HV19" s="13">
        <v>77</v>
      </c>
      <c r="HW19" s="13">
        <v>68</v>
      </c>
      <c r="HX19" s="13">
        <v>58</v>
      </c>
      <c r="HY19" s="13">
        <v>56</v>
      </c>
      <c r="HZ19" s="13">
        <v>55</v>
      </c>
      <c r="IA19" s="13">
        <v>50</v>
      </c>
      <c r="IB19" s="13">
        <v>54</v>
      </c>
      <c r="IC19" s="13">
        <v>41</v>
      </c>
      <c r="ID19" s="13">
        <v>45</v>
      </c>
      <c r="IE19" s="13">
        <v>31</v>
      </c>
      <c r="IF19" s="13">
        <v>29</v>
      </c>
      <c r="IG19" s="13">
        <v>14</v>
      </c>
      <c r="IH19" s="13">
        <v>9</v>
      </c>
      <c r="II19" s="13">
        <v>18</v>
      </c>
      <c r="IJ19" s="13">
        <v>23</v>
      </c>
      <c r="IK19" s="13">
        <v>7</v>
      </c>
      <c r="IL19" s="13">
        <v>11</v>
      </c>
      <c r="IM19" s="13">
        <v>9</v>
      </c>
      <c r="IN19" s="13">
        <v>8</v>
      </c>
      <c r="IO19" s="13">
        <v>3</v>
      </c>
      <c r="IP19" s="13">
        <v>2</v>
      </c>
      <c r="IQ19" s="13">
        <v>1</v>
      </c>
      <c r="IR19" s="13"/>
      <c r="IS19" s="13">
        <v>1</v>
      </c>
      <c r="IT19" s="13"/>
      <c r="IU19" s="13"/>
      <c r="IV19" s="13"/>
      <c r="IW19" s="13"/>
      <c r="IX19" s="13"/>
      <c r="IY19" s="13"/>
      <c r="IZ19" s="13"/>
      <c r="JA19" s="13">
        <v>6</v>
      </c>
      <c r="JB19" s="60">
        <v>12818</v>
      </c>
      <c r="JC19" s="13">
        <v>27</v>
      </c>
      <c r="JD19" s="13">
        <v>10</v>
      </c>
      <c r="JE19" s="13"/>
      <c r="JF19" s="13"/>
      <c r="JG19" s="13"/>
      <c r="JH19" s="13"/>
      <c r="JI19" s="13"/>
      <c r="JJ19" s="13">
        <v>1</v>
      </c>
      <c r="JK19" s="13"/>
      <c r="JL19" s="13"/>
      <c r="JM19" s="13"/>
      <c r="JN19" s="13"/>
      <c r="JO19" s="13">
        <v>1</v>
      </c>
      <c r="JP19" s="13"/>
      <c r="JQ19" s="13"/>
      <c r="JR19" s="13"/>
      <c r="JS19" s="13"/>
      <c r="JT19" s="13"/>
      <c r="JU19" s="13">
        <v>1</v>
      </c>
      <c r="JV19" s="13"/>
      <c r="JW19" s="13">
        <v>1</v>
      </c>
      <c r="JX19" s="13">
        <v>1</v>
      </c>
      <c r="JY19" s="13">
        <v>1</v>
      </c>
      <c r="JZ19" s="13">
        <v>1</v>
      </c>
      <c r="KA19" s="13"/>
      <c r="KB19" s="13">
        <v>3</v>
      </c>
      <c r="KC19" s="13"/>
      <c r="KD19" s="13">
        <v>2</v>
      </c>
      <c r="KE19" s="13"/>
      <c r="KF19" s="13">
        <v>1</v>
      </c>
      <c r="KG19" s="13">
        <v>1</v>
      </c>
      <c r="KH19" s="13">
        <v>1</v>
      </c>
      <c r="KI19" s="13">
        <v>4</v>
      </c>
      <c r="KJ19" s="13"/>
      <c r="KK19" s="13"/>
      <c r="KL19" s="13">
        <v>1</v>
      </c>
      <c r="KM19" s="13">
        <v>4</v>
      </c>
      <c r="KN19" s="13">
        <v>1</v>
      </c>
      <c r="KO19" s="13">
        <v>2</v>
      </c>
      <c r="KP19" s="13">
        <v>2</v>
      </c>
      <c r="KQ19" s="13">
        <v>1</v>
      </c>
      <c r="KR19" s="13">
        <v>2</v>
      </c>
      <c r="KS19" s="13">
        <v>3</v>
      </c>
      <c r="KT19" s="13">
        <v>2</v>
      </c>
      <c r="KU19" s="13">
        <v>5</v>
      </c>
      <c r="KV19" s="13">
        <v>3</v>
      </c>
      <c r="KW19" s="13">
        <v>4</v>
      </c>
      <c r="KX19" s="13">
        <v>3</v>
      </c>
      <c r="KY19" s="13">
        <v>2</v>
      </c>
      <c r="KZ19" s="13">
        <v>2</v>
      </c>
      <c r="LA19" s="13">
        <v>2</v>
      </c>
      <c r="LB19" s="13"/>
      <c r="LC19" s="13"/>
      <c r="LD19" s="13">
        <v>1</v>
      </c>
      <c r="LE19" s="13">
        <v>1</v>
      </c>
      <c r="LF19" s="13">
        <v>4</v>
      </c>
      <c r="LG19" s="13">
        <v>2</v>
      </c>
      <c r="LH19" s="13">
        <v>2</v>
      </c>
      <c r="LI19" s="13">
        <v>2</v>
      </c>
      <c r="LJ19" s="13">
        <v>1</v>
      </c>
      <c r="LK19" s="13">
        <v>1</v>
      </c>
      <c r="LL19" s="13">
        <v>2</v>
      </c>
      <c r="LM19" s="13">
        <v>3</v>
      </c>
      <c r="LN19" s="13"/>
      <c r="LO19" s="13">
        <v>2</v>
      </c>
      <c r="LP19" s="13">
        <v>2</v>
      </c>
      <c r="LQ19" s="13">
        <v>1</v>
      </c>
      <c r="LR19" s="13">
        <v>1</v>
      </c>
      <c r="LS19" s="13">
        <v>2</v>
      </c>
      <c r="LT19" s="13"/>
      <c r="LU19" s="13">
        <v>1</v>
      </c>
      <c r="LV19" s="13">
        <v>2</v>
      </c>
      <c r="LW19" s="13"/>
      <c r="LX19" s="13">
        <v>1</v>
      </c>
      <c r="LY19" s="13"/>
      <c r="LZ19" s="13">
        <v>1</v>
      </c>
      <c r="MA19" s="13">
        <v>1</v>
      </c>
      <c r="MB19" s="13">
        <v>3</v>
      </c>
      <c r="MC19" s="13"/>
      <c r="MD19" s="13"/>
      <c r="ME19" s="13">
        <v>1</v>
      </c>
      <c r="MF19" s="13"/>
      <c r="MG19" s="13">
        <v>2</v>
      </c>
      <c r="MH19" s="13">
        <v>1</v>
      </c>
      <c r="MI19" s="13">
        <v>2</v>
      </c>
      <c r="MJ19" s="13"/>
      <c r="MK19" s="13"/>
      <c r="ML19" s="13"/>
      <c r="MM19" s="13">
        <v>1</v>
      </c>
      <c r="MN19" s="13">
        <v>2</v>
      </c>
      <c r="MO19" s="13">
        <v>2</v>
      </c>
      <c r="MP19" s="13">
        <v>2</v>
      </c>
      <c r="MQ19" s="13">
        <v>1</v>
      </c>
      <c r="MR19" s="13">
        <v>2</v>
      </c>
      <c r="MS19" s="13"/>
      <c r="MT19" s="13"/>
      <c r="MU19" s="13"/>
      <c r="MV19" s="13"/>
      <c r="MW19" s="13"/>
      <c r="MX19" s="13"/>
      <c r="MY19" s="13">
        <v>1</v>
      </c>
      <c r="MZ19" s="13"/>
      <c r="NA19" s="13"/>
      <c r="NB19" s="13"/>
      <c r="NC19" s="13"/>
      <c r="ND19" s="13">
        <v>2</v>
      </c>
      <c r="NE19" s="60">
        <v>150</v>
      </c>
      <c r="NF19" s="13">
        <v>23684</v>
      </c>
      <c r="NG19" s="448"/>
      <c r="NH19" s="448"/>
      <c r="NI19" s="448"/>
      <c r="NJ19" s="448"/>
      <c r="NK19" s="448"/>
      <c r="NL19" s="448"/>
      <c r="NM19" s="448"/>
      <c r="NN19" s="448"/>
      <c r="NO19" s="448"/>
      <c r="NP19" s="448"/>
      <c r="NQ19" s="448"/>
    </row>
    <row r="20" spans="1:381">
      <c r="A20" s="5" t="s">
        <v>33</v>
      </c>
      <c r="B20" s="281">
        <f t="shared" si="26"/>
        <v>54</v>
      </c>
      <c r="C20" s="281">
        <f t="shared" si="27"/>
        <v>50</v>
      </c>
      <c r="D20" s="281">
        <f t="shared" si="28"/>
        <v>322</v>
      </c>
      <c r="E20" s="281">
        <f t="shared" si="29"/>
        <v>333</v>
      </c>
      <c r="F20" s="281">
        <f t="shared" si="30"/>
        <v>1402</v>
      </c>
      <c r="G20" s="281">
        <f t="shared" si="31"/>
        <v>1313</v>
      </c>
      <c r="H20" s="281">
        <f t="shared" si="32"/>
        <v>1577</v>
      </c>
      <c r="I20" s="281">
        <f t="shared" si="33"/>
        <v>1455</v>
      </c>
      <c r="J20" s="281">
        <f t="shared" si="34"/>
        <v>1306</v>
      </c>
      <c r="K20" s="281">
        <f t="shared" si="35"/>
        <v>1247</v>
      </c>
      <c r="L20" s="281">
        <f t="shared" si="36"/>
        <v>802</v>
      </c>
      <c r="M20" s="281">
        <f t="shared" si="37"/>
        <v>733</v>
      </c>
      <c r="N20" s="281">
        <f t="shared" si="38"/>
        <v>506</v>
      </c>
      <c r="O20" s="281">
        <f t="shared" si="39"/>
        <v>482</v>
      </c>
      <c r="P20" s="281">
        <f t="shared" si="40"/>
        <v>305</v>
      </c>
      <c r="Q20" s="281">
        <f t="shared" si="41"/>
        <v>262</v>
      </c>
      <c r="R20" s="281">
        <f t="shared" si="42"/>
        <v>105</v>
      </c>
      <c r="S20" s="281">
        <f t="shared" si="43"/>
        <v>134</v>
      </c>
      <c r="T20" s="281">
        <f t="shared" si="44"/>
        <v>14</v>
      </c>
      <c r="U20" s="281">
        <f t="shared" si="45"/>
        <v>25</v>
      </c>
      <c r="W20" s="12" t="s">
        <v>32</v>
      </c>
      <c r="X20" s="797">
        <f t="shared" si="46"/>
        <v>419</v>
      </c>
      <c r="Y20" s="797">
        <f t="shared" si="47"/>
        <v>417</v>
      </c>
      <c r="Z20" s="797">
        <f t="shared" si="48"/>
        <v>1187</v>
      </c>
      <c r="AA20" s="797">
        <f t="shared" si="49"/>
        <v>1308</v>
      </c>
      <c r="AB20" s="797">
        <f t="shared" si="50"/>
        <v>2178</v>
      </c>
      <c r="AC20" s="797">
        <f t="shared" si="51"/>
        <v>2575</v>
      </c>
      <c r="AD20" s="797">
        <f t="shared" si="52"/>
        <v>2225</v>
      </c>
      <c r="AE20" s="797">
        <f t="shared" si="53"/>
        <v>2600</v>
      </c>
      <c r="AF20" s="797">
        <f t="shared" si="54"/>
        <v>1871</v>
      </c>
      <c r="AG20" s="797">
        <f t="shared" si="55"/>
        <v>2151</v>
      </c>
      <c r="AH20" s="797">
        <f t="shared" si="56"/>
        <v>1394</v>
      </c>
      <c r="AI20" s="797">
        <f t="shared" si="57"/>
        <v>1654</v>
      </c>
      <c r="AJ20" s="797">
        <f t="shared" si="58"/>
        <v>1009</v>
      </c>
      <c r="AK20" s="797">
        <f t="shared" si="59"/>
        <v>1011</v>
      </c>
      <c r="AL20" s="797">
        <f t="shared" si="60"/>
        <v>617</v>
      </c>
      <c r="AM20" s="797">
        <f t="shared" si="61"/>
        <v>652</v>
      </c>
      <c r="AN20" s="797">
        <f t="shared" si="62"/>
        <v>201</v>
      </c>
      <c r="AO20" s="797">
        <f t="shared" si="63"/>
        <v>320</v>
      </c>
      <c r="AP20" s="797">
        <f t="shared" si="64"/>
        <v>36</v>
      </c>
      <c r="AQ20" s="797">
        <f t="shared" si="65"/>
        <v>88</v>
      </c>
      <c r="AR20" s="797">
        <f t="shared" si="66"/>
        <v>254</v>
      </c>
      <c r="AT20" s="12" t="s">
        <v>32</v>
      </c>
      <c r="AU20" s="13">
        <v>22</v>
      </c>
      <c r="AV20" s="13">
        <v>40</v>
      </c>
      <c r="AW20" s="13">
        <v>30</v>
      </c>
      <c r="AX20" s="13">
        <v>34</v>
      </c>
      <c r="AY20" s="13">
        <v>35</v>
      </c>
      <c r="AZ20" s="13">
        <v>45</v>
      </c>
      <c r="BA20" s="13">
        <v>33</v>
      </c>
      <c r="BB20" s="13">
        <v>59</v>
      </c>
      <c r="BC20" s="13">
        <v>47</v>
      </c>
      <c r="BD20" s="13">
        <v>72</v>
      </c>
      <c r="BE20" s="13">
        <v>53</v>
      </c>
      <c r="BF20" s="13">
        <v>68</v>
      </c>
      <c r="BG20" s="13">
        <v>70</v>
      </c>
      <c r="BH20" s="13">
        <v>95</v>
      </c>
      <c r="BI20" s="13">
        <v>105</v>
      </c>
      <c r="BJ20" s="13">
        <v>127</v>
      </c>
      <c r="BK20" s="13">
        <v>158</v>
      </c>
      <c r="BL20" s="13">
        <v>204</v>
      </c>
      <c r="BM20" s="13">
        <v>223</v>
      </c>
      <c r="BN20" s="13">
        <v>205</v>
      </c>
      <c r="BO20" s="13">
        <v>227</v>
      </c>
      <c r="BP20" s="13">
        <v>224</v>
      </c>
      <c r="BQ20" s="13">
        <v>221</v>
      </c>
      <c r="BR20" s="13">
        <v>235</v>
      </c>
      <c r="BS20" s="13">
        <v>259</v>
      </c>
      <c r="BT20" s="13">
        <v>282</v>
      </c>
      <c r="BU20" s="13">
        <v>263</v>
      </c>
      <c r="BV20" s="13">
        <v>279</v>
      </c>
      <c r="BW20" s="13">
        <v>282</v>
      </c>
      <c r="BX20" s="13">
        <v>303</v>
      </c>
      <c r="BY20" s="13">
        <v>306</v>
      </c>
      <c r="BZ20" s="13">
        <v>258</v>
      </c>
      <c r="CA20" s="13">
        <v>280</v>
      </c>
      <c r="CB20" s="13">
        <v>245</v>
      </c>
      <c r="CC20" s="13">
        <v>273</v>
      </c>
      <c r="CD20" s="13">
        <v>277</v>
      </c>
      <c r="CE20" s="13">
        <v>246</v>
      </c>
      <c r="CF20" s="13">
        <v>236</v>
      </c>
      <c r="CG20" s="13">
        <v>238</v>
      </c>
      <c r="CH20" s="13">
        <v>241</v>
      </c>
      <c r="CI20" s="13">
        <v>243</v>
      </c>
      <c r="CJ20" s="13">
        <v>219</v>
      </c>
      <c r="CK20" s="13">
        <v>242</v>
      </c>
      <c r="CL20" s="13">
        <v>230</v>
      </c>
      <c r="CM20" s="13">
        <v>208</v>
      </c>
      <c r="CN20" s="13">
        <v>201</v>
      </c>
      <c r="CO20" s="13">
        <v>233</v>
      </c>
      <c r="CP20" s="13">
        <v>191</v>
      </c>
      <c r="CQ20" s="13">
        <v>195</v>
      </c>
      <c r="CR20" s="13">
        <v>189</v>
      </c>
      <c r="CS20" s="13">
        <v>196</v>
      </c>
      <c r="CT20" s="13">
        <v>186</v>
      </c>
      <c r="CU20" s="13">
        <v>176</v>
      </c>
      <c r="CV20" s="13">
        <v>180</v>
      </c>
      <c r="CW20" s="13">
        <v>149</v>
      </c>
      <c r="CX20" s="13">
        <v>152</v>
      </c>
      <c r="CY20" s="13">
        <v>158</v>
      </c>
      <c r="CZ20" s="13">
        <v>151</v>
      </c>
      <c r="DA20" s="13">
        <v>152</v>
      </c>
      <c r="DB20" s="13">
        <v>154</v>
      </c>
      <c r="DC20" s="13">
        <v>134</v>
      </c>
      <c r="DD20" s="13">
        <v>126</v>
      </c>
      <c r="DE20" s="13">
        <v>109</v>
      </c>
      <c r="DF20" s="13">
        <v>131</v>
      </c>
      <c r="DG20" s="13">
        <v>90</v>
      </c>
      <c r="DH20" s="13">
        <v>96</v>
      </c>
      <c r="DI20" s="13">
        <v>79</v>
      </c>
      <c r="DJ20" s="13">
        <v>70</v>
      </c>
      <c r="DK20" s="13">
        <v>94</v>
      </c>
      <c r="DL20" s="13">
        <v>82</v>
      </c>
      <c r="DM20" s="13">
        <v>83</v>
      </c>
      <c r="DN20" s="13">
        <v>105</v>
      </c>
      <c r="DO20" s="13">
        <v>90</v>
      </c>
      <c r="DP20" s="13">
        <v>65</v>
      </c>
      <c r="DQ20" s="13">
        <v>53</v>
      </c>
      <c r="DR20" s="13">
        <v>72</v>
      </c>
      <c r="DS20" s="13">
        <v>57</v>
      </c>
      <c r="DT20" s="13">
        <v>49</v>
      </c>
      <c r="DU20" s="13">
        <v>46</v>
      </c>
      <c r="DV20" s="13">
        <v>32</v>
      </c>
      <c r="DW20" s="13">
        <v>43</v>
      </c>
      <c r="DX20" s="13">
        <v>42</v>
      </c>
      <c r="DY20" s="13">
        <v>36</v>
      </c>
      <c r="DZ20" s="13">
        <v>45</v>
      </c>
      <c r="EA20" s="13">
        <v>26</v>
      </c>
      <c r="EB20" s="13">
        <v>31</v>
      </c>
      <c r="EC20" s="13">
        <v>18</v>
      </c>
      <c r="ED20" s="13">
        <v>29</v>
      </c>
      <c r="EE20" s="13">
        <v>21</v>
      </c>
      <c r="EF20" s="13">
        <v>29</v>
      </c>
      <c r="EG20" s="13">
        <v>19</v>
      </c>
      <c r="EH20" s="13">
        <v>13</v>
      </c>
      <c r="EI20" s="13">
        <v>11</v>
      </c>
      <c r="EJ20" s="13">
        <v>12</v>
      </c>
      <c r="EK20" s="13">
        <v>14</v>
      </c>
      <c r="EL20" s="13">
        <v>6</v>
      </c>
      <c r="EM20" s="13">
        <v>3</v>
      </c>
      <c r="EN20" s="13">
        <v>5</v>
      </c>
      <c r="EO20" s="13"/>
      <c r="EP20" s="13"/>
      <c r="EQ20" s="13">
        <v>3</v>
      </c>
      <c r="ER20" s="13">
        <v>1</v>
      </c>
      <c r="ES20" s="13">
        <v>1</v>
      </c>
      <c r="ET20" s="13"/>
      <c r="EU20" s="13"/>
      <c r="EV20" s="13"/>
      <c r="EW20" s="13">
        <v>1</v>
      </c>
      <c r="EX20" s="60">
        <v>12777</v>
      </c>
      <c r="EY20" s="13">
        <v>19</v>
      </c>
      <c r="EZ20" s="13">
        <v>40</v>
      </c>
      <c r="FA20" s="13">
        <v>46</v>
      </c>
      <c r="FB20" s="13">
        <v>35</v>
      </c>
      <c r="FC20" s="13">
        <v>34</v>
      </c>
      <c r="FD20" s="13">
        <v>45</v>
      </c>
      <c r="FE20" s="13">
        <v>41</v>
      </c>
      <c r="FF20" s="13">
        <v>42</v>
      </c>
      <c r="FG20" s="13">
        <v>50</v>
      </c>
      <c r="FH20" s="13">
        <v>67</v>
      </c>
      <c r="FI20" s="13">
        <v>60</v>
      </c>
      <c r="FJ20" s="13">
        <v>52</v>
      </c>
      <c r="FK20" s="13">
        <v>88</v>
      </c>
      <c r="FL20" s="13">
        <v>69</v>
      </c>
      <c r="FM20" s="13">
        <v>84</v>
      </c>
      <c r="FN20" s="13">
        <v>150</v>
      </c>
      <c r="FO20" s="13">
        <v>144</v>
      </c>
      <c r="FP20" s="13">
        <v>154</v>
      </c>
      <c r="FQ20" s="13">
        <v>185</v>
      </c>
      <c r="FR20" s="13">
        <v>201</v>
      </c>
      <c r="FS20" s="13">
        <v>192</v>
      </c>
      <c r="FT20" s="13">
        <v>196</v>
      </c>
      <c r="FU20" s="13">
        <v>191</v>
      </c>
      <c r="FV20" s="13">
        <v>213</v>
      </c>
      <c r="FW20" s="13">
        <v>230</v>
      </c>
      <c r="FX20" s="13">
        <v>234</v>
      </c>
      <c r="FY20" s="13">
        <v>240</v>
      </c>
      <c r="FZ20" s="13">
        <v>230</v>
      </c>
      <c r="GA20" s="13">
        <v>213</v>
      </c>
      <c r="GB20" s="13">
        <v>239</v>
      </c>
      <c r="GC20" s="13">
        <v>257</v>
      </c>
      <c r="GD20" s="13">
        <v>215</v>
      </c>
      <c r="GE20" s="13">
        <v>225</v>
      </c>
      <c r="GF20" s="13">
        <v>220</v>
      </c>
      <c r="GG20" s="13">
        <v>227</v>
      </c>
      <c r="GH20" s="13">
        <v>202</v>
      </c>
      <c r="GI20" s="13">
        <v>218</v>
      </c>
      <c r="GJ20" s="13">
        <v>215</v>
      </c>
      <c r="GK20" s="13">
        <v>221</v>
      </c>
      <c r="GL20" s="13">
        <v>225</v>
      </c>
      <c r="GM20" s="13">
        <v>203</v>
      </c>
      <c r="GN20" s="13">
        <v>221</v>
      </c>
      <c r="GO20" s="13">
        <v>209</v>
      </c>
      <c r="GP20" s="13">
        <v>190</v>
      </c>
      <c r="GQ20" s="13">
        <v>175</v>
      </c>
      <c r="GR20" s="13">
        <v>164</v>
      </c>
      <c r="GS20" s="13">
        <v>191</v>
      </c>
      <c r="GT20" s="13">
        <v>177</v>
      </c>
      <c r="GU20" s="13">
        <v>178</v>
      </c>
      <c r="GV20" s="13">
        <v>163</v>
      </c>
      <c r="GW20" s="13">
        <v>171</v>
      </c>
      <c r="GX20" s="13">
        <v>152</v>
      </c>
      <c r="GY20" s="13">
        <v>159</v>
      </c>
      <c r="GZ20" s="13">
        <v>136</v>
      </c>
      <c r="HA20" s="13">
        <v>121</v>
      </c>
      <c r="HB20" s="13">
        <v>120</v>
      </c>
      <c r="HC20" s="13">
        <v>142</v>
      </c>
      <c r="HD20" s="13">
        <v>128</v>
      </c>
      <c r="HE20" s="13">
        <v>146</v>
      </c>
      <c r="HF20" s="13">
        <v>119</v>
      </c>
      <c r="HG20" s="13">
        <v>110</v>
      </c>
      <c r="HH20" s="13">
        <v>100</v>
      </c>
      <c r="HI20" s="13">
        <v>107</v>
      </c>
      <c r="HJ20" s="13">
        <v>108</v>
      </c>
      <c r="HK20" s="13">
        <v>114</v>
      </c>
      <c r="HL20" s="13">
        <v>92</v>
      </c>
      <c r="HM20" s="13">
        <v>84</v>
      </c>
      <c r="HN20" s="13">
        <v>107</v>
      </c>
      <c r="HO20" s="13">
        <v>83</v>
      </c>
      <c r="HP20" s="13">
        <v>104</v>
      </c>
      <c r="HQ20" s="13">
        <v>91</v>
      </c>
      <c r="HR20" s="13">
        <v>77</v>
      </c>
      <c r="HS20" s="13">
        <v>64</v>
      </c>
      <c r="HT20" s="13">
        <v>83</v>
      </c>
      <c r="HU20" s="13">
        <v>58</v>
      </c>
      <c r="HV20" s="13">
        <v>67</v>
      </c>
      <c r="HW20" s="13">
        <v>52</v>
      </c>
      <c r="HX20" s="13">
        <v>45</v>
      </c>
      <c r="HY20" s="13">
        <v>46</v>
      </c>
      <c r="HZ20" s="13">
        <v>34</v>
      </c>
      <c r="IA20" s="13">
        <v>35</v>
      </c>
      <c r="IB20" s="13">
        <v>21</v>
      </c>
      <c r="IC20" s="13">
        <v>31</v>
      </c>
      <c r="ID20" s="13">
        <v>27</v>
      </c>
      <c r="IE20" s="13">
        <v>20</v>
      </c>
      <c r="IF20" s="13">
        <v>19</v>
      </c>
      <c r="IG20" s="13">
        <v>19</v>
      </c>
      <c r="IH20" s="13">
        <v>10</v>
      </c>
      <c r="II20" s="13">
        <v>8</v>
      </c>
      <c r="IJ20" s="13">
        <v>11</v>
      </c>
      <c r="IK20" s="13">
        <v>7</v>
      </c>
      <c r="IL20" s="13">
        <v>7</v>
      </c>
      <c r="IM20" s="13">
        <v>9</v>
      </c>
      <c r="IN20" s="13">
        <v>1</v>
      </c>
      <c r="IO20" s="13">
        <v>2</v>
      </c>
      <c r="IP20" s="13">
        <v>3</v>
      </c>
      <c r="IQ20" s="13">
        <v>1</v>
      </c>
      <c r="IR20" s="13">
        <v>5</v>
      </c>
      <c r="IS20" s="13"/>
      <c r="IT20" s="13">
        <v>1</v>
      </c>
      <c r="IU20" s="13"/>
      <c r="IV20" s="13"/>
      <c r="IW20" s="13"/>
      <c r="IX20" s="13"/>
      <c r="IY20" s="13"/>
      <c r="IZ20" s="13"/>
      <c r="JA20" s="13"/>
      <c r="JB20" s="60">
        <v>11137</v>
      </c>
      <c r="JC20" s="13">
        <v>10</v>
      </c>
      <c r="JD20" s="13">
        <v>2</v>
      </c>
      <c r="JE20" s="13"/>
      <c r="JF20" s="13">
        <v>1</v>
      </c>
      <c r="JG20" s="13">
        <v>1</v>
      </c>
      <c r="JH20" s="13">
        <v>2</v>
      </c>
      <c r="JI20" s="13">
        <v>1</v>
      </c>
      <c r="JJ20" s="13">
        <v>1</v>
      </c>
      <c r="JK20" s="13">
        <v>1</v>
      </c>
      <c r="JL20" s="13">
        <v>4</v>
      </c>
      <c r="JM20" s="13">
        <v>6</v>
      </c>
      <c r="JN20" s="13">
        <v>1</v>
      </c>
      <c r="JO20" s="13">
        <v>4</v>
      </c>
      <c r="JP20" s="13"/>
      <c r="JQ20" s="13">
        <v>2</v>
      </c>
      <c r="JR20" s="13">
        <v>1</v>
      </c>
      <c r="JS20" s="13">
        <v>7</v>
      </c>
      <c r="JT20" s="13">
        <v>2</v>
      </c>
      <c r="JU20" s="13">
        <v>3</v>
      </c>
      <c r="JV20" s="13">
        <v>2</v>
      </c>
      <c r="JW20" s="13">
        <v>5</v>
      </c>
      <c r="JX20" s="13">
        <v>4</v>
      </c>
      <c r="JY20" s="13">
        <v>4</v>
      </c>
      <c r="JZ20" s="13">
        <v>6</v>
      </c>
      <c r="KA20" s="13">
        <v>6</v>
      </c>
      <c r="KB20" s="13">
        <v>4</v>
      </c>
      <c r="KC20" s="13">
        <v>3</v>
      </c>
      <c r="KD20" s="13">
        <v>4</v>
      </c>
      <c r="KE20" s="13">
        <v>2</v>
      </c>
      <c r="KF20" s="13">
        <v>4</v>
      </c>
      <c r="KG20" s="13">
        <v>4</v>
      </c>
      <c r="KH20" s="13">
        <v>6</v>
      </c>
      <c r="KI20" s="13">
        <v>2</v>
      </c>
      <c r="KJ20" s="13">
        <v>4</v>
      </c>
      <c r="KK20" s="13">
        <v>6</v>
      </c>
      <c r="KL20" s="13">
        <v>1</v>
      </c>
      <c r="KM20" s="13">
        <v>6</v>
      </c>
      <c r="KN20" s="13">
        <v>4</v>
      </c>
      <c r="KO20" s="13">
        <v>6</v>
      </c>
      <c r="KP20" s="13">
        <v>4</v>
      </c>
      <c r="KQ20" s="13">
        <v>3</v>
      </c>
      <c r="KR20" s="13">
        <v>10</v>
      </c>
      <c r="KS20" s="13">
        <v>1</v>
      </c>
      <c r="KT20" s="13">
        <v>2</v>
      </c>
      <c r="KU20" s="13">
        <v>6</v>
      </c>
      <c r="KV20" s="13">
        <v>3</v>
      </c>
      <c r="KW20" s="13">
        <v>3</v>
      </c>
      <c r="KX20" s="13">
        <v>4</v>
      </c>
      <c r="KY20" s="13">
        <v>3</v>
      </c>
      <c r="KZ20" s="13">
        <v>2</v>
      </c>
      <c r="LA20" s="13">
        <v>3</v>
      </c>
      <c r="LB20" s="13">
        <v>3</v>
      </c>
      <c r="LC20" s="13">
        <v>2</v>
      </c>
      <c r="LD20" s="13">
        <v>2</v>
      </c>
      <c r="LE20" s="13">
        <v>1</v>
      </c>
      <c r="LF20" s="13">
        <v>4</v>
      </c>
      <c r="LG20" s="13">
        <v>2</v>
      </c>
      <c r="LH20" s="13">
        <v>1</v>
      </c>
      <c r="LI20" s="13">
        <v>1</v>
      </c>
      <c r="LJ20" s="13">
        <v>1</v>
      </c>
      <c r="LK20" s="13">
        <v>1</v>
      </c>
      <c r="LL20" s="13">
        <v>1</v>
      </c>
      <c r="LM20" s="13">
        <v>2</v>
      </c>
      <c r="LN20" s="13">
        <v>2</v>
      </c>
      <c r="LO20" s="13">
        <v>3</v>
      </c>
      <c r="LP20" s="13"/>
      <c r="LQ20" s="13">
        <v>4</v>
      </c>
      <c r="LR20" s="13"/>
      <c r="LS20" s="13"/>
      <c r="LT20" s="13">
        <v>2</v>
      </c>
      <c r="LU20" s="13"/>
      <c r="LV20" s="13">
        <v>4</v>
      </c>
      <c r="LW20" s="13">
        <v>2</v>
      </c>
      <c r="LX20" s="13"/>
      <c r="LY20" s="13">
        <v>2</v>
      </c>
      <c r="LZ20" s="13">
        <v>4</v>
      </c>
      <c r="MA20" s="13">
        <v>1</v>
      </c>
      <c r="MB20" s="13">
        <v>2</v>
      </c>
      <c r="MC20" s="13"/>
      <c r="MD20" s="13">
        <v>1</v>
      </c>
      <c r="ME20" s="13">
        <v>4</v>
      </c>
      <c r="MF20" s="13">
        <v>1</v>
      </c>
      <c r="MG20" s="13">
        <v>2</v>
      </c>
      <c r="MH20" s="13">
        <v>1</v>
      </c>
      <c r="MI20" s="13">
        <v>2</v>
      </c>
      <c r="MJ20" s="13">
        <v>1</v>
      </c>
      <c r="MK20" s="13">
        <v>2</v>
      </c>
      <c r="ML20" s="13"/>
      <c r="MM20" s="13">
        <v>2</v>
      </c>
      <c r="MN20" s="13">
        <v>1</v>
      </c>
      <c r="MO20" s="13">
        <v>2</v>
      </c>
      <c r="MP20" s="13">
        <v>2</v>
      </c>
      <c r="MQ20" s="13">
        <v>4</v>
      </c>
      <c r="MR20" s="13">
        <v>1</v>
      </c>
      <c r="MS20" s="13"/>
      <c r="MT20" s="13">
        <v>1</v>
      </c>
      <c r="MU20" s="13">
        <v>1</v>
      </c>
      <c r="MV20" s="13">
        <v>1</v>
      </c>
      <c r="MW20" s="13"/>
      <c r="MX20" s="13"/>
      <c r="MY20" s="13"/>
      <c r="MZ20" s="13"/>
      <c r="NA20" s="13"/>
      <c r="NB20" s="13"/>
      <c r="NC20" s="13">
        <v>1</v>
      </c>
      <c r="ND20" s="13"/>
      <c r="NE20" s="60">
        <v>253</v>
      </c>
      <c r="NF20" s="13">
        <v>24167</v>
      </c>
      <c r="NG20" s="448"/>
      <c r="NH20" s="448"/>
      <c r="NI20" s="448"/>
      <c r="NJ20" s="448"/>
      <c r="NK20" s="448"/>
      <c r="NL20" s="448"/>
      <c r="NM20" s="448"/>
      <c r="NN20" s="448"/>
      <c r="NO20" s="448"/>
      <c r="NP20" s="448"/>
      <c r="NQ20" s="448"/>
    </row>
    <row r="21" spans="1:381">
      <c r="A21" s="5" t="s">
        <v>34</v>
      </c>
      <c r="B21" s="281">
        <f t="shared" si="26"/>
        <v>673</v>
      </c>
      <c r="C21" s="281">
        <f t="shared" si="27"/>
        <v>690</v>
      </c>
      <c r="D21" s="281">
        <f t="shared" si="28"/>
        <v>1957</v>
      </c>
      <c r="E21" s="281">
        <f t="shared" si="29"/>
        <v>2220</v>
      </c>
      <c r="F21" s="281">
        <f t="shared" si="30"/>
        <v>7994</v>
      </c>
      <c r="G21" s="281">
        <f t="shared" si="31"/>
        <v>8568</v>
      </c>
      <c r="H21" s="281">
        <f t="shared" si="32"/>
        <v>10241</v>
      </c>
      <c r="I21" s="281">
        <f t="shared" si="33"/>
        <v>10412</v>
      </c>
      <c r="J21" s="281">
        <f t="shared" si="34"/>
        <v>8203</v>
      </c>
      <c r="K21" s="281">
        <f t="shared" si="35"/>
        <v>8619</v>
      </c>
      <c r="L21" s="281">
        <f t="shared" si="36"/>
        <v>5745</v>
      </c>
      <c r="M21" s="281">
        <f t="shared" si="37"/>
        <v>6045</v>
      </c>
      <c r="N21" s="281">
        <f t="shared" si="38"/>
        <v>3834</v>
      </c>
      <c r="O21" s="281">
        <f t="shared" si="39"/>
        <v>3571</v>
      </c>
      <c r="P21" s="281">
        <f t="shared" si="40"/>
        <v>2126</v>
      </c>
      <c r="Q21" s="281">
        <f t="shared" si="41"/>
        <v>1969</v>
      </c>
      <c r="R21" s="281">
        <f t="shared" si="42"/>
        <v>868</v>
      </c>
      <c r="S21" s="281">
        <f t="shared" si="43"/>
        <v>989</v>
      </c>
      <c r="T21" s="281">
        <f t="shared" si="44"/>
        <v>157</v>
      </c>
      <c r="U21" s="281">
        <f t="shared" si="45"/>
        <v>287</v>
      </c>
      <c r="W21" s="12" t="s">
        <v>33</v>
      </c>
      <c r="X21" s="797">
        <f t="shared" si="46"/>
        <v>54</v>
      </c>
      <c r="Y21" s="797">
        <f t="shared" si="47"/>
        <v>50</v>
      </c>
      <c r="Z21" s="797">
        <f t="shared" si="48"/>
        <v>322</v>
      </c>
      <c r="AA21" s="797">
        <f t="shared" si="49"/>
        <v>333</v>
      </c>
      <c r="AB21" s="797">
        <f t="shared" si="50"/>
        <v>1402</v>
      </c>
      <c r="AC21" s="797">
        <f t="shared" si="51"/>
        <v>1313</v>
      </c>
      <c r="AD21" s="797">
        <f t="shared" si="52"/>
        <v>1577</v>
      </c>
      <c r="AE21" s="797">
        <f t="shared" si="53"/>
        <v>1455</v>
      </c>
      <c r="AF21" s="797">
        <f t="shared" si="54"/>
        <v>1306</v>
      </c>
      <c r="AG21" s="797">
        <f t="shared" si="55"/>
        <v>1247</v>
      </c>
      <c r="AH21" s="797">
        <f t="shared" si="56"/>
        <v>802</v>
      </c>
      <c r="AI21" s="797">
        <f t="shared" si="57"/>
        <v>733</v>
      </c>
      <c r="AJ21" s="797">
        <f t="shared" si="58"/>
        <v>506</v>
      </c>
      <c r="AK21" s="797">
        <f t="shared" si="59"/>
        <v>482</v>
      </c>
      <c r="AL21" s="797">
        <f t="shared" si="60"/>
        <v>305</v>
      </c>
      <c r="AM21" s="797">
        <f t="shared" si="61"/>
        <v>262</v>
      </c>
      <c r="AN21" s="797">
        <f t="shared" si="62"/>
        <v>105</v>
      </c>
      <c r="AO21" s="797">
        <f t="shared" si="63"/>
        <v>134</v>
      </c>
      <c r="AP21" s="797">
        <f t="shared" si="64"/>
        <v>14</v>
      </c>
      <c r="AQ21" s="797">
        <f t="shared" si="65"/>
        <v>25</v>
      </c>
      <c r="AR21" s="797">
        <f t="shared" si="66"/>
        <v>127</v>
      </c>
      <c r="AT21" s="12" t="s">
        <v>33</v>
      </c>
      <c r="AU21" s="13">
        <v>2</v>
      </c>
      <c r="AV21" s="13">
        <v>9</v>
      </c>
      <c r="AW21" s="13">
        <v>2</v>
      </c>
      <c r="AX21" s="13">
        <v>5</v>
      </c>
      <c r="AY21" s="13">
        <v>3</v>
      </c>
      <c r="AZ21" s="13">
        <v>4</v>
      </c>
      <c r="BA21" s="13">
        <v>7</v>
      </c>
      <c r="BB21" s="13">
        <v>3</v>
      </c>
      <c r="BC21" s="13">
        <v>5</v>
      </c>
      <c r="BD21" s="13">
        <v>10</v>
      </c>
      <c r="BE21" s="13">
        <v>3</v>
      </c>
      <c r="BF21" s="13">
        <v>6</v>
      </c>
      <c r="BG21" s="13">
        <v>11</v>
      </c>
      <c r="BH21" s="13">
        <v>19</v>
      </c>
      <c r="BI21" s="13">
        <v>10</v>
      </c>
      <c r="BJ21" s="13">
        <v>25</v>
      </c>
      <c r="BK21" s="13">
        <v>44</v>
      </c>
      <c r="BL21" s="13">
        <v>65</v>
      </c>
      <c r="BM21" s="13">
        <v>83</v>
      </c>
      <c r="BN21" s="13">
        <v>67</v>
      </c>
      <c r="BO21" s="13">
        <v>84</v>
      </c>
      <c r="BP21" s="13">
        <v>89</v>
      </c>
      <c r="BQ21" s="13">
        <v>94</v>
      </c>
      <c r="BR21" s="13">
        <v>122</v>
      </c>
      <c r="BS21" s="13">
        <v>127</v>
      </c>
      <c r="BT21" s="13">
        <v>140</v>
      </c>
      <c r="BU21" s="13">
        <v>148</v>
      </c>
      <c r="BV21" s="13">
        <v>174</v>
      </c>
      <c r="BW21" s="13">
        <v>152</v>
      </c>
      <c r="BX21" s="13">
        <v>183</v>
      </c>
      <c r="BY21" s="13">
        <v>181</v>
      </c>
      <c r="BZ21" s="13">
        <v>171</v>
      </c>
      <c r="CA21" s="13">
        <v>131</v>
      </c>
      <c r="CB21" s="13">
        <v>153</v>
      </c>
      <c r="CC21" s="13">
        <v>140</v>
      </c>
      <c r="CD21" s="13">
        <v>145</v>
      </c>
      <c r="CE21" s="13">
        <v>135</v>
      </c>
      <c r="CF21" s="13">
        <v>120</v>
      </c>
      <c r="CG21" s="13">
        <v>146</v>
      </c>
      <c r="CH21" s="13">
        <v>133</v>
      </c>
      <c r="CI21" s="13">
        <v>128</v>
      </c>
      <c r="CJ21" s="13">
        <v>157</v>
      </c>
      <c r="CK21" s="13">
        <v>153</v>
      </c>
      <c r="CL21" s="13">
        <v>133</v>
      </c>
      <c r="CM21" s="13">
        <v>130</v>
      </c>
      <c r="CN21" s="13">
        <v>111</v>
      </c>
      <c r="CO21" s="13">
        <v>134</v>
      </c>
      <c r="CP21" s="13">
        <v>110</v>
      </c>
      <c r="CQ21" s="13">
        <v>81</v>
      </c>
      <c r="CR21" s="13">
        <v>110</v>
      </c>
      <c r="CS21" s="13">
        <v>82</v>
      </c>
      <c r="CT21" s="13">
        <v>96</v>
      </c>
      <c r="CU21" s="13">
        <v>80</v>
      </c>
      <c r="CV21" s="13">
        <v>89</v>
      </c>
      <c r="CW21" s="13">
        <v>77</v>
      </c>
      <c r="CX21" s="13">
        <v>60</v>
      </c>
      <c r="CY21" s="13">
        <v>59</v>
      </c>
      <c r="CZ21" s="13">
        <v>60</v>
      </c>
      <c r="DA21" s="13">
        <v>68</v>
      </c>
      <c r="DB21" s="13">
        <v>62</v>
      </c>
      <c r="DC21" s="13">
        <v>63</v>
      </c>
      <c r="DD21" s="13">
        <v>58</v>
      </c>
      <c r="DE21" s="13">
        <v>59</v>
      </c>
      <c r="DF21" s="13">
        <v>59</v>
      </c>
      <c r="DG21" s="13">
        <v>45</v>
      </c>
      <c r="DH21" s="13">
        <v>40</v>
      </c>
      <c r="DI21" s="13">
        <v>44</v>
      </c>
      <c r="DJ21" s="13">
        <v>39</v>
      </c>
      <c r="DK21" s="13">
        <v>36</v>
      </c>
      <c r="DL21" s="13">
        <v>39</v>
      </c>
      <c r="DM21" s="13">
        <v>37</v>
      </c>
      <c r="DN21" s="13">
        <v>38</v>
      </c>
      <c r="DO21" s="13">
        <v>33</v>
      </c>
      <c r="DP21" s="13">
        <v>27</v>
      </c>
      <c r="DQ21" s="13">
        <v>25</v>
      </c>
      <c r="DR21" s="13">
        <v>25</v>
      </c>
      <c r="DS21" s="13">
        <v>19</v>
      </c>
      <c r="DT21" s="13">
        <v>23</v>
      </c>
      <c r="DU21" s="13">
        <v>19</v>
      </c>
      <c r="DV21" s="13">
        <v>16</v>
      </c>
      <c r="DW21" s="13">
        <v>18</v>
      </c>
      <c r="DX21" s="13">
        <v>23</v>
      </c>
      <c r="DY21" s="13">
        <v>13</v>
      </c>
      <c r="DZ21" s="13">
        <v>19</v>
      </c>
      <c r="EA21" s="13">
        <v>13</v>
      </c>
      <c r="EB21" s="13">
        <v>13</v>
      </c>
      <c r="EC21" s="13">
        <v>8</v>
      </c>
      <c r="ED21" s="13">
        <v>11</v>
      </c>
      <c r="EE21" s="13">
        <v>6</v>
      </c>
      <c r="EF21" s="13">
        <v>10</v>
      </c>
      <c r="EG21" s="13">
        <v>9</v>
      </c>
      <c r="EH21" s="13">
        <v>4</v>
      </c>
      <c r="EI21" s="13">
        <v>8</v>
      </c>
      <c r="EJ21" s="13">
        <v>2</v>
      </c>
      <c r="EK21" s="13"/>
      <c r="EL21" s="13"/>
      <c r="EM21" s="13">
        <v>2</v>
      </c>
      <c r="EN21" s="13"/>
      <c r="EO21" s="13"/>
      <c r="EP21" s="13"/>
      <c r="EQ21" s="13"/>
      <c r="ER21" s="13"/>
      <c r="ES21" s="13"/>
      <c r="ET21" s="13"/>
      <c r="EU21" s="13"/>
      <c r="EV21" s="13"/>
      <c r="EW21" s="13"/>
      <c r="EX21" s="60">
        <v>6034</v>
      </c>
      <c r="EY21" s="13">
        <v>2</v>
      </c>
      <c r="EZ21" s="13">
        <v>14</v>
      </c>
      <c r="FA21" s="13">
        <v>9</v>
      </c>
      <c r="FB21" s="13">
        <v>3</v>
      </c>
      <c r="FC21" s="13">
        <v>3</v>
      </c>
      <c r="FD21" s="13">
        <v>4</v>
      </c>
      <c r="FE21" s="13">
        <v>3</v>
      </c>
      <c r="FF21" s="13">
        <v>6</v>
      </c>
      <c r="FG21" s="13">
        <v>4</v>
      </c>
      <c r="FH21" s="13">
        <v>6</v>
      </c>
      <c r="FI21" s="13">
        <v>7</v>
      </c>
      <c r="FJ21" s="13">
        <v>6</v>
      </c>
      <c r="FK21" s="13">
        <v>8</v>
      </c>
      <c r="FL21" s="13">
        <v>16</v>
      </c>
      <c r="FM21" s="13">
        <v>19</v>
      </c>
      <c r="FN21" s="13">
        <v>27</v>
      </c>
      <c r="FO21" s="13">
        <v>43</v>
      </c>
      <c r="FP21" s="13">
        <v>50</v>
      </c>
      <c r="FQ21" s="13">
        <v>61</v>
      </c>
      <c r="FR21" s="13">
        <v>85</v>
      </c>
      <c r="FS21" s="13">
        <v>93</v>
      </c>
      <c r="FT21" s="13">
        <v>76</v>
      </c>
      <c r="FU21" s="13">
        <v>105</v>
      </c>
      <c r="FV21" s="13">
        <v>120</v>
      </c>
      <c r="FW21" s="13">
        <v>139</v>
      </c>
      <c r="FX21" s="13">
        <v>158</v>
      </c>
      <c r="FY21" s="13">
        <v>163</v>
      </c>
      <c r="FZ21" s="13">
        <v>174</v>
      </c>
      <c r="GA21" s="13">
        <v>181</v>
      </c>
      <c r="GB21" s="13">
        <v>193</v>
      </c>
      <c r="GC21" s="13">
        <v>174</v>
      </c>
      <c r="GD21" s="13">
        <v>143</v>
      </c>
      <c r="GE21" s="13">
        <v>163</v>
      </c>
      <c r="GF21" s="13">
        <v>173</v>
      </c>
      <c r="GG21" s="13">
        <v>170</v>
      </c>
      <c r="GH21" s="13">
        <v>148</v>
      </c>
      <c r="GI21" s="13">
        <v>155</v>
      </c>
      <c r="GJ21" s="13">
        <v>155</v>
      </c>
      <c r="GK21" s="13">
        <v>130</v>
      </c>
      <c r="GL21" s="13">
        <v>166</v>
      </c>
      <c r="GM21" s="13">
        <v>176</v>
      </c>
      <c r="GN21" s="13">
        <v>151</v>
      </c>
      <c r="GO21" s="13">
        <v>169</v>
      </c>
      <c r="GP21" s="13">
        <v>133</v>
      </c>
      <c r="GQ21" s="13">
        <v>142</v>
      </c>
      <c r="GR21" s="13">
        <v>129</v>
      </c>
      <c r="GS21" s="13">
        <v>112</v>
      </c>
      <c r="GT21" s="13">
        <v>84</v>
      </c>
      <c r="GU21" s="13">
        <v>104</v>
      </c>
      <c r="GV21" s="13">
        <v>106</v>
      </c>
      <c r="GW21" s="13">
        <v>83</v>
      </c>
      <c r="GX21" s="13">
        <v>95</v>
      </c>
      <c r="GY21" s="13">
        <v>85</v>
      </c>
      <c r="GZ21" s="13">
        <v>75</v>
      </c>
      <c r="HA21" s="13">
        <v>83</v>
      </c>
      <c r="HB21" s="13">
        <v>89</v>
      </c>
      <c r="HC21" s="13">
        <v>71</v>
      </c>
      <c r="HD21" s="13">
        <v>70</v>
      </c>
      <c r="HE21" s="13">
        <v>71</v>
      </c>
      <c r="HF21" s="13">
        <v>80</v>
      </c>
      <c r="HG21" s="13">
        <v>71</v>
      </c>
      <c r="HH21" s="13">
        <v>56</v>
      </c>
      <c r="HI21" s="13">
        <v>54</v>
      </c>
      <c r="HJ21" s="13">
        <v>50</v>
      </c>
      <c r="HK21" s="13">
        <v>35</v>
      </c>
      <c r="HL21" s="13">
        <v>46</v>
      </c>
      <c r="HM21" s="13">
        <v>46</v>
      </c>
      <c r="HN21" s="13">
        <v>48</v>
      </c>
      <c r="HO21" s="13">
        <v>49</v>
      </c>
      <c r="HP21" s="13">
        <v>51</v>
      </c>
      <c r="HQ21" s="13">
        <v>40</v>
      </c>
      <c r="HR21" s="13">
        <v>39</v>
      </c>
      <c r="HS21" s="13">
        <v>44</v>
      </c>
      <c r="HT21" s="13">
        <v>44</v>
      </c>
      <c r="HU21" s="13">
        <v>35</v>
      </c>
      <c r="HV21" s="13">
        <v>29</v>
      </c>
      <c r="HW21" s="13">
        <v>21</v>
      </c>
      <c r="HX21" s="13">
        <v>16</v>
      </c>
      <c r="HY21" s="13">
        <v>21</v>
      </c>
      <c r="HZ21" s="13">
        <v>16</v>
      </c>
      <c r="IA21" s="13">
        <v>17</v>
      </c>
      <c r="IB21" s="13">
        <v>15</v>
      </c>
      <c r="IC21" s="13">
        <v>9</v>
      </c>
      <c r="ID21" s="13">
        <v>12</v>
      </c>
      <c r="IE21" s="13">
        <v>6</v>
      </c>
      <c r="IF21" s="13">
        <v>17</v>
      </c>
      <c r="IG21" s="13">
        <v>12</v>
      </c>
      <c r="IH21" s="13">
        <v>11</v>
      </c>
      <c r="II21" s="13">
        <v>4</v>
      </c>
      <c r="IJ21" s="13">
        <v>2</v>
      </c>
      <c r="IK21" s="13">
        <v>4</v>
      </c>
      <c r="IL21" s="13">
        <v>2</v>
      </c>
      <c r="IM21" s="13">
        <v>2</v>
      </c>
      <c r="IN21" s="13"/>
      <c r="IO21" s="13">
        <v>2</v>
      </c>
      <c r="IP21" s="13">
        <v>3</v>
      </c>
      <c r="IQ21" s="13">
        <v>1</v>
      </c>
      <c r="IR21" s="13"/>
      <c r="IS21" s="13"/>
      <c r="IT21" s="13"/>
      <c r="IU21" s="13"/>
      <c r="IV21" s="13"/>
      <c r="IW21" s="13"/>
      <c r="IX21" s="13"/>
      <c r="IY21" s="13"/>
      <c r="IZ21" s="13"/>
      <c r="JA21" s="13"/>
      <c r="JB21" s="60">
        <v>6393</v>
      </c>
      <c r="JC21" s="13">
        <v>1</v>
      </c>
      <c r="JD21" s="13"/>
      <c r="JE21" s="13"/>
      <c r="JF21" s="13"/>
      <c r="JG21" s="13"/>
      <c r="JH21" s="13"/>
      <c r="JI21" s="13"/>
      <c r="JJ21" s="13"/>
      <c r="JK21" s="13"/>
      <c r="JL21" s="13"/>
      <c r="JM21" s="13"/>
      <c r="JN21" s="13"/>
      <c r="JO21" s="13"/>
      <c r="JP21" s="13">
        <v>1</v>
      </c>
      <c r="JQ21" s="13"/>
      <c r="JR21" s="13">
        <v>1</v>
      </c>
      <c r="JS21" s="13">
        <v>1</v>
      </c>
      <c r="JT21" s="13">
        <v>1</v>
      </c>
      <c r="JU21" s="13">
        <v>3</v>
      </c>
      <c r="JV21" s="13">
        <v>4</v>
      </c>
      <c r="JW21" s="13">
        <v>7</v>
      </c>
      <c r="JX21" s="13">
        <v>4</v>
      </c>
      <c r="JY21" s="13">
        <v>2</v>
      </c>
      <c r="JZ21" s="13">
        <v>3</v>
      </c>
      <c r="KA21" s="13">
        <v>4</v>
      </c>
      <c r="KB21" s="13">
        <v>2</v>
      </c>
      <c r="KC21" s="13">
        <v>1</v>
      </c>
      <c r="KD21" s="13">
        <v>4</v>
      </c>
      <c r="KE21" s="13">
        <v>1</v>
      </c>
      <c r="KF21" s="13">
        <v>2</v>
      </c>
      <c r="KG21" s="13">
        <v>7</v>
      </c>
      <c r="KH21" s="13">
        <v>3</v>
      </c>
      <c r="KI21" s="13">
        <v>1</v>
      </c>
      <c r="KJ21" s="13">
        <v>4</v>
      </c>
      <c r="KK21" s="13">
        <v>5</v>
      </c>
      <c r="KL21" s="13">
        <v>4</v>
      </c>
      <c r="KM21" s="13">
        <v>2</v>
      </c>
      <c r="KN21" s="13">
        <v>4</v>
      </c>
      <c r="KO21" s="13">
        <v>2</v>
      </c>
      <c r="KP21" s="13"/>
      <c r="KQ21" s="13">
        <v>1</v>
      </c>
      <c r="KR21" s="13">
        <v>2</v>
      </c>
      <c r="KS21" s="13">
        <v>2</v>
      </c>
      <c r="KT21" s="13">
        <v>1</v>
      </c>
      <c r="KU21" s="13"/>
      <c r="KV21" s="13">
        <v>1</v>
      </c>
      <c r="KW21" s="13"/>
      <c r="KX21" s="13"/>
      <c r="KY21" s="13"/>
      <c r="KZ21" s="13"/>
      <c r="LA21" s="13"/>
      <c r="LB21" s="13"/>
      <c r="LC21" s="13">
        <v>1</v>
      </c>
      <c r="LD21" s="13">
        <v>2</v>
      </c>
      <c r="LE21" s="13"/>
      <c r="LF21" s="13"/>
      <c r="LG21" s="13"/>
      <c r="LH21" s="13">
        <v>3</v>
      </c>
      <c r="LI21" s="13"/>
      <c r="LJ21" s="13">
        <v>1</v>
      </c>
      <c r="LK21" s="13"/>
      <c r="LL21" s="13">
        <v>1</v>
      </c>
      <c r="LM21" s="13">
        <v>2</v>
      </c>
      <c r="LN21" s="13"/>
      <c r="LO21" s="13">
        <v>1</v>
      </c>
      <c r="LP21" s="13"/>
      <c r="LQ21" s="13"/>
      <c r="LR21" s="13">
        <v>1</v>
      </c>
      <c r="LS21" s="13"/>
      <c r="LT21" s="13"/>
      <c r="LU21" s="13">
        <v>1</v>
      </c>
      <c r="LV21" s="13">
        <v>6</v>
      </c>
      <c r="LW21" s="13">
        <v>1</v>
      </c>
      <c r="LX21" s="13"/>
      <c r="LY21" s="13"/>
      <c r="LZ21" s="13"/>
      <c r="MA21" s="13">
        <v>1</v>
      </c>
      <c r="MB21" s="13"/>
      <c r="MC21" s="13"/>
      <c r="MD21" s="13">
        <v>4</v>
      </c>
      <c r="ME21" s="13"/>
      <c r="MF21" s="13">
        <v>1</v>
      </c>
      <c r="MG21" s="13">
        <v>2</v>
      </c>
      <c r="MH21" s="13"/>
      <c r="MI21" s="13"/>
      <c r="MJ21" s="13">
        <v>2</v>
      </c>
      <c r="MK21" s="13">
        <v>2</v>
      </c>
      <c r="ML21" s="13">
        <v>1</v>
      </c>
      <c r="MM21" s="13">
        <v>3</v>
      </c>
      <c r="MN21" s="13">
        <v>1</v>
      </c>
      <c r="MO21" s="13">
        <v>1</v>
      </c>
      <c r="MP21" s="13"/>
      <c r="MQ21" s="13">
        <v>2</v>
      </c>
      <c r="MR21" s="13">
        <v>2</v>
      </c>
      <c r="MS21" s="13">
        <v>1</v>
      </c>
      <c r="MT21" s="13"/>
      <c r="MU21" s="13"/>
      <c r="MV21" s="13"/>
      <c r="MW21" s="13"/>
      <c r="MX21" s="13">
        <v>1</v>
      </c>
      <c r="MY21" s="13">
        <v>1</v>
      </c>
      <c r="MZ21" s="13"/>
      <c r="NA21" s="13">
        <v>1</v>
      </c>
      <c r="NB21" s="13"/>
      <c r="NC21" s="13"/>
      <c r="ND21" s="13"/>
      <c r="NE21" s="60">
        <v>127</v>
      </c>
      <c r="NF21" s="13">
        <v>12554</v>
      </c>
      <c r="NG21" s="448"/>
      <c r="NH21" s="448"/>
      <c r="NI21" s="448"/>
      <c r="NJ21" s="448"/>
      <c r="NK21" s="448"/>
      <c r="NL21" s="448"/>
      <c r="NM21" s="448"/>
      <c r="NN21" s="448"/>
      <c r="NO21" s="448"/>
      <c r="NP21" s="448"/>
      <c r="NQ21" s="448"/>
    </row>
    <row r="22" spans="1:381">
      <c r="A22" s="5" t="s">
        <v>35</v>
      </c>
      <c r="B22" s="281">
        <f t="shared" si="26"/>
        <v>19</v>
      </c>
      <c r="C22" s="281">
        <f t="shared" si="27"/>
        <v>11</v>
      </c>
      <c r="D22" s="281">
        <f t="shared" si="28"/>
        <v>392</v>
      </c>
      <c r="E22" s="281">
        <f t="shared" si="29"/>
        <v>481</v>
      </c>
      <c r="F22" s="281">
        <f t="shared" si="30"/>
        <v>1537</v>
      </c>
      <c r="G22" s="281">
        <f t="shared" si="31"/>
        <v>1679</v>
      </c>
      <c r="H22" s="281">
        <f t="shared" si="32"/>
        <v>1532</v>
      </c>
      <c r="I22" s="281">
        <f t="shared" si="33"/>
        <v>1562</v>
      </c>
      <c r="J22" s="281">
        <f t="shared" si="34"/>
        <v>1238</v>
      </c>
      <c r="K22" s="281">
        <f t="shared" si="35"/>
        <v>1259</v>
      </c>
      <c r="L22" s="281">
        <f t="shared" si="36"/>
        <v>1023</v>
      </c>
      <c r="M22" s="281">
        <f t="shared" si="37"/>
        <v>1013</v>
      </c>
      <c r="N22" s="281">
        <f t="shared" si="38"/>
        <v>740</v>
      </c>
      <c r="O22" s="281">
        <f t="shared" si="39"/>
        <v>692</v>
      </c>
      <c r="P22" s="281">
        <f t="shared" si="40"/>
        <v>334</v>
      </c>
      <c r="Q22" s="281">
        <f t="shared" si="41"/>
        <v>289</v>
      </c>
      <c r="R22" s="281">
        <f t="shared" si="42"/>
        <v>129</v>
      </c>
      <c r="S22" s="281">
        <f t="shared" si="43"/>
        <v>124</v>
      </c>
      <c r="T22" s="281">
        <f t="shared" si="44"/>
        <v>21</v>
      </c>
      <c r="U22" s="281">
        <f t="shared" si="45"/>
        <v>25</v>
      </c>
      <c r="W22" s="12" t="s">
        <v>34</v>
      </c>
      <c r="X22" s="797">
        <f t="shared" si="46"/>
        <v>673</v>
      </c>
      <c r="Y22" s="797">
        <f t="shared" si="47"/>
        <v>690</v>
      </c>
      <c r="Z22" s="797">
        <f t="shared" si="48"/>
        <v>1957</v>
      </c>
      <c r="AA22" s="797">
        <f t="shared" si="49"/>
        <v>2220</v>
      </c>
      <c r="AB22" s="797">
        <f t="shared" si="50"/>
        <v>7994</v>
      </c>
      <c r="AC22" s="797">
        <f t="shared" si="51"/>
        <v>8568</v>
      </c>
      <c r="AD22" s="797">
        <f t="shared" si="52"/>
        <v>10241</v>
      </c>
      <c r="AE22" s="797">
        <f t="shared" si="53"/>
        <v>10412</v>
      </c>
      <c r="AF22" s="797">
        <f t="shared" si="54"/>
        <v>8203</v>
      </c>
      <c r="AG22" s="797">
        <f t="shared" si="55"/>
        <v>8619</v>
      </c>
      <c r="AH22" s="797">
        <f t="shared" si="56"/>
        <v>5745</v>
      </c>
      <c r="AI22" s="797">
        <f t="shared" si="57"/>
        <v>6045</v>
      </c>
      <c r="AJ22" s="797">
        <f t="shared" si="58"/>
        <v>3834</v>
      </c>
      <c r="AK22" s="797">
        <f t="shared" si="59"/>
        <v>3571</v>
      </c>
      <c r="AL22" s="797">
        <f t="shared" si="60"/>
        <v>2126</v>
      </c>
      <c r="AM22" s="797">
        <f t="shared" si="61"/>
        <v>1969</v>
      </c>
      <c r="AN22" s="797">
        <f t="shared" si="62"/>
        <v>868</v>
      </c>
      <c r="AO22" s="797">
        <f t="shared" si="63"/>
        <v>989</v>
      </c>
      <c r="AP22" s="797">
        <f t="shared" si="64"/>
        <v>157</v>
      </c>
      <c r="AQ22" s="797">
        <f t="shared" si="65"/>
        <v>287</v>
      </c>
      <c r="AR22" s="797">
        <f t="shared" si="66"/>
        <v>822</v>
      </c>
      <c r="AT22" s="12" t="s">
        <v>34</v>
      </c>
      <c r="AU22" s="13">
        <v>37</v>
      </c>
      <c r="AV22" s="13">
        <v>99</v>
      </c>
      <c r="AW22" s="13">
        <v>87</v>
      </c>
      <c r="AX22" s="13">
        <v>72</v>
      </c>
      <c r="AY22" s="13">
        <v>58</v>
      </c>
      <c r="AZ22" s="13">
        <v>63</v>
      </c>
      <c r="BA22" s="13">
        <v>59</v>
      </c>
      <c r="BB22" s="13">
        <v>62</v>
      </c>
      <c r="BC22" s="13">
        <v>69</v>
      </c>
      <c r="BD22" s="13">
        <v>84</v>
      </c>
      <c r="BE22" s="13">
        <v>71</v>
      </c>
      <c r="BF22" s="13">
        <v>77</v>
      </c>
      <c r="BG22" s="13">
        <v>99</v>
      </c>
      <c r="BH22" s="13">
        <v>113</v>
      </c>
      <c r="BI22" s="13">
        <v>181</v>
      </c>
      <c r="BJ22" s="13">
        <v>231</v>
      </c>
      <c r="BK22" s="13">
        <v>294</v>
      </c>
      <c r="BL22" s="13">
        <v>306</v>
      </c>
      <c r="BM22" s="13">
        <v>401</v>
      </c>
      <c r="BN22" s="13">
        <v>447</v>
      </c>
      <c r="BO22" s="13">
        <v>505</v>
      </c>
      <c r="BP22" s="13">
        <v>604</v>
      </c>
      <c r="BQ22" s="13">
        <v>698</v>
      </c>
      <c r="BR22" s="13">
        <v>753</v>
      </c>
      <c r="BS22" s="13">
        <v>879</v>
      </c>
      <c r="BT22" s="13">
        <v>968</v>
      </c>
      <c r="BU22" s="13">
        <v>967</v>
      </c>
      <c r="BV22" s="13">
        <v>995</v>
      </c>
      <c r="BW22" s="13">
        <v>1083</v>
      </c>
      <c r="BX22" s="13">
        <v>1116</v>
      </c>
      <c r="BY22" s="13">
        <v>1169</v>
      </c>
      <c r="BZ22" s="13">
        <v>1005</v>
      </c>
      <c r="CA22" s="13">
        <v>1137</v>
      </c>
      <c r="CB22" s="13">
        <v>1104</v>
      </c>
      <c r="CC22" s="13">
        <v>1078</v>
      </c>
      <c r="CD22" s="13">
        <v>1037</v>
      </c>
      <c r="CE22" s="13">
        <v>969</v>
      </c>
      <c r="CF22" s="13">
        <v>907</v>
      </c>
      <c r="CG22" s="13">
        <v>972</v>
      </c>
      <c r="CH22" s="13">
        <v>1034</v>
      </c>
      <c r="CI22" s="13">
        <v>951</v>
      </c>
      <c r="CJ22" s="13">
        <v>971</v>
      </c>
      <c r="CK22" s="13">
        <v>943</v>
      </c>
      <c r="CL22" s="13">
        <v>925</v>
      </c>
      <c r="CM22" s="13">
        <v>870</v>
      </c>
      <c r="CN22" s="13">
        <v>810</v>
      </c>
      <c r="CO22" s="13">
        <v>819</v>
      </c>
      <c r="CP22" s="13">
        <v>846</v>
      </c>
      <c r="CQ22" s="13">
        <v>754</v>
      </c>
      <c r="CR22" s="13">
        <v>730</v>
      </c>
      <c r="CS22" s="13">
        <v>750</v>
      </c>
      <c r="CT22" s="13">
        <v>730</v>
      </c>
      <c r="CU22" s="13">
        <v>636</v>
      </c>
      <c r="CV22" s="13">
        <v>647</v>
      </c>
      <c r="CW22" s="13">
        <v>633</v>
      </c>
      <c r="CX22" s="13">
        <v>540</v>
      </c>
      <c r="CY22" s="13">
        <v>539</v>
      </c>
      <c r="CZ22" s="13">
        <v>546</v>
      </c>
      <c r="DA22" s="13">
        <v>515</v>
      </c>
      <c r="DB22" s="13">
        <v>509</v>
      </c>
      <c r="DC22" s="13">
        <v>477</v>
      </c>
      <c r="DD22" s="13">
        <v>414</v>
      </c>
      <c r="DE22" s="13">
        <v>387</v>
      </c>
      <c r="DF22" s="13">
        <v>383</v>
      </c>
      <c r="DG22" s="13">
        <v>364</v>
      </c>
      <c r="DH22" s="13">
        <v>365</v>
      </c>
      <c r="DI22" s="13">
        <v>294</v>
      </c>
      <c r="DJ22" s="13">
        <v>323</v>
      </c>
      <c r="DK22" s="13">
        <v>286</v>
      </c>
      <c r="DL22" s="13">
        <v>278</v>
      </c>
      <c r="DM22" s="13">
        <v>281</v>
      </c>
      <c r="DN22" s="13">
        <v>243</v>
      </c>
      <c r="DO22" s="13">
        <v>225</v>
      </c>
      <c r="DP22" s="13">
        <v>201</v>
      </c>
      <c r="DQ22" s="13">
        <v>165</v>
      </c>
      <c r="DR22" s="13">
        <v>202</v>
      </c>
      <c r="DS22" s="13">
        <v>178</v>
      </c>
      <c r="DT22" s="13">
        <v>162</v>
      </c>
      <c r="DU22" s="13">
        <v>179</v>
      </c>
      <c r="DV22" s="13">
        <v>133</v>
      </c>
      <c r="DW22" s="13">
        <v>118</v>
      </c>
      <c r="DX22" s="13">
        <v>122</v>
      </c>
      <c r="DY22" s="13">
        <v>127</v>
      </c>
      <c r="DZ22" s="13">
        <v>117</v>
      </c>
      <c r="EA22" s="13">
        <v>96</v>
      </c>
      <c r="EB22" s="13">
        <v>102</v>
      </c>
      <c r="EC22" s="13">
        <v>90</v>
      </c>
      <c r="ED22" s="13">
        <v>81</v>
      </c>
      <c r="EE22" s="13">
        <v>70</v>
      </c>
      <c r="EF22" s="13">
        <v>66</v>
      </c>
      <c r="EG22" s="13">
        <v>78</v>
      </c>
      <c r="EH22" s="13">
        <v>55</v>
      </c>
      <c r="EI22" s="13">
        <v>33</v>
      </c>
      <c r="EJ22" s="13">
        <v>35</v>
      </c>
      <c r="EK22" s="13">
        <v>25</v>
      </c>
      <c r="EL22" s="13">
        <v>19</v>
      </c>
      <c r="EM22" s="13">
        <v>13</v>
      </c>
      <c r="EN22" s="13">
        <v>11</v>
      </c>
      <c r="EO22" s="13">
        <v>8</v>
      </c>
      <c r="EP22" s="13">
        <v>3</v>
      </c>
      <c r="EQ22" s="13">
        <v>3</v>
      </c>
      <c r="ER22" s="13">
        <v>2</v>
      </c>
      <c r="ES22" s="13"/>
      <c r="ET22" s="13">
        <v>2</v>
      </c>
      <c r="EU22" s="13"/>
      <c r="EV22" s="13"/>
      <c r="EW22" s="13">
        <v>1</v>
      </c>
      <c r="EX22" s="60">
        <v>43371</v>
      </c>
      <c r="EY22" s="13">
        <v>39</v>
      </c>
      <c r="EZ22" s="13">
        <v>101</v>
      </c>
      <c r="FA22" s="13">
        <v>94</v>
      </c>
      <c r="FB22" s="13">
        <v>68</v>
      </c>
      <c r="FC22" s="13">
        <v>64</v>
      </c>
      <c r="FD22" s="13">
        <v>59</v>
      </c>
      <c r="FE22" s="13">
        <v>63</v>
      </c>
      <c r="FF22" s="13">
        <v>57</v>
      </c>
      <c r="FG22" s="13">
        <v>58</v>
      </c>
      <c r="FH22" s="13">
        <v>70</v>
      </c>
      <c r="FI22" s="13">
        <v>80</v>
      </c>
      <c r="FJ22" s="13">
        <v>80</v>
      </c>
      <c r="FK22" s="13">
        <v>84</v>
      </c>
      <c r="FL22" s="13">
        <v>112</v>
      </c>
      <c r="FM22" s="13">
        <v>148</v>
      </c>
      <c r="FN22" s="13">
        <v>200</v>
      </c>
      <c r="FO22" s="13">
        <v>249</v>
      </c>
      <c r="FP22" s="13">
        <v>265</v>
      </c>
      <c r="FQ22" s="13">
        <v>329</v>
      </c>
      <c r="FR22" s="13">
        <v>410</v>
      </c>
      <c r="FS22" s="13">
        <v>479</v>
      </c>
      <c r="FT22" s="13">
        <v>560</v>
      </c>
      <c r="FU22" s="13">
        <v>655</v>
      </c>
      <c r="FV22" s="13">
        <v>793</v>
      </c>
      <c r="FW22" s="13">
        <v>739</v>
      </c>
      <c r="FX22" s="13">
        <v>864</v>
      </c>
      <c r="FY22" s="13">
        <v>906</v>
      </c>
      <c r="FZ22" s="13">
        <v>932</v>
      </c>
      <c r="GA22" s="13">
        <v>1044</v>
      </c>
      <c r="GB22" s="13">
        <v>1022</v>
      </c>
      <c r="GC22" s="13">
        <v>1069</v>
      </c>
      <c r="GD22" s="13">
        <v>1108</v>
      </c>
      <c r="GE22" s="13">
        <v>1069</v>
      </c>
      <c r="GF22" s="13">
        <v>1108</v>
      </c>
      <c r="GG22" s="13">
        <v>1063</v>
      </c>
      <c r="GH22" s="13">
        <v>1004</v>
      </c>
      <c r="GI22" s="13">
        <v>950</v>
      </c>
      <c r="GJ22" s="13">
        <v>916</v>
      </c>
      <c r="GK22" s="13">
        <v>942</v>
      </c>
      <c r="GL22" s="13">
        <v>1012</v>
      </c>
      <c r="GM22" s="13">
        <v>940</v>
      </c>
      <c r="GN22" s="13">
        <v>916</v>
      </c>
      <c r="GO22" s="13">
        <v>880</v>
      </c>
      <c r="GP22" s="13">
        <v>915</v>
      </c>
      <c r="GQ22" s="13">
        <v>788</v>
      </c>
      <c r="GR22" s="13">
        <v>791</v>
      </c>
      <c r="GS22" s="13">
        <v>781</v>
      </c>
      <c r="GT22" s="13">
        <v>751</v>
      </c>
      <c r="GU22" s="13">
        <v>674</v>
      </c>
      <c r="GV22" s="13">
        <v>767</v>
      </c>
      <c r="GW22" s="13">
        <v>648</v>
      </c>
      <c r="GX22" s="13">
        <v>682</v>
      </c>
      <c r="GY22" s="13">
        <v>645</v>
      </c>
      <c r="GZ22" s="13">
        <v>572</v>
      </c>
      <c r="HA22" s="13">
        <v>589</v>
      </c>
      <c r="HB22" s="13">
        <v>512</v>
      </c>
      <c r="HC22" s="13">
        <v>506</v>
      </c>
      <c r="HD22" s="13">
        <v>489</v>
      </c>
      <c r="HE22" s="13">
        <v>582</v>
      </c>
      <c r="HF22" s="13">
        <v>520</v>
      </c>
      <c r="HG22" s="13">
        <v>460</v>
      </c>
      <c r="HH22" s="13">
        <v>447</v>
      </c>
      <c r="HI22" s="13">
        <v>406</v>
      </c>
      <c r="HJ22" s="13">
        <v>396</v>
      </c>
      <c r="HK22" s="13">
        <v>409</v>
      </c>
      <c r="HL22" s="13">
        <v>407</v>
      </c>
      <c r="HM22" s="13">
        <v>350</v>
      </c>
      <c r="HN22" s="13">
        <v>337</v>
      </c>
      <c r="HO22" s="13">
        <v>326</v>
      </c>
      <c r="HP22" s="13">
        <v>296</v>
      </c>
      <c r="HQ22" s="13">
        <v>293</v>
      </c>
      <c r="HR22" s="13">
        <v>262</v>
      </c>
      <c r="HS22" s="13">
        <v>246</v>
      </c>
      <c r="HT22" s="13">
        <v>234</v>
      </c>
      <c r="HU22" s="13">
        <v>213</v>
      </c>
      <c r="HV22" s="13">
        <v>225</v>
      </c>
      <c r="HW22" s="13">
        <v>186</v>
      </c>
      <c r="HX22" s="13">
        <v>169</v>
      </c>
      <c r="HY22" s="13">
        <v>154</v>
      </c>
      <c r="HZ22" s="13">
        <v>144</v>
      </c>
      <c r="IA22" s="13">
        <v>124</v>
      </c>
      <c r="IB22" s="13">
        <v>111</v>
      </c>
      <c r="IC22" s="13">
        <v>130</v>
      </c>
      <c r="ID22" s="13">
        <v>94</v>
      </c>
      <c r="IE22" s="13">
        <v>94</v>
      </c>
      <c r="IF22" s="13">
        <v>90</v>
      </c>
      <c r="IG22" s="13">
        <v>73</v>
      </c>
      <c r="IH22" s="13">
        <v>62</v>
      </c>
      <c r="II22" s="13">
        <v>52</v>
      </c>
      <c r="IJ22" s="13">
        <v>38</v>
      </c>
      <c r="IK22" s="13">
        <v>51</v>
      </c>
      <c r="IL22" s="13">
        <v>35</v>
      </c>
      <c r="IM22" s="13">
        <v>22</v>
      </c>
      <c r="IN22" s="13">
        <v>16</v>
      </c>
      <c r="IO22" s="13">
        <v>10</v>
      </c>
      <c r="IP22" s="13">
        <v>9</v>
      </c>
      <c r="IQ22" s="13">
        <v>7</v>
      </c>
      <c r="IR22" s="13">
        <v>3</v>
      </c>
      <c r="IS22" s="13">
        <v>1</v>
      </c>
      <c r="IT22" s="13">
        <v>1</v>
      </c>
      <c r="IU22" s="13"/>
      <c r="IV22" s="13">
        <v>1</v>
      </c>
      <c r="IW22" s="13"/>
      <c r="IX22" s="13"/>
      <c r="IY22" s="13"/>
      <c r="IZ22" s="13">
        <v>1</v>
      </c>
      <c r="JA22" s="13"/>
      <c r="JB22" s="60">
        <v>41798</v>
      </c>
      <c r="JC22" s="13">
        <v>133</v>
      </c>
      <c r="JD22" s="13">
        <v>20</v>
      </c>
      <c r="JE22" s="13">
        <v>1</v>
      </c>
      <c r="JF22" s="13"/>
      <c r="JG22" s="13">
        <v>3</v>
      </c>
      <c r="JH22" s="13">
        <v>1</v>
      </c>
      <c r="JI22" s="13">
        <v>1</v>
      </c>
      <c r="JJ22" s="13"/>
      <c r="JK22" s="13">
        <v>1</v>
      </c>
      <c r="JL22" s="13">
        <v>1</v>
      </c>
      <c r="JM22" s="13">
        <v>4</v>
      </c>
      <c r="JN22" s="13">
        <v>1</v>
      </c>
      <c r="JO22" s="13">
        <v>1</v>
      </c>
      <c r="JP22" s="13"/>
      <c r="JQ22" s="13">
        <v>5</v>
      </c>
      <c r="JR22" s="13">
        <v>6</v>
      </c>
      <c r="JS22" s="13">
        <v>6</v>
      </c>
      <c r="JT22" s="13">
        <v>5</v>
      </c>
      <c r="JU22" s="13">
        <v>6</v>
      </c>
      <c r="JV22" s="13">
        <v>12</v>
      </c>
      <c r="JW22" s="13">
        <v>9</v>
      </c>
      <c r="JX22" s="13">
        <v>9</v>
      </c>
      <c r="JY22" s="13">
        <v>6</v>
      </c>
      <c r="JZ22" s="13">
        <v>12</v>
      </c>
      <c r="KA22" s="13">
        <v>10</v>
      </c>
      <c r="KB22" s="13">
        <v>1</v>
      </c>
      <c r="KC22" s="13">
        <v>10</v>
      </c>
      <c r="KD22" s="13">
        <v>10</v>
      </c>
      <c r="KE22" s="13">
        <v>7</v>
      </c>
      <c r="KF22" s="13">
        <v>11</v>
      </c>
      <c r="KG22" s="13">
        <v>8</v>
      </c>
      <c r="KH22" s="13">
        <v>11</v>
      </c>
      <c r="KI22" s="13">
        <v>13</v>
      </c>
      <c r="KJ22" s="13">
        <v>14</v>
      </c>
      <c r="KK22" s="13">
        <v>12</v>
      </c>
      <c r="KL22" s="13">
        <v>7</v>
      </c>
      <c r="KM22" s="13">
        <v>13</v>
      </c>
      <c r="KN22" s="13">
        <v>8</v>
      </c>
      <c r="KO22" s="13">
        <v>17</v>
      </c>
      <c r="KP22" s="13">
        <v>11</v>
      </c>
      <c r="KQ22" s="13">
        <v>15</v>
      </c>
      <c r="KR22" s="13">
        <v>15</v>
      </c>
      <c r="KS22" s="13">
        <v>12</v>
      </c>
      <c r="KT22" s="13">
        <v>16</v>
      </c>
      <c r="KU22" s="13">
        <v>12</v>
      </c>
      <c r="KV22" s="13">
        <v>8</v>
      </c>
      <c r="KW22" s="13">
        <v>9</v>
      </c>
      <c r="KX22" s="13">
        <v>10</v>
      </c>
      <c r="KY22" s="13">
        <v>8</v>
      </c>
      <c r="KZ22" s="13">
        <v>7</v>
      </c>
      <c r="LA22" s="13">
        <v>7</v>
      </c>
      <c r="LB22" s="13">
        <v>7</v>
      </c>
      <c r="LC22" s="13">
        <v>8</v>
      </c>
      <c r="LD22" s="13">
        <v>8</v>
      </c>
      <c r="LE22" s="13">
        <v>7</v>
      </c>
      <c r="LF22" s="13">
        <v>4</v>
      </c>
      <c r="LG22" s="13">
        <v>4</v>
      </c>
      <c r="LH22" s="13">
        <v>6</v>
      </c>
      <c r="LI22" s="13">
        <v>6</v>
      </c>
      <c r="LJ22" s="13">
        <v>5</v>
      </c>
      <c r="LK22" s="13">
        <v>3</v>
      </c>
      <c r="LL22" s="13">
        <v>4</v>
      </c>
      <c r="LM22" s="13">
        <v>6</v>
      </c>
      <c r="LN22" s="13">
        <v>8</v>
      </c>
      <c r="LO22" s="13">
        <v>5</v>
      </c>
      <c r="LP22" s="13">
        <v>5</v>
      </c>
      <c r="LQ22" s="13">
        <v>7</v>
      </c>
      <c r="LR22" s="13">
        <v>5</v>
      </c>
      <c r="LS22" s="13">
        <v>4</v>
      </c>
      <c r="LT22" s="13">
        <v>5</v>
      </c>
      <c r="LU22" s="13">
        <v>10</v>
      </c>
      <c r="LV22" s="13">
        <v>6</v>
      </c>
      <c r="LW22" s="13">
        <v>11</v>
      </c>
      <c r="LX22" s="13">
        <v>8</v>
      </c>
      <c r="LY22" s="13">
        <v>8</v>
      </c>
      <c r="LZ22" s="13">
        <v>6</v>
      </c>
      <c r="MA22" s="13">
        <v>5</v>
      </c>
      <c r="MB22" s="13">
        <v>5</v>
      </c>
      <c r="MC22" s="13">
        <v>5</v>
      </c>
      <c r="MD22" s="13">
        <v>3</v>
      </c>
      <c r="ME22" s="13">
        <v>7</v>
      </c>
      <c r="MF22" s="13">
        <v>8</v>
      </c>
      <c r="MG22" s="13">
        <v>7</v>
      </c>
      <c r="MH22" s="13">
        <v>4</v>
      </c>
      <c r="MI22" s="13">
        <v>6</v>
      </c>
      <c r="MJ22" s="13">
        <v>3</v>
      </c>
      <c r="MK22" s="13">
        <v>15</v>
      </c>
      <c r="ML22" s="13">
        <v>9</v>
      </c>
      <c r="MM22" s="13">
        <v>6</v>
      </c>
      <c r="MN22" s="13">
        <v>7</v>
      </c>
      <c r="MO22" s="13">
        <v>9</v>
      </c>
      <c r="MP22" s="13">
        <v>10</v>
      </c>
      <c r="MQ22" s="13">
        <v>9</v>
      </c>
      <c r="MR22" s="13">
        <v>7</v>
      </c>
      <c r="MS22" s="13">
        <v>4</v>
      </c>
      <c r="MT22" s="13">
        <v>1</v>
      </c>
      <c r="MU22" s="13">
        <v>1</v>
      </c>
      <c r="MV22" s="13">
        <v>2</v>
      </c>
      <c r="MW22" s="13">
        <v>2</v>
      </c>
      <c r="MX22" s="13"/>
      <c r="MY22" s="13"/>
      <c r="MZ22" s="13">
        <v>1</v>
      </c>
      <c r="NA22" s="13"/>
      <c r="NB22" s="13">
        <v>1</v>
      </c>
      <c r="NC22" s="13"/>
      <c r="ND22" s="13">
        <v>3</v>
      </c>
      <c r="NE22" s="60">
        <v>821</v>
      </c>
      <c r="NF22" s="13">
        <v>85990</v>
      </c>
      <c r="NG22" s="448"/>
      <c r="NH22" s="448"/>
      <c r="NI22" s="448"/>
      <c r="NJ22" s="448"/>
      <c r="NK22" s="448"/>
      <c r="NL22" s="448"/>
      <c r="NM22" s="448"/>
      <c r="NN22" s="448"/>
      <c r="NO22" s="448"/>
      <c r="NP22" s="448"/>
      <c r="NQ22" s="448"/>
    </row>
    <row r="23" spans="1:381">
      <c r="A23" s="5" t="s">
        <v>181</v>
      </c>
      <c r="B23" s="281">
        <f t="shared" si="26"/>
        <v>1208</v>
      </c>
      <c r="C23" s="281">
        <f t="shared" si="27"/>
        <v>1140</v>
      </c>
      <c r="D23" s="281">
        <f t="shared" si="28"/>
        <v>2486</v>
      </c>
      <c r="E23" s="281">
        <f t="shared" si="29"/>
        <v>2688</v>
      </c>
      <c r="F23" s="281">
        <f t="shared" si="30"/>
        <v>6640</v>
      </c>
      <c r="G23" s="281">
        <f t="shared" si="31"/>
        <v>7111</v>
      </c>
      <c r="H23" s="281">
        <f t="shared" si="32"/>
        <v>7885</v>
      </c>
      <c r="I23" s="281">
        <f t="shared" si="33"/>
        <v>8247</v>
      </c>
      <c r="J23" s="281">
        <f t="shared" si="34"/>
        <v>6125</v>
      </c>
      <c r="K23" s="281">
        <f t="shared" si="35"/>
        <v>6478</v>
      </c>
      <c r="L23" s="281">
        <f t="shared" si="36"/>
        <v>3998</v>
      </c>
      <c r="M23" s="281">
        <f t="shared" si="37"/>
        <v>4313</v>
      </c>
      <c r="N23" s="281">
        <f t="shared" si="38"/>
        <v>2574</v>
      </c>
      <c r="O23" s="281">
        <f t="shared" si="39"/>
        <v>2604</v>
      </c>
      <c r="P23" s="281">
        <f t="shared" si="40"/>
        <v>1278</v>
      </c>
      <c r="Q23" s="281">
        <f t="shared" si="41"/>
        <v>1262</v>
      </c>
      <c r="R23" s="281">
        <f t="shared" si="42"/>
        <v>419</v>
      </c>
      <c r="S23" s="281">
        <f t="shared" si="43"/>
        <v>583</v>
      </c>
      <c r="T23" s="281">
        <f t="shared" si="44"/>
        <v>88</v>
      </c>
      <c r="U23" s="281">
        <f t="shared" si="45"/>
        <v>166</v>
      </c>
      <c r="W23" s="12" t="s">
        <v>35</v>
      </c>
      <c r="X23" s="797">
        <f t="shared" si="46"/>
        <v>19</v>
      </c>
      <c r="Y23" s="797">
        <f t="shared" si="47"/>
        <v>11</v>
      </c>
      <c r="Z23" s="797">
        <f t="shared" si="48"/>
        <v>392</v>
      </c>
      <c r="AA23" s="797">
        <f t="shared" si="49"/>
        <v>481</v>
      </c>
      <c r="AB23" s="797">
        <f t="shared" si="50"/>
        <v>1537</v>
      </c>
      <c r="AC23" s="797">
        <f t="shared" si="51"/>
        <v>1679</v>
      </c>
      <c r="AD23" s="797">
        <f t="shared" si="52"/>
        <v>1532</v>
      </c>
      <c r="AE23" s="797">
        <f t="shared" si="53"/>
        <v>1562</v>
      </c>
      <c r="AF23" s="797">
        <f t="shared" si="54"/>
        <v>1238</v>
      </c>
      <c r="AG23" s="797">
        <f t="shared" si="55"/>
        <v>1259</v>
      </c>
      <c r="AH23" s="797">
        <f t="shared" si="56"/>
        <v>1023</v>
      </c>
      <c r="AI23" s="797">
        <f t="shared" si="57"/>
        <v>1013</v>
      </c>
      <c r="AJ23" s="797">
        <f t="shared" si="58"/>
        <v>740</v>
      </c>
      <c r="AK23" s="797">
        <f t="shared" si="59"/>
        <v>692</v>
      </c>
      <c r="AL23" s="797">
        <f t="shared" si="60"/>
        <v>334</v>
      </c>
      <c r="AM23" s="797">
        <f t="shared" si="61"/>
        <v>289</v>
      </c>
      <c r="AN23" s="797">
        <f t="shared" si="62"/>
        <v>129</v>
      </c>
      <c r="AO23" s="797">
        <f t="shared" si="63"/>
        <v>124</v>
      </c>
      <c r="AP23" s="797">
        <f t="shared" si="64"/>
        <v>21</v>
      </c>
      <c r="AQ23" s="797">
        <f t="shared" si="65"/>
        <v>25</v>
      </c>
      <c r="AR23" s="797">
        <f t="shared" si="66"/>
        <v>52</v>
      </c>
      <c r="AT23" s="12" t="s">
        <v>35</v>
      </c>
      <c r="AU23" s="13"/>
      <c r="AV23" s="13">
        <v>1</v>
      </c>
      <c r="AW23" s="13">
        <v>3</v>
      </c>
      <c r="AX23" s="13">
        <v>1</v>
      </c>
      <c r="AY23" s="13">
        <v>1</v>
      </c>
      <c r="AZ23" s="13">
        <v>2</v>
      </c>
      <c r="BA23" s="13">
        <v>1</v>
      </c>
      <c r="BB23" s="13">
        <v>2</v>
      </c>
      <c r="BC23" s="13"/>
      <c r="BD23" s="13"/>
      <c r="BE23" s="13">
        <v>6</v>
      </c>
      <c r="BF23" s="13">
        <v>6</v>
      </c>
      <c r="BG23" s="13">
        <v>6</v>
      </c>
      <c r="BH23" s="13">
        <v>10</v>
      </c>
      <c r="BI23" s="13">
        <v>26</v>
      </c>
      <c r="BJ23" s="13">
        <v>37</v>
      </c>
      <c r="BK23" s="13">
        <v>73</v>
      </c>
      <c r="BL23" s="13">
        <v>90</v>
      </c>
      <c r="BM23" s="13">
        <v>122</v>
      </c>
      <c r="BN23" s="13">
        <v>105</v>
      </c>
      <c r="BO23" s="13">
        <v>123</v>
      </c>
      <c r="BP23" s="13">
        <v>123</v>
      </c>
      <c r="BQ23" s="13">
        <v>157</v>
      </c>
      <c r="BR23" s="13">
        <v>169</v>
      </c>
      <c r="BS23" s="13">
        <v>161</v>
      </c>
      <c r="BT23" s="13">
        <v>182</v>
      </c>
      <c r="BU23" s="13">
        <v>197</v>
      </c>
      <c r="BV23" s="13">
        <v>190</v>
      </c>
      <c r="BW23" s="13">
        <v>187</v>
      </c>
      <c r="BX23" s="13">
        <v>190</v>
      </c>
      <c r="BY23" s="13">
        <v>162</v>
      </c>
      <c r="BZ23" s="13">
        <v>166</v>
      </c>
      <c r="CA23" s="13">
        <v>157</v>
      </c>
      <c r="CB23" s="13">
        <v>166</v>
      </c>
      <c r="CC23" s="13">
        <v>157</v>
      </c>
      <c r="CD23" s="13">
        <v>159</v>
      </c>
      <c r="CE23" s="13">
        <v>142</v>
      </c>
      <c r="CF23" s="13">
        <v>132</v>
      </c>
      <c r="CG23" s="13">
        <v>174</v>
      </c>
      <c r="CH23" s="13">
        <v>147</v>
      </c>
      <c r="CI23" s="13">
        <v>154</v>
      </c>
      <c r="CJ23" s="13">
        <v>149</v>
      </c>
      <c r="CK23" s="13">
        <v>123</v>
      </c>
      <c r="CL23" s="13">
        <v>131</v>
      </c>
      <c r="CM23" s="13">
        <v>130</v>
      </c>
      <c r="CN23" s="13">
        <v>130</v>
      </c>
      <c r="CO23" s="13">
        <v>112</v>
      </c>
      <c r="CP23" s="13">
        <v>110</v>
      </c>
      <c r="CQ23" s="13">
        <v>109</v>
      </c>
      <c r="CR23" s="13">
        <v>111</v>
      </c>
      <c r="CS23" s="13">
        <v>105</v>
      </c>
      <c r="CT23" s="13">
        <v>92</v>
      </c>
      <c r="CU23" s="13">
        <v>104</v>
      </c>
      <c r="CV23" s="13">
        <v>118</v>
      </c>
      <c r="CW23" s="13">
        <v>116</v>
      </c>
      <c r="CX23" s="13">
        <v>86</v>
      </c>
      <c r="CY23" s="13">
        <v>99</v>
      </c>
      <c r="CZ23" s="13">
        <v>111</v>
      </c>
      <c r="DA23" s="13">
        <v>96</v>
      </c>
      <c r="DB23" s="13">
        <v>86</v>
      </c>
      <c r="DC23" s="13">
        <v>90</v>
      </c>
      <c r="DD23" s="13">
        <v>90</v>
      </c>
      <c r="DE23" s="13">
        <v>82</v>
      </c>
      <c r="DF23" s="13">
        <v>81</v>
      </c>
      <c r="DG23" s="13">
        <v>64</v>
      </c>
      <c r="DH23" s="13">
        <v>64</v>
      </c>
      <c r="DI23" s="13">
        <v>55</v>
      </c>
      <c r="DJ23" s="13">
        <v>53</v>
      </c>
      <c r="DK23" s="13">
        <v>56</v>
      </c>
      <c r="DL23" s="13">
        <v>57</v>
      </c>
      <c r="DM23" s="13">
        <v>42</v>
      </c>
      <c r="DN23" s="13">
        <v>40</v>
      </c>
      <c r="DO23" s="13">
        <v>37</v>
      </c>
      <c r="DP23" s="13">
        <v>32</v>
      </c>
      <c r="DQ23" s="13">
        <v>25</v>
      </c>
      <c r="DR23" s="13">
        <v>28</v>
      </c>
      <c r="DS23" s="13">
        <v>24</v>
      </c>
      <c r="DT23" s="13">
        <v>28</v>
      </c>
      <c r="DU23" s="13">
        <v>21</v>
      </c>
      <c r="DV23" s="13">
        <v>12</v>
      </c>
      <c r="DW23" s="13">
        <v>16</v>
      </c>
      <c r="DX23" s="13">
        <v>15</v>
      </c>
      <c r="DY23" s="13">
        <v>13</v>
      </c>
      <c r="DZ23" s="13">
        <v>19</v>
      </c>
      <c r="EA23" s="13">
        <v>12</v>
      </c>
      <c r="EB23" s="13">
        <v>10</v>
      </c>
      <c r="EC23" s="13">
        <v>16</v>
      </c>
      <c r="ED23" s="13">
        <v>8</v>
      </c>
      <c r="EE23" s="13">
        <v>10</v>
      </c>
      <c r="EF23" s="13">
        <v>5</v>
      </c>
      <c r="EG23" s="13">
        <v>5</v>
      </c>
      <c r="EH23" s="13">
        <v>5</v>
      </c>
      <c r="EI23" s="13">
        <v>3</v>
      </c>
      <c r="EJ23" s="13">
        <v>5</v>
      </c>
      <c r="EK23" s="13">
        <v>4</v>
      </c>
      <c r="EL23" s="13"/>
      <c r="EM23" s="13">
        <v>2</v>
      </c>
      <c r="EN23" s="13"/>
      <c r="EO23" s="13"/>
      <c r="EP23" s="13">
        <v>1</v>
      </c>
      <c r="EQ23" s="13"/>
      <c r="ER23" s="13"/>
      <c r="ES23" s="13"/>
      <c r="ET23" s="13"/>
      <c r="EU23" s="13"/>
      <c r="EV23" s="13"/>
      <c r="EW23" s="13"/>
      <c r="EX23" s="60">
        <v>7135</v>
      </c>
      <c r="EY23" s="13">
        <v>1</v>
      </c>
      <c r="EZ23" s="13">
        <v>3</v>
      </c>
      <c r="FA23" s="13">
        <v>1</v>
      </c>
      <c r="FB23" s="13"/>
      <c r="FC23" s="13">
        <v>2</v>
      </c>
      <c r="FD23" s="13">
        <v>1</v>
      </c>
      <c r="FE23" s="13">
        <v>3</v>
      </c>
      <c r="FF23" s="13">
        <v>3</v>
      </c>
      <c r="FG23" s="13">
        <v>2</v>
      </c>
      <c r="FH23" s="13">
        <v>3</v>
      </c>
      <c r="FI23" s="13">
        <v>5</v>
      </c>
      <c r="FJ23" s="13">
        <v>4</v>
      </c>
      <c r="FK23" s="13">
        <v>9</v>
      </c>
      <c r="FL23" s="13">
        <v>12</v>
      </c>
      <c r="FM23" s="13">
        <v>22</v>
      </c>
      <c r="FN23" s="13">
        <v>38</v>
      </c>
      <c r="FO23" s="13">
        <v>63</v>
      </c>
      <c r="FP23" s="13">
        <v>61</v>
      </c>
      <c r="FQ23" s="13">
        <v>75</v>
      </c>
      <c r="FR23" s="13">
        <v>103</v>
      </c>
      <c r="FS23" s="13">
        <v>90</v>
      </c>
      <c r="FT23" s="13">
        <v>126</v>
      </c>
      <c r="FU23" s="13">
        <v>125</v>
      </c>
      <c r="FV23" s="13">
        <v>145</v>
      </c>
      <c r="FW23" s="13">
        <v>175</v>
      </c>
      <c r="FX23" s="13">
        <v>152</v>
      </c>
      <c r="FY23" s="13">
        <v>175</v>
      </c>
      <c r="FZ23" s="13">
        <v>193</v>
      </c>
      <c r="GA23" s="13">
        <v>163</v>
      </c>
      <c r="GB23" s="13">
        <v>193</v>
      </c>
      <c r="GC23" s="13">
        <v>164</v>
      </c>
      <c r="GD23" s="13">
        <v>149</v>
      </c>
      <c r="GE23" s="13">
        <v>143</v>
      </c>
      <c r="GF23" s="13">
        <v>155</v>
      </c>
      <c r="GG23" s="13">
        <v>149</v>
      </c>
      <c r="GH23" s="13">
        <v>178</v>
      </c>
      <c r="GI23" s="13">
        <v>134</v>
      </c>
      <c r="GJ23" s="13">
        <v>162</v>
      </c>
      <c r="GK23" s="13">
        <v>140</v>
      </c>
      <c r="GL23" s="13">
        <v>158</v>
      </c>
      <c r="GM23" s="13">
        <v>137</v>
      </c>
      <c r="GN23" s="13">
        <v>157</v>
      </c>
      <c r="GO23" s="13">
        <v>135</v>
      </c>
      <c r="GP23" s="13">
        <v>119</v>
      </c>
      <c r="GQ23" s="13">
        <v>120</v>
      </c>
      <c r="GR23" s="13">
        <v>113</v>
      </c>
      <c r="GS23" s="13">
        <v>117</v>
      </c>
      <c r="GT23" s="13">
        <v>103</v>
      </c>
      <c r="GU23" s="13">
        <v>122</v>
      </c>
      <c r="GV23" s="13">
        <v>115</v>
      </c>
      <c r="GW23" s="13">
        <v>125</v>
      </c>
      <c r="GX23" s="13">
        <v>87</v>
      </c>
      <c r="GY23" s="13">
        <v>119</v>
      </c>
      <c r="GZ23" s="13">
        <v>107</v>
      </c>
      <c r="HA23" s="13">
        <v>94</v>
      </c>
      <c r="HB23" s="13">
        <v>118</v>
      </c>
      <c r="HC23" s="13">
        <v>110</v>
      </c>
      <c r="HD23" s="13">
        <v>90</v>
      </c>
      <c r="HE23" s="13">
        <v>82</v>
      </c>
      <c r="HF23" s="13">
        <v>91</v>
      </c>
      <c r="HG23" s="13">
        <v>89</v>
      </c>
      <c r="HH23" s="13">
        <v>83</v>
      </c>
      <c r="HI23" s="13">
        <v>96</v>
      </c>
      <c r="HJ23" s="13">
        <v>94</v>
      </c>
      <c r="HK23" s="13">
        <v>86</v>
      </c>
      <c r="HL23" s="13">
        <v>64</v>
      </c>
      <c r="HM23" s="13">
        <v>55</v>
      </c>
      <c r="HN23" s="13">
        <v>61</v>
      </c>
      <c r="HO23" s="13">
        <v>55</v>
      </c>
      <c r="HP23" s="13">
        <v>57</v>
      </c>
      <c r="HQ23" s="13">
        <v>42</v>
      </c>
      <c r="HR23" s="13">
        <v>48</v>
      </c>
      <c r="HS23" s="13">
        <v>42</v>
      </c>
      <c r="HT23" s="13">
        <v>36</v>
      </c>
      <c r="HU23" s="13">
        <v>40</v>
      </c>
      <c r="HV23" s="13">
        <v>19</v>
      </c>
      <c r="HW23" s="13">
        <v>32</v>
      </c>
      <c r="HX23" s="13">
        <v>26</v>
      </c>
      <c r="HY23" s="13">
        <v>31</v>
      </c>
      <c r="HZ23" s="13">
        <v>18</v>
      </c>
      <c r="IA23" s="13">
        <v>18</v>
      </c>
      <c r="IB23" s="13">
        <v>16</v>
      </c>
      <c r="IC23" s="13">
        <v>21</v>
      </c>
      <c r="ID23" s="13">
        <v>19</v>
      </c>
      <c r="IE23" s="13">
        <v>17</v>
      </c>
      <c r="IF23" s="13">
        <v>8</v>
      </c>
      <c r="IG23" s="13">
        <v>8</v>
      </c>
      <c r="IH23" s="13">
        <v>10</v>
      </c>
      <c r="II23" s="13">
        <v>9</v>
      </c>
      <c r="IJ23" s="13">
        <v>3</v>
      </c>
      <c r="IK23" s="13">
        <v>5</v>
      </c>
      <c r="IL23" s="13">
        <v>2</v>
      </c>
      <c r="IM23" s="13">
        <v>3</v>
      </c>
      <c r="IN23" s="13">
        <v>3</v>
      </c>
      <c r="IO23" s="13">
        <v>1</v>
      </c>
      <c r="IP23" s="13">
        <v>2</v>
      </c>
      <c r="IQ23" s="13">
        <v>2</v>
      </c>
      <c r="IR23" s="13">
        <v>1</v>
      </c>
      <c r="IS23" s="13"/>
      <c r="IT23" s="13">
        <v>1</v>
      </c>
      <c r="IU23" s="13">
        <v>1</v>
      </c>
      <c r="IV23" s="13"/>
      <c r="IW23" s="13"/>
      <c r="IX23" s="13"/>
      <c r="IY23" s="13"/>
      <c r="IZ23" s="13"/>
      <c r="JA23" s="13"/>
      <c r="JB23" s="60">
        <v>6965</v>
      </c>
      <c r="JC23" s="13"/>
      <c r="JD23" s="13"/>
      <c r="JE23" s="13"/>
      <c r="JF23" s="13"/>
      <c r="JG23" s="13"/>
      <c r="JH23" s="13"/>
      <c r="JI23" s="13"/>
      <c r="JJ23" s="13"/>
      <c r="JK23" s="13"/>
      <c r="JL23" s="13"/>
      <c r="JM23" s="13">
        <v>1</v>
      </c>
      <c r="JN23" s="13"/>
      <c r="JO23" s="13"/>
      <c r="JP23" s="13">
        <v>1</v>
      </c>
      <c r="JQ23" s="13"/>
      <c r="JR23" s="13"/>
      <c r="JS23" s="13">
        <v>1</v>
      </c>
      <c r="JT23" s="13"/>
      <c r="JU23" s="13"/>
      <c r="JV23" s="13">
        <v>1</v>
      </c>
      <c r="JW23" s="13"/>
      <c r="JX23" s="13">
        <v>1</v>
      </c>
      <c r="JY23" s="13"/>
      <c r="JZ23" s="13"/>
      <c r="KA23" s="13"/>
      <c r="KB23" s="13"/>
      <c r="KC23" s="13">
        <v>2</v>
      </c>
      <c r="KD23" s="13">
        <v>2</v>
      </c>
      <c r="KE23" s="13"/>
      <c r="KF23" s="13">
        <v>1</v>
      </c>
      <c r="KG23" s="13"/>
      <c r="KH23" s="13"/>
      <c r="KI23" s="13">
        <v>2</v>
      </c>
      <c r="KJ23" s="13"/>
      <c r="KK23" s="13"/>
      <c r="KL23" s="13">
        <v>1</v>
      </c>
      <c r="KM23" s="13">
        <v>4</v>
      </c>
      <c r="KN23" s="13">
        <v>4</v>
      </c>
      <c r="KO23" s="13">
        <v>2</v>
      </c>
      <c r="KP23" s="13"/>
      <c r="KQ23" s="13"/>
      <c r="KR23" s="13"/>
      <c r="KS23" s="13">
        <v>2</v>
      </c>
      <c r="KT23" s="13">
        <v>1</v>
      </c>
      <c r="KU23" s="13"/>
      <c r="KV23" s="13">
        <v>1</v>
      </c>
      <c r="KW23" s="13"/>
      <c r="KX23" s="13">
        <v>1</v>
      </c>
      <c r="KY23" s="13"/>
      <c r="KZ23" s="13">
        <v>1</v>
      </c>
      <c r="LA23" s="13">
        <v>2</v>
      </c>
      <c r="LB23" s="13"/>
      <c r="LC23" s="13">
        <v>1</v>
      </c>
      <c r="LD23" s="13">
        <v>1</v>
      </c>
      <c r="LE23" s="13"/>
      <c r="LF23" s="13"/>
      <c r="LG23" s="13"/>
      <c r="LH23" s="13"/>
      <c r="LI23" s="13">
        <v>2</v>
      </c>
      <c r="LJ23" s="13">
        <v>1</v>
      </c>
      <c r="LK23" s="13">
        <v>1</v>
      </c>
      <c r="LL23" s="13"/>
      <c r="LM23" s="13">
        <v>2</v>
      </c>
      <c r="LN23" s="13"/>
      <c r="LO23" s="13"/>
      <c r="LP23" s="13"/>
      <c r="LQ23" s="13">
        <v>1</v>
      </c>
      <c r="LR23" s="13"/>
      <c r="LS23" s="13">
        <v>1</v>
      </c>
      <c r="LT23" s="13">
        <v>1</v>
      </c>
      <c r="LU23" s="13"/>
      <c r="LV23" s="13"/>
      <c r="LW23" s="13">
        <v>1</v>
      </c>
      <c r="LX23" s="13">
        <v>1</v>
      </c>
      <c r="LY23" s="13"/>
      <c r="LZ23" s="13"/>
      <c r="MA23" s="13"/>
      <c r="MB23" s="13"/>
      <c r="MC23" s="13"/>
      <c r="MD23" s="13"/>
      <c r="ME23" s="13"/>
      <c r="MF23" s="13">
        <v>1</v>
      </c>
      <c r="MG23" s="13">
        <v>2</v>
      </c>
      <c r="MH23" s="13"/>
      <c r="MI23" s="13">
        <v>1</v>
      </c>
      <c r="MJ23" s="13"/>
      <c r="MK23" s="13">
        <v>1</v>
      </c>
      <c r="ML23" s="13"/>
      <c r="MM23" s="13"/>
      <c r="MN23" s="13"/>
      <c r="MO23" s="13"/>
      <c r="MP23" s="13"/>
      <c r="MQ23" s="13">
        <v>1</v>
      </c>
      <c r="MR23" s="13"/>
      <c r="MS23" s="13"/>
      <c r="MT23" s="13"/>
      <c r="MU23" s="13"/>
      <c r="MV23" s="13"/>
      <c r="MW23" s="13"/>
      <c r="MX23" s="13">
        <v>1</v>
      </c>
      <c r="MY23" s="13"/>
      <c r="MZ23" s="13"/>
      <c r="NA23" s="13"/>
      <c r="NB23" s="13"/>
      <c r="NC23" s="13"/>
      <c r="ND23" s="13">
        <v>1</v>
      </c>
      <c r="NE23" s="60">
        <v>52</v>
      </c>
      <c r="NF23" s="13">
        <v>14152</v>
      </c>
      <c r="NG23" s="448"/>
      <c r="NH23" s="448"/>
      <c r="NI23" s="448"/>
      <c r="NJ23" s="448"/>
      <c r="NK23" s="448"/>
      <c r="NL23" s="448"/>
      <c r="NM23" s="448"/>
      <c r="NN23" s="448"/>
      <c r="NO23" s="448"/>
      <c r="NP23" s="448"/>
      <c r="NQ23" s="448"/>
    </row>
    <row r="24" spans="1:381">
      <c r="A24" s="5" t="s">
        <v>182</v>
      </c>
      <c r="B24" s="281">
        <f t="shared" si="26"/>
        <v>961</v>
      </c>
      <c r="C24" s="281">
        <f t="shared" si="27"/>
        <v>812</v>
      </c>
      <c r="D24" s="281">
        <f t="shared" si="28"/>
        <v>1764</v>
      </c>
      <c r="E24" s="281">
        <f t="shared" si="29"/>
        <v>2071</v>
      </c>
      <c r="F24" s="281">
        <f t="shared" si="30"/>
        <v>5215</v>
      </c>
      <c r="G24" s="281">
        <f t="shared" si="31"/>
        <v>5853</v>
      </c>
      <c r="H24" s="281">
        <f t="shared" si="32"/>
        <v>6481</v>
      </c>
      <c r="I24" s="281">
        <f t="shared" si="33"/>
        <v>7170</v>
      </c>
      <c r="J24" s="281">
        <f t="shared" si="34"/>
        <v>5176</v>
      </c>
      <c r="K24" s="281">
        <f t="shared" si="35"/>
        <v>5785</v>
      </c>
      <c r="L24" s="281">
        <f t="shared" si="36"/>
        <v>3448</v>
      </c>
      <c r="M24" s="281">
        <f t="shared" si="37"/>
        <v>3818</v>
      </c>
      <c r="N24" s="281">
        <f t="shared" si="38"/>
        <v>2413</v>
      </c>
      <c r="O24" s="281">
        <f t="shared" si="39"/>
        <v>2261</v>
      </c>
      <c r="P24" s="281">
        <f t="shared" si="40"/>
        <v>1462</v>
      </c>
      <c r="Q24" s="281">
        <f t="shared" si="41"/>
        <v>1334</v>
      </c>
      <c r="R24" s="281">
        <f t="shared" si="42"/>
        <v>584</v>
      </c>
      <c r="S24" s="281">
        <f t="shared" si="43"/>
        <v>671</v>
      </c>
      <c r="T24" s="281">
        <f t="shared" si="44"/>
        <v>93</v>
      </c>
      <c r="U24" s="281">
        <f t="shared" si="45"/>
        <v>207</v>
      </c>
      <c r="W24" s="12" t="s">
        <v>181</v>
      </c>
      <c r="X24" s="797">
        <f t="shared" si="46"/>
        <v>1208</v>
      </c>
      <c r="Y24" s="797">
        <f t="shared" si="47"/>
        <v>1140</v>
      </c>
      <c r="Z24" s="797">
        <f t="shared" si="48"/>
        <v>2486</v>
      </c>
      <c r="AA24" s="797">
        <f t="shared" si="49"/>
        <v>2688</v>
      </c>
      <c r="AB24" s="797">
        <f t="shared" si="50"/>
        <v>6640</v>
      </c>
      <c r="AC24" s="797">
        <f t="shared" si="51"/>
        <v>7111</v>
      </c>
      <c r="AD24" s="797">
        <f t="shared" si="52"/>
        <v>7885</v>
      </c>
      <c r="AE24" s="797">
        <f t="shared" si="53"/>
        <v>8247</v>
      </c>
      <c r="AF24" s="797">
        <f t="shared" si="54"/>
        <v>6125</v>
      </c>
      <c r="AG24" s="797">
        <f t="shared" si="55"/>
        <v>6478</v>
      </c>
      <c r="AH24" s="797">
        <f t="shared" si="56"/>
        <v>3998</v>
      </c>
      <c r="AI24" s="797">
        <f t="shared" si="57"/>
        <v>4313</v>
      </c>
      <c r="AJ24" s="797">
        <f t="shared" si="58"/>
        <v>2574</v>
      </c>
      <c r="AK24" s="797">
        <f t="shared" si="59"/>
        <v>2604</v>
      </c>
      <c r="AL24" s="797">
        <f t="shared" si="60"/>
        <v>1278</v>
      </c>
      <c r="AM24" s="797">
        <f t="shared" si="61"/>
        <v>1262</v>
      </c>
      <c r="AN24" s="797">
        <f t="shared" si="62"/>
        <v>419</v>
      </c>
      <c r="AO24" s="797">
        <f t="shared" si="63"/>
        <v>583</v>
      </c>
      <c r="AP24" s="797">
        <f t="shared" si="64"/>
        <v>88</v>
      </c>
      <c r="AQ24" s="797">
        <f t="shared" si="65"/>
        <v>166</v>
      </c>
      <c r="AR24" s="797">
        <f t="shared" si="66"/>
        <v>404</v>
      </c>
      <c r="AT24" s="12" t="s">
        <v>181</v>
      </c>
      <c r="AU24" s="13">
        <v>47</v>
      </c>
      <c r="AV24" s="13">
        <v>125</v>
      </c>
      <c r="AW24" s="13">
        <v>113</v>
      </c>
      <c r="AX24" s="13">
        <v>109</v>
      </c>
      <c r="AY24" s="13">
        <v>112</v>
      </c>
      <c r="AZ24" s="13">
        <v>112</v>
      </c>
      <c r="BA24" s="13">
        <v>151</v>
      </c>
      <c r="BB24" s="13">
        <v>115</v>
      </c>
      <c r="BC24" s="13">
        <v>123</v>
      </c>
      <c r="BD24" s="13">
        <v>133</v>
      </c>
      <c r="BE24" s="13">
        <v>145</v>
      </c>
      <c r="BF24" s="13">
        <v>170</v>
      </c>
      <c r="BG24" s="13">
        <v>185</v>
      </c>
      <c r="BH24" s="13">
        <v>206</v>
      </c>
      <c r="BI24" s="13">
        <v>240</v>
      </c>
      <c r="BJ24" s="13">
        <v>234</v>
      </c>
      <c r="BK24" s="13">
        <v>286</v>
      </c>
      <c r="BL24" s="13">
        <v>313</v>
      </c>
      <c r="BM24" s="13">
        <v>429</v>
      </c>
      <c r="BN24" s="13">
        <v>480</v>
      </c>
      <c r="BO24" s="13">
        <v>523</v>
      </c>
      <c r="BP24" s="13">
        <v>585</v>
      </c>
      <c r="BQ24" s="13">
        <v>582</v>
      </c>
      <c r="BR24" s="13">
        <v>702</v>
      </c>
      <c r="BS24" s="13">
        <v>703</v>
      </c>
      <c r="BT24" s="13">
        <v>684</v>
      </c>
      <c r="BU24" s="13">
        <v>820</v>
      </c>
      <c r="BV24" s="13">
        <v>755</v>
      </c>
      <c r="BW24" s="13">
        <v>838</v>
      </c>
      <c r="BX24" s="13">
        <v>919</v>
      </c>
      <c r="BY24" s="13">
        <v>952</v>
      </c>
      <c r="BZ24" s="13">
        <v>883</v>
      </c>
      <c r="CA24" s="13">
        <v>885</v>
      </c>
      <c r="CB24" s="13">
        <v>876</v>
      </c>
      <c r="CC24" s="13">
        <v>839</v>
      </c>
      <c r="CD24" s="13">
        <v>830</v>
      </c>
      <c r="CE24" s="13">
        <v>730</v>
      </c>
      <c r="CF24" s="13">
        <v>765</v>
      </c>
      <c r="CG24" s="13">
        <v>729</v>
      </c>
      <c r="CH24" s="13">
        <v>758</v>
      </c>
      <c r="CI24" s="13">
        <v>729</v>
      </c>
      <c r="CJ24" s="13">
        <v>792</v>
      </c>
      <c r="CK24" s="13">
        <v>718</v>
      </c>
      <c r="CL24" s="13">
        <v>653</v>
      </c>
      <c r="CM24" s="13">
        <v>653</v>
      </c>
      <c r="CN24" s="13">
        <v>618</v>
      </c>
      <c r="CO24" s="13">
        <v>593</v>
      </c>
      <c r="CP24" s="13">
        <v>588</v>
      </c>
      <c r="CQ24" s="13">
        <v>562</v>
      </c>
      <c r="CR24" s="13">
        <v>572</v>
      </c>
      <c r="CS24" s="13">
        <v>495</v>
      </c>
      <c r="CT24" s="13">
        <v>489</v>
      </c>
      <c r="CU24" s="13">
        <v>467</v>
      </c>
      <c r="CV24" s="13">
        <v>423</v>
      </c>
      <c r="CW24" s="13">
        <v>468</v>
      </c>
      <c r="CX24" s="13">
        <v>447</v>
      </c>
      <c r="CY24" s="13">
        <v>453</v>
      </c>
      <c r="CZ24" s="13">
        <v>355</v>
      </c>
      <c r="DA24" s="13">
        <v>383</v>
      </c>
      <c r="DB24" s="13">
        <v>333</v>
      </c>
      <c r="DC24" s="13">
        <v>340</v>
      </c>
      <c r="DD24" s="13">
        <v>321</v>
      </c>
      <c r="DE24" s="13">
        <v>304</v>
      </c>
      <c r="DF24" s="13">
        <v>296</v>
      </c>
      <c r="DG24" s="13">
        <v>250</v>
      </c>
      <c r="DH24" s="13">
        <v>240</v>
      </c>
      <c r="DI24" s="13">
        <v>251</v>
      </c>
      <c r="DJ24" s="13">
        <v>217</v>
      </c>
      <c r="DK24" s="13">
        <v>213</v>
      </c>
      <c r="DL24" s="13">
        <v>172</v>
      </c>
      <c r="DM24" s="13">
        <v>157</v>
      </c>
      <c r="DN24" s="13">
        <v>176</v>
      </c>
      <c r="DO24" s="13">
        <v>161</v>
      </c>
      <c r="DP24" s="13">
        <v>138</v>
      </c>
      <c r="DQ24" s="13">
        <v>133</v>
      </c>
      <c r="DR24" s="13">
        <v>120</v>
      </c>
      <c r="DS24" s="13">
        <v>105</v>
      </c>
      <c r="DT24" s="13">
        <v>110</v>
      </c>
      <c r="DU24" s="13">
        <v>78</v>
      </c>
      <c r="DV24" s="13">
        <v>84</v>
      </c>
      <c r="DW24" s="13">
        <v>96</v>
      </c>
      <c r="DX24" s="13">
        <v>60</v>
      </c>
      <c r="DY24" s="13">
        <v>62</v>
      </c>
      <c r="DZ24" s="13">
        <v>65</v>
      </c>
      <c r="EA24" s="13">
        <v>70</v>
      </c>
      <c r="EB24" s="13">
        <v>55</v>
      </c>
      <c r="EC24" s="13">
        <v>53</v>
      </c>
      <c r="ED24" s="13">
        <v>41</v>
      </c>
      <c r="EE24" s="13">
        <v>41</v>
      </c>
      <c r="EF24" s="13">
        <v>40</v>
      </c>
      <c r="EG24" s="13">
        <v>35</v>
      </c>
      <c r="EH24" s="13">
        <v>29</v>
      </c>
      <c r="EI24" s="13">
        <v>28</v>
      </c>
      <c r="EJ24" s="13">
        <v>15</v>
      </c>
      <c r="EK24" s="13">
        <v>15</v>
      </c>
      <c r="EL24" s="13">
        <v>10</v>
      </c>
      <c r="EM24" s="13">
        <v>11</v>
      </c>
      <c r="EN24" s="13">
        <v>7</v>
      </c>
      <c r="EO24" s="13">
        <v>6</v>
      </c>
      <c r="EP24" s="13">
        <v>3</v>
      </c>
      <c r="EQ24" s="13">
        <v>3</v>
      </c>
      <c r="ER24" s="13">
        <v>1</v>
      </c>
      <c r="ES24" s="13">
        <v>1</v>
      </c>
      <c r="ET24" s="13">
        <v>2</v>
      </c>
      <c r="EU24" s="13"/>
      <c r="EV24" s="13"/>
      <c r="EW24" s="13">
        <v>1</v>
      </c>
      <c r="EX24" s="60">
        <v>34593</v>
      </c>
      <c r="EY24" s="13">
        <v>73</v>
      </c>
      <c r="EZ24" s="13">
        <v>137</v>
      </c>
      <c r="FA24" s="13">
        <v>137</v>
      </c>
      <c r="FB24" s="13">
        <v>128</v>
      </c>
      <c r="FC24" s="13">
        <v>119</v>
      </c>
      <c r="FD24" s="13">
        <v>113</v>
      </c>
      <c r="FE24" s="13">
        <v>133</v>
      </c>
      <c r="FF24" s="13">
        <v>122</v>
      </c>
      <c r="FG24" s="13">
        <v>111</v>
      </c>
      <c r="FH24" s="13">
        <v>135</v>
      </c>
      <c r="FI24" s="13">
        <v>126</v>
      </c>
      <c r="FJ24" s="13">
        <v>168</v>
      </c>
      <c r="FK24" s="13">
        <v>180</v>
      </c>
      <c r="FL24" s="13">
        <v>194</v>
      </c>
      <c r="FM24" s="13">
        <v>196</v>
      </c>
      <c r="FN24" s="13">
        <v>242</v>
      </c>
      <c r="FO24" s="13">
        <v>297</v>
      </c>
      <c r="FP24" s="13">
        <v>309</v>
      </c>
      <c r="FQ24" s="13">
        <v>377</v>
      </c>
      <c r="FR24" s="13">
        <v>397</v>
      </c>
      <c r="FS24" s="13">
        <v>446</v>
      </c>
      <c r="FT24" s="13">
        <v>521</v>
      </c>
      <c r="FU24" s="13">
        <v>557</v>
      </c>
      <c r="FV24" s="13">
        <v>650</v>
      </c>
      <c r="FW24" s="13">
        <v>652</v>
      </c>
      <c r="FX24" s="13">
        <v>713</v>
      </c>
      <c r="FY24" s="13">
        <v>748</v>
      </c>
      <c r="FZ24" s="13">
        <v>717</v>
      </c>
      <c r="GA24" s="13">
        <v>823</v>
      </c>
      <c r="GB24" s="13">
        <v>813</v>
      </c>
      <c r="GC24" s="13">
        <v>827</v>
      </c>
      <c r="GD24" s="13">
        <v>822</v>
      </c>
      <c r="GE24" s="13">
        <v>861</v>
      </c>
      <c r="GF24" s="13">
        <v>800</v>
      </c>
      <c r="GG24" s="13">
        <v>796</v>
      </c>
      <c r="GH24" s="13">
        <v>760</v>
      </c>
      <c r="GI24" s="13">
        <v>749</v>
      </c>
      <c r="GJ24" s="13">
        <v>789</v>
      </c>
      <c r="GK24" s="13">
        <v>747</v>
      </c>
      <c r="GL24" s="13">
        <v>734</v>
      </c>
      <c r="GM24" s="13">
        <v>694</v>
      </c>
      <c r="GN24" s="13">
        <v>730</v>
      </c>
      <c r="GO24" s="13">
        <v>691</v>
      </c>
      <c r="GP24" s="13">
        <v>659</v>
      </c>
      <c r="GQ24" s="13">
        <v>606</v>
      </c>
      <c r="GR24" s="13">
        <v>587</v>
      </c>
      <c r="GS24" s="13">
        <v>581</v>
      </c>
      <c r="GT24" s="13">
        <v>525</v>
      </c>
      <c r="GU24" s="13">
        <v>520</v>
      </c>
      <c r="GV24" s="13">
        <v>532</v>
      </c>
      <c r="GW24" s="13">
        <v>482</v>
      </c>
      <c r="GX24" s="13">
        <v>413</v>
      </c>
      <c r="GY24" s="13">
        <v>426</v>
      </c>
      <c r="GZ24" s="13">
        <v>401</v>
      </c>
      <c r="HA24" s="13">
        <v>434</v>
      </c>
      <c r="HB24" s="13">
        <v>386</v>
      </c>
      <c r="HC24" s="13">
        <v>367</v>
      </c>
      <c r="HD24" s="13">
        <v>378</v>
      </c>
      <c r="HE24" s="13">
        <v>361</v>
      </c>
      <c r="HF24" s="13">
        <v>350</v>
      </c>
      <c r="HG24" s="13">
        <v>346</v>
      </c>
      <c r="HH24" s="13">
        <v>277</v>
      </c>
      <c r="HI24" s="13">
        <v>263</v>
      </c>
      <c r="HJ24" s="13">
        <v>285</v>
      </c>
      <c r="HK24" s="13">
        <v>278</v>
      </c>
      <c r="HL24" s="13">
        <v>248</v>
      </c>
      <c r="HM24" s="13">
        <v>250</v>
      </c>
      <c r="HN24" s="13">
        <v>226</v>
      </c>
      <c r="HO24" s="13">
        <v>210</v>
      </c>
      <c r="HP24" s="13">
        <v>191</v>
      </c>
      <c r="HQ24" s="13">
        <v>192</v>
      </c>
      <c r="HR24" s="13">
        <v>177</v>
      </c>
      <c r="HS24" s="13">
        <v>164</v>
      </c>
      <c r="HT24" s="13">
        <v>134</v>
      </c>
      <c r="HU24" s="13">
        <v>138</v>
      </c>
      <c r="HV24" s="13">
        <v>121</v>
      </c>
      <c r="HW24" s="13">
        <v>95</v>
      </c>
      <c r="HX24" s="13">
        <v>96</v>
      </c>
      <c r="HY24" s="13">
        <v>79</v>
      </c>
      <c r="HZ24" s="13">
        <v>82</v>
      </c>
      <c r="IA24" s="13">
        <v>77</v>
      </c>
      <c r="IB24" s="13">
        <v>63</v>
      </c>
      <c r="IC24" s="13">
        <v>53</v>
      </c>
      <c r="ID24" s="13">
        <v>38</v>
      </c>
      <c r="IE24" s="13">
        <v>49</v>
      </c>
      <c r="IF24" s="13">
        <v>25</v>
      </c>
      <c r="IG24" s="13">
        <v>36</v>
      </c>
      <c r="IH24" s="13">
        <v>29</v>
      </c>
      <c r="II24" s="13">
        <v>28</v>
      </c>
      <c r="IJ24" s="13">
        <v>21</v>
      </c>
      <c r="IK24" s="13">
        <v>20</v>
      </c>
      <c r="IL24" s="13">
        <v>20</v>
      </c>
      <c r="IM24" s="13">
        <v>10</v>
      </c>
      <c r="IN24" s="13">
        <v>12</v>
      </c>
      <c r="IO24" s="13">
        <v>7</v>
      </c>
      <c r="IP24" s="13">
        <v>5</v>
      </c>
      <c r="IQ24" s="13">
        <v>8</v>
      </c>
      <c r="IR24" s="13">
        <v>2</v>
      </c>
      <c r="IS24" s="13"/>
      <c r="IT24" s="13">
        <v>2</v>
      </c>
      <c r="IU24" s="13"/>
      <c r="IV24" s="13">
        <v>1</v>
      </c>
      <c r="IW24" s="13">
        <v>1</v>
      </c>
      <c r="IX24" s="13"/>
      <c r="IY24" s="13"/>
      <c r="IZ24" s="13"/>
      <c r="JA24" s="13"/>
      <c r="JB24" s="60">
        <v>32701</v>
      </c>
      <c r="JC24" s="13">
        <v>6</v>
      </c>
      <c r="JD24" s="13">
        <v>2</v>
      </c>
      <c r="JE24" s="13"/>
      <c r="JF24" s="13">
        <v>3</v>
      </c>
      <c r="JG24" s="13">
        <v>2</v>
      </c>
      <c r="JH24" s="13"/>
      <c r="JI24" s="13">
        <v>1</v>
      </c>
      <c r="JJ24" s="13"/>
      <c r="JK24" s="13">
        <v>1</v>
      </c>
      <c r="JL24" s="13">
        <v>6</v>
      </c>
      <c r="JM24" s="13">
        <v>2</v>
      </c>
      <c r="JN24" s="13">
        <v>3</v>
      </c>
      <c r="JO24" s="13">
        <v>1</v>
      </c>
      <c r="JP24" s="13">
        <v>1</v>
      </c>
      <c r="JQ24" s="13">
        <v>5</v>
      </c>
      <c r="JR24" s="13">
        <v>10</v>
      </c>
      <c r="JS24" s="13">
        <v>6</v>
      </c>
      <c r="JT24" s="13">
        <v>4</v>
      </c>
      <c r="JU24" s="13">
        <v>6</v>
      </c>
      <c r="JV24" s="13">
        <v>6</v>
      </c>
      <c r="JW24" s="13">
        <v>7</v>
      </c>
      <c r="JX24" s="13">
        <v>7</v>
      </c>
      <c r="JY24" s="13">
        <v>6</v>
      </c>
      <c r="JZ24" s="13">
        <v>8</v>
      </c>
      <c r="KA24" s="13">
        <v>2</v>
      </c>
      <c r="KB24" s="13">
        <v>10</v>
      </c>
      <c r="KC24" s="13">
        <v>7</v>
      </c>
      <c r="KD24" s="13">
        <v>6</v>
      </c>
      <c r="KE24" s="13">
        <v>6</v>
      </c>
      <c r="KF24" s="13">
        <v>7</v>
      </c>
      <c r="KG24" s="13">
        <v>13</v>
      </c>
      <c r="KH24" s="13">
        <v>9</v>
      </c>
      <c r="KI24" s="13">
        <v>18</v>
      </c>
      <c r="KJ24" s="13">
        <v>10</v>
      </c>
      <c r="KK24" s="13">
        <v>8</v>
      </c>
      <c r="KL24" s="13">
        <v>2</v>
      </c>
      <c r="KM24" s="13">
        <v>5</v>
      </c>
      <c r="KN24" s="13">
        <v>7</v>
      </c>
      <c r="KO24" s="13">
        <v>5</v>
      </c>
      <c r="KP24" s="13">
        <v>10</v>
      </c>
      <c r="KQ24" s="13">
        <v>7</v>
      </c>
      <c r="KR24" s="13">
        <v>11</v>
      </c>
      <c r="KS24" s="13">
        <v>6</v>
      </c>
      <c r="KT24" s="13">
        <v>9</v>
      </c>
      <c r="KU24" s="13">
        <v>10</v>
      </c>
      <c r="KV24" s="13">
        <v>6</v>
      </c>
      <c r="KW24" s="13">
        <v>3</v>
      </c>
      <c r="KX24" s="13">
        <v>7</v>
      </c>
      <c r="KY24" s="13">
        <v>7</v>
      </c>
      <c r="KZ24" s="13">
        <v>4</v>
      </c>
      <c r="LA24" s="13">
        <v>7</v>
      </c>
      <c r="LB24" s="13">
        <v>3</v>
      </c>
      <c r="LC24" s="13">
        <v>11</v>
      </c>
      <c r="LD24" s="13">
        <v>5</v>
      </c>
      <c r="LE24" s="13">
        <v>4</v>
      </c>
      <c r="LF24" s="13">
        <v>2</v>
      </c>
      <c r="LG24" s="13">
        <v>5</v>
      </c>
      <c r="LH24" s="13">
        <v>6</v>
      </c>
      <c r="LI24" s="13">
        <v>1</v>
      </c>
      <c r="LJ24" s="13">
        <v>2</v>
      </c>
      <c r="LK24" s="13">
        <v>5</v>
      </c>
      <c r="LL24" s="13">
        <v>2</v>
      </c>
      <c r="LM24" s="13">
        <v>3</v>
      </c>
      <c r="LN24" s="13">
        <v>5</v>
      </c>
      <c r="LO24" s="13">
        <v>4</v>
      </c>
      <c r="LP24" s="13">
        <v>5</v>
      </c>
      <c r="LQ24" s="13">
        <v>3</v>
      </c>
      <c r="LR24" s="13"/>
      <c r="LS24" s="13"/>
      <c r="LT24" s="13">
        <v>2</v>
      </c>
      <c r="LU24" s="13">
        <v>6</v>
      </c>
      <c r="LV24" s="13">
        <v>1</v>
      </c>
      <c r="LW24" s="13">
        <v>3</v>
      </c>
      <c r="LX24" s="13">
        <v>1</v>
      </c>
      <c r="LY24" s="13">
        <v>1</v>
      </c>
      <c r="LZ24" s="13">
        <v>1</v>
      </c>
      <c r="MA24" s="13">
        <v>1</v>
      </c>
      <c r="MB24" s="13">
        <v>2</v>
      </c>
      <c r="MC24" s="13">
        <v>1</v>
      </c>
      <c r="MD24" s="13"/>
      <c r="ME24" s="13">
        <v>3</v>
      </c>
      <c r="MF24" s="13">
        <v>2</v>
      </c>
      <c r="MG24" s="13">
        <v>1</v>
      </c>
      <c r="MH24" s="13">
        <v>1</v>
      </c>
      <c r="MI24" s="13">
        <v>1</v>
      </c>
      <c r="MJ24" s="13">
        <v>1</v>
      </c>
      <c r="MK24" s="13">
        <v>1</v>
      </c>
      <c r="ML24" s="13">
        <v>1</v>
      </c>
      <c r="MM24" s="13">
        <v>1</v>
      </c>
      <c r="MN24" s="13">
        <v>1</v>
      </c>
      <c r="MO24" s="13">
        <v>2</v>
      </c>
      <c r="MP24" s="13"/>
      <c r="MQ24" s="13">
        <v>2</v>
      </c>
      <c r="MR24" s="13"/>
      <c r="MS24" s="13">
        <v>1</v>
      </c>
      <c r="MT24" s="13">
        <v>2</v>
      </c>
      <c r="MU24" s="13"/>
      <c r="MV24" s="13">
        <v>1</v>
      </c>
      <c r="MW24" s="13"/>
      <c r="MX24" s="13">
        <v>1</v>
      </c>
      <c r="MY24" s="13"/>
      <c r="MZ24" s="13">
        <v>1</v>
      </c>
      <c r="NA24" s="13"/>
      <c r="NB24" s="13"/>
      <c r="NC24" s="13"/>
      <c r="ND24" s="13"/>
      <c r="NE24" s="60">
        <v>403</v>
      </c>
      <c r="NF24" s="13">
        <v>67697</v>
      </c>
      <c r="NG24" s="448"/>
      <c r="NH24" s="448"/>
      <c r="NI24" s="448"/>
      <c r="NJ24" s="448"/>
      <c r="NK24" s="448"/>
      <c r="NL24" s="448"/>
      <c r="NM24" s="448"/>
      <c r="NN24" s="448"/>
      <c r="NO24" s="448"/>
      <c r="NP24" s="448"/>
      <c r="NQ24" s="448"/>
    </row>
    <row r="25" spans="1:381">
      <c r="A25" s="5" t="s">
        <v>38</v>
      </c>
      <c r="B25" s="281">
        <f t="shared" si="26"/>
        <v>200</v>
      </c>
      <c r="C25" s="281">
        <f t="shared" si="27"/>
        <v>186</v>
      </c>
      <c r="D25" s="281">
        <f t="shared" si="28"/>
        <v>639</v>
      </c>
      <c r="E25" s="281">
        <f t="shared" si="29"/>
        <v>739</v>
      </c>
      <c r="F25" s="281">
        <f t="shared" si="30"/>
        <v>2736</v>
      </c>
      <c r="G25" s="281">
        <f t="shared" si="31"/>
        <v>2565</v>
      </c>
      <c r="H25" s="281">
        <f t="shared" si="32"/>
        <v>4344</v>
      </c>
      <c r="I25" s="281">
        <f t="shared" si="33"/>
        <v>3712</v>
      </c>
      <c r="J25" s="281">
        <f t="shared" si="34"/>
        <v>3872</v>
      </c>
      <c r="K25" s="281">
        <f t="shared" si="35"/>
        <v>3288</v>
      </c>
      <c r="L25" s="281">
        <f t="shared" si="36"/>
        <v>2413</v>
      </c>
      <c r="M25" s="281">
        <f t="shared" si="37"/>
        <v>2256</v>
      </c>
      <c r="N25" s="281">
        <f t="shared" si="38"/>
        <v>1587</v>
      </c>
      <c r="O25" s="281">
        <f t="shared" si="39"/>
        <v>1344</v>
      </c>
      <c r="P25" s="281">
        <f t="shared" si="40"/>
        <v>852</v>
      </c>
      <c r="Q25" s="281">
        <f t="shared" si="41"/>
        <v>655</v>
      </c>
      <c r="R25" s="281">
        <f t="shared" si="42"/>
        <v>356</v>
      </c>
      <c r="S25" s="281">
        <f t="shared" si="43"/>
        <v>310</v>
      </c>
      <c r="T25" s="281">
        <f t="shared" si="44"/>
        <v>47</v>
      </c>
      <c r="U25" s="281">
        <f t="shared" si="45"/>
        <v>73</v>
      </c>
      <c r="W25" s="12" t="s">
        <v>182</v>
      </c>
      <c r="X25" s="797">
        <f t="shared" si="46"/>
        <v>961</v>
      </c>
      <c r="Y25" s="797">
        <f t="shared" si="47"/>
        <v>812</v>
      </c>
      <c r="Z25" s="797">
        <f t="shared" si="48"/>
        <v>1764</v>
      </c>
      <c r="AA25" s="797">
        <f t="shared" si="49"/>
        <v>2071</v>
      </c>
      <c r="AB25" s="797">
        <f t="shared" si="50"/>
        <v>5215</v>
      </c>
      <c r="AC25" s="797">
        <f t="shared" si="51"/>
        <v>5853</v>
      </c>
      <c r="AD25" s="797">
        <f t="shared" si="52"/>
        <v>6481</v>
      </c>
      <c r="AE25" s="797">
        <f t="shared" si="53"/>
        <v>7170</v>
      </c>
      <c r="AF25" s="797">
        <f t="shared" si="54"/>
        <v>5176</v>
      </c>
      <c r="AG25" s="797">
        <f t="shared" si="55"/>
        <v>5785</v>
      </c>
      <c r="AH25" s="797">
        <f t="shared" si="56"/>
        <v>3448</v>
      </c>
      <c r="AI25" s="797">
        <f t="shared" si="57"/>
        <v>3818</v>
      </c>
      <c r="AJ25" s="797">
        <f t="shared" si="58"/>
        <v>2413</v>
      </c>
      <c r="AK25" s="797">
        <f t="shared" si="59"/>
        <v>2261</v>
      </c>
      <c r="AL25" s="797">
        <f t="shared" si="60"/>
        <v>1462</v>
      </c>
      <c r="AM25" s="797">
        <f t="shared" si="61"/>
        <v>1334</v>
      </c>
      <c r="AN25" s="797">
        <f t="shared" si="62"/>
        <v>584</v>
      </c>
      <c r="AO25" s="797">
        <f t="shared" si="63"/>
        <v>671</v>
      </c>
      <c r="AP25" s="797">
        <f t="shared" si="64"/>
        <v>93</v>
      </c>
      <c r="AQ25" s="797">
        <f t="shared" si="65"/>
        <v>207</v>
      </c>
      <c r="AR25" s="797">
        <f t="shared" si="66"/>
        <v>388</v>
      </c>
      <c r="AT25" s="12" t="s">
        <v>182</v>
      </c>
      <c r="AU25" s="13">
        <v>50</v>
      </c>
      <c r="AV25" s="13">
        <v>134</v>
      </c>
      <c r="AW25" s="13">
        <v>81</v>
      </c>
      <c r="AX25" s="13">
        <v>76</v>
      </c>
      <c r="AY25" s="13">
        <v>70</v>
      </c>
      <c r="AZ25" s="13">
        <v>77</v>
      </c>
      <c r="BA25" s="13">
        <v>74</v>
      </c>
      <c r="BB25" s="13">
        <v>90</v>
      </c>
      <c r="BC25" s="13">
        <v>82</v>
      </c>
      <c r="BD25" s="13">
        <v>78</v>
      </c>
      <c r="BE25" s="13">
        <v>92</v>
      </c>
      <c r="BF25" s="13">
        <v>107</v>
      </c>
      <c r="BG25" s="13">
        <v>123</v>
      </c>
      <c r="BH25" s="13">
        <v>125</v>
      </c>
      <c r="BI25" s="13">
        <v>146</v>
      </c>
      <c r="BJ25" s="13">
        <v>192</v>
      </c>
      <c r="BK25" s="13">
        <v>250</v>
      </c>
      <c r="BL25" s="13">
        <v>288</v>
      </c>
      <c r="BM25" s="13">
        <v>365</v>
      </c>
      <c r="BN25" s="13">
        <v>383</v>
      </c>
      <c r="BO25" s="13">
        <v>397</v>
      </c>
      <c r="BP25" s="13">
        <v>472</v>
      </c>
      <c r="BQ25" s="13">
        <v>473</v>
      </c>
      <c r="BR25" s="13">
        <v>520</v>
      </c>
      <c r="BS25" s="13">
        <v>612</v>
      </c>
      <c r="BT25" s="13">
        <v>627</v>
      </c>
      <c r="BU25" s="13">
        <v>628</v>
      </c>
      <c r="BV25" s="13">
        <v>699</v>
      </c>
      <c r="BW25" s="13">
        <v>684</v>
      </c>
      <c r="BX25" s="13">
        <v>741</v>
      </c>
      <c r="BY25" s="13">
        <v>760</v>
      </c>
      <c r="BZ25" s="13">
        <v>708</v>
      </c>
      <c r="CA25" s="13">
        <v>794</v>
      </c>
      <c r="CB25" s="13">
        <v>682</v>
      </c>
      <c r="CC25" s="13">
        <v>746</v>
      </c>
      <c r="CD25" s="13">
        <v>750</v>
      </c>
      <c r="CE25" s="13">
        <v>706</v>
      </c>
      <c r="CF25" s="13">
        <v>696</v>
      </c>
      <c r="CG25" s="13">
        <v>666</v>
      </c>
      <c r="CH25" s="13">
        <v>662</v>
      </c>
      <c r="CI25" s="13">
        <v>671</v>
      </c>
      <c r="CJ25" s="13">
        <v>645</v>
      </c>
      <c r="CK25" s="13">
        <v>640</v>
      </c>
      <c r="CL25" s="13">
        <v>624</v>
      </c>
      <c r="CM25" s="13">
        <v>619</v>
      </c>
      <c r="CN25" s="13">
        <v>525</v>
      </c>
      <c r="CO25" s="13">
        <v>541</v>
      </c>
      <c r="CP25" s="13">
        <v>530</v>
      </c>
      <c r="CQ25" s="13">
        <v>514</v>
      </c>
      <c r="CR25" s="13">
        <v>476</v>
      </c>
      <c r="CS25" s="13">
        <v>455</v>
      </c>
      <c r="CT25" s="13">
        <v>420</v>
      </c>
      <c r="CU25" s="13">
        <v>359</v>
      </c>
      <c r="CV25" s="13">
        <v>387</v>
      </c>
      <c r="CW25" s="13">
        <v>371</v>
      </c>
      <c r="CX25" s="13">
        <v>415</v>
      </c>
      <c r="CY25" s="13">
        <v>393</v>
      </c>
      <c r="CZ25" s="13">
        <v>353</v>
      </c>
      <c r="DA25" s="13">
        <v>348</v>
      </c>
      <c r="DB25" s="13">
        <v>317</v>
      </c>
      <c r="DC25" s="13">
        <v>292</v>
      </c>
      <c r="DD25" s="13">
        <v>258</v>
      </c>
      <c r="DE25" s="13">
        <v>254</v>
      </c>
      <c r="DF25" s="13">
        <v>244</v>
      </c>
      <c r="DG25" s="13">
        <v>229</v>
      </c>
      <c r="DH25" s="13">
        <v>209</v>
      </c>
      <c r="DI25" s="13">
        <v>204</v>
      </c>
      <c r="DJ25" s="13">
        <v>184</v>
      </c>
      <c r="DK25" s="13">
        <v>201</v>
      </c>
      <c r="DL25" s="13">
        <v>186</v>
      </c>
      <c r="DM25" s="13">
        <v>180</v>
      </c>
      <c r="DN25" s="13">
        <v>180</v>
      </c>
      <c r="DO25" s="13">
        <v>147</v>
      </c>
      <c r="DP25" s="13">
        <v>134</v>
      </c>
      <c r="DQ25" s="13">
        <v>133</v>
      </c>
      <c r="DR25" s="13">
        <v>130</v>
      </c>
      <c r="DS25" s="13">
        <v>128</v>
      </c>
      <c r="DT25" s="13">
        <v>98</v>
      </c>
      <c r="DU25" s="13">
        <v>114</v>
      </c>
      <c r="DV25" s="13">
        <v>90</v>
      </c>
      <c r="DW25" s="13">
        <v>104</v>
      </c>
      <c r="DX25" s="13">
        <v>85</v>
      </c>
      <c r="DY25" s="13">
        <v>78</v>
      </c>
      <c r="DZ25" s="13">
        <v>66</v>
      </c>
      <c r="EA25" s="13">
        <v>69</v>
      </c>
      <c r="EB25" s="13">
        <v>68</v>
      </c>
      <c r="EC25" s="13">
        <v>60</v>
      </c>
      <c r="ED25" s="13">
        <v>47</v>
      </c>
      <c r="EE25" s="13">
        <v>55</v>
      </c>
      <c r="EF25" s="13">
        <v>39</v>
      </c>
      <c r="EG25" s="13">
        <v>45</v>
      </c>
      <c r="EH25" s="13">
        <v>36</v>
      </c>
      <c r="EI25" s="13">
        <v>32</v>
      </c>
      <c r="EJ25" s="13">
        <v>23</v>
      </c>
      <c r="EK25" s="13">
        <v>16</v>
      </c>
      <c r="EL25" s="13">
        <v>14</v>
      </c>
      <c r="EM25" s="13">
        <v>20</v>
      </c>
      <c r="EN25" s="13">
        <v>4</v>
      </c>
      <c r="EO25" s="13">
        <v>8</v>
      </c>
      <c r="EP25" s="13">
        <v>5</v>
      </c>
      <c r="EQ25" s="13">
        <v>2</v>
      </c>
      <c r="ER25" s="13">
        <v>2</v>
      </c>
      <c r="ES25" s="13"/>
      <c r="ET25" s="13"/>
      <c r="EU25" s="13"/>
      <c r="EV25" s="13"/>
      <c r="EW25" s="13">
        <v>1</v>
      </c>
      <c r="EX25" s="60">
        <v>29983</v>
      </c>
      <c r="EY25" s="13">
        <v>50</v>
      </c>
      <c r="EZ25" s="13">
        <v>154</v>
      </c>
      <c r="FA25" s="13">
        <v>97</v>
      </c>
      <c r="FB25" s="13">
        <v>91</v>
      </c>
      <c r="FC25" s="13">
        <v>86</v>
      </c>
      <c r="FD25" s="13">
        <v>87</v>
      </c>
      <c r="FE25" s="13">
        <v>95</v>
      </c>
      <c r="FF25" s="13">
        <v>87</v>
      </c>
      <c r="FG25" s="13">
        <v>98</v>
      </c>
      <c r="FH25" s="13">
        <v>116</v>
      </c>
      <c r="FI25" s="13">
        <v>75</v>
      </c>
      <c r="FJ25" s="13">
        <v>82</v>
      </c>
      <c r="FK25" s="13">
        <v>120</v>
      </c>
      <c r="FL25" s="13">
        <v>121</v>
      </c>
      <c r="FM25" s="13">
        <v>151</v>
      </c>
      <c r="FN25" s="13">
        <v>176</v>
      </c>
      <c r="FO25" s="13">
        <v>174</v>
      </c>
      <c r="FP25" s="13">
        <v>231</v>
      </c>
      <c r="FQ25" s="13">
        <v>323</v>
      </c>
      <c r="FR25" s="13">
        <v>311</v>
      </c>
      <c r="FS25" s="13">
        <v>344</v>
      </c>
      <c r="FT25" s="13">
        <v>409</v>
      </c>
      <c r="FU25" s="13">
        <v>444</v>
      </c>
      <c r="FV25" s="13">
        <v>475</v>
      </c>
      <c r="FW25" s="13">
        <v>562</v>
      </c>
      <c r="FX25" s="13">
        <v>549</v>
      </c>
      <c r="FY25" s="13">
        <v>540</v>
      </c>
      <c r="FZ25" s="13">
        <v>627</v>
      </c>
      <c r="GA25" s="13">
        <v>582</v>
      </c>
      <c r="GB25" s="13">
        <v>683</v>
      </c>
      <c r="GC25" s="13">
        <v>695</v>
      </c>
      <c r="GD25" s="13">
        <v>733</v>
      </c>
      <c r="GE25" s="13">
        <v>662</v>
      </c>
      <c r="GF25" s="13">
        <v>644</v>
      </c>
      <c r="GG25" s="13">
        <v>654</v>
      </c>
      <c r="GH25" s="13">
        <v>628</v>
      </c>
      <c r="GI25" s="13">
        <v>635</v>
      </c>
      <c r="GJ25" s="13">
        <v>609</v>
      </c>
      <c r="GK25" s="13">
        <v>632</v>
      </c>
      <c r="GL25" s="13">
        <v>589</v>
      </c>
      <c r="GM25" s="13">
        <v>586</v>
      </c>
      <c r="GN25" s="13">
        <v>586</v>
      </c>
      <c r="GO25" s="13">
        <v>551</v>
      </c>
      <c r="GP25" s="13">
        <v>571</v>
      </c>
      <c r="GQ25" s="13">
        <v>505</v>
      </c>
      <c r="GR25" s="13">
        <v>525</v>
      </c>
      <c r="GS25" s="13">
        <v>512</v>
      </c>
      <c r="GT25" s="13">
        <v>439</v>
      </c>
      <c r="GU25" s="13">
        <v>461</v>
      </c>
      <c r="GV25" s="13">
        <v>440</v>
      </c>
      <c r="GW25" s="13">
        <v>411</v>
      </c>
      <c r="GX25" s="13">
        <v>381</v>
      </c>
      <c r="GY25" s="13">
        <v>339</v>
      </c>
      <c r="GZ25" s="13">
        <v>329</v>
      </c>
      <c r="HA25" s="13">
        <v>336</v>
      </c>
      <c r="HB25" s="13">
        <v>359</v>
      </c>
      <c r="HC25" s="13">
        <v>330</v>
      </c>
      <c r="HD25" s="13">
        <v>334</v>
      </c>
      <c r="HE25" s="13">
        <v>306</v>
      </c>
      <c r="HF25" s="13">
        <v>323</v>
      </c>
      <c r="HG25" s="13">
        <v>310</v>
      </c>
      <c r="HH25" s="13">
        <v>277</v>
      </c>
      <c r="HI25" s="13">
        <v>258</v>
      </c>
      <c r="HJ25" s="13">
        <v>253</v>
      </c>
      <c r="HK25" s="13">
        <v>229</v>
      </c>
      <c r="HL25" s="13">
        <v>228</v>
      </c>
      <c r="HM25" s="13">
        <v>220</v>
      </c>
      <c r="HN25" s="13">
        <v>204</v>
      </c>
      <c r="HO25" s="13">
        <v>211</v>
      </c>
      <c r="HP25" s="13">
        <v>223</v>
      </c>
      <c r="HQ25" s="13">
        <v>161</v>
      </c>
      <c r="HR25" s="13">
        <v>174</v>
      </c>
      <c r="HS25" s="13">
        <v>175</v>
      </c>
      <c r="HT25" s="13">
        <v>164</v>
      </c>
      <c r="HU25" s="13">
        <v>155</v>
      </c>
      <c r="HV25" s="13">
        <v>150</v>
      </c>
      <c r="HW25" s="13">
        <v>140</v>
      </c>
      <c r="HX25" s="13">
        <v>117</v>
      </c>
      <c r="HY25" s="13">
        <v>116</v>
      </c>
      <c r="HZ25" s="13">
        <v>110</v>
      </c>
      <c r="IA25" s="13">
        <v>83</v>
      </c>
      <c r="IB25" s="13">
        <v>88</v>
      </c>
      <c r="IC25" s="13">
        <v>89</v>
      </c>
      <c r="ID25" s="13">
        <v>62</v>
      </c>
      <c r="IE25" s="13">
        <v>49</v>
      </c>
      <c r="IF25" s="13">
        <v>57</v>
      </c>
      <c r="IG25" s="13">
        <v>48</v>
      </c>
      <c r="IH25" s="13">
        <v>40</v>
      </c>
      <c r="II25" s="13">
        <v>44</v>
      </c>
      <c r="IJ25" s="13">
        <v>24</v>
      </c>
      <c r="IK25" s="13">
        <v>28</v>
      </c>
      <c r="IL25" s="13">
        <v>16</v>
      </c>
      <c r="IM25" s="13">
        <v>19</v>
      </c>
      <c r="IN25" s="13">
        <v>13</v>
      </c>
      <c r="IO25" s="13">
        <v>5</v>
      </c>
      <c r="IP25" s="13">
        <v>5</v>
      </c>
      <c r="IQ25" s="13">
        <v>1</v>
      </c>
      <c r="IR25" s="13">
        <v>3</v>
      </c>
      <c r="IS25" s="13"/>
      <c r="IT25" s="13">
        <v>2</v>
      </c>
      <c r="IU25" s="13"/>
      <c r="IV25" s="13"/>
      <c r="IW25" s="13">
        <v>1</v>
      </c>
      <c r="IX25" s="13"/>
      <c r="IY25" s="13"/>
      <c r="IZ25" s="13"/>
      <c r="JA25" s="13">
        <v>1</v>
      </c>
      <c r="JB25" s="60">
        <v>27598</v>
      </c>
      <c r="JC25" s="13">
        <v>24</v>
      </c>
      <c r="JD25" s="13">
        <v>7</v>
      </c>
      <c r="JE25" s="13">
        <v>2</v>
      </c>
      <c r="JF25" s="13"/>
      <c r="JG25" s="13"/>
      <c r="JH25" s="13">
        <v>1</v>
      </c>
      <c r="JI25" s="13"/>
      <c r="JJ25" s="13">
        <v>1</v>
      </c>
      <c r="JK25" s="13">
        <v>1</v>
      </c>
      <c r="JL25" s="13"/>
      <c r="JM25" s="13">
        <v>2</v>
      </c>
      <c r="JN25" s="13">
        <v>1</v>
      </c>
      <c r="JO25" s="13">
        <v>1</v>
      </c>
      <c r="JP25" s="13">
        <v>1</v>
      </c>
      <c r="JQ25" s="13">
        <v>1</v>
      </c>
      <c r="JR25" s="13">
        <v>2</v>
      </c>
      <c r="JS25" s="13">
        <v>1</v>
      </c>
      <c r="JT25" s="13">
        <v>6</v>
      </c>
      <c r="JU25" s="13">
        <v>2</v>
      </c>
      <c r="JV25" s="13">
        <v>5</v>
      </c>
      <c r="JW25" s="13">
        <v>2</v>
      </c>
      <c r="JX25" s="13">
        <v>4</v>
      </c>
      <c r="JY25" s="13">
        <v>3</v>
      </c>
      <c r="JZ25" s="13">
        <v>2</v>
      </c>
      <c r="KA25" s="13">
        <v>6</v>
      </c>
      <c r="KB25" s="13">
        <v>6</v>
      </c>
      <c r="KC25" s="13">
        <v>3</v>
      </c>
      <c r="KD25" s="13">
        <v>4</v>
      </c>
      <c r="KE25" s="13">
        <v>7</v>
      </c>
      <c r="KF25" s="13">
        <v>9</v>
      </c>
      <c r="KG25" s="13">
        <v>8</v>
      </c>
      <c r="KH25" s="13">
        <v>5</v>
      </c>
      <c r="KI25" s="13">
        <v>11</v>
      </c>
      <c r="KJ25" s="13">
        <v>9</v>
      </c>
      <c r="KK25" s="13">
        <v>8</v>
      </c>
      <c r="KL25" s="13">
        <v>2</v>
      </c>
      <c r="KM25" s="13">
        <v>7</v>
      </c>
      <c r="KN25" s="13">
        <v>9</v>
      </c>
      <c r="KO25" s="13">
        <v>7</v>
      </c>
      <c r="KP25" s="13">
        <v>9</v>
      </c>
      <c r="KQ25" s="13">
        <v>6</v>
      </c>
      <c r="KR25" s="13">
        <v>9</v>
      </c>
      <c r="KS25" s="13">
        <v>9</v>
      </c>
      <c r="KT25" s="13">
        <v>12</v>
      </c>
      <c r="KU25" s="13">
        <v>6</v>
      </c>
      <c r="KV25" s="13">
        <v>9</v>
      </c>
      <c r="KW25" s="13">
        <v>7</v>
      </c>
      <c r="KX25" s="13">
        <v>3</v>
      </c>
      <c r="KY25" s="13">
        <v>7</v>
      </c>
      <c r="KZ25" s="13">
        <v>3</v>
      </c>
      <c r="LA25" s="13">
        <v>10</v>
      </c>
      <c r="LB25" s="13">
        <v>6</v>
      </c>
      <c r="LC25" s="13">
        <v>6</v>
      </c>
      <c r="LD25" s="13">
        <v>4</v>
      </c>
      <c r="LE25" s="13">
        <v>5</v>
      </c>
      <c r="LF25" s="13">
        <v>3</v>
      </c>
      <c r="LG25" s="13">
        <v>5</v>
      </c>
      <c r="LH25" s="13">
        <v>1</v>
      </c>
      <c r="LI25" s="13">
        <v>8</v>
      </c>
      <c r="LJ25" s="13">
        <v>2</v>
      </c>
      <c r="LK25" s="13">
        <v>3</v>
      </c>
      <c r="LL25" s="13">
        <v>4</v>
      </c>
      <c r="LM25" s="13">
        <v>6</v>
      </c>
      <c r="LN25" s="13">
        <v>2</v>
      </c>
      <c r="LO25" s="13">
        <v>2</v>
      </c>
      <c r="LP25" s="13">
        <v>3</v>
      </c>
      <c r="LQ25" s="13">
        <v>1</v>
      </c>
      <c r="LR25" s="13">
        <v>3</v>
      </c>
      <c r="LS25" s="13">
        <v>4</v>
      </c>
      <c r="LT25" s="13">
        <v>1</v>
      </c>
      <c r="LU25" s="13">
        <v>5</v>
      </c>
      <c r="LV25" s="13">
        <v>1</v>
      </c>
      <c r="LW25" s="13">
        <v>3</v>
      </c>
      <c r="LX25" s="13">
        <v>5</v>
      </c>
      <c r="LY25" s="13">
        <v>2</v>
      </c>
      <c r="LZ25" s="13">
        <v>4</v>
      </c>
      <c r="MA25" s="13">
        <v>3</v>
      </c>
      <c r="MB25" s="13">
        <v>2</v>
      </c>
      <c r="MC25" s="13">
        <v>4</v>
      </c>
      <c r="MD25" s="13"/>
      <c r="ME25" s="13">
        <v>2</v>
      </c>
      <c r="MF25" s="13">
        <v>1</v>
      </c>
      <c r="MG25" s="13">
        <v>3</v>
      </c>
      <c r="MH25" s="13">
        <v>3</v>
      </c>
      <c r="MI25" s="13">
        <v>2</v>
      </c>
      <c r="MJ25" s="13">
        <v>1</v>
      </c>
      <c r="MK25" s="13"/>
      <c r="ML25" s="13">
        <v>2</v>
      </c>
      <c r="MM25" s="13"/>
      <c r="MN25" s="13">
        <v>2</v>
      </c>
      <c r="MO25" s="13">
        <v>4</v>
      </c>
      <c r="MP25" s="13">
        <v>2</v>
      </c>
      <c r="MQ25" s="13"/>
      <c r="MR25" s="13">
        <v>1</v>
      </c>
      <c r="MS25" s="13">
        <v>1</v>
      </c>
      <c r="MT25" s="13">
        <v>2</v>
      </c>
      <c r="MU25" s="13">
        <v>1</v>
      </c>
      <c r="MV25" s="13"/>
      <c r="MW25" s="13">
        <v>1</v>
      </c>
      <c r="MX25" s="13"/>
      <c r="MY25" s="13"/>
      <c r="MZ25" s="13"/>
      <c r="NA25" s="13"/>
      <c r="NB25" s="13"/>
      <c r="NC25" s="13"/>
      <c r="ND25" s="13"/>
      <c r="NE25" s="60">
        <v>386</v>
      </c>
      <c r="NF25" s="13">
        <v>57967</v>
      </c>
      <c r="NG25" s="448"/>
      <c r="NH25" s="448"/>
      <c r="NI25" s="448"/>
      <c r="NJ25" s="448"/>
      <c r="NK25" s="448"/>
      <c r="NL25" s="448"/>
      <c r="NM25" s="448"/>
      <c r="NN25" s="448"/>
      <c r="NO25" s="448"/>
      <c r="NP25" s="448"/>
      <c r="NQ25" s="448"/>
    </row>
    <row r="26" spans="1:381">
      <c r="A26" s="5" t="s">
        <v>39</v>
      </c>
      <c r="B26" s="281">
        <f t="shared" si="26"/>
        <v>20</v>
      </c>
      <c r="C26" s="281">
        <f t="shared" si="27"/>
        <v>18</v>
      </c>
      <c r="D26" s="281">
        <f t="shared" si="28"/>
        <v>459</v>
      </c>
      <c r="E26" s="281">
        <f t="shared" si="29"/>
        <v>461</v>
      </c>
      <c r="F26" s="281">
        <f t="shared" si="30"/>
        <v>2619</v>
      </c>
      <c r="G26" s="281">
        <f t="shared" si="31"/>
        <v>2175</v>
      </c>
      <c r="H26" s="281">
        <f t="shared" si="32"/>
        <v>2745</v>
      </c>
      <c r="I26" s="281">
        <f t="shared" si="33"/>
        <v>2147</v>
      </c>
      <c r="J26" s="281">
        <f t="shared" si="34"/>
        <v>2183</v>
      </c>
      <c r="K26" s="281">
        <f t="shared" si="35"/>
        <v>1864</v>
      </c>
      <c r="L26" s="281">
        <f t="shared" si="36"/>
        <v>1375</v>
      </c>
      <c r="M26" s="281">
        <f t="shared" si="37"/>
        <v>1321</v>
      </c>
      <c r="N26" s="281">
        <f t="shared" si="38"/>
        <v>761</v>
      </c>
      <c r="O26" s="281">
        <f t="shared" si="39"/>
        <v>817</v>
      </c>
      <c r="P26" s="281">
        <f t="shared" si="40"/>
        <v>410</v>
      </c>
      <c r="Q26" s="281">
        <f t="shared" si="41"/>
        <v>423</v>
      </c>
      <c r="R26" s="281">
        <f t="shared" si="42"/>
        <v>94</v>
      </c>
      <c r="S26" s="281">
        <f t="shared" si="43"/>
        <v>167</v>
      </c>
      <c r="T26" s="281">
        <f t="shared" si="44"/>
        <v>15</v>
      </c>
      <c r="U26" s="281">
        <f t="shared" si="45"/>
        <v>36</v>
      </c>
      <c r="W26" s="12" t="s">
        <v>38</v>
      </c>
      <c r="X26" s="797">
        <f t="shared" si="46"/>
        <v>200</v>
      </c>
      <c r="Y26" s="797">
        <f t="shared" si="47"/>
        <v>186</v>
      </c>
      <c r="Z26" s="797">
        <f t="shared" si="48"/>
        <v>639</v>
      </c>
      <c r="AA26" s="797">
        <f t="shared" si="49"/>
        <v>739</v>
      </c>
      <c r="AB26" s="797">
        <f t="shared" si="50"/>
        <v>2736</v>
      </c>
      <c r="AC26" s="797">
        <f t="shared" si="51"/>
        <v>2565</v>
      </c>
      <c r="AD26" s="797">
        <f t="shared" si="52"/>
        <v>4344</v>
      </c>
      <c r="AE26" s="797">
        <f t="shared" si="53"/>
        <v>3712</v>
      </c>
      <c r="AF26" s="797">
        <f t="shared" si="54"/>
        <v>3872</v>
      </c>
      <c r="AG26" s="797">
        <f t="shared" si="55"/>
        <v>3288</v>
      </c>
      <c r="AH26" s="797">
        <f t="shared" si="56"/>
        <v>2413</v>
      </c>
      <c r="AI26" s="797">
        <f t="shared" si="57"/>
        <v>2256</v>
      </c>
      <c r="AJ26" s="797">
        <f t="shared" si="58"/>
        <v>1587</v>
      </c>
      <c r="AK26" s="797">
        <f t="shared" si="59"/>
        <v>1344</v>
      </c>
      <c r="AL26" s="797">
        <f t="shared" si="60"/>
        <v>852</v>
      </c>
      <c r="AM26" s="797">
        <f t="shared" si="61"/>
        <v>655</v>
      </c>
      <c r="AN26" s="797">
        <f t="shared" si="62"/>
        <v>356</v>
      </c>
      <c r="AO26" s="797">
        <f t="shared" si="63"/>
        <v>310</v>
      </c>
      <c r="AP26" s="797">
        <f t="shared" si="64"/>
        <v>47</v>
      </c>
      <c r="AQ26" s="797">
        <f t="shared" si="65"/>
        <v>73</v>
      </c>
      <c r="AR26" s="797">
        <f t="shared" si="66"/>
        <v>345</v>
      </c>
      <c r="AT26" s="12" t="s">
        <v>38</v>
      </c>
      <c r="AU26" s="13">
        <v>19</v>
      </c>
      <c r="AV26" s="13">
        <v>26</v>
      </c>
      <c r="AW26" s="13">
        <v>24</v>
      </c>
      <c r="AX26" s="13">
        <v>16</v>
      </c>
      <c r="AY26" s="13">
        <v>16</v>
      </c>
      <c r="AZ26" s="13">
        <v>13</v>
      </c>
      <c r="BA26" s="13">
        <v>20</v>
      </c>
      <c r="BB26" s="13">
        <v>21</v>
      </c>
      <c r="BC26" s="13">
        <v>14</v>
      </c>
      <c r="BD26" s="13">
        <v>17</v>
      </c>
      <c r="BE26" s="13">
        <v>26</v>
      </c>
      <c r="BF26" s="13">
        <v>32</v>
      </c>
      <c r="BG26" s="13">
        <v>41</v>
      </c>
      <c r="BH26" s="13">
        <v>43</v>
      </c>
      <c r="BI26" s="13">
        <v>49</v>
      </c>
      <c r="BJ26" s="13">
        <v>84</v>
      </c>
      <c r="BK26" s="13">
        <v>98</v>
      </c>
      <c r="BL26" s="13">
        <v>106</v>
      </c>
      <c r="BM26" s="13">
        <v>119</v>
      </c>
      <c r="BN26" s="13">
        <v>141</v>
      </c>
      <c r="BO26" s="13">
        <v>173</v>
      </c>
      <c r="BP26" s="13">
        <v>180</v>
      </c>
      <c r="BQ26" s="13">
        <v>182</v>
      </c>
      <c r="BR26" s="13">
        <v>214</v>
      </c>
      <c r="BS26" s="13">
        <v>215</v>
      </c>
      <c r="BT26" s="13">
        <v>275</v>
      </c>
      <c r="BU26" s="13">
        <v>286</v>
      </c>
      <c r="BV26" s="13">
        <v>298</v>
      </c>
      <c r="BW26" s="13">
        <v>354</v>
      </c>
      <c r="BX26" s="13">
        <v>388</v>
      </c>
      <c r="BY26" s="13">
        <v>362</v>
      </c>
      <c r="BZ26" s="13">
        <v>384</v>
      </c>
      <c r="CA26" s="13">
        <v>350</v>
      </c>
      <c r="CB26" s="13">
        <v>381</v>
      </c>
      <c r="CC26" s="13">
        <v>391</v>
      </c>
      <c r="CD26" s="13">
        <v>392</v>
      </c>
      <c r="CE26" s="13">
        <v>397</v>
      </c>
      <c r="CF26" s="13">
        <v>339</v>
      </c>
      <c r="CG26" s="13">
        <v>342</v>
      </c>
      <c r="CH26" s="13">
        <v>374</v>
      </c>
      <c r="CI26" s="13">
        <v>351</v>
      </c>
      <c r="CJ26" s="13">
        <v>413</v>
      </c>
      <c r="CK26" s="13">
        <v>366</v>
      </c>
      <c r="CL26" s="13">
        <v>335</v>
      </c>
      <c r="CM26" s="13">
        <v>346</v>
      </c>
      <c r="CN26" s="13">
        <v>306</v>
      </c>
      <c r="CO26" s="13">
        <v>321</v>
      </c>
      <c r="CP26" s="13">
        <v>276</v>
      </c>
      <c r="CQ26" s="13">
        <v>271</v>
      </c>
      <c r="CR26" s="13">
        <v>303</v>
      </c>
      <c r="CS26" s="13">
        <v>255</v>
      </c>
      <c r="CT26" s="13">
        <v>260</v>
      </c>
      <c r="CU26" s="13">
        <v>249</v>
      </c>
      <c r="CV26" s="13">
        <v>208</v>
      </c>
      <c r="CW26" s="13">
        <v>225</v>
      </c>
      <c r="CX26" s="13">
        <v>240</v>
      </c>
      <c r="CY26" s="13">
        <v>223</v>
      </c>
      <c r="CZ26" s="13">
        <v>222</v>
      </c>
      <c r="DA26" s="13">
        <v>180</v>
      </c>
      <c r="DB26" s="13">
        <v>194</v>
      </c>
      <c r="DC26" s="13">
        <v>161</v>
      </c>
      <c r="DD26" s="13">
        <v>167</v>
      </c>
      <c r="DE26" s="13">
        <v>165</v>
      </c>
      <c r="DF26" s="13">
        <v>160</v>
      </c>
      <c r="DG26" s="13">
        <v>143</v>
      </c>
      <c r="DH26" s="13">
        <v>139</v>
      </c>
      <c r="DI26" s="13">
        <v>130</v>
      </c>
      <c r="DJ26" s="13">
        <v>105</v>
      </c>
      <c r="DK26" s="13">
        <v>90</v>
      </c>
      <c r="DL26" s="13">
        <v>84</v>
      </c>
      <c r="DM26" s="13">
        <v>93</v>
      </c>
      <c r="DN26" s="13">
        <v>80</v>
      </c>
      <c r="DO26" s="13">
        <v>84</v>
      </c>
      <c r="DP26" s="13">
        <v>69</v>
      </c>
      <c r="DQ26" s="13">
        <v>65</v>
      </c>
      <c r="DR26" s="13">
        <v>37</v>
      </c>
      <c r="DS26" s="13">
        <v>72</v>
      </c>
      <c r="DT26" s="13">
        <v>47</v>
      </c>
      <c r="DU26" s="13">
        <v>51</v>
      </c>
      <c r="DV26" s="13">
        <v>57</v>
      </c>
      <c r="DW26" s="13">
        <v>53</v>
      </c>
      <c r="DX26" s="13">
        <v>39</v>
      </c>
      <c r="DY26" s="13">
        <v>38</v>
      </c>
      <c r="DZ26" s="13">
        <v>38</v>
      </c>
      <c r="EA26" s="13">
        <v>35</v>
      </c>
      <c r="EB26" s="13">
        <v>27</v>
      </c>
      <c r="EC26" s="13">
        <v>26</v>
      </c>
      <c r="ED26" s="13">
        <v>19</v>
      </c>
      <c r="EE26" s="13">
        <v>17</v>
      </c>
      <c r="EF26" s="13">
        <v>18</v>
      </c>
      <c r="EG26" s="13">
        <v>20</v>
      </c>
      <c r="EH26" s="13">
        <v>13</v>
      </c>
      <c r="EI26" s="13">
        <v>6</v>
      </c>
      <c r="EJ26" s="13">
        <v>10</v>
      </c>
      <c r="EK26" s="13">
        <v>11</v>
      </c>
      <c r="EL26" s="13">
        <v>7</v>
      </c>
      <c r="EM26" s="13">
        <v>2</v>
      </c>
      <c r="EN26" s="13">
        <v>1</v>
      </c>
      <c r="EO26" s="13">
        <v>2</v>
      </c>
      <c r="EP26" s="13"/>
      <c r="EQ26" s="13"/>
      <c r="ER26" s="13">
        <v>1</v>
      </c>
      <c r="ES26" s="13"/>
      <c r="ET26" s="13"/>
      <c r="EU26" s="13"/>
      <c r="EV26" s="13"/>
      <c r="EW26" s="13"/>
      <c r="EX26" s="60">
        <v>15128</v>
      </c>
      <c r="EY26" s="13">
        <v>12</v>
      </c>
      <c r="EZ26" s="13">
        <v>25</v>
      </c>
      <c r="FA26" s="13">
        <v>21</v>
      </c>
      <c r="FB26" s="13">
        <v>23</v>
      </c>
      <c r="FC26" s="13">
        <v>13</v>
      </c>
      <c r="FD26" s="13">
        <v>24</v>
      </c>
      <c r="FE26" s="13">
        <v>24</v>
      </c>
      <c r="FF26" s="13">
        <v>18</v>
      </c>
      <c r="FG26" s="13">
        <v>21</v>
      </c>
      <c r="FH26" s="13">
        <v>19</v>
      </c>
      <c r="FI26" s="13">
        <v>21</v>
      </c>
      <c r="FJ26" s="13">
        <v>19</v>
      </c>
      <c r="FK26" s="13">
        <v>35</v>
      </c>
      <c r="FL26" s="13">
        <v>34</v>
      </c>
      <c r="FM26" s="13">
        <v>34</v>
      </c>
      <c r="FN26" s="13">
        <v>71</v>
      </c>
      <c r="FO26" s="13">
        <v>97</v>
      </c>
      <c r="FP26" s="13">
        <v>87</v>
      </c>
      <c r="FQ26" s="13">
        <v>100</v>
      </c>
      <c r="FR26" s="13">
        <v>141</v>
      </c>
      <c r="FS26" s="13">
        <v>151</v>
      </c>
      <c r="FT26" s="13">
        <v>162</v>
      </c>
      <c r="FU26" s="13">
        <v>205</v>
      </c>
      <c r="FV26" s="13">
        <v>190</v>
      </c>
      <c r="FW26" s="13">
        <v>247</v>
      </c>
      <c r="FX26" s="13">
        <v>316</v>
      </c>
      <c r="FY26" s="13">
        <v>311</v>
      </c>
      <c r="FZ26" s="13">
        <v>330</v>
      </c>
      <c r="GA26" s="13">
        <v>372</v>
      </c>
      <c r="GB26" s="13">
        <v>452</v>
      </c>
      <c r="GC26" s="13">
        <v>407</v>
      </c>
      <c r="GD26" s="13">
        <v>410</v>
      </c>
      <c r="GE26" s="13">
        <v>426</v>
      </c>
      <c r="GF26" s="13">
        <v>438</v>
      </c>
      <c r="GG26" s="13">
        <v>457</v>
      </c>
      <c r="GH26" s="13">
        <v>459</v>
      </c>
      <c r="GI26" s="13">
        <v>440</v>
      </c>
      <c r="GJ26" s="13">
        <v>420</v>
      </c>
      <c r="GK26" s="13">
        <v>429</v>
      </c>
      <c r="GL26" s="13">
        <v>458</v>
      </c>
      <c r="GM26" s="13">
        <v>432</v>
      </c>
      <c r="GN26" s="13">
        <v>445</v>
      </c>
      <c r="GO26" s="13">
        <v>391</v>
      </c>
      <c r="GP26" s="13">
        <v>429</v>
      </c>
      <c r="GQ26" s="13">
        <v>399</v>
      </c>
      <c r="GR26" s="13">
        <v>391</v>
      </c>
      <c r="GS26" s="13">
        <v>403</v>
      </c>
      <c r="GT26" s="13">
        <v>325</v>
      </c>
      <c r="GU26" s="13">
        <v>335</v>
      </c>
      <c r="GV26" s="13">
        <v>322</v>
      </c>
      <c r="GW26" s="13">
        <v>286</v>
      </c>
      <c r="GX26" s="13">
        <v>294</v>
      </c>
      <c r="GY26" s="13">
        <v>263</v>
      </c>
      <c r="GZ26" s="13">
        <v>226</v>
      </c>
      <c r="HA26" s="13">
        <v>265</v>
      </c>
      <c r="HB26" s="13">
        <v>215</v>
      </c>
      <c r="HC26" s="13">
        <v>235</v>
      </c>
      <c r="HD26" s="13">
        <v>217</v>
      </c>
      <c r="HE26" s="13">
        <v>223</v>
      </c>
      <c r="HF26" s="13">
        <v>189</v>
      </c>
      <c r="HG26" s="13">
        <v>190</v>
      </c>
      <c r="HH26" s="13">
        <v>171</v>
      </c>
      <c r="HI26" s="13">
        <v>164</v>
      </c>
      <c r="HJ26" s="13">
        <v>160</v>
      </c>
      <c r="HK26" s="13">
        <v>182</v>
      </c>
      <c r="HL26" s="13">
        <v>162</v>
      </c>
      <c r="HM26" s="13">
        <v>147</v>
      </c>
      <c r="HN26" s="13">
        <v>148</v>
      </c>
      <c r="HO26" s="13">
        <v>142</v>
      </c>
      <c r="HP26" s="13">
        <v>121</v>
      </c>
      <c r="HQ26" s="13">
        <v>107</v>
      </c>
      <c r="HR26" s="13">
        <v>118</v>
      </c>
      <c r="HS26" s="13">
        <v>108</v>
      </c>
      <c r="HT26" s="13">
        <v>107</v>
      </c>
      <c r="HU26" s="13">
        <v>91</v>
      </c>
      <c r="HV26" s="13">
        <v>82</v>
      </c>
      <c r="HW26" s="13">
        <v>59</v>
      </c>
      <c r="HX26" s="13">
        <v>56</v>
      </c>
      <c r="HY26" s="13">
        <v>55</v>
      </c>
      <c r="HZ26" s="13">
        <v>69</v>
      </c>
      <c r="IA26" s="13">
        <v>58</v>
      </c>
      <c r="IB26" s="13">
        <v>56</v>
      </c>
      <c r="IC26" s="13">
        <v>40</v>
      </c>
      <c r="ID26" s="13">
        <v>45</v>
      </c>
      <c r="IE26" s="13">
        <v>30</v>
      </c>
      <c r="IF26" s="13">
        <v>37</v>
      </c>
      <c r="IG26" s="13">
        <v>29</v>
      </c>
      <c r="IH26" s="13">
        <v>25</v>
      </c>
      <c r="II26" s="13">
        <v>22</v>
      </c>
      <c r="IJ26" s="13">
        <v>14</v>
      </c>
      <c r="IK26" s="13">
        <v>12</v>
      </c>
      <c r="IL26" s="13">
        <v>7</v>
      </c>
      <c r="IM26" s="13">
        <v>5</v>
      </c>
      <c r="IN26" s="13">
        <v>10</v>
      </c>
      <c r="IO26" s="13">
        <v>5</v>
      </c>
      <c r="IP26" s="13">
        <v>2</v>
      </c>
      <c r="IQ26" s="13">
        <v>3</v>
      </c>
      <c r="IR26" s="13">
        <v>1</v>
      </c>
      <c r="IS26" s="13"/>
      <c r="IT26" s="13">
        <v>1</v>
      </c>
      <c r="IU26" s="13">
        <v>1</v>
      </c>
      <c r="IV26" s="13"/>
      <c r="IW26" s="13"/>
      <c r="IX26" s="13"/>
      <c r="IY26" s="13"/>
      <c r="IZ26" s="13"/>
      <c r="JA26" s="13"/>
      <c r="JB26" s="60">
        <v>17046</v>
      </c>
      <c r="JC26" s="13">
        <v>80</v>
      </c>
      <c r="JD26" s="13">
        <v>4</v>
      </c>
      <c r="JE26" s="13">
        <v>1</v>
      </c>
      <c r="JF26" s="13"/>
      <c r="JG26" s="13">
        <v>1</v>
      </c>
      <c r="JH26" s="13"/>
      <c r="JI26" s="13">
        <v>1</v>
      </c>
      <c r="JJ26" s="13"/>
      <c r="JK26" s="13">
        <v>1</v>
      </c>
      <c r="JL26" s="13"/>
      <c r="JM26" s="13"/>
      <c r="JN26" s="13">
        <v>1</v>
      </c>
      <c r="JO26" s="13"/>
      <c r="JP26" s="13"/>
      <c r="JQ26" s="13">
        <v>1</v>
      </c>
      <c r="JR26" s="13"/>
      <c r="JS26" s="13">
        <v>3</v>
      </c>
      <c r="JT26" s="13">
        <v>1</v>
      </c>
      <c r="JU26" s="13"/>
      <c r="JV26" s="13">
        <v>1</v>
      </c>
      <c r="JW26" s="13">
        <v>4</v>
      </c>
      <c r="JX26" s="13">
        <v>2</v>
      </c>
      <c r="JY26" s="13">
        <v>2</v>
      </c>
      <c r="JZ26" s="13">
        <v>2</v>
      </c>
      <c r="KA26" s="13"/>
      <c r="KB26" s="13">
        <v>4</v>
      </c>
      <c r="KC26" s="13">
        <v>4</v>
      </c>
      <c r="KD26" s="13">
        <v>2</v>
      </c>
      <c r="KE26" s="13">
        <v>9</v>
      </c>
      <c r="KF26" s="13">
        <v>3</v>
      </c>
      <c r="KG26" s="13">
        <v>3</v>
      </c>
      <c r="KH26" s="13">
        <v>5</v>
      </c>
      <c r="KI26" s="13">
        <v>8</v>
      </c>
      <c r="KJ26" s="13">
        <v>4</v>
      </c>
      <c r="KK26" s="13">
        <v>3</v>
      </c>
      <c r="KL26" s="13">
        <v>7</v>
      </c>
      <c r="KM26" s="13">
        <v>7</v>
      </c>
      <c r="KN26" s="13">
        <v>4</v>
      </c>
      <c r="KO26" s="13">
        <v>4</v>
      </c>
      <c r="KP26" s="13"/>
      <c r="KQ26" s="13">
        <v>1</v>
      </c>
      <c r="KR26" s="13">
        <v>14</v>
      </c>
      <c r="KS26" s="13">
        <v>9</v>
      </c>
      <c r="KT26" s="13">
        <v>7</v>
      </c>
      <c r="KU26" s="13">
        <v>7</v>
      </c>
      <c r="KV26" s="13">
        <v>6</v>
      </c>
      <c r="KW26" s="13">
        <v>7</v>
      </c>
      <c r="KX26" s="13">
        <v>2</v>
      </c>
      <c r="KY26" s="13">
        <v>5</v>
      </c>
      <c r="KZ26" s="13">
        <v>2</v>
      </c>
      <c r="LA26" s="13">
        <v>1</v>
      </c>
      <c r="LB26" s="13">
        <v>8</v>
      </c>
      <c r="LC26" s="13">
        <v>2</v>
      </c>
      <c r="LD26" s="13">
        <v>5</v>
      </c>
      <c r="LE26" s="13">
        <v>4</v>
      </c>
      <c r="LF26" s="13">
        <v>2</v>
      </c>
      <c r="LG26" s="13">
        <v>4</v>
      </c>
      <c r="LH26" s="13">
        <v>7</v>
      </c>
      <c r="LI26" s="13">
        <v>3</v>
      </c>
      <c r="LJ26" s="13">
        <v>2</v>
      </c>
      <c r="LK26" s="13">
        <v>6</v>
      </c>
      <c r="LL26" s="13">
        <v>3</v>
      </c>
      <c r="LM26" s="13">
        <v>7</v>
      </c>
      <c r="LN26" s="13">
        <v>5</v>
      </c>
      <c r="LO26" s="13">
        <v>3</v>
      </c>
      <c r="LP26" s="13">
        <v>2</v>
      </c>
      <c r="LQ26" s="13">
        <v>1</v>
      </c>
      <c r="LR26" s="13">
        <v>5</v>
      </c>
      <c r="LS26" s="13"/>
      <c r="LT26" s="13">
        <v>2</v>
      </c>
      <c r="LU26" s="13">
        <v>2</v>
      </c>
      <c r="LV26" s="13">
        <v>1</v>
      </c>
      <c r="LW26" s="13">
        <v>7</v>
      </c>
      <c r="LX26" s="13">
        <v>3</v>
      </c>
      <c r="LY26" s="13">
        <v>2</v>
      </c>
      <c r="LZ26" s="13">
        <v>2</v>
      </c>
      <c r="MA26" s="13"/>
      <c r="MB26" s="13">
        <v>1</v>
      </c>
      <c r="MC26" s="13"/>
      <c r="MD26" s="13">
        <v>1</v>
      </c>
      <c r="ME26" s="13">
        <v>3</v>
      </c>
      <c r="MF26" s="13"/>
      <c r="MG26" s="13">
        <v>1</v>
      </c>
      <c r="MH26" s="13">
        <v>1</v>
      </c>
      <c r="MI26" s="13">
        <v>1</v>
      </c>
      <c r="MJ26" s="13">
        <v>1</v>
      </c>
      <c r="MK26" s="13">
        <v>1</v>
      </c>
      <c r="ML26" s="13">
        <v>1</v>
      </c>
      <c r="MM26" s="13"/>
      <c r="MN26" s="13">
        <v>1</v>
      </c>
      <c r="MO26" s="13">
        <v>1</v>
      </c>
      <c r="MP26" s="13">
        <v>3</v>
      </c>
      <c r="MQ26" s="13">
        <v>2</v>
      </c>
      <c r="MR26" s="13"/>
      <c r="MS26" s="13"/>
      <c r="MT26" s="13">
        <v>2</v>
      </c>
      <c r="MU26" s="13">
        <v>1</v>
      </c>
      <c r="MV26" s="13"/>
      <c r="MW26" s="13">
        <v>1</v>
      </c>
      <c r="MX26" s="13"/>
      <c r="MY26" s="13">
        <v>1</v>
      </c>
      <c r="MZ26" s="13"/>
      <c r="NA26" s="13"/>
      <c r="NB26" s="13"/>
      <c r="NC26" s="13"/>
      <c r="ND26" s="13">
        <v>1</v>
      </c>
      <c r="NE26" s="60">
        <v>345</v>
      </c>
      <c r="NF26" s="13">
        <v>32519</v>
      </c>
      <c r="NG26" s="448"/>
      <c r="NH26" s="448"/>
      <c r="NI26" s="448"/>
      <c r="NJ26" s="448"/>
      <c r="NK26" s="448"/>
      <c r="NL26" s="448"/>
      <c r="NM26" s="448"/>
      <c r="NN26" s="448"/>
      <c r="NO26" s="448"/>
      <c r="NP26" s="448"/>
      <c r="NQ26" s="448"/>
    </row>
    <row r="27" spans="1:381">
      <c r="A27" s="5" t="s">
        <v>40</v>
      </c>
      <c r="B27" s="281">
        <f t="shared" si="26"/>
        <v>206</v>
      </c>
      <c r="C27" s="281">
        <f t="shared" si="27"/>
        <v>185</v>
      </c>
      <c r="D27" s="281">
        <f t="shared" si="28"/>
        <v>1383</v>
      </c>
      <c r="E27" s="281">
        <f t="shared" si="29"/>
        <v>1665</v>
      </c>
      <c r="F27" s="281">
        <f t="shared" si="30"/>
        <v>3535</v>
      </c>
      <c r="G27" s="281">
        <f t="shared" si="31"/>
        <v>3718</v>
      </c>
      <c r="H27" s="281">
        <f t="shared" si="32"/>
        <v>3713</v>
      </c>
      <c r="I27" s="281">
        <f t="shared" si="33"/>
        <v>3746</v>
      </c>
      <c r="J27" s="281">
        <f t="shared" si="34"/>
        <v>3096</v>
      </c>
      <c r="K27" s="281">
        <f t="shared" si="35"/>
        <v>3304</v>
      </c>
      <c r="L27" s="281">
        <f t="shared" si="36"/>
        <v>2164</v>
      </c>
      <c r="M27" s="281">
        <f t="shared" si="37"/>
        <v>2148</v>
      </c>
      <c r="N27" s="281">
        <f t="shared" si="38"/>
        <v>1244</v>
      </c>
      <c r="O27" s="281">
        <f t="shared" si="39"/>
        <v>1225</v>
      </c>
      <c r="P27" s="281">
        <f t="shared" si="40"/>
        <v>575</v>
      </c>
      <c r="Q27" s="281">
        <f t="shared" si="41"/>
        <v>545</v>
      </c>
      <c r="R27" s="281">
        <f t="shared" si="42"/>
        <v>163</v>
      </c>
      <c r="S27" s="281">
        <f t="shared" si="43"/>
        <v>222</v>
      </c>
      <c r="T27" s="281">
        <f t="shared" si="44"/>
        <v>30</v>
      </c>
      <c r="U27" s="281">
        <f t="shared" si="45"/>
        <v>45</v>
      </c>
      <c r="W27" s="12" t="s">
        <v>39</v>
      </c>
      <c r="X27" s="797">
        <f t="shared" si="46"/>
        <v>20</v>
      </c>
      <c r="Y27" s="797">
        <f t="shared" si="47"/>
        <v>18</v>
      </c>
      <c r="Z27" s="797">
        <f t="shared" si="48"/>
        <v>459</v>
      </c>
      <c r="AA27" s="797">
        <f t="shared" si="49"/>
        <v>461</v>
      </c>
      <c r="AB27" s="797">
        <f t="shared" si="50"/>
        <v>2619</v>
      </c>
      <c r="AC27" s="797">
        <f t="shared" si="51"/>
        <v>2175</v>
      </c>
      <c r="AD27" s="797">
        <f t="shared" si="52"/>
        <v>2745</v>
      </c>
      <c r="AE27" s="797">
        <f t="shared" si="53"/>
        <v>2147</v>
      </c>
      <c r="AF27" s="797">
        <f t="shared" si="54"/>
        <v>2183</v>
      </c>
      <c r="AG27" s="797">
        <f t="shared" si="55"/>
        <v>1864</v>
      </c>
      <c r="AH27" s="797">
        <f t="shared" si="56"/>
        <v>1375</v>
      </c>
      <c r="AI27" s="797">
        <f t="shared" si="57"/>
        <v>1321</v>
      </c>
      <c r="AJ27" s="797">
        <f t="shared" si="58"/>
        <v>761</v>
      </c>
      <c r="AK27" s="797">
        <f t="shared" si="59"/>
        <v>817</v>
      </c>
      <c r="AL27" s="797">
        <f t="shared" si="60"/>
        <v>410</v>
      </c>
      <c r="AM27" s="797">
        <f t="shared" si="61"/>
        <v>423</v>
      </c>
      <c r="AN27" s="797">
        <f t="shared" si="62"/>
        <v>94</v>
      </c>
      <c r="AO27" s="797">
        <f t="shared" si="63"/>
        <v>167</v>
      </c>
      <c r="AP27" s="797">
        <f t="shared" si="64"/>
        <v>15</v>
      </c>
      <c r="AQ27" s="797">
        <f t="shared" si="65"/>
        <v>36</v>
      </c>
      <c r="AR27" s="797">
        <f t="shared" si="66"/>
        <v>125</v>
      </c>
      <c r="AT27" s="12" t="s">
        <v>39</v>
      </c>
      <c r="AU27" s="13">
        <v>3</v>
      </c>
      <c r="AV27" s="13"/>
      <c r="AW27" s="13">
        <v>2</v>
      </c>
      <c r="AX27" s="13">
        <v>1</v>
      </c>
      <c r="AY27" s="13">
        <v>1</v>
      </c>
      <c r="AZ27" s="13">
        <v>1</v>
      </c>
      <c r="BA27" s="13">
        <v>1</v>
      </c>
      <c r="BB27" s="13">
        <v>3</v>
      </c>
      <c r="BC27" s="13">
        <v>3</v>
      </c>
      <c r="BD27" s="13">
        <v>3</v>
      </c>
      <c r="BE27" s="13">
        <v>7</v>
      </c>
      <c r="BF27" s="13">
        <v>7</v>
      </c>
      <c r="BG27" s="13">
        <v>12</v>
      </c>
      <c r="BH27" s="13">
        <v>11</v>
      </c>
      <c r="BI27" s="13">
        <v>20</v>
      </c>
      <c r="BJ27" s="13">
        <v>43</v>
      </c>
      <c r="BK27" s="13">
        <v>59</v>
      </c>
      <c r="BL27" s="13">
        <v>88</v>
      </c>
      <c r="BM27" s="13">
        <v>104</v>
      </c>
      <c r="BN27" s="13">
        <v>110</v>
      </c>
      <c r="BO27" s="13">
        <v>148</v>
      </c>
      <c r="BP27" s="13">
        <v>184</v>
      </c>
      <c r="BQ27" s="13">
        <v>193</v>
      </c>
      <c r="BR27" s="13">
        <v>225</v>
      </c>
      <c r="BS27" s="13">
        <v>211</v>
      </c>
      <c r="BT27" s="13">
        <v>232</v>
      </c>
      <c r="BU27" s="13">
        <v>200</v>
      </c>
      <c r="BV27" s="13">
        <v>253</v>
      </c>
      <c r="BW27" s="13">
        <v>276</v>
      </c>
      <c r="BX27" s="13">
        <v>253</v>
      </c>
      <c r="BY27" s="13">
        <v>240</v>
      </c>
      <c r="BZ27" s="13">
        <v>244</v>
      </c>
      <c r="CA27" s="13">
        <v>199</v>
      </c>
      <c r="CB27" s="13">
        <v>254</v>
      </c>
      <c r="CC27" s="13">
        <v>196</v>
      </c>
      <c r="CD27" s="13">
        <v>178</v>
      </c>
      <c r="CE27" s="13">
        <v>204</v>
      </c>
      <c r="CF27" s="13">
        <v>222</v>
      </c>
      <c r="CG27" s="13">
        <v>199</v>
      </c>
      <c r="CH27" s="13">
        <v>211</v>
      </c>
      <c r="CI27" s="13">
        <v>196</v>
      </c>
      <c r="CJ27" s="13">
        <v>202</v>
      </c>
      <c r="CK27" s="13">
        <v>211</v>
      </c>
      <c r="CL27" s="13">
        <v>209</v>
      </c>
      <c r="CM27" s="13">
        <v>151</v>
      </c>
      <c r="CN27" s="13">
        <v>194</v>
      </c>
      <c r="CO27" s="13">
        <v>171</v>
      </c>
      <c r="CP27" s="13">
        <v>178</v>
      </c>
      <c r="CQ27" s="13">
        <v>177</v>
      </c>
      <c r="CR27" s="13">
        <v>175</v>
      </c>
      <c r="CS27" s="13">
        <v>163</v>
      </c>
      <c r="CT27" s="13">
        <v>135</v>
      </c>
      <c r="CU27" s="13">
        <v>138</v>
      </c>
      <c r="CV27" s="13">
        <v>138</v>
      </c>
      <c r="CW27" s="13">
        <v>159</v>
      </c>
      <c r="CX27" s="13">
        <v>127</v>
      </c>
      <c r="CY27" s="13">
        <v>123</v>
      </c>
      <c r="CZ27" s="13">
        <v>111</v>
      </c>
      <c r="DA27" s="13">
        <v>121</v>
      </c>
      <c r="DB27" s="13">
        <v>106</v>
      </c>
      <c r="DC27" s="13">
        <v>103</v>
      </c>
      <c r="DD27" s="13">
        <v>94</v>
      </c>
      <c r="DE27" s="13">
        <v>95</v>
      </c>
      <c r="DF27" s="13">
        <v>95</v>
      </c>
      <c r="DG27" s="13">
        <v>70</v>
      </c>
      <c r="DH27" s="13">
        <v>76</v>
      </c>
      <c r="DI27" s="13">
        <v>74</v>
      </c>
      <c r="DJ27" s="13">
        <v>66</v>
      </c>
      <c r="DK27" s="13">
        <v>73</v>
      </c>
      <c r="DL27" s="13">
        <v>71</v>
      </c>
      <c r="DM27" s="13">
        <v>47</v>
      </c>
      <c r="DN27" s="13">
        <v>55</v>
      </c>
      <c r="DO27" s="13">
        <v>57</v>
      </c>
      <c r="DP27" s="13">
        <v>39</v>
      </c>
      <c r="DQ27" s="13">
        <v>59</v>
      </c>
      <c r="DR27" s="13">
        <v>36</v>
      </c>
      <c r="DS27" s="13">
        <v>34</v>
      </c>
      <c r="DT27" s="13">
        <v>34</v>
      </c>
      <c r="DU27" s="13">
        <v>30</v>
      </c>
      <c r="DV27" s="13">
        <v>32</v>
      </c>
      <c r="DW27" s="13">
        <v>19</v>
      </c>
      <c r="DX27" s="13">
        <v>27</v>
      </c>
      <c r="DY27" s="13">
        <v>21</v>
      </c>
      <c r="DZ27" s="13">
        <v>15</v>
      </c>
      <c r="EA27" s="13">
        <v>12</v>
      </c>
      <c r="EB27" s="13">
        <v>24</v>
      </c>
      <c r="EC27" s="13">
        <v>13</v>
      </c>
      <c r="ED27" s="13">
        <v>18</v>
      </c>
      <c r="EE27" s="13">
        <v>10</v>
      </c>
      <c r="EF27" s="13">
        <v>8</v>
      </c>
      <c r="EG27" s="13">
        <v>10</v>
      </c>
      <c r="EH27" s="13">
        <v>10</v>
      </c>
      <c r="EI27" s="13">
        <v>6</v>
      </c>
      <c r="EJ27" s="13">
        <v>6</v>
      </c>
      <c r="EK27" s="13">
        <v>1</v>
      </c>
      <c r="EL27" s="13">
        <v>2</v>
      </c>
      <c r="EM27" s="13"/>
      <c r="EN27" s="13">
        <v>1</v>
      </c>
      <c r="EO27" s="13"/>
      <c r="EP27" s="13"/>
      <c r="EQ27" s="13"/>
      <c r="ER27" s="13"/>
      <c r="ES27" s="13"/>
      <c r="ET27" s="13"/>
      <c r="EU27" s="13"/>
      <c r="EV27" s="13"/>
      <c r="EW27" s="13">
        <v>1</v>
      </c>
      <c r="EX27" s="60">
        <v>9430</v>
      </c>
      <c r="EY27" s="13">
        <v>1</v>
      </c>
      <c r="EZ27" s="13">
        <v>2</v>
      </c>
      <c r="FA27" s="13">
        <v>1</v>
      </c>
      <c r="FB27" s="13">
        <v>1</v>
      </c>
      <c r="FC27" s="13">
        <v>1</v>
      </c>
      <c r="FD27" s="13">
        <v>1</v>
      </c>
      <c r="FE27" s="13">
        <v>2</v>
      </c>
      <c r="FF27" s="13">
        <v>3</v>
      </c>
      <c r="FG27" s="13">
        <v>5</v>
      </c>
      <c r="FH27" s="13">
        <v>3</v>
      </c>
      <c r="FI27" s="13">
        <v>3</v>
      </c>
      <c r="FJ27" s="13">
        <v>5</v>
      </c>
      <c r="FK27" s="13">
        <v>7</v>
      </c>
      <c r="FL27" s="13">
        <v>11</v>
      </c>
      <c r="FM27" s="13">
        <v>25</v>
      </c>
      <c r="FN27" s="13">
        <v>38</v>
      </c>
      <c r="FO27" s="13">
        <v>44</v>
      </c>
      <c r="FP27" s="13">
        <v>72</v>
      </c>
      <c r="FQ27" s="13">
        <v>116</v>
      </c>
      <c r="FR27" s="13">
        <v>138</v>
      </c>
      <c r="FS27" s="13">
        <v>168</v>
      </c>
      <c r="FT27" s="13">
        <v>180</v>
      </c>
      <c r="FU27" s="13">
        <v>228</v>
      </c>
      <c r="FV27" s="13">
        <v>256</v>
      </c>
      <c r="FW27" s="13">
        <v>255</v>
      </c>
      <c r="FX27" s="13">
        <v>299</v>
      </c>
      <c r="FY27" s="13">
        <v>270</v>
      </c>
      <c r="FZ27" s="13">
        <v>289</v>
      </c>
      <c r="GA27" s="13">
        <v>319</v>
      </c>
      <c r="GB27" s="13">
        <v>355</v>
      </c>
      <c r="GC27" s="13">
        <v>295</v>
      </c>
      <c r="GD27" s="13">
        <v>273</v>
      </c>
      <c r="GE27" s="13">
        <v>292</v>
      </c>
      <c r="GF27" s="13">
        <v>304</v>
      </c>
      <c r="GG27" s="13">
        <v>280</v>
      </c>
      <c r="GH27" s="13">
        <v>250</v>
      </c>
      <c r="GI27" s="13">
        <v>251</v>
      </c>
      <c r="GJ27" s="13">
        <v>277</v>
      </c>
      <c r="GK27" s="13">
        <v>261</v>
      </c>
      <c r="GL27" s="13">
        <v>262</v>
      </c>
      <c r="GM27" s="13">
        <v>257</v>
      </c>
      <c r="GN27" s="13">
        <v>276</v>
      </c>
      <c r="GO27" s="13">
        <v>236</v>
      </c>
      <c r="GP27" s="13">
        <v>226</v>
      </c>
      <c r="GQ27" s="13">
        <v>211</v>
      </c>
      <c r="GR27" s="13">
        <v>203</v>
      </c>
      <c r="GS27" s="13">
        <v>223</v>
      </c>
      <c r="GT27" s="13">
        <v>193</v>
      </c>
      <c r="GU27" s="13">
        <v>202</v>
      </c>
      <c r="GV27" s="13">
        <v>156</v>
      </c>
      <c r="GW27" s="13">
        <v>145</v>
      </c>
      <c r="GX27" s="13">
        <v>161</v>
      </c>
      <c r="GY27" s="13">
        <v>151</v>
      </c>
      <c r="GZ27" s="13">
        <v>177</v>
      </c>
      <c r="HA27" s="13">
        <v>126</v>
      </c>
      <c r="HB27" s="13">
        <v>103</v>
      </c>
      <c r="HC27" s="13">
        <v>131</v>
      </c>
      <c r="HD27" s="13">
        <v>109</v>
      </c>
      <c r="HE27" s="13">
        <v>149</v>
      </c>
      <c r="HF27" s="13">
        <v>123</v>
      </c>
      <c r="HG27" s="13">
        <v>85</v>
      </c>
      <c r="HH27" s="13">
        <v>94</v>
      </c>
      <c r="HI27" s="13">
        <v>83</v>
      </c>
      <c r="HJ27" s="13">
        <v>86</v>
      </c>
      <c r="HK27" s="13">
        <v>82</v>
      </c>
      <c r="HL27" s="13">
        <v>79</v>
      </c>
      <c r="HM27" s="13">
        <v>73</v>
      </c>
      <c r="HN27" s="13">
        <v>61</v>
      </c>
      <c r="HO27" s="13">
        <v>55</v>
      </c>
      <c r="HP27" s="13">
        <v>63</v>
      </c>
      <c r="HQ27" s="13">
        <v>75</v>
      </c>
      <c r="HR27" s="13">
        <v>60</v>
      </c>
      <c r="HS27" s="13">
        <v>52</v>
      </c>
      <c r="HT27" s="13">
        <v>44</v>
      </c>
      <c r="HU27" s="13">
        <v>36</v>
      </c>
      <c r="HV27" s="13">
        <v>42</v>
      </c>
      <c r="HW27" s="13">
        <v>22</v>
      </c>
      <c r="HX27" s="13">
        <v>32</v>
      </c>
      <c r="HY27" s="13">
        <v>27</v>
      </c>
      <c r="HZ27" s="13">
        <v>20</v>
      </c>
      <c r="IA27" s="13">
        <v>14</v>
      </c>
      <c r="IB27" s="13">
        <v>14</v>
      </c>
      <c r="IC27" s="13">
        <v>14</v>
      </c>
      <c r="ID27" s="13">
        <v>6</v>
      </c>
      <c r="IE27" s="13">
        <v>5</v>
      </c>
      <c r="IF27" s="13">
        <v>9</v>
      </c>
      <c r="IG27" s="13">
        <v>14</v>
      </c>
      <c r="IH27" s="13">
        <v>10</v>
      </c>
      <c r="II27" s="13">
        <v>4</v>
      </c>
      <c r="IJ27" s="13">
        <v>4</v>
      </c>
      <c r="IK27" s="13">
        <v>2</v>
      </c>
      <c r="IL27" s="13">
        <v>3</v>
      </c>
      <c r="IM27" s="13">
        <v>2</v>
      </c>
      <c r="IN27" s="13">
        <v>4</v>
      </c>
      <c r="IO27" s="13">
        <v>1</v>
      </c>
      <c r="IP27" s="13"/>
      <c r="IQ27" s="13"/>
      <c r="IR27" s="13">
        <v>3</v>
      </c>
      <c r="IS27" s="13"/>
      <c r="IT27" s="13"/>
      <c r="IU27" s="13"/>
      <c r="IV27" s="13"/>
      <c r="IW27" s="13"/>
      <c r="IX27" s="13"/>
      <c r="IY27" s="13"/>
      <c r="IZ27" s="13"/>
      <c r="JA27" s="13"/>
      <c r="JB27" s="60">
        <v>10681</v>
      </c>
      <c r="JC27" s="13"/>
      <c r="JD27" s="13"/>
      <c r="JE27" s="13"/>
      <c r="JF27" s="13"/>
      <c r="JG27" s="13"/>
      <c r="JH27" s="13"/>
      <c r="JI27" s="13">
        <v>2</v>
      </c>
      <c r="JJ27" s="13"/>
      <c r="JK27" s="13"/>
      <c r="JL27" s="13"/>
      <c r="JM27" s="13"/>
      <c r="JN27" s="13">
        <v>1</v>
      </c>
      <c r="JO27" s="13"/>
      <c r="JP27" s="13"/>
      <c r="JQ27" s="13">
        <v>1</v>
      </c>
      <c r="JR27" s="13">
        <v>1</v>
      </c>
      <c r="JS27" s="13"/>
      <c r="JT27" s="13">
        <v>3</v>
      </c>
      <c r="JU27" s="13">
        <v>1</v>
      </c>
      <c r="JV27" s="13">
        <v>3</v>
      </c>
      <c r="JW27" s="13">
        <v>2</v>
      </c>
      <c r="JX27" s="13">
        <v>3</v>
      </c>
      <c r="JY27" s="13">
        <v>2</v>
      </c>
      <c r="JZ27" s="13">
        <v>1</v>
      </c>
      <c r="KA27" s="13">
        <v>2</v>
      </c>
      <c r="KB27" s="13">
        <v>7</v>
      </c>
      <c r="KC27" s="13">
        <v>5</v>
      </c>
      <c r="KD27" s="13">
        <v>2</v>
      </c>
      <c r="KE27" s="13">
        <v>3</v>
      </c>
      <c r="KF27" s="13">
        <v>1</v>
      </c>
      <c r="KG27" s="13"/>
      <c r="KH27" s="13">
        <v>3</v>
      </c>
      <c r="KI27" s="13">
        <v>2</v>
      </c>
      <c r="KJ27" s="13">
        <v>2</v>
      </c>
      <c r="KK27" s="13">
        <v>1</v>
      </c>
      <c r="KL27" s="13">
        <v>3</v>
      </c>
      <c r="KM27" s="13">
        <v>4</v>
      </c>
      <c r="KN27" s="13">
        <v>1</v>
      </c>
      <c r="KO27" s="13">
        <v>2</v>
      </c>
      <c r="KP27" s="13">
        <v>1</v>
      </c>
      <c r="KQ27" s="13">
        <v>2</v>
      </c>
      <c r="KR27" s="13">
        <v>3</v>
      </c>
      <c r="KS27" s="13">
        <v>4</v>
      </c>
      <c r="KT27" s="13">
        <v>3</v>
      </c>
      <c r="KU27" s="13">
        <v>3</v>
      </c>
      <c r="KV27" s="13"/>
      <c r="KW27" s="13">
        <v>2</v>
      </c>
      <c r="KX27" s="13">
        <v>4</v>
      </c>
      <c r="KY27" s="13">
        <v>1</v>
      </c>
      <c r="KZ27" s="13">
        <v>3</v>
      </c>
      <c r="LA27" s="13">
        <v>2</v>
      </c>
      <c r="LB27" s="13">
        <v>3</v>
      </c>
      <c r="LC27" s="13">
        <v>3</v>
      </c>
      <c r="LD27" s="13">
        <v>2</v>
      </c>
      <c r="LE27" s="13">
        <v>1</v>
      </c>
      <c r="LF27" s="13">
        <v>2</v>
      </c>
      <c r="LG27" s="13">
        <v>1</v>
      </c>
      <c r="LH27" s="13">
        <v>1</v>
      </c>
      <c r="LI27" s="13">
        <v>1</v>
      </c>
      <c r="LJ27" s="13">
        <v>1</v>
      </c>
      <c r="LK27" s="13">
        <v>2</v>
      </c>
      <c r="LL27" s="13"/>
      <c r="LM27" s="13">
        <v>2</v>
      </c>
      <c r="LN27" s="13"/>
      <c r="LO27" s="13"/>
      <c r="LP27" s="13">
        <v>2</v>
      </c>
      <c r="LQ27" s="13"/>
      <c r="LR27" s="13">
        <v>1</v>
      </c>
      <c r="LS27" s="13"/>
      <c r="LT27" s="13">
        <v>1</v>
      </c>
      <c r="LU27" s="13">
        <v>1</v>
      </c>
      <c r="LV27" s="13">
        <v>1</v>
      </c>
      <c r="LW27" s="13">
        <v>1</v>
      </c>
      <c r="LX27" s="13">
        <v>1</v>
      </c>
      <c r="LY27" s="13">
        <v>2</v>
      </c>
      <c r="LZ27" s="13">
        <v>1</v>
      </c>
      <c r="MA27" s="13"/>
      <c r="MB27" s="13">
        <v>2</v>
      </c>
      <c r="MC27" s="13"/>
      <c r="MD27" s="13">
        <v>1</v>
      </c>
      <c r="ME27" s="13"/>
      <c r="MF27" s="13"/>
      <c r="MG27" s="13"/>
      <c r="MH27" s="13">
        <v>1</v>
      </c>
      <c r="MI27" s="13"/>
      <c r="MJ27" s="13"/>
      <c r="MK27" s="13">
        <v>2</v>
      </c>
      <c r="ML27" s="13"/>
      <c r="MM27" s="13">
        <v>1</v>
      </c>
      <c r="MN27" s="13"/>
      <c r="MO27" s="13"/>
      <c r="MP27" s="13">
        <v>1</v>
      </c>
      <c r="MQ27" s="13"/>
      <c r="MR27" s="13"/>
      <c r="MS27" s="13"/>
      <c r="MT27" s="13"/>
      <c r="MU27" s="13"/>
      <c r="MV27" s="13"/>
      <c r="MW27" s="13"/>
      <c r="MX27" s="13"/>
      <c r="MY27" s="13"/>
      <c r="MZ27" s="13"/>
      <c r="NA27" s="13"/>
      <c r="NB27" s="13"/>
      <c r="NC27" s="13"/>
      <c r="ND27" s="13"/>
      <c r="NE27" s="60">
        <v>124</v>
      </c>
      <c r="NF27" s="13">
        <v>20235</v>
      </c>
      <c r="NG27" s="448"/>
      <c r="NH27" s="448"/>
      <c r="NI27" s="448"/>
      <c r="NJ27" s="448"/>
      <c r="NK27" s="448"/>
      <c r="NL27" s="448"/>
      <c r="NM27" s="448"/>
      <c r="NN27" s="448"/>
      <c r="NO27" s="448"/>
      <c r="NP27" s="448"/>
      <c r="NQ27" s="448"/>
    </row>
    <row r="28" spans="1:381">
      <c r="A28" s="5" t="s">
        <v>41</v>
      </c>
      <c r="B28" s="281">
        <f t="shared" si="26"/>
        <v>373</v>
      </c>
      <c r="C28" s="281">
        <f t="shared" si="27"/>
        <v>344</v>
      </c>
      <c r="D28" s="281">
        <f t="shared" si="28"/>
        <v>1323</v>
      </c>
      <c r="E28" s="281">
        <f t="shared" si="29"/>
        <v>1555</v>
      </c>
      <c r="F28" s="281">
        <f t="shared" si="30"/>
        <v>4700</v>
      </c>
      <c r="G28" s="281">
        <f t="shared" si="31"/>
        <v>4536</v>
      </c>
      <c r="H28" s="281">
        <f t="shared" si="32"/>
        <v>6017</v>
      </c>
      <c r="I28" s="281">
        <f t="shared" si="33"/>
        <v>5280</v>
      </c>
      <c r="J28" s="281">
        <f t="shared" si="34"/>
        <v>4568</v>
      </c>
      <c r="K28" s="281">
        <f t="shared" si="35"/>
        <v>3839</v>
      </c>
      <c r="L28" s="281">
        <f t="shared" si="36"/>
        <v>2556</v>
      </c>
      <c r="M28" s="281">
        <f t="shared" si="37"/>
        <v>2440</v>
      </c>
      <c r="N28" s="281">
        <f t="shared" si="38"/>
        <v>1372</v>
      </c>
      <c r="O28" s="281">
        <f t="shared" si="39"/>
        <v>1326</v>
      </c>
      <c r="P28" s="281">
        <f t="shared" si="40"/>
        <v>584</v>
      </c>
      <c r="Q28" s="281">
        <f t="shared" si="41"/>
        <v>603</v>
      </c>
      <c r="R28" s="281">
        <f t="shared" si="42"/>
        <v>220</v>
      </c>
      <c r="S28" s="281">
        <f t="shared" si="43"/>
        <v>247</v>
      </c>
      <c r="T28" s="281">
        <f t="shared" si="44"/>
        <v>32</v>
      </c>
      <c r="U28" s="281">
        <f t="shared" si="45"/>
        <v>48</v>
      </c>
      <c r="W28" s="12" t="s">
        <v>40</v>
      </c>
      <c r="X28" s="797">
        <f t="shared" si="46"/>
        <v>206</v>
      </c>
      <c r="Y28" s="797">
        <f t="shared" si="47"/>
        <v>185</v>
      </c>
      <c r="Z28" s="797">
        <f t="shared" si="48"/>
        <v>1383</v>
      </c>
      <c r="AA28" s="797">
        <f t="shared" si="49"/>
        <v>1665</v>
      </c>
      <c r="AB28" s="797">
        <f t="shared" si="50"/>
        <v>3535</v>
      </c>
      <c r="AC28" s="797">
        <f t="shared" si="51"/>
        <v>3718</v>
      </c>
      <c r="AD28" s="797">
        <f t="shared" si="52"/>
        <v>3713</v>
      </c>
      <c r="AE28" s="797">
        <f t="shared" si="53"/>
        <v>3746</v>
      </c>
      <c r="AF28" s="797">
        <f t="shared" si="54"/>
        <v>3096</v>
      </c>
      <c r="AG28" s="797">
        <f t="shared" si="55"/>
        <v>3304</v>
      </c>
      <c r="AH28" s="797">
        <f t="shared" si="56"/>
        <v>2164</v>
      </c>
      <c r="AI28" s="797">
        <f t="shared" si="57"/>
        <v>2148</v>
      </c>
      <c r="AJ28" s="797">
        <f t="shared" si="58"/>
        <v>1244</v>
      </c>
      <c r="AK28" s="797">
        <f t="shared" si="59"/>
        <v>1225</v>
      </c>
      <c r="AL28" s="797">
        <f t="shared" si="60"/>
        <v>575</v>
      </c>
      <c r="AM28" s="797">
        <f t="shared" si="61"/>
        <v>545</v>
      </c>
      <c r="AN28" s="797">
        <f t="shared" si="62"/>
        <v>163</v>
      </c>
      <c r="AO28" s="797">
        <f t="shared" si="63"/>
        <v>222</v>
      </c>
      <c r="AP28" s="797">
        <f t="shared" si="64"/>
        <v>30</v>
      </c>
      <c r="AQ28" s="797">
        <f t="shared" si="65"/>
        <v>45</v>
      </c>
      <c r="AR28" s="797">
        <f t="shared" si="66"/>
        <v>112</v>
      </c>
      <c r="AT28" s="12" t="s">
        <v>40</v>
      </c>
      <c r="AU28" s="13">
        <v>7</v>
      </c>
      <c r="AV28" s="13">
        <v>20</v>
      </c>
      <c r="AW28" s="13">
        <v>18</v>
      </c>
      <c r="AX28" s="13">
        <v>10</v>
      </c>
      <c r="AY28" s="13">
        <v>6</v>
      </c>
      <c r="AZ28" s="13">
        <v>18</v>
      </c>
      <c r="BA28" s="13">
        <v>19</v>
      </c>
      <c r="BB28" s="13">
        <v>29</v>
      </c>
      <c r="BC28" s="13">
        <v>27</v>
      </c>
      <c r="BD28" s="13">
        <v>31</v>
      </c>
      <c r="BE28" s="13">
        <v>38</v>
      </c>
      <c r="BF28" s="13">
        <v>65</v>
      </c>
      <c r="BG28" s="13">
        <v>90</v>
      </c>
      <c r="BH28" s="13">
        <v>100</v>
      </c>
      <c r="BI28" s="13">
        <v>147</v>
      </c>
      <c r="BJ28" s="13">
        <v>178</v>
      </c>
      <c r="BK28" s="13">
        <v>204</v>
      </c>
      <c r="BL28" s="13">
        <v>260</v>
      </c>
      <c r="BM28" s="13">
        <v>305</v>
      </c>
      <c r="BN28" s="13">
        <v>278</v>
      </c>
      <c r="BO28" s="13">
        <v>276</v>
      </c>
      <c r="BP28" s="13">
        <v>301</v>
      </c>
      <c r="BQ28" s="13">
        <v>374</v>
      </c>
      <c r="BR28" s="13">
        <v>350</v>
      </c>
      <c r="BS28" s="13">
        <v>354</v>
      </c>
      <c r="BT28" s="13">
        <v>437</v>
      </c>
      <c r="BU28" s="13">
        <v>390</v>
      </c>
      <c r="BV28" s="13">
        <v>431</v>
      </c>
      <c r="BW28" s="13">
        <v>388</v>
      </c>
      <c r="BX28" s="13">
        <v>417</v>
      </c>
      <c r="BY28" s="13">
        <v>406</v>
      </c>
      <c r="BZ28" s="13">
        <v>372</v>
      </c>
      <c r="CA28" s="13">
        <v>373</v>
      </c>
      <c r="CB28" s="13">
        <v>370</v>
      </c>
      <c r="CC28" s="13">
        <v>383</v>
      </c>
      <c r="CD28" s="13">
        <v>381</v>
      </c>
      <c r="CE28" s="13">
        <v>340</v>
      </c>
      <c r="CF28" s="13">
        <v>356</v>
      </c>
      <c r="CG28" s="13">
        <v>383</v>
      </c>
      <c r="CH28" s="13">
        <v>382</v>
      </c>
      <c r="CI28" s="13">
        <v>382</v>
      </c>
      <c r="CJ28" s="13">
        <v>360</v>
      </c>
      <c r="CK28" s="13">
        <v>375</v>
      </c>
      <c r="CL28" s="13">
        <v>355</v>
      </c>
      <c r="CM28" s="13">
        <v>342</v>
      </c>
      <c r="CN28" s="13">
        <v>297</v>
      </c>
      <c r="CO28" s="13">
        <v>312</v>
      </c>
      <c r="CP28" s="13">
        <v>310</v>
      </c>
      <c r="CQ28" s="13">
        <v>290</v>
      </c>
      <c r="CR28" s="13">
        <v>281</v>
      </c>
      <c r="CS28" s="13">
        <v>248</v>
      </c>
      <c r="CT28" s="13">
        <v>225</v>
      </c>
      <c r="CU28" s="13">
        <v>214</v>
      </c>
      <c r="CV28" s="13">
        <v>229</v>
      </c>
      <c r="CW28" s="13">
        <v>232</v>
      </c>
      <c r="CX28" s="13">
        <v>216</v>
      </c>
      <c r="CY28" s="13">
        <v>211</v>
      </c>
      <c r="CZ28" s="13">
        <v>215</v>
      </c>
      <c r="DA28" s="13">
        <v>182</v>
      </c>
      <c r="DB28" s="13">
        <v>176</v>
      </c>
      <c r="DC28" s="13">
        <v>167</v>
      </c>
      <c r="DD28" s="13">
        <v>139</v>
      </c>
      <c r="DE28" s="13">
        <v>134</v>
      </c>
      <c r="DF28" s="13">
        <v>138</v>
      </c>
      <c r="DG28" s="13">
        <v>142</v>
      </c>
      <c r="DH28" s="13">
        <v>119</v>
      </c>
      <c r="DI28" s="13">
        <v>110</v>
      </c>
      <c r="DJ28" s="13">
        <v>101</v>
      </c>
      <c r="DK28" s="13">
        <v>93</v>
      </c>
      <c r="DL28" s="13">
        <v>82</v>
      </c>
      <c r="DM28" s="13">
        <v>73</v>
      </c>
      <c r="DN28" s="13">
        <v>72</v>
      </c>
      <c r="DO28" s="13">
        <v>69</v>
      </c>
      <c r="DP28" s="13">
        <v>60</v>
      </c>
      <c r="DQ28" s="13">
        <v>63</v>
      </c>
      <c r="DR28" s="13">
        <v>43</v>
      </c>
      <c r="DS28" s="13">
        <v>41</v>
      </c>
      <c r="DT28" s="13">
        <v>41</v>
      </c>
      <c r="DU28" s="13">
        <v>41</v>
      </c>
      <c r="DV28" s="13">
        <v>42</v>
      </c>
      <c r="DW28" s="13">
        <v>47</v>
      </c>
      <c r="DX28" s="13">
        <v>23</v>
      </c>
      <c r="DY28" s="13">
        <v>27</v>
      </c>
      <c r="DZ28" s="13">
        <v>21</v>
      </c>
      <c r="EA28" s="13">
        <v>24</v>
      </c>
      <c r="EB28" s="13">
        <v>20</v>
      </c>
      <c r="EC28" s="13">
        <v>15</v>
      </c>
      <c r="ED28" s="13">
        <v>16</v>
      </c>
      <c r="EE28" s="13">
        <v>15</v>
      </c>
      <c r="EF28" s="13">
        <v>14</v>
      </c>
      <c r="EG28" s="13">
        <v>13</v>
      </c>
      <c r="EH28" s="13">
        <v>7</v>
      </c>
      <c r="EI28" s="13">
        <v>5</v>
      </c>
      <c r="EJ28" s="13">
        <v>3</v>
      </c>
      <c r="EK28" s="13">
        <v>4</v>
      </c>
      <c r="EL28" s="13">
        <v>4</v>
      </c>
      <c r="EM28" s="13">
        <v>5</v>
      </c>
      <c r="EN28" s="13">
        <v>2</v>
      </c>
      <c r="EO28" s="13">
        <v>1</v>
      </c>
      <c r="EP28" s="13"/>
      <c r="EQ28" s="13"/>
      <c r="ER28" s="13"/>
      <c r="ES28" s="13"/>
      <c r="ET28" s="13">
        <v>1</v>
      </c>
      <c r="EU28" s="13"/>
      <c r="EV28" s="13"/>
      <c r="EW28" s="13"/>
      <c r="EX28" s="60">
        <v>16803</v>
      </c>
      <c r="EY28" s="13">
        <v>11</v>
      </c>
      <c r="EZ28" s="13">
        <v>21</v>
      </c>
      <c r="FA28" s="13">
        <v>18</v>
      </c>
      <c r="FB28" s="13">
        <v>14</v>
      </c>
      <c r="FC28" s="13">
        <v>14</v>
      </c>
      <c r="FD28" s="13">
        <v>23</v>
      </c>
      <c r="FE28" s="13">
        <v>18</v>
      </c>
      <c r="FF28" s="13">
        <v>20</v>
      </c>
      <c r="FG28" s="13">
        <v>28</v>
      </c>
      <c r="FH28" s="13">
        <v>39</v>
      </c>
      <c r="FI28" s="13">
        <v>58</v>
      </c>
      <c r="FJ28" s="13">
        <v>46</v>
      </c>
      <c r="FK28" s="13">
        <v>67</v>
      </c>
      <c r="FL28" s="13">
        <v>97</v>
      </c>
      <c r="FM28" s="13">
        <v>106</v>
      </c>
      <c r="FN28" s="13">
        <v>114</v>
      </c>
      <c r="FO28" s="13">
        <v>163</v>
      </c>
      <c r="FP28" s="13">
        <v>224</v>
      </c>
      <c r="FQ28" s="13">
        <v>256</v>
      </c>
      <c r="FR28" s="13">
        <v>252</v>
      </c>
      <c r="FS28" s="13">
        <v>302</v>
      </c>
      <c r="FT28" s="13">
        <v>293</v>
      </c>
      <c r="FU28" s="13">
        <v>297</v>
      </c>
      <c r="FV28" s="13">
        <v>351</v>
      </c>
      <c r="FW28" s="13">
        <v>389</v>
      </c>
      <c r="FX28" s="13">
        <v>367</v>
      </c>
      <c r="FY28" s="13">
        <v>355</v>
      </c>
      <c r="FZ28" s="13">
        <v>384</v>
      </c>
      <c r="GA28" s="13">
        <v>362</v>
      </c>
      <c r="GB28" s="13">
        <v>435</v>
      </c>
      <c r="GC28" s="13">
        <v>418</v>
      </c>
      <c r="GD28" s="13">
        <v>379</v>
      </c>
      <c r="GE28" s="13">
        <v>406</v>
      </c>
      <c r="GF28" s="13">
        <v>350</v>
      </c>
      <c r="GG28" s="13">
        <v>386</v>
      </c>
      <c r="GH28" s="13">
        <v>367</v>
      </c>
      <c r="GI28" s="13">
        <v>330</v>
      </c>
      <c r="GJ28" s="13">
        <v>354</v>
      </c>
      <c r="GK28" s="13">
        <v>377</v>
      </c>
      <c r="GL28" s="13">
        <v>346</v>
      </c>
      <c r="GM28" s="13">
        <v>344</v>
      </c>
      <c r="GN28" s="13">
        <v>338</v>
      </c>
      <c r="GO28" s="13">
        <v>357</v>
      </c>
      <c r="GP28" s="13">
        <v>370</v>
      </c>
      <c r="GQ28" s="13">
        <v>294</v>
      </c>
      <c r="GR28" s="13">
        <v>280</v>
      </c>
      <c r="GS28" s="13">
        <v>293</v>
      </c>
      <c r="GT28" s="13">
        <v>282</v>
      </c>
      <c r="GU28" s="13">
        <v>267</v>
      </c>
      <c r="GV28" s="13">
        <v>271</v>
      </c>
      <c r="GW28" s="13">
        <v>257</v>
      </c>
      <c r="GX28" s="13">
        <v>250</v>
      </c>
      <c r="GY28" s="13">
        <v>237</v>
      </c>
      <c r="GZ28" s="13">
        <v>230</v>
      </c>
      <c r="HA28" s="13">
        <v>223</v>
      </c>
      <c r="HB28" s="13">
        <v>202</v>
      </c>
      <c r="HC28" s="13">
        <v>220</v>
      </c>
      <c r="HD28" s="13">
        <v>200</v>
      </c>
      <c r="HE28" s="13">
        <v>173</v>
      </c>
      <c r="HF28" s="13">
        <v>172</v>
      </c>
      <c r="HG28" s="13">
        <v>160</v>
      </c>
      <c r="HH28" s="13">
        <v>132</v>
      </c>
      <c r="HI28" s="13">
        <v>141</v>
      </c>
      <c r="HJ28" s="13">
        <v>130</v>
      </c>
      <c r="HK28" s="13">
        <v>125</v>
      </c>
      <c r="HL28" s="13">
        <v>140</v>
      </c>
      <c r="HM28" s="13">
        <v>111</v>
      </c>
      <c r="HN28" s="13">
        <v>115</v>
      </c>
      <c r="HO28" s="13">
        <v>98</v>
      </c>
      <c r="HP28" s="13">
        <v>92</v>
      </c>
      <c r="HQ28" s="13">
        <v>95</v>
      </c>
      <c r="HR28" s="13">
        <v>80</v>
      </c>
      <c r="HS28" s="13">
        <v>71</v>
      </c>
      <c r="HT28" s="13">
        <v>66</v>
      </c>
      <c r="HU28" s="13">
        <v>49</v>
      </c>
      <c r="HV28" s="13">
        <v>45</v>
      </c>
      <c r="HW28" s="13">
        <v>58</v>
      </c>
      <c r="HX28" s="13">
        <v>46</v>
      </c>
      <c r="HY28" s="13">
        <v>29</v>
      </c>
      <c r="HZ28" s="13">
        <v>36</v>
      </c>
      <c r="IA28" s="13">
        <v>21</v>
      </c>
      <c r="IB28" s="13">
        <v>25</v>
      </c>
      <c r="IC28" s="13">
        <v>18</v>
      </c>
      <c r="ID28" s="13">
        <v>22</v>
      </c>
      <c r="IE28" s="13">
        <v>12</v>
      </c>
      <c r="IF28" s="13">
        <v>20</v>
      </c>
      <c r="IG28" s="13">
        <v>19</v>
      </c>
      <c r="IH28" s="13">
        <v>11</v>
      </c>
      <c r="II28" s="13">
        <v>9</v>
      </c>
      <c r="IJ28" s="13">
        <v>6</v>
      </c>
      <c r="IK28" s="13">
        <v>11</v>
      </c>
      <c r="IL28" s="13">
        <v>5</v>
      </c>
      <c r="IM28" s="13">
        <v>3</v>
      </c>
      <c r="IN28" s="13">
        <v>6</v>
      </c>
      <c r="IO28" s="13">
        <v>2</v>
      </c>
      <c r="IP28" s="13">
        <v>1</v>
      </c>
      <c r="IQ28" s="13">
        <v>1</v>
      </c>
      <c r="IR28" s="13"/>
      <c r="IS28" s="13">
        <v>1</v>
      </c>
      <c r="IT28" s="13"/>
      <c r="IU28" s="13"/>
      <c r="IV28" s="13"/>
      <c r="IW28" s="13"/>
      <c r="IX28" s="13"/>
      <c r="IY28" s="13"/>
      <c r="IZ28" s="13"/>
      <c r="JA28" s="13"/>
      <c r="JB28" s="60">
        <v>16109</v>
      </c>
      <c r="JC28" s="13">
        <v>9</v>
      </c>
      <c r="JD28" s="13"/>
      <c r="JE28" s="13">
        <v>1</v>
      </c>
      <c r="JF28" s="13">
        <v>1</v>
      </c>
      <c r="JG28" s="13"/>
      <c r="JH28" s="13">
        <v>1</v>
      </c>
      <c r="JI28" s="13"/>
      <c r="JJ28" s="13"/>
      <c r="JK28" s="13"/>
      <c r="JL28" s="13">
        <v>1</v>
      </c>
      <c r="JM28" s="13"/>
      <c r="JN28" s="13"/>
      <c r="JO28" s="13"/>
      <c r="JP28" s="13"/>
      <c r="JQ28" s="13">
        <v>3</v>
      </c>
      <c r="JR28" s="13">
        <v>2</v>
      </c>
      <c r="JS28" s="13">
        <v>1</v>
      </c>
      <c r="JT28" s="13"/>
      <c r="JU28" s="13">
        <v>2</v>
      </c>
      <c r="JV28" s="13">
        <v>1</v>
      </c>
      <c r="JW28" s="13">
        <v>1</v>
      </c>
      <c r="JX28" s="13">
        <v>1</v>
      </c>
      <c r="JY28" s="13">
        <v>1</v>
      </c>
      <c r="JZ28" s="13">
        <v>1</v>
      </c>
      <c r="KA28" s="13"/>
      <c r="KB28" s="13">
        <v>1</v>
      </c>
      <c r="KC28" s="13">
        <v>1</v>
      </c>
      <c r="KD28" s="13">
        <v>3</v>
      </c>
      <c r="KE28" s="13">
        <v>4</v>
      </c>
      <c r="KF28" s="13">
        <v>4</v>
      </c>
      <c r="KG28" s="13">
        <v>5</v>
      </c>
      <c r="KH28" s="13">
        <v>3</v>
      </c>
      <c r="KI28" s="13">
        <v>3</v>
      </c>
      <c r="KJ28" s="13">
        <v>1</v>
      </c>
      <c r="KK28" s="13">
        <v>3</v>
      </c>
      <c r="KL28" s="13">
        <v>3</v>
      </c>
      <c r="KM28" s="13">
        <v>1</v>
      </c>
      <c r="KN28" s="13"/>
      <c r="KO28" s="13">
        <v>1</v>
      </c>
      <c r="KP28" s="13"/>
      <c r="KQ28" s="13">
        <v>1</v>
      </c>
      <c r="KR28" s="13">
        <v>1</v>
      </c>
      <c r="KS28" s="13">
        <v>3</v>
      </c>
      <c r="KT28" s="13"/>
      <c r="KU28" s="13">
        <v>1</v>
      </c>
      <c r="KV28" s="13">
        <v>3</v>
      </c>
      <c r="KW28" s="13">
        <v>1</v>
      </c>
      <c r="KX28" s="13">
        <v>1</v>
      </c>
      <c r="KY28" s="13">
        <v>1</v>
      </c>
      <c r="KZ28" s="13">
        <v>1</v>
      </c>
      <c r="LA28" s="13">
        <v>2</v>
      </c>
      <c r="LB28" s="13"/>
      <c r="LC28" s="13">
        <v>1</v>
      </c>
      <c r="LD28" s="13">
        <v>2</v>
      </c>
      <c r="LE28" s="13">
        <v>3</v>
      </c>
      <c r="LF28" s="13">
        <v>5</v>
      </c>
      <c r="LG28" s="13">
        <v>1</v>
      </c>
      <c r="LH28" s="13"/>
      <c r="LI28" s="13"/>
      <c r="LJ28" s="13"/>
      <c r="LK28" s="13"/>
      <c r="LL28" s="13">
        <v>3</v>
      </c>
      <c r="LM28" s="13">
        <v>1</v>
      </c>
      <c r="LN28" s="13">
        <v>3</v>
      </c>
      <c r="LO28" s="13"/>
      <c r="LP28" s="13">
        <v>1</v>
      </c>
      <c r="LQ28" s="13">
        <v>1</v>
      </c>
      <c r="LR28" s="13">
        <v>1</v>
      </c>
      <c r="LS28" s="13">
        <v>1</v>
      </c>
      <c r="LT28" s="13"/>
      <c r="LU28" s="13"/>
      <c r="LV28" s="13"/>
      <c r="LW28" s="13"/>
      <c r="LX28" s="13"/>
      <c r="LY28" s="13">
        <v>1</v>
      </c>
      <c r="LZ28" s="13"/>
      <c r="MA28" s="13">
        <v>1</v>
      </c>
      <c r="MB28" s="13">
        <v>1</v>
      </c>
      <c r="MC28" s="13"/>
      <c r="MD28" s="13"/>
      <c r="ME28" s="13"/>
      <c r="MF28" s="13">
        <v>1</v>
      </c>
      <c r="MG28" s="13"/>
      <c r="MH28" s="13"/>
      <c r="MI28" s="13"/>
      <c r="MJ28" s="13">
        <v>1</v>
      </c>
      <c r="MK28" s="13">
        <v>1</v>
      </c>
      <c r="ML28" s="13"/>
      <c r="MM28" s="13">
        <v>2</v>
      </c>
      <c r="MN28" s="13"/>
      <c r="MO28" s="13">
        <v>2</v>
      </c>
      <c r="MP28" s="13"/>
      <c r="MQ28" s="13"/>
      <c r="MR28" s="13"/>
      <c r="MS28" s="13">
        <v>1</v>
      </c>
      <c r="MT28" s="13"/>
      <c r="MU28" s="13"/>
      <c r="MV28" s="13"/>
      <c r="MW28" s="13"/>
      <c r="MX28" s="13">
        <v>1</v>
      </c>
      <c r="MY28" s="13"/>
      <c r="MZ28" s="13">
        <v>1</v>
      </c>
      <c r="NA28" s="13"/>
      <c r="NB28" s="13"/>
      <c r="NC28" s="13"/>
      <c r="ND28" s="13">
        <v>2</v>
      </c>
      <c r="NE28" s="60">
        <v>112</v>
      </c>
      <c r="NF28" s="13">
        <v>33024</v>
      </c>
      <c r="NG28" s="448"/>
      <c r="NH28" s="448"/>
      <c r="NI28" s="448"/>
      <c r="NJ28" s="448"/>
      <c r="NK28" s="448"/>
      <c r="NL28" s="448"/>
      <c r="NM28" s="448"/>
      <c r="NN28" s="448"/>
      <c r="NO28" s="448"/>
      <c r="NP28" s="448"/>
      <c r="NQ28" s="448"/>
    </row>
    <row r="29" spans="1:381">
      <c r="A29" s="5" t="s">
        <v>42</v>
      </c>
      <c r="B29" s="281">
        <f t="shared" si="26"/>
        <v>1558</v>
      </c>
      <c r="C29" s="281">
        <f t="shared" si="27"/>
        <v>1562</v>
      </c>
      <c r="D29" s="281">
        <f t="shared" si="28"/>
        <v>6786</v>
      </c>
      <c r="E29" s="281">
        <f t="shared" si="29"/>
        <v>7885</v>
      </c>
      <c r="F29" s="281">
        <f t="shared" si="30"/>
        <v>23685</v>
      </c>
      <c r="G29" s="281">
        <f t="shared" si="31"/>
        <v>25737</v>
      </c>
      <c r="H29" s="281">
        <f t="shared" si="32"/>
        <v>28934</v>
      </c>
      <c r="I29" s="281">
        <f t="shared" si="33"/>
        <v>30285</v>
      </c>
      <c r="J29" s="281">
        <f t="shared" si="34"/>
        <v>23239</v>
      </c>
      <c r="K29" s="281">
        <f t="shared" si="35"/>
        <v>24819</v>
      </c>
      <c r="L29" s="281">
        <f t="shared" si="36"/>
        <v>16411</v>
      </c>
      <c r="M29" s="281">
        <f t="shared" si="37"/>
        <v>17751</v>
      </c>
      <c r="N29" s="281">
        <f t="shared" si="38"/>
        <v>11154</v>
      </c>
      <c r="O29" s="281">
        <f t="shared" si="39"/>
        <v>10973</v>
      </c>
      <c r="P29" s="281">
        <f t="shared" si="40"/>
        <v>5939</v>
      </c>
      <c r="Q29" s="281">
        <f t="shared" si="41"/>
        <v>6179</v>
      </c>
      <c r="R29" s="281">
        <f t="shared" si="42"/>
        <v>2356</v>
      </c>
      <c r="S29" s="281">
        <f t="shared" si="43"/>
        <v>3430</v>
      </c>
      <c r="T29" s="281">
        <f t="shared" si="44"/>
        <v>421</v>
      </c>
      <c r="U29" s="281">
        <f t="shared" si="45"/>
        <v>1220</v>
      </c>
      <c r="W29" s="12" t="s">
        <v>41</v>
      </c>
      <c r="X29" s="797">
        <f t="shared" si="46"/>
        <v>373</v>
      </c>
      <c r="Y29" s="797">
        <f t="shared" si="47"/>
        <v>344</v>
      </c>
      <c r="Z29" s="797">
        <f t="shared" si="48"/>
        <v>1323</v>
      </c>
      <c r="AA29" s="797">
        <f t="shared" si="49"/>
        <v>1555</v>
      </c>
      <c r="AB29" s="797">
        <f t="shared" si="50"/>
        <v>4700</v>
      </c>
      <c r="AC29" s="797">
        <f t="shared" si="51"/>
        <v>4536</v>
      </c>
      <c r="AD29" s="797">
        <f t="shared" si="52"/>
        <v>6017</v>
      </c>
      <c r="AE29" s="797">
        <f t="shared" si="53"/>
        <v>5280</v>
      </c>
      <c r="AF29" s="797">
        <f t="shared" si="54"/>
        <v>4568</v>
      </c>
      <c r="AG29" s="797">
        <f t="shared" si="55"/>
        <v>3839</v>
      </c>
      <c r="AH29" s="797">
        <f t="shared" si="56"/>
        <v>2556</v>
      </c>
      <c r="AI29" s="797">
        <f t="shared" si="57"/>
        <v>2440</v>
      </c>
      <c r="AJ29" s="797">
        <f t="shared" si="58"/>
        <v>1372</v>
      </c>
      <c r="AK29" s="797">
        <f t="shared" si="59"/>
        <v>1326</v>
      </c>
      <c r="AL29" s="797">
        <f t="shared" si="60"/>
        <v>584</v>
      </c>
      <c r="AM29" s="797">
        <f t="shared" si="61"/>
        <v>603</v>
      </c>
      <c r="AN29" s="797">
        <f t="shared" si="62"/>
        <v>220</v>
      </c>
      <c r="AO29" s="797">
        <f t="shared" si="63"/>
        <v>247</v>
      </c>
      <c r="AP29" s="797">
        <f t="shared" si="64"/>
        <v>32</v>
      </c>
      <c r="AQ29" s="797">
        <f t="shared" si="65"/>
        <v>48</v>
      </c>
      <c r="AR29" s="797">
        <f t="shared" si="66"/>
        <v>243</v>
      </c>
      <c r="AT29" s="12" t="s">
        <v>41</v>
      </c>
      <c r="AU29" s="13">
        <v>9</v>
      </c>
      <c r="AV29" s="13">
        <v>53</v>
      </c>
      <c r="AW29" s="13">
        <v>40</v>
      </c>
      <c r="AX29" s="13">
        <v>22</v>
      </c>
      <c r="AY29" s="13">
        <v>33</v>
      </c>
      <c r="AZ29" s="13">
        <v>32</v>
      </c>
      <c r="BA29" s="13">
        <v>33</v>
      </c>
      <c r="BB29" s="13">
        <v>31</v>
      </c>
      <c r="BC29" s="13">
        <v>38</v>
      </c>
      <c r="BD29" s="13">
        <v>53</v>
      </c>
      <c r="BE29" s="13">
        <v>60</v>
      </c>
      <c r="BF29" s="13">
        <v>62</v>
      </c>
      <c r="BG29" s="13">
        <v>82</v>
      </c>
      <c r="BH29" s="13">
        <v>78</v>
      </c>
      <c r="BI29" s="13">
        <v>129</v>
      </c>
      <c r="BJ29" s="13">
        <v>163</v>
      </c>
      <c r="BK29" s="13">
        <v>199</v>
      </c>
      <c r="BL29" s="13">
        <v>227</v>
      </c>
      <c r="BM29" s="13">
        <v>256</v>
      </c>
      <c r="BN29" s="13">
        <v>299</v>
      </c>
      <c r="BO29" s="13">
        <v>324</v>
      </c>
      <c r="BP29" s="13">
        <v>340</v>
      </c>
      <c r="BQ29" s="13">
        <v>396</v>
      </c>
      <c r="BR29" s="13">
        <v>415</v>
      </c>
      <c r="BS29" s="13">
        <v>455</v>
      </c>
      <c r="BT29" s="13">
        <v>509</v>
      </c>
      <c r="BU29" s="13">
        <v>540</v>
      </c>
      <c r="BV29" s="13">
        <v>515</v>
      </c>
      <c r="BW29" s="13">
        <v>495</v>
      </c>
      <c r="BX29" s="13">
        <v>547</v>
      </c>
      <c r="BY29" s="13">
        <v>578</v>
      </c>
      <c r="BZ29" s="13">
        <v>542</v>
      </c>
      <c r="CA29" s="13">
        <v>546</v>
      </c>
      <c r="CB29" s="13">
        <v>563</v>
      </c>
      <c r="CC29" s="13">
        <v>535</v>
      </c>
      <c r="CD29" s="13">
        <v>550</v>
      </c>
      <c r="CE29" s="13">
        <v>455</v>
      </c>
      <c r="CF29" s="13">
        <v>475</v>
      </c>
      <c r="CG29" s="13">
        <v>503</v>
      </c>
      <c r="CH29" s="13">
        <v>533</v>
      </c>
      <c r="CI29" s="13">
        <v>469</v>
      </c>
      <c r="CJ29" s="13">
        <v>492</v>
      </c>
      <c r="CK29" s="13">
        <v>425</v>
      </c>
      <c r="CL29" s="13">
        <v>392</v>
      </c>
      <c r="CM29" s="13">
        <v>362</v>
      </c>
      <c r="CN29" s="13">
        <v>423</v>
      </c>
      <c r="CO29" s="13">
        <v>349</v>
      </c>
      <c r="CP29" s="13">
        <v>309</v>
      </c>
      <c r="CQ29" s="13">
        <v>312</v>
      </c>
      <c r="CR29" s="13">
        <v>306</v>
      </c>
      <c r="CS29" s="13">
        <v>327</v>
      </c>
      <c r="CT29" s="13">
        <v>289</v>
      </c>
      <c r="CU29" s="13">
        <v>279</v>
      </c>
      <c r="CV29" s="13">
        <v>264</v>
      </c>
      <c r="CW29" s="13">
        <v>221</v>
      </c>
      <c r="CX29" s="13">
        <v>228</v>
      </c>
      <c r="CY29" s="13">
        <v>225</v>
      </c>
      <c r="CZ29" s="13">
        <v>209</v>
      </c>
      <c r="DA29" s="13">
        <v>226</v>
      </c>
      <c r="DB29" s="13">
        <v>172</v>
      </c>
      <c r="DC29" s="13">
        <v>178</v>
      </c>
      <c r="DD29" s="13">
        <v>161</v>
      </c>
      <c r="DE29" s="13">
        <v>146</v>
      </c>
      <c r="DF29" s="13">
        <v>143</v>
      </c>
      <c r="DG29" s="13">
        <v>137</v>
      </c>
      <c r="DH29" s="13">
        <v>111</v>
      </c>
      <c r="DI29" s="13">
        <v>130</v>
      </c>
      <c r="DJ29" s="13">
        <v>109</v>
      </c>
      <c r="DK29" s="13">
        <v>108</v>
      </c>
      <c r="DL29" s="13">
        <v>103</v>
      </c>
      <c r="DM29" s="13">
        <v>68</v>
      </c>
      <c r="DN29" s="13">
        <v>72</v>
      </c>
      <c r="DO29" s="13">
        <v>78</v>
      </c>
      <c r="DP29" s="13">
        <v>73</v>
      </c>
      <c r="DQ29" s="13">
        <v>55</v>
      </c>
      <c r="DR29" s="13">
        <v>60</v>
      </c>
      <c r="DS29" s="13">
        <v>47</v>
      </c>
      <c r="DT29" s="13">
        <v>44</v>
      </c>
      <c r="DU29" s="13">
        <v>57</v>
      </c>
      <c r="DV29" s="13">
        <v>49</v>
      </c>
      <c r="DW29" s="13">
        <v>34</v>
      </c>
      <c r="DX29" s="13">
        <v>41</v>
      </c>
      <c r="DY29" s="13">
        <v>30</v>
      </c>
      <c r="DZ29" s="13">
        <v>21</v>
      </c>
      <c r="EA29" s="13">
        <v>23</v>
      </c>
      <c r="EB29" s="13">
        <v>22</v>
      </c>
      <c r="EC29" s="13">
        <v>19</v>
      </c>
      <c r="ED29" s="13">
        <v>21</v>
      </c>
      <c r="EE29" s="13">
        <v>21</v>
      </c>
      <c r="EF29" s="13">
        <v>15</v>
      </c>
      <c r="EG29" s="13">
        <v>15</v>
      </c>
      <c r="EH29" s="13">
        <v>11</v>
      </c>
      <c r="EI29" s="13">
        <v>2</v>
      </c>
      <c r="EJ29" s="13">
        <v>9</v>
      </c>
      <c r="EK29" s="13"/>
      <c r="EL29" s="13"/>
      <c r="EM29" s="13">
        <v>4</v>
      </c>
      <c r="EN29" s="13">
        <v>2</v>
      </c>
      <c r="EO29" s="13">
        <v>1</v>
      </c>
      <c r="EP29" s="13">
        <v>3</v>
      </c>
      <c r="EQ29" s="13">
        <v>1</v>
      </c>
      <c r="ER29" s="13"/>
      <c r="ES29" s="13"/>
      <c r="ET29" s="13"/>
      <c r="EU29" s="13"/>
      <c r="EV29" s="13"/>
      <c r="EW29" s="13">
        <v>1</v>
      </c>
      <c r="EX29" s="60">
        <v>20219</v>
      </c>
      <c r="EY29" s="13">
        <v>20</v>
      </c>
      <c r="EZ29" s="13">
        <v>32</v>
      </c>
      <c r="FA29" s="13">
        <v>41</v>
      </c>
      <c r="FB29" s="13">
        <v>39</v>
      </c>
      <c r="FC29" s="13">
        <v>38</v>
      </c>
      <c r="FD29" s="13">
        <v>29</v>
      </c>
      <c r="FE29" s="13">
        <v>33</v>
      </c>
      <c r="FF29" s="13">
        <v>44</v>
      </c>
      <c r="FG29" s="13">
        <v>55</v>
      </c>
      <c r="FH29" s="13">
        <v>42</v>
      </c>
      <c r="FI29" s="13">
        <v>46</v>
      </c>
      <c r="FJ29" s="13">
        <v>51</v>
      </c>
      <c r="FK29" s="13">
        <v>75</v>
      </c>
      <c r="FL29" s="13">
        <v>85</v>
      </c>
      <c r="FM29" s="13">
        <v>106</v>
      </c>
      <c r="FN29" s="13">
        <v>136</v>
      </c>
      <c r="FO29" s="13">
        <v>162</v>
      </c>
      <c r="FP29" s="13">
        <v>191</v>
      </c>
      <c r="FQ29" s="13">
        <v>223</v>
      </c>
      <c r="FR29" s="13">
        <v>248</v>
      </c>
      <c r="FS29" s="13">
        <v>341</v>
      </c>
      <c r="FT29" s="13">
        <v>355</v>
      </c>
      <c r="FU29" s="13">
        <v>361</v>
      </c>
      <c r="FV29" s="13">
        <v>446</v>
      </c>
      <c r="FW29" s="13">
        <v>437</v>
      </c>
      <c r="FX29" s="13">
        <v>471</v>
      </c>
      <c r="FY29" s="13">
        <v>551</v>
      </c>
      <c r="FZ29" s="13">
        <v>563</v>
      </c>
      <c r="GA29" s="13">
        <v>605</v>
      </c>
      <c r="GB29" s="13">
        <v>570</v>
      </c>
      <c r="GC29" s="13">
        <v>601</v>
      </c>
      <c r="GD29" s="13">
        <v>623</v>
      </c>
      <c r="GE29" s="13">
        <v>608</v>
      </c>
      <c r="GF29" s="13">
        <v>559</v>
      </c>
      <c r="GG29" s="13">
        <v>643</v>
      </c>
      <c r="GH29" s="13">
        <v>642</v>
      </c>
      <c r="GI29" s="13">
        <v>614</v>
      </c>
      <c r="GJ29" s="13">
        <v>598</v>
      </c>
      <c r="GK29" s="13">
        <v>537</v>
      </c>
      <c r="GL29" s="13">
        <v>592</v>
      </c>
      <c r="GM29" s="13">
        <v>524</v>
      </c>
      <c r="GN29" s="13">
        <v>558</v>
      </c>
      <c r="GO29" s="13">
        <v>584</v>
      </c>
      <c r="GP29" s="13">
        <v>521</v>
      </c>
      <c r="GQ29" s="13">
        <v>465</v>
      </c>
      <c r="GR29" s="13">
        <v>424</v>
      </c>
      <c r="GS29" s="13">
        <v>419</v>
      </c>
      <c r="GT29" s="13">
        <v>363</v>
      </c>
      <c r="GU29" s="13">
        <v>354</v>
      </c>
      <c r="GV29" s="13">
        <v>356</v>
      </c>
      <c r="GW29" s="13">
        <v>334</v>
      </c>
      <c r="GX29" s="13">
        <v>288</v>
      </c>
      <c r="GY29" s="13">
        <v>315</v>
      </c>
      <c r="GZ29" s="13">
        <v>241</v>
      </c>
      <c r="HA29" s="13">
        <v>251</v>
      </c>
      <c r="HB29" s="13">
        <v>218</v>
      </c>
      <c r="HC29" s="13">
        <v>257</v>
      </c>
      <c r="HD29" s="13">
        <v>228</v>
      </c>
      <c r="HE29" s="13">
        <v>228</v>
      </c>
      <c r="HF29" s="13">
        <v>196</v>
      </c>
      <c r="HG29" s="13">
        <v>184</v>
      </c>
      <c r="HH29" s="13">
        <v>167</v>
      </c>
      <c r="HI29" s="13">
        <v>154</v>
      </c>
      <c r="HJ29" s="13">
        <v>150</v>
      </c>
      <c r="HK29" s="13">
        <v>153</v>
      </c>
      <c r="HL29" s="13">
        <v>132</v>
      </c>
      <c r="HM29" s="13">
        <v>123</v>
      </c>
      <c r="HN29" s="13">
        <v>107</v>
      </c>
      <c r="HO29" s="13">
        <v>102</v>
      </c>
      <c r="HP29" s="13">
        <v>100</v>
      </c>
      <c r="HQ29" s="13">
        <v>68</v>
      </c>
      <c r="HR29" s="13">
        <v>85</v>
      </c>
      <c r="HS29" s="13">
        <v>79</v>
      </c>
      <c r="HT29" s="13">
        <v>54</v>
      </c>
      <c r="HU29" s="13">
        <v>52</v>
      </c>
      <c r="HV29" s="13">
        <v>53</v>
      </c>
      <c r="HW29" s="13">
        <v>54</v>
      </c>
      <c r="HX29" s="13">
        <v>48</v>
      </c>
      <c r="HY29" s="13">
        <v>50</v>
      </c>
      <c r="HZ29" s="13">
        <v>41</v>
      </c>
      <c r="IA29" s="13">
        <v>31</v>
      </c>
      <c r="IB29" s="13">
        <v>39</v>
      </c>
      <c r="IC29" s="13">
        <v>33</v>
      </c>
      <c r="ID29" s="13">
        <v>27</v>
      </c>
      <c r="IE29" s="13">
        <v>20</v>
      </c>
      <c r="IF29" s="13">
        <v>22</v>
      </c>
      <c r="IG29" s="13">
        <v>13</v>
      </c>
      <c r="IH29" s="13">
        <v>17</v>
      </c>
      <c r="II29" s="13">
        <v>12</v>
      </c>
      <c r="IJ29" s="13">
        <v>6</v>
      </c>
      <c r="IK29" s="13">
        <v>9</v>
      </c>
      <c r="IL29" s="13">
        <v>7</v>
      </c>
      <c r="IM29" s="13">
        <v>6</v>
      </c>
      <c r="IN29" s="13">
        <v>5</v>
      </c>
      <c r="IO29" s="13">
        <v>3</v>
      </c>
      <c r="IP29" s="13"/>
      <c r="IQ29" s="13">
        <v>1</v>
      </c>
      <c r="IR29" s="13">
        <v>1</v>
      </c>
      <c r="IS29" s="13"/>
      <c r="IT29" s="13"/>
      <c r="IU29" s="13"/>
      <c r="IV29" s="13"/>
      <c r="IW29" s="13"/>
      <c r="IX29" s="13"/>
      <c r="IY29" s="13"/>
      <c r="IZ29" s="13"/>
      <c r="JA29" s="13">
        <v>1</v>
      </c>
      <c r="JB29" s="60">
        <v>21746</v>
      </c>
      <c r="JC29" s="13">
        <v>20</v>
      </c>
      <c r="JD29" s="13">
        <v>3</v>
      </c>
      <c r="JE29" s="13"/>
      <c r="JF29" s="13"/>
      <c r="JG29" s="13"/>
      <c r="JH29" s="13">
        <v>2</v>
      </c>
      <c r="JI29" s="13"/>
      <c r="JJ29" s="13">
        <v>1</v>
      </c>
      <c r="JK29" s="13">
        <v>1</v>
      </c>
      <c r="JL29" s="13">
        <v>1</v>
      </c>
      <c r="JM29" s="13">
        <v>3</v>
      </c>
      <c r="JN29" s="13">
        <v>1</v>
      </c>
      <c r="JO29" s="13"/>
      <c r="JP29" s="13">
        <v>1</v>
      </c>
      <c r="JQ29" s="13">
        <v>1</v>
      </c>
      <c r="JR29" s="13">
        <v>1</v>
      </c>
      <c r="JS29" s="13"/>
      <c r="JT29" s="13">
        <v>2</v>
      </c>
      <c r="JU29" s="13">
        <v>4</v>
      </c>
      <c r="JV29" s="13">
        <v>4</v>
      </c>
      <c r="JW29" s="13">
        <v>3</v>
      </c>
      <c r="JX29" s="13">
        <v>3</v>
      </c>
      <c r="JY29" s="13">
        <v>3</v>
      </c>
      <c r="JZ29" s="13">
        <v>3</v>
      </c>
      <c r="KA29" s="13">
        <v>5</v>
      </c>
      <c r="KB29" s="13">
        <v>4</v>
      </c>
      <c r="KC29" s="13">
        <v>4</v>
      </c>
      <c r="KD29" s="13">
        <v>3</v>
      </c>
      <c r="KE29" s="13">
        <v>3</v>
      </c>
      <c r="KF29" s="13">
        <v>4</v>
      </c>
      <c r="KG29" s="13">
        <v>5</v>
      </c>
      <c r="KH29" s="13">
        <v>8</v>
      </c>
      <c r="KI29" s="13">
        <v>8</v>
      </c>
      <c r="KJ29" s="13">
        <v>5</v>
      </c>
      <c r="KK29" s="13">
        <v>12</v>
      </c>
      <c r="KL29" s="13">
        <v>4</v>
      </c>
      <c r="KM29" s="13">
        <v>3</v>
      </c>
      <c r="KN29" s="13">
        <v>2</v>
      </c>
      <c r="KO29" s="13">
        <v>3</v>
      </c>
      <c r="KP29" s="13">
        <v>3</v>
      </c>
      <c r="KQ29" s="13">
        <v>1</v>
      </c>
      <c r="KR29" s="13">
        <v>6</v>
      </c>
      <c r="KS29" s="13">
        <v>5</v>
      </c>
      <c r="KT29" s="13">
        <v>5</v>
      </c>
      <c r="KU29" s="13">
        <v>6</v>
      </c>
      <c r="KV29" s="13">
        <v>3</v>
      </c>
      <c r="KW29" s="13">
        <v>3</v>
      </c>
      <c r="KX29" s="13">
        <v>4</v>
      </c>
      <c r="KY29" s="13">
        <v>1</v>
      </c>
      <c r="KZ29" s="13">
        <v>2</v>
      </c>
      <c r="LA29" s="13">
        <v>3</v>
      </c>
      <c r="LB29" s="13">
        <v>2</v>
      </c>
      <c r="LC29" s="13"/>
      <c r="LD29" s="13">
        <v>5</v>
      </c>
      <c r="LE29" s="13">
        <v>2</v>
      </c>
      <c r="LF29" s="13">
        <v>4</v>
      </c>
      <c r="LG29" s="13">
        <v>3</v>
      </c>
      <c r="LH29" s="13">
        <v>1</v>
      </c>
      <c r="LI29" s="13">
        <v>3</v>
      </c>
      <c r="LJ29" s="13"/>
      <c r="LK29" s="13">
        <v>3</v>
      </c>
      <c r="LL29" s="13">
        <v>1</v>
      </c>
      <c r="LM29" s="13">
        <v>1</v>
      </c>
      <c r="LN29" s="13">
        <v>1</v>
      </c>
      <c r="LO29" s="13">
        <v>2</v>
      </c>
      <c r="LP29" s="13">
        <v>2</v>
      </c>
      <c r="LQ29" s="13">
        <v>2</v>
      </c>
      <c r="LR29" s="13">
        <v>2</v>
      </c>
      <c r="LS29" s="13">
        <v>1</v>
      </c>
      <c r="LT29" s="13"/>
      <c r="LU29" s="13"/>
      <c r="LV29" s="13">
        <v>1</v>
      </c>
      <c r="LW29" s="13">
        <v>2</v>
      </c>
      <c r="LX29" s="13"/>
      <c r="LY29" s="13">
        <v>2</v>
      </c>
      <c r="LZ29" s="13">
        <v>3</v>
      </c>
      <c r="MA29" s="13">
        <v>2</v>
      </c>
      <c r="MB29" s="13">
        <v>1</v>
      </c>
      <c r="MC29" s="13">
        <v>2</v>
      </c>
      <c r="MD29" s="13">
        <v>3</v>
      </c>
      <c r="ME29" s="13">
        <v>1</v>
      </c>
      <c r="MF29" s="13">
        <v>2</v>
      </c>
      <c r="MG29" s="13">
        <v>1</v>
      </c>
      <c r="MH29" s="13">
        <v>3</v>
      </c>
      <c r="MI29" s="13">
        <v>1</v>
      </c>
      <c r="MJ29" s="13">
        <v>1</v>
      </c>
      <c r="MK29" s="13">
        <v>1</v>
      </c>
      <c r="ML29" s="13">
        <v>1</v>
      </c>
      <c r="MM29" s="13">
        <v>2</v>
      </c>
      <c r="MN29" s="13"/>
      <c r="MO29" s="13"/>
      <c r="MP29" s="13">
        <v>2</v>
      </c>
      <c r="MQ29" s="13">
        <v>2</v>
      </c>
      <c r="MR29" s="13"/>
      <c r="MS29" s="13"/>
      <c r="MT29" s="13"/>
      <c r="MU29" s="13"/>
      <c r="MV29" s="13"/>
      <c r="MW29" s="13"/>
      <c r="MX29" s="13"/>
      <c r="MY29" s="13"/>
      <c r="MZ29" s="13"/>
      <c r="NA29" s="13"/>
      <c r="NB29" s="13"/>
      <c r="NC29" s="13"/>
      <c r="ND29" s="13">
        <v>1</v>
      </c>
      <c r="NE29" s="60">
        <v>241</v>
      </c>
      <c r="NF29" s="13">
        <v>42206</v>
      </c>
      <c r="NG29" s="448"/>
      <c r="NH29" s="448"/>
      <c r="NI29" s="448"/>
      <c r="NJ29" s="448"/>
      <c r="NK29" s="448"/>
      <c r="NL29" s="448"/>
      <c r="NM29" s="448"/>
      <c r="NN29" s="448"/>
      <c r="NO29" s="448"/>
      <c r="NP29" s="448"/>
      <c r="NQ29" s="448"/>
    </row>
    <row r="30" spans="1:381">
      <c r="A30" s="5" t="s">
        <v>43</v>
      </c>
      <c r="B30" s="281">
        <f t="shared" si="26"/>
        <v>215</v>
      </c>
      <c r="C30" s="281">
        <f t="shared" si="27"/>
        <v>170</v>
      </c>
      <c r="D30" s="281">
        <f t="shared" si="28"/>
        <v>673</v>
      </c>
      <c r="E30" s="281">
        <f t="shared" si="29"/>
        <v>784</v>
      </c>
      <c r="F30" s="281">
        <f t="shared" si="30"/>
        <v>3266</v>
      </c>
      <c r="G30" s="281">
        <f t="shared" si="31"/>
        <v>2808</v>
      </c>
      <c r="H30" s="281">
        <f t="shared" si="32"/>
        <v>3623</v>
      </c>
      <c r="I30" s="281">
        <f t="shared" si="33"/>
        <v>3183</v>
      </c>
      <c r="J30" s="281">
        <f t="shared" si="34"/>
        <v>2871</v>
      </c>
      <c r="K30" s="281">
        <f t="shared" si="35"/>
        <v>2715</v>
      </c>
      <c r="L30" s="281">
        <f t="shared" si="36"/>
        <v>1742</v>
      </c>
      <c r="M30" s="281">
        <f t="shared" si="37"/>
        <v>1788</v>
      </c>
      <c r="N30" s="281">
        <f t="shared" si="38"/>
        <v>1147</v>
      </c>
      <c r="O30" s="281">
        <f t="shared" si="39"/>
        <v>1132</v>
      </c>
      <c r="P30" s="281">
        <f t="shared" si="40"/>
        <v>592</v>
      </c>
      <c r="Q30" s="281">
        <f t="shared" si="41"/>
        <v>560</v>
      </c>
      <c r="R30" s="281">
        <f t="shared" si="42"/>
        <v>193</v>
      </c>
      <c r="S30" s="281">
        <f t="shared" si="43"/>
        <v>262</v>
      </c>
      <c r="T30" s="281">
        <f t="shared" si="44"/>
        <v>25</v>
      </c>
      <c r="U30" s="281">
        <f t="shared" si="45"/>
        <v>72</v>
      </c>
      <c r="W30" s="12" t="s">
        <v>43</v>
      </c>
      <c r="X30" s="797">
        <f t="shared" si="46"/>
        <v>215</v>
      </c>
      <c r="Y30" s="797">
        <f t="shared" si="47"/>
        <v>170</v>
      </c>
      <c r="Z30" s="797">
        <f t="shared" si="48"/>
        <v>673</v>
      </c>
      <c r="AA30" s="797">
        <f t="shared" si="49"/>
        <v>784</v>
      </c>
      <c r="AB30" s="797">
        <f t="shared" si="50"/>
        <v>3266</v>
      </c>
      <c r="AC30" s="797">
        <f t="shared" si="51"/>
        <v>2808</v>
      </c>
      <c r="AD30" s="797">
        <f t="shared" si="52"/>
        <v>3623</v>
      </c>
      <c r="AE30" s="797">
        <f t="shared" si="53"/>
        <v>3183</v>
      </c>
      <c r="AF30" s="797">
        <f t="shared" si="54"/>
        <v>2871</v>
      </c>
      <c r="AG30" s="797">
        <f t="shared" si="55"/>
        <v>2715</v>
      </c>
      <c r="AH30" s="797">
        <f t="shared" si="56"/>
        <v>1742</v>
      </c>
      <c r="AI30" s="797">
        <f t="shared" si="57"/>
        <v>1788</v>
      </c>
      <c r="AJ30" s="797">
        <f t="shared" si="58"/>
        <v>1147</v>
      </c>
      <c r="AK30" s="797">
        <f t="shared" si="59"/>
        <v>1132</v>
      </c>
      <c r="AL30" s="797">
        <f t="shared" si="60"/>
        <v>592</v>
      </c>
      <c r="AM30" s="797">
        <f t="shared" si="61"/>
        <v>560</v>
      </c>
      <c r="AN30" s="797">
        <f t="shared" si="62"/>
        <v>193</v>
      </c>
      <c r="AO30" s="797">
        <f t="shared" si="63"/>
        <v>262</v>
      </c>
      <c r="AP30" s="797">
        <f t="shared" si="64"/>
        <v>25</v>
      </c>
      <c r="AQ30" s="797">
        <f t="shared" si="65"/>
        <v>72</v>
      </c>
      <c r="AR30" s="797">
        <f t="shared" si="66"/>
        <v>173</v>
      </c>
      <c r="AT30" s="12" t="s">
        <v>43</v>
      </c>
      <c r="AU30" s="13">
        <v>8</v>
      </c>
      <c r="AV30" s="13">
        <v>22</v>
      </c>
      <c r="AW30" s="13">
        <v>26</v>
      </c>
      <c r="AX30" s="13">
        <v>17</v>
      </c>
      <c r="AY30" s="13">
        <v>18</v>
      </c>
      <c r="AZ30" s="13">
        <v>14</v>
      </c>
      <c r="BA30" s="13">
        <v>22</v>
      </c>
      <c r="BB30" s="13">
        <v>10</v>
      </c>
      <c r="BC30" s="13">
        <v>11</v>
      </c>
      <c r="BD30" s="13">
        <v>22</v>
      </c>
      <c r="BE30" s="13">
        <v>25</v>
      </c>
      <c r="BF30" s="13">
        <v>26</v>
      </c>
      <c r="BG30" s="13">
        <v>36</v>
      </c>
      <c r="BH30" s="13">
        <v>44</v>
      </c>
      <c r="BI30" s="13">
        <v>56</v>
      </c>
      <c r="BJ30" s="13">
        <v>72</v>
      </c>
      <c r="BK30" s="13">
        <v>95</v>
      </c>
      <c r="BL30" s="13">
        <v>117</v>
      </c>
      <c r="BM30" s="13">
        <v>153</v>
      </c>
      <c r="BN30" s="13">
        <v>160</v>
      </c>
      <c r="BO30" s="13">
        <v>220</v>
      </c>
      <c r="BP30" s="13">
        <v>208</v>
      </c>
      <c r="BQ30" s="13">
        <v>258</v>
      </c>
      <c r="BR30" s="13">
        <v>259</v>
      </c>
      <c r="BS30" s="13">
        <v>296</v>
      </c>
      <c r="BT30" s="13">
        <v>288</v>
      </c>
      <c r="BU30" s="13">
        <v>326</v>
      </c>
      <c r="BV30" s="13">
        <v>290</v>
      </c>
      <c r="BW30" s="13">
        <v>313</v>
      </c>
      <c r="BX30" s="13">
        <v>350</v>
      </c>
      <c r="BY30" s="13">
        <v>326</v>
      </c>
      <c r="BZ30" s="13">
        <v>288</v>
      </c>
      <c r="CA30" s="13">
        <v>325</v>
      </c>
      <c r="CB30" s="13">
        <v>342</v>
      </c>
      <c r="CC30" s="13">
        <v>334</v>
      </c>
      <c r="CD30" s="13">
        <v>315</v>
      </c>
      <c r="CE30" s="13">
        <v>296</v>
      </c>
      <c r="CF30" s="13">
        <v>295</v>
      </c>
      <c r="CG30" s="13">
        <v>310</v>
      </c>
      <c r="CH30" s="13">
        <v>352</v>
      </c>
      <c r="CI30" s="13">
        <v>293</v>
      </c>
      <c r="CJ30" s="13">
        <v>319</v>
      </c>
      <c r="CK30" s="13">
        <v>298</v>
      </c>
      <c r="CL30" s="13">
        <v>303</v>
      </c>
      <c r="CM30" s="13">
        <v>300</v>
      </c>
      <c r="CN30" s="13">
        <v>279</v>
      </c>
      <c r="CO30" s="13">
        <v>261</v>
      </c>
      <c r="CP30" s="13">
        <v>220</v>
      </c>
      <c r="CQ30" s="13">
        <v>223</v>
      </c>
      <c r="CR30" s="13">
        <v>219</v>
      </c>
      <c r="CS30" s="13">
        <v>213</v>
      </c>
      <c r="CT30" s="13">
        <v>197</v>
      </c>
      <c r="CU30" s="13">
        <v>198</v>
      </c>
      <c r="CV30" s="13">
        <v>167</v>
      </c>
      <c r="CW30" s="13">
        <v>192</v>
      </c>
      <c r="CX30" s="13">
        <v>155</v>
      </c>
      <c r="CY30" s="13">
        <v>165</v>
      </c>
      <c r="CZ30" s="13">
        <v>183</v>
      </c>
      <c r="DA30" s="13">
        <v>172</v>
      </c>
      <c r="DB30" s="13">
        <v>146</v>
      </c>
      <c r="DC30" s="13">
        <v>127</v>
      </c>
      <c r="DD30" s="13">
        <v>130</v>
      </c>
      <c r="DE30" s="13">
        <v>103</v>
      </c>
      <c r="DF30" s="13">
        <v>128</v>
      </c>
      <c r="DG30" s="13">
        <v>116</v>
      </c>
      <c r="DH30" s="13">
        <v>127</v>
      </c>
      <c r="DI30" s="13">
        <v>103</v>
      </c>
      <c r="DJ30" s="13">
        <v>102</v>
      </c>
      <c r="DK30" s="13">
        <v>95</v>
      </c>
      <c r="DL30" s="13">
        <v>101</v>
      </c>
      <c r="DM30" s="13">
        <v>89</v>
      </c>
      <c r="DN30" s="13">
        <v>57</v>
      </c>
      <c r="DO30" s="13">
        <v>58</v>
      </c>
      <c r="DP30" s="13">
        <v>56</v>
      </c>
      <c r="DQ30" s="13">
        <v>59</v>
      </c>
      <c r="DR30" s="13">
        <v>65</v>
      </c>
      <c r="DS30" s="13">
        <v>61</v>
      </c>
      <c r="DT30" s="13">
        <v>42</v>
      </c>
      <c r="DU30" s="13">
        <v>35</v>
      </c>
      <c r="DV30" s="13">
        <v>38</v>
      </c>
      <c r="DW30" s="13">
        <v>33</v>
      </c>
      <c r="DX30" s="13">
        <v>32</v>
      </c>
      <c r="DY30" s="13">
        <v>24</v>
      </c>
      <c r="DZ30" s="13">
        <v>30</v>
      </c>
      <c r="EA30" s="13">
        <v>29</v>
      </c>
      <c r="EB30" s="13">
        <v>21</v>
      </c>
      <c r="EC30" s="13">
        <v>27</v>
      </c>
      <c r="ED30" s="13">
        <v>22</v>
      </c>
      <c r="EE30" s="13">
        <v>18</v>
      </c>
      <c r="EF30" s="13">
        <v>26</v>
      </c>
      <c r="EG30" s="13">
        <v>13</v>
      </c>
      <c r="EH30" s="13">
        <v>16</v>
      </c>
      <c r="EI30" s="13">
        <v>8</v>
      </c>
      <c r="EJ30" s="13">
        <v>9</v>
      </c>
      <c r="EK30" s="13">
        <v>7</v>
      </c>
      <c r="EL30" s="13">
        <v>4</v>
      </c>
      <c r="EM30" s="13">
        <v>3</v>
      </c>
      <c r="EN30" s="13">
        <v>1</v>
      </c>
      <c r="EO30" s="13">
        <v>5</v>
      </c>
      <c r="EP30" s="13">
        <v>3</v>
      </c>
      <c r="EQ30" s="13"/>
      <c r="ER30" s="13"/>
      <c r="ES30" s="13">
        <v>2</v>
      </c>
      <c r="ET30" s="13"/>
      <c r="EU30" s="13"/>
      <c r="EV30" s="13">
        <v>1</v>
      </c>
      <c r="EW30" s="13"/>
      <c r="EX30" s="60">
        <v>13474</v>
      </c>
      <c r="EY30" s="13">
        <v>10</v>
      </c>
      <c r="EZ30" s="13">
        <v>33</v>
      </c>
      <c r="FA30" s="13">
        <v>37</v>
      </c>
      <c r="FB30" s="13">
        <v>11</v>
      </c>
      <c r="FC30" s="13">
        <v>29</v>
      </c>
      <c r="FD30" s="13">
        <v>20</v>
      </c>
      <c r="FE30" s="13">
        <v>20</v>
      </c>
      <c r="FF30" s="13">
        <v>20</v>
      </c>
      <c r="FG30" s="13">
        <v>18</v>
      </c>
      <c r="FH30" s="13">
        <v>17</v>
      </c>
      <c r="FI30" s="13">
        <v>27</v>
      </c>
      <c r="FJ30" s="13">
        <v>28</v>
      </c>
      <c r="FK30" s="13">
        <v>33</v>
      </c>
      <c r="FL30" s="13">
        <v>27</v>
      </c>
      <c r="FM30" s="13">
        <v>58</v>
      </c>
      <c r="FN30" s="13">
        <v>59</v>
      </c>
      <c r="FO30" s="13">
        <v>83</v>
      </c>
      <c r="FP30" s="13">
        <v>95</v>
      </c>
      <c r="FQ30" s="13">
        <v>123</v>
      </c>
      <c r="FR30" s="13">
        <v>140</v>
      </c>
      <c r="FS30" s="13">
        <v>194</v>
      </c>
      <c r="FT30" s="13">
        <v>242</v>
      </c>
      <c r="FU30" s="13">
        <v>265</v>
      </c>
      <c r="FV30" s="13">
        <v>342</v>
      </c>
      <c r="FW30" s="13">
        <v>333</v>
      </c>
      <c r="FX30" s="13">
        <v>353</v>
      </c>
      <c r="FY30" s="13">
        <v>376</v>
      </c>
      <c r="FZ30" s="13">
        <v>386</v>
      </c>
      <c r="GA30" s="13">
        <v>391</v>
      </c>
      <c r="GB30" s="13">
        <v>384</v>
      </c>
      <c r="GC30" s="13">
        <v>369</v>
      </c>
      <c r="GD30" s="13">
        <v>387</v>
      </c>
      <c r="GE30" s="13">
        <v>379</v>
      </c>
      <c r="GF30" s="13">
        <v>331</v>
      </c>
      <c r="GG30" s="13">
        <v>399</v>
      </c>
      <c r="GH30" s="13">
        <v>369</v>
      </c>
      <c r="GI30" s="13">
        <v>341</v>
      </c>
      <c r="GJ30" s="13">
        <v>340</v>
      </c>
      <c r="GK30" s="13">
        <v>330</v>
      </c>
      <c r="GL30" s="13">
        <v>378</v>
      </c>
      <c r="GM30" s="13">
        <v>334</v>
      </c>
      <c r="GN30" s="13">
        <v>369</v>
      </c>
      <c r="GO30" s="13">
        <v>344</v>
      </c>
      <c r="GP30" s="13">
        <v>304</v>
      </c>
      <c r="GQ30" s="13">
        <v>274</v>
      </c>
      <c r="GR30" s="13">
        <v>284</v>
      </c>
      <c r="GS30" s="13">
        <v>261</v>
      </c>
      <c r="GT30" s="13">
        <v>248</v>
      </c>
      <c r="GU30" s="13">
        <v>206</v>
      </c>
      <c r="GV30" s="13">
        <v>247</v>
      </c>
      <c r="GW30" s="13">
        <v>224</v>
      </c>
      <c r="GX30" s="13">
        <v>197</v>
      </c>
      <c r="GY30" s="13">
        <v>178</v>
      </c>
      <c r="GZ30" s="13">
        <v>185</v>
      </c>
      <c r="HA30" s="13">
        <v>153</v>
      </c>
      <c r="HB30" s="13">
        <v>160</v>
      </c>
      <c r="HC30" s="13">
        <v>167</v>
      </c>
      <c r="HD30" s="13">
        <v>160</v>
      </c>
      <c r="HE30" s="13">
        <v>177</v>
      </c>
      <c r="HF30" s="13">
        <v>141</v>
      </c>
      <c r="HG30" s="13">
        <v>140</v>
      </c>
      <c r="HH30" s="13">
        <v>113</v>
      </c>
      <c r="HI30" s="13">
        <v>121</v>
      </c>
      <c r="HJ30" s="13">
        <v>121</v>
      </c>
      <c r="HK30" s="13">
        <v>119</v>
      </c>
      <c r="HL30" s="13">
        <v>109</v>
      </c>
      <c r="HM30" s="13">
        <v>108</v>
      </c>
      <c r="HN30" s="13">
        <v>104</v>
      </c>
      <c r="HO30" s="13">
        <v>114</v>
      </c>
      <c r="HP30" s="13">
        <v>98</v>
      </c>
      <c r="HQ30" s="13">
        <v>81</v>
      </c>
      <c r="HR30" s="13">
        <v>89</v>
      </c>
      <c r="HS30" s="13">
        <v>61</v>
      </c>
      <c r="HT30" s="13">
        <v>71</v>
      </c>
      <c r="HU30" s="13">
        <v>53</v>
      </c>
      <c r="HV30" s="13">
        <v>55</v>
      </c>
      <c r="HW30" s="13">
        <v>51</v>
      </c>
      <c r="HX30" s="13">
        <v>45</v>
      </c>
      <c r="HY30" s="13">
        <v>40</v>
      </c>
      <c r="HZ30" s="13">
        <v>46</v>
      </c>
      <c r="IA30" s="13">
        <v>32</v>
      </c>
      <c r="IB30" s="13">
        <v>25</v>
      </c>
      <c r="IC30" s="13">
        <v>16</v>
      </c>
      <c r="ID30" s="13">
        <v>23</v>
      </c>
      <c r="IE30" s="13">
        <v>32</v>
      </c>
      <c r="IF30" s="13">
        <v>21</v>
      </c>
      <c r="IG30" s="13">
        <v>16</v>
      </c>
      <c r="IH30" s="13">
        <v>12</v>
      </c>
      <c r="II30" s="13">
        <v>6</v>
      </c>
      <c r="IJ30" s="13">
        <v>10</v>
      </c>
      <c r="IK30" s="13">
        <v>7</v>
      </c>
      <c r="IL30" s="13">
        <v>2</v>
      </c>
      <c r="IM30" s="13">
        <v>8</v>
      </c>
      <c r="IN30" s="13">
        <v>3</v>
      </c>
      <c r="IO30" s="13">
        <v>2</v>
      </c>
      <c r="IP30" s="13"/>
      <c r="IQ30" s="13"/>
      <c r="IR30" s="13">
        <v>1</v>
      </c>
      <c r="IS30" s="13">
        <v>1</v>
      </c>
      <c r="IT30" s="13"/>
      <c r="IU30" s="13"/>
      <c r="IV30" s="13"/>
      <c r="IW30" s="13"/>
      <c r="IX30" s="13"/>
      <c r="IY30" s="13">
        <v>1</v>
      </c>
      <c r="IZ30" s="13"/>
      <c r="JA30" s="13"/>
      <c r="JB30" s="60">
        <v>14347</v>
      </c>
      <c r="JC30" s="13">
        <v>24</v>
      </c>
      <c r="JD30" s="13">
        <v>2</v>
      </c>
      <c r="JE30" s="13">
        <v>3</v>
      </c>
      <c r="JF30" s="13"/>
      <c r="JG30" s="13"/>
      <c r="JH30" s="13"/>
      <c r="JI30" s="13"/>
      <c r="JJ30" s="13"/>
      <c r="JK30" s="13">
        <v>1</v>
      </c>
      <c r="JL30" s="13"/>
      <c r="JM30" s="13">
        <v>1</v>
      </c>
      <c r="JN30" s="13">
        <v>2</v>
      </c>
      <c r="JO30" s="13">
        <v>1</v>
      </c>
      <c r="JP30" s="13">
        <v>2</v>
      </c>
      <c r="JQ30" s="13"/>
      <c r="JR30" s="13"/>
      <c r="JS30" s="13"/>
      <c r="JT30" s="13"/>
      <c r="JU30" s="13">
        <v>3</v>
      </c>
      <c r="JV30" s="13">
        <v>1</v>
      </c>
      <c r="JW30" s="13">
        <v>3</v>
      </c>
      <c r="JX30" s="13">
        <v>1</v>
      </c>
      <c r="JY30" s="13">
        <v>3</v>
      </c>
      <c r="JZ30" s="13"/>
      <c r="KA30" s="13">
        <v>1</v>
      </c>
      <c r="KB30" s="13">
        <v>4</v>
      </c>
      <c r="KC30" s="13">
        <v>3</v>
      </c>
      <c r="KD30" s="13">
        <v>2</v>
      </c>
      <c r="KE30" s="13">
        <v>3</v>
      </c>
      <c r="KF30" s="13">
        <v>4</v>
      </c>
      <c r="KG30" s="13">
        <v>3</v>
      </c>
      <c r="KH30" s="13">
        <v>2</v>
      </c>
      <c r="KI30" s="13">
        <v>4</v>
      </c>
      <c r="KJ30" s="13">
        <v>7</v>
      </c>
      <c r="KK30" s="13">
        <v>2</v>
      </c>
      <c r="KL30" s="13">
        <v>4</v>
      </c>
      <c r="KM30" s="13">
        <v>4</v>
      </c>
      <c r="KN30" s="13">
        <v>1</v>
      </c>
      <c r="KO30" s="13"/>
      <c r="KP30" s="13">
        <v>5</v>
      </c>
      <c r="KQ30" s="13">
        <v>2</v>
      </c>
      <c r="KR30" s="13">
        <v>4</v>
      </c>
      <c r="KS30" s="13">
        <v>4</v>
      </c>
      <c r="KT30" s="13">
        <v>1</v>
      </c>
      <c r="KU30" s="13">
        <v>1</v>
      </c>
      <c r="KV30" s="13">
        <v>3</v>
      </c>
      <c r="KW30" s="13">
        <v>5</v>
      </c>
      <c r="KX30" s="13">
        <v>1</v>
      </c>
      <c r="KY30" s="13"/>
      <c r="KZ30" s="13">
        <v>3</v>
      </c>
      <c r="LA30" s="13">
        <v>1</v>
      </c>
      <c r="LB30" s="13">
        <v>2</v>
      </c>
      <c r="LC30" s="13">
        <v>1</v>
      </c>
      <c r="LD30" s="13">
        <v>6</v>
      </c>
      <c r="LE30" s="13">
        <v>1</v>
      </c>
      <c r="LF30" s="13"/>
      <c r="LG30" s="13"/>
      <c r="LH30" s="13"/>
      <c r="LI30" s="13">
        <v>1</v>
      </c>
      <c r="LJ30" s="13"/>
      <c r="LK30" s="13"/>
      <c r="LL30" s="13"/>
      <c r="LM30" s="13">
        <v>1</v>
      </c>
      <c r="LN30" s="13">
        <v>2</v>
      </c>
      <c r="LO30" s="13"/>
      <c r="LP30" s="13">
        <v>1</v>
      </c>
      <c r="LQ30" s="13"/>
      <c r="LR30" s="13">
        <v>2</v>
      </c>
      <c r="LS30" s="13"/>
      <c r="LT30" s="13">
        <v>1</v>
      </c>
      <c r="LU30" s="13"/>
      <c r="LV30" s="13">
        <v>1</v>
      </c>
      <c r="LW30" s="13">
        <v>1</v>
      </c>
      <c r="LX30" s="13"/>
      <c r="LY30" s="13">
        <v>2</v>
      </c>
      <c r="LZ30" s="13"/>
      <c r="MA30" s="13">
        <v>3</v>
      </c>
      <c r="MB30" s="13"/>
      <c r="MC30" s="13"/>
      <c r="MD30" s="13">
        <v>2</v>
      </c>
      <c r="ME30" s="13"/>
      <c r="MF30" s="13">
        <v>3</v>
      </c>
      <c r="MG30" s="13">
        <v>1</v>
      </c>
      <c r="MH30" s="13">
        <v>3</v>
      </c>
      <c r="MI30" s="13">
        <v>5</v>
      </c>
      <c r="MJ30" s="13">
        <v>1</v>
      </c>
      <c r="MK30" s="13">
        <v>2</v>
      </c>
      <c r="ML30" s="13">
        <v>3</v>
      </c>
      <c r="MM30" s="13">
        <v>2</v>
      </c>
      <c r="MN30" s="13"/>
      <c r="MO30" s="13">
        <v>1</v>
      </c>
      <c r="MP30" s="13">
        <v>1</v>
      </c>
      <c r="MQ30" s="13"/>
      <c r="MR30" s="13">
        <v>1</v>
      </c>
      <c r="MS30" s="13"/>
      <c r="MT30" s="13"/>
      <c r="MU30" s="13"/>
      <c r="MV30" s="13">
        <v>1</v>
      </c>
      <c r="MW30" s="13"/>
      <c r="MX30" s="13"/>
      <c r="MY30" s="13"/>
      <c r="MZ30" s="13">
        <v>1</v>
      </c>
      <c r="NA30" s="13"/>
      <c r="NB30" s="13"/>
      <c r="NC30" s="13"/>
      <c r="ND30" s="13"/>
      <c r="NE30" s="60">
        <v>173</v>
      </c>
      <c r="NF30" s="13">
        <v>27994</v>
      </c>
      <c r="NG30" s="448"/>
      <c r="NH30" s="448"/>
      <c r="NI30" s="448"/>
      <c r="NJ30" s="448"/>
      <c r="NK30" s="448"/>
      <c r="NL30" s="448"/>
      <c r="NM30" s="448"/>
      <c r="NN30" s="448"/>
      <c r="NO30" s="448"/>
      <c r="NP30" s="448"/>
      <c r="NQ30" s="448"/>
    </row>
    <row r="31" spans="1:381">
      <c r="A31" s="5" t="s">
        <v>44</v>
      </c>
      <c r="B31" s="281">
        <f t="shared" si="26"/>
        <v>426</v>
      </c>
      <c r="C31" s="281">
        <f t="shared" si="27"/>
        <v>379</v>
      </c>
      <c r="D31" s="281">
        <f t="shared" si="28"/>
        <v>844</v>
      </c>
      <c r="E31" s="281">
        <f t="shared" si="29"/>
        <v>798</v>
      </c>
      <c r="F31" s="281">
        <f t="shared" si="30"/>
        <v>2358</v>
      </c>
      <c r="G31" s="281">
        <f t="shared" si="31"/>
        <v>2553</v>
      </c>
      <c r="H31" s="281">
        <f t="shared" si="32"/>
        <v>3549</v>
      </c>
      <c r="I31" s="281">
        <f t="shared" si="33"/>
        <v>3464</v>
      </c>
      <c r="J31" s="281">
        <f t="shared" si="34"/>
        <v>2544</v>
      </c>
      <c r="K31" s="281">
        <f t="shared" si="35"/>
        <v>2369</v>
      </c>
      <c r="L31" s="281">
        <f t="shared" si="36"/>
        <v>1685</v>
      </c>
      <c r="M31" s="281">
        <f t="shared" si="37"/>
        <v>1648</v>
      </c>
      <c r="N31" s="281">
        <f t="shared" si="38"/>
        <v>927</v>
      </c>
      <c r="O31" s="281">
        <f t="shared" si="39"/>
        <v>829</v>
      </c>
      <c r="P31" s="281">
        <f t="shared" si="40"/>
        <v>328</v>
      </c>
      <c r="Q31" s="281">
        <f t="shared" si="41"/>
        <v>305</v>
      </c>
      <c r="R31" s="281">
        <f t="shared" si="42"/>
        <v>101</v>
      </c>
      <c r="S31" s="281">
        <f t="shared" si="43"/>
        <v>120</v>
      </c>
      <c r="T31" s="281">
        <f t="shared" si="44"/>
        <v>14</v>
      </c>
      <c r="U31" s="281">
        <f t="shared" si="45"/>
        <v>25</v>
      </c>
      <c r="W31" s="12" t="s">
        <v>44</v>
      </c>
      <c r="X31" s="797">
        <f t="shared" si="46"/>
        <v>426</v>
      </c>
      <c r="Y31" s="797">
        <f t="shared" si="47"/>
        <v>379</v>
      </c>
      <c r="Z31" s="797">
        <f t="shared" si="48"/>
        <v>844</v>
      </c>
      <c r="AA31" s="797">
        <f t="shared" si="49"/>
        <v>798</v>
      </c>
      <c r="AB31" s="797">
        <f t="shared" si="50"/>
        <v>2358</v>
      </c>
      <c r="AC31" s="797">
        <f t="shared" si="51"/>
        <v>2553</v>
      </c>
      <c r="AD31" s="797">
        <f t="shared" si="52"/>
        <v>3549</v>
      </c>
      <c r="AE31" s="797">
        <f t="shared" si="53"/>
        <v>3464</v>
      </c>
      <c r="AF31" s="797">
        <f t="shared" si="54"/>
        <v>2544</v>
      </c>
      <c r="AG31" s="797">
        <f t="shared" si="55"/>
        <v>2369</v>
      </c>
      <c r="AH31" s="797">
        <f t="shared" si="56"/>
        <v>1685</v>
      </c>
      <c r="AI31" s="797">
        <f t="shared" si="57"/>
        <v>1648</v>
      </c>
      <c r="AJ31" s="797">
        <f t="shared" si="58"/>
        <v>927</v>
      </c>
      <c r="AK31" s="797">
        <f t="shared" si="59"/>
        <v>829</v>
      </c>
      <c r="AL31" s="797">
        <f t="shared" si="60"/>
        <v>328</v>
      </c>
      <c r="AM31" s="797">
        <f t="shared" si="61"/>
        <v>305</v>
      </c>
      <c r="AN31" s="797">
        <f t="shared" si="62"/>
        <v>101</v>
      </c>
      <c r="AO31" s="797">
        <f t="shared" si="63"/>
        <v>120</v>
      </c>
      <c r="AP31" s="797">
        <f t="shared" si="64"/>
        <v>14</v>
      </c>
      <c r="AQ31" s="797">
        <f t="shared" si="65"/>
        <v>25</v>
      </c>
      <c r="AR31" s="797">
        <f t="shared" si="66"/>
        <v>125</v>
      </c>
      <c r="AT31" s="12" t="s">
        <v>44</v>
      </c>
      <c r="AU31" s="13">
        <v>13</v>
      </c>
      <c r="AV31" s="13">
        <v>54</v>
      </c>
      <c r="AW31" s="13">
        <v>51</v>
      </c>
      <c r="AX31" s="13">
        <v>35</v>
      </c>
      <c r="AY31" s="13">
        <v>30</v>
      </c>
      <c r="AZ31" s="13">
        <v>29</v>
      </c>
      <c r="BA31" s="13">
        <v>34</v>
      </c>
      <c r="BB31" s="13">
        <v>40</v>
      </c>
      <c r="BC31" s="13">
        <v>47</v>
      </c>
      <c r="BD31" s="13">
        <v>46</v>
      </c>
      <c r="BE31" s="13">
        <v>48</v>
      </c>
      <c r="BF31" s="13">
        <v>43</v>
      </c>
      <c r="BG31" s="13">
        <v>48</v>
      </c>
      <c r="BH31" s="13">
        <v>61</v>
      </c>
      <c r="BI31" s="13">
        <v>72</v>
      </c>
      <c r="BJ31" s="13">
        <v>111</v>
      </c>
      <c r="BK31" s="13">
        <v>75</v>
      </c>
      <c r="BL31" s="13">
        <v>100</v>
      </c>
      <c r="BM31" s="13">
        <v>124</v>
      </c>
      <c r="BN31" s="13">
        <v>116</v>
      </c>
      <c r="BO31" s="13">
        <v>154</v>
      </c>
      <c r="BP31" s="13">
        <v>165</v>
      </c>
      <c r="BQ31" s="13">
        <v>185</v>
      </c>
      <c r="BR31" s="13">
        <v>200</v>
      </c>
      <c r="BS31" s="13">
        <v>218</v>
      </c>
      <c r="BT31" s="13">
        <v>275</v>
      </c>
      <c r="BU31" s="13">
        <v>312</v>
      </c>
      <c r="BV31" s="13">
        <v>344</v>
      </c>
      <c r="BW31" s="13">
        <v>326</v>
      </c>
      <c r="BX31" s="13">
        <v>374</v>
      </c>
      <c r="BY31" s="13">
        <v>379</v>
      </c>
      <c r="BZ31" s="13">
        <v>337</v>
      </c>
      <c r="CA31" s="13">
        <v>346</v>
      </c>
      <c r="CB31" s="13">
        <v>355</v>
      </c>
      <c r="CC31" s="13">
        <v>365</v>
      </c>
      <c r="CD31" s="13">
        <v>337</v>
      </c>
      <c r="CE31" s="13">
        <v>337</v>
      </c>
      <c r="CF31" s="13">
        <v>340</v>
      </c>
      <c r="CG31" s="13">
        <v>329</v>
      </c>
      <c r="CH31" s="13">
        <v>339</v>
      </c>
      <c r="CI31" s="13">
        <v>280</v>
      </c>
      <c r="CJ31" s="13">
        <v>270</v>
      </c>
      <c r="CK31" s="13">
        <v>244</v>
      </c>
      <c r="CL31" s="13">
        <v>267</v>
      </c>
      <c r="CM31" s="13">
        <v>228</v>
      </c>
      <c r="CN31" s="13">
        <v>216</v>
      </c>
      <c r="CO31" s="13">
        <v>237</v>
      </c>
      <c r="CP31" s="13">
        <v>203</v>
      </c>
      <c r="CQ31" s="13">
        <v>217</v>
      </c>
      <c r="CR31" s="13">
        <v>207</v>
      </c>
      <c r="CS31" s="13">
        <v>202</v>
      </c>
      <c r="CT31" s="13">
        <v>187</v>
      </c>
      <c r="CU31" s="13">
        <v>154</v>
      </c>
      <c r="CV31" s="13">
        <v>182</v>
      </c>
      <c r="CW31" s="13">
        <v>153</v>
      </c>
      <c r="CX31" s="13">
        <v>159</v>
      </c>
      <c r="CY31" s="13">
        <v>148</v>
      </c>
      <c r="CZ31" s="13">
        <v>161</v>
      </c>
      <c r="DA31" s="13">
        <v>149</v>
      </c>
      <c r="DB31" s="13">
        <v>153</v>
      </c>
      <c r="DC31" s="13">
        <v>121</v>
      </c>
      <c r="DD31" s="13">
        <v>125</v>
      </c>
      <c r="DE31" s="13">
        <v>95</v>
      </c>
      <c r="DF31" s="13">
        <v>81</v>
      </c>
      <c r="DG31" s="13">
        <v>98</v>
      </c>
      <c r="DH31" s="13">
        <v>81</v>
      </c>
      <c r="DI31" s="13">
        <v>72</v>
      </c>
      <c r="DJ31" s="13">
        <v>51</v>
      </c>
      <c r="DK31" s="13">
        <v>53</v>
      </c>
      <c r="DL31" s="13">
        <v>52</v>
      </c>
      <c r="DM31" s="13">
        <v>42</v>
      </c>
      <c r="DN31" s="13">
        <v>46</v>
      </c>
      <c r="DO31" s="13">
        <v>32</v>
      </c>
      <c r="DP31" s="13">
        <v>35</v>
      </c>
      <c r="DQ31" s="13">
        <v>37</v>
      </c>
      <c r="DR31" s="13">
        <v>33</v>
      </c>
      <c r="DS31" s="13">
        <v>24</v>
      </c>
      <c r="DT31" s="13">
        <v>17</v>
      </c>
      <c r="DU31" s="13">
        <v>21</v>
      </c>
      <c r="DV31" s="13">
        <v>18</v>
      </c>
      <c r="DW31" s="13">
        <v>12</v>
      </c>
      <c r="DX31" s="13">
        <v>24</v>
      </c>
      <c r="DY31" s="13">
        <v>11</v>
      </c>
      <c r="DZ31" s="13">
        <v>12</v>
      </c>
      <c r="EA31" s="13">
        <v>11</v>
      </c>
      <c r="EB31" s="13">
        <v>14</v>
      </c>
      <c r="EC31" s="13">
        <v>11</v>
      </c>
      <c r="ED31" s="13">
        <v>5</v>
      </c>
      <c r="EE31" s="13">
        <v>10</v>
      </c>
      <c r="EF31" s="13">
        <v>10</v>
      </c>
      <c r="EG31" s="13">
        <v>6</v>
      </c>
      <c r="EH31" s="13">
        <v>7</v>
      </c>
      <c r="EI31" s="13">
        <v>1</v>
      </c>
      <c r="EJ31" s="13">
        <v>2</v>
      </c>
      <c r="EK31" s="13">
        <v>2</v>
      </c>
      <c r="EL31" s="13">
        <v>5</v>
      </c>
      <c r="EM31" s="13"/>
      <c r="EN31" s="13">
        <v>1</v>
      </c>
      <c r="EO31" s="13">
        <v>1</v>
      </c>
      <c r="EP31" s="13"/>
      <c r="EQ31" s="13"/>
      <c r="ER31" s="13"/>
      <c r="ES31" s="13"/>
      <c r="ET31" s="13"/>
      <c r="EU31" s="13"/>
      <c r="EV31" s="13"/>
      <c r="EW31" s="13">
        <v>1</v>
      </c>
      <c r="EX31" s="60">
        <v>12491</v>
      </c>
      <c r="EY31" s="13">
        <v>24</v>
      </c>
      <c r="EZ31" s="13">
        <v>55</v>
      </c>
      <c r="FA31" s="13">
        <v>58</v>
      </c>
      <c r="FB31" s="13">
        <v>32</v>
      </c>
      <c r="FC31" s="13">
        <v>34</v>
      </c>
      <c r="FD31" s="13">
        <v>30</v>
      </c>
      <c r="FE31" s="13">
        <v>46</v>
      </c>
      <c r="FF31" s="13">
        <v>54</v>
      </c>
      <c r="FG31" s="13">
        <v>45</v>
      </c>
      <c r="FH31" s="13">
        <v>48</v>
      </c>
      <c r="FI31" s="13">
        <v>47</v>
      </c>
      <c r="FJ31" s="13">
        <v>60</v>
      </c>
      <c r="FK31" s="13">
        <v>63</v>
      </c>
      <c r="FL31" s="13">
        <v>61</v>
      </c>
      <c r="FM31" s="13">
        <v>90</v>
      </c>
      <c r="FN31" s="13">
        <v>76</v>
      </c>
      <c r="FO31" s="13">
        <v>94</v>
      </c>
      <c r="FP31" s="13">
        <v>109</v>
      </c>
      <c r="FQ31" s="13">
        <v>127</v>
      </c>
      <c r="FR31" s="13">
        <v>117</v>
      </c>
      <c r="FS31" s="13">
        <v>143</v>
      </c>
      <c r="FT31" s="13">
        <v>145</v>
      </c>
      <c r="FU31" s="13">
        <v>170</v>
      </c>
      <c r="FV31" s="13">
        <v>202</v>
      </c>
      <c r="FW31" s="13">
        <v>230</v>
      </c>
      <c r="FX31" s="13">
        <v>252</v>
      </c>
      <c r="FY31" s="13">
        <v>284</v>
      </c>
      <c r="FZ31" s="13">
        <v>295</v>
      </c>
      <c r="GA31" s="13">
        <v>292</v>
      </c>
      <c r="GB31" s="13">
        <v>345</v>
      </c>
      <c r="GC31" s="13">
        <v>373</v>
      </c>
      <c r="GD31" s="13">
        <v>334</v>
      </c>
      <c r="GE31" s="13">
        <v>370</v>
      </c>
      <c r="GF31" s="13">
        <v>365</v>
      </c>
      <c r="GG31" s="13">
        <v>398</v>
      </c>
      <c r="GH31" s="13">
        <v>367</v>
      </c>
      <c r="GI31" s="13">
        <v>332</v>
      </c>
      <c r="GJ31" s="13">
        <v>338</v>
      </c>
      <c r="GK31" s="13">
        <v>316</v>
      </c>
      <c r="GL31" s="13">
        <v>356</v>
      </c>
      <c r="GM31" s="13">
        <v>313</v>
      </c>
      <c r="GN31" s="13">
        <v>289</v>
      </c>
      <c r="GO31" s="13">
        <v>302</v>
      </c>
      <c r="GP31" s="13">
        <v>289</v>
      </c>
      <c r="GQ31" s="13">
        <v>280</v>
      </c>
      <c r="GR31" s="13">
        <v>249</v>
      </c>
      <c r="GS31" s="13">
        <v>211</v>
      </c>
      <c r="GT31" s="13">
        <v>195</v>
      </c>
      <c r="GU31" s="13">
        <v>202</v>
      </c>
      <c r="GV31" s="13">
        <v>214</v>
      </c>
      <c r="GW31" s="13">
        <v>203</v>
      </c>
      <c r="GX31" s="13">
        <v>175</v>
      </c>
      <c r="GY31" s="13">
        <v>156</v>
      </c>
      <c r="GZ31" s="13">
        <v>147</v>
      </c>
      <c r="HA31" s="13">
        <v>159</v>
      </c>
      <c r="HB31" s="13">
        <v>171</v>
      </c>
      <c r="HC31" s="13">
        <v>162</v>
      </c>
      <c r="HD31" s="13">
        <v>200</v>
      </c>
      <c r="HE31" s="13">
        <v>158</v>
      </c>
      <c r="HF31" s="13">
        <v>154</v>
      </c>
      <c r="HG31" s="13">
        <v>122</v>
      </c>
      <c r="HH31" s="13">
        <v>128</v>
      </c>
      <c r="HI31" s="13">
        <v>115</v>
      </c>
      <c r="HJ31" s="13">
        <v>100</v>
      </c>
      <c r="HK31" s="13">
        <v>87</v>
      </c>
      <c r="HL31" s="13">
        <v>84</v>
      </c>
      <c r="HM31" s="13">
        <v>90</v>
      </c>
      <c r="HN31" s="13">
        <v>72</v>
      </c>
      <c r="HO31" s="13">
        <v>65</v>
      </c>
      <c r="HP31" s="13">
        <v>64</v>
      </c>
      <c r="HQ31" s="13">
        <v>63</v>
      </c>
      <c r="HR31" s="13">
        <v>35</v>
      </c>
      <c r="HS31" s="13">
        <v>40</v>
      </c>
      <c r="HT31" s="13">
        <v>33</v>
      </c>
      <c r="HU31" s="13">
        <v>40</v>
      </c>
      <c r="HV31" s="13">
        <v>33</v>
      </c>
      <c r="HW31" s="13">
        <v>22</v>
      </c>
      <c r="HX31" s="13">
        <v>20</v>
      </c>
      <c r="HY31" s="13">
        <v>23</v>
      </c>
      <c r="HZ31" s="13">
        <v>19</v>
      </c>
      <c r="IA31" s="13">
        <v>13</v>
      </c>
      <c r="IB31" s="13">
        <v>16</v>
      </c>
      <c r="IC31" s="13">
        <v>10</v>
      </c>
      <c r="ID31" s="13">
        <v>14</v>
      </c>
      <c r="IE31" s="13">
        <v>10</v>
      </c>
      <c r="IF31" s="13">
        <v>11</v>
      </c>
      <c r="IG31" s="13">
        <v>9</v>
      </c>
      <c r="IH31" s="13">
        <v>6</v>
      </c>
      <c r="II31" s="13">
        <v>4</v>
      </c>
      <c r="IJ31" s="13">
        <v>8</v>
      </c>
      <c r="IK31" s="13">
        <v>3</v>
      </c>
      <c r="IL31" s="13">
        <v>5</v>
      </c>
      <c r="IM31" s="13"/>
      <c r="IN31" s="13">
        <v>2</v>
      </c>
      <c r="IO31" s="13"/>
      <c r="IP31" s="13">
        <v>4</v>
      </c>
      <c r="IQ31" s="13"/>
      <c r="IR31" s="13"/>
      <c r="IS31" s="13"/>
      <c r="IT31" s="13"/>
      <c r="IU31" s="13"/>
      <c r="IV31" s="13"/>
      <c r="IW31" s="13"/>
      <c r="IX31" s="13"/>
      <c r="IY31" s="13"/>
      <c r="IZ31" s="13"/>
      <c r="JA31" s="13"/>
      <c r="JB31" s="60">
        <v>12776</v>
      </c>
      <c r="JC31" s="13">
        <v>49</v>
      </c>
      <c r="JD31" s="13">
        <v>1</v>
      </c>
      <c r="JE31" s="13"/>
      <c r="JF31" s="13"/>
      <c r="JG31" s="13">
        <v>1</v>
      </c>
      <c r="JH31" s="13"/>
      <c r="JI31" s="13"/>
      <c r="JJ31" s="13"/>
      <c r="JK31" s="13"/>
      <c r="JL31" s="13"/>
      <c r="JM31" s="13"/>
      <c r="JN31" s="13">
        <v>1</v>
      </c>
      <c r="JO31" s="13">
        <v>1</v>
      </c>
      <c r="JP31" s="13"/>
      <c r="JQ31" s="13"/>
      <c r="JR31" s="13"/>
      <c r="JS31" s="13"/>
      <c r="JT31" s="13"/>
      <c r="JU31" s="13">
        <v>1</v>
      </c>
      <c r="JV31" s="13">
        <v>4</v>
      </c>
      <c r="JW31" s="13"/>
      <c r="JX31" s="13"/>
      <c r="JY31" s="13"/>
      <c r="JZ31" s="13"/>
      <c r="KA31" s="13">
        <v>1</v>
      </c>
      <c r="KB31" s="13">
        <v>1</v>
      </c>
      <c r="KC31" s="13">
        <v>3</v>
      </c>
      <c r="KD31" s="13">
        <v>1</v>
      </c>
      <c r="KE31" s="13">
        <v>3</v>
      </c>
      <c r="KF31" s="13"/>
      <c r="KG31" s="13">
        <v>1</v>
      </c>
      <c r="KH31" s="13"/>
      <c r="KI31" s="13">
        <v>1</v>
      </c>
      <c r="KJ31" s="13">
        <v>2</v>
      </c>
      <c r="KK31" s="13">
        <v>1</v>
      </c>
      <c r="KL31" s="13">
        <v>3</v>
      </c>
      <c r="KM31" s="13">
        <v>1</v>
      </c>
      <c r="KN31" s="13">
        <v>1</v>
      </c>
      <c r="KO31" s="13">
        <v>2</v>
      </c>
      <c r="KP31" s="13">
        <v>1</v>
      </c>
      <c r="KQ31" s="13">
        <v>3</v>
      </c>
      <c r="KR31" s="13">
        <v>3</v>
      </c>
      <c r="KS31" s="13">
        <v>1</v>
      </c>
      <c r="KT31" s="13">
        <v>4</v>
      </c>
      <c r="KU31" s="13"/>
      <c r="KV31" s="13">
        <v>2</v>
      </c>
      <c r="KW31" s="13">
        <v>1</v>
      </c>
      <c r="KX31" s="13">
        <v>1</v>
      </c>
      <c r="KY31" s="13"/>
      <c r="KZ31" s="13">
        <v>1</v>
      </c>
      <c r="LA31" s="13">
        <v>2</v>
      </c>
      <c r="LB31" s="13">
        <v>2</v>
      </c>
      <c r="LC31" s="13">
        <v>1</v>
      </c>
      <c r="LD31" s="13">
        <v>2</v>
      </c>
      <c r="LE31" s="13"/>
      <c r="LF31" s="13">
        <v>1</v>
      </c>
      <c r="LG31" s="13">
        <v>1</v>
      </c>
      <c r="LH31" s="13"/>
      <c r="LI31" s="13"/>
      <c r="LJ31" s="13">
        <v>1</v>
      </c>
      <c r="LK31" s="13"/>
      <c r="LL31" s="13">
        <v>2</v>
      </c>
      <c r="LM31" s="13"/>
      <c r="LN31" s="13"/>
      <c r="LO31" s="13"/>
      <c r="LP31" s="13"/>
      <c r="LQ31" s="13">
        <v>1</v>
      </c>
      <c r="LR31" s="13"/>
      <c r="LS31" s="13">
        <v>2</v>
      </c>
      <c r="LT31" s="13">
        <v>1</v>
      </c>
      <c r="LU31" s="13"/>
      <c r="LV31" s="13"/>
      <c r="LW31" s="13">
        <v>1</v>
      </c>
      <c r="LX31" s="13">
        <v>1</v>
      </c>
      <c r="LY31" s="13"/>
      <c r="LZ31" s="13">
        <v>2</v>
      </c>
      <c r="MA31" s="13"/>
      <c r="MB31" s="13"/>
      <c r="MC31" s="13">
        <v>1</v>
      </c>
      <c r="MD31" s="13">
        <v>1</v>
      </c>
      <c r="ME31" s="13"/>
      <c r="MF31" s="13">
        <v>1</v>
      </c>
      <c r="MG31" s="13"/>
      <c r="MH31" s="13"/>
      <c r="MI31" s="13"/>
      <c r="MJ31" s="13"/>
      <c r="MK31" s="13"/>
      <c r="ML31" s="13">
        <v>2</v>
      </c>
      <c r="MM31" s="13"/>
      <c r="MN31" s="13"/>
      <c r="MO31" s="13">
        <v>1</v>
      </c>
      <c r="MP31" s="13"/>
      <c r="MQ31" s="13"/>
      <c r="MR31" s="13">
        <v>1</v>
      </c>
      <c r="MS31" s="13"/>
      <c r="MT31" s="13">
        <v>1</v>
      </c>
      <c r="MU31" s="13"/>
      <c r="MV31" s="13"/>
      <c r="MW31" s="13"/>
      <c r="MX31" s="13"/>
      <c r="MY31" s="13"/>
      <c r="MZ31" s="13"/>
      <c r="NA31" s="13"/>
      <c r="NB31" s="13"/>
      <c r="NC31" s="13"/>
      <c r="ND31" s="13"/>
      <c r="NE31" s="60">
        <v>124</v>
      </c>
      <c r="NF31" s="13">
        <v>25391</v>
      </c>
      <c r="NG31" s="448"/>
      <c r="NH31" s="448"/>
      <c r="NI31" s="448"/>
      <c r="NJ31" s="448"/>
      <c r="NK31" s="448"/>
      <c r="NL31" s="448"/>
      <c r="NM31" s="448"/>
      <c r="NN31" s="448"/>
      <c r="NO31" s="448"/>
      <c r="NP31" s="448"/>
      <c r="NQ31" s="448"/>
    </row>
    <row r="32" spans="1:381">
      <c r="A32" s="5" t="s">
        <v>183</v>
      </c>
      <c r="B32" s="281">
        <f t="shared" si="26"/>
        <v>689</v>
      </c>
      <c r="C32" s="281">
        <f t="shared" si="27"/>
        <v>633</v>
      </c>
      <c r="D32" s="281">
        <f t="shared" si="28"/>
        <v>2667</v>
      </c>
      <c r="E32" s="281">
        <f t="shared" si="29"/>
        <v>2889</v>
      </c>
      <c r="F32" s="281">
        <f t="shared" si="30"/>
        <v>10494</v>
      </c>
      <c r="G32" s="281">
        <f t="shared" si="31"/>
        <v>10906</v>
      </c>
      <c r="H32" s="281">
        <f t="shared" si="32"/>
        <v>11430</v>
      </c>
      <c r="I32" s="281">
        <f t="shared" si="33"/>
        <v>11176</v>
      </c>
      <c r="J32" s="281">
        <f t="shared" si="34"/>
        <v>9766</v>
      </c>
      <c r="K32" s="281">
        <f t="shared" si="35"/>
        <v>9826</v>
      </c>
      <c r="L32" s="281">
        <f t="shared" si="36"/>
        <v>6240</v>
      </c>
      <c r="M32" s="281">
        <f t="shared" si="37"/>
        <v>6343</v>
      </c>
      <c r="N32" s="281">
        <f t="shared" si="38"/>
        <v>4358</v>
      </c>
      <c r="O32" s="281">
        <f t="shared" si="39"/>
        <v>4326</v>
      </c>
      <c r="P32" s="281">
        <f t="shared" si="40"/>
        <v>2072</v>
      </c>
      <c r="Q32" s="281">
        <f t="shared" si="41"/>
        <v>1912</v>
      </c>
      <c r="R32" s="281">
        <f t="shared" si="42"/>
        <v>576</v>
      </c>
      <c r="S32" s="281">
        <f t="shared" si="43"/>
        <v>760</v>
      </c>
      <c r="T32" s="281">
        <f t="shared" si="44"/>
        <v>63</v>
      </c>
      <c r="U32" s="281">
        <f t="shared" si="45"/>
        <v>149</v>
      </c>
      <c r="W32" s="12" t="s">
        <v>183</v>
      </c>
      <c r="X32" s="797">
        <f t="shared" si="46"/>
        <v>689</v>
      </c>
      <c r="Y32" s="797">
        <f t="shared" si="47"/>
        <v>633</v>
      </c>
      <c r="Z32" s="797">
        <f t="shared" si="48"/>
        <v>2667</v>
      </c>
      <c r="AA32" s="797">
        <f t="shared" si="49"/>
        <v>2889</v>
      </c>
      <c r="AB32" s="797">
        <f t="shared" si="50"/>
        <v>10494</v>
      </c>
      <c r="AC32" s="797">
        <f t="shared" si="51"/>
        <v>10906</v>
      </c>
      <c r="AD32" s="797">
        <f t="shared" si="52"/>
        <v>11430</v>
      </c>
      <c r="AE32" s="797">
        <f t="shared" si="53"/>
        <v>11176</v>
      </c>
      <c r="AF32" s="797">
        <f t="shared" si="54"/>
        <v>9766</v>
      </c>
      <c r="AG32" s="797">
        <f t="shared" si="55"/>
        <v>9826</v>
      </c>
      <c r="AH32" s="797">
        <f t="shared" si="56"/>
        <v>6240</v>
      </c>
      <c r="AI32" s="797">
        <f t="shared" si="57"/>
        <v>6343</v>
      </c>
      <c r="AJ32" s="797">
        <f t="shared" si="58"/>
        <v>4358</v>
      </c>
      <c r="AK32" s="797">
        <f t="shared" si="59"/>
        <v>4326</v>
      </c>
      <c r="AL32" s="797">
        <f t="shared" si="60"/>
        <v>2072</v>
      </c>
      <c r="AM32" s="797">
        <f t="shared" si="61"/>
        <v>1912</v>
      </c>
      <c r="AN32" s="797">
        <f t="shared" si="62"/>
        <v>576</v>
      </c>
      <c r="AO32" s="797">
        <f t="shared" si="63"/>
        <v>760</v>
      </c>
      <c r="AP32" s="797">
        <f t="shared" si="64"/>
        <v>63</v>
      </c>
      <c r="AQ32" s="797">
        <f t="shared" si="65"/>
        <v>149</v>
      </c>
      <c r="AR32" s="797">
        <f t="shared" si="66"/>
        <v>405</v>
      </c>
      <c r="AT32" s="12" t="s">
        <v>183</v>
      </c>
      <c r="AU32" s="13">
        <v>29</v>
      </c>
      <c r="AV32" s="13">
        <v>92</v>
      </c>
      <c r="AW32" s="13">
        <v>95</v>
      </c>
      <c r="AX32" s="13">
        <v>71</v>
      </c>
      <c r="AY32" s="13">
        <v>53</v>
      </c>
      <c r="AZ32" s="13">
        <v>57</v>
      </c>
      <c r="BA32" s="13">
        <v>66</v>
      </c>
      <c r="BB32" s="13">
        <v>60</v>
      </c>
      <c r="BC32" s="13">
        <v>56</v>
      </c>
      <c r="BD32" s="13">
        <v>54</v>
      </c>
      <c r="BE32" s="13">
        <v>74</v>
      </c>
      <c r="BF32" s="13">
        <v>92</v>
      </c>
      <c r="BG32" s="13">
        <v>100</v>
      </c>
      <c r="BH32" s="13">
        <v>142</v>
      </c>
      <c r="BI32" s="13">
        <v>195</v>
      </c>
      <c r="BJ32" s="13">
        <v>266</v>
      </c>
      <c r="BK32" s="13">
        <v>358</v>
      </c>
      <c r="BL32" s="13">
        <v>459</v>
      </c>
      <c r="BM32" s="13">
        <v>611</v>
      </c>
      <c r="BN32" s="13">
        <v>592</v>
      </c>
      <c r="BO32" s="13">
        <v>792</v>
      </c>
      <c r="BP32" s="13">
        <v>846</v>
      </c>
      <c r="BQ32" s="13">
        <v>943</v>
      </c>
      <c r="BR32" s="13">
        <v>1024</v>
      </c>
      <c r="BS32" s="13">
        <v>1108</v>
      </c>
      <c r="BT32" s="13">
        <v>1150</v>
      </c>
      <c r="BU32" s="13">
        <v>1165</v>
      </c>
      <c r="BV32" s="13">
        <v>1234</v>
      </c>
      <c r="BW32" s="13">
        <v>1312</v>
      </c>
      <c r="BX32" s="13">
        <v>1332</v>
      </c>
      <c r="BY32" s="13">
        <v>1267</v>
      </c>
      <c r="BZ32" s="13">
        <v>1127</v>
      </c>
      <c r="CA32" s="13">
        <v>1111</v>
      </c>
      <c r="CB32" s="13">
        <v>1138</v>
      </c>
      <c r="CC32" s="13">
        <v>1207</v>
      </c>
      <c r="CD32" s="13">
        <v>1154</v>
      </c>
      <c r="CE32" s="13">
        <v>1044</v>
      </c>
      <c r="CF32" s="13">
        <v>972</v>
      </c>
      <c r="CG32" s="13">
        <v>1035</v>
      </c>
      <c r="CH32" s="13">
        <v>1121</v>
      </c>
      <c r="CI32" s="13">
        <v>1100</v>
      </c>
      <c r="CJ32" s="13">
        <v>1149</v>
      </c>
      <c r="CK32" s="13">
        <v>1197</v>
      </c>
      <c r="CL32" s="13">
        <v>1130</v>
      </c>
      <c r="CM32" s="13">
        <v>938</v>
      </c>
      <c r="CN32" s="13">
        <v>958</v>
      </c>
      <c r="CO32" s="13">
        <v>922</v>
      </c>
      <c r="CP32" s="13">
        <v>883</v>
      </c>
      <c r="CQ32" s="13">
        <v>803</v>
      </c>
      <c r="CR32" s="13">
        <v>746</v>
      </c>
      <c r="CS32" s="13">
        <v>773</v>
      </c>
      <c r="CT32" s="13">
        <v>763</v>
      </c>
      <c r="CU32" s="13">
        <v>695</v>
      </c>
      <c r="CV32" s="13">
        <v>623</v>
      </c>
      <c r="CW32" s="13">
        <v>592</v>
      </c>
      <c r="CX32" s="13">
        <v>626</v>
      </c>
      <c r="CY32" s="13">
        <v>609</v>
      </c>
      <c r="CZ32" s="13">
        <v>615</v>
      </c>
      <c r="DA32" s="13">
        <v>537</v>
      </c>
      <c r="DB32" s="13">
        <v>510</v>
      </c>
      <c r="DC32" s="13">
        <v>484</v>
      </c>
      <c r="DD32" s="13">
        <v>510</v>
      </c>
      <c r="DE32" s="13">
        <v>511</v>
      </c>
      <c r="DF32" s="13">
        <v>480</v>
      </c>
      <c r="DG32" s="13">
        <v>468</v>
      </c>
      <c r="DH32" s="13">
        <v>453</v>
      </c>
      <c r="DI32" s="13">
        <v>405</v>
      </c>
      <c r="DJ32" s="13">
        <v>360</v>
      </c>
      <c r="DK32" s="13">
        <v>340</v>
      </c>
      <c r="DL32" s="13">
        <v>315</v>
      </c>
      <c r="DM32" s="13">
        <v>296</v>
      </c>
      <c r="DN32" s="13">
        <v>270</v>
      </c>
      <c r="DO32" s="13">
        <v>215</v>
      </c>
      <c r="DP32" s="13">
        <v>207</v>
      </c>
      <c r="DQ32" s="13">
        <v>182</v>
      </c>
      <c r="DR32" s="13">
        <v>166</v>
      </c>
      <c r="DS32" s="13">
        <v>145</v>
      </c>
      <c r="DT32" s="13">
        <v>169</v>
      </c>
      <c r="DU32" s="13">
        <v>137</v>
      </c>
      <c r="DV32" s="13">
        <v>125</v>
      </c>
      <c r="DW32" s="13">
        <v>134</v>
      </c>
      <c r="DX32" s="13">
        <v>113</v>
      </c>
      <c r="DY32" s="13">
        <v>91</v>
      </c>
      <c r="DZ32" s="13">
        <v>76</v>
      </c>
      <c r="EA32" s="13">
        <v>76</v>
      </c>
      <c r="EB32" s="13">
        <v>67</v>
      </c>
      <c r="EC32" s="13">
        <v>67</v>
      </c>
      <c r="ED32" s="13">
        <v>48</v>
      </c>
      <c r="EE32" s="13">
        <v>45</v>
      </c>
      <c r="EF32" s="13">
        <v>43</v>
      </c>
      <c r="EG32" s="13">
        <v>35</v>
      </c>
      <c r="EH32" s="13">
        <v>17</v>
      </c>
      <c r="EI32" s="13">
        <v>25</v>
      </c>
      <c r="EJ32" s="13">
        <v>23</v>
      </c>
      <c r="EK32" s="13">
        <v>12</v>
      </c>
      <c r="EL32" s="13">
        <v>12</v>
      </c>
      <c r="EM32" s="13">
        <v>12</v>
      </c>
      <c r="EN32" s="13">
        <v>5</v>
      </c>
      <c r="EO32" s="13">
        <v>2</v>
      </c>
      <c r="EP32" s="13">
        <v>3</v>
      </c>
      <c r="EQ32" s="13"/>
      <c r="ER32" s="13">
        <v>2</v>
      </c>
      <c r="ES32" s="13">
        <v>1</v>
      </c>
      <c r="ET32" s="13"/>
      <c r="EU32" s="13"/>
      <c r="EV32" s="13"/>
      <c r="EW32" s="13">
        <v>1</v>
      </c>
      <c r="EX32" s="60">
        <v>48921</v>
      </c>
      <c r="EY32" s="13">
        <v>24</v>
      </c>
      <c r="EZ32" s="13">
        <v>97</v>
      </c>
      <c r="FA32" s="13">
        <v>95</v>
      </c>
      <c r="FB32" s="13">
        <v>72</v>
      </c>
      <c r="FC32" s="13">
        <v>64</v>
      </c>
      <c r="FD32" s="13">
        <v>64</v>
      </c>
      <c r="FE32" s="13">
        <v>69</v>
      </c>
      <c r="FF32" s="13">
        <v>65</v>
      </c>
      <c r="FG32" s="13">
        <v>69</v>
      </c>
      <c r="FH32" s="13">
        <v>70</v>
      </c>
      <c r="FI32" s="13">
        <v>76</v>
      </c>
      <c r="FJ32" s="13">
        <v>103</v>
      </c>
      <c r="FK32" s="13">
        <v>95</v>
      </c>
      <c r="FL32" s="13">
        <v>134</v>
      </c>
      <c r="FM32" s="13">
        <v>158</v>
      </c>
      <c r="FN32" s="13">
        <v>234</v>
      </c>
      <c r="FO32" s="13">
        <v>320</v>
      </c>
      <c r="FP32" s="13">
        <v>392</v>
      </c>
      <c r="FQ32" s="13">
        <v>566</v>
      </c>
      <c r="FR32" s="13">
        <v>589</v>
      </c>
      <c r="FS32" s="13">
        <v>752</v>
      </c>
      <c r="FT32" s="13">
        <v>802</v>
      </c>
      <c r="FU32" s="13">
        <v>875</v>
      </c>
      <c r="FV32" s="13">
        <v>953</v>
      </c>
      <c r="FW32" s="13">
        <v>1110</v>
      </c>
      <c r="FX32" s="13">
        <v>1118</v>
      </c>
      <c r="FY32" s="13">
        <v>1157</v>
      </c>
      <c r="FZ32" s="13">
        <v>1106</v>
      </c>
      <c r="GA32" s="13">
        <v>1275</v>
      </c>
      <c r="GB32" s="13">
        <v>1346</v>
      </c>
      <c r="GC32" s="13">
        <v>1204</v>
      </c>
      <c r="GD32" s="13">
        <v>1149</v>
      </c>
      <c r="GE32" s="13">
        <v>1187</v>
      </c>
      <c r="GF32" s="13">
        <v>1148</v>
      </c>
      <c r="GG32" s="13">
        <v>1213</v>
      </c>
      <c r="GH32" s="13">
        <v>1171</v>
      </c>
      <c r="GI32" s="13">
        <v>1044</v>
      </c>
      <c r="GJ32" s="13">
        <v>1024</v>
      </c>
      <c r="GK32" s="13">
        <v>1094</v>
      </c>
      <c r="GL32" s="13">
        <v>1196</v>
      </c>
      <c r="GM32" s="13">
        <v>1115</v>
      </c>
      <c r="GN32" s="13">
        <v>1226</v>
      </c>
      <c r="GO32" s="13">
        <v>1177</v>
      </c>
      <c r="GP32" s="13">
        <v>1098</v>
      </c>
      <c r="GQ32" s="13">
        <v>984</v>
      </c>
      <c r="GR32" s="13">
        <v>909</v>
      </c>
      <c r="GS32" s="13">
        <v>906</v>
      </c>
      <c r="GT32" s="13">
        <v>830</v>
      </c>
      <c r="GU32" s="13">
        <v>771</v>
      </c>
      <c r="GV32" s="13">
        <v>750</v>
      </c>
      <c r="GW32" s="13">
        <v>778</v>
      </c>
      <c r="GX32" s="13">
        <v>635</v>
      </c>
      <c r="GY32" s="13">
        <v>714</v>
      </c>
      <c r="GZ32" s="13">
        <v>589</v>
      </c>
      <c r="HA32" s="13">
        <v>639</v>
      </c>
      <c r="HB32" s="13">
        <v>603</v>
      </c>
      <c r="HC32" s="13">
        <v>618</v>
      </c>
      <c r="HD32" s="13">
        <v>524</v>
      </c>
      <c r="HE32" s="13">
        <v>604</v>
      </c>
      <c r="HF32" s="13">
        <v>536</v>
      </c>
      <c r="HG32" s="13">
        <v>480</v>
      </c>
      <c r="HH32" s="13">
        <v>497</v>
      </c>
      <c r="HI32" s="13">
        <v>473</v>
      </c>
      <c r="HJ32" s="13">
        <v>475</v>
      </c>
      <c r="HK32" s="13">
        <v>465</v>
      </c>
      <c r="HL32" s="13">
        <v>451</v>
      </c>
      <c r="HM32" s="13">
        <v>461</v>
      </c>
      <c r="HN32" s="13">
        <v>367</v>
      </c>
      <c r="HO32" s="13">
        <v>328</v>
      </c>
      <c r="HP32" s="13">
        <v>361</v>
      </c>
      <c r="HQ32" s="13">
        <v>328</v>
      </c>
      <c r="HR32" s="13">
        <v>295</v>
      </c>
      <c r="HS32" s="13">
        <v>287</v>
      </c>
      <c r="HT32" s="13">
        <v>229</v>
      </c>
      <c r="HU32" s="13">
        <v>183</v>
      </c>
      <c r="HV32" s="13">
        <v>174</v>
      </c>
      <c r="HW32" s="13">
        <v>187</v>
      </c>
      <c r="HX32" s="13">
        <v>142</v>
      </c>
      <c r="HY32" s="13">
        <v>135</v>
      </c>
      <c r="HZ32" s="13">
        <v>112</v>
      </c>
      <c r="IA32" s="13">
        <v>104</v>
      </c>
      <c r="IB32" s="13">
        <v>88</v>
      </c>
      <c r="IC32" s="13">
        <v>79</v>
      </c>
      <c r="ID32" s="13">
        <v>68</v>
      </c>
      <c r="IE32" s="13">
        <v>64</v>
      </c>
      <c r="IF32" s="13">
        <v>45</v>
      </c>
      <c r="IG32" s="13">
        <v>36</v>
      </c>
      <c r="IH32" s="13">
        <v>39</v>
      </c>
      <c r="II32" s="13">
        <v>34</v>
      </c>
      <c r="IJ32" s="13">
        <v>19</v>
      </c>
      <c r="IK32" s="13">
        <v>18</v>
      </c>
      <c r="IL32" s="13">
        <v>15</v>
      </c>
      <c r="IM32" s="13">
        <v>12</v>
      </c>
      <c r="IN32" s="13">
        <v>6</v>
      </c>
      <c r="IO32" s="13">
        <v>4</v>
      </c>
      <c r="IP32" s="13">
        <v>5</v>
      </c>
      <c r="IQ32" s="13">
        <v>1</v>
      </c>
      <c r="IR32" s="13">
        <v>2</v>
      </c>
      <c r="IS32" s="13"/>
      <c r="IT32" s="13"/>
      <c r="IU32" s="13"/>
      <c r="IV32" s="13"/>
      <c r="IW32" s="13"/>
      <c r="IX32" s="13"/>
      <c r="IY32" s="13"/>
      <c r="IZ32" s="13"/>
      <c r="JA32" s="13"/>
      <c r="JB32" s="60">
        <v>48355</v>
      </c>
      <c r="JC32" s="13">
        <v>54</v>
      </c>
      <c r="JD32" s="13">
        <v>21</v>
      </c>
      <c r="JE32" s="13">
        <v>1</v>
      </c>
      <c r="JF32" s="13"/>
      <c r="JG32" s="13">
        <v>4</v>
      </c>
      <c r="JH32" s="13">
        <v>1</v>
      </c>
      <c r="JI32" s="13">
        <v>3</v>
      </c>
      <c r="JJ32" s="13"/>
      <c r="JK32" s="13"/>
      <c r="JL32" s="13">
        <v>5</v>
      </c>
      <c r="JM32" s="13">
        <v>7</v>
      </c>
      <c r="JN32" s="13"/>
      <c r="JO32" s="13">
        <v>1</v>
      </c>
      <c r="JP32" s="13">
        <v>1</v>
      </c>
      <c r="JQ32" s="13">
        <v>5</v>
      </c>
      <c r="JR32" s="13">
        <v>3</v>
      </c>
      <c r="JS32" s="13">
        <v>3</v>
      </c>
      <c r="JT32" s="13">
        <v>1</v>
      </c>
      <c r="JU32" s="13">
        <v>5</v>
      </c>
      <c r="JV32" s="13">
        <v>6</v>
      </c>
      <c r="JW32" s="13">
        <v>3</v>
      </c>
      <c r="JX32" s="13">
        <v>4</v>
      </c>
      <c r="JY32" s="13">
        <v>8</v>
      </c>
      <c r="JZ32" s="13">
        <v>4</v>
      </c>
      <c r="KA32" s="13">
        <v>3</v>
      </c>
      <c r="KB32" s="13">
        <v>12</v>
      </c>
      <c r="KC32" s="13">
        <v>8</v>
      </c>
      <c r="KD32" s="13">
        <v>9</v>
      </c>
      <c r="KE32" s="13">
        <v>4</v>
      </c>
      <c r="KF32" s="13">
        <v>3</v>
      </c>
      <c r="KG32" s="13">
        <v>2</v>
      </c>
      <c r="KH32" s="13">
        <v>6</v>
      </c>
      <c r="KI32" s="13">
        <v>4</v>
      </c>
      <c r="KJ32" s="13">
        <v>4</v>
      </c>
      <c r="KK32" s="13">
        <v>6</v>
      </c>
      <c r="KL32" s="13">
        <v>8</v>
      </c>
      <c r="KM32" s="13">
        <v>5</v>
      </c>
      <c r="KN32" s="13">
        <v>4</v>
      </c>
      <c r="KO32" s="13">
        <v>6</v>
      </c>
      <c r="KP32" s="13">
        <v>6</v>
      </c>
      <c r="KQ32" s="13">
        <v>6</v>
      </c>
      <c r="KR32" s="13">
        <v>6</v>
      </c>
      <c r="KS32" s="13">
        <v>5</v>
      </c>
      <c r="KT32" s="13">
        <v>8</v>
      </c>
      <c r="KU32" s="13">
        <v>9</v>
      </c>
      <c r="KV32" s="13">
        <v>5</v>
      </c>
      <c r="KW32" s="13">
        <v>4</v>
      </c>
      <c r="KX32" s="13">
        <v>9</v>
      </c>
      <c r="KY32" s="13">
        <v>7</v>
      </c>
      <c r="KZ32" s="13"/>
      <c r="LA32" s="13">
        <v>3</v>
      </c>
      <c r="LB32" s="13">
        <v>1</v>
      </c>
      <c r="LC32" s="13">
        <v>2</v>
      </c>
      <c r="LD32" s="13">
        <v>4</v>
      </c>
      <c r="LE32" s="13">
        <v>2</v>
      </c>
      <c r="LF32" s="13">
        <v>3</v>
      </c>
      <c r="LG32" s="13">
        <v>3</v>
      </c>
      <c r="LH32" s="13">
        <v>2</v>
      </c>
      <c r="LI32" s="13">
        <v>4</v>
      </c>
      <c r="LJ32" s="13"/>
      <c r="LK32" s="13">
        <v>5</v>
      </c>
      <c r="LL32" s="13">
        <v>2</v>
      </c>
      <c r="LM32" s="13">
        <v>2</v>
      </c>
      <c r="LN32" s="13">
        <v>1</v>
      </c>
      <c r="LO32" s="13">
        <v>2</v>
      </c>
      <c r="LP32" s="13">
        <v>1</v>
      </c>
      <c r="LQ32" s="13"/>
      <c r="LR32" s="13"/>
      <c r="LS32" s="13">
        <v>2</v>
      </c>
      <c r="LT32" s="13">
        <v>5</v>
      </c>
      <c r="LU32" s="13">
        <v>4</v>
      </c>
      <c r="LV32" s="13">
        <v>2</v>
      </c>
      <c r="LW32" s="13">
        <v>1</v>
      </c>
      <c r="LX32" s="13">
        <v>1</v>
      </c>
      <c r="LY32" s="13">
        <v>1</v>
      </c>
      <c r="LZ32" s="13"/>
      <c r="MA32" s="13"/>
      <c r="MB32" s="13">
        <v>1</v>
      </c>
      <c r="MC32" s="13">
        <v>1</v>
      </c>
      <c r="MD32" s="13">
        <v>2</v>
      </c>
      <c r="ME32" s="13">
        <v>2</v>
      </c>
      <c r="MF32" s="13">
        <v>3</v>
      </c>
      <c r="MG32" s="13">
        <v>2</v>
      </c>
      <c r="MH32" s="13">
        <v>4</v>
      </c>
      <c r="MI32" s="13">
        <v>7</v>
      </c>
      <c r="MJ32" s="13">
        <v>5</v>
      </c>
      <c r="MK32" s="13">
        <v>3</v>
      </c>
      <c r="ML32" s="13">
        <v>2</v>
      </c>
      <c r="MM32" s="13">
        <v>6</v>
      </c>
      <c r="MN32" s="13">
        <v>1</v>
      </c>
      <c r="MO32" s="13">
        <v>5</v>
      </c>
      <c r="MP32" s="13">
        <v>3</v>
      </c>
      <c r="MQ32" s="13">
        <v>6</v>
      </c>
      <c r="MR32" s="13">
        <v>1</v>
      </c>
      <c r="MS32" s="13">
        <v>4</v>
      </c>
      <c r="MT32" s="13">
        <v>1</v>
      </c>
      <c r="MU32" s="13">
        <v>2</v>
      </c>
      <c r="MV32" s="13"/>
      <c r="MW32" s="13">
        <v>1</v>
      </c>
      <c r="MX32" s="13"/>
      <c r="MY32" s="13"/>
      <c r="MZ32" s="13"/>
      <c r="NA32" s="13"/>
      <c r="NB32" s="13"/>
      <c r="NC32" s="13"/>
      <c r="ND32" s="13"/>
      <c r="NE32" s="60">
        <v>404</v>
      </c>
      <c r="NF32" s="13">
        <v>97680</v>
      </c>
      <c r="NG32" s="448"/>
      <c r="NH32" s="448"/>
      <c r="NI32" s="448"/>
      <c r="NJ32" s="448"/>
      <c r="NK32" s="448"/>
      <c r="NL32" s="448"/>
      <c r="NM32" s="448"/>
      <c r="NN32" s="448"/>
      <c r="NO32" s="448"/>
      <c r="NP32" s="448"/>
      <c r="NQ32" s="448"/>
    </row>
    <row r="33" spans="1:378" ht="13.8">
      <c r="A33" s="14" t="s">
        <v>269</v>
      </c>
      <c r="B33" s="281"/>
      <c r="C33" s="281"/>
      <c r="D33" s="281"/>
      <c r="E33" s="281"/>
      <c r="F33" s="281"/>
      <c r="G33" s="281"/>
      <c r="H33" s="281"/>
      <c r="I33" s="281"/>
      <c r="J33" s="281"/>
      <c r="K33" s="281"/>
      <c r="L33" s="281"/>
      <c r="M33" s="281"/>
      <c r="N33" s="281"/>
      <c r="O33" s="281"/>
      <c r="P33" s="281"/>
      <c r="Q33" s="281"/>
      <c r="R33" s="281"/>
      <c r="S33" s="281"/>
      <c r="T33" s="281"/>
      <c r="U33" s="281"/>
      <c r="W33" s="57"/>
      <c r="X33" s="44" t="s">
        <v>16</v>
      </c>
      <c r="Y33" s="41" t="s">
        <v>16</v>
      </c>
      <c r="Z33" s="42" t="s">
        <v>7</v>
      </c>
      <c r="AA33" s="42" t="s">
        <v>7</v>
      </c>
      <c r="AB33" s="41" t="s">
        <v>8</v>
      </c>
      <c r="AC33" s="41" t="s">
        <v>8</v>
      </c>
      <c r="AD33" s="41" t="s">
        <v>9</v>
      </c>
      <c r="AE33" s="41" t="s">
        <v>9</v>
      </c>
      <c r="AF33" s="41" t="s">
        <v>10</v>
      </c>
      <c r="AG33" s="41" t="s">
        <v>10</v>
      </c>
      <c r="AH33" s="41" t="s">
        <v>11</v>
      </c>
      <c r="AI33" s="41" t="s">
        <v>11</v>
      </c>
      <c r="AJ33" s="41" t="s">
        <v>12</v>
      </c>
      <c r="AK33" s="41" t="s">
        <v>12</v>
      </c>
      <c r="AL33" s="41" t="s">
        <v>13</v>
      </c>
      <c r="AM33" s="41" t="s">
        <v>13</v>
      </c>
      <c r="AN33" s="41" t="s">
        <v>14</v>
      </c>
      <c r="AO33" s="41" t="s">
        <v>14</v>
      </c>
      <c r="AP33" s="41" t="s">
        <v>15</v>
      </c>
      <c r="AQ33" s="45" t="s">
        <v>15</v>
      </c>
      <c r="AR33" s="37"/>
      <c r="AT33" s="57"/>
      <c r="AU33" s="57" t="s">
        <v>265</v>
      </c>
      <c r="AV33" s="57"/>
      <c r="AW33" s="57"/>
      <c r="AX33" s="57"/>
      <c r="AY33" s="57"/>
      <c r="AZ33" s="57"/>
      <c r="BA33" s="57"/>
      <c r="BB33" s="57"/>
      <c r="BC33" s="57"/>
      <c r="BD33" s="57"/>
      <c r="BE33" s="57"/>
      <c r="BF33" s="57"/>
      <c r="BG33" s="57"/>
      <c r="BH33" s="57"/>
      <c r="BI33" s="57"/>
      <c r="BJ33" s="57"/>
      <c r="BK33" s="57"/>
      <c r="BL33" s="57"/>
      <c r="BM33" s="57"/>
      <c r="BN33" s="57"/>
      <c r="BO33" s="57"/>
      <c r="BP33" s="57"/>
      <c r="BQ33" s="57"/>
      <c r="BR33" s="57"/>
      <c r="BS33" s="57"/>
      <c r="BT33" s="57"/>
      <c r="BU33" s="57"/>
      <c r="BV33" s="57"/>
      <c r="BW33" s="57"/>
      <c r="BX33" s="57"/>
      <c r="BY33" s="57"/>
      <c r="BZ33" s="57"/>
      <c r="CA33" s="57"/>
      <c r="CB33" s="57"/>
      <c r="CC33" s="57"/>
      <c r="CD33" s="57"/>
      <c r="CE33" s="57"/>
      <c r="CF33" s="57"/>
      <c r="CG33" s="57"/>
      <c r="CH33" s="57"/>
      <c r="CI33" s="57"/>
      <c r="CJ33" s="57"/>
      <c r="CK33" s="57"/>
      <c r="CL33" s="57"/>
      <c r="CM33" s="57"/>
      <c r="CN33" s="57"/>
      <c r="CO33" s="57"/>
      <c r="CP33" s="57"/>
      <c r="CQ33" s="57"/>
      <c r="CR33" s="57"/>
      <c r="CS33" s="57"/>
      <c r="CT33" s="57"/>
      <c r="CU33" s="57"/>
      <c r="CV33" s="57"/>
      <c r="CW33" s="57"/>
      <c r="CX33" s="57"/>
      <c r="CY33" s="57"/>
      <c r="CZ33" s="57"/>
      <c r="DA33" s="57"/>
      <c r="DB33" s="57"/>
      <c r="DC33" s="57"/>
      <c r="DD33" s="57"/>
      <c r="DE33" s="57"/>
      <c r="DF33" s="57"/>
      <c r="DG33" s="57"/>
      <c r="DH33" s="57"/>
      <c r="DI33" s="57"/>
      <c r="DJ33" s="57"/>
      <c r="DK33" s="57"/>
      <c r="DL33" s="57"/>
      <c r="DM33" s="57"/>
      <c r="DN33" s="57"/>
      <c r="DO33" s="57"/>
      <c r="DP33" s="57"/>
      <c r="DQ33" s="57"/>
      <c r="DR33" s="57"/>
      <c r="DS33" s="57"/>
      <c r="DT33" s="57"/>
      <c r="DU33" s="57"/>
      <c r="DV33" s="57"/>
      <c r="DW33" s="57"/>
      <c r="DX33" s="57"/>
      <c r="DY33" s="57"/>
      <c r="DZ33" s="57"/>
      <c r="EA33" s="57"/>
      <c r="EB33" s="57"/>
      <c r="EC33" s="57"/>
      <c r="ED33" s="57"/>
      <c r="EE33" s="57"/>
      <c r="EF33" s="57"/>
      <c r="EG33" s="57"/>
      <c r="EH33" s="57"/>
      <c r="EI33" s="57"/>
      <c r="EJ33" s="57"/>
      <c r="EK33" s="57"/>
      <c r="EL33" s="57"/>
      <c r="EM33" s="57"/>
      <c r="EN33" s="57"/>
      <c r="EO33" s="57"/>
      <c r="EP33" s="57"/>
      <c r="EQ33" s="57"/>
      <c r="ER33" s="57"/>
      <c r="ES33" s="57"/>
      <c r="ET33" s="57"/>
      <c r="EU33" s="57"/>
      <c r="EV33" s="57"/>
      <c r="EW33" s="57"/>
      <c r="EX33" s="57"/>
      <c r="EY33" s="57"/>
      <c r="EZ33" s="57"/>
      <c r="FA33" s="58" t="s">
        <v>293</v>
      </c>
      <c r="FB33" s="57" t="s">
        <v>273</v>
      </c>
      <c r="FC33" s="57"/>
      <c r="FD33" s="57" t="s">
        <v>264</v>
      </c>
      <c r="FE33" s="57"/>
      <c r="FF33" s="57"/>
      <c r="FG33" s="57"/>
      <c r="FH33" s="57"/>
      <c r="FI33" s="57"/>
      <c r="FJ33" s="57"/>
      <c r="FK33" s="57"/>
      <c r="FL33" s="57"/>
      <c r="FM33" s="57"/>
      <c r="FN33" s="57"/>
      <c r="FO33" s="57"/>
      <c r="FP33" s="57"/>
      <c r="FQ33" s="57"/>
      <c r="FR33" s="57"/>
      <c r="FS33" s="57"/>
      <c r="FT33" s="57"/>
      <c r="FU33" s="57"/>
      <c r="FV33" s="57"/>
      <c r="FW33" s="57"/>
      <c r="FX33" s="57"/>
      <c r="FY33" s="57"/>
      <c r="FZ33" s="57"/>
      <c r="GA33" s="57"/>
      <c r="GB33" s="57"/>
      <c r="GC33" s="57"/>
      <c r="GD33" s="57"/>
      <c r="GE33" s="57"/>
      <c r="GF33" s="57"/>
      <c r="GG33" s="57"/>
      <c r="GH33" s="57"/>
      <c r="GI33" s="57"/>
      <c r="GJ33" s="57"/>
      <c r="GK33" s="57"/>
      <c r="GL33" s="57"/>
      <c r="GM33" s="57"/>
      <c r="GN33" s="57"/>
      <c r="GO33" s="57"/>
      <c r="GP33" s="57"/>
      <c r="GQ33" s="57"/>
      <c r="GR33" s="57"/>
      <c r="GS33" s="57"/>
      <c r="GT33" s="57"/>
      <c r="GU33" s="57"/>
      <c r="GV33" s="57"/>
      <c r="GW33" s="57"/>
      <c r="GX33" s="57"/>
      <c r="GY33" s="57"/>
      <c r="GZ33" s="57"/>
      <c r="HA33" s="57"/>
      <c r="HB33" s="57"/>
      <c r="HC33" s="57"/>
      <c r="HD33" s="57"/>
      <c r="HE33" s="57"/>
      <c r="HF33" s="57"/>
      <c r="HG33" s="57"/>
      <c r="HH33" s="57"/>
      <c r="HI33" s="57"/>
      <c r="HJ33" s="57"/>
      <c r="HK33" s="57"/>
      <c r="HL33" s="57"/>
      <c r="HM33" s="57"/>
      <c r="HN33" s="57"/>
      <c r="HO33" s="57"/>
      <c r="HP33" s="57"/>
      <c r="HQ33" s="57"/>
      <c r="HR33" s="57"/>
      <c r="HS33" s="57"/>
      <c r="HT33" s="57"/>
      <c r="HU33" s="57"/>
      <c r="HV33" s="57"/>
      <c r="HW33" s="57"/>
      <c r="HX33" s="57"/>
      <c r="HY33" s="57"/>
      <c r="HZ33" s="57"/>
      <c r="IA33" s="57"/>
      <c r="IB33" s="57"/>
      <c r="IC33" s="57"/>
      <c r="ID33" s="57"/>
      <c r="IE33" s="57"/>
      <c r="IF33" s="57"/>
      <c r="IG33" s="57"/>
      <c r="IH33" s="57"/>
      <c r="II33" s="57"/>
      <c r="IJ33" s="57"/>
      <c r="IK33" s="57"/>
      <c r="IL33" s="57"/>
      <c r="IM33" s="57"/>
      <c r="IN33" s="57"/>
      <c r="IO33" s="57"/>
      <c r="IP33" s="57"/>
      <c r="IQ33" s="57"/>
      <c r="IR33" s="57"/>
      <c r="IS33" s="57"/>
      <c r="IT33" s="57"/>
      <c r="IU33" s="57"/>
      <c r="IV33" s="57"/>
      <c r="IW33" s="57"/>
      <c r="IX33" s="57"/>
      <c r="IY33" s="57"/>
      <c r="IZ33" s="57"/>
      <c r="JA33" s="57"/>
      <c r="JB33" s="57"/>
      <c r="JC33" s="57"/>
      <c r="JD33" s="57"/>
      <c r="JE33" s="57"/>
      <c r="JF33" s="58" t="s">
        <v>294</v>
      </c>
      <c r="JG33" s="57" t="s">
        <v>268</v>
      </c>
      <c r="JH33" s="57"/>
      <c r="JI33" s="57"/>
      <c r="JJ33" s="57"/>
      <c r="JK33" s="57"/>
      <c r="JL33" s="57"/>
      <c r="JM33" s="57"/>
      <c r="JN33" s="57"/>
      <c r="JO33" s="57"/>
      <c r="JP33" s="57"/>
      <c r="JQ33" s="57"/>
      <c r="JR33" s="57"/>
      <c r="JS33" s="57"/>
      <c r="JT33" s="57"/>
      <c r="JU33" s="57"/>
      <c r="JV33" s="57"/>
      <c r="JW33" s="57"/>
      <c r="JX33" s="57"/>
      <c r="JY33" s="57"/>
      <c r="JZ33" s="57"/>
      <c r="KA33" s="57"/>
      <c r="KB33" s="57"/>
      <c r="KC33" s="57"/>
      <c r="KD33" s="57"/>
      <c r="KE33" s="57"/>
      <c r="KF33" s="57"/>
      <c r="KG33" s="57"/>
      <c r="KH33" s="57"/>
      <c r="KI33" s="57"/>
      <c r="KJ33" s="57"/>
      <c r="KK33" s="57"/>
      <c r="KL33" s="57"/>
      <c r="KM33" s="57"/>
      <c r="KN33" s="57"/>
      <c r="KO33" s="57"/>
      <c r="KP33" s="57"/>
      <c r="KQ33" s="57"/>
      <c r="KR33" s="57"/>
      <c r="KS33" s="57"/>
      <c r="KT33" s="57"/>
      <c r="KU33" s="57"/>
      <c r="KV33" s="57"/>
      <c r="KW33" s="57"/>
      <c r="KX33" s="57"/>
      <c r="KY33" s="57"/>
      <c r="KZ33" s="57"/>
      <c r="LA33" s="57"/>
      <c r="LB33" s="57"/>
      <c r="LC33" s="57"/>
      <c r="LD33" s="57"/>
      <c r="LE33" s="57"/>
      <c r="LF33" s="57"/>
      <c r="LG33" s="57"/>
      <c r="LH33" s="57"/>
      <c r="LI33" s="57"/>
      <c r="LJ33" s="57"/>
      <c r="LK33" s="57"/>
      <c r="LL33" s="57"/>
      <c r="LM33" s="57"/>
      <c r="LN33" s="57"/>
      <c r="LO33" s="57"/>
      <c r="LP33" s="57"/>
      <c r="LQ33" s="57"/>
      <c r="LR33" s="57"/>
      <c r="LS33" s="57"/>
      <c r="LT33" s="57"/>
      <c r="LU33" s="57"/>
      <c r="LV33" s="57"/>
      <c r="LW33" s="57"/>
      <c r="LX33" s="57"/>
      <c r="LY33" s="57"/>
      <c r="LZ33" s="57"/>
      <c r="MA33" s="57"/>
      <c r="MB33" s="57"/>
      <c r="MC33" s="57"/>
      <c r="MD33" s="57"/>
      <c r="ME33" s="57"/>
      <c r="MF33" s="57"/>
      <c r="MG33" s="57"/>
      <c r="MH33" s="57"/>
      <c r="MI33" s="57"/>
      <c r="MJ33" s="57"/>
      <c r="MK33" s="57"/>
      <c r="ML33" s="57"/>
      <c r="MM33" s="57"/>
      <c r="MN33" s="57"/>
      <c r="MO33" s="57"/>
      <c r="MP33" s="57"/>
      <c r="MQ33" s="57"/>
      <c r="MR33" s="57"/>
      <c r="MS33" s="57"/>
      <c r="MT33" s="57"/>
      <c r="MU33" s="57"/>
      <c r="MV33" s="57"/>
      <c r="MW33" s="57"/>
      <c r="MX33" s="57"/>
      <c r="MY33" s="57"/>
      <c r="MZ33" s="57"/>
      <c r="NA33" s="57"/>
      <c r="NB33" s="57"/>
      <c r="NC33" s="57"/>
      <c r="ND33" s="57"/>
      <c r="NE33" s="57"/>
      <c r="NF33" s="57"/>
      <c r="NG33" s="57"/>
      <c r="NH33" s="57"/>
      <c r="NI33" s="57"/>
      <c r="NJ33" s="58" t="s">
        <v>295</v>
      </c>
      <c r="NK33" s="57" t="s">
        <v>273</v>
      </c>
      <c r="NL33" s="446"/>
      <c r="NM33" s="446"/>
      <c r="NN33" s="446"/>
    </row>
    <row r="34" spans="1:378" ht="14.4" thickBot="1">
      <c r="A34" s="6" t="s">
        <v>185</v>
      </c>
      <c r="B34" s="281">
        <f t="shared" ref="B34:B65" si="67">VLOOKUP($A34,$W:$AQ,2,FALSE)</f>
        <v>23</v>
      </c>
      <c r="C34" s="281">
        <f t="shared" ref="C34:C65" si="68">VLOOKUP($A34,$W:$AQ,3,FALSE)</f>
        <v>21</v>
      </c>
      <c r="D34" s="281">
        <f t="shared" ref="D34:D65" si="69">VLOOKUP($A34,$W:$AQ,4,FALSE)</f>
        <v>61</v>
      </c>
      <c r="E34" s="281">
        <f t="shared" ref="E34:E65" si="70">VLOOKUP($A34,$W:$AQ,5,FALSE)</f>
        <v>50</v>
      </c>
      <c r="F34" s="281">
        <f t="shared" ref="F34:F65" si="71">VLOOKUP($A34,$W:$AQ,6,FALSE)</f>
        <v>183</v>
      </c>
      <c r="G34" s="281">
        <f t="shared" ref="G34:G65" si="72">VLOOKUP($A34,$W:$AQ,7,FALSE)</f>
        <v>201</v>
      </c>
      <c r="H34" s="281">
        <f t="shared" ref="H34:H65" si="73">VLOOKUP($A34,$W:$AQ,8,FALSE)</f>
        <v>201</v>
      </c>
      <c r="I34" s="281">
        <f t="shared" ref="I34:I65" si="74">VLOOKUP($A34,$W:$AQ,9,FALSE)</f>
        <v>210</v>
      </c>
      <c r="J34" s="281">
        <f t="shared" ref="J34:J65" si="75">VLOOKUP($A34,$W:$AQ,10,FALSE)</f>
        <v>176</v>
      </c>
      <c r="K34" s="281">
        <f t="shared" ref="K34:K65" si="76">VLOOKUP($A34,$W:$AQ,11,FALSE)</f>
        <v>156</v>
      </c>
      <c r="L34" s="281">
        <f t="shared" ref="L34:L65" si="77">VLOOKUP($A34,$W:$AQ,12,FALSE)</f>
        <v>132</v>
      </c>
      <c r="M34" s="281">
        <f t="shared" ref="M34:M65" si="78">VLOOKUP($A34,$W:$AQ,13,FALSE)</f>
        <v>138</v>
      </c>
      <c r="N34" s="281">
        <f t="shared" ref="N34:N65" si="79">VLOOKUP($A34,$W:$AQ,14,FALSE)</f>
        <v>97</v>
      </c>
      <c r="O34" s="281">
        <f t="shared" ref="O34:O65" si="80">VLOOKUP($A34,$W:$AQ,15,FALSE)</f>
        <v>121</v>
      </c>
      <c r="P34" s="281">
        <f t="shared" ref="P34:P65" si="81">VLOOKUP($A34,$W:$AQ,16,FALSE)</f>
        <v>60</v>
      </c>
      <c r="Q34" s="281">
        <f t="shared" ref="Q34:Q65" si="82">VLOOKUP($A34,$W:$AQ,17,FALSE)</f>
        <v>54</v>
      </c>
      <c r="R34" s="281">
        <f t="shared" ref="R34:R65" si="83">VLOOKUP($A34,$W:$AQ,18,FALSE)</f>
        <v>38</v>
      </c>
      <c r="S34" s="281">
        <f t="shared" ref="S34:S65" si="84">VLOOKUP($A34,$W:$AQ,19,FALSE)</f>
        <v>49</v>
      </c>
      <c r="T34" s="281">
        <f t="shared" ref="T34:T65" si="85">VLOOKUP($A34,$W:$AQ,20,FALSE)</f>
        <v>8</v>
      </c>
      <c r="U34" s="281">
        <f t="shared" ref="U34:U65" si="86">VLOOKUP($A34,$W:$AQ,21,FALSE)</f>
        <v>13</v>
      </c>
      <c r="W34" s="18" t="s">
        <v>184</v>
      </c>
      <c r="X34" s="80" t="s">
        <v>264</v>
      </c>
      <c r="Y34" s="51" t="s">
        <v>265</v>
      </c>
      <c r="Z34" s="51" t="s">
        <v>264</v>
      </c>
      <c r="AA34" s="51" t="s">
        <v>265</v>
      </c>
      <c r="AB34" s="51" t="s">
        <v>264</v>
      </c>
      <c r="AC34" s="51" t="s">
        <v>265</v>
      </c>
      <c r="AD34" s="51" t="s">
        <v>264</v>
      </c>
      <c r="AE34" s="51" t="s">
        <v>265</v>
      </c>
      <c r="AF34" s="51" t="s">
        <v>264</v>
      </c>
      <c r="AG34" s="51" t="s">
        <v>265</v>
      </c>
      <c r="AH34" s="51" t="s">
        <v>264</v>
      </c>
      <c r="AI34" s="51" t="s">
        <v>265</v>
      </c>
      <c r="AJ34" s="51" t="s">
        <v>264</v>
      </c>
      <c r="AK34" s="51" t="s">
        <v>265</v>
      </c>
      <c r="AL34" s="51" t="s">
        <v>264</v>
      </c>
      <c r="AM34" s="51" t="s">
        <v>265</v>
      </c>
      <c r="AN34" s="51" t="s">
        <v>264</v>
      </c>
      <c r="AO34" s="51" t="s">
        <v>265</v>
      </c>
      <c r="AP34" s="51" t="s">
        <v>264</v>
      </c>
      <c r="AQ34" s="52" t="s">
        <v>265</v>
      </c>
      <c r="AR34" s="37" t="s">
        <v>268</v>
      </c>
      <c r="AT34" s="18" t="s">
        <v>184</v>
      </c>
      <c r="AU34" s="18">
        <v>0</v>
      </c>
      <c r="AV34" s="18">
        <v>1</v>
      </c>
      <c r="AW34" s="18">
        <v>2</v>
      </c>
      <c r="AX34" s="18">
        <v>3</v>
      </c>
      <c r="AY34" s="18">
        <v>4</v>
      </c>
      <c r="AZ34" s="18">
        <v>5</v>
      </c>
      <c r="BA34" s="18">
        <v>6</v>
      </c>
      <c r="BB34" s="18">
        <v>7</v>
      </c>
      <c r="BC34" s="18">
        <v>8</v>
      </c>
      <c r="BD34" s="18">
        <v>9</v>
      </c>
      <c r="BE34" s="18">
        <v>10</v>
      </c>
      <c r="BF34" s="18">
        <v>11</v>
      </c>
      <c r="BG34" s="18">
        <v>12</v>
      </c>
      <c r="BH34" s="18">
        <v>13</v>
      </c>
      <c r="BI34" s="18">
        <v>14</v>
      </c>
      <c r="BJ34" s="18">
        <v>15</v>
      </c>
      <c r="BK34" s="18">
        <v>16</v>
      </c>
      <c r="BL34" s="18">
        <v>17</v>
      </c>
      <c r="BM34" s="18">
        <v>18</v>
      </c>
      <c r="BN34" s="18">
        <v>19</v>
      </c>
      <c r="BO34" s="18">
        <v>20</v>
      </c>
      <c r="BP34" s="18">
        <v>21</v>
      </c>
      <c r="BQ34" s="18">
        <v>22</v>
      </c>
      <c r="BR34" s="18">
        <v>23</v>
      </c>
      <c r="BS34" s="18">
        <v>24</v>
      </c>
      <c r="BT34" s="18">
        <v>25</v>
      </c>
      <c r="BU34" s="18">
        <v>26</v>
      </c>
      <c r="BV34" s="18">
        <v>27</v>
      </c>
      <c r="BW34" s="18">
        <v>28</v>
      </c>
      <c r="BX34" s="18">
        <v>29</v>
      </c>
      <c r="BY34" s="18">
        <v>30</v>
      </c>
      <c r="BZ34" s="18">
        <v>31</v>
      </c>
      <c r="CA34" s="18">
        <v>32</v>
      </c>
      <c r="CB34" s="18">
        <v>33</v>
      </c>
      <c r="CC34" s="18">
        <v>34</v>
      </c>
      <c r="CD34" s="18">
        <v>35</v>
      </c>
      <c r="CE34" s="18">
        <v>36</v>
      </c>
      <c r="CF34" s="18">
        <v>37</v>
      </c>
      <c r="CG34" s="18">
        <v>38</v>
      </c>
      <c r="CH34" s="18">
        <v>39</v>
      </c>
      <c r="CI34" s="18">
        <v>40</v>
      </c>
      <c r="CJ34" s="18">
        <v>41</v>
      </c>
      <c r="CK34" s="18">
        <v>42</v>
      </c>
      <c r="CL34" s="18">
        <v>43</v>
      </c>
      <c r="CM34" s="18">
        <v>44</v>
      </c>
      <c r="CN34" s="18">
        <v>45</v>
      </c>
      <c r="CO34" s="18">
        <v>46</v>
      </c>
      <c r="CP34" s="18">
        <v>47</v>
      </c>
      <c r="CQ34" s="18">
        <v>48</v>
      </c>
      <c r="CR34" s="18">
        <v>49</v>
      </c>
      <c r="CS34" s="18">
        <v>50</v>
      </c>
      <c r="CT34" s="18">
        <v>51</v>
      </c>
      <c r="CU34" s="18">
        <v>52</v>
      </c>
      <c r="CV34" s="18">
        <v>53</v>
      </c>
      <c r="CW34" s="18">
        <v>54</v>
      </c>
      <c r="CX34" s="18">
        <v>55</v>
      </c>
      <c r="CY34" s="18">
        <v>56</v>
      </c>
      <c r="CZ34" s="18">
        <v>57</v>
      </c>
      <c r="DA34" s="18">
        <v>58</v>
      </c>
      <c r="DB34" s="18">
        <v>59</v>
      </c>
      <c r="DC34" s="18">
        <v>60</v>
      </c>
      <c r="DD34" s="18">
        <v>61</v>
      </c>
      <c r="DE34" s="18">
        <v>62</v>
      </c>
      <c r="DF34" s="18">
        <v>63</v>
      </c>
      <c r="DG34" s="18">
        <v>64</v>
      </c>
      <c r="DH34" s="18">
        <v>65</v>
      </c>
      <c r="DI34" s="18">
        <v>66</v>
      </c>
      <c r="DJ34" s="18">
        <v>67</v>
      </c>
      <c r="DK34" s="18">
        <v>68</v>
      </c>
      <c r="DL34" s="18">
        <v>69</v>
      </c>
      <c r="DM34" s="18">
        <v>70</v>
      </c>
      <c r="DN34" s="18">
        <v>71</v>
      </c>
      <c r="DO34" s="18">
        <v>72</v>
      </c>
      <c r="DP34" s="18">
        <v>73</v>
      </c>
      <c r="DQ34" s="18">
        <v>74</v>
      </c>
      <c r="DR34" s="18">
        <v>75</v>
      </c>
      <c r="DS34" s="18">
        <v>76</v>
      </c>
      <c r="DT34" s="18">
        <v>77</v>
      </c>
      <c r="DU34" s="18">
        <v>78</v>
      </c>
      <c r="DV34" s="18">
        <v>79</v>
      </c>
      <c r="DW34" s="18">
        <v>80</v>
      </c>
      <c r="DX34" s="18">
        <v>81</v>
      </c>
      <c r="DY34" s="18">
        <v>82</v>
      </c>
      <c r="DZ34" s="18">
        <v>83</v>
      </c>
      <c r="EA34" s="18">
        <v>84</v>
      </c>
      <c r="EB34" s="18">
        <v>85</v>
      </c>
      <c r="EC34" s="18">
        <v>86</v>
      </c>
      <c r="ED34" s="18">
        <v>87</v>
      </c>
      <c r="EE34" s="18">
        <v>88</v>
      </c>
      <c r="EF34" s="18">
        <v>89</v>
      </c>
      <c r="EG34" s="18">
        <v>90</v>
      </c>
      <c r="EH34" s="18">
        <v>91</v>
      </c>
      <c r="EI34" s="18">
        <v>92</v>
      </c>
      <c r="EJ34" s="18">
        <v>93</v>
      </c>
      <c r="EK34" s="18">
        <v>94</v>
      </c>
      <c r="EL34" s="18">
        <v>95</v>
      </c>
      <c r="EM34" s="18">
        <v>96</v>
      </c>
      <c r="EN34" s="18">
        <v>97</v>
      </c>
      <c r="EO34" s="18">
        <v>98</v>
      </c>
      <c r="EP34" s="18">
        <v>99</v>
      </c>
      <c r="EQ34" s="18">
        <v>100</v>
      </c>
      <c r="ER34" s="18">
        <v>101</v>
      </c>
      <c r="ES34" s="18">
        <v>102</v>
      </c>
      <c r="ET34" s="18">
        <v>103</v>
      </c>
      <c r="EU34" s="18">
        <v>104</v>
      </c>
      <c r="EV34" s="18">
        <v>105</v>
      </c>
      <c r="EW34" s="18">
        <v>106</v>
      </c>
      <c r="EX34" s="18">
        <v>107</v>
      </c>
      <c r="EY34" s="18">
        <v>114</v>
      </c>
      <c r="EZ34" s="18" t="s">
        <v>291</v>
      </c>
      <c r="FA34" s="59"/>
      <c r="FB34" s="18"/>
      <c r="FC34" s="18" t="s">
        <v>184</v>
      </c>
      <c r="FD34" s="18">
        <v>0</v>
      </c>
      <c r="FE34" s="18">
        <v>1</v>
      </c>
      <c r="FF34" s="18">
        <v>2</v>
      </c>
      <c r="FG34" s="18">
        <v>3</v>
      </c>
      <c r="FH34" s="18">
        <v>4</v>
      </c>
      <c r="FI34" s="18">
        <v>5</v>
      </c>
      <c r="FJ34" s="18">
        <v>6</v>
      </c>
      <c r="FK34" s="18">
        <v>7</v>
      </c>
      <c r="FL34" s="18">
        <v>8</v>
      </c>
      <c r="FM34" s="18">
        <v>9</v>
      </c>
      <c r="FN34" s="18">
        <v>10</v>
      </c>
      <c r="FO34" s="18">
        <v>11</v>
      </c>
      <c r="FP34" s="18">
        <v>12</v>
      </c>
      <c r="FQ34" s="18">
        <v>13</v>
      </c>
      <c r="FR34" s="18">
        <v>14</v>
      </c>
      <c r="FS34" s="18">
        <v>15</v>
      </c>
      <c r="FT34" s="18">
        <v>16</v>
      </c>
      <c r="FU34" s="18">
        <v>17</v>
      </c>
      <c r="FV34" s="18">
        <v>18</v>
      </c>
      <c r="FW34" s="18">
        <v>19</v>
      </c>
      <c r="FX34" s="18">
        <v>20</v>
      </c>
      <c r="FY34" s="18">
        <v>21</v>
      </c>
      <c r="FZ34" s="18">
        <v>22</v>
      </c>
      <c r="GA34" s="18">
        <v>23</v>
      </c>
      <c r="GB34" s="18">
        <v>24</v>
      </c>
      <c r="GC34" s="18">
        <v>25</v>
      </c>
      <c r="GD34" s="18">
        <v>26</v>
      </c>
      <c r="GE34" s="18">
        <v>27</v>
      </c>
      <c r="GF34" s="18">
        <v>28</v>
      </c>
      <c r="GG34" s="18">
        <v>29</v>
      </c>
      <c r="GH34" s="18">
        <v>30</v>
      </c>
      <c r="GI34" s="18">
        <v>31</v>
      </c>
      <c r="GJ34" s="18">
        <v>32</v>
      </c>
      <c r="GK34" s="18">
        <v>33</v>
      </c>
      <c r="GL34" s="18">
        <v>34</v>
      </c>
      <c r="GM34" s="18">
        <v>35</v>
      </c>
      <c r="GN34" s="18">
        <v>36</v>
      </c>
      <c r="GO34" s="18">
        <v>37</v>
      </c>
      <c r="GP34" s="18">
        <v>38</v>
      </c>
      <c r="GQ34" s="18">
        <v>39</v>
      </c>
      <c r="GR34" s="18">
        <v>40</v>
      </c>
      <c r="GS34" s="18">
        <v>41</v>
      </c>
      <c r="GT34" s="18">
        <v>42</v>
      </c>
      <c r="GU34" s="18">
        <v>43</v>
      </c>
      <c r="GV34" s="18">
        <v>44</v>
      </c>
      <c r="GW34" s="18">
        <v>45</v>
      </c>
      <c r="GX34" s="18">
        <v>46</v>
      </c>
      <c r="GY34" s="18">
        <v>47</v>
      </c>
      <c r="GZ34" s="18">
        <v>48</v>
      </c>
      <c r="HA34" s="18">
        <v>49</v>
      </c>
      <c r="HB34" s="18">
        <v>50</v>
      </c>
      <c r="HC34" s="18">
        <v>51</v>
      </c>
      <c r="HD34" s="18">
        <v>52</v>
      </c>
      <c r="HE34" s="18">
        <v>53</v>
      </c>
      <c r="HF34" s="18">
        <v>54</v>
      </c>
      <c r="HG34" s="18">
        <v>55</v>
      </c>
      <c r="HH34" s="18">
        <v>56</v>
      </c>
      <c r="HI34" s="18">
        <v>57</v>
      </c>
      <c r="HJ34" s="18">
        <v>58</v>
      </c>
      <c r="HK34" s="18">
        <v>59</v>
      </c>
      <c r="HL34" s="18">
        <v>60</v>
      </c>
      <c r="HM34" s="18">
        <v>61</v>
      </c>
      <c r="HN34" s="18">
        <v>62</v>
      </c>
      <c r="HO34" s="18">
        <v>63</v>
      </c>
      <c r="HP34" s="18">
        <v>64</v>
      </c>
      <c r="HQ34" s="18">
        <v>65</v>
      </c>
      <c r="HR34" s="18">
        <v>66</v>
      </c>
      <c r="HS34" s="18">
        <v>67</v>
      </c>
      <c r="HT34" s="18">
        <v>68</v>
      </c>
      <c r="HU34" s="18">
        <v>69</v>
      </c>
      <c r="HV34" s="18">
        <v>70</v>
      </c>
      <c r="HW34" s="18">
        <v>71</v>
      </c>
      <c r="HX34" s="18">
        <v>72</v>
      </c>
      <c r="HY34" s="18">
        <v>73</v>
      </c>
      <c r="HZ34" s="18">
        <v>74</v>
      </c>
      <c r="IA34" s="18">
        <v>75</v>
      </c>
      <c r="IB34" s="18">
        <v>76</v>
      </c>
      <c r="IC34" s="18">
        <v>77</v>
      </c>
      <c r="ID34" s="18">
        <v>78</v>
      </c>
      <c r="IE34" s="18">
        <v>79</v>
      </c>
      <c r="IF34" s="18">
        <v>80</v>
      </c>
      <c r="IG34" s="18">
        <v>81</v>
      </c>
      <c r="IH34" s="18">
        <v>82</v>
      </c>
      <c r="II34" s="18">
        <v>83</v>
      </c>
      <c r="IJ34" s="18">
        <v>84</v>
      </c>
      <c r="IK34" s="18">
        <v>85</v>
      </c>
      <c r="IL34" s="18">
        <v>86</v>
      </c>
      <c r="IM34" s="18">
        <v>87</v>
      </c>
      <c r="IN34" s="18">
        <v>88</v>
      </c>
      <c r="IO34" s="18">
        <v>89</v>
      </c>
      <c r="IP34" s="18">
        <v>90</v>
      </c>
      <c r="IQ34" s="18">
        <v>91</v>
      </c>
      <c r="IR34" s="18">
        <v>92</v>
      </c>
      <c r="IS34" s="18">
        <v>93</v>
      </c>
      <c r="IT34" s="18">
        <v>94</v>
      </c>
      <c r="IU34" s="18">
        <v>95</v>
      </c>
      <c r="IV34" s="18">
        <v>96</v>
      </c>
      <c r="IW34" s="18">
        <v>97</v>
      </c>
      <c r="IX34" s="18">
        <v>98</v>
      </c>
      <c r="IY34" s="18">
        <v>99</v>
      </c>
      <c r="IZ34" s="18">
        <v>100</v>
      </c>
      <c r="JA34" s="18">
        <v>101</v>
      </c>
      <c r="JB34" s="18">
        <v>102</v>
      </c>
      <c r="JC34" s="18">
        <v>103</v>
      </c>
      <c r="JD34" s="18">
        <v>105</v>
      </c>
      <c r="JE34" s="18" t="s">
        <v>291</v>
      </c>
      <c r="JF34" s="59"/>
      <c r="JG34" s="18">
        <v>0</v>
      </c>
      <c r="JH34" s="18">
        <v>1</v>
      </c>
      <c r="JI34" s="18">
        <v>2</v>
      </c>
      <c r="JJ34" s="18">
        <v>3</v>
      </c>
      <c r="JK34" s="18">
        <v>4</v>
      </c>
      <c r="JL34" s="18">
        <v>5</v>
      </c>
      <c r="JM34" s="18">
        <v>6</v>
      </c>
      <c r="JN34" s="18">
        <v>7</v>
      </c>
      <c r="JO34" s="18">
        <v>8</v>
      </c>
      <c r="JP34" s="18">
        <v>9</v>
      </c>
      <c r="JQ34" s="18">
        <v>10</v>
      </c>
      <c r="JR34" s="18">
        <v>11</v>
      </c>
      <c r="JS34" s="18">
        <v>12</v>
      </c>
      <c r="JT34" s="18">
        <v>13</v>
      </c>
      <c r="JU34" s="18">
        <v>14</v>
      </c>
      <c r="JV34" s="18">
        <v>15</v>
      </c>
      <c r="JW34" s="18">
        <v>16</v>
      </c>
      <c r="JX34" s="18">
        <v>17</v>
      </c>
      <c r="JY34" s="18">
        <v>18</v>
      </c>
      <c r="JZ34" s="18">
        <v>19</v>
      </c>
      <c r="KA34" s="18">
        <v>20</v>
      </c>
      <c r="KB34" s="18">
        <v>21</v>
      </c>
      <c r="KC34" s="18">
        <v>22</v>
      </c>
      <c r="KD34" s="18">
        <v>23</v>
      </c>
      <c r="KE34" s="18">
        <v>24</v>
      </c>
      <c r="KF34" s="18">
        <v>25</v>
      </c>
      <c r="KG34" s="18">
        <v>26</v>
      </c>
      <c r="KH34" s="18">
        <v>27</v>
      </c>
      <c r="KI34" s="18">
        <v>28</v>
      </c>
      <c r="KJ34" s="18">
        <v>29</v>
      </c>
      <c r="KK34" s="18">
        <v>30</v>
      </c>
      <c r="KL34" s="18">
        <v>31</v>
      </c>
      <c r="KM34" s="18">
        <v>32</v>
      </c>
      <c r="KN34" s="18">
        <v>33</v>
      </c>
      <c r="KO34" s="18">
        <v>34</v>
      </c>
      <c r="KP34" s="18">
        <v>35</v>
      </c>
      <c r="KQ34" s="18">
        <v>36</v>
      </c>
      <c r="KR34" s="18">
        <v>37</v>
      </c>
      <c r="KS34" s="18">
        <v>38</v>
      </c>
      <c r="KT34" s="18">
        <v>39</v>
      </c>
      <c r="KU34" s="18">
        <v>40</v>
      </c>
      <c r="KV34" s="18">
        <v>41</v>
      </c>
      <c r="KW34" s="18">
        <v>42</v>
      </c>
      <c r="KX34" s="18">
        <v>43</v>
      </c>
      <c r="KY34" s="18">
        <v>44</v>
      </c>
      <c r="KZ34" s="18">
        <v>45</v>
      </c>
      <c r="LA34" s="18">
        <v>46</v>
      </c>
      <c r="LB34" s="18">
        <v>47</v>
      </c>
      <c r="LC34" s="18">
        <v>48</v>
      </c>
      <c r="LD34" s="18">
        <v>49</v>
      </c>
      <c r="LE34" s="18">
        <v>50</v>
      </c>
      <c r="LF34" s="18">
        <v>51</v>
      </c>
      <c r="LG34" s="18">
        <v>52</v>
      </c>
      <c r="LH34" s="18">
        <v>53</v>
      </c>
      <c r="LI34" s="18">
        <v>54</v>
      </c>
      <c r="LJ34" s="18">
        <v>55</v>
      </c>
      <c r="LK34" s="18">
        <v>56</v>
      </c>
      <c r="LL34" s="18">
        <v>57</v>
      </c>
      <c r="LM34" s="18">
        <v>58</v>
      </c>
      <c r="LN34" s="18">
        <v>59</v>
      </c>
      <c r="LO34" s="18">
        <v>60</v>
      </c>
      <c r="LP34" s="18">
        <v>61</v>
      </c>
      <c r="LQ34" s="18">
        <v>62</v>
      </c>
      <c r="LR34" s="18">
        <v>63</v>
      </c>
      <c r="LS34" s="18">
        <v>64</v>
      </c>
      <c r="LT34" s="18">
        <v>65</v>
      </c>
      <c r="LU34" s="18">
        <v>66</v>
      </c>
      <c r="LV34" s="18">
        <v>67</v>
      </c>
      <c r="LW34" s="18">
        <v>68</v>
      </c>
      <c r="LX34" s="18">
        <v>69</v>
      </c>
      <c r="LY34" s="18">
        <v>70</v>
      </c>
      <c r="LZ34" s="18">
        <v>71</v>
      </c>
      <c r="MA34" s="18">
        <v>72</v>
      </c>
      <c r="MB34" s="18">
        <v>73</v>
      </c>
      <c r="MC34" s="18">
        <v>74</v>
      </c>
      <c r="MD34" s="18">
        <v>75</v>
      </c>
      <c r="ME34" s="18">
        <v>76</v>
      </c>
      <c r="MF34" s="18">
        <v>77</v>
      </c>
      <c r="MG34" s="18">
        <v>78</v>
      </c>
      <c r="MH34" s="18">
        <v>79</v>
      </c>
      <c r="MI34" s="18">
        <v>80</v>
      </c>
      <c r="MJ34" s="18">
        <v>81</v>
      </c>
      <c r="MK34" s="18">
        <v>82</v>
      </c>
      <c r="ML34" s="18">
        <v>83</v>
      </c>
      <c r="MM34" s="18">
        <v>84</v>
      </c>
      <c r="MN34" s="18">
        <v>85</v>
      </c>
      <c r="MO34" s="18">
        <v>86</v>
      </c>
      <c r="MP34" s="18">
        <v>87</v>
      </c>
      <c r="MQ34" s="18">
        <v>88</v>
      </c>
      <c r="MR34" s="18">
        <v>89</v>
      </c>
      <c r="MS34" s="18">
        <v>90</v>
      </c>
      <c r="MT34" s="18">
        <v>91</v>
      </c>
      <c r="MU34" s="18">
        <v>92</v>
      </c>
      <c r="MV34" s="18">
        <v>93</v>
      </c>
      <c r="MW34" s="18">
        <v>94</v>
      </c>
      <c r="MX34" s="18">
        <v>95</v>
      </c>
      <c r="MY34" s="18">
        <v>96</v>
      </c>
      <c r="MZ34" s="18">
        <v>97</v>
      </c>
      <c r="NA34" s="18">
        <v>98</v>
      </c>
      <c r="NB34" s="18">
        <v>99</v>
      </c>
      <c r="NC34" s="18">
        <v>100</v>
      </c>
      <c r="ND34" s="18">
        <v>101</v>
      </c>
      <c r="NE34" s="18">
        <v>102</v>
      </c>
      <c r="NF34" s="18">
        <v>106</v>
      </c>
      <c r="NG34" s="18">
        <v>107</v>
      </c>
      <c r="NH34" s="18">
        <v>110</v>
      </c>
      <c r="NI34" s="18" t="s">
        <v>291</v>
      </c>
      <c r="NJ34" s="59"/>
      <c r="NK34" s="18"/>
      <c r="NL34" s="447"/>
      <c r="NM34" s="447"/>
      <c r="NN34" s="447"/>
    </row>
    <row r="35" spans="1:378" ht="13.8">
      <c r="A35" s="7" t="s">
        <v>186</v>
      </c>
      <c r="B35" s="281">
        <f t="shared" si="67"/>
        <v>64</v>
      </c>
      <c r="C35" s="281">
        <f t="shared" si="68"/>
        <v>57</v>
      </c>
      <c r="D35" s="281">
        <f t="shared" si="69"/>
        <v>132</v>
      </c>
      <c r="E35" s="281">
        <f t="shared" si="70"/>
        <v>166</v>
      </c>
      <c r="F35" s="281">
        <f t="shared" si="71"/>
        <v>256</v>
      </c>
      <c r="G35" s="281">
        <f t="shared" si="72"/>
        <v>332</v>
      </c>
      <c r="H35" s="281">
        <f t="shared" si="73"/>
        <v>263</v>
      </c>
      <c r="I35" s="281">
        <f t="shared" si="74"/>
        <v>318</v>
      </c>
      <c r="J35" s="281">
        <f t="shared" si="75"/>
        <v>257</v>
      </c>
      <c r="K35" s="281">
        <f t="shared" si="76"/>
        <v>328</v>
      </c>
      <c r="L35" s="281">
        <f t="shared" si="77"/>
        <v>207</v>
      </c>
      <c r="M35" s="281">
        <f t="shared" si="78"/>
        <v>258</v>
      </c>
      <c r="N35" s="281">
        <f t="shared" si="79"/>
        <v>175</v>
      </c>
      <c r="O35" s="281">
        <f t="shared" si="80"/>
        <v>147</v>
      </c>
      <c r="P35" s="281">
        <f t="shared" si="81"/>
        <v>114</v>
      </c>
      <c r="Q35" s="281">
        <f t="shared" si="82"/>
        <v>91</v>
      </c>
      <c r="R35" s="281">
        <f t="shared" si="83"/>
        <v>55</v>
      </c>
      <c r="S35" s="281">
        <f t="shared" si="84"/>
        <v>52</v>
      </c>
      <c r="T35" s="281">
        <f t="shared" si="85"/>
        <v>7</v>
      </c>
      <c r="U35" s="281">
        <f t="shared" si="86"/>
        <v>17</v>
      </c>
      <c r="W35" s="392" t="s">
        <v>18</v>
      </c>
      <c r="X35" s="554">
        <f>SUM(FD35:FM35)</f>
        <v>13801</v>
      </c>
      <c r="Y35" s="554">
        <f>SUM(AU35:BD35)</f>
        <v>12635</v>
      </c>
      <c r="Z35" s="554">
        <f>SUM(FN35:FW35)</f>
        <v>36106</v>
      </c>
      <c r="AA35" s="554">
        <f>SUM(BE35:BN35)</f>
        <v>40654</v>
      </c>
      <c r="AB35" s="554">
        <f>SUM(FX35:GG35)</f>
        <v>123803</v>
      </c>
      <c r="AC35" s="554">
        <f>SUM(BO35:BX35)</f>
        <v>123703</v>
      </c>
      <c r="AD35" s="554">
        <f>SUM(GH35:GQ35)</f>
        <v>134230</v>
      </c>
      <c r="AE35" s="554">
        <f>SUM(BY35:CH35)</f>
        <v>128425</v>
      </c>
      <c r="AF35" s="554">
        <f>SUM(GR35:HA35)</f>
        <v>111462</v>
      </c>
      <c r="AG35" s="554">
        <f>SUM(CI35:CR35)</f>
        <v>109683</v>
      </c>
      <c r="AH35" s="554">
        <f>SUM(HB35:HK35)</f>
        <v>77157</v>
      </c>
      <c r="AI35" s="554">
        <f>SUM(CS35:DB35)</f>
        <v>77025</v>
      </c>
      <c r="AJ35" s="554">
        <f>SUM(HL35:HU35)</f>
        <v>45483</v>
      </c>
      <c r="AK35" s="554">
        <f>SUM(DC35:DL35)</f>
        <v>41684</v>
      </c>
      <c r="AL35" s="554">
        <f>SUM(HV35:IE35)</f>
        <v>23012</v>
      </c>
      <c r="AM35" s="554">
        <f>SUM(DM35:DV35)</f>
        <v>22128</v>
      </c>
      <c r="AN35" s="554">
        <f>SUM(IF35:IO35)</f>
        <v>8892</v>
      </c>
      <c r="AO35" s="554">
        <f>SUM(DW35:EF35)</f>
        <v>12479</v>
      </c>
      <c r="AP35" s="554">
        <f>SUM(IP35:JD35)</f>
        <v>1613</v>
      </c>
      <c r="AQ35" s="554">
        <f>SUM(EG35:EY35)</f>
        <v>4654</v>
      </c>
      <c r="AR35" s="554">
        <f t="shared" ref="AR35:AR66" si="87">+EZ35+JE35+NJ35</f>
        <v>15386</v>
      </c>
      <c r="AT35" s="392" t="s">
        <v>18</v>
      </c>
      <c r="AU35" s="393">
        <v>440</v>
      </c>
      <c r="AV35" s="393">
        <v>1917</v>
      </c>
      <c r="AW35" s="393">
        <v>1546</v>
      </c>
      <c r="AX35" s="393">
        <v>1294</v>
      </c>
      <c r="AY35" s="393">
        <v>1182</v>
      </c>
      <c r="AZ35" s="393">
        <v>1117</v>
      </c>
      <c r="BA35" s="393">
        <v>1254</v>
      </c>
      <c r="BB35" s="393">
        <v>1260</v>
      </c>
      <c r="BC35" s="393">
        <v>1329</v>
      </c>
      <c r="BD35" s="393">
        <v>1296</v>
      </c>
      <c r="BE35" s="393">
        <v>1469</v>
      </c>
      <c r="BF35" s="393">
        <v>1680</v>
      </c>
      <c r="BG35" s="393">
        <v>1868</v>
      </c>
      <c r="BH35" s="393">
        <v>2244</v>
      </c>
      <c r="BI35" s="393">
        <v>2867</v>
      </c>
      <c r="BJ35" s="393">
        <v>3739</v>
      </c>
      <c r="BK35" s="393">
        <v>4944</v>
      </c>
      <c r="BL35" s="393">
        <v>5912</v>
      </c>
      <c r="BM35" s="393">
        <v>7887</v>
      </c>
      <c r="BN35" s="393">
        <v>8044</v>
      </c>
      <c r="BO35" s="393">
        <v>9303</v>
      </c>
      <c r="BP35" s="393">
        <v>10378</v>
      </c>
      <c r="BQ35" s="393">
        <v>10917</v>
      </c>
      <c r="BR35" s="393">
        <v>11981</v>
      </c>
      <c r="BS35" s="393">
        <v>12625</v>
      </c>
      <c r="BT35" s="393">
        <v>13289</v>
      </c>
      <c r="BU35" s="393">
        <v>13640</v>
      </c>
      <c r="BV35" s="393">
        <v>13445</v>
      </c>
      <c r="BW35" s="393">
        <v>13582</v>
      </c>
      <c r="BX35" s="393">
        <v>14543</v>
      </c>
      <c r="BY35" s="393">
        <v>14405</v>
      </c>
      <c r="BZ35" s="393">
        <v>13373</v>
      </c>
      <c r="CA35" s="393">
        <v>13237</v>
      </c>
      <c r="CB35" s="393">
        <v>13029</v>
      </c>
      <c r="CC35" s="393">
        <v>13000</v>
      </c>
      <c r="CD35" s="393">
        <v>12496</v>
      </c>
      <c r="CE35" s="393">
        <v>11824</v>
      </c>
      <c r="CF35" s="393">
        <v>11985</v>
      </c>
      <c r="CG35" s="393">
        <v>12241</v>
      </c>
      <c r="CH35" s="393">
        <v>12835</v>
      </c>
      <c r="CI35" s="393">
        <v>11991</v>
      </c>
      <c r="CJ35" s="393">
        <v>12273</v>
      </c>
      <c r="CK35" s="393">
        <v>12003</v>
      </c>
      <c r="CL35" s="393">
        <v>11754</v>
      </c>
      <c r="CM35" s="393">
        <v>11085</v>
      </c>
      <c r="CN35" s="393">
        <v>10656</v>
      </c>
      <c r="CO35" s="393">
        <v>10319</v>
      </c>
      <c r="CP35" s="393">
        <v>9660</v>
      </c>
      <c r="CQ35" s="393">
        <v>9963</v>
      </c>
      <c r="CR35" s="393">
        <v>9979</v>
      </c>
      <c r="CS35" s="393">
        <v>9755</v>
      </c>
      <c r="CT35" s="393">
        <v>8868</v>
      </c>
      <c r="CU35" s="393">
        <v>8539</v>
      </c>
      <c r="CV35" s="393">
        <v>8043</v>
      </c>
      <c r="CW35" s="393">
        <v>7711</v>
      </c>
      <c r="CX35" s="393">
        <v>7507</v>
      </c>
      <c r="CY35" s="393">
        <v>7198</v>
      </c>
      <c r="CZ35" s="393">
        <v>6787</v>
      </c>
      <c r="DA35" s="393">
        <v>6550</v>
      </c>
      <c r="DB35" s="393">
        <v>6067</v>
      </c>
      <c r="DC35" s="393">
        <v>5624</v>
      </c>
      <c r="DD35" s="393">
        <v>5294</v>
      </c>
      <c r="DE35" s="393">
        <v>4638</v>
      </c>
      <c r="DF35" s="393">
        <v>4495</v>
      </c>
      <c r="DG35" s="393">
        <v>4133</v>
      </c>
      <c r="DH35" s="393">
        <v>3838</v>
      </c>
      <c r="DI35" s="393">
        <v>3741</v>
      </c>
      <c r="DJ35" s="393">
        <v>3603</v>
      </c>
      <c r="DK35" s="393">
        <v>3152</v>
      </c>
      <c r="DL35" s="393">
        <v>3166</v>
      </c>
      <c r="DM35" s="393">
        <v>2857</v>
      </c>
      <c r="DN35" s="393">
        <v>2692</v>
      </c>
      <c r="DO35" s="393">
        <v>2442</v>
      </c>
      <c r="DP35" s="393">
        <v>2438</v>
      </c>
      <c r="DQ35" s="393">
        <v>2256</v>
      </c>
      <c r="DR35" s="393">
        <v>2166</v>
      </c>
      <c r="DS35" s="393">
        <v>2016</v>
      </c>
      <c r="DT35" s="393">
        <v>1900</v>
      </c>
      <c r="DU35" s="393">
        <v>1753</v>
      </c>
      <c r="DV35" s="393">
        <v>1608</v>
      </c>
      <c r="DW35" s="393">
        <v>1531</v>
      </c>
      <c r="DX35" s="393">
        <v>1559</v>
      </c>
      <c r="DY35" s="393">
        <v>1323</v>
      </c>
      <c r="DZ35" s="393">
        <v>1302</v>
      </c>
      <c r="EA35" s="393">
        <v>1193</v>
      </c>
      <c r="EB35" s="393">
        <v>1220</v>
      </c>
      <c r="EC35" s="393">
        <v>1204</v>
      </c>
      <c r="ED35" s="393">
        <v>1164</v>
      </c>
      <c r="EE35" s="393">
        <v>1011</v>
      </c>
      <c r="EF35" s="393">
        <v>972</v>
      </c>
      <c r="EG35" s="393">
        <v>923</v>
      </c>
      <c r="EH35" s="393">
        <v>780</v>
      </c>
      <c r="EI35" s="393">
        <v>686</v>
      </c>
      <c r="EJ35" s="393">
        <v>593</v>
      </c>
      <c r="EK35" s="393">
        <v>430</v>
      </c>
      <c r="EL35" s="393">
        <v>379</v>
      </c>
      <c r="EM35" s="393">
        <v>277</v>
      </c>
      <c r="EN35" s="393">
        <v>195</v>
      </c>
      <c r="EO35" s="393">
        <v>156</v>
      </c>
      <c r="EP35" s="393">
        <v>87</v>
      </c>
      <c r="EQ35" s="393">
        <v>65</v>
      </c>
      <c r="ER35" s="393">
        <v>39</v>
      </c>
      <c r="ES35" s="393">
        <v>16</v>
      </c>
      <c r="ET35" s="393">
        <v>13</v>
      </c>
      <c r="EU35" s="393">
        <v>3</v>
      </c>
      <c r="EV35" s="393">
        <v>7</v>
      </c>
      <c r="EW35" s="393">
        <v>2</v>
      </c>
      <c r="EX35" s="393">
        <v>2</v>
      </c>
      <c r="EY35" s="393">
        <v>1</v>
      </c>
      <c r="EZ35" s="393">
        <v>22</v>
      </c>
      <c r="FA35" s="394">
        <v>573092</v>
      </c>
      <c r="FB35" s="393">
        <v>573092</v>
      </c>
      <c r="FC35" s="392" t="s">
        <v>18</v>
      </c>
      <c r="FD35" s="393">
        <v>522</v>
      </c>
      <c r="FE35" s="393">
        <v>2147</v>
      </c>
      <c r="FF35" s="393">
        <v>1852</v>
      </c>
      <c r="FG35" s="393">
        <v>1350</v>
      </c>
      <c r="FH35" s="393">
        <v>1266</v>
      </c>
      <c r="FI35" s="393">
        <v>1256</v>
      </c>
      <c r="FJ35" s="393">
        <v>1324</v>
      </c>
      <c r="FK35" s="393">
        <v>1396</v>
      </c>
      <c r="FL35" s="393">
        <v>1335</v>
      </c>
      <c r="FM35" s="393">
        <v>1353</v>
      </c>
      <c r="FN35" s="393">
        <v>1527</v>
      </c>
      <c r="FO35" s="393">
        <v>1631</v>
      </c>
      <c r="FP35" s="393">
        <v>1822</v>
      </c>
      <c r="FQ35" s="393">
        <v>2044</v>
      </c>
      <c r="FR35" s="393">
        <v>2373</v>
      </c>
      <c r="FS35" s="393">
        <v>3088</v>
      </c>
      <c r="FT35" s="393">
        <v>3942</v>
      </c>
      <c r="FU35" s="393">
        <v>5183</v>
      </c>
      <c r="FV35" s="393">
        <v>7100</v>
      </c>
      <c r="FW35" s="393">
        <v>7396</v>
      </c>
      <c r="FX35" s="393">
        <v>8944</v>
      </c>
      <c r="FY35" s="393">
        <v>10018</v>
      </c>
      <c r="FZ35" s="393">
        <v>10829</v>
      </c>
      <c r="GA35" s="393">
        <v>11594</v>
      </c>
      <c r="GB35" s="393">
        <v>12754</v>
      </c>
      <c r="GC35" s="393">
        <v>13369</v>
      </c>
      <c r="GD35" s="393">
        <v>13712</v>
      </c>
      <c r="GE35" s="393">
        <v>13718</v>
      </c>
      <c r="GF35" s="393">
        <v>14052</v>
      </c>
      <c r="GG35" s="393">
        <v>14813</v>
      </c>
      <c r="GH35" s="393">
        <v>14691</v>
      </c>
      <c r="GI35" s="393">
        <v>13926</v>
      </c>
      <c r="GJ35" s="393">
        <v>14133</v>
      </c>
      <c r="GK35" s="393">
        <v>13752</v>
      </c>
      <c r="GL35" s="393">
        <v>13776</v>
      </c>
      <c r="GM35" s="393">
        <v>13100</v>
      </c>
      <c r="GN35" s="393">
        <v>12570</v>
      </c>
      <c r="GO35" s="393">
        <v>12625</v>
      </c>
      <c r="GP35" s="393">
        <v>12655</v>
      </c>
      <c r="GQ35" s="393">
        <v>13002</v>
      </c>
      <c r="GR35" s="393">
        <v>12521</v>
      </c>
      <c r="GS35" s="393">
        <v>13154</v>
      </c>
      <c r="GT35" s="393">
        <v>12072</v>
      </c>
      <c r="GU35" s="393">
        <v>12029</v>
      </c>
      <c r="GV35" s="393">
        <v>11212</v>
      </c>
      <c r="GW35" s="393">
        <v>10535</v>
      </c>
      <c r="GX35" s="393">
        <v>10545</v>
      </c>
      <c r="GY35" s="393">
        <v>9632</v>
      </c>
      <c r="GZ35" s="393">
        <v>9916</v>
      </c>
      <c r="HA35" s="393">
        <v>9846</v>
      </c>
      <c r="HB35" s="393">
        <v>9623</v>
      </c>
      <c r="HC35" s="393">
        <v>8898</v>
      </c>
      <c r="HD35" s="393">
        <v>8244</v>
      </c>
      <c r="HE35" s="393">
        <v>8112</v>
      </c>
      <c r="HF35" s="393">
        <v>7609</v>
      </c>
      <c r="HG35" s="393">
        <v>7521</v>
      </c>
      <c r="HH35" s="393">
        <v>7429</v>
      </c>
      <c r="HI35" s="393">
        <v>6636</v>
      </c>
      <c r="HJ35" s="393">
        <v>6705</v>
      </c>
      <c r="HK35" s="393">
        <v>6380</v>
      </c>
      <c r="HL35" s="393">
        <v>5842</v>
      </c>
      <c r="HM35" s="393">
        <v>5422</v>
      </c>
      <c r="HN35" s="393">
        <v>5149</v>
      </c>
      <c r="HO35" s="393">
        <v>4998</v>
      </c>
      <c r="HP35" s="393">
        <v>4941</v>
      </c>
      <c r="HQ35" s="393">
        <v>4323</v>
      </c>
      <c r="HR35" s="393">
        <v>4104</v>
      </c>
      <c r="HS35" s="393">
        <v>3814</v>
      </c>
      <c r="HT35" s="393">
        <v>3498</v>
      </c>
      <c r="HU35" s="393">
        <v>3392</v>
      </c>
      <c r="HV35" s="393">
        <v>3233</v>
      </c>
      <c r="HW35" s="393">
        <v>2916</v>
      </c>
      <c r="HX35" s="393">
        <v>2682</v>
      </c>
      <c r="HY35" s="393">
        <v>2578</v>
      </c>
      <c r="HZ35" s="393">
        <v>2429</v>
      </c>
      <c r="IA35" s="393">
        <v>2184</v>
      </c>
      <c r="IB35" s="393">
        <v>2036</v>
      </c>
      <c r="IC35" s="393">
        <v>1838</v>
      </c>
      <c r="ID35" s="393">
        <v>1639</v>
      </c>
      <c r="IE35" s="393">
        <v>1477</v>
      </c>
      <c r="IF35" s="393">
        <v>1397</v>
      </c>
      <c r="IG35" s="393">
        <v>1327</v>
      </c>
      <c r="IH35" s="393">
        <v>1097</v>
      </c>
      <c r="II35" s="393">
        <v>986</v>
      </c>
      <c r="IJ35" s="393">
        <v>938</v>
      </c>
      <c r="IK35" s="393">
        <v>769</v>
      </c>
      <c r="IL35" s="393">
        <v>759</v>
      </c>
      <c r="IM35" s="393">
        <v>577</v>
      </c>
      <c r="IN35" s="393">
        <v>538</v>
      </c>
      <c r="IO35" s="393">
        <v>504</v>
      </c>
      <c r="IP35" s="393">
        <v>397</v>
      </c>
      <c r="IQ35" s="393">
        <v>302</v>
      </c>
      <c r="IR35" s="393">
        <v>253</v>
      </c>
      <c r="IS35" s="393">
        <v>192</v>
      </c>
      <c r="IT35" s="393">
        <v>143</v>
      </c>
      <c r="IU35" s="393">
        <v>120</v>
      </c>
      <c r="IV35" s="393">
        <v>77</v>
      </c>
      <c r="IW35" s="393">
        <v>45</v>
      </c>
      <c r="IX35" s="393">
        <v>32</v>
      </c>
      <c r="IY35" s="393">
        <v>20</v>
      </c>
      <c r="IZ35" s="393">
        <v>24</v>
      </c>
      <c r="JA35" s="393">
        <v>2</v>
      </c>
      <c r="JB35" s="393">
        <v>3</v>
      </c>
      <c r="JC35" s="393">
        <v>1</v>
      </c>
      <c r="JD35" s="393">
        <v>2</v>
      </c>
      <c r="JE35" s="393">
        <v>18</v>
      </c>
      <c r="JF35" s="394">
        <v>575577</v>
      </c>
      <c r="JG35" s="393">
        <v>1218</v>
      </c>
      <c r="JH35" s="393">
        <v>578</v>
      </c>
      <c r="JI35" s="393">
        <v>38</v>
      </c>
      <c r="JJ35" s="393">
        <v>32</v>
      </c>
      <c r="JK35" s="393">
        <v>32</v>
      </c>
      <c r="JL35" s="393">
        <v>41</v>
      </c>
      <c r="JM35" s="393">
        <v>44</v>
      </c>
      <c r="JN35" s="393">
        <v>39</v>
      </c>
      <c r="JO35" s="393">
        <v>36</v>
      </c>
      <c r="JP35" s="393">
        <v>60</v>
      </c>
      <c r="JQ35" s="393">
        <v>91</v>
      </c>
      <c r="JR35" s="393">
        <v>83</v>
      </c>
      <c r="JS35" s="393">
        <v>85</v>
      </c>
      <c r="JT35" s="393">
        <v>51</v>
      </c>
      <c r="JU35" s="393">
        <v>68</v>
      </c>
      <c r="JV35" s="393">
        <v>98</v>
      </c>
      <c r="JW35" s="393">
        <v>99</v>
      </c>
      <c r="JX35" s="393">
        <v>158</v>
      </c>
      <c r="JY35" s="393">
        <v>157</v>
      </c>
      <c r="JZ35" s="393">
        <v>216</v>
      </c>
      <c r="KA35" s="393">
        <v>227</v>
      </c>
      <c r="KB35" s="393">
        <v>277</v>
      </c>
      <c r="KC35" s="393">
        <v>236</v>
      </c>
      <c r="KD35" s="393">
        <v>241</v>
      </c>
      <c r="KE35" s="393">
        <v>228</v>
      </c>
      <c r="KF35" s="393">
        <v>220</v>
      </c>
      <c r="KG35" s="393">
        <v>227</v>
      </c>
      <c r="KH35" s="393">
        <v>233</v>
      </c>
      <c r="KI35" s="393">
        <v>216</v>
      </c>
      <c r="KJ35" s="393">
        <v>272</v>
      </c>
      <c r="KK35" s="393">
        <v>273</v>
      </c>
      <c r="KL35" s="393">
        <v>292</v>
      </c>
      <c r="KM35" s="393">
        <v>341</v>
      </c>
      <c r="KN35" s="393">
        <v>318</v>
      </c>
      <c r="KO35" s="393">
        <v>310</v>
      </c>
      <c r="KP35" s="393">
        <v>295</v>
      </c>
      <c r="KQ35" s="393">
        <v>226</v>
      </c>
      <c r="KR35" s="393">
        <v>216</v>
      </c>
      <c r="KS35" s="393">
        <v>200</v>
      </c>
      <c r="KT35" s="393">
        <v>218</v>
      </c>
      <c r="KU35" s="393">
        <v>174</v>
      </c>
      <c r="KV35" s="393">
        <v>341</v>
      </c>
      <c r="KW35" s="393">
        <v>202</v>
      </c>
      <c r="KX35" s="393">
        <v>205</v>
      </c>
      <c r="KY35" s="393">
        <v>192</v>
      </c>
      <c r="KZ35" s="393">
        <v>197</v>
      </c>
      <c r="LA35" s="393">
        <v>191</v>
      </c>
      <c r="LB35" s="393">
        <v>168</v>
      </c>
      <c r="LC35" s="393">
        <v>173</v>
      </c>
      <c r="LD35" s="393">
        <v>152</v>
      </c>
      <c r="LE35" s="393">
        <v>148</v>
      </c>
      <c r="LF35" s="393">
        <v>170</v>
      </c>
      <c r="LG35" s="393">
        <v>135</v>
      </c>
      <c r="LH35" s="393">
        <v>140</v>
      </c>
      <c r="LI35" s="393">
        <v>150</v>
      </c>
      <c r="LJ35" s="393">
        <v>116</v>
      </c>
      <c r="LK35" s="393">
        <v>109</v>
      </c>
      <c r="LL35" s="393">
        <v>113</v>
      </c>
      <c r="LM35" s="393">
        <v>103</v>
      </c>
      <c r="LN35" s="393">
        <v>105</v>
      </c>
      <c r="LO35" s="393">
        <v>101</v>
      </c>
      <c r="LP35" s="393">
        <v>121</v>
      </c>
      <c r="LQ35" s="393">
        <v>86</v>
      </c>
      <c r="LR35" s="393">
        <v>91</v>
      </c>
      <c r="LS35" s="393">
        <v>82</v>
      </c>
      <c r="LT35" s="393">
        <v>79</v>
      </c>
      <c r="LU35" s="393">
        <v>70</v>
      </c>
      <c r="LV35" s="393">
        <v>90</v>
      </c>
      <c r="LW35" s="393">
        <v>56</v>
      </c>
      <c r="LX35" s="393">
        <v>66</v>
      </c>
      <c r="LY35" s="393">
        <v>80</v>
      </c>
      <c r="LZ35" s="393">
        <v>90</v>
      </c>
      <c r="MA35" s="393">
        <v>83</v>
      </c>
      <c r="MB35" s="393">
        <v>85</v>
      </c>
      <c r="MC35" s="393">
        <v>81</v>
      </c>
      <c r="MD35" s="393">
        <v>65</v>
      </c>
      <c r="ME35" s="393">
        <v>91</v>
      </c>
      <c r="MF35" s="393">
        <v>54</v>
      </c>
      <c r="MG35" s="393">
        <v>83</v>
      </c>
      <c r="MH35" s="393">
        <v>62</v>
      </c>
      <c r="MI35" s="393">
        <v>77</v>
      </c>
      <c r="MJ35" s="393">
        <v>97</v>
      </c>
      <c r="MK35" s="393">
        <v>108</v>
      </c>
      <c r="ML35" s="393">
        <v>130</v>
      </c>
      <c r="MM35" s="393">
        <v>122</v>
      </c>
      <c r="MN35" s="393">
        <v>120</v>
      </c>
      <c r="MO35" s="393">
        <v>133</v>
      </c>
      <c r="MP35" s="393">
        <v>125</v>
      </c>
      <c r="MQ35" s="393">
        <v>149</v>
      </c>
      <c r="MR35" s="393">
        <v>156</v>
      </c>
      <c r="MS35" s="393">
        <v>147</v>
      </c>
      <c r="MT35" s="393">
        <v>125</v>
      </c>
      <c r="MU35" s="393">
        <v>125</v>
      </c>
      <c r="MV35" s="393">
        <v>105</v>
      </c>
      <c r="MW35" s="393">
        <v>92</v>
      </c>
      <c r="MX35" s="393">
        <v>80</v>
      </c>
      <c r="MY35" s="393">
        <v>60</v>
      </c>
      <c r="MZ35" s="393">
        <v>52</v>
      </c>
      <c r="NA35" s="393">
        <v>44</v>
      </c>
      <c r="NB35" s="393">
        <v>26</v>
      </c>
      <c r="NC35" s="393">
        <v>14</v>
      </c>
      <c r="ND35" s="393">
        <v>11</v>
      </c>
      <c r="NE35" s="393">
        <v>7</v>
      </c>
      <c r="NF35" s="393">
        <v>3</v>
      </c>
      <c r="NG35" s="393">
        <v>1</v>
      </c>
      <c r="NH35" s="393">
        <v>1</v>
      </c>
      <c r="NI35" s="393">
        <v>46</v>
      </c>
      <c r="NJ35" s="394">
        <v>15346</v>
      </c>
      <c r="NK35" s="393">
        <v>590923</v>
      </c>
      <c r="NL35" s="706"/>
      <c r="NM35" s="706"/>
      <c r="NN35" s="706"/>
    </row>
    <row r="36" spans="1:378">
      <c r="A36" s="8" t="s">
        <v>47</v>
      </c>
      <c r="B36" s="281">
        <f t="shared" si="67"/>
        <v>1</v>
      </c>
      <c r="C36" s="281">
        <f t="shared" si="68"/>
        <v>3</v>
      </c>
      <c r="D36" s="281">
        <f t="shared" si="69"/>
        <v>23</v>
      </c>
      <c r="E36" s="281">
        <f t="shared" si="70"/>
        <v>13</v>
      </c>
      <c r="F36" s="281">
        <f t="shared" si="71"/>
        <v>37</v>
      </c>
      <c r="G36" s="281">
        <f t="shared" si="72"/>
        <v>25</v>
      </c>
      <c r="H36" s="281">
        <f t="shared" si="73"/>
        <v>28</v>
      </c>
      <c r="I36" s="281">
        <f t="shared" si="74"/>
        <v>34</v>
      </c>
      <c r="J36" s="281">
        <f t="shared" si="75"/>
        <v>29</v>
      </c>
      <c r="K36" s="281">
        <f t="shared" si="76"/>
        <v>25</v>
      </c>
      <c r="L36" s="281">
        <f t="shared" si="77"/>
        <v>13</v>
      </c>
      <c r="M36" s="281">
        <f t="shared" si="78"/>
        <v>24</v>
      </c>
      <c r="N36" s="281">
        <f t="shared" si="79"/>
        <v>17</v>
      </c>
      <c r="O36" s="281">
        <f t="shared" si="80"/>
        <v>5</v>
      </c>
      <c r="P36" s="281">
        <f t="shared" si="81"/>
        <v>13</v>
      </c>
      <c r="Q36" s="281">
        <f t="shared" si="82"/>
        <v>15</v>
      </c>
      <c r="R36" s="281">
        <f t="shared" si="83"/>
        <v>3</v>
      </c>
      <c r="S36" s="281">
        <f t="shared" si="84"/>
        <v>16</v>
      </c>
      <c r="T36" s="281">
        <f t="shared" si="85"/>
        <v>2</v>
      </c>
      <c r="U36" s="281">
        <f t="shared" si="86"/>
        <v>3</v>
      </c>
      <c r="W36" s="16" t="s">
        <v>185</v>
      </c>
      <c r="X36" s="764">
        <f t="shared" ref="X36:X99" si="88">SUM(FD36:FM36)</f>
        <v>23</v>
      </c>
      <c r="Y36" s="764">
        <f t="shared" ref="Y36:Y99" si="89">SUM(AU36:BD36)</f>
        <v>21</v>
      </c>
      <c r="Z36" s="764">
        <f t="shared" ref="Z36:Z99" si="90">SUM(FN36:FW36)</f>
        <v>61</v>
      </c>
      <c r="AA36" s="764">
        <f t="shared" ref="AA36:AA99" si="91">SUM(BE36:BN36)</f>
        <v>50</v>
      </c>
      <c r="AB36" s="764">
        <f t="shared" ref="AB36:AB99" si="92">SUM(FX36:GG36)</f>
        <v>183</v>
      </c>
      <c r="AC36" s="764">
        <f t="shared" ref="AC36:AC99" si="93">SUM(BO36:BX36)</f>
        <v>201</v>
      </c>
      <c r="AD36" s="764">
        <f t="shared" ref="AD36:AD99" si="94">SUM(GH36:GQ36)</f>
        <v>201</v>
      </c>
      <c r="AE36" s="764">
        <f t="shared" ref="AE36:AE99" si="95">SUM(BY36:CH36)</f>
        <v>210</v>
      </c>
      <c r="AF36" s="764">
        <f t="shared" ref="AF36:AF99" si="96">SUM(GR36:HA36)</f>
        <v>176</v>
      </c>
      <c r="AG36" s="764">
        <f t="shared" ref="AG36:AG99" si="97">SUM(CI36:CR36)</f>
        <v>156</v>
      </c>
      <c r="AH36" s="764">
        <f t="shared" ref="AH36:AH99" si="98">SUM(HB36:HK36)</f>
        <v>132</v>
      </c>
      <c r="AI36" s="764">
        <f t="shared" ref="AI36:AI99" si="99">SUM(CS36:DB36)</f>
        <v>138</v>
      </c>
      <c r="AJ36" s="764">
        <f t="shared" ref="AJ36:AJ99" si="100">SUM(HL36:HU36)</f>
        <v>97</v>
      </c>
      <c r="AK36" s="764">
        <f t="shared" ref="AK36:AK99" si="101">SUM(DC36:DL36)</f>
        <v>121</v>
      </c>
      <c r="AL36" s="764">
        <f t="shared" ref="AL36:AL99" si="102">SUM(HV36:IE36)</f>
        <v>60</v>
      </c>
      <c r="AM36" s="764">
        <f t="shared" ref="AM36:AM99" si="103">SUM(DM36:DV36)</f>
        <v>54</v>
      </c>
      <c r="AN36" s="764">
        <f t="shared" ref="AN36:AN99" si="104">SUM(IF36:IO36)</f>
        <v>38</v>
      </c>
      <c r="AO36" s="764">
        <f t="shared" ref="AO36:AO99" si="105">SUM(DW36:EF36)</f>
        <v>49</v>
      </c>
      <c r="AP36" s="764">
        <f t="shared" ref="AP36:AP99" si="106">SUM(IP36:JD36)</f>
        <v>8</v>
      </c>
      <c r="AQ36" s="764">
        <f t="shared" ref="AQ36:AQ99" si="107">SUM(EG36:EY36)</f>
        <v>13</v>
      </c>
      <c r="AR36" s="764">
        <f t="shared" si="87"/>
        <v>47</v>
      </c>
      <c r="AT36" s="16" t="s">
        <v>185</v>
      </c>
      <c r="AU36" s="13">
        <v>2</v>
      </c>
      <c r="AV36" s="13">
        <v>2</v>
      </c>
      <c r="AW36" s="13"/>
      <c r="AX36" s="13">
        <v>3</v>
      </c>
      <c r="AY36" s="13">
        <v>2</v>
      </c>
      <c r="AZ36" s="13">
        <v>1</v>
      </c>
      <c r="BA36" s="13">
        <v>5</v>
      </c>
      <c r="BB36" s="13">
        <v>1</v>
      </c>
      <c r="BC36" s="13">
        <v>3</v>
      </c>
      <c r="BD36" s="13">
        <v>2</v>
      </c>
      <c r="BE36" s="13">
        <v>3</v>
      </c>
      <c r="BF36" s="13">
        <v>2</v>
      </c>
      <c r="BG36" s="13">
        <v>1</v>
      </c>
      <c r="BH36" s="13">
        <v>4</v>
      </c>
      <c r="BI36" s="13">
        <v>6</v>
      </c>
      <c r="BJ36" s="13">
        <v>6</v>
      </c>
      <c r="BK36" s="13">
        <v>6</v>
      </c>
      <c r="BL36" s="13">
        <v>7</v>
      </c>
      <c r="BM36" s="13">
        <v>9</v>
      </c>
      <c r="BN36" s="13">
        <v>6</v>
      </c>
      <c r="BO36" s="13">
        <v>12</v>
      </c>
      <c r="BP36" s="13">
        <v>24</v>
      </c>
      <c r="BQ36" s="13">
        <v>13</v>
      </c>
      <c r="BR36" s="13">
        <v>21</v>
      </c>
      <c r="BS36" s="13">
        <v>24</v>
      </c>
      <c r="BT36" s="13">
        <v>20</v>
      </c>
      <c r="BU36" s="13">
        <v>21</v>
      </c>
      <c r="BV36" s="13">
        <v>21</v>
      </c>
      <c r="BW36" s="13">
        <v>16</v>
      </c>
      <c r="BX36" s="13">
        <v>29</v>
      </c>
      <c r="BY36" s="13">
        <v>17</v>
      </c>
      <c r="BZ36" s="13">
        <v>30</v>
      </c>
      <c r="CA36" s="13">
        <v>27</v>
      </c>
      <c r="CB36" s="13">
        <v>25</v>
      </c>
      <c r="CC36" s="13">
        <v>24</v>
      </c>
      <c r="CD36" s="13">
        <v>17</v>
      </c>
      <c r="CE36" s="13">
        <v>16</v>
      </c>
      <c r="CF36" s="13">
        <v>18</v>
      </c>
      <c r="CG36" s="13">
        <v>17</v>
      </c>
      <c r="CH36" s="13">
        <v>19</v>
      </c>
      <c r="CI36" s="13">
        <v>19</v>
      </c>
      <c r="CJ36" s="13">
        <v>12</v>
      </c>
      <c r="CK36" s="13">
        <v>17</v>
      </c>
      <c r="CL36" s="13">
        <v>16</v>
      </c>
      <c r="CM36" s="13">
        <v>20</v>
      </c>
      <c r="CN36" s="13">
        <v>13</v>
      </c>
      <c r="CO36" s="13">
        <v>14</v>
      </c>
      <c r="CP36" s="13">
        <v>14</v>
      </c>
      <c r="CQ36" s="13">
        <v>17</v>
      </c>
      <c r="CR36" s="13">
        <v>14</v>
      </c>
      <c r="CS36" s="13">
        <v>16</v>
      </c>
      <c r="CT36" s="13">
        <v>21</v>
      </c>
      <c r="CU36" s="13">
        <v>14</v>
      </c>
      <c r="CV36" s="13">
        <v>12</v>
      </c>
      <c r="CW36" s="13">
        <v>19</v>
      </c>
      <c r="CX36" s="13">
        <v>13</v>
      </c>
      <c r="CY36" s="13">
        <v>12</v>
      </c>
      <c r="CZ36" s="13">
        <v>11</v>
      </c>
      <c r="DA36" s="13">
        <v>9</v>
      </c>
      <c r="DB36" s="13">
        <v>11</v>
      </c>
      <c r="DC36" s="13">
        <v>15</v>
      </c>
      <c r="DD36" s="13">
        <v>14</v>
      </c>
      <c r="DE36" s="13">
        <v>19</v>
      </c>
      <c r="DF36" s="13">
        <v>12</v>
      </c>
      <c r="DG36" s="13">
        <v>11</v>
      </c>
      <c r="DH36" s="13">
        <v>11</v>
      </c>
      <c r="DI36" s="13">
        <v>8</v>
      </c>
      <c r="DJ36" s="13">
        <v>12</v>
      </c>
      <c r="DK36" s="13">
        <v>12</v>
      </c>
      <c r="DL36" s="13">
        <v>7</v>
      </c>
      <c r="DM36" s="13">
        <v>11</v>
      </c>
      <c r="DN36" s="13">
        <v>10</v>
      </c>
      <c r="DO36" s="13">
        <v>7</v>
      </c>
      <c r="DP36" s="13">
        <v>2</v>
      </c>
      <c r="DQ36" s="13">
        <v>3</v>
      </c>
      <c r="DR36" s="13">
        <v>4</v>
      </c>
      <c r="DS36" s="13">
        <v>1</v>
      </c>
      <c r="DT36" s="13">
        <v>5</v>
      </c>
      <c r="DU36" s="13">
        <v>4</v>
      </c>
      <c r="DV36" s="13">
        <v>7</v>
      </c>
      <c r="DW36" s="13">
        <v>5</v>
      </c>
      <c r="DX36" s="13">
        <v>6</v>
      </c>
      <c r="DY36" s="13">
        <v>3</v>
      </c>
      <c r="DZ36" s="13">
        <v>8</v>
      </c>
      <c r="EA36" s="13">
        <v>8</v>
      </c>
      <c r="EB36" s="13">
        <v>1</v>
      </c>
      <c r="EC36" s="13">
        <v>11</v>
      </c>
      <c r="ED36" s="13">
        <v>5</v>
      </c>
      <c r="EE36" s="13">
        <v>1</v>
      </c>
      <c r="EF36" s="13">
        <v>1</v>
      </c>
      <c r="EG36" s="13">
        <v>4</v>
      </c>
      <c r="EH36" s="13">
        <v>2</v>
      </c>
      <c r="EI36" s="13">
        <v>1</v>
      </c>
      <c r="EJ36" s="13">
        <v>1</v>
      </c>
      <c r="EK36" s="13">
        <v>2</v>
      </c>
      <c r="EL36" s="13">
        <v>1</v>
      </c>
      <c r="EM36" s="13">
        <v>1</v>
      </c>
      <c r="EN36" s="13">
        <v>1</v>
      </c>
      <c r="EO36" s="13"/>
      <c r="EP36" s="13"/>
      <c r="EQ36" s="13"/>
      <c r="ER36" s="13"/>
      <c r="ES36" s="13"/>
      <c r="ET36" s="13"/>
      <c r="EU36" s="13"/>
      <c r="EV36" s="13"/>
      <c r="EW36" s="13"/>
      <c r="EX36" s="13"/>
      <c r="EY36" s="13"/>
      <c r="EZ36" s="13"/>
      <c r="FA36" s="60">
        <v>1013</v>
      </c>
      <c r="FB36" s="13">
        <v>1013</v>
      </c>
      <c r="FC36" s="16" t="s">
        <v>185</v>
      </c>
      <c r="FD36" s="13">
        <v>6</v>
      </c>
      <c r="FE36" s="13">
        <v>2</v>
      </c>
      <c r="FF36" s="13">
        <v>1</v>
      </c>
      <c r="FG36" s="13">
        <v>6</v>
      </c>
      <c r="FH36" s="13"/>
      <c r="FI36" s="13">
        <v>2</v>
      </c>
      <c r="FJ36" s="13">
        <v>2</v>
      </c>
      <c r="FK36" s="13">
        <v>2</v>
      </c>
      <c r="FL36" s="13">
        <v>2</v>
      </c>
      <c r="FM36" s="13"/>
      <c r="FN36" s="13"/>
      <c r="FO36" s="13">
        <v>3</v>
      </c>
      <c r="FP36" s="13">
        <v>4</v>
      </c>
      <c r="FQ36" s="13">
        <v>2</v>
      </c>
      <c r="FR36" s="13">
        <v>3</v>
      </c>
      <c r="FS36" s="13">
        <v>6</v>
      </c>
      <c r="FT36" s="13">
        <v>7</v>
      </c>
      <c r="FU36" s="13">
        <v>7</v>
      </c>
      <c r="FV36" s="13">
        <v>13</v>
      </c>
      <c r="FW36" s="13">
        <v>16</v>
      </c>
      <c r="FX36" s="13">
        <v>10</v>
      </c>
      <c r="FY36" s="13">
        <v>14</v>
      </c>
      <c r="FZ36" s="13">
        <v>13</v>
      </c>
      <c r="GA36" s="13">
        <v>20</v>
      </c>
      <c r="GB36" s="13">
        <v>13</v>
      </c>
      <c r="GC36" s="13">
        <v>26</v>
      </c>
      <c r="GD36" s="13">
        <v>18</v>
      </c>
      <c r="GE36" s="13">
        <v>22</v>
      </c>
      <c r="GF36" s="13">
        <v>18</v>
      </c>
      <c r="GG36" s="13">
        <v>29</v>
      </c>
      <c r="GH36" s="13">
        <v>18</v>
      </c>
      <c r="GI36" s="13">
        <v>19</v>
      </c>
      <c r="GJ36" s="13">
        <v>22</v>
      </c>
      <c r="GK36" s="13">
        <v>18</v>
      </c>
      <c r="GL36" s="13">
        <v>17</v>
      </c>
      <c r="GM36" s="13">
        <v>25</v>
      </c>
      <c r="GN36" s="13">
        <v>17</v>
      </c>
      <c r="GO36" s="13">
        <v>20</v>
      </c>
      <c r="GP36" s="13">
        <v>28</v>
      </c>
      <c r="GQ36" s="13">
        <v>17</v>
      </c>
      <c r="GR36" s="13">
        <v>20</v>
      </c>
      <c r="GS36" s="13">
        <v>22</v>
      </c>
      <c r="GT36" s="13">
        <v>19</v>
      </c>
      <c r="GU36" s="13">
        <v>19</v>
      </c>
      <c r="GV36" s="13">
        <v>20</v>
      </c>
      <c r="GW36" s="13">
        <v>19</v>
      </c>
      <c r="GX36" s="13">
        <v>18</v>
      </c>
      <c r="GY36" s="13">
        <v>11</v>
      </c>
      <c r="GZ36" s="13">
        <v>16</v>
      </c>
      <c r="HA36" s="13">
        <v>12</v>
      </c>
      <c r="HB36" s="13">
        <v>14</v>
      </c>
      <c r="HC36" s="13">
        <v>20</v>
      </c>
      <c r="HD36" s="13">
        <v>9</v>
      </c>
      <c r="HE36" s="13">
        <v>10</v>
      </c>
      <c r="HF36" s="13">
        <v>11</v>
      </c>
      <c r="HG36" s="13">
        <v>8</v>
      </c>
      <c r="HH36" s="13">
        <v>20</v>
      </c>
      <c r="HI36" s="13">
        <v>16</v>
      </c>
      <c r="HJ36" s="13">
        <v>15</v>
      </c>
      <c r="HK36" s="13">
        <v>9</v>
      </c>
      <c r="HL36" s="13">
        <v>9</v>
      </c>
      <c r="HM36" s="13">
        <v>16</v>
      </c>
      <c r="HN36" s="13">
        <v>7</v>
      </c>
      <c r="HO36" s="13">
        <v>10</v>
      </c>
      <c r="HP36" s="13">
        <v>10</v>
      </c>
      <c r="HQ36" s="13">
        <v>7</v>
      </c>
      <c r="HR36" s="13">
        <v>13</v>
      </c>
      <c r="HS36" s="13">
        <v>9</v>
      </c>
      <c r="HT36" s="13">
        <v>7</v>
      </c>
      <c r="HU36" s="13">
        <v>9</v>
      </c>
      <c r="HV36" s="13">
        <v>5</v>
      </c>
      <c r="HW36" s="13">
        <v>11</v>
      </c>
      <c r="HX36" s="13">
        <v>12</v>
      </c>
      <c r="HY36" s="13">
        <v>8</v>
      </c>
      <c r="HZ36" s="13">
        <v>5</v>
      </c>
      <c r="IA36" s="13">
        <v>3</v>
      </c>
      <c r="IB36" s="13">
        <v>7</v>
      </c>
      <c r="IC36" s="13">
        <v>1</v>
      </c>
      <c r="ID36" s="13">
        <v>3</v>
      </c>
      <c r="IE36" s="13">
        <v>5</v>
      </c>
      <c r="IF36" s="13">
        <v>5</v>
      </c>
      <c r="IG36" s="13">
        <v>3</v>
      </c>
      <c r="IH36" s="13">
        <v>2</v>
      </c>
      <c r="II36" s="13">
        <v>4</v>
      </c>
      <c r="IJ36" s="13">
        <v>5</v>
      </c>
      <c r="IK36" s="13">
        <v>5</v>
      </c>
      <c r="IL36" s="13">
        <v>3</v>
      </c>
      <c r="IM36" s="13">
        <v>5</v>
      </c>
      <c r="IN36" s="13">
        <v>5</v>
      </c>
      <c r="IO36" s="13">
        <v>1</v>
      </c>
      <c r="IP36" s="13">
        <v>2</v>
      </c>
      <c r="IQ36" s="13">
        <v>1</v>
      </c>
      <c r="IR36" s="13">
        <v>3</v>
      </c>
      <c r="IS36" s="13">
        <v>1</v>
      </c>
      <c r="IT36" s="13"/>
      <c r="IU36" s="13"/>
      <c r="IV36" s="13"/>
      <c r="IW36" s="13"/>
      <c r="IX36" s="13">
        <v>1</v>
      </c>
      <c r="IY36" s="13"/>
      <c r="IZ36" s="13"/>
      <c r="JA36" s="13"/>
      <c r="JB36" s="13"/>
      <c r="JC36" s="13"/>
      <c r="JD36" s="13"/>
      <c r="JE36" s="13"/>
      <c r="JF36" s="60">
        <v>979</v>
      </c>
      <c r="JG36" s="13"/>
      <c r="JH36" s="13">
        <v>1</v>
      </c>
      <c r="JI36" s="13"/>
      <c r="JJ36" s="13"/>
      <c r="JK36" s="13"/>
      <c r="JL36" s="13"/>
      <c r="JM36" s="13"/>
      <c r="JN36" s="13"/>
      <c r="JO36" s="13"/>
      <c r="JP36" s="13"/>
      <c r="JQ36" s="13">
        <v>1</v>
      </c>
      <c r="JR36" s="13"/>
      <c r="JS36" s="13"/>
      <c r="JT36" s="13">
        <v>1</v>
      </c>
      <c r="JU36" s="13"/>
      <c r="JV36" s="13"/>
      <c r="JW36" s="13"/>
      <c r="JX36" s="13"/>
      <c r="JY36" s="13">
        <v>1</v>
      </c>
      <c r="JZ36" s="13"/>
      <c r="KA36" s="13"/>
      <c r="KB36" s="13"/>
      <c r="KC36" s="13"/>
      <c r="KD36" s="13">
        <v>1</v>
      </c>
      <c r="KE36" s="13">
        <v>1</v>
      </c>
      <c r="KF36" s="13"/>
      <c r="KG36" s="13"/>
      <c r="KH36" s="13"/>
      <c r="KI36" s="13">
        <v>1</v>
      </c>
      <c r="KJ36" s="13">
        <v>1</v>
      </c>
      <c r="KK36" s="13"/>
      <c r="KL36" s="13">
        <v>1</v>
      </c>
      <c r="KM36" s="13">
        <v>2</v>
      </c>
      <c r="KN36" s="13">
        <v>2</v>
      </c>
      <c r="KO36" s="13">
        <v>2</v>
      </c>
      <c r="KP36" s="13">
        <v>1</v>
      </c>
      <c r="KQ36" s="13">
        <v>1</v>
      </c>
      <c r="KR36" s="13"/>
      <c r="KS36" s="13"/>
      <c r="KT36" s="13">
        <v>1</v>
      </c>
      <c r="KU36" s="13">
        <v>2</v>
      </c>
      <c r="KV36" s="13">
        <v>2</v>
      </c>
      <c r="KW36" s="13"/>
      <c r="KX36" s="13"/>
      <c r="KY36" s="13"/>
      <c r="KZ36" s="13">
        <v>1</v>
      </c>
      <c r="LA36" s="13">
        <v>2</v>
      </c>
      <c r="LB36" s="13"/>
      <c r="LC36" s="13"/>
      <c r="LD36" s="13">
        <v>1</v>
      </c>
      <c r="LE36" s="13"/>
      <c r="LF36" s="13">
        <v>1</v>
      </c>
      <c r="LG36" s="13"/>
      <c r="LH36" s="13"/>
      <c r="LI36" s="13"/>
      <c r="LJ36" s="13">
        <v>1</v>
      </c>
      <c r="LK36" s="13"/>
      <c r="LL36" s="13"/>
      <c r="LM36" s="13"/>
      <c r="LN36" s="13">
        <v>1</v>
      </c>
      <c r="LO36" s="13">
        <v>1</v>
      </c>
      <c r="LP36" s="13"/>
      <c r="LQ36" s="13"/>
      <c r="LR36" s="13"/>
      <c r="LS36" s="13"/>
      <c r="LT36" s="13"/>
      <c r="LU36" s="13"/>
      <c r="LV36" s="13">
        <v>1</v>
      </c>
      <c r="LW36" s="13"/>
      <c r="LX36" s="13">
        <v>2</v>
      </c>
      <c r="LY36" s="13"/>
      <c r="LZ36" s="13"/>
      <c r="MA36" s="13"/>
      <c r="MB36" s="13"/>
      <c r="MC36" s="13"/>
      <c r="MD36" s="13"/>
      <c r="ME36" s="13">
        <v>1</v>
      </c>
      <c r="MF36" s="13"/>
      <c r="MG36" s="13"/>
      <c r="MH36" s="13"/>
      <c r="MI36" s="13"/>
      <c r="MJ36" s="13">
        <v>1</v>
      </c>
      <c r="MK36" s="13"/>
      <c r="ML36" s="13"/>
      <c r="MM36" s="13">
        <v>3</v>
      </c>
      <c r="MN36" s="13">
        <v>1</v>
      </c>
      <c r="MO36" s="13"/>
      <c r="MP36" s="13">
        <v>1</v>
      </c>
      <c r="MQ36" s="13">
        <v>1</v>
      </c>
      <c r="MR36" s="13"/>
      <c r="MS36" s="13">
        <v>1</v>
      </c>
      <c r="MT36" s="13"/>
      <c r="MU36" s="13">
        <v>1</v>
      </c>
      <c r="MV36" s="13">
        <v>1</v>
      </c>
      <c r="MW36" s="13">
        <v>1</v>
      </c>
      <c r="MX36" s="13">
        <v>1</v>
      </c>
      <c r="MY36" s="13"/>
      <c r="MZ36" s="13">
        <v>1</v>
      </c>
      <c r="NA36" s="13"/>
      <c r="NB36" s="13"/>
      <c r="NC36" s="13"/>
      <c r="ND36" s="13"/>
      <c r="NE36" s="13"/>
      <c r="NF36" s="13"/>
      <c r="NG36" s="13"/>
      <c r="NH36" s="13"/>
      <c r="NI36" s="13"/>
      <c r="NJ36" s="60">
        <v>47</v>
      </c>
      <c r="NK36" s="13">
        <v>1026</v>
      </c>
      <c r="NL36" s="448"/>
      <c r="NM36" s="448"/>
      <c r="NN36" s="448"/>
    </row>
    <row r="37" spans="1:378">
      <c r="A37" s="8" t="s">
        <v>187</v>
      </c>
      <c r="B37" s="281">
        <f t="shared" si="67"/>
        <v>1</v>
      </c>
      <c r="C37" s="281">
        <f t="shared" si="68"/>
        <v>0</v>
      </c>
      <c r="D37" s="281">
        <f t="shared" si="69"/>
        <v>17</v>
      </c>
      <c r="E37" s="281">
        <f t="shared" si="70"/>
        <v>12</v>
      </c>
      <c r="F37" s="281">
        <f t="shared" si="71"/>
        <v>40</v>
      </c>
      <c r="G37" s="281">
        <f t="shared" si="72"/>
        <v>35</v>
      </c>
      <c r="H37" s="281">
        <f t="shared" si="73"/>
        <v>37</v>
      </c>
      <c r="I37" s="281">
        <f t="shared" si="74"/>
        <v>34</v>
      </c>
      <c r="J37" s="281">
        <f t="shared" si="75"/>
        <v>39</v>
      </c>
      <c r="K37" s="281">
        <f t="shared" si="76"/>
        <v>25</v>
      </c>
      <c r="L37" s="281">
        <f t="shared" si="77"/>
        <v>28</v>
      </c>
      <c r="M37" s="281">
        <f t="shared" si="78"/>
        <v>25</v>
      </c>
      <c r="N37" s="281">
        <f t="shared" si="79"/>
        <v>17</v>
      </c>
      <c r="O37" s="281">
        <f t="shared" si="80"/>
        <v>22</v>
      </c>
      <c r="P37" s="281">
        <f t="shared" si="81"/>
        <v>9</v>
      </c>
      <c r="Q37" s="281">
        <f t="shared" si="82"/>
        <v>14</v>
      </c>
      <c r="R37" s="281">
        <f t="shared" si="83"/>
        <v>3</v>
      </c>
      <c r="S37" s="281">
        <f t="shared" si="84"/>
        <v>8</v>
      </c>
      <c r="T37" s="281">
        <f t="shared" si="85"/>
        <v>1</v>
      </c>
      <c r="U37" s="281">
        <f t="shared" si="86"/>
        <v>1</v>
      </c>
      <c r="W37" s="16" t="s">
        <v>186</v>
      </c>
      <c r="X37" s="764">
        <f t="shared" si="88"/>
        <v>64</v>
      </c>
      <c r="Y37" s="764">
        <f t="shared" si="89"/>
        <v>57</v>
      </c>
      <c r="Z37" s="764">
        <f t="shared" si="90"/>
        <v>132</v>
      </c>
      <c r="AA37" s="764">
        <f t="shared" si="91"/>
        <v>166</v>
      </c>
      <c r="AB37" s="764">
        <f t="shared" si="92"/>
        <v>256</v>
      </c>
      <c r="AC37" s="764">
        <f t="shared" si="93"/>
        <v>332</v>
      </c>
      <c r="AD37" s="764">
        <f t="shared" si="94"/>
        <v>263</v>
      </c>
      <c r="AE37" s="764">
        <f t="shared" si="95"/>
        <v>318</v>
      </c>
      <c r="AF37" s="764">
        <f t="shared" si="96"/>
        <v>257</v>
      </c>
      <c r="AG37" s="764">
        <f t="shared" si="97"/>
        <v>328</v>
      </c>
      <c r="AH37" s="764">
        <f t="shared" si="98"/>
        <v>207</v>
      </c>
      <c r="AI37" s="764">
        <f t="shared" si="99"/>
        <v>258</v>
      </c>
      <c r="AJ37" s="764">
        <f t="shared" si="100"/>
        <v>175</v>
      </c>
      <c r="AK37" s="764">
        <f t="shared" si="101"/>
        <v>147</v>
      </c>
      <c r="AL37" s="764">
        <f t="shared" si="102"/>
        <v>114</v>
      </c>
      <c r="AM37" s="764">
        <f t="shared" si="103"/>
        <v>91</v>
      </c>
      <c r="AN37" s="764">
        <f t="shared" si="104"/>
        <v>55</v>
      </c>
      <c r="AO37" s="764">
        <f t="shared" si="105"/>
        <v>52</v>
      </c>
      <c r="AP37" s="764">
        <f t="shared" si="106"/>
        <v>7</v>
      </c>
      <c r="AQ37" s="764">
        <f t="shared" si="107"/>
        <v>17</v>
      </c>
      <c r="AR37" s="764">
        <f t="shared" si="87"/>
        <v>40</v>
      </c>
      <c r="AT37" s="16" t="s">
        <v>186</v>
      </c>
      <c r="AU37" s="13">
        <v>3</v>
      </c>
      <c r="AV37" s="13">
        <v>8</v>
      </c>
      <c r="AW37" s="13">
        <v>8</v>
      </c>
      <c r="AX37" s="13">
        <v>4</v>
      </c>
      <c r="AY37" s="13">
        <v>3</v>
      </c>
      <c r="AZ37" s="13">
        <v>5</v>
      </c>
      <c r="BA37" s="13">
        <v>9</v>
      </c>
      <c r="BB37" s="13">
        <v>3</v>
      </c>
      <c r="BC37" s="13">
        <v>4</v>
      </c>
      <c r="BD37" s="13">
        <v>10</v>
      </c>
      <c r="BE37" s="13">
        <v>8</v>
      </c>
      <c r="BF37" s="13">
        <v>4</v>
      </c>
      <c r="BG37" s="13">
        <v>8</v>
      </c>
      <c r="BH37" s="13">
        <v>11</v>
      </c>
      <c r="BI37" s="13">
        <v>12</v>
      </c>
      <c r="BJ37" s="13">
        <v>16</v>
      </c>
      <c r="BK37" s="13">
        <v>23</v>
      </c>
      <c r="BL37" s="13">
        <v>25</v>
      </c>
      <c r="BM37" s="13">
        <v>24</v>
      </c>
      <c r="BN37" s="13">
        <v>35</v>
      </c>
      <c r="BO37" s="13">
        <v>34</v>
      </c>
      <c r="BP37" s="13">
        <v>25</v>
      </c>
      <c r="BQ37" s="13">
        <v>34</v>
      </c>
      <c r="BR37" s="13">
        <v>36</v>
      </c>
      <c r="BS37" s="13">
        <v>28</v>
      </c>
      <c r="BT37" s="13">
        <v>28</v>
      </c>
      <c r="BU37" s="13">
        <v>35</v>
      </c>
      <c r="BV37" s="13">
        <v>43</v>
      </c>
      <c r="BW37" s="13">
        <v>25</v>
      </c>
      <c r="BX37" s="13">
        <v>44</v>
      </c>
      <c r="BY37" s="13">
        <v>30</v>
      </c>
      <c r="BZ37" s="13">
        <v>34</v>
      </c>
      <c r="CA37" s="13">
        <v>30</v>
      </c>
      <c r="CB37" s="13">
        <v>27</v>
      </c>
      <c r="CC37" s="13">
        <v>29</v>
      </c>
      <c r="CD37" s="13">
        <v>36</v>
      </c>
      <c r="CE37" s="13">
        <v>20</v>
      </c>
      <c r="CF37" s="13">
        <v>32</v>
      </c>
      <c r="CG37" s="13">
        <v>38</v>
      </c>
      <c r="CH37" s="13">
        <v>42</v>
      </c>
      <c r="CI37" s="13">
        <v>39</v>
      </c>
      <c r="CJ37" s="13">
        <v>38</v>
      </c>
      <c r="CK37" s="13">
        <v>34</v>
      </c>
      <c r="CL37" s="13">
        <v>35</v>
      </c>
      <c r="CM37" s="13">
        <v>38</v>
      </c>
      <c r="CN37" s="13">
        <v>22</v>
      </c>
      <c r="CO37" s="13">
        <v>30</v>
      </c>
      <c r="CP37" s="13">
        <v>29</v>
      </c>
      <c r="CQ37" s="13">
        <v>28</v>
      </c>
      <c r="CR37" s="13">
        <v>35</v>
      </c>
      <c r="CS37" s="13">
        <v>38</v>
      </c>
      <c r="CT37" s="13">
        <v>24</v>
      </c>
      <c r="CU37" s="13">
        <v>31</v>
      </c>
      <c r="CV37" s="13">
        <v>30</v>
      </c>
      <c r="CW37" s="13">
        <v>23</v>
      </c>
      <c r="CX37" s="13">
        <v>30</v>
      </c>
      <c r="CY37" s="13">
        <v>21</v>
      </c>
      <c r="CZ37" s="13">
        <v>22</v>
      </c>
      <c r="DA37" s="13">
        <v>23</v>
      </c>
      <c r="DB37" s="13">
        <v>16</v>
      </c>
      <c r="DC37" s="13">
        <v>18</v>
      </c>
      <c r="DD37" s="13">
        <v>12</v>
      </c>
      <c r="DE37" s="13">
        <v>14</v>
      </c>
      <c r="DF37" s="13">
        <v>22</v>
      </c>
      <c r="DG37" s="13">
        <v>12</v>
      </c>
      <c r="DH37" s="13">
        <v>12</v>
      </c>
      <c r="DI37" s="13">
        <v>16</v>
      </c>
      <c r="DJ37" s="13">
        <v>17</v>
      </c>
      <c r="DK37" s="13">
        <v>15</v>
      </c>
      <c r="DL37" s="13">
        <v>9</v>
      </c>
      <c r="DM37" s="13">
        <v>11</v>
      </c>
      <c r="DN37" s="13">
        <v>11</v>
      </c>
      <c r="DO37" s="13">
        <v>8</v>
      </c>
      <c r="DP37" s="13">
        <v>11</v>
      </c>
      <c r="DQ37" s="13">
        <v>8</v>
      </c>
      <c r="DR37" s="13">
        <v>6</v>
      </c>
      <c r="DS37" s="13">
        <v>10</v>
      </c>
      <c r="DT37" s="13">
        <v>7</v>
      </c>
      <c r="DU37" s="13">
        <v>9</v>
      </c>
      <c r="DV37" s="13">
        <v>10</v>
      </c>
      <c r="DW37" s="13">
        <v>7</v>
      </c>
      <c r="DX37" s="13">
        <v>7</v>
      </c>
      <c r="DY37" s="13">
        <v>4</v>
      </c>
      <c r="DZ37" s="13">
        <v>5</v>
      </c>
      <c r="EA37" s="13">
        <v>3</v>
      </c>
      <c r="EB37" s="13">
        <v>5</v>
      </c>
      <c r="EC37" s="13">
        <v>6</v>
      </c>
      <c r="ED37" s="13">
        <v>9</v>
      </c>
      <c r="EE37" s="13">
        <v>4</v>
      </c>
      <c r="EF37" s="13">
        <v>2</v>
      </c>
      <c r="EG37" s="13">
        <v>4</v>
      </c>
      <c r="EH37" s="13">
        <v>5</v>
      </c>
      <c r="EI37" s="13">
        <v>1</v>
      </c>
      <c r="EJ37" s="13">
        <v>1</v>
      </c>
      <c r="EK37" s="13">
        <v>3</v>
      </c>
      <c r="EL37" s="13">
        <v>1</v>
      </c>
      <c r="EM37" s="13">
        <v>1</v>
      </c>
      <c r="EN37" s="13">
        <v>1</v>
      </c>
      <c r="EO37" s="13"/>
      <c r="EP37" s="13"/>
      <c r="EQ37" s="13"/>
      <c r="ER37" s="13"/>
      <c r="ES37" s="13"/>
      <c r="ET37" s="13"/>
      <c r="EU37" s="13"/>
      <c r="EV37" s="13"/>
      <c r="EW37" s="13"/>
      <c r="EX37" s="13"/>
      <c r="EY37" s="13"/>
      <c r="EZ37" s="13"/>
      <c r="FA37" s="60">
        <v>1766</v>
      </c>
      <c r="FB37" s="13">
        <v>1766</v>
      </c>
      <c r="FC37" s="16" t="s">
        <v>186</v>
      </c>
      <c r="FD37" s="13">
        <v>4</v>
      </c>
      <c r="FE37" s="13">
        <v>6</v>
      </c>
      <c r="FF37" s="13">
        <v>4</v>
      </c>
      <c r="FG37" s="13">
        <v>9</v>
      </c>
      <c r="FH37" s="13">
        <v>12</v>
      </c>
      <c r="FI37" s="13">
        <v>5</v>
      </c>
      <c r="FJ37" s="13">
        <v>7</v>
      </c>
      <c r="FK37" s="13">
        <v>7</v>
      </c>
      <c r="FL37" s="13">
        <v>6</v>
      </c>
      <c r="FM37" s="13">
        <v>4</v>
      </c>
      <c r="FN37" s="13">
        <v>6</v>
      </c>
      <c r="FO37" s="13">
        <v>1</v>
      </c>
      <c r="FP37" s="13">
        <v>9</v>
      </c>
      <c r="FQ37" s="13">
        <v>10</v>
      </c>
      <c r="FR37" s="13">
        <v>16</v>
      </c>
      <c r="FS37" s="13">
        <v>15</v>
      </c>
      <c r="FT37" s="13">
        <v>8</v>
      </c>
      <c r="FU37" s="13">
        <v>24</v>
      </c>
      <c r="FV37" s="13">
        <v>22</v>
      </c>
      <c r="FW37" s="13">
        <v>21</v>
      </c>
      <c r="FX37" s="13">
        <v>18</v>
      </c>
      <c r="FY37" s="13">
        <v>27</v>
      </c>
      <c r="FZ37" s="13">
        <v>31</v>
      </c>
      <c r="GA37" s="13">
        <v>22</v>
      </c>
      <c r="GB37" s="13">
        <v>32</v>
      </c>
      <c r="GC37" s="13">
        <v>21</v>
      </c>
      <c r="GD37" s="13">
        <v>20</v>
      </c>
      <c r="GE37" s="13">
        <v>32</v>
      </c>
      <c r="GF37" s="13">
        <v>18</v>
      </c>
      <c r="GG37" s="13">
        <v>35</v>
      </c>
      <c r="GH37" s="13">
        <v>26</v>
      </c>
      <c r="GI37" s="13">
        <v>24</v>
      </c>
      <c r="GJ37" s="13">
        <v>37</v>
      </c>
      <c r="GK37" s="13">
        <v>34</v>
      </c>
      <c r="GL37" s="13">
        <v>23</v>
      </c>
      <c r="GM37" s="13">
        <v>23</v>
      </c>
      <c r="GN37" s="13">
        <v>34</v>
      </c>
      <c r="GO37" s="13">
        <v>19</v>
      </c>
      <c r="GP37" s="13">
        <v>14</v>
      </c>
      <c r="GQ37" s="13">
        <v>29</v>
      </c>
      <c r="GR37" s="13">
        <v>30</v>
      </c>
      <c r="GS37" s="13">
        <v>44</v>
      </c>
      <c r="GT37" s="13">
        <v>27</v>
      </c>
      <c r="GU37" s="13">
        <v>21</v>
      </c>
      <c r="GV37" s="13">
        <v>21</v>
      </c>
      <c r="GW37" s="13">
        <v>20</v>
      </c>
      <c r="GX37" s="13">
        <v>24</v>
      </c>
      <c r="GY37" s="13">
        <v>30</v>
      </c>
      <c r="GZ37" s="13">
        <v>22</v>
      </c>
      <c r="HA37" s="13">
        <v>18</v>
      </c>
      <c r="HB37" s="13">
        <v>32</v>
      </c>
      <c r="HC37" s="13">
        <v>24</v>
      </c>
      <c r="HD37" s="13">
        <v>15</v>
      </c>
      <c r="HE37" s="13">
        <v>18</v>
      </c>
      <c r="HF37" s="13">
        <v>16</v>
      </c>
      <c r="HG37" s="13">
        <v>16</v>
      </c>
      <c r="HH37" s="13">
        <v>23</v>
      </c>
      <c r="HI37" s="13">
        <v>27</v>
      </c>
      <c r="HJ37" s="13">
        <v>13</v>
      </c>
      <c r="HK37" s="13">
        <v>23</v>
      </c>
      <c r="HL37" s="13">
        <v>20</v>
      </c>
      <c r="HM37" s="13">
        <v>15</v>
      </c>
      <c r="HN37" s="13">
        <v>22</v>
      </c>
      <c r="HO37" s="13">
        <v>15</v>
      </c>
      <c r="HP37" s="13">
        <v>16</v>
      </c>
      <c r="HQ37" s="13">
        <v>20</v>
      </c>
      <c r="HR37" s="13">
        <v>20</v>
      </c>
      <c r="HS37" s="13">
        <v>11</v>
      </c>
      <c r="HT37" s="13">
        <v>20</v>
      </c>
      <c r="HU37" s="13">
        <v>16</v>
      </c>
      <c r="HV37" s="13">
        <v>9</v>
      </c>
      <c r="HW37" s="13">
        <v>17</v>
      </c>
      <c r="HX37" s="13">
        <v>11</v>
      </c>
      <c r="HY37" s="13">
        <v>13</v>
      </c>
      <c r="HZ37" s="13">
        <v>20</v>
      </c>
      <c r="IA37" s="13">
        <v>6</v>
      </c>
      <c r="IB37" s="13">
        <v>11</v>
      </c>
      <c r="IC37" s="13">
        <v>9</v>
      </c>
      <c r="ID37" s="13">
        <v>11</v>
      </c>
      <c r="IE37" s="13">
        <v>7</v>
      </c>
      <c r="IF37" s="13">
        <v>8</v>
      </c>
      <c r="IG37" s="13">
        <v>10</v>
      </c>
      <c r="IH37" s="13">
        <v>3</v>
      </c>
      <c r="II37" s="13">
        <v>6</v>
      </c>
      <c r="IJ37" s="13">
        <v>11</v>
      </c>
      <c r="IK37" s="13">
        <v>4</v>
      </c>
      <c r="IL37" s="13">
        <v>6</v>
      </c>
      <c r="IM37" s="13">
        <v>2</v>
      </c>
      <c r="IN37" s="13">
        <v>3</v>
      </c>
      <c r="IO37" s="13">
        <v>2</v>
      </c>
      <c r="IP37" s="13"/>
      <c r="IQ37" s="13">
        <v>3</v>
      </c>
      <c r="IR37" s="13">
        <v>1</v>
      </c>
      <c r="IS37" s="13">
        <v>1</v>
      </c>
      <c r="IT37" s="13"/>
      <c r="IU37" s="13">
        <v>1</v>
      </c>
      <c r="IV37" s="13"/>
      <c r="IW37" s="13">
        <v>1</v>
      </c>
      <c r="IX37" s="13"/>
      <c r="IY37" s="13"/>
      <c r="IZ37" s="13"/>
      <c r="JA37" s="13"/>
      <c r="JB37" s="13"/>
      <c r="JC37" s="13"/>
      <c r="JD37" s="13"/>
      <c r="JE37" s="13"/>
      <c r="JF37" s="60">
        <v>1530</v>
      </c>
      <c r="JG37" s="13">
        <v>1</v>
      </c>
      <c r="JH37" s="13"/>
      <c r="JI37" s="13"/>
      <c r="JJ37" s="13"/>
      <c r="JK37" s="13">
        <v>1</v>
      </c>
      <c r="JL37" s="13"/>
      <c r="JM37" s="13"/>
      <c r="JN37" s="13"/>
      <c r="JO37" s="13"/>
      <c r="JP37" s="13"/>
      <c r="JQ37" s="13"/>
      <c r="JR37" s="13">
        <v>1</v>
      </c>
      <c r="JS37" s="13"/>
      <c r="JT37" s="13"/>
      <c r="JU37" s="13">
        <v>1</v>
      </c>
      <c r="JV37" s="13">
        <v>1</v>
      </c>
      <c r="JW37" s="13"/>
      <c r="JX37" s="13">
        <v>1</v>
      </c>
      <c r="JY37" s="13"/>
      <c r="JZ37" s="13"/>
      <c r="KA37" s="13"/>
      <c r="KB37" s="13"/>
      <c r="KC37" s="13"/>
      <c r="KD37" s="13">
        <v>1</v>
      </c>
      <c r="KE37" s="13">
        <v>1</v>
      </c>
      <c r="KF37" s="13">
        <v>2</v>
      </c>
      <c r="KG37" s="13">
        <v>1</v>
      </c>
      <c r="KH37" s="13"/>
      <c r="KI37" s="13"/>
      <c r="KJ37" s="13"/>
      <c r="KK37" s="13"/>
      <c r="KL37" s="13">
        <v>1</v>
      </c>
      <c r="KM37" s="13">
        <v>1</v>
      </c>
      <c r="KN37" s="13">
        <v>1</v>
      </c>
      <c r="KO37" s="13">
        <v>2</v>
      </c>
      <c r="KP37" s="13"/>
      <c r="KQ37" s="13"/>
      <c r="KR37" s="13">
        <v>3</v>
      </c>
      <c r="KS37" s="13">
        <v>1</v>
      </c>
      <c r="KT37" s="13"/>
      <c r="KU37" s="13"/>
      <c r="KV37" s="13">
        <v>2</v>
      </c>
      <c r="KW37" s="13"/>
      <c r="KX37" s="13"/>
      <c r="KY37" s="13">
        <v>1</v>
      </c>
      <c r="KZ37" s="13"/>
      <c r="LA37" s="13">
        <v>2</v>
      </c>
      <c r="LB37" s="13"/>
      <c r="LC37" s="13"/>
      <c r="LD37" s="13"/>
      <c r="LE37" s="13">
        <v>1</v>
      </c>
      <c r="LF37" s="13"/>
      <c r="LG37" s="13"/>
      <c r="LH37" s="13"/>
      <c r="LI37" s="13"/>
      <c r="LJ37" s="13"/>
      <c r="LK37" s="13"/>
      <c r="LL37" s="13"/>
      <c r="LM37" s="13"/>
      <c r="LN37" s="13"/>
      <c r="LO37" s="13"/>
      <c r="LP37" s="13"/>
      <c r="LQ37" s="13"/>
      <c r="LR37" s="13"/>
      <c r="LS37" s="13"/>
      <c r="LT37" s="13"/>
      <c r="LU37" s="13"/>
      <c r="LV37" s="13">
        <v>1</v>
      </c>
      <c r="LW37" s="13"/>
      <c r="LX37" s="13"/>
      <c r="LY37" s="13"/>
      <c r="LZ37" s="13"/>
      <c r="MA37" s="13">
        <v>1</v>
      </c>
      <c r="MB37" s="13">
        <v>1</v>
      </c>
      <c r="MC37" s="13">
        <v>1</v>
      </c>
      <c r="MD37" s="13"/>
      <c r="ME37" s="13"/>
      <c r="MF37" s="13"/>
      <c r="MG37" s="13"/>
      <c r="MH37" s="13"/>
      <c r="MI37" s="13">
        <v>1</v>
      </c>
      <c r="MJ37" s="13">
        <v>1</v>
      </c>
      <c r="MK37" s="13"/>
      <c r="ML37" s="13"/>
      <c r="MM37" s="13">
        <v>1</v>
      </c>
      <c r="MN37" s="13">
        <v>1</v>
      </c>
      <c r="MO37" s="13"/>
      <c r="MP37" s="13"/>
      <c r="MQ37" s="13">
        <v>2</v>
      </c>
      <c r="MR37" s="13"/>
      <c r="MS37" s="13"/>
      <c r="MT37" s="13">
        <v>1</v>
      </c>
      <c r="MU37" s="13">
        <v>1</v>
      </c>
      <c r="MV37" s="13">
        <v>1</v>
      </c>
      <c r="MW37" s="13"/>
      <c r="MX37" s="13">
        <v>1</v>
      </c>
      <c r="MY37" s="13"/>
      <c r="MZ37" s="13"/>
      <c r="NA37" s="13"/>
      <c r="NB37" s="13"/>
      <c r="NC37" s="13"/>
      <c r="ND37" s="13"/>
      <c r="NE37" s="13"/>
      <c r="NF37" s="13"/>
      <c r="NG37" s="13"/>
      <c r="NH37" s="13"/>
      <c r="NI37" s="13"/>
      <c r="NJ37" s="60">
        <v>40</v>
      </c>
      <c r="NK37" s="13">
        <v>1570</v>
      </c>
      <c r="NL37" s="448"/>
      <c r="NM37" s="448"/>
      <c r="NN37" s="448"/>
    </row>
    <row r="38" spans="1:378">
      <c r="A38" s="8" t="s">
        <v>49</v>
      </c>
      <c r="B38" s="281">
        <f t="shared" si="67"/>
        <v>5</v>
      </c>
      <c r="C38" s="281">
        <f t="shared" si="68"/>
        <v>1</v>
      </c>
      <c r="D38" s="281">
        <f t="shared" si="69"/>
        <v>21</v>
      </c>
      <c r="E38" s="281">
        <f t="shared" si="70"/>
        <v>25</v>
      </c>
      <c r="F38" s="281">
        <f t="shared" si="71"/>
        <v>63</v>
      </c>
      <c r="G38" s="281">
        <f t="shared" si="72"/>
        <v>44</v>
      </c>
      <c r="H38" s="281">
        <f t="shared" si="73"/>
        <v>49</v>
      </c>
      <c r="I38" s="281">
        <f t="shared" si="74"/>
        <v>55</v>
      </c>
      <c r="J38" s="281">
        <f t="shared" si="75"/>
        <v>53</v>
      </c>
      <c r="K38" s="281">
        <f t="shared" si="76"/>
        <v>54</v>
      </c>
      <c r="L38" s="281">
        <f t="shared" si="77"/>
        <v>31</v>
      </c>
      <c r="M38" s="281">
        <f t="shared" si="78"/>
        <v>30</v>
      </c>
      <c r="N38" s="281">
        <f t="shared" si="79"/>
        <v>29</v>
      </c>
      <c r="O38" s="281">
        <f t="shared" si="80"/>
        <v>21</v>
      </c>
      <c r="P38" s="281">
        <f t="shared" si="81"/>
        <v>12</v>
      </c>
      <c r="Q38" s="281">
        <f t="shared" si="82"/>
        <v>8</v>
      </c>
      <c r="R38" s="281">
        <f t="shared" si="83"/>
        <v>5</v>
      </c>
      <c r="S38" s="281">
        <f t="shared" si="84"/>
        <v>8</v>
      </c>
      <c r="T38" s="281">
        <f t="shared" si="85"/>
        <v>4</v>
      </c>
      <c r="U38" s="281">
        <f t="shared" si="86"/>
        <v>4</v>
      </c>
      <c r="W38" s="16" t="s">
        <v>47</v>
      </c>
      <c r="X38" s="764">
        <f t="shared" si="88"/>
        <v>1</v>
      </c>
      <c r="Y38" s="764">
        <f t="shared" si="89"/>
        <v>3</v>
      </c>
      <c r="Z38" s="764">
        <f t="shared" si="90"/>
        <v>23</v>
      </c>
      <c r="AA38" s="764">
        <f t="shared" si="91"/>
        <v>13</v>
      </c>
      <c r="AB38" s="764">
        <f t="shared" si="92"/>
        <v>37</v>
      </c>
      <c r="AC38" s="764">
        <f t="shared" si="93"/>
        <v>25</v>
      </c>
      <c r="AD38" s="764">
        <f t="shared" si="94"/>
        <v>28</v>
      </c>
      <c r="AE38" s="764">
        <f t="shared" si="95"/>
        <v>34</v>
      </c>
      <c r="AF38" s="764">
        <f t="shared" si="96"/>
        <v>29</v>
      </c>
      <c r="AG38" s="764">
        <f t="shared" si="97"/>
        <v>25</v>
      </c>
      <c r="AH38" s="764">
        <f t="shared" si="98"/>
        <v>13</v>
      </c>
      <c r="AI38" s="764">
        <f t="shared" si="99"/>
        <v>24</v>
      </c>
      <c r="AJ38" s="764">
        <f t="shared" si="100"/>
        <v>17</v>
      </c>
      <c r="AK38" s="764">
        <f t="shared" si="101"/>
        <v>5</v>
      </c>
      <c r="AL38" s="764">
        <f t="shared" si="102"/>
        <v>13</v>
      </c>
      <c r="AM38" s="764">
        <f t="shared" si="103"/>
        <v>15</v>
      </c>
      <c r="AN38" s="764">
        <f t="shared" si="104"/>
        <v>3</v>
      </c>
      <c r="AO38" s="764">
        <f t="shared" si="105"/>
        <v>16</v>
      </c>
      <c r="AP38" s="764">
        <f t="shared" si="106"/>
        <v>2</v>
      </c>
      <c r="AQ38" s="764">
        <f t="shared" si="107"/>
        <v>3</v>
      </c>
      <c r="AR38" s="764">
        <f t="shared" si="87"/>
        <v>14</v>
      </c>
      <c r="AT38" s="16" t="s">
        <v>47</v>
      </c>
      <c r="AU38" s="13"/>
      <c r="AV38" s="13">
        <v>1</v>
      </c>
      <c r="AW38" s="13"/>
      <c r="AX38" s="13"/>
      <c r="AY38" s="13"/>
      <c r="AZ38" s="13"/>
      <c r="BA38" s="13">
        <v>1</v>
      </c>
      <c r="BB38" s="13">
        <v>1</v>
      </c>
      <c r="BC38" s="13"/>
      <c r="BD38" s="13"/>
      <c r="BE38" s="13"/>
      <c r="BF38" s="13"/>
      <c r="BG38" s="13">
        <v>1</v>
      </c>
      <c r="BH38" s="13"/>
      <c r="BI38" s="13">
        <v>2</v>
      </c>
      <c r="BJ38" s="13"/>
      <c r="BK38" s="13">
        <v>3</v>
      </c>
      <c r="BL38" s="13">
        <v>1</v>
      </c>
      <c r="BM38" s="13">
        <v>5</v>
      </c>
      <c r="BN38" s="13">
        <v>1</v>
      </c>
      <c r="BO38" s="13"/>
      <c r="BP38" s="13">
        <v>2</v>
      </c>
      <c r="BQ38" s="13">
        <v>2</v>
      </c>
      <c r="BR38" s="13">
        <v>3</v>
      </c>
      <c r="BS38" s="13">
        <v>1</v>
      </c>
      <c r="BT38" s="13">
        <v>4</v>
      </c>
      <c r="BU38" s="13">
        <v>1</v>
      </c>
      <c r="BV38" s="13">
        <v>2</v>
      </c>
      <c r="BW38" s="13">
        <v>4</v>
      </c>
      <c r="BX38" s="13">
        <v>6</v>
      </c>
      <c r="BY38" s="13">
        <v>5</v>
      </c>
      <c r="BZ38" s="13">
        <v>2</v>
      </c>
      <c r="CA38" s="13">
        <v>2</v>
      </c>
      <c r="CB38" s="13">
        <v>4</v>
      </c>
      <c r="CC38" s="13">
        <v>4</v>
      </c>
      <c r="CD38" s="13">
        <v>5</v>
      </c>
      <c r="CE38" s="13">
        <v>1</v>
      </c>
      <c r="CF38" s="13">
        <v>5</v>
      </c>
      <c r="CG38" s="13">
        <v>3</v>
      </c>
      <c r="CH38" s="13">
        <v>3</v>
      </c>
      <c r="CI38" s="13">
        <v>2</v>
      </c>
      <c r="CJ38" s="13">
        <v>1</v>
      </c>
      <c r="CK38" s="13">
        <v>3</v>
      </c>
      <c r="CL38" s="13">
        <v>4</v>
      </c>
      <c r="CM38" s="13">
        <v>4</v>
      </c>
      <c r="CN38" s="13">
        <v>1</v>
      </c>
      <c r="CO38" s="13">
        <v>2</v>
      </c>
      <c r="CP38" s="13">
        <v>2</v>
      </c>
      <c r="CQ38" s="13">
        <v>3</v>
      </c>
      <c r="CR38" s="13">
        <v>3</v>
      </c>
      <c r="CS38" s="13">
        <v>2</v>
      </c>
      <c r="CT38" s="13">
        <v>4</v>
      </c>
      <c r="CU38" s="13">
        <v>3</v>
      </c>
      <c r="CV38" s="13">
        <v>2</v>
      </c>
      <c r="CW38" s="13">
        <v>1</v>
      </c>
      <c r="CX38" s="13">
        <v>3</v>
      </c>
      <c r="CY38" s="13">
        <v>3</v>
      </c>
      <c r="CZ38" s="13">
        <v>3</v>
      </c>
      <c r="DA38" s="13">
        <v>1</v>
      </c>
      <c r="DB38" s="13">
        <v>2</v>
      </c>
      <c r="DC38" s="13"/>
      <c r="DD38" s="13">
        <v>1</v>
      </c>
      <c r="DE38" s="13">
        <v>3</v>
      </c>
      <c r="DF38" s="13"/>
      <c r="DG38" s="13"/>
      <c r="DH38" s="13"/>
      <c r="DI38" s="13"/>
      <c r="DJ38" s="13"/>
      <c r="DK38" s="13"/>
      <c r="DL38" s="13">
        <v>1</v>
      </c>
      <c r="DM38" s="13">
        <v>1</v>
      </c>
      <c r="DN38" s="13">
        <v>2</v>
      </c>
      <c r="DO38" s="13">
        <v>1</v>
      </c>
      <c r="DP38" s="13">
        <v>1</v>
      </c>
      <c r="DQ38" s="13"/>
      <c r="DR38" s="13">
        <v>2</v>
      </c>
      <c r="DS38" s="13"/>
      <c r="DT38" s="13">
        <v>2</v>
      </c>
      <c r="DU38" s="13">
        <v>1</v>
      </c>
      <c r="DV38" s="13">
        <v>5</v>
      </c>
      <c r="DW38" s="13">
        <v>1</v>
      </c>
      <c r="DX38" s="13">
        <v>1</v>
      </c>
      <c r="DY38" s="13">
        <v>2</v>
      </c>
      <c r="DZ38" s="13">
        <v>1</v>
      </c>
      <c r="EA38" s="13"/>
      <c r="EB38" s="13">
        <v>4</v>
      </c>
      <c r="EC38" s="13">
        <v>2</v>
      </c>
      <c r="ED38" s="13">
        <v>3</v>
      </c>
      <c r="EE38" s="13">
        <v>1</v>
      </c>
      <c r="EF38" s="13">
        <v>1</v>
      </c>
      <c r="EG38" s="13"/>
      <c r="EH38" s="13">
        <v>1</v>
      </c>
      <c r="EI38" s="13">
        <v>1</v>
      </c>
      <c r="EJ38" s="13">
        <v>1</v>
      </c>
      <c r="EK38" s="13"/>
      <c r="EL38" s="13"/>
      <c r="EM38" s="13"/>
      <c r="EN38" s="13"/>
      <c r="EO38" s="13"/>
      <c r="EP38" s="13"/>
      <c r="EQ38" s="13"/>
      <c r="ER38" s="13"/>
      <c r="ES38" s="13"/>
      <c r="ET38" s="13"/>
      <c r="EU38" s="13"/>
      <c r="EV38" s="13"/>
      <c r="EW38" s="13"/>
      <c r="EX38" s="13"/>
      <c r="EY38" s="13"/>
      <c r="EZ38" s="13"/>
      <c r="FA38" s="60">
        <v>163</v>
      </c>
      <c r="FB38" s="13">
        <v>163</v>
      </c>
      <c r="FC38" s="16" t="s">
        <v>47</v>
      </c>
      <c r="FD38" s="13"/>
      <c r="FE38" s="13"/>
      <c r="FF38" s="13"/>
      <c r="FG38" s="13"/>
      <c r="FH38" s="13"/>
      <c r="FI38" s="13"/>
      <c r="FJ38" s="13">
        <v>1</v>
      </c>
      <c r="FK38" s="13"/>
      <c r="FL38" s="13"/>
      <c r="FM38" s="13"/>
      <c r="FN38" s="13">
        <v>1</v>
      </c>
      <c r="FO38" s="13">
        <v>2</v>
      </c>
      <c r="FP38" s="13"/>
      <c r="FQ38" s="13">
        <v>1</v>
      </c>
      <c r="FR38" s="13">
        <v>1</v>
      </c>
      <c r="FS38" s="13">
        <v>3</v>
      </c>
      <c r="FT38" s="13">
        <v>2</v>
      </c>
      <c r="FU38" s="13">
        <v>5</v>
      </c>
      <c r="FV38" s="13">
        <v>4</v>
      </c>
      <c r="FW38" s="13">
        <v>4</v>
      </c>
      <c r="FX38" s="13">
        <v>2</v>
      </c>
      <c r="FY38" s="13">
        <v>5</v>
      </c>
      <c r="FZ38" s="13">
        <v>5</v>
      </c>
      <c r="GA38" s="13">
        <v>4</v>
      </c>
      <c r="GB38" s="13">
        <v>2</v>
      </c>
      <c r="GC38" s="13">
        <v>2</v>
      </c>
      <c r="GD38" s="13">
        <v>6</v>
      </c>
      <c r="GE38" s="13">
        <v>5</v>
      </c>
      <c r="GF38" s="13">
        <v>3</v>
      </c>
      <c r="GG38" s="13">
        <v>3</v>
      </c>
      <c r="GH38" s="13"/>
      <c r="GI38" s="13">
        <v>3</v>
      </c>
      <c r="GJ38" s="13"/>
      <c r="GK38" s="13">
        <v>4</v>
      </c>
      <c r="GL38" s="13">
        <v>3</v>
      </c>
      <c r="GM38" s="13">
        <v>3</v>
      </c>
      <c r="GN38" s="13">
        <v>1</v>
      </c>
      <c r="GO38" s="13">
        <v>2</v>
      </c>
      <c r="GP38" s="13">
        <v>8</v>
      </c>
      <c r="GQ38" s="13">
        <v>4</v>
      </c>
      <c r="GR38" s="13">
        <v>4</v>
      </c>
      <c r="GS38" s="13">
        <v>2</v>
      </c>
      <c r="GT38" s="13">
        <v>3</v>
      </c>
      <c r="GU38" s="13">
        <v>5</v>
      </c>
      <c r="GV38" s="13">
        <v>5</v>
      </c>
      <c r="GW38" s="13">
        <v>1</v>
      </c>
      <c r="GX38" s="13"/>
      <c r="GY38" s="13">
        <v>2</v>
      </c>
      <c r="GZ38" s="13">
        <v>4</v>
      </c>
      <c r="HA38" s="13">
        <v>3</v>
      </c>
      <c r="HB38" s="13">
        <v>4</v>
      </c>
      <c r="HC38" s="13">
        <v>1</v>
      </c>
      <c r="HD38" s="13">
        <v>2</v>
      </c>
      <c r="HE38" s="13">
        <v>2</v>
      </c>
      <c r="HF38" s="13"/>
      <c r="HG38" s="13"/>
      <c r="HH38" s="13"/>
      <c r="HI38" s="13">
        <v>1</v>
      </c>
      <c r="HJ38" s="13">
        <v>1</v>
      </c>
      <c r="HK38" s="13">
        <v>2</v>
      </c>
      <c r="HL38" s="13">
        <v>2</v>
      </c>
      <c r="HM38" s="13">
        <v>4</v>
      </c>
      <c r="HN38" s="13">
        <v>1</v>
      </c>
      <c r="HO38" s="13">
        <v>1</v>
      </c>
      <c r="HP38" s="13">
        <v>3</v>
      </c>
      <c r="HQ38" s="13">
        <v>2</v>
      </c>
      <c r="HR38" s="13">
        <v>1</v>
      </c>
      <c r="HS38" s="13">
        <v>2</v>
      </c>
      <c r="HT38" s="13"/>
      <c r="HU38" s="13">
        <v>1</v>
      </c>
      <c r="HV38" s="13"/>
      <c r="HW38" s="13">
        <v>1</v>
      </c>
      <c r="HX38" s="13">
        <v>1</v>
      </c>
      <c r="HY38" s="13">
        <v>3</v>
      </c>
      <c r="HZ38" s="13">
        <v>1</v>
      </c>
      <c r="IA38" s="13">
        <v>1</v>
      </c>
      <c r="IB38" s="13">
        <v>2</v>
      </c>
      <c r="IC38" s="13"/>
      <c r="ID38" s="13">
        <v>2</v>
      </c>
      <c r="IE38" s="13">
        <v>2</v>
      </c>
      <c r="IF38" s="13">
        <v>1</v>
      </c>
      <c r="IG38" s="13"/>
      <c r="IH38" s="13"/>
      <c r="II38" s="13">
        <v>1</v>
      </c>
      <c r="IJ38" s="13"/>
      <c r="IK38" s="13"/>
      <c r="IL38" s="13">
        <v>1</v>
      </c>
      <c r="IM38" s="13"/>
      <c r="IN38" s="13"/>
      <c r="IO38" s="13"/>
      <c r="IP38" s="13"/>
      <c r="IQ38" s="13"/>
      <c r="IR38" s="13"/>
      <c r="IS38" s="13">
        <v>1</v>
      </c>
      <c r="IT38" s="13"/>
      <c r="IU38" s="13"/>
      <c r="IV38" s="13">
        <v>1</v>
      </c>
      <c r="IW38" s="13"/>
      <c r="IX38" s="13"/>
      <c r="IY38" s="13"/>
      <c r="IZ38" s="13"/>
      <c r="JA38" s="13"/>
      <c r="JB38" s="13"/>
      <c r="JC38" s="13"/>
      <c r="JD38" s="13"/>
      <c r="JE38" s="13"/>
      <c r="JF38" s="60">
        <v>166</v>
      </c>
      <c r="JG38" s="13">
        <v>2</v>
      </c>
      <c r="JH38" s="13"/>
      <c r="JI38" s="13"/>
      <c r="JJ38" s="13"/>
      <c r="JK38" s="13"/>
      <c r="JL38" s="13"/>
      <c r="JM38" s="13"/>
      <c r="JN38" s="13"/>
      <c r="JO38" s="13"/>
      <c r="JP38" s="13"/>
      <c r="JQ38" s="13"/>
      <c r="JR38" s="13"/>
      <c r="JS38" s="13"/>
      <c r="JT38" s="13"/>
      <c r="JU38" s="13"/>
      <c r="JV38" s="13"/>
      <c r="JW38" s="13"/>
      <c r="JX38" s="13">
        <v>1</v>
      </c>
      <c r="JY38" s="13"/>
      <c r="JZ38" s="13">
        <v>1</v>
      </c>
      <c r="KA38" s="13"/>
      <c r="KB38" s="13"/>
      <c r="KC38" s="13"/>
      <c r="KD38" s="13"/>
      <c r="KE38" s="13"/>
      <c r="KF38" s="13"/>
      <c r="KG38" s="13"/>
      <c r="KH38" s="13"/>
      <c r="KI38" s="13"/>
      <c r="KJ38" s="13"/>
      <c r="KK38" s="13"/>
      <c r="KL38" s="13"/>
      <c r="KM38" s="13">
        <v>1</v>
      </c>
      <c r="KN38" s="13">
        <v>1</v>
      </c>
      <c r="KO38" s="13"/>
      <c r="KP38" s="13"/>
      <c r="KQ38" s="13"/>
      <c r="KR38" s="13"/>
      <c r="KS38" s="13">
        <v>1</v>
      </c>
      <c r="KT38" s="13"/>
      <c r="KU38" s="13"/>
      <c r="KV38" s="13"/>
      <c r="KW38" s="13"/>
      <c r="KX38" s="13"/>
      <c r="KY38" s="13"/>
      <c r="KZ38" s="13"/>
      <c r="LA38" s="13">
        <v>1</v>
      </c>
      <c r="LB38" s="13"/>
      <c r="LC38" s="13"/>
      <c r="LD38" s="13"/>
      <c r="LE38" s="13">
        <v>1</v>
      </c>
      <c r="LF38" s="13"/>
      <c r="LG38" s="13"/>
      <c r="LH38" s="13"/>
      <c r="LI38" s="13"/>
      <c r="LJ38" s="13"/>
      <c r="LK38" s="13"/>
      <c r="LL38" s="13"/>
      <c r="LM38" s="13">
        <v>1</v>
      </c>
      <c r="LN38" s="13"/>
      <c r="LO38" s="13"/>
      <c r="LP38" s="13"/>
      <c r="LQ38" s="13"/>
      <c r="LR38" s="13"/>
      <c r="LS38" s="13"/>
      <c r="LT38" s="13"/>
      <c r="LU38" s="13"/>
      <c r="LV38" s="13"/>
      <c r="LW38" s="13"/>
      <c r="LX38" s="13"/>
      <c r="LY38" s="13"/>
      <c r="LZ38" s="13"/>
      <c r="MA38" s="13"/>
      <c r="MB38" s="13"/>
      <c r="MC38" s="13"/>
      <c r="MD38" s="13"/>
      <c r="ME38" s="13"/>
      <c r="MF38" s="13"/>
      <c r="MG38" s="13"/>
      <c r="MH38" s="13"/>
      <c r="MI38" s="13"/>
      <c r="MJ38" s="13"/>
      <c r="MK38" s="13"/>
      <c r="ML38" s="13">
        <v>1</v>
      </c>
      <c r="MM38" s="13"/>
      <c r="MN38" s="13"/>
      <c r="MO38" s="13"/>
      <c r="MP38" s="13"/>
      <c r="MQ38" s="13">
        <v>2</v>
      </c>
      <c r="MR38" s="13"/>
      <c r="MS38" s="13"/>
      <c r="MT38" s="13">
        <v>1</v>
      </c>
      <c r="MU38" s="13"/>
      <c r="MV38" s="13"/>
      <c r="MW38" s="13"/>
      <c r="MX38" s="13"/>
      <c r="MY38" s="13"/>
      <c r="MZ38" s="13"/>
      <c r="NA38" s="13"/>
      <c r="NB38" s="13"/>
      <c r="NC38" s="13"/>
      <c r="ND38" s="13"/>
      <c r="NE38" s="13"/>
      <c r="NF38" s="13"/>
      <c r="NG38" s="13"/>
      <c r="NH38" s="13"/>
      <c r="NI38" s="13"/>
      <c r="NJ38" s="60">
        <v>14</v>
      </c>
      <c r="NK38" s="13">
        <v>180</v>
      </c>
      <c r="NL38" s="448"/>
      <c r="NM38" s="448"/>
      <c r="NN38" s="448"/>
    </row>
    <row r="39" spans="1:378">
      <c r="A39" s="9" t="s">
        <v>50</v>
      </c>
      <c r="B39" s="281">
        <f t="shared" si="67"/>
        <v>482</v>
      </c>
      <c r="C39" s="281">
        <f t="shared" si="68"/>
        <v>460</v>
      </c>
      <c r="D39" s="281">
        <f t="shared" si="69"/>
        <v>1144</v>
      </c>
      <c r="E39" s="281">
        <f t="shared" si="70"/>
        <v>1250</v>
      </c>
      <c r="F39" s="281">
        <f t="shared" si="71"/>
        <v>4706</v>
      </c>
      <c r="G39" s="281">
        <f t="shared" si="72"/>
        <v>4246</v>
      </c>
      <c r="H39" s="281">
        <f t="shared" si="73"/>
        <v>5200</v>
      </c>
      <c r="I39" s="281">
        <f t="shared" si="74"/>
        <v>4698</v>
      </c>
      <c r="J39" s="281">
        <f t="shared" si="75"/>
        <v>4173</v>
      </c>
      <c r="K39" s="281">
        <f t="shared" si="76"/>
        <v>4027</v>
      </c>
      <c r="L39" s="281">
        <f t="shared" si="77"/>
        <v>2984</v>
      </c>
      <c r="M39" s="281">
        <f t="shared" si="78"/>
        <v>2947</v>
      </c>
      <c r="N39" s="281">
        <f t="shared" si="79"/>
        <v>1661</v>
      </c>
      <c r="O39" s="281">
        <f t="shared" si="80"/>
        <v>1430</v>
      </c>
      <c r="P39" s="281">
        <f t="shared" si="81"/>
        <v>692</v>
      </c>
      <c r="Q39" s="281">
        <f t="shared" si="82"/>
        <v>744</v>
      </c>
      <c r="R39" s="281">
        <f t="shared" si="83"/>
        <v>272</v>
      </c>
      <c r="S39" s="281">
        <f t="shared" si="84"/>
        <v>357</v>
      </c>
      <c r="T39" s="281">
        <f t="shared" si="85"/>
        <v>43</v>
      </c>
      <c r="U39" s="281">
        <f t="shared" si="86"/>
        <v>136</v>
      </c>
      <c r="W39" s="16" t="s">
        <v>187</v>
      </c>
      <c r="X39" s="764">
        <f t="shared" si="88"/>
        <v>1</v>
      </c>
      <c r="Y39" s="764">
        <f t="shared" si="89"/>
        <v>0</v>
      </c>
      <c r="Z39" s="764">
        <f t="shared" si="90"/>
        <v>17</v>
      </c>
      <c r="AA39" s="764">
        <f t="shared" si="91"/>
        <v>12</v>
      </c>
      <c r="AB39" s="764">
        <f t="shared" si="92"/>
        <v>40</v>
      </c>
      <c r="AC39" s="764">
        <f t="shared" si="93"/>
        <v>35</v>
      </c>
      <c r="AD39" s="764">
        <f t="shared" si="94"/>
        <v>37</v>
      </c>
      <c r="AE39" s="764">
        <f t="shared" si="95"/>
        <v>34</v>
      </c>
      <c r="AF39" s="764">
        <f t="shared" si="96"/>
        <v>39</v>
      </c>
      <c r="AG39" s="764">
        <f t="shared" si="97"/>
        <v>25</v>
      </c>
      <c r="AH39" s="764">
        <f t="shared" si="98"/>
        <v>28</v>
      </c>
      <c r="AI39" s="764">
        <f t="shared" si="99"/>
        <v>25</v>
      </c>
      <c r="AJ39" s="764">
        <f t="shared" si="100"/>
        <v>17</v>
      </c>
      <c r="AK39" s="764">
        <f t="shared" si="101"/>
        <v>22</v>
      </c>
      <c r="AL39" s="764">
        <f t="shared" si="102"/>
        <v>9</v>
      </c>
      <c r="AM39" s="764">
        <f t="shared" si="103"/>
        <v>14</v>
      </c>
      <c r="AN39" s="764">
        <f t="shared" si="104"/>
        <v>3</v>
      </c>
      <c r="AO39" s="764">
        <f t="shared" si="105"/>
        <v>8</v>
      </c>
      <c r="AP39" s="764">
        <f t="shared" si="106"/>
        <v>1</v>
      </c>
      <c r="AQ39" s="764">
        <f t="shared" si="107"/>
        <v>1</v>
      </c>
      <c r="AR39" s="764">
        <f t="shared" si="87"/>
        <v>3</v>
      </c>
      <c r="AT39" s="16" t="s">
        <v>187</v>
      </c>
      <c r="AU39" s="13"/>
      <c r="AV39" s="13"/>
      <c r="AW39" s="13"/>
      <c r="AX39" s="13"/>
      <c r="AY39" s="13"/>
      <c r="AZ39" s="13"/>
      <c r="BA39" s="13"/>
      <c r="BB39" s="13"/>
      <c r="BC39" s="13"/>
      <c r="BD39" s="13"/>
      <c r="BE39" s="13"/>
      <c r="BF39" s="13"/>
      <c r="BG39" s="13"/>
      <c r="BH39" s="13"/>
      <c r="BI39" s="13"/>
      <c r="BJ39" s="13">
        <v>1</v>
      </c>
      <c r="BK39" s="13">
        <v>2</v>
      </c>
      <c r="BL39" s="13">
        <v>3</v>
      </c>
      <c r="BM39" s="13">
        <v>6</v>
      </c>
      <c r="BN39" s="13"/>
      <c r="BO39" s="13">
        <v>5</v>
      </c>
      <c r="BP39" s="13">
        <v>1</v>
      </c>
      <c r="BQ39" s="13">
        <v>3</v>
      </c>
      <c r="BR39" s="13">
        <v>2</v>
      </c>
      <c r="BS39" s="13">
        <v>4</v>
      </c>
      <c r="BT39" s="13">
        <v>3</v>
      </c>
      <c r="BU39" s="13">
        <v>5</v>
      </c>
      <c r="BV39" s="13">
        <v>2</v>
      </c>
      <c r="BW39" s="13">
        <v>7</v>
      </c>
      <c r="BX39" s="13">
        <v>3</v>
      </c>
      <c r="BY39" s="13">
        <v>3</v>
      </c>
      <c r="BZ39" s="13">
        <v>2</v>
      </c>
      <c r="CA39" s="13">
        <v>3</v>
      </c>
      <c r="CB39" s="13">
        <v>7</v>
      </c>
      <c r="CC39" s="13">
        <v>2</v>
      </c>
      <c r="CD39" s="13">
        <v>4</v>
      </c>
      <c r="CE39" s="13">
        <v>1</v>
      </c>
      <c r="CF39" s="13">
        <v>2</v>
      </c>
      <c r="CG39" s="13">
        <v>4</v>
      </c>
      <c r="CH39" s="13">
        <v>6</v>
      </c>
      <c r="CI39" s="13">
        <v>2</v>
      </c>
      <c r="CJ39" s="13"/>
      <c r="CK39" s="13">
        <v>2</v>
      </c>
      <c r="CL39" s="13">
        <v>1</v>
      </c>
      <c r="CM39" s="13">
        <v>2</v>
      </c>
      <c r="CN39" s="13">
        <v>3</v>
      </c>
      <c r="CO39" s="13">
        <v>3</v>
      </c>
      <c r="CP39" s="13">
        <v>6</v>
      </c>
      <c r="CQ39" s="13">
        <v>4</v>
      </c>
      <c r="CR39" s="13">
        <v>2</v>
      </c>
      <c r="CS39" s="13">
        <v>2</v>
      </c>
      <c r="CT39" s="13"/>
      <c r="CU39" s="13">
        <v>5</v>
      </c>
      <c r="CV39" s="13">
        <v>2</v>
      </c>
      <c r="CW39" s="13">
        <v>2</v>
      </c>
      <c r="CX39" s="13">
        <v>4</v>
      </c>
      <c r="CY39" s="13">
        <v>2</v>
      </c>
      <c r="CZ39" s="13">
        <v>4</v>
      </c>
      <c r="DA39" s="13">
        <v>3</v>
      </c>
      <c r="DB39" s="13">
        <v>1</v>
      </c>
      <c r="DC39" s="13">
        <v>3</v>
      </c>
      <c r="DD39" s="13">
        <v>3</v>
      </c>
      <c r="DE39" s="13">
        <v>1</v>
      </c>
      <c r="DF39" s="13">
        <v>2</v>
      </c>
      <c r="DG39" s="13">
        <v>2</v>
      </c>
      <c r="DH39" s="13">
        <v>2</v>
      </c>
      <c r="DI39" s="13">
        <v>2</v>
      </c>
      <c r="DJ39" s="13">
        <v>2</v>
      </c>
      <c r="DK39" s="13">
        <v>1</v>
      </c>
      <c r="DL39" s="13">
        <v>4</v>
      </c>
      <c r="DM39" s="13">
        <v>3</v>
      </c>
      <c r="DN39" s="13"/>
      <c r="DO39" s="13">
        <v>2</v>
      </c>
      <c r="DP39" s="13"/>
      <c r="DQ39" s="13">
        <v>4</v>
      </c>
      <c r="DR39" s="13">
        <v>2</v>
      </c>
      <c r="DS39" s="13">
        <v>2</v>
      </c>
      <c r="DT39" s="13">
        <v>1</v>
      </c>
      <c r="DU39" s="13"/>
      <c r="DV39" s="13"/>
      <c r="DW39" s="13">
        <v>2</v>
      </c>
      <c r="DX39" s="13"/>
      <c r="DY39" s="13"/>
      <c r="DZ39" s="13">
        <v>1</v>
      </c>
      <c r="EA39" s="13"/>
      <c r="EB39" s="13">
        <v>2</v>
      </c>
      <c r="EC39" s="13">
        <v>2</v>
      </c>
      <c r="ED39" s="13"/>
      <c r="EE39" s="13"/>
      <c r="EF39" s="13">
        <v>1</v>
      </c>
      <c r="EG39" s="13"/>
      <c r="EH39" s="13"/>
      <c r="EI39" s="13">
        <v>1</v>
      </c>
      <c r="EJ39" s="13"/>
      <c r="EK39" s="13"/>
      <c r="EL39" s="13"/>
      <c r="EM39" s="13"/>
      <c r="EN39" s="13"/>
      <c r="EO39" s="13"/>
      <c r="EP39" s="13"/>
      <c r="EQ39" s="13"/>
      <c r="ER39" s="13"/>
      <c r="ES39" s="13"/>
      <c r="ET39" s="13"/>
      <c r="EU39" s="13"/>
      <c r="EV39" s="13"/>
      <c r="EW39" s="13"/>
      <c r="EX39" s="13"/>
      <c r="EY39" s="13"/>
      <c r="EZ39" s="13"/>
      <c r="FA39" s="60">
        <v>176</v>
      </c>
      <c r="FB39" s="13">
        <v>176</v>
      </c>
      <c r="FC39" s="16" t="s">
        <v>187</v>
      </c>
      <c r="FD39" s="13"/>
      <c r="FE39" s="13"/>
      <c r="FF39" s="13"/>
      <c r="FG39" s="13"/>
      <c r="FH39" s="13">
        <v>1</v>
      </c>
      <c r="FI39" s="13"/>
      <c r="FJ39" s="13"/>
      <c r="FK39" s="13"/>
      <c r="FL39" s="13"/>
      <c r="FM39" s="13"/>
      <c r="FN39" s="13"/>
      <c r="FO39" s="13"/>
      <c r="FP39" s="13"/>
      <c r="FQ39" s="13"/>
      <c r="FR39" s="13"/>
      <c r="FS39" s="13">
        <v>2</v>
      </c>
      <c r="FT39" s="13">
        <v>3</v>
      </c>
      <c r="FU39" s="13">
        <v>2</v>
      </c>
      <c r="FV39" s="13">
        <v>6</v>
      </c>
      <c r="FW39" s="13">
        <v>4</v>
      </c>
      <c r="FX39" s="13"/>
      <c r="FY39" s="13">
        <v>5</v>
      </c>
      <c r="FZ39" s="13">
        <v>5</v>
      </c>
      <c r="GA39" s="13">
        <v>6</v>
      </c>
      <c r="GB39" s="13">
        <v>1</v>
      </c>
      <c r="GC39" s="13">
        <v>4</v>
      </c>
      <c r="GD39" s="13">
        <v>6</v>
      </c>
      <c r="GE39" s="13">
        <v>4</v>
      </c>
      <c r="GF39" s="13">
        <v>3</v>
      </c>
      <c r="GG39" s="13">
        <v>6</v>
      </c>
      <c r="GH39" s="13">
        <v>4</v>
      </c>
      <c r="GI39" s="13">
        <v>2</v>
      </c>
      <c r="GJ39" s="13">
        <v>5</v>
      </c>
      <c r="GK39" s="13">
        <v>2</v>
      </c>
      <c r="GL39" s="13">
        <v>5</v>
      </c>
      <c r="GM39" s="13">
        <v>8</v>
      </c>
      <c r="GN39" s="13">
        <v>1</v>
      </c>
      <c r="GO39" s="13">
        <v>6</v>
      </c>
      <c r="GP39" s="13">
        <v>1</v>
      </c>
      <c r="GQ39" s="13">
        <v>3</v>
      </c>
      <c r="GR39" s="13">
        <v>3</v>
      </c>
      <c r="GS39" s="13">
        <v>8</v>
      </c>
      <c r="GT39" s="13">
        <v>2</v>
      </c>
      <c r="GU39" s="13">
        <v>3</v>
      </c>
      <c r="GV39" s="13">
        <v>3</v>
      </c>
      <c r="GW39" s="13">
        <v>5</v>
      </c>
      <c r="GX39" s="13">
        <v>3</v>
      </c>
      <c r="GY39" s="13">
        <v>3</v>
      </c>
      <c r="GZ39" s="13">
        <v>2</v>
      </c>
      <c r="HA39" s="13">
        <v>7</v>
      </c>
      <c r="HB39" s="13">
        <v>3</v>
      </c>
      <c r="HC39" s="13">
        <v>3</v>
      </c>
      <c r="HD39" s="13">
        <v>3</v>
      </c>
      <c r="HE39" s="13">
        <v>2</v>
      </c>
      <c r="HF39" s="13">
        <v>3</v>
      </c>
      <c r="HG39" s="13">
        <v>1</v>
      </c>
      <c r="HH39" s="13">
        <v>3</v>
      </c>
      <c r="HI39" s="13">
        <v>2</v>
      </c>
      <c r="HJ39" s="13">
        <v>5</v>
      </c>
      <c r="HK39" s="13">
        <v>3</v>
      </c>
      <c r="HL39" s="13">
        <v>2</v>
      </c>
      <c r="HM39" s="13">
        <v>2</v>
      </c>
      <c r="HN39" s="13">
        <v>1</v>
      </c>
      <c r="HO39" s="13">
        <v>2</v>
      </c>
      <c r="HP39" s="13">
        <v>2</v>
      </c>
      <c r="HQ39" s="13">
        <v>1</v>
      </c>
      <c r="HR39" s="13">
        <v>2</v>
      </c>
      <c r="HS39" s="13">
        <v>1</v>
      </c>
      <c r="HT39" s="13">
        <v>2</v>
      </c>
      <c r="HU39" s="13">
        <v>2</v>
      </c>
      <c r="HV39" s="13">
        <v>2</v>
      </c>
      <c r="HW39" s="13">
        <v>1</v>
      </c>
      <c r="HX39" s="13">
        <v>2</v>
      </c>
      <c r="HY39" s="13"/>
      <c r="HZ39" s="13"/>
      <c r="IA39" s="13">
        <v>1</v>
      </c>
      <c r="IB39" s="13">
        <v>1</v>
      </c>
      <c r="IC39" s="13">
        <v>1</v>
      </c>
      <c r="ID39" s="13">
        <v>1</v>
      </c>
      <c r="IE39" s="13"/>
      <c r="IF39" s="13"/>
      <c r="IG39" s="13"/>
      <c r="IH39" s="13">
        <v>1</v>
      </c>
      <c r="II39" s="13">
        <v>1</v>
      </c>
      <c r="IJ39" s="13">
        <v>1</v>
      </c>
      <c r="IK39" s="13"/>
      <c r="IL39" s="13"/>
      <c r="IM39" s="13"/>
      <c r="IN39" s="13"/>
      <c r="IO39" s="13"/>
      <c r="IP39" s="13">
        <v>1</v>
      </c>
      <c r="IQ39" s="13"/>
      <c r="IR39" s="13"/>
      <c r="IS39" s="13"/>
      <c r="IT39" s="13"/>
      <c r="IU39" s="13"/>
      <c r="IV39" s="13"/>
      <c r="IW39" s="13"/>
      <c r="IX39" s="13"/>
      <c r="IY39" s="13"/>
      <c r="IZ39" s="13"/>
      <c r="JA39" s="13"/>
      <c r="JB39" s="13"/>
      <c r="JC39" s="13"/>
      <c r="JD39" s="13"/>
      <c r="JE39" s="13"/>
      <c r="JF39" s="60">
        <v>192</v>
      </c>
      <c r="JG39" s="13"/>
      <c r="JH39" s="13"/>
      <c r="JI39" s="13"/>
      <c r="JJ39" s="13"/>
      <c r="JK39" s="13"/>
      <c r="JL39" s="13"/>
      <c r="JM39" s="13"/>
      <c r="JN39" s="13"/>
      <c r="JO39" s="13"/>
      <c r="JP39" s="13"/>
      <c r="JQ39" s="13"/>
      <c r="JR39" s="13"/>
      <c r="JS39" s="13"/>
      <c r="JT39" s="13"/>
      <c r="JU39" s="13"/>
      <c r="JV39" s="13"/>
      <c r="JW39" s="13"/>
      <c r="JX39" s="13"/>
      <c r="JY39" s="13"/>
      <c r="JZ39" s="13"/>
      <c r="KA39" s="13"/>
      <c r="KB39" s="13"/>
      <c r="KC39" s="13"/>
      <c r="KD39" s="13"/>
      <c r="KE39" s="13"/>
      <c r="KF39" s="13">
        <v>1</v>
      </c>
      <c r="KG39" s="13"/>
      <c r="KH39" s="13"/>
      <c r="KI39" s="13"/>
      <c r="KJ39" s="13"/>
      <c r="KK39" s="13">
        <v>1</v>
      </c>
      <c r="KL39" s="13">
        <v>1</v>
      </c>
      <c r="KM39" s="13"/>
      <c r="KN39" s="13"/>
      <c r="KO39" s="13"/>
      <c r="KP39" s="13"/>
      <c r="KQ39" s="13"/>
      <c r="KR39" s="13"/>
      <c r="KS39" s="13"/>
      <c r="KT39" s="13"/>
      <c r="KU39" s="13"/>
      <c r="KV39" s="13"/>
      <c r="KW39" s="13"/>
      <c r="KX39" s="13"/>
      <c r="KY39" s="13"/>
      <c r="KZ39" s="13"/>
      <c r="LA39" s="13"/>
      <c r="LB39" s="13"/>
      <c r="LC39" s="13"/>
      <c r="LD39" s="13"/>
      <c r="LE39" s="13"/>
      <c r="LF39" s="13"/>
      <c r="LG39" s="13"/>
      <c r="LH39" s="13"/>
      <c r="LI39" s="13"/>
      <c r="LJ39" s="13"/>
      <c r="LK39" s="13"/>
      <c r="LL39" s="13"/>
      <c r="LM39" s="13"/>
      <c r="LN39" s="13"/>
      <c r="LO39" s="13"/>
      <c r="LP39" s="13"/>
      <c r="LQ39" s="13"/>
      <c r="LR39" s="13"/>
      <c r="LS39" s="13"/>
      <c r="LT39" s="13"/>
      <c r="LU39" s="13"/>
      <c r="LV39" s="13"/>
      <c r="LW39" s="13"/>
      <c r="LX39" s="13"/>
      <c r="LY39" s="13"/>
      <c r="LZ39" s="13"/>
      <c r="MA39" s="13"/>
      <c r="MB39" s="13"/>
      <c r="MC39" s="13"/>
      <c r="MD39" s="13"/>
      <c r="ME39" s="13"/>
      <c r="MF39" s="13"/>
      <c r="MG39" s="13"/>
      <c r="MH39" s="13"/>
      <c r="MI39" s="13"/>
      <c r="MJ39" s="13"/>
      <c r="MK39" s="13"/>
      <c r="ML39" s="13"/>
      <c r="MM39" s="13"/>
      <c r="MN39" s="13"/>
      <c r="MO39" s="13"/>
      <c r="MP39" s="13"/>
      <c r="MQ39" s="13"/>
      <c r="MR39" s="13"/>
      <c r="MS39" s="13"/>
      <c r="MT39" s="13"/>
      <c r="MU39" s="13"/>
      <c r="MV39" s="13"/>
      <c r="MW39" s="13"/>
      <c r="MX39" s="13"/>
      <c r="MY39" s="13"/>
      <c r="MZ39" s="13"/>
      <c r="NA39" s="13"/>
      <c r="NB39" s="13"/>
      <c r="NC39" s="13"/>
      <c r="ND39" s="13"/>
      <c r="NE39" s="13"/>
      <c r="NF39" s="13"/>
      <c r="NG39" s="13"/>
      <c r="NH39" s="13"/>
      <c r="NI39" s="13"/>
      <c r="NJ39" s="60">
        <v>3</v>
      </c>
      <c r="NK39" s="13">
        <v>195</v>
      </c>
      <c r="NL39" s="448"/>
      <c r="NM39" s="448"/>
      <c r="NN39" s="448"/>
    </row>
    <row r="40" spans="1:378">
      <c r="A40" s="8" t="s">
        <v>51</v>
      </c>
      <c r="B40" s="281">
        <f t="shared" si="67"/>
        <v>23</v>
      </c>
      <c r="C40" s="281">
        <f t="shared" si="68"/>
        <v>21</v>
      </c>
      <c r="D40" s="281">
        <f t="shared" si="69"/>
        <v>63</v>
      </c>
      <c r="E40" s="281">
        <f t="shared" si="70"/>
        <v>99</v>
      </c>
      <c r="F40" s="281">
        <f t="shared" si="71"/>
        <v>206</v>
      </c>
      <c r="G40" s="281">
        <f t="shared" si="72"/>
        <v>231</v>
      </c>
      <c r="H40" s="281">
        <f t="shared" si="73"/>
        <v>284</v>
      </c>
      <c r="I40" s="281">
        <f t="shared" si="74"/>
        <v>249</v>
      </c>
      <c r="J40" s="281">
        <f t="shared" si="75"/>
        <v>216</v>
      </c>
      <c r="K40" s="281">
        <f t="shared" si="76"/>
        <v>216</v>
      </c>
      <c r="L40" s="281">
        <f t="shared" si="77"/>
        <v>149</v>
      </c>
      <c r="M40" s="281">
        <f t="shared" si="78"/>
        <v>171</v>
      </c>
      <c r="N40" s="281">
        <f t="shared" si="79"/>
        <v>105</v>
      </c>
      <c r="O40" s="281">
        <f t="shared" si="80"/>
        <v>108</v>
      </c>
      <c r="P40" s="281">
        <f t="shared" si="81"/>
        <v>57</v>
      </c>
      <c r="Q40" s="281">
        <f t="shared" si="82"/>
        <v>69</v>
      </c>
      <c r="R40" s="281">
        <f t="shared" si="83"/>
        <v>22</v>
      </c>
      <c r="S40" s="281">
        <f t="shared" si="84"/>
        <v>37</v>
      </c>
      <c r="T40" s="281">
        <f t="shared" si="85"/>
        <v>6</v>
      </c>
      <c r="U40" s="281">
        <f t="shared" si="86"/>
        <v>6</v>
      </c>
      <c r="W40" s="16" t="s">
        <v>49</v>
      </c>
      <c r="X40" s="764">
        <f t="shared" si="88"/>
        <v>5</v>
      </c>
      <c r="Y40" s="764">
        <f t="shared" si="89"/>
        <v>1</v>
      </c>
      <c r="Z40" s="764">
        <f t="shared" si="90"/>
        <v>21</v>
      </c>
      <c r="AA40" s="764">
        <f t="shared" si="91"/>
        <v>25</v>
      </c>
      <c r="AB40" s="764">
        <f t="shared" si="92"/>
        <v>63</v>
      </c>
      <c r="AC40" s="764">
        <f t="shared" si="93"/>
        <v>44</v>
      </c>
      <c r="AD40" s="764">
        <f t="shared" si="94"/>
        <v>49</v>
      </c>
      <c r="AE40" s="764">
        <f t="shared" si="95"/>
        <v>55</v>
      </c>
      <c r="AF40" s="764">
        <f t="shared" si="96"/>
        <v>53</v>
      </c>
      <c r="AG40" s="764">
        <f t="shared" si="97"/>
        <v>54</v>
      </c>
      <c r="AH40" s="764">
        <f t="shared" si="98"/>
        <v>31</v>
      </c>
      <c r="AI40" s="764">
        <f t="shared" si="99"/>
        <v>30</v>
      </c>
      <c r="AJ40" s="764">
        <f t="shared" si="100"/>
        <v>29</v>
      </c>
      <c r="AK40" s="764">
        <f t="shared" si="101"/>
        <v>21</v>
      </c>
      <c r="AL40" s="764">
        <f t="shared" si="102"/>
        <v>12</v>
      </c>
      <c r="AM40" s="764">
        <f t="shared" si="103"/>
        <v>8</v>
      </c>
      <c r="AN40" s="764">
        <f t="shared" si="104"/>
        <v>5</v>
      </c>
      <c r="AO40" s="764">
        <f t="shared" si="105"/>
        <v>8</v>
      </c>
      <c r="AP40" s="764">
        <f t="shared" si="106"/>
        <v>4</v>
      </c>
      <c r="AQ40" s="764">
        <f t="shared" si="107"/>
        <v>4</v>
      </c>
      <c r="AR40" s="764">
        <f t="shared" si="87"/>
        <v>4</v>
      </c>
      <c r="AT40" s="16" t="s">
        <v>49</v>
      </c>
      <c r="AU40" s="13"/>
      <c r="AV40" s="13"/>
      <c r="AW40" s="13"/>
      <c r="AX40" s="13"/>
      <c r="AY40" s="13"/>
      <c r="AZ40" s="13"/>
      <c r="BA40" s="13"/>
      <c r="BB40" s="13"/>
      <c r="BC40" s="13"/>
      <c r="BD40" s="13">
        <v>1</v>
      </c>
      <c r="BE40" s="13">
        <v>1</v>
      </c>
      <c r="BF40" s="13">
        <v>1</v>
      </c>
      <c r="BG40" s="13">
        <v>2</v>
      </c>
      <c r="BH40" s="13"/>
      <c r="BI40" s="13">
        <v>4</v>
      </c>
      <c r="BJ40" s="13"/>
      <c r="BK40" s="13">
        <v>1</v>
      </c>
      <c r="BL40" s="13">
        <v>5</v>
      </c>
      <c r="BM40" s="13">
        <v>3</v>
      </c>
      <c r="BN40" s="13">
        <v>8</v>
      </c>
      <c r="BO40" s="13">
        <v>4</v>
      </c>
      <c r="BP40" s="13">
        <v>2</v>
      </c>
      <c r="BQ40" s="13">
        <v>3</v>
      </c>
      <c r="BR40" s="13">
        <v>1</v>
      </c>
      <c r="BS40" s="13">
        <v>3</v>
      </c>
      <c r="BT40" s="13">
        <v>7</v>
      </c>
      <c r="BU40" s="13">
        <v>6</v>
      </c>
      <c r="BV40" s="13">
        <v>7</v>
      </c>
      <c r="BW40" s="13">
        <v>8</v>
      </c>
      <c r="BX40" s="13">
        <v>3</v>
      </c>
      <c r="BY40" s="13">
        <v>6</v>
      </c>
      <c r="BZ40" s="13">
        <v>5</v>
      </c>
      <c r="CA40" s="13">
        <v>6</v>
      </c>
      <c r="CB40" s="13">
        <v>6</v>
      </c>
      <c r="CC40" s="13">
        <v>4</v>
      </c>
      <c r="CD40" s="13">
        <v>9</v>
      </c>
      <c r="CE40" s="13">
        <v>6</v>
      </c>
      <c r="CF40" s="13">
        <v>2</v>
      </c>
      <c r="CG40" s="13">
        <v>7</v>
      </c>
      <c r="CH40" s="13">
        <v>4</v>
      </c>
      <c r="CI40" s="13">
        <v>8</v>
      </c>
      <c r="CJ40" s="13">
        <v>4</v>
      </c>
      <c r="CK40" s="13">
        <v>5</v>
      </c>
      <c r="CL40" s="13">
        <v>6</v>
      </c>
      <c r="CM40" s="13">
        <v>7</v>
      </c>
      <c r="CN40" s="13">
        <v>2</v>
      </c>
      <c r="CO40" s="13">
        <v>9</v>
      </c>
      <c r="CP40" s="13">
        <v>2</v>
      </c>
      <c r="CQ40" s="13">
        <v>6</v>
      </c>
      <c r="CR40" s="13">
        <v>5</v>
      </c>
      <c r="CS40" s="13">
        <v>2</v>
      </c>
      <c r="CT40" s="13">
        <v>4</v>
      </c>
      <c r="CU40" s="13">
        <v>2</v>
      </c>
      <c r="CV40" s="13">
        <v>1</v>
      </c>
      <c r="CW40" s="13">
        <v>1</v>
      </c>
      <c r="CX40" s="13">
        <v>5</v>
      </c>
      <c r="CY40" s="13">
        <v>3</v>
      </c>
      <c r="CZ40" s="13">
        <v>5</v>
      </c>
      <c r="DA40" s="13">
        <v>4</v>
      </c>
      <c r="DB40" s="13">
        <v>3</v>
      </c>
      <c r="DC40" s="13">
        <v>2</v>
      </c>
      <c r="DD40" s="13">
        <v>3</v>
      </c>
      <c r="DE40" s="13">
        <v>4</v>
      </c>
      <c r="DF40" s="13">
        <v>2</v>
      </c>
      <c r="DG40" s="13">
        <v>2</v>
      </c>
      <c r="DH40" s="13">
        <v>1</v>
      </c>
      <c r="DI40" s="13">
        <v>2</v>
      </c>
      <c r="DJ40" s="13">
        <v>2</v>
      </c>
      <c r="DK40" s="13"/>
      <c r="DL40" s="13">
        <v>3</v>
      </c>
      <c r="DM40" s="13"/>
      <c r="DN40" s="13"/>
      <c r="DO40" s="13"/>
      <c r="DP40" s="13"/>
      <c r="DQ40" s="13">
        <v>2</v>
      </c>
      <c r="DR40" s="13">
        <v>1</v>
      </c>
      <c r="DS40" s="13">
        <v>2</v>
      </c>
      <c r="DT40" s="13"/>
      <c r="DU40" s="13">
        <v>1</v>
      </c>
      <c r="DV40" s="13">
        <v>2</v>
      </c>
      <c r="DW40" s="13"/>
      <c r="DX40" s="13"/>
      <c r="DY40" s="13"/>
      <c r="DZ40" s="13">
        <v>3</v>
      </c>
      <c r="EA40" s="13">
        <v>1</v>
      </c>
      <c r="EB40" s="13">
        <v>2</v>
      </c>
      <c r="EC40" s="13"/>
      <c r="ED40" s="13">
        <v>1</v>
      </c>
      <c r="EE40" s="13">
        <v>1</v>
      </c>
      <c r="EF40" s="13"/>
      <c r="EG40" s="13"/>
      <c r="EH40" s="13">
        <v>1</v>
      </c>
      <c r="EI40" s="13">
        <v>1</v>
      </c>
      <c r="EJ40" s="13"/>
      <c r="EK40" s="13"/>
      <c r="EL40" s="13"/>
      <c r="EM40" s="13"/>
      <c r="EN40" s="13"/>
      <c r="EO40" s="13"/>
      <c r="EP40" s="13"/>
      <c r="EQ40" s="13"/>
      <c r="ER40" s="13"/>
      <c r="ES40" s="13"/>
      <c r="ET40" s="13">
        <v>1</v>
      </c>
      <c r="EU40" s="13">
        <v>1</v>
      </c>
      <c r="EV40" s="13"/>
      <c r="EW40" s="13"/>
      <c r="EX40" s="13"/>
      <c r="EY40" s="13"/>
      <c r="EZ40" s="13"/>
      <c r="FA40" s="60">
        <v>250</v>
      </c>
      <c r="FB40" s="13">
        <v>250</v>
      </c>
      <c r="FC40" s="16" t="s">
        <v>49</v>
      </c>
      <c r="FD40" s="13"/>
      <c r="FE40" s="13">
        <v>2</v>
      </c>
      <c r="FF40" s="13">
        <v>1</v>
      </c>
      <c r="FG40" s="13"/>
      <c r="FH40" s="13"/>
      <c r="FI40" s="13"/>
      <c r="FJ40" s="13"/>
      <c r="FK40" s="13"/>
      <c r="FL40" s="13">
        <v>1</v>
      </c>
      <c r="FM40" s="13">
        <v>1</v>
      </c>
      <c r="FN40" s="13">
        <v>2</v>
      </c>
      <c r="FO40" s="13"/>
      <c r="FP40" s="13"/>
      <c r="FQ40" s="13"/>
      <c r="FR40" s="13">
        <v>3</v>
      </c>
      <c r="FS40" s="13">
        <v>1</v>
      </c>
      <c r="FT40" s="13">
        <v>1</v>
      </c>
      <c r="FU40" s="13">
        <v>3</v>
      </c>
      <c r="FV40" s="13">
        <v>7</v>
      </c>
      <c r="FW40" s="13">
        <v>4</v>
      </c>
      <c r="FX40" s="13">
        <v>7</v>
      </c>
      <c r="FY40" s="13">
        <v>6</v>
      </c>
      <c r="FZ40" s="13">
        <v>7</v>
      </c>
      <c r="GA40" s="13">
        <v>9</v>
      </c>
      <c r="GB40" s="13">
        <v>7</v>
      </c>
      <c r="GC40" s="13">
        <v>8</v>
      </c>
      <c r="GD40" s="13">
        <v>2</v>
      </c>
      <c r="GE40" s="13">
        <v>6</v>
      </c>
      <c r="GF40" s="13">
        <v>6</v>
      </c>
      <c r="GG40" s="13">
        <v>5</v>
      </c>
      <c r="GH40" s="13">
        <v>9</v>
      </c>
      <c r="GI40" s="13">
        <v>2</v>
      </c>
      <c r="GJ40" s="13">
        <v>4</v>
      </c>
      <c r="GK40" s="13">
        <v>2</v>
      </c>
      <c r="GL40" s="13">
        <v>9</v>
      </c>
      <c r="GM40" s="13">
        <v>5</v>
      </c>
      <c r="GN40" s="13">
        <v>5</v>
      </c>
      <c r="GO40" s="13">
        <v>5</v>
      </c>
      <c r="GP40" s="13">
        <v>8</v>
      </c>
      <c r="GQ40" s="13"/>
      <c r="GR40" s="13">
        <v>10</v>
      </c>
      <c r="GS40" s="13">
        <v>5</v>
      </c>
      <c r="GT40" s="13">
        <v>1</v>
      </c>
      <c r="GU40" s="13">
        <v>8</v>
      </c>
      <c r="GV40" s="13">
        <v>4</v>
      </c>
      <c r="GW40" s="13">
        <v>4</v>
      </c>
      <c r="GX40" s="13">
        <v>9</v>
      </c>
      <c r="GY40" s="13">
        <v>1</v>
      </c>
      <c r="GZ40" s="13">
        <v>8</v>
      </c>
      <c r="HA40" s="13">
        <v>3</v>
      </c>
      <c r="HB40" s="13">
        <v>3</v>
      </c>
      <c r="HC40" s="13">
        <v>4</v>
      </c>
      <c r="HD40" s="13">
        <v>2</v>
      </c>
      <c r="HE40" s="13">
        <v>1</v>
      </c>
      <c r="HF40" s="13">
        <v>4</v>
      </c>
      <c r="HG40" s="13">
        <v>2</v>
      </c>
      <c r="HH40" s="13">
        <v>6</v>
      </c>
      <c r="HI40" s="13"/>
      <c r="HJ40" s="13">
        <v>6</v>
      </c>
      <c r="HK40" s="13">
        <v>3</v>
      </c>
      <c r="HL40" s="13">
        <v>7</v>
      </c>
      <c r="HM40" s="13"/>
      <c r="HN40" s="13"/>
      <c r="HO40" s="13">
        <v>4</v>
      </c>
      <c r="HP40" s="13">
        <v>2</v>
      </c>
      <c r="HQ40" s="13"/>
      <c r="HR40" s="13">
        <v>4</v>
      </c>
      <c r="HS40" s="13">
        <v>6</v>
      </c>
      <c r="HT40" s="13">
        <v>4</v>
      </c>
      <c r="HU40" s="13">
        <v>2</v>
      </c>
      <c r="HV40" s="13">
        <v>3</v>
      </c>
      <c r="HW40" s="13">
        <v>3</v>
      </c>
      <c r="HX40" s="13"/>
      <c r="HY40" s="13">
        <v>3</v>
      </c>
      <c r="HZ40" s="13">
        <v>1</v>
      </c>
      <c r="IA40" s="13">
        <v>1</v>
      </c>
      <c r="IB40" s="13"/>
      <c r="IC40" s="13"/>
      <c r="ID40" s="13">
        <v>1</v>
      </c>
      <c r="IE40" s="13"/>
      <c r="IF40" s="13"/>
      <c r="IG40" s="13">
        <v>2</v>
      </c>
      <c r="IH40" s="13">
        <v>1</v>
      </c>
      <c r="II40" s="13"/>
      <c r="IJ40" s="13"/>
      <c r="IK40" s="13">
        <v>1</v>
      </c>
      <c r="IL40" s="13"/>
      <c r="IM40" s="13"/>
      <c r="IN40" s="13"/>
      <c r="IO40" s="13">
        <v>1</v>
      </c>
      <c r="IP40" s="13">
        <v>3</v>
      </c>
      <c r="IQ40" s="13"/>
      <c r="IR40" s="13"/>
      <c r="IS40" s="13"/>
      <c r="IT40" s="13"/>
      <c r="IU40" s="13"/>
      <c r="IV40" s="13">
        <v>1</v>
      </c>
      <c r="IW40" s="13"/>
      <c r="IX40" s="13"/>
      <c r="IY40" s="13"/>
      <c r="IZ40" s="13"/>
      <c r="JA40" s="13"/>
      <c r="JB40" s="13"/>
      <c r="JC40" s="13"/>
      <c r="JD40" s="13"/>
      <c r="JE40" s="13"/>
      <c r="JF40" s="60">
        <v>272</v>
      </c>
      <c r="JG40" s="13"/>
      <c r="JH40" s="13"/>
      <c r="JI40" s="13"/>
      <c r="JJ40" s="13"/>
      <c r="JK40" s="13"/>
      <c r="JL40" s="13"/>
      <c r="JM40" s="13"/>
      <c r="JN40" s="13"/>
      <c r="JO40" s="13"/>
      <c r="JP40" s="13"/>
      <c r="JQ40" s="13"/>
      <c r="JR40" s="13"/>
      <c r="JS40" s="13"/>
      <c r="JT40" s="13"/>
      <c r="JU40" s="13"/>
      <c r="JV40" s="13"/>
      <c r="JW40" s="13"/>
      <c r="JX40" s="13"/>
      <c r="JY40" s="13"/>
      <c r="JZ40" s="13"/>
      <c r="KA40" s="13"/>
      <c r="KB40" s="13"/>
      <c r="KC40" s="13"/>
      <c r="KD40" s="13">
        <v>1</v>
      </c>
      <c r="KE40" s="13"/>
      <c r="KF40" s="13"/>
      <c r="KG40" s="13"/>
      <c r="KH40" s="13"/>
      <c r="KI40" s="13"/>
      <c r="KJ40" s="13"/>
      <c r="KK40" s="13">
        <v>1</v>
      </c>
      <c r="KL40" s="13"/>
      <c r="KM40" s="13"/>
      <c r="KN40" s="13"/>
      <c r="KO40" s="13"/>
      <c r="KP40" s="13">
        <v>1</v>
      </c>
      <c r="KQ40" s="13"/>
      <c r="KR40" s="13"/>
      <c r="KS40" s="13"/>
      <c r="KT40" s="13"/>
      <c r="KU40" s="13"/>
      <c r="KV40" s="13"/>
      <c r="KW40" s="13"/>
      <c r="KX40" s="13"/>
      <c r="KY40" s="13"/>
      <c r="KZ40" s="13"/>
      <c r="LA40" s="13"/>
      <c r="LB40" s="13"/>
      <c r="LC40" s="13">
        <v>1</v>
      </c>
      <c r="LD40" s="13"/>
      <c r="LE40" s="13"/>
      <c r="LF40" s="13"/>
      <c r="LG40" s="13"/>
      <c r="LH40" s="13"/>
      <c r="LI40" s="13"/>
      <c r="LJ40" s="13"/>
      <c r="LK40" s="13"/>
      <c r="LL40" s="13"/>
      <c r="LM40" s="13"/>
      <c r="LN40" s="13"/>
      <c r="LO40" s="13"/>
      <c r="LP40" s="13"/>
      <c r="LQ40" s="13"/>
      <c r="LR40" s="13"/>
      <c r="LS40" s="13"/>
      <c r="LT40" s="13"/>
      <c r="LU40" s="13"/>
      <c r="LV40" s="13"/>
      <c r="LW40" s="13"/>
      <c r="LX40" s="13"/>
      <c r="LY40" s="13"/>
      <c r="LZ40" s="13"/>
      <c r="MA40" s="13"/>
      <c r="MB40" s="13"/>
      <c r="MC40" s="13"/>
      <c r="MD40" s="13"/>
      <c r="ME40" s="13"/>
      <c r="MF40" s="13"/>
      <c r="MG40" s="13"/>
      <c r="MH40" s="13"/>
      <c r="MI40" s="13"/>
      <c r="MJ40" s="13"/>
      <c r="MK40" s="13"/>
      <c r="ML40" s="13"/>
      <c r="MM40" s="13"/>
      <c r="MN40" s="13"/>
      <c r="MO40" s="13"/>
      <c r="MP40" s="13"/>
      <c r="MQ40" s="13"/>
      <c r="MR40" s="13"/>
      <c r="MS40" s="13"/>
      <c r="MT40" s="13"/>
      <c r="MU40" s="13"/>
      <c r="MV40" s="13"/>
      <c r="MW40" s="13"/>
      <c r="MX40" s="13"/>
      <c r="MY40" s="13"/>
      <c r="MZ40" s="13"/>
      <c r="NA40" s="13"/>
      <c r="NB40" s="13"/>
      <c r="NC40" s="13"/>
      <c r="ND40" s="13"/>
      <c r="NE40" s="13"/>
      <c r="NF40" s="13"/>
      <c r="NG40" s="13"/>
      <c r="NH40" s="13"/>
      <c r="NI40" s="13"/>
      <c r="NJ40" s="60">
        <v>4</v>
      </c>
      <c r="NK40" s="13">
        <v>276</v>
      </c>
      <c r="NL40" s="448"/>
      <c r="NM40" s="448"/>
      <c r="NN40" s="448"/>
    </row>
    <row r="41" spans="1:378">
      <c r="A41" s="9" t="s">
        <v>52</v>
      </c>
      <c r="B41" s="281">
        <f t="shared" si="67"/>
        <v>400</v>
      </c>
      <c r="C41" s="281">
        <f t="shared" si="68"/>
        <v>343</v>
      </c>
      <c r="D41" s="281">
        <f t="shared" si="69"/>
        <v>1034</v>
      </c>
      <c r="E41" s="281">
        <f t="shared" si="70"/>
        <v>1097</v>
      </c>
      <c r="F41" s="281">
        <f t="shared" si="71"/>
        <v>3331</v>
      </c>
      <c r="G41" s="281">
        <f t="shared" si="72"/>
        <v>3325</v>
      </c>
      <c r="H41" s="281">
        <f t="shared" si="73"/>
        <v>3306</v>
      </c>
      <c r="I41" s="281">
        <f t="shared" si="74"/>
        <v>3302</v>
      </c>
      <c r="J41" s="281">
        <f t="shared" si="75"/>
        <v>2754</v>
      </c>
      <c r="K41" s="281">
        <f t="shared" si="76"/>
        <v>2875</v>
      </c>
      <c r="L41" s="281">
        <f t="shared" si="77"/>
        <v>2017</v>
      </c>
      <c r="M41" s="281">
        <f t="shared" si="78"/>
        <v>2088</v>
      </c>
      <c r="N41" s="281">
        <f t="shared" si="79"/>
        <v>1231</v>
      </c>
      <c r="O41" s="281">
        <f t="shared" si="80"/>
        <v>1089</v>
      </c>
      <c r="P41" s="281">
        <f t="shared" si="81"/>
        <v>599</v>
      </c>
      <c r="Q41" s="281">
        <f t="shared" si="82"/>
        <v>599</v>
      </c>
      <c r="R41" s="281">
        <f t="shared" si="83"/>
        <v>234</v>
      </c>
      <c r="S41" s="281">
        <f t="shared" si="84"/>
        <v>421</v>
      </c>
      <c r="T41" s="281">
        <f t="shared" si="85"/>
        <v>53</v>
      </c>
      <c r="U41" s="281">
        <f t="shared" si="86"/>
        <v>173</v>
      </c>
      <c r="W41" s="16" t="s">
        <v>50</v>
      </c>
      <c r="X41" s="764">
        <f t="shared" si="88"/>
        <v>482</v>
      </c>
      <c r="Y41" s="764">
        <f t="shared" si="89"/>
        <v>460</v>
      </c>
      <c r="Z41" s="764">
        <f t="shared" si="90"/>
        <v>1144</v>
      </c>
      <c r="AA41" s="764">
        <f t="shared" si="91"/>
        <v>1250</v>
      </c>
      <c r="AB41" s="764">
        <f t="shared" si="92"/>
        <v>4706</v>
      </c>
      <c r="AC41" s="764">
        <f t="shared" si="93"/>
        <v>4246</v>
      </c>
      <c r="AD41" s="764">
        <f t="shared" si="94"/>
        <v>5200</v>
      </c>
      <c r="AE41" s="764">
        <f t="shared" si="95"/>
        <v>4698</v>
      </c>
      <c r="AF41" s="764">
        <f t="shared" si="96"/>
        <v>4173</v>
      </c>
      <c r="AG41" s="764">
        <f t="shared" si="97"/>
        <v>4027</v>
      </c>
      <c r="AH41" s="764">
        <f t="shared" si="98"/>
        <v>2984</v>
      </c>
      <c r="AI41" s="764">
        <f t="shared" si="99"/>
        <v>2947</v>
      </c>
      <c r="AJ41" s="764">
        <f t="shared" si="100"/>
        <v>1661</v>
      </c>
      <c r="AK41" s="764">
        <f t="shared" si="101"/>
        <v>1430</v>
      </c>
      <c r="AL41" s="764">
        <f t="shared" si="102"/>
        <v>692</v>
      </c>
      <c r="AM41" s="764">
        <f t="shared" si="103"/>
        <v>744</v>
      </c>
      <c r="AN41" s="764">
        <f t="shared" si="104"/>
        <v>272</v>
      </c>
      <c r="AO41" s="764">
        <f t="shared" si="105"/>
        <v>357</v>
      </c>
      <c r="AP41" s="764">
        <f t="shared" si="106"/>
        <v>43</v>
      </c>
      <c r="AQ41" s="764">
        <f t="shared" si="107"/>
        <v>136</v>
      </c>
      <c r="AR41" s="764">
        <f t="shared" si="87"/>
        <v>639</v>
      </c>
      <c r="AT41" s="16" t="s">
        <v>50</v>
      </c>
      <c r="AU41" s="13">
        <v>23</v>
      </c>
      <c r="AV41" s="13">
        <v>81</v>
      </c>
      <c r="AW41" s="13">
        <v>60</v>
      </c>
      <c r="AX41" s="13">
        <v>51</v>
      </c>
      <c r="AY41" s="13">
        <v>40</v>
      </c>
      <c r="AZ41" s="13">
        <v>45</v>
      </c>
      <c r="BA41" s="13">
        <v>32</v>
      </c>
      <c r="BB41" s="13">
        <v>42</v>
      </c>
      <c r="BC41" s="13">
        <v>42</v>
      </c>
      <c r="BD41" s="13">
        <v>44</v>
      </c>
      <c r="BE41" s="13">
        <v>62</v>
      </c>
      <c r="BF41" s="13">
        <v>49</v>
      </c>
      <c r="BG41" s="13">
        <v>50</v>
      </c>
      <c r="BH41" s="13">
        <v>78</v>
      </c>
      <c r="BI41" s="13">
        <v>79</v>
      </c>
      <c r="BJ41" s="13">
        <v>122</v>
      </c>
      <c r="BK41" s="13">
        <v>153</v>
      </c>
      <c r="BL41" s="13">
        <v>177</v>
      </c>
      <c r="BM41" s="13">
        <v>245</v>
      </c>
      <c r="BN41" s="13">
        <v>235</v>
      </c>
      <c r="BO41" s="13">
        <v>305</v>
      </c>
      <c r="BP41" s="13">
        <v>355</v>
      </c>
      <c r="BQ41" s="13">
        <v>374</v>
      </c>
      <c r="BR41" s="13">
        <v>398</v>
      </c>
      <c r="BS41" s="13">
        <v>421</v>
      </c>
      <c r="BT41" s="13">
        <v>429</v>
      </c>
      <c r="BU41" s="13">
        <v>483</v>
      </c>
      <c r="BV41" s="13">
        <v>452</v>
      </c>
      <c r="BW41" s="13">
        <v>507</v>
      </c>
      <c r="BX41" s="13">
        <v>522</v>
      </c>
      <c r="BY41" s="13">
        <v>472</v>
      </c>
      <c r="BZ41" s="13">
        <v>475</v>
      </c>
      <c r="CA41" s="13">
        <v>457</v>
      </c>
      <c r="CB41" s="13">
        <v>517</v>
      </c>
      <c r="CC41" s="13">
        <v>511</v>
      </c>
      <c r="CD41" s="13">
        <v>421</v>
      </c>
      <c r="CE41" s="13">
        <v>473</v>
      </c>
      <c r="CF41" s="13">
        <v>420</v>
      </c>
      <c r="CG41" s="13">
        <v>437</v>
      </c>
      <c r="CH41" s="13">
        <v>515</v>
      </c>
      <c r="CI41" s="13">
        <v>466</v>
      </c>
      <c r="CJ41" s="13">
        <v>433</v>
      </c>
      <c r="CK41" s="13">
        <v>448</v>
      </c>
      <c r="CL41" s="13">
        <v>442</v>
      </c>
      <c r="CM41" s="13">
        <v>420</v>
      </c>
      <c r="CN41" s="13">
        <v>378</v>
      </c>
      <c r="CO41" s="13">
        <v>331</v>
      </c>
      <c r="CP41" s="13">
        <v>357</v>
      </c>
      <c r="CQ41" s="13">
        <v>368</v>
      </c>
      <c r="CR41" s="13">
        <v>384</v>
      </c>
      <c r="CS41" s="13">
        <v>382</v>
      </c>
      <c r="CT41" s="13">
        <v>322</v>
      </c>
      <c r="CU41" s="13">
        <v>325</v>
      </c>
      <c r="CV41" s="13">
        <v>321</v>
      </c>
      <c r="CW41" s="13">
        <v>299</v>
      </c>
      <c r="CX41" s="13">
        <v>282</v>
      </c>
      <c r="CY41" s="13">
        <v>261</v>
      </c>
      <c r="CZ41" s="13">
        <v>266</v>
      </c>
      <c r="DA41" s="13">
        <v>240</v>
      </c>
      <c r="DB41" s="13">
        <v>249</v>
      </c>
      <c r="DC41" s="13">
        <v>208</v>
      </c>
      <c r="DD41" s="13">
        <v>206</v>
      </c>
      <c r="DE41" s="13">
        <v>151</v>
      </c>
      <c r="DF41" s="13">
        <v>165</v>
      </c>
      <c r="DG41" s="13">
        <v>140</v>
      </c>
      <c r="DH41" s="13">
        <v>109</v>
      </c>
      <c r="DI41" s="13">
        <v>126</v>
      </c>
      <c r="DJ41" s="13">
        <v>114</v>
      </c>
      <c r="DK41" s="13">
        <v>110</v>
      </c>
      <c r="DL41" s="13">
        <v>101</v>
      </c>
      <c r="DM41" s="13">
        <v>110</v>
      </c>
      <c r="DN41" s="13">
        <v>86</v>
      </c>
      <c r="DO41" s="13">
        <v>92</v>
      </c>
      <c r="DP41" s="13">
        <v>79</v>
      </c>
      <c r="DQ41" s="13">
        <v>72</v>
      </c>
      <c r="DR41" s="13">
        <v>63</v>
      </c>
      <c r="DS41" s="13">
        <v>66</v>
      </c>
      <c r="DT41" s="13">
        <v>64</v>
      </c>
      <c r="DU41" s="13">
        <v>49</v>
      </c>
      <c r="DV41" s="13">
        <v>63</v>
      </c>
      <c r="DW41" s="13">
        <v>42</v>
      </c>
      <c r="DX41" s="13">
        <v>50</v>
      </c>
      <c r="DY41" s="13">
        <v>40</v>
      </c>
      <c r="DZ41" s="13">
        <v>47</v>
      </c>
      <c r="EA41" s="13">
        <v>30</v>
      </c>
      <c r="EB41" s="13">
        <v>37</v>
      </c>
      <c r="EC41" s="13">
        <v>38</v>
      </c>
      <c r="ED41" s="13">
        <v>28</v>
      </c>
      <c r="EE41" s="13">
        <v>25</v>
      </c>
      <c r="EF41" s="13">
        <v>20</v>
      </c>
      <c r="EG41" s="13">
        <v>34</v>
      </c>
      <c r="EH41" s="13">
        <v>25</v>
      </c>
      <c r="EI41" s="13">
        <v>18</v>
      </c>
      <c r="EJ41" s="13">
        <v>14</v>
      </c>
      <c r="EK41" s="13">
        <v>12</v>
      </c>
      <c r="EL41" s="13">
        <v>10</v>
      </c>
      <c r="EM41" s="13">
        <v>10</v>
      </c>
      <c r="EN41" s="13">
        <v>5</v>
      </c>
      <c r="EO41" s="13">
        <v>4</v>
      </c>
      <c r="EP41" s="13">
        <v>2</v>
      </c>
      <c r="EQ41" s="13">
        <v>1</v>
      </c>
      <c r="ER41" s="13">
        <v>1</v>
      </c>
      <c r="ES41" s="13"/>
      <c r="ET41" s="13"/>
      <c r="EU41" s="13"/>
      <c r="EV41" s="13"/>
      <c r="EW41" s="13"/>
      <c r="EX41" s="13"/>
      <c r="EY41" s="13"/>
      <c r="EZ41" s="13"/>
      <c r="FA41" s="60">
        <v>20295</v>
      </c>
      <c r="FB41" s="13">
        <v>20295</v>
      </c>
      <c r="FC41" s="16" t="s">
        <v>50</v>
      </c>
      <c r="FD41" s="13">
        <v>22</v>
      </c>
      <c r="FE41" s="13">
        <v>85</v>
      </c>
      <c r="FF41" s="13">
        <v>67</v>
      </c>
      <c r="FG41" s="13">
        <v>61</v>
      </c>
      <c r="FH41" s="13">
        <v>38</v>
      </c>
      <c r="FI41" s="13">
        <v>36</v>
      </c>
      <c r="FJ41" s="13">
        <v>40</v>
      </c>
      <c r="FK41" s="13">
        <v>45</v>
      </c>
      <c r="FL41" s="13">
        <v>47</v>
      </c>
      <c r="FM41" s="13">
        <v>41</v>
      </c>
      <c r="FN41" s="13">
        <v>53</v>
      </c>
      <c r="FO41" s="13">
        <v>48</v>
      </c>
      <c r="FP41" s="13">
        <v>63</v>
      </c>
      <c r="FQ41" s="13">
        <v>59</v>
      </c>
      <c r="FR41" s="13">
        <v>67</v>
      </c>
      <c r="FS41" s="13">
        <v>116</v>
      </c>
      <c r="FT41" s="13">
        <v>135</v>
      </c>
      <c r="FU41" s="13">
        <v>130</v>
      </c>
      <c r="FV41" s="13">
        <v>238</v>
      </c>
      <c r="FW41" s="13">
        <v>235</v>
      </c>
      <c r="FX41" s="13">
        <v>297</v>
      </c>
      <c r="FY41" s="13">
        <v>371</v>
      </c>
      <c r="FZ41" s="13">
        <v>399</v>
      </c>
      <c r="GA41" s="13">
        <v>431</v>
      </c>
      <c r="GB41" s="13">
        <v>475</v>
      </c>
      <c r="GC41" s="13">
        <v>530</v>
      </c>
      <c r="GD41" s="13">
        <v>540</v>
      </c>
      <c r="GE41" s="13">
        <v>540</v>
      </c>
      <c r="GF41" s="13">
        <v>541</v>
      </c>
      <c r="GG41" s="13">
        <v>582</v>
      </c>
      <c r="GH41" s="13">
        <v>573</v>
      </c>
      <c r="GI41" s="13">
        <v>538</v>
      </c>
      <c r="GJ41" s="13">
        <v>545</v>
      </c>
      <c r="GK41" s="13">
        <v>497</v>
      </c>
      <c r="GL41" s="13">
        <v>507</v>
      </c>
      <c r="GM41" s="13">
        <v>505</v>
      </c>
      <c r="GN41" s="13">
        <v>472</v>
      </c>
      <c r="GO41" s="13">
        <v>507</v>
      </c>
      <c r="GP41" s="13">
        <v>502</v>
      </c>
      <c r="GQ41" s="13">
        <v>554</v>
      </c>
      <c r="GR41" s="13">
        <v>476</v>
      </c>
      <c r="GS41" s="13">
        <v>519</v>
      </c>
      <c r="GT41" s="13">
        <v>460</v>
      </c>
      <c r="GU41" s="13">
        <v>462</v>
      </c>
      <c r="GV41" s="13">
        <v>390</v>
      </c>
      <c r="GW41" s="13">
        <v>401</v>
      </c>
      <c r="GX41" s="13">
        <v>386</v>
      </c>
      <c r="GY41" s="13">
        <v>339</v>
      </c>
      <c r="GZ41" s="13">
        <v>387</v>
      </c>
      <c r="HA41" s="13">
        <v>353</v>
      </c>
      <c r="HB41" s="13">
        <v>362</v>
      </c>
      <c r="HC41" s="13">
        <v>347</v>
      </c>
      <c r="HD41" s="13">
        <v>312</v>
      </c>
      <c r="HE41" s="13">
        <v>300</v>
      </c>
      <c r="HF41" s="13">
        <v>273</v>
      </c>
      <c r="HG41" s="13">
        <v>313</v>
      </c>
      <c r="HH41" s="13">
        <v>288</v>
      </c>
      <c r="HI41" s="13">
        <v>254</v>
      </c>
      <c r="HJ41" s="13">
        <v>263</v>
      </c>
      <c r="HK41" s="13">
        <v>272</v>
      </c>
      <c r="HL41" s="13">
        <v>216</v>
      </c>
      <c r="HM41" s="13">
        <v>187</v>
      </c>
      <c r="HN41" s="13">
        <v>211</v>
      </c>
      <c r="HO41" s="13">
        <v>185</v>
      </c>
      <c r="HP41" s="13">
        <v>190</v>
      </c>
      <c r="HQ41" s="13">
        <v>151</v>
      </c>
      <c r="HR41" s="13">
        <v>145</v>
      </c>
      <c r="HS41" s="13">
        <v>138</v>
      </c>
      <c r="HT41" s="13">
        <v>130</v>
      </c>
      <c r="HU41" s="13">
        <v>108</v>
      </c>
      <c r="HV41" s="13">
        <v>89</v>
      </c>
      <c r="HW41" s="13">
        <v>86</v>
      </c>
      <c r="HX41" s="13">
        <v>77</v>
      </c>
      <c r="HY41" s="13">
        <v>80</v>
      </c>
      <c r="HZ41" s="13">
        <v>74</v>
      </c>
      <c r="IA41" s="13">
        <v>64</v>
      </c>
      <c r="IB41" s="13">
        <v>58</v>
      </c>
      <c r="IC41" s="13">
        <v>57</v>
      </c>
      <c r="ID41" s="13">
        <v>49</v>
      </c>
      <c r="IE41" s="13">
        <v>58</v>
      </c>
      <c r="IF41" s="13">
        <v>40</v>
      </c>
      <c r="IG41" s="13">
        <v>35</v>
      </c>
      <c r="IH41" s="13">
        <v>33</v>
      </c>
      <c r="II41" s="13">
        <v>36</v>
      </c>
      <c r="IJ41" s="13">
        <v>36</v>
      </c>
      <c r="IK41" s="13">
        <v>20</v>
      </c>
      <c r="IL41" s="13">
        <v>19</v>
      </c>
      <c r="IM41" s="13">
        <v>16</v>
      </c>
      <c r="IN41" s="13">
        <v>19</v>
      </c>
      <c r="IO41" s="13">
        <v>18</v>
      </c>
      <c r="IP41" s="13">
        <v>6</v>
      </c>
      <c r="IQ41" s="13">
        <v>8</v>
      </c>
      <c r="IR41" s="13">
        <v>7</v>
      </c>
      <c r="IS41" s="13">
        <v>7</v>
      </c>
      <c r="IT41" s="13">
        <v>3</v>
      </c>
      <c r="IU41" s="13">
        <v>6</v>
      </c>
      <c r="IV41" s="13">
        <v>5</v>
      </c>
      <c r="IW41" s="13">
        <v>1</v>
      </c>
      <c r="IX41" s="13"/>
      <c r="IY41" s="13"/>
      <c r="IZ41" s="13"/>
      <c r="JA41" s="13"/>
      <c r="JB41" s="13"/>
      <c r="JC41" s="13"/>
      <c r="JD41" s="13"/>
      <c r="JE41" s="13"/>
      <c r="JF41" s="60">
        <v>21357</v>
      </c>
      <c r="JG41" s="13">
        <v>84</v>
      </c>
      <c r="JH41" s="13">
        <v>30</v>
      </c>
      <c r="JI41" s="13">
        <v>1</v>
      </c>
      <c r="JJ41" s="13">
        <v>1</v>
      </c>
      <c r="JK41" s="13">
        <v>3</v>
      </c>
      <c r="JL41" s="13">
        <v>2</v>
      </c>
      <c r="JM41" s="13">
        <v>3</v>
      </c>
      <c r="JN41" s="13">
        <v>3</v>
      </c>
      <c r="JO41" s="13">
        <v>2</v>
      </c>
      <c r="JP41" s="13"/>
      <c r="JQ41" s="13">
        <v>2</v>
      </c>
      <c r="JR41" s="13">
        <v>3</v>
      </c>
      <c r="JS41" s="13"/>
      <c r="JT41" s="13">
        <v>2</v>
      </c>
      <c r="JU41" s="13">
        <v>1</v>
      </c>
      <c r="JV41" s="13">
        <v>3</v>
      </c>
      <c r="JW41" s="13">
        <v>5</v>
      </c>
      <c r="JX41" s="13">
        <v>2</v>
      </c>
      <c r="JY41" s="13">
        <v>4</v>
      </c>
      <c r="JZ41" s="13">
        <v>8</v>
      </c>
      <c r="KA41" s="13">
        <v>9</v>
      </c>
      <c r="KB41" s="13">
        <v>12</v>
      </c>
      <c r="KC41" s="13">
        <v>8</v>
      </c>
      <c r="KD41" s="13">
        <v>10</v>
      </c>
      <c r="KE41" s="13">
        <v>11</v>
      </c>
      <c r="KF41" s="13">
        <v>8</v>
      </c>
      <c r="KG41" s="13">
        <v>9</v>
      </c>
      <c r="KH41" s="13">
        <v>12</v>
      </c>
      <c r="KI41" s="13">
        <v>9</v>
      </c>
      <c r="KJ41" s="13">
        <v>14</v>
      </c>
      <c r="KK41" s="13">
        <v>8</v>
      </c>
      <c r="KL41" s="13">
        <v>6</v>
      </c>
      <c r="KM41" s="13">
        <v>9</v>
      </c>
      <c r="KN41" s="13">
        <v>13</v>
      </c>
      <c r="KO41" s="13">
        <v>13</v>
      </c>
      <c r="KP41" s="13">
        <v>19</v>
      </c>
      <c r="KQ41" s="13">
        <v>11</v>
      </c>
      <c r="KR41" s="13">
        <v>6</v>
      </c>
      <c r="KS41" s="13">
        <v>2</v>
      </c>
      <c r="KT41" s="13">
        <v>8</v>
      </c>
      <c r="KU41" s="13">
        <v>4</v>
      </c>
      <c r="KV41" s="13">
        <v>14</v>
      </c>
      <c r="KW41" s="13">
        <v>3</v>
      </c>
      <c r="KX41" s="13">
        <v>8</v>
      </c>
      <c r="KY41" s="13">
        <v>8</v>
      </c>
      <c r="KZ41" s="13">
        <v>12</v>
      </c>
      <c r="LA41" s="13">
        <v>10</v>
      </c>
      <c r="LB41" s="13">
        <v>5</v>
      </c>
      <c r="LC41" s="13">
        <v>6</v>
      </c>
      <c r="LD41" s="13">
        <v>4</v>
      </c>
      <c r="LE41" s="13">
        <v>6</v>
      </c>
      <c r="LF41" s="13">
        <v>2</v>
      </c>
      <c r="LG41" s="13">
        <v>8</v>
      </c>
      <c r="LH41" s="13">
        <v>7</v>
      </c>
      <c r="LI41" s="13">
        <v>10</v>
      </c>
      <c r="LJ41" s="13">
        <v>8</v>
      </c>
      <c r="LK41" s="13">
        <v>8</v>
      </c>
      <c r="LL41" s="13">
        <v>4</v>
      </c>
      <c r="LM41" s="13">
        <v>2</v>
      </c>
      <c r="LN41" s="13">
        <v>7</v>
      </c>
      <c r="LO41" s="13">
        <v>3</v>
      </c>
      <c r="LP41" s="13">
        <v>5</v>
      </c>
      <c r="LQ41" s="13">
        <v>2</v>
      </c>
      <c r="LR41" s="13">
        <v>2</v>
      </c>
      <c r="LS41" s="13">
        <v>7</v>
      </c>
      <c r="LT41" s="13">
        <v>1</v>
      </c>
      <c r="LU41" s="13">
        <v>2</v>
      </c>
      <c r="LV41" s="13">
        <v>5</v>
      </c>
      <c r="LW41" s="13">
        <v>5</v>
      </c>
      <c r="LX41" s="13">
        <v>3</v>
      </c>
      <c r="LY41" s="13">
        <v>7</v>
      </c>
      <c r="LZ41" s="13">
        <v>3</v>
      </c>
      <c r="MA41" s="13">
        <v>3</v>
      </c>
      <c r="MB41" s="13">
        <v>3</v>
      </c>
      <c r="MC41" s="13">
        <v>3</v>
      </c>
      <c r="MD41" s="13">
        <v>3</v>
      </c>
      <c r="ME41" s="13">
        <v>1</v>
      </c>
      <c r="MF41" s="13"/>
      <c r="MG41" s="13">
        <v>2</v>
      </c>
      <c r="MH41" s="13">
        <v>6</v>
      </c>
      <c r="MI41" s="13">
        <v>5</v>
      </c>
      <c r="MJ41" s="13">
        <v>3</v>
      </c>
      <c r="MK41" s="13">
        <v>5</v>
      </c>
      <c r="ML41" s="13">
        <v>11</v>
      </c>
      <c r="MM41" s="13">
        <v>5</v>
      </c>
      <c r="MN41" s="13">
        <v>3</v>
      </c>
      <c r="MO41" s="13">
        <v>4</v>
      </c>
      <c r="MP41" s="13">
        <v>2</v>
      </c>
      <c r="MQ41" s="13">
        <v>3</v>
      </c>
      <c r="MR41" s="13">
        <v>1</v>
      </c>
      <c r="MS41" s="13">
        <v>4</v>
      </c>
      <c r="MT41" s="13">
        <v>3</v>
      </c>
      <c r="MU41" s="13">
        <v>4</v>
      </c>
      <c r="MV41" s="13">
        <v>4</v>
      </c>
      <c r="MW41" s="13">
        <v>5</v>
      </c>
      <c r="MX41" s="13">
        <v>6</v>
      </c>
      <c r="MY41" s="13">
        <v>2</v>
      </c>
      <c r="MZ41" s="13">
        <v>2</v>
      </c>
      <c r="NA41" s="13">
        <v>3</v>
      </c>
      <c r="NB41" s="13">
        <v>2</v>
      </c>
      <c r="NC41" s="13"/>
      <c r="ND41" s="13">
        <v>1</v>
      </c>
      <c r="NE41" s="13"/>
      <c r="NF41" s="13"/>
      <c r="NG41" s="13">
        <v>1</v>
      </c>
      <c r="NH41" s="13">
        <v>1</v>
      </c>
      <c r="NI41" s="13">
        <v>1</v>
      </c>
      <c r="NJ41" s="60">
        <v>639</v>
      </c>
      <c r="NK41" s="13">
        <v>21996</v>
      </c>
      <c r="NL41" s="448"/>
      <c r="NM41" s="448"/>
      <c r="NN41" s="448"/>
    </row>
    <row r="42" spans="1:378">
      <c r="A42" s="8" t="s">
        <v>53</v>
      </c>
      <c r="B42" s="281">
        <f t="shared" si="67"/>
        <v>42</v>
      </c>
      <c r="C42" s="281">
        <f t="shared" si="68"/>
        <v>47</v>
      </c>
      <c r="D42" s="281">
        <f t="shared" si="69"/>
        <v>49</v>
      </c>
      <c r="E42" s="281">
        <f t="shared" si="70"/>
        <v>66</v>
      </c>
      <c r="F42" s="281">
        <f t="shared" si="71"/>
        <v>79</v>
      </c>
      <c r="G42" s="281">
        <f t="shared" si="72"/>
        <v>104</v>
      </c>
      <c r="H42" s="281">
        <f t="shared" si="73"/>
        <v>76</v>
      </c>
      <c r="I42" s="281">
        <f t="shared" si="74"/>
        <v>87</v>
      </c>
      <c r="J42" s="281">
        <f t="shared" si="75"/>
        <v>61</v>
      </c>
      <c r="K42" s="281">
        <f t="shared" si="76"/>
        <v>79</v>
      </c>
      <c r="L42" s="281">
        <f t="shared" si="77"/>
        <v>47</v>
      </c>
      <c r="M42" s="281">
        <f t="shared" si="78"/>
        <v>59</v>
      </c>
      <c r="N42" s="281">
        <f t="shared" si="79"/>
        <v>41</v>
      </c>
      <c r="O42" s="281">
        <f t="shared" si="80"/>
        <v>37</v>
      </c>
      <c r="P42" s="281">
        <f t="shared" si="81"/>
        <v>32</v>
      </c>
      <c r="Q42" s="281">
        <f t="shared" si="82"/>
        <v>32</v>
      </c>
      <c r="R42" s="281">
        <f t="shared" si="83"/>
        <v>8</v>
      </c>
      <c r="S42" s="281">
        <f t="shared" si="84"/>
        <v>22</v>
      </c>
      <c r="T42" s="281">
        <f t="shared" si="85"/>
        <v>2</v>
      </c>
      <c r="U42" s="281">
        <f t="shared" si="86"/>
        <v>3</v>
      </c>
      <c r="W42" s="16" t="s">
        <v>51</v>
      </c>
      <c r="X42" s="764">
        <f t="shared" si="88"/>
        <v>23</v>
      </c>
      <c r="Y42" s="764">
        <f t="shared" si="89"/>
        <v>21</v>
      </c>
      <c r="Z42" s="764">
        <f t="shared" si="90"/>
        <v>63</v>
      </c>
      <c r="AA42" s="764">
        <f t="shared" si="91"/>
        <v>99</v>
      </c>
      <c r="AB42" s="764">
        <f t="shared" si="92"/>
        <v>206</v>
      </c>
      <c r="AC42" s="764">
        <f t="shared" si="93"/>
        <v>231</v>
      </c>
      <c r="AD42" s="764">
        <f t="shared" si="94"/>
        <v>284</v>
      </c>
      <c r="AE42" s="764">
        <f t="shared" si="95"/>
        <v>249</v>
      </c>
      <c r="AF42" s="764">
        <f t="shared" si="96"/>
        <v>216</v>
      </c>
      <c r="AG42" s="764">
        <f t="shared" si="97"/>
        <v>216</v>
      </c>
      <c r="AH42" s="764">
        <f t="shared" si="98"/>
        <v>149</v>
      </c>
      <c r="AI42" s="764">
        <f t="shared" si="99"/>
        <v>171</v>
      </c>
      <c r="AJ42" s="764">
        <f t="shared" si="100"/>
        <v>105</v>
      </c>
      <c r="AK42" s="764">
        <f t="shared" si="101"/>
        <v>108</v>
      </c>
      <c r="AL42" s="764">
        <f t="shared" si="102"/>
        <v>57</v>
      </c>
      <c r="AM42" s="764">
        <f t="shared" si="103"/>
        <v>69</v>
      </c>
      <c r="AN42" s="764">
        <f t="shared" si="104"/>
        <v>22</v>
      </c>
      <c r="AO42" s="764">
        <f t="shared" si="105"/>
        <v>37</v>
      </c>
      <c r="AP42" s="764">
        <f t="shared" si="106"/>
        <v>6</v>
      </c>
      <c r="AQ42" s="764">
        <f t="shared" si="107"/>
        <v>6</v>
      </c>
      <c r="AR42" s="764">
        <f t="shared" si="87"/>
        <v>16</v>
      </c>
      <c r="AT42" s="16" t="s">
        <v>51</v>
      </c>
      <c r="AU42" s="13">
        <v>1</v>
      </c>
      <c r="AV42" s="13">
        <v>1</v>
      </c>
      <c r="AW42" s="13">
        <v>2</v>
      </c>
      <c r="AX42" s="13">
        <v>3</v>
      </c>
      <c r="AY42" s="13">
        <v>4</v>
      </c>
      <c r="AZ42" s="13">
        <v>1</v>
      </c>
      <c r="BA42" s="13">
        <v>2</v>
      </c>
      <c r="BB42" s="13">
        <v>3</v>
      </c>
      <c r="BC42" s="13">
        <v>2</v>
      </c>
      <c r="BD42" s="13">
        <v>2</v>
      </c>
      <c r="BE42" s="13">
        <v>1</v>
      </c>
      <c r="BF42" s="13">
        <v>5</v>
      </c>
      <c r="BG42" s="13">
        <v>2</v>
      </c>
      <c r="BH42" s="13">
        <v>1</v>
      </c>
      <c r="BI42" s="13">
        <v>5</v>
      </c>
      <c r="BJ42" s="13">
        <v>12</v>
      </c>
      <c r="BK42" s="13">
        <v>12</v>
      </c>
      <c r="BL42" s="13">
        <v>13</v>
      </c>
      <c r="BM42" s="13">
        <v>28</v>
      </c>
      <c r="BN42" s="13">
        <v>20</v>
      </c>
      <c r="BO42" s="13">
        <v>12</v>
      </c>
      <c r="BP42" s="13">
        <v>22</v>
      </c>
      <c r="BQ42" s="13">
        <v>25</v>
      </c>
      <c r="BR42" s="13">
        <v>24</v>
      </c>
      <c r="BS42" s="13">
        <v>22</v>
      </c>
      <c r="BT42" s="13">
        <v>28</v>
      </c>
      <c r="BU42" s="13">
        <v>21</v>
      </c>
      <c r="BV42" s="13">
        <v>29</v>
      </c>
      <c r="BW42" s="13">
        <v>27</v>
      </c>
      <c r="BX42" s="13">
        <v>21</v>
      </c>
      <c r="BY42" s="13">
        <v>29</v>
      </c>
      <c r="BZ42" s="13">
        <v>25</v>
      </c>
      <c r="CA42" s="13">
        <v>26</v>
      </c>
      <c r="CB42" s="13">
        <v>15</v>
      </c>
      <c r="CC42" s="13">
        <v>28</v>
      </c>
      <c r="CD42" s="13">
        <v>30</v>
      </c>
      <c r="CE42" s="13">
        <v>22</v>
      </c>
      <c r="CF42" s="13">
        <v>13</v>
      </c>
      <c r="CG42" s="13">
        <v>31</v>
      </c>
      <c r="CH42" s="13">
        <v>30</v>
      </c>
      <c r="CI42" s="13">
        <v>19</v>
      </c>
      <c r="CJ42" s="13">
        <v>19</v>
      </c>
      <c r="CK42" s="13">
        <v>22</v>
      </c>
      <c r="CL42" s="13">
        <v>24</v>
      </c>
      <c r="CM42" s="13">
        <v>27</v>
      </c>
      <c r="CN42" s="13">
        <v>25</v>
      </c>
      <c r="CO42" s="13">
        <v>27</v>
      </c>
      <c r="CP42" s="13">
        <v>22</v>
      </c>
      <c r="CQ42" s="13">
        <v>13</v>
      </c>
      <c r="CR42" s="13">
        <v>18</v>
      </c>
      <c r="CS42" s="13">
        <v>13</v>
      </c>
      <c r="CT42" s="13">
        <v>21</v>
      </c>
      <c r="CU42" s="13">
        <v>24</v>
      </c>
      <c r="CV42" s="13">
        <v>15</v>
      </c>
      <c r="CW42" s="13">
        <v>15</v>
      </c>
      <c r="CX42" s="13">
        <v>19</v>
      </c>
      <c r="CY42" s="13">
        <v>15</v>
      </c>
      <c r="CZ42" s="13">
        <v>14</v>
      </c>
      <c r="DA42" s="13">
        <v>17</v>
      </c>
      <c r="DB42" s="13">
        <v>18</v>
      </c>
      <c r="DC42" s="13">
        <v>15</v>
      </c>
      <c r="DD42" s="13">
        <v>11</v>
      </c>
      <c r="DE42" s="13">
        <v>9</v>
      </c>
      <c r="DF42" s="13">
        <v>14</v>
      </c>
      <c r="DG42" s="13">
        <v>10</v>
      </c>
      <c r="DH42" s="13">
        <v>9</v>
      </c>
      <c r="DI42" s="13">
        <v>12</v>
      </c>
      <c r="DJ42" s="13">
        <v>10</v>
      </c>
      <c r="DK42" s="13">
        <v>12</v>
      </c>
      <c r="DL42" s="13">
        <v>6</v>
      </c>
      <c r="DM42" s="13">
        <v>6</v>
      </c>
      <c r="DN42" s="13">
        <v>8</v>
      </c>
      <c r="DO42" s="13">
        <v>6</v>
      </c>
      <c r="DP42" s="13">
        <v>7</v>
      </c>
      <c r="DQ42" s="13">
        <v>7</v>
      </c>
      <c r="DR42" s="13">
        <v>9</v>
      </c>
      <c r="DS42" s="13">
        <v>8</v>
      </c>
      <c r="DT42" s="13">
        <v>11</v>
      </c>
      <c r="DU42" s="13">
        <v>4</v>
      </c>
      <c r="DV42" s="13">
        <v>3</v>
      </c>
      <c r="DW42" s="13">
        <v>6</v>
      </c>
      <c r="DX42" s="13">
        <v>4</v>
      </c>
      <c r="DY42" s="13">
        <v>7</v>
      </c>
      <c r="DZ42" s="13">
        <v>4</v>
      </c>
      <c r="EA42" s="13">
        <v>2</v>
      </c>
      <c r="EB42" s="13">
        <v>5</v>
      </c>
      <c r="EC42" s="13">
        <v>1</v>
      </c>
      <c r="ED42" s="13">
        <v>4</v>
      </c>
      <c r="EE42" s="13">
        <v>4</v>
      </c>
      <c r="EF42" s="13"/>
      <c r="EG42" s="13">
        <v>2</v>
      </c>
      <c r="EH42" s="13"/>
      <c r="EI42" s="13"/>
      <c r="EJ42" s="13">
        <v>1</v>
      </c>
      <c r="EK42" s="13"/>
      <c r="EL42" s="13">
        <v>2</v>
      </c>
      <c r="EM42" s="13">
        <v>1</v>
      </c>
      <c r="EN42" s="13"/>
      <c r="EO42" s="13"/>
      <c r="EP42" s="13"/>
      <c r="EQ42" s="13"/>
      <c r="ER42" s="13"/>
      <c r="ES42" s="13"/>
      <c r="ET42" s="13"/>
      <c r="EU42" s="13"/>
      <c r="EV42" s="13"/>
      <c r="EW42" s="13"/>
      <c r="EX42" s="13"/>
      <c r="EY42" s="13"/>
      <c r="EZ42" s="13"/>
      <c r="FA42" s="60">
        <v>1207</v>
      </c>
      <c r="FB42" s="13">
        <v>1207</v>
      </c>
      <c r="FC42" s="16" t="s">
        <v>51</v>
      </c>
      <c r="FD42" s="13">
        <v>1</v>
      </c>
      <c r="FE42" s="13">
        <v>4</v>
      </c>
      <c r="FF42" s="13">
        <v>2</v>
      </c>
      <c r="FG42" s="13">
        <v>2</v>
      </c>
      <c r="FH42" s="13">
        <v>5</v>
      </c>
      <c r="FI42" s="13">
        <v>2</v>
      </c>
      <c r="FJ42" s="13">
        <v>2</v>
      </c>
      <c r="FK42" s="13">
        <v>2</v>
      </c>
      <c r="FL42" s="13">
        <v>1</v>
      </c>
      <c r="FM42" s="13">
        <v>2</v>
      </c>
      <c r="FN42" s="13">
        <v>1</v>
      </c>
      <c r="FO42" s="13">
        <v>2</v>
      </c>
      <c r="FP42" s="13">
        <v>4</v>
      </c>
      <c r="FQ42" s="13">
        <v>6</v>
      </c>
      <c r="FR42" s="13">
        <v>2</v>
      </c>
      <c r="FS42" s="13">
        <v>3</v>
      </c>
      <c r="FT42" s="13">
        <v>8</v>
      </c>
      <c r="FU42" s="13">
        <v>8</v>
      </c>
      <c r="FV42" s="13">
        <v>15</v>
      </c>
      <c r="FW42" s="13">
        <v>14</v>
      </c>
      <c r="FX42" s="13">
        <v>17</v>
      </c>
      <c r="FY42" s="13">
        <v>15</v>
      </c>
      <c r="FZ42" s="13">
        <v>12</v>
      </c>
      <c r="GA42" s="13">
        <v>14</v>
      </c>
      <c r="GB42" s="13">
        <v>25</v>
      </c>
      <c r="GC42" s="13">
        <v>20</v>
      </c>
      <c r="GD42" s="13">
        <v>30</v>
      </c>
      <c r="GE42" s="13">
        <v>24</v>
      </c>
      <c r="GF42" s="13">
        <v>22</v>
      </c>
      <c r="GG42" s="13">
        <v>27</v>
      </c>
      <c r="GH42" s="13">
        <v>28</v>
      </c>
      <c r="GI42" s="13">
        <v>32</v>
      </c>
      <c r="GJ42" s="13">
        <v>25</v>
      </c>
      <c r="GK42" s="13">
        <v>25</v>
      </c>
      <c r="GL42" s="13">
        <v>31</v>
      </c>
      <c r="GM42" s="13">
        <v>33</v>
      </c>
      <c r="GN42" s="13">
        <v>28</v>
      </c>
      <c r="GO42" s="13">
        <v>30</v>
      </c>
      <c r="GP42" s="13">
        <v>23</v>
      </c>
      <c r="GQ42" s="13">
        <v>29</v>
      </c>
      <c r="GR42" s="13">
        <v>37</v>
      </c>
      <c r="GS42" s="13">
        <v>27</v>
      </c>
      <c r="GT42" s="13">
        <v>18</v>
      </c>
      <c r="GU42" s="13">
        <v>23</v>
      </c>
      <c r="GV42" s="13">
        <v>21</v>
      </c>
      <c r="GW42" s="13">
        <v>19</v>
      </c>
      <c r="GX42" s="13">
        <v>24</v>
      </c>
      <c r="GY42" s="13">
        <v>12</v>
      </c>
      <c r="GZ42" s="13">
        <v>22</v>
      </c>
      <c r="HA42" s="13">
        <v>13</v>
      </c>
      <c r="HB42" s="13">
        <v>11</v>
      </c>
      <c r="HC42" s="13">
        <v>12</v>
      </c>
      <c r="HD42" s="13">
        <v>24</v>
      </c>
      <c r="HE42" s="13">
        <v>10</v>
      </c>
      <c r="HF42" s="13">
        <v>8</v>
      </c>
      <c r="HG42" s="13">
        <v>17</v>
      </c>
      <c r="HH42" s="13">
        <v>21</v>
      </c>
      <c r="HI42" s="13">
        <v>13</v>
      </c>
      <c r="HJ42" s="13">
        <v>20</v>
      </c>
      <c r="HK42" s="13">
        <v>13</v>
      </c>
      <c r="HL42" s="13">
        <v>8</v>
      </c>
      <c r="HM42" s="13">
        <v>16</v>
      </c>
      <c r="HN42" s="13">
        <v>9</v>
      </c>
      <c r="HO42" s="13">
        <v>15</v>
      </c>
      <c r="HP42" s="13">
        <v>15</v>
      </c>
      <c r="HQ42" s="13">
        <v>3</v>
      </c>
      <c r="HR42" s="13">
        <v>10</v>
      </c>
      <c r="HS42" s="13">
        <v>12</v>
      </c>
      <c r="HT42" s="13">
        <v>9</v>
      </c>
      <c r="HU42" s="13">
        <v>8</v>
      </c>
      <c r="HV42" s="13">
        <v>7</v>
      </c>
      <c r="HW42" s="13">
        <v>3</v>
      </c>
      <c r="HX42" s="13">
        <v>7</v>
      </c>
      <c r="HY42" s="13">
        <v>9</v>
      </c>
      <c r="HZ42" s="13">
        <v>10</v>
      </c>
      <c r="IA42" s="13">
        <v>6</v>
      </c>
      <c r="IB42" s="13">
        <v>6</v>
      </c>
      <c r="IC42" s="13">
        <v>3</v>
      </c>
      <c r="ID42" s="13">
        <v>2</v>
      </c>
      <c r="IE42" s="13">
        <v>4</v>
      </c>
      <c r="IF42" s="13">
        <v>2</v>
      </c>
      <c r="IG42" s="13">
        <v>4</v>
      </c>
      <c r="IH42" s="13">
        <v>2</v>
      </c>
      <c r="II42" s="13">
        <v>3</v>
      </c>
      <c r="IJ42" s="13">
        <v>3</v>
      </c>
      <c r="IK42" s="13">
        <v>3</v>
      </c>
      <c r="IL42" s="13"/>
      <c r="IM42" s="13">
        <v>2</v>
      </c>
      <c r="IN42" s="13">
        <v>2</v>
      </c>
      <c r="IO42" s="13">
        <v>1</v>
      </c>
      <c r="IP42" s="13">
        <v>4</v>
      </c>
      <c r="IQ42" s="13"/>
      <c r="IR42" s="13"/>
      <c r="IS42" s="13">
        <v>1</v>
      </c>
      <c r="IT42" s="13">
        <v>1</v>
      </c>
      <c r="IU42" s="13"/>
      <c r="IV42" s="13"/>
      <c r="IW42" s="13"/>
      <c r="IX42" s="13"/>
      <c r="IY42" s="13"/>
      <c r="IZ42" s="13"/>
      <c r="JA42" s="13"/>
      <c r="JB42" s="13"/>
      <c r="JC42" s="13"/>
      <c r="JD42" s="13"/>
      <c r="JE42" s="13"/>
      <c r="JF42" s="60">
        <v>1131</v>
      </c>
      <c r="JG42" s="13"/>
      <c r="JH42" s="13"/>
      <c r="JI42" s="13"/>
      <c r="JJ42" s="13"/>
      <c r="JK42" s="13"/>
      <c r="JL42" s="13"/>
      <c r="JM42" s="13"/>
      <c r="JN42" s="13"/>
      <c r="JO42" s="13"/>
      <c r="JP42" s="13"/>
      <c r="JQ42" s="13"/>
      <c r="JR42" s="13"/>
      <c r="JS42" s="13"/>
      <c r="JT42" s="13"/>
      <c r="JU42" s="13"/>
      <c r="JV42" s="13"/>
      <c r="JW42" s="13"/>
      <c r="JX42" s="13"/>
      <c r="JY42" s="13">
        <v>1</v>
      </c>
      <c r="JZ42" s="13"/>
      <c r="KA42" s="13"/>
      <c r="KB42" s="13"/>
      <c r="KC42" s="13"/>
      <c r="KD42" s="13"/>
      <c r="KE42" s="13"/>
      <c r="KF42" s="13"/>
      <c r="KG42" s="13"/>
      <c r="KH42" s="13">
        <v>1</v>
      </c>
      <c r="KI42" s="13"/>
      <c r="KJ42" s="13"/>
      <c r="KK42" s="13">
        <v>1</v>
      </c>
      <c r="KL42" s="13">
        <v>1</v>
      </c>
      <c r="KM42" s="13"/>
      <c r="KN42" s="13"/>
      <c r="KO42" s="13">
        <v>1</v>
      </c>
      <c r="KP42" s="13">
        <v>1</v>
      </c>
      <c r="KQ42" s="13"/>
      <c r="KR42" s="13"/>
      <c r="KS42" s="13"/>
      <c r="KT42" s="13">
        <v>1</v>
      </c>
      <c r="KU42" s="13"/>
      <c r="KV42" s="13"/>
      <c r="KW42" s="13"/>
      <c r="KX42" s="13"/>
      <c r="KY42" s="13"/>
      <c r="KZ42" s="13"/>
      <c r="LA42" s="13"/>
      <c r="LB42" s="13"/>
      <c r="LC42" s="13"/>
      <c r="LD42" s="13"/>
      <c r="LE42" s="13"/>
      <c r="LF42" s="13"/>
      <c r="LG42" s="13"/>
      <c r="LH42" s="13"/>
      <c r="LI42" s="13"/>
      <c r="LJ42" s="13"/>
      <c r="LK42" s="13"/>
      <c r="LL42" s="13">
        <v>1</v>
      </c>
      <c r="LM42" s="13"/>
      <c r="LN42" s="13"/>
      <c r="LO42" s="13"/>
      <c r="LP42" s="13">
        <v>1</v>
      </c>
      <c r="LQ42" s="13"/>
      <c r="LR42" s="13"/>
      <c r="LS42" s="13"/>
      <c r="LT42" s="13"/>
      <c r="LU42" s="13"/>
      <c r="LV42" s="13"/>
      <c r="LW42" s="13"/>
      <c r="LX42" s="13"/>
      <c r="LY42" s="13"/>
      <c r="LZ42" s="13"/>
      <c r="MA42" s="13"/>
      <c r="MB42" s="13"/>
      <c r="MC42" s="13"/>
      <c r="MD42" s="13"/>
      <c r="ME42" s="13"/>
      <c r="MF42" s="13"/>
      <c r="MG42" s="13"/>
      <c r="MH42" s="13"/>
      <c r="MI42" s="13"/>
      <c r="MJ42" s="13"/>
      <c r="MK42" s="13">
        <v>1</v>
      </c>
      <c r="ML42" s="13"/>
      <c r="MM42" s="13">
        <v>1</v>
      </c>
      <c r="MN42" s="13"/>
      <c r="MO42" s="13"/>
      <c r="MP42" s="13"/>
      <c r="MQ42" s="13"/>
      <c r="MR42" s="13"/>
      <c r="MS42" s="13">
        <v>1</v>
      </c>
      <c r="MT42" s="13"/>
      <c r="MU42" s="13">
        <v>2</v>
      </c>
      <c r="MV42" s="13"/>
      <c r="MW42" s="13"/>
      <c r="MX42" s="13"/>
      <c r="MY42" s="13"/>
      <c r="MZ42" s="13"/>
      <c r="NA42" s="13"/>
      <c r="NB42" s="13"/>
      <c r="NC42" s="13">
        <v>2</v>
      </c>
      <c r="ND42" s="13"/>
      <c r="NE42" s="13"/>
      <c r="NF42" s="13"/>
      <c r="NG42" s="13"/>
      <c r="NH42" s="13"/>
      <c r="NI42" s="13"/>
      <c r="NJ42" s="60">
        <v>16</v>
      </c>
      <c r="NK42" s="13">
        <v>1147</v>
      </c>
      <c r="NL42" s="448"/>
      <c r="NM42" s="448"/>
      <c r="NN42" s="448"/>
    </row>
    <row r="43" spans="1:378">
      <c r="A43" s="8" t="s">
        <v>54</v>
      </c>
      <c r="B43" s="281">
        <f t="shared" si="67"/>
        <v>66</v>
      </c>
      <c r="C43" s="281">
        <f t="shared" si="68"/>
        <v>60</v>
      </c>
      <c r="D43" s="281">
        <f t="shared" si="69"/>
        <v>146</v>
      </c>
      <c r="E43" s="281">
        <f t="shared" si="70"/>
        <v>166</v>
      </c>
      <c r="F43" s="281">
        <f t="shared" si="71"/>
        <v>372</v>
      </c>
      <c r="G43" s="281">
        <f t="shared" si="72"/>
        <v>397</v>
      </c>
      <c r="H43" s="281">
        <f t="shared" si="73"/>
        <v>389</v>
      </c>
      <c r="I43" s="281">
        <f t="shared" si="74"/>
        <v>405</v>
      </c>
      <c r="J43" s="281">
        <f t="shared" si="75"/>
        <v>376</v>
      </c>
      <c r="K43" s="281">
        <f t="shared" si="76"/>
        <v>393</v>
      </c>
      <c r="L43" s="281">
        <f t="shared" si="77"/>
        <v>306</v>
      </c>
      <c r="M43" s="281">
        <f t="shared" si="78"/>
        <v>324</v>
      </c>
      <c r="N43" s="281">
        <f t="shared" si="79"/>
        <v>173</v>
      </c>
      <c r="O43" s="281">
        <f t="shared" si="80"/>
        <v>179</v>
      </c>
      <c r="P43" s="281">
        <f t="shared" si="81"/>
        <v>140</v>
      </c>
      <c r="Q43" s="281">
        <f t="shared" si="82"/>
        <v>143</v>
      </c>
      <c r="R43" s="281">
        <f t="shared" si="83"/>
        <v>62</v>
      </c>
      <c r="S43" s="281">
        <f t="shared" si="84"/>
        <v>85</v>
      </c>
      <c r="T43" s="281">
        <f t="shared" si="85"/>
        <v>12</v>
      </c>
      <c r="U43" s="281">
        <f t="shared" si="86"/>
        <v>36</v>
      </c>
      <c r="W43" s="16" t="s">
        <v>52</v>
      </c>
      <c r="X43" s="764">
        <f t="shared" si="88"/>
        <v>400</v>
      </c>
      <c r="Y43" s="764">
        <f t="shared" si="89"/>
        <v>343</v>
      </c>
      <c r="Z43" s="764">
        <f t="shared" si="90"/>
        <v>1034</v>
      </c>
      <c r="AA43" s="764">
        <f t="shared" si="91"/>
        <v>1097</v>
      </c>
      <c r="AB43" s="764">
        <f t="shared" si="92"/>
        <v>3331</v>
      </c>
      <c r="AC43" s="764">
        <f t="shared" si="93"/>
        <v>3325</v>
      </c>
      <c r="AD43" s="764">
        <f t="shared" si="94"/>
        <v>3306</v>
      </c>
      <c r="AE43" s="764">
        <f t="shared" si="95"/>
        <v>3302</v>
      </c>
      <c r="AF43" s="764">
        <f t="shared" si="96"/>
        <v>2754</v>
      </c>
      <c r="AG43" s="764">
        <f t="shared" si="97"/>
        <v>2875</v>
      </c>
      <c r="AH43" s="764">
        <f t="shared" si="98"/>
        <v>2017</v>
      </c>
      <c r="AI43" s="764">
        <f t="shared" si="99"/>
        <v>2088</v>
      </c>
      <c r="AJ43" s="764">
        <f t="shared" si="100"/>
        <v>1231</v>
      </c>
      <c r="AK43" s="764">
        <f t="shared" si="101"/>
        <v>1089</v>
      </c>
      <c r="AL43" s="764">
        <f t="shared" si="102"/>
        <v>599</v>
      </c>
      <c r="AM43" s="764">
        <f t="shared" si="103"/>
        <v>599</v>
      </c>
      <c r="AN43" s="764">
        <f t="shared" si="104"/>
        <v>234</v>
      </c>
      <c r="AO43" s="764">
        <f t="shared" si="105"/>
        <v>421</v>
      </c>
      <c r="AP43" s="764">
        <f t="shared" si="106"/>
        <v>53</v>
      </c>
      <c r="AQ43" s="764">
        <f t="shared" si="107"/>
        <v>173</v>
      </c>
      <c r="AR43" s="764">
        <f t="shared" si="87"/>
        <v>443</v>
      </c>
      <c r="AT43" s="16" t="s">
        <v>52</v>
      </c>
      <c r="AU43" s="13">
        <v>9</v>
      </c>
      <c r="AV43" s="13">
        <v>57</v>
      </c>
      <c r="AW43" s="13">
        <v>42</v>
      </c>
      <c r="AX43" s="13">
        <v>33</v>
      </c>
      <c r="AY43" s="13">
        <v>34</v>
      </c>
      <c r="AZ43" s="13">
        <v>30</v>
      </c>
      <c r="BA43" s="13">
        <v>33</v>
      </c>
      <c r="BB43" s="13">
        <v>32</v>
      </c>
      <c r="BC43" s="13">
        <v>38</v>
      </c>
      <c r="BD43" s="13">
        <v>35</v>
      </c>
      <c r="BE43" s="13">
        <v>55</v>
      </c>
      <c r="BF43" s="13">
        <v>43</v>
      </c>
      <c r="BG43" s="13">
        <v>47</v>
      </c>
      <c r="BH43" s="13">
        <v>53</v>
      </c>
      <c r="BI43" s="13">
        <v>71</v>
      </c>
      <c r="BJ43" s="13">
        <v>120</v>
      </c>
      <c r="BK43" s="13">
        <v>142</v>
      </c>
      <c r="BL43" s="13">
        <v>165</v>
      </c>
      <c r="BM43" s="13">
        <v>171</v>
      </c>
      <c r="BN43" s="13">
        <v>230</v>
      </c>
      <c r="BO43" s="13">
        <v>279</v>
      </c>
      <c r="BP43" s="13">
        <v>278</v>
      </c>
      <c r="BQ43" s="13">
        <v>284</v>
      </c>
      <c r="BR43" s="13">
        <v>329</v>
      </c>
      <c r="BS43" s="13">
        <v>338</v>
      </c>
      <c r="BT43" s="13">
        <v>350</v>
      </c>
      <c r="BU43" s="13">
        <v>339</v>
      </c>
      <c r="BV43" s="13">
        <v>363</v>
      </c>
      <c r="BW43" s="13">
        <v>404</v>
      </c>
      <c r="BX43" s="13">
        <v>361</v>
      </c>
      <c r="BY43" s="13">
        <v>375</v>
      </c>
      <c r="BZ43" s="13">
        <v>342</v>
      </c>
      <c r="CA43" s="13">
        <v>356</v>
      </c>
      <c r="CB43" s="13">
        <v>333</v>
      </c>
      <c r="CC43" s="13">
        <v>336</v>
      </c>
      <c r="CD43" s="13">
        <v>296</v>
      </c>
      <c r="CE43" s="13">
        <v>299</v>
      </c>
      <c r="CF43" s="13">
        <v>287</v>
      </c>
      <c r="CG43" s="13">
        <v>333</v>
      </c>
      <c r="CH43" s="13">
        <v>345</v>
      </c>
      <c r="CI43" s="13">
        <v>274</v>
      </c>
      <c r="CJ43" s="13">
        <v>342</v>
      </c>
      <c r="CK43" s="13">
        <v>301</v>
      </c>
      <c r="CL43" s="13">
        <v>320</v>
      </c>
      <c r="CM43" s="13">
        <v>295</v>
      </c>
      <c r="CN43" s="13">
        <v>297</v>
      </c>
      <c r="CO43" s="13">
        <v>277</v>
      </c>
      <c r="CP43" s="13">
        <v>253</v>
      </c>
      <c r="CQ43" s="13">
        <v>264</v>
      </c>
      <c r="CR43" s="13">
        <v>252</v>
      </c>
      <c r="CS43" s="13">
        <v>247</v>
      </c>
      <c r="CT43" s="13">
        <v>242</v>
      </c>
      <c r="CU43" s="13">
        <v>230</v>
      </c>
      <c r="CV43" s="13">
        <v>220</v>
      </c>
      <c r="CW43" s="13">
        <v>200</v>
      </c>
      <c r="CX43" s="13">
        <v>214</v>
      </c>
      <c r="CY43" s="13">
        <v>188</v>
      </c>
      <c r="CZ43" s="13">
        <v>188</v>
      </c>
      <c r="DA43" s="13">
        <v>189</v>
      </c>
      <c r="DB43" s="13">
        <v>170</v>
      </c>
      <c r="DC43" s="13">
        <v>142</v>
      </c>
      <c r="DD43" s="13">
        <v>165</v>
      </c>
      <c r="DE43" s="13">
        <v>120</v>
      </c>
      <c r="DF43" s="13">
        <v>117</v>
      </c>
      <c r="DG43" s="13">
        <v>95</v>
      </c>
      <c r="DH43" s="13">
        <v>76</v>
      </c>
      <c r="DI43" s="13">
        <v>106</v>
      </c>
      <c r="DJ43" s="13">
        <v>97</v>
      </c>
      <c r="DK43" s="13">
        <v>80</v>
      </c>
      <c r="DL43" s="13">
        <v>91</v>
      </c>
      <c r="DM43" s="13">
        <v>63</v>
      </c>
      <c r="DN43" s="13">
        <v>74</v>
      </c>
      <c r="DO43" s="13">
        <v>69</v>
      </c>
      <c r="DP43" s="13">
        <v>71</v>
      </c>
      <c r="DQ43" s="13">
        <v>62</v>
      </c>
      <c r="DR43" s="13">
        <v>56</v>
      </c>
      <c r="DS43" s="13">
        <v>54</v>
      </c>
      <c r="DT43" s="13">
        <v>50</v>
      </c>
      <c r="DU43" s="13">
        <v>41</v>
      </c>
      <c r="DV43" s="13">
        <v>59</v>
      </c>
      <c r="DW43" s="13">
        <v>51</v>
      </c>
      <c r="DX43" s="13">
        <v>48</v>
      </c>
      <c r="DY43" s="13">
        <v>41</v>
      </c>
      <c r="DZ43" s="13">
        <v>38</v>
      </c>
      <c r="EA43" s="13">
        <v>47</v>
      </c>
      <c r="EB43" s="13">
        <v>43</v>
      </c>
      <c r="EC43" s="13">
        <v>35</v>
      </c>
      <c r="ED43" s="13">
        <v>38</v>
      </c>
      <c r="EE43" s="13">
        <v>51</v>
      </c>
      <c r="EF43" s="13">
        <v>29</v>
      </c>
      <c r="EG43" s="13">
        <v>32</v>
      </c>
      <c r="EH43" s="13">
        <v>40</v>
      </c>
      <c r="EI43" s="13">
        <v>11</v>
      </c>
      <c r="EJ43" s="13">
        <v>19</v>
      </c>
      <c r="EK43" s="13">
        <v>21</v>
      </c>
      <c r="EL43" s="13">
        <v>14</v>
      </c>
      <c r="EM43" s="13">
        <v>17</v>
      </c>
      <c r="EN43" s="13">
        <v>7</v>
      </c>
      <c r="EO43" s="13">
        <v>7</v>
      </c>
      <c r="EP43" s="13">
        <v>3</v>
      </c>
      <c r="EQ43" s="13">
        <v>1</v>
      </c>
      <c r="ER43" s="13">
        <v>1</v>
      </c>
      <c r="ES43" s="13"/>
      <c r="ET43" s="13"/>
      <c r="EU43" s="13"/>
      <c r="EV43" s="13"/>
      <c r="EW43" s="13"/>
      <c r="EX43" s="13"/>
      <c r="EY43" s="13"/>
      <c r="EZ43" s="13"/>
      <c r="FA43" s="60">
        <v>15312</v>
      </c>
      <c r="FB43" s="13">
        <v>15312</v>
      </c>
      <c r="FC43" s="16" t="s">
        <v>52</v>
      </c>
      <c r="FD43" s="13">
        <v>10</v>
      </c>
      <c r="FE43" s="13">
        <v>70</v>
      </c>
      <c r="FF43" s="13">
        <v>51</v>
      </c>
      <c r="FG43" s="13">
        <v>35</v>
      </c>
      <c r="FH43" s="13">
        <v>34</v>
      </c>
      <c r="FI43" s="13">
        <v>43</v>
      </c>
      <c r="FJ43" s="13">
        <v>34</v>
      </c>
      <c r="FK43" s="13">
        <v>29</v>
      </c>
      <c r="FL43" s="13">
        <v>54</v>
      </c>
      <c r="FM43" s="13">
        <v>40</v>
      </c>
      <c r="FN43" s="13">
        <v>47</v>
      </c>
      <c r="FO43" s="13">
        <v>49</v>
      </c>
      <c r="FP43" s="13">
        <v>58</v>
      </c>
      <c r="FQ43" s="13">
        <v>53</v>
      </c>
      <c r="FR43" s="13">
        <v>67</v>
      </c>
      <c r="FS43" s="13">
        <v>94</v>
      </c>
      <c r="FT43" s="13">
        <v>130</v>
      </c>
      <c r="FU43" s="13">
        <v>163</v>
      </c>
      <c r="FV43" s="13">
        <v>174</v>
      </c>
      <c r="FW43" s="13">
        <v>199</v>
      </c>
      <c r="FX43" s="13">
        <v>276</v>
      </c>
      <c r="FY43" s="13">
        <v>255</v>
      </c>
      <c r="FZ43" s="13">
        <v>296</v>
      </c>
      <c r="GA43" s="13">
        <v>300</v>
      </c>
      <c r="GB43" s="13">
        <v>344</v>
      </c>
      <c r="GC43" s="13">
        <v>350</v>
      </c>
      <c r="GD43" s="13">
        <v>359</v>
      </c>
      <c r="GE43" s="13">
        <v>351</v>
      </c>
      <c r="GF43" s="13">
        <v>399</v>
      </c>
      <c r="GG43" s="13">
        <v>401</v>
      </c>
      <c r="GH43" s="13">
        <v>336</v>
      </c>
      <c r="GI43" s="13">
        <v>372</v>
      </c>
      <c r="GJ43" s="13">
        <v>381</v>
      </c>
      <c r="GK43" s="13">
        <v>321</v>
      </c>
      <c r="GL43" s="13">
        <v>335</v>
      </c>
      <c r="GM43" s="13">
        <v>330</v>
      </c>
      <c r="GN43" s="13">
        <v>327</v>
      </c>
      <c r="GO43" s="13">
        <v>315</v>
      </c>
      <c r="GP43" s="13">
        <v>292</v>
      </c>
      <c r="GQ43" s="13">
        <v>297</v>
      </c>
      <c r="GR43" s="13">
        <v>298</v>
      </c>
      <c r="GS43" s="13">
        <v>296</v>
      </c>
      <c r="GT43" s="13">
        <v>299</v>
      </c>
      <c r="GU43" s="13">
        <v>308</v>
      </c>
      <c r="GV43" s="13">
        <v>278</v>
      </c>
      <c r="GW43" s="13">
        <v>271</v>
      </c>
      <c r="GX43" s="13">
        <v>274</v>
      </c>
      <c r="GY43" s="13">
        <v>254</v>
      </c>
      <c r="GZ43" s="13">
        <v>244</v>
      </c>
      <c r="HA43" s="13">
        <v>232</v>
      </c>
      <c r="HB43" s="13">
        <v>255</v>
      </c>
      <c r="HC43" s="13">
        <v>252</v>
      </c>
      <c r="HD43" s="13">
        <v>221</v>
      </c>
      <c r="HE43" s="13">
        <v>197</v>
      </c>
      <c r="HF43" s="13">
        <v>175</v>
      </c>
      <c r="HG43" s="13">
        <v>201</v>
      </c>
      <c r="HH43" s="13">
        <v>177</v>
      </c>
      <c r="HI43" s="13">
        <v>181</v>
      </c>
      <c r="HJ43" s="13">
        <v>179</v>
      </c>
      <c r="HK43" s="13">
        <v>179</v>
      </c>
      <c r="HL43" s="13">
        <v>142</v>
      </c>
      <c r="HM43" s="13">
        <v>126</v>
      </c>
      <c r="HN43" s="13">
        <v>149</v>
      </c>
      <c r="HO43" s="13">
        <v>158</v>
      </c>
      <c r="HP43" s="13">
        <v>158</v>
      </c>
      <c r="HQ43" s="13">
        <v>123</v>
      </c>
      <c r="HR43" s="13">
        <v>113</v>
      </c>
      <c r="HS43" s="13">
        <v>79</v>
      </c>
      <c r="HT43" s="13">
        <v>92</v>
      </c>
      <c r="HU43" s="13">
        <v>91</v>
      </c>
      <c r="HV43" s="13">
        <v>89</v>
      </c>
      <c r="HW43" s="13">
        <v>86</v>
      </c>
      <c r="HX43" s="13">
        <v>57</v>
      </c>
      <c r="HY43" s="13">
        <v>72</v>
      </c>
      <c r="HZ43" s="13">
        <v>56</v>
      </c>
      <c r="IA43" s="13">
        <v>54</v>
      </c>
      <c r="IB43" s="13">
        <v>53</v>
      </c>
      <c r="IC43" s="13">
        <v>48</v>
      </c>
      <c r="ID43" s="13">
        <v>49</v>
      </c>
      <c r="IE43" s="13">
        <v>35</v>
      </c>
      <c r="IF43" s="13">
        <v>35</v>
      </c>
      <c r="IG43" s="13">
        <v>40</v>
      </c>
      <c r="IH43" s="13">
        <v>16</v>
      </c>
      <c r="II43" s="13">
        <v>30</v>
      </c>
      <c r="IJ43" s="13">
        <v>32</v>
      </c>
      <c r="IK43" s="13">
        <v>24</v>
      </c>
      <c r="IL43" s="13">
        <v>20</v>
      </c>
      <c r="IM43" s="13">
        <v>16</v>
      </c>
      <c r="IN43" s="13">
        <v>13</v>
      </c>
      <c r="IO43" s="13">
        <v>8</v>
      </c>
      <c r="IP43" s="13">
        <v>12</v>
      </c>
      <c r="IQ43" s="13">
        <v>15</v>
      </c>
      <c r="IR43" s="13">
        <v>7</v>
      </c>
      <c r="IS43" s="13">
        <v>8</v>
      </c>
      <c r="IT43" s="13">
        <v>4</v>
      </c>
      <c r="IU43" s="13">
        <v>2</v>
      </c>
      <c r="IV43" s="13">
        <v>2</v>
      </c>
      <c r="IW43" s="13">
        <v>2</v>
      </c>
      <c r="IX43" s="13"/>
      <c r="IY43" s="13"/>
      <c r="IZ43" s="13">
        <v>1</v>
      </c>
      <c r="JA43" s="13"/>
      <c r="JB43" s="13"/>
      <c r="JC43" s="13"/>
      <c r="JD43" s="13"/>
      <c r="JE43" s="13"/>
      <c r="JF43" s="60">
        <v>14959</v>
      </c>
      <c r="JG43" s="13">
        <v>36</v>
      </c>
      <c r="JH43" s="13">
        <v>10</v>
      </c>
      <c r="JI43" s="13">
        <v>3</v>
      </c>
      <c r="JJ43" s="13">
        <v>1</v>
      </c>
      <c r="JK43" s="13"/>
      <c r="JL43" s="13">
        <v>1</v>
      </c>
      <c r="JM43" s="13">
        <v>2</v>
      </c>
      <c r="JN43" s="13"/>
      <c r="JO43" s="13"/>
      <c r="JP43" s="13"/>
      <c r="JQ43" s="13"/>
      <c r="JR43" s="13"/>
      <c r="JS43" s="13">
        <v>2</v>
      </c>
      <c r="JT43" s="13"/>
      <c r="JU43" s="13">
        <v>1</v>
      </c>
      <c r="JV43" s="13">
        <v>3</v>
      </c>
      <c r="JW43" s="13">
        <v>3</v>
      </c>
      <c r="JX43" s="13">
        <v>2</v>
      </c>
      <c r="JY43" s="13">
        <v>4</v>
      </c>
      <c r="JZ43" s="13">
        <v>7</v>
      </c>
      <c r="KA43" s="13">
        <v>9</v>
      </c>
      <c r="KB43" s="13">
        <v>9</v>
      </c>
      <c r="KC43" s="13">
        <v>7</v>
      </c>
      <c r="KD43" s="13">
        <v>9</v>
      </c>
      <c r="KE43" s="13">
        <v>7</v>
      </c>
      <c r="KF43" s="13">
        <v>5</v>
      </c>
      <c r="KG43" s="13">
        <v>12</v>
      </c>
      <c r="KH43" s="13">
        <v>5</v>
      </c>
      <c r="KI43" s="13">
        <v>3</v>
      </c>
      <c r="KJ43" s="13">
        <v>4</v>
      </c>
      <c r="KK43" s="13">
        <v>9</v>
      </c>
      <c r="KL43" s="13">
        <v>11</v>
      </c>
      <c r="KM43" s="13">
        <v>7</v>
      </c>
      <c r="KN43" s="13">
        <v>8</v>
      </c>
      <c r="KO43" s="13">
        <v>17</v>
      </c>
      <c r="KP43" s="13">
        <v>6</v>
      </c>
      <c r="KQ43" s="13">
        <v>7</v>
      </c>
      <c r="KR43" s="13">
        <v>7</v>
      </c>
      <c r="KS43" s="13">
        <v>10</v>
      </c>
      <c r="KT43" s="13">
        <v>5</v>
      </c>
      <c r="KU43" s="13">
        <v>3</v>
      </c>
      <c r="KV43" s="13">
        <v>7</v>
      </c>
      <c r="KW43" s="13">
        <v>4</v>
      </c>
      <c r="KX43" s="13">
        <v>10</v>
      </c>
      <c r="KY43" s="13">
        <v>3</v>
      </c>
      <c r="KZ43" s="13">
        <v>14</v>
      </c>
      <c r="LA43" s="13">
        <v>4</v>
      </c>
      <c r="LB43" s="13">
        <v>5</v>
      </c>
      <c r="LC43" s="13">
        <v>5</v>
      </c>
      <c r="LD43" s="13">
        <v>5</v>
      </c>
      <c r="LE43" s="13">
        <v>8</v>
      </c>
      <c r="LF43" s="13">
        <v>5</v>
      </c>
      <c r="LG43" s="13">
        <v>3</v>
      </c>
      <c r="LH43" s="13">
        <v>4</v>
      </c>
      <c r="LI43" s="13">
        <v>7</v>
      </c>
      <c r="LJ43" s="13">
        <v>7</v>
      </c>
      <c r="LK43" s="13">
        <v>4</v>
      </c>
      <c r="LL43" s="13">
        <v>4</v>
      </c>
      <c r="LM43" s="13">
        <v>4</v>
      </c>
      <c r="LN43" s="13">
        <v>2</v>
      </c>
      <c r="LO43" s="13">
        <v>1</v>
      </c>
      <c r="LP43" s="13">
        <v>5</v>
      </c>
      <c r="LQ43" s="13">
        <v>1</v>
      </c>
      <c r="LR43" s="13">
        <v>2</v>
      </c>
      <c r="LS43" s="13">
        <v>6</v>
      </c>
      <c r="LT43" s="13">
        <v>4</v>
      </c>
      <c r="LU43" s="13">
        <v>3</v>
      </c>
      <c r="LV43" s="13">
        <v>1</v>
      </c>
      <c r="LW43" s="13"/>
      <c r="LX43" s="13"/>
      <c r="LY43" s="13">
        <v>1</v>
      </c>
      <c r="LZ43" s="13">
        <v>1</v>
      </c>
      <c r="MA43" s="13">
        <v>5</v>
      </c>
      <c r="MB43" s="13">
        <v>1</v>
      </c>
      <c r="MC43" s="13">
        <v>2</v>
      </c>
      <c r="MD43" s="13">
        <v>2</v>
      </c>
      <c r="ME43" s="13">
        <v>2</v>
      </c>
      <c r="MF43" s="13">
        <v>3</v>
      </c>
      <c r="MG43" s="13"/>
      <c r="MH43" s="13"/>
      <c r="MI43" s="13">
        <v>2</v>
      </c>
      <c r="MJ43" s="13">
        <v>5</v>
      </c>
      <c r="MK43" s="13">
        <v>4</v>
      </c>
      <c r="ML43" s="13">
        <v>5</v>
      </c>
      <c r="MM43" s="13">
        <v>7</v>
      </c>
      <c r="MN43" s="13">
        <v>1</v>
      </c>
      <c r="MO43" s="13">
        <v>5</v>
      </c>
      <c r="MP43" s="13"/>
      <c r="MQ43" s="13">
        <v>3</v>
      </c>
      <c r="MR43" s="13">
        <v>7</v>
      </c>
      <c r="MS43" s="13">
        <v>2</v>
      </c>
      <c r="MT43" s="13">
        <v>3</v>
      </c>
      <c r="MU43" s="13">
        <v>4</v>
      </c>
      <c r="MV43" s="13">
        <v>1</v>
      </c>
      <c r="MW43" s="13">
        <v>2</v>
      </c>
      <c r="MX43" s="13">
        <v>2</v>
      </c>
      <c r="MY43" s="13">
        <v>3</v>
      </c>
      <c r="MZ43" s="13">
        <v>4</v>
      </c>
      <c r="NA43" s="13"/>
      <c r="NB43" s="13">
        <v>1</v>
      </c>
      <c r="NC43" s="13"/>
      <c r="ND43" s="13"/>
      <c r="NE43" s="13"/>
      <c r="NF43" s="13"/>
      <c r="NG43" s="13"/>
      <c r="NH43" s="13"/>
      <c r="NI43" s="13">
        <v>2</v>
      </c>
      <c r="NJ43" s="60">
        <v>443</v>
      </c>
      <c r="NK43" s="13">
        <v>15402</v>
      </c>
      <c r="NL43" s="448"/>
      <c r="NM43" s="448"/>
      <c r="NN43" s="448"/>
    </row>
    <row r="44" spans="1:378">
      <c r="A44" s="10" t="s">
        <v>188</v>
      </c>
      <c r="B44" s="281">
        <f t="shared" si="67"/>
        <v>217</v>
      </c>
      <c r="C44" s="281">
        <f t="shared" si="68"/>
        <v>202</v>
      </c>
      <c r="D44" s="281">
        <f t="shared" si="69"/>
        <v>554</v>
      </c>
      <c r="E44" s="281">
        <f t="shared" si="70"/>
        <v>670</v>
      </c>
      <c r="F44" s="281">
        <f t="shared" si="71"/>
        <v>1806</v>
      </c>
      <c r="G44" s="281">
        <f t="shared" si="72"/>
        <v>1935</v>
      </c>
      <c r="H44" s="281">
        <f t="shared" si="73"/>
        <v>2112</v>
      </c>
      <c r="I44" s="281">
        <f t="shared" si="74"/>
        <v>2081</v>
      </c>
      <c r="J44" s="281">
        <f t="shared" si="75"/>
        <v>1536</v>
      </c>
      <c r="K44" s="281">
        <f t="shared" si="76"/>
        <v>1561</v>
      </c>
      <c r="L44" s="281">
        <f t="shared" si="77"/>
        <v>981</v>
      </c>
      <c r="M44" s="281">
        <f t="shared" si="78"/>
        <v>1030</v>
      </c>
      <c r="N44" s="281">
        <f t="shared" si="79"/>
        <v>620</v>
      </c>
      <c r="O44" s="281">
        <f t="shared" si="80"/>
        <v>573</v>
      </c>
      <c r="P44" s="281">
        <f t="shared" si="81"/>
        <v>304</v>
      </c>
      <c r="Q44" s="281">
        <f t="shared" si="82"/>
        <v>291</v>
      </c>
      <c r="R44" s="281">
        <f t="shared" si="83"/>
        <v>134</v>
      </c>
      <c r="S44" s="281">
        <f t="shared" si="84"/>
        <v>195</v>
      </c>
      <c r="T44" s="281">
        <f t="shared" si="85"/>
        <v>31</v>
      </c>
      <c r="U44" s="281">
        <f t="shared" si="86"/>
        <v>88</v>
      </c>
      <c r="W44" s="16" t="s">
        <v>53</v>
      </c>
      <c r="X44" s="764">
        <f t="shared" si="88"/>
        <v>42</v>
      </c>
      <c r="Y44" s="764">
        <f t="shared" si="89"/>
        <v>47</v>
      </c>
      <c r="Z44" s="764">
        <f t="shared" si="90"/>
        <v>49</v>
      </c>
      <c r="AA44" s="764">
        <f t="shared" si="91"/>
        <v>66</v>
      </c>
      <c r="AB44" s="764">
        <f t="shared" si="92"/>
        <v>79</v>
      </c>
      <c r="AC44" s="764">
        <f t="shared" si="93"/>
        <v>104</v>
      </c>
      <c r="AD44" s="764">
        <f t="shared" si="94"/>
        <v>76</v>
      </c>
      <c r="AE44" s="764">
        <f t="shared" si="95"/>
        <v>87</v>
      </c>
      <c r="AF44" s="764">
        <f t="shared" si="96"/>
        <v>61</v>
      </c>
      <c r="AG44" s="764">
        <f t="shared" si="97"/>
        <v>79</v>
      </c>
      <c r="AH44" s="764">
        <f t="shared" si="98"/>
        <v>47</v>
      </c>
      <c r="AI44" s="764">
        <f t="shared" si="99"/>
        <v>59</v>
      </c>
      <c r="AJ44" s="764">
        <f t="shared" si="100"/>
        <v>41</v>
      </c>
      <c r="AK44" s="764">
        <f t="shared" si="101"/>
        <v>37</v>
      </c>
      <c r="AL44" s="764">
        <f t="shared" si="102"/>
        <v>32</v>
      </c>
      <c r="AM44" s="764">
        <f t="shared" si="103"/>
        <v>32</v>
      </c>
      <c r="AN44" s="764">
        <f t="shared" si="104"/>
        <v>8</v>
      </c>
      <c r="AO44" s="764">
        <f t="shared" si="105"/>
        <v>22</v>
      </c>
      <c r="AP44" s="764">
        <f t="shared" si="106"/>
        <v>2</v>
      </c>
      <c r="AQ44" s="764">
        <f t="shared" si="107"/>
        <v>3</v>
      </c>
      <c r="AR44" s="764">
        <f t="shared" si="87"/>
        <v>17</v>
      </c>
      <c r="AT44" s="16" t="s">
        <v>53</v>
      </c>
      <c r="AU44" s="13">
        <v>3</v>
      </c>
      <c r="AV44" s="13">
        <v>14</v>
      </c>
      <c r="AW44" s="13">
        <v>7</v>
      </c>
      <c r="AX44" s="13">
        <v>4</v>
      </c>
      <c r="AY44" s="13">
        <v>5</v>
      </c>
      <c r="AZ44" s="13">
        <v>6</v>
      </c>
      <c r="BA44" s="13">
        <v>2</v>
      </c>
      <c r="BB44" s="13">
        <v>1</v>
      </c>
      <c r="BC44" s="13">
        <v>2</v>
      </c>
      <c r="BD44" s="13">
        <v>3</v>
      </c>
      <c r="BE44" s="13">
        <v>1</v>
      </c>
      <c r="BF44" s="13">
        <v>7</v>
      </c>
      <c r="BG44" s="13">
        <v>2</v>
      </c>
      <c r="BH44" s="13">
        <v>6</v>
      </c>
      <c r="BI44" s="13">
        <v>6</v>
      </c>
      <c r="BJ44" s="13">
        <v>6</v>
      </c>
      <c r="BK44" s="13">
        <v>9</v>
      </c>
      <c r="BL44" s="13">
        <v>11</v>
      </c>
      <c r="BM44" s="13">
        <v>7</v>
      </c>
      <c r="BN44" s="13">
        <v>11</v>
      </c>
      <c r="BO44" s="13">
        <v>8</v>
      </c>
      <c r="BP44" s="13">
        <v>10</v>
      </c>
      <c r="BQ44" s="13">
        <v>10</v>
      </c>
      <c r="BR44" s="13">
        <v>15</v>
      </c>
      <c r="BS44" s="13">
        <v>14</v>
      </c>
      <c r="BT44" s="13">
        <v>11</v>
      </c>
      <c r="BU44" s="13">
        <v>13</v>
      </c>
      <c r="BV44" s="13">
        <v>6</v>
      </c>
      <c r="BW44" s="13">
        <v>5</v>
      </c>
      <c r="BX44" s="13">
        <v>12</v>
      </c>
      <c r="BY44" s="13">
        <v>10</v>
      </c>
      <c r="BZ44" s="13">
        <v>11</v>
      </c>
      <c r="CA44" s="13">
        <v>7</v>
      </c>
      <c r="CB44" s="13">
        <v>6</v>
      </c>
      <c r="CC44" s="13">
        <v>7</v>
      </c>
      <c r="CD44" s="13">
        <v>12</v>
      </c>
      <c r="CE44" s="13">
        <v>9</v>
      </c>
      <c r="CF44" s="13">
        <v>8</v>
      </c>
      <c r="CG44" s="13">
        <v>9</v>
      </c>
      <c r="CH44" s="13">
        <v>8</v>
      </c>
      <c r="CI44" s="13">
        <v>16</v>
      </c>
      <c r="CJ44" s="13">
        <v>12</v>
      </c>
      <c r="CK44" s="13">
        <v>7</v>
      </c>
      <c r="CL44" s="13">
        <v>4</v>
      </c>
      <c r="CM44" s="13">
        <v>4</v>
      </c>
      <c r="CN44" s="13">
        <v>9</v>
      </c>
      <c r="CO44" s="13">
        <v>9</v>
      </c>
      <c r="CP44" s="13">
        <v>8</v>
      </c>
      <c r="CQ44" s="13">
        <v>5</v>
      </c>
      <c r="CR44" s="13">
        <v>5</v>
      </c>
      <c r="CS44" s="13">
        <v>10</v>
      </c>
      <c r="CT44" s="13">
        <v>5</v>
      </c>
      <c r="CU44" s="13">
        <v>4</v>
      </c>
      <c r="CV44" s="13">
        <v>6</v>
      </c>
      <c r="CW44" s="13">
        <v>6</v>
      </c>
      <c r="CX44" s="13">
        <v>4</v>
      </c>
      <c r="CY44" s="13">
        <v>5</v>
      </c>
      <c r="CZ44" s="13">
        <v>9</v>
      </c>
      <c r="DA44" s="13">
        <v>6</v>
      </c>
      <c r="DB44" s="13">
        <v>4</v>
      </c>
      <c r="DC44" s="13">
        <v>3</v>
      </c>
      <c r="DD44" s="13">
        <v>1</v>
      </c>
      <c r="DE44" s="13">
        <v>6</v>
      </c>
      <c r="DF44" s="13">
        <v>2</v>
      </c>
      <c r="DG44" s="13">
        <v>6</v>
      </c>
      <c r="DH44" s="13">
        <v>4</v>
      </c>
      <c r="DI44" s="13">
        <v>3</v>
      </c>
      <c r="DJ44" s="13">
        <v>3</v>
      </c>
      <c r="DK44" s="13">
        <v>5</v>
      </c>
      <c r="DL44" s="13">
        <v>4</v>
      </c>
      <c r="DM44" s="13">
        <v>5</v>
      </c>
      <c r="DN44" s="13">
        <v>2</v>
      </c>
      <c r="DO44" s="13">
        <v>5</v>
      </c>
      <c r="DP44" s="13">
        <v>3</v>
      </c>
      <c r="DQ44" s="13">
        <v>4</v>
      </c>
      <c r="DR44" s="13">
        <v>3</v>
      </c>
      <c r="DS44" s="13">
        <v>1</v>
      </c>
      <c r="DT44" s="13">
        <v>4</v>
      </c>
      <c r="DU44" s="13">
        <v>3</v>
      </c>
      <c r="DV44" s="13">
        <v>2</v>
      </c>
      <c r="DW44" s="13">
        <v>3</v>
      </c>
      <c r="DX44" s="13">
        <v>3</v>
      </c>
      <c r="DY44" s="13">
        <v>3</v>
      </c>
      <c r="DZ44" s="13">
        <v>1</v>
      </c>
      <c r="EA44" s="13">
        <v>3</v>
      </c>
      <c r="EB44" s="13">
        <v>1</v>
      </c>
      <c r="EC44" s="13">
        <v>2</v>
      </c>
      <c r="ED44" s="13">
        <v>1</v>
      </c>
      <c r="EE44" s="13">
        <v>3</v>
      </c>
      <c r="EF44" s="13">
        <v>2</v>
      </c>
      <c r="EG44" s="13"/>
      <c r="EH44" s="13"/>
      <c r="EI44" s="13">
        <v>1</v>
      </c>
      <c r="EJ44" s="13"/>
      <c r="EK44" s="13">
        <v>1</v>
      </c>
      <c r="EL44" s="13"/>
      <c r="EM44" s="13"/>
      <c r="EN44" s="13"/>
      <c r="EO44" s="13"/>
      <c r="EP44" s="13">
        <v>1</v>
      </c>
      <c r="EQ44" s="13"/>
      <c r="ER44" s="13"/>
      <c r="ES44" s="13"/>
      <c r="ET44" s="13"/>
      <c r="EU44" s="13"/>
      <c r="EV44" s="13"/>
      <c r="EW44" s="13"/>
      <c r="EX44" s="13"/>
      <c r="EY44" s="13"/>
      <c r="EZ44" s="13"/>
      <c r="FA44" s="60">
        <v>536</v>
      </c>
      <c r="FB44" s="13">
        <v>536</v>
      </c>
      <c r="FC44" s="16" t="s">
        <v>53</v>
      </c>
      <c r="FD44" s="13">
        <v>2</v>
      </c>
      <c r="FE44" s="13">
        <v>7</v>
      </c>
      <c r="FF44" s="13">
        <v>6</v>
      </c>
      <c r="FG44" s="13">
        <v>4</v>
      </c>
      <c r="FH44" s="13">
        <v>6</v>
      </c>
      <c r="FI44" s="13">
        <v>6</v>
      </c>
      <c r="FJ44" s="13">
        <v>3</v>
      </c>
      <c r="FK44" s="13">
        <v>3</v>
      </c>
      <c r="FL44" s="13">
        <v>4</v>
      </c>
      <c r="FM44" s="13">
        <v>1</v>
      </c>
      <c r="FN44" s="13">
        <v>2</v>
      </c>
      <c r="FO44" s="13">
        <v>3</v>
      </c>
      <c r="FP44" s="13">
        <v>2</v>
      </c>
      <c r="FQ44" s="13">
        <v>4</v>
      </c>
      <c r="FR44" s="13">
        <v>2</v>
      </c>
      <c r="FS44" s="13">
        <v>5</v>
      </c>
      <c r="FT44" s="13">
        <v>6</v>
      </c>
      <c r="FU44" s="13">
        <v>4</v>
      </c>
      <c r="FV44" s="13">
        <v>7</v>
      </c>
      <c r="FW44" s="13">
        <v>14</v>
      </c>
      <c r="FX44" s="13">
        <v>9</v>
      </c>
      <c r="FY44" s="13">
        <v>9</v>
      </c>
      <c r="FZ44" s="13">
        <v>5</v>
      </c>
      <c r="GA44" s="13">
        <v>6</v>
      </c>
      <c r="GB44" s="13">
        <v>8</v>
      </c>
      <c r="GC44" s="13">
        <v>14</v>
      </c>
      <c r="GD44" s="13">
        <v>6</v>
      </c>
      <c r="GE44" s="13">
        <v>6</v>
      </c>
      <c r="GF44" s="13">
        <v>11</v>
      </c>
      <c r="GG44" s="13">
        <v>5</v>
      </c>
      <c r="GH44" s="13">
        <v>8</v>
      </c>
      <c r="GI44" s="13">
        <v>10</v>
      </c>
      <c r="GJ44" s="13">
        <v>8</v>
      </c>
      <c r="GK44" s="13">
        <v>8</v>
      </c>
      <c r="GL44" s="13">
        <v>10</v>
      </c>
      <c r="GM44" s="13">
        <v>8</v>
      </c>
      <c r="GN44" s="13">
        <v>5</v>
      </c>
      <c r="GO44" s="13">
        <v>6</v>
      </c>
      <c r="GP44" s="13">
        <v>10</v>
      </c>
      <c r="GQ44" s="13">
        <v>3</v>
      </c>
      <c r="GR44" s="13">
        <v>9</v>
      </c>
      <c r="GS44" s="13">
        <v>7</v>
      </c>
      <c r="GT44" s="13">
        <v>5</v>
      </c>
      <c r="GU44" s="13">
        <v>4</v>
      </c>
      <c r="GV44" s="13">
        <v>10</v>
      </c>
      <c r="GW44" s="13">
        <v>6</v>
      </c>
      <c r="GX44" s="13">
        <v>2</v>
      </c>
      <c r="GY44" s="13">
        <v>9</v>
      </c>
      <c r="GZ44" s="13">
        <v>6</v>
      </c>
      <c r="HA44" s="13">
        <v>3</v>
      </c>
      <c r="HB44" s="13">
        <v>5</v>
      </c>
      <c r="HC44" s="13">
        <v>3</v>
      </c>
      <c r="HD44" s="13">
        <v>6</v>
      </c>
      <c r="HE44" s="13">
        <v>1</v>
      </c>
      <c r="HF44" s="13">
        <v>7</v>
      </c>
      <c r="HG44" s="13">
        <v>5</v>
      </c>
      <c r="HH44" s="13">
        <v>4</v>
      </c>
      <c r="HI44" s="13">
        <v>6</v>
      </c>
      <c r="HJ44" s="13">
        <v>7</v>
      </c>
      <c r="HK44" s="13">
        <v>3</v>
      </c>
      <c r="HL44" s="13">
        <v>5</v>
      </c>
      <c r="HM44" s="13">
        <v>2</v>
      </c>
      <c r="HN44" s="13">
        <v>3</v>
      </c>
      <c r="HO44" s="13">
        <v>9</v>
      </c>
      <c r="HP44" s="13">
        <v>1</v>
      </c>
      <c r="HQ44" s="13">
        <v>3</v>
      </c>
      <c r="HR44" s="13">
        <v>3</v>
      </c>
      <c r="HS44" s="13">
        <v>3</v>
      </c>
      <c r="HT44" s="13">
        <v>6</v>
      </c>
      <c r="HU44" s="13">
        <v>6</v>
      </c>
      <c r="HV44" s="13">
        <v>3</v>
      </c>
      <c r="HW44" s="13">
        <v>1</v>
      </c>
      <c r="HX44" s="13">
        <v>3</v>
      </c>
      <c r="HY44" s="13">
        <v>3</v>
      </c>
      <c r="HZ44" s="13">
        <v>2</v>
      </c>
      <c r="IA44" s="13">
        <v>2</v>
      </c>
      <c r="IB44" s="13">
        <v>5</v>
      </c>
      <c r="IC44" s="13">
        <v>5</v>
      </c>
      <c r="ID44" s="13">
        <v>4</v>
      </c>
      <c r="IE44" s="13">
        <v>4</v>
      </c>
      <c r="IF44" s="13">
        <v>3</v>
      </c>
      <c r="IG44" s="13">
        <v>1</v>
      </c>
      <c r="IH44" s="13"/>
      <c r="II44" s="13"/>
      <c r="IJ44" s="13">
        <v>2</v>
      </c>
      <c r="IK44" s="13">
        <v>1</v>
      </c>
      <c r="IL44" s="13"/>
      <c r="IM44" s="13"/>
      <c r="IN44" s="13">
        <v>1</v>
      </c>
      <c r="IO44" s="13"/>
      <c r="IP44" s="13"/>
      <c r="IQ44" s="13">
        <v>1</v>
      </c>
      <c r="IR44" s="13">
        <v>1</v>
      </c>
      <c r="IS44" s="13"/>
      <c r="IT44" s="13"/>
      <c r="IU44" s="13"/>
      <c r="IV44" s="13"/>
      <c r="IW44" s="13"/>
      <c r="IX44" s="13"/>
      <c r="IY44" s="13"/>
      <c r="IZ44" s="13"/>
      <c r="JA44" s="13"/>
      <c r="JB44" s="13"/>
      <c r="JC44" s="13"/>
      <c r="JD44" s="13"/>
      <c r="JE44" s="13"/>
      <c r="JF44" s="60">
        <v>437</v>
      </c>
      <c r="JG44" s="13">
        <v>1</v>
      </c>
      <c r="JH44" s="13"/>
      <c r="JI44" s="13"/>
      <c r="JJ44" s="13"/>
      <c r="JK44" s="13">
        <v>1</v>
      </c>
      <c r="JL44" s="13"/>
      <c r="JM44" s="13"/>
      <c r="JN44" s="13"/>
      <c r="JO44" s="13"/>
      <c r="JP44" s="13"/>
      <c r="JQ44" s="13">
        <v>1</v>
      </c>
      <c r="JR44" s="13"/>
      <c r="JS44" s="13"/>
      <c r="JT44" s="13"/>
      <c r="JU44" s="13">
        <v>1</v>
      </c>
      <c r="JV44" s="13"/>
      <c r="JW44" s="13"/>
      <c r="JX44" s="13"/>
      <c r="JY44" s="13">
        <v>2</v>
      </c>
      <c r="JZ44" s="13"/>
      <c r="KA44" s="13"/>
      <c r="KB44" s="13"/>
      <c r="KC44" s="13"/>
      <c r="KD44" s="13"/>
      <c r="KE44" s="13">
        <v>1</v>
      </c>
      <c r="KF44" s="13">
        <v>1</v>
      </c>
      <c r="KG44" s="13"/>
      <c r="KH44" s="13"/>
      <c r="KI44" s="13"/>
      <c r="KJ44" s="13"/>
      <c r="KK44" s="13"/>
      <c r="KL44" s="13">
        <v>1</v>
      </c>
      <c r="KM44" s="13"/>
      <c r="KN44" s="13"/>
      <c r="KO44" s="13"/>
      <c r="KP44" s="13"/>
      <c r="KQ44" s="13"/>
      <c r="KR44" s="13"/>
      <c r="KS44" s="13"/>
      <c r="KT44" s="13"/>
      <c r="KU44" s="13"/>
      <c r="KV44" s="13">
        <v>4</v>
      </c>
      <c r="KW44" s="13"/>
      <c r="KX44" s="13"/>
      <c r="KY44" s="13"/>
      <c r="KZ44" s="13"/>
      <c r="LA44" s="13"/>
      <c r="LB44" s="13"/>
      <c r="LC44" s="13"/>
      <c r="LD44" s="13"/>
      <c r="LE44" s="13"/>
      <c r="LF44" s="13"/>
      <c r="LG44" s="13"/>
      <c r="LH44" s="13"/>
      <c r="LI44" s="13"/>
      <c r="LJ44" s="13"/>
      <c r="LK44" s="13"/>
      <c r="LL44" s="13"/>
      <c r="LM44" s="13"/>
      <c r="LN44" s="13"/>
      <c r="LO44" s="13"/>
      <c r="LP44" s="13"/>
      <c r="LQ44" s="13"/>
      <c r="LR44" s="13"/>
      <c r="LS44" s="13"/>
      <c r="LT44" s="13"/>
      <c r="LU44" s="13"/>
      <c r="LV44" s="13"/>
      <c r="LW44" s="13"/>
      <c r="LX44" s="13"/>
      <c r="LY44" s="13"/>
      <c r="LZ44" s="13"/>
      <c r="MA44" s="13"/>
      <c r="MB44" s="13"/>
      <c r="MC44" s="13"/>
      <c r="MD44" s="13"/>
      <c r="ME44" s="13"/>
      <c r="MF44" s="13"/>
      <c r="MG44" s="13"/>
      <c r="MH44" s="13"/>
      <c r="MI44" s="13"/>
      <c r="MJ44" s="13"/>
      <c r="MK44" s="13">
        <v>1</v>
      </c>
      <c r="ML44" s="13"/>
      <c r="MM44" s="13">
        <v>1</v>
      </c>
      <c r="MN44" s="13">
        <v>1</v>
      </c>
      <c r="MO44" s="13"/>
      <c r="MP44" s="13"/>
      <c r="MQ44" s="13">
        <v>1</v>
      </c>
      <c r="MR44" s="13"/>
      <c r="MS44" s="13"/>
      <c r="MT44" s="13"/>
      <c r="MU44" s="13"/>
      <c r="MV44" s="13"/>
      <c r="MW44" s="13"/>
      <c r="MX44" s="13"/>
      <c r="MY44" s="13"/>
      <c r="MZ44" s="13"/>
      <c r="NA44" s="13"/>
      <c r="NB44" s="13"/>
      <c r="NC44" s="13"/>
      <c r="ND44" s="13"/>
      <c r="NE44" s="13"/>
      <c r="NF44" s="13"/>
      <c r="NG44" s="13"/>
      <c r="NH44" s="13"/>
      <c r="NI44" s="13"/>
      <c r="NJ44" s="60">
        <v>17</v>
      </c>
      <c r="NK44" s="13">
        <v>454</v>
      </c>
      <c r="NL44" s="448"/>
      <c r="NM44" s="448"/>
      <c r="NN44" s="448"/>
    </row>
    <row r="45" spans="1:378">
      <c r="A45" s="8" t="s">
        <v>56</v>
      </c>
      <c r="B45" s="281">
        <f t="shared" si="67"/>
        <v>239</v>
      </c>
      <c r="C45" s="281">
        <f t="shared" si="68"/>
        <v>207</v>
      </c>
      <c r="D45" s="281">
        <f t="shared" si="69"/>
        <v>233</v>
      </c>
      <c r="E45" s="281">
        <f t="shared" si="70"/>
        <v>279</v>
      </c>
      <c r="F45" s="281">
        <f t="shared" si="71"/>
        <v>417</v>
      </c>
      <c r="G45" s="281">
        <f t="shared" si="72"/>
        <v>536</v>
      </c>
      <c r="H45" s="281">
        <f t="shared" si="73"/>
        <v>499</v>
      </c>
      <c r="I45" s="281">
        <f t="shared" si="74"/>
        <v>600</v>
      </c>
      <c r="J45" s="281">
        <f t="shared" si="75"/>
        <v>419</v>
      </c>
      <c r="K45" s="281">
        <f t="shared" si="76"/>
        <v>529</v>
      </c>
      <c r="L45" s="281">
        <f t="shared" si="77"/>
        <v>336</v>
      </c>
      <c r="M45" s="281">
        <f t="shared" si="78"/>
        <v>387</v>
      </c>
      <c r="N45" s="281">
        <f t="shared" si="79"/>
        <v>242</v>
      </c>
      <c r="O45" s="281">
        <f t="shared" si="80"/>
        <v>248</v>
      </c>
      <c r="P45" s="281">
        <f t="shared" si="81"/>
        <v>175</v>
      </c>
      <c r="Q45" s="281">
        <f t="shared" si="82"/>
        <v>166</v>
      </c>
      <c r="R45" s="281">
        <f t="shared" si="83"/>
        <v>76</v>
      </c>
      <c r="S45" s="281">
        <f t="shared" si="84"/>
        <v>79</v>
      </c>
      <c r="T45" s="281">
        <f t="shared" si="85"/>
        <v>15</v>
      </c>
      <c r="U45" s="281">
        <f t="shared" si="86"/>
        <v>32</v>
      </c>
      <c r="W45" s="16" t="s">
        <v>54</v>
      </c>
      <c r="X45" s="764">
        <f t="shared" si="88"/>
        <v>66</v>
      </c>
      <c r="Y45" s="764">
        <f t="shared" si="89"/>
        <v>60</v>
      </c>
      <c r="Z45" s="764">
        <f t="shared" si="90"/>
        <v>146</v>
      </c>
      <c r="AA45" s="764">
        <f t="shared" si="91"/>
        <v>166</v>
      </c>
      <c r="AB45" s="764">
        <f t="shared" si="92"/>
        <v>372</v>
      </c>
      <c r="AC45" s="764">
        <f t="shared" si="93"/>
        <v>397</v>
      </c>
      <c r="AD45" s="764">
        <f t="shared" si="94"/>
        <v>389</v>
      </c>
      <c r="AE45" s="764">
        <f t="shared" si="95"/>
        <v>405</v>
      </c>
      <c r="AF45" s="764">
        <f t="shared" si="96"/>
        <v>376</v>
      </c>
      <c r="AG45" s="764">
        <f t="shared" si="97"/>
        <v>393</v>
      </c>
      <c r="AH45" s="764">
        <f t="shared" si="98"/>
        <v>306</v>
      </c>
      <c r="AI45" s="764">
        <f t="shared" si="99"/>
        <v>324</v>
      </c>
      <c r="AJ45" s="764">
        <f t="shared" si="100"/>
        <v>173</v>
      </c>
      <c r="AK45" s="764">
        <f t="shared" si="101"/>
        <v>179</v>
      </c>
      <c r="AL45" s="764">
        <f t="shared" si="102"/>
        <v>140</v>
      </c>
      <c r="AM45" s="764">
        <f t="shared" si="103"/>
        <v>143</v>
      </c>
      <c r="AN45" s="764">
        <f t="shared" si="104"/>
        <v>62</v>
      </c>
      <c r="AO45" s="764">
        <f t="shared" si="105"/>
        <v>85</v>
      </c>
      <c r="AP45" s="764">
        <f t="shared" si="106"/>
        <v>12</v>
      </c>
      <c r="AQ45" s="764">
        <f t="shared" si="107"/>
        <v>36</v>
      </c>
      <c r="AR45" s="764">
        <f t="shared" si="87"/>
        <v>41</v>
      </c>
      <c r="AT45" s="16" t="s">
        <v>54</v>
      </c>
      <c r="AU45" s="13">
        <v>4</v>
      </c>
      <c r="AV45" s="13">
        <v>11</v>
      </c>
      <c r="AW45" s="13">
        <v>7</v>
      </c>
      <c r="AX45" s="13">
        <v>2</v>
      </c>
      <c r="AY45" s="13">
        <v>4</v>
      </c>
      <c r="AZ45" s="13">
        <v>5</v>
      </c>
      <c r="BA45" s="13">
        <v>6</v>
      </c>
      <c r="BB45" s="13">
        <v>5</v>
      </c>
      <c r="BC45" s="13">
        <v>9</v>
      </c>
      <c r="BD45" s="13">
        <v>7</v>
      </c>
      <c r="BE45" s="13">
        <v>10</v>
      </c>
      <c r="BF45" s="13">
        <v>8</v>
      </c>
      <c r="BG45" s="13">
        <v>11</v>
      </c>
      <c r="BH45" s="13">
        <v>4</v>
      </c>
      <c r="BI45" s="13">
        <v>14</v>
      </c>
      <c r="BJ45" s="13">
        <v>25</v>
      </c>
      <c r="BK45" s="13">
        <v>12</v>
      </c>
      <c r="BL45" s="13">
        <v>32</v>
      </c>
      <c r="BM45" s="13">
        <v>22</v>
      </c>
      <c r="BN45" s="13">
        <v>28</v>
      </c>
      <c r="BO45" s="13">
        <v>22</v>
      </c>
      <c r="BP45" s="13">
        <v>39</v>
      </c>
      <c r="BQ45" s="13">
        <v>41</v>
      </c>
      <c r="BR45" s="13">
        <v>43</v>
      </c>
      <c r="BS45" s="13">
        <v>44</v>
      </c>
      <c r="BT45" s="13">
        <v>38</v>
      </c>
      <c r="BU45" s="13">
        <v>44</v>
      </c>
      <c r="BV45" s="13">
        <v>38</v>
      </c>
      <c r="BW45" s="13">
        <v>49</v>
      </c>
      <c r="BX45" s="13">
        <v>39</v>
      </c>
      <c r="BY45" s="13">
        <v>42</v>
      </c>
      <c r="BZ45" s="13">
        <v>42</v>
      </c>
      <c r="CA45" s="13">
        <v>37</v>
      </c>
      <c r="CB45" s="13">
        <v>32</v>
      </c>
      <c r="CC45" s="13">
        <v>42</v>
      </c>
      <c r="CD45" s="13">
        <v>35</v>
      </c>
      <c r="CE45" s="13">
        <v>44</v>
      </c>
      <c r="CF45" s="13">
        <v>43</v>
      </c>
      <c r="CG45" s="13">
        <v>46</v>
      </c>
      <c r="CH45" s="13">
        <v>42</v>
      </c>
      <c r="CI45" s="13">
        <v>50</v>
      </c>
      <c r="CJ45" s="13">
        <v>46</v>
      </c>
      <c r="CK45" s="13">
        <v>44</v>
      </c>
      <c r="CL45" s="13">
        <v>48</v>
      </c>
      <c r="CM45" s="13">
        <v>30</v>
      </c>
      <c r="CN45" s="13">
        <v>39</v>
      </c>
      <c r="CO45" s="13">
        <v>38</v>
      </c>
      <c r="CP45" s="13">
        <v>30</v>
      </c>
      <c r="CQ45" s="13">
        <v>40</v>
      </c>
      <c r="CR45" s="13">
        <v>28</v>
      </c>
      <c r="CS45" s="13">
        <v>45</v>
      </c>
      <c r="CT45" s="13">
        <v>37</v>
      </c>
      <c r="CU45" s="13">
        <v>35</v>
      </c>
      <c r="CV45" s="13">
        <v>26</v>
      </c>
      <c r="CW45" s="13">
        <v>28</v>
      </c>
      <c r="CX45" s="13">
        <v>30</v>
      </c>
      <c r="CY45" s="13">
        <v>30</v>
      </c>
      <c r="CZ45" s="13">
        <v>33</v>
      </c>
      <c r="DA45" s="13">
        <v>31</v>
      </c>
      <c r="DB45" s="13">
        <v>29</v>
      </c>
      <c r="DC45" s="13">
        <v>19</v>
      </c>
      <c r="DD45" s="13">
        <v>20</v>
      </c>
      <c r="DE45" s="13">
        <v>21</v>
      </c>
      <c r="DF45" s="13">
        <v>13</v>
      </c>
      <c r="DG45" s="13">
        <v>16</v>
      </c>
      <c r="DH45" s="13">
        <v>18</v>
      </c>
      <c r="DI45" s="13">
        <v>18</v>
      </c>
      <c r="DJ45" s="13">
        <v>20</v>
      </c>
      <c r="DK45" s="13">
        <v>22</v>
      </c>
      <c r="DL45" s="13">
        <v>12</v>
      </c>
      <c r="DM45" s="13">
        <v>19</v>
      </c>
      <c r="DN45" s="13">
        <v>16</v>
      </c>
      <c r="DO45" s="13">
        <v>14</v>
      </c>
      <c r="DP45" s="13">
        <v>14</v>
      </c>
      <c r="DQ45" s="13">
        <v>18</v>
      </c>
      <c r="DR45" s="13">
        <v>18</v>
      </c>
      <c r="DS45" s="13">
        <v>6</v>
      </c>
      <c r="DT45" s="13">
        <v>11</v>
      </c>
      <c r="DU45" s="13">
        <v>19</v>
      </c>
      <c r="DV45" s="13">
        <v>8</v>
      </c>
      <c r="DW45" s="13">
        <v>15</v>
      </c>
      <c r="DX45" s="13">
        <v>4</v>
      </c>
      <c r="DY45" s="13">
        <v>8</v>
      </c>
      <c r="DZ45" s="13">
        <v>5</v>
      </c>
      <c r="EA45" s="13">
        <v>10</v>
      </c>
      <c r="EB45" s="13">
        <v>8</v>
      </c>
      <c r="EC45" s="13">
        <v>3</v>
      </c>
      <c r="ED45" s="13">
        <v>8</v>
      </c>
      <c r="EE45" s="13">
        <v>15</v>
      </c>
      <c r="EF45" s="13">
        <v>9</v>
      </c>
      <c r="EG45" s="13">
        <v>9</v>
      </c>
      <c r="EH45" s="13">
        <v>6</v>
      </c>
      <c r="EI45" s="13">
        <v>2</v>
      </c>
      <c r="EJ45" s="13">
        <v>3</v>
      </c>
      <c r="EK45" s="13">
        <v>3</v>
      </c>
      <c r="EL45" s="13">
        <v>3</v>
      </c>
      <c r="EM45" s="13">
        <v>7</v>
      </c>
      <c r="EN45" s="13">
        <v>2</v>
      </c>
      <c r="EO45" s="13">
        <v>1</v>
      </c>
      <c r="EP45" s="13"/>
      <c r="EQ45" s="13"/>
      <c r="ER45" s="13"/>
      <c r="ES45" s="13"/>
      <c r="ET45" s="13"/>
      <c r="EU45" s="13"/>
      <c r="EV45" s="13"/>
      <c r="EW45" s="13"/>
      <c r="EX45" s="13"/>
      <c r="EY45" s="13"/>
      <c r="EZ45" s="13"/>
      <c r="FA45" s="60">
        <v>2188</v>
      </c>
      <c r="FB45" s="13">
        <v>2188</v>
      </c>
      <c r="FC45" s="16" t="s">
        <v>54</v>
      </c>
      <c r="FD45" s="13">
        <v>3</v>
      </c>
      <c r="FE45" s="13">
        <v>13</v>
      </c>
      <c r="FF45" s="13">
        <v>4</v>
      </c>
      <c r="FG45" s="13">
        <v>3</v>
      </c>
      <c r="FH45" s="13">
        <v>8</v>
      </c>
      <c r="FI45" s="13">
        <v>8</v>
      </c>
      <c r="FJ45" s="13">
        <v>8</v>
      </c>
      <c r="FK45" s="13">
        <v>5</v>
      </c>
      <c r="FL45" s="13">
        <v>8</v>
      </c>
      <c r="FM45" s="13">
        <v>6</v>
      </c>
      <c r="FN45" s="13">
        <v>4</v>
      </c>
      <c r="FO45" s="13">
        <v>4</v>
      </c>
      <c r="FP45" s="13">
        <v>16</v>
      </c>
      <c r="FQ45" s="13">
        <v>12</v>
      </c>
      <c r="FR45" s="13">
        <v>9</v>
      </c>
      <c r="FS45" s="13">
        <v>21</v>
      </c>
      <c r="FT45" s="13">
        <v>9</v>
      </c>
      <c r="FU45" s="13">
        <v>27</v>
      </c>
      <c r="FV45" s="13">
        <v>21</v>
      </c>
      <c r="FW45" s="13">
        <v>23</v>
      </c>
      <c r="FX45" s="13">
        <v>42</v>
      </c>
      <c r="FY45" s="13">
        <v>27</v>
      </c>
      <c r="FZ45" s="13">
        <v>27</v>
      </c>
      <c r="GA45" s="13">
        <v>45</v>
      </c>
      <c r="GB45" s="13">
        <v>36</v>
      </c>
      <c r="GC45" s="13">
        <v>41</v>
      </c>
      <c r="GD45" s="13">
        <v>43</v>
      </c>
      <c r="GE45" s="13">
        <v>42</v>
      </c>
      <c r="GF45" s="13">
        <v>30</v>
      </c>
      <c r="GG45" s="13">
        <v>39</v>
      </c>
      <c r="GH45" s="13">
        <v>36</v>
      </c>
      <c r="GI45" s="13">
        <v>44</v>
      </c>
      <c r="GJ45" s="13">
        <v>34</v>
      </c>
      <c r="GK45" s="13">
        <v>37</v>
      </c>
      <c r="GL45" s="13">
        <v>46</v>
      </c>
      <c r="GM45" s="13">
        <v>35</v>
      </c>
      <c r="GN45" s="13">
        <v>37</v>
      </c>
      <c r="GO45" s="13">
        <v>46</v>
      </c>
      <c r="GP45" s="13">
        <v>33</v>
      </c>
      <c r="GQ45" s="13">
        <v>41</v>
      </c>
      <c r="GR45" s="13">
        <v>24</v>
      </c>
      <c r="GS45" s="13">
        <v>52</v>
      </c>
      <c r="GT45" s="13">
        <v>44</v>
      </c>
      <c r="GU45" s="13">
        <v>35</v>
      </c>
      <c r="GV45" s="13">
        <v>41</v>
      </c>
      <c r="GW45" s="13">
        <v>26</v>
      </c>
      <c r="GX45" s="13">
        <v>35</v>
      </c>
      <c r="GY45" s="13">
        <v>44</v>
      </c>
      <c r="GZ45" s="13">
        <v>34</v>
      </c>
      <c r="HA45" s="13">
        <v>41</v>
      </c>
      <c r="HB45" s="13">
        <v>42</v>
      </c>
      <c r="HC45" s="13">
        <v>26</v>
      </c>
      <c r="HD45" s="13">
        <v>38</v>
      </c>
      <c r="HE45" s="13">
        <v>36</v>
      </c>
      <c r="HF45" s="13">
        <v>33</v>
      </c>
      <c r="HG45" s="13">
        <v>29</v>
      </c>
      <c r="HH45" s="13">
        <v>29</v>
      </c>
      <c r="HI45" s="13">
        <v>21</v>
      </c>
      <c r="HJ45" s="13">
        <v>24</v>
      </c>
      <c r="HK45" s="13">
        <v>28</v>
      </c>
      <c r="HL45" s="13">
        <v>19</v>
      </c>
      <c r="HM45" s="13">
        <v>18</v>
      </c>
      <c r="HN45" s="13">
        <v>18</v>
      </c>
      <c r="HO45" s="13">
        <v>14</v>
      </c>
      <c r="HP45" s="13">
        <v>15</v>
      </c>
      <c r="HQ45" s="13">
        <v>16</v>
      </c>
      <c r="HR45" s="13">
        <v>19</v>
      </c>
      <c r="HS45" s="13">
        <v>22</v>
      </c>
      <c r="HT45" s="13">
        <v>16</v>
      </c>
      <c r="HU45" s="13">
        <v>16</v>
      </c>
      <c r="HV45" s="13">
        <v>20</v>
      </c>
      <c r="HW45" s="13">
        <v>12</v>
      </c>
      <c r="HX45" s="13">
        <v>20</v>
      </c>
      <c r="HY45" s="13">
        <v>19</v>
      </c>
      <c r="HZ45" s="13">
        <v>10</v>
      </c>
      <c r="IA45" s="13">
        <v>16</v>
      </c>
      <c r="IB45" s="13">
        <v>7</v>
      </c>
      <c r="IC45" s="13">
        <v>10</v>
      </c>
      <c r="ID45" s="13">
        <v>14</v>
      </c>
      <c r="IE45" s="13">
        <v>12</v>
      </c>
      <c r="IF45" s="13">
        <v>7</v>
      </c>
      <c r="IG45" s="13">
        <v>13</v>
      </c>
      <c r="IH45" s="13">
        <v>11</v>
      </c>
      <c r="II45" s="13">
        <v>9</v>
      </c>
      <c r="IJ45" s="13">
        <v>5</v>
      </c>
      <c r="IK45" s="13">
        <v>5</v>
      </c>
      <c r="IL45" s="13">
        <v>2</v>
      </c>
      <c r="IM45" s="13">
        <v>6</v>
      </c>
      <c r="IN45" s="13">
        <v>4</v>
      </c>
      <c r="IO45" s="13"/>
      <c r="IP45" s="13">
        <v>3</v>
      </c>
      <c r="IQ45" s="13">
        <v>4</v>
      </c>
      <c r="IR45" s="13">
        <v>1</v>
      </c>
      <c r="IS45" s="13"/>
      <c r="IT45" s="13">
        <v>1</v>
      </c>
      <c r="IU45" s="13">
        <v>2</v>
      </c>
      <c r="IV45" s="13">
        <v>1</v>
      </c>
      <c r="IW45" s="13"/>
      <c r="IX45" s="13"/>
      <c r="IY45" s="13"/>
      <c r="IZ45" s="13"/>
      <c r="JA45" s="13"/>
      <c r="JB45" s="13"/>
      <c r="JC45" s="13"/>
      <c r="JD45" s="13"/>
      <c r="JE45" s="13"/>
      <c r="JF45" s="60">
        <v>2042</v>
      </c>
      <c r="JG45" s="13">
        <v>3</v>
      </c>
      <c r="JH45" s="13">
        <v>1</v>
      </c>
      <c r="JI45" s="13"/>
      <c r="JJ45" s="13"/>
      <c r="JK45" s="13"/>
      <c r="JL45" s="13"/>
      <c r="JM45" s="13"/>
      <c r="JN45" s="13"/>
      <c r="JO45" s="13"/>
      <c r="JP45" s="13">
        <v>1</v>
      </c>
      <c r="JQ45" s="13"/>
      <c r="JR45" s="13"/>
      <c r="JS45" s="13"/>
      <c r="JT45" s="13"/>
      <c r="JU45" s="13"/>
      <c r="JV45" s="13"/>
      <c r="JW45" s="13"/>
      <c r="JX45" s="13">
        <v>1</v>
      </c>
      <c r="JY45" s="13"/>
      <c r="JZ45" s="13">
        <v>1</v>
      </c>
      <c r="KA45" s="13"/>
      <c r="KB45" s="13"/>
      <c r="KC45" s="13"/>
      <c r="KD45" s="13">
        <v>2</v>
      </c>
      <c r="KE45" s="13"/>
      <c r="KF45" s="13"/>
      <c r="KG45" s="13"/>
      <c r="KH45" s="13"/>
      <c r="KI45" s="13"/>
      <c r="KJ45" s="13"/>
      <c r="KK45" s="13">
        <v>1</v>
      </c>
      <c r="KL45" s="13">
        <v>1</v>
      </c>
      <c r="KM45" s="13"/>
      <c r="KN45" s="13">
        <v>2</v>
      </c>
      <c r="KO45" s="13">
        <v>1</v>
      </c>
      <c r="KP45" s="13"/>
      <c r="KQ45" s="13"/>
      <c r="KR45" s="13"/>
      <c r="KS45" s="13"/>
      <c r="KT45" s="13"/>
      <c r="KU45" s="13">
        <v>1</v>
      </c>
      <c r="KV45" s="13">
        <v>1</v>
      </c>
      <c r="KW45" s="13"/>
      <c r="KX45" s="13">
        <v>1</v>
      </c>
      <c r="KY45" s="13"/>
      <c r="KZ45" s="13"/>
      <c r="LA45" s="13"/>
      <c r="LB45" s="13">
        <v>1</v>
      </c>
      <c r="LC45" s="13"/>
      <c r="LD45" s="13">
        <v>1</v>
      </c>
      <c r="LE45" s="13"/>
      <c r="LF45" s="13"/>
      <c r="LG45" s="13"/>
      <c r="LH45" s="13"/>
      <c r="LI45" s="13"/>
      <c r="LJ45" s="13"/>
      <c r="LK45" s="13">
        <v>1</v>
      </c>
      <c r="LL45" s="13"/>
      <c r="LM45" s="13"/>
      <c r="LN45" s="13"/>
      <c r="LO45" s="13"/>
      <c r="LP45" s="13"/>
      <c r="LQ45" s="13"/>
      <c r="LR45" s="13"/>
      <c r="LS45" s="13">
        <v>1</v>
      </c>
      <c r="LT45" s="13"/>
      <c r="LU45" s="13"/>
      <c r="LV45" s="13"/>
      <c r="LW45" s="13"/>
      <c r="LX45" s="13"/>
      <c r="LY45" s="13"/>
      <c r="LZ45" s="13">
        <v>1</v>
      </c>
      <c r="MA45" s="13"/>
      <c r="MB45" s="13"/>
      <c r="MC45" s="13">
        <v>1</v>
      </c>
      <c r="MD45" s="13"/>
      <c r="ME45" s="13">
        <v>1</v>
      </c>
      <c r="MF45" s="13">
        <v>1</v>
      </c>
      <c r="MG45" s="13"/>
      <c r="MH45" s="13">
        <v>1</v>
      </c>
      <c r="MI45" s="13"/>
      <c r="MJ45" s="13">
        <v>1</v>
      </c>
      <c r="MK45" s="13">
        <v>1</v>
      </c>
      <c r="ML45" s="13">
        <v>4</v>
      </c>
      <c r="MM45" s="13">
        <v>2</v>
      </c>
      <c r="MN45" s="13"/>
      <c r="MO45" s="13">
        <v>1</v>
      </c>
      <c r="MP45" s="13"/>
      <c r="MQ45" s="13">
        <v>1</v>
      </c>
      <c r="MR45" s="13">
        <v>1</v>
      </c>
      <c r="MS45" s="13"/>
      <c r="MT45" s="13">
        <v>1</v>
      </c>
      <c r="MU45" s="13">
        <v>1</v>
      </c>
      <c r="MV45" s="13"/>
      <c r="MW45" s="13"/>
      <c r="MX45" s="13">
        <v>1</v>
      </c>
      <c r="MY45" s="13"/>
      <c r="MZ45" s="13"/>
      <c r="NA45" s="13">
        <v>1</v>
      </c>
      <c r="NB45" s="13"/>
      <c r="NC45" s="13"/>
      <c r="ND45" s="13"/>
      <c r="NE45" s="13"/>
      <c r="NF45" s="13"/>
      <c r="NG45" s="13"/>
      <c r="NH45" s="13"/>
      <c r="NI45" s="13"/>
      <c r="NJ45" s="60">
        <v>41</v>
      </c>
      <c r="NK45" s="13">
        <v>2083</v>
      </c>
      <c r="NL45" s="448"/>
      <c r="NM45" s="448"/>
      <c r="NN45" s="448"/>
    </row>
    <row r="46" spans="1:378">
      <c r="A46" s="8" t="s">
        <v>57</v>
      </c>
      <c r="B46" s="281">
        <f t="shared" si="67"/>
        <v>35</v>
      </c>
      <c r="C46" s="281">
        <f t="shared" si="68"/>
        <v>23</v>
      </c>
      <c r="D46" s="281">
        <f t="shared" si="69"/>
        <v>65</v>
      </c>
      <c r="E46" s="281">
        <f t="shared" si="70"/>
        <v>98</v>
      </c>
      <c r="F46" s="281">
        <f t="shared" si="71"/>
        <v>211</v>
      </c>
      <c r="G46" s="281">
        <f t="shared" si="72"/>
        <v>232</v>
      </c>
      <c r="H46" s="281">
        <f t="shared" si="73"/>
        <v>236</v>
      </c>
      <c r="I46" s="281">
        <f t="shared" si="74"/>
        <v>226</v>
      </c>
      <c r="J46" s="281">
        <f t="shared" si="75"/>
        <v>200</v>
      </c>
      <c r="K46" s="281">
        <f t="shared" si="76"/>
        <v>212</v>
      </c>
      <c r="L46" s="281">
        <f t="shared" si="77"/>
        <v>114</v>
      </c>
      <c r="M46" s="281">
        <f t="shared" si="78"/>
        <v>130</v>
      </c>
      <c r="N46" s="281">
        <f t="shared" si="79"/>
        <v>77</v>
      </c>
      <c r="O46" s="281">
        <f t="shared" si="80"/>
        <v>77</v>
      </c>
      <c r="P46" s="281">
        <f t="shared" si="81"/>
        <v>50</v>
      </c>
      <c r="Q46" s="281">
        <f t="shared" si="82"/>
        <v>37</v>
      </c>
      <c r="R46" s="281">
        <f t="shared" si="83"/>
        <v>20</v>
      </c>
      <c r="S46" s="281">
        <f t="shared" si="84"/>
        <v>42</v>
      </c>
      <c r="T46" s="281">
        <f t="shared" si="85"/>
        <v>7</v>
      </c>
      <c r="U46" s="281">
        <f t="shared" si="86"/>
        <v>24</v>
      </c>
      <c r="W46" s="16" t="s">
        <v>188</v>
      </c>
      <c r="X46" s="764">
        <f t="shared" si="88"/>
        <v>217</v>
      </c>
      <c r="Y46" s="764">
        <f t="shared" si="89"/>
        <v>202</v>
      </c>
      <c r="Z46" s="764">
        <f t="shared" si="90"/>
        <v>554</v>
      </c>
      <c r="AA46" s="764">
        <f t="shared" si="91"/>
        <v>670</v>
      </c>
      <c r="AB46" s="764">
        <f t="shared" si="92"/>
        <v>1806</v>
      </c>
      <c r="AC46" s="764">
        <f t="shared" si="93"/>
        <v>1935</v>
      </c>
      <c r="AD46" s="764">
        <f t="shared" si="94"/>
        <v>2112</v>
      </c>
      <c r="AE46" s="764">
        <f t="shared" si="95"/>
        <v>2081</v>
      </c>
      <c r="AF46" s="764">
        <f t="shared" si="96"/>
        <v>1536</v>
      </c>
      <c r="AG46" s="764">
        <f t="shared" si="97"/>
        <v>1561</v>
      </c>
      <c r="AH46" s="764">
        <f t="shared" si="98"/>
        <v>981</v>
      </c>
      <c r="AI46" s="764">
        <f t="shared" si="99"/>
        <v>1030</v>
      </c>
      <c r="AJ46" s="764">
        <f t="shared" si="100"/>
        <v>620</v>
      </c>
      <c r="AK46" s="764">
        <f t="shared" si="101"/>
        <v>573</v>
      </c>
      <c r="AL46" s="764">
        <f t="shared" si="102"/>
        <v>304</v>
      </c>
      <c r="AM46" s="764">
        <f t="shared" si="103"/>
        <v>291</v>
      </c>
      <c r="AN46" s="764">
        <f t="shared" si="104"/>
        <v>134</v>
      </c>
      <c r="AO46" s="764">
        <f t="shared" si="105"/>
        <v>195</v>
      </c>
      <c r="AP46" s="764">
        <f t="shared" si="106"/>
        <v>31</v>
      </c>
      <c r="AQ46" s="764">
        <f t="shared" si="107"/>
        <v>88</v>
      </c>
      <c r="AR46" s="764">
        <f t="shared" si="87"/>
        <v>799</v>
      </c>
      <c r="AT46" s="16" t="s">
        <v>188</v>
      </c>
      <c r="AU46" s="13">
        <v>6</v>
      </c>
      <c r="AV46" s="13">
        <v>29</v>
      </c>
      <c r="AW46" s="13">
        <v>18</v>
      </c>
      <c r="AX46" s="13">
        <v>21</v>
      </c>
      <c r="AY46" s="13">
        <v>16</v>
      </c>
      <c r="AZ46" s="13">
        <v>19</v>
      </c>
      <c r="BA46" s="13">
        <v>16</v>
      </c>
      <c r="BB46" s="13">
        <v>21</v>
      </c>
      <c r="BC46" s="13">
        <v>24</v>
      </c>
      <c r="BD46" s="13">
        <v>32</v>
      </c>
      <c r="BE46" s="13">
        <v>30</v>
      </c>
      <c r="BF46" s="13">
        <v>29</v>
      </c>
      <c r="BG46" s="13">
        <v>31</v>
      </c>
      <c r="BH46" s="13">
        <v>35</v>
      </c>
      <c r="BI46" s="13">
        <v>52</v>
      </c>
      <c r="BJ46" s="13">
        <v>65</v>
      </c>
      <c r="BK46" s="13">
        <v>75</v>
      </c>
      <c r="BL46" s="13">
        <v>78</v>
      </c>
      <c r="BM46" s="13">
        <v>168</v>
      </c>
      <c r="BN46" s="13">
        <v>107</v>
      </c>
      <c r="BO46" s="13">
        <v>136</v>
      </c>
      <c r="BP46" s="13">
        <v>164</v>
      </c>
      <c r="BQ46" s="13">
        <v>185</v>
      </c>
      <c r="BR46" s="13">
        <v>166</v>
      </c>
      <c r="BS46" s="13">
        <v>174</v>
      </c>
      <c r="BT46" s="13">
        <v>200</v>
      </c>
      <c r="BU46" s="13">
        <v>225</v>
      </c>
      <c r="BV46" s="13">
        <v>224</v>
      </c>
      <c r="BW46" s="13">
        <v>230</v>
      </c>
      <c r="BX46" s="13">
        <v>231</v>
      </c>
      <c r="BY46" s="13">
        <v>235</v>
      </c>
      <c r="BZ46" s="13">
        <v>230</v>
      </c>
      <c r="CA46" s="13">
        <v>200</v>
      </c>
      <c r="CB46" s="13">
        <v>219</v>
      </c>
      <c r="CC46" s="13">
        <v>198</v>
      </c>
      <c r="CD46" s="13">
        <v>220</v>
      </c>
      <c r="CE46" s="13">
        <v>180</v>
      </c>
      <c r="CF46" s="13">
        <v>197</v>
      </c>
      <c r="CG46" s="13">
        <v>189</v>
      </c>
      <c r="CH46" s="13">
        <v>213</v>
      </c>
      <c r="CI46" s="13">
        <v>200</v>
      </c>
      <c r="CJ46" s="13">
        <v>159</v>
      </c>
      <c r="CK46" s="13">
        <v>174</v>
      </c>
      <c r="CL46" s="13">
        <v>169</v>
      </c>
      <c r="CM46" s="13">
        <v>141</v>
      </c>
      <c r="CN46" s="13">
        <v>148</v>
      </c>
      <c r="CO46" s="13">
        <v>154</v>
      </c>
      <c r="CP46" s="13">
        <v>141</v>
      </c>
      <c r="CQ46" s="13">
        <v>144</v>
      </c>
      <c r="CR46" s="13">
        <v>131</v>
      </c>
      <c r="CS46" s="13">
        <v>119</v>
      </c>
      <c r="CT46" s="13">
        <v>130</v>
      </c>
      <c r="CU46" s="13">
        <v>121</v>
      </c>
      <c r="CV46" s="13">
        <v>96</v>
      </c>
      <c r="CW46" s="13">
        <v>107</v>
      </c>
      <c r="CX46" s="13">
        <v>125</v>
      </c>
      <c r="CY46" s="13">
        <v>87</v>
      </c>
      <c r="CZ46" s="13">
        <v>75</v>
      </c>
      <c r="DA46" s="13">
        <v>90</v>
      </c>
      <c r="DB46" s="13">
        <v>80</v>
      </c>
      <c r="DC46" s="13">
        <v>78</v>
      </c>
      <c r="DD46" s="13">
        <v>79</v>
      </c>
      <c r="DE46" s="13">
        <v>51</v>
      </c>
      <c r="DF46" s="13">
        <v>58</v>
      </c>
      <c r="DG46" s="13">
        <v>63</v>
      </c>
      <c r="DH46" s="13">
        <v>58</v>
      </c>
      <c r="DI46" s="13">
        <v>57</v>
      </c>
      <c r="DJ46" s="13">
        <v>40</v>
      </c>
      <c r="DK46" s="13">
        <v>37</v>
      </c>
      <c r="DL46" s="13">
        <v>52</v>
      </c>
      <c r="DM46" s="13">
        <v>30</v>
      </c>
      <c r="DN46" s="13">
        <v>29</v>
      </c>
      <c r="DO46" s="13">
        <v>38</v>
      </c>
      <c r="DP46" s="13">
        <v>41</v>
      </c>
      <c r="DQ46" s="13">
        <v>27</v>
      </c>
      <c r="DR46" s="13">
        <v>26</v>
      </c>
      <c r="DS46" s="13">
        <v>22</v>
      </c>
      <c r="DT46" s="13">
        <v>21</v>
      </c>
      <c r="DU46" s="13">
        <v>29</v>
      </c>
      <c r="DV46" s="13">
        <v>28</v>
      </c>
      <c r="DW46" s="13">
        <v>21</v>
      </c>
      <c r="DX46" s="13">
        <v>28</v>
      </c>
      <c r="DY46" s="13">
        <v>20</v>
      </c>
      <c r="DZ46" s="13">
        <v>25</v>
      </c>
      <c r="EA46" s="13">
        <v>20</v>
      </c>
      <c r="EB46" s="13">
        <v>17</v>
      </c>
      <c r="EC46" s="13">
        <v>23</v>
      </c>
      <c r="ED46" s="13">
        <v>14</v>
      </c>
      <c r="EE46" s="13">
        <v>16</v>
      </c>
      <c r="EF46" s="13">
        <v>11</v>
      </c>
      <c r="EG46" s="13">
        <v>16</v>
      </c>
      <c r="EH46" s="13">
        <v>16</v>
      </c>
      <c r="EI46" s="13">
        <v>12</v>
      </c>
      <c r="EJ46" s="13">
        <v>12</v>
      </c>
      <c r="EK46" s="13">
        <v>7</v>
      </c>
      <c r="EL46" s="13">
        <v>8</v>
      </c>
      <c r="EM46" s="13">
        <v>6</v>
      </c>
      <c r="EN46" s="13">
        <v>2</v>
      </c>
      <c r="EO46" s="13">
        <v>5</v>
      </c>
      <c r="EP46" s="13">
        <v>2</v>
      </c>
      <c r="EQ46" s="13"/>
      <c r="ER46" s="13">
        <v>2</v>
      </c>
      <c r="ES46" s="13"/>
      <c r="ET46" s="13"/>
      <c r="EU46" s="13"/>
      <c r="EV46" s="13"/>
      <c r="EW46" s="13"/>
      <c r="EX46" s="13"/>
      <c r="EY46" s="13"/>
      <c r="EZ46" s="13"/>
      <c r="FA46" s="60">
        <v>8626</v>
      </c>
      <c r="FB46" s="13">
        <v>8626</v>
      </c>
      <c r="FC46" s="16" t="s">
        <v>188</v>
      </c>
      <c r="FD46" s="13">
        <v>4</v>
      </c>
      <c r="FE46" s="13">
        <v>29</v>
      </c>
      <c r="FF46" s="13">
        <v>24</v>
      </c>
      <c r="FG46" s="13">
        <v>19</v>
      </c>
      <c r="FH46" s="13">
        <v>22</v>
      </c>
      <c r="FI46" s="13">
        <v>22</v>
      </c>
      <c r="FJ46" s="13">
        <v>26</v>
      </c>
      <c r="FK46" s="13">
        <v>18</v>
      </c>
      <c r="FL46" s="13">
        <v>29</v>
      </c>
      <c r="FM46" s="13">
        <v>24</v>
      </c>
      <c r="FN46" s="13">
        <v>16</v>
      </c>
      <c r="FO46" s="13">
        <v>26</v>
      </c>
      <c r="FP46" s="13">
        <v>29</v>
      </c>
      <c r="FQ46" s="13">
        <v>29</v>
      </c>
      <c r="FR46" s="13">
        <v>44</v>
      </c>
      <c r="FS46" s="13">
        <v>43</v>
      </c>
      <c r="FT46" s="13">
        <v>60</v>
      </c>
      <c r="FU46" s="13">
        <v>76</v>
      </c>
      <c r="FV46" s="13">
        <v>128</v>
      </c>
      <c r="FW46" s="13">
        <v>103</v>
      </c>
      <c r="FX46" s="13">
        <v>124</v>
      </c>
      <c r="FY46" s="13">
        <v>176</v>
      </c>
      <c r="FZ46" s="13">
        <v>139</v>
      </c>
      <c r="GA46" s="13">
        <v>169</v>
      </c>
      <c r="GB46" s="13">
        <v>172</v>
      </c>
      <c r="GC46" s="13">
        <v>180</v>
      </c>
      <c r="GD46" s="13">
        <v>183</v>
      </c>
      <c r="GE46" s="13">
        <v>193</v>
      </c>
      <c r="GF46" s="13">
        <v>209</v>
      </c>
      <c r="GG46" s="13">
        <v>261</v>
      </c>
      <c r="GH46" s="13">
        <v>233</v>
      </c>
      <c r="GI46" s="13">
        <v>233</v>
      </c>
      <c r="GJ46" s="13">
        <v>209</v>
      </c>
      <c r="GK46" s="13">
        <v>208</v>
      </c>
      <c r="GL46" s="13">
        <v>235</v>
      </c>
      <c r="GM46" s="13">
        <v>218</v>
      </c>
      <c r="GN46" s="13">
        <v>220</v>
      </c>
      <c r="GO46" s="13">
        <v>178</v>
      </c>
      <c r="GP46" s="13">
        <v>180</v>
      </c>
      <c r="GQ46" s="13">
        <v>198</v>
      </c>
      <c r="GR46" s="13">
        <v>170</v>
      </c>
      <c r="GS46" s="13">
        <v>187</v>
      </c>
      <c r="GT46" s="13">
        <v>189</v>
      </c>
      <c r="GU46" s="13">
        <v>155</v>
      </c>
      <c r="GV46" s="13">
        <v>152</v>
      </c>
      <c r="GW46" s="13">
        <v>149</v>
      </c>
      <c r="GX46" s="13">
        <v>137</v>
      </c>
      <c r="GY46" s="13">
        <v>131</v>
      </c>
      <c r="GZ46" s="13">
        <v>132</v>
      </c>
      <c r="HA46" s="13">
        <v>134</v>
      </c>
      <c r="HB46" s="13">
        <v>107</v>
      </c>
      <c r="HC46" s="13">
        <v>111</v>
      </c>
      <c r="HD46" s="13">
        <v>104</v>
      </c>
      <c r="HE46" s="13">
        <v>99</v>
      </c>
      <c r="HF46" s="13">
        <v>86</v>
      </c>
      <c r="HG46" s="13">
        <v>105</v>
      </c>
      <c r="HH46" s="13">
        <v>111</v>
      </c>
      <c r="HI46" s="13">
        <v>76</v>
      </c>
      <c r="HJ46" s="13">
        <v>90</v>
      </c>
      <c r="HK46" s="13">
        <v>92</v>
      </c>
      <c r="HL46" s="13">
        <v>74</v>
      </c>
      <c r="HM46" s="13">
        <v>61</v>
      </c>
      <c r="HN46" s="13">
        <v>72</v>
      </c>
      <c r="HO46" s="13">
        <v>65</v>
      </c>
      <c r="HP46" s="13">
        <v>68</v>
      </c>
      <c r="HQ46" s="13">
        <v>76</v>
      </c>
      <c r="HR46" s="13">
        <v>59</v>
      </c>
      <c r="HS46" s="13">
        <v>51</v>
      </c>
      <c r="HT46" s="13">
        <v>42</v>
      </c>
      <c r="HU46" s="13">
        <v>52</v>
      </c>
      <c r="HV46" s="13">
        <v>44</v>
      </c>
      <c r="HW46" s="13">
        <v>25</v>
      </c>
      <c r="HX46" s="13">
        <v>33</v>
      </c>
      <c r="HY46" s="13">
        <v>39</v>
      </c>
      <c r="HZ46" s="13">
        <v>31</v>
      </c>
      <c r="IA46" s="13">
        <v>42</v>
      </c>
      <c r="IB46" s="13">
        <v>26</v>
      </c>
      <c r="IC46" s="13">
        <v>18</v>
      </c>
      <c r="ID46" s="13">
        <v>24</v>
      </c>
      <c r="IE46" s="13">
        <v>22</v>
      </c>
      <c r="IF46" s="13">
        <v>23</v>
      </c>
      <c r="IG46" s="13">
        <v>20</v>
      </c>
      <c r="IH46" s="13">
        <v>12</v>
      </c>
      <c r="II46" s="13">
        <v>17</v>
      </c>
      <c r="IJ46" s="13">
        <v>16</v>
      </c>
      <c r="IK46" s="13">
        <v>10</v>
      </c>
      <c r="IL46" s="13">
        <v>11</v>
      </c>
      <c r="IM46" s="13">
        <v>10</v>
      </c>
      <c r="IN46" s="13">
        <v>8</v>
      </c>
      <c r="IO46" s="13">
        <v>7</v>
      </c>
      <c r="IP46" s="13">
        <v>7</v>
      </c>
      <c r="IQ46" s="13">
        <v>9</v>
      </c>
      <c r="IR46" s="13">
        <v>3</v>
      </c>
      <c r="IS46" s="13">
        <v>7</v>
      </c>
      <c r="IT46" s="13">
        <v>2</v>
      </c>
      <c r="IU46" s="13"/>
      <c r="IV46" s="13">
        <v>1</v>
      </c>
      <c r="IW46" s="13"/>
      <c r="IX46" s="13"/>
      <c r="IY46" s="13"/>
      <c r="IZ46" s="13">
        <v>1</v>
      </c>
      <c r="JA46" s="13"/>
      <c r="JB46" s="13"/>
      <c r="JC46" s="13"/>
      <c r="JD46" s="13">
        <v>1</v>
      </c>
      <c r="JE46" s="13"/>
      <c r="JF46" s="60">
        <v>8295</v>
      </c>
      <c r="JG46" s="13">
        <v>6</v>
      </c>
      <c r="JH46" s="13">
        <v>3</v>
      </c>
      <c r="JI46" s="13"/>
      <c r="JJ46" s="13"/>
      <c r="JK46" s="13"/>
      <c r="JL46" s="13">
        <v>2</v>
      </c>
      <c r="JM46" s="13">
        <v>5</v>
      </c>
      <c r="JN46" s="13">
        <v>1</v>
      </c>
      <c r="JO46" s="13">
        <v>1</v>
      </c>
      <c r="JP46" s="13">
        <v>1</v>
      </c>
      <c r="JQ46" s="13">
        <v>1</v>
      </c>
      <c r="JR46" s="13">
        <v>2</v>
      </c>
      <c r="JS46" s="13">
        <v>1</v>
      </c>
      <c r="JT46" s="13">
        <v>1</v>
      </c>
      <c r="JU46" s="13"/>
      <c r="JV46" s="13">
        <v>2</v>
      </c>
      <c r="JW46" s="13">
        <v>1</v>
      </c>
      <c r="JX46" s="13"/>
      <c r="JY46" s="13">
        <v>3</v>
      </c>
      <c r="JZ46" s="13"/>
      <c r="KA46" s="13">
        <v>3</v>
      </c>
      <c r="KB46" s="13">
        <v>1</v>
      </c>
      <c r="KC46" s="13">
        <v>6</v>
      </c>
      <c r="KD46" s="13">
        <v>11</v>
      </c>
      <c r="KE46" s="13">
        <v>9</v>
      </c>
      <c r="KF46" s="13">
        <v>13</v>
      </c>
      <c r="KG46" s="13">
        <v>15</v>
      </c>
      <c r="KH46" s="13">
        <v>26</v>
      </c>
      <c r="KI46" s="13">
        <v>18</v>
      </c>
      <c r="KJ46" s="13">
        <v>18</v>
      </c>
      <c r="KK46" s="13">
        <v>16</v>
      </c>
      <c r="KL46" s="13">
        <v>23</v>
      </c>
      <c r="KM46" s="13">
        <v>25</v>
      </c>
      <c r="KN46" s="13">
        <v>20</v>
      </c>
      <c r="KO46" s="13">
        <v>17</v>
      </c>
      <c r="KP46" s="13">
        <v>11</v>
      </c>
      <c r="KQ46" s="13">
        <v>13</v>
      </c>
      <c r="KR46" s="13">
        <v>10</v>
      </c>
      <c r="KS46" s="13">
        <v>21</v>
      </c>
      <c r="KT46" s="13">
        <v>17</v>
      </c>
      <c r="KU46" s="13">
        <v>20</v>
      </c>
      <c r="KV46" s="13">
        <v>24</v>
      </c>
      <c r="KW46" s="13">
        <v>29</v>
      </c>
      <c r="KX46" s="13">
        <v>21</v>
      </c>
      <c r="KY46" s="13">
        <v>24</v>
      </c>
      <c r="KZ46" s="13">
        <v>31</v>
      </c>
      <c r="LA46" s="13">
        <v>20</v>
      </c>
      <c r="LB46" s="13">
        <v>19</v>
      </c>
      <c r="LC46" s="13">
        <v>24</v>
      </c>
      <c r="LD46" s="13">
        <v>20</v>
      </c>
      <c r="LE46" s="13">
        <v>22</v>
      </c>
      <c r="LF46" s="13">
        <v>22</v>
      </c>
      <c r="LG46" s="13">
        <v>19</v>
      </c>
      <c r="LH46" s="13">
        <v>15</v>
      </c>
      <c r="LI46" s="13">
        <v>14</v>
      </c>
      <c r="LJ46" s="13">
        <v>6</v>
      </c>
      <c r="LK46" s="13">
        <v>10</v>
      </c>
      <c r="LL46" s="13">
        <v>14</v>
      </c>
      <c r="LM46" s="13">
        <v>10</v>
      </c>
      <c r="LN46" s="13">
        <v>13</v>
      </c>
      <c r="LO46" s="13">
        <v>10</v>
      </c>
      <c r="LP46" s="13">
        <v>10</v>
      </c>
      <c r="LQ46" s="13">
        <v>2</v>
      </c>
      <c r="LR46" s="13">
        <v>8</v>
      </c>
      <c r="LS46" s="13">
        <v>3</v>
      </c>
      <c r="LT46" s="13">
        <v>5</v>
      </c>
      <c r="LU46" s="13">
        <v>3</v>
      </c>
      <c r="LV46" s="13">
        <v>4</v>
      </c>
      <c r="LW46" s="13">
        <v>1</v>
      </c>
      <c r="LX46" s="13">
        <v>1</v>
      </c>
      <c r="LY46" s="13">
        <v>4</v>
      </c>
      <c r="LZ46" s="13">
        <v>2</v>
      </c>
      <c r="MA46" s="13">
        <v>3</v>
      </c>
      <c r="MB46" s="13">
        <v>5</v>
      </c>
      <c r="MC46" s="13">
        <v>1</v>
      </c>
      <c r="MD46" s="13">
        <v>4</v>
      </c>
      <c r="ME46" s="13">
        <v>3</v>
      </c>
      <c r="MF46" s="13">
        <v>2</v>
      </c>
      <c r="MG46" s="13">
        <v>2</v>
      </c>
      <c r="MH46" s="13">
        <v>3</v>
      </c>
      <c r="MI46" s="13">
        <v>2</v>
      </c>
      <c r="MJ46" s="13"/>
      <c r="MK46" s="13">
        <v>3</v>
      </c>
      <c r="ML46" s="13">
        <v>2</v>
      </c>
      <c r="MM46" s="13">
        <v>2</v>
      </c>
      <c r="MN46" s="13">
        <v>2</v>
      </c>
      <c r="MO46" s="13">
        <v>1</v>
      </c>
      <c r="MP46" s="13">
        <v>2</v>
      </c>
      <c r="MQ46" s="13">
        <v>2</v>
      </c>
      <c r="MR46" s="13">
        <v>1</v>
      </c>
      <c r="MS46" s="13">
        <v>2</v>
      </c>
      <c r="MT46" s="13"/>
      <c r="MU46" s="13">
        <v>3</v>
      </c>
      <c r="MV46" s="13"/>
      <c r="MW46" s="13"/>
      <c r="MX46" s="13"/>
      <c r="MY46" s="13"/>
      <c r="MZ46" s="13"/>
      <c r="NA46" s="13"/>
      <c r="NB46" s="13"/>
      <c r="NC46" s="13"/>
      <c r="ND46" s="13">
        <v>1</v>
      </c>
      <c r="NE46" s="13"/>
      <c r="NF46" s="13"/>
      <c r="NG46" s="13"/>
      <c r="NH46" s="13"/>
      <c r="NI46" s="13"/>
      <c r="NJ46" s="60">
        <v>799</v>
      </c>
      <c r="NK46" s="13">
        <v>9094</v>
      </c>
      <c r="NL46" s="448"/>
      <c r="NM46" s="448"/>
      <c r="NN46" s="448"/>
    </row>
    <row r="47" spans="1:378">
      <c r="A47" s="8" t="s">
        <v>189</v>
      </c>
      <c r="B47" s="281">
        <f t="shared" si="67"/>
        <v>3</v>
      </c>
      <c r="C47" s="281">
        <f t="shared" si="68"/>
        <v>3</v>
      </c>
      <c r="D47" s="281">
        <f t="shared" si="69"/>
        <v>31</v>
      </c>
      <c r="E47" s="281">
        <f t="shared" si="70"/>
        <v>34</v>
      </c>
      <c r="F47" s="281">
        <f t="shared" si="71"/>
        <v>85</v>
      </c>
      <c r="G47" s="281">
        <f t="shared" si="72"/>
        <v>74</v>
      </c>
      <c r="H47" s="281">
        <f t="shared" si="73"/>
        <v>96</v>
      </c>
      <c r="I47" s="281">
        <f t="shared" si="74"/>
        <v>98</v>
      </c>
      <c r="J47" s="281">
        <f t="shared" si="75"/>
        <v>89</v>
      </c>
      <c r="K47" s="281">
        <f t="shared" si="76"/>
        <v>96</v>
      </c>
      <c r="L47" s="281">
        <f t="shared" si="77"/>
        <v>74</v>
      </c>
      <c r="M47" s="281">
        <f t="shared" si="78"/>
        <v>93</v>
      </c>
      <c r="N47" s="281">
        <f t="shared" si="79"/>
        <v>64</v>
      </c>
      <c r="O47" s="281">
        <f t="shared" si="80"/>
        <v>59</v>
      </c>
      <c r="P47" s="281">
        <f t="shared" si="81"/>
        <v>32</v>
      </c>
      <c r="Q47" s="281">
        <f t="shared" si="82"/>
        <v>38</v>
      </c>
      <c r="R47" s="281">
        <f t="shared" si="83"/>
        <v>18</v>
      </c>
      <c r="S47" s="281">
        <f t="shared" si="84"/>
        <v>15</v>
      </c>
      <c r="T47" s="281">
        <f t="shared" si="85"/>
        <v>2</v>
      </c>
      <c r="U47" s="281">
        <f t="shared" si="86"/>
        <v>3</v>
      </c>
      <c r="W47" s="16" t="s">
        <v>56</v>
      </c>
      <c r="X47" s="764">
        <f t="shared" si="88"/>
        <v>239</v>
      </c>
      <c r="Y47" s="764">
        <f t="shared" si="89"/>
        <v>207</v>
      </c>
      <c r="Z47" s="764">
        <f t="shared" si="90"/>
        <v>233</v>
      </c>
      <c r="AA47" s="764">
        <f t="shared" si="91"/>
        <v>279</v>
      </c>
      <c r="AB47" s="764">
        <f t="shared" si="92"/>
        <v>417</v>
      </c>
      <c r="AC47" s="764">
        <f t="shared" si="93"/>
        <v>536</v>
      </c>
      <c r="AD47" s="764">
        <f t="shared" si="94"/>
        <v>499</v>
      </c>
      <c r="AE47" s="764">
        <f t="shared" si="95"/>
        <v>600</v>
      </c>
      <c r="AF47" s="764">
        <f t="shared" si="96"/>
        <v>419</v>
      </c>
      <c r="AG47" s="764">
        <f t="shared" si="97"/>
        <v>529</v>
      </c>
      <c r="AH47" s="764">
        <f t="shared" si="98"/>
        <v>336</v>
      </c>
      <c r="AI47" s="764">
        <f t="shared" si="99"/>
        <v>387</v>
      </c>
      <c r="AJ47" s="764">
        <f t="shared" si="100"/>
        <v>242</v>
      </c>
      <c r="AK47" s="764">
        <f t="shared" si="101"/>
        <v>248</v>
      </c>
      <c r="AL47" s="764">
        <f t="shared" si="102"/>
        <v>175</v>
      </c>
      <c r="AM47" s="764">
        <f t="shared" si="103"/>
        <v>166</v>
      </c>
      <c r="AN47" s="764">
        <f t="shared" si="104"/>
        <v>76</v>
      </c>
      <c r="AO47" s="764">
        <f t="shared" si="105"/>
        <v>79</v>
      </c>
      <c r="AP47" s="764">
        <f t="shared" si="106"/>
        <v>15</v>
      </c>
      <c r="AQ47" s="764">
        <f t="shared" si="107"/>
        <v>32</v>
      </c>
      <c r="AR47" s="764">
        <f t="shared" si="87"/>
        <v>67</v>
      </c>
      <c r="AT47" s="16" t="s">
        <v>56</v>
      </c>
      <c r="AU47" s="13">
        <v>9</v>
      </c>
      <c r="AV47" s="13">
        <v>27</v>
      </c>
      <c r="AW47" s="13">
        <v>33</v>
      </c>
      <c r="AX47" s="13">
        <v>28</v>
      </c>
      <c r="AY47" s="13">
        <v>21</v>
      </c>
      <c r="AZ47" s="13">
        <v>14</v>
      </c>
      <c r="BA47" s="13">
        <v>17</v>
      </c>
      <c r="BB47" s="13">
        <v>12</v>
      </c>
      <c r="BC47" s="13">
        <v>23</v>
      </c>
      <c r="BD47" s="13">
        <v>23</v>
      </c>
      <c r="BE47" s="13">
        <v>20</v>
      </c>
      <c r="BF47" s="13">
        <v>27</v>
      </c>
      <c r="BG47" s="13">
        <v>21</v>
      </c>
      <c r="BH47" s="13">
        <v>27</v>
      </c>
      <c r="BI47" s="13">
        <v>15</v>
      </c>
      <c r="BJ47" s="13">
        <v>29</v>
      </c>
      <c r="BK47" s="13">
        <v>26</v>
      </c>
      <c r="BL47" s="13">
        <v>36</v>
      </c>
      <c r="BM47" s="13">
        <v>39</v>
      </c>
      <c r="BN47" s="13">
        <v>39</v>
      </c>
      <c r="BO47" s="13">
        <v>45</v>
      </c>
      <c r="BP47" s="13">
        <v>57</v>
      </c>
      <c r="BQ47" s="13">
        <v>62</v>
      </c>
      <c r="BR47" s="13">
        <v>50</v>
      </c>
      <c r="BS47" s="13">
        <v>44</v>
      </c>
      <c r="BT47" s="13">
        <v>53</v>
      </c>
      <c r="BU47" s="13">
        <v>59</v>
      </c>
      <c r="BV47" s="13">
        <v>46</v>
      </c>
      <c r="BW47" s="13">
        <v>62</v>
      </c>
      <c r="BX47" s="13">
        <v>58</v>
      </c>
      <c r="BY47" s="13">
        <v>60</v>
      </c>
      <c r="BZ47" s="13">
        <v>56</v>
      </c>
      <c r="CA47" s="13">
        <v>60</v>
      </c>
      <c r="CB47" s="13">
        <v>63</v>
      </c>
      <c r="CC47" s="13">
        <v>67</v>
      </c>
      <c r="CD47" s="13">
        <v>61</v>
      </c>
      <c r="CE47" s="13">
        <v>51</v>
      </c>
      <c r="CF47" s="13">
        <v>65</v>
      </c>
      <c r="CG47" s="13">
        <v>58</v>
      </c>
      <c r="CH47" s="13">
        <v>59</v>
      </c>
      <c r="CI47" s="13">
        <v>56</v>
      </c>
      <c r="CJ47" s="13">
        <v>65</v>
      </c>
      <c r="CK47" s="13">
        <v>68</v>
      </c>
      <c r="CL47" s="13">
        <v>39</v>
      </c>
      <c r="CM47" s="13">
        <v>59</v>
      </c>
      <c r="CN47" s="13">
        <v>48</v>
      </c>
      <c r="CO47" s="13">
        <v>54</v>
      </c>
      <c r="CP47" s="13">
        <v>52</v>
      </c>
      <c r="CQ47" s="13">
        <v>42</v>
      </c>
      <c r="CR47" s="13">
        <v>46</v>
      </c>
      <c r="CS47" s="13">
        <v>52</v>
      </c>
      <c r="CT47" s="13">
        <v>39</v>
      </c>
      <c r="CU47" s="13">
        <v>38</v>
      </c>
      <c r="CV47" s="13">
        <v>26</v>
      </c>
      <c r="CW47" s="13">
        <v>41</v>
      </c>
      <c r="CX47" s="13">
        <v>43</v>
      </c>
      <c r="CY47" s="13">
        <v>43</v>
      </c>
      <c r="CZ47" s="13">
        <v>31</v>
      </c>
      <c r="DA47" s="13">
        <v>38</v>
      </c>
      <c r="DB47" s="13">
        <v>36</v>
      </c>
      <c r="DC47" s="13">
        <v>28</v>
      </c>
      <c r="DD47" s="13">
        <v>40</v>
      </c>
      <c r="DE47" s="13">
        <v>20</v>
      </c>
      <c r="DF47" s="13">
        <v>22</v>
      </c>
      <c r="DG47" s="13">
        <v>26</v>
      </c>
      <c r="DH47" s="13">
        <v>19</v>
      </c>
      <c r="DI47" s="13">
        <v>27</v>
      </c>
      <c r="DJ47" s="13">
        <v>20</v>
      </c>
      <c r="DK47" s="13">
        <v>19</v>
      </c>
      <c r="DL47" s="13">
        <v>27</v>
      </c>
      <c r="DM47" s="13">
        <v>19</v>
      </c>
      <c r="DN47" s="13">
        <v>23</v>
      </c>
      <c r="DO47" s="13">
        <v>18</v>
      </c>
      <c r="DP47" s="13">
        <v>13</v>
      </c>
      <c r="DQ47" s="13">
        <v>14</v>
      </c>
      <c r="DR47" s="13">
        <v>14</v>
      </c>
      <c r="DS47" s="13">
        <v>18</v>
      </c>
      <c r="DT47" s="13">
        <v>18</v>
      </c>
      <c r="DU47" s="13">
        <v>18</v>
      </c>
      <c r="DV47" s="13">
        <v>11</v>
      </c>
      <c r="DW47" s="13">
        <v>9</v>
      </c>
      <c r="DX47" s="13">
        <v>7</v>
      </c>
      <c r="DY47" s="13">
        <v>16</v>
      </c>
      <c r="DZ47" s="13">
        <v>9</v>
      </c>
      <c r="EA47" s="13">
        <v>5</v>
      </c>
      <c r="EB47" s="13">
        <v>12</v>
      </c>
      <c r="EC47" s="13">
        <v>6</v>
      </c>
      <c r="ED47" s="13">
        <v>2</v>
      </c>
      <c r="EE47" s="13">
        <v>3</v>
      </c>
      <c r="EF47" s="13">
        <v>10</v>
      </c>
      <c r="EG47" s="13">
        <v>6</v>
      </c>
      <c r="EH47" s="13">
        <v>6</v>
      </c>
      <c r="EI47" s="13">
        <v>5</v>
      </c>
      <c r="EJ47" s="13">
        <v>3</v>
      </c>
      <c r="EK47" s="13">
        <v>4</v>
      </c>
      <c r="EL47" s="13">
        <v>4</v>
      </c>
      <c r="EM47" s="13">
        <v>1</v>
      </c>
      <c r="EN47" s="13">
        <v>1</v>
      </c>
      <c r="EO47" s="13">
        <v>1</v>
      </c>
      <c r="EP47" s="13">
        <v>1</v>
      </c>
      <c r="EQ47" s="13"/>
      <c r="ER47" s="13"/>
      <c r="ES47" s="13"/>
      <c r="ET47" s="13"/>
      <c r="EU47" s="13"/>
      <c r="EV47" s="13"/>
      <c r="EW47" s="13"/>
      <c r="EX47" s="13"/>
      <c r="EY47" s="13"/>
      <c r="EZ47" s="13"/>
      <c r="FA47" s="60">
        <v>3063</v>
      </c>
      <c r="FB47" s="13">
        <v>3063</v>
      </c>
      <c r="FC47" s="16" t="s">
        <v>56</v>
      </c>
      <c r="FD47" s="13">
        <v>11</v>
      </c>
      <c r="FE47" s="13">
        <v>30</v>
      </c>
      <c r="FF47" s="13">
        <v>36</v>
      </c>
      <c r="FG47" s="13">
        <v>18</v>
      </c>
      <c r="FH47" s="13">
        <v>35</v>
      </c>
      <c r="FI47" s="13">
        <v>27</v>
      </c>
      <c r="FJ47" s="13">
        <v>21</v>
      </c>
      <c r="FK47" s="13">
        <v>23</v>
      </c>
      <c r="FL47" s="13">
        <v>18</v>
      </c>
      <c r="FM47" s="13">
        <v>20</v>
      </c>
      <c r="FN47" s="13">
        <v>15</v>
      </c>
      <c r="FO47" s="13">
        <v>23</v>
      </c>
      <c r="FP47" s="13">
        <v>16</v>
      </c>
      <c r="FQ47" s="13">
        <v>18</v>
      </c>
      <c r="FR47" s="13">
        <v>16</v>
      </c>
      <c r="FS47" s="13">
        <v>19</v>
      </c>
      <c r="FT47" s="13">
        <v>36</v>
      </c>
      <c r="FU47" s="13">
        <v>22</v>
      </c>
      <c r="FV47" s="13">
        <v>44</v>
      </c>
      <c r="FW47" s="13">
        <v>24</v>
      </c>
      <c r="FX47" s="13">
        <v>52</v>
      </c>
      <c r="FY47" s="13">
        <v>48</v>
      </c>
      <c r="FZ47" s="13">
        <v>20</v>
      </c>
      <c r="GA47" s="13">
        <v>39</v>
      </c>
      <c r="GB47" s="13">
        <v>43</v>
      </c>
      <c r="GC47" s="13">
        <v>46</v>
      </c>
      <c r="GD47" s="13">
        <v>41</v>
      </c>
      <c r="GE47" s="13">
        <v>41</v>
      </c>
      <c r="GF47" s="13">
        <v>39</v>
      </c>
      <c r="GG47" s="13">
        <v>48</v>
      </c>
      <c r="GH47" s="13">
        <v>59</v>
      </c>
      <c r="GI47" s="13">
        <v>49</v>
      </c>
      <c r="GJ47" s="13">
        <v>53</v>
      </c>
      <c r="GK47" s="13">
        <v>54</v>
      </c>
      <c r="GL47" s="13">
        <v>50</v>
      </c>
      <c r="GM47" s="13">
        <v>47</v>
      </c>
      <c r="GN47" s="13">
        <v>44</v>
      </c>
      <c r="GO47" s="13">
        <v>47</v>
      </c>
      <c r="GP47" s="13">
        <v>49</v>
      </c>
      <c r="GQ47" s="13">
        <v>47</v>
      </c>
      <c r="GR47" s="13">
        <v>46</v>
      </c>
      <c r="GS47" s="13">
        <v>53</v>
      </c>
      <c r="GT47" s="13">
        <v>52</v>
      </c>
      <c r="GU47" s="13">
        <v>44</v>
      </c>
      <c r="GV47" s="13">
        <v>35</v>
      </c>
      <c r="GW47" s="13">
        <v>38</v>
      </c>
      <c r="GX47" s="13">
        <v>35</v>
      </c>
      <c r="GY47" s="13">
        <v>51</v>
      </c>
      <c r="GZ47" s="13">
        <v>25</v>
      </c>
      <c r="HA47" s="13">
        <v>40</v>
      </c>
      <c r="HB47" s="13">
        <v>43</v>
      </c>
      <c r="HC47" s="13">
        <v>39</v>
      </c>
      <c r="HD47" s="13">
        <v>38</v>
      </c>
      <c r="HE47" s="13">
        <v>37</v>
      </c>
      <c r="HF47" s="13">
        <v>26</v>
      </c>
      <c r="HG47" s="13">
        <v>41</v>
      </c>
      <c r="HH47" s="13">
        <v>27</v>
      </c>
      <c r="HI47" s="13">
        <v>33</v>
      </c>
      <c r="HJ47" s="13">
        <v>27</v>
      </c>
      <c r="HK47" s="13">
        <v>25</v>
      </c>
      <c r="HL47" s="13">
        <v>26</v>
      </c>
      <c r="HM47" s="13">
        <v>35</v>
      </c>
      <c r="HN47" s="13">
        <v>25</v>
      </c>
      <c r="HO47" s="13">
        <v>27</v>
      </c>
      <c r="HP47" s="13">
        <v>26</v>
      </c>
      <c r="HQ47" s="13">
        <v>19</v>
      </c>
      <c r="HR47" s="13">
        <v>23</v>
      </c>
      <c r="HS47" s="13">
        <v>22</v>
      </c>
      <c r="HT47" s="13">
        <v>22</v>
      </c>
      <c r="HU47" s="13">
        <v>17</v>
      </c>
      <c r="HV47" s="13">
        <v>33</v>
      </c>
      <c r="HW47" s="13">
        <v>23</v>
      </c>
      <c r="HX47" s="13">
        <v>12</v>
      </c>
      <c r="HY47" s="13">
        <v>24</v>
      </c>
      <c r="HZ47" s="13">
        <v>17</v>
      </c>
      <c r="IA47" s="13">
        <v>18</v>
      </c>
      <c r="IB47" s="13">
        <v>14</v>
      </c>
      <c r="IC47" s="13">
        <v>14</v>
      </c>
      <c r="ID47" s="13">
        <v>6</v>
      </c>
      <c r="IE47" s="13">
        <v>14</v>
      </c>
      <c r="IF47" s="13">
        <v>5</v>
      </c>
      <c r="IG47" s="13">
        <v>10</v>
      </c>
      <c r="IH47" s="13">
        <v>15</v>
      </c>
      <c r="II47" s="13">
        <v>11</v>
      </c>
      <c r="IJ47" s="13">
        <v>3</v>
      </c>
      <c r="IK47" s="13">
        <v>4</v>
      </c>
      <c r="IL47" s="13">
        <v>10</v>
      </c>
      <c r="IM47" s="13">
        <v>3</v>
      </c>
      <c r="IN47" s="13">
        <v>8</v>
      </c>
      <c r="IO47" s="13">
        <v>7</v>
      </c>
      <c r="IP47" s="13">
        <v>4</v>
      </c>
      <c r="IQ47" s="13">
        <v>4</v>
      </c>
      <c r="IR47" s="13">
        <v>2</v>
      </c>
      <c r="IS47" s="13">
        <v>2</v>
      </c>
      <c r="IT47" s="13"/>
      <c r="IU47" s="13">
        <v>1</v>
      </c>
      <c r="IV47" s="13"/>
      <c r="IW47" s="13"/>
      <c r="IX47" s="13">
        <v>1</v>
      </c>
      <c r="IY47" s="13"/>
      <c r="IZ47" s="13">
        <v>1</v>
      </c>
      <c r="JA47" s="13"/>
      <c r="JB47" s="13"/>
      <c r="JC47" s="13"/>
      <c r="JD47" s="13"/>
      <c r="JE47" s="13"/>
      <c r="JF47" s="60">
        <v>2651</v>
      </c>
      <c r="JG47" s="13">
        <v>1</v>
      </c>
      <c r="JH47" s="13">
        <v>1</v>
      </c>
      <c r="JI47" s="13"/>
      <c r="JJ47" s="13">
        <v>1</v>
      </c>
      <c r="JK47" s="13">
        <v>2</v>
      </c>
      <c r="JL47" s="13"/>
      <c r="JM47" s="13"/>
      <c r="JN47" s="13">
        <v>3</v>
      </c>
      <c r="JO47" s="13">
        <v>1</v>
      </c>
      <c r="JP47" s="13">
        <v>4</v>
      </c>
      <c r="JQ47" s="13">
        <v>7</v>
      </c>
      <c r="JR47" s="13">
        <v>1</v>
      </c>
      <c r="JS47" s="13"/>
      <c r="JT47" s="13"/>
      <c r="JU47" s="13"/>
      <c r="JV47" s="13">
        <v>1</v>
      </c>
      <c r="JW47" s="13"/>
      <c r="JX47" s="13"/>
      <c r="JY47" s="13">
        <v>1</v>
      </c>
      <c r="JZ47" s="13">
        <v>2</v>
      </c>
      <c r="KA47" s="13"/>
      <c r="KB47" s="13"/>
      <c r="KC47" s="13"/>
      <c r="KD47" s="13"/>
      <c r="KE47" s="13">
        <v>1</v>
      </c>
      <c r="KF47" s="13">
        <v>1</v>
      </c>
      <c r="KG47" s="13"/>
      <c r="KH47" s="13"/>
      <c r="KI47" s="13"/>
      <c r="KJ47" s="13">
        <v>1</v>
      </c>
      <c r="KK47" s="13">
        <v>2</v>
      </c>
      <c r="KL47" s="13">
        <v>1</v>
      </c>
      <c r="KM47" s="13">
        <v>1</v>
      </c>
      <c r="KN47" s="13">
        <v>1</v>
      </c>
      <c r="KO47" s="13">
        <v>1</v>
      </c>
      <c r="KP47" s="13">
        <v>2</v>
      </c>
      <c r="KQ47" s="13"/>
      <c r="KR47" s="13"/>
      <c r="KS47" s="13"/>
      <c r="KT47" s="13"/>
      <c r="KU47" s="13">
        <v>2</v>
      </c>
      <c r="KV47" s="13">
        <v>3</v>
      </c>
      <c r="KW47" s="13"/>
      <c r="KX47" s="13">
        <v>1</v>
      </c>
      <c r="KY47" s="13"/>
      <c r="KZ47" s="13"/>
      <c r="LA47" s="13">
        <v>1</v>
      </c>
      <c r="LB47" s="13"/>
      <c r="LC47" s="13"/>
      <c r="LD47" s="13">
        <v>1</v>
      </c>
      <c r="LE47" s="13">
        <v>2</v>
      </c>
      <c r="LF47" s="13"/>
      <c r="LG47" s="13"/>
      <c r="LH47" s="13"/>
      <c r="LI47" s="13"/>
      <c r="LJ47" s="13"/>
      <c r="LK47" s="13"/>
      <c r="LL47" s="13">
        <v>1</v>
      </c>
      <c r="LM47" s="13"/>
      <c r="LN47" s="13"/>
      <c r="LO47" s="13"/>
      <c r="LP47" s="13"/>
      <c r="LQ47" s="13"/>
      <c r="LR47" s="13"/>
      <c r="LS47" s="13"/>
      <c r="LT47" s="13"/>
      <c r="LU47" s="13"/>
      <c r="LV47" s="13"/>
      <c r="LW47" s="13"/>
      <c r="LX47" s="13"/>
      <c r="LY47" s="13"/>
      <c r="LZ47" s="13">
        <v>1</v>
      </c>
      <c r="MA47" s="13"/>
      <c r="MB47" s="13"/>
      <c r="MC47" s="13"/>
      <c r="MD47" s="13"/>
      <c r="ME47" s="13"/>
      <c r="MF47" s="13"/>
      <c r="MG47" s="13"/>
      <c r="MH47" s="13"/>
      <c r="MI47" s="13"/>
      <c r="MJ47" s="13">
        <v>1</v>
      </c>
      <c r="MK47" s="13">
        <v>1</v>
      </c>
      <c r="ML47" s="13">
        <v>1</v>
      </c>
      <c r="MM47" s="13">
        <v>1</v>
      </c>
      <c r="MN47" s="13">
        <v>3</v>
      </c>
      <c r="MO47" s="13">
        <v>2</v>
      </c>
      <c r="MP47" s="13"/>
      <c r="MQ47" s="13">
        <v>1</v>
      </c>
      <c r="MR47" s="13">
        <v>1</v>
      </c>
      <c r="MS47" s="13">
        <v>2</v>
      </c>
      <c r="MT47" s="13"/>
      <c r="MU47" s="13">
        <v>3</v>
      </c>
      <c r="MV47" s="13"/>
      <c r="MW47" s="13"/>
      <c r="MX47" s="13">
        <v>1</v>
      </c>
      <c r="MY47" s="13">
        <v>1</v>
      </c>
      <c r="MZ47" s="13">
        <v>1</v>
      </c>
      <c r="NA47" s="13"/>
      <c r="NB47" s="13"/>
      <c r="NC47" s="13"/>
      <c r="ND47" s="13"/>
      <c r="NE47" s="13"/>
      <c r="NF47" s="13"/>
      <c r="NG47" s="13"/>
      <c r="NH47" s="13"/>
      <c r="NI47" s="13"/>
      <c r="NJ47" s="60">
        <v>67</v>
      </c>
      <c r="NK47" s="13">
        <v>2718</v>
      </c>
      <c r="NL47" s="448"/>
      <c r="NM47" s="448"/>
      <c r="NN47" s="448"/>
    </row>
    <row r="48" spans="1:378">
      <c r="A48" s="9" t="s">
        <v>59</v>
      </c>
      <c r="B48" s="281">
        <f t="shared" si="67"/>
        <v>309</v>
      </c>
      <c r="C48" s="281">
        <f t="shared" si="68"/>
        <v>314</v>
      </c>
      <c r="D48" s="281">
        <f t="shared" si="69"/>
        <v>865</v>
      </c>
      <c r="E48" s="281">
        <f t="shared" si="70"/>
        <v>888</v>
      </c>
      <c r="F48" s="281">
        <f t="shared" si="71"/>
        <v>2553</v>
      </c>
      <c r="G48" s="281">
        <f t="shared" si="72"/>
        <v>2653</v>
      </c>
      <c r="H48" s="281">
        <f t="shared" si="73"/>
        <v>2909</v>
      </c>
      <c r="I48" s="281">
        <f t="shared" si="74"/>
        <v>2815</v>
      </c>
      <c r="J48" s="281">
        <f t="shared" si="75"/>
        <v>2606</v>
      </c>
      <c r="K48" s="281">
        <f t="shared" si="76"/>
        <v>2455</v>
      </c>
      <c r="L48" s="281">
        <f t="shared" si="77"/>
        <v>1832</v>
      </c>
      <c r="M48" s="281">
        <f t="shared" si="78"/>
        <v>1720</v>
      </c>
      <c r="N48" s="281">
        <f t="shared" si="79"/>
        <v>921</v>
      </c>
      <c r="O48" s="281">
        <f t="shared" si="80"/>
        <v>829</v>
      </c>
      <c r="P48" s="281">
        <f t="shared" si="81"/>
        <v>441</v>
      </c>
      <c r="Q48" s="281">
        <f t="shared" si="82"/>
        <v>414</v>
      </c>
      <c r="R48" s="281">
        <f t="shared" si="83"/>
        <v>142</v>
      </c>
      <c r="S48" s="281">
        <f t="shared" si="84"/>
        <v>179</v>
      </c>
      <c r="T48" s="281">
        <f t="shared" si="85"/>
        <v>24</v>
      </c>
      <c r="U48" s="281">
        <f t="shared" si="86"/>
        <v>53</v>
      </c>
      <c r="W48" s="16" t="s">
        <v>57</v>
      </c>
      <c r="X48" s="764">
        <f t="shared" si="88"/>
        <v>35</v>
      </c>
      <c r="Y48" s="764">
        <f t="shared" si="89"/>
        <v>23</v>
      </c>
      <c r="Z48" s="764">
        <f t="shared" si="90"/>
        <v>65</v>
      </c>
      <c r="AA48" s="764">
        <f t="shared" si="91"/>
        <v>98</v>
      </c>
      <c r="AB48" s="764">
        <f t="shared" si="92"/>
        <v>211</v>
      </c>
      <c r="AC48" s="764">
        <f t="shared" si="93"/>
        <v>232</v>
      </c>
      <c r="AD48" s="764">
        <f t="shared" si="94"/>
        <v>236</v>
      </c>
      <c r="AE48" s="764">
        <f t="shared" si="95"/>
        <v>226</v>
      </c>
      <c r="AF48" s="764">
        <f t="shared" si="96"/>
        <v>200</v>
      </c>
      <c r="AG48" s="764">
        <f t="shared" si="97"/>
        <v>212</v>
      </c>
      <c r="AH48" s="764">
        <f t="shared" si="98"/>
        <v>114</v>
      </c>
      <c r="AI48" s="764">
        <f t="shared" si="99"/>
        <v>130</v>
      </c>
      <c r="AJ48" s="764">
        <f t="shared" si="100"/>
        <v>77</v>
      </c>
      <c r="AK48" s="764">
        <f t="shared" si="101"/>
        <v>77</v>
      </c>
      <c r="AL48" s="764">
        <f t="shared" si="102"/>
        <v>50</v>
      </c>
      <c r="AM48" s="764">
        <f t="shared" si="103"/>
        <v>37</v>
      </c>
      <c r="AN48" s="764">
        <f t="shared" si="104"/>
        <v>20</v>
      </c>
      <c r="AO48" s="764">
        <f t="shared" si="105"/>
        <v>42</v>
      </c>
      <c r="AP48" s="764">
        <f t="shared" si="106"/>
        <v>7</v>
      </c>
      <c r="AQ48" s="764">
        <f t="shared" si="107"/>
        <v>24</v>
      </c>
      <c r="AR48" s="764">
        <f t="shared" si="87"/>
        <v>30</v>
      </c>
      <c r="AT48" s="16" t="s">
        <v>57</v>
      </c>
      <c r="AU48" s="13">
        <v>1</v>
      </c>
      <c r="AV48" s="13">
        <v>1</v>
      </c>
      <c r="AW48" s="13"/>
      <c r="AX48" s="13">
        <v>2</v>
      </c>
      <c r="AY48" s="13">
        <v>5</v>
      </c>
      <c r="AZ48" s="13">
        <v>3</v>
      </c>
      <c r="BA48" s="13">
        <v>2</v>
      </c>
      <c r="BB48" s="13">
        <v>4</v>
      </c>
      <c r="BC48" s="13">
        <v>2</v>
      </c>
      <c r="BD48" s="13">
        <v>3</v>
      </c>
      <c r="BE48" s="13">
        <v>2</v>
      </c>
      <c r="BF48" s="13">
        <v>4</v>
      </c>
      <c r="BG48" s="13">
        <v>6</v>
      </c>
      <c r="BH48" s="13">
        <v>3</v>
      </c>
      <c r="BI48" s="13">
        <v>9</v>
      </c>
      <c r="BJ48" s="13">
        <v>7</v>
      </c>
      <c r="BK48" s="13">
        <v>11</v>
      </c>
      <c r="BL48" s="13">
        <v>14</v>
      </c>
      <c r="BM48" s="13">
        <v>24</v>
      </c>
      <c r="BN48" s="13">
        <v>18</v>
      </c>
      <c r="BO48" s="13">
        <v>20</v>
      </c>
      <c r="BP48" s="13">
        <v>12</v>
      </c>
      <c r="BQ48" s="13">
        <v>22</v>
      </c>
      <c r="BR48" s="13">
        <v>26</v>
      </c>
      <c r="BS48" s="13">
        <v>24</v>
      </c>
      <c r="BT48" s="13">
        <v>25</v>
      </c>
      <c r="BU48" s="13">
        <v>30</v>
      </c>
      <c r="BV48" s="13">
        <v>24</v>
      </c>
      <c r="BW48" s="13">
        <v>24</v>
      </c>
      <c r="BX48" s="13">
        <v>25</v>
      </c>
      <c r="BY48" s="13">
        <v>18</v>
      </c>
      <c r="BZ48" s="13">
        <v>32</v>
      </c>
      <c r="CA48" s="13">
        <v>26</v>
      </c>
      <c r="CB48" s="13">
        <v>31</v>
      </c>
      <c r="CC48" s="13">
        <v>22</v>
      </c>
      <c r="CD48" s="13">
        <v>22</v>
      </c>
      <c r="CE48" s="13">
        <v>14</v>
      </c>
      <c r="CF48" s="13">
        <v>16</v>
      </c>
      <c r="CG48" s="13">
        <v>26</v>
      </c>
      <c r="CH48" s="13">
        <v>19</v>
      </c>
      <c r="CI48" s="13">
        <v>18</v>
      </c>
      <c r="CJ48" s="13">
        <v>27</v>
      </c>
      <c r="CK48" s="13">
        <v>21</v>
      </c>
      <c r="CL48" s="13">
        <v>26</v>
      </c>
      <c r="CM48" s="13">
        <v>22</v>
      </c>
      <c r="CN48" s="13">
        <v>15</v>
      </c>
      <c r="CO48" s="13">
        <v>23</v>
      </c>
      <c r="CP48" s="13">
        <v>18</v>
      </c>
      <c r="CQ48" s="13">
        <v>25</v>
      </c>
      <c r="CR48" s="13">
        <v>17</v>
      </c>
      <c r="CS48" s="13">
        <v>18</v>
      </c>
      <c r="CT48" s="13">
        <v>16</v>
      </c>
      <c r="CU48" s="13">
        <v>20</v>
      </c>
      <c r="CV48" s="13">
        <v>14</v>
      </c>
      <c r="CW48" s="13">
        <v>11</v>
      </c>
      <c r="CX48" s="13">
        <v>12</v>
      </c>
      <c r="CY48" s="13">
        <v>7</v>
      </c>
      <c r="CZ48" s="13">
        <v>11</v>
      </c>
      <c r="DA48" s="13">
        <v>12</v>
      </c>
      <c r="DB48" s="13">
        <v>9</v>
      </c>
      <c r="DC48" s="13">
        <v>14</v>
      </c>
      <c r="DD48" s="13">
        <v>7</v>
      </c>
      <c r="DE48" s="13">
        <v>6</v>
      </c>
      <c r="DF48" s="13">
        <v>6</v>
      </c>
      <c r="DG48" s="13">
        <v>12</v>
      </c>
      <c r="DH48" s="13">
        <v>6</v>
      </c>
      <c r="DI48" s="13">
        <v>6</v>
      </c>
      <c r="DJ48" s="13">
        <v>7</v>
      </c>
      <c r="DK48" s="13">
        <v>7</v>
      </c>
      <c r="DL48" s="13">
        <v>6</v>
      </c>
      <c r="DM48" s="13">
        <v>4</v>
      </c>
      <c r="DN48" s="13">
        <v>7</v>
      </c>
      <c r="DO48" s="13">
        <v>5</v>
      </c>
      <c r="DP48" s="13">
        <v>4</v>
      </c>
      <c r="DQ48" s="13">
        <v>3</v>
      </c>
      <c r="DR48" s="13">
        <v>3</v>
      </c>
      <c r="DS48" s="13">
        <v>3</v>
      </c>
      <c r="DT48" s="13">
        <v>2</v>
      </c>
      <c r="DU48" s="13">
        <v>5</v>
      </c>
      <c r="DV48" s="13">
        <v>1</v>
      </c>
      <c r="DW48" s="13">
        <v>5</v>
      </c>
      <c r="DX48" s="13">
        <v>7</v>
      </c>
      <c r="DY48" s="13">
        <v>5</v>
      </c>
      <c r="DZ48" s="13">
        <v>3</v>
      </c>
      <c r="EA48" s="13">
        <v>7</v>
      </c>
      <c r="EB48" s="13">
        <v>3</v>
      </c>
      <c r="EC48" s="13">
        <v>3</v>
      </c>
      <c r="ED48" s="13">
        <v>1</v>
      </c>
      <c r="EE48" s="13">
        <v>1</v>
      </c>
      <c r="EF48" s="13">
        <v>7</v>
      </c>
      <c r="EG48" s="13">
        <v>5</v>
      </c>
      <c r="EH48" s="13">
        <v>3</v>
      </c>
      <c r="EI48" s="13">
        <v>2</v>
      </c>
      <c r="EJ48" s="13">
        <v>5</v>
      </c>
      <c r="EK48" s="13"/>
      <c r="EL48" s="13">
        <v>6</v>
      </c>
      <c r="EM48" s="13">
        <v>1</v>
      </c>
      <c r="EN48" s="13">
        <v>2</v>
      </c>
      <c r="EO48" s="13"/>
      <c r="EP48" s="13"/>
      <c r="EQ48" s="13"/>
      <c r="ER48" s="13"/>
      <c r="ES48" s="13"/>
      <c r="ET48" s="13"/>
      <c r="EU48" s="13"/>
      <c r="EV48" s="13"/>
      <c r="EW48" s="13"/>
      <c r="EX48" s="13"/>
      <c r="EY48" s="13"/>
      <c r="EZ48" s="13"/>
      <c r="FA48" s="60">
        <v>1101</v>
      </c>
      <c r="FB48" s="13">
        <v>1101</v>
      </c>
      <c r="FC48" s="16" t="s">
        <v>57</v>
      </c>
      <c r="FD48" s="13">
        <v>3</v>
      </c>
      <c r="FE48" s="13">
        <v>6</v>
      </c>
      <c r="FF48" s="13">
        <v>7</v>
      </c>
      <c r="FG48" s="13"/>
      <c r="FH48" s="13">
        <v>3</v>
      </c>
      <c r="FI48" s="13">
        <v>3</v>
      </c>
      <c r="FJ48" s="13">
        <v>1</v>
      </c>
      <c r="FK48" s="13">
        <v>3</v>
      </c>
      <c r="FL48" s="13">
        <v>4</v>
      </c>
      <c r="FM48" s="13">
        <v>5</v>
      </c>
      <c r="FN48" s="13">
        <v>6</v>
      </c>
      <c r="FO48" s="13">
        <v>2</v>
      </c>
      <c r="FP48" s="13">
        <v>1</v>
      </c>
      <c r="FQ48" s="13">
        <v>1</v>
      </c>
      <c r="FR48" s="13">
        <v>3</v>
      </c>
      <c r="FS48" s="13">
        <v>5</v>
      </c>
      <c r="FT48" s="13">
        <v>5</v>
      </c>
      <c r="FU48" s="13">
        <v>7</v>
      </c>
      <c r="FV48" s="13">
        <v>19</v>
      </c>
      <c r="FW48" s="13">
        <v>16</v>
      </c>
      <c r="FX48" s="13">
        <v>12</v>
      </c>
      <c r="FY48" s="13">
        <v>13</v>
      </c>
      <c r="FZ48" s="13">
        <v>14</v>
      </c>
      <c r="GA48" s="13">
        <v>28</v>
      </c>
      <c r="GB48" s="13">
        <v>24</v>
      </c>
      <c r="GC48" s="13">
        <v>23</v>
      </c>
      <c r="GD48" s="13">
        <v>29</v>
      </c>
      <c r="GE48" s="13">
        <v>18</v>
      </c>
      <c r="GF48" s="13">
        <v>25</v>
      </c>
      <c r="GG48" s="13">
        <v>25</v>
      </c>
      <c r="GH48" s="13">
        <v>23</v>
      </c>
      <c r="GI48" s="13">
        <v>17</v>
      </c>
      <c r="GJ48" s="13">
        <v>20</v>
      </c>
      <c r="GK48" s="13">
        <v>33</v>
      </c>
      <c r="GL48" s="13">
        <v>19</v>
      </c>
      <c r="GM48" s="13">
        <v>31</v>
      </c>
      <c r="GN48" s="13">
        <v>25</v>
      </c>
      <c r="GO48" s="13">
        <v>22</v>
      </c>
      <c r="GP48" s="13">
        <v>24</v>
      </c>
      <c r="GQ48" s="13">
        <v>22</v>
      </c>
      <c r="GR48" s="13">
        <v>21</v>
      </c>
      <c r="GS48" s="13">
        <v>31</v>
      </c>
      <c r="GT48" s="13">
        <v>16</v>
      </c>
      <c r="GU48" s="13">
        <v>21</v>
      </c>
      <c r="GV48" s="13">
        <v>24</v>
      </c>
      <c r="GW48" s="13">
        <v>23</v>
      </c>
      <c r="GX48" s="13">
        <v>20</v>
      </c>
      <c r="GY48" s="13">
        <v>12</v>
      </c>
      <c r="GZ48" s="13">
        <v>17</v>
      </c>
      <c r="HA48" s="13">
        <v>15</v>
      </c>
      <c r="HB48" s="13">
        <v>13</v>
      </c>
      <c r="HC48" s="13">
        <v>13</v>
      </c>
      <c r="HD48" s="13">
        <v>13</v>
      </c>
      <c r="HE48" s="13">
        <v>16</v>
      </c>
      <c r="HF48" s="13">
        <v>10</v>
      </c>
      <c r="HG48" s="13">
        <v>9</v>
      </c>
      <c r="HH48" s="13">
        <v>8</v>
      </c>
      <c r="HI48" s="13">
        <v>5</v>
      </c>
      <c r="HJ48" s="13">
        <v>10</v>
      </c>
      <c r="HK48" s="13">
        <v>17</v>
      </c>
      <c r="HL48" s="13">
        <v>11</v>
      </c>
      <c r="HM48" s="13">
        <v>9</v>
      </c>
      <c r="HN48" s="13">
        <v>9</v>
      </c>
      <c r="HO48" s="13">
        <v>12</v>
      </c>
      <c r="HP48" s="13">
        <v>8</v>
      </c>
      <c r="HQ48" s="13">
        <v>3</v>
      </c>
      <c r="HR48" s="13">
        <v>5</v>
      </c>
      <c r="HS48" s="13">
        <v>6</v>
      </c>
      <c r="HT48" s="13">
        <v>7</v>
      </c>
      <c r="HU48" s="13">
        <v>7</v>
      </c>
      <c r="HV48" s="13">
        <v>6</v>
      </c>
      <c r="HW48" s="13">
        <v>4</v>
      </c>
      <c r="HX48" s="13">
        <v>6</v>
      </c>
      <c r="HY48" s="13">
        <v>8</v>
      </c>
      <c r="HZ48" s="13">
        <v>7</v>
      </c>
      <c r="IA48" s="13">
        <v>7</v>
      </c>
      <c r="IB48" s="13">
        <v>5</v>
      </c>
      <c r="IC48" s="13">
        <v>4</v>
      </c>
      <c r="ID48" s="13">
        <v>1</v>
      </c>
      <c r="IE48" s="13">
        <v>2</v>
      </c>
      <c r="IF48" s="13">
        <v>7</v>
      </c>
      <c r="IG48" s="13">
        <v>4</v>
      </c>
      <c r="IH48" s="13">
        <v>2</v>
      </c>
      <c r="II48" s="13">
        <v>2</v>
      </c>
      <c r="IJ48" s="13"/>
      <c r="IK48" s="13">
        <v>1</v>
      </c>
      <c r="IL48" s="13">
        <v>3</v>
      </c>
      <c r="IM48" s="13"/>
      <c r="IN48" s="13"/>
      <c r="IO48" s="13">
        <v>1</v>
      </c>
      <c r="IP48" s="13">
        <v>1</v>
      </c>
      <c r="IQ48" s="13">
        <v>3</v>
      </c>
      <c r="IR48" s="13">
        <v>1</v>
      </c>
      <c r="IS48" s="13">
        <v>1</v>
      </c>
      <c r="IT48" s="13">
        <v>1</v>
      </c>
      <c r="IU48" s="13"/>
      <c r="IV48" s="13"/>
      <c r="IW48" s="13"/>
      <c r="IX48" s="13"/>
      <c r="IY48" s="13"/>
      <c r="IZ48" s="13"/>
      <c r="JA48" s="13"/>
      <c r="JB48" s="13"/>
      <c r="JC48" s="13"/>
      <c r="JD48" s="13"/>
      <c r="JE48" s="13"/>
      <c r="JF48" s="60">
        <v>1015</v>
      </c>
      <c r="JG48" s="13"/>
      <c r="JH48" s="13"/>
      <c r="JI48" s="13"/>
      <c r="JJ48" s="13"/>
      <c r="JK48" s="13"/>
      <c r="JL48" s="13"/>
      <c r="JM48" s="13">
        <v>1</v>
      </c>
      <c r="JN48" s="13"/>
      <c r="JO48" s="13"/>
      <c r="JP48" s="13"/>
      <c r="JQ48" s="13"/>
      <c r="JR48" s="13"/>
      <c r="JS48" s="13"/>
      <c r="JT48" s="13"/>
      <c r="JU48" s="13"/>
      <c r="JV48" s="13"/>
      <c r="JW48" s="13"/>
      <c r="JX48" s="13">
        <v>2</v>
      </c>
      <c r="JY48" s="13">
        <v>1</v>
      </c>
      <c r="JZ48" s="13">
        <v>1</v>
      </c>
      <c r="KA48" s="13">
        <v>2</v>
      </c>
      <c r="KB48" s="13"/>
      <c r="KC48" s="13"/>
      <c r="KD48" s="13"/>
      <c r="KE48" s="13"/>
      <c r="KF48" s="13"/>
      <c r="KG48" s="13"/>
      <c r="KH48" s="13"/>
      <c r="KI48" s="13">
        <v>1</v>
      </c>
      <c r="KJ48" s="13"/>
      <c r="KK48" s="13">
        <v>1</v>
      </c>
      <c r="KL48" s="13"/>
      <c r="KM48" s="13"/>
      <c r="KN48" s="13"/>
      <c r="KO48" s="13"/>
      <c r="KP48" s="13">
        <v>1</v>
      </c>
      <c r="KQ48" s="13">
        <v>1</v>
      </c>
      <c r="KR48" s="13"/>
      <c r="KS48" s="13"/>
      <c r="KT48" s="13"/>
      <c r="KU48" s="13"/>
      <c r="KV48" s="13">
        <v>2</v>
      </c>
      <c r="KW48" s="13"/>
      <c r="KX48" s="13"/>
      <c r="KY48" s="13"/>
      <c r="KZ48" s="13"/>
      <c r="LA48" s="13">
        <v>1</v>
      </c>
      <c r="LB48" s="13"/>
      <c r="LC48" s="13"/>
      <c r="LD48" s="13"/>
      <c r="LE48" s="13"/>
      <c r="LF48" s="13"/>
      <c r="LG48" s="13">
        <v>1</v>
      </c>
      <c r="LH48" s="13">
        <v>1</v>
      </c>
      <c r="LI48" s="13"/>
      <c r="LJ48" s="13">
        <v>1</v>
      </c>
      <c r="LK48" s="13">
        <v>1</v>
      </c>
      <c r="LL48" s="13"/>
      <c r="LM48" s="13"/>
      <c r="LN48" s="13"/>
      <c r="LO48" s="13"/>
      <c r="LP48" s="13"/>
      <c r="LQ48" s="13"/>
      <c r="LR48" s="13">
        <v>1</v>
      </c>
      <c r="LS48" s="13"/>
      <c r="LT48" s="13"/>
      <c r="LU48" s="13"/>
      <c r="LV48" s="13">
        <v>1</v>
      </c>
      <c r="LW48" s="13"/>
      <c r="LX48" s="13"/>
      <c r="LY48" s="13"/>
      <c r="LZ48" s="13"/>
      <c r="MA48" s="13"/>
      <c r="MB48" s="13"/>
      <c r="MC48" s="13"/>
      <c r="MD48" s="13"/>
      <c r="ME48" s="13"/>
      <c r="MF48" s="13"/>
      <c r="MG48" s="13">
        <v>1</v>
      </c>
      <c r="MH48" s="13">
        <v>1</v>
      </c>
      <c r="MI48" s="13"/>
      <c r="MJ48" s="13"/>
      <c r="MK48" s="13"/>
      <c r="ML48" s="13"/>
      <c r="MM48" s="13">
        <v>2</v>
      </c>
      <c r="MN48" s="13"/>
      <c r="MO48" s="13">
        <v>1</v>
      </c>
      <c r="MP48" s="13"/>
      <c r="MQ48" s="13">
        <v>1</v>
      </c>
      <c r="MR48" s="13">
        <v>1</v>
      </c>
      <c r="MS48" s="13">
        <v>1</v>
      </c>
      <c r="MT48" s="13"/>
      <c r="MU48" s="13"/>
      <c r="MV48" s="13"/>
      <c r="MW48" s="13"/>
      <c r="MX48" s="13">
        <v>1</v>
      </c>
      <c r="MY48" s="13">
        <v>1</v>
      </c>
      <c r="MZ48" s="13"/>
      <c r="NA48" s="13"/>
      <c r="NB48" s="13"/>
      <c r="NC48" s="13"/>
      <c r="ND48" s="13"/>
      <c r="NE48" s="13"/>
      <c r="NF48" s="13"/>
      <c r="NG48" s="13"/>
      <c r="NH48" s="13"/>
      <c r="NI48" s="13"/>
      <c r="NJ48" s="60">
        <v>30</v>
      </c>
      <c r="NK48" s="13">
        <v>1045</v>
      </c>
      <c r="NL48" s="448"/>
      <c r="NM48" s="448"/>
      <c r="NN48" s="448"/>
    </row>
    <row r="49" spans="1:378">
      <c r="A49" s="9" t="s">
        <v>60</v>
      </c>
      <c r="B49" s="281">
        <f t="shared" si="67"/>
        <v>62</v>
      </c>
      <c r="C49" s="281">
        <f t="shared" si="68"/>
        <v>51</v>
      </c>
      <c r="D49" s="281">
        <f t="shared" si="69"/>
        <v>210</v>
      </c>
      <c r="E49" s="281">
        <f t="shared" si="70"/>
        <v>227</v>
      </c>
      <c r="F49" s="281">
        <f t="shared" si="71"/>
        <v>759</v>
      </c>
      <c r="G49" s="281">
        <f t="shared" si="72"/>
        <v>780</v>
      </c>
      <c r="H49" s="281">
        <f t="shared" si="73"/>
        <v>816</v>
      </c>
      <c r="I49" s="281">
        <f t="shared" si="74"/>
        <v>802</v>
      </c>
      <c r="J49" s="281">
        <f t="shared" si="75"/>
        <v>702</v>
      </c>
      <c r="K49" s="281">
        <f t="shared" si="76"/>
        <v>708</v>
      </c>
      <c r="L49" s="281">
        <f t="shared" si="77"/>
        <v>467</v>
      </c>
      <c r="M49" s="281">
        <f t="shared" si="78"/>
        <v>476</v>
      </c>
      <c r="N49" s="281">
        <f t="shared" si="79"/>
        <v>238</v>
      </c>
      <c r="O49" s="281">
        <f t="shared" si="80"/>
        <v>219</v>
      </c>
      <c r="P49" s="281">
        <f t="shared" si="81"/>
        <v>127</v>
      </c>
      <c r="Q49" s="281">
        <f t="shared" si="82"/>
        <v>126</v>
      </c>
      <c r="R49" s="281">
        <f t="shared" si="83"/>
        <v>39</v>
      </c>
      <c r="S49" s="281">
        <f t="shared" si="84"/>
        <v>62</v>
      </c>
      <c r="T49" s="281">
        <f t="shared" si="85"/>
        <v>12</v>
      </c>
      <c r="U49" s="281">
        <f t="shared" si="86"/>
        <v>27</v>
      </c>
      <c r="W49" s="16" t="s">
        <v>189</v>
      </c>
      <c r="X49" s="764">
        <f t="shared" si="88"/>
        <v>3</v>
      </c>
      <c r="Y49" s="764">
        <f t="shared" si="89"/>
        <v>3</v>
      </c>
      <c r="Z49" s="764">
        <f t="shared" si="90"/>
        <v>31</v>
      </c>
      <c r="AA49" s="764">
        <f t="shared" si="91"/>
        <v>34</v>
      </c>
      <c r="AB49" s="764">
        <f t="shared" si="92"/>
        <v>85</v>
      </c>
      <c r="AC49" s="764">
        <f t="shared" si="93"/>
        <v>74</v>
      </c>
      <c r="AD49" s="764">
        <f t="shared" si="94"/>
        <v>96</v>
      </c>
      <c r="AE49" s="764">
        <f t="shared" si="95"/>
        <v>98</v>
      </c>
      <c r="AF49" s="764">
        <f t="shared" si="96"/>
        <v>89</v>
      </c>
      <c r="AG49" s="764">
        <f t="shared" si="97"/>
        <v>96</v>
      </c>
      <c r="AH49" s="764">
        <f t="shared" si="98"/>
        <v>74</v>
      </c>
      <c r="AI49" s="764">
        <f t="shared" si="99"/>
        <v>93</v>
      </c>
      <c r="AJ49" s="764">
        <f t="shared" si="100"/>
        <v>64</v>
      </c>
      <c r="AK49" s="764">
        <f t="shared" si="101"/>
        <v>59</v>
      </c>
      <c r="AL49" s="764">
        <f t="shared" si="102"/>
        <v>32</v>
      </c>
      <c r="AM49" s="764">
        <f t="shared" si="103"/>
        <v>38</v>
      </c>
      <c r="AN49" s="764">
        <f t="shared" si="104"/>
        <v>18</v>
      </c>
      <c r="AO49" s="764">
        <f t="shared" si="105"/>
        <v>15</v>
      </c>
      <c r="AP49" s="764">
        <f t="shared" si="106"/>
        <v>2</v>
      </c>
      <c r="AQ49" s="764">
        <f t="shared" si="107"/>
        <v>3</v>
      </c>
      <c r="AR49" s="764">
        <f t="shared" si="87"/>
        <v>13</v>
      </c>
      <c r="AT49" s="16" t="s">
        <v>189</v>
      </c>
      <c r="AU49" s="13"/>
      <c r="AV49" s="13">
        <v>1</v>
      </c>
      <c r="AW49" s="13"/>
      <c r="AX49" s="13"/>
      <c r="AY49" s="13"/>
      <c r="AZ49" s="13"/>
      <c r="BA49" s="13"/>
      <c r="BB49" s="13">
        <v>1</v>
      </c>
      <c r="BC49" s="13"/>
      <c r="BD49" s="13">
        <v>1</v>
      </c>
      <c r="BE49" s="13"/>
      <c r="BF49" s="13"/>
      <c r="BG49" s="13"/>
      <c r="BH49" s="13">
        <v>2</v>
      </c>
      <c r="BI49" s="13"/>
      <c r="BJ49" s="13">
        <v>3</v>
      </c>
      <c r="BK49" s="13">
        <v>6</v>
      </c>
      <c r="BL49" s="13">
        <v>8</v>
      </c>
      <c r="BM49" s="13">
        <v>6</v>
      </c>
      <c r="BN49" s="13">
        <v>9</v>
      </c>
      <c r="BO49" s="13">
        <v>2</v>
      </c>
      <c r="BP49" s="13">
        <v>8</v>
      </c>
      <c r="BQ49" s="13">
        <v>11</v>
      </c>
      <c r="BR49" s="13">
        <v>11</v>
      </c>
      <c r="BS49" s="13">
        <v>3</v>
      </c>
      <c r="BT49" s="13">
        <v>5</v>
      </c>
      <c r="BU49" s="13">
        <v>10</v>
      </c>
      <c r="BV49" s="13">
        <v>11</v>
      </c>
      <c r="BW49" s="13">
        <v>5</v>
      </c>
      <c r="BX49" s="13">
        <v>8</v>
      </c>
      <c r="BY49" s="13">
        <v>13</v>
      </c>
      <c r="BZ49" s="13">
        <v>8</v>
      </c>
      <c r="CA49" s="13">
        <v>7</v>
      </c>
      <c r="CB49" s="13">
        <v>11</v>
      </c>
      <c r="CC49" s="13">
        <v>10</v>
      </c>
      <c r="CD49" s="13">
        <v>10</v>
      </c>
      <c r="CE49" s="13">
        <v>13</v>
      </c>
      <c r="CF49" s="13">
        <v>9</v>
      </c>
      <c r="CG49" s="13">
        <v>9</v>
      </c>
      <c r="CH49" s="13">
        <v>8</v>
      </c>
      <c r="CI49" s="13">
        <v>15</v>
      </c>
      <c r="CJ49" s="13">
        <v>13</v>
      </c>
      <c r="CK49" s="13">
        <v>8</v>
      </c>
      <c r="CL49" s="13">
        <v>11</v>
      </c>
      <c r="CM49" s="13">
        <v>1</v>
      </c>
      <c r="CN49" s="13">
        <v>10</v>
      </c>
      <c r="CO49" s="13">
        <v>12</v>
      </c>
      <c r="CP49" s="13">
        <v>12</v>
      </c>
      <c r="CQ49" s="13">
        <v>7</v>
      </c>
      <c r="CR49" s="13">
        <v>7</v>
      </c>
      <c r="CS49" s="13">
        <v>11</v>
      </c>
      <c r="CT49" s="13">
        <v>7</v>
      </c>
      <c r="CU49" s="13">
        <v>4</v>
      </c>
      <c r="CV49" s="13">
        <v>12</v>
      </c>
      <c r="CW49" s="13">
        <v>13</v>
      </c>
      <c r="CX49" s="13">
        <v>12</v>
      </c>
      <c r="CY49" s="13">
        <v>11</v>
      </c>
      <c r="CZ49" s="13">
        <v>10</v>
      </c>
      <c r="DA49" s="13">
        <v>7</v>
      </c>
      <c r="DB49" s="13">
        <v>6</v>
      </c>
      <c r="DC49" s="13">
        <v>6</v>
      </c>
      <c r="DD49" s="13">
        <v>5</v>
      </c>
      <c r="DE49" s="13">
        <v>10</v>
      </c>
      <c r="DF49" s="13">
        <v>4</v>
      </c>
      <c r="DG49" s="13">
        <v>5</v>
      </c>
      <c r="DH49" s="13">
        <v>6</v>
      </c>
      <c r="DI49" s="13">
        <v>5</v>
      </c>
      <c r="DJ49" s="13">
        <v>6</v>
      </c>
      <c r="DK49" s="13">
        <v>8</v>
      </c>
      <c r="DL49" s="13">
        <v>4</v>
      </c>
      <c r="DM49" s="13">
        <v>5</v>
      </c>
      <c r="DN49" s="13">
        <v>4</v>
      </c>
      <c r="DO49" s="13">
        <v>5</v>
      </c>
      <c r="DP49" s="13">
        <v>5</v>
      </c>
      <c r="DQ49" s="13">
        <v>4</v>
      </c>
      <c r="DR49" s="13">
        <v>2</v>
      </c>
      <c r="DS49" s="13">
        <v>3</v>
      </c>
      <c r="DT49" s="13">
        <v>3</v>
      </c>
      <c r="DU49" s="13">
        <v>4</v>
      </c>
      <c r="DV49" s="13">
        <v>3</v>
      </c>
      <c r="DW49" s="13">
        <v>2</v>
      </c>
      <c r="DX49" s="13">
        <v>2</v>
      </c>
      <c r="DY49" s="13">
        <v>2</v>
      </c>
      <c r="DZ49" s="13">
        <v>3</v>
      </c>
      <c r="EA49" s="13"/>
      <c r="EB49" s="13">
        <v>2</v>
      </c>
      <c r="EC49" s="13">
        <v>1</v>
      </c>
      <c r="ED49" s="13">
        <v>3</v>
      </c>
      <c r="EE49" s="13"/>
      <c r="EF49" s="13"/>
      <c r="EG49" s="13">
        <v>1</v>
      </c>
      <c r="EH49" s="13"/>
      <c r="EI49" s="13">
        <v>1</v>
      </c>
      <c r="EJ49" s="13"/>
      <c r="EK49" s="13">
        <v>1</v>
      </c>
      <c r="EL49" s="13"/>
      <c r="EM49" s="13"/>
      <c r="EN49" s="13"/>
      <c r="EO49" s="13"/>
      <c r="EP49" s="13"/>
      <c r="EQ49" s="13"/>
      <c r="ER49" s="13"/>
      <c r="ES49" s="13"/>
      <c r="ET49" s="13"/>
      <c r="EU49" s="13"/>
      <c r="EV49" s="13"/>
      <c r="EW49" s="13"/>
      <c r="EX49" s="13"/>
      <c r="EY49" s="13"/>
      <c r="EZ49" s="13"/>
      <c r="FA49" s="60">
        <v>513</v>
      </c>
      <c r="FB49" s="13">
        <v>513</v>
      </c>
      <c r="FC49" s="16" t="s">
        <v>189</v>
      </c>
      <c r="FD49" s="13">
        <v>1</v>
      </c>
      <c r="FE49" s="13"/>
      <c r="FF49" s="13"/>
      <c r="FG49" s="13"/>
      <c r="FH49" s="13"/>
      <c r="FI49" s="13"/>
      <c r="FJ49" s="13"/>
      <c r="FK49" s="13">
        <v>2</v>
      </c>
      <c r="FL49" s="13"/>
      <c r="FM49" s="13"/>
      <c r="FN49" s="13"/>
      <c r="FO49" s="13"/>
      <c r="FP49" s="13">
        <v>1</v>
      </c>
      <c r="FQ49" s="13"/>
      <c r="FR49" s="13">
        <v>1</v>
      </c>
      <c r="FS49" s="13">
        <v>2</v>
      </c>
      <c r="FT49" s="13">
        <v>3</v>
      </c>
      <c r="FU49" s="13">
        <v>5</v>
      </c>
      <c r="FV49" s="13">
        <v>10</v>
      </c>
      <c r="FW49" s="13">
        <v>9</v>
      </c>
      <c r="FX49" s="13">
        <v>8</v>
      </c>
      <c r="FY49" s="13">
        <v>7</v>
      </c>
      <c r="FZ49" s="13">
        <v>12</v>
      </c>
      <c r="GA49" s="13">
        <v>9</v>
      </c>
      <c r="GB49" s="13">
        <v>6</v>
      </c>
      <c r="GC49" s="13">
        <v>7</v>
      </c>
      <c r="GD49" s="13">
        <v>8</v>
      </c>
      <c r="GE49" s="13">
        <v>5</v>
      </c>
      <c r="GF49" s="13">
        <v>8</v>
      </c>
      <c r="GG49" s="13">
        <v>15</v>
      </c>
      <c r="GH49" s="13">
        <v>8</v>
      </c>
      <c r="GI49" s="13">
        <v>7</v>
      </c>
      <c r="GJ49" s="13">
        <v>8</v>
      </c>
      <c r="GK49" s="13">
        <v>16</v>
      </c>
      <c r="GL49" s="13">
        <v>16</v>
      </c>
      <c r="GM49" s="13">
        <v>8</v>
      </c>
      <c r="GN49" s="13">
        <v>8</v>
      </c>
      <c r="GO49" s="13">
        <v>14</v>
      </c>
      <c r="GP49" s="13">
        <v>5</v>
      </c>
      <c r="GQ49" s="13">
        <v>6</v>
      </c>
      <c r="GR49" s="13">
        <v>9</v>
      </c>
      <c r="GS49" s="13">
        <v>7</v>
      </c>
      <c r="GT49" s="13">
        <v>9</v>
      </c>
      <c r="GU49" s="13">
        <v>17</v>
      </c>
      <c r="GV49" s="13">
        <v>5</v>
      </c>
      <c r="GW49" s="13">
        <v>10</v>
      </c>
      <c r="GX49" s="13">
        <v>3</v>
      </c>
      <c r="GY49" s="13">
        <v>13</v>
      </c>
      <c r="GZ49" s="13">
        <v>5</v>
      </c>
      <c r="HA49" s="13">
        <v>11</v>
      </c>
      <c r="HB49" s="13">
        <v>5</v>
      </c>
      <c r="HC49" s="13">
        <v>8</v>
      </c>
      <c r="HD49" s="13">
        <v>8</v>
      </c>
      <c r="HE49" s="13">
        <v>8</v>
      </c>
      <c r="HF49" s="13">
        <v>10</v>
      </c>
      <c r="HG49" s="13">
        <v>6</v>
      </c>
      <c r="HH49" s="13">
        <v>6</v>
      </c>
      <c r="HI49" s="13">
        <v>11</v>
      </c>
      <c r="HJ49" s="13">
        <v>4</v>
      </c>
      <c r="HK49" s="13">
        <v>8</v>
      </c>
      <c r="HL49" s="13">
        <v>12</v>
      </c>
      <c r="HM49" s="13">
        <v>5</v>
      </c>
      <c r="HN49" s="13">
        <v>6</v>
      </c>
      <c r="HO49" s="13">
        <v>6</v>
      </c>
      <c r="HP49" s="13">
        <v>6</v>
      </c>
      <c r="HQ49" s="13">
        <v>4</v>
      </c>
      <c r="HR49" s="13">
        <v>5</v>
      </c>
      <c r="HS49" s="13">
        <v>8</v>
      </c>
      <c r="HT49" s="13">
        <v>4</v>
      </c>
      <c r="HU49" s="13">
        <v>8</v>
      </c>
      <c r="HV49" s="13">
        <v>6</v>
      </c>
      <c r="HW49" s="13">
        <v>7</v>
      </c>
      <c r="HX49" s="13">
        <v>3</v>
      </c>
      <c r="HY49" s="13">
        <v>2</v>
      </c>
      <c r="HZ49" s="13">
        <v>4</v>
      </c>
      <c r="IA49" s="13">
        <v>1</v>
      </c>
      <c r="IB49" s="13">
        <v>4</v>
      </c>
      <c r="IC49" s="13">
        <v>1</v>
      </c>
      <c r="ID49" s="13">
        <v>3</v>
      </c>
      <c r="IE49" s="13">
        <v>1</v>
      </c>
      <c r="IF49" s="13">
        <v>7</v>
      </c>
      <c r="IG49" s="13"/>
      <c r="IH49" s="13">
        <v>2</v>
      </c>
      <c r="II49" s="13">
        <v>1</v>
      </c>
      <c r="IJ49" s="13">
        <v>2</v>
      </c>
      <c r="IK49" s="13">
        <v>2</v>
      </c>
      <c r="IL49" s="13">
        <v>2</v>
      </c>
      <c r="IM49" s="13"/>
      <c r="IN49" s="13"/>
      <c r="IO49" s="13">
        <v>2</v>
      </c>
      <c r="IP49" s="13">
        <v>1</v>
      </c>
      <c r="IQ49" s="13"/>
      <c r="IR49" s="13"/>
      <c r="IS49" s="13">
        <v>1</v>
      </c>
      <c r="IT49" s="13"/>
      <c r="IU49" s="13"/>
      <c r="IV49" s="13"/>
      <c r="IW49" s="13"/>
      <c r="IX49" s="13"/>
      <c r="IY49" s="13"/>
      <c r="IZ49" s="13"/>
      <c r="JA49" s="13"/>
      <c r="JB49" s="13"/>
      <c r="JC49" s="13"/>
      <c r="JD49" s="13"/>
      <c r="JE49" s="13"/>
      <c r="JF49" s="60">
        <v>494</v>
      </c>
      <c r="JG49" s="13"/>
      <c r="JH49" s="13"/>
      <c r="JI49" s="13"/>
      <c r="JJ49" s="13"/>
      <c r="JK49" s="13"/>
      <c r="JL49" s="13"/>
      <c r="JM49" s="13"/>
      <c r="JN49" s="13"/>
      <c r="JO49" s="13"/>
      <c r="JP49" s="13"/>
      <c r="JQ49" s="13"/>
      <c r="JR49" s="13"/>
      <c r="JS49" s="13">
        <v>1</v>
      </c>
      <c r="JT49" s="13"/>
      <c r="JU49" s="13"/>
      <c r="JV49" s="13">
        <v>1</v>
      </c>
      <c r="JW49" s="13"/>
      <c r="JX49" s="13"/>
      <c r="JY49" s="13"/>
      <c r="JZ49" s="13">
        <v>1</v>
      </c>
      <c r="KA49" s="13"/>
      <c r="KB49" s="13">
        <v>1</v>
      </c>
      <c r="KC49" s="13"/>
      <c r="KD49" s="13"/>
      <c r="KE49" s="13"/>
      <c r="KF49" s="13"/>
      <c r="KG49" s="13"/>
      <c r="KH49" s="13"/>
      <c r="KI49" s="13"/>
      <c r="KJ49" s="13">
        <v>1</v>
      </c>
      <c r="KK49" s="13">
        <v>1</v>
      </c>
      <c r="KL49" s="13"/>
      <c r="KM49" s="13"/>
      <c r="KN49" s="13"/>
      <c r="KO49" s="13">
        <v>1</v>
      </c>
      <c r="KP49" s="13">
        <v>1</v>
      </c>
      <c r="KQ49" s="13"/>
      <c r="KR49" s="13"/>
      <c r="KS49" s="13"/>
      <c r="KT49" s="13"/>
      <c r="KU49" s="13"/>
      <c r="KV49" s="13">
        <v>1</v>
      </c>
      <c r="KW49" s="13">
        <v>1</v>
      </c>
      <c r="KX49" s="13"/>
      <c r="KY49" s="13"/>
      <c r="KZ49" s="13"/>
      <c r="LA49" s="13"/>
      <c r="LB49" s="13"/>
      <c r="LC49" s="13"/>
      <c r="LD49" s="13"/>
      <c r="LE49" s="13"/>
      <c r="LF49" s="13"/>
      <c r="LG49" s="13"/>
      <c r="LH49" s="13"/>
      <c r="LI49" s="13"/>
      <c r="LJ49" s="13"/>
      <c r="LK49" s="13"/>
      <c r="LL49" s="13">
        <v>1</v>
      </c>
      <c r="LM49" s="13"/>
      <c r="LN49" s="13"/>
      <c r="LO49" s="13"/>
      <c r="LP49" s="13"/>
      <c r="LQ49" s="13"/>
      <c r="LR49" s="13"/>
      <c r="LS49" s="13"/>
      <c r="LT49" s="13"/>
      <c r="LU49" s="13"/>
      <c r="LV49" s="13"/>
      <c r="LW49" s="13"/>
      <c r="LX49" s="13"/>
      <c r="LY49" s="13"/>
      <c r="LZ49" s="13"/>
      <c r="MA49" s="13"/>
      <c r="MB49" s="13"/>
      <c r="MC49" s="13"/>
      <c r="MD49" s="13"/>
      <c r="ME49" s="13"/>
      <c r="MF49" s="13"/>
      <c r="MG49" s="13"/>
      <c r="MH49" s="13"/>
      <c r="MI49" s="13">
        <v>1</v>
      </c>
      <c r="MJ49" s="13"/>
      <c r="MK49" s="13"/>
      <c r="ML49" s="13"/>
      <c r="MM49" s="13"/>
      <c r="MN49" s="13"/>
      <c r="MO49" s="13"/>
      <c r="MP49" s="13"/>
      <c r="MQ49" s="13">
        <v>1</v>
      </c>
      <c r="MR49" s="13"/>
      <c r="MS49" s="13"/>
      <c r="MT49" s="13"/>
      <c r="MU49" s="13"/>
      <c r="MV49" s="13"/>
      <c r="MW49" s="13"/>
      <c r="MX49" s="13"/>
      <c r="MY49" s="13"/>
      <c r="MZ49" s="13"/>
      <c r="NA49" s="13"/>
      <c r="NB49" s="13"/>
      <c r="NC49" s="13"/>
      <c r="ND49" s="13"/>
      <c r="NE49" s="13"/>
      <c r="NF49" s="13"/>
      <c r="NG49" s="13"/>
      <c r="NH49" s="13"/>
      <c r="NI49" s="13"/>
      <c r="NJ49" s="60">
        <v>13</v>
      </c>
      <c r="NK49" s="13">
        <v>507</v>
      </c>
      <c r="NL49" s="448"/>
      <c r="NM49" s="448"/>
      <c r="NN49" s="448"/>
    </row>
    <row r="50" spans="1:378">
      <c r="A50" s="8" t="s">
        <v>190</v>
      </c>
      <c r="B50" s="281">
        <f t="shared" si="67"/>
        <v>16</v>
      </c>
      <c r="C50" s="281">
        <f t="shared" si="68"/>
        <v>10</v>
      </c>
      <c r="D50" s="281">
        <f t="shared" si="69"/>
        <v>170</v>
      </c>
      <c r="E50" s="281">
        <f t="shared" si="70"/>
        <v>203</v>
      </c>
      <c r="F50" s="281">
        <f t="shared" si="71"/>
        <v>342</v>
      </c>
      <c r="G50" s="281">
        <f t="shared" si="72"/>
        <v>371</v>
      </c>
      <c r="H50" s="281">
        <f t="shared" si="73"/>
        <v>287</v>
      </c>
      <c r="I50" s="281">
        <f t="shared" si="74"/>
        <v>279</v>
      </c>
      <c r="J50" s="281">
        <f t="shared" si="75"/>
        <v>255</v>
      </c>
      <c r="K50" s="281">
        <f t="shared" si="76"/>
        <v>297</v>
      </c>
      <c r="L50" s="281">
        <f t="shared" si="77"/>
        <v>191</v>
      </c>
      <c r="M50" s="281">
        <f t="shared" si="78"/>
        <v>204</v>
      </c>
      <c r="N50" s="281">
        <f t="shared" si="79"/>
        <v>134</v>
      </c>
      <c r="O50" s="281">
        <f t="shared" si="80"/>
        <v>133</v>
      </c>
      <c r="P50" s="281">
        <f t="shared" si="81"/>
        <v>87</v>
      </c>
      <c r="Q50" s="281">
        <f t="shared" si="82"/>
        <v>92</v>
      </c>
      <c r="R50" s="281">
        <f t="shared" si="83"/>
        <v>36</v>
      </c>
      <c r="S50" s="281">
        <f t="shared" si="84"/>
        <v>39</v>
      </c>
      <c r="T50" s="281">
        <f t="shared" si="85"/>
        <v>5</v>
      </c>
      <c r="U50" s="281">
        <f t="shared" si="86"/>
        <v>10</v>
      </c>
      <c r="W50" s="16" t="s">
        <v>59</v>
      </c>
      <c r="X50" s="764">
        <f t="shared" si="88"/>
        <v>309</v>
      </c>
      <c r="Y50" s="764">
        <f t="shared" si="89"/>
        <v>314</v>
      </c>
      <c r="Z50" s="764">
        <f t="shared" si="90"/>
        <v>865</v>
      </c>
      <c r="AA50" s="764">
        <f t="shared" si="91"/>
        <v>888</v>
      </c>
      <c r="AB50" s="764">
        <f t="shared" si="92"/>
        <v>2553</v>
      </c>
      <c r="AC50" s="764">
        <f t="shared" si="93"/>
        <v>2653</v>
      </c>
      <c r="AD50" s="764">
        <f t="shared" si="94"/>
        <v>2909</v>
      </c>
      <c r="AE50" s="764">
        <f t="shared" si="95"/>
        <v>2815</v>
      </c>
      <c r="AF50" s="764">
        <f t="shared" si="96"/>
        <v>2606</v>
      </c>
      <c r="AG50" s="764">
        <f t="shared" si="97"/>
        <v>2455</v>
      </c>
      <c r="AH50" s="764">
        <f t="shared" si="98"/>
        <v>1832</v>
      </c>
      <c r="AI50" s="764">
        <f t="shared" si="99"/>
        <v>1720</v>
      </c>
      <c r="AJ50" s="764">
        <f t="shared" si="100"/>
        <v>921</v>
      </c>
      <c r="AK50" s="764">
        <f t="shared" si="101"/>
        <v>829</v>
      </c>
      <c r="AL50" s="764">
        <f t="shared" si="102"/>
        <v>441</v>
      </c>
      <c r="AM50" s="764">
        <f t="shared" si="103"/>
        <v>414</v>
      </c>
      <c r="AN50" s="764">
        <f t="shared" si="104"/>
        <v>142</v>
      </c>
      <c r="AO50" s="764">
        <f t="shared" si="105"/>
        <v>179</v>
      </c>
      <c r="AP50" s="764">
        <f t="shared" si="106"/>
        <v>24</v>
      </c>
      <c r="AQ50" s="764">
        <f t="shared" si="107"/>
        <v>53</v>
      </c>
      <c r="AR50" s="764">
        <f t="shared" si="87"/>
        <v>395</v>
      </c>
      <c r="AT50" s="16" t="s">
        <v>59</v>
      </c>
      <c r="AU50" s="13">
        <v>7</v>
      </c>
      <c r="AV50" s="13">
        <v>53</v>
      </c>
      <c r="AW50" s="13">
        <v>42</v>
      </c>
      <c r="AX50" s="13">
        <v>28</v>
      </c>
      <c r="AY50" s="13">
        <v>21</v>
      </c>
      <c r="AZ50" s="13">
        <v>37</v>
      </c>
      <c r="BA50" s="13">
        <v>33</v>
      </c>
      <c r="BB50" s="13">
        <v>29</v>
      </c>
      <c r="BC50" s="13">
        <v>37</v>
      </c>
      <c r="BD50" s="13">
        <v>27</v>
      </c>
      <c r="BE50" s="13">
        <v>32</v>
      </c>
      <c r="BF50" s="13">
        <v>36</v>
      </c>
      <c r="BG50" s="13">
        <v>53</v>
      </c>
      <c r="BH50" s="13">
        <v>69</v>
      </c>
      <c r="BI50" s="13">
        <v>79</v>
      </c>
      <c r="BJ50" s="13">
        <v>97</v>
      </c>
      <c r="BK50" s="13">
        <v>96</v>
      </c>
      <c r="BL50" s="13">
        <v>106</v>
      </c>
      <c r="BM50" s="13">
        <v>148</v>
      </c>
      <c r="BN50" s="13">
        <v>172</v>
      </c>
      <c r="BO50" s="13">
        <v>203</v>
      </c>
      <c r="BP50" s="13">
        <v>242</v>
      </c>
      <c r="BQ50" s="13">
        <v>226</v>
      </c>
      <c r="BR50" s="13">
        <v>231</v>
      </c>
      <c r="BS50" s="13">
        <v>285</v>
      </c>
      <c r="BT50" s="13">
        <v>274</v>
      </c>
      <c r="BU50" s="13">
        <v>271</v>
      </c>
      <c r="BV50" s="13">
        <v>277</v>
      </c>
      <c r="BW50" s="13">
        <v>313</v>
      </c>
      <c r="BX50" s="13">
        <v>331</v>
      </c>
      <c r="BY50" s="13">
        <v>301</v>
      </c>
      <c r="BZ50" s="13">
        <v>293</v>
      </c>
      <c r="CA50" s="13">
        <v>310</v>
      </c>
      <c r="CB50" s="13">
        <v>315</v>
      </c>
      <c r="CC50" s="13">
        <v>276</v>
      </c>
      <c r="CD50" s="13">
        <v>252</v>
      </c>
      <c r="CE50" s="13">
        <v>238</v>
      </c>
      <c r="CF50" s="13">
        <v>276</v>
      </c>
      <c r="CG50" s="13">
        <v>253</v>
      </c>
      <c r="CH50" s="13">
        <v>301</v>
      </c>
      <c r="CI50" s="13">
        <v>246</v>
      </c>
      <c r="CJ50" s="13">
        <v>287</v>
      </c>
      <c r="CK50" s="13">
        <v>281</v>
      </c>
      <c r="CL50" s="13">
        <v>282</v>
      </c>
      <c r="CM50" s="13">
        <v>228</v>
      </c>
      <c r="CN50" s="13">
        <v>238</v>
      </c>
      <c r="CO50" s="13">
        <v>237</v>
      </c>
      <c r="CP50" s="13">
        <v>229</v>
      </c>
      <c r="CQ50" s="13">
        <v>226</v>
      </c>
      <c r="CR50" s="13">
        <v>201</v>
      </c>
      <c r="CS50" s="13">
        <v>239</v>
      </c>
      <c r="CT50" s="13">
        <v>206</v>
      </c>
      <c r="CU50" s="13">
        <v>207</v>
      </c>
      <c r="CV50" s="13">
        <v>178</v>
      </c>
      <c r="CW50" s="13">
        <v>182</v>
      </c>
      <c r="CX50" s="13">
        <v>143</v>
      </c>
      <c r="CY50" s="13">
        <v>155</v>
      </c>
      <c r="CZ50" s="13">
        <v>163</v>
      </c>
      <c r="DA50" s="13">
        <v>128</v>
      </c>
      <c r="DB50" s="13">
        <v>119</v>
      </c>
      <c r="DC50" s="13">
        <v>95</v>
      </c>
      <c r="DD50" s="13">
        <v>99</v>
      </c>
      <c r="DE50" s="13">
        <v>92</v>
      </c>
      <c r="DF50" s="13">
        <v>93</v>
      </c>
      <c r="DG50" s="13">
        <v>80</v>
      </c>
      <c r="DH50" s="13">
        <v>85</v>
      </c>
      <c r="DI50" s="13">
        <v>75</v>
      </c>
      <c r="DJ50" s="13">
        <v>84</v>
      </c>
      <c r="DK50" s="13">
        <v>56</v>
      </c>
      <c r="DL50" s="13">
        <v>70</v>
      </c>
      <c r="DM50" s="13">
        <v>55</v>
      </c>
      <c r="DN50" s="13">
        <v>46</v>
      </c>
      <c r="DO50" s="13">
        <v>49</v>
      </c>
      <c r="DP50" s="13">
        <v>45</v>
      </c>
      <c r="DQ50" s="13">
        <v>47</v>
      </c>
      <c r="DR50" s="13">
        <v>41</v>
      </c>
      <c r="DS50" s="13">
        <v>30</v>
      </c>
      <c r="DT50" s="13">
        <v>37</v>
      </c>
      <c r="DU50" s="13">
        <v>35</v>
      </c>
      <c r="DV50" s="13">
        <v>29</v>
      </c>
      <c r="DW50" s="13">
        <v>25</v>
      </c>
      <c r="DX50" s="13">
        <v>24</v>
      </c>
      <c r="DY50" s="13">
        <v>21</v>
      </c>
      <c r="DZ50" s="13">
        <v>18</v>
      </c>
      <c r="EA50" s="13">
        <v>10</v>
      </c>
      <c r="EB50" s="13">
        <v>20</v>
      </c>
      <c r="EC50" s="13">
        <v>19</v>
      </c>
      <c r="ED50" s="13">
        <v>15</v>
      </c>
      <c r="EE50" s="13">
        <v>10</v>
      </c>
      <c r="EF50" s="13">
        <v>17</v>
      </c>
      <c r="EG50" s="13">
        <v>8</v>
      </c>
      <c r="EH50" s="13">
        <v>9</v>
      </c>
      <c r="EI50" s="13">
        <v>7</v>
      </c>
      <c r="EJ50" s="13">
        <v>12</v>
      </c>
      <c r="EK50" s="13">
        <v>5</v>
      </c>
      <c r="EL50" s="13">
        <v>5</v>
      </c>
      <c r="EM50" s="13">
        <v>1</v>
      </c>
      <c r="EN50" s="13">
        <v>2</v>
      </c>
      <c r="EO50" s="13">
        <v>1</v>
      </c>
      <c r="EP50" s="13"/>
      <c r="EQ50" s="13">
        <v>2</v>
      </c>
      <c r="ER50" s="13">
        <v>1</v>
      </c>
      <c r="ES50" s="13"/>
      <c r="ET50" s="13"/>
      <c r="EU50" s="13"/>
      <c r="EV50" s="13"/>
      <c r="EW50" s="13"/>
      <c r="EX50" s="13"/>
      <c r="EY50" s="13"/>
      <c r="EZ50" s="13">
        <v>1</v>
      </c>
      <c r="FA50" s="60">
        <v>12321</v>
      </c>
      <c r="FB50" s="13">
        <v>12321</v>
      </c>
      <c r="FC50" s="16" t="s">
        <v>59</v>
      </c>
      <c r="FD50" s="13">
        <v>11</v>
      </c>
      <c r="FE50" s="13">
        <v>50</v>
      </c>
      <c r="FF50" s="13">
        <v>38</v>
      </c>
      <c r="FG50" s="13">
        <v>34</v>
      </c>
      <c r="FH50" s="13">
        <v>25</v>
      </c>
      <c r="FI50" s="13">
        <v>21</v>
      </c>
      <c r="FJ50" s="13">
        <v>28</v>
      </c>
      <c r="FK50" s="13">
        <v>31</v>
      </c>
      <c r="FL50" s="13">
        <v>39</v>
      </c>
      <c r="FM50" s="13">
        <v>32</v>
      </c>
      <c r="FN50" s="13">
        <v>48</v>
      </c>
      <c r="FO50" s="13">
        <v>44</v>
      </c>
      <c r="FP50" s="13">
        <v>55</v>
      </c>
      <c r="FQ50" s="13">
        <v>57</v>
      </c>
      <c r="FR50" s="13">
        <v>95</v>
      </c>
      <c r="FS50" s="13">
        <v>77</v>
      </c>
      <c r="FT50" s="13">
        <v>84</v>
      </c>
      <c r="FU50" s="13">
        <v>107</v>
      </c>
      <c r="FV50" s="13">
        <v>144</v>
      </c>
      <c r="FW50" s="13">
        <v>154</v>
      </c>
      <c r="FX50" s="13">
        <v>189</v>
      </c>
      <c r="FY50" s="13">
        <v>205</v>
      </c>
      <c r="FZ50" s="13">
        <v>207</v>
      </c>
      <c r="GA50" s="13">
        <v>231</v>
      </c>
      <c r="GB50" s="13">
        <v>252</v>
      </c>
      <c r="GC50" s="13">
        <v>268</v>
      </c>
      <c r="GD50" s="13">
        <v>300</v>
      </c>
      <c r="GE50" s="13">
        <v>287</v>
      </c>
      <c r="GF50" s="13">
        <v>282</v>
      </c>
      <c r="GG50" s="13">
        <v>332</v>
      </c>
      <c r="GH50" s="13">
        <v>333</v>
      </c>
      <c r="GI50" s="13">
        <v>265</v>
      </c>
      <c r="GJ50" s="13">
        <v>282</v>
      </c>
      <c r="GK50" s="13">
        <v>300</v>
      </c>
      <c r="GL50" s="13">
        <v>290</v>
      </c>
      <c r="GM50" s="13">
        <v>321</v>
      </c>
      <c r="GN50" s="13">
        <v>283</v>
      </c>
      <c r="GO50" s="13">
        <v>264</v>
      </c>
      <c r="GP50" s="13">
        <v>282</v>
      </c>
      <c r="GQ50" s="13">
        <v>289</v>
      </c>
      <c r="GR50" s="13">
        <v>297</v>
      </c>
      <c r="GS50" s="13">
        <v>312</v>
      </c>
      <c r="GT50" s="13">
        <v>282</v>
      </c>
      <c r="GU50" s="13">
        <v>295</v>
      </c>
      <c r="GV50" s="13">
        <v>278</v>
      </c>
      <c r="GW50" s="13">
        <v>238</v>
      </c>
      <c r="GX50" s="13">
        <v>216</v>
      </c>
      <c r="GY50" s="13">
        <v>212</v>
      </c>
      <c r="GZ50" s="13">
        <v>239</v>
      </c>
      <c r="HA50" s="13">
        <v>237</v>
      </c>
      <c r="HB50" s="13">
        <v>228</v>
      </c>
      <c r="HC50" s="13">
        <v>218</v>
      </c>
      <c r="HD50" s="13">
        <v>195</v>
      </c>
      <c r="HE50" s="13">
        <v>229</v>
      </c>
      <c r="HF50" s="13">
        <v>198</v>
      </c>
      <c r="HG50" s="13">
        <v>176</v>
      </c>
      <c r="HH50" s="13">
        <v>181</v>
      </c>
      <c r="HI50" s="13">
        <v>144</v>
      </c>
      <c r="HJ50" s="13">
        <v>142</v>
      </c>
      <c r="HK50" s="13">
        <v>121</v>
      </c>
      <c r="HL50" s="13">
        <v>115</v>
      </c>
      <c r="HM50" s="13">
        <v>128</v>
      </c>
      <c r="HN50" s="13">
        <v>119</v>
      </c>
      <c r="HO50" s="13">
        <v>108</v>
      </c>
      <c r="HP50" s="13">
        <v>93</v>
      </c>
      <c r="HQ50" s="13">
        <v>79</v>
      </c>
      <c r="HR50" s="13">
        <v>68</v>
      </c>
      <c r="HS50" s="13">
        <v>72</v>
      </c>
      <c r="HT50" s="13">
        <v>73</v>
      </c>
      <c r="HU50" s="13">
        <v>66</v>
      </c>
      <c r="HV50" s="13">
        <v>69</v>
      </c>
      <c r="HW50" s="13">
        <v>49</v>
      </c>
      <c r="HX50" s="13">
        <v>55</v>
      </c>
      <c r="HY50" s="13">
        <v>54</v>
      </c>
      <c r="HZ50" s="13">
        <v>43</v>
      </c>
      <c r="IA50" s="13">
        <v>45</v>
      </c>
      <c r="IB50" s="13">
        <v>41</v>
      </c>
      <c r="IC50" s="13">
        <v>35</v>
      </c>
      <c r="ID50" s="13">
        <v>33</v>
      </c>
      <c r="IE50" s="13">
        <v>17</v>
      </c>
      <c r="IF50" s="13">
        <v>23</v>
      </c>
      <c r="IG50" s="13">
        <v>20</v>
      </c>
      <c r="IH50" s="13">
        <v>20</v>
      </c>
      <c r="II50" s="13">
        <v>16</v>
      </c>
      <c r="IJ50" s="13">
        <v>16</v>
      </c>
      <c r="IK50" s="13">
        <v>8</v>
      </c>
      <c r="IL50" s="13">
        <v>21</v>
      </c>
      <c r="IM50" s="13">
        <v>6</v>
      </c>
      <c r="IN50" s="13">
        <v>2</v>
      </c>
      <c r="IO50" s="13">
        <v>10</v>
      </c>
      <c r="IP50" s="13">
        <v>5</v>
      </c>
      <c r="IQ50" s="13">
        <v>8</v>
      </c>
      <c r="IR50" s="13">
        <v>3</v>
      </c>
      <c r="IS50" s="13">
        <v>1</v>
      </c>
      <c r="IT50" s="13">
        <v>3</v>
      </c>
      <c r="IU50" s="13"/>
      <c r="IV50" s="13">
        <v>1</v>
      </c>
      <c r="IW50" s="13">
        <v>1</v>
      </c>
      <c r="IX50" s="13">
        <v>1</v>
      </c>
      <c r="IY50" s="13">
        <v>1</v>
      </c>
      <c r="IZ50" s="13"/>
      <c r="JA50" s="13"/>
      <c r="JB50" s="13"/>
      <c r="JC50" s="13"/>
      <c r="JD50" s="13"/>
      <c r="JE50" s="13"/>
      <c r="JF50" s="60">
        <v>12602</v>
      </c>
      <c r="JG50" s="13">
        <v>14</v>
      </c>
      <c r="JH50" s="13">
        <v>11</v>
      </c>
      <c r="JI50" s="13"/>
      <c r="JJ50" s="13"/>
      <c r="JK50" s="13"/>
      <c r="JL50" s="13"/>
      <c r="JM50" s="13">
        <v>1</v>
      </c>
      <c r="JN50" s="13">
        <v>3</v>
      </c>
      <c r="JO50" s="13"/>
      <c r="JP50" s="13">
        <v>2</v>
      </c>
      <c r="JQ50" s="13">
        <v>4</v>
      </c>
      <c r="JR50" s="13">
        <v>8</v>
      </c>
      <c r="JS50" s="13">
        <v>2</v>
      </c>
      <c r="JT50" s="13">
        <v>2</v>
      </c>
      <c r="JU50" s="13">
        <v>1</v>
      </c>
      <c r="JV50" s="13">
        <v>2</v>
      </c>
      <c r="JW50" s="13">
        <v>4</v>
      </c>
      <c r="JX50" s="13">
        <v>5</v>
      </c>
      <c r="JY50" s="13">
        <v>6</v>
      </c>
      <c r="JZ50" s="13">
        <v>12</v>
      </c>
      <c r="KA50" s="13">
        <v>7</v>
      </c>
      <c r="KB50" s="13">
        <v>15</v>
      </c>
      <c r="KC50" s="13">
        <v>11</v>
      </c>
      <c r="KD50" s="13">
        <v>8</v>
      </c>
      <c r="KE50" s="13">
        <v>9</v>
      </c>
      <c r="KF50" s="13">
        <v>7</v>
      </c>
      <c r="KG50" s="13">
        <v>6</v>
      </c>
      <c r="KH50" s="13">
        <v>6</v>
      </c>
      <c r="KI50" s="13">
        <v>5</v>
      </c>
      <c r="KJ50" s="13">
        <v>9</v>
      </c>
      <c r="KK50" s="13">
        <v>8</v>
      </c>
      <c r="KL50" s="13">
        <v>4</v>
      </c>
      <c r="KM50" s="13">
        <v>11</v>
      </c>
      <c r="KN50" s="13">
        <v>4</v>
      </c>
      <c r="KO50" s="13">
        <v>10</v>
      </c>
      <c r="KP50" s="13">
        <v>9</v>
      </c>
      <c r="KQ50" s="13">
        <v>4</v>
      </c>
      <c r="KR50" s="13">
        <v>5</v>
      </c>
      <c r="KS50" s="13">
        <v>9</v>
      </c>
      <c r="KT50" s="13">
        <v>4</v>
      </c>
      <c r="KU50" s="13">
        <v>5</v>
      </c>
      <c r="KV50" s="13">
        <v>10</v>
      </c>
      <c r="KW50" s="13">
        <v>5</v>
      </c>
      <c r="KX50" s="13">
        <v>7</v>
      </c>
      <c r="KY50" s="13">
        <v>3</v>
      </c>
      <c r="KZ50" s="13">
        <v>5</v>
      </c>
      <c r="LA50" s="13">
        <v>9</v>
      </c>
      <c r="LB50" s="13">
        <v>4</v>
      </c>
      <c r="LC50" s="13">
        <v>8</v>
      </c>
      <c r="LD50" s="13">
        <v>2</v>
      </c>
      <c r="LE50" s="13">
        <v>2</v>
      </c>
      <c r="LF50" s="13">
        <v>5</v>
      </c>
      <c r="LG50" s="13">
        <v>3</v>
      </c>
      <c r="LH50" s="13">
        <v>1</v>
      </c>
      <c r="LI50" s="13">
        <v>4</v>
      </c>
      <c r="LJ50" s="13">
        <v>7</v>
      </c>
      <c r="LK50" s="13">
        <v>3</v>
      </c>
      <c r="LL50" s="13">
        <v>6</v>
      </c>
      <c r="LM50" s="13">
        <v>5</v>
      </c>
      <c r="LN50" s="13">
        <v>3</v>
      </c>
      <c r="LO50" s="13">
        <v>3</v>
      </c>
      <c r="LP50" s="13">
        <v>4</v>
      </c>
      <c r="LQ50" s="13">
        <v>6</v>
      </c>
      <c r="LR50" s="13">
        <v>2</v>
      </c>
      <c r="LS50" s="13">
        <v>2</v>
      </c>
      <c r="LT50" s="13">
        <v>1</v>
      </c>
      <c r="LU50" s="13">
        <v>2</v>
      </c>
      <c r="LV50" s="13">
        <v>1</v>
      </c>
      <c r="LW50" s="13">
        <v>1</v>
      </c>
      <c r="LX50" s="13">
        <v>4</v>
      </c>
      <c r="LY50" s="13"/>
      <c r="LZ50" s="13">
        <v>3</v>
      </c>
      <c r="MA50" s="13">
        <v>2</v>
      </c>
      <c r="MB50" s="13">
        <v>2</v>
      </c>
      <c r="MC50" s="13">
        <v>3</v>
      </c>
      <c r="MD50" s="13">
        <v>2</v>
      </c>
      <c r="ME50" s="13">
        <v>2</v>
      </c>
      <c r="MF50" s="13"/>
      <c r="MG50" s="13">
        <v>1</v>
      </c>
      <c r="MH50" s="13">
        <v>2</v>
      </c>
      <c r="MI50" s="13"/>
      <c r="MJ50" s="13">
        <v>2</v>
      </c>
      <c r="MK50" s="13">
        <v>1</v>
      </c>
      <c r="ML50" s="13">
        <v>1</v>
      </c>
      <c r="MM50" s="13">
        <v>4</v>
      </c>
      <c r="MN50" s="13"/>
      <c r="MO50" s="13">
        <v>6</v>
      </c>
      <c r="MP50" s="13">
        <v>1</v>
      </c>
      <c r="MQ50" s="13"/>
      <c r="MR50" s="13">
        <v>2</v>
      </c>
      <c r="MS50" s="13">
        <v>2</v>
      </c>
      <c r="MT50" s="13">
        <v>2</v>
      </c>
      <c r="MU50" s="13">
        <v>2</v>
      </c>
      <c r="MV50" s="13">
        <v>1</v>
      </c>
      <c r="MW50" s="13">
        <v>2</v>
      </c>
      <c r="MX50" s="13"/>
      <c r="MY50" s="13"/>
      <c r="MZ50" s="13"/>
      <c r="NA50" s="13"/>
      <c r="NB50" s="13"/>
      <c r="NC50" s="13"/>
      <c r="ND50" s="13"/>
      <c r="NE50" s="13"/>
      <c r="NF50" s="13"/>
      <c r="NG50" s="13"/>
      <c r="NH50" s="13"/>
      <c r="NI50" s="13"/>
      <c r="NJ50" s="60">
        <v>394</v>
      </c>
      <c r="NK50" s="13">
        <v>12996</v>
      </c>
      <c r="NL50" s="448"/>
      <c r="NM50" s="448"/>
      <c r="NN50" s="448"/>
    </row>
    <row r="51" spans="1:378">
      <c r="A51" s="8" t="s">
        <v>62</v>
      </c>
      <c r="B51" s="281">
        <f t="shared" si="67"/>
        <v>34</v>
      </c>
      <c r="C51" s="281">
        <f t="shared" si="68"/>
        <v>27</v>
      </c>
      <c r="D51" s="281">
        <f t="shared" si="69"/>
        <v>92</v>
      </c>
      <c r="E51" s="281">
        <f t="shared" si="70"/>
        <v>118</v>
      </c>
      <c r="F51" s="281">
        <f t="shared" si="71"/>
        <v>279</v>
      </c>
      <c r="G51" s="281">
        <f t="shared" si="72"/>
        <v>248</v>
      </c>
      <c r="H51" s="281">
        <f t="shared" si="73"/>
        <v>219</v>
      </c>
      <c r="I51" s="281">
        <f t="shared" si="74"/>
        <v>225</v>
      </c>
      <c r="J51" s="281">
        <f t="shared" si="75"/>
        <v>230</v>
      </c>
      <c r="K51" s="281">
        <f t="shared" si="76"/>
        <v>251</v>
      </c>
      <c r="L51" s="281">
        <f t="shared" si="77"/>
        <v>176</v>
      </c>
      <c r="M51" s="281">
        <f t="shared" si="78"/>
        <v>198</v>
      </c>
      <c r="N51" s="281">
        <f t="shared" si="79"/>
        <v>132</v>
      </c>
      <c r="O51" s="281">
        <f t="shared" si="80"/>
        <v>130</v>
      </c>
      <c r="P51" s="281">
        <f t="shared" si="81"/>
        <v>86</v>
      </c>
      <c r="Q51" s="281">
        <f t="shared" si="82"/>
        <v>84</v>
      </c>
      <c r="R51" s="281">
        <f t="shared" si="83"/>
        <v>31</v>
      </c>
      <c r="S51" s="281">
        <f t="shared" si="84"/>
        <v>39</v>
      </c>
      <c r="T51" s="281">
        <f t="shared" si="85"/>
        <v>5</v>
      </c>
      <c r="U51" s="281">
        <f t="shared" si="86"/>
        <v>9</v>
      </c>
      <c r="W51" s="16" t="s">
        <v>60</v>
      </c>
      <c r="X51" s="764">
        <f t="shared" si="88"/>
        <v>62</v>
      </c>
      <c r="Y51" s="764">
        <f t="shared" si="89"/>
        <v>51</v>
      </c>
      <c r="Z51" s="764">
        <f t="shared" si="90"/>
        <v>210</v>
      </c>
      <c r="AA51" s="764">
        <f t="shared" si="91"/>
        <v>227</v>
      </c>
      <c r="AB51" s="764">
        <f t="shared" si="92"/>
        <v>759</v>
      </c>
      <c r="AC51" s="764">
        <f t="shared" si="93"/>
        <v>780</v>
      </c>
      <c r="AD51" s="764">
        <f t="shared" si="94"/>
        <v>816</v>
      </c>
      <c r="AE51" s="764">
        <f t="shared" si="95"/>
        <v>802</v>
      </c>
      <c r="AF51" s="764">
        <f t="shared" si="96"/>
        <v>702</v>
      </c>
      <c r="AG51" s="764">
        <f t="shared" si="97"/>
        <v>708</v>
      </c>
      <c r="AH51" s="764">
        <f t="shared" si="98"/>
        <v>467</v>
      </c>
      <c r="AI51" s="764">
        <f t="shared" si="99"/>
        <v>476</v>
      </c>
      <c r="AJ51" s="764">
        <f t="shared" si="100"/>
        <v>238</v>
      </c>
      <c r="AK51" s="764">
        <f t="shared" si="101"/>
        <v>219</v>
      </c>
      <c r="AL51" s="764">
        <f t="shared" si="102"/>
        <v>127</v>
      </c>
      <c r="AM51" s="764">
        <f t="shared" si="103"/>
        <v>126</v>
      </c>
      <c r="AN51" s="764">
        <f t="shared" si="104"/>
        <v>39</v>
      </c>
      <c r="AO51" s="764">
        <f t="shared" si="105"/>
        <v>62</v>
      </c>
      <c r="AP51" s="764">
        <f t="shared" si="106"/>
        <v>12</v>
      </c>
      <c r="AQ51" s="764">
        <f t="shared" si="107"/>
        <v>27</v>
      </c>
      <c r="AR51" s="764">
        <f t="shared" si="87"/>
        <v>98</v>
      </c>
      <c r="AT51" s="16" t="s">
        <v>60</v>
      </c>
      <c r="AU51" s="13">
        <v>2</v>
      </c>
      <c r="AV51" s="13">
        <v>5</v>
      </c>
      <c r="AW51" s="13">
        <v>7</v>
      </c>
      <c r="AX51" s="13">
        <v>4</v>
      </c>
      <c r="AY51" s="13">
        <v>3</v>
      </c>
      <c r="AZ51" s="13">
        <v>8</v>
      </c>
      <c r="BA51" s="13">
        <v>7</v>
      </c>
      <c r="BB51" s="13">
        <v>1</v>
      </c>
      <c r="BC51" s="13">
        <v>5</v>
      </c>
      <c r="BD51" s="13">
        <v>9</v>
      </c>
      <c r="BE51" s="13">
        <v>9</v>
      </c>
      <c r="BF51" s="13">
        <v>8</v>
      </c>
      <c r="BG51" s="13">
        <v>11</v>
      </c>
      <c r="BH51" s="13">
        <v>7</v>
      </c>
      <c r="BI51" s="13">
        <v>18</v>
      </c>
      <c r="BJ51" s="13">
        <v>22</v>
      </c>
      <c r="BK51" s="13">
        <v>26</v>
      </c>
      <c r="BL51" s="13">
        <v>31</v>
      </c>
      <c r="BM51" s="13">
        <v>46</v>
      </c>
      <c r="BN51" s="13">
        <v>49</v>
      </c>
      <c r="BO51" s="13">
        <v>62</v>
      </c>
      <c r="BP51" s="13">
        <v>65</v>
      </c>
      <c r="BQ51" s="13">
        <v>75</v>
      </c>
      <c r="BR51" s="13">
        <v>81</v>
      </c>
      <c r="BS51" s="13">
        <v>73</v>
      </c>
      <c r="BT51" s="13">
        <v>90</v>
      </c>
      <c r="BU51" s="13">
        <v>78</v>
      </c>
      <c r="BV51" s="13">
        <v>85</v>
      </c>
      <c r="BW51" s="13">
        <v>79</v>
      </c>
      <c r="BX51" s="13">
        <v>92</v>
      </c>
      <c r="BY51" s="13">
        <v>74</v>
      </c>
      <c r="BZ51" s="13">
        <v>65</v>
      </c>
      <c r="CA51" s="13">
        <v>86</v>
      </c>
      <c r="CB51" s="13">
        <v>82</v>
      </c>
      <c r="CC51" s="13">
        <v>80</v>
      </c>
      <c r="CD51" s="13">
        <v>93</v>
      </c>
      <c r="CE51" s="13">
        <v>74</v>
      </c>
      <c r="CF51" s="13">
        <v>64</v>
      </c>
      <c r="CG51" s="13">
        <v>89</v>
      </c>
      <c r="CH51" s="13">
        <v>95</v>
      </c>
      <c r="CI51" s="13">
        <v>69</v>
      </c>
      <c r="CJ51" s="13">
        <v>72</v>
      </c>
      <c r="CK51" s="13">
        <v>94</v>
      </c>
      <c r="CL51" s="13">
        <v>62</v>
      </c>
      <c r="CM51" s="13">
        <v>94</v>
      </c>
      <c r="CN51" s="13">
        <v>71</v>
      </c>
      <c r="CO51" s="13">
        <v>64</v>
      </c>
      <c r="CP51" s="13">
        <v>61</v>
      </c>
      <c r="CQ51" s="13">
        <v>57</v>
      </c>
      <c r="CR51" s="13">
        <v>64</v>
      </c>
      <c r="CS51" s="13">
        <v>59</v>
      </c>
      <c r="CT51" s="13">
        <v>52</v>
      </c>
      <c r="CU51" s="13">
        <v>58</v>
      </c>
      <c r="CV51" s="13">
        <v>39</v>
      </c>
      <c r="CW51" s="13">
        <v>59</v>
      </c>
      <c r="CX51" s="13">
        <v>38</v>
      </c>
      <c r="CY51" s="13">
        <v>51</v>
      </c>
      <c r="CZ51" s="13">
        <v>41</v>
      </c>
      <c r="DA51" s="13">
        <v>41</v>
      </c>
      <c r="DB51" s="13">
        <v>38</v>
      </c>
      <c r="DC51" s="13">
        <v>30</v>
      </c>
      <c r="DD51" s="13">
        <v>33</v>
      </c>
      <c r="DE51" s="13">
        <v>17</v>
      </c>
      <c r="DF51" s="13">
        <v>27</v>
      </c>
      <c r="DG51" s="13">
        <v>27</v>
      </c>
      <c r="DH51" s="13">
        <v>24</v>
      </c>
      <c r="DI51" s="13">
        <v>17</v>
      </c>
      <c r="DJ51" s="13">
        <v>18</v>
      </c>
      <c r="DK51" s="13">
        <v>13</v>
      </c>
      <c r="DL51" s="13">
        <v>13</v>
      </c>
      <c r="DM51" s="13">
        <v>16</v>
      </c>
      <c r="DN51" s="13">
        <v>22</v>
      </c>
      <c r="DO51" s="13">
        <v>14</v>
      </c>
      <c r="DP51" s="13">
        <v>15</v>
      </c>
      <c r="DQ51" s="13">
        <v>19</v>
      </c>
      <c r="DR51" s="13">
        <v>9</v>
      </c>
      <c r="DS51" s="13">
        <v>14</v>
      </c>
      <c r="DT51" s="13">
        <v>6</v>
      </c>
      <c r="DU51" s="13">
        <v>5</v>
      </c>
      <c r="DV51" s="13">
        <v>6</v>
      </c>
      <c r="DW51" s="13">
        <v>8</v>
      </c>
      <c r="DX51" s="13">
        <v>8</v>
      </c>
      <c r="DY51" s="13">
        <v>6</v>
      </c>
      <c r="DZ51" s="13">
        <v>11</v>
      </c>
      <c r="EA51" s="13">
        <v>4</v>
      </c>
      <c r="EB51" s="13">
        <v>7</v>
      </c>
      <c r="EC51" s="13">
        <v>2</v>
      </c>
      <c r="ED51" s="13">
        <v>4</v>
      </c>
      <c r="EE51" s="13">
        <v>5</v>
      </c>
      <c r="EF51" s="13">
        <v>7</v>
      </c>
      <c r="EG51" s="13">
        <v>3</v>
      </c>
      <c r="EH51" s="13">
        <v>9</v>
      </c>
      <c r="EI51" s="13">
        <v>3</v>
      </c>
      <c r="EJ51" s="13">
        <v>6</v>
      </c>
      <c r="EK51" s="13">
        <v>2</v>
      </c>
      <c r="EL51" s="13">
        <v>1</v>
      </c>
      <c r="EM51" s="13">
        <v>2</v>
      </c>
      <c r="EN51" s="13"/>
      <c r="EO51" s="13"/>
      <c r="EP51" s="13">
        <v>1</v>
      </c>
      <c r="EQ51" s="13"/>
      <c r="ER51" s="13"/>
      <c r="ES51" s="13"/>
      <c r="ET51" s="13"/>
      <c r="EU51" s="13"/>
      <c r="EV51" s="13"/>
      <c r="EW51" s="13"/>
      <c r="EX51" s="13"/>
      <c r="EY51" s="13"/>
      <c r="EZ51" s="13"/>
      <c r="FA51" s="60">
        <v>3478</v>
      </c>
      <c r="FB51" s="13">
        <v>3478</v>
      </c>
      <c r="FC51" s="16" t="s">
        <v>60</v>
      </c>
      <c r="FD51" s="13"/>
      <c r="FE51" s="13">
        <v>7</v>
      </c>
      <c r="FF51" s="13">
        <v>10</v>
      </c>
      <c r="FG51" s="13">
        <v>7</v>
      </c>
      <c r="FH51" s="13">
        <v>4</v>
      </c>
      <c r="FI51" s="13">
        <v>5</v>
      </c>
      <c r="FJ51" s="13">
        <v>8</v>
      </c>
      <c r="FK51" s="13">
        <v>5</v>
      </c>
      <c r="FL51" s="13">
        <v>8</v>
      </c>
      <c r="FM51" s="13">
        <v>8</v>
      </c>
      <c r="FN51" s="13">
        <v>11</v>
      </c>
      <c r="FO51" s="13">
        <v>8</v>
      </c>
      <c r="FP51" s="13">
        <v>8</v>
      </c>
      <c r="FQ51" s="13">
        <v>12</v>
      </c>
      <c r="FR51" s="13">
        <v>14</v>
      </c>
      <c r="FS51" s="13">
        <v>16</v>
      </c>
      <c r="FT51" s="13">
        <v>28</v>
      </c>
      <c r="FU51" s="13">
        <v>26</v>
      </c>
      <c r="FV51" s="13">
        <v>34</v>
      </c>
      <c r="FW51" s="13">
        <v>53</v>
      </c>
      <c r="FX51" s="13">
        <v>44</v>
      </c>
      <c r="FY51" s="13">
        <v>65</v>
      </c>
      <c r="FZ51" s="13">
        <v>76</v>
      </c>
      <c r="GA51" s="13">
        <v>72</v>
      </c>
      <c r="GB51" s="13">
        <v>83</v>
      </c>
      <c r="GC51" s="13">
        <v>84</v>
      </c>
      <c r="GD51" s="13">
        <v>105</v>
      </c>
      <c r="GE51" s="13">
        <v>67</v>
      </c>
      <c r="GF51" s="13">
        <v>78</v>
      </c>
      <c r="GG51" s="13">
        <v>85</v>
      </c>
      <c r="GH51" s="13">
        <v>89</v>
      </c>
      <c r="GI51" s="13">
        <v>77</v>
      </c>
      <c r="GJ51" s="13">
        <v>82</v>
      </c>
      <c r="GK51" s="13">
        <v>88</v>
      </c>
      <c r="GL51" s="13">
        <v>100</v>
      </c>
      <c r="GM51" s="13">
        <v>88</v>
      </c>
      <c r="GN51" s="13">
        <v>78</v>
      </c>
      <c r="GO51" s="13">
        <v>73</v>
      </c>
      <c r="GP51" s="13">
        <v>74</v>
      </c>
      <c r="GQ51" s="13">
        <v>67</v>
      </c>
      <c r="GR51" s="13">
        <v>92</v>
      </c>
      <c r="GS51" s="13">
        <v>79</v>
      </c>
      <c r="GT51" s="13">
        <v>70</v>
      </c>
      <c r="GU51" s="13">
        <v>65</v>
      </c>
      <c r="GV51" s="13">
        <v>83</v>
      </c>
      <c r="GW51" s="13">
        <v>62</v>
      </c>
      <c r="GX51" s="13">
        <v>61</v>
      </c>
      <c r="GY51" s="13">
        <v>61</v>
      </c>
      <c r="GZ51" s="13">
        <v>67</v>
      </c>
      <c r="HA51" s="13">
        <v>62</v>
      </c>
      <c r="HB51" s="13">
        <v>54</v>
      </c>
      <c r="HC51" s="13">
        <v>56</v>
      </c>
      <c r="HD51" s="13">
        <v>56</v>
      </c>
      <c r="HE51" s="13">
        <v>43</v>
      </c>
      <c r="HF51" s="13">
        <v>42</v>
      </c>
      <c r="HG51" s="13">
        <v>48</v>
      </c>
      <c r="HH51" s="13">
        <v>53</v>
      </c>
      <c r="HI51" s="13">
        <v>51</v>
      </c>
      <c r="HJ51" s="13">
        <v>23</v>
      </c>
      <c r="HK51" s="13">
        <v>41</v>
      </c>
      <c r="HL51" s="13">
        <v>30</v>
      </c>
      <c r="HM51" s="13">
        <v>22</v>
      </c>
      <c r="HN51" s="13">
        <v>27</v>
      </c>
      <c r="HO51" s="13">
        <v>16</v>
      </c>
      <c r="HP51" s="13">
        <v>26</v>
      </c>
      <c r="HQ51" s="13">
        <v>30</v>
      </c>
      <c r="HR51" s="13">
        <v>25</v>
      </c>
      <c r="HS51" s="13">
        <v>23</v>
      </c>
      <c r="HT51" s="13">
        <v>17</v>
      </c>
      <c r="HU51" s="13">
        <v>22</v>
      </c>
      <c r="HV51" s="13">
        <v>13</v>
      </c>
      <c r="HW51" s="13">
        <v>10</v>
      </c>
      <c r="HX51" s="13">
        <v>13</v>
      </c>
      <c r="HY51" s="13">
        <v>21</v>
      </c>
      <c r="HZ51" s="13">
        <v>12</v>
      </c>
      <c r="IA51" s="13">
        <v>17</v>
      </c>
      <c r="IB51" s="13">
        <v>9</v>
      </c>
      <c r="IC51" s="13">
        <v>14</v>
      </c>
      <c r="ID51" s="13">
        <v>10</v>
      </c>
      <c r="IE51" s="13">
        <v>8</v>
      </c>
      <c r="IF51" s="13">
        <v>5</v>
      </c>
      <c r="IG51" s="13">
        <v>9</v>
      </c>
      <c r="IH51" s="13">
        <v>3</v>
      </c>
      <c r="II51" s="13">
        <v>6</v>
      </c>
      <c r="IJ51" s="13">
        <v>4</v>
      </c>
      <c r="IK51" s="13">
        <v>4</v>
      </c>
      <c r="IL51" s="13"/>
      <c r="IM51" s="13">
        <v>2</v>
      </c>
      <c r="IN51" s="13">
        <v>3</v>
      </c>
      <c r="IO51" s="13">
        <v>3</v>
      </c>
      <c r="IP51" s="13">
        <v>5</v>
      </c>
      <c r="IQ51" s="13">
        <v>2</v>
      </c>
      <c r="IR51" s="13">
        <v>3</v>
      </c>
      <c r="IS51" s="13">
        <v>1</v>
      </c>
      <c r="IT51" s="13">
        <v>1</v>
      </c>
      <c r="IU51" s="13"/>
      <c r="IV51" s="13"/>
      <c r="IW51" s="13"/>
      <c r="IX51" s="13"/>
      <c r="IY51" s="13"/>
      <c r="IZ51" s="13"/>
      <c r="JA51" s="13"/>
      <c r="JB51" s="13"/>
      <c r="JC51" s="13"/>
      <c r="JD51" s="13"/>
      <c r="JE51" s="13"/>
      <c r="JF51" s="60">
        <v>3432</v>
      </c>
      <c r="JG51" s="13">
        <v>4</v>
      </c>
      <c r="JH51" s="13">
        <v>2</v>
      </c>
      <c r="JI51" s="13"/>
      <c r="JJ51" s="13"/>
      <c r="JK51" s="13"/>
      <c r="JL51" s="13"/>
      <c r="JM51" s="13"/>
      <c r="JN51" s="13"/>
      <c r="JO51" s="13"/>
      <c r="JP51" s="13"/>
      <c r="JQ51" s="13"/>
      <c r="JR51" s="13">
        <v>2</v>
      </c>
      <c r="JS51" s="13"/>
      <c r="JT51" s="13">
        <v>2</v>
      </c>
      <c r="JU51" s="13">
        <v>1</v>
      </c>
      <c r="JV51" s="13"/>
      <c r="JW51" s="13"/>
      <c r="JX51" s="13">
        <v>1</v>
      </c>
      <c r="JY51" s="13">
        <v>2</v>
      </c>
      <c r="JZ51" s="13">
        <v>3</v>
      </c>
      <c r="KA51" s="13">
        <v>2</v>
      </c>
      <c r="KB51" s="13">
        <v>1</v>
      </c>
      <c r="KC51" s="13">
        <v>5</v>
      </c>
      <c r="KD51" s="13"/>
      <c r="KE51" s="13">
        <v>3</v>
      </c>
      <c r="KF51" s="13">
        <v>1</v>
      </c>
      <c r="KG51" s="13">
        <v>3</v>
      </c>
      <c r="KH51" s="13">
        <v>3</v>
      </c>
      <c r="KI51" s="13">
        <v>1</v>
      </c>
      <c r="KJ51" s="13"/>
      <c r="KK51" s="13">
        <v>7</v>
      </c>
      <c r="KL51" s="13">
        <v>1</v>
      </c>
      <c r="KM51" s="13">
        <v>4</v>
      </c>
      <c r="KN51" s="13">
        <v>2</v>
      </c>
      <c r="KO51" s="13"/>
      <c r="KP51" s="13">
        <v>3</v>
      </c>
      <c r="KQ51" s="13"/>
      <c r="KR51" s="13">
        <v>1</v>
      </c>
      <c r="KS51" s="13">
        <v>1</v>
      </c>
      <c r="KT51" s="13"/>
      <c r="KU51" s="13"/>
      <c r="KV51" s="13">
        <v>1</v>
      </c>
      <c r="KW51" s="13">
        <v>2</v>
      </c>
      <c r="KX51" s="13"/>
      <c r="KY51" s="13">
        <v>1</v>
      </c>
      <c r="KZ51" s="13"/>
      <c r="LA51" s="13">
        <v>2</v>
      </c>
      <c r="LB51" s="13">
        <v>1</v>
      </c>
      <c r="LC51" s="13"/>
      <c r="LD51" s="13"/>
      <c r="LE51" s="13"/>
      <c r="LF51" s="13"/>
      <c r="LG51" s="13"/>
      <c r="LH51" s="13">
        <v>1</v>
      </c>
      <c r="LI51" s="13"/>
      <c r="LJ51" s="13"/>
      <c r="LK51" s="13"/>
      <c r="LL51" s="13">
        <v>1</v>
      </c>
      <c r="LM51" s="13">
        <v>1</v>
      </c>
      <c r="LN51" s="13">
        <v>1</v>
      </c>
      <c r="LO51" s="13"/>
      <c r="LP51" s="13">
        <v>1</v>
      </c>
      <c r="LQ51" s="13"/>
      <c r="LR51" s="13"/>
      <c r="LS51" s="13"/>
      <c r="LT51" s="13"/>
      <c r="LU51" s="13"/>
      <c r="LV51" s="13"/>
      <c r="LW51" s="13">
        <v>1</v>
      </c>
      <c r="LX51" s="13"/>
      <c r="LY51" s="13"/>
      <c r="LZ51" s="13">
        <v>1</v>
      </c>
      <c r="MA51" s="13">
        <v>2</v>
      </c>
      <c r="MB51" s="13">
        <v>2</v>
      </c>
      <c r="MC51" s="13"/>
      <c r="MD51" s="13"/>
      <c r="ME51" s="13">
        <v>1</v>
      </c>
      <c r="MF51" s="13"/>
      <c r="MG51" s="13">
        <v>4</v>
      </c>
      <c r="MH51" s="13"/>
      <c r="MI51" s="13"/>
      <c r="MJ51" s="13">
        <v>1</v>
      </c>
      <c r="MK51" s="13"/>
      <c r="ML51" s="13">
        <v>1</v>
      </c>
      <c r="MM51" s="13">
        <v>1</v>
      </c>
      <c r="MN51" s="13">
        <v>2</v>
      </c>
      <c r="MO51" s="13">
        <v>1</v>
      </c>
      <c r="MP51" s="13">
        <v>1</v>
      </c>
      <c r="MQ51" s="13">
        <v>2</v>
      </c>
      <c r="MR51" s="13">
        <v>6</v>
      </c>
      <c r="MS51" s="13">
        <v>1</v>
      </c>
      <c r="MT51" s="13"/>
      <c r="MU51" s="13"/>
      <c r="MV51" s="13"/>
      <c r="MW51" s="13">
        <v>1</v>
      </c>
      <c r="MX51" s="13">
        <v>1</v>
      </c>
      <c r="MY51" s="13"/>
      <c r="MZ51" s="13">
        <v>1</v>
      </c>
      <c r="NA51" s="13"/>
      <c r="NB51" s="13">
        <v>1</v>
      </c>
      <c r="NC51" s="13"/>
      <c r="ND51" s="13"/>
      <c r="NE51" s="13"/>
      <c r="NF51" s="13"/>
      <c r="NG51" s="13"/>
      <c r="NH51" s="13"/>
      <c r="NI51" s="13"/>
      <c r="NJ51" s="60">
        <v>98</v>
      </c>
      <c r="NK51" s="13">
        <v>3530</v>
      </c>
      <c r="NL51" s="448"/>
      <c r="NM51" s="448"/>
      <c r="NN51" s="448"/>
    </row>
    <row r="52" spans="1:378">
      <c r="A52" s="9" t="s">
        <v>63</v>
      </c>
      <c r="B52" s="281">
        <f t="shared" si="67"/>
        <v>51</v>
      </c>
      <c r="C52" s="281">
        <f t="shared" si="68"/>
        <v>26</v>
      </c>
      <c r="D52" s="281">
        <f t="shared" si="69"/>
        <v>102</v>
      </c>
      <c r="E52" s="281">
        <f t="shared" si="70"/>
        <v>105</v>
      </c>
      <c r="F52" s="281">
        <f t="shared" si="71"/>
        <v>237</v>
      </c>
      <c r="G52" s="281">
        <f t="shared" si="72"/>
        <v>213</v>
      </c>
      <c r="H52" s="281">
        <f t="shared" si="73"/>
        <v>236</v>
      </c>
      <c r="I52" s="281">
        <f t="shared" si="74"/>
        <v>214</v>
      </c>
      <c r="J52" s="281">
        <f t="shared" si="75"/>
        <v>172</v>
      </c>
      <c r="K52" s="281">
        <f t="shared" si="76"/>
        <v>202</v>
      </c>
      <c r="L52" s="281">
        <f t="shared" si="77"/>
        <v>113</v>
      </c>
      <c r="M52" s="281">
        <f t="shared" si="78"/>
        <v>97</v>
      </c>
      <c r="N52" s="281">
        <f t="shared" si="79"/>
        <v>70</v>
      </c>
      <c r="O52" s="281">
        <f t="shared" si="80"/>
        <v>66</v>
      </c>
      <c r="P52" s="281">
        <f t="shared" si="81"/>
        <v>37</v>
      </c>
      <c r="Q52" s="281">
        <f t="shared" si="82"/>
        <v>29</v>
      </c>
      <c r="R52" s="281">
        <f t="shared" si="83"/>
        <v>10</v>
      </c>
      <c r="S52" s="281">
        <f t="shared" si="84"/>
        <v>14</v>
      </c>
      <c r="T52" s="281">
        <f t="shared" si="85"/>
        <v>4</v>
      </c>
      <c r="U52" s="281">
        <f t="shared" si="86"/>
        <v>5</v>
      </c>
      <c r="W52" s="16" t="s">
        <v>190</v>
      </c>
      <c r="X52" s="764">
        <f t="shared" si="88"/>
        <v>16</v>
      </c>
      <c r="Y52" s="764">
        <f t="shared" si="89"/>
        <v>10</v>
      </c>
      <c r="Z52" s="764">
        <f t="shared" si="90"/>
        <v>170</v>
      </c>
      <c r="AA52" s="764">
        <f t="shared" si="91"/>
        <v>203</v>
      </c>
      <c r="AB52" s="764">
        <f t="shared" si="92"/>
        <v>342</v>
      </c>
      <c r="AC52" s="764">
        <f t="shared" si="93"/>
        <v>371</v>
      </c>
      <c r="AD52" s="764">
        <f t="shared" si="94"/>
        <v>287</v>
      </c>
      <c r="AE52" s="764">
        <f t="shared" si="95"/>
        <v>279</v>
      </c>
      <c r="AF52" s="764">
        <f t="shared" si="96"/>
        <v>255</v>
      </c>
      <c r="AG52" s="764">
        <f t="shared" si="97"/>
        <v>297</v>
      </c>
      <c r="AH52" s="764">
        <f t="shared" si="98"/>
        <v>191</v>
      </c>
      <c r="AI52" s="764">
        <f t="shared" si="99"/>
        <v>204</v>
      </c>
      <c r="AJ52" s="764">
        <f t="shared" si="100"/>
        <v>134</v>
      </c>
      <c r="AK52" s="764">
        <f t="shared" si="101"/>
        <v>133</v>
      </c>
      <c r="AL52" s="764">
        <f t="shared" si="102"/>
        <v>87</v>
      </c>
      <c r="AM52" s="764">
        <f t="shared" si="103"/>
        <v>92</v>
      </c>
      <c r="AN52" s="764">
        <f t="shared" si="104"/>
        <v>36</v>
      </c>
      <c r="AO52" s="764">
        <f t="shared" si="105"/>
        <v>39</v>
      </c>
      <c r="AP52" s="764">
        <f t="shared" si="106"/>
        <v>5</v>
      </c>
      <c r="AQ52" s="764">
        <f t="shared" si="107"/>
        <v>10</v>
      </c>
      <c r="AR52" s="764">
        <f t="shared" si="87"/>
        <v>17</v>
      </c>
      <c r="AT52" s="16" t="s">
        <v>190</v>
      </c>
      <c r="AU52" s="13"/>
      <c r="AV52" s="13">
        <v>2</v>
      </c>
      <c r="AW52" s="13"/>
      <c r="AX52" s="13"/>
      <c r="AY52" s="13"/>
      <c r="AZ52" s="13"/>
      <c r="BA52" s="13">
        <v>2</v>
      </c>
      <c r="BB52" s="13">
        <v>1</v>
      </c>
      <c r="BC52" s="13">
        <v>2</v>
      </c>
      <c r="BD52" s="13">
        <v>3</v>
      </c>
      <c r="BE52" s="13">
        <v>2</v>
      </c>
      <c r="BF52" s="13">
        <v>1</v>
      </c>
      <c r="BG52" s="13">
        <v>6</v>
      </c>
      <c r="BH52" s="13">
        <v>9</v>
      </c>
      <c r="BI52" s="13">
        <v>12</v>
      </c>
      <c r="BJ52" s="13">
        <v>24</v>
      </c>
      <c r="BK52" s="13">
        <v>30</v>
      </c>
      <c r="BL52" s="13">
        <v>36</v>
      </c>
      <c r="BM52" s="13">
        <v>38</v>
      </c>
      <c r="BN52" s="13">
        <v>45</v>
      </c>
      <c r="BO52" s="13">
        <v>49</v>
      </c>
      <c r="BP52" s="13">
        <v>29</v>
      </c>
      <c r="BQ52" s="13">
        <v>40</v>
      </c>
      <c r="BR52" s="13">
        <v>36</v>
      </c>
      <c r="BS52" s="13">
        <v>41</v>
      </c>
      <c r="BT52" s="13">
        <v>33</v>
      </c>
      <c r="BU52" s="13">
        <v>33</v>
      </c>
      <c r="BV52" s="13">
        <v>35</v>
      </c>
      <c r="BW52" s="13">
        <v>32</v>
      </c>
      <c r="BX52" s="13">
        <v>43</v>
      </c>
      <c r="BY52" s="13">
        <v>26</v>
      </c>
      <c r="BZ52" s="13">
        <v>34</v>
      </c>
      <c r="CA52" s="13">
        <v>25</v>
      </c>
      <c r="CB52" s="13">
        <v>26</v>
      </c>
      <c r="CC52" s="13">
        <v>27</v>
      </c>
      <c r="CD52" s="13">
        <v>25</v>
      </c>
      <c r="CE52" s="13">
        <v>22</v>
      </c>
      <c r="CF52" s="13">
        <v>25</v>
      </c>
      <c r="CG52" s="13">
        <v>32</v>
      </c>
      <c r="CH52" s="13">
        <v>37</v>
      </c>
      <c r="CI52" s="13">
        <v>25</v>
      </c>
      <c r="CJ52" s="13">
        <v>32</v>
      </c>
      <c r="CK52" s="13">
        <v>33</v>
      </c>
      <c r="CL52" s="13">
        <v>26</v>
      </c>
      <c r="CM52" s="13">
        <v>28</v>
      </c>
      <c r="CN52" s="13">
        <v>40</v>
      </c>
      <c r="CO52" s="13">
        <v>33</v>
      </c>
      <c r="CP52" s="13">
        <v>22</v>
      </c>
      <c r="CQ52" s="13">
        <v>35</v>
      </c>
      <c r="CR52" s="13">
        <v>23</v>
      </c>
      <c r="CS52" s="13">
        <v>24</v>
      </c>
      <c r="CT52" s="13">
        <v>16</v>
      </c>
      <c r="CU52" s="13">
        <v>21</v>
      </c>
      <c r="CV52" s="13">
        <v>22</v>
      </c>
      <c r="CW52" s="13">
        <v>26</v>
      </c>
      <c r="CX52" s="13">
        <v>33</v>
      </c>
      <c r="CY52" s="13">
        <v>15</v>
      </c>
      <c r="CZ52" s="13">
        <v>14</v>
      </c>
      <c r="DA52" s="13">
        <v>17</v>
      </c>
      <c r="DB52" s="13">
        <v>16</v>
      </c>
      <c r="DC52" s="13">
        <v>12</v>
      </c>
      <c r="DD52" s="13">
        <v>11</v>
      </c>
      <c r="DE52" s="13">
        <v>11</v>
      </c>
      <c r="DF52" s="13">
        <v>21</v>
      </c>
      <c r="DG52" s="13">
        <v>19</v>
      </c>
      <c r="DH52" s="13">
        <v>16</v>
      </c>
      <c r="DI52" s="13">
        <v>7</v>
      </c>
      <c r="DJ52" s="13">
        <v>16</v>
      </c>
      <c r="DK52" s="13">
        <v>11</v>
      </c>
      <c r="DL52" s="13">
        <v>9</v>
      </c>
      <c r="DM52" s="13">
        <v>11</v>
      </c>
      <c r="DN52" s="13">
        <v>15</v>
      </c>
      <c r="DO52" s="13">
        <v>11</v>
      </c>
      <c r="DP52" s="13">
        <v>10</v>
      </c>
      <c r="DQ52" s="13">
        <v>8</v>
      </c>
      <c r="DR52" s="13">
        <v>8</v>
      </c>
      <c r="DS52" s="13">
        <v>9</v>
      </c>
      <c r="DT52" s="13">
        <v>6</v>
      </c>
      <c r="DU52" s="13">
        <v>9</v>
      </c>
      <c r="DV52" s="13">
        <v>5</v>
      </c>
      <c r="DW52" s="13">
        <v>9</v>
      </c>
      <c r="DX52" s="13">
        <v>3</v>
      </c>
      <c r="DY52" s="13">
        <v>3</v>
      </c>
      <c r="DZ52" s="13">
        <v>4</v>
      </c>
      <c r="EA52" s="13">
        <v>4</v>
      </c>
      <c r="EB52" s="13">
        <v>4</v>
      </c>
      <c r="EC52" s="13">
        <v>1</v>
      </c>
      <c r="ED52" s="13">
        <v>5</v>
      </c>
      <c r="EE52" s="13">
        <v>1</v>
      </c>
      <c r="EF52" s="13">
        <v>5</v>
      </c>
      <c r="EG52" s="13">
        <v>4</v>
      </c>
      <c r="EH52" s="13"/>
      <c r="EI52" s="13">
        <v>2</v>
      </c>
      <c r="EJ52" s="13">
        <v>2</v>
      </c>
      <c r="EK52" s="13"/>
      <c r="EL52" s="13"/>
      <c r="EM52" s="13">
        <v>1</v>
      </c>
      <c r="EN52" s="13"/>
      <c r="EO52" s="13"/>
      <c r="EP52" s="13"/>
      <c r="EQ52" s="13"/>
      <c r="ER52" s="13"/>
      <c r="ES52" s="13">
        <v>1</v>
      </c>
      <c r="ET52" s="13"/>
      <c r="EU52" s="13"/>
      <c r="EV52" s="13"/>
      <c r="EW52" s="13"/>
      <c r="EX52" s="13"/>
      <c r="EY52" s="13"/>
      <c r="EZ52" s="13"/>
      <c r="FA52" s="60">
        <v>1638</v>
      </c>
      <c r="FB52" s="13">
        <v>1638</v>
      </c>
      <c r="FC52" s="16" t="s">
        <v>190</v>
      </c>
      <c r="FD52" s="13">
        <v>2</v>
      </c>
      <c r="FE52" s="13">
        <v>2</v>
      </c>
      <c r="FF52" s="13">
        <v>2</v>
      </c>
      <c r="FG52" s="13">
        <v>1</v>
      </c>
      <c r="FH52" s="13">
        <v>1</v>
      </c>
      <c r="FI52" s="13">
        <v>3</v>
      </c>
      <c r="FJ52" s="13"/>
      <c r="FK52" s="13">
        <v>4</v>
      </c>
      <c r="FL52" s="13"/>
      <c r="FM52" s="13">
        <v>1</v>
      </c>
      <c r="FN52" s="13">
        <v>4</v>
      </c>
      <c r="FO52" s="13">
        <v>3</v>
      </c>
      <c r="FP52" s="13">
        <v>2</v>
      </c>
      <c r="FQ52" s="13">
        <v>5</v>
      </c>
      <c r="FR52" s="13">
        <v>10</v>
      </c>
      <c r="FS52" s="13">
        <v>20</v>
      </c>
      <c r="FT52" s="13">
        <v>20</v>
      </c>
      <c r="FU52" s="13">
        <v>24</v>
      </c>
      <c r="FV52" s="13">
        <v>42</v>
      </c>
      <c r="FW52" s="13">
        <v>40</v>
      </c>
      <c r="FX52" s="13">
        <v>29</v>
      </c>
      <c r="FY52" s="13">
        <v>38</v>
      </c>
      <c r="FZ52" s="13">
        <v>43</v>
      </c>
      <c r="GA52" s="13">
        <v>41</v>
      </c>
      <c r="GB52" s="13">
        <v>29</v>
      </c>
      <c r="GC52" s="13">
        <v>46</v>
      </c>
      <c r="GD52" s="13">
        <v>20</v>
      </c>
      <c r="GE52" s="13">
        <v>30</v>
      </c>
      <c r="GF52" s="13">
        <v>34</v>
      </c>
      <c r="GG52" s="13">
        <v>32</v>
      </c>
      <c r="GH52" s="13">
        <v>40</v>
      </c>
      <c r="GI52" s="13">
        <v>31</v>
      </c>
      <c r="GJ52" s="13">
        <v>36</v>
      </c>
      <c r="GK52" s="13">
        <v>21</v>
      </c>
      <c r="GL52" s="13">
        <v>26</v>
      </c>
      <c r="GM52" s="13">
        <v>23</v>
      </c>
      <c r="GN52" s="13">
        <v>11</v>
      </c>
      <c r="GO52" s="13">
        <v>32</v>
      </c>
      <c r="GP52" s="13">
        <v>32</v>
      </c>
      <c r="GQ52" s="13">
        <v>35</v>
      </c>
      <c r="GR52" s="13">
        <v>25</v>
      </c>
      <c r="GS52" s="13">
        <v>24</v>
      </c>
      <c r="GT52" s="13">
        <v>30</v>
      </c>
      <c r="GU52" s="13">
        <v>30</v>
      </c>
      <c r="GV52" s="13">
        <v>28</v>
      </c>
      <c r="GW52" s="13">
        <v>20</v>
      </c>
      <c r="GX52" s="13">
        <v>31</v>
      </c>
      <c r="GY52" s="13">
        <v>21</v>
      </c>
      <c r="GZ52" s="13">
        <v>27</v>
      </c>
      <c r="HA52" s="13">
        <v>19</v>
      </c>
      <c r="HB52" s="13">
        <v>30</v>
      </c>
      <c r="HC52" s="13">
        <v>21</v>
      </c>
      <c r="HD52" s="13">
        <v>17</v>
      </c>
      <c r="HE52" s="13">
        <v>25</v>
      </c>
      <c r="HF52" s="13">
        <v>20</v>
      </c>
      <c r="HG52" s="13">
        <v>21</v>
      </c>
      <c r="HH52" s="13">
        <v>5</v>
      </c>
      <c r="HI52" s="13">
        <v>20</v>
      </c>
      <c r="HJ52" s="13">
        <v>17</v>
      </c>
      <c r="HK52" s="13">
        <v>15</v>
      </c>
      <c r="HL52" s="13">
        <v>14</v>
      </c>
      <c r="HM52" s="13">
        <v>15</v>
      </c>
      <c r="HN52" s="13">
        <v>23</v>
      </c>
      <c r="HO52" s="13">
        <v>15</v>
      </c>
      <c r="HP52" s="13">
        <v>10</v>
      </c>
      <c r="HQ52" s="13">
        <v>11</v>
      </c>
      <c r="HR52" s="13">
        <v>16</v>
      </c>
      <c r="HS52" s="13">
        <v>7</v>
      </c>
      <c r="HT52" s="13">
        <v>6</v>
      </c>
      <c r="HU52" s="13">
        <v>17</v>
      </c>
      <c r="HV52" s="13">
        <v>15</v>
      </c>
      <c r="HW52" s="13">
        <v>6</v>
      </c>
      <c r="HX52" s="13">
        <v>9</v>
      </c>
      <c r="HY52" s="13">
        <v>3</v>
      </c>
      <c r="HZ52" s="13">
        <v>9</v>
      </c>
      <c r="IA52" s="13">
        <v>11</v>
      </c>
      <c r="IB52" s="13">
        <v>9</v>
      </c>
      <c r="IC52" s="13">
        <v>9</v>
      </c>
      <c r="ID52" s="13">
        <v>10</v>
      </c>
      <c r="IE52" s="13">
        <v>6</v>
      </c>
      <c r="IF52" s="13">
        <v>5</v>
      </c>
      <c r="IG52" s="13">
        <v>10</v>
      </c>
      <c r="IH52" s="13">
        <v>3</v>
      </c>
      <c r="II52" s="13">
        <v>3</v>
      </c>
      <c r="IJ52" s="13">
        <v>5</v>
      </c>
      <c r="IK52" s="13">
        <v>4</v>
      </c>
      <c r="IL52" s="13">
        <v>2</v>
      </c>
      <c r="IM52" s="13">
        <v>1</v>
      </c>
      <c r="IN52" s="13">
        <v>2</v>
      </c>
      <c r="IO52" s="13">
        <v>1</v>
      </c>
      <c r="IP52" s="13">
        <v>1</v>
      </c>
      <c r="IQ52" s="13"/>
      <c r="IR52" s="13">
        <v>1</v>
      </c>
      <c r="IS52" s="13">
        <v>2</v>
      </c>
      <c r="IT52" s="13">
        <v>1</v>
      </c>
      <c r="IU52" s="13"/>
      <c r="IV52" s="13"/>
      <c r="IW52" s="13"/>
      <c r="IX52" s="13"/>
      <c r="IY52" s="13"/>
      <c r="IZ52" s="13"/>
      <c r="JA52" s="13"/>
      <c r="JB52" s="13"/>
      <c r="JC52" s="13"/>
      <c r="JD52" s="13"/>
      <c r="JE52" s="13"/>
      <c r="JF52" s="60">
        <v>1523</v>
      </c>
      <c r="JG52" s="13"/>
      <c r="JH52" s="13"/>
      <c r="JI52" s="13"/>
      <c r="JJ52" s="13"/>
      <c r="JK52" s="13"/>
      <c r="JL52" s="13"/>
      <c r="JM52" s="13"/>
      <c r="JN52" s="13"/>
      <c r="JO52" s="13"/>
      <c r="JP52" s="13"/>
      <c r="JQ52" s="13"/>
      <c r="JR52" s="13"/>
      <c r="JS52" s="13">
        <v>1</v>
      </c>
      <c r="JT52" s="13"/>
      <c r="JU52" s="13"/>
      <c r="JV52" s="13"/>
      <c r="JW52" s="13">
        <v>1</v>
      </c>
      <c r="JX52" s="13"/>
      <c r="JY52" s="13">
        <v>1</v>
      </c>
      <c r="JZ52" s="13">
        <v>1</v>
      </c>
      <c r="KA52" s="13"/>
      <c r="KB52" s="13"/>
      <c r="KC52" s="13"/>
      <c r="KD52" s="13">
        <v>1</v>
      </c>
      <c r="KE52" s="13"/>
      <c r="KF52" s="13"/>
      <c r="KG52" s="13">
        <v>1</v>
      </c>
      <c r="KH52" s="13"/>
      <c r="KI52" s="13"/>
      <c r="KJ52" s="13"/>
      <c r="KK52" s="13"/>
      <c r="KL52" s="13"/>
      <c r="KM52" s="13">
        <v>1</v>
      </c>
      <c r="KN52" s="13"/>
      <c r="KO52" s="13">
        <v>1</v>
      </c>
      <c r="KP52" s="13"/>
      <c r="KQ52" s="13">
        <v>1</v>
      </c>
      <c r="KR52" s="13"/>
      <c r="KS52" s="13"/>
      <c r="KT52" s="13"/>
      <c r="KU52" s="13"/>
      <c r="KV52" s="13">
        <v>3</v>
      </c>
      <c r="KW52" s="13"/>
      <c r="KX52" s="13">
        <v>1</v>
      </c>
      <c r="KY52" s="13">
        <v>1</v>
      </c>
      <c r="KZ52" s="13"/>
      <c r="LA52" s="13">
        <v>1</v>
      </c>
      <c r="LB52" s="13"/>
      <c r="LC52" s="13"/>
      <c r="LD52" s="13"/>
      <c r="LE52" s="13"/>
      <c r="LF52" s="13"/>
      <c r="LG52" s="13"/>
      <c r="LH52" s="13"/>
      <c r="LI52" s="13"/>
      <c r="LJ52" s="13"/>
      <c r="LK52" s="13"/>
      <c r="LL52" s="13"/>
      <c r="LM52" s="13"/>
      <c r="LN52" s="13"/>
      <c r="LO52" s="13"/>
      <c r="LP52" s="13"/>
      <c r="LQ52" s="13"/>
      <c r="LR52" s="13"/>
      <c r="LS52" s="13"/>
      <c r="LT52" s="13"/>
      <c r="LU52" s="13"/>
      <c r="LV52" s="13"/>
      <c r="LW52" s="13"/>
      <c r="LX52" s="13"/>
      <c r="LY52" s="13"/>
      <c r="LZ52" s="13"/>
      <c r="MA52" s="13"/>
      <c r="MB52" s="13"/>
      <c r="MC52" s="13"/>
      <c r="MD52" s="13"/>
      <c r="ME52" s="13"/>
      <c r="MF52" s="13"/>
      <c r="MG52" s="13"/>
      <c r="MH52" s="13"/>
      <c r="MI52" s="13">
        <v>1</v>
      </c>
      <c r="MJ52" s="13"/>
      <c r="MK52" s="13"/>
      <c r="ML52" s="13"/>
      <c r="MM52" s="13"/>
      <c r="MN52" s="13"/>
      <c r="MO52" s="13"/>
      <c r="MP52" s="13"/>
      <c r="MQ52" s="13"/>
      <c r="MR52" s="13"/>
      <c r="MS52" s="13">
        <v>1</v>
      </c>
      <c r="MT52" s="13"/>
      <c r="MU52" s="13"/>
      <c r="MV52" s="13"/>
      <c r="MW52" s="13"/>
      <c r="MX52" s="13"/>
      <c r="MY52" s="13"/>
      <c r="MZ52" s="13"/>
      <c r="NA52" s="13"/>
      <c r="NB52" s="13"/>
      <c r="NC52" s="13"/>
      <c r="ND52" s="13"/>
      <c r="NE52" s="13"/>
      <c r="NF52" s="13"/>
      <c r="NG52" s="13"/>
      <c r="NH52" s="13"/>
      <c r="NI52" s="13"/>
      <c r="NJ52" s="60">
        <v>17</v>
      </c>
      <c r="NK52" s="13">
        <v>1540</v>
      </c>
      <c r="NL52" s="448"/>
      <c r="NM52" s="448"/>
      <c r="NN52" s="448"/>
    </row>
    <row r="53" spans="1:378">
      <c r="A53" s="9" t="s">
        <v>191</v>
      </c>
      <c r="B53" s="281">
        <f t="shared" si="67"/>
        <v>38</v>
      </c>
      <c r="C53" s="281">
        <f t="shared" si="68"/>
        <v>22</v>
      </c>
      <c r="D53" s="281">
        <f t="shared" si="69"/>
        <v>119</v>
      </c>
      <c r="E53" s="281">
        <f t="shared" si="70"/>
        <v>120</v>
      </c>
      <c r="F53" s="281">
        <f t="shared" si="71"/>
        <v>496</v>
      </c>
      <c r="G53" s="281">
        <f t="shared" si="72"/>
        <v>440</v>
      </c>
      <c r="H53" s="281">
        <f t="shared" si="73"/>
        <v>526</v>
      </c>
      <c r="I53" s="281">
        <f t="shared" si="74"/>
        <v>483</v>
      </c>
      <c r="J53" s="281">
        <f t="shared" si="75"/>
        <v>400</v>
      </c>
      <c r="K53" s="281">
        <f t="shared" si="76"/>
        <v>370</v>
      </c>
      <c r="L53" s="281">
        <f t="shared" si="77"/>
        <v>281</v>
      </c>
      <c r="M53" s="281">
        <f t="shared" si="78"/>
        <v>256</v>
      </c>
      <c r="N53" s="281">
        <f t="shared" si="79"/>
        <v>135</v>
      </c>
      <c r="O53" s="281">
        <f t="shared" si="80"/>
        <v>106</v>
      </c>
      <c r="P53" s="281">
        <f t="shared" si="81"/>
        <v>60</v>
      </c>
      <c r="Q53" s="281">
        <f t="shared" si="82"/>
        <v>63</v>
      </c>
      <c r="R53" s="281">
        <f t="shared" si="83"/>
        <v>22</v>
      </c>
      <c r="S53" s="281">
        <f t="shared" si="84"/>
        <v>36</v>
      </c>
      <c r="T53" s="281">
        <f t="shared" si="85"/>
        <v>5</v>
      </c>
      <c r="U53" s="281">
        <f t="shared" si="86"/>
        <v>21</v>
      </c>
      <c r="W53" s="16" t="s">
        <v>62</v>
      </c>
      <c r="X53" s="764">
        <f t="shared" si="88"/>
        <v>34</v>
      </c>
      <c r="Y53" s="764">
        <f t="shared" si="89"/>
        <v>27</v>
      </c>
      <c r="Z53" s="764">
        <f t="shared" si="90"/>
        <v>92</v>
      </c>
      <c r="AA53" s="764">
        <f t="shared" si="91"/>
        <v>118</v>
      </c>
      <c r="AB53" s="764">
        <f t="shared" si="92"/>
        <v>279</v>
      </c>
      <c r="AC53" s="764">
        <f t="shared" si="93"/>
        <v>248</v>
      </c>
      <c r="AD53" s="764">
        <f t="shared" si="94"/>
        <v>219</v>
      </c>
      <c r="AE53" s="764">
        <f t="shared" si="95"/>
        <v>225</v>
      </c>
      <c r="AF53" s="764">
        <f t="shared" si="96"/>
        <v>230</v>
      </c>
      <c r="AG53" s="764">
        <f t="shared" si="97"/>
        <v>251</v>
      </c>
      <c r="AH53" s="764">
        <f t="shared" si="98"/>
        <v>176</v>
      </c>
      <c r="AI53" s="764">
        <f t="shared" si="99"/>
        <v>198</v>
      </c>
      <c r="AJ53" s="764">
        <f t="shared" si="100"/>
        <v>132</v>
      </c>
      <c r="AK53" s="764">
        <f t="shared" si="101"/>
        <v>130</v>
      </c>
      <c r="AL53" s="764">
        <f t="shared" si="102"/>
        <v>86</v>
      </c>
      <c r="AM53" s="764">
        <f t="shared" si="103"/>
        <v>84</v>
      </c>
      <c r="AN53" s="764">
        <f t="shared" si="104"/>
        <v>31</v>
      </c>
      <c r="AO53" s="764">
        <f t="shared" si="105"/>
        <v>39</v>
      </c>
      <c r="AP53" s="764">
        <f t="shared" si="106"/>
        <v>5</v>
      </c>
      <c r="AQ53" s="764">
        <f t="shared" si="107"/>
        <v>9</v>
      </c>
      <c r="AR53" s="764">
        <f t="shared" si="87"/>
        <v>22</v>
      </c>
      <c r="AT53" s="16" t="s">
        <v>62</v>
      </c>
      <c r="AU53" s="13"/>
      <c r="AV53" s="13">
        <v>5</v>
      </c>
      <c r="AW53" s="13">
        <v>3</v>
      </c>
      <c r="AX53" s="13">
        <v>3</v>
      </c>
      <c r="AY53" s="13">
        <v>1</v>
      </c>
      <c r="AZ53" s="13">
        <v>1</v>
      </c>
      <c r="BA53" s="13">
        <v>2</v>
      </c>
      <c r="BB53" s="13">
        <v>1</v>
      </c>
      <c r="BC53" s="13">
        <v>6</v>
      </c>
      <c r="BD53" s="13">
        <v>5</v>
      </c>
      <c r="BE53" s="13">
        <v>2</v>
      </c>
      <c r="BF53" s="13">
        <v>7</v>
      </c>
      <c r="BG53" s="13">
        <v>3</v>
      </c>
      <c r="BH53" s="13">
        <v>10</v>
      </c>
      <c r="BI53" s="13">
        <v>11</v>
      </c>
      <c r="BJ53" s="13">
        <v>11</v>
      </c>
      <c r="BK53" s="13">
        <v>21</v>
      </c>
      <c r="BL53" s="13">
        <v>28</v>
      </c>
      <c r="BM53" s="13">
        <v>13</v>
      </c>
      <c r="BN53" s="13">
        <v>12</v>
      </c>
      <c r="BO53" s="13">
        <v>12</v>
      </c>
      <c r="BP53" s="13">
        <v>27</v>
      </c>
      <c r="BQ53" s="13">
        <v>23</v>
      </c>
      <c r="BR53" s="13">
        <v>25</v>
      </c>
      <c r="BS53" s="13">
        <v>27</v>
      </c>
      <c r="BT53" s="13">
        <v>30</v>
      </c>
      <c r="BU53" s="13">
        <v>32</v>
      </c>
      <c r="BV53" s="13">
        <v>22</v>
      </c>
      <c r="BW53" s="13">
        <v>24</v>
      </c>
      <c r="BX53" s="13">
        <v>26</v>
      </c>
      <c r="BY53" s="13">
        <v>26</v>
      </c>
      <c r="BZ53" s="13">
        <v>25</v>
      </c>
      <c r="CA53" s="13">
        <v>21</v>
      </c>
      <c r="CB53" s="13">
        <v>24</v>
      </c>
      <c r="CC53" s="13">
        <v>18</v>
      </c>
      <c r="CD53" s="13">
        <v>26</v>
      </c>
      <c r="CE53" s="13">
        <v>26</v>
      </c>
      <c r="CF53" s="13">
        <v>16</v>
      </c>
      <c r="CG53" s="13">
        <v>24</v>
      </c>
      <c r="CH53" s="13">
        <v>19</v>
      </c>
      <c r="CI53" s="13">
        <v>23</v>
      </c>
      <c r="CJ53" s="13">
        <v>27</v>
      </c>
      <c r="CK53" s="13">
        <v>30</v>
      </c>
      <c r="CL53" s="13">
        <v>24</v>
      </c>
      <c r="CM53" s="13">
        <v>24</v>
      </c>
      <c r="CN53" s="13">
        <v>38</v>
      </c>
      <c r="CO53" s="13">
        <v>22</v>
      </c>
      <c r="CP53" s="13">
        <v>13</v>
      </c>
      <c r="CQ53" s="13">
        <v>25</v>
      </c>
      <c r="CR53" s="13">
        <v>25</v>
      </c>
      <c r="CS53" s="13">
        <v>23</v>
      </c>
      <c r="CT53" s="13">
        <v>21</v>
      </c>
      <c r="CU53" s="13">
        <v>17</v>
      </c>
      <c r="CV53" s="13">
        <v>27</v>
      </c>
      <c r="CW53" s="13">
        <v>21</v>
      </c>
      <c r="CX53" s="13">
        <v>21</v>
      </c>
      <c r="CY53" s="13">
        <v>14</v>
      </c>
      <c r="CZ53" s="13">
        <v>22</v>
      </c>
      <c r="DA53" s="13">
        <v>20</v>
      </c>
      <c r="DB53" s="13">
        <v>12</v>
      </c>
      <c r="DC53" s="13">
        <v>12</v>
      </c>
      <c r="DD53" s="13">
        <v>19</v>
      </c>
      <c r="DE53" s="13">
        <v>15</v>
      </c>
      <c r="DF53" s="13">
        <v>19</v>
      </c>
      <c r="DG53" s="13">
        <v>16</v>
      </c>
      <c r="DH53" s="13">
        <v>13</v>
      </c>
      <c r="DI53" s="13">
        <v>12</v>
      </c>
      <c r="DJ53" s="13">
        <v>8</v>
      </c>
      <c r="DK53" s="13">
        <v>9</v>
      </c>
      <c r="DL53" s="13">
        <v>7</v>
      </c>
      <c r="DM53" s="13">
        <v>6</v>
      </c>
      <c r="DN53" s="13">
        <v>14</v>
      </c>
      <c r="DO53" s="13">
        <v>10</v>
      </c>
      <c r="DP53" s="13">
        <v>7</v>
      </c>
      <c r="DQ53" s="13">
        <v>7</v>
      </c>
      <c r="DR53" s="13">
        <v>8</v>
      </c>
      <c r="DS53" s="13">
        <v>11</v>
      </c>
      <c r="DT53" s="13">
        <v>3</v>
      </c>
      <c r="DU53" s="13">
        <v>8</v>
      </c>
      <c r="DV53" s="13">
        <v>10</v>
      </c>
      <c r="DW53" s="13">
        <v>6</v>
      </c>
      <c r="DX53" s="13">
        <v>6</v>
      </c>
      <c r="DY53" s="13">
        <v>4</v>
      </c>
      <c r="DZ53" s="13">
        <v>4</v>
      </c>
      <c r="EA53" s="13">
        <v>3</v>
      </c>
      <c r="EB53" s="13">
        <v>1</v>
      </c>
      <c r="EC53" s="13">
        <v>7</v>
      </c>
      <c r="ED53" s="13">
        <v>1</v>
      </c>
      <c r="EE53" s="13">
        <v>4</v>
      </c>
      <c r="EF53" s="13">
        <v>3</v>
      </c>
      <c r="EG53" s="13">
        <v>1</v>
      </c>
      <c r="EH53" s="13"/>
      <c r="EI53" s="13">
        <v>1</v>
      </c>
      <c r="EJ53" s="13">
        <v>3</v>
      </c>
      <c r="EK53" s="13">
        <v>2</v>
      </c>
      <c r="EL53" s="13">
        <v>1</v>
      </c>
      <c r="EM53" s="13"/>
      <c r="EN53" s="13">
        <v>1</v>
      </c>
      <c r="EO53" s="13"/>
      <c r="EP53" s="13"/>
      <c r="EQ53" s="13"/>
      <c r="ER53" s="13"/>
      <c r="ES53" s="13"/>
      <c r="ET53" s="13"/>
      <c r="EU53" s="13"/>
      <c r="EV53" s="13"/>
      <c r="EW53" s="13"/>
      <c r="EX53" s="13"/>
      <c r="EY53" s="13"/>
      <c r="EZ53" s="13"/>
      <c r="FA53" s="60">
        <v>1329</v>
      </c>
      <c r="FB53" s="13">
        <v>1329</v>
      </c>
      <c r="FC53" s="16" t="s">
        <v>62</v>
      </c>
      <c r="FD53" s="13"/>
      <c r="FE53" s="13">
        <v>11</v>
      </c>
      <c r="FF53" s="13">
        <v>3</v>
      </c>
      <c r="FG53" s="13">
        <v>2</v>
      </c>
      <c r="FH53" s="13">
        <v>2</v>
      </c>
      <c r="FI53" s="13"/>
      <c r="FJ53" s="13">
        <v>3</v>
      </c>
      <c r="FK53" s="13">
        <v>5</v>
      </c>
      <c r="FL53" s="13">
        <v>3</v>
      </c>
      <c r="FM53" s="13">
        <v>5</v>
      </c>
      <c r="FN53" s="13">
        <v>4</v>
      </c>
      <c r="FO53" s="13">
        <v>6</v>
      </c>
      <c r="FP53" s="13">
        <v>2</v>
      </c>
      <c r="FQ53" s="13">
        <v>6</v>
      </c>
      <c r="FR53" s="13">
        <v>8</v>
      </c>
      <c r="FS53" s="13">
        <v>6</v>
      </c>
      <c r="FT53" s="13">
        <v>6</v>
      </c>
      <c r="FU53" s="13">
        <v>14</v>
      </c>
      <c r="FV53" s="13">
        <v>13</v>
      </c>
      <c r="FW53" s="13">
        <v>27</v>
      </c>
      <c r="FX53" s="13">
        <v>21</v>
      </c>
      <c r="FY53" s="13">
        <v>28</v>
      </c>
      <c r="FZ53" s="13">
        <v>28</v>
      </c>
      <c r="GA53" s="13">
        <v>22</v>
      </c>
      <c r="GB53" s="13">
        <v>29</v>
      </c>
      <c r="GC53" s="13">
        <v>30</v>
      </c>
      <c r="GD53" s="13">
        <v>28</v>
      </c>
      <c r="GE53" s="13">
        <v>31</v>
      </c>
      <c r="GF53" s="13">
        <v>25</v>
      </c>
      <c r="GG53" s="13">
        <v>37</v>
      </c>
      <c r="GH53" s="13">
        <v>27</v>
      </c>
      <c r="GI53" s="13">
        <v>31</v>
      </c>
      <c r="GJ53" s="13">
        <v>22</v>
      </c>
      <c r="GK53" s="13">
        <v>15</v>
      </c>
      <c r="GL53" s="13">
        <v>17</v>
      </c>
      <c r="GM53" s="13">
        <v>25</v>
      </c>
      <c r="GN53" s="13">
        <v>15</v>
      </c>
      <c r="GO53" s="13">
        <v>21</v>
      </c>
      <c r="GP53" s="13">
        <v>23</v>
      </c>
      <c r="GQ53" s="13">
        <v>23</v>
      </c>
      <c r="GR53" s="13">
        <v>22</v>
      </c>
      <c r="GS53" s="13">
        <v>29</v>
      </c>
      <c r="GT53" s="13">
        <v>28</v>
      </c>
      <c r="GU53" s="13">
        <v>25</v>
      </c>
      <c r="GV53" s="13">
        <v>13</v>
      </c>
      <c r="GW53" s="13">
        <v>17</v>
      </c>
      <c r="GX53" s="13">
        <v>25</v>
      </c>
      <c r="GY53" s="13">
        <v>22</v>
      </c>
      <c r="GZ53" s="13">
        <v>24</v>
      </c>
      <c r="HA53" s="13">
        <v>25</v>
      </c>
      <c r="HB53" s="13">
        <v>26</v>
      </c>
      <c r="HC53" s="13">
        <v>19</v>
      </c>
      <c r="HD53" s="13">
        <v>12</v>
      </c>
      <c r="HE53" s="13">
        <v>17</v>
      </c>
      <c r="HF53" s="13">
        <v>13</v>
      </c>
      <c r="HG53" s="13">
        <v>21</v>
      </c>
      <c r="HH53" s="13">
        <v>24</v>
      </c>
      <c r="HI53" s="13">
        <v>12</v>
      </c>
      <c r="HJ53" s="13">
        <v>15</v>
      </c>
      <c r="HK53" s="13">
        <v>17</v>
      </c>
      <c r="HL53" s="13">
        <v>15</v>
      </c>
      <c r="HM53" s="13">
        <v>14</v>
      </c>
      <c r="HN53" s="13">
        <v>15</v>
      </c>
      <c r="HO53" s="13">
        <v>11</v>
      </c>
      <c r="HP53" s="13">
        <v>15</v>
      </c>
      <c r="HQ53" s="13">
        <v>11</v>
      </c>
      <c r="HR53" s="13">
        <v>19</v>
      </c>
      <c r="HS53" s="13">
        <v>11</v>
      </c>
      <c r="HT53" s="13">
        <v>9</v>
      </c>
      <c r="HU53" s="13">
        <v>12</v>
      </c>
      <c r="HV53" s="13">
        <v>13</v>
      </c>
      <c r="HW53" s="13">
        <v>13</v>
      </c>
      <c r="HX53" s="13">
        <v>11</v>
      </c>
      <c r="HY53" s="13">
        <v>8</v>
      </c>
      <c r="HZ53" s="13">
        <v>7</v>
      </c>
      <c r="IA53" s="13">
        <v>8</v>
      </c>
      <c r="IB53" s="13">
        <v>8</v>
      </c>
      <c r="IC53" s="13">
        <v>6</v>
      </c>
      <c r="ID53" s="13">
        <v>5</v>
      </c>
      <c r="IE53" s="13">
        <v>7</v>
      </c>
      <c r="IF53" s="13">
        <v>12</v>
      </c>
      <c r="IG53" s="13">
        <v>3</v>
      </c>
      <c r="IH53" s="13">
        <v>2</v>
      </c>
      <c r="II53" s="13">
        <v>1</v>
      </c>
      <c r="IJ53" s="13">
        <v>1</v>
      </c>
      <c r="IK53" s="13">
        <v>3</v>
      </c>
      <c r="IL53" s="13">
        <v>3</v>
      </c>
      <c r="IM53" s="13">
        <v>2</v>
      </c>
      <c r="IN53" s="13">
        <v>1</v>
      </c>
      <c r="IO53" s="13">
        <v>3</v>
      </c>
      <c r="IP53" s="13">
        <v>2</v>
      </c>
      <c r="IQ53" s="13"/>
      <c r="IR53" s="13">
        <v>2</v>
      </c>
      <c r="IS53" s="13"/>
      <c r="IT53" s="13"/>
      <c r="IU53" s="13">
        <v>1</v>
      </c>
      <c r="IV53" s="13"/>
      <c r="IW53" s="13"/>
      <c r="IX53" s="13"/>
      <c r="IY53" s="13"/>
      <c r="IZ53" s="13"/>
      <c r="JA53" s="13"/>
      <c r="JB53" s="13"/>
      <c r="JC53" s="13"/>
      <c r="JD53" s="13"/>
      <c r="JE53" s="13"/>
      <c r="JF53" s="60">
        <v>1284</v>
      </c>
      <c r="JG53" s="13"/>
      <c r="JH53" s="13"/>
      <c r="JI53" s="13"/>
      <c r="JJ53" s="13"/>
      <c r="JK53" s="13"/>
      <c r="JL53" s="13"/>
      <c r="JM53" s="13"/>
      <c r="JN53" s="13">
        <v>1</v>
      </c>
      <c r="JO53" s="13"/>
      <c r="JP53" s="13"/>
      <c r="JQ53" s="13"/>
      <c r="JR53" s="13"/>
      <c r="JS53" s="13"/>
      <c r="JT53" s="13"/>
      <c r="JU53" s="13"/>
      <c r="JV53" s="13"/>
      <c r="JW53" s="13"/>
      <c r="JX53" s="13"/>
      <c r="JY53" s="13"/>
      <c r="JZ53" s="13"/>
      <c r="KA53" s="13"/>
      <c r="KB53" s="13"/>
      <c r="KC53" s="13"/>
      <c r="KD53" s="13">
        <v>1</v>
      </c>
      <c r="KE53" s="13"/>
      <c r="KF53" s="13"/>
      <c r="KG53" s="13"/>
      <c r="KH53" s="13"/>
      <c r="KI53" s="13">
        <v>1</v>
      </c>
      <c r="KJ53" s="13"/>
      <c r="KK53" s="13"/>
      <c r="KL53" s="13">
        <v>1</v>
      </c>
      <c r="KM53" s="13">
        <v>1</v>
      </c>
      <c r="KN53" s="13">
        <v>1</v>
      </c>
      <c r="KO53" s="13"/>
      <c r="KP53" s="13"/>
      <c r="KQ53" s="13"/>
      <c r="KR53" s="13"/>
      <c r="KS53" s="13"/>
      <c r="KT53" s="13">
        <v>1</v>
      </c>
      <c r="KU53" s="13"/>
      <c r="KV53" s="13"/>
      <c r="KW53" s="13"/>
      <c r="KX53" s="13"/>
      <c r="KY53" s="13"/>
      <c r="KZ53" s="13"/>
      <c r="LA53" s="13"/>
      <c r="LB53" s="13"/>
      <c r="LC53" s="13"/>
      <c r="LD53" s="13"/>
      <c r="LE53" s="13"/>
      <c r="LF53" s="13"/>
      <c r="LG53" s="13"/>
      <c r="LH53" s="13"/>
      <c r="LI53" s="13"/>
      <c r="LJ53" s="13"/>
      <c r="LK53" s="13"/>
      <c r="LL53" s="13"/>
      <c r="LM53" s="13"/>
      <c r="LN53" s="13"/>
      <c r="LO53" s="13"/>
      <c r="LP53" s="13"/>
      <c r="LQ53" s="13"/>
      <c r="LR53" s="13"/>
      <c r="LS53" s="13"/>
      <c r="LT53" s="13"/>
      <c r="LU53" s="13">
        <v>1</v>
      </c>
      <c r="LV53" s="13">
        <v>1</v>
      </c>
      <c r="LW53" s="13"/>
      <c r="LX53" s="13"/>
      <c r="LY53" s="13"/>
      <c r="LZ53" s="13"/>
      <c r="MA53" s="13"/>
      <c r="MB53" s="13"/>
      <c r="MC53" s="13"/>
      <c r="MD53" s="13">
        <v>1</v>
      </c>
      <c r="ME53" s="13"/>
      <c r="MF53" s="13"/>
      <c r="MG53" s="13"/>
      <c r="MH53" s="13"/>
      <c r="MI53" s="13"/>
      <c r="MJ53" s="13"/>
      <c r="MK53" s="13"/>
      <c r="ML53" s="13">
        <v>1</v>
      </c>
      <c r="MM53" s="13">
        <v>1</v>
      </c>
      <c r="MN53" s="13">
        <v>1</v>
      </c>
      <c r="MO53" s="13"/>
      <c r="MP53" s="13">
        <v>1</v>
      </c>
      <c r="MQ53" s="13">
        <v>2</v>
      </c>
      <c r="MR53" s="13">
        <v>2</v>
      </c>
      <c r="MS53" s="13"/>
      <c r="MT53" s="13"/>
      <c r="MU53" s="13">
        <v>1</v>
      </c>
      <c r="MV53" s="13">
        <v>1</v>
      </c>
      <c r="MW53" s="13"/>
      <c r="MX53" s="13">
        <v>1</v>
      </c>
      <c r="MY53" s="13"/>
      <c r="MZ53" s="13"/>
      <c r="NA53" s="13"/>
      <c r="NB53" s="13">
        <v>1</v>
      </c>
      <c r="NC53" s="13"/>
      <c r="ND53" s="13"/>
      <c r="NE53" s="13"/>
      <c r="NF53" s="13"/>
      <c r="NG53" s="13"/>
      <c r="NH53" s="13"/>
      <c r="NI53" s="13"/>
      <c r="NJ53" s="60">
        <v>22</v>
      </c>
      <c r="NK53" s="13">
        <v>1306</v>
      </c>
      <c r="NL53" s="448"/>
      <c r="NM53" s="448"/>
      <c r="NN53" s="448"/>
    </row>
    <row r="54" spans="1:378">
      <c r="A54" s="9" t="s">
        <v>65</v>
      </c>
      <c r="B54" s="281">
        <f t="shared" si="67"/>
        <v>157</v>
      </c>
      <c r="C54" s="281">
        <f t="shared" si="68"/>
        <v>155</v>
      </c>
      <c r="D54" s="281">
        <f t="shared" si="69"/>
        <v>380</v>
      </c>
      <c r="E54" s="281">
        <f t="shared" si="70"/>
        <v>449</v>
      </c>
      <c r="F54" s="281">
        <f t="shared" si="71"/>
        <v>908</v>
      </c>
      <c r="G54" s="281">
        <f t="shared" si="72"/>
        <v>913</v>
      </c>
      <c r="H54" s="281">
        <f t="shared" si="73"/>
        <v>991</v>
      </c>
      <c r="I54" s="281">
        <f t="shared" si="74"/>
        <v>919</v>
      </c>
      <c r="J54" s="281">
        <f t="shared" si="75"/>
        <v>791</v>
      </c>
      <c r="K54" s="281">
        <f t="shared" si="76"/>
        <v>869</v>
      </c>
      <c r="L54" s="281">
        <f t="shared" si="77"/>
        <v>527</v>
      </c>
      <c r="M54" s="281">
        <f t="shared" si="78"/>
        <v>551</v>
      </c>
      <c r="N54" s="281">
        <f t="shared" si="79"/>
        <v>294</v>
      </c>
      <c r="O54" s="281">
        <f t="shared" si="80"/>
        <v>266</v>
      </c>
      <c r="P54" s="281">
        <f t="shared" si="81"/>
        <v>129</v>
      </c>
      <c r="Q54" s="281">
        <f t="shared" si="82"/>
        <v>119</v>
      </c>
      <c r="R54" s="281">
        <f t="shared" si="83"/>
        <v>41</v>
      </c>
      <c r="S54" s="281">
        <f t="shared" si="84"/>
        <v>76</v>
      </c>
      <c r="T54" s="281">
        <f t="shared" si="85"/>
        <v>5</v>
      </c>
      <c r="U54" s="281">
        <f t="shared" si="86"/>
        <v>23</v>
      </c>
      <c r="W54" s="16" t="s">
        <v>63</v>
      </c>
      <c r="X54" s="764">
        <f t="shared" si="88"/>
        <v>51</v>
      </c>
      <c r="Y54" s="764">
        <f t="shared" si="89"/>
        <v>26</v>
      </c>
      <c r="Z54" s="764">
        <f t="shared" si="90"/>
        <v>102</v>
      </c>
      <c r="AA54" s="764">
        <f t="shared" si="91"/>
        <v>105</v>
      </c>
      <c r="AB54" s="764">
        <f t="shared" si="92"/>
        <v>237</v>
      </c>
      <c r="AC54" s="764">
        <f t="shared" si="93"/>
        <v>213</v>
      </c>
      <c r="AD54" s="764">
        <f t="shared" si="94"/>
        <v>236</v>
      </c>
      <c r="AE54" s="764">
        <f t="shared" si="95"/>
        <v>214</v>
      </c>
      <c r="AF54" s="764">
        <f t="shared" si="96"/>
        <v>172</v>
      </c>
      <c r="AG54" s="764">
        <f t="shared" si="97"/>
        <v>202</v>
      </c>
      <c r="AH54" s="764">
        <f t="shared" si="98"/>
        <v>113</v>
      </c>
      <c r="AI54" s="764">
        <f t="shared" si="99"/>
        <v>97</v>
      </c>
      <c r="AJ54" s="764">
        <f t="shared" si="100"/>
        <v>70</v>
      </c>
      <c r="AK54" s="764">
        <f t="shared" si="101"/>
        <v>66</v>
      </c>
      <c r="AL54" s="764">
        <f t="shared" si="102"/>
        <v>37</v>
      </c>
      <c r="AM54" s="764">
        <f t="shared" si="103"/>
        <v>29</v>
      </c>
      <c r="AN54" s="764">
        <f t="shared" si="104"/>
        <v>10</v>
      </c>
      <c r="AO54" s="764">
        <f t="shared" si="105"/>
        <v>14</v>
      </c>
      <c r="AP54" s="764">
        <f t="shared" si="106"/>
        <v>4</v>
      </c>
      <c r="AQ54" s="764">
        <f t="shared" si="107"/>
        <v>5</v>
      </c>
      <c r="AR54" s="764">
        <f t="shared" si="87"/>
        <v>11</v>
      </c>
      <c r="AT54" s="16" t="s">
        <v>63</v>
      </c>
      <c r="AU54" s="13"/>
      <c r="AV54" s="13">
        <v>3</v>
      </c>
      <c r="AW54" s="13">
        <v>4</v>
      </c>
      <c r="AX54" s="13">
        <v>1</v>
      </c>
      <c r="AY54" s="13">
        <v>2</v>
      </c>
      <c r="AZ54" s="13">
        <v>3</v>
      </c>
      <c r="BA54" s="13">
        <v>6</v>
      </c>
      <c r="BB54" s="13"/>
      <c r="BC54" s="13">
        <v>1</v>
      </c>
      <c r="BD54" s="13">
        <v>6</v>
      </c>
      <c r="BE54" s="13">
        <v>12</v>
      </c>
      <c r="BF54" s="13">
        <v>7</v>
      </c>
      <c r="BG54" s="13">
        <v>4</v>
      </c>
      <c r="BH54" s="13">
        <v>5</v>
      </c>
      <c r="BI54" s="13">
        <v>4</v>
      </c>
      <c r="BJ54" s="13">
        <v>6</v>
      </c>
      <c r="BK54" s="13">
        <v>15</v>
      </c>
      <c r="BL54" s="13">
        <v>13</v>
      </c>
      <c r="BM54" s="13">
        <v>21</v>
      </c>
      <c r="BN54" s="13">
        <v>18</v>
      </c>
      <c r="BO54" s="13">
        <v>18</v>
      </c>
      <c r="BP54" s="13">
        <v>24</v>
      </c>
      <c r="BQ54" s="13">
        <v>23</v>
      </c>
      <c r="BR54" s="13">
        <v>17</v>
      </c>
      <c r="BS54" s="13">
        <v>12</v>
      </c>
      <c r="BT54" s="13">
        <v>27</v>
      </c>
      <c r="BU54" s="13">
        <v>31</v>
      </c>
      <c r="BV54" s="13">
        <v>22</v>
      </c>
      <c r="BW54" s="13">
        <v>17</v>
      </c>
      <c r="BX54" s="13">
        <v>22</v>
      </c>
      <c r="BY54" s="13">
        <v>25</v>
      </c>
      <c r="BZ54" s="13">
        <v>23</v>
      </c>
      <c r="CA54" s="13">
        <v>26</v>
      </c>
      <c r="CB54" s="13">
        <v>28</v>
      </c>
      <c r="CC54" s="13">
        <v>23</v>
      </c>
      <c r="CD54" s="13">
        <v>18</v>
      </c>
      <c r="CE54" s="13">
        <v>22</v>
      </c>
      <c r="CF54" s="13">
        <v>18</v>
      </c>
      <c r="CG54" s="13">
        <v>15</v>
      </c>
      <c r="CH54" s="13">
        <v>16</v>
      </c>
      <c r="CI54" s="13">
        <v>23</v>
      </c>
      <c r="CJ54" s="13">
        <v>25</v>
      </c>
      <c r="CK54" s="13">
        <v>23</v>
      </c>
      <c r="CL54" s="13">
        <v>12</v>
      </c>
      <c r="CM54" s="13">
        <v>20</v>
      </c>
      <c r="CN54" s="13">
        <v>14</v>
      </c>
      <c r="CO54" s="13">
        <v>25</v>
      </c>
      <c r="CP54" s="13">
        <v>22</v>
      </c>
      <c r="CQ54" s="13">
        <v>19</v>
      </c>
      <c r="CR54" s="13">
        <v>19</v>
      </c>
      <c r="CS54" s="13">
        <v>12</v>
      </c>
      <c r="CT54" s="13">
        <v>12</v>
      </c>
      <c r="CU54" s="13">
        <v>19</v>
      </c>
      <c r="CV54" s="13">
        <v>8</v>
      </c>
      <c r="CW54" s="13">
        <v>5</v>
      </c>
      <c r="CX54" s="13">
        <v>7</v>
      </c>
      <c r="CY54" s="13">
        <v>8</v>
      </c>
      <c r="CZ54" s="13">
        <v>10</v>
      </c>
      <c r="DA54" s="13">
        <v>12</v>
      </c>
      <c r="DB54" s="13">
        <v>4</v>
      </c>
      <c r="DC54" s="13">
        <v>11</v>
      </c>
      <c r="DD54" s="13">
        <v>6</v>
      </c>
      <c r="DE54" s="13">
        <v>6</v>
      </c>
      <c r="DF54" s="13">
        <v>9</v>
      </c>
      <c r="DG54" s="13">
        <v>6</v>
      </c>
      <c r="DH54" s="13">
        <v>8</v>
      </c>
      <c r="DI54" s="13">
        <v>7</v>
      </c>
      <c r="DJ54" s="13">
        <v>4</v>
      </c>
      <c r="DK54" s="13">
        <v>5</v>
      </c>
      <c r="DL54" s="13">
        <v>4</v>
      </c>
      <c r="DM54" s="13">
        <v>5</v>
      </c>
      <c r="DN54" s="13">
        <v>7</v>
      </c>
      <c r="DO54" s="13">
        <v>3</v>
      </c>
      <c r="DP54" s="13">
        <v>3</v>
      </c>
      <c r="DQ54" s="13">
        <v>4</v>
      </c>
      <c r="DR54" s="13"/>
      <c r="DS54" s="13">
        <v>2</v>
      </c>
      <c r="DT54" s="13">
        <v>4</v>
      </c>
      <c r="DU54" s="13"/>
      <c r="DV54" s="13">
        <v>1</v>
      </c>
      <c r="DW54" s="13">
        <v>3</v>
      </c>
      <c r="DX54" s="13">
        <v>1</v>
      </c>
      <c r="DY54" s="13">
        <v>1</v>
      </c>
      <c r="DZ54" s="13">
        <v>1</v>
      </c>
      <c r="EA54" s="13">
        <v>3</v>
      </c>
      <c r="EB54" s="13">
        <v>1</v>
      </c>
      <c r="EC54" s="13">
        <v>1</v>
      </c>
      <c r="ED54" s="13"/>
      <c r="EE54" s="13"/>
      <c r="EF54" s="13">
        <v>3</v>
      </c>
      <c r="EG54" s="13"/>
      <c r="EH54" s="13"/>
      <c r="EI54" s="13">
        <v>2</v>
      </c>
      <c r="EJ54" s="13">
        <v>1</v>
      </c>
      <c r="EK54" s="13"/>
      <c r="EL54" s="13"/>
      <c r="EM54" s="13">
        <v>1</v>
      </c>
      <c r="EN54" s="13"/>
      <c r="EO54" s="13"/>
      <c r="EP54" s="13"/>
      <c r="EQ54" s="13">
        <v>1</v>
      </c>
      <c r="ER54" s="13"/>
      <c r="ES54" s="13"/>
      <c r="ET54" s="13"/>
      <c r="EU54" s="13"/>
      <c r="EV54" s="13"/>
      <c r="EW54" s="13"/>
      <c r="EX54" s="13"/>
      <c r="EY54" s="13"/>
      <c r="EZ54" s="13"/>
      <c r="FA54" s="60">
        <v>971</v>
      </c>
      <c r="FB54" s="13">
        <v>971</v>
      </c>
      <c r="FC54" s="16" t="s">
        <v>63</v>
      </c>
      <c r="FD54" s="13">
        <v>5</v>
      </c>
      <c r="FE54" s="13">
        <v>3</v>
      </c>
      <c r="FF54" s="13">
        <v>12</v>
      </c>
      <c r="FG54" s="13">
        <v>4</v>
      </c>
      <c r="FH54" s="13">
        <v>4</v>
      </c>
      <c r="FI54" s="13">
        <v>6</v>
      </c>
      <c r="FJ54" s="13">
        <v>6</v>
      </c>
      <c r="FK54" s="13">
        <v>7</v>
      </c>
      <c r="FL54" s="13">
        <v>4</v>
      </c>
      <c r="FM54" s="13"/>
      <c r="FN54" s="13">
        <v>2</v>
      </c>
      <c r="FO54" s="13">
        <v>8</v>
      </c>
      <c r="FP54" s="13">
        <v>6</v>
      </c>
      <c r="FQ54" s="13">
        <v>3</v>
      </c>
      <c r="FR54" s="13">
        <v>5</v>
      </c>
      <c r="FS54" s="13">
        <v>8</v>
      </c>
      <c r="FT54" s="13">
        <v>13</v>
      </c>
      <c r="FU54" s="13">
        <v>19</v>
      </c>
      <c r="FV54" s="13">
        <v>13</v>
      </c>
      <c r="FW54" s="13">
        <v>25</v>
      </c>
      <c r="FX54" s="13">
        <v>16</v>
      </c>
      <c r="FY54" s="13">
        <v>26</v>
      </c>
      <c r="FZ54" s="13">
        <v>21</v>
      </c>
      <c r="GA54" s="13">
        <v>26</v>
      </c>
      <c r="GB54" s="13">
        <v>30</v>
      </c>
      <c r="GC54" s="13">
        <v>25</v>
      </c>
      <c r="GD54" s="13">
        <v>18</v>
      </c>
      <c r="GE54" s="13">
        <v>23</v>
      </c>
      <c r="GF54" s="13">
        <v>27</v>
      </c>
      <c r="GG54" s="13">
        <v>25</v>
      </c>
      <c r="GH54" s="13">
        <v>27</v>
      </c>
      <c r="GI54" s="13">
        <v>21</v>
      </c>
      <c r="GJ54" s="13">
        <v>28</v>
      </c>
      <c r="GK54" s="13">
        <v>21</v>
      </c>
      <c r="GL54" s="13">
        <v>29</v>
      </c>
      <c r="GM54" s="13">
        <v>18</v>
      </c>
      <c r="GN54" s="13">
        <v>20</v>
      </c>
      <c r="GO54" s="13">
        <v>27</v>
      </c>
      <c r="GP54" s="13">
        <v>17</v>
      </c>
      <c r="GQ54" s="13">
        <v>28</v>
      </c>
      <c r="GR54" s="13">
        <v>25</v>
      </c>
      <c r="GS54" s="13">
        <v>19</v>
      </c>
      <c r="GT54" s="13">
        <v>11</v>
      </c>
      <c r="GU54" s="13">
        <v>18</v>
      </c>
      <c r="GV54" s="13">
        <v>13</v>
      </c>
      <c r="GW54" s="13">
        <v>20</v>
      </c>
      <c r="GX54" s="13">
        <v>17</v>
      </c>
      <c r="GY54" s="13">
        <v>14</v>
      </c>
      <c r="GZ54" s="13">
        <v>14</v>
      </c>
      <c r="HA54" s="13">
        <v>21</v>
      </c>
      <c r="HB54" s="13">
        <v>20</v>
      </c>
      <c r="HC54" s="13">
        <v>11</v>
      </c>
      <c r="HD54" s="13">
        <v>9</v>
      </c>
      <c r="HE54" s="13">
        <v>14</v>
      </c>
      <c r="HF54" s="13">
        <v>9</v>
      </c>
      <c r="HG54" s="13">
        <v>11</v>
      </c>
      <c r="HH54" s="13">
        <v>13</v>
      </c>
      <c r="HI54" s="13">
        <v>7</v>
      </c>
      <c r="HJ54" s="13">
        <v>7</v>
      </c>
      <c r="HK54" s="13">
        <v>12</v>
      </c>
      <c r="HL54" s="13">
        <v>6</v>
      </c>
      <c r="HM54" s="13">
        <v>6</v>
      </c>
      <c r="HN54" s="13">
        <v>10</v>
      </c>
      <c r="HO54" s="13">
        <v>3</v>
      </c>
      <c r="HP54" s="13">
        <v>7</v>
      </c>
      <c r="HQ54" s="13">
        <v>8</v>
      </c>
      <c r="HR54" s="13">
        <v>11</v>
      </c>
      <c r="HS54" s="13">
        <v>9</v>
      </c>
      <c r="HT54" s="13">
        <v>4</v>
      </c>
      <c r="HU54" s="13">
        <v>6</v>
      </c>
      <c r="HV54" s="13">
        <v>4</v>
      </c>
      <c r="HW54" s="13">
        <v>5</v>
      </c>
      <c r="HX54" s="13">
        <v>3</v>
      </c>
      <c r="HY54" s="13">
        <v>4</v>
      </c>
      <c r="HZ54" s="13">
        <v>3</v>
      </c>
      <c r="IA54" s="13">
        <v>5</v>
      </c>
      <c r="IB54" s="13">
        <v>6</v>
      </c>
      <c r="IC54" s="13">
        <v>3</v>
      </c>
      <c r="ID54" s="13">
        <v>3</v>
      </c>
      <c r="IE54" s="13">
        <v>1</v>
      </c>
      <c r="IF54" s="13"/>
      <c r="IG54" s="13">
        <v>3</v>
      </c>
      <c r="IH54" s="13"/>
      <c r="II54" s="13">
        <v>2</v>
      </c>
      <c r="IJ54" s="13">
        <v>2</v>
      </c>
      <c r="IK54" s="13">
        <v>1</v>
      </c>
      <c r="IL54" s="13">
        <v>1</v>
      </c>
      <c r="IM54" s="13">
        <v>1</v>
      </c>
      <c r="IN54" s="13"/>
      <c r="IO54" s="13"/>
      <c r="IP54" s="13">
        <v>1</v>
      </c>
      <c r="IQ54" s="13">
        <v>1</v>
      </c>
      <c r="IR54" s="13">
        <v>1</v>
      </c>
      <c r="IS54" s="13"/>
      <c r="IT54" s="13">
        <v>1</v>
      </c>
      <c r="IU54" s="13"/>
      <c r="IV54" s="13"/>
      <c r="IW54" s="13"/>
      <c r="IX54" s="13"/>
      <c r="IY54" s="13"/>
      <c r="IZ54" s="13"/>
      <c r="JA54" s="13"/>
      <c r="JB54" s="13"/>
      <c r="JC54" s="13"/>
      <c r="JD54" s="13"/>
      <c r="JE54" s="13"/>
      <c r="JF54" s="60">
        <v>1032</v>
      </c>
      <c r="JG54" s="13">
        <v>2</v>
      </c>
      <c r="JH54" s="13"/>
      <c r="JI54" s="13"/>
      <c r="JJ54" s="13"/>
      <c r="JK54" s="13">
        <v>1</v>
      </c>
      <c r="JL54" s="13"/>
      <c r="JM54" s="13"/>
      <c r="JN54" s="13">
        <v>1</v>
      </c>
      <c r="JO54" s="13"/>
      <c r="JP54" s="13"/>
      <c r="JQ54" s="13"/>
      <c r="JR54" s="13"/>
      <c r="JS54" s="13"/>
      <c r="JT54" s="13"/>
      <c r="JU54" s="13"/>
      <c r="JV54" s="13"/>
      <c r="JW54" s="13"/>
      <c r="JX54" s="13"/>
      <c r="JY54" s="13"/>
      <c r="JZ54" s="13"/>
      <c r="KA54" s="13"/>
      <c r="KB54" s="13">
        <v>1</v>
      </c>
      <c r="KC54" s="13"/>
      <c r="KD54" s="13"/>
      <c r="KE54" s="13"/>
      <c r="KF54" s="13"/>
      <c r="KG54" s="13"/>
      <c r="KH54" s="13"/>
      <c r="KI54" s="13"/>
      <c r="KJ54" s="13">
        <v>1</v>
      </c>
      <c r="KK54" s="13">
        <v>1</v>
      </c>
      <c r="KL54" s="13"/>
      <c r="KM54" s="13"/>
      <c r="KN54" s="13"/>
      <c r="KO54" s="13"/>
      <c r="KP54" s="13"/>
      <c r="KQ54" s="13"/>
      <c r="KR54" s="13"/>
      <c r="KS54" s="13"/>
      <c r="KT54" s="13">
        <v>2</v>
      </c>
      <c r="KU54" s="13"/>
      <c r="KV54" s="13">
        <v>1</v>
      </c>
      <c r="KW54" s="13"/>
      <c r="KX54" s="13"/>
      <c r="KY54" s="13"/>
      <c r="KZ54" s="13"/>
      <c r="LA54" s="13"/>
      <c r="LB54" s="13"/>
      <c r="LC54" s="13"/>
      <c r="LD54" s="13"/>
      <c r="LE54" s="13"/>
      <c r="LF54" s="13"/>
      <c r="LG54" s="13"/>
      <c r="LH54" s="13"/>
      <c r="LI54" s="13"/>
      <c r="LJ54" s="13"/>
      <c r="LK54" s="13"/>
      <c r="LL54" s="13"/>
      <c r="LM54" s="13"/>
      <c r="LN54" s="13"/>
      <c r="LO54" s="13"/>
      <c r="LP54" s="13"/>
      <c r="LQ54" s="13"/>
      <c r="LR54" s="13"/>
      <c r="LS54" s="13"/>
      <c r="LT54" s="13"/>
      <c r="LU54" s="13"/>
      <c r="LV54" s="13"/>
      <c r="LW54" s="13"/>
      <c r="LX54" s="13"/>
      <c r="LY54" s="13"/>
      <c r="LZ54" s="13"/>
      <c r="MA54" s="13"/>
      <c r="MB54" s="13"/>
      <c r="MC54" s="13"/>
      <c r="MD54" s="13"/>
      <c r="ME54" s="13"/>
      <c r="MF54" s="13"/>
      <c r="MG54" s="13">
        <v>1</v>
      </c>
      <c r="MH54" s="13"/>
      <c r="MI54" s="13"/>
      <c r="MJ54" s="13"/>
      <c r="MK54" s="13"/>
      <c r="ML54" s="13"/>
      <c r="MM54" s="13"/>
      <c r="MN54" s="13"/>
      <c r="MO54" s="13"/>
      <c r="MP54" s="13"/>
      <c r="MQ54" s="13"/>
      <c r="MR54" s="13"/>
      <c r="MS54" s="13"/>
      <c r="MT54" s="13"/>
      <c r="MU54" s="13"/>
      <c r="MV54" s="13"/>
      <c r="MW54" s="13"/>
      <c r="MX54" s="13"/>
      <c r="MY54" s="13"/>
      <c r="MZ54" s="13"/>
      <c r="NA54" s="13"/>
      <c r="NB54" s="13"/>
      <c r="NC54" s="13"/>
      <c r="ND54" s="13"/>
      <c r="NE54" s="13"/>
      <c r="NF54" s="13"/>
      <c r="NG54" s="13"/>
      <c r="NH54" s="13"/>
      <c r="NI54" s="13"/>
      <c r="NJ54" s="60">
        <v>11</v>
      </c>
      <c r="NK54" s="13">
        <v>1043</v>
      </c>
      <c r="NL54" s="448"/>
      <c r="NM54" s="448"/>
      <c r="NN54" s="448"/>
    </row>
    <row r="55" spans="1:378">
      <c r="A55" s="8" t="s">
        <v>192</v>
      </c>
      <c r="B55" s="281">
        <f t="shared" si="67"/>
        <v>3</v>
      </c>
      <c r="C55" s="281">
        <f t="shared" si="68"/>
        <v>3</v>
      </c>
      <c r="D55" s="281">
        <f t="shared" si="69"/>
        <v>22</v>
      </c>
      <c r="E55" s="281">
        <f t="shared" si="70"/>
        <v>24</v>
      </c>
      <c r="F55" s="281">
        <f t="shared" si="71"/>
        <v>101</v>
      </c>
      <c r="G55" s="281">
        <f t="shared" si="72"/>
        <v>93</v>
      </c>
      <c r="H55" s="281">
        <f t="shared" si="73"/>
        <v>166</v>
      </c>
      <c r="I55" s="281">
        <f t="shared" si="74"/>
        <v>78</v>
      </c>
      <c r="J55" s="281">
        <f t="shared" si="75"/>
        <v>127</v>
      </c>
      <c r="K55" s="281">
        <f t="shared" si="76"/>
        <v>85</v>
      </c>
      <c r="L55" s="281">
        <f t="shared" si="77"/>
        <v>64</v>
      </c>
      <c r="M55" s="281">
        <f t="shared" si="78"/>
        <v>56</v>
      </c>
      <c r="N55" s="281">
        <f t="shared" si="79"/>
        <v>55</v>
      </c>
      <c r="O55" s="281">
        <f t="shared" si="80"/>
        <v>35</v>
      </c>
      <c r="P55" s="281">
        <f t="shared" si="81"/>
        <v>22</v>
      </c>
      <c r="Q55" s="281">
        <f t="shared" si="82"/>
        <v>20</v>
      </c>
      <c r="R55" s="281">
        <f t="shared" si="83"/>
        <v>8</v>
      </c>
      <c r="S55" s="281">
        <f t="shared" si="84"/>
        <v>13</v>
      </c>
      <c r="T55" s="281">
        <f t="shared" si="85"/>
        <v>2</v>
      </c>
      <c r="U55" s="281">
        <f t="shared" si="86"/>
        <v>3</v>
      </c>
      <c r="W55" s="16" t="s">
        <v>191</v>
      </c>
      <c r="X55" s="764">
        <f t="shared" si="88"/>
        <v>38</v>
      </c>
      <c r="Y55" s="764">
        <f t="shared" si="89"/>
        <v>22</v>
      </c>
      <c r="Z55" s="764">
        <f t="shared" si="90"/>
        <v>119</v>
      </c>
      <c r="AA55" s="764">
        <f t="shared" si="91"/>
        <v>120</v>
      </c>
      <c r="AB55" s="764">
        <f t="shared" si="92"/>
        <v>496</v>
      </c>
      <c r="AC55" s="764">
        <f t="shared" si="93"/>
        <v>440</v>
      </c>
      <c r="AD55" s="764">
        <f t="shared" si="94"/>
        <v>526</v>
      </c>
      <c r="AE55" s="764">
        <f t="shared" si="95"/>
        <v>483</v>
      </c>
      <c r="AF55" s="764">
        <f t="shared" si="96"/>
        <v>400</v>
      </c>
      <c r="AG55" s="764">
        <f t="shared" si="97"/>
        <v>370</v>
      </c>
      <c r="AH55" s="764">
        <f t="shared" si="98"/>
        <v>281</v>
      </c>
      <c r="AI55" s="764">
        <f t="shared" si="99"/>
        <v>256</v>
      </c>
      <c r="AJ55" s="764">
        <f t="shared" si="100"/>
        <v>135</v>
      </c>
      <c r="AK55" s="764">
        <f t="shared" si="101"/>
        <v>106</v>
      </c>
      <c r="AL55" s="764">
        <f t="shared" si="102"/>
        <v>60</v>
      </c>
      <c r="AM55" s="764">
        <f t="shared" si="103"/>
        <v>63</v>
      </c>
      <c r="AN55" s="764">
        <f t="shared" si="104"/>
        <v>22</v>
      </c>
      <c r="AO55" s="764">
        <f t="shared" si="105"/>
        <v>36</v>
      </c>
      <c r="AP55" s="764">
        <f t="shared" si="106"/>
        <v>5</v>
      </c>
      <c r="AQ55" s="764">
        <f t="shared" si="107"/>
        <v>21</v>
      </c>
      <c r="AR55" s="764">
        <f t="shared" si="87"/>
        <v>45</v>
      </c>
      <c r="AT55" s="16" t="s">
        <v>191</v>
      </c>
      <c r="AU55" s="13">
        <v>1</v>
      </c>
      <c r="AV55" s="13">
        <v>3</v>
      </c>
      <c r="AW55" s="13">
        <v>2</v>
      </c>
      <c r="AX55" s="13">
        <v>2</v>
      </c>
      <c r="AY55" s="13">
        <v>1</v>
      </c>
      <c r="AZ55" s="13">
        <v>5</v>
      </c>
      <c r="BA55" s="13">
        <v>2</v>
      </c>
      <c r="BB55" s="13">
        <v>2</v>
      </c>
      <c r="BC55" s="13">
        <v>2</v>
      </c>
      <c r="BD55" s="13">
        <v>2</v>
      </c>
      <c r="BE55" s="13">
        <v>3</v>
      </c>
      <c r="BF55" s="13">
        <v>3</v>
      </c>
      <c r="BG55" s="13">
        <v>5</v>
      </c>
      <c r="BH55" s="13">
        <v>6</v>
      </c>
      <c r="BI55" s="13">
        <v>7</v>
      </c>
      <c r="BJ55" s="13">
        <v>13</v>
      </c>
      <c r="BK55" s="13">
        <v>12</v>
      </c>
      <c r="BL55" s="13">
        <v>16</v>
      </c>
      <c r="BM55" s="13">
        <v>31</v>
      </c>
      <c r="BN55" s="13">
        <v>24</v>
      </c>
      <c r="BO55" s="13">
        <v>42</v>
      </c>
      <c r="BP55" s="13">
        <v>35</v>
      </c>
      <c r="BQ55" s="13">
        <v>33</v>
      </c>
      <c r="BR55" s="13">
        <v>35</v>
      </c>
      <c r="BS55" s="13">
        <v>48</v>
      </c>
      <c r="BT55" s="13">
        <v>57</v>
      </c>
      <c r="BU55" s="13">
        <v>41</v>
      </c>
      <c r="BV55" s="13">
        <v>56</v>
      </c>
      <c r="BW55" s="13">
        <v>35</v>
      </c>
      <c r="BX55" s="13">
        <v>58</v>
      </c>
      <c r="BY55" s="13">
        <v>62</v>
      </c>
      <c r="BZ55" s="13">
        <v>53</v>
      </c>
      <c r="CA55" s="13">
        <v>48</v>
      </c>
      <c r="CB55" s="13">
        <v>51</v>
      </c>
      <c r="CC55" s="13">
        <v>43</v>
      </c>
      <c r="CD55" s="13">
        <v>44</v>
      </c>
      <c r="CE55" s="13">
        <v>40</v>
      </c>
      <c r="CF55" s="13">
        <v>55</v>
      </c>
      <c r="CG55" s="13">
        <v>43</v>
      </c>
      <c r="CH55" s="13">
        <v>44</v>
      </c>
      <c r="CI55" s="13">
        <v>45</v>
      </c>
      <c r="CJ55" s="13">
        <v>42</v>
      </c>
      <c r="CK55" s="13">
        <v>41</v>
      </c>
      <c r="CL55" s="13">
        <v>36</v>
      </c>
      <c r="CM55" s="13">
        <v>35</v>
      </c>
      <c r="CN55" s="13">
        <v>52</v>
      </c>
      <c r="CO55" s="13">
        <v>28</v>
      </c>
      <c r="CP55" s="13">
        <v>29</v>
      </c>
      <c r="CQ55" s="13">
        <v>31</v>
      </c>
      <c r="CR55" s="13">
        <v>31</v>
      </c>
      <c r="CS55" s="13">
        <v>40</v>
      </c>
      <c r="CT55" s="13">
        <v>31</v>
      </c>
      <c r="CU55" s="13">
        <v>32</v>
      </c>
      <c r="CV55" s="13">
        <v>25</v>
      </c>
      <c r="CW55" s="13">
        <v>15</v>
      </c>
      <c r="CX55" s="13">
        <v>29</v>
      </c>
      <c r="CY55" s="13">
        <v>19</v>
      </c>
      <c r="CZ55" s="13">
        <v>24</v>
      </c>
      <c r="DA55" s="13">
        <v>22</v>
      </c>
      <c r="DB55" s="13">
        <v>19</v>
      </c>
      <c r="DC55" s="13">
        <v>10</v>
      </c>
      <c r="DD55" s="13">
        <v>18</v>
      </c>
      <c r="DE55" s="13">
        <v>5</v>
      </c>
      <c r="DF55" s="13">
        <v>6</v>
      </c>
      <c r="DG55" s="13">
        <v>8</v>
      </c>
      <c r="DH55" s="13">
        <v>12</v>
      </c>
      <c r="DI55" s="13">
        <v>17</v>
      </c>
      <c r="DJ55" s="13">
        <v>16</v>
      </c>
      <c r="DK55" s="13">
        <v>6</v>
      </c>
      <c r="DL55" s="13">
        <v>8</v>
      </c>
      <c r="DM55" s="13">
        <v>10</v>
      </c>
      <c r="DN55" s="13">
        <v>10</v>
      </c>
      <c r="DO55" s="13">
        <v>3</v>
      </c>
      <c r="DP55" s="13">
        <v>10</v>
      </c>
      <c r="DQ55" s="13">
        <v>6</v>
      </c>
      <c r="DR55" s="13">
        <v>3</v>
      </c>
      <c r="DS55" s="13">
        <v>7</v>
      </c>
      <c r="DT55" s="13">
        <v>6</v>
      </c>
      <c r="DU55" s="13">
        <v>3</v>
      </c>
      <c r="DV55" s="13">
        <v>5</v>
      </c>
      <c r="DW55" s="13">
        <v>7</v>
      </c>
      <c r="DX55" s="13">
        <v>1</v>
      </c>
      <c r="DY55" s="13">
        <v>3</v>
      </c>
      <c r="DZ55" s="13">
        <v>6</v>
      </c>
      <c r="EA55" s="13">
        <v>1</v>
      </c>
      <c r="EB55" s="13">
        <v>3</v>
      </c>
      <c r="EC55" s="13">
        <v>5</v>
      </c>
      <c r="ED55" s="13">
        <v>2</v>
      </c>
      <c r="EE55" s="13">
        <v>6</v>
      </c>
      <c r="EF55" s="13">
        <v>2</v>
      </c>
      <c r="EG55" s="13">
        <v>5</v>
      </c>
      <c r="EH55" s="13">
        <v>1</v>
      </c>
      <c r="EI55" s="13">
        <v>2</v>
      </c>
      <c r="EJ55" s="13">
        <v>3</v>
      </c>
      <c r="EK55" s="13">
        <v>4</v>
      </c>
      <c r="EL55" s="13">
        <v>1</v>
      </c>
      <c r="EM55" s="13">
        <v>1</v>
      </c>
      <c r="EN55" s="13">
        <v>1</v>
      </c>
      <c r="EO55" s="13"/>
      <c r="EP55" s="13"/>
      <c r="EQ55" s="13"/>
      <c r="ER55" s="13">
        <v>3</v>
      </c>
      <c r="ES55" s="13"/>
      <c r="ET55" s="13"/>
      <c r="EU55" s="13"/>
      <c r="EV55" s="13"/>
      <c r="EW55" s="13"/>
      <c r="EX55" s="13"/>
      <c r="EY55" s="13"/>
      <c r="EZ55" s="13"/>
      <c r="FA55" s="60">
        <v>1917</v>
      </c>
      <c r="FB55" s="13">
        <v>1917</v>
      </c>
      <c r="FC55" s="16" t="s">
        <v>191</v>
      </c>
      <c r="FD55" s="13">
        <v>2</v>
      </c>
      <c r="FE55" s="13">
        <v>4</v>
      </c>
      <c r="FF55" s="13">
        <v>6</v>
      </c>
      <c r="FG55" s="13">
        <v>5</v>
      </c>
      <c r="FH55" s="13">
        <v>5</v>
      </c>
      <c r="FI55" s="13">
        <v>1</v>
      </c>
      <c r="FJ55" s="13">
        <v>2</v>
      </c>
      <c r="FK55" s="13">
        <v>5</v>
      </c>
      <c r="FL55" s="13">
        <v>1</v>
      </c>
      <c r="FM55" s="13">
        <v>7</v>
      </c>
      <c r="FN55" s="13">
        <v>3</v>
      </c>
      <c r="FO55" s="13">
        <v>4</v>
      </c>
      <c r="FP55" s="13">
        <v>5</v>
      </c>
      <c r="FQ55" s="13">
        <v>7</v>
      </c>
      <c r="FR55" s="13">
        <v>3</v>
      </c>
      <c r="FS55" s="13">
        <v>17</v>
      </c>
      <c r="FT55" s="13">
        <v>14</v>
      </c>
      <c r="FU55" s="13">
        <v>20</v>
      </c>
      <c r="FV55" s="13">
        <v>22</v>
      </c>
      <c r="FW55" s="13">
        <v>24</v>
      </c>
      <c r="FX55" s="13">
        <v>32</v>
      </c>
      <c r="FY55" s="13">
        <v>42</v>
      </c>
      <c r="FZ55" s="13">
        <v>47</v>
      </c>
      <c r="GA55" s="13">
        <v>49</v>
      </c>
      <c r="GB55" s="13">
        <v>58</v>
      </c>
      <c r="GC55" s="13">
        <v>46</v>
      </c>
      <c r="GD55" s="13">
        <v>59</v>
      </c>
      <c r="GE55" s="13">
        <v>61</v>
      </c>
      <c r="GF55" s="13">
        <v>49</v>
      </c>
      <c r="GG55" s="13">
        <v>53</v>
      </c>
      <c r="GH55" s="13">
        <v>48</v>
      </c>
      <c r="GI55" s="13">
        <v>47</v>
      </c>
      <c r="GJ55" s="13">
        <v>56</v>
      </c>
      <c r="GK55" s="13">
        <v>68</v>
      </c>
      <c r="GL55" s="13">
        <v>54</v>
      </c>
      <c r="GM55" s="13">
        <v>44</v>
      </c>
      <c r="GN55" s="13">
        <v>57</v>
      </c>
      <c r="GO55" s="13">
        <v>53</v>
      </c>
      <c r="GP55" s="13">
        <v>39</v>
      </c>
      <c r="GQ55" s="13">
        <v>60</v>
      </c>
      <c r="GR55" s="13">
        <v>45</v>
      </c>
      <c r="GS55" s="13">
        <v>36</v>
      </c>
      <c r="GT55" s="13">
        <v>33</v>
      </c>
      <c r="GU55" s="13">
        <v>46</v>
      </c>
      <c r="GV55" s="13">
        <v>47</v>
      </c>
      <c r="GW55" s="13">
        <v>39</v>
      </c>
      <c r="GX55" s="13">
        <v>44</v>
      </c>
      <c r="GY55" s="13">
        <v>45</v>
      </c>
      <c r="GZ55" s="13">
        <v>33</v>
      </c>
      <c r="HA55" s="13">
        <v>32</v>
      </c>
      <c r="HB55" s="13">
        <v>34</v>
      </c>
      <c r="HC55" s="13">
        <v>34</v>
      </c>
      <c r="HD55" s="13">
        <v>28</v>
      </c>
      <c r="HE55" s="13">
        <v>33</v>
      </c>
      <c r="HF55" s="13">
        <v>19</v>
      </c>
      <c r="HG55" s="13">
        <v>23</v>
      </c>
      <c r="HH55" s="13">
        <v>36</v>
      </c>
      <c r="HI55" s="13">
        <v>25</v>
      </c>
      <c r="HJ55" s="13">
        <v>21</v>
      </c>
      <c r="HK55" s="13">
        <v>28</v>
      </c>
      <c r="HL55" s="13">
        <v>13</v>
      </c>
      <c r="HM55" s="13">
        <v>16</v>
      </c>
      <c r="HN55" s="13">
        <v>17</v>
      </c>
      <c r="HO55" s="13">
        <v>11</v>
      </c>
      <c r="HP55" s="13">
        <v>17</v>
      </c>
      <c r="HQ55" s="13">
        <v>9</v>
      </c>
      <c r="HR55" s="13">
        <v>18</v>
      </c>
      <c r="HS55" s="13">
        <v>17</v>
      </c>
      <c r="HT55" s="13">
        <v>11</v>
      </c>
      <c r="HU55" s="13">
        <v>6</v>
      </c>
      <c r="HV55" s="13">
        <v>9</v>
      </c>
      <c r="HW55" s="13">
        <v>12</v>
      </c>
      <c r="HX55" s="13">
        <v>5</v>
      </c>
      <c r="HY55" s="13">
        <v>9</v>
      </c>
      <c r="HZ55" s="13">
        <v>6</v>
      </c>
      <c r="IA55" s="13">
        <v>6</v>
      </c>
      <c r="IB55" s="13">
        <v>2</v>
      </c>
      <c r="IC55" s="13">
        <v>4</v>
      </c>
      <c r="ID55" s="13">
        <v>5</v>
      </c>
      <c r="IE55" s="13">
        <v>2</v>
      </c>
      <c r="IF55" s="13">
        <v>1</v>
      </c>
      <c r="IG55" s="13">
        <v>2</v>
      </c>
      <c r="IH55" s="13">
        <v>4</v>
      </c>
      <c r="II55" s="13">
        <v>4</v>
      </c>
      <c r="IJ55" s="13">
        <v>2</v>
      </c>
      <c r="IK55" s="13">
        <v>2</v>
      </c>
      <c r="IL55" s="13">
        <v>2</v>
      </c>
      <c r="IM55" s="13">
        <v>2</v>
      </c>
      <c r="IN55" s="13"/>
      <c r="IO55" s="13">
        <v>3</v>
      </c>
      <c r="IP55" s="13">
        <v>2</v>
      </c>
      <c r="IQ55" s="13">
        <v>2</v>
      </c>
      <c r="IR55" s="13"/>
      <c r="IS55" s="13"/>
      <c r="IT55" s="13"/>
      <c r="IU55" s="13"/>
      <c r="IV55" s="13"/>
      <c r="IW55" s="13">
        <v>1</v>
      </c>
      <c r="IX55" s="13"/>
      <c r="IY55" s="13"/>
      <c r="IZ55" s="13"/>
      <c r="JA55" s="13"/>
      <c r="JB55" s="13"/>
      <c r="JC55" s="13"/>
      <c r="JD55" s="13"/>
      <c r="JE55" s="13"/>
      <c r="JF55" s="60">
        <v>2082</v>
      </c>
      <c r="JG55" s="13">
        <v>1</v>
      </c>
      <c r="JH55" s="13"/>
      <c r="JI55" s="13"/>
      <c r="JJ55" s="13"/>
      <c r="JK55" s="13"/>
      <c r="JL55" s="13"/>
      <c r="JM55" s="13">
        <v>1</v>
      </c>
      <c r="JN55" s="13"/>
      <c r="JO55" s="13"/>
      <c r="JP55" s="13"/>
      <c r="JQ55" s="13">
        <v>1</v>
      </c>
      <c r="JR55" s="13"/>
      <c r="JS55" s="13"/>
      <c r="JT55" s="13"/>
      <c r="JU55" s="13"/>
      <c r="JV55" s="13"/>
      <c r="JW55" s="13"/>
      <c r="JX55" s="13"/>
      <c r="JY55" s="13">
        <v>1</v>
      </c>
      <c r="JZ55" s="13"/>
      <c r="KA55" s="13"/>
      <c r="KB55" s="13">
        <v>1</v>
      </c>
      <c r="KC55" s="13">
        <v>1</v>
      </c>
      <c r="KD55" s="13">
        <v>2</v>
      </c>
      <c r="KE55" s="13"/>
      <c r="KF55" s="13"/>
      <c r="KG55" s="13"/>
      <c r="KH55" s="13"/>
      <c r="KI55" s="13"/>
      <c r="KJ55" s="13">
        <v>1</v>
      </c>
      <c r="KK55" s="13"/>
      <c r="KL55" s="13"/>
      <c r="KM55" s="13">
        <v>1</v>
      </c>
      <c r="KN55" s="13">
        <v>3</v>
      </c>
      <c r="KO55" s="13">
        <v>1</v>
      </c>
      <c r="KP55" s="13">
        <v>2</v>
      </c>
      <c r="KQ55" s="13"/>
      <c r="KR55" s="13">
        <v>1</v>
      </c>
      <c r="KS55" s="13"/>
      <c r="KT55" s="13"/>
      <c r="KU55" s="13"/>
      <c r="KV55" s="13"/>
      <c r="KW55" s="13"/>
      <c r="KX55" s="13"/>
      <c r="KY55" s="13">
        <v>1</v>
      </c>
      <c r="KZ55" s="13"/>
      <c r="LA55" s="13">
        <v>2</v>
      </c>
      <c r="LB55" s="13"/>
      <c r="LC55" s="13"/>
      <c r="LD55" s="13"/>
      <c r="LE55" s="13"/>
      <c r="LF55" s="13">
        <v>1</v>
      </c>
      <c r="LG55" s="13">
        <v>2</v>
      </c>
      <c r="LH55" s="13"/>
      <c r="LI55" s="13"/>
      <c r="LJ55" s="13"/>
      <c r="LK55" s="13"/>
      <c r="LL55" s="13"/>
      <c r="LM55" s="13">
        <v>2</v>
      </c>
      <c r="LN55" s="13"/>
      <c r="LO55" s="13"/>
      <c r="LP55" s="13"/>
      <c r="LQ55" s="13">
        <v>1</v>
      </c>
      <c r="LR55" s="13">
        <v>1</v>
      </c>
      <c r="LS55" s="13">
        <v>1</v>
      </c>
      <c r="LT55" s="13"/>
      <c r="LU55" s="13"/>
      <c r="LV55" s="13"/>
      <c r="LW55" s="13"/>
      <c r="LX55" s="13"/>
      <c r="LY55" s="13"/>
      <c r="LZ55" s="13"/>
      <c r="MA55" s="13"/>
      <c r="MB55" s="13"/>
      <c r="MC55" s="13">
        <v>1</v>
      </c>
      <c r="MD55" s="13"/>
      <c r="ME55" s="13"/>
      <c r="MF55" s="13"/>
      <c r="MG55" s="13"/>
      <c r="MH55" s="13">
        <v>1</v>
      </c>
      <c r="MI55" s="13">
        <v>1</v>
      </c>
      <c r="MJ55" s="13">
        <v>1</v>
      </c>
      <c r="MK55" s="13"/>
      <c r="ML55" s="13">
        <v>1</v>
      </c>
      <c r="MM55" s="13">
        <v>1</v>
      </c>
      <c r="MN55" s="13">
        <v>1</v>
      </c>
      <c r="MO55" s="13"/>
      <c r="MP55" s="13">
        <v>1</v>
      </c>
      <c r="MQ55" s="13">
        <v>1</v>
      </c>
      <c r="MR55" s="13"/>
      <c r="MS55" s="13"/>
      <c r="MT55" s="13">
        <v>1</v>
      </c>
      <c r="MU55" s="13"/>
      <c r="MV55" s="13">
        <v>1</v>
      </c>
      <c r="MW55" s="13">
        <v>1</v>
      </c>
      <c r="MX55" s="13">
        <v>2</v>
      </c>
      <c r="MY55" s="13">
        <v>2</v>
      </c>
      <c r="MZ55" s="13"/>
      <c r="NA55" s="13">
        <v>1</v>
      </c>
      <c r="NB55" s="13"/>
      <c r="NC55" s="13"/>
      <c r="ND55" s="13"/>
      <c r="NE55" s="13"/>
      <c r="NF55" s="13"/>
      <c r="NG55" s="13"/>
      <c r="NH55" s="13"/>
      <c r="NI55" s="13"/>
      <c r="NJ55" s="60">
        <v>45</v>
      </c>
      <c r="NK55" s="13">
        <v>2127</v>
      </c>
      <c r="NL55" s="448"/>
      <c r="NM55" s="448"/>
      <c r="NN55" s="448"/>
    </row>
    <row r="56" spans="1:378">
      <c r="A56" s="8" t="s">
        <v>67</v>
      </c>
      <c r="B56" s="281">
        <f t="shared" si="67"/>
        <v>4</v>
      </c>
      <c r="C56" s="281">
        <f t="shared" si="68"/>
        <v>2</v>
      </c>
      <c r="D56" s="281">
        <f t="shared" si="69"/>
        <v>27</v>
      </c>
      <c r="E56" s="281">
        <f t="shared" si="70"/>
        <v>39</v>
      </c>
      <c r="F56" s="281">
        <f t="shared" si="71"/>
        <v>111</v>
      </c>
      <c r="G56" s="281">
        <f t="shared" si="72"/>
        <v>149</v>
      </c>
      <c r="H56" s="281">
        <f t="shared" si="73"/>
        <v>123</v>
      </c>
      <c r="I56" s="281">
        <f t="shared" si="74"/>
        <v>120</v>
      </c>
      <c r="J56" s="281">
        <f t="shared" si="75"/>
        <v>122</v>
      </c>
      <c r="K56" s="281">
        <f t="shared" si="76"/>
        <v>131</v>
      </c>
      <c r="L56" s="281">
        <f t="shared" si="77"/>
        <v>101</v>
      </c>
      <c r="M56" s="281">
        <f t="shared" si="78"/>
        <v>142</v>
      </c>
      <c r="N56" s="281">
        <f t="shared" si="79"/>
        <v>68</v>
      </c>
      <c r="O56" s="281">
        <f t="shared" si="80"/>
        <v>58</v>
      </c>
      <c r="P56" s="281">
        <f t="shared" si="81"/>
        <v>60</v>
      </c>
      <c r="Q56" s="281">
        <f t="shared" si="82"/>
        <v>50</v>
      </c>
      <c r="R56" s="281">
        <f t="shared" si="83"/>
        <v>15</v>
      </c>
      <c r="S56" s="281">
        <f t="shared" si="84"/>
        <v>26</v>
      </c>
      <c r="T56" s="281">
        <f t="shared" si="85"/>
        <v>4</v>
      </c>
      <c r="U56" s="281">
        <f t="shared" si="86"/>
        <v>7</v>
      </c>
      <c r="W56" s="16" t="s">
        <v>65</v>
      </c>
      <c r="X56" s="764">
        <f t="shared" si="88"/>
        <v>157</v>
      </c>
      <c r="Y56" s="764">
        <f t="shared" si="89"/>
        <v>155</v>
      </c>
      <c r="Z56" s="764">
        <f t="shared" si="90"/>
        <v>380</v>
      </c>
      <c r="AA56" s="764">
        <f t="shared" si="91"/>
        <v>449</v>
      </c>
      <c r="AB56" s="764">
        <f t="shared" si="92"/>
        <v>908</v>
      </c>
      <c r="AC56" s="764">
        <f t="shared" si="93"/>
        <v>913</v>
      </c>
      <c r="AD56" s="764">
        <f t="shared" si="94"/>
        <v>991</v>
      </c>
      <c r="AE56" s="764">
        <f t="shared" si="95"/>
        <v>919</v>
      </c>
      <c r="AF56" s="764">
        <f t="shared" si="96"/>
        <v>791</v>
      </c>
      <c r="AG56" s="764">
        <f t="shared" si="97"/>
        <v>869</v>
      </c>
      <c r="AH56" s="764">
        <f t="shared" si="98"/>
        <v>527</v>
      </c>
      <c r="AI56" s="764">
        <f t="shared" si="99"/>
        <v>551</v>
      </c>
      <c r="AJ56" s="764">
        <f t="shared" si="100"/>
        <v>294</v>
      </c>
      <c r="AK56" s="764">
        <f t="shared" si="101"/>
        <v>266</v>
      </c>
      <c r="AL56" s="764">
        <f t="shared" si="102"/>
        <v>129</v>
      </c>
      <c r="AM56" s="764">
        <f t="shared" si="103"/>
        <v>119</v>
      </c>
      <c r="AN56" s="764">
        <f t="shared" si="104"/>
        <v>41</v>
      </c>
      <c r="AO56" s="764">
        <f t="shared" si="105"/>
        <v>76</v>
      </c>
      <c r="AP56" s="764">
        <f t="shared" si="106"/>
        <v>5</v>
      </c>
      <c r="AQ56" s="764">
        <f t="shared" si="107"/>
        <v>23</v>
      </c>
      <c r="AR56" s="764">
        <f t="shared" si="87"/>
        <v>82</v>
      </c>
      <c r="AT56" s="16" t="s">
        <v>65</v>
      </c>
      <c r="AU56" s="13">
        <v>4</v>
      </c>
      <c r="AV56" s="13">
        <v>23</v>
      </c>
      <c r="AW56" s="13">
        <v>12</v>
      </c>
      <c r="AX56" s="13">
        <v>16</v>
      </c>
      <c r="AY56" s="13">
        <v>16</v>
      </c>
      <c r="AZ56" s="13">
        <v>11</v>
      </c>
      <c r="BA56" s="13">
        <v>23</v>
      </c>
      <c r="BB56" s="13">
        <v>20</v>
      </c>
      <c r="BC56" s="13">
        <v>17</v>
      </c>
      <c r="BD56" s="13">
        <v>13</v>
      </c>
      <c r="BE56" s="13">
        <v>14</v>
      </c>
      <c r="BF56" s="13">
        <v>17</v>
      </c>
      <c r="BG56" s="13">
        <v>21</v>
      </c>
      <c r="BH56" s="13">
        <v>20</v>
      </c>
      <c r="BI56" s="13">
        <v>29</v>
      </c>
      <c r="BJ56" s="13">
        <v>53</v>
      </c>
      <c r="BK56" s="13">
        <v>44</v>
      </c>
      <c r="BL56" s="13">
        <v>60</v>
      </c>
      <c r="BM56" s="13">
        <v>123</v>
      </c>
      <c r="BN56" s="13">
        <v>68</v>
      </c>
      <c r="BO56" s="13">
        <v>91</v>
      </c>
      <c r="BP56" s="13">
        <v>77</v>
      </c>
      <c r="BQ56" s="13">
        <v>74</v>
      </c>
      <c r="BR56" s="13">
        <v>108</v>
      </c>
      <c r="BS56" s="13">
        <v>101</v>
      </c>
      <c r="BT56" s="13">
        <v>102</v>
      </c>
      <c r="BU56" s="13">
        <v>98</v>
      </c>
      <c r="BV56" s="13">
        <v>78</v>
      </c>
      <c r="BW56" s="13">
        <v>102</v>
      </c>
      <c r="BX56" s="13">
        <v>82</v>
      </c>
      <c r="BY56" s="13">
        <v>108</v>
      </c>
      <c r="BZ56" s="13">
        <v>103</v>
      </c>
      <c r="CA56" s="13">
        <v>88</v>
      </c>
      <c r="CB56" s="13">
        <v>100</v>
      </c>
      <c r="CC56" s="13">
        <v>93</v>
      </c>
      <c r="CD56" s="13">
        <v>85</v>
      </c>
      <c r="CE56" s="13">
        <v>96</v>
      </c>
      <c r="CF56" s="13">
        <v>74</v>
      </c>
      <c r="CG56" s="13">
        <v>83</v>
      </c>
      <c r="CH56" s="13">
        <v>89</v>
      </c>
      <c r="CI56" s="13">
        <v>84</v>
      </c>
      <c r="CJ56" s="13">
        <v>105</v>
      </c>
      <c r="CK56" s="13">
        <v>97</v>
      </c>
      <c r="CL56" s="13">
        <v>95</v>
      </c>
      <c r="CM56" s="13">
        <v>86</v>
      </c>
      <c r="CN56" s="13">
        <v>90</v>
      </c>
      <c r="CO56" s="13">
        <v>78</v>
      </c>
      <c r="CP56" s="13">
        <v>77</v>
      </c>
      <c r="CQ56" s="13">
        <v>86</v>
      </c>
      <c r="CR56" s="13">
        <v>71</v>
      </c>
      <c r="CS56" s="13">
        <v>76</v>
      </c>
      <c r="CT56" s="13">
        <v>69</v>
      </c>
      <c r="CU56" s="13">
        <v>50</v>
      </c>
      <c r="CV56" s="13">
        <v>57</v>
      </c>
      <c r="CW56" s="13">
        <v>41</v>
      </c>
      <c r="CX56" s="13">
        <v>48</v>
      </c>
      <c r="CY56" s="13">
        <v>55</v>
      </c>
      <c r="CZ56" s="13">
        <v>52</v>
      </c>
      <c r="DA56" s="13">
        <v>57</v>
      </c>
      <c r="DB56" s="13">
        <v>46</v>
      </c>
      <c r="DC56" s="13">
        <v>36</v>
      </c>
      <c r="DD56" s="13">
        <v>37</v>
      </c>
      <c r="DE56" s="13">
        <v>27</v>
      </c>
      <c r="DF56" s="13">
        <v>38</v>
      </c>
      <c r="DG56" s="13">
        <v>25</v>
      </c>
      <c r="DH56" s="13">
        <v>24</v>
      </c>
      <c r="DI56" s="13">
        <v>23</v>
      </c>
      <c r="DJ56" s="13">
        <v>21</v>
      </c>
      <c r="DK56" s="13">
        <v>14</v>
      </c>
      <c r="DL56" s="13">
        <v>21</v>
      </c>
      <c r="DM56" s="13">
        <v>14</v>
      </c>
      <c r="DN56" s="13">
        <v>12</v>
      </c>
      <c r="DO56" s="13">
        <v>15</v>
      </c>
      <c r="DP56" s="13">
        <v>8</v>
      </c>
      <c r="DQ56" s="13">
        <v>16</v>
      </c>
      <c r="DR56" s="13">
        <v>11</v>
      </c>
      <c r="DS56" s="13">
        <v>13</v>
      </c>
      <c r="DT56" s="13">
        <v>11</v>
      </c>
      <c r="DU56" s="13">
        <v>12</v>
      </c>
      <c r="DV56" s="13">
        <v>7</v>
      </c>
      <c r="DW56" s="13">
        <v>13</v>
      </c>
      <c r="DX56" s="13">
        <v>13</v>
      </c>
      <c r="DY56" s="13">
        <v>9</v>
      </c>
      <c r="DZ56" s="13">
        <v>8</v>
      </c>
      <c r="EA56" s="13">
        <v>3</v>
      </c>
      <c r="EB56" s="13">
        <v>7</v>
      </c>
      <c r="EC56" s="13">
        <v>11</v>
      </c>
      <c r="ED56" s="13">
        <v>6</v>
      </c>
      <c r="EE56" s="13">
        <v>2</v>
      </c>
      <c r="EF56" s="13">
        <v>4</v>
      </c>
      <c r="EG56" s="13">
        <v>4</v>
      </c>
      <c r="EH56" s="13">
        <v>8</v>
      </c>
      <c r="EI56" s="13">
        <v>3</v>
      </c>
      <c r="EJ56" s="13">
        <v>3</v>
      </c>
      <c r="EK56" s="13">
        <v>1</v>
      </c>
      <c r="EL56" s="13">
        <v>1</v>
      </c>
      <c r="EM56" s="13">
        <v>1</v>
      </c>
      <c r="EN56" s="13">
        <v>1</v>
      </c>
      <c r="EO56" s="13"/>
      <c r="EP56" s="13">
        <v>1</v>
      </c>
      <c r="EQ56" s="13"/>
      <c r="ER56" s="13"/>
      <c r="ES56" s="13"/>
      <c r="ET56" s="13"/>
      <c r="EU56" s="13"/>
      <c r="EV56" s="13"/>
      <c r="EW56" s="13"/>
      <c r="EX56" s="13"/>
      <c r="EY56" s="13"/>
      <c r="EZ56" s="13"/>
      <c r="FA56" s="60">
        <v>4340</v>
      </c>
      <c r="FB56" s="13">
        <v>4340</v>
      </c>
      <c r="FC56" s="16" t="s">
        <v>65</v>
      </c>
      <c r="FD56" s="13">
        <v>4</v>
      </c>
      <c r="FE56" s="13">
        <v>31</v>
      </c>
      <c r="FF56" s="13">
        <v>25</v>
      </c>
      <c r="FG56" s="13">
        <v>18</v>
      </c>
      <c r="FH56" s="13">
        <v>12</v>
      </c>
      <c r="FI56" s="13">
        <v>6</v>
      </c>
      <c r="FJ56" s="13">
        <v>17</v>
      </c>
      <c r="FK56" s="13">
        <v>10</v>
      </c>
      <c r="FL56" s="13">
        <v>14</v>
      </c>
      <c r="FM56" s="13">
        <v>20</v>
      </c>
      <c r="FN56" s="13">
        <v>15</v>
      </c>
      <c r="FO56" s="13">
        <v>16</v>
      </c>
      <c r="FP56" s="13">
        <v>20</v>
      </c>
      <c r="FQ56" s="13">
        <v>20</v>
      </c>
      <c r="FR56" s="13">
        <v>20</v>
      </c>
      <c r="FS56" s="13">
        <v>25</v>
      </c>
      <c r="FT56" s="13">
        <v>34</v>
      </c>
      <c r="FU56" s="13">
        <v>66</v>
      </c>
      <c r="FV56" s="13">
        <v>102</v>
      </c>
      <c r="FW56" s="13">
        <v>62</v>
      </c>
      <c r="FX56" s="13">
        <v>69</v>
      </c>
      <c r="FY56" s="13">
        <v>60</v>
      </c>
      <c r="FZ56" s="13">
        <v>81</v>
      </c>
      <c r="GA56" s="13">
        <v>97</v>
      </c>
      <c r="GB56" s="13">
        <v>82</v>
      </c>
      <c r="GC56" s="13">
        <v>99</v>
      </c>
      <c r="GD56" s="13">
        <v>95</v>
      </c>
      <c r="GE56" s="13">
        <v>107</v>
      </c>
      <c r="GF56" s="13">
        <v>106</v>
      </c>
      <c r="GG56" s="13">
        <v>112</v>
      </c>
      <c r="GH56" s="13">
        <v>102</v>
      </c>
      <c r="GI56" s="13">
        <v>119</v>
      </c>
      <c r="GJ56" s="13">
        <v>101</v>
      </c>
      <c r="GK56" s="13">
        <v>100</v>
      </c>
      <c r="GL56" s="13">
        <v>114</v>
      </c>
      <c r="GM56" s="13">
        <v>90</v>
      </c>
      <c r="GN56" s="13">
        <v>98</v>
      </c>
      <c r="GO56" s="13">
        <v>95</v>
      </c>
      <c r="GP56" s="13">
        <v>80</v>
      </c>
      <c r="GQ56" s="13">
        <v>92</v>
      </c>
      <c r="GR56" s="13">
        <v>89</v>
      </c>
      <c r="GS56" s="13">
        <v>92</v>
      </c>
      <c r="GT56" s="13">
        <v>93</v>
      </c>
      <c r="GU56" s="13">
        <v>90</v>
      </c>
      <c r="GV56" s="13">
        <v>68</v>
      </c>
      <c r="GW56" s="13">
        <v>59</v>
      </c>
      <c r="GX56" s="13">
        <v>73</v>
      </c>
      <c r="GY56" s="13">
        <v>72</v>
      </c>
      <c r="GZ56" s="13">
        <v>70</v>
      </c>
      <c r="HA56" s="13">
        <v>85</v>
      </c>
      <c r="HB56" s="13">
        <v>66</v>
      </c>
      <c r="HC56" s="13">
        <v>54</v>
      </c>
      <c r="HD56" s="13">
        <v>62</v>
      </c>
      <c r="HE56" s="13">
        <v>52</v>
      </c>
      <c r="HF56" s="13">
        <v>46</v>
      </c>
      <c r="HG56" s="13">
        <v>56</v>
      </c>
      <c r="HH56" s="13">
        <v>50</v>
      </c>
      <c r="HI56" s="13">
        <v>45</v>
      </c>
      <c r="HJ56" s="13">
        <v>50</v>
      </c>
      <c r="HK56" s="13">
        <v>46</v>
      </c>
      <c r="HL56" s="13">
        <v>44</v>
      </c>
      <c r="HM56" s="13">
        <v>34</v>
      </c>
      <c r="HN56" s="13">
        <v>34</v>
      </c>
      <c r="HO56" s="13">
        <v>25</v>
      </c>
      <c r="HP56" s="13">
        <v>40</v>
      </c>
      <c r="HQ56" s="13">
        <v>24</v>
      </c>
      <c r="HR56" s="13">
        <v>33</v>
      </c>
      <c r="HS56" s="13">
        <v>22</v>
      </c>
      <c r="HT56" s="13">
        <v>27</v>
      </c>
      <c r="HU56" s="13">
        <v>11</v>
      </c>
      <c r="HV56" s="13">
        <v>18</v>
      </c>
      <c r="HW56" s="13">
        <v>14</v>
      </c>
      <c r="HX56" s="13">
        <v>17</v>
      </c>
      <c r="HY56" s="13">
        <v>17</v>
      </c>
      <c r="HZ56" s="13">
        <v>12</v>
      </c>
      <c r="IA56" s="13">
        <v>9</v>
      </c>
      <c r="IB56" s="13">
        <v>15</v>
      </c>
      <c r="IC56" s="13">
        <v>9</v>
      </c>
      <c r="ID56" s="13">
        <v>12</v>
      </c>
      <c r="IE56" s="13">
        <v>6</v>
      </c>
      <c r="IF56" s="13">
        <v>7</v>
      </c>
      <c r="IG56" s="13">
        <v>4</v>
      </c>
      <c r="IH56" s="13">
        <v>2</v>
      </c>
      <c r="II56" s="13">
        <v>3</v>
      </c>
      <c r="IJ56" s="13">
        <v>6</v>
      </c>
      <c r="IK56" s="13">
        <v>5</v>
      </c>
      <c r="IL56" s="13">
        <v>1</v>
      </c>
      <c r="IM56" s="13">
        <v>5</v>
      </c>
      <c r="IN56" s="13">
        <v>4</v>
      </c>
      <c r="IO56" s="13">
        <v>4</v>
      </c>
      <c r="IP56" s="13">
        <v>2</v>
      </c>
      <c r="IQ56" s="13"/>
      <c r="IR56" s="13"/>
      <c r="IS56" s="13">
        <v>1</v>
      </c>
      <c r="IT56" s="13">
        <v>1</v>
      </c>
      <c r="IU56" s="13">
        <v>1</v>
      </c>
      <c r="IV56" s="13"/>
      <c r="IW56" s="13"/>
      <c r="IX56" s="13"/>
      <c r="IY56" s="13"/>
      <c r="IZ56" s="13"/>
      <c r="JA56" s="13"/>
      <c r="JB56" s="13"/>
      <c r="JC56" s="13"/>
      <c r="JD56" s="13"/>
      <c r="JE56" s="13"/>
      <c r="JF56" s="60">
        <v>4223</v>
      </c>
      <c r="JG56" s="13">
        <v>8</v>
      </c>
      <c r="JH56" s="13">
        <v>7</v>
      </c>
      <c r="JI56" s="13"/>
      <c r="JJ56" s="13"/>
      <c r="JK56" s="13">
        <v>2</v>
      </c>
      <c r="JL56" s="13"/>
      <c r="JM56" s="13"/>
      <c r="JN56" s="13"/>
      <c r="JO56" s="13"/>
      <c r="JP56" s="13"/>
      <c r="JQ56" s="13">
        <v>3</v>
      </c>
      <c r="JR56" s="13">
        <v>1</v>
      </c>
      <c r="JS56" s="13">
        <v>1</v>
      </c>
      <c r="JT56" s="13"/>
      <c r="JU56" s="13"/>
      <c r="JV56" s="13"/>
      <c r="JW56" s="13">
        <v>1</v>
      </c>
      <c r="JX56" s="13">
        <v>1</v>
      </c>
      <c r="JY56" s="13"/>
      <c r="JZ56" s="13">
        <v>1</v>
      </c>
      <c r="KA56" s="13">
        <v>2</v>
      </c>
      <c r="KB56" s="13"/>
      <c r="KC56" s="13"/>
      <c r="KD56" s="13">
        <v>1</v>
      </c>
      <c r="KE56" s="13">
        <v>1</v>
      </c>
      <c r="KF56" s="13"/>
      <c r="KG56" s="13">
        <v>3</v>
      </c>
      <c r="KH56" s="13">
        <v>2</v>
      </c>
      <c r="KI56" s="13">
        <v>2</v>
      </c>
      <c r="KJ56" s="13"/>
      <c r="KK56" s="13"/>
      <c r="KL56" s="13">
        <v>2</v>
      </c>
      <c r="KM56" s="13">
        <v>5</v>
      </c>
      <c r="KN56" s="13">
        <v>1</v>
      </c>
      <c r="KO56" s="13">
        <v>1</v>
      </c>
      <c r="KP56" s="13">
        <v>2</v>
      </c>
      <c r="KQ56" s="13"/>
      <c r="KR56" s="13">
        <v>1</v>
      </c>
      <c r="KS56" s="13">
        <v>1</v>
      </c>
      <c r="KT56" s="13"/>
      <c r="KU56" s="13"/>
      <c r="KV56" s="13">
        <v>3</v>
      </c>
      <c r="KW56" s="13"/>
      <c r="KX56" s="13"/>
      <c r="KY56" s="13"/>
      <c r="KZ56" s="13"/>
      <c r="LA56" s="13"/>
      <c r="LB56" s="13"/>
      <c r="LC56" s="13"/>
      <c r="LD56" s="13"/>
      <c r="LE56" s="13"/>
      <c r="LF56" s="13"/>
      <c r="LG56" s="13"/>
      <c r="LH56" s="13">
        <v>3</v>
      </c>
      <c r="LI56" s="13">
        <v>3</v>
      </c>
      <c r="LJ56" s="13"/>
      <c r="LK56" s="13">
        <v>1</v>
      </c>
      <c r="LL56" s="13"/>
      <c r="LM56" s="13"/>
      <c r="LN56" s="13"/>
      <c r="LO56" s="13">
        <v>1</v>
      </c>
      <c r="LP56" s="13"/>
      <c r="LQ56" s="13"/>
      <c r="LR56" s="13"/>
      <c r="LS56" s="13"/>
      <c r="LT56" s="13"/>
      <c r="LU56" s="13"/>
      <c r="LV56" s="13">
        <v>1</v>
      </c>
      <c r="LW56" s="13"/>
      <c r="LX56" s="13"/>
      <c r="LY56" s="13"/>
      <c r="LZ56" s="13"/>
      <c r="MA56" s="13">
        <v>1</v>
      </c>
      <c r="MB56" s="13"/>
      <c r="MC56" s="13">
        <v>1</v>
      </c>
      <c r="MD56" s="13"/>
      <c r="ME56" s="13"/>
      <c r="MF56" s="13"/>
      <c r="MG56" s="13"/>
      <c r="MH56" s="13"/>
      <c r="MI56" s="13"/>
      <c r="MJ56" s="13"/>
      <c r="MK56" s="13">
        <v>2</v>
      </c>
      <c r="ML56" s="13"/>
      <c r="MM56" s="13">
        <v>2</v>
      </c>
      <c r="MN56" s="13">
        <v>1</v>
      </c>
      <c r="MO56" s="13">
        <v>1</v>
      </c>
      <c r="MP56" s="13">
        <v>1</v>
      </c>
      <c r="MQ56" s="13">
        <v>1</v>
      </c>
      <c r="MR56" s="13"/>
      <c r="MS56" s="13">
        <v>1</v>
      </c>
      <c r="MT56" s="13">
        <v>3</v>
      </c>
      <c r="MU56" s="13">
        <v>1</v>
      </c>
      <c r="MV56" s="13">
        <v>1</v>
      </c>
      <c r="MW56" s="13">
        <v>1</v>
      </c>
      <c r="MX56" s="13">
        <v>1</v>
      </c>
      <c r="MY56" s="13"/>
      <c r="MZ56" s="13">
        <v>2</v>
      </c>
      <c r="NA56" s="13"/>
      <c r="NB56" s="13"/>
      <c r="NC56" s="13"/>
      <c r="ND56" s="13">
        <v>1</v>
      </c>
      <c r="NE56" s="13"/>
      <c r="NF56" s="13"/>
      <c r="NG56" s="13"/>
      <c r="NH56" s="13"/>
      <c r="NI56" s="13"/>
      <c r="NJ56" s="60">
        <v>82</v>
      </c>
      <c r="NK56" s="13">
        <v>4305</v>
      </c>
      <c r="NL56" s="448"/>
      <c r="NM56" s="448"/>
      <c r="NN56" s="448"/>
    </row>
    <row r="57" spans="1:378">
      <c r="A57" s="8" t="s">
        <v>68</v>
      </c>
      <c r="B57" s="281">
        <f t="shared" si="67"/>
        <v>9</v>
      </c>
      <c r="C57" s="281">
        <f t="shared" si="68"/>
        <v>5</v>
      </c>
      <c r="D57" s="281">
        <f t="shared" si="69"/>
        <v>23</v>
      </c>
      <c r="E57" s="281">
        <f t="shared" si="70"/>
        <v>24</v>
      </c>
      <c r="F57" s="281">
        <f t="shared" si="71"/>
        <v>41</v>
      </c>
      <c r="G57" s="281">
        <f t="shared" si="72"/>
        <v>33</v>
      </c>
      <c r="H57" s="281">
        <f t="shared" si="73"/>
        <v>31</v>
      </c>
      <c r="I57" s="281">
        <f t="shared" si="74"/>
        <v>34</v>
      </c>
      <c r="J57" s="281">
        <f t="shared" si="75"/>
        <v>30</v>
      </c>
      <c r="K57" s="281">
        <f t="shared" si="76"/>
        <v>33</v>
      </c>
      <c r="L57" s="281">
        <f t="shared" si="77"/>
        <v>20</v>
      </c>
      <c r="M57" s="281">
        <f t="shared" si="78"/>
        <v>19</v>
      </c>
      <c r="N57" s="281">
        <f t="shared" si="79"/>
        <v>9</v>
      </c>
      <c r="O57" s="281">
        <f t="shared" si="80"/>
        <v>9</v>
      </c>
      <c r="P57" s="281">
        <f t="shared" si="81"/>
        <v>5</v>
      </c>
      <c r="Q57" s="281">
        <f t="shared" si="82"/>
        <v>7</v>
      </c>
      <c r="R57" s="281">
        <f t="shared" si="83"/>
        <v>2</v>
      </c>
      <c r="S57" s="281">
        <f t="shared" si="84"/>
        <v>3</v>
      </c>
      <c r="T57" s="281">
        <f t="shared" si="85"/>
        <v>0</v>
      </c>
      <c r="U57" s="281">
        <f t="shared" si="86"/>
        <v>1</v>
      </c>
      <c r="W57" s="16" t="s">
        <v>192</v>
      </c>
      <c r="X57" s="764">
        <f t="shared" si="88"/>
        <v>3</v>
      </c>
      <c r="Y57" s="764">
        <f t="shared" si="89"/>
        <v>3</v>
      </c>
      <c r="Z57" s="764">
        <f t="shared" si="90"/>
        <v>22</v>
      </c>
      <c r="AA57" s="764">
        <f t="shared" si="91"/>
        <v>24</v>
      </c>
      <c r="AB57" s="764">
        <f t="shared" si="92"/>
        <v>101</v>
      </c>
      <c r="AC57" s="764">
        <f t="shared" si="93"/>
        <v>93</v>
      </c>
      <c r="AD57" s="764">
        <f t="shared" si="94"/>
        <v>166</v>
      </c>
      <c r="AE57" s="764">
        <f t="shared" si="95"/>
        <v>78</v>
      </c>
      <c r="AF57" s="764">
        <f t="shared" si="96"/>
        <v>127</v>
      </c>
      <c r="AG57" s="764">
        <f t="shared" si="97"/>
        <v>85</v>
      </c>
      <c r="AH57" s="764">
        <f t="shared" si="98"/>
        <v>64</v>
      </c>
      <c r="AI57" s="764">
        <f t="shared" si="99"/>
        <v>56</v>
      </c>
      <c r="AJ57" s="764">
        <f t="shared" si="100"/>
        <v>55</v>
      </c>
      <c r="AK57" s="764">
        <f t="shared" si="101"/>
        <v>35</v>
      </c>
      <c r="AL57" s="764">
        <f t="shared" si="102"/>
        <v>22</v>
      </c>
      <c r="AM57" s="764">
        <f t="shared" si="103"/>
        <v>20</v>
      </c>
      <c r="AN57" s="764">
        <f t="shared" si="104"/>
        <v>8</v>
      </c>
      <c r="AO57" s="764">
        <f t="shared" si="105"/>
        <v>13</v>
      </c>
      <c r="AP57" s="764">
        <f t="shared" si="106"/>
        <v>2</v>
      </c>
      <c r="AQ57" s="764">
        <f t="shared" si="107"/>
        <v>3</v>
      </c>
      <c r="AR57" s="764">
        <f t="shared" si="87"/>
        <v>8</v>
      </c>
      <c r="AT57" s="16" t="s">
        <v>192</v>
      </c>
      <c r="AU57" s="13"/>
      <c r="AV57" s="13"/>
      <c r="AW57" s="13">
        <v>1</v>
      </c>
      <c r="AX57" s="13"/>
      <c r="AY57" s="13"/>
      <c r="AZ57" s="13"/>
      <c r="BA57" s="13"/>
      <c r="BB57" s="13"/>
      <c r="BC57" s="13">
        <v>2</v>
      </c>
      <c r="BD57" s="13"/>
      <c r="BE57" s="13">
        <v>1</v>
      </c>
      <c r="BF57" s="13"/>
      <c r="BG57" s="13">
        <v>1</v>
      </c>
      <c r="BH57" s="13">
        <v>2</v>
      </c>
      <c r="BI57" s="13">
        <v>1</v>
      </c>
      <c r="BJ57" s="13">
        <v>5</v>
      </c>
      <c r="BK57" s="13">
        <v>3</v>
      </c>
      <c r="BL57" s="13">
        <v>1</v>
      </c>
      <c r="BM57" s="13">
        <v>6</v>
      </c>
      <c r="BN57" s="13">
        <v>4</v>
      </c>
      <c r="BO57" s="13">
        <v>7</v>
      </c>
      <c r="BP57" s="13">
        <v>9</v>
      </c>
      <c r="BQ57" s="13">
        <v>9</v>
      </c>
      <c r="BR57" s="13">
        <v>10</v>
      </c>
      <c r="BS57" s="13">
        <v>7</v>
      </c>
      <c r="BT57" s="13">
        <v>7</v>
      </c>
      <c r="BU57" s="13">
        <v>11</v>
      </c>
      <c r="BV57" s="13">
        <v>11</v>
      </c>
      <c r="BW57" s="13">
        <v>12</v>
      </c>
      <c r="BX57" s="13">
        <v>10</v>
      </c>
      <c r="BY57" s="13">
        <v>11</v>
      </c>
      <c r="BZ57" s="13">
        <v>6</v>
      </c>
      <c r="CA57" s="13">
        <v>7</v>
      </c>
      <c r="CB57" s="13">
        <v>4</v>
      </c>
      <c r="CC57" s="13">
        <v>7</v>
      </c>
      <c r="CD57" s="13">
        <v>8</v>
      </c>
      <c r="CE57" s="13">
        <v>6</v>
      </c>
      <c r="CF57" s="13">
        <v>10</v>
      </c>
      <c r="CG57" s="13">
        <v>12</v>
      </c>
      <c r="CH57" s="13">
        <v>7</v>
      </c>
      <c r="CI57" s="13">
        <v>9</v>
      </c>
      <c r="CJ57" s="13">
        <v>14</v>
      </c>
      <c r="CK57" s="13">
        <v>6</v>
      </c>
      <c r="CL57" s="13">
        <v>15</v>
      </c>
      <c r="CM57" s="13">
        <v>6</v>
      </c>
      <c r="CN57" s="13">
        <v>7</v>
      </c>
      <c r="CO57" s="13">
        <v>7</v>
      </c>
      <c r="CP57" s="13">
        <v>11</v>
      </c>
      <c r="CQ57" s="13">
        <v>4</v>
      </c>
      <c r="CR57" s="13">
        <v>6</v>
      </c>
      <c r="CS57" s="13">
        <v>6</v>
      </c>
      <c r="CT57" s="13">
        <v>3</v>
      </c>
      <c r="CU57" s="13">
        <v>5</v>
      </c>
      <c r="CV57" s="13">
        <v>9</v>
      </c>
      <c r="CW57" s="13">
        <v>6</v>
      </c>
      <c r="CX57" s="13">
        <v>8</v>
      </c>
      <c r="CY57" s="13">
        <v>7</v>
      </c>
      <c r="CZ57" s="13">
        <v>5</v>
      </c>
      <c r="DA57" s="13">
        <v>4</v>
      </c>
      <c r="DB57" s="13">
        <v>3</v>
      </c>
      <c r="DC57" s="13">
        <v>3</v>
      </c>
      <c r="DD57" s="13">
        <v>6</v>
      </c>
      <c r="DE57" s="13">
        <v>2</v>
      </c>
      <c r="DF57" s="13"/>
      <c r="DG57" s="13">
        <v>5</v>
      </c>
      <c r="DH57" s="13">
        <v>5</v>
      </c>
      <c r="DI57" s="13">
        <v>3</v>
      </c>
      <c r="DJ57" s="13">
        <v>6</v>
      </c>
      <c r="DK57" s="13">
        <v>4</v>
      </c>
      <c r="DL57" s="13">
        <v>1</v>
      </c>
      <c r="DM57" s="13">
        <v>1</v>
      </c>
      <c r="DN57" s="13">
        <v>1</v>
      </c>
      <c r="DO57" s="13"/>
      <c r="DP57" s="13">
        <v>4</v>
      </c>
      <c r="DQ57" s="13"/>
      <c r="DR57" s="13">
        <v>5</v>
      </c>
      <c r="DS57" s="13">
        <v>1</v>
      </c>
      <c r="DT57" s="13">
        <v>5</v>
      </c>
      <c r="DU57" s="13">
        <v>2</v>
      </c>
      <c r="DV57" s="13">
        <v>1</v>
      </c>
      <c r="DW57" s="13"/>
      <c r="DX57" s="13">
        <v>3</v>
      </c>
      <c r="DY57" s="13">
        <v>2</v>
      </c>
      <c r="DZ57" s="13">
        <v>3</v>
      </c>
      <c r="EA57" s="13">
        <v>2</v>
      </c>
      <c r="EB57" s="13"/>
      <c r="EC57" s="13">
        <v>1</v>
      </c>
      <c r="ED57" s="13">
        <v>1</v>
      </c>
      <c r="EE57" s="13"/>
      <c r="EF57" s="13">
        <v>1</v>
      </c>
      <c r="EG57" s="13">
        <v>2</v>
      </c>
      <c r="EH57" s="13"/>
      <c r="EI57" s="13"/>
      <c r="EJ57" s="13"/>
      <c r="EK57" s="13">
        <v>1</v>
      </c>
      <c r="EL57" s="13"/>
      <c r="EM57" s="13"/>
      <c r="EN57" s="13"/>
      <c r="EO57" s="13"/>
      <c r="EP57" s="13"/>
      <c r="EQ57" s="13"/>
      <c r="ER57" s="13"/>
      <c r="ES57" s="13"/>
      <c r="ET57" s="13"/>
      <c r="EU57" s="13"/>
      <c r="EV57" s="13"/>
      <c r="EW57" s="13"/>
      <c r="EX57" s="13"/>
      <c r="EY57" s="13"/>
      <c r="EZ57" s="13"/>
      <c r="FA57" s="60">
        <v>410</v>
      </c>
      <c r="FB57" s="13">
        <v>410</v>
      </c>
      <c r="FC57" s="16" t="s">
        <v>192</v>
      </c>
      <c r="FD57" s="13"/>
      <c r="FE57" s="13"/>
      <c r="FF57" s="13"/>
      <c r="FG57" s="13">
        <v>1</v>
      </c>
      <c r="FH57" s="13"/>
      <c r="FI57" s="13"/>
      <c r="FJ57" s="13">
        <v>1</v>
      </c>
      <c r="FK57" s="13"/>
      <c r="FL57" s="13"/>
      <c r="FM57" s="13">
        <v>1</v>
      </c>
      <c r="FN57" s="13">
        <v>1</v>
      </c>
      <c r="FO57" s="13"/>
      <c r="FP57" s="13"/>
      <c r="FQ57" s="13">
        <v>3</v>
      </c>
      <c r="FR57" s="13">
        <v>1</v>
      </c>
      <c r="FS57" s="13">
        <v>4</v>
      </c>
      <c r="FT57" s="13">
        <v>4</v>
      </c>
      <c r="FU57" s="13">
        <v>3</v>
      </c>
      <c r="FV57" s="13">
        <v>1</v>
      </c>
      <c r="FW57" s="13">
        <v>5</v>
      </c>
      <c r="FX57" s="13">
        <v>5</v>
      </c>
      <c r="FY57" s="13">
        <v>6</v>
      </c>
      <c r="FZ57" s="13">
        <v>12</v>
      </c>
      <c r="GA57" s="13">
        <v>12</v>
      </c>
      <c r="GB57" s="13">
        <v>17</v>
      </c>
      <c r="GC57" s="13">
        <v>9</v>
      </c>
      <c r="GD57" s="13">
        <v>10</v>
      </c>
      <c r="GE57" s="13">
        <v>11</v>
      </c>
      <c r="GF57" s="13">
        <v>9</v>
      </c>
      <c r="GG57" s="13">
        <v>10</v>
      </c>
      <c r="GH57" s="13">
        <v>8</v>
      </c>
      <c r="GI57" s="13">
        <v>17</v>
      </c>
      <c r="GJ57" s="13">
        <v>17</v>
      </c>
      <c r="GK57" s="13">
        <v>20</v>
      </c>
      <c r="GL57" s="13">
        <v>23</v>
      </c>
      <c r="GM57" s="13">
        <v>18</v>
      </c>
      <c r="GN57" s="13">
        <v>15</v>
      </c>
      <c r="GO57" s="13">
        <v>21</v>
      </c>
      <c r="GP57" s="13">
        <v>8</v>
      </c>
      <c r="GQ57" s="13">
        <v>19</v>
      </c>
      <c r="GR57" s="13">
        <v>16</v>
      </c>
      <c r="GS57" s="13">
        <v>28</v>
      </c>
      <c r="GT57" s="13">
        <v>20</v>
      </c>
      <c r="GU57" s="13">
        <v>16</v>
      </c>
      <c r="GV57" s="13">
        <v>9</v>
      </c>
      <c r="GW57" s="13">
        <v>10</v>
      </c>
      <c r="GX57" s="13">
        <v>7</v>
      </c>
      <c r="GY57" s="13">
        <v>7</v>
      </c>
      <c r="GZ57" s="13">
        <v>4</v>
      </c>
      <c r="HA57" s="13">
        <v>10</v>
      </c>
      <c r="HB57" s="13">
        <v>8</v>
      </c>
      <c r="HC57" s="13">
        <v>6</v>
      </c>
      <c r="HD57" s="13">
        <v>8</v>
      </c>
      <c r="HE57" s="13">
        <v>6</v>
      </c>
      <c r="HF57" s="13">
        <v>7</v>
      </c>
      <c r="HG57" s="13">
        <v>6</v>
      </c>
      <c r="HH57" s="13">
        <v>8</v>
      </c>
      <c r="HI57" s="13">
        <v>4</v>
      </c>
      <c r="HJ57" s="13">
        <v>8</v>
      </c>
      <c r="HK57" s="13">
        <v>3</v>
      </c>
      <c r="HL57" s="13">
        <v>7</v>
      </c>
      <c r="HM57" s="13">
        <v>8</v>
      </c>
      <c r="HN57" s="13">
        <v>4</v>
      </c>
      <c r="HO57" s="13">
        <v>4</v>
      </c>
      <c r="HP57" s="13">
        <v>6</v>
      </c>
      <c r="HQ57" s="13">
        <v>8</v>
      </c>
      <c r="HR57" s="13">
        <v>5</v>
      </c>
      <c r="HS57" s="13">
        <v>2</v>
      </c>
      <c r="HT57" s="13">
        <v>3</v>
      </c>
      <c r="HU57" s="13">
        <v>8</v>
      </c>
      <c r="HV57" s="13">
        <v>3</v>
      </c>
      <c r="HW57" s="13">
        <v>3</v>
      </c>
      <c r="HX57" s="13">
        <v>3</v>
      </c>
      <c r="HY57" s="13">
        <v>2</v>
      </c>
      <c r="HZ57" s="13">
        <v>1</v>
      </c>
      <c r="IA57" s="13">
        <v>1</v>
      </c>
      <c r="IB57" s="13">
        <v>4</v>
      </c>
      <c r="IC57" s="13">
        <v>3</v>
      </c>
      <c r="ID57" s="13"/>
      <c r="IE57" s="13">
        <v>2</v>
      </c>
      <c r="IF57" s="13">
        <v>1</v>
      </c>
      <c r="IG57" s="13"/>
      <c r="IH57" s="13">
        <v>2</v>
      </c>
      <c r="II57" s="13">
        <v>2</v>
      </c>
      <c r="IJ57" s="13">
        <v>1</v>
      </c>
      <c r="IK57" s="13"/>
      <c r="IL57" s="13">
        <v>1</v>
      </c>
      <c r="IM57" s="13"/>
      <c r="IN57" s="13">
        <v>1</v>
      </c>
      <c r="IO57" s="13"/>
      <c r="IP57" s="13"/>
      <c r="IQ57" s="13"/>
      <c r="IR57" s="13">
        <v>1</v>
      </c>
      <c r="IS57" s="13"/>
      <c r="IT57" s="13"/>
      <c r="IU57" s="13">
        <v>1</v>
      </c>
      <c r="IV57" s="13"/>
      <c r="IW57" s="13"/>
      <c r="IX57" s="13"/>
      <c r="IY57" s="13"/>
      <c r="IZ57" s="13"/>
      <c r="JA57" s="13"/>
      <c r="JB57" s="13"/>
      <c r="JC57" s="13"/>
      <c r="JD57" s="13"/>
      <c r="JE57" s="13"/>
      <c r="JF57" s="60">
        <v>570</v>
      </c>
      <c r="JG57" s="13"/>
      <c r="JH57" s="13"/>
      <c r="JI57" s="13"/>
      <c r="JJ57" s="13"/>
      <c r="JK57" s="13"/>
      <c r="JL57" s="13"/>
      <c r="JM57" s="13"/>
      <c r="JN57" s="13"/>
      <c r="JO57" s="13"/>
      <c r="JP57" s="13"/>
      <c r="JQ57" s="13"/>
      <c r="JR57" s="13"/>
      <c r="JS57" s="13"/>
      <c r="JT57" s="13"/>
      <c r="JU57" s="13"/>
      <c r="JV57" s="13"/>
      <c r="JW57" s="13"/>
      <c r="JX57" s="13"/>
      <c r="JY57" s="13"/>
      <c r="JZ57" s="13"/>
      <c r="KA57" s="13"/>
      <c r="KB57" s="13">
        <v>1</v>
      </c>
      <c r="KC57" s="13"/>
      <c r="KD57" s="13"/>
      <c r="KE57" s="13"/>
      <c r="KF57" s="13"/>
      <c r="KG57" s="13">
        <v>2</v>
      </c>
      <c r="KH57" s="13"/>
      <c r="KI57" s="13">
        <v>1</v>
      </c>
      <c r="KJ57" s="13"/>
      <c r="KK57" s="13"/>
      <c r="KL57" s="13">
        <v>1</v>
      </c>
      <c r="KM57" s="13"/>
      <c r="KN57" s="13"/>
      <c r="KO57" s="13"/>
      <c r="KP57" s="13"/>
      <c r="KQ57" s="13"/>
      <c r="KR57" s="13">
        <v>1</v>
      </c>
      <c r="KS57" s="13"/>
      <c r="KT57" s="13"/>
      <c r="KU57" s="13"/>
      <c r="KV57" s="13"/>
      <c r="KW57" s="13"/>
      <c r="KX57" s="13"/>
      <c r="KY57" s="13"/>
      <c r="KZ57" s="13"/>
      <c r="LA57" s="13"/>
      <c r="LB57" s="13"/>
      <c r="LC57" s="13"/>
      <c r="LD57" s="13"/>
      <c r="LE57" s="13"/>
      <c r="LF57" s="13"/>
      <c r="LG57" s="13"/>
      <c r="LH57" s="13"/>
      <c r="LI57" s="13"/>
      <c r="LJ57" s="13"/>
      <c r="LK57" s="13"/>
      <c r="LL57" s="13"/>
      <c r="LM57" s="13"/>
      <c r="LN57" s="13">
        <v>1</v>
      </c>
      <c r="LO57" s="13"/>
      <c r="LP57" s="13"/>
      <c r="LQ57" s="13"/>
      <c r="LR57" s="13"/>
      <c r="LS57" s="13"/>
      <c r="LT57" s="13"/>
      <c r="LU57" s="13"/>
      <c r="LV57" s="13"/>
      <c r="LW57" s="13"/>
      <c r="LX57" s="13"/>
      <c r="LY57" s="13"/>
      <c r="LZ57" s="13"/>
      <c r="MA57" s="13"/>
      <c r="MB57" s="13"/>
      <c r="MC57" s="13"/>
      <c r="MD57" s="13"/>
      <c r="ME57" s="13"/>
      <c r="MF57" s="13"/>
      <c r="MG57" s="13"/>
      <c r="MH57" s="13"/>
      <c r="MI57" s="13"/>
      <c r="MJ57" s="13"/>
      <c r="MK57" s="13"/>
      <c r="ML57" s="13"/>
      <c r="MM57" s="13"/>
      <c r="MN57" s="13"/>
      <c r="MO57" s="13"/>
      <c r="MP57" s="13">
        <v>1</v>
      </c>
      <c r="MQ57" s="13"/>
      <c r="MR57" s="13"/>
      <c r="MS57" s="13"/>
      <c r="MT57" s="13"/>
      <c r="MU57" s="13"/>
      <c r="MV57" s="13"/>
      <c r="MW57" s="13"/>
      <c r="MX57" s="13"/>
      <c r="MY57" s="13"/>
      <c r="MZ57" s="13"/>
      <c r="NA57" s="13"/>
      <c r="NB57" s="13"/>
      <c r="NC57" s="13"/>
      <c r="ND57" s="13"/>
      <c r="NE57" s="13"/>
      <c r="NF57" s="13"/>
      <c r="NG57" s="13"/>
      <c r="NH57" s="13"/>
      <c r="NI57" s="13"/>
      <c r="NJ57" s="60">
        <v>8</v>
      </c>
      <c r="NK57" s="13">
        <v>578</v>
      </c>
      <c r="NL57" s="448"/>
      <c r="NM57" s="448"/>
      <c r="NN57" s="448"/>
    </row>
    <row r="58" spans="1:378">
      <c r="A58" s="8" t="s">
        <v>69</v>
      </c>
      <c r="B58" s="281">
        <f t="shared" si="67"/>
        <v>5</v>
      </c>
      <c r="C58" s="281">
        <f t="shared" si="68"/>
        <v>4</v>
      </c>
      <c r="D58" s="281">
        <f t="shared" si="69"/>
        <v>34</v>
      </c>
      <c r="E58" s="281">
        <f t="shared" si="70"/>
        <v>20</v>
      </c>
      <c r="F58" s="281">
        <f t="shared" si="71"/>
        <v>71</v>
      </c>
      <c r="G58" s="281">
        <f t="shared" si="72"/>
        <v>78</v>
      </c>
      <c r="H58" s="281">
        <f t="shared" si="73"/>
        <v>65</v>
      </c>
      <c r="I58" s="281">
        <f t="shared" si="74"/>
        <v>94</v>
      </c>
      <c r="J58" s="281">
        <f t="shared" si="75"/>
        <v>69</v>
      </c>
      <c r="K58" s="281">
        <f t="shared" si="76"/>
        <v>76</v>
      </c>
      <c r="L58" s="281">
        <f t="shared" si="77"/>
        <v>55</v>
      </c>
      <c r="M58" s="281">
        <f t="shared" si="78"/>
        <v>63</v>
      </c>
      <c r="N58" s="281">
        <f t="shared" si="79"/>
        <v>41</v>
      </c>
      <c r="O58" s="281">
        <f t="shared" si="80"/>
        <v>37</v>
      </c>
      <c r="P58" s="281">
        <f t="shared" si="81"/>
        <v>25</v>
      </c>
      <c r="Q58" s="281">
        <f t="shared" si="82"/>
        <v>24</v>
      </c>
      <c r="R58" s="281">
        <f t="shared" si="83"/>
        <v>4</v>
      </c>
      <c r="S58" s="281">
        <f t="shared" si="84"/>
        <v>22</v>
      </c>
      <c r="T58" s="281">
        <f t="shared" si="85"/>
        <v>0</v>
      </c>
      <c r="U58" s="281">
        <f t="shared" si="86"/>
        <v>3</v>
      </c>
      <c r="W58" s="16" t="s">
        <v>67</v>
      </c>
      <c r="X58" s="764">
        <f t="shared" si="88"/>
        <v>4</v>
      </c>
      <c r="Y58" s="764">
        <f t="shared" si="89"/>
        <v>2</v>
      </c>
      <c r="Z58" s="764">
        <f t="shared" si="90"/>
        <v>27</v>
      </c>
      <c r="AA58" s="764">
        <f t="shared" si="91"/>
        <v>39</v>
      </c>
      <c r="AB58" s="764">
        <f t="shared" si="92"/>
        <v>111</v>
      </c>
      <c r="AC58" s="764">
        <f t="shared" si="93"/>
        <v>149</v>
      </c>
      <c r="AD58" s="764">
        <f t="shared" si="94"/>
        <v>123</v>
      </c>
      <c r="AE58" s="764">
        <f t="shared" si="95"/>
        <v>120</v>
      </c>
      <c r="AF58" s="764">
        <f t="shared" si="96"/>
        <v>122</v>
      </c>
      <c r="AG58" s="764">
        <f t="shared" si="97"/>
        <v>131</v>
      </c>
      <c r="AH58" s="764">
        <f t="shared" si="98"/>
        <v>101</v>
      </c>
      <c r="AI58" s="764">
        <f t="shared" si="99"/>
        <v>142</v>
      </c>
      <c r="AJ58" s="764">
        <f t="shared" si="100"/>
        <v>68</v>
      </c>
      <c r="AK58" s="764">
        <f t="shared" si="101"/>
        <v>58</v>
      </c>
      <c r="AL58" s="764">
        <f t="shared" si="102"/>
        <v>60</v>
      </c>
      <c r="AM58" s="764">
        <f t="shared" si="103"/>
        <v>50</v>
      </c>
      <c r="AN58" s="764">
        <f t="shared" si="104"/>
        <v>15</v>
      </c>
      <c r="AO58" s="764">
        <f t="shared" si="105"/>
        <v>26</v>
      </c>
      <c r="AP58" s="764">
        <f t="shared" si="106"/>
        <v>4</v>
      </c>
      <c r="AQ58" s="764">
        <f t="shared" si="107"/>
        <v>7</v>
      </c>
      <c r="AR58" s="764">
        <f t="shared" si="87"/>
        <v>15</v>
      </c>
      <c r="AT58" s="16" t="s">
        <v>67</v>
      </c>
      <c r="AU58" s="13"/>
      <c r="AV58" s="13">
        <v>1</v>
      </c>
      <c r="AW58" s="13">
        <v>1</v>
      </c>
      <c r="AX58" s="13"/>
      <c r="AY58" s="13"/>
      <c r="AZ58" s="13"/>
      <c r="BA58" s="13"/>
      <c r="BB58" s="13"/>
      <c r="BC58" s="13"/>
      <c r="BD58" s="13"/>
      <c r="BE58" s="13">
        <v>1</v>
      </c>
      <c r="BF58" s="13"/>
      <c r="BG58" s="13">
        <v>2</v>
      </c>
      <c r="BH58" s="13"/>
      <c r="BI58" s="13">
        <v>2</v>
      </c>
      <c r="BJ58" s="13">
        <v>4</v>
      </c>
      <c r="BK58" s="13">
        <v>3</v>
      </c>
      <c r="BL58" s="13">
        <v>7</v>
      </c>
      <c r="BM58" s="13">
        <v>7</v>
      </c>
      <c r="BN58" s="13">
        <v>13</v>
      </c>
      <c r="BO58" s="13">
        <v>17</v>
      </c>
      <c r="BP58" s="13">
        <v>14</v>
      </c>
      <c r="BQ58" s="13">
        <v>14</v>
      </c>
      <c r="BR58" s="13">
        <v>13</v>
      </c>
      <c r="BS58" s="13">
        <v>14</v>
      </c>
      <c r="BT58" s="13">
        <v>18</v>
      </c>
      <c r="BU58" s="13">
        <v>12</v>
      </c>
      <c r="BV58" s="13">
        <v>17</v>
      </c>
      <c r="BW58" s="13">
        <v>15</v>
      </c>
      <c r="BX58" s="13">
        <v>15</v>
      </c>
      <c r="BY58" s="13">
        <v>16</v>
      </c>
      <c r="BZ58" s="13">
        <v>8</v>
      </c>
      <c r="CA58" s="13">
        <v>13</v>
      </c>
      <c r="CB58" s="13">
        <v>7</v>
      </c>
      <c r="CC58" s="13">
        <v>17</v>
      </c>
      <c r="CD58" s="13">
        <v>11</v>
      </c>
      <c r="CE58" s="13">
        <v>18</v>
      </c>
      <c r="CF58" s="13">
        <v>13</v>
      </c>
      <c r="CG58" s="13">
        <v>8</v>
      </c>
      <c r="CH58" s="13">
        <v>9</v>
      </c>
      <c r="CI58" s="13">
        <v>16</v>
      </c>
      <c r="CJ58" s="13">
        <v>12</v>
      </c>
      <c r="CK58" s="13">
        <v>15</v>
      </c>
      <c r="CL58" s="13">
        <v>15</v>
      </c>
      <c r="CM58" s="13">
        <v>12</v>
      </c>
      <c r="CN58" s="13">
        <v>6</v>
      </c>
      <c r="CO58" s="13">
        <v>20</v>
      </c>
      <c r="CP58" s="13">
        <v>7</v>
      </c>
      <c r="CQ58" s="13">
        <v>15</v>
      </c>
      <c r="CR58" s="13">
        <v>13</v>
      </c>
      <c r="CS58" s="13">
        <v>19</v>
      </c>
      <c r="CT58" s="13">
        <v>17</v>
      </c>
      <c r="CU58" s="13">
        <v>16</v>
      </c>
      <c r="CV58" s="13">
        <v>14</v>
      </c>
      <c r="CW58" s="13">
        <v>15</v>
      </c>
      <c r="CX58" s="13">
        <v>22</v>
      </c>
      <c r="CY58" s="13">
        <v>11</v>
      </c>
      <c r="CZ58" s="13">
        <v>6</v>
      </c>
      <c r="DA58" s="13">
        <v>13</v>
      </c>
      <c r="DB58" s="13">
        <v>9</v>
      </c>
      <c r="DC58" s="13">
        <v>4</v>
      </c>
      <c r="DD58" s="13">
        <v>5</v>
      </c>
      <c r="DE58" s="13">
        <v>2</v>
      </c>
      <c r="DF58" s="13">
        <v>6</v>
      </c>
      <c r="DG58" s="13">
        <v>7</v>
      </c>
      <c r="DH58" s="13">
        <v>8</v>
      </c>
      <c r="DI58" s="13">
        <v>5</v>
      </c>
      <c r="DJ58" s="13">
        <v>9</v>
      </c>
      <c r="DK58" s="13">
        <v>6</v>
      </c>
      <c r="DL58" s="13">
        <v>6</v>
      </c>
      <c r="DM58" s="13">
        <v>6</v>
      </c>
      <c r="DN58" s="13">
        <v>6</v>
      </c>
      <c r="DO58" s="13">
        <v>6</v>
      </c>
      <c r="DP58" s="13">
        <v>6</v>
      </c>
      <c r="DQ58" s="13">
        <v>2</v>
      </c>
      <c r="DR58" s="13">
        <v>6</v>
      </c>
      <c r="DS58" s="13">
        <v>4</v>
      </c>
      <c r="DT58" s="13">
        <v>3</v>
      </c>
      <c r="DU58" s="13">
        <v>7</v>
      </c>
      <c r="DV58" s="13">
        <v>4</v>
      </c>
      <c r="DW58" s="13">
        <v>4</v>
      </c>
      <c r="DX58" s="13">
        <v>4</v>
      </c>
      <c r="DY58" s="13">
        <v>5</v>
      </c>
      <c r="DZ58" s="13">
        <v>2</v>
      </c>
      <c r="EA58" s="13">
        <v>2</v>
      </c>
      <c r="EB58" s="13">
        <v>3</v>
      </c>
      <c r="EC58" s="13">
        <v>1</v>
      </c>
      <c r="ED58" s="13">
        <v>4</v>
      </c>
      <c r="EE58" s="13"/>
      <c r="EF58" s="13">
        <v>1</v>
      </c>
      <c r="EG58" s="13">
        <v>2</v>
      </c>
      <c r="EH58" s="13">
        <v>1</v>
      </c>
      <c r="EI58" s="13">
        <v>1</v>
      </c>
      <c r="EJ58" s="13">
        <v>1</v>
      </c>
      <c r="EK58" s="13"/>
      <c r="EL58" s="13">
        <v>1</v>
      </c>
      <c r="EM58" s="13">
        <v>1</v>
      </c>
      <c r="EN58" s="13"/>
      <c r="EO58" s="13"/>
      <c r="EP58" s="13"/>
      <c r="EQ58" s="13"/>
      <c r="ER58" s="13"/>
      <c r="ES58" s="13"/>
      <c r="ET58" s="13"/>
      <c r="EU58" s="13"/>
      <c r="EV58" s="13"/>
      <c r="EW58" s="13"/>
      <c r="EX58" s="13"/>
      <c r="EY58" s="13"/>
      <c r="EZ58" s="13"/>
      <c r="FA58" s="60">
        <v>724</v>
      </c>
      <c r="FB58" s="13">
        <v>724</v>
      </c>
      <c r="FC58" s="16" t="s">
        <v>67</v>
      </c>
      <c r="FD58" s="13"/>
      <c r="FE58" s="13">
        <v>2</v>
      </c>
      <c r="FF58" s="13">
        <v>1</v>
      </c>
      <c r="FG58" s="13">
        <v>1</v>
      </c>
      <c r="FH58" s="13"/>
      <c r="FI58" s="13"/>
      <c r="FJ58" s="13"/>
      <c r="FK58" s="13"/>
      <c r="FL58" s="13"/>
      <c r="FM58" s="13"/>
      <c r="FN58" s="13">
        <v>1</v>
      </c>
      <c r="FO58" s="13">
        <v>1</v>
      </c>
      <c r="FP58" s="13"/>
      <c r="FQ58" s="13">
        <v>2</v>
      </c>
      <c r="FR58" s="13">
        <v>4</v>
      </c>
      <c r="FS58" s="13">
        <v>1</v>
      </c>
      <c r="FT58" s="13">
        <v>5</v>
      </c>
      <c r="FU58" s="13">
        <v>5</v>
      </c>
      <c r="FV58" s="13">
        <v>3</v>
      </c>
      <c r="FW58" s="13">
        <v>5</v>
      </c>
      <c r="FX58" s="13">
        <v>8</v>
      </c>
      <c r="FY58" s="13">
        <v>10</v>
      </c>
      <c r="FZ58" s="13">
        <v>9</v>
      </c>
      <c r="GA58" s="13">
        <v>12</v>
      </c>
      <c r="GB58" s="13">
        <v>14</v>
      </c>
      <c r="GC58" s="13">
        <v>12</v>
      </c>
      <c r="GD58" s="13">
        <v>14</v>
      </c>
      <c r="GE58" s="13">
        <v>12</v>
      </c>
      <c r="GF58" s="13">
        <v>8</v>
      </c>
      <c r="GG58" s="13">
        <v>12</v>
      </c>
      <c r="GH58" s="13">
        <v>11</v>
      </c>
      <c r="GI58" s="13">
        <v>12</v>
      </c>
      <c r="GJ58" s="13">
        <v>11</v>
      </c>
      <c r="GK58" s="13">
        <v>18</v>
      </c>
      <c r="GL58" s="13">
        <v>10</v>
      </c>
      <c r="GM58" s="13">
        <v>14</v>
      </c>
      <c r="GN58" s="13">
        <v>11</v>
      </c>
      <c r="GO58" s="13">
        <v>9</v>
      </c>
      <c r="GP58" s="13">
        <v>9</v>
      </c>
      <c r="GQ58" s="13">
        <v>18</v>
      </c>
      <c r="GR58" s="13">
        <v>15</v>
      </c>
      <c r="GS58" s="13">
        <v>18</v>
      </c>
      <c r="GT58" s="13">
        <v>13</v>
      </c>
      <c r="GU58" s="13">
        <v>8</v>
      </c>
      <c r="GV58" s="13">
        <v>7</v>
      </c>
      <c r="GW58" s="13">
        <v>15</v>
      </c>
      <c r="GX58" s="13">
        <v>12</v>
      </c>
      <c r="GY58" s="13">
        <v>6</v>
      </c>
      <c r="GZ58" s="13">
        <v>12</v>
      </c>
      <c r="HA58" s="13">
        <v>16</v>
      </c>
      <c r="HB58" s="13">
        <v>10</v>
      </c>
      <c r="HC58" s="13">
        <v>16</v>
      </c>
      <c r="HD58" s="13">
        <v>12</v>
      </c>
      <c r="HE58" s="13">
        <v>10</v>
      </c>
      <c r="HF58" s="13">
        <v>7</v>
      </c>
      <c r="HG58" s="13">
        <v>7</v>
      </c>
      <c r="HH58" s="13">
        <v>6</v>
      </c>
      <c r="HI58" s="13">
        <v>17</v>
      </c>
      <c r="HJ58" s="13">
        <v>8</v>
      </c>
      <c r="HK58" s="13">
        <v>8</v>
      </c>
      <c r="HL58" s="13">
        <v>3</v>
      </c>
      <c r="HM58" s="13">
        <v>9</v>
      </c>
      <c r="HN58" s="13">
        <v>4</v>
      </c>
      <c r="HO58" s="13">
        <v>6</v>
      </c>
      <c r="HP58" s="13">
        <v>5</v>
      </c>
      <c r="HQ58" s="13">
        <v>7</v>
      </c>
      <c r="HR58" s="13">
        <v>6</v>
      </c>
      <c r="HS58" s="13">
        <v>7</v>
      </c>
      <c r="HT58" s="13">
        <v>11</v>
      </c>
      <c r="HU58" s="13">
        <v>10</v>
      </c>
      <c r="HV58" s="13">
        <v>10</v>
      </c>
      <c r="HW58" s="13">
        <v>7</v>
      </c>
      <c r="HX58" s="13">
        <v>6</v>
      </c>
      <c r="HY58" s="13">
        <v>6</v>
      </c>
      <c r="HZ58" s="13">
        <v>4</v>
      </c>
      <c r="IA58" s="13">
        <v>8</v>
      </c>
      <c r="IB58" s="13">
        <v>4</v>
      </c>
      <c r="IC58" s="13">
        <v>7</v>
      </c>
      <c r="ID58" s="13">
        <v>4</v>
      </c>
      <c r="IE58" s="13">
        <v>4</v>
      </c>
      <c r="IF58" s="13">
        <v>2</v>
      </c>
      <c r="IG58" s="13">
        <v>3</v>
      </c>
      <c r="IH58" s="13"/>
      <c r="II58" s="13"/>
      <c r="IJ58" s="13">
        <v>3</v>
      </c>
      <c r="IK58" s="13">
        <v>2</v>
      </c>
      <c r="IL58" s="13">
        <v>2</v>
      </c>
      <c r="IM58" s="13"/>
      <c r="IN58" s="13">
        <v>2</v>
      </c>
      <c r="IO58" s="13">
        <v>1</v>
      </c>
      <c r="IP58" s="13">
        <v>1</v>
      </c>
      <c r="IQ58" s="13">
        <v>1</v>
      </c>
      <c r="IR58" s="13"/>
      <c r="IS58" s="13"/>
      <c r="IT58" s="13"/>
      <c r="IU58" s="13"/>
      <c r="IV58" s="13"/>
      <c r="IW58" s="13"/>
      <c r="IX58" s="13">
        <v>2</v>
      </c>
      <c r="IY58" s="13"/>
      <c r="IZ58" s="13"/>
      <c r="JA58" s="13"/>
      <c r="JB58" s="13"/>
      <c r="JC58" s="13"/>
      <c r="JD58" s="13"/>
      <c r="JE58" s="13"/>
      <c r="JF58" s="60">
        <v>635</v>
      </c>
      <c r="JG58" s="13"/>
      <c r="JH58" s="13"/>
      <c r="JI58" s="13"/>
      <c r="JJ58" s="13"/>
      <c r="JK58" s="13"/>
      <c r="JL58" s="13"/>
      <c r="JM58" s="13"/>
      <c r="JN58" s="13"/>
      <c r="JO58" s="13"/>
      <c r="JP58" s="13"/>
      <c r="JQ58" s="13"/>
      <c r="JR58" s="13"/>
      <c r="JS58" s="13"/>
      <c r="JT58" s="13"/>
      <c r="JU58" s="13">
        <v>1</v>
      </c>
      <c r="JV58" s="13"/>
      <c r="JW58" s="13"/>
      <c r="JX58" s="13">
        <v>1</v>
      </c>
      <c r="JY58" s="13"/>
      <c r="JZ58" s="13">
        <v>1</v>
      </c>
      <c r="KA58" s="13"/>
      <c r="KB58" s="13"/>
      <c r="KC58" s="13"/>
      <c r="KD58" s="13"/>
      <c r="KE58" s="13">
        <v>1</v>
      </c>
      <c r="KF58" s="13"/>
      <c r="KG58" s="13"/>
      <c r="KH58" s="13"/>
      <c r="KI58" s="13"/>
      <c r="KJ58" s="13"/>
      <c r="KK58" s="13"/>
      <c r="KL58" s="13"/>
      <c r="KM58" s="13"/>
      <c r="KN58" s="13">
        <v>1</v>
      </c>
      <c r="KO58" s="13"/>
      <c r="KP58" s="13"/>
      <c r="KQ58" s="13"/>
      <c r="KR58" s="13"/>
      <c r="KS58" s="13"/>
      <c r="KT58" s="13"/>
      <c r="KU58" s="13"/>
      <c r="KV58" s="13">
        <v>1</v>
      </c>
      <c r="KW58" s="13"/>
      <c r="KX58" s="13"/>
      <c r="KY58" s="13"/>
      <c r="KZ58" s="13"/>
      <c r="LA58" s="13"/>
      <c r="LB58" s="13"/>
      <c r="LC58" s="13"/>
      <c r="LD58" s="13"/>
      <c r="LE58" s="13"/>
      <c r="LF58" s="13"/>
      <c r="LG58" s="13"/>
      <c r="LH58" s="13"/>
      <c r="LI58" s="13"/>
      <c r="LJ58" s="13"/>
      <c r="LK58" s="13"/>
      <c r="LL58" s="13"/>
      <c r="LM58" s="13"/>
      <c r="LN58" s="13"/>
      <c r="LO58" s="13"/>
      <c r="LP58" s="13"/>
      <c r="LQ58" s="13"/>
      <c r="LR58" s="13"/>
      <c r="LS58" s="13"/>
      <c r="LT58" s="13"/>
      <c r="LU58" s="13">
        <v>1</v>
      </c>
      <c r="LV58" s="13"/>
      <c r="LW58" s="13"/>
      <c r="LX58" s="13"/>
      <c r="LY58" s="13"/>
      <c r="LZ58" s="13"/>
      <c r="MA58" s="13"/>
      <c r="MB58" s="13"/>
      <c r="MC58" s="13">
        <v>1</v>
      </c>
      <c r="MD58" s="13"/>
      <c r="ME58" s="13"/>
      <c r="MF58" s="13"/>
      <c r="MG58" s="13"/>
      <c r="MH58" s="13"/>
      <c r="MI58" s="13"/>
      <c r="MJ58" s="13"/>
      <c r="MK58" s="13">
        <v>2</v>
      </c>
      <c r="ML58" s="13">
        <v>1</v>
      </c>
      <c r="MM58" s="13">
        <v>1</v>
      </c>
      <c r="MN58" s="13"/>
      <c r="MO58" s="13"/>
      <c r="MP58" s="13"/>
      <c r="MQ58" s="13"/>
      <c r="MR58" s="13"/>
      <c r="MS58" s="13"/>
      <c r="MT58" s="13"/>
      <c r="MU58" s="13"/>
      <c r="MV58" s="13">
        <v>1</v>
      </c>
      <c r="MW58" s="13"/>
      <c r="MX58" s="13"/>
      <c r="MY58" s="13"/>
      <c r="MZ58" s="13"/>
      <c r="NA58" s="13">
        <v>1</v>
      </c>
      <c r="NB58" s="13"/>
      <c r="NC58" s="13">
        <v>1</v>
      </c>
      <c r="ND58" s="13"/>
      <c r="NE58" s="13"/>
      <c r="NF58" s="13"/>
      <c r="NG58" s="13"/>
      <c r="NH58" s="13"/>
      <c r="NI58" s="13"/>
      <c r="NJ58" s="60">
        <v>15</v>
      </c>
      <c r="NK58" s="13">
        <v>650</v>
      </c>
      <c r="NL58" s="448"/>
      <c r="NM58" s="448"/>
      <c r="NN58" s="448"/>
    </row>
    <row r="59" spans="1:378">
      <c r="A59" s="8" t="s">
        <v>70</v>
      </c>
      <c r="B59" s="281">
        <f t="shared" si="67"/>
        <v>7</v>
      </c>
      <c r="C59" s="281">
        <f t="shared" si="68"/>
        <v>7</v>
      </c>
      <c r="D59" s="281">
        <f t="shared" si="69"/>
        <v>21</v>
      </c>
      <c r="E59" s="281">
        <f t="shared" si="70"/>
        <v>42</v>
      </c>
      <c r="F59" s="281">
        <f t="shared" si="71"/>
        <v>74</v>
      </c>
      <c r="G59" s="281">
        <f t="shared" si="72"/>
        <v>81</v>
      </c>
      <c r="H59" s="281">
        <f t="shared" si="73"/>
        <v>61</v>
      </c>
      <c r="I59" s="281">
        <f t="shared" si="74"/>
        <v>68</v>
      </c>
      <c r="J59" s="281">
        <f t="shared" si="75"/>
        <v>62</v>
      </c>
      <c r="K59" s="281">
        <f t="shared" si="76"/>
        <v>61</v>
      </c>
      <c r="L59" s="281">
        <f t="shared" si="77"/>
        <v>27</v>
      </c>
      <c r="M59" s="281">
        <f t="shared" si="78"/>
        <v>45</v>
      </c>
      <c r="N59" s="281">
        <f t="shared" si="79"/>
        <v>24</v>
      </c>
      <c r="O59" s="281">
        <f t="shared" si="80"/>
        <v>20</v>
      </c>
      <c r="P59" s="281">
        <f t="shared" si="81"/>
        <v>12</v>
      </c>
      <c r="Q59" s="281">
        <f t="shared" si="82"/>
        <v>17</v>
      </c>
      <c r="R59" s="281">
        <f t="shared" si="83"/>
        <v>6</v>
      </c>
      <c r="S59" s="281">
        <f t="shared" si="84"/>
        <v>10</v>
      </c>
      <c r="T59" s="281">
        <f t="shared" si="85"/>
        <v>1</v>
      </c>
      <c r="U59" s="281">
        <f t="shared" si="86"/>
        <v>2</v>
      </c>
      <c r="W59" s="16" t="s">
        <v>68</v>
      </c>
      <c r="X59" s="764">
        <f t="shared" si="88"/>
        <v>9</v>
      </c>
      <c r="Y59" s="764">
        <f t="shared" si="89"/>
        <v>5</v>
      </c>
      <c r="Z59" s="764">
        <f t="shared" si="90"/>
        <v>23</v>
      </c>
      <c r="AA59" s="764">
        <f t="shared" si="91"/>
        <v>24</v>
      </c>
      <c r="AB59" s="764">
        <f t="shared" si="92"/>
        <v>41</v>
      </c>
      <c r="AC59" s="764">
        <f t="shared" si="93"/>
        <v>33</v>
      </c>
      <c r="AD59" s="764">
        <f t="shared" si="94"/>
        <v>31</v>
      </c>
      <c r="AE59" s="764">
        <f t="shared" si="95"/>
        <v>34</v>
      </c>
      <c r="AF59" s="764">
        <f t="shared" si="96"/>
        <v>30</v>
      </c>
      <c r="AG59" s="764">
        <f t="shared" si="97"/>
        <v>33</v>
      </c>
      <c r="AH59" s="764">
        <f t="shared" si="98"/>
        <v>20</v>
      </c>
      <c r="AI59" s="764">
        <f t="shared" si="99"/>
        <v>19</v>
      </c>
      <c r="AJ59" s="764">
        <f t="shared" si="100"/>
        <v>9</v>
      </c>
      <c r="AK59" s="764">
        <f t="shared" si="101"/>
        <v>9</v>
      </c>
      <c r="AL59" s="764">
        <f t="shared" si="102"/>
        <v>5</v>
      </c>
      <c r="AM59" s="764">
        <f t="shared" si="103"/>
        <v>7</v>
      </c>
      <c r="AN59" s="764">
        <f t="shared" si="104"/>
        <v>2</v>
      </c>
      <c r="AO59" s="764">
        <f t="shared" si="105"/>
        <v>3</v>
      </c>
      <c r="AP59" s="764">
        <f t="shared" si="106"/>
        <v>0</v>
      </c>
      <c r="AQ59" s="764">
        <f t="shared" si="107"/>
        <v>1</v>
      </c>
      <c r="AR59" s="764">
        <f t="shared" si="87"/>
        <v>10</v>
      </c>
      <c r="AT59" s="16" t="s">
        <v>68</v>
      </c>
      <c r="AU59" s="13">
        <v>2</v>
      </c>
      <c r="AV59" s="13"/>
      <c r="AW59" s="13"/>
      <c r="AX59" s="13">
        <v>1</v>
      </c>
      <c r="AY59" s="13"/>
      <c r="AZ59" s="13">
        <v>1</v>
      </c>
      <c r="BA59" s="13"/>
      <c r="BB59" s="13">
        <v>1</v>
      </c>
      <c r="BC59" s="13"/>
      <c r="BD59" s="13"/>
      <c r="BE59" s="13"/>
      <c r="BF59" s="13"/>
      <c r="BG59" s="13">
        <v>2</v>
      </c>
      <c r="BH59" s="13">
        <v>2</v>
      </c>
      <c r="BI59" s="13">
        <v>3</v>
      </c>
      <c r="BJ59" s="13">
        <v>4</v>
      </c>
      <c r="BK59" s="13">
        <v>5</v>
      </c>
      <c r="BL59" s="13">
        <v>3</v>
      </c>
      <c r="BM59" s="13">
        <v>2</v>
      </c>
      <c r="BN59" s="13">
        <v>3</v>
      </c>
      <c r="BO59" s="13">
        <v>1</v>
      </c>
      <c r="BP59" s="13">
        <v>2</v>
      </c>
      <c r="BQ59" s="13">
        <v>5</v>
      </c>
      <c r="BR59" s="13">
        <v>7</v>
      </c>
      <c r="BS59" s="13">
        <v>1</v>
      </c>
      <c r="BT59" s="13">
        <v>6</v>
      </c>
      <c r="BU59" s="13">
        <v>2</v>
      </c>
      <c r="BV59" s="13">
        <v>4</v>
      </c>
      <c r="BW59" s="13">
        <v>1</v>
      </c>
      <c r="BX59" s="13">
        <v>4</v>
      </c>
      <c r="BY59" s="13">
        <v>2</v>
      </c>
      <c r="BZ59" s="13">
        <v>2</v>
      </c>
      <c r="CA59" s="13">
        <v>4</v>
      </c>
      <c r="CB59" s="13">
        <v>3</v>
      </c>
      <c r="CC59" s="13">
        <v>4</v>
      </c>
      <c r="CD59" s="13">
        <v>1</v>
      </c>
      <c r="CE59" s="13">
        <v>4</v>
      </c>
      <c r="CF59" s="13">
        <v>5</v>
      </c>
      <c r="CG59" s="13">
        <v>3</v>
      </c>
      <c r="CH59" s="13">
        <v>6</v>
      </c>
      <c r="CI59" s="13">
        <v>5</v>
      </c>
      <c r="CJ59" s="13">
        <v>5</v>
      </c>
      <c r="CK59" s="13">
        <v>4</v>
      </c>
      <c r="CL59" s="13">
        <v>4</v>
      </c>
      <c r="CM59" s="13">
        <v>2</v>
      </c>
      <c r="CN59" s="13">
        <v>3</v>
      </c>
      <c r="CO59" s="13">
        <v>3</v>
      </c>
      <c r="CP59" s="13">
        <v>2</v>
      </c>
      <c r="CQ59" s="13">
        <v>3</v>
      </c>
      <c r="CR59" s="13">
        <v>2</v>
      </c>
      <c r="CS59" s="13">
        <v>2</v>
      </c>
      <c r="CT59" s="13">
        <v>1</v>
      </c>
      <c r="CU59" s="13">
        <v>3</v>
      </c>
      <c r="CV59" s="13">
        <v>3</v>
      </c>
      <c r="CW59" s="13">
        <v>1</v>
      </c>
      <c r="CX59" s="13">
        <v>1</v>
      </c>
      <c r="CY59" s="13">
        <v>4</v>
      </c>
      <c r="CZ59" s="13">
        <v>1</v>
      </c>
      <c r="DA59" s="13">
        <v>2</v>
      </c>
      <c r="DB59" s="13">
        <v>1</v>
      </c>
      <c r="DC59" s="13"/>
      <c r="DD59" s="13">
        <v>2</v>
      </c>
      <c r="DE59" s="13">
        <v>1</v>
      </c>
      <c r="DF59" s="13">
        <v>1</v>
      </c>
      <c r="DG59" s="13">
        <v>1</v>
      </c>
      <c r="DH59" s="13"/>
      <c r="DI59" s="13">
        <v>2</v>
      </c>
      <c r="DJ59" s="13"/>
      <c r="DK59" s="13">
        <v>1</v>
      </c>
      <c r="DL59" s="13">
        <v>1</v>
      </c>
      <c r="DM59" s="13"/>
      <c r="DN59" s="13">
        <v>1</v>
      </c>
      <c r="DO59" s="13">
        <v>2</v>
      </c>
      <c r="DP59" s="13">
        <v>1</v>
      </c>
      <c r="DQ59" s="13">
        <v>1</v>
      </c>
      <c r="DR59" s="13">
        <v>1</v>
      </c>
      <c r="DS59" s="13"/>
      <c r="DT59" s="13">
        <v>1</v>
      </c>
      <c r="DU59" s="13"/>
      <c r="DV59" s="13"/>
      <c r="DW59" s="13">
        <v>1</v>
      </c>
      <c r="DX59" s="13"/>
      <c r="DY59" s="13"/>
      <c r="DZ59" s="13"/>
      <c r="EA59" s="13">
        <v>1</v>
      </c>
      <c r="EB59" s="13"/>
      <c r="EC59" s="13"/>
      <c r="ED59" s="13">
        <v>1</v>
      </c>
      <c r="EE59" s="13"/>
      <c r="EF59" s="13"/>
      <c r="EG59" s="13"/>
      <c r="EH59" s="13"/>
      <c r="EI59" s="13"/>
      <c r="EJ59" s="13"/>
      <c r="EK59" s="13"/>
      <c r="EL59" s="13"/>
      <c r="EM59" s="13"/>
      <c r="EN59" s="13">
        <v>1</v>
      </c>
      <c r="EO59" s="13"/>
      <c r="EP59" s="13"/>
      <c r="EQ59" s="13"/>
      <c r="ER59" s="13"/>
      <c r="ES59" s="13"/>
      <c r="ET59" s="13"/>
      <c r="EU59" s="13"/>
      <c r="EV59" s="13"/>
      <c r="EW59" s="13"/>
      <c r="EX59" s="13"/>
      <c r="EY59" s="13"/>
      <c r="EZ59" s="13"/>
      <c r="FA59" s="60">
        <v>168</v>
      </c>
      <c r="FB59" s="13">
        <v>168</v>
      </c>
      <c r="FC59" s="16" t="s">
        <v>68</v>
      </c>
      <c r="FD59" s="13">
        <v>1</v>
      </c>
      <c r="FE59" s="13">
        <v>2</v>
      </c>
      <c r="FF59" s="13">
        <v>2</v>
      </c>
      <c r="FG59" s="13"/>
      <c r="FH59" s="13">
        <v>1</v>
      </c>
      <c r="FI59" s="13"/>
      <c r="FJ59" s="13">
        <v>1</v>
      </c>
      <c r="FK59" s="13">
        <v>1</v>
      </c>
      <c r="FL59" s="13">
        <v>1</v>
      </c>
      <c r="FM59" s="13"/>
      <c r="FN59" s="13">
        <v>2</v>
      </c>
      <c r="FO59" s="13"/>
      <c r="FP59" s="13">
        <v>3</v>
      </c>
      <c r="FQ59" s="13">
        <v>1</v>
      </c>
      <c r="FR59" s="13"/>
      <c r="FS59" s="13">
        <v>4</v>
      </c>
      <c r="FT59" s="13"/>
      <c r="FU59" s="13">
        <v>8</v>
      </c>
      <c r="FV59" s="13">
        <v>1</v>
      </c>
      <c r="FW59" s="13">
        <v>4</v>
      </c>
      <c r="FX59" s="13">
        <v>5</v>
      </c>
      <c r="FY59" s="13">
        <v>6</v>
      </c>
      <c r="FZ59" s="13">
        <v>1</v>
      </c>
      <c r="GA59" s="13">
        <v>6</v>
      </c>
      <c r="GB59" s="13">
        <v>2</v>
      </c>
      <c r="GC59" s="13">
        <v>3</v>
      </c>
      <c r="GD59" s="13">
        <v>4</v>
      </c>
      <c r="GE59" s="13">
        <v>3</v>
      </c>
      <c r="GF59" s="13">
        <v>6</v>
      </c>
      <c r="GG59" s="13">
        <v>5</v>
      </c>
      <c r="GH59" s="13">
        <v>5</v>
      </c>
      <c r="GI59" s="13">
        <v>1</v>
      </c>
      <c r="GJ59" s="13">
        <v>3</v>
      </c>
      <c r="GK59" s="13">
        <v>4</v>
      </c>
      <c r="GL59" s="13">
        <v>3</v>
      </c>
      <c r="GM59" s="13">
        <v>2</v>
      </c>
      <c r="GN59" s="13">
        <v>1</v>
      </c>
      <c r="GO59" s="13">
        <v>7</v>
      </c>
      <c r="GP59" s="13">
        <v>1</v>
      </c>
      <c r="GQ59" s="13">
        <v>4</v>
      </c>
      <c r="GR59" s="13">
        <v>5</v>
      </c>
      <c r="GS59" s="13">
        <v>3</v>
      </c>
      <c r="GT59" s="13">
        <v>2</v>
      </c>
      <c r="GU59" s="13">
        <v>1</v>
      </c>
      <c r="GV59" s="13">
        <v>6</v>
      </c>
      <c r="GW59" s="13">
        <v>2</v>
      </c>
      <c r="GX59" s="13">
        <v>3</v>
      </c>
      <c r="GY59" s="13">
        <v>3</v>
      </c>
      <c r="GZ59" s="13">
        <v>2</v>
      </c>
      <c r="HA59" s="13">
        <v>3</v>
      </c>
      <c r="HB59" s="13">
        <v>1</v>
      </c>
      <c r="HC59" s="13">
        <v>1</v>
      </c>
      <c r="HD59" s="13">
        <v>4</v>
      </c>
      <c r="HE59" s="13">
        <v>3</v>
      </c>
      <c r="HF59" s="13">
        <v>1</v>
      </c>
      <c r="HG59" s="13">
        <v>3</v>
      </c>
      <c r="HH59" s="13">
        <v>3</v>
      </c>
      <c r="HI59" s="13">
        <v>1</v>
      </c>
      <c r="HJ59" s="13">
        <v>3</v>
      </c>
      <c r="HK59" s="13"/>
      <c r="HL59" s="13"/>
      <c r="HM59" s="13">
        <v>1</v>
      </c>
      <c r="HN59" s="13">
        <v>2</v>
      </c>
      <c r="HO59" s="13">
        <v>1</v>
      </c>
      <c r="HP59" s="13">
        <v>1</v>
      </c>
      <c r="HQ59" s="13">
        <v>2</v>
      </c>
      <c r="HR59" s="13">
        <v>1</v>
      </c>
      <c r="HS59" s="13"/>
      <c r="HT59" s="13"/>
      <c r="HU59" s="13">
        <v>1</v>
      </c>
      <c r="HV59" s="13">
        <v>1</v>
      </c>
      <c r="HW59" s="13">
        <v>1</v>
      </c>
      <c r="HX59" s="13">
        <v>1</v>
      </c>
      <c r="HY59" s="13"/>
      <c r="HZ59" s="13"/>
      <c r="IA59" s="13"/>
      <c r="IB59" s="13">
        <v>1</v>
      </c>
      <c r="IC59" s="13"/>
      <c r="ID59" s="13">
        <v>1</v>
      </c>
      <c r="IE59" s="13"/>
      <c r="IF59" s="13"/>
      <c r="IG59" s="13"/>
      <c r="IH59" s="13">
        <v>1</v>
      </c>
      <c r="II59" s="13">
        <v>1</v>
      </c>
      <c r="IJ59" s="13"/>
      <c r="IK59" s="13"/>
      <c r="IL59" s="13"/>
      <c r="IM59" s="13"/>
      <c r="IN59" s="13"/>
      <c r="IO59" s="13"/>
      <c r="IP59" s="13"/>
      <c r="IQ59" s="13"/>
      <c r="IR59" s="13"/>
      <c r="IS59" s="13"/>
      <c r="IT59" s="13"/>
      <c r="IU59" s="13"/>
      <c r="IV59" s="13"/>
      <c r="IW59" s="13"/>
      <c r="IX59" s="13"/>
      <c r="IY59" s="13"/>
      <c r="IZ59" s="13"/>
      <c r="JA59" s="13"/>
      <c r="JB59" s="13"/>
      <c r="JC59" s="13"/>
      <c r="JD59" s="13"/>
      <c r="JE59" s="13"/>
      <c r="JF59" s="60">
        <v>170</v>
      </c>
      <c r="JG59" s="13"/>
      <c r="JH59" s="13"/>
      <c r="JI59" s="13"/>
      <c r="JJ59" s="13"/>
      <c r="JK59" s="13"/>
      <c r="JL59" s="13"/>
      <c r="JM59" s="13"/>
      <c r="JN59" s="13"/>
      <c r="JO59" s="13"/>
      <c r="JP59" s="13"/>
      <c r="JQ59" s="13"/>
      <c r="JR59" s="13"/>
      <c r="JS59" s="13">
        <v>1</v>
      </c>
      <c r="JT59" s="13"/>
      <c r="JU59" s="13"/>
      <c r="JV59" s="13"/>
      <c r="JW59" s="13"/>
      <c r="JX59" s="13">
        <v>1</v>
      </c>
      <c r="JY59" s="13"/>
      <c r="JZ59" s="13"/>
      <c r="KA59" s="13"/>
      <c r="KB59" s="13"/>
      <c r="KC59" s="13"/>
      <c r="KD59" s="13"/>
      <c r="KE59" s="13"/>
      <c r="KF59" s="13"/>
      <c r="KG59" s="13"/>
      <c r="KH59" s="13"/>
      <c r="KI59" s="13">
        <v>2</v>
      </c>
      <c r="KJ59" s="13"/>
      <c r="KK59" s="13">
        <v>1</v>
      </c>
      <c r="KL59" s="13"/>
      <c r="KM59" s="13"/>
      <c r="KN59" s="13"/>
      <c r="KO59" s="13"/>
      <c r="KP59" s="13"/>
      <c r="KQ59" s="13">
        <v>1</v>
      </c>
      <c r="KR59" s="13"/>
      <c r="KS59" s="13"/>
      <c r="KT59" s="13"/>
      <c r="KU59" s="13"/>
      <c r="KV59" s="13"/>
      <c r="KW59" s="13"/>
      <c r="KX59" s="13"/>
      <c r="KY59" s="13"/>
      <c r="KZ59" s="13"/>
      <c r="LA59" s="13"/>
      <c r="LB59" s="13"/>
      <c r="LC59" s="13"/>
      <c r="LD59" s="13"/>
      <c r="LE59" s="13"/>
      <c r="LF59" s="13"/>
      <c r="LG59" s="13"/>
      <c r="LH59" s="13"/>
      <c r="LI59" s="13">
        <v>1</v>
      </c>
      <c r="LJ59" s="13"/>
      <c r="LK59" s="13"/>
      <c r="LL59" s="13"/>
      <c r="LM59" s="13"/>
      <c r="LN59" s="13"/>
      <c r="LO59" s="13"/>
      <c r="LP59" s="13"/>
      <c r="LQ59" s="13"/>
      <c r="LR59" s="13"/>
      <c r="LS59" s="13"/>
      <c r="LT59" s="13"/>
      <c r="LU59" s="13"/>
      <c r="LV59" s="13"/>
      <c r="LW59" s="13"/>
      <c r="LX59" s="13"/>
      <c r="LY59" s="13"/>
      <c r="LZ59" s="13"/>
      <c r="MA59" s="13">
        <v>1</v>
      </c>
      <c r="MB59" s="13">
        <v>1</v>
      </c>
      <c r="MC59" s="13"/>
      <c r="MD59" s="13"/>
      <c r="ME59" s="13"/>
      <c r="MF59" s="13"/>
      <c r="MG59" s="13"/>
      <c r="MH59" s="13"/>
      <c r="MI59" s="13">
        <v>1</v>
      </c>
      <c r="MJ59" s="13"/>
      <c r="MK59" s="13"/>
      <c r="ML59" s="13"/>
      <c r="MM59" s="13"/>
      <c r="MN59" s="13"/>
      <c r="MO59" s="13"/>
      <c r="MP59" s="13"/>
      <c r="MQ59" s="13"/>
      <c r="MR59" s="13"/>
      <c r="MS59" s="13"/>
      <c r="MT59" s="13"/>
      <c r="MU59" s="13"/>
      <c r="MV59" s="13"/>
      <c r="MW59" s="13"/>
      <c r="MX59" s="13"/>
      <c r="MY59" s="13"/>
      <c r="MZ59" s="13"/>
      <c r="NA59" s="13"/>
      <c r="NB59" s="13"/>
      <c r="NC59" s="13"/>
      <c r="ND59" s="13"/>
      <c r="NE59" s="13"/>
      <c r="NF59" s="13"/>
      <c r="NG59" s="13"/>
      <c r="NH59" s="13"/>
      <c r="NI59" s="13"/>
      <c r="NJ59" s="60">
        <v>10</v>
      </c>
      <c r="NK59" s="13">
        <v>180</v>
      </c>
      <c r="NL59" s="448"/>
      <c r="NM59" s="448"/>
      <c r="NN59" s="448"/>
    </row>
    <row r="60" spans="1:378">
      <c r="A60" s="8" t="s">
        <v>71</v>
      </c>
      <c r="B60" s="281">
        <f t="shared" si="67"/>
        <v>50</v>
      </c>
      <c r="C60" s="281">
        <f t="shared" si="68"/>
        <v>54</v>
      </c>
      <c r="D60" s="281">
        <f t="shared" si="69"/>
        <v>166</v>
      </c>
      <c r="E60" s="281">
        <f t="shared" si="70"/>
        <v>189</v>
      </c>
      <c r="F60" s="281">
        <f t="shared" si="71"/>
        <v>375</v>
      </c>
      <c r="G60" s="281">
        <f t="shared" si="72"/>
        <v>420</v>
      </c>
      <c r="H60" s="281">
        <f t="shared" si="73"/>
        <v>349</v>
      </c>
      <c r="I60" s="281">
        <f t="shared" si="74"/>
        <v>337</v>
      </c>
      <c r="J60" s="281">
        <f t="shared" si="75"/>
        <v>343</v>
      </c>
      <c r="K60" s="281">
        <f t="shared" si="76"/>
        <v>383</v>
      </c>
      <c r="L60" s="281">
        <f t="shared" si="77"/>
        <v>217</v>
      </c>
      <c r="M60" s="281">
        <f t="shared" si="78"/>
        <v>246</v>
      </c>
      <c r="N60" s="281">
        <f t="shared" si="79"/>
        <v>167</v>
      </c>
      <c r="O60" s="281">
        <f t="shared" si="80"/>
        <v>161</v>
      </c>
      <c r="P60" s="281">
        <f t="shared" si="81"/>
        <v>87</v>
      </c>
      <c r="Q60" s="281">
        <f t="shared" si="82"/>
        <v>100</v>
      </c>
      <c r="R60" s="281">
        <f t="shared" si="83"/>
        <v>53</v>
      </c>
      <c r="S60" s="281">
        <f t="shared" si="84"/>
        <v>65</v>
      </c>
      <c r="T60" s="281">
        <f t="shared" si="85"/>
        <v>11</v>
      </c>
      <c r="U60" s="281">
        <f t="shared" si="86"/>
        <v>13</v>
      </c>
      <c r="W60" s="16" t="s">
        <v>69</v>
      </c>
      <c r="X60" s="764">
        <f t="shared" si="88"/>
        <v>5</v>
      </c>
      <c r="Y60" s="764">
        <f t="shared" si="89"/>
        <v>4</v>
      </c>
      <c r="Z60" s="764">
        <f t="shared" si="90"/>
        <v>34</v>
      </c>
      <c r="AA60" s="764">
        <f t="shared" si="91"/>
        <v>20</v>
      </c>
      <c r="AB60" s="764">
        <f t="shared" si="92"/>
        <v>71</v>
      </c>
      <c r="AC60" s="764">
        <f t="shared" si="93"/>
        <v>78</v>
      </c>
      <c r="AD60" s="764">
        <f t="shared" si="94"/>
        <v>65</v>
      </c>
      <c r="AE60" s="764">
        <f t="shared" si="95"/>
        <v>94</v>
      </c>
      <c r="AF60" s="764">
        <f t="shared" si="96"/>
        <v>69</v>
      </c>
      <c r="AG60" s="764">
        <f t="shared" si="97"/>
        <v>76</v>
      </c>
      <c r="AH60" s="764">
        <f t="shared" si="98"/>
        <v>55</v>
      </c>
      <c r="AI60" s="764">
        <f t="shared" si="99"/>
        <v>63</v>
      </c>
      <c r="AJ60" s="764">
        <f t="shared" si="100"/>
        <v>41</v>
      </c>
      <c r="AK60" s="764">
        <f t="shared" si="101"/>
        <v>37</v>
      </c>
      <c r="AL60" s="764">
        <f t="shared" si="102"/>
        <v>25</v>
      </c>
      <c r="AM60" s="764">
        <f t="shared" si="103"/>
        <v>24</v>
      </c>
      <c r="AN60" s="764">
        <f t="shared" si="104"/>
        <v>4</v>
      </c>
      <c r="AO60" s="764">
        <f t="shared" si="105"/>
        <v>22</v>
      </c>
      <c r="AP60" s="764">
        <f t="shared" si="106"/>
        <v>0</v>
      </c>
      <c r="AQ60" s="764">
        <f t="shared" si="107"/>
        <v>3</v>
      </c>
      <c r="AR60" s="764">
        <f t="shared" si="87"/>
        <v>3</v>
      </c>
      <c r="AT60" s="16" t="s">
        <v>69</v>
      </c>
      <c r="AU60" s="13"/>
      <c r="AV60" s="13"/>
      <c r="AW60" s="13">
        <v>2</v>
      </c>
      <c r="AX60" s="13"/>
      <c r="AY60" s="13"/>
      <c r="AZ60" s="13"/>
      <c r="BA60" s="13">
        <v>1</v>
      </c>
      <c r="BB60" s="13">
        <v>1</v>
      </c>
      <c r="BC60" s="13"/>
      <c r="BD60" s="13"/>
      <c r="BE60" s="13"/>
      <c r="BF60" s="13"/>
      <c r="BG60" s="13">
        <v>2</v>
      </c>
      <c r="BH60" s="13">
        <v>2</v>
      </c>
      <c r="BI60" s="13"/>
      <c r="BJ60" s="13"/>
      <c r="BK60" s="13">
        <v>1</v>
      </c>
      <c r="BL60" s="13">
        <v>3</v>
      </c>
      <c r="BM60" s="13">
        <v>5</v>
      </c>
      <c r="BN60" s="13">
        <v>7</v>
      </c>
      <c r="BO60" s="13">
        <v>8</v>
      </c>
      <c r="BP60" s="13">
        <v>6</v>
      </c>
      <c r="BQ60" s="13">
        <v>2</v>
      </c>
      <c r="BR60" s="13">
        <v>10</v>
      </c>
      <c r="BS60" s="13">
        <v>7</v>
      </c>
      <c r="BT60" s="13">
        <v>6</v>
      </c>
      <c r="BU60" s="13">
        <v>12</v>
      </c>
      <c r="BV60" s="13">
        <v>9</v>
      </c>
      <c r="BW60" s="13">
        <v>8</v>
      </c>
      <c r="BX60" s="13">
        <v>10</v>
      </c>
      <c r="BY60" s="13">
        <v>11</v>
      </c>
      <c r="BZ60" s="13">
        <v>6</v>
      </c>
      <c r="CA60" s="13">
        <v>9</v>
      </c>
      <c r="CB60" s="13">
        <v>13</v>
      </c>
      <c r="CC60" s="13">
        <v>11</v>
      </c>
      <c r="CD60" s="13">
        <v>5</v>
      </c>
      <c r="CE60" s="13">
        <v>10</v>
      </c>
      <c r="CF60" s="13">
        <v>6</v>
      </c>
      <c r="CG60" s="13">
        <v>12</v>
      </c>
      <c r="CH60" s="13">
        <v>11</v>
      </c>
      <c r="CI60" s="13">
        <v>6</v>
      </c>
      <c r="CJ60" s="13">
        <v>9</v>
      </c>
      <c r="CK60" s="13">
        <v>10</v>
      </c>
      <c r="CL60" s="13">
        <v>5</v>
      </c>
      <c r="CM60" s="13">
        <v>6</v>
      </c>
      <c r="CN60" s="13">
        <v>8</v>
      </c>
      <c r="CO60" s="13">
        <v>9</v>
      </c>
      <c r="CP60" s="13">
        <v>6</v>
      </c>
      <c r="CQ60" s="13">
        <v>11</v>
      </c>
      <c r="CR60" s="13">
        <v>6</v>
      </c>
      <c r="CS60" s="13">
        <v>6</v>
      </c>
      <c r="CT60" s="13">
        <v>10</v>
      </c>
      <c r="CU60" s="13">
        <v>9</v>
      </c>
      <c r="CV60" s="13">
        <v>3</v>
      </c>
      <c r="CW60" s="13">
        <v>2</v>
      </c>
      <c r="CX60" s="13">
        <v>9</v>
      </c>
      <c r="CY60" s="13">
        <v>10</v>
      </c>
      <c r="CZ60" s="13">
        <v>6</v>
      </c>
      <c r="DA60" s="13">
        <v>3</v>
      </c>
      <c r="DB60" s="13">
        <v>5</v>
      </c>
      <c r="DC60" s="13">
        <v>6</v>
      </c>
      <c r="DD60" s="13">
        <v>4</v>
      </c>
      <c r="DE60" s="13">
        <v>7</v>
      </c>
      <c r="DF60" s="13">
        <v>5</v>
      </c>
      <c r="DG60" s="13"/>
      <c r="DH60" s="13">
        <v>3</v>
      </c>
      <c r="DI60" s="13">
        <v>5</v>
      </c>
      <c r="DJ60" s="13">
        <v>1</v>
      </c>
      <c r="DK60" s="13">
        <v>2</v>
      </c>
      <c r="DL60" s="13">
        <v>4</v>
      </c>
      <c r="DM60" s="13">
        <v>3</v>
      </c>
      <c r="DN60" s="13">
        <v>3</v>
      </c>
      <c r="DO60" s="13">
        <v>3</v>
      </c>
      <c r="DP60" s="13">
        <v>4</v>
      </c>
      <c r="DQ60" s="13">
        <v>2</v>
      </c>
      <c r="DR60" s="13">
        <v>1</v>
      </c>
      <c r="DS60" s="13"/>
      <c r="DT60" s="13">
        <v>4</v>
      </c>
      <c r="DU60" s="13">
        <v>3</v>
      </c>
      <c r="DV60" s="13">
        <v>1</v>
      </c>
      <c r="DW60" s="13">
        <v>2</v>
      </c>
      <c r="DX60" s="13">
        <v>3</v>
      </c>
      <c r="DY60" s="13">
        <v>4</v>
      </c>
      <c r="DZ60" s="13">
        <v>3</v>
      </c>
      <c r="EA60" s="13"/>
      <c r="EB60" s="13">
        <v>2</v>
      </c>
      <c r="EC60" s="13">
        <v>1</v>
      </c>
      <c r="ED60" s="13">
        <v>1</v>
      </c>
      <c r="EE60" s="13">
        <v>4</v>
      </c>
      <c r="EF60" s="13">
        <v>2</v>
      </c>
      <c r="EG60" s="13">
        <v>1</v>
      </c>
      <c r="EH60" s="13"/>
      <c r="EI60" s="13">
        <v>1</v>
      </c>
      <c r="EJ60" s="13"/>
      <c r="EK60" s="13"/>
      <c r="EL60" s="13"/>
      <c r="EM60" s="13">
        <v>1</v>
      </c>
      <c r="EN60" s="13"/>
      <c r="EO60" s="13"/>
      <c r="EP60" s="13"/>
      <c r="EQ60" s="13"/>
      <c r="ER60" s="13"/>
      <c r="ES60" s="13"/>
      <c r="ET60" s="13"/>
      <c r="EU60" s="13"/>
      <c r="EV60" s="13"/>
      <c r="EW60" s="13"/>
      <c r="EX60" s="13"/>
      <c r="EY60" s="13"/>
      <c r="EZ60" s="13"/>
      <c r="FA60" s="60">
        <v>421</v>
      </c>
      <c r="FB60" s="13">
        <v>421</v>
      </c>
      <c r="FC60" s="16" t="s">
        <v>69</v>
      </c>
      <c r="FD60" s="13"/>
      <c r="FE60" s="13"/>
      <c r="FF60" s="13">
        <v>2</v>
      </c>
      <c r="FG60" s="13"/>
      <c r="FH60" s="13">
        <v>1</v>
      </c>
      <c r="FI60" s="13"/>
      <c r="FJ60" s="13"/>
      <c r="FK60" s="13"/>
      <c r="FL60" s="13">
        <v>1</v>
      </c>
      <c r="FM60" s="13">
        <v>1</v>
      </c>
      <c r="FN60" s="13">
        <v>1</v>
      </c>
      <c r="FO60" s="13">
        <v>3</v>
      </c>
      <c r="FP60" s="13">
        <v>2</v>
      </c>
      <c r="FQ60" s="13">
        <v>1</v>
      </c>
      <c r="FR60" s="13">
        <v>1</v>
      </c>
      <c r="FS60" s="13">
        <v>2</v>
      </c>
      <c r="FT60" s="13">
        <v>2</v>
      </c>
      <c r="FU60" s="13">
        <v>2</v>
      </c>
      <c r="FV60" s="13">
        <v>10</v>
      </c>
      <c r="FW60" s="13">
        <v>10</v>
      </c>
      <c r="FX60" s="13">
        <v>7</v>
      </c>
      <c r="FY60" s="13">
        <v>5</v>
      </c>
      <c r="FZ60" s="13">
        <v>4</v>
      </c>
      <c r="GA60" s="13">
        <v>8</v>
      </c>
      <c r="GB60" s="13">
        <v>8</v>
      </c>
      <c r="GC60" s="13">
        <v>9</v>
      </c>
      <c r="GD60" s="13">
        <v>10</v>
      </c>
      <c r="GE60" s="13">
        <v>11</v>
      </c>
      <c r="GF60" s="13">
        <v>5</v>
      </c>
      <c r="GG60" s="13">
        <v>4</v>
      </c>
      <c r="GH60" s="13">
        <v>4</v>
      </c>
      <c r="GI60" s="13">
        <v>6</v>
      </c>
      <c r="GJ60" s="13">
        <v>11</v>
      </c>
      <c r="GK60" s="13">
        <v>10</v>
      </c>
      <c r="GL60" s="13">
        <v>5</v>
      </c>
      <c r="GM60" s="13">
        <v>4</v>
      </c>
      <c r="GN60" s="13">
        <v>7</v>
      </c>
      <c r="GO60" s="13">
        <v>7</v>
      </c>
      <c r="GP60" s="13">
        <v>8</v>
      </c>
      <c r="GQ60" s="13">
        <v>3</v>
      </c>
      <c r="GR60" s="13">
        <v>11</v>
      </c>
      <c r="GS60" s="13">
        <v>6</v>
      </c>
      <c r="GT60" s="13">
        <v>10</v>
      </c>
      <c r="GU60" s="13">
        <v>8</v>
      </c>
      <c r="GV60" s="13">
        <v>3</v>
      </c>
      <c r="GW60" s="13">
        <v>4</v>
      </c>
      <c r="GX60" s="13">
        <v>6</v>
      </c>
      <c r="GY60" s="13">
        <v>8</v>
      </c>
      <c r="GZ60" s="13">
        <v>8</v>
      </c>
      <c r="HA60" s="13">
        <v>5</v>
      </c>
      <c r="HB60" s="13">
        <v>2</v>
      </c>
      <c r="HC60" s="13">
        <v>9</v>
      </c>
      <c r="HD60" s="13">
        <v>2</v>
      </c>
      <c r="HE60" s="13">
        <v>3</v>
      </c>
      <c r="HF60" s="13">
        <v>3</v>
      </c>
      <c r="HG60" s="13">
        <v>6</v>
      </c>
      <c r="HH60" s="13">
        <v>5</v>
      </c>
      <c r="HI60" s="13">
        <v>11</v>
      </c>
      <c r="HJ60" s="13">
        <v>3</v>
      </c>
      <c r="HK60" s="13">
        <v>11</v>
      </c>
      <c r="HL60" s="13">
        <v>3</v>
      </c>
      <c r="HM60" s="13">
        <v>6</v>
      </c>
      <c r="HN60" s="13">
        <v>3</v>
      </c>
      <c r="HO60" s="13">
        <v>4</v>
      </c>
      <c r="HP60" s="13">
        <v>3</v>
      </c>
      <c r="HQ60" s="13">
        <v>6</v>
      </c>
      <c r="HR60" s="13">
        <v>2</v>
      </c>
      <c r="HS60" s="13">
        <v>7</v>
      </c>
      <c r="HT60" s="13">
        <v>4</v>
      </c>
      <c r="HU60" s="13">
        <v>3</v>
      </c>
      <c r="HV60" s="13">
        <v>1</v>
      </c>
      <c r="HW60" s="13">
        <v>5</v>
      </c>
      <c r="HX60" s="13">
        <v>3</v>
      </c>
      <c r="HY60" s="13">
        <v>2</v>
      </c>
      <c r="HZ60" s="13">
        <v>4</v>
      </c>
      <c r="IA60" s="13">
        <v>2</v>
      </c>
      <c r="IB60" s="13">
        <v>2</v>
      </c>
      <c r="IC60" s="13">
        <v>5</v>
      </c>
      <c r="ID60" s="13"/>
      <c r="IE60" s="13">
        <v>1</v>
      </c>
      <c r="IF60" s="13">
        <v>1</v>
      </c>
      <c r="IG60" s="13"/>
      <c r="IH60" s="13">
        <v>1</v>
      </c>
      <c r="II60" s="13">
        <v>1</v>
      </c>
      <c r="IJ60" s="13"/>
      <c r="IK60" s="13"/>
      <c r="IL60" s="13">
        <v>1</v>
      </c>
      <c r="IM60" s="13"/>
      <c r="IN60" s="13"/>
      <c r="IO60" s="13"/>
      <c r="IP60" s="13"/>
      <c r="IQ60" s="13"/>
      <c r="IR60" s="13"/>
      <c r="IS60" s="13"/>
      <c r="IT60" s="13"/>
      <c r="IU60" s="13"/>
      <c r="IV60" s="13"/>
      <c r="IW60" s="13"/>
      <c r="IX60" s="13"/>
      <c r="IY60" s="13"/>
      <c r="IZ60" s="13"/>
      <c r="JA60" s="13"/>
      <c r="JB60" s="13"/>
      <c r="JC60" s="13"/>
      <c r="JD60" s="13"/>
      <c r="JE60" s="13"/>
      <c r="JF60" s="60">
        <v>369</v>
      </c>
      <c r="JG60" s="13"/>
      <c r="JH60" s="13"/>
      <c r="JI60" s="13"/>
      <c r="JJ60" s="13"/>
      <c r="JK60" s="13"/>
      <c r="JL60" s="13"/>
      <c r="JM60" s="13"/>
      <c r="JN60" s="13"/>
      <c r="JO60" s="13"/>
      <c r="JP60" s="13">
        <v>1</v>
      </c>
      <c r="JQ60" s="13"/>
      <c r="JR60" s="13"/>
      <c r="JS60" s="13"/>
      <c r="JT60" s="13"/>
      <c r="JU60" s="13"/>
      <c r="JV60" s="13"/>
      <c r="JW60" s="13"/>
      <c r="JX60" s="13"/>
      <c r="JY60" s="13"/>
      <c r="JZ60" s="13"/>
      <c r="KA60" s="13"/>
      <c r="KB60" s="13"/>
      <c r="KC60" s="13"/>
      <c r="KD60" s="13"/>
      <c r="KE60" s="13"/>
      <c r="KF60" s="13"/>
      <c r="KG60" s="13"/>
      <c r="KH60" s="13"/>
      <c r="KI60" s="13"/>
      <c r="KJ60" s="13"/>
      <c r="KK60" s="13"/>
      <c r="KL60" s="13"/>
      <c r="KM60" s="13"/>
      <c r="KN60" s="13"/>
      <c r="KO60" s="13"/>
      <c r="KP60" s="13"/>
      <c r="KQ60" s="13"/>
      <c r="KR60" s="13"/>
      <c r="KS60" s="13"/>
      <c r="KT60" s="13"/>
      <c r="KU60" s="13"/>
      <c r="KV60" s="13"/>
      <c r="KW60" s="13"/>
      <c r="KX60" s="13"/>
      <c r="KY60" s="13"/>
      <c r="KZ60" s="13"/>
      <c r="LA60" s="13"/>
      <c r="LB60" s="13"/>
      <c r="LC60" s="13"/>
      <c r="LD60" s="13"/>
      <c r="LE60" s="13"/>
      <c r="LF60" s="13">
        <v>1</v>
      </c>
      <c r="LG60" s="13"/>
      <c r="LH60" s="13"/>
      <c r="LI60" s="13"/>
      <c r="LJ60" s="13"/>
      <c r="LK60" s="13"/>
      <c r="LL60" s="13"/>
      <c r="LM60" s="13"/>
      <c r="LN60" s="13"/>
      <c r="LO60" s="13"/>
      <c r="LP60" s="13"/>
      <c r="LQ60" s="13"/>
      <c r="LR60" s="13"/>
      <c r="LS60" s="13"/>
      <c r="LT60" s="13"/>
      <c r="LU60" s="13"/>
      <c r="LV60" s="13"/>
      <c r="LW60" s="13"/>
      <c r="LX60" s="13"/>
      <c r="LY60" s="13"/>
      <c r="LZ60" s="13"/>
      <c r="MA60" s="13"/>
      <c r="MB60" s="13"/>
      <c r="MC60" s="13"/>
      <c r="MD60" s="13"/>
      <c r="ME60" s="13"/>
      <c r="MF60" s="13"/>
      <c r="MG60" s="13"/>
      <c r="MH60" s="13"/>
      <c r="MI60" s="13"/>
      <c r="MJ60" s="13"/>
      <c r="MK60" s="13"/>
      <c r="ML60" s="13"/>
      <c r="MM60" s="13"/>
      <c r="MN60" s="13"/>
      <c r="MO60" s="13"/>
      <c r="MP60" s="13"/>
      <c r="MQ60" s="13">
        <v>1</v>
      </c>
      <c r="MR60" s="13"/>
      <c r="MS60" s="13"/>
      <c r="MT60" s="13"/>
      <c r="MU60" s="13"/>
      <c r="MV60" s="13"/>
      <c r="MW60" s="13"/>
      <c r="MX60" s="13"/>
      <c r="MY60" s="13"/>
      <c r="MZ60" s="13"/>
      <c r="NA60" s="13"/>
      <c r="NB60" s="13"/>
      <c r="NC60" s="13"/>
      <c r="ND60" s="13"/>
      <c r="NE60" s="13"/>
      <c r="NF60" s="13"/>
      <c r="NG60" s="13"/>
      <c r="NH60" s="13"/>
      <c r="NI60" s="13"/>
      <c r="NJ60" s="60">
        <v>3</v>
      </c>
      <c r="NK60" s="13">
        <v>372</v>
      </c>
      <c r="NL60" s="448"/>
      <c r="NM60" s="448"/>
      <c r="NN60" s="448"/>
    </row>
    <row r="61" spans="1:378">
      <c r="A61" s="8" t="s">
        <v>193</v>
      </c>
      <c r="B61" s="281">
        <f t="shared" si="67"/>
        <v>41</v>
      </c>
      <c r="C61" s="281">
        <f t="shared" si="68"/>
        <v>33</v>
      </c>
      <c r="D61" s="281">
        <f t="shared" si="69"/>
        <v>74</v>
      </c>
      <c r="E61" s="281">
        <f t="shared" si="70"/>
        <v>97</v>
      </c>
      <c r="F61" s="281">
        <f t="shared" si="71"/>
        <v>175</v>
      </c>
      <c r="G61" s="281">
        <f t="shared" si="72"/>
        <v>215</v>
      </c>
      <c r="H61" s="281">
        <f t="shared" si="73"/>
        <v>221</v>
      </c>
      <c r="I61" s="281">
        <f t="shared" si="74"/>
        <v>253</v>
      </c>
      <c r="J61" s="281">
        <f t="shared" si="75"/>
        <v>176</v>
      </c>
      <c r="K61" s="281">
        <f t="shared" si="76"/>
        <v>198</v>
      </c>
      <c r="L61" s="281">
        <f t="shared" si="77"/>
        <v>141</v>
      </c>
      <c r="M61" s="281">
        <f t="shared" si="78"/>
        <v>129</v>
      </c>
      <c r="N61" s="281">
        <f t="shared" si="79"/>
        <v>76</v>
      </c>
      <c r="O61" s="281">
        <f t="shared" si="80"/>
        <v>78</v>
      </c>
      <c r="P61" s="281">
        <f t="shared" si="81"/>
        <v>39</v>
      </c>
      <c r="Q61" s="281">
        <f t="shared" si="82"/>
        <v>36</v>
      </c>
      <c r="R61" s="281">
        <f t="shared" si="83"/>
        <v>23</v>
      </c>
      <c r="S61" s="281">
        <f t="shared" si="84"/>
        <v>29</v>
      </c>
      <c r="T61" s="281">
        <f t="shared" si="85"/>
        <v>1</v>
      </c>
      <c r="U61" s="281">
        <f t="shared" si="86"/>
        <v>11</v>
      </c>
      <c r="W61" s="16" t="s">
        <v>70</v>
      </c>
      <c r="X61" s="764">
        <f t="shared" si="88"/>
        <v>7</v>
      </c>
      <c r="Y61" s="764">
        <f t="shared" si="89"/>
        <v>7</v>
      </c>
      <c r="Z61" s="764">
        <f t="shared" si="90"/>
        <v>21</v>
      </c>
      <c r="AA61" s="764">
        <f t="shared" si="91"/>
        <v>42</v>
      </c>
      <c r="AB61" s="764">
        <f t="shared" si="92"/>
        <v>74</v>
      </c>
      <c r="AC61" s="764">
        <f t="shared" si="93"/>
        <v>81</v>
      </c>
      <c r="AD61" s="764">
        <f t="shared" si="94"/>
        <v>61</v>
      </c>
      <c r="AE61" s="764">
        <f t="shared" si="95"/>
        <v>68</v>
      </c>
      <c r="AF61" s="764">
        <f t="shared" si="96"/>
        <v>62</v>
      </c>
      <c r="AG61" s="764">
        <f t="shared" si="97"/>
        <v>61</v>
      </c>
      <c r="AH61" s="764">
        <f t="shared" si="98"/>
        <v>27</v>
      </c>
      <c r="AI61" s="764">
        <f t="shared" si="99"/>
        <v>45</v>
      </c>
      <c r="AJ61" s="764">
        <f t="shared" si="100"/>
        <v>24</v>
      </c>
      <c r="AK61" s="764">
        <f t="shared" si="101"/>
        <v>20</v>
      </c>
      <c r="AL61" s="764">
        <f t="shared" si="102"/>
        <v>12</v>
      </c>
      <c r="AM61" s="764">
        <f t="shared" si="103"/>
        <v>17</v>
      </c>
      <c r="AN61" s="764">
        <f t="shared" si="104"/>
        <v>6</v>
      </c>
      <c r="AO61" s="764">
        <f t="shared" si="105"/>
        <v>10</v>
      </c>
      <c r="AP61" s="764">
        <f t="shared" si="106"/>
        <v>1</v>
      </c>
      <c r="AQ61" s="764">
        <f t="shared" si="107"/>
        <v>2</v>
      </c>
      <c r="AR61" s="764">
        <f t="shared" si="87"/>
        <v>9</v>
      </c>
      <c r="AT61" s="16" t="s">
        <v>70</v>
      </c>
      <c r="AU61" s="13"/>
      <c r="AV61" s="13">
        <v>2</v>
      </c>
      <c r="AW61" s="13"/>
      <c r="AX61" s="13">
        <v>1</v>
      </c>
      <c r="AY61" s="13"/>
      <c r="AZ61" s="13"/>
      <c r="BA61" s="13">
        <v>1</v>
      </c>
      <c r="BB61" s="13">
        <v>2</v>
      </c>
      <c r="BC61" s="13"/>
      <c r="BD61" s="13">
        <v>1</v>
      </c>
      <c r="BE61" s="13"/>
      <c r="BF61" s="13">
        <v>1</v>
      </c>
      <c r="BG61" s="13">
        <v>1</v>
      </c>
      <c r="BH61" s="13">
        <v>2</v>
      </c>
      <c r="BI61" s="13">
        <v>3</v>
      </c>
      <c r="BJ61" s="13">
        <v>5</v>
      </c>
      <c r="BK61" s="13">
        <v>4</v>
      </c>
      <c r="BL61" s="13">
        <v>5</v>
      </c>
      <c r="BM61" s="13">
        <v>11</v>
      </c>
      <c r="BN61" s="13">
        <v>10</v>
      </c>
      <c r="BO61" s="13">
        <v>11</v>
      </c>
      <c r="BP61" s="13">
        <v>6</v>
      </c>
      <c r="BQ61" s="13">
        <v>5</v>
      </c>
      <c r="BR61" s="13">
        <v>6</v>
      </c>
      <c r="BS61" s="13">
        <v>12</v>
      </c>
      <c r="BT61" s="13">
        <v>8</v>
      </c>
      <c r="BU61" s="13">
        <v>9</v>
      </c>
      <c r="BV61" s="13">
        <v>11</v>
      </c>
      <c r="BW61" s="13">
        <v>1</v>
      </c>
      <c r="BX61" s="13">
        <v>12</v>
      </c>
      <c r="BY61" s="13">
        <v>5</v>
      </c>
      <c r="BZ61" s="13">
        <v>6</v>
      </c>
      <c r="CA61" s="13">
        <v>10</v>
      </c>
      <c r="CB61" s="13">
        <v>7</v>
      </c>
      <c r="CC61" s="13">
        <v>12</v>
      </c>
      <c r="CD61" s="13">
        <v>3</v>
      </c>
      <c r="CE61" s="13">
        <v>5</v>
      </c>
      <c r="CF61" s="13">
        <v>5</v>
      </c>
      <c r="CG61" s="13">
        <v>9</v>
      </c>
      <c r="CH61" s="13">
        <v>6</v>
      </c>
      <c r="CI61" s="13">
        <v>9</v>
      </c>
      <c r="CJ61" s="13">
        <v>7</v>
      </c>
      <c r="CK61" s="13">
        <v>7</v>
      </c>
      <c r="CL61" s="13">
        <v>3</v>
      </c>
      <c r="CM61" s="13">
        <v>6</v>
      </c>
      <c r="CN61" s="13">
        <v>3</v>
      </c>
      <c r="CO61" s="13">
        <v>6</v>
      </c>
      <c r="CP61" s="13">
        <v>8</v>
      </c>
      <c r="CQ61" s="13">
        <v>4</v>
      </c>
      <c r="CR61" s="13">
        <v>8</v>
      </c>
      <c r="CS61" s="13">
        <v>4</v>
      </c>
      <c r="CT61" s="13">
        <v>4</v>
      </c>
      <c r="CU61" s="13">
        <v>3</v>
      </c>
      <c r="CV61" s="13">
        <v>6</v>
      </c>
      <c r="CW61" s="13">
        <v>6</v>
      </c>
      <c r="CX61" s="13">
        <v>6</v>
      </c>
      <c r="CY61" s="13">
        <v>4</v>
      </c>
      <c r="CZ61" s="13">
        <v>3</v>
      </c>
      <c r="DA61" s="13">
        <v>4</v>
      </c>
      <c r="DB61" s="13">
        <v>5</v>
      </c>
      <c r="DC61" s="13">
        <v>4</v>
      </c>
      <c r="DD61" s="13">
        <v>1</v>
      </c>
      <c r="DE61" s="13">
        <v>6</v>
      </c>
      <c r="DF61" s="13"/>
      <c r="DG61" s="13">
        <v>3</v>
      </c>
      <c r="DH61" s="13">
        <v>3</v>
      </c>
      <c r="DI61" s="13"/>
      <c r="DJ61" s="13">
        <v>1</v>
      </c>
      <c r="DK61" s="13">
        <v>1</v>
      </c>
      <c r="DL61" s="13">
        <v>1</v>
      </c>
      <c r="DM61" s="13">
        <v>2</v>
      </c>
      <c r="DN61" s="13">
        <v>3</v>
      </c>
      <c r="DO61" s="13"/>
      <c r="DP61" s="13">
        <v>1</v>
      </c>
      <c r="DQ61" s="13">
        <v>4</v>
      </c>
      <c r="DR61" s="13">
        <v>1</v>
      </c>
      <c r="DS61" s="13"/>
      <c r="DT61" s="13">
        <v>2</v>
      </c>
      <c r="DU61" s="13">
        <v>4</v>
      </c>
      <c r="DV61" s="13"/>
      <c r="DW61" s="13"/>
      <c r="DX61" s="13">
        <v>3</v>
      </c>
      <c r="DY61" s="13">
        <v>1</v>
      </c>
      <c r="DZ61" s="13">
        <v>2</v>
      </c>
      <c r="EA61" s="13">
        <v>1</v>
      </c>
      <c r="EB61" s="13"/>
      <c r="EC61" s="13">
        <v>2</v>
      </c>
      <c r="ED61" s="13"/>
      <c r="EE61" s="13">
        <v>1</v>
      </c>
      <c r="EF61" s="13"/>
      <c r="EG61" s="13"/>
      <c r="EH61" s="13"/>
      <c r="EI61" s="13"/>
      <c r="EJ61" s="13">
        <v>1</v>
      </c>
      <c r="EK61" s="13"/>
      <c r="EL61" s="13">
        <v>1</v>
      </c>
      <c r="EM61" s="13"/>
      <c r="EN61" s="13"/>
      <c r="EO61" s="13"/>
      <c r="EP61" s="13"/>
      <c r="EQ61" s="13"/>
      <c r="ER61" s="13"/>
      <c r="ES61" s="13"/>
      <c r="ET61" s="13"/>
      <c r="EU61" s="13"/>
      <c r="EV61" s="13"/>
      <c r="EW61" s="13"/>
      <c r="EX61" s="13"/>
      <c r="EY61" s="13"/>
      <c r="EZ61" s="13"/>
      <c r="FA61" s="60">
        <v>353</v>
      </c>
      <c r="FB61" s="13">
        <v>353</v>
      </c>
      <c r="FC61" s="16" t="s">
        <v>70</v>
      </c>
      <c r="FD61" s="13"/>
      <c r="FE61" s="13">
        <v>1</v>
      </c>
      <c r="FF61" s="13">
        <v>1</v>
      </c>
      <c r="FG61" s="13">
        <v>1</v>
      </c>
      <c r="FH61" s="13"/>
      <c r="FI61" s="13">
        <v>2</v>
      </c>
      <c r="FJ61" s="13"/>
      <c r="FK61" s="13">
        <v>1</v>
      </c>
      <c r="FL61" s="13">
        <v>1</v>
      </c>
      <c r="FM61" s="13"/>
      <c r="FN61" s="13">
        <v>1</v>
      </c>
      <c r="FO61" s="13">
        <v>1</v>
      </c>
      <c r="FP61" s="13">
        <v>1</v>
      </c>
      <c r="FQ61" s="13">
        <v>2</v>
      </c>
      <c r="FR61" s="13">
        <v>2</v>
      </c>
      <c r="FS61" s="13">
        <v>1</v>
      </c>
      <c r="FT61" s="13">
        <v>3</v>
      </c>
      <c r="FU61" s="13">
        <v>4</v>
      </c>
      <c r="FV61" s="13">
        <v>1</v>
      </c>
      <c r="FW61" s="13">
        <v>5</v>
      </c>
      <c r="FX61" s="13">
        <v>6</v>
      </c>
      <c r="FY61" s="13">
        <v>5</v>
      </c>
      <c r="FZ61" s="13">
        <v>3</v>
      </c>
      <c r="GA61" s="13">
        <v>9</v>
      </c>
      <c r="GB61" s="13">
        <v>6</v>
      </c>
      <c r="GC61" s="13">
        <v>7</v>
      </c>
      <c r="GD61" s="13">
        <v>6</v>
      </c>
      <c r="GE61" s="13">
        <v>11</v>
      </c>
      <c r="GF61" s="13">
        <v>9</v>
      </c>
      <c r="GG61" s="13">
        <v>12</v>
      </c>
      <c r="GH61" s="13">
        <v>6</v>
      </c>
      <c r="GI61" s="13">
        <v>7</v>
      </c>
      <c r="GJ61" s="13">
        <v>8</v>
      </c>
      <c r="GK61" s="13">
        <v>3</v>
      </c>
      <c r="GL61" s="13">
        <v>4</v>
      </c>
      <c r="GM61" s="13">
        <v>11</v>
      </c>
      <c r="GN61" s="13">
        <v>6</v>
      </c>
      <c r="GO61" s="13">
        <v>5</v>
      </c>
      <c r="GP61" s="13">
        <v>2</v>
      </c>
      <c r="GQ61" s="13">
        <v>9</v>
      </c>
      <c r="GR61" s="13">
        <v>9</v>
      </c>
      <c r="GS61" s="13">
        <v>6</v>
      </c>
      <c r="GT61" s="13">
        <v>8</v>
      </c>
      <c r="GU61" s="13">
        <v>7</v>
      </c>
      <c r="GV61" s="13">
        <v>8</v>
      </c>
      <c r="GW61" s="13">
        <v>4</v>
      </c>
      <c r="GX61" s="13">
        <v>6</v>
      </c>
      <c r="GY61" s="13">
        <v>9</v>
      </c>
      <c r="GZ61" s="13">
        <v>3</v>
      </c>
      <c r="HA61" s="13">
        <v>2</v>
      </c>
      <c r="HB61" s="13">
        <v>2</v>
      </c>
      <c r="HC61" s="13">
        <v>7</v>
      </c>
      <c r="HD61" s="13">
        <v>2</v>
      </c>
      <c r="HE61" s="13">
        <v>3</v>
      </c>
      <c r="HF61" s="13">
        <v>2</v>
      </c>
      <c r="HG61" s="13">
        <v>2</v>
      </c>
      <c r="HH61" s="13">
        <v>1</v>
      </c>
      <c r="HI61" s="13"/>
      <c r="HJ61" s="13">
        <v>7</v>
      </c>
      <c r="HK61" s="13">
        <v>1</v>
      </c>
      <c r="HL61" s="13"/>
      <c r="HM61" s="13">
        <v>2</v>
      </c>
      <c r="HN61" s="13">
        <v>3</v>
      </c>
      <c r="HO61" s="13">
        <v>6</v>
      </c>
      <c r="HP61" s="13">
        <v>1</v>
      </c>
      <c r="HQ61" s="13">
        <v>1</v>
      </c>
      <c r="HR61" s="13">
        <v>4</v>
      </c>
      <c r="HS61" s="13">
        <v>3</v>
      </c>
      <c r="HT61" s="13">
        <v>2</v>
      </c>
      <c r="HU61" s="13">
        <v>2</v>
      </c>
      <c r="HV61" s="13">
        <v>1</v>
      </c>
      <c r="HW61" s="13">
        <v>1</v>
      </c>
      <c r="HX61" s="13">
        <v>4</v>
      </c>
      <c r="HY61" s="13">
        <v>1</v>
      </c>
      <c r="HZ61" s="13"/>
      <c r="IA61" s="13"/>
      <c r="IB61" s="13">
        <v>2</v>
      </c>
      <c r="IC61" s="13">
        <v>1</v>
      </c>
      <c r="ID61" s="13">
        <v>1</v>
      </c>
      <c r="IE61" s="13">
        <v>1</v>
      </c>
      <c r="IF61" s="13">
        <v>2</v>
      </c>
      <c r="IG61" s="13"/>
      <c r="IH61" s="13"/>
      <c r="II61" s="13">
        <v>2</v>
      </c>
      <c r="IJ61" s="13">
        <v>1</v>
      </c>
      <c r="IK61" s="13">
        <v>1</v>
      </c>
      <c r="IL61" s="13"/>
      <c r="IM61" s="13"/>
      <c r="IN61" s="13"/>
      <c r="IO61" s="13"/>
      <c r="IP61" s="13"/>
      <c r="IQ61" s="13"/>
      <c r="IR61" s="13">
        <v>1</v>
      </c>
      <c r="IS61" s="13"/>
      <c r="IT61" s="13"/>
      <c r="IU61" s="13"/>
      <c r="IV61" s="13"/>
      <c r="IW61" s="13"/>
      <c r="IX61" s="13"/>
      <c r="IY61" s="13"/>
      <c r="IZ61" s="13"/>
      <c r="JA61" s="13"/>
      <c r="JB61" s="13"/>
      <c r="JC61" s="13"/>
      <c r="JD61" s="13"/>
      <c r="JE61" s="13"/>
      <c r="JF61" s="60">
        <v>295</v>
      </c>
      <c r="JG61" s="13"/>
      <c r="JH61" s="13">
        <v>1</v>
      </c>
      <c r="JI61" s="13"/>
      <c r="JJ61" s="13"/>
      <c r="JK61" s="13"/>
      <c r="JL61" s="13"/>
      <c r="JM61" s="13"/>
      <c r="JN61" s="13"/>
      <c r="JO61" s="13">
        <v>1</v>
      </c>
      <c r="JP61" s="13"/>
      <c r="JQ61" s="13"/>
      <c r="JR61" s="13"/>
      <c r="JS61" s="13">
        <v>1</v>
      </c>
      <c r="JT61" s="13"/>
      <c r="JU61" s="13"/>
      <c r="JV61" s="13"/>
      <c r="JW61" s="13"/>
      <c r="JX61" s="13"/>
      <c r="JY61" s="13"/>
      <c r="JZ61" s="13"/>
      <c r="KA61" s="13">
        <v>1</v>
      </c>
      <c r="KB61" s="13"/>
      <c r="KC61" s="13"/>
      <c r="KD61" s="13"/>
      <c r="KE61" s="13"/>
      <c r="KF61" s="13"/>
      <c r="KG61" s="13"/>
      <c r="KH61" s="13"/>
      <c r="KI61" s="13"/>
      <c r="KJ61" s="13"/>
      <c r="KK61" s="13"/>
      <c r="KL61" s="13"/>
      <c r="KM61" s="13"/>
      <c r="KN61" s="13">
        <v>1</v>
      </c>
      <c r="KO61" s="13"/>
      <c r="KP61" s="13"/>
      <c r="KQ61" s="13">
        <v>1</v>
      </c>
      <c r="KR61" s="13"/>
      <c r="KS61" s="13"/>
      <c r="KT61" s="13"/>
      <c r="KU61" s="13"/>
      <c r="KV61" s="13"/>
      <c r="KW61" s="13"/>
      <c r="KX61" s="13"/>
      <c r="KY61" s="13"/>
      <c r="KZ61" s="13"/>
      <c r="LA61" s="13"/>
      <c r="LB61" s="13"/>
      <c r="LC61" s="13"/>
      <c r="LD61" s="13"/>
      <c r="LE61" s="13"/>
      <c r="LF61" s="13"/>
      <c r="LG61" s="13"/>
      <c r="LH61" s="13"/>
      <c r="LI61" s="13"/>
      <c r="LJ61" s="13"/>
      <c r="LK61" s="13"/>
      <c r="LL61" s="13"/>
      <c r="LM61" s="13"/>
      <c r="LN61" s="13"/>
      <c r="LO61" s="13"/>
      <c r="LP61" s="13"/>
      <c r="LQ61" s="13"/>
      <c r="LR61" s="13"/>
      <c r="LS61" s="13"/>
      <c r="LT61" s="13"/>
      <c r="LU61" s="13"/>
      <c r="LV61" s="13"/>
      <c r="LW61" s="13"/>
      <c r="LX61" s="13"/>
      <c r="LY61" s="13"/>
      <c r="LZ61" s="13"/>
      <c r="MA61" s="13"/>
      <c r="MB61" s="13"/>
      <c r="MC61" s="13">
        <v>1</v>
      </c>
      <c r="MD61" s="13"/>
      <c r="ME61" s="13"/>
      <c r="MF61" s="13">
        <v>1</v>
      </c>
      <c r="MG61" s="13"/>
      <c r="MH61" s="13"/>
      <c r="MI61" s="13"/>
      <c r="MJ61" s="13"/>
      <c r="MK61" s="13"/>
      <c r="ML61" s="13"/>
      <c r="MM61" s="13"/>
      <c r="MN61" s="13"/>
      <c r="MO61" s="13"/>
      <c r="MP61" s="13"/>
      <c r="MQ61" s="13">
        <v>1</v>
      </c>
      <c r="MR61" s="13"/>
      <c r="MS61" s="13"/>
      <c r="MT61" s="13"/>
      <c r="MU61" s="13"/>
      <c r="MV61" s="13"/>
      <c r="MW61" s="13"/>
      <c r="MX61" s="13"/>
      <c r="MY61" s="13"/>
      <c r="MZ61" s="13"/>
      <c r="NA61" s="13"/>
      <c r="NB61" s="13"/>
      <c r="NC61" s="13"/>
      <c r="ND61" s="13"/>
      <c r="NE61" s="13"/>
      <c r="NF61" s="13"/>
      <c r="NG61" s="13"/>
      <c r="NH61" s="13"/>
      <c r="NI61" s="13"/>
      <c r="NJ61" s="60">
        <v>9</v>
      </c>
      <c r="NK61" s="13">
        <v>304</v>
      </c>
      <c r="NL61" s="448"/>
      <c r="NM61" s="448"/>
      <c r="NN61" s="448"/>
    </row>
    <row r="62" spans="1:378">
      <c r="A62" s="8" t="s">
        <v>73</v>
      </c>
      <c r="B62" s="281">
        <f t="shared" si="67"/>
        <v>87</v>
      </c>
      <c r="C62" s="281">
        <f t="shared" si="68"/>
        <v>72</v>
      </c>
      <c r="D62" s="281">
        <f t="shared" si="69"/>
        <v>159</v>
      </c>
      <c r="E62" s="281">
        <f t="shared" si="70"/>
        <v>227</v>
      </c>
      <c r="F62" s="281">
        <f t="shared" si="71"/>
        <v>325</v>
      </c>
      <c r="G62" s="281">
        <f t="shared" si="72"/>
        <v>448</v>
      </c>
      <c r="H62" s="281">
        <f t="shared" si="73"/>
        <v>311</v>
      </c>
      <c r="I62" s="281">
        <f t="shared" si="74"/>
        <v>386</v>
      </c>
      <c r="J62" s="281">
        <f t="shared" si="75"/>
        <v>307</v>
      </c>
      <c r="K62" s="281">
        <f t="shared" si="76"/>
        <v>366</v>
      </c>
      <c r="L62" s="281">
        <f t="shared" si="77"/>
        <v>283</v>
      </c>
      <c r="M62" s="281">
        <f t="shared" si="78"/>
        <v>296</v>
      </c>
      <c r="N62" s="281">
        <f t="shared" si="79"/>
        <v>197</v>
      </c>
      <c r="O62" s="281">
        <f t="shared" si="80"/>
        <v>159</v>
      </c>
      <c r="P62" s="281">
        <f t="shared" si="81"/>
        <v>111</v>
      </c>
      <c r="Q62" s="281">
        <f t="shared" si="82"/>
        <v>121</v>
      </c>
      <c r="R62" s="281">
        <f t="shared" si="83"/>
        <v>54</v>
      </c>
      <c r="S62" s="281">
        <f t="shared" si="84"/>
        <v>75</v>
      </c>
      <c r="T62" s="281">
        <f t="shared" si="85"/>
        <v>5</v>
      </c>
      <c r="U62" s="281">
        <f t="shared" si="86"/>
        <v>22</v>
      </c>
      <c r="W62" s="16" t="s">
        <v>71</v>
      </c>
      <c r="X62" s="764">
        <f t="shared" si="88"/>
        <v>50</v>
      </c>
      <c r="Y62" s="764">
        <f t="shared" si="89"/>
        <v>54</v>
      </c>
      <c r="Z62" s="764">
        <f t="shared" si="90"/>
        <v>166</v>
      </c>
      <c r="AA62" s="764">
        <f t="shared" si="91"/>
        <v>189</v>
      </c>
      <c r="AB62" s="764">
        <f t="shared" si="92"/>
        <v>375</v>
      </c>
      <c r="AC62" s="764">
        <f t="shared" si="93"/>
        <v>420</v>
      </c>
      <c r="AD62" s="764">
        <f t="shared" si="94"/>
        <v>349</v>
      </c>
      <c r="AE62" s="764">
        <f t="shared" si="95"/>
        <v>337</v>
      </c>
      <c r="AF62" s="764">
        <f t="shared" si="96"/>
        <v>343</v>
      </c>
      <c r="AG62" s="764">
        <f t="shared" si="97"/>
        <v>383</v>
      </c>
      <c r="AH62" s="764">
        <f t="shared" si="98"/>
        <v>217</v>
      </c>
      <c r="AI62" s="764">
        <f t="shared" si="99"/>
        <v>246</v>
      </c>
      <c r="AJ62" s="764">
        <f t="shared" si="100"/>
        <v>167</v>
      </c>
      <c r="AK62" s="764">
        <f t="shared" si="101"/>
        <v>161</v>
      </c>
      <c r="AL62" s="764">
        <f t="shared" si="102"/>
        <v>87</v>
      </c>
      <c r="AM62" s="764">
        <f t="shared" si="103"/>
        <v>100</v>
      </c>
      <c r="AN62" s="764">
        <f t="shared" si="104"/>
        <v>53</v>
      </c>
      <c r="AO62" s="764">
        <f t="shared" si="105"/>
        <v>65</v>
      </c>
      <c r="AP62" s="764">
        <f t="shared" si="106"/>
        <v>11</v>
      </c>
      <c r="AQ62" s="764">
        <f t="shared" si="107"/>
        <v>13</v>
      </c>
      <c r="AR62" s="764">
        <f t="shared" si="87"/>
        <v>52</v>
      </c>
      <c r="AT62" s="16" t="s">
        <v>71</v>
      </c>
      <c r="AU62" s="13">
        <v>2</v>
      </c>
      <c r="AV62" s="13">
        <v>7</v>
      </c>
      <c r="AW62" s="13">
        <v>7</v>
      </c>
      <c r="AX62" s="13">
        <v>10</v>
      </c>
      <c r="AY62" s="13">
        <v>2</v>
      </c>
      <c r="AZ62" s="13">
        <v>3</v>
      </c>
      <c r="BA62" s="13">
        <v>9</v>
      </c>
      <c r="BB62" s="13">
        <v>5</v>
      </c>
      <c r="BC62" s="13">
        <v>8</v>
      </c>
      <c r="BD62" s="13">
        <v>1</v>
      </c>
      <c r="BE62" s="13">
        <v>6</v>
      </c>
      <c r="BF62" s="13">
        <v>6</v>
      </c>
      <c r="BG62" s="13">
        <v>5</v>
      </c>
      <c r="BH62" s="13">
        <v>5</v>
      </c>
      <c r="BI62" s="13">
        <v>11</v>
      </c>
      <c r="BJ62" s="13">
        <v>18</v>
      </c>
      <c r="BK62" s="13">
        <v>26</v>
      </c>
      <c r="BL62" s="13">
        <v>41</v>
      </c>
      <c r="BM62" s="13">
        <v>42</v>
      </c>
      <c r="BN62" s="13">
        <v>29</v>
      </c>
      <c r="BO62" s="13">
        <v>43</v>
      </c>
      <c r="BP62" s="13">
        <v>42</v>
      </c>
      <c r="BQ62" s="13">
        <v>39</v>
      </c>
      <c r="BR62" s="13">
        <v>47</v>
      </c>
      <c r="BS62" s="13">
        <v>37</v>
      </c>
      <c r="BT62" s="13">
        <v>45</v>
      </c>
      <c r="BU62" s="13">
        <v>36</v>
      </c>
      <c r="BV62" s="13">
        <v>38</v>
      </c>
      <c r="BW62" s="13">
        <v>50</v>
      </c>
      <c r="BX62" s="13">
        <v>43</v>
      </c>
      <c r="BY62" s="13">
        <v>44</v>
      </c>
      <c r="BZ62" s="13">
        <v>22</v>
      </c>
      <c r="CA62" s="13">
        <v>35</v>
      </c>
      <c r="CB62" s="13">
        <v>36</v>
      </c>
      <c r="CC62" s="13">
        <v>34</v>
      </c>
      <c r="CD62" s="13">
        <v>27</v>
      </c>
      <c r="CE62" s="13">
        <v>34</v>
      </c>
      <c r="CF62" s="13">
        <v>27</v>
      </c>
      <c r="CG62" s="13">
        <v>44</v>
      </c>
      <c r="CH62" s="13">
        <v>34</v>
      </c>
      <c r="CI62" s="13">
        <v>38</v>
      </c>
      <c r="CJ62" s="13">
        <v>38</v>
      </c>
      <c r="CK62" s="13">
        <v>34</v>
      </c>
      <c r="CL62" s="13">
        <v>48</v>
      </c>
      <c r="CM62" s="13">
        <v>44</v>
      </c>
      <c r="CN62" s="13">
        <v>33</v>
      </c>
      <c r="CO62" s="13">
        <v>37</v>
      </c>
      <c r="CP62" s="13">
        <v>36</v>
      </c>
      <c r="CQ62" s="13">
        <v>40</v>
      </c>
      <c r="CR62" s="13">
        <v>35</v>
      </c>
      <c r="CS62" s="13">
        <v>32</v>
      </c>
      <c r="CT62" s="13">
        <v>31</v>
      </c>
      <c r="CU62" s="13">
        <v>24</v>
      </c>
      <c r="CV62" s="13">
        <v>24</v>
      </c>
      <c r="CW62" s="13">
        <v>24</v>
      </c>
      <c r="CX62" s="13">
        <v>19</v>
      </c>
      <c r="CY62" s="13">
        <v>32</v>
      </c>
      <c r="CZ62" s="13">
        <v>19</v>
      </c>
      <c r="DA62" s="13">
        <v>25</v>
      </c>
      <c r="DB62" s="13">
        <v>16</v>
      </c>
      <c r="DC62" s="13">
        <v>24</v>
      </c>
      <c r="DD62" s="13">
        <v>15</v>
      </c>
      <c r="DE62" s="13">
        <v>19</v>
      </c>
      <c r="DF62" s="13">
        <v>18</v>
      </c>
      <c r="DG62" s="13">
        <v>20</v>
      </c>
      <c r="DH62" s="13">
        <v>15</v>
      </c>
      <c r="DI62" s="13">
        <v>23</v>
      </c>
      <c r="DJ62" s="13">
        <v>10</v>
      </c>
      <c r="DK62" s="13">
        <v>8</v>
      </c>
      <c r="DL62" s="13">
        <v>9</v>
      </c>
      <c r="DM62" s="13">
        <v>10</v>
      </c>
      <c r="DN62" s="13">
        <v>16</v>
      </c>
      <c r="DO62" s="13">
        <v>6</v>
      </c>
      <c r="DP62" s="13">
        <v>9</v>
      </c>
      <c r="DQ62" s="13">
        <v>9</v>
      </c>
      <c r="DR62" s="13">
        <v>10</v>
      </c>
      <c r="DS62" s="13">
        <v>16</v>
      </c>
      <c r="DT62" s="13">
        <v>9</v>
      </c>
      <c r="DU62" s="13">
        <v>11</v>
      </c>
      <c r="DV62" s="13">
        <v>4</v>
      </c>
      <c r="DW62" s="13">
        <v>15</v>
      </c>
      <c r="DX62" s="13">
        <v>10</v>
      </c>
      <c r="DY62" s="13">
        <v>7</v>
      </c>
      <c r="DZ62" s="13">
        <v>7</v>
      </c>
      <c r="EA62" s="13">
        <v>6</v>
      </c>
      <c r="EB62" s="13">
        <v>4</v>
      </c>
      <c r="EC62" s="13">
        <v>3</v>
      </c>
      <c r="ED62" s="13">
        <v>6</v>
      </c>
      <c r="EE62" s="13">
        <v>3</v>
      </c>
      <c r="EF62" s="13">
        <v>4</v>
      </c>
      <c r="EG62" s="13">
        <v>4</v>
      </c>
      <c r="EH62" s="13">
        <v>3</v>
      </c>
      <c r="EI62" s="13">
        <v>3</v>
      </c>
      <c r="EJ62" s="13"/>
      <c r="EK62" s="13">
        <v>1</v>
      </c>
      <c r="EL62" s="13">
        <v>2</v>
      </c>
      <c r="EM62" s="13"/>
      <c r="EN62" s="13"/>
      <c r="EO62" s="13"/>
      <c r="EP62" s="13"/>
      <c r="EQ62" s="13"/>
      <c r="ER62" s="13"/>
      <c r="ES62" s="13"/>
      <c r="ET62" s="13"/>
      <c r="EU62" s="13"/>
      <c r="EV62" s="13"/>
      <c r="EW62" s="13"/>
      <c r="EX62" s="13"/>
      <c r="EY62" s="13"/>
      <c r="EZ62" s="13"/>
      <c r="FA62" s="60">
        <v>1968</v>
      </c>
      <c r="FB62" s="13">
        <v>1968</v>
      </c>
      <c r="FC62" s="16" t="s">
        <v>71</v>
      </c>
      <c r="FD62" s="13">
        <v>3</v>
      </c>
      <c r="FE62" s="13">
        <v>4</v>
      </c>
      <c r="FF62" s="13">
        <v>7</v>
      </c>
      <c r="FG62" s="13">
        <v>8</v>
      </c>
      <c r="FH62" s="13">
        <v>2</v>
      </c>
      <c r="FI62" s="13">
        <v>4</v>
      </c>
      <c r="FJ62" s="13">
        <v>6</v>
      </c>
      <c r="FK62" s="13">
        <v>5</v>
      </c>
      <c r="FL62" s="13">
        <v>5</v>
      </c>
      <c r="FM62" s="13">
        <v>6</v>
      </c>
      <c r="FN62" s="13">
        <v>7</v>
      </c>
      <c r="FO62" s="13">
        <v>8</v>
      </c>
      <c r="FP62" s="13">
        <v>11</v>
      </c>
      <c r="FQ62" s="13">
        <v>8</v>
      </c>
      <c r="FR62" s="13">
        <v>13</v>
      </c>
      <c r="FS62" s="13">
        <v>16</v>
      </c>
      <c r="FT62" s="13">
        <v>17</v>
      </c>
      <c r="FU62" s="13">
        <v>21</v>
      </c>
      <c r="FV62" s="13">
        <v>36</v>
      </c>
      <c r="FW62" s="13">
        <v>29</v>
      </c>
      <c r="FX62" s="13">
        <v>35</v>
      </c>
      <c r="FY62" s="13">
        <v>38</v>
      </c>
      <c r="FZ62" s="13">
        <v>40</v>
      </c>
      <c r="GA62" s="13">
        <v>29</v>
      </c>
      <c r="GB62" s="13">
        <v>46</v>
      </c>
      <c r="GC62" s="13">
        <v>37</v>
      </c>
      <c r="GD62" s="13">
        <v>50</v>
      </c>
      <c r="GE62" s="13">
        <v>34</v>
      </c>
      <c r="GF62" s="13">
        <v>33</v>
      </c>
      <c r="GG62" s="13">
        <v>33</v>
      </c>
      <c r="GH62" s="13">
        <v>33</v>
      </c>
      <c r="GI62" s="13">
        <v>42</v>
      </c>
      <c r="GJ62" s="13">
        <v>34</v>
      </c>
      <c r="GK62" s="13">
        <v>35</v>
      </c>
      <c r="GL62" s="13">
        <v>33</v>
      </c>
      <c r="GM62" s="13">
        <v>25</v>
      </c>
      <c r="GN62" s="13">
        <v>35</v>
      </c>
      <c r="GO62" s="13">
        <v>43</v>
      </c>
      <c r="GP62" s="13">
        <v>34</v>
      </c>
      <c r="GQ62" s="13">
        <v>35</v>
      </c>
      <c r="GR62" s="13">
        <v>36</v>
      </c>
      <c r="GS62" s="13">
        <v>35</v>
      </c>
      <c r="GT62" s="13">
        <v>32</v>
      </c>
      <c r="GU62" s="13">
        <v>38</v>
      </c>
      <c r="GV62" s="13">
        <v>33</v>
      </c>
      <c r="GW62" s="13">
        <v>41</v>
      </c>
      <c r="GX62" s="13">
        <v>28</v>
      </c>
      <c r="GY62" s="13">
        <v>33</v>
      </c>
      <c r="GZ62" s="13">
        <v>28</v>
      </c>
      <c r="HA62" s="13">
        <v>39</v>
      </c>
      <c r="HB62" s="13">
        <v>30</v>
      </c>
      <c r="HC62" s="13">
        <v>26</v>
      </c>
      <c r="HD62" s="13">
        <v>23</v>
      </c>
      <c r="HE62" s="13">
        <v>26</v>
      </c>
      <c r="HF62" s="13">
        <v>19</v>
      </c>
      <c r="HG62" s="13">
        <v>13</v>
      </c>
      <c r="HH62" s="13">
        <v>20</v>
      </c>
      <c r="HI62" s="13">
        <v>16</v>
      </c>
      <c r="HJ62" s="13">
        <v>19</v>
      </c>
      <c r="HK62" s="13">
        <v>25</v>
      </c>
      <c r="HL62" s="13">
        <v>14</v>
      </c>
      <c r="HM62" s="13">
        <v>16</v>
      </c>
      <c r="HN62" s="13">
        <v>18</v>
      </c>
      <c r="HO62" s="13">
        <v>19</v>
      </c>
      <c r="HP62" s="13">
        <v>28</v>
      </c>
      <c r="HQ62" s="13">
        <v>13</v>
      </c>
      <c r="HR62" s="13">
        <v>17</v>
      </c>
      <c r="HS62" s="13">
        <v>20</v>
      </c>
      <c r="HT62" s="13">
        <v>15</v>
      </c>
      <c r="HU62" s="13">
        <v>7</v>
      </c>
      <c r="HV62" s="13">
        <v>8</v>
      </c>
      <c r="HW62" s="13">
        <v>10</v>
      </c>
      <c r="HX62" s="13">
        <v>20</v>
      </c>
      <c r="HY62" s="13">
        <v>9</v>
      </c>
      <c r="HZ62" s="13">
        <v>10</v>
      </c>
      <c r="IA62" s="13">
        <v>10</v>
      </c>
      <c r="IB62" s="13">
        <v>8</v>
      </c>
      <c r="IC62" s="13">
        <v>6</v>
      </c>
      <c r="ID62" s="13">
        <v>4</v>
      </c>
      <c r="IE62" s="13">
        <v>2</v>
      </c>
      <c r="IF62" s="13">
        <v>12</v>
      </c>
      <c r="IG62" s="13">
        <v>8</v>
      </c>
      <c r="IH62" s="13">
        <v>6</v>
      </c>
      <c r="II62" s="13">
        <v>9</v>
      </c>
      <c r="IJ62" s="13">
        <v>5</v>
      </c>
      <c r="IK62" s="13">
        <v>2</v>
      </c>
      <c r="IL62" s="13">
        <v>3</v>
      </c>
      <c r="IM62" s="13">
        <v>1</v>
      </c>
      <c r="IN62" s="13">
        <v>6</v>
      </c>
      <c r="IO62" s="13">
        <v>1</v>
      </c>
      <c r="IP62" s="13">
        <v>3</v>
      </c>
      <c r="IQ62" s="13">
        <v>3</v>
      </c>
      <c r="IR62" s="13">
        <v>1</v>
      </c>
      <c r="IS62" s="13"/>
      <c r="IT62" s="13">
        <v>2</v>
      </c>
      <c r="IU62" s="13"/>
      <c r="IV62" s="13">
        <v>1</v>
      </c>
      <c r="IW62" s="13"/>
      <c r="IX62" s="13">
        <v>1</v>
      </c>
      <c r="IY62" s="13"/>
      <c r="IZ62" s="13"/>
      <c r="JA62" s="13"/>
      <c r="JB62" s="13"/>
      <c r="JC62" s="13"/>
      <c r="JD62" s="13"/>
      <c r="JE62" s="13"/>
      <c r="JF62" s="60">
        <v>1818</v>
      </c>
      <c r="JG62" s="13">
        <v>2</v>
      </c>
      <c r="JH62" s="13"/>
      <c r="JI62" s="13"/>
      <c r="JJ62" s="13"/>
      <c r="JK62" s="13"/>
      <c r="JL62" s="13">
        <v>1</v>
      </c>
      <c r="JM62" s="13">
        <v>3</v>
      </c>
      <c r="JN62" s="13"/>
      <c r="JO62" s="13"/>
      <c r="JP62" s="13">
        <v>1</v>
      </c>
      <c r="JQ62" s="13"/>
      <c r="JR62" s="13"/>
      <c r="JS62" s="13"/>
      <c r="JT62" s="13"/>
      <c r="JU62" s="13"/>
      <c r="JV62" s="13"/>
      <c r="JW62" s="13">
        <v>2</v>
      </c>
      <c r="JX62" s="13"/>
      <c r="JY62" s="13">
        <v>1</v>
      </c>
      <c r="JZ62" s="13"/>
      <c r="KA62" s="13">
        <v>2</v>
      </c>
      <c r="KB62" s="13">
        <v>2</v>
      </c>
      <c r="KC62" s="13">
        <v>1</v>
      </c>
      <c r="KD62" s="13"/>
      <c r="KE62" s="13">
        <v>1</v>
      </c>
      <c r="KF62" s="13">
        <v>1</v>
      </c>
      <c r="KG62" s="13">
        <v>2</v>
      </c>
      <c r="KH62" s="13">
        <v>1</v>
      </c>
      <c r="KI62" s="13"/>
      <c r="KJ62" s="13"/>
      <c r="KK62" s="13"/>
      <c r="KL62" s="13"/>
      <c r="KM62" s="13">
        <v>1</v>
      </c>
      <c r="KN62" s="13">
        <v>1</v>
      </c>
      <c r="KO62" s="13">
        <v>1</v>
      </c>
      <c r="KP62" s="13"/>
      <c r="KQ62" s="13">
        <v>1</v>
      </c>
      <c r="KR62" s="13">
        <v>4</v>
      </c>
      <c r="KS62" s="13">
        <v>1</v>
      </c>
      <c r="KT62" s="13"/>
      <c r="KU62" s="13"/>
      <c r="KV62" s="13"/>
      <c r="KW62" s="13"/>
      <c r="KX62" s="13"/>
      <c r="KY62" s="13">
        <v>1</v>
      </c>
      <c r="KZ62" s="13"/>
      <c r="LA62" s="13"/>
      <c r="LB62" s="13"/>
      <c r="LC62" s="13"/>
      <c r="LD62" s="13"/>
      <c r="LE62" s="13"/>
      <c r="LF62" s="13"/>
      <c r="LG62" s="13">
        <v>1</v>
      </c>
      <c r="LH62" s="13">
        <v>1</v>
      </c>
      <c r="LI62" s="13">
        <v>1</v>
      </c>
      <c r="LJ62" s="13">
        <v>1</v>
      </c>
      <c r="LK62" s="13"/>
      <c r="LL62" s="13"/>
      <c r="LM62" s="13"/>
      <c r="LN62" s="13"/>
      <c r="LO62" s="13">
        <v>2</v>
      </c>
      <c r="LP62" s="13"/>
      <c r="LQ62" s="13"/>
      <c r="LR62" s="13"/>
      <c r="LS62" s="13"/>
      <c r="LT62" s="13"/>
      <c r="LU62" s="13"/>
      <c r="LV62" s="13"/>
      <c r="LW62" s="13">
        <v>1</v>
      </c>
      <c r="LX62" s="13">
        <v>1</v>
      </c>
      <c r="LY62" s="13"/>
      <c r="LZ62" s="13">
        <v>1</v>
      </c>
      <c r="MA62" s="13"/>
      <c r="MB62" s="13"/>
      <c r="MC62" s="13"/>
      <c r="MD62" s="13"/>
      <c r="ME62" s="13"/>
      <c r="MF62" s="13"/>
      <c r="MG62" s="13">
        <v>1</v>
      </c>
      <c r="MH62" s="13"/>
      <c r="MI62" s="13"/>
      <c r="MJ62" s="13"/>
      <c r="MK62" s="13">
        <v>1</v>
      </c>
      <c r="ML62" s="13">
        <v>1</v>
      </c>
      <c r="MM62" s="13"/>
      <c r="MN62" s="13">
        <v>1</v>
      </c>
      <c r="MO62" s="13">
        <v>2</v>
      </c>
      <c r="MP62" s="13">
        <v>1</v>
      </c>
      <c r="MQ62" s="13">
        <v>1</v>
      </c>
      <c r="MR62" s="13"/>
      <c r="MS62" s="13">
        <v>4</v>
      </c>
      <c r="MT62" s="13"/>
      <c r="MU62" s="13"/>
      <c r="MV62" s="13"/>
      <c r="MW62" s="13"/>
      <c r="MX62" s="13"/>
      <c r="MY62" s="13"/>
      <c r="MZ62" s="13"/>
      <c r="NA62" s="13"/>
      <c r="NB62" s="13"/>
      <c r="NC62" s="13"/>
      <c r="ND62" s="13"/>
      <c r="NE62" s="13"/>
      <c r="NF62" s="13"/>
      <c r="NG62" s="13"/>
      <c r="NH62" s="13"/>
      <c r="NI62" s="13">
        <v>1</v>
      </c>
      <c r="NJ62" s="60">
        <v>52</v>
      </c>
      <c r="NK62" s="13">
        <v>1870</v>
      </c>
      <c r="NL62" s="448"/>
      <c r="NM62" s="448"/>
      <c r="NN62" s="448"/>
    </row>
    <row r="63" spans="1:378">
      <c r="A63" s="8" t="s">
        <v>194</v>
      </c>
      <c r="B63" s="281">
        <f t="shared" si="67"/>
        <v>18</v>
      </c>
      <c r="C63" s="281">
        <f t="shared" si="68"/>
        <v>14</v>
      </c>
      <c r="D63" s="281">
        <f t="shared" si="69"/>
        <v>73</v>
      </c>
      <c r="E63" s="281">
        <f t="shared" si="70"/>
        <v>89</v>
      </c>
      <c r="F63" s="281">
        <f t="shared" si="71"/>
        <v>212</v>
      </c>
      <c r="G63" s="281">
        <f t="shared" si="72"/>
        <v>211</v>
      </c>
      <c r="H63" s="281">
        <f t="shared" si="73"/>
        <v>285</v>
      </c>
      <c r="I63" s="281">
        <f t="shared" si="74"/>
        <v>270</v>
      </c>
      <c r="J63" s="281">
        <f t="shared" si="75"/>
        <v>219</v>
      </c>
      <c r="K63" s="281">
        <f t="shared" si="76"/>
        <v>221</v>
      </c>
      <c r="L63" s="281">
        <f t="shared" si="77"/>
        <v>176</v>
      </c>
      <c r="M63" s="281">
        <f t="shared" si="78"/>
        <v>192</v>
      </c>
      <c r="N63" s="281">
        <f t="shared" si="79"/>
        <v>147</v>
      </c>
      <c r="O63" s="281">
        <f t="shared" si="80"/>
        <v>116</v>
      </c>
      <c r="P63" s="281">
        <f t="shared" si="81"/>
        <v>74</v>
      </c>
      <c r="Q63" s="281">
        <f t="shared" si="82"/>
        <v>88</v>
      </c>
      <c r="R63" s="281">
        <f t="shared" si="83"/>
        <v>33</v>
      </c>
      <c r="S63" s="281">
        <f t="shared" si="84"/>
        <v>34</v>
      </c>
      <c r="T63" s="281">
        <f t="shared" si="85"/>
        <v>4</v>
      </c>
      <c r="U63" s="281">
        <f t="shared" si="86"/>
        <v>10</v>
      </c>
      <c r="W63" s="16" t="s">
        <v>193</v>
      </c>
      <c r="X63" s="764">
        <f t="shared" si="88"/>
        <v>41</v>
      </c>
      <c r="Y63" s="764">
        <f t="shared" si="89"/>
        <v>33</v>
      </c>
      <c r="Z63" s="764">
        <f t="shared" si="90"/>
        <v>74</v>
      </c>
      <c r="AA63" s="764">
        <f t="shared" si="91"/>
        <v>97</v>
      </c>
      <c r="AB63" s="764">
        <f t="shared" si="92"/>
        <v>175</v>
      </c>
      <c r="AC63" s="764">
        <f t="shared" si="93"/>
        <v>215</v>
      </c>
      <c r="AD63" s="764">
        <f t="shared" si="94"/>
        <v>221</v>
      </c>
      <c r="AE63" s="764">
        <f t="shared" si="95"/>
        <v>253</v>
      </c>
      <c r="AF63" s="764">
        <f t="shared" si="96"/>
        <v>176</v>
      </c>
      <c r="AG63" s="764">
        <f t="shared" si="97"/>
        <v>198</v>
      </c>
      <c r="AH63" s="764">
        <f t="shared" si="98"/>
        <v>141</v>
      </c>
      <c r="AI63" s="764">
        <f t="shared" si="99"/>
        <v>129</v>
      </c>
      <c r="AJ63" s="764">
        <f t="shared" si="100"/>
        <v>76</v>
      </c>
      <c r="AK63" s="764">
        <f t="shared" si="101"/>
        <v>78</v>
      </c>
      <c r="AL63" s="764">
        <f t="shared" si="102"/>
        <v>39</v>
      </c>
      <c r="AM63" s="764">
        <f t="shared" si="103"/>
        <v>36</v>
      </c>
      <c r="AN63" s="764">
        <f t="shared" si="104"/>
        <v>23</v>
      </c>
      <c r="AO63" s="764">
        <f t="shared" si="105"/>
        <v>29</v>
      </c>
      <c r="AP63" s="764">
        <f t="shared" si="106"/>
        <v>1</v>
      </c>
      <c r="AQ63" s="764">
        <f t="shared" si="107"/>
        <v>11</v>
      </c>
      <c r="AR63" s="764">
        <f t="shared" si="87"/>
        <v>30</v>
      </c>
      <c r="AT63" s="16" t="s">
        <v>193</v>
      </c>
      <c r="AU63" s="13">
        <v>2</v>
      </c>
      <c r="AV63" s="13">
        <v>3</v>
      </c>
      <c r="AW63" s="13">
        <v>4</v>
      </c>
      <c r="AX63" s="13">
        <v>6</v>
      </c>
      <c r="AY63" s="13">
        <v>2</v>
      </c>
      <c r="AZ63" s="13">
        <v>2</v>
      </c>
      <c r="BA63" s="13">
        <v>4</v>
      </c>
      <c r="BB63" s="13"/>
      <c r="BC63" s="13">
        <v>2</v>
      </c>
      <c r="BD63" s="13">
        <v>8</v>
      </c>
      <c r="BE63" s="13">
        <v>4</v>
      </c>
      <c r="BF63" s="13">
        <v>2</v>
      </c>
      <c r="BG63" s="13">
        <v>4</v>
      </c>
      <c r="BH63" s="13">
        <v>7</v>
      </c>
      <c r="BI63" s="13">
        <v>8</v>
      </c>
      <c r="BJ63" s="13">
        <v>12</v>
      </c>
      <c r="BK63" s="13">
        <v>13</v>
      </c>
      <c r="BL63" s="13">
        <v>19</v>
      </c>
      <c r="BM63" s="13">
        <v>16</v>
      </c>
      <c r="BN63" s="13">
        <v>12</v>
      </c>
      <c r="BO63" s="13">
        <v>17</v>
      </c>
      <c r="BP63" s="13">
        <v>18</v>
      </c>
      <c r="BQ63" s="13">
        <v>14</v>
      </c>
      <c r="BR63" s="13">
        <v>24</v>
      </c>
      <c r="BS63" s="13">
        <v>17</v>
      </c>
      <c r="BT63" s="13">
        <v>28</v>
      </c>
      <c r="BU63" s="13">
        <v>21</v>
      </c>
      <c r="BV63" s="13">
        <v>22</v>
      </c>
      <c r="BW63" s="13">
        <v>24</v>
      </c>
      <c r="BX63" s="13">
        <v>30</v>
      </c>
      <c r="BY63" s="13">
        <v>36</v>
      </c>
      <c r="BZ63" s="13">
        <v>31</v>
      </c>
      <c r="CA63" s="13">
        <v>25</v>
      </c>
      <c r="CB63" s="13">
        <v>21</v>
      </c>
      <c r="CC63" s="13">
        <v>23</v>
      </c>
      <c r="CD63" s="13">
        <v>28</v>
      </c>
      <c r="CE63" s="13">
        <v>19</v>
      </c>
      <c r="CF63" s="13">
        <v>17</v>
      </c>
      <c r="CG63" s="13">
        <v>20</v>
      </c>
      <c r="CH63" s="13">
        <v>33</v>
      </c>
      <c r="CI63" s="13">
        <v>26</v>
      </c>
      <c r="CJ63" s="13">
        <v>23</v>
      </c>
      <c r="CK63" s="13">
        <v>22</v>
      </c>
      <c r="CL63" s="13">
        <v>19</v>
      </c>
      <c r="CM63" s="13">
        <v>12</v>
      </c>
      <c r="CN63" s="13">
        <v>15</v>
      </c>
      <c r="CO63" s="13">
        <v>24</v>
      </c>
      <c r="CP63" s="13">
        <v>16</v>
      </c>
      <c r="CQ63" s="13">
        <v>18</v>
      </c>
      <c r="CR63" s="13">
        <v>23</v>
      </c>
      <c r="CS63" s="13">
        <v>10</v>
      </c>
      <c r="CT63" s="13">
        <v>13</v>
      </c>
      <c r="CU63" s="13">
        <v>13</v>
      </c>
      <c r="CV63" s="13">
        <v>18</v>
      </c>
      <c r="CW63" s="13">
        <v>10</v>
      </c>
      <c r="CX63" s="13">
        <v>13</v>
      </c>
      <c r="CY63" s="13">
        <v>16</v>
      </c>
      <c r="CZ63" s="13">
        <v>12</v>
      </c>
      <c r="DA63" s="13">
        <v>14</v>
      </c>
      <c r="DB63" s="13">
        <v>10</v>
      </c>
      <c r="DC63" s="13">
        <v>8</v>
      </c>
      <c r="DD63" s="13">
        <v>8</v>
      </c>
      <c r="DE63" s="13">
        <v>12</v>
      </c>
      <c r="DF63" s="13">
        <v>5</v>
      </c>
      <c r="DG63" s="13">
        <v>11</v>
      </c>
      <c r="DH63" s="13">
        <v>9</v>
      </c>
      <c r="DI63" s="13">
        <v>7</v>
      </c>
      <c r="DJ63" s="13">
        <v>3</v>
      </c>
      <c r="DK63" s="13">
        <v>5</v>
      </c>
      <c r="DL63" s="13">
        <v>10</v>
      </c>
      <c r="DM63" s="13">
        <v>4</v>
      </c>
      <c r="DN63" s="13">
        <v>6</v>
      </c>
      <c r="DO63" s="13">
        <v>6</v>
      </c>
      <c r="DP63" s="13"/>
      <c r="DQ63" s="13">
        <v>3</v>
      </c>
      <c r="DR63" s="13">
        <v>5</v>
      </c>
      <c r="DS63" s="13">
        <v>2</v>
      </c>
      <c r="DT63" s="13">
        <v>4</v>
      </c>
      <c r="DU63" s="13">
        <v>3</v>
      </c>
      <c r="DV63" s="13">
        <v>3</v>
      </c>
      <c r="DW63" s="13"/>
      <c r="DX63" s="13">
        <v>5</v>
      </c>
      <c r="DY63" s="13">
        <v>2</v>
      </c>
      <c r="DZ63" s="13">
        <v>6</v>
      </c>
      <c r="EA63" s="13">
        <v>2</v>
      </c>
      <c r="EB63" s="13">
        <v>4</v>
      </c>
      <c r="EC63" s="13">
        <v>3</v>
      </c>
      <c r="ED63" s="13">
        <v>5</v>
      </c>
      <c r="EE63" s="13">
        <v>2</v>
      </c>
      <c r="EF63" s="13"/>
      <c r="EG63" s="13">
        <v>2</v>
      </c>
      <c r="EH63" s="13">
        <v>2</v>
      </c>
      <c r="EI63" s="13"/>
      <c r="EJ63" s="13">
        <v>2</v>
      </c>
      <c r="EK63" s="13">
        <v>3</v>
      </c>
      <c r="EL63" s="13"/>
      <c r="EM63" s="13">
        <v>1</v>
      </c>
      <c r="EN63" s="13"/>
      <c r="EO63" s="13">
        <v>1</v>
      </c>
      <c r="EP63" s="13"/>
      <c r="EQ63" s="13"/>
      <c r="ER63" s="13"/>
      <c r="ES63" s="13"/>
      <c r="ET63" s="13"/>
      <c r="EU63" s="13"/>
      <c r="EV63" s="13"/>
      <c r="EW63" s="13"/>
      <c r="EX63" s="13"/>
      <c r="EY63" s="13"/>
      <c r="EZ63" s="13"/>
      <c r="FA63" s="60">
        <v>1079</v>
      </c>
      <c r="FB63" s="13">
        <v>1079</v>
      </c>
      <c r="FC63" s="16" t="s">
        <v>193</v>
      </c>
      <c r="FD63" s="13">
        <v>2</v>
      </c>
      <c r="FE63" s="13">
        <v>3</v>
      </c>
      <c r="FF63" s="13">
        <v>5</v>
      </c>
      <c r="FG63" s="13">
        <v>6</v>
      </c>
      <c r="FH63" s="13">
        <v>7</v>
      </c>
      <c r="FI63" s="13">
        <v>2</v>
      </c>
      <c r="FJ63" s="13">
        <v>4</v>
      </c>
      <c r="FK63" s="13">
        <v>3</v>
      </c>
      <c r="FL63" s="13">
        <v>6</v>
      </c>
      <c r="FM63" s="13">
        <v>3</v>
      </c>
      <c r="FN63" s="13">
        <v>2</v>
      </c>
      <c r="FO63" s="13">
        <v>5</v>
      </c>
      <c r="FP63" s="13">
        <v>6</v>
      </c>
      <c r="FQ63" s="13">
        <v>7</v>
      </c>
      <c r="FR63" s="13">
        <v>5</v>
      </c>
      <c r="FS63" s="13">
        <v>9</v>
      </c>
      <c r="FT63" s="13">
        <v>7</v>
      </c>
      <c r="FU63" s="13">
        <v>10</v>
      </c>
      <c r="FV63" s="13">
        <v>12</v>
      </c>
      <c r="FW63" s="13">
        <v>11</v>
      </c>
      <c r="FX63" s="13">
        <v>12</v>
      </c>
      <c r="FY63" s="13">
        <v>10</v>
      </c>
      <c r="FZ63" s="13">
        <v>24</v>
      </c>
      <c r="GA63" s="13">
        <v>17</v>
      </c>
      <c r="GB63" s="13">
        <v>22</v>
      </c>
      <c r="GC63" s="13">
        <v>18</v>
      </c>
      <c r="GD63" s="13">
        <v>14</v>
      </c>
      <c r="GE63" s="13">
        <v>26</v>
      </c>
      <c r="GF63" s="13">
        <v>16</v>
      </c>
      <c r="GG63" s="13">
        <v>16</v>
      </c>
      <c r="GH63" s="13">
        <v>20</v>
      </c>
      <c r="GI63" s="13">
        <v>24</v>
      </c>
      <c r="GJ63" s="13">
        <v>24</v>
      </c>
      <c r="GK63" s="13">
        <v>16</v>
      </c>
      <c r="GL63" s="13">
        <v>24</v>
      </c>
      <c r="GM63" s="13">
        <v>26</v>
      </c>
      <c r="GN63" s="13">
        <v>21</v>
      </c>
      <c r="GO63" s="13">
        <v>22</v>
      </c>
      <c r="GP63" s="13">
        <v>21</v>
      </c>
      <c r="GQ63" s="13">
        <v>23</v>
      </c>
      <c r="GR63" s="13">
        <v>11</v>
      </c>
      <c r="GS63" s="13">
        <v>23</v>
      </c>
      <c r="GT63" s="13">
        <v>22</v>
      </c>
      <c r="GU63" s="13">
        <v>18</v>
      </c>
      <c r="GV63" s="13">
        <v>19</v>
      </c>
      <c r="GW63" s="13">
        <v>18</v>
      </c>
      <c r="GX63" s="13">
        <v>19</v>
      </c>
      <c r="GY63" s="13">
        <v>15</v>
      </c>
      <c r="GZ63" s="13">
        <v>12</v>
      </c>
      <c r="HA63" s="13">
        <v>19</v>
      </c>
      <c r="HB63" s="13">
        <v>13</v>
      </c>
      <c r="HC63" s="13">
        <v>17</v>
      </c>
      <c r="HD63" s="13">
        <v>20</v>
      </c>
      <c r="HE63" s="13">
        <v>20</v>
      </c>
      <c r="HF63" s="13">
        <v>14</v>
      </c>
      <c r="HG63" s="13">
        <v>9</v>
      </c>
      <c r="HH63" s="13">
        <v>14</v>
      </c>
      <c r="HI63" s="13">
        <v>13</v>
      </c>
      <c r="HJ63" s="13">
        <v>14</v>
      </c>
      <c r="HK63" s="13">
        <v>7</v>
      </c>
      <c r="HL63" s="13">
        <v>9</v>
      </c>
      <c r="HM63" s="13">
        <v>5</v>
      </c>
      <c r="HN63" s="13">
        <v>8</v>
      </c>
      <c r="HO63" s="13">
        <v>7</v>
      </c>
      <c r="HP63" s="13">
        <v>8</v>
      </c>
      <c r="HQ63" s="13">
        <v>9</v>
      </c>
      <c r="HR63" s="13">
        <v>10</v>
      </c>
      <c r="HS63" s="13">
        <v>10</v>
      </c>
      <c r="HT63" s="13">
        <v>4</v>
      </c>
      <c r="HU63" s="13">
        <v>6</v>
      </c>
      <c r="HV63" s="13">
        <v>4</v>
      </c>
      <c r="HW63" s="13">
        <v>6</v>
      </c>
      <c r="HX63" s="13">
        <v>3</v>
      </c>
      <c r="HY63" s="13">
        <v>5</v>
      </c>
      <c r="HZ63" s="13">
        <v>4</v>
      </c>
      <c r="IA63" s="13">
        <v>2</v>
      </c>
      <c r="IB63" s="13">
        <v>3</v>
      </c>
      <c r="IC63" s="13">
        <v>6</v>
      </c>
      <c r="ID63" s="13">
        <v>4</v>
      </c>
      <c r="IE63" s="13">
        <v>2</v>
      </c>
      <c r="IF63" s="13">
        <v>5</v>
      </c>
      <c r="IG63" s="13">
        <v>3</v>
      </c>
      <c r="IH63" s="13">
        <v>3</v>
      </c>
      <c r="II63" s="13">
        <v>2</v>
      </c>
      <c r="IJ63" s="13">
        <v>3</v>
      </c>
      <c r="IK63" s="13"/>
      <c r="IL63" s="13">
        <v>2</v>
      </c>
      <c r="IM63" s="13">
        <v>3</v>
      </c>
      <c r="IN63" s="13"/>
      <c r="IO63" s="13">
        <v>2</v>
      </c>
      <c r="IP63" s="13"/>
      <c r="IQ63" s="13">
        <v>1</v>
      </c>
      <c r="IR63" s="13"/>
      <c r="IS63" s="13"/>
      <c r="IT63" s="13"/>
      <c r="IU63" s="13"/>
      <c r="IV63" s="13"/>
      <c r="IW63" s="13"/>
      <c r="IX63" s="13"/>
      <c r="IY63" s="13"/>
      <c r="IZ63" s="13"/>
      <c r="JA63" s="13"/>
      <c r="JB63" s="13"/>
      <c r="JC63" s="13"/>
      <c r="JD63" s="13"/>
      <c r="JE63" s="13"/>
      <c r="JF63" s="60">
        <v>967</v>
      </c>
      <c r="JG63" s="13"/>
      <c r="JH63" s="13"/>
      <c r="JI63" s="13"/>
      <c r="JJ63" s="13"/>
      <c r="JK63" s="13"/>
      <c r="JL63" s="13"/>
      <c r="JM63" s="13"/>
      <c r="JN63" s="13"/>
      <c r="JO63" s="13"/>
      <c r="JP63" s="13">
        <v>1</v>
      </c>
      <c r="JQ63" s="13"/>
      <c r="JR63" s="13"/>
      <c r="JS63" s="13"/>
      <c r="JT63" s="13"/>
      <c r="JU63" s="13"/>
      <c r="JV63" s="13"/>
      <c r="JW63" s="13">
        <v>1</v>
      </c>
      <c r="JX63" s="13"/>
      <c r="JY63" s="13"/>
      <c r="JZ63" s="13">
        <v>1</v>
      </c>
      <c r="KA63" s="13">
        <v>1</v>
      </c>
      <c r="KB63" s="13"/>
      <c r="KC63" s="13"/>
      <c r="KD63" s="13"/>
      <c r="KE63" s="13">
        <v>1</v>
      </c>
      <c r="KF63" s="13">
        <v>1</v>
      </c>
      <c r="KG63" s="13"/>
      <c r="KH63" s="13">
        <v>1</v>
      </c>
      <c r="KI63" s="13"/>
      <c r="KJ63" s="13">
        <v>2</v>
      </c>
      <c r="KK63" s="13"/>
      <c r="KL63" s="13"/>
      <c r="KM63" s="13"/>
      <c r="KN63" s="13">
        <v>2</v>
      </c>
      <c r="KO63" s="13"/>
      <c r="KP63" s="13"/>
      <c r="KQ63" s="13"/>
      <c r="KR63" s="13"/>
      <c r="KS63" s="13">
        <v>1</v>
      </c>
      <c r="KT63" s="13">
        <v>2</v>
      </c>
      <c r="KU63" s="13"/>
      <c r="KV63" s="13">
        <v>3</v>
      </c>
      <c r="KW63" s="13"/>
      <c r="KX63" s="13">
        <v>1</v>
      </c>
      <c r="KY63" s="13"/>
      <c r="KZ63" s="13"/>
      <c r="LA63" s="13">
        <v>1</v>
      </c>
      <c r="LB63" s="13"/>
      <c r="LC63" s="13"/>
      <c r="LD63" s="13">
        <v>1</v>
      </c>
      <c r="LE63" s="13"/>
      <c r="LF63" s="13"/>
      <c r="LG63" s="13">
        <v>2</v>
      </c>
      <c r="LH63" s="13"/>
      <c r="LI63" s="13"/>
      <c r="LJ63" s="13"/>
      <c r="LK63" s="13"/>
      <c r="LL63" s="13"/>
      <c r="LM63" s="13"/>
      <c r="LN63" s="13"/>
      <c r="LO63" s="13"/>
      <c r="LP63" s="13"/>
      <c r="LQ63" s="13"/>
      <c r="LR63" s="13"/>
      <c r="LS63" s="13">
        <v>1</v>
      </c>
      <c r="LT63" s="13"/>
      <c r="LU63" s="13"/>
      <c r="LV63" s="13"/>
      <c r="LW63" s="13"/>
      <c r="LX63" s="13"/>
      <c r="LY63" s="13"/>
      <c r="LZ63" s="13"/>
      <c r="MA63" s="13"/>
      <c r="MB63" s="13"/>
      <c r="MC63" s="13">
        <v>1</v>
      </c>
      <c r="MD63" s="13"/>
      <c r="ME63" s="13"/>
      <c r="MF63" s="13"/>
      <c r="MG63" s="13"/>
      <c r="MH63" s="13"/>
      <c r="MI63" s="13"/>
      <c r="MJ63" s="13">
        <v>1</v>
      </c>
      <c r="MK63" s="13"/>
      <c r="ML63" s="13">
        <v>1</v>
      </c>
      <c r="MM63" s="13"/>
      <c r="MN63" s="13"/>
      <c r="MO63" s="13"/>
      <c r="MP63" s="13"/>
      <c r="MQ63" s="13">
        <v>1</v>
      </c>
      <c r="MR63" s="13">
        <v>1</v>
      </c>
      <c r="MS63" s="13">
        <v>1</v>
      </c>
      <c r="MT63" s="13"/>
      <c r="MU63" s="13">
        <v>1</v>
      </c>
      <c r="MV63" s="13"/>
      <c r="MW63" s="13"/>
      <c r="MX63" s="13"/>
      <c r="MY63" s="13"/>
      <c r="MZ63" s="13"/>
      <c r="NA63" s="13"/>
      <c r="NB63" s="13"/>
      <c r="NC63" s="13"/>
      <c r="ND63" s="13"/>
      <c r="NE63" s="13"/>
      <c r="NF63" s="13"/>
      <c r="NG63" s="13"/>
      <c r="NH63" s="13"/>
      <c r="NI63" s="13"/>
      <c r="NJ63" s="60">
        <v>30</v>
      </c>
      <c r="NK63" s="13">
        <v>997</v>
      </c>
      <c r="NL63" s="448"/>
      <c r="NM63" s="448"/>
      <c r="NN63" s="448"/>
    </row>
    <row r="64" spans="1:378">
      <c r="A64" s="8" t="s">
        <v>75</v>
      </c>
      <c r="B64" s="281">
        <f t="shared" si="67"/>
        <v>36</v>
      </c>
      <c r="C64" s="281">
        <f t="shared" si="68"/>
        <v>26</v>
      </c>
      <c r="D64" s="281">
        <f t="shared" si="69"/>
        <v>69</v>
      </c>
      <c r="E64" s="281">
        <f t="shared" si="70"/>
        <v>78</v>
      </c>
      <c r="F64" s="281">
        <f t="shared" si="71"/>
        <v>204</v>
      </c>
      <c r="G64" s="281">
        <f t="shared" si="72"/>
        <v>243</v>
      </c>
      <c r="H64" s="281">
        <f t="shared" si="73"/>
        <v>313</v>
      </c>
      <c r="I64" s="281">
        <f t="shared" si="74"/>
        <v>309</v>
      </c>
      <c r="J64" s="281">
        <f t="shared" si="75"/>
        <v>279</v>
      </c>
      <c r="K64" s="281">
        <f t="shared" si="76"/>
        <v>218</v>
      </c>
      <c r="L64" s="281">
        <f t="shared" si="77"/>
        <v>141</v>
      </c>
      <c r="M64" s="281">
        <f t="shared" si="78"/>
        <v>139</v>
      </c>
      <c r="N64" s="281">
        <f t="shared" si="79"/>
        <v>112</v>
      </c>
      <c r="O64" s="281">
        <f t="shared" si="80"/>
        <v>96</v>
      </c>
      <c r="P64" s="281">
        <f t="shared" si="81"/>
        <v>49</v>
      </c>
      <c r="Q64" s="281">
        <f t="shared" si="82"/>
        <v>58</v>
      </c>
      <c r="R64" s="281">
        <f t="shared" si="83"/>
        <v>23</v>
      </c>
      <c r="S64" s="281">
        <f t="shared" si="84"/>
        <v>42</v>
      </c>
      <c r="T64" s="281">
        <f t="shared" si="85"/>
        <v>8</v>
      </c>
      <c r="U64" s="281">
        <f t="shared" si="86"/>
        <v>10</v>
      </c>
      <c r="W64" s="16" t="s">
        <v>73</v>
      </c>
      <c r="X64" s="764">
        <f t="shared" si="88"/>
        <v>87</v>
      </c>
      <c r="Y64" s="764">
        <f t="shared" si="89"/>
        <v>72</v>
      </c>
      <c r="Z64" s="764">
        <f t="shared" si="90"/>
        <v>159</v>
      </c>
      <c r="AA64" s="764">
        <f t="shared" si="91"/>
        <v>227</v>
      </c>
      <c r="AB64" s="764">
        <f t="shared" si="92"/>
        <v>325</v>
      </c>
      <c r="AC64" s="764">
        <f t="shared" si="93"/>
        <v>448</v>
      </c>
      <c r="AD64" s="764">
        <f t="shared" si="94"/>
        <v>311</v>
      </c>
      <c r="AE64" s="764">
        <f t="shared" si="95"/>
        <v>386</v>
      </c>
      <c r="AF64" s="764">
        <f t="shared" si="96"/>
        <v>307</v>
      </c>
      <c r="AG64" s="764">
        <f t="shared" si="97"/>
        <v>366</v>
      </c>
      <c r="AH64" s="764">
        <f t="shared" si="98"/>
        <v>283</v>
      </c>
      <c r="AI64" s="764">
        <f t="shared" si="99"/>
        <v>296</v>
      </c>
      <c r="AJ64" s="764">
        <f t="shared" si="100"/>
        <v>197</v>
      </c>
      <c r="AK64" s="764">
        <f t="shared" si="101"/>
        <v>159</v>
      </c>
      <c r="AL64" s="764">
        <f t="shared" si="102"/>
        <v>111</v>
      </c>
      <c r="AM64" s="764">
        <f t="shared" si="103"/>
        <v>121</v>
      </c>
      <c r="AN64" s="764">
        <f t="shared" si="104"/>
        <v>54</v>
      </c>
      <c r="AO64" s="764">
        <f t="shared" si="105"/>
        <v>75</v>
      </c>
      <c r="AP64" s="764">
        <f t="shared" si="106"/>
        <v>5</v>
      </c>
      <c r="AQ64" s="764">
        <f t="shared" si="107"/>
        <v>22</v>
      </c>
      <c r="AR64" s="764">
        <f t="shared" si="87"/>
        <v>36</v>
      </c>
      <c r="AT64" s="16" t="s">
        <v>73</v>
      </c>
      <c r="AU64" s="13">
        <v>1</v>
      </c>
      <c r="AV64" s="13">
        <v>12</v>
      </c>
      <c r="AW64" s="13">
        <v>8</v>
      </c>
      <c r="AX64" s="13">
        <v>7</v>
      </c>
      <c r="AY64" s="13">
        <v>5</v>
      </c>
      <c r="AZ64" s="13">
        <v>10</v>
      </c>
      <c r="BA64" s="13">
        <v>7</v>
      </c>
      <c r="BB64" s="13">
        <v>7</v>
      </c>
      <c r="BC64" s="13">
        <v>7</v>
      </c>
      <c r="BD64" s="13">
        <v>8</v>
      </c>
      <c r="BE64" s="13">
        <v>12</v>
      </c>
      <c r="BF64" s="13">
        <v>11</v>
      </c>
      <c r="BG64" s="13">
        <v>10</v>
      </c>
      <c r="BH64" s="13">
        <v>17</v>
      </c>
      <c r="BI64" s="13">
        <v>18</v>
      </c>
      <c r="BJ64" s="13">
        <v>28</v>
      </c>
      <c r="BK64" s="13">
        <v>22</v>
      </c>
      <c r="BL64" s="13">
        <v>29</v>
      </c>
      <c r="BM64" s="13">
        <v>39</v>
      </c>
      <c r="BN64" s="13">
        <v>41</v>
      </c>
      <c r="BO64" s="13">
        <v>35</v>
      </c>
      <c r="BP64" s="13">
        <v>39</v>
      </c>
      <c r="BQ64" s="13">
        <v>49</v>
      </c>
      <c r="BR64" s="13">
        <v>46</v>
      </c>
      <c r="BS64" s="13">
        <v>40</v>
      </c>
      <c r="BT64" s="13">
        <v>57</v>
      </c>
      <c r="BU64" s="13">
        <v>42</v>
      </c>
      <c r="BV64" s="13">
        <v>44</v>
      </c>
      <c r="BW64" s="13">
        <v>49</v>
      </c>
      <c r="BX64" s="13">
        <v>47</v>
      </c>
      <c r="BY64" s="13">
        <v>39</v>
      </c>
      <c r="BZ64" s="13">
        <v>38</v>
      </c>
      <c r="CA64" s="13">
        <v>48</v>
      </c>
      <c r="CB64" s="13">
        <v>43</v>
      </c>
      <c r="CC64" s="13">
        <v>42</v>
      </c>
      <c r="CD64" s="13">
        <v>39</v>
      </c>
      <c r="CE64" s="13">
        <v>35</v>
      </c>
      <c r="CF64" s="13">
        <v>24</v>
      </c>
      <c r="CG64" s="13">
        <v>44</v>
      </c>
      <c r="CH64" s="13">
        <v>34</v>
      </c>
      <c r="CI64" s="13">
        <v>48</v>
      </c>
      <c r="CJ64" s="13">
        <v>37</v>
      </c>
      <c r="CK64" s="13">
        <v>50</v>
      </c>
      <c r="CL64" s="13">
        <v>34</v>
      </c>
      <c r="CM64" s="13">
        <v>32</v>
      </c>
      <c r="CN64" s="13">
        <v>34</v>
      </c>
      <c r="CO64" s="13">
        <v>28</v>
      </c>
      <c r="CP64" s="13">
        <v>27</v>
      </c>
      <c r="CQ64" s="13">
        <v>40</v>
      </c>
      <c r="CR64" s="13">
        <v>36</v>
      </c>
      <c r="CS64" s="13">
        <v>31</v>
      </c>
      <c r="CT64" s="13">
        <v>37</v>
      </c>
      <c r="CU64" s="13">
        <v>33</v>
      </c>
      <c r="CV64" s="13">
        <v>26</v>
      </c>
      <c r="CW64" s="13">
        <v>32</v>
      </c>
      <c r="CX64" s="13">
        <v>36</v>
      </c>
      <c r="CY64" s="13">
        <v>39</v>
      </c>
      <c r="CZ64" s="13">
        <v>18</v>
      </c>
      <c r="DA64" s="13">
        <v>22</v>
      </c>
      <c r="DB64" s="13">
        <v>22</v>
      </c>
      <c r="DC64" s="13">
        <v>22</v>
      </c>
      <c r="DD64" s="13">
        <v>21</v>
      </c>
      <c r="DE64" s="13">
        <v>21</v>
      </c>
      <c r="DF64" s="13">
        <v>14</v>
      </c>
      <c r="DG64" s="13">
        <v>15</v>
      </c>
      <c r="DH64" s="13">
        <v>11</v>
      </c>
      <c r="DI64" s="13">
        <v>14</v>
      </c>
      <c r="DJ64" s="13">
        <v>20</v>
      </c>
      <c r="DK64" s="13">
        <v>8</v>
      </c>
      <c r="DL64" s="13">
        <v>13</v>
      </c>
      <c r="DM64" s="13">
        <v>14</v>
      </c>
      <c r="DN64" s="13">
        <v>13</v>
      </c>
      <c r="DO64" s="13">
        <v>10</v>
      </c>
      <c r="DP64" s="13">
        <v>14</v>
      </c>
      <c r="DQ64" s="13">
        <v>10</v>
      </c>
      <c r="DR64" s="13">
        <v>12</v>
      </c>
      <c r="DS64" s="13">
        <v>17</v>
      </c>
      <c r="DT64" s="13">
        <v>11</v>
      </c>
      <c r="DU64" s="13">
        <v>8</v>
      </c>
      <c r="DV64" s="13">
        <v>12</v>
      </c>
      <c r="DW64" s="13">
        <v>13</v>
      </c>
      <c r="DX64" s="13">
        <v>5</v>
      </c>
      <c r="DY64" s="13">
        <v>4</v>
      </c>
      <c r="DZ64" s="13">
        <v>10</v>
      </c>
      <c r="EA64" s="13">
        <v>8</v>
      </c>
      <c r="EB64" s="13">
        <v>5</v>
      </c>
      <c r="EC64" s="13">
        <v>10</v>
      </c>
      <c r="ED64" s="13">
        <v>9</v>
      </c>
      <c r="EE64" s="13">
        <v>6</v>
      </c>
      <c r="EF64" s="13">
        <v>5</v>
      </c>
      <c r="EG64" s="13">
        <v>2</v>
      </c>
      <c r="EH64" s="13">
        <v>8</v>
      </c>
      <c r="EI64" s="13">
        <v>4</v>
      </c>
      <c r="EJ64" s="13">
        <v>2</v>
      </c>
      <c r="EK64" s="13">
        <v>4</v>
      </c>
      <c r="EL64" s="13"/>
      <c r="EM64" s="13">
        <v>1</v>
      </c>
      <c r="EN64" s="13"/>
      <c r="EO64" s="13">
        <v>1</v>
      </c>
      <c r="EP64" s="13"/>
      <c r="EQ64" s="13"/>
      <c r="ER64" s="13"/>
      <c r="ES64" s="13"/>
      <c r="ET64" s="13"/>
      <c r="EU64" s="13"/>
      <c r="EV64" s="13"/>
      <c r="EW64" s="13"/>
      <c r="EX64" s="13"/>
      <c r="EY64" s="13"/>
      <c r="EZ64" s="13"/>
      <c r="FA64" s="60">
        <v>2172</v>
      </c>
      <c r="FB64" s="13">
        <v>2172</v>
      </c>
      <c r="FC64" s="16" t="s">
        <v>73</v>
      </c>
      <c r="FD64" s="13">
        <v>2</v>
      </c>
      <c r="FE64" s="13">
        <v>8</v>
      </c>
      <c r="FF64" s="13">
        <v>18</v>
      </c>
      <c r="FG64" s="13">
        <v>13</v>
      </c>
      <c r="FH64" s="13">
        <v>3</v>
      </c>
      <c r="FI64" s="13">
        <v>7</v>
      </c>
      <c r="FJ64" s="13">
        <v>9</v>
      </c>
      <c r="FK64" s="13">
        <v>8</v>
      </c>
      <c r="FL64" s="13">
        <v>10</v>
      </c>
      <c r="FM64" s="13">
        <v>9</v>
      </c>
      <c r="FN64" s="13">
        <v>13</v>
      </c>
      <c r="FO64" s="13">
        <v>10</v>
      </c>
      <c r="FP64" s="13">
        <v>5</v>
      </c>
      <c r="FQ64" s="13">
        <v>10</v>
      </c>
      <c r="FR64" s="13">
        <v>9</v>
      </c>
      <c r="FS64" s="13">
        <v>13</v>
      </c>
      <c r="FT64" s="13">
        <v>24</v>
      </c>
      <c r="FU64" s="13">
        <v>21</v>
      </c>
      <c r="FV64" s="13">
        <v>22</v>
      </c>
      <c r="FW64" s="13">
        <v>32</v>
      </c>
      <c r="FX64" s="13">
        <v>41</v>
      </c>
      <c r="FY64" s="13">
        <v>33</v>
      </c>
      <c r="FZ64" s="13">
        <v>31</v>
      </c>
      <c r="GA64" s="13">
        <v>37</v>
      </c>
      <c r="GB64" s="13">
        <v>34</v>
      </c>
      <c r="GC64" s="13">
        <v>30</v>
      </c>
      <c r="GD64" s="13">
        <v>33</v>
      </c>
      <c r="GE64" s="13">
        <v>24</v>
      </c>
      <c r="GF64" s="13">
        <v>28</v>
      </c>
      <c r="GG64" s="13">
        <v>34</v>
      </c>
      <c r="GH64" s="13">
        <v>36</v>
      </c>
      <c r="GI64" s="13">
        <v>34</v>
      </c>
      <c r="GJ64" s="13">
        <v>44</v>
      </c>
      <c r="GK64" s="13">
        <v>34</v>
      </c>
      <c r="GL64" s="13">
        <v>28</v>
      </c>
      <c r="GM64" s="13">
        <v>31</v>
      </c>
      <c r="GN64" s="13">
        <v>19</v>
      </c>
      <c r="GO64" s="13">
        <v>30</v>
      </c>
      <c r="GP64" s="13">
        <v>25</v>
      </c>
      <c r="GQ64" s="13">
        <v>30</v>
      </c>
      <c r="GR64" s="13">
        <v>38</v>
      </c>
      <c r="GS64" s="13">
        <v>42</v>
      </c>
      <c r="GT64" s="13">
        <v>30</v>
      </c>
      <c r="GU64" s="13">
        <v>40</v>
      </c>
      <c r="GV64" s="13">
        <v>29</v>
      </c>
      <c r="GW64" s="13">
        <v>26</v>
      </c>
      <c r="GX64" s="13">
        <v>23</v>
      </c>
      <c r="GY64" s="13">
        <v>21</v>
      </c>
      <c r="GZ64" s="13">
        <v>27</v>
      </c>
      <c r="HA64" s="13">
        <v>31</v>
      </c>
      <c r="HB64" s="13">
        <v>29</v>
      </c>
      <c r="HC64" s="13">
        <v>28</v>
      </c>
      <c r="HD64" s="13">
        <v>39</v>
      </c>
      <c r="HE64" s="13">
        <v>26</v>
      </c>
      <c r="HF64" s="13">
        <v>17</v>
      </c>
      <c r="HG64" s="13">
        <v>26</v>
      </c>
      <c r="HH64" s="13">
        <v>38</v>
      </c>
      <c r="HI64" s="13">
        <v>27</v>
      </c>
      <c r="HJ64" s="13">
        <v>29</v>
      </c>
      <c r="HK64" s="13">
        <v>24</v>
      </c>
      <c r="HL64" s="13">
        <v>27</v>
      </c>
      <c r="HM64" s="13">
        <v>24</v>
      </c>
      <c r="HN64" s="13">
        <v>15</v>
      </c>
      <c r="HO64" s="13">
        <v>21</v>
      </c>
      <c r="HP64" s="13">
        <v>16</v>
      </c>
      <c r="HQ64" s="13">
        <v>24</v>
      </c>
      <c r="HR64" s="13">
        <v>15</v>
      </c>
      <c r="HS64" s="13">
        <v>14</v>
      </c>
      <c r="HT64" s="13">
        <v>20</v>
      </c>
      <c r="HU64" s="13">
        <v>21</v>
      </c>
      <c r="HV64" s="13">
        <v>10</v>
      </c>
      <c r="HW64" s="13">
        <v>13</v>
      </c>
      <c r="HX64" s="13">
        <v>17</v>
      </c>
      <c r="HY64" s="13">
        <v>13</v>
      </c>
      <c r="HZ64" s="13">
        <v>9</v>
      </c>
      <c r="IA64" s="13">
        <v>13</v>
      </c>
      <c r="IB64" s="13">
        <v>13</v>
      </c>
      <c r="IC64" s="13">
        <v>7</v>
      </c>
      <c r="ID64" s="13">
        <v>4</v>
      </c>
      <c r="IE64" s="13">
        <v>12</v>
      </c>
      <c r="IF64" s="13">
        <v>9</v>
      </c>
      <c r="IG64" s="13">
        <v>8</v>
      </c>
      <c r="IH64" s="13">
        <v>6</v>
      </c>
      <c r="II64" s="13">
        <v>6</v>
      </c>
      <c r="IJ64" s="13">
        <v>6</v>
      </c>
      <c r="IK64" s="13">
        <v>3</v>
      </c>
      <c r="IL64" s="13">
        <v>4</v>
      </c>
      <c r="IM64" s="13">
        <v>7</v>
      </c>
      <c r="IN64" s="13">
        <v>4</v>
      </c>
      <c r="IO64" s="13">
        <v>1</v>
      </c>
      <c r="IP64" s="13">
        <v>1</v>
      </c>
      <c r="IQ64" s="13">
        <v>1</v>
      </c>
      <c r="IR64" s="13">
        <v>1</v>
      </c>
      <c r="IS64" s="13">
        <v>1</v>
      </c>
      <c r="IT64" s="13"/>
      <c r="IU64" s="13">
        <v>1</v>
      </c>
      <c r="IV64" s="13"/>
      <c r="IW64" s="13"/>
      <c r="IX64" s="13"/>
      <c r="IY64" s="13"/>
      <c r="IZ64" s="13"/>
      <c r="JA64" s="13"/>
      <c r="JB64" s="13"/>
      <c r="JC64" s="13"/>
      <c r="JD64" s="13"/>
      <c r="JE64" s="13"/>
      <c r="JF64" s="60">
        <v>1839</v>
      </c>
      <c r="JG64" s="13">
        <v>3</v>
      </c>
      <c r="JH64" s="13">
        <v>1</v>
      </c>
      <c r="JI64" s="13"/>
      <c r="JJ64" s="13"/>
      <c r="JK64" s="13"/>
      <c r="JL64" s="13"/>
      <c r="JM64" s="13"/>
      <c r="JN64" s="13"/>
      <c r="JO64" s="13"/>
      <c r="JP64" s="13"/>
      <c r="JQ64" s="13"/>
      <c r="JR64" s="13">
        <v>2</v>
      </c>
      <c r="JS64" s="13"/>
      <c r="JT64" s="13"/>
      <c r="JU64" s="13"/>
      <c r="JV64" s="13"/>
      <c r="JW64" s="13"/>
      <c r="JX64" s="13">
        <v>1</v>
      </c>
      <c r="JY64" s="13"/>
      <c r="JZ64" s="13">
        <v>2</v>
      </c>
      <c r="KA64" s="13"/>
      <c r="KB64" s="13"/>
      <c r="KC64" s="13"/>
      <c r="KD64" s="13">
        <v>1</v>
      </c>
      <c r="KE64" s="13">
        <v>1</v>
      </c>
      <c r="KF64" s="13">
        <v>1</v>
      </c>
      <c r="KG64" s="13"/>
      <c r="KH64" s="13">
        <v>1</v>
      </c>
      <c r="KI64" s="13"/>
      <c r="KJ64" s="13"/>
      <c r="KK64" s="13">
        <v>1</v>
      </c>
      <c r="KL64" s="13"/>
      <c r="KM64" s="13"/>
      <c r="KN64" s="13"/>
      <c r="KO64" s="13"/>
      <c r="KP64" s="13"/>
      <c r="KQ64" s="13"/>
      <c r="KR64" s="13">
        <v>1</v>
      </c>
      <c r="KS64" s="13">
        <v>1</v>
      </c>
      <c r="KT64" s="13">
        <v>1</v>
      </c>
      <c r="KU64" s="13"/>
      <c r="KV64" s="13">
        <v>1</v>
      </c>
      <c r="KW64" s="13"/>
      <c r="KX64" s="13"/>
      <c r="KY64" s="13">
        <v>1</v>
      </c>
      <c r="KZ64" s="13"/>
      <c r="LA64" s="13">
        <v>1</v>
      </c>
      <c r="LB64" s="13">
        <v>1</v>
      </c>
      <c r="LC64" s="13"/>
      <c r="LD64" s="13"/>
      <c r="LE64" s="13"/>
      <c r="LF64" s="13"/>
      <c r="LG64" s="13"/>
      <c r="LH64" s="13">
        <v>1</v>
      </c>
      <c r="LI64" s="13">
        <v>1</v>
      </c>
      <c r="LJ64" s="13">
        <v>1</v>
      </c>
      <c r="LK64" s="13"/>
      <c r="LL64" s="13"/>
      <c r="LM64" s="13"/>
      <c r="LN64" s="13"/>
      <c r="LO64" s="13"/>
      <c r="LP64" s="13"/>
      <c r="LQ64" s="13"/>
      <c r="LR64" s="13"/>
      <c r="LS64" s="13">
        <v>1</v>
      </c>
      <c r="LT64" s="13">
        <v>1</v>
      </c>
      <c r="LU64" s="13"/>
      <c r="LV64" s="13">
        <v>1</v>
      </c>
      <c r="LW64" s="13"/>
      <c r="LX64" s="13"/>
      <c r="LY64" s="13"/>
      <c r="LZ64" s="13"/>
      <c r="MA64" s="13"/>
      <c r="MB64" s="13"/>
      <c r="MC64" s="13"/>
      <c r="MD64" s="13"/>
      <c r="ME64" s="13"/>
      <c r="MF64" s="13">
        <v>1</v>
      </c>
      <c r="MG64" s="13"/>
      <c r="MH64" s="13"/>
      <c r="MI64" s="13"/>
      <c r="MJ64" s="13"/>
      <c r="MK64" s="13"/>
      <c r="ML64" s="13"/>
      <c r="MM64" s="13">
        <v>2</v>
      </c>
      <c r="MN64" s="13"/>
      <c r="MO64" s="13"/>
      <c r="MP64" s="13">
        <v>1</v>
      </c>
      <c r="MQ64" s="13"/>
      <c r="MR64" s="13"/>
      <c r="MS64" s="13">
        <v>1</v>
      </c>
      <c r="MT64" s="13">
        <v>1</v>
      </c>
      <c r="MU64" s="13"/>
      <c r="MV64" s="13"/>
      <c r="MW64" s="13"/>
      <c r="MX64" s="13"/>
      <c r="MY64" s="13"/>
      <c r="MZ64" s="13">
        <v>1</v>
      </c>
      <c r="NA64" s="13">
        <v>2</v>
      </c>
      <c r="NB64" s="13"/>
      <c r="NC64" s="13"/>
      <c r="ND64" s="13"/>
      <c r="NE64" s="13"/>
      <c r="NF64" s="13"/>
      <c r="NG64" s="13"/>
      <c r="NH64" s="13"/>
      <c r="NI64" s="13"/>
      <c r="NJ64" s="60">
        <v>36</v>
      </c>
      <c r="NK64" s="13">
        <v>1875</v>
      </c>
      <c r="NL64" s="448"/>
      <c r="NM64" s="448"/>
      <c r="NN64" s="448"/>
    </row>
    <row r="65" spans="1:378">
      <c r="A65" s="8" t="s">
        <v>76</v>
      </c>
      <c r="B65" s="281">
        <f t="shared" si="67"/>
        <v>11</v>
      </c>
      <c r="C65" s="281">
        <f t="shared" si="68"/>
        <v>7</v>
      </c>
      <c r="D65" s="281">
        <f t="shared" si="69"/>
        <v>19</v>
      </c>
      <c r="E65" s="281">
        <f t="shared" si="70"/>
        <v>21</v>
      </c>
      <c r="F65" s="281">
        <f t="shared" si="71"/>
        <v>44</v>
      </c>
      <c r="G65" s="281">
        <f t="shared" si="72"/>
        <v>64</v>
      </c>
      <c r="H65" s="281">
        <f t="shared" si="73"/>
        <v>52</v>
      </c>
      <c r="I65" s="281">
        <f t="shared" si="74"/>
        <v>53</v>
      </c>
      <c r="J65" s="281">
        <f t="shared" si="75"/>
        <v>51</v>
      </c>
      <c r="K65" s="281">
        <f t="shared" si="76"/>
        <v>47</v>
      </c>
      <c r="L65" s="281">
        <f t="shared" si="77"/>
        <v>34</v>
      </c>
      <c r="M65" s="281">
        <f t="shared" si="78"/>
        <v>42</v>
      </c>
      <c r="N65" s="281">
        <f t="shared" si="79"/>
        <v>38</v>
      </c>
      <c r="O65" s="281">
        <f t="shared" si="80"/>
        <v>26</v>
      </c>
      <c r="P65" s="281">
        <f t="shared" si="81"/>
        <v>18</v>
      </c>
      <c r="Q65" s="281">
        <f t="shared" si="82"/>
        <v>10</v>
      </c>
      <c r="R65" s="281">
        <f t="shared" si="83"/>
        <v>5</v>
      </c>
      <c r="S65" s="281">
        <f t="shared" si="84"/>
        <v>6</v>
      </c>
      <c r="T65" s="281">
        <f t="shared" si="85"/>
        <v>1</v>
      </c>
      <c r="U65" s="281">
        <f t="shared" si="86"/>
        <v>3</v>
      </c>
      <c r="W65" s="16" t="s">
        <v>194</v>
      </c>
      <c r="X65" s="764">
        <f t="shared" si="88"/>
        <v>18</v>
      </c>
      <c r="Y65" s="764">
        <f t="shared" si="89"/>
        <v>14</v>
      </c>
      <c r="Z65" s="764">
        <f t="shared" si="90"/>
        <v>73</v>
      </c>
      <c r="AA65" s="764">
        <f t="shared" si="91"/>
        <v>89</v>
      </c>
      <c r="AB65" s="764">
        <f t="shared" si="92"/>
        <v>212</v>
      </c>
      <c r="AC65" s="764">
        <f t="shared" si="93"/>
        <v>211</v>
      </c>
      <c r="AD65" s="764">
        <f t="shared" si="94"/>
        <v>285</v>
      </c>
      <c r="AE65" s="764">
        <f t="shared" si="95"/>
        <v>270</v>
      </c>
      <c r="AF65" s="764">
        <f t="shared" si="96"/>
        <v>219</v>
      </c>
      <c r="AG65" s="764">
        <f t="shared" si="97"/>
        <v>221</v>
      </c>
      <c r="AH65" s="764">
        <f t="shared" si="98"/>
        <v>176</v>
      </c>
      <c r="AI65" s="764">
        <f t="shared" si="99"/>
        <v>192</v>
      </c>
      <c r="AJ65" s="764">
        <f t="shared" si="100"/>
        <v>147</v>
      </c>
      <c r="AK65" s="764">
        <f t="shared" si="101"/>
        <v>116</v>
      </c>
      <c r="AL65" s="764">
        <f t="shared" si="102"/>
        <v>74</v>
      </c>
      <c r="AM65" s="764">
        <f t="shared" si="103"/>
        <v>88</v>
      </c>
      <c r="AN65" s="764">
        <f t="shared" si="104"/>
        <v>33</v>
      </c>
      <c r="AO65" s="764">
        <f t="shared" si="105"/>
        <v>34</v>
      </c>
      <c r="AP65" s="764">
        <f t="shared" si="106"/>
        <v>4</v>
      </c>
      <c r="AQ65" s="764">
        <f t="shared" si="107"/>
        <v>10</v>
      </c>
      <c r="AR65" s="764">
        <f t="shared" si="87"/>
        <v>23</v>
      </c>
      <c r="AT65" s="16" t="s">
        <v>194</v>
      </c>
      <c r="AU65" s="13"/>
      <c r="AV65" s="13">
        <v>2</v>
      </c>
      <c r="AW65" s="13">
        <v>2</v>
      </c>
      <c r="AX65" s="13">
        <v>2</v>
      </c>
      <c r="AY65" s="13"/>
      <c r="AZ65" s="13">
        <v>3</v>
      </c>
      <c r="BA65" s="13"/>
      <c r="BB65" s="13">
        <v>2</v>
      </c>
      <c r="BC65" s="13">
        <v>1</v>
      </c>
      <c r="BD65" s="13">
        <v>2</v>
      </c>
      <c r="BE65" s="13">
        <v>3</v>
      </c>
      <c r="BF65" s="13">
        <v>3</v>
      </c>
      <c r="BG65" s="13">
        <v>2</v>
      </c>
      <c r="BH65" s="13">
        <v>4</v>
      </c>
      <c r="BI65" s="13">
        <v>7</v>
      </c>
      <c r="BJ65" s="13">
        <v>5</v>
      </c>
      <c r="BK65" s="13">
        <v>15</v>
      </c>
      <c r="BL65" s="13">
        <v>13</v>
      </c>
      <c r="BM65" s="13">
        <v>19</v>
      </c>
      <c r="BN65" s="13">
        <v>18</v>
      </c>
      <c r="BO65" s="13">
        <v>15</v>
      </c>
      <c r="BP65" s="13">
        <v>18</v>
      </c>
      <c r="BQ65" s="13">
        <v>18</v>
      </c>
      <c r="BR65" s="13">
        <v>17</v>
      </c>
      <c r="BS65" s="13">
        <v>22</v>
      </c>
      <c r="BT65" s="13">
        <v>19</v>
      </c>
      <c r="BU65" s="13">
        <v>21</v>
      </c>
      <c r="BV65" s="13">
        <v>22</v>
      </c>
      <c r="BW65" s="13">
        <v>31</v>
      </c>
      <c r="BX65" s="13">
        <v>28</v>
      </c>
      <c r="BY65" s="13">
        <v>29</v>
      </c>
      <c r="BZ65" s="13">
        <v>25</v>
      </c>
      <c r="CA65" s="13">
        <v>22</v>
      </c>
      <c r="CB65" s="13">
        <v>39</v>
      </c>
      <c r="CC65" s="13">
        <v>29</v>
      </c>
      <c r="CD65" s="13">
        <v>25</v>
      </c>
      <c r="CE65" s="13">
        <v>24</v>
      </c>
      <c r="CF65" s="13">
        <v>29</v>
      </c>
      <c r="CG65" s="13">
        <v>23</v>
      </c>
      <c r="CH65" s="13">
        <v>25</v>
      </c>
      <c r="CI65" s="13">
        <v>26</v>
      </c>
      <c r="CJ65" s="13">
        <v>23</v>
      </c>
      <c r="CK65" s="13">
        <v>23</v>
      </c>
      <c r="CL65" s="13">
        <v>27</v>
      </c>
      <c r="CM65" s="13">
        <v>28</v>
      </c>
      <c r="CN65" s="13">
        <v>20</v>
      </c>
      <c r="CO65" s="13">
        <v>26</v>
      </c>
      <c r="CP65" s="13">
        <v>16</v>
      </c>
      <c r="CQ65" s="13">
        <v>11</v>
      </c>
      <c r="CR65" s="13">
        <v>21</v>
      </c>
      <c r="CS65" s="13">
        <v>32</v>
      </c>
      <c r="CT65" s="13">
        <v>19</v>
      </c>
      <c r="CU65" s="13">
        <v>21</v>
      </c>
      <c r="CV65" s="13">
        <v>13</v>
      </c>
      <c r="CW65" s="13">
        <v>21</v>
      </c>
      <c r="CX65" s="13">
        <v>11</v>
      </c>
      <c r="CY65" s="13">
        <v>25</v>
      </c>
      <c r="CZ65" s="13">
        <v>18</v>
      </c>
      <c r="DA65" s="13">
        <v>14</v>
      </c>
      <c r="DB65" s="13">
        <v>18</v>
      </c>
      <c r="DC65" s="13">
        <v>12</v>
      </c>
      <c r="DD65" s="13">
        <v>13</v>
      </c>
      <c r="DE65" s="13">
        <v>13</v>
      </c>
      <c r="DF65" s="13">
        <v>14</v>
      </c>
      <c r="DG65" s="13">
        <v>19</v>
      </c>
      <c r="DH65" s="13">
        <v>13</v>
      </c>
      <c r="DI65" s="13">
        <v>8</v>
      </c>
      <c r="DJ65" s="13">
        <v>9</v>
      </c>
      <c r="DK65" s="13">
        <v>6</v>
      </c>
      <c r="DL65" s="13">
        <v>9</v>
      </c>
      <c r="DM65" s="13">
        <v>14</v>
      </c>
      <c r="DN65" s="13">
        <v>6</v>
      </c>
      <c r="DO65" s="13">
        <v>13</v>
      </c>
      <c r="DP65" s="13">
        <v>9</v>
      </c>
      <c r="DQ65" s="13">
        <v>6</v>
      </c>
      <c r="DR65" s="13">
        <v>6</v>
      </c>
      <c r="DS65" s="13">
        <v>16</v>
      </c>
      <c r="DT65" s="13">
        <v>4</v>
      </c>
      <c r="DU65" s="13">
        <v>6</v>
      </c>
      <c r="DV65" s="13">
        <v>8</v>
      </c>
      <c r="DW65" s="13">
        <v>5</v>
      </c>
      <c r="DX65" s="13">
        <v>8</v>
      </c>
      <c r="DY65" s="13">
        <v>3</v>
      </c>
      <c r="DZ65" s="13">
        <v>2</v>
      </c>
      <c r="EA65" s="13">
        <v>2</v>
      </c>
      <c r="EB65" s="13">
        <v>6</v>
      </c>
      <c r="EC65" s="13">
        <v>3</v>
      </c>
      <c r="ED65" s="13">
        <v>2</v>
      </c>
      <c r="EE65" s="13">
        <v>1</v>
      </c>
      <c r="EF65" s="13">
        <v>2</v>
      </c>
      <c r="EG65" s="13">
        <v>3</v>
      </c>
      <c r="EH65" s="13">
        <v>1</v>
      </c>
      <c r="EI65" s="13">
        <v>1</v>
      </c>
      <c r="EJ65" s="13">
        <v>1</v>
      </c>
      <c r="EK65" s="13">
        <v>1</v>
      </c>
      <c r="EL65" s="13">
        <v>2</v>
      </c>
      <c r="EM65" s="13"/>
      <c r="EN65" s="13"/>
      <c r="EO65" s="13">
        <v>1</v>
      </c>
      <c r="EP65" s="13"/>
      <c r="EQ65" s="13"/>
      <c r="ER65" s="13"/>
      <c r="ES65" s="13"/>
      <c r="ET65" s="13"/>
      <c r="EU65" s="13"/>
      <c r="EV65" s="13"/>
      <c r="EW65" s="13"/>
      <c r="EX65" s="13"/>
      <c r="EY65" s="13"/>
      <c r="EZ65" s="13"/>
      <c r="FA65" s="60">
        <v>1245</v>
      </c>
      <c r="FB65" s="13">
        <v>1245</v>
      </c>
      <c r="FC65" s="16" t="s">
        <v>194</v>
      </c>
      <c r="FD65" s="13"/>
      <c r="FE65" s="13">
        <v>1</v>
      </c>
      <c r="FF65" s="13">
        <v>3</v>
      </c>
      <c r="FG65" s="13">
        <v>2</v>
      </c>
      <c r="FH65" s="13">
        <v>1</v>
      </c>
      <c r="FI65" s="13"/>
      <c r="FJ65" s="13">
        <v>3</v>
      </c>
      <c r="FK65" s="13">
        <v>5</v>
      </c>
      <c r="FL65" s="13"/>
      <c r="FM65" s="13">
        <v>3</v>
      </c>
      <c r="FN65" s="13">
        <v>3</v>
      </c>
      <c r="FO65" s="13">
        <v>3</v>
      </c>
      <c r="FP65" s="13">
        <v>6</v>
      </c>
      <c r="FQ65" s="13">
        <v>2</v>
      </c>
      <c r="FR65" s="13">
        <v>4</v>
      </c>
      <c r="FS65" s="13">
        <v>5</v>
      </c>
      <c r="FT65" s="13">
        <v>12</v>
      </c>
      <c r="FU65" s="13">
        <v>10</v>
      </c>
      <c r="FV65" s="13">
        <v>16</v>
      </c>
      <c r="FW65" s="13">
        <v>12</v>
      </c>
      <c r="FX65" s="13">
        <v>18</v>
      </c>
      <c r="FY65" s="13">
        <v>13</v>
      </c>
      <c r="FZ65" s="13">
        <v>23</v>
      </c>
      <c r="GA65" s="13">
        <v>17</v>
      </c>
      <c r="GB65" s="13">
        <v>22</v>
      </c>
      <c r="GC65" s="13">
        <v>29</v>
      </c>
      <c r="GD65" s="13">
        <v>16</v>
      </c>
      <c r="GE65" s="13">
        <v>16</v>
      </c>
      <c r="GF65" s="13">
        <v>27</v>
      </c>
      <c r="GG65" s="13">
        <v>31</v>
      </c>
      <c r="GH65" s="13">
        <v>30</v>
      </c>
      <c r="GI65" s="13">
        <v>26</v>
      </c>
      <c r="GJ65" s="13">
        <v>29</v>
      </c>
      <c r="GK65" s="13">
        <v>27</v>
      </c>
      <c r="GL65" s="13">
        <v>28</v>
      </c>
      <c r="GM65" s="13">
        <v>27</v>
      </c>
      <c r="GN65" s="13">
        <v>29</v>
      </c>
      <c r="GO65" s="13">
        <v>35</v>
      </c>
      <c r="GP65" s="13">
        <v>32</v>
      </c>
      <c r="GQ65" s="13">
        <v>22</v>
      </c>
      <c r="GR65" s="13">
        <v>29</v>
      </c>
      <c r="GS65" s="13">
        <v>19</v>
      </c>
      <c r="GT65" s="13">
        <v>19</v>
      </c>
      <c r="GU65" s="13">
        <v>27</v>
      </c>
      <c r="GV65" s="13">
        <v>18</v>
      </c>
      <c r="GW65" s="13">
        <v>20</v>
      </c>
      <c r="GX65" s="13">
        <v>20</v>
      </c>
      <c r="GY65" s="13">
        <v>17</v>
      </c>
      <c r="GZ65" s="13">
        <v>26</v>
      </c>
      <c r="HA65" s="13">
        <v>24</v>
      </c>
      <c r="HB65" s="13">
        <v>19</v>
      </c>
      <c r="HC65" s="13">
        <v>25</v>
      </c>
      <c r="HD65" s="13">
        <v>17</v>
      </c>
      <c r="HE65" s="13">
        <v>15</v>
      </c>
      <c r="HF65" s="13">
        <v>16</v>
      </c>
      <c r="HG65" s="13">
        <v>16</v>
      </c>
      <c r="HH65" s="13">
        <v>18</v>
      </c>
      <c r="HI65" s="13">
        <v>17</v>
      </c>
      <c r="HJ65" s="13">
        <v>15</v>
      </c>
      <c r="HK65" s="13">
        <v>18</v>
      </c>
      <c r="HL65" s="13">
        <v>19</v>
      </c>
      <c r="HM65" s="13">
        <v>18</v>
      </c>
      <c r="HN65" s="13">
        <v>15</v>
      </c>
      <c r="HO65" s="13">
        <v>17</v>
      </c>
      <c r="HP65" s="13">
        <v>17</v>
      </c>
      <c r="HQ65" s="13">
        <v>12</v>
      </c>
      <c r="HR65" s="13">
        <v>12</v>
      </c>
      <c r="HS65" s="13">
        <v>12</v>
      </c>
      <c r="HT65" s="13">
        <v>15</v>
      </c>
      <c r="HU65" s="13">
        <v>10</v>
      </c>
      <c r="HV65" s="13">
        <v>12</v>
      </c>
      <c r="HW65" s="13">
        <v>11</v>
      </c>
      <c r="HX65" s="13">
        <v>15</v>
      </c>
      <c r="HY65" s="13">
        <v>8</v>
      </c>
      <c r="HZ65" s="13">
        <v>6</v>
      </c>
      <c r="IA65" s="13">
        <v>7</v>
      </c>
      <c r="IB65" s="13">
        <v>2</v>
      </c>
      <c r="IC65" s="13">
        <v>3</v>
      </c>
      <c r="ID65" s="13">
        <v>5</v>
      </c>
      <c r="IE65" s="13">
        <v>5</v>
      </c>
      <c r="IF65" s="13">
        <v>6</v>
      </c>
      <c r="IG65" s="13">
        <v>2</v>
      </c>
      <c r="IH65" s="13">
        <v>4</v>
      </c>
      <c r="II65" s="13">
        <v>4</v>
      </c>
      <c r="IJ65" s="13">
        <v>3</v>
      </c>
      <c r="IK65" s="13">
        <v>3</v>
      </c>
      <c r="IL65" s="13">
        <v>7</v>
      </c>
      <c r="IM65" s="13">
        <v>1</v>
      </c>
      <c r="IN65" s="13">
        <v>2</v>
      </c>
      <c r="IO65" s="13">
        <v>1</v>
      </c>
      <c r="IP65" s="13">
        <v>3</v>
      </c>
      <c r="IQ65" s="13">
        <v>1</v>
      </c>
      <c r="IR65" s="13"/>
      <c r="IS65" s="13"/>
      <c r="IT65" s="13"/>
      <c r="IU65" s="13"/>
      <c r="IV65" s="13"/>
      <c r="IW65" s="13"/>
      <c r="IX65" s="13"/>
      <c r="IY65" s="13"/>
      <c r="IZ65" s="13"/>
      <c r="JA65" s="13"/>
      <c r="JB65" s="13"/>
      <c r="JC65" s="13"/>
      <c r="JD65" s="13"/>
      <c r="JE65" s="13"/>
      <c r="JF65" s="60">
        <v>1241</v>
      </c>
      <c r="JG65" s="13"/>
      <c r="JH65" s="13">
        <v>1</v>
      </c>
      <c r="JI65" s="13"/>
      <c r="JJ65" s="13"/>
      <c r="JK65" s="13"/>
      <c r="JL65" s="13"/>
      <c r="JM65" s="13"/>
      <c r="JN65" s="13"/>
      <c r="JO65" s="13"/>
      <c r="JP65" s="13"/>
      <c r="JQ65" s="13"/>
      <c r="JR65" s="13"/>
      <c r="JS65" s="13"/>
      <c r="JT65" s="13"/>
      <c r="JU65" s="13"/>
      <c r="JV65" s="13"/>
      <c r="JW65" s="13">
        <v>1</v>
      </c>
      <c r="JX65" s="13"/>
      <c r="JY65" s="13"/>
      <c r="JZ65" s="13"/>
      <c r="KA65" s="13"/>
      <c r="KB65" s="13"/>
      <c r="KC65" s="13"/>
      <c r="KD65" s="13"/>
      <c r="KE65" s="13"/>
      <c r="KF65" s="13">
        <v>1</v>
      </c>
      <c r="KG65" s="13"/>
      <c r="KH65" s="13"/>
      <c r="KI65" s="13"/>
      <c r="KJ65" s="13"/>
      <c r="KK65" s="13"/>
      <c r="KL65" s="13">
        <v>2</v>
      </c>
      <c r="KM65" s="13">
        <v>1</v>
      </c>
      <c r="KN65" s="13"/>
      <c r="KO65" s="13"/>
      <c r="KP65" s="13"/>
      <c r="KQ65" s="13">
        <v>1</v>
      </c>
      <c r="KR65" s="13">
        <v>1</v>
      </c>
      <c r="KS65" s="13">
        <v>1</v>
      </c>
      <c r="KT65" s="13">
        <v>1</v>
      </c>
      <c r="KU65" s="13"/>
      <c r="KV65" s="13">
        <v>1</v>
      </c>
      <c r="KW65" s="13">
        <v>1</v>
      </c>
      <c r="KX65" s="13"/>
      <c r="KY65" s="13"/>
      <c r="KZ65" s="13"/>
      <c r="LA65" s="13"/>
      <c r="LB65" s="13">
        <v>1</v>
      </c>
      <c r="LC65" s="13"/>
      <c r="LD65" s="13"/>
      <c r="LE65" s="13">
        <v>1</v>
      </c>
      <c r="LF65" s="13">
        <v>1</v>
      </c>
      <c r="LG65" s="13"/>
      <c r="LH65" s="13"/>
      <c r="LI65" s="13"/>
      <c r="LJ65" s="13"/>
      <c r="LK65" s="13"/>
      <c r="LL65" s="13"/>
      <c r="LM65" s="13"/>
      <c r="LN65" s="13"/>
      <c r="LO65" s="13"/>
      <c r="LP65" s="13"/>
      <c r="LQ65" s="13"/>
      <c r="LR65" s="13">
        <v>1</v>
      </c>
      <c r="LS65" s="13">
        <v>1</v>
      </c>
      <c r="LT65" s="13"/>
      <c r="LU65" s="13"/>
      <c r="LV65" s="13"/>
      <c r="LW65" s="13"/>
      <c r="LX65" s="13"/>
      <c r="LY65" s="13"/>
      <c r="LZ65" s="13"/>
      <c r="MA65" s="13"/>
      <c r="MB65" s="13"/>
      <c r="MC65" s="13"/>
      <c r="MD65" s="13"/>
      <c r="ME65" s="13"/>
      <c r="MF65" s="13"/>
      <c r="MG65" s="13"/>
      <c r="MH65" s="13"/>
      <c r="MI65" s="13">
        <v>1</v>
      </c>
      <c r="MJ65" s="13"/>
      <c r="MK65" s="13">
        <v>2</v>
      </c>
      <c r="ML65" s="13"/>
      <c r="MM65" s="13"/>
      <c r="MN65" s="13"/>
      <c r="MO65" s="13">
        <v>1</v>
      </c>
      <c r="MP65" s="13"/>
      <c r="MQ65" s="13"/>
      <c r="MR65" s="13"/>
      <c r="MS65" s="13"/>
      <c r="MT65" s="13">
        <v>1</v>
      </c>
      <c r="MU65" s="13"/>
      <c r="MV65" s="13"/>
      <c r="MW65" s="13">
        <v>1</v>
      </c>
      <c r="MX65" s="13"/>
      <c r="MY65" s="13"/>
      <c r="MZ65" s="13"/>
      <c r="NA65" s="13"/>
      <c r="NB65" s="13"/>
      <c r="NC65" s="13"/>
      <c r="ND65" s="13"/>
      <c r="NE65" s="13"/>
      <c r="NF65" s="13"/>
      <c r="NG65" s="13"/>
      <c r="NH65" s="13"/>
      <c r="NI65" s="13"/>
      <c r="NJ65" s="60">
        <v>23</v>
      </c>
      <c r="NK65" s="13">
        <v>1264</v>
      </c>
      <c r="NL65" s="448"/>
      <c r="NM65" s="448"/>
      <c r="NN65" s="448"/>
    </row>
    <row r="66" spans="1:378">
      <c r="A66" s="8" t="s">
        <v>77</v>
      </c>
      <c r="B66" s="281">
        <f t="shared" ref="B66:B97" si="108">VLOOKUP($A66,$W:$AQ,2,FALSE)</f>
        <v>0</v>
      </c>
      <c r="C66" s="281">
        <f t="shared" ref="C66:C97" si="109">VLOOKUP($A66,$W:$AQ,3,FALSE)</f>
        <v>2</v>
      </c>
      <c r="D66" s="281">
        <f t="shared" ref="D66:D97" si="110">VLOOKUP($A66,$W:$AQ,4,FALSE)</f>
        <v>4</v>
      </c>
      <c r="E66" s="281">
        <f t="shared" ref="E66:E97" si="111">VLOOKUP($A66,$W:$AQ,5,FALSE)</f>
        <v>22</v>
      </c>
      <c r="F66" s="281">
        <f t="shared" ref="F66:F97" si="112">VLOOKUP($A66,$W:$AQ,6,FALSE)</f>
        <v>54</v>
      </c>
      <c r="G66" s="281">
        <f t="shared" ref="G66:G97" si="113">VLOOKUP($A66,$W:$AQ,7,FALSE)</f>
        <v>70</v>
      </c>
      <c r="H66" s="281">
        <f t="shared" ref="H66:H97" si="114">VLOOKUP($A66,$W:$AQ,8,FALSE)</f>
        <v>58</v>
      </c>
      <c r="I66" s="281">
        <f t="shared" ref="I66:I97" si="115">VLOOKUP($A66,$W:$AQ,9,FALSE)</f>
        <v>81</v>
      </c>
      <c r="J66" s="281">
        <f t="shared" ref="J66:J97" si="116">VLOOKUP($A66,$W:$AQ,10,FALSE)</f>
        <v>63</v>
      </c>
      <c r="K66" s="281">
        <f t="shared" ref="K66:K97" si="117">VLOOKUP($A66,$W:$AQ,11,FALSE)</f>
        <v>67</v>
      </c>
      <c r="L66" s="281">
        <f t="shared" ref="L66:L97" si="118">VLOOKUP($A66,$W:$AQ,12,FALSE)</f>
        <v>64</v>
      </c>
      <c r="M66" s="281">
        <f t="shared" ref="M66:M97" si="119">VLOOKUP($A66,$W:$AQ,13,FALSE)</f>
        <v>61</v>
      </c>
      <c r="N66" s="281">
        <f t="shared" ref="N66:N97" si="120">VLOOKUP($A66,$W:$AQ,14,FALSE)</f>
        <v>51</v>
      </c>
      <c r="O66" s="281">
        <f t="shared" ref="O66:O97" si="121">VLOOKUP($A66,$W:$AQ,15,FALSE)</f>
        <v>40</v>
      </c>
      <c r="P66" s="281">
        <f t="shared" ref="P66:P97" si="122">VLOOKUP($A66,$W:$AQ,16,FALSE)</f>
        <v>22</v>
      </c>
      <c r="Q66" s="281">
        <f t="shared" ref="Q66:Q97" si="123">VLOOKUP($A66,$W:$AQ,17,FALSE)</f>
        <v>24</v>
      </c>
      <c r="R66" s="281">
        <f t="shared" ref="R66:R97" si="124">VLOOKUP($A66,$W:$AQ,18,FALSE)</f>
        <v>13</v>
      </c>
      <c r="S66" s="281">
        <f t="shared" ref="S66:S97" si="125">VLOOKUP($A66,$W:$AQ,19,FALSE)</f>
        <v>14</v>
      </c>
      <c r="T66" s="281">
        <f t="shared" ref="T66:T97" si="126">VLOOKUP($A66,$W:$AQ,20,FALSE)</f>
        <v>4</v>
      </c>
      <c r="U66" s="281">
        <f t="shared" ref="U66:U97" si="127">VLOOKUP($A66,$W:$AQ,21,FALSE)</f>
        <v>7</v>
      </c>
      <c r="W66" s="16" t="s">
        <v>75</v>
      </c>
      <c r="X66" s="764">
        <f t="shared" si="88"/>
        <v>36</v>
      </c>
      <c r="Y66" s="764">
        <f t="shared" si="89"/>
        <v>26</v>
      </c>
      <c r="Z66" s="764">
        <f t="shared" si="90"/>
        <v>69</v>
      </c>
      <c r="AA66" s="764">
        <f t="shared" si="91"/>
        <v>78</v>
      </c>
      <c r="AB66" s="764">
        <f t="shared" si="92"/>
        <v>204</v>
      </c>
      <c r="AC66" s="764">
        <f t="shared" si="93"/>
        <v>243</v>
      </c>
      <c r="AD66" s="764">
        <f t="shared" si="94"/>
        <v>313</v>
      </c>
      <c r="AE66" s="764">
        <f t="shared" si="95"/>
        <v>309</v>
      </c>
      <c r="AF66" s="764">
        <f t="shared" si="96"/>
        <v>279</v>
      </c>
      <c r="AG66" s="764">
        <f t="shared" si="97"/>
        <v>218</v>
      </c>
      <c r="AH66" s="764">
        <f t="shared" si="98"/>
        <v>141</v>
      </c>
      <c r="AI66" s="764">
        <f t="shared" si="99"/>
        <v>139</v>
      </c>
      <c r="AJ66" s="764">
        <f t="shared" si="100"/>
        <v>112</v>
      </c>
      <c r="AK66" s="764">
        <f t="shared" si="101"/>
        <v>96</v>
      </c>
      <c r="AL66" s="764">
        <f t="shared" si="102"/>
        <v>49</v>
      </c>
      <c r="AM66" s="764">
        <f t="shared" si="103"/>
        <v>58</v>
      </c>
      <c r="AN66" s="764">
        <f t="shared" si="104"/>
        <v>23</v>
      </c>
      <c r="AO66" s="764">
        <f t="shared" si="105"/>
        <v>42</v>
      </c>
      <c r="AP66" s="764">
        <f t="shared" si="106"/>
        <v>8</v>
      </c>
      <c r="AQ66" s="764">
        <f t="shared" si="107"/>
        <v>10</v>
      </c>
      <c r="AR66" s="764">
        <f t="shared" si="87"/>
        <v>84</v>
      </c>
      <c r="AT66" s="16" t="s">
        <v>75</v>
      </c>
      <c r="AU66" s="13"/>
      <c r="AV66" s="13">
        <v>3</v>
      </c>
      <c r="AW66" s="13">
        <v>6</v>
      </c>
      <c r="AX66" s="13">
        <v>4</v>
      </c>
      <c r="AY66" s="13">
        <v>2</v>
      </c>
      <c r="AZ66" s="13">
        <v>2</v>
      </c>
      <c r="BA66" s="13">
        <v>1</v>
      </c>
      <c r="BB66" s="13">
        <v>5</v>
      </c>
      <c r="BC66" s="13"/>
      <c r="BD66" s="13">
        <v>3</v>
      </c>
      <c r="BE66" s="13">
        <v>5</v>
      </c>
      <c r="BF66" s="13">
        <v>5</v>
      </c>
      <c r="BG66" s="13">
        <v>2</v>
      </c>
      <c r="BH66" s="13">
        <v>8</v>
      </c>
      <c r="BI66" s="13">
        <v>6</v>
      </c>
      <c r="BJ66" s="13">
        <v>7</v>
      </c>
      <c r="BK66" s="13">
        <v>13</v>
      </c>
      <c r="BL66" s="13">
        <v>6</v>
      </c>
      <c r="BM66" s="13">
        <v>14</v>
      </c>
      <c r="BN66" s="13">
        <v>12</v>
      </c>
      <c r="BO66" s="13">
        <v>19</v>
      </c>
      <c r="BP66" s="13">
        <v>19</v>
      </c>
      <c r="BQ66" s="13">
        <v>18</v>
      </c>
      <c r="BR66" s="13">
        <v>25</v>
      </c>
      <c r="BS66" s="13">
        <v>20</v>
      </c>
      <c r="BT66" s="13">
        <v>23</v>
      </c>
      <c r="BU66" s="13">
        <v>20</v>
      </c>
      <c r="BV66" s="13">
        <v>33</v>
      </c>
      <c r="BW66" s="13">
        <v>31</v>
      </c>
      <c r="BX66" s="13">
        <v>35</v>
      </c>
      <c r="BY66" s="13">
        <v>36</v>
      </c>
      <c r="BZ66" s="13">
        <v>26</v>
      </c>
      <c r="CA66" s="13">
        <v>33</v>
      </c>
      <c r="CB66" s="13">
        <v>28</v>
      </c>
      <c r="CC66" s="13">
        <v>44</v>
      </c>
      <c r="CD66" s="13">
        <v>29</v>
      </c>
      <c r="CE66" s="13">
        <v>27</v>
      </c>
      <c r="CF66" s="13">
        <v>40</v>
      </c>
      <c r="CG66" s="13">
        <v>22</v>
      </c>
      <c r="CH66" s="13">
        <v>24</v>
      </c>
      <c r="CI66" s="13">
        <v>19</v>
      </c>
      <c r="CJ66" s="13">
        <v>25</v>
      </c>
      <c r="CK66" s="13">
        <v>16</v>
      </c>
      <c r="CL66" s="13">
        <v>30</v>
      </c>
      <c r="CM66" s="13">
        <v>21</v>
      </c>
      <c r="CN66" s="13">
        <v>13</v>
      </c>
      <c r="CO66" s="13">
        <v>26</v>
      </c>
      <c r="CP66" s="13">
        <v>28</v>
      </c>
      <c r="CQ66" s="13">
        <v>17</v>
      </c>
      <c r="CR66" s="13">
        <v>23</v>
      </c>
      <c r="CS66" s="13">
        <v>11</v>
      </c>
      <c r="CT66" s="13">
        <v>14</v>
      </c>
      <c r="CU66" s="13">
        <v>15</v>
      </c>
      <c r="CV66" s="13">
        <v>19</v>
      </c>
      <c r="CW66" s="13">
        <v>15</v>
      </c>
      <c r="CX66" s="13">
        <v>13</v>
      </c>
      <c r="CY66" s="13">
        <v>14</v>
      </c>
      <c r="CZ66" s="13">
        <v>13</v>
      </c>
      <c r="DA66" s="13">
        <v>8</v>
      </c>
      <c r="DB66" s="13">
        <v>17</v>
      </c>
      <c r="DC66" s="13">
        <v>16</v>
      </c>
      <c r="DD66" s="13">
        <v>9</v>
      </c>
      <c r="DE66" s="13">
        <v>6</v>
      </c>
      <c r="DF66" s="13">
        <v>8</v>
      </c>
      <c r="DG66" s="13">
        <v>8</v>
      </c>
      <c r="DH66" s="13">
        <v>11</v>
      </c>
      <c r="DI66" s="13">
        <v>10</v>
      </c>
      <c r="DJ66" s="13">
        <v>10</v>
      </c>
      <c r="DK66" s="13">
        <v>8</v>
      </c>
      <c r="DL66" s="13">
        <v>10</v>
      </c>
      <c r="DM66" s="13">
        <v>8</v>
      </c>
      <c r="DN66" s="13">
        <v>8</v>
      </c>
      <c r="DO66" s="13">
        <v>6</v>
      </c>
      <c r="DP66" s="13">
        <v>11</v>
      </c>
      <c r="DQ66" s="13">
        <v>4</v>
      </c>
      <c r="DR66" s="13">
        <v>5</v>
      </c>
      <c r="DS66" s="13">
        <v>5</v>
      </c>
      <c r="DT66" s="13">
        <v>4</v>
      </c>
      <c r="DU66" s="13">
        <v>5</v>
      </c>
      <c r="DV66" s="13">
        <v>2</v>
      </c>
      <c r="DW66" s="13">
        <v>5</v>
      </c>
      <c r="DX66" s="13">
        <v>3</v>
      </c>
      <c r="DY66" s="13">
        <v>3</v>
      </c>
      <c r="DZ66" s="13">
        <v>9</v>
      </c>
      <c r="EA66" s="13">
        <v>5</v>
      </c>
      <c r="EB66" s="13">
        <v>6</v>
      </c>
      <c r="EC66" s="13">
        <v>5</v>
      </c>
      <c r="ED66" s="13">
        <v>3</v>
      </c>
      <c r="EE66" s="13">
        <v>2</v>
      </c>
      <c r="EF66" s="13">
        <v>1</v>
      </c>
      <c r="EG66" s="13">
        <v>2</v>
      </c>
      <c r="EH66" s="13">
        <v>1</v>
      </c>
      <c r="EI66" s="13">
        <v>1</v>
      </c>
      <c r="EJ66" s="13">
        <v>2</v>
      </c>
      <c r="EK66" s="13">
        <v>3</v>
      </c>
      <c r="EL66" s="13"/>
      <c r="EM66" s="13"/>
      <c r="EN66" s="13"/>
      <c r="EO66" s="13">
        <v>1</v>
      </c>
      <c r="EP66" s="13"/>
      <c r="EQ66" s="13"/>
      <c r="ER66" s="13"/>
      <c r="ES66" s="13"/>
      <c r="ET66" s="13"/>
      <c r="EU66" s="13"/>
      <c r="EV66" s="13"/>
      <c r="EW66" s="13"/>
      <c r="EX66" s="13"/>
      <c r="EY66" s="13"/>
      <c r="EZ66" s="13">
        <v>1</v>
      </c>
      <c r="FA66" s="60">
        <v>1220</v>
      </c>
      <c r="FB66" s="13">
        <v>1220</v>
      </c>
      <c r="FC66" s="16" t="s">
        <v>75</v>
      </c>
      <c r="FD66" s="13">
        <v>4</v>
      </c>
      <c r="FE66" s="13">
        <v>1</v>
      </c>
      <c r="FF66" s="13">
        <v>2</v>
      </c>
      <c r="FG66" s="13">
        <v>6</v>
      </c>
      <c r="FH66" s="13">
        <v>3</v>
      </c>
      <c r="FI66" s="13">
        <v>4</v>
      </c>
      <c r="FJ66" s="13">
        <v>2</v>
      </c>
      <c r="FK66" s="13">
        <v>7</v>
      </c>
      <c r="FL66" s="13">
        <v>3</v>
      </c>
      <c r="FM66" s="13">
        <v>4</v>
      </c>
      <c r="FN66" s="13">
        <v>5</v>
      </c>
      <c r="FO66" s="13">
        <v>4</v>
      </c>
      <c r="FP66" s="13">
        <v>4</v>
      </c>
      <c r="FQ66" s="13">
        <v>5</v>
      </c>
      <c r="FR66" s="13">
        <v>6</v>
      </c>
      <c r="FS66" s="13">
        <v>10</v>
      </c>
      <c r="FT66" s="13">
        <v>7</v>
      </c>
      <c r="FU66" s="13">
        <v>10</v>
      </c>
      <c r="FV66" s="13">
        <v>9</v>
      </c>
      <c r="FW66" s="13">
        <v>9</v>
      </c>
      <c r="FX66" s="13">
        <v>10</v>
      </c>
      <c r="FY66" s="13">
        <v>18</v>
      </c>
      <c r="FZ66" s="13">
        <v>6</v>
      </c>
      <c r="GA66" s="13">
        <v>17</v>
      </c>
      <c r="GB66" s="13">
        <v>20</v>
      </c>
      <c r="GC66" s="13">
        <v>27</v>
      </c>
      <c r="GD66" s="13">
        <v>26</v>
      </c>
      <c r="GE66" s="13">
        <v>26</v>
      </c>
      <c r="GF66" s="13">
        <v>28</v>
      </c>
      <c r="GG66" s="13">
        <v>26</v>
      </c>
      <c r="GH66" s="13">
        <v>31</v>
      </c>
      <c r="GI66" s="13">
        <v>35</v>
      </c>
      <c r="GJ66" s="13">
        <v>29</v>
      </c>
      <c r="GK66" s="13">
        <v>36</v>
      </c>
      <c r="GL66" s="13">
        <v>35</v>
      </c>
      <c r="GM66" s="13">
        <v>25</v>
      </c>
      <c r="GN66" s="13">
        <v>33</v>
      </c>
      <c r="GO66" s="13">
        <v>27</v>
      </c>
      <c r="GP66" s="13">
        <v>33</v>
      </c>
      <c r="GQ66" s="13">
        <v>29</v>
      </c>
      <c r="GR66" s="13">
        <v>30</v>
      </c>
      <c r="GS66" s="13">
        <v>37</v>
      </c>
      <c r="GT66" s="13">
        <v>26</v>
      </c>
      <c r="GU66" s="13">
        <v>30</v>
      </c>
      <c r="GV66" s="13">
        <v>25</v>
      </c>
      <c r="GW66" s="13">
        <v>25</v>
      </c>
      <c r="GX66" s="13">
        <v>30</v>
      </c>
      <c r="GY66" s="13">
        <v>26</v>
      </c>
      <c r="GZ66" s="13">
        <v>30</v>
      </c>
      <c r="HA66" s="13">
        <v>20</v>
      </c>
      <c r="HB66" s="13">
        <v>20</v>
      </c>
      <c r="HC66" s="13">
        <v>17</v>
      </c>
      <c r="HD66" s="13">
        <v>20</v>
      </c>
      <c r="HE66" s="13">
        <v>12</v>
      </c>
      <c r="HF66" s="13">
        <v>10</v>
      </c>
      <c r="HG66" s="13">
        <v>8</v>
      </c>
      <c r="HH66" s="13">
        <v>17</v>
      </c>
      <c r="HI66" s="13">
        <v>11</v>
      </c>
      <c r="HJ66" s="13">
        <v>8</v>
      </c>
      <c r="HK66" s="13">
        <v>18</v>
      </c>
      <c r="HL66" s="13">
        <v>16</v>
      </c>
      <c r="HM66" s="13">
        <v>12</v>
      </c>
      <c r="HN66" s="13">
        <v>15</v>
      </c>
      <c r="HO66" s="13">
        <v>7</v>
      </c>
      <c r="HP66" s="13">
        <v>7</v>
      </c>
      <c r="HQ66" s="13">
        <v>19</v>
      </c>
      <c r="HR66" s="13">
        <v>10</v>
      </c>
      <c r="HS66" s="13">
        <v>14</v>
      </c>
      <c r="HT66" s="13">
        <v>6</v>
      </c>
      <c r="HU66" s="13">
        <v>6</v>
      </c>
      <c r="HV66" s="13">
        <v>7</v>
      </c>
      <c r="HW66" s="13">
        <v>7</v>
      </c>
      <c r="HX66" s="13">
        <v>7</v>
      </c>
      <c r="HY66" s="13">
        <v>3</v>
      </c>
      <c r="HZ66" s="13">
        <v>6</v>
      </c>
      <c r="IA66" s="13">
        <v>5</v>
      </c>
      <c r="IB66" s="13">
        <v>3</v>
      </c>
      <c r="IC66" s="13">
        <v>5</v>
      </c>
      <c r="ID66" s="13">
        <v>3</v>
      </c>
      <c r="IE66" s="13">
        <v>3</v>
      </c>
      <c r="IF66" s="13">
        <v>5</v>
      </c>
      <c r="IG66" s="13">
        <v>2</v>
      </c>
      <c r="IH66" s="13">
        <v>1</v>
      </c>
      <c r="II66" s="13">
        <v>3</v>
      </c>
      <c r="IJ66" s="13">
        <v>4</v>
      </c>
      <c r="IK66" s="13">
        <v>3</v>
      </c>
      <c r="IL66" s="13">
        <v>2</v>
      </c>
      <c r="IM66" s="13">
        <v>2</v>
      </c>
      <c r="IN66" s="13">
        <v>1</v>
      </c>
      <c r="IO66" s="13"/>
      <c r="IP66" s="13">
        <v>2</v>
      </c>
      <c r="IQ66" s="13">
        <v>2</v>
      </c>
      <c r="IR66" s="13">
        <v>2</v>
      </c>
      <c r="IS66" s="13"/>
      <c r="IT66" s="13">
        <v>1</v>
      </c>
      <c r="IU66" s="13"/>
      <c r="IV66" s="13"/>
      <c r="IW66" s="13">
        <v>1</v>
      </c>
      <c r="IX66" s="13"/>
      <c r="IY66" s="13"/>
      <c r="IZ66" s="13"/>
      <c r="JA66" s="13"/>
      <c r="JB66" s="13"/>
      <c r="JC66" s="13"/>
      <c r="JD66" s="13"/>
      <c r="JE66" s="13"/>
      <c r="JF66" s="60">
        <v>1234</v>
      </c>
      <c r="JG66" s="13">
        <v>1</v>
      </c>
      <c r="JH66" s="13"/>
      <c r="JI66" s="13"/>
      <c r="JJ66" s="13"/>
      <c r="JK66" s="13"/>
      <c r="JL66" s="13"/>
      <c r="JM66" s="13"/>
      <c r="JN66" s="13"/>
      <c r="JO66" s="13"/>
      <c r="JP66" s="13"/>
      <c r="JQ66" s="13"/>
      <c r="JR66" s="13"/>
      <c r="JS66" s="13">
        <v>2</v>
      </c>
      <c r="JT66" s="13"/>
      <c r="JU66" s="13"/>
      <c r="JV66" s="13"/>
      <c r="JW66" s="13"/>
      <c r="JX66" s="13"/>
      <c r="JY66" s="13">
        <v>1</v>
      </c>
      <c r="JZ66" s="13"/>
      <c r="KA66" s="13"/>
      <c r="KB66" s="13"/>
      <c r="KC66" s="13">
        <v>1</v>
      </c>
      <c r="KD66" s="13">
        <v>4</v>
      </c>
      <c r="KE66" s="13"/>
      <c r="KF66" s="13">
        <v>1</v>
      </c>
      <c r="KG66" s="13">
        <v>3</v>
      </c>
      <c r="KH66" s="13">
        <v>1</v>
      </c>
      <c r="KI66" s="13">
        <v>1</v>
      </c>
      <c r="KJ66" s="13">
        <v>3</v>
      </c>
      <c r="KK66" s="13">
        <v>2</v>
      </c>
      <c r="KL66" s="13">
        <v>3</v>
      </c>
      <c r="KM66" s="13">
        <v>4</v>
      </c>
      <c r="KN66" s="13">
        <v>4</v>
      </c>
      <c r="KO66" s="13"/>
      <c r="KP66" s="13">
        <v>1</v>
      </c>
      <c r="KQ66" s="13"/>
      <c r="KR66" s="13">
        <v>2</v>
      </c>
      <c r="KS66" s="13">
        <v>2</v>
      </c>
      <c r="KT66" s="13"/>
      <c r="KU66" s="13"/>
      <c r="KV66" s="13">
        <v>2</v>
      </c>
      <c r="KW66" s="13">
        <v>5</v>
      </c>
      <c r="KX66" s="13">
        <v>3</v>
      </c>
      <c r="KY66" s="13">
        <v>2</v>
      </c>
      <c r="KZ66" s="13">
        <v>1</v>
      </c>
      <c r="LA66" s="13"/>
      <c r="LB66" s="13">
        <v>4</v>
      </c>
      <c r="LC66" s="13">
        <v>1</v>
      </c>
      <c r="LD66" s="13">
        <v>3</v>
      </c>
      <c r="LE66" s="13">
        <v>3</v>
      </c>
      <c r="LF66" s="13">
        <v>2</v>
      </c>
      <c r="LG66" s="13">
        <v>1</v>
      </c>
      <c r="LH66" s="13">
        <v>2</v>
      </c>
      <c r="LI66" s="13">
        <v>1</v>
      </c>
      <c r="LJ66" s="13"/>
      <c r="LK66" s="13">
        <v>2</v>
      </c>
      <c r="LL66" s="13">
        <v>2</v>
      </c>
      <c r="LM66" s="13">
        <v>1</v>
      </c>
      <c r="LN66" s="13"/>
      <c r="LO66" s="13"/>
      <c r="LP66" s="13">
        <v>2</v>
      </c>
      <c r="LQ66" s="13">
        <v>1</v>
      </c>
      <c r="LR66" s="13"/>
      <c r="LS66" s="13"/>
      <c r="LT66" s="13">
        <v>2</v>
      </c>
      <c r="LU66" s="13"/>
      <c r="LV66" s="13">
        <v>1</v>
      </c>
      <c r="LW66" s="13"/>
      <c r="LX66" s="13"/>
      <c r="LY66" s="13"/>
      <c r="LZ66" s="13">
        <v>1</v>
      </c>
      <c r="MA66" s="13"/>
      <c r="MB66" s="13"/>
      <c r="MC66" s="13">
        <v>1</v>
      </c>
      <c r="MD66" s="13"/>
      <c r="ME66" s="13"/>
      <c r="MF66" s="13"/>
      <c r="MG66" s="13"/>
      <c r="MH66" s="13">
        <v>1</v>
      </c>
      <c r="MI66" s="13">
        <v>1</v>
      </c>
      <c r="MJ66" s="13"/>
      <c r="MK66" s="13"/>
      <c r="ML66" s="13"/>
      <c r="MM66" s="13"/>
      <c r="MN66" s="13">
        <v>1</v>
      </c>
      <c r="MO66" s="13"/>
      <c r="MP66" s="13"/>
      <c r="MQ66" s="13"/>
      <c r="MR66" s="13"/>
      <c r="MS66" s="13">
        <v>1</v>
      </c>
      <c r="MT66" s="13"/>
      <c r="MU66" s="13"/>
      <c r="MV66" s="13"/>
      <c r="MW66" s="13"/>
      <c r="MX66" s="13"/>
      <c r="MY66" s="13"/>
      <c r="MZ66" s="13"/>
      <c r="NA66" s="13"/>
      <c r="NB66" s="13"/>
      <c r="NC66" s="13"/>
      <c r="ND66" s="13"/>
      <c r="NE66" s="13"/>
      <c r="NF66" s="13"/>
      <c r="NG66" s="13"/>
      <c r="NH66" s="13"/>
      <c r="NI66" s="13"/>
      <c r="NJ66" s="60">
        <v>83</v>
      </c>
      <c r="NK66" s="13">
        <v>1317</v>
      </c>
      <c r="NL66" s="448"/>
      <c r="NM66" s="448"/>
      <c r="NN66" s="448"/>
    </row>
    <row r="67" spans="1:378">
      <c r="A67" s="8" t="s">
        <v>195</v>
      </c>
      <c r="B67" s="281">
        <f t="shared" si="108"/>
        <v>19</v>
      </c>
      <c r="C67" s="281">
        <f t="shared" si="109"/>
        <v>17</v>
      </c>
      <c r="D67" s="281">
        <f t="shared" si="110"/>
        <v>63</v>
      </c>
      <c r="E67" s="281">
        <f t="shared" si="111"/>
        <v>84</v>
      </c>
      <c r="F67" s="281">
        <f t="shared" si="112"/>
        <v>171</v>
      </c>
      <c r="G67" s="281">
        <f t="shared" si="113"/>
        <v>183</v>
      </c>
      <c r="H67" s="281">
        <f t="shared" si="114"/>
        <v>165</v>
      </c>
      <c r="I67" s="281">
        <f t="shared" si="115"/>
        <v>208</v>
      </c>
      <c r="J67" s="281">
        <f t="shared" si="116"/>
        <v>140</v>
      </c>
      <c r="K67" s="281">
        <f t="shared" si="117"/>
        <v>194</v>
      </c>
      <c r="L67" s="281">
        <f t="shared" si="118"/>
        <v>117</v>
      </c>
      <c r="M67" s="281">
        <f t="shared" si="119"/>
        <v>164</v>
      </c>
      <c r="N67" s="281">
        <f t="shared" si="120"/>
        <v>74</v>
      </c>
      <c r="O67" s="281">
        <f t="shared" si="121"/>
        <v>87</v>
      </c>
      <c r="P67" s="281">
        <f t="shared" si="122"/>
        <v>56</v>
      </c>
      <c r="Q67" s="281">
        <f t="shared" si="123"/>
        <v>57</v>
      </c>
      <c r="R67" s="281">
        <f t="shared" si="124"/>
        <v>31</v>
      </c>
      <c r="S67" s="281">
        <f t="shared" si="125"/>
        <v>27</v>
      </c>
      <c r="T67" s="281">
        <f t="shared" si="126"/>
        <v>2</v>
      </c>
      <c r="U67" s="281">
        <f t="shared" si="127"/>
        <v>11</v>
      </c>
      <c r="W67" s="16" t="s">
        <v>76</v>
      </c>
      <c r="X67" s="764">
        <f t="shared" si="88"/>
        <v>11</v>
      </c>
      <c r="Y67" s="764">
        <f t="shared" si="89"/>
        <v>7</v>
      </c>
      <c r="Z67" s="764">
        <f t="shared" si="90"/>
        <v>19</v>
      </c>
      <c r="AA67" s="764">
        <f t="shared" si="91"/>
        <v>21</v>
      </c>
      <c r="AB67" s="764">
        <f t="shared" si="92"/>
        <v>44</v>
      </c>
      <c r="AC67" s="764">
        <f t="shared" si="93"/>
        <v>64</v>
      </c>
      <c r="AD67" s="764">
        <f t="shared" si="94"/>
        <v>52</v>
      </c>
      <c r="AE67" s="764">
        <f t="shared" si="95"/>
        <v>53</v>
      </c>
      <c r="AF67" s="764">
        <f t="shared" si="96"/>
        <v>51</v>
      </c>
      <c r="AG67" s="764">
        <f t="shared" si="97"/>
        <v>47</v>
      </c>
      <c r="AH67" s="764">
        <f t="shared" si="98"/>
        <v>34</v>
      </c>
      <c r="AI67" s="764">
        <f t="shared" si="99"/>
        <v>42</v>
      </c>
      <c r="AJ67" s="764">
        <f t="shared" si="100"/>
        <v>38</v>
      </c>
      <c r="AK67" s="764">
        <f t="shared" si="101"/>
        <v>26</v>
      </c>
      <c r="AL67" s="764">
        <f t="shared" si="102"/>
        <v>18</v>
      </c>
      <c r="AM67" s="764">
        <f t="shared" si="103"/>
        <v>10</v>
      </c>
      <c r="AN67" s="764">
        <f t="shared" si="104"/>
        <v>5</v>
      </c>
      <c r="AO67" s="764">
        <f t="shared" si="105"/>
        <v>6</v>
      </c>
      <c r="AP67" s="764">
        <f t="shared" si="106"/>
        <v>1</v>
      </c>
      <c r="AQ67" s="764">
        <f t="shared" si="107"/>
        <v>3</v>
      </c>
      <c r="AR67" s="764">
        <f t="shared" ref="AR67:AR98" si="128">+EZ67+JE67+NJ67</f>
        <v>13</v>
      </c>
      <c r="AT67" s="16" t="s">
        <v>76</v>
      </c>
      <c r="AU67" s="13">
        <v>1</v>
      </c>
      <c r="AV67" s="13">
        <v>2</v>
      </c>
      <c r="AW67" s="13">
        <v>1</v>
      </c>
      <c r="AX67" s="13">
        <v>1</v>
      </c>
      <c r="AY67" s="13"/>
      <c r="AZ67" s="13">
        <v>1</v>
      </c>
      <c r="BA67" s="13"/>
      <c r="BB67" s="13"/>
      <c r="BC67" s="13">
        <v>1</v>
      </c>
      <c r="BD67" s="13"/>
      <c r="BE67" s="13">
        <v>1</v>
      </c>
      <c r="BF67" s="13"/>
      <c r="BG67" s="13"/>
      <c r="BH67" s="13">
        <v>1</v>
      </c>
      <c r="BI67" s="13">
        <v>4</v>
      </c>
      <c r="BJ67" s="13">
        <v>5</v>
      </c>
      <c r="BK67" s="13">
        <v>2</v>
      </c>
      <c r="BL67" s="13">
        <v>1</v>
      </c>
      <c r="BM67" s="13">
        <v>2</v>
      </c>
      <c r="BN67" s="13">
        <v>5</v>
      </c>
      <c r="BO67" s="13">
        <v>2</v>
      </c>
      <c r="BP67" s="13">
        <v>4</v>
      </c>
      <c r="BQ67" s="13">
        <v>5</v>
      </c>
      <c r="BR67" s="13">
        <v>3</v>
      </c>
      <c r="BS67" s="13">
        <v>9</v>
      </c>
      <c r="BT67" s="13">
        <v>3</v>
      </c>
      <c r="BU67" s="13">
        <v>11</v>
      </c>
      <c r="BV67" s="13">
        <v>13</v>
      </c>
      <c r="BW67" s="13">
        <v>7</v>
      </c>
      <c r="BX67" s="13">
        <v>7</v>
      </c>
      <c r="BY67" s="13">
        <v>6</v>
      </c>
      <c r="BZ67" s="13">
        <v>7</v>
      </c>
      <c r="CA67" s="13">
        <v>7</v>
      </c>
      <c r="CB67" s="13">
        <v>4</v>
      </c>
      <c r="CC67" s="13">
        <v>3</v>
      </c>
      <c r="CD67" s="13">
        <v>9</v>
      </c>
      <c r="CE67" s="13">
        <v>3</v>
      </c>
      <c r="CF67" s="13">
        <v>3</v>
      </c>
      <c r="CG67" s="13">
        <v>5</v>
      </c>
      <c r="CH67" s="13">
        <v>6</v>
      </c>
      <c r="CI67" s="13">
        <v>3</v>
      </c>
      <c r="CJ67" s="13">
        <v>11</v>
      </c>
      <c r="CK67" s="13">
        <v>6</v>
      </c>
      <c r="CL67" s="13">
        <v>4</v>
      </c>
      <c r="CM67" s="13">
        <v>3</v>
      </c>
      <c r="CN67" s="13">
        <v>3</v>
      </c>
      <c r="CO67" s="13">
        <v>5</v>
      </c>
      <c r="CP67" s="13">
        <v>3</v>
      </c>
      <c r="CQ67" s="13">
        <v>3</v>
      </c>
      <c r="CR67" s="13">
        <v>6</v>
      </c>
      <c r="CS67" s="13">
        <v>6</v>
      </c>
      <c r="CT67" s="13">
        <v>2</v>
      </c>
      <c r="CU67" s="13">
        <v>4</v>
      </c>
      <c r="CV67" s="13">
        <v>7</v>
      </c>
      <c r="CW67" s="13">
        <v>4</v>
      </c>
      <c r="CX67" s="13">
        <v>2</v>
      </c>
      <c r="CY67" s="13">
        <v>4</v>
      </c>
      <c r="CZ67" s="13">
        <v>5</v>
      </c>
      <c r="DA67" s="13">
        <v>2</v>
      </c>
      <c r="DB67" s="13">
        <v>6</v>
      </c>
      <c r="DC67" s="13">
        <v>5</v>
      </c>
      <c r="DD67" s="13">
        <v>2</v>
      </c>
      <c r="DE67" s="13"/>
      <c r="DF67" s="13">
        <v>3</v>
      </c>
      <c r="DG67" s="13">
        <v>3</v>
      </c>
      <c r="DH67" s="13">
        <v>5</v>
      </c>
      <c r="DI67" s="13">
        <v>4</v>
      </c>
      <c r="DJ67" s="13"/>
      <c r="DK67" s="13"/>
      <c r="DL67" s="13">
        <v>4</v>
      </c>
      <c r="DM67" s="13">
        <v>1</v>
      </c>
      <c r="DN67" s="13">
        <v>3</v>
      </c>
      <c r="DO67" s="13">
        <v>1</v>
      </c>
      <c r="DP67" s="13">
        <v>1</v>
      </c>
      <c r="DQ67" s="13">
        <v>1</v>
      </c>
      <c r="DR67" s="13"/>
      <c r="DS67" s="13"/>
      <c r="DT67" s="13"/>
      <c r="DU67" s="13">
        <v>1</v>
      </c>
      <c r="DV67" s="13">
        <v>2</v>
      </c>
      <c r="DW67" s="13"/>
      <c r="DX67" s="13">
        <v>1</v>
      </c>
      <c r="DY67" s="13">
        <v>2</v>
      </c>
      <c r="DZ67" s="13"/>
      <c r="EA67" s="13">
        <v>1</v>
      </c>
      <c r="EB67" s="13"/>
      <c r="EC67" s="13"/>
      <c r="ED67" s="13">
        <v>1</v>
      </c>
      <c r="EE67" s="13"/>
      <c r="EF67" s="13">
        <v>1</v>
      </c>
      <c r="EG67" s="13">
        <v>1</v>
      </c>
      <c r="EH67" s="13"/>
      <c r="EI67" s="13">
        <v>1</v>
      </c>
      <c r="EJ67" s="13">
        <v>1</v>
      </c>
      <c r="EK67" s="13"/>
      <c r="EL67" s="13"/>
      <c r="EM67" s="13"/>
      <c r="EN67" s="13"/>
      <c r="EO67" s="13"/>
      <c r="EP67" s="13"/>
      <c r="EQ67" s="13"/>
      <c r="ER67" s="13"/>
      <c r="ES67" s="13"/>
      <c r="ET67" s="13"/>
      <c r="EU67" s="13"/>
      <c r="EV67" s="13"/>
      <c r="EW67" s="13"/>
      <c r="EX67" s="13"/>
      <c r="EY67" s="13"/>
      <c r="EZ67" s="13"/>
      <c r="FA67" s="60">
        <v>279</v>
      </c>
      <c r="FB67" s="13">
        <v>279</v>
      </c>
      <c r="FC67" s="16" t="s">
        <v>76</v>
      </c>
      <c r="FD67" s="13"/>
      <c r="FE67" s="13"/>
      <c r="FF67" s="13">
        <v>1</v>
      </c>
      <c r="FG67" s="13">
        <v>1</v>
      </c>
      <c r="FH67" s="13">
        <v>1</v>
      </c>
      <c r="FI67" s="13">
        <v>2</v>
      </c>
      <c r="FJ67" s="13">
        <v>1</v>
      </c>
      <c r="FK67" s="13">
        <v>3</v>
      </c>
      <c r="FL67" s="13">
        <v>2</v>
      </c>
      <c r="FM67" s="13"/>
      <c r="FN67" s="13">
        <v>1</v>
      </c>
      <c r="FO67" s="13">
        <v>1</v>
      </c>
      <c r="FP67" s="13">
        <v>1</v>
      </c>
      <c r="FQ67" s="13">
        <v>1</v>
      </c>
      <c r="FR67" s="13">
        <v>2</v>
      </c>
      <c r="FS67" s="13">
        <v>2</v>
      </c>
      <c r="FT67" s="13">
        <v>1</v>
      </c>
      <c r="FU67" s="13">
        <v>4</v>
      </c>
      <c r="FV67" s="13">
        <v>3</v>
      </c>
      <c r="FW67" s="13">
        <v>3</v>
      </c>
      <c r="FX67" s="13">
        <v>3</v>
      </c>
      <c r="FY67" s="13">
        <v>2</v>
      </c>
      <c r="FZ67" s="13">
        <v>3</v>
      </c>
      <c r="GA67" s="13">
        <v>5</v>
      </c>
      <c r="GB67" s="13">
        <v>4</v>
      </c>
      <c r="GC67" s="13">
        <v>6</v>
      </c>
      <c r="GD67" s="13">
        <v>4</v>
      </c>
      <c r="GE67" s="13">
        <v>7</v>
      </c>
      <c r="GF67" s="13">
        <v>4</v>
      </c>
      <c r="GG67" s="13">
        <v>6</v>
      </c>
      <c r="GH67" s="13">
        <v>5</v>
      </c>
      <c r="GI67" s="13">
        <v>7</v>
      </c>
      <c r="GJ67" s="13">
        <v>10</v>
      </c>
      <c r="GK67" s="13">
        <v>2</v>
      </c>
      <c r="GL67" s="13">
        <v>5</v>
      </c>
      <c r="GM67" s="13">
        <v>5</v>
      </c>
      <c r="GN67" s="13">
        <v>8</v>
      </c>
      <c r="GO67" s="13">
        <v>4</v>
      </c>
      <c r="GP67" s="13">
        <v>4</v>
      </c>
      <c r="GQ67" s="13">
        <v>2</v>
      </c>
      <c r="GR67" s="13">
        <v>10</v>
      </c>
      <c r="GS67" s="13">
        <v>3</v>
      </c>
      <c r="GT67" s="13">
        <v>5</v>
      </c>
      <c r="GU67" s="13">
        <v>1</v>
      </c>
      <c r="GV67" s="13">
        <v>7</v>
      </c>
      <c r="GW67" s="13">
        <v>4</v>
      </c>
      <c r="GX67" s="13">
        <v>5</v>
      </c>
      <c r="GY67" s="13">
        <v>3</v>
      </c>
      <c r="GZ67" s="13">
        <v>7</v>
      </c>
      <c r="HA67" s="13">
        <v>6</v>
      </c>
      <c r="HB67" s="13">
        <v>3</v>
      </c>
      <c r="HC67" s="13">
        <v>2</v>
      </c>
      <c r="HD67" s="13">
        <v>2</v>
      </c>
      <c r="HE67" s="13">
        <v>9</v>
      </c>
      <c r="HF67" s="13">
        <v>2</v>
      </c>
      <c r="HG67" s="13">
        <v>5</v>
      </c>
      <c r="HH67" s="13">
        <v>3</v>
      </c>
      <c r="HI67" s="13">
        <v>2</v>
      </c>
      <c r="HJ67" s="13">
        <v>1</v>
      </c>
      <c r="HK67" s="13">
        <v>5</v>
      </c>
      <c r="HL67" s="13">
        <v>5</v>
      </c>
      <c r="HM67" s="13">
        <v>4</v>
      </c>
      <c r="HN67" s="13">
        <v>3</v>
      </c>
      <c r="HO67" s="13">
        <v>4</v>
      </c>
      <c r="HP67" s="13">
        <v>2</v>
      </c>
      <c r="HQ67" s="13">
        <v>5</v>
      </c>
      <c r="HR67" s="13">
        <v>7</v>
      </c>
      <c r="HS67" s="13">
        <v>5</v>
      </c>
      <c r="HT67" s="13">
        <v>3</v>
      </c>
      <c r="HU67" s="13"/>
      <c r="HV67" s="13">
        <v>1</v>
      </c>
      <c r="HW67" s="13">
        <v>2</v>
      </c>
      <c r="HX67" s="13">
        <v>4</v>
      </c>
      <c r="HY67" s="13">
        <v>2</v>
      </c>
      <c r="HZ67" s="13">
        <v>2</v>
      </c>
      <c r="IA67" s="13">
        <v>1</v>
      </c>
      <c r="IB67" s="13">
        <v>1</v>
      </c>
      <c r="IC67" s="13">
        <v>4</v>
      </c>
      <c r="ID67" s="13">
        <v>1</v>
      </c>
      <c r="IE67" s="13"/>
      <c r="IF67" s="13">
        <v>1</v>
      </c>
      <c r="IG67" s="13">
        <v>1</v>
      </c>
      <c r="IH67" s="13"/>
      <c r="II67" s="13">
        <v>1</v>
      </c>
      <c r="IJ67" s="13">
        <v>1</v>
      </c>
      <c r="IK67" s="13"/>
      <c r="IL67" s="13">
        <v>1</v>
      </c>
      <c r="IM67" s="13"/>
      <c r="IN67" s="13"/>
      <c r="IO67" s="13"/>
      <c r="IP67" s="13">
        <v>1</v>
      </c>
      <c r="IQ67" s="13"/>
      <c r="IR67" s="13"/>
      <c r="IS67" s="13"/>
      <c r="IT67" s="13"/>
      <c r="IU67" s="13"/>
      <c r="IV67" s="13"/>
      <c r="IW67" s="13"/>
      <c r="IX67" s="13"/>
      <c r="IY67" s="13"/>
      <c r="IZ67" s="13"/>
      <c r="JA67" s="13"/>
      <c r="JB67" s="13"/>
      <c r="JC67" s="13"/>
      <c r="JD67" s="13"/>
      <c r="JE67" s="13"/>
      <c r="JF67" s="60">
        <v>273</v>
      </c>
      <c r="JG67" s="13"/>
      <c r="JH67" s="13"/>
      <c r="JI67" s="13"/>
      <c r="JJ67" s="13"/>
      <c r="JK67" s="13">
        <v>1</v>
      </c>
      <c r="JL67" s="13"/>
      <c r="JM67" s="13"/>
      <c r="JN67" s="13"/>
      <c r="JO67" s="13"/>
      <c r="JP67" s="13"/>
      <c r="JQ67" s="13">
        <v>1</v>
      </c>
      <c r="JR67" s="13"/>
      <c r="JS67" s="13"/>
      <c r="JT67" s="13"/>
      <c r="JU67" s="13"/>
      <c r="JV67" s="13">
        <v>1</v>
      </c>
      <c r="JW67" s="13"/>
      <c r="JX67" s="13"/>
      <c r="JY67" s="13"/>
      <c r="JZ67" s="13"/>
      <c r="KA67" s="13"/>
      <c r="KB67" s="13"/>
      <c r="KC67" s="13"/>
      <c r="KD67" s="13"/>
      <c r="KE67" s="13"/>
      <c r="KF67" s="13"/>
      <c r="KG67" s="13">
        <v>1</v>
      </c>
      <c r="KH67" s="13"/>
      <c r="KI67" s="13">
        <v>1</v>
      </c>
      <c r="KJ67" s="13">
        <v>1</v>
      </c>
      <c r="KK67" s="13"/>
      <c r="KL67" s="13"/>
      <c r="KM67" s="13"/>
      <c r="KN67" s="13"/>
      <c r="KO67" s="13">
        <v>1</v>
      </c>
      <c r="KP67" s="13">
        <v>1</v>
      </c>
      <c r="KQ67" s="13"/>
      <c r="KR67" s="13">
        <v>1</v>
      </c>
      <c r="KS67" s="13"/>
      <c r="KT67" s="13"/>
      <c r="KU67" s="13"/>
      <c r="KV67" s="13"/>
      <c r="KW67" s="13"/>
      <c r="KX67" s="13"/>
      <c r="KY67" s="13"/>
      <c r="KZ67" s="13"/>
      <c r="LA67" s="13"/>
      <c r="LB67" s="13"/>
      <c r="LC67" s="13"/>
      <c r="LD67" s="13"/>
      <c r="LE67" s="13"/>
      <c r="LF67" s="13"/>
      <c r="LG67" s="13"/>
      <c r="LH67" s="13">
        <v>1</v>
      </c>
      <c r="LI67" s="13"/>
      <c r="LJ67" s="13"/>
      <c r="LK67" s="13">
        <v>1</v>
      </c>
      <c r="LL67" s="13"/>
      <c r="LM67" s="13"/>
      <c r="LN67" s="13">
        <v>1</v>
      </c>
      <c r="LO67" s="13"/>
      <c r="LP67" s="13"/>
      <c r="LQ67" s="13"/>
      <c r="LR67" s="13"/>
      <c r="LS67" s="13"/>
      <c r="LT67" s="13"/>
      <c r="LU67" s="13"/>
      <c r="LV67" s="13"/>
      <c r="LW67" s="13"/>
      <c r="LX67" s="13"/>
      <c r="LY67" s="13"/>
      <c r="LZ67" s="13"/>
      <c r="MA67" s="13"/>
      <c r="MB67" s="13"/>
      <c r="MC67" s="13"/>
      <c r="MD67" s="13"/>
      <c r="ME67" s="13"/>
      <c r="MF67" s="13"/>
      <c r="MG67" s="13"/>
      <c r="MH67" s="13"/>
      <c r="MI67" s="13"/>
      <c r="MJ67" s="13"/>
      <c r="MK67" s="13"/>
      <c r="ML67" s="13"/>
      <c r="MM67" s="13"/>
      <c r="MN67" s="13"/>
      <c r="MO67" s="13"/>
      <c r="MP67" s="13"/>
      <c r="MQ67" s="13"/>
      <c r="MR67" s="13"/>
      <c r="MS67" s="13"/>
      <c r="MT67" s="13"/>
      <c r="MU67" s="13"/>
      <c r="MV67" s="13"/>
      <c r="MW67" s="13"/>
      <c r="MX67" s="13">
        <v>1</v>
      </c>
      <c r="MY67" s="13"/>
      <c r="MZ67" s="13"/>
      <c r="NA67" s="13"/>
      <c r="NB67" s="13"/>
      <c r="NC67" s="13"/>
      <c r="ND67" s="13"/>
      <c r="NE67" s="13"/>
      <c r="NF67" s="13"/>
      <c r="NG67" s="13"/>
      <c r="NH67" s="13"/>
      <c r="NI67" s="13"/>
      <c r="NJ67" s="60">
        <v>13</v>
      </c>
      <c r="NK67" s="13">
        <v>286</v>
      </c>
      <c r="NL67" s="448"/>
      <c r="NM67" s="448"/>
      <c r="NN67" s="448"/>
    </row>
    <row r="68" spans="1:378">
      <c r="A68" s="8" t="s">
        <v>79</v>
      </c>
      <c r="B68" s="281">
        <f t="shared" si="108"/>
        <v>7</v>
      </c>
      <c r="C68" s="281">
        <f t="shared" si="109"/>
        <v>7</v>
      </c>
      <c r="D68" s="281">
        <f t="shared" si="110"/>
        <v>61</v>
      </c>
      <c r="E68" s="281">
        <f t="shared" si="111"/>
        <v>54</v>
      </c>
      <c r="F68" s="281">
        <f t="shared" si="112"/>
        <v>103</v>
      </c>
      <c r="G68" s="281">
        <f t="shared" si="113"/>
        <v>107</v>
      </c>
      <c r="H68" s="281">
        <f t="shared" si="114"/>
        <v>55</v>
      </c>
      <c r="I68" s="281">
        <f t="shared" si="115"/>
        <v>80</v>
      </c>
      <c r="J68" s="281">
        <f t="shared" si="116"/>
        <v>86</v>
      </c>
      <c r="K68" s="281">
        <f t="shared" si="117"/>
        <v>101</v>
      </c>
      <c r="L68" s="281">
        <f t="shared" si="118"/>
        <v>60</v>
      </c>
      <c r="M68" s="281">
        <f t="shared" si="119"/>
        <v>61</v>
      </c>
      <c r="N68" s="281">
        <f t="shared" si="120"/>
        <v>57</v>
      </c>
      <c r="O68" s="281">
        <f t="shared" si="121"/>
        <v>51</v>
      </c>
      <c r="P68" s="281">
        <f t="shared" si="122"/>
        <v>21</v>
      </c>
      <c r="Q68" s="281">
        <f t="shared" si="123"/>
        <v>39</v>
      </c>
      <c r="R68" s="281">
        <f t="shared" si="124"/>
        <v>8</v>
      </c>
      <c r="S68" s="281">
        <f t="shared" si="125"/>
        <v>20</v>
      </c>
      <c r="T68" s="281">
        <f t="shared" si="126"/>
        <v>1</v>
      </c>
      <c r="U68" s="281">
        <f t="shared" si="127"/>
        <v>7</v>
      </c>
      <c r="W68" s="16" t="s">
        <v>77</v>
      </c>
      <c r="X68" s="764">
        <f t="shared" si="88"/>
        <v>0</v>
      </c>
      <c r="Y68" s="764">
        <f t="shared" si="89"/>
        <v>2</v>
      </c>
      <c r="Z68" s="764">
        <f t="shared" si="90"/>
        <v>4</v>
      </c>
      <c r="AA68" s="764">
        <f t="shared" si="91"/>
        <v>22</v>
      </c>
      <c r="AB68" s="764">
        <f t="shared" si="92"/>
        <v>54</v>
      </c>
      <c r="AC68" s="764">
        <f t="shared" si="93"/>
        <v>70</v>
      </c>
      <c r="AD68" s="764">
        <f t="shared" si="94"/>
        <v>58</v>
      </c>
      <c r="AE68" s="764">
        <f t="shared" si="95"/>
        <v>81</v>
      </c>
      <c r="AF68" s="764">
        <f t="shared" si="96"/>
        <v>63</v>
      </c>
      <c r="AG68" s="764">
        <f t="shared" si="97"/>
        <v>67</v>
      </c>
      <c r="AH68" s="764">
        <f t="shared" si="98"/>
        <v>64</v>
      </c>
      <c r="AI68" s="764">
        <f t="shared" si="99"/>
        <v>61</v>
      </c>
      <c r="AJ68" s="764">
        <f t="shared" si="100"/>
        <v>51</v>
      </c>
      <c r="AK68" s="764">
        <f t="shared" si="101"/>
        <v>40</v>
      </c>
      <c r="AL68" s="764">
        <f t="shared" si="102"/>
        <v>22</v>
      </c>
      <c r="AM68" s="764">
        <f t="shared" si="103"/>
        <v>24</v>
      </c>
      <c r="AN68" s="764">
        <f t="shared" si="104"/>
        <v>13</v>
      </c>
      <c r="AO68" s="764">
        <f t="shared" si="105"/>
        <v>14</v>
      </c>
      <c r="AP68" s="764">
        <f t="shared" si="106"/>
        <v>4</v>
      </c>
      <c r="AQ68" s="764">
        <f t="shared" si="107"/>
        <v>7</v>
      </c>
      <c r="AR68" s="764">
        <f t="shared" si="128"/>
        <v>26</v>
      </c>
      <c r="AT68" s="16" t="s">
        <v>77</v>
      </c>
      <c r="AU68" s="13"/>
      <c r="AV68" s="13"/>
      <c r="AW68" s="13"/>
      <c r="AX68" s="13"/>
      <c r="AY68" s="13">
        <v>2</v>
      </c>
      <c r="AZ68" s="13"/>
      <c r="BA68" s="13"/>
      <c r="BB68" s="13"/>
      <c r="BC68" s="13"/>
      <c r="BD68" s="13"/>
      <c r="BE68" s="13">
        <v>3</v>
      </c>
      <c r="BF68" s="13"/>
      <c r="BG68" s="13">
        <v>1</v>
      </c>
      <c r="BH68" s="13"/>
      <c r="BI68" s="13">
        <v>2</v>
      </c>
      <c r="BJ68" s="13">
        <v>1</v>
      </c>
      <c r="BK68" s="13">
        <v>1</v>
      </c>
      <c r="BL68" s="13">
        <v>5</v>
      </c>
      <c r="BM68" s="13">
        <v>4</v>
      </c>
      <c r="BN68" s="13">
        <v>5</v>
      </c>
      <c r="BO68" s="13">
        <v>6</v>
      </c>
      <c r="BP68" s="13">
        <v>5</v>
      </c>
      <c r="BQ68" s="13">
        <v>5</v>
      </c>
      <c r="BR68" s="13">
        <v>7</v>
      </c>
      <c r="BS68" s="13">
        <v>11</v>
      </c>
      <c r="BT68" s="13">
        <v>6</v>
      </c>
      <c r="BU68" s="13">
        <v>5</v>
      </c>
      <c r="BV68" s="13">
        <v>7</v>
      </c>
      <c r="BW68" s="13">
        <v>8</v>
      </c>
      <c r="BX68" s="13">
        <v>10</v>
      </c>
      <c r="BY68" s="13">
        <v>10</v>
      </c>
      <c r="BZ68" s="13">
        <v>7</v>
      </c>
      <c r="CA68" s="13">
        <v>6</v>
      </c>
      <c r="CB68" s="13">
        <v>10</v>
      </c>
      <c r="CC68" s="13">
        <v>9</v>
      </c>
      <c r="CD68" s="13">
        <v>11</v>
      </c>
      <c r="CE68" s="13">
        <v>6</v>
      </c>
      <c r="CF68" s="13">
        <v>10</v>
      </c>
      <c r="CG68" s="13">
        <v>4</v>
      </c>
      <c r="CH68" s="13">
        <v>8</v>
      </c>
      <c r="CI68" s="13">
        <v>8</v>
      </c>
      <c r="CJ68" s="13">
        <v>8</v>
      </c>
      <c r="CK68" s="13">
        <v>7</v>
      </c>
      <c r="CL68" s="13">
        <v>10</v>
      </c>
      <c r="CM68" s="13">
        <v>11</v>
      </c>
      <c r="CN68" s="13">
        <v>4</v>
      </c>
      <c r="CO68" s="13">
        <v>2</v>
      </c>
      <c r="CP68" s="13">
        <v>7</v>
      </c>
      <c r="CQ68" s="13">
        <v>6</v>
      </c>
      <c r="CR68" s="13">
        <v>4</v>
      </c>
      <c r="CS68" s="13">
        <v>11</v>
      </c>
      <c r="CT68" s="13">
        <v>4</v>
      </c>
      <c r="CU68" s="13">
        <v>5</v>
      </c>
      <c r="CV68" s="13">
        <v>6</v>
      </c>
      <c r="CW68" s="13">
        <v>5</v>
      </c>
      <c r="CX68" s="13">
        <v>9</v>
      </c>
      <c r="CY68" s="13">
        <v>7</v>
      </c>
      <c r="CZ68" s="13">
        <v>5</v>
      </c>
      <c r="DA68" s="13">
        <v>6</v>
      </c>
      <c r="DB68" s="13">
        <v>3</v>
      </c>
      <c r="DC68" s="13">
        <v>6</v>
      </c>
      <c r="DD68" s="13">
        <v>5</v>
      </c>
      <c r="DE68" s="13">
        <v>3</v>
      </c>
      <c r="DF68" s="13">
        <v>1</v>
      </c>
      <c r="DG68" s="13">
        <v>5</v>
      </c>
      <c r="DH68" s="13">
        <v>3</v>
      </c>
      <c r="DI68" s="13">
        <v>4</v>
      </c>
      <c r="DJ68" s="13">
        <v>4</v>
      </c>
      <c r="DK68" s="13">
        <v>4</v>
      </c>
      <c r="DL68" s="13">
        <v>5</v>
      </c>
      <c r="DM68" s="13">
        <v>4</v>
      </c>
      <c r="DN68" s="13">
        <v>1</v>
      </c>
      <c r="DO68" s="13">
        <v>1</v>
      </c>
      <c r="DP68" s="13">
        <v>3</v>
      </c>
      <c r="DQ68" s="13"/>
      <c r="DR68" s="13">
        <v>4</v>
      </c>
      <c r="DS68" s="13">
        <v>5</v>
      </c>
      <c r="DT68" s="13">
        <v>3</v>
      </c>
      <c r="DU68" s="13">
        <v>3</v>
      </c>
      <c r="DV68" s="13"/>
      <c r="DW68" s="13">
        <v>2</v>
      </c>
      <c r="DX68" s="13">
        <v>2</v>
      </c>
      <c r="DY68" s="13">
        <v>1</v>
      </c>
      <c r="DZ68" s="13"/>
      <c r="EA68" s="13">
        <v>2</v>
      </c>
      <c r="EB68" s="13">
        <v>1</v>
      </c>
      <c r="EC68" s="13">
        <v>2</v>
      </c>
      <c r="ED68" s="13">
        <v>2</v>
      </c>
      <c r="EE68" s="13">
        <v>1</v>
      </c>
      <c r="EF68" s="13">
        <v>1</v>
      </c>
      <c r="EG68" s="13">
        <v>2</v>
      </c>
      <c r="EH68" s="13">
        <v>1</v>
      </c>
      <c r="EI68" s="13"/>
      <c r="EJ68" s="13">
        <v>1</v>
      </c>
      <c r="EK68" s="13">
        <v>3</v>
      </c>
      <c r="EL68" s="13"/>
      <c r="EM68" s="13"/>
      <c r="EN68" s="13"/>
      <c r="EO68" s="13"/>
      <c r="EP68" s="13"/>
      <c r="EQ68" s="13"/>
      <c r="ER68" s="13"/>
      <c r="ES68" s="13"/>
      <c r="ET68" s="13"/>
      <c r="EU68" s="13"/>
      <c r="EV68" s="13"/>
      <c r="EW68" s="13"/>
      <c r="EX68" s="13"/>
      <c r="EY68" s="13"/>
      <c r="EZ68" s="13"/>
      <c r="FA68" s="60">
        <v>388</v>
      </c>
      <c r="FB68" s="13">
        <v>388</v>
      </c>
      <c r="FC68" s="16" t="s">
        <v>77</v>
      </c>
      <c r="FD68" s="13"/>
      <c r="FE68" s="13"/>
      <c r="FF68" s="13"/>
      <c r="FG68" s="13"/>
      <c r="FH68" s="13"/>
      <c r="FI68" s="13"/>
      <c r="FJ68" s="13"/>
      <c r="FK68" s="13"/>
      <c r="FL68" s="13"/>
      <c r="FM68" s="13"/>
      <c r="FN68" s="13"/>
      <c r="FO68" s="13"/>
      <c r="FP68" s="13">
        <v>1</v>
      </c>
      <c r="FQ68" s="13">
        <v>1</v>
      </c>
      <c r="FR68" s="13">
        <v>1</v>
      </c>
      <c r="FS68" s="13"/>
      <c r="FT68" s="13"/>
      <c r="FU68" s="13">
        <v>1</v>
      </c>
      <c r="FV68" s="13"/>
      <c r="FW68" s="13"/>
      <c r="FX68" s="13">
        <v>4</v>
      </c>
      <c r="FY68" s="13">
        <v>2</v>
      </c>
      <c r="FZ68" s="13">
        <v>4</v>
      </c>
      <c r="GA68" s="13">
        <v>4</v>
      </c>
      <c r="GB68" s="13">
        <v>4</v>
      </c>
      <c r="GC68" s="13">
        <v>11</v>
      </c>
      <c r="GD68" s="13">
        <v>8</v>
      </c>
      <c r="GE68" s="13">
        <v>2</v>
      </c>
      <c r="GF68" s="13">
        <v>6</v>
      </c>
      <c r="GG68" s="13">
        <v>9</v>
      </c>
      <c r="GH68" s="13">
        <v>6</v>
      </c>
      <c r="GI68" s="13">
        <v>9</v>
      </c>
      <c r="GJ68" s="13">
        <v>11</v>
      </c>
      <c r="GK68" s="13">
        <v>7</v>
      </c>
      <c r="GL68" s="13">
        <v>5</v>
      </c>
      <c r="GM68" s="13">
        <v>6</v>
      </c>
      <c r="GN68" s="13">
        <v>2</v>
      </c>
      <c r="GO68" s="13">
        <v>7</v>
      </c>
      <c r="GP68" s="13">
        <v>2</v>
      </c>
      <c r="GQ68" s="13">
        <v>3</v>
      </c>
      <c r="GR68" s="13">
        <v>5</v>
      </c>
      <c r="GS68" s="13">
        <v>6</v>
      </c>
      <c r="GT68" s="13">
        <v>5</v>
      </c>
      <c r="GU68" s="13">
        <v>4</v>
      </c>
      <c r="GV68" s="13">
        <v>3</v>
      </c>
      <c r="GW68" s="13">
        <v>9</v>
      </c>
      <c r="GX68" s="13">
        <v>8</v>
      </c>
      <c r="GY68" s="13">
        <v>10</v>
      </c>
      <c r="GZ68" s="13">
        <v>5</v>
      </c>
      <c r="HA68" s="13">
        <v>8</v>
      </c>
      <c r="HB68" s="13">
        <v>9</v>
      </c>
      <c r="HC68" s="13">
        <v>5</v>
      </c>
      <c r="HD68" s="13">
        <v>4</v>
      </c>
      <c r="HE68" s="13">
        <v>6</v>
      </c>
      <c r="HF68" s="13">
        <v>5</v>
      </c>
      <c r="HG68" s="13">
        <v>6</v>
      </c>
      <c r="HH68" s="13">
        <v>9</v>
      </c>
      <c r="HI68" s="13">
        <v>3</v>
      </c>
      <c r="HJ68" s="13">
        <v>10</v>
      </c>
      <c r="HK68" s="13">
        <v>7</v>
      </c>
      <c r="HL68" s="13">
        <v>5</v>
      </c>
      <c r="HM68" s="13">
        <v>8</v>
      </c>
      <c r="HN68" s="13">
        <v>6</v>
      </c>
      <c r="HO68" s="13">
        <v>5</v>
      </c>
      <c r="HP68" s="13">
        <v>2</v>
      </c>
      <c r="HQ68" s="13">
        <v>7</v>
      </c>
      <c r="HR68" s="13">
        <v>1</v>
      </c>
      <c r="HS68" s="13">
        <v>5</v>
      </c>
      <c r="HT68" s="13">
        <v>5</v>
      </c>
      <c r="HU68" s="13">
        <v>7</v>
      </c>
      <c r="HV68" s="13">
        <v>2</v>
      </c>
      <c r="HW68" s="13">
        <v>3</v>
      </c>
      <c r="HX68" s="13">
        <v>1</v>
      </c>
      <c r="HY68" s="13">
        <v>3</v>
      </c>
      <c r="HZ68" s="13">
        <v>2</v>
      </c>
      <c r="IA68" s="13">
        <v>3</v>
      </c>
      <c r="IB68" s="13">
        <v>2</v>
      </c>
      <c r="IC68" s="13">
        <v>3</v>
      </c>
      <c r="ID68" s="13">
        <v>3</v>
      </c>
      <c r="IE68" s="13"/>
      <c r="IF68" s="13">
        <v>4</v>
      </c>
      <c r="IG68" s="13">
        <v>3</v>
      </c>
      <c r="IH68" s="13">
        <v>2</v>
      </c>
      <c r="II68" s="13">
        <v>2</v>
      </c>
      <c r="IJ68" s="13"/>
      <c r="IK68" s="13"/>
      <c r="IL68" s="13"/>
      <c r="IM68" s="13">
        <v>1</v>
      </c>
      <c r="IN68" s="13"/>
      <c r="IO68" s="13">
        <v>1</v>
      </c>
      <c r="IP68" s="13">
        <v>1</v>
      </c>
      <c r="IQ68" s="13"/>
      <c r="IR68" s="13">
        <v>2</v>
      </c>
      <c r="IS68" s="13"/>
      <c r="IT68" s="13"/>
      <c r="IU68" s="13"/>
      <c r="IV68" s="13">
        <v>1</v>
      </c>
      <c r="IW68" s="13"/>
      <c r="IX68" s="13"/>
      <c r="IY68" s="13"/>
      <c r="IZ68" s="13"/>
      <c r="JA68" s="13"/>
      <c r="JB68" s="13"/>
      <c r="JC68" s="13"/>
      <c r="JD68" s="13"/>
      <c r="JE68" s="13"/>
      <c r="JF68" s="60">
        <v>333</v>
      </c>
      <c r="JG68" s="13"/>
      <c r="JH68" s="13"/>
      <c r="JI68" s="13"/>
      <c r="JJ68" s="13"/>
      <c r="JK68" s="13"/>
      <c r="JL68" s="13"/>
      <c r="JM68" s="13"/>
      <c r="JN68" s="13"/>
      <c r="JO68" s="13"/>
      <c r="JP68" s="13"/>
      <c r="JQ68" s="13"/>
      <c r="JR68" s="13"/>
      <c r="JS68" s="13"/>
      <c r="JT68" s="13"/>
      <c r="JU68" s="13"/>
      <c r="JV68" s="13"/>
      <c r="JW68" s="13"/>
      <c r="JX68" s="13"/>
      <c r="JY68" s="13"/>
      <c r="JZ68" s="13"/>
      <c r="KA68" s="13"/>
      <c r="KB68" s="13"/>
      <c r="KC68" s="13"/>
      <c r="KD68" s="13"/>
      <c r="KE68" s="13">
        <v>1</v>
      </c>
      <c r="KF68" s="13"/>
      <c r="KG68" s="13"/>
      <c r="KH68" s="13"/>
      <c r="KI68" s="13">
        <v>1</v>
      </c>
      <c r="KJ68" s="13">
        <v>1</v>
      </c>
      <c r="KK68" s="13">
        <v>1</v>
      </c>
      <c r="KL68" s="13"/>
      <c r="KM68" s="13">
        <v>2</v>
      </c>
      <c r="KN68" s="13"/>
      <c r="KO68" s="13"/>
      <c r="KP68" s="13"/>
      <c r="KQ68" s="13"/>
      <c r="KR68" s="13"/>
      <c r="KS68" s="13">
        <v>1</v>
      </c>
      <c r="KT68" s="13"/>
      <c r="KU68" s="13">
        <v>1</v>
      </c>
      <c r="KV68" s="13">
        <v>1</v>
      </c>
      <c r="KW68" s="13"/>
      <c r="KX68" s="13"/>
      <c r="KY68" s="13"/>
      <c r="KZ68" s="13"/>
      <c r="LA68" s="13"/>
      <c r="LB68" s="13"/>
      <c r="LC68" s="13"/>
      <c r="LD68" s="13"/>
      <c r="LE68" s="13"/>
      <c r="LF68" s="13"/>
      <c r="LG68" s="13"/>
      <c r="LH68" s="13"/>
      <c r="LI68" s="13"/>
      <c r="LJ68" s="13">
        <v>1</v>
      </c>
      <c r="LK68" s="13"/>
      <c r="LL68" s="13">
        <v>3</v>
      </c>
      <c r="LM68" s="13"/>
      <c r="LN68" s="13"/>
      <c r="LO68" s="13">
        <v>1</v>
      </c>
      <c r="LP68" s="13"/>
      <c r="LQ68" s="13"/>
      <c r="LR68" s="13"/>
      <c r="LS68" s="13"/>
      <c r="LT68" s="13"/>
      <c r="LU68" s="13"/>
      <c r="LV68" s="13"/>
      <c r="LW68" s="13"/>
      <c r="LX68" s="13"/>
      <c r="LY68" s="13"/>
      <c r="LZ68" s="13"/>
      <c r="MA68" s="13"/>
      <c r="MB68" s="13"/>
      <c r="MC68" s="13">
        <v>2</v>
      </c>
      <c r="MD68" s="13">
        <v>1</v>
      </c>
      <c r="ME68" s="13"/>
      <c r="MF68" s="13"/>
      <c r="MG68" s="13"/>
      <c r="MH68" s="13"/>
      <c r="MI68" s="13">
        <v>1</v>
      </c>
      <c r="MJ68" s="13"/>
      <c r="MK68" s="13"/>
      <c r="ML68" s="13">
        <v>1</v>
      </c>
      <c r="MM68" s="13"/>
      <c r="MN68" s="13"/>
      <c r="MO68" s="13">
        <v>1</v>
      </c>
      <c r="MP68" s="13"/>
      <c r="MQ68" s="13"/>
      <c r="MR68" s="13">
        <v>1</v>
      </c>
      <c r="MS68" s="13"/>
      <c r="MT68" s="13">
        <v>1</v>
      </c>
      <c r="MU68" s="13"/>
      <c r="MV68" s="13">
        <v>1</v>
      </c>
      <c r="MW68" s="13"/>
      <c r="MX68" s="13">
        <v>2</v>
      </c>
      <c r="MY68" s="13"/>
      <c r="MZ68" s="13"/>
      <c r="NA68" s="13"/>
      <c r="NB68" s="13"/>
      <c r="NC68" s="13">
        <v>1</v>
      </c>
      <c r="ND68" s="13"/>
      <c r="NE68" s="13"/>
      <c r="NF68" s="13"/>
      <c r="NG68" s="13"/>
      <c r="NH68" s="13"/>
      <c r="NI68" s="13"/>
      <c r="NJ68" s="60">
        <v>26</v>
      </c>
      <c r="NK68" s="13">
        <v>359</v>
      </c>
      <c r="NL68" s="448"/>
      <c r="NM68" s="448"/>
      <c r="NN68" s="448"/>
    </row>
    <row r="69" spans="1:378">
      <c r="A69" s="8" t="s">
        <v>80</v>
      </c>
      <c r="B69" s="281">
        <f t="shared" si="108"/>
        <v>3</v>
      </c>
      <c r="C69" s="281">
        <f t="shared" si="109"/>
        <v>5</v>
      </c>
      <c r="D69" s="281">
        <f t="shared" si="110"/>
        <v>41</v>
      </c>
      <c r="E69" s="281">
        <f t="shared" si="111"/>
        <v>64</v>
      </c>
      <c r="F69" s="281">
        <f t="shared" si="112"/>
        <v>172</v>
      </c>
      <c r="G69" s="281">
        <f t="shared" si="113"/>
        <v>193</v>
      </c>
      <c r="H69" s="281">
        <f t="shared" si="114"/>
        <v>196</v>
      </c>
      <c r="I69" s="281">
        <f t="shared" si="115"/>
        <v>198</v>
      </c>
      <c r="J69" s="281">
        <f t="shared" si="116"/>
        <v>185</v>
      </c>
      <c r="K69" s="281">
        <f t="shared" si="117"/>
        <v>167</v>
      </c>
      <c r="L69" s="281">
        <f t="shared" si="118"/>
        <v>143</v>
      </c>
      <c r="M69" s="281">
        <f t="shared" si="119"/>
        <v>106</v>
      </c>
      <c r="N69" s="281">
        <f t="shared" si="120"/>
        <v>76</v>
      </c>
      <c r="O69" s="281">
        <f t="shared" si="121"/>
        <v>72</v>
      </c>
      <c r="P69" s="281">
        <f t="shared" si="122"/>
        <v>46</v>
      </c>
      <c r="Q69" s="281">
        <f t="shared" si="123"/>
        <v>45</v>
      </c>
      <c r="R69" s="281">
        <f t="shared" si="124"/>
        <v>20</v>
      </c>
      <c r="S69" s="281">
        <f t="shared" si="125"/>
        <v>22</v>
      </c>
      <c r="T69" s="281">
        <f t="shared" si="126"/>
        <v>4</v>
      </c>
      <c r="U69" s="281">
        <f t="shared" si="127"/>
        <v>6</v>
      </c>
      <c r="W69" s="16" t="s">
        <v>195</v>
      </c>
      <c r="X69" s="764">
        <f t="shared" si="88"/>
        <v>19</v>
      </c>
      <c r="Y69" s="764">
        <f t="shared" si="89"/>
        <v>17</v>
      </c>
      <c r="Z69" s="764">
        <f t="shared" si="90"/>
        <v>63</v>
      </c>
      <c r="AA69" s="764">
        <f t="shared" si="91"/>
        <v>84</v>
      </c>
      <c r="AB69" s="764">
        <f t="shared" si="92"/>
        <v>171</v>
      </c>
      <c r="AC69" s="764">
        <f t="shared" si="93"/>
        <v>183</v>
      </c>
      <c r="AD69" s="764">
        <f t="shared" si="94"/>
        <v>165</v>
      </c>
      <c r="AE69" s="764">
        <f t="shared" si="95"/>
        <v>208</v>
      </c>
      <c r="AF69" s="764">
        <f t="shared" si="96"/>
        <v>140</v>
      </c>
      <c r="AG69" s="764">
        <f t="shared" si="97"/>
        <v>194</v>
      </c>
      <c r="AH69" s="764">
        <f t="shared" si="98"/>
        <v>117</v>
      </c>
      <c r="AI69" s="764">
        <f t="shared" si="99"/>
        <v>164</v>
      </c>
      <c r="AJ69" s="764">
        <f t="shared" si="100"/>
        <v>74</v>
      </c>
      <c r="AK69" s="764">
        <f t="shared" si="101"/>
        <v>87</v>
      </c>
      <c r="AL69" s="764">
        <f t="shared" si="102"/>
        <v>56</v>
      </c>
      <c r="AM69" s="764">
        <f t="shared" si="103"/>
        <v>57</v>
      </c>
      <c r="AN69" s="764">
        <f t="shared" si="104"/>
        <v>31</v>
      </c>
      <c r="AO69" s="764">
        <f t="shared" si="105"/>
        <v>27</v>
      </c>
      <c r="AP69" s="764">
        <f t="shared" si="106"/>
        <v>2</v>
      </c>
      <c r="AQ69" s="764">
        <f t="shared" si="107"/>
        <v>11</v>
      </c>
      <c r="AR69" s="764">
        <f t="shared" si="128"/>
        <v>28</v>
      </c>
      <c r="AT69" s="16" t="s">
        <v>195</v>
      </c>
      <c r="AU69" s="13"/>
      <c r="AV69" s="13">
        <v>1</v>
      </c>
      <c r="AW69" s="13"/>
      <c r="AX69" s="13"/>
      <c r="AY69" s="13">
        <v>2</v>
      </c>
      <c r="AZ69" s="13">
        <v>3</v>
      </c>
      <c r="BA69" s="13">
        <v>2</v>
      </c>
      <c r="BB69" s="13">
        <v>4</v>
      </c>
      <c r="BC69" s="13">
        <v>1</v>
      </c>
      <c r="BD69" s="13">
        <v>4</v>
      </c>
      <c r="BE69" s="13"/>
      <c r="BF69" s="13"/>
      <c r="BG69" s="13">
        <v>5</v>
      </c>
      <c r="BH69" s="13">
        <v>3</v>
      </c>
      <c r="BI69" s="13">
        <v>3</v>
      </c>
      <c r="BJ69" s="13">
        <v>8</v>
      </c>
      <c r="BK69" s="13">
        <v>13</v>
      </c>
      <c r="BL69" s="13">
        <v>13</v>
      </c>
      <c r="BM69" s="13">
        <v>21</v>
      </c>
      <c r="BN69" s="13">
        <v>18</v>
      </c>
      <c r="BO69" s="13">
        <v>14</v>
      </c>
      <c r="BP69" s="13">
        <v>19</v>
      </c>
      <c r="BQ69" s="13">
        <v>19</v>
      </c>
      <c r="BR69" s="13">
        <v>13</v>
      </c>
      <c r="BS69" s="13">
        <v>10</v>
      </c>
      <c r="BT69" s="13">
        <v>11</v>
      </c>
      <c r="BU69" s="13">
        <v>30</v>
      </c>
      <c r="BV69" s="13">
        <v>19</v>
      </c>
      <c r="BW69" s="13">
        <v>25</v>
      </c>
      <c r="BX69" s="13">
        <v>23</v>
      </c>
      <c r="BY69" s="13">
        <v>22</v>
      </c>
      <c r="BZ69" s="13">
        <v>24</v>
      </c>
      <c r="CA69" s="13">
        <v>24</v>
      </c>
      <c r="CB69" s="13">
        <v>20</v>
      </c>
      <c r="CC69" s="13">
        <v>19</v>
      </c>
      <c r="CD69" s="13">
        <v>20</v>
      </c>
      <c r="CE69" s="13">
        <v>16</v>
      </c>
      <c r="CF69" s="13">
        <v>26</v>
      </c>
      <c r="CG69" s="13">
        <v>20</v>
      </c>
      <c r="CH69" s="13">
        <v>17</v>
      </c>
      <c r="CI69" s="13">
        <v>25</v>
      </c>
      <c r="CJ69" s="13">
        <v>16</v>
      </c>
      <c r="CK69" s="13">
        <v>17</v>
      </c>
      <c r="CL69" s="13">
        <v>23</v>
      </c>
      <c r="CM69" s="13">
        <v>13</v>
      </c>
      <c r="CN69" s="13">
        <v>23</v>
      </c>
      <c r="CO69" s="13">
        <v>20</v>
      </c>
      <c r="CP69" s="13">
        <v>20</v>
      </c>
      <c r="CQ69" s="13">
        <v>18</v>
      </c>
      <c r="CR69" s="13">
        <v>19</v>
      </c>
      <c r="CS69" s="13">
        <v>18</v>
      </c>
      <c r="CT69" s="13">
        <v>18</v>
      </c>
      <c r="CU69" s="13">
        <v>19</v>
      </c>
      <c r="CV69" s="13">
        <v>15</v>
      </c>
      <c r="CW69" s="13">
        <v>18</v>
      </c>
      <c r="CX69" s="13">
        <v>15</v>
      </c>
      <c r="CY69" s="13">
        <v>16</v>
      </c>
      <c r="CZ69" s="13">
        <v>17</v>
      </c>
      <c r="DA69" s="13">
        <v>13</v>
      </c>
      <c r="DB69" s="13">
        <v>15</v>
      </c>
      <c r="DC69" s="13">
        <v>8</v>
      </c>
      <c r="DD69" s="13">
        <v>10</v>
      </c>
      <c r="DE69" s="13">
        <v>5</v>
      </c>
      <c r="DF69" s="13">
        <v>11</v>
      </c>
      <c r="DG69" s="13">
        <v>7</v>
      </c>
      <c r="DH69" s="13">
        <v>9</v>
      </c>
      <c r="DI69" s="13">
        <v>12</v>
      </c>
      <c r="DJ69" s="13">
        <v>9</v>
      </c>
      <c r="DK69" s="13">
        <v>7</v>
      </c>
      <c r="DL69" s="13">
        <v>9</v>
      </c>
      <c r="DM69" s="13">
        <v>4</v>
      </c>
      <c r="DN69" s="13">
        <v>7</v>
      </c>
      <c r="DO69" s="13">
        <v>6</v>
      </c>
      <c r="DP69" s="13">
        <v>7</v>
      </c>
      <c r="DQ69" s="13">
        <v>8</v>
      </c>
      <c r="DR69" s="13">
        <v>7</v>
      </c>
      <c r="DS69" s="13">
        <v>7</v>
      </c>
      <c r="DT69" s="13">
        <v>4</v>
      </c>
      <c r="DU69" s="13">
        <v>4</v>
      </c>
      <c r="DV69" s="13">
        <v>3</v>
      </c>
      <c r="DW69" s="13">
        <v>2</v>
      </c>
      <c r="DX69" s="13">
        <v>2</v>
      </c>
      <c r="DY69" s="13">
        <v>2</v>
      </c>
      <c r="DZ69" s="13">
        <v>5</v>
      </c>
      <c r="EA69" s="13">
        <v>1</v>
      </c>
      <c r="EB69" s="13">
        <v>1</v>
      </c>
      <c r="EC69" s="13">
        <v>3</v>
      </c>
      <c r="ED69" s="13">
        <v>3</v>
      </c>
      <c r="EE69" s="13">
        <v>4</v>
      </c>
      <c r="EF69" s="13">
        <v>4</v>
      </c>
      <c r="EG69" s="13">
        <v>2</v>
      </c>
      <c r="EH69" s="13">
        <v>3</v>
      </c>
      <c r="EI69" s="13">
        <v>3</v>
      </c>
      <c r="EJ69" s="13"/>
      <c r="EK69" s="13">
        <v>2</v>
      </c>
      <c r="EL69" s="13"/>
      <c r="EM69" s="13">
        <v>1</v>
      </c>
      <c r="EN69" s="13"/>
      <c r="EO69" s="13"/>
      <c r="EP69" s="13"/>
      <c r="EQ69" s="13"/>
      <c r="ER69" s="13"/>
      <c r="ES69" s="13"/>
      <c r="ET69" s="13"/>
      <c r="EU69" s="13"/>
      <c r="EV69" s="13"/>
      <c r="EW69" s="13"/>
      <c r="EX69" s="13"/>
      <c r="EY69" s="13"/>
      <c r="EZ69" s="13"/>
      <c r="FA69" s="60">
        <v>1032</v>
      </c>
      <c r="FB69" s="13">
        <v>1032</v>
      </c>
      <c r="FC69" s="16" t="s">
        <v>195</v>
      </c>
      <c r="FD69" s="13">
        <v>2</v>
      </c>
      <c r="FE69" s="13">
        <v>4</v>
      </c>
      <c r="FF69" s="13">
        <v>3</v>
      </c>
      <c r="FG69" s="13">
        <v>1</v>
      </c>
      <c r="FH69" s="13"/>
      <c r="FI69" s="13">
        <v>2</v>
      </c>
      <c r="FJ69" s="13">
        <v>1</v>
      </c>
      <c r="FK69" s="13">
        <v>1</v>
      </c>
      <c r="FL69" s="13">
        <v>4</v>
      </c>
      <c r="FM69" s="13">
        <v>1</v>
      </c>
      <c r="FN69" s="13">
        <v>1</v>
      </c>
      <c r="FO69" s="13">
        <v>3</v>
      </c>
      <c r="FP69" s="13">
        <v>3</v>
      </c>
      <c r="FQ69" s="13">
        <v>4</v>
      </c>
      <c r="FR69" s="13">
        <v>4</v>
      </c>
      <c r="FS69" s="13">
        <v>2</v>
      </c>
      <c r="FT69" s="13">
        <v>10</v>
      </c>
      <c r="FU69" s="13">
        <v>11</v>
      </c>
      <c r="FV69" s="13">
        <v>4</v>
      </c>
      <c r="FW69" s="13">
        <v>21</v>
      </c>
      <c r="FX69" s="13">
        <v>9</v>
      </c>
      <c r="FY69" s="13">
        <v>18</v>
      </c>
      <c r="FZ69" s="13">
        <v>20</v>
      </c>
      <c r="GA69" s="13">
        <v>20</v>
      </c>
      <c r="GB69" s="13">
        <v>16</v>
      </c>
      <c r="GC69" s="13">
        <v>15</v>
      </c>
      <c r="GD69" s="13">
        <v>17</v>
      </c>
      <c r="GE69" s="13">
        <v>20</v>
      </c>
      <c r="GF69" s="13">
        <v>17</v>
      </c>
      <c r="GG69" s="13">
        <v>19</v>
      </c>
      <c r="GH69" s="13">
        <v>19</v>
      </c>
      <c r="GI69" s="13">
        <v>15</v>
      </c>
      <c r="GJ69" s="13">
        <v>12</v>
      </c>
      <c r="GK69" s="13">
        <v>19</v>
      </c>
      <c r="GL69" s="13">
        <v>21</v>
      </c>
      <c r="GM69" s="13">
        <v>14</v>
      </c>
      <c r="GN69" s="13">
        <v>11</v>
      </c>
      <c r="GO69" s="13">
        <v>18</v>
      </c>
      <c r="GP69" s="13">
        <v>22</v>
      </c>
      <c r="GQ69" s="13">
        <v>14</v>
      </c>
      <c r="GR69" s="13">
        <v>9</v>
      </c>
      <c r="GS69" s="13">
        <v>17</v>
      </c>
      <c r="GT69" s="13">
        <v>19</v>
      </c>
      <c r="GU69" s="13">
        <v>12</v>
      </c>
      <c r="GV69" s="13">
        <v>8</v>
      </c>
      <c r="GW69" s="13">
        <v>16</v>
      </c>
      <c r="GX69" s="13">
        <v>21</v>
      </c>
      <c r="GY69" s="13">
        <v>16</v>
      </c>
      <c r="GZ69" s="13">
        <v>11</v>
      </c>
      <c r="HA69" s="13">
        <v>11</v>
      </c>
      <c r="HB69" s="13">
        <v>10</v>
      </c>
      <c r="HC69" s="13">
        <v>13</v>
      </c>
      <c r="HD69" s="13">
        <v>12</v>
      </c>
      <c r="HE69" s="13">
        <v>15</v>
      </c>
      <c r="HF69" s="13">
        <v>13</v>
      </c>
      <c r="HG69" s="13">
        <v>10</v>
      </c>
      <c r="HH69" s="13">
        <v>9</v>
      </c>
      <c r="HI69" s="13">
        <v>11</v>
      </c>
      <c r="HJ69" s="13">
        <v>11</v>
      </c>
      <c r="HK69" s="13">
        <v>13</v>
      </c>
      <c r="HL69" s="13">
        <v>7</v>
      </c>
      <c r="HM69" s="13">
        <v>3</v>
      </c>
      <c r="HN69" s="13">
        <v>8</v>
      </c>
      <c r="HO69" s="13">
        <v>14</v>
      </c>
      <c r="HP69" s="13">
        <v>9</v>
      </c>
      <c r="HQ69" s="13">
        <v>4</v>
      </c>
      <c r="HR69" s="13">
        <v>6</v>
      </c>
      <c r="HS69" s="13">
        <v>9</v>
      </c>
      <c r="HT69" s="13">
        <v>4</v>
      </c>
      <c r="HU69" s="13">
        <v>10</v>
      </c>
      <c r="HV69" s="13">
        <v>6</v>
      </c>
      <c r="HW69" s="13">
        <v>6</v>
      </c>
      <c r="HX69" s="13">
        <v>12</v>
      </c>
      <c r="HY69" s="13">
        <v>7</v>
      </c>
      <c r="HZ69" s="13">
        <v>2</v>
      </c>
      <c r="IA69" s="13">
        <v>6</v>
      </c>
      <c r="IB69" s="13">
        <v>3</v>
      </c>
      <c r="IC69" s="13">
        <v>2</v>
      </c>
      <c r="ID69" s="13">
        <v>5</v>
      </c>
      <c r="IE69" s="13">
        <v>7</v>
      </c>
      <c r="IF69" s="13">
        <v>5</v>
      </c>
      <c r="IG69" s="13">
        <v>2</v>
      </c>
      <c r="IH69" s="13">
        <v>1</v>
      </c>
      <c r="II69" s="13">
        <v>4</v>
      </c>
      <c r="IJ69" s="13">
        <v>5</v>
      </c>
      <c r="IK69" s="13">
        <v>4</v>
      </c>
      <c r="IL69" s="13">
        <v>4</v>
      </c>
      <c r="IM69" s="13">
        <v>2</v>
      </c>
      <c r="IN69" s="13">
        <v>2</v>
      </c>
      <c r="IO69" s="13">
        <v>2</v>
      </c>
      <c r="IP69" s="13"/>
      <c r="IQ69" s="13">
        <v>1</v>
      </c>
      <c r="IR69" s="13"/>
      <c r="IS69" s="13"/>
      <c r="IT69" s="13"/>
      <c r="IU69" s="13">
        <v>1</v>
      </c>
      <c r="IV69" s="13"/>
      <c r="IW69" s="13"/>
      <c r="IX69" s="13"/>
      <c r="IY69" s="13"/>
      <c r="IZ69" s="13"/>
      <c r="JA69" s="13"/>
      <c r="JB69" s="13"/>
      <c r="JC69" s="13"/>
      <c r="JD69" s="13"/>
      <c r="JE69" s="13"/>
      <c r="JF69" s="60">
        <v>838</v>
      </c>
      <c r="JG69" s="13"/>
      <c r="JH69" s="13"/>
      <c r="JI69" s="13"/>
      <c r="JJ69" s="13"/>
      <c r="JK69" s="13"/>
      <c r="JL69" s="13"/>
      <c r="JM69" s="13"/>
      <c r="JN69" s="13"/>
      <c r="JO69" s="13"/>
      <c r="JP69" s="13"/>
      <c r="JQ69" s="13"/>
      <c r="JR69" s="13">
        <v>1</v>
      </c>
      <c r="JS69" s="13"/>
      <c r="JT69" s="13"/>
      <c r="JU69" s="13"/>
      <c r="JV69" s="13"/>
      <c r="JW69" s="13"/>
      <c r="JX69" s="13"/>
      <c r="JY69" s="13"/>
      <c r="JZ69" s="13"/>
      <c r="KA69" s="13"/>
      <c r="KB69" s="13"/>
      <c r="KC69" s="13">
        <v>1</v>
      </c>
      <c r="KD69" s="13">
        <v>1</v>
      </c>
      <c r="KE69" s="13"/>
      <c r="KF69" s="13"/>
      <c r="KG69" s="13"/>
      <c r="KH69" s="13">
        <v>1</v>
      </c>
      <c r="KI69" s="13">
        <v>2</v>
      </c>
      <c r="KJ69" s="13">
        <v>1</v>
      </c>
      <c r="KK69" s="13"/>
      <c r="KL69" s="13"/>
      <c r="KM69" s="13"/>
      <c r="KN69" s="13">
        <v>1</v>
      </c>
      <c r="KO69" s="13">
        <v>1</v>
      </c>
      <c r="KP69" s="13"/>
      <c r="KQ69" s="13"/>
      <c r="KR69" s="13">
        <v>1</v>
      </c>
      <c r="KS69" s="13"/>
      <c r="KT69" s="13"/>
      <c r="KU69" s="13"/>
      <c r="KV69" s="13">
        <v>1</v>
      </c>
      <c r="KW69" s="13">
        <v>1</v>
      </c>
      <c r="KX69" s="13"/>
      <c r="KY69" s="13"/>
      <c r="KZ69" s="13"/>
      <c r="LA69" s="13"/>
      <c r="LB69" s="13">
        <v>2</v>
      </c>
      <c r="LC69" s="13"/>
      <c r="LD69" s="13"/>
      <c r="LE69" s="13"/>
      <c r="LF69" s="13">
        <v>1</v>
      </c>
      <c r="LG69" s="13"/>
      <c r="LH69" s="13"/>
      <c r="LI69" s="13"/>
      <c r="LJ69" s="13"/>
      <c r="LK69" s="13">
        <v>2</v>
      </c>
      <c r="LL69" s="13"/>
      <c r="LM69" s="13"/>
      <c r="LN69" s="13">
        <v>1</v>
      </c>
      <c r="LO69" s="13"/>
      <c r="LP69" s="13"/>
      <c r="LQ69" s="13"/>
      <c r="LR69" s="13"/>
      <c r="LS69" s="13"/>
      <c r="LT69" s="13"/>
      <c r="LU69" s="13"/>
      <c r="LV69" s="13"/>
      <c r="LW69" s="13"/>
      <c r="LX69" s="13"/>
      <c r="LY69" s="13"/>
      <c r="LZ69" s="13"/>
      <c r="MA69" s="13">
        <v>1</v>
      </c>
      <c r="MB69" s="13"/>
      <c r="MC69" s="13">
        <v>1</v>
      </c>
      <c r="MD69" s="13"/>
      <c r="ME69" s="13"/>
      <c r="MF69" s="13"/>
      <c r="MG69" s="13"/>
      <c r="MH69" s="13"/>
      <c r="MI69" s="13"/>
      <c r="MJ69" s="13"/>
      <c r="MK69" s="13">
        <v>1</v>
      </c>
      <c r="ML69" s="13">
        <v>1</v>
      </c>
      <c r="MM69" s="13"/>
      <c r="MN69" s="13"/>
      <c r="MO69" s="13">
        <v>1</v>
      </c>
      <c r="MP69" s="13"/>
      <c r="MQ69" s="13">
        <v>1</v>
      </c>
      <c r="MR69" s="13"/>
      <c r="MS69" s="13"/>
      <c r="MT69" s="13">
        <v>1</v>
      </c>
      <c r="MU69" s="13"/>
      <c r="MV69" s="13">
        <v>1</v>
      </c>
      <c r="MW69" s="13">
        <v>1</v>
      </c>
      <c r="MX69" s="13"/>
      <c r="MY69" s="13"/>
      <c r="MZ69" s="13"/>
      <c r="NA69" s="13"/>
      <c r="NB69" s="13"/>
      <c r="NC69" s="13"/>
      <c r="ND69" s="13"/>
      <c r="NE69" s="13"/>
      <c r="NF69" s="13"/>
      <c r="NG69" s="13"/>
      <c r="NH69" s="13"/>
      <c r="NI69" s="13">
        <v>1</v>
      </c>
      <c r="NJ69" s="60">
        <v>28</v>
      </c>
      <c r="NK69" s="13">
        <v>866</v>
      </c>
      <c r="NL69" s="448"/>
      <c r="NM69" s="448"/>
      <c r="NN69" s="448"/>
    </row>
    <row r="70" spans="1:378">
      <c r="A70" s="9" t="s">
        <v>81</v>
      </c>
      <c r="B70" s="281">
        <f t="shared" si="108"/>
        <v>102</v>
      </c>
      <c r="C70" s="281">
        <f t="shared" si="109"/>
        <v>97</v>
      </c>
      <c r="D70" s="281">
        <f t="shared" si="110"/>
        <v>253</v>
      </c>
      <c r="E70" s="281">
        <f t="shared" si="111"/>
        <v>243</v>
      </c>
      <c r="F70" s="281">
        <f t="shared" si="112"/>
        <v>548</v>
      </c>
      <c r="G70" s="281">
        <f t="shared" si="113"/>
        <v>620</v>
      </c>
      <c r="H70" s="281">
        <f t="shared" si="114"/>
        <v>522</v>
      </c>
      <c r="I70" s="281">
        <f t="shared" si="115"/>
        <v>584</v>
      </c>
      <c r="J70" s="281">
        <f t="shared" si="116"/>
        <v>479</v>
      </c>
      <c r="K70" s="281">
        <f t="shared" si="117"/>
        <v>507</v>
      </c>
      <c r="L70" s="281">
        <f t="shared" si="118"/>
        <v>311</v>
      </c>
      <c r="M70" s="281">
        <f t="shared" si="119"/>
        <v>344</v>
      </c>
      <c r="N70" s="281">
        <f t="shared" si="120"/>
        <v>187</v>
      </c>
      <c r="O70" s="281">
        <f t="shared" si="121"/>
        <v>165</v>
      </c>
      <c r="P70" s="281">
        <f t="shared" si="122"/>
        <v>74</v>
      </c>
      <c r="Q70" s="281">
        <f t="shared" si="123"/>
        <v>82</v>
      </c>
      <c r="R70" s="281">
        <f t="shared" si="124"/>
        <v>31</v>
      </c>
      <c r="S70" s="281">
        <f t="shared" si="125"/>
        <v>43</v>
      </c>
      <c r="T70" s="281">
        <f t="shared" si="126"/>
        <v>7</v>
      </c>
      <c r="U70" s="281">
        <f t="shared" si="127"/>
        <v>12</v>
      </c>
      <c r="W70" s="16" t="s">
        <v>79</v>
      </c>
      <c r="X70" s="764">
        <f t="shared" si="88"/>
        <v>7</v>
      </c>
      <c r="Y70" s="764">
        <f t="shared" si="89"/>
        <v>7</v>
      </c>
      <c r="Z70" s="764">
        <f t="shared" si="90"/>
        <v>61</v>
      </c>
      <c r="AA70" s="764">
        <f t="shared" si="91"/>
        <v>54</v>
      </c>
      <c r="AB70" s="764">
        <f t="shared" si="92"/>
        <v>103</v>
      </c>
      <c r="AC70" s="764">
        <f t="shared" si="93"/>
        <v>107</v>
      </c>
      <c r="AD70" s="764">
        <f t="shared" si="94"/>
        <v>55</v>
      </c>
      <c r="AE70" s="764">
        <f t="shared" si="95"/>
        <v>80</v>
      </c>
      <c r="AF70" s="764">
        <f t="shared" si="96"/>
        <v>86</v>
      </c>
      <c r="AG70" s="764">
        <f t="shared" si="97"/>
        <v>101</v>
      </c>
      <c r="AH70" s="764">
        <f t="shared" si="98"/>
        <v>60</v>
      </c>
      <c r="AI70" s="764">
        <f t="shared" si="99"/>
        <v>61</v>
      </c>
      <c r="AJ70" s="764">
        <f t="shared" si="100"/>
        <v>57</v>
      </c>
      <c r="AK70" s="764">
        <f t="shared" si="101"/>
        <v>51</v>
      </c>
      <c r="AL70" s="764">
        <f t="shared" si="102"/>
        <v>21</v>
      </c>
      <c r="AM70" s="764">
        <f t="shared" si="103"/>
        <v>39</v>
      </c>
      <c r="AN70" s="764">
        <f t="shared" si="104"/>
        <v>8</v>
      </c>
      <c r="AO70" s="764">
        <f t="shared" si="105"/>
        <v>20</v>
      </c>
      <c r="AP70" s="764">
        <f t="shared" si="106"/>
        <v>1</v>
      </c>
      <c r="AQ70" s="764">
        <f t="shared" si="107"/>
        <v>7</v>
      </c>
      <c r="AR70" s="764">
        <f t="shared" si="128"/>
        <v>10</v>
      </c>
      <c r="AT70" s="16" t="s">
        <v>79</v>
      </c>
      <c r="AU70" s="13"/>
      <c r="AV70" s="13">
        <v>2</v>
      </c>
      <c r="AW70" s="13"/>
      <c r="AX70" s="13">
        <v>1</v>
      </c>
      <c r="AY70" s="13">
        <v>1</v>
      </c>
      <c r="AZ70" s="13"/>
      <c r="BA70" s="13">
        <v>2</v>
      </c>
      <c r="BB70" s="13">
        <v>1</v>
      </c>
      <c r="BC70" s="13"/>
      <c r="BD70" s="13"/>
      <c r="BE70" s="13"/>
      <c r="BF70" s="13"/>
      <c r="BG70" s="13">
        <v>2</v>
      </c>
      <c r="BH70" s="13">
        <v>1</v>
      </c>
      <c r="BI70" s="13">
        <v>4</v>
      </c>
      <c r="BJ70" s="13">
        <v>3</v>
      </c>
      <c r="BK70" s="13">
        <v>6</v>
      </c>
      <c r="BL70" s="13">
        <v>17</v>
      </c>
      <c r="BM70" s="13">
        <v>11</v>
      </c>
      <c r="BN70" s="13">
        <v>10</v>
      </c>
      <c r="BO70" s="13">
        <v>9</v>
      </c>
      <c r="BP70" s="13">
        <v>13</v>
      </c>
      <c r="BQ70" s="13">
        <v>7</v>
      </c>
      <c r="BR70" s="13">
        <v>9</v>
      </c>
      <c r="BS70" s="13">
        <v>8</v>
      </c>
      <c r="BT70" s="13">
        <v>7</v>
      </c>
      <c r="BU70" s="13">
        <v>12</v>
      </c>
      <c r="BV70" s="13">
        <v>10</v>
      </c>
      <c r="BW70" s="13">
        <v>21</v>
      </c>
      <c r="BX70" s="13">
        <v>11</v>
      </c>
      <c r="BY70" s="13">
        <v>3</v>
      </c>
      <c r="BZ70" s="13">
        <v>9</v>
      </c>
      <c r="CA70" s="13">
        <v>7</v>
      </c>
      <c r="CB70" s="13">
        <v>4</v>
      </c>
      <c r="CC70" s="13">
        <v>8</v>
      </c>
      <c r="CD70" s="13">
        <v>8</v>
      </c>
      <c r="CE70" s="13">
        <v>10</v>
      </c>
      <c r="CF70" s="13">
        <v>12</v>
      </c>
      <c r="CG70" s="13">
        <v>9</v>
      </c>
      <c r="CH70" s="13">
        <v>10</v>
      </c>
      <c r="CI70" s="13">
        <v>8</v>
      </c>
      <c r="CJ70" s="13">
        <v>11</v>
      </c>
      <c r="CK70" s="13">
        <v>12</v>
      </c>
      <c r="CL70" s="13">
        <v>10</v>
      </c>
      <c r="CM70" s="13">
        <v>15</v>
      </c>
      <c r="CN70" s="13">
        <v>9</v>
      </c>
      <c r="CO70" s="13">
        <v>10</v>
      </c>
      <c r="CP70" s="13">
        <v>8</v>
      </c>
      <c r="CQ70" s="13">
        <v>7</v>
      </c>
      <c r="CR70" s="13">
        <v>11</v>
      </c>
      <c r="CS70" s="13">
        <v>3</v>
      </c>
      <c r="CT70" s="13">
        <v>8</v>
      </c>
      <c r="CU70" s="13">
        <v>5</v>
      </c>
      <c r="CV70" s="13">
        <v>6</v>
      </c>
      <c r="CW70" s="13">
        <v>9</v>
      </c>
      <c r="CX70" s="13">
        <v>5</v>
      </c>
      <c r="CY70" s="13">
        <v>8</v>
      </c>
      <c r="CZ70" s="13">
        <v>2</v>
      </c>
      <c r="DA70" s="13">
        <v>11</v>
      </c>
      <c r="DB70" s="13">
        <v>4</v>
      </c>
      <c r="DC70" s="13">
        <v>8</v>
      </c>
      <c r="DD70" s="13">
        <v>4</v>
      </c>
      <c r="DE70" s="13">
        <v>7</v>
      </c>
      <c r="DF70" s="13">
        <v>5</v>
      </c>
      <c r="DG70" s="13">
        <v>9</v>
      </c>
      <c r="DH70" s="13">
        <v>1</v>
      </c>
      <c r="DI70" s="13">
        <v>5</v>
      </c>
      <c r="DJ70" s="13"/>
      <c r="DK70" s="13">
        <v>5</v>
      </c>
      <c r="DL70" s="13">
        <v>7</v>
      </c>
      <c r="DM70" s="13">
        <v>3</v>
      </c>
      <c r="DN70" s="13">
        <v>9</v>
      </c>
      <c r="DO70" s="13">
        <v>6</v>
      </c>
      <c r="DP70" s="13">
        <v>3</v>
      </c>
      <c r="DQ70" s="13">
        <v>2</v>
      </c>
      <c r="DR70" s="13">
        <v>2</v>
      </c>
      <c r="DS70" s="13">
        <v>6</v>
      </c>
      <c r="DT70" s="13">
        <v>6</v>
      </c>
      <c r="DU70" s="13">
        <v>1</v>
      </c>
      <c r="DV70" s="13">
        <v>1</v>
      </c>
      <c r="DW70" s="13"/>
      <c r="DX70" s="13">
        <v>5</v>
      </c>
      <c r="DY70" s="13">
        <v>1</v>
      </c>
      <c r="DZ70" s="13">
        <v>3</v>
      </c>
      <c r="EA70" s="13">
        <v>2</v>
      </c>
      <c r="EB70" s="13">
        <v>2</v>
      </c>
      <c r="EC70" s="13">
        <v>3</v>
      </c>
      <c r="ED70" s="13">
        <v>1</v>
      </c>
      <c r="EE70" s="13">
        <v>2</v>
      </c>
      <c r="EF70" s="13">
        <v>1</v>
      </c>
      <c r="EG70" s="13">
        <v>4</v>
      </c>
      <c r="EH70" s="13"/>
      <c r="EI70" s="13"/>
      <c r="EJ70" s="13">
        <v>1</v>
      </c>
      <c r="EK70" s="13">
        <v>1</v>
      </c>
      <c r="EL70" s="13"/>
      <c r="EM70" s="13"/>
      <c r="EN70" s="13"/>
      <c r="EO70" s="13">
        <v>1</v>
      </c>
      <c r="EP70" s="13"/>
      <c r="EQ70" s="13"/>
      <c r="ER70" s="13"/>
      <c r="ES70" s="13"/>
      <c r="ET70" s="13"/>
      <c r="EU70" s="13"/>
      <c r="EV70" s="13"/>
      <c r="EW70" s="13"/>
      <c r="EX70" s="13"/>
      <c r="EY70" s="13"/>
      <c r="EZ70" s="13"/>
      <c r="FA70" s="60">
        <v>527</v>
      </c>
      <c r="FB70" s="13">
        <v>527</v>
      </c>
      <c r="FC70" s="16" t="s">
        <v>79</v>
      </c>
      <c r="FD70" s="13">
        <v>1</v>
      </c>
      <c r="FE70" s="13">
        <v>2</v>
      </c>
      <c r="FF70" s="13"/>
      <c r="FG70" s="13">
        <v>1</v>
      </c>
      <c r="FH70" s="13"/>
      <c r="FI70" s="13">
        <v>1</v>
      </c>
      <c r="FJ70" s="13">
        <v>1</v>
      </c>
      <c r="FK70" s="13">
        <v>1</v>
      </c>
      <c r="FL70" s="13"/>
      <c r="FM70" s="13"/>
      <c r="FN70" s="13"/>
      <c r="FO70" s="13"/>
      <c r="FP70" s="13">
        <v>1</v>
      </c>
      <c r="FQ70" s="13">
        <v>2</v>
      </c>
      <c r="FR70" s="13">
        <v>2</v>
      </c>
      <c r="FS70" s="13">
        <v>7</v>
      </c>
      <c r="FT70" s="13">
        <v>6</v>
      </c>
      <c r="FU70" s="13">
        <v>17</v>
      </c>
      <c r="FV70" s="13">
        <v>12</v>
      </c>
      <c r="FW70" s="13">
        <v>14</v>
      </c>
      <c r="FX70" s="13">
        <v>16</v>
      </c>
      <c r="FY70" s="13">
        <v>9</v>
      </c>
      <c r="FZ70" s="13">
        <v>7</v>
      </c>
      <c r="GA70" s="13">
        <v>12</v>
      </c>
      <c r="GB70" s="13">
        <v>8</v>
      </c>
      <c r="GC70" s="13">
        <v>8</v>
      </c>
      <c r="GD70" s="13">
        <v>10</v>
      </c>
      <c r="GE70" s="13">
        <v>8</v>
      </c>
      <c r="GF70" s="13">
        <v>12</v>
      </c>
      <c r="GG70" s="13">
        <v>13</v>
      </c>
      <c r="GH70" s="13">
        <v>9</v>
      </c>
      <c r="GI70" s="13">
        <v>5</v>
      </c>
      <c r="GJ70" s="13">
        <v>5</v>
      </c>
      <c r="GK70" s="13">
        <v>3</v>
      </c>
      <c r="GL70" s="13">
        <v>6</v>
      </c>
      <c r="GM70" s="13">
        <v>5</v>
      </c>
      <c r="GN70" s="13">
        <v>6</v>
      </c>
      <c r="GO70" s="13">
        <v>5</v>
      </c>
      <c r="GP70" s="13">
        <v>4</v>
      </c>
      <c r="GQ70" s="13">
        <v>7</v>
      </c>
      <c r="GR70" s="13">
        <v>10</v>
      </c>
      <c r="GS70" s="13">
        <v>5</v>
      </c>
      <c r="GT70" s="13">
        <v>7</v>
      </c>
      <c r="GU70" s="13">
        <v>11</v>
      </c>
      <c r="GV70" s="13">
        <v>11</v>
      </c>
      <c r="GW70" s="13">
        <v>11</v>
      </c>
      <c r="GX70" s="13">
        <v>10</v>
      </c>
      <c r="GY70" s="13">
        <v>9</v>
      </c>
      <c r="GZ70" s="13">
        <v>8</v>
      </c>
      <c r="HA70" s="13">
        <v>4</v>
      </c>
      <c r="HB70" s="13">
        <v>5</v>
      </c>
      <c r="HC70" s="13">
        <v>2</v>
      </c>
      <c r="HD70" s="13">
        <v>6</v>
      </c>
      <c r="HE70" s="13">
        <v>5</v>
      </c>
      <c r="HF70" s="13">
        <v>6</v>
      </c>
      <c r="HG70" s="13">
        <v>4</v>
      </c>
      <c r="HH70" s="13">
        <v>9</v>
      </c>
      <c r="HI70" s="13">
        <v>13</v>
      </c>
      <c r="HJ70" s="13">
        <v>7</v>
      </c>
      <c r="HK70" s="13">
        <v>3</v>
      </c>
      <c r="HL70" s="13">
        <v>8</v>
      </c>
      <c r="HM70" s="13">
        <v>8</v>
      </c>
      <c r="HN70" s="13">
        <v>2</v>
      </c>
      <c r="HO70" s="13">
        <v>7</v>
      </c>
      <c r="HP70" s="13">
        <v>4</v>
      </c>
      <c r="HQ70" s="13">
        <v>5</v>
      </c>
      <c r="HR70" s="13">
        <v>5</v>
      </c>
      <c r="HS70" s="13">
        <v>3</v>
      </c>
      <c r="HT70" s="13">
        <v>8</v>
      </c>
      <c r="HU70" s="13">
        <v>7</v>
      </c>
      <c r="HV70" s="13">
        <v>4</v>
      </c>
      <c r="HW70" s="13">
        <v>4</v>
      </c>
      <c r="HX70" s="13">
        <v>1</v>
      </c>
      <c r="HY70" s="13">
        <v>4</v>
      </c>
      <c r="HZ70" s="13">
        <v>4</v>
      </c>
      <c r="IA70" s="13"/>
      <c r="IB70" s="13">
        <v>1</v>
      </c>
      <c r="IC70" s="13">
        <v>2</v>
      </c>
      <c r="ID70" s="13"/>
      <c r="IE70" s="13">
        <v>1</v>
      </c>
      <c r="IF70" s="13">
        <v>1</v>
      </c>
      <c r="IG70" s="13">
        <v>1</v>
      </c>
      <c r="IH70" s="13">
        <v>1</v>
      </c>
      <c r="II70" s="13"/>
      <c r="IJ70" s="13">
        <v>1</v>
      </c>
      <c r="IK70" s="13">
        <v>2</v>
      </c>
      <c r="IL70" s="13"/>
      <c r="IM70" s="13">
        <v>1</v>
      </c>
      <c r="IN70" s="13"/>
      <c r="IO70" s="13">
        <v>1</v>
      </c>
      <c r="IP70" s="13"/>
      <c r="IQ70" s="13">
        <v>1</v>
      </c>
      <c r="IR70" s="13"/>
      <c r="IS70" s="13"/>
      <c r="IT70" s="13"/>
      <c r="IU70" s="13"/>
      <c r="IV70" s="13"/>
      <c r="IW70" s="13"/>
      <c r="IX70" s="13"/>
      <c r="IY70" s="13"/>
      <c r="IZ70" s="13"/>
      <c r="JA70" s="13"/>
      <c r="JB70" s="13"/>
      <c r="JC70" s="13"/>
      <c r="JD70" s="13"/>
      <c r="JE70" s="13"/>
      <c r="JF70" s="60">
        <v>459</v>
      </c>
      <c r="JG70" s="13"/>
      <c r="JH70" s="13"/>
      <c r="JI70" s="13"/>
      <c r="JJ70" s="13"/>
      <c r="JK70" s="13"/>
      <c r="JL70" s="13"/>
      <c r="JM70" s="13"/>
      <c r="JN70" s="13"/>
      <c r="JO70" s="13"/>
      <c r="JP70" s="13"/>
      <c r="JQ70" s="13"/>
      <c r="JR70" s="13"/>
      <c r="JS70" s="13"/>
      <c r="JT70" s="13"/>
      <c r="JU70" s="13"/>
      <c r="JV70" s="13"/>
      <c r="JW70" s="13">
        <v>1</v>
      </c>
      <c r="JX70" s="13"/>
      <c r="JY70" s="13"/>
      <c r="JZ70" s="13"/>
      <c r="KA70" s="13"/>
      <c r="KB70" s="13"/>
      <c r="KC70" s="13"/>
      <c r="KD70" s="13"/>
      <c r="KE70" s="13"/>
      <c r="KF70" s="13"/>
      <c r="KG70" s="13"/>
      <c r="KH70" s="13"/>
      <c r="KI70" s="13"/>
      <c r="KJ70" s="13"/>
      <c r="KK70" s="13"/>
      <c r="KL70" s="13"/>
      <c r="KM70" s="13"/>
      <c r="KN70" s="13"/>
      <c r="KO70" s="13"/>
      <c r="KP70" s="13"/>
      <c r="KQ70" s="13"/>
      <c r="KR70" s="13"/>
      <c r="KS70" s="13">
        <v>1</v>
      </c>
      <c r="KT70" s="13"/>
      <c r="KU70" s="13"/>
      <c r="KV70" s="13"/>
      <c r="KW70" s="13"/>
      <c r="KX70" s="13"/>
      <c r="KY70" s="13"/>
      <c r="KZ70" s="13"/>
      <c r="LA70" s="13"/>
      <c r="LB70" s="13"/>
      <c r="LC70" s="13"/>
      <c r="LD70" s="13"/>
      <c r="LE70" s="13"/>
      <c r="LF70" s="13"/>
      <c r="LG70" s="13"/>
      <c r="LH70" s="13"/>
      <c r="LI70" s="13"/>
      <c r="LJ70" s="13">
        <v>1</v>
      </c>
      <c r="LK70" s="13"/>
      <c r="LL70" s="13"/>
      <c r="LM70" s="13"/>
      <c r="LN70" s="13"/>
      <c r="LO70" s="13"/>
      <c r="LP70" s="13">
        <v>1</v>
      </c>
      <c r="LQ70" s="13"/>
      <c r="LR70" s="13"/>
      <c r="LS70" s="13"/>
      <c r="LT70" s="13"/>
      <c r="LU70" s="13">
        <v>1</v>
      </c>
      <c r="LV70" s="13"/>
      <c r="LW70" s="13"/>
      <c r="LX70" s="13"/>
      <c r="LY70" s="13"/>
      <c r="LZ70" s="13"/>
      <c r="MA70" s="13"/>
      <c r="MB70" s="13"/>
      <c r="MC70" s="13"/>
      <c r="MD70" s="13"/>
      <c r="ME70" s="13"/>
      <c r="MF70" s="13"/>
      <c r="MG70" s="13"/>
      <c r="MH70" s="13"/>
      <c r="MI70" s="13"/>
      <c r="MJ70" s="13"/>
      <c r="MK70" s="13">
        <v>1</v>
      </c>
      <c r="ML70" s="13">
        <v>1</v>
      </c>
      <c r="MM70" s="13"/>
      <c r="MN70" s="13"/>
      <c r="MO70" s="13"/>
      <c r="MP70" s="13"/>
      <c r="MQ70" s="13">
        <v>1</v>
      </c>
      <c r="MR70" s="13"/>
      <c r="MS70" s="13"/>
      <c r="MT70" s="13"/>
      <c r="MU70" s="13">
        <v>2</v>
      </c>
      <c r="MV70" s="13"/>
      <c r="MW70" s="13"/>
      <c r="MX70" s="13"/>
      <c r="MY70" s="13"/>
      <c r="MZ70" s="13"/>
      <c r="NA70" s="13"/>
      <c r="NB70" s="13"/>
      <c r="NC70" s="13"/>
      <c r="ND70" s="13"/>
      <c r="NE70" s="13"/>
      <c r="NF70" s="13"/>
      <c r="NG70" s="13"/>
      <c r="NH70" s="13"/>
      <c r="NI70" s="13"/>
      <c r="NJ70" s="60">
        <v>10</v>
      </c>
      <c r="NK70" s="13">
        <v>469</v>
      </c>
      <c r="NL70" s="448"/>
      <c r="NM70" s="448"/>
      <c r="NN70" s="448"/>
    </row>
    <row r="71" spans="1:378">
      <c r="A71" s="9" t="s">
        <v>82</v>
      </c>
      <c r="B71" s="281">
        <f t="shared" si="108"/>
        <v>188</v>
      </c>
      <c r="C71" s="281">
        <f t="shared" si="109"/>
        <v>188</v>
      </c>
      <c r="D71" s="281">
        <f t="shared" si="110"/>
        <v>596</v>
      </c>
      <c r="E71" s="281">
        <f t="shared" si="111"/>
        <v>672</v>
      </c>
      <c r="F71" s="281">
        <f t="shared" si="112"/>
        <v>2085</v>
      </c>
      <c r="G71" s="281">
        <f t="shared" si="113"/>
        <v>1933</v>
      </c>
      <c r="H71" s="281">
        <f t="shared" si="114"/>
        <v>2175</v>
      </c>
      <c r="I71" s="281">
        <f t="shared" si="115"/>
        <v>2026</v>
      </c>
      <c r="J71" s="281">
        <f t="shared" si="116"/>
        <v>1783</v>
      </c>
      <c r="K71" s="281">
        <f t="shared" si="117"/>
        <v>1740</v>
      </c>
      <c r="L71" s="281">
        <f t="shared" si="118"/>
        <v>1138</v>
      </c>
      <c r="M71" s="281">
        <f t="shared" si="119"/>
        <v>1059</v>
      </c>
      <c r="N71" s="281">
        <f t="shared" si="120"/>
        <v>633</v>
      </c>
      <c r="O71" s="281">
        <f t="shared" si="121"/>
        <v>600</v>
      </c>
      <c r="P71" s="281">
        <f t="shared" si="122"/>
        <v>366</v>
      </c>
      <c r="Q71" s="281">
        <f t="shared" si="123"/>
        <v>306</v>
      </c>
      <c r="R71" s="281">
        <f t="shared" si="124"/>
        <v>110</v>
      </c>
      <c r="S71" s="281">
        <f t="shared" si="125"/>
        <v>149</v>
      </c>
      <c r="T71" s="281">
        <f t="shared" si="126"/>
        <v>17</v>
      </c>
      <c r="U71" s="281">
        <f t="shared" si="127"/>
        <v>39</v>
      </c>
      <c r="W71" s="16" t="s">
        <v>80</v>
      </c>
      <c r="X71" s="764">
        <f t="shared" si="88"/>
        <v>3</v>
      </c>
      <c r="Y71" s="764">
        <f t="shared" si="89"/>
        <v>5</v>
      </c>
      <c r="Z71" s="764">
        <f t="shared" si="90"/>
        <v>41</v>
      </c>
      <c r="AA71" s="764">
        <f t="shared" si="91"/>
        <v>64</v>
      </c>
      <c r="AB71" s="764">
        <f t="shared" si="92"/>
        <v>172</v>
      </c>
      <c r="AC71" s="764">
        <f t="shared" si="93"/>
        <v>193</v>
      </c>
      <c r="AD71" s="764">
        <f t="shared" si="94"/>
        <v>196</v>
      </c>
      <c r="AE71" s="764">
        <f t="shared" si="95"/>
        <v>198</v>
      </c>
      <c r="AF71" s="764">
        <f t="shared" si="96"/>
        <v>185</v>
      </c>
      <c r="AG71" s="764">
        <f t="shared" si="97"/>
        <v>167</v>
      </c>
      <c r="AH71" s="764">
        <f t="shared" si="98"/>
        <v>143</v>
      </c>
      <c r="AI71" s="764">
        <f t="shared" si="99"/>
        <v>106</v>
      </c>
      <c r="AJ71" s="764">
        <f t="shared" si="100"/>
        <v>76</v>
      </c>
      <c r="AK71" s="764">
        <f t="shared" si="101"/>
        <v>72</v>
      </c>
      <c r="AL71" s="764">
        <f t="shared" si="102"/>
        <v>46</v>
      </c>
      <c r="AM71" s="764">
        <f t="shared" si="103"/>
        <v>45</v>
      </c>
      <c r="AN71" s="764">
        <f t="shared" si="104"/>
        <v>20</v>
      </c>
      <c r="AO71" s="764">
        <f t="shared" si="105"/>
        <v>22</v>
      </c>
      <c r="AP71" s="764">
        <f t="shared" si="106"/>
        <v>4</v>
      </c>
      <c r="AQ71" s="764">
        <f t="shared" si="107"/>
        <v>6</v>
      </c>
      <c r="AR71" s="764">
        <f t="shared" si="128"/>
        <v>11</v>
      </c>
      <c r="AT71" s="16" t="s">
        <v>80</v>
      </c>
      <c r="AU71" s="13"/>
      <c r="AV71" s="13">
        <v>2</v>
      </c>
      <c r="AW71" s="13"/>
      <c r="AX71" s="13"/>
      <c r="AY71" s="13"/>
      <c r="AZ71" s="13"/>
      <c r="BA71" s="13">
        <v>2</v>
      </c>
      <c r="BB71" s="13"/>
      <c r="BC71" s="13"/>
      <c r="BD71" s="13">
        <v>1</v>
      </c>
      <c r="BE71" s="13">
        <v>1</v>
      </c>
      <c r="BF71" s="13">
        <v>2</v>
      </c>
      <c r="BG71" s="13">
        <v>3</v>
      </c>
      <c r="BH71" s="13">
        <v>4</v>
      </c>
      <c r="BI71" s="13">
        <v>10</v>
      </c>
      <c r="BJ71" s="13">
        <v>5</v>
      </c>
      <c r="BK71" s="13">
        <v>5</v>
      </c>
      <c r="BL71" s="13">
        <v>11</v>
      </c>
      <c r="BM71" s="13">
        <v>6</v>
      </c>
      <c r="BN71" s="13">
        <v>17</v>
      </c>
      <c r="BO71" s="13">
        <v>17</v>
      </c>
      <c r="BP71" s="13">
        <v>11</v>
      </c>
      <c r="BQ71" s="13">
        <v>21</v>
      </c>
      <c r="BR71" s="13">
        <v>18</v>
      </c>
      <c r="BS71" s="13">
        <v>22</v>
      </c>
      <c r="BT71" s="13">
        <v>26</v>
      </c>
      <c r="BU71" s="13">
        <v>23</v>
      </c>
      <c r="BV71" s="13">
        <v>20</v>
      </c>
      <c r="BW71" s="13">
        <v>16</v>
      </c>
      <c r="BX71" s="13">
        <v>19</v>
      </c>
      <c r="BY71" s="13">
        <v>25</v>
      </c>
      <c r="BZ71" s="13">
        <v>22</v>
      </c>
      <c r="CA71" s="13">
        <v>10</v>
      </c>
      <c r="CB71" s="13">
        <v>17</v>
      </c>
      <c r="CC71" s="13">
        <v>14</v>
      </c>
      <c r="CD71" s="13">
        <v>21</v>
      </c>
      <c r="CE71" s="13">
        <v>25</v>
      </c>
      <c r="CF71" s="13">
        <v>25</v>
      </c>
      <c r="CG71" s="13">
        <v>29</v>
      </c>
      <c r="CH71" s="13">
        <v>10</v>
      </c>
      <c r="CI71" s="13">
        <v>18</v>
      </c>
      <c r="CJ71" s="13">
        <v>19</v>
      </c>
      <c r="CK71" s="13">
        <v>22</v>
      </c>
      <c r="CL71" s="13">
        <v>22</v>
      </c>
      <c r="CM71" s="13">
        <v>17</v>
      </c>
      <c r="CN71" s="13">
        <v>12</v>
      </c>
      <c r="CO71" s="13">
        <v>15</v>
      </c>
      <c r="CP71" s="13">
        <v>15</v>
      </c>
      <c r="CQ71" s="13">
        <v>11</v>
      </c>
      <c r="CR71" s="13">
        <v>16</v>
      </c>
      <c r="CS71" s="13">
        <v>16</v>
      </c>
      <c r="CT71" s="13">
        <v>7</v>
      </c>
      <c r="CU71" s="13">
        <v>11</v>
      </c>
      <c r="CV71" s="13">
        <v>12</v>
      </c>
      <c r="CW71" s="13">
        <v>14</v>
      </c>
      <c r="CX71" s="13">
        <v>9</v>
      </c>
      <c r="CY71" s="13">
        <v>10</v>
      </c>
      <c r="CZ71" s="13">
        <v>7</v>
      </c>
      <c r="DA71" s="13">
        <v>9</v>
      </c>
      <c r="DB71" s="13">
        <v>11</v>
      </c>
      <c r="DC71" s="13">
        <v>10</v>
      </c>
      <c r="DD71" s="13">
        <v>9</v>
      </c>
      <c r="DE71" s="13">
        <v>6</v>
      </c>
      <c r="DF71" s="13">
        <v>11</v>
      </c>
      <c r="DG71" s="13">
        <v>11</v>
      </c>
      <c r="DH71" s="13">
        <v>5</v>
      </c>
      <c r="DI71" s="13">
        <v>2</v>
      </c>
      <c r="DJ71" s="13">
        <v>5</v>
      </c>
      <c r="DK71" s="13">
        <v>9</v>
      </c>
      <c r="DL71" s="13">
        <v>4</v>
      </c>
      <c r="DM71" s="13">
        <v>2</v>
      </c>
      <c r="DN71" s="13">
        <v>7</v>
      </c>
      <c r="DO71" s="13">
        <v>5</v>
      </c>
      <c r="DP71" s="13">
        <v>5</v>
      </c>
      <c r="DQ71" s="13">
        <v>6</v>
      </c>
      <c r="DR71" s="13">
        <v>6</v>
      </c>
      <c r="DS71" s="13">
        <v>3</v>
      </c>
      <c r="DT71" s="13">
        <v>5</v>
      </c>
      <c r="DU71" s="13">
        <v>2</v>
      </c>
      <c r="DV71" s="13">
        <v>4</v>
      </c>
      <c r="DW71" s="13">
        <v>4</v>
      </c>
      <c r="DX71" s="13">
        <v>4</v>
      </c>
      <c r="DY71" s="13"/>
      <c r="DZ71" s="13">
        <v>2</v>
      </c>
      <c r="EA71" s="13">
        <v>2</v>
      </c>
      <c r="EB71" s="13">
        <v>1</v>
      </c>
      <c r="EC71" s="13">
        <v>3</v>
      </c>
      <c r="ED71" s="13"/>
      <c r="EE71" s="13">
        <v>2</v>
      </c>
      <c r="EF71" s="13">
        <v>4</v>
      </c>
      <c r="EG71" s="13">
        <v>2</v>
      </c>
      <c r="EH71" s="13">
        <v>1</v>
      </c>
      <c r="EI71" s="13"/>
      <c r="EJ71" s="13">
        <v>1</v>
      </c>
      <c r="EK71" s="13">
        <v>1</v>
      </c>
      <c r="EL71" s="13"/>
      <c r="EM71" s="13"/>
      <c r="EN71" s="13"/>
      <c r="EO71" s="13">
        <v>1</v>
      </c>
      <c r="EP71" s="13"/>
      <c r="EQ71" s="13"/>
      <c r="ER71" s="13"/>
      <c r="ES71" s="13"/>
      <c r="ET71" s="13"/>
      <c r="EU71" s="13"/>
      <c r="EV71" s="13"/>
      <c r="EW71" s="13"/>
      <c r="EX71" s="13"/>
      <c r="EY71" s="13"/>
      <c r="EZ71" s="13"/>
      <c r="FA71" s="60">
        <v>878</v>
      </c>
      <c r="FB71" s="13">
        <v>878</v>
      </c>
      <c r="FC71" s="16" t="s">
        <v>80</v>
      </c>
      <c r="FD71" s="13"/>
      <c r="FE71" s="13">
        <v>1</v>
      </c>
      <c r="FF71" s="13">
        <v>1</v>
      </c>
      <c r="FG71" s="13"/>
      <c r="FH71" s="13"/>
      <c r="FI71" s="13"/>
      <c r="FJ71" s="13">
        <v>1</v>
      </c>
      <c r="FK71" s="13"/>
      <c r="FL71" s="13"/>
      <c r="FM71" s="13"/>
      <c r="FN71" s="13">
        <v>1</v>
      </c>
      <c r="FO71" s="13">
        <v>3</v>
      </c>
      <c r="FP71" s="13"/>
      <c r="FQ71" s="13"/>
      <c r="FR71" s="13">
        <v>2</v>
      </c>
      <c r="FS71" s="13">
        <v>5</v>
      </c>
      <c r="FT71" s="13">
        <v>6</v>
      </c>
      <c r="FU71" s="13">
        <v>8</v>
      </c>
      <c r="FV71" s="13">
        <v>7</v>
      </c>
      <c r="FW71" s="13">
        <v>9</v>
      </c>
      <c r="FX71" s="13">
        <v>8</v>
      </c>
      <c r="FY71" s="13">
        <v>17</v>
      </c>
      <c r="FZ71" s="13">
        <v>12</v>
      </c>
      <c r="GA71" s="13">
        <v>21</v>
      </c>
      <c r="GB71" s="13">
        <v>13</v>
      </c>
      <c r="GC71" s="13">
        <v>16</v>
      </c>
      <c r="GD71" s="13">
        <v>19</v>
      </c>
      <c r="GE71" s="13">
        <v>20</v>
      </c>
      <c r="GF71" s="13">
        <v>20</v>
      </c>
      <c r="GG71" s="13">
        <v>26</v>
      </c>
      <c r="GH71" s="13">
        <v>22</v>
      </c>
      <c r="GI71" s="13">
        <v>22</v>
      </c>
      <c r="GJ71" s="13">
        <v>23</v>
      </c>
      <c r="GK71" s="13">
        <v>15</v>
      </c>
      <c r="GL71" s="13">
        <v>21</v>
      </c>
      <c r="GM71" s="13">
        <v>13</v>
      </c>
      <c r="GN71" s="13">
        <v>16</v>
      </c>
      <c r="GO71" s="13">
        <v>20</v>
      </c>
      <c r="GP71" s="13">
        <v>27</v>
      </c>
      <c r="GQ71" s="13">
        <v>17</v>
      </c>
      <c r="GR71" s="13">
        <v>24</v>
      </c>
      <c r="GS71" s="13">
        <v>26</v>
      </c>
      <c r="GT71" s="13">
        <v>16</v>
      </c>
      <c r="GU71" s="13">
        <v>18</v>
      </c>
      <c r="GV71" s="13">
        <v>15</v>
      </c>
      <c r="GW71" s="13">
        <v>14</v>
      </c>
      <c r="GX71" s="13">
        <v>13</v>
      </c>
      <c r="GY71" s="13">
        <v>21</v>
      </c>
      <c r="GZ71" s="13">
        <v>19</v>
      </c>
      <c r="HA71" s="13">
        <v>19</v>
      </c>
      <c r="HB71" s="13">
        <v>10</v>
      </c>
      <c r="HC71" s="13">
        <v>16</v>
      </c>
      <c r="HD71" s="13">
        <v>19</v>
      </c>
      <c r="HE71" s="13">
        <v>24</v>
      </c>
      <c r="HF71" s="13">
        <v>16</v>
      </c>
      <c r="HG71" s="13">
        <v>14</v>
      </c>
      <c r="HH71" s="13">
        <v>6</v>
      </c>
      <c r="HI71" s="13">
        <v>16</v>
      </c>
      <c r="HJ71" s="13">
        <v>14</v>
      </c>
      <c r="HK71" s="13">
        <v>8</v>
      </c>
      <c r="HL71" s="13">
        <v>12</v>
      </c>
      <c r="HM71" s="13">
        <v>8</v>
      </c>
      <c r="HN71" s="13">
        <v>5</v>
      </c>
      <c r="HO71" s="13">
        <v>10</v>
      </c>
      <c r="HP71" s="13">
        <v>3</v>
      </c>
      <c r="HQ71" s="13">
        <v>9</v>
      </c>
      <c r="HR71" s="13">
        <v>6</v>
      </c>
      <c r="HS71" s="13">
        <v>12</v>
      </c>
      <c r="HT71" s="13">
        <v>4</v>
      </c>
      <c r="HU71" s="13">
        <v>7</v>
      </c>
      <c r="HV71" s="13">
        <v>9</v>
      </c>
      <c r="HW71" s="13">
        <v>4</v>
      </c>
      <c r="HX71" s="13">
        <v>7</v>
      </c>
      <c r="HY71" s="13">
        <v>3</v>
      </c>
      <c r="HZ71" s="13">
        <v>5</v>
      </c>
      <c r="IA71" s="13">
        <v>6</v>
      </c>
      <c r="IB71" s="13">
        <v>4</v>
      </c>
      <c r="IC71" s="13">
        <v>3</v>
      </c>
      <c r="ID71" s="13">
        <v>1</v>
      </c>
      <c r="IE71" s="13">
        <v>4</v>
      </c>
      <c r="IF71" s="13">
        <v>4</v>
      </c>
      <c r="IG71" s="13">
        <v>4</v>
      </c>
      <c r="IH71" s="13">
        <v>2</v>
      </c>
      <c r="II71" s="13">
        <v>5</v>
      </c>
      <c r="IJ71" s="13">
        <v>1</v>
      </c>
      <c r="IK71" s="13"/>
      <c r="IL71" s="13">
        <v>1</v>
      </c>
      <c r="IM71" s="13">
        <v>2</v>
      </c>
      <c r="IN71" s="13"/>
      <c r="IO71" s="13">
        <v>1</v>
      </c>
      <c r="IP71" s="13">
        <v>1</v>
      </c>
      <c r="IQ71" s="13"/>
      <c r="IR71" s="13"/>
      <c r="IS71" s="13">
        <v>1</v>
      </c>
      <c r="IT71" s="13">
        <v>2</v>
      </c>
      <c r="IU71" s="13"/>
      <c r="IV71" s="13"/>
      <c r="IW71" s="13"/>
      <c r="IX71" s="13"/>
      <c r="IY71" s="13"/>
      <c r="IZ71" s="13"/>
      <c r="JA71" s="13"/>
      <c r="JB71" s="13"/>
      <c r="JC71" s="13"/>
      <c r="JD71" s="13"/>
      <c r="JE71" s="13"/>
      <c r="JF71" s="60">
        <v>886</v>
      </c>
      <c r="JG71" s="13"/>
      <c r="JH71" s="13"/>
      <c r="JI71" s="13"/>
      <c r="JJ71" s="13"/>
      <c r="JK71" s="13"/>
      <c r="JL71" s="13"/>
      <c r="JM71" s="13"/>
      <c r="JN71" s="13"/>
      <c r="JO71" s="13"/>
      <c r="JP71" s="13">
        <v>1</v>
      </c>
      <c r="JQ71" s="13"/>
      <c r="JR71" s="13"/>
      <c r="JS71" s="13"/>
      <c r="JT71" s="13"/>
      <c r="JU71" s="13"/>
      <c r="JV71" s="13"/>
      <c r="JW71" s="13"/>
      <c r="JX71" s="13"/>
      <c r="JY71" s="13">
        <v>1</v>
      </c>
      <c r="JZ71" s="13"/>
      <c r="KA71" s="13"/>
      <c r="KB71" s="13"/>
      <c r="KC71" s="13"/>
      <c r="KD71" s="13">
        <v>1</v>
      </c>
      <c r="KE71" s="13"/>
      <c r="KF71" s="13"/>
      <c r="KG71" s="13"/>
      <c r="KH71" s="13"/>
      <c r="KI71" s="13"/>
      <c r="KJ71" s="13">
        <v>2</v>
      </c>
      <c r="KK71" s="13"/>
      <c r="KL71" s="13"/>
      <c r="KM71" s="13"/>
      <c r="KN71" s="13"/>
      <c r="KO71" s="13"/>
      <c r="KP71" s="13"/>
      <c r="KQ71" s="13"/>
      <c r="KR71" s="13"/>
      <c r="KS71" s="13"/>
      <c r="KT71" s="13"/>
      <c r="KU71" s="13"/>
      <c r="KV71" s="13"/>
      <c r="KW71" s="13">
        <v>1</v>
      </c>
      <c r="KX71" s="13"/>
      <c r="KY71" s="13">
        <v>1</v>
      </c>
      <c r="KZ71" s="13"/>
      <c r="LA71" s="13"/>
      <c r="LB71" s="13"/>
      <c r="LC71" s="13"/>
      <c r="LD71" s="13"/>
      <c r="LE71" s="13"/>
      <c r="LF71" s="13"/>
      <c r="LG71" s="13"/>
      <c r="LH71" s="13"/>
      <c r="LI71" s="13"/>
      <c r="LJ71" s="13"/>
      <c r="LK71" s="13"/>
      <c r="LL71" s="13"/>
      <c r="LM71" s="13"/>
      <c r="LN71" s="13"/>
      <c r="LO71" s="13"/>
      <c r="LP71" s="13"/>
      <c r="LQ71" s="13"/>
      <c r="LR71" s="13"/>
      <c r="LS71" s="13"/>
      <c r="LT71" s="13"/>
      <c r="LU71" s="13"/>
      <c r="LV71" s="13"/>
      <c r="LW71" s="13"/>
      <c r="LX71" s="13"/>
      <c r="LY71" s="13"/>
      <c r="LZ71" s="13"/>
      <c r="MA71" s="13"/>
      <c r="MB71" s="13"/>
      <c r="MC71" s="13"/>
      <c r="MD71" s="13"/>
      <c r="ME71" s="13"/>
      <c r="MF71" s="13"/>
      <c r="MG71" s="13"/>
      <c r="MH71" s="13"/>
      <c r="MI71" s="13"/>
      <c r="MJ71" s="13"/>
      <c r="MK71" s="13"/>
      <c r="ML71" s="13"/>
      <c r="MM71" s="13">
        <v>1</v>
      </c>
      <c r="MN71" s="13"/>
      <c r="MO71" s="13"/>
      <c r="MP71" s="13"/>
      <c r="MQ71" s="13"/>
      <c r="MR71" s="13">
        <v>2</v>
      </c>
      <c r="MS71" s="13"/>
      <c r="MT71" s="13"/>
      <c r="MU71" s="13"/>
      <c r="MV71" s="13"/>
      <c r="MW71" s="13"/>
      <c r="MX71" s="13"/>
      <c r="MY71" s="13"/>
      <c r="MZ71" s="13"/>
      <c r="NA71" s="13"/>
      <c r="NB71" s="13"/>
      <c r="NC71" s="13">
        <v>1</v>
      </c>
      <c r="ND71" s="13"/>
      <c r="NE71" s="13"/>
      <c r="NF71" s="13"/>
      <c r="NG71" s="13"/>
      <c r="NH71" s="13"/>
      <c r="NI71" s="13"/>
      <c r="NJ71" s="60">
        <v>11</v>
      </c>
      <c r="NK71" s="13">
        <v>897</v>
      </c>
      <c r="NL71" s="448"/>
      <c r="NM71" s="448"/>
      <c r="NN71" s="448"/>
    </row>
    <row r="72" spans="1:378">
      <c r="A72" s="9" t="s">
        <v>196</v>
      </c>
      <c r="B72" s="281">
        <f t="shared" si="108"/>
        <v>574</v>
      </c>
      <c r="C72" s="281">
        <f t="shared" si="109"/>
        <v>560</v>
      </c>
      <c r="D72" s="281">
        <f t="shared" si="110"/>
        <v>1174</v>
      </c>
      <c r="E72" s="281">
        <f t="shared" si="111"/>
        <v>1214</v>
      </c>
      <c r="F72" s="281">
        <f t="shared" si="112"/>
        <v>2862</v>
      </c>
      <c r="G72" s="281">
        <f t="shared" si="113"/>
        <v>2961</v>
      </c>
      <c r="H72" s="281">
        <f t="shared" si="114"/>
        <v>3027</v>
      </c>
      <c r="I72" s="281">
        <f t="shared" si="115"/>
        <v>2951</v>
      </c>
      <c r="J72" s="281">
        <f t="shared" si="116"/>
        <v>2516</v>
      </c>
      <c r="K72" s="281">
        <f t="shared" si="117"/>
        <v>2535</v>
      </c>
      <c r="L72" s="281">
        <f t="shared" si="118"/>
        <v>1642</v>
      </c>
      <c r="M72" s="281">
        <f t="shared" si="119"/>
        <v>1693</v>
      </c>
      <c r="N72" s="281">
        <f t="shared" si="120"/>
        <v>949</v>
      </c>
      <c r="O72" s="281">
        <f t="shared" si="121"/>
        <v>857</v>
      </c>
      <c r="P72" s="281">
        <f t="shared" si="122"/>
        <v>432</v>
      </c>
      <c r="Q72" s="281">
        <f t="shared" si="123"/>
        <v>404</v>
      </c>
      <c r="R72" s="281">
        <f t="shared" si="124"/>
        <v>141</v>
      </c>
      <c r="S72" s="281">
        <f t="shared" si="125"/>
        <v>195</v>
      </c>
      <c r="T72" s="281">
        <f t="shared" si="126"/>
        <v>20</v>
      </c>
      <c r="U72" s="281">
        <f t="shared" si="127"/>
        <v>49</v>
      </c>
      <c r="W72" s="16" t="s">
        <v>81</v>
      </c>
      <c r="X72" s="764">
        <f t="shared" si="88"/>
        <v>102</v>
      </c>
      <c r="Y72" s="764">
        <f t="shared" si="89"/>
        <v>97</v>
      </c>
      <c r="Z72" s="764">
        <f t="shared" si="90"/>
        <v>253</v>
      </c>
      <c r="AA72" s="764">
        <f t="shared" si="91"/>
        <v>243</v>
      </c>
      <c r="AB72" s="764">
        <f t="shared" si="92"/>
        <v>548</v>
      </c>
      <c r="AC72" s="764">
        <f t="shared" si="93"/>
        <v>620</v>
      </c>
      <c r="AD72" s="764">
        <f t="shared" si="94"/>
        <v>522</v>
      </c>
      <c r="AE72" s="764">
        <f t="shared" si="95"/>
        <v>584</v>
      </c>
      <c r="AF72" s="764">
        <f t="shared" si="96"/>
        <v>479</v>
      </c>
      <c r="AG72" s="764">
        <f t="shared" si="97"/>
        <v>507</v>
      </c>
      <c r="AH72" s="764">
        <f t="shared" si="98"/>
        <v>311</v>
      </c>
      <c r="AI72" s="764">
        <f t="shared" si="99"/>
        <v>344</v>
      </c>
      <c r="AJ72" s="764">
        <f t="shared" si="100"/>
        <v>187</v>
      </c>
      <c r="AK72" s="764">
        <f t="shared" si="101"/>
        <v>165</v>
      </c>
      <c r="AL72" s="764">
        <f t="shared" si="102"/>
        <v>74</v>
      </c>
      <c r="AM72" s="764">
        <f t="shared" si="103"/>
        <v>82</v>
      </c>
      <c r="AN72" s="764">
        <f t="shared" si="104"/>
        <v>31</v>
      </c>
      <c r="AO72" s="764">
        <f t="shared" si="105"/>
        <v>43</v>
      </c>
      <c r="AP72" s="764">
        <f t="shared" si="106"/>
        <v>7</v>
      </c>
      <c r="AQ72" s="764">
        <f t="shared" si="107"/>
        <v>12</v>
      </c>
      <c r="AR72" s="764">
        <f t="shared" si="128"/>
        <v>80</v>
      </c>
      <c r="AT72" s="16" t="s">
        <v>81</v>
      </c>
      <c r="AU72" s="13">
        <v>4</v>
      </c>
      <c r="AV72" s="13">
        <v>10</v>
      </c>
      <c r="AW72" s="13">
        <v>9</v>
      </c>
      <c r="AX72" s="13">
        <v>10</v>
      </c>
      <c r="AY72" s="13">
        <v>5</v>
      </c>
      <c r="AZ72" s="13">
        <v>9</v>
      </c>
      <c r="BA72" s="13">
        <v>8</v>
      </c>
      <c r="BB72" s="13">
        <v>17</v>
      </c>
      <c r="BC72" s="13">
        <v>11</v>
      </c>
      <c r="BD72" s="13">
        <v>14</v>
      </c>
      <c r="BE72" s="13">
        <v>16</v>
      </c>
      <c r="BF72" s="13">
        <v>18</v>
      </c>
      <c r="BG72" s="13">
        <v>15</v>
      </c>
      <c r="BH72" s="13">
        <v>11</v>
      </c>
      <c r="BI72" s="13">
        <v>18</v>
      </c>
      <c r="BJ72" s="13">
        <v>21</v>
      </c>
      <c r="BK72" s="13">
        <v>30</v>
      </c>
      <c r="BL72" s="13">
        <v>24</v>
      </c>
      <c r="BM72" s="13">
        <v>42</v>
      </c>
      <c r="BN72" s="13">
        <v>48</v>
      </c>
      <c r="BO72" s="13">
        <v>64</v>
      </c>
      <c r="BP72" s="13">
        <v>57</v>
      </c>
      <c r="BQ72" s="13">
        <v>60</v>
      </c>
      <c r="BR72" s="13">
        <v>55</v>
      </c>
      <c r="BS72" s="13">
        <v>62</v>
      </c>
      <c r="BT72" s="13">
        <v>56</v>
      </c>
      <c r="BU72" s="13">
        <v>62</v>
      </c>
      <c r="BV72" s="13">
        <v>67</v>
      </c>
      <c r="BW72" s="13">
        <v>62</v>
      </c>
      <c r="BX72" s="13">
        <v>75</v>
      </c>
      <c r="BY72" s="13">
        <v>59</v>
      </c>
      <c r="BZ72" s="13">
        <v>63</v>
      </c>
      <c r="CA72" s="13">
        <v>55</v>
      </c>
      <c r="CB72" s="13">
        <v>59</v>
      </c>
      <c r="CC72" s="13">
        <v>50</v>
      </c>
      <c r="CD72" s="13">
        <v>66</v>
      </c>
      <c r="CE72" s="13">
        <v>53</v>
      </c>
      <c r="CF72" s="13">
        <v>59</v>
      </c>
      <c r="CG72" s="13">
        <v>60</v>
      </c>
      <c r="CH72" s="13">
        <v>60</v>
      </c>
      <c r="CI72" s="13">
        <v>79</v>
      </c>
      <c r="CJ72" s="13">
        <v>57</v>
      </c>
      <c r="CK72" s="13">
        <v>42</v>
      </c>
      <c r="CL72" s="13">
        <v>55</v>
      </c>
      <c r="CM72" s="13">
        <v>47</v>
      </c>
      <c r="CN72" s="13">
        <v>57</v>
      </c>
      <c r="CO72" s="13">
        <v>36</v>
      </c>
      <c r="CP72" s="13">
        <v>41</v>
      </c>
      <c r="CQ72" s="13">
        <v>55</v>
      </c>
      <c r="CR72" s="13">
        <v>38</v>
      </c>
      <c r="CS72" s="13">
        <v>54</v>
      </c>
      <c r="CT72" s="13">
        <v>34</v>
      </c>
      <c r="CU72" s="13">
        <v>42</v>
      </c>
      <c r="CV72" s="13">
        <v>39</v>
      </c>
      <c r="CW72" s="13">
        <v>29</v>
      </c>
      <c r="CX72" s="13">
        <v>29</v>
      </c>
      <c r="CY72" s="13">
        <v>38</v>
      </c>
      <c r="CZ72" s="13">
        <v>26</v>
      </c>
      <c r="DA72" s="13">
        <v>33</v>
      </c>
      <c r="DB72" s="13">
        <v>20</v>
      </c>
      <c r="DC72" s="13">
        <v>19</v>
      </c>
      <c r="DD72" s="13">
        <v>19</v>
      </c>
      <c r="DE72" s="13">
        <v>19</v>
      </c>
      <c r="DF72" s="13">
        <v>19</v>
      </c>
      <c r="DG72" s="13">
        <v>25</v>
      </c>
      <c r="DH72" s="13">
        <v>13</v>
      </c>
      <c r="DI72" s="13">
        <v>10</v>
      </c>
      <c r="DJ72" s="13">
        <v>17</v>
      </c>
      <c r="DK72" s="13">
        <v>12</v>
      </c>
      <c r="DL72" s="13">
        <v>12</v>
      </c>
      <c r="DM72" s="13">
        <v>11</v>
      </c>
      <c r="DN72" s="13">
        <v>14</v>
      </c>
      <c r="DO72" s="13">
        <v>11</v>
      </c>
      <c r="DP72" s="13">
        <v>8</v>
      </c>
      <c r="DQ72" s="13">
        <v>8</v>
      </c>
      <c r="DR72" s="13">
        <v>11</v>
      </c>
      <c r="DS72" s="13">
        <v>8</v>
      </c>
      <c r="DT72" s="13">
        <v>4</v>
      </c>
      <c r="DU72" s="13">
        <v>2</v>
      </c>
      <c r="DV72" s="13">
        <v>5</v>
      </c>
      <c r="DW72" s="13">
        <v>3</v>
      </c>
      <c r="DX72" s="13">
        <v>4</v>
      </c>
      <c r="DY72" s="13">
        <v>10</v>
      </c>
      <c r="DZ72" s="13">
        <v>3</v>
      </c>
      <c r="EA72" s="13">
        <v>3</v>
      </c>
      <c r="EB72" s="13">
        <v>2</v>
      </c>
      <c r="EC72" s="13">
        <v>6</v>
      </c>
      <c r="ED72" s="13">
        <v>5</v>
      </c>
      <c r="EE72" s="13">
        <v>3</v>
      </c>
      <c r="EF72" s="13">
        <v>4</v>
      </c>
      <c r="EG72" s="13">
        <v>4</v>
      </c>
      <c r="EH72" s="13"/>
      <c r="EI72" s="13">
        <v>4</v>
      </c>
      <c r="EJ72" s="13"/>
      <c r="EK72" s="13"/>
      <c r="EL72" s="13">
        <v>2</v>
      </c>
      <c r="EM72" s="13">
        <v>1</v>
      </c>
      <c r="EN72" s="13">
        <v>1</v>
      </c>
      <c r="EO72" s="13"/>
      <c r="EP72" s="13"/>
      <c r="EQ72" s="13"/>
      <c r="ER72" s="13"/>
      <c r="ES72" s="13"/>
      <c r="ET72" s="13"/>
      <c r="EU72" s="13"/>
      <c r="EV72" s="13"/>
      <c r="EW72" s="13"/>
      <c r="EX72" s="13"/>
      <c r="EY72" s="13"/>
      <c r="EZ72" s="13"/>
      <c r="FA72" s="60">
        <v>2697</v>
      </c>
      <c r="FB72" s="13">
        <v>2697</v>
      </c>
      <c r="FC72" s="16" t="s">
        <v>81</v>
      </c>
      <c r="FD72" s="13">
        <v>4</v>
      </c>
      <c r="FE72" s="13">
        <v>10</v>
      </c>
      <c r="FF72" s="13">
        <v>8</v>
      </c>
      <c r="FG72" s="13">
        <v>9</v>
      </c>
      <c r="FH72" s="13">
        <v>9</v>
      </c>
      <c r="FI72" s="13">
        <v>15</v>
      </c>
      <c r="FJ72" s="13">
        <v>8</v>
      </c>
      <c r="FK72" s="13">
        <v>10</v>
      </c>
      <c r="FL72" s="13">
        <v>10</v>
      </c>
      <c r="FM72" s="13">
        <v>19</v>
      </c>
      <c r="FN72" s="13">
        <v>13</v>
      </c>
      <c r="FO72" s="13">
        <v>10</v>
      </c>
      <c r="FP72" s="13">
        <v>20</v>
      </c>
      <c r="FQ72" s="13">
        <v>12</v>
      </c>
      <c r="FR72" s="13">
        <v>22</v>
      </c>
      <c r="FS72" s="13">
        <v>29</v>
      </c>
      <c r="FT72" s="13">
        <v>27</v>
      </c>
      <c r="FU72" s="13">
        <v>36</v>
      </c>
      <c r="FV72" s="13">
        <v>41</v>
      </c>
      <c r="FW72" s="13">
        <v>43</v>
      </c>
      <c r="FX72" s="13">
        <v>32</v>
      </c>
      <c r="FY72" s="13">
        <v>45</v>
      </c>
      <c r="FZ72" s="13">
        <v>49</v>
      </c>
      <c r="GA72" s="13">
        <v>54</v>
      </c>
      <c r="GB72" s="13">
        <v>51</v>
      </c>
      <c r="GC72" s="13">
        <v>64</v>
      </c>
      <c r="GD72" s="13">
        <v>72</v>
      </c>
      <c r="GE72" s="13">
        <v>62</v>
      </c>
      <c r="GF72" s="13">
        <v>60</v>
      </c>
      <c r="GG72" s="13">
        <v>59</v>
      </c>
      <c r="GH72" s="13">
        <v>58</v>
      </c>
      <c r="GI72" s="13">
        <v>45</v>
      </c>
      <c r="GJ72" s="13">
        <v>48</v>
      </c>
      <c r="GK72" s="13">
        <v>63</v>
      </c>
      <c r="GL72" s="13">
        <v>55</v>
      </c>
      <c r="GM72" s="13">
        <v>39</v>
      </c>
      <c r="GN72" s="13">
        <v>42</v>
      </c>
      <c r="GO72" s="13">
        <v>59</v>
      </c>
      <c r="GP72" s="13">
        <v>58</v>
      </c>
      <c r="GQ72" s="13">
        <v>55</v>
      </c>
      <c r="GR72" s="13">
        <v>49</v>
      </c>
      <c r="GS72" s="13">
        <v>56</v>
      </c>
      <c r="GT72" s="13">
        <v>49</v>
      </c>
      <c r="GU72" s="13">
        <v>56</v>
      </c>
      <c r="GV72" s="13">
        <v>56</v>
      </c>
      <c r="GW72" s="13">
        <v>56</v>
      </c>
      <c r="GX72" s="13">
        <v>43</v>
      </c>
      <c r="GY72" s="13">
        <v>50</v>
      </c>
      <c r="GZ72" s="13">
        <v>33</v>
      </c>
      <c r="HA72" s="13">
        <v>31</v>
      </c>
      <c r="HB72" s="13">
        <v>41</v>
      </c>
      <c r="HC72" s="13">
        <v>39</v>
      </c>
      <c r="HD72" s="13">
        <v>35</v>
      </c>
      <c r="HE72" s="13">
        <v>29</v>
      </c>
      <c r="HF72" s="13">
        <v>26</v>
      </c>
      <c r="HG72" s="13">
        <v>42</v>
      </c>
      <c r="HH72" s="13">
        <v>30</v>
      </c>
      <c r="HI72" s="13">
        <v>22</v>
      </c>
      <c r="HJ72" s="13">
        <v>22</v>
      </c>
      <c r="HK72" s="13">
        <v>25</v>
      </c>
      <c r="HL72" s="13">
        <v>30</v>
      </c>
      <c r="HM72" s="13">
        <v>19</v>
      </c>
      <c r="HN72" s="13">
        <v>21</v>
      </c>
      <c r="HO72" s="13">
        <v>15</v>
      </c>
      <c r="HP72" s="13">
        <v>24</v>
      </c>
      <c r="HQ72" s="13">
        <v>24</v>
      </c>
      <c r="HR72" s="13">
        <v>15</v>
      </c>
      <c r="HS72" s="13">
        <v>16</v>
      </c>
      <c r="HT72" s="13">
        <v>15</v>
      </c>
      <c r="HU72" s="13">
        <v>8</v>
      </c>
      <c r="HV72" s="13">
        <v>19</v>
      </c>
      <c r="HW72" s="13">
        <v>11</v>
      </c>
      <c r="HX72" s="13">
        <v>5</v>
      </c>
      <c r="HY72" s="13">
        <v>6</v>
      </c>
      <c r="HZ72" s="13">
        <v>8</v>
      </c>
      <c r="IA72" s="13">
        <v>7</v>
      </c>
      <c r="IB72" s="13">
        <v>4</v>
      </c>
      <c r="IC72" s="13">
        <v>7</v>
      </c>
      <c r="ID72" s="13">
        <v>4</v>
      </c>
      <c r="IE72" s="13">
        <v>3</v>
      </c>
      <c r="IF72" s="13">
        <v>2</v>
      </c>
      <c r="IG72" s="13">
        <v>6</v>
      </c>
      <c r="IH72" s="13">
        <v>4</v>
      </c>
      <c r="II72" s="13">
        <v>6</v>
      </c>
      <c r="IJ72" s="13">
        <v>3</v>
      </c>
      <c r="IK72" s="13">
        <v>3</v>
      </c>
      <c r="IL72" s="13">
        <v>3</v>
      </c>
      <c r="IM72" s="13">
        <v>1</v>
      </c>
      <c r="IN72" s="13">
        <v>1</v>
      </c>
      <c r="IO72" s="13">
        <v>2</v>
      </c>
      <c r="IP72" s="13">
        <v>3</v>
      </c>
      <c r="IQ72" s="13">
        <v>2</v>
      </c>
      <c r="IR72" s="13">
        <v>2</v>
      </c>
      <c r="IS72" s="13"/>
      <c r="IT72" s="13"/>
      <c r="IU72" s="13"/>
      <c r="IV72" s="13"/>
      <c r="IW72" s="13"/>
      <c r="IX72" s="13"/>
      <c r="IY72" s="13"/>
      <c r="IZ72" s="13"/>
      <c r="JA72" s="13"/>
      <c r="JB72" s="13"/>
      <c r="JC72" s="13"/>
      <c r="JD72" s="13"/>
      <c r="JE72" s="13"/>
      <c r="JF72" s="60">
        <v>2514</v>
      </c>
      <c r="JG72" s="13">
        <v>11</v>
      </c>
      <c r="JH72" s="13">
        <v>4</v>
      </c>
      <c r="JI72" s="13"/>
      <c r="JJ72" s="13"/>
      <c r="JK72" s="13"/>
      <c r="JL72" s="13">
        <v>2</v>
      </c>
      <c r="JM72" s="13"/>
      <c r="JN72" s="13"/>
      <c r="JO72" s="13"/>
      <c r="JP72" s="13">
        <v>1</v>
      </c>
      <c r="JQ72" s="13">
        <v>1</v>
      </c>
      <c r="JR72" s="13">
        <v>1</v>
      </c>
      <c r="JS72" s="13"/>
      <c r="JT72" s="13">
        <v>1</v>
      </c>
      <c r="JU72" s="13">
        <v>2</v>
      </c>
      <c r="JV72" s="13"/>
      <c r="JW72" s="13">
        <v>2</v>
      </c>
      <c r="JX72" s="13">
        <v>4</v>
      </c>
      <c r="JY72" s="13"/>
      <c r="JZ72" s="13">
        <v>3</v>
      </c>
      <c r="KA72" s="13">
        <v>2</v>
      </c>
      <c r="KB72" s="13">
        <v>1</v>
      </c>
      <c r="KC72" s="13"/>
      <c r="KD72" s="13">
        <v>2</v>
      </c>
      <c r="KE72" s="13"/>
      <c r="KF72" s="13"/>
      <c r="KG72" s="13"/>
      <c r="KH72" s="13">
        <v>2</v>
      </c>
      <c r="KI72" s="13"/>
      <c r="KJ72" s="13"/>
      <c r="KK72" s="13">
        <v>1</v>
      </c>
      <c r="KL72" s="13">
        <v>1</v>
      </c>
      <c r="KM72" s="13">
        <v>1</v>
      </c>
      <c r="KN72" s="13">
        <v>7</v>
      </c>
      <c r="KO72" s="13">
        <v>6</v>
      </c>
      <c r="KP72" s="13">
        <v>2</v>
      </c>
      <c r="KQ72" s="13">
        <v>2</v>
      </c>
      <c r="KR72" s="13"/>
      <c r="KS72" s="13"/>
      <c r="KT72" s="13"/>
      <c r="KU72" s="13">
        <v>1</v>
      </c>
      <c r="KV72" s="13">
        <v>1</v>
      </c>
      <c r="KW72" s="13"/>
      <c r="KX72" s="13"/>
      <c r="KY72" s="13"/>
      <c r="KZ72" s="13"/>
      <c r="LA72" s="13">
        <v>1</v>
      </c>
      <c r="LB72" s="13"/>
      <c r="LC72" s="13"/>
      <c r="LD72" s="13"/>
      <c r="LE72" s="13"/>
      <c r="LF72" s="13"/>
      <c r="LG72" s="13"/>
      <c r="LH72" s="13">
        <v>2</v>
      </c>
      <c r="LI72" s="13">
        <v>1</v>
      </c>
      <c r="LJ72" s="13"/>
      <c r="LK72" s="13"/>
      <c r="LL72" s="13"/>
      <c r="LM72" s="13"/>
      <c r="LN72" s="13"/>
      <c r="LO72" s="13">
        <v>1</v>
      </c>
      <c r="LP72" s="13"/>
      <c r="LQ72" s="13"/>
      <c r="LR72" s="13"/>
      <c r="LS72" s="13"/>
      <c r="LT72" s="13">
        <v>1</v>
      </c>
      <c r="LU72" s="13"/>
      <c r="LV72" s="13"/>
      <c r="LW72" s="13"/>
      <c r="LX72" s="13">
        <v>1</v>
      </c>
      <c r="LY72" s="13"/>
      <c r="LZ72" s="13"/>
      <c r="MA72" s="13"/>
      <c r="MB72" s="13"/>
      <c r="MC72" s="13"/>
      <c r="MD72" s="13"/>
      <c r="ME72" s="13">
        <v>1</v>
      </c>
      <c r="MF72" s="13"/>
      <c r="MG72" s="13"/>
      <c r="MH72" s="13">
        <v>1</v>
      </c>
      <c r="MI72" s="13">
        <v>1</v>
      </c>
      <c r="MJ72" s="13"/>
      <c r="MK72" s="13">
        <v>1</v>
      </c>
      <c r="ML72" s="13"/>
      <c r="MM72" s="13">
        <v>1</v>
      </c>
      <c r="MN72" s="13"/>
      <c r="MO72" s="13"/>
      <c r="MP72" s="13">
        <v>1</v>
      </c>
      <c r="MQ72" s="13">
        <v>1</v>
      </c>
      <c r="MR72" s="13"/>
      <c r="MS72" s="13">
        <v>2</v>
      </c>
      <c r="MT72" s="13">
        <v>1</v>
      </c>
      <c r="MU72" s="13"/>
      <c r="MV72" s="13"/>
      <c r="MW72" s="13"/>
      <c r="MX72" s="13"/>
      <c r="MY72" s="13"/>
      <c r="MZ72" s="13">
        <v>1</v>
      </c>
      <c r="NA72" s="13"/>
      <c r="NB72" s="13"/>
      <c r="NC72" s="13"/>
      <c r="ND72" s="13"/>
      <c r="NE72" s="13"/>
      <c r="NF72" s="13"/>
      <c r="NG72" s="13"/>
      <c r="NH72" s="13"/>
      <c r="NI72" s="13">
        <v>1</v>
      </c>
      <c r="NJ72" s="60">
        <v>80</v>
      </c>
      <c r="NK72" s="13">
        <v>2594</v>
      </c>
      <c r="NL72" s="448"/>
      <c r="NM72" s="448"/>
      <c r="NN72" s="448"/>
    </row>
    <row r="73" spans="1:378">
      <c r="A73" s="9" t="s">
        <v>197</v>
      </c>
      <c r="B73" s="281">
        <f t="shared" si="108"/>
        <v>28</v>
      </c>
      <c r="C73" s="281">
        <f t="shared" si="109"/>
        <v>25</v>
      </c>
      <c r="D73" s="281">
        <f t="shared" si="110"/>
        <v>87</v>
      </c>
      <c r="E73" s="281">
        <f t="shared" si="111"/>
        <v>86</v>
      </c>
      <c r="F73" s="281">
        <f t="shared" si="112"/>
        <v>205</v>
      </c>
      <c r="G73" s="281">
        <f t="shared" si="113"/>
        <v>237</v>
      </c>
      <c r="H73" s="281">
        <f t="shared" si="114"/>
        <v>222</v>
      </c>
      <c r="I73" s="281">
        <f t="shared" si="115"/>
        <v>213</v>
      </c>
      <c r="J73" s="281">
        <f t="shared" si="116"/>
        <v>217</v>
      </c>
      <c r="K73" s="281">
        <f t="shared" si="117"/>
        <v>221</v>
      </c>
      <c r="L73" s="281">
        <f t="shared" si="118"/>
        <v>153</v>
      </c>
      <c r="M73" s="281">
        <f t="shared" si="119"/>
        <v>147</v>
      </c>
      <c r="N73" s="281">
        <f t="shared" si="120"/>
        <v>75</v>
      </c>
      <c r="O73" s="281">
        <f t="shared" si="121"/>
        <v>60</v>
      </c>
      <c r="P73" s="281">
        <f t="shared" si="122"/>
        <v>42</v>
      </c>
      <c r="Q73" s="281">
        <f t="shared" si="123"/>
        <v>29</v>
      </c>
      <c r="R73" s="281">
        <f t="shared" si="124"/>
        <v>10</v>
      </c>
      <c r="S73" s="281">
        <f t="shared" si="125"/>
        <v>18</v>
      </c>
      <c r="T73" s="281">
        <f t="shared" si="126"/>
        <v>3</v>
      </c>
      <c r="U73" s="281">
        <f t="shared" si="127"/>
        <v>4</v>
      </c>
      <c r="W73" s="16" t="s">
        <v>82</v>
      </c>
      <c r="X73" s="764">
        <f t="shared" si="88"/>
        <v>188</v>
      </c>
      <c r="Y73" s="764">
        <f t="shared" si="89"/>
        <v>188</v>
      </c>
      <c r="Z73" s="764">
        <f t="shared" si="90"/>
        <v>596</v>
      </c>
      <c r="AA73" s="764">
        <f t="shared" si="91"/>
        <v>672</v>
      </c>
      <c r="AB73" s="764">
        <f t="shared" si="92"/>
        <v>2085</v>
      </c>
      <c r="AC73" s="764">
        <f t="shared" si="93"/>
        <v>1933</v>
      </c>
      <c r="AD73" s="764">
        <f t="shared" si="94"/>
        <v>2175</v>
      </c>
      <c r="AE73" s="764">
        <f t="shared" si="95"/>
        <v>2026</v>
      </c>
      <c r="AF73" s="764">
        <f t="shared" si="96"/>
        <v>1783</v>
      </c>
      <c r="AG73" s="764">
        <f t="shared" si="97"/>
        <v>1740</v>
      </c>
      <c r="AH73" s="764">
        <f t="shared" si="98"/>
        <v>1138</v>
      </c>
      <c r="AI73" s="764">
        <f t="shared" si="99"/>
        <v>1059</v>
      </c>
      <c r="AJ73" s="764">
        <f t="shared" si="100"/>
        <v>633</v>
      </c>
      <c r="AK73" s="764">
        <f t="shared" si="101"/>
        <v>600</v>
      </c>
      <c r="AL73" s="764">
        <f t="shared" si="102"/>
        <v>366</v>
      </c>
      <c r="AM73" s="764">
        <f t="shared" si="103"/>
        <v>306</v>
      </c>
      <c r="AN73" s="764">
        <f t="shared" si="104"/>
        <v>110</v>
      </c>
      <c r="AO73" s="764">
        <f t="shared" si="105"/>
        <v>149</v>
      </c>
      <c r="AP73" s="764">
        <f t="shared" si="106"/>
        <v>17</v>
      </c>
      <c r="AQ73" s="764">
        <f t="shared" si="107"/>
        <v>39</v>
      </c>
      <c r="AR73" s="764">
        <f t="shared" si="128"/>
        <v>230</v>
      </c>
      <c r="AT73" s="16" t="s">
        <v>82</v>
      </c>
      <c r="AU73" s="13">
        <v>6</v>
      </c>
      <c r="AV73" s="13">
        <v>33</v>
      </c>
      <c r="AW73" s="13">
        <v>21</v>
      </c>
      <c r="AX73" s="13">
        <v>21</v>
      </c>
      <c r="AY73" s="13">
        <v>20</v>
      </c>
      <c r="AZ73" s="13">
        <v>18</v>
      </c>
      <c r="BA73" s="13">
        <v>13</v>
      </c>
      <c r="BB73" s="13">
        <v>14</v>
      </c>
      <c r="BC73" s="13">
        <v>19</v>
      </c>
      <c r="BD73" s="13">
        <v>23</v>
      </c>
      <c r="BE73" s="13">
        <v>22</v>
      </c>
      <c r="BF73" s="13">
        <v>29</v>
      </c>
      <c r="BG73" s="13">
        <v>25</v>
      </c>
      <c r="BH73" s="13">
        <v>31</v>
      </c>
      <c r="BI73" s="13">
        <v>42</v>
      </c>
      <c r="BJ73" s="13">
        <v>81</v>
      </c>
      <c r="BK73" s="13">
        <v>61</v>
      </c>
      <c r="BL73" s="13">
        <v>98</v>
      </c>
      <c r="BM73" s="13">
        <v>159</v>
      </c>
      <c r="BN73" s="13">
        <v>124</v>
      </c>
      <c r="BO73" s="13">
        <v>132</v>
      </c>
      <c r="BP73" s="13">
        <v>175</v>
      </c>
      <c r="BQ73" s="13">
        <v>192</v>
      </c>
      <c r="BR73" s="13">
        <v>193</v>
      </c>
      <c r="BS73" s="13">
        <v>201</v>
      </c>
      <c r="BT73" s="13">
        <v>221</v>
      </c>
      <c r="BU73" s="13">
        <v>214</v>
      </c>
      <c r="BV73" s="13">
        <v>204</v>
      </c>
      <c r="BW73" s="13">
        <v>187</v>
      </c>
      <c r="BX73" s="13">
        <v>214</v>
      </c>
      <c r="BY73" s="13">
        <v>228</v>
      </c>
      <c r="BZ73" s="13">
        <v>223</v>
      </c>
      <c r="CA73" s="13">
        <v>221</v>
      </c>
      <c r="CB73" s="13">
        <v>207</v>
      </c>
      <c r="CC73" s="13">
        <v>202</v>
      </c>
      <c r="CD73" s="13">
        <v>181</v>
      </c>
      <c r="CE73" s="13">
        <v>178</v>
      </c>
      <c r="CF73" s="13">
        <v>169</v>
      </c>
      <c r="CG73" s="13">
        <v>207</v>
      </c>
      <c r="CH73" s="13">
        <v>210</v>
      </c>
      <c r="CI73" s="13">
        <v>200</v>
      </c>
      <c r="CJ73" s="13">
        <v>221</v>
      </c>
      <c r="CK73" s="13">
        <v>190</v>
      </c>
      <c r="CL73" s="13">
        <v>201</v>
      </c>
      <c r="CM73" s="13">
        <v>157</v>
      </c>
      <c r="CN73" s="13">
        <v>181</v>
      </c>
      <c r="CO73" s="13">
        <v>156</v>
      </c>
      <c r="CP73" s="13">
        <v>131</v>
      </c>
      <c r="CQ73" s="13">
        <v>150</v>
      </c>
      <c r="CR73" s="13">
        <v>153</v>
      </c>
      <c r="CS73" s="13">
        <v>128</v>
      </c>
      <c r="CT73" s="13">
        <v>137</v>
      </c>
      <c r="CU73" s="13">
        <v>113</v>
      </c>
      <c r="CV73" s="13">
        <v>116</v>
      </c>
      <c r="CW73" s="13">
        <v>100</v>
      </c>
      <c r="CX73" s="13">
        <v>100</v>
      </c>
      <c r="CY73" s="13">
        <v>105</v>
      </c>
      <c r="CZ73" s="13">
        <v>96</v>
      </c>
      <c r="DA73" s="13">
        <v>82</v>
      </c>
      <c r="DB73" s="13">
        <v>82</v>
      </c>
      <c r="DC73" s="13">
        <v>77</v>
      </c>
      <c r="DD73" s="13">
        <v>88</v>
      </c>
      <c r="DE73" s="13">
        <v>62</v>
      </c>
      <c r="DF73" s="13">
        <v>63</v>
      </c>
      <c r="DG73" s="13">
        <v>69</v>
      </c>
      <c r="DH73" s="13">
        <v>54</v>
      </c>
      <c r="DI73" s="13">
        <v>48</v>
      </c>
      <c r="DJ73" s="13">
        <v>57</v>
      </c>
      <c r="DK73" s="13">
        <v>40</v>
      </c>
      <c r="DL73" s="13">
        <v>42</v>
      </c>
      <c r="DM73" s="13">
        <v>54</v>
      </c>
      <c r="DN73" s="13">
        <v>38</v>
      </c>
      <c r="DO73" s="13">
        <v>37</v>
      </c>
      <c r="DP73" s="13">
        <v>29</v>
      </c>
      <c r="DQ73" s="13">
        <v>28</v>
      </c>
      <c r="DR73" s="13">
        <v>31</v>
      </c>
      <c r="DS73" s="13">
        <v>25</v>
      </c>
      <c r="DT73" s="13">
        <v>25</v>
      </c>
      <c r="DU73" s="13">
        <v>20</v>
      </c>
      <c r="DV73" s="13">
        <v>19</v>
      </c>
      <c r="DW73" s="13">
        <v>19</v>
      </c>
      <c r="DX73" s="13">
        <v>28</v>
      </c>
      <c r="DY73" s="13">
        <v>12</v>
      </c>
      <c r="DZ73" s="13">
        <v>14</v>
      </c>
      <c r="EA73" s="13">
        <v>20</v>
      </c>
      <c r="EB73" s="13">
        <v>9</v>
      </c>
      <c r="EC73" s="13">
        <v>16</v>
      </c>
      <c r="ED73" s="13">
        <v>8</v>
      </c>
      <c r="EE73" s="13">
        <v>15</v>
      </c>
      <c r="EF73" s="13">
        <v>8</v>
      </c>
      <c r="EG73" s="13">
        <v>5</v>
      </c>
      <c r="EH73" s="13">
        <v>7</v>
      </c>
      <c r="EI73" s="13">
        <v>10</v>
      </c>
      <c r="EJ73" s="13">
        <v>7</v>
      </c>
      <c r="EK73" s="13">
        <v>4</v>
      </c>
      <c r="EL73" s="13">
        <v>3</v>
      </c>
      <c r="EM73" s="13"/>
      <c r="EN73" s="13">
        <v>3</v>
      </c>
      <c r="EO73" s="13"/>
      <c r="EP73" s="13"/>
      <c r="EQ73" s="13"/>
      <c r="ER73" s="13"/>
      <c r="ES73" s="13"/>
      <c r="ET73" s="13"/>
      <c r="EU73" s="13"/>
      <c r="EV73" s="13"/>
      <c r="EW73" s="13"/>
      <c r="EX73" s="13"/>
      <c r="EY73" s="13"/>
      <c r="EZ73" s="13"/>
      <c r="FA73" s="60">
        <v>8712</v>
      </c>
      <c r="FB73" s="13">
        <v>8712</v>
      </c>
      <c r="FC73" s="16" t="s">
        <v>82</v>
      </c>
      <c r="FD73" s="13">
        <v>4</v>
      </c>
      <c r="FE73" s="13">
        <v>27</v>
      </c>
      <c r="FF73" s="13">
        <v>29</v>
      </c>
      <c r="FG73" s="13">
        <v>18</v>
      </c>
      <c r="FH73" s="13">
        <v>25</v>
      </c>
      <c r="FI73" s="13">
        <v>11</v>
      </c>
      <c r="FJ73" s="13">
        <v>17</v>
      </c>
      <c r="FK73" s="13">
        <v>21</v>
      </c>
      <c r="FL73" s="13">
        <v>19</v>
      </c>
      <c r="FM73" s="13">
        <v>17</v>
      </c>
      <c r="FN73" s="13">
        <v>19</v>
      </c>
      <c r="FO73" s="13">
        <v>21</v>
      </c>
      <c r="FP73" s="13">
        <v>35</v>
      </c>
      <c r="FQ73" s="13">
        <v>40</v>
      </c>
      <c r="FR73" s="13">
        <v>43</v>
      </c>
      <c r="FS73" s="13">
        <v>52</v>
      </c>
      <c r="FT73" s="13">
        <v>50</v>
      </c>
      <c r="FU73" s="13">
        <v>77</v>
      </c>
      <c r="FV73" s="13">
        <v>138</v>
      </c>
      <c r="FW73" s="13">
        <v>121</v>
      </c>
      <c r="FX73" s="13">
        <v>148</v>
      </c>
      <c r="FY73" s="13">
        <v>168</v>
      </c>
      <c r="FZ73" s="13">
        <v>202</v>
      </c>
      <c r="GA73" s="13">
        <v>179</v>
      </c>
      <c r="GB73" s="13">
        <v>223</v>
      </c>
      <c r="GC73" s="13">
        <v>234</v>
      </c>
      <c r="GD73" s="13">
        <v>253</v>
      </c>
      <c r="GE73" s="13">
        <v>210</v>
      </c>
      <c r="GF73" s="13">
        <v>227</v>
      </c>
      <c r="GG73" s="13">
        <v>241</v>
      </c>
      <c r="GH73" s="13">
        <v>253</v>
      </c>
      <c r="GI73" s="13">
        <v>231</v>
      </c>
      <c r="GJ73" s="13">
        <v>221</v>
      </c>
      <c r="GK73" s="13">
        <v>217</v>
      </c>
      <c r="GL73" s="13">
        <v>219</v>
      </c>
      <c r="GM73" s="13">
        <v>221</v>
      </c>
      <c r="GN73" s="13">
        <v>198</v>
      </c>
      <c r="GO73" s="13">
        <v>204</v>
      </c>
      <c r="GP73" s="13">
        <v>199</v>
      </c>
      <c r="GQ73" s="13">
        <v>212</v>
      </c>
      <c r="GR73" s="13">
        <v>186</v>
      </c>
      <c r="GS73" s="13">
        <v>202</v>
      </c>
      <c r="GT73" s="13">
        <v>173</v>
      </c>
      <c r="GU73" s="13">
        <v>192</v>
      </c>
      <c r="GV73" s="13">
        <v>186</v>
      </c>
      <c r="GW73" s="13">
        <v>184</v>
      </c>
      <c r="GX73" s="13">
        <v>174</v>
      </c>
      <c r="GY73" s="13">
        <v>152</v>
      </c>
      <c r="GZ73" s="13">
        <v>176</v>
      </c>
      <c r="HA73" s="13">
        <v>158</v>
      </c>
      <c r="HB73" s="13">
        <v>162</v>
      </c>
      <c r="HC73" s="13">
        <v>117</v>
      </c>
      <c r="HD73" s="13">
        <v>119</v>
      </c>
      <c r="HE73" s="13">
        <v>117</v>
      </c>
      <c r="HF73" s="13">
        <v>114</v>
      </c>
      <c r="HG73" s="13">
        <v>119</v>
      </c>
      <c r="HH73" s="13">
        <v>100</v>
      </c>
      <c r="HI73" s="13">
        <v>97</v>
      </c>
      <c r="HJ73" s="13">
        <v>93</v>
      </c>
      <c r="HK73" s="13">
        <v>100</v>
      </c>
      <c r="HL73" s="13">
        <v>59</v>
      </c>
      <c r="HM73" s="13">
        <v>80</v>
      </c>
      <c r="HN73" s="13">
        <v>78</v>
      </c>
      <c r="HO73" s="13">
        <v>61</v>
      </c>
      <c r="HP73" s="13">
        <v>64</v>
      </c>
      <c r="HQ73" s="13">
        <v>64</v>
      </c>
      <c r="HR73" s="13">
        <v>64</v>
      </c>
      <c r="HS73" s="13">
        <v>64</v>
      </c>
      <c r="HT73" s="13">
        <v>50</v>
      </c>
      <c r="HU73" s="13">
        <v>49</v>
      </c>
      <c r="HV73" s="13">
        <v>56</v>
      </c>
      <c r="HW73" s="13">
        <v>38</v>
      </c>
      <c r="HX73" s="13">
        <v>43</v>
      </c>
      <c r="HY73" s="13">
        <v>49</v>
      </c>
      <c r="HZ73" s="13">
        <v>38</v>
      </c>
      <c r="IA73" s="13">
        <v>28</v>
      </c>
      <c r="IB73" s="13">
        <v>35</v>
      </c>
      <c r="IC73" s="13">
        <v>34</v>
      </c>
      <c r="ID73" s="13">
        <v>29</v>
      </c>
      <c r="IE73" s="13">
        <v>16</v>
      </c>
      <c r="IF73" s="13">
        <v>14</v>
      </c>
      <c r="IG73" s="13">
        <v>22</v>
      </c>
      <c r="IH73" s="13">
        <v>16</v>
      </c>
      <c r="II73" s="13">
        <v>9</v>
      </c>
      <c r="IJ73" s="13">
        <v>7</v>
      </c>
      <c r="IK73" s="13">
        <v>12</v>
      </c>
      <c r="IL73" s="13">
        <v>13</v>
      </c>
      <c r="IM73" s="13">
        <v>4</v>
      </c>
      <c r="IN73" s="13">
        <v>7</v>
      </c>
      <c r="IO73" s="13">
        <v>6</v>
      </c>
      <c r="IP73" s="13">
        <v>4</v>
      </c>
      <c r="IQ73" s="13">
        <v>4</v>
      </c>
      <c r="IR73" s="13">
        <v>2</v>
      </c>
      <c r="IS73" s="13">
        <v>3</v>
      </c>
      <c r="IT73" s="13">
        <v>2</v>
      </c>
      <c r="IU73" s="13">
        <v>2</v>
      </c>
      <c r="IV73" s="13"/>
      <c r="IW73" s="13"/>
      <c r="IX73" s="13"/>
      <c r="IY73" s="13"/>
      <c r="IZ73" s="13"/>
      <c r="JA73" s="13"/>
      <c r="JB73" s="13"/>
      <c r="JC73" s="13"/>
      <c r="JD73" s="13"/>
      <c r="JE73" s="13">
        <v>1</v>
      </c>
      <c r="JF73" s="60">
        <v>9092</v>
      </c>
      <c r="JG73" s="13">
        <v>15</v>
      </c>
      <c r="JH73" s="13">
        <v>10</v>
      </c>
      <c r="JI73" s="13">
        <v>1</v>
      </c>
      <c r="JJ73" s="13">
        <v>1</v>
      </c>
      <c r="JK73" s="13"/>
      <c r="JL73" s="13"/>
      <c r="JM73" s="13">
        <v>2</v>
      </c>
      <c r="JN73" s="13"/>
      <c r="JO73" s="13"/>
      <c r="JP73" s="13"/>
      <c r="JQ73" s="13">
        <v>1</v>
      </c>
      <c r="JR73" s="13">
        <v>1</v>
      </c>
      <c r="JS73" s="13">
        <v>5</v>
      </c>
      <c r="JT73" s="13">
        <v>3</v>
      </c>
      <c r="JU73" s="13">
        <v>1</v>
      </c>
      <c r="JV73" s="13"/>
      <c r="JW73" s="13">
        <v>3</v>
      </c>
      <c r="JX73" s="13">
        <v>4</v>
      </c>
      <c r="JY73" s="13">
        <v>2</v>
      </c>
      <c r="JZ73" s="13">
        <v>3</v>
      </c>
      <c r="KA73" s="13">
        <v>5</v>
      </c>
      <c r="KB73" s="13">
        <v>3</v>
      </c>
      <c r="KC73" s="13">
        <v>6</v>
      </c>
      <c r="KD73" s="13">
        <v>2</v>
      </c>
      <c r="KE73" s="13">
        <v>5</v>
      </c>
      <c r="KF73" s="13">
        <v>2</v>
      </c>
      <c r="KG73" s="13">
        <v>4</v>
      </c>
      <c r="KH73" s="13">
        <v>4</v>
      </c>
      <c r="KI73" s="13">
        <v>2</v>
      </c>
      <c r="KJ73" s="13">
        <v>5</v>
      </c>
      <c r="KK73" s="13">
        <v>2</v>
      </c>
      <c r="KL73" s="13">
        <v>6</v>
      </c>
      <c r="KM73" s="13">
        <v>10</v>
      </c>
      <c r="KN73" s="13">
        <v>11</v>
      </c>
      <c r="KO73" s="13">
        <v>6</v>
      </c>
      <c r="KP73" s="13">
        <v>9</v>
      </c>
      <c r="KQ73" s="13">
        <v>6</v>
      </c>
      <c r="KR73" s="13"/>
      <c r="KS73" s="13">
        <v>4</v>
      </c>
      <c r="KT73" s="13">
        <v>4</v>
      </c>
      <c r="KU73" s="13">
        <v>4</v>
      </c>
      <c r="KV73" s="13">
        <v>3</v>
      </c>
      <c r="KW73" s="13">
        <v>1</v>
      </c>
      <c r="KX73" s="13">
        <v>1</v>
      </c>
      <c r="KY73" s="13">
        <v>1</v>
      </c>
      <c r="KZ73" s="13">
        <v>3</v>
      </c>
      <c r="LA73" s="13">
        <v>2</v>
      </c>
      <c r="LB73" s="13">
        <v>1</v>
      </c>
      <c r="LC73" s="13">
        <v>2</v>
      </c>
      <c r="LD73" s="13"/>
      <c r="LE73" s="13">
        <v>1</v>
      </c>
      <c r="LF73" s="13">
        <v>3</v>
      </c>
      <c r="LG73" s="13">
        <v>3</v>
      </c>
      <c r="LH73" s="13">
        <v>3</v>
      </c>
      <c r="LI73" s="13"/>
      <c r="LJ73" s="13">
        <v>3</v>
      </c>
      <c r="LK73" s="13"/>
      <c r="LL73" s="13"/>
      <c r="LM73" s="13">
        <v>1</v>
      </c>
      <c r="LN73" s="13"/>
      <c r="LO73" s="13"/>
      <c r="LP73" s="13">
        <v>1</v>
      </c>
      <c r="LQ73" s="13">
        <v>1</v>
      </c>
      <c r="LR73" s="13">
        <v>2</v>
      </c>
      <c r="LS73" s="13">
        <v>2</v>
      </c>
      <c r="LT73" s="13">
        <v>1</v>
      </c>
      <c r="LU73" s="13">
        <v>1</v>
      </c>
      <c r="LV73" s="13"/>
      <c r="LW73" s="13"/>
      <c r="LX73" s="13">
        <v>2</v>
      </c>
      <c r="LY73" s="13">
        <v>1</v>
      </c>
      <c r="LZ73" s="13">
        <v>3</v>
      </c>
      <c r="MA73" s="13">
        <v>2</v>
      </c>
      <c r="MB73" s="13">
        <v>1</v>
      </c>
      <c r="MC73" s="13"/>
      <c r="MD73" s="13"/>
      <c r="ME73" s="13"/>
      <c r="MF73" s="13">
        <v>1</v>
      </c>
      <c r="MG73" s="13">
        <v>1</v>
      </c>
      <c r="MH73" s="13">
        <v>2</v>
      </c>
      <c r="MI73" s="13">
        <v>1</v>
      </c>
      <c r="MJ73" s="13"/>
      <c r="MK73" s="13">
        <v>2</v>
      </c>
      <c r="ML73" s="13">
        <v>2</v>
      </c>
      <c r="MM73" s="13">
        <v>2</v>
      </c>
      <c r="MN73" s="13">
        <v>3</v>
      </c>
      <c r="MO73" s="13">
        <v>3</v>
      </c>
      <c r="MP73" s="13">
        <v>5</v>
      </c>
      <c r="MQ73" s="13">
        <v>2</v>
      </c>
      <c r="MR73" s="13">
        <v>1</v>
      </c>
      <c r="MS73" s="13"/>
      <c r="MT73" s="13"/>
      <c r="MU73" s="13">
        <v>1</v>
      </c>
      <c r="MV73" s="13">
        <v>3</v>
      </c>
      <c r="MW73" s="13">
        <v>1</v>
      </c>
      <c r="MX73" s="13">
        <v>1</v>
      </c>
      <c r="MY73" s="13"/>
      <c r="MZ73" s="13"/>
      <c r="NA73" s="13"/>
      <c r="NB73" s="13"/>
      <c r="NC73" s="13"/>
      <c r="ND73" s="13"/>
      <c r="NE73" s="13"/>
      <c r="NF73" s="13"/>
      <c r="NG73" s="13"/>
      <c r="NH73" s="13"/>
      <c r="NI73" s="13">
        <v>1</v>
      </c>
      <c r="NJ73" s="60">
        <v>229</v>
      </c>
      <c r="NK73" s="13">
        <v>9321</v>
      </c>
      <c r="NL73" s="448"/>
      <c r="NM73" s="448"/>
      <c r="NN73" s="448"/>
    </row>
    <row r="74" spans="1:378">
      <c r="A74" s="9" t="s">
        <v>85</v>
      </c>
      <c r="B74" s="281">
        <f t="shared" si="108"/>
        <v>209</v>
      </c>
      <c r="C74" s="281">
        <f t="shared" si="109"/>
        <v>184</v>
      </c>
      <c r="D74" s="281">
        <f t="shared" si="110"/>
        <v>374</v>
      </c>
      <c r="E74" s="281">
        <f t="shared" si="111"/>
        <v>428</v>
      </c>
      <c r="F74" s="281">
        <f t="shared" si="112"/>
        <v>1656</v>
      </c>
      <c r="G74" s="281">
        <f t="shared" si="113"/>
        <v>1496</v>
      </c>
      <c r="H74" s="281">
        <f t="shared" si="114"/>
        <v>1779</v>
      </c>
      <c r="I74" s="281">
        <f t="shared" si="115"/>
        <v>1625</v>
      </c>
      <c r="J74" s="281">
        <f t="shared" si="116"/>
        <v>1353</v>
      </c>
      <c r="K74" s="281">
        <f t="shared" si="117"/>
        <v>1321</v>
      </c>
      <c r="L74" s="281">
        <f t="shared" si="118"/>
        <v>793</v>
      </c>
      <c r="M74" s="281">
        <f t="shared" si="119"/>
        <v>726</v>
      </c>
      <c r="N74" s="281">
        <f t="shared" si="120"/>
        <v>428</v>
      </c>
      <c r="O74" s="281">
        <f t="shared" si="121"/>
        <v>356</v>
      </c>
      <c r="P74" s="281">
        <f t="shared" si="122"/>
        <v>192</v>
      </c>
      <c r="Q74" s="281">
        <f t="shared" si="123"/>
        <v>184</v>
      </c>
      <c r="R74" s="281">
        <f t="shared" si="124"/>
        <v>66</v>
      </c>
      <c r="S74" s="281">
        <f t="shared" si="125"/>
        <v>80</v>
      </c>
      <c r="T74" s="281">
        <f t="shared" si="126"/>
        <v>5</v>
      </c>
      <c r="U74" s="281">
        <f t="shared" si="127"/>
        <v>15</v>
      </c>
      <c r="W74" s="16" t="s">
        <v>196</v>
      </c>
      <c r="X74" s="764">
        <f t="shared" si="88"/>
        <v>574</v>
      </c>
      <c r="Y74" s="764">
        <f t="shared" si="89"/>
        <v>560</v>
      </c>
      <c r="Z74" s="764">
        <f t="shared" si="90"/>
        <v>1174</v>
      </c>
      <c r="AA74" s="764">
        <f t="shared" si="91"/>
        <v>1214</v>
      </c>
      <c r="AB74" s="764">
        <f t="shared" si="92"/>
        <v>2862</v>
      </c>
      <c r="AC74" s="764">
        <f t="shared" si="93"/>
        <v>2961</v>
      </c>
      <c r="AD74" s="764">
        <f t="shared" si="94"/>
        <v>3027</v>
      </c>
      <c r="AE74" s="764">
        <f t="shared" si="95"/>
        <v>2951</v>
      </c>
      <c r="AF74" s="764">
        <f t="shared" si="96"/>
        <v>2516</v>
      </c>
      <c r="AG74" s="764">
        <f t="shared" si="97"/>
        <v>2535</v>
      </c>
      <c r="AH74" s="764">
        <f t="shared" si="98"/>
        <v>1642</v>
      </c>
      <c r="AI74" s="764">
        <f t="shared" si="99"/>
        <v>1693</v>
      </c>
      <c r="AJ74" s="764">
        <f t="shared" si="100"/>
        <v>949</v>
      </c>
      <c r="AK74" s="764">
        <f t="shared" si="101"/>
        <v>857</v>
      </c>
      <c r="AL74" s="764">
        <f t="shared" si="102"/>
        <v>432</v>
      </c>
      <c r="AM74" s="764">
        <f t="shared" si="103"/>
        <v>404</v>
      </c>
      <c r="AN74" s="764">
        <f t="shared" si="104"/>
        <v>141</v>
      </c>
      <c r="AO74" s="764">
        <f t="shared" si="105"/>
        <v>195</v>
      </c>
      <c r="AP74" s="764">
        <f t="shared" si="106"/>
        <v>20</v>
      </c>
      <c r="AQ74" s="764">
        <f t="shared" si="107"/>
        <v>49</v>
      </c>
      <c r="AR74" s="764">
        <f t="shared" si="128"/>
        <v>281</v>
      </c>
      <c r="AT74" s="16" t="s">
        <v>196</v>
      </c>
      <c r="AU74" s="13">
        <v>11</v>
      </c>
      <c r="AV74" s="13">
        <v>77</v>
      </c>
      <c r="AW74" s="13">
        <v>67</v>
      </c>
      <c r="AX74" s="13">
        <v>61</v>
      </c>
      <c r="AY74" s="13">
        <v>62</v>
      </c>
      <c r="AZ74" s="13">
        <v>46</v>
      </c>
      <c r="BA74" s="13">
        <v>51</v>
      </c>
      <c r="BB74" s="13">
        <v>73</v>
      </c>
      <c r="BC74" s="13">
        <v>65</v>
      </c>
      <c r="BD74" s="13">
        <v>47</v>
      </c>
      <c r="BE74" s="13">
        <v>68</v>
      </c>
      <c r="BF74" s="13">
        <v>74</v>
      </c>
      <c r="BG74" s="13">
        <v>73</v>
      </c>
      <c r="BH74" s="13">
        <v>85</v>
      </c>
      <c r="BI74" s="13">
        <v>95</v>
      </c>
      <c r="BJ74" s="13">
        <v>113</v>
      </c>
      <c r="BK74" s="13">
        <v>151</v>
      </c>
      <c r="BL74" s="13">
        <v>172</v>
      </c>
      <c r="BM74" s="13">
        <v>195</v>
      </c>
      <c r="BN74" s="13">
        <v>188</v>
      </c>
      <c r="BO74" s="13">
        <v>227</v>
      </c>
      <c r="BP74" s="13">
        <v>227</v>
      </c>
      <c r="BQ74" s="13">
        <v>273</v>
      </c>
      <c r="BR74" s="13">
        <v>294</v>
      </c>
      <c r="BS74" s="13">
        <v>334</v>
      </c>
      <c r="BT74" s="13">
        <v>328</v>
      </c>
      <c r="BU74" s="13">
        <v>339</v>
      </c>
      <c r="BV74" s="13">
        <v>289</v>
      </c>
      <c r="BW74" s="13">
        <v>321</v>
      </c>
      <c r="BX74" s="13">
        <v>329</v>
      </c>
      <c r="BY74" s="13">
        <v>355</v>
      </c>
      <c r="BZ74" s="13">
        <v>312</v>
      </c>
      <c r="CA74" s="13">
        <v>322</v>
      </c>
      <c r="CB74" s="13">
        <v>277</v>
      </c>
      <c r="CC74" s="13">
        <v>300</v>
      </c>
      <c r="CD74" s="13">
        <v>289</v>
      </c>
      <c r="CE74" s="13">
        <v>269</v>
      </c>
      <c r="CF74" s="13">
        <v>251</v>
      </c>
      <c r="CG74" s="13">
        <v>291</v>
      </c>
      <c r="CH74" s="13">
        <v>285</v>
      </c>
      <c r="CI74" s="13">
        <v>272</v>
      </c>
      <c r="CJ74" s="13">
        <v>319</v>
      </c>
      <c r="CK74" s="13">
        <v>278</v>
      </c>
      <c r="CL74" s="13">
        <v>264</v>
      </c>
      <c r="CM74" s="13">
        <v>242</v>
      </c>
      <c r="CN74" s="13">
        <v>250</v>
      </c>
      <c r="CO74" s="13">
        <v>247</v>
      </c>
      <c r="CP74" s="13">
        <v>224</v>
      </c>
      <c r="CQ74" s="13">
        <v>208</v>
      </c>
      <c r="CR74" s="13">
        <v>231</v>
      </c>
      <c r="CS74" s="13">
        <v>209</v>
      </c>
      <c r="CT74" s="13">
        <v>209</v>
      </c>
      <c r="CU74" s="13">
        <v>199</v>
      </c>
      <c r="CV74" s="13">
        <v>176</v>
      </c>
      <c r="CW74" s="13">
        <v>185</v>
      </c>
      <c r="CX74" s="13">
        <v>164</v>
      </c>
      <c r="CY74" s="13">
        <v>160</v>
      </c>
      <c r="CZ74" s="13">
        <v>147</v>
      </c>
      <c r="DA74" s="13">
        <v>123</v>
      </c>
      <c r="DB74" s="13">
        <v>121</v>
      </c>
      <c r="DC74" s="13">
        <v>124</v>
      </c>
      <c r="DD74" s="13">
        <v>99</v>
      </c>
      <c r="DE74" s="13">
        <v>94</v>
      </c>
      <c r="DF74" s="13">
        <v>93</v>
      </c>
      <c r="DG74" s="13">
        <v>92</v>
      </c>
      <c r="DH74" s="13">
        <v>73</v>
      </c>
      <c r="DI74" s="13">
        <v>78</v>
      </c>
      <c r="DJ74" s="13">
        <v>78</v>
      </c>
      <c r="DK74" s="13">
        <v>55</v>
      </c>
      <c r="DL74" s="13">
        <v>71</v>
      </c>
      <c r="DM74" s="13">
        <v>62</v>
      </c>
      <c r="DN74" s="13">
        <v>52</v>
      </c>
      <c r="DO74" s="13">
        <v>49</v>
      </c>
      <c r="DP74" s="13">
        <v>38</v>
      </c>
      <c r="DQ74" s="13">
        <v>47</v>
      </c>
      <c r="DR74" s="13">
        <v>38</v>
      </c>
      <c r="DS74" s="13">
        <v>36</v>
      </c>
      <c r="DT74" s="13">
        <v>36</v>
      </c>
      <c r="DU74" s="13">
        <v>28</v>
      </c>
      <c r="DV74" s="13">
        <v>18</v>
      </c>
      <c r="DW74" s="13">
        <v>34</v>
      </c>
      <c r="DX74" s="13">
        <v>31</v>
      </c>
      <c r="DY74" s="13">
        <v>22</v>
      </c>
      <c r="DZ74" s="13">
        <v>16</v>
      </c>
      <c r="EA74" s="13">
        <v>17</v>
      </c>
      <c r="EB74" s="13">
        <v>13</v>
      </c>
      <c r="EC74" s="13">
        <v>19</v>
      </c>
      <c r="ED74" s="13">
        <v>15</v>
      </c>
      <c r="EE74" s="13">
        <v>15</v>
      </c>
      <c r="EF74" s="13">
        <v>13</v>
      </c>
      <c r="EG74" s="13">
        <v>8</v>
      </c>
      <c r="EH74" s="13">
        <v>3</v>
      </c>
      <c r="EI74" s="13">
        <v>14</v>
      </c>
      <c r="EJ74" s="13">
        <v>9</v>
      </c>
      <c r="EK74" s="13">
        <v>3</v>
      </c>
      <c r="EL74" s="13">
        <v>2</v>
      </c>
      <c r="EM74" s="13">
        <v>3</v>
      </c>
      <c r="EN74" s="13">
        <v>1</v>
      </c>
      <c r="EO74" s="13">
        <v>1</v>
      </c>
      <c r="EP74" s="13">
        <v>3</v>
      </c>
      <c r="EQ74" s="13"/>
      <c r="ER74" s="13">
        <v>1</v>
      </c>
      <c r="ES74" s="13"/>
      <c r="ET74" s="13">
        <v>1</v>
      </c>
      <c r="EU74" s="13"/>
      <c r="EV74" s="13"/>
      <c r="EW74" s="13"/>
      <c r="EX74" s="13"/>
      <c r="EY74" s="13"/>
      <c r="EZ74" s="13"/>
      <c r="FA74" s="60">
        <v>13419</v>
      </c>
      <c r="FB74" s="13">
        <v>13419</v>
      </c>
      <c r="FC74" s="16" t="s">
        <v>196</v>
      </c>
      <c r="FD74" s="13">
        <v>19</v>
      </c>
      <c r="FE74" s="13">
        <v>81</v>
      </c>
      <c r="FF74" s="13">
        <v>62</v>
      </c>
      <c r="FG74" s="13">
        <v>55</v>
      </c>
      <c r="FH74" s="13">
        <v>57</v>
      </c>
      <c r="FI74" s="13">
        <v>64</v>
      </c>
      <c r="FJ74" s="13">
        <v>72</v>
      </c>
      <c r="FK74" s="13">
        <v>59</v>
      </c>
      <c r="FL74" s="13">
        <v>59</v>
      </c>
      <c r="FM74" s="13">
        <v>46</v>
      </c>
      <c r="FN74" s="13">
        <v>73</v>
      </c>
      <c r="FO74" s="13">
        <v>79</v>
      </c>
      <c r="FP74" s="13">
        <v>92</v>
      </c>
      <c r="FQ74" s="13">
        <v>97</v>
      </c>
      <c r="FR74" s="13">
        <v>80</v>
      </c>
      <c r="FS74" s="13">
        <v>93</v>
      </c>
      <c r="FT74" s="13">
        <v>103</v>
      </c>
      <c r="FU74" s="13">
        <v>153</v>
      </c>
      <c r="FV74" s="13">
        <v>222</v>
      </c>
      <c r="FW74" s="13">
        <v>182</v>
      </c>
      <c r="FX74" s="13">
        <v>225</v>
      </c>
      <c r="FY74" s="13">
        <v>229</v>
      </c>
      <c r="FZ74" s="13">
        <v>244</v>
      </c>
      <c r="GA74" s="13">
        <v>261</v>
      </c>
      <c r="GB74" s="13">
        <v>302</v>
      </c>
      <c r="GC74" s="13">
        <v>304</v>
      </c>
      <c r="GD74" s="13">
        <v>308</v>
      </c>
      <c r="GE74" s="13">
        <v>309</v>
      </c>
      <c r="GF74" s="13">
        <v>335</v>
      </c>
      <c r="GG74" s="13">
        <v>345</v>
      </c>
      <c r="GH74" s="13">
        <v>342</v>
      </c>
      <c r="GI74" s="13">
        <v>324</v>
      </c>
      <c r="GJ74" s="13">
        <v>300</v>
      </c>
      <c r="GK74" s="13">
        <v>344</v>
      </c>
      <c r="GL74" s="13">
        <v>316</v>
      </c>
      <c r="GM74" s="13">
        <v>277</v>
      </c>
      <c r="GN74" s="13">
        <v>265</v>
      </c>
      <c r="GO74" s="13">
        <v>265</v>
      </c>
      <c r="GP74" s="13">
        <v>291</v>
      </c>
      <c r="GQ74" s="13">
        <v>303</v>
      </c>
      <c r="GR74" s="13">
        <v>305</v>
      </c>
      <c r="GS74" s="13">
        <v>276</v>
      </c>
      <c r="GT74" s="13">
        <v>272</v>
      </c>
      <c r="GU74" s="13">
        <v>259</v>
      </c>
      <c r="GV74" s="13">
        <v>256</v>
      </c>
      <c r="GW74" s="13">
        <v>259</v>
      </c>
      <c r="GX74" s="13">
        <v>227</v>
      </c>
      <c r="GY74" s="13">
        <v>194</v>
      </c>
      <c r="GZ74" s="13">
        <v>245</v>
      </c>
      <c r="HA74" s="13">
        <v>223</v>
      </c>
      <c r="HB74" s="13">
        <v>235</v>
      </c>
      <c r="HC74" s="13">
        <v>197</v>
      </c>
      <c r="HD74" s="13">
        <v>152</v>
      </c>
      <c r="HE74" s="13">
        <v>175</v>
      </c>
      <c r="HF74" s="13">
        <v>165</v>
      </c>
      <c r="HG74" s="13">
        <v>162</v>
      </c>
      <c r="HH74" s="13">
        <v>155</v>
      </c>
      <c r="HI74" s="13">
        <v>140</v>
      </c>
      <c r="HJ74" s="13">
        <v>140</v>
      </c>
      <c r="HK74" s="13">
        <v>121</v>
      </c>
      <c r="HL74" s="13">
        <v>118</v>
      </c>
      <c r="HM74" s="13">
        <v>128</v>
      </c>
      <c r="HN74" s="13">
        <v>112</v>
      </c>
      <c r="HO74" s="13">
        <v>113</v>
      </c>
      <c r="HP74" s="13">
        <v>92</v>
      </c>
      <c r="HQ74" s="13">
        <v>84</v>
      </c>
      <c r="HR74" s="13">
        <v>76</v>
      </c>
      <c r="HS74" s="13">
        <v>82</v>
      </c>
      <c r="HT74" s="13">
        <v>66</v>
      </c>
      <c r="HU74" s="13">
        <v>78</v>
      </c>
      <c r="HV74" s="13">
        <v>64</v>
      </c>
      <c r="HW74" s="13">
        <v>59</v>
      </c>
      <c r="HX74" s="13">
        <v>62</v>
      </c>
      <c r="HY74" s="13">
        <v>53</v>
      </c>
      <c r="HZ74" s="13">
        <v>44</v>
      </c>
      <c r="IA74" s="13">
        <v>44</v>
      </c>
      <c r="IB74" s="13">
        <v>38</v>
      </c>
      <c r="IC74" s="13">
        <v>25</v>
      </c>
      <c r="ID74" s="13">
        <v>18</v>
      </c>
      <c r="IE74" s="13">
        <v>25</v>
      </c>
      <c r="IF74" s="13">
        <v>26</v>
      </c>
      <c r="IG74" s="13">
        <v>20</v>
      </c>
      <c r="IH74" s="13">
        <v>15</v>
      </c>
      <c r="II74" s="13">
        <v>18</v>
      </c>
      <c r="IJ74" s="13">
        <v>12</v>
      </c>
      <c r="IK74" s="13">
        <v>10</v>
      </c>
      <c r="IL74" s="13">
        <v>9</v>
      </c>
      <c r="IM74" s="13">
        <v>9</v>
      </c>
      <c r="IN74" s="13">
        <v>13</v>
      </c>
      <c r="IO74" s="13">
        <v>9</v>
      </c>
      <c r="IP74" s="13">
        <v>6</v>
      </c>
      <c r="IQ74" s="13">
        <v>3</v>
      </c>
      <c r="IR74" s="13">
        <v>3</v>
      </c>
      <c r="IS74" s="13">
        <v>3</v>
      </c>
      <c r="IT74" s="13">
        <v>3</v>
      </c>
      <c r="IU74" s="13">
        <v>1</v>
      </c>
      <c r="IV74" s="13">
        <v>1</v>
      </c>
      <c r="IW74" s="13"/>
      <c r="IX74" s="13"/>
      <c r="IY74" s="13"/>
      <c r="IZ74" s="13"/>
      <c r="JA74" s="13"/>
      <c r="JB74" s="13"/>
      <c r="JC74" s="13"/>
      <c r="JD74" s="13"/>
      <c r="JE74" s="13"/>
      <c r="JF74" s="60">
        <v>13337</v>
      </c>
      <c r="JG74" s="13">
        <v>24</v>
      </c>
      <c r="JH74" s="13">
        <v>31</v>
      </c>
      <c r="JI74" s="13">
        <v>3</v>
      </c>
      <c r="JJ74" s="13">
        <v>2</v>
      </c>
      <c r="JK74" s="13">
        <v>1</v>
      </c>
      <c r="JL74" s="13">
        <v>2</v>
      </c>
      <c r="JM74" s="13"/>
      <c r="JN74" s="13"/>
      <c r="JO74" s="13"/>
      <c r="JP74" s="13"/>
      <c r="JQ74" s="13">
        <v>3</v>
      </c>
      <c r="JR74" s="13">
        <v>1</v>
      </c>
      <c r="JS74" s="13">
        <v>3</v>
      </c>
      <c r="JT74" s="13">
        <v>3</v>
      </c>
      <c r="JU74" s="13"/>
      <c r="JV74" s="13">
        <v>4</v>
      </c>
      <c r="JW74" s="13">
        <v>2</v>
      </c>
      <c r="JX74" s="13">
        <v>2</v>
      </c>
      <c r="JY74" s="13">
        <v>4</v>
      </c>
      <c r="JZ74" s="13">
        <v>5</v>
      </c>
      <c r="KA74" s="13">
        <v>4</v>
      </c>
      <c r="KB74" s="13">
        <v>6</v>
      </c>
      <c r="KC74" s="13">
        <v>6</v>
      </c>
      <c r="KD74" s="13">
        <v>4</v>
      </c>
      <c r="KE74" s="13">
        <v>3</v>
      </c>
      <c r="KF74" s="13">
        <v>3</v>
      </c>
      <c r="KG74" s="13">
        <v>4</v>
      </c>
      <c r="KH74" s="13">
        <v>2</v>
      </c>
      <c r="KI74" s="13">
        <v>4</v>
      </c>
      <c r="KJ74" s="13">
        <v>1</v>
      </c>
      <c r="KK74" s="13">
        <v>6</v>
      </c>
      <c r="KL74" s="13">
        <v>4</v>
      </c>
      <c r="KM74" s="13">
        <v>5</v>
      </c>
      <c r="KN74" s="13">
        <v>13</v>
      </c>
      <c r="KO74" s="13">
        <v>4</v>
      </c>
      <c r="KP74" s="13">
        <v>6</v>
      </c>
      <c r="KQ74" s="13">
        <v>3</v>
      </c>
      <c r="KR74" s="13">
        <v>5</v>
      </c>
      <c r="KS74" s="13">
        <v>2</v>
      </c>
      <c r="KT74" s="13">
        <v>7</v>
      </c>
      <c r="KU74" s="13">
        <v>3</v>
      </c>
      <c r="KV74" s="13">
        <v>4</v>
      </c>
      <c r="KW74" s="13">
        <v>2</v>
      </c>
      <c r="KX74" s="13">
        <v>3</v>
      </c>
      <c r="KY74" s="13">
        <v>3</v>
      </c>
      <c r="KZ74" s="13">
        <v>3</v>
      </c>
      <c r="LA74" s="13">
        <v>2</v>
      </c>
      <c r="LB74" s="13">
        <v>1</v>
      </c>
      <c r="LC74" s="13">
        <v>3</v>
      </c>
      <c r="LD74" s="13">
        <v>1</v>
      </c>
      <c r="LE74" s="13"/>
      <c r="LF74" s="13">
        <v>1</v>
      </c>
      <c r="LG74" s="13">
        <v>2</v>
      </c>
      <c r="LH74" s="13">
        <v>2</v>
      </c>
      <c r="LI74" s="13">
        <v>1</v>
      </c>
      <c r="LJ74" s="13">
        <v>1</v>
      </c>
      <c r="LK74" s="13">
        <v>1</v>
      </c>
      <c r="LL74" s="13">
        <v>1</v>
      </c>
      <c r="LM74" s="13">
        <v>2</v>
      </c>
      <c r="LN74" s="13">
        <v>2</v>
      </c>
      <c r="LO74" s="13">
        <v>3</v>
      </c>
      <c r="LP74" s="13">
        <v>2</v>
      </c>
      <c r="LQ74" s="13">
        <v>3</v>
      </c>
      <c r="LR74" s="13">
        <v>4</v>
      </c>
      <c r="LS74" s="13"/>
      <c r="LT74" s="13"/>
      <c r="LU74" s="13">
        <v>2</v>
      </c>
      <c r="LV74" s="13">
        <v>1</v>
      </c>
      <c r="LW74" s="13">
        <v>1</v>
      </c>
      <c r="LX74" s="13">
        <v>1</v>
      </c>
      <c r="LY74" s="13">
        <v>1</v>
      </c>
      <c r="LZ74" s="13">
        <v>1</v>
      </c>
      <c r="MA74" s="13"/>
      <c r="MB74" s="13">
        <v>3</v>
      </c>
      <c r="MC74" s="13">
        <v>1</v>
      </c>
      <c r="MD74" s="13"/>
      <c r="ME74" s="13">
        <v>1</v>
      </c>
      <c r="MF74" s="13">
        <v>2</v>
      </c>
      <c r="MG74" s="13"/>
      <c r="MH74" s="13">
        <v>1</v>
      </c>
      <c r="MI74" s="13">
        <v>1</v>
      </c>
      <c r="MJ74" s="13">
        <v>2</v>
      </c>
      <c r="MK74" s="13">
        <v>1</v>
      </c>
      <c r="ML74" s="13">
        <v>1</v>
      </c>
      <c r="MM74" s="13"/>
      <c r="MN74" s="13">
        <v>2</v>
      </c>
      <c r="MO74" s="13">
        <v>2</v>
      </c>
      <c r="MP74" s="13">
        <v>2</v>
      </c>
      <c r="MQ74" s="13">
        <v>2</v>
      </c>
      <c r="MR74" s="13">
        <v>4</v>
      </c>
      <c r="MS74" s="13"/>
      <c r="MT74" s="13">
        <v>3</v>
      </c>
      <c r="MU74" s="13">
        <v>4</v>
      </c>
      <c r="MV74" s="13">
        <v>3</v>
      </c>
      <c r="MW74" s="13">
        <v>2</v>
      </c>
      <c r="MX74" s="13">
        <v>3</v>
      </c>
      <c r="MY74" s="13">
        <v>1</v>
      </c>
      <c r="MZ74" s="13"/>
      <c r="NA74" s="13"/>
      <c r="NB74" s="13"/>
      <c r="NC74" s="13"/>
      <c r="ND74" s="13"/>
      <c r="NE74" s="13">
        <v>1</v>
      </c>
      <c r="NF74" s="13"/>
      <c r="NG74" s="13"/>
      <c r="NH74" s="13"/>
      <c r="NI74" s="13"/>
      <c r="NJ74" s="60">
        <v>281</v>
      </c>
      <c r="NK74" s="13">
        <v>13618</v>
      </c>
      <c r="NL74" s="448"/>
      <c r="NM74" s="448"/>
      <c r="NN74" s="448"/>
    </row>
    <row r="75" spans="1:378">
      <c r="A75" s="9" t="s">
        <v>86</v>
      </c>
      <c r="B75" s="281">
        <f t="shared" si="108"/>
        <v>240</v>
      </c>
      <c r="C75" s="281">
        <f t="shared" si="109"/>
        <v>228</v>
      </c>
      <c r="D75" s="281">
        <f t="shared" si="110"/>
        <v>630</v>
      </c>
      <c r="E75" s="281">
        <f t="shared" si="111"/>
        <v>752</v>
      </c>
      <c r="F75" s="281">
        <f t="shared" si="112"/>
        <v>3439</v>
      </c>
      <c r="G75" s="281">
        <f t="shared" si="113"/>
        <v>3097</v>
      </c>
      <c r="H75" s="281">
        <f t="shared" si="114"/>
        <v>3932</v>
      </c>
      <c r="I75" s="281">
        <f t="shared" si="115"/>
        <v>3404</v>
      </c>
      <c r="J75" s="281">
        <f t="shared" si="116"/>
        <v>2951</v>
      </c>
      <c r="K75" s="281">
        <f t="shared" si="117"/>
        <v>2769</v>
      </c>
      <c r="L75" s="281">
        <f t="shared" si="118"/>
        <v>1944</v>
      </c>
      <c r="M75" s="281">
        <f t="shared" si="119"/>
        <v>1775</v>
      </c>
      <c r="N75" s="281">
        <f t="shared" si="120"/>
        <v>952</v>
      </c>
      <c r="O75" s="281">
        <f t="shared" si="121"/>
        <v>844</v>
      </c>
      <c r="P75" s="281">
        <f t="shared" si="122"/>
        <v>397</v>
      </c>
      <c r="Q75" s="281">
        <f t="shared" si="123"/>
        <v>365</v>
      </c>
      <c r="R75" s="281">
        <f t="shared" si="124"/>
        <v>108</v>
      </c>
      <c r="S75" s="281">
        <f t="shared" si="125"/>
        <v>137</v>
      </c>
      <c r="T75" s="281">
        <f t="shared" si="126"/>
        <v>13</v>
      </c>
      <c r="U75" s="281">
        <f t="shared" si="127"/>
        <v>36</v>
      </c>
      <c r="W75" s="16" t="s">
        <v>197</v>
      </c>
      <c r="X75" s="764">
        <f t="shared" si="88"/>
        <v>28</v>
      </c>
      <c r="Y75" s="764">
        <f t="shared" si="89"/>
        <v>25</v>
      </c>
      <c r="Z75" s="764">
        <f t="shared" si="90"/>
        <v>87</v>
      </c>
      <c r="AA75" s="764">
        <f t="shared" si="91"/>
        <v>86</v>
      </c>
      <c r="AB75" s="764">
        <f t="shared" si="92"/>
        <v>205</v>
      </c>
      <c r="AC75" s="764">
        <f t="shared" si="93"/>
        <v>237</v>
      </c>
      <c r="AD75" s="764">
        <f t="shared" si="94"/>
        <v>222</v>
      </c>
      <c r="AE75" s="764">
        <f t="shared" si="95"/>
        <v>213</v>
      </c>
      <c r="AF75" s="764">
        <f t="shared" si="96"/>
        <v>217</v>
      </c>
      <c r="AG75" s="764">
        <f t="shared" si="97"/>
        <v>221</v>
      </c>
      <c r="AH75" s="764">
        <f t="shared" si="98"/>
        <v>153</v>
      </c>
      <c r="AI75" s="764">
        <f t="shared" si="99"/>
        <v>147</v>
      </c>
      <c r="AJ75" s="764">
        <f t="shared" si="100"/>
        <v>75</v>
      </c>
      <c r="AK75" s="764">
        <f t="shared" si="101"/>
        <v>60</v>
      </c>
      <c r="AL75" s="764">
        <f t="shared" si="102"/>
        <v>42</v>
      </c>
      <c r="AM75" s="764">
        <f t="shared" si="103"/>
        <v>29</v>
      </c>
      <c r="AN75" s="764">
        <f t="shared" si="104"/>
        <v>10</v>
      </c>
      <c r="AO75" s="764">
        <f t="shared" si="105"/>
        <v>18</v>
      </c>
      <c r="AP75" s="764">
        <f t="shared" si="106"/>
        <v>3</v>
      </c>
      <c r="AQ75" s="764">
        <f t="shared" si="107"/>
        <v>4</v>
      </c>
      <c r="AR75" s="764">
        <f t="shared" si="128"/>
        <v>20</v>
      </c>
      <c r="AT75" s="16" t="s">
        <v>197</v>
      </c>
      <c r="AU75" s="13"/>
      <c r="AV75" s="13">
        <v>2</v>
      </c>
      <c r="AW75" s="13">
        <v>3</v>
      </c>
      <c r="AX75" s="13">
        <v>1</v>
      </c>
      <c r="AY75" s="13">
        <v>2</v>
      </c>
      <c r="AZ75" s="13">
        <v>2</v>
      </c>
      <c r="BA75" s="13">
        <v>3</v>
      </c>
      <c r="BB75" s="13">
        <v>4</v>
      </c>
      <c r="BC75" s="13">
        <v>4</v>
      </c>
      <c r="BD75" s="13">
        <v>4</v>
      </c>
      <c r="BE75" s="13">
        <v>3</v>
      </c>
      <c r="BF75" s="13">
        <v>5</v>
      </c>
      <c r="BG75" s="13">
        <v>4</v>
      </c>
      <c r="BH75" s="13">
        <v>6</v>
      </c>
      <c r="BI75" s="13">
        <v>5</v>
      </c>
      <c r="BJ75" s="13">
        <v>7</v>
      </c>
      <c r="BK75" s="13">
        <v>14</v>
      </c>
      <c r="BL75" s="13">
        <v>8</v>
      </c>
      <c r="BM75" s="13">
        <v>20</v>
      </c>
      <c r="BN75" s="13">
        <v>14</v>
      </c>
      <c r="BO75" s="13">
        <v>20</v>
      </c>
      <c r="BP75" s="13">
        <v>17</v>
      </c>
      <c r="BQ75" s="13">
        <v>20</v>
      </c>
      <c r="BR75" s="13">
        <v>27</v>
      </c>
      <c r="BS75" s="13">
        <v>24</v>
      </c>
      <c r="BT75" s="13">
        <v>25</v>
      </c>
      <c r="BU75" s="13">
        <v>27</v>
      </c>
      <c r="BV75" s="13">
        <v>18</v>
      </c>
      <c r="BW75" s="13">
        <v>25</v>
      </c>
      <c r="BX75" s="13">
        <v>34</v>
      </c>
      <c r="BY75" s="13">
        <v>34</v>
      </c>
      <c r="BZ75" s="13">
        <v>15</v>
      </c>
      <c r="CA75" s="13">
        <v>16</v>
      </c>
      <c r="CB75" s="13">
        <v>27</v>
      </c>
      <c r="CC75" s="13">
        <v>19</v>
      </c>
      <c r="CD75" s="13">
        <v>19</v>
      </c>
      <c r="CE75" s="13">
        <v>18</v>
      </c>
      <c r="CF75" s="13">
        <v>23</v>
      </c>
      <c r="CG75" s="13">
        <v>25</v>
      </c>
      <c r="CH75" s="13">
        <v>17</v>
      </c>
      <c r="CI75" s="13">
        <v>20</v>
      </c>
      <c r="CJ75" s="13">
        <v>29</v>
      </c>
      <c r="CK75" s="13">
        <v>31</v>
      </c>
      <c r="CL75" s="13">
        <v>21</v>
      </c>
      <c r="CM75" s="13">
        <v>22</v>
      </c>
      <c r="CN75" s="13">
        <v>22</v>
      </c>
      <c r="CO75" s="13">
        <v>21</v>
      </c>
      <c r="CP75" s="13">
        <v>18</v>
      </c>
      <c r="CQ75" s="13">
        <v>20</v>
      </c>
      <c r="CR75" s="13">
        <v>17</v>
      </c>
      <c r="CS75" s="13">
        <v>14</v>
      </c>
      <c r="CT75" s="13">
        <v>13</v>
      </c>
      <c r="CU75" s="13">
        <v>19</v>
      </c>
      <c r="CV75" s="13">
        <v>12</v>
      </c>
      <c r="CW75" s="13">
        <v>20</v>
      </c>
      <c r="CX75" s="13">
        <v>9</v>
      </c>
      <c r="CY75" s="13">
        <v>19</v>
      </c>
      <c r="CZ75" s="13">
        <v>13</v>
      </c>
      <c r="DA75" s="13">
        <v>18</v>
      </c>
      <c r="DB75" s="13">
        <v>10</v>
      </c>
      <c r="DC75" s="13">
        <v>13</v>
      </c>
      <c r="DD75" s="13">
        <v>9</v>
      </c>
      <c r="DE75" s="13">
        <v>5</v>
      </c>
      <c r="DF75" s="13">
        <v>3</v>
      </c>
      <c r="DG75" s="13">
        <v>2</v>
      </c>
      <c r="DH75" s="13">
        <v>3</v>
      </c>
      <c r="DI75" s="13">
        <v>4</v>
      </c>
      <c r="DJ75" s="13">
        <v>4</v>
      </c>
      <c r="DK75" s="13">
        <v>8</v>
      </c>
      <c r="DL75" s="13">
        <v>9</v>
      </c>
      <c r="DM75" s="13">
        <v>4</v>
      </c>
      <c r="DN75" s="13">
        <v>3</v>
      </c>
      <c r="DO75" s="13">
        <v>3</v>
      </c>
      <c r="DP75" s="13">
        <v>3</v>
      </c>
      <c r="DQ75" s="13">
        <v>5</v>
      </c>
      <c r="DR75" s="13"/>
      <c r="DS75" s="13">
        <v>4</v>
      </c>
      <c r="DT75" s="13">
        <v>1</v>
      </c>
      <c r="DU75" s="13">
        <v>4</v>
      </c>
      <c r="DV75" s="13">
        <v>2</v>
      </c>
      <c r="DW75" s="13">
        <v>2</v>
      </c>
      <c r="DX75" s="13">
        <v>4</v>
      </c>
      <c r="DY75" s="13">
        <v>3</v>
      </c>
      <c r="DZ75" s="13">
        <v>2</v>
      </c>
      <c r="EA75" s="13">
        <v>1</v>
      </c>
      <c r="EB75" s="13">
        <v>2</v>
      </c>
      <c r="EC75" s="13">
        <v>3</v>
      </c>
      <c r="ED75" s="13"/>
      <c r="EE75" s="13"/>
      <c r="EF75" s="13">
        <v>1</v>
      </c>
      <c r="EG75" s="13"/>
      <c r="EH75" s="13">
        <v>2</v>
      </c>
      <c r="EI75" s="13"/>
      <c r="EJ75" s="13"/>
      <c r="EK75" s="13"/>
      <c r="EL75" s="13">
        <v>1</v>
      </c>
      <c r="EM75" s="13">
        <v>1</v>
      </c>
      <c r="EN75" s="13"/>
      <c r="EO75" s="13"/>
      <c r="EP75" s="13"/>
      <c r="EQ75" s="13"/>
      <c r="ER75" s="13"/>
      <c r="ES75" s="13"/>
      <c r="ET75" s="13"/>
      <c r="EU75" s="13"/>
      <c r="EV75" s="13"/>
      <c r="EW75" s="13"/>
      <c r="EX75" s="13"/>
      <c r="EY75" s="13"/>
      <c r="EZ75" s="13"/>
      <c r="FA75" s="60">
        <v>1040</v>
      </c>
      <c r="FB75" s="13">
        <v>1040</v>
      </c>
      <c r="FC75" s="16" t="s">
        <v>197</v>
      </c>
      <c r="FD75" s="13">
        <v>3</v>
      </c>
      <c r="FE75" s="13">
        <v>2</v>
      </c>
      <c r="FF75" s="13">
        <v>5</v>
      </c>
      <c r="FG75" s="13"/>
      <c r="FH75" s="13">
        <v>2</v>
      </c>
      <c r="FI75" s="13">
        <v>2</v>
      </c>
      <c r="FJ75" s="13">
        <v>7</v>
      </c>
      <c r="FK75" s="13">
        <v>5</v>
      </c>
      <c r="FL75" s="13">
        <v>1</v>
      </c>
      <c r="FM75" s="13">
        <v>1</v>
      </c>
      <c r="FN75" s="13">
        <v>5</v>
      </c>
      <c r="FO75" s="13">
        <v>3</v>
      </c>
      <c r="FP75" s="13">
        <v>3</v>
      </c>
      <c r="FQ75" s="13">
        <v>3</v>
      </c>
      <c r="FR75" s="13">
        <v>6</v>
      </c>
      <c r="FS75" s="13">
        <v>8</v>
      </c>
      <c r="FT75" s="13">
        <v>10</v>
      </c>
      <c r="FU75" s="13">
        <v>14</v>
      </c>
      <c r="FV75" s="13">
        <v>23</v>
      </c>
      <c r="FW75" s="13">
        <v>12</v>
      </c>
      <c r="FX75" s="13">
        <v>19</v>
      </c>
      <c r="FY75" s="13">
        <v>19</v>
      </c>
      <c r="FZ75" s="13">
        <v>10</v>
      </c>
      <c r="GA75" s="13">
        <v>22</v>
      </c>
      <c r="GB75" s="13">
        <v>27</v>
      </c>
      <c r="GC75" s="13">
        <v>21</v>
      </c>
      <c r="GD75" s="13">
        <v>26</v>
      </c>
      <c r="GE75" s="13">
        <v>19</v>
      </c>
      <c r="GF75" s="13">
        <v>21</v>
      </c>
      <c r="GG75" s="13">
        <v>21</v>
      </c>
      <c r="GH75" s="13">
        <v>20</v>
      </c>
      <c r="GI75" s="13">
        <v>19</v>
      </c>
      <c r="GJ75" s="13">
        <v>22</v>
      </c>
      <c r="GK75" s="13">
        <v>32</v>
      </c>
      <c r="GL75" s="13">
        <v>23</v>
      </c>
      <c r="GM75" s="13">
        <v>22</v>
      </c>
      <c r="GN75" s="13">
        <v>18</v>
      </c>
      <c r="GO75" s="13">
        <v>21</v>
      </c>
      <c r="GP75" s="13">
        <v>26</v>
      </c>
      <c r="GQ75" s="13">
        <v>19</v>
      </c>
      <c r="GR75" s="13">
        <v>13</v>
      </c>
      <c r="GS75" s="13">
        <v>17</v>
      </c>
      <c r="GT75" s="13">
        <v>34</v>
      </c>
      <c r="GU75" s="13">
        <v>29</v>
      </c>
      <c r="GV75" s="13">
        <v>29</v>
      </c>
      <c r="GW75" s="13">
        <v>23</v>
      </c>
      <c r="GX75" s="13">
        <v>25</v>
      </c>
      <c r="GY75" s="13">
        <v>16</v>
      </c>
      <c r="GZ75" s="13">
        <v>19</v>
      </c>
      <c r="HA75" s="13">
        <v>12</v>
      </c>
      <c r="HB75" s="13">
        <v>13</v>
      </c>
      <c r="HC75" s="13">
        <v>21</v>
      </c>
      <c r="HD75" s="13">
        <v>15</v>
      </c>
      <c r="HE75" s="13">
        <v>18</v>
      </c>
      <c r="HF75" s="13">
        <v>16</v>
      </c>
      <c r="HG75" s="13">
        <v>15</v>
      </c>
      <c r="HH75" s="13">
        <v>17</v>
      </c>
      <c r="HI75" s="13">
        <v>7</v>
      </c>
      <c r="HJ75" s="13">
        <v>13</v>
      </c>
      <c r="HK75" s="13">
        <v>18</v>
      </c>
      <c r="HL75" s="13">
        <v>10</v>
      </c>
      <c r="HM75" s="13">
        <v>7</v>
      </c>
      <c r="HN75" s="13">
        <v>10</v>
      </c>
      <c r="HO75" s="13">
        <v>11</v>
      </c>
      <c r="HP75" s="13">
        <v>8</v>
      </c>
      <c r="HQ75" s="13">
        <v>3</v>
      </c>
      <c r="HR75" s="13">
        <v>9</v>
      </c>
      <c r="HS75" s="13">
        <v>9</v>
      </c>
      <c r="HT75" s="13">
        <v>3</v>
      </c>
      <c r="HU75" s="13">
        <v>5</v>
      </c>
      <c r="HV75" s="13">
        <v>5</v>
      </c>
      <c r="HW75" s="13">
        <v>3</v>
      </c>
      <c r="HX75" s="13">
        <v>4</v>
      </c>
      <c r="HY75" s="13">
        <v>5</v>
      </c>
      <c r="HZ75" s="13">
        <v>4</v>
      </c>
      <c r="IA75" s="13">
        <v>6</v>
      </c>
      <c r="IB75" s="13">
        <v>3</v>
      </c>
      <c r="IC75" s="13">
        <v>5</v>
      </c>
      <c r="ID75" s="13">
        <v>3</v>
      </c>
      <c r="IE75" s="13">
        <v>4</v>
      </c>
      <c r="IF75" s="13">
        <v>1</v>
      </c>
      <c r="IG75" s="13">
        <v>3</v>
      </c>
      <c r="IH75" s="13">
        <v>2</v>
      </c>
      <c r="II75" s="13"/>
      <c r="IJ75" s="13">
        <v>1</v>
      </c>
      <c r="IK75" s="13"/>
      <c r="IL75" s="13">
        <v>1</v>
      </c>
      <c r="IM75" s="13">
        <v>2</v>
      </c>
      <c r="IN75" s="13"/>
      <c r="IO75" s="13"/>
      <c r="IP75" s="13">
        <v>1</v>
      </c>
      <c r="IQ75" s="13">
        <v>1</v>
      </c>
      <c r="IR75" s="13">
        <v>1</v>
      </c>
      <c r="IS75" s="13"/>
      <c r="IT75" s="13"/>
      <c r="IU75" s="13"/>
      <c r="IV75" s="13"/>
      <c r="IW75" s="13"/>
      <c r="IX75" s="13"/>
      <c r="IY75" s="13"/>
      <c r="IZ75" s="13"/>
      <c r="JA75" s="13"/>
      <c r="JB75" s="13"/>
      <c r="JC75" s="13"/>
      <c r="JD75" s="13"/>
      <c r="JE75" s="13"/>
      <c r="JF75" s="60">
        <v>1042</v>
      </c>
      <c r="JG75" s="13">
        <v>3</v>
      </c>
      <c r="JH75" s="13">
        <v>1</v>
      </c>
      <c r="JI75" s="13"/>
      <c r="JJ75" s="13"/>
      <c r="JK75" s="13"/>
      <c r="JL75" s="13"/>
      <c r="JM75" s="13"/>
      <c r="JN75" s="13"/>
      <c r="JO75" s="13"/>
      <c r="JP75" s="13"/>
      <c r="JQ75" s="13"/>
      <c r="JR75" s="13"/>
      <c r="JS75" s="13"/>
      <c r="JT75" s="13"/>
      <c r="JU75" s="13"/>
      <c r="JV75" s="13"/>
      <c r="JW75" s="13">
        <v>1</v>
      </c>
      <c r="JX75" s="13"/>
      <c r="JY75" s="13">
        <v>2</v>
      </c>
      <c r="JZ75" s="13">
        <v>1</v>
      </c>
      <c r="KA75" s="13"/>
      <c r="KB75" s="13">
        <v>1</v>
      </c>
      <c r="KC75" s="13"/>
      <c r="KD75" s="13"/>
      <c r="KE75" s="13"/>
      <c r="KF75" s="13"/>
      <c r="KG75" s="13"/>
      <c r="KH75" s="13"/>
      <c r="KI75" s="13"/>
      <c r="KJ75" s="13"/>
      <c r="KK75" s="13"/>
      <c r="KL75" s="13">
        <v>1</v>
      </c>
      <c r="KM75" s="13"/>
      <c r="KN75" s="13">
        <v>1</v>
      </c>
      <c r="KO75" s="13"/>
      <c r="KP75" s="13">
        <v>1</v>
      </c>
      <c r="KQ75" s="13"/>
      <c r="KR75" s="13"/>
      <c r="KS75" s="13"/>
      <c r="KT75" s="13"/>
      <c r="KU75" s="13"/>
      <c r="KV75" s="13"/>
      <c r="KW75" s="13"/>
      <c r="KX75" s="13"/>
      <c r="KY75" s="13"/>
      <c r="KZ75" s="13"/>
      <c r="LA75" s="13"/>
      <c r="LB75" s="13"/>
      <c r="LC75" s="13"/>
      <c r="LD75" s="13"/>
      <c r="LE75" s="13"/>
      <c r="LF75" s="13"/>
      <c r="LG75" s="13"/>
      <c r="LH75" s="13"/>
      <c r="LI75" s="13">
        <v>1</v>
      </c>
      <c r="LJ75" s="13"/>
      <c r="LK75" s="13"/>
      <c r="LL75" s="13"/>
      <c r="LM75" s="13"/>
      <c r="LN75" s="13"/>
      <c r="LO75" s="13"/>
      <c r="LP75" s="13"/>
      <c r="LQ75" s="13"/>
      <c r="LR75" s="13"/>
      <c r="LS75" s="13"/>
      <c r="LT75" s="13">
        <v>1</v>
      </c>
      <c r="LU75" s="13"/>
      <c r="LV75" s="13"/>
      <c r="LW75" s="13"/>
      <c r="LX75" s="13"/>
      <c r="LY75" s="13"/>
      <c r="LZ75" s="13"/>
      <c r="MA75" s="13">
        <v>1</v>
      </c>
      <c r="MB75" s="13"/>
      <c r="MC75" s="13"/>
      <c r="MD75" s="13">
        <v>1</v>
      </c>
      <c r="ME75" s="13">
        <v>1</v>
      </c>
      <c r="MF75" s="13"/>
      <c r="MG75" s="13"/>
      <c r="MH75" s="13"/>
      <c r="MI75" s="13"/>
      <c r="MJ75" s="13"/>
      <c r="MK75" s="13"/>
      <c r="ML75" s="13"/>
      <c r="MM75" s="13"/>
      <c r="MN75" s="13"/>
      <c r="MO75" s="13"/>
      <c r="MP75" s="13"/>
      <c r="MQ75" s="13"/>
      <c r="MR75" s="13"/>
      <c r="MS75" s="13">
        <v>2</v>
      </c>
      <c r="MT75" s="13"/>
      <c r="MU75" s="13"/>
      <c r="MV75" s="13"/>
      <c r="MW75" s="13"/>
      <c r="MX75" s="13"/>
      <c r="MY75" s="13"/>
      <c r="MZ75" s="13"/>
      <c r="NA75" s="13">
        <v>1</v>
      </c>
      <c r="NB75" s="13"/>
      <c r="NC75" s="13"/>
      <c r="ND75" s="13"/>
      <c r="NE75" s="13"/>
      <c r="NF75" s="13"/>
      <c r="NG75" s="13"/>
      <c r="NH75" s="13"/>
      <c r="NI75" s="13"/>
      <c r="NJ75" s="60">
        <v>20</v>
      </c>
      <c r="NK75" s="13">
        <v>1062</v>
      </c>
      <c r="NL75" s="448"/>
      <c r="NM75" s="448"/>
      <c r="NN75" s="448"/>
    </row>
    <row r="76" spans="1:378">
      <c r="A76" s="8" t="s">
        <v>87</v>
      </c>
      <c r="B76" s="281">
        <f t="shared" si="108"/>
        <v>7</v>
      </c>
      <c r="C76" s="281">
        <f t="shared" si="109"/>
        <v>9</v>
      </c>
      <c r="D76" s="281">
        <f t="shared" si="110"/>
        <v>8</v>
      </c>
      <c r="E76" s="281">
        <f t="shared" si="111"/>
        <v>7</v>
      </c>
      <c r="F76" s="281">
        <f t="shared" si="112"/>
        <v>19</v>
      </c>
      <c r="G76" s="281">
        <f t="shared" si="113"/>
        <v>24</v>
      </c>
      <c r="H76" s="281">
        <f t="shared" si="114"/>
        <v>25</v>
      </c>
      <c r="I76" s="281">
        <f t="shared" si="115"/>
        <v>21</v>
      </c>
      <c r="J76" s="281">
        <f t="shared" si="116"/>
        <v>12</v>
      </c>
      <c r="K76" s="281">
        <f t="shared" si="117"/>
        <v>23</v>
      </c>
      <c r="L76" s="281">
        <f t="shared" si="118"/>
        <v>14</v>
      </c>
      <c r="M76" s="281">
        <f t="shared" si="119"/>
        <v>14</v>
      </c>
      <c r="N76" s="281">
        <f t="shared" si="120"/>
        <v>3</v>
      </c>
      <c r="O76" s="281">
        <f t="shared" si="121"/>
        <v>13</v>
      </c>
      <c r="P76" s="281">
        <f t="shared" si="122"/>
        <v>5</v>
      </c>
      <c r="Q76" s="281">
        <f t="shared" si="123"/>
        <v>8</v>
      </c>
      <c r="R76" s="281">
        <f t="shared" si="124"/>
        <v>4</v>
      </c>
      <c r="S76" s="281">
        <f t="shared" si="125"/>
        <v>3</v>
      </c>
      <c r="T76" s="281">
        <f t="shared" si="126"/>
        <v>2</v>
      </c>
      <c r="U76" s="281">
        <f t="shared" si="127"/>
        <v>1</v>
      </c>
      <c r="W76" s="16" t="s">
        <v>85</v>
      </c>
      <c r="X76" s="764">
        <f t="shared" si="88"/>
        <v>209</v>
      </c>
      <c r="Y76" s="764">
        <f t="shared" si="89"/>
        <v>184</v>
      </c>
      <c r="Z76" s="764">
        <f t="shared" si="90"/>
        <v>374</v>
      </c>
      <c r="AA76" s="764">
        <f t="shared" si="91"/>
        <v>428</v>
      </c>
      <c r="AB76" s="764">
        <f t="shared" si="92"/>
        <v>1656</v>
      </c>
      <c r="AC76" s="764">
        <f t="shared" si="93"/>
        <v>1496</v>
      </c>
      <c r="AD76" s="764">
        <f t="shared" si="94"/>
        <v>1779</v>
      </c>
      <c r="AE76" s="764">
        <f t="shared" si="95"/>
        <v>1625</v>
      </c>
      <c r="AF76" s="764">
        <f t="shared" si="96"/>
        <v>1353</v>
      </c>
      <c r="AG76" s="764">
        <f t="shared" si="97"/>
        <v>1321</v>
      </c>
      <c r="AH76" s="764">
        <f t="shared" si="98"/>
        <v>793</v>
      </c>
      <c r="AI76" s="764">
        <f t="shared" si="99"/>
        <v>726</v>
      </c>
      <c r="AJ76" s="764">
        <f t="shared" si="100"/>
        <v>428</v>
      </c>
      <c r="AK76" s="764">
        <f t="shared" si="101"/>
        <v>356</v>
      </c>
      <c r="AL76" s="764">
        <f t="shared" si="102"/>
        <v>192</v>
      </c>
      <c r="AM76" s="764">
        <f t="shared" si="103"/>
        <v>184</v>
      </c>
      <c r="AN76" s="764">
        <f t="shared" si="104"/>
        <v>66</v>
      </c>
      <c r="AO76" s="764">
        <f t="shared" si="105"/>
        <v>80</v>
      </c>
      <c r="AP76" s="764">
        <f t="shared" si="106"/>
        <v>5</v>
      </c>
      <c r="AQ76" s="764">
        <f t="shared" si="107"/>
        <v>15</v>
      </c>
      <c r="AR76" s="764">
        <f t="shared" si="128"/>
        <v>168</v>
      </c>
      <c r="AT76" s="16" t="s">
        <v>85</v>
      </c>
      <c r="AU76" s="13">
        <v>4</v>
      </c>
      <c r="AV76" s="13">
        <v>28</v>
      </c>
      <c r="AW76" s="13">
        <v>28</v>
      </c>
      <c r="AX76" s="13">
        <v>16</v>
      </c>
      <c r="AY76" s="13">
        <v>17</v>
      </c>
      <c r="AZ76" s="13">
        <v>23</v>
      </c>
      <c r="BA76" s="13">
        <v>17</v>
      </c>
      <c r="BB76" s="13">
        <v>17</v>
      </c>
      <c r="BC76" s="13">
        <v>14</v>
      </c>
      <c r="BD76" s="13">
        <v>20</v>
      </c>
      <c r="BE76" s="13">
        <v>16</v>
      </c>
      <c r="BF76" s="13">
        <v>24</v>
      </c>
      <c r="BG76" s="13">
        <v>27</v>
      </c>
      <c r="BH76" s="13">
        <v>27</v>
      </c>
      <c r="BI76" s="13">
        <v>32</v>
      </c>
      <c r="BJ76" s="13">
        <v>45</v>
      </c>
      <c r="BK76" s="13">
        <v>41</v>
      </c>
      <c r="BL76" s="13">
        <v>57</v>
      </c>
      <c r="BM76" s="13">
        <v>70</v>
      </c>
      <c r="BN76" s="13">
        <v>89</v>
      </c>
      <c r="BO76" s="13">
        <v>100</v>
      </c>
      <c r="BP76" s="13">
        <v>126</v>
      </c>
      <c r="BQ76" s="13">
        <v>120</v>
      </c>
      <c r="BR76" s="13">
        <v>155</v>
      </c>
      <c r="BS76" s="13">
        <v>140</v>
      </c>
      <c r="BT76" s="13">
        <v>146</v>
      </c>
      <c r="BU76" s="13">
        <v>178</v>
      </c>
      <c r="BV76" s="13">
        <v>181</v>
      </c>
      <c r="BW76" s="13">
        <v>164</v>
      </c>
      <c r="BX76" s="13">
        <v>186</v>
      </c>
      <c r="BY76" s="13">
        <v>185</v>
      </c>
      <c r="BZ76" s="13">
        <v>169</v>
      </c>
      <c r="CA76" s="13">
        <v>188</v>
      </c>
      <c r="CB76" s="13">
        <v>139</v>
      </c>
      <c r="CC76" s="13">
        <v>170</v>
      </c>
      <c r="CD76" s="13">
        <v>158</v>
      </c>
      <c r="CE76" s="13">
        <v>146</v>
      </c>
      <c r="CF76" s="13">
        <v>145</v>
      </c>
      <c r="CG76" s="13">
        <v>164</v>
      </c>
      <c r="CH76" s="13">
        <v>161</v>
      </c>
      <c r="CI76" s="13">
        <v>166</v>
      </c>
      <c r="CJ76" s="13">
        <v>144</v>
      </c>
      <c r="CK76" s="13">
        <v>148</v>
      </c>
      <c r="CL76" s="13">
        <v>150</v>
      </c>
      <c r="CM76" s="13">
        <v>142</v>
      </c>
      <c r="CN76" s="13">
        <v>126</v>
      </c>
      <c r="CO76" s="13">
        <v>142</v>
      </c>
      <c r="CP76" s="13">
        <v>105</v>
      </c>
      <c r="CQ76" s="13">
        <v>100</v>
      </c>
      <c r="CR76" s="13">
        <v>98</v>
      </c>
      <c r="CS76" s="13">
        <v>91</v>
      </c>
      <c r="CT76" s="13">
        <v>69</v>
      </c>
      <c r="CU76" s="13">
        <v>98</v>
      </c>
      <c r="CV76" s="13">
        <v>73</v>
      </c>
      <c r="CW76" s="13">
        <v>87</v>
      </c>
      <c r="CX76" s="13">
        <v>61</v>
      </c>
      <c r="CY76" s="13">
        <v>68</v>
      </c>
      <c r="CZ76" s="13">
        <v>61</v>
      </c>
      <c r="DA76" s="13">
        <v>67</v>
      </c>
      <c r="DB76" s="13">
        <v>51</v>
      </c>
      <c r="DC76" s="13">
        <v>53</v>
      </c>
      <c r="DD76" s="13">
        <v>37</v>
      </c>
      <c r="DE76" s="13">
        <v>46</v>
      </c>
      <c r="DF76" s="13">
        <v>38</v>
      </c>
      <c r="DG76" s="13">
        <v>41</v>
      </c>
      <c r="DH76" s="13">
        <v>37</v>
      </c>
      <c r="DI76" s="13">
        <v>31</v>
      </c>
      <c r="DJ76" s="13">
        <v>26</v>
      </c>
      <c r="DK76" s="13">
        <v>25</v>
      </c>
      <c r="DL76" s="13">
        <v>22</v>
      </c>
      <c r="DM76" s="13">
        <v>27</v>
      </c>
      <c r="DN76" s="13">
        <v>29</v>
      </c>
      <c r="DO76" s="13">
        <v>20</v>
      </c>
      <c r="DP76" s="13">
        <v>8</v>
      </c>
      <c r="DQ76" s="13">
        <v>20</v>
      </c>
      <c r="DR76" s="13">
        <v>18</v>
      </c>
      <c r="DS76" s="13">
        <v>16</v>
      </c>
      <c r="DT76" s="13">
        <v>14</v>
      </c>
      <c r="DU76" s="13">
        <v>18</v>
      </c>
      <c r="DV76" s="13">
        <v>14</v>
      </c>
      <c r="DW76" s="13">
        <v>11</v>
      </c>
      <c r="DX76" s="13">
        <v>12</v>
      </c>
      <c r="DY76" s="13">
        <v>9</v>
      </c>
      <c r="DZ76" s="13">
        <v>5</v>
      </c>
      <c r="EA76" s="13">
        <v>10</v>
      </c>
      <c r="EB76" s="13">
        <v>12</v>
      </c>
      <c r="EC76" s="13">
        <v>6</v>
      </c>
      <c r="ED76" s="13">
        <v>6</v>
      </c>
      <c r="EE76" s="13">
        <v>4</v>
      </c>
      <c r="EF76" s="13">
        <v>5</v>
      </c>
      <c r="EG76" s="13">
        <v>4</v>
      </c>
      <c r="EH76" s="13">
        <v>1</v>
      </c>
      <c r="EI76" s="13">
        <v>4</v>
      </c>
      <c r="EJ76" s="13">
        <v>1</v>
      </c>
      <c r="EK76" s="13"/>
      <c r="EL76" s="13">
        <v>2</v>
      </c>
      <c r="EM76" s="13"/>
      <c r="EN76" s="13">
        <v>3</v>
      </c>
      <c r="EO76" s="13"/>
      <c r="EP76" s="13"/>
      <c r="EQ76" s="13"/>
      <c r="ER76" s="13"/>
      <c r="ES76" s="13"/>
      <c r="ET76" s="13"/>
      <c r="EU76" s="13"/>
      <c r="EV76" s="13"/>
      <c r="EW76" s="13"/>
      <c r="EX76" s="13"/>
      <c r="EY76" s="13"/>
      <c r="EZ76" s="13"/>
      <c r="FA76" s="60">
        <v>6415</v>
      </c>
      <c r="FB76" s="13">
        <v>6415</v>
      </c>
      <c r="FC76" s="16" t="s">
        <v>85</v>
      </c>
      <c r="FD76" s="13">
        <v>3</v>
      </c>
      <c r="FE76" s="13">
        <v>30</v>
      </c>
      <c r="FF76" s="13">
        <v>37</v>
      </c>
      <c r="FG76" s="13">
        <v>25</v>
      </c>
      <c r="FH76" s="13">
        <v>14</v>
      </c>
      <c r="FI76" s="13">
        <v>21</v>
      </c>
      <c r="FJ76" s="13">
        <v>18</v>
      </c>
      <c r="FK76" s="13">
        <v>19</v>
      </c>
      <c r="FL76" s="13">
        <v>22</v>
      </c>
      <c r="FM76" s="13">
        <v>20</v>
      </c>
      <c r="FN76" s="13">
        <v>21</v>
      </c>
      <c r="FO76" s="13">
        <v>18</v>
      </c>
      <c r="FP76" s="13">
        <v>29</v>
      </c>
      <c r="FQ76" s="13">
        <v>27</v>
      </c>
      <c r="FR76" s="13">
        <v>24</v>
      </c>
      <c r="FS76" s="13">
        <v>27</v>
      </c>
      <c r="FT76" s="13">
        <v>48</v>
      </c>
      <c r="FU76" s="13">
        <v>58</v>
      </c>
      <c r="FV76" s="13">
        <v>61</v>
      </c>
      <c r="FW76" s="13">
        <v>61</v>
      </c>
      <c r="FX76" s="13">
        <v>93</v>
      </c>
      <c r="FY76" s="13">
        <v>119</v>
      </c>
      <c r="FZ76" s="13">
        <v>128</v>
      </c>
      <c r="GA76" s="13">
        <v>149</v>
      </c>
      <c r="GB76" s="13">
        <v>170</v>
      </c>
      <c r="GC76" s="13">
        <v>193</v>
      </c>
      <c r="GD76" s="13">
        <v>206</v>
      </c>
      <c r="GE76" s="13">
        <v>193</v>
      </c>
      <c r="GF76" s="13">
        <v>194</v>
      </c>
      <c r="GG76" s="13">
        <v>211</v>
      </c>
      <c r="GH76" s="13">
        <v>185</v>
      </c>
      <c r="GI76" s="13">
        <v>187</v>
      </c>
      <c r="GJ76" s="13">
        <v>170</v>
      </c>
      <c r="GK76" s="13">
        <v>196</v>
      </c>
      <c r="GL76" s="13">
        <v>166</v>
      </c>
      <c r="GM76" s="13">
        <v>199</v>
      </c>
      <c r="GN76" s="13">
        <v>159</v>
      </c>
      <c r="GO76" s="13">
        <v>165</v>
      </c>
      <c r="GP76" s="13">
        <v>173</v>
      </c>
      <c r="GQ76" s="13">
        <v>179</v>
      </c>
      <c r="GR76" s="13">
        <v>158</v>
      </c>
      <c r="GS76" s="13">
        <v>152</v>
      </c>
      <c r="GT76" s="13">
        <v>141</v>
      </c>
      <c r="GU76" s="13">
        <v>157</v>
      </c>
      <c r="GV76" s="13">
        <v>138</v>
      </c>
      <c r="GW76" s="13">
        <v>125</v>
      </c>
      <c r="GX76" s="13">
        <v>119</v>
      </c>
      <c r="GY76" s="13">
        <v>120</v>
      </c>
      <c r="GZ76" s="13">
        <v>125</v>
      </c>
      <c r="HA76" s="13">
        <v>118</v>
      </c>
      <c r="HB76" s="13">
        <v>122</v>
      </c>
      <c r="HC76" s="13">
        <v>93</v>
      </c>
      <c r="HD76" s="13">
        <v>86</v>
      </c>
      <c r="HE76" s="13">
        <v>67</v>
      </c>
      <c r="HF76" s="13">
        <v>79</v>
      </c>
      <c r="HG76" s="13">
        <v>90</v>
      </c>
      <c r="HH76" s="13">
        <v>57</v>
      </c>
      <c r="HI76" s="13">
        <v>59</v>
      </c>
      <c r="HJ76" s="13">
        <v>70</v>
      </c>
      <c r="HK76" s="13">
        <v>70</v>
      </c>
      <c r="HL76" s="13">
        <v>77</v>
      </c>
      <c r="HM76" s="13">
        <v>56</v>
      </c>
      <c r="HN76" s="13">
        <v>49</v>
      </c>
      <c r="HO76" s="13">
        <v>49</v>
      </c>
      <c r="HP76" s="13">
        <v>52</v>
      </c>
      <c r="HQ76" s="13">
        <v>32</v>
      </c>
      <c r="HR76" s="13">
        <v>36</v>
      </c>
      <c r="HS76" s="13">
        <v>29</v>
      </c>
      <c r="HT76" s="13">
        <v>20</v>
      </c>
      <c r="HU76" s="13">
        <v>28</v>
      </c>
      <c r="HV76" s="13">
        <v>26</v>
      </c>
      <c r="HW76" s="13">
        <v>29</v>
      </c>
      <c r="HX76" s="13">
        <v>25</v>
      </c>
      <c r="HY76" s="13">
        <v>22</v>
      </c>
      <c r="HZ76" s="13">
        <v>25</v>
      </c>
      <c r="IA76" s="13">
        <v>18</v>
      </c>
      <c r="IB76" s="13">
        <v>13</v>
      </c>
      <c r="IC76" s="13">
        <v>12</v>
      </c>
      <c r="ID76" s="13">
        <v>11</v>
      </c>
      <c r="IE76" s="13">
        <v>11</v>
      </c>
      <c r="IF76" s="13">
        <v>11</v>
      </c>
      <c r="IG76" s="13">
        <v>10</v>
      </c>
      <c r="IH76" s="13">
        <v>10</v>
      </c>
      <c r="II76" s="13">
        <v>6</v>
      </c>
      <c r="IJ76" s="13">
        <v>7</v>
      </c>
      <c r="IK76" s="13">
        <v>7</v>
      </c>
      <c r="IL76" s="13">
        <v>5</v>
      </c>
      <c r="IM76" s="13">
        <v>3</v>
      </c>
      <c r="IN76" s="13">
        <v>5</v>
      </c>
      <c r="IO76" s="13">
        <v>2</v>
      </c>
      <c r="IP76" s="13"/>
      <c r="IQ76" s="13">
        <v>3</v>
      </c>
      <c r="IR76" s="13">
        <v>1</v>
      </c>
      <c r="IS76" s="13">
        <v>1</v>
      </c>
      <c r="IT76" s="13"/>
      <c r="IU76" s="13"/>
      <c r="IV76" s="13"/>
      <c r="IW76" s="13"/>
      <c r="IX76" s="13"/>
      <c r="IY76" s="13"/>
      <c r="IZ76" s="13"/>
      <c r="JA76" s="13"/>
      <c r="JB76" s="13"/>
      <c r="JC76" s="13"/>
      <c r="JD76" s="13"/>
      <c r="JE76" s="13"/>
      <c r="JF76" s="60">
        <v>6855</v>
      </c>
      <c r="JG76" s="13">
        <v>19</v>
      </c>
      <c r="JH76" s="13">
        <v>12</v>
      </c>
      <c r="JI76" s="13">
        <v>3</v>
      </c>
      <c r="JJ76" s="13"/>
      <c r="JK76" s="13"/>
      <c r="JL76" s="13">
        <v>1</v>
      </c>
      <c r="JM76" s="13"/>
      <c r="JN76" s="13"/>
      <c r="JO76" s="13"/>
      <c r="JP76" s="13"/>
      <c r="JQ76" s="13"/>
      <c r="JR76" s="13">
        <v>1</v>
      </c>
      <c r="JS76" s="13"/>
      <c r="JT76" s="13">
        <v>1</v>
      </c>
      <c r="JU76" s="13"/>
      <c r="JV76" s="13"/>
      <c r="JW76" s="13"/>
      <c r="JX76" s="13"/>
      <c r="JY76" s="13">
        <v>2</v>
      </c>
      <c r="JZ76" s="13">
        <v>1</v>
      </c>
      <c r="KA76" s="13">
        <v>1</v>
      </c>
      <c r="KB76" s="13">
        <v>3</v>
      </c>
      <c r="KC76" s="13">
        <v>4</v>
      </c>
      <c r="KD76" s="13">
        <v>1</v>
      </c>
      <c r="KE76" s="13">
        <v>5</v>
      </c>
      <c r="KF76" s="13">
        <v>6</v>
      </c>
      <c r="KG76" s="13">
        <v>3</v>
      </c>
      <c r="KH76" s="13">
        <v>1</v>
      </c>
      <c r="KI76" s="13">
        <v>2</v>
      </c>
      <c r="KJ76" s="13">
        <v>3</v>
      </c>
      <c r="KK76" s="13">
        <v>2</v>
      </c>
      <c r="KL76" s="13">
        <v>2</v>
      </c>
      <c r="KM76" s="13">
        <v>6</v>
      </c>
      <c r="KN76" s="13">
        <v>3</v>
      </c>
      <c r="KO76" s="13">
        <v>1</v>
      </c>
      <c r="KP76" s="13">
        <v>3</v>
      </c>
      <c r="KQ76" s="13">
        <v>1</v>
      </c>
      <c r="KR76" s="13"/>
      <c r="KS76" s="13"/>
      <c r="KT76" s="13">
        <v>1</v>
      </c>
      <c r="KU76" s="13">
        <v>4</v>
      </c>
      <c r="KV76" s="13">
        <v>1</v>
      </c>
      <c r="KW76" s="13">
        <v>1</v>
      </c>
      <c r="KX76" s="13">
        <v>2</v>
      </c>
      <c r="KY76" s="13">
        <v>2</v>
      </c>
      <c r="KZ76" s="13">
        <v>1</v>
      </c>
      <c r="LA76" s="13">
        <v>2</v>
      </c>
      <c r="LB76" s="13">
        <v>3</v>
      </c>
      <c r="LC76" s="13">
        <v>4</v>
      </c>
      <c r="LD76" s="13">
        <v>3</v>
      </c>
      <c r="LE76" s="13">
        <v>1</v>
      </c>
      <c r="LF76" s="13"/>
      <c r="LG76" s="13">
        <v>1</v>
      </c>
      <c r="LH76" s="13">
        <v>1</v>
      </c>
      <c r="LI76" s="13">
        <v>1</v>
      </c>
      <c r="LJ76" s="13">
        <v>2</v>
      </c>
      <c r="LK76" s="13"/>
      <c r="LL76" s="13">
        <v>1</v>
      </c>
      <c r="LM76" s="13">
        <v>1</v>
      </c>
      <c r="LN76" s="13"/>
      <c r="LO76" s="13">
        <v>3</v>
      </c>
      <c r="LP76" s="13"/>
      <c r="LQ76" s="13"/>
      <c r="LR76" s="13">
        <v>2</v>
      </c>
      <c r="LS76" s="13">
        <v>2</v>
      </c>
      <c r="LT76" s="13"/>
      <c r="LU76" s="13">
        <v>1</v>
      </c>
      <c r="LV76" s="13">
        <v>4</v>
      </c>
      <c r="LW76" s="13"/>
      <c r="LX76" s="13"/>
      <c r="LY76" s="13"/>
      <c r="LZ76" s="13">
        <v>4</v>
      </c>
      <c r="MA76" s="13"/>
      <c r="MB76" s="13"/>
      <c r="MC76" s="13"/>
      <c r="MD76" s="13">
        <v>1</v>
      </c>
      <c r="ME76" s="13">
        <v>1</v>
      </c>
      <c r="MF76" s="13"/>
      <c r="MG76" s="13"/>
      <c r="MH76" s="13"/>
      <c r="MI76" s="13">
        <v>2</v>
      </c>
      <c r="MJ76" s="13">
        <v>2</v>
      </c>
      <c r="MK76" s="13">
        <v>1</v>
      </c>
      <c r="ML76" s="13">
        <v>4</v>
      </c>
      <c r="MM76" s="13">
        <v>2</v>
      </c>
      <c r="MN76" s="13"/>
      <c r="MO76" s="13"/>
      <c r="MP76" s="13">
        <v>4</v>
      </c>
      <c r="MQ76" s="13">
        <v>4</v>
      </c>
      <c r="MR76" s="13">
        <v>2</v>
      </c>
      <c r="MS76" s="13">
        <v>2</v>
      </c>
      <c r="MT76" s="13">
        <v>1</v>
      </c>
      <c r="MU76" s="13"/>
      <c r="MV76" s="13"/>
      <c r="MW76" s="13">
        <v>3</v>
      </c>
      <c r="MX76" s="13">
        <v>2</v>
      </c>
      <c r="MY76" s="13"/>
      <c r="MZ76" s="13"/>
      <c r="NA76" s="13">
        <v>1</v>
      </c>
      <c r="NB76" s="13">
        <v>1</v>
      </c>
      <c r="NC76" s="13"/>
      <c r="ND76" s="13"/>
      <c r="NE76" s="13"/>
      <c r="NF76" s="13"/>
      <c r="NG76" s="13"/>
      <c r="NH76" s="13"/>
      <c r="NI76" s="13"/>
      <c r="NJ76" s="60">
        <v>168</v>
      </c>
      <c r="NK76" s="13">
        <v>7023</v>
      </c>
      <c r="NL76" s="448"/>
      <c r="NM76" s="448"/>
      <c r="NN76" s="448"/>
    </row>
    <row r="77" spans="1:378">
      <c r="A77" s="8" t="s">
        <v>88</v>
      </c>
      <c r="B77" s="281">
        <f t="shared" si="108"/>
        <v>19</v>
      </c>
      <c r="C77" s="281">
        <f t="shared" si="109"/>
        <v>13</v>
      </c>
      <c r="D77" s="281">
        <f t="shared" si="110"/>
        <v>65</v>
      </c>
      <c r="E77" s="281">
        <f t="shared" si="111"/>
        <v>69</v>
      </c>
      <c r="F77" s="281">
        <f t="shared" si="112"/>
        <v>211</v>
      </c>
      <c r="G77" s="281">
        <f t="shared" si="113"/>
        <v>259</v>
      </c>
      <c r="H77" s="281">
        <f t="shared" si="114"/>
        <v>240</v>
      </c>
      <c r="I77" s="281">
        <f t="shared" si="115"/>
        <v>256</v>
      </c>
      <c r="J77" s="281">
        <f t="shared" si="116"/>
        <v>213</v>
      </c>
      <c r="K77" s="281">
        <f t="shared" si="117"/>
        <v>238</v>
      </c>
      <c r="L77" s="281">
        <f t="shared" si="118"/>
        <v>167</v>
      </c>
      <c r="M77" s="281">
        <f t="shared" si="119"/>
        <v>182</v>
      </c>
      <c r="N77" s="281">
        <f t="shared" si="120"/>
        <v>134</v>
      </c>
      <c r="O77" s="281">
        <f t="shared" si="121"/>
        <v>126</v>
      </c>
      <c r="P77" s="281">
        <f t="shared" si="122"/>
        <v>86</v>
      </c>
      <c r="Q77" s="281">
        <f t="shared" si="123"/>
        <v>62</v>
      </c>
      <c r="R77" s="281">
        <f t="shared" si="124"/>
        <v>31</v>
      </c>
      <c r="S77" s="281">
        <f t="shared" si="125"/>
        <v>37</v>
      </c>
      <c r="T77" s="281">
        <f t="shared" si="126"/>
        <v>3</v>
      </c>
      <c r="U77" s="281">
        <f t="shared" si="127"/>
        <v>16</v>
      </c>
      <c r="W77" s="16" t="s">
        <v>86</v>
      </c>
      <c r="X77" s="764">
        <f t="shared" si="88"/>
        <v>240</v>
      </c>
      <c r="Y77" s="764">
        <f t="shared" si="89"/>
        <v>228</v>
      </c>
      <c r="Z77" s="764">
        <f t="shared" si="90"/>
        <v>630</v>
      </c>
      <c r="AA77" s="764">
        <f t="shared" si="91"/>
        <v>752</v>
      </c>
      <c r="AB77" s="764">
        <f t="shared" si="92"/>
        <v>3439</v>
      </c>
      <c r="AC77" s="764">
        <f t="shared" si="93"/>
        <v>3097</v>
      </c>
      <c r="AD77" s="764">
        <f t="shared" si="94"/>
        <v>3932</v>
      </c>
      <c r="AE77" s="764">
        <f t="shared" si="95"/>
        <v>3404</v>
      </c>
      <c r="AF77" s="764">
        <f t="shared" si="96"/>
        <v>2951</v>
      </c>
      <c r="AG77" s="764">
        <f t="shared" si="97"/>
        <v>2769</v>
      </c>
      <c r="AH77" s="764">
        <f t="shared" si="98"/>
        <v>1944</v>
      </c>
      <c r="AI77" s="764">
        <f t="shared" si="99"/>
        <v>1775</v>
      </c>
      <c r="AJ77" s="764">
        <f t="shared" si="100"/>
        <v>952</v>
      </c>
      <c r="AK77" s="764">
        <f t="shared" si="101"/>
        <v>844</v>
      </c>
      <c r="AL77" s="764">
        <f t="shared" si="102"/>
        <v>397</v>
      </c>
      <c r="AM77" s="764">
        <f t="shared" si="103"/>
        <v>365</v>
      </c>
      <c r="AN77" s="764">
        <f t="shared" si="104"/>
        <v>108</v>
      </c>
      <c r="AO77" s="764">
        <f t="shared" si="105"/>
        <v>137</v>
      </c>
      <c r="AP77" s="764">
        <f t="shared" si="106"/>
        <v>13</v>
      </c>
      <c r="AQ77" s="764">
        <f t="shared" si="107"/>
        <v>36</v>
      </c>
      <c r="AR77" s="764">
        <f t="shared" si="128"/>
        <v>440</v>
      </c>
      <c r="AT77" s="16" t="s">
        <v>86</v>
      </c>
      <c r="AU77" s="13">
        <v>6</v>
      </c>
      <c r="AV77" s="13">
        <v>43</v>
      </c>
      <c r="AW77" s="13">
        <v>35</v>
      </c>
      <c r="AX77" s="13">
        <v>22</v>
      </c>
      <c r="AY77" s="13">
        <v>18</v>
      </c>
      <c r="AZ77" s="13">
        <v>18</v>
      </c>
      <c r="BA77" s="13">
        <v>24</v>
      </c>
      <c r="BB77" s="13">
        <v>17</v>
      </c>
      <c r="BC77" s="13">
        <v>19</v>
      </c>
      <c r="BD77" s="13">
        <v>26</v>
      </c>
      <c r="BE77" s="13">
        <v>23</v>
      </c>
      <c r="BF77" s="13">
        <v>24</v>
      </c>
      <c r="BG77" s="13">
        <v>24</v>
      </c>
      <c r="BH77" s="13">
        <v>29</v>
      </c>
      <c r="BI77" s="13">
        <v>46</v>
      </c>
      <c r="BJ77" s="13">
        <v>67</v>
      </c>
      <c r="BK77" s="13">
        <v>102</v>
      </c>
      <c r="BL77" s="13">
        <v>112</v>
      </c>
      <c r="BM77" s="13">
        <v>160</v>
      </c>
      <c r="BN77" s="13">
        <v>165</v>
      </c>
      <c r="BO77" s="13">
        <v>199</v>
      </c>
      <c r="BP77" s="13">
        <v>235</v>
      </c>
      <c r="BQ77" s="13">
        <v>278</v>
      </c>
      <c r="BR77" s="13">
        <v>298</v>
      </c>
      <c r="BS77" s="13">
        <v>330</v>
      </c>
      <c r="BT77" s="13">
        <v>336</v>
      </c>
      <c r="BU77" s="13">
        <v>348</v>
      </c>
      <c r="BV77" s="13">
        <v>340</v>
      </c>
      <c r="BW77" s="13">
        <v>370</v>
      </c>
      <c r="BX77" s="13">
        <v>363</v>
      </c>
      <c r="BY77" s="13">
        <v>393</v>
      </c>
      <c r="BZ77" s="13">
        <v>344</v>
      </c>
      <c r="CA77" s="13">
        <v>354</v>
      </c>
      <c r="CB77" s="13">
        <v>361</v>
      </c>
      <c r="CC77" s="13">
        <v>322</v>
      </c>
      <c r="CD77" s="13">
        <v>322</v>
      </c>
      <c r="CE77" s="13">
        <v>316</v>
      </c>
      <c r="CF77" s="13">
        <v>307</v>
      </c>
      <c r="CG77" s="13">
        <v>337</v>
      </c>
      <c r="CH77" s="13">
        <v>348</v>
      </c>
      <c r="CI77" s="13">
        <v>305</v>
      </c>
      <c r="CJ77" s="13">
        <v>293</v>
      </c>
      <c r="CK77" s="13">
        <v>294</v>
      </c>
      <c r="CL77" s="13">
        <v>285</v>
      </c>
      <c r="CM77" s="13">
        <v>280</v>
      </c>
      <c r="CN77" s="13">
        <v>254</v>
      </c>
      <c r="CO77" s="13">
        <v>253</v>
      </c>
      <c r="CP77" s="13">
        <v>260</v>
      </c>
      <c r="CQ77" s="13">
        <v>253</v>
      </c>
      <c r="CR77" s="13">
        <v>292</v>
      </c>
      <c r="CS77" s="13">
        <v>221</v>
      </c>
      <c r="CT77" s="13">
        <v>223</v>
      </c>
      <c r="CU77" s="13">
        <v>173</v>
      </c>
      <c r="CV77" s="13">
        <v>193</v>
      </c>
      <c r="CW77" s="13">
        <v>188</v>
      </c>
      <c r="CX77" s="13">
        <v>186</v>
      </c>
      <c r="CY77" s="13">
        <v>170</v>
      </c>
      <c r="CZ77" s="13">
        <v>126</v>
      </c>
      <c r="DA77" s="13">
        <v>153</v>
      </c>
      <c r="DB77" s="13">
        <v>142</v>
      </c>
      <c r="DC77" s="13">
        <v>107</v>
      </c>
      <c r="DD77" s="13">
        <v>103</v>
      </c>
      <c r="DE77" s="13">
        <v>124</v>
      </c>
      <c r="DF77" s="13">
        <v>93</v>
      </c>
      <c r="DG77" s="13">
        <v>87</v>
      </c>
      <c r="DH77" s="13">
        <v>68</v>
      </c>
      <c r="DI77" s="13">
        <v>88</v>
      </c>
      <c r="DJ77" s="13">
        <v>64</v>
      </c>
      <c r="DK77" s="13">
        <v>52</v>
      </c>
      <c r="DL77" s="13">
        <v>58</v>
      </c>
      <c r="DM77" s="13">
        <v>43</v>
      </c>
      <c r="DN77" s="13">
        <v>61</v>
      </c>
      <c r="DO77" s="13">
        <v>39</v>
      </c>
      <c r="DP77" s="13">
        <v>39</v>
      </c>
      <c r="DQ77" s="13">
        <v>38</v>
      </c>
      <c r="DR77" s="13">
        <v>28</v>
      </c>
      <c r="DS77" s="13">
        <v>38</v>
      </c>
      <c r="DT77" s="13">
        <v>23</v>
      </c>
      <c r="DU77" s="13">
        <v>33</v>
      </c>
      <c r="DV77" s="13">
        <v>23</v>
      </c>
      <c r="DW77" s="13">
        <v>23</v>
      </c>
      <c r="DX77" s="13">
        <v>22</v>
      </c>
      <c r="DY77" s="13">
        <v>14</v>
      </c>
      <c r="DZ77" s="13">
        <v>9</v>
      </c>
      <c r="EA77" s="13">
        <v>12</v>
      </c>
      <c r="EB77" s="13">
        <v>12</v>
      </c>
      <c r="EC77" s="13">
        <v>18</v>
      </c>
      <c r="ED77" s="13">
        <v>17</v>
      </c>
      <c r="EE77" s="13">
        <v>7</v>
      </c>
      <c r="EF77" s="13">
        <v>3</v>
      </c>
      <c r="EG77" s="13">
        <v>8</v>
      </c>
      <c r="EH77" s="13">
        <v>6</v>
      </c>
      <c r="EI77" s="13">
        <v>7</v>
      </c>
      <c r="EJ77" s="13">
        <v>1</v>
      </c>
      <c r="EK77" s="13">
        <v>1</v>
      </c>
      <c r="EL77" s="13">
        <v>2</v>
      </c>
      <c r="EM77" s="13">
        <v>4</v>
      </c>
      <c r="EN77" s="13">
        <v>2</v>
      </c>
      <c r="EO77" s="13">
        <v>1</v>
      </c>
      <c r="EP77" s="13">
        <v>2</v>
      </c>
      <c r="EQ77" s="13"/>
      <c r="ER77" s="13"/>
      <c r="ES77" s="13"/>
      <c r="ET77" s="13">
        <v>1</v>
      </c>
      <c r="EU77" s="13"/>
      <c r="EV77" s="13"/>
      <c r="EW77" s="13"/>
      <c r="EX77" s="13">
        <v>1</v>
      </c>
      <c r="EY77" s="13"/>
      <c r="EZ77" s="13"/>
      <c r="FA77" s="60">
        <v>13407</v>
      </c>
      <c r="FB77" s="13">
        <v>13407</v>
      </c>
      <c r="FC77" s="16" t="s">
        <v>86</v>
      </c>
      <c r="FD77" s="13">
        <v>8</v>
      </c>
      <c r="FE77" s="13">
        <v>34</v>
      </c>
      <c r="FF77" s="13">
        <v>37</v>
      </c>
      <c r="FG77" s="13">
        <v>23</v>
      </c>
      <c r="FH77" s="13">
        <v>19</v>
      </c>
      <c r="FI77" s="13">
        <v>30</v>
      </c>
      <c r="FJ77" s="13">
        <v>23</v>
      </c>
      <c r="FK77" s="13">
        <v>22</v>
      </c>
      <c r="FL77" s="13">
        <v>20</v>
      </c>
      <c r="FM77" s="13">
        <v>24</v>
      </c>
      <c r="FN77" s="13">
        <v>20</v>
      </c>
      <c r="FO77" s="13">
        <v>22</v>
      </c>
      <c r="FP77" s="13">
        <v>33</v>
      </c>
      <c r="FQ77" s="13">
        <v>38</v>
      </c>
      <c r="FR77" s="13">
        <v>45</v>
      </c>
      <c r="FS77" s="13">
        <v>47</v>
      </c>
      <c r="FT77" s="13">
        <v>60</v>
      </c>
      <c r="FU77" s="13">
        <v>101</v>
      </c>
      <c r="FV77" s="13">
        <v>130</v>
      </c>
      <c r="FW77" s="13">
        <v>134</v>
      </c>
      <c r="FX77" s="13">
        <v>200</v>
      </c>
      <c r="FY77" s="13">
        <v>252</v>
      </c>
      <c r="FZ77" s="13">
        <v>297</v>
      </c>
      <c r="GA77" s="13">
        <v>301</v>
      </c>
      <c r="GB77" s="13">
        <v>360</v>
      </c>
      <c r="GC77" s="13">
        <v>372</v>
      </c>
      <c r="GD77" s="13">
        <v>385</v>
      </c>
      <c r="GE77" s="13">
        <v>447</v>
      </c>
      <c r="GF77" s="13">
        <v>412</v>
      </c>
      <c r="GG77" s="13">
        <v>413</v>
      </c>
      <c r="GH77" s="13">
        <v>487</v>
      </c>
      <c r="GI77" s="13">
        <v>434</v>
      </c>
      <c r="GJ77" s="13">
        <v>416</v>
      </c>
      <c r="GK77" s="13">
        <v>412</v>
      </c>
      <c r="GL77" s="13">
        <v>388</v>
      </c>
      <c r="GM77" s="13">
        <v>371</v>
      </c>
      <c r="GN77" s="13">
        <v>357</v>
      </c>
      <c r="GO77" s="13">
        <v>314</v>
      </c>
      <c r="GP77" s="13">
        <v>371</v>
      </c>
      <c r="GQ77" s="13">
        <v>382</v>
      </c>
      <c r="GR77" s="13">
        <v>328</v>
      </c>
      <c r="GS77" s="13">
        <v>356</v>
      </c>
      <c r="GT77" s="13">
        <v>334</v>
      </c>
      <c r="GU77" s="13">
        <v>311</v>
      </c>
      <c r="GV77" s="13">
        <v>303</v>
      </c>
      <c r="GW77" s="13">
        <v>262</v>
      </c>
      <c r="GX77" s="13">
        <v>295</v>
      </c>
      <c r="GY77" s="13">
        <v>255</v>
      </c>
      <c r="GZ77" s="13">
        <v>262</v>
      </c>
      <c r="HA77" s="13">
        <v>245</v>
      </c>
      <c r="HB77" s="13">
        <v>264</v>
      </c>
      <c r="HC77" s="13">
        <v>229</v>
      </c>
      <c r="HD77" s="13">
        <v>233</v>
      </c>
      <c r="HE77" s="13">
        <v>212</v>
      </c>
      <c r="HF77" s="13">
        <v>179</v>
      </c>
      <c r="HG77" s="13">
        <v>198</v>
      </c>
      <c r="HH77" s="13">
        <v>174</v>
      </c>
      <c r="HI77" s="13">
        <v>157</v>
      </c>
      <c r="HJ77" s="13">
        <v>166</v>
      </c>
      <c r="HK77" s="13">
        <v>132</v>
      </c>
      <c r="HL77" s="13">
        <v>134</v>
      </c>
      <c r="HM77" s="13">
        <v>111</v>
      </c>
      <c r="HN77" s="13">
        <v>117</v>
      </c>
      <c r="HO77" s="13">
        <v>101</v>
      </c>
      <c r="HP77" s="13">
        <v>95</v>
      </c>
      <c r="HQ77" s="13">
        <v>98</v>
      </c>
      <c r="HR77" s="13">
        <v>84</v>
      </c>
      <c r="HS77" s="13">
        <v>86</v>
      </c>
      <c r="HT77" s="13">
        <v>59</v>
      </c>
      <c r="HU77" s="13">
        <v>67</v>
      </c>
      <c r="HV77" s="13">
        <v>71</v>
      </c>
      <c r="HW77" s="13">
        <v>52</v>
      </c>
      <c r="HX77" s="13">
        <v>37</v>
      </c>
      <c r="HY77" s="13">
        <v>55</v>
      </c>
      <c r="HZ77" s="13">
        <v>37</v>
      </c>
      <c r="IA77" s="13">
        <v>29</v>
      </c>
      <c r="IB77" s="13">
        <v>32</v>
      </c>
      <c r="IC77" s="13">
        <v>30</v>
      </c>
      <c r="ID77" s="13">
        <v>30</v>
      </c>
      <c r="IE77" s="13">
        <v>24</v>
      </c>
      <c r="IF77" s="13">
        <v>9</v>
      </c>
      <c r="IG77" s="13">
        <v>21</v>
      </c>
      <c r="IH77" s="13">
        <v>14</v>
      </c>
      <c r="II77" s="13">
        <v>16</v>
      </c>
      <c r="IJ77" s="13">
        <v>12</v>
      </c>
      <c r="IK77" s="13">
        <v>11</v>
      </c>
      <c r="IL77" s="13">
        <v>10</v>
      </c>
      <c r="IM77" s="13">
        <v>5</v>
      </c>
      <c r="IN77" s="13">
        <v>7</v>
      </c>
      <c r="IO77" s="13">
        <v>3</v>
      </c>
      <c r="IP77" s="13">
        <v>4</v>
      </c>
      <c r="IQ77" s="13">
        <v>4</v>
      </c>
      <c r="IR77" s="13"/>
      <c r="IS77" s="13">
        <v>2</v>
      </c>
      <c r="IT77" s="13">
        <v>2</v>
      </c>
      <c r="IU77" s="13"/>
      <c r="IV77" s="13"/>
      <c r="IW77" s="13"/>
      <c r="IX77" s="13"/>
      <c r="IY77" s="13">
        <v>1</v>
      </c>
      <c r="IZ77" s="13"/>
      <c r="JA77" s="13"/>
      <c r="JB77" s="13"/>
      <c r="JC77" s="13"/>
      <c r="JD77" s="13"/>
      <c r="JE77" s="13">
        <v>1</v>
      </c>
      <c r="JF77" s="60">
        <v>14607</v>
      </c>
      <c r="JG77" s="13">
        <v>22</v>
      </c>
      <c r="JH77" s="13">
        <v>9</v>
      </c>
      <c r="JI77" s="13">
        <v>3</v>
      </c>
      <c r="JJ77" s="13">
        <v>1</v>
      </c>
      <c r="JK77" s="13">
        <v>2</v>
      </c>
      <c r="JL77" s="13"/>
      <c r="JM77" s="13">
        <v>3</v>
      </c>
      <c r="JN77" s="13"/>
      <c r="JO77" s="13">
        <v>1</v>
      </c>
      <c r="JP77" s="13">
        <v>3</v>
      </c>
      <c r="JQ77" s="13">
        <v>2</v>
      </c>
      <c r="JR77" s="13">
        <v>3</v>
      </c>
      <c r="JS77" s="13">
        <v>2</v>
      </c>
      <c r="JT77" s="13">
        <v>3</v>
      </c>
      <c r="JU77" s="13">
        <v>2</v>
      </c>
      <c r="JV77" s="13">
        <v>2</v>
      </c>
      <c r="JW77" s="13">
        <v>2</v>
      </c>
      <c r="JX77" s="13">
        <v>7</v>
      </c>
      <c r="JY77" s="13">
        <v>7</v>
      </c>
      <c r="JZ77" s="13">
        <v>7</v>
      </c>
      <c r="KA77" s="13">
        <v>9</v>
      </c>
      <c r="KB77" s="13">
        <v>21</v>
      </c>
      <c r="KC77" s="13">
        <v>12</v>
      </c>
      <c r="KD77" s="13">
        <v>12</v>
      </c>
      <c r="KE77" s="13">
        <v>11</v>
      </c>
      <c r="KF77" s="13">
        <v>11</v>
      </c>
      <c r="KG77" s="13">
        <v>10</v>
      </c>
      <c r="KH77" s="13">
        <v>5</v>
      </c>
      <c r="KI77" s="13">
        <v>6</v>
      </c>
      <c r="KJ77" s="13">
        <v>9</v>
      </c>
      <c r="KK77" s="13">
        <v>7</v>
      </c>
      <c r="KL77" s="13">
        <v>9</v>
      </c>
      <c r="KM77" s="13">
        <v>13</v>
      </c>
      <c r="KN77" s="13">
        <v>9</v>
      </c>
      <c r="KO77" s="13">
        <v>14</v>
      </c>
      <c r="KP77" s="13">
        <v>12</v>
      </c>
      <c r="KQ77" s="13">
        <v>7</v>
      </c>
      <c r="KR77" s="13">
        <v>8</v>
      </c>
      <c r="KS77" s="13">
        <v>1</v>
      </c>
      <c r="KT77" s="13">
        <v>3</v>
      </c>
      <c r="KU77" s="13">
        <v>7</v>
      </c>
      <c r="KV77" s="13">
        <v>6</v>
      </c>
      <c r="KW77" s="13">
        <v>4</v>
      </c>
      <c r="KX77" s="13">
        <v>6</v>
      </c>
      <c r="KY77" s="13">
        <v>11</v>
      </c>
      <c r="KZ77" s="13">
        <v>8</v>
      </c>
      <c r="LA77" s="13">
        <v>6</v>
      </c>
      <c r="LB77" s="13">
        <v>7</v>
      </c>
      <c r="LC77" s="13">
        <v>6</v>
      </c>
      <c r="LD77" s="13">
        <v>7</v>
      </c>
      <c r="LE77" s="13">
        <v>1</v>
      </c>
      <c r="LF77" s="13">
        <v>1</v>
      </c>
      <c r="LG77" s="13">
        <v>5</v>
      </c>
      <c r="LH77" s="13">
        <v>3</v>
      </c>
      <c r="LI77" s="13">
        <v>3</v>
      </c>
      <c r="LJ77" s="13">
        <v>4</v>
      </c>
      <c r="LK77" s="13">
        <v>3</v>
      </c>
      <c r="LL77" s="13">
        <v>7</v>
      </c>
      <c r="LM77" s="13">
        <v>3</v>
      </c>
      <c r="LN77" s="13">
        <v>3</v>
      </c>
      <c r="LO77" s="13">
        <v>3</v>
      </c>
      <c r="LP77" s="13">
        <v>6</v>
      </c>
      <c r="LQ77" s="13">
        <v>2</v>
      </c>
      <c r="LR77" s="13">
        <v>3</v>
      </c>
      <c r="LS77" s="13">
        <v>2</v>
      </c>
      <c r="LT77" s="13">
        <v>2</v>
      </c>
      <c r="LU77" s="13">
        <v>2</v>
      </c>
      <c r="LV77" s="13">
        <v>3</v>
      </c>
      <c r="LW77" s="13">
        <v>1</v>
      </c>
      <c r="LX77" s="13"/>
      <c r="LY77" s="13">
        <v>1</v>
      </c>
      <c r="LZ77" s="13">
        <v>4</v>
      </c>
      <c r="MA77" s="13">
        <v>2</v>
      </c>
      <c r="MB77" s="13"/>
      <c r="MC77" s="13">
        <v>1</v>
      </c>
      <c r="MD77" s="13"/>
      <c r="ME77" s="13">
        <v>2</v>
      </c>
      <c r="MF77" s="13">
        <v>4</v>
      </c>
      <c r="MG77" s="13">
        <v>4</v>
      </c>
      <c r="MH77" s="13">
        <v>1</v>
      </c>
      <c r="MI77" s="13">
        <v>2</v>
      </c>
      <c r="MJ77" s="13"/>
      <c r="MK77" s="13">
        <v>2</v>
      </c>
      <c r="ML77" s="13">
        <v>4</v>
      </c>
      <c r="MM77" s="13">
        <v>1</v>
      </c>
      <c r="MN77" s="13">
        <v>2</v>
      </c>
      <c r="MO77" s="13">
        <v>1</v>
      </c>
      <c r="MP77" s="13">
        <v>3</v>
      </c>
      <c r="MQ77" s="13">
        <v>2</v>
      </c>
      <c r="MR77" s="13">
        <v>2</v>
      </c>
      <c r="MS77" s="13"/>
      <c r="MT77" s="13"/>
      <c r="MU77" s="13">
        <v>1</v>
      </c>
      <c r="MV77" s="13">
        <v>1</v>
      </c>
      <c r="MW77" s="13">
        <v>1</v>
      </c>
      <c r="MX77" s="13"/>
      <c r="MY77" s="13"/>
      <c r="MZ77" s="13">
        <v>1</v>
      </c>
      <c r="NA77" s="13">
        <v>1</v>
      </c>
      <c r="NB77" s="13">
        <v>1</v>
      </c>
      <c r="NC77" s="13"/>
      <c r="ND77" s="13"/>
      <c r="NE77" s="13"/>
      <c r="NF77" s="13"/>
      <c r="NG77" s="13"/>
      <c r="NH77" s="13"/>
      <c r="NI77" s="13"/>
      <c r="NJ77" s="60">
        <v>439</v>
      </c>
      <c r="NK77" s="13">
        <v>15046</v>
      </c>
      <c r="NL77" s="448"/>
      <c r="NM77" s="448"/>
      <c r="NN77" s="448"/>
    </row>
    <row r="78" spans="1:378">
      <c r="A78" s="8" t="s">
        <v>89</v>
      </c>
      <c r="B78" s="281">
        <f t="shared" si="108"/>
        <v>5</v>
      </c>
      <c r="C78" s="281">
        <f t="shared" si="109"/>
        <v>4</v>
      </c>
      <c r="D78" s="281">
        <f t="shared" si="110"/>
        <v>5</v>
      </c>
      <c r="E78" s="281">
        <f t="shared" si="111"/>
        <v>16</v>
      </c>
      <c r="F78" s="281">
        <f t="shared" si="112"/>
        <v>52</v>
      </c>
      <c r="G78" s="281">
        <f t="shared" si="113"/>
        <v>68</v>
      </c>
      <c r="H78" s="281">
        <f t="shared" si="114"/>
        <v>65</v>
      </c>
      <c r="I78" s="281">
        <f t="shared" si="115"/>
        <v>81</v>
      </c>
      <c r="J78" s="281">
        <f t="shared" si="116"/>
        <v>78</v>
      </c>
      <c r="K78" s="281">
        <f t="shared" si="117"/>
        <v>66</v>
      </c>
      <c r="L78" s="281">
        <f t="shared" si="118"/>
        <v>53</v>
      </c>
      <c r="M78" s="281">
        <f t="shared" si="119"/>
        <v>49</v>
      </c>
      <c r="N78" s="281">
        <f t="shared" si="120"/>
        <v>21</v>
      </c>
      <c r="O78" s="281">
        <f t="shared" si="121"/>
        <v>30</v>
      </c>
      <c r="P78" s="281">
        <f t="shared" si="122"/>
        <v>27</v>
      </c>
      <c r="Q78" s="281">
        <f t="shared" si="123"/>
        <v>17</v>
      </c>
      <c r="R78" s="281">
        <f t="shared" si="124"/>
        <v>4</v>
      </c>
      <c r="S78" s="281">
        <f t="shared" si="125"/>
        <v>10</v>
      </c>
      <c r="T78" s="281">
        <f t="shared" si="126"/>
        <v>1</v>
      </c>
      <c r="U78" s="281">
        <f t="shared" si="127"/>
        <v>1</v>
      </c>
      <c r="W78" s="16" t="s">
        <v>87</v>
      </c>
      <c r="X78" s="764">
        <f t="shared" si="88"/>
        <v>7</v>
      </c>
      <c r="Y78" s="764">
        <f t="shared" si="89"/>
        <v>9</v>
      </c>
      <c r="Z78" s="764">
        <f t="shared" si="90"/>
        <v>8</v>
      </c>
      <c r="AA78" s="764">
        <f t="shared" si="91"/>
        <v>7</v>
      </c>
      <c r="AB78" s="764">
        <f t="shared" si="92"/>
        <v>19</v>
      </c>
      <c r="AC78" s="764">
        <f t="shared" si="93"/>
        <v>24</v>
      </c>
      <c r="AD78" s="764">
        <f t="shared" si="94"/>
        <v>25</v>
      </c>
      <c r="AE78" s="764">
        <f t="shared" si="95"/>
        <v>21</v>
      </c>
      <c r="AF78" s="764">
        <f t="shared" si="96"/>
        <v>12</v>
      </c>
      <c r="AG78" s="764">
        <f t="shared" si="97"/>
        <v>23</v>
      </c>
      <c r="AH78" s="764">
        <f t="shared" si="98"/>
        <v>14</v>
      </c>
      <c r="AI78" s="764">
        <f t="shared" si="99"/>
        <v>14</v>
      </c>
      <c r="AJ78" s="764">
        <f t="shared" si="100"/>
        <v>3</v>
      </c>
      <c r="AK78" s="764">
        <f t="shared" si="101"/>
        <v>13</v>
      </c>
      <c r="AL78" s="764">
        <f t="shared" si="102"/>
        <v>5</v>
      </c>
      <c r="AM78" s="764">
        <f t="shared" si="103"/>
        <v>8</v>
      </c>
      <c r="AN78" s="764">
        <f t="shared" si="104"/>
        <v>4</v>
      </c>
      <c r="AO78" s="764">
        <f t="shared" si="105"/>
        <v>3</v>
      </c>
      <c r="AP78" s="764">
        <f t="shared" si="106"/>
        <v>2</v>
      </c>
      <c r="AQ78" s="764">
        <f t="shared" si="107"/>
        <v>1</v>
      </c>
      <c r="AR78" s="764">
        <f t="shared" si="128"/>
        <v>2</v>
      </c>
      <c r="AT78" s="16" t="s">
        <v>87</v>
      </c>
      <c r="AU78" s="13"/>
      <c r="AV78" s="13">
        <v>2</v>
      </c>
      <c r="AW78" s="13"/>
      <c r="AX78" s="13">
        <v>1</v>
      </c>
      <c r="AY78" s="13">
        <v>1</v>
      </c>
      <c r="AZ78" s="13"/>
      <c r="BA78" s="13"/>
      <c r="BB78" s="13">
        <v>3</v>
      </c>
      <c r="BC78" s="13">
        <v>2</v>
      </c>
      <c r="BD78" s="13"/>
      <c r="BE78" s="13"/>
      <c r="BF78" s="13"/>
      <c r="BG78" s="13"/>
      <c r="BH78" s="13">
        <v>1</v>
      </c>
      <c r="BI78" s="13"/>
      <c r="BJ78" s="13">
        <v>2</v>
      </c>
      <c r="BK78" s="13"/>
      <c r="BL78" s="13">
        <v>1</v>
      </c>
      <c r="BM78" s="13">
        <v>2</v>
      </c>
      <c r="BN78" s="13">
        <v>1</v>
      </c>
      <c r="BO78" s="13"/>
      <c r="BP78" s="13">
        <v>5</v>
      </c>
      <c r="BQ78" s="13">
        <v>2</v>
      </c>
      <c r="BR78" s="13">
        <v>1</v>
      </c>
      <c r="BS78" s="13">
        <v>4</v>
      </c>
      <c r="BT78" s="13">
        <v>2</v>
      </c>
      <c r="BU78" s="13">
        <v>2</v>
      </c>
      <c r="BV78" s="13">
        <v>4</v>
      </c>
      <c r="BW78" s="13">
        <v>1</v>
      </c>
      <c r="BX78" s="13">
        <v>3</v>
      </c>
      <c r="BY78" s="13">
        <v>2</v>
      </c>
      <c r="BZ78" s="13">
        <v>7</v>
      </c>
      <c r="CA78" s="13">
        <v>3</v>
      </c>
      <c r="CB78" s="13">
        <v>2</v>
      </c>
      <c r="CC78" s="13">
        <v>2</v>
      </c>
      <c r="CD78" s="13">
        <v>2</v>
      </c>
      <c r="CE78" s="13">
        <v>2</v>
      </c>
      <c r="CF78" s="13"/>
      <c r="CG78" s="13">
        <v>1</v>
      </c>
      <c r="CH78" s="13"/>
      <c r="CI78" s="13">
        <v>3</v>
      </c>
      <c r="CJ78" s="13">
        <v>4</v>
      </c>
      <c r="CK78" s="13">
        <v>3</v>
      </c>
      <c r="CL78" s="13">
        <v>2</v>
      </c>
      <c r="CM78" s="13">
        <v>3</v>
      </c>
      <c r="CN78" s="13">
        <v>1</v>
      </c>
      <c r="CO78" s="13"/>
      <c r="CP78" s="13">
        <v>3</v>
      </c>
      <c r="CQ78" s="13">
        <v>2</v>
      </c>
      <c r="CR78" s="13">
        <v>2</v>
      </c>
      <c r="CS78" s="13">
        <v>3</v>
      </c>
      <c r="CT78" s="13">
        <v>1</v>
      </c>
      <c r="CU78" s="13">
        <v>2</v>
      </c>
      <c r="CV78" s="13">
        <v>3</v>
      </c>
      <c r="CW78" s="13"/>
      <c r="CX78" s="13">
        <v>2</v>
      </c>
      <c r="CY78" s="13">
        <v>2</v>
      </c>
      <c r="CZ78" s="13"/>
      <c r="DA78" s="13">
        <v>1</v>
      </c>
      <c r="DB78" s="13"/>
      <c r="DC78" s="13">
        <v>3</v>
      </c>
      <c r="DD78" s="13"/>
      <c r="DE78" s="13">
        <v>2</v>
      </c>
      <c r="DF78" s="13">
        <v>2</v>
      </c>
      <c r="DG78" s="13">
        <v>2</v>
      </c>
      <c r="DH78" s="13"/>
      <c r="DI78" s="13">
        <v>1</v>
      </c>
      <c r="DJ78" s="13"/>
      <c r="DK78" s="13">
        <v>2</v>
      </c>
      <c r="DL78" s="13">
        <v>1</v>
      </c>
      <c r="DM78" s="13"/>
      <c r="DN78" s="13"/>
      <c r="DO78" s="13">
        <v>1</v>
      </c>
      <c r="DP78" s="13"/>
      <c r="DQ78" s="13">
        <v>1</v>
      </c>
      <c r="DR78" s="13">
        <v>2</v>
      </c>
      <c r="DS78" s="13">
        <v>1</v>
      </c>
      <c r="DT78" s="13">
        <v>1</v>
      </c>
      <c r="DU78" s="13"/>
      <c r="DV78" s="13">
        <v>2</v>
      </c>
      <c r="DW78" s="13">
        <v>2</v>
      </c>
      <c r="DX78" s="13"/>
      <c r="DY78" s="13"/>
      <c r="DZ78" s="13"/>
      <c r="EA78" s="13"/>
      <c r="EB78" s="13">
        <v>1</v>
      </c>
      <c r="EC78" s="13"/>
      <c r="ED78" s="13"/>
      <c r="EE78" s="13"/>
      <c r="EF78" s="13"/>
      <c r="EG78" s="13"/>
      <c r="EH78" s="13"/>
      <c r="EI78" s="13"/>
      <c r="EJ78" s="13"/>
      <c r="EK78" s="13"/>
      <c r="EL78" s="13"/>
      <c r="EM78" s="13"/>
      <c r="EN78" s="13">
        <v>1</v>
      </c>
      <c r="EO78" s="13"/>
      <c r="EP78" s="13"/>
      <c r="EQ78" s="13"/>
      <c r="ER78" s="13"/>
      <c r="ES78" s="13"/>
      <c r="ET78" s="13"/>
      <c r="EU78" s="13"/>
      <c r="EV78" s="13"/>
      <c r="EW78" s="13"/>
      <c r="EX78" s="13"/>
      <c r="EY78" s="13"/>
      <c r="EZ78" s="13"/>
      <c r="FA78" s="60">
        <v>123</v>
      </c>
      <c r="FB78" s="13">
        <v>123</v>
      </c>
      <c r="FC78" s="16" t="s">
        <v>87</v>
      </c>
      <c r="FD78" s="13"/>
      <c r="FE78" s="13">
        <v>1</v>
      </c>
      <c r="FF78" s="13">
        <v>1</v>
      </c>
      <c r="FG78" s="13"/>
      <c r="FH78" s="13"/>
      <c r="FI78" s="13">
        <v>2</v>
      </c>
      <c r="FJ78" s="13"/>
      <c r="FK78" s="13">
        <v>1</v>
      </c>
      <c r="FL78" s="13">
        <v>2</v>
      </c>
      <c r="FM78" s="13"/>
      <c r="FN78" s="13"/>
      <c r="FO78" s="13">
        <v>1</v>
      </c>
      <c r="FP78" s="13"/>
      <c r="FQ78" s="13"/>
      <c r="FR78" s="13">
        <v>2</v>
      </c>
      <c r="FS78" s="13">
        <v>1</v>
      </c>
      <c r="FT78" s="13">
        <v>1</v>
      </c>
      <c r="FU78" s="13"/>
      <c r="FV78" s="13">
        <v>1</v>
      </c>
      <c r="FW78" s="13">
        <v>2</v>
      </c>
      <c r="FX78" s="13">
        <v>3</v>
      </c>
      <c r="FY78" s="13">
        <v>2</v>
      </c>
      <c r="FZ78" s="13">
        <v>4</v>
      </c>
      <c r="GA78" s="13">
        <v>1</v>
      </c>
      <c r="GB78" s="13">
        <v>1</v>
      </c>
      <c r="GC78" s="13">
        <v>1</v>
      </c>
      <c r="GD78" s="13"/>
      <c r="GE78" s="13">
        <v>2</v>
      </c>
      <c r="GF78" s="13">
        <v>1</v>
      </c>
      <c r="GG78" s="13">
        <v>4</v>
      </c>
      <c r="GH78" s="13">
        <v>6</v>
      </c>
      <c r="GI78" s="13"/>
      <c r="GJ78" s="13">
        <v>2</v>
      </c>
      <c r="GK78" s="13">
        <v>4</v>
      </c>
      <c r="GL78" s="13">
        <v>2</v>
      </c>
      <c r="GM78" s="13">
        <v>2</v>
      </c>
      <c r="GN78" s="13">
        <v>2</v>
      </c>
      <c r="GO78" s="13"/>
      <c r="GP78" s="13">
        <v>3</v>
      </c>
      <c r="GQ78" s="13">
        <v>4</v>
      </c>
      <c r="GR78" s="13">
        <v>2</v>
      </c>
      <c r="GS78" s="13">
        <v>1</v>
      </c>
      <c r="GT78" s="13">
        <v>2</v>
      </c>
      <c r="GU78" s="13">
        <v>1</v>
      </c>
      <c r="GV78" s="13">
        <v>1</v>
      </c>
      <c r="GW78" s="13"/>
      <c r="GX78" s="13">
        <v>2</v>
      </c>
      <c r="GY78" s="13"/>
      <c r="GZ78" s="13">
        <v>1</v>
      </c>
      <c r="HA78" s="13">
        <v>2</v>
      </c>
      <c r="HB78" s="13">
        <v>3</v>
      </c>
      <c r="HC78" s="13">
        <v>2</v>
      </c>
      <c r="HD78" s="13">
        <v>1</v>
      </c>
      <c r="HE78" s="13"/>
      <c r="HF78" s="13">
        <v>2</v>
      </c>
      <c r="HG78" s="13">
        <v>2</v>
      </c>
      <c r="HH78" s="13">
        <v>1</v>
      </c>
      <c r="HI78" s="13">
        <v>2</v>
      </c>
      <c r="HJ78" s="13"/>
      <c r="HK78" s="13">
        <v>1</v>
      </c>
      <c r="HL78" s="13"/>
      <c r="HM78" s="13">
        <v>1</v>
      </c>
      <c r="HN78" s="13"/>
      <c r="HO78" s="13"/>
      <c r="HP78" s="13"/>
      <c r="HQ78" s="13"/>
      <c r="HR78" s="13"/>
      <c r="HS78" s="13"/>
      <c r="HT78" s="13">
        <v>2</v>
      </c>
      <c r="HU78" s="13"/>
      <c r="HV78" s="13">
        <v>2</v>
      </c>
      <c r="HW78" s="13">
        <v>1</v>
      </c>
      <c r="HX78" s="13"/>
      <c r="HY78" s="13">
        <v>1</v>
      </c>
      <c r="HZ78" s="13"/>
      <c r="IA78" s="13"/>
      <c r="IB78" s="13">
        <v>1</v>
      </c>
      <c r="IC78" s="13"/>
      <c r="ID78" s="13"/>
      <c r="IE78" s="13"/>
      <c r="IF78" s="13">
        <v>1</v>
      </c>
      <c r="IG78" s="13"/>
      <c r="IH78" s="13"/>
      <c r="II78" s="13"/>
      <c r="IJ78" s="13"/>
      <c r="IK78" s="13"/>
      <c r="IL78" s="13"/>
      <c r="IM78" s="13">
        <v>2</v>
      </c>
      <c r="IN78" s="13"/>
      <c r="IO78" s="13">
        <v>1</v>
      </c>
      <c r="IP78" s="13"/>
      <c r="IQ78" s="13">
        <v>1</v>
      </c>
      <c r="IR78" s="13"/>
      <c r="IS78" s="13">
        <v>1</v>
      </c>
      <c r="IT78" s="13"/>
      <c r="IU78" s="13"/>
      <c r="IV78" s="13"/>
      <c r="IW78" s="13"/>
      <c r="IX78" s="13"/>
      <c r="IY78" s="13"/>
      <c r="IZ78" s="13"/>
      <c r="JA78" s="13"/>
      <c r="JB78" s="13"/>
      <c r="JC78" s="13"/>
      <c r="JD78" s="13"/>
      <c r="JE78" s="13"/>
      <c r="JF78" s="60">
        <v>99</v>
      </c>
      <c r="JG78" s="13"/>
      <c r="JH78" s="13"/>
      <c r="JI78" s="13"/>
      <c r="JJ78" s="13"/>
      <c r="JK78" s="13"/>
      <c r="JL78" s="13"/>
      <c r="JM78" s="13"/>
      <c r="JN78" s="13"/>
      <c r="JO78" s="13"/>
      <c r="JP78" s="13"/>
      <c r="JQ78" s="13"/>
      <c r="JR78" s="13"/>
      <c r="JS78" s="13"/>
      <c r="JT78" s="13"/>
      <c r="JU78" s="13"/>
      <c r="JV78" s="13">
        <v>1</v>
      </c>
      <c r="JW78" s="13"/>
      <c r="JX78" s="13"/>
      <c r="JY78" s="13"/>
      <c r="JZ78" s="13"/>
      <c r="KA78" s="13"/>
      <c r="KB78" s="13"/>
      <c r="KC78" s="13"/>
      <c r="KD78" s="13"/>
      <c r="KE78" s="13"/>
      <c r="KF78" s="13"/>
      <c r="KG78" s="13"/>
      <c r="KH78" s="13"/>
      <c r="KI78" s="13"/>
      <c r="KJ78" s="13"/>
      <c r="KK78" s="13"/>
      <c r="KL78" s="13"/>
      <c r="KM78" s="13"/>
      <c r="KN78" s="13"/>
      <c r="KO78" s="13"/>
      <c r="KP78" s="13"/>
      <c r="KQ78" s="13"/>
      <c r="KR78" s="13"/>
      <c r="KS78" s="13"/>
      <c r="KT78" s="13"/>
      <c r="KU78" s="13"/>
      <c r="KV78" s="13">
        <v>1</v>
      </c>
      <c r="KW78" s="13"/>
      <c r="KX78" s="13"/>
      <c r="KY78" s="13"/>
      <c r="KZ78" s="13"/>
      <c r="LA78" s="13"/>
      <c r="LB78" s="13"/>
      <c r="LC78" s="13"/>
      <c r="LD78" s="13"/>
      <c r="LE78" s="13"/>
      <c r="LF78" s="13"/>
      <c r="LG78" s="13"/>
      <c r="LH78" s="13"/>
      <c r="LI78" s="13"/>
      <c r="LJ78" s="13"/>
      <c r="LK78" s="13"/>
      <c r="LL78" s="13"/>
      <c r="LM78" s="13"/>
      <c r="LN78" s="13"/>
      <c r="LO78" s="13"/>
      <c r="LP78" s="13"/>
      <c r="LQ78" s="13"/>
      <c r="LR78" s="13"/>
      <c r="LS78" s="13"/>
      <c r="LT78" s="13"/>
      <c r="LU78" s="13"/>
      <c r="LV78" s="13"/>
      <c r="LW78" s="13"/>
      <c r="LX78" s="13"/>
      <c r="LY78" s="13"/>
      <c r="LZ78" s="13"/>
      <c r="MA78" s="13"/>
      <c r="MB78" s="13"/>
      <c r="MC78" s="13"/>
      <c r="MD78" s="13"/>
      <c r="ME78" s="13"/>
      <c r="MF78" s="13"/>
      <c r="MG78" s="13"/>
      <c r="MH78" s="13"/>
      <c r="MI78" s="13"/>
      <c r="MJ78" s="13"/>
      <c r="MK78" s="13"/>
      <c r="ML78" s="13"/>
      <c r="MM78" s="13"/>
      <c r="MN78" s="13"/>
      <c r="MO78" s="13"/>
      <c r="MP78" s="13"/>
      <c r="MQ78" s="13"/>
      <c r="MR78" s="13"/>
      <c r="MS78" s="13"/>
      <c r="MT78" s="13"/>
      <c r="MU78" s="13"/>
      <c r="MV78" s="13"/>
      <c r="MW78" s="13"/>
      <c r="MX78" s="13"/>
      <c r="MY78" s="13"/>
      <c r="MZ78" s="13"/>
      <c r="NA78" s="13"/>
      <c r="NB78" s="13"/>
      <c r="NC78" s="13"/>
      <c r="ND78" s="13"/>
      <c r="NE78" s="13"/>
      <c r="NF78" s="13"/>
      <c r="NG78" s="13"/>
      <c r="NH78" s="13"/>
      <c r="NI78" s="13"/>
      <c r="NJ78" s="60">
        <v>2</v>
      </c>
      <c r="NK78" s="13">
        <v>101</v>
      </c>
      <c r="NL78" s="448"/>
      <c r="NM78" s="448"/>
      <c r="NN78" s="448"/>
    </row>
    <row r="79" spans="1:378">
      <c r="A79" s="8" t="s">
        <v>90</v>
      </c>
      <c r="B79" s="281">
        <f t="shared" si="108"/>
        <v>17</v>
      </c>
      <c r="C79" s="281">
        <f t="shared" si="109"/>
        <v>20</v>
      </c>
      <c r="D79" s="281">
        <f t="shared" si="110"/>
        <v>62</v>
      </c>
      <c r="E79" s="281">
        <f t="shared" si="111"/>
        <v>60</v>
      </c>
      <c r="F79" s="281">
        <f t="shared" si="112"/>
        <v>107</v>
      </c>
      <c r="G79" s="281">
        <f t="shared" si="113"/>
        <v>132</v>
      </c>
      <c r="H79" s="281">
        <f t="shared" si="114"/>
        <v>124</v>
      </c>
      <c r="I79" s="281">
        <f t="shared" si="115"/>
        <v>114</v>
      </c>
      <c r="J79" s="281">
        <f t="shared" si="116"/>
        <v>111</v>
      </c>
      <c r="K79" s="281">
        <f t="shared" si="117"/>
        <v>129</v>
      </c>
      <c r="L79" s="281">
        <f t="shared" si="118"/>
        <v>93</v>
      </c>
      <c r="M79" s="281">
        <f t="shared" si="119"/>
        <v>104</v>
      </c>
      <c r="N79" s="281">
        <f t="shared" si="120"/>
        <v>70</v>
      </c>
      <c r="O79" s="281">
        <f t="shared" si="121"/>
        <v>74</v>
      </c>
      <c r="P79" s="281">
        <f t="shared" si="122"/>
        <v>53</v>
      </c>
      <c r="Q79" s="281">
        <f t="shared" si="123"/>
        <v>40</v>
      </c>
      <c r="R79" s="281">
        <f t="shared" si="124"/>
        <v>14</v>
      </c>
      <c r="S79" s="281">
        <f t="shared" si="125"/>
        <v>20</v>
      </c>
      <c r="T79" s="281">
        <f t="shared" si="126"/>
        <v>4</v>
      </c>
      <c r="U79" s="281">
        <f t="shared" si="127"/>
        <v>2</v>
      </c>
      <c r="W79" s="16" t="s">
        <v>88</v>
      </c>
      <c r="X79" s="764">
        <f t="shared" si="88"/>
        <v>19</v>
      </c>
      <c r="Y79" s="764">
        <f t="shared" si="89"/>
        <v>13</v>
      </c>
      <c r="Z79" s="764">
        <f t="shared" si="90"/>
        <v>65</v>
      </c>
      <c r="AA79" s="764">
        <f t="shared" si="91"/>
        <v>69</v>
      </c>
      <c r="AB79" s="764">
        <f t="shared" si="92"/>
        <v>211</v>
      </c>
      <c r="AC79" s="764">
        <f t="shared" si="93"/>
        <v>259</v>
      </c>
      <c r="AD79" s="764">
        <f t="shared" si="94"/>
        <v>240</v>
      </c>
      <c r="AE79" s="764">
        <f t="shared" si="95"/>
        <v>256</v>
      </c>
      <c r="AF79" s="764">
        <f t="shared" si="96"/>
        <v>213</v>
      </c>
      <c r="AG79" s="764">
        <f t="shared" si="97"/>
        <v>238</v>
      </c>
      <c r="AH79" s="764">
        <f t="shared" si="98"/>
        <v>167</v>
      </c>
      <c r="AI79" s="764">
        <f t="shared" si="99"/>
        <v>182</v>
      </c>
      <c r="AJ79" s="764">
        <f t="shared" si="100"/>
        <v>134</v>
      </c>
      <c r="AK79" s="764">
        <f t="shared" si="101"/>
        <v>126</v>
      </c>
      <c r="AL79" s="764">
        <f t="shared" si="102"/>
        <v>86</v>
      </c>
      <c r="AM79" s="764">
        <f t="shared" si="103"/>
        <v>62</v>
      </c>
      <c r="AN79" s="764">
        <f t="shared" si="104"/>
        <v>31</v>
      </c>
      <c r="AO79" s="764">
        <f t="shared" si="105"/>
        <v>37</v>
      </c>
      <c r="AP79" s="764">
        <f t="shared" si="106"/>
        <v>3</v>
      </c>
      <c r="AQ79" s="764">
        <f t="shared" si="107"/>
        <v>16</v>
      </c>
      <c r="AR79" s="764">
        <f t="shared" si="128"/>
        <v>20</v>
      </c>
      <c r="AT79" s="16" t="s">
        <v>88</v>
      </c>
      <c r="AU79" s="13"/>
      <c r="AV79" s="13">
        <v>2</v>
      </c>
      <c r="AW79" s="13"/>
      <c r="AX79" s="13">
        <v>2</v>
      </c>
      <c r="AY79" s="13">
        <v>3</v>
      </c>
      <c r="AZ79" s="13">
        <v>2</v>
      </c>
      <c r="BA79" s="13"/>
      <c r="BB79" s="13">
        <v>2</v>
      </c>
      <c r="BC79" s="13">
        <v>2</v>
      </c>
      <c r="BD79" s="13"/>
      <c r="BE79" s="13">
        <v>2</v>
      </c>
      <c r="BF79" s="13">
        <v>2</v>
      </c>
      <c r="BG79" s="13">
        <v>2</v>
      </c>
      <c r="BH79" s="13">
        <v>6</v>
      </c>
      <c r="BI79" s="13">
        <v>4</v>
      </c>
      <c r="BJ79" s="13">
        <v>6</v>
      </c>
      <c r="BK79" s="13">
        <v>6</v>
      </c>
      <c r="BL79" s="13">
        <v>13</v>
      </c>
      <c r="BM79" s="13">
        <v>10</v>
      </c>
      <c r="BN79" s="13">
        <v>18</v>
      </c>
      <c r="BO79" s="13">
        <v>29</v>
      </c>
      <c r="BP79" s="13">
        <v>15</v>
      </c>
      <c r="BQ79" s="13">
        <v>21</v>
      </c>
      <c r="BR79" s="13">
        <v>25</v>
      </c>
      <c r="BS79" s="13">
        <v>28</v>
      </c>
      <c r="BT79" s="13">
        <v>30</v>
      </c>
      <c r="BU79" s="13">
        <v>32</v>
      </c>
      <c r="BV79" s="13">
        <v>26</v>
      </c>
      <c r="BW79" s="13">
        <v>29</v>
      </c>
      <c r="BX79" s="13">
        <v>24</v>
      </c>
      <c r="BY79" s="13">
        <v>16</v>
      </c>
      <c r="BZ79" s="13">
        <v>26</v>
      </c>
      <c r="CA79" s="13">
        <v>32</v>
      </c>
      <c r="CB79" s="13">
        <v>30</v>
      </c>
      <c r="CC79" s="13">
        <v>27</v>
      </c>
      <c r="CD79" s="13">
        <v>32</v>
      </c>
      <c r="CE79" s="13">
        <v>20</v>
      </c>
      <c r="CF79" s="13">
        <v>26</v>
      </c>
      <c r="CG79" s="13">
        <v>26</v>
      </c>
      <c r="CH79" s="13">
        <v>21</v>
      </c>
      <c r="CI79" s="13">
        <v>35</v>
      </c>
      <c r="CJ79" s="13">
        <v>25</v>
      </c>
      <c r="CK79" s="13">
        <v>29</v>
      </c>
      <c r="CL79" s="13">
        <v>25</v>
      </c>
      <c r="CM79" s="13">
        <v>17</v>
      </c>
      <c r="CN79" s="13">
        <v>22</v>
      </c>
      <c r="CO79" s="13">
        <v>25</v>
      </c>
      <c r="CP79" s="13">
        <v>15</v>
      </c>
      <c r="CQ79" s="13">
        <v>18</v>
      </c>
      <c r="CR79" s="13">
        <v>27</v>
      </c>
      <c r="CS79" s="13">
        <v>20</v>
      </c>
      <c r="CT79" s="13">
        <v>22</v>
      </c>
      <c r="CU79" s="13">
        <v>22</v>
      </c>
      <c r="CV79" s="13">
        <v>16</v>
      </c>
      <c r="CW79" s="13">
        <v>12</v>
      </c>
      <c r="CX79" s="13">
        <v>24</v>
      </c>
      <c r="CY79" s="13">
        <v>17</v>
      </c>
      <c r="CZ79" s="13">
        <v>18</v>
      </c>
      <c r="DA79" s="13">
        <v>16</v>
      </c>
      <c r="DB79" s="13">
        <v>15</v>
      </c>
      <c r="DC79" s="13">
        <v>15</v>
      </c>
      <c r="DD79" s="13">
        <v>18</v>
      </c>
      <c r="DE79" s="13">
        <v>6</v>
      </c>
      <c r="DF79" s="13">
        <v>11</v>
      </c>
      <c r="DG79" s="13">
        <v>17</v>
      </c>
      <c r="DH79" s="13">
        <v>9</v>
      </c>
      <c r="DI79" s="13">
        <v>18</v>
      </c>
      <c r="DJ79" s="13">
        <v>14</v>
      </c>
      <c r="DK79" s="13">
        <v>6</v>
      </c>
      <c r="DL79" s="13">
        <v>12</v>
      </c>
      <c r="DM79" s="13">
        <v>6</v>
      </c>
      <c r="DN79" s="13">
        <v>11</v>
      </c>
      <c r="DO79" s="13">
        <v>7</v>
      </c>
      <c r="DP79" s="13">
        <v>5</v>
      </c>
      <c r="DQ79" s="13">
        <v>5</v>
      </c>
      <c r="DR79" s="13">
        <v>6</v>
      </c>
      <c r="DS79" s="13">
        <v>4</v>
      </c>
      <c r="DT79" s="13">
        <v>7</v>
      </c>
      <c r="DU79" s="13">
        <v>5</v>
      </c>
      <c r="DV79" s="13">
        <v>6</v>
      </c>
      <c r="DW79" s="13">
        <v>3</v>
      </c>
      <c r="DX79" s="13">
        <v>3</v>
      </c>
      <c r="DY79" s="13">
        <v>4</v>
      </c>
      <c r="DZ79" s="13">
        <v>4</v>
      </c>
      <c r="EA79" s="13">
        <v>6</v>
      </c>
      <c r="EB79" s="13">
        <v>4</v>
      </c>
      <c r="EC79" s="13">
        <v>1</v>
      </c>
      <c r="ED79" s="13">
        <v>7</v>
      </c>
      <c r="EE79" s="13">
        <v>1</v>
      </c>
      <c r="EF79" s="13">
        <v>4</v>
      </c>
      <c r="EG79" s="13">
        <v>2</v>
      </c>
      <c r="EH79" s="13">
        <v>2</v>
      </c>
      <c r="EI79" s="13">
        <v>2</v>
      </c>
      <c r="EJ79" s="13">
        <v>1</v>
      </c>
      <c r="EK79" s="13">
        <v>1</v>
      </c>
      <c r="EL79" s="13">
        <v>2</v>
      </c>
      <c r="EM79" s="13"/>
      <c r="EN79" s="13">
        <v>2</v>
      </c>
      <c r="EO79" s="13">
        <v>3</v>
      </c>
      <c r="EP79" s="13"/>
      <c r="EQ79" s="13">
        <v>1</v>
      </c>
      <c r="ER79" s="13"/>
      <c r="ES79" s="13"/>
      <c r="ET79" s="13"/>
      <c r="EU79" s="13"/>
      <c r="EV79" s="13"/>
      <c r="EW79" s="13"/>
      <c r="EX79" s="13"/>
      <c r="EY79" s="13"/>
      <c r="EZ79" s="13"/>
      <c r="FA79" s="60">
        <v>1258</v>
      </c>
      <c r="FB79" s="13">
        <v>1258</v>
      </c>
      <c r="FC79" s="16" t="s">
        <v>88</v>
      </c>
      <c r="FD79" s="13"/>
      <c r="FE79" s="13">
        <v>2</v>
      </c>
      <c r="FF79" s="13">
        <v>3</v>
      </c>
      <c r="FG79" s="13"/>
      <c r="FH79" s="13">
        <v>1</v>
      </c>
      <c r="FI79" s="13">
        <v>3</v>
      </c>
      <c r="FJ79" s="13">
        <v>2</v>
      </c>
      <c r="FK79" s="13">
        <v>5</v>
      </c>
      <c r="FL79" s="13">
        <v>2</v>
      </c>
      <c r="FM79" s="13">
        <v>1</v>
      </c>
      <c r="FN79" s="13">
        <v>4</v>
      </c>
      <c r="FO79" s="13">
        <v>4</v>
      </c>
      <c r="FP79" s="13">
        <v>2</v>
      </c>
      <c r="FQ79" s="13">
        <v>1</v>
      </c>
      <c r="FR79" s="13">
        <v>3</v>
      </c>
      <c r="FS79" s="13">
        <v>10</v>
      </c>
      <c r="FT79" s="13">
        <v>7</v>
      </c>
      <c r="FU79" s="13">
        <v>9</v>
      </c>
      <c r="FV79" s="13">
        <v>15</v>
      </c>
      <c r="FW79" s="13">
        <v>10</v>
      </c>
      <c r="FX79" s="13">
        <v>18</v>
      </c>
      <c r="FY79" s="13">
        <v>19</v>
      </c>
      <c r="FZ79" s="13">
        <v>12</v>
      </c>
      <c r="GA79" s="13">
        <v>18</v>
      </c>
      <c r="GB79" s="13">
        <v>20</v>
      </c>
      <c r="GC79" s="13">
        <v>26</v>
      </c>
      <c r="GD79" s="13">
        <v>32</v>
      </c>
      <c r="GE79" s="13">
        <v>24</v>
      </c>
      <c r="GF79" s="13">
        <v>20</v>
      </c>
      <c r="GG79" s="13">
        <v>22</v>
      </c>
      <c r="GH79" s="13">
        <v>27</v>
      </c>
      <c r="GI79" s="13">
        <v>23</v>
      </c>
      <c r="GJ79" s="13">
        <v>20</v>
      </c>
      <c r="GK79" s="13">
        <v>33</v>
      </c>
      <c r="GL79" s="13">
        <v>20</v>
      </c>
      <c r="GM79" s="13">
        <v>25</v>
      </c>
      <c r="GN79" s="13">
        <v>26</v>
      </c>
      <c r="GO79" s="13">
        <v>23</v>
      </c>
      <c r="GP79" s="13">
        <v>24</v>
      </c>
      <c r="GQ79" s="13">
        <v>19</v>
      </c>
      <c r="GR79" s="13">
        <v>22</v>
      </c>
      <c r="GS79" s="13">
        <v>26</v>
      </c>
      <c r="GT79" s="13">
        <v>17</v>
      </c>
      <c r="GU79" s="13">
        <v>30</v>
      </c>
      <c r="GV79" s="13">
        <v>20</v>
      </c>
      <c r="GW79" s="13">
        <v>22</v>
      </c>
      <c r="GX79" s="13">
        <v>19</v>
      </c>
      <c r="GY79" s="13">
        <v>17</v>
      </c>
      <c r="GZ79" s="13">
        <v>19</v>
      </c>
      <c r="HA79" s="13">
        <v>21</v>
      </c>
      <c r="HB79" s="13">
        <v>21</v>
      </c>
      <c r="HC79" s="13">
        <v>14</v>
      </c>
      <c r="HD79" s="13">
        <v>22</v>
      </c>
      <c r="HE79" s="13">
        <v>16</v>
      </c>
      <c r="HF79" s="13">
        <v>17</v>
      </c>
      <c r="HG79" s="13">
        <v>15</v>
      </c>
      <c r="HH79" s="13">
        <v>12</v>
      </c>
      <c r="HI79" s="13">
        <v>14</v>
      </c>
      <c r="HJ79" s="13">
        <v>18</v>
      </c>
      <c r="HK79" s="13">
        <v>18</v>
      </c>
      <c r="HL79" s="13">
        <v>14</v>
      </c>
      <c r="HM79" s="13">
        <v>13</v>
      </c>
      <c r="HN79" s="13">
        <v>8</v>
      </c>
      <c r="HO79" s="13">
        <v>18</v>
      </c>
      <c r="HP79" s="13">
        <v>16</v>
      </c>
      <c r="HQ79" s="13">
        <v>8</v>
      </c>
      <c r="HR79" s="13">
        <v>15</v>
      </c>
      <c r="HS79" s="13">
        <v>17</v>
      </c>
      <c r="HT79" s="13">
        <v>12</v>
      </c>
      <c r="HU79" s="13">
        <v>13</v>
      </c>
      <c r="HV79" s="13">
        <v>8</v>
      </c>
      <c r="HW79" s="13">
        <v>13</v>
      </c>
      <c r="HX79" s="13">
        <v>8</v>
      </c>
      <c r="HY79" s="13">
        <v>12</v>
      </c>
      <c r="HZ79" s="13">
        <v>12</v>
      </c>
      <c r="IA79" s="13">
        <v>9</v>
      </c>
      <c r="IB79" s="13">
        <v>5</v>
      </c>
      <c r="IC79" s="13">
        <v>6</v>
      </c>
      <c r="ID79" s="13">
        <v>9</v>
      </c>
      <c r="IE79" s="13">
        <v>4</v>
      </c>
      <c r="IF79" s="13">
        <v>4</v>
      </c>
      <c r="IG79" s="13">
        <v>3</v>
      </c>
      <c r="IH79" s="13">
        <v>4</v>
      </c>
      <c r="II79" s="13">
        <v>4</v>
      </c>
      <c r="IJ79" s="13">
        <v>3</v>
      </c>
      <c r="IK79" s="13">
        <v>3</v>
      </c>
      <c r="IL79" s="13">
        <v>2</v>
      </c>
      <c r="IM79" s="13">
        <v>2</v>
      </c>
      <c r="IN79" s="13">
        <v>4</v>
      </c>
      <c r="IO79" s="13">
        <v>2</v>
      </c>
      <c r="IP79" s="13"/>
      <c r="IQ79" s="13"/>
      <c r="IR79" s="13">
        <v>2</v>
      </c>
      <c r="IS79" s="13">
        <v>1</v>
      </c>
      <c r="IT79" s="13"/>
      <c r="IU79" s="13"/>
      <c r="IV79" s="13"/>
      <c r="IW79" s="13"/>
      <c r="IX79" s="13"/>
      <c r="IY79" s="13"/>
      <c r="IZ79" s="13"/>
      <c r="JA79" s="13"/>
      <c r="JB79" s="13"/>
      <c r="JC79" s="13"/>
      <c r="JD79" s="13"/>
      <c r="JE79" s="13"/>
      <c r="JF79" s="60">
        <v>1169</v>
      </c>
      <c r="JG79" s="13">
        <v>2</v>
      </c>
      <c r="JH79" s="13"/>
      <c r="JI79" s="13"/>
      <c r="JJ79" s="13"/>
      <c r="JK79" s="13"/>
      <c r="JL79" s="13"/>
      <c r="JM79" s="13"/>
      <c r="JN79" s="13"/>
      <c r="JO79" s="13"/>
      <c r="JP79" s="13"/>
      <c r="JQ79" s="13"/>
      <c r="JR79" s="13"/>
      <c r="JS79" s="13"/>
      <c r="JT79" s="13"/>
      <c r="JU79" s="13"/>
      <c r="JV79" s="13">
        <v>1</v>
      </c>
      <c r="JW79" s="13">
        <v>1</v>
      </c>
      <c r="JX79" s="13"/>
      <c r="JY79" s="13"/>
      <c r="JZ79" s="13"/>
      <c r="KA79" s="13"/>
      <c r="KB79" s="13"/>
      <c r="KC79" s="13"/>
      <c r="KD79" s="13"/>
      <c r="KE79" s="13">
        <v>1</v>
      </c>
      <c r="KF79" s="13">
        <v>1</v>
      </c>
      <c r="KG79" s="13"/>
      <c r="KH79" s="13"/>
      <c r="KI79" s="13"/>
      <c r="KJ79" s="13">
        <v>1</v>
      </c>
      <c r="KK79" s="13">
        <v>1</v>
      </c>
      <c r="KL79" s="13"/>
      <c r="KM79" s="13"/>
      <c r="KN79" s="13">
        <v>1</v>
      </c>
      <c r="KO79" s="13"/>
      <c r="KP79" s="13"/>
      <c r="KQ79" s="13"/>
      <c r="KR79" s="13"/>
      <c r="KS79" s="13"/>
      <c r="KT79" s="13">
        <v>1</v>
      </c>
      <c r="KU79" s="13"/>
      <c r="KV79" s="13">
        <v>2</v>
      </c>
      <c r="KW79" s="13">
        <v>1</v>
      </c>
      <c r="KX79" s="13"/>
      <c r="KY79" s="13"/>
      <c r="KZ79" s="13"/>
      <c r="LA79" s="13">
        <v>1</v>
      </c>
      <c r="LB79" s="13"/>
      <c r="LC79" s="13"/>
      <c r="LD79" s="13"/>
      <c r="LE79" s="13"/>
      <c r="LF79" s="13"/>
      <c r="LG79" s="13"/>
      <c r="LH79" s="13"/>
      <c r="LI79" s="13"/>
      <c r="LJ79" s="13"/>
      <c r="LK79" s="13"/>
      <c r="LL79" s="13"/>
      <c r="LM79" s="13"/>
      <c r="LN79" s="13"/>
      <c r="LO79" s="13"/>
      <c r="LP79" s="13"/>
      <c r="LQ79" s="13"/>
      <c r="LR79" s="13"/>
      <c r="LS79" s="13"/>
      <c r="LT79" s="13"/>
      <c r="LU79" s="13"/>
      <c r="LV79" s="13"/>
      <c r="LW79" s="13">
        <v>1</v>
      </c>
      <c r="LX79" s="13"/>
      <c r="LY79" s="13"/>
      <c r="LZ79" s="13">
        <v>1</v>
      </c>
      <c r="MA79" s="13"/>
      <c r="MB79" s="13"/>
      <c r="MC79" s="13"/>
      <c r="MD79" s="13"/>
      <c r="ME79" s="13"/>
      <c r="MF79" s="13"/>
      <c r="MG79" s="13">
        <v>1</v>
      </c>
      <c r="MH79" s="13"/>
      <c r="MI79" s="13"/>
      <c r="MJ79" s="13"/>
      <c r="MK79" s="13"/>
      <c r="ML79" s="13"/>
      <c r="MM79" s="13"/>
      <c r="MN79" s="13"/>
      <c r="MO79" s="13"/>
      <c r="MP79" s="13"/>
      <c r="MQ79" s="13"/>
      <c r="MR79" s="13"/>
      <c r="MS79" s="13"/>
      <c r="MT79" s="13"/>
      <c r="MU79" s="13"/>
      <c r="MV79" s="13">
        <v>1</v>
      </c>
      <c r="MW79" s="13">
        <v>1</v>
      </c>
      <c r="MX79" s="13">
        <v>1</v>
      </c>
      <c r="MY79" s="13"/>
      <c r="MZ79" s="13"/>
      <c r="NA79" s="13"/>
      <c r="NB79" s="13"/>
      <c r="NC79" s="13"/>
      <c r="ND79" s="13"/>
      <c r="NE79" s="13"/>
      <c r="NF79" s="13"/>
      <c r="NG79" s="13"/>
      <c r="NH79" s="13"/>
      <c r="NI79" s="13"/>
      <c r="NJ79" s="60">
        <v>20</v>
      </c>
      <c r="NK79" s="13">
        <v>1189</v>
      </c>
      <c r="NL79" s="448"/>
      <c r="NM79" s="448"/>
      <c r="NN79" s="448"/>
    </row>
    <row r="80" spans="1:378">
      <c r="A80" s="8" t="s">
        <v>91</v>
      </c>
      <c r="B80" s="281">
        <f t="shared" si="108"/>
        <v>28</v>
      </c>
      <c r="C80" s="281">
        <f t="shared" si="109"/>
        <v>25</v>
      </c>
      <c r="D80" s="281">
        <f t="shared" si="110"/>
        <v>58</v>
      </c>
      <c r="E80" s="281">
        <f t="shared" si="111"/>
        <v>71</v>
      </c>
      <c r="F80" s="281">
        <f t="shared" si="112"/>
        <v>111</v>
      </c>
      <c r="G80" s="281">
        <f t="shared" si="113"/>
        <v>151</v>
      </c>
      <c r="H80" s="281">
        <f t="shared" si="114"/>
        <v>107</v>
      </c>
      <c r="I80" s="281">
        <f t="shared" si="115"/>
        <v>132</v>
      </c>
      <c r="J80" s="281">
        <f t="shared" si="116"/>
        <v>107</v>
      </c>
      <c r="K80" s="281">
        <f t="shared" si="117"/>
        <v>125</v>
      </c>
      <c r="L80" s="281">
        <f t="shared" si="118"/>
        <v>61</v>
      </c>
      <c r="M80" s="281">
        <f t="shared" si="119"/>
        <v>60</v>
      </c>
      <c r="N80" s="281">
        <f t="shared" si="120"/>
        <v>37</v>
      </c>
      <c r="O80" s="281">
        <f t="shared" si="121"/>
        <v>50</v>
      </c>
      <c r="P80" s="281">
        <f t="shared" si="122"/>
        <v>27</v>
      </c>
      <c r="Q80" s="281">
        <f t="shared" si="123"/>
        <v>37</v>
      </c>
      <c r="R80" s="281">
        <f t="shared" si="124"/>
        <v>8</v>
      </c>
      <c r="S80" s="281">
        <f t="shared" si="125"/>
        <v>16</v>
      </c>
      <c r="T80" s="281">
        <f t="shared" si="126"/>
        <v>2</v>
      </c>
      <c r="U80" s="281">
        <f t="shared" si="127"/>
        <v>5</v>
      </c>
      <c r="W80" s="16" t="s">
        <v>89</v>
      </c>
      <c r="X80" s="764">
        <f t="shared" si="88"/>
        <v>5</v>
      </c>
      <c r="Y80" s="764">
        <f t="shared" si="89"/>
        <v>4</v>
      </c>
      <c r="Z80" s="764">
        <f t="shared" si="90"/>
        <v>5</v>
      </c>
      <c r="AA80" s="764">
        <f t="shared" si="91"/>
        <v>16</v>
      </c>
      <c r="AB80" s="764">
        <f t="shared" si="92"/>
        <v>52</v>
      </c>
      <c r="AC80" s="764">
        <f t="shared" si="93"/>
        <v>68</v>
      </c>
      <c r="AD80" s="764">
        <f t="shared" si="94"/>
        <v>65</v>
      </c>
      <c r="AE80" s="764">
        <f t="shared" si="95"/>
        <v>81</v>
      </c>
      <c r="AF80" s="764">
        <f t="shared" si="96"/>
        <v>78</v>
      </c>
      <c r="AG80" s="764">
        <f t="shared" si="97"/>
        <v>66</v>
      </c>
      <c r="AH80" s="764">
        <f t="shared" si="98"/>
        <v>53</v>
      </c>
      <c r="AI80" s="764">
        <f t="shared" si="99"/>
        <v>49</v>
      </c>
      <c r="AJ80" s="764">
        <f t="shared" si="100"/>
        <v>21</v>
      </c>
      <c r="AK80" s="764">
        <f t="shared" si="101"/>
        <v>30</v>
      </c>
      <c r="AL80" s="764">
        <f t="shared" si="102"/>
        <v>27</v>
      </c>
      <c r="AM80" s="764">
        <f t="shared" si="103"/>
        <v>17</v>
      </c>
      <c r="AN80" s="764">
        <f t="shared" si="104"/>
        <v>4</v>
      </c>
      <c r="AO80" s="764">
        <f t="shared" si="105"/>
        <v>10</v>
      </c>
      <c r="AP80" s="764">
        <f t="shared" si="106"/>
        <v>1</v>
      </c>
      <c r="AQ80" s="764">
        <f t="shared" si="107"/>
        <v>1</v>
      </c>
      <c r="AR80" s="764">
        <f t="shared" si="128"/>
        <v>2</v>
      </c>
      <c r="AT80" s="16" t="s">
        <v>89</v>
      </c>
      <c r="AU80" s="13"/>
      <c r="AV80" s="13"/>
      <c r="AW80" s="13">
        <v>1</v>
      </c>
      <c r="AX80" s="13">
        <v>2</v>
      </c>
      <c r="AY80" s="13">
        <v>1</v>
      </c>
      <c r="AZ80" s="13"/>
      <c r="BA80" s="13"/>
      <c r="BB80" s="13"/>
      <c r="BC80" s="13"/>
      <c r="BD80" s="13"/>
      <c r="BE80" s="13"/>
      <c r="BF80" s="13">
        <v>2</v>
      </c>
      <c r="BG80" s="13"/>
      <c r="BH80" s="13"/>
      <c r="BI80" s="13"/>
      <c r="BJ80" s="13">
        <v>2</v>
      </c>
      <c r="BK80" s="13">
        <v>4</v>
      </c>
      <c r="BL80" s="13">
        <v>2</v>
      </c>
      <c r="BM80" s="13">
        <v>3</v>
      </c>
      <c r="BN80" s="13">
        <v>3</v>
      </c>
      <c r="BO80" s="13">
        <v>6</v>
      </c>
      <c r="BP80" s="13">
        <v>5</v>
      </c>
      <c r="BQ80" s="13">
        <v>5</v>
      </c>
      <c r="BR80" s="13">
        <v>2</v>
      </c>
      <c r="BS80" s="13">
        <v>5</v>
      </c>
      <c r="BT80" s="13">
        <v>8</v>
      </c>
      <c r="BU80" s="13">
        <v>7</v>
      </c>
      <c r="BV80" s="13">
        <v>8</v>
      </c>
      <c r="BW80" s="13">
        <v>7</v>
      </c>
      <c r="BX80" s="13">
        <v>15</v>
      </c>
      <c r="BY80" s="13">
        <v>4</v>
      </c>
      <c r="BZ80" s="13">
        <v>12</v>
      </c>
      <c r="CA80" s="13">
        <v>8</v>
      </c>
      <c r="CB80" s="13">
        <v>6</v>
      </c>
      <c r="CC80" s="13">
        <v>12</v>
      </c>
      <c r="CD80" s="13">
        <v>7</v>
      </c>
      <c r="CE80" s="13">
        <v>11</v>
      </c>
      <c r="CF80" s="13">
        <v>10</v>
      </c>
      <c r="CG80" s="13">
        <v>4</v>
      </c>
      <c r="CH80" s="13">
        <v>7</v>
      </c>
      <c r="CI80" s="13">
        <v>9</v>
      </c>
      <c r="CJ80" s="13">
        <v>8</v>
      </c>
      <c r="CK80" s="13">
        <v>5</v>
      </c>
      <c r="CL80" s="13">
        <v>2</v>
      </c>
      <c r="CM80" s="13">
        <v>8</v>
      </c>
      <c r="CN80" s="13">
        <v>6</v>
      </c>
      <c r="CO80" s="13">
        <v>10</v>
      </c>
      <c r="CP80" s="13">
        <v>10</v>
      </c>
      <c r="CQ80" s="13">
        <v>5</v>
      </c>
      <c r="CR80" s="13">
        <v>3</v>
      </c>
      <c r="CS80" s="13">
        <v>4</v>
      </c>
      <c r="CT80" s="13">
        <v>5</v>
      </c>
      <c r="CU80" s="13">
        <v>8</v>
      </c>
      <c r="CV80" s="13">
        <v>8</v>
      </c>
      <c r="CW80" s="13">
        <v>4</v>
      </c>
      <c r="CX80" s="13">
        <v>6</v>
      </c>
      <c r="CY80" s="13">
        <v>3</v>
      </c>
      <c r="CZ80" s="13">
        <v>7</v>
      </c>
      <c r="DA80" s="13">
        <v>2</v>
      </c>
      <c r="DB80" s="13">
        <v>2</v>
      </c>
      <c r="DC80" s="13">
        <v>7</v>
      </c>
      <c r="DD80" s="13">
        <v>3</v>
      </c>
      <c r="DE80" s="13">
        <v>3</v>
      </c>
      <c r="DF80" s="13">
        <v>2</v>
      </c>
      <c r="DG80" s="13">
        <v>1</v>
      </c>
      <c r="DH80" s="13">
        <v>3</v>
      </c>
      <c r="DI80" s="13">
        <v>4</v>
      </c>
      <c r="DJ80" s="13">
        <v>3</v>
      </c>
      <c r="DK80" s="13">
        <v>2</v>
      </c>
      <c r="DL80" s="13">
        <v>2</v>
      </c>
      <c r="DM80" s="13">
        <v>3</v>
      </c>
      <c r="DN80" s="13">
        <v>1</v>
      </c>
      <c r="DO80" s="13">
        <v>3</v>
      </c>
      <c r="DP80" s="13">
        <v>1</v>
      </c>
      <c r="DQ80" s="13">
        <v>2</v>
      </c>
      <c r="DR80" s="13">
        <v>1</v>
      </c>
      <c r="DS80" s="13">
        <v>1</v>
      </c>
      <c r="DT80" s="13">
        <v>2</v>
      </c>
      <c r="DU80" s="13">
        <v>1</v>
      </c>
      <c r="DV80" s="13">
        <v>2</v>
      </c>
      <c r="DW80" s="13">
        <v>2</v>
      </c>
      <c r="DX80" s="13">
        <v>2</v>
      </c>
      <c r="DY80" s="13"/>
      <c r="DZ80" s="13">
        <v>1</v>
      </c>
      <c r="EA80" s="13">
        <v>2</v>
      </c>
      <c r="EB80" s="13">
        <v>2</v>
      </c>
      <c r="EC80" s="13"/>
      <c r="ED80" s="13"/>
      <c r="EE80" s="13"/>
      <c r="EF80" s="13">
        <v>1</v>
      </c>
      <c r="EG80" s="13"/>
      <c r="EH80" s="13"/>
      <c r="EI80" s="13">
        <v>1</v>
      </c>
      <c r="EJ80" s="13"/>
      <c r="EK80" s="13"/>
      <c r="EL80" s="13"/>
      <c r="EM80" s="13"/>
      <c r="EN80" s="13"/>
      <c r="EO80" s="13"/>
      <c r="EP80" s="13"/>
      <c r="EQ80" s="13"/>
      <c r="ER80" s="13"/>
      <c r="ES80" s="13"/>
      <c r="ET80" s="13"/>
      <c r="EU80" s="13"/>
      <c r="EV80" s="13"/>
      <c r="EW80" s="13"/>
      <c r="EX80" s="13"/>
      <c r="EY80" s="13"/>
      <c r="EZ80" s="13"/>
      <c r="FA80" s="60">
        <v>342</v>
      </c>
      <c r="FB80" s="13">
        <v>342</v>
      </c>
      <c r="FC80" s="16" t="s">
        <v>89</v>
      </c>
      <c r="FD80" s="13"/>
      <c r="FE80" s="13"/>
      <c r="FF80" s="13"/>
      <c r="FG80" s="13">
        <v>1</v>
      </c>
      <c r="FH80" s="13"/>
      <c r="FI80" s="13"/>
      <c r="FJ80" s="13">
        <v>1</v>
      </c>
      <c r="FK80" s="13"/>
      <c r="FL80" s="13">
        <v>1</v>
      </c>
      <c r="FM80" s="13">
        <v>2</v>
      </c>
      <c r="FN80" s="13"/>
      <c r="FO80" s="13">
        <v>1</v>
      </c>
      <c r="FP80" s="13"/>
      <c r="FQ80" s="13"/>
      <c r="FR80" s="13">
        <v>1</v>
      </c>
      <c r="FS80" s="13"/>
      <c r="FT80" s="13">
        <v>2</v>
      </c>
      <c r="FU80" s="13"/>
      <c r="FV80" s="13">
        <v>1</v>
      </c>
      <c r="FW80" s="13"/>
      <c r="FX80" s="13">
        <v>2</v>
      </c>
      <c r="FY80" s="13">
        <v>3</v>
      </c>
      <c r="FZ80" s="13">
        <v>3</v>
      </c>
      <c r="GA80" s="13">
        <v>1</v>
      </c>
      <c r="GB80" s="13">
        <v>4</v>
      </c>
      <c r="GC80" s="13">
        <v>9</v>
      </c>
      <c r="GD80" s="13">
        <v>12</v>
      </c>
      <c r="GE80" s="13">
        <v>7</v>
      </c>
      <c r="GF80" s="13">
        <v>6</v>
      </c>
      <c r="GG80" s="13">
        <v>5</v>
      </c>
      <c r="GH80" s="13">
        <v>4</v>
      </c>
      <c r="GI80" s="13">
        <v>6</v>
      </c>
      <c r="GJ80" s="13">
        <v>9</v>
      </c>
      <c r="GK80" s="13">
        <v>6</v>
      </c>
      <c r="GL80" s="13">
        <v>3</v>
      </c>
      <c r="GM80" s="13">
        <v>4</v>
      </c>
      <c r="GN80" s="13">
        <v>6</v>
      </c>
      <c r="GO80" s="13">
        <v>8</v>
      </c>
      <c r="GP80" s="13">
        <v>8</v>
      </c>
      <c r="GQ80" s="13">
        <v>11</v>
      </c>
      <c r="GR80" s="13">
        <v>8</v>
      </c>
      <c r="GS80" s="13">
        <v>8</v>
      </c>
      <c r="GT80" s="13">
        <v>8</v>
      </c>
      <c r="GU80" s="13">
        <v>5</v>
      </c>
      <c r="GV80" s="13">
        <v>11</v>
      </c>
      <c r="GW80" s="13">
        <v>7</v>
      </c>
      <c r="GX80" s="13">
        <v>9</v>
      </c>
      <c r="GY80" s="13">
        <v>9</v>
      </c>
      <c r="GZ80" s="13">
        <v>6</v>
      </c>
      <c r="HA80" s="13">
        <v>7</v>
      </c>
      <c r="HB80" s="13">
        <v>9</v>
      </c>
      <c r="HC80" s="13">
        <v>7</v>
      </c>
      <c r="HD80" s="13">
        <v>3</v>
      </c>
      <c r="HE80" s="13">
        <v>8</v>
      </c>
      <c r="HF80" s="13">
        <v>6</v>
      </c>
      <c r="HG80" s="13">
        <v>4</v>
      </c>
      <c r="HH80" s="13">
        <v>3</v>
      </c>
      <c r="HI80" s="13">
        <v>2</v>
      </c>
      <c r="HJ80" s="13">
        <v>6</v>
      </c>
      <c r="HK80" s="13">
        <v>5</v>
      </c>
      <c r="HL80" s="13">
        <v>2</v>
      </c>
      <c r="HM80" s="13">
        <v>2</v>
      </c>
      <c r="HN80" s="13">
        <v>1</v>
      </c>
      <c r="HO80" s="13">
        <v>2</v>
      </c>
      <c r="HP80" s="13">
        <v>2</v>
      </c>
      <c r="HQ80" s="13">
        <v>3</v>
      </c>
      <c r="HR80" s="13">
        <v>1</v>
      </c>
      <c r="HS80" s="13">
        <v>2</v>
      </c>
      <c r="HT80" s="13">
        <v>4</v>
      </c>
      <c r="HU80" s="13">
        <v>2</v>
      </c>
      <c r="HV80" s="13">
        <v>4</v>
      </c>
      <c r="HW80" s="13">
        <v>2</v>
      </c>
      <c r="HX80" s="13">
        <v>2</v>
      </c>
      <c r="HY80" s="13">
        <v>5</v>
      </c>
      <c r="HZ80" s="13">
        <v>3</v>
      </c>
      <c r="IA80" s="13">
        <v>1</v>
      </c>
      <c r="IB80" s="13">
        <v>3</v>
      </c>
      <c r="IC80" s="13">
        <v>3</v>
      </c>
      <c r="ID80" s="13">
        <v>3</v>
      </c>
      <c r="IE80" s="13">
        <v>1</v>
      </c>
      <c r="IF80" s="13">
        <v>1</v>
      </c>
      <c r="IG80" s="13"/>
      <c r="IH80" s="13">
        <v>1</v>
      </c>
      <c r="II80" s="13"/>
      <c r="IJ80" s="13">
        <v>2</v>
      </c>
      <c r="IK80" s="13"/>
      <c r="IL80" s="13"/>
      <c r="IM80" s="13"/>
      <c r="IN80" s="13"/>
      <c r="IO80" s="13"/>
      <c r="IP80" s="13"/>
      <c r="IQ80" s="13"/>
      <c r="IR80" s="13"/>
      <c r="IS80" s="13"/>
      <c r="IT80" s="13">
        <v>1</v>
      </c>
      <c r="IU80" s="13"/>
      <c r="IV80" s="13"/>
      <c r="IW80" s="13"/>
      <c r="IX80" s="13"/>
      <c r="IY80" s="13"/>
      <c r="IZ80" s="13"/>
      <c r="JA80" s="13"/>
      <c r="JB80" s="13"/>
      <c r="JC80" s="13"/>
      <c r="JD80" s="13"/>
      <c r="JE80" s="13"/>
      <c r="JF80" s="60">
        <v>311</v>
      </c>
      <c r="JG80" s="13"/>
      <c r="JH80" s="13"/>
      <c r="JI80" s="13"/>
      <c r="JJ80" s="13"/>
      <c r="JK80" s="13"/>
      <c r="JL80" s="13"/>
      <c r="JM80" s="13"/>
      <c r="JN80" s="13"/>
      <c r="JO80" s="13"/>
      <c r="JP80" s="13"/>
      <c r="JQ80" s="13"/>
      <c r="JR80" s="13"/>
      <c r="JS80" s="13"/>
      <c r="JT80" s="13"/>
      <c r="JU80" s="13"/>
      <c r="JV80" s="13"/>
      <c r="JW80" s="13"/>
      <c r="JX80" s="13"/>
      <c r="JY80" s="13"/>
      <c r="JZ80" s="13"/>
      <c r="KA80" s="13"/>
      <c r="KB80" s="13"/>
      <c r="KC80" s="13"/>
      <c r="KD80" s="13"/>
      <c r="KE80" s="13"/>
      <c r="KF80" s="13"/>
      <c r="KG80" s="13"/>
      <c r="KH80" s="13"/>
      <c r="KI80" s="13"/>
      <c r="KJ80" s="13"/>
      <c r="KK80" s="13"/>
      <c r="KL80" s="13"/>
      <c r="KM80" s="13"/>
      <c r="KN80" s="13"/>
      <c r="KO80" s="13"/>
      <c r="KP80" s="13"/>
      <c r="KQ80" s="13"/>
      <c r="KR80" s="13"/>
      <c r="KS80" s="13"/>
      <c r="KT80" s="13"/>
      <c r="KU80" s="13">
        <v>1</v>
      </c>
      <c r="KV80" s="13"/>
      <c r="KW80" s="13"/>
      <c r="KX80" s="13"/>
      <c r="KY80" s="13"/>
      <c r="KZ80" s="13"/>
      <c r="LA80" s="13"/>
      <c r="LB80" s="13"/>
      <c r="LC80" s="13"/>
      <c r="LD80" s="13"/>
      <c r="LE80" s="13"/>
      <c r="LF80" s="13"/>
      <c r="LG80" s="13"/>
      <c r="LH80" s="13"/>
      <c r="LI80" s="13"/>
      <c r="LJ80" s="13"/>
      <c r="LK80" s="13"/>
      <c r="LL80" s="13"/>
      <c r="LM80" s="13"/>
      <c r="LN80" s="13"/>
      <c r="LO80" s="13"/>
      <c r="LP80" s="13"/>
      <c r="LQ80" s="13"/>
      <c r="LR80" s="13"/>
      <c r="LS80" s="13"/>
      <c r="LT80" s="13"/>
      <c r="LU80" s="13"/>
      <c r="LV80" s="13"/>
      <c r="LW80" s="13"/>
      <c r="LX80" s="13"/>
      <c r="LY80" s="13"/>
      <c r="LZ80" s="13"/>
      <c r="MA80" s="13"/>
      <c r="MB80" s="13"/>
      <c r="MC80" s="13"/>
      <c r="MD80" s="13"/>
      <c r="ME80" s="13"/>
      <c r="MF80" s="13"/>
      <c r="MG80" s="13"/>
      <c r="MH80" s="13"/>
      <c r="MI80" s="13"/>
      <c r="MJ80" s="13"/>
      <c r="MK80" s="13"/>
      <c r="ML80" s="13"/>
      <c r="MM80" s="13"/>
      <c r="MN80" s="13"/>
      <c r="MO80" s="13"/>
      <c r="MP80" s="13"/>
      <c r="MQ80" s="13"/>
      <c r="MR80" s="13"/>
      <c r="MS80" s="13">
        <v>1</v>
      </c>
      <c r="MT80" s="13"/>
      <c r="MU80" s="13"/>
      <c r="MV80" s="13"/>
      <c r="MW80" s="13"/>
      <c r="MX80" s="13"/>
      <c r="MY80" s="13"/>
      <c r="MZ80" s="13"/>
      <c r="NA80" s="13"/>
      <c r="NB80" s="13"/>
      <c r="NC80" s="13"/>
      <c r="ND80" s="13"/>
      <c r="NE80" s="13"/>
      <c r="NF80" s="13"/>
      <c r="NG80" s="13"/>
      <c r="NH80" s="13"/>
      <c r="NI80" s="13"/>
      <c r="NJ80" s="60">
        <v>2</v>
      </c>
      <c r="NK80" s="13">
        <v>313</v>
      </c>
      <c r="NL80" s="448"/>
      <c r="NM80" s="448"/>
      <c r="NN80" s="448"/>
    </row>
    <row r="81" spans="1:378">
      <c r="A81" s="8" t="s">
        <v>92</v>
      </c>
      <c r="B81" s="281">
        <f t="shared" si="108"/>
        <v>1</v>
      </c>
      <c r="C81" s="281">
        <f t="shared" si="109"/>
        <v>1</v>
      </c>
      <c r="D81" s="281">
        <f t="shared" si="110"/>
        <v>1</v>
      </c>
      <c r="E81" s="281">
        <f t="shared" si="111"/>
        <v>3</v>
      </c>
      <c r="F81" s="281">
        <f t="shared" si="112"/>
        <v>9</v>
      </c>
      <c r="G81" s="281">
        <f t="shared" si="113"/>
        <v>14</v>
      </c>
      <c r="H81" s="281">
        <f t="shared" si="114"/>
        <v>16</v>
      </c>
      <c r="I81" s="281">
        <f t="shared" si="115"/>
        <v>12</v>
      </c>
      <c r="J81" s="281">
        <f t="shared" si="116"/>
        <v>11</v>
      </c>
      <c r="K81" s="281">
        <f t="shared" si="117"/>
        <v>9</v>
      </c>
      <c r="L81" s="281">
        <f t="shared" si="118"/>
        <v>5</v>
      </c>
      <c r="M81" s="281">
        <f t="shared" si="119"/>
        <v>9</v>
      </c>
      <c r="N81" s="281">
        <f t="shared" si="120"/>
        <v>3</v>
      </c>
      <c r="O81" s="281">
        <f t="shared" si="121"/>
        <v>1</v>
      </c>
      <c r="P81" s="281">
        <f t="shared" si="122"/>
        <v>3</v>
      </c>
      <c r="Q81" s="281">
        <f t="shared" si="123"/>
        <v>1</v>
      </c>
      <c r="R81" s="281">
        <f t="shared" si="124"/>
        <v>1</v>
      </c>
      <c r="S81" s="281">
        <f t="shared" si="125"/>
        <v>1</v>
      </c>
      <c r="T81" s="281">
        <f t="shared" si="126"/>
        <v>0</v>
      </c>
      <c r="U81" s="281">
        <f t="shared" si="127"/>
        <v>2</v>
      </c>
      <c r="W81" s="16" t="s">
        <v>90</v>
      </c>
      <c r="X81" s="764">
        <f t="shared" si="88"/>
        <v>17</v>
      </c>
      <c r="Y81" s="764">
        <f t="shared" si="89"/>
        <v>20</v>
      </c>
      <c r="Z81" s="764">
        <f t="shared" si="90"/>
        <v>62</v>
      </c>
      <c r="AA81" s="764">
        <f t="shared" si="91"/>
        <v>60</v>
      </c>
      <c r="AB81" s="764">
        <f t="shared" si="92"/>
        <v>107</v>
      </c>
      <c r="AC81" s="764">
        <f t="shared" si="93"/>
        <v>132</v>
      </c>
      <c r="AD81" s="764">
        <f t="shared" si="94"/>
        <v>124</v>
      </c>
      <c r="AE81" s="764">
        <f t="shared" si="95"/>
        <v>114</v>
      </c>
      <c r="AF81" s="764">
        <f t="shared" si="96"/>
        <v>111</v>
      </c>
      <c r="AG81" s="764">
        <f t="shared" si="97"/>
        <v>129</v>
      </c>
      <c r="AH81" s="764">
        <f t="shared" si="98"/>
        <v>93</v>
      </c>
      <c r="AI81" s="764">
        <f t="shared" si="99"/>
        <v>104</v>
      </c>
      <c r="AJ81" s="764">
        <f t="shared" si="100"/>
        <v>70</v>
      </c>
      <c r="AK81" s="764">
        <f t="shared" si="101"/>
        <v>74</v>
      </c>
      <c r="AL81" s="764">
        <f t="shared" si="102"/>
        <v>53</v>
      </c>
      <c r="AM81" s="764">
        <f t="shared" si="103"/>
        <v>40</v>
      </c>
      <c r="AN81" s="764">
        <f t="shared" si="104"/>
        <v>14</v>
      </c>
      <c r="AO81" s="764">
        <f t="shared" si="105"/>
        <v>20</v>
      </c>
      <c r="AP81" s="764">
        <f t="shared" si="106"/>
        <v>4</v>
      </c>
      <c r="AQ81" s="764">
        <f t="shared" si="107"/>
        <v>2</v>
      </c>
      <c r="AR81" s="764">
        <f t="shared" si="128"/>
        <v>10</v>
      </c>
      <c r="AT81" s="16" t="s">
        <v>90</v>
      </c>
      <c r="AU81" s="13">
        <v>1</v>
      </c>
      <c r="AV81" s="13">
        <v>1</v>
      </c>
      <c r="AW81" s="13">
        <v>1</v>
      </c>
      <c r="AX81" s="13"/>
      <c r="AY81" s="13">
        <v>4</v>
      </c>
      <c r="AZ81" s="13">
        <v>3</v>
      </c>
      <c r="BA81" s="13">
        <v>2</v>
      </c>
      <c r="BB81" s="13">
        <v>3</v>
      </c>
      <c r="BC81" s="13">
        <v>2</v>
      </c>
      <c r="BD81" s="13">
        <v>3</v>
      </c>
      <c r="BE81" s="13">
        <v>1</v>
      </c>
      <c r="BF81" s="13">
        <v>2</v>
      </c>
      <c r="BG81" s="13">
        <v>4</v>
      </c>
      <c r="BH81" s="13">
        <v>4</v>
      </c>
      <c r="BI81" s="13">
        <v>5</v>
      </c>
      <c r="BJ81" s="13">
        <v>7</v>
      </c>
      <c r="BK81" s="13">
        <v>10</v>
      </c>
      <c r="BL81" s="13">
        <v>9</v>
      </c>
      <c r="BM81" s="13">
        <v>11</v>
      </c>
      <c r="BN81" s="13">
        <v>7</v>
      </c>
      <c r="BO81" s="13">
        <v>14</v>
      </c>
      <c r="BP81" s="13">
        <v>16</v>
      </c>
      <c r="BQ81" s="13">
        <v>11</v>
      </c>
      <c r="BR81" s="13">
        <v>15</v>
      </c>
      <c r="BS81" s="13">
        <v>8</v>
      </c>
      <c r="BT81" s="13">
        <v>11</v>
      </c>
      <c r="BU81" s="13">
        <v>13</v>
      </c>
      <c r="BV81" s="13">
        <v>12</v>
      </c>
      <c r="BW81" s="13">
        <v>17</v>
      </c>
      <c r="BX81" s="13">
        <v>15</v>
      </c>
      <c r="BY81" s="13">
        <v>13</v>
      </c>
      <c r="BZ81" s="13">
        <v>9</v>
      </c>
      <c r="CA81" s="13">
        <v>15</v>
      </c>
      <c r="CB81" s="13">
        <v>16</v>
      </c>
      <c r="CC81" s="13">
        <v>4</v>
      </c>
      <c r="CD81" s="13">
        <v>10</v>
      </c>
      <c r="CE81" s="13">
        <v>13</v>
      </c>
      <c r="CF81" s="13">
        <v>10</v>
      </c>
      <c r="CG81" s="13">
        <v>17</v>
      </c>
      <c r="CH81" s="13">
        <v>7</v>
      </c>
      <c r="CI81" s="13">
        <v>10</v>
      </c>
      <c r="CJ81" s="13">
        <v>11</v>
      </c>
      <c r="CK81" s="13">
        <v>14</v>
      </c>
      <c r="CL81" s="13">
        <v>14</v>
      </c>
      <c r="CM81" s="13">
        <v>10</v>
      </c>
      <c r="CN81" s="13">
        <v>12</v>
      </c>
      <c r="CO81" s="13">
        <v>13</v>
      </c>
      <c r="CP81" s="13">
        <v>20</v>
      </c>
      <c r="CQ81" s="13">
        <v>11</v>
      </c>
      <c r="CR81" s="13">
        <v>14</v>
      </c>
      <c r="CS81" s="13">
        <v>14</v>
      </c>
      <c r="CT81" s="13">
        <v>11</v>
      </c>
      <c r="CU81" s="13">
        <v>13</v>
      </c>
      <c r="CV81" s="13">
        <v>14</v>
      </c>
      <c r="CW81" s="13">
        <v>8</v>
      </c>
      <c r="CX81" s="13">
        <v>7</v>
      </c>
      <c r="CY81" s="13">
        <v>9</v>
      </c>
      <c r="CZ81" s="13">
        <v>12</v>
      </c>
      <c r="DA81" s="13">
        <v>10</v>
      </c>
      <c r="DB81" s="13">
        <v>6</v>
      </c>
      <c r="DC81" s="13">
        <v>9</v>
      </c>
      <c r="DD81" s="13">
        <v>7</v>
      </c>
      <c r="DE81" s="13">
        <v>10</v>
      </c>
      <c r="DF81" s="13">
        <v>9</v>
      </c>
      <c r="DG81" s="13">
        <v>5</v>
      </c>
      <c r="DH81" s="13">
        <v>7</v>
      </c>
      <c r="DI81" s="13">
        <v>5</v>
      </c>
      <c r="DJ81" s="13">
        <v>5</v>
      </c>
      <c r="DK81" s="13">
        <v>5</v>
      </c>
      <c r="DL81" s="13">
        <v>12</v>
      </c>
      <c r="DM81" s="13">
        <v>4</v>
      </c>
      <c r="DN81" s="13">
        <v>6</v>
      </c>
      <c r="DO81" s="13">
        <v>3</v>
      </c>
      <c r="DP81" s="13">
        <v>7</v>
      </c>
      <c r="DQ81" s="13">
        <v>1</v>
      </c>
      <c r="DR81" s="13">
        <v>3</v>
      </c>
      <c r="DS81" s="13">
        <v>5</v>
      </c>
      <c r="DT81" s="13">
        <v>5</v>
      </c>
      <c r="DU81" s="13">
        <v>4</v>
      </c>
      <c r="DV81" s="13">
        <v>2</v>
      </c>
      <c r="DW81" s="13">
        <v>2</v>
      </c>
      <c r="DX81" s="13">
        <v>3</v>
      </c>
      <c r="DY81" s="13">
        <v>5</v>
      </c>
      <c r="DZ81" s="13">
        <v>1</v>
      </c>
      <c r="EA81" s="13">
        <v>2</v>
      </c>
      <c r="EB81" s="13">
        <v>3</v>
      </c>
      <c r="EC81" s="13">
        <v>1</v>
      </c>
      <c r="ED81" s="13">
        <v>1</v>
      </c>
      <c r="EE81" s="13"/>
      <c r="EF81" s="13">
        <v>2</v>
      </c>
      <c r="EG81" s="13"/>
      <c r="EH81" s="13"/>
      <c r="EI81" s="13"/>
      <c r="EJ81" s="13">
        <v>1</v>
      </c>
      <c r="EK81" s="13"/>
      <c r="EL81" s="13"/>
      <c r="EM81" s="13">
        <v>1</v>
      </c>
      <c r="EN81" s="13"/>
      <c r="EO81" s="13"/>
      <c r="EP81" s="13"/>
      <c r="EQ81" s="13"/>
      <c r="ER81" s="13"/>
      <c r="ES81" s="13"/>
      <c r="ET81" s="13"/>
      <c r="EU81" s="13"/>
      <c r="EV81" s="13"/>
      <c r="EW81" s="13"/>
      <c r="EX81" s="13"/>
      <c r="EY81" s="13"/>
      <c r="EZ81" s="13"/>
      <c r="FA81" s="60">
        <v>695</v>
      </c>
      <c r="FB81" s="13">
        <v>695</v>
      </c>
      <c r="FC81" s="16" t="s">
        <v>90</v>
      </c>
      <c r="FD81" s="13"/>
      <c r="FE81" s="13">
        <v>1</v>
      </c>
      <c r="FF81" s="13">
        <v>2</v>
      </c>
      <c r="FG81" s="13">
        <v>1</v>
      </c>
      <c r="FH81" s="13">
        <v>1</v>
      </c>
      <c r="FI81" s="13">
        <v>4</v>
      </c>
      <c r="FJ81" s="13">
        <v>2</v>
      </c>
      <c r="FK81" s="13">
        <v>2</v>
      </c>
      <c r="FL81" s="13">
        <v>3</v>
      </c>
      <c r="FM81" s="13">
        <v>1</v>
      </c>
      <c r="FN81" s="13">
        <v>4</v>
      </c>
      <c r="FO81" s="13">
        <v>1</v>
      </c>
      <c r="FP81" s="13">
        <v>5</v>
      </c>
      <c r="FQ81" s="13">
        <v>4</v>
      </c>
      <c r="FR81" s="13">
        <v>3</v>
      </c>
      <c r="FS81" s="13">
        <v>8</v>
      </c>
      <c r="FT81" s="13">
        <v>7</v>
      </c>
      <c r="FU81" s="13">
        <v>13</v>
      </c>
      <c r="FV81" s="13">
        <v>10</v>
      </c>
      <c r="FW81" s="13">
        <v>7</v>
      </c>
      <c r="FX81" s="13">
        <v>6</v>
      </c>
      <c r="FY81" s="13">
        <v>12</v>
      </c>
      <c r="FZ81" s="13">
        <v>12</v>
      </c>
      <c r="GA81" s="13">
        <v>8</v>
      </c>
      <c r="GB81" s="13">
        <v>14</v>
      </c>
      <c r="GC81" s="13">
        <v>17</v>
      </c>
      <c r="GD81" s="13">
        <v>10</v>
      </c>
      <c r="GE81" s="13">
        <v>10</v>
      </c>
      <c r="GF81" s="13">
        <v>7</v>
      </c>
      <c r="GG81" s="13">
        <v>11</v>
      </c>
      <c r="GH81" s="13">
        <v>14</v>
      </c>
      <c r="GI81" s="13">
        <v>16</v>
      </c>
      <c r="GJ81" s="13">
        <v>11</v>
      </c>
      <c r="GK81" s="13">
        <v>14</v>
      </c>
      <c r="GL81" s="13">
        <v>11</v>
      </c>
      <c r="GM81" s="13">
        <v>15</v>
      </c>
      <c r="GN81" s="13">
        <v>16</v>
      </c>
      <c r="GO81" s="13">
        <v>4</v>
      </c>
      <c r="GP81" s="13">
        <v>10</v>
      </c>
      <c r="GQ81" s="13">
        <v>13</v>
      </c>
      <c r="GR81" s="13">
        <v>10</v>
      </c>
      <c r="GS81" s="13">
        <v>9</v>
      </c>
      <c r="GT81" s="13">
        <v>19</v>
      </c>
      <c r="GU81" s="13">
        <v>17</v>
      </c>
      <c r="GV81" s="13">
        <v>9</v>
      </c>
      <c r="GW81" s="13">
        <v>10</v>
      </c>
      <c r="GX81" s="13">
        <v>5</v>
      </c>
      <c r="GY81" s="13">
        <v>16</v>
      </c>
      <c r="GZ81" s="13">
        <v>3</v>
      </c>
      <c r="HA81" s="13">
        <v>13</v>
      </c>
      <c r="HB81" s="13">
        <v>10</v>
      </c>
      <c r="HC81" s="13">
        <v>16</v>
      </c>
      <c r="HD81" s="13">
        <v>5</v>
      </c>
      <c r="HE81" s="13">
        <v>11</v>
      </c>
      <c r="HF81" s="13">
        <v>8</v>
      </c>
      <c r="HG81" s="13">
        <v>9</v>
      </c>
      <c r="HH81" s="13">
        <v>5</v>
      </c>
      <c r="HI81" s="13">
        <v>9</v>
      </c>
      <c r="HJ81" s="13">
        <v>12</v>
      </c>
      <c r="HK81" s="13">
        <v>8</v>
      </c>
      <c r="HL81" s="13">
        <v>6</v>
      </c>
      <c r="HM81" s="13">
        <v>8</v>
      </c>
      <c r="HN81" s="13">
        <v>8</v>
      </c>
      <c r="HO81" s="13">
        <v>4</v>
      </c>
      <c r="HP81" s="13">
        <v>9</v>
      </c>
      <c r="HQ81" s="13">
        <v>6</v>
      </c>
      <c r="HR81" s="13">
        <v>7</v>
      </c>
      <c r="HS81" s="13">
        <v>8</v>
      </c>
      <c r="HT81" s="13">
        <v>7</v>
      </c>
      <c r="HU81" s="13">
        <v>7</v>
      </c>
      <c r="HV81" s="13">
        <v>8</v>
      </c>
      <c r="HW81" s="13">
        <v>3</v>
      </c>
      <c r="HX81" s="13">
        <v>7</v>
      </c>
      <c r="HY81" s="13">
        <v>6</v>
      </c>
      <c r="HZ81" s="13">
        <v>3</v>
      </c>
      <c r="IA81" s="13">
        <v>6</v>
      </c>
      <c r="IB81" s="13">
        <v>6</v>
      </c>
      <c r="IC81" s="13">
        <v>5</v>
      </c>
      <c r="ID81" s="13">
        <v>5</v>
      </c>
      <c r="IE81" s="13">
        <v>4</v>
      </c>
      <c r="IF81" s="13">
        <v>4</v>
      </c>
      <c r="IG81" s="13"/>
      <c r="IH81" s="13"/>
      <c r="II81" s="13">
        <v>1</v>
      </c>
      <c r="IJ81" s="13"/>
      <c r="IK81" s="13">
        <v>4</v>
      </c>
      <c r="IL81" s="13">
        <v>1</v>
      </c>
      <c r="IM81" s="13">
        <v>1</v>
      </c>
      <c r="IN81" s="13">
        <v>2</v>
      </c>
      <c r="IO81" s="13">
        <v>1</v>
      </c>
      <c r="IP81" s="13">
        <v>1</v>
      </c>
      <c r="IQ81" s="13">
        <v>2</v>
      </c>
      <c r="IR81" s="13"/>
      <c r="IS81" s="13"/>
      <c r="IT81" s="13"/>
      <c r="IU81" s="13">
        <v>1</v>
      </c>
      <c r="IV81" s="13"/>
      <c r="IW81" s="13"/>
      <c r="IX81" s="13"/>
      <c r="IY81" s="13"/>
      <c r="IZ81" s="13"/>
      <c r="JA81" s="13"/>
      <c r="JB81" s="13"/>
      <c r="JC81" s="13"/>
      <c r="JD81" s="13"/>
      <c r="JE81" s="13"/>
      <c r="JF81" s="60">
        <v>655</v>
      </c>
      <c r="JG81" s="13"/>
      <c r="JH81" s="13"/>
      <c r="JI81" s="13"/>
      <c r="JJ81" s="13"/>
      <c r="JK81" s="13"/>
      <c r="JL81" s="13"/>
      <c r="JM81" s="13">
        <v>1</v>
      </c>
      <c r="JN81" s="13"/>
      <c r="JO81" s="13"/>
      <c r="JP81" s="13"/>
      <c r="JQ81" s="13"/>
      <c r="JR81" s="13"/>
      <c r="JS81" s="13"/>
      <c r="JT81" s="13"/>
      <c r="JU81" s="13"/>
      <c r="JV81" s="13"/>
      <c r="JW81" s="13"/>
      <c r="JX81" s="13"/>
      <c r="JY81" s="13"/>
      <c r="JZ81" s="13"/>
      <c r="KA81" s="13"/>
      <c r="KB81" s="13">
        <v>1</v>
      </c>
      <c r="KC81" s="13"/>
      <c r="KD81" s="13"/>
      <c r="KE81" s="13"/>
      <c r="KF81" s="13"/>
      <c r="KG81" s="13"/>
      <c r="KH81" s="13"/>
      <c r="KI81" s="13"/>
      <c r="KJ81" s="13"/>
      <c r="KK81" s="13"/>
      <c r="KL81" s="13"/>
      <c r="KM81" s="13">
        <v>1</v>
      </c>
      <c r="KN81" s="13">
        <v>1</v>
      </c>
      <c r="KO81" s="13">
        <v>1</v>
      </c>
      <c r="KP81" s="13"/>
      <c r="KQ81" s="13"/>
      <c r="KR81" s="13">
        <v>1</v>
      </c>
      <c r="KS81" s="13"/>
      <c r="KT81" s="13"/>
      <c r="KU81" s="13"/>
      <c r="KV81" s="13"/>
      <c r="KW81" s="13"/>
      <c r="KX81" s="13"/>
      <c r="KY81" s="13"/>
      <c r="KZ81" s="13"/>
      <c r="LA81" s="13"/>
      <c r="LB81" s="13"/>
      <c r="LC81" s="13"/>
      <c r="LD81" s="13"/>
      <c r="LE81" s="13"/>
      <c r="LF81" s="13"/>
      <c r="LG81" s="13"/>
      <c r="LH81" s="13"/>
      <c r="LI81" s="13"/>
      <c r="LJ81" s="13"/>
      <c r="LK81" s="13"/>
      <c r="LL81" s="13"/>
      <c r="LM81" s="13"/>
      <c r="LN81" s="13"/>
      <c r="LO81" s="13"/>
      <c r="LP81" s="13"/>
      <c r="LQ81" s="13"/>
      <c r="LR81" s="13"/>
      <c r="LS81" s="13"/>
      <c r="LT81" s="13"/>
      <c r="LU81" s="13"/>
      <c r="LV81" s="13"/>
      <c r="LW81" s="13"/>
      <c r="LX81" s="13"/>
      <c r="LY81" s="13"/>
      <c r="LZ81" s="13"/>
      <c r="MA81" s="13"/>
      <c r="MB81" s="13"/>
      <c r="MC81" s="13"/>
      <c r="MD81" s="13"/>
      <c r="ME81" s="13"/>
      <c r="MF81" s="13"/>
      <c r="MG81" s="13"/>
      <c r="MH81" s="13"/>
      <c r="MI81" s="13"/>
      <c r="MJ81" s="13"/>
      <c r="MK81" s="13">
        <v>1</v>
      </c>
      <c r="ML81" s="13"/>
      <c r="MM81" s="13"/>
      <c r="MN81" s="13">
        <v>1</v>
      </c>
      <c r="MO81" s="13"/>
      <c r="MP81" s="13">
        <v>1</v>
      </c>
      <c r="MQ81" s="13"/>
      <c r="MR81" s="13"/>
      <c r="MS81" s="13"/>
      <c r="MT81" s="13"/>
      <c r="MU81" s="13">
        <v>1</v>
      </c>
      <c r="MV81" s="13"/>
      <c r="MW81" s="13"/>
      <c r="MX81" s="13"/>
      <c r="MY81" s="13"/>
      <c r="MZ81" s="13"/>
      <c r="NA81" s="13"/>
      <c r="NB81" s="13"/>
      <c r="NC81" s="13"/>
      <c r="ND81" s="13"/>
      <c r="NE81" s="13"/>
      <c r="NF81" s="13"/>
      <c r="NG81" s="13"/>
      <c r="NH81" s="13"/>
      <c r="NI81" s="13"/>
      <c r="NJ81" s="60">
        <v>10</v>
      </c>
      <c r="NK81" s="13">
        <v>665</v>
      </c>
      <c r="NL81" s="448"/>
      <c r="NM81" s="448"/>
      <c r="NN81" s="448"/>
    </row>
    <row r="82" spans="1:378">
      <c r="A82" s="8" t="s">
        <v>93</v>
      </c>
      <c r="B82" s="281">
        <f t="shared" si="108"/>
        <v>9</v>
      </c>
      <c r="C82" s="281">
        <f t="shared" si="109"/>
        <v>10</v>
      </c>
      <c r="D82" s="281">
        <f t="shared" si="110"/>
        <v>62</v>
      </c>
      <c r="E82" s="281">
        <f t="shared" si="111"/>
        <v>82</v>
      </c>
      <c r="F82" s="281">
        <f t="shared" si="112"/>
        <v>157</v>
      </c>
      <c r="G82" s="281">
        <f t="shared" si="113"/>
        <v>183</v>
      </c>
      <c r="H82" s="281">
        <f t="shared" si="114"/>
        <v>142</v>
      </c>
      <c r="I82" s="281">
        <f t="shared" si="115"/>
        <v>203</v>
      </c>
      <c r="J82" s="281">
        <f t="shared" si="116"/>
        <v>126</v>
      </c>
      <c r="K82" s="281">
        <f t="shared" si="117"/>
        <v>146</v>
      </c>
      <c r="L82" s="281">
        <f t="shared" si="118"/>
        <v>109</v>
      </c>
      <c r="M82" s="281">
        <f t="shared" si="119"/>
        <v>113</v>
      </c>
      <c r="N82" s="281">
        <f t="shared" si="120"/>
        <v>82</v>
      </c>
      <c r="O82" s="281">
        <f t="shared" si="121"/>
        <v>62</v>
      </c>
      <c r="P82" s="281">
        <f t="shared" si="122"/>
        <v>48</v>
      </c>
      <c r="Q82" s="281">
        <f t="shared" si="123"/>
        <v>47</v>
      </c>
      <c r="R82" s="281">
        <f t="shared" si="124"/>
        <v>16</v>
      </c>
      <c r="S82" s="281">
        <f t="shared" si="125"/>
        <v>24</v>
      </c>
      <c r="T82" s="281">
        <f t="shared" si="126"/>
        <v>3</v>
      </c>
      <c r="U82" s="281">
        <f t="shared" si="127"/>
        <v>13</v>
      </c>
      <c r="W82" s="16" t="s">
        <v>91</v>
      </c>
      <c r="X82" s="764">
        <f t="shared" si="88"/>
        <v>28</v>
      </c>
      <c r="Y82" s="764">
        <f t="shared" si="89"/>
        <v>25</v>
      </c>
      <c r="Z82" s="764">
        <f t="shared" si="90"/>
        <v>58</v>
      </c>
      <c r="AA82" s="764">
        <f t="shared" si="91"/>
        <v>71</v>
      </c>
      <c r="AB82" s="764">
        <f t="shared" si="92"/>
        <v>111</v>
      </c>
      <c r="AC82" s="764">
        <f t="shared" si="93"/>
        <v>151</v>
      </c>
      <c r="AD82" s="764">
        <f t="shared" si="94"/>
        <v>107</v>
      </c>
      <c r="AE82" s="764">
        <f t="shared" si="95"/>
        <v>132</v>
      </c>
      <c r="AF82" s="764">
        <f t="shared" si="96"/>
        <v>107</v>
      </c>
      <c r="AG82" s="764">
        <f t="shared" si="97"/>
        <v>125</v>
      </c>
      <c r="AH82" s="764">
        <f t="shared" si="98"/>
        <v>61</v>
      </c>
      <c r="AI82" s="764">
        <f t="shared" si="99"/>
        <v>60</v>
      </c>
      <c r="AJ82" s="764">
        <f t="shared" si="100"/>
        <v>37</v>
      </c>
      <c r="AK82" s="764">
        <f t="shared" si="101"/>
        <v>50</v>
      </c>
      <c r="AL82" s="764">
        <f t="shared" si="102"/>
        <v>27</v>
      </c>
      <c r="AM82" s="764">
        <f t="shared" si="103"/>
        <v>37</v>
      </c>
      <c r="AN82" s="764">
        <f t="shared" si="104"/>
        <v>8</v>
      </c>
      <c r="AO82" s="764">
        <f t="shared" si="105"/>
        <v>16</v>
      </c>
      <c r="AP82" s="764">
        <f t="shared" si="106"/>
        <v>2</v>
      </c>
      <c r="AQ82" s="764">
        <f t="shared" si="107"/>
        <v>5</v>
      </c>
      <c r="AR82" s="764">
        <f t="shared" si="128"/>
        <v>18</v>
      </c>
      <c r="AT82" s="16" t="s">
        <v>91</v>
      </c>
      <c r="AU82" s="13">
        <v>2</v>
      </c>
      <c r="AV82" s="13">
        <v>4</v>
      </c>
      <c r="AW82" s="13">
        <v>2</v>
      </c>
      <c r="AX82" s="13">
        <v>3</v>
      </c>
      <c r="AY82" s="13">
        <v>2</v>
      </c>
      <c r="AZ82" s="13">
        <v>2</v>
      </c>
      <c r="BA82" s="13">
        <v>1</v>
      </c>
      <c r="BB82" s="13">
        <v>4</v>
      </c>
      <c r="BC82" s="13">
        <v>3</v>
      </c>
      <c r="BD82" s="13">
        <v>2</v>
      </c>
      <c r="BE82" s="13">
        <v>3</v>
      </c>
      <c r="BF82" s="13">
        <v>4</v>
      </c>
      <c r="BG82" s="13">
        <v>4</v>
      </c>
      <c r="BH82" s="13">
        <v>7</v>
      </c>
      <c r="BI82" s="13">
        <v>3</v>
      </c>
      <c r="BJ82" s="13">
        <v>10</v>
      </c>
      <c r="BK82" s="13">
        <v>8</v>
      </c>
      <c r="BL82" s="13">
        <v>14</v>
      </c>
      <c r="BM82" s="13">
        <v>10</v>
      </c>
      <c r="BN82" s="13">
        <v>8</v>
      </c>
      <c r="BO82" s="13">
        <v>14</v>
      </c>
      <c r="BP82" s="13">
        <v>17</v>
      </c>
      <c r="BQ82" s="13">
        <v>13</v>
      </c>
      <c r="BR82" s="13">
        <v>19</v>
      </c>
      <c r="BS82" s="13">
        <v>15</v>
      </c>
      <c r="BT82" s="13">
        <v>14</v>
      </c>
      <c r="BU82" s="13">
        <v>15</v>
      </c>
      <c r="BV82" s="13">
        <v>15</v>
      </c>
      <c r="BW82" s="13">
        <v>11</v>
      </c>
      <c r="BX82" s="13">
        <v>18</v>
      </c>
      <c r="BY82" s="13">
        <v>17</v>
      </c>
      <c r="BZ82" s="13">
        <v>19</v>
      </c>
      <c r="CA82" s="13">
        <v>14</v>
      </c>
      <c r="CB82" s="13">
        <v>10</v>
      </c>
      <c r="CC82" s="13">
        <v>5</v>
      </c>
      <c r="CD82" s="13">
        <v>14</v>
      </c>
      <c r="CE82" s="13">
        <v>12</v>
      </c>
      <c r="CF82" s="13">
        <v>12</v>
      </c>
      <c r="CG82" s="13">
        <v>16</v>
      </c>
      <c r="CH82" s="13">
        <v>13</v>
      </c>
      <c r="CI82" s="13">
        <v>13</v>
      </c>
      <c r="CJ82" s="13">
        <v>15</v>
      </c>
      <c r="CK82" s="13">
        <v>11</v>
      </c>
      <c r="CL82" s="13">
        <v>14</v>
      </c>
      <c r="CM82" s="13">
        <v>22</v>
      </c>
      <c r="CN82" s="13">
        <v>12</v>
      </c>
      <c r="CO82" s="13">
        <v>11</v>
      </c>
      <c r="CP82" s="13">
        <v>7</v>
      </c>
      <c r="CQ82" s="13">
        <v>10</v>
      </c>
      <c r="CR82" s="13">
        <v>10</v>
      </c>
      <c r="CS82" s="13">
        <v>8</v>
      </c>
      <c r="CT82" s="13">
        <v>7</v>
      </c>
      <c r="CU82" s="13">
        <v>6</v>
      </c>
      <c r="CV82" s="13">
        <v>3</v>
      </c>
      <c r="CW82" s="13">
        <v>9</v>
      </c>
      <c r="CX82" s="13">
        <v>2</v>
      </c>
      <c r="CY82" s="13">
        <v>7</v>
      </c>
      <c r="CZ82" s="13">
        <v>6</v>
      </c>
      <c r="DA82" s="13">
        <v>6</v>
      </c>
      <c r="DB82" s="13">
        <v>6</v>
      </c>
      <c r="DC82" s="13">
        <v>3</v>
      </c>
      <c r="DD82" s="13">
        <v>5</v>
      </c>
      <c r="DE82" s="13">
        <v>3</v>
      </c>
      <c r="DF82" s="13">
        <v>3</v>
      </c>
      <c r="DG82" s="13">
        <v>6</v>
      </c>
      <c r="DH82" s="13">
        <v>5</v>
      </c>
      <c r="DI82" s="13">
        <v>7</v>
      </c>
      <c r="DJ82" s="13">
        <v>6</v>
      </c>
      <c r="DK82" s="13">
        <v>3</v>
      </c>
      <c r="DL82" s="13">
        <v>9</v>
      </c>
      <c r="DM82" s="13">
        <v>6</v>
      </c>
      <c r="DN82" s="13">
        <v>4</v>
      </c>
      <c r="DO82" s="13">
        <v>1</v>
      </c>
      <c r="DP82" s="13">
        <v>8</v>
      </c>
      <c r="DQ82" s="13">
        <v>4</v>
      </c>
      <c r="DR82" s="13">
        <v>5</v>
      </c>
      <c r="DS82" s="13">
        <v>2</v>
      </c>
      <c r="DT82" s="13">
        <v>4</v>
      </c>
      <c r="DU82" s="13">
        <v>1</v>
      </c>
      <c r="DV82" s="13">
        <v>2</v>
      </c>
      <c r="DW82" s="13">
        <v>5</v>
      </c>
      <c r="DX82" s="13">
        <v>1</v>
      </c>
      <c r="DY82" s="13"/>
      <c r="DZ82" s="13">
        <v>2</v>
      </c>
      <c r="EA82" s="13">
        <v>2</v>
      </c>
      <c r="EB82" s="13">
        <v>1</v>
      </c>
      <c r="EC82" s="13">
        <v>1</v>
      </c>
      <c r="ED82" s="13">
        <v>2</v>
      </c>
      <c r="EE82" s="13">
        <v>2</v>
      </c>
      <c r="EF82" s="13"/>
      <c r="EG82" s="13">
        <v>1</v>
      </c>
      <c r="EH82" s="13">
        <v>1</v>
      </c>
      <c r="EI82" s="13">
        <v>1</v>
      </c>
      <c r="EJ82" s="13"/>
      <c r="EK82" s="13">
        <v>1</v>
      </c>
      <c r="EL82" s="13"/>
      <c r="EM82" s="13"/>
      <c r="EN82" s="13">
        <v>1</v>
      </c>
      <c r="EO82" s="13"/>
      <c r="EP82" s="13"/>
      <c r="EQ82" s="13"/>
      <c r="ER82" s="13"/>
      <c r="ES82" s="13"/>
      <c r="ET82" s="13"/>
      <c r="EU82" s="13"/>
      <c r="EV82" s="13"/>
      <c r="EW82" s="13"/>
      <c r="EX82" s="13"/>
      <c r="EY82" s="13"/>
      <c r="EZ82" s="13"/>
      <c r="FA82" s="60">
        <v>672</v>
      </c>
      <c r="FB82" s="13">
        <v>672</v>
      </c>
      <c r="FC82" s="16" t="s">
        <v>91</v>
      </c>
      <c r="FD82" s="13"/>
      <c r="FE82" s="13">
        <v>2</v>
      </c>
      <c r="FF82" s="13">
        <v>4</v>
      </c>
      <c r="FG82" s="13">
        <v>4</v>
      </c>
      <c r="FH82" s="13">
        <v>2</v>
      </c>
      <c r="FI82" s="13">
        <v>4</v>
      </c>
      <c r="FJ82" s="13">
        <v>1</v>
      </c>
      <c r="FK82" s="13">
        <v>4</v>
      </c>
      <c r="FL82" s="13">
        <v>4</v>
      </c>
      <c r="FM82" s="13">
        <v>3</v>
      </c>
      <c r="FN82" s="13">
        <v>5</v>
      </c>
      <c r="FO82" s="13">
        <v>5</v>
      </c>
      <c r="FP82" s="13">
        <v>5</v>
      </c>
      <c r="FQ82" s="13">
        <v>5</v>
      </c>
      <c r="FR82" s="13">
        <v>3</v>
      </c>
      <c r="FS82" s="13">
        <v>2</v>
      </c>
      <c r="FT82" s="13">
        <v>7</v>
      </c>
      <c r="FU82" s="13">
        <v>6</v>
      </c>
      <c r="FV82" s="13">
        <v>4</v>
      </c>
      <c r="FW82" s="13">
        <v>16</v>
      </c>
      <c r="FX82" s="13">
        <v>10</v>
      </c>
      <c r="FY82" s="13">
        <v>10</v>
      </c>
      <c r="FZ82" s="13">
        <v>16</v>
      </c>
      <c r="GA82" s="13">
        <v>9</v>
      </c>
      <c r="GB82" s="13">
        <v>9</v>
      </c>
      <c r="GC82" s="13">
        <v>12</v>
      </c>
      <c r="GD82" s="13">
        <v>10</v>
      </c>
      <c r="GE82" s="13">
        <v>9</v>
      </c>
      <c r="GF82" s="13">
        <v>12</v>
      </c>
      <c r="GG82" s="13">
        <v>14</v>
      </c>
      <c r="GH82" s="13">
        <v>10</v>
      </c>
      <c r="GI82" s="13">
        <v>12</v>
      </c>
      <c r="GJ82" s="13">
        <v>6</v>
      </c>
      <c r="GK82" s="13">
        <v>15</v>
      </c>
      <c r="GL82" s="13">
        <v>14</v>
      </c>
      <c r="GM82" s="13">
        <v>17</v>
      </c>
      <c r="GN82" s="13">
        <v>14</v>
      </c>
      <c r="GO82" s="13">
        <v>8</v>
      </c>
      <c r="GP82" s="13">
        <v>3</v>
      </c>
      <c r="GQ82" s="13">
        <v>8</v>
      </c>
      <c r="GR82" s="13">
        <v>11</v>
      </c>
      <c r="GS82" s="13">
        <v>12</v>
      </c>
      <c r="GT82" s="13">
        <v>9</v>
      </c>
      <c r="GU82" s="13">
        <v>13</v>
      </c>
      <c r="GV82" s="13">
        <v>10</v>
      </c>
      <c r="GW82" s="13">
        <v>10</v>
      </c>
      <c r="GX82" s="13">
        <v>9</v>
      </c>
      <c r="GY82" s="13">
        <v>11</v>
      </c>
      <c r="GZ82" s="13">
        <v>12</v>
      </c>
      <c r="HA82" s="13">
        <v>10</v>
      </c>
      <c r="HB82" s="13">
        <v>12</v>
      </c>
      <c r="HC82" s="13">
        <v>8</v>
      </c>
      <c r="HD82" s="13">
        <v>6</v>
      </c>
      <c r="HE82" s="13">
        <v>3</v>
      </c>
      <c r="HF82" s="13">
        <v>8</v>
      </c>
      <c r="HG82" s="13">
        <v>11</v>
      </c>
      <c r="HH82" s="13">
        <v>4</v>
      </c>
      <c r="HI82" s="13">
        <v>4</v>
      </c>
      <c r="HJ82" s="13">
        <v>4</v>
      </c>
      <c r="HK82" s="13">
        <v>1</v>
      </c>
      <c r="HL82" s="13">
        <v>3</v>
      </c>
      <c r="HM82" s="13">
        <v>1</v>
      </c>
      <c r="HN82" s="13">
        <v>3</v>
      </c>
      <c r="HO82" s="13">
        <v>3</v>
      </c>
      <c r="HP82" s="13">
        <v>5</v>
      </c>
      <c r="HQ82" s="13">
        <v>6</v>
      </c>
      <c r="HR82" s="13">
        <v>2</v>
      </c>
      <c r="HS82" s="13">
        <v>5</v>
      </c>
      <c r="HT82" s="13">
        <v>4</v>
      </c>
      <c r="HU82" s="13">
        <v>5</v>
      </c>
      <c r="HV82" s="13">
        <v>3</v>
      </c>
      <c r="HW82" s="13">
        <v>1</v>
      </c>
      <c r="HX82" s="13">
        <v>9</v>
      </c>
      <c r="HY82" s="13"/>
      <c r="HZ82" s="13">
        <v>1</v>
      </c>
      <c r="IA82" s="13">
        <v>2</v>
      </c>
      <c r="IB82" s="13">
        <v>4</v>
      </c>
      <c r="IC82" s="13">
        <v>5</v>
      </c>
      <c r="ID82" s="13">
        <v>1</v>
      </c>
      <c r="IE82" s="13">
        <v>1</v>
      </c>
      <c r="IF82" s="13"/>
      <c r="IG82" s="13">
        <v>2</v>
      </c>
      <c r="IH82" s="13"/>
      <c r="II82" s="13">
        <v>2</v>
      </c>
      <c r="IJ82" s="13">
        <v>2</v>
      </c>
      <c r="IK82" s="13"/>
      <c r="IL82" s="13">
        <v>1</v>
      </c>
      <c r="IM82" s="13">
        <v>1</v>
      </c>
      <c r="IN82" s="13"/>
      <c r="IO82" s="13"/>
      <c r="IP82" s="13">
        <v>1</v>
      </c>
      <c r="IQ82" s="13"/>
      <c r="IR82" s="13"/>
      <c r="IS82" s="13"/>
      <c r="IT82" s="13"/>
      <c r="IU82" s="13"/>
      <c r="IV82" s="13"/>
      <c r="IW82" s="13"/>
      <c r="IX82" s="13">
        <v>1</v>
      </c>
      <c r="IY82" s="13"/>
      <c r="IZ82" s="13"/>
      <c r="JA82" s="13"/>
      <c r="JB82" s="13"/>
      <c r="JC82" s="13"/>
      <c r="JD82" s="13"/>
      <c r="JE82" s="13"/>
      <c r="JF82" s="60">
        <v>546</v>
      </c>
      <c r="JG82" s="13"/>
      <c r="JH82" s="13">
        <v>1</v>
      </c>
      <c r="JI82" s="13"/>
      <c r="JJ82" s="13"/>
      <c r="JK82" s="13"/>
      <c r="JL82" s="13"/>
      <c r="JM82" s="13"/>
      <c r="JN82" s="13"/>
      <c r="JO82" s="13">
        <v>1</v>
      </c>
      <c r="JP82" s="13"/>
      <c r="JQ82" s="13"/>
      <c r="JR82" s="13">
        <v>2</v>
      </c>
      <c r="JS82" s="13"/>
      <c r="JT82" s="13"/>
      <c r="JU82" s="13"/>
      <c r="JV82" s="13"/>
      <c r="JW82" s="13"/>
      <c r="JX82" s="13">
        <v>1</v>
      </c>
      <c r="JY82" s="13"/>
      <c r="JZ82" s="13"/>
      <c r="KA82" s="13"/>
      <c r="KB82" s="13"/>
      <c r="KC82" s="13"/>
      <c r="KD82" s="13"/>
      <c r="KE82" s="13"/>
      <c r="KF82" s="13"/>
      <c r="KG82" s="13"/>
      <c r="KH82" s="13">
        <v>1</v>
      </c>
      <c r="KI82" s="13"/>
      <c r="KJ82" s="13"/>
      <c r="KK82" s="13">
        <v>1</v>
      </c>
      <c r="KL82" s="13"/>
      <c r="KM82" s="13"/>
      <c r="KN82" s="13">
        <v>1</v>
      </c>
      <c r="KO82" s="13">
        <v>1</v>
      </c>
      <c r="KP82" s="13"/>
      <c r="KQ82" s="13"/>
      <c r="KR82" s="13"/>
      <c r="KS82" s="13"/>
      <c r="KT82" s="13"/>
      <c r="KU82" s="13"/>
      <c r="KV82" s="13"/>
      <c r="KW82" s="13"/>
      <c r="KX82" s="13"/>
      <c r="KY82" s="13"/>
      <c r="KZ82" s="13"/>
      <c r="LA82" s="13"/>
      <c r="LB82" s="13"/>
      <c r="LC82" s="13"/>
      <c r="LD82" s="13">
        <v>1</v>
      </c>
      <c r="LE82" s="13">
        <v>1</v>
      </c>
      <c r="LF82" s="13">
        <v>1</v>
      </c>
      <c r="LG82" s="13"/>
      <c r="LH82" s="13"/>
      <c r="LI82" s="13"/>
      <c r="LJ82" s="13"/>
      <c r="LK82" s="13"/>
      <c r="LL82" s="13"/>
      <c r="LM82" s="13"/>
      <c r="LN82" s="13"/>
      <c r="LO82" s="13"/>
      <c r="LP82" s="13"/>
      <c r="LQ82" s="13"/>
      <c r="LR82" s="13"/>
      <c r="LS82" s="13"/>
      <c r="LT82" s="13"/>
      <c r="LU82" s="13">
        <v>1</v>
      </c>
      <c r="LV82" s="13"/>
      <c r="LW82" s="13"/>
      <c r="LX82" s="13">
        <v>1</v>
      </c>
      <c r="LY82" s="13"/>
      <c r="LZ82" s="13"/>
      <c r="MA82" s="13"/>
      <c r="MB82" s="13"/>
      <c r="MC82" s="13"/>
      <c r="MD82" s="13"/>
      <c r="ME82" s="13"/>
      <c r="MF82" s="13"/>
      <c r="MG82" s="13"/>
      <c r="MH82" s="13">
        <v>1</v>
      </c>
      <c r="MI82" s="13"/>
      <c r="MJ82" s="13"/>
      <c r="MK82" s="13"/>
      <c r="ML82" s="13"/>
      <c r="MM82" s="13"/>
      <c r="MN82" s="13">
        <v>1</v>
      </c>
      <c r="MO82" s="13"/>
      <c r="MP82" s="13"/>
      <c r="MQ82" s="13"/>
      <c r="MR82" s="13"/>
      <c r="MS82" s="13">
        <v>1</v>
      </c>
      <c r="MT82" s="13"/>
      <c r="MU82" s="13">
        <v>1</v>
      </c>
      <c r="MV82" s="13"/>
      <c r="MW82" s="13"/>
      <c r="MX82" s="13"/>
      <c r="MY82" s="13"/>
      <c r="MZ82" s="13"/>
      <c r="NA82" s="13"/>
      <c r="NB82" s="13"/>
      <c r="NC82" s="13"/>
      <c r="ND82" s="13"/>
      <c r="NE82" s="13"/>
      <c r="NF82" s="13"/>
      <c r="NG82" s="13"/>
      <c r="NH82" s="13"/>
      <c r="NI82" s="13"/>
      <c r="NJ82" s="60">
        <v>18</v>
      </c>
      <c r="NK82" s="13">
        <v>564</v>
      </c>
      <c r="NL82" s="448"/>
      <c r="NM82" s="448"/>
      <c r="NN82" s="448"/>
    </row>
    <row r="83" spans="1:378">
      <c r="A83" s="8" t="s">
        <v>94</v>
      </c>
      <c r="B83" s="281">
        <f t="shared" si="108"/>
        <v>4</v>
      </c>
      <c r="C83" s="281">
        <f t="shared" si="109"/>
        <v>4</v>
      </c>
      <c r="D83" s="281">
        <f t="shared" si="110"/>
        <v>14</v>
      </c>
      <c r="E83" s="281">
        <f t="shared" si="111"/>
        <v>26</v>
      </c>
      <c r="F83" s="281">
        <f t="shared" si="112"/>
        <v>64</v>
      </c>
      <c r="G83" s="281">
        <f t="shared" si="113"/>
        <v>47</v>
      </c>
      <c r="H83" s="281">
        <f t="shared" si="114"/>
        <v>35</v>
      </c>
      <c r="I83" s="281">
        <f t="shared" si="115"/>
        <v>43</v>
      </c>
      <c r="J83" s="281">
        <f t="shared" si="116"/>
        <v>27</v>
      </c>
      <c r="K83" s="281">
        <f t="shared" si="117"/>
        <v>46</v>
      </c>
      <c r="L83" s="281">
        <f t="shared" si="118"/>
        <v>36</v>
      </c>
      <c r="M83" s="281">
        <f t="shared" si="119"/>
        <v>38</v>
      </c>
      <c r="N83" s="281">
        <f t="shared" si="120"/>
        <v>25</v>
      </c>
      <c r="O83" s="281">
        <f t="shared" si="121"/>
        <v>22</v>
      </c>
      <c r="P83" s="281">
        <f t="shared" si="122"/>
        <v>8</v>
      </c>
      <c r="Q83" s="281">
        <f t="shared" si="123"/>
        <v>12</v>
      </c>
      <c r="R83" s="281">
        <f t="shared" si="124"/>
        <v>3</v>
      </c>
      <c r="S83" s="281">
        <f t="shared" si="125"/>
        <v>3</v>
      </c>
      <c r="T83" s="281">
        <f t="shared" si="126"/>
        <v>1</v>
      </c>
      <c r="U83" s="281">
        <f t="shared" si="127"/>
        <v>3</v>
      </c>
      <c r="W83" s="16" t="s">
        <v>92</v>
      </c>
      <c r="X83" s="764">
        <f t="shared" si="88"/>
        <v>1</v>
      </c>
      <c r="Y83" s="764">
        <f t="shared" si="89"/>
        <v>1</v>
      </c>
      <c r="Z83" s="764">
        <f t="shared" si="90"/>
        <v>1</v>
      </c>
      <c r="AA83" s="764">
        <f t="shared" si="91"/>
        <v>3</v>
      </c>
      <c r="AB83" s="764">
        <f t="shared" si="92"/>
        <v>9</v>
      </c>
      <c r="AC83" s="764">
        <f t="shared" si="93"/>
        <v>14</v>
      </c>
      <c r="AD83" s="764">
        <f t="shared" si="94"/>
        <v>16</v>
      </c>
      <c r="AE83" s="764">
        <f t="shared" si="95"/>
        <v>12</v>
      </c>
      <c r="AF83" s="764">
        <f t="shared" si="96"/>
        <v>11</v>
      </c>
      <c r="AG83" s="764">
        <f t="shared" si="97"/>
        <v>9</v>
      </c>
      <c r="AH83" s="764">
        <f t="shared" si="98"/>
        <v>5</v>
      </c>
      <c r="AI83" s="764">
        <f t="shared" si="99"/>
        <v>9</v>
      </c>
      <c r="AJ83" s="764">
        <f t="shared" si="100"/>
        <v>3</v>
      </c>
      <c r="AK83" s="764">
        <f t="shared" si="101"/>
        <v>1</v>
      </c>
      <c r="AL83" s="764">
        <f t="shared" si="102"/>
        <v>3</v>
      </c>
      <c r="AM83" s="764">
        <f t="shared" si="103"/>
        <v>1</v>
      </c>
      <c r="AN83" s="764">
        <f t="shared" si="104"/>
        <v>1</v>
      </c>
      <c r="AO83" s="764">
        <f t="shared" si="105"/>
        <v>1</v>
      </c>
      <c r="AP83" s="764">
        <f t="shared" si="106"/>
        <v>0</v>
      </c>
      <c r="AQ83" s="764">
        <f t="shared" si="107"/>
        <v>2</v>
      </c>
      <c r="AR83" s="764">
        <f t="shared" si="128"/>
        <v>3</v>
      </c>
      <c r="AT83" s="16" t="s">
        <v>92</v>
      </c>
      <c r="AU83" s="13"/>
      <c r="AV83" s="13"/>
      <c r="AW83" s="13"/>
      <c r="AX83" s="13"/>
      <c r="AY83" s="13">
        <v>1</v>
      </c>
      <c r="AZ83" s="13"/>
      <c r="BA83" s="13"/>
      <c r="BB83" s="13"/>
      <c r="BC83" s="13"/>
      <c r="BD83" s="13"/>
      <c r="BE83" s="13"/>
      <c r="BF83" s="13"/>
      <c r="BG83" s="13"/>
      <c r="BH83" s="13"/>
      <c r="BI83" s="13">
        <v>1</v>
      </c>
      <c r="BJ83" s="13"/>
      <c r="BK83" s="13">
        <v>1</v>
      </c>
      <c r="BL83" s="13"/>
      <c r="BM83" s="13"/>
      <c r="BN83" s="13">
        <v>1</v>
      </c>
      <c r="BO83" s="13">
        <v>3</v>
      </c>
      <c r="BP83" s="13">
        <v>1</v>
      </c>
      <c r="BQ83" s="13"/>
      <c r="BR83" s="13"/>
      <c r="BS83" s="13">
        <v>1</v>
      </c>
      <c r="BT83" s="13">
        <v>2</v>
      </c>
      <c r="BU83" s="13">
        <v>4</v>
      </c>
      <c r="BV83" s="13">
        <v>1</v>
      </c>
      <c r="BW83" s="13">
        <v>1</v>
      </c>
      <c r="BX83" s="13">
        <v>1</v>
      </c>
      <c r="BY83" s="13"/>
      <c r="BZ83" s="13">
        <v>3</v>
      </c>
      <c r="CA83" s="13"/>
      <c r="CB83" s="13">
        <v>1</v>
      </c>
      <c r="CC83" s="13"/>
      <c r="CD83" s="13"/>
      <c r="CE83" s="13">
        <v>3</v>
      </c>
      <c r="CF83" s="13">
        <v>3</v>
      </c>
      <c r="CG83" s="13">
        <v>1</v>
      </c>
      <c r="CH83" s="13">
        <v>1</v>
      </c>
      <c r="CI83" s="13">
        <v>1</v>
      </c>
      <c r="CJ83" s="13">
        <v>3</v>
      </c>
      <c r="CK83" s="13">
        <v>1</v>
      </c>
      <c r="CL83" s="13">
        <v>1</v>
      </c>
      <c r="CM83" s="13"/>
      <c r="CN83" s="13">
        <v>1</v>
      </c>
      <c r="CO83" s="13"/>
      <c r="CP83" s="13">
        <v>1</v>
      </c>
      <c r="CQ83" s="13">
        <v>1</v>
      </c>
      <c r="CR83" s="13"/>
      <c r="CS83" s="13"/>
      <c r="CT83" s="13">
        <v>1</v>
      </c>
      <c r="CU83" s="13">
        <v>2</v>
      </c>
      <c r="CV83" s="13">
        <v>1</v>
      </c>
      <c r="CW83" s="13"/>
      <c r="CX83" s="13">
        <v>1</v>
      </c>
      <c r="CY83" s="13">
        <v>1</v>
      </c>
      <c r="CZ83" s="13"/>
      <c r="DA83" s="13">
        <v>3</v>
      </c>
      <c r="DB83" s="13"/>
      <c r="DC83" s="13"/>
      <c r="DD83" s="13"/>
      <c r="DE83" s="13"/>
      <c r="DF83" s="13"/>
      <c r="DG83" s="13"/>
      <c r="DH83" s="13">
        <v>1</v>
      </c>
      <c r="DI83" s="13"/>
      <c r="DJ83" s="13"/>
      <c r="DK83" s="13"/>
      <c r="DL83" s="13"/>
      <c r="DM83" s="13"/>
      <c r="DN83" s="13"/>
      <c r="DO83" s="13"/>
      <c r="DP83" s="13"/>
      <c r="DQ83" s="13"/>
      <c r="DR83" s="13">
        <v>1</v>
      </c>
      <c r="DS83" s="13"/>
      <c r="DT83" s="13"/>
      <c r="DU83" s="13"/>
      <c r="DV83" s="13"/>
      <c r="DW83" s="13"/>
      <c r="DX83" s="13"/>
      <c r="DY83" s="13"/>
      <c r="DZ83" s="13"/>
      <c r="EA83" s="13"/>
      <c r="EB83" s="13">
        <v>1</v>
      </c>
      <c r="EC83" s="13"/>
      <c r="ED83" s="13"/>
      <c r="EE83" s="13"/>
      <c r="EF83" s="13"/>
      <c r="EG83" s="13">
        <v>1</v>
      </c>
      <c r="EH83" s="13"/>
      <c r="EI83" s="13"/>
      <c r="EJ83" s="13">
        <v>1</v>
      </c>
      <c r="EK83" s="13"/>
      <c r="EL83" s="13"/>
      <c r="EM83" s="13"/>
      <c r="EN83" s="13"/>
      <c r="EO83" s="13"/>
      <c r="EP83" s="13"/>
      <c r="EQ83" s="13"/>
      <c r="ER83" s="13"/>
      <c r="ES83" s="13"/>
      <c r="ET83" s="13"/>
      <c r="EU83" s="13"/>
      <c r="EV83" s="13"/>
      <c r="EW83" s="13"/>
      <c r="EX83" s="13"/>
      <c r="EY83" s="13"/>
      <c r="EZ83" s="13"/>
      <c r="FA83" s="60">
        <v>53</v>
      </c>
      <c r="FB83" s="13">
        <v>53</v>
      </c>
      <c r="FC83" s="16" t="s">
        <v>92</v>
      </c>
      <c r="FD83" s="13">
        <v>1</v>
      </c>
      <c r="FE83" s="13"/>
      <c r="FF83" s="13"/>
      <c r="FG83" s="13"/>
      <c r="FH83" s="13"/>
      <c r="FI83" s="13"/>
      <c r="FJ83" s="13"/>
      <c r="FK83" s="13"/>
      <c r="FL83" s="13"/>
      <c r="FM83" s="13"/>
      <c r="FN83" s="13"/>
      <c r="FO83" s="13"/>
      <c r="FP83" s="13"/>
      <c r="FQ83" s="13"/>
      <c r="FR83" s="13">
        <v>1</v>
      </c>
      <c r="FS83" s="13"/>
      <c r="FT83" s="13"/>
      <c r="FU83" s="13"/>
      <c r="FV83" s="13"/>
      <c r="FW83" s="13"/>
      <c r="FX83" s="13">
        <v>1</v>
      </c>
      <c r="FY83" s="13"/>
      <c r="FZ83" s="13">
        <v>1</v>
      </c>
      <c r="GA83" s="13">
        <v>1</v>
      </c>
      <c r="GB83" s="13"/>
      <c r="GC83" s="13">
        <v>2</v>
      </c>
      <c r="GD83" s="13">
        <v>1</v>
      </c>
      <c r="GE83" s="13">
        <v>1</v>
      </c>
      <c r="GF83" s="13"/>
      <c r="GG83" s="13">
        <v>2</v>
      </c>
      <c r="GH83" s="13">
        <v>1</v>
      </c>
      <c r="GI83" s="13"/>
      <c r="GJ83" s="13">
        <v>1</v>
      </c>
      <c r="GK83" s="13">
        <v>2</v>
      </c>
      <c r="GL83" s="13">
        <v>2</v>
      </c>
      <c r="GM83" s="13">
        <v>1</v>
      </c>
      <c r="GN83" s="13">
        <v>2</v>
      </c>
      <c r="GO83" s="13">
        <v>3</v>
      </c>
      <c r="GP83" s="13">
        <v>2</v>
      </c>
      <c r="GQ83" s="13">
        <v>2</v>
      </c>
      <c r="GR83" s="13">
        <v>2</v>
      </c>
      <c r="GS83" s="13"/>
      <c r="GT83" s="13">
        <v>1</v>
      </c>
      <c r="GU83" s="13">
        <v>1</v>
      </c>
      <c r="GV83" s="13"/>
      <c r="GW83" s="13">
        <v>3</v>
      </c>
      <c r="GX83" s="13">
        <v>2</v>
      </c>
      <c r="GY83" s="13"/>
      <c r="GZ83" s="13"/>
      <c r="HA83" s="13">
        <v>2</v>
      </c>
      <c r="HB83" s="13">
        <v>2</v>
      </c>
      <c r="HC83" s="13">
        <v>1</v>
      </c>
      <c r="HD83" s="13">
        <v>1</v>
      </c>
      <c r="HE83" s="13"/>
      <c r="HF83" s="13"/>
      <c r="HG83" s="13"/>
      <c r="HH83" s="13"/>
      <c r="HI83" s="13"/>
      <c r="HJ83" s="13"/>
      <c r="HK83" s="13">
        <v>1</v>
      </c>
      <c r="HL83" s="13">
        <v>1</v>
      </c>
      <c r="HM83" s="13"/>
      <c r="HN83" s="13"/>
      <c r="HO83" s="13"/>
      <c r="HP83" s="13"/>
      <c r="HQ83" s="13"/>
      <c r="HR83" s="13">
        <v>1</v>
      </c>
      <c r="HS83" s="13"/>
      <c r="HT83" s="13"/>
      <c r="HU83" s="13">
        <v>1</v>
      </c>
      <c r="HV83" s="13">
        <v>1</v>
      </c>
      <c r="HW83" s="13"/>
      <c r="HX83" s="13">
        <v>2</v>
      </c>
      <c r="HY83" s="13"/>
      <c r="HZ83" s="13"/>
      <c r="IA83" s="13"/>
      <c r="IB83" s="13"/>
      <c r="IC83" s="13"/>
      <c r="ID83" s="13"/>
      <c r="IE83" s="13"/>
      <c r="IF83" s="13"/>
      <c r="IG83" s="13"/>
      <c r="IH83" s="13">
        <v>1</v>
      </c>
      <c r="II83" s="13"/>
      <c r="IJ83" s="13"/>
      <c r="IK83" s="13"/>
      <c r="IL83" s="13"/>
      <c r="IM83" s="13"/>
      <c r="IN83" s="13"/>
      <c r="IO83" s="13"/>
      <c r="IP83" s="13"/>
      <c r="IQ83" s="13"/>
      <c r="IR83" s="13"/>
      <c r="IS83" s="13"/>
      <c r="IT83" s="13"/>
      <c r="IU83" s="13"/>
      <c r="IV83" s="13"/>
      <c r="IW83" s="13"/>
      <c r="IX83" s="13"/>
      <c r="IY83" s="13"/>
      <c r="IZ83" s="13"/>
      <c r="JA83" s="13"/>
      <c r="JB83" s="13"/>
      <c r="JC83" s="13"/>
      <c r="JD83" s="13"/>
      <c r="JE83" s="13"/>
      <c r="JF83" s="60">
        <v>50</v>
      </c>
      <c r="JG83" s="13"/>
      <c r="JH83" s="13"/>
      <c r="JI83" s="13"/>
      <c r="JJ83" s="13"/>
      <c r="JK83" s="13"/>
      <c r="JL83" s="13"/>
      <c r="JM83" s="13"/>
      <c r="JN83" s="13"/>
      <c r="JO83" s="13"/>
      <c r="JP83" s="13"/>
      <c r="JQ83" s="13"/>
      <c r="JR83" s="13"/>
      <c r="JS83" s="13"/>
      <c r="JT83" s="13"/>
      <c r="JU83" s="13"/>
      <c r="JV83" s="13"/>
      <c r="JW83" s="13"/>
      <c r="JX83" s="13"/>
      <c r="JY83" s="13"/>
      <c r="JZ83" s="13"/>
      <c r="KA83" s="13"/>
      <c r="KB83" s="13"/>
      <c r="KC83" s="13"/>
      <c r="KD83" s="13"/>
      <c r="KE83" s="13"/>
      <c r="KF83" s="13"/>
      <c r="KG83" s="13"/>
      <c r="KH83" s="13"/>
      <c r="KI83" s="13"/>
      <c r="KJ83" s="13">
        <v>1</v>
      </c>
      <c r="KK83" s="13"/>
      <c r="KL83" s="13">
        <v>1</v>
      </c>
      <c r="KM83" s="13"/>
      <c r="KN83" s="13">
        <v>1</v>
      </c>
      <c r="KO83" s="13"/>
      <c r="KP83" s="13"/>
      <c r="KQ83" s="13"/>
      <c r="KR83" s="13"/>
      <c r="KS83" s="13"/>
      <c r="KT83" s="13"/>
      <c r="KU83" s="13"/>
      <c r="KV83" s="13"/>
      <c r="KW83" s="13"/>
      <c r="KX83" s="13"/>
      <c r="KY83" s="13"/>
      <c r="KZ83" s="13"/>
      <c r="LA83" s="13"/>
      <c r="LB83" s="13"/>
      <c r="LC83" s="13"/>
      <c r="LD83" s="13"/>
      <c r="LE83" s="13"/>
      <c r="LF83" s="13"/>
      <c r="LG83" s="13"/>
      <c r="LH83" s="13"/>
      <c r="LI83" s="13"/>
      <c r="LJ83" s="13"/>
      <c r="LK83" s="13"/>
      <c r="LL83" s="13"/>
      <c r="LM83" s="13"/>
      <c r="LN83" s="13"/>
      <c r="LO83" s="13"/>
      <c r="LP83" s="13"/>
      <c r="LQ83" s="13"/>
      <c r="LR83" s="13"/>
      <c r="LS83" s="13"/>
      <c r="LT83" s="13"/>
      <c r="LU83" s="13"/>
      <c r="LV83" s="13"/>
      <c r="LW83" s="13"/>
      <c r="LX83" s="13"/>
      <c r="LY83" s="13"/>
      <c r="LZ83" s="13"/>
      <c r="MA83" s="13"/>
      <c r="MB83" s="13"/>
      <c r="MC83" s="13"/>
      <c r="MD83" s="13"/>
      <c r="ME83" s="13"/>
      <c r="MF83" s="13"/>
      <c r="MG83" s="13"/>
      <c r="MH83" s="13"/>
      <c r="MI83" s="13"/>
      <c r="MJ83" s="13"/>
      <c r="MK83" s="13"/>
      <c r="ML83" s="13"/>
      <c r="MM83" s="13"/>
      <c r="MN83" s="13"/>
      <c r="MO83" s="13"/>
      <c r="MP83" s="13"/>
      <c r="MQ83" s="13"/>
      <c r="MR83" s="13"/>
      <c r="MS83" s="13"/>
      <c r="MT83" s="13"/>
      <c r="MU83" s="13"/>
      <c r="MV83" s="13"/>
      <c r="MW83" s="13"/>
      <c r="MX83" s="13"/>
      <c r="MY83" s="13"/>
      <c r="MZ83" s="13"/>
      <c r="NA83" s="13"/>
      <c r="NB83" s="13"/>
      <c r="NC83" s="13"/>
      <c r="ND83" s="13"/>
      <c r="NE83" s="13"/>
      <c r="NF83" s="13"/>
      <c r="NG83" s="13"/>
      <c r="NH83" s="13"/>
      <c r="NI83" s="13"/>
      <c r="NJ83" s="60">
        <v>3</v>
      </c>
      <c r="NK83" s="13">
        <v>53</v>
      </c>
      <c r="NL83" s="448"/>
      <c r="NM83" s="448"/>
      <c r="NN83" s="448"/>
    </row>
    <row r="84" spans="1:378">
      <c r="A84" s="9" t="s">
        <v>95</v>
      </c>
      <c r="B84" s="281">
        <f t="shared" si="108"/>
        <v>10</v>
      </c>
      <c r="C84" s="281">
        <f t="shared" si="109"/>
        <v>5</v>
      </c>
      <c r="D84" s="281">
        <f t="shared" si="110"/>
        <v>35</v>
      </c>
      <c r="E84" s="281">
        <f t="shared" si="111"/>
        <v>32</v>
      </c>
      <c r="F84" s="281">
        <f t="shared" si="112"/>
        <v>116</v>
      </c>
      <c r="G84" s="281">
        <f t="shared" si="113"/>
        <v>109</v>
      </c>
      <c r="H84" s="281">
        <f t="shared" si="114"/>
        <v>128</v>
      </c>
      <c r="I84" s="281">
        <f t="shared" si="115"/>
        <v>109</v>
      </c>
      <c r="J84" s="281">
        <f t="shared" si="116"/>
        <v>110</v>
      </c>
      <c r="K84" s="281">
        <f t="shared" si="117"/>
        <v>99</v>
      </c>
      <c r="L84" s="281">
        <f t="shared" si="118"/>
        <v>65</v>
      </c>
      <c r="M84" s="281">
        <f t="shared" si="119"/>
        <v>66</v>
      </c>
      <c r="N84" s="281">
        <f t="shared" si="120"/>
        <v>48</v>
      </c>
      <c r="O84" s="281">
        <f t="shared" si="121"/>
        <v>48</v>
      </c>
      <c r="P84" s="281">
        <f t="shared" si="122"/>
        <v>23</v>
      </c>
      <c r="Q84" s="281">
        <f t="shared" si="123"/>
        <v>19</v>
      </c>
      <c r="R84" s="281">
        <f t="shared" si="124"/>
        <v>15</v>
      </c>
      <c r="S84" s="281">
        <f t="shared" si="125"/>
        <v>13</v>
      </c>
      <c r="T84" s="281">
        <f t="shared" si="126"/>
        <v>5</v>
      </c>
      <c r="U84" s="281">
        <f t="shared" si="127"/>
        <v>5</v>
      </c>
      <c r="W84" s="16" t="s">
        <v>93</v>
      </c>
      <c r="X84" s="764">
        <f t="shared" si="88"/>
        <v>9</v>
      </c>
      <c r="Y84" s="764">
        <f t="shared" si="89"/>
        <v>10</v>
      </c>
      <c r="Z84" s="764">
        <f t="shared" si="90"/>
        <v>62</v>
      </c>
      <c r="AA84" s="764">
        <f t="shared" si="91"/>
        <v>82</v>
      </c>
      <c r="AB84" s="764">
        <f t="shared" si="92"/>
        <v>157</v>
      </c>
      <c r="AC84" s="764">
        <f t="shared" si="93"/>
        <v>183</v>
      </c>
      <c r="AD84" s="764">
        <f t="shared" si="94"/>
        <v>142</v>
      </c>
      <c r="AE84" s="764">
        <f t="shared" si="95"/>
        <v>203</v>
      </c>
      <c r="AF84" s="764">
        <f t="shared" si="96"/>
        <v>126</v>
      </c>
      <c r="AG84" s="764">
        <f t="shared" si="97"/>
        <v>146</v>
      </c>
      <c r="AH84" s="764">
        <f t="shared" si="98"/>
        <v>109</v>
      </c>
      <c r="AI84" s="764">
        <f t="shared" si="99"/>
        <v>113</v>
      </c>
      <c r="AJ84" s="764">
        <f t="shared" si="100"/>
        <v>82</v>
      </c>
      <c r="AK84" s="764">
        <f t="shared" si="101"/>
        <v>62</v>
      </c>
      <c r="AL84" s="764">
        <f t="shared" si="102"/>
        <v>48</v>
      </c>
      <c r="AM84" s="764">
        <f t="shared" si="103"/>
        <v>47</v>
      </c>
      <c r="AN84" s="764">
        <f t="shared" si="104"/>
        <v>16</v>
      </c>
      <c r="AO84" s="764">
        <f t="shared" si="105"/>
        <v>24</v>
      </c>
      <c r="AP84" s="764">
        <f t="shared" si="106"/>
        <v>3</v>
      </c>
      <c r="AQ84" s="764">
        <f t="shared" si="107"/>
        <v>13</v>
      </c>
      <c r="AR84" s="764">
        <f t="shared" si="128"/>
        <v>18</v>
      </c>
      <c r="AT84" s="16" t="s">
        <v>93</v>
      </c>
      <c r="AU84" s="13"/>
      <c r="AV84" s="13">
        <v>1</v>
      </c>
      <c r="AW84" s="13"/>
      <c r="AX84" s="13"/>
      <c r="AY84" s="13">
        <v>4</v>
      </c>
      <c r="AZ84" s="13">
        <v>1</v>
      </c>
      <c r="BA84" s="13">
        <v>1</v>
      </c>
      <c r="BB84" s="13"/>
      <c r="BC84" s="13"/>
      <c r="BD84" s="13">
        <v>3</v>
      </c>
      <c r="BE84" s="13">
        <v>3</v>
      </c>
      <c r="BF84" s="13">
        <v>3</v>
      </c>
      <c r="BG84" s="13">
        <v>3</v>
      </c>
      <c r="BH84" s="13">
        <v>5</v>
      </c>
      <c r="BI84" s="13">
        <v>4</v>
      </c>
      <c r="BJ84" s="13">
        <v>5</v>
      </c>
      <c r="BK84" s="13">
        <v>13</v>
      </c>
      <c r="BL84" s="13">
        <v>15</v>
      </c>
      <c r="BM84" s="13">
        <v>15</v>
      </c>
      <c r="BN84" s="13">
        <v>16</v>
      </c>
      <c r="BO84" s="13">
        <v>34</v>
      </c>
      <c r="BP84" s="13">
        <v>19</v>
      </c>
      <c r="BQ84" s="13">
        <v>10</v>
      </c>
      <c r="BR84" s="13">
        <v>22</v>
      </c>
      <c r="BS84" s="13">
        <v>11</v>
      </c>
      <c r="BT84" s="13">
        <v>18</v>
      </c>
      <c r="BU84" s="13">
        <v>17</v>
      </c>
      <c r="BV84" s="13">
        <v>23</v>
      </c>
      <c r="BW84" s="13">
        <v>12</v>
      </c>
      <c r="BX84" s="13">
        <v>17</v>
      </c>
      <c r="BY84" s="13">
        <v>31</v>
      </c>
      <c r="BZ84" s="13">
        <v>19</v>
      </c>
      <c r="CA84" s="13">
        <v>22</v>
      </c>
      <c r="CB84" s="13">
        <v>12</v>
      </c>
      <c r="CC84" s="13">
        <v>20</v>
      </c>
      <c r="CD84" s="13">
        <v>26</v>
      </c>
      <c r="CE84" s="13">
        <v>21</v>
      </c>
      <c r="CF84" s="13">
        <v>19</v>
      </c>
      <c r="CG84" s="13">
        <v>14</v>
      </c>
      <c r="CH84" s="13">
        <v>19</v>
      </c>
      <c r="CI84" s="13">
        <v>17</v>
      </c>
      <c r="CJ84" s="13">
        <v>22</v>
      </c>
      <c r="CK84" s="13">
        <v>21</v>
      </c>
      <c r="CL84" s="13">
        <v>14</v>
      </c>
      <c r="CM84" s="13">
        <v>13</v>
      </c>
      <c r="CN84" s="13">
        <v>4</v>
      </c>
      <c r="CO84" s="13">
        <v>17</v>
      </c>
      <c r="CP84" s="13">
        <v>16</v>
      </c>
      <c r="CQ84" s="13">
        <v>15</v>
      </c>
      <c r="CR84" s="13">
        <v>7</v>
      </c>
      <c r="CS84" s="13">
        <v>14</v>
      </c>
      <c r="CT84" s="13">
        <v>14</v>
      </c>
      <c r="CU84" s="13">
        <v>9</v>
      </c>
      <c r="CV84" s="13">
        <v>10</v>
      </c>
      <c r="CW84" s="13">
        <v>16</v>
      </c>
      <c r="CX84" s="13">
        <v>9</v>
      </c>
      <c r="CY84" s="13">
        <v>13</v>
      </c>
      <c r="CZ84" s="13">
        <v>12</v>
      </c>
      <c r="DA84" s="13">
        <v>7</v>
      </c>
      <c r="DB84" s="13">
        <v>9</v>
      </c>
      <c r="DC84" s="13">
        <v>7</v>
      </c>
      <c r="DD84" s="13">
        <v>8</v>
      </c>
      <c r="DE84" s="13">
        <v>3</v>
      </c>
      <c r="DF84" s="13">
        <v>10</v>
      </c>
      <c r="DG84" s="13">
        <v>5</v>
      </c>
      <c r="DH84" s="13">
        <v>4</v>
      </c>
      <c r="DI84" s="13">
        <v>4</v>
      </c>
      <c r="DJ84" s="13">
        <v>9</v>
      </c>
      <c r="DK84" s="13">
        <v>7</v>
      </c>
      <c r="DL84" s="13">
        <v>5</v>
      </c>
      <c r="DM84" s="13">
        <v>8</v>
      </c>
      <c r="DN84" s="13">
        <v>2</v>
      </c>
      <c r="DO84" s="13">
        <v>5</v>
      </c>
      <c r="DP84" s="13">
        <v>10</v>
      </c>
      <c r="DQ84" s="13">
        <v>1</v>
      </c>
      <c r="DR84" s="13">
        <v>5</v>
      </c>
      <c r="DS84" s="13">
        <v>6</v>
      </c>
      <c r="DT84" s="13">
        <v>4</v>
      </c>
      <c r="DU84" s="13">
        <v>4</v>
      </c>
      <c r="DV84" s="13">
        <v>2</v>
      </c>
      <c r="DW84" s="13">
        <v>4</v>
      </c>
      <c r="DX84" s="13">
        <v>3</v>
      </c>
      <c r="DY84" s="13">
        <v>2</v>
      </c>
      <c r="DZ84" s="13">
        <v>2</v>
      </c>
      <c r="EA84" s="13">
        <v>1</v>
      </c>
      <c r="EB84" s="13">
        <v>4</v>
      </c>
      <c r="EC84" s="13">
        <v>2</v>
      </c>
      <c r="ED84" s="13">
        <v>3</v>
      </c>
      <c r="EE84" s="13">
        <v>1</v>
      </c>
      <c r="EF84" s="13">
        <v>2</v>
      </c>
      <c r="EG84" s="13">
        <v>2</v>
      </c>
      <c r="EH84" s="13">
        <v>3</v>
      </c>
      <c r="EI84" s="13">
        <v>1</v>
      </c>
      <c r="EJ84" s="13">
        <v>3</v>
      </c>
      <c r="EK84" s="13">
        <v>1</v>
      </c>
      <c r="EL84" s="13"/>
      <c r="EM84" s="13">
        <v>1</v>
      </c>
      <c r="EN84" s="13">
        <v>2</v>
      </c>
      <c r="EO84" s="13"/>
      <c r="EP84" s="13"/>
      <c r="EQ84" s="13"/>
      <c r="ER84" s="13"/>
      <c r="ES84" s="13"/>
      <c r="ET84" s="13"/>
      <c r="EU84" s="13"/>
      <c r="EV84" s="13"/>
      <c r="EW84" s="13"/>
      <c r="EX84" s="13"/>
      <c r="EY84" s="13"/>
      <c r="EZ84" s="13"/>
      <c r="FA84" s="60">
        <v>883</v>
      </c>
      <c r="FB84" s="13">
        <v>883</v>
      </c>
      <c r="FC84" s="16" t="s">
        <v>93</v>
      </c>
      <c r="FD84" s="13"/>
      <c r="FE84" s="13"/>
      <c r="FF84" s="13">
        <v>3</v>
      </c>
      <c r="FG84" s="13"/>
      <c r="FH84" s="13">
        <v>3</v>
      </c>
      <c r="FI84" s="13"/>
      <c r="FJ84" s="13"/>
      <c r="FK84" s="13">
        <v>1</v>
      </c>
      <c r="FL84" s="13">
        <v>1</v>
      </c>
      <c r="FM84" s="13">
        <v>1</v>
      </c>
      <c r="FN84" s="13">
        <v>3</v>
      </c>
      <c r="FO84" s="13">
        <v>3</v>
      </c>
      <c r="FP84" s="13">
        <v>4</v>
      </c>
      <c r="FQ84" s="13">
        <v>3</v>
      </c>
      <c r="FR84" s="13">
        <v>5</v>
      </c>
      <c r="FS84" s="13">
        <v>6</v>
      </c>
      <c r="FT84" s="13">
        <v>8</v>
      </c>
      <c r="FU84" s="13">
        <v>4</v>
      </c>
      <c r="FV84" s="13">
        <v>8</v>
      </c>
      <c r="FW84" s="13">
        <v>18</v>
      </c>
      <c r="FX84" s="13">
        <v>9</v>
      </c>
      <c r="FY84" s="13">
        <v>19</v>
      </c>
      <c r="FZ84" s="13">
        <v>18</v>
      </c>
      <c r="GA84" s="13">
        <v>13</v>
      </c>
      <c r="GB84" s="13">
        <v>15</v>
      </c>
      <c r="GC84" s="13">
        <v>14</v>
      </c>
      <c r="GD84" s="13">
        <v>20</v>
      </c>
      <c r="GE84" s="13">
        <v>16</v>
      </c>
      <c r="GF84" s="13">
        <v>16</v>
      </c>
      <c r="GG84" s="13">
        <v>17</v>
      </c>
      <c r="GH84" s="13">
        <v>26</v>
      </c>
      <c r="GI84" s="13">
        <v>10</v>
      </c>
      <c r="GJ84" s="13">
        <v>14</v>
      </c>
      <c r="GK84" s="13">
        <v>14</v>
      </c>
      <c r="GL84" s="13">
        <v>8</v>
      </c>
      <c r="GM84" s="13">
        <v>12</v>
      </c>
      <c r="GN84" s="13">
        <v>13</v>
      </c>
      <c r="GO84" s="13">
        <v>17</v>
      </c>
      <c r="GP84" s="13">
        <v>9</v>
      </c>
      <c r="GQ84" s="13">
        <v>19</v>
      </c>
      <c r="GR84" s="13">
        <v>11</v>
      </c>
      <c r="GS84" s="13">
        <v>14</v>
      </c>
      <c r="GT84" s="13">
        <v>12</v>
      </c>
      <c r="GU84" s="13">
        <v>13</v>
      </c>
      <c r="GV84" s="13">
        <v>10</v>
      </c>
      <c r="GW84" s="13">
        <v>15</v>
      </c>
      <c r="GX84" s="13">
        <v>13</v>
      </c>
      <c r="GY84" s="13">
        <v>13</v>
      </c>
      <c r="GZ84" s="13">
        <v>12</v>
      </c>
      <c r="HA84" s="13">
        <v>13</v>
      </c>
      <c r="HB84" s="13">
        <v>14</v>
      </c>
      <c r="HC84" s="13">
        <v>14</v>
      </c>
      <c r="HD84" s="13">
        <v>8</v>
      </c>
      <c r="HE84" s="13">
        <v>5</v>
      </c>
      <c r="HF84" s="13">
        <v>11</v>
      </c>
      <c r="HG84" s="13">
        <v>8</v>
      </c>
      <c r="HH84" s="13">
        <v>10</v>
      </c>
      <c r="HI84" s="13">
        <v>14</v>
      </c>
      <c r="HJ84" s="13">
        <v>10</v>
      </c>
      <c r="HK84" s="13">
        <v>15</v>
      </c>
      <c r="HL84" s="13">
        <v>17</v>
      </c>
      <c r="HM84" s="13">
        <v>9</v>
      </c>
      <c r="HN84" s="13">
        <v>8</v>
      </c>
      <c r="HO84" s="13">
        <v>8</v>
      </c>
      <c r="HP84" s="13">
        <v>4</v>
      </c>
      <c r="HQ84" s="13">
        <v>5</v>
      </c>
      <c r="HR84" s="13">
        <v>9</v>
      </c>
      <c r="HS84" s="13">
        <v>7</v>
      </c>
      <c r="HT84" s="13">
        <v>8</v>
      </c>
      <c r="HU84" s="13">
        <v>7</v>
      </c>
      <c r="HV84" s="13">
        <v>6</v>
      </c>
      <c r="HW84" s="13">
        <v>5</v>
      </c>
      <c r="HX84" s="13">
        <v>6</v>
      </c>
      <c r="HY84" s="13">
        <v>6</v>
      </c>
      <c r="HZ84" s="13">
        <v>4</v>
      </c>
      <c r="IA84" s="13">
        <v>7</v>
      </c>
      <c r="IB84" s="13">
        <v>2</v>
      </c>
      <c r="IC84" s="13">
        <v>5</v>
      </c>
      <c r="ID84" s="13">
        <v>2</v>
      </c>
      <c r="IE84" s="13">
        <v>5</v>
      </c>
      <c r="IF84" s="13">
        <v>5</v>
      </c>
      <c r="IG84" s="13">
        <v>1</v>
      </c>
      <c r="IH84" s="13">
        <v>1</v>
      </c>
      <c r="II84" s="13">
        <v>2</v>
      </c>
      <c r="IJ84" s="13">
        <v>2</v>
      </c>
      <c r="IK84" s="13">
        <v>1</v>
      </c>
      <c r="IL84" s="13">
        <v>2</v>
      </c>
      <c r="IM84" s="13">
        <v>2</v>
      </c>
      <c r="IN84" s="13"/>
      <c r="IO84" s="13"/>
      <c r="IP84" s="13"/>
      <c r="IQ84" s="13"/>
      <c r="IR84" s="13"/>
      <c r="IS84" s="13">
        <v>2</v>
      </c>
      <c r="IT84" s="13"/>
      <c r="IU84" s="13"/>
      <c r="IV84" s="13"/>
      <c r="IW84" s="13"/>
      <c r="IX84" s="13">
        <v>1</v>
      </c>
      <c r="IY84" s="13"/>
      <c r="IZ84" s="13"/>
      <c r="JA84" s="13"/>
      <c r="JB84" s="13"/>
      <c r="JC84" s="13"/>
      <c r="JD84" s="13"/>
      <c r="JE84" s="13"/>
      <c r="JF84" s="60">
        <v>754</v>
      </c>
      <c r="JG84" s="13"/>
      <c r="JH84" s="13">
        <v>1</v>
      </c>
      <c r="JI84" s="13"/>
      <c r="JJ84" s="13"/>
      <c r="JK84" s="13"/>
      <c r="JL84" s="13"/>
      <c r="JM84" s="13"/>
      <c r="JN84" s="13"/>
      <c r="JO84" s="13"/>
      <c r="JP84" s="13"/>
      <c r="JQ84" s="13"/>
      <c r="JR84" s="13">
        <v>1</v>
      </c>
      <c r="JS84" s="13"/>
      <c r="JT84" s="13"/>
      <c r="JU84" s="13"/>
      <c r="JV84" s="13"/>
      <c r="JW84" s="13"/>
      <c r="JX84" s="13"/>
      <c r="JY84" s="13">
        <v>1</v>
      </c>
      <c r="JZ84" s="13"/>
      <c r="KA84" s="13"/>
      <c r="KB84" s="13"/>
      <c r="KC84" s="13"/>
      <c r="KD84" s="13"/>
      <c r="KE84" s="13"/>
      <c r="KF84" s="13"/>
      <c r="KG84" s="13"/>
      <c r="KH84" s="13">
        <v>1</v>
      </c>
      <c r="KI84" s="13"/>
      <c r="KJ84" s="13"/>
      <c r="KK84" s="13"/>
      <c r="KL84" s="13">
        <v>1</v>
      </c>
      <c r="KM84" s="13"/>
      <c r="KN84" s="13"/>
      <c r="KO84" s="13"/>
      <c r="KP84" s="13"/>
      <c r="KQ84" s="13"/>
      <c r="KR84" s="13"/>
      <c r="KS84" s="13">
        <v>1</v>
      </c>
      <c r="KT84" s="13"/>
      <c r="KU84" s="13"/>
      <c r="KV84" s="13">
        <v>1</v>
      </c>
      <c r="KW84" s="13"/>
      <c r="KX84" s="13"/>
      <c r="KY84" s="13"/>
      <c r="KZ84" s="13"/>
      <c r="LA84" s="13"/>
      <c r="LB84" s="13"/>
      <c r="LC84" s="13"/>
      <c r="LD84" s="13"/>
      <c r="LE84" s="13"/>
      <c r="LF84" s="13">
        <v>1</v>
      </c>
      <c r="LG84" s="13">
        <v>1</v>
      </c>
      <c r="LH84" s="13"/>
      <c r="LI84" s="13"/>
      <c r="LJ84" s="13">
        <v>1</v>
      </c>
      <c r="LK84" s="13"/>
      <c r="LL84" s="13"/>
      <c r="LM84" s="13"/>
      <c r="LN84" s="13"/>
      <c r="LO84" s="13"/>
      <c r="LP84" s="13"/>
      <c r="LQ84" s="13"/>
      <c r="LR84" s="13"/>
      <c r="LS84" s="13"/>
      <c r="LT84" s="13"/>
      <c r="LU84" s="13"/>
      <c r="LV84" s="13"/>
      <c r="LW84" s="13"/>
      <c r="LX84" s="13"/>
      <c r="LY84" s="13"/>
      <c r="LZ84" s="13"/>
      <c r="MA84" s="13"/>
      <c r="MB84" s="13"/>
      <c r="MC84" s="13"/>
      <c r="MD84" s="13"/>
      <c r="ME84" s="13"/>
      <c r="MF84" s="13"/>
      <c r="MG84" s="13"/>
      <c r="MH84" s="13"/>
      <c r="MI84" s="13"/>
      <c r="MJ84" s="13">
        <v>1</v>
      </c>
      <c r="MK84" s="13"/>
      <c r="ML84" s="13">
        <v>1</v>
      </c>
      <c r="MM84" s="13"/>
      <c r="MN84" s="13"/>
      <c r="MO84" s="13">
        <v>1</v>
      </c>
      <c r="MP84" s="13"/>
      <c r="MQ84" s="13"/>
      <c r="MR84" s="13"/>
      <c r="MS84" s="13">
        <v>1</v>
      </c>
      <c r="MT84" s="13">
        <v>1</v>
      </c>
      <c r="MU84" s="13"/>
      <c r="MV84" s="13"/>
      <c r="MW84" s="13"/>
      <c r="MX84" s="13"/>
      <c r="MY84" s="13">
        <v>2</v>
      </c>
      <c r="MZ84" s="13"/>
      <c r="NA84" s="13"/>
      <c r="NB84" s="13"/>
      <c r="NC84" s="13"/>
      <c r="ND84" s="13"/>
      <c r="NE84" s="13"/>
      <c r="NF84" s="13">
        <v>1</v>
      </c>
      <c r="NG84" s="13"/>
      <c r="NH84" s="13"/>
      <c r="NI84" s="13"/>
      <c r="NJ84" s="60">
        <v>18</v>
      </c>
      <c r="NK84" s="13">
        <v>772</v>
      </c>
      <c r="NL84" s="448"/>
      <c r="NM84" s="448"/>
      <c r="NN84" s="448"/>
    </row>
    <row r="85" spans="1:378">
      <c r="A85" s="8" t="s">
        <v>96</v>
      </c>
      <c r="B85" s="281">
        <f t="shared" si="108"/>
        <v>2</v>
      </c>
      <c r="C85" s="281">
        <f t="shared" si="109"/>
        <v>1</v>
      </c>
      <c r="D85" s="281">
        <f t="shared" si="110"/>
        <v>3</v>
      </c>
      <c r="E85" s="281">
        <f t="shared" si="111"/>
        <v>3</v>
      </c>
      <c r="F85" s="281">
        <f t="shared" si="112"/>
        <v>7</v>
      </c>
      <c r="G85" s="281">
        <f t="shared" si="113"/>
        <v>16</v>
      </c>
      <c r="H85" s="281">
        <f t="shared" si="114"/>
        <v>8</v>
      </c>
      <c r="I85" s="281">
        <f t="shared" si="115"/>
        <v>16</v>
      </c>
      <c r="J85" s="281">
        <f t="shared" si="116"/>
        <v>10</v>
      </c>
      <c r="K85" s="281">
        <f t="shared" si="117"/>
        <v>13</v>
      </c>
      <c r="L85" s="281">
        <f t="shared" si="118"/>
        <v>12</v>
      </c>
      <c r="M85" s="281">
        <f t="shared" si="119"/>
        <v>1</v>
      </c>
      <c r="N85" s="281">
        <f t="shared" si="120"/>
        <v>7</v>
      </c>
      <c r="O85" s="281">
        <f t="shared" si="121"/>
        <v>3</v>
      </c>
      <c r="P85" s="281">
        <f t="shared" si="122"/>
        <v>3</v>
      </c>
      <c r="Q85" s="281">
        <f t="shared" si="123"/>
        <v>3</v>
      </c>
      <c r="R85" s="281">
        <f t="shared" si="124"/>
        <v>1</v>
      </c>
      <c r="S85" s="281">
        <f t="shared" si="125"/>
        <v>0</v>
      </c>
      <c r="T85" s="281">
        <f t="shared" si="126"/>
        <v>0</v>
      </c>
      <c r="U85" s="281">
        <f t="shared" si="127"/>
        <v>0</v>
      </c>
      <c r="W85" s="16" t="s">
        <v>94</v>
      </c>
      <c r="X85" s="764">
        <f t="shared" si="88"/>
        <v>4</v>
      </c>
      <c r="Y85" s="764">
        <f t="shared" si="89"/>
        <v>4</v>
      </c>
      <c r="Z85" s="764">
        <f t="shared" si="90"/>
        <v>14</v>
      </c>
      <c r="AA85" s="764">
        <f t="shared" si="91"/>
        <v>26</v>
      </c>
      <c r="AB85" s="764">
        <f t="shared" si="92"/>
        <v>64</v>
      </c>
      <c r="AC85" s="764">
        <f t="shared" si="93"/>
        <v>47</v>
      </c>
      <c r="AD85" s="764">
        <f t="shared" si="94"/>
        <v>35</v>
      </c>
      <c r="AE85" s="764">
        <f t="shared" si="95"/>
        <v>43</v>
      </c>
      <c r="AF85" s="764">
        <f t="shared" si="96"/>
        <v>27</v>
      </c>
      <c r="AG85" s="764">
        <f t="shared" si="97"/>
        <v>46</v>
      </c>
      <c r="AH85" s="764">
        <f t="shared" si="98"/>
        <v>36</v>
      </c>
      <c r="AI85" s="764">
        <f t="shared" si="99"/>
        <v>38</v>
      </c>
      <c r="AJ85" s="764">
        <f t="shared" si="100"/>
        <v>25</v>
      </c>
      <c r="AK85" s="764">
        <f t="shared" si="101"/>
        <v>22</v>
      </c>
      <c r="AL85" s="764">
        <f t="shared" si="102"/>
        <v>8</v>
      </c>
      <c r="AM85" s="764">
        <f t="shared" si="103"/>
        <v>12</v>
      </c>
      <c r="AN85" s="764">
        <f t="shared" si="104"/>
        <v>3</v>
      </c>
      <c r="AO85" s="764">
        <f t="shared" si="105"/>
        <v>3</v>
      </c>
      <c r="AP85" s="764">
        <f t="shared" si="106"/>
        <v>1</v>
      </c>
      <c r="AQ85" s="764">
        <f t="shared" si="107"/>
        <v>3</v>
      </c>
      <c r="AR85" s="764">
        <f t="shared" si="128"/>
        <v>3</v>
      </c>
      <c r="AT85" s="16" t="s">
        <v>94</v>
      </c>
      <c r="AU85" s="13"/>
      <c r="AV85" s="13">
        <v>1</v>
      </c>
      <c r="AW85" s="13"/>
      <c r="AX85" s="13"/>
      <c r="AY85" s="13">
        <v>2</v>
      </c>
      <c r="AZ85" s="13"/>
      <c r="BA85" s="13">
        <v>1</v>
      </c>
      <c r="BB85" s="13"/>
      <c r="BC85" s="13"/>
      <c r="BD85" s="13"/>
      <c r="BE85" s="13"/>
      <c r="BF85" s="13">
        <v>3</v>
      </c>
      <c r="BG85" s="13"/>
      <c r="BH85" s="13">
        <v>1</v>
      </c>
      <c r="BI85" s="13">
        <v>3</v>
      </c>
      <c r="BJ85" s="13">
        <v>3</v>
      </c>
      <c r="BK85" s="13">
        <v>3</v>
      </c>
      <c r="BL85" s="13">
        <v>4</v>
      </c>
      <c r="BM85" s="13">
        <v>2</v>
      </c>
      <c r="BN85" s="13">
        <v>7</v>
      </c>
      <c r="BO85" s="13">
        <v>5</v>
      </c>
      <c r="BP85" s="13">
        <v>6</v>
      </c>
      <c r="BQ85" s="13">
        <v>2</v>
      </c>
      <c r="BR85" s="13">
        <v>6</v>
      </c>
      <c r="BS85" s="13">
        <v>4</v>
      </c>
      <c r="BT85" s="13">
        <v>6</v>
      </c>
      <c r="BU85" s="13">
        <v>5</v>
      </c>
      <c r="BV85" s="13">
        <v>5</v>
      </c>
      <c r="BW85" s="13">
        <v>4</v>
      </c>
      <c r="BX85" s="13">
        <v>4</v>
      </c>
      <c r="BY85" s="13">
        <v>8</v>
      </c>
      <c r="BZ85" s="13">
        <v>4</v>
      </c>
      <c r="CA85" s="13">
        <v>4</v>
      </c>
      <c r="CB85" s="13"/>
      <c r="CC85" s="13">
        <v>6</v>
      </c>
      <c r="CD85" s="13">
        <v>7</v>
      </c>
      <c r="CE85" s="13">
        <v>5</v>
      </c>
      <c r="CF85" s="13">
        <v>3</v>
      </c>
      <c r="CG85" s="13">
        <v>4</v>
      </c>
      <c r="CH85" s="13">
        <v>2</v>
      </c>
      <c r="CI85" s="13">
        <v>8</v>
      </c>
      <c r="CJ85" s="13">
        <v>2</v>
      </c>
      <c r="CK85" s="13">
        <v>2</v>
      </c>
      <c r="CL85" s="13">
        <v>5</v>
      </c>
      <c r="CM85" s="13">
        <v>2</v>
      </c>
      <c r="CN85" s="13">
        <v>4</v>
      </c>
      <c r="CO85" s="13">
        <v>9</v>
      </c>
      <c r="CP85" s="13">
        <v>6</v>
      </c>
      <c r="CQ85" s="13">
        <v>5</v>
      </c>
      <c r="CR85" s="13">
        <v>3</v>
      </c>
      <c r="CS85" s="13">
        <v>4</v>
      </c>
      <c r="CT85" s="13"/>
      <c r="CU85" s="13">
        <v>6</v>
      </c>
      <c r="CV85" s="13">
        <v>5</v>
      </c>
      <c r="CW85" s="13">
        <v>5</v>
      </c>
      <c r="CX85" s="13">
        <v>2</v>
      </c>
      <c r="CY85" s="13">
        <v>6</v>
      </c>
      <c r="CZ85" s="13">
        <v>4</v>
      </c>
      <c r="DA85" s="13">
        <v>1</v>
      </c>
      <c r="DB85" s="13">
        <v>5</v>
      </c>
      <c r="DC85" s="13">
        <v>3</v>
      </c>
      <c r="DD85" s="13">
        <v>3</v>
      </c>
      <c r="DE85" s="13">
        <v>1</v>
      </c>
      <c r="DF85" s="13">
        <v>2</v>
      </c>
      <c r="DG85" s="13">
        <v>3</v>
      </c>
      <c r="DH85" s="13">
        <v>2</v>
      </c>
      <c r="DI85" s="13"/>
      <c r="DJ85" s="13">
        <v>3</v>
      </c>
      <c r="DK85" s="13">
        <v>2</v>
      </c>
      <c r="DL85" s="13">
        <v>3</v>
      </c>
      <c r="DM85" s="13">
        <v>2</v>
      </c>
      <c r="DN85" s="13">
        <v>1</v>
      </c>
      <c r="DO85" s="13">
        <v>2</v>
      </c>
      <c r="DP85" s="13"/>
      <c r="DQ85" s="13">
        <v>2</v>
      </c>
      <c r="DR85" s="13">
        <v>2</v>
      </c>
      <c r="DS85" s="13"/>
      <c r="DT85" s="13">
        <v>1</v>
      </c>
      <c r="DU85" s="13">
        <v>1</v>
      </c>
      <c r="DV85" s="13">
        <v>1</v>
      </c>
      <c r="DW85" s="13"/>
      <c r="DX85" s="13"/>
      <c r="DY85" s="13">
        <v>1</v>
      </c>
      <c r="DZ85" s="13"/>
      <c r="EA85" s="13">
        <v>1</v>
      </c>
      <c r="EB85" s="13"/>
      <c r="EC85" s="13"/>
      <c r="ED85" s="13"/>
      <c r="EE85" s="13"/>
      <c r="EF85" s="13">
        <v>1</v>
      </c>
      <c r="EG85" s="13">
        <v>1</v>
      </c>
      <c r="EH85" s="13"/>
      <c r="EI85" s="13"/>
      <c r="EJ85" s="13"/>
      <c r="EK85" s="13">
        <v>1</v>
      </c>
      <c r="EL85" s="13"/>
      <c r="EM85" s="13"/>
      <c r="EN85" s="13"/>
      <c r="EO85" s="13"/>
      <c r="EP85" s="13"/>
      <c r="EQ85" s="13">
        <v>1</v>
      </c>
      <c r="ER85" s="13"/>
      <c r="ES85" s="13"/>
      <c r="ET85" s="13"/>
      <c r="EU85" s="13"/>
      <c r="EV85" s="13"/>
      <c r="EW85" s="13"/>
      <c r="EX85" s="13"/>
      <c r="EY85" s="13"/>
      <c r="EZ85" s="13"/>
      <c r="FA85" s="60">
        <v>244</v>
      </c>
      <c r="FB85" s="13">
        <v>244</v>
      </c>
      <c r="FC85" s="16" t="s">
        <v>94</v>
      </c>
      <c r="FD85" s="13">
        <v>1</v>
      </c>
      <c r="FE85" s="13">
        <v>1</v>
      </c>
      <c r="FF85" s="13"/>
      <c r="FG85" s="13"/>
      <c r="FH85" s="13"/>
      <c r="FI85" s="13"/>
      <c r="FJ85" s="13">
        <v>1</v>
      </c>
      <c r="FK85" s="13"/>
      <c r="FL85" s="13">
        <v>1</v>
      </c>
      <c r="FM85" s="13"/>
      <c r="FN85" s="13">
        <v>1</v>
      </c>
      <c r="FO85" s="13"/>
      <c r="FP85" s="13">
        <v>1</v>
      </c>
      <c r="FQ85" s="13">
        <v>1</v>
      </c>
      <c r="FR85" s="13"/>
      <c r="FS85" s="13">
        <v>1</v>
      </c>
      <c r="FT85" s="13">
        <v>1</v>
      </c>
      <c r="FU85" s="13">
        <v>1</v>
      </c>
      <c r="FV85" s="13">
        <v>4</v>
      </c>
      <c r="FW85" s="13">
        <v>4</v>
      </c>
      <c r="FX85" s="13">
        <v>10</v>
      </c>
      <c r="FY85" s="13">
        <v>10</v>
      </c>
      <c r="FZ85" s="13">
        <v>8</v>
      </c>
      <c r="GA85" s="13">
        <v>7</v>
      </c>
      <c r="GB85" s="13">
        <v>4</v>
      </c>
      <c r="GC85" s="13">
        <v>3</v>
      </c>
      <c r="GD85" s="13">
        <v>9</v>
      </c>
      <c r="GE85" s="13">
        <v>5</v>
      </c>
      <c r="GF85" s="13">
        <v>3</v>
      </c>
      <c r="GG85" s="13">
        <v>5</v>
      </c>
      <c r="GH85" s="13">
        <v>9</v>
      </c>
      <c r="GI85" s="13">
        <v>4</v>
      </c>
      <c r="GJ85" s="13">
        <v>2</v>
      </c>
      <c r="GK85" s="13">
        <v>4</v>
      </c>
      <c r="GL85" s="13">
        <v>3</v>
      </c>
      <c r="GM85" s="13">
        <v>5</v>
      </c>
      <c r="GN85" s="13">
        <v>2</v>
      </c>
      <c r="GO85" s="13">
        <v>3</v>
      </c>
      <c r="GP85" s="13"/>
      <c r="GQ85" s="13">
        <v>3</v>
      </c>
      <c r="GR85" s="13">
        <v>3</v>
      </c>
      <c r="GS85" s="13">
        <v>2</v>
      </c>
      <c r="GT85" s="13">
        <v>3</v>
      </c>
      <c r="GU85" s="13">
        <v>2</v>
      </c>
      <c r="GV85" s="13"/>
      <c r="GW85" s="13">
        <v>2</v>
      </c>
      <c r="GX85" s="13">
        <v>5</v>
      </c>
      <c r="GY85" s="13">
        <v>5</v>
      </c>
      <c r="GZ85" s="13">
        <v>1</v>
      </c>
      <c r="HA85" s="13">
        <v>4</v>
      </c>
      <c r="HB85" s="13">
        <v>3</v>
      </c>
      <c r="HC85" s="13">
        <v>1</v>
      </c>
      <c r="HD85" s="13">
        <v>2</v>
      </c>
      <c r="HE85" s="13">
        <v>3</v>
      </c>
      <c r="HF85" s="13">
        <v>5</v>
      </c>
      <c r="HG85" s="13">
        <v>5</v>
      </c>
      <c r="HH85" s="13">
        <v>4</v>
      </c>
      <c r="HI85" s="13">
        <v>5</v>
      </c>
      <c r="HJ85" s="13">
        <v>7</v>
      </c>
      <c r="HK85" s="13">
        <v>1</v>
      </c>
      <c r="HL85" s="13">
        <v>3</v>
      </c>
      <c r="HM85" s="13">
        <v>2</v>
      </c>
      <c r="HN85" s="13">
        <v>4</v>
      </c>
      <c r="HO85" s="13">
        <v>4</v>
      </c>
      <c r="HP85" s="13">
        <v>4</v>
      </c>
      <c r="HQ85" s="13"/>
      <c r="HR85" s="13">
        <v>4</v>
      </c>
      <c r="HS85" s="13"/>
      <c r="HT85" s="13">
        <v>2</v>
      </c>
      <c r="HU85" s="13">
        <v>2</v>
      </c>
      <c r="HV85" s="13">
        <v>1</v>
      </c>
      <c r="HW85" s="13"/>
      <c r="HX85" s="13">
        <v>1</v>
      </c>
      <c r="HY85" s="13">
        <v>4</v>
      </c>
      <c r="HZ85" s="13"/>
      <c r="IA85" s="13"/>
      <c r="IB85" s="13"/>
      <c r="IC85" s="13">
        <v>2</v>
      </c>
      <c r="ID85" s="13"/>
      <c r="IE85" s="13"/>
      <c r="IF85" s="13"/>
      <c r="IG85" s="13">
        <v>1</v>
      </c>
      <c r="IH85" s="13"/>
      <c r="II85" s="13">
        <v>1</v>
      </c>
      <c r="IJ85" s="13"/>
      <c r="IK85" s="13"/>
      <c r="IL85" s="13">
        <v>1</v>
      </c>
      <c r="IM85" s="13"/>
      <c r="IN85" s="13"/>
      <c r="IO85" s="13"/>
      <c r="IP85" s="13">
        <v>1</v>
      </c>
      <c r="IQ85" s="13"/>
      <c r="IR85" s="13"/>
      <c r="IS85" s="13"/>
      <c r="IT85" s="13"/>
      <c r="IU85" s="13"/>
      <c r="IV85" s="13"/>
      <c r="IW85" s="13"/>
      <c r="IX85" s="13"/>
      <c r="IY85" s="13"/>
      <c r="IZ85" s="13"/>
      <c r="JA85" s="13"/>
      <c r="JB85" s="13"/>
      <c r="JC85" s="13"/>
      <c r="JD85" s="13"/>
      <c r="JE85" s="13"/>
      <c r="JF85" s="60">
        <v>217</v>
      </c>
      <c r="JG85" s="13"/>
      <c r="JH85" s="13"/>
      <c r="JI85" s="13"/>
      <c r="JJ85" s="13"/>
      <c r="JK85" s="13">
        <v>1</v>
      </c>
      <c r="JL85" s="13"/>
      <c r="JM85" s="13"/>
      <c r="JN85" s="13"/>
      <c r="JO85" s="13"/>
      <c r="JP85" s="13"/>
      <c r="JQ85" s="13"/>
      <c r="JR85" s="13"/>
      <c r="JS85" s="13"/>
      <c r="JT85" s="13"/>
      <c r="JU85" s="13"/>
      <c r="JV85" s="13"/>
      <c r="JW85" s="13"/>
      <c r="JX85" s="13"/>
      <c r="JY85" s="13"/>
      <c r="JZ85" s="13"/>
      <c r="KA85" s="13"/>
      <c r="KB85" s="13"/>
      <c r="KC85" s="13"/>
      <c r="KD85" s="13"/>
      <c r="KE85" s="13"/>
      <c r="KF85" s="13"/>
      <c r="KG85" s="13"/>
      <c r="KH85" s="13"/>
      <c r="KI85" s="13"/>
      <c r="KJ85" s="13"/>
      <c r="KK85" s="13"/>
      <c r="KL85" s="13"/>
      <c r="KM85" s="13"/>
      <c r="KN85" s="13"/>
      <c r="KO85" s="13"/>
      <c r="KP85" s="13"/>
      <c r="KQ85" s="13"/>
      <c r="KR85" s="13"/>
      <c r="KS85" s="13"/>
      <c r="KT85" s="13"/>
      <c r="KU85" s="13">
        <v>1</v>
      </c>
      <c r="KV85" s="13"/>
      <c r="KW85" s="13"/>
      <c r="KX85" s="13"/>
      <c r="KY85" s="13"/>
      <c r="KZ85" s="13"/>
      <c r="LA85" s="13"/>
      <c r="LB85" s="13"/>
      <c r="LC85" s="13"/>
      <c r="LD85" s="13"/>
      <c r="LE85" s="13"/>
      <c r="LF85" s="13"/>
      <c r="LG85" s="13"/>
      <c r="LH85" s="13"/>
      <c r="LI85" s="13"/>
      <c r="LJ85" s="13"/>
      <c r="LK85" s="13"/>
      <c r="LL85" s="13"/>
      <c r="LM85" s="13"/>
      <c r="LN85" s="13"/>
      <c r="LO85" s="13"/>
      <c r="LP85" s="13"/>
      <c r="LQ85" s="13"/>
      <c r="LR85" s="13"/>
      <c r="LS85" s="13"/>
      <c r="LT85" s="13"/>
      <c r="LU85" s="13"/>
      <c r="LV85" s="13"/>
      <c r="LW85" s="13"/>
      <c r="LX85" s="13"/>
      <c r="LY85" s="13"/>
      <c r="LZ85" s="13"/>
      <c r="MA85" s="13"/>
      <c r="MB85" s="13"/>
      <c r="MC85" s="13"/>
      <c r="MD85" s="13"/>
      <c r="ME85" s="13"/>
      <c r="MF85" s="13"/>
      <c r="MG85" s="13"/>
      <c r="MH85" s="13"/>
      <c r="MI85" s="13"/>
      <c r="MJ85" s="13"/>
      <c r="MK85" s="13"/>
      <c r="ML85" s="13"/>
      <c r="MM85" s="13"/>
      <c r="MN85" s="13"/>
      <c r="MO85" s="13"/>
      <c r="MP85" s="13"/>
      <c r="MQ85" s="13"/>
      <c r="MR85" s="13"/>
      <c r="MS85" s="13">
        <v>1</v>
      </c>
      <c r="MT85" s="13"/>
      <c r="MU85" s="13"/>
      <c r="MV85" s="13"/>
      <c r="MW85" s="13"/>
      <c r="MX85" s="13"/>
      <c r="MY85" s="13"/>
      <c r="MZ85" s="13"/>
      <c r="NA85" s="13"/>
      <c r="NB85" s="13"/>
      <c r="NC85" s="13"/>
      <c r="ND85" s="13"/>
      <c r="NE85" s="13"/>
      <c r="NF85" s="13"/>
      <c r="NG85" s="13"/>
      <c r="NH85" s="13"/>
      <c r="NI85" s="13"/>
      <c r="NJ85" s="60">
        <v>3</v>
      </c>
      <c r="NK85" s="13">
        <v>220</v>
      </c>
      <c r="NL85" s="448"/>
      <c r="NM85" s="448"/>
      <c r="NN85" s="448"/>
    </row>
    <row r="86" spans="1:378">
      <c r="A86" s="8" t="s">
        <v>97</v>
      </c>
      <c r="B86" s="281">
        <f t="shared" si="108"/>
        <v>20</v>
      </c>
      <c r="C86" s="281">
        <f t="shared" si="109"/>
        <v>26</v>
      </c>
      <c r="D86" s="281">
        <f t="shared" si="110"/>
        <v>39</v>
      </c>
      <c r="E86" s="281">
        <f t="shared" si="111"/>
        <v>50</v>
      </c>
      <c r="F86" s="281">
        <f t="shared" si="112"/>
        <v>79</v>
      </c>
      <c r="G86" s="281">
        <f t="shared" si="113"/>
        <v>69</v>
      </c>
      <c r="H86" s="281">
        <f t="shared" si="114"/>
        <v>60</v>
      </c>
      <c r="I86" s="281">
        <f t="shared" si="115"/>
        <v>68</v>
      </c>
      <c r="J86" s="281">
        <f t="shared" si="116"/>
        <v>48</v>
      </c>
      <c r="K86" s="281">
        <f t="shared" si="117"/>
        <v>62</v>
      </c>
      <c r="L86" s="281">
        <f t="shared" si="118"/>
        <v>53</v>
      </c>
      <c r="M86" s="281">
        <f t="shared" si="119"/>
        <v>36</v>
      </c>
      <c r="N86" s="281">
        <f t="shared" si="120"/>
        <v>21</v>
      </c>
      <c r="O86" s="281">
        <f t="shared" si="121"/>
        <v>19</v>
      </c>
      <c r="P86" s="281">
        <f t="shared" si="122"/>
        <v>7</v>
      </c>
      <c r="Q86" s="281">
        <f t="shared" si="123"/>
        <v>12</v>
      </c>
      <c r="R86" s="281">
        <f t="shared" si="124"/>
        <v>6</v>
      </c>
      <c r="S86" s="281">
        <f t="shared" si="125"/>
        <v>9</v>
      </c>
      <c r="T86" s="281">
        <f t="shared" si="126"/>
        <v>0</v>
      </c>
      <c r="U86" s="281">
        <f t="shared" si="127"/>
        <v>1</v>
      </c>
      <c r="W86" s="16" t="s">
        <v>95</v>
      </c>
      <c r="X86" s="764">
        <f t="shared" si="88"/>
        <v>10</v>
      </c>
      <c r="Y86" s="764">
        <f t="shared" si="89"/>
        <v>5</v>
      </c>
      <c r="Z86" s="764">
        <f t="shared" si="90"/>
        <v>35</v>
      </c>
      <c r="AA86" s="764">
        <f t="shared" si="91"/>
        <v>32</v>
      </c>
      <c r="AB86" s="764">
        <f t="shared" si="92"/>
        <v>116</v>
      </c>
      <c r="AC86" s="764">
        <f t="shared" si="93"/>
        <v>109</v>
      </c>
      <c r="AD86" s="764">
        <f t="shared" si="94"/>
        <v>128</v>
      </c>
      <c r="AE86" s="764">
        <f t="shared" si="95"/>
        <v>109</v>
      </c>
      <c r="AF86" s="764">
        <f t="shared" si="96"/>
        <v>110</v>
      </c>
      <c r="AG86" s="764">
        <f t="shared" si="97"/>
        <v>99</v>
      </c>
      <c r="AH86" s="764">
        <f t="shared" si="98"/>
        <v>65</v>
      </c>
      <c r="AI86" s="764">
        <f t="shared" si="99"/>
        <v>66</v>
      </c>
      <c r="AJ86" s="764">
        <f t="shared" si="100"/>
        <v>48</v>
      </c>
      <c r="AK86" s="764">
        <f t="shared" si="101"/>
        <v>48</v>
      </c>
      <c r="AL86" s="764">
        <f t="shared" si="102"/>
        <v>23</v>
      </c>
      <c r="AM86" s="764">
        <f t="shared" si="103"/>
        <v>19</v>
      </c>
      <c r="AN86" s="764">
        <f t="shared" si="104"/>
        <v>15</v>
      </c>
      <c r="AO86" s="764">
        <f t="shared" si="105"/>
        <v>13</v>
      </c>
      <c r="AP86" s="764">
        <f t="shared" si="106"/>
        <v>5</v>
      </c>
      <c r="AQ86" s="764">
        <f t="shared" si="107"/>
        <v>5</v>
      </c>
      <c r="AR86" s="764">
        <f t="shared" si="128"/>
        <v>13</v>
      </c>
      <c r="AT86" s="16" t="s">
        <v>95</v>
      </c>
      <c r="AU86" s="13"/>
      <c r="AV86" s="13"/>
      <c r="AW86" s="13">
        <v>1</v>
      </c>
      <c r="AX86" s="13">
        <v>1</v>
      </c>
      <c r="AY86" s="13"/>
      <c r="AZ86" s="13"/>
      <c r="BA86" s="13">
        <v>1</v>
      </c>
      <c r="BB86" s="13"/>
      <c r="BC86" s="13">
        <v>1</v>
      </c>
      <c r="BD86" s="13">
        <v>1</v>
      </c>
      <c r="BE86" s="13"/>
      <c r="BF86" s="13">
        <v>1</v>
      </c>
      <c r="BG86" s="13"/>
      <c r="BH86" s="13">
        <v>1</v>
      </c>
      <c r="BI86" s="13">
        <v>5</v>
      </c>
      <c r="BJ86" s="13">
        <v>3</v>
      </c>
      <c r="BK86" s="13">
        <v>7</v>
      </c>
      <c r="BL86" s="13">
        <v>5</v>
      </c>
      <c r="BM86" s="13">
        <v>4</v>
      </c>
      <c r="BN86" s="13">
        <v>6</v>
      </c>
      <c r="BO86" s="13">
        <v>13</v>
      </c>
      <c r="BP86" s="13">
        <v>5</v>
      </c>
      <c r="BQ86" s="13">
        <v>12</v>
      </c>
      <c r="BR86" s="13">
        <v>12</v>
      </c>
      <c r="BS86" s="13">
        <v>11</v>
      </c>
      <c r="BT86" s="13">
        <v>11</v>
      </c>
      <c r="BU86" s="13">
        <v>10</v>
      </c>
      <c r="BV86" s="13">
        <v>11</v>
      </c>
      <c r="BW86" s="13">
        <v>12</v>
      </c>
      <c r="BX86" s="13">
        <v>12</v>
      </c>
      <c r="BY86" s="13">
        <v>7</v>
      </c>
      <c r="BZ86" s="13">
        <v>13</v>
      </c>
      <c r="CA86" s="13">
        <v>6</v>
      </c>
      <c r="CB86" s="13">
        <v>10</v>
      </c>
      <c r="CC86" s="13">
        <v>10</v>
      </c>
      <c r="CD86" s="13">
        <v>12</v>
      </c>
      <c r="CE86" s="13">
        <v>15</v>
      </c>
      <c r="CF86" s="13">
        <v>15</v>
      </c>
      <c r="CG86" s="13">
        <v>10</v>
      </c>
      <c r="CH86" s="13">
        <v>11</v>
      </c>
      <c r="CI86" s="13">
        <v>6</v>
      </c>
      <c r="CJ86" s="13">
        <v>16</v>
      </c>
      <c r="CK86" s="13">
        <v>8</v>
      </c>
      <c r="CL86" s="13">
        <v>9</v>
      </c>
      <c r="CM86" s="13">
        <v>14</v>
      </c>
      <c r="CN86" s="13">
        <v>9</v>
      </c>
      <c r="CO86" s="13">
        <v>9</v>
      </c>
      <c r="CP86" s="13">
        <v>10</v>
      </c>
      <c r="CQ86" s="13">
        <v>11</v>
      </c>
      <c r="CR86" s="13">
        <v>7</v>
      </c>
      <c r="CS86" s="13">
        <v>6</v>
      </c>
      <c r="CT86" s="13">
        <v>9</v>
      </c>
      <c r="CU86" s="13">
        <v>11</v>
      </c>
      <c r="CV86" s="13">
        <v>7</v>
      </c>
      <c r="CW86" s="13">
        <v>6</v>
      </c>
      <c r="CX86" s="13">
        <v>6</v>
      </c>
      <c r="CY86" s="13">
        <v>6</v>
      </c>
      <c r="CZ86" s="13">
        <v>5</v>
      </c>
      <c r="DA86" s="13">
        <v>8</v>
      </c>
      <c r="DB86" s="13">
        <v>2</v>
      </c>
      <c r="DC86" s="13">
        <v>3</v>
      </c>
      <c r="DD86" s="13">
        <v>4</v>
      </c>
      <c r="DE86" s="13">
        <v>3</v>
      </c>
      <c r="DF86" s="13">
        <v>7</v>
      </c>
      <c r="DG86" s="13">
        <v>6</v>
      </c>
      <c r="DH86" s="13">
        <v>10</v>
      </c>
      <c r="DI86" s="13">
        <v>7</v>
      </c>
      <c r="DJ86" s="13">
        <v>2</v>
      </c>
      <c r="DK86" s="13">
        <v>3</v>
      </c>
      <c r="DL86" s="13">
        <v>3</v>
      </c>
      <c r="DM86" s="13">
        <v>5</v>
      </c>
      <c r="DN86" s="13"/>
      <c r="DO86" s="13">
        <v>1</v>
      </c>
      <c r="DP86" s="13">
        <v>5</v>
      </c>
      <c r="DQ86" s="13">
        <v>2</v>
      </c>
      <c r="DR86" s="13"/>
      <c r="DS86" s="13">
        <v>1</v>
      </c>
      <c r="DT86" s="13">
        <v>2</v>
      </c>
      <c r="DU86" s="13">
        <v>2</v>
      </c>
      <c r="DV86" s="13">
        <v>1</v>
      </c>
      <c r="DW86" s="13">
        <v>1</v>
      </c>
      <c r="DX86" s="13">
        <v>1</v>
      </c>
      <c r="DY86" s="13">
        <v>1</v>
      </c>
      <c r="DZ86" s="13">
        <v>1</v>
      </c>
      <c r="EA86" s="13">
        <v>2</v>
      </c>
      <c r="EB86" s="13">
        <v>1</v>
      </c>
      <c r="EC86" s="13">
        <v>1</v>
      </c>
      <c r="ED86" s="13">
        <v>2</v>
      </c>
      <c r="EE86" s="13">
        <v>1</v>
      </c>
      <c r="EF86" s="13">
        <v>2</v>
      </c>
      <c r="EG86" s="13"/>
      <c r="EH86" s="13">
        <v>2</v>
      </c>
      <c r="EI86" s="13">
        <v>1</v>
      </c>
      <c r="EJ86" s="13">
        <v>1</v>
      </c>
      <c r="EK86" s="13"/>
      <c r="EL86" s="13"/>
      <c r="EM86" s="13"/>
      <c r="EN86" s="13"/>
      <c r="EO86" s="13">
        <v>1</v>
      </c>
      <c r="EP86" s="13"/>
      <c r="EQ86" s="13"/>
      <c r="ER86" s="13"/>
      <c r="ES86" s="13"/>
      <c r="ET86" s="13"/>
      <c r="EU86" s="13"/>
      <c r="EV86" s="13"/>
      <c r="EW86" s="13"/>
      <c r="EX86" s="13"/>
      <c r="EY86" s="13"/>
      <c r="EZ86" s="13"/>
      <c r="FA86" s="60">
        <v>505</v>
      </c>
      <c r="FB86" s="13">
        <v>505</v>
      </c>
      <c r="FC86" s="16" t="s">
        <v>95</v>
      </c>
      <c r="FD86" s="13"/>
      <c r="FE86" s="13">
        <v>2</v>
      </c>
      <c r="FF86" s="13">
        <v>1</v>
      </c>
      <c r="FG86" s="13">
        <v>1</v>
      </c>
      <c r="FH86" s="13"/>
      <c r="FI86" s="13"/>
      <c r="FJ86" s="13">
        <v>1</v>
      </c>
      <c r="FK86" s="13">
        <v>1</v>
      </c>
      <c r="FL86" s="13">
        <v>1</v>
      </c>
      <c r="FM86" s="13">
        <v>3</v>
      </c>
      <c r="FN86" s="13">
        <v>1</v>
      </c>
      <c r="FO86" s="13"/>
      <c r="FP86" s="13">
        <v>5</v>
      </c>
      <c r="FQ86" s="13">
        <v>1</v>
      </c>
      <c r="FR86" s="13"/>
      <c r="FS86" s="13">
        <v>3</v>
      </c>
      <c r="FT86" s="13">
        <v>4</v>
      </c>
      <c r="FU86" s="13">
        <v>4</v>
      </c>
      <c r="FV86" s="13">
        <v>5</v>
      </c>
      <c r="FW86" s="13">
        <v>12</v>
      </c>
      <c r="FX86" s="13">
        <v>6</v>
      </c>
      <c r="FY86" s="13">
        <v>7</v>
      </c>
      <c r="FZ86" s="13">
        <v>12</v>
      </c>
      <c r="GA86" s="13">
        <v>16</v>
      </c>
      <c r="GB86" s="13">
        <v>11</v>
      </c>
      <c r="GC86" s="13">
        <v>6</v>
      </c>
      <c r="GD86" s="13">
        <v>10</v>
      </c>
      <c r="GE86" s="13">
        <v>12</v>
      </c>
      <c r="GF86" s="13">
        <v>11</v>
      </c>
      <c r="GG86" s="13">
        <v>25</v>
      </c>
      <c r="GH86" s="13">
        <v>16</v>
      </c>
      <c r="GI86" s="13">
        <v>12</v>
      </c>
      <c r="GJ86" s="13">
        <v>9</v>
      </c>
      <c r="GK86" s="13">
        <v>10</v>
      </c>
      <c r="GL86" s="13">
        <v>16</v>
      </c>
      <c r="GM86" s="13">
        <v>10</v>
      </c>
      <c r="GN86" s="13">
        <v>10</v>
      </c>
      <c r="GO86" s="13">
        <v>18</v>
      </c>
      <c r="GP86" s="13">
        <v>16</v>
      </c>
      <c r="GQ86" s="13">
        <v>11</v>
      </c>
      <c r="GR86" s="13">
        <v>17</v>
      </c>
      <c r="GS86" s="13">
        <v>11</v>
      </c>
      <c r="GT86" s="13">
        <v>11</v>
      </c>
      <c r="GU86" s="13">
        <v>9</v>
      </c>
      <c r="GV86" s="13">
        <v>6</v>
      </c>
      <c r="GW86" s="13">
        <v>5</v>
      </c>
      <c r="GX86" s="13">
        <v>11</v>
      </c>
      <c r="GY86" s="13">
        <v>9</v>
      </c>
      <c r="GZ86" s="13">
        <v>18</v>
      </c>
      <c r="HA86" s="13">
        <v>13</v>
      </c>
      <c r="HB86" s="13">
        <v>10</v>
      </c>
      <c r="HC86" s="13">
        <v>6</v>
      </c>
      <c r="HD86" s="13">
        <v>6</v>
      </c>
      <c r="HE86" s="13">
        <v>10</v>
      </c>
      <c r="HF86" s="13">
        <v>5</v>
      </c>
      <c r="HG86" s="13">
        <v>7</v>
      </c>
      <c r="HH86" s="13">
        <v>10</v>
      </c>
      <c r="HI86" s="13">
        <v>3</v>
      </c>
      <c r="HJ86" s="13">
        <v>4</v>
      </c>
      <c r="HK86" s="13">
        <v>4</v>
      </c>
      <c r="HL86" s="13">
        <v>6</v>
      </c>
      <c r="HM86" s="13">
        <v>6</v>
      </c>
      <c r="HN86" s="13">
        <v>2</v>
      </c>
      <c r="HO86" s="13">
        <v>6</v>
      </c>
      <c r="HP86" s="13">
        <v>6</v>
      </c>
      <c r="HQ86" s="13">
        <v>5</v>
      </c>
      <c r="HR86" s="13">
        <v>6</v>
      </c>
      <c r="HS86" s="13">
        <v>5</v>
      </c>
      <c r="HT86" s="13">
        <v>3</v>
      </c>
      <c r="HU86" s="13">
        <v>3</v>
      </c>
      <c r="HV86" s="13">
        <v>1</v>
      </c>
      <c r="HW86" s="13">
        <v>2</v>
      </c>
      <c r="HX86" s="13">
        <v>4</v>
      </c>
      <c r="HY86" s="13">
        <v>7</v>
      </c>
      <c r="HZ86" s="13">
        <v>2</v>
      </c>
      <c r="IA86" s="13">
        <v>2</v>
      </c>
      <c r="IB86" s="13"/>
      <c r="IC86" s="13">
        <v>1</v>
      </c>
      <c r="ID86" s="13">
        <v>2</v>
      </c>
      <c r="IE86" s="13">
        <v>2</v>
      </c>
      <c r="IF86" s="13">
        <v>1</v>
      </c>
      <c r="IG86" s="13">
        <v>5</v>
      </c>
      <c r="IH86" s="13">
        <v>2</v>
      </c>
      <c r="II86" s="13">
        <v>2</v>
      </c>
      <c r="IJ86" s="13">
        <v>3</v>
      </c>
      <c r="IK86" s="13"/>
      <c r="IL86" s="13"/>
      <c r="IM86" s="13"/>
      <c r="IN86" s="13">
        <v>1</v>
      </c>
      <c r="IO86" s="13">
        <v>1</v>
      </c>
      <c r="IP86" s="13">
        <v>1</v>
      </c>
      <c r="IQ86" s="13">
        <v>1</v>
      </c>
      <c r="IR86" s="13"/>
      <c r="IS86" s="13"/>
      <c r="IT86" s="13">
        <v>1</v>
      </c>
      <c r="IU86" s="13">
        <v>2</v>
      </c>
      <c r="IV86" s="13"/>
      <c r="IW86" s="13"/>
      <c r="IX86" s="13"/>
      <c r="IY86" s="13"/>
      <c r="IZ86" s="13"/>
      <c r="JA86" s="13"/>
      <c r="JB86" s="13"/>
      <c r="JC86" s="13"/>
      <c r="JD86" s="13"/>
      <c r="JE86" s="13"/>
      <c r="JF86" s="60">
        <v>555</v>
      </c>
      <c r="JG86" s="13"/>
      <c r="JH86" s="13"/>
      <c r="JI86" s="13"/>
      <c r="JJ86" s="13"/>
      <c r="JK86" s="13"/>
      <c r="JL86" s="13"/>
      <c r="JM86" s="13"/>
      <c r="JN86" s="13"/>
      <c r="JO86" s="13"/>
      <c r="JP86" s="13"/>
      <c r="JQ86" s="13"/>
      <c r="JR86" s="13"/>
      <c r="JS86" s="13"/>
      <c r="JT86" s="13"/>
      <c r="JU86" s="13"/>
      <c r="JV86" s="13"/>
      <c r="JW86" s="13"/>
      <c r="JX86" s="13"/>
      <c r="JY86" s="13"/>
      <c r="JZ86" s="13"/>
      <c r="KA86" s="13"/>
      <c r="KB86" s="13"/>
      <c r="KC86" s="13"/>
      <c r="KD86" s="13"/>
      <c r="KE86" s="13"/>
      <c r="KF86" s="13"/>
      <c r="KG86" s="13"/>
      <c r="KH86" s="13"/>
      <c r="KI86" s="13"/>
      <c r="KJ86" s="13"/>
      <c r="KK86" s="13">
        <v>1</v>
      </c>
      <c r="KL86" s="13">
        <v>1</v>
      </c>
      <c r="KM86" s="13"/>
      <c r="KN86" s="13">
        <v>1</v>
      </c>
      <c r="KO86" s="13"/>
      <c r="KP86" s="13">
        <v>1</v>
      </c>
      <c r="KQ86" s="13">
        <v>1</v>
      </c>
      <c r="KR86" s="13">
        <v>1</v>
      </c>
      <c r="KS86" s="13">
        <v>1</v>
      </c>
      <c r="KT86" s="13"/>
      <c r="KU86" s="13">
        <v>1</v>
      </c>
      <c r="KV86" s="13"/>
      <c r="KW86" s="13"/>
      <c r="KX86" s="13"/>
      <c r="KY86" s="13"/>
      <c r="KZ86" s="13">
        <v>1</v>
      </c>
      <c r="LA86" s="13"/>
      <c r="LB86" s="13">
        <v>1</v>
      </c>
      <c r="LC86" s="13"/>
      <c r="LD86" s="13">
        <v>1</v>
      </c>
      <c r="LE86" s="13"/>
      <c r="LF86" s="13"/>
      <c r="LG86" s="13"/>
      <c r="LH86" s="13"/>
      <c r="LI86" s="13"/>
      <c r="LJ86" s="13"/>
      <c r="LK86" s="13"/>
      <c r="LL86" s="13"/>
      <c r="LM86" s="13"/>
      <c r="LN86" s="13"/>
      <c r="LO86" s="13"/>
      <c r="LP86" s="13"/>
      <c r="LQ86" s="13"/>
      <c r="LR86" s="13"/>
      <c r="LS86" s="13"/>
      <c r="LT86" s="13"/>
      <c r="LU86" s="13"/>
      <c r="LV86" s="13"/>
      <c r="LW86" s="13"/>
      <c r="LX86" s="13"/>
      <c r="LY86" s="13"/>
      <c r="LZ86" s="13"/>
      <c r="MA86" s="13"/>
      <c r="MB86" s="13"/>
      <c r="MC86" s="13"/>
      <c r="MD86" s="13"/>
      <c r="ME86" s="13"/>
      <c r="MF86" s="13"/>
      <c r="MG86" s="13"/>
      <c r="MH86" s="13"/>
      <c r="MI86" s="13"/>
      <c r="MJ86" s="13"/>
      <c r="MK86" s="13"/>
      <c r="ML86" s="13"/>
      <c r="MM86" s="13"/>
      <c r="MN86" s="13"/>
      <c r="MO86" s="13">
        <v>1</v>
      </c>
      <c r="MP86" s="13"/>
      <c r="MQ86" s="13"/>
      <c r="MR86" s="13"/>
      <c r="MS86" s="13"/>
      <c r="MT86" s="13">
        <v>1</v>
      </c>
      <c r="MU86" s="13"/>
      <c r="MV86" s="13"/>
      <c r="MW86" s="13"/>
      <c r="MX86" s="13"/>
      <c r="MY86" s="13"/>
      <c r="MZ86" s="13"/>
      <c r="NA86" s="13"/>
      <c r="NB86" s="13"/>
      <c r="NC86" s="13"/>
      <c r="ND86" s="13"/>
      <c r="NE86" s="13"/>
      <c r="NF86" s="13"/>
      <c r="NG86" s="13"/>
      <c r="NH86" s="13"/>
      <c r="NI86" s="13"/>
      <c r="NJ86" s="60">
        <v>13</v>
      </c>
      <c r="NK86" s="13">
        <v>568</v>
      </c>
      <c r="NL86" s="448"/>
      <c r="NM86" s="448"/>
      <c r="NN86" s="448"/>
    </row>
    <row r="87" spans="1:378">
      <c r="A87" s="8" t="s">
        <v>98</v>
      </c>
      <c r="B87" s="293">
        <f t="shared" si="108"/>
        <v>2</v>
      </c>
      <c r="C87" s="293">
        <f t="shared" si="109"/>
        <v>3</v>
      </c>
      <c r="D87" s="293">
        <f t="shared" si="110"/>
        <v>26</v>
      </c>
      <c r="E87" s="293">
        <f t="shared" si="111"/>
        <v>26</v>
      </c>
      <c r="F87" s="293">
        <f t="shared" si="112"/>
        <v>49</v>
      </c>
      <c r="G87" s="293">
        <f t="shared" si="113"/>
        <v>62</v>
      </c>
      <c r="H87" s="293">
        <f t="shared" si="114"/>
        <v>43</v>
      </c>
      <c r="I87" s="293">
        <f t="shared" si="115"/>
        <v>66</v>
      </c>
      <c r="J87" s="293">
        <f t="shared" si="116"/>
        <v>42</v>
      </c>
      <c r="K87" s="293">
        <f t="shared" si="117"/>
        <v>49</v>
      </c>
      <c r="L87" s="293">
        <f t="shared" si="118"/>
        <v>35</v>
      </c>
      <c r="M87" s="293">
        <f t="shared" si="119"/>
        <v>51</v>
      </c>
      <c r="N87" s="293">
        <f t="shared" si="120"/>
        <v>27</v>
      </c>
      <c r="O87" s="293">
        <f t="shared" si="121"/>
        <v>31</v>
      </c>
      <c r="P87" s="293">
        <f t="shared" si="122"/>
        <v>31</v>
      </c>
      <c r="Q87" s="293">
        <f t="shared" si="123"/>
        <v>26</v>
      </c>
      <c r="R87" s="293">
        <f t="shared" si="124"/>
        <v>18</v>
      </c>
      <c r="S87" s="293">
        <f t="shared" si="125"/>
        <v>27</v>
      </c>
      <c r="T87" s="293">
        <f t="shared" si="126"/>
        <v>4</v>
      </c>
      <c r="U87" s="293">
        <f t="shared" si="127"/>
        <v>7</v>
      </c>
      <c r="W87" s="16" t="s">
        <v>96</v>
      </c>
      <c r="X87" s="764">
        <f t="shared" si="88"/>
        <v>2</v>
      </c>
      <c r="Y87" s="764">
        <f t="shared" si="89"/>
        <v>1</v>
      </c>
      <c r="Z87" s="764">
        <f t="shared" si="90"/>
        <v>3</v>
      </c>
      <c r="AA87" s="764">
        <f t="shared" si="91"/>
        <v>3</v>
      </c>
      <c r="AB87" s="764">
        <f t="shared" si="92"/>
        <v>7</v>
      </c>
      <c r="AC87" s="764">
        <f t="shared" si="93"/>
        <v>16</v>
      </c>
      <c r="AD87" s="764">
        <f t="shared" si="94"/>
        <v>8</v>
      </c>
      <c r="AE87" s="764">
        <f t="shared" si="95"/>
        <v>16</v>
      </c>
      <c r="AF87" s="764">
        <f t="shared" si="96"/>
        <v>10</v>
      </c>
      <c r="AG87" s="764">
        <f t="shared" si="97"/>
        <v>13</v>
      </c>
      <c r="AH87" s="764">
        <f t="shared" si="98"/>
        <v>12</v>
      </c>
      <c r="AI87" s="764">
        <f t="shared" si="99"/>
        <v>1</v>
      </c>
      <c r="AJ87" s="764">
        <f t="shared" si="100"/>
        <v>7</v>
      </c>
      <c r="AK87" s="764">
        <f t="shared" si="101"/>
        <v>3</v>
      </c>
      <c r="AL87" s="764">
        <f t="shared" si="102"/>
        <v>3</v>
      </c>
      <c r="AM87" s="764">
        <f t="shared" si="103"/>
        <v>3</v>
      </c>
      <c r="AN87" s="764">
        <f t="shared" si="104"/>
        <v>1</v>
      </c>
      <c r="AO87" s="764">
        <f t="shared" si="105"/>
        <v>0</v>
      </c>
      <c r="AP87" s="764">
        <f t="shared" si="106"/>
        <v>0</v>
      </c>
      <c r="AQ87" s="764">
        <f t="shared" si="107"/>
        <v>0</v>
      </c>
      <c r="AR87" s="764">
        <f t="shared" si="128"/>
        <v>3</v>
      </c>
      <c r="AT87" s="16" t="s">
        <v>96</v>
      </c>
      <c r="AU87" s="13"/>
      <c r="AV87" s="13"/>
      <c r="AW87" s="13"/>
      <c r="AX87" s="13"/>
      <c r="AY87" s="13"/>
      <c r="AZ87" s="13"/>
      <c r="BA87" s="13"/>
      <c r="BB87" s="13"/>
      <c r="BC87" s="13">
        <v>1</v>
      </c>
      <c r="BD87" s="13"/>
      <c r="BE87" s="13"/>
      <c r="BF87" s="13"/>
      <c r="BG87" s="13"/>
      <c r="BH87" s="13"/>
      <c r="BI87" s="13"/>
      <c r="BJ87" s="13"/>
      <c r="BK87" s="13">
        <v>1</v>
      </c>
      <c r="BL87" s="13">
        <v>1</v>
      </c>
      <c r="BM87" s="13"/>
      <c r="BN87" s="13">
        <v>1</v>
      </c>
      <c r="BO87" s="13">
        <v>1</v>
      </c>
      <c r="BP87" s="13">
        <v>2</v>
      </c>
      <c r="BQ87" s="13">
        <v>2</v>
      </c>
      <c r="BR87" s="13">
        <v>3</v>
      </c>
      <c r="BS87" s="13"/>
      <c r="BT87" s="13">
        <v>2</v>
      </c>
      <c r="BU87" s="13">
        <v>1</v>
      </c>
      <c r="BV87" s="13">
        <v>2</v>
      </c>
      <c r="BW87" s="13">
        <v>1</v>
      </c>
      <c r="BX87" s="13">
        <v>2</v>
      </c>
      <c r="BY87" s="13">
        <v>2</v>
      </c>
      <c r="BZ87" s="13"/>
      <c r="CA87" s="13"/>
      <c r="CB87" s="13">
        <v>1</v>
      </c>
      <c r="CC87" s="13">
        <v>1</v>
      </c>
      <c r="CD87" s="13">
        <v>2</v>
      </c>
      <c r="CE87" s="13">
        <v>2</v>
      </c>
      <c r="CF87" s="13">
        <v>1</v>
      </c>
      <c r="CG87" s="13">
        <v>2</v>
      </c>
      <c r="CH87" s="13">
        <v>5</v>
      </c>
      <c r="CI87" s="13">
        <v>3</v>
      </c>
      <c r="CJ87" s="13">
        <v>1</v>
      </c>
      <c r="CK87" s="13">
        <v>3</v>
      </c>
      <c r="CL87" s="13">
        <v>2</v>
      </c>
      <c r="CM87" s="13">
        <v>1</v>
      </c>
      <c r="CN87" s="13"/>
      <c r="CO87" s="13">
        <v>1</v>
      </c>
      <c r="CP87" s="13">
        <v>1</v>
      </c>
      <c r="CQ87" s="13">
        <v>1</v>
      </c>
      <c r="CR87" s="13"/>
      <c r="CS87" s="13"/>
      <c r="CT87" s="13"/>
      <c r="CU87" s="13"/>
      <c r="CV87" s="13"/>
      <c r="CW87" s="13"/>
      <c r="CX87" s="13"/>
      <c r="CY87" s="13"/>
      <c r="CZ87" s="13"/>
      <c r="DA87" s="13"/>
      <c r="DB87" s="13">
        <v>1</v>
      </c>
      <c r="DC87" s="13"/>
      <c r="DD87" s="13"/>
      <c r="DE87" s="13">
        <v>1</v>
      </c>
      <c r="DF87" s="13">
        <v>1</v>
      </c>
      <c r="DG87" s="13"/>
      <c r="DH87" s="13"/>
      <c r="DI87" s="13">
        <v>1</v>
      </c>
      <c r="DJ87" s="13"/>
      <c r="DK87" s="13"/>
      <c r="DL87" s="13"/>
      <c r="DM87" s="13"/>
      <c r="DN87" s="13">
        <v>1</v>
      </c>
      <c r="DO87" s="13"/>
      <c r="DP87" s="13"/>
      <c r="DQ87" s="13">
        <v>1</v>
      </c>
      <c r="DR87" s="13">
        <v>1</v>
      </c>
      <c r="DS87" s="13"/>
      <c r="DT87" s="13"/>
      <c r="DU87" s="13"/>
      <c r="DV87" s="13"/>
      <c r="DW87" s="13"/>
      <c r="DX87" s="13"/>
      <c r="DY87" s="13"/>
      <c r="DZ87" s="13"/>
      <c r="EA87" s="13"/>
      <c r="EB87" s="13"/>
      <c r="EC87" s="13"/>
      <c r="ED87" s="13"/>
      <c r="EE87" s="13"/>
      <c r="EF87" s="13"/>
      <c r="EG87" s="13"/>
      <c r="EH87" s="13"/>
      <c r="EI87" s="13"/>
      <c r="EJ87" s="13"/>
      <c r="EK87" s="13"/>
      <c r="EL87" s="13"/>
      <c r="EM87" s="13"/>
      <c r="EN87" s="13"/>
      <c r="EO87" s="13"/>
      <c r="EP87" s="13"/>
      <c r="EQ87" s="13"/>
      <c r="ER87" s="13"/>
      <c r="ES87" s="13"/>
      <c r="ET87" s="13"/>
      <c r="EU87" s="13"/>
      <c r="EV87" s="13"/>
      <c r="EW87" s="13"/>
      <c r="EX87" s="13"/>
      <c r="EY87" s="13"/>
      <c r="EZ87" s="13"/>
      <c r="FA87" s="60">
        <v>56</v>
      </c>
      <c r="FB87" s="13">
        <v>56</v>
      </c>
      <c r="FC87" s="16" t="s">
        <v>96</v>
      </c>
      <c r="FD87" s="13"/>
      <c r="FE87" s="13"/>
      <c r="FF87" s="13">
        <v>1</v>
      </c>
      <c r="FG87" s="13"/>
      <c r="FH87" s="13"/>
      <c r="FI87" s="13"/>
      <c r="FJ87" s="13"/>
      <c r="FK87" s="13">
        <v>1</v>
      </c>
      <c r="FL87" s="13"/>
      <c r="FM87" s="13"/>
      <c r="FN87" s="13"/>
      <c r="FO87" s="13"/>
      <c r="FP87" s="13">
        <v>1</v>
      </c>
      <c r="FQ87" s="13"/>
      <c r="FR87" s="13">
        <v>1</v>
      </c>
      <c r="FS87" s="13"/>
      <c r="FT87" s="13">
        <v>1</v>
      </c>
      <c r="FU87" s="13"/>
      <c r="FV87" s="13"/>
      <c r="FW87" s="13"/>
      <c r="FX87" s="13"/>
      <c r="FY87" s="13">
        <v>1</v>
      </c>
      <c r="FZ87" s="13">
        <v>1</v>
      </c>
      <c r="GA87" s="13"/>
      <c r="GB87" s="13"/>
      <c r="GC87" s="13"/>
      <c r="GD87" s="13"/>
      <c r="GE87" s="13">
        <v>1</v>
      </c>
      <c r="GF87" s="13">
        <v>2</v>
      </c>
      <c r="GG87" s="13">
        <v>2</v>
      </c>
      <c r="GH87" s="13"/>
      <c r="GI87" s="13"/>
      <c r="GJ87" s="13"/>
      <c r="GK87" s="13">
        <v>3</v>
      </c>
      <c r="GL87" s="13"/>
      <c r="GM87" s="13">
        <v>2</v>
      </c>
      <c r="GN87" s="13"/>
      <c r="GO87" s="13"/>
      <c r="GP87" s="13">
        <v>1</v>
      </c>
      <c r="GQ87" s="13">
        <v>2</v>
      </c>
      <c r="GR87" s="13">
        <v>1</v>
      </c>
      <c r="GS87" s="13">
        <v>1</v>
      </c>
      <c r="GT87" s="13"/>
      <c r="GU87" s="13">
        <v>1</v>
      </c>
      <c r="GV87" s="13">
        <v>2</v>
      </c>
      <c r="GW87" s="13">
        <v>2</v>
      </c>
      <c r="GX87" s="13"/>
      <c r="GY87" s="13">
        <v>1</v>
      </c>
      <c r="GZ87" s="13">
        <v>2</v>
      </c>
      <c r="HA87" s="13"/>
      <c r="HB87" s="13">
        <v>2</v>
      </c>
      <c r="HC87" s="13">
        <v>1</v>
      </c>
      <c r="HD87" s="13">
        <v>2</v>
      </c>
      <c r="HE87" s="13">
        <v>3</v>
      </c>
      <c r="HF87" s="13"/>
      <c r="HG87" s="13">
        <v>1</v>
      </c>
      <c r="HH87" s="13"/>
      <c r="HI87" s="13">
        <v>1</v>
      </c>
      <c r="HJ87" s="13">
        <v>2</v>
      </c>
      <c r="HK87" s="13"/>
      <c r="HL87" s="13">
        <v>3</v>
      </c>
      <c r="HM87" s="13"/>
      <c r="HN87" s="13">
        <v>1</v>
      </c>
      <c r="HO87" s="13">
        <v>1</v>
      </c>
      <c r="HP87" s="13">
        <v>2</v>
      </c>
      <c r="HQ87" s="13"/>
      <c r="HR87" s="13"/>
      <c r="HS87" s="13"/>
      <c r="HT87" s="13"/>
      <c r="HU87" s="13"/>
      <c r="HV87" s="13"/>
      <c r="HW87" s="13">
        <v>1</v>
      </c>
      <c r="HX87" s="13">
        <v>1</v>
      </c>
      <c r="HY87" s="13"/>
      <c r="HZ87" s="13"/>
      <c r="IA87" s="13"/>
      <c r="IB87" s="13"/>
      <c r="IC87" s="13">
        <v>1</v>
      </c>
      <c r="ID87" s="13"/>
      <c r="IE87" s="13"/>
      <c r="IF87" s="13"/>
      <c r="IG87" s="13"/>
      <c r="IH87" s="13"/>
      <c r="II87" s="13">
        <v>1</v>
      </c>
      <c r="IJ87" s="13"/>
      <c r="IK87" s="13"/>
      <c r="IL87" s="13"/>
      <c r="IM87" s="13"/>
      <c r="IN87" s="13"/>
      <c r="IO87" s="13"/>
      <c r="IP87" s="13"/>
      <c r="IQ87" s="13"/>
      <c r="IR87" s="13"/>
      <c r="IS87" s="13"/>
      <c r="IT87" s="13"/>
      <c r="IU87" s="13"/>
      <c r="IV87" s="13"/>
      <c r="IW87" s="13"/>
      <c r="IX87" s="13"/>
      <c r="IY87" s="13"/>
      <c r="IZ87" s="13"/>
      <c r="JA87" s="13"/>
      <c r="JB87" s="13"/>
      <c r="JC87" s="13"/>
      <c r="JD87" s="13"/>
      <c r="JE87" s="13"/>
      <c r="JF87" s="60">
        <v>53</v>
      </c>
      <c r="JG87" s="13"/>
      <c r="JH87" s="13"/>
      <c r="JI87" s="13"/>
      <c r="JJ87" s="13"/>
      <c r="JK87" s="13"/>
      <c r="JL87" s="13"/>
      <c r="JM87" s="13"/>
      <c r="JN87" s="13"/>
      <c r="JO87" s="13"/>
      <c r="JP87" s="13"/>
      <c r="JQ87" s="13"/>
      <c r="JR87" s="13"/>
      <c r="JS87" s="13">
        <v>1</v>
      </c>
      <c r="JT87" s="13"/>
      <c r="JU87" s="13"/>
      <c r="JV87" s="13"/>
      <c r="JW87" s="13"/>
      <c r="JX87" s="13"/>
      <c r="JY87" s="13"/>
      <c r="JZ87" s="13"/>
      <c r="KA87" s="13"/>
      <c r="KB87" s="13"/>
      <c r="KC87" s="13"/>
      <c r="KD87" s="13">
        <v>1</v>
      </c>
      <c r="KE87" s="13"/>
      <c r="KF87" s="13"/>
      <c r="KG87" s="13"/>
      <c r="KH87" s="13"/>
      <c r="KI87" s="13"/>
      <c r="KJ87" s="13"/>
      <c r="KK87" s="13"/>
      <c r="KL87" s="13"/>
      <c r="KM87" s="13"/>
      <c r="KN87" s="13"/>
      <c r="KO87" s="13">
        <v>1</v>
      </c>
      <c r="KP87" s="13"/>
      <c r="KQ87" s="13"/>
      <c r="KR87" s="13"/>
      <c r="KS87" s="13"/>
      <c r="KT87" s="13"/>
      <c r="KU87" s="13"/>
      <c r="KV87" s="13"/>
      <c r="KW87" s="13"/>
      <c r="KX87" s="13"/>
      <c r="KY87" s="13"/>
      <c r="KZ87" s="13"/>
      <c r="LA87" s="13"/>
      <c r="LB87" s="13"/>
      <c r="LC87" s="13"/>
      <c r="LD87" s="13"/>
      <c r="LE87" s="13"/>
      <c r="LF87" s="13"/>
      <c r="LG87" s="13"/>
      <c r="LH87" s="13"/>
      <c r="LI87" s="13"/>
      <c r="LJ87" s="13"/>
      <c r="LK87" s="13"/>
      <c r="LL87" s="13"/>
      <c r="LM87" s="13"/>
      <c r="LN87" s="13"/>
      <c r="LO87" s="13"/>
      <c r="LP87" s="13"/>
      <c r="LQ87" s="13"/>
      <c r="LR87" s="13"/>
      <c r="LS87" s="13"/>
      <c r="LT87" s="13"/>
      <c r="LU87" s="13"/>
      <c r="LV87" s="13"/>
      <c r="LW87" s="13"/>
      <c r="LX87" s="13"/>
      <c r="LY87" s="13"/>
      <c r="LZ87" s="13"/>
      <c r="MA87" s="13"/>
      <c r="MB87" s="13"/>
      <c r="MC87" s="13"/>
      <c r="MD87" s="13"/>
      <c r="ME87" s="13"/>
      <c r="MF87" s="13"/>
      <c r="MG87" s="13"/>
      <c r="MH87" s="13"/>
      <c r="MI87" s="13"/>
      <c r="MJ87" s="13"/>
      <c r="MK87" s="13"/>
      <c r="ML87" s="13"/>
      <c r="MM87" s="13"/>
      <c r="MN87" s="13"/>
      <c r="MO87" s="13"/>
      <c r="MP87" s="13"/>
      <c r="MQ87" s="13"/>
      <c r="MR87" s="13"/>
      <c r="MS87" s="13"/>
      <c r="MT87" s="13"/>
      <c r="MU87" s="13"/>
      <c r="MV87" s="13"/>
      <c r="MW87" s="13"/>
      <c r="MX87" s="13"/>
      <c r="MY87" s="13"/>
      <c r="MZ87" s="13"/>
      <c r="NA87" s="13"/>
      <c r="NB87" s="13"/>
      <c r="NC87" s="13"/>
      <c r="ND87" s="13"/>
      <c r="NE87" s="13"/>
      <c r="NF87" s="13"/>
      <c r="NG87" s="13"/>
      <c r="NH87" s="13"/>
      <c r="NI87" s="13"/>
      <c r="NJ87" s="60">
        <v>3</v>
      </c>
      <c r="NK87" s="13">
        <v>56</v>
      </c>
      <c r="NL87" s="448"/>
      <c r="NM87" s="448"/>
      <c r="NN87" s="448"/>
    </row>
    <row r="88" spans="1:378">
      <c r="A88" s="10" t="s">
        <v>198</v>
      </c>
      <c r="B88" s="281">
        <f t="shared" si="108"/>
        <v>396</v>
      </c>
      <c r="C88" s="281">
        <f t="shared" si="109"/>
        <v>388</v>
      </c>
      <c r="D88" s="281">
        <f t="shared" si="110"/>
        <v>1164</v>
      </c>
      <c r="E88" s="281">
        <f t="shared" si="111"/>
        <v>1360</v>
      </c>
      <c r="F88" s="281">
        <f t="shared" si="112"/>
        <v>5027</v>
      </c>
      <c r="G88" s="281">
        <f t="shared" si="113"/>
        <v>5495</v>
      </c>
      <c r="H88" s="281">
        <f t="shared" si="114"/>
        <v>5463</v>
      </c>
      <c r="I88" s="281">
        <f t="shared" si="115"/>
        <v>5838</v>
      </c>
      <c r="J88" s="281">
        <f t="shared" si="116"/>
        <v>4714</v>
      </c>
      <c r="K88" s="281">
        <f t="shared" si="117"/>
        <v>4834</v>
      </c>
      <c r="L88" s="281">
        <f t="shared" si="118"/>
        <v>3610</v>
      </c>
      <c r="M88" s="281">
        <f t="shared" si="119"/>
        <v>3691</v>
      </c>
      <c r="N88" s="281">
        <f t="shared" si="120"/>
        <v>2245</v>
      </c>
      <c r="O88" s="281">
        <f t="shared" si="121"/>
        <v>2129</v>
      </c>
      <c r="P88" s="281">
        <f t="shared" si="122"/>
        <v>1232</v>
      </c>
      <c r="Q88" s="281">
        <f t="shared" si="123"/>
        <v>1235</v>
      </c>
      <c r="R88" s="281">
        <f t="shared" si="124"/>
        <v>605</v>
      </c>
      <c r="S88" s="281">
        <f t="shared" si="125"/>
        <v>832</v>
      </c>
      <c r="T88" s="281">
        <f t="shared" si="126"/>
        <v>121</v>
      </c>
      <c r="U88" s="281">
        <f t="shared" si="127"/>
        <v>426</v>
      </c>
      <c r="W88" s="16" t="s">
        <v>97</v>
      </c>
      <c r="X88" s="764">
        <f t="shared" si="88"/>
        <v>20</v>
      </c>
      <c r="Y88" s="764">
        <f t="shared" si="89"/>
        <v>26</v>
      </c>
      <c r="Z88" s="764">
        <f t="shared" si="90"/>
        <v>39</v>
      </c>
      <c r="AA88" s="764">
        <f t="shared" si="91"/>
        <v>50</v>
      </c>
      <c r="AB88" s="764">
        <f t="shared" si="92"/>
        <v>79</v>
      </c>
      <c r="AC88" s="764">
        <f t="shared" si="93"/>
        <v>69</v>
      </c>
      <c r="AD88" s="764">
        <f t="shared" si="94"/>
        <v>60</v>
      </c>
      <c r="AE88" s="764">
        <f t="shared" si="95"/>
        <v>68</v>
      </c>
      <c r="AF88" s="764">
        <f t="shared" si="96"/>
        <v>48</v>
      </c>
      <c r="AG88" s="764">
        <f t="shared" si="97"/>
        <v>62</v>
      </c>
      <c r="AH88" s="764">
        <f t="shared" si="98"/>
        <v>53</v>
      </c>
      <c r="AI88" s="764">
        <f t="shared" si="99"/>
        <v>36</v>
      </c>
      <c r="AJ88" s="764">
        <f t="shared" si="100"/>
        <v>21</v>
      </c>
      <c r="AK88" s="764">
        <f t="shared" si="101"/>
        <v>19</v>
      </c>
      <c r="AL88" s="764">
        <f t="shared" si="102"/>
        <v>7</v>
      </c>
      <c r="AM88" s="764">
        <f t="shared" si="103"/>
        <v>12</v>
      </c>
      <c r="AN88" s="764">
        <f t="shared" si="104"/>
        <v>6</v>
      </c>
      <c r="AO88" s="764">
        <f t="shared" si="105"/>
        <v>9</v>
      </c>
      <c r="AP88" s="764">
        <f t="shared" si="106"/>
        <v>0</v>
      </c>
      <c r="AQ88" s="764">
        <f t="shared" si="107"/>
        <v>1</v>
      </c>
      <c r="AR88" s="764">
        <f t="shared" si="128"/>
        <v>4</v>
      </c>
      <c r="AT88" s="16" t="s">
        <v>97</v>
      </c>
      <c r="AU88" s="13">
        <v>1</v>
      </c>
      <c r="AV88" s="13">
        <v>2</v>
      </c>
      <c r="AW88" s="13">
        <v>4</v>
      </c>
      <c r="AX88" s="13">
        <v>2</v>
      </c>
      <c r="AY88" s="13">
        <v>1</v>
      </c>
      <c r="AZ88" s="13">
        <v>2</v>
      </c>
      <c r="BA88" s="13">
        <v>2</v>
      </c>
      <c r="BB88" s="13">
        <v>4</v>
      </c>
      <c r="BC88" s="13">
        <v>2</v>
      </c>
      <c r="BD88" s="13">
        <v>6</v>
      </c>
      <c r="BE88" s="13">
        <v>1</v>
      </c>
      <c r="BF88" s="13">
        <v>2</v>
      </c>
      <c r="BG88" s="13">
        <v>6</v>
      </c>
      <c r="BH88" s="13">
        <v>2</v>
      </c>
      <c r="BI88" s="13">
        <v>4</v>
      </c>
      <c r="BJ88" s="13">
        <v>6</v>
      </c>
      <c r="BK88" s="13">
        <v>7</v>
      </c>
      <c r="BL88" s="13">
        <v>8</v>
      </c>
      <c r="BM88" s="13">
        <v>6</v>
      </c>
      <c r="BN88" s="13">
        <v>8</v>
      </c>
      <c r="BO88" s="13">
        <v>8</v>
      </c>
      <c r="BP88" s="13">
        <v>9</v>
      </c>
      <c r="BQ88" s="13">
        <v>6</v>
      </c>
      <c r="BR88" s="13">
        <v>10</v>
      </c>
      <c r="BS88" s="13">
        <v>5</v>
      </c>
      <c r="BT88" s="13">
        <v>9</v>
      </c>
      <c r="BU88" s="13">
        <v>7</v>
      </c>
      <c r="BV88" s="13">
        <v>8</v>
      </c>
      <c r="BW88" s="13">
        <v>1</v>
      </c>
      <c r="BX88" s="13">
        <v>6</v>
      </c>
      <c r="BY88" s="13">
        <v>4</v>
      </c>
      <c r="BZ88" s="13">
        <v>7</v>
      </c>
      <c r="CA88" s="13">
        <v>6</v>
      </c>
      <c r="CB88" s="13">
        <v>8</v>
      </c>
      <c r="CC88" s="13">
        <v>6</v>
      </c>
      <c r="CD88" s="13">
        <v>9</v>
      </c>
      <c r="CE88" s="13">
        <v>3</v>
      </c>
      <c r="CF88" s="13">
        <v>10</v>
      </c>
      <c r="CG88" s="13">
        <v>6</v>
      </c>
      <c r="CH88" s="13">
        <v>9</v>
      </c>
      <c r="CI88" s="13">
        <v>4</v>
      </c>
      <c r="CJ88" s="13">
        <v>4</v>
      </c>
      <c r="CK88" s="13">
        <v>9</v>
      </c>
      <c r="CL88" s="13">
        <v>9</v>
      </c>
      <c r="CM88" s="13">
        <v>8</v>
      </c>
      <c r="CN88" s="13">
        <v>4</v>
      </c>
      <c r="CO88" s="13">
        <v>8</v>
      </c>
      <c r="CP88" s="13">
        <v>7</v>
      </c>
      <c r="CQ88" s="13">
        <v>6</v>
      </c>
      <c r="CR88" s="13">
        <v>3</v>
      </c>
      <c r="CS88" s="13">
        <v>10</v>
      </c>
      <c r="CT88" s="13">
        <v>5</v>
      </c>
      <c r="CU88" s="13">
        <v>3</v>
      </c>
      <c r="CV88" s="13">
        <v>3</v>
      </c>
      <c r="CW88" s="13">
        <v>1</v>
      </c>
      <c r="CX88" s="13">
        <v>5</v>
      </c>
      <c r="CY88" s="13">
        <v>1</v>
      </c>
      <c r="CZ88" s="13">
        <v>4</v>
      </c>
      <c r="DA88" s="13">
        <v>2</v>
      </c>
      <c r="DB88" s="13">
        <v>2</v>
      </c>
      <c r="DC88" s="13">
        <v>4</v>
      </c>
      <c r="DD88" s="13">
        <v>1</v>
      </c>
      <c r="DE88" s="13">
        <v>3</v>
      </c>
      <c r="DF88" s="13">
        <v>3</v>
      </c>
      <c r="DG88" s="13"/>
      <c r="DH88" s="13">
        <v>2</v>
      </c>
      <c r="DI88" s="13">
        <v>2</v>
      </c>
      <c r="DJ88" s="13">
        <v>2</v>
      </c>
      <c r="DK88" s="13"/>
      <c r="DL88" s="13">
        <v>2</v>
      </c>
      <c r="DM88" s="13">
        <v>1</v>
      </c>
      <c r="DN88" s="13">
        <v>1</v>
      </c>
      <c r="DO88" s="13">
        <v>1</v>
      </c>
      <c r="DP88" s="13">
        <v>2</v>
      </c>
      <c r="DQ88" s="13"/>
      <c r="DR88" s="13">
        <v>3</v>
      </c>
      <c r="DS88" s="13">
        <v>1</v>
      </c>
      <c r="DT88" s="13">
        <v>1</v>
      </c>
      <c r="DU88" s="13">
        <v>1</v>
      </c>
      <c r="DV88" s="13">
        <v>1</v>
      </c>
      <c r="DW88" s="13">
        <v>3</v>
      </c>
      <c r="DX88" s="13">
        <v>1</v>
      </c>
      <c r="DY88" s="13"/>
      <c r="DZ88" s="13">
        <v>2</v>
      </c>
      <c r="EA88" s="13"/>
      <c r="EB88" s="13">
        <v>1</v>
      </c>
      <c r="EC88" s="13">
        <v>1</v>
      </c>
      <c r="ED88" s="13"/>
      <c r="EE88" s="13"/>
      <c r="EF88" s="13">
        <v>1</v>
      </c>
      <c r="EG88" s="13">
        <v>1</v>
      </c>
      <c r="EH88" s="13"/>
      <c r="EI88" s="13"/>
      <c r="EJ88" s="13"/>
      <c r="EK88" s="13"/>
      <c r="EL88" s="13"/>
      <c r="EM88" s="13"/>
      <c r="EN88" s="13"/>
      <c r="EO88" s="13"/>
      <c r="EP88" s="13"/>
      <c r="EQ88" s="13"/>
      <c r="ER88" s="13"/>
      <c r="ES88" s="13"/>
      <c r="ET88" s="13"/>
      <c r="EU88" s="13"/>
      <c r="EV88" s="13"/>
      <c r="EW88" s="13"/>
      <c r="EX88" s="13"/>
      <c r="EY88" s="13"/>
      <c r="EZ88" s="13"/>
      <c r="FA88" s="60">
        <v>352</v>
      </c>
      <c r="FB88" s="13">
        <v>352</v>
      </c>
      <c r="FC88" s="16" t="s">
        <v>97</v>
      </c>
      <c r="FD88" s="13"/>
      <c r="FE88" s="13">
        <v>2</v>
      </c>
      <c r="FF88" s="13">
        <v>6</v>
      </c>
      <c r="FG88" s="13">
        <v>1</v>
      </c>
      <c r="FH88" s="13">
        <v>1</v>
      </c>
      <c r="FI88" s="13"/>
      <c r="FJ88" s="13">
        <v>2</v>
      </c>
      <c r="FK88" s="13">
        <v>2</v>
      </c>
      <c r="FL88" s="13">
        <v>4</v>
      </c>
      <c r="FM88" s="13">
        <v>2</v>
      </c>
      <c r="FN88" s="13">
        <v>2</v>
      </c>
      <c r="FO88" s="13">
        <v>2</v>
      </c>
      <c r="FP88" s="13">
        <v>2</v>
      </c>
      <c r="FQ88" s="13">
        <v>3</v>
      </c>
      <c r="FR88" s="13">
        <v>4</v>
      </c>
      <c r="FS88" s="13">
        <v>6</v>
      </c>
      <c r="FT88" s="13">
        <v>4</v>
      </c>
      <c r="FU88" s="13">
        <v>8</v>
      </c>
      <c r="FV88" s="13">
        <v>2</v>
      </c>
      <c r="FW88" s="13">
        <v>6</v>
      </c>
      <c r="FX88" s="13">
        <v>7</v>
      </c>
      <c r="FY88" s="13">
        <v>4</v>
      </c>
      <c r="FZ88" s="13">
        <v>7</v>
      </c>
      <c r="GA88" s="13">
        <v>7</v>
      </c>
      <c r="GB88" s="13">
        <v>10</v>
      </c>
      <c r="GC88" s="13">
        <v>10</v>
      </c>
      <c r="GD88" s="13">
        <v>8</v>
      </c>
      <c r="GE88" s="13">
        <v>9</v>
      </c>
      <c r="GF88" s="13">
        <v>10</v>
      </c>
      <c r="GG88" s="13">
        <v>7</v>
      </c>
      <c r="GH88" s="13">
        <v>9</v>
      </c>
      <c r="GI88" s="13">
        <v>4</v>
      </c>
      <c r="GJ88" s="13">
        <v>12</v>
      </c>
      <c r="GK88" s="13">
        <v>6</v>
      </c>
      <c r="GL88" s="13">
        <v>4</v>
      </c>
      <c r="GM88" s="13">
        <v>6</v>
      </c>
      <c r="GN88" s="13">
        <v>9</v>
      </c>
      <c r="GO88" s="13">
        <v>4</v>
      </c>
      <c r="GP88" s="13">
        <v>3</v>
      </c>
      <c r="GQ88" s="13">
        <v>3</v>
      </c>
      <c r="GR88" s="13">
        <v>7</v>
      </c>
      <c r="GS88" s="13">
        <v>6</v>
      </c>
      <c r="GT88" s="13">
        <v>5</v>
      </c>
      <c r="GU88" s="13">
        <v>4</v>
      </c>
      <c r="GV88" s="13">
        <v>5</v>
      </c>
      <c r="GW88" s="13">
        <v>3</v>
      </c>
      <c r="GX88" s="13">
        <v>3</v>
      </c>
      <c r="GY88" s="13">
        <v>3</v>
      </c>
      <c r="GZ88" s="13">
        <v>7</v>
      </c>
      <c r="HA88" s="13">
        <v>5</v>
      </c>
      <c r="HB88" s="13">
        <v>7</v>
      </c>
      <c r="HC88" s="13">
        <v>8</v>
      </c>
      <c r="HD88" s="13">
        <v>3</v>
      </c>
      <c r="HE88" s="13">
        <v>7</v>
      </c>
      <c r="HF88" s="13">
        <v>4</v>
      </c>
      <c r="HG88" s="13">
        <v>9</v>
      </c>
      <c r="HH88" s="13">
        <v>2</v>
      </c>
      <c r="HI88" s="13">
        <v>4</v>
      </c>
      <c r="HJ88" s="13">
        <v>3</v>
      </c>
      <c r="HK88" s="13">
        <v>6</v>
      </c>
      <c r="HL88" s="13">
        <v>2</v>
      </c>
      <c r="HM88" s="13">
        <v>4</v>
      </c>
      <c r="HN88" s="13"/>
      <c r="HO88" s="13">
        <v>3</v>
      </c>
      <c r="HP88" s="13">
        <v>4</v>
      </c>
      <c r="HQ88" s="13">
        <v>5</v>
      </c>
      <c r="HR88" s="13">
        <v>1</v>
      </c>
      <c r="HS88" s="13">
        <v>2</v>
      </c>
      <c r="HT88" s="13"/>
      <c r="HU88" s="13"/>
      <c r="HV88" s="13">
        <v>1</v>
      </c>
      <c r="HW88" s="13">
        <v>1</v>
      </c>
      <c r="HX88" s="13"/>
      <c r="HY88" s="13"/>
      <c r="HZ88" s="13">
        <v>1</v>
      </c>
      <c r="IA88" s="13">
        <v>1</v>
      </c>
      <c r="IB88" s="13">
        <v>1</v>
      </c>
      <c r="IC88" s="13"/>
      <c r="ID88" s="13"/>
      <c r="IE88" s="13">
        <v>2</v>
      </c>
      <c r="IF88" s="13">
        <v>3</v>
      </c>
      <c r="IG88" s="13">
        <v>1</v>
      </c>
      <c r="IH88" s="13"/>
      <c r="II88" s="13"/>
      <c r="IJ88" s="13"/>
      <c r="IK88" s="13"/>
      <c r="IL88" s="13">
        <v>2</v>
      </c>
      <c r="IM88" s="13"/>
      <c r="IN88" s="13"/>
      <c r="IO88" s="13"/>
      <c r="IP88" s="13"/>
      <c r="IQ88" s="13"/>
      <c r="IR88" s="13"/>
      <c r="IS88" s="13"/>
      <c r="IT88" s="13"/>
      <c r="IU88" s="13"/>
      <c r="IV88" s="13"/>
      <c r="IW88" s="13"/>
      <c r="IX88" s="13"/>
      <c r="IY88" s="13"/>
      <c r="IZ88" s="13"/>
      <c r="JA88" s="13"/>
      <c r="JB88" s="13"/>
      <c r="JC88" s="13"/>
      <c r="JD88" s="13"/>
      <c r="JE88" s="13"/>
      <c r="JF88" s="60">
        <v>333</v>
      </c>
      <c r="JG88" s="13">
        <v>1</v>
      </c>
      <c r="JH88" s="13"/>
      <c r="JI88" s="13"/>
      <c r="JJ88" s="13"/>
      <c r="JK88" s="13"/>
      <c r="JL88" s="13">
        <v>1</v>
      </c>
      <c r="JM88" s="13"/>
      <c r="JN88" s="13">
        <v>1</v>
      </c>
      <c r="JO88" s="13"/>
      <c r="JP88" s="13"/>
      <c r="JQ88" s="13"/>
      <c r="JR88" s="13"/>
      <c r="JS88" s="13"/>
      <c r="JT88" s="13"/>
      <c r="JU88" s="13"/>
      <c r="JV88" s="13"/>
      <c r="JW88" s="13"/>
      <c r="JX88" s="13"/>
      <c r="JY88" s="13"/>
      <c r="JZ88" s="13"/>
      <c r="KA88" s="13"/>
      <c r="KB88" s="13"/>
      <c r="KC88" s="13"/>
      <c r="KD88" s="13"/>
      <c r="KE88" s="13"/>
      <c r="KF88" s="13"/>
      <c r="KG88" s="13"/>
      <c r="KH88" s="13"/>
      <c r="KI88" s="13"/>
      <c r="KJ88" s="13">
        <v>1</v>
      </c>
      <c r="KK88" s="13"/>
      <c r="KL88" s="13"/>
      <c r="KM88" s="13"/>
      <c r="KN88" s="13"/>
      <c r="KO88" s="13"/>
      <c r="KP88" s="13"/>
      <c r="KQ88" s="13"/>
      <c r="KR88" s="13"/>
      <c r="KS88" s="13"/>
      <c r="KT88" s="13"/>
      <c r="KU88" s="13"/>
      <c r="KV88" s="13"/>
      <c r="KW88" s="13"/>
      <c r="KX88" s="13"/>
      <c r="KY88" s="13"/>
      <c r="KZ88" s="13"/>
      <c r="LA88" s="13"/>
      <c r="LB88" s="13"/>
      <c r="LC88" s="13"/>
      <c r="LD88" s="13"/>
      <c r="LE88" s="13"/>
      <c r="LF88" s="13"/>
      <c r="LG88" s="13"/>
      <c r="LH88" s="13"/>
      <c r="LI88" s="13"/>
      <c r="LJ88" s="13"/>
      <c r="LK88" s="13"/>
      <c r="LL88" s="13"/>
      <c r="LM88" s="13"/>
      <c r="LN88" s="13"/>
      <c r="LO88" s="13"/>
      <c r="LP88" s="13"/>
      <c r="LQ88" s="13"/>
      <c r="LR88" s="13"/>
      <c r="LS88" s="13"/>
      <c r="LT88" s="13"/>
      <c r="LU88" s="13"/>
      <c r="LV88" s="13"/>
      <c r="LW88" s="13"/>
      <c r="LX88" s="13"/>
      <c r="LY88" s="13"/>
      <c r="LZ88" s="13"/>
      <c r="MA88" s="13"/>
      <c r="MB88" s="13"/>
      <c r="MC88" s="13"/>
      <c r="MD88" s="13"/>
      <c r="ME88" s="13"/>
      <c r="MF88" s="13"/>
      <c r="MG88" s="13"/>
      <c r="MH88" s="13"/>
      <c r="MI88" s="13"/>
      <c r="MJ88" s="13"/>
      <c r="MK88" s="13"/>
      <c r="ML88" s="13"/>
      <c r="MM88" s="13"/>
      <c r="MN88" s="13"/>
      <c r="MO88" s="13"/>
      <c r="MP88" s="13"/>
      <c r="MQ88" s="13"/>
      <c r="MR88" s="13"/>
      <c r="MS88" s="13"/>
      <c r="MT88" s="13"/>
      <c r="MU88" s="13"/>
      <c r="MV88" s="13"/>
      <c r="MW88" s="13"/>
      <c r="MX88" s="13"/>
      <c r="MY88" s="13"/>
      <c r="MZ88" s="13"/>
      <c r="NA88" s="13"/>
      <c r="NB88" s="13"/>
      <c r="NC88" s="13"/>
      <c r="ND88" s="13"/>
      <c r="NE88" s="13"/>
      <c r="NF88" s="13"/>
      <c r="NG88" s="13"/>
      <c r="NH88" s="13"/>
      <c r="NI88" s="13"/>
      <c r="NJ88" s="60">
        <v>4</v>
      </c>
      <c r="NK88" s="13">
        <v>337</v>
      </c>
      <c r="NL88" s="448"/>
      <c r="NM88" s="448"/>
      <c r="NN88" s="448"/>
    </row>
    <row r="89" spans="1:378">
      <c r="A89" s="9" t="s">
        <v>199</v>
      </c>
      <c r="B89" s="281">
        <f t="shared" si="108"/>
        <v>123</v>
      </c>
      <c r="C89" s="281">
        <f t="shared" si="109"/>
        <v>97</v>
      </c>
      <c r="D89" s="281">
        <f t="shared" si="110"/>
        <v>265</v>
      </c>
      <c r="E89" s="281">
        <f t="shared" si="111"/>
        <v>320</v>
      </c>
      <c r="F89" s="281">
        <f t="shared" si="112"/>
        <v>931</v>
      </c>
      <c r="G89" s="281">
        <f t="shared" si="113"/>
        <v>915</v>
      </c>
      <c r="H89" s="281">
        <f t="shared" si="114"/>
        <v>1080</v>
      </c>
      <c r="I89" s="281">
        <f t="shared" si="115"/>
        <v>996</v>
      </c>
      <c r="J89" s="281">
        <f t="shared" si="116"/>
        <v>832</v>
      </c>
      <c r="K89" s="281">
        <f t="shared" si="117"/>
        <v>814</v>
      </c>
      <c r="L89" s="281">
        <f t="shared" si="118"/>
        <v>482</v>
      </c>
      <c r="M89" s="281">
        <f t="shared" si="119"/>
        <v>520</v>
      </c>
      <c r="N89" s="281">
        <f t="shared" si="120"/>
        <v>280</v>
      </c>
      <c r="O89" s="281">
        <f t="shared" si="121"/>
        <v>252</v>
      </c>
      <c r="P89" s="281">
        <f t="shared" si="122"/>
        <v>102</v>
      </c>
      <c r="Q89" s="281">
        <f t="shared" si="123"/>
        <v>123</v>
      </c>
      <c r="R89" s="281">
        <f t="shared" si="124"/>
        <v>38</v>
      </c>
      <c r="S89" s="281">
        <f t="shared" si="125"/>
        <v>44</v>
      </c>
      <c r="T89" s="281">
        <f t="shared" si="126"/>
        <v>5</v>
      </c>
      <c r="U89" s="281">
        <f t="shared" si="127"/>
        <v>11</v>
      </c>
      <c r="W89" s="16" t="s">
        <v>98</v>
      </c>
      <c r="X89" s="764">
        <f t="shared" si="88"/>
        <v>2</v>
      </c>
      <c r="Y89" s="764">
        <f t="shared" si="89"/>
        <v>3</v>
      </c>
      <c r="Z89" s="764">
        <f t="shared" si="90"/>
        <v>26</v>
      </c>
      <c r="AA89" s="764">
        <f t="shared" si="91"/>
        <v>26</v>
      </c>
      <c r="AB89" s="764">
        <f t="shared" si="92"/>
        <v>49</v>
      </c>
      <c r="AC89" s="764">
        <f t="shared" si="93"/>
        <v>62</v>
      </c>
      <c r="AD89" s="764">
        <f t="shared" si="94"/>
        <v>43</v>
      </c>
      <c r="AE89" s="764">
        <f t="shared" si="95"/>
        <v>66</v>
      </c>
      <c r="AF89" s="764">
        <f t="shared" si="96"/>
        <v>42</v>
      </c>
      <c r="AG89" s="764">
        <f t="shared" si="97"/>
        <v>49</v>
      </c>
      <c r="AH89" s="764">
        <f t="shared" si="98"/>
        <v>35</v>
      </c>
      <c r="AI89" s="764">
        <f t="shared" si="99"/>
        <v>51</v>
      </c>
      <c r="AJ89" s="764">
        <f t="shared" si="100"/>
        <v>27</v>
      </c>
      <c r="AK89" s="764">
        <f t="shared" si="101"/>
        <v>31</v>
      </c>
      <c r="AL89" s="764">
        <f t="shared" si="102"/>
        <v>31</v>
      </c>
      <c r="AM89" s="764">
        <f t="shared" si="103"/>
        <v>26</v>
      </c>
      <c r="AN89" s="764">
        <f t="shared" si="104"/>
        <v>18</v>
      </c>
      <c r="AO89" s="764">
        <f t="shared" si="105"/>
        <v>27</v>
      </c>
      <c r="AP89" s="764">
        <f t="shared" si="106"/>
        <v>4</v>
      </c>
      <c r="AQ89" s="764">
        <f t="shared" si="107"/>
        <v>7</v>
      </c>
      <c r="AR89" s="764">
        <f t="shared" si="128"/>
        <v>8</v>
      </c>
      <c r="AT89" s="16" t="s">
        <v>98</v>
      </c>
      <c r="AU89" s="13"/>
      <c r="AV89" s="13">
        <v>1</v>
      </c>
      <c r="AW89" s="13"/>
      <c r="AX89" s="13"/>
      <c r="AY89" s="13"/>
      <c r="AZ89" s="13"/>
      <c r="BA89" s="13"/>
      <c r="BB89" s="13"/>
      <c r="BC89" s="13">
        <v>1</v>
      </c>
      <c r="BD89" s="13">
        <v>1</v>
      </c>
      <c r="BE89" s="13"/>
      <c r="BF89" s="13"/>
      <c r="BG89" s="13"/>
      <c r="BH89" s="13">
        <v>3</v>
      </c>
      <c r="BI89" s="13">
        <v>1</v>
      </c>
      <c r="BJ89" s="13">
        <v>1</v>
      </c>
      <c r="BK89" s="13">
        <v>4</v>
      </c>
      <c r="BL89" s="13">
        <v>4</v>
      </c>
      <c r="BM89" s="13">
        <v>6</v>
      </c>
      <c r="BN89" s="13">
        <v>7</v>
      </c>
      <c r="BO89" s="13">
        <v>7</v>
      </c>
      <c r="BP89" s="13">
        <v>6</v>
      </c>
      <c r="BQ89" s="13">
        <v>4</v>
      </c>
      <c r="BR89" s="13">
        <v>6</v>
      </c>
      <c r="BS89" s="13">
        <v>8</v>
      </c>
      <c r="BT89" s="13">
        <v>8</v>
      </c>
      <c r="BU89" s="13">
        <v>4</v>
      </c>
      <c r="BV89" s="13">
        <v>3</v>
      </c>
      <c r="BW89" s="13">
        <v>6</v>
      </c>
      <c r="BX89" s="13">
        <v>10</v>
      </c>
      <c r="BY89" s="13">
        <v>5</v>
      </c>
      <c r="BZ89" s="13">
        <v>6</v>
      </c>
      <c r="CA89" s="13">
        <v>5</v>
      </c>
      <c r="CB89" s="13">
        <v>6</v>
      </c>
      <c r="CC89" s="13">
        <v>5</v>
      </c>
      <c r="CD89" s="13">
        <v>7</v>
      </c>
      <c r="CE89" s="13">
        <v>8</v>
      </c>
      <c r="CF89" s="13">
        <v>4</v>
      </c>
      <c r="CG89" s="13">
        <v>9</v>
      </c>
      <c r="CH89" s="13">
        <v>11</v>
      </c>
      <c r="CI89" s="13">
        <v>3</v>
      </c>
      <c r="CJ89" s="13">
        <v>3</v>
      </c>
      <c r="CK89" s="13">
        <v>5</v>
      </c>
      <c r="CL89" s="13">
        <v>8</v>
      </c>
      <c r="CM89" s="13">
        <v>5</v>
      </c>
      <c r="CN89" s="13">
        <v>7</v>
      </c>
      <c r="CO89" s="13">
        <v>1</v>
      </c>
      <c r="CP89" s="13">
        <v>4</v>
      </c>
      <c r="CQ89" s="13">
        <v>6</v>
      </c>
      <c r="CR89" s="13">
        <v>7</v>
      </c>
      <c r="CS89" s="13">
        <v>1</v>
      </c>
      <c r="CT89" s="13">
        <v>4</v>
      </c>
      <c r="CU89" s="13">
        <v>10</v>
      </c>
      <c r="CV89" s="13">
        <v>7</v>
      </c>
      <c r="CW89" s="13">
        <v>4</v>
      </c>
      <c r="CX89" s="13">
        <v>8</v>
      </c>
      <c r="CY89" s="13">
        <v>3</v>
      </c>
      <c r="CZ89" s="13">
        <v>9</v>
      </c>
      <c r="DA89" s="13">
        <v>3</v>
      </c>
      <c r="DB89" s="13">
        <v>2</v>
      </c>
      <c r="DC89" s="13">
        <v>3</v>
      </c>
      <c r="DD89" s="13">
        <v>7</v>
      </c>
      <c r="DE89" s="13">
        <v>5</v>
      </c>
      <c r="DF89" s="13">
        <v>3</v>
      </c>
      <c r="DG89" s="13">
        <v>3</v>
      </c>
      <c r="DH89" s="13">
        <v>2</v>
      </c>
      <c r="DI89" s="13">
        <v>3</v>
      </c>
      <c r="DJ89" s="13">
        <v>1</v>
      </c>
      <c r="DK89" s="13">
        <v>2</v>
      </c>
      <c r="DL89" s="13">
        <v>2</v>
      </c>
      <c r="DM89" s="13">
        <v>1</v>
      </c>
      <c r="DN89" s="13">
        <v>4</v>
      </c>
      <c r="DO89" s="13">
        <v>4</v>
      </c>
      <c r="DP89" s="13">
        <v>4</v>
      </c>
      <c r="DQ89" s="13">
        <v>4</v>
      </c>
      <c r="DR89" s="13">
        <v>2</v>
      </c>
      <c r="DS89" s="13">
        <v>1</v>
      </c>
      <c r="DT89" s="13">
        <v>1</v>
      </c>
      <c r="DU89" s="13">
        <v>4</v>
      </c>
      <c r="DV89" s="13">
        <v>1</v>
      </c>
      <c r="DW89" s="13">
        <v>3</v>
      </c>
      <c r="DX89" s="13">
        <v>5</v>
      </c>
      <c r="DY89" s="13">
        <v>5</v>
      </c>
      <c r="DZ89" s="13"/>
      <c r="EA89" s="13">
        <v>3</v>
      </c>
      <c r="EB89" s="13"/>
      <c r="EC89" s="13">
        <v>2</v>
      </c>
      <c r="ED89" s="13">
        <v>2</v>
      </c>
      <c r="EE89" s="13">
        <v>2</v>
      </c>
      <c r="EF89" s="13">
        <v>5</v>
      </c>
      <c r="EG89" s="13">
        <v>1</v>
      </c>
      <c r="EH89" s="13"/>
      <c r="EI89" s="13">
        <v>1</v>
      </c>
      <c r="EJ89" s="13">
        <v>2</v>
      </c>
      <c r="EK89" s="13">
        <v>1</v>
      </c>
      <c r="EL89" s="13"/>
      <c r="EM89" s="13"/>
      <c r="EN89" s="13">
        <v>1</v>
      </c>
      <c r="EO89" s="13"/>
      <c r="EP89" s="13"/>
      <c r="EQ89" s="13"/>
      <c r="ER89" s="13"/>
      <c r="ES89" s="13"/>
      <c r="ET89" s="13">
        <v>1</v>
      </c>
      <c r="EU89" s="13"/>
      <c r="EV89" s="13"/>
      <c r="EW89" s="13"/>
      <c r="EX89" s="13"/>
      <c r="EY89" s="13"/>
      <c r="EZ89" s="13"/>
      <c r="FA89" s="60">
        <v>348</v>
      </c>
      <c r="FB89" s="13">
        <v>348</v>
      </c>
      <c r="FC89" s="16" t="s">
        <v>98</v>
      </c>
      <c r="FD89" s="13"/>
      <c r="FE89" s="13"/>
      <c r="FF89" s="13"/>
      <c r="FG89" s="13"/>
      <c r="FH89" s="13"/>
      <c r="FI89" s="13">
        <v>1</v>
      </c>
      <c r="FJ89" s="13"/>
      <c r="FK89" s="13"/>
      <c r="FL89" s="13">
        <v>1</v>
      </c>
      <c r="FM89" s="13"/>
      <c r="FN89" s="13">
        <v>1</v>
      </c>
      <c r="FO89" s="13">
        <v>1</v>
      </c>
      <c r="FP89" s="13"/>
      <c r="FQ89" s="13">
        <v>2</v>
      </c>
      <c r="FR89" s="13">
        <v>1</v>
      </c>
      <c r="FS89" s="13">
        <v>4</v>
      </c>
      <c r="FT89" s="13">
        <v>4</v>
      </c>
      <c r="FU89" s="13">
        <v>3</v>
      </c>
      <c r="FV89" s="13">
        <v>4</v>
      </c>
      <c r="FW89" s="13">
        <v>6</v>
      </c>
      <c r="FX89" s="13">
        <v>2</v>
      </c>
      <c r="FY89" s="13">
        <v>1</v>
      </c>
      <c r="FZ89" s="13">
        <v>4</v>
      </c>
      <c r="GA89" s="13">
        <v>4</v>
      </c>
      <c r="GB89" s="13">
        <v>6</v>
      </c>
      <c r="GC89" s="13">
        <v>8</v>
      </c>
      <c r="GD89" s="13">
        <v>7</v>
      </c>
      <c r="GE89" s="13">
        <v>4</v>
      </c>
      <c r="GF89" s="13">
        <v>5</v>
      </c>
      <c r="GG89" s="13">
        <v>8</v>
      </c>
      <c r="GH89" s="13">
        <v>2</v>
      </c>
      <c r="GI89" s="13">
        <v>6</v>
      </c>
      <c r="GJ89" s="13">
        <v>6</v>
      </c>
      <c r="GK89" s="13">
        <v>4</v>
      </c>
      <c r="GL89" s="13">
        <v>5</v>
      </c>
      <c r="GM89" s="13">
        <v>2</v>
      </c>
      <c r="GN89" s="13">
        <v>4</v>
      </c>
      <c r="GO89" s="13">
        <v>1</v>
      </c>
      <c r="GP89" s="13">
        <v>7</v>
      </c>
      <c r="GQ89" s="13">
        <v>6</v>
      </c>
      <c r="GR89" s="13">
        <v>4</v>
      </c>
      <c r="GS89" s="13">
        <v>4</v>
      </c>
      <c r="GT89" s="13">
        <v>7</v>
      </c>
      <c r="GU89" s="13">
        <v>2</v>
      </c>
      <c r="GV89" s="13">
        <v>5</v>
      </c>
      <c r="GW89" s="13">
        <v>5</v>
      </c>
      <c r="GX89" s="13">
        <v>4</v>
      </c>
      <c r="GY89" s="13">
        <v>2</v>
      </c>
      <c r="GZ89" s="13">
        <v>3</v>
      </c>
      <c r="HA89" s="13">
        <v>6</v>
      </c>
      <c r="HB89" s="13">
        <v>3</v>
      </c>
      <c r="HC89" s="13">
        <v>4</v>
      </c>
      <c r="HD89" s="13">
        <v>5</v>
      </c>
      <c r="HE89" s="13">
        <v>4</v>
      </c>
      <c r="HF89" s="13">
        <v>2</v>
      </c>
      <c r="HG89" s="13">
        <v>3</v>
      </c>
      <c r="HH89" s="13">
        <v>4</v>
      </c>
      <c r="HI89" s="13">
        <v>3</v>
      </c>
      <c r="HJ89" s="13">
        <v>3</v>
      </c>
      <c r="HK89" s="13">
        <v>4</v>
      </c>
      <c r="HL89" s="13">
        <v>5</v>
      </c>
      <c r="HM89" s="13">
        <v>4</v>
      </c>
      <c r="HN89" s="13">
        <v>3</v>
      </c>
      <c r="HO89" s="13"/>
      <c r="HP89" s="13">
        <v>2</v>
      </c>
      <c r="HQ89" s="13">
        <v>2</v>
      </c>
      <c r="HR89" s="13">
        <v>2</v>
      </c>
      <c r="HS89" s="13">
        <v>3</v>
      </c>
      <c r="HT89" s="13">
        <v>3</v>
      </c>
      <c r="HU89" s="13">
        <v>3</v>
      </c>
      <c r="HV89" s="13">
        <v>5</v>
      </c>
      <c r="HW89" s="13"/>
      <c r="HX89" s="13">
        <v>5</v>
      </c>
      <c r="HY89" s="13">
        <v>5</v>
      </c>
      <c r="HZ89" s="13">
        <v>2</v>
      </c>
      <c r="IA89" s="13">
        <v>1</v>
      </c>
      <c r="IB89" s="13">
        <v>6</v>
      </c>
      <c r="IC89" s="13">
        <v>3</v>
      </c>
      <c r="ID89" s="13">
        <v>4</v>
      </c>
      <c r="IE89" s="13"/>
      <c r="IF89" s="13">
        <v>1</v>
      </c>
      <c r="IG89" s="13">
        <v>2</v>
      </c>
      <c r="IH89" s="13">
        <v>4</v>
      </c>
      <c r="II89" s="13">
        <v>3</v>
      </c>
      <c r="IJ89" s="13">
        <v>3</v>
      </c>
      <c r="IK89" s="13">
        <v>1</v>
      </c>
      <c r="IL89" s="13"/>
      <c r="IM89" s="13"/>
      <c r="IN89" s="13">
        <v>1</v>
      </c>
      <c r="IO89" s="13">
        <v>3</v>
      </c>
      <c r="IP89" s="13">
        <v>1</v>
      </c>
      <c r="IQ89" s="13">
        <v>1</v>
      </c>
      <c r="IR89" s="13">
        <v>2</v>
      </c>
      <c r="IS89" s="13"/>
      <c r="IT89" s="13"/>
      <c r="IU89" s="13"/>
      <c r="IV89" s="13"/>
      <c r="IW89" s="13"/>
      <c r="IX89" s="13"/>
      <c r="IY89" s="13"/>
      <c r="IZ89" s="13"/>
      <c r="JA89" s="13"/>
      <c r="JB89" s="13"/>
      <c r="JC89" s="13"/>
      <c r="JD89" s="13"/>
      <c r="JE89" s="13"/>
      <c r="JF89" s="60">
        <v>277</v>
      </c>
      <c r="JG89" s="13"/>
      <c r="JH89" s="13"/>
      <c r="JI89" s="13"/>
      <c r="JJ89" s="13"/>
      <c r="JK89" s="13"/>
      <c r="JL89" s="13"/>
      <c r="JM89" s="13"/>
      <c r="JN89" s="13"/>
      <c r="JO89" s="13"/>
      <c r="JP89" s="13"/>
      <c r="JQ89" s="13"/>
      <c r="JR89" s="13"/>
      <c r="JS89" s="13"/>
      <c r="JT89" s="13"/>
      <c r="JU89" s="13"/>
      <c r="JV89" s="13"/>
      <c r="JW89" s="13"/>
      <c r="JX89" s="13"/>
      <c r="JY89" s="13"/>
      <c r="JZ89" s="13"/>
      <c r="KA89" s="13"/>
      <c r="KB89" s="13"/>
      <c r="KC89" s="13"/>
      <c r="KD89" s="13"/>
      <c r="KE89" s="13"/>
      <c r="KF89" s="13"/>
      <c r="KG89" s="13"/>
      <c r="KH89" s="13"/>
      <c r="KI89" s="13"/>
      <c r="KJ89" s="13"/>
      <c r="KK89" s="13">
        <v>1</v>
      </c>
      <c r="KL89" s="13"/>
      <c r="KM89" s="13"/>
      <c r="KN89" s="13"/>
      <c r="KO89" s="13"/>
      <c r="KP89" s="13"/>
      <c r="KQ89" s="13"/>
      <c r="KR89" s="13"/>
      <c r="KS89" s="13"/>
      <c r="KT89" s="13"/>
      <c r="KU89" s="13"/>
      <c r="KV89" s="13"/>
      <c r="KW89" s="13"/>
      <c r="KX89" s="13"/>
      <c r="KY89" s="13"/>
      <c r="KZ89" s="13"/>
      <c r="LA89" s="13"/>
      <c r="LB89" s="13"/>
      <c r="LC89" s="13"/>
      <c r="LD89" s="13"/>
      <c r="LE89" s="13"/>
      <c r="LF89" s="13"/>
      <c r="LG89" s="13"/>
      <c r="LH89" s="13"/>
      <c r="LI89" s="13"/>
      <c r="LJ89" s="13"/>
      <c r="LK89" s="13"/>
      <c r="LL89" s="13"/>
      <c r="LM89" s="13"/>
      <c r="LN89" s="13"/>
      <c r="LO89" s="13"/>
      <c r="LP89" s="13"/>
      <c r="LQ89" s="13"/>
      <c r="LR89" s="13"/>
      <c r="LS89" s="13"/>
      <c r="LT89" s="13"/>
      <c r="LU89" s="13"/>
      <c r="LV89" s="13"/>
      <c r="LW89" s="13"/>
      <c r="LX89" s="13"/>
      <c r="LY89" s="13"/>
      <c r="LZ89" s="13"/>
      <c r="MA89" s="13"/>
      <c r="MB89" s="13"/>
      <c r="MC89" s="13"/>
      <c r="MD89" s="13"/>
      <c r="ME89" s="13"/>
      <c r="MF89" s="13">
        <v>1</v>
      </c>
      <c r="MG89" s="13"/>
      <c r="MH89" s="13"/>
      <c r="MI89" s="13"/>
      <c r="MJ89" s="13"/>
      <c r="MK89" s="13"/>
      <c r="ML89" s="13"/>
      <c r="MM89" s="13"/>
      <c r="MN89" s="13">
        <v>2</v>
      </c>
      <c r="MO89" s="13">
        <v>1</v>
      </c>
      <c r="MP89" s="13"/>
      <c r="MQ89" s="13"/>
      <c r="MR89" s="13"/>
      <c r="MS89" s="13">
        <v>1</v>
      </c>
      <c r="MT89" s="13"/>
      <c r="MU89" s="13"/>
      <c r="MV89" s="13">
        <v>1</v>
      </c>
      <c r="MW89" s="13"/>
      <c r="MX89" s="13"/>
      <c r="MY89" s="13"/>
      <c r="MZ89" s="13">
        <v>1</v>
      </c>
      <c r="NA89" s="13"/>
      <c r="NB89" s="13"/>
      <c r="NC89" s="13"/>
      <c r="ND89" s="13"/>
      <c r="NE89" s="13"/>
      <c r="NF89" s="13"/>
      <c r="NG89" s="13"/>
      <c r="NH89" s="13"/>
      <c r="NI89" s="13"/>
      <c r="NJ89" s="60">
        <v>8</v>
      </c>
      <c r="NK89" s="13">
        <v>285</v>
      </c>
      <c r="NL89" s="448"/>
      <c r="NM89" s="448"/>
      <c r="NN89" s="448"/>
    </row>
    <row r="90" spans="1:378">
      <c r="A90" s="9" t="s">
        <v>200</v>
      </c>
      <c r="B90" s="281">
        <f t="shared" si="108"/>
        <v>525</v>
      </c>
      <c r="C90" s="281">
        <f t="shared" si="109"/>
        <v>519</v>
      </c>
      <c r="D90" s="281">
        <f t="shared" si="110"/>
        <v>1042</v>
      </c>
      <c r="E90" s="281">
        <f t="shared" si="111"/>
        <v>1174</v>
      </c>
      <c r="F90" s="281">
        <f t="shared" si="112"/>
        <v>3533</v>
      </c>
      <c r="G90" s="281">
        <f t="shared" si="113"/>
        <v>3612</v>
      </c>
      <c r="H90" s="281">
        <f t="shared" si="114"/>
        <v>4102</v>
      </c>
      <c r="I90" s="281">
        <f t="shared" si="115"/>
        <v>3697</v>
      </c>
      <c r="J90" s="281">
        <f t="shared" si="116"/>
        <v>3407</v>
      </c>
      <c r="K90" s="281">
        <f t="shared" si="117"/>
        <v>3254</v>
      </c>
      <c r="L90" s="281">
        <f t="shared" si="118"/>
        <v>2311</v>
      </c>
      <c r="M90" s="281">
        <f t="shared" si="119"/>
        <v>2349</v>
      </c>
      <c r="N90" s="281">
        <f t="shared" si="120"/>
        <v>1472</v>
      </c>
      <c r="O90" s="281">
        <f t="shared" si="121"/>
        <v>1282</v>
      </c>
      <c r="P90" s="281">
        <f t="shared" si="122"/>
        <v>691</v>
      </c>
      <c r="Q90" s="281">
        <f t="shared" si="123"/>
        <v>613</v>
      </c>
      <c r="R90" s="281">
        <f t="shared" si="124"/>
        <v>299</v>
      </c>
      <c r="S90" s="281">
        <f t="shared" si="125"/>
        <v>431</v>
      </c>
      <c r="T90" s="281">
        <f t="shared" si="126"/>
        <v>56</v>
      </c>
      <c r="U90" s="281">
        <f t="shared" si="127"/>
        <v>178</v>
      </c>
      <c r="W90" s="16" t="s">
        <v>198</v>
      </c>
      <c r="X90" s="764">
        <f t="shared" si="88"/>
        <v>396</v>
      </c>
      <c r="Y90" s="764">
        <f t="shared" si="89"/>
        <v>388</v>
      </c>
      <c r="Z90" s="764">
        <f t="shared" si="90"/>
        <v>1164</v>
      </c>
      <c r="AA90" s="764">
        <f t="shared" si="91"/>
        <v>1360</v>
      </c>
      <c r="AB90" s="764">
        <f t="shared" si="92"/>
        <v>5027</v>
      </c>
      <c r="AC90" s="764">
        <f t="shared" si="93"/>
        <v>5495</v>
      </c>
      <c r="AD90" s="764">
        <f t="shared" si="94"/>
        <v>5463</v>
      </c>
      <c r="AE90" s="764">
        <f t="shared" si="95"/>
        <v>5838</v>
      </c>
      <c r="AF90" s="764">
        <f t="shared" si="96"/>
        <v>4714</v>
      </c>
      <c r="AG90" s="764">
        <f t="shared" si="97"/>
        <v>4834</v>
      </c>
      <c r="AH90" s="764">
        <f t="shared" si="98"/>
        <v>3610</v>
      </c>
      <c r="AI90" s="764">
        <f t="shared" si="99"/>
        <v>3691</v>
      </c>
      <c r="AJ90" s="764">
        <f t="shared" si="100"/>
        <v>2245</v>
      </c>
      <c r="AK90" s="764">
        <f t="shared" si="101"/>
        <v>2129</v>
      </c>
      <c r="AL90" s="764">
        <f t="shared" si="102"/>
        <v>1232</v>
      </c>
      <c r="AM90" s="764">
        <f t="shared" si="103"/>
        <v>1235</v>
      </c>
      <c r="AN90" s="764">
        <f t="shared" si="104"/>
        <v>605</v>
      </c>
      <c r="AO90" s="764">
        <f t="shared" si="105"/>
        <v>832</v>
      </c>
      <c r="AP90" s="764">
        <f t="shared" si="106"/>
        <v>121</v>
      </c>
      <c r="AQ90" s="764">
        <f t="shared" si="107"/>
        <v>426</v>
      </c>
      <c r="AR90" s="764">
        <f t="shared" si="128"/>
        <v>481</v>
      </c>
      <c r="AT90" s="16" t="s">
        <v>198</v>
      </c>
      <c r="AU90" s="13">
        <v>14</v>
      </c>
      <c r="AV90" s="13">
        <v>81</v>
      </c>
      <c r="AW90" s="13">
        <v>48</v>
      </c>
      <c r="AX90" s="13">
        <v>30</v>
      </c>
      <c r="AY90" s="13">
        <v>36</v>
      </c>
      <c r="AZ90" s="13">
        <v>26</v>
      </c>
      <c r="BA90" s="13">
        <v>37</v>
      </c>
      <c r="BB90" s="13">
        <v>48</v>
      </c>
      <c r="BC90" s="13">
        <v>32</v>
      </c>
      <c r="BD90" s="13">
        <v>36</v>
      </c>
      <c r="BE90" s="13">
        <v>40</v>
      </c>
      <c r="BF90" s="13">
        <v>44</v>
      </c>
      <c r="BG90" s="13">
        <v>51</v>
      </c>
      <c r="BH90" s="13">
        <v>63</v>
      </c>
      <c r="BI90" s="13">
        <v>76</v>
      </c>
      <c r="BJ90" s="13">
        <v>124</v>
      </c>
      <c r="BK90" s="13">
        <v>148</v>
      </c>
      <c r="BL90" s="13">
        <v>207</v>
      </c>
      <c r="BM90" s="13">
        <v>257</v>
      </c>
      <c r="BN90" s="13">
        <v>350</v>
      </c>
      <c r="BO90" s="13">
        <v>337</v>
      </c>
      <c r="BP90" s="13">
        <v>446</v>
      </c>
      <c r="BQ90" s="13">
        <v>480</v>
      </c>
      <c r="BR90" s="13">
        <v>494</v>
      </c>
      <c r="BS90" s="13">
        <v>541</v>
      </c>
      <c r="BT90" s="13">
        <v>616</v>
      </c>
      <c r="BU90" s="13">
        <v>588</v>
      </c>
      <c r="BV90" s="13">
        <v>619</v>
      </c>
      <c r="BW90" s="13">
        <v>652</v>
      </c>
      <c r="BX90" s="13">
        <v>722</v>
      </c>
      <c r="BY90" s="13">
        <v>658</v>
      </c>
      <c r="BZ90" s="13">
        <v>584</v>
      </c>
      <c r="CA90" s="13">
        <v>631</v>
      </c>
      <c r="CB90" s="13">
        <v>586</v>
      </c>
      <c r="CC90" s="13">
        <v>576</v>
      </c>
      <c r="CD90" s="13">
        <v>587</v>
      </c>
      <c r="CE90" s="13">
        <v>543</v>
      </c>
      <c r="CF90" s="13">
        <v>548</v>
      </c>
      <c r="CG90" s="13">
        <v>570</v>
      </c>
      <c r="CH90" s="13">
        <v>555</v>
      </c>
      <c r="CI90" s="13">
        <v>510</v>
      </c>
      <c r="CJ90" s="13">
        <v>515</v>
      </c>
      <c r="CK90" s="13">
        <v>517</v>
      </c>
      <c r="CL90" s="13">
        <v>514</v>
      </c>
      <c r="CM90" s="13">
        <v>492</v>
      </c>
      <c r="CN90" s="13">
        <v>469</v>
      </c>
      <c r="CO90" s="13">
        <v>476</v>
      </c>
      <c r="CP90" s="13">
        <v>425</v>
      </c>
      <c r="CQ90" s="13">
        <v>491</v>
      </c>
      <c r="CR90" s="13">
        <v>425</v>
      </c>
      <c r="CS90" s="13">
        <v>426</v>
      </c>
      <c r="CT90" s="13">
        <v>438</v>
      </c>
      <c r="CU90" s="13">
        <v>424</v>
      </c>
      <c r="CV90" s="13">
        <v>337</v>
      </c>
      <c r="CW90" s="13">
        <v>374</v>
      </c>
      <c r="CX90" s="13">
        <v>376</v>
      </c>
      <c r="CY90" s="13">
        <v>351</v>
      </c>
      <c r="CZ90" s="13">
        <v>348</v>
      </c>
      <c r="DA90" s="13">
        <v>295</v>
      </c>
      <c r="DB90" s="13">
        <v>322</v>
      </c>
      <c r="DC90" s="13">
        <v>260</v>
      </c>
      <c r="DD90" s="13">
        <v>256</v>
      </c>
      <c r="DE90" s="13">
        <v>244</v>
      </c>
      <c r="DF90" s="13">
        <v>232</v>
      </c>
      <c r="DG90" s="13">
        <v>222</v>
      </c>
      <c r="DH90" s="13">
        <v>197</v>
      </c>
      <c r="DI90" s="13">
        <v>205</v>
      </c>
      <c r="DJ90" s="13">
        <v>181</v>
      </c>
      <c r="DK90" s="13">
        <v>168</v>
      </c>
      <c r="DL90" s="13">
        <v>164</v>
      </c>
      <c r="DM90" s="13">
        <v>136</v>
      </c>
      <c r="DN90" s="13">
        <v>153</v>
      </c>
      <c r="DO90" s="13">
        <v>114</v>
      </c>
      <c r="DP90" s="13">
        <v>152</v>
      </c>
      <c r="DQ90" s="13">
        <v>127</v>
      </c>
      <c r="DR90" s="13">
        <v>116</v>
      </c>
      <c r="DS90" s="13">
        <v>123</v>
      </c>
      <c r="DT90" s="13">
        <v>119</v>
      </c>
      <c r="DU90" s="13">
        <v>90</v>
      </c>
      <c r="DV90" s="13">
        <v>105</v>
      </c>
      <c r="DW90" s="13">
        <v>94</v>
      </c>
      <c r="DX90" s="13">
        <v>83</v>
      </c>
      <c r="DY90" s="13">
        <v>96</v>
      </c>
      <c r="DZ90" s="13">
        <v>87</v>
      </c>
      <c r="EA90" s="13">
        <v>78</v>
      </c>
      <c r="EB90" s="13">
        <v>82</v>
      </c>
      <c r="EC90" s="13">
        <v>80</v>
      </c>
      <c r="ED90" s="13">
        <v>80</v>
      </c>
      <c r="EE90" s="13">
        <v>72</v>
      </c>
      <c r="EF90" s="13">
        <v>80</v>
      </c>
      <c r="EG90" s="13">
        <v>82</v>
      </c>
      <c r="EH90" s="13">
        <v>61</v>
      </c>
      <c r="EI90" s="13">
        <v>64</v>
      </c>
      <c r="EJ90" s="13">
        <v>54</v>
      </c>
      <c r="EK90" s="13">
        <v>36</v>
      </c>
      <c r="EL90" s="13">
        <v>35</v>
      </c>
      <c r="EM90" s="13">
        <v>28</v>
      </c>
      <c r="EN90" s="13">
        <v>19</v>
      </c>
      <c r="EO90" s="13">
        <v>20</v>
      </c>
      <c r="EP90" s="13">
        <v>7</v>
      </c>
      <c r="EQ90" s="13">
        <v>11</v>
      </c>
      <c r="ER90" s="13">
        <v>3</v>
      </c>
      <c r="ES90" s="13">
        <v>4</v>
      </c>
      <c r="ET90" s="13"/>
      <c r="EU90" s="13"/>
      <c r="EV90" s="13">
        <v>1</v>
      </c>
      <c r="EW90" s="13"/>
      <c r="EX90" s="13"/>
      <c r="EY90" s="13">
        <v>1</v>
      </c>
      <c r="EZ90" s="13">
        <v>4</v>
      </c>
      <c r="FA90" s="60">
        <v>26232</v>
      </c>
      <c r="FB90" s="13">
        <v>26232</v>
      </c>
      <c r="FC90" s="16" t="s">
        <v>198</v>
      </c>
      <c r="FD90" s="13">
        <v>19</v>
      </c>
      <c r="FE90" s="13">
        <v>80</v>
      </c>
      <c r="FF90" s="13">
        <v>65</v>
      </c>
      <c r="FG90" s="13">
        <v>36</v>
      </c>
      <c r="FH90" s="13">
        <v>45</v>
      </c>
      <c r="FI90" s="13">
        <v>24</v>
      </c>
      <c r="FJ90" s="13">
        <v>40</v>
      </c>
      <c r="FK90" s="13">
        <v>31</v>
      </c>
      <c r="FL90" s="13">
        <v>29</v>
      </c>
      <c r="FM90" s="13">
        <v>27</v>
      </c>
      <c r="FN90" s="13">
        <v>37</v>
      </c>
      <c r="FO90" s="13">
        <v>52</v>
      </c>
      <c r="FP90" s="13">
        <v>42</v>
      </c>
      <c r="FQ90" s="13">
        <v>48</v>
      </c>
      <c r="FR90" s="13">
        <v>68</v>
      </c>
      <c r="FS90" s="13">
        <v>92</v>
      </c>
      <c r="FT90" s="13">
        <v>133</v>
      </c>
      <c r="FU90" s="13">
        <v>185</v>
      </c>
      <c r="FV90" s="13">
        <v>228</v>
      </c>
      <c r="FW90" s="13">
        <v>279</v>
      </c>
      <c r="FX90" s="13">
        <v>365</v>
      </c>
      <c r="FY90" s="13">
        <v>391</v>
      </c>
      <c r="FZ90" s="13">
        <v>383</v>
      </c>
      <c r="GA90" s="13">
        <v>485</v>
      </c>
      <c r="GB90" s="13">
        <v>501</v>
      </c>
      <c r="GC90" s="13">
        <v>594</v>
      </c>
      <c r="GD90" s="13">
        <v>526</v>
      </c>
      <c r="GE90" s="13">
        <v>578</v>
      </c>
      <c r="GF90" s="13">
        <v>585</v>
      </c>
      <c r="GG90" s="13">
        <v>619</v>
      </c>
      <c r="GH90" s="13">
        <v>566</v>
      </c>
      <c r="GI90" s="13">
        <v>539</v>
      </c>
      <c r="GJ90" s="13">
        <v>605</v>
      </c>
      <c r="GK90" s="13">
        <v>555</v>
      </c>
      <c r="GL90" s="13">
        <v>603</v>
      </c>
      <c r="GM90" s="13">
        <v>526</v>
      </c>
      <c r="GN90" s="13">
        <v>537</v>
      </c>
      <c r="GO90" s="13">
        <v>506</v>
      </c>
      <c r="GP90" s="13">
        <v>505</v>
      </c>
      <c r="GQ90" s="13">
        <v>521</v>
      </c>
      <c r="GR90" s="13">
        <v>488</v>
      </c>
      <c r="GS90" s="13">
        <v>544</v>
      </c>
      <c r="GT90" s="13">
        <v>474</v>
      </c>
      <c r="GU90" s="13">
        <v>509</v>
      </c>
      <c r="GV90" s="13">
        <v>510</v>
      </c>
      <c r="GW90" s="13">
        <v>445</v>
      </c>
      <c r="GX90" s="13">
        <v>451</v>
      </c>
      <c r="GY90" s="13">
        <v>443</v>
      </c>
      <c r="GZ90" s="13">
        <v>427</v>
      </c>
      <c r="HA90" s="13">
        <v>423</v>
      </c>
      <c r="HB90" s="13">
        <v>428</v>
      </c>
      <c r="HC90" s="13">
        <v>423</v>
      </c>
      <c r="HD90" s="13">
        <v>363</v>
      </c>
      <c r="HE90" s="13">
        <v>361</v>
      </c>
      <c r="HF90" s="13">
        <v>357</v>
      </c>
      <c r="HG90" s="13">
        <v>339</v>
      </c>
      <c r="HH90" s="13">
        <v>387</v>
      </c>
      <c r="HI90" s="13">
        <v>345</v>
      </c>
      <c r="HJ90" s="13">
        <v>314</v>
      </c>
      <c r="HK90" s="13">
        <v>293</v>
      </c>
      <c r="HL90" s="13">
        <v>262</v>
      </c>
      <c r="HM90" s="13">
        <v>255</v>
      </c>
      <c r="HN90" s="13">
        <v>241</v>
      </c>
      <c r="HO90" s="13">
        <v>239</v>
      </c>
      <c r="HP90" s="13">
        <v>268</v>
      </c>
      <c r="HQ90" s="13">
        <v>246</v>
      </c>
      <c r="HR90" s="13">
        <v>198</v>
      </c>
      <c r="HS90" s="13">
        <v>169</v>
      </c>
      <c r="HT90" s="13">
        <v>192</v>
      </c>
      <c r="HU90" s="13">
        <v>175</v>
      </c>
      <c r="HV90" s="13">
        <v>169</v>
      </c>
      <c r="HW90" s="13">
        <v>175</v>
      </c>
      <c r="HX90" s="13">
        <v>119</v>
      </c>
      <c r="HY90" s="13">
        <v>145</v>
      </c>
      <c r="HZ90" s="13">
        <v>124</v>
      </c>
      <c r="IA90" s="13">
        <v>133</v>
      </c>
      <c r="IB90" s="13">
        <v>116</v>
      </c>
      <c r="IC90" s="13">
        <v>85</v>
      </c>
      <c r="ID90" s="13">
        <v>90</v>
      </c>
      <c r="IE90" s="13">
        <v>76</v>
      </c>
      <c r="IF90" s="13">
        <v>93</v>
      </c>
      <c r="IG90" s="13">
        <v>68</v>
      </c>
      <c r="IH90" s="13">
        <v>90</v>
      </c>
      <c r="II90" s="13">
        <v>60</v>
      </c>
      <c r="IJ90" s="13">
        <v>64</v>
      </c>
      <c r="IK90" s="13">
        <v>49</v>
      </c>
      <c r="IL90" s="13">
        <v>56</v>
      </c>
      <c r="IM90" s="13">
        <v>51</v>
      </c>
      <c r="IN90" s="13">
        <v>44</v>
      </c>
      <c r="IO90" s="13">
        <v>30</v>
      </c>
      <c r="IP90" s="13">
        <v>20</v>
      </c>
      <c r="IQ90" s="13">
        <v>22</v>
      </c>
      <c r="IR90" s="13">
        <v>16</v>
      </c>
      <c r="IS90" s="13">
        <v>18</v>
      </c>
      <c r="IT90" s="13">
        <v>11</v>
      </c>
      <c r="IU90" s="13">
        <v>11</v>
      </c>
      <c r="IV90" s="13">
        <v>9</v>
      </c>
      <c r="IW90" s="13">
        <v>4</v>
      </c>
      <c r="IX90" s="13">
        <v>2</v>
      </c>
      <c r="IY90" s="13">
        <v>2</v>
      </c>
      <c r="IZ90" s="13">
        <v>6</v>
      </c>
      <c r="JA90" s="13"/>
      <c r="JB90" s="13"/>
      <c r="JC90" s="13"/>
      <c r="JD90" s="13"/>
      <c r="JE90" s="13">
        <v>1</v>
      </c>
      <c r="JF90" s="60">
        <v>24578</v>
      </c>
      <c r="JG90" s="13">
        <v>22</v>
      </c>
      <c r="JH90" s="13">
        <v>28</v>
      </c>
      <c r="JI90" s="13">
        <v>1</v>
      </c>
      <c r="JJ90" s="13"/>
      <c r="JK90" s="13"/>
      <c r="JL90" s="13">
        <v>1</v>
      </c>
      <c r="JM90" s="13">
        <v>1</v>
      </c>
      <c r="JN90" s="13"/>
      <c r="JO90" s="13">
        <v>1</v>
      </c>
      <c r="JP90" s="13">
        <v>2</v>
      </c>
      <c r="JQ90" s="13">
        <v>3</v>
      </c>
      <c r="JR90" s="13">
        <v>1</v>
      </c>
      <c r="JS90" s="13">
        <v>4</v>
      </c>
      <c r="JT90" s="13">
        <v>1</v>
      </c>
      <c r="JU90" s="13">
        <v>1</v>
      </c>
      <c r="JV90" s="13">
        <v>1</v>
      </c>
      <c r="JW90" s="13">
        <v>1</v>
      </c>
      <c r="JX90" s="13">
        <v>2</v>
      </c>
      <c r="JY90" s="13">
        <v>7</v>
      </c>
      <c r="JZ90" s="13">
        <v>3</v>
      </c>
      <c r="KA90" s="13">
        <v>2</v>
      </c>
      <c r="KB90" s="13">
        <v>8</v>
      </c>
      <c r="KC90" s="13">
        <v>5</v>
      </c>
      <c r="KD90" s="13">
        <v>4</v>
      </c>
      <c r="KE90" s="13">
        <v>6</v>
      </c>
      <c r="KF90" s="13">
        <v>6</v>
      </c>
      <c r="KG90" s="13">
        <v>4</v>
      </c>
      <c r="KH90" s="13">
        <v>5</v>
      </c>
      <c r="KI90" s="13">
        <v>10</v>
      </c>
      <c r="KJ90" s="13">
        <v>7</v>
      </c>
      <c r="KK90" s="13">
        <v>9</v>
      </c>
      <c r="KL90" s="13">
        <v>9</v>
      </c>
      <c r="KM90" s="13">
        <v>16</v>
      </c>
      <c r="KN90" s="13">
        <v>8</v>
      </c>
      <c r="KO90" s="13">
        <v>15</v>
      </c>
      <c r="KP90" s="13">
        <v>11</v>
      </c>
      <c r="KQ90" s="13">
        <v>7</v>
      </c>
      <c r="KR90" s="13">
        <v>9</v>
      </c>
      <c r="KS90" s="13">
        <v>6</v>
      </c>
      <c r="KT90" s="13">
        <v>4</v>
      </c>
      <c r="KU90" s="13">
        <v>3</v>
      </c>
      <c r="KV90" s="13">
        <v>17</v>
      </c>
      <c r="KW90" s="13">
        <v>6</v>
      </c>
      <c r="KX90" s="13">
        <v>7</v>
      </c>
      <c r="KY90" s="13">
        <v>6</v>
      </c>
      <c r="KZ90" s="13">
        <v>6</v>
      </c>
      <c r="LA90" s="13">
        <v>4</v>
      </c>
      <c r="LB90" s="13">
        <v>5</v>
      </c>
      <c r="LC90" s="13">
        <v>7</v>
      </c>
      <c r="LD90" s="13">
        <v>5</v>
      </c>
      <c r="LE90" s="13">
        <v>4</v>
      </c>
      <c r="LF90" s="13">
        <v>6</v>
      </c>
      <c r="LG90" s="13">
        <v>3</v>
      </c>
      <c r="LH90" s="13">
        <v>1</v>
      </c>
      <c r="LI90" s="13">
        <v>5</v>
      </c>
      <c r="LJ90" s="13">
        <v>7</v>
      </c>
      <c r="LK90" s="13">
        <v>6</v>
      </c>
      <c r="LL90" s="13">
        <v>7</v>
      </c>
      <c r="LM90" s="13"/>
      <c r="LN90" s="13">
        <v>2</v>
      </c>
      <c r="LO90" s="13">
        <v>4</v>
      </c>
      <c r="LP90" s="13">
        <v>2</v>
      </c>
      <c r="LQ90" s="13">
        <v>5</v>
      </c>
      <c r="LR90" s="13">
        <v>6</v>
      </c>
      <c r="LS90" s="13">
        <v>2</v>
      </c>
      <c r="LT90" s="13">
        <v>1</v>
      </c>
      <c r="LU90" s="13">
        <v>2</v>
      </c>
      <c r="LV90" s="13">
        <v>5</v>
      </c>
      <c r="LW90" s="13">
        <v>6</v>
      </c>
      <c r="LX90" s="13">
        <v>3</v>
      </c>
      <c r="LY90" s="13">
        <v>3</v>
      </c>
      <c r="LZ90" s="13"/>
      <c r="MA90" s="13">
        <v>2</v>
      </c>
      <c r="MB90" s="13">
        <v>2</v>
      </c>
      <c r="MC90" s="13">
        <v>3</v>
      </c>
      <c r="MD90" s="13">
        <v>1</v>
      </c>
      <c r="ME90" s="13">
        <v>5</v>
      </c>
      <c r="MF90" s="13">
        <v>2</v>
      </c>
      <c r="MG90" s="13">
        <v>2</v>
      </c>
      <c r="MH90" s="13">
        <v>2</v>
      </c>
      <c r="MI90" s="13">
        <v>3</v>
      </c>
      <c r="MJ90" s="13">
        <v>6</v>
      </c>
      <c r="MK90" s="13">
        <v>2</v>
      </c>
      <c r="ML90" s="13">
        <v>5</v>
      </c>
      <c r="MM90" s="13">
        <v>6</v>
      </c>
      <c r="MN90" s="13">
        <v>2</v>
      </c>
      <c r="MO90" s="13">
        <v>3</v>
      </c>
      <c r="MP90" s="13">
        <v>8</v>
      </c>
      <c r="MQ90" s="13">
        <v>5</v>
      </c>
      <c r="MR90" s="13">
        <v>4</v>
      </c>
      <c r="MS90" s="13">
        <v>5</v>
      </c>
      <c r="MT90" s="13">
        <v>5</v>
      </c>
      <c r="MU90" s="13">
        <v>5</v>
      </c>
      <c r="MV90" s="13">
        <v>6</v>
      </c>
      <c r="MW90" s="13">
        <v>3</v>
      </c>
      <c r="MX90" s="13">
        <v>3</v>
      </c>
      <c r="MY90" s="13"/>
      <c r="MZ90" s="13">
        <v>5</v>
      </c>
      <c r="NA90" s="13"/>
      <c r="NB90" s="13">
        <v>1</v>
      </c>
      <c r="NC90" s="13">
        <v>1</v>
      </c>
      <c r="ND90" s="13"/>
      <c r="NE90" s="13">
        <v>1</v>
      </c>
      <c r="NF90" s="13">
        <v>1</v>
      </c>
      <c r="NG90" s="13"/>
      <c r="NH90" s="13"/>
      <c r="NI90" s="13"/>
      <c r="NJ90" s="60">
        <v>476</v>
      </c>
      <c r="NK90" s="13">
        <v>25054</v>
      </c>
      <c r="NL90" s="448"/>
      <c r="NM90" s="448"/>
      <c r="NN90" s="448"/>
    </row>
    <row r="91" spans="1:378">
      <c r="A91" s="8" t="s">
        <v>102</v>
      </c>
      <c r="B91" s="281">
        <f t="shared" si="108"/>
        <v>34</v>
      </c>
      <c r="C91" s="281">
        <f t="shared" si="109"/>
        <v>38</v>
      </c>
      <c r="D91" s="281">
        <f t="shared" si="110"/>
        <v>70</v>
      </c>
      <c r="E91" s="281">
        <f t="shared" si="111"/>
        <v>60</v>
      </c>
      <c r="F91" s="281">
        <f t="shared" si="112"/>
        <v>89</v>
      </c>
      <c r="G91" s="281">
        <f t="shared" si="113"/>
        <v>123</v>
      </c>
      <c r="H91" s="281">
        <f t="shared" si="114"/>
        <v>111</v>
      </c>
      <c r="I91" s="281">
        <f t="shared" si="115"/>
        <v>126</v>
      </c>
      <c r="J91" s="281">
        <f t="shared" si="116"/>
        <v>93</v>
      </c>
      <c r="K91" s="281">
        <f t="shared" si="117"/>
        <v>120</v>
      </c>
      <c r="L91" s="281">
        <f t="shared" si="118"/>
        <v>75</v>
      </c>
      <c r="M91" s="281">
        <f t="shared" si="119"/>
        <v>97</v>
      </c>
      <c r="N91" s="281">
        <f t="shared" si="120"/>
        <v>61</v>
      </c>
      <c r="O91" s="281">
        <f t="shared" si="121"/>
        <v>61</v>
      </c>
      <c r="P91" s="281">
        <f t="shared" si="122"/>
        <v>52</v>
      </c>
      <c r="Q91" s="281">
        <f t="shared" si="123"/>
        <v>38</v>
      </c>
      <c r="R91" s="281">
        <f t="shared" si="124"/>
        <v>26</v>
      </c>
      <c r="S91" s="281">
        <f t="shared" si="125"/>
        <v>33</v>
      </c>
      <c r="T91" s="281">
        <f t="shared" si="126"/>
        <v>7</v>
      </c>
      <c r="U91" s="281">
        <f t="shared" si="127"/>
        <v>7</v>
      </c>
      <c r="W91" s="16" t="s">
        <v>199</v>
      </c>
      <c r="X91" s="764">
        <f t="shared" si="88"/>
        <v>123</v>
      </c>
      <c r="Y91" s="764">
        <f t="shared" si="89"/>
        <v>97</v>
      </c>
      <c r="Z91" s="764">
        <f t="shared" si="90"/>
        <v>265</v>
      </c>
      <c r="AA91" s="764">
        <f t="shared" si="91"/>
        <v>320</v>
      </c>
      <c r="AB91" s="764">
        <f t="shared" si="92"/>
        <v>931</v>
      </c>
      <c r="AC91" s="764">
        <f t="shared" si="93"/>
        <v>915</v>
      </c>
      <c r="AD91" s="764">
        <f t="shared" si="94"/>
        <v>1080</v>
      </c>
      <c r="AE91" s="764">
        <f t="shared" si="95"/>
        <v>996</v>
      </c>
      <c r="AF91" s="764">
        <f t="shared" si="96"/>
        <v>832</v>
      </c>
      <c r="AG91" s="764">
        <f t="shared" si="97"/>
        <v>814</v>
      </c>
      <c r="AH91" s="764">
        <f t="shared" si="98"/>
        <v>482</v>
      </c>
      <c r="AI91" s="764">
        <f t="shared" si="99"/>
        <v>520</v>
      </c>
      <c r="AJ91" s="764">
        <f t="shared" si="100"/>
        <v>280</v>
      </c>
      <c r="AK91" s="764">
        <f t="shared" si="101"/>
        <v>252</v>
      </c>
      <c r="AL91" s="764">
        <f t="shared" si="102"/>
        <v>102</v>
      </c>
      <c r="AM91" s="764">
        <f t="shared" si="103"/>
        <v>123</v>
      </c>
      <c r="AN91" s="764">
        <f t="shared" si="104"/>
        <v>38</v>
      </c>
      <c r="AO91" s="764">
        <f t="shared" si="105"/>
        <v>44</v>
      </c>
      <c r="AP91" s="764">
        <f t="shared" si="106"/>
        <v>5</v>
      </c>
      <c r="AQ91" s="764">
        <f t="shared" si="107"/>
        <v>11</v>
      </c>
      <c r="AR91" s="764">
        <f t="shared" si="128"/>
        <v>115</v>
      </c>
      <c r="AT91" s="16" t="s">
        <v>199</v>
      </c>
      <c r="AU91" s="13">
        <v>1</v>
      </c>
      <c r="AV91" s="13">
        <v>14</v>
      </c>
      <c r="AW91" s="13">
        <v>15</v>
      </c>
      <c r="AX91" s="13">
        <v>5</v>
      </c>
      <c r="AY91" s="13">
        <v>10</v>
      </c>
      <c r="AZ91" s="13">
        <v>9</v>
      </c>
      <c r="BA91" s="13">
        <v>10</v>
      </c>
      <c r="BB91" s="13">
        <v>11</v>
      </c>
      <c r="BC91" s="13">
        <v>13</v>
      </c>
      <c r="BD91" s="13">
        <v>9</v>
      </c>
      <c r="BE91" s="13">
        <v>18</v>
      </c>
      <c r="BF91" s="13">
        <v>10</v>
      </c>
      <c r="BG91" s="13">
        <v>25</v>
      </c>
      <c r="BH91" s="13">
        <v>26</v>
      </c>
      <c r="BI91" s="13">
        <v>27</v>
      </c>
      <c r="BJ91" s="13">
        <v>21</v>
      </c>
      <c r="BK91" s="13">
        <v>40</v>
      </c>
      <c r="BL91" s="13">
        <v>50</v>
      </c>
      <c r="BM91" s="13">
        <v>45</v>
      </c>
      <c r="BN91" s="13">
        <v>58</v>
      </c>
      <c r="BO91" s="13">
        <v>77</v>
      </c>
      <c r="BP91" s="13">
        <v>94</v>
      </c>
      <c r="BQ91" s="13">
        <v>92</v>
      </c>
      <c r="BR91" s="13">
        <v>77</v>
      </c>
      <c r="BS91" s="13">
        <v>74</v>
      </c>
      <c r="BT91" s="13">
        <v>104</v>
      </c>
      <c r="BU91" s="13">
        <v>104</v>
      </c>
      <c r="BV91" s="13">
        <v>79</v>
      </c>
      <c r="BW91" s="13">
        <v>103</v>
      </c>
      <c r="BX91" s="13">
        <v>111</v>
      </c>
      <c r="BY91" s="13">
        <v>106</v>
      </c>
      <c r="BZ91" s="13">
        <v>92</v>
      </c>
      <c r="CA91" s="13">
        <v>124</v>
      </c>
      <c r="CB91" s="13">
        <v>95</v>
      </c>
      <c r="CC91" s="13">
        <v>107</v>
      </c>
      <c r="CD91" s="13">
        <v>110</v>
      </c>
      <c r="CE91" s="13">
        <v>78</v>
      </c>
      <c r="CF91" s="13">
        <v>93</v>
      </c>
      <c r="CG91" s="13">
        <v>85</v>
      </c>
      <c r="CH91" s="13">
        <v>106</v>
      </c>
      <c r="CI91" s="13">
        <v>86</v>
      </c>
      <c r="CJ91" s="13">
        <v>92</v>
      </c>
      <c r="CK91" s="13">
        <v>112</v>
      </c>
      <c r="CL91" s="13">
        <v>96</v>
      </c>
      <c r="CM91" s="13">
        <v>66</v>
      </c>
      <c r="CN91" s="13">
        <v>70</v>
      </c>
      <c r="CO91" s="13">
        <v>80</v>
      </c>
      <c r="CP91" s="13">
        <v>83</v>
      </c>
      <c r="CQ91" s="13">
        <v>59</v>
      </c>
      <c r="CR91" s="13">
        <v>70</v>
      </c>
      <c r="CS91" s="13">
        <v>76</v>
      </c>
      <c r="CT91" s="13">
        <v>63</v>
      </c>
      <c r="CU91" s="13">
        <v>59</v>
      </c>
      <c r="CV91" s="13">
        <v>55</v>
      </c>
      <c r="CW91" s="13">
        <v>54</v>
      </c>
      <c r="CX91" s="13">
        <v>56</v>
      </c>
      <c r="CY91" s="13">
        <v>43</v>
      </c>
      <c r="CZ91" s="13">
        <v>50</v>
      </c>
      <c r="DA91" s="13">
        <v>28</v>
      </c>
      <c r="DB91" s="13">
        <v>36</v>
      </c>
      <c r="DC91" s="13">
        <v>39</v>
      </c>
      <c r="DD91" s="13">
        <v>34</v>
      </c>
      <c r="DE91" s="13">
        <v>39</v>
      </c>
      <c r="DF91" s="13">
        <v>33</v>
      </c>
      <c r="DG91" s="13">
        <v>11</v>
      </c>
      <c r="DH91" s="13">
        <v>21</v>
      </c>
      <c r="DI91" s="13">
        <v>25</v>
      </c>
      <c r="DJ91" s="13">
        <v>19</v>
      </c>
      <c r="DK91" s="13">
        <v>17</v>
      </c>
      <c r="DL91" s="13">
        <v>14</v>
      </c>
      <c r="DM91" s="13">
        <v>19</v>
      </c>
      <c r="DN91" s="13">
        <v>13</v>
      </c>
      <c r="DO91" s="13">
        <v>13</v>
      </c>
      <c r="DP91" s="13">
        <v>10</v>
      </c>
      <c r="DQ91" s="13">
        <v>11</v>
      </c>
      <c r="DR91" s="13">
        <v>10</v>
      </c>
      <c r="DS91" s="13">
        <v>15</v>
      </c>
      <c r="DT91" s="13">
        <v>13</v>
      </c>
      <c r="DU91" s="13">
        <v>9</v>
      </c>
      <c r="DV91" s="13">
        <v>10</v>
      </c>
      <c r="DW91" s="13">
        <v>6</v>
      </c>
      <c r="DX91" s="13">
        <v>10</v>
      </c>
      <c r="DY91" s="13">
        <v>3</v>
      </c>
      <c r="DZ91" s="13">
        <v>9</v>
      </c>
      <c r="EA91" s="13">
        <v>4</v>
      </c>
      <c r="EB91" s="13">
        <v>2</v>
      </c>
      <c r="EC91" s="13">
        <v>4</v>
      </c>
      <c r="ED91" s="13">
        <v>1</v>
      </c>
      <c r="EE91" s="13">
        <v>2</v>
      </c>
      <c r="EF91" s="13">
        <v>3</v>
      </c>
      <c r="EG91" s="13">
        <v>1</v>
      </c>
      <c r="EH91" s="13">
        <v>2</v>
      </c>
      <c r="EI91" s="13">
        <v>3</v>
      </c>
      <c r="EJ91" s="13"/>
      <c r="EK91" s="13">
        <v>2</v>
      </c>
      <c r="EL91" s="13">
        <v>1</v>
      </c>
      <c r="EM91" s="13"/>
      <c r="EN91" s="13"/>
      <c r="EO91" s="13"/>
      <c r="EP91" s="13"/>
      <c r="EQ91" s="13">
        <v>1</v>
      </c>
      <c r="ER91" s="13"/>
      <c r="ES91" s="13"/>
      <c r="ET91" s="13">
        <v>1</v>
      </c>
      <c r="EU91" s="13"/>
      <c r="EV91" s="13"/>
      <c r="EW91" s="13"/>
      <c r="EX91" s="13"/>
      <c r="EY91" s="13"/>
      <c r="EZ91" s="13"/>
      <c r="FA91" s="60">
        <v>4092</v>
      </c>
      <c r="FB91" s="13">
        <v>4092</v>
      </c>
      <c r="FC91" s="16" t="s">
        <v>199</v>
      </c>
      <c r="FD91" s="13">
        <v>2</v>
      </c>
      <c r="FE91" s="13">
        <v>21</v>
      </c>
      <c r="FF91" s="13">
        <v>15</v>
      </c>
      <c r="FG91" s="13">
        <v>9</v>
      </c>
      <c r="FH91" s="13">
        <v>13</v>
      </c>
      <c r="FI91" s="13">
        <v>10</v>
      </c>
      <c r="FJ91" s="13">
        <v>10</v>
      </c>
      <c r="FK91" s="13">
        <v>18</v>
      </c>
      <c r="FL91" s="13">
        <v>12</v>
      </c>
      <c r="FM91" s="13">
        <v>13</v>
      </c>
      <c r="FN91" s="13">
        <v>8</v>
      </c>
      <c r="FO91" s="13">
        <v>17</v>
      </c>
      <c r="FP91" s="13">
        <v>10</v>
      </c>
      <c r="FQ91" s="13">
        <v>15</v>
      </c>
      <c r="FR91" s="13">
        <v>28</v>
      </c>
      <c r="FS91" s="13">
        <v>15</v>
      </c>
      <c r="FT91" s="13">
        <v>21</v>
      </c>
      <c r="FU91" s="13">
        <v>38</v>
      </c>
      <c r="FV91" s="13">
        <v>54</v>
      </c>
      <c r="FW91" s="13">
        <v>59</v>
      </c>
      <c r="FX91" s="13">
        <v>68</v>
      </c>
      <c r="FY91" s="13">
        <v>73</v>
      </c>
      <c r="FZ91" s="13">
        <v>74</v>
      </c>
      <c r="GA91" s="13">
        <v>74</v>
      </c>
      <c r="GB91" s="13">
        <v>109</v>
      </c>
      <c r="GC91" s="13">
        <v>103</v>
      </c>
      <c r="GD91" s="13">
        <v>92</v>
      </c>
      <c r="GE91" s="13">
        <v>109</v>
      </c>
      <c r="GF91" s="13">
        <v>114</v>
      </c>
      <c r="GG91" s="13">
        <v>115</v>
      </c>
      <c r="GH91" s="13">
        <v>121</v>
      </c>
      <c r="GI91" s="13">
        <v>118</v>
      </c>
      <c r="GJ91" s="13">
        <v>110</v>
      </c>
      <c r="GK91" s="13">
        <v>106</v>
      </c>
      <c r="GL91" s="13">
        <v>107</v>
      </c>
      <c r="GM91" s="13">
        <v>108</v>
      </c>
      <c r="GN91" s="13">
        <v>99</v>
      </c>
      <c r="GO91" s="13">
        <v>105</v>
      </c>
      <c r="GP91" s="13">
        <v>105</v>
      </c>
      <c r="GQ91" s="13">
        <v>101</v>
      </c>
      <c r="GR91" s="13">
        <v>97</v>
      </c>
      <c r="GS91" s="13">
        <v>105</v>
      </c>
      <c r="GT91" s="13">
        <v>88</v>
      </c>
      <c r="GU91" s="13">
        <v>110</v>
      </c>
      <c r="GV91" s="13">
        <v>90</v>
      </c>
      <c r="GW91" s="13">
        <v>71</v>
      </c>
      <c r="GX91" s="13">
        <v>74</v>
      </c>
      <c r="GY91" s="13">
        <v>62</v>
      </c>
      <c r="GZ91" s="13">
        <v>66</v>
      </c>
      <c r="HA91" s="13">
        <v>69</v>
      </c>
      <c r="HB91" s="13">
        <v>81</v>
      </c>
      <c r="HC91" s="13">
        <v>48</v>
      </c>
      <c r="HD91" s="13">
        <v>55</v>
      </c>
      <c r="HE91" s="13">
        <v>41</v>
      </c>
      <c r="HF91" s="13">
        <v>53</v>
      </c>
      <c r="HG91" s="13">
        <v>37</v>
      </c>
      <c r="HH91" s="13">
        <v>53</v>
      </c>
      <c r="HI91" s="13">
        <v>31</v>
      </c>
      <c r="HJ91" s="13">
        <v>47</v>
      </c>
      <c r="HK91" s="13">
        <v>36</v>
      </c>
      <c r="HL91" s="13">
        <v>38</v>
      </c>
      <c r="HM91" s="13">
        <v>27</v>
      </c>
      <c r="HN91" s="13">
        <v>26</v>
      </c>
      <c r="HO91" s="13">
        <v>27</v>
      </c>
      <c r="HP91" s="13">
        <v>36</v>
      </c>
      <c r="HQ91" s="13">
        <v>34</v>
      </c>
      <c r="HR91" s="13">
        <v>31</v>
      </c>
      <c r="HS91" s="13">
        <v>24</v>
      </c>
      <c r="HT91" s="13">
        <v>18</v>
      </c>
      <c r="HU91" s="13">
        <v>19</v>
      </c>
      <c r="HV91" s="13">
        <v>16</v>
      </c>
      <c r="HW91" s="13">
        <v>11</v>
      </c>
      <c r="HX91" s="13">
        <v>15</v>
      </c>
      <c r="HY91" s="13">
        <v>13</v>
      </c>
      <c r="HZ91" s="13">
        <v>14</v>
      </c>
      <c r="IA91" s="13">
        <v>12</v>
      </c>
      <c r="IB91" s="13">
        <v>5</v>
      </c>
      <c r="IC91" s="13">
        <v>6</v>
      </c>
      <c r="ID91" s="13">
        <v>3</v>
      </c>
      <c r="IE91" s="13">
        <v>7</v>
      </c>
      <c r="IF91" s="13">
        <v>7</v>
      </c>
      <c r="IG91" s="13">
        <v>7</v>
      </c>
      <c r="IH91" s="13">
        <v>3</v>
      </c>
      <c r="II91" s="13">
        <v>5</v>
      </c>
      <c r="IJ91" s="13">
        <v>4</v>
      </c>
      <c r="IK91" s="13">
        <v>3</v>
      </c>
      <c r="IL91" s="13">
        <v>3</v>
      </c>
      <c r="IM91" s="13">
        <v>3</v>
      </c>
      <c r="IN91" s="13">
        <v>1</v>
      </c>
      <c r="IO91" s="13">
        <v>2</v>
      </c>
      <c r="IP91" s="13"/>
      <c r="IQ91" s="13">
        <v>1</v>
      </c>
      <c r="IR91" s="13">
        <v>2</v>
      </c>
      <c r="IS91" s="13"/>
      <c r="IT91" s="13"/>
      <c r="IU91" s="13">
        <v>1</v>
      </c>
      <c r="IV91" s="13"/>
      <c r="IW91" s="13">
        <v>1</v>
      </c>
      <c r="IX91" s="13"/>
      <c r="IY91" s="13"/>
      <c r="IZ91" s="13"/>
      <c r="JA91" s="13"/>
      <c r="JB91" s="13"/>
      <c r="JC91" s="13"/>
      <c r="JD91" s="13"/>
      <c r="JE91" s="13"/>
      <c r="JF91" s="60">
        <v>4138</v>
      </c>
      <c r="JG91" s="13">
        <v>36</v>
      </c>
      <c r="JH91" s="13">
        <v>2</v>
      </c>
      <c r="JI91" s="13"/>
      <c r="JJ91" s="13"/>
      <c r="JK91" s="13"/>
      <c r="JL91" s="13">
        <v>1</v>
      </c>
      <c r="JM91" s="13"/>
      <c r="JN91" s="13"/>
      <c r="JO91" s="13"/>
      <c r="JP91" s="13"/>
      <c r="JQ91" s="13">
        <v>2</v>
      </c>
      <c r="JR91" s="13"/>
      <c r="JS91" s="13">
        <v>2</v>
      </c>
      <c r="JT91" s="13"/>
      <c r="JU91" s="13"/>
      <c r="JV91" s="13"/>
      <c r="JW91" s="13"/>
      <c r="JX91" s="13">
        <v>3</v>
      </c>
      <c r="JY91" s="13">
        <v>2</v>
      </c>
      <c r="JZ91" s="13">
        <v>1</v>
      </c>
      <c r="KA91" s="13">
        <v>1</v>
      </c>
      <c r="KB91" s="13">
        <v>5</v>
      </c>
      <c r="KC91" s="13">
        <v>1</v>
      </c>
      <c r="KD91" s="13">
        <v>2</v>
      </c>
      <c r="KE91" s="13">
        <v>1</v>
      </c>
      <c r="KF91" s="13"/>
      <c r="KG91" s="13">
        <v>1</v>
      </c>
      <c r="KH91" s="13">
        <v>2</v>
      </c>
      <c r="KI91" s="13">
        <v>2</v>
      </c>
      <c r="KJ91" s="13">
        <v>2</v>
      </c>
      <c r="KK91" s="13">
        <v>3</v>
      </c>
      <c r="KL91" s="13"/>
      <c r="KM91" s="13">
        <v>1</v>
      </c>
      <c r="KN91" s="13">
        <v>3</v>
      </c>
      <c r="KO91" s="13">
        <v>4</v>
      </c>
      <c r="KP91" s="13">
        <v>2</v>
      </c>
      <c r="KQ91" s="13">
        <v>2</v>
      </c>
      <c r="KR91" s="13"/>
      <c r="KS91" s="13"/>
      <c r="KT91" s="13">
        <v>2</v>
      </c>
      <c r="KU91" s="13">
        <v>1</v>
      </c>
      <c r="KV91" s="13">
        <v>2</v>
      </c>
      <c r="KW91" s="13"/>
      <c r="KX91" s="13"/>
      <c r="KY91" s="13"/>
      <c r="KZ91" s="13">
        <v>5</v>
      </c>
      <c r="LA91" s="13">
        <v>2</v>
      </c>
      <c r="LB91" s="13">
        <v>1</v>
      </c>
      <c r="LC91" s="13"/>
      <c r="LD91" s="13">
        <v>1</v>
      </c>
      <c r="LE91" s="13"/>
      <c r="LF91" s="13">
        <v>1</v>
      </c>
      <c r="LG91" s="13"/>
      <c r="LH91" s="13"/>
      <c r="LI91" s="13"/>
      <c r="LJ91" s="13"/>
      <c r="LK91" s="13"/>
      <c r="LL91" s="13">
        <v>2</v>
      </c>
      <c r="LM91" s="13"/>
      <c r="LN91" s="13">
        <v>1</v>
      </c>
      <c r="LO91" s="13">
        <v>1</v>
      </c>
      <c r="LP91" s="13">
        <v>1</v>
      </c>
      <c r="LQ91" s="13"/>
      <c r="LR91" s="13">
        <v>2</v>
      </c>
      <c r="LS91" s="13"/>
      <c r="LT91" s="13"/>
      <c r="LU91" s="13">
        <v>1</v>
      </c>
      <c r="LV91" s="13">
        <v>1</v>
      </c>
      <c r="LW91" s="13"/>
      <c r="LX91" s="13"/>
      <c r="LY91" s="13"/>
      <c r="LZ91" s="13">
        <v>1</v>
      </c>
      <c r="MA91" s="13">
        <v>1</v>
      </c>
      <c r="MB91" s="13">
        <v>1</v>
      </c>
      <c r="MC91" s="13"/>
      <c r="MD91" s="13"/>
      <c r="ME91" s="13"/>
      <c r="MF91" s="13"/>
      <c r="MG91" s="13">
        <v>1</v>
      </c>
      <c r="MH91" s="13">
        <v>1</v>
      </c>
      <c r="MI91" s="13"/>
      <c r="MJ91" s="13"/>
      <c r="MK91" s="13"/>
      <c r="ML91" s="13"/>
      <c r="MM91" s="13"/>
      <c r="MN91" s="13"/>
      <c r="MO91" s="13"/>
      <c r="MP91" s="13">
        <v>1</v>
      </c>
      <c r="MQ91" s="13"/>
      <c r="MR91" s="13">
        <v>3</v>
      </c>
      <c r="MS91" s="13"/>
      <c r="MT91" s="13"/>
      <c r="MU91" s="13">
        <v>1</v>
      </c>
      <c r="MV91" s="13"/>
      <c r="MW91" s="13"/>
      <c r="MX91" s="13"/>
      <c r="MY91" s="13"/>
      <c r="MZ91" s="13"/>
      <c r="NA91" s="13"/>
      <c r="NB91" s="13"/>
      <c r="NC91" s="13"/>
      <c r="ND91" s="13"/>
      <c r="NE91" s="13"/>
      <c r="NF91" s="13"/>
      <c r="NG91" s="13"/>
      <c r="NH91" s="13"/>
      <c r="NI91" s="13"/>
      <c r="NJ91" s="60">
        <v>115</v>
      </c>
      <c r="NK91" s="13">
        <v>4253</v>
      </c>
      <c r="NL91" s="448"/>
      <c r="NM91" s="448"/>
      <c r="NN91" s="448"/>
    </row>
    <row r="92" spans="1:378">
      <c r="A92" s="8" t="s">
        <v>103</v>
      </c>
      <c r="B92" s="281">
        <f t="shared" si="108"/>
        <v>6</v>
      </c>
      <c r="C92" s="281">
        <f t="shared" si="109"/>
        <v>8</v>
      </c>
      <c r="D92" s="281">
        <f t="shared" si="110"/>
        <v>72</v>
      </c>
      <c r="E92" s="281">
        <f t="shared" si="111"/>
        <v>68</v>
      </c>
      <c r="F92" s="281">
        <f t="shared" si="112"/>
        <v>125</v>
      </c>
      <c r="G92" s="281">
        <f t="shared" si="113"/>
        <v>161</v>
      </c>
      <c r="H92" s="281">
        <f t="shared" si="114"/>
        <v>127</v>
      </c>
      <c r="I92" s="281">
        <f t="shared" si="115"/>
        <v>144</v>
      </c>
      <c r="J92" s="281">
        <f t="shared" si="116"/>
        <v>111</v>
      </c>
      <c r="K92" s="281">
        <f t="shared" si="117"/>
        <v>151</v>
      </c>
      <c r="L92" s="281">
        <f t="shared" si="118"/>
        <v>107</v>
      </c>
      <c r="M92" s="281">
        <f t="shared" si="119"/>
        <v>84</v>
      </c>
      <c r="N92" s="281">
        <f t="shared" si="120"/>
        <v>64</v>
      </c>
      <c r="O92" s="281">
        <f t="shared" si="121"/>
        <v>63</v>
      </c>
      <c r="P92" s="281">
        <f t="shared" si="122"/>
        <v>43</v>
      </c>
      <c r="Q92" s="281">
        <f t="shared" si="123"/>
        <v>32</v>
      </c>
      <c r="R92" s="281">
        <f t="shared" si="124"/>
        <v>14</v>
      </c>
      <c r="S92" s="281">
        <f t="shared" si="125"/>
        <v>27</v>
      </c>
      <c r="T92" s="281">
        <f t="shared" si="126"/>
        <v>3</v>
      </c>
      <c r="U92" s="281">
        <f t="shared" si="127"/>
        <v>8</v>
      </c>
      <c r="W92" s="16" t="s">
        <v>200</v>
      </c>
      <c r="X92" s="764">
        <f t="shared" si="88"/>
        <v>525</v>
      </c>
      <c r="Y92" s="764">
        <f t="shared" si="89"/>
        <v>519</v>
      </c>
      <c r="Z92" s="764">
        <f t="shared" si="90"/>
        <v>1042</v>
      </c>
      <c r="AA92" s="764">
        <f t="shared" si="91"/>
        <v>1174</v>
      </c>
      <c r="AB92" s="764">
        <f t="shared" si="92"/>
        <v>3533</v>
      </c>
      <c r="AC92" s="764">
        <f t="shared" si="93"/>
        <v>3612</v>
      </c>
      <c r="AD92" s="764">
        <f t="shared" si="94"/>
        <v>4102</v>
      </c>
      <c r="AE92" s="764">
        <f t="shared" si="95"/>
        <v>3697</v>
      </c>
      <c r="AF92" s="764">
        <f t="shared" si="96"/>
        <v>3407</v>
      </c>
      <c r="AG92" s="764">
        <f t="shared" si="97"/>
        <v>3254</v>
      </c>
      <c r="AH92" s="764">
        <f t="shared" si="98"/>
        <v>2311</v>
      </c>
      <c r="AI92" s="764">
        <f t="shared" si="99"/>
        <v>2349</v>
      </c>
      <c r="AJ92" s="764">
        <f t="shared" si="100"/>
        <v>1472</v>
      </c>
      <c r="AK92" s="764">
        <f t="shared" si="101"/>
        <v>1282</v>
      </c>
      <c r="AL92" s="764">
        <f t="shared" si="102"/>
        <v>691</v>
      </c>
      <c r="AM92" s="764">
        <f t="shared" si="103"/>
        <v>613</v>
      </c>
      <c r="AN92" s="764">
        <f t="shared" si="104"/>
        <v>299</v>
      </c>
      <c r="AO92" s="764">
        <f t="shared" si="105"/>
        <v>431</v>
      </c>
      <c r="AP92" s="764">
        <f t="shared" si="106"/>
        <v>56</v>
      </c>
      <c r="AQ92" s="764">
        <f t="shared" si="107"/>
        <v>178</v>
      </c>
      <c r="AR92" s="764">
        <f t="shared" si="128"/>
        <v>439</v>
      </c>
      <c r="AT92" s="16" t="s">
        <v>200</v>
      </c>
      <c r="AU92" s="13">
        <v>17</v>
      </c>
      <c r="AV92" s="13">
        <v>85</v>
      </c>
      <c r="AW92" s="13">
        <v>73</v>
      </c>
      <c r="AX92" s="13">
        <v>55</v>
      </c>
      <c r="AY92" s="13">
        <v>41</v>
      </c>
      <c r="AZ92" s="13">
        <v>37</v>
      </c>
      <c r="BA92" s="13">
        <v>48</v>
      </c>
      <c r="BB92" s="13">
        <v>54</v>
      </c>
      <c r="BC92" s="13">
        <v>45</v>
      </c>
      <c r="BD92" s="13">
        <v>64</v>
      </c>
      <c r="BE92" s="13">
        <v>67</v>
      </c>
      <c r="BF92" s="13">
        <v>54</v>
      </c>
      <c r="BG92" s="13">
        <v>59</v>
      </c>
      <c r="BH92" s="13">
        <v>72</v>
      </c>
      <c r="BI92" s="13">
        <v>97</v>
      </c>
      <c r="BJ92" s="13">
        <v>93</v>
      </c>
      <c r="BK92" s="13">
        <v>140</v>
      </c>
      <c r="BL92" s="13">
        <v>179</v>
      </c>
      <c r="BM92" s="13">
        <v>193</v>
      </c>
      <c r="BN92" s="13">
        <v>220</v>
      </c>
      <c r="BO92" s="13">
        <v>261</v>
      </c>
      <c r="BP92" s="13">
        <v>279</v>
      </c>
      <c r="BQ92" s="13">
        <v>290</v>
      </c>
      <c r="BR92" s="13">
        <v>360</v>
      </c>
      <c r="BS92" s="13">
        <v>361</v>
      </c>
      <c r="BT92" s="13">
        <v>408</v>
      </c>
      <c r="BU92" s="13">
        <v>415</v>
      </c>
      <c r="BV92" s="13">
        <v>415</v>
      </c>
      <c r="BW92" s="13">
        <v>390</v>
      </c>
      <c r="BX92" s="13">
        <v>433</v>
      </c>
      <c r="BY92" s="13">
        <v>407</v>
      </c>
      <c r="BZ92" s="13">
        <v>383</v>
      </c>
      <c r="CA92" s="13">
        <v>394</v>
      </c>
      <c r="CB92" s="13">
        <v>358</v>
      </c>
      <c r="CC92" s="13">
        <v>355</v>
      </c>
      <c r="CD92" s="13">
        <v>375</v>
      </c>
      <c r="CE92" s="13">
        <v>343</v>
      </c>
      <c r="CF92" s="13">
        <v>345</v>
      </c>
      <c r="CG92" s="13">
        <v>353</v>
      </c>
      <c r="CH92" s="13">
        <v>384</v>
      </c>
      <c r="CI92" s="13">
        <v>357</v>
      </c>
      <c r="CJ92" s="13">
        <v>352</v>
      </c>
      <c r="CK92" s="13">
        <v>349</v>
      </c>
      <c r="CL92" s="13">
        <v>329</v>
      </c>
      <c r="CM92" s="13">
        <v>354</v>
      </c>
      <c r="CN92" s="13">
        <v>313</v>
      </c>
      <c r="CO92" s="13">
        <v>311</v>
      </c>
      <c r="CP92" s="13">
        <v>290</v>
      </c>
      <c r="CQ92" s="13">
        <v>282</v>
      </c>
      <c r="CR92" s="13">
        <v>317</v>
      </c>
      <c r="CS92" s="13">
        <v>294</v>
      </c>
      <c r="CT92" s="13">
        <v>236</v>
      </c>
      <c r="CU92" s="13">
        <v>268</v>
      </c>
      <c r="CV92" s="13">
        <v>267</v>
      </c>
      <c r="CW92" s="13">
        <v>229</v>
      </c>
      <c r="CX92" s="13">
        <v>223</v>
      </c>
      <c r="CY92" s="13">
        <v>212</v>
      </c>
      <c r="CZ92" s="13">
        <v>202</v>
      </c>
      <c r="DA92" s="13">
        <v>220</v>
      </c>
      <c r="DB92" s="13">
        <v>198</v>
      </c>
      <c r="DC92" s="13">
        <v>168</v>
      </c>
      <c r="DD92" s="13">
        <v>194</v>
      </c>
      <c r="DE92" s="13">
        <v>143</v>
      </c>
      <c r="DF92" s="13">
        <v>147</v>
      </c>
      <c r="DG92" s="13">
        <v>128</v>
      </c>
      <c r="DH92" s="13">
        <v>123</v>
      </c>
      <c r="DI92" s="13">
        <v>91</v>
      </c>
      <c r="DJ92" s="13">
        <v>97</v>
      </c>
      <c r="DK92" s="13">
        <v>114</v>
      </c>
      <c r="DL92" s="13">
        <v>77</v>
      </c>
      <c r="DM92" s="13">
        <v>80</v>
      </c>
      <c r="DN92" s="13">
        <v>76</v>
      </c>
      <c r="DO92" s="13">
        <v>67</v>
      </c>
      <c r="DP92" s="13">
        <v>62</v>
      </c>
      <c r="DQ92" s="13">
        <v>67</v>
      </c>
      <c r="DR92" s="13">
        <v>64</v>
      </c>
      <c r="DS92" s="13">
        <v>61</v>
      </c>
      <c r="DT92" s="13">
        <v>49</v>
      </c>
      <c r="DU92" s="13">
        <v>45</v>
      </c>
      <c r="DV92" s="13">
        <v>42</v>
      </c>
      <c r="DW92" s="13">
        <v>38</v>
      </c>
      <c r="DX92" s="13">
        <v>54</v>
      </c>
      <c r="DY92" s="13">
        <v>47</v>
      </c>
      <c r="DZ92" s="13">
        <v>48</v>
      </c>
      <c r="EA92" s="13">
        <v>41</v>
      </c>
      <c r="EB92" s="13">
        <v>46</v>
      </c>
      <c r="EC92" s="13">
        <v>41</v>
      </c>
      <c r="ED92" s="13">
        <v>48</v>
      </c>
      <c r="EE92" s="13">
        <v>29</v>
      </c>
      <c r="EF92" s="13">
        <v>39</v>
      </c>
      <c r="EG92" s="13">
        <v>28</v>
      </c>
      <c r="EH92" s="13">
        <v>31</v>
      </c>
      <c r="EI92" s="13">
        <v>33</v>
      </c>
      <c r="EJ92" s="13">
        <v>23</v>
      </c>
      <c r="EK92" s="13">
        <v>20</v>
      </c>
      <c r="EL92" s="13">
        <v>17</v>
      </c>
      <c r="EM92" s="13">
        <v>9</v>
      </c>
      <c r="EN92" s="13">
        <v>6</v>
      </c>
      <c r="EO92" s="13">
        <v>3</v>
      </c>
      <c r="EP92" s="13">
        <v>4</v>
      </c>
      <c r="EQ92" s="13">
        <v>1</v>
      </c>
      <c r="ER92" s="13">
        <v>2</v>
      </c>
      <c r="ES92" s="13"/>
      <c r="ET92" s="13"/>
      <c r="EU92" s="13">
        <v>1</v>
      </c>
      <c r="EV92" s="13"/>
      <c r="EW92" s="13"/>
      <c r="EX92" s="13"/>
      <c r="EY92" s="13"/>
      <c r="EZ92" s="13"/>
      <c r="FA92" s="60">
        <v>17109</v>
      </c>
      <c r="FB92" s="13">
        <v>17109</v>
      </c>
      <c r="FC92" s="16" t="s">
        <v>200</v>
      </c>
      <c r="FD92" s="13">
        <v>10</v>
      </c>
      <c r="FE92" s="13">
        <v>89</v>
      </c>
      <c r="FF92" s="13">
        <v>83</v>
      </c>
      <c r="FG92" s="13">
        <v>53</v>
      </c>
      <c r="FH92" s="13">
        <v>51</v>
      </c>
      <c r="FI92" s="13">
        <v>50</v>
      </c>
      <c r="FJ92" s="13">
        <v>46</v>
      </c>
      <c r="FK92" s="13">
        <v>53</v>
      </c>
      <c r="FL92" s="13">
        <v>51</v>
      </c>
      <c r="FM92" s="13">
        <v>39</v>
      </c>
      <c r="FN92" s="13">
        <v>58</v>
      </c>
      <c r="FO92" s="13">
        <v>49</v>
      </c>
      <c r="FP92" s="13">
        <v>72</v>
      </c>
      <c r="FQ92" s="13">
        <v>64</v>
      </c>
      <c r="FR92" s="13">
        <v>54</v>
      </c>
      <c r="FS92" s="13">
        <v>87</v>
      </c>
      <c r="FT92" s="13">
        <v>107</v>
      </c>
      <c r="FU92" s="13">
        <v>158</v>
      </c>
      <c r="FV92" s="13">
        <v>211</v>
      </c>
      <c r="FW92" s="13">
        <v>182</v>
      </c>
      <c r="FX92" s="13">
        <v>253</v>
      </c>
      <c r="FY92" s="13">
        <v>294</v>
      </c>
      <c r="FZ92" s="13">
        <v>324</v>
      </c>
      <c r="GA92" s="13">
        <v>317</v>
      </c>
      <c r="GB92" s="13">
        <v>347</v>
      </c>
      <c r="GC92" s="13">
        <v>381</v>
      </c>
      <c r="GD92" s="13">
        <v>403</v>
      </c>
      <c r="GE92" s="13">
        <v>393</v>
      </c>
      <c r="GF92" s="13">
        <v>403</v>
      </c>
      <c r="GG92" s="13">
        <v>418</v>
      </c>
      <c r="GH92" s="13">
        <v>425</v>
      </c>
      <c r="GI92" s="13">
        <v>445</v>
      </c>
      <c r="GJ92" s="13">
        <v>455</v>
      </c>
      <c r="GK92" s="13">
        <v>400</v>
      </c>
      <c r="GL92" s="13">
        <v>410</v>
      </c>
      <c r="GM92" s="13">
        <v>419</v>
      </c>
      <c r="GN92" s="13">
        <v>390</v>
      </c>
      <c r="GO92" s="13">
        <v>388</v>
      </c>
      <c r="GP92" s="13">
        <v>386</v>
      </c>
      <c r="GQ92" s="13">
        <v>384</v>
      </c>
      <c r="GR92" s="13">
        <v>406</v>
      </c>
      <c r="GS92" s="13">
        <v>351</v>
      </c>
      <c r="GT92" s="13">
        <v>359</v>
      </c>
      <c r="GU92" s="13">
        <v>353</v>
      </c>
      <c r="GV92" s="13">
        <v>375</v>
      </c>
      <c r="GW92" s="13">
        <v>336</v>
      </c>
      <c r="GX92" s="13">
        <v>307</v>
      </c>
      <c r="GY92" s="13">
        <v>297</v>
      </c>
      <c r="GZ92" s="13">
        <v>314</v>
      </c>
      <c r="HA92" s="13">
        <v>309</v>
      </c>
      <c r="HB92" s="13">
        <v>287</v>
      </c>
      <c r="HC92" s="13">
        <v>270</v>
      </c>
      <c r="HD92" s="13">
        <v>244</v>
      </c>
      <c r="HE92" s="13">
        <v>226</v>
      </c>
      <c r="HF92" s="13">
        <v>249</v>
      </c>
      <c r="HG92" s="13">
        <v>265</v>
      </c>
      <c r="HH92" s="13">
        <v>205</v>
      </c>
      <c r="HI92" s="13">
        <v>181</v>
      </c>
      <c r="HJ92" s="13">
        <v>180</v>
      </c>
      <c r="HK92" s="13">
        <v>204</v>
      </c>
      <c r="HL92" s="13">
        <v>200</v>
      </c>
      <c r="HM92" s="13">
        <v>214</v>
      </c>
      <c r="HN92" s="13">
        <v>159</v>
      </c>
      <c r="HO92" s="13">
        <v>155</v>
      </c>
      <c r="HP92" s="13">
        <v>158</v>
      </c>
      <c r="HQ92" s="13">
        <v>139</v>
      </c>
      <c r="HR92" s="13">
        <v>116</v>
      </c>
      <c r="HS92" s="13">
        <v>117</v>
      </c>
      <c r="HT92" s="13">
        <v>121</v>
      </c>
      <c r="HU92" s="13">
        <v>93</v>
      </c>
      <c r="HV92" s="13">
        <v>106</v>
      </c>
      <c r="HW92" s="13">
        <v>96</v>
      </c>
      <c r="HX92" s="13">
        <v>76</v>
      </c>
      <c r="HY92" s="13">
        <v>79</v>
      </c>
      <c r="HZ92" s="13">
        <v>75</v>
      </c>
      <c r="IA92" s="13">
        <v>55</v>
      </c>
      <c r="IB92" s="13">
        <v>62</v>
      </c>
      <c r="IC92" s="13">
        <v>49</v>
      </c>
      <c r="ID92" s="13">
        <v>49</v>
      </c>
      <c r="IE92" s="13">
        <v>44</v>
      </c>
      <c r="IF92" s="13">
        <v>40</v>
      </c>
      <c r="IG92" s="13">
        <v>42</v>
      </c>
      <c r="IH92" s="13">
        <v>48</v>
      </c>
      <c r="II92" s="13">
        <v>33</v>
      </c>
      <c r="IJ92" s="13">
        <v>24</v>
      </c>
      <c r="IK92" s="13">
        <v>32</v>
      </c>
      <c r="IL92" s="13">
        <v>27</v>
      </c>
      <c r="IM92" s="13">
        <v>18</v>
      </c>
      <c r="IN92" s="13">
        <v>16</v>
      </c>
      <c r="IO92" s="13">
        <v>19</v>
      </c>
      <c r="IP92" s="13">
        <v>12</v>
      </c>
      <c r="IQ92" s="13">
        <v>11</v>
      </c>
      <c r="IR92" s="13">
        <v>16</v>
      </c>
      <c r="IS92" s="13">
        <v>2</v>
      </c>
      <c r="IT92" s="13">
        <v>3</v>
      </c>
      <c r="IU92" s="13">
        <v>6</v>
      </c>
      <c r="IV92" s="13">
        <v>2</v>
      </c>
      <c r="IW92" s="13">
        <v>3</v>
      </c>
      <c r="IX92" s="13"/>
      <c r="IY92" s="13"/>
      <c r="IZ92" s="13"/>
      <c r="JA92" s="13">
        <v>1</v>
      </c>
      <c r="JB92" s="13"/>
      <c r="JC92" s="13"/>
      <c r="JD92" s="13"/>
      <c r="JE92" s="13">
        <v>1</v>
      </c>
      <c r="JF92" s="60">
        <v>17439</v>
      </c>
      <c r="JG92" s="13">
        <v>59</v>
      </c>
      <c r="JH92" s="13">
        <v>41</v>
      </c>
      <c r="JI92" s="13">
        <v>5</v>
      </c>
      <c r="JJ92" s="13">
        <v>4</v>
      </c>
      <c r="JK92" s="13">
        <v>1</v>
      </c>
      <c r="JL92" s="13">
        <v>2</v>
      </c>
      <c r="JM92" s="13">
        <v>2</v>
      </c>
      <c r="JN92" s="13">
        <v>1</v>
      </c>
      <c r="JO92" s="13">
        <v>2</v>
      </c>
      <c r="JP92" s="13">
        <v>4</v>
      </c>
      <c r="JQ92" s="13">
        <v>5</v>
      </c>
      <c r="JR92" s="13">
        <v>4</v>
      </c>
      <c r="JS92" s="13">
        <v>4</v>
      </c>
      <c r="JT92" s="13"/>
      <c r="JU92" s="13">
        <v>4</v>
      </c>
      <c r="JV92" s="13">
        <v>4</v>
      </c>
      <c r="JW92" s="13">
        <v>3</v>
      </c>
      <c r="JX92" s="13">
        <v>4</v>
      </c>
      <c r="JY92" s="13">
        <v>2</v>
      </c>
      <c r="JZ92" s="13">
        <v>7</v>
      </c>
      <c r="KA92" s="13">
        <v>5</v>
      </c>
      <c r="KB92" s="13">
        <v>5</v>
      </c>
      <c r="KC92" s="13">
        <v>9</v>
      </c>
      <c r="KD92" s="13">
        <v>7</v>
      </c>
      <c r="KE92" s="13">
        <v>8</v>
      </c>
      <c r="KF92" s="13">
        <v>4</v>
      </c>
      <c r="KG92" s="13">
        <v>5</v>
      </c>
      <c r="KH92" s="13">
        <v>8</v>
      </c>
      <c r="KI92" s="13">
        <v>10</v>
      </c>
      <c r="KJ92" s="13">
        <v>6</v>
      </c>
      <c r="KK92" s="13">
        <v>3</v>
      </c>
      <c r="KL92" s="13">
        <v>10</v>
      </c>
      <c r="KM92" s="13">
        <v>8</v>
      </c>
      <c r="KN92" s="13">
        <v>6</v>
      </c>
      <c r="KO92" s="13">
        <v>2</v>
      </c>
      <c r="KP92" s="13">
        <v>12</v>
      </c>
      <c r="KQ92" s="13">
        <v>6</v>
      </c>
      <c r="KR92" s="13">
        <v>8</v>
      </c>
      <c r="KS92" s="13">
        <v>6</v>
      </c>
      <c r="KT92" s="13">
        <v>6</v>
      </c>
      <c r="KU92" s="13">
        <v>5</v>
      </c>
      <c r="KV92" s="13">
        <v>10</v>
      </c>
      <c r="KW92" s="13">
        <v>2</v>
      </c>
      <c r="KX92" s="13">
        <v>5</v>
      </c>
      <c r="KY92" s="13">
        <v>9</v>
      </c>
      <c r="KZ92" s="13">
        <v>5</v>
      </c>
      <c r="LA92" s="13">
        <v>2</v>
      </c>
      <c r="LB92" s="13">
        <v>1</v>
      </c>
      <c r="LC92" s="13">
        <v>5</v>
      </c>
      <c r="LD92" s="13">
        <v>4</v>
      </c>
      <c r="LE92" s="13">
        <v>2</v>
      </c>
      <c r="LF92" s="13">
        <v>3</v>
      </c>
      <c r="LG92" s="13">
        <v>5</v>
      </c>
      <c r="LH92" s="13">
        <v>2</v>
      </c>
      <c r="LI92" s="13">
        <v>3</v>
      </c>
      <c r="LJ92" s="13">
        <v>3</v>
      </c>
      <c r="LK92" s="13">
        <v>3</v>
      </c>
      <c r="LL92" s="13">
        <v>1</v>
      </c>
      <c r="LM92" s="13">
        <v>2</v>
      </c>
      <c r="LN92" s="13">
        <v>2</v>
      </c>
      <c r="LO92" s="13">
        <v>1</v>
      </c>
      <c r="LP92" s="13">
        <v>1</v>
      </c>
      <c r="LQ92" s="13">
        <v>3</v>
      </c>
      <c r="LR92" s="13">
        <v>1</v>
      </c>
      <c r="LS92" s="13"/>
      <c r="LT92" s="13">
        <v>1</v>
      </c>
      <c r="LU92" s="13"/>
      <c r="LV92" s="13"/>
      <c r="LW92" s="13"/>
      <c r="LX92" s="13">
        <v>1</v>
      </c>
      <c r="LY92" s="13">
        <v>3</v>
      </c>
      <c r="LZ92" s="13"/>
      <c r="MA92" s="13">
        <v>3</v>
      </c>
      <c r="MB92" s="13">
        <v>1</v>
      </c>
      <c r="MC92" s="13">
        <v>2</v>
      </c>
      <c r="MD92" s="13"/>
      <c r="ME92" s="13">
        <v>3</v>
      </c>
      <c r="MF92" s="13">
        <v>1</v>
      </c>
      <c r="MG92" s="13"/>
      <c r="MH92" s="13">
        <v>2</v>
      </c>
      <c r="MI92" s="13">
        <v>4</v>
      </c>
      <c r="MJ92" s="13">
        <v>3</v>
      </c>
      <c r="MK92" s="13">
        <v>1</v>
      </c>
      <c r="ML92" s="13">
        <v>4</v>
      </c>
      <c r="MM92" s="13"/>
      <c r="MN92" s="13">
        <v>4</v>
      </c>
      <c r="MO92" s="13">
        <v>2</v>
      </c>
      <c r="MP92" s="13">
        <v>6</v>
      </c>
      <c r="MQ92" s="13">
        <v>4</v>
      </c>
      <c r="MR92" s="13">
        <v>3</v>
      </c>
      <c r="MS92" s="13">
        <v>3</v>
      </c>
      <c r="MT92" s="13">
        <v>3</v>
      </c>
      <c r="MU92" s="13">
        <v>2</v>
      </c>
      <c r="MV92" s="13">
        <v>3</v>
      </c>
      <c r="MW92" s="13">
        <v>3</v>
      </c>
      <c r="MX92" s="13"/>
      <c r="MY92" s="13"/>
      <c r="MZ92" s="13"/>
      <c r="NA92" s="13"/>
      <c r="NB92" s="13">
        <v>1</v>
      </c>
      <c r="NC92" s="13"/>
      <c r="ND92" s="13">
        <v>2</v>
      </c>
      <c r="NE92" s="13"/>
      <c r="NF92" s="13"/>
      <c r="NG92" s="13"/>
      <c r="NH92" s="13"/>
      <c r="NI92" s="13">
        <v>1</v>
      </c>
      <c r="NJ92" s="60">
        <v>438</v>
      </c>
      <c r="NK92" s="13">
        <v>17877</v>
      </c>
      <c r="NL92" s="448"/>
      <c r="NM92" s="448"/>
      <c r="NN92" s="448"/>
    </row>
    <row r="93" spans="1:378">
      <c r="A93" s="8" t="s">
        <v>201</v>
      </c>
      <c r="B93" s="281">
        <f t="shared" si="108"/>
        <v>4</v>
      </c>
      <c r="C93" s="281">
        <f t="shared" si="109"/>
        <v>3</v>
      </c>
      <c r="D93" s="281">
        <f t="shared" si="110"/>
        <v>5</v>
      </c>
      <c r="E93" s="281">
        <f t="shared" si="111"/>
        <v>12</v>
      </c>
      <c r="F93" s="281">
        <f t="shared" si="112"/>
        <v>20</v>
      </c>
      <c r="G93" s="281">
        <f t="shared" si="113"/>
        <v>11</v>
      </c>
      <c r="H93" s="281">
        <f t="shared" si="114"/>
        <v>22</v>
      </c>
      <c r="I93" s="281">
        <f t="shared" si="115"/>
        <v>26</v>
      </c>
      <c r="J93" s="281">
        <f t="shared" si="116"/>
        <v>16</v>
      </c>
      <c r="K93" s="281">
        <f t="shared" si="117"/>
        <v>20</v>
      </c>
      <c r="L93" s="281">
        <f t="shared" si="118"/>
        <v>12</v>
      </c>
      <c r="M93" s="281">
        <f t="shared" si="119"/>
        <v>12</v>
      </c>
      <c r="N93" s="281">
        <f t="shared" si="120"/>
        <v>9</v>
      </c>
      <c r="O93" s="281">
        <f t="shared" si="121"/>
        <v>4</v>
      </c>
      <c r="P93" s="281">
        <f t="shared" si="122"/>
        <v>5</v>
      </c>
      <c r="Q93" s="281">
        <f t="shared" si="123"/>
        <v>5</v>
      </c>
      <c r="R93" s="281">
        <f t="shared" si="124"/>
        <v>2</v>
      </c>
      <c r="S93" s="281">
        <f t="shared" si="125"/>
        <v>5</v>
      </c>
      <c r="T93" s="281">
        <f t="shared" si="126"/>
        <v>0</v>
      </c>
      <c r="U93" s="281">
        <f t="shared" si="127"/>
        <v>0</v>
      </c>
      <c r="W93" s="16" t="s">
        <v>102</v>
      </c>
      <c r="X93" s="764">
        <f t="shared" si="88"/>
        <v>34</v>
      </c>
      <c r="Y93" s="764">
        <f t="shared" si="89"/>
        <v>38</v>
      </c>
      <c r="Z93" s="764">
        <f t="shared" si="90"/>
        <v>70</v>
      </c>
      <c r="AA93" s="764">
        <f t="shared" si="91"/>
        <v>60</v>
      </c>
      <c r="AB93" s="764">
        <f t="shared" si="92"/>
        <v>89</v>
      </c>
      <c r="AC93" s="764">
        <f t="shared" si="93"/>
        <v>123</v>
      </c>
      <c r="AD93" s="764">
        <f t="shared" si="94"/>
        <v>111</v>
      </c>
      <c r="AE93" s="764">
        <f t="shared" si="95"/>
        <v>126</v>
      </c>
      <c r="AF93" s="764">
        <f t="shared" si="96"/>
        <v>93</v>
      </c>
      <c r="AG93" s="764">
        <f t="shared" si="97"/>
        <v>120</v>
      </c>
      <c r="AH93" s="764">
        <f t="shared" si="98"/>
        <v>75</v>
      </c>
      <c r="AI93" s="764">
        <f t="shared" si="99"/>
        <v>97</v>
      </c>
      <c r="AJ93" s="764">
        <f t="shared" si="100"/>
        <v>61</v>
      </c>
      <c r="AK93" s="764">
        <f t="shared" si="101"/>
        <v>61</v>
      </c>
      <c r="AL93" s="764">
        <f t="shared" si="102"/>
        <v>52</v>
      </c>
      <c r="AM93" s="764">
        <f t="shared" si="103"/>
        <v>38</v>
      </c>
      <c r="AN93" s="764">
        <f t="shared" si="104"/>
        <v>26</v>
      </c>
      <c r="AO93" s="764">
        <f t="shared" si="105"/>
        <v>33</v>
      </c>
      <c r="AP93" s="764">
        <f t="shared" si="106"/>
        <v>7</v>
      </c>
      <c r="AQ93" s="764">
        <f t="shared" si="107"/>
        <v>7</v>
      </c>
      <c r="AR93" s="764">
        <f t="shared" si="128"/>
        <v>18</v>
      </c>
      <c r="AT93" s="16" t="s">
        <v>102</v>
      </c>
      <c r="AU93" s="13">
        <v>3</v>
      </c>
      <c r="AV93" s="13">
        <v>6</v>
      </c>
      <c r="AW93" s="13">
        <v>4</v>
      </c>
      <c r="AX93" s="13">
        <v>5</v>
      </c>
      <c r="AY93" s="13">
        <v>4</v>
      </c>
      <c r="AZ93" s="13">
        <v>5</v>
      </c>
      <c r="BA93" s="13">
        <v>2</v>
      </c>
      <c r="BB93" s="13">
        <v>3</v>
      </c>
      <c r="BC93" s="13">
        <v>4</v>
      </c>
      <c r="BD93" s="13">
        <v>2</v>
      </c>
      <c r="BE93" s="13">
        <v>2</v>
      </c>
      <c r="BF93" s="13">
        <v>5</v>
      </c>
      <c r="BG93" s="13">
        <v>1</v>
      </c>
      <c r="BH93" s="13">
        <v>5</v>
      </c>
      <c r="BI93" s="13">
        <v>3</v>
      </c>
      <c r="BJ93" s="13">
        <v>5</v>
      </c>
      <c r="BK93" s="13">
        <v>12</v>
      </c>
      <c r="BL93" s="13">
        <v>5</v>
      </c>
      <c r="BM93" s="13">
        <v>10</v>
      </c>
      <c r="BN93" s="13">
        <v>12</v>
      </c>
      <c r="BO93" s="13">
        <v>8</v>
      </c>
      <c r="BP93" s="13">
        <v>15</v>
      </c>
      <c r="BQ93" s="13">
        <v>17</v>
      </c>
      <c r="BR93" s="13">
        <v>16</v>
      </c>
      <c r="BS93" s="13">
        <v>10</v>
      </c>
      <c r="BT93" s="13">
        <v>15</v>
      </c>
      <c r="BU93" s="13">
        <v>9</v>
      </c>
      <c r="BV93" s="13">
        <v>11</v>
      </c>
      <c r="BW93" s="13">
        <v>12</v>
      </c>
      <c r="BX93" s="13">
        <v>10</v>
      </c>
      <c r="BY93" s="13">
        <v>11</v>
      </c>
      <c r="BZ93" s="13">
        <v>16</v>
      </c>
      <c r="CA93" s="13">
        <v>9</v>
      </c>
      <c r="CB93" s="13">
        <v>8</v>
      </c>
      <c r="CC93" s="13">
        <v>13</v>
      </c>
      <c r="CD93" s="13">
        <v>17</v>
      </c>
      <c r="CE93" s="13">
        <v>10</v>
      </c>
      <c r="CF93" s="13">
        <v>15</v>
      </c>
      <c r="CG93" s="13">
        <v>13</v>
      </c>
      <c r="CH93" s="13">
        <v>14</v>
      </c>
      <c r="CI93" s="13">
        <v>16</v>
      </c>
      <c r="CJ93" s="13">
        <v>11</v>
      </c>
      <c r="CK93" s="13">
        <v>15</v>
      </c>
      <c r="CL93" s="13">
        <v>6</v>
      </c>
      <c r="CM93" s="13">
        <v>10</v>
      </c>
      <c r="CN93" s="13">
        <v>14</v>
      </c>
      <c r="CO93" s="13">
        <v>10</v>
      </c>
      <c r="CP93" s="13">
        <v>10</v>
      </c>
      <c r="CQ93" s="13">
        <v>14</v>
      </c>
      <c r="CR93" s="13">
        <v>14</v>
      </c>
      <c r="CS93" s="13">
        <v>8</v>
      </c>
      <c r="CT93" s="13">
        <v>6</v>
      </c>
      <c r="CU93" s="13">
        <v>11</v>
      </c>
      <c r="CV93" s="13">
        <v>10</v>
      </c>
      <c r="CW93" s="13">
        <v>12</v>
      </c>
      <c r="CX93" s="13">
        <v>9</v>
      </c>
      <c r="CY93" s="13">
        <v>9</v>
      </c>
      <c r="CZ93" s="13">
        <v>14</v>
      </c>
      <c r="DA93" s="13">
        <v>11</v>
      </c>
      <c r="DB93" s="13">
        <v>7</v>
      </c>
      <c r="DC93" s="13">
        <v>7</v>
      </c>
      <c r="DD93" s="13">
        <v>5</v>
      </c>
      <c r="DE93" s="13">
        <v>4</v>
      </c>
      <c r="DF93" s="13">
        <v>8</v>
      </c>
      <c r="DG93" s="13">
        <v>9</v>
      </c>
      <c r="DH93" s="13">
        <v>5</v>
      </c>
      <c r="DI93" s="13">
        <v>4</v>
      </c>
      <c r="DJ93" s="13">
        <v>5</v>
      </c>
      <c r="DK93" s="13">
        <v>8</v>
      </c>
      <c r="DL93" s="13">
        <v>6</v>
      </c>
      <c r="DM93" s="13">
        <v>4</v>
      </c>
      <c r="DN93" s="13">
        <v>3</v>
      </c>
      <c r="DO93" s="13">
        <v>3</v>
      </c>
      <c r="DP93" s="13">
        <v>6</v>
      </c>
      <c r="DQ93" s="13">
        <v>2</v>
      </c>
      <c r="DR93" s="13">
        <v>2</v>
      </c>
      <c r="DS93" s="13">
        <v>8</v>
      </c>
      <c r="DT93" s="13">
        <v>3</v>
      </c>
      <c r="DU93" s="13">
        <v>4</v>
      </c>
      <c r="DV93" s="13">
        <v>3</v>
      </c>
      <c r="DW93" s="13">
        <v>4</v>
      </c>
      <c r="DX93" s="13">
        <v>3</v>
      </c>
      <c r="DY93" s="13">
        <v>1</v>
      </c>
      <c r="DZ93" s="13">
        <v>7</v>
      </c>
      <c r="EA93" s="13">
        <v>2</v>
      </c>
      <c r="EB93" s="13">
        <v>2</v>
      </c>
      <c r="EC93" s="13">
        <v>5</v>
      </c>
      <c r="ED93" s="13">
        <v>2</v>
      </c>
      <c r="EE93" s="13">
        <v>2</v>
      </c>
      <c r="EF93" s="13">
        <v>5</v>
      </c>
      <c r="EG93" s="13"/>
      <c r="EH93" s="13">
        <v>1</v>
      </c>
      <c r="EI93" s="13">
        <v>3</v>
      </c>
      <c r="EJ93" s="13"/>
      <c r="EK93" s="13"/>
      <c r="EL93" s="13">
        <v>2</v>
      </c>
      <c r="EM93" s="13">
        <v>1</v>
      </c>
      <c r="EN93" s="13"/>
      <c r="EO93" s="13"/>
      <c r="EP93" s="13"/>
      <c r="EQ93" s="13"/>
      <c r="ER93" s="13"/>
      <c r="ES93" s="13"/>
      <c r="ET93" s="13"/>
      <c r="EU93" s="13"/>
      <c r="EV93" s="13"/>
      <c r="EW93" s="13"/>
      <c r="EX93" s="13"/>
      <c r="EY93" s="13"/>
      <c r="EZ93" s="13"/>
      <c r="FA93" s="60">
        <v>703</v>
      </c>
      <c r="FB93" s="13">
        <v>703</v>
      </c>
      <c r="FC93" s="16" t="s">
        <v>102</v>
      </c>
      <c r="FD93" s="13">
        <v>2</v>
      </c>
      <c r="FE93" s="13">
        <v>6</v>
      </c>
      <c r="FF93" s="13">
        <v>3</v>
      </c>
      <c r="FG93" s="13">
        <v>1</v>
      </c>
      <c r="FH93" s="13">
        <v>6</v>
      </c>
      <c r="FI93" s="13">
        <v>4</v>
      </c>
      <c r="FJ93" s="13">
        <v>2</v>
      </c>
      <c r="FK93" s="13">
        <v>3</v>
      </c>
      <c r="FL93" s="13">
        <v>4</v>
      </c>
      <c r="FM93" s="13">
        <v>3</v>
      </c>
      <c r="FN93" s="13">
        <v>4</v>
      </c>
      <c r="FO93" s="13">
        <v>1</v>
      </c>
      <c r="FP93" s="13">
        <v>4</v>
      </c>
      <c r="FQ93" s="13">
        <v>8</v>
      </c>
      <c r="FR93" s="13">
        <v>5</v>
      </c>
      <c r="FS93" s="13">
        <v>10</v>
      </c>
      <c r="FT93" s="13">
        <v>8</v>
      </c>
      <c r="FU93" s="13">
        <v>13</v>
      </c>
      <c r="FV93" s="13">
        <v>8</v>
      </c>
      <c r="FW93" s="13">
        <v>9</v>
      </c>
      <c r="FX93" s="13">
        <v>5</v>
      </c>
      <c r="FY93" s="13">
        <v>7</v>
      </c>
      <c r="FZ93" s="13">
        <v>9</v>
      </c>
      <c r="GA93" s="13">
        <v>10</v>
      </c>
      <c r="GB93" s="13">
        <v>14</v>
      </c>
      <c r="GC93" s="13">
        <v>9</v>
      </c>
      <c r="GD93" s="13">
        <v>13</v>
      </c>
      <c r="GE93" s="13">
        <v>5</v>
      </c>
      <c r="GF93" s="13">
        <v>8</v>
      </c>
      <c r="GG93" s="13">
        <v>9</v>
      </c>
      <c r="GH93" s="13">
        <v>11</v>
      </c>
      <c r="GI93" s="13">
        <v>13</v>
      </c>
      <c r="GJ93" s="13">
        <v>6</v>
      </c>
      <c r="GK93" s="13">
        <v>5</v>
      </c>
      <c r="GL93" s="13">
        <v>18</v>
      </c>
      <c r="GM93" s="13">
        <v>13</v>
      </c>
      <c r="GN93" s="13">
        <v>9</v>
      </c>
      <c r="GO93" s="13">
        <v>14</v>
      </c>
      <c r="GP93" s="13">
        <v>10</v>
      </c>
      <c r="GQ93" s="13">
        <v>12</v>
      </c>
      <c r="GR93" s="13">
        <v>10</v>
      </c>
      <c r="GS93" s="13">
        <v>11</v>
      </c>
      <c r="GT93" s="13">
        <v>7</v>
      </c>
      <c r="GU93" s="13">
        <v>10</v>
      </c>
      <c r="GV93" s="13">
        <v>3</v>
      </c>
      <c r="GW93" s="13">
        <v>7</v>
      </c>
      <c r="GX93" s="13">
        <v>8</v>
      </c>
      <c r="GY93" s="13">
        <v>13</v>
      </c>
      <c r="GZ93" s="13">
        <v>11</v>
      </c>
      <c r="HA93" s="13">
        <v>13</v>
      </c>
      <c r="HB93" s="13">
        <v>10</v>
      </c>
      <c r="HC93" s="13">
        <v>7</v>
      </c>
      <c r="HD93" s="13">
        <v>4</v>
      </c>
      <c r="HE93" s="13">
        <v>10</v>
      </c>
      <c r="HF93" s="13">
        <v>8</v>
      </c>
      <c r="HG93" s="13">
        <v>5</v>
      </c>
      <c r="HH93" s="13">
        <v>11</v>
      </c>
      <c r="HI93" s="13">
        <v>7</v>
      </c>
      <c r="HJ93" s="13">
        <v>4</v>
      </c>
      <c r="HK93" s="13">
        <v>9</v>
      </c>
      <c r="HL93" s="13">
        <v>9</v>
      </c>
      <c r="HM93" s="13">
        <v>5</v>
      </c>
      <c r="HN93" s="13">
        <v>9</v>
      </c>
      <c r="HO93" s="13">
        <v>7</v>
      </c>
      <c r="HP93" s="13">
        <v>4</v>
      </c>
      <c r="HQ93" s="13">
        <v>9</v>
      </c>
      <c r="HR93" s="13">
        <v>7</v>
      </c>
      <c r="HS93" s="13">
        <v>4</v>
      </c>
      <c r="HT93" s="13">
        <v>6</v>
      </c>
      <c r="HU93" s="13">
        <v>1</v>
      </c>
      <c r="HV93" s="13">
        <v>8</v>
      </c>
      <c r="HW93" s="13">
        <v>6</v>
      </c>
      <c r="HX93" s="13">
        <v>7</v>
      </c>
      <c r="HY93" s="13">
        <v>4</v>
      </c>
      <c r="HZ93" s="13">
        <v>5</v>
      </c>
      <c r="IA93" s="13">
        <v>7</v>
      </c>
      <c r="IB93" s="13">
        <v>5</v>
      </c>
      <c r="IC93" s="13">
        <v>5</v>
      </c>
      <c r="ID93" s="13">
        <v>2</v>
      </c>
      <c r="IE93" s="13">
        <v>3</v>
      </c>
      <c r="IF93" s="13">
        <v>4</v>
      </c>
      <c r="IG93" s="13">
        <v>7</v>
      </c>
      <c r="IH93" s="13">
        <v>1</v>
      </c>
      <c r="II93" s="13">
        <v>4</v>
      </c>
      <c r="IJ93" s="13">
        <v>2</v>
      </c>
      <c r="IK93" s="13">
        <v>2</v>
      </c>
      <c r="IL93" s="13">
        <v>4</v>
      </c>
      <c r="IM93" s="13"/>
      <c r="IN93" s="13"/>
      <c r="IO93" s="13">
        <v>2</v>
      </c>
      <c r="IP93" s="13">
        <v>2</v>
      </c>
      <c r="IQ93" s="13"/>
      <c r="IR93" s="13">
        <v>2</v>
      </c>
      <c r="IS93" s="13">
        <v>1</v>
      </c>
      <c r="IT93" s="13"/>
      <c r="IU93" s="13">
        <v>2</v>
      </c>
      <c r="IV93" s="13"/>
      <c r="IW93" s="13"/>
      <c r="IX93" s="13"/>
      <c r="IY93" s="13"/>
      <c r="IZ93" s="13"/>
      <c r="JA93" s="13"/>
      <c r="JB93" s="13"/>
      <c r="JC93" s="13"/>
      <c r="JD93" s="13"/>
      <c r="JE93" s="13">
        <v>1</v>
      </c>
      <c r="JF93" s="60">
        <v>619</v>
      </c>
      <c r="JG93" s="13">
        <v>1</v>
      </c>
      <c r="JH93" s="13"/>
      <c r="JI93" s="13"/>
      <c r="JJ93" s="13">
        <v>1</v>
      </c>
      <c r="JK93" s="13"/>
      <c r="JL93" s="13"/>
      <c r="JM93" s="13"/>
      <c r="JN93" s="13"/>
      <c r="JO93" s="13"/>
      <c r="JP93" s="13"/>
      <c r="JQ93" s="13">
        <v>1</v>
      </c>
      <c r="JR93" s="13"/>
      <c r="JS93" s="13"/>
      <c r="JT93" s="13"/>
      <c r="JU93" s="13"/>
      <c r="JV93" s="13"/>
      <c r="JW93" s="13"/>
      <c r="JX93" s="13"/>
      <c r="JY93" s="13"/>
      <c r="JZ93" s="13"/>
      <c r="KA93" s="13"/>
      <c r="KB93" s="13"/>
      <c r="KC93" s="13"/>
      <c r="KD93" s="13"/>
      <c r="KE93" s="13"/>
      <c r="KF93" s="13"/>
      <c r="KG93" s="13"/>
      <c r="KH93" s="13"/>
      <c r="KI93" s="13"/>
      <c r="KJ93" s="13">
        <v>1</v>
      </c>
      <c r="KK93" s="13"/>
      <c r="KL93" s="13"/>
      <c r="KM93" s="13">
        <v>2</v>
      </c>
      <c r="KN93" s="13"/>
      <c r="KO93" s="13"/>
      <c r="KP93" s="13"/>
      <c r="KQ93" s="13"/>
      <c r="KR93" s="13"/>
      <c r="KS93" s="13"/>
      <c r="KT93" s="13"/>
      <c r="KU93" s="13"/>
      <c r="KV93" s="13">
        <v>4</v>
      </c>
      <c r="KW93" s="13"/>
      <c r="KX93" s="13"/>
      <c r="KY93" s="13"/>
      <c r="KZ93" s="13"/>
      <c r="LA93" s="13"/>
      <c r="LB93" s="13"/>
      <c r="LC93" s="13"/>
      <c r="LD93" s="13"/>
      <c r="LE93" s="13"/>
      <c r="LF93" s="13"/>
      <c r="LG93" s="13"/>
      <c r="LH93" s="13"/>
      <c r="LI93" s="13"/>
      <c r="LJ93" s="13">
        <v>1</v>
      </c>
      <c r="LK93" s="13"/>
      <c r="LL93" s="13"/>
      <c r="LM93" s="13"/>
      <c r="LN93" s="13"/>
      <c r="LO93" s="13"/>
      <c r="LP93" s="13"/>
      <c r="LQ93" s="13"/>
      <c r="LR93" s="13"/>
      <c r="LS93" s="13"/>
      <c r="LT93" s="13"/>
      <c r="LU93" s="13"/>
      <c r="LV93" s="13"/>
      <c r="LW93" s="13"/>
      <c r="LX93" s="13"/>
      <c r="LY93" s="13"/>
      <c r="LZ93" s="13"/>
      <c r="MA93" s="13"/>
      <c r="MB93" s="13"/>
      <c r="MC93" s="13"/>
      <c r="MD93" s="13"/>
      <c r="ME93" s="13"/>
      <c r="MF93" s="13"/>
      <c r="MG93" s="13"/>
      <c r="MH93" s="13"/>
      <c r="MI93" s="13">
        <v>1</v>
      </c>
      <c r="MJ93" s="13"/>
      <c r="MK93" s="13"/>
      <c r="ML93" s="13">
        <v>2</v>
      </c>
      <c r="MM93" s="13"/>
      <c r="MN93" s="13"/>
      <c r="MO93" s="13"/>
      <c r="MP93" s="13"/>
      <c r="MQ93" s="13">
        <v>1</v>
      </c>
      <c r="MR93" s="13">
        <v>1</v>
      </c>
      <c r="MS93" s="13"/>
      <c r="MT93" s="13"/>
      <c r="MU93" s="13"/>
      <c r="MV93" s="13"/>
      <c r="MW93" s="13"/>
      <c r="MX93" s="13"/>
      <c r="MY93" s="13">
        <v>1</v>
      </c>
      <c r="MZ93" s="13"/>
      <c r="NA93" s="13"/>
      <c r="NB93" s="13"/>
      <c r="NC93" s="13"/>
      <c r="ND93" s="13"/>
      <c r="NE93" s="13"/>
      <c r="NF93" s="13"/>
      <c r="NG93" s="13"/>
      <c r="NH93" s="13"/>
      <c r="NI93" s="13"/>
      <c r="NJ93" s="60">
        <v>17</v>
      </c>
      <c r="NK93" s="13">
        <v>636</v>
      </c>
      <c r="NL93" s="448"/>
      <c r="NM93" s="448"/>
      <c r="NN93" s="448"/>
    </row>
    <row r="94" spans="1:378">
      <c r="A94" s="8" t="s">
        <v>202</v>
      </c>
      <c r="B94" s="281">
        <f t="shared" si="108"/>
        <v>9</v>
      </c>
      <c r="C94" s="281">
        <f t="shared" si="109"/>
        <v>10</v>
      </c>
      <c r="D94" s="281">
        <f t="shared" si="110"/>
        <v>26</v>
      </c>
      <c r="E94" s="281">
        <f t="shared" si="111"/>
        <v>32</v>
      </c>
      <c r="F94" s="281">
        <f t="shared" si="112"/>
        <v>77</v>
      </c>
      <c r="G94" s="281">
        <f t="shared" si="113"/>
        <v>68</v>
      </c>
      <c r="H94" s="281">
        <f t="shared" si="114"/>
        <v>53</v>
      </c>
      <c r="I94" s="281">
        <f t="shared" si="115"/>
        <v>64</v>
      </c>
      <c r="J94" s="281">
        <f t="shared" si="116"/>
        <v>54</v>
      </c>
      <c r="K94" s="281">
        <f t="shared" si="117"/>
        <v>68</v>
      </c>
      <c r="L94" s="281">
        <f t="shared" si="118"/>
        <v>42</v>
      </c>
      <c r="M94" s="281">
        <f t="shared" si="119"/>
        <v>54</v>
      </c>
      <c r="N94" s="281">
        <f t="shared" si="120"/>
        <v>28</v>
      </c>
      <c r="O94" s="281">
        <f t="shared" si="121"/>
        <v>26</v>
      </c>
      <c r="P94" s="281">
        <f t="shared" si="122"/>
        <v>17</v>
      </c>
      <c r="Q94" s="281">
        <f t="shared" si="123"/>
        <v>10</v>
      </c>
      <c r="R94" s="281">
        <f t="shared" si="124"/>
        <v>10</v>
      </c>
      <c r="S94" s="281">
        <f t="shared" si="125"/>
        <v>11</v>
      </c>
      <c r="T94" s="281">
        <f t="shared" si="126"/>
        <v>0</v>
      </c>
      <c r="U94" s="281">
        <f t="shared" si="127"/>
        <v>8</v>
      </c>
      <c r="W94" s="16" t="s">
        <v>103</v>
      </c>
      <c r="X94" s="764">
        <f t="shared" si="88"/>
        <v>6</v>
      </c>
      <c r="Y94" s="764">
        <f t="shared" si="89"/>
        <v>8</v>
      </c>
      <c r="Z94" s="764">
        <f t="shared" si="90"/>
        <v>72</v>
      </c>
      <c r="AA94" s="764">
        <f t="shared" si="91"/>
        <v>68</v>
      </c>
      <c r="AB94" s="764">
        <f t="shared" si="92"/>
        <v>125</v>
      </c>
      <c r="AC94" s="764">
        <f t="shared" si="93"/>
        <v>161</v>
      </c>
      <c r="AD94" s="764">
        <f t="shared" si="94"/>
        <v>127</v>
      </c>
      <c r="AE94" s="764">
        <f t="shared" si="95"/>
        <v>144</v>
      </c>
      <c r="AF94" s="764">
        <f t="shared" si="96"/>
        <v>111</v>
      </c>
      <c r="AG94" s="764">
        <f t="shared" si="97"/>
        <v>151</v>
      </c>
      <c r="AH94" s="764">
        <f t="shared" si="98"/>
        <v>107</v>
      </c>
      <c r="AI94" s="764">
        <f t="shared" si="99"/>
        <v>84</v>
      </c>
      <c r="AJ94" s="764">
        <f t="shared" si="100"/>
        <v>64</v>
      </c>
      <c r="AK94" s="764">
        <f t="shared" si="101"/>
        <v>63</v>
      </c>
      <c r="AL94" s="764">
        <f t="shared" si="102"/>
        <v>43</v>
      </c>
      <c r="AM94" s="764">
        <f t="shared" si="103"/>
        <v>32</v>
      </c>
      <c r="AN94" s="764">
        <f t="shared" si="104"/>
        <v>14</v>
      </c>
      <c r="AO94" s="764">
        <f t="shared" si="105"/>
        <v>27</v>
      </c>
      <c r="AP94" s="764">
        <f t="shared" si="106"/>
        <v>3</v>
      </c>
      <c r="AQ94" s="764">
        <f t="shared" si="107"/>
        <v>8</v>
      </c>
      <c r="AR94" s="764">
        <f t="shared" si="128"/>
        <v>4</v>
      </c>
      <c r="AT94" s="16" t="s">
        <v>103</v>
      </c>
      <c r="AU94" s="13"/>
      <c r="AV94" s="13">
        <v>1</v>
      </c>
      <c r="AW94" s="13">
        <v>1</v>
      </c>
      <c r="AX94" s="13"/>
      <c r="AY94" s="13">
        <v>2</v>
      </c>
      <c r="AZ94" s="13">
        <v>1</v>
      </c>
      <c r="BA94" s="13">
        <v>1</v>
      </c>
      <c r="BB94" s="13"/>
      <c r="BC94" s="13">
        <v>1</v>
      </c>
      <c r="BD94" s="13">
        <v>1</v>
      </c>
      <c r="BE94" s="13">
        <v>1</v>
      </c>
      <c r="BF94" s="13">
        <v>2</v>
      </c>
      <c r="BG94" s="13">
        <v>1</v>
      </c>
      <c r="BH94" s="13">
        <v>4</v>
      </c>
      <c r="BI94" s="13">
        <v>7</v>
      </c>
      <c r="BJ94" s="13">
        <v>2</v>
      </c>
      <c r="BK94" s="13">
        <v>10</v>
      </c>
      <c r="BL94" s="13">
        <v>10</v>
      </c>
      <c r="BM94" s="13">
        <v>13</v>
      </c>
      <c r="BN94" s="13">
        <v>18</v>
      </c>
      <c r="BO94" s="13">
        <v>10</v>
      </c>
      <c r="BP94" s="13">
        <v>17</v>
      </c>
      <c r="BQ94" s="13">
        <v>19</v>
      </c>
      <c r="BR94" s="13">
        <v>18</v>
      </c>
      <c r="BS94" s="13">
        <v>11</v>
      </c>
      <c r="BT94" s="13">
        <v>19</v>
      </c>
      <c r="BU94" s="13">
        <v>9</v>
      </c>
      <c r="BV94" s="13">
        <v>21</v>
      </c>
      <c r="BW94" s="13">
        <v>18</v>
      </c>
      <c r="BX94" s="13">
        <v>19</v>
      </c>
      <c r="BY94" s="13">
        <v>14</v>
      </c>
      <c r="BZ94" s="13">
        <v>19</v>
      </c>
      <c r="CA94" s="13">
        <v>12</v>
      </c>
      <c r="CB94" s="13">
        <v>13</v>
      </c>
      <c r="CC94" s="13">
        <v>19</v>
      </c>
      <c r="CD94" s="13">
        <v>16</v>
      </c>
      <c r="CE94" s="13">
        <v>15</v>
      </c>
      <c r="CF94" s="13">
        <v>11</v>
      </c>
      <c r="CG94" s="13">
        <v>18</v>
      </c>
      <c r="CH94" s="13">
        <v>7</v>
      </c>
      <c r="CI94" s="13">
        <v>13</v>
      </c>
      <c r="CJ94" s="13">
        <v>14</v>
      </c>
      <c r="CK94" s="13">
        <v>25</v>
      </c>
      <c r="CL94" s="13">
        <v>12</v>
      </c>
      <c r="CM94" s="13">
        <v>17</v>
      </c>
      <c r="CN94" s="13">
        <v>17</v>
      </c>
      <c r="CO94" s="13">
        <v>14</v>
      </c>
      <c r="CP94" s="13">
        <v>10</v>
      </c>
      <c r="CQ94" s="13">
        <v>10</v>
      </c>
      <c r="CR94" s="13">
        <v>19</v>
      </c>
      <c r="CS94" s="13">
        <v>8</v>
      </c>
      <c r="CT94" s="13">
        <v>6</v>
      </c>
      <c r="CU94" s="13">
        <v>10</v>
      </c>
      <c r="CV94" s="13">
        <v>4</v>
      </c>
      <c r="CW94" s="13">
        <v>8</v>
      </c>
      <c r="CX94" s="13">
        <v>9</v>
      </c>
      <c r="CY94" s="13">
        <v>12</v>
      </c>
      <c r="CZ94" s="13">
        <v>10</v>
      </c>
      <c r="DA94" s="13">
        <v>8</v>
      </c>
      <c r="DB94" s="13">
        <v>9</v>
      </c>
      <c r="DC94" s="13">
        <v>7</v>
      </c>
      <c r="DD94" s="13">
        <v>8</v>
      </c>
      <c r="DE94" s="13">
        <v>9</v>
      </c>
      <c r="DF94" s="13">
        <v>4</v>
      </c>
      <c r="DG94" s="13">
        <v>7</v>
      </c>
      <c r="DH94" s="13">
        <v>3</v>
      </c>
      <c r="DI94" s="13">
        <v>6</v>
      </c>
      <c r="DJ94" s="13">
        <v>7</v>
      </c>
      <c r="DK94" s="13">
        <v>6</v>
      </c>
      <c r="DL94" s="13">
        <v>6</v>
      </c>
      <c r="DM94" s="13">
        <v>2</v>
      </c>
      <c r="DN94" s="13">
        <v>1</v>
      </c>
      <c r="DO94" s="13">
        <v>8</v>
      </c>
      <c r="DP94" s="13">
        <v>5</v>
      </c>
      <c r="DQ94" s="13">
        <v>4</v>
      </c>
      <c r="DR94" s="13">
        <v>1</v>
      </c>
      <c r="DS94" s="13">
        <v>1</v>
      </c>
      <c r="DT94" s="13">
        <v>4</v>
      </c>
      <c r="DU94" s="13">
        <v>5</v>
      </c>
      <c r="DV94" s="13">
        <v>1</v>
      </c>
      <c r="DW94" s="13">
        <v>1</v>
      </c>
      <c r="DX94" s="13">
        <v>4</v>
      </c>
      <c r="DY94" s="13">
        <v>1</v>
      </c>
      <c r="DZ94" s="13">
        <v>6</v>
      </c>
      <c r="EA94" s="13">
        <v>5</v>
      </c>
      <c r="EB94" s="13">
        <v>3</v>
      </c>
      <c r="EC94" s="13">
        <v>1</v>
      </c>
      <c r="ED94" s="13">
        <v>2</v>
      </c>
      <c r="EE94" s="13">
        <v>3</v>
      </c>
      <c r="EF94" s="13">
        <v>1</v>
      </c>
      <c r="EG94" s="13"/>
      <c r="EH94" s="13">
        <v>1</v>
      </c>
      <c r="EI94" s="13">
        <v>2</v>
      </c>
      <c r="EJ94" s="13">
        <v>2</v>
      </c>
      <c r="EK94" s="13">
        <v>2</v>
      </c>
      <c r="EL94" s="13">
        <v>1</v>
      </c>
      <c r="EM94" s="13"/>
      <c r="EN94" s="13"/>
      <c r="EO94" s="13"/>
      <c r="EP94" s="13"/>
      <c r="EQ94" s="13"/>
      <c r="ER94" s="13"/>
      <c r="ES94" s="13"/>
      <c r="ET94" s="13"/>
      <c r="EU94" s="13"/>
      <c r="EV94" s="13"/>
      <c r="EW94" s="13"/>
      <c r="EX94" s="13"/>
      <c r="EY94" s="13"/>
      <c r="EZ94" s="13"/>
      <c r="FA94" s="60">
        <v>746</v>
      </c>
      <c r="FB94" s="13">
        <v>746</v>
      </c>
      <c r="FC94" s="16" t="s">
        <v>103</v>
      </c>
      <c r="FD94" s="13">
        <v>1</v>
      </c>
      <c r="FE94" s="13"/>
      <c r="FF94" s="13">
        <v>1</v>
      </c>
      <c r="FG94" s="13">
        <v>1</v>
      </c>
      <c r="FH94" s="13"/>
      <c r="FI94" s="13"/>
      <c r="FJ94" s="13">
        <v>2</v>
      </c>
      <c r="FK94" s="13"/>
      <c r="FL94" s="13"/>
      <c r="FM94" s="13">
        <v>1</v>
      </c>
      <c r="FN94" s="13">
        <v>1</v>
      </c>
      <c r="FO94" s="13">
        <v>1</v>
      </c>
      <c r="FP94" s="13">
        <v>8</v>
      </c>
      <c r="FQ94" s="13">
        <v>5</v>
      </c>
      <c r="FR94" s="13">
        <v>1</v>
      </c>
      <c r="FS94" s="13">
        <v>6</v>
      </c>
      <c r="FT94" s="13">
        <v>9</v>
      </c>
      <c r="FU94" s="13">
        <v>13</v>
      </c>
      <c r="FV94" s="13">
        <v>13</v>
      </c>
      <c r="FW94" s="13">
        <v>15</v>
      </c>
      <c r="FX94" s="13">
        <v>15</v>
      </c>
      <c r="FY94" s="13">
        <v>9</v>
      </c>
      <c r="FZ94" s="13">
        <v>14</v>
      </c>
      <c r="GA94" s="13">
        <v>8</v>
      </c>
      <c r="GB94" s="13">
        <v>19</v>
      </c>
      <c r="GC94" s="13">
        <v>14</v>
      </c>
      <c r="GD94" s="13">
        <v>7</v>
      </c>
      <c r="GE94" s="13">
        <v>13</v>
      </c>
      <c r="GF94" s="13">
        <v>15</v>
      </c>
      <c r="GG94" s="13">
        <v>11</v>
      </c>
      <c r="GH94" s="13">
        <v>12</v>
      </c>
      <c r="GI94" s="13">
        <v>17</v>
      </c>
      <c r="GJ94" s="13">
        <v>13</v>
      </c>
      <c r="GK94" s="13">
        <v>19</v>
      </c>
      <c r="GL94" s="13">
        <v>9</v>
      </c>
      <c r="GM94" s="13">
        <v>17</v>
      </c>
      <c r="GN94" s="13">
        <v>5</v>
      </c>
      <c r="GO94" s="13">
        <v>13</v>
      </c>
      <c r="GP94" s="13">
        <v>12</v>
      </c>
      <c r="GQ94" s="13">
        <v>10</v>
      </c>
      <c r="GR94" s="13">
        <v>8</v>
      </c>
      <c r="GS94" s="13">
        <v>10</v>
      </c>
      <c r="GT94" s="13">
        <v>23</v>
      </c>
      <c r="GU94" s="13">
        <v>9</v>
      </c>
      <c r="GV94" s="13">
        <v>10</v>
      </c>
      <c r="GW94" s="13">
        <v>9</v>
      </c>
      <c r="GX94" s="13">
        <v>10</v>
      </c>
      <c r="GY94" s="13">
        <v>11</v>
      </c>
      <c r="GZ94" s="13">
        <v>7</v>
      </c>
      <c r="HA94" s="13">
        <v>14</v>
      </c>
      <c r="HB94" s="13">
        <v>14</v>
      </c>
      <c r="HC94" s="13">
        <v>9</v>
      </c>
      <c r="HD94" s="13">
        <v>9</v>
      </c>
      <c r="HE94" s="13">
        <v>11</v>
      </c>
      <c r="HF94" s="13">
        <v>10</v>
      </c>
      <c r="HG94" s="13">
        <v>13</v>
      </c>
      <c r="HH94" s="13">
        <v>12</v>
      </c>
      <c r="HI94" s="13">
        <v>8</v>
      </c>
      <c r="HJ94" s="13">
        <v>13</v>
      </c>
      <c r="HK94" s="13">
        <v>8</v>
      </c>
      <c r="HL94" s="13">
        <v>8</v>
      </c>
      <c r="HM94" s="13">
        <v>9</v>
      </c>
      <c r="HN94" s="13">
        <v>8</v>
      </c>
      <c r="HO94" s="13">
        <v>7</v>
      </c>
      <c r="HP94" s="13">
        <v>3</v>
      </c>
      <c r="HQ94" s="13">
        <v>13</v>
      </c>
      <c r="HR94" s="13">
        <v>4</v>
      </c>
      <c r="HS94" s="13">
        <v>5</v>
      </c>
      <c r="HT94" s="13">
        <v>5</v>
      </c>
      <c r="HU94" s="13">
        <v>2</v>
      </c>
      <c r="HV94" s="13">
        <v>3</v>
      </c>
      <c r="HW94" s="13">
        <v>3</v>
      </c>
      <c r="HX94" s="13">
        <v>4</v>
      </c>
      <c r="HY94" s="13">
        <v>10</v>
      </c>
      <c r="HZ94" s="13">
        <v>6</v>
      </c>
      <c r="IA94" s="13">
        <v>2</v>
      </c>
      <c r="IB94" s="13">
        <v>3</v>
      </c>
      <c r="IC94" s="13">
        <v>4</v>
      </c>
      <c r="ID94" s="13">
        <v>6</v>
      </c>
      <c r="IE94" s="13">
        <v>2</v>
      </c>
      <c r="IF94" s="13">
        <v>1</v>
      </c>
      <c r="IG94" s="13">
        <v>1</v>
      </c>
      <c r="IH94" s="13">
        <v>3</v>
      </c>
      <c r="II94" s="13">
        <v>3</v>
      </c>
      <c r="IJ94" s="13">
        <v>2</v>
      </c>
      <c r="IK94" s="13">
        <v>1</v>
      </c>
      <c r="IL94" s="13">
        <v>1</v>
      </c>
      <c r="IM94" s="13">
        <v>1</v>
      </c>
      <c r="IN94" s="13">
        <v>1</v>
      </c>
      <c r="IO94" s="13"/>
      <c r="IP94" s="13"/>
      <c r="IQ94" s="13">
        <v>1</v>
      </c>
      <c r="IR94" s="13">
        <v>2</v>
      </c>
      <c r="IS94" s="13"/>
      <c r="IT94" s="13"/>
      <c r="IU94" s="13"/>
      <c r="IV94" s="13"/>
      <c r="IW94" s="13"/>
      <c r="IX94" s="13"/>
      <c r="IY94" s="13"/>
      <c r="IZ94" s="13"/>
      <c r="JA94" s="13"/>
      <c r="JB94" s="13"/>
      <c r="JC94" s="13"/>
      <c r="JD94" s="13"/>
      <c r="JE94" s="13"/>
      <c r="JF94" s="60">
        <v>672</v>
      </c>
      <c r="JG94" s="13"/>
      <c r="JH94" s="13"/>
      <c r="JI94" s="13"/>
      <c r="JJ94" s="13"/>
      <c r="JK94" s="13"/>
      <c r="JL94" s="13"/>
      <c r="JM94" s="13"/>
      <c r="JN94" s="13"/>
      <c r="JO94" s="13"/>
      <c r="JP94" s="13"/>
      <c r="JQ94" s="13"/>
      <c r="JR94" s="13"/>
      <c r="JS94" s="13"/>
      <c r="JT94" s="13"/>
      <c r="JU94" s="13"/>
      <c r="JV94" s="13"/>
      <c r="JW94" s="13"/>
      <c r="JX94" s="13"/>
      <c r="JY94" s="13"/>
      <c r="JZ94" s="13"/>
      <c r="KA94" s="13"/>
      <c r="KB94" s="13"/>
      <c r="KC94" s="13"/>
      <c r="KD94" s="13"/>
      <c r="KE94" s="13"/>
      <c r="KF94" s="13"/>
      <c r="KG94" s="13"/>
      <c r="KH94" s="13"/>
      <c r="KI94" s="13"/>
      <c r="KJ94" s="13"/>
      <c r="KK94" s="13"/>
      <c r="KL94" s="13"/>
      <c r="KM94" s="13"/>
      <c r="KN94" s="13"/>
      <c r="KO94" s="13"/>
      <c r="KP94" s="13">
        <v>1</v>
      </c>
      <c r="KQ94" s="13"/>
      <c r="KR94" s="13"/>
      <c r="KS94" s="13"/>
      <c r="KT94" s="13"/>
      <c r="KU94" s="13"/>
      <c r="KV94" s="13"/>
      <c r="KW94" s="13"/>
      <c r="KX94" s="13"/>
      <c r="KY94" s="13"/>
      <c r="KZ94" s="13"/>
      <c r="LA94" s="13"/>
      <c r="LB94" s="13"/>
      <c r="LC94" s="13"/>
      <c r="LD94" s="13"/>
      <c r="LE94" s="13"/>
      <c r="LF94" s="13"/>
      <c r="LG94" s="13"/>
      <c r="LH94" s="13"/>
      <c r="LI94" s="13"/>
      <c r="LJ94" s="13"/>
      <c r="LK94" s="13"/>
      <c r="LL94" s="13"/>
      <c r="LM94" s="13"/>
      <c r="LN94" s="13"/>
      <c r="LO94" s="13"/>
      <c r="LP94" s="13"/>
      <c r="LQ94" s="13"/>
      <c r="LR94" s="13"/>
      <c r="LS94" s="13"/>
      <c r="LT94" s="13"/>
      <c r="LU94" s="13"/>
      <c r="LV94" s="13"/>
      <c r="LW94" s="13"/>
      <c r="LX94" s="13"/>
      <c r="LY94" s="13"/>
      <c r="LZ94" s="13"/>
      <c r="MA94" s="13"/>
      <c r="MB94" s="13"/>
      <c r="MC94" s="13"/>
      <c r="MD94" s="13"/>
      <c r="ME94" s="13"/>
      <c r="MF94" s="13"/>
      <c r="MG94" s="13"/>
      <c r="MH94" s="13"/>
      <c r="MI94" s="13"/>
      <c r="MJ94" s="13"/>
      <c r="MK94" s="13">
        <v>1</v>
      </c>
      <c r="ML94" s="13"/>
      <c r="MM94" s="13">
        <v>1</v>
      </c>
      <c r="MN94" s="13"/>
      <c r="MO94" s="13">
        <v>1</v>
      </c>
      <c r="MP94" s="13"/>
      <c r="MQ94" s="13"/>
      <c r="MR94" s="13"/>
      <c r="MS94" s="13"/>
      <c r="MT94" s="13"/>
      <c r="MU94" s="13"/>
      <c r="MV94" s="13"/>
      <c r="MW94" s="13"/>
      <c r="MX94" s="13"/>
      <c r="MY94" s="13"/>
      <c r="MZ94" s="13"/>
      <c r="NA94" s="13"/>
      <c r="NB94" s="13"/>
      <c r="NC94" s="13"/>
      <c r="ND94" s="13"/>
      <c r="NE94" s="13"/>
      <c r="NF94" s="13"/>
      <c r="NG94" s="13"/>
      <c r="NH94" s="13"/>
      <c r="NI94" s="13"/>
      <c r="NJ94" s="60">
        <v>4</v>
      </c>
      <c r="NK94" s="13">
        <v>676</v>
      </c>
      <c r="NL94" s="448"/>
      <c r="NM94" s="448"/>
      <c r="NN94" s="448"/>
    </row>
    <row r="95" spans="1:378">
      <c r="A95" s="9" t="s">
        <v>106</v>
      </c>
      <c r="B95" s="281">
        <f t="shared" si="108"/>
        <v>119</v>
      </c>
      <c r="C95" s="281">
        <f t="shared" si="109"/>
        <v>95</v>
      </c>
      <c r="D95" s="281">
        <f t="shared" si="110"/>
        <v>354</v>
      </c>
      <c r="E95" s="281">
        <f t="shared" si="111"/>
        <v>398</v>
      </c>
      <c r="F95" s="281">
        <f t="shared" si="112"/>
        <v>1469</v>
      </c>
      <c r="G95" s="281">
        <f t="shared" si="113"/>
        <v>1436</v>
      </c>
      <c r="H95" s="281">
        <f t="shared" si="114"/>
        <v>1715</v>
      </c>
      <c r="I95" s="281">
        <f t="shared" si="115"/>
        <v>1468</v>
      </c>
      <c r="J95" s="281">
        <f t="shared" si="116"/>
        <v>1410</v>
      </c>
      <c r="K95" s="281">
        <f t="shared" si="117"/>
        <v>1270</v>
      </c>
      <c r="L95" s="281">
        <f t="shared" si="118"/>
        <v>969</v>
      </c>
      <c r="M95" s="281">
        <f t="shared" si="119"/>
        <v>907</v>
      </c>
      <c r="N95" s="281">
        <f t="shared" si="120"/>
        <v>548</v>
      </c>
      <c r="O95" s="281">
        <f t="shared" si="121"/>
        <v>512</v>
      </c>
      <c r="P95" s="281">
        <f t="shared" si="122"/>
        <v>303</v>
      </c>
      <c r="Q95" s="281">
        <f t="shared" si="123"/>
        <v>261</v>
      </c>
      <c r="R95" s="281">
        <f t="shared" si="124"/>
        <v>111</v>
      </c>
      <c r="S95" s="281">
        <f t="shared" si="125"/>
        <v>148</v>
      </c>
      <c r="T95" s="281">
        <f t="shared" si="126"/>
        <v>19</v>
      </c>
      <c r="U95" s="281">
        <f t="shared" si="127"/>
        <v>59</v>
      </c>
      <c r="W95" s="16" t="s">
        <v>201</v>
      </c>
      <c r="X95" s="764">
        <f t="shared" si="88"/>
        <v>4</v>
      </c>
      <c r="Y95" s="764">
        <f t="shared" si="89"/>
        <v>3</v>
      </c>
      <c r="Z95" s="764">
        <f t="shared" si="90"/>
        <v>5</v>
      </c>
      <c r="AA95" s="764">
        <f t="shared" si="91"/>
        <v>12</v>
      </c>
      <c r="AB95" s="764">
        <f t="shared" si="92"/>
        <v>20</v>
      </c>
      <c r="AC95" s="764">
        <f t="shared" si="93"/>
        <v>11</v>
      </c>
      <c r="AD95" s="764">
        <f t="shared" si="94"/>
        <v>22</v>
      </c>
      <c r="AE95" s="764">
        <f t="shared" si="95"/>
        <v>26</v>
      </c>
      <c r="AF95" s="764">
        <f t="shared" si="96"/>
        <v>16</v>
      </c>
      <c r="AG95" s="764">
        <f t="shared" si="97"/>
        <v>20</v>
      </c>
      <c r="AH95" s="764">
        <f t="shared" si="98"/>
        <v>12</v>
      </c>
      <c r="AI95" s="764">
        <f t="shared" si="99"/>
        <v>12</v>
      </c>
      <c r="AJ95" s="764">
        <f t="shared" si="100"/>
        <v>9</v>
      </c>
      <c r="AK95" s="764">
        <f t="shared" si="101"/>
        <v>4</v>
      </c>
      <c r="AL95" s="764">
        <f t="shared" si="102"/>
        <v>5</v>
      </c>
      <c r="AM95" s="764">
        <f t="shared" si="103"/>
        <v>5</v>
      </c>
      <c r="AN95" s="764">
        <f t="shared" si="104"/>
        <v>2</v>
      </c>
      <c r="AO95" s="764">
        <f t="shared" si="105"/>
        <v>5</v>
      </c>
      <c r="AP95" s="764">
        <f t="shared" si="106"/>
        <v>0</v>
      </c>
      <c r="AQ95" s="764">
        <f t="shared" si="107"/>
        <v>0</v>
      </c>
      <c r="AR95" s="764">
        <f t="shared" si="128"/>
        <v>3</v>
      </c>
      <c r="AT95" s="16" t="s">
        <v>201</v>
      </c>
      <c r="AU95" s="13"/>
      <c r="AV95" s="13"/>
      <c r="AW95" s="13">
        <v>1</v>
      </c>
      <c r="AX95" s="13">
        <v>1</v>
      </c>
      <c r="AY95" s="13"/>
      <c r="AZ95" s="13"/>
      <c r="BA95" s="13"/>
      <c r="BB95" s="13"/>
      <c r="BC95" s="13"/>
      <c r="BD95" s="13">
        <v>1</v>
      </c>
      <c r="BE95" s="13"/>
      <c r="BF95" s="13"/>
      <c r="BG95" s="13">
        <v>1</v>
      </c>
      <c r="BH95" s="13">
        <v>2</v>
      </c>
      <c r="BI95" s="13"/>
      <c r="BJ95" s="13">
        <v>2</v>
      </c>
      <c r="BK95" s="13">
        <v>1</v>
      </c>
      <c r="BL95" s="13">
        <v>1</v>
      </c>
      <c r="BM95" s="13">
        <v>3</v>
      </c>
      <c r="BN95" s="13">
        <v>2</v>
      </c>
      <c r="BO95" s="13"/>
      <c r="BP95" s="13">
        <v>1</v>
      </c>
      <c r="BQ95" s="13">
        <v>1</v>
      </c>
      <c r="BR95" s="13"/>
      <c r="BS95" s="13">
        <v>3</v>
      </c>
      <c r="BT95" s="13">
        <v>1</v>
      </c>
      <c r="BU95" s="13">
        <v>1</v>
      </c>
      <c r="BV95" s="13">
        <v>2</v>
      </c>
      <c r="BW95" s="13">
        <v>2</v>
      </c>
      <c r="BX95" s="13"/>
      <c r="BY95" s="13">
        <v>1</v>
      </c>
      <c r="BZ95" s="13">
        <v>5</v>
      </c>
      <c r="CA95" s="13">
        <v>2</v>
      </c>
      <c r="CB95" s="13">
        <v>2</v>
      </c>
      <c r="CC95" s="13">
        <v>2</v>
      </c>
      <c r="CD95" s="13">
        <v>3</v>
      </c>
      <c r="CE95" s="13">
        <v>7</v>
      </c>
      <c r="CF95" s="13">
        <v>2</v>
      </c>
      <c r="CG95" s="13"/>
      <c r="CH95" s="13">
        <v>2</v>
      </c>
      <c r="CI95" s="13"/>
      <c r="CJ95" s="13">
        <v>5</v>
      </c>
      <c r="CK95" s="13">
        <v>1</v>
      </c>
      <c r="CL95" s="13">
        <v>3</v>
      </c>
      <c r="CM95" s="13"/>
      <c r="CN95" s="13">
        <v>3</v>
      </c>
      <c r="CO95" s="13">
        <v>1</v>
      </c>
      <c r="CP95" s="13">
        <v>2</v>
      </c>
      <c r="CQ95" s="13">
        <v>4</v>
      </c>
      <c r="CR95" s="13">
        <v>1</v>
      </c>
      <c r="CS95" s="13"/>
      <c r="CT95" s="13"/>
      <c r="CU95" s="13">
        <v>2</v>
      </c>
      <c r="CV95" s="13">
        <v>3</v>
      </c>
      <c r="CW95" s="13">
        <v>2</v>
      </c>
      <c r="CX95" s="13"/>
      <c r="CY95" s="13"/>
      <c r="CZ95" s="13">
        <v>2</v>
      </c>
      <c r="DA95" s="13">
        <v>3</v>
      </c>
      <c r="DB95" s="13"/>
      <c r="DC95" s="13"/>
      <c r="DD95" s="13"/>
      <c r="DE95" s="13">
        <v>1</v>
      </c>
      <c r="DF95" s="13"/>
      <c r="DG95" s="13"/>
      <c r="DH95" s="13"/>
      <c r="DI95" s="13">
        <v>2</v>
      </c>
      <c r="DJ95" s="13"/>
      <c r="DK95" s="13"/>
      <c r="DL95" s="13">
        <v>1</v>
      </c>
      <c r="DM95" s="13">
        <v>1</v>
      </c>
      <c r="DN95" s="13"/>
      <c r="DO95" s="13"/>
      <c r="DP95" s="13">
        <v>1</v>
      </c>
      <c r="DQ95" s="13"/>
      <c r="DR95" s="13">
        <v>1</v>
      </c>
      <c r="DS95" s="13">
        <v>1</v>
      </c>
      <c r="DT95" s="13"/>
      <c r="DU95" s="13">
        <v>1</v>
      </c>
      <c r="DV95" s="13"/>
      <c r="DW95" s="13"/>
      <c r="DX95" s="13"/>
      <c r="DY95" s="13">
        <v>2</v>
      </c>
      <c r="DZ95" s="13"/>
      <c r="EA95" s="13"/>
      <c r="EB95" s="13">
        <v>2</v>
      </c>
      <c r="EC95" s="13">
        <v>1</v>
      </c>
      <c r="ED95" s="13"/>
      <c r="EE95" s="13"/>
      <c r="EF95" s="13"/>
      <c r="EG95" s="13"/>
      <c r="EH95" s="13"/>
      <c r="EI95" s="13"/>
      <c r="EJ95" s="13"/>
      <c r="EK95" s="13"/>
      <c r="EL95" s="13"/>
      <c r="EM95" s="13"/>
      <c r="EN95" s="13"/>
      <c r="EO95" s="13"/>
      <c r="EP95" s="13"/>
      <c r="EQ95" s="13"/>
      <c r="ER95" s="13"/>
      <c r="ES95" s="13"/>
      <c r="ET95" s="13"/>
      <c r="EU95" s="13"/>
      <c r="EV95" s="13"/>
      <c r="EW95" s="13"/>
      <c r="EX95" s="13"/>
      <c r="EY95" s="13"/>
      <c r="EZ95" s="13"/>
      <c r="FA95" s="60">
        <v>98</v>
      </c>
      <c r="FB95" s="13">
        <v>98</v>
      </c>
      <c r="FC95" s="16" t="s">
        <v>201</v>
      </c>
      <c r="FD95" s="13"/>
      <c r="FE95" s="13">
        <v>2</v>
      </c>
      <c r="FF95" s="13"/>
      <c r="FG95" s="13">
        <v>1</v>
      </c>
      <c r="FH95" s="13"/>
      <c r="FI95" s="13"/>
      <c r="FJ95" s="13">
        <v>1</v>
      </c>
      <c r="FK95" s="13"/>
      <c r="FL95" s="13"/>
      <c r="FM95" s="13"/>
      <c r="FN95" s="13"/>
      <c r="FO95" s="13"/>
      <c r="FP95" s="13"/>
      <c r="FQ95" s="13"/>
      <c r="FR95" s="13"/>
      <c r="FS95" s="13"/>
      <c r="FT95" s="13">
        <v>1</v>
      </c>
      <c r="FU95" s="13">
        <v>3</v>
      </c>
      <c r="FV95" s="13">
        <v>1</v>
      </c>
      <c r="FW95" s="13"/>
      <c r="FX95" s="13">
        <v>3</v>
      </c>
      <c r="FY95" s="13"/>
      <c r="FZ95" s="13">
        <v>1</v>
      </c>
      <c r="GA95" s="13">
        <v>2</v>
      </c>
      <c r="GB95" s="13">
        <v>2</v>
      </c>
      <c r="GC95" s="13">
        <v>3</v>
      </c>
      <c r="GD95" s="13">
        <v>4</v>
      </c>
      <c r="GE95" s="13">
        <v>3</v>
      </c>
      <c r="GF95" s="13"/>
      <c r="GG95" s="13">
        <v>2</v>
      </c>
      <c r="GH95" s="13">
        <v>1</v>
      </c>
      <c r="GI95" s="13">
        <v>2</v>
      </c>
      <c r="GJ95" s="13">
        <v>3</v>
      </c>
      <c r="GK95" s="13">
        <v>3</v>
      </c>
      <c r="GL95" s="13">
        <v>1</v>
      </c>
      <c r="GM95" s="13">
        <v>1</v>
      </c>
      <c r="GN95" s="13">
        <v>4</v>
      </c>
      <c r="GO95" s="13">
        <v>3</v>
      </c>
      <c r="GP95" s="13">
        <v>3</v>
      </c>
      <c r="GQ95" s="13">
        <v>1</v>
      </c>
      <c r="GR95" s="13">
        <v>2</v>
      </c>
      <c r="GS95" s="13">
        <v>2</v>
      </c>
      <c r="GT95" s="13">
        <v>5</v>
      </c>
      <c r="GU95" s="13"/>
      <c r="GV95" s="13"/>
      <c r="GW95" s="13">
        <v>2</v>
      </c>
      <c r="GX95" s="13">
        <v>2</v>
      </c>
      <c r="GY95" s="13">
        <v>2</v>
      </c>
      <c r="GZ95" s="13">
        <v>1</v>
      </c>
      <c r="HA95" s="13"/>
      <c r="HB95" s="13">
        <v>1</v>
      </c>
      <c r="HC95" s="13">
        <v>2</v>
      </c>
      <c r="HD95" s="13">
        <v>2</v>
      </c>
      <c r="HE95" s="13">
        <v>1</v>
      </c>
      <c r="HF95" s="13">
        <v>1</v>
      </c>
      <c r="HG95" s="13"/>
      <c r="HH95" s="13">
        <v>1</v>
      </c>
      <c r="HI95" s="13">
        <v>1</v>
      </c>
      <c r="HJ95" s="13">
        <v>2</v>
      </c>
      <c r="HK95" s="13">
        <v>1</v>
      </c>
      <c r="HL95" s="13">
        <v>1</v>
      </c>
      <c r="HM95" s="13"/>
      <c r="HN95" s="13"/>
      <c r="HO95" s="13"/>
      <c r="HP95" s="13"/>
      <c r="HQ95" s="13">
        <v>2</v>
      </c>
      <c r="HR95" s="13">
        <v>1</v>
      </c>
      <c r="HS95" s="13">
        <v>1</v>
      </c>
      <c r="HT95" s="13">
        <v>2</v>
      </c>
      <c r="HU95" s="13">
        <v>2</v>
      </c>
      <c r="HV95" s="13"/>
      <c r="HW95" s="13">
        <v>2</v>
      </c>
      <c r="HX95" s="13"/>
      <c r="HY95" s="13">
        <v>1</v>
      </c>
      <c r="HZ95" s="13"/>
      <c r="IA95" s="13"/>
      <c r="IB95" s="13"/>
      <c r="IC95" s="13">
        <v>1</v>
      </c>
      <c r="ID95" s="13">
        <v>1</v>
      </c>
      <c r="IE95" s="13"/>
      <c r="IF95" s="13">
        <v>1</v>
      </c>
      <c r="IG95" s="13"/>
      <c r="IH95" s="13"/>
      <c r="II95" s="13"/>
      <c r="IJ95" s="13"/>
      <c r="IK95" s="13">
        <v>1</v>
      </c>
      <c r="IL95" s="13"/>
      <c r="IM95" s="13"/>
      <c r="IN95" s="13"/>
      <c r="IO95" s="13"/>
      <c r="IP95" s="13"/>
      <c r="IQ95" s="13"/>
      <c r="IR95" s="13"/>
      <c r="IS95" s="13"/>
      <c r="IT95" s="13"/>
      <c r="IU95" s="13"/>
      <c r="IV95" s="13"/>
      <c r="IW95" s="13"/>
      <c r="IX95" s="13"/>
      <c r="IY95" s="13"/>
      <c r="IZ95" s="13"/>
      <c r="JA95" s="13"/>
      <c r="JB95" s="13"/>
      <c r="JC95" s="13"/>
      <c r="JD95" s="13"/>
      <c r="JE95" s="13"/>
      <c r="JF95" s="60">
        <v>95</v>
      </c>
      <c r="JG95" s="13"/>
      <c r="JH95" s="13"/>
      <c r="JI95" s="13"/>
      <c r="JJ95" s="13"/>
      <c r="JK95" s="13"/>
      <c r="JL95" s="13">
        <v>1</v>
      </c>
      <c r="JM95" s="13"/>
      <c r="JN95" s="13"/>
      <c r="JO95" s="13"/>
      <c r="JP95" s="13"/>
      <c r="JQ95" s="13"/>
      <c r="JR95" s="13"/>
      <c r="JS95" s="13"/>
      <c r="JT95" s="13"/>
      <c r="JU95" s="13"/>
      <c r="JV95" s="13"/>
      <c r="JW95" s="13"/>
      <c r="JX95" s="13"/>
      <c r="JY95" s="13"/>
      <c r="JZ95" s="13"/>
      <c r="KA95" s="13"/>
      <c r="KB95" s="13"/>
      <c r="KC95" s="13"/>
      <c r="KD95" s="13"/>
      <c r="KE95" s="13"/>
      <c r="KF95" s="13"/>
      <c r="KG95" s="13"/>
      <c r="KH95" s="13"/>
      <c r="KI95" s="13"/>
      <c r="KJ95" s="13"/>
      <c r="KK95" s="13"/>
      <c r="KL95" s="13"/>
      <c r="KM95" s="13"/>
      <c r="KN95" s="13"/>
      <c r="KO95" s="13"/>
      <c r="KP95" s="13"/>
      <c r="KQ95" s="13"/>
      <c r="KR95" s="13">
        <v>2</v>
      </c>
      <c r="KS95" s="13"/>
      <c r="KT95" s="13"/>
      <c r="KU95" s="13"/>
      <c r="KV95" s="13"/>
      <c r="KW95" s="13"/>
      <c r="KX95" s="13"/>
      <c r="KY95" s="13"/>
      <c r="KZ95" s="13"/>
      <c r="LA95" s="13"/>
      <c r="LB95" s="13"/>
      <c r="LC95" s="13"/>
      <c r="LD95" s="13"/>
      <c r="LE95" s="13"/>
      <c r="LF95" s="13"/>
      <c r="LG95" s="13"/>
      <c r="LH95" s="13"/>
      <c r="LI95" s="13"/>
      <c r="LJ95" s="13"/>
      <c r="LK95" s="13"/>
      <c r="LL95" s="13"/>
      <c r="LM95" s="13"/>
      <c r="LN95" s="13"/>
      <c r="LO95" s="13"/>
      <c r="LP95" s="13"/>
      <c r="LQ95" s="13"/>
      <c r="LR95" s="13"/>
      <c r="LS95" s="13"/>
      <c r="LT95" s="13"/>
      <c r="LU95" s="13"/>
      <c r="LV95" s="13"/>
      <c r="LW95" s="13"/>
      <c r="LX95" s="13"/>
      <c r="LY95" s="13"/>
      <c r="LZ95" s="13"/>
      <c r="MA95" s="13"/>
      <c r="MB95" s="13"/>
      <c r="MC95" s="13"/>
      <c r="MD95" s="13"/>
      <c r="ME95" s="13"/>
      <c r="MF95" s="13"/>
      <c r="MG95" s="13"/>
      <c r="MH95" s="13"/>
      <c r="MI95" s="13"/>
      <c r="MJ95" s="13"/>
      <c r="MK95" s="13"/>
      <c r="ML95" s="13"/>
      <c r="MM95" s="13"/>
      <c r="MN95" s="13"/>
      <c r="MO95" s="13"/>
      <c r="MP95" s="13"/>
      <c r="MQ95" s="13"/>
      <c r="MR95" s="13"/>
      <c r="MS95" s="13"/>
      <c r="MT95" s="13"/>
      <c r="MU95" s="13"/>
      <c r="MV95" s="13"/>
      <c r="MW95" s="13"/>
      <c r="MX95" s="13"/>
      <c r="MY95" s="13"/>
      <c r="MZ95" s="13"/>
      <c r="NA95" s="13"/>
      <c r="NB95" s="13"/>
      <c r="NC95" s="13"/>
      <c r="ND95" s="13"/>
      <c r="NE95" s="13"/>
      <c r="NF95" s="13"/>
      <c r="NG95" s="13"/>
      <c r="NH95" s="13"/>
      <c r="NI95" s="13"/>
      <c r="NJ95" s="60">
        <v>3</v>
      </c>
      <c r="NK95" s="13">
        <v>98</v>
      </c>
      <c r="NL95" s="448"/>
      <c r="NM95" s="448"/>
      <c r="NN95" s="448"/>
    </row>
    <row r="96" spans="1:378">
      <c r="A96" s="9" t="s">
        <v>203</v>
      </c>
      <c r="B96" s="281">
        <f t="shared" si="108"/>
        <v>146</v>
      </c>
      <c r="C96" s="281">
        <f t="shared" si="109"/>
        <v>106</v>
      </c>
      <c r="D96" s="281">
        <f t="shared" si="110"/>
        <v>407</v>
      </c>
      <c r="E96" s="281">
        <f t="shared" si="111"/>
        <v>467</v>
      </c>
      <c r="F96" s="281">
        <f t="shared" si="112"/>
        <v>1377</v>
      </c>
      <c r="G96" s="281">
        <f t="shared" si="113"/>
        <v>1441</v>
      </c>
      <c r="H96" s="281">
        <f t="shared" si="114"/>
        <v>1419</v>
      </c>
      <c r="I96" s="281">
        <f t="shared" si="115"/>
        <v>1438</v>
      </c>
      <c r="J96" s="281">
        <f t="shared" si="116"/>
        <v>1340</v>
      </c>
      <c r="K96" s="281">
        <f t="shared" si="117"/>
        <v>1334</v>
      </c>
      <c r="L96" s="281">
        <f t="shared" si="118"/>
        <v>1036</v>
      </c>
      <c r="M96" s="281">
        <f t="shared" si="119"/>
        <v>981</v>
      </c>
      <c r="N96" s="281">
        <f t="shared" si="120"/>
        <v>589</v>
      </c>
      <c r="O96" s="281">
        <f t="shared" si="121"/>
        <v>535</v>
      </c>
      <c r="P96" s="281">
        <f t="shared" si="122"/>
        <v>317</v>
      </c>
      <c r="Q96" s="281">
        <f t="shared" si="123"/>
        <v>272</v>
      </c>
      <c r="R96" s="281">
        <f t="shared" si="124"/>
        <v>132</v>
      </c>
      <c r="S96" s="281">
        <f t="shared" si="125"/>
        <v>154</v>
      </c>
      <c r="T96" s="281">
        <f t="shared" si="126"/>
        <v>17</v>
      </c>
      <c r="U96" s="281">
        <f t="shared" si="127"/>
        <v>78</v>
      </c>
      <c r="W96" s="16" t="s">
        <v>202</v>
      </c>
      <c r="X96" s="764">
        <f t="shared" si="88"/>
        <v>9</v>
      </c>
      <c r="Y96" s="764">
        <f t="shared" si="89"/>
        <v>10</v>
      </c>
      <c r="Z96" s="764">
        <f t="shared" si="90"/>
        <v>26</v>
      </c>
      <c r="AA96" s="764">
        <f t="shared" si="91"/>
        <v>32</v>
      </c>
      <c r="AB96" s="764">
        <f t="shared" si="92"/>
        <v>77</v>
      </c>
      <c r="AC96" s="764">
        <f t="shared" si="93"/>
        <v>68</v>
      </c>
      <c r="AD96" s="764">
        <f t="shared" si="94"/>
        <v>53</v>
      </c>
      <c r="AE96" s="764">
        <f t="shared" si="95"/>
        <v>64</v>
      </c>
      <c r="AF96" s="764">
        <f t="shared" si="96"/>
        <v>54</v>
      </c>
      <c r="AG96" s="764">
        <f t="shared" si="97"/>
        <v>68</v>
      </c>
      <c r="AH96" s="764">
        <f t="shared" si="98"/>
        <v>42</v>
      </c>
      <c r="AI96" s="764">
        <f t="shared" si="99"/>
        <v>54</v>
      </c>
      <c r="AJ96" s="764">
        <f t="shared" si="100"/>
        <v>28</v>
      </c>
      <c r="AK96" s="764">
        <f t="shared" si="101"/>
        <v>26</v>
      </c>
      <c r="AL96" s="764">
        <f t="shared" si="102"/>
        <v>17</v>
      </c>
      <c r="AM96" s="764">
        <f t="shared" si="103"/>
        <v>10</v>
      </c>
      <c r="AN96" s="764">
        <f t="shared" si="104"/>
        <v>10</v>
      </c>
      <c r="AO96" s="764">
        <f t="shared" si="105"/>
        <v>11</v>
      </c>
      <c r="AP96" s="764">
        <f t="shared" si="106"/>
        <v>0</v>
      </c>
      <c r="AQ96" s="764">
        <f t="shared" si="107"/>
        <v>8</v>
      </c>
      <c r="AR96" s="764">
        <f t="shared" si="128"/>
        <v>6</v>
      </c>
      <c r="AT96" s="16" t="s">
        <v>202</v>
      </c>
      <c r="AU96" s="13">
        <v>2</v>
      </c>
      <c r="AV96" s="13">
        <v>3</v>
      </c>
      <c r="AW96" s="13">
        <v>2</v>
      </c>
      <c r="AX96" s="13"/>
      <c r="AY96" s="13"/>
      <c r="AZ96" s="13"/>
      <c r="BA96" s="13"/>
      <c r="BB96" s="13"/>
      <c r="BC96" s="13">
        <v>2</v>
      </c>
      <c r="BD96" s="13">
        <v>1</v>
      </c>
      <c r="BE96" s="13">
        <v>2</v>
      </c>
      <c r="BF96" s="13">
        <v>1</v>
      </c>
      <c r="BG96" s="13">
        <v>1</v>
      </c>
      <c r="BH96" s="13">
        <v>5</v>
      </c>
      <c r="BI96" s="13">
        <v>1</v>
      </c>
      <c r="BJ96" s="13">
        <v>3</v>
      </c>
      <c r="BK96" s="13">
        <v>6</v>
      </c>
      <c r="BL96" s="13">
        <v>8</v>
      </c>
      <c r="BM96" s="13">
        <v>2</v>
      </c>
      <c r="BN96" s="13">
        <v>3</v>
      </c>
      <c r="BO96" s="13">
        <v>5</v>
      </c>
      <c r="BP96" s="13">
        <v>12</v>
      </c>
      <c r="BQ96" s="13">
        <v>6</v>
      </c>
      <c r="BR96" s="13">
        <v>14</v>
      </c>
      <c r="BS96" s="13">
        <v>5</v>
      </c>
      <c r="BT96" s="13">
        <v>5</v>
      </c>
      <c r="BU96" s="13">
        <v>6</v>
      </c>
      <c r="BV96" s="13">
        <v>5</v>
      </c>
      <c r="BW96" s="13">
        <v>5</v>
      </c>
      <c r="BX96" s="13">
        <v>5</v>
      </c>
      <c r="BY96" s="13">
        <v>7</v>
      </c>
      <c r="BZ96" s="13">
        <v>8</v>
      </c>
      <c r="CA96" s="13">
        <v>3</v>
      </c>
      <c r="CB96" s="13">
        <v>8</v>
      </c>
      <c r="CC96" s="13">
        <v>7</v>
      </c>
      <c r="CD96" s="13">
        <v>4</v>
      </c>
      <c r="CE96" s="13">
        <v>3</v>
      </c>
      <c r="CF96" s="13">
        <v>7</v>
      </c>
      <c r="CG96" s="13">
        <v>9</v>
      </c>
      <c r="CH96" s="13">
        <v>8</v>
      </c>
      <c r="CI96" s="13">
        <v>13</v>
      </c>
      <c r="CJ96" s="13">
        <v>3</v>
      </c>
      <c r="CK96" s="13">
        <v>4</v>
      </c>
      <c r="CL96" s="13">
        <v>8</v>
      </c>
      <c r="CM96" s="13">
        <v>5</v>
      </c>
      <c r="CN96" s="13">
        <v>10</v>
      </c>
      <c r="CO96" s="13">
        <v>8</v>
      </c>
      <c r="CP96" s="13">
        <v>4</v>
      </c>
      <c r="CQ96" s="13">
        <v>6</v>
      </c>
      <c r="CR96" s="13">
        <v>7</v>
      </c>
      <c r="CS96" s="13">
        <v>12</v>
      </c>
      <c r="CT96" s="13">
        <v>8</v>
      </c>
      <c r="CU96" s="13">
        <v>4</v>
      </c>
      <c r="CV96" s="13">
        <v>6</v>
      </c>
      <c r="CW96" s="13">
        <v>2</v>
      </c>
      <c r="CX96" s="13">
        <v>2</v>
      </c>
      <c r="CY96" s="13">
        <v>6</v>
      </c>
      <c r="CZ96" s="13">
        <v>4</v>
      </c>
      <c r="DA96" s="13">
        <v>6</v>
      </c>
      <c r="DB96" s="13">
        <v>4</v>
      </c>
      <c r="DC96" s="13">
        <v>4</v>
      </c>
      <c r="DD96" s="13">
        <v>6</v>
      </c>
      <c r="DE96" s="13">
        <v>3</v>
      </c>
      <c r="DF96" s="13">
        <v>2</v>
      </c>
      <c r="DG96" s="13">
        <v>2</v>
      </c>
      <c r="DH96" s="13">
        <v>3</v>
      </c>
      <c r="DI96" s="13">
        <v>1</v>
      </c>
      <c r="DJ96" s="13">
        <v>2</v>
      </c>
      <c r="DK96" s="13">
        <v>1</v>
      </c>
      <c r="DL96" s="13">
        <v>2</v>
      </c>
      <c r="DM96" s="13"/>
      <c r="DN96" s="13">
        <v>1</v>
      </c>
      <c r="DO96" s="13">
        <v>3</v>
      </c>
      <c r="DP96" s="13">
        <v>1</v>
      </c>
      <c r="DQ96" s="13">
        <v>1</v>
      </c>
      <c r="DR96" s="13">
        <v>2</v>
      </c>
      <c r="DS96" s="13"/>
      <c r="DT96" s="13"/>
      <c r="DU96" s="13"/>
      <c r="DV96" s="13">
        <v>2</v>
      </c>
      <c r="DW96" s="13">
        <v>3</v>
      </c>
      <c r="DX96" s="13"/>
      <c r="DY96" s="13"/>
      <c r="DZ96" s="13">
        <v>1</v>
      </c>
      <c r="EA96" s="13">
        <v>2</v>
      </c>
      <c r="EB96" s="13"/>
      <c r="EC96" s="13">
        <v>3</v>
      </c>
      <c r="ED96" s="13">
        <v>1</v>
      </c>
      <c r="EE96" s="13"/>
      <c r="EF96" s="13">
        <v>1</v>
      </c>
      <c r="EG96" s="13">
        <v>1</v>
      </c>
      <c r="EH96" s="13">
        <v>2</v>
      </c>
      <c r="EI96" s="13">
        <v>2</v>
      </c>
      <c r="EJ96" s="13">
        <v>1</v>
      </c>
      <c r="EK96" s="13"/>
      <c r="EL96" s="13">
        <v>1</v>
      </c>
      <c r="EM96" s="13"/>
      <c r="EN96" s="13"/>
      <c r="EO96" s="13"/>
      <c r="EP96" s="13">
        <v>1</v>
      </c>
      <c r="EQ96" s="13"/>
      <c r="ER96" s="13"/>
      <c r="ES96" s="13"/>
      <c r="ET96" s="13"/>
      <c r="EU96" s="13"/>
      <c r="EV96" s="13"/>
      <c r="EW96" s="13"/>
      <c r="EX96" s="13"/>
      <c r="EY96" s="13"/>
      <c r="EZ96" s="13"/>
      <c r="FA96" s="60">
        <v>351</v>
      </c>
      <c r="FB96" s="13">
        <v>351</v>
      </c>
      <c r="FC96" s="16" t="s">
        <v>202</v>
      </c>
      <c r="FD96" s="13"/>
      <c r="FE96" s="13">
        <v>1</v>
      </c>
      <c r="FF96" s="13"/>
      <c r="FG96" s="13">
        <v>3</v>
      </c>
      <c r="FH96" s="13">
        <v>1</v>
      </c>
      <c r="FI96" s="13">
        <v>3</v>
      </c>
      <c r="FJ96" s="13">
        <v>1</v>
      </c>
      <c r="FK96" s="13"/>
      <c r="FL96" s="13"/>
      <c r="FM96" s="13"/>
      <c r="FN96" s="13"/>
      <c r="FO96" s="13"/>
      <c r="FP96" s="13">
        <v>2</v>
      </c>
      <c r="FQ96" s="13">
        <v>1</v>
      </c>
      <c r="FR96" s="13">
        <v>3</v>
      </c>
      <c r="FS96" s="13">
        <v>3</v>
      </c>
      <c r="FT96" s="13">
        <v>2</v>
      </c>
      <c r="FU96" s="13">
        <v>6</v>
      </c>
      <c r="FV96" s="13">
        <v>7</v>
      </c>
      <c r="FW96" s="13">
        <v>2</v>
      </c>
      <c r="FX96" s="13">
        <v>5</v>
      </c>
      <c r="FY96" s="13">
        <v>6</v>
      </c>
      <c r="FZ96" s="13">
        <v>5</v>
      </c>
      <c r="GA96" s="13">
        <v>12</v>
      </c>
      <c r="GB96" s="13">
        <v>8</v>
      </c>
      <c r="GC96" s="13">
        <v>10</v>
      </c>
      <c r="GD96" s="13">
        <v>12</v>
      </c>
      <c r="GE96" s="13">
        <v>8</v>
      </c>
      <c r="GF96" s="13">
        <v>2</v>
      </c>
      <c r="GG96" s="13">
        <v>9</v>
      </c>
      <c r="GH96" s="13">
        <v>8</v>
      </c>
      <c r="GI96" s="13">
        <v>3</v>
      </c>
      <c r="GJ96" s="13">
        <v>8</v>
      </c>
      <c r="GK96" s="13">
        <v>6</v>
      </c>
      <c r="GL96" s="13">
        <v>6</v>
      </c>
      <c r="GM96" s="13">
        <v>6</v>
      </c>
      <c r="GN96" s="13">
        <v>1</v>
      </c>
      <c r="GO96" s="13">
        <v>7</v>
      </c>
      <c r="GP96" s="13">
        <v>4</v>
      </c>
      <c r="GQ96" s="13">
        <v>4</v>
      </c>
      <c r="GR96" s="13">
        <v>4</v>
      </c>
      <c r="GS96" s="13">
        <v>3</v>
      </c>
      <c r="GT96" s="13">
        <v>5</v>
      </c>
      <c r="GU96" s="13">
        <v>7</v>
      </c>
      <c r="GV96" s="13">
        <v>6</v>
      </c>
      <c r="GW96" s="13">
        <v>2</v>
      </c>
      <c r="GX96" s="13">
        <v>5</v>
      </c>
      <c r="GY96" s="13">
        <v>12</v>
      </c>
      <c r="GZ96" s="13">
        <v>7</v>
      </c>
      <c r="HA96" s="13">
        <v>3</v>
      </c>
      <c r="HB96" s="13">
        <v>7</v>
      </c>
      <c r="HC96" s="13">
        <v>4</v>
      </c>
      <c r="HD96" s="13">
        <v>5</v>
      </c>
      <c r="HE96" s="13">
        <v>6</v>
      </c>
      <c r="HF96" s="13">
        <v>5</v>
      </c>
      <c r="HG96" s="13">
        <v>3</v>
      </c>
      <c r="HH96" s="13">
        <v>4</v>
      </c>
      <c r="HI96" s="13">
        <v>2</v>
      </c>
      <c r="HJ96" s="13">
        <v>4</v>
      </c>
      <c r="HK96" s="13">
        <v>2</v>
      </c>
      <c r="HL96" s="13">
        <v>3</v>
      </c>
      <c r="HM96" s="13">
        <v>3</v>
      </c>
      <c r="HN96" s="13">
        <v>5</v>
      </c>
      <c r="HO96" s="13">
        <v>1</v>
      </c>
      <c r="HP96" s="13">
        <v>2</v>
      </c>
      <c r="HQ96" s="13">
        <v>1</v>
      </c>
      <c r="HR96" s="13">
        <v>5</v>
      </c>
      <c r="HS96" s="13">
        <v>3</v>
      </c>
      <c r="HT96" s="13"/>
      <c r="HU96" s="13">
        <v>5</v>
      </c>
      <c r="HV96" s="13">
        <v>1</v>
      </c>
      <c r="HW96" s="13">
        <v>2</v>
      </c>
      <c r="HX96" s="13">
        <v>1</v>
      </c>
      <c r="HY96" s="13">
        <v>2</v>
      </c>
      <c r="HZ96" s="13">
        <v>1</v>
      </c>
      <c r="IA96" s="13">
        <v>2</v>
      </c>
      <c r="IB96" s="13">
        <v>3</v>
      </c>
      <c r="IC96" s="13">
        <v>2</v>
      </c>
      <c r="ID96" s="13">
        <v>1</v>
      </c>
      <c r="IE96" s="13">
        <v>2</v>
      </c>
      <c r="IF96" s="13">
        <v>1</v>
      </c>
      <c r="IG96" s="13">
        <v>1</v>
      </c>
      <c r="IH96" s="13"/>
      <c r="II96" s="13">
        <v>2</v>
      </c>
      <c r="IJ96" s="13">
        <v>2</v>
      </c>
      <c r="IK96" s="13">
        <v>1</v>
      </c>
      <c r="IL96" s="13"/>
      <c r="IM96" s="13"/>
      <c r="IN96" s="13">
        <v>1</v>
      </c>
      <c r="IO96" s="13">
        <v>2</v>
      </c>
      <c r="IP96" s="13"/>
      <c r="IQ96" s="13"/>
      <c r="IR96" s="13"/>
      <c r="IS96" s="13"/>
      <c r="IT96" s="13"/>
      <c r="IU96" s="13"/>
      <c r="IV96" s="13"/>
      <c r="IW96" s="13"/>
      <c r="IX96" s="13"/>
      <c r="IY96" s="13"/>
      <c r="IZ96" s="13"/>
      <c r="JA96" s="13"/>
      <c r="JB96" s="13"/>
      <c r="JC96" s="13"/>
      <c r="JD96" s="13"/>
      <c r="JE96" s="13"/>
      <c r="JF96" s="60">
        <v>316</v>
      </c>
      <c r="JG96" s="13"/>
      <c r="JH96" s="13"/>
      <c r="JI96" s="13"/>
      <c r="JJ96" s="13"/>
      <c r="JK96" s="13"/>
      <c r="JL96" s="13"/>
      <c r="JM96" s="13"/>
      <c r="JN96" s="13"/>
      <c r="JO96" s="13"/>
      <c r="JP96" s="13"/>
      <c r="JQ96" s="13"/>
      <c r="JR96" s="13"/>
      <c r="JS96" s="13">
        <v>1</v>
      </c>
      <c r="JT96" s="13"/>
      <c r="JU96" s="13"/>
      <c r="JV96" s="13"/>
      <c r="JW96" s="13"/>
      <c r="JX96" s="13"/>
      <c r="JY96" s="13">
        <v>1</v>
      </c>
      <c r="JZ96" s="13"/>
      <c r="KA96" s="13"/>
      <c r="KB96" s="13"/>
      <c r="KC96" s="13"/>
      <c r="KD96" s="13"/>
      <c r="KE96" s="13"/>
      <c r="KF96" s="13"/>
      <c r="KG96" s="13"/>
      <c r="KH96" s="13"/>
      <c r="KI96" s="13"/>
      <c r="KJ96" s="13"/>
      <c r="KK96" s="13"/>
      <c r="KL96" s="13"/>
      <c r="KM96" s="13"/>
      <c r="KN96" s="13">
        <v>1</v>
      </c>
      <c r="KO96" s="13"/>
      <c r="KP96" s="13"/>
      <c r="KQ96" s="13"/>
      <c r="KR96" s="13"/>
      <c r="KS96" s="13"/>
      <c r="KT96" s="13"/>
      <c r="KU96" s="13"/>
      <c r="KV96" s="13"/>
      <c r="KW96" s="13"/>
      <c r="KX96" s="13"/>
      <c r="KY96" s="13"/>
      <c r="KZ96" s="13">
        <v>1</v>
      </c>
      <c r="LA96" s="13"/>
      <c r="LB96" s="13"/>
      <c r="LC96" s="13"/>
      <c r="LD96" s="13"/>
      <c r="LE96" s="13"/>
      <c r="LF96" s="13"/>
      <c r="LG96" s="13"/>
      <c r="LH96" s="13"/>
      <c r="LI96" s="13"/>
      <c r="LJ96" s="13"/>
      <c r="LK96" s="13"/>
      <c r="LL96" s="13">
        <v>1</v>
      </c>
      <c r="LM96" s="13"/>
      <c r="LN96" s="13"/>
      <c r="LO96" s="13"/>
      <c r="LP96" s="13"/>
      <c r="LQ96" s="13"/>
      <c r="LR96" s="13"/>
      <c r="LS96" s="13"/>
      <c r="LT96" s="13"/>
      <c r="LU96" s="13"/>
      <c r="LV96" s="13"/>
      <c r="LW96" s="13"/>
      <c r="LX96" s="13"/>
      <c r="LY96" s="13"/>
      <c r="LZ96" s="13"/>
      <c r="MA96" s="13"/>
      <c r="MB96" s="13"/>
      <c r="MC96" s="13"/>
      <c r="MD96" s="13">
        <v>1</v>
      </c>
      <c r="ME96" s="13"/>
      <c r="MF96" s="13"/>
      <c r="MG96" s="13"/>
      <c r="MH96" s="13"/>
      <c r="MI96" s="13"/>
      <c r="MJ96" s="13"/>
      <c r="MK96" s="13"/>
      <c r="ML96" s="13"/>
      <c r="MM96" s="13"/>
      <c r="MN96" s="13"/>
      <c r="MO96" s="13"/>
      <c r="MP96" s="13"/>
      <c r="MQ96" s="13"/>
      <c r="MR96" s="13"/>
      <c r="MS96" s="13"/>
      <c r="MT96" s="13"/>
      <c r="MU96" s="13"/>
      <c r="MV96" s="13"/>
      <c r="MW96" s="13"/>
      <c r="MX96" s="13"/>
      <c r="MY96" s="13"/>
      <c r="MZ96" s="13"/>
      <c r="NA96" s="13"/>
      <c r="NB96" s="13"/>
      <c r="NC96" s="13"/>
      <c r="ND96" s="13"/>
      <c r="NE96" s="13"/>
      <c r="NF96" s="13"/>
      <c r="NG96" s="13"/>
      <c r="NH96" s="13"/>
      <c r="NI96" s="13"/>
      <c r="NJ96" s="60">
        <v>6</v>
      </c>
      <c r="NK96" s="13">
        <v>322</v>
      </c>
      <c r="NL96" s="448"/>
      <c r="NM96" s="448"/>
      <c r="NN96" s="448"/>
    </row>
    <row r="97" spans="1:378">
      <c r="A97" s="9" t="s">
        <v>204</v>
      </c>
      <c r="B97" s="281">
        <f t="shared" si="108"/>
        <v>182</v>
      </c>
      <c r="C97" s="281">
        <f t="shared" si="109"/>
        <v>164</v>
      </c>
      <c r="D97" s="281">
        <f t="shared" si="110"/>
        <v>477</v>
      </c>
      <c r="E97" s="281">
        <f t="shared" si="111"/>
        <v>584</v>
      </c>
      <c r="F97" s="281">
        <f t="shared" si="112"/>
        <v>2228</v>
      </c>
      <c r="G97" s="281">
        <f t="shared" si="113"/>
        <v>2039</v>
      </c>
      <c r="H97" s="281">
        <f t="shared" si="114"/>
        <v>2560</v>
      </c>
      <c r="I97" s="281">
        <f t="shared" si="115"/>
        <v>2254</v>
      </c>
      <c r="J97" s="281">
        <f t="shared" si="116"/>
        <v>2043</v>
      </c>
      <c r="K97" s="281">
        <f t="shared" si="117"/>
        <v>1807</v>
      </c>
      <c r="L97" s="281">
        <f t="shared" si="118"/>
        <v>1284</v>
      </c>
      <c r="M97" s="281">
        <f t="shared" si="119"/>
        <v>1183</v>
      </c>
      <c r="N97" s="281">
        <f t="shared" si="120"/>
        <v>726</v>
      </c>
      <c r="O97" s="281">
        <f t="shared" si="121"/>
        <v>662</v>
      </c>
      <c r="P97" s="281">
        <f t="shared" si="122"/>
        <v>326</v>
      </c>
      <c r="Q97" s="281">
        <f t="shared" si="123"/>
        <v>296</v>
      </c>
      <c r="R97" s="281">
        <f t="shared" si="124"/>
        <v>123</v>
      </c>
      <c r="S97" s="281">
        <f t="shared" si="125"/>
        <v>137</v>
      </c>
      <c r="T97" s="281">
        <f t="shared" si="126"/>
        <v>12</v>
      </c>
      <c r="U97" s="281">
        <f t="shared" si="127"/>
        <v>29</v>
      </c>
      <c r="W97" s="16" t="s">
        <v>106</v>
      </c>
      <c r="X97" s="764">
        <f t="shared" si="88"/>
        <v>119</v>
      </c>
      <c r="Y97" s="764">
        <f t="shared" si="89"/>
        <v>95</v>
      </c>
      <c r="Z97" s="764">
        <f t="shared" si="90"/>
        <v>354</v>
      </c>
      <c r="AA97" s="764">
        <f t="shared" si="91"/>
        <v>398</v>
      </c>
      <c r="AB97" s="764">
        <f t="shared" si="92"/>
        <v>1469</v>
      </c>
      <c r="AC97" s="764">
        <f t="shared" si="93"/>
        <v>1436</v>
      </c>
      <c r="AD97" s="764">
        <f t="shared" si="94"/>
        <v>1715</v>
      </c>
      <c r="AE97" s="764">
        <f t="shared" si="95"/>
        <v>1468</v>
      </c>
      <c r="AF97" s="764">
        <f t="shared" si="96"/>
        <v>1410</v>
      </c>
      <c r="AG97" s="764">
        <f t="shared" si="97"/>
        <v>1270</v>
      </c>
      <c r="AH97" s="764">
        <f t="shared" si="98"/>
        <v>969</v>
      </c>
      <c r="AI97" s="764">
        <f t="shared" si="99"/>
        <v>907</v>
      </c>
      <c r="AJ97" s="764">
        <f t="shared" si="100"/>
        <v>548</v>
      </c>
      <c r="AK97" s="764">
        <f t="shared" si="101"/>
        <v>512</v>
      </c>
      <c r="AL97" s="764">
        <f t="shared" si="102"/>
        <v>303</v>
      </c>
      <c r="AM97" s="764">
        <f t="shared" si="103"/>
        <v>261</v>
      </c>
      <c r="AN97" s="764">
        <f t="shared" si="104"/>
        <v>111</v>
      </c>
      <c r="AO97" s="764">
        <f t="shared" si="105"/>
        <v>148</v>
      </c>
      <c r="AP97" s="764">
        <f t="shared" si="106"/>
        <v>19</v>
      </c>
      <c r="AQ97" s="764">
        <f t="shared" si="107"/>
        <v>59</v>
      </c>
      <c r="AR97" s="764">
        <f t="shared" si="128"/>
        <v>132</v>
      </c>
      <c r="AT97" s="16" t="s">
        <v>106</v>
      </c>
      <c r="AU97" s="13">
        <v>4</v>
      </c>
      <c r="AV97" s="13">
        <v>13</v>
      </c>
      <c r="AW97" s="13">
        <v>15</v>
      </c>
      <c r="AX97" s="13">
        <v>9</v>
      </c>
      <c r="AY97" s="13">
        <v>11</v>
      </c>
      <c r="AZ97" s="13">
        <v>5</v>
      </c>
      <c r="BA97" s="13">
        <v>9</v>
      </c>
      <c r="BB97" s="13">
        <v>10</v>
      </c>
      <c r="BC97" s="13">
        <v>11</v>
      </c>
      <c r="BD97" s="13">
        <v>8</v>
      </c>
      <c r="BE97" s="13">
        <v>11</v>
      </c>
      <c r="BF97" s="13">
        <v>19</v>
      </c>
      <c r="BG97" s="13">
        <v>11</v>
      </c>
      <c r="BH97" s="13">
        <v>22</v>
      </c>
      <c r="BI97" s="13">
        <v>27</v>
      </c>
      <c r="BJ97" s="13">
        <v>41</v>
      </c>
      <c r="BK97" s="13">
        <v>42</v>
      </c>
      <c r="BL97" s="13">
        <v>53</v>
      </c>
      <c r="BM97" s="13">
        <v>81</v>
      </c>
      <c r="BN97" s="13">
        <v>91</v>
      </c>
      <c r="BO97" s="13">
        <v>106</v>
      </c>
      <c r="BP97" s="13">
        <v>100</v>
      </c>
      <c r="BQ97" s="13">
        <v>125</v>
      </c>
      <c r="BR97" s="13">
        <v>130</v>
      </c>
      <c r="BS97" s="13">
        <v>178</v>
      </c>
      <c r="BT97" s="13">
        <v>152</v>
      </c>
      <c r="BU97" s="13">
        <v>166</v>
      </c>
      <c r="BV97" s="13">
        <v>162</v>
      </c>
      <c r="BW97" s="13">
        <v>153</v>
      </c>
      <c r="BX97" s="13">
        <v>164</v>
      </c>
      <c r="BY97" s="13">
        <v>174</v>
      </c>
      <c r="BZ97" s="13">
        <v>154</v>
      </c>
      <c r="CA97" s="13">
        <v>149</v>
      </c>
      <c r="CB97" s="13">
        <v>137</v>
      </c>
      <c r="CC97" s="13">
        <v>170</v>
      </c>
      <c r="CD97" s="13">
        <v>154</v>
      </c>
      <c r="CE97" s="13">
        <v>127</v>
      </c>
      <c r="CF97" s="13">
        <v>130</v>
      </c>
      <c r="CG97" s="13">
        <v>130</v>
      </c>
      <c r="CH97" s="13">
        <v>143</v>
      </c>
      <c r="CI97" s="13">
        <v>140</v>
      </c>
      <c r="CJ97" s="13">
        <v>158</v>
      </c>
      <c r="CK97" s="13">
        <v>132</v>
      </c>
      <c r="CL97" s="13">
        <v>116</v>
      </c>
      <c r="CM97" s="13">
        <v>149</v>
      </c>
      <c r="CN97" s="13">
        <v>109</v>
      </c>
      <c r="CO97" s="13">
        <v>114</v>
      </c>
      <c r="CP97" s="13">
        <v>131</v>
      </c>
      <c r="CQ97" s="13">
        <v>111</v>
      </c>
      <c r="CR97" s="13">
        <v>110</v>
      </c>
      <c r="CS97" s="13">
        <v>117</v>
      </c>
      <c r="CT97" s="13">
        <v>91</v>
      </c>
      <c r="CU97" s="13">
        <v>100</v>
      </c>
      <c r="CV97" s="13">
        <v>104</v>
      </c>
      <c r="CW97" s="13">
        <v>59</v>
      </c>
      <c r="CX97" s="13">
        <v>113</v>
      </c>
      <c r="CY97" s="13">
        <v>95</v>
      </c>
      <c r="CZ97" s="13">
        <v>88</v>
      </c>
      <c r="DA97" s="13">
        <v>68</v>
      </c>
      <c r="DB97" s="13">
        <v>72</v>
      </c>
      <c r="DC97" s="13">
        <v>74</v>
      </c>
      <c r="DD97" s="13">
        <v>63</v>
      </c>
      <c r="DE97" s="13">
        <v>53</v>
      </c>
      <c r="DF97" s="13">
        <v>59</v>
      </c>
      <c r="DG97" s="13">
        <v>52</v>
      </c>
      <c r="DH97" s="13">
        <v>45</v>
      </c>
      <c r="DI97" s="13">
        <v>33</v>
      </c>
      <c r="DJ97" s="13">
        <v>50</v>
      </c>
      <c r="DK97" s="13">
        <v>38</v>
      </c>
      <c r="DL97" s="13">
        <v>45</v>
      </c>
      <c r="DM97" s="13">
        <v>24</v>
      </c>
      <c r="DN97" s="13">
        <v>28</v>
      </c>
      <c r="DO97" s="13">
        <v>47</v>
      </c>
      <c r="DP97" s="13">
        <v>33</v>
      </c>
      <c r="DQ97" s="13">
        <v>18</v>
      </c>
      <c r="DR97" s="13">
        <v>30</v>
      </c>
      <c r="DS97" s="13">
        <v>22</v>
      </c>
      <c r="DT97" s="13">
        <v>22</v>
      </c>
      <c r="DU97" s="13">
        <v>15</v>
      </c>
      <c r="DV97" s="13">
        <v>22</v>
      </c>
      <c r="DW97" s="13">
        <v>21</v>
      </c>
      <c r="DX97" s="13">
        <v>15</v>
      </c>
      <c r="DY97" s="13">
        <v>16</v>
      </c>
      <c r="DZ97" s="13">
        <v>15</v>
      </c>
      <c r="EA97" s="13">
        <v>17</v>
      </c>
      <c r="EB97" s="13">
        <v>26</v>
      </c>
      <c r="EC97" s="13">
        <v>11</v>
      </c>
      <c r="ED97" s="13">
        <v>9</v>
      </c>
      <c r="EE97" s="13">
        <v>9</v>
      </c>
      <c r="EF97" s="13">
        <v>9</v>
      </c>
      <c r="EG97" s="13">
        <v>15</v>
      </c>
      <c r="EH97" s="13">
        <v>9</v>
      </c>
      <c r="EI97" s="13">
        <v>5</v>
      </c>
      <c r="EJ97" s="13">
        <v>8</v>
      </c>
      <c r="EK97" s="13">
        <v>12</v>
      </c>
      <c r="EL97" s="13">
        <v>5</v>
      </c>
      <c r="EM97" s="13">
        <v>2</v>
      </c>
      <c r="EN97" s="13">
        <v>1</v>
      </c>
      <c r="EO97" s="13"/>
      <c r="EP97" s="13">
        <v>1</v>
      </c>
      <c r="EQ97" s="13">
        <v>1</v>
      </c>
      <c r="ER97" s="13"/>
      <c r="ES97" s="13"/>
      <c r="ET97" s="13"/>
      <c r="EU97" s="13"/>
      <c r="EV97" s="13"/>
      <c r="EW97" s="13"/>
      <c r="EX97" s="13"/>
      <c r="EY97" s="13"/>
      <c r="EZ97" s="13"/>
      <c r="FA97" s="60">
        <v>6554</v>
      </c>
      <c r="FB97" s="13">
        <v>6554</v>
      </c>
      <c r="FC97" s="16" t="s">
        <v>106</v>
      </c>
      <c r="FD97" s="13"/>
      <c r="FE97" s="13">
        <v>19</v>
      </c>
      <c r="FF97" s="13">
        <v>14</v>
      </c>
      <c r="FG97" s="13">
        <v>18</v>
      </c>
      <c r="FH97" s="13">
        <v>11</v>
      </c>
      <c r="FI97" s="13">
        <v>8</v>
      </c>
      <c r="FJ97" s="13">
        <v>13</v>
      </c>
      <c r="FK97" s="13">
        <v>13</v>
      </c>
      <c r="FL97" s="13">
        <v>12</v>
      </c>
      <c r="FM97" s="13">
        <v>11</v>
      </c>
      <c r="FN97" s="13">
        <v>11</v>
      </c>
      <c r="FO97" s="13">
        <v>18</v>
      </c>
      <c r="FP97" s="13">
        <v>12</v>
      </c>
      <c r="FQ97" s="13">
        <v>18</v>
      </c>
      <c r="FR97" s="13">
        <v>21</v>
      </c>
      <c r="FS97" s="13">
        <v>36</v>
      </c>
      <c r="FT97" s="13">
        <v>48</v>
      </c>
      <c r="FU97" s="13">
        <v>42</v>
      </c>
      <c r="FV97" s="13">
        <v>72</v>
      </c>
      <c r="FW97" s="13">
        <v>76</v>
      </c>
      <c r="FX97" s="13">
        <v>95</v>
      </c>
      <c r="FY97" s="13">
        <v>116</v>
      </c>
      <c r="FZ97" s="13">
        <v>141</v>
      </c>
      <c r="GA97" s="13">
        <v>131</v>
      </c>
      <c r="GB97" s="13">
        <v>141</v>
      </c>
      <c r="GC97" s="13">
        <v>149</v>
      </c>
      <c r="GD97" s="13">
        <v>184</v>
      </c>
      <c r="GE97" s="13">
        <v>156</v>
      </c>
      <c r="GF97" s="13">
        <v>177</v>
      </c>
      <c r="GG97" s="13">
        <v>179</v>
      </c>
      <c r="GH97" s="13">
        <v>195</v>
      </c>
      <c r="GI97" s="13">
        <v>191</v>
      </c>
      <c r="GJ97" s="13">
        <v>177</v>
      </c>
      <c r="GK97" s="13">
        <v>152</v>
      </c>
      <c r="GL97" s="13">
        <v>188</v>
      </c>
      <c r="GM97" s="13">
        <v>160</v>
      </c>
      <c r="GN97" s="13">
        <v>157</v>
      </c>
      <c r="GO97" s="13">
        <v>155</v>
      </c>
      <c r="GP97" s="13">
        <v>166</v>
      </c>
      <c r="GQ97" s="13">
        <v>174</v>
      </c>
      <c r="GR97" s="13">
        <v>145</v>
      </c>
      <c r="GS97" s="13">
        <v>182</v>
      </c>
      <c r="GT97" s="13">
        <v>147</v>
      </c>
      <c r="GU97" s="13">
        <v>148</v>
      </c>
      <c r="GV97" s="13">
        <v>145</v>
      </c>
      <c r="GW97" s="13">
        <v>136</v>
      </c>
      <c r="GX97" s="13">
        <v>133</v>
      </c>
      <c r="GY97" s="13">
        <v>117</v>
      </c>
      <c r="GZ97" s="13">
        <v>151</v>
      </c>
      <c r="HA97" s="13">
        <v>106</v>
      </c>
      <c r="HB97" s="13">
        <v>122</v>
      </c>
      <c r="HC97" s="13">
        <v>97</v>
      </c>
      <c r="HD97" s="13">
        <v>121</v>
      </c>
      <c r="HE97" s="13">
        <v>103</v>
      </c>
      <c r="HF97" s="13">
        <v>100</v>
      </c>
      <c r="HG97" s="13">
        <v>100</v>
      </c>
      <c r="HH97" s="13">
        <v>96</v>
      </c>
      <c r="HI97" s="13">
        <v>87</v>
      </c>
      <c r="HJ97" s="13">
        <v>78</v>
      </c>
      <c r="HK97" s="13">
        <v>65</v>
      </c>
      <c r="HL97" s="13">
        <v>65</v>
      </c>
      <c r="HM97" s="13">
        <v>78</v>
      </c>
      <c r="HN97" s="13">
        <v>50</v>
      </c>
      <c r="HO97" s="13">
        <v>45</v>
      </c>
      <c r="HP97" s="13">
        <v>64</v>
      </c>
      <c r="HQ97" s="13">
        <v>43</v>
      </c>
      <c r="HR97" s="13">
        <v>54</v>
      </c>
      <c r="HS97" s="13">
        <v>50</v>
      </c>
      <c r="HT97" s="13">
        <v>50</v>
      </c>
      <c r="HU97" s="13">
        <v>49</v>
      </c>
      <c r="HV97" s="13">
        <v>36</v>
      </c>
      <c r="HW97" s="13">
        <v>29</v>
      </c>
      <c r="HX97" s="13">
        <v>42</v>
      </c>
      <c r="HY97" s="13">
        <v>31</v>
      </c>
      <c r="HZ97" s="13">
        <v>37</v>
      </c>
      <c r="IA97" s="13">
        <v>36</v>
      </c>
      <c r="IB97" s="13">
        <v>26</v>
      </c>
      <c r="IC97" s="13">
        <v>24</v>
      </c>
      <c r="ID97" s="13">
        <v>20</v>
      </c>
      <c r="IE97" s="13">
        <v>22</v>
      </c>
      <c r="IF97" s="13">
        <v>16</v>
      </c>
      <c r="IG97" s="13">
        <v>7</v>
      </c>
      <c r="IH97" s="13">
        <v>19</v>
      </c>
      <c r="II97" s="13">
        <v>11</v>
      </c>
      <c r="IJ97" s="13">
        <v>19</v>
      </c>
      <c r="IK97" s="13">
        <v>11</v>
      </c>
      <c r="IL97" s="13">
        <v>11</v>
      </c>
      <c r="IM97" s="13">
        <v>6</v>
      </c>
      <c r="IN97" s="13">
        <v>5</v>
      </c>
      <c r="IO97" s="13">
        <v>6</v>
      </c>
      <c r="IP97" s="13">
        <v>6</v>
      </c>
      <c r="IQ97" s="13">
        <v>3</v>
      </c>
      <c r="IR97" s="13">
        <v>1</v>
      </c>
      <c r="IS97" s="13">
        <v>3</v>
      </c>
      <c r="IT97" s="13">
        <v>1</v>
      </c>
      <c r="IU97" s="13">
        <v>2</v>
      </c>
      <c r="IV97" s="13">
        <v>2</v>
      </c>
      <c r="IW97" s="13"/>
      <c r="IX97" s="13"/>
      <c r="IY97" s="13"/>
      <c r="IZ97" s="13">
        <v>1</v>
      </c>
      <c r="JA97" s="13"/>
      <c r="JB97" s="13"/>
      <c r="JC97" s="13"/>
      <c r="JD97" s="13"/>
      <c r="JE97" s="13"/>
      <c r="JF97" s="60">
        <v>7017</v>
      </c>
      <c r="JG97" s="13">
        <v>18</v>
      </c>
      <c r="JH97" s="13">
        <v>3</v>
      </c>
      <c r="JI97" s="13"/>
      <c r="JJ97" s="13"/>
      <c r="JK97" s="13"/>
      <c r="JL97" s="13"/>
      <c r="JM97" s="13"/>
      <c r="JN97" s="13"/>
      <c r="JO97" s="13"/>
      <c r="JP97" s="13"/>
      <c r="JQ97" s="13"/>
      <c r="JR97" s="13"/>
      <c r="JS97" s="13"/>
      <c r="JT97" s="13"/>
      <c r="JU97" s="13"/>
      <c r="JV97" s="13">
        <v>1</v>
      </c>
      <c r="JW97" s="13"/>
      <c r="JX97" s="13">
        <v>2</v>
      </c>
      <c r="JY97" s="13">
        <v>1</v>
      </c>
      <c r="JZ97" s="13">
        <v>2</v>
      </c>
      <c r="KA97" s="13">
        <v>1</v>
      </c>
      <c r="KB97" s="13"/>
      <c r="KC97" s="13">
        <v>2</v>
      </c>
      <c r="KD97" s="13">
        <v>5</v>
      </c>
      <c r="KE97" s="13">
        <v>2</v>
      </c>
      <c r="KF97" s="13">
        <v>3</v>
      </c>
      <c r="KG97" s="13">
        <v>3</v>
      </c>
      <c r="KH97" s="13"/>
      <c r="KI97" s="13">
        <v>1</v>
      </c>
      <c r="KJ97" s="13">
        <v>2</v>
      </c>
      <c r="KK97" s="13">
        <v>3</v>
      </c>
      <c r="KL97" s="13">
        <v>1</v>
      </c>
      <c r="KM97" s="13">
        <v>4</v>
      </c>
      <c r="KN97" s="13">
        <v>3</v>
      </c>
      <c r="KO97" s="13">
        <v>3</v>
      </c>
      <c r="KP97" s="13">
        <v>1</v>
      </c>
      <c r="KQ97" s="13">
        <v>3</v>
      </c>
      <c r="KR97" s="13">
        <v>2</v>
      </c>
      <c r="KS97" s="13">
        <v>1</v>
      </c>
      <c r="KT97" s="13">
        <v>2</v>
      </c>
      <c r="KU97" s="13">
        <v>3</v>
      </c>
      <c r="KV97" s="13">
        <v>2</v>
      </c>
      <c r="KW97" s="13">
        <v>1</v>
      </c>
      <c r="KX97" s="13">
        <v>2</v>
      </c>
      <c r="KY97" s="13">
        <v>2</v>
      </c>
      <c r="KZ97" s="13">
        <v>3</v>
      </c>
      <c r="LA97" s="13">
        <v>3</v>
      </c>
      <c r="LB97" s="13">
        <v>2</v>
      </c>
      <c r="LC97" s="13">
        <v>1</v>
      </c>
      <c r="LD97" s="13"/>
      <c r="LE97" s="13">
        <v>1</v>
      </c>
      <c r="LF97" s="13"/>
      <c r="LG97" s="13"/>
      <c r="LH97" s="13">
        <v>3</v>
      </c>
      <c r="LI97" s="13">
        <v>2</v>
      </c>
      <c r="LJ97" s="13">
        <v>1</v>
      </c>
      <c r="LK97" s="13"/>
      <c r="LL97" s="13"/>
      <c r="LM97" s="13">
        <v>2</v>
      </c>
      <c r="LN97" s="13"/>
      <c r="LO97" s="13">
        <v>1</v>
      </c>
      <c r="LP97" s="13"/>
      <c r="LQ97" s="13">
        <v>1</v>
      </c>
      <c r="LR97" s="13"/>
      <c r="LS97" s="13"/>
      <c r="LT97" s="13"/>
      <c r="LU97" s="13"/>
      <c r="LV97" s="13"/>
      <c r="LW97" s="13"/>
      <c r="LX97" s="13"/>
      <c r="LY97" s="13">
        <v>1</v>
      </c>
      <c r="LZ97" s="13">
        <v>1</v>
      </c>
      <c r="MA97" s="13">
        <v>3</v>
      </c>
      <c r="MB97" s="13">
        <v>2</v>
      </c>
      <c r="MC97" s="13">
        <v>1</v>
      </c>
      <c r="MD97" s="13"/>
      <c r="ME97" s="13"/>
      <c r="MF97" s="13">
        <v>1</v>
      </c>
      <c r="MG97" s="13">
        <v>1</v>
      </c>
      <c r="MH97" s="13"/>
      <c r="MI97" s="13">
        <v>1</v>
      </c>
      <c r="MJ97" s="13"/>
      <c r="MK97" s="13"/>
      <c r="ML97" s="13">
        <v>1</v>
      </c>
      <c r="MM97" s="13"/>
      <c r="MN97" s="13">
        <v>3</v>
      </c>
      <c r="MO97" s="13">
        <v>1</v>
      </c>
      <c r="MP97" s="13">
        <v>1</v>
      </c>
      <c r="MQ97" s="13"/>
      <c r="MR97" s="13">
        <v>2</v>
      </c>
      <c r="MS97" s="13">
        <v>2</v>
      </c>
      <c r="MT97" s="13">
        <v>1</v>
      </c>
      <c r="MU97" s="13">
        <v>3</v>
      </c>
      <c r="MV97" s="13">
        <v>4</v>
      </c>
      <c r="MW97" s="13"/>
      <c r="MX97" s="13"/>
      <c r="MY97" s="13"/>
      <c r="MZ97" s="13">
        <v>1</v>
      </c>
      <c r="NA97" s="13"/>
      <c r="NB97" s="13">
        <v>1</v>
      </c>
      <c r="NC97" s="13"/>
      <c r="ND97" s="13"/>
      <c r="NE97" s="13"/>
      <c r="NF97" s="13"/>
      <c r="NG97" s="13"/>
      <c r="NH97" s="13"/>
      <c r="NI97" s="13">
        <v>2</v>
      </c>
      <c r="NJ97" s="60">
        <v>132</v>
      </c>
      <c r="NK97" s="13">
        <v>7149</v>
      </c>
      <c r="NL97" s="448"/>
      <c r="NM97" s="448"/>
      <c r="NN97" s="448"/>
    </row>
    <row r="98" spans="1:378">
      <c r="A98" s="8" t="s">
        <v>205</v>
      </c>
      <c r="B98" s="281">
        <f t="shared" ref="B98:B129" si="129">VLOOKUP($A98,$W:$AQ,2,FALSE)</f>
        <v>123</v>
      </c>
      <c r="C98" s="281">
        <f t="shared" ref="C98:C129" si="130">VLOOKUP($A98,$W:$AQ,3,FALSE)</f>
        <v>126</v>
      </c>
      <c r="D98" s="281">
        <f t="shared" ref="D98:D129" si="131">VLOOKUP($A98,$W:$AQ,4,FALSE)</f>
        <v>313</v>
      </c>
      <c r="E98" s="281">
        <f t="shared" ref="E98:E129" si="132">VLOOKUP($A98,$W:$AQ,5,FALSE)</f>
        <v>315</v>
      </c>
      <c r="F98" s="281">
        <f t="shared" ref="F98:F129" si="133">VLOOKUP($A98,$W:$AQ,6,FALSE)</f>
        <v>752</v>
      </c>
      <c r="G98" s="281">
        <f t="shared" ref="G98:G129" si="134">VLOOKUP($A98,$W:$AQ,7,FALSE)</f>
        <v>829</v>
      </c>
      <c r="H98" s="281">
        <f t="shared" ref="H98:H129" si="135">VLOOKUP($A98,$W:$AQ,8,FALSE)</f>
        <v>917</v>
      </c>
      <c r="I98" s="281">
        <f t="shared" ref="I98:I129" si="136">VLOOKUP($A98,$W:$AQ,9,FALSE)</f>
        <v>899</v>
      </c>
      <c r="J98" s="281">
        <f t="shared" ref="J98:J129" si="137">VLOOKUP($A98,$W:$AQ,10,FALSE)</f>
        <v>784</v>
      </c>
      <c r="K98" s="281">
        <f t="shared" ref="K98:K129" si="138">VLOOKUP($A98,$W:$AQ,11,FALSE)</f>
        <v>778</v>
      </c>
      <c r="L98" s="281">
        <f t="shared" ref="L98:L129" si="139">VLOOKUP($A98,$W:$AQ,12,FALSE)</f>
        <v>505</v>
      </c>
      <c r="M98" s="281">
        <f t="shared" ref="M98:M129" si="140">VLOOKUP($A98,$W:$AQ,13,FALSE)</f>
        <v>521</v>
      </c>
      <c r="N98" s="281">
        <f t="shared" ref="N98:N129" si="141">VLOOKUP($A98,$W:$AQ,14,FALSE)</f>
        <v>369</v>
      </c>
      <c r="O98" s="281">
        <f t="shared" ref="O98:O129" si="142">VLOOKUP($A98,$W:$AQ,15,FALSE)</f>
        <v>325</v>
      </c>
      <c r="P98" s="281">
        <f t="shared" ref="P98:P129" si="143">VLOOKUP($A98,$W:$AQ,16,FALSE)</f>
        <v>215</v>
      </c>
      <c r="Q98" s="281">
        <f t="shared" ref="Q98:Q129" si="144">VLOOKUP($A98,$W:$AQ,17,FALSE)</f>
        <v>229</v>
      </c>
      <c r="R98" s="281">
        <f t="shared" ref="R98:R129" si="145">VLOOKUP($A98,$W:$AQ,18,FALSE)</f>
        <v>97</v>
      </c>
      <c r="S98" s="281">
        <f t="shared" ref="S98:S129" si="146">VLOOKUP($A98,$W:$AQ,19,FALSE)</f>
        <v>149</v>
      </c>
      <c r="T98" s="281">
        <f t="shared" ref="T98:T129" si="147">VLOOKUP($A98,$W:$AQ,20,FALSE)</f>
        <v>19</v>
      </c>
      <c r="U98" s="281">
        <f t="shared" ref="U98:U129" si="148">VLOOKUP($A98,$W:$AQ,21,FALSE)</f>
        <v>55</v>
      </c>
      <c r="W98" s="16" t="s">
        <v>203</v>
      </c>
      <c r="X98" s="764">
        <f t="shared" si="88"/>
        <v>146</v>
      </c>
      <c r="Y98" s="764">
        <f t="shared" si="89"/>
        <v>106</v>
      </c>
      <c r="Z98" s="764">
        <f t="shared" si="90"/>
        <v>407</v>
      </c>
      <c r="AA98" s="764">
        <f t="shared" si="91"/>
        <v>467</v>
      </c>
      <c r="AB98" s="764">
        <f t="shared" si="92"/>
        <v>1377</v>
      </c>
      <c r="AC98" s="764">
        <f t="shared" si="93"/>
        <v>1441</v>
      </c>
      <c r="AD98" s="764">
        <f t="shared" si="94"/>
        <v>1419</v>
      </c>
      <c r="AE98" s="764">
        <f t="shared" si="95"/>
        <v>1438</v>
      </c>
      <c r="AF98" s="764">
        <f t="shared" si="96"/>
        <v>1340</v>
      </c>
      <c r="AG98" s="764">
        <f t="shared" si="97"/>
        <v>1334</v>
      </c>
      <c r="AH98" s="764">
        <f t="shared" si="98"/>
        <v>1036</v>
      </c>
      <c r="AI98" s="764">
        <f t="shared" si="99"/>
        <v>981</v>
      </c>
      <c r="AJ98" s="764">
        <f t="shared" si="100"/>
        <v>589</v>
      </c>
      <c r="AK98" s="764">
        <f t="shared" si="101"/>
        <v>535</v>
      </c>
      <c r="AL98" s="764">
        <f t="shared" si="102"/>
        <v>317</v>
      </c>
      <c r="AM98" s="764">
        <f t="shared" si="103"/>
        <v>272</v>
      </c>
      <c r="AN98" s="764">
        <f t="shared" si="104"/>
        <v>132</v>
      </c>
      <c r="AO98" s="764">
        <f t="shared" si="105"/>
        <v>154</v>
      </c>
      <c r="AP98" s="764">
        <f t="shared" si="106"/>
        <v>17</v>
      </c>
      <c r="AQ98" s="764">
        <f t="shared" si="107"/>
        <v>78</v>
      </c>
      <c r="AR98" s="764">
        <f t="shared" si="128"/>
        <v>185</v>
      </c>
      <c r="AT98" s="16" t="s">
        <v>203</v>
      </c>
      <c r="AU98" s="13">
        <v>2</v>
      </c>
      <c r="AV98" s="13">
        <v>16</v>
      </c>
      <c r="AW98" s="13">
        <v>8</v>
      </c>
      <c r="AX98" s="13">
        <v>14</v>
      </c>
      <c r="AY98" s="13">
        <v>14</v>
      </c>
      <c r="AZ98" s="13">
        <v>7</v>
      </c>
      <c r="BA98" s="13">
        <v>11</v>
      </c>
      <c r="BB98" s="13">
        <v>12</v>
      </c>
      <c r="BC98" s="13">
        <v>11</v>
      </c>
      <c r="BD98" s="13">
        <v>11</v>
      </c>
      <c r="BE98" s="13">
        <v>14</v>
      </c>
      <c r="BF98" s="13">
        <v>22</v>
      </c>
      <c r="BG98" s="13">
        <v>15</v>
      </c>
      <c r="BH98" s="13">
        <v>35</v>
      </c>
      <c r="BI98" s="13">
        <v>37</v>
      </c>
      <c r="BJ98" s="13">
        <v>40</v>
      </c>
      <c r="BK98" s="13">
        <v>52</v>
      </c>
      <c r="BL98" s="13">
        <v>56</v>
      </c>
      <c r="BM98" s="13">
        <v>105</v>
      </c>
      <c r="BN98" s="13">
        <v>91</v>
      </c>
      <c r="BO98" s="13">
        <v>105</v>
      </c>
      <c r="BP98" s="13">
        <v>151</v>
      </c>
      <c r="BQ98" s="13">
        <v>118</v>
      </c>
      <c r="BR98" s="13">
        <v>147</v>
      </c>
      <c r="BS98" s="13">
        <v>142</v>
      </c>
      <c r="BT98" s="13">
        <v>163</v>
      </c>
      <c r="BU98" s="13">
        <v>154</v>
      </c>
      <c r="BV98" s="13">
        <v>146</v>
      </c>
      <c r="BW98" s="13">
        <v>146</v>
      </c>
      <c r="BX98" s="13">
        <v>169</v>
      </c>
      <c r="BY98" s="13">
        <v>173</v>
      </c>
      <c r="BZ98" s="13">
        <v>135</v>
      </c>
      <c r="CA98" s="13">
        <v>161</v>
      </c>
      <c r="CB98" s="13">
        <v>147</v>
      </c>
      <c r="CC98" s="13">
        <v>153</v>
      </c>
      <c r="CD98" s="13">
        <v>140</v>
      </c>
      <c r="CE98" s="13">
        <v>129</v>
      </c>
      <c r="CF98" s="13">
        <v>134</v>
      </c>
      <c r="CG98" s="13">
        <v>123</v>
      </c>
      <c r="CH98" s="13">
        <v>143</v>
      </c>
      <c r="CI98" s="13">
        <v>128</v>
      </c>
      <c r="CJ98" s="13">
        <v>151</v>
      </c>
      <c r="CK98" s="13">
        <v>149</v>
      </c>
      <c r="CL98" s="13">
        <v>123</v>
      </c>
      <c r="CM98" s="13">
        <v>145</v>
      </c>
      <c r="CN98" s="13">
        <v>137</v>
      </c>
      <c r="CO98" s="13">
        <v>151</v>
      </c>
      <c r="CP98" s="13">
        <v>119</v>
      </c>
      <c r="CQ98" s="13">
        <v>109</v>
      </c>
      <c r="CR98" s="13">
        <v>122</v>
      </c>
      <c r="CS98" s="13">
        <v>139</v>
      </c>
      <c r="CT98" s="13">
        <v>103</v>
      </c>
      <c r="CU98" s="13">
        <v>108</v>
      </c>
      <c r="CV98" s="13">
        <v>88</v>
      </c>
      <c r="CW98" s="13">
        <v>82</v>
      </c>
      <c r="CX98" s="13">
        <v>90</v>
      </c>
      <c r="CY98" s="13">
        <v>97</v>
      </c>
      <c r="CZ98" s="13">
        <v>97</v>
      </c>
      <c r="DA98" s="13">
        <v>90</v>
      </c>
      <c r="DB98" s="13">
        <v>87</v>
      </c>
      <c r="DC98" s="13">
        <v>66</v>
      </c>
      <c r="DD98" s="13">
        <v>69</v>
      </c>
      <c r="DE98" s="13">
        <v>64</v>
      </c>
      <c r="DF98" s="13">
        <v>54</v>
      </c>
      <c r="DG98" s="13">
        <v>42</v>
      </c>
      <c r="DH98" s="13">
        <v>54</v>
      </c>
      <c r="DI98" s="13">
        <v>46</v>
      </c>
      <c r="DJ98" s="13">
        <v>58</v>
      </c>
      <c r="DK98" s="13">
        <v>45</v>
      </c>
      <c r="DL98" s="13">
        <v>37</v>
      </c>
      <c r="DM98" s="13">
        <v>35</v>
      </c>
      <c r="DN98" s="13">
        <v>35</v>
      </c>
      <c r="DO98" s="13">
        <v>24</v>
      </c>
      <c r="DP98" s="13">
        <v>25</v>
      </c>
      <c r="DQ98" s="13">
        <v>35</v>
      </c>
      <c r="DR98" s="13">
        <v>22</v>
      </c>
      <c r="DS98" s="13">
        <v>23</v>
      </c>
      <c r="DT98" s="13">
        <v>20</v>
      </c>
      <c r="DU98" s="13">
        <v>29</v>
      </c>
      <c r="DV98" s="13">
        <v>24</v>
      </c>
      <c r="DW98" s="13">
        <v>18</v>
      </c>
      <c r="DX98" s="13">
        <v>23</v>
      </c>
      <c r="DY98" s="13">
        <v>19</v>
      </c>
      <c r="DZ98" s="13">
        <v>16</v>
      </c>
      <c r="EA98" s="13">
        <v>16</v>
      </c>
      <c r="EB98" s="13">
        <v>10</v>
      </c>
      <c r="EC98" s="13">
        <v>15</v>
      </c>
      <c r="ED98" s="13">
        <v>13</v>
      </c>
      <c r="EE98" s="13">
        <v>14</v>
      </c>
      <c r="EF98" s="13">
        <v>10</v>
      </c>
      <c r="EG98" s="13">
        <v>16</v>
      </c>
      <c r="EH98" s="13">
        <v>9</v>
      </c>
      <c r="EI98" s="13">
        <v>9</v>
      </c>
      <c r="EJ98" s="13">
        <v>14</v>
      </c>
      <c r="EK98" s="13">
        <v>10</v>
      </c>
      <c r="EL98" s="13">
        <v>4</v>
      </c>
      <c r="EM98" s="13">
        <v>5</v>
      </c>
      <c r="EN98" s="13">
        <v>4</v>
      </c>
      <c r="EO98" s="13">
        <v>4</v>
      </c>
      <c r="EP98" s="13">
        <v>2</v>
      </c>
      <c r="EQ98" s="13">
        <v>1</v>
      </c>
      <c r="ER98" s="13"/>
      <c r="ES98" s="13"/>
      <c r="ET98" s="13"/>
      <c r="EU98" s="13"/>
      <c r="EV98" s="13"/>
      <c r="EW98" s="13"/>
      <c r="EX98" s="13"/>
      <c r="EY98" s="13"/>
      <c r="EZ98" s="13"/>
      <c r="FA98" s="60">
        <v>6806</v>
      </c>
      <c r="FB98" s="13">
        <v>6806</v>
      </c>
      <c r="FC98" s="16" t="s">
        <v>203</v>
      </c>
      <c r="FD98" s="13">
        <v>2</v>
      </c>
      <c r="FE98" s="13">
        <v>24</v>
      </c>
      <c r="FF98" s="13">
        <v>19</v>
      </c>
      <c r="FG98" s="13">
        <v>9</v>
      </c>
      <c r="FH98" s="13">
        <v>12</v>
      </c>
      <c r="FI98" s="13">
        <v>11</v>
      </c>
      <c r="FJ98" s="13">
        <v>7</v>
      </c>
      <c r="FK98" s="13">
        <v>18</v>
      </c>
      <c r="FL98" s="13">
        <v>17</v>
      </c>
      <c r="FM98" s="13">
        <v>27</v>
      </c>
      <c r="FN98" s="13">
        <v>15</v>
      </c>
      <c r="FO98" s="13">
        <v>14</v>
      </c>
      <c r="FP98" s="13">
        <v>17</v>
      </c>
      <c r="FQ98" s="13">
        <v>20</v>
      </c>
      <c r="FR98" s="13">
        <v>31</v>
      </c>
      <c r="FS98" s="13">
        <v>33</v>
      </c>
      <c r="FT98" s="13">
        <v>54</v>
      </c>
      <c r="FU98" s="13">
        <v>64</v>
      </c>
      <c r="FV98" s="13">
        <v>75</v>
      </c>
      <c r="FW98" s="13">
        <v>84</v>
      </c>
      <c r="FX98" s="13">
        <v>108</v>
      </c>
      <c r="FY98" s="13">
        <v>126</v>
      </c>
      <c r="FZ98" s="13">
        <v>147</v>
      </c>
      <c r="GA98" s="13">
        <v>139</v>
      </c>
      <c r="GB98" s="13">
        <v>142</v>
      </c>
      <c r="GC98" s="13">
        <v>147</v>
      </c>
      <c r="GD98" s="13">
        <v>142</v>
      </c>
      <c r="GE98" s="13">
        <v>137</v>
      </c>
      <c r="GF98" s="13">
        <v>156</v>
      </c>
      <c r="GG98" s="13">
        <v>133</v>
      </c>
      <c r="GH98" s="13">
        <v>157</v>
      </c>
      <c r="GI98" s="13">
        <v>126</v>
      </c>
      <c r="GJ98" s="13">
        <v>200</v>
      </c>
      <c r="GK98" s="13">
        <v>154</v>
      </c>
      <c r="GL98" s="13">
        <v>130</v>
      </c>
      <c r="GM98" s="13">
        <v>129</v>
      </c>
      <c r="GN98" s="13">
        <v>136</v>
      </c>
      <c r="GO98" s="13">
        <v>147</v>
      </c>
      <c r="GP98" s="13">
        <v>131</v>
      </c>
      <c r="GQ98" s="13">
        <v>109</v>
      </c>
      <c r="GR98" s="13">
        <v>135</v>
      </c>
      <c r="GS98" s="13">
        <v>155</v>
      </c>
      <c r="GT98" s="13">
        <v>156</v>
      </c>
      <c r="GU98" s="13">
        <v>134</v>
      </c>
      <c r="GV98" s="13">
        <v>132</v>
      </c>
      <c r="GW98" s="13">
        <v>111</v>
      </c>
      <c r="GX98" s="13">
        <v>128</v>
      </c>
      <c r="GY98" s="13">
        <v>134</v>
      </c>
      <c r="GZ98" s="13">
        <v>129</v>
      </c>
      <c r="HA98" s="13">
        <v>126</v>
      </c>
      <c r="HB98" s="13">
        <v>125</v>
      </c>
      <c r="HC98" s="13">
        <v>113</v>
      </c>
      <c r="HD98" s="13">
        <v>110</v>
      </c>
      <c r="HE98" s="13">
        <v>114</v>
      </c>
      <c r="HF98" s="13">
        <v>115</v>
      </c>
      <c r="HG98" s="13">
        <v>100</v>
      </c>
      <c r="HH98" s="13">
        <v>85</v>
      </c>
      <c r="HI98" s="13">
        <v>83</v>
      </c>
      <c r="HJ98" s="13">
        <v>109</v>
      </c>
      <c r="HK98" s="13">
        <v>82</v>
      </c>
      <c r="HL98" s="13">
        <v>84</v>
      </c>
      <c r="HM98" s="13">
        <v>77</v>
      </c>
      <c r="HN98" s="13">
        <v>66</v>
      </c>
      <c r="HO98" s="13">
        <v>61</v>
      </c>
      <c r="HP98" s="13">
        <v>57</v>
      </c>
      <c r="HQ98" s="13">
        <v>50</v>
      </c>
      <c r="HR98" s="13">
        <v>49</v>
      </c>
      <c r="HS98" s="13">
        <v>47</v>
      </c>
      <c r="HT98" s="13">
        <v>54</v>
      </c>
      <c r="HU98" s="13">
        <v>44</v>
      </c>
      <c r="HV98" s="13">
        <v>41</v>
      </c>
      <c r="HW98" s="13">
        <v>52</v>
      </c>
      <c r="HX98" s="13">
        <v>37</v>
      </c>
      <c r="HY98" s="13">
        <v>31</v>
      </c>
      <c r="HZ98" s="13">
        <v>31</v>
      </c>
      <c r="IA98" s="13">
        <v>31</v>
      </c>
      <c r="IB98" s="13">
        <v>45</v>
      </c>
      <c r="IC98" s="13">
        <v>15</v>
      </c>
      <c r="ID98" s="13">
        <v>17</v>
      </c>
      <c r="IE98" s="13">
        <v>17</v>
      </c>
      <c r="IF98" s="13">
        <v>23</v>
      </c>
      <c r="IG98" s="13">
        <v>25</v>
      </c>
      <c r="IH98" s="13">
        <v>14</v>
      </c>
      <c r="II98" s="13">
        <v>6</v>
      </c>
      <c r="IJ98" s="13">
        <v>19</v>
      </c>
      <c r="IK98" s="13">
        <v>12</v>
      </c>
      <c r="IL98" s="13">
        <v>6</v>
      </c>
      <c r="IM98" s="13">
        <v>6</v>
      </c>
      <c r="IN98" s="13">
        <v>10</v>
      </c>
      <c r="IO98" s="13">
        <v>11</v>
      </c>
      <c r="IP98" s="13">
        <v>5</v>
      </c>
      <c r="IQ98" s="13">
        <v>2</v>
      </c>
      <c r="IR98" s="13">
        <v>4</v>
      </c>
      <c r="IS98" s="13">
        <v>1</v>
      </c>
      <c r="IT98" s="13">
        <v>1</v>
      </c>
      <c r="IU98" s="13">
        <v>1</v>
      </c>
      <c r="IV98" s="13">
        <v>1</v>
      </c>
      <c r="IW98" s="13"/>
      <c r="IX98" s="13"/>
      <c r="IY98" s="13"/>
      <c r="IZ98" s="13">
        <v>2</v>
      </c>
      <c r="JA98" s="13"/>
      <c r="JB98" s="13"/>
      <c r="JC98" s="13"/>
      <c r="JD98" s="13"/>
      <c r="JE98" s="13"/>
      <c r="JF98" s="60">
        <v>6780</v>
      </c>
      <c r="JG98" s="13">
        <v>10</v>
      </c>
      <c r="JH98" s="13">
        <v>5</v>
      </c>
      <c r="JI98" s="13"/>
      <c r="JJ98" s="13">
        <v>1</v>
      </c>
      <c r="JK98" s="13"/>
      <c r="JL98" s="13"/>
      <c r="JM98" s="13"/>
      <c r="JN98" s="13"/>
      <c r="JO98" s="13">
        <v>1</v>
      </c>
      <c r="JP98" s="13"/>
      <c r="JQ98" s="13">
        <v>1</v>
      </c>
      <c r="JR98" s="13"/>
      <c r="JS98" s="13">
        <v>2</v>
      </c>
      <c r="JT98" s="13">
        <v>1</v>
      </c>
      <c r="JU98" s="13">
        <v>2</v>
      </c>
      <c r="JV98" s="13">
        <v>1</v>
      </c>
      <c r="JW98" s="13">
        <v>1</v>
      </c>
      <c r="JX98" s="13">
        <v>1</v>
      </c>
      <c r="JY98" s="13">
        <v>2</v>
      </c>
      <c r="JZ98" s="13">
        <v>4</v>
      </c>
      <c r="KA98" s="13">
        <v>3</v>
      </c>
      <c r="KB98" s="13">
        <v>4</v>
      </c>
      <c r="KC98" s="13">
        <v>4</v>
      </c>
      <c r="KD98" s="13">
        <v>1</v>
      </c>
      <c r="KE98" s="13">
        <v>3</v>
      </c>
      <c r="KF98" s="13">
        <v>1</v>
      </c>
      <c r="KG98" s="13"/>
      <c r="KH98" s="13"/>
      <c r="KI98" s="13">
        <v>3</v>
      </c>
      <c r="KJ98" s="13">
        <v>6</v>
      </c>
      <c r="KK98" s="13">
        <v>3</v>
      </c>
      <c r="KL98" s="13"/>
      <c r="KM98" s="13">
        <v>4</v>
      </c>
      <c r="KN98" s="13">
        <v>5</v>
      </c>
      <c r="KO98" s="13">
        <v>1</v>
      </c>
      <c r="KP98" s="13">
        <v>5</v>
      </c>
      <c r="KQ98" s="13">
        <v>4</v>
      </c>
      <c r="KR98" s="13">
        <v>1</v>
      </c>
      <c r="KS98" s="13"/>
      <c r="KT98" s="13">
        <v>3</v>
      </c>
      <c r="KU98" s="13">
        <v>1</v>
      </c>
      <c r="KV98" s="13">
        <v>1</v>
      </c>
      <c r="KW98" s="13">
        <v>5</v>
      </c>
      <c r="KX98" s="13">
        <v>4</v>
      </c>
      <c r="KY98" s="13">
        <v>3</v>
      </c>
      <c r="KZ98" s="13">
        <v>1</v>
      </c>
      <c r="LA98" s="13">
        <v>1</v>
      </c>
      <c r="LB98" s="13">
        <v>4</v>
      </c>
      <c r="LC98" s="13">
        <v>3</v>
      </c>
      <c r="LD98" s="13"/>
      <c r="LE98" s="13">
        <v>2</v>
      </c>
      <c r="LF98" s="13">
        <v>1</v>
      </c>
      <c r="LG98" s="13"/>
      <c r="LH98" s="13">
        <v>2</v>
      </c>
      <c r="LI98" s="13">
        <v>2</v>
      </c>
      <c r="LJ98" s="13">
        <v>1</v>
      </c>
      <c r="LK98" s="13">
        <v>1</v>
      </c>
      <c r="LL98" s="13">
        <v>2</v>
      </c>
      <c r="LM98" s="13"/>
      <c r="LN98" s="13">
        <v>2</v>
      </c>
      <c r="LO98" s="13">
        <v>4</v>
      </c>
      <c r="LP98" s="13">
        <v>1</v>
      </c>
      <c r="LQ98" s="13">
        <v>1</v>
      </c>
      <c r="LR98" s="13">
        <v>1</v>
      </c>
      <c r="LS98" s="13">
        <v>1</v>
      </c>
      <c r="LT98" s="13">
        <v>1</v>
      </c>
      <c r="LU98" s="13">
        <v>1</v>
      </c>
      <c r="LV98" s="13">
        <v>2</v>
      </c>
      <c r="LW98" s="13"/>
      <c r="LX98" s="13"/>
      <c r="LY98" s="13">
        <v>1</v>
      </c>
      <c r="LZ98" s="13">
        <v>1</v>
      </c>
      <c r="MA98" s="13">
        <v>2</v>
      </c>
      <c r="MB98" s="13"/>
      <c r="MC98" s="13">
        <v>1</v>
      </c>
      <c r="MD98" s="13">
        <v>1</v>
      </c>
      <c r="ME98" s="13">
        <v>1</v>
      </c>
      <c r="MF98" s="13"/>
      <c r="MG98" s="13">
        <v>1</v>
      </c>
      <c r="MH98" s="13">
        <v>1</v>
      </c>
      <c r="MI98" s="13"/>
      <c r="MJ98" s="13">
        <v>2</v>
      </c>
      <c r="MK98" s="13">
        <v>1</v>
      </c>
      <c r="ML98" s="13"/>
      <c r="MM98" s="13">
        <v>1</v>
      </c>
      <c r="MN98" s="13">
        <v>3</v>
      </c>
      <c r="MO98" s="13">
        <v>3</v>
      </c>
      <c r="MP98" s="13">
        <v>3</v>
      </c>
      <c r="MQ98" s="13">
        <v>6</v>
      </c>
      <c r="MR98" s="13">
        <v>6</v>
      </c>
      <c r="MS98" s="13">
        <v>6</v>
      </c>
      <c r="MT98" s="13">
        <v>3</v>
      </c>
      <c r="MU98" s="13">
        <v>3</v>
      </c>
      <c r="MV98" s="13">
        <v>1</v>
      </c>
      <c r="MW98" s="13">
        <v>2</v>
      </c>
      <c r="MX98" s="13">
        <v>1</v>
      </c>
      <c r="MY98" s="13">
        <v>2</v>
      </c>
      <c r="MZ98" s="13">
        <v>1</v>
      </c>
      <c r="NA98" s="13"/>
      <c r="NB98" s="13"/>
      <c r="NC98" s="13">
        <v>1</v>
      </c>
      <c r="ND98" s="13"/>
      <c r="NE98" s="13"/>
      <c r="NF98" s="13"/>
      <c r="NG98" s="13"/>
      <c r="NH98" s="13"/>
      <c r="NI98" s="13"/>
      <c r="NJ98" s="60">
        <v>185</v>
      </c>
      <c r="NK98" s="13">
        <v>6965</v>
      </c>
      <c r="NL98" s="448"/>
      <c r="NM98" s="448"/>
      <c r="NN98" s="448"/>
    </row>
    <row r="99" spans="1:378">
      <c r="A99" s="8" t="s">
        <v>110</v>
      </c>
      <c r="B99" s="281">
        <f t="shared" si="129"/>
        <v>33</v>
      </c>
      <c r="C99" s="281">
        <f t="shared" si="130"/>
        <v>36</v>
      </c>
      <c r="D99" s="281">
        <f t="shared" si="131"/>
        <v>106</v>
      </c>
      <c r="E99" s="281">
        <f t="shared" si="132"/>
        <v>159</v>
      </c>
      <c r="F99" s="281">
        <f t="shared" si="133"/>
        <v>345</v>
      </c>
      <c r="G99" s="281">
        <f t="shared" si="134"/>
        <v>428</v>
      </c>
      <c r="H99" s="281">
        <f t="shared" si="135"/>
        <v>303</v>
      </c>
      <c r="I99" s="281">
        <f t="shared" si="136"/>
        <v>407</v>
      </c>
      <c r="J99" s="281">
        <f t="shared" si="137"/>
        <v>306</v>
      </c>
      <c r="K99" s="281">
        <f t="shared" si="138"/>
        <v>364</v>
      </c>
      <c r="L99" s="281">
        <f t="shared" si="139"/>
        <v>245</v>
      </c>
      <c r="M99" s="281">
        <f t="shared" si="140"/>
        <v>271</v>
      </c>
      <c r="N99" s="281">
        <f t="shared" si="141"/>
        <v>180</v>
      </c>
      <c r="O99" s="281">
        <f t="shared" si="142"/>
        <v>178</v>
      </c>
      <c r="P99" s="281">
        <f t="shared" si="143"/>
        <v>108</v>
      </c>
      <c r="Q99" s="281">
        <f t="shared" si="144"/>
        <v>106</v>
      </c>
      <c r="R99" s="281">
        <f t="shared" si="145"/>
        <v>52</v>
      </c>
      <c r="S99" s="281">
        <f t="shared" si="146"/>
        <v>54</v>
      </c>
      <c r="T99" s="281">
        <f t="shared" si="147"/>
        <v>1</v>
      </c>
      <c r="U99" s="281">
        <f t="shared" si="148"/>
        <v>19</v>
      </c>
      <c r="W99" s="16" t="s">
        <v>204</v>
      </c>
      <c r="X99" s="764">
        <f t="shared" si="88"/>
        <v>182</v>
      </c>
      <c r="Y99" s="764">
        <f t="shared" si="89"/>
        <v>164</v>
      </c>
      <c r="Z99" s="764">
        <f t="shared" si="90"/>
        <v>477</v>
      </c>
      <c r="AA99" s="764">
        <f t="shared" si="91"/>
        <v>584</v>
      </c>
      <c r="AB99" s="764">
        <f t="shared" si="92"/>
        <v>2228</v>
      </c>
      <c r="AC99" s="764">
        <f t="shared" si="93"/>
        <v>2039</v>
      </c>
      <c r="AD99" s="764">
        <f t="shared" si="94"/>
        <v>2560</v>
      </c>
      <c r="AE99" s="764">
        <f t="shared" si="95"/>
        <v>2254</v>
      </c>
      <c r="AF99" s="764">
        <f t="shared" si="96"/>
        <v>2043</v>
      </c>
      <c r="AG99" s="764">
        <f t="shared" si="97"/>
        <v>1807</v>
      </c>
      <c r="AH99" s="764">
        <f t="shared" si="98"/>
        <v>1284</v>
      </c>
      <c r="AI99" s="764">
        <f t="shared" si="99"/>
        <v>1183</v>
      </c>
      <c r="AJ99" s="764">
        <f t="shared" si="100"/>
        <v>726</v>
      </c>
      <c r="AK99" s="764">
        <f t="shared" si="101"/>
        <v>662</v>
      </c>
      <c r="AL99" s="764">
        <f t="shared" si="102"/>
        <v>326</v>
      </c>
      <c r="AM99" s="764">
        <f t="shared" si="103"/>
        <v>296</v>
      </c>
      <c r="AN99" s="764">
        <f t="shared" si="104"/>
        <v>123</v>
      </c>
      <c r="AO99" s="764">
        <f t="shared" si="105"/>
        <v>137</v>
      </c>
      <c r="AP99" s="764">
        <f t="shared" si="106"/>
        <v>12</v>
      </c>
      <c r="AQ99" s="764">
        <f t="shared" si="107"/>
        <v>29</v>
      </c>
      <c r="AR99" s="764">
        <f t="shared" ref="AR99:AR130" si="149">+EZ99+JE99+NJ99</f>
        <v>396</v>
      </c>
      <c r="AT99" s="16" t="s">
        <v>204</v>
      </c>
      <c r="AU99" s="13">
        <v>7</v>
      </c>
      <c r="AV99" s="13">
        <v>22</v>
      </c>
      <c r="AW99" s="13">
        <v>20</v>
      </c>
      <c r="AX99" s="13">
        <v>17</v>
      </c>
      <c r="AY99" s="13">
        <v>6</v>
      </c>
      <c r="AZ99" s="13">
        <v>18</v>
      </c>
      <c r="BA99" s="13">
        <v>17</v>
      </c>
      <c r="BB99" s="13">
        <v>19</v>
      </c>
      <c r="BC99" s="13">
        <v>22</v>
      </c>
      <c r="BD99" s="13">
        <v>16</v>
      </c>
      <c r="BE99" s="13">
        <v>30</v>
      </c>
      <c r="BF99" s="13">
        <v>22</v>
      </c>
      <c r="BG99" s="13">
        <v>29</v>
      </c>
      <c r="BH99" s="13">
        <v>39</v>
      </c>
      <c r="BI99" s="13">
        <v>53</v>
      </c>
      <c r="BJ99" s="13">
        <v>49</v>
      </c>
      <c r="BK99" s="13">
        <v>76</v>
      </c>
      <c r="BL99" s="13">
        <v>80</v>
      </c>
      <c r="BM99" s="13">
        <v>97</v>
      </c>
      <c r="BN99" s="13">
        <v>109</v>
      </c>
      <c r="BO99" s="13">
        <v>137</v>
      </c>
      <c r="BP99" s="13">
        <v>146</v>
      </c>
      <c r="BQ99" s="13">
        <v>194</v>
      </c>
      <c r="BR99" s="13">
        <v>214</v>
      </c>
      <c r="BS99" s="13">
        <v>175</v>
      </c>
      <c r="BT99" s="13">
        <v>222</v>
      </c>
      <c r="BU99" s="13">
        <v>256</v>
      </c>
      <c r="BV99" s="13">
        <v>225</v>
      </c>
      <c r="BW99" s="13">
        <v>223</v>
      </c>
      <c r="BX99" s="13">
        <v>247</v>
      </c>
      <c r="BY99" s="13">
        <v>220</v>
      </c>
      <c r="BZ99" s="13">
        <v>237</v>
      </c>
      <c r="CA99" s="13">
        <v>254</v>
      </c>
      <c r="CB99" s="13">
        <v>229</v>
      </c>
      <c r="CC99" s="13">
        <v>244</v>
      </c>
      <c r="CD99" s="13">
        <v>191</v>
      </c>
      <c r="CE99" s="13">
        <v>216</v>
      </c>
      <c r="CF99" s="13">
        <v>202</v>
      </c>
      <c r="CG99" s="13">
        <v>217</v>
      </c>
      <c r="CH99" s="13">
        <v>244</v>
      </c>
      <c r="CI99" s="13">
        <v>237</v>
      </c>
      <c r="CJ99" s="13">
        <v>231</v>
      </c>
      <c r="CK99" s="13">
        <v>201</v>
      </c>
      <c r="CL99" s="13">
        <v>197</v>
      </c>
      <c r="CM99" s="13">
        <v>193</v>
      </c>
      <c r="CN99" s="13">
        <v>148</v>
      </c>
      <c r="CO99" s="13">
        <v>138</v>
      </c>
      <c r="CP99" s="13">
        <v>152</v>
      </c>
      <c r="CQ99" s="13">
        <v>144</v>
      </c>
      <c r="CR99" s="13">
        <v>166</v>
      </c>
      <c r="CS99" s="13">
        <v>161</v>
      </c>
      <c r="CT99" s="13">
        <v>135</v>
      </c>
      <c r="CU99" s="13">
        <v>136</v>
      </c>
      <c r="CV99" s="13">
        <v>128</v>
      </c>
      <c r="CW99" s="13">
        <v>111</v>
      </c>
      <c r="CX99" s="13">
        <v>110</v>
      </c>
      <c r="CY99" s="13">
        <v>97</v>
      </c>
      <c r="CZ99" s="13">
        <v>115</v>
      </c>
      <c r="DA99" s="13">
        <v>104</v>
      </c>
      <c r="DB99" s="13">
        <v>86</v>
      </c>
      <c r="DC99" s="13">
        <v>84</v>
      </c>
      <c r="DD99" s="13">
        <v>92</v>
      </c>
      <c r="DE99" s="13">
        <v>86</v>
      </c>
      <c r="DF99" s="13">
        <v>79</v>
      </c>
      <c r="DG99" s="13">
        <v>63</v>
      </c>
      <c r="DH99" s="13">
        <v>68</v>
      </c>
      <c r="DI99" s="13">
        <v>53</v>
      </c>
      <c r="DJ99" s="13">
        <v>51</v>
      </c>
      <c r="DK99" s="13">
        <v>50</v>
      </c>
      <c r="DL99" s="13">
        <v>36</v>
      </c>
      <c r="DM99" s="13">
        <v>41</v>
      </c>
      <c r="DN99" s="13">
        <v>35</v>
      </c>
      <c r="DO99" s="13">
        <v>39</v>
      </c>
      <c r="DP99" s="13">
        <v>34</v>
      </c>
      <c r="DQ99" s="13">
        <v>28</v>
      </c>
      <c r="DR99" s="13">
        <v>35</v>
      </c>
      <c r="DS99" s="13">
        <v>24</v>
      </c>
      <c r="DT99" s="13">
        <v>18</v>
      </c>
      <c r="DU99" s="13">
        <v>17</v>
      </c>
      <c r="DV99" s="13">
        <v>25</v>
      </c>
      <c r="DW99" s="13">
        <v>20</v>
      </c>
      <c r="DX99" s="13">
        <v>20</v>
      </c>
      <c r="DY99" s="13">
        <v>12</v>
      </c>
      <c r="DZ99" s="13">
        <v>16</v>
      </c>
      <c r="EA99" s="13">
        <v>16</v>
      </c>
      <c r="EB99" s="13">
        <v>11</v>
      </c>
      <c r="EC99" s="13">
        <v>14</v>
      </c>
      <c r="ED99" s="13">
        <v>14</v>
      </c>
      <c r="EE99" s="13">
        <v>5</v>
      </c>
      <c r="EF99" s="13">
        <v>9</v>
      </c>
      <c r="EG99" s="13">
        <v>8</v>
      </c>
      <c r="EH99" s="13">
        <v>7</v>
      </c>
      <c r="EI99" s="13">
        <v>5</v>
      </c>
      <c r="EJ99" s="13">
        <v>2</v>
      </c>
      <c r="EK99" s="13">
        <v>2</v>
      </c>
      <c r="EL99" s="13">
        <v>1</v>
      </c>
      <c r="EM99" s="13">
        <v>3</v>
      </c>
      <c r="EN99" s="13"/>
      <c r="EO99" s="13"/>
      <c r="EP99" s="13">
        <v>1</v>
      </c>
      <c r="EQ99" s="13"/>
      <c r="ER99" s="13"/>
      <c r="ES99" s="13"/>
      <c r="ET99" s="13"/>
      <c r="EU99" s="13"/>
      <c r="EV99" s="13"/>
      <c r="EW99" s="13"/>
      <c r="EX99" s="13"/>
      <c r="EY99" s="13"/>
      <c r="EZ99" s="13"/>
      <c r="FA99" s="60">
        <v>9155</v>
      </c>
      <c r="FB99" s="13">
        <v>9155</v>
      </c>
      <c r="FC99" s="16" t="s">
        <v>204</v>
      </c>
      <c r="FD99" s="13">
        <v>9</v>
      </c>
      <c r="FE99" s="13">
        <v>23</v>
      </c>
      <c r="FF99" s="13">
        <v>28</v>
      </c>
      <c r="FG99" s="13">
        <v>23</v>
      </c>
      <c r="FH99" s="13">
        <v>23</v>
      </c>
      <c r="FI99" s="13">
        <v>14</v>
      </c>
      <c r="FJ99" s="13">
        <v>19</v>
      </c>
      <c r="FK99" s="13">
        <v>15</v>
      </c>
      <c r="FL99" s="13">
        <v>14</v>
      </c>
      <c r="FM99" s="13">
        <v>14</v>
      </c>
      <c r="FN99" s="13">
        <v>27</v>
      </c>
      <c r="FO99" s="13">
        <v>26</v>
      </c>
      <c r="FP99" s="13">
        <v>15</v>
      </c>
      <c r="FQ99" s="13">
        <v>27</v>
      </c>
      <c r="FR99" s="13">
        <v>40</v>
      </c>
      <c r="FS99" s="13">
        <v>42</v>
      </c>
      <c r="FT99" s="13">
        <v>51</v>
      </c>
      <c r="FU99" s="13">
        <v>56</v>
      </c>
      <c r="FV99" s="13">
        <v>85</v>
      </c>
      <c r="FW99" s="13">
        <v>108</v>
      </c>
      <c r="FX99" s="13">
        <v>142</v>
      </c>
      <c r="FY99" s="13">
        <v>151</v>
      </c>
      <c r="FZ99" s="13">
        <v>177</v>
      </c>
      <c r="GA99" s="13">
        <v>225</v>
      </c>
      <c r="GB99" s="13">
        <v>233</v>
      </c>
      <c r="GC99" s="13">
        <v>260</v>
      </c>
      <c r="GD99" s="13">
        <v>242</v>
      </c>
      <c r="GE99" s="13">
        <v>252</v>
      </c>
      <c r="GF99" s="13">
        <v>258</v>
      </c>
      <c r="GG99" s="13">
        <v>288</v>
      </c>
      <c r="GH99" s="13">
        <v>284</v>
      </c>
      <c r="GI99" s="13">
        <v>270</v>
      </c>
      <c r="GJ99" s="13">
        <v>233</v>
      </c>
      <c r="GK99" s="13">
        <v>254</v>
      </c>
      <c r="GL99" s="13">
        <v>269</v>
      </c>
      <c r="GM99" s="13">
        <v>282</v>
      </c>
      <c r="GN99" s="13">
        <v>247</v>
      </c>
      <c r="GO99" s="13">
        <v>220</v>
      </c>
      <c r="GP99" s="13">
        <v>241</v>
      </c>
      <c r="GQ99" s="13">
        <v>260</v>
      </c>
      <c r="GR99" s="13">
        <v>273</v>
      </c>
      <c r="GS99" s="13">
        <v>262</v>
      </c>
      <c r="GT99" s="13">
        <v>201</v>
      </c>
      <c r="GU99" s="13">
        <v>250</v>
      </c>
      <c r="GV99" s="13">
        <v>196</v>
      </c>
      <c r="GW99" s="13">
        <v>182</v>
      </c>
      <c r="GX99" s="13">
        <v>174</v>
      </c>
      <c r="GY99" s="13">
        <v>159</v>
      </c>
      <c r="GZ99" s="13">
        <v>168</v>
      </c>
      <c r="HA99" s="13">
        <v>178</v>
      </c>
      <c r="HB99" s="13">
        <v>155</v>
      </c>
      <c r="HC99" s="13">
        <v>168</v>
      </c>
      <c r="HD99" s="13">
        <v>154</v>
      </c>
      <c r="HE99" s="13">
        <v>139</v>
      </c>
      <c r="HF99" s="13">
        <v>118</v>
      </c>
      <c r="HG99" s="13">
        <v>125</v>
      </c>
      <c r="HH99" s="13">
        <v>132</v>
      </c>
      <c r="HI99" s="13">
        <v>103</v>
      </c>
      <c r="HJ99" s="13">
        <v>93</v>
      </c>
      <c r="HK99" s="13">
        <v>97</v>
      </c>
      <c r="HL99" s="13">
        <v>87</v>
      </c>
      <c r="HM99" s="13">
        <v>85</v>
      </c>
      <c r="HN99" s="13">
        <v>99</v>
      </c>
      <c r="HO99" s="13">
        <v>80</v>
      </c>
      <c r="HP99" s="13">
        <v>71</v>
      </c>
      <c r="HQ99" s="13">
        <v>74</v>
      </c>
      <c r="HR99" s="13">
        <v>73</v>
      </c>
      <c r="HS99" s="13">
        <v>66</v>
      </c>
      <c r="HT99" s="13">
        <v>39</v>
      </c>
      <c r="HU99" s="13">
        <v>52</v>
      </c>
      <c r="HV99" s="13">
        <v>42</v>
      </c>
      <c r="HW99" s="13">
        <v>56</v>
      </c>
      <c r="HX99" s="13">
        <v>41</v>
      </c>
      <c r="HY99" s="13">
        <v>39</v>
      </c>
      <c r="HZ99" s="13">
        <v>30</v>
      </c>
      <c r="IA99" s="13">
        <v>28</v>
      </c>
      <c r="IB99" s="13">
        <v>21</v>
      </c>
      <c r="IC99" s="13">
        <v>25</v>
      </c>
      <c r="ID99" s="13">
        <v>21</v>
      </c>
      <c r="IE99" s="13">
        <v>23</v>
      </c>
      <c r="IF99" s="13">
        <v>20</v>
      </c>
      <c r="IG99" s="13">
        <v>19</v>
      </c>
      <c r="IH99" s="13">
        <v>14</v>
      </c>
      <c r="II99" s="13">
        <v>17</v>
      </c>
      <c r="IJ99" s="13">
        <v>12</v>
      </c>
      <c r="IK99" s="13">
        <v>12</v>
      </c>
      <c r="IL99" s="13">
        <v>12</v>
      </c>
      <c r="IM99" s="13">
        <v>7</v>
      </c>
      <c r="IN99" s="13">
        <v>8</v>
      </c>
      <c r="IO99" s="13">
        <v>2</v>
      </c>
      <c r="IP99" s="13">
        <v>4</v>
      </c>
      <c r="IQ99" s="13">
        <v>1</v>
      </c>
      <c r="IR99" s="13">
        <v>4</v>
      </c>
      <c r="IS99" s="13">
        <v>1</v>
      </c>
      <c r="IT99" s="13"/>
      <c r="IU99" s="13"/>
      <c r="IV99" s="13"/>
      <c r="IW99" s="13"/>
      <c r="IX99" s="13">
        <v>1</v>
      </c>
      <c r="IY99" s="13"/>
      <c r="IZ99" s="13">
        <v>1</v>
      </c>
      <c r="JA99" s="13"/>
      <c r="JB99" s="13"/>
      <c r="JC99" s="13"/>
      <c r="JD99" s="13"/>
      <c r="JE99" s="13">
        <v>2</v>
      </c>
      <c r="JF99" s="60">
        <v>9963</v>
      </c>
      <c r="JG99" s="13">
        <v>24</v>
      </c>
      <c r="JH99" s="13">
        <v>16</v>
      </c>
      <c r="JI99" s="13">
        <v>1</v>
      </c>
      <c r="JJ99" s="13"/>
      <c r="JK99" s="13">
        <v>1</v>
      </c>
      <c r="JL99" s="13">
        <v>2</v>
      </c>
      <c r="JM99" s="13"/>
      <c r="JN99" s="13">
        <v>1</v>
      </c>
      <c r="JO99" s="13">
        <v>2</v>
      </c>
      <c r="JP99" s="13"/>
      <c r="JQ99" s="13">
        <v>1</v>
      </c>
      <c r="JR99" s="13">
        <v>2</v>
      </c>
      <c r="JS99" s="13">
        <v>3</v>
      </c>
      <c r="JT99" s="13">
        <v>2</v>
      </c>
      <c r="JU99" s="13">
        <v>1</v>
      </c>
      <c r="JV99" s="13">
        <v>2</v>
      </c>
      <c r="JW99" s="13"/>
      <c r="JX99" s="13">
        <v>5</v>
      </c>
      <c r="JY99" s="13">
        <v>1</v>
      </c>
      <c r="JZ99" s="13">
        <v>1</v>
      </c>
      <c r="KA99" s="13">
        <v>2</v>
      </c>
      <c r="KB99" s="13">
        <v>4</v>
      </c>
      <c r="KC99" s="13">
        <v>4</v>
      </c>
      <c r="KD99" s="13">
        <v>8</v>
      </c>
      <c r="KE99" s="13">
        <v>8</v>
      </c>
      <c r="KF99" s="13">
        <v>6</v>
      </c>
      <c r="KG99" s="13">
        <v>11</v>
      </c>
      <c r="KH99" s="13">
        <v>12</v>
      </c>
      <c r="KI99" s="13">
        <v>7</v>
      </c>
      <c r="KJ99" s="13">
        <v>6</v>
      </c>
      <c r="KK99" s="13">
        <v>7</v>
      </c>
      <c r="KL99" s="13">
        <v>9</v>
      </c>
      <c r="KM99" s="13">
        <v>16</v>
      </c>
      <c r="KN99" s="13">
        <v>12</v>
      </c>
      <c r="KO99" s="13">
        <v>14</v>
      </c>
      <c r="KP99" s="13">
        <v>16</v>
      </c>
      <c r="KQ99" s="13">
        <v>8</v>
      </c>
      <c r="KR99" s="13">
        <v>12</v>
      </c>
      <c r="KS99" s="13">
        <v>7</v>
      </c>
      <c r="KT99" s="13">
        <v>9</v>
      </c>
      <c r="KU99" s="13">
        <v>2</v>
      </c>
      <c r="KV99" s="13">
        <v>4</v>
      </c>
      <c r="KW99" s="13">
        <v>5</v>
      </c>
      <c r="KX99" s="13">
        <v>8</v>
      </c>
      <c r="KY99" s="13">
        <v>10</v>
      </c>
      <c r="KZ99" s="13">
        <v>7</v>
      </c>
      <c r="LA99" s="13">
        <v>6</v>
      </c>
      <c r="LB99" s="13">
        <v>10</v>
      </c>
      <c r="LC99" s="13">
        <v>4</v>
      </c>
      <c r="LD99" s="13">
        <v>6</v>
      </c>
      <c r="LE99" s="13">
        <v>4</v>
      </c>
      <c r="LF99" s="13">
        <v>2</v>
      </c>
      <c r="LG99" s="13">
        <v>4</v>
      </c>
      <c r="LH99" s="13">
        <v>5</v>
      </c>
      <c r="LI99" s="13">
        <v>3</v>
      </c>
      <c r="LJ99" s="13">
        <v>3</v>
      </c>
      <c r="LK99" s="13">
        <v>2</v>
      </c>
      <c r="LL99" s="13">
        <v>2</v>
      </c>
      <c r="LM99" s="13">
        <v>4</v>
      </c>
      <c r="LN99" s="13">
        <v>3</v>
      </c>
      <c r="LO99" s="13">
        <v>6</v>
      </c>
      <c r="LP99" s="13">
        <v>4</v>
      </c>
      <c r="LQ99" s="13">
        <v>1</v>
      </c>
      <c r="LR99" s="13">
        <v>1</v>
      </c>
      <c r="LS99" s="13">
        <v>2</v>
      </c>
      <c r="LT99" s="13">
        <v>1</v>
      </c>
      <c r="LU99" s="13">
        <v>3</v>
      </c>
      <c r="LV99" s="13"/>
      <c r="LW99" s="13">
        <v>1</v>
      </c>
      <c r="LX99" s="13">
        <v>6</v>
      </c>
      <c r="LY99" s="13">
        <v>1</v>
      </c>
      <c r="LZ99" s="13">
        <v>6</v>
      </c>
      <c r="MA99" s="13"/>
      <c r="MB99" s="13">
        <v>3</v>
      </c>
      <c r="MC99" s="13"/>
      <c r="MD99" s="13"/>
      <c r="ME99" s="13">
        <v>1</v>
      </c>
      <c r="MF99" s="13">
        <v>1</v>
      </c>
      <c r="MG99" s="13">
        <v>4</v>
      </c>
      <c r="MH99" s="13"/>
      <c r="MI99" s="13">
        <v>1</v>
      </c>
      <c r="MJ99" s="13">
        <v>2</v>
      </c>
      <c r="MK99" s="13">
        <v>1</v>
      </c>
      <c r="ML99" s="13">
        <v>1</v>
      </c>
      <c r="MM99" s="13">
        <v>1</v>
      </c>
      <c r="MN99" s="13">
        <v>2</v>
      </c>
      <c r="MO99" s="13"/>
      <c r="MP99" s="13"/>
      <c r="MQ99" s="13">
        <v>2</v>
      </c>
      <c r="MR99" s="13">
        <v>1</v>
      </c>
      <c r="MS99" s="13">
        <v>1</v>
      </c>
      <c r="MT99" s="13">
        <v>1</v>
      </c>
      <c r="MU99" s="13"/>
      <c r="MV99" s="13">
        <v>1</v>
      </c>
      <c r="MW99" s="13">
        <v>1</v>
      </c>
      <c r="MX99" s="13"/>
      <c r="MY99" s="13"/>
      <c r="MZ99" s="13"/>
      <c r="NA99" s="13"/>
      <c r="NB99" s="13"/>
      <c r="NC99" s="13"/>
      <c r="ND99" s="13"/>
      <c r="NE99" s="13"/>
      <c r="NF99" s="13"/>
      <c r="NG99" s="13"/>
      <c r="NH99" s="13"/>
      <c r="NI99" s="13">
        <v>1</v>
      </c>
      <c r="NJ99" s="60">
        <v>394</v>
      </c>
      <c r="NK99" s="13">
        <v>10357</v>
      </c>
      <c r="NL99" s="448"/>
      <c r="NM99" s="448"/>
      <c r="NN99" s="448"/>
    </row>
    <row r="100" spans="1:378">
      <c r="A100" s="9" t="s">
        <v>111</v>
      </c>
      <c r="B100" s="281">
        <f t="shared" si="129"/>
        <v>1064</v>
      </c>
      <c r="C100" s="281">
        <f t="shared" si="130"/>
        <v>909</v>
      </c>
      <c r="D100" s="281">
        <f t="shared" si="131"/>
        <v>2686</v>
      </c>
      <c r="E100" s="281">
        <f t="shared" si="132"/>
        <v>2993</v>
      </c>
      <c r="F100" s="281">
        <f t="shared" si="133"/>
        <v>11398</v>
      </c>
      <c r="G100" s="281">
        <f t="shared" si="134"/>
        <v>10875</v>
      </c>
      <c r="H100" s="281">
        <f t="shared" si="135"/>
        <v>12922</v>
      </c>
      <c r="I100" s="281">
        <f t="shared" si="136"/>
        <v>11760</v>
      </c>
      <c r="J100" s="281">
        <f t="shared" si="137"/>
        <v>10671</v>
      </c>
      <c r="K100" s="281">
        <f t="shared" si="138"/>
        <v>10009</v>
      </c>
      <c r="L100" s="281">
        <f t="shared" si="139"/>
        <v>7114</v>
      </c>
      <c r="M100" s="281">
        <f t="shared" si="140"/>
        <v>6991</v>
      </c>
      <c r="N100" s="281">
        <f t="shared" si="141"/>
        <v>3955</v>
      </c>
      <c r="O100" s="281">
        <f t="shared" si="142"/>
        <v>3586</v>
      </c>
      <c r="P100" s="281">
        <f t="shared" si="143"/>
        <v>1831</v>
      </c>
      <c r="Q100" s="281">
        <f t="shared" si="144"/>
        <v>1837</v>
      </c>
      <c r="R100" s="281">
        <f t="shared" si="145"/>
        <v>680</v>
      </c>
      <c r="S100" s="281">
        <f t="shared" si="146"/>
        <v>971</v>
      </c>
      <c r="T100" s="281">
        <f t="shared" si="147"/>
        <v>129</v>
      </c>
      <c r="U100" s="281">
        <f t="shared" si="148"/>
        <v>306</v>
      </c>
      <c r="W100" s="16" t="s">
        <v>205</v>
      </c>
      <c r="X100" s="764">
        <f t="shared" ref="X100:X163" si="150">SUM(FD100:FM100)</f>
        <v>123</v>
      </c>
      <c r="Y100" s="764">
        <f t="shared" ref="Y100:Y163" si="151">SUM(AU100:BD100)</f>
        <v>126</v>
      </c>
      <c r="Z100" s="764">
        <f t="shared" ref="Z100:Z163" si="152">SUM(FN100:FW100)</f>
        <v>313</v>
      </c>
      <c r="AA100" s="764">
        <f t="shared" ref="AA100:AA163" si="153">SUM(BE100:BN100)</f>
        <v>315</v>
      </c>
      <c r="AB100" s="764">
        <f t="shared" ref="AB100:AB163" si="154">SUM(FX100:GG100)</f>
        <v>752</v>
      </c>
      <c r="AC100" s="764">
        <f t="shared" ref="AC100:AC163" si="155">SUM(BO100:BX100)</f>
        <v>829</v>
      </c>
      <c r="AD100" s="764">
        <f t="shared" ref="AD100:AD163" si="156">SUM(GH100:GQ100)</f>
        <v>917</v>
      </c>
      <c r="AE100" s="764">
        <f t="shared" ref="AE100:AE163" si="157">SUM(BY100:CH100)</f>
        <v>899</v>
      </c>
      <c r="AF100" s="764">
        <f t="shared" ref="AF100:AF163" si="158">SUM(GR100:HA100)</f>
        <v>784</v>
      </c>
      <c r="AG100" s="764">
        <f t="shared" ref="AG100:AG163" si="159">SUM(CI100:CR100)</f>
        <v>778</v>
      </c>
      <c r="AH100" s="764">
        <f t="shared" ref="AH100:AH163" si="160">SUM(HB100:HK100)</f>
        <v>505</v>
      </c>
      <c r="AI100" s="764">
        <f t="shared" ref="AI100:AI163" si="161">SUM(CS100:DB100)</f>
        <v>521</v>
      </c>
      <c r="AJ100" s="764">
        <f t="shared" ref="AJ100:AJ163" si="162">SUM(HL100:HU100)</f>
        <v>369</v>
      </c>
      <c r="AK100" s="764">
        <f t="shared" ref="AK100:AK163" si="163">SUM(DC100:DL100)</f>
        <v>325</v>
      </c>
      <c r="AL100" s="764">
        <f t="shared" ref="AL100:AL163" si="164">SUM(HV100:IE100)</f>
        <v>215</v>
      </c>
      <c r="AM100" s="764">
        <f t="shared" ref="AM100:AM163" si="165">SUM(DM100:DV100)</f>
        <v>229</v>
      </c>
      <c r="AN100" s="764">
        <f t="shared" ref="AN100:AN163" si="166">SUM(IF100:IO100)</f>
        <v>97</v>
      </c>
      <c r="AO100" s="764">
        <f t="shared" ref="AO100:AO163" si="167">SUM(DW100:EF100)</f>
        <v>149</v>
      </c>
      <c r="AP100" s="764">
        <f t="shared" ref="AP100:AP163" si="168">SUM(IP100:JD100)</f>
        <v>19</v>
      </c>
      <c r="AQ100" s="764">
        <f t="shared" ref="AQ100:AQ163" si="169">SUM(EG100:EY100)</f>
        <v>55</v>
      </c>
      <c r="AR100" s="764">
        <f t="shared" si="149"/>
        <v>151</v>
      </c>
      <c r="AT100" s="16" t="s">
        <v>205</v>
      </c>
      <c r="AU100" s="13">
        <v>12</v>
      </c>
      <c r="AV100" s="13">
        <v>17</v>
      </c>
      <c r="AW100" s="13">
        <v>10</v>
      </c>
      <c r="AX100" s="13">
        <v>12</v>
      </c>
      <c r="AY100" s="13">
        <v>16</v>
      </c>
      <c r="AZ100" s="13">
        <v>11</v>
      </c>
      <c r="BA100" s="13">
        <v>13</v>
      </c>
      <c r="BB100" s="13">
        <v>12</v>
      </c>
      <c r="BC100" s="13">
        <v>13</v>
      </c>
      <c r="BD100" s="13">
        <v>10</v>
      </c>
      <c r="BE100" s="13">
        <v>16</v>
      </c>
      <c r="BF100" s="13">
        <v>12</v>
      </c>
      <c r="BG100" s="13">
        <v>12</v>
      </c>
      <c r="BH100" s="13">
        <v>27</v>
      </c>
      <c r="BI100" s="13">
        <v>27</v>
      </c>
      <c r="BJ100" s="13">
        <v>34</v>
      </c>
      <c r="BK100" s="13">
        <v>51</v>
      </c>
      <c r="BL100" s="13">
        <v>42</v>
      </c>
      <c r="BM100" s="13">
        <v>47</v>
      </c>
      <c r="BN100" s="13">
        <v>47</v>
      </c>
      <c r="BO100" s="13">
        <v>55</v>
      </c>
      <c r="BP100" s="13">
        <v>64</v>
      </c>
      <c r="BQ100" s="13">
        <v>72</v>
      </c>
      <c r="BR100" s="13">
        <v>69</v>
      </c>
      <c r="BS100" s="13">
        <v>79</v>
      </c>
      <c r="BT100" s="13">
        <v>101</v>
      </c>
      <c r="BU100" s="13">
        <v>96</v>
      </c>
      <c r="BV100" s="13">
        <v>98</v>
      </c>
      <c r="BW100" s="13">
        <v>94</v>
      </c>
      <c r="BX100" s="13">
        <v>101</v>
      </c>
      <c r="BY100" s="13">
        <v>111</v>
      </c>
      <c r="BZ100" s="13">
        <v>79</v>
      </c>
      <c r="CA100" s="13">
        <v>82</v>
      </c>
      <c r="CB100" s="13">
        <v>93</v>
      </c>
      <c r="CC100" s="13">
        <v>102</v>
      </c>
      <c r="CD100" s="13">
        <v>87</v>
      </c>
      <c r="CE100" s="13">
        <v>94</v>
      </c>
      <c r="CF100" s="13">
        <v>93</v>
      </c>
      <c r="CG100" s="13">
        <v>75</v>
      </c>
      <c r="CH100" s="13">
        <v>83</v>
      </c>
      <c r="CI100" s="13">
        <v>90</v>
      </c>
      <c r="CJ100" s="13">
        <v>95</v>
      </c>
      <c r="CK100" s="13">
        <v>92</v>
      </c>
      <c r="CL100" s="13">
        <v>86</v>
      </c>
      <c r="CM100" s="13">
        <v>76</v>
      </c>
      <c r="CN100" s="13">
        <v>75</v>
      </c>
      <c r="CO100" s="13">
        <v>68</v>
      </c>
      <c r="CP100" s="13">
        <v>58</v>
      </c>
      <c r="CQ100" s="13">
        <v>68</v>
      </c>
      <c r="CR100" s="13">
        <v>70</v>
      </c>
      <c r="CS100" s="13">
        <v>51</v>
      </c>
      <c r="CT100" s="13">
        <v>61</v>
      </c>
      <c r="CU100" s="13">
        <v>64</v>
      </c>
      <c r="CV100" s="13">
        <v>51</v>
      </c>
      <c r="CW100" s="13">
        <v>53</v>
      </c>
      <c r="CX100" s="13">
        <v>40</v>
      </c>
      <c r="CY100" s="13">
        <v>51</v>
      </c>
      <c r="CZ100" s="13">
        <v>43</v>
      </c>
      <c r="DA100" s="13">
        <v>56</v>
      </c>
      <c r="DB100" s="13">
        <v>51</v>
      </c>
      <c r="DC100" s="13">
        <v>47</v>
      </c>
      <c r="DD100" s="13">
        <v>36</v>
      </c>
      <c r="DE100" s="13">
        <v>33</v>
      </c>
      <c r="DF100" s="13">
        <v>33</v>
      </c>
      <c r="DG100" s="13">
        <v>33</v>
      </c>
      <c r="DH100" s="13">
        <v>31</v>
      </c>
      <c r="DI100" s="13">
        <v>30</v>
      </c>
      <c r="DJ100" s="13">
        <v>32</v>
      </c>
      <c r="DK100" s="13">
        <v>20</v>
      </c>
      <c r="DL100" s="13">
        <v>30</v>
      </c>
      <c r="DM100" s="13">
        <v>29</v>
      </c>
      <c r="DN100" s="13">
        <v>35</v>
      </c>
      <c r="DO100" s="13">
        <v>27</v>
      </c>
      <c r="DP100" s="13">
        <v>21</v>
      </c>
      <c r="DQ100" s="13">
        <v>25</v>
      </c>
      <c r="DR100" s="13">
        <v>22</v>
      </c>
      <c r="DS100" s="13">
        <v>16</v>
      </c>
      <c r="DT100" s="13">
        <v>17</v>
      </c>
      <c r="DU100" s="13">
        <v>21</v>
      </c>
      <c r="DV100" s="13">
        <v>16</v>
      </c>
      <c r="DW100" s="13">
        <v>16</v>
      </c>
      <c r="DX100" s="13">
        <v>13</v>
      </c>
      <c r="DY100" s="13">
        <v>16</v>
      </c>
      <c r="DZ100" s="13">
        <v>17</v>
      </c>
      <c r="EA100" s="13">
        <v>10</v>
      </c>
      <c r="EB100" s="13">
        <v>19</v>
      </c>
      <c r="EC100" s="13">
        <v>16</v>
      </c>
      <c r="ED100" s="13">
        <v>21</v>
      </c>
      <c r="EE100" s="13">
        <v>6</v>
      </c>
      <c r="EF100" s="13">
        <v>15</v>
      </c>
      <c r="EG100" s="13">
        <v>9</v>
      </c>
      <c r="EH100" s="13">
        <v>8</v>
      </c>
      <c r="EI100" s="13">
        <v>11</v>
      </c>
      <c r="EJ100" s="13">
        <v>7</v>
      </c>
      <c r="EK100" s="13">
        <v>5</v>
      </c>
      <c r="EL100" s="13">
        <v>3</v>
      </c>
      <c r="EM100" s="13">
        <v>5</v>
      </c>
      <c r="EN100" s="13">
        <v>3</v>
      </c>
      <c r="EO100" s="13">
        <v>1</v>
      </c>
      <c r="EP100" s="13">
        <v>1</v>
      </c>
      <c r="EQ100" s="13">
        <v>1</v>
      </c>
      <c r="ER100" s="13">
        <v>1</v>
      </c>
      <c r="ES100" s="13"/>
      <c r="ET100" s="13"/>
      <c r="EU100" s="13"/>
      <c r="EV100" s="13"/>
      <c r="EW100" s="13"/>
      <c r="EX100" s="13"/>
      <c r="EY100" s="13"/>
      <c r="EZ100" s="13"/>
      <c r="FA100" s="60">
        <v>4226</v>
      </c>
      <c r="FB100" s="13">
        <v>4226</v>
      </c>
      <c r="FC100" s="16" t="s">
        <v>205</v>
      </c>
      <c r="FD100" s="13">
        <v>9</v>
      </c>
      <c r="FE100" s="13">
        <v>13</v>
      </c>
      <c r="FF100" s="13">
        <v>13</v>
      </c>
      <c r="FG100" s="13">
        <v>14</v>
      </c>
      <c r="FH100" s="13">
        <v>8</v>
      </c>
      <c r="FI100" s="13">
        <v>15</v>
      </c>
      <c r="FJ100" s="13">
        <v>12</v>
      </c>
      <c r="FK100" s="13">
        <v>9</v>
      </c>
      <c r="FL100" s="13">
        <v>11</v>
      </c>
      <c r="FM100" s="13">
        <v>19</v>
      </c>
      <c r="FN100" s="13">
        <v>16</v>
      </c>
      <c r="FO100" s="13">
        <v>16</v>
      </c>
      <c r="FP100" s="13">
        <v>19</v>
      </c>
      <c r="FQ100" s="13">
        <v>18</v>
      </c>
      <c r="FR100" s="13">
        <v>21</v>
      </c>
      <c r="FS100" s="13">
        <v>39</v>
      </c>
      <c r="FT100" s="13">
        <v>25</v>
      </c>
      <c r="FU100" s="13">
        <v>24</v>
      </c>
      <c r="FV100" s="13">
        <v>78</v>
      </c>
      <c r="FW100" s="13">
        <v>57</v>
      </c>
      <c r="FX100" s="13">
        <v>48</v>
      </c>
      <c r="FY100" s="13">
        <v>65</v>
      </c>
      <c r="FZ100" s="13">
        <v>66</v>
      </c>
      <c r="GA100" s="13">
        <v>64</v>
      </c>
      <c r="GB100" s="13">
        <v>84</v>
      </c>
      <c r="GC100" s="13">
        <v>79</v>
      </c>
      <c r="GD100" s="13">
        <v>86</v>
      </c>
      <c r="GE100" s="13">
        <v>81</v>
      </c>
      <c r="GF100" s="13">
        <v>85</v>
      </c>
      <c r="GG100" s="13">
        <v>94</v>
      </c>
      <c r="GH100" s="13">
        <v>106</v>
      </c>
      <c r="GI100" s="13">
        <v>82</v>
      </c>
      <c r="GJ100" s="13">
        <v>110</v>
      </c>
      <c r="GK100" s="13">
        <v>86</v>
      </c>
      <c r="GL100" s="13">
        <v>93</v>
      </c>
      <c r="GM100" s="13">
        <v>91</v>
      </c>
      <c r="GN100" s="13">
        <v>68</v>
      </c>
      <c r="GO100" s="13">
        <v>84</v>
      </c>
      <c r="GP100" s="13">
        <v>92</v>
      </c>
      <c r="GQ100" s="13">
        <v>105</v>
      </c>
      <c r="GR100" s="13">
        <v>99</v>
      </c>
      <c r="GS100" s="13">
        <v>106</v>
      </c>
      <c r="GT100" s="13">
        <v>80</v>
      </c>
      <c r="GU100" s="13">
        <v>81</v>
      </c>
      <c r="GV100" s="13">
        <v>91</v>
      </c>
      <c r="GW100" s="13">
        <v>62</v>
      </c>
      <c r="GX100" s="13">
        <v>76</v>
      </c>
      <c r="GY100" s="13">
        <v>60</v>
      </c>
      <c r="GZ100" s="13">
        <v>63</v>
      </c>
      <c r="HA100" s="13">
        <v>66</v>
      </c>
      <c r="HB100" s="13">
        <v>65</v>
      </c>
      <c r="HC100" s="13">
        <v>60</v>
      </c>
      <c r="HD100" s="13">
        <v>61</v>
      </c>
      <c r="HE100" s="13">
        <v>50</v>
      </c>
      <c r="HF100" s="13">
        <v>56</v>
      </c>
      <c r="HG100" s="13">
        <v>50</v>
      </c>
      <c r="HH100" s="13">
        <v>42</v>
      </c>
      <c r="HI100" s="13">
        <v>39</v>
      </c>
      <c r="HJ100" s="13">
        <v>46</v>
      </c>
      <c r="HK100" s="13">
        <v>36</v>
      </c>
      <c r="HL100" s="13">
        <v>41</v>
      </c>
      <c r="HM100" s="13">
        <v>35</v>
      </c>
      <c r="HN100" s="13">
        <v>35</v>
      </c>
      <c r="HO100" s="13">
        <v>37</v>
      </c>
      <c r="HP100" s="13">
        <v>51</v>
      </c>
      <c r="HQ100" s="13">
        <v>32</v>
      </c>
      <c r="HR100" s="13">
        <v>30</v>
      </c>
      <c r="HS100" s="13">
        <v>43</v>
      </c>
      <c r="HT100" s="13">
        <v>30</v>
      </c>
      <c r="HU100" s="13">
        <v>35</v>
      </c>
      <c r="HV100" s="13">
        <v>28</v>
      </c>
      <c r="HW100" s="13">
        <v>28</v>
      </c>
      <c r="HX100" s="13">
        <v>25</v>
      </c>
      <c r="HY100" s="13">
        <v>19</v>
      </c>
      <c r="HZ100" s="13">
        <v>18</v>
      </c>
      <c r="IA100" s="13">
        <v>18</v>
      </c>
      <c r="IB100" s="13">
        <v>23</v>
      </c>
      <c r="IC100" s="13">
        <v>30</v>
      </c>
      <c r="ID100" s="13">
        <v>13</v>
      </c>
      <c r="IE100" s="13">
        <v>13</v>
      </c>
      <c r="IF100" s="13">
        <v>13</v>
      </c>
      <c r="IG100" s="13">
        <v>14</v>
      </c>
      <c r="IH100" s="13">
        <v>21</v>
      </c>
      <c r="II100" s="13">
        <v>13</v>
      </c>
      <c r="IJ100" s="13">
        <v>14</v>
      </c>
      <c r="IK100" s="13">
        <v>7</v>
      </c>
      <c r="IL100" s="13">
        <v>5</v>
      </c>
      <c r="IM100" s="13">
        <v>3</v>
      </c>
      <c r="IN100" s="13">
        <v>4</v>
      </c>
      <c r="IO100" s="13">
        <v>3</v>
      </c>
      <c r="IP100" s="13">
        <v>6</v>
      </c>
      <c r="IQ100" s="13">
        <v>3</v>
      </c>
      <c r="IR100" s="13">
        <v>5</v>
      </c>
      <c r="IS100" s="13">
        <v>1</v>
      </c>
      <c r="IT100" s="13">
        <v>1</v>
      </c>
      <c r="IU100" s="13"/>
      <c r="IV100" s="13">
        <v>1</v>
      </c>
      <c r="IW100" s="13">
        <v>2</v>
      </c>
      <c r="IX100" s="13"/>
      <c r="IY100" s="13"/>
      <c r="IZ100" s="13"/>
      <c r="JA100" s="13"/>
      <c r="JB100" s="13"/>
      <c r="JC100" s="13"/>
      <c r="JD100" s="13"/>
      <c r="JE100" s="13"/>
      <c r="JF100" s="60">
        <v>4094</v>
      </c>
      <c r="JG100" s="13">
        <v>9</v>
      </c>
      <c r="JH100" s="13">
        <v>8</v>
      </c>
      <c r="JI100" s="13">
        <v>1</v>
      </c>
      <c r="JJ100" s="13">
        <v>2</v>
      </c>
      <c r="JK100" s="13">
        <v>2</v>
      </c>
      <c r="JL100" s="13">
        <v>2</v>
      </c>
      <c r="JM100" s="13"/>
      <c r="JN100" s="13">
        <v>2</v>
      </c>
      <c r="JO100" s="13">
        <v>1</v>
      </c>
      <c r="JP100" s="13"/>
      <c r="JQ100" s="13">
        <v>2</v>
      </c>
      <c r="JR100" s="13">
        <v>1</v>
      </c>
      <c r="JS100" s="13"/>
      <c r="JT100" s="13"/>
      <c r="JU100" s="13"/>
      <c r="JV100" s="13">
        <v>3</v>
      </c>
      <c r="JW100" s="13">
        <v>1</v>
      </c>
      <c r="JX100" s="13">
        <v>1</v>
      </c>
      <c r="JY100" s="13"/>
      <c r="JZ100" s="13">
        <v>1</v>
      </c>
      <c r="KA100" s="13">
        <v>3</v>
      </c>
      <c r="KB100" s="13">
        <v>3</v>
      </c>
      <c r="KC100" s="13"/>
      <c r="KD100" s="13">
        <v>1</v>
      </c>
      <c r="KE100" s="13">
        <v>1</v>
      </c>
      <c r="KF100" s="13">
        <v>1</v>
      </c>
      <c r="KG100" s="13">
        <v>2</v>
      </c>
      <c r="KH100" s="13">
        <v>3</v>
      </c>
      <c r="KI100" s="13"/>
      <c r="KJ100" s="13">
        <v>1</v>
      </c>
      <c r="KK100" s="13"/>
      <c r="KL100" s="13">
        <v>3</v>
      </c>
      <c r="KM100" s="13">
        <v>4</v>
      </c>
      <c r="KN100" s="13">
        <v>1</v>
      </c>
      <c r="KO100" s="13">
        <v>1</v>
      </c>
      <c r="KP100" s="13">
        <v>1</v>
      </c>
      <c r="KQ100" s="13">
        <v>2</v>
      </c>
      <c r="KR100" s="13">
        <v>3</v>
      </c>
      <c r="KS100" s="13"/>
      <c r="KT100" s="13">
        <v>1</v>
      </c>
      <c r="KU100" s="13"/>
      <c r="KV100" s="13">
        <v>3</v>
      </c>
      <c r="KW100" s="13">
        <v>2</v>
      </c>
      <c r="KX100" s="13"/>
      <c r="KY100" s="13"/>
      <c r="KZ100" s="13">
        <v>3</v>
      </c>
      <c r="LA100" s="13">
        <v>3</v>
      </c>
      <c r="LB100" s="13">
        <v>2</v>
      </c>
      <c r="LC100" s="13">
        <v>5</v>
      </c>
      <c r="LD100" s="13"/>
      <c r="LE100" s="13">
        <v>1</v>
      </c>
      <c r="LF100" s="13">
        <v>1</v>
      </c>
      <c r="LG100" s="13"/>
      <c r="LH100" s="13"/>
      <c r="LI100" s="13"/>
      <c r="LJ100" s="13">
        <v>1</v>
      </c>
      <c r="LK100" s="13">
        <v>1</v>
      </c>
      <c r="LL100" s="13"/>
      <c r="LM100" s="13">
        <v>1</v>
      </c>
      <c r="LN100" s="13"/>
      <c r="LO100" s="13"/>
      <c r="LP100" s="13">
        <v>1</v>
      </c>
      <c r="LQ100" s="13">
        <v>1</v>
      </c>
      <c r="LR100" s="13">
        <v>1</v>
      </c>
      <c r="LS100" s="13">
        <v>1</v>
      </c>
      <c r="LT100" s="13">
        <v>1</v>
      </c>
      <c r="LU100" s="13"/>
      <c r="LV100" s="13">
        <v>1</v>
      </c>
      <c r="LW100" s="13">
        <v>1</v>
      </c>
      <c r="LX100" s="13"/>
      <c r="LY100" s="13">
        <v>1</v>
      </c>
      <c r="LZ100" s="13">
        <v>2</v>
      </c>
      <c r="MA100" s="13">
        <v>1</v>
      </c>
      <c r="MB100" s="13"/>
      <c r="MC100" s="13"/>
      <c r="MD100" s="13">
        <v>1</v>
      </c>
      <c r="ME100" s="13"/>
      <c r="MF100" s="13">
        <v>3</v>
      </c>
      <c r="MG100" s="13">
        <v>2</v>
      </c>
      <c r="MH100" s="13"/>
      <c r="MI100" s="13">
        <v>2</v>
      </c>
      <c r="MJ100" s="13">
        <v>3</v>
      </c>
      <c r="MK100" s="13">
        <v>1</v>
      </c>
      <c r="ML100" s="13">
        <v>3</v>
      </c>
      <c r="MM100" s="13"/>
      <c r="MN100" s="13"/>
      <c r="MO100" s="13">
        <v>4</v>
      </c>
      <c r="MP100" s="13">
        <v>1</v>
      </c>
      <c r="MQ100" s="13">
        <v>4</v>
      </c>
      <c r="MR100" s="13">
        <v>5</v>
      </c>
      <c r="MS100" s="13">
        <v>6</v>
      </c>
      <c r="MT100" s="13">
        <v>4</v>
      </c>
      <c r="MU100" s="13">
        <v>2</v>
      </c>
      <c r="MV100" s="13"/>
      <c r="MW100" s="13">
        <v>2</v>
      </c>
      <c r="MX100" s="13">
        <v>1</v>
      </c>
      <c r="MY100" s="13">
        <v>1</v>
      </c>
      <c r="MZ100" s="13">
        <v>2</v>
      </c>
      <c r="NA100" s="13">
        <v>1</v>
      </c>
      <c r="NB100" s="13">
        <v>2</v>
      </c>
      <c r="NC100" s="13"/>
      <c r="ND100" s="13"/>
      <c r="NE100" s="13"/>
      <c r="NF100" s="13"/>
      <c r="NG100" s="13"/>
      <c r="NH100" s="13"/>
      <c r="NI100" s="13"/>
      <c r="NJ100" s="60">
        <v>151</v>
      </c>
      <c r="NK100" s="13">
        <v>4245</v>
      </c>
      <c r="NL100" s="448"/>
      <c r="NM100" s="448"/>
      <c r="NN100" s="448"/>
    </row>
    <row r="101" spans="1:378">
      <c r="A101" s="9" t="s">
        <v>112</v>
      </c>
      <c r="B101" s="281">
        <f t="shared" si="129"/>
        <v>268</v>
      </c>
      <c r="C101" s="281">
        <f t="shared" si="130"/>
        <v>213</v>
      </c>
      <c r="D101" s="281">
        <f t="shared" si="131"/>
        <v>1261</v>
      </c>
      <c r="E101" s="281">
        <f t="shared" si="132"/>
        <v>1415</v>
      </c>
      <c r="F101" s="281">
        <f t="shared" si="133"/>
        <v>5730</v>
      </c>
      <c r="G101" s="281">
        <f t="shared" si="134"/>
        <v>5872</v>
      </c>
      <c r="H101" s="281">
        <f t="shared" si="135"/>
        <v>5797</v>
      </c>
      <c r="I101" s="281">
        <f t="shared" si="136"/>
        <v>5717</v>
      </c>
      <c r="J101" s="281">
        <f t="shared" si="137"/>
        <v>4354</v>
      </c>
      <c r="K101" s="281">
        <f t="shared" si="138"/>
        <v>4593</v>
      </c>
      <c r="L101" s="281">
        <f t="shared" si="139"/>
        <v>2877</v>
      </c>
      <c r="M101" s="281">
        <f t="shared" si="140"/>
        <v>2921</v>
      </c>
      <c r="N101" s="281">
        <f t="shared" si="141"/>
        <v>1671</v>
      </c>
      <c r="O101" s="281">
        <f t="shared" si="142"/>
        <v>1589</v>
      </c>
      <c r="P101" s="281">
        <f t="shared" si="143"/>
        <v>927</v>
      </c>
      <c r="Q101" s="281">
        <f t="shared" si="144"/>
        <v>899</v>
      </c>
      <c r="R101" s="281">
        <f t="shared" si="145"/>
        <v>368</v>
      </c>
      <c r="S101" s="281">
        <f t="shared" si="146"/>
        <v>581</v>
      </c>
      <c r="T101" s="281">
        <f t="shared" si="147"/>
        <v>78</v>
      </c>
      <c r="U101" s="281">
        <f t="shared" si="148"/>
        <v>291</v>
      </c>
      <c r="W101" s="16" t="s">
        <v>110</v>
      </c>
      <c r="X101" s="764">
        <f t="shared" si="150"/>
        <v>33</v>
      </c>
      <c r="Y101" s="764">
        <f t="shared" si="151"/>
        <v>36</v>
      </c>
      <c r="Z101" s="764">
        <f t="shared" si="152"/>
        <v>106</v>
      </c>
      <c r="AA101" s="764">
        <f t="shared" si="153"/>
        <v>159</v>
      </c>
      <c r="AB101" s="764">
        <f t="shared" si="154"/>
        <v>345</v>
      </c>
      <c r="AC101" s="764">
        <f t="shared" si="155"/>
        <v>428</v>
      </c>
      <c r="AD101" s="764">
        <f t="shared" si="156"/>
        <v>303</v>
      </c>
      <c r="AE101" s="764">
        <f t="shared" si="157"/>
        <v>407</v>
      </c>
      <c r="AF101" s="764">
        <f t="shared" si="158"/>
        <v>306</v>
      </c>
      <c r="AG101" s="764">
        <f t="shared" si="159"/>
        <v>364</v>
      </c>
      <c r="AH101" s="764">
        <f t="shared" si="160"/>
        <v>245</v>
      </c>
      <c r="AI101" s="764">
        <f t="shared" si="161"/>
        <v>271</v>
      </c>
      <c r="AJ101" s="764">
        <f t="shared" si="162"/>
        <v>180</v>
      </c>
      <c r="AK101" s="764">
        <f t="shared" si="163"/>
        <v>178</v>
      </c>
      <c r="AL101" s="764">
        <f t="shared" si="164"/>
        <v>108</v>
      </c>
      <c r="AM101" s="764">
        <f t="shared" si="165"/>
        <v>106</v>
      </c>
      <c r="AN101" s="764">
        <f t="shared" si="166"/>
        <v>52</v>
      </c>
      <c r="AO101" s="764">
        <f t="shared" si="167"/>
        <v>54</v>
      </c>
      <c r="AP101" s="764">
        <f t="shared" si="168"/>
        <v>1</v>
      </c>
      <c r="AQ101" s="764">
        <f t="shared" si="169"/>
        <v>19</v>
      </c>
      <c r="AR101" s="764">
        <f t="shared" si="149"/>
        <v>22</v>
      </c>
      <c r="AT101" s="16" t="s">
        <v>110</v>
      </c>
      <c r="AU101" s="13">
        <v>3</v>
      </c>
      <c r="AV101" s="13">
        <v>8</v>
      </c>
      <c r="AW101" s="13">
        <v>1</v>
      </c>
      <c r="AX101" s="13">
        <v>2</v>
      </c>
      <c r="AY101" s="13">
        <v>4</v>
      </c>
      <c r="AZ101" s="13">
        <v>2</v>
      </c>
      <c r="BA101" s="13">
        <v>4</v>
      </c>
      <c r="BB101" s="13">
        <v>4</v>
      </c>
      <c r="BC101" s="13">
        <v>6</v>
      </c>
      <c r="BD101" s="13">
        <v>2</v>
      </c>
      <c r="BE101" s="13">
        <v>3</v>
      </c>
      <c r="BF101" s="13">
        <v>6</v>
      </c>
      <c r="BG101" s="13">
        <v>3</v>
      </c>
      <c r="BH101" s="13">
        <v>10</v>
      </c>
      <c r="BI101" s="13">
        <v>13</v>
      </c>
      <c r="BJ101" s="13">
        <v>13</v>
      </c>
      <c r="BK101" s="13">
        <v>25</v>
      </c>
      <c r="BL101" s="13">
        <v>22</v>
      </c>
      <c r="BM101" s="13">
        <v>27</v>
      </c>
      <c r="BN101" s="13">
        <v>37</v>
      </c>
      <c r="BO101" s="13">
        <v>45</v>
      </c>
      <c r="BP101" s="13">
        <v>31</v>
      </c>
      <c r="BQ101" s="13">
        <v>30</v>
      </c>
      <c r="BR101" s="13">
        <v>54</v>
      </c>
      <c r="BS101" s="13">
        <v>42</v>
      </c>
      <c r="BT101" s="13">
        <v>40</v>
      </c>
      <c r="BU101" s="13">
        <v>43</v>
      </c>
      <c r="BV101" s="13">
        <v>51</v>
      </c>
      <c r="BW101" s="13">
        <v>44</v>
      </c>
      <c r="BX101" s="13">
        <v>48</v>
      </c>
      <c r="BY101" s="13">
        <v>60</v>
      </c>
      <c r="BZ101" s="13">
        <v>31</v>
      </c>
      <c r="CA101" s="13">
        <v>31</v>
      </c>
      <c r="CB101" s="13">
        <v>39</v>
      </c>
      <c r="CC101" s="13">
        <v>47</v>
      </c>
      <c r="CD101" s="13">
        <v>39</v>
      </c>
      <c r="CE101" s="13">
        <v>27</v>
      </c>
      <c r="CF101" s="13">
        <v>47</v>
      </c>
      <c r="CG101" s="13">
        <v>41</v>
      </c>
      <c r="CH101" s="13">
        <v>45</v>
      </c>
      <c r="CI101" s="13">
        <v>46</v>
      </c>
      <c r="CJ101" s="13">
        <v>39</v>
      </c>
      <c r="CK101" s="13">
        <v>41</v>
      </c>
      <c r="CL101" s="13">
        <v>32</v>
      </c>
      <c r="CM101" s="13">
        <v>27</v>
      </c>
      <c r="CN101" s="13">
        <v>32</v>
      </c>
      <c r="CO101" s="13">
        <v>51</v>
      </c>
      <c r="CP101" s="13">
        <v>25</v>
      </c>
      <c r="CQ101" s="13">
        <v>35</v>
      </c>
      <c r="CR101" s="13">
        <v>36</v>
      </c>
      <c r="CS101" s="13">
        <v>35</v>
      </c>
      <c r="CT101" s="13">
        <v>33</v>
      </c>
      <c r="CU101" s="13">
        <v>27</v>
      </c>
      <c r="CV101" s="13">
        <v>24</v>
      </c>
      <c r="CW101" s="13">
        <v>29</v>
      </c>
      <c r="CX101" s="13">
        <v>26</v>
      </c>
      <c r="CY101" s="13">
        <v>27</v>
      </c>
      <c r="CZ101" s="13">
        <v>20</v>
      </c>
      <c r="DA101" s="13">
        <v>26</v>
      </c>
      <c r="DB101" s="13">
        <v>24</v>
      </c>
      <c r="DC101" s="13">
        <v>21</v>
      </c>
      <c r="DD101" s="13">
        <v>25</v>
      </c>
      <c r="DE101" s="13">
        <v>17</v>
      </c>
      <c r="DF101" s="13">
        <v>15</v>
      </c>
      <c r="DG101" s="13">
        <v>16</v>
      </c>
      <c r="DH101" s="13">
        <v>16</v>
      </c>
      <c r="DI101" s="13">
        <v>21</v>
      </c>
      <c r="DJ101" s="13">
        <v>17</v>
      </c>
      <c r="DK101" s="13">
        <v>15</v>
      </c>
      <c r="DL101" s="13">
        <v>15</v>
      </c>
      <c r="DM101" s="13">
        <v>13</v>
      </c>
      <c r="DN101" s="13">
        <v>14</v>
      </c>
      <c r="DO101" s="13">
        <v>11</v>
      </c>
      <c r="DP101" s="13">
        <v>14</v>
      </c>
      <c r="DQ101" s="13">
        <v>11</v>
      </c>
      <c r="DR101" s="13">
        <v>9</v>
      </c>
      <c r="DS101" s="13">
        <v>9</v>
      </c>
      <c r="DT101" s="13">
        <v>10</v>
      </c>
      <c r="DU101" s="13">
        <v>2</v>
      </c>
      <c r="DV101" s="13">
        <v>13</v>
      </c>
      <c r="DW101" s="13">
        <v>5</v>
      </c>
      <c r="DX101" s="13">
        <v>7</v>
      </c>
      <c r="DY101" s="13">
        <v>6</v>
      </c>
      <c r="DZ101" s="13">
        <v>8</v>
      </c>
      <c r="EA101" s="13">
        <v>2</v>
      </c>
      <c r="EB101" s="13">
        <v>7</v>
      </c>
      <c r="EC101" s="13">
        <v>4</v>
      </c>
      <c r="ED101" s="13">
        <v>4</v>
      </c>
      <c r="EE101" s="13">
        <v>6</v>
      </c>
      <c r="EF101" s="13">
        <v>5</v>
      </c>
      <c r="EG101" s="13">
        <v>4</v>
      </c>
      <c r="EH101" s="13">
        <v>3</v>
      </c>
      <c r="EI101" s="13"/>
      <c r="EJ101" s="13">
        <v>2</v>
      </c>
      <c r="EK101" s="13">
        <v>4</v>
      </c>
      <c r="EL101" s="13">
        <v>2</v>
      </c>
      <c r="EM101" s="13">
        <v>3</v>
      </c>
      <c r="EN101" s="13">
        <v>1</v>
      </c>
      <c r="EO101" s="13"/>
      <c r="EP101" s="13"/>
      <c r="EQ101" s="13"/>
      <c r="ER101" s="13"/>
      <c r="ES101" s="13"/>
      <c r="ET101" s="13"/>
      <c r="EU101" s="13"/>
      <c r="EV101" s="13"/>
      <c r="EW101" s="13"/>
      <c r="EX101" s="13"/>
      <c r="EY101" s="13"/>
      <c r="EZ101" s="13"/>
      <c r="FA101" s="60">
        <v>2022</v>
      </c>
      <c r="FB101" s="13">
        <v>2022</v>
      </c>
      <c r="FC101" s="16" t="s">
        <v>110</v>
      </c>
      <c r="FD101" s="13">
        <v>5</v>
      </c>
      <c r="FE101" s="13">
        <v>4</v>
      </c>
      <c r="FF101" s="13">
        <v>5</v>
      </c>
      <c r="FG101" s="13">
        <v>3</v>
      </c>
      <c r="FH101" s="13">
        <v>3</v>
      </c>
      <c r="FI101" s="13">
        <v>3</v>
      </c>
      <c r="FJ101" s="13">
        <v>1</v>
      </c>
      <c r="FK101" s="13">
        <v>2</v>
      </c>
      <c r="FL101" s="13">
        <v>4</v>
      </c>
      <c r="FM101" s="13">
        <v>3</v>
      </c>
      <c r="FN101" s="13">
        <v>3</v>
      </c>
      <c r="FO101" s="13">
        <v>2</v>
      </c>
      <c r="FP101" s="13">
        <v>5</v>
      </c>
      <c r="FQ101" s="13">
        <v>2</v>
      </c>
      <c r="FR101" s="13">
        <v>5</v>
      </c>
      <c r="FS101" s="13">
        <v>10</v>
      </c>
      <c r="FT101" s="13">
        <v>10</v>
      </c>
      <c r="FU101" s="13">
        <v>20</v>
      </c>
      <c r="FV101" s="13">
        <v>24</v>
      </c>
      <c r="FW101" s="13">
        <v>25</v>
      </c>
      <c r="FX101" s="13">
        <v>28</v>
      </c>
      <c r="FY101" s="13">
        <v>30</v>
      </c>
      <c r="FZ101" s="13">
        <v>44</v>
      </c>
      <c r="GA101" s="13">
        <v>39</v>
      </c>
      <c r="GB101" s="13">
        <v>27</v>
      </c>
      <c r="GC101" s="13">
        <v>31</v>
      </c>
      <c r="GD101" s="13">
        <v>38</v>
      </c>
      <c r="GE101" s="13">
        <v>31</v>
      </c>
      <c r="GF101" s="13">
        <v>44</v>
      </c>
      <c r="GG101" s="13">
        <v>33</v>
      </c>
      <c r="GH101" s="13">
        <v>40</v>
      </c>
      <c r="GI101" s="13">
        <v>30</v>
      </c>
      <c r="GJ101" s="13">
        <v>28</v>
      </c>
      <c r="GK101" s="13">
        <v>28</v>
      </c>
      <c r="GL101" s="13">
        <v>36</v>
      </c>
      <c r="GM101" s="13">
        <v>31</v>
      </c>
      <c r="GN101" s="13">
        <v>23</v>
      </c>
      <c r="GO101" s="13">
        <v>32</v>
      </c>
      <c r="GP101" s="13">
        <v>28</v>
      </c>
      <c r="GQ101" s="13">
        <v>27</v>
      </c>
      <c r="GR101" s="13">
        <v>35</v>
      </c>
      <c r="GS101" s="13">
        <v>29</v>
      </c>
      <c r="GT101" s="13">
        <v>45</v>
      </c>
      <c r="GU101" s="13">
        <v>21</v>
      </c>
      <c r="GV101" s="13">
        <v>37</v>
      </c>
      <c r="GW101" s="13">
        <v>29</v>
      </c>
      <c r="GX101" s="13">
        <v>30</v>
      </c>
      <c r="GY101" s="13">
        <v>22</v>
      </c>
      <c r="GZ101" s="13">
        <v>36</v>
      </c>
      <c r="HA101" s="13">
        <v>22</v>
      </c>
      <c r="HB101" s="13">
        <v>31</v>
      </c>
      <c r="HC101" s="13">
        <v>26</v>
      </c>
      <c r="HD101" s="13">
        <v>31</v>
      </c>
      <c r="HE101" s="13">
        <v>24</v>
      </c>
      <c r="HF101" s="13">
        <v>17</v>
      </c>
      <c r="HG101" s="13">
        <v>32</v>
      </c>
      <c r="HH101" s="13">
        <v>18</v>
      </c>
      <c r="HI101" s="13">
        <v>20</v>
      </c>
      <c r="HJ101" s="13">
        <v>27</v>
      </c>
      <c r="HK101" s="13">
        <v>19</v>
      </c>
      <c r="HL101" s="13">
        <v>14</v>
      </c>
      <c r="HM101" s="13">
        <v>22</v>
      </c>
      <c r="HN101" s="13">
        <v>19</v>
      </c>
      <c r="HO101" s="13">
        <v>20</v>
      </c>
      <c r="HP101" s="13">
        <v>28</v>
      </c>
      <c r="HQ101" s="13">
        <v>21</v>
      </c>
      <c r="HR101" s="13">
        <v>10</v>
      </c>
      <c r="HS101" s="13">
        <v>11</v>
      </c>
      <c r="HT101" s="13">
        <v>21</v>
      </c>
      <c r="HU101" s="13">
        <v>14</v>
      </c>
      <c r="HV101" s="13">
        <v>21</v>
      </c>
      <c r="HW101" s="13">
        <v>15</v>
      </c>
      <c r="HX101" s="13">
        <v>12</v>
      </c>
      <c r="HY101" s="13">
        <v>10</v>
      </c>
      <c r="HZ101" s="13">
        <v>7</v>
      </c>
      <c r="IA101" s="13">
        <v>13</v>
      </c>
      <c r="IB101" s="13">
        <v>10</v>
      </c>
      <c r="IC101" s="13">
        <v>8</v>
      </c>
      <c r="ID101" s="13">
        <v>4</v>
      </c>
      <c r="IE101" s="13">
        <v>8</v>
      </c>
      <c r="IF101" s="13">
        <v>13</v>
      </c>
      <c r="IG101" s="13">
        <v>6</v>
      </c>
      <c r="IH101" s="13">
        <v>6</v>
      </c>
      <c r="II101" s="13">
        <v>9</v>
      </c>
      <c r="IJ101" s="13">
        <v>5</v>
      </c>
      <c r="IK101" s="13">
        <v>4</v>
      </c>
      <c r="IL101" s="13"/>
      <c r="IM101" s="13">
        <v>4</v>
      </c>
      <c r="IN101" s="13">
        <v>3</v>
      </c>
      <c r="IO101" s="13">
        <v>2</v>
      </c>
      <c r="IP101" s="13">
        <v>1</v>
      </c>
      <c r="IQ101" s="13"/>
      <c r="IR101" s="13"/>
      <c r="IS101" s="13"/>
      <c r="IT101" s="13"/>
      <c r="IU101" s="13"/>
      <c r="IV101" s="13"/>
      <c r="IW101" s="13"/>
      <c r="IX101" s="13"/>
      <c r="IY101" s="13"/>
      <c r="IZ101" s="13"/>
      <c r="JA101" s="13"/>
      <c r="JB101" s="13"/>
      <c r="JC101" s="13"/>
      <c r="JD101" s="13"/>
      <c r="JE101" s="13"/>
      <c r="JF101" s="60">
        <v>1679</v>
      </c>
      <c r="JG101" s="13"/>
      <c r="JH101" s="13"/>
      <c r="JI101" s="13"/>
      <c r="JJ101" s="13"/>
      <c r="JK101" s="13"/>
      <c r="JL101" s="13"/>
      <c r="JM101" s="13"/>
      <c r="JN101" s="13"/>
      <c r="JO101" s="13"/>
      <c r="JP101" s="13"/>
      <c r="JQ101" s="13"/>
      <c r="JR101" s="13"/>
      <c r="JS101" s="13"/>
      <c r="JT101" s="13"/>
      <c r="JU101" s="13"/>
      <c r="JV101" s="13"/>
      <c r="JW101" s="13"/>
      <c r="JX101" s="13"/>
      <c r="JY101" s="13"/>
      <c r="JZ101" s="13">
        <v>1</v>
      </c>
      <c r="KA101" s="13">
        <v>1</v>
      </c>
      <c r="KB101" s="13"/>
      <c r="KC101" s="13">
        <v>1</v>
      </c>
      <c r="KD101" s="13">
        <v>1</v>
      </c>
      <c r="KE101" s="13">
        <v>1</v>
      </c>
      <c r="KF101" s="13"/>
      <c r="KG101" s="13"/>
      <c r="KH101" s="13">
        <v>1</v>
      </c>
      <c r="KI101" s="13">
        <v>1</v>
      </c>
      <c r="KJ101" s="13"/>
      <c r="KK101" s="13"/>
      <c r="KL101" s="13"/>
      <c r="KM101" s="13"/>
      <c r="KN101" s="13"/>
      <c r="KO101" s="13"/>
      <c r="KP101" s="13"/>
      <c r="KQ101" s="13"/>
      <c r="KR101" s="13"/>
      <c r="KS101" s="13"/>
      <c r="KT101" s="13">
        <v>1</v>
      </c>
      <c r="KU101" s="13">
        <v>1</v>
      </c>
      <c r="KV101" s="13">
        <v>1</v>
      </c>
      <c r="KW101" s="13">
        <v>1</v>
      </c>
      <c r="KX101" s="13"/>
      <c r="KY101" s="13"/>
      <c r="KZ101" s="13"/>
      <c r="LA101" s="13"/>
      <c r="LB101" s="13"/>
      <c r="LC101" s="13"/>
      <c r="LD101" s="13"/>
      <c r="LE101" s="13"/>
      <c r="LF101" s="13"/>
      <c r="LG101" s="13">
        <v>1</v>
      </c>
      <c r="LH101" s="13"/>
      <c r="LI101" s="13"/>
      <c r="LJ101" s="13"/>
      <c r="LK101" s="13"/>
      <c r="LL101" s="13"/>
      <c r="LM101" s="13"/>
      <c r="LN101" s="13"/>
      <c r="LO101" s="13"/>
      <c r="LP101" s="13"/>
      <c r="LQ101" s="13"/>
      <c r="LR101" s="13"/>
      <c r="LS101" s="13">
        <v>1</v>
      </c>
      <c r="LT101" s="13">
        <v>2</v>
      </c>
      <c r="LU101" s="13"/>
      <c r="LV101" s="13"/>
      <c r="LW101" s="13"/>
      <c r="LX101" s="13"/>
      <c r="LY101" s="13"/>
      <c r="LZ101" s="13"/>
      <c r="MA101" s="13"/>
      <c r="MB101" s="13"/>
      <c r="MC101" s="13"/>
      <c r="MD101" s="13"/>
      <c r="ME101" s="13"/>
      <c r="MF101" s="13"/>
      <c r="MG101" s="13"/>
      <c r="MH101" s="13"/>
      <c r="MI101" s="13"/>
      <c r="MJ101" s="13"/>
      <c r="MK101" s="13"/>
      <c r="ML101" s="13"/>
      <c r="MM101" s="13">
        <v>1</v>
      </c>
      <c r="MN101" s="13"/>
      <c r="MO101" s="13"/>
      <c r="MP101" s="13"/>
      <c r="MQ101" s="13">
        <v>1</v>
      </c>
      <c r="MR101" s="13"/>
      <c r="MS101" s="13"/>
      <c r="MT101" s="13"/>
      <c r="MU101" s="13">
        <v>1</v>
      </c>
      <c r="MV101" s="13">
        <v>1</v>
      </c>
      <c r="MW101" s="13"/>
      <c r="MX101" s="13">
        <v>1</v>
      </c>
      <c r="MY101" s="13">
        <v>1</v>
      </c>
      <c r="MZ101" s="13"/>
      <c r="NA101" s="13">
        <v>1</v>
      </c>
      <c r="NB101" s="13"/>
      <c r="NC101" s="13"/>
      <c r="ND101" s="13"/>
      <c r="NE101" s="13"/>
      <c r="NF101" s="13"/>
      <c r="NG101" s="13"/>
      <c r="NH101" s="13"/>
      <c r="NI101" s="13"/>
      <c r="NJ101" s="60">
        <v>22</v>
      </c>
      <c r="NK101" s="13">
        <v>1701</v>
      </c>
      <c r="NL101" s="448"/>
      <c r="NM101" s="448"/>
      <c r="NN101" s="448"/>
    </row>
    <row r="102" spans="1:378">
      <c r="A102" s="9" t="s">
        <v>206</v>
      </c>
      <c r="B102" s="281">
        <f t="shared" si="129"/>
        <v>663</v>
      </c>
      <c r="C102" s="281">
        <f t="shared" si="130"/>
        <v>630</v>
      </c>
      <c r="D102" s="281">
        <f t="shared" si="131"/>
        <v>1224</v>
      </c>
      <c r="E102" s="281">
        <f t="shared" si="132"/>
        <v>1477</v>
      </c>
      <c r="F102" s="281">
        <f t="shared" si="133"/>
        <v>3909</v>
      </c>
      <c r="G102" s="281">
        <f t="shared" si="134"/>
        <v>3932</v>
      </c>
      <c r="H102" s="281">
        <f t="shared" si="135"/>
        <v>4360</v>
      </c>
      <c r="I102" s="281">
        <f t="shared" si="136"/>
        <v>4210</v>
      </c>
      <c r="J102" s="281">
        <f t="shared" si="137"/>
        <v>3786</v>
      </c>
      <c r="K102" s="281">
        <f t="shared" si="138"/>
        <v>3595</v>
      </c>
      <c r="L102" s="281">
        <f t="shared" si="139"/>
        <v>2558</v>
      </c>
      <c r="M102" s="281">
        <f t="shared" si="140"/>
        <v>2614</v>
      </c>
      <c r="N102" s="281">
        <f t="shared" si="141"/>
        <v>1594</v>
      </c>
      <c r="O102" s="281">
        <f t="shared" si="142"/>
        <v>1529</v>
      </c>
      <c r="P102" s="281">
        <f t="shared" si="143"/>
        <v>773</v>
      </c>
      <c r="Q102" s="281">
        <f t="shared" si="144"/>
        <v>794</v>
      </c>
      <c r="R102" s="281">
        <f t="shared" si="145"/>
        <v>306</v>
      </c>
      <c r="S102" s="281">
        <f t="shared" si="146"/>
        <v>492</v>
      </c>
      <c r="T102" s="281">
        <f t="shared" si="147"/>
        <v>49</v>
      </c>
      <c r="U102" s="281">
        <f t="shared" si="148"/>
        <v>181</v>
      </c>
      <c r="W102" s="16" t="s">
        <v>111</v>
      </c>
      <c r="X102" s="764">
        <f t="shared" si="150"/>
        <v>1064</v>
      </c>
      <c r="Y102" s="764">
        <f t="shared" si="151"/>
        <v>909</v>
      </c>
      <c r="Z102" s="764">
        <f t="shared" si="152"/>
        <v>2686</v>
      </c>
      <c r="AA102" s="764">
        <f t="shared" si="153"/>
        <v>2993</v>
      </c>
      <c r="AB102" s="764">
        <f t="shared" si="154"/>
        <v>11398</v>
      </c>
      <c r="AC102" s="764">
        <f t="shared" si="155"/>
        <v>10875</v>
      </c>
      <c r="AD102" s="764">
        <f t="shared" si="156"/>
        <v>12922</v>
      </c>
      <c r="AE102" s="764">
        <f t="shared" si="157"/>
        <v>11760</v>
      </c>
      <c r="AF102" s="764">
        <f t="shared" si="158"/>
        <v>10671</v>
      </c>
      <c r="AG102" s="764">
        <f t="shared" si="159"/>
        <v>10009</v>
      </c>
      <c r="AH102" s="764">
        <f t="shared" si="160"/>
        <v>7114</v>
      </c>
      <c r="AI102" s="764">
        <f t="shared" si="161"/>
        <v>6991</v>
      </c>
      <c r="AJ102" s="764">
        <f t="shared" si="162"/>
        <v>3955</v>
      </c>
      <c r="AK102" s="764">
        <f t="shared" si="163"/>
        <v>3586</v>
      </c>
      <c r="AL102" s="764">
        <f t="shared" si="164"/>
        <v>1831</v>
      </c>
      <c r="AM102" s="764">
        <f t="shared" si="165"/>
        <v>1837</v>
      </c>
      <c r="AN102" s="764">
        <f t="shared" si="166"/>
        <v>680</v>
      </c>
      <c r="AO102" s="764">
        <f t="shared" si="167"/>
        <v>971</v>
      </c>
      <c r="AP102" s="764">
        <f t="shared" si="168"/>
        <v>129</v>
      </c>
      <c r="AQ102" s="764">
        <f t="shared" si="169"/>
        <v>306</v>
      </c>
      <c r="AR102" s="764">
        <f t="shared" si="149"/>
        <v>1423</v>
      </c>
      <c r="AT102" s="16" t="s">
        <v>111</v>
      </c>
      <c r="AU102" s="13">
        <v>26</v>
      </c>
      <c r="AV102" s="13">
        <v>146</v>
      </c>
      <c r="AW102" s="13">
        <v>109</v>
      </c>
      <c r="AX102" s="13">
        <v>91</v>
      </c>
      <c r="AY102" s="13">
        <v>102</v>
      </c>
      <c r="AZ102" s="13">
        <v>77</v>
      </c>
      <c r="BA102" s="13">
        <v>97</v>
      </c>
      <c r="BB102" s="13">
        <v>92</v>
      </c>
      <c r="BC102" s="13">
        <v>80</v>
      </c>
      <c r="BD102" s="13">
        <v>89</v>
      </c>
      <c r="BE102" s="13">
        <v>99</v>
      </c>
      <c r="BF102" s="13">
        <v>110</v>
      </c>
      <c r="BG102" s="13">
        <v>138</v>
      </c>
      <c r="BH102" s="13">
        <v>173</v>
      </c>
      <c r="BI102" s="13">
        <v>199</v>
      </c>
      <c r="BJ102" s="13">
        <v>254</v>
      </c>
      <c r="BK102" s="13">
        <v>382</v>
      </c>
      <c r="BL102" s="13">
        <v>410</v>
      </c>
      <c r="BM102" s="13">
        <v>608</v>
      </c>
      <c r="BN102" s="13">
        <v>620</v>
      </c>
      <c r="BO102" s="13">
        <v>744</v>
      </c>
      <c r="BP102" s="13">
        <v>841</v>
      </c>
      <c r="BQ102" s="13">
        <v>914</v>
      </c>
      <c r="BR102" s="13">
        <v>1034</v>
      </c>
      <c r="BS102" s="13">
        <v>1139</v>
      </c>
      <c r="BT102" s="13">
        <v>1253</v>
      </c>
      <c r="BU102" s="13">
        <v>1184</v>
      </c>
      <c r="BV102" s="13">
        <v>1245</v>
      </c>
      <c r="BW102" s="13">
        <v>1180</v>
      </c>
      <c r="BX102" s="13">
        <v>1341</v>
      </c>
      <c r="BY102" s="13">
        <v>1336</v>
      </c>
      <c r="BZ102" s="13">
        <v>1230</v>
      </c>
      <c r="CA102" s="13">
        <v>1242</v>
      </c>
      <c r="CB102" s="13">
        <v>1256</v>
      </c>
      <c r="CC102" s="13">
        <v>1149</v>
      </c>
      <c r="CD102" s="13">
        <v>1186</v>
      </c>
      <c r="CE102" s="13">
        <v>1036</v>
      </c>
      <c r="CF102" s="13">
        <v>1083</v>
      </c>
      <c r="CG102" s="13">
        <v>1110</v>
      </c>
      <c r="CH102" s="13">
        <v>1132</v>
      </c>
      <c r="CI102" s="13">
        <v>1087</v>
      </c>
      <c r="CJ102" s="13">
        <v>1098</v>
      </c>
      <c r="CK102" s="13">
        <v>1138</v>
      </c>
      <c r="CL102" s="13">
        <v>1098</v>
      </c>
      <c r="CM102" s="13">
        <v>1038</v>
      </c>
      <c r="CN102" s="13">
        <v>980</v>
      </c>
      <c r="CO102" s="13">
        <v>920</v>
      </c>
      <c r="CP102" s="13">
        <v>882</v>
      </c>
      <c r="CQ102" s="13">
        <v>908</v>
      </c>
      <c r="CR102" s="13">
        <v>860</v>
      </c>
      <c r="CS102" s="13">
        <v>912</v>
      </c>
      <c r="CT102" s="13">
        <v>807</v>
      </c>
      <c r="CU102" s="13">
        <v>793</v>
      </c>
      <c r="CV102" s="13">
        <v>708</v>
      </c>
      <c r="CW102" s="13">
        <v>715</v>
      </c>
      <c r="CX102" s="13">
        <v>673</v>
      </c>
      <c r="CY102" s="13">
        <v>680</v>
      </c>
      <c r="CZ102" s="13">
        <v>561</v>
      </c>
      <c r="DA102" s="13">
        <v>579</v>
      </c>
      <c r="DB102" s="13">
        <v>563</v>
      </c>
      <c r="DC102" s="13">
        <v>534</v>
      </c>
      <c r="DD102" s="13">
        <v>461</v>
      </c>
      <c r="DE102" s="13">
        <v>400</v>
      </c>
      <c r="DF102" s="13">
        <v>381</v>
      </c>
      <c r="DG102" s="13">
        <v>356</v>
      </c>
      <c r="DH102" s="13">
        <v>295</v>
      </c>
      <c r="DI102" s="13">
        <v>317</v>
      </c>
      <c r="DJ102" s="13">
        <v>298</v>
      </c>
      <c r="DK102" s="13">
        <v>273</v>
      </c>
      <c r="DL102" s="13">
        <v>271</v>
      </c>
      <c r="DM102" s="13">
        <v>260</v>
      </c>
      <c r="DN102" s="13">
        <v>221</v>
      </c>
      <c r="DO102" s="13">
        <v>210</v>
      </c>
      <c r="DP102" s="13">
        <v>208</v>
      </c>
      <c r="DQ102" s="13">
        <v>170</v>
      </c>
      <c r="DR102" s="13">
        <v>147</v>
      </c>
      <c r="DS102" s="13">
        <v>182</v>
      </c>
      <c r="DT102" s="13">
        <v>164</v>
      </c>
      <c r="DU102" s="13">
        <v>136</v>
      </c>
      <c r="DV102" s="13">
        <v>139</v>
      </c>
      <c r="DW102" s="13">
        <v>141</v>
      </c>
      <c r="DX102" s="13">
        <v>125</v>
      </c>
      <c r="DY102" s="13">
        <v>98</v>
      </c>
      <c r="DZ102" s="13">
        <v>103</v>
      </c>
      <c r="EA102" s="13">
        <v>86</v>
      </c>
      <c r="EB102" s="13">
        <v>78</v>
      </c>
      <c r="EC102" s="13">
        <v>96</v>
      </c>
      <c r="ED102" s="13">
        <v>91</v>
      </c>
      <c r="EE102" s="13">
        <v>81</v>
      </c>
      <c r="EF102" s="13">
        <v>72</v>
      </c>
      <c r="EG102" s="13">
        <v>74</v>
      </c>
      <c r="EH102" s="13">
        <v>38</v>
      </c>
      <c r="EI102" s="13">
        <v>47</v>
      </c>
      <c r="EJ102" s="13">
        <v>40</v>
      </c>
      <c r="EK102" s="13">
        <v>30</v>
      </c>
      <c r="EL102" s="13">
        <v>29</v>
      </c>
      <c r="EM102" s="13">
        <v>8</v>
      </c>
      <c r="EN102" s="13">
        <v>18</v>
      </c>
      <c r="EO102" s="13">
        <v>6</v>
      </c>
      <c r="EP102" s="13">
        <v>6</v>
      </c>
      <c r="EQ102" s="13">
        <v>4</v>
      </c>
      <c r="ER102" s="13">
        <v>3</v>
      </c>
      <c r="ES102" s="13">
        <v>3</v>
      </c>
      <c r="ET102" s="13"/>
      <c r="EU102" s="13"/>
      <c r="EV102" s="13"/>
      <c r="EW102" s="13"/>
      <c r="EX102" s="13"/>
      <c r="EY102" s="13"/>
      <c r="EZ102" s="13">
        <v>3</v>
      </c>
      <c r="FA102" s="60">
        <v>50240</v>
      </c>
      <c r="FB102" s="13">
        <v>50240</v>
      </c>
      <c r="FC102" s="16" t="s">
        <v>111</v>
      </c>
      <c r="FD102" s="13">
        <v>27</v>
      </c>
      <c r="FE102" s="13">
        <v>172</v>
      </c>
      <c r="FF102" s="13">
        <v>142</v>
      </c>
      <c r="FG102" s="13">
        <v>109</v>
      </c>
      <c r="FH102" s="13">
        <v>94</v>
      </c>
      <c r="FI102" s="13">
        <v>94</v>
      </c>
      <c r="FJ102" s="13">
        <v>104</v>
      </c>
      <c r="FK102" s="13">
        <v>112</v>
      </c>
      <c r="FL102" s="13">
        <v>97</v>
      </c>
      <c r="FM102" s="13">
        <v>113</v>
      </c>
      <c r="FN102" s="13">
        <v>124</v>
      </c>
      <c r="FO102" s="13">
        <v>104</v>
      </c>
      <c r="FP102" s="13">
        <v>119</v>
      </c>
      <c r="FQ102" s="13">
        <v>151</v>
      </c>
      <c r="FR102" s="13">
        <v>184</v>
      </c>
      <c r="FS102" s="13">
        <v>234</v>
      </c>
      <c r="FT102" s="13">
        <v>322</v>
      </c>
      <c r="FU102" s="13">
        <v>352</v>
      </c>
      <c r="FV102" s="13">
        <v>555</v>
      </c>
      <c r="FW102" s="13">
        <v>541</v>
      </c>
      <c r="FX102" s="13">
        <v>726</v>
      </c>
      <c r="FY102" s="13">
        <v>871</v>
      </c>
      <c r="FZ102" s="13">
        <v>1016</v>
      </c>
      <c r="GA102" s="13">
        <v>1053</v>
      </c>
      <c r="GB102" s="13">
        <v>1187</v>
      </c>
      <c r="GC102" s="13">
        <v>1197</v>
      </c>
      <c r="GD102" s="13">
        <v>1279</v>
      </c>
      <c r="GE102" s="13">
        <v>1258</v>
      </c>
      <c r="GF102" s="13">
        <v>1322</v>
      </c>
      <c r="GG102" s="13">
        <v>1489</v>
      </c>
      <c r="GH102" s="13">
        <v>1389</v>
      </c>
      <c r="GI102" s="13">
        <v>1336</v>
      </c>
      <c r="GJ102" s="13">
        <v>1431</v>
      </c>
      <c r="GK102" s="13">
        <v>1350</v>
      </c>
      <c r="GL102" s="13">
        <v>1285</v>
      </c>
      <c r="GM102" s="13">
        <v>1234</v>
      </c>
      <c r="GN102" s="13">
        <v>1175</v>
      </c>
      <c r="GO102" s="13">
        <v>1215</v>
      </c>
      <c r="GP102" s="13">
        <v>1237</v>
      </c>
      <c r="GQ102" s="13">
        <v>1270</v>
      </c>
      <c r="GR102" s="13">
        <v>1193</v>
      </c>
      <c r="GS102" s="13">
        <v>1347</v>
      </c>
      <c r="GT102" s="13">
        <v>1177</v>
      </c>
      <c r="GU102" s="13">
        <v>1180</v>
      </c>
      <c r="GV102" s="13">
        <v>1036</v>
      </c>
      <c r="GW102" s="13">
        <v>988</v>
      </c>
      <c r="GX102" s="13">
        <v>1013</v>
      </c>
      <c r="GY102" s="13">
        <v>866</v>
      </c>
      <c r="GZ102" s="13">
        <v>919</v>
      </c>
      <c r="HA102" s="13">
        <v>952</v>
      </c>
      <c r="HB102" s="13">
        <v>843</v>
      </c>
      <c r="HC102" s="13">
        <v>844</v>
      </c>
      <c r="HD102" s="13">
        <v>813</v>
      </c>
      <c r="HE102" s="13">
        <v>741</v>
      </c>
      <c r="HF102" s="13">
        <v>712</v>
      </c>
      <c r="HG102" s="13">
        <v>682</v>
      </c>
      <c r="HH102" s="13">
        <v>636</v>
      </c>
      <c r="HI102" s="13">
        <v>628</v>
      </c>
      <c r="HJ102" s="13">
        <v>595</v>
      </c>
      <c r="HK102" s="13">
        <v>620</v>
      </c>
      <c r="HL102" s="13">
        <v>548</v>
      </c>
      <c r="HM102" s="13">
        <v>507</v>
      </c>
      <c r="HN102" s="13">
        <v>435</v>
      </c>
      <c r="HO102" s="13">
        <v>442</v>
      </c>
      <c r="HP102" s="13">
        <v>430</v>
      </c>
      <c r="HQ102" s="13">
        <v>342</v>
      </c>
      <c r="HR102" s="13">
        <v>351</v>
      </c>
      <c r="HS102" s="13">
        <v>324</v>
      </c>
      <c r="HT102" s="13">
        <v>285</v>
      </c>
      <c r="HU102" s="13">
        <v>291</v>
      </c>
      <c r="HV102" s="13">
        <v>275</v>
      </c>
      <c r="HW102" s="13">
        <v>242</v>
      </c>
      <c r="HX102" s="13">
        <v>225</v>
      </c>
      <c r="HY102" s="13">
        <v>205</v>
      </c>
      <c r="HZ102" s="13">
        <v>199</v>
      </c>
      <c r="IA102" s="13">
        <v>174</v>
      </c>
      <c r="IB102" s="13">
        <v>136</v>
      </c>
      <c r="IC102" s="13">
        <v>141</v>
      </c>
      <c r="ID102" s="13">
        <v>132</v>
      </c>
      <c r="IE102" s="13">
        <v>102</v>
      </c>
      <c r="IF102" s="13">
        <v>98</v>
      </c>
      <c r="IG102" s="13">
        <v>130</v>
      </c>
      <c r="IH102" s="13">
        <v>89</v>
      </c>
      <c r="II102" s="13">
        <v>62</v>
      </c>
      <c r="IJ102" s="13">
        <v>68</v>
      </c>
      <c r="IK102" s="13">
        <v>61</v>
      </c>
      <c r="IL102" s="13">
        <v>54</v>
      </c>
      <c r="IM102" s="13">
        <v>47</v>
      </c>
      <c r="IN102" s="13">
        <v>35</v>
      </c>
      <c r="IO102" s="13">
        <v>36</v>
      </c>
      <c r="IP102" s="13">
        <v>35</v>
      </c>
      <c r="IQ102" s="13">
        <v>18</v>
      </c>
      <c r="IR102" s="13">
        <v>18</v>
      </c>
      <c r="IS102" s="13">
        <v>15</v>
      </c>
      <c r="IT102" s="13">
        <v>14</v>
      </c>
      <c r="IU102" s="13">
        <v>9</v>
      </c>
      <c r="IV102" s="13">
        <v>10</v>
      </c>
      <c r="IW102" s="13">
        <v>3</v>
      </c>
      <c r="IX102" s="13">
        <v>3</v>
      </c>
      <c r="IY102" s="13">
        <v>3</v>
      </c>
      <c r="IZ102" s="13">
        <v>1</v>
      </c>
      <c r="JA102" s="13"/>
      <c r="JB102" s="13"/>
      <c r="JC102" s="13"/>
      <c r="JD102" s="13"/>
      <c r="JE102" s="13"/>
      <c r="JF102" s="60">
        <v>52450</v>
      </c>
      <c r="JG102" s="13">
        <v>124</v>
      </c>
      <c r="JH102" s="13">
        <v>55</v>
      </c>
      <c r="JI102" s="13">
        <v>1</v>
      </c>
      <c r="JJ102" s="13">
        <v>1</v>
      </c>
      <c r="JK102" s="13">
        <v>2</v>
      </c>
      <c r="JL102" s="13">
        <v>2</v>
      </c>
      <c r="JM102" s="13">
        <v>2</v>
      </c>
      <c r="JN102" s="13">
        <v>1</v>
      </c>
      <c r="JO102" s="13">
        <v>2</v>
      </c>
      <c r="JP102" s="13">
        <v>3</v>
      </c>
      <c r="JQ102" s="13">
        <v>4</v>
      </c>
      <c r="JR102" s="13">
        <v>3</v>
      </c>
      <c r="JS102" s="13">
        <v>2</v>
      </c>
      <c r="JT102" s="13">
        <v>3</v>
      </c>
      <c r="JU102" s="13">
        <v>9</v>
      </c>
      <c r="JV102" s="13">
        <v>6</v>
      </c>
      <c r="JW102" s="13">
        <v>7</v>
      </c>
      <c r="JX102" s="13">
        <v>15</v>
      </c>
      <c r="JY102" s="13">
        <v>8</v>
      </c>
      <c r="JZ102" s="13">
        <v>23</v>
      </c>
      <c r="KA102" s="13">
        <v>32</v>
      </c>
      <c r="KB102" s="13">
        <v>36</v>
      </c>
      <c r="KC102" s="13">
        <v>30</v>
      </c>
      <c r="KD102" s="13">
        <v>30</v>
      </c>
      <c r="KE102" s="13">
        <v>24</v>
      </c>
      <c r="KF102" s="13">
        <v>31</v>
      </c>
      <c r="KG102" s="13">
        <v>24</v>
      </c>
      <c r="KH102" s="13">
        <v>23</v>
      </c>
      <c r="KI102" s="13">
        <v>18</v>
      </c>
      <c r="KJ102" s="13">
        <v>28</v>
      </c>
      <c r="KK102" s="13">
        <v>26</v>
      </c>
      <c r="KL102" s="13">
        <v>27</v>
      </c>
      <c r="KM102" s="13">
        <v>28</v>
      </c>
      <c r="KN102" s="13">
        <v>21</v>
      </c>
      <c r="KO102" s="13">
        <v>24</v>
      </c>
      <c r="KP102" s="13">
        <v>28</v>
      </c>
      <c r="KQ102" s="13">
        <v>14</v>
      </c>
      <c r="KR102" s="13">
        <v>25</v>
      </c>
      <c r="KS102" s="13">
        <v>15</v>
      </c>
      <c r="KT102" s="13">
        <v>30</v>
      </c>
      <c r="KU102" s="13">
        <v>17</v>
      </c>
      <c r="KV102" s="13">
        <v>36</v>
      </c>
      <c r="KW102" s="13">
        <v>20</v>
      </c>
      <c r="KX102" s="13">
        <v>22</v>
      </c>
      <c r="KY102" s="13">
        <v>21</v>
      </c>
      <c r="KZ102" s="13">
        <v>21</v>
      </c>
      <c r="LA102" s="13">
        <v>14</v>
      </c>
      <c r="LB102" s="13">
        <v>11</v>
      </c>
      <c r="LC102" s="13">
        <v>12</v>
      </c>
      <c r="LD102" s="13">
        <v>11</v>
      </c>
      <c r="LE102" s="13">
        <v>12</v>
      </c>
      <c r="LF102" s="13">
        <v>24</v>
      </c>
      <c r="LG102" s="13">
        <v>9</v>
      </c>
      <c r="LH102" s="13">
        <v>15</v>
      </c>
      <c r="LI102" s="13">
        <v>12</v>
      </c>
      <c r="LJ102" s="13">
        <v>7</v>
      </c>
      <c r="LK102" s="13">
        <v>12</v>
      </c>
      <c r="LL102" s="13">
        <v>11</v>
      </c>
      <c r="LM102" s="13">
        <v>12</v>
      </c>
      <c r="LN102" s="13">
        <v>11</v>
      </c>
      <c r="LO102" s="13">
        <v>10</v>
      </c>
      <c r="LP102" s="13">
        <v>13</v>
      </c>
      <c r="LQ102" s="13">
        <v>9</v>
      </c>
      <c r="LR102" s="13">
        <v>10</v>
      </c>
      <c r="LS102" s="13">
        <v>8</v>
      </c>
      <c r="LT102" s="13">
        <v>9</v>
      </c>
      <c r="LU102" s="13">
        <v>3</v>
      </c>
      <c r="LV102" s="13">
        <v>6</v>
      </c>
      <c r="LW102" s="13">
        <v>7</v>
      </c>
      <c r="LX102" s="13">
        <v>8</v>
      </c>
      <c r="LY102" s="13">
        <v>9</v>
      </c>
      <c r="LZ102" s="13">
        <v>7</v>
      </c>
      <c r="MA102" s="13">
        <v>7</v>
      </c>
      <c r="MB102" s="13">
        <v>11</v>
      </c>
      <c r="MC102" s="13">
        <v>8</v>
      </c>
      <c r="MD102" s="13">
        <v>6</v>
      </c>
      <c r="ME102" s="13">
        <v>13</v>
      </c>
      <c r="MF102" s="13">
        <v>5</v>
      </c>
      <c r="MG102" s="13">
        <v>11</v>
      </c>
      <c r="MH102" s="13">
        <v>4</v>
      </c>
      <c r="MI102" s="13">
        <v>5</v>
      </c>
      <c r="MJ102" s="13">
        <v>6</v>
      </c>
      <c r="MK102" s="13">
        <v>9</v>
      </c>
      <c r="ML102" s="13">
        <v>9</v>
      </c>
      <c r="MM102" s="13">
        <v>8</v>
      </c>
      <c r="MN102" s="13">
        <v>12</v>
      </c>
      <c r="MO102" s="13">
        <v>10</v>
      </c>
      <c r="MP102" s="13">
        <v>11</v>
      </c>
      <c r="MQ102" s="13">
        <v>9</v>
      </c>
      <c r="MR102" s="13">
        <v>10</v>
      </c>
      <c r="MS102" s="13">
        <v>14</v>
      </c>
      <c r="MT102" s="13">
        <v>7</v>
      </c>
      <c r="MU102" s="13">
        <v>12</v>
      </c>
      <c r="MV102" s="13">
        <v>5</v>
      </c>
      <c r="MW102" s="13">
        <v>7</v>
      </c>
      <c r="MX102" s="13">
        <v>7</v>
      </c>
      <c r="MY102" s="13">
        <v>7</v>
      </c>
      <c r="MZ102" s="13">
        <v>4</v>
      </c>
      <c r="NA102" s="13">
        <v>2</v>
      </c>
      <c r="NB102" s="13">
        <v>2</v>
      </c>
      <c r="NC102" s="13"/>
      <c r="ND102" s="13">
        <v>1</v>
      </c>
      <c r="NE102" s="13"/>
      <c r="NF102" s="13"/>
      <c r="NG102" s="13"/>
      <c r="NH102" s="13"/>
      <c r="NI102" s="13">
        <v>2</v>
      </c>
      <c r="NJ102" s="60">
        <v>1420</v>
      </c>
      <c r="NK102" s="13">
        <v>53870</v>
      </c>
      <c r="NL102" s="448"/>
      <c r="NM102" s="448"/>
      <c r="NN102" s="448"/>
    </row>
    <row r="103" spans="1:378">
      <c r="A103" s="8" t="s">
        <v>114</v>
      </c>
      <c r="B103" s="281">
        <f t="shared" si="129"/>
        <v>13</v>
      </c>
      <c r="C103" s="281">
        <f t="shared" si="130"/>
        <v>11</v>
      </c>
      <c r="D103" s="281">
        <f t="shared" si="131"/>
        <v>45</v>
      </c>
      <c r="E103" s="281">
        <f t="shared" si="132"/>
        <v>69</v>
      </c>
      <c r="F103" s="281">
        <f t="shared" si="133"/>
        <v>104</v>
      </c>
      <c r="G103" s="281">
        <f t="shared" si="134"/>
        <v>158</v>
      </c>
      <c r="H103" s="281">
        <f t="shared" si="135"/>
        <v>106</v>
      </c>
      <c r="I103" s="281">
        <f t="shared" si="136"/>
        <v>141</v>
      </c>
      <c r="J103" s="281">
        <f t="shared" si="137"/>
        <v>88</v>
      </c>
      <c r="K103" s="281">
        <f t="shared" si="138"/>
        <v>116</v>
      </c>
      <c r="L103" s="281">
        <f t="shared" si="139"/>
        <v>71</v>
      </c>
      <c r="M103" s="281">
        <f t="shared" si="140"/>
        <v>98</v>
      </c>
      <c r="N103" s="281">
        <f t="shared" si="141"/>
        <v>48</v>
      </c>
      <c r="O103" s="281">
        <f t="shared" si="142"/>
        <v>41</v>
      </c>
      <c r="P103" s="281">
        <f t="shared" si="143"/>
        <v>35</v>
      </c>
      <c r="Q103" s="281">
        <f t="shared" si="144"/>
        <v>35</v>
      </c>
      <c r="R103" s="281">
        <f t="shared" si="145"/>
        <v>13</v>
      </c>
      <c r="S103" s="281">
        <f t="shared" si="146"/>
        <v>25</v>
      </c>
      <c r="T103" s="281">
        <f t="shared" si="147"/>
        <v>7</v>
      </c>
      <c r="U103" s="281">
        <f t="shared" si="148"/>
        <v>11</v>
      </c>
      <c r="W103" s="16" t="s">
        <v>112</v>
      </c>
      <c r="X103" s="764">
        <f t="shared" si="150"/>
        <v>268</v>
      </c>
      <c r="Y103" s="764">
        <f t="shared" si="151"/>
        <v>213</v>
      </c>
      <c r="Z103" s="764">
        <f t="shared" si="152"/>
        <v>1261</v>
      </c>
      <c r="AA103" s="764">
        <f t="shared" si="153"/>
        <v>1415</v>
      </c>
      <c r="AB103" s="764">
        <f t="shared" si="154"/>
        <v>5730</v>
      </c>
      <c r="AC103" s="764">
        <f t="shared" si="155"/>
        <v>5872</v>
      </c>
      <c r="AD103" s="764">
        <f t="shared" si="156"/>
        <v>5797</v>
      </c>
      <c r="AE103" s="764">
        <f t="shared" si="157"/>
        <v>5717</v>
      </c>
      <c r="AF103" s="764">
        <f t="shared" si="158"/>
        <v>4354</v>
      </c>
      <c r="AG103" s="764">
        <f t="shared" si="159"/>
        <v>4593</v>
      </c>
      <c r="AH103" s="764">
        <f t="shared" si="160"/>
        <v>2877</v>
      </c>
      <c r="AI103" s="764">
        <f t="shared" si="161"/>
        <v>2921</v>
      </c>
      <c r="AJ103" s="764">
        <f t="shared" si="162"/>
        <v>1671</v>
      </c>
      <c r="AK103" s="764">
        <f t="shared" si="163"/>
        <v>1589</v>
      </c>
      <c r="AL103" s="764">
        <f t="shared" si="164"/>
        <v>927</v>
      </c>
      <c r="AM103" s="764">
        <f t="shared" si="165"/>
        <v>899</v>
      </c>
      <c r="AN103" s="764">
        <f t="shared" si="166"/>
        <v>368</v>
      </c>
      <c r="AO103" s="764">
        <f t="shared" si="167"/>
        <v>581</v>
      </c>
      <c r="AP103" s="764">
        <f t="shared" si="168"/>
        <v>78</v>
      </c>
      <c r="AQ103" s="764">
        <f t="shared" si="169"/>
        <v>291</v>
      </c>
      <c r="AR103" s="764">
        <f t="shared" si="149"/>
        <v>586</v>
      </c>
      <c r="AT103" s="16" t="s">
        <v>112</v>
      </c>
      <c r="AU103" s="13">
        <v>3</v>
      </c>
      <c r="AV103" s="13">
        <v>35</v>
      </c>
      <c r="AW103" s="13">
        <v>19</v>
      </c>
      <c r="AX103" s="13">
        <v>21</v>
      </c>
      <c r="AY103" s="13">
        <v>19</v>
      </c>
      <c r="AZ103" s="13">
        <v>14</v>
      </c>
      <c r="BA103" s="13">
        <v>18</v>
      </c>
      <c r="BB103" s="13">
        <v>21</v>
      </c>
      <c r="BC103" s="13">
        <v>32</v>
      </c>
      <c r="BD103" s="13">
        <v>31</v>
      </c>
      <c r="BE103" s="13">
        <v>22</v>
      </c>
      <c r="BF103" s="13">
        <v>30</v>
      </c>
      <c r="BG103" s="13">
        <v>53</v>
      </c>
      <c r="BH103" s="13">
        <v>56</v>
      </c>
      <c r="BI103" s="13">
        <v>70</v>
      </c>
      <c r="BJ103" s="13">
        <v>93</v>
      </c>
      <c r="BK103" s="13">
        <v>179</v>
      </c>
      <c r="BL103" s="13">
        <v>243</v>
      </c>
      <c r="BM103" s="13">
        <v>300</v>
      </c>
      <c r="BN103" s="13">
        <v>369</v>
      </c>
      <c r="BO103" s="13">
        <v>416</v>
      </c>
      <c r="BP103" s="13">
        <v>441</v>
      </c>
      <c r="BQ103" s="13">
        <v>515</v>
      </c>
      <c r="BR103" s="13">
        <v>530</v>
      </c>
      <c r="BS103" s="13">
        <v>631</v>
      </c>
      <c r="BT103" s="13">
        <v>651</v>
      </c>
      <c r="BU103" s="13">
        <v>685</v>
      </c>
      <c r="BV103" s="13">
        <v>631</v>
      </c>
      <c r="BW103" s="13">
        <v>657</v>
      </c>
      <c r="BX103" s="13">
        <v>715</v>
      </c>
      <c r="BY103" s="13">
        <v>676</v>
      </c>
      <c r="BZ103" s="13">
        <v>617</v>
      </c>
      <c r="CA103" s="13">
        <v>565</v>
      </c>
      <c r="CB103" s="13">
        <v>613</v>
      </c>
      <c r="CC103" s="13">
        <v>595</v>
      </c>
      <c r="CD103" s="13">
        <v>559</v>
      </c>
      <c r="CE103" s="13">
        <v>535</v>
      </c>
      <c r="CF103" s="13">
        <v>508</v>
      </c>
      <c r="CG103" s="13">
        <v>516</v>
      </c>
      <c r="CH103" s="13">
        <v>533</v>
      </c>
      <c r="CI103" s="13">
        <v>494</v>
      </c>
      <c r="CJ103" s="13">
        <v>541</v>
      </c>
      <c r="CK103" s="13">
        <v>515</v>
      </c>
      <c r="CL103" s="13">
        <v>523</v>
      </c>
      <c r="CM103" s="13">
        <v>468</v>
      </c>
      <c r="CN103" s="13">
        <v>440</v>
      </c>
      <c r="CO103" s="13">
        <v>423</v>
      </c>
      <c r="CP103" s="13">
        <v>391</v>
      </c>
      <c r="CQ103" s="13">
        <v>402</v>
      </c>
      <c r="CR103" s="13">
        <v>396</v>
      </c>
      <c r="CS103" s="13">
        <v>395</v>
      </c>
      <c r="CT103" s="13">
        <v>323</v>
      </c>
      <c r="CU103" s="13">
        <v>348</v>
      </c>
      <c r="CV103" s="13">
        <v>318</v>
      </c>
      <c r="CW103" s="13">
        <v>296</v>
      </c>
      <c r="CX103" s="13">
        <v>302</v>
      </c>
      <c r="CY103" s="13">
        <v>252</v>
      </c>
      <c r="CZ103" s="13">
        <v>259</v>
      </c>
      <c r="DA103" s="13">
        <v>223</v>
      </c>
      <c r="DB103" s="13">
        <v>205</v>
      </c>
      <c r="DC103" s="13">
        <v>205</v>
      </c>
      <c r="DD103" s="13">
        <v>184</v>
      </c>
      <c r="DE103" s="13">
        <v>196</v>
      </c>
      <c r="DF103" s="13">
        <v>153</v>
      </c>
      <c r="DG103" s="13">
        <v>161</v>
      </c>
      <c r="DH103" s="13">
        <v>155</v>
      </c>
      <c r="DI103" s="13">
        <v>156</v>
      </c>
      <c r="DJ103" s="13">
        <v>135</v>
      </c>
      <c r="DK103" s="13">
        <v>128</v>
      </c>
      <c r="DL103" s="13">
        <v>116</v>
      </c>
      <c r="DM103" s="13">
        <v>114</v>
      </c>
      <c r="DN103" s="13">
        <v>109</v>
      </c>
      <c r="DO103" s="13">
        <v>88</v>
      </c>
      <c r="DP103" s="13">
        <v>97</v>
      </c>
      <c r="DQ103" s="13">
        <v>88</v>
      </c>
      <c r="DR103" s="13">
        <v>69</v>
      </c>
      <c r="DS103" s="13">
        <v>85</v>
      </c>
      <c r="DT103" s="13">
        <v>102</v>
      </c>
      <c r="DU103" s="13">
        <v>86</v>
      </c>
      <c r="DV103" s="13">
        <v>61</v>
      </c>
      <c r="DW103" s="13">
        <v>70</v>
      </c>
      <c r="DX103" s="13">
        <v>63</v>
      </c>
      <c r="DY103" s="13">
        <v>60</v>
      </c>
      <c r="DZ103" s="13">
        <v>51</v>
      </c>
      <c r="EA103" s="13">
        <v>58</v>
      </c>
      <c r="EB103" s="13">
        <v>48</v>
      </c>
      <c r="EC103" s="13">
        <v>60</v>
      </c>
      <c r="ED103" s="13">
        <v>61</v>
      </c>
      <c r="EE103" s="13">
        <v>59</v>
      </c>
      <c r="EF103" s="13">
        <v>51</v>
      </c>
      <c r="EG103" s="13">
        <v>46</v>
      </c>
      <c r="EH103" s="13">
        <v>57</v>
      </c>
      <c r="EI103" s="13">
        <v>47</v>
      </c>
      <c r="EJ103" s="13">
        <v>27</v>
      </c>
      <c r="EK103" s="13">
        <v>27</v>
      </c>
      <c r="EL103" s="13">
        <v>28</v>
      </c>
      <c r="EM103" s="13">
        <v>19</v>
      </c>
      <c r="EN103" s="13">
        <v>12</v>
      </c>
      <c r="EO103" s="13">
        <v>10</v>
      </c>
      <c r="EP103" s="13">
        <v>6</v>
      </c>
      <c r="EQ103" s="13">
        <v>5</v>
      </c>
      <c r="ER103" s="13">
        <v>2</v>
      </c>
      <c r="ES103" s="13">
        <v>1</v>
      </c>
      <c r="ET103" s="13">
        <v>2</v>
      </c>
      <c r="EU103" s="13">
        <v>1</v>
      </c>
      <c r="EV103" s="13">
        <v>1</v>
      </c>
      <c r="EW103" s="13"/>
      <c r="EX103" s="13"/>
      <c r="EY103" s="13"/>
      <c r="EZ103" s="13"/>
      <c r="FA103" s="60">
        <v>24091</v>
      </c>
      <c r="FB103" s="13">
        <v>24091</v>
      </c>
      <c r="FC103" s="16" t="s">
        <v>112</v>
      </c>
      <c r="FD103" s="13">
        <v>19</v>
      </c>
      <c r="FE103" s="13">
        <v>50</v>
      </c>
      <c r="FF103" s="13">
        <v>27</v>
      </c>
      <c r="FG103" s="13">
        <v>24</v>
      </c>
      <c r="FH103" s="13">
        <v>16</v>
      </c>
      <c r="FI103" s="13">
        <v>31</v>
      </c>
      <c r="FJ103" s="13">
        <v>27</v>
      </c>
      <c r="FK103" s="13">
        <v>28</v>
      </c>
      <c r="FL103" s="13">
        <v>28</v>
      </c>
      <c r="FM103" s="13">
        <v>18</v>
      </c>
      <c r="FN103" s="13">
        <v>41</v>
      </c>
      <c r="FO103" s="13">
        <v>34</v>
      </c>
      <c r="FP103" s="13">
        <v>48</v>
      </c>
      <c r="FQ103" s="13">
        <v>43</v>
      </c>
      <c r="FR103" s="13">
        <v>60</v>
      </c>
      <c r="FS103" s="13">
        <v>99</v>
      </c>
      <c r="FT103" s="13">
        <v>152</v>
      </c>
      <c r="FU103" s="13">
        <v>214</v>
      </c>
      <c r="FV103" s="13">
        <v>247</v>
      </c>
      <c r="FW103" s="13">
        <v>323</v>
      </c>
      <c r="FX103" s="13">
        <v>390</v>
      </c>
      <c r="FY103" s="13">
        <v>441</v>
      </c>
      <c r="FZ103" s="13">
        <v>468</v>
      </c>
      <c r="GA103" s="13">
        <v>496</v>
      </c>
      <c r="GB103" s="13">
        <v>619</v>
      </c>
      <c r="GC103" s="13">
        <v>636</v>
      </c>
      <c r="GD103" s="13">
        <v>627</v>
      </c>
      <c r="GE103" s="13">
        <v>658</v>
      </c>
      <c r="GF103" s="13">
        <v>694</v>
      </c>
      <c r="GG103" s="13">
        <v>701</v>
      </c>
      <c r="GH103" s="13">
        <v>678</v>
      </c>
      <c r="GI103" s="13">
        <v>639</v>
      </c>
      <c r="GJ103" s="13">
        <v>627</v>
      </c>
      <c r="GK103" s="13">
        <v>604</v>
      </c>
      <c r="GL103" s="13">
        <v>606</v>
      </c>
      <c r="GM103" s="13">
        <v>537</v>
      </c>
      <c r="GN103" s="13">
        <v>533</v>
      </c>
      <c r="GO103" s="13">
        <v>535</v>
      </c>
      <c r="GP103" s="13">
        <v>560</v>
      </c>
      <c r="GQ103" s="13">
        <v>478</v>
      </c>
      <c r="GR103" s="13">
        <v>472</v>
      </c>
      <c r="GS103" s="13">
        <v>544</v>
      </c>
      <c r="GT103" s="13">
        <v>463</v>
      </c>
      <c r="GU103" s="13">
        <v>462</v>
      </c>
      <c r="GV103" s="13">
        <v>439</v>
      </c>
      <c r="GW103" s="13">
        <v>412</v>
      </c>
      <c r="GX103" s="13">
        <v>420</v>
      </c>
      <c r="GY103" s="13">
        <v>388</v>
      </c>
      <c r="GZ103" s="13">
        <v>379</v>
      </c>
      <c r="HA103" s="13">
        <v>375</v>
      </c>
      <c r="HB103" s="13">
        <v>370</v>
      </c>
      <c r="HC103" s="13">
        <v>312</v>
      </c>
      <c r="HD103" s="13">
        <v>336</v>
      </c>
      <c r="HE103" s="13">
        <v>318</v>
      </c>
      <c r="HF103" s="13">
        <v>274</v>
      </c>
      <c r="HG103" s="13">
        <v>262</v>
      </c>
      <c r="HH103" s="13">
        <v>277</v>
      </c>
      <c r="HI103" s="13">
        <v>252</v>
      </c>
      <c r="HJ103" s="13">
        <v>247</v>
      </c>
      <c r="HK103" s="13">
        <v>229</v>
      </c>
      <c r="HL103" s="13">
        <v>207</v>
      </c>
      <c r="HM103" s="13">
        <v>217</v>
      </c>
      <c r="HN103" s="13">
        <v>205</v>
      </c>
      <c r="HO103" s="13">
        <v>191</v>
      </c>
      <c r="HP103" s="13">
        <v>157</v>
      </c>
      <c r="HQ103" s="13">
        <v>163</v>
      </c>
      <c r="HR103" s="13">
        <v>148</v>
      </c>
      <c r="HS103" s="13">
        <v>139</v>
      </c>
      <c r="HT103" s="13">
        <v>113</v>
      </c>
      <c r="HU103" s="13">
        <v>131</v>
      </c>
      <c r="HV103" s="13">
        <v>154</v>
      </c>
      <c r="HW103" s="13">
        <v>107</v>
      </c>
      <c r="HX103" s="13">
        <v>93</v>
      </c>
      <c r="HY103" s="13">
        <v>90</v>
      </c>
      <c r="HZ103" s="13">
        <v>96</v>
      </c>
      <c r="IA103" s="13">
        <v>86</v>
      </c>
      <c r="IB103" s="13">
        <v>85</v>
      </c>
      <c r="IC103" s="13">
        <v>88</v>
      </c>
      <c r="ID103" s="13">
        <v>65</v>
      </c>
      <c r="IE103" s="13">
        <v>63</v>
      </c>
      <c r="IF103" s="13">
        <v>51</v>
      </c>
      <c r="IG103" s="13">
        <v>53</v>
      </c>
      <c r="IH103" s="13">
        <v>56</v>
      </c>
      <c r="II103" s="13">
        <v>38</v>
      </c>
      <c r="IJ103" s="13">
        <v>37</v>
      </c>
      <c r="IK103" s="13">
        <v>27</v>
      </c>
      <c r="IL103" s="13">
        <v>32</v>
      </c>
      <c r="IM103" s="13">
        <v>28</v>
      </c>
      <c r="IN103" s="13">
        <v>20</v>
      </c>
      <c r="IO103" s="13">
        <v>26</v>
      </c>
      <c r="IP103" s="13">
        <v>15</v>
      </c>
      <c r="IQ103" s="13">
        <v>15</v>
      </c>
      <c r="IR103" s="13">
        <v>14</v>
      </c>
      <c r="IS103" s="13">
        <v>13</v>
      </c>
      <c r="IT103" s="13">
        <v>6</v>
      </c>
      <c r="IU103" s="13">
        <v>3</v>
      </c>
      <c r="IV103" s="13">
        <v>5</v>
      </c>
      <c r="IW103" s="13">
        <v>3</v>
      </c>
      <c r="IX103" s="13">
        <v>2</v>
      </c>
      <c r="IY103" s="13"/>
      <c r="IZ103" s="13">
        <v>2</v>
      </c>
      <c r="JA103" s="13"/>
      <c r="JB103" s="13"/>
      <c r="JC103" s="13"/>
      <c r="JD103" s="13"/>
      <c r="JE103" s="13">
        <v>1</v>
      </c>
      <c r="JF103" s="60">
        <v>23332</v>
      </c>
      <c r="JG103" s="13">
        <v>114</v>
      </c>
      <c r="JH103" s="13">
        <v>11</v>
      </c>
      <c r="JI103" s="13">
        <v>3</v>
      </c>
      <c r="JJ103" s="13">
        <v>2</v>
      </c>
      <c r="JK103" s="13"/>
      <c r="JL103" s="13"/>
      <c r="JM103" s="13"/>
      <c r="JN103" s="13">
        <v>2</v>
      </c>
      <c r="JO103" s="13">
        <v>1</v>
      </c>
      <c r="JP103" s="13">
        <v>4</v>
      </c>
      <c r="JQ103" s="13">
        <v>1</v>
      </c>
      <c r="JR103" s="13">
        <v>5</v>
      </c>
      <c r="JS103" s="13">
        <v>1</v>
      </c>
      <c r="JT103" s="13">
        <v>4</v>
      </c>
      <c r="JU103" s="13">
        <v>1</v>
      </c>
      <c r="JV103" s="13">
        <v>6</v>
      </c>
      <c r="JW103" s="13">
        <v>2</v>
      </c>
      <c r="JX103" s="13">
        <v>5</v>
      </c>
      <c r="JY103" s="13">
        <v>7</v>
      </c>
      <c r="JZ103" s="13">
        <v>1</v>
      </c>
      <c r="KA103" s="13">
        <v>5</v>
      </c>
      <c r="KB103" s="13">
        <v>7</v>
      </c>
      <c r="KC103" s="13">
        <v>4</v>
      </c>
      <c r="KD103" s="13">
        <v>8</v>
      </c>
      <c r="KE103" s="13">
        <v>5</v>
      </c>
      <c r="KF103" s="13">
        <v>8</v>
      </c>
      <c r="KG103" s="13">
        <v>12</v>
      </c>
      <c r="KH103" s="13">
        <v>12</v>
      </c>
      <c r="KI103" s="13">
        <v>2</v>
      </c>
      <c r="KJ103" s="13">
        <v>7</v>
      </c>
      <c r="KK103" s="13">
        <v>17</v>
      </c>
      <c r="KL103" s="13">
        <v>11</v>
      </c>
      <c r="KM103" s="13">
        <v>17</v>
      </c>
      <c r="KN103" s="13">
        <v>13</v>
      </c>
      <c r="KO103" s="13">
        <v>11</v>
      </c>
      <c r="KP103" s="13">
        <v>13</v>
      </c>
      <c r="KQ103" s="13">
        <v>6</v>
      </c>
      <c r="KR103" s="13">
        <v>6</v>
      </c>
      <c r="KS103" s="13">
        <v>8</v>
      </c>
      <c r="KT103" s="13">
        <v>11</v>
      </c>
      <c r="KU103" s="13">
        <v>1</v>
      </c>
      <c r="KV103" s="13">
        <v>12</v>
      </c>
      <c r="KW103" s="13">
        <v>6</v>
      </c>
      <c r="KX103" s="13">
        <v>4</v>
      </c>
      <c r="KY103" s="13">
        <v>6</v>
      </c>
      <c r="KZ103" s="13">
        <v>3</v>
      </c>
      <c r="LA103" s="13">
        <v>6</v>
      </c>
      <c r="LB103" s="13">
        <v>4</v>
      </c>
      <c r="LC103" s="13">
        <v>4</v>
      </c>
      <c r="LD103" s="13">
        <v>4</v>
      </c>
      <c r="LE103" s="13">
        <v>6</v>
      </c>
      <c r="LF103" s="13">
        <v>5</v>
      </c>
      <c r="LG103" s="13">
        <v>3</v>
      </c>
      <c r="LH103" s="13">
        <v>4</v>
      </c>
      <c r="LI103" s="13">
        <v>7</v>
      </c>
      <c r="LJ103" s="13">
        <v>1</v>
      </c>
      <c r="LK103" s="13">
        <v>3</v>
      </c>
      <c r="LL103" s="13">
        <v>2</v>
      </c>
      <c r="LM103" s="13">
        <v>5</v>
      </c>
      <c r="LN103" s="13"/>
      <c r="LO103" s="13">
        <v>3</v>
      </c>
      <c r="LP103" s="13">
        <v>2</v>
      </c>
      <c r="LQ103" s="13">
        <v>4</v>
      </c>
      <c r="LR103" s="13">
        <v>3</v>
      </c>
      <c r="LS103" s="13">
        <v>2</v>
      </c>
      <c r="LT103" s="13">
        <v>5</v>
      </c>
      <c r="LU103" s="13">
        <v>3</v>
      </c>
      <c r="LV103" s="13">
        <v>3</v>
      </c>
      <c r="LW103" s="13"/>
      <c r="LX103" s="13">
        <v>1</v>
      </c>
      <c r="LY103" s="13">
        <v>3</v>
      </c>
      <c r="LZ103" s="13">
        <v>2</v>
      </c>
      <c r="MA103" s="13">
        <v>5</v>
      </c>
      <c r="MB103" s="13">
        <v>3</v>
      </c>
      <c r="MC103" s="13">
        <v>4</v>
      </c>
      <c r="MD103" s="13">
        <v>4</v>
      </c>
      <c r="ME103" s="13">
        <v>2</v>
      </c>
      <c r="MF103" s="13">
        <v>4</v>
      </c>
      <c r="MG103" s="13">
        <v>6</v>
      </c>
      <c r="MH103" s="13"/>
      <c r="MI103" s="13"/>
      <c r="MJ103" s="13">
        <v>4</v>
      </c>
      <c r="MK103" s="13">
        <v>2</v>
      </c>
      <c r="ML103" s="13">
        <v>5</v>
      </c>
      <c r="MM103" s="13">
        <v>6</v>
      </c>
      <c r="MN103" s="13">
        <v>6</v>
      </c>
      <c r="MO103" s="13">
        <v>5</v>
      </c>
      <c r="MP103" s="13">
        <v>5</v>
      </c>
      <c r="MQ103" s="13">
        <v>6</v>
      </c>
      <c r="MR103" s="13">
        <v>6</v>
      </c>
      <c r="MS103" s="13">
        <v>9</v>
      </c>
      <c r="MT103" s="13">
        <v>5</v>
      </c>
      <c r="MU103" s="13">
        <v>9</v>
      </c>
      <c r="MV103" s="13">
        <v>3</v>
      </c>
      <c r="MW103" s="13">
        <v>4</v>
      </c>
      <c r="MX103" s="13">
        <v>3</v>
      </c>
      <c r="MY103" s="13">
        <v>2</v>
      </c>
      <c r="MZ103" s="13">
        <v>2</v>
      </c>
      <c r="NA103" s="13">
        <v>2</v>
      </c>
      <c r="NB103" s="13">
        <v>2</v>
      </c>
      <c r="NC103" s="13"/>
      <c r="ND103" s="13"/>
      <c r="NE103" s="13"/>
      <c r="NF103" s="13"/>
      <c r="NG103" s="13"/>
      <c r="NH103" s="13"/>
      <c r="NI103" s="13">
        <v>1</v>
      </c>
      <c r="NJ103" s="60">
        <v>585</v>
      </c>
      <c r="NK103" s="13">
        <v>23917</v>
      </c>
      <c r="NL103" s="448"/>
      <c r="NM103" s="448"/>
      <c r="NN103" s="448"/>
    </row>
    <row r="104" spans="1:378">
      <c r="A104" s="8" t="s">
        <v>115</v>
      </c>
      <c r="B104" s="281">
        <f t="shared" si="129"/>
        <v>4</v>
      </c>
      <c r="C104" s="281">
        <f t="shared" si="130"/>
        <v>3</v>
      </c>
      <c r="D104" s="281">
        <f t="shared" si="131"/>
        <v>18</v>
      </c>
      <c r="E104" s="281">
        <f t="shared" si="132"/>
        <v>29</v>
      </c>
      <c r="F104" s="281">
        <f t="shared" si="133"/>
        <v>102</v>
      </c>
      <c r="G104" s="281">
        <f t="shared" si="134"/>
        <v>126</v>
      </c>
      <c r="H104" s="281">
        <f t="shared" si="135"/>
        <v>122</v>
      </c>
      <c r="I104" s="281">
        <f t="shared" si="136"/>
        <v>116</v>
      </c>
      <c r="J104" s="281">
        <f t="shared" si="137"/>
        <v>98</v>
      </c>
      <c r="K104" s="281">
        <f t="shared" si="138"/>
        <v>115</v>
      </c>
      <c r="L104" s="281">
        <f t="shared" si="139"/>
        <v>92</v>
      </c>
      <c r="M104" s="281">
        <f t="shared" si="140"/>
        <v>92</v>
      </c>
      <c r="N104" s="281">
        <f t="shared" si="141"/>
        <v>68</v>
      </c>
      <c r="O104" s="281">
        <f t="shared" si="142"/>
        <v>60</v>
      </c>
      <c r="P104" s="281">
        <f t="shared" si="143"/>
        <v>38</v>
      </c>
      <c r="Q104" s="281">
        <f t="shared" si="144"/>
        <v>37</v>
      </c>
      <c r="R104" s="281">
        <f t="shared" si="145"/>
        <v>22</v>
      </c>
      <c r="S104" s="281">
        <f t="shared" si="146"/>
        <v>21</v>
      </c>
      <c r="T104" s="281">
        <f t="shared" si="147"/>
        <v>5</v>
      </c>
      <c r="U104" s="281">
        <f t="shared" si="148"/>
        <v>3</v>
      </c>
      <c r="W104" s="16" t="s">
        <v>206</v>
      </c>
      <c r="X104" s="764">
        <f t="shared" si="150"/>
        <v>663</v>
      </c>
      <c r="Y104" s="764">
        <f t="shared" si="151"/>
        <v>630</v>
      </c>
      <c r="Z104" s="764">
        <f t="shared" si="152"/>
        <v>1224</v>
      </c>
      <c r="AA104" s="764">
        <f t="shared" si="153"/>
        <v>1477</v>
      </c>
      <c r="AB104" s="764">
        <f t="shared" si="154"/>
        <v>3909</v>
      </c>
      <c r="AC104" s="764">
        <f t="shared" si="155"/>
        <v>3932</v>
      </c>
      <c r="AD104" s="764">
        <f t="shared" si="156"/>
        <v>4360</v>
      </c>
      <c r="AE104" s="764">
        <f t="shared" si="157"/>
        <v>4210</v>
      </c>
      <c r="AF104" s="764">
        <f t="shared" si="158"/>
        <v>3786</v>
      </c>
      <c r="AG104" s="764">
        <f t="shared" si="159"/>
        <v>3595</v>
      </c>
      <c r="AH104" s="764">
        <f t="shared" si="160"/>
        <v>2558</v>
      </c>
      <c r="AI104" s="764">
        <f t="shared" si="161"/>
        <v>2614</v>
      </c>
      <c r="AJ104" s="764">
        <f t="shared" si="162"/>
        <v>1594</v>
      </c>
      <c r="AK104" s="764">
        <f t="shared" si="163"/>
        <v>1529</v>
      </c>
      <c r="AL104" s="764">
        <f t="shared" si="164"/>
        <v>773</v>
      </c>
      <c r="AM104" s="764">
        <f t="shared" si="165"/>
        <v>794</v>
      </c>
      <c r="AN104" s="764">
        <f t="shared" si="166"/>
        <v>306</v>
      </c>
      <c r="AO104" s="764">
        <f t="shared" si="167"/>
        <v>492</v>
      </c>
      <c r="AP104" s="764">
        <f t="shared" si="168"/>
        <v>49</v>
      </c>
      <c r="AQ104" s="764">
        <f t="shared" si="169"/>
        <v>181</v>
      </c>
      <c r="AR104" s="764">
        <f t="shared" si="149"/>
        <v>574</v>
      </c>
      <c r="AT104" s="16" t="s">
        <v>206</v>
      </c>
      <c r="AU104" s="13">
        <v>36</v>
      </c>
      <c r="AV104" s="13">
        <v>90</v>
      </c>
      <c r="AW104" s="13">
        <v>76</v>
      </c>
      <c r="AX104" s="13">
        <v>68</v>
      </c>
      <c r="AY104" s="13">
        <v>58</v>
      </c>
      <c r="AZ104" s="13">
        <v>58</v>
      </c>
      <c r="BA104" s="13">
        <v>65</v>
      </c>
      <c r="BB104" s="13">
        <v>62</v>
      </c>
      <c r="BC104" s="13">
        <v>64</v>
      </c>
      <c r="BD104" s="13">
        <v>53</v>
      </c>
      <c r="BE104" s="13">
        <v>46</v>
      </c>
      <c r="BF104" s="13">
        <v>100</v>
      </c>
      <c r="BG104" s="13">
        <v>74</v>
      </c>
      <c r="BH104" s="13">
        <v>95</v>
      </c>
      <c r="BI104" s="13">
        <v>120</v>
      </c>
      <c r="BJ104" s="13">
        <v>138</v>
      </c>
      <c r="BK104" s="13">
        <v>175</v>
      </c>
      <c r="BL104" s="13">
        <v>218</v>
      </c>
      <c r="BM104" s="13">
        <v>240</v>
      </c>
      <c r="BN104" s="13">
        <v>271</v>
      </c>
      <c r="BO104" s="13">
        <v>301</v>
      </c>
      <c r="BP104" s="13">
        <v>339</v>
      </c>
      <c r="BQ104" s="13">
        <v>335</v>
      </c>
      <c r="BR104" s="13">
        <v>372</v>
      </c>
      <c r="BS104" s="13">
        <v>382</v>
      </c>
      <c r="BT104" s="13">
        <v>443</v>
      </c>
      <c r="BU104" s="13">
        <v>457</v>
      </c>
      <c r="BV104" s="13">
        <v>444</v>
      </c>
      <c r="BW104" s="13">
        <v>428</v>
      </c>
      <c r="BX104" s="13">
        <v>431</v>
      </c>
      <c r="BY104" s="13">
        <v>512</v>
      </c>
      <c r="BZ104" s="13">
        <v>424</v>
      </c>
      <c r="CA104" s="13">
        <v>416</v>
      </c>
      <c r="CB104" s="13">
        <v>430</v>
      </c>
      <c r="CC104" s="13">
        <v>420</v>
      </c>
      <c r="CD104" s="13">
        <v>365</v>
      </c>
      <c r="CE104" s="13">
        <v>416</v>
      </c>
      <c r="CF104" s="13">
        <v>416</v>
      </c>
      <c r="CG104" s="13">
        <v>392</v>
      </c>
      <c r="CH104" s="13">
        <v>419</v>
      </c>
      <c r="CI104" s="13">
        <v>378</v>
      </c>
      <c r="CJ104" s="13">
        <v>408</v>
      </c>
      <c r="CK104" s="13">
        <v>392</v>
      </c>
      <c r="CL104" s="13">
        <v>387</v>
      </c>
      <c r="CM104" s="13">
        <v>360</v>
      </c>
      <c r="CN104" s="13">
        <v>395</v>
      </c>
      <c r="CO104" s="13">
        <v>326</v>
      </c>
      <c r="CP104" s="13">
        <v>295</v>
      </c>
      <c r="CQ104" s="13">
        <v>326</v>
      </c>
      <c r="CR104" s="13">
        <v>328</v>
      </c>
      <c r="CS104" s="13">
        <v>323</v>
      </c>
      <c r="CT104" s="13">
        <v>319</v>
      </c>
      <c r="CU104" s="13">
        <v>282</v>
      </c>
      <c r="CV104" s="13">
        <v>276</v>
      </c>
      <c r="CW104" s="13">
        <v>262</v>
      </c>
      <c r="CX104" s="13">
        <v>249</v>
      </c>
      <c r="CY104" s="13">
        <v>225</v>
      </c>
      <c r="CZ104" s="13">
        <v>230</v>
      </c>
      <c r="DA104" s="13">
        <v>236</v>
      </c>
      <c r="DB104" s="13">
        <v>212</v>
      </c>
      <c r="DC104" s="13">
        <v>195</v>
      </c>
      <c r="DD104" s="13">
        <v>205</v>
      </c>
      <c r="DE104" s="13">
        <v>160</v>
      </c>
      <c r="DF104" s="13">
        <v>162</v>
      </c>
      <c r="DG104" s="13">
        <v>148</v>
      </c>
      <c r="DH104" s="13">
        <v>152</v>
      </c>
      <c r="DI104" s="13">
        <v>144</v>
      </c>
      <c r="DJ104" s="13">
        <v>120</v>
      </c>
      <c r="DK104" s="13">
        <v>121</v>
      </c>
      <c r="DL104" s="13">
        <v>122</v>
      </c>
      <c r="DM104" s="13">
        <v>97</v>
      </c>
      <c r="DN104" s="13">
        <v>86</v>
      </c>
      <c r="DO104" s="13">
        <v>99</v>
      </c>
      <c r="DP104" s="13">
        <v>95</v>
      </c>
      <c r="DQ104" s="13">
        <v>77</v>
      </c>
      <c r="DR104" s="13">
        <v>74</v>
      </c>
      <c r="DS104" s="13">
        <v>82</v>
      </c>
      <c r="DT104" s="13">
        <v>77</v>
      </c>
      <c r="DU104" s="13">
        <v>60</v>
      </c>
      <c r="DV104" s="13">
        <v>47</v>
      </c>
      <c r="DW104" s="13">
        <v>61</v>
      </c>
      <c r="DX104" s="13">
        <v>58</v>
      </c>
      <c r="DY104" s="13">
        <v>40</v>
      </c>
      <c r="DZ104" s="13">
        <v>50</v>
      </c>
      <c r="EA104" s="13">
        <v>46</v>
      </c>
      <c r="EB104" s="13">
        <v>47</v>
      </c>
      <c r="EC104" s="13">
        <v>60</v>
      </c>
      <c r="ED104" s="13">
        <v>56</v>
      </c>
      <c r="EE104" s="13">
        <v>37</v>
      </c>
      <c r="EF104" s="13">
        <v>37</v>
      </c>
      <c r="EG104" s="13">
        <v>41</v>
      </c>
      <c r="EH104" s="13">
        <v>23</v>
      </c>
      <c r="EI104" s="13">
        <v>32</v>
      </c>
      <c r="EJ104" s="13">
        <v>28</v>
      </c>
      <c r="EK104" s="13">
        <v>19</v>
      </c>
      <c r="EL104" s="13">
        <v>7</v>
      </c>
      <c r="EM104" s="13">
        <v>9</v>
      </c>
      <c r="EN104" s="13">
        <v>8</v>
      </c>
      <c r="EO104" s="13">
        <v>7</v>
      </c>
      <c r="EP104" s="13">
        <v>2</v>
      </c>
      <c r="EQ104" s="13"/>
      <c r="ER104" s="13">
        <v>3</v>
      </c>
      <c r="ES104" s="13"/>
      <c r="ET104" s="13"/>
      <c r="EU104" s="13"/>
      <c r="EV104" s="13">
        <v>2</v>
      </c>
      <c r="EW104" s="13"/>
      <c r="EX104" s="13"/>
      <c r="EY104" s="13"/>
      <c r="EZ104" s="13"/>
      <c r="FA104" s="60">
        <v>19454</v>
      </c>
      <c r="FB104" s="13">
        <v>19454</v>
      </c>
      <c r="FC104" s="16" t="s">
        <v>206</v>
      </c>
      <c r="FD104" s="13">
        <v>33</v>
      </c>
      <c r="FE104" s="13">
        <v>115</v>
      </c>
      <c r="FF104" s="13">
        <v>74</v>
      </c>
      <c r="FG104" s="13">
        <v>59</v>
      </c>
      <c r="FH104" s="13">
        <v>49</v>
      </c>
      <c r="FI104" s="13">
        <v>67</v>
      </c>
      <c r="FJ104" s="13">
        <v>64</v>
      </c>
      <c r="FK104" s="13">
        <v>70</v>
      </c>
      <c r="FL104" s="13">
        <v>70</v>
      </c>
      <c r="FM104" s="13">
        <v>62</v>
      </c>
      <c r="FN104" s="13">
        <v>70</v>
      </c>
      <c r="FO104" s="13">
        <v>81</v>
      </c>
      <c r="FP104" s="13">
        <v>71</v>
      </c>
      <c r="FQ104" s="13">
        <v>81</v>
      </c>
      <c r="FR104" s="13">
        <v>89</v>
      </c>
      <c r="FS104" s="13">
        <v>109</v>
      </c>
      <c r="FT104" s="13">
        <v>130</v>
      </c>
      <c r="FU104" s="13">
        <v>176</v>
      </c>
      <c r="FV104" s="13">
        <v>195</v>
      </c>
      <c r="FW104" s="13">
        <v>222</v>
      </c>
      <c r="FX104" s="13">
        <v>304</v>
      </c>
      <c r="FY104" s="13">
        <v>318</v>
      </c>
      <c r="FZ104" s="13">
        <v>354</v>
      </c>
      <c r="GA104" s="13">
        <v>368</v>
      </c>
      <c r="GB104" s="13">
        <v>371</v>
      </c>
      <c r="GC104" s="13">
        <v>422</v>
      </c>
      <c r="GD104" s="13">
        <v>432</v>
      </c>
      <c r="GE104" s="13">
        <v>429</v>
      </c>
      <c r="GF104" s="13">
        <v>475</v>
      </c>
      <c r="GG104" s="13">
        <v>436</v>
      </c>
      <c r="GH104" s="13">
        <v>453</v>
      </c>
      <c r="GI104" s="13">
        <v>436</v>
      </c>
      <c r="GJ104" s="13">
        <v>447</v>
      </c>
      <c r="GK104" s="13">
        <v>464</v>
      </c>
      <c r="GL104" s="13">
        <v>456</v>
      </c>
      <c r="GM104" s="13">
        <v>424</v>
      </c>
      <c r="GN104" s="13">
        <v>412</v>
      </c>
      <c r="GO104" s="13">
        <v>424</v>
      </c>
      <c r="GP104" s="13">
        <v>414</v>
      </c>
      <c r="GQ104" s="13">
        <v>430</v>
      </c>
      <c r="GR104" s="13">
        <v>406</v>
      </c>
      <c r="GS104" s="13">
        <v>486</v>
      </c>
      <c r="GT104" s="13">
        <v>403</v>
      </c>
      <c r="GU104" s="13">
        <v>394</v>
      </c>
      <c r="GV104" s="13">
        <v>377</v>
      </c>
      <c r="GW104" s="13">
        <v>373</v>
      </c>
      <c r="GX104" s="13">
        <v>368</v>
      </c>
      <c r="GY104" s="13">
        <v>302</v>
      </c>
      <c r="GZ104" s="13">
        <v>327</v>
      </c>
      <c r="HA104" s="13">
        <v>350</v>
      </c>
      <c r="HB104" s="13">
        <v>294</v>
      </c>
      <c r="HC104" s="13">
        <v>309</v>
      </c>
      <c r="HD104" s="13">
        <v>242</v>
      </c>
      <c r="HE104" s="13">
        <v>288</v>
      </c>
      <c r="HF104" s="13">
        <v>264</v>
      </c>
      <c r="HG104" s="13">
        <v>246</v>
      </c>
      <c r="HH104" s="13">
        <v>239</v>
      </c>
      <c r="HI104" s="13">
        <v>227</v>
      </c>
      <c r="HJ104" s="13">
        <v>240</v>
      </c>
      <c r="HK104" s="13">
        <v>209</v>
      </c>
      <c r="HL104" s="13">
        <v>199</v>
      </c>
      <c r="HM104" s="13">
        <v>171</v>
      </c>
      <c r="HN104" s="13">
        <v>187</v>
      </c>
      <c r="HO104" s="13">
        <v>206</v>
      </c>
      <c r="HP104" s="13">
        <v>197</v>
      </c>
      <c r="HQ104" s="13">
        <v>156</v>
      </c>
      <c r="HR104" s="13">
        <v>144</v>
      </c>
      <c r="HS104" s="13">
        <v>123</v>
      </c>
      <c r="HT104" s="13">
        <v>107</v>
      </c>
      <c r="HU104" s="13">
        <v>104</v>
      </c>
      <c r="HV104" s="13">
        <v>100</v>
      </c>
      <c r="HW104" s="13">
        <v>98</v>
      </c>
      <c r="HX104" s="13">
        <v>91</v>
      </c>
      <c r="HY104" s="13">
        <v>93</v>
      </c>
      <c r="HZ104" s="13">
        <v>91</v>
      </c>
      <c r="IA104" s="13">
        <v>60</v>
      </c>
      <c r="IB104" s="13">
        <v>61</v>
      </c>
      <c r="IC104" s="13">
        <v>61</v>
      </c>
      <c r="ID104" s="13">
        <v>65</v>
      </c>
      <c r="IE104" s="13">
        <v>53</v>
      </c>
      <c r="IF104" s="13">
        <v>55</v>
      </c>
      <c r="IG104" s="13">
        <v>45</v>
      </c>
      <c r="IH104" s="13">
        <v>34</v>
      </c>
      <c r="II104" s="13">
        <v>32</v>
      </c>
      <c r="IJ104" s="13">
        <v>29</v>
      </c>
      <c r="IK104" s="13">
        <v>31</v>
      </c>
      <c r="IL104" s="13">
        <v>24</v>
      </c>
      <c r="IM104" s="13">
        <v>22</v>
      </c>
      <c r="IN104" s="13">
        <v>18</v>
      </c>
      <c r="IO104" s="13">
        <v>16</v>
      </c>
      <c r="IP104" s="13">
        <v>13</v>
      </c>
      <c r="IQ104" s="13">
        <v>8</v>
      </c>
      <c r="IR104" s="13">
        <v>6</v>
      </c>
      <c r="IS104" s="13">
        <v>6</v>
      </c>
      <c r="IT104" s="13">
        <v>4</v>
      </c>
      <c r="IU104" s="13">
        <v>5</v>
      </c>
      <c r="IV104" s="13">
        <v>2</v>
      </c>
      <c r="IW104" s="13">
        <v>2</v>
      </c>
      <c r="IX104" s="13">
        <v>1</v>
      </c>
      <c r="IY104" s="13"/>
      <c r="IZ104" s="13">
        <v>1</v>
      </c>
      <c r="JA104" s="13"/>
      <c r="JB104" s="13"/>
      <c r="JC104" s="13"/>
      <c r="JD104" s="13">
        <v>1</v>
      </c>
      <c r="JE104" s="13">
        <v>2</v>
      </c>
      <c r="JF104" s="60">
        <v>19224</v>
      </c>
      <c r="JG104" s="13">
        <v>56</v>
      </c>
      <c r="JH104" s="13">
        <v>26</v>
      </c>
      <c r="JI104" s="13">
        <v>2</v>
      </c>
      <c r="JJ104" s="13">
        <v>2</v>
      </c>
      <c r="JK104" s="13">
        <v>1</v>
      </c>
      <c r="JL104" s="13">
        <v>1</v>
      </c>
      <c r="JM104" s="13"/>
      <c r="JN104" s="13">
        <v>1</v>
      </c>
      <c r="JO104" s="13">
        <v>3</v>
      </c>
      <c r="JP104" s="13">
        <v>2</v>
      </c>
      <c r="JQ104" s="13">
        <v>6</v>
      </c>
      <c r="JR104" s="13">
        <v>5</v>
      </c>
      <c r="JS104" s="13">
        <v>4</v>
      </c>
      <c r="JT104" s="13">
        <v>1</v>
      </c>
      <c r="JU104" s="13">
        <v>4</v>
      </c>
      <c r="JV104" s="13">
        <v>1</v>
      </c>
      <c r="JW104" s="13">
        <v>1</v>
      </c>
      <c r="JX104" s="13">
        <v>5</v>
      </c>
      <c r="JY104" s="13">
        <v>8</v>
      </c>
      <c r="JZ104" s="13">
        <v>15</v>
      </c>
      <c r="KA104" s="13">
        <v>12</v>
      </c>
      <c r="KB104" s="13">
        <v>14</v>
      </c>
      <c r="KC104" s="13">
        <v>10</v>
      </c>
      <c r="KD104" s="13">
        <v>8</v>
      </c>
      <c r="KE104" s="13">
        <v>4</v>
      </c>
      <c r="KF104" s="13">
        <v>6</v>
      </c>
      <c r="KG104" s="13">
        <v>6</v>
      </c>
      <c r="KH104" s="13">
        <v>4</v>
      </c>
      <c r="KI104" s="13">
        <v>7</v>
      </c>
      <c r="KJ104" s="13">
        <v>9</v>
      </c>
      <c r="KK104" s="13">
        <v>7</v>
      </c>
      <c r="KL104" s="13">
        <v>5</v>
      </c>
      <c r="KM104" s="13">
        <v>15</v>
      </c>
      <c r="KN104" s="13">
        <v>9</v>
      </c>
      <c r="KO104" s="13">
        <v>11</v>
      </c>
      <c r="KP104" s="13">
        <v>3</v>
      </c>
      <c r="KQ104" s="13">
        <v>10</v>
      </c>
      <c r="KR104" s="13">
        <v>3</v>
      </c>
      <c r="KS104" s="13">
        <v>8</v>
      </c>
      <c r="KT104" s="13">
        <v>11</v>
      </c>
      <c r="KU104" s="13">
        <v>4</v>
      </c>
      <c r="KV104" s="13">
        <v>13</v>
      </c>
      <c r="KW104" s="13">
        <v>11</v>
      </c>
      <c r="KX104" s="13">
        <v>7</v>
      </c>
      <c r="KY104" s="13">
        <v>4</v>
      </c>
      <c r="KZ104" s="13">
        <v>4</v>
      </c>
      <c r="LA104" s="13">
        <v>5</v>
      </c>
      <c r="LB104" s="13">
        <v>5</v>
      </c>
      <c r="LC104" s="13">
        <v>7</v>
      </c>
      <c r="LD104" s="13">
        <v>7</v>
      </c>
      <c r="LE104" s="13">
        <v>7</v>
      </c>
      <c r="LF104" s="13">
        <v>5</v>
      </c>
      <c r="LG104" s="13">
        <v>7</v>
      </c>
      <c r="LH104" s="13">
        <v>3</v>
      </c>
      <c r="LI104" s="13">
        <v>4</v>
      </c>
      <c r="LJ104" s="13">
        <v>6</v>
      </c>
      <c r="LK104" s="13">
        <v>3</v>
      </c>
      <c r="LL104" s="13">
        <v>3</v>
      </c>
      <c r="LM104" s="13">
        <v>7</v>
      </c>
      <c r="LN104" s="13">
        <v>4</v>
      </c>
      <c r="LO104" s="13">
        <v>1</v>
      </c>
      <c r="LP104" s="13">
        <v>4</v>
      </c>
      <c r="LQ104" s="13">
        <v>1</v>
      </c>
      <c r="LR104" s="13">
        <v>3</v>
      </c>
      <c r="LS104" s="13">
        <v>3</v>
      </c>
      <c r="LT104" s="13">
        <v>2</v>
      </c>
      <c r="LU104" s="13">
        <v>2</v>
      </c>
      <c r="LV104" s="13">
        <v>3</v>
      </c>
      <c r="LW104" s="13">
        <v>2</v>
      </c>
      <c r="LX104" s="13">
        <v>5</v>
      </c>
      <c r="LY104" s="13">
        <v>3</v>
      </c>
      <c r="LZ104" s="13">
        <v>2</v>
      </c>
      <c r="MA104" s="13">
        <v>3</v>
      </c>
      <c r="MB104" s="13">
        <v>1</v>
      </c>
      <c r="MC104" s="13">
        <v>2</v>
      </c>
      <c r="MD104" s="13">
        <v>2</v>
      </c>
      <c r="ME104" s="13">
        <v>2</v>
      </c>
      <c r="MF104" s="13">
        <v>4</v>
      </c>
      <c r="MG104" s="13">
        <v>1</v>
      </c>
      <c r="MH104" s="13"/>
      <c r="MI104" s="13">
        <v>2</v>
      </c>
      <c r="MJ104" s="13">
        <v>6</v>
      </c>
      <c r="MK104" s="13">
        <v>6</v>
      </c>
      <c r="ML104" s="13">
        <v>6</v>
      </c>
      <c r="MM104" s="13">
        <v>4</v>
      </c>
      <c r="MN104" s="13">
        <v>3</v>
      </c>
      <c r="MO104" s="13">
        <v>10</v>
      </c>
      <c r="MP104" s="13">
        <v>6</v>
      </c>
      <c r="MQ104" s="13">
        <v>6</v>
      </c>
      <c r="MR104" s="13">
        <v>8</v>
      </c>
      <c r="MS104" s="13">
        <v>4</v>
      </c>
      <c r="MT104" s="13">
        <v>9</v>
      </c>
      <c r="MU104" s="13">
        <v>6</v>
      </c>
      <c r="MV104" s="13">
        <v>5</v>
      </c>
      <c r="MW104" s="13">
        <v>6</v>
      </c>
      <c r="MX104" s="13">
        <v>4</v>
      </c>
      <c r="MY104" s="13">
        <v>5</v>
      </c>
      <c r="MZ104" s="13">
        <v>2</v>
      </c>
      <c r="NA104" s="13">
        <v>2</v>
      </c>
      <c r="NB104" s="13"/>
      <c r="NC104" s="13"/>
      <c r="ND104" s="13"/>
      <c r="NE104" s="13">
        <v>1</v>
      </c>
      <c r="NF104" s="13"/>
      <c r="NG104" s="13"/>
      <c r="NH104" s="13"/>
      <c r="NI104" s="13">
        <v>3</v>
      </c>
      <c r="NJ104" s="60">
        <v>572</v>
      </c>
      <c r="NK104" s="13">
        <v>19796</v>
      </c>
      <c r="NL104" s="448"/>
      <c r="NM104" s="448"/>
      <c r="NN104" s="448"/>
    </row>
    <row r="105" spans="1:378">
      <c r="A105" s="8" t="s">
        <v>116</v>
      </c>
      <c r="B105" s="281">
        <f t="shared" si="129"/>
        <v>6</v>
      </c>
      <c r="C105" s="281">
        <f t="shared" si="130"/>
        <v>8</v>
      </c>
      <c r="D105" s="281">
        <f t="shared" si="131"/>
        <v>17</v>
      </c>
      <c r="E105" s="281">
        <f t="shared" si="132"/>
        <v>29</v>
      </c>
      <c r="F105" s="281">
        <f t="shared" si="133"/>
        <v>52</v>
      </c>
      <c r="G105" s="281">
        <f t="shared" si="134"/>
        <v>75</v>
      </c>
      <c r="H105" s="281">
        <f t="shared" si="135"/>
        <v>47</v>
      </c>
      <c r="I105" s="281">
        <f t="shared" si="136"/>
        <v>55</v>
      </c>
      <c r="J105" s="281">
        <f t="shared" si="137"/>
        <v>37</v>
      </c>
      <c r="K105" s="281">
        <f t="shared" si="138"/>
        <v>58</v>
      </c>
      <c r="L105" s="281">
        <f t="shared" si="139"/>
        <v>31</v>
      </c>
      <c r="M105" s="281">
        <f t="shared" si="140"/>
        <v>49</v>
      </c>
      <c r="N105" s="281">
        <f t="shared" si="141"/>
        <v>40</v>
      </c>
      <c r="O105" s="281">
        <f t="shared" si="142"/>
        <v>26</v>
      </c>
      <c r="P105" s="281">
        <f t="shared" si="143"/>
        <v>28</v>
      </c>
      <c r="Q105" s="281">
        <f t="shared" si="144"/>
        <v>33</v>
      </c>
      <c r="R105" s="281">
        <f t="shared" si="145"/>
        <v>7</v>
      </c>
      <c r="S105" s="281">
        <f t="shared" si="146"/>
        <v>20</v>
      </c>
      <c r="T105" s="281">
        <f t="shared" si="147"/>
        <v>3</v>
      </c>
      <c r="U105" s="281">
        <f t="shared" si="148"/>
        <v>6</v>
      </c>
      <c r="W105" s="16" t="s">
        <v>114</v>
      </c>
      <c r="X105" s="764">
        <f t="shared" si="150"/>
        <v>13</v>
      </c>
      <c r="Y105" s="764">
        <f t="shared" si="151"/>
        <v>11</v>
      </c>
      <c r="Z105" s="764">
        <f t="shared" si="152"/>
        <v>45</v>
      </c>
      <c r="AA105" s="764">
        <f t="shared" si="153"/>
        <v>69</v>
      </c>
      <c r="AB105" s="764">
        <f t="shared" si="154"/>
        <v>104</v>
      </c>
      <c r="AC105" s="764">
        <f t="shared" si="155"/>
        <v>158</v>
      </c>
      <c r="AD105" s="764">
        <f t="shared" si="156"/>
        <v>106</v>
      </c>
      <c r="AE105" s="764">
        <f t="shared" si="157"/>
        <v>141</v>
      </c>
      <c r="AF105" s="764">
        <f t="shared" si="158"/>
        <v>88</v>
      </c>
      <c r="AG105" s="764">
        <f t="shared" si="159"/>
        <v>116</v>
      </c>
      <c r="AH105" s="764">
        <f t="shared" si="160"/>
        <v>71</v>
      </c>
      <c r="AI105" s="764">
        <f t="shared" si="161"/>
        <v>98</v>
      </c>
      <c r="AJ105" s="764">
        <f t="shared" si="162"/>
        <v>48</v>
      </c>
      <c r="AK105" s="764">
        <f t="shared" si="163"/>
        <v>41</v>
      </c>
      <c r="AL105" s="764">
        <f t="shared" si="164"/>
        <v>35</v>
      </c>
      <c r="AM105" s="764">
        <f t="shared" si="165"/>
        <v>35</v>
      </c>
      <c r="AN105" s="764">
        <f t="shared" si="166"/>
        <v>13</v>
      </c>
      <c r="AO105" s="764">
        <f t="shared" si="167"/>
        <v>25</v>
      </c>
      <c r="AP105" s="764">
        <f t="shared" si="168"/>
        <v>7</v>
      </c>
      <c r="AQ105" s="764">
        <f t="shared" si="169"/>
        <v>11</v>
      </c>
      <c r="AR105" s="764">
        <f t="shared" si="149"/>
        <v>20</v>
      </c>
      <c r="AT105" s="16" t="s">
        <v>114</v>
      </c>
      <c r="AU105" s="13"/>
      <c r="AV105" s="13">
        <v>2</v>
      </c>
      <c r="AW105" s="13">
        <v>2</v>
      </c>
      <c r="AX105" s="13">
        <v>2</v>
      </c>
      <c r="AY105" s="13">
        <v>2</v>
      </c>
      <c r="AZ105" s="13"/>
      <c r="BA105" s="13"/>
      <c r="BB105" s="13">
        <v>1</v>
      </c>
      <c r="BC105" s="13">
        <v>1</v>
      </c>
      <c r="BD105" s="13">
        <v>1</v>
      </c>
      <c r="BE105" s="13"/>
      <c r="BF105" s="13">
        <v>2</v>
      </c>
      <c r="BG105" s="13">
        <v>3</v>
      </c>
      <c r="BH105" s="13">
        <v>1</v>
      </c>
      <c r="BI105" s="13">
        <v>3</v>
      </c>
      <c r="BJ105" s="13">
        <v>4</v>
      </c>
      <c r="BK105" s="13">
        <v>11</v>
      </c>
      <c r="BL105" s="13">
        <v>14</v>
      </c>
      <c r="BM105" s="13">
        <v>10</v>
      </c>
      <c r="BN105" s="13">
        <v>21</v>
      </c>
      <c r="BO105" s="13">
        <v>14</v>
      </c>
      <c r="BP105" s="13">
        <v>18</v>
      </c>
      <c r="BQ105" s="13">
        <v>16</v>
      </c>
      <c r="BR105" s="13">
        <v>22</v>
      </c>
      <c r="BS105" s="13">
        <v>9</v>
      </c>
      <c r="BT105" s="13">
        <v>19</v>
      </c>
      <c r="BU105" s="13">
        <v>19</v>
      </c>
      <c r="BV105" s="13">
        <v>11</v>
      </c>
      <c r="BW105" s="13">
        <v>17</v>
      </c>
      <c r="BX105" s="13">
        <v>13</v>
      </c>
      <c r="BY105" s="13">
        <v>16</v>
      </c>
      <c r="BZ105" s="13">
        <v>15</v>
      </c>
      <c r="CA105" s="13">
        <v>13</v>
      </c>
      <c r="CB105" s="13">
        <v>9</v>
      </c>
      <c r="CC105" s="13">
        <v>15</v>
      </c>
      <c r="CD105" s="13">
        <v>14</v>
      </c>
      <c r="CE105" s="13">
        <v>10</v>
      </c>
      <c r="CF105" s="13">
        <v>20</v>
      </c>
      <c r="CG105" s="13">
        <v>15</v>
      </c>
      <c r="CH105" s="13">
        <v>14</v>
      </c>
      <c r="CI105" s="13">
        <v>9</v>
      </c>
      <c r="CJ105" s="13">
        <v>15</v>
      </c>
      <c r="CK105" s="13">
        <v>10</v>
      </c>
      <c r="CL105" s="13">
        <v>18</v>
      </c>
      <c r="CM105" s="13">
        <v>14</v>
      </c>
      <c r="CN105" s="13">
        <v>15</v>
      </c>
      <c r="CO105" s="13">
        <v>10</v>
      </c>
      <c r="CP105" s="13">
        <v>6</v>
      </c>
      <c r="CQ105" s="13">
        <v>8</v>
      </c>
      <c r="CR105" s="13">
        <v>11</v>
      </c>
      <c r="CS105" s="13">
        <v>9</v>
      </c>
      <c r="CT105" s="13">
        <v>5</v>
      </c>
      <c r="CU105" s="13">
        <v>7</v>
      </c>
      <c r="CV105" s="13">
        <v>11</v>
      </c>
      <c r="CW105" s="13">
        <v>11</v>
      </c>
      <c r="CX105" s="13">
        <v>15</v>
      </c>
      <c r="CY105" s="13">
        <v>6</v>
      </c>
      <c r="CZ105" s="13">
        <v>12</v>
      </c>
      <c r="DA105" s="13">
        <v>16</v>
      </c>
      <c r="DB105" s="13">
        <v>6</v>
      </c>
      <c r="DC105" s="13">
        <v>6</v>
      </c>
      <c r="DD105" s="13">
        <v>4</v>
      </c>
      <c r="DE105" s="13">
        <v>5</v>
      </c>
      <c r="DF105" s="13">
        <v>6</v>
      </c>
      <c r="DG105" s="13">
        <v>4</v>
      </c>
      <c r="DH105" s="13">
        <v>1</v>
      </c>
      <c r="DI105" s="13">
        <v>3</v>
      </c>
      <c r="DJ105" s="13">
        <v>3</v>
      </c>
      <c r="DK105" s="13">
        <v>5</v>
      </c>
      <c r="DL105" s="13">
        <v>4</v>
      </c>
      <c r="DM105" s="13">
        <v>2</v>
      </c>
      <c r="DN105" s="13">
        <v>5</v>
      </c>
      <c r="DO105" s="13">
        <v>4</v>
      </c>
      <c r="DP105" s="13">
        <v>4</v>
      </c>
      <c r="DQ105" s="13">
        <v>4</v>
      </c>
      <c r="DR105" s="13">
        <v>6</v>
      </c>
      <c r="DS105" s="13">
        <v>3</v>
      </c>
      <c r="DT105" s="13"/>
      <c r="DU105" s="13">
        <v>6</v>
      </c>
      <c r="DV105" s="13">
        <v>1</v>
      </c>
      <c r="DW105" s="13">
        <v>2</v>
      </c>
      <c r="DX105" s="13">
        <v>2</v>
      </c>
      <c r="DY105" s="13">
        <v>4</v>
      </c>
      <c r="DZ105" s="13">
        <v>1</v>
      </c>
      <c r="EA105" s="13">
        <v>4</v>
      </c>
      <c r="EB105" s="13">
        <v>4</v>
      </c>
      <c r="EC105" s="13">
        <v>4</v>
      </c>
      <c r="ED105" s="13">
        <v>2</v>
      </c>
      <c r="EE105" s="13"/>
      <c r="EF105" s="13">
        <v>2</v>
      </c>
      <c r="EG105" s="13">
        <v>3</v>
      </c>
      <c r="EH105" s="13">
        <v>2</v>
      </c>
      <c r="EI105" s="13">
        <v>2</v>
      </c>
      <c r="EJ105" s="13"/>
      <c r="EK105" s="13"/>
      <c r="EL105" s="13">
        <v>1</v>
      </c>
      <c r="EM105" s="13"/>
      <c r="EN105" s="13">
        <v>1</v>
      </c>
      <c r="EO105" s="13">
        <v>1</v>
      </c>
      <c r="EP105" s="13">
        <v>1</v>
      </c>
      <c r="EQ105" s="13"/>
      <c r="ER105" s="13"/>
      <c r="ES105" s="13"/>
      <c r="ET105" s="13"/>
      <c r="EU105" s="13"/>
      <c r="EV105" s="13"/>
      <c r="EW105" s="13"/>
      <c r="EX105" s="13"/>
      <c r="EY105" s="13"/>
      <c r="EZ105" s="13"/>
      <c r="FA105" s="60">
        <v>705</v>
      </c>
      <c r="FB105" s="13">
        <v>705</v>
      </c>
      <c r="FC105" s="16" t="s">
        <v>114</v>
      </c>
      <c r="FD105" s="13"/>
      <c r="FE105" s="13">
        <v>2</v>
      </c>
      <c r="FF105" s="13">
        <v>3</v>
      </c>
      <c r="FG105" s="13"/>
      <c r="FH105" s="13"/>
      <c r="FI105" s="13">
        <v>2</v>
      </c>
      <c r="FJ105" s="13"/>
      <c r="FK105" s="13">
        <v>2</v>
      </c>
      <c r="FL105" s="13">
        <v>2</v>
      </c>
      <c r="FM105" s="13">
        <v>2</v>
      </c>
      <c r="FN105" s="13">
        <v>4</v>
      </c>
      <c r="FO105" s="13">
        <v>4</v>
      </c>
      <c r="FP105" s="13">
        <v>1</v>
      </c>
      <c r="FQ105" s="13">
        <v>2</v>
      </c>
      <c r="FR105" s="13">
        <v>3</v>
      </c>
      <c r="FS105" s="13">
        <v>2</v>
      </c>
      <c r="FT105" s="13">
        <v>2</v>
      </c>
      <c r="FU105" s="13">
        <v>6</v>
      </c>
      <c r="FV105" s="13">
        <v>13</v>
      </c>
      <c r="FW105" s="13">
        <v>8</v>
      </c>
      <c r="FX105" s="13">
        <v>11</v>
      </c>
      <c r="FY105" s="13">
        <v>17</v>
      </c>
      <c r="FZ105" s="13">
        <v>12</v>
      </c>
      <c r="GA105" s="13">
        <v>11</v>
      </c>
      <c r="GB105" s="13">
        <v>6</v>
      </c>
      <c r="GC105" s="13">
        <v>10</v>
      </c>
      <c r="GD105" s="13">
        <v>16</v>
      </c>
      <c r="GE105" s="13">
        <v>7</v>
      </c>
      <c r="GF105" s="13">
        <v>6</v>
      </c>
      <c r="GG105" s="13">
        <v>8</v>
      </c>
      <c r="GH105" s="13">
        <v>12</v>
      </c>
      <c r="GI105" s="13">
        <v>7</v>
      </c>
      <c r="GJ105" s="13">
        <v>6</v>
      </c>
      <c r="GK105" s="13">
        <v>16</v>
      </c>
      <c r="GL105" s="13">
        <v>11</v>
      </c>
      <c r="GM105" s="13">
        <v>9</v>
      </c>
      <c r="GN105" s="13">
        <v>11</v>
      </c>
      <c r="GO105" s="13">
        <v>12</v>
      </c>
      <c r="GP105" s="13">
        <v>8</v>
      </c>
      <c r="GQ105" s="13">
        <v>14</v>
      </c>
      <c r="GR105" s="13">
        <v>6</v>
      </c>
      <c r="GS105" s="13">
        <v>12</v>
      </c>
      <c r="GT105" s="13">
        <v>9</v>
      </c>
      <c r="GU105" s="13">
        <v>12</v>
      </c>
      <c r="GV105" s="13">
        <v>8</v>
      </c>
      <c r="GW105" s="13">
        <v>7</v>
      </c>
      <c r="GX105" s="13">
        <v>10</v>
      </c>
      <c r="GY105" s="13">
        <v>13</v>
      </c>
      <c r="GZ105" s="13">
        <v>4</v>
      </c>
      <c r="HA105" s="13">
        <v>7</v>
      </c>
      <c r="HB105" s="13">
        <v>7</v>
      </c>
      <c r="HC105" s="13">
        <v>7</v>
      </c>
      <c r="HD105" s="13">
        <v>5</v>
      </c>
      <c r="HE105" s="13">
        <v>8</v>
      </c>
      <c r="HF105" s="13">
        <v>8</v>
      </c>
      <c r="HG105" s="13">
        <v>6</v>
      </c>
      <c r="HH105" s="13">
        <v>4</v>
      </c>
      <c r="HI105" s="13">
        <v>8</v>
      </c>
      <c r="HJ105" s="13">
        <v>13</v>
      </c>
      <c r="HK105" s="13">
        <v>5</v>
      </c>
      <c r="HL105" s="13">
        <v>6</v>
      </c>
      <c r="HM105" s="13">
        <v>5</v>
      </c>
      <c r="HN105" s="13">
        <v>6</v>
      </c>
      <c r="HO105" s="13">
        <v>4</v>
      </c>
      <c r="HP105" s="13">
        <v>6</v>
      </c>
      <c r="HQ105" s="13">
        <v>8</v>
      </c>
      <c r="HR105" s="13">
        <v>4</v>
      </c>
      <c r="HS105" s="13">
        <v>5</v>
      </c>
      <c r="HT105" s="13">
        <v>2</v>
      </c>
      <c r="HU105" s="13">
        <v>2</v>
      </c>
      <c r="HV105" s="13">
        <v>2</v>
      </c>
      <c r="HW105" s="13">
        <v>2</v>
      </c>
      <c r="HX105" s="13">
        <v>3</v>
      </c>
      <c r="HY105" s="13">
        <v>6</v>
      </c>
      <c r="HZ105" s="13">
        <v>4</v>
      </c>
      <c r="IA105" s="13">
        <v>1</v>
      </c>
      <c r="IB105" s="13">
        <v>8</v>
      </c>
      <c r="IC105" s="13">
        <v>1</v>
      </c>
      <c r="ID105" s="13">
        <v>4</v>
      </c>
      <c r="IE105" s="13">
        <v>4</v>
      </c>
      <c r="IF105" s="13">
        <v>1</v>
      </c>
      <c r="IG105" s="13">
        <v>3</v>
      </c>
      <c r="IH105" s="13">
        <v>2</v>
      </c>
      <c r="II105" s="13">
        <v>1</v>
      </c>
      <c r="IJ105" s="13">
        <v>1</v>
      </c>
      <c r="IK105" s="13">
        <v>2</v>
      </c>
      <c r="IL105" s="13">
        <v>2</v>
      </c>
      <c r="IM105" s="13"/>
      <c r="IN105" s="13">
        <v>1</v>
      </c>
      <c r="IO105" s="13"/>
      <c r="IP105" s="13">
        <v>3</v>
      </c>
      <c r="IQ105" s="13">
        <v>1</v>
      </c>
      <c r="IR105" s="13">
        <v>1</v>
      </c>
      <c r="IS105" s="13"/>
      <c r="IT105" s="13">
        <v>1</v>
      </c>
      <c r="IU105" s="13">
        <v>1</v>
      </c>
      <c r="IV105" s="13"/>
      <c r="IW105" s="13"/>
      <c r="IX105" s="13"/>
      <c r="IY105" s="13"/>
      <c r="IZ105" s="13"/>
      <c r="JA105" s="13"/>
      <c r="JB105" s="13"/>
      <c r="JC105" s="13"/>
      <c r="JD105" s="13"/>
      <c r="JE105" s="13"/>
      <c r="JF105" s="60">
        <v>530</v>
      </c>
      <c r="JG105" s="13"/>
      <c r="JH105" s="13"/>
      <c r="JI105" s="13"/>
      <c r="JJ105" s="13"/>
      <c r="JK105" s="13"/>
      <c r="JL105" s="13"/>
      <c r="JM105" s="13"/>
      <c r="JN105" s="13"/>
      <c r="JO105" s="13"/>
      <c r="JP105" s="13"/>
      <c r="JQ105" s="13"/>
      <c r="JR105" s="13"/>
      <c r="JS105" s="13"/>
      <c r="JT105" s="13"/>
      <c r="JU105" s="13"/>
      <c r="JV105" s="13"/>
      <c r="JW105" s="13">
        <v>1</v>
      </c>
      <c r="JX105" s="13"/>
      <c r="JY105" s="13">
        <v>2</v>
      </c>
      <c r="JZ105" s="13"/>
      <c r="KA105" s="13"/>
      <c r="KB105" s="13"/>
      <c r="KC105" s="13"/>
      <c r="KD105" s="13"/>
      <c r="KE105" s="13">
        <v>1</v>
      </c>
      <c r="KF105" s="13">
        <v>1</v>
      </c>
      <c r="KG105" s="13"/>
      <c r="KH105" s="13"/>
      <c r="KI105" s="13"/>
      <c r="KJ105" s="13"/>
      <c r="KK105" s="13"/>
      <c r="KL105" s="13"/>
      <c r="KM105" s="13">
        <v>1</v>
      </c>
      <c r="KN105" s="13"/>
      <c r="KO105" s="13"/>
      <c r="KP105" s="13"/>
      <c r="KQ105" s="13"/>
      <c r="KR105" s="13"/>
      <c r="KS105" s="13"/>
      <c r="KT105" s="13">
        <v>1</v>
      </c>
      <c r="KU105" s="13"/>
      <c r="KV105" s="13">
        <v>1</v>
      </c>
      <c r="KW105" s="13"/>
      <c r="KX105" s="13"/>
      <c r="KY105" s="13">
        <v>1</v>
      </c>
      <c r="KZ105" s="13"/>
      <c r="LA105" s="13"/>
      <c r="LB105" s="13"/>
      <c r="LC105" s="13"/>
      <c r="LD105" s="13"/>
      <c r="LE105" s="13"/>
      <c r="LF105" s="13"/>
      <c r="LG105" s="13"/>
      <c r="LH105" s="13"/>
      <c r="LI105" s="13">
        <v>2</v>
      </c>
      <c r="LJ105" s="13"/>
      <c r="LK105" s="13"/>
      <c r="LL105" s="13"/>
      <c r="LM105" s="13"/>
      <c r="LN105" s="13"/>
      <c r="LO105" s="13"/>
      <c r="LP105" s="13"/>
      <c r="LQ105" s="13"/>
      <c r="LR105" s="13"/>
      <c r="LS105" s="13"/>
      <c r="LT105" s="13"/>
      <c r="LU105" s="13">
        <v>1</v>
      </c>
      <c r="LV105" s="13"/>
      <c r="LW105" s="13"/>
      <c r="LX105" s="13"/>
      <c r="LY105" s="13">
        <v>1</v>
      </c>
      <c r="LZ105" s="13"/>
      <c r="MA105" s="13"/>
      <c r="MB105" s="13"/>
      <c r="MC105" s="13">
        <v>1</v>
      </c>
      <c r="MD105" s="13">
        <v>1</v>
      </c>
      <c r="ME105" s="13"/>
      <c r="MF105" s="13"/>
      <c r="MG105" s="13"/>
      <c r="MH105" s="13"/>
      <c r="MI105" s="13">
        <v>1</v>
      </c>
      <c r="MJ105" s="13"/>
      <c r="MK105" s="13">
        <v>1</v>
      </c>
      <c r="ML105" s="13"/>
      <c r="MM105" s="13"/>
      <c r="MN105" s="13">
        <v>1</v>
      </c>
      <c r="MO105" s="13"/>
      <c r="MP105" s="13"/>
      <c r="MQ105" s="13">
        <v>1</v>
      </c>
      <c r="MR105" s="13"/>
      <c r="MS105" s="13"/>
      <c r="MT105" s="13"/>
      <c r="MU105" s="13"/>
      <c r="MV105" s="13"/>
      <c r="MW105" s="13"/>
      <c r="MX105" s="13">
        <v>1</v>
      </c>
      <c r="MY105" s="13"/>
      <c r="MZ105" s="13"/>
      <c r="NA105" s="13"/>
      <c r="NB105" s="13"/>
      <c r="NC105" s="13"/>
      <c r="ND105" s="13"/>
      <c r="NE105" s="13"/>
      <c r="NF105" s="13"/>
      <c r="NG105" s="13"/>
      <c r="NH105" s="13"/>
      <c r="NI105" s="13"/>
      <c r="NJ105" s="60">
        <v>20</v>
      </c>
      <c r="NK105" s="13">
        <v>550</v>
      </c>
      <c r="NL105" s="448"/>
      <c r="NM105" s="448"/>
      <c r="NN105" s="448"/>
    </row>
    <row r="106" spans="1:378">
      <c r="A106" s="8" t="s">
        <v>117</v>
      </c>
      <c r="B106" s="281">
        <f t="shared" si="129"/>
        <v>50</v>
      </c>
      <c r="C106" s="281">
        <f t="shared" si="130"/>
        <v>49</v>
      </c>
      <c r="D106" s="281">
        <f t="shared" si="131"/>
        <v>110</v>
      </c>
      <c r="E106" s="281">
        <f t="shared" si="132"/>
        <v>145</v>
      </c>
      <c r="F106" s="281">
        <f t="shared" si="133"/>
        <v>276</v>
      </c>
      <c r="G106" s="281">
        <f t="shared" si="134"/>
        <v>317</v>
      </c>
      <c r="H106" s="281">
        <f t="shared" si="135"/>
        <v>260</v>
      </c>
      <c r="I106" s="281">
        <f t="shared" si="136"/>
        <v>312</v>
      </c>
      <c r="J106" s="281">
        <f t="shared" si="137"/>
        <v>244</v>
      </c>
      <c r="K106" s="281">
        <f t="shared" si="138"/>
        <v>350</v>
      </c>
      <c r="L106" s="281">
        <f t="shared" si="139"/>
        <v>215</v>
      </c>
      <c r="M106" s="281">
        <f t="shared" si="140"/>
        <v>247</v>
      </c>
      <c r="N106" s="281">
        <f t="shared" si="141"/>
        <v>166</v>
      </c>
      <c r="O106" s="281">
        <f t="shared" si="142"/>
        <v>192</v>
      </c>
      <c r="P106" s="281">
        <f t="shared" si="143"/>
        <v>104</v>
      </c>
      <c r="Q106" s="281">
        <f t="shared" si="144"/>
        <v>135</v>
      </c>
      <c r="R106" s="281">
        <f t="shared" si="145"/>
        <v>43</v>
      </c>
      <c r="S106" s="281">
        <f t="shared" si="146"/>
        <v>62</v>
      </c>
      <c r="T106" s="281">
        <f t="shared" si="147"/>
        <v>5</v>
      </c>
      <c r="U106" s="281">
        <f t="shared" si="148"/>
        <v>15</v>
      </c>
      <c r="W106" s="16" t="s">
        <v>115</v>
      </c>
      <c r="X106" s="764">
        <f t="shared" si="150"/>
        <v>4</v>
      </c>
      <c r="Y106" s="764">
        <f t="shared" si="151"/>
        <v>3</v>
      </c>
      <c r="Z106" s="764">
        <f t="shared" si="152"/>
        <v>18</v>
      </c>
      <c r="AA106" s="764">
        <f t="shared" si="153"/>
        <v>29</v>
      </c>
      <c r="AB106" s="764">
        <f t="shared" si="154"/>
        <v>102</v>
      </c>
      <c r="AC106" s="764">
        <f t="shared" si="155"/>
        <v>126</v>
      </c>
      <c r="AD106" s="764">
        <f t="shared" si="156"/>
        <v>122</v>
      </c>
      <c r="AE106" s="764">
        <f t="shared" si="157"/>
        <v>116</v>
      </c>
      <c r="AF106" s="764">
        <f t="shared" si="158"/>
        <v>98</v>
      </c>
      <c r="AG106" s="764">
        <f t="shared" si="159"/>
        <v>115</v>
      </c>
      <c r="AH106" s="764">
        <f t="shared" si="160"/>
        <v>92</v>
      </c>
      <c r="AI106" s="764">
        <f t="shared" si="161"/>
        <v>92</v>
      </c>
      <c r="AJ106" s="764">
        <f t="shared" si="162"/>
        <v>68</v>
      </c>
      <c r="AK106" s="764">
        <f t="shared" si="163"/>
        <v>60</v>
      </c>
      <c r="AL106" s="764">
        <f t="shared" si="164"/>
        <v>38</v>
      </c>
      <c r="AM106" s="764">
        <f t="shared" si="165"/>
        <v>37</v>
      </c>
      <c r="AN106" s="764">
        <f t="shared" si="166"/>
        <v>22</v>
      </c>
      <c r="AO106" s="764">
        <f t="shared" si="167"/>
        <v>21</v>
      </c>
      <c r="AP106" s="764">
        <f t="shared" si="168"/>
        <v>5</v>
      </c>
      <c r="AQ106" s="764">
        <f t="shared" si="169"/>
        <v>3</v>
      </c>
      <c r="AR106" s="764">
        <f t="shared" si="149"/>
        <v>10</v>
      </c>
      <c r="AT106" s="16" t="s">
        <v>115</v>
      </c>
      <c r="AU106" s="13"/>
      <c r="AV106" s="13"/>
      <c r="AW106" s="13">
        <v>1</v>
      </c>
      <c r="AX106" s="13"/>
      <c r="AY106" s="13"/>
      <c r="AZ106" s="13"/>
      <c r="BA106" s="13">
        <v>1</v>
      </c>
      <c r="BB106" s="13"/>
      <c r="BC106" s="13">
        <v>1</v>
      </c>
      <c r="BD106" s="13"/>
      <c r="BE106" s="13"/>
      <c r="BF106" s="13">
        <v>2</v>
      </c>
      <c r="BG106" s="13"/>
      <c r="BH106" s="13">
        <v>2</v>
      </c>
      <c r="BI106" s="13">
        <v>2</v>
      </c>
      <c r="BJ106" s="13">
        <v>1</v>
      </c>
      <c r="BK106" s="13">
        <v>4</v>
      </c>
      <c r="BL106" s="13">
        <v>5</v>
      </c>
      <c r="BM106" s="13">
        <v>6</v>
      </c>
      <c r="BN106" s="13">
        <v>7</v>
      </c>
      <c r="BO106" s="13">
        <v>8</v>
      </c>
      <c r="BP106" s="13">
        <v>9</v>
      </c>
      <c r="BQ106" s="13">
        <v>14</v>
      </c>
      <c r="BR106" s="13">
        <v>8</v>
      </c>
      <c r="BS106" s="13">
        <v>15</v>
      </c>
      <c r="BT106" s="13">
        <v>16</v>
      </c>
      <c r="BU106" s="13">
        <v>18</v>
      </c>
      <c r="BV106" s="13">
        <v>9</v>
      </c>
      <c r="BW106" s="13">
        <v>13</v>
      </c>
      <c r="BX106" s="13">
        <v>16</v>
      </c>
      <c r="BY106" s="13">
        <v>9</v>
      </c>
      <c r="BZ106" s="13">
        <v>9</v>
      </c>
      <c r="CA106" s="13">
        <v>10</v>
      </c>
      <c r="CB106" s="13">
        <v>15</v>
      </c>
      <c r="CC106" s="13">
        <v>12</v>
      </c>
      <c r="CD106" s="13">
        <v>10</v>
      </c>
      <c r="CE106" s="13">
        <v>9</v>
      </c>
      <c r="CF106" s="13">
        <v>15</v>
      </c>
      <c r="CG106" s="13">
        <v>13</v>
      </c>
      <c r="CH106" s="13">
        <v>14</v>
      </c>
      <c r="CI106" s="13">
        <v>10</v>
      </c>
      <c r="CJ106" s="13">
        <v>9</v>
      </c>
      <c r="CK106" s="13">
        <v>19</v>
      </c>
      <c r="CL106" s="13">
        <v>17</v>
      </c>
      <c r="CM106" s="13">
        <v>9</v>
      </c>
      <c r="CN106" s="13">
        <v>7</v>
      </c>
      <c r="CO106" s="13">
        <v>10</v>
      </c>
      <c r="CP106" s="13">
        <v>12</v>
      </c>
      <c r="CQ106" s="13">
        <v>13</v>
      </c>
      <c r="CR106" s="13">
        <v>9</v>
      </c>
      <c r="CS106" s="13">
        <v>15</v>
      </c>
      <c r="CT106" s="13">
        <v>8</v>
      </c>
      <c r="CU106" s="13">
        <v>8</v>
      </c>
      <c r="CV106" s="13">
        <v>7</v>
      </c>
      <c r="CW106" s="13">
        <v>7</v>
      </c>
      <c r="CX106" s="13">
        <v>10</v>
      </c>
      <c r="CY106" s="13">
        <v>12</v>
      </c>
      <c r="CZ106" s="13">
        <v>8</v>
      </c>
      <c r="DA106" s="13">
        <v>6</v>
      </c>
      <c r="DB106" s="13">
        <v>11</v>
      </c>
      <c r="DC106" s="13">
        <v>6</v>
      </c>
      <c r="DD106" s="13">
        <v>7</v>
      </c>
      <c r="DE106" s="13">
        <v>5</v>
      </c>
      <c r="DF106" s="13">
        <v>2</v>
      </c>
      <c r="DG106" s="13">
        <v>9</v>
      </c>
      <c r="DH106" s="13">
        <v>7</v>
      </c>
      <c r="DI106" s="13">
        <v>7</v>
      </c>
      <c r="DJ106" s="13">
        <v>9</v>
      </c>
      <c r="DK106" s="13">
        <v>4</v>
      </c>
      <c r="DL106" s="13">
        <v>4</v>
      </c>
      <c r="DM106" s="13">
        <v>4</v>
      </c>
      <c r="DN106" s="13">
        <v>7</v>
      </c>
      <c r="DO106" s="13">
        <v>4</v>
      </c>
      <c r="DP106" s="13">
        <v>3</v>
      </c>
      <c r="DQ106" s="13">
        <v>1</v>
      </c>
      <c r="DR106" s="13">
        <v>9</v>
      </c>
      <c r="DS106" s="13">
        <v>2</v>
      </c>
      <c r="DT106" s="13">
        <v>3</v>
      </c>
      <c r="DU106" s="13">
        <v>1</v>
      </c>
      <c r="DV106" s="13">
        <v>3</v>
      </c>
      <c r="DW106" s="13">
        <v>4</v>
      </c>
      <c r="DX106" s="13">
        <v>3</v>
      </c>
      <c r="DY106" s="13">
        <v>1</v>
      </c>
      <c r="DZ106" s="13"/>
      <c r="EA106" s="13">
        <v>2</v>
      </c>
      <c r="EB106" s="13">
        <v>2</v>
      </c>
      <c r="EC106" s="13">
        <v>5</v>
      </c>
      <c r="ED106" s="13"/>
      <c r="EE106" s="13">
        <v>4</v>
      </c>
      <c r="EF106" s="13"/>
      <c r="EG106" s="13"/>
      <c r="EH106" s="13">
        <v>2</v>
      </c>
      <c r="EI106" s="13"/>
      <c r="EJ106" s="13">
        <v>1</v>
      </c>
      <c r="EK106" s="13"/>
      <c r="EL106" s="13"/>
      <c r="EM106" s="13"/>
      <c r="EN106" s="13"/>
      <c r="EO106" s="13"/>
      <c r="EP106" s="13"/>
      <c r="EQ106" s="13"/>
      <c r="ER106" s="13"/>
      <c r="ES106" s="13"/>
      <c r="ET106" s="13"/>
      <c r="EU106" s="13"/>
      <c r="EV106" s="13"/>
      <c r="EW106" s="13"/>
      <c r="EX106" s="13"/>
      <c r="EY106" s="13"/>
      <c r="EZ106" s="13"/>
      <c r="FA106" s="60">
        <v>602</v>
      </c>
      <c r="FB106" s="13">
        <v>602</v>
      </c>
      <c r="FC106" s="16" t="s">
        <v>115</v>
      </c>
      <c r="FD106" s="13"/>
      <c r="FE106" s="13">
        <v>1</v>
      </c>
      <c r="FF106" s="13"/>
      <c r="FG106" s="13"/>
      <c r="FH106" s="13"/>
      <c r="FI106" s="13"/>
      <c r="FJ106" s="13">
        <v>1</v>
      </c>
      <c r="FK106" s="13"/>
      <c r="FL106" s="13">
        <v>2</v>
      </c>
      <c r="FM106" s="13"/>
      <c r="FN106" s="13"/>
      <c r="FO106" s="13"/>
      <c r="FP106" s="13">
        <v>1</v>
      </c>
      <c r="FQ106" s="13"/>
      <c r="FR106" s="13"/>
      <c r="FS106" s="13">
        <v>1</v>
      </c>
      <c r="FT106" s="13">
        <v>3</v>
      </c>
      <c r="FU106" s="13">
        <v>3</v>
      </c>
      <c r="FV106" s="13">
        <v>4</v>
      </c>
      <c r="FW106" s="13">
        <v>6</v>
      </c>
      <c r="FX106" s="13">
        <v>7</v>
      </c>
      <c r="FY106" s="13">
        <v>16</v>
      </c>
      <c r="FZ106" s="13">
        <v>5</v>
      </c>
      <c r="GA106" s="13">
        <v>8</v>
      </c>
      <c r="GB106" s="13">
        <v>4</v>
      </c>
      <c r="GC106" s="13">
        <v>9</v>
      </c>
      <c r="GD106" s="13">
        <v>14</v>
      </c>
      <c r="GE106" s="13">
        <v>14</v>
      </c>
      <c r="GF106" s="13">
        <v>10</v>
      </c>
      <c r="GG106" s="13">
        <v>15</v>
      </c>
      <c r="GH106" s="13">
        <v>13</v>
      </c>
      <c r="GI106" s="13">
        <v>13</v>
      </c>
      <c r="GJ106" s="13">
        <v>15</v>
      </c>
      <c r="GK106" s="13">
        <v>8</v>
      </c>
      <c r="GL106" s="13">
        <v>6</v>
      </c>
      <c r="GM106" s="13">
        <v>16</v>
      </c>
      <c r="GN106" s="13">
        <v>10</v>
      </c>
      <c r="GO106" s="13">
        <v>13</v>
      </c>
      <c r="GP106" s="13">
        <v>14</v>
      </c>
      <c r="GQ106" s="13">
        <v>14</v>
      </c>
      <c r="GR106" s="13">
        <v>9</v>
      </c>
      <c r="GS106" s="13">
        <v>13</v>
      </c>
      <c r="GT106" s="13">
        <v>14</v>
      </c>
      <c r="GU106" s="13">
        <v>11</v>
      </c>
      <c r="GV106" s="13">
        <v>8</v>
      </c>
      <c r="GW106" s="13">
        <v>11</v>
      </c>
      <c r="GX106" s="13">
        <v>8</v>
      </c>
      <c r="GY106" s="13">
        <v>11</v>
      </c>
      <c r="GZ106" s="13">
        <v>7</v>
      </c>
      <c r="HA106" s="13">
        <v>6</v>
      </c>
      <c r="HB106" s="13">
        <v>8</v>
      </c>
      <c r="HC106" s="13">
        <v>8</v>
      </c>
      <c r="HD106" s="13">
        <v>11</v>
      </c>
      <c r="HE106" s="13">
        <v>8</v>
      </c>
      <c r="HF106" s="13">
        <v>7</v>
      </c>
      <c r="HG106" s="13">
        <v>11</v>
      </c>
      <c r="HH106" s="13">
        <v>13</v>
      </c>
      <c r="HI106" s="13">
        <v>4</v>
      </c>
      <c r="HJ106" s="13">
        <v>10</v>
      </c>
      <c r="HK106" s="13">
        <v>12</v>
      </c>
      <c r="HL106" s="13">
        <v>6</v>
      </c>
      <c r="HM106" s="13">
        <v>6</v>
      </c>
      <c r="HN106" s="13">
        <v>8</v>
      </c>
      <c r="HO106" s="13">
        <v>10</v>
      </c>
      <c r="HP106" s="13">
        <v>7</v>
      </c>
      <c r="HQ106" s="13">
        <v>4</v>
      </c>
      <c r="HR106" s="13">
        <v>6</v>
      </c>
      <c r="HS106" s="13">
        <v>8</v>
      </c>
      <c r="HT106" s="13">
        <v>5</v>
      </c>
      <c r="HU106" s="13">
        <v>8</v>
      </c>
      <c r="HV106" s="13">
        <v>6</v>
      </c>
      <c r="HW106" s="13">
        <v>5</v>
      </c>
      <c r="HX106" s="13">
        <v>4</v>
      </c>
      <c r="HY106" s="13">
        <v>4</v>
      </c>
      <c r="HZ106" s="13">
        <v>8</v>
      </c>
      <c r="IA106" s="13">
        <v>1</v>
      </c>
      <c r="IB106" s="13">
        <v>4</v>
      </c>
      <c r="IC106" s="13">
        <v>1</v>
      </c>
      <c r="ID106" s="13">
        <v>1</v>
      </c>
      <c r="IE106" s="13">
        <v>4</v>
      </c>
      <c r="IF106" s="13">
        <v>5</v>
      </c>
      <c r="IG106" s="13">
        <v>2</v>
      </c>
      <c r="IH106" s="13">
        <v>2</v>
      </c>
      <c r="II106" s="13">
        <v>4</v>
      </c>
      <c r="IJ106" s="13">
        <v>2</v>
      </c>
      <c r="IK106" s="13">
        <v>3</v>
      </c>
      <c r="IL106" s="13">
        <v>2</v>
      </c>
      <c r="IM106" s="13"/>
      <c r="IN106" s="13">
        <v>1</v>
      </c>
      <c r="IO106" s="13">
        <v>1</v>
      </c>
      <c r="IP106" s="13">
        <v>4</v>
      </c>
      <c r="IQ106" s="13"/>
      <c r="IR106" s="13"/>
      <c r="IS106" s="13"/>
      <c r="IT106" s="13"/>
      <c r="IU106" s="13"/>
      <c r="IV106" s="13"/>
      <c r="IW106" s="13"/>
      <c r="IX106" s="13">
        <v>1</v>
      </c>
      <c r="IY106" s="13"/>
      <c r="IZ106" s="13"/>
      <c r="JA106" s="13"/>
      <c r="JB106" s="13"/>
      <c r="JC106" s="13"/>
      <c r="JD106" s="13"/>
      <c r="JE106" s="13"/>
      <c r="JF106" s="60">
        <v>569</v>
      </c>
      <c r="JG106" s="13"/>
      <c r="JH106" s="13"/>
      <c r="JI106" s="13"/>
      <c r="JJ106" s="13"/>
      <c r="JK106" s="13"/>
      <c r="JL106" s="13"/>
      <c r="JM106" s="13">
        <v>1</v>
      </c>
      <c r="JN106" s="13"/>
      <c r="JO106" s="13"/>
      <c r="JP106" s="13"/>
      <c r="JQ106" s="13"/>
      <c r="JR106" s="13"/>
      <c r="JS106" s="13"/>
      <c r="JT106" s="13"/>
      <c r="JU106" s="13"/>
      <c r="JV106" s="13"/>
      <c r="JW106" s="13"/>
      <c r="JX106" s="13"/>
      <c r="JY106" s="13"/>
      <c r="JZ106" s="13"/>
      <c r="KA106" s="13"/>
      <c r="KB106" s="13"/>
      <c r="KC106" s="13"/>
      <c r="KD106" s="13"/>
      <c r="KE106" s="13"/>
      <c r="KF106" s="13"/>
      <c r="KG106" s="13"/>
      <c r="KH106" s="13">
        <v>1</v>
      </c>
      <c r="KI106" s="13"/>
      <c r="KJ106" s="13"/>
      <c r="KK106" s="13"/>
      <c r="KL106" s="13"/>
      <c r="KM106" s="13"/>
      <c r="KN106" s="13"/>
      <c r="KO106" s="13">
        <v>1</v>
      </c>
      <c r="KP106" s="13"/>
      <c r="KQ106" s="13"/>
      <c r="KR106" s="13"/>
      <c r="KS106" s="13">
        <v>1</v>
      </c>
      <c r="KT106" s="13"/>
      <c r="KU106" s="13"/>
      <c r="KV106" s="13"/>
      <c r="KW106" s="13"/>
      <c r="KX106" s="13"/>
      <c r="KY106" s="13"/>
      <c r="KZ106" s="13"/>
      <c r="LA106" s="13"/>
      <c r="LB106" s="13"/>
      <c r="LC106" s="13"/>
      <c r="LD106" s="13"/>
      <c r="LE106" s="13"/>
      <c r="LF106" s="13"/>
      <c r="LG106" s="13"/>
      <c r="LH106" s="13"/>
      <c r="LI106" s="13"/>
      <c r="LJ106" s="13"/>
      <c r="LK106" s="13"/>
      <c r="LL106" s="13"/>
      <c r="LM106" s="13"/>
      <c r="LN106" s="13"/>
      <c r="LO106" s="13"/>
      <c r="LP106" s="13"/>
      <c r="LQ106" s="13"/>
      <c r="LR106" s="13"/>
      <c r="LS106" s="13"/>
      <c r="LT106" s="13"/>
      <c r="LU106" s="13"/>
      <c r="LV106" s="13"/>
      <c r="LW106" s="13"/>
      <c r="LX106" s="13"/>
      <c r="LY106" s="13"/>
      <c r="LZ106" s="13"/>
      <c r="MA106" s="13"/>
      <c r="MB106" s="13">
        <v>1</v>
      </c>
      <c r="MC106" s="13"/>
      <c r="MD106" s="13"/>
      <c r="ME106" s="13"/>
      <c r="MF106" s="13"/>
      <c r="MG106" s="13"/>
      <c r="MH106" s="13"/>
      <c r="MI106" s="13"/>
      <c r="MJ106" s="13">
        <v>1</v>
      </c>
      <c r="MK106" s="13"/>
      <c r="ML106" s="13"/>
      <c r="MM106" s="13"/>
      <c r="MN106" s="13"/>
      <c r="MO106" s="13">
        <v>1</v>
      </c>
      <c r="MP106" s="13"/>
      <c r="MQ106" s="13"/>
      <c r="MR106" s="13"/>
      <c r="MS106" s="13"/>
      <c r="MT106" s="13">
        <v>1</v>
      </c>
      <c r="MU106" s="13"/>
      <c r="MV106" s="13"/>
      <c r="MW106" s="13"/>
      <c r="MX106" s="13"/>
      <c r="MY106" s="13"/>
      <c r="MZ106" s="13">
        <v>2</v>
      </c>
      <c r="NA106" s="13"/>
      <c r="NB106" s="13"/>
      <c r="NC106" s="13"/>
      <c r="ND106" s="13"/>
      <c r="NE106" s="13"/>
      <c r="NF106" s="13"/>
      <c r="NG106" s="13"/>
      <c r="NH106" s="13"/>
      <c r="NI106" s="13"/>
      <c r="NJ106" s="60">
        <v>10</v>
      </c>
      <c r="NK106" s="13">
        <v>579</v>
      </c>
      <c r="NL106" s="448"/>
      <c r="NM106" s="448"/>
      <c r="NN106" s="448"/>
    </row>
    <row r="107" spans="1:378">
      <c r="A107" s="8" t="s">
        <v>207</v>
      </c>
      <c r="B107" s="281">
        <f t="shared" si="129"/>
        <v>62</v>
      </c>
      <c r="C107" s="281">
        <f t="shared" si="130"/>
        <v>60</v>
      </c>
      <c r="D107" s="281">
        <f t="shared" si="131"/>
        <v>115</v>
      </c>
      <c r="E107" s="281">
        <f t="shared" si="132"/>
        <v>132</v>
      </c>
      <c r="F107" s="281">
        <f t="shared" si="133"/>
        <v>127</v>
      </c>
      <c r="G107" s="281">
        <f t="shared" si="134"/>
        <v>190</v>
      </c>
      <c r="H107" s="281">
        <f t="shared" si="135"/>
        <v>118</v>
      </c>
      <c r="I107" s="281">
        <f t="shared" si="136"/>
        <v>155</v>
      </c>
      <c r="J107" s="281">
        <f t="shared" si="137"/>
        <v>108</v>
      </c>
      <c r="K107" s="281">
        <f t="shared" si="138"/>
        <v>134</v>
      </c>
      <c r="L107" s="281">
        <f t="shared" si="139"/>
        <v>134</v>
      </c>
      <c r="M107" s="281">
        <f t="shared" si="140"/>
        <v>142</v>
      </c>
      <c r="N107" s="281">
        <f t="shared" si="141"/>
        <v>76</v>
      </c>
      <c r="O107" s="281">
        <f t="shared" si="142"/>
        <v>67</v>
      </c>
      <c r="P107" s="281">
        <f t="shared" si="143"/>
        <v>49</v>
      </c>
      <c r="Q107" s="281">
        <f t="shared" si="144"/>
        <v>42</v>
      </c>
      <c r="R107" s="281">
        <f t="shared" si="145"/>
        <v>16</v>
      </c>
      <c r="S107" s="281">
        <f t="shared" si="146"/>
        <v>30</v>
      </c>
      <c r="T107" s="281">
        <f t="shared" si="147"/>
        <v>3</v>
      </c>
      <c r="U107" s="281">
        <f t="shared" si="148"/>
        <v>6</v>
      </c>
      <c r="W107" s="16" t="s">
        <v>116</v>
      </c>
      <c r="X107" s="764">
        <f t="shared" si="150"/>
        <v>6</v>
      </c>
      <c r="Y107" s="764">
        <f t="shared" si="151"/>
        <v>8</v>
      </c>
      <c r="Z107" s="764">
        <f t="shared" si="152"/>
        <v>17</v>
      </c>
      <c r="AA107" s="764">
        <f t="shared" si="153"/>
        <v>29</v>
      </c>
      <c r="AB107" s="764">
        <f t="shared" si="154"/>
        <v>52</v>
      </c>
      <c r="AC107" s="764">
        <f t="shared" si="155"/>
        <v>75</v>
      </c>
      <c r="AD107" s="764">
        <f t="shared" si="156"/>
        <v>47</v>
      </c>
      <c r="AE107" s="764">
        <f t="shared" si="157"/>
        <v>55</v>
      </c>
      <c r="AF107" s="764">
        <f t="shared" si="158"/>
        <v>37</v>
      </c>
      <c r="AG107" s="764">
        <f t="shared" si="159"/>
        <v>58</v>
      </c>
      <c r="AH107" s="764">
        <f t="shared" si="160"/>
        <v>31</v>
      </c>
      <c r="AI107" s="764">
        <f t="shared" si="161"/>
        <v>49</v>
      </c>
      <c r="AJ107" s="764">
        <f t="shared" si="162"/>
        <v>40</v>
      </c>
      <c r="AK107" s="764">
        <f t="shared" si="163"/>
        <v>26</v>
      </c>
      <c r="AL107" s="764">
        <f t="shared" si="164"/>
        <v>28</v>
      </c>
      <c r="AM107" s="764">
        <f t="shared" si="165"/>
        <v>33</v>
      </c>
      <c r="AN107" s="764">
        <f t="shared" si="166"/>
        <v>7</v>
      </c>
      <c r="AO107" s="764">
        <f t="shared" si="167"/>
        <v>20</v>
      </c>
      <c r="AP107" s="764">
        <f t="shared" si="168"/>
        <v>3</v>
      </c>
      <c r="AQ107" s="764">
        <f t="shared" si="169"/>
        <v>6</v>
      </c>
      <c r="AR107" s="764">
        <f t="shared" si="149"/>
        <v>11</v>
      </c>
      <c r="AT107" s="16" t="s">
        <v>116</v>
      </c>
      <c r="AU107" s="13"/>
      <c r="AV107" s="13">
        <v>1</v>
      </c>
      <c r="AW107" s="13">
        <v>1</v>
      </c>
      <c r="AX107" s="13"/>
      <c r="AY107" s="13"/>
      <c r="AZ107" s="13">
        <v>2</v>
      </c>
      <c r="BA107" s="13">
        <v>3</v>
      </c>
      <c r="BB107" s="13"/>
      <c r="BC107" s="13">
        <v>1</v>
      </c>
      <c r="BD107" s="13"/>
      <c r="BE107" s="13"/>
      <c r="BF107" s="13"/>
      <c r="BG107" s="13"/>
      <c r="BH107" s="13">
        <v>5</v>
      </c>
      <c r="BI107" s="13">
        <v>4</v>
      </c>
      <c r="BJ107" s="13">
        <v>5</v>
      </c>
      <c r="BK107" s="13">
        <v>1</v>
      </c>
      <c r="BL107" s="13">
        <v>4</v>
      </c>
      <c r="BM107" s="13">
        <v>9</v>
      </c>
      <c r="BN107" s="13">
        <v>1</v>
      </c>
      <c r="BO107" s="13">
        <v>10</v>
      </c>
      <c r="BP107" s="13">
        <v>7</v>
      </c>
      <c r="BQ107" s="13">
        <v>7</v>
      </c>
      <c r="BR107" s="13">
        <v>11</v>
      </c>
      <c r="BS107" s="13">
        <v>7</v>
      </c>
      <c r="BT107" s="13">
        <v>7</v>
      </c>
      <c r="BU107" s="13">
        <v>11</v>
      </c>
      <c r="BV107" s="13">
        <v>5</v>
      </c>
      <c r="BW107" s="13">
        <v>5</v>
      </c>
      <c r="BX107" s="13">
        <v>5</v>
      </c>
      <c r="BY107" s="13">
        <v>6</v>
      </c>
      <c r="BZ107" s="13">
        <v>1</v>
      </c>
      <c r="CA107" s="13">
        <v>1</v>
      </c>
      <c r="CB107" s="13">
        <v>6</v>
      </c>
      <c r="CC107" s="13">
        <v>7</v>
      </c>
      <c r="CD107" s="13">
        <v>3</v>
      </c>
      <c r="CE107" s="13">
        <v>7</v>
      </c>
      <c r="CF107" s="13">
        <v>7</v>
      </c>
      <c r="CG107" s="13">
        <v>6</v>
      </c>
      <c r="CH107" s="13">
        <v>11</v>
      </c>
      <c r="CI107" s="13">
        <v>8</v>
      </c>
      <c r="CJ107" s="13">
        <v>6</v>
      </c>
      <c r="CK107" s="13">
        <v>5</v>
      </c>
      <c r="CL107" s="13">
        <v>3</v>
      </c>
      <c r="CM107" s="13">
        <v>6</v>
      </c>
      <c r="CN107" s="13">
        <v>5</v>
      </c>
      <c r="CO107" s="13">
        <v>6</v>
      </c>
      <c r="CP107" s="13">
        <v>7</v>
      </c>
      <c r="CQ107" s="13">
        <v>4</v>
      </c>
      <c r="CR107" s="13">
        <v>8</v>
      </c>
      <c r="CS107" s="13">
        <v>4</v>
      </c>
      <c r="CT107" s="13">
        <v>9</v>
      </c>
      <c r="CU107" s="13">
        <v>5</v>
      </c>
      <c r="CV107" s="13">
        <v>6</v>
      </c>
      <c r="CW107" s="13">
        <v>3</v>
      </c>
      <c r="CX107" s="13">
        <v>1</v>
      </c>
      <c r="CY107" s="13">
        <v>5</v>
      </c>
      <c r="CZ107" s="13">
        <v>9</v>
      </c>
      <c r="DA107" s="13">
        <v>4</v>
      </c>
      <c r="DB107" s="13">
        <v>3</v>
      </c>
      <c r="DC107" s="13">
        <v>3</v>
      </c>
      <c r="DD107" s="13">
        <v>3</v>
      </c>
      <c r="DE107" s="13">
        <v>5</v>
      </c>
      <c r="DF107" s="13">
        <v>3</v>
      </c>
      <c r="DG107" s="13"/>
      <c r="DH107" s="13">
        <v>2</v>
      </c>
      <c r="DI107" s="13">
        <v>3</v>
      </c>
      <c r="DJ107" s="13">
        <v>3</v>
      </c>
      <c r="DK107" s="13">
        <v>1</v>
      </c>
      <c r="DL107" s="13">
        <v>3</v>
      </c>
      <c r="DM107" s="13">
        <v>4</v>
      </c>
      <c r="DN107" s="13">
        <v>4</v>
      </c>
      <c r="DO107" s="13">
        <v>1</v>
      </c>
      <c r="DP107" s="13">
        <v>5</v>
      </c>
      <c r="DQ107" s="13">
        <v>3</v>
      </c>
      <c r="DR107" s="13">
        <v>4</v>
      </c>
      <c r="DS107" s="13">
        <v>3</v>
      </c>
      <c r="DT107" s="13">
        <v>3</v>
      </c>
      <c r="DU107" s="13">
        <v>4</v>
      </c>
      <c r="DV107" s="13">
        <v>2</v>
      </c>
      <c r="DW107" s="13">
        <v>1</v>
      </c>
      <c r="DX107" s="13">
        <v>3</v>
      </c>
      <c r="DY107" s="13">
        <v>2</v>
      </c>
      <c r="DZ107" s="13">
        <v>2</v>
      </c>
      <c r="EA107" s="13">
        <v>2</v>
      </c>
      <c r="EB107" s="13">
        <v>1</v>
      </c>
      <c r="EC107" s="13">
        <v>3</v>
      </c>
      <c r="ED107" s="13">
        <v>3</v>
      </c>
      <c r="EE107" s="13">
        <v>2</v>
      </c>
      <c r="EF107" s="13">
        <v>1</v>
      </c>
      <c r="EG107" s="13"/>
      <c r="EH107" s="13">
        <v>1</v>
      </c>
      <c r="EI107" s="13">
        <v>1</v>
      </c>
      <c r="EJ107" s="13"/>
      <c r="EK107" s="13"/>
      <c r="EL107" s="13">
        <v>2</v>
      </c>
      <c r="EM107" s="13">
        <v>1</v>
      </c>
      <c r="EN107" s="13"/>
      <c r="EO107" s="13"/>
      <c r="EP107" s="13"/>
      <c r="EQ107" s="13">
        <v>1</v>
      </c>
      <c r="ER107" s="13"/>
      <c r="ES107" s="13"/>
      <c r="ET107" s="13"/>
      <c r="EU107" s="13"/>
      <c r="EV107" s="13"/>
      <c r="EW107" s="13"/>
      <c r="EX107" s="13"/>
      <c r="EY107" s="13"/>
      <c r="EZ107" s="13"/>
      <c r="FA107" s="60">
        <v>359</v>
      </c>
      <c r="FB107" s="13">
        <v>359</v>
      </c>
      <c r="FC107" s="16" t="s">
        <v>116</v>
      </c>
      <c r="FD107" s="13"/>
      <c r="FE107" s="13"/>
      <c r="FF107" s="13"/>
      <c r="FG107" s="13"/>
      <c r="FH107" s="13"/>
      <c r="FI107" s="13">
        <v>1</v>
      </c>
      <c r="FJ107" s="13">
        <v>2</v>
      </c>
      <c r="FK107" s="13">
        <v>1</v>
      </c>
      <c r="FL107" s="13">
        <v>1</v>
      </c>
      <c r="FM107" s="13">
        <v>1</v>
      </c>
      <c r="FN107" s="13"/>
      <c r="FO107" s="13"/>
      <c r="FP107" s="13"/>
      <c r="FQ107" s="13"/>
      <c r="FR107" s="13">
        <v>1</v>
      </c>
      <c r="FS107" s="13">
        <v>2</v>
      </c>
      <c r="FT107" s="13">
        <v>1</v>
      </c>
      <c r="FU107" s="13">
        <v>3</v>
      </c>
      <c r="FV107" s="13">
        <v>5</v>
      </c>
      <c r="FW107" s="13">
        <v>5</v>
      </c>
      <c r="FX107" s="13">
        <v>6</v>
      </c>
      <c r="FY107" s="13">
        <v>3</v>
      </c>
      <c r="FZ107" s="13">
        <v>5</v>
      </c>
      <c r="GA107" s="13">
        <v>7</v>
      </c>
      <c r="GB107" s="13">
        <v>4</v>
      </c>
      <c r="GC107" s="13">
        <v>5</v>
      </c>
      <c r="GD107" s="13">
        <v>6</v>
      </c>
      <c r="GE107" s="13">
        <v>3</v>
      </c>
      <c r="GF107" s="13">
        <v>7</v>
      </c>
      <c r="GG107" s="13">
        <v>6</v>
      </c>
      <c r="GH107" s="13">
        <v>4</v>
      </c>
      <c r="GI107" s="13">
        <v>10</v>
      </c>
      <c r="GJ107" s="13">
        <v>7</v>
      </c>
      <c r="GK107" s="13">
        <v>3</v>
      </c>
      <c r="GL107" s="13">
        <v>1</v>
      </c>
      <c r="GM107" s="13">
        <v>7</v>
      </c>
      <c r="GN107" s="13">
        <v>3</v>
      </c>
      <c r="GO107" s="13">
        <v>2</v>
      </c>
      <c r="GP107" s="13">
        <v>6</v>
      </c>
      <c r="GQ107" s="13">
        <v>4</v>
      </c>
      <c r="GR107" s="13">
        <v>10</v>
      </c>
      <c r="GS107" s="13">
        <v>4</v>
      </c>
      <c r="GT107" s="13">
        <v>3</v>
      </c>
      <c r="GU107" s="13">
        <v>5</v>
      </c>
      <c r="GV107" s="13">
        <v>6</v>
      </c>
      <c r="GW107" s="13">
        <v>1</v>
      </c>
      <c r="GX107" s="13">
        <v>3</v>
      </c>
      <c r="GY107" s="13">
        <v>2</v>
      </c>
      <c r="GZ107" s="13">
        <v>1</v>
      </c>
      <c r="HA107" s="13">
        <v>2</v>
      </c>
      <c r="HB107" s="13">
        <v>1</v>
      </c>
      <c r="HC107" s="13">
        <v>2</v>
      </c>
      <c r="HD107" s="13">
        <v>3</v>
      </c>
      <c r="HE107" s="13">
        <v>2</v>
      </c>
      <c r="HF107" s="13">
        <v>6</v>
      </c>
      <c r="HG107" s="13">
        <v>7</v>
      </c>
      <c r="HH107" s="13">
        <v>2</v>
      </c>
      <c r="HI107" s="13">
        <v>1</v>
      </c>
      <c r="HJ107" s="13">
        <v>6</v>
      </c>
      <c r="HK107" s="13">
        <v>1</v>
      </c>
      <c r="HL107" s="13">
        <v>8</v>
      </c>
      <c r="HM107" s="13">
        <v>5</v>
      </c>
      <c r="HN107" s="13">
        <v>3</v>
      </c>
      <c r="HO107" s="13">
        <v>3</v>
      </c>
      <c r="HP107" s="13">
        <v>4</v>
      </c>
      <c r="HQ107" s="13">
        <v>1</v>
      </c>
      <c r="HR107" s="13">
        <v>4</v>
      </c>
      <c r="HS107" s="13">
        <v>3</v>
      </c>
      <c r="HT107" s="13">
        <v>4</v>
      </c>
      <c r="HU107" s="13">
        <v>5</v>
      </c>
      <c r="HV107" s="13">
        <v>1</v>
      </c>
      <c r="HW107" s="13">
        <v>4</v>
      </c>
      <c r="HX107" s="13">
        <v>2</v>
      </c>
      <c r="HY107" s="13">
        <v>2</v>
      </c>
      <c r="HZ107" s="13">
        <v>5</v>
      </c>
      <c r="IA107" s="13">
        <v>5</v>
      </c>
      <c r="IB107" s="13">
        <v>1</v>
      </c>
      <c r="IC107" s="13">
        <v>2</v>
      </c>
      <c r="ID107" s="13">
        <v>4</v>
      </c>
      <c r="IE107" s="13">
        <v>2</v>
      </c>
      <c r="IF107" s="13"/>
      <c r="IG107" s="13">
        <v>1</v>
      </c>
      <c r="IH107" s="13">
        <v>2</v>
      </c>
      <c r="II107" s="13">
        <v>1</v>
      </c>
      <c r="IJ107" s="13">
        <v>1</v>
      </c>
      <c r="IK107" s="13">
        <v>1</v>
      </c>
      <c r="IL107" s="13">
        <v>1</v>
      </c>
      <c r="IM107" s="13"/>
      <c r="IN107" s="13"/>
      <c r="IO107" s="13"/>
      <c r="IP107" s="13"/>
      <c r="IQ107" s="13"/>
      <c r="IR107" s="13"/>
      <c r="IS107" s="13">
        <v>1</v>
      </c>
      <c r="IT107" s="13"/>
      <c r="IU107" s="13"/>
      <c r="IV107" s="13">
        <v>2</v>
      </c>
      <c r="IW107" s="13"/>
      <c r="IX107" s="13"/>
      <c r="IY107" s="13"/>
      <c r="IZ107" s="13"/>
      <c r="JA107" s="13"/>
      <c r="JB107" s="13"/>
      <c r="JC107" s="13"/>
      <c r="JD107" s="13"/>
      <c r="JE107" s="13"/>
      <c r="JF107" s="60">
        <v>268</v>
      </c>
      <c r="JG107" s="13">
        <v>1</v>
      </c>
      <c r="JH107" s="13">
        <v>1</v>
      </c>
      <c r="JI107" s="13"/>
      <c r="JJ107" s="13"/>
      <c r="JK107" s="13"/>
      <c r="JL107" s="13"/>
      <c r="JM107" s="13"/>
      <c r="JN107" s="13"/>
      <c r="JO107" s="13"/>
      <c r="JP107" s="13"/>
      <c r="JQ107" s="13"/>
      <c r="JR107" s="13"/>
      <c r="JS107" s="13"/>
      <c r="JT107" s="13"/>
      <c r="JU107" s="13"/>
      <c r="JV107" s="13"/>
      <c r="JW107" s="13"/>
      <c r="JX107" s="13"/>
      <c r="JY107" s="13"/>
      <c r="JZ107" s="13"/>
      <c r="KA107" s="13"/>
      <c r="KB107" s="13"/>
      <c r="KC107" s="13"/>
      <c r="KD107" s="13"/>
      <c r="KE107" s="13"/>
      <c r="KF107" s="13"/>
      <c r="KG107" s="13"/>
      <c r="KH107" s="13"/>
      <c r="KI107" s="13"/>
      <c r="KJ107" s="13"/>
      <c r="KK107" s="13"/>
      <c r="KL107" s="13"/>
      <c r="KM107" s="13">
        <v>1</v>
      </c>
      <c r="KN107" s="13">
        <v>2</v>
      </c>
      <c r="KO107" s="13"/>
      <c r="KP107" s="13"/>
      <c r="KQ107" s="13"/>
      <c r="KR107" s="13"/>
      <c r="KS107" s="13"/>
      <c r="KT107" s="13"/>
      <c r="KU107" s="13"/>
      <c r="KV107" s="13"/>
      <c r="KW107" s="13"/>
      <c r="KX107" s="13"/>
      <c r="KY107" s="13"/>
      <c r="KZ107" s="13"/>
      <c r="LA107" s="13"/>
      <c r="LB107" s="13"/>
      <c r="LC107" s="13"/>
      <c r="LD107" s="13"/>
      <c r="LE107" s="13"/>
      <c r="LF107" s="13"/>
      <c r="LG107" s="13"/>
      <c r="LH107" s="13"/>
      <c r="LI107" s="13"/>
      <c r="LJ107" s="13"/>
      <c r="LK107" s="13"/>
      <c r="LL107" s="13"/>
      <c r="LM107" s="13"/>
      <c r="LN107" s="13"/>
      <c r="LO107" s="13"/>
      <c r="LP107" s="13"/>
      <c r="LQ107" s="13"/>
      <c r="LR107" s="13"/>
      <c r="LS107" s="13"/>
      <c r="LT107" s="13"/>
      <c r="LU107" s="13"/>
      <c r="LV107" s="13"/>
      <c r="LW107" s="13"/>
      <c r="LX107" s="13"/>
      <c r="LY107" s="13"/>
      <c r="LZ107" s="13"/>
      <c r="MA107" s="13"/>
      <c r="MB107" s="13"/>
      <c r="MC107" s="13"/>
      <c r="MD107" s="13"/>
      <c r="ME107" s="13"/>
      <c r="MF107" s="13"/>
      <c r="MG107" s="13"/>
      <c r="MH107" s="13"/>
      <c r="MI107" s="13"/>
      <c r="MJ107" s="13"/>
      <c r="MK107" s="13">
        <v>1</v>
      </c>
      <c r="ML107" s="13">
        <v>1</v>
      </c>
      <c r="MM107" s="13"/>
      <c r="MN107" s="13">
        <v>1</v>
      </c>
      <c r="MO107" s="13"/>
      <c r="MP107" s="13"/>
      <c r="MQ107" s="13"/>
      <c r="MR107" s="13"/>
      <c r="MS107" s="13"/>
      <c r="MT107" s="13"/>
      <c r="MU107" s="13">
        <v>1</v>
      </c>
      <c r="MV107" s="13">
        <v>1</v>
      </c>
      <c r="MW107" s="13"/>
      <c r="MX107" s="13"/>
      <c r="MY107" s="13">
        <v>1</v>
      </c>
      <c r="MZ107" s="13"/>
      <c r="NA107" s="13"/>
      <c r="NB107" s="13"/>
      <c r="NC107" s="13"/>
      <c r="ND107" s="13"/>
      <c r="NE107" s="13"/>
      <c r="NF107" s="13"/>
      <c r="NG107" s="13"/>
      <c r="NH107" s="13"/>
      <c r="NI107" s="13"/>
      <c r="NJ107" s="60">
        <v>11</v>
      </c>
      <c r="NK107" s="13">
        <v>279</v>
      </c>
      <c r="NL107" s="448"/>
      <c r="NM107" s="448"/>
      <c r="NN107" s="448"/>
    </row>
    <row r="108" spans="1:378">
      <c r="A108" s="8" t="s">
        <v>119</v>
      </c>
      <c r="B108" s="281">
        <f t="shared" si="129"/>
        <v>9</v>
      </c>
      <c r="C108" s="281">
        <f t="shared" si="130"/>
        <v>7</v>
      </c>
      <c r="D108" s="281">
        <f t="shared" si="131"/>
        <v>45</v>
      </c>
      <c r="E108" s="281">
        <f t="shared" si="132"/>
        <v>67</v>
      </c>
      <c r="F108" s="281">
        <f t="shared" si="133"/>
        <v>166</v>
      </c>
      <c r="G108" s="281">
        <f t="shared" si="134"/>
        <v>212</v>
      </c>
      <c r="H108" s="281">
        <f t="shared" si="135"/>
        <v>199</v>
      </c>
      <c r="I108" s="281">
        <f t="shared" si="136"/>
        <v>252</v>
      </c>
      <c r="J108" s="281">
        <f t="shared" si="137"/>
        <v>166</v>
      </c>
      <c r="K108" s="281">
        <f t="shared" si="138"/>
        <v>219</v>
      </c>
      <c r="L108" s="281">
        <f t="shared" si="139"/>
        <v>133</v>
      </c>
      <c r="M108" s="281">
        <f t="shared" si="140"/>
        <v>146</v>
      </c>
      <c r="N108" s="281">
        <f t="shared" si="141"/>
        <v>117</v>
      </c>
      <c r="O108" s="281">
        <f t="shared" si="142"/>
        <v>98</v>
      </c>
      <c r="P108" s="281">
        <f t="shared" si="143"/>
        <v>69</v>
      </c>
      <c r="Q108" s="281">
        <f t="shared" si="144"/>
        <v>73</v>
      </c>
      <c r="R108" s="281">
        <f t="shared" si="145"/>
        <v>34</v>
      </c>
      <c r="S108" s="281">
        <f t="shared" si="146"/>
        <v>34</v>
      </c>
      <c r="T108" s="281">
        <f t="shared" si="147"/>
        <v>3</v>
      </c>
      <c r="U108" s="281">
        <f t="shared" si="148"/>
        <v>20</v>
      </c>
      <c r="W108" s="16" t="s">
        <v>283</v>
      </c>
      <c r="X108" s="764">
        <f t="shared" si="150"/>
        <v>4</v>
      </c>
      <c r="Y108" s="764">
        <f t="shared" si="151"/>
        <v>4</v>
      </c>
      <c r="Z108" s="764">
        <f t="shared" si="152"/>
        <v>7</v>
      </c>
      <c r="AA108" s="764">
        <f t="shared" si="153"/>
        <v>6</v>
      </c>
      <c r="AB108" s="764">
        <f t="shared" si="154"/>
        <v>17</v>
      </c>
      <c r="AC108" s="764">
        <f t="shared" si="155"/>
        <v>27</v>
      </c>
      <c r="AD108" s="764">
        <f t="shared" si="156"/>
        <v>29</v>
      </c>
      <c r="AE108" s="764">
        <f t="shared" si="157"/>
        <v>29</v>
      </c>
      <c r="AF108" s="764">
        <f t="shared" si="158"/>
        <v>20</v>
      </c>
      <c r="AG108" s="764">
        <f t="shared" si="159"/>
        <v>28</v>
      </c>
      <c r="AH108" s="764">
        <f t="shared" si="160"/>
        <v>7</v>
      </c>
      <c r="AI108" s="764">
        <f t="shared" si="161"/>
        <v>11</v>
      </c>
      <c r="AJ108" s="764">
        <f t="shared" si="162"/>
        <v>12</v>
      </c>
      <c r="AK108" s="764">
        <f t="shared" si="163"/>
        <v>3</v>
      </c>
      <c r="AL108" s="764">
        <f t="shared" si="164"/>
        <v>6</v>
      </c>
      <c r="AM108" s="764">
        <f t="shared" si="165"/>
        <v>5</v>
      </c>
      <c r="AN108" s="764">
        <f t="shared" si="166"/>
        <v>3</v>
      </c>
      <c r="AO108" s="764">
        <f t="shared" si="167"/>
        <v>1</v>
      </c>
      <c r="AP108" s="764">
        <f t="shared" si="168"/>
        <v>1</v>
      </c>
      <c r="AQ108" s="764">
        <f t="shared" si="169"/>
        <v>0</v>
      </c>
      <c r="AR108" s="764">
        <f t="shared" si="149"/>
        <v>1</v>
      </c>
      <c r="AT108" s="16" t="s">
        <v>283</v>
      </c>
      <c r="AU108" s="13"/>
      <c r="AV108" s="13"/>
      <c r="AW108" s="13"/>
      <c r="AX108" s="13">
        <v>2</v>
      </c>
      <c r="AY108" s="13">
        <v>2</v>
      </c>
      <c r="AZ108" s="13"/>
      <c r="BA108" s="13"/>
      <c r="BB108" s="13"/>
      <c r="BC108" s="13"/>
      <c r="BD108" s="13"/>
      <c r="BE108" s="13">
        <v>1</v>
      </c>
      <c r="BF108" s="13"/>
      <c r="BG108" s="13"/>
      <c r="BH108" s="13">
        <v>1</v>
      </c>
      <c r="BI108" s="13">
        <v>1</v>
      </c>
      <c r="BJ108" s="13"/>
      <c r="BK108" s="13">
        <v>1</v>
      </c>
      <c r="BL108" s="13">
        <v>2</v>
      </c>
      <c r="BM108" s="13"/>
      <c r="BN108" s="13"/>
      <c r="BO108" s="13">
        <v>2</v>
      </c>
      <c r="BP108" s="13">
        <v>1</v>
      </c>
      <c r="BQ108" s="13">
        <v>2</v>
      </c>
      <c r="BR108" s="13">
        <v>3</v>
      </c>
      <c r="BS108" s="13">
        <v>2</v>
      </c>
      <c r="BT108" s="13">
        <v>4</v>
      </c>
      <c r="BU108" s="13">
        <v>5</v>
      </c>
      <c r="BV108" s="13">
        <v>3</v>
      </c>
      <c r="BW108" s="13">
        <v>1</v>
      </c>
      <c r="BX108" s="13">
        <v>4</v>
      </c>
      <c r="BY108" s="13">
        <v>4</v>
      </c>
      <c r="BZ108" s="13">
        <v>3</v>
      </c>
      <c r="CA108" s="13">
        <v>1</v>
      </c>
      <c r="CB108" s="13">
        <v>2</v>
      </c>
      <c r="CC108" s="13">
        <v>3</v>
      </c>
      <c r="CD108" s="13">
        <v>3</v>
      </c>
      <c r="CE108" s="13">
        <v>3</v>
      </c>
      <c r="CF108" s="13">
        <v>4</v>
      </c>
      <c r="CG108" s="13">
        <v>4</v>
      </c>
      <c r="CH108" s="13">
        <v>2</v>
      </c>
      <c r="CI108" s="13">
        <v>6</v>
      </c>
      <c r="CJ108" s="13">
        <v>4</v>
      </c>
      <c r="CK108" s="13">
        <v>2</v>
      </c>
      <c r="CL108" s="13">
        <v>1</v>
      </c>
      <c r="CM108" s="13">
        <v>1</v>
      </c>
      <c r="CN108" s="13">
        <v>1</v>
      </c>
      <c r="CO108" s="13">
        <v>5</v>
      </c>
      <c r="CP108" s="13">
        <v>2</v>
      </c>
      <c r="CQ108" s="13">
        <v>1</v>
      </c>
      <c r="CR108" s="13">
        <v>5</v>
      </c>
      <c r="CS108" s="13">
        <v>2</v>
      </c>
      <c r="CT108" s="13">
        <v>3</v>
      </c>
      <c r="CU108" s="13"/>
      <c r="CV108" s="13"/>
      <c r="CW108" s="13"/>
      <c r="CX108" s="13">
        <v>2</v>
      </c>
      <c r="CY108" s="13">
        <v>1</v>
      </c>
      <c r="CZ108" s="13">
        <v>1</v>
      </c>
      <c r="DA108" s="13"/>
      <c r="DB108" s="13">
        <v>2</v>
      </c>
      <c r="DC108" s="13"/>
      <c r="DD108" s="13"/>
      <c r="DE108" s="13"/>
      <c r="DF108" s="13"/>
      <c r="DG108" s="13"/>
      <c r="DH108" s="13"/>
      <c r="DI108" s="13"/>
      <c r="DJ108" s="13">
        <v>1</v>
      </c>
      <c r="DK108" s="13">
        <v>2</v>
      </c>
      <c r="DL108" s="13"/>
      <c r="DM108" s="13"/>
      <c r="DN108" s="13"/>
      <c r="DO108" s="13"/>
      <c r="DP108" s="13">
        <v>1</v>
      </c>
      <c r="DQ108" s="13">
        <v>1</v>
      </c>
      <c r="DR108" s="13">
        <v>2</v>
      </c>
      <c r="DS108" s="13">
        <v>1</v>
      </c>
      <c r="DT108" s="13"/>
      <c r="DU108" s="13"/>
      <c r="DV108" s="13"/>
      <c r="DW108" s="13">
        <v>1</v>
      </c>
      <c r="DX108" s="13"/>
      <c r="DY108" s="13"/>
      <c r="DZ108" s="13"/>
      <c r="EA108" s="13"/>
      <c r="EB108" s="13"/>
      <c r="EC108" s="13"/>
      <c r="ED108" s="13"/>
      <c r="EE108" s="13"/>
      <c r="EF108" s="13"/>
      <c r="EG108" s="13"/>
      <c r="EH108" s="13"/>
      <c r="EI108" s="13"/>
      <c r="EJ108" s="13"/>
      <c r="EK108" s="13"/>
      <c r="EL108" s="13"/>
      <c r="EM108" s="13"/>
      <c r="EN108" s="13"/>
      <c r="EO108" s="13"/>
      <c r="EP108" s="13"/>
      <c r="EQ108" s="13"/>
      <c r="ER108" s="13"/>
      <c r="ES108" s="13"/>
      <c r="ET108" s="13"/>
      <c r="EU108" s="13"/>
      <c r="EV108" s="13"/>
      <c r="EW108" s="13"/>
      <c r="EX108" s="13"/>
      <c r="EY108" s="13"/>
      <c r="EZ108" s="13"/>
      <c r="FA108" s="60">
        <v>114</v>
      </c>
      <c r="FB108" s="13">
        <v>114</v>
      </c>
      <c r="FC108" s="16" t="s">
        <v>283</v>
      </c>
      <c r="FD108" s="13">
        <v>1</v>
      </c>
      <c r="FE108" s="13"/>
      <c r="FF108" s="13"/>
      <c r="FG108" s="13">
        <v>1</v>
      </c>
      <c r="FH108" s="13">
        <v>1</v>
      </c>
      <c r="FI108" s="13"/>
      <c r="FJ108" s="13"/>
      <c r="FK108" s="13"/>
      <c r="FL108" s="13"/>
      <c r="FM108" s="13">
        <v>1</v>
      </c>
      <c r="FN108" s="13">
        <v>1</v>
      </c>
      <c r="FO108" s="13"/>
      <c r="FP108" s="13"/>
      <c r="FQ108" s="13"/>
      <c r="FR108" s="13"/>
      <c r="FS108" s="13">
        <v>1</v>
      </c>
      <c r="FT108" s="13"/>
      <c r="FU108" s="13">
        <v>2</v>
      </c>
      <c r="FV108" s="13">
        <v>1</v>
      </c>
      <c r="FW108" s="13">
        <v>2</v>
      </c>
      <c r="FX108" s="13">
        <v>1</v>
      </c>
      <c r="FY108" s="13">
        <v>2</v>
      </c>
      <c r="FZ108" s="13"/>
      <c r="GA108" s="13">
        <v>3</v>
      </c>
      <c r="GB108" s="13">
        <v>1</v>
      </c>
      <c r="GC108" s="13">
        <v>2</v>
      </c>
      <c r="GD108" s="13">
        <v>3</v>
      </c>
      <c r="GE108" s="13">
        <v>2</v>
      </c>
      <c r="GF108" s="13">
        <v>3</v>
      </c>
      <c r="GG108" s="13"/>
      <c r="GH108" s="13">
        <v>4</v>
      </c>
      <c r="GI108" s="13">
        <v>1</v>
      </c>
      <c r="GJ108" s="13">
        <v>5</v>
      </c>
      <c r="GK108" s="13">
        <v>1</v>
      </c>
      <c r="GL108" s="13">
        <v>1</v>
      </c>
      <c r="GM108" s="13">
        <v>2</v>
      </c>
      <c r="GN108" s="13">
        <v>4</v>
      </c>
      <c r="GO108" s="13">
        <v>6</v>
      </c>
      <c r="GP108" s="13">
        <v>2</v>
      </c>
      <c r="GQ108" s="13">
        <v>3</v>
      </c>
      <c r="GR108" s="13"/>
      <c r="GS108" s="13">
        <v>2</v>
      </c>
      <c r="GT108" s="13">
        <v>5</v>
      </c>
      <c r="GU108" s="13">
        <v>6</v>
      </c>
      <c r="GV108" s="13">
        <v>1</v>
      </c>
      <c r="GW108" s="13"/>
      <c r="GX108" s="13">
        <v>2</v>
      </c>
      <c r="GY108" s="13">
        <v>2</v>
      </c>
      <c r="GZ108" s="13">
        <v>2</v>
      </c>
      <c r="HA108" s="13"/>
      <c r="HB108" s="13"/>
      <c r="HC108" s="13">
        <v>1</v>
      </c>
      <c r="HD108" s="13">
        <v>2</v>
      </c>
      <c r="HE108" s="13"/>
      <c r="HF108" s="13">
        <v>1</v>
      </c>
      <c r="HG108" s="13"/>
      <c r="HH108" s="13">
        <v>1</v>
      </c>
      <c r="HI108" s="13"/>
      <c r="HJ108" s="13">
        <v>2</v>
      </c>
      <c r="HK108" s="13"/>
      <c r="HL108" s="13">
        <v>1</v>
      </c>
      <c r="HM108" s="13"/>
      <c r="HN108" s="13">
        <v>2</v>
      </c>
      <c r="HO108" s="13">
        <v>1</v>
      </c>
      <c r="HP108" s="13">
        <v>1</v>
      </c>
      <c r="HQ108" s="13">
        <v>1</v>
      </c>
      <c r="HR108" s="13"/>
      <c r="HS108" s="13">
        <v>2</v>
      </c>
      <c r="HT108" s="13">
        <v>2</v>
      </c>
      <c r="HU108" s="13">
        <v>2</v>
      </c>
      <c r="HV108" s="13">
        <v>1</v>
      </c>
      <c r="HW108" s="13">
        <v>2</v>
      </c>
      <c r="HX108" s="13"/>
      <c r="HY108" s="13">
        <v>2</v>
      </c>
      <c r="HZ108" s="13">
        <v>1</v>
      </c>
      <c r="IA108" s="13"/>
      <c r="IB108" s="13"/>
      <c r="IC108" s="13"/>
      <c r="ID108" s="13"/>
      <c r="IE108" s="13"/>
      <c r="IF108" s="13">
        <v>2</v>
      </c>
      <c r="IG108" s="13"/>
      <c r="IH108" s="13">
        <v>1</v>
      </c>
      <c r="II108" s="13"/>
      <c r="IJ108" s="13"/>
      <c r="IK108" s="13"/>
      <c r="IL108" s="13"/>
      <c r="IM108" s="13"/>
      <c r="IN108" s="13"/>
      <c r="IO108" s="13"/>
      <c r="IP108" s="13"/>
      <c r="IQ108" s="13">
        <v>1</v>
      </c>
      <c r="IR108" s="13"/>
      <c r="IS108" s="13"/>
      <c r="IT108" s="13"/>
      <c r="IU108" s="13"/>
      <c r="IV108" s="13"/>
      <c r="IW108" s="13"/>
      <c r="IX108" s="13"/>
      <c r="IY108" s="13"/>
      <c r="IZ108" s="13"/>
      <c r="JA108" s="13"/>
      <c r="JB108" s="13"/>
      <c r="JC108" s="13"/>
      <c r="JD108" s="13"/>
      <c r="JE108" s="13"/>
      <c r="JF108" s="60">
        <v>106</v>
      </c>
      <c r="JG108" s="13"/>
      <c r="JH108" s="13"/>
      <c r="JI108" s="13"/>
      <c r="JJ108" s="13"/>
      <c r="JK108" s="13"/>
      <c r="JL108" s="13"/>
      <c r="JM108" s="13"/>
      <c r="JN108" s="13"/>
      <c r="JO108" s="13"/>
      <c r="JP108" s="13"/>
      <c r="JQ108" s="13"/>
      <c r="JR108" s="13"/>
      <c r="JS108" s="13"/>
      <c r="JT108" s="13"/>
      <c r="JU108" s="13"/>
      <c r="JV108" s="13"/>
      <c r="JW108" s="13"/>
      <c r="JX108" s="13"/>
      <c r="JY108" s="13"/>
      <c r="JZ108" s="13"/>
      <c r="KA108" s="13"/>
      <c r="KB108" s="13"/>
      <c r="KC108" s="13"/>
      <c r="KD108" s="13"/>
      <c r="KE108" s="13"/>
      <c r="KF108" s="13"/>
      <c r="KG108" s="13"/>
      <c r="KH108" s="13"/>
      <c r="KI108" s="13"/>
      <c r="KJ108" s="13"/>
      <c r="KK108" s="13"/>
      <c r="KL108" s="13"/>
      <c r="KM108" s="13"/>
      <c r="KN108" s="13"/>
      <c r="KO108" s="13"/>
      <c r="KP108" s="13"/>
      <c r="KQ108" s="13"/>
      <c r="KR108" s="13"/>
      <c r="KS108" s="13"/>
      <c r="KT108" s="13"/>
      <c r="KU108" s="13"/>
      <c r="KV108" s="13"/>
      <c r="KW108" s="13"/>
      <c r="KX108" s="13"/>
      <c r="KY108" s="13"/>
      <c r="KZ108" s="13"/>
      <c r="LA108" s="13"/>
      <c r="LB108" s="13"/>
      <c r="LC108" s="13"/>
      <c r="LD108" s="13"/>
      <c r="LE108" s="13"/>
      <c r="LF108" s="13"/>
      <c r="LG108" s="13"/>
      <c r="LH108" s="13"/>
      <c r="LI108" s="13"/>
      <c r="LJ108" s="13"/>
      <c r="LK108" s="13"/>
      <c r="LL108" s="13"/>
      <c r="LM108" s="13"/>
      <c r="LN108" s="13"/>
      <c r="LO108" s="13"/>
      <c r="LP108" s="13"/>
      <c r="LQ108" s="13"/>
      <c r="LR108" s="13"/>
      <c r="LS108" s="13"/>
      <c r="LT108" s="13"/>
      <c r="LU108" s="13"/>
      <c r="LV108" s="13"/>
      <c r="LW108" s="13"/>
      <c r="LX108" s="13"/>
      <c r="LY108" s="13">
        <v>1</v>
      </c>
      <c r="LZ108" s="13"/>
      <c r="MA108" s="13"/>
      <c r="MB108" s="13"/>
      <c r="MC108" s="13"/>
      <c r="MD108" s="13"/>
      <c r="ME108" s="13"/>
      <c r="MF108" s="13"/>
      <c r="MG108" s="13"/>
      <c r="MH108" s="13"/>
      <c r="MI108" s="13"/>
      <c r="MJ108" s="13"/>
      <c r="MK108" s="13"/>
      <c r="ML108" s="13"/>
      <c r="MM108" s="13"/>
      <c r="MN108" s="13"/>
      <c r="MO108" s="13"/>
      <c r="MP108" s="13"/>
      <c r="MQ108" s="13"/>
      <c r="MR108" s="13"/>
      <c r="MS108" s="13"/>
      <c r="MT108" s="13"/>
      <c r="MU108" s="13"/>
      <c r="MV108" s="13"/>
      <c r="MW108" s="13"/>
      <c r="MX108" s="13"/>
      <c r="MY108" s="13"/>
      <c r="MZ108" s="13"/>
      <c r="NA108" s="13"/>
      <c r="NB108" s="13"/>
      <c r="NC108" s="13"/>
      <c r="ND108" s="13"/>
      <c r="NE108" s="13"/>
      <c r="NF108" s="13"/>
      <c r="NG108" s="13"/>
      <c r="NH108" s="13"/>
      <c r="NI108" s="13"/>
      <c r="NJ108" s="60">
        <v>1</v>
      </c>
      <c r="NK108" s="13">
        <v>107</v>
      </c>
      <c r="NL108" s="448"/>
      <c r="NM108" s="448"/>
      <c r="NN108" s="448"/>
    </row>
    <row r="109" spans="1:378">
      <c r="A109" s="9" t="s">
        <v>120</v>
      </c>
      <c r="B109" s="281">
        <f t="shared" si="129"/>
        <v>540</v>
      </c>
      <c r="C109" s="281">
        <f t="shared" si="130"/>
        <v>442</v>
      </c>
      <c r="D109" s="281">
        <f t="shared" si="131"/>
        <v>1264</v>
      </c>
      <c r="E109" s="281">
        <f t="shared" si="132"/>
        <v>1215</v>
      </c>
      <c r="F109" s="281">
        <f t="shared" si="133"/>
        <v>4172</v>
      </c>
      <c r="G109" s="281">
        <f t="shared" si="134"/>
        <v>3940</v>
      </c>
      <c r="H109" s="281">
        <f t="shared" si="135"/>
        <v>5143</v>
      </c>
      <c r="I109" s="281">
        <f t="shared" si="136"/>
        <v>4496</v>
      </c>
      <c r="J109" s="281">
        <f t="shared" si="137"/>
        <v>4292</v>
      </c>
      <c r="K109" s="281">
        <f t="shared" si="138"/>
        <v>3918</v>
      </c>
      <c r="L109" s="281">
        <f t="shared" si="139"/>
        <v>2889</v>
      </c>
      <c r="M109" s="281">
        <f t="shared" si="140"/>
        <v>2777</v>
      </c>
      <c r="N109" s="281">
        <f t="shared" si="141"/>
        <v>1592</v>
      </c>
      <c r="O109" s="281">
        <f t="shared" si="142"/>
        <v>1494</v>
      </c>
      <c r="P109" s="281">
        <f t="shared" si="143"/>
        <v>834</v>
      </c>
      <c r="Q109" s="281">
        <f t="shared" si="144"/>
        <v>776</v>
      </c>
      <c r="R109" s="281">
        <f t="shared" si="145"/>
        <v>255</v>
      </c>
      <c r="S109" s="281">
        <f t="shared" si="146"/>
        <v>477</v>
      </c>
      <c r="T109" s="281">
        <f t="shared" si="147"/>
        <v>49</v>
      </c>
      <c r="U109" s="281">
        <f t="shared" si="148"/>
        <v>182</v>
      </c>
      <c r="W109" s="16" t="s">
        <v>117</v>
      </c>
      <c r="X109" s="764">
        <f t="shared" si="150"/>
        <v>50</v>
      </c>
      <c r="Y109" s="764">
        <f t="shared" si="151"/>
        <v>49</v>
      </c>
      <c r="Z109" s="764">
        <f t="shared" si="152"/>
        <v>110</v>
      </c>
      <c r="AA109" s="764">
        <f t="shared" si="153"/>
        <v>145</v>
      </c>
      <c r="AB109" s="764">
        <f t="shared" si="154"/>
        <v>276</v>
      </c>
      <c r="AC109" s="764">
        <f t="shared" si="155"/>
        <v>317</v>
      </c>
      <c r="AD109" s="764">
        <f t="shared" si="156"/>
        <v>260</v>
      </c>
      <c r="AE109" s="764">
        <f t="shared" si="157"/>
        <v>312</v>
      </c>
      <c r="AF109" s="764">
        <f t="shared" si="158"/>
        <v>244</v>
      </c>
      <c r="AG109" s="764">
        <f t="shared" si="159"/>
        <v>350</v>
      </c>
      <c r="AH109" s="764">
        <f t="shared" si="160"/>
        <v>215</v>
      </c>
      <c r="AI109" s="764">
        <f t="shared" si="161"/>
        <v>247</v>
      </c>
      <c r="AJ109" s="764">
        <f t="shared" si="162"/>
        <v>166</v>
      </c>
      <c r="AK109" s="764">
        <f t="shared" si="163"/>
        <v>192</v>
      </c>
      <c r="AL109" s="764">
        <f t="shared" si="164"/>
        <v>104</v>
      </c>
      <c r="AM109" s="764">
        <f t="shared" si="165"/>
        <v>135</v>
      </c>
      <c r="AN109" s="764">
        <f t="shared" si="166"/>
        <v>43</v>
      </c>
      <c r="AO109" s="764">
        <f t="shared" si="167"/>
        <v>62</v>
      </c>
      <c r="AP109" s="764">
        <f t="shared" si="168"/>
        <v>5</v>
      </c>
      <c r="AQ109" s="764">
        <f t="shared" si="169"/>
        <v>15</v>
      </c>
      <c r="AR109" s="764">
        <f t="shared" si="149"/>
        <v>28</v>
      </c>
      <c r="AT109" s="16" t="s">
        <v>117</v>
      </c>
      <c r="AU109" s="13">
        <v>3</v>
      </c>
      <c r="AV109" s="13">
        <v>3</v>
      </c>
      <c r="AW109" s="13">
        <v>11</v>
      </c>
      <c r="AX109" s="13">
        <v>4</v>
      </c>
      <c r="AY109" s="13">
        <v>3</v>
      </c>
      <c r="AZ109" s="13">
        <v>5</v>
      </c>
      <c r="BA109" s="13">
        <v>5</v>
      </c>
      <c r="BB109" s="13">
        <v>5</v>
      </c>
      <c r="BC109" s="13">
        <v>3</v>
      </c>
      <c r="BD109" s="13">
        <v>7</v>
      </c>
      <c r="BE109" s="13">
        <v>2</v>
      </c>
      <c r="BF109" s="13">
        <v>5</v>
      </c>
      <c r="BG109" s="13">
        <v>5</v>
      </c>
      <c r="BH109" s="13">
        <v>10</v>
      </c>
      <c r="BI109" s="13">
        <v>11</v>
      </c>
      <c r="BJ109" s="13">
        <v>8</v>
      </c>
      <c r="BK109" s="13">
        <v>20</v>
      </c>
      <c r="BL109" s="13">
        <v>31</v>
      </c>
      <c r="BM109" s="13">
        <v>19</v>
      </c>
      <c r="BN109" s="13">
        <v>34</v>
      </c>
      <c r="BO109" s="13">
        <v>25</v>
      </c>
      <c r="BP109" s="13">
        <v>33</v>
      </c>
      <c r="BQ109" s="13">
        <v>28</v>
      </c>
      <c r="BR109" s="13">
        <v>31</v>
      </c>
      <c r="BS109" s="13">
        <v>36</v>
      </c>
      <c r="BT109" s="13">
        <v>29</v>
      </c>
      <c r="BU109" s="13">
        <v>31</v>
      </c>
      <c r="BV109" s="13">
        <v>36</v>
      </c>
      <c r="BW109" s="13">
        <v>36</v>
      </c>
      <c r="BX109" s="13">
        <v>32</v>
      </c>
      <c r="BY109" s="13">
        <v>40</v>
      </c>
      <c r="BZ109" s="13">
        <v>27</v>
      </c>
      <c r="CA109" s="13">
        <v>26</v>
      </c>
      <c r="CB109" s="13">
        <v>23</v>
      </c>
      <c r="CC109" s="13">
        <v>36</v>
      </c>
      <c r="CD109" s="13">
        <v>26</v>
      </c>
      <c r="CE109" s="13">
        <v>36</v>
      </c>
      <c r="CF109" s="13">
        <v>34</v>
      </c>
      <c r="CG109" s="13">
        <v>29</v>
      </c>
      <c r="CH109" s="13">
        <v>35</v>
      </c>
      <c r="CI109" s="13">
        <v>29</v>
      </c>
      <c r="CJ109" s="13">
        <v>43</v>
      </c>
      <c r="CK109" s="13">
        <v>40</v>
      </c>
      <c r="CL109" s="13">
        <v>39</v>
      </c>
      <c r="CM109" s="13">
        <v>36</v>
      </c>
      <c r="CN109" s="13">
        <v>27</v>
      </c>
      <c r="CO109" s="13">
        <v>34</v>
      </c>
      <c r="CP109" s="13">
        <v>28</v>
      </c>
      <c r="CQ109" s="13">
        <v>40</v>
      </c>
      <c r="CR109" s="13">
        <v>34</v>
      </c>
      <c r="CS109" s="13">
        <v>21</v>
      </c>
      <c r="CT109" s="13">
        <v>29</v>
      </c>
      <c r="CU109" s="13">
        <v>33</v>
      </c>
      <c r="CV109" s="13">
        <v>25</v>
      </c>
      <c r="CW109" s="13">
        <v>27</v>
      </c>
      <c r="CX109" s="13">
        <v>22</v>
      </c>
      <c r="CY109" s="13">
        <v>26</v>
      </c>
      <c r="CZ109" s="13">
        <v>22</v>
      </c>
      <c r="DA109" s="13">
        <v>16</v>
      </c>
      <c r="DB109" s="13">
        <v>26</v>
      </c>
      <c r="DC109" s="13">
        <v>25</v>
      </c>
      <c r="DD109" s="13">
        <v>20</v>
      </c>
      <c r="DE109" s="13">
        <v>21</v>
      </c>
      <c r="DF109" s="13">
        <v>19</v>
      </c>
      <c r="DG109" s="13">
        <v>14</v>
      </c>
      <c r="DH109" s="13">
        <v>30</v>
      </c>
      <c r="DI109" s="13">
        <v>14</v>
      </c>
      <c r="DJ109" s="13">
        <v>17</v>
      </c>
      <c r="DK109" s="13">
        <v>20</v>
      </c>
      <c r="DL109" s="13">
        <v>12</v>
      </c>
      <c r="DM109" s="13">
        <v>16</v>
      </c>
      <c r="DN109" s="13">
        <v>12</v>
      </c>
      <c r="DO109" s="13">
        <v>8</v>
      </c>
      <c r="DP109" s="13">
        <v>16</v>
      </c>
      <c r="DQ109" s="13">
        <v>14</v>
      </c>
      <c r="DR109" s="13">
        <v>16</v>
      </c>
      <c r="DS109" s="13">
        <v>15</v>
      </c>
      <c r="DT109" s="13">
        <v>16</v>
      </c>
      <c r="DU109" s="13">
        <v>11</v>
      </c>
      <c r="DV109" s="13">
        <v>11</v>
      </c>
      <c r="DW109" s="13">
        <v>7</v>
      </c>
      <c r="DX109" s="13">
        <v>3</v>
      </c>
      <c r="DY109" s="13">
        <v>13</v>
      </c>
      <c r="DZ109" s="13">
        <v>6</v>
      </c>
      <c r="EA109" s="13">
        <v>5</v>
      </c>
      <c r="EB109" s="13">
        <v>5</v>
      </c>
      <c r="EC109" s="13">
        <v>8</v>
      </c>
      <c r="ED109" s="13">
        <v>5</v>
      </c>
      <c r="EE109" s="13">
        <v>4</v>
      </c>
      <c r="EF109" s="13">
        <v>6</v>
      </c>
      <c r="EG109" s="13">
        <v>3</v>
      </c>
      <c r="EH109" s="13">
        <v>4</v>
      </c>
      <c r="EI109" s="13">
        <v>2</v>
      </c>
      <c r="EJ109" s="13">
        <v>2</v>
      </c>
      <c r="EK109" s="13"/>
      <c r="EL109" s="13">
        <v>1</v>
      </c>
      <c r="EM109" s="13"/>
      <c r="EN109" s="13">
        <v>1</v>
      </c>
      <c r="EO109" s="13">
        <v>1</v>
      </c>
      <c r="EP109" s="13">
        <v>1</v>
      </c>
      <c r="EQ109" s="13"/>
      <c r="ER109" s="13"/>
      <c r="ES109" s="13"/>
      <c r="ET109" s="13"/>
      <c r="EU109" s="13"/>
      <c r="EV109" s="13"/>
      <c r="EW109" s="13"/>
      <c r="EX109" s="13"/>
      <c r="EY109" s="13"/>
      <c r="EZ109" s="13"/>
      <c r="FA109" s="60">
        <v>1824</v>
      </c>
      <c r="FB109" s="13">
        <v>1824</v>
      </c>
      <c r="FC109" s="16" t="s">
        <v>117</v>
      </c>
      <c r="FD109" s="13">
        <v>3</v>
      </c>
      <c r="FE109" s="13">
        <v>6</v>
      </c>
      <c r="FF109" s="13">
        <v>7</v>
      </c>
      <c r="FG109" s="13">
        <v>6</v>
      </c>
      <c r="FH109" s="13">
        <v>5</v>
      </c>
      <c r="FI109" s="13">
        <v>5</v>
      </c>
      <c r="FJ109" s="13">
        <v>5</v>
      </c>
      <c r="FK109" s="13">
        <v>3</v>
      </c>
      <c r="FL109" s="13">
        <v>4</v>
      </c>
      <c r="FM109" s="13">
        <v>6</v>
      </c>
      <c r="FN109" s="13">
        <v>6</v>
      </c>
      <c r="FO109" s="13">
        <v>4</v>
      </c>
      <c r="FP109" s="13">
        <v>3</v>
      </c>
      <c r="FQ109" s="13">
        <v>7</v>
      </c>
      <c r="FR109" s="13">
        <v>11</v>
      </c>
      <c r="FS109" s="13">
        <v>12</v>
      </c>
      <c r="FT109" s="13">
        <v>16</v>
      </c>
      <c r="FU109" s="13">
        <v>14</v>
      </c>
      <c r="FV109" s="13">
        <v>17</v>
      </c>
      <c r="FW109" s="13">
        <v>20</v>
      </c>
      <c r="FX109" s="13">
        <v>18</v>
      </c>
      <c r="FY109" s="13">
        <v>25</v>
      </c>
      <c r="FZ109" s="13">
        <v>29</v>
      </c>
      <c r="GA109" s="13">
        <v>25</v>
      </c>
      <c r="GB109" s="13">
        <v>29</v>
      </c>
      <c r="GC109" s="13">
        <v>35</v>
      </c>
      <c r="GD109" s="13">
        <v>28</v>
      </c>
      <c r="GE109" s="13">
        <v>24</v>
      </c>
      <c r="GF109" s="13">
        <v>35</v>
      </c>
      <c r="GG109" s="13">
        <v>28</v>
      </c>
      <c r="GH109" s="13">
        <v>33</v>
      </c>
      <c r="GI109" s="13">
        <v>30</v>
      </c>
      <c r="GJ109" s="13">
        <v>27</v>
      </c>
      <c r="GK109" s="13">
        <v>25</v>
      </c>
      <c r="GL109" s="13">
        <v>33</v>
      </c>
      <c r="GM109" s="13">
        <v>20</v>
      </c>
      <c r="GN109" s="13">
        <v>20</v>
      </c>
      <c r="GO109" s="13">
        <v>30</v>
      </c>
      <c r="GP109" s="13">
        <v>20</v>
      </c>
      <c r="GQ109" s="13">
        <v>22</v>
      </c>
      <c r="GR109" s="13">
        <v>18</v>
      </c>
      <c r="GS109" s="13">
        <v>22</v>
      </c>
      <c r="GT109" s="13">
        <v>33</v>
      </c>
      <c r="GU109" s="13">
        <v>31</v>
      </c>
      <c r="GV109" s="13">
        <v>23</v>
      </c>
      <c r="GW109" s="13">
        <v>22</v>
      </c>
      <c r="GX109" s="13">
        <v>26</v>
      </c>
      <c r="GY109" s="13">
        <v>18</v>
      </c>
      <c r="GZ109" s="13">
        <v>26</v>
      </c>
      <c r="HA109" s="13">
        <v>25</v>
      </c>
      <c r="HB109" s="13">
        <v>26</v>
      </c>
      <c r="HC109" s="13">
        <v>24</v>
      </c>
      <c r="HD109" s="13">
        <v>19</v>
      </c>
      <c r="HE109" s="13">
        <v>24</v>
      </c>
      <c r="HF109" s="13">
        <v>22</v>
      </c>
      <c r="HG109" s="13">
        <v>17</v>
      </c>
      <c r="HH109" s="13">
        <v>27</v>
      </c>
      <c r="HI109" s="13">
        <v>21</v>
      </c>
      <c r="HJ109" s="13">
        <v>15</v>
      </c>
      <c r="HK109" s="13">
        <v>20</v>
      </c>
      <c r="HL109" s="13">
        <v>15</v>
      </c>
      <c r="HM109" s="13">
        <v>11</v>
      </c>
      <c r="HN109" s="13">
        <v>14</v>
      </c>
      <c r="HO109" s="13">
        <v>21</v>
      </c>
      <c r="HP109" s="13">
        <v>18</v>
      </c>
      <c r="HQ109" s="13">
        <v>26</v>
      </c>
      <c r="HR109" s="13">
        <v>18</v>
      </c>
      <c r="HS109" s="13">
        <v>15</v>
      </c>
      <c r="HT109" s="13">
        <v>15</v>
      </c>
      <c r="HU109" s="13">
        <v>13</v>
      </c>
      <c r="HV109" s="13">
        <v>14</v>
      </c>
      <c r="HW109" s="13">
        <v>9</v>
      </c>
      <c r="HX109" s="13">
        <v>12</v>
      </c>
      <c r="HY109" s="13">
        <v>9</v>
      </c>
      <c r="HZ109" s="13">
        <v>15</v>
      </c>
      <c r="IA109" s="13">
        <v>13</v>
      </c>
      <c r="IB109" s="13">
        <v>10</v>
      </c>
      <c r="IC109" s="13">
        <v>7</v>
      </c>
      <c r="ID109" s="13">
        <v>9</v>
      </c>
      <c r="IE109" s="13">
        <v>6</v>
      </c>
      <c r="IF109" s="13">
        <v>5</v>
      </c>
      <c r="IG109" s="13">
        <v>9</v>
      </c>
      <c r="IH109" s="13">
        <v>2</v>
      </c>
      <c r="II109" s="13">
        <v>8</v>
      </c>
      <c r="IJ109" s="13">
        <v>7</v>
      </c>
      <c r="IK109" s="13">
        <v>1</v>
      </c>
      <c r="IL109" s="13">
        <v>4</v>
      </c>
      <c r="IM109" s="13">
        <v>4</v>
      </c>
      <c r="IN109" s="13">
        <v>1</v>
      </c>
      <c r="IO109" s="13">
        <v>2</v>
      </c>
      <c r="IP109" s="13">
        <v>2</v>
      </c>
      <c r="IQ109" s="13"/>
      <c r="IR109" s="13">
        <v>1</v>
      </c>
      <c r="IS109" s="13"/>
      <c r="IT109" s="13">
        <v>2</v>
      </c>
      <c r="IU109" s="13"/>
      <c r="IV109" s="13"/>
      <c r="IW109" s="13"/>
      <c r="IX109" s="13"/>
      <c r="IY109" s="13"/>
      <c r="IZ109" s="13"/>
      <c r="JA109" s="13"/>
      <c r="JB109" s="13"/>
      <c r="JC109" s="13"/>
      <c r="JD109" s="13"/>
      <c r="JE109" s="13"/>
      <c r="JF109" s="60">
        <v>1473</v>
      </c>
      <c r="JG109" s="13"/>
      <c r="JH109" s="13">
        <v>1</v>
      </c>
      <c r="JI109" s="13">
        <v>1</v>
      </c>
      <c r="JJ109" s="13"/>
      <c r="JK109" s="13"/>
      <c r="JL109" s="13">
        <v>1</v>
      </c>
      <c r="JM109" s="13"/>
      <c r="JN109" s="13"/>
      <c r="JO109" s="13"/>
      <c r="JP109" s="13"/>
      <c r="JQ109" s="13"/>
      <c r="JR109" s="13"/>
      <c r="JS109" s="13"/>
      <c r="JT109" s="13"/>
      <c r="JU109" s="13"/>
      <c r="JV109" s="13"/>
      <c r="JW109" s="13"/>
      <c r="JX109" s="13"/>
      <c r="JY109" s="13">
        <v>1</v>
      </c>
      <c r="JZ109" s="13"/>
      <c r="KA109" s="13"/>
      <c r="KB109" s="13">
        <v>1</v>
      </c>
      <c r="KC109" s="13"/>
      <c r="KD109" s="13"/>
      <c r="KE109" s="13"/>
      <c r="KF109" s="13">
        <v>1</v>
      </c>
      <c r="KG109" s="13"/>
      <c r="KH109" s="13"/>
      <c r="KI109" s="13"/>
      <c r="KJ109" s="13">
        <v>1</v>
      </c>
      <c r="KK109" s="13">
        <v>1</v>
      </c>
      <c r="KL109" s="13">
        <v>1</v>
      </c>
      <c r="KM109" s="13"/>
      <c r="KN109" s="13">
        <v>1</v>
      </c>
      <c r="KO109" s="13"/>
      <c r="KP109" s="13"/>
      <c r="KQ109" s="13"/>
      <c r="KR109" s="13"/>
      <c r="KS109" s="13"/>
      <c r="KT109" s="13">
        <v>1</v>
      </c>
      <c r="KU109" s="13"/>
      <c r="KV109" s="13"/>
      <c r="KW109" s="13"/>
      <c r="KX109" s="13"/>
      <c r="KY109" s="13"/>
      <c r="KZ109" s="13"/>
      <c r="LA109" s="13"/>
      <c r="LB109" s="13"/>
      <c r="LC109" s="13"/>
      <c r="LD109" s="13"/>
      <c r="LE109" s="13"/>
      <c r="LF109" s="13"/>
      <c r="LG109" s="13"/>
      <c r="LH109" s="13"/>
      <c r="LI109" s="13"/>
      <c r="LJ109" s="13"/>
      <c r="LK109" s="13"/>
      <c r="LL109" s="13"/>
      <c r="LM109" s="13"/>
      <c r="LN109" s="13">
        <v>1</v>
      </c>
      <c r="LO109" s="13"/>
      <c r="LP109" s="13"/>
      <c r="LQ109" s="13"/>
      <c r="LR109" s="13"/>
      <c r="LS109" s="13"/>
      <c r="LT109" s="13"/>
      <c r="LU109" s="13"/>
      <c r="LV109" s="13"/>
      <c r="LW109" s="13"/>
      <c r="LX109" s="13"/>
      <c r="LY109" s="13"/>
      <c r="LZ109" s="13">
        <v>1</v>
      </c>
      <c r="MA109" s="13"/>
      <c r="MB109" s="13"/>
      <c r="MC109" s="13"/>
      <c r="MD109" s="13"/>
      <c r="ME109" s="13"/>
      <c r="MF109" s="13"/>
      <c r="MG109" s="13"/>
      <c r="MH109" s="13"/>
      <c r="MI109" s="13"/>
      <c r="MJ109" s="13">
        <v>1</v>
      </c>
      <c r="MK109" s="13">
        <v>1</v>
      </c>
      <c r="ML109" s="13"/>
      <c r="MM109" s="13"/>
      <c r="MN109" s="13">
        <v>2</v>
      </c>
      <c r="MO109" s="13">
        <v>3</v>
      </c>
      <c r="MP109" s="13"/>
      <c r="MQ109" s="13"/>
      <c r="MR109" s="13">
        <v>3</v>
      </c>
      <c r="MS109" s="13">
        <v>1</v>
      </c>
      <c r="MT109" s="13">
        <v>1</v>
      </c>
      <c r="MU109" s="13">
        <v>1</v>
      </c>
      <c r="MV109" s="13"/>
      <c r="MW109" s="13"/>
      <c r="MX109" s="13"/>
      <c r="MY109" s="13"/>
      <c r="MZ109" s="13">
        <v>1</v>
      </c>
      <c r="NA109" s="13">
        <v>1</v>
      </c>
      <c r="NB109" s="13"/>
      <c r="NC109" s="13"/>
      <c r="ND109" s="13"/>
      <c r="NE109" s="13"/>
      <c r="NF109" s="13"/>
      <c r="NG109" s="13"/>
      <c r="NH109" s="13"/>
      <c r="NI109" s="13"/>
      <c r="NJ109" s="60">
        <v>28</v>
      </c>
      <c r="NK109" s="13">
        <v>1501</v>
      </c>
      <c r="NL109" s="448"/>
      <c r="NM109" s="448"/>
      <c r="NN109" s="448"/>
    </row>
    <row r="110" spans="1:378">
      <c r="A110" s="9" t="s">
        <v>208</v>
      </c>
      <c r="B110" s="281">
        <f t="shared" si="129"/>
        <v>171</v>
      </c>
      <c r="C110" s="281">
        <f t="shared" si="130"/>
        <v>154</v>
      </c>
      <c r="D110" s="281">
        <f t="shared" si="131"/>
        <v>334</v>
      </c>
      <c r="E110" s="281">
        <f t="shared" si="132"/>
        <v>334</v>
      </c>
      <c r="F110" s="281">
        <f t="shared" si="133"/>
        <v>938</v>
      </c>
      <c r="G110" s="281">
        <f t="shared" si="134"/>
        <v>899</v>
      </c>
      <c r="H110" s="281">
        <f t="shared" si="135"/>
        <v>986</v>
      </c>
      <c r="I110" s="281">
        <f t="shared" si="136"/>
        <v>939</v>
      </c>
      <c r="J110" s="281">
        <f t="shared" si="137"/>
        <v>840</v>
      </c>
      <c r="K110" s="281">
        <f t="shared" si="138"/>
        <v>861</v>
      </c>
      <c r="L110" s="281">
        <f t="shared" si="139"/>
        <v>653</v>
      </c>
      <c r="M110" s="281">
        <f t="shared" si="140"/>
        <v>636</v>
      </c>
      <c r="N110" s="281">
        <f t="shared" si="141"/>
        <v>395</v>
      </c>
      <c r="O110" s="281">
        <f t="shared" si="142"/>
        <v>318</v>
      </c>
      <c r="P110" s="281">
        <f t="shared" si="143"/>
        <v>213</v>
      </c>
      <c r="Q110" s="281">
        <f t="shared" si="144"/>
        <v>177</v>
      </c>
      <c r="R110" s="281">
        <f t="shared" si="145"/>
        <v>78</v>
      </c>
      <c r="S110" s="281">
        <f t="shared" si="146"/>
        <v>120</v>
      </c>
      <c r="T110" s="281">
        <f t="shared" si="147"/>
        <v>19</v>
      </c>
      <c r="U110" s="281">
        <f t="shared" si="148"/>
        <v>38</v>
      </c>
      <c r="W110" s="16" t="s">
        <v>207</v>
      </c>
      <c r="X110" s="764">
        <f t="shared" si="150"/>
        <v>62</v>
      </c>
      <c r="Y110" s="764">
        <f t="shared" si="151"/>
        <v>60</v>
      </c>
      <c r="Z110" s="764">
        <f t="shared" si="152"/>
        <v>115</v>
      </c>
      <c r="AA110" s="764">
        <f t="shared" si="153"/>
        <v>132</v>
      </c>
      <c r="AB110" s="764">
        <f t="shared" si="154"/>
        <v>127</v>
      </c>
      <c r="AC110" s="764">
        <f t="shared" si="155"/>
        <v>190</v>
      </c>
      <c r="AD110" s="764">
        <f t="shared" si="156"/>
        <v>118</v>
      </c>
      <c r="AE110" s="764">
        <f t="shared" si="157"/>
        <v>155</v>
      </c>
      <c r="AF110" s="764">
        <f t="shared" si="158"/>
        <v>108</v>
      </c>
      <c r="AG110" s="764">
        <f t="shared" si="159"/>
        <v>134</v>
      </c>
      <c r="AH110" s="764">
        <f t="shared" si="160"/>
        <v>134</v>
      </c>
      <c r="AI110" s="764">
        <f t="shared" si="161"/>
        <v>142</v>
      </c>
      <c r="AJ110" s="764">
        <f t="shared" si="162"/>
        <v>76</v>
      </c>
      <c r="AK110" s="764">
        <f t="shared" si="163"/>
        <v>67</v>
      </c>
      <c r="AL110" s="764">
        <f t="shared" si="164"/>
        <v>49</v>
      </c>
      <c r="AM110" s="764">
        <f t="shared" si="165"/>
        <v>42</v>
      </c>
      <c r="AN110" s="764">
        <f t="shared" si="166"/>
        <v>16</v>
      </c>
      <c r="AO110" s="764">
        <f t="shared" si="167"/>
        <v>30</v>
      </c>
      <c r="AP110" s="764">
        <f t="shared" si="168"/>
        <v>3</v>
      </c>
      <c r="AQ110" s="764">
        <f t="shared" si="169"/>
        <v>6</v>
      </c>
      <c r="AR110" s="764">
        <f t="shared" si="149"/>
        <v>16</v>
      </c>
      <c r="AT110" s="16" t="s">
        <v>207</v>
      </c>
      <c r="AU110" s="13">
        <v>2</v>
      </c>
      <c r="AV110" s="13">
        <v>5</v>
      </c>
      <c r="AW110" s="13">
        <v>7</v>
      </c>
      <c r="AX110" s="13">
        <v>2</v>
      </c>
      <c r="AY110" s="13">
        <v>10</v>
      </c>
      <c r="AZ110" s="13">
        <v>10</v>
      </c>
      <c r="BA110" s="13">
        <v>10</v>
      </c>
      <c r="BB110" s="13">
        <v>4</v>
      </c>
      <c r="BC110" s="13">
        <v>3</v>
      </c>
      <c r="BD110" s="13">
        <v>7</v>
      </c>
      <c r="BE110" s="13">
        <v>8</v>
      </c>
      <c r="BF110" s="13">
        <v>9</v>
      </c>
      <c r="BG110" s="13">
        <v>8</v>
      </c>
      <c r="BH110" s="13">
        <v>7</v>
      </c>
      <c r="BI110" s="13">
        <v>9</v>
      </c>
      <c r="BJ110" s="13">
        <v>16</v>
      </c>
      <c r="BK110" s="13">
        <v>12</v>
      </c>
      <c r="BL110" s="13">
        <v>20</v>
      </c>
      <c r="BM110" s="13">
        <v>15</v>
      </c>
      <c r="BN110" s="13">
        <v>28</v>
      </c>
      <c r="BO110" s="13">
        <v>20</v>
      </c>
      <c r="BP110" s="13">
        <v>21</v>
      </c>
      <c r="BQ110" s="13">
        <v>22</v>
      </c>
      <c r="BR110" s="13">
        <v>20</v>
      </c>
      <c r="BS110" s="13">
        <v>19</v>
      </c>
      <c r="BT110" s="13">
        <v>16</v>
      </c>
      <c r="BU110" s="13">
        <v>23</v>
      </c>
      <c r="BV110" s="13">
        <v>14</v>
      </c>
      <c r="BW110" s="13">
        <v>14</v>
      </c>
      <c r="BX110" s="13">
        <v>21</v>
      </c>
      <c r="BY110" s="13">
        <v>22</v>
      </c>
      <c r="BZ110" s="13">
        <v>12</v>
      </c>
      <c r="CA110" s="13">
        <v>11</v>
      </c>
      <c r="CB110" s="13">
        <v>16</v>
      </c>
      <c r="CC110" s="13">
        <v>14</v>
      </c>
      <c r="CD110" s="13">
        <v>18</v>
      </c>
      <c r="CE110" s="13">
        <v>16</v>
      </c>
      <c r="CF110" s="13">
        <v>15</v>
      </c>
      <c r="CG110" s="13">
        <v>9</v>
      </c>
      <c r="CH110" s="13">
        <v>22</v>
      </c>
      <c r="CI110" s="13">
        <v>10</v>
      </c>
      <c r="CJ110" s="13">
        <v>10</v>
      </c>
      <c r="CK110" s="13">
        <v>18</v>
      </c>
      <c r="CL110" s="13">
        <v>12</v>
      </c>
      <c r="CM110" s="13">
        <v>10</v>
      </c>
      <c r="CN110" s="13">
        <v>12</v>
      </c>
      <c r="CO110" s="13">
        <v>13</v>
      </c>
      <c r="CP110" s="13">
        <v>15</v>
      </c>
      <c r="CQ110" s="13">
        <v>16</v>
      </c>
      <c r="CR110" s="13">
        <v>18</v>
      </c>
      <c r="CS110" s="13">
        <v>19</v>
      </c>
      <c r="CT110" s="13">
        <v>22</v>
      </c>
      <c r="CU110" s="13">
        <v>10</v>
      </c>
      <c r="CV110" s="13">
        <v>16</v>
      </c>
      <c r="CW110" s="13">
        <v>16</v>
      </c>
      <c r="CX110" s="13">
        <v>15</v>
      </c>
      <c r="CY110" s="13">
        <v>11</v>
      </c>
      <c r="CZ110" s="13">
        <v>7</v>
      </c>
      <c r="DA110" s="13">
        <v>17</v>
      </c>
      <c r="DB110" s="13">
        <v>9</v>
      </c>
      <c r="DC110" s="13">
        <v>16</v>
      </c>
      <c r="DD110" s="13">
        <v>11</v>
      </c>
      <c r="DE110" s="13">
        <v>8</v>
      </c>
      <c r="DF110" s="13">
        <v>6</v>
      </c>
      <c r="DG110" s="13">
        <v>5</v>
      </c>
      <c r="DH110" s="13">
        <v>1</v>
      </c>
      <c r="DI110" s="13">
        <v>7</v>
      </c>
      <c r="DJ110" s="13">
        <v>4</v>
      </c>
      <c r="DK110" s="13">
        <v>5</v>
      </c>
      <c r="DL110" s="13">
        <v>4</v>
      </c>
      <c r="DM110" s="13">
        <v>2</v>
      </c>
      <c r="DN110" s="13">
        <v>5</v>
      </c>
      <c r="DO110" s="13">
        <v>6</v>
      </c>
      <c r="DP110" s="13">
        <v>5</v>
      </c>
      <c r="DQ110" s="13">
        <v>10</v>
      </c>
      <c r="DR110" s="13">
        <v>1</v>
      </c>
      <c r="DS110" s="13">
        <v>3</v>
      </c>
      <c r="DT110" s="13">
        <v>5</v>
      </c>
      <c r="DU110" s="13">
        <v>3</v>
      </c>
      <c r="DV110" s="13">
        <v>2</v>
      </c>
      <c r="DW110" s="13">
        <v>2</v>
      </c>
      <c r="DX110" s="13">
        <v>5</v>
      </c>
      <c r="DY110" s="13">
        <v>8</v>
      </c>
      <c r="DZ110" s="13">
        <v>2</v>
      </c>
      <c r="EA110" s="13">
        <v>1</v>
      </c>
      <c r="EB110" s="13">
        <v>2</v>
      </c>
      <c r="EC110" s="13">
        <v>1</v>
      </c>
      <c r="ED110" s="13">
        <v>7</v>
      </c>
      <c r="EE110" s="13">
        <v>2</v>
      </c>
      <c r="EF110" s="13"/>
      <c r="EG110" s="13"/>
      <c r="EH110" s="13">
        <v>1</v>
      </c>
      <c r="EI110" s="13">
        <v>2</v>
      </c>
      <c r="EJ110" s="13"/>
      <c r="EK110" s="13"/>
      <c r="EL110" s="13"/>
      <c r="EM110" s="13"/>
      <c r="EN110" s="13">
        <v>1</v>
      </c>
      <c r="EO110" s="13">
        <v>1</v>
      </c>
      <c r="EP110" s="13"/>
      <c r="EQ110" s="13"/>
      <c r="ER110" s="13"/>
      <c r="ES110" s="13"/>
      <c r="ET110" s="13"/>
      <c r="EU110" s="13"/>
      <c r="EV110" s="13">
        <v>1</v>
      </c>
      <c r="EW110" s="13"/>
      <c r="EX110" s="13"/>
      <c r="EY110" s="13"/>
      <c r="EZ110" s="13"/>
      <c r="FA110" s="60">
        <v>958</v>
      </c>
      <c r="FB110" s="13">
        <v>958</v>
      </c>
      <c r="FC110" s="16" t="s">
        <v>207</v>
      </c>
      <c r="FD110" s="13"/>
      <c r="FE110" s="13">
        <v>8</v>
      </c>
      <c r="FF110" s="13">
        <v>8</v>
      </c>
      <c r="FG110" s="13">
        <v>8</v>
      </c>
      <c r="FH110" s="13">
        <v>4</v>
      </c>
      <c r="FI110" s="13">
        <v>4</v>
      </c>
      <c r="FJ110" s="13">
        <v>7</v>
      </c>
      <c r="FK110" s="13">
        <v>9</v>
      </c>
      <c r="FL110" s="13">
        <v>6</v>
      </c>
      <c r="FM110" s="13">
        <v>8</v>
      </c>
      <c r="FN110" s="13">
        <v>10</v>
      </c>
      <c r="FO110" s="13">
        <v>8</v>
      </c>
      <c r="FP110" s="13">
        <v>5</v>
      </c>
      <c r="FQ110" s="13">
        <v>13</v>
      </c>
      <c r="FR110" s="13">
        <v>9</v>
      </c>
      <c r="FS110" s="13">
        <v>15</v>
      </c>
      <c r="FT110" s="13">
        <v>14</v>
      </c>
      <c r="FU110" s="13">
        <v>15</v>
      </c>
      <c r="FV110" s="13">
        <v>16</v>
      </c>
      <c r="FW110" s="13">
        <v>10</v>
      </c>
      <c r="FX110" s="13">
        <v>12</v>
      </c>
      <c r="FY110" s="13">
        <v>9</v>
      </c>
      <c r="FZ110" s="13">
        <v>10</v>
      </c>
      <c r="GA110" s="13">
        <v>14</v>
      </c>
      <c r="GB110" s="13">
        <v>13</v>
      </c>
      <c r="GC110" s="13">
        <v>13</v>
      </c>
      <c r="GD110" s="13">
        <v>18</v>
      </c>
      <c r="GE110" s="13">
        <v>13</v>
      </c>
      <c r="GF110" s="13">
        <v>17</v>
      </c>
      <c r="GG110" s="13">
        <v>8</v>
      </c>
      <c r="GH110" s="13">
        <v>10</v>
      </c>
      <c r="GI110" s="13">
        <v>14</v>
      </c>
      <c r="GJ110" s="13">
        <v>12</v>
      </c>
      <c r="GK110" s="13">
        <v>13</v>
      </c>
      <c r="GL110" s="13">
        <v>19</v>
      </c>
      <c r="GM110" s="13">
        <v>8</v>
      </c>
      <c r="GN110" s="13">
        <v>10</v>
      </c>
      <c r="GO110" s="13">
        <v>10</v>
      </c>
      <c r="GP110" s="13">
        <v>7</v>
      </c>
      <c r="GQ110" s="13">
        <v>15</v>
      </c>
      <c r="GR110" s="13">
        <v>11</v>
      </c>
      <c r="GS110" s="13">
        <v>14</v>
      </c>
      <c r="GT110" s="13">
        <v>13</v>
      </c>
      <c r="GU110" s="13">
        <v>5</v>
      </c>
      <c r="GV110" s="13">
        <v>9</v>
      </c>
      <c r="GW110" s="13">
        <v>10</v>
      </c>
      <c r="GX110" s="13">
        <v>8</v>
      </c>
      <c r="GY110" s="13">
        <v>14</v>
      </c>
      <c r="GZ110" s="13">
        <v>9</v>
      </c>
      <c r="HA110" s="13">
        <v>15</v>
      </c>
      <c r="HB110" s="13">
        <v>9</v>
      </c>
      <c r="HC110" s="13">
        <v>13</v>
      </c>
      <c r="HD110" s="13">
        <v>8</v>
      </c>
      <c r="HE110" s="13">
        <v>15</v>
      </c>
      <c r="HF110" s="13">
        <v>11</v>
      </c>
      <c r="HG110" s="13">
        <v>14</v>
      </c>
      <c r="HH110" s="13">
        <v>20</v>
      </c>
      <c r="HI110" s="13">
        <v>20</v>
      </c>
      <c r="HJ110" s="13">
        <v>11</v>
      </c>
      <c r="HK110" s="13">
        <v>13</v>
      </c>
      <c r="HL110" s="13">
        <v>12</v>
      </c>
      <c r="HM110" s="13">
        <v>7</v>
      </c>
      <c r="HN110" s="13">
        <v>8</v>
      </c>
      <c r="HO110" s="13">
        <v>7</v>
      </c>
      <c r="HP110" s="13">
        <v>11</v>
      </c>
      <c r="HQ110" s="13">
        <v>11</v>
      </c>
      <c r="HR110" s="13">
        <v>3</v>
      </c>
      <c r="HS110" s="13">
        <v>2</v>
      </c>
      <c r="HT110" s="13">
        <v>7</v>
      </c>
      <c r="HU110" s="13">
        <v>8</v>
      </c>
      <c r="HV110" s="13">
        <v>8</v>
      </c>
      <c r="HW110" s="13">
        <v>6</v>
      </c>
      <c r="HX110" s="13">
        <v>8</v>
      </c>
      <c r="HY110" s="13">
        <v>5</v>
      </c>
      <c r="HZ110" s="13">
        <v>6</v>
      </c>
      <c r="IA110" s="13">
        <v>6</v>
      </c>
      <c r="IB110" s="13">
        <v>3</v>
      </c>
      <c r="IC110" s="13">
        <v>3</v>
      </c>
      <c r="ID110" s="13">
        <v>2</v>
      </c>
      <c r="IE110" s="13">
        <v>2</v>
      </c>
      <c r="IF110" s="13"/>
      <c r="IG110" s="13">
        <v>5</v>
      </c>
      <c r="IH110" s="13">
        <v>2</v>
      </c>
      <c r="II110" s="13">
        <v>3</v>
      </c>
      <c r="IJ110" s="13"/>
      <c r="IK110" s="13">
        <v>2</v>
      </c>
      <c r="IL110" s="13">
        <v>1</v>
      </c>
      <c r="IM110" s="13">
        <v>1</v>
      </c>
      <c r="IN110" s="13">
        <v>2</v>
      </c>
      <c r="IO110" s="13"/>
      <c r="IP110" s="13"/>
      <c r="IQ110" s="13">
        <v>1</v>
      </c>
      <c r="IR110" s="13"/>
      <c r="IS110" s="13">
        <v>1</v>
      </c>
      <c r="IT110" s="13">
        <v>1</v>
      </c>
      <c r="IU110" s="13"/>
      <c r="IV110" s="13"/>
      <c r="IW110" s="13"/>
      <c r="IX110" s="13"/>
      <c r="IY110" s="13"/>
      <c r="IZ110" s="13"/>
      <c r="JA110" s="13"/>
      <c r="JB110" s="13"/>
      <c r="JC110" s="13"/>
      <c r="JD110" s="13"/>
      <c r="JE110" s="13"/>
      <c r="JF110" s="60">
        <v>808</v>
      </c>
      <c r="JG110" s="13">
        <v>1</v>
      </c>
      <c r="JH110" s="13"/>
      <c r="JI110" s="13"/>
      <c r="JJ110" s="13"/>
      <c r="JK110" s="13"/>
      <c r="JL110" s="13"/>
      <c r="JM110" s="13"/>
      <c r="JN110" s="13">
        <v>1</v>
      </c>
      <c r="JO110" s="13"/>
      <c r="JP110" s="13"/>
      <c r="JQ110" s="13"/>
      <c r="JR110" s="13"/>
      <c r="JS110" s="13">
        <v>1</v>
      </c>
      <c r="JT110" s="13"/>
      <c r="JU110" s="13"/>
      <c r="JV110" s="13"/>
      <c r="JW110" s="13"/>
      <c r="JX110" s="13"/>
      <c r="JY110" s="13"/>
      <c r="JZ110" s="13"/>
      <c r="KA110" s="13">
        <v>1</v>
      </c>
      <c r="KB110" s="13"/>
      <c r="KC110" s="13"/>
      <c r="KD110" s="13"/>
      <c r="KE110" s="13"/>
      <c r="KF110" s="13"/>
      <c r="KG110" s="13"/>
      <c r="KH110" s="13"/>
      <c r="KI110" s="13"/>
      <c r="KJ110" s="13">
        <v>1</v>
      </c>
      <c r="KK110" s="13">
        <v>1</v>
      </c>
      <c r="KL110" s="13"/>
      <c r="KM110" s="13">
        <v>1</v>
      </c>
      <c r="KN110" s="13"/>
      <c r="KO110" s="13"/>
      <c r="KP110" s="13"/>
      <c r="KQ110" s="13"/>
      <c r="KR110" s="13"/>
      <c r="KS110" s="13"/>
      <c r="KT110" s="13"/>
      <c r="KU110" s="13"/>
      <c r="KV110" s="13"/>
      <c r="KW110" s="13"/>
      <c r="KX110" s="13"/>
      <c r="KY110" s="13"/>
      <c r="KZ110" s="13"/>
      <c r="LA110" s="13"/>
      <c r="LB110" s="13"/>
      <c r="LC110" s="13"/>
      <c r="LD110" s="13"/>
      <c r="LE110" s="13"/>
      <c r="LF110" s="13"/>
      <c r="LG110" s="13">
        <v>1</v>
      </c>
      <c r="LH110" s="13"/>
      <c r="LI110" s="13"/>
      <c r="LJ110" s="13"/>
      <c r="LK110" s="13"/>
      <c r="LL110" s="13"/>
      <c r="LM110" s="13"/>
      <c r="LN110" s="13"/>
      <c r="LO110" s="13">
        <v>1</v>
      </c>
      <c r="LP110" s="13"/>
      <c r="LQ110" s="13"/>
      <c r="LR110" s="13"/>
      <c r="LS110" s="13"/>
      <c r="LT110" s="13"/>
      <c r="LU110" s="13"/>
      <c r="LV110" s="13"/>
      <c r="LW110" s="13"/>
      <c r="LX110" s="13"/>
      <c r="LY110" s="13"/>
      <c r="LZ110" s="13"/>
      <c r="MA110" s="13"/>
      <c r="MB110" s="13"/>
      <c r="MC110" s="13"/>
      <c r="MD110" s="13"/>
      <c r="ME110" s="13"/>
      <c r="MF110" s="13"/>
      <c r="MG110" s="13"/>
      <c r="MH110" s="13"/>
      <c r="MI110" s="13"/>
      <c r="MJ110" s="13"/>
      <c r="MK110" s="13"/>
      <c r="ML110" s="13"/>
      <c r="MM110" s="13">
        <v>1</v>
      </c>
      <c r="MN110" s="13">
        <v>1</v>
      </c>
      <c r="MO110" s="13"/>
      <c r="MP110" s="13">
        <v>1</v>
      </c>
      <c r="MQ110" s="13">
        <v>3</v>
      </c>
      <c r="MR110" s="13"/>
      <c r="MS110" s="13"/>
      <c r="MT110" s="13"/>
      <c r="MU110" s="13"/>
      <c r="MV110" s="13"/>
      <c r="MW110" s="13"/>
      <c r="MX110" s="13"/>
      <c r="MY110" s="13"/>
      <c r="MZ110" s="13"/>
      <c r="NA110" s="13"/>
      <c r="NB110" s="13"/>
      <c r="NC110" s="13"/>
      <c r="ND110" s="13"/>
      <c r="NE110" s="13"/>
      <c r="NF110" s="13"/>
      <c r="NG110" s="13"/>
      <c r="NH110" s="13"/>
      <c r="NI110" s="13">
        <v>1</v>
      </c>
      <c r="NJ110" s="60">
        <v>16</v>
      </c>
      <c r="NK110" s="13">
        <v>824</v>
      </c>
      <c r="NL110" s="448"/>
      <c r="NM110" s="448"/>
      <c r="NN110" s="448"/>
    </row>
    <row r="111" spans="1:378">
      <c r="A111" s="8" t="s">
        <v>122</v>
      </c>
      <c r="B111" s="281">
        <f t="shared" si="129"/>
        <v>17</v>
      </c>
      <c r="C111" s="281">
        <f t="shared" si="130"/>
        <v>21</v>
      </c>
      <c r="D111" s="281">
        <f t="shared" si="131"/>
        <v>36</v>
      </c>
      <c r="E111" s="281">
        <f t="shared" si="132"/>
        <v>55</v>
      </c>
      <c r="F111" s="281">
        <f t="shared" si="133"/>
        <v>112</v>
      </c>
      <c r="G111" s="281">
        <f t="shared" si="134"/>
        <v>119</v>
      </c>
      <c r="H111" s="281">
        <f t="shared" si="135"/>
        <v>116</v>
      </c>
      <c r="I111" s="281">
        <f t="shared" si="136"/>
        <v>126</v>
      </c>
      <c r="J111" s="281">
        <f t="shared" si="137"/>
        <v>106</v>
      </c>
      <c r="K111" s="281">
        <f t="shared" si="138"/>
        <v>106</v>
      </c>
      <c r="L111" s="281">
        <f t="shared" si="139"/>
        <v>65</v>
      </c>
      <c r="M111" s="281">
        <f t="shared" si="140"/>
        <v>58</v>
      </c>
      <c r="N111" s="281">
        <f t="shared" si="141"/>
        <v>29</v>
      </c>
      <c r="O111" s="281">
        <f t="shared" si="142"/>
        <v>39</v>
      </c>
      <c r="P111" s="281">
        <f t="shared" si="143"/>
        <v>14</v>
      </c>
      <c r="Q111" s="281">
        <f t="shared" si="144"/>
        <v>19</v>
      </c>
      <c r="R111" s="281">
        <f t="shared" si="145"/>
        <v>9</v>
      </c>
      <c r="S111" s="281">
        <f t="shared" si="146"/>
        <v>5</v>
      </c>
      <c r="T111" s="281">
        <f t="shared" si="147"/>
        <v>0</v>
      </c>
      <c r="U111" s="281">
        <f t="shared" si="148"/>
        <v>5</v>
      </c>
      <c r="W111" s="16" t="s">
        <v>119</v>
      </c>
      <c r="X111" s="764">
        <f t="shared" si="150"/>
        <v>9</v>
      </c>
      <c r="Y111" s="764">
        <f t="shared" si="151"/>
        <v>7</v>
      </c>
      <c r="Z111" s="764">
        <f t="shared" si="152"/>
        <v>45</v>
      </c>
      <c r="AA111" s="764">
        <f t="shared" si="153"/>
        <v>67</v>
      </c>
      <c r="AB111" s="764">
        <f t="shared" si="154"/>
        <v>166</v>
      </c>
      <c r="AC111" s="764">
        <f t="shared" si="155"/>
        <v>212</v>
      </c>
      <c r="AD111" s="764">
        <f t="shared" si="156"/>
        <v>199</v>
      </c>
      <c r="AE111" s="764">
        <f t="shared" si="157"/>
        <v>252</v>
      </c>
      <c r="AF111" s="764">
        <f t="shared" si="158"/>
        <v>166</v>
      </c>
      <c r="AG111" s="764">
        <f t="shared" si="159"/>
        <v>219</v>
      </c>
      <c r="AH111" s="764">
        <f t="shared" si="160"/>
        <v>133</v>
      </c>
      <c r="AI111" s="764">
        <f t="shared" si="161"/>
        <v>146</v>
      </c>
      <c r="AJ111" s="764">
        <f t="shared" si="162"/>
        <v>117</v>
      </c>
      <c r="AK111" s="764">
        <f t="shared" si="163"/>
        <v>98</v>
      </c>
      <c r="AL111" s="764">
        <f t="shared" si="164"/>
        <v>69</v>
      </c>
      <c r="AM111" s="764">
        <f t="shared" si="165"/>
        <v>73</v>
      </c>
      <c r="AN111" s="764">
        <f t="shared" si="166"/>
        <v>34</v>
      </c>
      <c r="AO111" s="764">
        <f t="shared" si="167"/>
        <v>34</v>
      </c>
      <c r="AP111" s="764">
        <f t="shared" si="168"/>
        <v>3</v>
      </c>
      <c r="AQ111" s="764">
        <f t="shared" si="169"/>
        <v>20</v>
      </c>
      <c r="AR111" s="764">
        <f t="shared" si="149"/>
        <v>24</v>
      </c>
      <c r="AT111" s="16" t="s">
        <v>119</v>
      </c>
      <c r="AU111" s="13">
        <v>3</v>
      </c>
      <c r="AV111" s="13">
        <v>1</v>
      </c>
      <c r="AW111" s="13"/>
      <c r="AX111" s="13"/>
      <c r="AY111" s="13"/>
      <c r="AZ111" s="13"/>
      <c r="BA111" s="13">
        <v>1</v>
      </c>
      <c r="BB111" s="13">
        <v>1</v>
      </c>
      <c r="BC111" s="13"/>
      <c r="BD111" s="13">
        <v>1</v>
      </c>
      <c r="BE111" s="13">
        <v>3</v>
      </c>
      <c r="BF111" s="13">
        <v>2</v>
      </c>
      <c r="BG111" s="13">
        <v>3</v>
      </c>
      <c r="BH111" s="13">
        <v>8</v>
      </c>
      <c r="BI111" s="13">
        <v>5</v>
      </c>
      <c r="BJ111" s="13">
        <v>3</v>
      </c>
      <c r="BK111" s="13">
        <v>7</v>
      </c>
      <c r="BL111" s="13">
        <v>12</v>
      </c>
      <c r="BM111" s="13">
        <v>14</v>
      </c>
      <c r="BN111" s="13">
        <v>10</v>
      </c>
      <c r="BO111" s="13">
        <v>22</v>
      </c>
      <c r="BP111" s="13">
        <v>12</v>
      </c>
      <c r="BQ111" s="13">
        <v>16</v>
      </c>
      <c r="BR111" s="13">
        <v>26</v>
      </c>
      <c r="BS111" s="13">
        <v>20</v>
      </c>
      <c r="BT111" s="13">
        <v>29</v>
      </c>
      <c r="BU111" s="13">
        <v>27</v>
      </c>
      <c r="BV111" s="13">
        <v>15</v>
      </c>
      <c r="BW111" s="13">
        <v>25</v>
      </c>
      <c r="BX111" s="13">
        <v>20</v>
      </c>
      <c r="BY111" s="13">
        <v>26</v>
      </c>
      <c r="BZ111" s="13">
        <v>32</v>
      </c>
      <c r="CA111" s="13">
        <v>16</v>
      </c>
      <c r="CB111" s="13">
        <v>23</v>
      </c>
      <c r="CC111" s="13">
        <v>21</v>
      </c>
      <c r="CD111" s="13">
        <v>36</v>
      </c>
      <c r="CE111" s="13">
        <v>20</v>
      </c>
      <c r="CF111" s="13">
        <v>31</v>
      </c>
      <c r="CG111" s="13">
        <v>30</v>
      </c>
      <c r="CH111" s="13">
        <v>17</v>
      </c>
      <c r="CI111" s="13">
        <v>29</v>
      </c>
      <c r="CJ111" s="13">
        <v>25</v>
      </c>
      <c r="CK111" s="13">
        <v>22</v>
      </c>
      <c r="CL111" s="13">
        <v>18</v>
      </c>
      <c r="CM111" s="13">
        <v>21</v>
      </c>
      <c r="CN111" s="13">
        <v>24</v>
      </c>
      <c r="CO111" s="13">
        <v>20</v>
      </c>
      <c r="CP111" s="13">
        <v>17</v>
      </c>
      <c r="CQ111" s="13">
        <v>15</v>
      </c>
      <c r="CR111" s="13">
        <v>28</v>
      </c>
      <c r="CS111" s="13">
        <v>21</v>
      </c>
      <c r="CT111" s="13">
        <v>17</v>
      </c>
      <c r="CU111" s="13">
        <v>18</v>
      </c>
      <c r="CV111" s="13">
        <v>15</v>
      </c>
      <c r="CW111" s="13">
        <v>12</v>
      </c>
      <c r="CX111" s="13">
        <v>14</v>
      </c>
      <c r="CY111" s="13">
        <v>16</v>
      </c>
      <c r="CZ111" s="13">
        <v>10</v>
      </c>
      <c r="DA111" s="13">
        <v>15</v>
      </c>
      <c r="DB111" s="13">
        <v>8</v>
      </c>
      <c r="DC111" s="13">
        <v>14</v>
      </c>
      <c r="DD111" s="13">
        <v>10</v>
      </c>
      <c r="DE111" s="13">
        <v>8</v>
      </c>
      <c r="DF111" s="13">
        <v>11</v>
      </c>
      <c r="DG111" s="13">
        <v>9</v>
      </c>
      <c r="DH111" s="13">
        <v>10</v>
      </c>
      <c r="DI111" s="13">
        <v>9</v>
      </c>
      <c r="DJ111" s="13">
        <v>12</v>
      </c>
      <c r="DK111" s="13">
        <v>6</v>
      </c>
      <c r="DL111" s="13">
        <v>9</v>
      </c>
      <c r="DM111" s="13">
        <v>10</v>
      </c>
      <c r="DN111" s="13">
        <v>9</v>
      </c>
      <c r="DO111" s="13">
        <v>7</v>
      </c>
      <c r="DP111" s="13">
        <v>6</v>
      </c>
      <c r="DQ111" s="13">
        <v>7</v>
      </c>
      <c r="DR111" s="13">
        <v>8</v>
      </c>
      <c r="DS111" s="13">
        <v>9</v>
      </c>
      <c r="DT111" s="13">
        <v>7</v>
      </c>
      <c r="DU111" s="13">
        <v>4</v>
      </c>
      <c r="DV111" s="13">
        <v>6</v>
      </c>
      <c r="DW111" s="13">
        <v>3</v>
      </c>
      <c r="DX111" s="13">
        <v>1</v>
      </c>
      <c r="DY111" s="13">
        <v>7</v>
      </c>
      <c r="DZ111" s="13">
        <v>2</v>
      </c>
      <c r="EA111" s="13">
        <v>2</v>
      </c>
      <c r="EB111" s="13">
        <v>4</v>
      </c>
      <c r="EC111" s="13">
        <v>6</v>
      </c>
      <c r="ED111" s="13">
        <v>2</v>
      </c>
      <c r="EE111" s="13">
        <v>2</v>
      </c>
      <c r="EF111" s="13">
        <v>5</v>
      </c>
      <c r="EG111" s="13">
        <v>2</v>
      </c>
      <c r="EH111" s="13">
        <v>5</v>
      </c>
      <c r="EI111" s="13">
        <v>4</v>
      </c>
      <c r="EJ111" s="13">
        <v>2</v>
      </c>
      <c r="EK111" s="13">
        <v>2</v>
      </c>
      <c r="EL111" s="13">
        <v>3</v>
      </c>
      <c r="EM111" s="13"/>
      <c r="EN111" s="13"/>
      <c r="EO111" s="13">
        <v>2</v>
      </c>
      <c r="EP111" s="13"/>
      <c r="EQ111" s="13"/>
      <c r="ER111" s="13"/>
      <c r="ES111" s="13"/>
      <c r="ET111" s="13"/>
      <c r="EU111" s="13"/>
      <c r="EV111" s="13"/>
      <c r="EW111" s="13"/>
      <c r="EX111" s="13"/>
      <c r="EY111" s="13"/>
      <c r="EZ111" s="13"/>
      <c r="FA111" s="60">
        <v>1128</v>
      </c>
      <c r="FB111" s="13">
        <v>1128</v>
      </c>
      <c r="FC111" s="16" t="s">
        <v>119</v>
      </c>
      <c r="FD111" s="13"/>
      <c r="FE111" s="13">
        <v>1</v>
      </c>
      <c r="FF111" s="13"/>
      <c r="FG111" s="13"/>
      <c r="FH111" s="13">
        <v>3</v>
      </c>
      <c r="FI111" s="13"/>
      <c r="FJ111" s="13">
        <v>1</v>
      </c>
      <c r="FK111" s="13"/>
      <c r="FL111" s="13">
        <v>2</v>
      </c>
      <c r="FM111" s="13">
        <v>2</v>
      </c>
      <c r="FN111" s="13">
        <v>1</v>
      </c>
      <c r="FO111" s="13">
        <v>1</v>
      </c>
      <c r="FP111" s="13">
        <v>3</v>
      </c>
      <c r="FQ111" s="13">
        <v>3</v>
      </c>
      <c r="FR111" s="13">
        <v>2</v>
      </c>
      <c r="FS111" s="13">
        <v>5</v>
      </c>
      <c r="FT111" s="13">
        <v>8</v>
      </c>
      <c r="FU111" s="13">
        <v>3</v>
      </c>
      <c r="FV111" s="13">
        <v>7</v>
      </c>
      <c r="FW111" s="13">
        <v>12</v>
      </c>
      <c r="FX111" s="13">
        <v>10</v>
      </c>
      <c r="FY111" s="13">
        <v>10</v>
      </c>
      <c r="FZ111" s="13">
        <v>9</v>
      </c>
      <c r="GA111" s="13">
        <v>13</v>
      </c>
      <c r="GB111" s="13">
        <v>18</v>
      </c>
      <c r="GC111" s="13">
        <v>13</v>
      </c>
      <c r="GD111" s="13">
        <v>26</v>
      </c>
      <c r="GE111" s="13">
        <v>18</v>
      </c>
      <c r="GF111" s="13">
        <v>20</v>
      </c>
      <c r="GG111" s="13">
        <v>29</v>
      </c>
      <c r="GH111" s="13">
        <v>17</v>
      </c>
      <c r="GI111" s="13">
        <v>25</v>
      </c>
      <c r="GJ111" s="13">
        <v>22</v>
      </c>
      <c r="GK111" s="13">
        <v>19</v>
      </c>
      <c r="GL111" s="13">
        <v>19</v>
      </c>
      <c r="GM111" s="13">
        <v>17</v>
      </c>
      <c r="GN111" s="13">
        <v>18</v>
      </c>
      <c r="GO111" s="13">
        <v>22</v>
      </c>
      <c r="GP111" s="13">
        <v>16</v>
      </c>
      <c r="GQ111" s="13">
        <v>24</v>
      </c>
      <c r="GR111" s="13">
        <v>14</v>
      </c>
      <c r="GS111" s="13">
        <v>24</v>
      </c>
      <c r="GT111" s="13">
        <v>17</v>
      </c>
      <c r="GU111" s="13">
        <v>16</v>
      </c>
      <c r="GV111" s="13">
        <v>19</v>
      </c>
      <c r="GW111" s="13">
        <v>21</v>
      </c>
      <c r="GX111" s="13">
        <v>21</v>
      </c>
      <c r="GY111" s="13">
        <v>10</v>
      </c>
      <c r="GZ111" s="13">
        <v>12</v>
      </c>
      <c r="HA111" s="13">
        <v>12</v>
      </c>
      <c r="HB111" s="13">
        <v>15</v>
      </c>
      <c r="HC111" s="13">
        <v>11</v>
      </c>
      <c r="HD111" s="13">
        <v>13</v>
      </c>
      <c r="HE111" s="13">
        <v>16</v>
      </c>
      <c r="HF111" s="13">
        <v>11</v>
      </c>
      <c r="HG111" s="13">
        <v>13</v>
      </c>
      <c r="HH111" s="13">
        <v>14</v>
      </c>
      <c r="HI111" s="13">
        <v>14</v>
      </c>
      <c r="HJ111" s="13">
        <v>14</v>
      </c>
      <c r="HK111" s="13">
        <v>12</v>
      </c>
      <c r="HL111" s="13">
        <v>11</v>
      </c>
      <c r="HM111" s="13">
        <v>12</v>
      </c>
      <c r="HN111" s="13">
        <v>7</v>
      </c>
      <c r="HO111" s="13">
        <v>17</v>
      </c>
      <c r="HP111" s="13">
        <v>14</v>
      </c>
      <c r="HQ111" s="13">
        <v>12</v>
      </c>
      <c r="HR111" s="13">
        <v>14</v>
      </c>
      <c r="HS111" s="13">
        <v>11</v>
      </c>
      <c r="HT111" s="13">
        <v>11</v>
      </c>
      <c r="HU111" s="13">
        <v>8</v>
      </c>
      <c r="HV111" s="13">
        <v>13</v>
      </c>
      <c r="HW111" s="13">
        <v>6</v>
      </c>
      <c r="HX111" s="13">
        <v>7</v>
      </c>
      <c r="HY111" s="13">
        <v>5</v>
      </c>
      <c r="HZ111" s="13">
        <v>7</v>
      </c>
      <c r="IA111" s="13">
        <v>7</v>
      </c>
      <c r="IB111" s="13">
        <v>8</v>
      </c>
      <c r="IC111" s="13">
        <v>5</v>
      </c>
      <c r="ID111" s="13">
        <v>7</v>
      </c>
      <c r="IE111" s="13">
        <v>4</v>
      </c>
      <c r="IF111" s="13">
        <v>6</v>
      </c>
      <c r="IG111" s="13">
        <v>3</v>
      </c>
      <c r="IH111" s="13">
        <v>2</v>
      </c>
      <c r="II111" s="13">
        <v>5</v>
      </c>
      <c r="IJ111" s="13">
        <v>4</v>
      </c>
      <c r="IK111" s="13">
        <v>3</v>
      </c>
      <c r="IL111" s="13">
        <v>2</v>
      </c>
      <c r="IM111" s="13">
        <v>2</v>
      </c>
      <c r="IN111" s="13">
        <v>4</v>
      </c>
      <c r="IO111" s="13">
        <v>3</v>
      </c>
      <c r="IP111" s="13">
        <v>1</v>
      </c>
      <c r="IQ111" s="13"/>
      <c r="IR111" s="13">
        <v>1</v>
      </c>
      <c r="IS111" s="13">
        <v>1</v>
      </c>
      <c r="IT111" s="13"/>
      <c r="IU111" s="13"/>
      <c r="IV111" s="13"/>
      <c r="IW111" s="13"/>
      <c r="IX111" s="13"/>
      <c r="IY111" s="13"/>
      <c r="IZ111" s="13"/>
      <c r="JA111" s="13"/>
      <c r="JB111" s="13"/>
      <c r="JC111" s="13"/>
      <c r="JD111" s="13"/>
      <c r="JE111" s="13"/>
      <c r="JF111" s="60">
        <v>941</v>
      </c>
      <c r="JG111" s="13"/>
      <c r="JH111" s="13"/>
      <c r="JI111" s="13"/>
      <c r="JJ111" s="13"/>
      <c r="JK111" s="13"/>
      <c r="JL111" s="13"/>
      <c r="JM111" s="13"/>
      <c r="JN111" s="13"/>
      <c r="JO111" s="13"/>
      <c r="JP111" s="13"/>
      <c r="JQ111" s="13"/>
      <c r="JR111" s="13"/>
      <c r="JS111" s="13"/>
      <c r="JT111" s="13"/>
      <c r="JU111" s="13"/>
      <c r="JV111" s="13"/>
      <c r="JW111" s="13"/>
      <c r="JX111" s="13"/>
      <c r="JY111" s="13"/>
      <c r="JZ111" s="13"/>
      <c r="KA111" s="13"/>
      <c r="KB111" s="13"/>
      <c r="KC111" s="13"/>
      <c r="KD111" s="13"/>
      <c r="KE111" s="13"/>
      <c r="KF111" s="13"/>
      <c r="KG111" s="13"/>
      <c r="KH111" s="13">
        <v>1</v>
      </c>
      <c r="KI111" s="13"/>
      <c r="KJ111" s="13"/>
      <c r="KK111" s="13">
        <v>1</v>
      </c>
      <c r="KL111" s="13"/>
      <c r="KM111" s="13">
        <v>1</v>
      </c>
      <c r="KN111" s="13">
        <v>1</v>
      </c>
      <c r="KO111" s="13">
        <v>2</v>
      </c>
      <c r="KP111" s="13"/>
      <c r="KQ111" s="13"/>
      <c r="KR111" s="13">
        <v>1</v>
      </c>
      <c r="KS111" s="13"/>
      <c r="KT111" s="13">
        <v>1</v>
      </c>
      <c r="KU111" s="13">
        <v>1</v>
      </c>
      <c r="KV111" s="13"/>
      <c r="KW111" s="13"/>
      <c r="KX111" s="13"/>
      <c r="KY111" s="13"/>
      <c r="KZ111" s="13"/>
      <c r="LA111" s="13"/>
      <c r="LB111" s="13"/>
      <c r="LC111" s="13"/>
      <c r="LD111" s="13"/>
      <c r="LE111" s="13">
        <v>1</v>
      </c>
      <c r="LF111" s="13">
        <v>1</v>
      </c>
      <c r="LG111" s="13"/>
      <c r="LH111" s="13">
        <v>3</v>
      </c>
      <c r="LI111" s="13"/>
      <c r="LJ111" s="13"/>
      <c r="LK111" s="13">
        <v>1</v>
      </c>
      <c r="LL111" s="13"/>
      <c r="LM111" s="13"/>
      <c r="LN111" s="13"/>
      <c r="LO111" s="13"/>
      <c r="LP111" s="13"/>
      <c r="LQ111" s="13"/>
      <c r="LR111" s="13"/>
      <c r="LS111" s="13"/>
      <c r="LT111" s="13"/>
      <c r="LU111" s="13"/>
      <c r="LV111" s="13"/>
      <c r="LW111" s="13"/>
      <c r="LX111" s="13"/>
      <c r="LY111" s="13"/>
      <c r="LZ111" s="13"/>
      <c r="MA111" s="13"/>
      <c r="MB111" s="13"/>
      <c r="MC111" s="13"/>
      <c r="MD111" s="13">
        <v>1</v>
      </c>
      <c r="ME111" s="13"/>
      <c r="MF111" s="13"/>
      <c r="MG111" s="13"/>
      <c r="MH111" s="13"/>
      <c r="MI111" s="13"/>
      <c r="MJ111" s="13"/>
      <c r="MK111" s="13"/>
      <c r="ML111" s="13"/>
      <c r="MM111" s="13">
        <v>2</v>
      </c>
      <c r="MN111" s="13"/>
      <c r="MO111" s="13"/>
      <c r="MP111" s="13">
        <v>1</v>
      </c>
      <c r="MQ111" s="13">
        <v>2</v>
      </c>
      <c r="MR111" s="13"/>
      <c r="MS111" s="13">
        <v>2</v>
      </c>
      <c r="MT111" s="13"/>
      <c r="MU111" s="13"/>
      <c r="MV111" s="13"/>
      <c r="MW111" s="13"/>
      <c r="MX111" s="13"/>
      <c r="MY111" s="13"/>
      <c r="MZ111" s="13">
        <v>1</v>
      </c>
      <c r="NA111" s="13"/>
      <c r="NB111" s="13"/>
      <c r="NC111" s="13"/>
      <c r="ND111" s="13"/>
      <c r="NE111" s="13"/>
      <c r="NF111" s="13"/>
      <c r="NG111" s="13"/>
      <c r="NH111" s="13"/>
      <c r="NI111" s="13"/>
      <c r="NJ111" s="60">
        <v>24</v>
      </c>
      <c r="NK111" s="13">
        <v>965</v>
      </c>
      <c r="NL111" s="448"/>
      <c r="NM111" s="448"/>
      <c r="NN111" s="448"/>
    </row>
    <row r="112" spans="1:378">
      <c r="A112" s="8" t="s">
        <v>209</v>
      </c>
      <c r="B112" s="281">
        <f t="shared" si="129"/>
        <v>10</v>
      </c>
      <c r="C112" s="281">
        <f t="shared" si="130"/>
        <v>4</v>
      </c>
      <c r="D112" s="281">
        <f t="shared" si="131"/>
        <v>21</v>
      </c>
      <c r="E112" s="281">
        <f t="shared" si="132"/>
        <v>22</v>
      </c>
      <c r="F112" s="281">
        <f t="shared" si="133"/>
        <v>47</v>
      </c>
      <c r="G112" s="281">
        <f t="shared" si="134"/>
        <v>55</v>
      </c>
      <c r="H112" s="281">
        <f t="shared" si="135"/>
        <v>52</v>
      </c>
      <c r="I112" s="281">
        <f t="shared" si="136"/>
        <v>58</v>
      </c>
      <c r="J112" s="281">
        <f t="shared" si="137"/>
        <v>44</v>
      </c>
      <c r="K112" s="281">
        <f t="shared" si="138"/>
        <v>51</v>
      </c>
      <c r="L112" s="281">
        <f t="shared" si="139"/>
        <v>27</v>
      </c>
      <c r="M112" s="281">
        <f t="shared" si="140"/>
        <v>36</v>
      </c>
      <c r="N112" s="281">
        <f t="shared" si="141"/>
        <v>23</v>
      </c>
      <c r="O112" s="281">
        <f t="shared" si="142"/>
        <v>22</v>
      </c>
      <c r="P112" s="281">
        <f t="shared" si="143"/>
        <v>24</v>
      </c>
      <c r="Q112" s="281">
        <f t="shared" si="144"/>
        <v>23</v>
      </c>
      <c r="R112" s="281">
        <f t="shared" si="145"/>
        <v>8</v>
      </c>
      <c r="S112" s="281">
        <f t="shared" si="146"/>
        <v>11</v>
      </c>
      <c r="T112" s="281">
        <f t="shared" si="147"/>
        <v>5</v>
      </c>
      <c r="U112" s="281">
        <f t="shared" si="148"/>
        <v>14</v>
      </c>
      <c r="W112" s="16" t="s">
        <v>120</v>
      </c>
      <c r="X112" s="764">
        <f t="shared" si="150"/>
        <v>540</v>
      </c>
      <c r="Y112" s="764">
        <f t="shared" si="151"/>
        <v>442</v>
      </c>
      <c r="Z112" s="764">
        <f t="shared" si="152"/>
        <v>1264</v>
      </c>
      <c r="AA112" s="764">
        <f t="shared" si="153"/>
        <v>1215</v>
      </c>
      <c r="AB112" s="764">
        <f t="shared" si="154"/>
        <v>4172</v>
      </c>
      <c r="AC112" s="764">
        <f t="shared" si="155"/>
        <v>3940</v>
      </c>
      <c r="AD112" s="764">
        <f t="shared" si="156"/>
        <v>5143</v>
      </c>
      <c r="AE112" s="764">
        <f t="shared" si="157"/>
        <v>4496</v>
      </c>
      <c r="AF112" s="764">
        <f t="shared" si="158"/>
        <v>4292</v>
      </c>
      <c r="AG112" s="764">
        <f t="shared" si="159"/>
        <v>3918</v>
      </c>
      <c r="AH112" s="764">
        <f t="shared" si="160"/>
        <v>2889</v>
      </c>
      <c r="AI112" s="764">
        <f t="shared" si="161"/>
        <v>2777</v>
      </c>
      <c r="AJ112" s="764">
        <f t="shared" si="162"/>
        <v>1592</v>
      </c>
      <c r="AK112" s="764">
        <f t="shared" si="163"/>
        <v>1494</v>
      </c>
      <c r="AL112" s="764">
        <f t="shared" si="164"/>
        <v>834</v>
      </c>
      <c r="AM112" s="764">
        <f t="shared" si="165"/>
        <v>776</v>
      </c>
      <c r="AN112" s="764">
        <f t="shared" si="166"/>
        <v>255</v>
      </c>
      <c r="AO112" s="764">
        <f t="shared" si="167"/>
        <v>477</v>
      </c>
      <c r="AP112" s="764">
        <f t="shared" si="168"/>
        <v>49</v>
      </c>
      <c r="AQ112" s="764">
        <f t="shared" si="169"/>
        <v>182</v>
      </c>
      <c r="AR112" s="764">
        <f t="shared" si="149"/>
        <v>580</v>
      </c>
      <c r="AT112" s="16" t="s">
        <v>120</v>
      </c>
      <c r="AU112" s="13">
        <v>24</v>
      </c>
      <c r="AV112" s="13">
        <v>69</v>
      </c>
      <c r="AW112" s="13">
        <v>59</v>
      </c>
      <c r="AX112" s="13">
        <v>54</v>
      </c>
      <c r="AY112" s="13">
        <v>42</v>
      </c>
      <c r="AZ112" s="13">
        <v>33</v>
      </c>
      <c r="BA112" s="13">
        <v>44</v>
      </c>
      <c r="BB112" s="13">
        <v>40</v>
      </c>
      <c r="BC112" s="13">
        <v>43</v>
      </c>
      <c r="BD112" s="13">
        <v>34</v>
      </c>
      <c r="BE112" s="13">
        <v>39</v>
      </c>
      <c r="BF112" s="13">
        <v>57</v>
      </c>
      <c r="BG112" s="13">
        <v>52</v>
      </c>
      <c r="BH112" s="13">
        <v>54</v>
      </c>
      <c r="BI112" s="13">
        <v>89</v>
      </c>
      <c r="BJ112" s="13">
        <v>124</v>
      </c>
      <c r="BK112" s="13">
        <v>159</v>
      </c>
      <c r="BL112" s="13">
        <v>191</v>
      </c>
      <c r="BM112" s="13">
        <v>213</v>
      </c>
      <c r="BN112" s="13">
        <v>237</v>
      </c>
      <c r="BO112" s="13">
        <v>257</v>
      </c>
      <c r="BP112" s="13">
        <v>309</v>
      </c>
      <c r="BQ112" s="13">
        <v>330</v>
      </c>
      <c r="BR112" s="13">
        <v>343</v>
      </c>
      <c r="BS112" s="13">
        <v>424</v>
      </c>
      <c r="BT112" s="13">
        <v>415</v>
      </c>
      <c r="BU112" s="13">
        <v>445</v>
      </c>
      <c r="BV112" s="13">
        <v>435</v>
      </c>
      <c r="BW112" s="13">
        <v>501</v>
      </c>
      <c r="BX112" s="13">
        <v>481</v>
      </c>
      <c r="BY112" s="13">
        <v>501</v>
      </c>
      <c r="BZ112" s="13">
        <v>453</v>
      </c>
      <c r="CA112" s="13">
        <v>471</v>
      </c>
      <c r="CB112" s="13">
        <v>474</v>
      </c>
      <c r="CC112" s="13">
        <v>408</v>
      </c>
      <c r="CD112" s="13">
        <v>450</v>
      </c>
      <c r="CE112" s="13">
        <v>411</v>
      </c>
      <c r="CF112" s="13">
        <v>433</v>
      </c>
      <c r="CG112" s="13">
        <v>422</v>
      </c>
      <c r="CH112" s="13">
        <v>473</v>
      </c>
      <c r="CI112" s="13">
        <v>438</v>
      </c>
      <c r="CJ112" s="13">
        <v>458</v>
      </c>
      <c r="CK112" s="13">
        <v>443</v>
      </c>
      <c r="CL112" s="13">
        <v>445</v>
      </c>
      <c r="CM112" s="13">
        <v>397</v>
      </c>
      <c r="CN112" s="13">
        <v>341</v>
      </c>
      <c r="CO112" s="13">
        <v>351</v>
      </c>
      <c r="CP112" s="13">
        <v>335</v>
      </c>
      <c r="CQ112" s="13">
        <v>345</v>
      </c>
      <c r="CR112" s="13">
        <v>365</v>
      </c>
      <c r="CS112" s="13">
        <v>323</v>
      </c>
      <c r="CT112" s="13">
        <v>339</v>
      </c>
      <c r="CU112" s="13">
        <v>298</v>
      </c>
      <c r="CV112" s="13">
        <v>296</v>
      </c>
      <c r="CW112" s="13">
        <v>290</v>
      </c>
      <c r="CX112" s="13">
        <v>282</v>
      </c>
      <c r="CY112" s="13">
        <v>244</v>
      </c>
      <c r="CZ112" s="13">
        <v>228</v>
      </c>
      <c r="DA112" s="13">
        <v>259</v>
      </c>
      <c r="DB112" s="13">
        <v>218</v>
      </c>
      <c r="DC112" s="13">
        <v>202</v>
      </c>
      <c r="DD112" s="13">
        <v>193</v>
      </c>
      <c r="DE112" s="13">
        <v>158</v>
      </c>
      <c r="DF112" s="13">
        <v>167</v>
      </c>
      <c r="DG112" s="13">
        <v>163</v>
      </c>
      <c r="DH112" s="13">
        <v>139</v>
      </c>
      <c r="DI112" s="13">
        <v>133</v>
      </c>
      <c r="DJ112" s="13">
        <v>127</v>
      </c>
      <c r="DK112" s="13">
        <v>100</v>
      </c>
      <c r="DL112" s="13">
        <v>112</v>
      </c>
      <c r="DM112" s="13">
        <v>97</v>
      </c>
      <c r="DN112" s="13">
        <v>89</v>
      </c>
      <c r="DO112" s="13">
        <v>100</v>
      </c>
      <c r="DP112" s="13">
        <v>87</v>
      </c>
      <c r="DQ112" s="13">
        <v>80</v>
      </c>
      <c r="DR112" s="13">
        <v>82</v>
      </c>
      <c r="DS112" s="13">
        <v>60</v>
      </c>
      <c r="DT112" s="13">
        <v>75</v>
      </c>
      <c r="DU112" s="13">
        <v>57</v>
      </c>
      <c r="DV112" s="13">
        <v>49</v>
      </c>
      <c r="DW112" s="13">
        <v>54</v>
      </c>
      <c r="DX112" s="13">
        <v>77</v>
      </c>
      <c r="DY112" s="13">
        <v>39</v>
      </c>
      <c r="DZ112" s="13">
        <v>46</v>
      </c>
      <c r="EA112" s="13">
        <v>47</v>
      </c>
      <c r="EB112" s="13">
        <v>40</v>
      </c>
      <c r="EC112" s="13">
        <v>44</v>
      </c>
      <c r="ED112" s="13">
        <v>49</v>
      </c>
      <c r="EE112" s="13">
        <v>38</v>
      </c>
      <c r="EF112" s="13">
        <v>43</v>
      </c>
      <c r="EG112" s="13">
        <v>32</v>
      </c>
      <c r="EH112" s="13">
        <v>35</v>
      </c>
      <c r="EI112" s="13">
        <v>29</v>
      </c>
      <c r="EJ112" s="13">
        <v>23</v>
      </c>
      <c r="EK112" s="13">
        <v>13</v>
      </c>
      <c r="EL112" s="13">
        <v>12</v>
      </c>
      <c r="EM112" s="13">
        <v>13</v>
      </c>
      <c r="EN112" s="13">
        <v>11</v>
      </c>
      <c r="EO112" s="13">
        <v>7</v>
      </c>
      <c r="EP112" s="13">
        <v>5</v>
      </c>
      <c r="EQ112" s="13"/>
      <c r="ER112" s="13">
        <v>1</v>
      </c>
      <c r="ES112" s="13"/>
      <c r="ET112" s="13"/>
      <c r="EU112" s="13"/>
      <c r="EV112" s="13"/>
      <c r="EW112" s="13">
        <v>1</v>
      </c>
      <c r="EX112" s="13"/>
      <c r="EY112" s="13"/>
      <c r="EZ112" s="13">
        <v>1</v>
      </c>
      <c r="FA112" s="60">
        <v>19718</v>
      </c>
      <c r="FB112" s="13">
        <v>19718</v>
      </c>
      <c r="FC112" s="16" t="s">
        <v>120</v>
      </c>
      <c r="FD112" s="13">
        <v>37</v>
      </c>
      <c r="FE112" s="13">
        <v>90</v>
      </c>
      <c r="FF112" s="13">
        <v>88</v>
      </c>
      <c r="FG112" s="13">
        <v>50</v>
      </c>
      <c r="FH112" s="13">
        <v>44</v>
      </c>
      <c r="FI112" s="13">
        <v>35</v>
      </c>
      <c r="FJ112" s="13">
        <v>51</v>
      </c>
      <c r="FK112" s="13">
        <v>41</v>
      </c>
      <c r="FL112" s="13">
        <v>46</v>
      </c>
      <c r="FM112" s="13">
        <v>58</v>
      </c>
      <c r="FN112" s="13">
        <v>41</v>
      </c>
      <c r="FO112" s="13">
        <v>53</v>
      </c>
      <c r="FP112" s="13">
        <v>45</v>
      </c>
      <c r="FQ112" s="13">
        <v>62</v>
      </c>
      <c r="FR112" s="13">
        <v>94</v>
      </c>
      <c r="FS112" s="13">
        <v>92</v>
      </c>
      <c r="FT112" s="13">
        <v>142</v>
      </c>
      <c r="FU112" s="13">
        <v>200</v>
      </c>
      <c r="FV112" s="13">
        <v>264</v>
      </c>
      <c r="FW112" s="13">
        <v>271</v>
      </c>
      <c r="FX112" s="13">
        <v>287</v>
      </c>
      <c r="FY112" s="13">
        <v>304</v>
      </c>
      <c r="FZ112" s="13">
        <v>293</v>
      </c>
      <c r="GA112" s="13">
        <v>376</v>
      </c>
      <c r="GB112" s="13">
        <v>405</v>
      </c>
      <c r="GC112" s="13">
        <v>440</v>
      </c>
      <c r="GD112" s="13">
        <v>479</v>
      </c>
      <c r="GE112" s="13">
        <v>499</v>
      </c>
      <c r="GF112" s="13">
        <v>549</v>
      </c>
      <c r="GG112" s="13">
        <v>540</v>
      </c>
      <c r="GH112" s="13">
        <v>523</v>
      </c>
      <c r="GI112" s="13">
        <v>557</v>
      </c>
      <c r="GJ112" s="13">
        <v>539</v>
      </c>
      <c r="GK112" s="13">
        <v>535</v>
      </c>
      <c r="GL112" s="13">
        <v>508</v>
      </c>
      <c r="GM112" s="13">
        <v>503</v>
      </c>
      <c r="GN112" s="13">
        <v>488</v>
      </c>
      <c r="GO112" s="13">
        <v>468</v>
      </c>
      <c r="GP112" s="13">
        <v>503</v>
      </c>
      <c r="GQ112" s="13">
        <v>519</v>
      </c>
      <c r="GR112" s="13">
        <v>521</v>
      </c>
      <c r="GS112" s="13">
        <v>504</v>
      </c>
      <c r="GT112" s="13">
        <v>468</v>
      </c>
      <c r="GU112" s="13">
        <v>484</v>
      </c>
      <c r="GV112" s="13">
        <v>441</v>
      </c>
      <c r="GW112" s="13">
        <v>425</v>
      </c>
      <c r="GX112" s="13">
        <v>373</v>
      </c>
      <c r="GY112" s="13">
        <v>357</v>
      </c>
      <c r="GZ112" s="13">
        <v>365</v>
      </c>
      <c r="HA112" s="13">
        <v>354</v>
      </c>
      <c r="HB112" s="13">
        <v>360</v>
      </c>
      <c r="HC112" s="13">
        <v>290</v>
      </c>
      <c r="HD112" s="13">
        <v>309</v>
      </c>
      <c r="HE112" s="13">
        <v>312</v>
      </c>
      <c r="HF112" s="13">
        <v>299</v>
      </c>
      <c r="HG112" s="13">
        <v>269</v>
      </c>
      <c r="HH112" s="13">
        <v>265</v>
      </c>
      <c r="HI112" s="13">
        <v>272</v>
      </c>
      <c r="HJ112" s="13">
        <v>271</v>
      </c>
      <c r="HK112" s="13">
        <v>242</v>
      </c>
      <c r="HL112" s="13">
        <v>196</v>
      </c>
      <c r="HM112" s="13">
        <v>187</v>
      </c>
      <c r="HN112" s="13">
        <v>174</v>
      </c>
      <c r="HO112" s="13">
        <v>193</v>
      </c>
      <c r="HP112" s="13">
        <v>170</v>
      </c>
      <c r="HQ112" s="13">
        <v>150</v>
      </c>
      <c r="HR112" s="13">
        <v>153</v>
      </c>
      <c r="HS112" s="13">
        <v>133</v>
      </c>
      <c r="HT112" s="13">
        <v>123</v>
      </c>
      <c r="HU112" s="13">
        <v>113</v>
      </c>
      <c r="HV112" s="13">
        <v>107</v>
      </c>
      <c r="HW112" s="13">
        <v>126</v>
      </c>
      <c r="HX112" s="13">
        <v>92</v>
      </c>
      <c r="HY112" s="13">
        <v>101</v>
      </c>
      <c r="HZ112" s="13">
        <v>100</v>
      </c>
      <c r="IA112" s="13">
        <v>65</v>
      </c>
      <c r="IB112" s="13">
        <v>63</v>
      </c>
      <c r="IC112" s="13">
        <v>76</v>
      </c>
      <c r="ID112" s="13">
        <v>53</v>
      </c>
      <c r="IE112" s="13">
        <v>51</v>
      </c>
      <c r="IF112" s="13">
        <v>45</v>
      </c>
      <c r="IG112" s="13">
        <v>42</v>
      </c>
      <c r="IH112" s="13">
        <v>23</v>
      </c>
      <c r="II112" s="13">
        <v>22</v>
      </c>
      <c r="IJ112" s="13">
        <v>30</v>
      </c>
      <c r="IK112" s="13">
        <v>22</v>
      </c>
      <c r="IL112" s="13">
        <v>29</v>
      </c>
      <c r="IM112" s="13">
        <v>14</v>
      </c>
      <c r="IN112" s="13">
        <v>16</v>
      </c>
      <c r="IO112" s="13">
        <v>12</v>
      </c>
      <c r="IP112" s="13">
        <v>15</v>
      </c>
      <c r="IQ112" s="13">
        <v>13</v>
      </c>
      <c r="IR112" s="13">
        <v>4</v>
      </c>
      <c r="IS112" s="13">
        <v>4</v>
      </c>
      <c r="IT112" s="13">
        <v>5</v>
      </c>
      <c r="IU112" s="13">
        <v>3</v>
      </c>
      <c r="IV112" s="13">
        <v>2</v>
      </c>
      <c r="IW112" s="13">
        <v>2</v>
      </c>
      <c r="IX112" s="13">
        <v>1</v>
      </c>
      <c r="IY112" s="13"/>
      <c r="IZ112" s="13"/>
      <c r="JA112" s="13"/>
      <c r="JB112" s="13"/>
      <c r="JC112" s="13"/>
      <c r="JD112" s="13"/>
      <c r="JE112" s="13">
        <v>1</v>
      </c>
      <c r="JF112" s="60">
        <v>21031</v>
      </c>
      <c r="JG112" s="13">
        <v>46</v>
      </c>
      <c r="JH112" s="13">
        <v>19</v>
      </c>
      <c r="JI112" s="13"/>
      <c r="JJ112" s="13">
        <v>3</v>
      </c>
      <c r="JK112" s="13">
        <v>5</v>
      </c>
      <c r="JL112" s="13"/>
      <c r="JM112" s="13">
        <v>1</v>
      </c>
      <c r="JN112" s="13">
        <v>2</v>
      </c>
      <c r="JO112" s="13">
        <v>2</v>
      </c>
      <c r="JP112" s="13">
        <v>4</v>
      </c>
      <c r="JQ112" s="13">
        <v>4</v>
      </c>
      <c r="JR112" s="13">
        <v>1</v>
      </c>
      <c r="JS112" s="13">
        <v>11</v>
      </c>
      <c r="JT112" s="13">
        <v>3</v>
      </c>
      <c r="JU112" s="13">
        <v>5</v>
      </c>
      <c r="JV112" s="13">
        <v>6</v>
      </c>
      <c r="JW112" s="13">
        <v>4</v>
      </c>
      <c r="JX112" s="13">
        <v>8</v>
      </c>
      <c r="JY112" s="13">
        <v>4</v>
      </c>
      <c r="JZ112" s="13">
        <v>17</v>
      </c>
      <c r="KA112" s="13">
        <v>15</v>
      </c>
      <c r="KB112" s="13">
        <v>12</v>
      </c>
      <c r="KC112" s="13">
        <v>11</v>
      </c>
      <c r="KD112" s="13">
        <v>6</v>
      </c>
      <c r="KE112" s="13">
        <v>12</v>
      </c>
      <c r="KF112" s="13">
        <v>9</v>
      </c>
      <c r="KG112" s="13">
        <v>8</v>
      </c>
      <c r="KH112" s="13">
        <v>7</v>
      </c>
      <c r="KI112" s="13">
        <v>6</v>
      </c>
      <c r="KJ112" s="13">
        <v>6</v>
      </c>
      <c r="KK112" s="13">
        <v>10</v>
      </c>
      <c r="KL112" s="13">
        <v>10</v>
      </c>
      <c r="KM112" s="13">
        <v>13</v>
      </c>
      <c r="KN112" s="13">
        <v>10</v>
      </c>
      <c r="KO112" s="13">
        <v>5</v>
      </c>
      <c r="KP112" s="13">
        <v>8</v>
      </c>
      <c r="KQ112" s="13">
        <v>9</v>
      </c>
      <c r="KR112" s="13">
        <v>7</v>
      </c>
      <c r="KS112" s="13">
        <v>11</v>
      </c>
      <c r="KT112" s="13">
        <v>4</v>
      </c>
      <c r="KU112" s="13">
        <v>6</v>
      </c>
      <c r="KV112" s="13">
        <v>6</v>
      </c>
      <c r="KW112" s="13">
        <v>3</v>
      </c>
      <c r="KX112" s="13">
        <v>7</v>
      </c>
      <c r="KY112" s="13">
        <v>12</v>
      </c>
      <c r="KZ112" s="13">
        <v>3</v>
      </c>
      <c r="LA112" s="13">
        <v>7</v>
      </c>
      <c r="LB112" s="13">
        <v>8</v>
      </c>
      <c r="LC112" s="13">
        <v>10</v>
      </c>
      <c r="LD112" s="13">
        <v>3</v>
      </c>
      <c r="LE112" s="13">
        <v>4</v>
      </c>
      <c r="LF112" s="13">
        <v>8</v>
      </c>
      <c r="LG112" s="13">
        <v>8</v>
      </c>
      <c r="LH112" s="13">
        <v>6</v>
      </c>
      <c r="LI112" s="13">
        <v>9</v>
      </c>
      <c r="LJ112" s="13">
        <v>4</v>
      </c>
      <c r="LK112" s="13">
        <v>5</v>
      </c>
      <c r="LL112" s="13">
        <v>5</v>
      </c>
      <c r="LM112" s="13">
        <v>6</v>
      </c>
      <c r="LN112" s="13">
        <v>5</v>
      </c>
      <c r="LO112" s="13">
        <v>5</v>
      </c>
      <c r="LP112" s="13">
        <v>4</v>
      </c>
      <c r="LQ112" s="13">
        <v>2</v>
      </c>
      <c r="LR112" s="13">
        <v>3</v>
      </c>
      <c r="LS112" s="13">
        <v>6</v>
      </c>
      <c r="LT112" s="13">
        <v>5</v>
      </c>
      <c r="LU112" s="13">
        <v>7</v>
      </c>
      <c r="LV112" s="13">
        <v>4</v>
      </c>
      <c r="LW112" s="13">
        <v>1</v>
      </c>
      <c r="LX112" s="13">
        <v>4</v>
      </c>
      <c r="LY112" s="13">
        <v>2</v>
      </c>
      <c r="LZ112" s="13">
        <v>7</v>
      </c>
      <c r="MA112" s="13">
        <v>1</v>
      </c>
      <c r="MB112" s="13">
        <v>1</v>
      </c>
      <c r="MC112" s="13">
        <v>7</v>
      </c>
      <c r="MD112" s="13">
        <v>4</v>
      </c>
      <c r="ME112" s="13">
        <v>3</v>
      </c>
      <c r="MF112" s="13">
        <v>4</v>
      </c>
      <c r="MG112" s="13">
        <v>4</v>
      </c>
      <c r="MH112" s="13">
        <v>1</v>
      </c>
      <c r="MI112" s="13">
        <v>2</v>
      </c>
      <c r="MJ112" s="13">
        <v>3</v>
      </c>
      <c r="MK112" s="13">
        <v>2</v>
      </c>
      <c r="ML112" s="13">
        <v>5</v>
      </c>
      <c r="MM112" s="13">
        <v>2</v>
      </c>
      <c r="MN112" s="13">
        <v>1</v>
      </c>
      <c r="MO112" s="13">
        <v>5</v>
      </c>
      <c r="MP112" s="13">
        <v>1</v>
      </c>
      <c r="MQ112" s="13">
        <v>6</v>
      </c>
      <c r="MR112" s="13">
        <v>4</v>
      </c>
      <c r="MS112" s="13">
        <v>2</v>
      </c>
      <c r="MT112" s="13">
        <v>6</v>
      </c>
      <c r="MU112" s="13"/>
      <c r="MV112" s="13"/>
      <c r="MW112" s="13">
        <v>3</v>
      </c>
      <c r="MX112" s="13">
        <v>3</v>
      </c>
      <c r="MY112" s="13">
        <v>1</v>
      </c>
      <c r="MZ112" s="13">
        <v>1</v>
      </c>
      <c r="NA112" s="13">
        <v>1</v>
      </c>
      <c r="NB112" s="13">
        <v>2</v>
      </c>
      <c r="NC112" s="13">
        <v>2</v>
      </c>
      <c r="ND112" s="13"/>
      <c r="NE112" s="13"/>
      <c r="NF112" s="13"/>
      <c r="NG112" s="13"/>
      <c r="NH112" s="13"/>
      <c r="NI112" s="13">
        <v>2</v>
      </c>
      <c r="NJ112" s="60">
        <v>578</v>
      </c>
      <c r="NK112" s="13">
        <v>21609</v>
      </c>
      <c r="NL112" s="448"/>
      <c r="NM112" s="448"/>
      <c r="NN112" s="448"/>
    </row>
    <row r="113" spans="1:378">
      <c r="A113" s="9" t="s">
        <v>124</v>
      </c>
      <c r="B113" s="281">
        <f t="shared" si="129"/>
        <v>328</v>
      </c>
      <c r="C113" s="281">
        <f t="shared" si="130"/>
        <v>292</v>
      </c>
      <c r="D113" s="281">
        <f t="shared" si="131"/>
        <v>629</v>
      </c>
      <c r="E113" s="281">
        <f t="shared" si="132"/>
        <v>731</v>
      </c>
      <c r="F113" s="281">
        <f t="shared" si="133"/>
        <v>2682</v>
      </c>
      <c r="G113" s="281">
        <f t="shared" si="134"/>
        <v>2541</v>
      </c>
      <c r="H113" s="281">
        <f t="shared" si="135"/>
        <v>3046</v>
      </c>
      <c r="I113" s="281">
        <f t="shared" si="136"/>
        <v>2706</v>
      </c>
      <c r="J113" s="281">
        <f t="shared" si="137"/>
        <v>2327</v>
      </c>
      <c r="K113" s="281">
        <f t="shared" si="138"/>
        <v>2203</v>
      </c>
      <c r="L113" s="281">
        <f t="shared" si="139"/>
        <v>1588</v>
      </c>
      <c r="M113" s="281">
        <f t="shared" si="140"/>
        <v>1499</v>
      </c>
      <c r="N113" s="281">
        <f t="shared" si="141"/>
        <v>859</v>
      </c>
      <c r="O113" s="281">
        <f t="shared" si="142"/>
        <v>687</v>
      </c>
      <c r="P113" s="281">
        <f t="shared" si="143"/>
        <v>419</v>
      </c>
      <c r="Q113" s="281">
        <f t="shared" si="144"/>
        <v>324</v>
      </c>
      <c r="R113" s="281">
        <f t="shared" si="145"/>
        <v>131</v>
      </c>
      <c r="S113" s="281">
        <f t="shared" si="146"/>
        <v>156</v>
      </c>
      <c r="T113" s="281">
        <f t="shared" si="147"/>
        <v>13</v>
      </c>
      <c r="U113" s="281">
        <f t="shared" si="148"/>
        <v>36</v>
      </c>
      <c r="W113" s="16" t="s">
        <v>208</v>
      </c>
      <c r="X113" s="764">
        <f t="shared" si="150"/>
        <v>171</v>
      </c>
      <c r="Y113" s="764">
        <f t="shared" si="151"/>
        <v>154</v>
      </c>
      <c r="Z113" s="764">
        <f t="shared" si="152"/>
        <v>334</v>
      </c>
      <c r="AA113" s="764">
        <f t="shared" si="153"/>
        <v>334</v>
      </c>
      <c r="AB113" s="764">
        <f t="shared" si="154"/>
        <v>938</v>
      </c>
      <c r="AC113" s="764">
        <f t="shared" si="155"/>
        <v>899</v>
      </c>
      <c r="AD113" s="764">
        <f t="shared" si="156"/>
        <v>986</v>
      </c>
      <c r="AE113" s="764">
        <f t="shared" si="157"/>
        <v>939</v>
      </c>
      <c r="AF113" s="764">
        <f t="shared" si="158"/>
        <v>840</v>
      </c>
      <c r="AG113" s="764">
        <f t="shared" si="159"/>
        <v>861</v>
      </c>
      <c r="AH113" s="764">
        <f t="shared" si="160"/>
        <v>653</v>
      </c>
      <c r="AI113" s="764">
        <f t="shared" si="161"/>
        <v>636</v>
      </c>
      <c r="AJ113" s="764">
        <f t="shared" si="162"/>
        <v>395</v>
      </c>
      <c r="AK113" s="764">
        <f t="shared" si="163"/>
        <v>318</v>
      </c>
      <c r="AL113" s="764">
        <f t="shared" si="164"/>
        <v>213</v>
      </c>
      <c r="AM113" s="764">
        <f t="shared" si="165"/>
        <v>177</v>
      </c>
      <c r="AN113" s="764">
        <f t="shared" si="166"/>
        <v>78</v>
      </c>
      <c r="AO113" s="764">
        <f t="shared" si="167"/>
        <v>120</v>
      </c>
      <c r="AP113" s="764">
        <f t="shared" si="168"/>
        <v>19</v>
      </c>
      <c r="AQ113" s="764">
        <f t="shared" si="169"/>
        <v>38</v>
      </c>
      <c r="AR113" s="764">
        <f t="shared" si="149"/>
        <v>175</v>
      </c>
      <c r="AT113" s="16" t="s">
        <v>208</v>
      </c>
      <c r="AU113" s="13">
        <v>2</v>
      </c>
      <c r="AV113" s="13">
        <v>18</v>
      </c>
      <c r="AW113" s="13">
        <v>18</v>
      </c>
      <c r="AX113" s="13">
        <v>28</v>
      </c>
      <c r="AY113" s="13">
        <v>14</v>
      </c>
      <c r="AZ113" s="13">
        <v>11</v>
      </c>
      <c r="BA113" s="13">
        <v>11</v>
      </c>
      <c r="BB113" s="13">
        <v>18</v>
      </c>
      <c r="BC113" s="13">
        <v>13</v>
      </c>
      <c r="BD113" s="13">
        <v>21</v>
      </c>
      <c r="BE113" s="13">
        <v>13</v>
      </c>
      <c r="BF113" s="13">
        <v>14</v>
      </c>
      <c r="BG113" s="13">
        <v>14</v>
      </c>
      <c r="BH113" s="13">
        <v>15</v>
      </c>
      <c r="BI113" s="13">
        <v>25</v>
      </c>
      <c r="BJ113" s="13">
        <v>34</v>
      </c>
      <c r="BK113" s="13">
        <v>43</v>
      </c>
      <c r="BL113" s="13">
        <v>38</v>
      </c>
      <c r="BM113" s="13">
        <v>67</v>
      </c>
      <c r="BN113" s="13">
        <v>71</v>
      </c>
      <c r="BO113" s="13">
        <v>74</v>
      </c>
      <c r="BP113" s="13">
        <v>62</v>
      </c>
      <c r="BQ113" s="13">
        <v>78</v>
      </c>
      <c r="BR113" s="13">
        <v>95</v>
      </c>
      <c r="BS113" s="13">
        <v>81</v>
      </c>
      <c r="BT113" s="13">
        <v>88</v>
      </c>
      <c r="BU113" s="13">
        <v>114</v>
      </c>
      <c r="BV113" s="13">
        <v>104</v>
      </c>
      <c r="BW113" s="13">
        <v>103</v>
      </c>
      <c r="BX113" s="13">
        <v>100</v>
      </c>
      <c r="BY113" s="13">
        <v>115</v>
      </c>
      <c r="BZ113" s="13">
        <v>93</v>
      </c>
      <c r="CA113" s="13">
        <v>102</v>
      </c>
      <c r="CB113" s="13">
        <v>99</v>
      </c>
      <c r="CC113" s="13">
        <v>87</v>
      </c>
      <c r="CD113" s="13">
        <v>92</v>
      </c>
      <c r="CE113" s="13">
        <v>84</v>
      </c>
      <c r="CF113" s="13">
        <v>84</v>
      </c>
      <c r="CG113" s="13">
        <v>81</v>
      </c>
      <c r="CH113" s="13">
        <v>102</v>
      </c>
      <c r="CI113" s="13">
        <v>99</v>
      </c>
      <c r="CJ113" s="13">
        <v>83</v>
      </c>
      <c r="CK113" s="13">
        <v>98</v>
      </c>
      <c r="CL113" s="13">
        <v>95</v>
      </c>
      <c r="CM113" s="13">
        <v>85</v>
      </c>
      <c r="CN113" s="13">
        <v>82</v>
      </c>
      <c r="CO113" s="13">
        <v>81</v>
      </c>
      <c r="CP113" s="13">
        <v>82</v>
      </c>
      <c r="CQ113" s="13">
        <v>83</v>
      </c>
      <c r="CR113" s="13">
        <v>73</v>
      </c>
      <c r="CS113" s="13">
        <v>93</v>
      </c>
      <c r="CT113" s="13">
        <v>57</v>
      </c>
      <c r="CU113" s="13">
        <v>69</v>
      </c>
      <c r="CV113" s="13">
        <v>76</v>
      </c>
      <c r="CW113" s="13">
        <v>58</v>
      </c>
      <c r="CX113" s="13">
        <v>64</v>
      </c>
      <c r="CY113" s="13">
        <v>49</v>
      </c>
      <c r="CZ113" s="13">
        <v>61</v>
      </c>
      <c r="DA113" s="13">
        <v>66</v>
      </c>
      <c r="DB113" s="13">
        <v>43</v>
      </c>
      <c r="DC113" s="13">
        <v>45</v>
      </c>
      <c r="DD113" s="13">
        <v>36</v>
      </c>
      <c r="DE113" s="13">
        <v>29</v>
      </c>
      <c r="DF113" s="13">
        <v>39</v>
      </c>
      <c r="DG113" s="13">
        <v>35</v>
      </c>
      <c r="DH113" s="13">
        <v>33</v>
      </c>
      <c r="DI113" s="13">
        <v>23</v>
      </c>
      <c r="DJ113" s="13">
        <v>31</v>
      </c>
      <c r="DK113" s="13">
        <v>24</v>
      </c>
      <c r="DL113" s="13">
        <v>23</v>
      </c>
      <c r="DM113" s="13">
        <v>19</v>
      </c>
      <c r="DN113" s="13">
        <v>20</v>
      </c>
      <c r="DO113" s="13">
        <v>20</v>
      </c>
      <c r="DP113" s="13">
        <v>21</v>
      </c>
      <c r="DQ113" s="13">
        <v>14</v>
      </c>
      <c r="DR113" s="13">
        <v>18</v>
      </c>
      <c r="DS113" s="13">
        <v>21</v>
      </c>
      <c r="DT113" s="13">
        <v>18</v>
      </c>
      <c r="DU113" s="13">
        <v>14</v>
      </c>
      <c r="DV113" s="13">
        <v>12</v>
      </c>
      <c r="DW113" s="13">
        <v>17</v>
      </c>
      <c r="DX113" s="13">
        <v>13</v>
      </c>
      <c r="DY113" s="13">
        <v>13</v>
      </c>
      <c r="DZ113" s="13">
        <v>19</v>
      </c>
      <c r="EA113" s="13">
        <v>17</v>
      </c>
      <c r="EB113" s="13">
        <v>10</v>
      </c>
      <c r="EC113" s="13">
        <v>9</v>
      </c>
      <c r="ED113" s="13">
        <v>7</v>
      </c>
      <c r="EE113" s="13">
        <v>8</v>
      </c>
      <c r="EF113" s="13">
        <v>7</v>
      </c>
      <c r="EG113" s="13">
        <v>14</v>
      </c>
      <c r="EH113" s="13">
        <v>5</v>
      </c>
      <c r="EI113" s="13">
        <v>5</v>
      </c>
      <c r="EJ113" s="13">
        <v>3</v>
      </c>
      <c r="EK113" s="13">
        <v>1</v>
      </c>
      <c r="EL113" s="13">
        <v>4</v>
      </c>
      <c r="EM113" s="13"/>
      <c r="EN113" s="13">
        <v>1</v>
      </c>
      <c r="EO113" s="13">
        <v>1</v>
      </c>
      <c r="EP113" s="13">
        <v>1</v>
      </c>
      <c r="EQ113" s="13">
        <v>1</v>
      </c>
      <c r="ER113" s="13">
        <v>2</v>
      </c>
      <c r="ES113" s="13"/>
      <c r="ET113" s="13"/>
      <c r="EU113" s="13"/>
      <c r="EV113" s="13"/>
      <c r="EW113" s="13"/>
      <c r="EX113" s="13"/>
      <c r="EY113" s="13"/>
      <c r="EZ113" s="13"/>
      <c r="FA113" s="60">
        <v>4476</v>
      </c>
      <c r="FB113" s="13">
        <v>4476</v>
      </c>
      <c r="FC113" s="16" t="s">
        <v>208</v>
      </c>
      <c r="FD113" s="13">
        <v>5</v>
      </c>
      <c r="FE113" s="13">
        <v>41</v>
      </c>
      <c r="FF113" s="13">
        <v>23</v>
      </c>
      <c r="FG113" s="13">
        <v>18</v>
      </c>
      <c r="FH113" s="13">
        <v>23</v>
      </c>
      <c r="FI113" s="13">
        <v>15</v>
      </c>
      <c r="FJ113" s="13">
        <v>9</v>
      </c>
      <c r="FK113" s="13">
        <v>15</v>
      </c>
      <c r="FL113" s="13">
        <v>11</v>
      </c>
      <c r="FM113" s="13">
        <v>11</v>
      </c>
      <c r="FN113" s="13">
        <v>15</v>
      </c>
      <c r="FO113" s="13">
        <v>12</v>
      </c>
      <c r="FP113" s="13">
        <v>17</v>
      </c>
      <c r="FQ113" s="13">
        <v>31</v>
      </c>
      <c r="FR113" s="13">
        <v>22</v>
      </c>
      <c r="FS113" s="13">
        <v>24</v>
      </c>
      <c r="FT113" s="13">
        <v>25</v>
      </c>
      <c r="FU113" s="13">
        <v>61</v>
      </c>
      <c r="FV113" s="13">
        <v>62</v>
      </c>
      <c r="FW113" s="13">
        <v>65</v>
      </c>
      <c r="FX113" s="13">
        <v>74</v>
      </c>
      <c r="FY113" s="13">
        <v>78</v>
      </c>
      <c r="FZ113" s="13">
        <v>89</v>
      </c>
      <c r="GA113" s="13">
        <v>84</v>
      </c>
      <c r="GB113" s="13">
        <v>92</v>
      </c>
      <c r="GC113" s="13">
        <v>88</v>
      </c>
      <c r="GD113" s="13">
        <v>89</v>
      </c>
      <c r="GE113" s="13">
        <v>113</v>
      </c>
      <c r="GF113" s="13">
        <v>114</v>
      </c>
      <c r="GG113" s="13">
        <v>117</v>
      </c>
      <c r="GH113" s="13">
        <v>124</v>
      </c>
      <c r="GI113" s="13">
        <v>91</v>
      </c>
      <c r="GJ113" s="13">
        <v>99</v>
      </c>
      <c r="GK113" s="13">
        <v>106</v>
      </c>
      <c r="GL113" s="13">
        <v>111</v>
      </c>
      <c r="GM113" s="13">
        <v>103</v>
      </c>
      <c r="GN113" s="13">
        <v>77</v>
      </c>
      <c r="GO113" s="13">
        <v>83</v>
      </c>
      <c r="GP113" s="13">
        <v>99</v>
      </c>
      <c r="GQ113" s="13">
        <v>93</v>
      </c>
      <c r="GR113" s="13">
        <v>80</v>
      </c>
      <c r="GS113" s="13">
        <v>104</v>
      </c>
      <c r="GT113" s="13">
        <v>80</v>
      </c>
      <c r="GU113" s="13">
        <v>90</v>
      </c>
      <c r="GV113" s="13">
        <v>78</v>
      </c>
      <c r="GW113" s="13">
        <v>84</v>
      </c>
      <c r="GX113" s="13">
        <v>88</v>
      </c>
      <c r="GY113" s="13">
        <v>75</v>
      </c>
      <c r="GZ113" s="13">
        <v>81</v>
      </c>
      <c r="HA113" s="13">
        <v>80</v>
      </c>
      <c r="HB113" s="13">
        <v>70</v>
      </c>
      <c r="HC113" s="13">
        <v>65</v>
      </c>
      <c r="HD113" s="13">
        <v>54</v>
      </c>
      <c r="HE113" s="13">
        <v>59</v>
      </c>
      <c r="HF113" s="13">
        <v>83</v>
      </c>
      <c r="HG113" s="13">
        <v>76</v>
      </c>
      <c r="HH113" s="13">
        <v>75</v>
      </c>
      <c r="HI113" s="13">
        <v>56</v>
      </c>
      <c r="HJ113" s="13">
        <v>65</v>
      </c>
      <c r="HK113" s="13">
        <v>50</v>
      </c>
      <c r="HL113" s="13">
        <v>46</v>
      </c>
      <c r="HM113" s="13">
        <v>47</v>
      </c>
      <c r="HN113" s="13">
        <v>39</v>
      </c>
      <c r="HO113" s="13">
        <v>51</v>
      </c>
      <c r="HP113" s="13">
        <v>43</v>
      </c>
      <c r="HQ113" s="13">
        <v>35</v>
      </c>
      <c r="HR113" s="13">
        <v>38</v>
      </c>
      <c r="HS113" s="13">
        <v>39</v>
      </c>
      <c r="HT113" s="13">
        <v>24</v>
      </c>
      <c r="HU113" s="13">
        <v>33</v>
      </c>
      <c r="HV113" s="13">
        <v>28</v>
      </c>
      <c r="HW113" s="13">
        <v>23</v>
      </c>
      <c r="HX113" s="13">
        <v>29</v>
      </c>
      <c r="HY113" s="13">
        <v>20</v>
      </c>
      <c r="HZ113" s="13">
        <v>23</v>
      </c>
      <c r="IA113" s="13">
        <v>23</v>
      </c>
      <c r="IB113" s="13">
        <v>23</v>
      </c>
      <c r="IC113" s="13">
        <v>10</v>
      </c>
      <c r="ID113" s="13">
        <v>16</v>
      </c>
      <c r="IE113" s="13">
        <v>18</v>
      </c>
      <c r="IF113" s="13">
        <v>15</v>
      </c>
      <c r="IG113" s="13">
        <v>18</v>
      </c>
      <c r="IH113" s="13">
        <v>4</v>
      </c>
      <c r="II113" s="13">
        <v>6</v>
      </c>
      <c r="IJ113" s="13">
        <v>7</v>
      </c>
      <c r="IK113" s="13">
        <v>8</v>
      </c>
      <c r="IL113" s="13">
        <v>5</v>
      </c>
      <c r="IM113" s="13">
        <v>7</v>
      </c>
      <c r="IN113" s="13">
        <v>5</v>
      </c>
      <c r="IO113" s="13">
        <v>3</v>
      </c>
      <c r="IP113" s="13">
        <v>3</v>
      </c>
      <c r="IQ113" s="13">
        <v>3</v>
      </c>
      <c r="IR113" s="13">
        <v>4</v>
      </c>
      <c r="IS113" s="13">
        <v>4</v>
      </c>
      <c r="IT113" s="13">
        <v>1</v>
      </c>
      <c r="IU113" s="13">
        <v>1</v>
      </c>
      <c r="IV113" s="13">
        <v>1</v>
      </c>
      <c r="IW113" s="13"/>
      <c r="IX113" s="13"/>
      <c r="IY113" s="13"/>
      <c r="IZ113" s="13">
        <v>1</v>
      </c>
      <c r="JA113" s="13"/>
      <c r="JB113" s="13">
        <v>1</v>
      </c>
      <c r="JC113" s="13"/>
      <c r="JD113" s="13"/>
      <c r="JE113" s="13"/>
      <c r="JF113" s="60">
        <v>4627</v>
      </c>
      <c r="JG113" s="13">
        <v>8</v>
      </c>
      <c r="JH113" s="13">
        <v>8</v>
      </c>
      <c r="JI113" s="13">
        <v>1</v>
      </c>
      <c r="JJ113" s="13"/>
      <c r="JK113" s="13"/>
      <c r="JL113" s="13">
        <v>3</v>
      </c>
      <c r="JM113" s="13">
        <v>4</v>
      </c>
      <c r="JN113" s="13">
        <v>2</v>
      </c>
      <c r="JO113" s="13">
        <v>3</v>
      </c>
      <c r="JP113" s="13">
        <v>1</v>
      </c>
      <c r="JQ113" s="13">
        <v>1</v>
      </c>
      <c r="JR113" s="13"/>
      <c r="JS113" s="13">
        <v>2</v>
      </c>
      <c r="JT113" s="13">
        <v>2</v>
      </c>
      <c r="JU113" s="13">
        <v>2</v>
      </c>
      <c r="JV113" s="13">
        <v>3</v>
      </c>
      <c r="JW113" s="13"/>
      <c r="JX113" s="13">
        <v>1</v>
      </c>
      <c r="JY113" s="13"/>
      <c r="JZ113" s="13">
        <v>3</v>
      </c>
      <c r="KA113" s="13">
        <v>2</v>
      </c>
      <c r="KB113" s="13">
        <v>1</v>
      </c>
      <c r="KC113" s="13">
        <v>2</v>
      </c>
      <c r="KD113" s="13">
        <v>5</v>
      </c>
      <c r="KE113" s="13">
        <v>3</v>
      </c>
      <c r="KF113" s="13">
        <v>2</v>
      </c>
      <c r="KG113" s="13"/>
      <c r="KH113" s="13">
        <v>3</v>
      </c>
      <c r="KI113" s="13">
        <v>1</v>
      </c>
      <c r="KJ113" s="13">
        <v>1</v>
      </c>
      <c r="KK113" s="13">
        <v>6</v>
      </c>
      <c r="KL113" s="13">
        <v>2</v>
      </c>
      <c r="KM113" s="13">
        <v>6</v>
      </c>
      <c r="KN113" s="13">
        <v>3</v>
      </c>
      <c r="KO113" s="13">
        <v>2</v>
      </c>
      <c r="KP113" s="13"/>
      <c r="KQ113" s="13">
        <v>6</v>
      </c>
      <c r="KR113" s="13"/>
      <c r="KS113" s="13">
        <v>1</v>
      </c>
      <c r="KT113" s="13">
        <v>1</v>
      </c>
      <c r="KU113" s="13"/>
      <c r="KV113" s="13">
        <v>3</v>
      </c>
      <c r="KW113" s="13">
        <v>3</v>
      </c>
      <c r="KX113" s="13">
        <v>1</v>
      </c>
      <c r="KY113" s="13">
        <v>3</v>
      </c>
      <c r="KZ113" s="13">
        <v>1</v>
      </c>
      <c r="LA113" s="13">
        <v>3</v>
      </c>
      <c r="LB113" s="13">
        <v>1</v>
      </c>
      <c r="LC113" s="13">
        <v>2</v>
      </c>
      <c r="LD113" s="13">
        <v>4</v>
      </c>
      <c r="LE113" s="13"/>
      <c r="LF113" s="13">
        <v>1</v>
      </c>
      <c r="LG113" s="13">
        <v>2</v>
      </c>
      <c r="LH113" s="13">
        <v>3</v>
      </c>
      <c r="LI113" s="13">
        <v>1</v>
      </c>
      <c r="LJ113" s="13"/>
      <c r="LK113" s="13"/>
      <c r="LL113" s="13">
        <v>2</v>
      </c>
      <c r="LM113" s="13">
        <v>1</v>
      </c>
      <c r="LN113" s="13"/>
      <c r="LO113" s="13">
        <v>2</v>
      </c>
      <c r="LP113" s="13">
        <v>2</v>
      </c>
      <c r="LQ113" s="13"/>
      <c r="LR113" s="13">
        <v>2</v>
      </c>
      <c r="LS113" s="13"/>
      <c r="LT113" s="13"/>
      <c r="LU113" s="13"/>
      <c r="LV113" s="13"/>
      <c r="LW113" s="13"/>
      <c r="LX113" s="13"/>
      <c r="LY113" s="13"/>
      <c r="LZ113" s="13"/>
      <c r="MA113" s="13">
        <v>2</v>
      </c>
      <c r="MB113" s="13">
        <v>1</v>
      </c>
      <c r="MC113" s="13">
        <v>1</v>
      </c>
      <c r="MD113" s="13"/>
      <c r="ME113" s="13">
        <v>3</v>
      </c>
      <c r="MF113" s="13"/>
      <c r="MG113" s="13">
        <v>2</v>
      </c>
      <c r="MH113" s="13"/>
      <c r="MI113" s="13"/>
      <c r="MJ113" s="13">
        <v>2</v>
      </c>
      <c r="MK113" s="13">
        <v>3</v>
      </c>
      <c r="ML113" s="13">
        <v>3</v>
      </c>
      <c r="MM113" s="13">
        <v>3</v>
      </c>
      <c r="MN113" s="13">
        <v>1</v>
      </c>
      <c r="MO113" s="13"/>
      <c r="MP113" s="13">
        <v>2</v>
      </c>
      <c r="MQ113" s="13">
        <v>2</v>
      </c>
      <c r="MR113" s="13">
        <v>3</v>
      </c>
      <c r="MS113" s="13">
        <v>3</v>
      </c>
      <c r="MT113" s="13">
        <v>3</v>
      </c>
      <c r="MU113" s="13">
        <v>2</v>
      </c>
      <c r="MV113" s="13">
        <v>5</v>
      </c>
      <c r="MW113" s="13">
        <v>1</v>
      </c>
      <c r="MX113" s="13"/>
      <c r="MY113" s="13">
        <v>1</v>
      </c>
      <c r="MZ113" s="13">
        <v>2</v>
      </c>
      <c r="NA113" s="13"/>
      <c r="NB113" s="13"/>
      <c r="NC113" s="13"/>
      <c r="ND113" s="13">
        <v>1</v>
      </c>
      <c r="NE113" s="13"/>
      <c r="NF113" s="13"/>
      <c r="NG113" s="13"/>
      <c r="NH113" s="13"/>
      <c r="NI113" s="13">
        <v>1</v>
      </c>
      <c r="NJ113" s="60">
        <v>175</v>
      </c>
      <c r="NK113" s="13">
        <v>4802</v>
      </c>
      <c r="NL113" s="448"/>
      <c r="NM113" s="448"/>
      <c r="NN113" s="448"/>
    </row>
    <row r="114" spans="1:378">
      <c r="A114" s="8" t="s">
        <v>125</v>
      </c>
      <c r="B114" s="281">
        <f t="shared" si="129"/>
        <v>7</v>
      </c>
      <c r="C114" s="281">
        <f t="shared" si="130"/>
        <v>10</v>
      </c>
      <c r="D114" s="281">
        <f t="shared" si="131"/>
        <v>35</v>
      </c>
      <c r="E114" s="281">
        <f t="shared" si="132"/>
        <v>33</v>
      </c>
      <c r="F114" s="281">
        <f t="shared" si="133"/>
        <v>171</v>
      </c>
      <c r="G114" s="281">
        <f t="shared" si="134"/>
        <v>142</v>
      </c>
      <c r="H114" s="281">
        <f t="shared" si="135"/>
        <v>189</v>
      </c>
      <c r="I114" s="281">
        <f t="shared" si="136"/>
        <v>167</v>
      </c>
      <c r="J114" s="281">
        <f t="shared" si="137"/>
        <v>168</v>
      </c>
      <c r="K114" s="281">
        <f t="shared" si="138"/>
        <v>144</v>
      </c>
      <c r="L114" s="281">
        <f t="shared" si="139"/>
        <v>90</v>
      </c>
      <c r="M114" s="281">
        <f t="shared" si="140"/>
        <v>104</v>
      </c>
      <c r="N114" s="281">
        <f t="shared" si="141"/>
        <v>75</v>
      </c>
      <c r="O114" s="281">
        <f t="shared" si="142"/>
        <v>55</v>
      </c>
      <c r="P114" s="281">
        <f t="shared" si="143"/>
        <v>48</v>
      </c>
      <c r="Q114" s="281">
        <f t="shared" si="144"/>
        <v>32</v>
      </c>
      <c r="R114" s="281">
        <f t="shared" si="145"/>
        <v>15</v>
      </c>
      <c r="S114" s="281">
        <f t="shared" si="146"/>
        <v>20</v>
      </c>
      <c r="T114" s="281">
        <f t="shared" si="147"/>
        <v>3</v>
      </c>
      <c r="U114" s="281">
        <f t="shared" si="148"/>
        <v>9</v>
      </c>
      <c r="W114" s="16" t="s">
        <v>122</v>
      </c>
      <c r="X114" s="764">
        <f t="shared" si="150"/>
        <v>17</v>
      </c>
      <c r="Y114" s="764">
        <f t="shared" si="151"/>
        <v>21</v>
      </c>
      <c r="Z114" s="764">
        <f t="shared" si="152"/>
        <v>36</v>
      </c>
      <c r="AA114" s="764">
        <f t="shared" si="153"/>
        <v>55</v>
      </c>
      <c r="AB114" s="764">
        <f t="shared" si="154"/>
        <v>112</v>
      </c>
      <c r="AC114" s="764">
        <f t="shared" si="155"/>
        <v>119</v>
      </c>
      <c r="AD114" s="764">
        <f t="shared" si="156"/>
        <v>116</v>
      </c>
      <c r="AE114" s="764">
        <f t="shared" si="157"/>
        <v>126</v>
      </c>
      <c r="AF114" s="764">
        <f t="shared" si="158"/>
        <v>106</v>
      </c>
      <c r="AG114" s="764">
        <f t="shared" si="159"/>
        <v>106</v>
      </c>
      <c r="AH114" s="764">
        <f t="shared" si="160"/>
        <v>65</v>
      </c>
      <c r="AI114" s="764">
        <f t="shared" si="161"/>
        <v>58</v>
      </c>
      <c r="AJ114" s="764">
        <f t="shared" si="162"/>
        <v>29</v>
      </c>
      <c r="AK114" s="764">
        <f t="shared" si="163"/>
        <v>39</v>
      </c>
      <c r="AL114" s="764">
        <f t="shared" si="164"/>
        <v>14</v>
      </c>
      <c r="AM114" s="764">
        <f t="shared" si="165"/>
        <v>19</v>
      </c>
      <c r="AN114" s="764">
        <f t="shared" si="166"/>
        <v>9</v>
      </c>
      <c r="AO114" s="764">
        <f t="shared" si="167"/>
        <v>5</v>
      </c>
      <c r="AP114" s="764">
        <f t="shared" si="168"/>
        <v>0</v>
      </c>
      <c r="AQ114" s="764">
        <f t="shared" si="169"/>
        <v>5</v>
      </c>
      <c r="AR114" s="764">
        <f t="shared" si="149"/>
        <v>8</v>
      </c>
      <c r="AT114" s="16" t="s">
        <v>122</v>
      </c>
      <c r="AU114" s="13">
        <v>1</v>
      </c>
      <c r="AV114" s="13">
        <v>2</v>
      </c>
      <c r="AW114" s="13">
        <v>2</v>
      </c>
      <c r="AX114" s="13">
        <v>2</v>
      </c>
      <c r="AY114" s="13">
        <v>1</v>
      </c>
      <c r="AZ114" s="13">
        <v>2</v>
      </c>
      <c r="BA114" s="13">
        <v>2</v>
      </c>
      <c r="BB114" s="13">
        <v>1</v>
      </c>
      <c r="BC114" s="13">
        <v>8</v>
      </c>
      <c r="BD114" s="13"/>
      <c r="BE114" s="13">
        <v>4</v>
      </c>
      <c r="BF114" s="13">
        <v>2</v>
      </c>
      <c r="BG114" s="13">
        <v>3</v>
      </c>
      <c r="BH114" s="13">
        <v>3</v>
      </c>
      <c r="BI114" s="13">
        <v>8</v>
      </c>
      <c r="BJ114" s="13">
        <v>4</v>
      </c>
      <c r="BK114" s="13">
        <v>7</v>
      </c>
      <c r="BL114" s="13">
        <v>7</v>
      </c>
      <c r="BM114" s="13">
        <v>6</v>
      </c>
      <c r="BN114" s="13">
        <v>11</v>
      </c>
      <c r="BO114" s="13">
        <v>14</v>
      </c>
      <c r="BP114" s="13">
        <v>5</v>
      </c>
      <c r="BQ114" s="13">
        <v>7</v>
      </c>
      <c r="BR114" s="13">
        <v>13</v>
      </c>
      <c r="BS114" s="13">
        <v>18</v>
      </c>
      <c r="BT114" s="13">
        <v>23</v>
      </c>
      <c r="BU114" s="13">
        <v>4</v>
      </c>
      <c r="BV114" s="13">
        <v>10</v>
      </c>
      <c r="BW114" s="13">
        <v>19</v>
      </c>
      <c r="BX114" s="13">
        <v>6</v>
      </c>
      <c r="BY114" s="13">
        <v>13</v>
      </c>
      <c r="BZ114" s="13">
        <v>14</v>
      </c>
      <c r="CA114" s="13">
        <v>14</v>
      </c>
      <c r="CB114" s="13">
        <v>22</v>
      </c>
      <c r="CC114" s="13">
        <v>4</v>
      </c>
      <c r="CD114" s="13">
        <v>8</v>
      </c>
      <c r="CE114" s="13">
        <v>19</v>
      </c>
      <c r="CF114" s="13">
        <v>8</v>
      </c>
      <c r="CG114" s="13">
        <v>11</v>
      </c>
      <c r="CH114" s="13">
        <v>13</v>
      </c>
      <c r="CI114" s="13">
        <v>11</v>
      </c>
      <c r="CJ114" s="13">
        <v>11</v>
      </c>
      <c r="CK114" s="13">
        <v>12</v>
      </c>
      <c r="CL114" s="13">
        <v>9</v>
      </c>
      <c r="CM114" s="13">
        <v>12</v>
      </c>
      <c r="CN114" s="13">
        <v>13</v>
      </c>
      <c r="CO114" s="13">
        <v>12</v>
      </c>
      <c r="CP114" s="13">
        <v>9</v>
      </c>
      <c r="CQ114" s="13">
        <v>2</v>
      </c>
      <c r="CR114" s="13">
        <v>15</v>
      </c>
      <c r="CS114" s="13">
        <v>13</v>
      </c>
      <c r="CT114" s="13">
        <v>3</v>
      </c>
      <c r="CU114" s="13">
        <v>4</v>
      </c>
      <c r="CV114" s="13">
        <v>13</v>
      </c>
      <c r="CW114" s="13">
        <v>4</v>
      </c>
      <c r="CX114" s="13">
        <v>7</v>
      </c>
      <c r="CY114" s="13">
        <v>5</v>
      </c>
      <c r="CZ114" s="13">
        <v>2</v>
      </c>
      <c r="DA114" s="13">
        <v>3</v>
      </c>
      <c r="DB114" s="13">
        <v>4</v>
      </c>
      <c r="DC114" s="13">
        <v>2</v>
      </c>
      <c r="DD114" s="13">
        <v>2</v>
      </c>
      <c r="DE114" s="13">
        <v>6</v>
      </c>
      <c r="DF114" s="13">
        <v>5</v>
      </c>
      <c r="DG114" s="13">
        <v>6</v>
      </c>
      <c r="DH114" s="13">
        <v>3</v>
      </c>
      <c r="DI114" s="13">
        <v>6</v>
      </c>
      <c r="DJ114" s="13">
        <v>4</v>
      </c>
      <c r="DK114" s="13">
        <v>3</v>
      </c>
      <c r="DL114" s="13">
        <v>2</v>
      </c>
      <c r="DM114" s="13">
        <v>3</v>
      </c>
      <c r="DN114" s="13">
        <v>3</v>
      </c>
      <c r="DO114" s="13">
        <v>1</v>
      </c>
      <c r="DP114" s="13">
        <v>2</v>
      </c>
      <c r="DQ114" s="13">
        <v>1</v>
      </c>
      <c r="DR114" s="13">
        <v>3</v>
      </c>
      <c r="DS114" s="13">
        <v>2</v>
      </c>
      <c r="DT114" s="13">
        <v>1</v>
      </c>
      <c r="DU114" s="13">
        <v>3</v>
      </c>
      <c r="DV114" s="13"/>
      <c r="DW114" s="13">
        <v>1</v>
      </c>
      <c r="DX114" s="13"/>
      <c r="DY114" s="13">
        <v>1</v>
      </c>
      <c r="DZ114" s="13">
        <v>2</v>
      </c>
      <c r="EA114" s="13"/>
      <c r="EB114" s="13"/>
      <c r="EC114" s="13">
        <v>1</v>
      </c>
      <c r="ED114" s="13"/>
      <c r="EE114" s="13"/>
      <c r="EF114" s="13"/>
      <c r="EG114" s="13">
        <v>2</v>
      </c>
      <c r="EH114" s="13">
        <v>1</v>
      </c>
      <c r="EI114" s="13">
        <v>2</v>
      </c>
      <c r="EJ114" s="13"/>
      <c r="EK114" s="13"/>
      <c r="EL114" s="13"/>
      <c r="EM114" s="13"/>
      <c r="EN114" s="13"/>
      <c r="EO114" s="13"/>
      <c r="EP114" s="13"/>
      <c r="EQ114" s="13"/>
      <c r="ER114" s="13"/>
      <c r="ES114" s="13"/>
      <c r="ET114" s="13"/>
      <c r="EU114" s="13"/>
      <c r="EV114" s="13"/>
      <c r="EW114" s="13"/>
      <c r="EX114" s="13"/>
      <c r="EY114" s="13"/>
      <c r="EZ114" s="13"/>
      <c r="FA114" s="60">
        <v>553</v>
      </c>
      <c r="FB114" s="13">
        <v>553</v>
      </c>
      <c r="FC114" s="16" t="s">
        <v>122</v>
      </c>
      <c r="FD114" s="13">
        <v>1</v>
      </c>
      <c r="FE114" s="13">
        <v>1</v>
      </c>
      <c r="FF114" s="13">
        <v>3</v>
      </c>
      <c r="FG114" s="13">
        <v>1</v>
      </c>
      <c r="FH114" s="13">
        <v>1</v>
      </c>
      <c r="FI114" s="13">
        <v>3</v>
      </c>
      <c r="FJ114" s="13">
        <v>2</v>
      </c>
      <c r="FK114" s="13">
        <v>2</v>
      </c>
      <c r="FL114" s="13">
        <v>2</v>
      </c>
      <c r="FM114" s="13">
        <v>1</v>
      </c>
      <c r="FN114" s="13">
        <v>2</v>
      </c>
      <c r="FO114" s="13"/>
      <c r="FP114" s="13">
        <v>3</v>
      </c>
      <c r="FQ114" s="13">
        <v>2</v>
      </c>
      <c r="FR114" s="13">
        <v>2</v>
      </c>
      <c r="FS114" s="13">
        <v>3</v>
      </c>
      <c r="FT114" s="13">
        <v>1</v>
      </c>
      <c r="FU114" s="13">
        <v>4</v>
      </c>
      <c r="FV114" s="13">
        <v>6</v>
      </c>
      <c r="FW114" s="13">
        <v>13</v>
      </c>
      <c r="FX114" s="13">
        <v>9</v>
      </c>
      <c r="FY114" s="13">
        <v>9</v>
      </c>
      <c r="FZ114" s="13">
        <v>11</v>
      </c>
      <c r="GA114" s="13">
        <v>12</v>
      </c>
      <c r="GB114" s="13">
        <v>9</v>
      </c>
      <c r="GC114" s="13">
        <v>16</v>
      </c>
      <c r="GD114" s="13">
        <v>14</v>
      </c>
      <c r="GE114" s="13">
        <v>7</v>
      </c>
      <c r="GF114" s="13">
        <v>15</v>
      </c>
      <c r="GG114" s="13">
        <v>10</v>
      </c>
      <c r="GH114" s="13">
        <v>16</v>
      </c>
      <c r="GI114" s="13">
        <v>13</v>
      </c>
      <c r="GJ114" s="13">
        <v>12</v>
      </c>
      <c r="GK114" s="13">
        <v>17</v>
      </c>
      <c r="GL114" s="13">
        <v>4</v>
      </c>
      <c r="GM114" s="13">
        <v>15</v>
      </c>
      <c r="GN114" s="13">
        <v>18</v>
      </c>
      <c r="GO114" s="13">
        <v>7</v>
      </c>
      <c r="GP114" s="13">
        <v>7</v>
      </c>
      <c r="GQ114" s="13">
        <v>7</v>
      </c>
      <c r="GR114" s="13">
        <v>15</v>
      </c>
      <c r="GS114" s="13">
        <v>13</v>
      </c>
      <c r="GT114" s="13">
        <v>16</v>
      </c>
      <c r="GU114" s="13">
        <v>10</v>
      </c>
      <c r="GV114" s="13">
        <v>11</v>
      </c>
      <c r="GW114" s="13">
        <v>8</v>
      </c>
      <c r="GX114" s="13">
        <v>11</v>
      </c>
      <c r="GY114" s="13">
        <v>3</v>
      </c>
      <c r="GZ114" s="13">
        <v>10</v>
      </c>
      <c r="HA114" s="13">
        <v>9</v>
      </c>
      <c r="HB114" s="13">
        <v>12</v>
      </c>
      <c r="HC114" s="13">
        <v>9</v>
      </c>
      <c r="HD114" s="13">
        <v>9</v>
      </c>
      <c r="HE114" s="13">
        <v>7</v>
      </c>
      <c r="HF114" s="13">
        <v>7</v>
      </c>
      <c r="HG114" s="13">
        <v>2</v>
      </c>
      <c r="HH114" s="13">
        <v>5</v>
      </c>
      <c r="HI114" s="13">
        <v>4</v>
      </c>
      <c r="HJ114" s="13">
        <v>7</v>
      </c>
      <c r="HK114" s="13">
        <v>3</v>
      </c>
      <c r="HL114" s="13">
        <v>2</v>
      </c>
      <c r="HM114" s="13">
        <v>1</v>
      </c>
      <c r="HN114" s="13">
        <v>4</v>
      </c>
      <c r="HO114" s="13">
        <v>3</v>
      </c>
      <c r="HP114" s="13">
        <v>4</v>
      </c>
      <c r="HQ114" s="13">
        <v>1</v>
      </c>
      <c r="HR114" s="13">
        <v>5</v>
      </c>
      <c r="HS114" s="13">
        <v>5</v>
      </c>
      <c r="HT114" s="13"/>
      <c r="HU114" s="13">
        <v>4</v>
      </c>
      <c r="HV114" s="13">
        <v>1</v>
      </c>
      <c r="HW114" s="13">
        <v>2</v>
      </c>
      <c r="HX114" s="13">
        <v>2</v>
      </c>
      <c r="HY114" s="13"/>
      <c r="HZ114" s="13">
        <v>1</v>
      </c>
      <c r="IA114" s="13">
        <v>3</v>
      </c>
      <c r="IB114" s="13">
        <v>1</v>
      </c>
      <c r="IC114" s="13">
        <v>1</v>
      </c>
      <c r="ID114" s="13">
        <v>2</v>
      </c>
      <c r="IE114" s="13">
        <v>1</v>
      </c>
      <c r="IF114" s="13">
        <v>2</v>
      </c>
      <c r="IG114" s="13">
        <v>1</v>
      </c>
      <c r="IH114" s="13">
        <v>1</v>
      </c>
      <c r="II114" s="13">
        <v>1</v>
      </c>
      <c r="IJ114" s="13"/>
      <c r="IK114" s="13">
        <v>1</v>
      </c>
      <c r="IL114" s="13"/>
      <c r="IM114" s="13">
        <v>2</v>
      </c>
      <c r="IN114" s="13">
        <v>1</v>
      </c>
      <c r="IO114" s="13"/>
      <c r="IP114" s="13"/>
      <c r="IQ114" s="13"/>
      <c r="IR114" s="13"/>
      <c r="IS114" s="13"/>
      <c r="IT114" s="13"/>
      <c r="IU114" s="13"/>
      <c r="IV114" s="13"/>
      <c r="IW114" s="13"/>
      <c r="IX114" s="13"/>
      <c r="IY114" s="13"/>
      <c r="IZ114" s="13"/>
      <c r="JA114" s="13"/>
      <c r="JB114" s="13"/>
      <c r="JC114" s="13"/>
      <c r="JD114" s="13"/>
      <c r="JE114" s="13"/>
      <c r="JF114" s="60">
        <v>504</v>
      </c>
      <c r="JG114" s="13"/>
      <c r="JH114" s="13"/>
      <c r="JI114" s="13">
        <v>1</v>
      </c>
      <c r="JJ114" s="13"/>
      <c r="JK114" s="13"/>
      <c r="JL114" s="13"/>
      <c r="JM114" s="13"/>
      <c r="JN114" s="13"/>
      <c r="JO114" s="13"/>
      <c r="JP114" s="13">
        <v>1</v>
      </c>
      <c r="JQ114" s="13"/>
      <c r="JR114" s="13"/>
      <c r="JS114" s="13"/>
      <c r="JT114" s="13"/>
      <c r="JU114" s="13">
        <v>1</v>
      </c>
      <c r="JV114" s="13"/>
      <c r="JW114" s="13">
        <v>1</v>
      </c>
      <c r="JX114" s="13"/>
      <c r="JY114" s="13"/>
      <c r="JZ114" s="13"/>
      <c r="KA114" s="13"/>
      <c r="KB114" s="13"/>
      <c r="KC114" s="13"/>
      <c r="KD114" s="13"/>
      <c r="KE114" s="13"/>
      <c r="KF114" s="13"/>
      <c r="KG114" s="13"/>
      <c r="KH114" s="13"/>
      <c r="KI114" s="13"/>
      <c r="KJ114" s="13"/>
      <c r="KK114" s="13">
        <v>1</v>
      </c>
      <c r="KL114" s="13"/>
      <c r="KM114" s="13"/>
      <c r="KN114" s="13"/>
      <c r="KO114" s="13"/>
      <c r="KP114" s="13"/>
      <c r="KQ114" s="13"/>
      <c r="KR114" s="13"/>
      <c r="KS114" s="13"/>
      <c r="KT114" s="13"/>
      <c r="KU114" s="13"/>
      <c r="KV114" s="13"/>
      <c r="KW114" s="13"/>
      <c r="KX114" s="13"/>
      <c r="KY114" s="13"/>
      <c r="KZ114" s="13"/>
      <c r="LA114" s="13"/>
      <c r="LB114" s="13"/>
      <c r="LC114" s="13"/>
      <c r="LD114" s="13"/>
      <c r="LE114" s="13"/>
      <c r="LF114" s="13"/>
      <c r="LG114" s="13"/>
      <c r="LH114" s="13"/>
      <c r="LI114" s="13"/>
      <c r="LJ114" s="13"/>
      <c r="LK114" s="13"/>
      <c r="LL114" s="13"/>
      <c r="LM114" s="13">
        <v>1</v>
      </c>
      <c r="LN114" s="13"/>
      <c r="LO114" s="13"/>
      <c r="LP114" s="13"/>
      <c r="LQ114" s="13"/>
      <c r="LR114" s="13"/>
      <c r="LS114" s="13"/>
      <c r="LT114" s="13"/>
      <c r="LU114" s="13"/>
      <c r="LV114" s="13"/>
      <c r="LW114" s="13"/>
      <c r="LX114" s="13"/>
      <c r="LY114" s="13"/>
      <c r="LZ114" s="13"/>
      <c r="MA114" s="13"/>
      <c r="MB114" s="13"/>
      <c r="MC114" s="13"/>
      <c r="MD114" s="13"/>
      <c r="ME114" s="13"/>
      <c r="MF114" s="13"/>
      <c r="MG114" s="13"/>
      <c r="MH114" s="13"/>
      <c r="MI114" s="13">
        <v>1</v>
      </c>
      <c r="MJ114" s="13"/>
      <c r="MK114" s="13"/>
      <c r="ML114" s="13"/>
      <c r="MM114" s="13">
        <v>1</v>
      </c>
      <c r="MN114" s="13"/>
      <c r="MO114" s="13"/>
      <c r="MP114" s="13"/>
      <c r="MQ114" s="13"/>
      <c r="MR114" s="13"/>
      <c r="MS114" s="13"/>
      <c r="MT114" s="13"/>
      <c r="MU114" s="13"/>
      <c r="MV114" s="13"/>
      <c r="MW114" s="13"/>
      <c r="MX114" s="13"/>
      <c r="MY114" s="13"/>
      <c r="MZ114" s="13"/>
      <c r="NA114" s="13"/>
      <c r="NB114" s="13"/>
      <c r="NC114" s="13"/>
      <c r="ND114" s="13"/>
      <c r="NE114" s="13"/>
      <c r="NF114" s="13"/>
      <c r="NG114" s="13"/>
      <c r="NH114" s="13"/>
      <c r="NI114" s="13"/>
      <c r="NJ114" s="60">
        <v>8</v>
      </c>
      <c r="NK114" s="13">
        <v>512</v>
      </c>
      <c r="NL114" s="448"/>
      <c r="NM114" s="448"/>
      <c r="NN114" s="448"/>
    </row>
    <row r="115" spans="1:378">
      <c r="A115" s="9" t="s">
        <v>126</v>
      </c>
      <c r="B115" s="281">
        <f t="shared" si="129"/>
        <v>68</v>
      </c>
      <c r="C115" s="281">
        <f t="shared" si="130"/>
        <v>45</v>
      </c>
      <c r="D115" s="281">
        <f t="shared" si="131"/>
        <v>106</v>
      </c>
      <c r="E115" s="281">
        <f t="shared" si="132"/>
        <v>159</v>
      </c>
      <c r="F115" s="281">
        <f t="shared" si="133"/>
        <v>443</v>
      </c>
      <c r="G115" s="281">
        <f t="shared" si="134"/>
        <v>465</v>
      </c>
      <c r="H115" s="281">
        <f t="shared" si="135"/>
        <v>603</v>
      </c>
      <c r="I115" s="281">
        <f t="shared" si="136"/>
        <v>496</v>
      </c>
      <c r="J115" s="281">
        <f t="shared" si="137"/>
        <v>425</v>
      </c>
      <c r="K115" s="281">
        <f t="shared" si="138"/>
        <v>340</v>
      </c>
      <c r="L115" s="281">
        <f t="shared" si="139"/>
        <v>246</v>
      </c>
      <c r="M115" s="281">
        <f t="shared" si="140"/>
        <v>246</v>
      </c>
      <c r="N115" s="281">
        <f t="shared" si="141"/>
        <v>149</v>
      </c>
      <c r="O115" s="281">
        <f t="shared" si="142"/>
        <v>144</v>
      </c>
      <c r="P115" s="281">
        <f t="shared" si="143"/>
        <v>69</v>
      </c>
      <c r="Q115" s="281">
        <f t="shared" si="144"/>
        <v>67</v>
      </c>
      <c r="R115" s="281">
        <f t="shared" si="145"/>
        <v>23</v>
      </c>
      <c r="S115" s="281">
        <f t="shared" si="146"/>
        <v>23</v>
      </c>
      <c r="T115" s="281">
        <f t="shared" si="147"/>
        <v>3</v>
      </c>
      <c r="U115" s="281">
        <f t="shared" si="148"/>
        <v>2</v>
      </c>
      <c r="W115" s="16" t="s">
        <v>209</v>
      </c>
      <c r="X115" s="764">
        <f t="shared" si="150"/>
        <v>10</v>
      </c>
      <c r="Y115" s="764">
        <f t="shared" si="151"/>
        <v>4</v>
      </c>
      <c r="Z115" s="764">
        <f t="shared" si="152"/>
        <v>21</v>
      </c>
      <c r="AA115" s="764">
        <f t="shared" si="153"/>
        <v>22</v>
      </c>
      <c r="AB115" s="764">
        <f t="shared" si="154"/>
        <v>47</v>
      </c>
      <c r="AC115" s="764">
        <f t="shared" si="155"/>
        <v>55</v>
      </c>
      <c r="AD115" s="764">
        <f t="shared" si="156"/>
        <v>52</v>
      </c>
      <c r="AE115" s="764">
        <f t="shared" si="157"/>
        <v>58</v>
      </c>
      <c r="AF115" s="764">
        <f t="shared" si="158"/>
        <v>44</v>
      </c>
      <c r="AG115" s="764">
        <f t="shared" si="159"/>
        <v>51</v>
      </c>
      <c r="AH115" s="764">
        <f t="shared" si="160"/>
        <v>27</v>
      </c>
      <c r="AI115" s="764">
        <f t="shared" si="161"/>
        <v>36</v>
      </c>
      <c r="AJ115" s="764">
        <f t="shared" si="162"/>
        <v>23</v>
      </c>
      <c r="AK115" s="764">
        <f t="shared" si="163"/>
        <v>22</v>
      </c>
      <c r="AL115" s="764">
        <f t="shared" si="164"/>
        <v>24</v>
      </c>
      <c r="AM115" s="764">
        <f t="shared" si="165"/>
        <v>23</v>
      </c>
      <c r="AN115" s="764">
        <f t="shared" si="166"/>
        <v>8</v>
      </c>
      <c r="AO115" s="764">
        <f t="shared" si="167"/>
        <v>11</v>
      </c>
      <c r="AP115" s="764">
        <f t="shared" si="168"/>
        <v>5</v>
      </c>
      <c r="AQ115" s="764">
        <f t="shared" si="169"/>
        <v>14</v>
      </c>
      <c r="AR115" s="764">
        <f t="shared" si="149"/>
        <v>9</v>
      </c>
      <c r="AT115" s="16" t="s">
        <v>209</v>
      </c>
      <c r="AU115" s="13"/>
      <c r="AV115" s="13">
        <v>1</v>
      </c>
      <c r="AW115" s="13"/>
      <c r="AX115" s="13">
        <v>1</v>
      </c>
      <c r="AY115" s="13"/>
      <c r="AZ115" s="13"/>
      <c r="BA115" s="13"/>
      <c r="BB115" s="13">
        <v>1</v>
      </c>
      <c r="BC115" s="13">
        <v>1</v>
      </c>
      <c r="BD115" s="13"/>
      <c r="BE115" s="13">
        <v>1</v>
      </c>
      <c r="BF115" s="13">
        <v>2</v>
      </c>
      <c r="BG115" s="13">
        <v>1</v>
      </c>
      <c r="BH115" s="13">
        <v>2</v>
      </c>
      <c r="BI115" s="13">
        <v>1</v>
      </c>
      <c r="BJ115" s="13">
        <v>2</v>
      </c>
      <c r="BK115" s="13">
        <v>3</v>
      </c>
      <c r="BL115" s="13">
        <v>1</v>
      </c>
      <c r="BM115" s="13">
        <v>4</v>
      </c>
      <c r="BN115" s="13">
        <v>5</v>
      </c>
      <c r="BO115" s="13">
        <v>10</v>
      </c>
      <c r="BP115" s="13">
        <v>2</v>
      </c>
      <c r="BQ115" s="13">
        <v>9</v>
      </c>
      <c r="BR115" s="13">
        <v>4</v>
      </c>
      <c r="BS115" s="13">
        <v>2</v>
      </c>
      <c r="BT115" s="13">
        <v>5</v>
      </c>
      <c r="BU115" s="13">
        <v>8</v>
      </c>
      <c r="BV115" s="13">
        <v>4</v>
      </c>
      <c r="BW115" s="13">
        <v>6</v>
      </c>
      <c r="BX115" s="13">
        <v>5</v>
      </c>
      <c r="BY115" s="13">
        <v>7</v>
      </c>
      <c r="BZ115" s="13">
        <v>6</v>
      </c>
      <c r="CA115" s="13">
        <v>6</v>
      </c>
      <c r="CB115" s="13">
        <v>4</v>
      </c>
      <c r="CC115" s="13">
        <v>4</v>
      </c>
      <c r="CD115" s="13">
        <v>6</v>
      </c>
      <c r="CE115" s="13">
        <v>8</v>
      </c>
      <c r="CF115" s="13">
        <v>8</v>
      </c>
      <c r="CG115" s="13">
        <v>2</v>
      </c>
      <c r="CH115" s="13">
        <v>7</v>
      </c>
      <c r="CI115" s="13">
        <v>4</v>
      </c>
      <c r="CJ115" s="13">
        <v>7</v>
      </c>
      <c r="CK115" s="13">
        <v>4</v>
      </c>
      <c r="CL115" s="13">
        <v>11</v>
      </c>
      <c r="CM115" s="13">
        <v>7</v>
      </c>
      <c r="CN115" s="13">
        <v>2</v>
      </c>
      <c r="CO115" s="13">
        <v>6</v>
      </c>
      <c r="CP115" s="13">
        <v>2</v>
      </c>
      <c r="CQ115" s="13">
        <v>5</v>
      </c>
      <c r="CR115" s="13">
        <v>3</v>
      </c>
      <c r="CS115" s="13">
        <v>4</v>
      </c>
      <c r="CT115" s="13">
        <v>7</v>
      </c>
      <c r="CU115" s="13">
        <v>2</v>
      </c>
      <c r="CV115" s="13">
        <v>2</v>
      </c>
      <c r="CW115" s="13">
        <v>2</v>
      </c>
      <c r="CX115" s="13">
        <v>1</v>
      </c>
      <c r="CY115" s="13">
        <v>3</v>
      </c>
      <c r="CZ115" s="13">
        <v>8</v>
      </c>
      <c r="DA115" s="13">
        <v>1</v>
      </c>
      <c r="DB115" s="13">
        <v>6</v>
      </c>
      <c r="DC115" s="13">
        <v>3</v>
      </c>
      <c r="DD115" s="13">
        <v>2</v>
      </c>
      <c r="DE115" s="13">
        <v>3</v>
      </c>
      <c r="DF115" s="13">
        <v>2</v>
      </c>
      <c r="DG115" s="13">
        <v>4</v>
      </c>
      <c r="DH115" s="13">
        <v>1</v>
      </c>
      <c r="DI115" s="13"/>
      <c r="DJ115" s="13">
        <v>1</v>
      </c>
      <c r="DK115" s="13">
        <v>3</v>
      </c>
      <c r="DL115" s="13">
        <v>3</v>
      </c>
      <c r="DM115" s="13">
        <v>1</v>
      </c>
      <c r="DN115" s="13">
        <v>2</v>
      </c>
      <c r="DO115" s="13"/>
      <c r="DP115" s="13">
        <v>3</v>
      </c>
      <c r="DQ115" s="13">
        <v>6</v>
      </c>
      <c r="DR115" s="13">
        <v>5</v>
      </c>
      <c r="DS115" s="13">
        <v>2</v>
      </c>
      <c r="DT115" s="13">
        <v>1</v>
      </c>
      <c r="DU115" s="13">
        <v>1</v>
      </c>
      <c r="DV115" s="13">
        <v>2</v>
      </c>
      <c r="DW115" s="13"/>
      <c r="DX115" s="13"/>
      <c r="DY115" s="13"/>
      <c r="DZ115" s="13">
        <v>1</v>
      </c>
      <c r="EA115" s="13">
        <v>2</v>
      </c>
      <c r="EB115" s="13">
        <v>1</v>
      </c>
      <c r="EC115" s="13"/>
      <c r="ED115" s="13">
        <v>3</v>
      </c>
      <c r="EE115" s="13">
        <v>2</v>
      </c>
      <c r="EF115" s="13">
        <v>2</v>
      </c>
      <c r="EG115" s="13">
        <v>4</v>
      </c>
      <c r="EH115" s="13">
        <v>1</v>
      </c>
      <c r="EI115" s="13">
        <v>2</v>
      </c>
      <c r="EJ115" s="13">
        <v>4</v>
      </c>
      <c r="EK115" s="13">
        <v>2</v>
      </c>
      <c r="EL115" s="13"/>
      <c r="EM115" s="13">
        <v>1</v>
      </c>
      <c r="EN115" s="13"/>
      <c r="EO115" s="13"/>
      <c r="EP115" s="13"/>
      <c r="EQ115" s="13"/>
      <c r="ER115" s="13"/>
      <c r="ES115" s="13"/>
      <c r="ET115" s="13"/>
      <c r="EU115" s="13"/>
      <c r="EV115" s="13"/>
      <c r="EW115" s="13"/>
      <c r="EX115" s="13"/>
      <c r="EY115" s="13"/>
      <c r="EZ115" s="13">
        <v>1</v>
      </c>
      <c r="FA115" s="60">
        <v>297</v>
      </c>
      <c r="FB115" s="13">
        <v>297</v>
      </c>
      <c r="FC115" s="16" t="s">
        <v>209</v>
      </c>
      <c r="FD115" s="13">
        <v>1</v>
      </c>
      <c r="FE115" s="13">
        <v>2</v>
      </c>
      <c r="FF115" s="13">
        <v>1</v>
      </c>
      <c r="FG115" s="13">
        <v>2</v>
      </c>
      <c r="FH115" s="13"/>
      <c r="FI115" s="13">
        <v>1</v>
      </c>
      <c r="FJ115" s="13">
        <v>2</v>
      </c>
      <c r="FK115" s="13"/>
      <c r="FL115" s="13">
        <v>1</v>
      </c>
      <c r="FM115" s="13"/>
      <c r="FN115" s="13">
        <v>1</v>
      </c>
      <c r="FO115" s="13">
        <v>1</v>
      </c>
      <c r="FP115" s="13">
        <v>2</v>
      </c>
      <c r="FQ115" s="13">
        <v>3</v>
      </c>
      <c r="FR115" s="13">
        <v>2</v>
      </c>
      <c r="FS115" s="13"/>
      <c r="FT115" s="13">
        <v>3</v>
      </c>
      <c r="FU115" s="13">
        <v>6</v>
      </c>
      <c r="FV115" s="13">
        <v>1</v>
      </c>
      <c r="FW115" s="13">
        <v>2</v>
      </c>
      <c r="FX115" s="13">
        <v>7</v>
      </c>
      <c r="FY115" s="13">
        <v>2</v>
      </c>
      <c r="FZ115" s="13">
        <v>7</v>
      </c>
      <c r="GA115" s="13">
        <v>3</v>
      </c>
      <c r="GB115" s="13">
        <v>5</v>
      </c>
      <c r="GC115" s="13">
        <v>4</v>
      </c>
      <c r="GD115" s="13">
        <v>6</v>
      </c>
      <c r="GE115" s="13">
        <v>4</v>
      </c>
      <c r="GF115" s="13">
        <v>1</v>
      </c>
      <c r="GG115" s="13">
        <v>8</v>
      </c>
      <c r="GH115" s="13">
        <v>4</v>
      </c>
      <c r="GI115" s="13">
        <v>6</v>
      </c>
      <c r="GJ115" s="13">
        <v>2</v>
      </c>
      <c r="GK115" s="13">
        <v>4</v>
      </c>
      <c r="GL115" s="13">
        <v>9</v>
      </c>
      <c r="GM115" s="13">
        <v>3</v>
      </c>
      <c r="GN115" s="13">
        <v>4</v>
      </c>
      <c r="GO115" s="13">
        <v>7</v>
      </c>
      <c r="GP115" s="13">
        <v>4</v>
      </c>
      <c r="GQ115" s="13">
        <v>9</v>
      </c>
      <c r="GR115" s="13">
        <v>8</v>
      </c>
      <c r="GS115" s="13">
        <v>2</v>
      </c>
      <c r="GT115" s="13">
        <v>12</v>
      </c>
      <c r="GU115" s="13">
        <v>1</v>
      </c>
      <c r="GV115" s="13">
        <v>4</v>
      </c>
      <c r="GW115" s="13">
        <v>4</v>
      </c>
      <c r="GX115" s="13">
        <v>2</v>
      </c>
      <c r="GY115" s="13">
        <v>5</v>
      </c>
      <c r="GZ115" s="13">
        <v>3</v>
      </c>
      <c r="HA115" s="13">
        <v>3</v>
      </c>
      <c r="HB115" s="13">
        <v>5</v>
      </c>
      <c r="HC115" s="13">
        <v>5</v>
      </c>
      <c r="HD115" s="13">
        <v>5</v>
      </c>
      <c r="HE115" s="13">
        <v>2</v>
      </c>
      <c r="HF115" s="13">
        <v>1</v>
      </c>
      <c r="HG115" s="13">
        <v>1</v>
      </c>
      <c r="HH115" s="13">
        <v>3</v>
      </c>
      <c r="HI115" s="13">
        <v>1</v>
      </c>
      <c r="HJ115" s="13">
        <v>3</v>
      </c>
      <c r="HK115" s="13">
        <v>1</v>
      </c>
      <c r="HL115" s="13">
        <v>3</v>
      </c>
      <c r="HM115" s="13">
        <v>3</v>
      </c>
      <c r="HN115" s="13">
        <v>5</v>
      </c>
      <c r="HO115" s="13">
        <v>5</v>
      </c>
      <c r="HP115" s="13">
        <v>1</v>
      </c>
      <c r="HQ115" s="13"/>
      <c r="HR115" s="13">
        <v>4</v>
      </c>
      <c r="HS115" s="13"/>
      <c r="HT115" s="13">
        <v>1</v>
      </c>
      <c r="HU115" s="13">
        <v>1</v>
      </c>
      <c r="HV115" s="13">
        <v>4</v>
      </c>
      <c r="HW115" s="13">
        <v>2</v>
      </c>
      <c r="HX115" s="13">
        <v>1</v>
      </c>
      <c r="HY115" s="13">
        <v>5</v>
      </c>
      <c r="HZ115" s="13">
        <v>1</v>
      </c>
      <c r="IA115" s="13">
        <v>2</v>
      </c>
      <c r="IB115" s="13">
        <v>3</v>
      </c>
      <c r="IC115" s="13">
        <v>1</v>
      </c>
      <c r="ID115" s="13">
        <v>4</v>
      </c>
      <c r="IE115" s="13">
        <v>1</v>
      </c>
      <c r="IF115" s="13">
        <v>1</v>
      </c>
      <c r="IG115" s="13">
        <v>1</v>
      </c>
      <c r="IH115" s="13">
        <v>1</v>
      </c>
      <c r="II115" s="13">
        <v>1</v>
      </c>
      <c r="IJ115" s="13">
        <v>1</v>
      </c>
      <c r="IK115" s="13">
        <v>2</v>
      </c>
      <c r="IL115" s="13"/>
      <c r="IM115" s="13"/>
      <c r="IN115" s="13"/>
      <c r="IO115" s="13">
        <v>1</v>
      </c>
      <c r="IP115" s="13">
        <v>1</v>
      </c>
      <c r="IQ115" s="13"/>
      <c r="IR115" s="13">
        <v>2</v>
      </c>
      <c r="IS115" s="13">
        <v>1</v>
      </c>
      <c r="IT115" s="13">
        <v>1</v>
      </c>
      <c r="IU115" s="13"/>
      <c r="IV115" s="13"/>
      <c r="IW115" s="13"/>
      <c r="IX115" s="13"/>
      <c r="IY115" s="13"/>
      <c r="IZ115" s="13"/>
      <c r="JA115" s="13"/>
      <c r="JB115" s="13"/>
      <c r="JC115" s="13"/>
      <c r="JD115" s="13"/>
      <c r="JE115" s="13"/>
      <c r="JF115" s="60">
        <v>261</v>
      </c>
      <c r="JG115" s="13">
        <v>1</v>
      </c>
      <c r="JH115" s="13"/>
      <c r="JI115" s="13"/>
      <c r="JJ115" s="13"/>
      <c r="JK115" s="13">
        <v>1</v>
      </c>
      <c r="JL115" s="13"/>
      <c r="JM115" s="13"/>
      <c r="JN115" s="13"/>
      <c r="JO115" s="13"/>
      <c r="JP115" s="13"/>
      <c r="JQ115" s="13"/>
      <c r="JR115" s="13"/>
      <c r="JS115" s="13"/>
      <c r="JT115" s="13"/>
      <c r="JU115" s="13"/>
      <c r="JV115" s="13"/>
      <c r="JW115" s="13"/>
      <c r="JX115" s="13"/>
      <c r="JY115" s="13"/>
      <c r="JZ115" s="13"/>
      <c r="KA115" s="13"/>
      <c r="KB115" s="13">
        <v>1</v>
      </c>
      <c r="KC115" s="13"/>
      <c r="KD115" s="13"/>
      <c r="KE115" s="13"/>
      <c r="KF115" s="13"/>
      <c r="KG115" s="13"/>
      <c r="KH115" s="13"/>
      <c r="KI115" s="13"/>
      <c r="KJ115" s="13"/>
      <c r="KK115" s="13"/>
      <c r="KL115" s="13"/>
      <c r="KM115" s="13"/>
      <c r="KN115" s="13"/>
      <c r="KO115" s="13"/>
      <c r="KP115" s="13"/>
      <c r="KQ115" s="13"/>
      <c r="KR115" s="13">
        <v>1</v>
      </c>
      <c r="KS115" s="13"/>
      <c r="KT115" s="13"/>
      <c r="KU115" s="13"/>
      <c r="KV115" s="13"/>
      <c r="KW115" s="13"/>
      <c r="KX115" s="13"/>
      <c r="KY115" s="13"/>
      <c r="KZ115" s="13"/>
      <c r="LA115" s="13"/>
      <c r="LB115" s="13">
        <v>1</v>
      </c>
      <c r="LC115" s="13"/>
      <c r="LD115" s="13"/>
      <c r="LE115" s="13"/>
      <c r="LF115" s="13">
        <v>1</v>
      </c>
      <c r="LG115" s="13"/>
      <c r="LH115" s="13"/>
      <c r="LI115" s="13"/>
      <c r="LJ115" s="13"/>
      <c r="LK115" s="13"/>
      <c r="LL115" s="13"/>
      <c r="LM115" s="13"/>
      <c r="LN115" s="13"/>
      <c r="LO115" s="13"/>
      <c r="LP115" s="13"/>
      <c r="LQ115" s="13"/>
      <c r="LR115" s="13"/>
      <c r="LS115" s="13"/>
      <c r="LT115" s="13"/>
      <c r="LU115" s="13"/>
      <c r="LV115" s="13"/>
      <c r="LW115" s="13"/>
      <c r="LX115" s="13"/>
      <c r="LY115" s="13"/>
      <c r="LZ115" s="13"/>
      <c r="MA115" s="13"/>
      <c r="MB115" s="13"/>
      <c r="MC115" s="13"/>
      <c r="MD115" s="13"/>
      <c r="ME115" s="13"/>
      <c r="MF115" s="13"/>
      <c r="MG115" s="13"/>
      <c r="MH115" s="13"/>
      <c r="MI115" s="13"/>
      <c r="MJ115" s="13"/>
      <c r="MK115" s="13"/>
      <c r="ML115" s="13"/>
      <c r="MM115" s="13"/>
      <c r="MN115" s="13"/>
      <c r="MO115" s="13"/>
      <c r="MP115" s="13"/>
      <c r="MQ115" s="13"/>
      <c r="MR115" s="13"/>
      <c r="MS115" s="13"/>
      <c r="MT115" s="13"/>
      <c r="MU115" s="13"/>
      <c r="MV115" s="13">
        <v>1</v>
      </c>
      <c r="MW115" s="13">
        <v>1</v>
      </c>
      <c r="MX115" s="13"/>
      <c r="MY115" s="13"/>
      <c r="MZ115" s="13"/>
      <c r="NA115" s="13"/>
      <c r="NB115" s="13"/>
      <c r="NC115" s="13"/>
      <c r="ND115" s="13"/>
      <c r="NE115" s="13"/>
      <c r="NF115" s="13"/>
      <c r="NG115" s="13"/>
      <c r="NH115" s="13"/>
      <c r="NI115" s="13"/>
      <c r="NJ115" s="60">
        <v>8</v>
      </c>
      <c r="NK115" s="13">
        <v>269</v>
      </c>
      <c r="NL115" s="448"/>
      <c r="NM115" s="448"/>
      <c r="NN115" s="448"/>
    </row>
    <row r="116" spans="1:378">
      <c r="A116" s="8" t="s">
        <v>127</v>
      </c>
      <c r="B116" s="281">
        <f t="shared" si="129"/>
        <v>17</v>
      </c>
      <c r="C116" s="281">
        <f t="shared" si="130"/>
        <v>23</v>
      </c>
      <c r="D116" s="281">
        <f t="shared" si="131"/>
        <v>131</v>
      </c>
      <c r="E116" s="281">
        <f t="shared" si="132"/>
        <v>190</v>
      </c>
      <c r="F116" s="281">
        <f t="shared" si="133"/>
        <v>423</v>
      </c>
      <c r="G116" s="281">
        <f t="shared" si="134"/>
        <v>409</v>
      </c>
      <c r="H116" s="281">
        <f t="shared" si="135"/>
        <v>424</v>
      </c>
      <c r="I116" s="281">
        <f t="shared" si="136"/>
        <v>440</v>
      </c>
      <c r="J116" s="281">
        <f t="shared" si="137"/>
        <v>342</v>
      </c>
      <c r="K116" s="281">
        <f t="shared" si="138"/>
        <v>351</v>
      </c>
      <c r="L116" s="281">
        <f t="shared" si="139"/>
        <v>230</v>
      </c>
      <c r="M116" s="281">
        <f t="shared" si="140"/>
        <v>251</v>
      </c>
      <c r="N116" s="281">
        <f t="shared" si="141"/>
        <v>155</v>
      </c>
      <c r="O116" s="281">
        <f t="shared" si="142"/>
        <v>146</v>
      </c>
      <c r="P116" s="281">
        <f t="shared" si="143"/>
        <v>86</v>
      </c>
      <c r="Q116" s="281">
        <f t="shared" si="144"/>
        <v>65</v>
      </c>
      <c r="R116" s="281">
        <f t="shared" si="145"/>
        <v>43</v>
      </c>
      <c r="S116" s="281">
        <f t="shared" si="146"/>
        <v>52</v>
      </c>
      <c r="T116" s="281">
        <f t="shared" si="147"/>
        <v>7</v>
      </c>
      <c r="U116" s="281">
        <f t="shared" si="148"/>
        <v>12</v>
      </c>
      <c r="W116" s="16" t="s">
        <v>124</v>
      </c>
      <c r="X116" s="764">
        <f t="shared" si="150"/>
        <v>328</v>
      </c>
      <c r="Y116" s="764">
        <f t="shared" si="151"/>
        <v>292</v>
      </c>
      <c r="Z116" s="764">
        <f t="shared" si="152"/>
        <v>629</v>
      </c>
      <c r="AA116" s="764">
        <f t="shared" si="153"/>
        <v>731</v>
      </c>
      <c r="AB116" s="764">
        <f t="shared" si="154"/>
        <v>2682</v>
      </c>
      <c r="AC116" s="764">
        <f t="shared" si="155"/>
        <v>2541</v>
      </c>
      <c r="AD116" s="764">
        <f t="shared" si="156"/>
        <v>3046</v>
      </c>
      <c r="AE116" s="764">
        <f t="shared" si="157"/>
        <v>2706</v>
      </c>
      <c r="AF116" s="764">
        <f t="shared" si="158"/>
        <v>2327</v>
      </c>
      <c r="AG116" s="764">
        <f t="shared" si="159"/>
        <v>2203</v>
      </c>
      <c r="AH116" s="764">
        <f t="shared" si="160"/>
        <v>1588</v>
      </c>
      <c r="AI116" s="764">
        <f t="shared" si="161"/>
        <v>1499</v>
      </c>
      <c r="AJ116" s="764">
        <f t="shared" si="162"/>
        <v>859</v>
      </c>
      <c r="AK116" s="764">
        <f t="shared" si="163"/>
        <v>687</v>
      </c>
      <c r="AL116" s="764">
        <f t="shared" si="164"/>
        <v>419</v>
      </c>
      <c r="AM116" s="764">
        <f t="shared" si="165"/>
        <v>324</v>
      </c>
      <c r="AN116" s="764">
        <f t="shared" si="166"/>
        <v>131</v>
      </c>
      <c r="AO116" s="764">
        <f t="shared" si="167"/>
        <v>156</v>
      </c>
      <c r="AP116" s="764">
        <f t="shared" si="168"/>
        <v>13</v>
      </c>
      <c r="AQ116" s="764">
        <f t="shared" si="169"/>
        <v>36</v>
      </c>
      <c r="AR116" s="764">
        <f t="shared" si="149"/>
        <v>168</v>
      </c>
      <c r="AT116" s="16" t="s">
        <v>124</v>
      </c>
      <c r="AU116" s="13">
        <v>6</v>
      </c>
      <c r="AV116" s="13">
        <v>52</v>
      </c>
      <c r="AW116" s="13">
        <v>42</v>
      </c>
      <c r="AX116" s="13">
        <v>30</v>
      </c>
      <c r="AY116" s="13">
        <v>24</v>
      </c>
      <c r="AZ116" s="13">
        <v>26</v>
      </c>
      <c r="BA116" s="13">
        <v>25</v>
      </c>
      <c r="BB116" s="13">
        <v>19</v>
      </c>
      <c r="BC116" s="13">
        <v>32</v>
      </c>
      <c r="BD116" s="13">
        <v>36</v>
      </c>
      <c r="BE116" s="13">
        <v>28</v>
      </c>
      <c r="BF116" s="13">
        <v>25</v>
      </c>
      <c r="BG116" s="13">
        <v>48</v>
      </c>
      <c r="BH116" s="13">
        <v>38</v>
      </c>
      <c r="BI116" s="13">
        <v>66</v>
      </c>
      <c r="BJ116" s="13">
        <v>58</v>
      </c>
      <c r="BK116" s="13">
        <v>90</v>
      </c>
      <c r="BL116" s="13">
        <v>108</v>
      </c>
      <c r="BM116" s="13">
        <v>120</v>
      </c>
      <c r="BN116" s="13">
        <v>150</v>
      </c>
      <c r="BO116" s="13">
        <v>165</v>
      </c>
      <c r="BP116" s="13">
        <v>186</v>
      </c>
      <c r="BQ116" s="13">
        <v>207</v>
      </c>
      <c r="BR116" s="13">
        <v>252</v>
      </c>
      <c r="BS116" s="13">
        <v>304</v>
      </c>
      <c r="BT116" s="13">
        <v>268</v>
      </c>
      <c r="BU116" s="13">
        <v>262</v>
      </c>
      <c r="BV116" s="13">
        <v>291</v>
      </c>
      <c r="BW116" s="13">
        <v>273</v>
      </c>
      <c r="BX116" s="13">
        <v>333</v>
      </c>
      <c r="BY116" s="13">
        <v>300</v>
      </c>
      <c r="BZ116" s="13">
        <v>296</v>
      </c>
      <c r="CA116" s="13">
        <v>274</v>
      </c>
      <c r="CB116" s="13">
        <v>261</v>
      </c>
      <c r="CC116" s="13">
        <v>277</v>
      </c>
      <c r="CD116" s="13">
        <v>275</v>
      </c>
      <c r="CE116" s="13">
        <v>241</v>
      </c>
      <c r="CF116" s="13">
        <v>251</v>
      </c>
      <c r="CG116" s="13">
        <v>243</v>
      </c>
      <c r="CH116" s="13">
        <v>288</v>
      </c>
      <c r="CI116" s="13">
        <v>248</v>
      </c>
      <c r="CJ116" s="13">
        <v>247</v>
      </c>
      <c r="CK116" s="13">
        <v>260</v>
      </c>
      <c r="CL116" s="13">
        <v>229</v>
      </c>
      <c r="CM116" s="13">
        <v>216</v>
      </c>
      <c r="CN116" s="13">
        <v>229</v>
      </c>
      <c r="CO116" s="13">
        <v>182</v>
      </c>
      <c r="CP116" s="13">
        <v>207</v>
      </c>
      <c r="CQ116" s="13">
        <v>203</v>
      </c>
      <c r="CR116" s="13">
        <v>182</v>
      </c>
      <c r="CS116" s="13">
        <v>208</v>
      </c>
      <c r="CT116" s="13">
        <v>181</v>
      </c>
      <c r="CU116" s="13">
        <v>175</v>
      </c>
      <c r="CV116" s="13">
        <v>166</v>
      </c>
      <c r="CW116" s="13">
        <v>127</v>
      </c>
      <c r="CX116" s="13">
        <v>146</v>
      </c>
      <c r="CY116" s="13">
        <v>157</v>
      </c>
      <c r="CZ116" s="13">
        <v>124</v>
      </c>
      <c r="DA116" s="13">
        <v>117</v>
      </c>
      <c r="DB116" s="13">
        <v>98</v>
      </c>
      <c r="DC116" s="13">
        <v>105</v>
      </c>
      <c r="DD116" s="13">
        <v>86</v>
      </c>
      <c r="DE116" s="13">
        <v>74</v>
      </c>
      <c r="DF116" s="13">
        <v>77</v>
      </c>
      <c r="DG116" s="13">
        <v>59</v>
      </c>
      <c r="DH116" s="13">
        <v>59</v>
      </c>
      <c r="DI116" s="13">
        <v>64</v>
      </c>
      <c r="DJ116" s="13">
        <v>53</v>
      </c>
      <c r="DK116" s="13">
        <v>52</v>
      </c>
      <c r="DL116" s="13">
        <v>58</v>
      </c>
      <c r="DM116" s="13">
        <v>45</v>
      </c>
      <c r="DN116" s="13">
        <v>42</v>
      </c>
      <c r="DO116" s="13">
        <v>43</v>
      </c>
      <c r="DP116" s="13">
        <v>33</v>
      </c>
      <c r="DQ116" s="13">
        <v>25</v>
      </c>
      <c r="DR116" s="13">
        <v>45</v>
      </c>
      <c r="DS116" s="13">
        <v>20</v>
      </c>
      <c r="DT116" s="13">
        <v>28</v>
      </c>
      <c r="DU116" s="13">
        <v>27</v>
      </c>
      <c r="DV116" s="13">
        <v>16</v>
      </c>
      <c r="DW116" s="13">
        <v>29</v>
      </c>
      <c r="DX116" s="13">
        <v>23</v>
      </c>
      <c r="DY116" s="13">
        <v>15</v>
      </c>
      <c r="DZ116" s="13">
        <v>22</v>
      </c>
      <c r="EA116" s="13">
        <v>18</v>
      </c>
      <c r="EB116" s="13">
        <v>16</v>
      </c>
      <c r="EC116" s="13">
        <v>8</v>
      </c>
      <c r="ED116" s="13">
        <v>10</v>
      </c>
      <c r="EE116" s="13">
        <v>5</v>
      </c>
      <c r="EF116" s="13">
        <v>10</v>
      </c>
      <c r="EG116" s="13">
        <v>11</v>
      </c>
      <c r="EH116" s="13">
        <v>8</v>
      </c>
      <c r="EI116" s="13">
        <v>4</v>
      </c>
      <c r="EJ116" s="13">
        <v>5</v>
      </c>
      <c r="EK116" s="13">
        <v>3</v>
      </c>
      <c r="EL116" s="13">
        <v>2</v>
      </c>
      <c r="EM116" s="13"/>
      <c r="EN116" s="13">
        <v>1</v>
      </c>
      <c r="EO116" s="13">
        <v>2</v>
      </c>
      <c r="EP116" s="13"/>
      <c r="EQ116" s="13"/>
      <c r="ER116" s="13"/>
      <c r="ES116" s="13"/>
      <c r="ET116" s="13"/>
      <c r="EU116" s="13"/>
      <c r="EV116" s="13"/>
      <c r="EW116" s="13"/>
      <c r="EX116" s="13"/>
      <c r="EY116" s="13"/>
      <c r="EZ116" s="13">
        <v>1</v>
      </c>
      <c r="FA116" s="60">
        <v>11176</v>
      </c>
      <c r="FB116" s="13">
        <v>11176</v>
      </c>
      <c r="FC116" s="16" t="s">
        <v>124</v>
      </c>
      <c r="FD116" s="13">
        <v>6</v>
      </c>
      <c r="FE116" s="13">
        <v>56</v>
      </c>
      <c r="FF116" s="13">
        <v>38</v>
      </c>
      <c r="FG116" s="13">
        <v>33</v>
      </c>
      <c r="FH116" s="13">
        <v>41</v>
      </c>
      <c r="FI116" s="13">
        <v>22</v>
      </c>
      <c r="FJ116" s="13">
        <v>39</v>
      </c>
      <c r="FK116" s="13">
        <v>29</v>
      </c>
      <c r="FL116" s="13">
        <v>29</v>
      </c>
      <c r="FM116" s="13">
        <v>35</v>
      </c>
      <c r="FN116" s="13">
        <v>29</v>
      </c>
      <c r="FO116" s="13">
        <v>39</v>
      </c>
      <c r="FP116" s="13">
        <v>49</v>
      </c>
      <c r="FQ116" s="13">
        <v>29</v>
      </c>
      <c r="FR116" s="13">
        <v>40</v>
      </c>
      <c r="FS116" s="13">
        <v>46</v>
      </c>
      <c r="FT116" s="13">
        <v>62</v>
      </c>
      <c r="FU116" s="13">
        <v>81</v>
      </c>
      <c r="FV116" s="13">
        <v>109</v>
      </c>
      <c r="FW116" s="13">
        <v>145</v>
      </c>
      <c r="FX116" s="13">
        <v>180</v>
      </c>
      <c r="FY116" s="13">
        <v>216</v>
      </c>
      <c r="FZ116" s="13">
        <v>244</v>
      </c>
      <c r="GA116" s="13">
        <v>233</v>
      </c>
      <c r="GB116" s="13">
        <v>279</v>
      </c>
      <c r="GC116" s="13">
        <v>303</v>
      </c>
      <c r="GD116" s="13">
        <v>311</v>
      </c>
      <c r="GE116" s="13">
        <v>305</v>
      </c>
      <c r="GF116" s="13">
        <v>297</v>
      </c>
      <c r="GG116" s="13">
        <v>314</v>
      </c>
      <c r="GH116" s="13">
        <v>329</v>
      </c>
      <c r="GI116" s="13">
        <v>337</v>
      </c>
      <c r="GJ116" s="13">
        <v>289</v>
      </c>
      <c r="GK116" s="13">
        <v>281</v>
      </c>
      <c r="GL116" s="13">
        <v>303</v>
      </c>
      <c r="GM116" s="13">
        <v>309</v>
      </c>
      <c r="GN116" s="13">
        <v>283</v>
      </c>
      <c r="GO116" s="13">
        <v>337</v>
      </c>
      <c r="GP116" s="13">
        <v>278</v>
      </c>
      <c r="GQ116" s="13">
        <v>300</v>
      </c>
      <c r="GR116" s="13">
        <v>269</v>
      </c>
      <c r="GS116" s="13">
        <v>276</v>
      </c>
      <c r="GT116" s="13">
        <v>267</v>
      </c>
      <c r="GU116" s="13">
        <v>248</v>
      </c>
      <c r="GV116" s="13">
        <v>200</v>
      </c>
      <c r="GW116" s="13">
        <v>213</v>
      </c>
      <c r="GX116" s="13">
        <v>250</v>
      </c>
      <c r="GY116" s="13">
        <v>213</v>
      </c>
      <c r="GZ116" s="13">
        <v>189</v>
      </c>
      <c r="HA116" s="13">
        <v>202</v>
      </c>
      <c r="HB116" s="13">
        <v>196</v>
      </c>
      <c r="HC116" s="13">
        <v>158</v>
      </c>
      <c r="HD116" s="13">
        <v>160</v>
      </c>
      <c r="HE116" s="13">
        <v>179</v>
      </c>
      <c r="HF116" s="13">
        <v>165</v>
      </c>
      <c r="HG116" s="13">
        <v>171</v>
      </c>
      <c r="HH116" s="13">
        <v>165</v>
      </c>
      <c r="HI116" s="13">
        <v>149</v>
      </c>
      <c r="HJ116" s="13">
        <v>131</v>
      </c>
      <c r="HK116" s="13">
        <v>114</v>
      </c>
      <c r="HL116" s="13">
        <v>127</v>
      </c>
      <c r="HM116" s="13">
        <v>103</v>
      </c>
      <c r="HN116" s="13">
        <v>103</v>
      </c>
      <c r="HO116" s="13">
        <v>78</v>
      </c>
      <c r="HP116" s="13">
        <v>106</v>
      </c>
      <c r="HQ116" s="13">
        <v>69</v>
      </c>
      <c r="HR116" s="13">
        <v>70</v>
      </c>
      <c r="HS116" s="13">
        <v>75</v>
      </c>
      <c r="HT116" s="13">
        <v>61</v>
      </c>
      <c r="HU116" s="13">
        <v>67</v>
      </c>
      <c r="HV116" s="13">
        <v>58</v>
      </c>
      <c r="HW116" s="13">
        <v>53</v>
      </c>
      <c r="HX116" s="13">
        <v>40</v>
      </c>
      <c r="HY116" s="13">
        <v>49</v>
      </c>
      <c r="HZ116" s="13">
        <v>48</v>
      </c>
      <c r="IA116" s="13">
        <v>39</v>
      </c>
      <c r="IB116" s="13">
        <v>36</v>
      </c>
      <c r="IC116" s="13">
        <v>32</v>
      </c>
      <c r="ID116" s="13">
        <v>31</v>
      </c>
      <c r="IE116" s="13">
        <v>33</v>
      </c>
      <c r="IF116" s="13">
        <v>25</v>
      </c>
      <c r="IG116" s="13">
        <v>25</v>
      </c>
      <c r="IH116" s="13">
        <v>21</v>
      </c>
      <c r="II116" s="13">
        <v>12</v>
      </c>
      <c r="IJ116" s="13">
        <v>14</v>
      </c>
      <c r="IK116" s="13">
        <v>8</v>
      </c>
      <c r="IL116" s="13">
        <v>12</v>
      </c>
      <c r="IM116" s="13">
        <v>3</v>
      </c>
      <c r="IN116" s="13">
        <v>5</v>
      </c>
      <c r="IO116" s="13">
        <v>6</v>
      </c>
      <c r="IP116" s="13">
        <v>5</v>
      </c>
      <c r="IQ116" s="13">
        <v>3</v>
      </c>
      <c r="IR116" s="13">
        <v>1</v>
      </c>
      <c r="IS116" s="13"/>
      <c r="IT116" s="13">
        <v>3</v>
      </c>
      <c r="IU116" s="13"/>
      <c r="IV116" s="13">
        <v>1</v>
      </c>
      <c r="IW116" s="13"/>
      <c r="IX116" s="13"/>
      <c r="IY116" s="13"/>
      <c r="IZ116" s="13"/>
      <c r="JA116" s="13"/>
      <c r="JB116" s="13"/>
      <c r="JC116" s="13"/>
      <c r="JD116" s="13"/>
      <c r="JE116" s="13">
        <v>2</v>
      </c>
      <c r="JF116" s="60">
        <v>12024</v>
      </c>
      <c r="JG116" s="13">
        <v>20</v>
      </c>
      <c r="JH116" s="13">
        <v>14</v>
      </c>
      <c r="JI116" s="13"/>
      <c r="JJ116" s="13"/>
      <c r="JK116" s="13"/>
      <c r="JL116" s="13"/>
      <c r="JM116" s="13"/>
      <c r="JN116" s="13">
        <v>2</v>
      </c>
      <c r="JO116" s="13"/>
      <c r="JP116" s="13">
        <v>2</v>
      </c>
      <c r="JQ116" s="13">
        <v>2</v>
      </c>
      <c r="JR116" s="13"/>
      <c r="JS116" s="13"/>
      <c r="JT116" s="13">
        <v>2</v>
      </c>
      <c r="JU116" s="13"/>
      <c r="JV116" s="13"/>
      <c r="JW116" s="13"/>
      <c r="JX116" s="13">
        <v>4</v>
      </c>
      <c r="JY116" s="13">
        <v>2</v>
      </c>
      <c r="JZ116" s="13"/>
      <c r="KA116" s="13"/>
      <c r="KB116" s="13">
        <v>2</v>
      </c>
      <c r="KC116" s="13">
        <v>1</v>
      </c>
      <c r="KD116" s="13">
        <v>1</v>
      </c>
      <c r="KE116" s="13">
        <v>2</v>
      </c>
      <c r="KF116" s="13">
        <v>3</v>
      </c>
      <c r="KG116" s="13">
        <v>3</v>
      </c>
      <c r="KH116" s="13">
        <v>5</v>
      </c>
      <c r="KI116" s="13">
        <v>2</v>
      </c>
      <c r="KJ116" s="13"/>
      <c r="KK116" s="13">
        <v>2</v>
      </c>
      <c r="KL116" s="13">
        <v>2</v>
      </c>
      <c r="KM116" s="13">
        <v>2</v>
      </c>
      <c r="KN116" s="13">
        <v>3</v>
      </c>
      <c r="KO116" s="13">
        <v>6</v>
      </c>
      <c r="KP116" s="13">
        <v>5</v>
      </c>
      <c r="KQ116" s="13">
        <v>3</v>
      </c>
      <c r="KR116" s="13">
        <v>2</v>
      </c>
      <c r="KS116" s="13">
        <v>2</v>
      </c>
      <c r="KT116" s="13">
        <v>3</v>
      </c>
      <c r="KU116" s="13">
        <v>2</v>
      </c>
      <c r="KV116" s="13">
        <v>1</v>
      </c>
      <c r="KW116" s="13"/>
      <c r="KX116" s="13">
        <v>1</v>
      </c>
      <c r="KY116" s="13">
        <v>3</v>
      </c>
      <c r="KZ116" s="13">
        <v>2</v>
      </c>
      <c r="LA116" s="13">
        <v>3</v>
      </c>
      <c r="LB116" s="13">
        <v>3</v>
      </c>
      <c r="LC116" s="13">
        <v>2</v>
      </c>
      <c r="LD116" s="13">
        <v>1</v>
      </c>
      <c r="LE116" s="13">
        <v>2</v>
      </c>
      <c r="LF116" s="13">
        <v>2</v>
      </c>
      <c r="LG116" s="13"/>
      <c r="LH116" s="13"/>
      <c r="LI116" s="13">
        <v>1</v>
      </c>
      <c r="LJ116" s="13">
        <v>1</v>
      </c>
      <c r="LK116" s="13">
        <v>3</v>
      </c>
      <c r="LL116" s="13">
        <v>1</v>
      </c>
      <c r="LM116" s="13">
        <v>1</v>
      </c>
      <c r="LN116" s="13"/>
      <c r="LO116" s="13"/>
      <c r="LP116" s="13">
        <v>1</v>
      </c>
      <c r="LQ116" s="13"/>
      <c r="LR116" s="13"/>
      <c r="LS116" s="13"/>
      <c r="LT116" s="13"/>
      <c r="LU116" s="13"/>
      <c r="LV116" s="13">
        <v>1</v>
      </c>
      <c r="LW116" s="13"/>
      <c r="LX116" s="13"/>
      <c r="LY116" s="13">
        <v>1</v>
      </c>
      <c r="LZ116" s="13"/>
      <c r="MA116" s="13"/>
      <c r="MB116" s="13"/>
      <c r="MC116" s="13"/>
      <c r="MD116" s="13">
        <v>1</v>
      </c>
      <c r="ME116" s="13">
        <v>4</v>
      </c>
      <c r="MF116" s="13">
        <v>1</v>
      </c>
      <c r="MG116" s="13">
        <v>1</v>
      </c>
      <c r="MH116" s="13">
        <v>1</v>
      </c>
      <c r="MI116" s="13">
        <v>1</v>
      </c>
      <c r="MJ116" s="13"/>
      <c r="MK116" s="13"/>
      <c r="ML116" s="13">
        <v>3</v>
      </c>
      <c r="MM116" s="13">
        <v>4</v>
      </c>
      <c r="MN116" s="13">
        <v>2</v>
      </c>
      <c r="MO116" s="13">
        <v>1</v>
      </c>
      <c r="MP116" s="13">
        <v>2</v>
      </c>
      <c r="MQ116" s="13">
        <v>6</v>
      </c>
      <c r="MR116" s="13">
        <v>1</v>
      </c>
      <c r="MS116" s="13">
        <v>1</v>
      </c>
      <c r="MT116" s="13">
        <v>2</v>
      </c>
      <c r="MU116" s="13">
        <v>2</v>
      </c>
      <c r="MV116" s="13">
        <v>2</v>
      </c>
      <c r="MW116" s="13"/>
      <c r="MX116" s="13"/>
      <c r="MY116" s="13">
        <v>1</v>
      </c>
      <c r="MZ116" s="13"/>
      <c r="NA116" s="13"/>
      <c r="NB116" s="13"/>
      <c r="NC116" s="13"/>
      <c r="ND116" s="13"/>
      <c r="NE116" s="13"/>
      <c r="NF116" s="13"/>
      <c r="NG116" s="13"/>
      <c r="NH116" s="13"/>
      <c r="NI116" s="13"/>
      <c r="NJ116" s="60">
        <v>165</v>
      </c>
      <c r="NK116" s="13">
        <v>12189</v>
      </c>
      <c r="NL116" s="448"/>
      <c r="NM116" s="448"/>
      <c r="NN116" s="448"/>
    </row>
    <row r="117" spans="1:378">
      <c r="A117" s="9" t="s">
        <v>128</v>
      </c>
      <c r="B117" s="281">
        <f t="shared" si="129"/>
        <v>347</v>
      </c>
      <c r="C117" s="281">
        <f t="shared" si="130"/>
        <v>298</v>
      </c>
      <c r="D117" s="281">
        <f t="shared" si="131"/>
        <v>819</v>
      </c>
      <c r="E117" s="281">
        <f t="shared" si="132"/>
        <v>943</v>
      </c>
      <c r="F117" s="281">
        <f t="shared" si="133"/>
        <v>3806</v>
      </c>
      <c r="G117" s="281">
        <f t="shared" si="134"/>
        <v>3486</v>
      </c>
      <c r="H117" s="281">
        <f t="shared" si="135"/>
        <v>4429</v>
      </c>
      <c r="I117" s="281">
        <f t="shared" si="136"/>
        <v>4069</v>
      </c>
      <c r="J117" s="281">
        <f t="shared" si="137"/>
        <v>3697</v>
      </c>
      <c r="K117" s="281">
        <f t="shared" si="138"/>
        <v>3454</v>
      </c>
      <c r="L117" s="281">
        <f t="shared" si="139"/>
        <v>2447</v>
      </c>
      <c r="M117" s="281">
        <f t="shared" si="140"/>
        <v>2246</v>
      </c>
      <c r="N117" s="281">
        <f t="shared" si="141"/>
        <v>1271</v>
      </c>
      <c r="O117" s="281">
        <f t="shared" si="142"/>
        <v>1201</v>
      </c>
      <c r="P117" s="281">
        <f t="shared" si="143"/>
        <v>648</v>
      </c>
      <c r="Q117" s="281">
        <f t="shared" si="144"/>
        <v>549</v>
      </c>
      <c r="R117" s="281">
        <f t="shared" si="145"/>
        <v>209</v>
      </c>
      <c r="S117" s="281">
        <f t="shared" si="146"/>
        <v>242</v>
      </c>
      <c r="T117" s="281">
        <f t="shared" si="147"/>
        <v>28</v>
      </c>
      <c r="U117" s="281">
        <f t="shared" si="148"/>
        <v>70</v>
      </c>
      <c r="W117" s="16" t="s">
        <v>125</v>
      </c>
      <c r="X117" s="764">
        <f t="shared" si="150"/>
        <v>7</v>
      </c>
      <c r="Y117" s="764">
        <f t="shared" si="151"/>
        <v>10</v>
      </c>
      <c r="Z117" s="764">
        <f t="shared" si="152"/>
        <v>35</v>
      </c>
      <c r="AA117" s="764">
        <f t="shared" si="153"/>
        <v>33</v>
      </c>
      <c r="AB117" s="764">
        <f t="shared" si="154"/>
        <v>171</v>
      </c>
      <c r="AC117" s="764">
        <f t="shared" si="155"/>
        <v>142</v>
      </c>
      <c r="AD117" s="764">
        <f t="shared" si="156"/>
        <v>189</v>
      </c>
      <c r="AE117" s="764">
        <f t="shared" si="157"/>
        <v>167</v>
      </c>
      <c r="AF117" s="764">
        <f t="shared" si="158"/>
        <v>168</v>
      </c>
      <c r="AG117" s="764">
        <f t="shared" si="159"/>
        <v>144</v>
      </c>
      <c r="AH117" s="764">
        <f t="shared" si="160"/>
        <v>90</v>
      </c>
      <c r="AI117" s="764">
        <f t="shared" si="161"/>
        <v>104</v>
      </c>
      <c r="AJ117" s="764">
        <f t="shared" si="162"/>
        <v>75</v>
      </c>
      <c r="AK117" s="764">
        <f t="shared" si="163"/>
        <v>55</v>
      </c>
      <c r="AL117" s="764">
        <f t="shared" si="164"/>
        <v>48</v>
      </c>
      <c r="AM117" s="764">
        <f t="shared" si="165"/>
        <v>32</v>
      </c>
      <c r="AN117" s="764">
        <f t="shared" si="166"/>
        <v>15</v>
      </c>
      <c r="AO117" s="764">
        <f t="shared" si="167"/>
        <v>20</v>
      </c>
      <c r="AP117" s="764">
        <f t="shared" si="168"/>
        <v>3</v>
      </c>
      <c r="AQ117" s="764">
        <f t="shared" si="169"/>
        <v>9</v>
      </c>
      <c r="AR117" s="764">
        <f t="shared" si="149"/>
        <v>9</v>
      </c>
      <c r="AT117" s="16" t="s">
        <v>125</v>
      </c>
      <c r="AU117" s="13"/>
      <c r="AV117" s="13">
        <v>1</v>
      </c>
      <c r="AW117" s="13"/>
      <c r="AX117" s="13">
        <v>1</v>
      </c>
      <c r="AY117" s="13">
        <v>2</v>
      </c>
      <c r="AZ117" s="13">
        <v>2</v>
      </c>
      <c r="BA117" s="13"/>
      <c r="BB117" s="13"/>
      <c r="BC117" s="13">
        <v>3</v>
      </c>
      <c r="BD117" s="13">
        <v>1</v>
      </c>
      <c r="BE117" s="13">
        <v>3</v>
      </c>
      <c r="BF117" s="13">
        <v>1</v>
      </c>
      <c r="BG117" s="13">
        <v>1</v>
      </c>
      <c r="BH117" s="13">
        <v>1</v>
      </c>
      <c r="BI117" s="13">
        <v>1</v>
      </c>
      <c r="BJ117" s="13">
        <v>1</v>
      </c>
      <c r="BK117" s="13">
        <v>2</v>
      </c>
      <c r="BL117" s="13">
        <v>7</v>
      </c>
      <c r="BM117" s="13">
        <v>6</v>
      </c>
      <c r="BN117" s="13">
        <v>10</v>
      </c>
      <c r="BO117" s="13">
        <v>11</v>
      </c>
      <c r="BP117" s="13">
        <v>14</v>
      </c>
      <c r="BQ117" s="13">
        <v>10</v>
      </c>
      <c r="BR117" s="13">
        <v>11</v>
      </c>
      <c r="BS117" s="13">
        <v>11</v>
      </c>
      <c r="BT117" s="13">
        <v>15</v>
      </c>
      <c r="BU117" s="13">
        <v>16</v>
      </c>
      <c r="BV117" s="13">
        <v>19</v>
      </c>
      <c r="BW117" s="13">
        <v>17</v>
      </c>
      <c r="BX117" s="13">
        <v>18</v>
      </c>
      <c r="BY117" s="13">
        <v>16</v>
      </c>
      <c r="BZ117" s="13">
        <v>9</v>
      </c>
      <c r="CA117" s="13">
        <v>18</v>
      </c>
      <c r="CB117" s="13">
        <v>11</v>
      </c>
      <c r="CC117" s="13">
        <v>14</v>
      </c>
      <c r="CD117" s="13">
        <v>24</v>
      </c>
      <c r="CE117" s="13">
        <v>19</v>
      </c>
      <c r="CF117" s="13">
        <v>19</v>
      </c>
      <c r="CG117" s="13">
        <v>27</v>
      </c>
      <c r="CH117" s="13">
        <v>10</v>
      </c>
      <c r="CI117" s="13">
        <v>16</v>
      </c>
      <c r="CJ117" s="13">
        <v>18</v>
      </c>
      <c r="CK117" s="13">
        <v>13</v>
      </c>
      <c r="CL117" s="13">
        <v>18</v>
      </c>
      <c r="CM117" s="13">
        <v>15</v>
      </c>
      <c r="CN117" s="13">
        <v>16</v>
      </c>
      <c r="CO117" s="13">
        <v>12</v>
      </c>
      <c r="CP117" s="13">
        <v>12</v>
      </c>
      <c r="CQ117" s="13">
        <v>15</v>
      </c>
      <c r="CR117" s="13">
        <v>9</v>
      </c>
      <c r="CS117" s="13">
        <v>12</v>
      </c>
      <c r="CT117" s="13">
        <v>16</v>
      </c>
      <c r="CU117" s="13">
        <v>18</v>
      </c>
      <c r="CV117" s="13">
        <v>7</v>
      </c>
      <c r="CW117" s="13">
        <v>12</v>
      </c>
      <c r="CX117" s="13">
        <v>14</v>
      </c>
      <c r="CY117" s="13">
        <v>4</v>
      </c>
      <c r="CZ117" s="13">
        <v>7</v>
      </c>
      <c r="DA117" s="13">
        <v>8</v>
      </c>
      <c r="DB117" s="13">
        <v>6</v>
      </c>
      <c r="DC117" s="13">
        <v>5</v>
      </c>
      <c r="DD117" s="13">
        <v>8</v>
      </c>
      <c r="DE117" s="13">
        <v>7</v>
      </c>
      <c r="DF117" s="13">
        <v>2</v>
      </c>
      <c r="DG117" s="13">
        <v>5</v>
      </c>
      <c r="DH117" s="13">
        <v>5</v>
      </c>
      <c r="DI117" s="13">
        <v>8</v>
      </c>
      <c r="DJ117" s="13">
        <v>4</v>
      </c>
      <c r="DK117" s="13">
        <v>3</v>
      </c>
      <c r="DL117" s="13">
        <v>8</v>
      </c>
      <c r="DM117" s="13">
        <v>7</v>
      </c>
      <c r="DN117" s="13">
        <v>6</v>
      </c>
      <c r="DO117" s="13">
        <v>2</v>
      </c>
      <c r="DP117" s="13">
        <v>4</v>
      </c>
      <c r="DQ117" s="13">
        <v>3</v>
      </c>
      <c r="DR117" s="13">
        <v>3</v>
      </c>
      <c r="DS117" s="13">
        <v>3</v>
      </c>
      <c r="DT117" s="13">
        <v>2</v>
      </c>
      <c r="DU117" s="13">
        <v>2</v>
      </c>
      <c r="DV117" s="13"/>
      <c r="DW117" s="13">
        <v>4</v>
      </c>
      <c r="DX117" s="13">
        <v>1</v>
      </c>
      <c r="DY117" s="13">
        <v>2</v>
      </c>
      <c r="DZ117" s="13">
        <v>2</v>
      </c>
      <c r="EA117" s="13">
        <v>2</v>
      </c>
      <c r="EB117" s="13">
        <v>1</v>
      </c>
      <c r="EC117" s="13"/>
      <c r="ED117" s="13">
        <v>4</v>
      </c>
      <c r="EE117" s="13">
        <v>3</v>
      </c>
      <c r="EF117" s="13">
        <v>1</v>
      </c>
      <c r="EG117" s="13">
        <v>3</v>
      </c>
      <c r="EH117" s="13">
        <v>2</v>
      </c>
      <c r="EI117" s="13">
        <v>1</v>
      </c>
      <c r="EJ117" s="13"/>
      <c r="EK117" s="13">
        <v>2</v>
      </c>
      <c r="EL117" s="13">
        <v>1</v>
      </c>
      <c r="EM117" s="13"/>
      <c r="EN117" s="13"/>
      <c r="EO117" s="13"/>
      <c r="EP117" s="13"/>
      <c r="EQ117" s="13"/>
      <c r="ER117" s="13"/>
      <c r="ES117" s="13"/>
      <c r="ET117" s="13"/>
      <c r="EU117" s="13"/>
      <c r="EV117" s="13"/>
      <c r="EW117" s="13"/>
      <c r="EX117" s="13"/>
      <c r="EY117" s="13"/>
      <c r="EZ117" s="13"/>
      <c r="FA117" s="60">
        <v>716</v>
      </c>
      <c r="FB117" s="13">
        <v>716</v>
      </c>
      <c r="FC117" s="16" t="s">
        <v>125</v>
      </c>
      <c r="FD117" s="13"/>
      <c r="FE117" s="13">
        <v>1</v>
      </c>
      <c r="FF117" s="13">
        <v>2</v>
      </c>
      <c r="FG117" s="13"/>
      <c r="FH117" s="13"/>
      <c r="FI117" s="13">
        <v>1</v>
      </c>
      <c r="FJ117" s="13">
        <v>1</v>
      </c>
      <c r="FK117" s="13"/>
      <c r="FL117" s="13">
        <v>1</v>
      </c>
      <c r="FM117" s="13">
        <v>1</v>
      </c>
      <c r="FN117" s="13">
        <v>2</v>
      </c>
      <c r="FO117" s="13">
        <v>1</v>
      </c>
      <c r="FP117" s="13">
        <v>2</v>
      </c>
      <c r="FQ117" s="13">
        <v>1</v>
      </c>
      <c r="FR117" s="13">
        <v>3</v>
      </c>
      <c r="FS117" s="13">
        <v>2</v>
      </c>
      <c r="FT117" s="13">
        <v>3</v>
      </c>
      <c r="FU117" s="13">
        <v>9</v>
      </c>
      <c r="FV117" s="13">
        <v>3</v>
      </c>
      <c r="FW117" s="13">
        <v>9</v>
      </c>
      <c r="FX117" s="13">
        <v>13</v>
      </c>
      <c r="FY117" s="13">
        <v>16</v>
      </c>
      <c r="FZ117" s="13">
        <v>15</v>
      </c>
      <c r="GA117" s="13">
        <v>15</v>
      </c>
      <c r="GB117" s="13">
        <v>22</v>
      </c>
      <c r="GC117" s="13">
        <v>16</v>
      </c>
      <c r="GD117" s="13">
        <v>24</v>
      </c>
      <c r="GE117" s="13">
        <v>17</v>
      </c>
      <c r="GF117" s="13">
        <v>14</v>
      </c>
      <c r="GG117" s="13">
        <v>19</v>
      </c>
      <c r="GH117" s="13">
        <v>12</v>
      </c>
      <c r="GI117" s="13">
        <v>24</v>
      </c>
      <c r="GJ117" s="13">
        <v>18</v>
      </c>
      <c r="GK117" s="13">
        <v>23</v>
      </c>
      <c r="GL117" s="13">
        <v>22</v>
      </c>
      <c r="GM117" s="13">
        <v>20</v>
      </c>
      <c r="GN117" s="13">
        <v>18</v>
      </c>
      <c r="GO117" s="13">
        <v>13</v>
      </c>
      <c r="GP117" s="13">
        <v>17</v>
      </c>
      <c r="GQ117" s="13">
        <v>22</v>
      </c>
      <c r="GR117" s="13">
        <v>21</v>
      </c>
      <c r="GS117" s="13">
        <v>27</v>
      </c>
      <c r="GT117" s="13">
        <v>17</v>
      </c>
      <c r="GU117" s="13">
        <v>19</v>
      </c>
      <c r="GV117" s="13">
        <v>19</v>
      </c>
      <c r="GW117" s="13">
        <v>7</v>
      </c>
      <c r="GX117" s="13">
        <v>17</v>
      </c>
      <c r="GY117" s="13">
        <v>21</v>
      </c>
      <c r="GZ117" s="13">
        <v>11</v>
      </c>
      <c r="HA117" s="13">
        <v>9</v>
      </c>
      <c r="HB117" s="13">
        <v>7</v>
      </c>
      <c r="HC117" s="13">
        <v>16</v>
      </c>
      <c r="HD117" s="13">
        <v>10</v>
      </c>
      <c r="HE117" s="13">
        <v>5</v>
      </c>
      <c r="HF117" s="13">
        <v>9</v>
      </c>
      <c r="HG117" s="13">
        <v>10</v>
      </c>
      <c r="HH117" s="13">
        <v>9</v>
      </c>
      <c r="HI117" s="13">
        <v>5</v>
      </c>
      <c r="HJ117" s="13">
        <v>9</v>
      </c>
      <c r="HK117" s="13">
        <v>10</v>
      </c>
      <c r="HL117" s="13">
        <v>12</v>
      </c>
      <c r="HM117" s="13">
        <v>4</v>
      </c>
      <c r="HN117" s="13">
        <v>5</v>
      </c>
      <c r="HO117" s="13">
        <v>8</v>
      </c>
      <c r="HP117" s="13">
        <v>10</v>
      </c>
      <c r="HQ117" s="13">
        <v>11</v>
      </c>
      <c r="HR117" s="13">
        <v>5</v>
      </c>
      <c r="HS117" s="13">
        <v>9</v>
      </c>
      <c r="HT117" s="13">
        <v>4</v>
      </c>
      <c r="HU117" s="13">
        <v>7</v>
      </c>
      <c r="HV117" s="13">
        <v>8</v>
      </c>
      <c r="HW117" s="13">
        <v>4</v>
      </c>
      <c r="HX117" s="13">
        <v>7</v>
      </c>
      <c r="HY117" s="13"/>
      <c r="HZ117" s="13">
        <v>13</v>
      </c>
      <c r="IA117" s="13">
        <v>3</v>
      </c>
      <c r="IB117" s="13">
        <v>3</v>
      </c>
      <c r="IC117" s="13">
        <v>6</v>
      </c>
      <c r="ID117" s="13">
        <v>4</v>
      </c>
      <c r="IE117" s="13"/>
      <c r="IF117" s="13">
        <v>3</v>
      </c>
      <c r="IG117" s="13">
        <v>2</v>
      </c>
      <c r="IH117" s="13">
        <v>1</v>
      </c>
      <c r="II117" s="13">
        <v>3</v>
      </c>
      <c r="IJ117" s="13">
        <v>2</v>
      </c>
      <c r="IK117" s="13">
        <v>1</v>
      </c>
      <c r="IL117" s="13">
        <v>1</v>
      </c>
      <c r="IM117" s="13"/>
      <c r="IN117" s="13">
        <v>2</v>
      </c>
      <c r="IO117" s="13"/>
      <c r="IP117" s="13"/>
      <c r="IQ117" s="13">
        <v>1</v>
      </c>
      <c r="IR117" s="13"/>
      <c r="IS117" s="13"/>
      <c r="IT117" s="13">
        <v>1</v>
      </c>
      <c r="IU117" s="13">
        <v>1</v>
      </c>
      <c r="IV117" s="13"/>
      <c r="IW117" s="13"/>
      <c r="IX117" s="13"/>
      <c r="IY117" s="13"/>
      <c r="IZ117" s="13"/>
      <c r="JA117" s="13"/>
      <c r="JB117" s="13"/>
      <c r="JC117" s="13"/>
      <c r="JD117" s="13"/>
      <c r="JE117" s="13"/>
      <c r="JF117" s="60">
        <v>801</v>
      </c>
      <c r="JG117" s="13">
        <v>3</v>
      </c>
      <c r="JH117" s="13">
        <v>1</v>
      </c>
      <c r="JI117" s="13"/>
      <c r="JJ117" s="13"/>
      <c r="JK117" s="13">
        <v>1</v>
      </c>
      <c r="JL117" s="13"/>
      <c r="JM117" s="13"/>
      <c r="JN117" s="13"/>
      <c r="JO117" s="13"/>
      <c r="JP117" s="13"/>
      <c r="JQ117" s="13"/>
      <c r="JR117" s="13"/>
      <c r="JS117" s="13"/>
      <c r="JT117" s="13"/>
      <c r="JU117" s="13"/>
      <c r="JV117" s="13"/>
      <c r="JW117" s="13"/>
      <c r="JX117" s="13"/>
      <c r="JY117" s="13"/>
      <c r="JZ117" s="13"/>
      <c r="KA117" s="13"/>
      <c r="KB117" s="13"/>
      <c r="KC117" s="13"/>
      <c r="KD117" s="13"/>
      <c r="KE117" s="13"/>
      <c r="KF117" s="13"/>
      <c r="KG117" s="13"/>
      <c r="KH117" s="13"/>
      <c r="KI117" s="13"/>
      <c r="KJ117" s="13"/>
      <c r="KK117" s="13"/>
      <c r="KL117" s="13"/>
      <c r="KM117" s="13"/>
      <c r="KN117" s="13"/>
      <c r="KO117" s="13"/>
      <c r="KP117" s="13">
        <v>1</v>
      </c>
      <c r="KQ117" s="13"/>
      <c r="KR117" s="13"/>
      <c r="KS117" s="13"/>
      <c r="KT117" s="13"/>
      <c r="KU117" s="13"/>
      <c r="KV117" s="13"/>
      <c r="KW117" s="13"/>
      <c r="KX117" s="13"/>
      <c r="KY117" s="13"/>
      <c r="KZ117" s="13"/>
      <c r="LA117" s="13"/>
      <c r="LB117" s="13"/>
      <c r="LC117" s="13">
        <v>1</v>
      </c>
      <c r="LD117" s="13">
        <v>1</v>
      </c>
      <c r="LE117" s="13"/>
      <c r="LF117" s="13"/>
      <c r="LG117" s="13"/>
      <c r="LH117" s="13"/>
      <c r="LI117" s="13"/>
      <c r="LJ117" s="13"/>
      <c r="LK117" s="13"/>
      <c r="LL117" s="13"/>
      <c r="LM117" s="13"/>
      <c r="LN117" s="13"/>
      <c r="LO117" s="13"/>
      <c r="LP117" s="13"/>
      <c r="LQ117" s="13"/>
      <c r="LR117" s="13"/>
      <c r="LS117" s="13"/>
      <c r="LT117" s="13"/>
      <c r="LU117" s="13"/>
      <c r="LV117" s="13">
        <v>1</v>
      </c>
      <c r="LW117" s="13"/>
      <c r="LX117" s="13"/>
      <c r="LY117" s="13"/>
      <c r="LZ117" s="13"/>
      <c r="MA117" s="13"/>
      <c r="MB117" s="13"/>
      <c r="MC117" s="13"/>
      <c r="MD117" s="13"/>
      <c r="ME117" s="13"/>
      <c r="MF117" s="13"/>
      <c r="MG117" s="13"/>
      <c r="MH117" s="13"/>
      <c r="MI117" s="13"/>
      <c r="MJ117" s="13"/>
      <c r="MK117" s="13"/>
      <c r="ML117" s="13"/>
      <c r="MM117" s="13"/>
      <c r="MN117" s="13"/>
      <c r="MO117" s="13"/>
      <c r="MP117" s="13"/>
      <c r="MQ117" s="13"/>
      <c r="MR117" s="13"/>
      <c r="MS117" s="13"/>
      <c r="MT117" s="13"/>
      <c r="MU117" s="13"/>
      <c r="MV117" s="13"/>
      <c r="MW117" s="13"/>
      <c r="MX117" s="13"/>
      <c r="MY117" s="13"/>
      <c r="MZ117" s="13"/>
      <c r="NA117" s="13"/>
      <c r="NB117" s="13"/>
      <c r="NC117" s="13"/>
      <c r="ND117" s="13"/>
      <c r="NE117" s="13"/>
      <c r="NF117" s="13"/>
      <c r="NG117" s="13"/>
      <c r="NH117" s="13"/>
      <c r="NI117" s="13"/>
      <c r="NJ117" s="60">
        <v>9</v>
      </c>
      <c r="NK117" s="13">
        <v>810</v>
      </c>
      <c r="NL117" s="448"/>
      <c r="NM117" s="448"/>
      <c r="NN117" s="448"/>
    </row>
    <row r="118" spans="1:378">
      <c r="A118" s="8" t="s">
        <v>129</v>
      </c>
      <c r="B118" s="281">
        <f t="shared" si="129"/>
        <v>15</v>
      </c>
      <c r="C118" s="281">
        <f t="shared" si="130"/>
        <v>13</v>
      </c>
      <c r="D118" s="281">
        <f t="shared" si="131"/>
        <v>30</v>
      </c>
      <c r="E118" s="281">
        <f t="shared" si="132"/>
        <v>53</v>
      </c>
      <c r="F118" s="281">
        <f t="shared" si="133"/>
        <v>116</v>
      </c>
      <c r="G118" s="281">
        <f t="shared" si="134"/>
        <v>117</v>
      </c>
      <c r="H118" s="281">
        <f t="shared" si="135"/>
        <v>108</v>
      </c>
      <c r="I118" s="281">
        <f t="shared" si="136"/>
        <v>138</v>
      </c>
      <c r="J118" s="281">
        <f t="shared" si="137"/>
        <v>105</v>
      </c>
      <c r="K118" s="281">
        <f t="shared" si="138"/>
        <v>105</v>
      </c>
      <c r="L118" s="281">
        <f t="shared" si="139"/>
        <v>73</v>
      </c>
      <c r="M118" s="281">
        <f t="shared" si="140"/>
        <v>74</v>
      </c>
      <c r="N118" s="281">
        <f t="shared" si="141"/>
        <v>48</v>
      </c>
      <c r="O118" s="281">
        <f t="shared" si="142"/>
        <v>41</v>
      </c>
      <c r="P118" s="281">
        <f t="shared" si="143"/>
        <v>24</v>
      </c>
      <c r="Q118" s="281">
        <f t="shared" si="144"/>
        <v>34</v>
      </c>
      <c r="R118" s="281">
        <f t="shared" si="145"/>
        <v>13</v>
      </c>
      <c r="S118" s="281">
        <f t="shared" si="146"/>
        <v>23</v>
      </c>
      <c r="T118" s="281">
        <f t="shared" si="147"/>
        <v>0</v>
      </c>
      <c r="U118" s="281">
        <f t="shared" si="148"/>
        <v>1</v>
      </c>
      <c r="W118" s="16" t="s">
        <v>126</v>
      </c>
      <c r="X118" s="764">
        <f t="shared" si="150"/>
        <v>68</v>
      </c>
      <c r="Y118" s="764">
        <f t="shared" si="151"/>
        <v>45</v>
      </c>
      <c r="Z118" s="764">
        <f t="shared" si="152"/>
        <v>106</v>
      </c>
      <c r="AA118" s="764">
        <f t="shared" si="153"/>
        <v>159</v>
      </c>
      <c r="AB118" s="764">
        <f t="shared" si="154"/>
        <v>443</v>
      </c>
      <c r="AC118" s="764">
        <f t="shared" si="155"/>
        <v>465</v>
      </c>
      <c r="AD118" s="764">
        <f t="shared" si="156"/>
        <v>603</v>
      </c>
      <c r="AE118" s="764">
        <f t="shared" si="157"/>
        <v>496</v>
      </c>
      <c r="AF118" s="764">
        <f t="shared" si="158"/>
        <v>425</v>
      </c>
      <c r="AG118" s="764">
        <f t="shared" si="159"/>
        <v>340</v>
      </c>
      <c r="AH118" s="764">
        <f t="shared" si="160"/>
        <v>246</v>
      </c>
      <c r="AI118" s="764">
        <f t="shared" si="161"/>
        <v>246</v>
      </c>
      <c r="AJ118" s="764">
        <f t="shared" si="162"/>
        <v>149</v>
      </c>
      <c r="AK118" s="764">
        <f t="shared" si="163"/>
        <v>144</v>
      </c>
      <c r="AL118" s="764">
        <f t="shared" si="164"/>
        <v>69</v>
      </c>
      <c r="AM118" s="764">
        <f t="shared" si="165"/>
        <v>67</v>
      </c>
      <c r="AN118" s="764">
        <f t="shared" si="166"/>
        <v>23</v>
      </c>
      <c r="AO118" s="764">
        <f t="shared" si="167"/>
        <v>23</v>
      </c>
      <c r="AP118" s="764">
        <f t="shared" si="168"/>
        <v>3</v>
      </c>
      <c r="AQ118" s="764">
        <f t="shared" si="169"/>
        <v>2</v>
      </c>
      <c r="AR118" s="764">
        <f t="shared" si="149"/>
        <v>49</v>
      </c>
      <c r="AT118" s="16" t="s">
        <v>126</v>
      </c>
      <c r="AU118" s="13">
        <v>1</v>
      </c>
      <c r="AV118" s="13">
        <v>4</v>
      </c>
      <c r="AW118" s="13">
        <v>6</v>
      </c>
      <c r="AX118" s="13">
        <v>7</v>
      </c>
      <c r="AY118" s="13">
        <v>4</v>
      </c>
      <c r="AZ118" s="13">
        <v>5</v>
      </c>
      <c r="BA118" s="13">
        <v>7</v>
      </c>
      <c r="BB118" s="13">
        <v>1</v>
      </c>
      <c r="BC118" s="13">
        <v>3</v>
      </c>
      <c r="BD118" s="13">
        <v>7</v>
      </c>
      <c r="BE118" s="13">
        <v>7</v>
      </c>
      <c r="BF118" s="13">
        <v>6</v>
      </c>
      <c r="BG118" s="13">
        <v>11</v>
      </c>
      <c r="BH118" s="13">
        <v>14</v>
      </c>
      <c r="BI118" s="13">
        <v>12</v>
      </c>
      <c r="BJ118" s="13">
        <v>16</v>
      </c>
      <c r="BK118" s="13">
        <v>12</v>
      </c>
      <c r="BL118" s="13">
        <v>19</v>
      </c>
      <c r="BM118" s="13">
        <v>31</v>
      </c>
      <c r="BN118" s="13">
        <v>31</v>
      </c>
      <c r="BO118" s="13">
        <v>40</v>
      </c>
      <c r="BP118" s="13">
        <v>32</v>
      </c>
      <c r="BQ118" s="13">
        <v>42</v>
      </c>
      <c r="BR118" s="13">
        <v>40</v>
      </c>
      <c r="BS118" s="13">
        <v>58</v>
      </c>
      <c r="BT118" s="13">
        <v>40</v>
      </c>
      <c r="BU118" s="13">
        <v>45</v>
      </c>
      <c r="BV118" s="13">
        <v>55</v>
      </c>
      <c r="BW118" s="13">
        <v>57</v>
      </c>
      <c r="BX118" s="13">
        <v>56</v>
      </c>
      <c r="BY118" s="13">
        <v>63</v>
      </c>
      <c r="BZ118" s="13">
        <v>57</v>
      </c>
      <c r="CA118" s="13">
        <v>36</v>
      </c>
      <c r="CB118" s="13">
        <v>48</v>
      </c>
      <c r="CC118" s="13">
        <v>58</v>
      </c>
      <c r="CD118" s="13">
        <v>49</v>
      </c>
      <c r="CE118" s="13">
        <v>42</v>
      </c>
      <c r="CF118" s="13">
        <v>34</v>
      </c>
      <c r="CG118" s="13">
        <v>52</v>
      </c>
      <c r="CH118" s="13">
        <v>57</v>
      </c>
      <c r="CI118" s="13">
        <v>40</v>
      </c>
      <c r="CJ118" s="13">
        <v>36</v>
      </c>
      <c r="CK118" s="13">
        <v>36</v>
      </c>
      <c r="CL118" s="13">
        <v>34</v>
      </c>
      <c r="CM118" s="13">
        <v>31</v>
      </c>
      <c r="CN118" s="13">
        <v>35</v>
      </c>
      <c r="CO118" s="13">
        <v>40</v>
      </c>
      <c r="CP118" s="13">
        <v>31</v>
      </c>
      <c r="CQ118" s="13">
        <v>25</v>
      </c>
      <c r="CR118" s="13">
        <v>32</v>
      </c>
      <c r="CS118" s="13">
        <v>34</v>
      </c>
      <c r="CT118" s="13">
        <v>26</v>
      </c>
      <c r="CU118" s="13">
        <v>22</v>
      </c>
      <c r="CV118" s="13">
        <v>21</v>
      </c>
      <c r="CW118" s="13">
        <v>25</v>
      </c>
      <c r="CX118" s="13">
        <v>26</v>
      </c>
      <c r="CY118" s="13">
        <v>32</v>
      </c>
      <c r="CZ118" s="13">
        <v>19</v>
      </c>
      <c r="DA118" s="13">
        <v>20</v>
      </c>
      <c r="DB118" s="13">
        <v>21</v>
      </c>
      <c r="DC118" s="13">
        <v>19</v>
      </c>
      <c r="DD118" s="13">
        <v>9</v>
      </c>
      <c r="DE118" s="13">
        <v>19</v>
      </c>
      <c r="DF118" s="13">
        <v>19</v>
      </c>
      <c r="DG118" s="13">
        <v>11</v>
      </c>
      <c r="DH118" s="13">
        <v>17</v>
      </c>
      <c r="DI118" s="13">
        <v>17</v>
      </c>
      <c r="DJ118" s="13">
        <v>11</v>
      </c>
      <c r="DK118" s="13">
        <v>10</v>
      </c>
      <c r="DL118" s="13">
        <v>12</v>
      </c>
      <c r="DM118" s="13">
        <v>7</v>
      </c>
      <c r="DN118" s="13">
        <v>7</v>
      </c>
      <c r="DO118" s="13">
        <v>7</v>
      </c>
      <c r="DP118" s="13">
        <v>9</v>
      </c>
      <c r="DQ118" s="13">
        <v>5</v>
      </c>
      <c r="DR118" s="13">
        <v>9</v>
      </c>
      <c r="DS118" s="13">
        <v>3</v>
      </c>
      <c r="DT118" s="13">
        <v>12</v>
      </c>
      <c r="DU118" s="13">
        <v>7</v>
      </c>
      <c r="DV118" s="13">
        <v>1</v>
      </c>
      <c r="DW118" s="13">
        <v>3</v>
      </c>
      <c r="DX118" s="13">
        <v>3</v>
      </c>
      <c r="DY118" s="13">
        <v>3</v>
      </c>
      <c r="DZ118" s="13">
        <v>3</v>
      </c>
      <c r="EA118" s="13">
        <v>4</v>
      </c>
      <c r="EB118" s="13">
        <v>2</v>
      </c>
      <c r="EC118" s="13">
        <v>1</v>
      </c>
      <c r="ED118" s="13">
        <v>3</v>
      </c>
      <c r="EE118" s="13"/>
      <c r="EF118" s="13">
        <v>1</v>
      </c>
      <c r="EG118" s="13">
        <v>1</v>
      </c>
      <c r="EH118" s="13"/>
      <c r="EI118" s="13">
        <v>1</v>
      </c>
      <c r="EJ118" s="13"/>
      <c r="EK118" s="13"/>
      <c r="EL118" s="13"/>
      <c r="EM118" s="13"/>
      <c r="EN118" s="13"/>
      <c r="EO118" s="13"/>
      <c r="EP118" s="13"/>
      <c r="EQ118" s="13"/>
      <c r="ER118" s="13"/>
      <c r="ES118" s="13"/>
      <c r="ET118" s="13"/>
      <c r="EU118" s="13"/>
      <c r="EV118" s="13"/>
      <c r="EW118" s="13"/>
      <c r="EX118" s="13"/>
      <c r="EY118" s="13"/>
      <c r="EZ118" s="13"/>
      <c r="FA118" s="60">
        <v>1987</v>
      </c>
      <c r="FB118" s="13">
        <v>1987</v>
      </c>
      <c r="FC118" s="16" t="s">
        <v>126</v>
      </c>
      <c r="FD118" s="13">
        <v>4</v>
      </c>
      <c r="FE118" s="13">
        <v>13</v>
      </c>
      <c r="FF118" s="13">
        <v>12</v>
      </c>
      <c r="FG118" s="13">
        <v>5</v>
      </c>
      <c r="FH118" s="13">
        <v>5</v>
      </c>
      <c r="FI118" s="13">
        <v>3</v>
      </c>
      <c r="FJ118" s="13">
        <v>9</v>
      </c>
      <c r="FK118" s="13">
        <v>8</v>
      </c>
      <c r="FL118" s="13">
        <v>6</v>
      </c>
      <c r="FM118" s="13">
        <v>3</v>
      </c>
      <c r="FN118" s="13">
        <v>8</v>
      </c>
      <c r="FO118" s="13">
        <v>9</v>
      </c>
      <c r="FP118" s="13">
        <v>7</v>
      </c>
      <c r="FQ118" s="13">
        <v>11</v>
      </c>
      <c r="FR118" s="13">
        <v>3</v>
      </c>
      <c r="FS118" s="13">
        <v>6</v>
      </c>
      <c r="FT118" s="13">
        <v>11</v>
      </c>
      <c r="FU118" s="13">
        <v>15</v>
      </c>
      <c r="FV118" s="13">
        <v>15</v>
      </c>
      <c r="FW118" s="13">
        <v>21</v>
      </c>
      <c r="FX118" s="13">
        <v>23</v>
      </c>
      <c r="FY118" s="13">
        <v>36</v>
      </c>
      <c r="FZ118" s="13">
        <v>36</v>
      </c>
      <c r="GA118" s="13">
        <v>50</v>
      </c>
      <c r="GB118" s="13">
        <v>40</v>
      </c>
      <c r="GC118" s="13">
        <v>48</v>
      </c>
      <c r="GD118" s="13">
        <v>47</v>
      </c>
      <c r="GE118" s="13">
        <v>77</v>
      </c>
      <c r="GF118" s="13">
        <v>35</v>
      </c>
      <c r="GG118" s="13">
        <v>51</v>
      </c>
      <c r="GH118" s="13">
        <v>68</v>
      </c>
      <c r="GI118" s="13">
        <v>67</v>
      </c>
      <c r="GJ118" s="13">
        <v>58</v>
      </c>
      <c r="GK118" s="13">
        <v>53</v>
      </c>
      <c r="GL118" s="13">
        <v>47</v>
      </c>
      <c r="GM118" s="13">
        <v>65</v>
      </c>
      <c r="GN118" s="13">
        <v>64</v>
      </c>
      <c r="GO118" s="13">
        <v>61</v>
      </c>
      <c r="GP118" s="13">
        <v>51</v>
      </c>
      <c r="GQ118" s="13">
        <v>69</v>
      </c>
      <c r="GR118" s="13">
        <v>49</v>
      </c>
      <c r="GS118" s="13">
        <v>64</v>
      </c>
      <c r="GT118" s="13">
        <v>62</v>
      </c>
      <c r="GU118" s="13">
        <v>45</v>
      </c>
      <c r="GV118" s="13">
        <v>26</v>
      </c>
      <c r="GW118" s="13">
        <v>35</v>
      </c>
      <c r="GX118" s="13">
        <v>45</v>
      </c>
      <c r="GY118" s="13">
        <v>29</v>
      </c>
      <c r="GZ118" s="13">
        <v>33</v>
      </c>
      <c r="HA118" s="13">
        <v>37</v>
      </c>
      <c r="HB118" s="13">
        <v>24</v>
      </c>
      <c r="HC118" s="13">
        <v>26</v>
      </c>
      <c r="HD118" s="13">
        <v>36</v>
      </c>
      <c r="HE118" s="13">
        <v>28</v>
      </c>
      <c r="HF118" s="13">
        <v>23</v>
      </c>
      <c r="HG118" s="13">
        <v>23</v>
      </c>
      <c r="HH118" s="13">
        <v>18</v>
      </c>
      <c r="HI118" s="13">
        <v>28</v>
      </c>
      <c r="HJ118" s="13">
        <v>23</v>
      </c>
      <c r="HK118" s="13">
        <v>17</v>
      </c>
      <c r="HL118" s="13">
        <v>26</v>
      </c>
      <c r="HM118" s="13">
        <v>12</v>
      </c>
      <c r="HN118" s="13">
        <v>19</v>
      </c>
      <c r="HO118" s="13">
        <v>15</v>
      </c>
      <c r="HP118" s="13">
        <v>17</v>
      </c>
      <c r="HQ118" s="13">
        <v>12</v>
      </c>
      <c r="HR118" s="13">
        <v>19</v>
      </c>
      <c r="HS118" s="13">
        <v>15</v>
      </c>
      <c r="HT118" s="13">
        <v>10</v>
      </c>
      <c r="HU118" s="13">
        <v>4</v>
      </c>
      <c r="HV118" s="13">
        <v>10</v>
      </c>
      <c r="HW118" s="13">
        <v>10</v>
      </c>
      <c r="HX118" s="13">
        <v>7</v>
      </c>
      <c r="HY118" s="13">
        <v>7</v>
      </c>
      <c r="HZ118" s="13">
        <v>7</v>
      </c>
      <c r="IA118" s="13">
        <v>9</v>
      </c>
      <c r="IB118" s="13">
        <v>6</v>
      </c>
      <c r="IC118" s="13">
        <v>6</v>
      </c>
      <c r="ID118" s="13">
        <v>4</v>
      </c>
      <c r="IE118" s="13">
        <v>3</v>
      </c>
      <c r="IF118" s="13">
        <v>2</v>
      </c>
      <c r="IG118" s="13">
        <v>2</v>
      </c>
      <c r="IH118" s="13">
        <v>5</v>
      </c>
      <c r="II118" s="13">
        <v>2</v>
      </c>
      <c r="IJ118" s="13">
        <v>2</v>
      </c>
      <c r="IK118" s="13">
        <v>2</v>
      </c>
      <c r="IL118" s="13">
        <v>3</v>
      </c>
      <c r="IM118" s="13">
        <v>2</v>
      </c>
      <c r="IN118" s="13">
        <v>2</v>
      </c>
      <c r="IO118" s="13">
        <v>1</v>
      </c>
      <c r="IP118" s="13">
        <v>1</v>
      </c>
      <c r="IQ118" s="13">
        <v>1</v>
      </c>
      <c r="IR118" s="13"/>
      <c r="IS118" s="13">
        <v>1</v>
      </c>
      <c r="IT118" s="13"/>
      <c r="IU118" s="13"/>
      <c r="IV118" s="13"/>
      <c r="IW118" s="13"/>
      <c r="IX118" s="13"/>
      <c r="IY118" s="13"/>
      <c r="IZ118" s="13"/>
      <c r="JA118" s="13"/>
      <c r="JB118" s="13"/>
      <c r="JC118" s="13"/>
      <c r="JD118" s="13"/>
      <c r="JE118" s="13"/>
      <c r="JF118" s="60">
        <v>2135</v>
      </c>
      <c r="JG118" s="13">
        <v>1</v>
      </c>
      <c r="JH118" s="13">
        <v>4</v>
      </c>
      <c r="JI118" s="13"/>
      <c r="JJ118" s="13"/>
      <c r="JK118" s="13">
        <v>1</v>
      </c>
      <c r="JL118" s="13"/>
      <c r="JM118" s="13"/>
      <c r="JN118" s="13">
        <v>1</v>
      </c>
      <c r="JO118" s="13"/>
      <c r="JP118" s="13"/>
      <c r="JQ118" s="13"/>
      <c r="JR118" s="13">
        <v>2</v>
      </c>
      <c r="JS118" s="13"/>
      <c r="JT118" s="13"/>
      <c r="JU118" s="13"/>
      <c r="JV118" s="13"/>
      <c r="JW118" s="13">
        <v>1</v>
      </c>
      <c r="JX118" s="13"/>
      <c r="JY118" s="13">
        <v>1</v>
      </c>
      <c r="JZ118" s="13"/>
      <c r="KA118" s="13"/>
      <c r="KB118" s="13"/>
      <c r="KC118" s="13">
        <v>1</v>
      </c>
      <c r="KD118" s="13"/>
      <c r="KE118" s="13">
        <v>1</v>
      </c>
      <c r="KF118" s="13">
        <v>1</v>
      </c>
      <c r="KG118" s="13"/>
      <c r="KH118" s="13"/>
      <c r="KI118" s="13"/>
      <c r="KJ118" s="13">
        <v>1</v>
      </c>
      <c r="KK118" s="13">
        <v>2</v>
      </c>
      <c r="KL118" s="13">
        <v>2</v>
      </c>
      <c r="KM118" s="13">
        <v>1</v>
      </c>
      <c r="KN118" s="13">
        <v>1</v>
      </c>
      <c r="KO118" s="13"/>
      <c r="KP118" s="13">
        <v>1</v>
      </c>
      <c r="KQ118" s="13">
        <v>1</v>
      </c>
      <c r="KR118" s="13">
        <v>3</v>
      </c>
      <c r="KS118" s="13">
        <v>2</v>
      </c>
      <c r="KT118" s="13"/>
      <c r="KU118" s="13">
        <v>1</v>
      </c>
      <c r="KV118" s="13"/>
      <c r="KW118" s="13">
        <v>2</v>
      </c>
      <c r="KX118" s="13"/>
      <c r="KY118" s="13"/>
      <c r="KZ118" s="13"/>
      <c r="LA118" s="13"/>
      <c r="LB118" s="13"/>
      <c r="LC118" s="13"/>
      <c r="LD118" s="13">
        <v>1</v>
      </c>
      <c r="LE118" s="13">
        <v>2</v>
      </c>
      <c r="LF118" s="13">
        <v>1</v>
      </c>
      <c r="LG118" s="13"/>
      <c r="LH118" s="13">
        <v>1</v>
      </c>
      <c r="LI118" s="13"/>
      <c r="LJ118" s="13"/>
      <c r="LK118" s="13"/>
      <c r="LL118" s="13">
        <v>1</v>
      </c>
      <c r="LM118" s="13"/>
      <c r="LN118" s="13"/>
      <c r="LO118" s="13">
        <v>1</v>
      </c>
      <c r="LP118" s="13">
        <v>1</v>
      </c>
      <c r="LQ118" s="13">
        <v>1</v>
      </c>
      <c r="LR118" s="13"/>
      <c r="LS118" s="13"/>
      <c r="LT118" s="13">
        <v>1</v>
      </c>
      <c r="LU118" s="13"/>
      <c r="LV118" s="13"/>
      <c r="LW118" s="13"/>
      <c r="LX118" s="13">
        <v>1</v>
      </c>
      <c r="LY118" s="13">
        <v>1</v>
      </c>
      <c r="LZ118" s="13"/>
      <c r="MA118" s="13">
        <v>1</v>
      </c>
      <c r="MB118" s="13"/>
      <c r="MC118" s="13"/>
      <c r="MD118" s="13">
        <v>1</v>
      </c>
      <c r="ME118" s="13">
        <v>1</v>
      </c>
      <c r="MF118" s="13"/>
      <c r="MG118" s="13"/>
      <c r="MH118" s="13"/>
      <c r="MI118" s="13"/>
      <c r="MJ118" s="13"/>
      <c r="MK118" s="13"/>
      <c r="ML118" s="13"/>
      <c r="MM118" s="13"/>
      <c r="MN118" s="13"/>
      <c r="MO118" s="13">
        <v>1</v>
      </c>
      <c r="MP118" s="13">
        <v>1</v>
      </c>
      <c r="MQ118" s="13">
        <v>1</v>
      </c>
      <c r="MR118" s="13"/>
      <c r="MS118" s="13"/>
      <c r="MT118" s="13"/>
      <c r="MU118" s="13"/>
      <c r="MV118" s="13"/>
      <c r="MW118" s="13"/>
      <c r="MX118" s="13"/>
      <c r="MY118" s="13"/>
      <c r="MZ118" s="13"/>
      <c r="NA118" s="13"/>
      <c r="NB118" s="13"/>
      <c r="NC118" s="13"/>
      <c r="ND118" s="13"/>
      <c r="NE118" s="13"/>
      <c r="NF118" s="13"/>
      <c r="NG118" s="13"/>
      <c r="NH118" s="13"/>
      <c r="NI118" s="13"/>
      <c r="NJ118" s="60">
        <v>49</v>
      </c>
      <c r="NK118" s="13">
        <v>2184</v>
      </c>
      <c r="NL118" s="448"/>
      <c r="NM118" s="448"/>
      <c r="NN118" s="448"/>
    </row>
    <row r="119" spans="1:378">
      <c r="A119" s="8" t="s">
        <v>130</v>
      </c>
      <c r="B119" s="281">
        <f t="shared" si="129"/>
        <v>1</v>
      </c>
      <c r="C119" s="281">
        <f t="shared" si="130"/>
        <v>2</v>
      </c>
      <c r="D119" s="281">
        <f t="shared" si="131"/>
        <v>4</v>
      </c>
      <c r="E119" s="281">
        <f t="shared" si="132"/>
        <v>5</v>
      </c>
      <c r="F119" s="281">
        <f t="shared" si="133"/>
        <v>21</v>
      </c>
      <c r="G119" s="281">
        <f t="shared" si="134"/>
        <v>36</v>
      </c>
      <c r="H119" s="281">
        <f t="shared" si="135"/>
        <v>23</v>
      </c>
      <c r="I119" s="281">
        <f t="shared" si="136"/>
        <v>17</v>
      </c>
      <c r="J119" s="281">
        <f t="shared" si="137"/>
        <v>18</v>
      </c>
      <c r="K119" s="281">
        <f t="shared" si="138"/>
        <v>24</v>
      </c>
      <c r="L119" s="281">
        <f t="shared" si="139"/>
        <v>14</v>
      </c>
      <c r="M119" s="281">
        <f t="shared" si="140"/>
        <v>21</v>
      </c>
      <c r="N119" s="281">
        <f t="shared" si="141"/>
        <v>13</v>
      </c>
      <c r="O119" s="281">
        <f t="shared" si="142"/>
        <v>14</v>
      </c>
      <c r="P119" s="281">
        <f t="shared" si="143"/>
        <v>8</v>
      </c>
      <c r="Q119" s="281">
        <f t="shared" si="144"/>
        <v>1</v>
      </c>
      <c r="R119" s="281">
        <f t="shared" si="145"/>
        <v>1</v>
      </c>
      <c r="S119" s="281">
        <f t="shared" si="146"/>
        <v>3</v>
      </c>
      <c r="T119" s="281">
        <f t="shared" si="147"/>
        <v>0</v>
      </c>
      <c r="U119" s="281">
        <f t="shared" si="148"/>
        <v>1</v>
      </c>
      <c r="W119" s="16" t="s">
        <v>127</v>
      </c>
      <c r="X119" s="764">
        <f t="shared" si="150"/>
        <v>17</v>
      </c>
      <c r="Y119" s="764">
        <f t="shared" si="151"/>
        <v>23</v>
      </c>
      <c r="Z119" s="764">
        <f t="shared" si="152"/>
        <v>131</v>
      </c>
      <c r="AA119" s="764">
        <f t="shared" si="153"/>
        <v>190</v>
      </c>
      <c r="AB119" s="764">
        <f t="shared" si="154"/>
        <v>423</v>
      </c>
      <c r="AC119" s="764">
        <f t="shared" si="155"/>
        <v>409</v>
      </c>
      <c r="AD119" s="764">
        <f t="shared" si="156"/>
        <v>424</v>
      </c>
      <c r="AE119" s="764">
        <f t="shared" si="157"/>
        <v>440</v>
      </c>
      <c r="AF119" s="764">
        <f t="shared" si="158"/>
        <v>342</v>
      </c>
      <c r="AG119" s="764">
        <f t="shared" si="159"/>
        <v>351</v>
      </c>
      <c r="AH119" s="764">
        <f t="shared" si="160"/>
        <v>230</v>
      </c>
      <c r="AI119" s="764">
        <f t="shared" si="161"/>
        <v>251</v>
      </c>
      <c r="AJ119" s="764">
        <f t="shared" si="162"/>
        <v>155</v>
      </c>
      <c r="AK119" s="764">
        <f t="shared" si="163"/>
        <v>146</v>
      </c>
      <c r="AL119" s="764">
        <f t="shared" si="164"/>
        <v>86</v>
      </c>
      <c r="AM119" s="764">
        <f t="shared" si="165"/>
        <v>65</v>
      </c>
      <c r="AN119" s="764">
        <f t="shared" si="166"/>
        <v>43</v>
      </c>
      <c r="AO119" s="764">
        <f t="shared" si="167"/>
        <v>52</v>
      </c>
      <c r="AP119" s="764">
        <f t="shared" si="168"/>
        <v>7</v>
      </c>
      <c r="AQ119" s="764">
        <f t="shared" si="169"/>
        <v>12</v>
      </c>
      <c r="AR119" s="764">
        <f t="shared" si="149"/>
        <v>54</v>
      </c>
      <c r="AT119" s="16" t="s">
        <v>127</v>
      </c>
      <c r="AU119" s="13">
        <v>2</v>
      </c>
      <c r="AV119" s="13">
        <v>3</v>
      </c>
      <c r="AW119" s="13">
        <v>2</v>
      </c>
      <c r="AX119" s="13">
        <v>3</v>
      </c>
      <c r="AY119" s="13">
        <v>4</v>
      </c>
      <c r="AZ119" s="13">
        <v>3</v>
      </c>
      <c r="BA119" s="13">
        <v>1</v>
      </c>
      <c r="BB119" s="13">
        <v>1</v>
      </c>
      <c r="BC119" s="13">
        <v>3</v>
      </c>
      <c r="BD119" s="13">
        <v>1</v>
      </c>
      <c r="BE119" s="13">
        <v>6</v>
      </c>
      <c r="BF119" s="13">
        <v>3</v>
      </c>
      <c r="BG119" s="13">
        <v>4</v>
      </c>
      <c r="BH119" s="13">
        <v>7</v>
      </c>
      <c r="BI119" s="13">
        <v>13</v>
      </c>
      <c r="BJ119" s="13">
        <v>17</v>
      </c>
      <c r="BK119" s="13">
        <v>33</v>
      </c>
      <c r="BL119" s="13">
        <v>34</v>
      </c>
      <c r="BM119" s="13">
        <v>27</v>
      </c>
      <c r="BN119" s="13">
        <v>46</v>
      </c>
      <c r="BO119" s="13">
        <v>33</v>
      </c>
      <c r="BP119" s="13">
        <v>36</v>
      </c>
      <c r="BQ119" s="13">
        <v>43</v>
      </c>
      <c r="BR119" s="13">
        <v>31</v>
      </c>
      <c r="BS119" s="13">
        <v>34</v>
      </c>
      <c r="BT119" s="13">
        <v>51</v>
      </c>
      <c r="BU119" s="13">
        <v>53</v>
      </c>
      <c r="BV119" s="13">
        <v>37</v>
      </c>
      <c r="BW119" s="13">
        <v>52</v>
      </c>
      <c r="BX119" s="13">
        <v>39</v>
      </c>
      <c r="BY119" s="13">
        <v>53</v>
      </c>
      <c r="BZ119" s="13">
        <v>51</v>
      </c>
      <c r="CA119" s="13">
        <v>43</v>
      </c>
      <c r="CB119" s="13">
        <v>28</v>
      </c>
      <c r="CC119" s="13">
        <v>56</v>
      </c>
      <c r="CD119" s="13">
        <v>41</v>
      </c>
      <c r="CE119" s="13">
        <v>44</v>
      </c>
      <c r="CF119" s="13">
        <v>46</v>
      </c>
      <c r="CG119" s="13">
        <v>34</v>
      </c>
      <c r="CH119" s="13">
        <v>44</v>
      </c>
      <c r="CI119" s="13">
        <v>36</v>
      </c>
      <c r="CJ119" s="13">
        <v>48</v>
      </c>
      <c r="CK119" s="13">
        <v>44</v>
      </c>
      <c r="CL119" s="13">
        <v>33</v>
      </c>
      <c r="CM119" s="13">
        <v>29</v>
      </c>
      <c r="CN119" s="13">
        <v>45</v>
      </c>
      <c r="CO119" s="13">
        <v>30</v>
      </c>
      <c r="CP119" s="13">
        <v>31</v>
      </c>
      <c r="CQ119" s="13">
        <v>29</v>
      </c>
      <c r="CR119" s="13">
        <v>26</v>
      </c>
      <c r="CS119" s="13">
        <v>35</v>
      </c>
      <c r="CT119" s="13">
        <v>18</v>
      </c>
      <c r="CU119" s="13">
        <v>25</v>
      </c>
      <c r="CV119" s="13">
        <v>27</v>
      </c>
      <c r="CW119" s="13">
        <v>33</v>
      </c>
      <c r="CX119" s="13">
        <v>30</v>
      </c>
      <c r="CY119" s="13">
        <v>22</v>
      </c>
      <c r="CZ119" s="13">
        <v>17</v>
      </c>
      <c r="DA119" s="13">
        <v>26</v>
      </c>
      <c r="DB119" s="13">
        <v>18</v>
      </c>
      <c r="DC119" s="13">
        <v>17</v>
      </c>
      <c r="DD119" s="13">
        <v>25</v>
      </c>
      <c r="DE119" s="13">
        <v>18</v>
      </c>
      <c r="DF119" s="13">
        <v>21</v>
      </c>
      <c r="DG119" s="13">
        <v>15</v>
      </c>
      <c r="DH119" s="13">
        <v>7</v>
      </c>
      <c r="DI119" s="13">
        <v>10</v>
      </c>
      <c r="DJ119" s="13">
        <v>12</v>
      </c>
      <c r="DK119" s="13">
        <v>14</v>
      </c>
      <c r="DL119" s="13">
        <v>7</v>
      </c>
      <c r="DM119" s="13">
        <v>12</v>
      </c>
      <c r="DN119" s="13">
        <v>9</v>
      </c>
      <c r="DO119" s="13">
        <v>9</v>
      </c>
      <c r="DP119" s="13">
        <v>6</v>
      </c>
      <c r="DQ119" s="13">
        <v>7</v>
      </c>
      <c r="DR119" s="13">
        <v>10</v>
      </c>
      <c r="DS119" s="13">
        <v>6</v>
      </c>
      <c r="DT119" s="13">
        <v>2</v>
      </c>
      <c r="DU119" s="13">
        <v>1</v>
      </c>
      <c r="DV119" s="13">
        <v>3</v>
      </c>
      <c r="DW119" s="13">
        <v>9</v>
      </c>
      <c r="DX119" s="13">
        <v>4</v>
      </c>
      <c r="DY119" s="13">
        <v>2</v>
      </c>
      <c r="DZ119" s="13">
        <v>3</v>
      </c>
      <c r="EA119" s="13">
        <v>6</v>
      </c>
      <c r="EB119" s="13">
        <v>6</v>
      </c>
      <c r="EC119" s="13">
        <v>3</v>
      </c>
      <c r="ED119" s="13">
        <v>6</v>
      </c>
      <c r="EE119" s="13">
        <v>7</v>
      </c>
      <c r="EF119" s="13">
        <v>6</v>
      </c>
      <c r="EG119" s="13">
        <v>2</v>
      </c>
      <c r="EH119" s="13">
        <v>3</v>
      </c>
      <c r="EI119" s="13">
        <v>1</v>
      </c>
      <c r="EJ119" s="13">
        <v>1</v>
      </c>
      <c r="EK119" s="13">
        <v>2</v>
      </c>
      <c r="EL119" s="13"/>
      <c r="EM119" s="13"/>
      <c r="EN119" s="13">
        <v>1</v>
      </c>
      <c r="EO119" s="13">
        <v>1</v>
      </c>
      <c r="EP119" s="13"/>
      <c r="EQ119" s="13">
        <v>1</v>
      </c>
      <c r="ER119" s="13"/>
      <c r="ES119" s="13"/>
      <c r="ET119" s="13"/>
      <c r="EU119" s="13"/>
      <c r="EV119" s="13"/>
      <c r="EW119" s="13"/>
      <c r="EX119" s="13"/>
      <c r="EY119" s="13"/>
      <c r="EZ119" s="13"/>
      <c r="FA119" s="60">
        <v>1939</v>
      </c>
      <c r="FB119" s="13">
        <v>1939</v>
      </c>
      <c r="FC119" s="16" t="s">
        <v>127</v>
      </c>
      <c r="FD119" s="13"/>
      <c r="FE119" s="13">
        <v>1</v>
      </c>
      <c r="FF119" s="13">
        <v>1</v>
      </c>
      <c r="FG119" s="13">
        <v>4</v>
      </c>
      <c r="FH119" s="13">
        <v>1</v>
      </c>
      <c r="FI119" s="13">
        <v>1</v>
      </c>
      <c r="FJ119" s="13">
        <v>1</v>
      </c>
      <c r="FK119" s="13">
        <v>4</v>
      </c>
      <c r="FL119" s="13">
        <v>1</v>
      </c>
      <c r="FM119" s="13">
        <v>3</v>
      </c>
      <c r="FN119" s="13">
        <v>1</v>
      </c>
      <c r="FO119" s="13">
        <v>5</v>
      </c>
      <c r="FP119" s="13">
        <v>4</v>
      </c>
      <c r="FQ119" s="13">
        <v>3</v>
      </c>
      <c r="FR119" s="13">
        <v>9</v>
      </c>
      <c r="FS119" s="13">
        <v>9</v>
      </c>
      <c r="FT119" s="13">
        <v>20</v>
      </c>
      <c r="FU119" s="13">
        <v>27</v>
      </c>
      <c r="FV119" s="13">
        <v>21</v>
      </c>
      <c r="FW119" s="13">
        <v>32</v>
      </c>
      <c r="FX119" s="13">
        <v>29</v>
      </c>
      <c r="FY119" s="13">
        <v>36</v>
      </c>
      <c r="FZ119" s="13">
        <v>40</v>
      </c>
      <c r="GA119" s="13">
        <v>39</v>
      </c>
      <c r="GB119" s="13">
        <v>46</v>
      </c>
      <c r="GC119" s="13">
        <v>42</v>
      </c>
      <c r="GD119" s="13">
        <v>37</v>
      </c>
      <c r="GE119" s="13">
        <v>48</v>
      </c>
      <c r="GF119" s="13">
        <v>52</v>
      </c>
      <c r="GG119" s="13">
        <v>54</v>
      </c>
      <c r="GH119" s="13">
        <v>49</v>
      </c>
      <c r="GI119" s="13">
        <v>46</v>
      </c>
      <c r="GJ119" s="13">
        <v>36</v>
      </c>
      <c r="GK119" s="13">
        <v>41</v>
      </c>
      <c r="GL119" s="13">
        <v>54</v>
      </c>
      <c r="GM119" s="13">
        <v>39</v>
      </c>
      <c r="GN119" s="13">
        <v>52</v>
      </c>
      <c r="GO119" s="13">
        <v>24</v>
      </c>
      <c r="GP119" s="13">
        <v>40</v>
      </c>
      <c r="GQ119" s="13">
        <v>43</v>
      </c>
      <c r="GR119" s="13">
        <v>49</v>
      </c>
      <c r="GS119" s="13">
        <v>27</v>
      </c>
      <c r="GT119" s="13">
        <v>33</v>
      </c>
      <c r="GU119" s="13">
        <v>33</v>
      </c>
      <c r="GV119" s="13">
        <v>44</v>
      </c>
      <c r="GW119" s="13">
        <v>29</v>
      </c>
      <c r="GX119" s="13">
        <v>35</v>
      </c>
      <c r="GY119" s="13">
        <v>28</v>
      </c>
      <c r="GZ119" s="13">
        <v>29</v>
      </c>
      <c r="HA119" s="13">
        <v>35</v>
      </c>
      <c r="HB119" s="13">
        <v>25</v>
      </c>
      <c r="HC119" s="13">
        <v>26</v>
      </c>
      <c r="HD119" s="13">
        <v>27</v>
      </c>
      <c r="HE119" s="13">
        <v>33</v>
      </c>
      <c r="HF119" s="13">
        <v>24</v>
      </c>
      <c r="HG119" s="13">
        <v>23</v>
      </c>
      <c r="HH119" s="13">
        <v>13</v>
      </c>
      <c r="HI119" s="13">
        <v>25</v>
      </c>
      <c r="HJ119" s="13">
        <v>9</v>
      </c>
      <c r="HK119" s="13">
        <v>25</v>
      </c>
      <c r="HL119" s="13">
        <v>18</v>
      </c>
      <c r="HM119" s="13">
        <v>21</v>
      </c>
      <c r="HN119" s="13">
        <v>21</v>
      </c>
      <c r="HO119" s="13">
        <v>20</v>
      </c>
      <c r="HP119" s="13">
        <v>13</v>
      </c>
      <c r="HQ119" s="13">
        <v>13</v>
      </c>
      <c r="HR119" s="13">
        <v>13</v>
      </c>
      <c r="HS119" s="13">
        <v>13</v>
      </c>
      <c r="HT119" s="13">
        <v>13</v>
      </c>
      <c r="HU119" s="13">
        <v>10</v>
      </c>
      <c r="HV119" s="13">
        <v>13</v>
      </c>
      <c r="HW119" s="13">
        <v>18</v>
      </c>
      <c r="HX119" s="13">
        <v>8</v>
      </c>
      <c r="HY119" s="13">
        <v>7</v>
      </c>
      <c r="HZ119" s="13">
        <v>9</v>
      </c>
      <c r="IA119" s="13">
        <v>10</v>
      </c>
      <c r="IB119" s="13">
        <v>6</v>
      </c>
      <c r="IC119" s="13">
        <v>6</v>
      </c>
      <c r="ID119" s="13">
        <v>5</v>
      </c>
      <c r="IE119" s="13">
        <v>4</v>
      </c>
      <c r="IF119" s="13">
        <v>5</v>
      </c>
      <c r="IG119" s="13">
        <v>4</v>
      </c>
      <c r="IH119" s="13">
        <v>14</v>
      </c>
      <c r="II119" s="13">
        <v>2</v>
      </c>
      <c r="IJ119" s="13">
        <v>3</v>
      </c>
      <c r="IK119" s="13">
        <v>2</v>
      </c>
      <c r="IL119" s="13">
        <v>3</v>
      </c>
      <c r="IM119" s="13">
        <v>4</v>
      </c>
      <c r="IN119" s="13">
        <v>2</v>
      </c>
      <c r="IO119" s="13">
        <v>4</v>
      </c>
      <c r="IP119" s="13">
        <v>3</v>
      </c>
      <c r="IQ119" s="13">
        <v>1</v>
      </c>
      <c r="IR119" s="13">
        <v>1</v>
      </c>
      <c r="IS119" s="13">
        <v>1</v>
      </c>
      <c r="IT119" s="13"/>
      <c r="IU119" s="13">
        <v>1</v>
      </c>
      <c r="IV119" s="13"/>
      <c r="IW119" s="13"/>
      <c r="IX119" s="13"/>
      <c r="IY119" s="13"/>
      <c r="IZ119" s="13"/>
      <c r="JA119" s="13"/>
      <c r="JB119" s="13"/>
      <c r="JC119" s="13"/>
      <c r="JD119" s="13"/>
      <c r="JE119" s="13"/>
      <c r="JF119" s="60">
        <v>1858</v>
      </c>
      <c r="JG119" s="13">
        <v>2</v>
      </c>
      <c r="JH119" s="13">
        <v>2</v>
      </c>
      <c r="JI119" s="13"/>
      <c r="JJ119" s="13"/>
      <c r="JK119" s="13"/>
      <c r="JL119" s="13"/>
      <c r="JM119" s="13"/>
      <c r="JN119" s="13"/>
      <c r="JO119" s="13"/>
      <c r="JP119" s="13"/>
      <c r="JQ119" s="13">
        <v>1</v>
      </c>
      <c r="JR119" s="13"/>
      <c r="JS119" s="13"/>
      <c r="JT119" s="13"/>
      <c r="JU119" s="13"/>
      <c r="JV119" s="13"/>
      <c r="JW119" s="13"/>
      <c r="JX119" s="13">
        <v>1</v>
      </c>
      <c r="JY119" s="13"/>
      <c r="JZ119" s="13">
        <v>1</v>
      </c>
      <c r="KA119" s="13"/>
      <c r="KB119" s="13">
        <v>1</v>
      </c>
      <c r="KC119" s="13">
        <v>3</v>
      </c>
      <c r="KD119" s="13">
        <v>1</v>
      </c>
      <c r="KE119" s="13"/>
      <c r="KF119" s="13">
        <v>1</v>
      </c>
      <c r="KG119" s="13">
        <v>1</v>
      </c>
      <c r="KH119" s="13"/>
      <c r="KI119" s="13"/>
      <c r="KJ119" s="13">
        <v>1</v>
      </c>
      <c r="KK119" s="13">
        <v>1</v>
      </c>
      <c r="KL119" s="13">
        <v>2</v>
      </c>
      <c r="KM119" s="13"/>
      <c r="KN119" s="13">
        <v>2</v>
      </c>
      <c r="KO119" s="13">
        <v>1</v>
      </c>
      <c r="KP119" s="13">
        <v>1</v>
      </c>
      <c r="KQ119" s="13">
        <v>1</v>
      </c>
      <c r="KR119" s="13">
        <v>1</v>
      </c>
      <c r="KS119" s="13">
        <v>2</v>
      </c>
      <c r="KT119" s="13"/>
      <c r="KU119" s="13"/>
      <c r="KV119" s="13">
        <v>4</v>
      </c>
      <c r="KW119" s="13"/>
      <c r="KX119" s="13">
        <v>2</v>
      </c>
      <c r="KY119" s="13">
        <v>1</v>
      </c>
      <c r="KZ119" s="13">
        <v>1</v>
      </c>
      <c r="LA119" s="13"/>
      <c r="LB119" s="13"/>
      <c r="LC119" s="13"/>
      <c r="LD119" s="13"/>
      <c r="LE119" s="13">
        <v>1</v>
      </c>
      <c r="LF119" s="13"/>
      <c r="LG119" s="13"/>
      <c r="LH119" s="13"/>
      <c r="LI119" s="13">
        <v>1</v>
      </c>
      <c r="LJ119" s="13"/>
      <c r="LK119" s="13">
        <v>2</v>
      </c>
      <c r="LL119" s="13"/>
      <c r="LM119" s="13"/>
      <c r="LN119" s="13"/>
      <c r="LO119" s="13"/>
      <c r="LP119" s="13"/>
      <c r="LQ119" s="13">
        <v>1</v>
      </c>
      <c r="LR119" s="13"/>
      <c r="LS119" s="13"/>
      <c r="LT119" s="13"/>
      <c r="LU119" s="13"/>
      <c r="LV119" s="13"/>
      <c r="LW119" s="13">
        <v>1</v>
      </c>
      <c r="LX119" s="13"/>
      <c r="LY119" s="13">
        <v>1</v>
      </c>
      <c r="LZ119" s="13"/>
      <c r="MA119" s="13"/>
      <c r="MB119" s="13">
        <v>1</v>
      </c>
      <c r="MC119" s="13"/>
      <c r="MD119" s="13"/>
      <c r="ME119" s="13">
        <v>1</v>
      </c>
      <c r="MF119" s="13"/>
      <c r="MG119" s="13"/>
      <c r="MH119" s="13"/>
      <c r="MI119" s="13"/>
      <c r="MJ119" s="13"/>
      <c r="MK119" s="13">
        <v>2</v>
      </c>
      <c r="ML119" s="13"/>
      <c r="MM119" s="13"/>
      <c r="MN119" s="13"/>
      <c r="MO119" s="13">
        <v>2</v>
      </c>
      <c r="MP119" s="13"/>
      <c r="MQ119" s="13"/>
      <c r="MR119" s="13">
        <v>2</v>
      </c>
      <c r="MS119" s="13">
        <v>2</v>
      </c>
      <c r="MT119" s="13"/>
      <c r="MU119" s="13">
        <v>2</v>
      </c>
      <c r="MV119" s="13">
        <v>1</v>
      </c>
      <c r="MW119" s="13"/>
      <c r="MX119" s="13"/>
      <c r="MY119" s="13"/>
      <c r="MZ119" s="13"/>
      <c r="NA119" s="13"/>
      <c r="NB119" s="13"/>
      <c r="NC119" s="13"/>
      <c r="ND119" s="13"/>
      <c r="NE119" s="13"/>
      <c r="NF119" s="13"/>
      <c r="NG119" s="13"/>
      <c r="NH119" s="13"/>
      <c r="NI119" s="13"/>
      <c r="NJ119" s="60">
        <v>54</v>
      </c>
      <c r="NK119" s="13">
        <v>1912</v>
      </c>
      <c r="NL119" s="448"/>
      <c r="NM119" s="448"/>
      <c r="NN119" s="448"/>
    </row>
    <row r="120" spans="1:378">
      <c r="A120" s="9" t="s">
        <v>210</v>
      </c>
      <c r="B120" s="281">
        <f t="shared" si="129"/>
        <v>292</v>
      </c>
      <c r="C120" s="281">
        <f t="shared" si="130"/>
        <v>259</v>
      </c>
      <c r="D120" s="281">
        <f t="shared" si="131"/>
        <v>824</v>
      </c>
      <c r="E120" s="281">
        <f t="shared" si="132"/>
        <v>857</v>
      </c>
      <c r="F120" s="281">
        <f t="shared" si="133"/>
        <v>2503</v>
      </c>
      <c r="G120" s="281">
        <f t="shared" si="134"/>
        <v>2544</v>
      </c>
      <c r="H120" s="281">
        <f t="shared" si="135"/>
        <v>2732</v>
      </c>
      <c r="I120" s="281">
        <f t="shared" si="136"/>
        <v>2728</v>
      </c>
      <c r="J120" s="281">
        <f t="shared" si="137"/>
        <v>2418</v>
      </c>
      <c r="K120" s="281">
        <f t="shared" si="138"/>
        <v>2335</v>
      </c>
      <c r="L120" s="281">
        <f t="shared" si="139"/>
        <v>1737</v>
      </c>
      <c r="M120" s="281">
        <f t="shared" si="140"/>
        <v>1698</v>
      </c>
      <c r="N120" s="281">
        <f t="shared" si="141"/>
        <v>1040</v>
      </c>
      <c r="O120" s="281">
        <f t="shared" si="142"/>
        <v>1015</v>
      </c>
      <c r="P120" s="281">
        <f t="shared" si="143"/>
        <v>557</v>
      </c>
      <c r="Q120" s="281">
        <f t="shared" si="144"/>
        <v>591</v>
      </c>
      <c r="R120" s="281">
        <f t="shared" si="145"/>
        <v>239</v>
      </c>
      <c r="S120" s="281">
        <f t="shared" si="146"/>
        <v>406</v>
      </c>
      <c r="T120" s="281">
        <f t="shared" si="147"/>
        <v>57</v>
      </c>
      <c r="U120" s="281">
        <f t="shared" si="148"/>
        <v>169</v>
      </c>
      <c r="W120" s="16" t="s">
        <v>128</v>
      </c>
      <c r="X120" s="764">
        <f t="shared" si="150"/>
        <v>347</v>
      </c>
      <c r="Y120" s="764">
        <f t="shared" si="151"/>
        <v>298</v>
      </c>
      <c r="Z120" s="764">
        <f t="shared" si="152"/>
        <v>819</v>
      </c>
      <c r="AA120" s="764">
        <f t="shared" si="153"/>
        <v>943</v>
      </c>
      <c r="AB120" s="764">
        <f t="shared" si="154"/>
        <v>3806</v>
      </c>
      <c r="AC120" s="764">
        <f t="shared" si="155"/>
        <v>3486</v>
      </c>
      <c r="AD120" s="764">
        <f t="shared" si="156"/>
        <v>4429</v>
      </c>
      <c r="AE120" s="764">
        <f t="shared" si="157"/>
        <v>4069</v>
      </c>
      <c r="AF120" s="764">
        <f t="shared" si="158"/>
        <v>3697</v>
      </c>
      <c r="AG120" s="764">
        <f t="shared" si="159"/>
        <v>3454</v>
      </c>
      <c r="AH120" s="764">
        <f t="shared" si="160"/>
        <v>2447</v>
      </c>
      <c r="AI120" s="764">
        <f t="shared" si="161"/>
        <v>2246</v>
      </c>
      <c r="AJ120" s="764">
        <f t="shared" si="162"/>
        <v>1271</v>
      </c>
      <c r="AK120" s="764">
        <f t="shared" si="163"/>
        <v>1201</v>
      </c>
      <c r="AL120" s="764">
        <f t="shared" si="164"/>
        <v>648</v>
      </c>
      <c r="AM120" s="764">
        <f t="shared" si="165"/>
        <v>549</v>
      </c>
      <c r="AN120" s="764">
        <f t="shared" si="166"/>
        <v>209</v>
      </c>
      <c r="AO120" s="764">
        <f t="shared" si="167"/>
        <v>242</v>
      </c>
      <c r="AP120" s="764">
        <f t="shared" si="168"/>
        <v>28</v>
      </c>
      <c r="AQ120" s="764">
        <f t="shared" si="169"/>
        <v>70</v>
      </c>
      <c r="AR120" s="764">
        <f t="shared" si="149"/>
        <v>477</v>
      </c>
      <c r="AT120" s="16" t="s">
        <v>128</v>
      </c>
      <c r="AU120" s="13">
        <v>12</v>
      </c>
      <c r="AV120" s="13">
        <v>46</v>
      </c>
      <c r="AW120" s="13">
        <v>36</v>
      </c>
      <c r="AX120" s="13">
        <v>38</v>
      </c>
      <c r="AY120" s="13">
        <v>17</v>
      </c>
      <c r="AZ120" s="13">
        <v>23</v>
      </c>
      <c r="BA120" s="13">
        <v>33</v>
      </c>
      <c r="BB120" s="13">
        <v>32</v>
      </c>
      <c r="BC120" s="13">
        <v>30</v>
      </c>
      <c r="BD120" s="13">
        <v>31</v>
      </c>
      <c r="BE120" s="13">
        <v>33</v>
      </c>
      <c r="BF120" s="13">
        <v>41</v>
      </c>
      <c r="BG120" s="13">
        <v>43</v>
      </c>
      <c r="BH120" s="13">
        <v>58</v>
      </c>
      <c r="BI120" s="13">
        <v>60</v>
      </c>
      <c r="BJ120" s="13">
        <v>80</v>
      </c>
      <c r="BK120" s="13">
        <v>124</v>
      </c>
      <c r="BL120" s="13">
        <v>129</v>
      </c>
      <c r="BM120" s="13">
        <v>172</v>
      </c>
      <c r="BN120" s="13">
        <v>203</v>
      </c>
      <c r="BO120" s="13">
        <v>207</v>
      </c>
      <c r="BP120" s="13">
        <v>259</v>
      </c>
      <c r="BQ120" s="13">
        <v>274</v>
      </c>
      <c r="BR120" s="13">
        <v>383</v>
      </c>
      <c r="BS120" s="13">
        <v>352</v>
      </c>
      <c r="BT120" s="13">
        <v>409</v>
      </c>
      <c r="BU120" s="13">
        <v>380</v>
      </c>
      <c r="BV120" s="13">
        <v>414</v>
      </c>
      <c r="BW120" s="13">
        <v>391</v>
      </c>
      <c r="BX120" s="13">
        <v>417</v>
      </c>
      <c r="BY120" s="13">
        <v>438</v>
      </c>
      <c r="BZ120" s="13">
        <v>409</v>
      </c>
      <c r="CA120" s="13">
        <v>440</v>
      </c>
      <c r="CB120" s="13">
        <v>417</v>
      </c>
      <c r="CC120" s="13">
        <v>402</v>
      </c>
      <c r="CD120" s="13">
        <v>381</v>
      </c>
      <c r="CE120" s="13">
        <v>379</v>
      </c>
      <c r="CF120" s="13">
        <v>391</v>
      </c>
      <c r="CG120" s="13">
        <v>362</v>
      </c>
      <c r="CH120" s="13">
        <v>450</v>
      </c>
      <c r="CI120" s="13">
        <v>389</v>
      </c>
      <c r="CJ120" s="13">
        <v>378</v>
      </c>
      <c r="CK120" s="13">
        <v>358</v>
      </c>
      <c r="CL120" s="13">
        <v>418</v>
      </c>
      <c r="CM120" s="13">
        <v>366</v>
      </c>
      <c r="CN120" s="13">
        <v>341</v>
      </c>
      <c r="CO120" s="13">
        <v>282</v>
      </c>
      <c r="CP120" s="13">
        <v>270</v>
      </c>
      <c r="CQ120" s="13">
        <v>323</v>
      </c>
      <c r="CR120" s="13">
        <v>329</v>
      </c>
      <c r="CS120" s="13">
        <v>309</v>
      </c>
      <c r="CT120" s="13">
        <v>271</v>
      </c>
      <c r="CU120" s="13">
        <v>257</v>
      </c>
      <c r="CV120" s="13">
        <v>220</v>
      </c>
      <c r="CW120" s="13">
        <v>199</v>
      </c>
      <c r="CX120" s="13">
        <v>215</v>
      </c>
      <c r="CY120" s="13">
        <v>221</v>
      </c>
      <c r="CZ120" s="13">
        <v>203</v>
      </c>
      <c r="DA120" s="13">
        <v>170</v>
      </c>
      <c r="DB120" s="13">
        <v>181</v>
      </c>
      <c r="DC120" s="13">
        <v>167</v>
      </c>
      <c r="DD120" s="13">
        <v>152</v>
      </c>
      <c r="DE120" s="13">
        <v>129</v>
      </c>
      <c r="DF120" s="13">
        <v>135</v>
      </c>
      <c r="DG120" s="13">
        <v>110</v>
      </c>
      <c r="DH120" s="13">
        <v>103</v>
      </c>
      <c r="DI120" s="13">
        <v>101</v>
      </c>
      <c r="DJ120" s="13">
        <v>122</v>
      </c>
      <c r="DK120" s="13">
        <v>92</v>
      </c>
      <c r="DL120" s="13">
        <v>90</v>
      </c>
      <c r="DM120" s="13">
        <v>68</v>
      </c>
      <c r="DN120" s="13">
        <v>69</v>
      </c>
      <c r="DO120" s="13">
        <v>66</v>
      </c>
      <c r="DP120" s="13">
        <v>71</v>
      </c>
      <c r="DQ120" s="13">
        <v>59</v>
      </c>
      <c r="DR120" s="13">
        <v>50</v>
      </c>
      <c r="DS120" s="13">
        <v>47</v>
      </c>
      <c r="DT120" s="13">
        <v>46</v>
      </c>
      <c r="DU120" s="13">
        <v>44</v>
      </c>
      <c r="DV120" s="13">
        <v>29</v>
      </c>
      <c r="DW120" s="13">
        <v>30</v>
      </c>
      <c r="DX120" s="13">
        <v>31</v>
      </c>
      <c r="DY120" s="13">
        <v>35</v>
      </c>
      <c r="DZ120" s="13">
        <v>22</v>
      </c>
      <c r="EA120" s="13">
        <v>17</v>
      </c>
      <c r="EB120" s="13">
        <v>28</v>
      </c>
      <c r="EC120" s="13">
        <v>31</v>
      </c>
      <c r="ED120" s="13">
        <v>15</v>
      </c>
      <c r="EE120" s="13">
        <v>19</v>
      </c>
      <c r="EF120" s="13">
        <v>14</v>
      </c>
      <c r="EG120" s="13">
        <v>18</v>
      </c>
      <c r="EH120" s="13">
        <v>16</v>
      </c>
      <c r="EI120" s="13">
        <v>7</v>
      </c>
      <c r="EJ120" s="13">
        <v>9</v>
      </c>
      <c r="EK120" s="13">
        <v>7</v>
      </c>
      <c r="EL120" s="13">
        <v>5</v>
      </c>
      <c r="EM120" s="13">
        <v>3</v>
      </c>
      <c r="EN120" s="13">
        <v>1</v>
      </c>
      <c r="EO120" s="13"/>
      <c r="EP120" s="13">
        <v>2</v>
      </c>
      <c r="EQ120" s="13">
        <v>1</v>
      </c>
      <c r="ER120" s="13"/>
      <c r="ES120" s="13">
        <v>1</v>
      </c>
      <c r="ET120" s="13"/>
      <c r="EU120" s="13"/>
      <c r="EV120" s="13"/>
      <c r="EW120" s="13"/>
      <c r="EX120" s="13"/>
      <c r="EY120" s="13"/>
      <c r="EZ120" s="13">
        <v>1</v>
      </c>
      <c r="FA120" s="60">
        <v>16559</v>
      </c>
      <c r="FB120" s="13">
        <v>16559</v>
      </c>
      <c r="FC120" s="16" t="s">
        <v>128</v>
      </c>
      <c r="FD120" s="13">
        <v>19</v>
      </c>
      <c r="FE120" s="13">
        <v>49</v>
      </c>
      <c r="FF120" s="13">
        <v>56</v>
      </c>
      <c r="FG120" s="13">
        <v>32</v>
      </c>
      <c r="FH120" s="13">
        <v>38</v>
      </c>
      <c r="FI120" s="13">
        <v>27</v>
      </c>
      <c r="FJ120" s="13">
        <v>34</v>
      </c>
      <c r="FK120" s="13">
        <v>30</v>
      </c>
      <c r="FL120" s="13">
        <v>35</v>
      </c>
      <c r="FM120" s="13">
        <v>27</v>
      </c>
      <c r="FN120" s="13">
        <v>27</v>
      </c>
      <c r="FO120" s="13">
        <v>32</v>
      </c>
      <c r="FP120" s="13">
        <v>51</v>
      </c>
      <c r="FQ120" s="13">
        <v>50</v>
      </c>
      <c r="FR120" s="13">
        <v>66</v>
      </c>
      <c r="FS120" s="13">
        <v>68</v>
      </c>
      <c r="FT120" s="13">
        <v>91</v>
      </c>
      <c r="FU120" s="13">
        <v>117</v>
      </c>
      <c r="FV120" s="13">
        <v>144</v>
      </c>
      <c r="FW120" s="13">
        <v>173</v>
      </c>
      <c r="FX120" s="13">
        <v>224</v>
      </c>
      <c r="FY120" s="13">
        <v>255</v>
      </c>
      <c r="FZ120" s="13">
        <v>328</v>
      </c>
      <c r="GA120" s="13">
        <v>325</v>
      </c>
      <c r="GB120" s="13">
        <v>388</v>
      </c>
      <c r="GC120" s="13">
        <v>470</v>
      </c>
      <c r="GD120" s="13">
        <v>429</v>
      </c>
      <c r="GE120" s="13">
        <v>474</v>
      </c>
      <c r="GF120" s="13">
        <v>439</v>
      </c>
      <c r="GG120" s="13">
        <v>474</v>
      </c>
      <c r="GH120" s="13">
        <v>463</v>
      </c>
      <c r="GI120" s="13">
        <v>447</v>
      </c>
      <c r="GJ120" s="13">
        <v>447</v>
      </c>
      <c r="GK120" s="13">
        <v>452</v>
      </c>
      <c r="GL120" s="13">
        <v>483</v>
      </c>
      <c r="GM120" s="13">
        <v>403</v>
      </c>
      <c r="GN120" s="13">
        <v>412</v>
      </c>
      <c r="GO120" s="13">
        <v>454</v>
      </c>
      <c r="GP120" s="13">
        <v>440</v>
      </c>
      <c r="GQ120" s="13">
        <v>428</v>
      </c>
      <c r="GR120" s="13">
        <v>460</v>
      </c>
      <c r="GS120" s="13">
        <v>438</v>
      </c>
      <c r="GT120" s="13">
        <v>408</v>
      </c>
      <c r="GU120" s="13">
        <v>409</v>
      </c>
      <c r="GV120" s="13">
        <v>373</v>
      </c>
      <c r="GW120" s="13">
        <v>338</v>
      </c>
      <c r="GX120" s="13">
        <v>360</v>
      </c>
      <c r="GY120" s="13">
        <v>302</v>
      </c>
      <c r="GZ120" s="13">
        <v>300</v>
      </c>
      <c r="HA120" s="13">
        <v>309</v>
      </c>
      <c r="HB120" s="13">
        <v>306</v>
      </c>
      <c r="HC120" s="13">
        <v>319</v>
      </c>
      <c r="HD120" s="13">
        <v>270</v>
      </c>
      <c r="HE120" s="13">
        <v>277</v>
      </c>
      <c r="HF120" s="13">
        <v>230</v>
      </c>
      <c r="HG120" s="13">
        <v>246</v>
      </c>
      <c r="HH120" s="13">
        <v>226</v>
      </c>
      <c r="HI120" s="13">
        <v>186</v>
      </c>
      <c r="HJ120" s="13">
        <v>194</v>
      </c>
      <c r="HK120" s="13">
        <v>193</v>
      </c>
      <c r="HL120" s="13">
        <v>156</v>
      </c>
      <c r="HM120" s="13">
        <v>163</v>
      </c>
      <c r="HN120" s="13">
        <v>142</v>
      </c>
      <c r="HO120" s="13">
        <v>137</v>
      </c>
      <c r="HP120" s="13">
        <v>130</v>
      </c>
      <c r="HQ120" s="13">
        <v>122</v>
      </c>
      <c r="HR120" s="13">
        <v>107</v>
      </c>
      <c r="HS120" s="13">
        <v>105</v>
      </c>
      <c r="HT120" s="13">
        <v>106</v>
      </c>
      <c r="HU120" s="13">
        <v>103</v>
      </c>
      <c r="HV120" s="13">
        <v>104</v>
      </c>
      <c r="HW120" s="13">
        <v>90</v>
      </c>
      <c r="HX120" s="13">
        <v>92</v>
      </c>
      <c r="HY120" s="13">
        <v>72</v>
      </c>
      <c r="HZ120" s="13">
        <v>59</v>
      </c>
      <c r="IA120" s="13">
        <v>42</v>
      </c>
      <c r="IB120" s="13">
        <v>58</v>
      </c>
      <c r="IC120" s="13">
        <v>58</v>
      </c>
      <c r="ID120" s="13">
        <v>43</v>
      </c>
      <c r="IE120" s="13">
        <v>30</v>
      </c>
      <c r="IF120" s="13">
        <v>44</v>
      </c>
      <c r="IG120" s="13">
        <v>22</v>
      </c>
      <c r="IH120" s="13">
        <v>25</v>
      </c>
      <c r="II120" s="13">
        <v>25</v>
      </c>
      <c r="IJ120" s="13">
        <v>24</v>
      </c>
      <c r="IK120" s="13">
        <v>15</v>
      </c>
      <c r="IL120" s="13">
        <v>20</v>
      </c>
      <c r="IM120" s="13">
        <v>11</v>
      </c>
      <c r="IN120" s="13">
        <v>9</v>
      </c>
      <c r="IO120" s="13">
        <v>14</v>
      </c>
      <c r="IP120" s="13">
        <v>8</v>
      </c>
      <c r="IQ120" s="13">
        <v>7</v>
      </c>
      <c r="IR120" s="13">
        <v>1</v>
      </c>
      <c r="IS120" s="13">
        <v>1</v>
      </c>
      <c r="IT120" s="13">
        <v>4</v>
      </c>
      <c r="IU120" s="13">
        <v>2</v>
      </c>
      <c r="IV120" s="13"/>
      <c r="IW120" s="13">
        <v>2</v>
      </c>
      <c r="IX120" s="13">
        <v>1</v>
      </c>
      <c r="IY120" s="13">
        <v>1</v>
      </c>
      <c r="IZ120" s="13">
        <v>1</v>
      </c>
      <c r="JA120" s="13"/>
      <c r="JB120" s="13"/>
      <c r="JC120" s="13"/>
      <c r="JD120" s="13"/>
      <c r="JE120" s="13"/>
      <c r="JF120" s="60">
        <v>17701</v>
      </c>
      <c r="JG120" s="13">
        <v>51</v>
      </c>
      <c r="JH120" s="13">
        <v>21</v>
      </c>
      <c r="JI120" s="13"/>
      <c r="JJ120" s="13">
        <v>1</v>
      </c>
      <c r="JK120" s="13">
        <v>1</v>
      </c>
      <c r="JL120" s="13">
        <v>2</v>
      </c>
      <c r="JM120" s="13">
        <v>1</v>
      </c>
      <c r="JN120" s="13">
        <v>1</v>
      </c>
      <c r="JO120" s="13">
        <v>2</v>
      </c>
      <c r="JP120" s="13">
        <v>1</v>
      </c>
      <c r="JQ120" s="13">
        <v>1</v>
      </c>
      <c r="JR120" s="13">
        <v>2</v>
      </c>
      <c r="JS120" s="13">
        <v>2</v>
      </c>
      <c r="JT120" s="13"/>
      <c r="JU120" s="13">
        <v>3</v>
      </c>
      <c r="JV120" s="13"/>
      <c r="JW120" s="13">
        <v>4</v>
      </c>
      <c r="JX120" s="13">
        <v>7</v>
      </c>
      <c r="JY120" s="13">
        <v>3</v>
      </c>
      <c r="JZ120" s="13">
        <v>6</v>
      </c>
      <c r="KA120" s="13">
        <v>4</v>
      </c>
      <c r="KB120" s="13">
        <v>5</v>
      </c>
      <c r="KC120" s="13">
        <v>7</v>
      </c>
      <c r="KD120" s="13">
        <v>4</v>
      </c>
      <c r="KE120" s="13">
        <v>10</v>
      </c>
      <c r="KF120" s="13">
        <v>6</v>
      </c>
      <c r="KG120" s="13">
        <v>10</v>
      </c>
      <c r="KH120" s="13">
        <v>5</v>
      </c>
      <c r="KI120" s="13">
        <v>4</v>
      </c>
      <c r="KJ120" s="13">
        <v>7</v>
      </c>
      <c r="KK120" s="13">
        <v>9</v>
      </c>
      <c r="KL120" s="13">
        <v>16</v>
      </c>
      <c r="KM120" s="13">
        <v>10</v>
      </c>
      <c r="KN120" s="13">
        <v>6</v>
      </c>
      <c r="KO120" s="13">
        <v>10</v>
      </c>
      <c r="KP120" s="13">
        <v>9</v>
      </c>
      <c r="KQ120" s="13">
        <v>6</v>
      </c>
      <c r="KR120" s="13">
        <v>10</v>
      </c>
      <c r="KS120" s="13">
        <v>6</v>
      </c>
      <c r="KT120" s="13">
        <v>13</v>
      </c>
      <c r="KU120" s="13">
        <v>8</v>
      </c>
      <c r="KV120" s="13">
        <v>13</v>
      </c>
      <c r="KW120" s="13">
        <v>13</v>
      </c>
      <c r="KX120" s="13">
        <v>6</v>
      </c>
      <c r="KY120" s="13">
        <v>1</v>
      </c>
      <c r="KZ120" s="13">
        <v>9</v>
      </c>
      <c r="LA120" s="13">
        <v>8</v>
      </c>
      <c r="LB120" s="13">
        <v>6</v>
      </c>
      <c r="LC120" s="13">
        <v>6</v>
      </c>
      <c r="LD120" s="13">
        <v>5</v>
      </c>
      <c r="LE120" s="13">
        <v>3</v>
      </c>
      <c r="LF120" s="13">
        <v>9</v>
      </c>
      <c r="LG120" s="13">
        <v>3</v>
      </c>
      <c r="LH120" s="13">
        <v>4</v>
      </c>
      <c r="LI120" s="13">
        <v>2</v>
      </c>
      <c r="LJ120" s="13">
        <v>7</v>
      </c>
      <c r="LK120" s="13">
        <v>3</v>
      </c>
      <c r="LL120" s="13">
        <v>2</v>
      </c>
      <c r="LM120" s="13">
        <v>3</v>
      </c>
      <c r="LN120" s="13">
        <v>5</v>
      </c>
      <c r="LO120" s="13">
        <v>2</v>
      </c>
      <c r="LP120" s="13">
        <v>4</v>
      </c>
      <c r="LQ120" s="13">
        <v>2</v>
      </c>
      <c r="LR120" s="13">
        <v>2</v>
      </c>
      <c r="LS120" s="13">
        <v>2</v>
      </c>
      <c r="LT120" s="13">
        <v>3</v>
      </c>
      <c r="LU120" s="13">
        <v>3</v>
      </c>
      <c r="LV120" s="13">
        <v>3</v>
      </c>
      <c r="LW120" s="13">
        <v>1</v>
      </c>
      <c r="LX120" s="13">
        <v>2</v>
      </c>
      <c r="LY120" s="13">
        <v>3</v>
      </c>
      <c r="LZ120" s="13">
        <v>3</v>
      </c>
      <c r="MA120" s="13">
        <v>5</v>
      </c>
      <c r="MB120" s="13">
        <v>3</v>
      </c>
      <c r="MC120" s="13">
        <v>2</v>
      </c>
      <c r="MD120" s="13">
        <v>1</v>
      </c>
      <c r="ME120" s="13">
        <v>2</v>
      </c>
      <c r="MF120" s="13">
        <v>2</v>
      </c>
      <c r="MG120" s="13">
        <v>3</v>
      </c>
      <c r="MH120" s="13"/>
      <c r="MI120" s="13">
        <v>2</v>
      </c>
      <c r="MJ120" s="13">
        <v>2</v>
      </c>
      <c r="MK120" s="13">
        <v>4</v>
      </c>
      <c r="ML120" s="13">
        <v>1</v>
      </c>
      <c r="MM120" s="13">
        <v>2</v>
      </c>
      <c r="MN120" s="13">
        <v>1</v>
      </c>
      <c r="MO120" s="13">
        <v>5</v>
      </c>
      <c r="MP120" s="13"/>
      <c r="MQ120" s="13">
        <v>3</v>
      </c>
      <c r="MR120" s="13">
        <v>2</v>
      </c>
      <c r="MS120" s="13">
        <v>1</v>
      </c>
      <c r="MT120" s="13">
        <v>3</v>
      </c>
      <c r="MU120" s="13">
        <v>2</v>
      </c>
      <c r="MV120" s="13">
        <v>1</v>
      </c>
      <c r="MW120" s="13">
        <v>2</v>
      </c>
      <c r="MX120" s="13">
        <v>1</v>
      </c>
      <c r="MY120" s="13"/>
      <c r="MZ120" s="13"/>
      <c r="NA120" s="13"/>
      <c r="NB120" s="13">
        <v>1</v>
      </c>
      <c r="NC120" s="13"/>
      <c r="ND120" s="13">
        <v>1</v>
      </c>
      <c r="NE120" s="13"/>
      <c r="NF120" s="13">
        <v>1</v>
      </c>
      <c r="NG120" s="13"/>
      <c r="NH120" s="13"/>
      <c r="NI120" s="13">
        <v>11</v>
      </c>
      <c r="NJ120" s="60">
        <v>476</v>
      </c>
      <c r="NK120" s="13">
        <v>18177</v>
      </c>
      <c r="NL120" s="448"/>
      <c r="NM120" s="448"/>
      <c r="NN120" s="448"/>
    </row>
    <row r="121" spans="1:378">
      <c r="A121" s="9" t="s">
        <v>132</v>
      </c>
      <c r="B121" s="281">
        <f t="shared" si="129"/>
        <v>420</v>
      </c>
      <c r="C121" s="281">
        <f t="shared" si="130"/>
        <v>374</v>
      </c>
      <c r="D121" s="281">
        <f t="shared" si="131"/>
        <v>990</v>
      </c>
      <c r="E121" s="281">
        <f t="shared" si="132"/>
        <v>1131</v>
      </c>
      <c r="F121" s="281">
        <f t="shared" si="133"/>
        <v>3959</v>
      </c>
      <c r="G121" s="281">
        <f t="shared" si="134"/>
        <v>3734</v>
      </c>
      <c r="H121" s="281">
        <f t="shared" si="135"/>
        <v>4160</v>
      </c>
      <c r="I121" s="281">
        <f t="shared" si="136"/>
        <v>4021</v>
      </c>
      <c r="J121" s="281">
        <f t="shared" si="137"/>
        <v>3352</v>
      </c>
      <c r="K121" s="281">
        <f t="shared" si="138"/>
        <v>3222</v>
      </c>
      <c r="L121" s="281">
        <f t="shared" si="139"/>
        <v>2142</v>
      </c>
      <c r="M121" s="281">
        <f t="shared" si="140"/>
        <v>2261</v>
      </c>
      <c r="N121" s="281">
        <f t="shared" si="141"/>
        <v>1238</v>
      </c>
      <c r="O121" s="281">
        <f t="shared" si="142"/>
        <v>1114</v>
      </c>
      <c r="P121" s="281">
        <f t="shared" si="143"/>
        <v>543</v>
      </c>
      <c r="Q121" s="281">
        <f t="shared" si="144"/>
        <v>479</v>
      </c>
      <c r="R121" s="281">
        <f t="shared" si="145"/>
        <v>147</v>
      </c>
      <c r="S121" s="281">
        <f t="shared" si="146"/>
        <v>191</v>
      </c>
      <c r="T121" s="281">
        <f t="shared" si="147"/>
        <v>14</v>
      </c>
      <c r="U121" s="281">
        <f t="shared" si="148"/>
        <v>50</v>
      </c>
      <c r="W121" s="16" t="s">
        <v>129</v>
      </c>
      <c r="X121" s="764">
        <f t="shared" si="150"/>
        <v>15</v>
      </c>
      <c r="Y121" s="764">
        <f t="shared" si="151"/>
        <v>13</v>
      </c>
      <c r="Z121" s="764">
        <f t="shared" si="152"/>
        <v>30</v>
      </c>
      <c r="AA121" s="764">
        <f t="shared" si="153"/>
        <v>53</v>
      </c>
      <c r="AB121" s="764">
        <f t="shared" si="154"/>
        <v>116</v>
      </c>
      <c r="AC121" s="764">
        <f t="shared" si="155"/>
        <v>117</v>
      </c>
      <c r="AD121" s="764">
        <f t="shared" si="156"/>
        <v>108</v>
      </c>
      <c r="AE121" s="764">
        <f t="shared" si="157"/>
        <v>138</v>
      </c>
      <c r="AF121" s="764">
        <f t="shared" si="158"/>
        <v>105</v>
      </c>
      <c r="AG121" s="764">
        <f t="shared" si="159"/>
        <v>105</v>
      </c>
      <c r="AH121" s="764">
        <f t="shared" si="160"/>
        <v>73</v>
      </c>
      <c r="AI121" s="764">
        <f t="shared" si="161"/>
        <v>74</v>
      </c>
      <c r="AJ121" s="764">
        <f t="shared" si="162"/>
        <v>48</v>
      </c>
      <c r="AK121" s="764">
        <f t="shared" si="163"/>
        <v>41</v>
      </c>
      <c r="AL121" s="764">
        <f t="shared" si="164"/>
        <v>24</v>
      </c>
      <c r="AM121" s="764">
        <f t="shared" si="165"/>
        <v>34</v>
      </c>
      <c r="AN121" s="764">
        <f t="shared" si="166"/>
        <v>13</v>
      </c>
      <c r="AO121" s="764">
        <f t="shared" si="167"/>
        <v>23</v>
      </c>
      <c r="AP121" s="764">
        <f t="shared" si="168"/>
        <v>0</v>
      </c>
      <c r="AQ121" s="764">
        <f t="shared" si="169"/>
        <v>1</v>
      </c>
      <c r="AR121" s="764">
        <f t="shared" si="149"/>
        <v>8</v>
      </c>
      <c r="AT121" s="16" t="s">
        <v>129</v>
      </c>
      <c r="AU121" s="13">
        <v>2</v>
      </c>
      <c r="AV121" s="13">
        <v>2</v>
      </c>
      <c r="AW121" s="13">
        <v>2</v>
      </c>
      <c r="AX121" s="13">
        <v>2</v>
      </c>
      <c r="AY121" s="13"/>
      <c r="AZ121" s="13"/>
      <c r="BA121" s="13">
        <v>3</v>
      </c>
      <c r="BB121" s="13">
        <v>1</v>
      </c>
      <c r="BC121" s="13">
        <v>1</v>
      </c>
      <c r="BD121" s="13"/>
      <c r="BE121" s="13">
        <v>2</v>
      </c>
      <c r="BF121" s="13">
        <v>2</v>
      </c>
      <c r="BG121" s="13">
        <v>1</v>
      </c>
      <c r="BH121" s="13">
        <v>3</v>
      </c>
      <c r="BI121" s="13">
        <v>2</v>
      </c>
      <c r="BJ121" s="13">
        <v>2</v>
      </c>
      <c r="BK121" s="13">
        <v>8</v>
      </c>
      <c r="BL121" s="13">
        <v>9</v>
      </c>
      <c r="BM121" s="13">
        <v>14</v>
      </c>
      <c r="BN121" s="13">
        <v>10</v>
      </c>
      <c r="BO121" s="13">
        <v>12</v>
      </c>
      <c r="BP121" s="13">
        <v>10</v>
      </c>
      <c r="BQ121" s="13">
        <v>9</v>
      </c>
      <c r="BR121" s="13">
        <v>11</v>
      </c>
      <c r="BS121" s="13">
        <v>13</v>
      </c>
      <c r="BT121" s="13">
        <v>10</v>
      </c>
      <c r="BU121" s="13">
        <v>11</v>
      </c>
      <c r="BV121" s="13">
        <v>15</v>
      </c>
      <c r="BW121" s="13">
        <v>10</v>
      </c>
      <c r="BX121" s="13">
        <v>16</v>
      </c>
      <c r="BY121" s="13">
        <v>18</v>
      </c>
      <c r="BZ121" s="13">
        <v>14</v>
      </c>
      <c r="CA121" s="13">
        <v>10</v>
      </c>
      <c r="CB121" s="13">
        <v>19</v>
      </c>
      <c r="CC121" s="13">
        <v>12</v>
      </c>
      <c r="CD121" s="13">
        <v>13</v>
      </c>
      <c r="CE121" s="13">
        <v>18</v>
      </c>
      <c r="CF121" s="13">
        <v>7</v>
      </c>
      <c r="CG121" s="13">
        <v>14</v>
      </c>
      <c r="CH121" s="13">
        <v>13</v>
      </c>
      <c r="CI121" s="13">
        <v>11</v>
      </c>
      <c r="CJ121" s="13">
        <v>13</v>
      </c>
      <c r="CK121" s="13">
        <v>11</v>
      </c>
      <c r="CL121" s="13">
        <v>6</v>
      </c>
      <c r="CM121" s="13">
        <v>10</v>
      </c>
      <c r="CN121" s="13">
        <v>11</v>
      </c>
      <c r="CO121" s="13">
        <v>13</v>
      </c>
      <c r="CP121" s="13">
        <v>9</v>
      </c>
      <c r="CQ121" s="13">
        <v>12</v>
      </c>
      <c r="CR121" s="13">
        <v>9</v>
      </c>
      <c r="CS121" s="13">
        <v>11</v>
      </c>
      <c r="CT121" s="13">
        <v>15</v>
      </c>
      <c r="CU121" s="13">
        <v>7</v>
      </c>
      <c r="CV121" s="13">
        <v>8</v>
      </c>
      <c r="CW121" s="13">
        <v>6</v>
      </c>
      <c r="CX121" s="13">
        <v>3</v>
      </c>
      <c r="CY121" s="13">
        <v>8</v>
      </c>
      <c r="CZ121" s="13">
        <v>4</v>
      </c>
      <c r="DA121" s="13">
        <v>3</v>
      </c>
      <c r="DB121" s="13">
        <v>9</v>
      </c>
      <c r="DC121" s="13">
        <v>9</v>
      </c>
      <c r="DD121" s="13">
        <v>4</v>
      </c>
      <c r="DE121" s="13">
        <v>3</v>
      </c>
      <c r="DF121" s="13">
        <v>3</v>
      </c>
      <c r="DG121" s="13">
        <v>3</v>
      </c>
      <c r="DH121" s="13">
        <v>3</v>
      </c>
      <c r="DI121" s="13">
        <v>7</v>
      </c>
      <c r="DJ121" s="13">
        <v>1</v>
      </c>
      <c r="DK121" s="13">
        <v>2</v>
      </c>
      <c r="DL121" s="13">
        <v>6</v>
      </c>
      <c r="DM121" s="13">
        <v>4</v>
      </c>
      <c r="DN121" s="13">
        <v>5</v>
      </c>
      <c r="DO121" s="13">
        <v>4</v>
      </c>
      <c r="DP121" s="13">
        <v>5</v>
      </c>
      <c r="DQ121" s="13">
        <v>4</v>
      </c>
      <c r="DR121" s="13">
        <v>5</v>
      </c>
      <c r="DS121" s="13">
        <v>4</v>
      </c>
      <c r="DT121" s="13"/>
      <c r="DU121" s="13"/>
      <c r="DV121" s="13">
        <v>3</v>
      </c>
      <c r="DW121" s="13">
        <v>4</v>
      </c>
      <c r="DX121" s="13">
        <v>1</v>
      </c>
      <c r="DY121" s="13">
        <v>3</v>
      </c>
      <c r="DZ121" s="13">
        <v>2</v>
      </c>
      <c r="EA121" s="13">
        <v>3</v>
      </c>
      <c r="EB121" s="13">
        <v>1</v>
      </c>
      <c r="EC121" s="13">
        <v>3</v>
      </c>
      <c r="ED121" s="13">
        <v>1</v>
      </c>
      <c r="EE121" s="13">
        <v>2</v>
      </c>
      <c r="EF121" s="13">
        <v>3</v>
      </c>
      <c r="EG121" s="13"/>
      <c r="EH121" s="13"/>
      <c r="EI121" s="13"/>
      <c r="EJ121" s="13"/>
      <c r="EK121" s="13"/>
      <c r="EL121" s="13"/>
      <c r="EM121" s="13">
        <v>1</v>
      </c>
      <c r="EN121" s="13"/>
      <c r="EO121" s="13"/>
      <c r="EP121" s="13"/>
      <c r="EQ121" s="13"/>
      <c r="ER121" s="13"/>
      <c r="ES121" s="13"/>
      <c r="ET121" s="13"/>
      <c r="EU121" s="13"/>
      <c r="EV121" s="13"/>
      <c r="EW121" s="13"/>
      <c r="EX121" s="13"/>
      <c r="EY121" s="13"/>
      <c r="EZ121" s="13"/>
      <c r="FA121" s="60">
        <v>599</v>
      </c>
      <c r="FB121" s="13">
        <v>599</v>
      </c>
      <c r="FC121" s="16" t="s">
        <v>129</v>
      </c>
      <c r="FD121" s="13"/>
      <c r="FE121" s="13"/>
      <c r="FF121" s="13">
        <v>3</v>
      </c>
      <c r="FG121" s="13">
        <v>1</v>
      </c>
      <c r="FH121" s="13">
        <v>1</v>
      </c>
      <c r="FI121" s="13">
        <v>2</v>
      </c>
      <c r="FJ121" s="13"/>
      <c r="FK121" s="13">
        <v>1</v>
      </c>
      <c r="FL121" s="13">
        <v>4</v>
      </c>
      <c r="FM121" s="13">
        <v>3</v>
      </c>
      <c r="FN121" s="13">
        <v>1</v>
      </c>
      <c r="FO121" s="13">
        <v>2</v>
      </c>
      <c r="FP121" s="13">
        <v>2</v>
      </c>
      <c r="FQ121" s="13"/>
      <c r="FR121" s="13">
        <v>1</v>
      </c>
      <c r="FS121" s="13">
        <v>4</v>
      </c>
      <c r="FT121" s="13">
        <v>3</v>
      </c>
      <c r="FU121" s="13">
        <v>2</v>
      </c>
      <c r="FV121" s="13">
        <v>3</v>
      </c>
      <c r="FW121" s="13">
        <v>12</v>
      </c>
      <c r="FX121" s="13">
        <v>19</v>
      </c>
      <c r="FY121" s="13">
        <v>6</v>
      </c>
      <c r="FZ121" s="13">
        <v>15</v>
      </c>
      <c r="GA121" s="13">
        <v>9</v>
      </c>
      <c r="GB121" s="13">
        <v>9</v>
      </c>
      <c r="GC121" s="13">
        <v>12</v>
      </c>
      <c r="GD121" s="13">
        <v>7</v>
      </c>
      <c r="GE121" s="13">
        <v>13</v>
      </c>
      <c r="GF121" s="13">
        <v>9</v>
      </c>
      <c r="GG121" s="13">
        <v>17</v>
      </c>
      <c r="GH121" s="13">
        <v>13</v>
      </c>
      <c r="GI121" s="13">
        <v>12</v>
      </c>
      <c r="GJ121" s="13">
        <v>8</v>
      </c>
      <c r="GK121" s="13">
        <v>10</v>
      </c>
      <c r="GL121" s="13">
        <v>12</v>
      </c>
      <c r="GM121" s="13">
        <v>9</v>
      </c>
      <c r="GN121" s="13">
        <v>9</v>
      </c>
      <c r="GO121" s="13">
        <v>8</v>
      </c>
      <c r="GP121" s="13">
        <v>16</v>
      </c>
      <c r="GQ121" s="13">
        <v>11</v>
      </c>
      <c r="GR121" s="13">
        <v>9</v>
      </c>
      <c r="GS121" s="13">
        <v>14</v>
      </c>
      <c r="GT121" s="13">
        <v>10</v>
      </c>
      <c r="GU121" s="13">
        <v>11</v>
      </c>
      <c r="GV121" s="13">
        <v>9</v>
      </c>
      <c r="GW121" s="13">
        <v>16</v>
      </c>
      <c r="GX121" s="13">
        <v>12</v>
      </c>
      <c r="GY121" s="13">
        <v>8</v>
      </c>
      <c r="GZ121" s="13">
        <v>7</v>
      </c>
      <c r="HA121" s="13">
        <v>9</v>
      </c>
      <c r="HB121" s="13">
        <v>12</v>
      </c>
      <c r="HC121" s="13">
        <v>6</v>
      </c>
      <c r="HD121" s="13">
        <v>8</v>
      </c>
      <c r="HE121" s="13">
        <v>5</v>
      </c>
      <c r="HF121" s="13">
        <v>5</v>
      </c>
      <c r="HG121" s="13">
        <v>8</v>
      </c>
      <c r="HH121" s="13">
        <v>10</v>
      </c>
      <c r="HI121" s="13">
        <v>5</v>
      </c>
      <c r="HJ121" s="13">
        <v>10</v>
      </c>
      <c r="HK121" s="13">
        <v>4</v>
      </c>
      <c r="HL121" s="13">
        <v>6</v>
      </c>
      <c r="HM121" s="13">
        <v>8</v>
      </c>
      <c r="HN121" s="13">
        <v>8</v>
      </c>
      <c r="HO121" s="13">
        <v>6</v>
      </c>
      <c r="HP121" s="13">
        <v>2</v>
      </c>
      <c r="HQ121" s="13">
        <v>3</v>
      </c>
      <c r="HR121" s="13">
        <v>6</v>
      </c>
      <c r="HS121" s="13">
        <v>3</v>
      </c>
      <c r="HT121" s="13">
        <v>2</v>
      </c>
      <c r="HU121" s="13">
        <v>4</v>
      </c>
      <c r="HV121" s="13">
        <v>4</v>
      </c>
      <c r="HW121" s="13">
        <v>3</v>
      </c>
      <c r="HX121" s="13">
        <v>1</v>
      </c>
      <c r="HY121" s="13">
        <v>4</v>
      </c>
      <c r="HZ121" s="13">
        <v>3</v>
      </c>
      <c r="IA121" s="13">
        <v>3</v>
      </c>
      <c r="IB121" s="13">
        <v>2</v>
      </c>
      <c r="IC121" s="13">
        <v>3</v>
      </c>
      <c r="ID121" s="13">
        <v>1</v>
      </c>
      <c r="IE121" s="13"/>
      <c r="IF121" s="13">
        <v>1</v>
      </c>
      <c r="IG121" s="13">
        <v>5</v>
      </c>
      <c r="IH121" s="13">
        <v>2</v>
      </c>
      <c r="II121" s="13">
        <v>1</v>
      </c>
      <c r="IJ121" s="13"/>
      <c r="IK121" s="13">
        <v>1</v>
      </c>
      <c r="IL121" s="13"/>
      <c r="IM121" s="13">
        <v>1</v>
      </c>
      <c r="IN121" s="13">
        <v>2</v>
      </c>
      <c r="IO121" s="13"/>
      <c r="IP121" s="13"/>
      <c r="IQ121" s="13"/>
      <c r="IR121" s="13"/>
      <c r="IS121" s="13"/>
      <c r="IT121" s="13"/>
      <c r="IU121" s="13"/>
      <c r="IV121" s="13"/>
      <c r="IW121" s="13"/>
      <c r="IX121" s="13"/>
      <c r="IY121" s="13"/>
      <c r="IZ121" s="13"/>
      <c r="JA121" s="13"/>
      <c r="JB121" s="13"/>
      <c r="JC121" s="13"/>
      <c r="JD121" s="13"/>
      <c r="JE121" s="13"/>
      <c r="JF121" s="60">
        <v>532</v>
      </c>
      <c r="JG121" s="13">
        <v>2</v>
      </c>
      <c r="JH121" s="13"/>
      <c r="JI121" s="13"/>
      <c r="JJ121" s="13"/>
      <c r="JK121" s="13"/>
      <c r="JL121" s="13"/>
      <c r="JM121" s="13"/>
      <c r="JN121" s="13"/>
      <c r="JO121" s="13"/>
      <c r="JP121" s="13"/>
      <c r="JQ121" s="13"/>
      <c r="JR121" s="13"/>
      <c r="JS121" s="13"/>
      <c r="JT121" s="13"/>
      <c r="JU121" s="13"/>
      <c r="JV121" s="13"/>
      <c r="JW121" s="13"/>
      <c r="JX121" s="13"/>
      <c r="JY121" s="13"/>
      <c r="JZ121" s="13"/>
      <c r="KA121" s="13"/>
      <c r="KB121" s="13"/>
      <c r="KC121" s="13"/>
      <c r="KD121" s="13"/>
      <c r="KE121" s="13"/>
      <c r="KF121" s="13"/>
      <c r="KG121" s="13"/>
      <c r="KH121" s="13"/>
      <c r="KI121" s="13"/>
      <c r="KJ121" s="13"/>
      <c r="KK121" s="13"/>
      <c r="KL121" s="13"/>
      <c r="KM121" s="13"/>
      <c r="KN121" s="13"/>
      <c r="KO121" s="13"/>
      <c r="KP121" s="13">
        <v>1</v>
      </c>
      <c r="KQ121" s="13"/>
      <c r="KR121" s="13"/>
      <c r="KS121" s="13"/>
      <c r="KT121" s="13"/>
      <c r="KU121" s="13"/>
      <c r="KV121" s="13"/>
      <c r="KW121" s="13"/>
      <c r="KX121" s="13"/>
      <c r="KY121" s="13"/>
      <c r="KZ121" s="13"/>
      <c r="LA121" s="13"/>
      <c r="LB121" s="13"/>
      <c r="LC121" s="13"/>
      <c r="LD121" s="13"/>
      <c r="LE121" s="13"/>
      <c r="LF121" s="13"/>
      <c r="LG121" s="13"/>
      <c r="LH121" s="13"/>
      <c r="LI121" s="13"/>
      <c r="LJ121" s="13"/>
      <c r="LK121" s="13"/>
      <c r="LL121" s="13"/>
      <c r="LM121" s="13"/>
      <c r="LN121" s="13"/>
      <c r="LO121" s="13"/>
      <c r="LP121" s="13">
        <v>1</v>
      </c>
      <c r="LQ121" s="13"/>
      <c r="LR121" s="13"/>
      <c r="LS121" s="13"/>
      <c r="LT121" s="13"/>
      <c r="LU121" s="13"/>
      <c r="LV121" s="13">
        <v>1</v>
      </c>
      <c r="LW121" s="13"/>
      <c r="LX121" s="13"/>
      <c r="LY121" s="13"/>
      <c r="LZ121" s="13">
        <v>1</v>
      </c>
      <c r="MA121" s="13"/>
      <c r="MB121" s="13"/>
      <c r="MC121" s="13"/>
      <c r="MD121" s="13"/>
      <c r="ME121" s="13"/>
      <c r="MF121" s="13"/>
      <c r="MG121" s="13"/>
      <c r="MH121" s="13"/>
      <c r="MI121" s="13"/>
      <c r="MJ121" s="13"/>
      <c r="MK121" s="13"/>
      <c r="ML121" s="13"/>
      <c r="MM121" s="13"/>
      <c r="MN121" s="13"/>
      <c r="MO121" s="13"/>
      <c r="MP121" s="13"/>
      <c r="MQ121" s="13"/>
      <c r="MR121" s="13"/>
      <c r="MS121" s="13">
        <v>1</v>
      </c>
      <c r="MT121" s="13"/>
      <c r="MU121" s="13"/>
      <c r="MV121" s="13"/>
      <c r="MW121" s="13">
        <v>1</v>
      </c>
      <c r="MX121" s="13"/>
      <c r="MY121" s="13"/>
      <c r="MZ121" s="13"/>
      <c r="NA121" s="13"/>
      <c r="NB121" s="13"/>
      <c r="NC121" s="13"/>
      <c r="ND121" s="13"/>
      <c r="NE121" s="13"/>
      <c r="NF121" s="13"/>
      <c r="NG121" s="13"/>
      <c r="NH121" s="13"/>
      <c r="NI121" s="13"/>
      <c r="NJ121" s="60">
        <v>8</v>
      </c>
      <c r="NK121" s="13">
        <v>540</v>
      </c>
      <c r="NL121" s="448"/>
      <c r="NM121" s="448"/>
      <c r="NN121" s="448"/>
    </row>
    <row r="122" spans="1:378">
      <c r="A122" s="8" t="s">
        <v>133</v>
      </c>
      <c r="B122" s="281">
        <f t="shared" si="129"/>
        <v>7</v>
      </c>
      <c r="C122" s="281">
        <f t="shared" si="130"/>
        <v>4</v>
      </c>
      <c r="D122" s="281">
        <f t="shared" si="131"/>
        <v>21</v>
      </c>
      <c r="E122" s="281">
        <f t="shared" si="132"/>
        <v>40</v>
      </c>
      <c r="F122" s="281">
        <f t="shared" si="133"/>
        <v>110</v>
      </c>
      <c r="G122" s="281">
        <f t="shared" si="134"/>
        <v>142</v>
      </c>
      <c r="H122" s="281">
        <f t="shared" si="135"/>
        <v>110</v>
      </c>
      <c r="I122" s="281">
        <f t="shared" si="136"/>
        <v>136</v>
      </c>
      <c r="J122" s="281">
        <f t="shared" si="137"/>
        <v>98</v>
      </c>
      <c r="K122" s="281">
        <f t="shared" si="138"/>
        <v>114</v>
      </c>
      <c r="L122" s="281">
        <f t="shared" si="139"/>
        <v>80</v>
      </c>
      <c r="M122" s="281">
        <f t="shared" si="140"/>
        <v>91</v>
      </c>
      <c r="N122" s="281">
        <f t="shared" si="141"/>
        <v>63</v>
      </c>
      <c r="O122" s="281">
        <f t="shared" si="142"/>
        <v>46</v>
      </c>
      <c r="P122" s="281">
        <f t="shared" si="143"/>
        <v>30</v>
      </c>
      <c r="Q122" s="281">
        <f t="shared" si="144"/>
        <v>24</v>
      </c>
      <c r="R122" s="281">
        <f t="shared" si="145"/>
        <v>9</v>
      </c>
      <c r="S122" s="281">
        <f t="shared" si="146"/>
        <v>13</v>
      </c>
      <c r="T122" s="281">
        <f t="shared" si="147"/>
        <v>0</v>
      </c>
      <c r="U122" s="281">
        <f t="shared" si="148"/>
        <v>6</v>
      </c>
      <c r="W122" s="16" t="s">
        <v>130</v>
      </c>
      <c r="X122" s="764">
        <f t="shared" si="150"/>
        <v>1</v>
      </c>
      <c r="Y122" s="764">
        <f t="shared" si="151"/>
        <v>2</v>
      </c>
      <c r="Z122" s="764">
        <f t="shared" si="152"/>
        <v>4</v>
      </c>
      <c r="AA122" s="764">
        <f t="shared" si="153"/>
        <v>5</v>
      </c>
      <c r="AB122" s="764">
        <f t="shared" si="154"/>
        <v>21</v>
      </c>
      <c r="AC122" s="764">
        <f t="shared" si="155"/>
        <v>36</v>
      </c>
      <c r="AD122" s="764">
        <f t="shared" si="156"/>
        <v>23</v>
      </c>
      <c r="AE122" s="764">
        <f t="shared" si="157"/>
        <v>17</v>
      </c>
      <c r="AF122" s="764">
        <f t="shared" si="158"/>
        <v>18</v>
      </c>
      <c r="AG122" s="764">
        <f t="shared" si="159"/>
        <v>24</v>
      </c>
      <c r="AH122" s="764">
        <f t="shared" si="160"/>
        <v>14</v>
      </c>
      <c r="AI122" s="764">
        <f t="shared" si="161"/>
        <v>21</v>
      </c>
      <c r="AJ122" s="764">
        <f t="shared" si="162"/>
        <v>13</v>
      </c>
      <c r="AK122" s="764">
        <f t="shared" si="163"/>
        <v>14</v>
      </c>
      <c r="AL122" s="764">
        <f t="shared" si="164"/>
        <v>8</v>
      </c>
      <c r="AM122" s="764">
        <f t="shared" si="165"/>
        <v>1</v>
      </c>
      <c r="AN122" s="764">
        <f t="shared" si="166"/>
        <v>1</v>
      </c>
      <c r="AO122" s="764">
        <f t="shared" si="167"/>
        <v>3</v>
      </c>
      <c r="AP122" s="764">
        <f t="shared" si="168"/>
        <v>0</v>
      </c>
      <c r="AQ122" s="764">
        <f t="shared" si="169"/>
        <v>1</v>
      </c>
      <c r="AR122" s="764">
        <f t="shared" si="149"/>
        <v>7</v>
      </c>
      <c r="AT122" s="16" t="s">
        <v>130</v>
      </c>
      <c r="AU122" s="13"/>
      <c r="AV122" s="13"/>
      <c r="AW122" s="13"/>
      <c r="AX122" s="13"/>
      <c r="AY122" s="13"/>
      <c r="AZ122" s="13">
        <v>1</v>
      </c>
      <c r="BA122" s="13"/>
      <c r="BB122" s="13">
        <v>1</v>
      </c>
      <c r="BC122" s="13"/>
      <c r="BD122" s="13"/>
      <c r="BE122" s="13"/>
      <c r="BF122" s="13"/>
      <c r="BG122" s="13"/>
      <c r="BH122" s="13"/>
      <c r="BI122" s="13">
        <v>1</v>
      </c>
      <c r="BJ122" s="13"/>
      <c r="BK122" s="13"/>
      <c r="BL122" s="13">
        <v>2</v>
      </c>
      <c r="BM122" s="13">
        <v>2</v>
      </c>
      <c r="BN122" s="13"/>
      <c r="BO122" s="13">
        <v>1</v>
      </c>
      <c r="BP122" s="13">
        <v>7</v>
      </c>
      <c r="BQ122" s="13">
        <v>2</v>
      </c>
      <c r="BR122" s="13">
        <v>4</v>
      </c>
      <c r="BS122" s="13">
        <v>7</v>
      </c>
      <c r="BT122" s="13">
        <v>3</v>
      </c>
      <c r="BU122" s="13">
        <v>4</v>
      </c>
      <c r="BV122" s="13"/>
      <c r="BW122" s="13">
        <v>4</v>
      </c>
      <c r="BX122" s="13">
        <v>4</v>
      </c>
      <c r="BY122" s="13">
        <v>2</v>
      </c>
      <c r="BZ122" s="13">
        <v>3</v>
      </c>
      <c r="CA122" s="13">
        <v>1</v>
      </c>
      <c r="CB122" s="13">
        <v>1</v>
      </c>
      <c r="CC122" s="13">
        <v>3</v>
      </c>
      <c r="CD122" s="13">
        <v>1</v>
      </c>
      <c r="CE122" s="13">
        <v>2</v>
      </c>
      <c r="CF122" s="13">
        <v>1</v>
      </c>
      <c r="CG122" s="13">
        <v>2</v>
      </c>
      <c r="CH122" s="13">
        <v>1</v>
      </c>
      <c r="CI122" s="13">
        <v>1</v>
      </c>
      <c r="CJ122" s="13">
        <v>5</v>
      </c>
      <c r="CK122" s="13">
        <v>2</v>
      </c>
      <c r="CL122" s="13">
        <v>6</v>
      </c>
      <c r="CM122" s="13">
        <v>1</v>
      </c>
      <c r="CN122" s="13"/>
      <c r="CO122" s="13">
        <v>2</v>
      </c>
      <c r="CP122" s="13">
        <v>1</v>
      </c>
      <c r="CQ122" s="13">
        <v>3</v>
      </c>
      <c r="CR122" s="13">
        <v>3</v>
      </c>
      <c r="CS122" s="13">
        <v>4</v>
      </c>
      <c r="CT122" s="13">
        <v>3</v>
      </c>
      <c r="CU122" s="13"/>
      <c r="CV122" s="13"/>
      <c r="CW122" s="13">
        <v>1</v>
      </c>
      <c r="CX122" s="13">
        <v>5</v>
      </c>
      <c r="CY122" s="13">
        <v>2</v>
      </c>
      <c r="CZ122" s="13">
        <v>3</v>
      </c>
      <c r="DA122" s="13">
        <v>1</v>
      </c>
      <c r="DB122" s="13">
        <v>2</v>
      </c>
      <c r="DC122" s="13">
        <v>3</v>
      </c>
      <c r="DD122" s="13">
        <v>1</v>
      </c>
      <c r="DE122" s="13">
        <v>1</v>
      </c>
      <c r="DF122" s="13"/>
      <c r="DG122" s="13">
        <v>2</v>
      </c>
      <c r="DH122" s="13"/>
      <c r="DI122" s="13">
        <v>2</v>
      </c>
      <c r="DJ122" s="13">
        <v>2</v>
      </c>
      <c r="DK122" s="13">
        <v>1</v>
      </c>
      <c r="DL122" s="13">
        <v>2</v>
      </c>
      <c r="DM122" s="13">
        <v>1</v>
      </c>
      <c r="DN122" s="13"/>
      <c r="DO122" s="13"/>
      <c r="DP122" s="13"/>
      <c r="DQ122" s="13"/>
      <c r="DR122" s="13"/>
      <c r="DS122" s="13"/>
      <c r="DT122" s="13"/>
      <c r="DU122" s="13"/>
      <c r="DV122" s="13"/>
      <c r="DW122" s="13"/>
      <c r="DX122" s="13">
        <v>1</v>
      </c>
      <c r="DY122" s="13">
        <v>1</v>
      </c>
      <c r="DZ122" s="13"/>
      <c r="EA122" s="13"/>
      <c r="EB122" s="13">
        <v>1</v>
      </c>
      <c r="EC122" s="13"/>
      <c r="ED122" s="13"/>
      <c r="EE122" s="13"/>
      <c r="EF122" s="13"/>
      <c r="EG122" s="13"/>
      <c r="EH122" s="13"/>
      <c r="EI122" s="13"/>
      <c r="EJ122" s="13"/>
      <c r="EK122" s="13"/>
      <c r="EL122" s="13"/>
      <c r="EM122" s="13"/>
      <c r="EN122" s="13">
        <v>1</v>
      </c>
      <c r="EO122" s="13"/>
      <c r="EP122" s="13"/>
      <c r="EQ122" s="13"/>
      <c r="ER122" s="13"/>
      <c r="ES122" s="13"/>
      <c r="ET122" s="13"/>
      <c r="EU122" s="13"/>
      <c r="EV122" s="13"/>
      <c r="EW122" s="13"/>
      <c r="EX122" s="13"/>
      <c r="EY122" s="13"/>
      <c r="EZ122" s="13"/>
      <c r="FA122" s="60">
        <v>124</v>
      </c>
      <c r="FB122" s="13">
        <v>124</v>
      </c>
      <c r="FC122" s="16" t="s">
        <v>130</v>
      </c>
      <c r="FD122" s="13"/>
      <c r="FE122" s="13"/>
      <c r="FF122" s="13"/>
      <c r="FG122" s="13"/>
      <c r="FH122" s="13"/>
      <c r="FI122" s="13">
        <v>1</v>
      </c>
      <c r="FJ122" s="13"/>
      <c r="FK122" s="13"/>
      <c r="FL122" s="13"/>
      <c r="FM122" s="13"/>
      <c r="FN122" s="13"/>
      <c r="FO122" s="13"/>
      <c r="FP122" s="13">
        <v>1</v>
      </c>
      <c r="FQ122" s="13"/>
      <c r="FR122" s="13">
        <v>1</v>
      </c>
      <c r="FS122" s="13"/>
      <c r="FT122" s="13">
        <v>1</v>
      </c>
      <c r="FU122" s="13"/>
      <c r="FV122" s="13">
        <v>1</v>
      </c>
      <c r="FW122" s="13"/>
      <c r="FX122" s="13">
        <v>3</v>
      </c>
      <c r="FY122" s="13"/>
      <c r="FZ122" s="13"/>
      <c r="GA122" s="13">
        <v>2</v>
      </c>
      <c r="GB122" s="13">
        <v>3</v>
      </c>
      <c r="GC122" s="13">
        <v>3</v>
      </c>
      <c r="GD122" s="13">
        <v>2</v>
      </c>
      <c r="GE122" s="13">
        <v>3</v>
      </c>
      <c r="GF122" s="13">
        <v>3</v>
      </c>
      <c r="GG122" s="13">
        <v>2</v>
      </c>
      <c r="GH122" s="13">
        <v>5</v>
      </c>
      <c r="GI122" s="13">
        <v>3</v>
      </c>
      <c r="GJ122" s="13">
        <v>4</v>
      </c>
      <c r="GK122" s="13"/>
      <c r="GL122" s="13">
        <v>5</v>
      </c>
      <c r="GM122" s="13">
        <v>1</v>
      </c>
      <c r="GN122" s="13"/>
      <c r="GO122" s="13">
        <v>1</v>
      </c>
      <c r="GP122" s="13">
        <v>2</v>
      </c>
      <c r="GQ122" s="13">
        <v>2</v>
      </c>
      <c r="GR122" s="13">
        <v>2</v>
      </c>
      <c r="GS122" s="13"/>
      <c r="GT122" s="13">
        <v>3</v>
      </c>
      <c r="GU122" s="13">
        <v>2</v>
      </c>
      <c r="GV122" s="13">
        <v>4</v>
      </c>
      <c r="GW122" s="13">
        <v>2</v>
      </c>
      <c r="GX122" s="13">
        <v>2</v>
      </c>
      <c r="GY122" s="13">
        <v>1</v>
      </c>
      <c r="GZ122" s="13">
        <v>1</v>
      </c>
      <c r="HA122" s="13">
        <v>1</v>
      </c>
      <c r="HB122" s="13">
        <v>2</v>
      </c>
      <c r="HC122" s="13"/>
      <c r="HD122" s="13">
        <v>1</v>
      </c>
      <c r="HE122" s="13"/>
      <c r="HF122" s="13">
        <v>2</v>
      </c>
      <c r="HG122" s="13">
        <v>2</v>
      </c>
      <c r="HH122" s="13">
        <v>2</v>
      </c>
      <c r="HI122" s="13">
        <v>2</v>
      </c>
      <c r="HJ122" s="13">
        <v>2</v>
      </c>
      <c r="HK122" s="13">
        <v>1</v>
      </c>
      <c r="HL122" s="13">
        <v>3</v>
      </c>
      <c r="HM122" s="13"/>
      <c r="HN122" s="13">
        <v>2</v>
      </c>
      <c r="HO122" s="13"/>
      <c r="HP122" s="13"/>
      <c r="HQ122" s="13">
        <v>2</v>
      </c>
      <c r="HR122" s="13">
        <v>1</v>
      </c>
      <c r="HS122" s="13">
        <v>2</v>
      </c>
      <c r="HT122" s="13">
        <v>1</v>
      </c>
      <c r="HU122" s="13">
        <v>2</v>
      </c>
      <c r="HV122" s="13"/>
      <c r="HW122" s="13">
        <v>1</v>
      </c>
      <c r="HX122" s="13">
        <v>2</v>
      </c>
      <c r="HY122" s="13"/>
      <c r="HZ122" s="13"/>
      <c r="IA122" s="13">
        <v>1</v>
      </c>
      <c r="IB122" s="13">
        <v>2</v>
      </c>
      <c r="IC122" s="13"/>
      <c r="ID122" s="13">
        <v>2</v>
      </c>
      <c r="IE122" s="13"/>
      <c r="IF122" s="13"/>
      <c r="IG122" s="13"/>
      <c r="IH122" s="13"/>
      <c r="II122" s="13"/>
      <c r="IJ122" s="13"/>
      <c r="IK122" s="13">
        <v>1</v>
      </c>
      <c r="IL122" s="13"/>
      <c r="IM122" s="13"/>
      <c r="IN122" s="13"/>
      <c r="IO122" s="13"/>
      <c r="IP122" s="13"/>
      <c r="IQ122" s="13"/>
      <c r="IR122" s="13"/>
      <c r="IS122" s="13"/>
      <c r="IT122" s="13"/>
      <c r="IU122" s="13"/>
      <c r="IV122" s="13"/>
      <c r="IW122" s="13"/>
      <c r="IX122" s="13"/>
      <c r="IY122" s="13"/>
      <c r="IZ122" s="13"/>
      <c r="JA122" s="13"/>
      <c r="JB122" s="13"/>
      <c r="JC122" s="13"/>
      <c r="JD122" s="13"/>
      <c r="JE122" s="13"/>
      <c r="JF122" s="60">
        <v>103</v>
      </c>
      <c r="JG122" s="13"/>
      <c r="JH122" s="13"/>
      <c r="JI122" s="13"/>
      <c r="JJ122" s="13"/>
      <c r="JK122" s="13"/>
      <c r="JL122" s="13"/>
      <c r="JM122" s="13"/>
      <c r="JN122" s="13"/>
      <c r="JO122" s="13"/>
      <c r="JP122" s="13"/>
      <c r="JQ122" s="13"/>
      <c r="JR122" s="13"/>
      <c r="JS122" s="13"/>
      <c r="JT122" s="13"/>
      <c r="JU122" s="13"/>
      <c r="JV122" s="13"/>
      <c r="JW122" s="13"/>
      <c r="JX122" s="13">
        <v>1</v>
      </c>
      <c r="JY122" s="13"/>
      <c r="JZ122" s="13"/>
      <c r="KA122" s="13"/>
      <c r="KB122" s="13"/>
      <c r="KC122" s="13"/>
      <c r="KD122" s="13"/>
      <c r="KE122" s="13"/>
      <c r="KF122" s="13"/>
      <c r="KG122" s="13"/>
      <c r="KH122" s="13"/>
      <c r="KI122" s="13"/>
      <c r="KJ122" s="13"/>
      <c r="KK122" s="13"/>
      <c r="KL122" s="13">
        <v>1</v>
      </c>
      <c r="KM122" s="13"/>
      <c r="KN122" s="13"/>
      <c r="KO122" s="13"/>
      <c r="KP122" s="13"/>
      <c r="KQ122" s="13"/>
      <c r="KR122" s="13"/>
      <c r="KS122" s="13"/>
      <c r="KT122" s="13"/>
      <c r="KU122" s="13"/>
      <c r="KV122" s="13"/>
      <c r="KW122" s="13"/>
      <c r="KX122" s="13"/>
      <c r="KY122" s="13">
        <v>1</v>
      </c>
      <c r="KZ122" s="13">
        <v>1</v>
      </c>
      <c r="LA122" s="13"/>
      <c r="LB122" s="13"/>
      <c r="LC122" s="13"/>
      <c r="LD122" s="13"/>
      <c r="LE122" s="13"/>
      <c r="LF122" s="13"/>
      <c r="LG122" s="13"/>
      <c r="LH122" s="13"/>
      <c r="LI122" s="13"/>
      <c r="LJ122" s="13"/>
      <c r="LK122" s="13"/>
      <c r="LL122" s="13">
        <v>1</v>
      </c>
      <c r="LM122" s="13">
        <v>1</v>
      </c>
      <c r="LN122" s="13"/>
      <c r="LO122" s="13"/>
      <c r="LP122" s="13"/>
      <c r="LQ122" s="13"/>
      <c r="LR122" s="13"/>
      <c r="LS122" s="13"/>
      <c r="LT122" s="13"/>
      <c r="LU122" s="13"/>
      <c r="LV122" s="13"/>
      <c r="LW122" s="13"/>
      <c r="LX122" s="13"/>
      <c r="LY122" s="13"/>
      <c r="LZ122" s="13"/>
      <c r="MA122" s="13">
        <v>1</v>
      </c>
      <c r="MB122" s="13"/>
      <c r="MC122" s="13"/>
      <c r="MD122" s="13"/>
      <c r="ME122" s="13"/>
      <c r="MF122" s="13"/>
      <c r="MG122" s="13"/>
      <c r="MH122" s="13"/>
      <c r="MI122" s="13"/>
      <c r="MJ122" s="13"/>
      <c r="MK122" s="13"/>
      <c r="ML122" s="13"/>
      <c r="MM122" s="13"/>
      <c r="MN122" s="13"/>
      <c r="MO122" s="13"/>
      <c r="MP122" s="13"/>
      <c r="MQ122" s="13"/>
      <c r="MR122" s="13"/>
      <c r="MS122" s="13"/>
      <c r="MT122" s="13"/>
      <c r="MU122" s="13"/>
      <c r="MV122" s="13"/>
      <c r="MW122" s="13"/>
      <c r="MX122" s="13"/>
      <c r="MY122" s="13"/>
      <c r="MZ122" s="13"/>
      <c r="NA122" s="13"/>
      <c r="NB122" s="13"/>
      <c r="NC122" s="13"/>
      <c r="ND122" s="13"/>
      <c r="NE122" s="13"/>
      <c r="NF122" s="13"/>
      <c r="NG122" s="13"/>
      <c r="NH122" s="13"/>
      <c r="NI122" s="13"/>
      <c r="NJ122" s="60">
        <v>7</v>
      </c>
      <c r="NK122" s="13">
        <v>110</v>
      </c>
      <c r="NL122" s="448"/>
      <c r="NM122" s="448"/>
      <c r="NN122" s="448"/>
    </row>
    <row r="123" spans="1:378">
      <c r="A123" s="8" t="s">
        <v>134</v>
      </c>
      <c r="B123" s="281">
        <f t="shared" si="129"/>
        <v>14</v>
      </c>
      <c r="C123" s="281">
        <f t="shared" si="130"/>
        <v>25</v>
      </c>
      <c r="D123" s="281">
        <f t="shared" si="131"/>
        <v>116</v>
      </c>
      <c r="E123" s="281">
        <f t="shared" si="132"/>
        <v>169</v>
      </c>
      <c r="F123" s="281">
        <f t="shared" si="133"/>
        <v>451</v>
      </c>
      <c r="G123" s="281">
        <f t="shared" si="134"/>
        <v>485</v>
      </c>
      <c r="H123" s="281">
        <f t="shared" si="135"/>
        <v>424</v>
      </c>
      <c r="I123" s="281">
        <f t="shared" si="136"/>
        <v>494</v>
      </c>
      <c r="J123" s="281">
        <f t="shared" si="137"/>
        <v>385</v>
      </c>
      <c r="K123" s="281">
        <f t="shared" si="138"/>
        <v>469</v>
      </c>
      <c r="L123" s="281">
        <f t="shared" si="139"/>
        <v>334</v>
      </c>
      <c r="M123" s="281">
        <f t="shared" si="140"/>
        <v>373</v>
      </c>
      <c r="N123" s="281">
        <f t="shared" si="141"/>
        <v>250</v>
      </c>
      <c r="O123" s="281">
        <f t="shared" si="142"/>
        <v>250</v>
      </c>
      <c r="P123" s="281">
        <f t="shared" si="143"/>
        <v>157</v>
      </c>
      <c r="Q123" s="281">
        <f t="shared" si="144"/>
        <v>185</v>
      </c>
      <c r="R123" s="281">
        <f t="shared" si="145"/>
        <v>59</v>
      </c>
      <c r="S123" s="281">
        <f t="shared" si="146"/>
        <v>82</v>
      </c>
      <c r="T123" s="281">
        <f t="shared" si="147"/>
        <v>9</v>
      </c>
      <c r="U123" s="281">
        <f t="shared" si="148"/>
        <v>35</v>
      </c>
      <c r="W123" s="16" t="s">
        <v>210</v>
      </c>
      <c r="X123" s="764">
        <f t="shared" si="150"/>
        <v>292</v>
      </c>
      <c r="Y123" s="764">
        <f t="shared" si="151"/>
        <v>259</v>
      </c>
      <c r="Z123" s="764">
        <f t="shared" si="152"/>
        <v>824</v>
      </c>
      <c r="AA123" s="764">
        <f t="shared" si="153"/>
        <v>857</v>
      </c>
      <c r="AB123" s="764">
        <f t="shared" si="154"/>
        <v>2503</v>
      </c>
      <c r="AC123" s="764">
        <f t="shared" si="155"/>
        <v>2544</v>
      </c>
      <c r="AD123" s="764">
        <f t="shared" si="156"/>
        <v>2732</v>
      </c>
      <c r="AE123" s="764">
        <f t="shared" si="157"/>
        <v>2728</v>
      </c>
      <c r="AF123" s="764">
        <f t="shared" si="158"/>
        <v>2418</v>
      </c>
      <c r="AG123" s="764">
        <f t="shared" si="159"/>
        <v>2335</v>
      </c>
      <c r="AH123" s="764">
        <f t="shared" si="160"/>
        <v>1737</v>
      </c>
      <c r="AI123" s="764">
        <f t="shared" si="161"/>
        <v>1698</v>
      </c>
      <c r="AJ123" s="764">
        <f t="shared" si="162"/>
        <v>1040</v>
      </c>
      <c r="AK123" s="764">
        <f t="shared" si="163"/>
        <v>1015</v>
      </c>
      <c r="AL123" s="764">
        <f t="shared" si="164"/>
        <v>557</v>
      </c>
      <c r="AM123" s="764">
        <f t="shared" si="165"/>
        <v>591</v>
      </c>
      <c r="AN123" s="764">
        <f t="shared" si="166"/>
        <v>239</v>
      </c>
      <c r="AO123" s="764">
        <f t="shared" si="167"/>
        <v>406</v>
      </c>
      <c r="AP123" s="764">
        <f t="shared" si="168"/>
        <v>57</v>
      </c>
      <c r="AQ123" s="764">
        <f t="shared" si="169"/>
        <v>169</v>
      </c>
      <c r="AR123" s="764">
        <f t="shared" si="149"/>
        <v>289</v>
      </c>
      <c r="AT123" s="16" t="s">
        <v>210</v>
      </c>
      <c r="AU123" s="13">
        <v>8</v>
      </c>
      <c r="AV123" s="13">
        <v>42</v>
      </c>
      <c r="AW123" s="13">
        <v>25</v>
      </c>
      <c r="AX123" s="13">
        <v>27</v>
      </c>
      <c r="AY123" s="13">
        <v>17</v>
      </c>
      <c r="AZ123" s="13">
        <v>27</v>
      </c>
      <c r="BA123" s="13">
        <v>24</v>
      </c>
      <c r="BB123" s="13">
        <v>30</v>
      </c>
      <c r="BC123" s="13">
        <v>34</v>
      </c>
      <c r="BD123" s="13">
        <v>25</v>
      </c>
      <c r="BE123" s="13">
        <v>36</v>
      </c>
      <c r="BF123" s="13">
        <v>42</v>
      </c>
      <c r="BG123" s="13">
        <v>46</v>
      </c>
      <c r="BH123" s="13">
        <v>40</v>
      </c>
      <c r="BI123" s="13">
        <v>48</v>
      </c>
      <c r="BJ123" s="13">
        <v>83</v>
      </c>
      <c r="BK123" s="13">
        <v>113</v>
      </c>
      <c r="BL123" s="13">
        <v>128</v>
      </c>
      <c r="BM123" s="13">
        <v>165</v>
      </c>
      <c r="BN123" s="13">
        <v>156</v>
      </c>
      <c r="BO123" s="13">
        <v>208</v>
      </c>
      <c r="BP123" s="13">
        <v>226</v>
      </c>
      <c r="BQ123" s="13">
        <v>209</v>
      </c>
      <c r="BR123" s="13">
        <v>252</v>
      </c>
      <c r="BS123" s="13">
        <v>234</v>
      </c>
      <c r="BT123" s="13">
        <v>258</v>
      </c>
      <c r="BU123" s="13">
        <v>272</v>
      </c>
      <c r="BV123" s="13">
        <v>298</v>
      </c>
      <c r="BW123" s="13">
        <v>269</v>
      </c>
      <c r="BX123" s="13">
        <v>318</v>
      </c>
      <c r="BY123" s="13">
        <v>309</v>
      </c>
      <c r="BZ123" s="13">
        <v>285</v>
      </c>
      <c r="CA123" s="13">
        <v>325</v>
      </c>
      <c r="CB123" s="13">
        <v>279</v>
      </c>
      <c r="CC123" s="13">
        <v>261</v>
      </c>
      <c r="CD123" s="13">
        <v>258</v>
      </c>
      <c r="CE123" s="13">
        <v>231</v>
      </c>
      <c r="CF123" s="13">
        <v>259</v>
      </c>
      <c r="CG123" s="13">
        <v>251</v>
      </c>
      <c r="CH123" s="13">
        <v>270</v>
      </c>
      <c r="CI123" s="13">
        <v>266</v>
      </c>
      <c r="CJ123" s="13">
        <v>240</v>
      </c>
      <c r="CK123" s="13">
        <v>280</v>
      </c>
      <c r="CL123" s="13">
        <v>249</v>
      </c>
      <c r="CM123" s="13">
        <v>240</v>
      </c>
      <c r="CN123" s="13">
        <v>250</v>
      </c>
      <c r="CO123" s="13">
        <v>217</v>
      </c>
      <c r="CP123" s="13">
        <v>186</v>
      </c>
      <c r="CQ123" s="13">
        <v>191</v>
      </c>
      <c r="CR123" s="13">
        <v>216</v>
      </c>
      <c r="CS123" s="13">
        <v>200</v>
      </c>
      <c r="CT123" s="13">
        <v>200</v>
      </c>
      <c r="CU123" s="13">
        <v>171</v>
      </c>
      <c r="CV123" s="13">
        <v>171</v>
      </c>
      <c r="CW123" s="13">
        <v>182</v>
      </c>
      <c r="CX123" s="13">
        <v>144</v>
      </c>
      <c r="CY123" s="13">
        <v>159</v>
      </c>
      <c r="CZ123" s="13">
        <v>173</v>
      </c>
      <c r="DA123" s="13">
        <v>158</v>
      </c>
      <c r="DB123" s="13">
        <v>140</v>
      </c>
      <c r="DC123" s="13">
        <v>128</v>
      </c>
      <c r="DD123" s="13">
        <v>139</v>
      </c>
      <c r="DE123" s="13">
        <v>114</v>
      </c>
      <c r="DF123" s="13">
        <v>107</v>
      </c>
      <c r="DG123" s="13">
        <v>97</v>
      </c>
      <c r="DH123" s="13">
        <v>96</v>
      </c>
      <c r="DI123" s="13">
        <v>86</v>
      </c>
      <c r="DJ123" s="13">
        <v>93</v>
      </c>
      <c r="DK123" s="13">
        <v>83</v>
      </c>
      <c r="DL123" s="13">
        <v>72</v>
      </c>
      <c r="DM123" s="13">
        <v>79</v>
      </c>
      <c r="DN123" s="13">
        <v>60</v>
      </c>
      <c r="DO123" s="13">
        <v>63</v>
      </c>
      <c r="DP123" s="13">
        <v>65</v>
      </c>
      <c r="DQ123" s="13">
        <v>46</v>
      </c>
      <c r="DR123" s="13">
        <v>73</v>
      </c>
      <c r="DS123" s="13">
        <v>56</v>
      </c>
      <c r="DT123" s="13">
        <v>53</v>
      </c>
      <c r="DU123" s="13">
        <v>56</v>
      </c>
      <c r="DV123" s="13">
        <v>40</v>
      </c>
      <c r="DW123" s="13">
        <v>31</v>
      </c>
      <c r="DX123" s="13">
        <v>41</v>
      </c>
      <c r="DY123" s="13">
        <v>43</v>
      </c>
      <c r="DZ123" s="13">
        <v>36</v>
      </c>
      <c r="EA123" s="13">
        <v>33</v>
      </c>
      <c r="EB123" s="13">
        <v>53</v>
      </c>
      <c r="EC123" s="13">
        <v>50</v>
      </c>
      <c r="ED123" s="13">
        <v>38</v>
      </c>
      <c r="EE123" s="13">
        <v>46</v>
      </c>
      <c r="EF123" s="13">
        <v>35</v>
      </c>
      <c r="EG123" s="13">
        <v>28</v>
      </c>
      <c r="EH123" s="13">
        <v>29</v>
      </c>
      <c r="EI123" s="13">
        <v>26</v>
      </c>
      <c r="EJ123" s="13">
        <v>21</v>
      </c>
      <c r="EK123" s="13">
        <v>13</v>
      </c>
      <c r="EL123" s="13">
        <v>17</v>
      </c>
      <c r="EM123" s="13">
        <v>11</v>
      </c>
      <c r="EN123" s="13">
        <v>7</v>
      </c>
      <c r="EO123" s="13">
        <v>6</v>
      </c>
      <c r="EP123" s="13">
        <v>6</v>
      </c>
      <c r="EQ123" s="13">
        <v>3</v>
      </c>
      <c r="ER123" s="13"/>
      <c r="ES123" s="13"/>
      <c r="ET123" s="13">
        <v>1</v>
      </c>
      <c r="EU123" s="13"/>
      <c r="EV123" s="13">
        <v>1</v>
      </c>
      <c r="EW123" s="13"/>
      <c r="EX123" s="13"/>
      <c r="EY123" s="13"/>
      <c r="EZ123" s="13"/>
      <c r="FA123" s="60">
        <v>12602</v>
      </c>
      <c r="FB123" s="13">
        <v>12602</v>
      </c>
      <c r="FC123" s="16" t="s">
        <v>210</v>
      </c>
      <c r="FD123" s="13">
        <v>5</v>
      </c>
      <c r="FE123" s="13">
        <v>45</v>
      </c>
      <c r="FF123" s="13">
        <v>42</v>
      </c>
      <c r="FG123" s="13">
        <v>26</v>
      </c>
      <c r="FH123" s="13">
        <v>28</v>
      </c>
      <c r="FI123" s="13">
        <v>26</v>
      </c>
      <c r="FJ123" s="13">
        <v>29</v>
      </c>
      <c r="FK123" s="13">
        <v>24</v>
      </c>
      <c r="FL123" s="13">
        <v>31</v>
      </c>
      <c r="FM123" s="13">
        <v>36</v>
      </c>
      <c r="FN123" s="13">
        <v>39</v>
      </c>
      <c r="FO123" s="13">
        <v>40</v>
      </c>
      <c r="FP123" s="13">
        <v>52</v>
      </c>
      <c r="FQ123" s="13">
        <v>47</v>
      </c>
      <c r="FR123" s="13">
        <v>46</v>
      </c>
      <c r="FS123" s="13">
        <v>63</v>
      </c>
      <c r="FT123" s="13">
        <v>87</v>
      </c>
      <c r="FU123" s="13">
        <v>117</v>
      </c>
      <c r="FV123" s="13">
        <v>176</v>
      </c>
      <c r="FW123" s="13">
        <v>157</v>
      </c>
      <c r="FX123" s="13">
        <v>223</v>
      </c>
      <c r="FY123" s="13">
        <v>201</v>
      </c>
      <c r="FZ123" s="13">
        <v>193</v>
      </c>
      <c r="GA123" s="13">
        <v>255</v>
      </c>
      <c r="GB123" s="13">
        <v>290</v>
      </c>
      <c r="GC123" s="13">
        <v>269</v>
      </c>
      <c r="GD123" s="13">
        <v>261</v>
      </c>
      <c r="GE123" s="13">
        <v>261</v>
      </c>
      <c r="GF123" s="13">
        <v>275</v>
      </c>
      <c r="GG123" s="13">
        <v>275</v>
      </c>
      <c r="GH123" s="13">
        <v>288</v>
      </c>
      <c r="GI123" s="13">
        <v>294</v>
      </c>
      <c r="GJ123" s="13">
        <v>280</v>
      </c>
      <c r="GK123" s="13">
        <v>294</v>
      </c>
      <c r="GL123" s="13">
        <v>275</v>
      </c>
      <c r="GM123" s="13">
        <v>248</v>
      </c>
      <c r="GN123" s="13">
        <v>274</v>
      </c>
      <c r="GO123" s="13">
        <v>281</v>
      </c>
      <c r="GP123" s="13">
        <v>245</v>
      </c>
      <c r="GQ123" s="13">
        <v>253</v>
      </c>
      <c r="GR123" s="13">
        <v>262</v>
      </c>
      <c r="GS123" s="13">
        <v>316</v>
      </c>
      <c r="GT123" s="13">
        <v>244</v>
      </c>
      <c r="GU123" s="13">
        <v>270</v>
      </c>
      <c r="GV123" s="13">
        <v>249</v>
      </c>
      <c r="GW123" s="13">
        <v>227</v>
      </c>
      <c r="GX123" s="13">
        <v>225</v>
      </c>
      <c r="GY123" s="13">
        <v>182</v>
      </c>
      <c r="GZ123" s="13">
        <v>203</v>
      </c>
      <c r="HA123" s="13">
        <v>240</v>
      </c>
      <c r="HB123" s="13">
        <v>208</v>
      </c>
      <c r="HC123" s="13">
        <v>200</v>
      </c>
      <c r="HD123" s="13">
        <v>192</v>
      </c>
      <c r="HE123" s="13">
        <v>179</v>
      </c>
      <c r="HF123" s="13">
        <v>188</v>
      </c>
      <c r="HG123" s="13">
        <v>152</v>
      </c>
      <c r="HH123" s="13">
        <v>169</v>
      </c>
      <c r="HI123" s="13">
        <v>160</v>
      </c>
      <c r="HJ123" s="13">
        <v>162</v>
      </c>
      <c r="HK123" s="13">
        <v>127</v>
      </c>
      <c r="HL123" s="13">
        <v>143</v>
      </c>
      <c r="HM123" s="13">
        <v>132</v>
      </c>
      <c r="HN123" s="13">
        <v>113</v>
      </c>
      <c r="HO123" s="13">
        <v>125</v>
      </c>
      <c r="HP123" s="13">
        <v>91</v>
      </c>
      <c r="HQ123" s="13">
        <v>88</v>
      </c>
      <c r="HR123" s="13">
        <v>99</v>
      </c>
      <c r="HS123" s="13">
        <v>77</v>
      </c>
      <c r="HT123" s="13">
        <v>88</v>
      </c>
      <c r="HU123" s="13">
        <v>84</v>
      </c>
      <c r="HV123" s="13">
        <v>90</v>
      </c>
      <c r="HW123" s="13">
        <v>67</v>
      </c>
      <c r="HX123" s="13">
        <v>61</v>
      </c>
      <c r="HY123" s="13">
        <v>58</v>
      </c>
      <c r="HZ123" s="13">
        <v>55</v>
      </c>
      <c r="IA123" s="13">
        <v>55</v>
      </c>
      <c r="IB123" s="13">
        <v>61</v>
      </c>
      <c r="IC123" s="13">
        <v>45</v>
      </c>
      <c r="ID123" s="13">
        <v>30</v>
      </c>
      <c r="IE123" s="13">
        <v>35</v>
      </c>
      <c r="IF123" s="13">
        <v>26</v>
      </c>
      <c r="IG123" s="13">
        <v>38</v>
      </c>
      <c r="IH123" s="13">
        <v>24</v>
      </c>
      <c r="II123" s="13">
        <v>22</v>
      </c>
      <c r="IJ123" s="13">
        <v>16</v>
      </c>
      <c r="IK123" s="13">
        <v>24</v>
      </c>
      <c r="IL123" s="13">
        <v>27</v>
      </c>
      <c r="IM123" s="13">
        <v>13</v>
      </c>
      <c r="IN123" s="13">
        <v>19</v>
      </c>
      <c r="IO123" s="13">
        <v>30</v>
      </c>
      <c r="IP123" s="13">
        <v>15</v>
      </c>
      <c r="IQ123" s="13">
        <v>4</v>
      </c>
      <c r="IR123" s="13">
        <v>11</v>
      </c>
      <c r="IS123" s="13">
        <v>8</v>
      </c>
      <c r="IT123" s="13">
        <v>7</v>
      </c>
      <c r="IU123" s="13">
        <v>6</v>
      </c>
      <c r="IV123" s="13">
        <v>1</v>
      </c>
      <c r="IW123" s="13">
        <v>3</v>
      </c>
      <c r="IX123" s="13">
        <v>1</v>
      </c>
      <c r="IY123" s="13">
        <v>1</v>
      </c>
      <c r="IZ123" s="13"/>
      <c r="JA123" s="13"/>
      <c r="JB123" s="13"/>
      <c r="JC123" s="13"/>
      <c r="JD123" s="13"/>
      <c r="JE123" s="13">
        <v>1</v>
      </c>
      <c r="JF123" s="60">
        <v>12400</v>
      </c>
      <c r="JG123" s="13">
        <v>7</v>
      </c>
      <c r="JH123" s="13">
        <v>10</v>
      </c>
      <c r="JI123" s="13">
        <v>1</v>
      </c>
      <c r="JJ123" s="13">
        <v>1</v>
      </c>
      <c r="JK123" s="13"/>
      <c r="JL123" s="13">
        <v>1</v>
      </c>
      <c r="JM123" s="13"/>
      <c r="JN123" s="13"/>
      <c r="JO123" s="13">
        <v>1</v>
      </c>
      <c r="JP123" s="13">
        <v>5</v>
      </c>
      <c r="JQ123" s="13">
        <v>2</v>
      </c>
      <c r="JR123" s="13">
        <v>2</v>
      </c>
      <c r="JS123" s="13">
        <v>1</v>
      </c>
      <c r="JT123" s="13"/>
      <c r="JU123" s="13">
        <v>1</v>
      </c>
      <c r="JV123" s="13">
        <v>3</v>
      </c>
      <c r="JW123" s="13">
        <v>3</v>
      </c>
      <c r="JX123" s="13">
        <v>2</v>
      </c>
      <c r="JY123" s="13">
        <v>2</v>
      </c>
      <c r="JZ123" s="13">
        <v>2</v>
      </c>
      <c r="KA123" s="13">
        <v>5</v>
      </c>
      <c r="KB123" s="13">
        <v>3</v>
      </c>
      <c r="KC123" s="13">
        <v>3</v>
      </c>
      <c r="KD123" s="13">
        <v>3</v>
      </c>
      <c r="KE123" s="13">
        <v>4</v>
      </c>
      <c r="KF123" s="13">
        <v>4</v>
      </c>
      <c r="KG123" s="13">
        <v>6</v>
      </c>
      <c r="KH123" s="13">
        <v>4</v>
      </c>
      <c r="KI123" s="13">
        <v>5</v>
      </c>
      <c r="KJ123" s="13">
        <v>5</v>
      </c>
      <c r="KK123" s="13">
        <v>1</v>
      </c>
      <c r="KL123" s="13">
        <v>11</v>
      </c>
      <c r="KM123" s="13">
        <v>4</v>
      </c>
      <c r="KN123" s="13">
        <v>8</v>
      </c>
      <c r="KO123" s="13">
        <v>2</v>
      </c>
      <c r="KP123" s="13">
        <v>5</v>
      </c>
      <c r="KQ123" s="13">
        <v>6</v>
      </c>
      <c r="KR123" s="13">
        <v>1</v>
      </c>
      <c r="KS123" s="13">
        <v>3</v>
      </c>
      <c r="KT123" s="13">
        <v>2</v>
      </c>
      <c r="KU123" s="13">
        <v>2</v>
      </c>
      <c r="KV123" s="13">
        <v>6</v>
      </c>
      <c r="KW123" s="13">
        <v>3</v>
      </c>
      <c r="KX123" s="13">
        <v>2</v>
      </c>
      <c r="KY123" s="13">
        <v>1</v>
      </c>
      <c r="KZ123" s="13">
        <v>1</v>
      </c>
      <c r="LA123" s="13">
        <v>3</v>
      </c>
      <c r="LB123" s="13">
        <v>2</v>
      </c>
      <c r="LC123" s="13">
        <v>2</v>
      </c>
      <c r="LD123" s="13">
        <v>2</v>
      </c>
      <c r="LE123" s="13">
        <v>2</v>
      </c>
      <c r="LF123" s="13">
        <v>6</v>
      </c>
      <c r="LG123" s="13">
        <v>2</v>
      </c>
      <c r="LH123" s="13">
        <v>3</v>
      </c>
      <c r="LI123" s="13">
        <v>1</v>
      </c>
      <c r="LJ123" s="13">
        <v>3</v>
      </c>
      <c r="LK123" s="13"/>
      <c r="LL123" s="13">
        <v>2</v>
      </c>
      <c r="LM123" s="13">
        <v>2</v>
      </c>
      <c r="LN123" s="13">
        <v>4</v>
      </c>
      <c r="LO123" s="13">
        <v>3</v>
      </c>
      <c r="LP123" s="13"/>
      <c r="LQ123" s="13">
        <v>3</v>
      </c>
      <c r="LR123" s="13">
        <v>6</v>
      </c>
      <c r="LS123" s="13">
        <v>2</v>
      </c>
      <c r="LT123" s="13">
        <v>3</v>
      </c>
      <c r="LU123" s="13">
        <v>3</v>
      </c>
      <c r="LV123" s="13">
        <v>1</v>
      </c>
      <c r="LW123" s="13">
        <v>2</v>
      </c>
      <c r="LX123" s="13">
        <v>2</v>
      </c>
      <c r="LY123" s="13">
        <v>3</v>
      </c>
      <c r="LZ123" s="13">
        <v>1</v>
      </c>
      <c r="MA123" s="13">
        <v>1</v>
      </c>
      <c r="MB123" s="13">
        <v>4</v>
      </c>
      <c r="MC123" s="13">
        <v>6</v>
      </c>
      <c r="MD123" s="13">
        <v>3</v>
      </c>
      <c r="ME123" s="13">
        <v>6</v>
      </c>
      <c r="MF123" s="13">
        <v>1</v>
      </c>
      <c r="MG123" s="13">
        <v>4</v>
      </c>
      <c r="MH123" s="13">
        <v>2</v>
      </c>
      <c r="MI123" s="13">
        <v>2</v>
      </c>
      <c r="MJ123" s="13">
        <v>4</v>
      </c>
      <c r="MK123" s="13">
        <v>1</v>
      </c>
      <c r="ML123" s="13"/>
      <c r="MM123" s="13"/>
      <c r="MN123" s="13">
        <v>3</v>
      </c>
      <c r="MO123" s="13">
        <v>6</v>
      </c>
      <c r="MP123" s="13">
        <v>3</v>
      </c>
      <c r="MQ123" s="13">
        <v>4</v>
      </c>
      <c r="MR123" s="13">
        <v>2</v>
      </c>
      <c r="MS123" s="13">
        <v>2</v>
      </c>
      <c r="MT123" s="13">
        <v>6</v>
      </c>
      <c r="MU123" s="13">
        <v>3</v>
      </c>
      <c r="MV123" s="13">
        <v>4</v>
      </c>
      <c r="MW123" s="13">
        <v>1</v>
      </c>
      <c r="MX123" s="13">
        <v>1</v>
      </c>
      <c r="MY123" s="13">
        <v>2</v>
      </c>
      <c r="MZ123" s="13">
        <v>2</v>
      </c>
      <c r="NA123" s="13">
        <v>2</v>
      </c>
      <c r="NB123" s="13">
        <v>1</v>
      </c>
      <c r="NC123" s="13"/>
      <c r="ND123" s="13">
        <v>2</v>
      </c>
      <c r="NE123" s="13"/>
      <c r="NF123" s="13"/>
      <c r="NG123" s="13"/>
      <c r="NH123" s="13"/>
      <c r="NI123" s="13">
        <v>3</v>
      </c>
      <c r="NJ123" s="60">
        <v>288</v>
      </c>
      <c r="NK123" s="13">
        <v>12688</v>
      </c>
      <c r="NL123" s="448"/>
      <c r="NM123" s="448"/>
      <c r="NN123" s="448"/>
    </row>
    <row r="124" spans="1:378">
      <c r="A124" s="8" t="s">
        <v>211</v>
      </c>
      <c r="B124" s="281">
        <f t="shared" si="129"/>
        <v>108</v>
      </c>
      <c r="C124" s="281">
        <f t="shared" si="130"/>
        <v>77</v>
      </c>
      <c r="D124" s="281">
        <f t="shared" si="131"/>
        <v>186</v>
      </c>
      <c r="E124" s="281">
        <f t="shared" si="132"/>
        <v>188</v>
      </c>
      <c r="F124" s="281">
        <f t="shared" si="133"/>
        <v>667</v>
      </c>
      <c r="G124" s="281">
        <f t="shared" si="134"/>
        <v>754</v>
      </c>
      <c r="H124" s="281">
        <f t="shared" si="135"/>
        <v>743</v>
      </c>
      <c r="I124" s="281">
        <f t="shared" si="136"/>
        <v>772</v>
      </c>
      <c r="J124" s="281">
        <f t="shared" si="137"/>
        <v>644</v>
      </c>
      <c r="K124" s="281">
        <f t="shared" si="138"/>
        <v>670</v>
      </c>
      <c r="L124" s="281">
        <f t="shared" si="139"/>
        <v>451</v>
      </c>
      <c r="M124" s="281">
        <f t="shared" si="140"/>
        <v>433</v>
      </c>
      <c r="N124" s="281">
        <f t="shared" si="141"/>
        <v>254</v>
      </c>
      <c r="O124" s="281">
        <f t="shared" si="142"/>
        <v>264</v>
      </c>
      <c r="P124" s="281">
        <f t="shared" si="143"/>
        <v>125</v>
      </c>
      <c r="Q124" s="281">
        <f t="shared" si="144"/>
        <v>146</v>
      </c>
      <c r="R124" s="281">
        <f t="shared" si="145"/>
        <v>74</v>
      </c>
      <c r="S124" s="281">
        <f t="shared" si="146"/>
        <v>96</v>
      </c>
      <c r="T124" s="281">
        <f t="shared" si="147"/>
        <v>12</v>
      </c>
      <c r="U124" s="281">
        <f t="shared" si="148"/>
        <v>33</v>
      </c>
      <c r="W124" s="16" t="s">
        <v>132</v>
      </c>
      <c r="X124" s="764">
        <f t="shared" si="150"/>
        <v>420</v>
      </c>
      <c r="Y124" s="764">
        <f t="shared" si="151"/>
        <v>374</v>
      </c>
      <c r="Z124" s="764">
        <f t="shared" si="152"/>
        <v>990</v>
      </c>
      <c r="AA124" s="764">
        <f t="shared" si="153"/>
        <v>1131</v>
      </c>
      <c r="AB124" s="764">
        <f t="shared" si="154"/>
        <v>3959</v>
      </c>
      <c r="AC124" s="764">
        <f t="shared" si="155"/>
        <v>3734</v>
      </c>
      <c r="AD124" s="764">
        <f t="shared" si="156"/>
        <v>4160</v>
      </c>
      <c r="AE124" s="764">
        <f t="shared" si="157"/>
        <v>4021</v>
      </c>
      <c r="AF124" s="764">
        <f t="shared" si="158"/>
        <v>3352</v>
      </c>
      <c r="AG124" s="764">
        <f t="shared" si="159"/>
        <v>3222</v>
      </c>
      <c r="AH124" s="764">
        <f t="shared" si="160"/>
        <v>2142</v>
      </c>
      <c r="AI124" s="764">
        <f t="shared" si="161"/>
        <v>2261</v>
      </c>
      <c r="AJ124" s="764">
        <f t="shared" si="162"/>
        <v>1238</v>
      </c>
      <c r="AK124" s="764">
        <f t="shared" si="163"/>
        <v>1114</v>
      </c>
      <c r="AL124" s="764">
        <f t="shared" si="164"/>
        <v>543</v>
      </c>
      <c r="AM124" s="764">
        <f t="shared" si="165"/>
        <v>479</v>
      </c>
      <c r="AN124" s="764">
        <f t="shared" si="166"/>
        <v>147</v>
      </c>
      <c r="AO124" s="764">
        <f t="shared" si="167"/>
        <v>191</v>
      </c>
      <c r="AP124" s="764">
        <f t="shared" si="168"/>
        <v>14</v>
      </c>
      <c r="AQ124" s="764">
        <f t="shared" si="169"/>
        <v>50</v>
      </c>
      <c r="AR124" s="764">
        <f t="shared" si="149"/>
        <v>673</v>
      </c>
      <c r="AT124" s="16" t="s">
        <v>132</v>
      </c>
      <c r="AU124" s="13">
        <v>11</v>
      </c>
      <c r="AV124" s="13">
        <v>56</v>
      </c>
      <c r="AW124" s="13">
        <v>53</v>
      </c>
      <c r="AX124" s="13">
        <v>34</v>
      </c>
      <c r="AY124" s="13">
        <v>34</v>
      </c>
      <c r="AZ124" s="13">
        <v>32</v>
      </c>
      <c r="BA124" s="13">
        <v>43</v>
      </c>
      <c r="BB124" s="13">
        <v>25</v>
      </c>
      <c r="BC124" s="13">
        <v>38</v>
      </c>
      <c r="BD124" s="13">
        <v>48</v>
      </c>
      <c r="BE124" s="13">
        <v>40</v>
      </c>
      <c r="BF124" s="13">
        <v>56</v>
      </c>
      <c r="BG124" s="13">
        <v>50</v>
      </c>
      <c r="BH124" s="13">
        <v>65</v>
      </c>
      <c r="BI124" s="13">
        <v>78</v>
      </c>
      <c r="BJ124" s="13">
        <v>118</v>
      </c>
      <c r="BK124" s="13">
        <v>149</v>
      </c>
      <c r="BL124" s="13">
        <v>142</v>
      </c>
      <c r="BM124" s="13">
        <v>205</v>
      </c>
      <c r="BN124" s="13">
        <v>228</v>
      </c>
      <c r="BO124" s="13">
        <v>269</v>
      </c>
      <c r="BP124" s="13">
        <v>308</v>
      </c>
      <c r="BQ124" s="13">
        <v>310</v>
      </c>
      <c r="BR124" s="13">
        <v>339</v>
      </c>
      <c r="BS124" s="13">
        <v>354</v>
      </c>
      <c r="BT124" s="13">
        <v>440</v>
      </c>
      <c r="BU124" s="13">
        <v>448</v>
      </c>
      <c r="BV124" s="13">
        <v>413</v>
      </c>
      <c r="BW124" s="13">
        <v>409</v>
      </c>
      <c r="BX124" s="13">
        <v>444</v>
      </c>
      <c r="BY124" s="13">
        <v>429</v>
      </c>
      <c r="BZ124" s="13">
        <v>436</v>
      </c>
      <c r="CA124" s="13">
        <v>410</v>
      </c>
      <c r="CB124" s="13">
        <v>415</v>
      </c>
      <c r="CC124" s="13">
        <v>413</v>
      </c>
      <c r="CD124" s="13">
        <v>379</v>
      </c>
      <c r="CE124" s="13">
        <v>345</v>
      </c>
      <c r="CF124" s="13">
        <v>407</v>
      </c>
      <c r="CG124" s="13">
        <v>386</v>
      </c>
      <c r="CH124" s="13">
        <v>401</v>
      </c>
      <c r="CI124" s="13">
        <v>363</v>
      </c>
      <c r="CJ124" s="13">
        <v>383</v>
      </c>
      <c r="CK124" s="13">
        <v>335</v>
      </c>
      <c r="CL124" s="13">
        <v>373</v>
      </c>
      <c r="CM124" s="13">
        <v>297</v>
      </c>
      <c r="CN124" s="13">
        <v>305</v>
      </c>
      <c r="CO124" s="13">
        <v>300</v>
      </c>
      <c r="CP124" s="13">
        <v>301</v>
      </c>
      <c r="CQ124" s="13">
        <v>292</v>
      </c>
      <c r="CR124" s="13">
        <v>273</v>
      </c>
      <c r="CS124" s="13">
        <v>305</v>
      </c>
      <c r="CT124" s="13">
        <v>260</v>
      </c>
      <c r="CU124" s="13">
        <v>228</v>
      </c>
      <c r="CV124" s="13">
        <v>229</v>
      </c>
      <c r="CW124" s="13">
        <v>216</v>
      </c>
      <c r="CX124" s="13">
        <v>229</v>
      </c>
      <c r="CY124" s="13">
        <v>220</v>
      </c>
      <c r="CZ124" s="13">
        <v>169</v>
      </c>
      <c r="DA124" s="13">
        <v>209</v>
      </c>
      <c r="DB124" s="13">
        <v>196</v>
      </c>
      <c r="DC124" s="13">
        <v>157</v>
      </c>
      <c r="DD124" s="13">
        <v>146</v>
      </c>
      <c r="DE124" s="13">
        <v>137</v>
      </c>
      <c r="DF124" s="13">
        <v>122</v>
      </c>
      <c r="DG124" s="13">
        <v>119</v>
      </c>
      <c r="DH124" s="13">
        <v>116</v>
      </c>
      <c r="DI124" s="13">
        <v>94</v>
      </c>
      <c r="DJ124" s="13">
        <v>66</v>
      </c>
      <c r="DK124" s="13">
        <v>77</v>
      </c>
      <c r="DL124" s="13">
        <v>80</v>
      </c>
      <c r="DM124" s="13">
        <v>79</v>
      </c>
      <c r="DN124" s="13">
        <v>65</v>
      </c>
      <c r="DO124" s="13">
        <v>54</v>
      </c>
      <c r="DP124" s="13">
        <v>54</v>
      </c>
      <c r="DQ124" s="13">
        <v>36</v>
      </c>
      <c r="DR124" s="13">
        <v>61</v>
      </c>
      <c r="DS124" s="13">
        <v>33</v>
      </c>
      <c r="DT124" s="13">
        <v>30</v>
      </c>
      <c r="DU124" s="13">
        <v>34</v>
      </c>
      <c r="DV124" s="13">
        <v>33</v>
      </c>
      <c r="DW124" s="13">
        <v>25</v>
      </c>
      <c r="DX124" s="13">
        <v>24</v>
      </c>
      <c r="DY124" s="13">
        <v>25</v>
      </c>
      <c r="DZ124" s="13">
        <v>23</v>
      </c>
      <c r="EA124" s="13">
        <v>20</v>
      </c>
      <c r="EB124" s="13">
        <v>23</v>
      </c>
      <c r="EC124" s="13">
        <v>14</v>
      </c>
      <c r="ED124" s="13">
        <v>11</v>
      </c>
      <c r="EE124" s="13">
        <v>20</v>
      </c>
      <c r="EF124" s="13">
        <v>6</v>
      </c>
      <c r="EG124" s="13">
        <v>10</v>
      </c>
      <c r="EH124" s="13">
        <v>10</v>
      </c>
      <c r="EI124" s="13">
        <v>8</v>
      </c>
      <c r="EJ124" s="13">
        <v>3</v>
      </c>
      <c r="EK124" s="13">
        <v>5</v>
      </c>
      <c r="EL124" s="13">
        <v>5</v>
      </c>
      <c r="EM124" s="13">
        <v>3</v>
      </c>
      <c r="EN124" s="13">
        <v>2</v>
      </c>
      <c r="EO124" s="13">
        <v>2</v>
      </c>
      <c r="EP124" s="13">
        <v>1</v>
      </c>
      <c r="EQ124" s="13">
        <v>1</v>
      </c>
      <c r="ER124" s="13"/>
      <c r="ES124" s="13"/>
      <c r="ET124" s="13"/>
      <c r="EU124" s="13"/>
      <c r="EV124" s="13"/>
      <c r="EW124" s="13"/>
      <c r="EX124" s="13"/>
      <c r="EY124" s="13"/>
      <c r="EZ124" s="13"/>
      <c r="FA124" s="60">
        <v>16577</v>
      </c>
      <c r="FB124" s="13">
        <v>16577</v>
      </c>
      <c r="FC124" s="16" t="s">
        <v>132</v>
      </c>
      <c r="FD124" s="13">
        <v>16</v>
      </c>
      <c r="FE124" s="13">
        <v>62</v>
      </c>
      <c r="FF124" s="13">
        <v>54</v>
      </c>
      <c r="FG124" s="13">
        <v>34</v>
      </c>
      <c r="FH124" s="13">
        <v>40</v>
      </c>
      <c r="FI124" s="13">
        <v>43</v>
      </c>
      <c r="FJ124" s="13">
        <v>45</v>
      </c>
      <c r="FK124" s="13">
        <v>47</v>
      </c>
      <c r="FL124" s="13">
        <v>35</v>
      </c>
      <c r="FM124" s="13">
        <v>44</v>
      </c>
      <c r="FN124" s="13">
        <v>46</v>
      </c>
      <c r="FO124" s="13">
        <v>49</v>
      </c>
      <c r="FP124" s="13">
        <v>50</v>
      </c>
      <c r="FQ124" s="13">
        <v>41</v>
      </c>
      <c r="FR124" s="13">
        <v>67</v>
      </c>
      <c r="FS124" s="13">
        <v>97</v>
      </c>
      <c r="FT124" s="13">
        <v>115</v>
      </c>
      <c r="FU124" s="13">
        <v>135</v>
      </c>
      <c r="FV124" s="13">
        <v>171</v>
      </c>
      <c r="FW124" s="13">
        <v>219</v>
      </c>
      <c r="FX124" s="13">
        <v>244</v>
      </c>
      <c r="FY124" s="13">
        <v>318</v>
      </c>
      <c r="FZ124" s="13">
        <v>338</v>
      </c>
      <c r="GA124" s="13">
        <v>370</v>
      </c>
      <c r="GB124" s="13">
        <v>418</v>
      </c>
      <c r="GC124" s="13">
        <v>451</v>
      </c>
      <c r="GD124" s="13">
        <v>446</v>
      </c>
      <c r="GE124" s="13">
        <v>450</v>
      </c>
      <c r="GF124" s="13">
        <v>458</v>
      </c>
      <c r="GG124" s="13">
        <v>466</v>
      </c>
      <c r="GH124" s="13">
        <v>444</v>
      </c>
      <c r="GI124" s="13">
        <v>465</v>
      </c>
      <c r="GJ124" s="13">
        <v>403</v>
      </c>
      <c r="GK124" s="13">
        <v>439</v>
      </c>
      <c r="GL124" s="13">
        <v>441</v>
      </c>
      <c r="GM124" s="13">
        <v>401</v>
      </c>
      <c r="GN124" s="13">
        <v>372</v>
      </c>
      <c r="GO124" s="13">
        <v>375</v>
      </c>
      <c r="GP124" s="13">
        <v>424</v>
      </c>
      <c r="GQ124" s="13">
        <v>396</v>
      </c>
      <c r="GR124" s="13">
        <v>390</v>
      </c>
      <c r="GS124" s="13">
        <v>376</v>
      </c>
      <c r="GT124" s="13">
        <v>336</v>
      </c>
      <c r="GU124" s="13">
        <v>370</v>
      </c>
      <c r="GV124" s="13">
        <v>332</v>
      </c>
      <c r="GW124" s="13">
        <v>304</v>
      </c>
      <c r="GX124" s="13">
        <v>338</v>
      </c>
      <c r="GY124" s="13">
        <v>287</v>
      </c>
      <c r="GZ124" s="13">
        <v>309</v>
      </c>
      <c r="HA124" s="13">
        <v>310</v>
      </c>
      <c r="HB124" s="13">
        <v>270</v>
      </c>
      <c r="HC124" s="13">
        <v>232</v>
      </c>
      <c r="HD124" s="13">
        <v>226</v>
      </c>
      <c r="HE124" s="13">
        <v>235</v>
      </c>
      <c r="HF124" s="13">
        <v>221</v>
      </c>
      <c r="HG124" s="13">
        <v>204</v>
      </c>
      <c r="HH124" s="13">
        <v>201</v>
      </c>
      <c r="HI124" s="13">
        <v>201</v>
      </c>
      <c r="HJ124" s="13">
        <v>180</v>
      </c>
      <c r="HK124" s="13">
        <v>172</v>
      </c>
      <c r="HL124" s="13">
        <v>181</v>
      </c>
      <c r="HM124" s="13">
        <v>145</v>
      </c>
      <c r="HN124" s="13">
        <v>149</v>
      </c>
      <c r="HO124" s="13">
        <v>124</v>
      </c>
      <c r="HP124" s="13">
        <v>119</v>
      </c>
      <c r="HQ124" s="13">
        <v>123</v>
      </c>
      <c r="HR124" s="13">
        <v>117</v>
      </c>
      <c r="HS124" s="13">
        <v>108</v>
      </c>
      <c r="HT124" s="13">
        <v>89</v>
      </c>
      <c r="HU124" s="13">
        <v>83</v>
      </c>
      <c r="HV124" s="13">
        <v>79</v>
      </c>
      <c r="HW124" s="13">
        <v>70</v>
      </c>
      <c r="HX124" s="13">
        <v>70</v>
      </c>
      <c r="HY124" s="13">
        <v>54</v>
      </c>
      <c r="HZ124" s="13">
        <v>42</v>
      </c>
      <c r="IA124" s="13">
        <v>63</v>
      </c>
      <c r="IB124" s="13">
        <v>53</v>
      </c>
      <c r="IC124" s="13">
        <v>47</v>
      </c>
      <c r="ID124" s="13">
        <v>32</v>
      </c>
      <c r="IE124" s="13">
        <v>33</v>
      </c>
      <c r="IF124" s="13">
        <v>30</v>
      </c>
      <c r="IG124" s="13">
        <v>22</v>
      </c>
      <c r="IH124" s="13">
        <v>20</v>
      </c>
      <c r="II124" s="13">
        <v>17</v>
      </c>
      <c r="IJ124" s="13">
        <v>15</v>
      </c>
      <c r="IK124" s="13">
        <v>13</v>
      </c>
      <c r="IL124" s="13">
        <v>8</v>
      </c>
      <c r="IM124" s="13">
        <v>10</v>
      </c>
      <c r="IN124" s="13">
        <v>9</v>
      </c>
      <c r="IO124" s="13">
        <v>3</v>
      </c>
      <c r="IP124" s="13">
        <v>5</v>
      </c>
      <c r="IQ124" s="13">
        <v>1</v>
      </c>
      <c r="IR124" s="13">
        <v>1</v>
      </c>
      <c r="IS124" s="13">
        <v>1</v>
      </c>
      <c r="IT124" s="13">
        <v>1</v>
      </c>
      <c r="IU124" s="13">
        <v>3</v>
      </c>
      <c r="IV124" s="13"/>
      <c r="IW124" s="13"/>
      <c r="IX124" s="13">
        <v>1</v>
      </c>
      <c r="IY124" s="13"/>
      <c r="IZ124" s="13"/>
      <c r="JA124" s="13">
        <v>1</v>
      </c>
      <c r="JB124" s="13"/>
      <c r="JC124" s="13"/>
      <c r="JD124" s="13"/>
      <c r="JE124" s="13"/>
      <c r="JF124" s="60">
        <v>16965</v>
      </c>
      <c r="JG124" s="13">
        <v>60</v>
      </c>
      <c r="JH124" s="13">
        <v>23</v>
      </c>
      <c r="JI124" s="13"/>
      <c r="JJ124" s="13">
        <v>2</v>
      </c>
      <c r="JK124" s="13"/>
      <c r="JL124" s="13">
        <v>2</v>
      </c>
      <c r="JM124" s="13">
        <v>1</v>
      </c>
      <c r="JN124" s="13">
        <v>1</v>
      </c>
      <c r="JO124" s="13">
        <v>1</v>
      </c>
      <c r="JP124" s="13">
        <v>4</v>
      </c>
      <c r="JQ124" s="13">
        <v>2</v>
      </c>
      <c r="JR124" s="13">
        <v>3</v>
      </c>
      <c r="JS124" s="13">
        <v>3</v>
      </c>
      <c r="JT124" s="13">
        <v>6</v>
      </c>
      <c r="JU124" s="13">
        <v>10</v>
      </c>
      <c r="JV124" s="13">
        <v>12</v>
      </c>
      <c r="JW124" s="13">
        <v>6</v>
      </c>
      <c r="JX124" s="13">
        <v>13</v>
      </c>
      <c r="JY124" s="13">
        <v>9</v>
      </c>
      <c r="JZ124" s="13">
        <v>13</v>
      </c>
      <c r="KA124" s="13">
        <v>14</v>
      </c>
      <c r="KB124" s="13">
        <v>19</v>
      </c>
      <c r="KC124" s="13">
        <v>13</v>
      </c>
      <c r="KD124" s="13">
        <v>16</v>
      </c>
      <c r="KE124" s="13">
        <v>9</v>
      </c>
      <c r="KF124" s="13">
        <v>4</v>
      </c>
      <c r="KG124" s="13">
        <v>10</v>
      </c>
      <c r="KH124" s="13">
        <v>7</v>
      </c>
      <c r="KI124" s="13">
        <v>14</v>
      </c>
      <c r="KJ124" s="13">
        <v>15</v>
      </c>
      <c r="KK124" s="13">
        <v>12</v>
      </c>
      <c r="KL124" s="13">
        <v>9</v>
      </c>
      <c r="KM124" s="13">
        <v>17</v>
      </c>
      <c r="KN124" s="13">
        <v>12</v>
      </c>
      <c r="KO124" s="13">
        <v>14</v>
      </c>
      <c r="KP124" s="13">
        <v>15</v>
      </c>
      <c r="KQ124" s="13">
        <v>14</v>
      </c>
      <c r="KR124" s="13">
        <v>8</v>
      </c>
      <c r="KS124" s="13">
        <v>11</v>
      </c>
      <c r="KT124" s="13">
        <v>9</v>
      </c>
      <c r="KU124" s="13">
        <v>8</v>
      </c>
      <c r="KV124" s="13">
        <v>16</v>
      </c>
      <c r="KW124" s="13">
        <v>8</v>
      </c>
      <c r="KX124" s="13">
        <v>10</v>
      </c>
      <c r="KY124" s="13">
        <v>5</v>
      </c>
      <c r="KZ124" s="13">
        <v>3</v>
      </c>
      <c r="LA124" s="13">
        <v>11</v>
      </c>
      <c r="LB124" s="13">
        <v>8</v>
      </c>
      <c r="LC124" s="13">
        <v>11</v>
      </c>
      <c r="LD124" s="13">
        <v>10</v>
      </c>
      <c r="LE124" s="13">
        <v>8</v>
      </c>
      <c r="LF124" s="13">
        <v>8</v>
      </c>
      <c r="LG124" s="13">
        <v>5</v>
      </c>
      <c r="LH124" s="13">
        <v>4</v>
      </c>
      <c r="LI124" s="13">
        <v>8</v>
      </c>
      <c r="LJ124" s="13">
        <v>4</v>
      </c>
      <c r="LK124" s="13">
        <v>7</v>
      </c>
      <c r="LL124" s="13">
        <v>4</v>
      </c>
      <c r="LM124" s="13">
        <v>2</v>
      </c>
      <c r="LN124" s="13">
        <v>1</v>
      </c>
      <c r="LO124" s="13">
        <v>3</v>
      </c>
      <c r="LP124" s="13">
        <v>11</v>
      </c>
      <c r="LQ124" s="13">
        <v>6</v>
      </c>
      <c r="LR124" s="13">
        <v>1</v>
      </c>
      <c r="LS124" s="13">
        <v>4</v>
      </c>
      <c r="LT124" s="13">
        <v>4</v>
      </c>
      <c r="LU124" s="13">
        <v>3</v>
      </c>
      <c r="LV124" s="13">
        <v>2</v>
      </c>
      <c r="LW124" s="13">
        <v>2</v>
      </c>
      <c r="LX124" s="13">
        <v>2</v>
      </c>
      <c r="LY124" s="13">
        <v>7</v>
      </c>
      <c r="LZ124" s="13">
        <v>8</v>
      </c>
      <c r="MA124" s="13">
        <v>5</v>
      </c>
      <c r="MB124" s="13">
        <v>7</v>
      </c>
      <c r="MC124" s="13">
        <v>2</v>
      </c>
      <c r="MD124" s="13">
        <v>5</v>
      </c>
      <c r="ME124" s="13">
        <v>3</v>
      </c>
      <c r="MF124" s="13">
        <v>2</v>
      </c>
      <c r="MG124" s="13">
        <v>3</v>
      </c>
      <c r="MH124" s="13">
        <v>4</v>
      </c>
      <c r="MI124" s="13">
        <v>1</v>
      </c>
      <c r="MJ124" s="13">
        <v>3</v>
      </c>
      <c r="MK124" s="13">
        <v>2</v>
      </c>
      <c r="ML124" s="13">
        <v>1</v>
      </c>
      <c r="MM124" s="13">
        <v>1</v>
      </c>
      <c r="MN124" s="13">
        <v>3</v>
      </c>
      <c r="MO124" s="13">
        <v>1</v>
      </c>
      <c r="MP124" s="13">
        <v>3</v>
      </c>
      <c r="MQ124" s="13">
        <v>4</v>
      </c>
      <c r="MR124" s="13">
        <v>2</v>
      </c>
      <c r="MS124" s="13">
        <v>2</v>
      </c>
      <c r="MT124" s="13">
        <v>1</v>
      </c>
      <c r="MU124" s="13">
        <v>2</v>
      </c>
      <c r="MV124" s="13">
        <v>4</v>
      </c>
      <c r="MW124" s="13"/>
      <c r="MX124" s="13"/>
      <c r="MY124" s="13">
        <v>1</v>
      </c>
      <c r="MZ124" s="13">
        <v>1</v>
      </c>
      <c r="NA124" s="13">
        <v>2</v>
      </c>
      <c r="NB124" s="13">
        <v>1</v>
      </c>
      <c r="NC124" s="13"/>
      <c r="ND124" s="13"/>
      <c r="NE124" s="13"/>
      <c r="NF124" s="13"/>
      <c r="NG124" s="13"/>
      <c r="NH124" s="13"/>
      <c r="NI124" s="13"/>
      <c r="NJ124" s="60">
        <v>673</v>
      </c>
      <c r="NK124" s="13">
        <v>17638</v>
      </c>
      <c r="NL124" s="448"/>
      <c r="NM124" s="448"/>
      <c r="NN124" s="448"/>
    </row>
    <row r="125" spans="1:378">
      <c r="A125" s="8" t="s">
        <v>136</v>
      </c>
      <c r="B125" s="281">
        <f t="shared" si="129"/>
        <v>15</v>
      </c>
      <c r="C125" s="281">
        <f t="shared" si="130"/>
        <v>11</v>
      </c>
      <c r="D125" s="281">
        <f t="shared" si="131"/>
        <v>46</v>
      </c>
      <c r="E125" s="281">
        <f t="shared" si="132"/>
        <v>37</v>
      </c>
      <c r="F125" s="281">
        <f t="shared" si="133"/>
        <v>157</v>
      </c>
      <c r="G125" s="281">
        <f t="shared" si="134"/>
        <v>162</v>
      </c>
      <c r="H125" s="281">
        <f t="shared" si="135"/>
        <v>165</v>
      </c>
      <c r="I125" s="281">
        <f t="shared" si="136"/>
        <v>202</v>
      </c>
      <c r="J125" s="281">
        <f t="shared" si="137"/>
        <v>129</v>
      </c>
      <c r="K125" s="281">
        <f t="shared" si="138"/>
        <v>165</v>
      </c>
      <c r="L125" s="281">
        <f t="shared" si="139"/>
        <v>97</v>
      </c>
      <c r="M125" s="281">
        <f t="shared" si="140"/>
        <v>126</v>
      </c>
      <c r="N125" s="281">
        <f t="shared" si="141"/>
        <v>54</v>
      </c>
      <c r="O125" s="281">
        <f t="shared" si="142"/>
        <v>67</v>
      </c>
      <c r="P125" s="281">
        <f t="shared" si="143"/>
        <v>43</v>
      </c>
      <c r="Q125" s="281">
        <f t="shared" si="144"/>
        <v>42</v>
      </c>
      <c r="R125" s="281">
        <f t="shared" si="145"/>
        <v>19</v>
      </c>
      <c r="S125" s="281">
        <f t="shared" si="146"/>
        <v>26</v>
      </c>
      <c r="T125" s="281">
        <f t="shared" si="147"/>
        <v>6</v>
      </c>
      <c r="U125" s="281">
        <f t="shared" si="148"/>
        <v>7</v>
      </c>
      <c r="W125" s="16" t="s">
        <v>133</v>
      </c>
      <c r="X125" s="764">
        <f t="shared" si="150"/>
        <v>7</v>
      </c>
      <c r="Y125" s="764">
        <f t="shared" si="151"/>
        <v>4</v>
      </c>
      <c r="Z125" s="764">
        <f t="shared" si="152"/>
        <v>21</v>
      </c>
      <c r="AA125" s="764">
        <f t="shared" si="153"/>
        <v>40</v>
      </c>
      <c r="AB125" s="764">
        <f t="shared" si="154"/>
        <v>110</v>
      </c>
      <c r="AC125" s="764">
        <f t="shared" si="155"/>
        <v>142</v>
      </c>
      <c r="AD125" s="764">
        <f t="shared" si="156"/>
        <v>110</v>
      </c>
      <c r="AE125" s="764">
        <f t="shared" si="157"/>
        <v>136</v>
      </c>
      <c r="AF125" s="764">
        <f t="shared" si="158"/>
        <v>98</v>
      </c>
      <c r="AG125" s="764">
        <f t="shared" si="159"/>
        <v>114</v>
      </c>
      <c r="AH125" s="764">
        <f t="shared" si="160"/>
        <v>80</v>
      </c>
      <c r="AI125" s="764">
        <f t="shared" si="161"/>
        <v>91</v>
      </c>
      <c r="AJ125" s="764">
        <f t="shared" si="162"/>
        <v>63</v>
      </c>
      <c r="AK125" s="764">
        <f t="shared" si="163"/>
        <v>46</v>
      </c>
      <c r="AL125" s="764">
        <f t="shared" si="164"/>
        <v>30</v>
      </c>
      <c r="AM125" s="764">
        <f t="shared" si="165"/>
        <v>24</v>
      </c>
      <c r="AN125" s="764">
        <f t="shared" si="166"/>
        <v>9</v>
      </c>
      <c r="AO125" s="764">
        <f t="shared" si="167"/>
        <v>13</v>
      </c>
      <c r="AP125" s="764">
        <f t="shared" si="168"/>
        <v>0</v>
      </c>
      <c r="AQ125" s="764">
        <f t="shared" si="169"/>
        <v>6</v>
      </c>
      <c r="AR125" s="764">
        <f t="shared" si="149"/>
        <v>8</v>
      </c>
      <c r="AT125" s="16" t="s">
        <v>133</v>
      </c>
      <c r="AU125" s="13"/>
      <c r="AV125" s="13"/>
      <c r="AW125" s="13"/>
      <c r="AX125" s="13"/>
      <c r="AY125" s="13"/>
      <c r="AZ125" s="13">
        <v>2</v>
      </c>
      <c r="BA125" s="13"/>
      <c r="BB125" s="13">
        <v>1</v>
      </c>
      <c r="BC125" s="13"/>
      <c r="BD125" s="13">
        <v>1</v>
      </c>
      <c r="BE125" s="13">
        <v>2</v>
      </c>
      <c r="BF125" s="13">
        <v>1</v>
      </c>
      <c r="BG125" s="13">
        <v>3</v>
      </c>
      <c r="BH125" s="13">
        <v>2</v>
      </c>
      <c r="BI125" s="13">
        <v>3</v>
      </c>
      <c r="BJ125" s="13">
        <v>1</v>
      </c>
      <c r="BK125" s="13">
        <v>2</v>
      </c>
      <c r="BL125" s="13">
        <v>5</v>
      </c>
      <c r="BM125" s="13">
        <v>8</v>
      </c>
      <c r="BN125" s="13">
        <v>13</v>
      </c>
      <c r="BO125" s="13">
        <v>16</v>
      </c>
      <c r="BP125" s="13">
        <v>17</v>
      </c>
      <c r="BQ125" s="13">
        <v>7</v>
      </c>
      <c r="BR125" s="13">
        <v>16</v>
      </c>
      <c r="BS125" s="13">
        <v>15</v>
      </c>
      <c r="BT125" s="13">
        <v>12</v>
      </c>
      <c r="BU125" s="13">
        <v>15</v>
      </c>
      <c r="BV125" s="13">
        <v>14</v>
      </c>
      <c r="BW125" s="13">
        <v>13</v>
      </c>
      <c r="BX125" s="13">
        <v>17</v>
      </c>
      <c r="BY125" s="13">
        <v>12</v>
      </c>
      <c r="BZ125" s="13">
        <v>17</v>
      </c>
      <c r="CA125" s="13">
        <v>11</v>
      </c>
      <c r="CB125" s="13">
        <v>17</v>
      </c>
      <c r="CC125" s="13">
        <v>22</v>
      </c>
      <c r="CD125" s="13">
        <v>14</v>
      </c>
      <c r="CE125" s="13">
        <v>6</v>
      </c>
      <c r="CF125" s="13">
        <v>12</v>
      </c>
      <c r="CG125" s="13">
        <v>15</v>
      </c>
      <c r="CH125" s="13">
        <v>10</v>
      </c>
      <c r="CI125" s="13">
        <v>9</v>
      </c>
      <c r="CJ125" s="13">
        <v>12</v>
      </c>
      <c r="CK125" s="13">
        <v>16</v>
      </c>
      <c r="CL125" s="13">
        <v>14</v>
      </c>
      <c r="CM125" s="13">
        <v>7</v>
      </c>
      <c r="CN125" s="13">
        <v>13</v>
      </c>
      <c r="CO125" s="13">
        <v>12</v>
      </c>
      <c r="CP125" s="13">
        <v>7</v>
      </c>
      <c r="CQ125" s="13">
        <v>12</v>
      </c>
      <c r="CR125" s="13">
        <v>12</v>
      </c>
      <c r="CS125" s="13">
        <v>5</v>
      </c>
      <c r="CT125" s="13">
        <v>7</v>
      </c>
      <c r="CU125" s="13">
        <v>16</v>
      </c>
      <c r="CV125" s="13">
        <v>6</v>
      </c>
      <c r="CW125" s="13">
        <v>14</v>
      </c>
      <c r="CX125" s="13">
        <v>6</v>
      </c>
      <c r="CY125" s="13">
        <v>10</v>
      </c>
      <c r="CZ125" s="13">
        <v>9</v>
      </c>
      <c r="DA125" s="13">
        <v>12</v>
      </c>
      <c r="DB125" s="13">
        <v>6</v>
      </c>
      <c r="DC125" s="13">
        <v>5</v>
      </c>
      <c r="DD125" s="13">
        <v>5</v>
      </c>
      <c r="DE125" s="13">
        <v>5</v>
      </c>
      <c r="DF125" s="13">
        <v>3</v>
      </c>
      <c r="DG125" s="13">
        <v>6</v>
      </c>
      <c r="DH125" s="13">
        <v>4</v>
      </c>
      <c r="DI125" s="13">
        <v>3</v>
      </c>
      <c r="DJ125" s="13">
        <v>3</v>
      </c>
      <c r="DK125" s="13">
        <v>8</v>
      </c>
      <c r="DL125" s="13">
        <v>4</v>
      </c>
      <c r="DM125" s="13">
        <v>3</v>
      </c>
      <c r="DN125" s="13">
        <v>2</v>
      </c>
      <c r="DO125" s="13">
        <v>2</v>
      </c>
      <c r="DP125" s="13">
        <v>3</v>
      </c>
      <c r="DQ125" s="13">
        <v>1</v>
      </c>
      <c r="DR125" s="13">
        <v>3</v>
      </c>
      <c r="DS125" s="13">
        <v>5</v>
      </c>
      <c r="DT125" s="13">
        <v>1</v>
      </c>
      <c r="DU125" s="13">
        <v>3</v>
      </c>
      <c r="DV125" s="13">
        <v>1</v>
      </c>
      <c r="DW125" s="13">
        <v>2</v>
      </c>
      <c r="DX125" s="13">
        <v>2</v>
      </c>
      <c r="DY125" s="13"/>
      <c r="DZ125" s="13">
        <v>1</v>
      </c>
      <c r="EA125" s="13">
        <v>2</v>
      </c>
      <c r="EB125" s="13">
        <v>4</v>
      </c>
      <c r="EC125" s="13"/>
      <c r="ED125" s="13">
        <v>1</v>
      </c>
      <c r="EE125" s="13"/>
      <c r="EF125" s="13">
        <v>1</v>
      </c>
      <c r="EG125" s="13"/>
      <c r="EH125" s="13">
        <v>1</v>
      </c>
      <c r="EI125" s="13"/>
      <c r="EJ125" s="13">
        <v>1</v>
      </c>
      <c r="EK125" s="13">
        <v>2</v>
      </c>
      <c r="EL125" s="13"/>
      <c r="EM125" s="13"/>
      <c r="EN125" s="13">
        <v>1</v>
      </c>
      <c r="EO125" s="13">
        <v>1</v>
      </c>
      <c r="EP125" s="13"/>
      <c r="EQ125" s="13"/>
      <c r="ER125" s="13"/>
      <c r="ES125" s="13"/>
      <c r="ET125" s="13"/>
      <c r="EU125" s="13"/>
      <c r="EV125" s="13"/>
      <c r="EW125" s="13"/>
      <c r="EX125" s="13"/>
      <c r="EY125" s="13"/>
      <c r="EZ125" s="13"/>
      <c r="FA125" s="60">
        <v>616</v>
      </c>
      <c r="FB125" s="13">
        <v>616</v>
      </c>
      <c r="FC125" s="16" t="s">
        <v>133</v>
      </c>
      <c r="FD125" s="13">
        <v>3</v>
      </c>
      <c r="FE125" s="13">
        <v>1</v>
      </c>
      <c r="FF125" s="13">
        <v>1</v>
      </c>
      <c r="FG125" s="13"/>
      <c r="FH125" s="13"/>
      <c r="FI125" s="13"/>
      <c r="FJ125" s="13">
        <v>1</v>
      </c>
      <c r="FK125" s="13"/>
      <c r="FL125" s="13"/>
      <c r="FM125" s="13">
        <v>1</v>
      </c>
      <c r="FN125" s="13">
        <v>1</v>
      </c>
      <c r="FO125" s="13"/>
      <c r="FP125" s="13"/>
      <c r="FQ125" s="13">
        <v>1</v>
      </c>
      <c r="FR125" s="13">
        <v>1</v>
      </c>
      <c r="FS125" s="13">
        <v>3</v>
      </c>
      <c r="FT125" s="13">
        <v>1</v>
      </c>
      <c r="FU125" s="13">
        <v>5</v>
      </c>
      <c r="FV125" s="13">
        <v>6</v>
      </c>
      <c r="FW125" s="13">
        <v>3</v>
      </c>
      <c r="FX125" s="13">
        <v>5</v>
      </c>
      <c r="FY125" s="13">
        <v>5</v>
      </c>
      <c r="FZ125" s="13">
        <v>15</v>
      </c>
      <c r="GA125" s="13">
        <v>13</v>
      </c>
      <c r="GB125" s="13">
        <v>11</v>
      </c>
      <c r="GC125" s="13">
        <v>10</v>
      </c>
      <c r="GD125" s="13">
        <v>14</v>
      </c>
      <c r="GE125" s="13">
        <v>8</v>
      </c>
      <c r="GF125" s="13">
        <v>16</v>
      </c>
      <c r="GG125" s="13">
        <v>13</v>
      </c>
      <c r="GH125" s="13">
        <v>13</v>
      </c>
      <c r="GI125" s="13">
        <v>23</v>
      </c>
      <c r="GJ125" s="13">
        <v>15</v>
      </c>
      <c r="GK125" s="13">
        <v>8</v>
      </c>
      <c r="GL125" s="13">
        <v>10</v>
      </c>
      <c r="GM125" s="13">
        <v>13</v>
      </c>
      <c r="GN125" s="13">
        <v>5</v>
      </c>
      <c r="GO125" s="13">
        <v>8</v>
      </c>
      <c r="GP125" s="13">
        <v>6</v>
      </c>
      <c r="GQ125" s="13">
        <v>9</v>
      </c>
      <c r="GR125" s="13">
        <v>13</v>
      </c>
      <c r="GS125" s="13">
        <v>12</v>
      </c>
      <c r="GT125" s="13">
        <v>11</v>
      </c>
      <c r="GU125" s="13">
        <v>6</v>
      </c>
      <c r="GV125" s="13">
        <v>12</v>
      </c>
      <c r="GW125" s="13">
        <v>9</v>
      </c>
      <c r="GX125" s="13">
        <v>10</v>
      </c>
      <c r="GY125" s="13">
        <v>8</v>
      </c>
      <c r="GZ125" s="13">
        <v>9</v>
      </c>
      <c r="HA125" s="13">
        <v>8</v>
      </c>
      <c r="HB125" s="13">
        <v>8</v>
      </c>
      <c r="HC125" s="13">
        <v>5</v>
      </c>
      <c r="HD125" s="13">
        <v>4</v>
      </c>
      <c r="HE125" s="13">
        <v>9</v>
      </c>
      <c r="HF125" s="13">
        <v>11</v>
      </c>
      <c r="HG125" s="13">
        <v>8</v>
      </c>
      <c r="HH125" s="13">
        <v>5</v>
      </c>
      <c r="HI125" s="13">
        <v>9</v>
      </c>
      <c r="HJ125" s="13">
        <v>9</v>
      </c>
      <c r="HK125" s="13">
        <v>12</v>
      </c>
      <c r="HL125" s="13">
        <v>14</v>
      </c>
      <c r="HM125" s="13">
        <v>5</v>
      </c>
      <c r="HN125" s="13">
        <v>9</v>
      </c>
      <c r="HO125" s="13">
        <v>3</v>
      </c>
      <c r="HP125" s="13">
        <v>8</v>
      </c>
      <c r="HQ125" s="13">
        <v>2</v>
      </c>
      <c r="HR125" s="13">
        <v>9</v>
      </c>
      <c r="HS125" s="13">
        <v>5</v>
      </c>
      <c r="HT125" s="13">
        <v>3</v>
      </c>
      <c r="HU125" s="13">
        <v>5</v>
      </c>
      <c r="HV125" s="13">
        <v>1</v>
      </c>
      <c r="HW125" s="13">
        <v>3</v>
      </c>
      <c r="HX125" s="13">
        <v>5</v>
      </c>
      <c r="HY125" s="13">
        <v>3</v>
      </c>
      <c r="HZ125" s="13">
        <v>2</v>
      </c>
      <c r="IA125" s="13">
        <v>5</v>
      </c>
      <c r="IB125" s="13">
        <v>3</v>
      </c>
      <c r="IC125" s="13">
        <v>4</v>
      </c>
      <c r="ID125" s="13">
        <v>2</v>
      </c>
      <c r="IE125" s="13">
        <v>2</v>
      </c>
      <c r="IF125" s="13">
        <v>3</v>
      </c>
      <c r="IG125" s="13"/>
      <c r="IH125" s="13">
        <v>1</v>
      </c>
      <c r="II125" s="13"/>
      <c r="IJ125" s="13">
        <v>1</v>
      </c>
      <c r="IK125" s="13">
        <v>1</v>
      </c>
      <c r="IL125" s="13">
        <v>2</v>
      </c>
      <c r="IM125" s="13">
        <v>1</v>
      </c>
      <c r="IN125" s="13"/>
      <c r="IO125" s="13"/>
      <c r="IP125" s="13"/>
      <c r="IQ125" s="13"/>
      <c r="IR125" s="13"/>
      <c r="IS125" s="13"/>
      <c r="IT125" s="13"/>
      <c r="IU125" s="13"/>
      <c r="IV125" s="13"/>
      <c r="IW125" s="13"/>
      <c r="IX125" s="13"/>
      <c r="IY125" s="13"/>
      <c r="IZ125" s="13"/>
      <c r="JA125" s="13"/>
      <c r="JB125" s="13"/>
      <c r="JC125" s="13"/>
      <c r="JD125" s="13"/>
      <c r="JE125" s="13"/>
      <c r="JF125" s="60">
        <v>528</v>
      </c>
      <c r="JG125" s="13">
        <v>1</v>
      </c>
      <c r="JH125" s="13"/>
      <c r="JI125" s="13"/>
      <c r="JJ125" s="13"/>
      <c r="JK125" s="13"/>
      <c r="JL125" s="13"/>
      <c r="JM125" s="13"/>
      <c r="JN125" s="13"/>
      <c r="JO125" s="13"/>
      <c r="JP125" s="13"/>
      <c r="JQ125" s="13"/>
      <c r="JR125" s="13"/>
      <c r="JS125" s="13"/>
      <c r="JT125" s="13"/>
      <c r="JU125" s="13"/>
      <c r="JV125" s="13"/>
      <c r="JW125" s="13"/>
      <c r="JX125" s="13"/>
      <c r="JY125" s="13">
        <v>1</v>
      </c>
      <c r="JZ125" s="13"/>
      <c r="KA125" s="13"/>
      <c r="KB125" s="13"/>
      <c r="KC125" s="13"/>
      <c r="KD125" s="13"/>
      <c r="KE125" s="13"/>
      <c r="KF125" s="13"/>
      <c r="KG125" s="13"/>
      <c r="KH125" s="13"/>
      <c r="KI125" s="13"/>
      <c r="KJ125" s="13"/>
      <c r="KK125" s="13">
        <v>1</v>
      </c>
      <c r="KL125" s="13"/>
      <c r="KM125" s="13"/>
      <c r="KN125" s="13"/>
      <c r="KO125" s="13"/>
      <c r="KP125" s="13"/>
      <c r="KQ125" s="13"/>
      <c r="KR125" s="13"/>
      <c r="KS125" s="13"/>
      <c r="KT125" s="13"/>
      <c r="KU125" s="13"/>
      <c r="KV125" s="13">
        <v>2</v>
      </c>
      <c r="KW125" s="13"/>
      <c r="KX125" s="13"/>
      <c r="KY125" s="13"/>
      <c r="KZ125" s="13"/>
      <c r="LA125" s="13"/>
      <c r="LB125" s="13"/>
      <c r="LC125" s="13"/>
      <c r="LD125" s="13"/>
      <c r="LE125" s="13"/>
      <c r="LF125" s="13"/>
      <c r="LG125" s="13"/>
      <c r="LH125" s="13"/>
      <c r="LI125" s="13"/>
      <c r="LJ125" s="13"/>
      <c r="LK125" s="13"/>
      <c r="LL125" s="13"/>
      <c r="LM125" s="13"/>
      <c r="LN125" s="13"/>
      <c r="LO125" s="13"/>
      <c r="LP125" s="13"/>
      <c r="LQ125" s="13"/>
      <c r="LR125" s="13"/>
      <c r="LS125" s="13"/>
      <c r="LT125" s="13"/>
      <c r="LU125" s="13"/>
      <c r="LV125" s="13"/>
      <c r="LW125" s="13"/>
      <c r="LX125" s="13"/>
      <c r="LY125" s="13"/>
      <c r="LZ125" s="13"/>
      <c r="MA125" s="13"/>
      <c r="MB125" s="13"/>
      <c r="MC125" s="13"/>
      <c r="MD125" s="13"/>
      <c r="ME125" s="13"/>
      <c r="MF125" s="13"/>
      <c r="MG125" s="13"/>
      <c r="MH125" s="13"/>
      <c r="MI125" s="13"/>
      <c r="MJ125" s="13"/>
      <c r="MK125" s="13"/>
      <c r="ML125" s="13"/>
      <c r="MM125" s="13"/>
      <c r="MN125" s="13"/>
      <c r="MO125" s="13"/>
      <c r="MP125" s="13">
        <v>1</v>
      </c>
      <c r="MQ125" s="13"/>
      <c r="MR125" s="13"/>
      <c r="MS125" s="13"/>
      <c r="MT125" s="13"/>
      <c r="MU125" s="13"/>
      <c r="MV125" s="13"/>
      <c r="MW125" s="13"/>
      <c r="MX125" s="13"/>
      <c r="MY125" s="13"/>
      <c r="MZ125" s="13"/>
      <c r="NA125" s="13">
        <v>2</v>
      </c>
      <c r="NB125" s="13"/>
      <c r="NC125" s="13"/>
      <c r="ND125" s="13"/>
      <c r="NE125" s="13"/>
      <c r="NF125" s="13"/>
      <c r="NG125" s="13"/>
      <c r="NH125" s="13"/>
      <c r="NI125" s="13"/>
      <c r="NJ125" s="60">
        <v>8</v>
      </c>
      <c r="NK125" s="13">
        <v>536</v>
      </c>
      <c r="NL125" s="448"/>
      <c r="NM125" s="448"/>
      <c r="NN125" s="448"/>
    </row>
    <row r="126" spans="1:378">
      <c r="A126" s="8" t="s">
        <v>212</v>
      </c>
      <c r="B126" s="281">
        <f t="shared" si="129"/>
        <v>36</v>
      </c>
      <c r="C126" s="281">
        <f t="shared" si="130"/>
        <v>36</v>
      </c>
      <c r="D126" s="281">
        <f t="shared" si="131"/>
        <v>72</v>
      </c>
      <c r="E126" s="281">
        <f t="shared" si="132"/>
        <v>77</v>
      </c>
      <c r="F126" s="281">
        <f t="shared" si="133"/>
        <v>154</v>
      </c>
      <c r="G126" s="281">
        <f t="shared" si="134"/>
        <v>183</v>
      </c>
      <c r="H126" s="281">
        <f t="shared" si="135"/>
        <v>149</v>
      </c>
      <c r="I126" s="281">
        <f t="shared" si="136"/>
        <v>175</v>
      </c>
      <c r="J126" s="281">
        <f t="shared" si="137"/>
        <v>121</v>
      </c>
      <c r="K126" s="281">
        <f t="shared" si="138"/>
        <v>191</v>
      </c>
      <c r="L126" s="281">
        <f t="shared" si="139"/>
        <v>112</v>
      </c>
      <c r="M126" s="281">
        <f t="shared" si="140"/>
        <v>122</v>
      </c>
      <c r="N126" s="281">
        <f t="shared" si="141"/>
        <v>78</v>
      </c>
      <c r="O126" s="281">
        <f t="shared" si="142"/>
        <v>85</v>
      </c>
      <c r="P126" s="281">
        <f t="shared" si="143"/>
        <v>58</v>
      </c>
      <c r="Q126" s="281">
        <f t="shared" si="144"/>
        <v>63</v>
      </c>
      <c r="R126" s="281">
        <f t="shared" si="145"/>
        <v>18</v>
      </c>
      <c r="S126" s="281">
        <f t="shared" si="146"/>
        <v>22</v>
      </c>
      <c r="T126" s="281">
        <f t="shared" si="147"/>
        <v>4</v>
      </c>
      <c r="U126" s="281">
        <f t="shared" si="148"/>
        <v>7</v>
      </c>
      <c r="W126" s="16" t="s">
        <v>134</v>
      </c>
      <c r="X126" s="764">
        <f t="shared" si="150"/>
        <v>14</v>
      </c>
      <c r="Y126" s="764">
        <f t="shared" si="151"/>
        <v>25</v>
      </c>
      <c r="Z126" s="764">
        <f t="shared" si="152"/>
        <v>116</v>
      </c>
      <c r="AA126" s="764">
        <f t="shared" si="153"/>
        <v>169</v>
      </c>
      <c r="AB126" s="764">
        <f t="shared" si="154"/>
        <v>451</v>
      </c>
      <c r="AC126" s="764">
        <f t="shared" si="155"/>
        <v>485</v>
      </c>
      <c r="AD126" s="764">
        <f t="shared" si="156"/>
        <v>424</v>
      </c>
      <c r="AE126" s="764">
        <f t="shared" si="157"/>
        <v>494</v>
      </c>
      <c r="AF126" s="764">
        <f t="shared" si="158"/>
        <v>385</v>
      </c>
      <c r="AG126" s="764">
        <f t="shared" si="159"/>
        <v>469</v>
      </c>
      <c r="AH126" s="764">
        <f t="shared" si="160"/>
        <v>334</v>
      </c>
      <c r="AI126" s="764">
        <f t="shared" si="161"/>
        <v>373</v>
      </c>
      <c r="AJ126" s="764">
        <f t="shared" si="162"/>
        <v>250</v>
      </c>
      <c r="AK126" s="764">
        <f t="shared" si="163"/>
        <v>250</v>
      </c>
      <c r="AL126" s="764">
        <f t="shared" si="164"/>
        <v>157</v>
      </c>
      <c r="AM126" s="764">
        <f t="shared" si="165"/>
        <v>185</v>
      </c>
      <c r="AN126" s="764">
        <f t="shared" si="166"/>
        <v>59</v>
      </c>
      <c r="AO126" s="764">
        <f t="shared" si="167"/>
        <v>82</v>
      </c>
      <c r="AP126" s="764">
        <f t="shared" si="168"/>
        <v>9</v>
      </c>
      <c r="AQ126" s="764">
        <f t="shared" si="169"/>
        <v>35</v>
      </c>
      <c r="AR126" s="764">
        <f t="shared" si="149"/>
        <v>54</v>
      </c>
      <c r="AT126" s="16" t="s">
        <v>134</v>
      </c>
      <c r="AU126" s="13">
        <v>1</v>
      </c>
      <c r="AV126" s="13"/>
      <c r="AW126" s="13">
        <v>2</v>
      </c>
      <c r="AX126" s="13">
        <v>1</v>
      </c>
      <c r="AY126" s="13">
        <v>2</v>
      </c>
      <c r="AZ126" s="13">
        <v>3</v>
      </c>
      <c r="BA126" s="13">
        <v>4</v>
      </c>
      <c r="BB126" s="13">
        <v>2</v>
      </c>
      <c r="BC126" s="13">
        <v>6</v>
      </c>
      <c r="BD126" s="13">
        <v>4</v>
      </c>
      <c r="BE126" s="13"/>
      <c r="BF126" s="13">
        <v>9</v>
      </c>
      <c r="BG126" s="13">
        <v>4</v>
      </c>
      <c r="BH126" s="13">
        <v>7</v>
      </c>
      <c r="BI126" s="13">
        <v>8</v>
      </c>
      <c r="BJ126" s="13">
        <v>16</v>
      </c>
      <c r="BK126" s="13">
        <v>26</v>
      </c>
      <c r="BL126" s="13">
        <v>26</v>
      </c>
      <c r="BM126" s="13">
        <v>26</v>
      </c>
      <c r="BN126" s="13">
        <v>47</v>
      </c>
      <c r="BO126" s="13">
        <v>45</v>
      </c>
      <c r="BP126" s="13">
        <v>49</v>
      </c>
      <c r="BQ126" s="13">
        <v>51</v>
      </c>
      <c r="BR126" s="13">
        <v>55</v>
      </c>
      <c r="BS126" s="13">
        <v>44</v>
      </c>
      <c r="BT126" s="13">
        <v>43</v>
      </c>
      <c r="BU126" s="13">
        <v>61</v>
      </c>
      <c r="BV126" s="13">
        <v>44</v>
      </c>
      <c r="BW126" s="13">
        <v>47</v>
      </c>
      <c r="BX126" s="13">
        <v>46</v>
      </c>
      <c r="BY126" s="13">
        <v>60</v>
      </c>
      <c r="BZ126" s="13">
        <v>47</v>
      </c>
      <c r="CA126" s="13">
        <v>44</v>
      </c>
      <c r="CB126" s="13">
        <v>50</v>
      </c>
      <c r="CC126" s="13">
        <v>49</v>
      </c>
      <c r="CD126" s="13">
        <v>42</v>
      </c>
      <c r="CE126" s="13">
        <v>52</v>
      </c>
      <c r="CF126" s="13">
        <v>51</v>
      </c>
      <c r="CG126" s="13">
        <v>43</v>
      </c>
      <c r="CH126" s="13">
        <v>56</v>
      </c>
      <c r="CI126" s="13">
        <v>48</v>
      </c>
      <c r="CJ126" s="13">
        <v>54</v>
      </c>
      <c r="CK126" s="13">
        <v>38</v>
      </c>
      <c r="CL126" s="13">
        <v>55</v>
      </c>
      <c r="CM126" s="13">
        <v>52</v>
      </c>
      <c r="CN126" s="13">
        <v>48</v>
      </c>
      <c r="CO126" s="13">
        <v>37</v>
      </c>
      <c r="CP126" s="13">
        <v>42</v>
      </c>
      <c r="CQ126" s="13">
        <v>47</v>
      </c>
      <c r="CR126" s="13">
        <v>48</v>
      </c>
      <c r="CS126" s="13">
        <v>42</v>
      </c>
      <c r="CT126" s="13">
        <v>35</v>
      </c>
      <c r="CU126" s="13">
        <v>37</v>
      </c>
      <c r="CV126" s="13">
        <v>51</v>
      </c>
      <c r="CW126" s="13">
        <v>28</v>
      </c>
      <c r="CX126" s="13">
        <v>35</v>
      </c>
      <c r="CY126" s="13">
        <v>36</v>
      </c>
      <c r="CZ126" s="13">
        <v>33</v>
      </c>
      <c r="DA126" s="13">
        <v>39</v>
      </c>
      <c r="DB126" s="13">
        <v>37</v>
      </c>
      <c r="DC126" s="13">
        <v>34</v>
      </c>
      <c r="DD126" s="13">
        <v>23</v>
      </c>
      <c r="DE126" s="13">
        <v>21</v>
      </c>
      <c r="DF126" s="13">
        <v>28</v>
      </c>
      <c r="DG126" s="13">
        <v>21</v>
      </c>
      <c r="DH126" s="13">
        <v>28</v>
      </c>
      <c r="DI126" s="13">
        <v>23</v>
      </c>
      <c r="DJ126" s="13">
        <v>34</v>
      </c>
      <c r="DK126" s="13">
        <v>21</v>
      </c>
      <c r="DL126" s="13">
        <v>17</v>
      </c>
      <c r="DM126" s="13">
        <v>28</v>
      </c>
      <c r="DN126" s="13">
        <v>27</v>
      </c>
      <c r="DO126" s="13">
        <v>19</v>
      </c>
      <c r="DP126" s="13">
        <v>17</v>
      </c>
      <c r="DQ126" s="13">
        <v>22</v>
      </c>
      <c r="DR126" s="13">
        <v>16</v>
      </c>
      <c r="DS126" s="13">
        <v>14</v>
      </c>
      <c r="DT126" s="13">
        <v>16</v>
      </c>
      <c r="DU126" s="13">
        <v>13</v>
      </c>
      <c r="DV126" s="13">
        <v>13</v>
      </c>
      <c r="DW126" s="13">
        <v>8</v>
      </c>
      <c r="DX126" s="13">
        <v>8</v>
      </c>
      <c r="DY126" s="13">
        <v>7</v>
      </c>
      <c r="DZ126" s="13">
        <v>9</v>
      </c>
      <c r="EA126" s="13">
        <v>6</v>
      </c>
      <c r="EB126" s="13">
        <v>11</v>
      </c>
      <c r="EC126" s="13">
        <v>8</v>
      </c>
      <c r="ED126" s="13">
        <v>9</v>
      </c>
      <c r="EE126" s="13">
        <v>9</v>
      </c>
      <c r="EF126" s="13">
        <v>7</v>
      </c>
      <c r="EG126" s="13">
        <v>8</v>
      </c>
      <c r="EH126" s="13">
        <v>6</v>
      </c>
      <c r="EI126" s="13">
        <v>8</v>
      </c>
      <c r="EJ126" s="13">
        <v>2</v>
      </c>
      <c r="EK126" s="13">
        <v>2</v>
      </c>
      <c r="EL126" s="13">
        <v>2</v>
      </c>
      <c r="EM126" s="13">
        <v>3</v>
      </c>
      <c r="EN126" s="13"/>
      <c r="EO126" s="13">
        <v>2</v>
      </c>
      <c r="EP126" s="13"/>
      <c r="EQ126" s="13">
        <v>1</v>
      </c>
      <c r="ER126" s="13">
        <v>1</v>
      </c>
      <c r="ES126" s="13"/>
      <c r="ET126" s="13"/>
      <c r="EU126" s="13"/>
      <c r="EV126" s="13"/>
      <c r="EW126" s="13"/>
      <c r="EX126" s="13"/>
      <c r="EY126" s="13"/>
      <c r="EZ126" s="13">
        <v>1</v>
      </c>
      <c r="FA126" s="60">
        <v>2568</v>
      </c>
      <c r="FB126" s="13">
        <v>2568</v>
      </c>
      <c r="FC126" s="16" t="s">
        <v>134</v>
      </c>
      <c r="FD126" s="13"/>
      <c r="FE126" s="13"/>
      <c r="FF126" s="13">
        <v>1</v>
      </c>
      <c r="FG126" s="13"/>
      <c r="FH126" s="13">
        <v>3</v>
      </c>
      <c r="FI126" s="13">
        <v>3</v>
      </c>
      <c r="FJ126" s="13">
        <v>1</v>
      </c>
      <c r="FK126" s="13">
        <v>3</v>
      </c>
      <c r="FL126" s="13">
        <v>2</v>
      </c>
      <c r="FM126" s="13">
        <v>1</v>
      </c>
      <c r="FN126" s="13">
        <v>6</v>
      </c>
      <c r="FO126" s="13">
        <v>2</v>
      </c>
      <c r="FP126" s="13">
        <v>7</v>
      </c>
      <c r="FQ126" s="13">
        <v>6</v>
      </c>
      <c r="FR126" s="13">
        <v>9</v>
      </c>
      <c r="FS126" s="13">
        <v>12</v>
      </c>
      <c r="FT126" s="13">
        <v>13</v>
      </c>
      <c r="FU126" s="13">
        <v>22</v>
      </c>
      <c r="FV126" s="13">
        <v>20</v>
      </c>
      <c r="FW126" s="13">
        <v>19</v>
      </c>
      <c r="FX126" s="13">
        <v>37</v>
      </c>
      <c r="FY126" s="13">
        <v>39</v>
      </c>
      <c r="FZ126" s="13">
        <v>46</v>
      </c>
      <c r="GA126" s="13">
        <v>39</v>
      </c>
      <c r="GB126" s="13">
        <v>54</v>
      </c>
      <c r="GC126" s="13">
        <v>49</v>
      </c>
      <c r="GD126" s="13">
        <v>46</v>
      </c>
      <c r="GE126" s="13">
        <v>48</v>
      </c>
      <c r="GF126" s="13">
        <v>44</v>
      </c>
      <c r="GG126" s="13">
        <v>49</v>
      </c>
      <c r="GH126" s="13">
        <v>44</v>
      </c>
      <c r="GI126" s="13">
        <v>37</v>
      </c>
      <c r="GJ126" s="13">
        <v>46</v>
      </c>
      <c r="GK126" s="13">
        <v>42</v>
      </c>
      <c r="GL126" s="13">
        <v>47</v>
      </c>
      <c r="GM126" s="13">
        <v>37</v>
      </c>
      <c r="GN126" s="13">
        <v>45</v>
      </c>
      <c r="GO126" s="13">
        <v>43</v>
      </c>
      <c r="GP126" s="13">
        <v>39</v>
      </c>
      <c r="GQ126" s="13">
        <v>44</v>
      </c>
      <c r="GR126" s="13">
        <v>45</v>
      </c>
      <c r="GS126" s="13">
        <v>30</v>
      </c>
      <c r="GT126" s="13">
        <v>45</v>
      </c>
      <c r="GU126" s="13">
        <v>42</v>
      </c>
      <c r="GV126" s="13">
        <v>47</v>
      </c>
      <c r="GW126" s="13">
        <v>28</v>
      </c>
      <c r="GX126" s="13">
        <v>37</v>
      </c>
      <c r="GY126" s="13">
        <v>31</v>
      </c>
      <c r="GZ126" s="13">
        <v>37</v>
      </c>
      <c r="HA126" s="13">
        <v>43</v>
      </c>
      <c r="HB126" s="13">
        <v>35</v>
      </c>
      <c r="HC126" s="13">
        <v>32</v>
      </c>
      <c r="HD126" s="13">
        <v>30</v>
      </c>
      <c r="HE126" s="13">
        <v>30</v>
      </c>
      <c r="HF126" s="13">
        <v>45</v>
      </c>
      <c r="HG126" s="13">
        <v>35</v>
      </c>
      <c r="HH126" s="13">
        <v>27</v>
      </c>
      <c r="HI126" s="13">
        <v>35</v>
      </c>
      <c r="HJ126" s="13">
        <v>27</v>
      </c>
      <c r="HK126" s="13">
        <v>38</v>
      </c>
      <c r="HL126" s="13">
        <v>29</v>
      </c>
      <c r="HM126" s="13">
        <v>25</v>
      </c>
      <c r="HN126" s="13">
        <v>20</v>
      </c>
      <c r="HO126" s="13">
        <v>39</v>
      </c>
      <c r="HP126" s="13">
        <v>28</v>
      </c>
      <c r="HQ126" s="13">
        <v>22</v>
      </c>
      <c r="HR126" s="13">
        <v>18</v>
      </c>
      <c r="HS126" s="13">
        <v>24</v>
      </c>
      <c r="HT126" s="13">
        <v>30</v>
      </c>
      <c r="HU126" s="13">
        <v>15</v>
      </c>
      <c r="HV126" s="13">
        <v>20</v>
      </c>
      <c r="HW126" s="13">
        <v>20</v>
      </c>
      <c r="HX126" s="13">
        <v>11</v>
      </c>
      <c r="HY126" s="13">
        <v>18</v>
      </c>
      <c r="HZ126" s="13">
        <v>13</v>
      </c>
      <c r="IA126" s="13">
        <v>14</v>
      </c>
      <c r="IB126" s="13">
        <v>11</v>
      </c>
      <c r="IC126" s="13">
        <v>17</v>
      </c>
      <c r="ID126" s="13">
        <v>16</v>
      </c>
      <c r="IE126" s="13">
        <v>17</v>
      </c>
      <c r="IF126" s="13">
        <v>15</v>
      </c>
      <c r="IG126" s="13">
        <v>8</v>
      </c>
      <c r="IH126" s="13">
        <v>8</v>
      </c>
      <c r="II126" s="13">
        <v>5</v>
      </c>
      <c r="IJ126" s="13">
        <v>6</v>
      </c>
      <c r="IK126" s="13">
        <v>6</v>
      </c>
      <c r="IL126" s="13">
        <v>5</v>
      </c>
      <c r="IM126" s="13">
        <v>1</v>
      </c>
      <c r="IN126" s="13">
        <v>1</v>
      </c>
      <c r="IO126" s="13">
        <v>4</v>
      </c>
      <c r="IP126" s="13">
        <v>3</v>
      </c>
      <c r="IQ126" s="13">
        <v>1</v>
      </c>
      <c r="IR126" s="13"/>
      <c r="IS126" s="13">
        <v>1</v>
      </c>
      <c r="IT126" s="13">
        <v>2</v>
      </c>
      <c r="IU126" s="13">
        <v>1</v>
      </c>
      <c r="IV126" s="13">
        <v>1</v>
      </c>
      <c r="IW126" s="13"/>
      <c r="IX126" s="13"/>
      <c r="IY126" s="13"/>
      <c r="IZ126" s="13"/>
      <c r="JA126" s="13"/>
      <c r="JB126" s="13"/>
      <c r="JC126" s="13"/>
      <c r="JD126" s="13"/>
      <c r="JE126" s="13"/>
      <c r="JF126" s="60">
        <v>2199</v>
      </c>
      <c r="JG126" s="13">
        <v>1</v>
      </c>
      <c r="JH126" s="13"/>
      <c r="JI126" s="13"/>
      <c r="JJ126" s="13"/>
      <c r="JK126" s="13"/>
      <c r="JL126" s="13"/>
      <c r="JM126" s="13"/>
      <c r="JN126" s="13"/>
      <c r="JO126" s="13"/>
      <c r="JP126" s="13"/>
      <c r="JQ126" s="13"/>
      <c r="JR126" s="13"/>
      <c r="JS126" s="13">
        <v>1</v>
      </c>
      <c r="JT126" s="13"/>
      <c r="JU126" s="13"/>
      <c r="JV126" s="13"/>
      <c r="JW126" s="13">
        <v>2</v>
      </c>
      <c r="JX126" s="13">
        <v>1</v>
      </c>
      <c r="JY126" s="13">
        <v>1</v>
      </c>
      <c r="JZ126" s="13">
        <v>1</v>
      </c>
      <c r="KA126" s="13"/>
      <c r="KB126" s="13">
        <v>2</v>
      </c>
      <c r="KC126" s="13">
        <v>1</v>
      </c>
      <c r="KD126" s="13"/>
      <c r="KE126" s="13">
        <v>1</v>
      </c>
      <c r="KF126" s="13">
        <v>1</v>
      </c>
      <c r="KG126" s="13">
        <v>1</v>
      </c>
      <c r="KH126" s="13">
        <v>1</v>
      </c>
      <c r="KI126" s="13"/>
      <c r="KJ126" s="13"/>
      <c r="KK126" s="13"/>
      <c r="KL126" s="13"/>
      <c r="KM126" s="13"/>
      <c r="KN126" s="13">
        <v>1</v>
      </c>
      <c r="KO126" s="13"/>
      <c r="KP126" s="13">
        <v>1</v>
      </c>
      <c r="KQ126" s="13">
        <v>5</v>
      </c>
      <c r="KR126" s="13"/>
      <c r="KS126" s="13"/>
      <c r="KT126" s="13"/>
      <c r="KU126" s="13"/>
      <c r="KV126" s="13">
        <v>2</v>
      </c>
      <c r="KW126" s="13">
        <v>1</v>
      </c>
      <c r="KX126" s="13"/>
      <c r="KY126" s="13">
        <v>1</v>
      </c>
      <c r="KZ126" s="13"/>
      <c r="LA126" s="13">
        <v>2</v>
      </c>
      <c r="LB126" s="13"/>
      <c r="LC126" s="13"/>
      <c r="LD126" s="13"/>
      <c r="LE126" s="13">
        <v>2</v>
      </c>
      <c r="LF126" s="13"/>
      <c r="LG126" s="13"/>
      <c r="LH126" s="13">
        <v>1</v>
      </c>
      <c r="LI126" s="13">
        <v>1</v>
      </c>
      <c r="LJ126" s="13"/>
      <c r="LK126" s="13"/>
      <c r="LL126" s="13">
        <v>1</v>
      </c>
      <c r="LM126" s="13"/>
      <c r="LN126" s="13"/>
      <c r="LO126" s="13"/>
      <c r="LP126" s="13"/>
      <c r="LQ126" s="13">
        <v>1</v>
      </c>
      <c r="LR126" s="13">
        <v>1</v>
      </c>
      <c r="LS126" s="13"/>
      <c r="LT126" s="13">
        <v>1</v>
      </c>
      <c r="LU126" s="13"/>
      <c r="LV126" s="13"/>
      <c r="LW126" s="13"/>
      <c r="LX126" s="13">
        <v>1</v>
      </c>
      <c r="LY126" s="13"/>
      <c r="LZ126" s="13"/>
      <c r="MA126" s="13">
        <v>1</v>
      </c>
      <c r="MB126" s="13"/>
      <c r="MC126" s="13"/>
      <c r="MD126" s="13"/>
      <c r="ME126" s="13"/>
      <c r="MF126" s="13"/>
      <c r="MG126" s="13">
        <v>1</v>
      </c>
      <c r="MH126" s="13"/>
      <c r="MI126" s="13"/>
      <c r="MJ126" s="13"/>
      <c r="MK126" s="13">
        <v>1</v>
      </c>
      <c r="ML126" s="13">
        <v>1</v>
      </c>
      <c r="MM126" s="13"/>
      <c r="MN126" s="13"/>
      <c r="MO126" s="13"/>
      <c r="MP126" s="13">
        <v>1</v>
      </c>
      <c r="MQ126" s="13">
        <v>4</v>
      </c>
      <c r="MR126" s="13">
        <v>1</v>
      </c>
      <c r="MS126" s="13">
        <v>2</v>
      </c>
      <c r="MT126" s="13"/>
      <c r="MU126" s="13">
        <v>1</v>
      </c>
      <c r="MV126" s="13"/>
      <c r="MW126" s="13">
        <v>1</v>
      </c>
      <c r="MX126" s="13"/>
      <c r="MY126" s="13">
        <v>1</v>
      </c>
      <c r="MZ126" s="13">
        <v>1</v>
      </c>
      <c r="NA126" s="13">
        <v>1</v>
      </c>
      <c r="NB126" s="13"/>
      <c r="NC126" s="13"/>
      <c r="ND126" s="13"/>
      <c r="NE126" s="13"/>
      <c r="NF126" s="13"/>
      <c r="NG126" s="13"/>
      <c r="NH126" s="13"/>
      <c r="NI126" s="13"/>
      <c r="NJ126" s="60">
        <v>53</v>
      </c>
      <c r="NK126" s="13">
        <v>2252</v>
      </c>
      <c r="NL126" s="448"/>
      <c r="NM126" s="448"/>
      <c r="NN126" s="448"/>
    </row>
    <row r="127" spans="1:378">
      <c r="A127" s="8" t="s">
        <v>138</v>
      </c>
      <c r="B127" s="281">
        <f t="shared" si="129"/>
        <v>8</v>
      </c>
      <c r="C127" s="281">
        <f t="shared" si="130"/>
        <v>7</v>
      </c>
      <c r="D127" s="281">
        <f t="shared" si="131"/>
        <v>14</v>
      </c>
      <c r="E127" s="281">
        <f t="shared" si="132"/>
        <v>17</v>
      </c>
      <c r="F127" s="281">
        <f t="shared" si="133"/>
        <v>39</v>
      </c>
      <c r="G127" s="281">
        <f t="shared" si="134"/>
        <v>30</v>
      </c>
      <c r="H127" s="281">
        <f t="shared" si="135"/>
        <v>21</v>
      </c>
      <c r="I127" s="281">
        <f t="shared" si="136"/>
        <v>41</v>
      </c>
      <c r="J127" s="281">
        <f t="shared" si="137"/>
        <v>28</v>
      </c>
      <c r="K127" s="281">
        <f t="shared" si="138"/>
        <v>39</v>
      </c>
      <c r="L127" s="281">
        <f t="shared" si="139"/>
        <v>18</v>
      </c>
      <c r="M127" s="281">
        <f t="shared" si="140"/>
        <v>29</v>
      </c>
      <c r="N127" s="281">
        <f t="shared" si="141"/>
        <v>9</v>
      </c>
      <c r="O127" s="281">
        <f t="shared" si="142"/>
        <v>8</v>
      </c>
      <c r="P127" s="281">
        <f t="shared" si="143"/>
        <v>7</v>
      </c>
      <c r="Q127" s="281">
        <f t="shared" si="144"/>
        <v>10</v>
      </c>
      <c r="R127" s="281">
        <f t="shared" si="145"/>
        <v>3</v>
      </c>
      <c r="S127" s="281">
        <f t="shared" si="146"/>
        <v>7</v>
      </c>
      <c r="T127" s="281">
        <f t="shared" si="147"/>
        <v>0</v>
      </c>
      <c r="U127" s="281">
        <f t="shared" si="148"/>
        <v>0</v>
      </c>
      <c r="W127" s="16" t="s">
        <v>211</v>
      </c>
      <c r="X127" s="764">
        <f t="shared" si="150"/>
        <v>108</v>
      </c>
      <c r="Y127" s="764">
        <f t="shared" si="151"/>
        <v>77</v>
      </c>
      <c r="Z127" s="764">
        <f t="shared" si="152"/>
        <v>186</v>
      </c>
      <c r="AA127" s="764">
        <f t="shared" si="153"/>
        <v>188</v>
      </c>
      <c r="AB127" s="764">
        <f t="shared" si="154"/>
        <v>667</v>
      </c>
      <c r="AC127" s="764">
        <f t="shared" si="155"/>
        <v>754</v>
      </c>
      <c r="AD127" s="764">
        <f t="shared" si="156"/>
        <v>743</v>
      </c>
      <c r="AE127" s="764">
        <f t="shared" si="157"/>
        <v>772</v>
      </c>
      <c r="AF127" s="764">
        <f t="shared" si="158"/>
        <v>644</v>
      </c>
      <c r="AG127" s="764">
        <f t="shared" si="159"/>
        <v>670</v>
      </c>
      <c r="AH127" s="764">
        <f t="shared" si="160"/>
        <v>451</v>
      </c>
      <c r="AI127" s="764">
        <f t="shared" si="161"/>
        <v>433</v>
      </c>
      <c r="AJ127" s="764">
        <f t="shared" si="162"/>
        <v>254</v>
      </c>
      <c r="AK127" s="764">
        <f t="shared" si="163"/>
        <v>264</v>
      </c>
      <c r="AL127" s="764">
        <f t="shared" si="164"/>
        <v>125</v>
      </c>
      <c r="AM127" s="764">
        <f t="shared" si="165"/>
        <v>146</v>
      </c>
      <c r="AN127" s="764">
        <f t="shared" si="166"/>
        <v>74</v>
      </c>
      <c r="AO127" s="764">
        <f t="shared" si="167"/>
        <v>96</v>
      </c>
      <c r="AP127" s="764">
        <f t="shared" si="168"/>
        <v>12</v>
      </c>
      <c r="AQ127" s="764">
        <f t="shared" si="169"/>
        <v>33</v>
      </c>
      <c r="AR127" s="764">
        <f t="shared" si="149"/>
        <v>67</v>
      </c>
      <c r="AT127" s="16" t="s">
        <v>211</v>
      </c>
      <c r="AU127" s="13">
        <v>4</v>
      </c>
      <c r="AV127" s="13">
        <v>17</v>
      </c>
      <c r="AW127" s="13">
        <v>8</v>
      </c>
      <c r="AX127" s="13">
        <v>6</v>
      </c>
      <c r="AY127" s="13">
        <v>13</v>
      </c>
      <c r="AZ127" s="13">
        <v>10</v>
      </c>
      <c r="BA127" s="13">
        <v>7</v>
      </c>
      <c r="BB127" s="13">
        <v>4</v>
      </c>
      <c r="BC127" s="13">
        <v>4</v>
      </c>
      <c r="BD127" s="13">
        <v>4</v>
      </c>
      <c r="BE127" s="13">
        <v>3</v>
      </c>
      <c r="BF127" s="13">
        <v>8</v>
      </c>
      <c r="BG127" s="13">
        <v>8</v>
      </c>
      <c r="BH127" s="13">
        <v>5</v>
      </c>
      <c r="BI127" s="13">
        <v>7</v>
      </c>
      <c r="BJ127" s="13">
        <v>17</v>
      </c>
      <c r="BK127" s="13">
        <v>21</v>
      </c>
      <c r="BL127" s="13">
        <v>36</v>
      </c>
      <c r="BM127" s="13">
        <v>39</v>
      </c>
      <c r="BN127" s="13">
        <v>44</v>
      </c>
      <c r="BO127" s="13">
        <v>58</v>
      </c>
      <c r="BP127" s="13">
        <v>56</v>
      </c>
      <c r="BQ127" s="13">
        <v>71</v>
      </c>
      <c r="BR127" s="13">
        <v>80</v>
      </c>
      <c r="BS127" s="13">
        <v>75</v>
      </c>
      <c r="BT127" s="13">
        <v>74</v>
      </c>
      <c r="BU127" s="13">
        <v>80</v>
      </c>
      <c r="BV127" s="13">
        <v>86</v>
      </c>
      <c r="BW127" s="13">
        <v>76</v>
      </c>
      <c r="BX127" s="13">
        <v>98</v>
      </c>
      <c r="BY127" s="13">
        <v>87</v>
      </c>
      <c r="BZ127" s="13">
        <v>72</v>
      </c>
      <c r="CA127" s="13">
        <v>84</v>
      </c>
      <c r="CB127" s="13">
        <v>65</v>
      </c>
      <c r="CC127" s="13">
        <v>85</v>
      </c>
      <c r="CD127" s="13">
        <v>61</v>
      </c>
      <c r="CE127" s="13">
        <v>89</v>
      </c>
      <c r="CF127" s="13">
        <v>65</v>
      </c>
      <c r="CG127" s="13">
        <v>77</v>
      </c>
      <c r="CH127" s="13">
        <v>87</v>
      </c>
      <c r="CI127" s="13">
        <v>77</v>
      </c>
      <c r="CJ127" s="13">
        <v>85</v>
      </c>
      <c r="CK127" s="13">
        <v>43</v>
      </c>
      <c r="CL127" s="13">
        <v>83</v>
      </c>
      <c r="CM127" s="13">
        <v>59</v>
      </c>
      <c r="CN127" s="13">
        <v>78</v>
      </c>
      <c r="CO127" s="13">
        <v>52</v>
      </c>
      <c r="CP127" s="13">
        <v>62</v>
      </c>
      <c r="CQ127" s="13">
        <v>57</v>
      </c>
      <c r="CR127" s="13">
        <v>74</v>
      </c>
      <c r="CS127" s="13">
        <v>49</v>
      </c>
      <c r="CT127" s="13">
        <v>45</v>
      </c>
      <c r="CU127" s="13">
        <v>49</v>
      </c>
      <c r="CV127" s="13">
        <v>52</v>
      </c>
      <c r="CW127" s="13">
        <v>41</v>
      </c>
      <c r="CX127" s="13">
        <v>42</v>
      </c>
      <c r="CY127" s="13">
        <v>56</v>
      </c>
      <c r="CZ127" s="13">
        <v>38</v>
      </c>
      <c r="DA127" s="13">
        <v>37</v>
      </c>
      <c r="DB127" s="13">
        <v>24</v>
      </c>
      <c r="DC127" s="13">
        <v>34</v>
      </c>
      <c r="DD127" s="13">
        <v>37</v>
      </c>
      <c r="DE127" s="13">
        <v>29</v>
      </c>
      <c r="DF127" s="13">
        <v>29</v>
      </c>
      <c r="DG127" s="13">
        <v>21</v>
      </c>
      <c r="DH127" s="13">
        <v>28</v>
      </c>
      <c r="DI127" s="13">
        <v>24</v>
      </c>
      <c r="DJ127" s="13">
        <v>16</v>
      </c>
      <c r="DK127" s="13">
        <v>24</v>
      </c>
      <c r="DL127" s="13">
        <v>22</v>
      </c>
      <c r="DM127" s="13">
        <v>16</v>
      </c>
      <c r="DN127" s="13">
        <v>18</v>
      </c>
      <c r="DO127" s="13">
        <v>16</v>
      </c>
      <c r="DP127" s="13">
        <v>16</v>
      </c>
      <c r="DQ127" s="13">
        <v>15</v>
      </c>
      <c r="DR127" s="13">
        <v>16</v>
      </c>
      <c r="DS127" s="13">
        <v>15</v>
      </c>
      <c r="DT127" s="13">
        <v>10</v>
      </c>
      <c r="DU127" s="13">
        <v>13</v>
      </c>
      <c r="DV127" s="13">
        <v>11</v>
      </c>
      <c r="DW127" s="13">
        <v>8</v>
      </c>
      <c r="DX127" s="13">
        <v>10</v>
      </c>
      <c r="DY127" s="13">
        <v>10</v>
      </c>
      <c r="DZ127" s="13">
        <v>14</v>
      </c>
      <c r="EA127" s="13">
        <v>11</v>
      </c>
      <c r="EB127" s="13">
        <v>13</v>
      </c>
      <c r="EC127" s="13">
        <v>5</v>
      </c>
      <c r="ED127" s="13">
        <v>7</v>
      </c>
      <c r="EE127" s="13">
        <v>13</v>
      </c>
      <c r="EF127" s="13">
        <v>5</v>
      </c>
      <c r="EG127" s="13">
        <v>9</v>
      </c>
      <c r="EH127" s="13">
        <v>6</v>
      </c>
      <c r="EI127" s="13">
        <v>6</v>
      </c>
      <c r="EJ127" s="13">
        <v>3</v>
      </c>
      <c r="EK127" s="13">
        <v>1</v>
      </c>
      <c r="EL127" s="13">
        <v>3</v>
      </c>
      <c r="EM127" s="13">
        <v>1</v>
      </c>
      <c r="EN127" s="13">
        <v>1</v>
      </c>
      <c r="EO127" s="13">
        <v>1</v>
      </c>
      <c r="EP127" s="13"/>
      <c r="EQ127" s="13">
        <v>2</v>
      </c>
      <c r="ER127" s="13"/>
      <c r="ES127" s="13"/>
      <c r="ET127" s="13"/>
      <c r="EU127" s="13"/>
      <c r="EV127" s="13"/>
      <c r="EW127" s="13"/>
      <c r="EX127" s="13"/>
      <c r="EY127" s="13"/>
      <c r="EZ127" s="13"/>
      <c r="FA127" s="60">
        <v>3433</v>
      </c>
      <c r="FB127" s="13">
        <v>3433</v>
      </c>
      <c r="FC127" s="16" t="s">
        <v>211</v>
      </c>
      <c r="FD127" s="13">
        <v>8</v>
      </c>
      <c r="FE127" s="13">
        <v>25</v>
      </c>
      <c r="FF127" s="13">
        <v>15</v>
      </c>
      <c r="FG127" s="13">
        <v>16</v>
      </c>
      <c r="FH127" s="13">
        <v>9</v>
      </c>
      <c r="FI127" s="13">
        <v>8</v>
      </c>
      <c r="FJ127" s="13">
        <v>6</v>
      </c>
      <c r="FK127" s="13">
        <v>3</v>
      </c>
      <c r="FL127" s="13">
        <v>12</v>
      </c>
      <c r="FM127" s="13">
        <v>6</v>
      </c>
      <c r="FN127" s="13">
        <v>10</v>
      </c>
      <c r="FO127" s="13">
        <v>12</v>
      </c>
      <c r="FP127" s="13">
        <v>3</v>
      </c>
      <c r="FQ127" s="13">
        <v>9</v>
      </c>
      <c r="FR127" s="13">
        <v>10</v>
      </c>
      <c r="FS127" s="13">
        <v>11</v>
      </c>
      <c r="FT127" s="13">
        <v>22</v>
      </c>
      <c r="FU127" s="13">
        <v>30</v>
      </c>
      <c r="FV127" s="13">
        <v>29</v>
      </c>
      <c r="FW127" s="13">
        <v>50</v>
      </c>
      <c r="FX127" s="13">
        <v>54</v>
      </c>
      <c r="FY127" s="13">
        <v>52</v>
      </c>
      <c r="FZ127" s="13">
        <v>50</v>
      </c>
      <c r="GA127" s="13">
        <v>70</v>
      </c>
      <c r="GB127" s="13">
        <v>67</v>
      </c>
      <c r="GC127" s="13">
        <v>70</v>
      </c>
      <c r="GD127" s="13">
        <v>75</v>
      </c>
      <c r="GE127" s="13">
        <v>80</v>
      </c>
      <c r="GF127" s="13">
        <v>66</v>
      </c>
      <c r="GG127" s="13">
        <v>83</v>
      </c>
      <c r="GH127" s="13">
        <v>88</v>
      </c>
      <c r="GI127" s="13">
        <v>57</v>
      </c>
      <c r="GJ127" s="13">
        <v>77</v>
      </c>
      <c r="GK127" s="13">
        <v>84</v>
      </c>
      <c r="GL127" s="13">
        <v>79</v>
      </c>
      <c r="GM127" s="13">
        <v>60</v>
      </c>
      <c r="GN127" s="13">
        <v>75</v>
      </c>
      <c r="GO127" s="13">
        <v>72</v>
      </c>
      <c r="GP127" s="13">
        <v>73</v>
      </c>
      <c r="GQ127" s="13">
        <v>78</v>
      </c>
      <c r="GR127" s="13">
        <v>67</v>
      </c>
      <c r="GS127" s="13">
        <v>76</v>
      </c>
      <c r="GT127" s="13">
        <v>65</v>
      </c>
      <c r="GU127" s="13">
        <v>88</v>
      </c>
      <c r="GV127" s="13">
        <v>76</v>
      </c>
      <c r="GW127" s="13">
        <v>56</v>
      </c>
      <c r="GX127" s="13">
        <v>59</v>
      </c>
      <c r="GY127" s="13">
        <v>46</v>
      </c>
      <c r="GZ127" s="13">
        <v>44</v>
      </c>
      <c r="HA127" s="13">
        <v>67</v>
      </c>
      <c r="HB127" s="13">
        <v>63</v>
      </c>
      <c r="HC127" s="13">
        <v>45</v>
      </c>
      <c r="HD127" s="13">
        <v>49</v>
      </c>
      <c r="HE127" s="13">
        <v>44</v>
      </c>
      <c r="HF127" s="13">
        <v>45</v>
      </c>
      <c r="HG127" s="13">
        <v>40</v>
      </c>
      <c r="HH127" s="13">
        <v>43</v>
      </c>
      <c r="HI127" s="13">
        <v>36</v>
      </c>
      <c r="HJ127" s="13">
        <v>45</v>
      </c>
      <c r="HK127" s="13">
        <v>41</v>
      </c>
      <c r="HL127" s="13">
        <v>34</v>
      </c>
      <c r="HM127" s="13">
        <v>28</v>
      </c>
      <c r="HN127" s="13">
        <v>34</v>
      </c>
      <c r="HO127" s="13">
        <v>28</v>
      </c>
      <c r="HP127" s="13">
        <v>18</v>
      </c>
      <c r="HQ127" s="13">
        <v>23</v>
      </c>
      <c r="HR127" s="13">
        <v>20</v>
      </c>
      <c r="HS127" s="13">
        <v>22</v>
      </c>
      <c r="HT127" s="13">
        <v>25</v>
      </c>
      <c r="HU127" s="13">
        <v>22</v>
      </c>
      <c r="HV127" s="13">
        <v>17</v>
      </c>
      <c r="HW127" s="13">
        <v>7</v>
      </c>
      <c r="HX127" s="13">
        <v>15</v>
      </c>
      <c r="HY127" s="13">
        <v>16</v>
      </c>
      <c r="HZ127" s="13">
        <v>10</v>
      </c>
      <c r="IA127" s="13">
        <v>10</v>
      </c>
      <c r="IB127" s="13">
        <v>16</v>
      </c>
      <c r="IC127" s="13">
        <v>14</v>
      </c>
      <c r="ID127" s="13">
        <v>13</v>
      </c>
      <c r="IE127" s="13">
        <v>7</v>
      </c>
      <c r="IF127" s="13">
        <v>16</v>
      </c>
      <c r="IG127" s="13">
        <v>10</v>
      </c>
      <c r="IH127" s="13">
        <v>11</v>
      </c>
      <c r="II127" s="13">
        <v>11</v>
      </c>
      <c r="IJ127" s="13">
        <v>6</v>
      </c>
      <c r="IK127" s="13">
        <v>4</v>
      </c>
      <c r="IL127" s="13">
        <v>5</v>
      </c>
      <c r="IM127" s="13">
        <v>4</v>
      </c>
      <c r="IN127" s="13">
        <v>4</v>
      </c>
      <c r="IO127" s="13">
        <v>3</v>
      </c>
      <c r="IP127" s="13">
        <v>6</v>
      </c>
      <c r="IQ127" s="13">
        <v>1</v>
      </c>
      <c r="IR127" s="13"/>
      <c r="IS127" s="13">
        <v>3</v>
      </c>
      <c r="IT127" s="13"/>
      <c r="IU127" s="13"/>
      <c r="IV127" s="13">
        <v>1</v>
      </c>
      <c r="IW127" s="13"/>
      <c r="IX127" s="13"/>
      <c r="IY127" s="13">
        <v>1</v>
      </c>
      <c r="IZ127" s="13"/>
      <c r="JA127" s="13"/>
      <c r="JB127" s="13"/>
      <c r="JC127" s="13"/>
      <c r="JD127" s="13"/>
      <c r="JE127" s="13"/>
      <c r="JF127" s="60">
        <v>3264</v>
      </c>
      <c r="JG127" s="13">
        <v>3</v>
      </c>
      <c r="JH127" s="13">
        <v>1</v>
      </c>
      <c r="JI127" s="13"/>
      <c r="JJ127" s="13"/>
      <c r="JK127" s="13"/>
      <c r="JL127" s="13">
        <v>1</v>
      </c>
      <c r="JM127" s="13"/>
      <c r="JN127" s="13"/>
      <c r="JO127" s="13"/>
      <c r="JP127" s="13"/>
      <c r="JQ127" s="13"/>
      <c r="JR127" s="13">
        <v>1</v>
      </c>
      <c r="JS127" s="13"/>
      <c r="JT127" s="13"/>
      <c r="JU127" s="13"/>
      <c r="JV127" s="13">
        <v>1</v>
      </c>
      <c r="JW127" s="13">
        <v>2</v>
      </c>
      <c r="JX127" s="13">
        <v>1</v>
      </c>
      <c r="JY127" s="13"/>
      <c r="JZ127" s="13"/>
      <c r="KA127" s="13"/>
      <c r="KB127" s="13"/>
      <c r="KC127" s="13">
        <v>2</v>
      </c>
      <c r="KD127" s="13">
        <v>1</v>
      </c>
      <c r="KE127" s="13">
        <v>2</v>
      </c>
      <c r="KF127" s="13"/>
      <c r="KG127" s="13">
        <v>2</v>
      </c>
      <c r="KH127" s="13">
        <v>1</v>
      </c>
      <c r="KI127" s="13">
        <v>2</v>
      </c>
      <c r="KJ127" s="13"/>
      <c r="KK127" s="13">
        <v>1</v>
      </c>
      <c r="KL127" s="13">
        <v>2</v>
      </c>
      <c r="KM127" s="13"/>
      <c r="KN127" s="13">
        <v>2</v>
      </c>
      <c r="KO127" s="13">
        <v>1</v>
      </c>
      <c r="KP127" s="13">
        <v>1</v>
      </c>
      <c r="KQ127" s="13">
        <v>1</v>
      </c>
      <c r="KR127" s="13"/>
      <c r="KS127" s="13"/>
      <c r="KT127" s="13"/>
      <c r="KU127" s="13"/>
      <c r="KV127" s="13">
        <v>2</v>
      </c>
      <c r="KW127" s="13">
        <v>1</v>
      </c>
      <c r="KX127" s="13"/>
      <c r="KY127" s="13">
        <v>2</v>
      </c>
      <c r="KZ127" s="13">
        <v>1</v>
      </c>
      <c r="LA127" s="13">
        <v>1</v>
      </c>
      <c r="LB127" s="13">
        <v>1</v>
      </c>
      <c r="LC127" s="13"/>
      <c r="LD127" s="13"/>
      <c r="LE127" s="13"/>
      <c r="LF127" s="13"/>
      <c r="LG127" s="13"/>
      <c r="LH127" s="13">
        <v>1</v>
      </c>
      <c r="LI127" s="13"/>
      <c r="LJ127" s="13"/>
      <c r="LK127" s="13"/>
      <c r="LL127" s="13"/>
      <c r="LM127" s="13">
        <v>1</v>
      </c>
      <c r="LN127" s="13"/>
      <c r="LO127" s="13"/>
      <c r="LP127" s="13"/>
      <c r="LQ127" s="13">
        <v>1</v>
      </c>
      <c r="LR127" s="13"/>
      <c r="LS127" s="13"/>
      <c r="LT127" s="13">
        <v>1</v>
      </c>
      <c r="LU127" s="13"/>
      <c r="LV127" s="13"/>
      <c r="LW127" s="13"/>
      <c r="LX127" s="13"/>
      <c r="LY127" s="13">
        <v>1</v>
      </c>
      <c r="LZ127" s="13"/>
      <c r="MA127" s="13">
        <v>1</v>
      </c>
      <c r="MB127" s="13"/>
      <c r="MC127" s="13"/>
      <c r="MD127" s="13"/>
      <c r="ME127" s="13">
        <v>4</v>
      </c>
      <c r="MF127" s="13"/>
      <c r="MG127" s="13">
        <v>1</v>
      </c>
      <c r="MH127" s="13">
        <v>1</v>
      </c>
      <c r="MI127" s="13">
        <v>1</v>
      </c>
      <c r="MJ127" s="13">
        <v>1</v>
      </c>
      <c r="MK127" s="13">
        <v>1</v>
      </c>
      <c r="ML127" s="13"/>
      <c r="MM127" s="13">
        <v>3</v>
      </c>
      <c r="MN127" s="13"/>
      <c r="MO127" s="13">
        <v>1</v>
      </c>
      <c r="MP127" s="13">
        <v>1</v>
      </c>
      <c r="MQ127" s="13">
        <v>1</v>
      </c>
      <c r="MR127" s="13">
        <v>1</v>
      </c>
      <c r="MS127" s="13">
        <v>1</v>
      </c>
      <c r="MT127" s="13">
        <v>1</v>
      </c>
      <c r="MU127" s="13"/>
      <c r="MV127" s="13">
        <v>2</v>
      </c>
      <c r="MW127" s="13">
        <v>3</v>
      </c>
      <c r="MX127" s="13">
        <v>1</v>
      </c>
      <c r="MY127" s="13"/>
      <c r="MZ127" s="13"/>
      <c r="NA127" s="13"/>
      <c r="NB127" s="13"/>
      <c r="NC127" s="13"/>
      <c r="ND127" s="13"/>
      <c r="NE127" s="13">
        <v>1</v>
      </c>
      <c r="NF127" s="13"/>
      <c r="NG127" s="13"/>
      <c r="NH127" s="13"/>
      <c r="NI127" s="13"/>
      <c r="NJ127" s="60">
        <v>67</v>
      </c>
      <c r="NK127" s="13">
        <v>3331</v>
      </c>
      <c r="NL127" s="448"/>
      <c r="NM127" s="448"/>
      <c r="NN127" s="448"/>
    </row>
    <row r="128" spans="1:378">
      <c r="A128" s="8" t="s">
        <v>139</v>
      </c>
      <c r="B128" s="281">
        <f t="shared" si="129"/>
        <v>139</v>
      </c>
      <c r="C128" s="281">
        <f t="shared" si="130"/>
        <v>113</v>
      </c>
      <c r="D128" s="281">
        <f t="shared" si="131"/>
        <v>328</v>
      </c>
      <c r="E128" s="281">
        <f t="shared" si="132"/>
        <v>372</v>
      </c>
      <c r="F128" s="281">
        <f t="shared" si="133"/>
        <v>711</v>
      </c>
      <c r="G128" s="281">
        <f t="shared" si="134"/>
        <v>830</v>
      </c>
      <c r="H128" s="281">
        <f t="shared" si="135"/>
        <v>837</v>
      </c>
      <c r="I128" s="281">
        <f t="shared" si="136"/>
        <v>1006</v>
      </c>
      <c r="J128" s="281">
        <f t="shared" si="137"/>
        <v>706</v>
      </c>
      <c r="K128" s="281">
        <f t="shared" si="138"/>
        <v>825</v>
      </c>
      <c r="L128" s="281">
        <f t="shared" si="139"/>
        <v>548</v>
      </c>
      <c r="M128" s="281">
        <f t="shared" si="140"/>
        <v>680</v>
      </c>
      <c r="N128" s="281">
        <f t="shared" si="141"/>
        <v>407</v>
      </c>
      <c r="O128" s="281">
        <f t="shared" si="142"/>
        <v>408</v>
      </c>
      <c r="P128" s="281">
        <f t="shared" si="143"/>
        <v>226</v>
      </c>
      <c r="Q128" s="281">
        <f t="shared" si="144"/>
        <v>245</v>
      </c>
      <c r="R128" s="281">
        <f t="shared" si="145"/>
        <v>65</v>
      </c>
      <c r="S128" s="281">
        <f t="shared" si="146"/>
        <v>140</v>
      </c>
      <c r="T128" s="281">
        <f t="shared" si="147"/>
        <v>13</v>
      </c>
      <c r="U128" s="281">
        <f t="shared" si="148"/>
        <v>35</v>
      </c>
      <c r="W128" s="16" t="s">
        <v>136</v>
      </c>
      <c r="X128" s="764">
        <f t="shared" si="150"/>
        <v>15</v>
      </c>
      <c r="Y128" s="764">
        <f t="shared" si="151"/>
        <v>11</v>
      </c>
      <c r="Z128" s="764">
        <f t="shared" si="152"/>
        <v>46</v>
      </c>
      <c r="AA128" s="764">
        <f t="shared" si="153"/>
        <v>37</v>
      </c>
      <c r="AB128" s="764">
        <f t="shared" si="154"/>
        <v>157</v>
      </c>
      <c r="AC128" s="764">
        <f t="shared" si="155"/>
        <v>162</v>
      </c>
      <c r="AD128" s="764">
        <f t="shared" si="156"/>
        <v>165</v>
      </c>
      <c r="AE128" s="764">
        <f t="shared" si="157"/>
        <v>202</v>
      </c>
      <c r="AF128" s="764">
        <f t="shared" si="158"/>
        <v>129</v>
      </c>
      <c r="AG128" s="764">
        <f t="shared" si="159"/>
        <v>165</v>
      </c>
      <c r="AH128" s="764">
        <f t="shared" si="160"/>
        <v>97</v>
      </c>
      <c r="AI128" s="764">
        <f t="shared" si="161"/>
        <v>126</v>
      </c>
      <c r="AJ128" s="764">
        <f t="shared" si="162"/>
        <v>54</v>
      </c>
      <c r="AK128" s="764">
        <f t="shared" si="163"/>
        <v>67</v>
      </c>
      <c r="AL128" s="764">
        <f t="shared" si="164"/>
        <v>43</v>
      </c>
      <c r="AM128" s="764">
        <f t="shared" si="165"/>
        <v>42</v>
      </c>
      <c r="AN128" s="764">
        <f t="shared" si="166"/>
        <v>19</v>
      </c>
      <c r="AO128" s="764">
        <f t="shared" si="167"/>
        <v>26</v>
      </c>
      <c r="AP128" s="764">
        <f t="shared" si="168"/>
        <v>6</v>
      </c>
      <c r="AQ128" s="764">
        <f t="shared" si="169"/>
        <v>7</v>
      </c>
      <c r="AR128" s="764">
        <f t="shared" si="149"/>
        <v>37</v>
      </c>
      <c r="AT128" s="16" t="s">
        <v>136</v>
      </c>
      <c r="AU128" s="13"/>
      <c r="AV128" s="13"/>
      <c r="AW128" s="13">
        <v>3</v>
      </c>
      <c r="AX128" s="13"/>
      <c r="AY128" s="13">
        <v>2</v>
      </c>
      <c r="AZ128" s="13"/>
      <c r="BA128" s="13">
        <v>1</v>
      </c>
      <c r="BB128" s="13">
        <v>2</v>
      </c>
      <c r="BC128" s="13">
        <v>1</v>
      </c>
      <c r="BD128" s="13">
        <v>2</v>
      </c>
      <c r="BE128" s="13"/>
      <c r="BF128" s="13"/>
      <c r="BG128" s="13">
        <v>4</v>
      </c>
      <c r="BH128" s="13">
        <v>2</v>
      </c>
      <c r="BI128" s="13">
        <v>1</v>
      </c>
      <c r="BJ128" s="13">
        <v>4</v>
      </c>
      <c r="BK128" s="13">
        <v>5</v>
      </c>
      <c r="BL128" s="13">
        <v>6</v>
      </c>
      <c r="BM128" s="13">
        <v>8</v>
      </c>
      <c r="BN128" s="13">
        <v>7</v>
      </c>
      <c r="BO128" s="13">
        <v>6</v>
      </c>
      <c r="BP128" s="13">
        <v>10</v>
      </c>
      <c r="BQ128" s="13">
        <v>13</v>
      </c>
      <c r="BR128" s="13">
        <v>15</v>
      </c>
      <c r="BS128" s="13">
        <v>15</v>
      </c>
      <c r="BT128" s="13">
        <v>16</v>
      </c>
      <c r="BU128" s="13">
        <v>17</v>
      </c>
      <c r="BV128" s="13">
        <v>20</v>
      </c>
      <c r="BW128" s="13">
        <v>26</v>
      </c>
      <c r="BX128" s="13">
        <v>24</v>
      </c>
      <c r="BY128" s="13">
        <v>20</v>
      </c>
      <c r="BZ128" s="13">
        <v>19</v>
      </c>
      <c r="CA128" s="13">
        <v>16</v>
      </c>
      <c r="CB128" s="13">
        <v>16</v>
      </c>
      <c r="CC128" s="13">
        <v>29</v>
      </c>
      <c r="CD128" s="13">
        <v>22</v>
      </c>
      <c r="CE128" s="13">
        <v>23</v>
      </c>
      <c r="CF128" s="13">
        <v>17</v>
      </c>
      <c r="CG128" s="13">
        <v>20</v>
      </c>
      <c r="CH128" s="13">
        <v>20</v>
      </c>
      <c r="CI128" s="13">
        <v>24</v>
      </c>
      <c r="CJ128" s="13">
        <v>16</v>
      </c>
      <c r="CK128" s="13">
        <v>15</v>
      </c>
      <c r="CL128" s="13">
        <v>25</v>
      </c>
      <c r="CM128" s="13">
        <v>7</v>
      </c>
      <c r="CN128" s="13">
        <v>18</v>
      </c>
      <c r="CO128" s="13">
        <v>15</v>
      </c>
      <c r="CP128" s="13">
        <v>13</v>
      </c>
      <c r="CQ128" s="13">
        <v>19</v>
      </c>
      <c r="CR128" s="13">
        <v>13</v>
      </c>
      <c r="CS128" s="13">
        <v>16</v>
      </c>
      <c r="CT128" s="13">
        <v>10</v>
      </c>
      <c r="CU128" s="13">
        <v>11</v>
      </c>
      <c r="CV128" s="13">
        <v>20</v>
      </c>
      <c r="CW128" s="13">
        <v>15</v>
      </c>
      <c r="CX128" s="13">
        <v>11</v>
      </c>
      <c r="CY128" s="13">
        <v>9</v>
      </c>
      <c r="CZ128" s="13">
        <v>7</v>
      </c>
      <c r="DA128" s="13">
        <v>18</v>
      </c>
      <c r="DB128" s="13">
        <v>9</v>
      </c>
      <c r="DC128" s="13">
        <v>6</v>
      </c>
      <c r="DD128" s="13">
        <v>5</v>
      </c>
      <c r="DE128" s="13">
        <v>5</v>
      </c>
      <c r="DF128" s="13">
        <v>8</v>
      </c>
      <c r="DG128" s="13">
        <v>5</v>
      </c>
      <c r="DH128" s="13">
        <v>8</v>
      </c>
      <c r="DI128" s="13">
        <v>7</v>
      </c>
      <c r="DJ128" s="13">
        <v>9</v>
      </c>
      <c r="DK128" s="13">
        <v>4</v>
      </c>
      <c r="DL128" s="13">
        <v>10</v>
      </c>
      <c r="DM128" s="13">
        <v>3</v>
      </c>
      <c r="DN128" s="13">
        <v>3</v>
      </c>
      <c r="DO128" s="13">
        <v>2</v>
      </c>
      <c r="DP128" s="13">
        <v>10</v>
      </c>
      <c r="DQ128" s="13">
        <v>3</v>
      </c>
      <c r="DR128" s="13">
        <v>7</v>
      </c>
      <c r="DS128" s="13">
        <v>5</v>
      </c>
      <c r="DT128" s="13">
        <v>3</v>
      </c>
      <c r="DU128" s="13">
        <v>2</v>
      </c>
      <c r="DV128" s="13">
        <v>4</v>
      </c>
      <c r="DW128" s="13">
        <v>2</v>
      </c>
      <c r="DX128" s="13">
        <v>3</v>
      </c>
      <c r="DY128" s="13">
        <v>3</v>
      </c>
      <c r="DZ128" s="13">
        <v>4</v>
      </c>
      <c r="EA128" s="13">
        <v>3</v>
      </c>
      <c r="EB128" s="13">
        <v>3</v>
      </c>
      <c r="EC128" s="13">
        <v>4</v>
      </c>
      <c r="ED128" s="13">
        <v>2</v>
      </c>
      <c r="EE128" s="13">
        <v>1</v>
      </c>
      <c r="EF128" s="13">
        <v>1</v>
      </c>
      <c r="EG128" s="13">
        <v>2</v>
      </c>
      <c r="EH128" s="13">
        <v>2</v>
      </c>
      <c r="EI128" s="13">
        <v>1</v>
      </c>
      <c r="EJ128" s="13">
        <v>1</v>
      </c>
      <c r="EK128" s="13"/>
      <c r="EL128" s="13"/>
      <c r="EM128" s="13"/>
      <c r="EN128" s="13"/>
      <c r="EO128" s="13">
        <v>1</v>
      </c>
      <c r="EP128" s="13"/>
      <c r="EQ128" s="13"/>
      <c r="ER128" s="13"/>
      <c r="ES128" s="13"/>
      <c r="ET128" s="13"/>
      <c r="EU128" s="13"/>
      <c r="EV128" s="13"/>
      <c r="EW128" s="13"/>
      <c r="EX128" s="13"/>
      <c r="EY128" s="13"/>
      <c r="EZ128" s="13"/>
      <c r="FA128" s="60">
        <v>845</v>
      </c>
      <c r="FB128" s="13">
        <v>845</v>
      </c>
      <c r="FC128" s="16" t="s">
        <v>136</v>
      </c>
      <c r="FD128" s="13">
        <v>1</v>
      </c>
      <c r="FE128" s="13">
        <v>4</v>
      </c>
      <c r="FF128" s="13">
        <v>3</v>
      </c>
      <c r="FG128" s="13">
        <v>1</v>
      </c>
      <c r="FH128" s="13">
        <v>1</v>
      </c>
      <c r="FI128" s="13">
        <v>3</v>
      </c>
      <c r="FJ128" s="13"/>
      <c r="FK128" s="13"/>
      <c r="FL128" s="13">
        <v>2</v>
      </c>
      <c r="FM128" s="13"/>
      <c r="FN128" s="13">
        <v>2</v>
      </c>
      <c r="FO128" s="13">
        <v>4</v>
      </c>
      <c r="FP128" s="13">
        <v>3</v>
      </c>
      <c r="FQ128" s="13">
        <v>3</v>
      </c>
      <c r="FR128" s="13">
        <v>3</v>
      </c>
      <c r="FS128" s="13">
        <v>4</v>
      </c>
      <c r="FT128" s="13">
        <v>3</v>
      </c>
      <c r="FU128" s="13">
        <v>3</v>
      </c>
      <c r="FV128" s="13">
        <v>14</v>
      </c>
      <c r="FW128" s="13">
        <v>7</v>
      </c>
      <c r="FX128" s="13">
        <v>13</v>
      </c>
      <c r="FY128" s="13">
        <v>12</v>
      </c>
      <c r="FZ128" s="13">
        <v>16</v>
      </c>
      <c r="GA128" s="13">
        <v>11</v>
      </c>
      <c r="GB128" s="13">
        <v>17</v>
      </c>
      <c r="GC128" s="13">
        <v>12</v>
      </c>
      <c r="GD128" s="13">
        <v>14</v>
      </c>
      <c r="GE128" s="13">
        <v>23</v>
      </c>
      <c r="GF128" s="13">
        <v>21</v>
      </c>
      <c r="GG128" s="13">
        <v>18</v>
      </c>
      <c r="GH128" s="13">
        <v>25</v>
      </c>
      <c r="GI128" s="13">
        <v>18</v>
      </c>
      <c r="GJ128" s="13">
        <v>24</v>
      </c>
      <c r="GK128" s="13">
        <v>11</v>
      </c>
      <c r="GL128" s="13">
        <v>19</v>
      </c>
      <c r="GM128" s="13">
        <v>12</v>
      </c>
      <c r="GN128" s="13">
        <v>11</v>
      </c>
      <c r="GO128" s="13">
        <v>13</v>
      </c>
      <c r="GP128" s="13">
        <v>19</v>
      </c>
      <c r="GQ128" s="13">
        <v>13</v>
      </c>
      <c r="GR128" s="13">
        <v>17</v>
      </c>
      <c r="GS128" s="13">
        <v>21</v>
      </c>
      <c r="GT128" s="13">
        <v>11</v>
      </c>
      <c r="GU128" s="13">
        <v>17</v>
      </c>
      <c r="GV128" s="13">
        <v>14</v>
      </c>
      <c r="GW128" s="13">
        <v>12</v>
      </c>
      <c r="GX128" s="13">
        <v>6</v>
      </c>
      <c r="GY128" s="13">
        <v>7</v>
      </c>
      <c r="GZ128" s="13">
        <v>14</v>
      </c>
      <c r="HA128" s="13">
        <v>10</v>
      </c>
      <c r="HB128" s="13">
        <v>16</v>
      </c>
      <c r="HC128" s="13">
        <v>17</v>
      </c>
      <c r="HD128" s="13">
        <v>4</v>
      </c>
      <c r="HE128" s="13">
        <v>15</v>
      </c>
      <c r="HF128" s="13">
        <v>5</v>
      </c>
      <c r="HG128" s="13">
        <v>8</v>
      </c>
      <c r="HH128" s="13">
        <v>9</v>
      </c>
      <c r="HI128" s="13">
        <v>7</v>
      </c>
      <c r="HJ128" s="13">
        <v>8</v>
      </c>
      <c r="HK128" s="13">
        <v>8</v>
      </c>
      <c r="HL128" s="13">
        <v>2</v>
      </c>
      <c r="HM128" s="13">
        <v>2</v>
      </c>
      <c r="HN128" s="13">
        <v>7</v>
      </c>
      <c r="HO128" s="13">
        <v>1</v>
      </c>
      <c r="HP128" s="13">
        <v>4</v>
      </c>
      <c r="HQ128" s="13">
        <v>11</v>
      </c>
      <c r="HR128" s="13">
        <v>7</v>
      </c>
      <c r="HS128" s="13">
        <v>6</v>
      </c>
      <c r="HT128" s="13">
        <v>8</v>
      </c>
      <c r="HU128" s="13">
        <v>6</v>
      </c>
      <c r="HV128" s="13">
        <v>4</v>
      </c>
      <c r="HW128" s="13">
        <v>2</v>
      </c>
      <c r="HX128" s="13">
        <v>8</v>
      </c>
      <c r="HY128" s="13">
        <v>3</v>
      </c>
      <c r="HZ128" s="13">
        <v>9</v>
      </c>
      <c r="IA128" s="13">
        <v>4</v>
      </c>
      <c r="IB128" s="13">
        <v>5</v>
      </c>
      <c r="IC128" s="13">
        <v>1</v>
      </c>
      <c r="ID128" s="13">
        <v>3</v>
      </c>
      <c r="IE128" s="13">
        <v>4</v>
      </c>
      <c r="IF128" s="13">
        <v>3</v>
      </c>
      <c r="IG128" s="13">
        <v>1</v>
      </c>
      <c r="IH128" s="13"/>
      <c r="II128" s="13">
        <v>5</v>
      </c>
      <c r="IJ128" s="13">
        <v>4</v>
      </c>
      <c r="IK128" s="13">
        <v>1</v>
      </c>
      <c r="IL128" s="13">
        <v>1</v>
      </c>
      <c r="IM128" s="13">
        <v>3</v>
      </c>
      <c r="IN128" s="13">
        <v>1</v>
      </c>
      <c r="IO128" s="13"/>
      <c r="IP128" s="13">
        <v>3</v>
      </c>
      <c r="IQ128" s="13"/>
      <c r="IR128" s="13"/>
      <c r="IS128" s="13">
        <v>1</v>
      </c>
      <c r="IT128" s="13">
        <v>1</v>
      </c>
      <c r="IU128" s="13">
        <v>1</v>
      </c>
      <c r="IV128" s="13"/>
      <c r="IW128" s="13"/>
      <c r="IX128" s="13"/>
      <c r="IY128" s="13"/>
      <c r="IZ128" s="13"/>
      <c r="JA128" s="13"/>
      <c r="JB128" s="13"/>
      <c r="JC128" s="13"/>
      <c r="JD128" s="13"/>
      <c r="JE128" s="13"/>
      <c r="JF128" s="60">
        <v>731</v>
      </c>
      <c r="JG128" s="13"/>
      <c r="JH128" s="13">
        <v>1</v>
      </c>
      <c r="JI128" s="13"/>
      <c r="JJ128" s="13"/>
      <c r="JK128" s="13"/>
      <c r="JL128" s="13"/>
      <c r="JM128" s="13"/>
      <c r="JN128" s="13"/>
      <c r="JO128" s="13"/>
      <c r="JP128" s="13"/>
      <c r="JQ128" s="13"/>
      <c r="JR128" s="13">
        <v>1</v>
      </c>
      <c r="JS128" s="13"/>
      <c r="JT128" s="13"/>
      <c r="JU128" s="13"/>
      <c r="JV128" s="13"/>
      <c r="JW128" s="13"/>
      <c r="JX128" s="13"/>
      <c r="JY128" s="13"/>
      <c r="JZ128" s="13"/>
      <c r="KA128" s="13">
        <v>1</v>
      </c>
      <c r="KB128" s="13"/>
      <c r="KC128" s="13"/>
      <c r="KD128" s="13"/>
      <c r="KE128" s="13">
        <v>2</v>
      </c>
      <c r="KF128" s="13"/>
      <c r="KG128" s="13">
        <v>1</v>
      </c>
      <c r="KH128" s="13"/>
      <c r="KI128" s="13"/>
      <c r="KJ128" s="13">
        <v>1</v>
      </c>
      <c r="KK128" s="13"/>
      <c r="KL128" s="13">
        <v>3</v>
      </c>
      <c r="KM128" s="13"/>
      <c r="KN128" s="13">
        <v>2</v>
      </c>
      <c r="KO128" s="13"/>
      <c r="KP128" s="13"/>
      <c r="KQ128" s="13"/>
      <c r="KR128" s="13">
        <v>1</v>
      </c>
      <c r="KS128" s="13"/>
      <c r="KT128" s="13"/>
      <c r="KU128" s="13"/>
      <c r="KV128" s="13"/>
      <c r="KW128" s="13"/>
      <c r="KX128" s="13">
        <v>1</v>
      </c>
      <c r="KY128" s="13"/>
      <c r="KZ128" s="13"/>
      <c r="LA128" s="13"/>
      <c r="LB128" s="13">
        <v>1</v>
      </c>
      <c r="LC128" s="13"/>
      <c r="LD128" s="13">
        <v>1</v>
      </c>
      <c r="LE128" s="13">
        <v>1</v>
      </c>
      <c r="LF128" s="13"/>
      <c r="LG128" s="13"/>
      <c r="LH128" s="13"/>
      <c r="LI128" s="13"/>
      <c r="LJ128" s="13"/>
      <c r="LK128" s="13">
        <v>1</v>
      </c>
      <c r="LL128" s="13">
        <v>1</v>
      </c>
      <c r="LM128" s="13"/>
      <c r="LN128" s="13">
        <v>1</v>
      </c>
      <c r="LO128" s="13"/>
      <c r="LP128" s="13"/>
      <c r="LQ128" s="13"/>
      <c r="LR128" s="13"/>
      <c r="LS128" s="13">
        <v>1</v>
      </c>
      <c r="LT128" s="13"/>
      <c r="LU128" s="13"/>
      <c r="LV128" s="13">
        <v>1</v>
      </c>
      <c r="LW128" s="13">
        <v>1</v>
      </c>
      <c r="LX128" s="13"/>
      <c r="LY128" s="13">
        <v>3</v>
      </c>
      <c r="LZ128" s="13"/>
      <c r="MA128" s="13">
        <v>1</v>
      </c>
      <c r="MB128" s="13">
        <v>1</v>
      </c>
      <c r="MC128" s="13"/>
      <c r="MD128" s="13"/>
      <c r="ME128" s="13"/>
      <c r="MF128" s="13">
        <v>1</v>
      </c>
      <c r="MG128" s="13"/>
      <c r="MH128" s="13"/>
      <c r="MI128" s="13">
        <v>1</v>
      </c>
      <c r="MJ128" s="13">
        <v>1</v>
      </c>
      <c r="MK128" s="13"/>
      <c r="ML128" s="13">
        <v>1</v>
      </c>
      <c r="MM128" s="13"/>
      <c r="MN128" s="13"/>
      <c r="MO128" s="13">
        <v>1</v>
      </c>
      <c r="MP128" s="13"/>
      <c r="MQ128" s="13"/>
      <c r="MR128" s="13">
        <v>1</v>
      </c>
      <c r="MS128" s="13">
        <v>1</v>
      </c>
      <c r="MT128" s="13">
        <v>1</v>
      </c>
      <c r="MU128" s="13">
        <v>1</v>
      </c>
      <c r="MV128" s="13"/>
      <c r="MW128" s="13"/>
      <c r="MX128" s="13"/>
      <c r="MY128" s="13"/>
      <c r="MZ128" s="13"/>
      <c r="NA128" s="13"/>
      <c r="NB128" s="13"/>
      <c r="NC128" s="13"/>
      <c r="ND128" s="13"/>
      <c r="NE128" s="13"/>
      <c r="NF128" s="13"/>
      <c r="NG128" s="13"/>
      <c r="NH128" s="13"/>
      <c r="NI128" s="13"/>
      <c r="NJ128" s="60">
        <v>37</v>
      </c>
      <c r="NK128" s="13">
        <v>768</v>
      </c>
      <c r="NL128" s="448"/>
      <c r="NM128" s="448"/>
      <c r="NN128" s="448"/>
    </row>
    <row r="129" spans="1:378">
      <c r="A129" s="8" t="s">
        <v>140</v>
      </c>
      <c r="B129" s="281">
        <f t="shared" si="129"/>
        <v>1</v>
      </c>
      <c r="C129" s="281">
        <f t="shared" si="130"/>
        <v>1</v>
      </c>
      <c r="D129" s="281">
        <f t="shared" si="131"/>
        <v>6</v>
      </c>
      <c r="E129" s="281">
        <f t="shared" si="132"/>
        <v>5</v>
      </c>
      <c r="F129" s="281">
        <f t="shared" si="133"/>
        <v>19</v>
      </c>
      <c r="G129" s="281">
        <f t="shared" si="134"/>
        <v>21</v>
      </c>
      <c r="H129" s="281">
        <f t="shared" si="135"/>
        <v>20</v>
      </c>
      <c r="I129" s="281">
        <f t="shared" si="136"/>
        <v>24</v>
      </c>
      <c r="J129" s="281">
        <f t="shared" si="137"/>
        <v>18</v>
      </c>
      <c r="K129" s="281">
        <f t="shared" si="138"/>
        <v>14</v>
      </c>
      <c r="L129" s="281">
        <f t="shared" si="139"/>
        <v>14</v>
      </c>
      <c r="M129" s="281">
        <f t="shared" si="140"/>
        <v>10</v>
      </c>
      <c r="N129" s="281">
        <f t="shared" si="141"/>
        <v>14</v>
      </c>
      <c r="O129" s="281">
        <f t="shared" si="142"/>
        <v>6</v>
      </c>
      <c r="P129" s="281">
        <f t="shared" si="143"/>
        <v>3</v>
      </c>
      <c r="Q129" s="281">
        <f t="shared" si="144"/>
        <v>6</v>
      </c>
      <c r="R129" s="281">
        <f t="shared" si="145"/>
        <v>1</v>
      </c>
      <c r="S129" s="281">
        <f t="shared" si="146"/>
        <v>5</v>
      </c>
      <c r="T129" s="281">
        <f t="shared" si="147"/>
        <v>1</v>
      </c>
      <c r="U129" s="281">
        <f t="shared" si="148"/>
        <v>2</v>
      </c>
      <c r="W129" s="16" t="s">
        <v>212</v>
      </c>
      <c r="X129" s="764">
        <f t="shared" si="150"/>
        <v>36</v>
      </c>
      <c r="Y129" s="764">
        <f t="shared" si="151"/>
        <v>36</v>
      </c>
      <c r="Z129" s="764">
        <f t="shared" si="152"/>
        <v>72</v>
      </c>
      <c r="AA129" s="764">
        <f t="shared" si="153"/>
        <v>77</v>
      </c>
      <c r="AB129" s="764">
        <f t="shared" si="154"/>
        <v>154</v>
      </c>
      <c r="AC129" s="764">
        <f t="shared" si="155"/>
        <v>183</v>
      </c>
      <c r="AD129" s="764">
        <f t="shared" si="156"/>
        <v>149</v>
      </c>
      <c r="AE129" s="764">
        <f t="shared" si="157"/>
        <v>175</v>
      </c>
      <c r="AF129" s="764">
        <f t="shared" si="158"/>
        <v>121</v>
      </c>
      <c r="AG129" s="764">
        <f t="shared" si="159"/>
        <v>191</v>
      </c>
      <c r="AH129" s="764">
        <f t="shared" si="160"/>
        <v>112</v>
      </c>
      <c r="AI129" s="764">
        <f t="shared" si="161"/>
        <v>122</v>
      </c>
      <c r="AJ129" s="764">
        <f t="shared" si="162"/>
        <v>78</v>
      </c>
      <c r="AK129" s="764">
        <f t="shared" si="163"/>
        <v>85</v>
      </c>
      <c r="AL129" s="764">
        <f t="shared" si="164"/>
        <v>58</v>
      </c>
      <c r="AM129" s="764">
        <f t="shared" si="165"/>
        <v>63</v>
      </c>
      <c r="AN129" s="764">
        <f t="shared" si="166"/>
        <v>18</v>
      </c>
      <c r="AO129" s="764">
        <f t="shared" si="167"/>
        <v>22</v>
      </c>
      <c r="AP129" s="764">
        <f t="shared" si="168"/>
        <v>4</v>
      </c>
      <c r="AQ129" s="764">
        <f t="shared" si="169"/>
        <v>7</v>
      </c>
      <c r="AR129" s="764">
        <f t="shared" si="149"/>
        <v>27</v>
      </c>
      <c r="AT129" s="16" t="s">
        <v>212</v>
      </c>
      <c r="AU129" s="13">
        <v>1</v>
      </c>
      <c r="AV129" s="13">
        <v>2</v>
      </c>
      <c r="AW129" s="13">
        <v>2</v>
      </c>
      <c r="AX129" s="13">
        <v>8</v>
      </c>
      <c r="AY129" s="13">
        <v>6</v>
      </c>
      <c r="AZ129" s="13">
        <v>2</v>
      </c>
      <c r="BA129" s="13">
        <v>2</v>
      </c>
      <c r="BB129" s="13">
        <v>4</v>
      </c>
      <c r="BC129" s="13">
        <v>5</v>
      </c>
      <c r="BD129" s="13">
        <v>4</v>
      </c>
      <c r="BE129" s="13">
        <v>1</v>
      </c>
      <c r="BF129" s="13">
        <v>3</v>
      </c>
      <c r="BG129" s="13">
        <v>4</v>
      </c>
      <c r="BH129" s="13">
        <v>8</v>
      </c>
      <c r="BI129" s="13">
        <v>12</v>
      </c>
      <c r="BJ129" s="13">
        <v>10</v>
      </c>
      <c r="BK129" s="13">
        <v>9</v>
      </c>
      <c r="BL129" s="13">
        <v>9</v>
      </c>
      <c r="BM129" s="13">
        <v>10</v>
      </c>
      <c r="BN129" s="13">
        <v>11</v>
      </c>
      <c r="BO129" s="13">
        <v>15</v>
      </c>
      <c r="BP129" s="13">
        <v>25</v>
      </c>
      <c r="BQ129" s="13">
        <v>16</v>
      </c>
      <c r="BR129" s="13">
        <v>21</v>
      </c>
      <c r="BS129" s="13">
        <v>17</v>
      </c>
      <c r="BT129" s="13">
        <v>19</v>
      </c>
      <c r="BU129" s="13">
        <v>16</v>
      </c>
      <c r="BV129" s="13">
        <v>17</v>
      </c>
      <c r="BW129" s="13">
        <v>21</v>
      </c>
      <c r="BX129" s="13">
        <v>16</v>
      </c>
      <c r="BY129" s="13">
        <v>12</v>
      </c>
      <c r="BZ129" s="13">
        <v>16</v>
      </c>
      <c r="CA129" s="13">
        <v>23</v>
      </c>
      <c r="CB129" s="13">
        <v>18</v>
      </c>
      <c r="CC129" s="13">
        <v>19</v>
      </c>
      <c r="CD129" s="13">
        <v>13</v>
      </c>
      <c r="CE129" s="13">
        <v>15</v>
      </c>
      <c r="CF129" s="13">
        <v>19</v>
      </c>
      <c r="CG129" s="13">
        <v>26</v>
      </c>
      <c r="CH129" s="13">
        <v>14</v>
      </c>
      <c r="CI129" s="13">
        <v>19</v>
      </c>
      <c r="CJ129" s="13">
        <v>15</v>
      </c>
      <c r="CK129" s="13">
        <v>12</v>
      </c>
      <c r="CL129" s="13">
        <v>17</v>
      </c>
      <c r="CM129" s="13">
        <v>26</v>
      </c>
      <c r="CN129" s="13">
        <v>24</v>
      </c>
      <c r="CO129" s="13">
        <v>25</v>
      </c>
      <c r="CP129" s="13">
        <v>18</v>
      </c>
      <c r="CQ129" s="13">
        <v>17</v>
      </c>
      <c r="CR129" s="13">
        <v>18</v>
      </c>
      <c r="CS129" s="13">
        <v>15</v>
      </c>
      <c r="CT129" s="13">
        <v>8</v>
      </c>
      <c r="CU129" s="13">
        <v>15</v>
      </c>
      <c r="CV129" s="13">
        <v>11</v>
      </c>
      <c r="CW129" s="13">
        <v>16</v>
      </c>
      <c r="CX129" s="13">
        <v>10</v>
      </c>
      <c r="CY129" s="13">
        <v>13</v>
      </c>
      <c r="CZ129" s="13">
        <v>18</v>
      </c>
      <c r="DA129" s="13">
        <v>10</v>
      </c>
      <c r="DB129" s="13">
        <v>6</v>
      </c>
      <c r="DC129" s="13">
        <v>9</v>
      </c>
      <c r="DD129" s="13">
        <v>10</v>
      </c>
      <c r="DE129" s="13">
        <v>11</v>
      </c>
      <c r="DF129" s="13">
        <v>5</v>
      </c>
      <c r="DG129" s="13">
        <v>9</v>
      </c>
      <c r="DH129" s="13">
        <v>8</v>
      </c>
      <c r="DI129" s="13">
        <v>11</v>
      </c>
      <c r="DJ129" s="13">
        <v>7</v>
      </c>
      <c r="DK129" s="13">
        <v>6</v>
      </c>
      <c r="DL129" s="13">
        <v>9</v>
      </c>
      <c r="DM129" s="13">
        <v>6</v>
      </c>
      <c r="DN129" s="13">
        <v>13</v>
      </c>
      <c r="DO129" s="13">
        <v>5</v>
      </c>
      <c r="DP129" s="13">
        <v>9</v>
      </c>
      <c r="DQ129" s="13">
        <v>6</v>
      </c>
      <c r="DR129" s="13">
        <v>11</v>
      </c>
      <c r="DS129" s="13">
        <v>3</v>
      </c>
      <c r="DT129" s="13">
        <v>3</v>
      </c>
      <c r="DU129" s="13">
        <v>4</v>
      </c>
      <c r="DV129" s="13">
        <v>3</v>
      </c>
      <c r="DW129" s="13">
        <v>3</v>
      </c>
      <c r="DX129" s="13">
        <v>2</v>
      </c>
      <c r="DY129" s="13">
        <v>5</v>
      </c>
      <c r="DZ129" s="13">
        <v>2</v>
      </c>
      <c r="EA129" s="13">
        <v>5</v>
      </c>
      <c r="EB129" s="13">
        <v>3</v>
      </c>
      <c r="EC129" s="13"/>
      <c r="ED129" s="13"/>
      <c r="EE129" s="13">
        <v>2</v>
      </c>
      <c r="EF129" s="13"/>
      <c r="EG129" s="13">
        <v>2</v>
      </c>
      <c r="EH129" s="13"/>
      <c r="EI129" s="13">
        <v>2</v>
      </c>
      <c r="EJ129" s="13">
        <v>1</v>
      </c>
      <c r="EK129" s="13"/>
      <c r="EL129" s="13"/>
      <c r="EM129" s="13">
        <v>1</v>
      </c>
      <c r="EN129" s="13"/>
      <c r="EO129" s="13">
        <v>1</v>
      </c>
      <c r="EP129" s="13"/>
      <c r="EQ129" s="13"/>
      <c r="ER129" s="13"/>
      <c r="ES129" s="13"/>
      <c r="ET129" s="13"/>
      <c r="EU129" s="13"/>
      <c r="EV129" s="13"/>
      <c r="EW129" s="13"/>
      <c r="EX129" s="13"/>
      <c r="EY129" s="13"/>
      <c r="EZ129" s="13"/>
      <c r="FA129" s="60">
        <v>961</v>
      </c>
      <c r="FB129" s="13">
        <v>961</v>
      </c>
      <c r="FC129" s="16" t="s">
        <v>212</v>
      </c>
      <c r="FD129" s="13">
        <v>2</v>
      </c>
      <c r="FE129" s="13">
        <v>5</v>
      </c>
      <c r="FF129" s="13">
        <v>7</v>
      </c>
      <c r="FG129" s="13">
        <v>5</v>
      </c>
      <c r="FH129" s="13">
        <v>2</v>
      </c>
      <c r="FI129" s="13">
        <v>2</v>
      </c>
      <c r="FJ129" s="13">
        <v>3</v>
      </c>
      <c r="FK129" s="13">
        <v>4</v>
      </c>
      <c r="FL129" s="13">
        <v>6</v>
      </c>
      <c r="FM129" s="13"/>
      <c r="FN129" s="13">
        <v>2</v>
      </c>
      <c r="FO129" s="13">
        <v>4</v>
      </c>
      <c r="FP129" s="13">
        <v>7</v>
      </c>
      <c r="FQ129" s="13">
        <v>5</v>
      </c>
      <c r="FR129" s="13">
        <v>7</v>
      </c>
      <c r="FS129" s="13">
        <v>5</v>
      </c>
      <c r="FT129" s="13">
        <v>11</v>
      </c>
      <c r="FU129" s="13">
        <v>9</v>
      </c>
      <c r="FV129" s="13">
        <v>9</v>
      </c>
      <c r="FW129" s="13">
        <v>13</v>
      </c>
      <c r="FX129" s="13">
        <v>22</v>
      </c>
      <c r="FY129" s="13">
        <v>15</v>
      </c>
      <c r="FZ129" s="13">
        <v>18</v>
      </c>
      <c r="GA129" s="13">
        <v>10</v>
      </c>
      <c r="GB129" s="13">
        <v>18</v>
      </c>
      <c r="GC129" s="13">
        <v>14</v>
      </c>
      <c r="GD129" s="13">
        <v>11</v>
      </c>
      <c r="GE129" s="13">
        <v>13</v>
      </c>
      <c r="GF129" s="13">
        <v>19</v>
      </c>
      <c r="GG129" s="13">
        <v>14</v>
      </c>
      <c r="GH129" s="13">
        <v>16</v>
      </c>
      <c r="GI129" s="13">
        <v>14</v>
      </c>
      <c r="GJ129" s="13">
        <v>17</v>
      </c>
      <c r="GK129" s="13">
        <v>10</v>
      </c>
      <c r="GL129" s="13">
        <v>18</v>
      </c>
      <c r="GM129" s="13">
        <v>16</v>
      </c>
      <c r="GN129" s="13">
        <v>10</v>
      </c>
      <c r="GO129" s="13">
        <v>22</v>
      </c>
      <c r="GP129" s="13">
        <v>12</v>
      </c>
      <c r="GQ129" s="13">
        <v>14</v>
      </c>
      <c r="GR129" s="13">
        <v>17</v>
      </c>
      <c r="GS129" s="13">
        <v>15</v>
      </c>
      <c r="GT129" s="13">
        <v>13</v>
      </c>
      <c r="GU129" s="13">
        <v>10</v>
      </c>
      <c r="GV129" s="13">
        <v>12</v>
      </c>
      <c r="GW129" s="13">
        <v>4</v>
      </c>
      <c r="GX129" s="13">
        <v>12</v>
      </c>
      <c r="GY129" s="13">
        <v>7</v>
      </c>
      <c r="GZ129" s="13">
        <v>12</v>
      </c>
      <c r="HA129" s="13">
        <v>19</v>
      </c>
      <c r="HB129" s="13">
        <v>13</v>
      </c>
      <c r="HC129" s="13">
        <v>11</v>
      </c>
      <c r="HD129" s="13">
        <v>13</v>
      </c>
      <c r="HE129" s="13">
        <v>12</v>
      </c>
      <c r="HF129" s="13">
        <v>12</v>
      </c>
      <c r="HG129" s="13">
        <v>10</v>
      </c>
      <c r="HH129" s="13">
        <v>18</v>
      </c>
      <c r="HI129" s="13">
        <v>8</v>
      </c>
      <c r="HJ129" s="13">
        <v>5</v>
      </c>
      <c r="HK129" s="13">
        <v>10</v>
      </c>
      <c r="HL129" s="13">
        <v>6</v>
      </c>
      <c r="HM129" s="13">
        <v>12</v>
      </c>
      <c r="HN129" s="13">
        <v>9</v>
      </c>
      <c r="HO129" s="13">
        <v>11</v>
      </c>
      <c r="HP129" s="13">
        <v>7</v>
      </c>
      <c r="HQ129" s="13">
        <v>7</v>
      </c>
      <c r="HR129" s="13">
        <v>8</v>
      </c>
      <c r="HS129" s="13">
        <v>5</v>
      </c>
      <c r="HT129" s="13">
        <v>6</v>
      </c>
      <c r="HU129" s="13">
        <v>7</v>
      </c>
      <c r="HV129" s="13">
        <v>8</v>
      </c>
      <c r="HW129" s="13">
        <v>4</v>
      </c>
      <c r="HX129" s="13">
        <v>5</v>
      </c>
      <c r="HY129" s="13">
        <v>8</v>
      </c>
      <c r="HZ129" s="13">
        <v>5</v>
      </c>
      <c r="IA129" s="13">
        <v>7</v>
      </c>
      <c r="IB129" s="13">
        <v>5</v>
      </c>
      <c r="IC129" s="13">
        <v>5</v>
      </c>
      <c r="ID129" s="13">
        <v>4</v>
      </c>
      <c r="IE129" s="13">
        <v>7</v>
      </c>
      <c r="IF129" s="13">
        <v>2</v>
      </c>
      <c r="IG129" s="13">
        <v>2</v>
      </c>
      <c r="IH129" s="13">
        <v>2</v>
      </c>
      <c r="II129" s="13">
        <v>2</v>
      </c>
      <c r="IJ129" s="13">
        <v>2</v>
      </c>
      <c r="IK129" s="13">
        <v>3</v>
      </c>
      <c r="IL129" s="13">
        <v>2</v>
      </c>
      <c r="IM129" s="13">
        <v>2</v>
      </c>
      <c r="IN129" s="13">
        <v>1</v>
      </c>
      <c r="IO129" s="13"/>
      <c r="IP129" s="13">
        <v>2</v>
      </c>
      <c r="IQ129" s="13">
        <v>1</v>
      </c>
      <c r="IR129" s="13"/>
      <c r="IS129" s="13"/>
      <c r="IT129" s="13"/>
      <c r="IU129" s="13"/>
      <c r="IV129" s="13"/>
      <c r="IW129" s="13"/>
      <c r="IX129" s="13">
        <v>1</v>
      </c>
      <c r="IY129" s="13"/>
      <c r="IZ129" s="13"/>
      <c r="JA129" s="13"/>
      <c r="JB129" s="13"/>
      <c r="JC129" s="13"/>
      <c r="JD129" s="13"/>
      <c r="JE129" s="13"/>
      <c r="JF129" s="60">
        <v>802</v>
      </c>
      <c r="JG129" s="13">
        <v>1</v>
      </c>
      <c r="JH129" s="13"/>
      <c r="JI129" s="13"/>
      <c r="JJ129" s="13"/>
      <c r="JK129" s="13"/>
      <c r="JL129" s="13"/>
      <c r="JM129" s="13"/>
      <c r="JN129" s="13"/>
      <c r="JO129" s="13"/>
      <c r="JP129" s="13"/>
      <c r="JQ129" s="13">
        <v>1</v>
      </c>
      <c r="JR129" s="13">
        <v>2</v>
      </c>
      <c r="JS129" s="13">
        <v>2</v>
      </c>
      <c r="JT129" s="13"/>
      <c r="JU129" s="13"/>
      <c r="JV129" s="13"/>
      <c r="JW129" s="13"/>
      <c r="JX129" s="13">
        <v>2</v>
      </c>
      <c r="JY129" s="13">
        <v>1</v>
      </c>
      <c r="JZ129" s="13"/>
      <c r="KA129" s="13">
        <v>1</v>
      </c>
      <c r="KB129" s="13">
        <v>1</v>
      </c>
      <c r="KC129" s="13"/>
      <c r="KD129" s="13">
        <v>1</v>
      </c>
      <c r="KE129" s="13"/>
      <c r="KF129" s="13"/>
      <c r="KG129" s="13"/>
      <c r="KH129" s="13"/>
      <c r="KI129" s="13"/>
      <c r="KJ129" s="13"/>
      <c r="KK129" s="13"/>
      <c r="KL129" s="13"/>
      <c r="KM129" s="13"/>
      <c r="KN129" s="13"/>
      <c r="KO129" s="13"/>
      <c r="KP129" s="13"/>
      <c r="KQ129" s="13"/>
      <c r="KR129" s="13">
        <v>1</v>
      </c>
      <c r="KS129" s="13"/>
      <c r="KT129" s="13"/>
      <c r="KU129" s="13"/>
      <c r="KV129" s="13">
        <v>2</v>
      </c>
      <c r="KW129" s="13"/>
      <c r="KX129" s="13"/>
      <c r="KY129" s="13"/>
      <c r="KZ129" s="13"/>
      <c r="LA129" s="13"/>
      <c r="LB129" s="13">
        <v>1</v>
      </c>
      <c r="LC129" s="13"/>
      <c r="LD129" s="13">
        <v>1</v>
      </c>
      <c r="LE129" s="13"/>
      <c r="LF129" s="13"/>
      <c r="LG129" s="13"/>
      <c r="LH129" s="13"/>
      <c r="LI129" s="13"/>
      <c r="LJ129" s="13"/>
      <c r="LK129" s="13"/>
      <c r="LL129" s="13"/>
      <c r="LM129" s="13"/>
      <c r="LN129" s="13"/>
      <c r="LO129" s="13"/>
      <c r="LP129" s="13"/>
      <c r="LQ129" s="13"/>
      <c r="LR129" s="13"/>
      <c r="LS129" s="13"/>
      <c r="LT129" s="13"/>
      <c r="LU129" s="13">
        <v>1</v>
      </c>
      <c r="LV129" s="13"/>
      <c r="LW129" s="13"/>
      <c r="LX129" s="13"/>
      <c r="LY129" s="13">
        <v>1</v>
      </c>
      <c r="LZ129" s="13">
        <v>1</v>
      </c>
      <c r="MA129" s="13"/>
      <c r="MB129" s="13"/>
      <c r="MC129" s="13"/>
      <c r="MD129" s="13">
        <v>2</v>
      </c>
      <c r="ME129" s="13"/>
      <c r="MF129" s="13"/>
      <c r="MG129" s="13"/>
      <c r="MH129" s="13"/>
      <c r="MI129" s="13">
        <v>1</v>
      </c>
      <c r="MJ129" s="13">
        <v>1</v>
      </c>
      <c r="MK129" s="13"/>
      <c r="ML129" s="13"/>
      <c r="MM129" s="13">
        <v>1</v>
      </c>
      <c r="MN129" s="13"/>
      <c r="MO129" s="13"/>
      <c r="MP129" s="13">
        <v>1</v>
      </c>
      <c r="MQ129" s="13"/>
      <c r="MR129" s="13"/>
      <c r="MS129" s="13"/>
      <c r="MT129" s="13"/>
      <c r="MU129" s="13"/>
      <c r="MV129" s="13">
        <v>1</v>
      </c>
      <c r="MW129" s="13"/>
      <c r="MX129" s="13"/>
      <c r="MY129" s="13"/>
      <c r="MZ129" s="13"/>
      <c r="NA129" s="13"/>
      <c r="NB129" s="13"/>
      <c r="NC129" s="13"/>
      <c r="ND129" s="13"/>
      <c r="NE129" s="13"/>
      <c r="NF129" s="13"/>
      <c r="NG129" s="13"/>
      <c r="NH129" s="13"/>
      <c r="NI129" s="13"/>
      <c r="NJ129" s="60">
        <v>27</v>
      </c>
      <c r="NK129" s="13">
        <v>829</v>
      </c>
      <c r="NL129" s="448"/>
      <c r="NM129" s="448"/>
      <c r="NN129" s="448"/>
    </row>
    <row r="130" spans="1:378">
      <c r="A130" s="9" t="s">
        <v>141</v>
      </c>
      <c r="B130" s="281">
        <f t="shared" ref="B130:B161" si="170">VLOOKUP($A130,$W:$AQ,2,FALSE)</f>
        <v>267</v>
      </c>
      <c r="C130" s="281">
        <f t="shared" ref="C130:C161" si="171">VLOOKUP($A130,$W:$AQ,3,FALSE)</f>
        <v>243</v>
      </c>
      <c r="D130" s="281">
        <f t="shared" ref="D130:D161" si="172">VLOOKUP($A130,$W:$AQ,4,FALSE)</f>
        <v>1387</v>
      </c>
      <c r="E130" s="281">
        <f t="shared" ref="E130:E161" si="173">VLOOKUP($A130,$W:$AQ,5,FALSE)</f>
        <v>1504</v>
      </c>
      <c r="F130" s="281">
        <f t="shared" ref="F130:F161" si="174">VLOOKUP($A130,$W:$AQ,6,FALSE)</f>
        <v>3803</v>
      </c>
      <c r="G130" s="281">
        <f t="shared" ref="G130:G161" si="175">VLOOKUP($A130,$W:$AQ,7,FALSE)</f>
        <v>3650</v>
      </c>
      <c r="H130" s="281">
        <f t="shared" ref="H130:H161" si="176">VLOOKUP($A130,$W:$AQ,8,FALSE)</f>
        <v>3392</v>
      </c>
      <c r="I130" s="281">
        <f t="shared" ref="I130:I161" si="177">VLOOKUP($A130,$W:$AQ,9,FALSE)</f>
        <v>3042</v>
      </c>
      <c r="J130" s="281">
        <f t="shared" ref="J130:J161" si="178">VLOOKUP($A130,$W:$AQ,10,FALSE)</f>
        <v>2749</v>
      </c>
      <c r="K130" s="281">
        <f t="shared" ref="K130:K161" si="179">VLOOKUP($A130,$W:$AQ,11,FALSE)</f>
        <v>2695</v>
      </c>
      <c r="L130" s="281">
        <f t="shared" ref="L130:L161" si="180">VLOOKUP($A130,$W:$AQ,12,FALSE)</f>
        <v>1875</v>
      </c>
      <c r="M130" s="281">
        <f t="shared" ref="M130:M161" si="181">VLOOKUP($A130,$W:$AQ,13,FALSE)</f>
        <v>1805</v>
      </c>
      <c r="N130" s="281">
        <f t="shared" ref="N130:N161" si="182">VLOOKUP($A130,$W:$AQ,14,FALSE)</f>
        <v>926</v>
      </c>
      <c r="O130" s="281">
        <f t="shared" ref="O130:O161" si="183">VLOOKUP($A130,$W:$AQ,15,FALSE)</f>
        <v>872</v>
      </c>
      <c r="P130" s="281">
        <f t="shared" ref="P130:P161" si="184">VLOOKUP($A130,$W:$AQ,16,FALSE)</f>
        <v>376</v>
      </c>
      <c r="Q130" s="281">
        <f t="shared" ref="Q130:Q161" si="185">VLOOKUP($A130,$W:$AQ,17,FALSE)</f>
        <v>392</v>
      </c>
      <c r="R130" s="281">
        <f t="shared" ref="R130:R161" si="186">VLOOKUP($A130,$W:$AQ,18,FALSE)</f>
        <v>105</v>
      </c>
      <c r="S130" s="281">
        <f t="shared" ref="S130:S161" si="187">VLOOKUP($A130,$W:$AQ,19,FALSE)</f>
        <v>160</v>
      </c>
      <c r="T130" s="281">
        <f t="shared" ref="T130:T161" si="188">VLOOKUP($A130,$W:$AQ,20,FALSE)</f>
        <v>18</v>
      </c>
      <c r="U130" s="281">
        <f t="shared" ref="U130:U161" si="189">VLOOKUP($A130,$W:$AQ,21,FALSE)</f>
        <v>52</v>
      </c>
      <c r="W130" s="16" t="s">
        <v>138</v>
      </c>
      <c r="X130" s="764">
        <f t="shared" si="150"/>
        <v>8</v>
      </c>
      <c r="Y130" s="764">
        <f t="shared" si="151"/>
        <v>7</v>
      </c>
      <c r="Z130" s="764">
        <f t="shared" si="152"/>
        <v>14</v>
      </c>
      <c r="AA130" s="764">
        <f t="shared" si="153"/>
        <v>17</v>
      </c>
      <c r="AB130" s="764">
        <f t="shared" si="154"/>
        <v>39</v>
      </c>
      <c r="AC130" s="764">
        <f t="shared" si="155"/>
        <v>30</v>
      </c>
      <c r="AD130" s="764">
        <f t="shared" si="156"/>
        <v>21</v>
      </c>
      <c r="AE130" s="764">
        <f t="shared" si="157"/>
        <v>41</v>
      </c>
      <c r="AF130" s="764">
        <f t="shared" si="158"/>
        <v>28</v>
      </c>
      <c r="AG130" s="764">
        <f t="shared" si="159"/>
        <v>39</v>
      </c>
      <c r="AH130" s="764">
        <f t="shared" si="160"/>
        <v>18</v>
      </c>
      <c r="AI130" s="764">
        <f t="shared" si="161"/>
        <v>29</v>
      </c>
      <c r="AJ130" s="764">
        <f t="shared" si="162"/>
        <v>9</v>
      </c>
      <c r="AK130" s="764">
        <f t="shared" si="163"/>
        <v>8</v>
      </c>
      <c r="AL130" s="764">
        <f t="shared" si="164"/>
        <v>7</v>
      </c>
      <c r="AM130" s="764">
        <f t="shared" si="165"/>
        <v>10</v>
      </c>
      <c r="AN130" s="764">
        <f t="shared" si="166"/>
        <v>3</v>
      </c>
      <c r="AO130" s="764">
        <f t="shared" si="167"/>
        <v>7</v>
      </c>
      <c r="AP130" s="764">
        <f t="shared" si="168"/>
        <v>0</v>
      </c>
      <c r="AQ130" s="764">
        <f t="shared" si="169"/>
        <v>0</v>
      </c>
      <c r="AR130" s="764">
        <f t="shared" si="149"/>
        <v>5</v>
      </c>
      <c r="AT130" s="16" t="s">
        <v>138</v>
      </c>
      <c r="AU130" s="13"/>
      <c r="AV130" s="13">
        <v>1</v>
      </c>
      <c r="AW130" s="13">
        <v>1</v>
      </c>
      <c r="AX130" s="13"/>
      <c r="AY130" s="13">
        <v>1</v>
      </c>
      <c r="AZ130" s="13">
        <v>1</v>
      </c>
      <c r="BA130" s="13"/>
      <c r="BB130" s="13">
        <v>1</v>
      </c>
      <c r="BC130" s="13">
        <v>1</v>
      </c>
      <c r="BD130" s="13">
        <v>1</v>
      </c>
      <c r="BE130" s="13">
        <v>1</v>
      </c>
      <c r="BF130" s="13">
        <v>1</v>
      </c>
      <c r="BG130" s="13">
        <v>1</v>
      </c>
      <c r="BH130" s="13">
        <v>2</v>
      </c>
      <c r="BI130" s="13">
        <v>1</v>
      </c>
      <c r="BJ130" s="13">
        <v>3</v>
      </c>
      <c r="BK130" s="13">
        <v>1</v>
      </c>
      <c r="BL130" s="13">
        <v>3</v>
      </c>
      <c r="BM130" s="13">
        <v>3</v>
      </c>
      <c r="BN130" s="13">
        <v>1</v>
      </c>
      <c r="BO130" s="13">
        <v>4</v>
      </c>
      <c r="BP130" s="13">
        <v>3</v>
      </c>
      <c r="BQ130" s="13">
        <v>3</v>
      </c>
      <c r="BR130" s="13">
        <v>5</v>
      </c>
      <c r="BS130" s="13"/>
      <c r="BT130" s="13">
        <v>4</v>
      </c>
      <c r="BU130" s="13">
        <v>1</v>
      </c>
      <c r="BV130" s="13">
        <v>2</v>
      </c>
      <c r="BW130" s="13">
        <v>4</v>
      </c>
      <c r="BX130" s="13">
        <v>4</v>
      </c>
      <c r="BY130" s="13">
        <v>4</v>
      </c>
      <c r="BZ130" s="13">
        <v>6</v>
      </c>
      <c r="CA130" s="13">
        <v>4</v>
      </c>
      <c r="CB130" s="13">
        <v>3</v>
      </c>
      <c r="CC130" s="13">
        <v>5</v>
      </c>
      <c r="CD130" s="13">
        <v>2</v>
      </c>
      <c r="CE130" s="13">
        <v>4</v>
      </c>
      <c r="CF130" s="13">
        <v>4</v>
      </c>
      <c r="CG130" s="13">
        <v>4</v>
      </c>
      <c r="CH130" s="13">
        <v>5</v>
      </c>
      <c r="CI130" s="13">
        <v>2</v>
      </c>
      <c r="CJ130" s="13">
        <v>11</v>
      </c>
      <c r="CK130" s="13">
        <v>3</v>
      </c>
      <c r="CL130" s="13"/>
      <c r="CM130" s="13">
        <v>6</v>
      </c>
      <c r="CN130" s="13">
        <v>3</v>
      </c>
      <c r="CO130" s="13">
        <v>2</v>
      </c>
      <c r="CP130" s="13">
        <v>2</v>
      </c>
      <c r="CQ130" s="13">
        <v>4</v>
      </c>
      <c r="CR130" s="13">
        <v>6</v>
      </c>
      <c r="CS130" s="13">
        <v>2</v>
      </c>
      <c r="CT130" s="13">
        <v>6</v>
      </c>
      <c r="CU130" s="13">
        <v>4</v>
      </c>
      <c r="CV130" s="13">
        <v>1</v>
      </c>
      <c r="CW130" s="13">
        <v>4</v>
      </c>
      <c r="CX130" s="13">
        <v>3</v>
      </c>
      <c r="CY130" s="13">
        <v>1</v>
      </c>
      <c r="CZ130" s="13">
        <v>2</v>
      </c>
      <c r="DA130" s="13">
        <v>5</v>
      </c>
      <c r="DB130" s="13">
        <v>1</v>
      </c>
      <c r="DC130" s="13"/>
      <c r="DD130" s="13">
        <v>1</v>
      </c>
      <c r="DE130" s="13"/>
      <c r="DF130" s="13">
        <v>1</v>
      </c>
      <c r="DG130" s="13"/>
      <c r="DH130" s="13">
        <v>3</v>
      </c>
      <c r="DI130" s="13">
        <v>1</v>
      </c>
      <c r="DJ130" s="13">
        <v>1</v>
      </c>
      <c r="DK130" s="13"/>
      <c r="DL130" s="13">
        <v>1</v>
      </c>
      <c r="DM130" s="13"/>
      <c r="DN130" s="13">
        <v>1</v>
      </c>
      <c r="DO130" s="13">
        <v>2</v>
      </c>
      <c r="DP130" s="13"/>
      <c r="DQ130" s="13">
        <v>1</v>
      </c>
      <c r="DR130" s="13"/>
      <c r="DS130" s="13">
        <v>1</v>
      </c>
      <c r="DT130" s="13">
        <v>3</v>
      </c>
      <c r="DU130" s="13">
        <v>1</v>
      </c>
      <c r="DV130" s="13">
        <v>1</v>
      </c>
      <c r="DW130" s="13">
        <v>1</v>
      </c>
      <c r="DX130" s="13">
        <v>2</v>
      </c>
      <c r="DY130" s="13"/>
      <c r="DZ130" s="13"/>
      <c r="EA130" s="13"/>
      <c r="EB130" s="13">
        <v>1</v>
      </c>
      <c r="EC130" s="13">
        <v>2</v>
      </c>
      <c r="ED130" s="13"/>
      <c r="EE130" s="13"/>
      <c r="EF130" s="13">
        <v>1</v>
      </c>
      <c r="EG130" s="13"/>
      <c r="EH130" s="13"/>
      <c r="EI130" s="13"/>
      <c r="EJ130" s="13"/>
      <c r="EK130" s="13"/>
      <c r="EL130" s="13"/>
      <c r="EM130" s="13"/>
      <c r="EN130" s="13"/>
      <c r="EO130" s="13"/>
      <c r="EP130" s="13"/>
      <c r="EQ130" s="13"/>
      <c r="ER130" s="13"/>
      <c r="ES130" s="13"/>
      <c r="ET130" s="13"/>
      <c r="EU130" s="13"/>
      <c r="EV130" s="13"/>
      <c r="EW130" s="13"/>
      <c r="EX130" s="13"/>
      <c r="EY130" s="13"/>
      <c r="EZ130" s="13"/>
      <c r="FA130" s="60">
        <v>188</v>
      </c>
      <c r="FB130" s="13">
        <v>188</v>
      </c>
      <c r="FC130" s="16" t="s">
        <v>138</v>
      </c>
      <c r="FD130" s="13"/>
      <c r="FE130" s="13">
        <v>1</v>
      </c>
      <c r="FF130" s="13">
        <v>3</v>
      </c>
      <c r="FG130" s="13">
        <v>2</v>
      </c>
      <c r="FH130" s="13">
        <v>1</v>
      </c>
      <c r="FI130" s="13">
        <v>1</v>
      </c>
      <c r="FJ130" s="13"/>
      <c r="FK130" s="13"/>
      <c r="FL130" s="13"/>
      <c r="FM130" s="13"/>
      <c r="FN130" s="13"/>
      <c r="FO130" s="13"/>
      <c r="FP130" s="13">
        <v>1</v>
      </c>
      <c r="FQ130" s="13">
        <v>2</v>
      </c>
      <c r="FR130" s="13"/>
      <c r="FS130" s="13">
        <v>1</v>
      </c>
      <c r="FT130" s="13">
        <v>1</v>
      </c>
      <c r="FU130" s="13">
        <v>5</v>
      </c>
      <c r="FV130" s="13">
        <v>2</v>
      </c>
      <c r="FW130" s="13">
        <v>2</v>
      </c>
      <c r="FX130" s="13">
        <v>10</v>
      </c>
      <c r="FY130" s="13">
        <v>3</v>
      </c>
      <c r="FZ130" s="13">
        <v>1</v>
      </c>
      <c r="GA130" s="13">
        <v>6</v>
      </c>
      <c r="GB130" s="13">
        <v>4</v>
      </c>
      <c r="GC130" s="13">
        <v>5</v>
      </c>
      <c r="GD130" s="13">
        <v>3</v>
      </c>
      <c r="GE130" s="13">
        <v>1</v>
      </c>
      <c r="GF130" s="13">
        <v>1</v>
      </c>
      <c r="GG130" s="13">
        <v>5</v>
      </c>
      <c r="GH130" s="13">
        <v>2</v>
      </c>
      <c r="GI130" s="13">
        <v>1</v>
      </c>
      <c r="GJ130" s="13">
        <v>2</v>
      </c>
      <c r="GK130" s="13">
        <v>3</v>
      </c>
      <c r="GL130" s="13">
        <v>1</v>
      </c>
      <c r="GM130" s="13">
        <v>4</v>
      </c>
      <c r="GN130" s="13">
        <v>3</v>
      </c>
      <c r="GO130" s="13">
        <v>1</v>
      </c>
      <c r="GP130" s="13">
        <v>3</v>
      </c>
      <c r="GQ130" s="13">
        <v>1</v>
      </c>
      <c r="GR130" s="13">
        <v>2</v>
      </c>
      <c r="GS130" s="13">
        <v>3</v>
      </c>
      <c r="GT130" s="13">
        <v>4</v>
      </c>
      <c r="GU130" s="13">
        <v>4</v>
      </c>
      <c r="GV130" s="13">
        <v>2</v>
      </c>
      <c r="GW130" s="13">
        <v>3</v>
      </c>
      <c r="GX130" s="13">
        <v>1</v>
      </c>
      <c r="GY130" s="13">
        <v>2</v>
      </c>
      <c r="GZ130" s="13">
        <v>5</v>
      </c>
      <c r="HA130" s="13">
        <v>2</v>
      </c>
      <c r="HB130" s="13">
        <v>3</v>
      </c>
      <c r="HC130" s="13">
        <v>1</v>
      </c>
      <c r="HD130" s="13"/>
      <c r="HE130" s="13">
        <v>3</v>
      </c>
      <c r="HF130" s="13"/>
      <c r="HG130" s="13">
        <v>3</v>
      </c>
      <c r="HH130" s="13">
        <v>1</v>
      </c>
      <c r="HI130" s="13">
        <v>1</v>
      </c>
      <c r="HJ130" s="13">
        <v>4</v>
      </c>
      <c r="HK130" s="13">
        <v>2</v>
      </c>
      <c r="HL130" s="13">
        <v>2</v>
      </c>
      <c r="HM130" s="13">
        <v>1</v>
      </c>
      <c r="HN130" s="13"/>
      <c r="HO130" s="13">
        <v>1</v>
      </c>
      <c r="HP130" s="13">
        <v>2</v>
      </c>
      <c r="HQ130" s="13"/>
      <c r="HR130" s="13"/>
      <c r="HS130" s="13">
        <v>2</v>
      </c>
      <c r="HT130" s="13">
        <v>1</v>
      </c>
      <c r="HU130" s="13"/>
      <c r="HV130" s="13">
        <v>1</v>
      </c>
      <c r="HW130" s="13"/>
      <c r="HX130" s="13">
        <v>1</v>
      </c>
      <c r="HY130" s="13">
        <v>1</v>
      </c>
      <c r="HZ130" s="13">
        <v>1</v>
      </c>
      <c r="IA130" s="13"/>
      <c r="IB130" s="13">
        <v>1</v>
      </c>
      <c r="IC130" s="13"/>
      <c r="ID130" s="13"/>
      <c r="IE130" s="13">
        <v>2</v>
      </c>
      <c r="IF130" s="13"/>
      <c r="IG130" s="13"/>
      <c r="IH130" s="13">
        <v>1</v>
      </c>
      <c r="II130" s="13"/>
      <c r="IJ130" s="13"/>
      <c r="IK130" s="13">
        <v>1</v>
      </c>
      <c r="IL130" s="13"/>
      <c r="IM130" s="13">
        <v>1</v>
      </c>
      <c r="IN130" s="13"/>
      <c r="IO130" s="13"/>
      <c r="IP130" s="13"/>
      <c r="IQ130" s="13"/>
      <c r="IR130" s="13"/>
      <c r="IS130" s="13"/>
      <c r="IT130" s="13"/>
      <c r="IU130" s="13"/>
      <c r="IV130" s="13"/>
      <c r="IW130" s="13"/>
      <c r="IX130" s="13"/>
      <c r="IY130" s="13"/>
      <c r="IZ130" s="13"/>
      <c r="JA130" s="13"/>
      <c r="JB130" s="13"/>
      <c r="JC130" s="13"/>
      <c r="JD130" s="13"/>
      <c r="JE130" s="13"/>
      <c r="JF130" s="60">
        <v>147</v>
      </c>
      <c r="JG130" s="13"/>
      <c r="JH130" s="13"/>
      <c r="JI130" s="13"/>
      <c r="JJ130" s="13"/>
      <c r="JK130" s="13"/>
      <c r="JL130" s="13"/>
      <c r="JM130" s="13"/>
      <c r="JN130" s="13"/>
      <c r="JO130" s="13"/>
      <c r="JP130" s="13"/>
      <c r="JQ130" s="13"/>
      <c r="JR130" s="13"/>
      <c r="JS130" s="13"/>
      <c r="JT130" s="13"/>
      <c r="JU130" s="13"/>
      <c r="JV130" s="13"/>
      <c r="JW130" s="13"/>
      <c r="JX130" s="13"/>
      <c r="JY130" s="13"/>
      <c r="JZ130" s="13"/>
      <c r="KA130" s="13"/>
      <c r="KB130" s="13"/>
      <c r="KC130" s="13"/>
      <c r="KD130" s="13"/>
      <c r="KE130" s="13"/>
      <c r="KF130" s="13"/>
      <c r="KG130" s="13"/>
      <c r="KH130" s="13"/>
      <c r="KI130" s="13"/>
      <c r="KJ130" s="13"/>
      <c r="KK130" s="13">
        <v>1</v>
      </c>
      <c r="KL130" s="13"/>
      <c r="KM130" s="13"/>
      <c r="KN130" s="13"/>
      <c r="KO130" s="13"/>
      <c r="KP130" s="13"/>
      <c r="KQ130" s="13"/>
      <c r="KR130" s="13"/>
      <c r="KS130" s="13"/>
      <c r="KT130" s="13"/>
      <c r="KU130" s="13"/>
      <c r="KV130" s="13">
        <v>1</v>
      </c>
      <c r="KW130" s="13"/>
      <c r="KX130" s="13"/>
      <c r="KY130" s="13"/>
      <c r="KZ130" s="13"/>
      <c r="LA130" s="13"/>
      <c r="LB130" s="13"/>
      <c r="LC130" s="13"/>
      <c r="LD130" s="13"/>
      <c r="LE130" s="13"/>
      <c r="LF130" s="13"/>
      <c r="LG130" s="13"/>
      <c r="LH130" s="13"/>
      <c r="LI130" s="13"/>
      <c r="LJ130" s="13"/>
      <c r="LK130" s="13"/>
      <c r="LL130" s="13"/>
      <c r="LM130" s="13"/>
      <c r="LN130" s="13"/>
      <c r="LO130" s="13"/>
      <c r="LP130" s="13"/>
      <c r="LQ130" s="13"/>
      <c r="LR130" s="13"/>
      <c r="LS130" s="13"/>
      <c r="LT130" s="13"/>
      <c r="LU130" s="13"/>
      <c r="LV130" s="13"/>
      <c r="LW130" s="13"/>
      <c r="LX130" s="13"/>
      <c r="LY130" s="13"/>
      <c r="LZ130" s="13"/>
      <c r="MA130" s="13"/>
      <c r="MB130" s="13"/>
      <c r="MC130" s="13"/>
      <c r="MD130" s="13"/>
      <c r="ME130" s="13"/>
      <c r="MF130" s="13"/>
      <c r="MG130" s="13"/>
      <c r="MH130" s="13"/>
      <c r="MI130" s="13"/>
      <c r="MJ130" s="13">
        <v>2</v>
      </c>
      <c r="MK130" s="13"/>
      <c r="ML130" s="13">
        <v>1</v>
      </c>
      <c r="MM130" s="13"/>
      <c r="MN130" s="13"/>
      <c r="MO130" s="13"/>
      <c r="MP130" s="13"/>
      <c r="MQ130" s="13"/>
      <c r="MR130" s="13"/>
      <c r="MS130" s="13"/>
      <c r="MT130" s="13"/>
      <c r="MU130" s="13"/>
      <c r="MV130" s="13"/>
      <c r="MW130" s="13"/>
      <c r="MX130" s="13"/>
      <c r="MY130" s="13"/>
      <c r="MZ130" s="13"/>
      <c r="NA130" s="13"/>
      <c r="NB130" s="13"/>
      <c r="NC130" s="13"/>
      <c r="ND130" s="13"/>
      <c r="NE130" s="13"/>
      <c r="NF130" s="13"/>
      <c r="NG130" s="13"/>
      <c r="NH130" s="13"/>
      <c r="NI130" s="13"/>
      <c r="NJ130" s="60">
        <v>5</v>
      </c>
      <c r="NK130" s="13">
        <v>152</v>
      </c>
      <c r="NL130" s="448"/>
      <c r="NM130" s="448"/>
      <c r="NN130" s="448"/>
    </row>
    <row r="131" spans="1:378">
      <c r="A131" s="8" t="s">
        <v>142</v>
      </c>
      <c r="B131" s="281">
        <f t="shared" si="170"/>
        <v>40</v>
      </c>
      <c r="C131" s="281">
        <f t="shared" si="171"/>
        <v>35</v>
      </c>
      <c r="D131" s="281">
        <f t="shared" si="172"/>
        <v>111</v>
      </c>
      <c r="E131" s="281">
        <f t="shared" si="173"/>
        <v>139</v>
      </c>
      <c r="F131" s="281">
        <f t="shared" si="174"/>
        <v>304</v>
      </c>
      <c r="G131" s="281">
        <f t="shared" si="175"/>
        <v>337</v>
      </c>
      <c r="H131" s="281">
        <f t="shared" si="176"/>
        <v>320</v>
      </c>
      <c r="I131" s="281">
        <f t="shared" si="177"/>
        <v>338</v>
      </c>
      <c r="J131" s="281">
        <f t="shared" si="178"/>
        <v>251</v>
      </c>
      <c r="K131" s="281">
        <f t="shared" si="179"/>
        <v>308</v>
      </c>
      <c r="L131" s="281">
        <f t="shared" si="180"/>
        <v>180</v>
      </c>
      <c r="M131" s="281">
        <f t="shared" si="181"/>
        <v>217</v>
      </c>
      <c r="N131" s="281">
        <f t="shared" si="182"/>
        <v>136</v>
      </c>
      <c r="O131" s="281">
        <f t="shared" si="183"/>
        <v>110</v>
      </c>
      <c r="P131" s="281">
        <f t="shared" si="184"/>
        <v>51</v>
      </c>
      <c r="Q131" s="281">
        <f t="shared" si="185"/>
        <v>60</v>
      </c>
      <c r="R131" s="281">
        <f t="shared" si="186"/>
        <v>21</v>
      </c>
      <c r="S131" s="281">
        <f t="shared" si="187"/>
        <v>22</v>
      </c>
      <c r="T131" s="281">
        <f t="shared" si="188"/>
        <v>4</v>
      </c>
      <c r="U131" s="281">
        <f t="shared" si="189"/>
        <v>15</v>
      </c>
      <c r="W131" s="16" t="s">
        <v>139</v>
      </c>
      <c r="X131" s="764">
        <f t="shared" si="150"/>
        <v>139</v>
      </c>
      <c r="Y131" s="764">
        <f t="shared" si="151"/>
        <v>113</v>
      </c>
      <c r="Z131" s="764">
        <f t="shared" si="152"/>
        <v>328</v>
      </c>
      <c r="AA131" s="764">
        <f t="shared" si="153"/>
        <v>372</v>
      </c>
      <c r="AB131" s="764">
        <f t="shared" si="154"/>
        <v>711</v>
      </c>
      <c r="AC131" s="764">
        <f t="shared" si="155"/>
        <v>830</v>
      </c>
      <c r="AD131" s="764">
        <f t="shared" si="156"/>
        <v>837</v>
      </c>
      <c r="AE131" s="764">
        <f t="shared" si="157"/>
        <v>1006</v>
      </c>
      <c r="AF131" s="764">
        <f t="shared" si="158"/>
        <v>706</v>
      </c>
      <c r="AG131" s="764">
        <f t="shared" si="159"/>
        <v>825</v>
      </c>
      <c r="AH131" s="764">
        <f t="shared" si="160"/>
        <v>548</v>
      </c>
      <c r="AI131" s="764">
        <f t="shared" si="161"/>
        <v>680</v>
      </c>
      <c r="AJ131" s="764">
        <f t="shared" si="162"/>
        <v>407</v>
      </c>
      <c r="AK131" s="764">
        <f t="shared" si="163"/>
        <v>408</v>
      </c>
      <c r="AL131" s="764">
        <f t="shared" si="164"/>
        <v>226</v>
      </c>
      <c r="AM131" s="764">
        <f t="shared" si="165"/>
        <v>245</v>
      </c>
      <c r="AN131" s="764">
        <f t="shared" si="166"/>
        <v>65</v>
      </c>
      <c r="AO131" s="764">
        <f t="shared" si="167"/>
        <v>140</v>
      </c>
      <c r="AP131" s="764">
        <f t="shared" si="168"/>
        <v>13</v>
      </c>
      <c r="AQ131" s="764">
        <f t="shared" si="169"/>
        <v>35</v>
      </c>
      <c r="AR131" s="764">
        <f t="shared" ref="AR131:AR162" si="190">+EZ131+JE131+NJ131</f>
        <v>49</v>
      </c>
      <c r="AT131" s="16" t="s">
        <v>139</v>
      </c>
      <c r="AU131" s="13">
        <v>2</v>
      </c>
      <c r="AV131" s="13">
        <v>15</v>
      </c>
      <c r="AW131" s="13">
        <v>14</v>
      </c>
      <c r="AX131" s="13">
        <v>17</v>
      </c>
      <c r="AY131" s="13">
        <v>10</v>
      </c>
      <c r="AZ131" s="13">
        <v>12</v>
      </c>
      <c r="BA131" s="13">
        <v>10</v>
      </c>
      <c r="BB131" s="13">
        <v>11</v>
      </c>
      <c r="BC131" s="13">
        <v>14</v>
      </c>
      <c r="BD131" s="13">
        <v>8</v>
      </c>
      <c r="BE131" s="13">
        <v>7</v>
      </c>
      <c r="BF131" s="13">
        <v>16</v>
      </c>
      <c r="BG131" s="13">
        <v>19</v>
      </c>
      <c r="BH131" s="13">
        <v>21</v>
      </c>
      <c r="BI131" s="13">
        <v>27</v>
      </c>
      <c r="BJ131" s="13">
        <v>39</v>
      </c>
      <c r="BK131" s="13">
        <v>50</v>
      </c>
      <c r="BL131" s="13">
        <v>45</v>
      </c>
      <c r="BM131" s="13">
        <v>93</v>
      </c>
      <c r="BN131" s="13">
        <v>55</v>
      </c>
      <c r="BO131" s="13">
        <v>52</v>
      </c>
      <c r="BP131" s="13">
        <v>77</v>
      </c>
      <c r="BQ131" s="13">
        <v>75</v>
      </c>
      <c r="BR131" s="13">
        <v>69</v>
      </c>
      <c r="BS131" s="13">
        <v>89</v>
      </c>
      <c r="BT131" s="13">
        <v>76</v>
      </c>
      <c r="BU131" s="13">
        <v>85</v>
      </c>
      <c r="BV131" s="13">
        <v>101</v>
      </c>
      <c r="BW131" s="13">
        <v>98</v>
      </c>
      <c r="BX131" s="13">
        <v>108</v>
      </c>
      <c r="BY131" s="13">
        <v>120</v>
      </c>
      <c r="BZ131" s="13">
        <v>93</v>
      </c>
      <c r="CA131" s="13">
        <v>89</v>
      </c>
      <c r="CB131" s="13">
        <v>91</v>
      </c>
      <c r="CC131" s="13">
        <v>112</v>
      </c>
      <c r="CD131" s="13">
        <v>111</v>
      </c>
      <c r="CE131" s="13">
        <v>96</v>
      </c>
      <c r="CF131" s="13">
        <v>97</v>
      </c>
      <c r="CG131" s="13">
        <v>98</v>
      </c>
      <c r="CH131" s="13">
        <v>99</v>
      </c>
      <c r="CI131" s="13">
        <v>89</v>
      </c>
      <c r="CJ131" s="13">
        <v>98</v>
      </c>
      <c r="CK131" s="13">
        <v>94</v>
      </c>
      <c r="CL131" s="13">
        <v>59</v>
      </c>
      <c r="CM131" s="13">
        <v>102</v>
      </c>
      <c r="CN131" s="13">
        <v>89</v>
      </c>
      <c r="CO131" s="13">
        <v>81</v>
      </c>
      <c r="CP131" s="13">
        <v>76</v>
      </c>
      <c r="CQ131" s="13">
        <v>70</v>
      </c>
      <c r="CR131" s="13">
        <v>67</v>
      </c>
      <c r="CS131" s="13">
        <v>70</v>
      </c>
      <c r="CT131" s="13">
        <v>77</v>
      </c>
      <c r="CU131" s="13">
        <v>56</v>
      </c>
      <c r="CV131" s="13">
        <v>86</v>
      </c>
      <c r="CW131" s="13">
        <v>71</v>
      </c>
      <c r="CX131" s="13">
        <v>63</v>
      </c>
      <c r="CY131" s="13">
        <v>64</v>
      </c>
      <c r="CZ131" s="13">
        <v>71</v>
      </c>
      <c r="DA131" s="13">
        <v>64</v>
      </c>
      <c r="DB131" s="13">
        <v>58</v>
      </c>
      <c r="DC131" s="13">
        <v>46</v>
      </c>
      <c r="DD131" s="13">
        <v>40</v>
      </c>
      <c r="DE131" s="13">
        <v>48</v>
      </c>
      <c r="DF131" s="13">
        <v>42</v>
      </c>
      <c r="DG131" s="13">
        <v>51</v>
      </c>
      <c r="DH131" s="13">
        <v>39</v>
      </c>
      <c r="DI131" s="13">
        <v>32</v>
      </c>
      <c r="DJ131" s="13">
        <v>38</v>
      </c>
      <c r="DK131" s="13">
        <v>32</v>
      </c>
      <c r="DL131" s="13">
        <v>40</v>
      </c>
      <c r="DM131" s="13">
        <v>30</v>
      </c>
      <c r="DN131" s="13">
        <v>36</v>
      </c>
      <c r="DO131" s="13">
        <v>21</v>
      </c>
      <c r="DP131" s="13">
        <v>29</v>
      </c>
      <c r="DQ131" s="13">
        <v>23</v>
      </c>
      <c r="DR131" s="13">
        <v>27</v>
      </c>
      <c r="DS131" s="13">
        <v>22</v>
      </c>
      <c r="DT131" s="13">
        <v>22</v>
      </c>
      <c r="DU131" s="13">
        <v>15</v>
      </c>
      <c r="DV131" s="13">
        <v>20</v>
      </c>
      <c r="DW131" s="13">
        <v>15</v>
      </c>
      <c r="DX131" s="13">
        <v>13</v>
      </c>
      <c r="DY131" s="13">
        <v>21</v>
      </c>
      <c r="DZ131" s="13">
        <v>22</v>
      </c>
      <c r="EA131" s="13">
        <v>10</v>
      </c>
      <c r="EB131" s="13">
        <v>20</v>
      </c>
      <c r="EC131" s="13">
        <v>8</v>
      </c>
      <c r="ED131" s="13">
        <v>13</v>
      </c>
      <c r="EE131" s="13">
        <v>12</v>
      </c>
      <c r="EF131" s="13">
        <v>6</v>
      </c>
      <c r="EG131" s="13">
        <v>9</v>
      </c>
      <c r="EH131" s="13">
        <v>4</v>
      </c>
      <c r="EI131" s="13">
        <v>3</v>
      </c>
      <c r="EJ131" s="13">
        <v>6</v>
      </c>
      <c r="EK131" s="13">
        <v>2</v>
      </c>
      <c r="EL131" s="13">
        <v>2</v>
      </c>
      <c r="EM131" s="13">
        <v>2</v>
      </c>
      <c r="EN131" s="13">
        <v>2</v>
      </c>
      <c r="EO131" s="13">
        <v>2</v>
      </c>
      <c r="EP131" s="13">
        <v>1</v>
      </c>
      <c r="EQ131" s="13"/>
      <c r="ER131" s="13">
        <v>1</v>
      </c>
      <c r="ES131" s="13">
        <v>1</v>
      </c>
      <c r="ET131" s="13"/>
      <c r="EU131" s="13"/>
      <c r="EV131" s="13"/>
      <c r="EW131" s="13"/>
      <c r="EX131" s="13"/>
      <c r="EY131" s="13"/>
      <c r="EZ131" s="13"/>
      <c r="FA131" s="60">
        <v>4654</v>
      </c>
      <c r="FB131" s="13">
        <v>4654</v>
      </c>
      <c r="FC131" s="16" t="s">
        <v>139</v>
      </c>
      <c r="FD131" s="13">
        <v>2</v>
      </c>
      <c r="FE131" s="13">
        <v>11</v>
      </c>
      <c r="FF131" s="13">
        <v>16</v>
      </c>
      <c r="FG131" s="13">
        <v>10</v>
      </c>
      <c r="FH131" s="13">
        <v>15</v>
      </c>
      <c r="FI131" s="13">
        <v>16</v>
      </c>
      <c r="FJ131" s="13">
        <v>15</v>
      </c>
      <c r="FK131" s="13">
        <v>20</v>
      </c>
      <c r="FL131" s="13">
        <v>20</v>
      </c>
      <c r="FM131" s="13">
        <v>14</v>
      </c>
      <c r="FN131" s="13">
        <v>17</v>
      </c>
      <c r="FO131" s="13">
        <v>13</v>
      </c>
      <c r="FP131" s="13">
        <v>12</v>
      </c>
      <c r="FQ131" s="13">
        <v>25</v>
      </c>
      <c r="FR131" s="13">
        <v>27</v>
      </c>
      <c r="FS131" s="13">
        <v>32</v>
      </c>
      <c r="FT131" s="13">
        <v>31</v>
      </c>
      <c r="FU131" s="13">
        <v>43</v>
      </c>
      <c r="FV131" s="13">
        <v>71</v>
      </c>
      <c r="FW131" s="13">
        <v>57</v>
      </c>
      <c r="FX131" s="13">
        <v>62</v>
      </c>
      <c r="FY131" s="13">
        <v>60</v>
      </c>
      <c r="FZ131" s="13">
        <v>73</v>
      </c>
      <c r="GA131" s="13">
        <v>54</v>
      </c>
      <c r="GB131" s="13">
        <v>67</v>
      </c>
      <c r="GC131" s="13">
        <v>70</v>
      </c>
      <c r="GD131" s="13">
        <v>78</v>
      </c>
      <c r="GE131" s="13">
        <v>73</v>
      </c>
      <c r="GF131" s="13">
        <v>91</v>
      </c>
      <c r="GG131" s="13">
        <v>83</v>
      </c>
      <c r="GH131" s="13">
        <v>80</v>
      </c>
      <c r="GI131" s="13">
        <v>83</v>
      </c>
      <c r="GJ131" s="13">
        <v>104</v>
      </c>
      <c r="GK131" s="13">
        <v>85</v>
      </c>
      <c r="GL131" s="13">
        <v>95</v>
      </c>
      <c r="GM131" s="13">
        <v>82</v>
      </c>
      <c r="GN131" s="13">
        <v>78</v>
      </c>
      <c r="GO131" s="13">
        <v>82</v>
      </c>
      <c r="GP131" s="13">
        <v>70</v>
      </c>
      <c r="GQ131" s="13">
        <v>78</v>
      </c>
      <c r="GR131" s="13">
        <v>67</v>
      </c>
      <c r="GS131" s="13">
        <v>82</v>
      </c>
      <c r="GT131" s="13">
        <v>88</v>
      </c>
      <c r="GU131" s="13">
        <v>68</v>
      </c>
      <c r="GV131" s="13">
        <v>76</v>
      </c>
      <c r="GW131" s="13">
        <v>82</v>
      </c>
      <c r="GX131" s="13">
        <v>70</v>
      </c>
      <c r="GY131" s="13">
        <v>67</v>
      </c>
      <c r="GZ131" s="13">
        <v>54</v>
      </c>
      <c r="HA131" s="13">
        <v>52</v>
      </c>
      <c r="HB131" s="13">
        <v>56</v>
      </c>
      <c r="HC131" s="13">
        <v>55</v>
      </c>
      <c r="HD131" s="13">
        <v>56</v>
      </c>
      <c r="HE131" s="13">
        <v>50</v>
      </c>
      <c r="HF131" s="13">
        <v>53</v>
      </c>
      <c r="HG131" s="13">
        <v>57</v>
      </c>
      <c r="HH131" s="13">
        <v>64</v>
      </c>
      <c r="HI131" s="13">
        <v>51</v>
      </c>
      <c r="HJ131" s="13">
        <v>58</v>
      </c>
      <c r="HK131" s="13">
        <v>48</v>
      </c>
      <c r="HL131" s="13">
        <v>56</v>
      </c>
      <c r="HM131" s="13">
        <v>42</v>
      </c>
      <c r="HN131" s="13">
        <v>44</v>
      </c>
      <c r="HO131" s="13">
        <v>31</v>
      </c>
      <c r="HP131" s="13">
        <v>58</v>
      </c>
      <c r="HQ131" s="13">
        <v>35</v>
      </c>
      <c r="HR131" s="13">
        <v>36</v>
      </c>
      <c r="HS131" s="13">
        <v>34</v>
      </c>
      <c r="HT131" s="13">
        <v>37</v>
      </c>
      <c r="HU131" s="13">
        <v>34</v>
      </c>
      <c r="HV131" s="13">
        <v>33</v>
      </c>
      <c r="HW131" s="13">
        <v>23</v>
      </c>
      <c r="HX131" s="13">
        <v>27</v>
      </c>
      <c r="HY131" s="13">
        <v>28</v>
      </c>
      <c r="HZ131" s="13">
        <v>14</v>
      </c>
      <c r="IA131" s="13">
        <v>34</v>
      </c>
      <c r="IB131" s="13">
        <v>24</v>
      </c>
      <c r="IC131" s="13">
        <v>10</v>
      </c>
      <c r="ID131" s="13">
        <v>16</v>
      </c>
      <c r="IE131" s="13">
        <v>17</v>
      </c>
      <c r="IF131" s="13">
        <v>11</v>
      </c>
      <c r="IG131" s="13">
        <v>7</v>
      </c>
      <c r="IH131" s="13">
        <v>13</v>
      </c>
      <c r="II131" s="13">
        <v>5</v>
      </c>
      <c r="IJ131" s="13">
        <v>6</v>
      </c>
      <c r="IK131" s="13">
        <v>6</v>
      </c>
      <c r="IL131" s="13">
        <v>3</v>
      </c>
      <c r="IM131" s="13">
        <v>5</v>
      </c>
      <c r="IN131" s="13">
        <v>7</v>
      </c>
      <c r="IO131" s="13">
        <v>2</v>
      </c>
      <c r="IP131" s="13">
        <v>4</v>
      </c>
      <c r="IQ131" s="13">
        <v>2</v>
      </c>
      <c r="IR131" s="13">
        <v>2</v>
      </c>
      <c r="IS131" s="13">
        <v>1</v>
      </c>
      <c r="IT131" s="13">
        <v>1</v>
      </c>
      <c r="IU131" s="13"/>
      <c r="IV131" s="13">
        <v>1</v>
      </c>
      <c r="IW131" s="13"/>
      <c r="IX131" s="13">
        <v>1</v>
      </c>
      <c r="IY131" s="13">
        <v>1</v>
      </c>
      <c r="IZ131" s="13"/>
      <c r="JA131" s="13"/>
      <c r="JB131" s="13"/>
      <c r="JC131" s="13"/>
      <c r="JD131" s="13"/>
      <c r="JE131" s="13"/>
      <c r="JF131" s="60">
        <v>3980</v>
      </c>
      <c r="JG131" s="13">
        <v>2</v>
      </c>
      <c r="JH131" s="13">
        <v>1</v>
      </c>
      <c r="JI131" s="13"/>
      <c r="JJ131" s="13"/>
      <c r="JK131" s="13"/>
      <c r="JL131" s="13">
        <v>1</v>
      </c>
      <c r="JM131" s="13">
        <v>1</v>
      </c>
      <c r="JN131" s="13"/>
      <c r="JO131" s="13"/>
      <c r="JP131" s="13"/>
      <c r="JQ131" s="13"/>
      <c r="JR131" s="13"/>
      <c r="JS131" s="13"/>
      <c r="JT131" s="13"/>
      <c r="JU131" s="13"/>
      <c r="JV131" s="13"/>
      <c r="JW131" s="13"/>
      <c r="JX131" s="13">
        <v>1</v>
      </c>
      <c r="JY131" s="13">
        <v>2</v>
      </c>
      <c r="JZ131" s="13"/>
      <c r="KA131" s="13">
        <v>3</v>
      </c>
      <c r="KB131" s="13"/>
      <c r="KC131" s="13"/>
      <c r="KD131" s="13">
        <v>1</v>
      </c>
      <c r="KE131" s="13"/>
      <c r="KF131" s="13"/>
      <c r="KG131" s="13">
        <v>1</v>
      </c>
      <c r="KH131" s="13">
        <v>1</v>
      </c>
      <c r="KI131" s="13"/>
      <c r="KJ131" s="13">
        <v>1</v>
      </c>
      <c r="KK131" s="13"/>
      <c r="KL131" s="13">
        <v>1</v>
      </c>
      <c r="KM131" s="13">
        <v>1</v>
      </c>
      <c r="KN131" s="13"/>
      <c r="KO131" s="13">
        <v>1</v>
      </c>
      <c r="KP131" s="13"/>
      <c r="KQ131" s="13"/>
      <c r="KR131" s="13">
        <v>1</v>
      </c>
      <c r="KS131" s="13"/>
      <c r="KT131" s="13"/>
      <c r="KU131" s="13"/>
      <c r="KV131" s="13">
        <v>3</v>
      </c>
      <c r="KW131" s="13">
        <v>1</v>
      </c>
      <c r="KX131" s="13">
        <v>1</v>
      </c>
      <c r="KY131" s="13"/>
      <c r="KZ131" s="13"/>
      <c r="LA131" s="13"/>
      <c r="LB131" s="13"/>
      <c r="LC131" s="13"/>
      <c r="LD131" s="13"/>
      <c r="LE131" s="13">
        <v>3</v>
      </c>
      <c r="LF131" s="13">
        <v>1</v>
      </c>
      <c r="LG131" s="13">
        <v>1</v>
      </c>
      <c r="LH131" s="13"/>
      <c r="LI131" s="13">
        <v>2</v>
      </c>
      <c r="LJ131" s="13"/>
      <c r="LK131" s="13"/>
      <c r="LL131" s="13"/>
      <c r="LM131" s="13"/>
      <c r="LN131" s="13"/>
      <c r="LO131" s="13"/>
      <c r="LP131" s="13">
        <v>1</v>
      </c>
      <c r="LQ131" s="13"/>
      <c r="LR131" s="13">
        <v>1</v>
      </c>
      <c r="LS131" s="13">
        <v>1</v>
      </c>
      <c r="LT131" s="13"/>
      <c r="LU131" s="13"/>
      <c r="LV131" s="13"/>
      <c r="LW131" s="13"/>
      <c r="LX131" s="13"/>
      <c r="LY131" s="13"/>
      <c r="LZ131" s="13"/>
      <c r="MA131" s="13"/>
      <c r="MB131" s="13"/>
      <c r="MC131" s="13"/>
      <c r="MD131" s="13"/>
      <c r="ME131" s="13"/>
      <c r="MF131" s="13"/>
      <c r="MG131" s="13"/>
      <c r="MH131" s="13">
        <v>1</v>
      </c>
      <c r="MI131" s="13">
        <v>1</v>
      </c>
      <c r="MJ131" s="13"/>
      <c r="MK131" s="13">
        <v>2</v>
      </c>
      <c r="ML131" s="13"/>
      <c r="MM131" s="13">
        <v>1</v>
      </c>
      <c r="MN131" s="13">
        <v>3</v>
      </c>
      <c r="MO131" s="13"/>
      <c r="MP131" s="13">
        <v>3</v>
      </c>
      <c r="MQ131" s="13">
        <v>1</v>
      </c>
      <c r="MR131" s="13"/>
      <c r="MS131" s="13">
        <v>1</v>
      </c>
      <c r="MT131" s="13">
        <v>2</v>
      </c>
      <c r="MU131" s="13"/>
      <c r="MV131" s="13"/>
      <c r="MW131" s="13"/>
      <c r="MX131" s="13"/>
      <c r="MY131" s="13"/>
      <c r="MZ131" s="13"/>
      <c r="NA131" s="13"/>
      <c r="NB131" s="13"/>
      <c r="NC131" s="13"/>
      <c r="ND131" s="13"/>
      <c r="NE131" s="13"/>
      <c r="NF131" s="13"/>
      <c r="NG131" s="13"/>
      <c r="NH131" s="13"/>
      <c r="NI131" s="13"/>
      <c r="NJ131" s="60">
        <v>49</v>
      </c>
      <c r="NK131" s="13">
        <v>4029</v>
      </c>
      <c r="NL131" s="448"/>
      <c r="NM131" s="448"/>
      <c r="NN131" s="448"/>
    </row>
    <row r="132" spans="1:378">
      <c r="A132" s="9" t="s">
        <v>213</v>
      </c>
      <c r="B132" s="281">
        <f t="shared" si="170"/>
        <v>74</v>
      </c>
      <c r="C132" s="281">
        <f t="shared" si="171"/>
        <v>75</v>
      </c>
      <c r="D132" s="281">
        <f t="shared" si="172"/>
        <v>182</v>
      </c>
      <c r="E132" s="281">
        <f t="shared" si="173"/>
        <v>187</v>
      </c>
      <c r="F132" s="281">
        <f t="shared" si="174"/>
        <v>689</v>
      </c>
      <c r="G132" s="281">
        <f t="shared" si="175"/>
        <v>684</v>
      </c>
      <c r="H132" s="281">
        <f t="shared" si="176"/>
        <v>791</v>
      </c>
      <c r="I132" s="281">
        <f t="shared" si="177"/>
        <v>744</v>
      </c>
      <c r="J132" s="281">
        <f t="shared" si="178"/>
        <v>571</v>
      </c>
      <c r="K132" s="281">
        <f t="shared" si="179"/>
        <v>590</v>
      </c>
      <c r="L132" s="281">
        <f t="shared" si="180"/>
        <v>357</v>
      </c>
      <c r="M132" s="281">
        <f t="shared" si="181"/>
        <v>322</v>
      </c>
      <c r="N132" s="281">
        <f t="shared" si="182"/>
        <v>211</v>
      </c>
      <c r="O132" s="281">
        <f t="shared" si="183"/>
        <v>182</v>
      </c>
      <c r="P132" s="281">
        <f t="shared" si="184"/>
        <v>68</v>
      </c>
      <c r="Q132" s="281">
        <f t="shared" si="185"/>
        <v>64</v>
      </c>
      <c r="R132" s="281">
        <f t="shared" si="186"/>
        <v>22</v>
      </c>
      <c r="S132" s="281">
        <f t="shared" si="187"/>
        <v>16</v>
      </c>
      <c r="T132" s="281">
        <f t="shared" si="188"/>
        <v>2</v>
      </c>
      <c r="U132" s="281">
        <f t="shared" si="189"/>
        <v>4</v>
      </c>
      <c r="W132" s="16" t="s">
        <v>140</v>
      </c>
      <c r="X132" s="764">
        <f t="shared" si="150"/>
        <v>1</v>
      </c>
      <c r="Y132" s="764">
        <f t="shared" si="151"/>
        <v>1</v>
      </c>
      <c r="Z132" s="764">
        <f t="shared" si="152"/>
        <v>6</v>
      </c>
      <c r="AA132" s="764">
        <f t="shared" si="153"/>
        <v>5</v>
      </c>
      <c r="AB132" s="764">
        <f t="shared" si="154"/>
        <v>19</v>
      </c>
      <c r="AC132" s="764">
        <f t="shared" si="155"/>
        <v>21</v>
      </c>
      <c r="AD132" s="764">
        <f t="shared" si="156"/>
        <v>20</v>
      </c>
      <c r="AE132" s="764">
        <f t="shared" si="157"/>
        <v>24</v>
      </c>
      <c r="AF132" s="764">
        <f t="shared" si="158"/>
        <v>18</v>
      </c>
      <c r="AG132" s="764">
        <f t="shared" si="159"/>
        <v>14</v>
      </c>
      <c r="AH132" s="764">
        <f t="shared" si="160"/>
        <v>14</v>
      </c>
      <c r="AI132" s="764">
        <f t="shared" si="161"/>
        <v>10</v>
      </c>
      <c r="AJ132" s="764">
        <f t="shared" si="162"/>
        <v>14</v>
      </c>
      <c r="AK132" s="764">
        <f t="shared" si="163"/>
        <v>6</v>
      </c>
      <c r="AL132" s="764">
        <f t="shared" si="164"/>
        <v>3</v>
      </c>
      <c r="AM132" s="764">
        <f t="shared" si="165"/>
        <v>6</v>
      </c>
      <c r="AN132" s="764">
        <f t="shared" si="166"/>
        <v>1</v>
      </c>
      <c r="AO132" s="764">
        <f t="shared" si="167"/>
        <v>5</v>
      </c>
      <c r="AP132" s="764">
        <f t="shared" si="168"/>
        <v>1</v>
      </c>
      <c r="AQ132" s="764">
        <f t="shared" si="169"/>
        <v>2</v>
      </c>
      <c r="AR132" s="764">
        <f t="shared" si="190"/>
        <v>2</v>
      </c>
      <c r="AT132" s="16" t="s">
        <v>140</v>
      </c>
      <c r="AU132" s="13"/>
      <c r="AV132" s="13"/>
      <c r="AW132" s="13">
        <v>1</v>
      </c>
      <c r="AX132" s="13"/>
      <c r="AY132" s="13"/>
      <c r="AZ132" s="13"/>
      <c r="BA132" s="13"/>
      <c r="BB132" s="13"/>
      <c r="BC132" s="13"/>
      <c r="BD132" s="13"/>
      <c r="BE132" s="13"/>
      <c r="BF132" s="13"/>
      <c r="BG132" s="13">
        <v>1</v>
      </c>
      <c r="BH132" s="13">
        <v>4</v>
      </c>
      <c r="BI132" s="13"/>
      <c r="BJ132" s="13"/>
      <c r="BK132" s="13"/>
      <c r="BL132" s="13"/>
      <c r="BM132" s="13"/>
      <c r="BN132" s="13"/>
      <c r="BO132" s="13">
        <v>1</v>
      </c>
      <c r="BP132" s="13"/>
      <c r="BQ132" s="13">
        <v>2</v>
      </c>
      <c r="BR132" s="13">
        <v>2</v>
      </c>
      <c r="BS132" s="13">
        <v>2</v>
      </c>
      <c r="BT132" s="13">
        <v>2</v>
      </c>
      <c r="BU132" s="13">
        <v>3</v>
      </c>
      <c r="BV132" s="13">
        <v>1</v>
      </c>
      <c r="BW132" s="13">
        <v>5</v>
      </c>
      <c r="BX132" s="13">
        <v>3</v>
      </c>
      <c r="BY132" s="13">
        <v>5</v>
      </c>
      <c r="BZ132" s="13">
        <v>2</v>
      </c>
      <c r="CA132" s="13">
        <v>3</v>
      </c>
      <c r="CB132" s="13">
        <v>1</v>
      </c>
      <c r="CC132" s="13">
        <v>5</v>
      </c>
      <c r="CD132" s="13">
        <v>4</v>
      </c>
      <c r="CE132" s="13">
        <v>1</v>
      </c>
      <c r="CF132" s="13"/>
      <c r="CG132" s="13">
        <v>2</v>
      </c>
      <c r="CH132" s="13">
        <v>1</v>
      </c>
      <c r="CI132" s="13">
        <v>1</v>
      </c>
      <c r="CJ132" s="13">
        <v>2</v>
      </c>
      <c r="CK132" s="13">
        <v>2</v>
      </c>
      <c r="CL132" s="13">
        <v>1</v>
      </c>
      <c r="CM132" s="13">
        <v>3</v>
      </c>
      <c r="CN132" s="13">
        <v>3</v>
      </c>
      <c r="CO132" s="13"/>
      <c r="CP132" s="13">
        <v>1</v>
      </c>
      <c r="CQ132" s="13">
        <v>1</v>
      </c>
      <c r="CR132" s="13"/>
      <c r="CS132" s="13">
        <v>3</v>
      </c>
      <c r="CT132" s="13">
        <v>1</v>
      </c>
      <c r="CU132" s="13"/>
      <c r="CV132" s="13">
        <v>3</v>
      </c>
      <c r="CW132" s="13">
        <v>2</v>
      </c>
      <c r="CX132" s="13">
        <v>1</v>
      </c>
      <c r="CY132" s="13"/>
      <c r="CZ132" s="13"/>
      <c r="DA132" s="13"/>
      <c r="DB132" s="13"/>
      <c r="DC132" s="13">
        <v>1</v>
      </c>
      <c r="DD132" s="13">
        <v>1</v>
      </c>
      <c r="DE132" s="13">
        <v>1</v>
      </c>
      <c r="DF132" s="13">
        <v>1</v>
      </c>
      <c r="DG132" s="13"/>
      <c r="DH132" s="13"/>
      <c r="DI132" s="13">
        <v>1</v>
      </c>
      <c r="DJ132" s="13"/>
      <c r="DK132" s="13"/>
      <c r="DL132" s="13">
        <v>1</v>
      </c>
      <c r="DM132" s="13"/>
      <c r="DN132" s="13">
        <v>1</v>
      </c>
      <c r="DO132" s="13"/>
      <c r="DP132" s="13"/>
      <c r="DQ132" s="13">
        <v>1</v>
      </c>
      <c r="DR132" s="13"/>
      <c r="DS132" s="13">
        <v>1</v>
      </c>
      <c r="DT132" s="13">
        <v>1</v>
      </c>
      <c r="DU132" s="13"/>
      <c r="DV132" s="13">
        <v>2</v>
      </c>
      <c r="DW132" s="13">
        <v>1</v>
      </c>
      <c r="DX132" s="13">
        <v>1</v>
      </c>
      <c r="DY132" s="13"/>
      <c r="DZ132" s="13"/>
      <c r="EA132" s="13"/>
      <c r="EB132" s="13"/>
      <c r="EC132" s="13">
        <v>1</v>
      </c>
      <c r="ED132" s="13">
        <v>1</v>
      </c>
      <c r="EE132" s="13">
        <v>1</v>
      </c>
      <c r="EF132" s="13"/>
      <c r="EG132" s="13">
        <v>1</v>
      </c>
      <c r="EH132" s="13">
        <v>1</v>
      </c>
      <c r="EI132" s="13"/>
      <c r="EJ132" s="13"/>
      <c r="EK132" s="13"/>
      <c r="EL132" s="13"/>
      <c r="EM132" s="13"/>
      <c r="EN132" s="13"/>
      <c r="EO132" s="13"/>
      <c r="EP132" s="13"/>
      <c r="EQ132" s="13"/>
      <c r="ER132" s="13"/>
      <c r="ES132" s="13"/>
      <c r="ET132" s="13"/>
      <c r="EU132" s="13"/>
      <c r="EV132" s="13"/>
      <c r="EW132" s="13"/>
      <c r="EX132" s="13"/>
      <c r="EY132" s="13"/>
      <c r="EZ132" s="13"/>
      <c r="FA132" s="60">
        <v>94</v>
      </c>
      <c r="FB132" s="13">
        <v>94</v>
      </c>
      <c r="FC132" s="16" t="s">
        <v>140</v>
      </c>
      <c r="FD132" s="13"/>
      <c r="FE132" s="13"/>
      <c r="FF132" s="13"/>
      <c r="FG132" s="13">
        <v>1</v>
      </c>
      <c r="FH132" s="13"/>
      <c r="FI132" s="13"/>
      <c r="FJ132" s="13"/>
      <c r="FK132" s="13"/>
      <c r="FL132" s="13"/>
      <c r="FM132" s="13"/>
      <c r="FN132" s="13"/>
      <c r="FO132" s="13"/>
      <c r="FP132" s="13"/>
      <c r="FQ132" s="13">
        <v>2</v>
      </c>
      <c r="FR132" s="13"/>
      <c r="FS132" s="13">
        <v>1</v>
      </c>
      <c r="FT132" s="13"/>
      <c r="FU132" s="13">
        <v>1</v>
      </c>
      <c r="FV132" s="13">
        <v>1</v>
      </c>
      <c r="FW132" s="13">
        <v>1</v>
      </c>
      <c r="FX132" s="13">
        <v>2</v>
      </c>
      <c r="FY132" s="13">
        <v>1</v>
      </c>
      <c r="FZ132" s="13">
        <v>3</v>
      </c>
      <c r="GA132" s="13">
        <v>2</v>
      </c>
      <c r="GB132" s="13"/>
      <c r="GC132" s="13"/>
      <c r="GD132" s="13">
        <v>4</v>
      </c>
      <c r="GE132" s="13">
        <v>1</v>
      </c>
      <c r="GF132" s="13">
        <v>2</v>
      </c>
      <c r="GG132" s="13">
        <v>4</v>
      </c>
      <c r="GH132" s="13">
        <v>2</v>
      </c>
      <c r="GI132" s="13"/>
      <c r="GJ132" s="13">
        <v>1</v>
      </c>
      <c r="GK132" s="13">
        <v>3</v>
      </c>
      <c r="GL132" s="13"/>
      <c r="GM132" s="13">
        <v>3</v>
      </c>
      <c r="GN132" s="13">
        <v>1</v>
      </c>
      <c r="GO132" s="13">
        <v>1</v>
      </c>
      <c r="GP132" s="13">
        <v>7</v>
      </c>
      <c r="GQ132" s="13">
        <v>2</v>
      </c>
      <c r="GR132" s="13">
        <v>2</v>
      </c>
      <c r="GS132" s="13"/>
      <c r="GT132" s="13">
        <v>1</v>
      </c>
      <c r="GU132" s="13">
        <v>1</v>
      </c>
      <c r="GV132" s="13">
        <v>2</v>
      </c>
      <c r="GW132" s="13">
        <v>1</v>
      </c>
      <c r="GX132" s="13">
        <v>3</v>
      </c>
      <c r="GY132" s="13">
        <v>1</v>
      </c>
      <c r="GZ132" s="13">
        <v>6</v>
      </c>
      <c r="HA132" s="13">
        <v>1</v>
      </c>
      <c r="HB132" s="13">
        <v>2</v>
      </c>
      <c r="HC132" s="13">
        <v>1</v>
      </c>
      <c r="HD132" s="13"/>
      <c r="HE132" s="13">
        <v>3</v>
      </c>
      <c r="HF132" s="13">
        <v>1</v>
      </c>
      <c r="HG132" s="13">
        <v>3</v>
      </c>
      <c r="HH132" s="13"/>
      <c r="HI132" s="13">
        <v>1</v>
      </c>
      <c r="HJ132" s="13"/>
      <c r="HK132" s="13">
        <v>3</v>
      </c>
      <c r="HL132" s="13">
        <v>4</v>
      </c>
      <c r="HM132" s="13">
        <v>2</v>
      </c>
      <c r="HN132" s="13">
        <v>2</v>
      </c>
      <c r="HO132" s="13">
        <v>1</v>
      </c>
      <c r="HP132" s="13"/>
      <c r="HQ132" s="13">
        <v>2</v>
      </c>
      <c r="HR132" s="13"/>
      <c r="HS132" s="13">
        <v>2</v>
      </c>
      <c r="HT132" s="13">
        <v>1</v>
      </c>
      <c r="HU132" s="13"/>
      <c r="HV132" s="13"/>
      <c r="HW132" s="13">
        <v>1</v>
      </c>
      <c r="HX132" s="13"/>
      <c r="HY132" s="13">
        <v>1</v>
      </c>
      <c r="HZ132" s="13"/>
      <c r="IA132" s="13"/>
      <c r="IB132" s="13"/>
      <c r="IC132" s="13">
        <v>1</v>
      </c>
      <c r="ID132" s="13"/>
      <c r="IE132" s="13"/>
      <c r="IF132" s="13"/>
      <c r="IG132" s="13"/>
      <c r="IH132" s="13"/>
      <c r="II132" s="13"/>
      <c r="IJ132" s="13"/>
      <c r="IK132" s="13"/>
      <c r="IL132" s="13">
        <v>1</v>
      </c>
      <c r="IM132" s="13"/>
      <c r="IN132" s="13"/>
      <c r="IO132" s="13"/>
      <c r="IP132" s="13"/>
      <c r="IQ132" s="13">
        <v>1</v>
      </c>
      <c r="IR132" s="13"/>
      <c r="IS132" s="13"/>
      <c r="IT132" s="13"/>
      <c r="IU132" s="13"/>
      <c r="IV132" s="13"/>
      <c r="IW132" s="13"/>
      <c r="IX132" s="13"/>
      <c r="IY132" s="13"/>
      <c r="IZ132" s="13"/>
      <c r="JA132" s="13"/>
      <c r="JB132" s="13"/>
      <c r="JC132" s="13"/>
      <c r="JD132" s="13"/>
      <c r="JE132" s="13"/>
      <c r="JF132" s="60">
        <v>97</v>
      </c>
      <c r="JG132" s="13"/>
      <c r="JH132" s="13"/>
      <c r="JI132" s="13"/>
      <c r="JJ132" s="13"/>
      <c r="JK132" s="13"/>
      <c r="JL132" s="13"/>
      <c r="JM132" s="13"/>
      <c r="JN132" s="13"/>
      <c r="JO132" s="13"/>
      <c r="JP132" s="13"/>
      <c r="JQ132" s="13"/>
      <c r="JR132" s="13"/>
      <c r="JS132" s="13"/>
      <c r="JT132" s="13"/>
      <c r="JU132" s="13"/>
      <c r="JV132" s="13"/>
      <c r="JW132" s="13"/>
      <c r="JX132" s="13"/>
      <c r="JY132" s="13"/>
      <c r="JZ132" s="13"/>
      <c r="KA132" s="13"/>
      <c r="KB132" s="13"/>
      <c r="KC132" s="13"/>
      <c r="KD132" s="13"/>
      <c r="KE132" s="13"/>
      <c r="KF132" s="13"/>
      <c r="KG132" s="13"/>
      <c r="KH132" s="13"/>
      <c r="KI132" s="13"/>
      <c r="KJ132" s="13">
        <v>1</v>
      </c>
      <c r="KK132" s="13"/>
      <c r="KL132" s="13"/>
      <c r="KM132" s="13"/>
      <c r="KN132" s="13"/>
      <c r="KO132" s="13"/>
      <c r="KP132" s="13"/>
      <c r="KQ132" s="13"/>
      <c r="KR132" s="13"/>
      <c r="KS132" s="13"/>
      <c r="KT132" s="13"/>
      <c r="KU132" s="13"/>
      <c r="KV132" s="13"/>
      <c r="KW132" s="13"/>
      <c r="KX132" s="13"/>
      <c r="KY132" s="13"/>
      <c r="KZ132" s="13">
        <v>1</v>
      </c>
      <c r="LA132" s="13"/>
      <c r="LB132" s="13"/>
      <c r="LC132" s="13"/>
      <c r="LD132" s="13"/>
      <c r="LE132" s="13"/>
      <c r="LF132" s="13"/>
      <c r="LG132" s="13"/>
      <c r="LH132" s="13"/>
      <c r="LI132" s="13"/>
      <c r="LJ132" s="13"/>
      <c r="LK132" s="13"/>
      <c r="LL132" s="13"/>
      <c r="LM132" s="13"/>
      <c r="LN132" s="13"/>
      <c r="LO132" s="13"/>
      <c r="LP132" s="13"/>
      <c r="LQ132" s="13"/>
      <c r="LR132" s="13"/>
      <c r="LS132" s="13"/>
      <c r="LT132" s="13"/>
      <c r="LU132" s="13"/>
      <c r="LV132" s="13"/>
      <c r="LW132" s="13"/>
      <c r="LX132" s="13"/>
      <c r="LY132" s="13"/>
      <c r="LZ132" s="13"/>
      <c r="MA132" s="13"/>
      <c r="MB132" s="13"/>
      <c r="MC132" s="13"/>
      <c r="MD132" s="13"/>
      <c r="ME132" s="13"/>
      <c r="MF132" s="13"/>
      <c r="MG132" s="13"/>
      <c r="MH132" s="13"/>
      <c r="MI132" s="13"/>
      <c r="MJ132" s="13"/>
      <c r="MK132" s="13"/>
      <c r="ML132" s="13"/>
      <c r="MM132" s="13"/>
      <c r="MN132" s="13"/>
      <c r="MO132" s="13"/>
      <c r="MP132" s="13"/>
      <c r="MQ132" s="13"/>
      <c r="MR132" s="13"/>
      <c r="MS132" s="13"/>
      <c r="MT132" s="13"/>
      <c r="MU132" s="13"/>
      <c r="MV132" s="13"/>
      <c r="MW132" s="13"/>
      <c r="MX132" s="13"/>
      <c r="MY132" s="13"/>
      <c r="MZ132" s="13"/>
      <c r="NA132" s="13"/>
      <c r="NB132" s="13"/>
      <c r="NC132" s="13"/>
      <c r="ND132" s="13"/>
      <c r="NE132" s="13"/>
      <c r="NF132" s="13"/>
      <c r="NG132" s="13"/>
      <c r="NH132" s="13"/>
      <c r="NI132" s="13"/>
      <c r="NJ132" s="60">
        <v>2</v>
      </c>
      <c r="NK132" s="13">
        <v>99</v>
      </c>
      <c r="NL132" s="448"/>
      <c r="NM132" s="448"/>
      <c r="NN132" s="448"/>
    </row>
    <row r="133" spans="1:378">
      <c r="A133" s="8" t="s">
        <v>214</v>
      </c>
      <c r="B133" s="281">
        <f t="shared" si="170"/>
        <v>8</v>
      </c>
      <c r="C133" s="281">
        <f t="shared" si="171"/>
        <v>7</v>
      </c>
      <c r="D133" s="281">
        <f t="shared" si="172"/>
        <v>20</v>
      </c>
      <c r="E133" s="281">
        <f t="shared" si="173"/>
        <v>24</v>
      </c>
      <c r="F133" s="281">
        <f t="shared" si="174"/>
        <v>57</v>
      </c>
      <c r="G133" s="281">
        <f t="shared" si="175"/>
        <v>63</v>
      </c>
      <c r="H133" s="281">
        <f t="shared" si="176"/>
        <v>49</v>
      </c>
      <c r="I133" s="281">
        <f t="shared" si="177"/>
        <v>45</v>
      </c>
      <c r="J133" s="281">
        <f t="shared" si="178"/>
        <v>32</v>
      </c>
      <c r="K133" s="281">
        <f t="shared" si="179"/>
        <v>45</v>
      </c>
      <c r="L133" s="281">
        <f t="shared" si="180"/>
        <v>36</v>
      </c>
      <c r="M133" s="281">
        <f t="shared" si="181"/>
        <v>39</v>
      </c>
      <c r="N133" s="281">
        <f t="shared" si="182"/>
        <v>28</v>
      </c>
      <c r="O133" s="281">
        <f t="shared" si="183"/>
        <v>25</v>
      </c>
      <c r="P133" s="281">
        <f t="shared" si="184"/>
        <v>16</v>
      </c>
      <c r="Q133" s="281">
        <f t="shared" si="185"/>
        <v>15</v>
      </c>
      <c r="R133" s="281">
        <f t="shared" si="186"/>
        <v>10</v>
      </c>
      <c r="S133" s="281">
        <f t="shared" si="187"/>
        <v>12</v>
      </c>
      <c r="T133" s="281">
        <f t="shared" si="188"/>
        <v>2</v>
      </c>
      <c r="U133" s="281">
        <f t="shared" si="189"/>
        <v>1</v>
      </c>
      <c r="W133" s="16" t="s">
        <v>141</v>
      </c>
      <c r="X133" s="764">
        <f t="shared" si="150"/>
        <v>267</v>
      </c>
      <c r="Y133" s="764">
        <f t="shared" si="151"/>
        <v>243</v>
      </c>
      <c r="Z133" s="764">
        <f t="shared" si="152"/>
        <v>1387</v>
      </c>
      <c r="AA133" s="764">
        <f t="shared" si="153"/>
        <v>1504</v>
      </c>
      <c r="AB133" s="764">
        <f t="shared" si="154"/>
        <v>3803</v>
      </c>
      <c r="AC133" s="764">
        <f t="shared" si="155"/>
        <v>3650</v>
      </c>
      <c r="AD133" s="764">
        <f t="shared" si="156"/>
        <v>3392</v>
      </c>
      <c r="AE133" s="764">
        <f t="shared" si="157"/>
        <v>3042</v>
      </c>
      <c r="AF133" s="764">
        <f t="shared" si="158"/>
        <v>2749</v>
      </c>
      <c r="AG133" s="764">
        <f t="shared" si="159"/>
        <v>2695</v>
      </c>
      <c r="AH133" s="764">
        <f t="shared" si="160"/>
        <v>1875</v>
      </c>
      <c r="AI133" s="764">
        <f t="shared" si="161"/>
        <v>1805</v>
      </c>
      <c r="AJ133" s="764">
        <f t="shared" si="162"/>
        <v>926</v>
      </c>
      <c r="AK133" s="764">
        <f t="shared" si="163"/>
        <v>872</v>
      </c>
      <c r="AL133" s="764">
        <f t="shared" si="164"/>
        <v>376</v>
      </c>
      <c r="AM133" s="764">
        <f t="shared" si="165"/>
        <v>392</v>
      </c>
      <c r="AN133" s="764">
        <f t="shared" si="166"/>
        <v>105</v>
      </c>
      <c r="AO133" s="764">
        <f t="shared" si="167"/>
        <v>160</v>
      </c>
      <c r="AP133" s="764">
        <f t="shared" si="168"/>
        <v>18</v>
      </c>
      <c r="AQ133" s="764">
        <f t="shared" si="169"/>
        <v>52</v>
      </c>
      <c r="AR133" s="764">
        <f t="shared" si="190"/>
        <v>348</v>
      </c>
      <c r="AT133" s="16" t="s">
        <v>141</v>
      </c>
      <c r="AU133" s="13">
        <v>8</v>
      </c>
      <c r="AV133" s="13">
        <v>40</v>
      </c>
      <c r="AW133" s="13">
        <v>30</v>
      </c>
      <c r="AX133" s="13">
        <v>15</v>
      </c>
      <c r="AY133" s="13">
        <v>19</v>
      </c>
      <c r="AZ133" s="13">
        <v>26</v>
      </c>
      <c r="BA133" s="13">
        <v>28</v>
      </c>
      <c r="BB133" s="13">
        <v>22</v>
      </c>
      <c r="BC133" s="13">
        <v>28</v>
      </c>
      <c r="BD133" s="13">
        <v>27</v>
      </c>
      <c r="BE133" s="13">
        <v>27</v>
      </c>
      <c r="BF133" s="13">
        <v>37</v>
      </c>
      <c r="BG133" s="13">
        <v>54</v>
      </c>
      <c r="BH133" s="13">
        <v>74</v>
      </c>
      <c r="BI133" s="13">
        <v>117</v>
      </c>
      <c r="BJ133" s="13">
        <v>129</v>
      </c>
      <c r="BK133" s="13">
        <v>168</v>
      </c>
      <c r="BL133" s="13">
        <v>200</v>
      </c>
      <c r="BM133" s="13">
        <v>388</v>
      </c>
      <c r="BN133" s="13">
        <v>310</v>
      </c>
      <c r="BO133" s="13">
        <v>356</v>
      </c>
      <c r="BP133" s="13">
        <v>336</v>
      </c>
      <c r="BQ133" s="13">
        <v>383</v>
      </c>
      <c r="BR133" s="13">
        <v>378</v>
      </c>
      <c r="BS133" s="13">
        <v>372</v>
      </c>
      <c r="BT133" s="13">
        <v>374</v>
      </c>
      <c r="BU133" s="13">
        <v>356</v>
      </c>
      <c r="BV133" s="13">
        <v>348</v>
      </c>
      <c r="BW133" s="13">
        <v>369</v>
      </c>
      <c r="BX133" s="13">
        <v>378</v>
      </c>
      <c r="BY133" s="13">
        <v>341</v>
      </c>
      <c r="BZ133" s="13">
        <v>299</v>
      </c>
      <c r="CA133" s="13">
        <v>325</v>
      </c>
      <c r="CB133" s="13">
        <v>347</v>
      </c>
      <c r="CC133" s="13">
        <v>292</v>
      </c>
      <c r="CD133" s="13">
        <v>299</v>
      </c>
      <c r="CE133" s="13">
        <v>266</v>
      </c>
      <c r="CF133" s="13">
        <v>279</v>
      </c>
      <c r="CG133" s="13">
        <v>288</v>
      </c>
      <c r="CH133" s="13">
        <v>306</v>
      </c>
      <c r="CI133" s="13">
        <v>285</v>
      </c>
      <c r="CJ133" s="13">
        <v>313</v>
      </c>
      <c r="CK133" s="13">
        <v>284</v>
      </c>
      <c r="CL133" s="13">
        <v>279</v>
      </c>
      <c r="CM133" s="13">
        <v>272</v>
      </c>
      <c r="CN133" s="13">
        <v>256</v>
      </c>
      <c r="CO133" s="13">
        <v>261</v>
      </c>
      <c r="CP133" s="13">
        <v>236</v>
      </c>
      <c r="CQ133" s="13">
        <v>259</v>
      </c>
      <c r="CR133" s="13">
        <v>250</v>
      </c>
      <c r="CS133" s="13">
        <v>245</v>
      </c>
      <c r="CT133" s="13">
        <v>223</v>
      </c>
      <c r="CU133" s="13">
        <v>220</v>
      </c>
      <c r="CV133" s="13">
        <v>225</v>
      </c>
      <c r="CW133" s="13">
        <v>165</v>
      </c>
      <c r="CX133" s="13">
        <v>173</v>
      </c>
      <c r="CY133" s="13">
        <v>158</v>
      </c>
      <c r="CZ133" s="13">
        <v>160</v>
      </c>
      <c r="DA133" s="13">
        <v>121</v>
      </c>
      <c r="DB133" s="13">
        <v>115</v>
      </c>
      <c r="DC133" s="13">
        <v>134</v>
      </c>
      <c r="DD133" s="13">
        <v>106</v>
      </c>
      <c r="DE133" s="13">
        <v>93</v>
      </c>
      <c r="DF133" s="13">
        <v>91</v>
      </c>
      <c r="DG133" s="13">
        <v>80</v>
      </c>
      <c r="DH133" s="13">
        <v>79</v>
      </c>
      <c r="DI133" s="13">
        <v>74</v>
      </c>
      <c r="DJ133" s="13">
        <v>91</v>
      </c>
      <c r="DK133" s="13">
        <v>63</v>
      </c>
      <c r="DL133" s="13">
        <v>61</v>
      </c>
      <c r="DM133" s="13">
        <v>53</v>
      </c>
      <c r="DN133" s="13">
        <v>53</v>
      </c>
      <c r="DO133" s="13">
        <v>43</v>
      </c>
      <c r="DP133" s="13">
        <v>47</v>
      </c>
      <c r="DQ133" s="13">
        <v>41</v>
      </c>
      <c r="DR133" s="13">
        <v>34</v>
      </c>
      <c r="DS133" s="13">
        <v>30</v>
      </c>
      <c r="DT133" s="13">
        <v>33</v>
      </c>
      <c r="DU133" s="13">
        <v>29</v>
      </c>
      <c r="DV133" s="13">
        <v>29</v>
      </c>
      <c r="DW133" s="13">
        <v>26</v>
      </c>
      <c r="DX133" s="13">
        <v>22</v>
      </c>
      <c r="DY133" s="13">
        <v>19</v>
      </c>
      <c r="DZ133" s="13">
        <v>11</v>
      </c>
      <c r="EA133" s="13">
        <v>18</v>
      </c>
      <c r="EB133" s="13">
        <v>15</v>
      </c>
      <c r="EC133" s="13">
        <v>18</v>
      </c>
      <c r="ED133" s="13">
        <v>11</v>
      </c>
      <c r="EE133" s="13">
        <v>10</v>
      </c>
      <c r="EF133" s="13">
        <v>10</v>
      </c>
      <c r="EG133" s="13">
        <v>6</v>
      </c>
      <c r="EH133" s="13">
        <v>10</v>
      </c>
      <c r="EI133" s="13">
        <v>7</v>
      </c>
      <c r="EJ133" s="13">
        <v>8</v>
      </c>
      <c r="EK133" s="13">
        <v>2</v>
      </c>
      <c r="EL133" s="13">
        <v>3</v>
      </c>
      <c r="EM133" s="13">
        <v>3</v>
      </c>
      <c r="EN133" s="13">
        <v>2</v>
      </c>
      <c r="EO133" s="13">
        <v>6</v>
      </c>
      <c r="EP133" s="13">
        <v>2</v>
      </c>
      <c r="EQ133" s="13"/>
      <c r="ER133" s="13">
        <v>2</v>
      </c>
      <c r="ES133" s="13">
        <v>1</v>
      </c>
      <c r="ET133" s="13"/>
      <c r="EU133" s="13"/>
      <c r="EV133" s="13"/>
      <c r="EW133" s="13"/>
      <c r="EX133" s="13"/>
      <c r="EY133" s="13"/>
      <c r="EZ133" s="13"/>
      <c r="FA133" s="60">
        <v>14415</v>
      </c>
      <c r="FB133" s="13">
        <v>14415</v>
      </c>
      <c r="FC133" s="16" t="s">
        <v>141</v>
      </c>
      <c r="FD133" s="13">
        <v>15</v>
      </c>
      <c r="FE133" s="13">
        <v>34</v>
      </c>
      <c r="FF133" s="13">
        <v>45</v>
      </c>
      <c r="FG133" s="13">
        <v>18</v>
      </c>
      <c r="FH133" s="13">
        <v>22</v>
      </c>
      <c r="FI133" s="13">
        <v>25</v>
      </c>
      <c r="FJ133" s="13">
        <v>30</v>
      </c>
      <c r="FK133" s="13">
        <v>31</v>
      </c>
      <c r="FL133" s="13">
        <v>26</v>
      </c>
      <c r="FM133" s="13">
        <v>21</v>
      </c>
      <c r="FN133" s="13">
        <v>38</v>
      </c>
      <c r="FO133" s="13">
        <v>31</v>
      </c>
      <c r="FP133" s="13">
        <v>40</v>
      </c>
      <c r="FQ133" s="13">
        <v>71</v>
      </c>
      <c r="FR133" s="13">
        <v>94</v>
      </c>
      <c r="FS133" s="13">
        <v>107</v>
      </c>
      <c r="FT133" s="13">
        <v>127</v>
      </c>
      <c r="FU133" s="13">
        <v>197</v>
      </c>
      <c r="FV133" s="13">
        <v>387</v>
      </c>
      <c r="FW133" s="13">
        <v>295</v>
      </c>
      <c r="FX133" s="13">
        <v>333</v>
      </c>
      <c r="FY133" s="13">
        <v>395</v>
      </c>
      <c r="FZ133" s="13">
        <v>346</v>
      </c>
      <c r="GA133" s="13">
        <v>375</v>
      </c>
      <c r="GB133" s="13">
        <v>393</v>
      </c>
      <c r="GC133" s="13">
        <v>390</v>
      </c>
      <c r="GD133" s="13">
        <v>381</v>
      </c>
      <c r="GE133" s="13">
        <v>405</v>
      </c>
      <c r="GF133" s="13">
        <v>386</v>
      </c>
      <c r="GG133" s="13">
        <v>399</v>
      </c>
      <c r="GH133" s="13">
        <v>389</v>
      </c>
      <c r="GI133" s="13">
        <v>316</v>
      </c>
      <c r="GJ133" s="13">
        <v>378</v>
      </c>
      <c r="GK133" s="13">
        <v>344</v>
      </c>
      <c r="GL133" s="13">
        <v>363</v>
      </c>
      <c r="GM133" s="13">
        <v>331</v>
      </c>
      <c r="GN133" s="13">
        <v>314</v>
      </c>
      <c r="GO133" s="13">
        <v>292</v>
      </c>
      <c r="GP133" s="13">
        <v>325</v>
      </c>
      <c r="GQ133" s="13">
        <v>340</v>
      </c>
      <c r="GR133" s="13">
        <v>269</v>
      </c>
      <c r="GS133" s="13">
        <v>331</v>
      </c>
      <c r="GT133" s="13">
        <v>292</v>
      </c>
      <c r="GU133" s="13">
        <v>276</v>
      </c>
      <c r="GV133" s="13">
        <v>314</v>
      </c>
      <c r="GW133" s="13">
        <v>291</v>
      </c>
      <c r="GX133" s="13">
        <v>243</v>
      </c>
      <c r="GY133" s="13">
        <v>256</v>
      </c>
      <c r="GZ133" s="13">
        <v>247</v>
      </c>
      <c r="HA133" s="13">
        <v>230</v>
      </c>
      <c r="HB133" s="13">
        <v>229</v>
      </c>
      <c r="HC133" s="13">
        <v>262</v>
      </c>
      <c r="HD133" s="13">
        <v>193</v>
      </c>
      <c r="HE133" s="13">
        <v>210</v>
      </c>
      <c r="HF133" s="13">
        <v>173</v>
      </c>
      <c r="HG133" s="13">
        <v>185</v>
      </c>
      <c r="HH133" s="13">
        <v>171</v>
      </c>
      <c r="HI133" s="13">
        <v>153</v>
      </c>
      <c r="HJ133" s="13">
        <v>151</v>
      </c>
      <c r="HK133" s="13">
        <v>148</v>
      </c>
      <c r="HL133" s="13">
        <v>129</v>
      </c>
      <c r="HM133" s="13">
        <v>125</v>
      </c>
      <c r="HN133" s="13">
        <v>104</v>
      </c>
      <c r="HO133" s="13">
        <v>104</v>
      </c>
      <c r="HP133" s="13">
        <v>97</v>
      </c>
      <c r="HQ133" s="13">
        <v>81</v>
      </c>
      <c r="HR133" s="13">
        <v>81</v>
      </c>
      <c r="HS133" s="13">
        <v>64</v>
      </c>
      <c r="HT133" s="13">
        <v>79</v>
      </c>
      <c r="HU133" s="13">
        <v>62</v>
      </c>
      <c r="HV133" s="13">
        <v>56</v>
      </c>
      <c r="HW133" s="13">
        <v>61</v>
      </c>
      <c r="HX133" s="13">
        <v>38</v>
      </c>
      <c r="HY133" s="13">
        <v>28</v>
      </c>
      <c r="HZ133" s="13">
        <v>45</v>
      </c>
      <c r="IA133" s="13">
        <v>33</v>
      </c>
      <c r="IB133" s="13">
        <v>36</v>
      </c>
      <c r="IC133" s="13">
        <v>28</v>
      </c>
      <c r="ID133" s="13">
        <v>28</v>
      </c>
      <c r="IE133" s="13">
        <v>23</v>
      </c>
      <c r="IF133" s="13">
        <v>24</v>
      </c>
      <c r="IG133" s="13">
        <v>15</v>
      </c>
      <c r="IH133" s="13">
        <v>8</v>
      </c>
      <c r="II133" s="13">
        <v>19</v>
      </c>
      <c r="IJ133" s="13">
        <v>11</v>
      </c>
      <c r="IK133" s="13">
        <v>5</v>
      </c>
      <c r="IL133" s="13">
        <v>3</v>
      </c>
      <c r="IM133" s="13">
        <v>6</v>
      </c>
      <c r="IN133" s="13">
        <v>8</v>
      </c>
      <c r="IO133" s="13">
        <v>6</v>
      </c>
      <c r="IP133" s="13">
        <v>6</v>
      </c>
      <c r="IQ133" s="13">
        <v>6</v>
      </c>
      <c r="IR133" s="13">
        <v>3</v>
      </c>
      <c r="IS133" s="13"/>
      <c r="IT133" s="13">
        <v>1</v>
      </c>
      <c r="IU133" s="13">
        <v>2</v>
      </c>
      <c r="IV133" s="13"/>
      <c r="IW133" s="13"/>
      <c r="IX133" s="13"/>
      <c r="IY133" s="13"/>
      <c r="IZ133" s="13"/>
      <c r="JA133" s="13"/>
      <c r="JB133" s="13"/>
      <c r="JC133" s="13"/>
      <c r="JD133" s="13"/>
      <c r="JE133" s="13"/>
      <c r="JF133" s="60">
        <v>14898</v>
      </c>
      <c r="JG133" s="13">
        <v>31</v>
      </c>
      <c r="JH133" s="13">
        <v>6</v>
      </c>
      <c r="JI133" s="13"/>
      <c r="JJ133" s="13"/>
      <c r="JK133" s="13"/>
      <c r="JL133" s="13"/>
      <c r="JM133" s="13">
        <v>1</v>
      </c>
      <c r="JN133" s="13">
        <v>1</v>
      </c>
      <c r="JO133" s="13">
        <v>1</v>
      </c>
      <c r="JP133" s="13"/>
      <c r="JQ133" s="13">
        <v>3</v>
      </c>
      <c r="JR133" s="13">
        <v>1</v>
      </c>
      <c r="JS133" s="13">
        <v>1</v>
      </c>
      <c r="JT133" s="13">
        <v>1</v>
      </c>
      <c r="JU133" s="13">
        <v>1</v>
      </c>
      <c r="JV133" s="13">
        <v>2</v>
      </c>
      <c r="JW133" s="13">
        <v>5</v>
      </c>
      <c r="JX133" s="13">
        <v>6</v>
      </c>
      <c r="JY133" s="13">
        <v>3</v>
      </c>
      <c r="JZ133" s="13">
        <v>7</v>
      </c>
      <c r="KA133" s="13">
        <v>10</v>
      </c>
      <c r="KB133" s="13">
        <v>6</v>
      </c>
      <c r="KC133" s="13">
        <v>7</v>
      </c>
      <c r="KD133" s="13">
        <v>6</v>
      </c>
      <c r="KE133" s="13">
        <v>4</v>
      </c>
      <c r="KF133" s="13">
        <v>7</v>
      </c>
      <c r="KG133" s="13">
        <v>4</v>
      </c>
      <c r="KH133" s="13">
        <v>11</v>
      </c>
      <c r="KI133" s="13">
        <v>5</v>
      </c>
      <c r="KJ133" s="13">
        <v>10</v>
      </c>
      <c r="KK133" s="13">
        <v>7</v>
      </c>
      <c r="KL133" s="13">
        <v>9</v>
      </c>
      <c r="KM133" s="13">
        <v>7</v>
      </c>
      <c r="KN133" s="13">
        <v>8</v>
      </c>
      <c r="KO133" s="13">
        <v>13</v>
      </c>
      <c r="KP133" s="13">
        <v>9</v>
      </c>
      <c r="KQ133" s="13">
        <v>7</v>
      </c>
      <c r="KR133" s="13">
        <v>3</v>
      </c>
      <c r="KS133" s="13">
        <v>13</v>
      </c>
      <c r="KT133" s="13">
        <v>10</v>
      </c>
      <c r="KU133" s="13">
        <v>6</v>
      </c>
      <c r="KV133" s="13">
        <v>3</v>
      </c>
      <c r="KW133" s="13">
        <v>7</v>
      </c>
      <c r="KX133" s="13">
        <v>5</v>
      </c>
      <c r="KY133" s="13">
        <v>2</v>
      </c>
      <c r="KZ133" s="13">
        <v>4</v>
      </c>
      <c r="LA133" s="13">
        <v>7</v>
      </c>
      <c r="LB133" s="13">
        <v>2</v>
      </c>
      <c r="LC133" s="13">
        <v>3</v>
      </c>
      <c r="LD133" s="13">
        <v>2</v>
      </c>
      <c r="LE133" s="13">
        <v>12</v>
      </c>
      <c r="LF133" s="13">
        <v>3</v>
      </c>
      <c r="LG133" s="13">
        <v>2</v>
      </c>
      <c r="LH133" s="13">
        <v>8</v>
      </c>
      <c r="LI133" s="13">
        <v>2</v>
      </c>
      <c r="LJ133" s="13">
        <v>2</v>
      </c>
      <c r="LK133" s="13">
        <v>1</v>
      </c>
      <c r="LL133" s="13">
        <v>1</v>
      </c>
      <c r="LM133" s="13"/>
      <c r="LN133" s="13">
        <v>2</v>
      </c>
      <c r="LO133" s="13">
        <v>4</v>
      </c>
      <c r="LP133" s="13">
        <v>3</v>
      </c>
      <c r="LQ133" s="13"/>
      <c r="LR133" s="13">
        <v>2</v>
      </c>
      <c r="LS133" s="13">
        <v>1</v>
      </c>
      <c r="LT133" s="13">
        <v>2</v>
      </c>
      <c r="LU133" s="13">
        <v>1</v>
      </c>
      <c r="LV133" s="13"/>
      <c r="LW133" s="13">
        <v>1</v>
      </c>
      <c r="LX133" s="13"/>
      <c r="LY133" s="13">
        <v>1</v>
      </c>
      <c r="LZ133" s="13">
        <v>1</v>
      </c>
      <c r="MA133" s="13"/>
      <c r="MB133" s="13">
        <v>1</v>
      </c>
      <c r="MC133" s="13">
        <v>1</v>
      </c>
      <c r="MD133" s="13">
        <v>1</v>
      </c>
      <c r="ME133" s="13"/>
      <c r="MF133" s="13">
        <v>2</v>
      </c>
      <c r="MG133" s="13">
        <v>3</v>
      </c>
      <c r="MH133" s="13"/>
      <c r="MI133" s="13"/>
      <c r="MJ133" s="13"/>
      <c r="MK133" s="13">
        <v>1</v>
      </c>
      <c r="ML133" s="13">
        <v>2</v>
      </c>
      <c r="MM133" s="13"/>
      <c r="MN133" s="13">
        <v>1</v>
      </c>
      <c r="MO133" s="13">
        <v>3</v>
      </c>
      <c r="MP133" s="13">
        <v>2</v>
      </c>
      <c r="MQ133" s="13">
        <v>2</v>
      </c>
      <c r="MR133" s="13"/>
      <c r="MS133" s="13">
        <v>4</v>
      </c>
      <c r="MT133" s="13"/>
      <c r="MU133" s="13">
        <v>2</v>
      </c>
      <c r="MV133" s="13"/>
      <c r="MW133" s="13">
        <v>3</v>
      </c>
      <c r="MX133" s="13">
        <v>1</v>
      </c>
      <c r="MY133" s="13"/>
      <c r="MZ133" s="13"/>
      <c r="NA133" s="13">
        <v>1</v>
      </c>
      <c r="NB133" s="13">
        <v>1</v>
      </c>
      <c r="NC133" s="13"/>
      <c r="ND133" s="13"/>
      <c r="NE133" s="13"/>
      <c r="NF133" s="13"/>
      <c r="NG133" s="13"/>
      <c r="NH133" s="13"/>
      <c r="NI133" s="13">
        <v>1</v>
      </c>
      <c r="NJ133" s="60">
        <v>348</v>
      </c>
      <c r="NK133" s="13">
        <v>15246</v>
      </c>
      <c r="NL133" s="448"/>
      <c r="NM133" s="448"/>
      <c r="NN133" s="448"/>
    </row>
    <row r="134" spans="1:378">
      <c r="A134" s="8" t="s">
        <v>145</v>
      </c>
      <c r="B134" s="281">
        <f t="shared" si="170"/>
        <v>1</v>
      </c>
      <c r="C134" s="281">
        <f t="shared" si="171"/>
        <v>3</v>
      </c>
      <c r="D134" s="281">
        <f t="shared" si="172"/>
        <v>7</v>
      </c>
      <c r="E134" s="281">
        <f t="shared" si="173"/>
        <v>4</v>
      </c>
      <c r="F134" s="281">
        <f t="shared" si="174"/>
        <v>20</v>
      </c>
      <c r="G134" s="281">
        <f t="shared" si="175"/>
        <v>24</v>
      </c>
      <c r="H134" s="281">
        <f t="shared" si="176"/>
        <v>29</v>
      </c>
      <c r="I134" s="281">
        <f t="shared" si="177"/>
        <v>12</v>
      </c>
      <c r="J134" s="281">
        <f t="shared" si="178"/>
        <v>3</v>
      </c>
      <c r="K134" s="281">
        <f t="shared" si="179"/>
        <v>13</v>
      </c>
      <c r="L134" s="281">
        <f t="shared" si="180"/>
        <v>23</v>
      </c>
      <c r="M134" s="281">
        <f t="shared" si="181"/>
        <v>11</v>
      </c>
      <c r="N134" s="281">
        <f t="shared" si="182"/>
        <v>10</v>
      </c>
      <c r="O134" s="281">
        <f t="shared" si="183"/>
        <v>9</v>
      </c>
      <c r="P134" s="281">
        <f t="shared" si="184"/>
        <v>3</v>
      </c>
      <c r="Q134" s="281">
        <f t="shared" si="185"/>
        <v>3</v>
      </c>
      <c r="R134" s="281">
        <f t="shared" si="186"/>
        <v>2</v>
      </c>
      <c r="S134" s="281">
        <f t="shared" si="187"/>
        <v>2</v>
      </c>
      <c r="T134" s="281">
        <f t="shared" si="188"/>
        <v>0</v>
      </c>
      <c r="U134" s="281">
        <f t="shared" si="189"/>
        <v>1</v>
      </c>
      <c r="W134" s="16" t="s">
        <v>142</v>
      </c>
      <c r="X134" s="764">
        <f t="shared" si="150"/>
        <v>40</v>
      </c>
      <c r="Y134" s="764">
        <f t="shared" si="151"/>
        <v>35</v>
      </c>
      <c r="Z134" s="764">
        <f t="shared" si="152"/>
        <v>111</v>
      </c>
      <c r="AA134" s="764">
        <f t="shared" si="153"/>
        <v>139</v>
      </c>
      <c r="AB134" s="764">
        <f t="shared" si="154"/>
        <v>304</v>
      </c>
      <c r="AC134" s="764">
        <f t="shared" si="155"/>
        <v>337</v>
      </c>
      <c r="AD134" s="764">
        <f t="shared" si="156"/>
        <v>320</v>
      </c>
      <c r="AE134" s="764">
        <f t="shared" si="157"/>
        <v>338</v>
      </c>
      <c r="AF134" s="764">
        <f t="shared" si="158"/>
        <v>251</v>
      </c>
      <c r="AG134" s="764">
        <f t="shared" si="159"/>
        <v>308</v>
      </c>
      <c r="AH134" s="764">
        <f t="shared" si="160"/>
        <v>180</v>
      </c>
      <c r="AI134" s="764">
        <f t="shared" si="161"/>
        <v>217</v>
      </c>
      <c r="AJ134" s="764">
        <f t="shared" si="162"/>
        <v>136</v>
      </c>
      <c r="AK134" s="764">
        <f t="shared" si="163"/>
        <v>110</v>
      </c>
      <c r="AL134" s="764">
        <f t="shared" si="164"/>
        <v>51</v>
      </c>
      <c r="AM134" s="764">
        <f t="shared" si="165"/>
        <v>60</v>
      </c>
      <c r="AN134" s="764">
        <f t="shared" si="166"/>
        <v>21</v>
      </c>
      <c r="AO134" s="764">
        <f t="shared" si="167"/>
        <v>22</v>
      </c>
      <c r="AP134" s="764">
        <f t="shared" si="168"/>
        <v>4</v>
      </c>
      <c r="AQ134" s="764">
        <f t="shared" si="169"/>
        <v>15</v>
      </c>
      <c r="AR134" s="764">
        <f t="shared" si="190"/>
        <v>40</v>
      </c>
      <c r="AT134" s="16" t="s">
        <v>142</v>
      </c>
      <c r="AU134" s="13">
        <v>2</v>
      </c>
      <c r="AV134" s="13">
        <v>6</v>
      </c>
      <c r="AW134" s="13">
        <v>4</v>
      </c>
      <c r="AX134" s="13">
        <v>1</v>
      </c>
      <c r="AY134" s="13">
        <v>1</v>
      </c>
      <c r="AZ134" s="13">
        <v>5</v>
      </c>
      <c r="BA134" s="13">
        <v>3</v>
      </c>
      <c r="BB134" s="13">
        <v>7</v>
      </c>
      <c r="BC134" s="13">
        <v>2</v>
      </c>
      <c r="BD134" s="13">
        <v>4</v>
      </c>
      <c r="BE134" s="13">
        <v>5</v>
      </c>
      <c r="BF134" s="13">
        <v>5</v>
      </c>
      <c r="BG134" s="13">
        <v>11</v>
      </c>
      <c r="BH134" s="13">
        <v>3</v>
      </c>
      <c r="BI134" s="13">
        <v>9</v>
      </c>
      <c r="BJ134" s="13">
        <v>9</v>
      </c>
      <c r="BK134" s="13">
        <v>21</v>
      </c>
      <c r="BL134" s="13">
        <v>14</v>
      </c>
      <c r="BM134" s="13">
        <v>30</v>
      </c>
      <c r="BN134" s="13">
        <v>32</v>
      </c>
      <c r="BO134" s="13">
        <v>36</v>
      </c>
      <c r="BP134" s="13">
        <v>35</v>
      </c>
      <c r="BQ134" s="13">
        <v>30</v>
      </c>
      <c r="BR134" s="13">
        <v>33</v>
      </c>
      <c r="BS134" s="13">
        <v>33</v>
      </c>
      <c r="BT134" s="13">
        <v>31</v>
      </c>
      <c r="BU134" s="13">
        <v>41</v>
      </c>
      <c r="BV134" s="13">
        <v>31</v>
      </c>
      <c r="BW134" s="13">
        <v>38</v>
      </c>
      <c r="BX134" s="13">
        <v>29</v>
      </c>
      <c r="BY134" s="13">
        <v>38</v>
      </c>
      <c r="BZ134" s="13">
        <v>33</v>
      </c>
      <c r="CA134" s="13">
        <v>29</v>
      </c>
      <c r="CB134" s="13">
        <v>48</v>
      </c>
      <c r="CC134" s="13">
        <v>41</v>
      </c>
      <c r="CD134" s="13">
        <v>30</v>
      </c>
      <c r="CE134" s="13">
        <v>35</v>
      </c>
      <c r="CF134" s="13">
        <v>26</v>
      </c>
      <c r="CG134" s="13">
        <v>26</v>
      </c>
      <c r="CH134" s="13">
        <v>32</v>
      </c>
      <c r="CI134" s="13">
        <v>29</v>
      </c>
      <c r="CJ134" s="13">
        <v>32</v>
      </c>
      <c r="CK134" s="13">
        <v>37</v>
      </c>
      <c r="CL134" s="13">
        <v>41</v>
      </c>
      <c r="CM134" s="13">
        <v>33</v>
      </c>
      <c r="CN134" s="13">
        <v>31</v>
      </c>
      <c r="CO134" s="13">
        <v>21</v>
      </c>
      <c r="CP134" s="13">
        <v>23</v>
      </c>
      <c r="CQ134" s="13">
        <v>32</v>
      </c>
      <c r="CR134" s="13">
        <v>29</v>
      </c>
      <c r="CS134" s="13">
        <v>23</v>
      </c>
      <c r="CT134" s="13">
        <v>23</v>
      </c>
      <c r="CU134" s="13">
        <v>19</v>
      </c>
      <c r="CV134" s="13">
        <v>27</v>
      </c>
      <c r="CW134" s="13">
        <v>24</v>
      </c>
      <c r="CX134" s="13">
        <v>22</v>
      </c>
      <c r="CY134" s="13">
        <v>20</v>
      </c>
      <c r="CZ134" s="13">
        <v>21</v>
      </c>
      <c r="DA134" s="13">
        <v>20</v>
      </c>
      <c r="DB134" s="13">
        <v>18</v>
      </c>
      <c r="DC134" s="13">
        <v>13</v>
      </c>
      <c r="DD134" s="13">
        <v>13</v>
      </c>
      <c r="DE134" s="13">
        <v>11</v>
      </c>
      <c r="DF134" s="13">
        <v>20</v>
      </c>
      <c r="DG134" s="13">
        <v>6</v>
      </c>
      <c r="DH134" s="13">
        <v>11</v>
      </c>
      <c r="DI134" s="13">
        <v>15</v>
      </c>
      <c r="DJ134" s="13">
        <v>8</v>
      </c>
      <c r="DK134" s="13">
        <v>7</v>
      </c>
      <c r="DL134" s="13">
        <v>6</v>
      </c>
      <c r="DM134" s="13">
        <v>9</v>
      </c>
      <c r="DN134" s="13">
        <v>5</v>
      </c>
      <c r="DO134" s="13">
        <v>4</v>
      </c>
      <c r="DP134" s="13">
        <v>5</v>
      </c>
      <c r="DQ134" s="13">
        <v>7</v>
      </c>
      <c r="DR134" s="13">
        <v>8</v>
      </c>
      <c r="DS134" s="13">
        <v>4</v>
      </c>
      <c r="DT134" s="13">
        <v>8</v>
      </c>
      <c r="DU134" s="13">
        <v>6</v>
      </c>
      <c r="DV134" s="13">
        <v>4</v>
      </c>
      <c r="DW134" s="13">
        <v>2</v>
      </c>
      <c r="DX134" s="13">
        <v>3</v>
      </c>
      <c r="DY134" s="13">
        <v>3</v>
      </c>
      <c r="DZ134" s="13">
        <v>2</v>
      </c>
      <c r="EA134" s="13">
        <v>2</v>
      </c>
      <c r="EB134" s="13">
        <v>2</v>
      </c>
      <c r="EC134" s="13">
        <v>1</v>
      </c>
      <c r="ED134" s="13">
        <v>4</v>
      </c>
      <c r="EE134" s="13">
        <v>2</v>
      </c>
      <c r="EF134" s="13">
        <v>1</v>
      </c>
      <c r="EG134" s="13">
        <v>2</v>
      </c>
      <c r="EH134" s="13">
        <v>3</v>
      </c>
      <c r="EI134" s="13">
        <v>1</v>
      </c>
      <c r="EJ134" s="13">
        <v>2</v>
      </c>
      <c r="EK134" s="13">
        <v>1</v>
      </c>
      <c r="EL134" s="13">
        <v>1</v>
      </c>
      <c r="EM134" s="13">
        <v>3</v>
      </c>
      <c r="EN134" s="13">
        <v>1</v>
      </c>
      <c r="EO134" s="13"/>
      <c r="EP134" s="13">
        <v>1</v>
      </c>
      <c r="EQ134" s="13"/>
      <c r="ER134" s="13"/>
      <c r="ES134" s="13"/>
      <c r="ET134" s="13"/>
      <c r="EU134" s="13"/>
      <c r="EV134" s="13"/>
      <c r="EW134" s="13"/>
      <c r="EX134" s="13"/>
      <c r="EY134" s="13"/>
      <c r="EZ134" s="13"/>
      <c r="FA134" s="60">
        <v>1581</v>
      </c>
      <c r="FB134" s="13">
        <v>1581</v>
      </c>
      <c r="FC134" s="16" t="s">
        <v>142</v>
      </c>
      <c r="FD134" s="13">
        <v>2</v>
      </c>
      <c r="FE134" s="13">
        <v>4</v>
      </c>
      <c r="FF134" s="13">
        <v>6</v>
      </c>
      <c r="FG134" s="13">
        <v>5</v>
      </c>
      <c r="FH134" s="13">
        <v>6</v>
      </c>
      <c r="FI134" s="13">
        <v>6</v>
      </c>
      <c r="FJ134" s="13">
        <v>1</v>
      </c>
      <c r="FK134" s="13">
        <v>5</v>
      </c>
      <c r="FL134" s="13"/>
      <c r="FM134" s="13">
        <v>5</v>
      </c>
      <c r="FN134" s="13">
        <v>4</v>
      </c>
      <c r="FO134" s="13">
        <v>3</v>
      </c>
      <c r="FP134" s="13">
        <v>12</v>
      </c>
      <c r="FQ134" s="13">
        <v>10</v>
      </c>
      <c r="FR134" s="13">
        <v>9</v>
      </c>
      <c r="FS134" s="13">
        <v>10</v>
      </c>
      <c r="FT134" s="13">
        <v>9</v>
      </c>
      <c r="FU134" s="13">
        <v>18</v>
      </c>
      <c r="FV134" s="13">
        <v>23</v>
      </c>
      <c r="FW134" s="13">
        <v>13</v>
      </c>
      <c r="FX134" s="13">
        <v>30</v>
      </c>
      <c r="FY134" s="13">
        <v>16</v>
      </c>
      <c r="FZ134" s="13">
        <v>29</v>
      </c>
      <c r="GA134" s="13">
        <v>35</v>
      </c>
      <c r="GB134" s="13">
        <v>22</v>
      </c>
      <c r="GC134" s="13">
        <v>31</v>
      </c>
      <c r="GD134" s="13">
        <v>32</v>
      </c>
      <c r="GE134" s="13">
        <v>33</v>
      </c>
      <c r="GF134" s="13">
        <v>38</v>
      </c>
      <c r="GG134" s="13">
        <v>38</v>
      </c>
      <c r="GH134" s="13">
        <v>30</v>
      </c>
      <c r="GI134" s="13">
        <v>28</v>
      </c>
      <c r="GJ134" s="13">
        <v>37</v>
      </c>
      <c r="GK134" s="13">
        <v>27</v>
      </c>
      <c r="GL134" s="13">
        <v>30</v>
      </c>
      <c r="GM134" s="13">
        <v>36</v>
      </c>
      <c r="GN134" s="13">
        <v>29</v>
      </c>
      <c r="GO134" s="13">
        <v>41</v>
      </c>
      <c r="GP134" s="13">
        <v>28</v>
      </c>
      <c r="GQ134" s="13">
        <v>34</v>
      </c>
      <c r="GR134" s="13">
        <v>23</v>
      </c>
      <c r="GS134" s="13">
        <v>29</v>
      </c>
      <c r="GT134" s="13">
        <v>27</v>
      </c>
      <c r="GU134" s="13">
        <v>31</v>
      </c>
      <c r="GV134" s="13">
        <v>24</v>
      </c>
      <c r="GW134" s="13">
        <v>23</v>
      </c>
      <c r="GX134" s="13">
        <v>29</v>
      </c>
      <c r="GY134" s="13">
        <v>16</v>
      </c>
      <c r="GZ134" s="13">
        <v>23</v>
      </c>
      <c r="HA134" s="13">
        <v>26</v>
      </c>
      <c r="HB134" s="13">
        <v>20</v>
      </c>
      <c r="HC134" s="13">
        <v>20</v>
      </c>
      <c r="HD134" s="13">
        <v>16</v>
      </c>
      <c r="HE134" s="13">
        <v>27</v>
      </c>
      <c r="HF134" s="13">
        <v>21</v>
      </c>
      <c r="HG134" s="13">
        <v>9</v>
      </c>
      <c r="HH134" s="13">
        <v>20</v>
      </c>
      <c r="HI134" s="13">
        <v>14</v>
      </c>
      <c r="HJ134" s="13">
        <v>21</v>
      </c>
      <c r="HK134" s="13">
        <v>12</v>
      </c>
      <c r="HL134" s="13">
        <v>17</v>
      </c>
      <c r="HM134" s="13">
        <v>10</v>
      </c>
      <c r="HN134" s="13">
        <v>15</v>
      </c>
      <c r="HO134" s="13">
        <v>9</v>
      </c>
      <c r="HP134" s="13">
        <v>12</v>
      </c>
      <c r="HQ134" s="13">
        <v>16</v>
      </c>
      <c r="HR134" s="13">
        <v>13</v>
      </c>
      <c r="HS134" s="13">
        <v>19</v>
      </c>
      <c r="HT134" s="13">
        <v>14</v>
      </c>
      <c r="HU134" s="13">
        <v>11</v>
      </c>
      <c r="HV134" s="13">
        <v>10</v>
      </c>
      <c r="HW134" s="13">
        <v>3</v>
      </c>
      <c r="HX134" s="13">
        <v>7</v>
      </c>
      <c r="HY134" s="13">
        <v>3</v>
      </c>
      <c r="HZ134" s="13">
        <v>2</v>
      </c>
      <c r="IA134" s="13">
        <v>6</v>
      </c>
      <c r="IB134" s="13">
        <v>3</v>
      </c>
      <c r="IC134" s="13">
        <v>7</v>
      </c>
      <c r="ID134" s="13">
        <v>9</v>
      </c>
      <c r="IE134" s="13">
        <v>1</v>
      </c>
      <c r="IF134" s="13">
        <v>3</v>
      </c>
      <c r="IG134" s="13">
        <v>11</v>
      </c>
      <c r="IH134" s="13">
        <v>1</v>
      </c>
      <c r="II134" s="13">
        <v>2</v>
      </c>
      <c r="IJ134" s="13"/>
      <c r="IK134" s="13">
        <v>1</v>
      </c>
      <c r="IL134" s="13">
        <v>1</v>
      </c>
      <c r="IM134" s="13">
        <v>2</v>
      </c>
      <c r="IN134" s="13"/>
      <c r="IO134" s="13"/>
      <c r="IP134" s="13">
        <v>3</v>
      </c>
      <c r="IQ134" s="13">
        <v>1</v>
      </c>
      <c r="IR134" s="13"/>
      <c r="IS134" s="13"/>
      <c r="IT134" s="13"/>
      <c r="IU134" s="13"/>
      <c r="IV134" s="13"/>
      <c r="IW134" s="13"/>
      <c r="IX134" s="13"/>
      <c r="IY134" s="13"/>
      <c r="IZ134" s="13"/>
      <c r="JA134" s="13"/>
      <c r="JB134" s="13"/>
      <c r="JC134" s="13"/>
      <c r="JD134" s="13"/>
      <c r="JE134" s="13"/>
      <c r="JF134" s="60">
        <v>1418</v>
      </c>
      <c r="JG134" s="13">
        <v>1</v>
      </c>
      <c r="JH134" s="13">
        <v>1</v>
      </c>
      <c r="JI134" s="13">
        <v>1</v>
      </c>
      <c r="JJ134" s="13"/>
      <c r="JK134" s="13"/>
      <c r="JL134" s="13"/>
      <c r="JM134" s="13"/>
      <c r="JN134" s="13"/>
      <c r="JO134" s="13"/>
      <c r="JP134" s="13"/>
      <c r="JQ134" s="13"/>
      <c r="JR134" s="13"/>
      <c r="JS134" s="13"/>
      <c r="JT134" s="13"/>
      <c r="JU134" s="13"/>
      <c r="JV134" s="13"/>
      <c r="JW134" s="13">
        <v>1</v>
      </c>
      <c r="JX134" s="13"/>
      <c r="JY134" s="13"/>
      <c r="JZ134" s="13">
        <v>1</v>
      </c>
      <c r="KA134" s="13"/>
      <c r="KB134" s="13">
        <v>1</v>
      </c>
      <c r="KC134" s="13"/>
      <c r="KD134" s="13"/>
      <c r="KE134" s="13"/>
      <c r="KF134" s="13">
        <v>1</v>
      </c>
      <c r="KG134" s="13"/>
      <c r="KH134" s="13">
        <v>1</v>
      </c>
      <c r="KI134" s="13"/>
      <c r="KJ134" s="13">
        <v>1</v>
      </c>
      <c r="KK134" s="13"/>
      <c r="KL134" s="13">
        <v>1</v>
      </c>
      <c r="KM134" s="13">
        <v>2</v>
      </c>
      <c r="KN134" s="13"/>
      <c r="KO134" s="13">
        <v>1</v>
      </c>
      <c r="KP134" s="13">
        <v>1</v>
      </c>
      <c r="KQ134" s="13">
        <v>3</v>
      </c>
      <c r="KR134" s="13"/>
      <c r="KS134" s="13"/>
      <c r="KT134" s="13">
        <v>1</v>
      </c>
      <c r="KU134" s="13">
        <v>2</v>
      </c>
      <c r="KV134" s="13">
        <v>3</v>
      </c>
      <c r="KW134" s="13"/>
      <c r="KX134" s="13"/>
      <c r="KY134" s="13">
        <v>1</v>
      </c>
      <c r="KZ134" s="13"/>
      <c r="LA134" s="13"/>
      <c r="LB134" s="13">
        <v>1</v>
      </c>
      <c r="LC134" s="13"/>
      <c r="LD134" s="13">
        <v>2</v>
      </c>
      <c r="LE134" s="13"/>
      <c r="LF134" s="13">
        <v>1</v>
      </c>
      <c r="LG134" s="13"/>
      <c r="LH134" s="13"/>
      <c r="LI134" s="13"/>
      <c r="LJ134" s="13"/>
      <c r="LK134" s="13"/>
      <c r="LL134" s="13"/>
      <c r="LM134" s="13">
        <v>1</v>
      </c>
      <c r="LN134" s="13"/>
      <c r="LO134" s="13"/>
      <c r="LP134" s="13"/>
      <c r="LQ134" s="13"/>
      <c r="LR134" s="13"/>
      <c r="LS134" s="13"/>
      <c r="LT134" s="13">
        <v>2</v>
      </c>
      <c r="LU134" s="13"/>
      <c r="LV134" s="13">
        <v>1</v>
      </c>
      <c r="LW134" s="13"/>
      <c r="LX134" s="13"/>
      <c r="LY134" s="13">
        <v>1</v>
      </c>
      <c r="LZ134" s="13"/>
      <c r="MA134" s="13">
        <v>1</v>
      </c>
      <c r="MB134" s="13"/>
      <c r="MC134" s="13"/>
      <c r="MD134" s="13"/>
      <c r="ME134" s="13">
        <v>1</v>
      </c>
      <c r="MF134" s="13"/>
      <c r="MG134" s="13"/>
      <c r="MH134" s="13"/>
      <c r="MI134" s="13"/>
      <c r="MJ134" s="13"/>
      <c r="MK134" s="13"/>
      <c r="ML134" s="13">
        <v>3</v>
      </c>
      <c r="MM134" s="13"/>
      <c r="MN134" s="13"/>
      <c r="MO134" s="13"/>
      <c r="MP134" s="13">
        <v>1</v>
      </c>
      <c r="MQ134" s="13"/>
      <c r="MR134" s="13"/>
      <c r="MS134" s="13"/>
      <c r="MT134" s="13"/>
      <c r="MU134" s="13"/>
      <c r="MV134" s="13">
        <v>1</v>
      </c>
      <c r="MW134" s="13"/>
      <c r="MX134" s="13"/>
      <c r="MY134" s="13"/>
      <c r="MZ134" s="13"/>
      <c r="NA134" s="13"/>
      <c r="NB134" s="13"/>
      <c r="NC134" s="13"/>
      <c r="ND134" s="13"/>
      <c r="NE134" s="13"/>
      <c r="NF134" s="13"/>
      <c r="NG134" s="13"/>
      <c r="NH134" s="13"/>
      <c r="NI134" s="13"/>
      <c r="NJ134" s="60">
        <v>40</v>
      </c>
      <c r="NK134" s="13">
        <v>1458</v>
      </c>
      <c r="NL134" s="448"/>
      <c r="NM134" s="448"/>
      <c r="NN134" s="448"/>
    </row>
    <row r="135" spans="1:378">
      <c r="A135" s="9" t="s">
        <v>146</v>
      </c>
      <c r="B135" s="281">
        <f t="shared" si="170"/>
        <v>768</v>
      </c>
      <c r="C135" s="281">
        <f t="shared" si="171"/>
        <v>747</v>
      </c>
      <c r="D135" s="281">
        <f t="shared" si="172"/>
        <v>1730</v>
      </c>
      <c r="E135" s="281">
        <f t="shared" si="173"/>
        <v>2030</v>
      </c>
      <c r="F135" s="281">
        <f t="shared" si="174"/>
        <v>5975</v>
      </c>
      <c r="G135" s="281">
        <f t="shared" si="175"/>
        <v>6030</v>
      </c>
      <c r="H135" s="281">
        <f t="shared" si="176"/>
        <v>6597</v>
      </c>
      <c r="I135" s="281">
        <f t="shared" si="177"/>
        <v>6145</v>
      </c>
      <c r="J135" s="281">
        <f t="shared" si="178"/>
        <v>5254</v>
      </c>
      <c r="K135" s="281">
        <f t="shared" si="179"/>
        <v>5302</v>
      </c>
      <c r="L135" s="281">
        <f t="shared" si="180"/>
        <v>3612</v>
      </c>
      <c r="M135" s="281">
        <f t="shared" si="181"/>
        <v>3736</v>
      </c>
      <c r="N135" s="281">
        <f t="shared" si="182"/>
        <v>2070</v>
      </c>
      <c r="O135" s="281">
        <f t="shared" si="183"/>
        <v>1980</v>
      </c>
      <c r="P135" s="281">
        <f t="shared" si="184"/>
        <v>983</v>
      </c>
      <c r="Q135" s="281">
        <f t="shared" si="185"/>
        <v>978</v>
      </c>
      <c r="R135" s="281">
        <f t="shared" si="186"/>
        <v>362</v>
      </c>
      <c r="S135" s="281">
        <f t="shared" si="187"/>
        <v>483</v>
      </c>
      <c r="T135" s="281">
        <f t="shared" si="188"/>
        <v>58</v>
      </c>
      <c r="U135" s="281">
        <f t="shared" si="189"/>
        <v>185</v>
      </c>
      <c r="W135" s="16" t="s">
        <v>213</v>
      </c>
      <c r="X135" s="764">
        <f t="shared" si="150"/>
        <v>74</v>
      </c>
      <c r="Y135" s="764">
        <f t="shared" si="151"/>
        <v>75</v>
      </c>
      <c r="Z135" s="764">
        <f t="shared" si="152"/>
        <v>182</v>
      </c>
      <c r="AA135" s="764">
        <f t="shared" si="153"/>
        <v>187</v>
      </c>
      <c r="AB135" s="764">
        <f t="shared" si="154"/>
        <v>689</v>
      </c>
      <c r="AC135" s="764">
        <f t="shared" si="155"/>
        <v>684</v>
      </c>
      <c r="AD135" s="764">
        <f t="shared" si="156"/>
        <v>791</v>
      </c>
      <c r="AE135" s="764">
        <f t="shared" si="157"/>
        <v>744</v>
      </c>
      <c r="AF135" s="764">
        <f t="shared" si="158"/>
        <v>571</v>
      </c>
      <c r="AG135" s="764">
        <f t="shared" si="159"/>
        <v>590</v>
      </c>
      <c r="AH135" s="764">
        <f t="shared" si="160"/>
        <v>357</v>
      </c>
      <c r="AI135" s="764">
        <f t="shared" si="161"/>
        <v>322</v>
      </c>
      <c r="AJ135" s="764">
        <f t="shared" si="162"/>
        <v>211</v>
      </c>
      <c r="AK135" s="764">
        <f t="shared" si="163"/>
        <v>182</v>
      </c>
      <c r="AL135" s="764">
        <f t="shared" si="164"/>
        <v>68</v>
      </c>
      <c r="AM135" s="764">
        <f t="shared" si="165"/>
        <v>64</v>
      </c>
      <c r="AN135" s="764">
        <f t="shared" si="166"/>
        <v>22</v>
      </c>
      <c r="AO135" s="764">
        <f t="shared" si="167"/>
        <v>16</v>
      </c>
      <c r="AP135" s="764">
        <f t="shared" si="168"/>
        <v>2</v>
      </c>
      <c r="AQ135" s="764">
        <f t="shared" si="169"/>
        <v>4</v>
      </c>
      <c r="AR135" s="764">
        <f t="shared" si="190"/>
        <v>62</v>
      </c>
      <c r="AT135" s="16" t="s">
        <v>213</v>
      </c>
      <c r="AU135" s="13">
        <v>6</v>
      </c>
      <c r="AV135" s="13">
        <v>11</v>
      </c>
      <c r="AW135" s="13">
        <v>12</v>
      </c>
      <c r="AX135" s="13">
        <v>3</v>
      </c>
      <c r="AY135" s="13">
        <v>9</v>
      </c>
      <c r="AZ135" s="13">
        <v>5</v>
      </c>
      <c r="BA135" s="13">
        <v>10</v>
      </c>
      <c r="BB135" s="13">
        <v>5</v>
      </c>
      <c r="BC135" s="13">
        <v>7</v>
      </c>
      <c r="BD135" s="13">
        <v>7</v>
      </c>
      <c r="BE135" s="13">
        <v>6</v>
      </c>
      <c r="BF135" s="13">
        <v>13</v>
      </c>
      <c r="BG135" s="13">
        <v>9</v>
      </c>
      <c r="BH135" s="13">
        <v>10</v>
      </c>
      <c r="BI135" s="13">
        <v>15</v>
      </c>
      <c r="BJ135" s="13">
        <v>22</v>
      </c>
      <c r="BK135" s="13">
        <v>16</v>
      </c>
      <c r="BL135" s="13">
        <v>30</v>
      </c>
      <c r="BM135" s="13">
        <v>32</v>
      </c>
      <c r="BN135" s="13">
        <v>34</v>
      </c>
      <c r="BO135" s="13">
        <v>47</v>
      </c>
      <c r="BP135" s="13">
        <v>68</v>
      </c>
      <c r="BQ135" s="13">
        <v>53</v>
      </c>
      <c r="BR135" s="13">
        <v>69</v>
      </c>
      <c r="BS135" s="13">
        <v>77</v>
      </c>
      <c r="BT135" s="13">
        <v>73</v>
      </c>
      <c r="BU135" s="13">
        <v>64</v>
      </c>
      <c r="BV135" s="13">
        <v>76</v>
      </c>
      <c r="BW135" s="13">
        <v>63</v>
      </c>
      <c r="BX135" s="13">
        <v>94</v>
      </c>
      <c r="BY135" s="13">
        <v>83</v>
      </c>
      <c r="BZ135" s="13">
        <v>77</v>
      </c>
      <c r="CA135" s="13">
        <v>73</v>
      </c>
      <c r="CB135" s="13">
        <v>65</v>
      </c>
      <c r="CC135" s="13">
        <v>77</v>
      </c>
      <c r="CD135" s="13">
        <v>85</v>
      </c>
      <c r="CE135" s="13">
        <v>72</v>
      </c>
      <c r="CF135" s="13">
        <v>66</v>
      </c>
      <c r="CG135" s="13">
        <v>76</v>
      </c>
      <c r="CH135" s="13">
        <v>70</v>
      </c>
      <c r="CI135" s="13">
        <v>67</v>
      </c>
      <c r="CJ135" s="13">
        <v>53</v>
      </c>
      <c r="CK135" s="13">
        <v>84</v>
      </c>
      <c r="CL135" s="13">
        <v>73</v>
      </c>
      <c r="CM135" s="13">
        <v>61</v>
      </c>
      <c r="CN135" s="13">
        <v>51</v>
      </c>
      <c r="CO135" s="13">
        <v>54</v>
      </c>
      <c r="CP135" s="13">
        <v>50</v>
      </c>
      <c r="CQ135" s="13">
        <v>58</v>
      </c>
      <c r="CR135" s="13">
        <v>39</v>
      </c>
      <c r="CS135" s="13">
        <v>40</v>
      </c>
      <c r="CT135" s="13">
        <v>38</v>
      </c>
      <c r="CU135" s="13">
        <v>29</v>
      </c>
      <c r="CV135" s="13">
        <v>41</v>
      </c>
      <c r="CW135" s="13">
        <v>34</v>
      </c>
      <c r="CX135" s="13">
        <v>25</v>
      </c>
      <c r="CY135" s="13">
        <v>32</v>
      </c>
      <c r="CZ135" s="13">
        <v>33</v>
      </c>
      <c r="DA135" s="13">
        <v>25</v>
      </c>
      <c r="DB135" s="13">
        <v>25</v>
      </c>
      <c r="DC135" s="13">
        <v>31</v>
      </c>
      <c r="DD135" s="13">
        <v>24</v>
      </c>
      <c r="DE135" s="13">
        <v>16</v>
      </c>
      <c r="DF135" s="13">
        <v>21</v>
      </c>
      <c r="DG135" s="13">
        <v>12</v>
      </c>
      <c r="DH135" s="13">
        <v>25</v>
      </c>
      <c r="DI135" s="13">
        <v>22</v>
      </c>
      <c r="DJ135" s="13">
        <v>13</v>
      </c>
      <c r="DK135" s="13">
        <v>10</v>
      </c>
      <c r="DL135" s="13">
        <v>8</v>
      </c>
      <c r="DM135" s="13">
        <v>13</v>
      </c>
      <c r="DN135" s="13">
        <v>11</v>
      </c>
      <c r="DO135" s="13">
        <v>6</v>
      </c>
      <c r="DP135" s="13">
        <v>5</v>
      </c>
      <c r="DQ135" s="13">
        <v>10</v>
      </c>
      <c r="DR135" s="13">
        <v>2</v>
      </c>
      <c r="DS135" s="13">
        <v>4</v>
      </c>
      <c r="DT135" s="13">
        <v>3</v>
      </c>
      <c r="DU135" s="13">
        <v>3</v>
      </c>
      <c r="DV135" s="13">
        <v>7</v>
      </c>
      <c r="DW135" s="13">
        <v>4</v>
      </c>
      <c r="DX135" s="13">
        <v>3</v>
      </c>
      <c r="DY135" s="13">
        <v>1</v>
      </c>
      <c r="DZ135" s="13">
        <v>2</v>
      </c>
      <c r="EA135" s="13">
        <v>1</v>
      </c>
      <c r="EB135" s="13">
        <v>3</v>
      </c>
      <c r="EC135" s="13">
        <v>1</v>
      </c>
      <c r="ED135" s="13">
        <v>1</v>
      </c>
      <c r="EE135" s="13"/>
      <c r="EF135" s="13"/>
      <c r="EG135" s="13">
        <v>2</v>
      </c>
      <c r="EH135" s="13">
        <v>1</v>
      </c>
      <c r="EI135" s="13"/>
      <c r="EJ135" s="13"/>
      <c r="EK135" s="13"/>
      <c r="EL135" s="13">
        <v>1</v>
      </c>
      <c r="EM135" s="13"/>
      <c r="EN135" s="13"/>
      <c r="EO135" s="13"/>
      <c r="EP135" s="13"/>
      <c r="EQ135" s="13"/>
      <c r="ER135" s="13"/>
      <c r="ES135" s="13"/>
      <c r="ET135" s="13"/>
      <c r="EU135" s="13"/>
      <c r="EV135" s="13"/>
      <c r="EW135" s="13"/>
      <c r="EX135" s="13"/>
      <c r="EY135" s="13"/>
      <c r="EZ135" s="13">
        <v>1</v>
      </c>
      <c r="FA135" s="60">
        <v>2869</v>
      </c>
      <c r="FB135" s="13">
        <v>2869</v>
      </c>
      <c r="FC135" s="16" t="s">
        <v>213</v>
      </c>
      <c r="FD135" s="13">
        <v>3</v>
      </c>
      <c r="FE135" s="13">
        <v>8</v>
      </c>
      <c r="FF135" s="13">
        <v>9</v>
      </c>
      <c r="FG135" s="13">
        <v>7</v>
      </c>
      <c r="FH135" s="13">
        <v>10</v>
      </c>
      <c r="FI135" s="13">
        <v>6</v>
      </c>
      <c r="FJ135" s="13">
        <v>6</v>
      </c>
      <c r="FK135" s="13">
        <v>9</v>
      </c>
      <c r="FL135" s="13">
        <v>8</v>
      </c>
      <c r="FM135" s="13">
        <v>8</v>
      </c>
      <c r="FN135" s="13">
        <v>7</v>
      </c>
      <c r="FO135" s="13">
        <v>11</v>
      </c>
      <c r="FP135" s="13">
        <v>7</v>
      </c>
      <c r="FQ135" s="13">
        <v>14</v>
      </c>
      <c r="FR135" s="13">
        <v>12</v>
      </c>
      <c r="FS135" s="13">
        <v>21</v>
      </c>
      <c r="FT135" s="13">
        <v>22</v>
      </c>
      <c r="FU135" s="13">
        <v>22</v>
      </c>
      <c r="FV135" s="13">
        <v>32</v>
      </c>
      <c r="FW135" s="13">
        <v>34</v>
      </c>
      <c r="FX135" s="13">
        <v>49</v>
      </c>
      <c r="FY135" s="13">
        <v>49</v>
      </c>
      <c r="FZ135" s="13">
        <v>64</v>
      </c>
      <c r="GA135" s="13">
        <v>68</v>
      </c>
      <c r="GB135" s="13">
        <v>63</v>
      </c>
      <c r="GC135" s="13">
        <v>89</v>
      </c>
      <c r="GD135" s="13">
        <v>59</v>
      </c>
      <c r="GE135" s="13">
        <v>73</v>
      </c>
      <c r="GF135" s="13">
        <v>89</v>
      </c>
      <c r="GG135" s="13">
        <v>86</v>
      </c>
      <c r="GH135" s="13">
        <v>88</v>
      </c>
      <c r="GI135" s="13">
        <v>85</v>
      </c>
      <c r="GJ135" s="13">
        <v>78</v>
      </c>
      <c r="GK135" s="13">
        <v>81</v>
      </c>
      <c r="GL135" s="13">
        <v>70</v>
      </c>
      <c r="GM135" s="13">
        <v>77</v>
      </c>
      <c r="GN135" s="13">
        <v>85</v>
      </c>
      <c r="GO135" s="13">
        <v>83</v>
      </c>
      <c r="GP135" s="13">
        <v>75</v>
      </c>
      <c r="GQ135" s="13">
        <v>69</v>
      </c>
      <c r="GR135" s="13">
        <v>76</v>
      </c>
      <c r="GS135" s="13">
        <v>60</v>
      </c>
      <c r="GT135" s="13">
        <v>67</v>
      </c>
      <c r="GU135" s="13">
        <v>73</v>
      </c>
      <c r="GV135" s="13">
        <v>56</v>
      </c>
      <c r="GW135" s="13">
        <v>57</v>
      </c>
      <c r="GX135" s="13">
        <v>52</v>
      </c>
      <c r="GY135" s="13">
        <v>41</v>
      </c>
      <c r="GZ135" s="13">
        <v>47</v>
      </c>
      <c r="HA135" s="13">
        <v>42</v>
      </c>
      <c r="HB135" s="13">
        <v>48</v>
      </c>
      <c r="HC135" s="13">
        <v>38</v>
      </c>
      <c r="HD135" s="13">
        <v>47</v>
      </c>
      <c r="HE135" s="13">
        <v>44</v>
      </c>
      <c r="HF135" s="13">
        <v>31</v>
      </c>
      <c r="HG135" s="13">
        <v>26</v>
      </c>
      <c r="HH135" s="13">
        <v>30</v>
      </c>
      <c r="HI135" s="13">
        <v>34</v>
      </c>
      <c r="HJ135" s="13">
        <v>27</v>
      </c>
      <c r="HK135" s="13">
        <v>32</v>
      </c>
      <c r="HL135" s="13">
        <v>34</v>
      </c>
      <c r="HM135" s="13">
        <v>25</v>
      </c>
      <c r="HN135" s="13">
        <v>29</v>
      </c>
      <c r="HO135" s="13">
        <v>14</v>
      </c>
      <c r="HP135" s="13">
        <v>24</v>
      </c>
      <c r="HQ135" s="13">
        <v>17</v>
      </c>
      <c r="HR135" s="13">
        <v>21</v>
      </c>
      <c r="HS135" s="13">
        <v>17</v>
      </c>
      <c r="HT135" s="13">
        <v>18</v>
      </c>
      <c r="HU135" s="13">
        <v>12</v>
      </c>
      <c r="HV135" s="13">
        <v>9</v>
      </c>
      <c r="HW135" s="13">
        <v>9</v>
      </c>
      <c r="HX135" s="13">
        <v>8</v>
      </c>
      <c r="HY135" s="13">
        <v>10</v>
      </c>
      <c r="HZ135" s="13">
        <v>6</v>
      </c>
      <c r="IA135" s="13">
        <v>7</v>
      </c>
      <c r="IB135" s="13">
        <v>5</v>
      </c>
      <c r="IC135" s="13">
        <v>5</v>
      </c>
      <c r="ID135" s="13">
        <v>6</v>
      </c>
      <c r="IE135" s="13">
        <v>3</v>
      </c>
      <c r="IF135" s="13">
        <v>2</v>
      </c>
      <c r="IG135" s="13">
        <v>4</v>
      </c>
      <c r="IH135" s="13">
        <v>1</v>
      </c>
      <c r="II135" s="13">
        <v>2</v>
      </c>
      <c r="IJ135" s="13">
        <v>1</v>
      </c>
      <c r="IK135" s="13"/>
      <c r="IL135" s="13">
        <v>6</v>
      </c>
      <c r="IM135" s="13">
        <v>3</v>
      </c>
      <c r="IN135" s="13">
        <v>2</v>
      </c>
      <c r="IO135" s="13">
        <v>1</v>
      </c>
      <c r="IP135" s="13"/>
      <c r="IQ135" s="13">
        <v>1</v>
      </c>
      <c r="IR135" s="13">
        <v>1</v>
      </c>
      <c r="IS135" s="13"/>
      <c r="IT135" s="13"/>
      <c r="IU135" s="13"/>
      <c r="IV135" s="13"/>
      <c r="IW135" s="13"/>
      <c r="IX135" s="13"/>
      <c r="IY135" s="13"/>
      <c r="IZ135" s="13"/>
      <c r="JA135" s="13"/>
      <c r="JB135" s="13"/>
      <c r="JC135" s="13"/>
      <c r="JD135" s="13"/>
      <c r="JE135" s="13"/>
      <c r="JF135" s="60">
        <v>2967</v>
      </c>
      <c r="JG135" s="13">
        <v>6</v>
      </c>
      <c r="JH135" s="13">
        <v>2</v>
      </c>
      <c r="JI135" s="13">
        <v>1</v>
      </c>
      <c r="JJ135" s="13">
        <v>1</v>
      </c>
      <c r="JK135" s="13"/>
      <c r="JL135" s="13"/>
      <c r="JM135" s="13"/>
      <c r="JN135" s="13">
        <v>1</v>
      </c>
      <c r="JO135" s="13">
        <v>1</v>
      </c>
      <c r="JP135" s="13"/>
      <c r="JQ135" s="13"/>
      <c r="JR135" s="13"/>
      <c r="JS135" s="13">
        <v>1</v>
      </c>
      <c r="JT135" s="13"/>
      <c r="JU135" s="13"/>
      <c r="JV135" s="13">
        <v>2</v>
      </c>
      <c r="JW135" s="13">
        <v>1</v>
      </c>
      <c r="JX135" s="13"/>
      <c r="JY135" s="13">
        <v>2</v>
      </c>
      <c r="JZ135" s="13">
        <v>1</v>
      </c>
      <c r="KA135" s="13"/>
      <c r="KB135" s="13"/>
      <c r="KC135" s="13">
        <v>2</v>
      </c>
      <c r="KD135" s="13">
        <v>1</v>
      </c>
      <c r="KE135" s="13">
        <v>1</v>
      </c>
      <c r="KF135" s="13"/>
      <c r="KG135" s="13">
        <v>1</v>
      </c>
      <c r="KH135" s="13">
        <v>3</v>
      </c>
      <c r="KI135" s="13">
        <v>1</v>
      </c>
      <c r="KJ135" s="13">
        <v>1</v>
      </c>
      <c r="KK135" s="13">
        <v>1</v>
      </c>
      <c r="KL135" s="13">
        <v>1</v>
      </c>
      <c r="KM135" s="13">
        <v>3</v>
      </c>
      <c r="KN135" s="13">
        <v>1</v>
      </c>
      <c r="KO135" s="13">
        <v>4</v>
      </c>
      <c r="KP135" s="13">
        <v>1</v>
      </c>
      <c r="KQ135" s="13">
        <v>2</v>
      </c>
      <c r="KR135" s="13">
        <v>1</v>
      </c>
      <c r="KS135" s="13"/>
      <c r="KT135" s="13"/>
      <c r="KU135" s="13">
        <v>1</v>
      </c>
      <c r="KV135" s="13"/>
      <c r="KW135" s="13"/>
      <c r="KX135" s="13"/>
      <c r="KY135" s="13"/>
      <c r="KZ135" s="13"/>
      <c r="LA135" s="13">
        <v>1</v>
      </c>
      <c r="LB135" s="13"/>
      <c r="LC135" s="13">
        <v>2</v>
      </c>
      <c r="LD135" s="13"/>
      <c r="LE135" s="13"/>
      <c r="LF135" s="13"/>
      <c r="LG135" s="13"/>
      <c r="LH135" s="13"/>
      <c r="LI135" s="13">
        <v>2</v>
      </c>
      <c r="LJ135" s="13"/>
      <c r="LK135" s="13"/>
      <c r="LL135" s="13"/>
      <c r="LM135" s="13">
        <v>1</v>
      </c>
      <c r="LN135" s="13"/>
      <c r="LO135" s="13">
        <v>1</v>
      </c>
      <c r="LP135" s="13"/>
      <c r="LQ135" s="13">
        <v>2</v>
      </c>
      <c r="LR135" s="13"/>
      <c r="LS135" s="13"/>
      <c r="LT135" s="13"/>
      <c r="LU135" s="13"/>
      <c r="LV135" s="13">
        <v>2</v>
      </c>
      <c r="LW135" s="13"/>
      <c r="LX135" s="13"/>
      <c r="LY135" s="13"/>
      <c r="LZ135" s="13">
        <v>1</v>
      </c>
      <c r="MA135" s="13"/>
      <c r="MB135" s="13"/>
      <c r="MC135" s="13"/>
      <c r="MD135" s="13"/>
      <c r="ME135" s="13">
        <v>1</v>
      </c>
      <c r="MF135" s="13"/>
      <c r="MG135" s="13"/>
      <c r="MH135" s="13"/>
      <c r="MI135" s="13"/>
      <c r="MJ135" s="13"/>
      <c r="MK135" s="13"/>
      <c r="ML135" s="13"/>
      <c r="MM135" s="13">
        <v>2</v>
      </c>
      <c r="MN135" s="13"/>
      <c r="MO135" s="13"/>
      <c r="MP135" s="13">
        <v>2</v>
      </c>
      <c r="MQ135" s="13"/>
      <c r="MR135" s="13"/>
      <c r="MS135" s="13"/>
      <c r="MT135" s="13"/>
      <c r="MU135" s="13"/>
      <c r="MV135" s="13"/>
      <c r="MW135" s="13"/>
      <c r="MX135" s="13"/>
      <c r="MY135" s="13"/>
      <c r="MZ135" s="13"/>
      <c r="NA135" s="13"/>
      <c r="NB135" s="13"/>
      <c r="NC135" s="13"/>
      <c r="ND135" s="13"/>
      <c r="NE135" s="13"/>
      <c r="NF135" s="13"/>
      <c r="NG135" s="13"/>
      <c r="NH135" s="13"/>
      <c r="NI135" s="13"/>
      <c r="NJ135" s="60">
        <v>61</v>
      </c>
      <c r="NK135" s="13">
        <v>3028</v>
      </c>
      <c r="NL135" s="448"/>
      <c r="NM135" s="448"/>
      <c r="NN135" s="448"/>
    </row>
    <row r="136" spans="1:378">
      <c r="A136" s="8" t="s">
        <v>147</v>
      </c>
      <c r="B136" s="281">
        <f t="shared" si="170"/>
        <v>4</v>
      </c>
      <c r="C136" s="281">
        <f t="shared" si="171"/>
        <v>4</v>
      </c>
      <c r="D136" s="281">
        <f t="shared" si="172"/>
        <v>51</v>
      </c>
      <c r="E136" s="281">
        <f t="shared" si="173"/>
        <v>50</v>
      </c>
      <c r="F136" s="281">
        <f t="shared" si="174"/>
        <v>249</v>
      </c>
      <c r="G136" s="281">
        <f t="shared" si="175"/>
        <v>172</v>
      </c>
      <c r="H136" s="281">
        <f t="shared" si="176"/>
        <v>304</v>
      </c>
      <c r="I136" s="281">
        <f t="shared" si="177"/>
        <v>210</v>
      </c>
      <c r="J136" s="281">
        <f t="shared" si="178"/>
        <v>220</v>
      </c>
      <c r="K136" s="281">
        <f t="shared" si="179"/>
        <v>200</v>
      </c>
      <c r="L136" s="281">
        <f t="shared" si="180"/>
        <v>154</v>
      </c>
      <c r="M136" s="281">
        <f t="shared" si="181"/>
        <v>111</v>
      </c>
      <c r="N136" s="281">
        <f t="shared" si="182"/>
        <v>76</v>
      </c>
      <c r="O136" s="281">
        <f t="shared" si="183"/>
        <v>74</v>
      </c>
      <c r="P136" s="281">
        <f t="shared" si="184"/>
        <v>33</v>
      </c>
      <c r="Q136" s="281">
        <f t="shared" si="185"/>
        <v>33</v>
      </c>
      <c r="R136" s="281">
        <f t="shared" si="186"/>
        <v>18</v>
      </c>
      <c r="S136" s="281">
        <f t="shared" si="187"/>
        <v>13</v>
      </c>
      <c r="T136" s="281">
        <f t="shared" si="188"/>
        <v>1</v>
      </c>
      <c r="U136" s="281">
        <f t="shared" si="189"/>
        <v>3</v>
      </c>
      <c r="W136" s="16" t="s">
        <v>214</v>
      </c>
      <c r="X136" s="764">
        <f t="shared" si="150"/>
        <v>8</v>
      </c>
      <c r="Y136" s="764">
        <f t="shared" si="151"/>
        <v>7</v>
      </c>
      <c r="Z136" s="764">
        <f t="shared" si="152"/>
        <v>20</v>
      </c>
      <c r="AA136" s="764">
        <f t="shared" si="153"/>
        <v>24</v>
      </c>
      <c r="AB136" s="764">
        <f t="shared" si="154"/>
        <v>57</v>
      </c>
      <c r="AC136" s="764">
        <f t="shared" si="155"/>
        <v>63</v>
      </c>
      <c r="AD136" s="764">
        <f t="shared" si="156"/>
        <v>49</v>
      </c>
      <c r="AE136" s="764">
        <f t="shared" si="157"/>
        <v>45</v>
      </c>
      <c r="AF136" s="764">
        <f t="shared" si="158"/>
        <v>32</v>
      </c>
      <c r="AG136" s="764">
        <f t="shared" si="159"/>
        <v>45</v>
      </c>
      <c r="AH136" s="764">
        <f t="shared" si="160"/>
        <v>36</v>
      </c>
      <c r="AI136" s="764">
        <f t="shared" si="161"/>
        <v>39</v>
      </c>
      <c r="AJ136" s="764">
        <f t="shared" si="162"/>
        <v>28</v>
      </c>
      <c r="AK136" s="764">
        <f t="shared" si="163"/>
        <v>25</v>
      </c>
      <c r="AL136" s="764">
        <f t="shared" si="164"/>
        <v>16</v>
      </c>
      <c r="AM136" s="764">
        <f t="shared" si="165"/>
        <v>15</v>
      </c>
      <c r="AN136" s="764">
        <f t="shared" si="166"/>
        <v>10</v>
      </c>
      <c r="AO136" s="764">
        <f t="shared" si="167"/>
        <v>12</v>
      </c>
      <c r="AP136" s="764">
        <f t="shared" si="168"/>
        <v>2</v>
      </c>
      <c r="AQ136" s="764">
        <f t="shared" si="169"/>
        <v>1</v>
      </c>
      <c r="AR136" s="764">
        <f t="shared" si="190"/>
        <v>16</v>
      </c>
      <c r="AT136" s="16" t="s">
        <v>214</v>
      </c>
      <c r="AU136" s="13"/>
      <c r="AV136" s="13">
        <v>3</v>
      </c>
      <c r="AW136" s="13">
        <v>1</v>
      </c>
      <c r="AX136" s="13">
        <v>2</v>
      </c>
      <c r="AY136" s="13"/>
      <c r="AZ136" s="13"/>
      <c r="BA136" s="13"/>
      <c r="BB136" s="13"/>
      <c r="BC136" s="13">
        <v>1</v>
      </c>
      <c r="BD136" s="13"/>
      <c r="BE136" s="13"/>
      <c r="BF136" s="13"/>
      <c r="BG136" s="13"/>
      <c r="BH136" s="13"/>
      <c r="BI136" s="13">
        <v>1</v>
      </c>
      <c r="BJ136" s="13">
        <v>1</v>
      </c>
      <c r="BK136" s="13">
        <v>2</v>
      </c>
      <c r="BL136" s="13">
        <v>3</v>
      </c>
      <c r="BM136" s="13">
        <v>7</v>
      </c>
      <c r="BN136" s="13">
        <v>10</v>
      </c>
      <c r="BO136" s="13">
        <v>6</v>
      </c>
      <c r="BP136" s="13">
        <v>8</v>
      </c>
      <c r="BQ136" s="13">
        <v>4</v>
      </c>
      <c r="BR136" s="13">
        <v>7</v>
      </c>
      <c r="BS136" s="13">
        <v>8</v>
      </c>
      <c r="BT136" s="13">
        <v>6</v>
      </c>
      <c r="BU136" s="13">
        <v>5</v>
      </c>
      <c r="BV136" s="13">
        <v>4</v>
      </c>
      <c r="BW136" s="13">
        <v>10</v>
      </c>
      <c r="BX136" s="13">
        <v>5</v>
      </c>
      <c r="BY136" s="13">
        <v>3</v>
      </c>
      <c r="BZ136" s="13">
        <v>4</v>
      </c>
      <c r="CA136" s="13">
        <v>8</v>
      </c>
      <c r="CB136" s="13">
        <v>2</v>
      </c>
      <c r="CC136" s="13">
        <v>6</v>
      </c>
      <c r="CD136" s="13">
        <v>3</v>
      </c>
      <c r="CE136" s="13">
        <v>11</v>
      </c>
      <c r="CF136" s="13"/>
      <c r="CG136" s="13">
        <v>3</v>
      </c>
      <c r="CH136" s="13">
        <v>5</v>
      </c>
      <c r="CI136" s="13">
        <v>7</v>
      </c>
      <c r="CJ136" s="13">
        <v>3</v>
      </c>
      <c r="CK136" s="13">
        <v>2</v>
      </c>
      <c r="CL136" s="13">
        <v>5</v>
      </c>
      <c r="CM136" s="13">
        <v>5</v>
      </c>
      <c r="CN136" s="13">
        <v>6</v>
      </c>
      <c r="CO136" s="13">
        <v>4</v>
      </c>
      <c r="CP136" s="13">
        <v>6</v>
      </c>
      <c r="CQ136" s="13">
        <v>4</v>
      </c>
      <c r="CR136" s="13">
        <v>3</v>
      </c>
      <c r="CS136" s="13">
        <v>13</v>
      </c>
      <c r="CT136" s="13">
        <v>5</v>
      </c>
      <c r="CU136" s="13">
        <v>4</v>
      </c>
      <c r="CV136" s="13">
        <v>1</v>
      </c>
      <c r="CW136" s="13">
        <v>3</v>
      </c>
      <c r="CX136" s="13">
        <v>4</v>
      </c>
      <c r="CY136" s="13">
        <v>2</v>
      </c>
      <c r="CZ136" s="13">
        <v>1</v>
      </c>
      <c r="DA136" s="13">
        <v>2</v>
      </c>
      <c r="DB136" s="13">
        <v>4</v>
      </c>
      <c r="DC136" s="13">
        <v>3</v>
      </c>
      <c r="DD136" s="13"/>
      <c r="DE136" s="13">
        <v>4</v>
      </c>
      <c r="DF136" s="13">
        <v>7</v>
      </c>
      <c r="DG136" s="13">
        <v>1</v>
      </c>
      <c r="DH136" s="13"/>
      <c r="DI136" s="13">
        <v>5</v>
      </c>
      <c r="DJ136" s="13">
        <v>1</v>
      </c>
      <c r="DK136" s="13">
        <v>1</v>
      </c>
      <c r="DL136" s="13">
        <v>3</v>
      </c>
      <c r="DM136" s="13">
        <v>2</v>
      </c>
      <c r="DN136" s="13"/>
      <c r="DO136" s="13"/>
      <c r="DP136" s="13">
        <v>5</v>
      </c>
      <c r="DQ136" s="13">
        <v>2</v>
      </c>
      <c r="DR136" s="13"/>
      <c r="DS136" s="13">
        <v>2</v>
      </c>
      <c r="DT136" s="13">
        <v>2</v>
      </c>
      <c r="DU136" s="13"/>
      <c r="DV136" s="13">
        <v>2</v>
      </c>
      <c r="DW136" s="13">
        <v>2</v>
      </c>
      <c r="DX136" s="13">
        <v>3</v>
      </c>
      <c r="DY136" s="13">
        <v>1</v>
      </c>
      <c r="DZ136" s="13">
        <v>2</v>
      </c>
      <c r="EA136" s="13">
        <v>1</v>
      </c>
      <c r="EB136" s="13">
        <v>1</v>
      </c>
      <c r="EC136" s="13"/>
      <c r="ED136" s="13"/>
      <c r="EE136" s="13">
        <v>2</v>
      </c>
      <c r="EF136" s="13"/>
      <c r="EG136" s="13"/>
      <c r="EH136" s="13"/>
      <c r="EI136" s="13"/>
      <c r="EJ136" s="13">
        <v>1</v>
      </c>
      <c r="EK136" s="13"/>
      <c r="EL136" s="13"/>
      <c r="EM136" s="13"/>
      <c r="EN136" s="13"/>
      <c r="EO136" s="13"/>
      <c r="EP136" s="13"/>
      <c r="EQ136" s="13"/>
      <c r="ER136" s="13"/>
      <c r="ES136" s="13"/>
      <c r="ET136" s="13"/>
      <c r="EU136" s="13"/>
      <c r="EV136" s="13"/>
      <c r="EW136" s="13"/>
      <c r="EX136" s="13"/>
      <c r="EY136" s="13"/>
      <c r="EZ136" s="13"/>
      <c r="FA136" s="60">
        <v>276</v>
      </c>
      <c r="FB136" s="13">
        <v>276</v>
      </c>
      <c r="FC136" s="16" t="s">
        <v>214</v>
      </c>
      <c r="FD136" s="13"/>
      <c r="FE136" s="13">
        <v>1</v>
      </c>
      <c r="FF136" s="13"/>
      <c r="FG136" s="13">
        <v>1</v>
      </c>
      <c r="FH136" s="13"/>
      <c r="FI136" s="13">
        <v>1</v>
      </c>
      <c r="FJ136" s="13">
        <v>3</v>
      </c>
      <c r="FK136" s="13"/>
      <c r="FL136" s="13">
        <v>2</v>
      </c>
      <c r="FM136" s="13"/>
      <c r="FN136" s="13"/>
      <c r="FO136" s="13"/>
      <c r="FP136" s="13"/>
      <c r="FQ136" s="13"/>
      <c r="FR136" s="13">
        <v>2</v>
      </c>
      <c r="FS136" s="13">
        <v>2</v>
      </c>
      <c r="FT136" s="13">
        <v>1</v>
      </c>
      <c r="FU136" s="13">
        <v>6</v>
      </c>
      <c r="FV136" s="13">
        <v>2</v>
      </c>
      <c r="FW136" s="13">
        <v>7</v>
      </c>
      <c r="FX136" s="13">
        <v>5</v>
      </c>
      <c r="FY136" s="13">
        <v>6</v>
      </c>
      <c r="FZ136" s="13">
        <v>7</v>
      </c>
      <c r="GA136" s="13">
        <v>2</v>
      </c>
      <c r="GB136" s="13">
        <v>8</v>
      </c>
      <c r="GC136" s="13">
        <v>3</v>
      </c>
      <c r="GD136" s="13">
        <v>4</v>
      </c>
      <c r="GE136" s="13">
        <v>9</v>
      </c>
      <c r="GF136" s="13">
        <v>8</v>
      </c>
      <c r="GG136" s="13">
        <v>5</v>
      </c>
      <c r="GH136" s="13">
        <v>7</v>
      </c>
      <c r="GI136" s="13">
        <v>3</v>
      </c>
      <c r="GJ136" s="13">
        <v>7</v>
      </c>
      <c r="GK136" s="13">
        <v>6</v>
      </c>
      <c r="GL136" s="13">
        <v>6</v>
      </c>
      <c r="GM136" s="13">
        <v>2</v>
      </c>
      <c r="GN136" s="13">
        <v>6</v>
      </c>
      <c r="GO136" s="13">
        <v>5</v>
      </c>
      <c r="GP136" s="13">
        <v>4</v>
      </c>
      <c r="GQ136" s="13">
        <v>3</v>
      </c>
      <c r="GR136" s="13">
        <v>6</v>
      </c>
      <c r="GS136" s="13">
        <v>3</v>
      </c>
      <c r="GT136" s="13">
        <v>3</v>
      </c>
      <c r="GU136" s="13">
        <v>7</v>
      </c>
      <c r="GV136" s="13">
        <v>2</v>
      </c>
      <c r="GW136" s="13">
        <v>3</v>
      </c>
      <c r="GX136" s="13">
        <v>3</v>
      </c>
      <c r="GY136" s="13"/>
      <c r="GZ136" s="13">
        <v>2</v>
      </c>
      <c r="HA136" s="13">
        <v>3</v>
      </c>
      <c r="HB136" s="13">
        <v>5</v>
      </c>
      <c r="HC136" s="13">
        <v>2</v>
      </c>
      <c r="HD136" s="13">
        <v>4</v>
      </c>
      <c r="HE136" s="13">
        <v>3</v>
      </c>
      <c r="HF136" s="13">
        <v>2</v>
      </c>
      <c r="HG136" s="13">
        <v>3</v>
      </c>
      <c r="HH136" s="13">
        <v>7</v>
      </c>
      <c r="HI136" s="13">
        <v>3</v>
      </c>
      <c r="HJ136" s="13">
        <v>4</v>
      </c>
      <c r="HK136" s="13">
        <v>3</v>
      </c>
      <c r="HL136" s="13">
        <v>1</v>
      </c>
      <c r="HM136" s="13">
        <v>3</v>
      </c>
      <c r="HN136" s="13">
        <v>4</v>
      </c>
      <c r="HO136" s="13">
        <v>3</v>
      </c>
      <c r="HP136" s="13">
        <v>2</v>
      </c>
      <c r="HQ136" s="13">
        <v>3</v>
      </c>
      <c r="HR136" s="13">
        <v>2</v>
      </c>
      <c r="HS136" s="13">
        <v>3</v>
      </c>
      <c r="HT136" s="13">
        <v>3</v>
      </c>
      <c r="HU136" s="13">
        <v>4</v>
      </c>
      <c r="HV136" s="13">
        <v>1</v>
      </c>
      <c r="HW136" s="13">
        <v>2</v>
      </c>
      <c r="HX136" s="13">
        <v>2</v>
      </c>
      <c r="HY136" s="13">
        <v>1</v>
      </c>
      <c r="HZ136" s="13">
        <v>2</v>
      </c>
      <c r="IA136" s="13"/>
      <c r="IB136" s="13">
        <v>4</v>
      </c>
      <c r="IC136" s="13"/>
      <c r="ID136" s="13">
        <v>4</v>
      </c>
      <c r="IE136" s="13"/>
      <c r="IF136" s="13"/>
      <c r="IG136" s="13">
        <v>4</v>
      </c>
      <c r="IH136" s="13">
        <v>1</v>
      </c>
      <c r="II136" s="13">
        <v>1</v>
      </c>
      <c r="IJ136" s="13">
        <v>2</v>
      </c>
      <c r="IK136" s="13">
        <v>1</v>
      </c>
      <c r="IL136" s="13">
        <v>1</v>
      </c>
      <c r="IM136" s="13"/>
      <c r="IN136" s="13"/>
      <c r="IO136" s="13"/>
      <c r="IP136" s="13">
        <v>1</v>
      </c>
      <c r="IQ136" s="13">
        <v>1</v>
      </c>
      <c r="IR136" s="13"/>
      <c r="IS136" s="13"/>
      <c r="IT136" s="13"/>
      <c r="IU136" s="13"/>
      <c r="IV136" s="13"/>
      <c r="IW136" s="13"/>
      <c r="IX136" s="13"/>
      <c r="IY136" s="13"/>
      <c r="IZ136" s="13"/>
      <c r="JA136" s="13"/>
      <c r="JB136" s="13"/>
      <c r="JC136" s="13"/>
      <c r="JD136" s="13"/>
      <c r="JE136" s="13"/>
      <c r="JF136" s="60">
        <v>258</v>
      </c>
      <c r="JG136" s="13">
        <v>1</v>
      </c>
      <c r="JH136" s="13"/>
      <c r="JI136" s="13"/>
      <c r="JJ136" s="13"/>
      <c r="JK136" s="13"/>
      <c r="JL136" s="13"/>
      <c r="JM136" s="13"/>
      <c r="JN136" s="13"/>
      <c r="JO136" s="13"/>
      <c r="JP136" s="13"/>
      <c r="JQ136" s="13"/>
      <c r="JR136" s="13"/>
      <c r="JS136" s="13"/>
      <c r="JT136" s="13"/>
      <c r="JU136" s="13"/>
      <c r="JV136" s="13"/>
      <c r="JW136" s="13"/>
      <c r="JX136" s="13"/>
      <c r="JY136" s="13"/>
      <c r="JZ136" s="13"/>
      <c r="KA136" s="13"/>
      <c r="KB136" s="13"/>
      <c r="KC136" s="13"/>
      <c r="KD136" s="13"/>
      <c r="KE136" s="13"/>
      <c r="KF136" s="13"/>
      <c r="KG136" s="13"/>
      <c r="KH136" s="13"/>
      <c r="KI136" s="13"/>
      <c r="KJ136" s="13"/>
      <c r="KK136" s="13">
        <v>1</v>
      </c>
      <c r="KL136" s="13">
        <v>2</v>
      </c>
      <c r="KM136" s="13">
        <v>1</v>
      </c>
      <c r="KN136" s="13"/>
      <c r="KO136" s="13"/>
      <c r="KP136" s="13">
        <v>1</v>
      </c>
      <c r="KQ136" s="13"/>
      <c r="KR136" s="13"/>
      <c r="KS136" s="13"/>
      <c r="KT136" s="13"/>
      <c r="KU136" s="13"/>
      <c r="KV136" s="13">
        <v>1</v>
      </c>
      <c r="KW136" s="13"/>
      <c r="KX136" s="13">
        <v>1</v>
      </c>
      <c r="KY136" s="13"/>
      <c r="KZ136" s="13"/>
      <c r="LA136" s="13"/>
      <c r="LB136" s="13"/>
      <c r="LC136" s="13"/>
      <c r="LD136" s="13"/>
      <c r="LE136" s="13"/>
      <c r="LF136" s="13"/>
      <c r="LG136" s="13">
        <v>1</v>
      </c>
      <c r="LH136" s="13"/>
      <c r="LI136" s="13"/>
      <c r="LJ136" s="13"/>
      <c r="LK136" s="13"/>
      <c r="LL136" s="13"/>
      <c r="LM136" s="13"/>
      <c r="LN136" s="13"/>
      <c r="LO136" s="13"/>
      <c r="LP136" s="13"/>
      <c r="LQ136" s="13"/>
      <c r="LR136" s="13"/>
      <c r="LS136" s="13"/>
      <c r="LT136" s="13">
        <v>1</v>
      </c>
      <c r="LU136" s="13"/>
      <c r="LV136" s="13"/>
      <c r="LW136" s="13"/>
      <c r="LX136" s="13">
        <v>1</v>
      </c>
      <c r="LY136" s="13"/>
      <c r="LZ136" s="13"/>
      <c r="MA136" s="13"/>
      <c r="MB136" s="13"/>
      <c r="MC136" s="13"/>
      <c r="MD136" s="13"/>
      <c r="ME136" s="13"/>
      <c r="MF136" s="13"/>
      <c r="MG136" s="13"/>
      <c r="MH136" s="13"/>
      <c r="MI136" s="13"/>
      <c r="MJ136" s="13">
        <v>1</v>
      </c>
      <c r="MK136" s="13"/>
      <c r="ML136" s="13"/>
      <c r="MM136" s="13">
        <v>1</v>
      </c>
      <c r="MN136" s="13"/>
      <c r="MO136" s="13"/>
      <c r="MP136" s="13"/>
      <c r="MQ136" s="13"/>
      <c r="MR136" s="13">
        <v>1</v>
      </c>
      <c r="MS136" s="13"/>
      <c r="MT136" s="13"/>
      <c r="MU136" s="13"/>
      <c r="MV136" s="13">
        <v>1</v>
      </c>
      <c r="MW136" s="13">
        <v>1</v>
      </c>
      <c r="MX136" s="13"/>
      <c r="MY136" s="13"/>
      <c r="MZ136" s="13"/>
      <c r="NA136" s="13"/>
      <c r="NB136" s="13"/>
      <c r="NC136" s="13"/>
      <c r="ND136" s="13"/>
      <c r="NE136" s="13"/>
      <c r="NF136" s="13"/>
      <c r="NG136" s="13"/>
      <c r="NH136" s="13"/>
      <c r="NI136" s="13"/>
      <c r="NJ136" s="60">
        <v>16</v>
      </c>
      <c r="NK136" s="13">
        <v>274</v>
      </c>
      <c r="NL136" s="448"/>
      <c r="NM136" s="448"/>
      <c r="NN136" s="448"/>
    </row>
    <row r="137" spans="1:378">
      <c r="A137" s="8" t="s">
        <v>148</v>
      </c>
      <c r="B137" s="281">
        <f t="shared" si="170"/>
        <v>16</v>
      </c>
      <c r="C137" s="281">
        <f t="shared" si="171"/>
        <v>15</v>
      </c>
      <c r="D137" s="281">
        <f t="shared" si="172"/>
        <v>70</v>
      </c>
      <c r="E137" s="281">
        <f t="shared" si="173"/>
        <v>66</v>
      </c>
      <c r="F137" s="281">
        <f t="shared" si="174"/>
        <v>122</v>
      </c>
      <c r="G137" s="281">
        <f t="shared" si="175"/>
        <v>142</v>
      </c>
      <c r="H137" s="281">
        <f t="shared" si="176"/>
        <v>93</v>
      </c>
      <c r="I137" s="281">
        <f t="shared" si="177"/>
        <v>97</v>
      </c>
      <c r="J137" s="281">
        <f t="shared" si="178"/>
        <v>81</v>
      </c>
      <c r="K137" s="281">
        <f t="shared" si="179"/>
        <v>90</v>
      </c>
      <c r="L137" s="281">
        <f t="shared" si="180"/>
        <v>60</v>
      </c>
      <c r="M137" s="281">
        <f t="shared" si="181"/>
        <v>66</v>
      </c>
      <c r="N137" s="281">
        <f t="shared" si="182"/>
        <v>41</v>
      </c>
      <c r="O137" s="281">
        <f t="shared" si="183"/>
        <v>32</v>
      </c>
      <c r="P137" s="281">
        <f t="shared" si="184"/>
        <v>24</v>
      </c>
      <c r="Q137" s="281">
        <f t="shared" si="185"/>
        <v>30</v>
      </c>
      <c r="R137" s="281">
        <f t="shared" si="186"/>
        <v>7</v>
      </c>
      <c r="S137" s="281">
        <f t="shared" si="187"/>
        <v>9</v>
      </c>
      <c r="T137" s="281">
        <f t="shared" si="188"/>
        <v>0</v>
      </c>
      <c r="U137" s="281">
        <f t="shared" si="189"/>
        <v>2</v>
      </c>
      <c r="W137" s="16" t="s">
        <v>145</v>
      </c>
      <c r="X137" s="764">
        <f t="shared" si="150"/>
        <v>1</v>
      </c>
      <c r="Y137" s="764">
        <f t="shared" si="151"/>
        <v>3</v>
      </c>
      <c r="Z137" s="764">
        <f t="shared" si="152"/>
        <v>7</v>
      </c>
      <c r="AA137" s="764">
        <f t="shared" si="153"/>
        <v>4</v>
      </c>
      <c r="AB137" s="764">
        <f t="shared" si="154"/>
        <v>20</v>
      </c>
      <c r="AC137" s="764">
        <f t="shared" si="155"/>
        <v>24</v>
      </c>
      <c r="AD137" s="764">
        <f t="shared" si="156"/>
        <v>29</v>
      </c>
      <c r="AE137" s="764">
        <f t="shared" si="157"/>
        <v>12</v>
      </c>
      <c r="AF137" s="764">
        <f t="shared" si="158"/>
        <v>3</v>
      </c>
      <c r="AG137" s="764">
        <f t="shared" si="159"/>
        <v>13</v>
      </c>
      <c r="AH137" s="764">
        <f t="shared" si="160"/>
        <v>23</v>
      </c>
      <c r="AI137" s="764">
        <f t="shared" si="161"/>
        <v>11</v>
      </c>
      <c r="AJ137" s="764">
        <f t="shared" si="162"/>
        <v>10</v>
      </c>
      <c r="AK137" s="764">
        <f t="shared" si="163"/>
        <v>9</v>
      </c>
      <c r="AL137" s="764">
        <f t="shared" si="164"/>
        <v>3</v>
      </c>
      <c r="AM137" s="764">
        <f t="shared" si="165"/>
        <v>3</v>
      </c>
      <c r="AN137" s="764">
        <f t="shared" si="166"/>
        <v>2</v>
      </c>
      <c r="AO137" s="764">
        <f t="shared" si="167"/>
        <v>2</v>
      </c>
      <c r="AP137" s="764">
        <f t="shared" si="168"/>
        <v>0</v>
      </c>
      <c r="AQ137" s="764">
        <f t="shared" si="169"/>
        <v>1</v>
      </c>
      <c r="AR137" s="764">
        <f t="shared" si="190"/>
        <v>12</v>
      </c>
      <c r="AT137" s="16" t="s">
        <v>145</v>
      </c>
      <c r="AU137" s="13"/>
      <c r="AV137" s="13"/>
      <c r="AW137" s="13"/>
      <c r="AX137" s="13"/>
      <c r="AY137" s="13">
        <v>1</v>
      </c>
      <c r="AZ137" s="13"/>
      <c r="BA137" s="13">
        <v>2</v>
      </c>
      <c r="BB137" s="13"/>
      <c r="BC137" s="13"/>
      <c r="BD137" s="13"/>
      <c r="BE137" s="13"/>
      <c r="BF137" s="13"/>
      <c r="BG137" s="13"/>
      <c r="BH137" s="13"/>
      <c r="BI137" s="13"/>
      <c r="BJ137" s="13"/>
      <c r="BK137" s="13"/>
      <c r="BL137" s="13">
        <v>1</v>
      </c>
      <c r="BM137" s="13">
        <v>3</v>
      </c>
      <c r="BN137" s="13"/>
      <c r="BO137" s="13">
        <v>3</v>
      </c>
      <c r="BP137" s="13">
        <v>4</v>
      </c>
      <c r="BQ137" s="13">
        <v>3</v>
      </c>
      <c r="BR137" s="13">
        <v>1</v>
      </c>
      <c r="BS137" s="13">
        <v>2</v>
      </c>
      <c r="BT137" s="13">
        <v>3</v>
      </c>
      <c r="BU137" s="13">
        <v>4</v>
      </c>
      <c r="BV137" s="13">
        <v>2</v>
      </c>
      <c r="BW137" s="13">
        <v>2</v>
      </c>
      <c r="BX137" s="13"/>
      <c r="BY137" s="13">
        <v>1</v>
      </c>
      <c r="BZ137" s="13"/>
      <c r="CA137" s="13">
        <v>3</v>
      </c>
      <c r="CB137" s="13">
        <v>2</v>
      </c>
      <c r="CC137" s="13"/>
      <c r="CD137" s="13">
        <v>2</v>
      </c>
      <c r="CE137" s="13">
        <v>1</v>
      </c>
      <c r="CF137" s="13">
        <v>1</v>
      </c>
      <c r="CG137" s="13"/>
      <c r="CH137" s="13">
        <v>2</v>
      </c>
      <c r="CI137" s="13">
        <v>1</v>
      </c>
      <c r="CJ137" s="13">
        <v>1</v>
      </c>
      <c r="CK137" s="13"/>
      <c r="CL137" s="13">
        <v>1</v>
      </c>
      <c r="CM137" s="13">
        <v>5</v>
      </c>
      <c r="CN137" s="13"/>
      <c r="CO137" s="13">
        <v>2</v>
      </c>
      <c r="CP137" s="13"/>
      <c r="CQ137" s="13"/>
      <c r="CR137" s="13">
        <v>3</v>
      </c>
      <c r="CS137" s="13">
        <v>1</v>
      </c>
      <c r="CT137" s="13">
        <v>3</v>
      </c>
      <c r="CU137" s="13">
        <v>1</v>
      </c>
      <c r="CV137" s="13">
        <v>2</v>
      </c>
      <c r="CW137" s="13"/>
      <c r="CX137" s="13">
        <v>1</v>
      </c>
      <c r="CY137" s="13">
        <v>2</v>
      </c>
      <c r="CZ137" s="13"/>
      <c r="DA137" s="13">
        <v>1</v>
      </c>
      <c r="DB137" s="13"/>
      <c r="DC137" s="13"/>
      <c r="DD137" s="13">
        <v>2</v>
      </c>
      <c r="DE137" s="13">
        <v>1</v>
      </c>
      <c r="DF137" s="13">
        <v>1</v>
      </c>
      <c r="DG137" s="13">
        <v>1</v>
      </c>
      <c r="DH137" s="13"/>
      <c r="DI137" s="13"/>
      <c r="DJ137" s="13">
        <v>2</v>
      </c>
      <c r="DK137" s="13"/>
      <c r="DL137" s="13">
        <v>2</v>
      </c>
      <c r="DM137" s="13"/>
      <c r="DN137" s="13"/>
      <c r="DO137" s="13"/>
      <c r="DP137" s="13">
        <v>1</v>
      </c>
      <c r="DQ137" s="13">
        <v>1</v>
      </c>
      <c r="DR137" s="13"/>
      <c r="DS137" s="13">
        <v>1</v>
      </c>
      <c r="DT137" s="13"/>
      <c r="DU137" s="13"/>
      <c r="DV137" s="13"/>
      <c r="DW137" s="13"/>
      <c r="DX137" s="13">
        <v>1</v>
      </c>
      <c r="DY137" s="13"/>
      <c r="DZ137" s="13"/>
      <c r="EA137" s="13"/>
      <c r="EB137" s="13">
        <v>1</v>
      </c>
      <c r="EC137" s="13"/>
      <c r="ED137" s="13"/>
      <c r="EE137" s="13"/>
      <c r="EF137" s="13"/>
      <c r="EG137" s="13">
        <v>1</v>
      </c>
      <c r="EH137" s="13"/>
      <c r="EI137" s="13"/>
      <c r="EJ137" s="13"/>
      <c r="EK137" s="13"/>
      <c r="EL137" s="13"/>
      <c r="EM137" s="13"/>
      <c r="EN137" s="13"/>
      <c r="EO137" s="13"/>
      <c r="EP137" s="13"/>
      <c r="EQ137" s="13"/>
      <c r="ER137" s="13"/>
      <c r="ES137" s="13"/>
      <c r="ET137" s="13"/>
      <c r="EU137" s="13"/>
      <c r="EV137" s="13"/>
      <c r="EW137" s="13"/>
      <c r="EX137" s="13"/>
      <c r="EY137" s="13"/>
      <c r="EZ137" s="13"/>
      <c r="FA137" s="60">
        <v>82</v>
      </c>
      <c r="FB137" s="13">
        <v>82</v>
      </c>
      <c r="FC137" s="16" t="s">
        <v>145</v>
      </c>
      <c r="FD137" s="13"/>
      <c r="FE137" s="13"/>
      <c r="FF137" s="13"/>
      <c r="FG137" s="13">
        <v>1</v>
      </c>
      <c r="FH137" s="13"/>
      <c r="FI137" s="13"/>
      <c r="FJ137" s="13"/>
      <c r="FK137" s="13"/>
      <c r="FL137" s="13"/>
      <c r="FM137" s="13"/>
      <c r="FN137" s="13"/>
      <c r="FO137" s="13">
        <v>1</v>
      </c>
      <c r="FP137" s="13"/>
      <c r="FQ137" s="13"/>
      <c r="FR137" s="13"/>
      <c r="FS137" s="13"/>
      <c r="FT137" s="13"/>
      <c r="FU137" s="13">
        <v>1</v>
      </c>
      <c r="FV137" s="13">
        <v>1</v>
      </c>
      <c r="FW137" s="13">
        <v>4</v>
      </c>
      <c r="FX137" s="13"/>
      <c r="FY137" s="13">
        <v>3</v>
      </c>
      <c r="FZ137" s="13">
        <v>2</v>
      </c>
      <c r="GA137" s="13">
        <v>1</v>
      </c>
      <c r="GB137" s="13"/>
      <c r="GC137" s="13">
        <v>4</v>
      </c>
      <c r="GD137" s="13">
        <v>4</v>
      </c>
      <c r="GE137" s="13">
        <v>5</v>
      </c>
      <c r="GF137" s="13"/>
      <c r="GG137" s="13">
        <v>1</v>
      </c>
      <c r="GH137" s="13">
        <v>2</v>
      </c>
      <c r="GI137" s="13">
        <v>3</v>
      </c>
      <c r="GJ137" s="13">
        <v>2</v>
      </c>
      <c r="GK137" s="13">
        <v>4</v>
      </c>
      <c r="GL137" s="13">
        <v>2</v>
      </c>
      <c r="GM137" s="13">
        <v>3</v>
      </c>
      <c r="GN137" s="13">
        <v>5</v>
      </c>
      <c r="GO137" s="13">
        <v>4</v>
      </c>
      <c r="GP137" s="13"/>
      <c r="GQ137" s="13">
        <v>4</v>
      </c>
      <c r="GR137" s="13"/>
      <c r="GS137" s="13"/>
      <c r="GT137" s="13">
        <v>1</v>
      </c>
      <c r="GU137" s="13"/>
      <c r="GV137" s="13"/>
      <c r="GW137" s="13"/>
      <c r="GX137" s="13">
        <v>1</v>
      </c>
      <c r="GY137" s="13"/>
      <c r="GZ137" s="13">
        <v>1</v>
      </c>
      <c r="HA137" s="13"/>
      <c r="HB137" s="13">
        <v>2</v>
      </c>
      <c r="HC137" s="13">
        <v>2</v>
      </c>
      <c r="HD137" s="13">
        <v>8</v>
      </c>
      <c r="HE137" s="13">
        <v>1</v>
      </c>
      <c r="HF137" s="13">
        <v>3</v>
      </c>
      <c r="HG137" s="13">
        <v>3</v>
      </c>
      <c r="HH137" s="13"/>
      <c r="HI137" s="13">
        <v>1</v>
      </c>
      <c r="HJ137" s="13">
        <v>2</v>
      </c>
      <c r="HK137" s="13">
        <v>1</v>
      </c>
      <c r="HL137" s="13">
        <v>1</v>
      </c>
      <c r="HM137" s="13">
        <v>1</v>
      </c>
      <c r="HN137" s="13">
        <v>1</v>
      </c>
      <c r="HO137" s="13">
        <v>1</v>
      </c>
      <c r="HP137" s="13">
        <v>1</v>
      </c>
      <c r="HQ137" s="13">
        <v>2</v>
      </c>
      <c r="HR137" s="13">
        <v>1</v>
      </c>
      <c r="HS137" s="13"/>
      <c r="HT137" s="13"/>
      <c r="HU137" s="13">
        <v>2</v>
      </c>
      <c r="HV137" s="13"/>
      <c r="HW137" s="13">
        <v>1</v>
      </c>
      <c r="HX137" s="13"/>
      <c r="HY137" s="13"/>
      <c r="HZ137" s="13"/>
      <c r="IA137" s="13"/>
      <c r="IB137" s="13"/>
      <c r="IC137" s="13"/>
      <c r="ID137" s="13">
        <v>2</v>
      </c>
      <c r="IE137" s="13"/>
      <c r="IF137" s="13"/>
      <c r="IG137" s="13">
        <v>1</v>
      </c>
      <c r="IH137" s="13"/>
      <c r="II137" s="13">
        <v>1</v>
      </c>
      <c r="IJ137" s="13"/>
      <c r="IK137" s="13"/>
      <c r="IL137" s="13"/>
      <c r="IM137" s="13"/>
      <c r="IN137" s="13"/>
      <c r="IO137" s="13"/>
      <c r="IP137" s="13"/>
      <c r="IQ137" s="13"/>
      <c r="IR137" s="13"/>
      <c r="IS137" s="13"/>
      <c r="IT137" s="13"/>
      <c r="IU137" s="13"/>
      <c r="IV137" s="13"/>
      <c r="IW137" s="13"/>
      <c r="IX137" s="13"/>
      <c r="IY137" s="13"/>
      <c r="IZ137" s="13"/>
      <c r="JA137" s="13"/>
      <c r="JB137" s="13"/>
      <c r="JC137" s="13"/>
      <c r="JD137" s="13"/>
      <c r="JE137" s="13"/>
      <c r="JF137" s="60">
        <v>98</v>
      </c>
      <c r="JG137" s="13"/>
      <c r="JH137" s="13"/>
      <c r="JI137" s="13"/>
      <c r="JJ137" s="13"/>
      <c r="JK137" s="13"/>
      <c r="JL137" s="13"/>
      <c r="JM137" s="13">
        <v>1</v>
      </c>
      <c r="JN137" s="13">
        <v>1</v>
      </c>
      <c r="JO137" s="13"/>
      <c r="JP137" s="13">
        <v>1</v>
      </c>
      <c r="JQ137" s="13">
        <v>1</v>
      </c>
      <c r="JR137" s="13"/>
      <c r="JS137" s="13">
        <v>1</v>
      </c>
      <c r="JT137" s="13"/>
      <c r="JU137" s="13"/>
      <c r="JV137" s="13"/>
      <c r="JW137" s="13"/>
      <c r="JX137" s="13"/>
      <c r="JY137" s="13">
        <v>1</v>
      </c>
      <c r="JZ137" s="13"/>
      <c r="KA137" s="13"/>
      <c r="KB137" s="13"/>
      <c r="KC137" s="13">
        <v>2</v>
      </c>
      <c r="KD137" s="13"/>
      <c r="KE137" s="13"/>
      <c r="KF137" s="13"/>
      <c r="KG137" s="13"/>
      <c r="KH137" s="13"/>
      <c r="KI137" s="13"/>
      <c r="KJ137" s="13"/>
      <c r="KK137" s="13"/>
      <c r="KL137" s="13"/>
      <c r="KM137" s="13"/>
      <c r="KN137" s="13"/>
      <c r="KO137" s="13"/>
      <c r="KP137" s="13"/>
      <c r="KQ137" s="13"/>
      <c r="KR137" s="13"/>
      <c r="KS137" s="13"/>
      <c r="KT137" s="13"/>
      <c r="KU137" s="13"/>
      <c r="KV137" s="13"/>
      <c r="KW137" s="13"/>
      <c r="KX137" s="13"/>
      <c r="KY137" s="13">
        <v>1</v>
      </c>
      <c r="KZ137" s="13"/>
      <c r="LA137" s="13"/>
      <c r="LB137" s="13"/>
      <c r="LC137" s="13"/>
      <c r="LD137" s="13"/>
      <c r="LE137" s="13"/>
      <c r="LF137" s="13"/>
      <c r="LG137" s="13"/>
      <c r="LH137" s="13">
        <v>1</v>
      </c>
      <c r="LI137" s="13"/>
      <c r="LJ137" s="13"/>
      <c r="LK137" s="13"/>
      <c r="LL137" s="13"/>
      <c r="LM137" s="13">
        <v>1</v>
      </c>
      <c r="LN137" s="13"/>
      <c r="LO137" s="13"/>
      <c r="LP137" s="13"/>
      <c r="LQ137" s="13"/>
      <c r="LR137" s="13"/>
      <c r="LS137" s="13"/>
      <c r="LT137" s="13"/>
      <c r="LU137" s="13"/>
      <c r="LV137" s="13"/>
      <c r="LW137" s="13"/>
      <c r="LX137" s="13"/>
      <c r="LY137" s="13"/>
      <c r="LZ137" s="13"/>
      <c r="MA137" s="13"/>
      <c r="MB137" s="13"/>
      <c r="MC137" s="13"/>
      <c r="MD137" s="13"/>
      <c r="ME137" s="13">
        <v>1</v>
      </c>
      <c r="MF137" s="13"/>
      <c r="MG137" s="13"/>
      <c r="MH137" s="13"/>
      <c r="MI137" s="13"/>
      <c r="MJ137" s="13"/>
      <c r="MK137" s="13"/>
      <c r="ML137" s="13"/>
      <c r="MM137" s="13"/>
      <c r="MN137" s="13"/>
      <c r="MO137" s="13"/>
      <c r="MP137" s="13"/>
      <c r="MQ137" s="13"/>
      <c r="MR137" s="13"/>
      <c r="MS137" s="13"/>
      <c r="MT137" s="13"/>
      <c r="MU137" s="13"/>
      <c r="MV137" s="13"/>
      <c r="MW137" s="13"/>
      <c r="MX137" s="13"/>
      <c r="MY137" s="13"/>
      <c r="MZ137" s="13"/>
      <c r="NA137" s="13"/>
      <c r="NB137" s="13"/>
      <c r="NC137" s="13"/>
      <c r="ND137" s="13"/>
      <c r="NE137" s="13"/>
      <c r="NF137" s="13"/>
      <c r="NG137" s="13"/>
      <c r="NH137" s="13"/>
      <c r="NI137" s="13"/>
      <c r="NJ137" s="60">
        <v>12</v>
      </c>
      <c r="NK137" s="13">
        <v>110</v>
      </c>
      <c r="NL137" s="448"/>
      <c r="NM137" s="448"/>
      <c r="NN137" s="448"/>
    </row>
    <row r="138" spans="1:378">
      <c r="A138" s="8" t="s">
        <v>149</v>
      </c>
      <c r="B138" s="281">
        <f t="shared" si="170"/>
        <v>4</v>
      </c>
      <c r="C138" s="281">
        <f t="shared" si="171"/>
        <v>4</v>
      </c>
      <c r="D138" s="281">
        <f t="shared" si="172"/>
        <v>30</v>
      </c>
      <c r="E138" s="281">
        <f t="shared" si="173"/>
        <v>34</v>
      </c>
      <c r="F138" s="281">
        <f t="shared" si="174"/>
        <v>59</v>
      </c>
      <c r="G138" s="281">
        <f t="shared" si="175"/>
        <v>76</v>
      </c>
      <c r="H138" s="281">
        <f t="shared" si="176"/>
        <v>49</v>
      </c>
      <c r="I138" s="281">
        <f t="shared" si="177"/>
        <v>97</v>
      </c>
      <c r="J138" s="281">
        <f t="shared" si="178"/>
        <v>54</v>
      </c>
      <c r="K138" s="281">
        <f t="shared" si="179"/>
        <v>73</v>
      </c>
      <c r="L138" s="281">
        <f t="shared" si="180"/>
        <v>50</v>
      </c>
      <c r="M138" s="281">
        <f t="shared" si="181"/>
        <v>53</v>
      </c>
      <c r="N138" s="281">
        <f t="shared" si="182"/>
        <v>32</v>
      </c>
      <c r="O138" s="281">
        <f t="shared" si="183"/>
        <v>41</v>
      </c>
      <c r="P138" s="281">
        <f t="shared" si="184"/>
        <v>19</v>
      </c>
      <c r="Q138" s="281">
        <f t="shared" si="185"/>
        <v>13</v>
      </c>
      <c r="R138" s="281">
        <f t="shared" si="186"/>
        <v>7</v>
      </c>
      <c r="S138" s="281">
        <f t="shared" si="187"/>
        <v>16</v>
      </c>
      <c r="T138" s="281">
        <f t="shared" si="188"/>
        <v>3</v>
      </c>
      <c r="U138" s="281">
        <f t="shared" si="189"/>
        <v>2</v>
      </c>
      <c r="W138" s="16" t="s">
        <v>146</v>
      </c>
      <c r="X138" s="764">
        <f t="shared" si="150"/>
        <v>768</v>
      </c>
      <c r="Y138" s="764">
        <f t="shared" si="151"/>
        <v>747</v>
      </c>
      <c r="Z138" s="764">
        <f t="shared" si="152"/>
        <v>1730</v>
      </c>
      <c r="AA138" s="764">
        <f t="shared" si="153"/>
        <v>2030</v>
      </c>
      <c r="AB138" s="764">
        <f t="shared" si="154"/>
        <v>5975</v>
      </c>
      <c r="AC138" s="764">
        <f t="shared" si="155"/>
        <v>6030</v>
      </c>
      <c r="AD138" s="764">
        <f t="shared" si="156"/>
        <v>6597</v>
      </c>
      <c r="AE138" s="764">
        <f t="shared" si="157"/>
        <v>6145</v>
      </c>
      <c r="AF138" s="764">
        <f t="shared" si="158"/>
        <v>5254</v>
      </c>
      <c r="AG138" s="764">
        <f t="shared" si="159"/>
        <v>5302</v>
      </c>
      <c r="AH138" s="764">
        <f t="shared" si="160"/>
        <v>3612</v>
      </c>
      <c r="AI138" s="764">
        <f t="shared" si="161"/>
        <v>3736</v>
      </c>
      <c r="AJ138" s="764">
        <f t="shared" si="162"/>
        <v>2070</v>
      </c>
      <c r="AK138" s="764">
        <f t="shared" si="163"/>
        <v>1980</v>
      </c>
      <c r="AL138" s="764">
        <f t="shared" si="164"/>
        <v>983</v>
      </c>
      <c r="AM138" s="764">
        <f t="shared" si="165"/>
        <v>978</v>
      </c>
      <c r="AN138" s="764">
        <f t="shared" si="166"/>
        <v>362</v>
      </c>
      <c r="AO138" s="764">
        <f t="shared" si="167"/>
        <v>483</v>
      </c>
      <c r="AP138" s="764">
        <f t="shared" si="168"/>
        <v>58</v>
      </c>
      <c r="AQ138" s="764">
        <f t="shared" si="169"/>
        <v>185</v>
      </c>
      <c r="AR138" s="764">
        <f t="shared" si="190"/>
        <v>744</v>
      </c>
      <c r="AT138" s="16" t="s">
        <v>146</v>
      </c>
      <c r="AU138" s="13">
        <v>27</v>
      </c>
      <c r="AV138" s="13">
        <v>117</v>
      </c>
      <c r="AW138" s="13">
        <v>101</v>
      </c>
      <c r="AX138" s="13">
        <v>86</v>
      </c>
      <c r="AY138" s="13">
        <v>86</v>
      </c>
      <c r="AZ138" s="13">
        <v>62</v>
      </c>
      <c r="BA138" s="13">
        <v>60</v>
      </c>
      <c r="BB138" s="13">
        <v>69</v>
      </c>
      <c r="BC138" s="13">
        <v>72</v>
      </c>
      <c r="BD138" s="13">
        <v>67</v>
      </c>
      <c r="BE138" s="13">
        <v>95</v>
      </c>
      <c r="BF138" s="13">
        <v>92</v>
      </c>
      <c r="BG138" s="13">
        <v>121</v>
      </c>
      <c r="BH138" s="13">
        <v>101</v>
      </c>
      <c r="BI138" s="13">
        <v>180</v>
      </c>
      <c r="BJ138" s="13">
        <v>176</v>
      </c>
      <c r="BK138" s="13">
        <v>260</v>
      </c>
      <c r="BL138" s="13">
        <v>249</v>
      </c>
      <c r="BM138" s="13">
        <v>359</v>
      </c>
      <c r="BN138" s="13">
        <v>397</v>
      </c>
      <c r="BO138" s="13">
        <v>446</v>
      </c>
      <c r="BP138" s="13">
        <v>494</v>
      </c>
      <c r="BQ138" s="13">
        <v>529</v>
      </c>
      <c r="BR138" s="13">
        <v>579</v>
      </c>
      <c r="BS138" s="13">
        <v>653</v>
      </c>
      <c r="BT138" s="13">
        <v>653</v>
      </c>
      <c r="BU138" s="13">
        <v>692</v>
      </c>
      <c r="BV138" s="13">
        <v>638</v>
      </c>
      <c r="BW138" s="13">
        <v>656</v>
      </c>
      <c r="BX138" s="13">
        <v>690</v>
      </c>
      <c r="BY138" s="13">
        <v>676</v>
      </c>
      <c r="BZ138" s="13">
        <v>657</v>
      </c>
      <c r="CA138" s="13">
        <v>658</v>
      </c>
      <c r="CB138" s="13">
        <v>594</v>
      </c>
      <c r="CC138" s="13">
        <v>616</v>
      </c>
      <c r="CD138" s="13">
        <v>589</v>
      </c>
      <c r="CE138" s="13">
        <v>548</v>
      </c>
      <c r="CF138" s="13">
        <v>576</v>
      </c>
      <c r="CG138" s="13">
        <v>626</v>
      </c>
      <c r="CH138" s="13">
        <v>605</v>
      </c>
      <c r="CI138" s="13">
        <v>591</v>
      </c>
      <c r="CJ138" s="13">
        <v>593</v>
      </c>
      <c r="CK138" s="13">
        <v>565</v>
      </c>
      <c r="CL138" s="13">
        <v>543</v>
      </c>
      <c r="CM138" s="13">
        <v>537</v>
      </c>
      <c r="CN138" s="13">
        <v>530</v>
      </c>
      <c r="CO138" s="13">
        <v>495</v>
      </c>
      <c r="CP138" s="13">
        <v>459</v>
      </c>
      <c r="CQ138" s="13">
        <v>489</v>
      </c>
      <c r="CR138" s="13">
        <v>500</v>
      </c>
      <c r="CS138" s="13">
        <v>493</v>
      </c>
      <c r="CT138" s="13">
        <v>433</v>
      </c>
      <c r="CU138" s="13">
        <v>403</v>
      </c>
      <c r="CV138" s="13">
        <v>374</v>
      </c>
      <c r="CW138" s="13">
        <v>365</v>
      </c>
      <c r="CX138" s="13">
        <v>342</v>
      </c>
      <c r="CY138" s="13">
        <v>347</v>
      </c>
      <c r="CZ138" s="13">
        <v>355</v>
      </c>
      <c r="DA138" s="13">
        <v>347</v>
      </c>
      <c r="DB138" s="13">
        <v>277</v>
      </c>
      <c r="DC138" s="13">
        <v>279</v>
      </c>
      <c r="DD138" s="13">
        <v>263</v>
      </c>
      <c r="DE138" s="13">
        <v>241</v>
      </c>
      <c r="DF138" s="13">
        <v>201</v>
      </c>
      <c r="DG138" s="13">
        <v>175</v>
      </c>
      <c r="DH138" s="13">
        <v>176</v>
      </c>
      <c r="DI138" s="13">
        <v>172</v>
      </c>
      <c r="DJ138" s="13">
        <v>154</v>
      </c>
      <c r="DK138" s="13">
        <v>167</v>
      </c>
      <c r="DL138" s="13">
        <v>152</v>
      </c>
      <c r="DM138" s="13">
        <v>139</v>
      </c>
      <c r="DN138" s="13">
        <v>111</v>
      </c>
      <c r="DO138" s="13">
        <v>105</v>
      </c>
      <c r="DP138" s="13">
        <v>96</v>
      </c>
      <c r="DQ138" s="13">
        <v>134</v>
      </c>
      <c r="DR138" s="13">
        <v>96</v>
      </c>
      <c r="DS138" s="13">
        <v>72</v>
      </c>
      <c r="DT138" s="13">
        <v>75</v>
      </c>
      <c r="DU138" s="13">
        <v>81</v>
      </c>
      <c r="DV138" s="13">
        <v>69</v>
      </c>
      <c r="DW138" s="13">
        <v>56</v>
      </c>
      <c r="DX138" s="13">
        <v>79</v>
      </c>
      <c r="DY138" s="13">
        <v>53</v>
      </c>
      <c r="DZ138" s="13">
        <v>43</v>
      </c>
      <c r="EA138" s="13">
        <v>49</v>
      </c>
      <c r="EB138" s="13">
        <v>38</v>
      </c>
      <c r="EC138" s="13">
        <v>40</v>
      </c>
      <c r="ED138" s="13">
        <v>46</v>
      </c>
      <c r="EE138" s="13">
        <v>37</v>
      </c>
      <c r="EF138" s="13">
        <v>42</v>
      </c>
      <c r="EG138" s="13">
        <v>35</v>
      </c>
      <c r="EH138" s="13">
        <v>33</v>
      </c>
      <c r="EI138" s="13">
        <v>34</v>
      </c>
      <c r="EJ138" s="13">
        <v>25</v>
      </c>
      <c r="EK138" s="13">
        <v>14</v>
      </c>
      <c r="EL138" s="13">
        <v>11</v>
      </c>
      <c r="EM138" s="13">
        <v>11</v>
      </c>
      <c r="EN138" s="13">
        <v>5</v>
      </c>
      <c r="EO138" s="13">
        <v>5</v>
      </c>
      <c r="EP138" s="13">
        <v>5</v>
      </c>
      <c r="EQ138" s="13">
        <v>3</v>
      </c>
      <c r="ER138" s="13">
        <v>1</v>
      </c>
      <c r="ES138" s="13">
        <v>1</v>
      </c>
      <c r="ET138" s="13">
        <v>1</v>
      </c>
      <c r="EU138" s="13"/>
      <c r="EV138" s="13"/>
      <c r="EW138" s="13">
        <v>1</v>
      </c>
      <c r="EX138" s="13"/>
      <c r="EY138" s="13"/>
      <c r="EZ138" s="13"/>
      <c r="FA138" s="60">
        <v>27616</v>
      </c>
      <c r="FB138" s="13">
        <v>27616</v>
      </c>
      <c r="FC138" s="16" t="s">
        <v>146</v>
      </c>
      <c r="FD138" s="13">
        <v>28</v>
      </c>
      <c r="FE138" s="13">
        <v>127</v>
      </c>
      <c r="FF138" s="13">
        <v>110</v>
      </c>
      <c r="FG138" s="13">
        <v>83</v>
      </c>
      <c r="FH138" s="13">
        <v>65</v>
      </c>
      <c r="FI138" s="13">
        <v>78</v>
      </c>
      <c r="FJ138" s="13">
        <v>65</v>
      </c>
      <c r="FK138" s="13">
        <v>76</v>
      </c>
      <c r="FL138" s="13">
        <v>63</v>
      </c>
      <c r="FM138" s="13">
        <v>73</v>
      </c>
      <c r="FN138" s="13">
        <v>95</v>
      </c>
      <c r="FO138" s="13">
        <v>94</v>
      </c>
      <c r="FP138" s="13">
        <v>90</v>
      </c>
      <c r="FQ138" s="13">
        <v>102</v>
      </c>
      <c r="FR138" s="13">
        <v>101</v>
      </c>
      <c r="FS138" s="13">
        <v>153</v>
      </c>
      <c r="FT138" s="13">
        <v>173</v>
      </c>
      <c r="FU138" s="13">
        <v>256</v>
      </c>
      <c r="FV138" s="13">
        <v>323</v>
      </c>
      <c r="FW138" s="13">
        <v>343</v>
      </c>
      <c r="FX138" s="13">
        <v>416</v>
      </c>
      <c r="FY138" s="13">
        <v>477</v>
      </c>
      <c r="FZ138" s="13">
        <v>506</v>
      </c>
      <c r="GA138" s="13">
        <v>570</v>
      </c>
      <c r="GB138" s="13">
        <v>657</v>
      </c>
      <c r="GC138" s="13">
        <v>649</v>
      </c>
      <c r="GD138" s="13">
        <v>670</v>
      </c>
      <c r="GE138" s="13">
        <v>658</v>
      </c>
      <c r="GF138" s="13">
        <v>669</v>
      </c>
      <c r="GG138" s="13">
        <v>703</v>
      </c>
      <c r="GH138" s="13">
        <v>735</v>
      </c>
      <c r="GI138" s="13">
        <v>707</v>
      </c>
      <c r="GJ138" s="13">
        <v>699</v>
      </c>
      <c r="GK138" s="13">
        <v>662</v>
      </c>
      <c r="GL138" s="13">
        <v>695</v>
      </c>
      <c r="GM138" s="13">
        <v>635</v>
      </c>
      <c r="GN138" s="13">
        <v>571</v>
      </c>
      <c r="GO138" s="13">
        <v>618</v>
      </c>
      <c r="GP138" s="13">
        <v>619</v>
      </c>
      <c r="GQ138" s="13">
        <v>656</v>
      </c>
      <c r="GR138" s="13">
        <v>608</v>
      </c>
      <c r="GS138" s="13">
        <v>590</v>
      </c>
      <c r="GT138" s="13">
        <v>556</v>
      </c>
      <c r="GU138" s="13">
        <v>593</v>
      </c>
      <c r="GV138" s="13">
        <v>510</v>
      </c>
      <c r="GW138" s="13">
        <v>514</v>
      </c>
      <c r="GX138" s="13">
        <v>489</v>
      </c>
      <c r="GY138" s="13">
        <v>452</v>
      </c>
      <c r="GZ138" s="13">
        <v>482</v>
      </c>
      <c r="HA138" s="13">
        <v>460</v>
      </c>
      <c r="HB138" s="13">
        <v>470</v>
      </c>
      <c r="HC138" s="13">
        <v>441</v>
      </c>
      <c r="HD138" s="13">
        <v>346</v>
      </c>
      <c r="HE138" s="13">
        <v>367</v>
      </c>
      <c r="HF138" s="13">
        <v>388</v>
      </c>
      <c r="HG138" s="13">
        <v>331</v>
      </c>
      <c r="HH138" s="13">
        <v>366</v>
      </c>
      <c r="HI138" s="13">
        <v>303</v>
      </c>
      <c r="HJ138" s="13">
        <v>319</v>
      </c>
      <c r="HK138" s="13">
        <v>281</v>
      </c>
      <c r="HL138" s="13">
        <v>272</v>
      </c>
      <c r="HM138" s="13">
        <v>253</v>
      </c>
      <c r="HN138" s="13">
        <v>215</v>
      </c>
      <c r="HO138" s="13">
        <v>259</v>
      </c>
      <c r="HP138" s="13">
        <v>229</v>
      </c>
      <c r="HQ138" s="13">
        <v>198</v>
      </c>
      <c r="HR138" s="13">
        <v>185</v>
      </c>
      <c r="HS138" s="13">
        <v>161</v>
      </c>
      <c r="HT138" s="13">
        <v>149</v>
      </c>
      <c r="HU138" s="13">
        <v>149</v>
      </c>
      <c r="HV138" s="13">
        <v>139</v>
      </c>
      <c r="HW138" s="13">
        <v>107</v>
      </c>
      <c r="HX138" s="13">
        <v>135</v>
      </c>
      <c r="HY138" s="13">
        <v>97</v>
      </c>
      <c r="HZ138" s="13">
        <v>120</v>
      </c>
      <c r="IA138" s="13">
        <v>92</v>
      </c>
      <c r="IB138" s="13">
        <v>84</v>
      </c>
      <c r="IC138" s="13">
        <v>69</v>
      </c>
      <c r="ID138" s="13">
        <v>58</v>
      </c>
      <c r="IE138" s="13">
        <v>82</v>
      </c>
      <c r="IF138" s="13">
        <v>47</v>
      </c>
      <c r="IG138" s="13">
        <v>60</v>
      </c>
      <c r="IH138" s="13">
        <v>56</v>
      </c>
      <c r="II138" s="13">
        <v>37</v>
      </c>
      <c r="IJ138" s="13">
        <v>38</v>
      </c>
      <c r="IK138" s="13">
        <v>29</v>
      </c>
      <c r="IL138" s="13">
        <v>25</v>
      </c>
      <c r="IM138" s="13">
        <v>30</v>
      </c>
      <c r="IN138" s="13">
        <v>19</v>
      </c>
      <c r="IO138" s="13">
        <v>21</v>
      </c>
      <c r="IP138" s="13">
        <v>12</v>
      </c>
      <c r="IQ138" s="13">
        <v>10</v>
      </c>
      <c r="IR138" s="13">
        <v>10</v>
      </c>
      <c r="IS138" s="13">
        <v>10</v>
      </c>
      <c r="IT138" s="13">
        <v>9</v>
      </c>
      <c r="IU138" s="13">
        <v>3</v>
      </c>
      <c r="IV138" s="13">
        <v>2</v>
      </c>
      <c r="IW138" s="13">
        <v>1</v>
      </c>
      <c r="IX138" s="13"/>
      <c r="IY138" s="13">
        <v>1</v>
      </c>
      <c r="IZ138" s="13"/>
      <c r="JA138" s="13"/>
      <c r="JB138" s="13"/>
      <c r="JC138" s="13"/>
      <c r="JD138" s="13"/>
      <c r="JE138" s="13">
        <v>2</v>
      </c>
      <c r="JF138" s="60">
        <v>27411</v>
      </c>
      <c r="JG138" s="13">
        <v>76</v>
      </c>
      <c r="JH138" s="13">
        <v>45</v>
      </c>
      <c r="JI138" s="13">
        <v>3</v>
      </c>
      <c r="JJ138" s="13">
        <v>2</v>
      </c>
      <c r="JK138" s="13"/>
      <c r="JL138" s="13">
        <v>1</v>
      </c>
      <c r="JM138" s="13">
        <v>2</v>
      </c>
      <c r="JN138" s="13">
        <v>2</v>
      </c>
      <c r="JO138" s="13"/>
      <c r="JP138" s="13">
        <v>2</v>
      </c>
      <c r="JQ138" s="13">
        <v>4</v>
      </c>
      <c r="JR138" s="13">
        <v>4</v>
      </c>
      <c r="JS138" s="13">
        <v>5</v>
      </c>
      <c r="JT138" s="13">
        <v>3</v>
      </c>
      <c r="JU138" s="13">
        <v>4</v>
      </c>
      <c r="JV138" s="13">
        <v>10</v>
      </c>
      <c r="JW138" s="13">
        <v>7</v>
      </c>
      <c r="JX138" s="13">
        <v>9</v>
      </c>
      <c r="JY138" s="13">
        <v>10</v>
      </c>
      <c r="JZ138" s="13">
        <v>17</v>
      </c>
      <c r="KA138" s="13">
        <v>10</v>
      </c>
      <c r="KB138" s="13">
        <v>19</v>
      </c>
      <c r="KC138" s="13">
        <v>18</v>
      </c>
      <c r="KD138" s="13">
        <v>12</v>
      </c>
      <c r="KE138" s="13">
        <v>9</v>
      </c>
      <c r="KF138" s="13">
        <v>13</v>
      </c>
      <c r="KG138" s="13">
        <v>9</v>
      </c>
      <c r="KH138" s="13">
        <v>4</v>
      </c>
      <c r="KI138" s="13">
        <v>14</v>
      </c>
      <c r="KJ138" s="13">
        <v>18</v>
      </c>
      <c r="KK138" s="13">
        <v>12</v>
      </c>
      <c r="KL138" s="13">
        <v>12</v>
      </c>
      <c r="KM138" s="13">
        <v>8</v>
      </c>
      <c r="KN138" s="13">
        <v>13</v>
      </c>
      <c r="KO138" s="13">
        <v>14</v>
      </c>
      <c r="KP138" s="13">
        <v>11</v>
      </c>
      <c r="KQ138" s="13">
        <v>10</v>
      </c>
      <c r="KR138" s="13">
        <v>8</v>
      </c>
      <c r="KS138" s="13">
        <v>4</v>
      </c>
      <c r="KT138" s="13">
        <v>9</v>
      </c>
      <c r="KU138" s="13">
        <v>10</v>
      </c>
      <c r="KV138" s="13">
        <v>6</v>
      </c>
      <c r="KW138" s="13">
        <v>8</v>
      </c>
      <c r="KX138" s="13">
        <v>8</v>
      </c>
      <c r="KY138" s="13">
        <v>9</v>
      </c>
      <c r="KZ138" s="13">
        <v>6</v>
      </c>
      <c r="LA138" s="13">
        <v>11</v>
      </c>
      <c r="LB138" s="13">
        <v>9</v>
      </c>
      <c r="LC138" s="13">
        <v>7</v>
      </c>
      <c r="LD138" s="13">
        <v>10</v>
      </c>
      <c r="LE138" s="13">
        <v>6</v>
      </c>
      <c r="LF138" s="13">
        <v>14</v>
      </c>
      <c r="LG138" s="13">
        <v>1</v>
      </c>
      <c r="LH138" s="13">
        <v>2</v>
      </c>
      <c r="LI138" s="13">
        <v>11</v>
      </c>
      <c r="LJ138" s="13">
        <v>4</v>
      </c>
      <c r="LK138" s="13">
        <v>5</v>
      </c>
      <c r="LL138" s="13">
        <v>1</v>
      </c>
      <c r="LM138" s="13">
        <v>3</v>
      </c>
      <c r="LN138" s="13">
        <v>5</v>
      </c>
      <c r="LO138" s="13">
        <v>4</v>
      </c>
      <c r="LP138" s="13">
        <v>10</v>
      </c>
      <c r="LQ138" s="13">
        <v>8</v>
      </c>
      <c r="LR138" s="13">
        <v>2</v>
      </c>
      <c r="LS138" s="13">
        <v>4</v>
      </c>
      <c r="LT138" s="13">
        <v>3</v>
      </c>
      <c r="LU138" s="13">
        <v>1</v>
      </c>
      <c r="LV138" s="13">
        <v>6</v>
      </c>
      <c r="LW138" s="13">
        <v>6</v>
      </c>
      <c r="LX138" s="13">
        <v>3</v>
      </c>
      <c r="LY138" s="13">
        <v>2</v>
      </c>
      <c r="LZ138" s="13">
        <v>4</v>
      </c>
      <c r="MA138" s="13">
        <v>3</v>
      </c>
      <c r="MB138" s="13">
        <v>5</v>
      </c>
      <c r="MC138" s="13">
        <v>3</v>
      </c>
      <c r="MD138" s="13">
        <v>2</v>
      </c>
      <c r="ME138" s="13">
        <v>4</v>
      </c>
      <c r="MF138" s="13"/>
      <c r="MG138" s="13">
        <v>4</v>
      </c>
      <c r="MH138" s="13">
        <v>8</v>
      </c>
      <c r="MI138" s="13">
        <v>4</v>
      </c>
      <c r="MJ138" s="13">
        <v>4</v>
      </c>
      <c r="MK138" s="13">
        <v>8</v>
      </c>
      <c r="ML138" s="13">
        <v>1</v>
      </c>
      <c r="MM138" s="13">
        <v>7</v>
      </c>
      <c r="MN138" s="13">
        <v>8</v>
      </c>
      <c r="MO138" s="13">
        <v>6</v>
      </c>
      <c r="MP138" s="13">
        <v>6</v>
      </c>
      <c r="MQ138" s="13">
        <v>4</v>
      </c>
      <c r="MR138" s="13">
        <v>4</v>
      </c>
      <c r="MS138" s="13">
        <v>8</v>
      </c>
      <c r="MT138" s="13">
        <v>2</v>
      </c>
      <c r="MU138" s="13">
        <v>2</v>
      </c>
      <c r="MV138" s="13">
        <v>7</v>
      </c>
      <c r="MW138" s="13">
        <v>4</v>
      </c>
      <c r="MX138" s="13">
        <v>4</v>
      </c>
      <c r="MY138" s="13">
        <v>2</v>
      </c>
      <c r="MZ138" s="13">
        <v>3</v>
      </c>
      <c r="NA138" s="13">
        <v>1</v>
      </c>
      <c r="NB138" s="13"/>
      <c r="NC138" s="13">
        <v>2</v>
      </c>
      <c r="ND138" s="13"/>
      <c r="NE138" s="13"/>
      <c r="NF138" s="13"/>
      <c r="NG138" s="13"/>
      <c r="NH138" s="13"/>
      <c r="NI138" s="13">
        <v>4</v>
      </c>
      <c r="NJ138" s="60">
        <v>742</v>
      </c>
      <c r="NK138" s="13">
        <v>28153</v>
      </c>
      <c r="NL138" s="448"/>
      <c r="NM138" s="448"/>
      <c r="NN138" s="448"/>
    </row>
    <row r="139" spans="1:378">
      <c r="A139" s="8" t="s">
        <v>150</v>
      </c>
      <c r="B139" s="281">
        <f t="shared" si="170"/>
        <v>56</v>
      </c>
      <c r="C139" s="281">
        <f t="shared" si="171"/>
        <v>43</v>
      </c>
      <c r="D139" s="281">
        <f t="shared" si="172"/>
        <v>84</v>
      </c>
      <c r="E139" s="281">
        <f t="shared" si="173"/>
        <v>91</v>
      </c>
      <c r="F139" s="281">
        <f t="shared" si="174"/>
        <v>184</v>
      </c>
      <c r="G139" s="281">
        <f t="shared" si="175"/>
        <v>186</v>
      </c>
      <c r="H139" s="281">
        <f t="shared" si="176"/>
        <v>169</v>
      </c>
      <c r="I139" s="281">
        <f t="shared" si="177"/>
        <v>198</v>
      </c>
      <c r="J139" s="281">
        <f t="shared" si="178"/>
        <v>146</v>
      </c>
      <c r="K139" s="281">
        <f t="shared" si="179"/>
        <v>160</v>
      </c>
      <c r="L139" s="281">
        <f t="shared" si="180"/>
        <v>114</v>
      </c>
      <c r="M139" s="281">
        <f t="shared" si="181"/>
        <v>136</v>
      </c>
      <c r="N139" s="281">
        <f t="shared" si="182"/>
        <v>86</v>
      </c>
      <c r="O139" s="281">
        <f t="shared" si="183"/>
        <v>92</v>
      </c>
      <c r="P139" s="281">
        <f t="shared" si="184"/>
        <v>49</v>
      </c>
      <c r="Q139" s="281">
        <f t="shared" si="185"/>
        <v>58</v>
      </c>
      <c r="R139" s="281">
        <f t="shared" si="186"/>
        <v>26</v>
      </c>
      <c r="S139" s="281">
        <f t="shared" si="187"/>
        <v>27</v>
      </c>
      <c r="T139" s="281">
        <f t="shared" si="188"/>
        <v>3</v>
      </c>
      <c r="U139" s="281">
        <f t="shared" si="189"/>
        <v>8</v>
      </c>
      <c r="W139" s="16" t="s">
        <v>147</v>
      </c>
      <c r="X139" s="764">
        <f t="shared" si="150"/>
        <v>4</v>
      </c>
      <c r="Y139" s="764">
        <f t="shared" si="151"/>
        <v>4</v>
      </c>
      <c r="Z139" s="764">
        <f t="shared" si="152"/>
        <v>51</v>
      </c>
      <c r="AA139" s="764">
        <f t="shared" si="153"/>
        <v>50</v>
      </c>
      <c r="AB139" s="764">
        <f t="shared" si="154"/>
        <v>249</v>
      </c>
      <c r="AC139" s="764">
        <f t="shared" si="155"/>
        <v>172</v>
      </c>
      <c r="AD139" s="764">
        <f t="shared" si="156"/>
        <v>304</v>
      </c>
      <c r="AE139" s="764">
        <f t="shared" si="157"/>
        <v>210</v>
      </c>
      <c r="AF139" s="764">
        <f t="shared" si="158"/>
        <v>220</v>
      </c>
      <c r="AG139" s="764">
        <f t="shared" si="159"/>
        <v>200</v>
      </c>
      <c r="AH139" s="764">
        <f t="shared" si="160"/>
        <v>154</v>
      </c>
      <c r="AI139" s="764">
        <f t="shared" si="161"/>
        <v>111</v>
      </c>
      <c r="AJ139" s="764">
        <f t="shared" si="162"/>
        <v>76</v>
      </c>
      <c r="AK139" s="764">
        <f t="shared" si="163"/>
        <v>74</v>
      </c>
      <c r="AL139" s="764">
        <f t="shared" si="164"/>
        <v>33</v>
      </c>
      <c r="AM139" s="764">
        <f t="shared" si="165"/>
        <v>33</v>
      </c>
      <c r="AN139" s="764">
        <f t="shared" si="166"/>
        <v>18</v>
      </c>
      <c r="AO139" s="764">
        <f t="shared" si="167"/>
        <v>13</v>
      </c>
      <c r="AP139" s="764">
        <f t="shared" si="168"/>
        <v>1</v>
      </c>
      <c r="AQ139" s="764">
        <f t="shared" si="169"/>
        <v>3</v>
      </c>
      <c r="AR139" s="764">
        <f t="shared" si="190"/>
        <v>6</v>
      </c>
      <c r="AT139" s="16" t="s">
        <v>147</v>
      </c>
      <c r="AU139" s="13"/>
      <c r="AV139" s="13"/>
      <c r="AW139" s="13">
        <v>2</v>
      </c>
      <c r="AX139" s="13"/>
      <c r="AY139" s="13"/>
      <c r="AZ139" s="13"/>
      <c r="BA139" s="13"/>
      <c r="BB139" s="13">
        <v>1</v>
      </c>
      <c r="BC139" s="13"/>
      <c r="BD139" s="13">
        <v>1</v>
      </c>
      <c r="BE139" s="13"/>
      <c r="BF139" s="13">
        <v>1</v>
      </c>
      <c r="BG139" s="13">
        <v>1</v>
      </c>
      <c r="BH139" s="13">
        <v>3</v>
      </c>
      <c r="BI139" s="13">
        <v>4</v>
      </c>
      <c r="BJ139" s="13">
        <v>6</v>
      </c>
      <c r="BK139" s="13">
        <v>5</v>
      </c>
      <c r="BL139" s="13">
        <v>8</v>
      </c>
      <c r="BM139" s="13">
        <v>12</v>
      </c>
      <c r="BN139" s="13">
        <v>10</v>
      </c>
      <c r="BO139" s="13">
        <v>11</v>
      </c>
      <c r="BP139" s="13">
        <v>13</v>
      </c>
      <c r="BQ139" s="13">
        <v>10</v>
      </c>
      <c r="BR139" s="13">
        <v>23</v>
      </c>
      <c r="BS139" s="13">
        <v>23</v>
      </c>
      <c r="BT139" s="13">
        <v>16</v>
      </c>
      <c r="BU139" s="13">
        <v>17</v>
      </c>
      <c r="BV139" s="13">
        <v>19</v>
      </c>
      <c r="BW139" s="13">
        <v>20</v>
      </c>
      <c r="BX139" s="13">
        <v>20</v>
      </c>
      <c r="BY139" s="13">
        <v>30</v>
      </c>
      <c r="BZ139" s="13">
        <v>25</v>
      </c>
      <c r="CA139" s="13">
        <v>26</v>
      </c>
      <c r="CB139" s="13">
        <v>17</v>
      </c>
      <c r="CC139" s="13">
        <v>19</v>
      </c>
      <c r="CD139" s="13">
        <v>17</v>
      </c>
      <c r="CE139" s="13">
        <v>20</v>
      </c>
      <c r="CF139" s="13">
        <v>24</v>
      </c>
      <c r="CG139" s="13">
        <v>11</v>
      </c>
      <c r="CH139" s="13">
        <v>21</v>
      </c>
      <c r="CI139" s="13">
        <v>31</v>
      </c>
      <c r="CJ139" s="13">
        <v>20</v>
      </c>
      <c r="CK139" s="13">
        <v>25</v>
      </c>
      <c r="CL139" s="13">
        <v>21</v>
      </c>
      <c r="CM139" s="13">
        <v>21</v>
      </c>
      <c r="CN139" s="13">
        <v>17</v>
      </c>
      <c r="CO139" s="13">
        <v>14</v>
      </c>
      <c r="CP139" s="13">
        <v>17</v>
      </c>
      <c r="CQ139" s="13">
        <v>11</v>
      </c>
      <c r="CR139" s="13">
        <v>23</v>
      </c>
      <c r="CS139" s="13">
        <v>16</v>
      </c>
      <c r="CT139" s="13">
        <v>8</v>
      </c>
      <c r="CU139" s="13">
        <v>17</v>
      </c>
      <c r="CV139" s="13">
        <v>11</v>
      </c>
      <c r="CW139" s="13">
        <v>10</v>
      </c>
      <c r="CX139" s="13">
        <v>14</v>
      </c>
      <c r="CY139" s="13">
        <v>7</v>
      </c>
      <c r="CZ139" s="13">
        <v>13</v>
      </c>
      <c r="DA139" s="13">
        <v>8</v>
      </c>
      <c r="DB139" s="13">
        <v>7</v>
      </c>
      <c r="DC139" s="13">
        <v>9</v>
      </c>
      <c r="DD139" s="13">
        <v>10</v>
      </c>
      <c r="DE139" s="13">
        <v>10</v>
      </c>
      <c r="DF139" s="13">
        <v>12</v>
      </c>
      <c r="DG139" s="13">
        <v>11</v>
      </c>
      <c r="DH139" s="13">
        <v>2</v>
      </c>
      <c r="DI139" s="13">
        <v>4</v>
      </c>
      <c r="DJ139" s="13">
        <v>6</v>
      </c>
      <c r="DK139" s="13">
        <v>6</v>
      </c>
      <c r="DL139" s="13">
        <v>4</v>
      </c>
      <c r="DM139" s="13">
        <v>8</v>
      </c>
      <c r="DN139" s="13">
        <v>3</v>
      </c>
      <c r="DO139" s="13">
        <v>2</v>
      </c>
      <c r="DP139" s="13"/>
      <c r="DQ139" s="13">
        <v>3</v>
      </c>
      <c r="DR139" s="13">
        <v>5</v>
      </c>
      <c r="DS139" s="13">
        <v>2</v>
      </c>
      <c r="DT139" s="13">
        <v>2</v>
      </c>
      <c r="DU139" s="13">
        <v>4</v>
      </c>
      <c r="DV139" s="13">
        <v>4</v>
      </c>
      <c r="DW139" s="13"/>
      <c r="DX139" s="13">
        <v>2</v>
      </c>
      <c r="DY139" s="13">
        <v>1</v>
      </c>
      <c r="DZ139" s="13">
        <v>3</v>
      </c>
      <c r="EA139" s="13">
        <v>3</v>
      </c>
      <c r="EB139" s="13">
        <v>3</v>
      </c>
      <c r="EC139" s="13"/>
      <c r="ED139" s="13"/>
      <c r="EE139" s="13">
        <v>1</v>
      </c>
      <c r="EF139" s="13"/>
      <c r="EG139" s="13"/>
      <c r="EH139" s="13">
        <v>1</v>
      </c>
      <c r="EI139" s="13">
        <v>2</v>
      </c>
      <c r="EJ139" s="13"/>
      <c r="EK139" s="13"/>
      <c r="EL139" s="13"/>
      <c r="EM139" s="13"/>
      <c r="EN139" s="13"/>
      <c r="EO139" s="13"/>
      <c r="EP139" s="13"/>
      <c r="EQ139" s="13"/>
      <c r="ER139" s="13"/>
      <c r="ES139" s="13"/>
      <c r="ET139" s="13"/>
      <c r="EU139" s="13"/>
      <c r="EV139" s="13"/>
      <c r="EW139" s="13"/>
      <c r="EX139" s="13"/>
      <c r="EY139" s="13"/>
      <c r="EZ139" s="13"/>
      <c r="FA139" s="60">
        <v>870</v>
      </c>
      <c r="FB139" s="13">
        <v>870</v>
      </c>
      <c r="FC139" s="16" t="s">
        <v>147</v>
      </c>
      <c r="FD139" s="13"/>
      <c r="FE139" s="13">
        <v>2</v>
      </c>
      <c r="FF139" s="13">
        <v>2</v>
      </c>
      <c r="FG139" s="13"/>
      <c r="FH139" s="13"/>
      <c r="FI139" s="13"/>
      <c r="FJ139" s="13"/>
      <c r="FK139" s="13"/>
      <c r="FL139" s="13"/>
      <c r="FM139" s="13"/>
      <c r="FN139" s="13"/>
      <c r="FO139" s="13">
        <v>1</v>
      </c>
      <c r="FP139" s="13">
        <v>1</v>
      </c>
      <c r="FQ139" s="13"/>
      <c r="FR139" s="13">
        <v>5</v>
      </c>
      <c r="FS139" s="13">
        <v>4</v>
      </c>
      <c r="FT139" s="13">
        <v>5</v>
      </c>
      <c r="FU139" s="13">
        <v>5</v>
      </c>
      <c r="FV139" s="13">
        <v>10</v>
      </c>
      <c r="FW139" s="13">
        <v>20</v>
      </c>
      <c r="FX139" s="13">
        <v>18</v>
      </c>
      <c r="FY139" s="13">
        <v>17</v>
      </c>
      <c r="FZ139" s="13">
        <v>21</v>
      </c>
      <c r="GA139" s="13">
        <v>23</v>
      </c>
      <c r="GB139" s="13">
        <v>26</v>
      </c>
      <c r="GC139" s="13">
        <v>20</v>
      </c>
      <c r="GD139" s="13">
        <v>31</v>
      </c>
      <c r="GE139" s="13">
        <v>31</v>
      </c>
      <c r="GF139" s="13">
        <v>27</v>
      </c>
      <c r="GG139" s="13">
        <v>35</v>
      </c>
      <c r="GH139" s="13">
        <v>39</v>
      </c>
      <c r="GI139" s="13">
        <v>29</v>
      </c>
      <c r="GJ139" s="13">
        <v>38</v>
      </c>
      <c r="GK139" s="13">
        <v>29</v>
      </c>
      <c r="GL139" s="13">
        <v>19</v>
      </c>
      <c r="GM139" s="13">
        <v>29</v>
      </c>
      <c r="GN139" s="13">
        <v>29</v>
      </c>
      <c r="GO139" s="13">
        <v>28</v>
      </c>
      <c r="GP139" s="13">
        <v>36</v>
      </c>
      <c r="GQ139" s="13">
        <v>28</v>
      </c>
      <c r="GR139" s="13">
        <v>26</v>
      </c>
      <c r="GS139" s="13">
        <v>25</v>
      </c>
      <c r="GT139" s="13">
        <v>23</v>
      </c>
      <c r="GU139" s="13">
        <v>20</v>
      </c>
      <c r="GV139" s="13">
        <v>24</v>
      </c>
      <c r="GW139" s="13">
        <v>19</v>
      </c>
      <c r="GX139" s="13">
        <v>23</v>
      </c>
      <c r="GY139" s="13">
        <v>22</v>
      </c>
      <c r="GZ139" s="13">
        <v>22</v>
      </c>
      <c r="HA139" s="13">
        <v>16</v>
      </c>
      <c r="HB139" s="13">
        <v>22</v>
      </c>
      <c r="HC139" s="13">
        <v>18</v>
      </c>
      <c r="HD139" s="13">
        <v>14</v>
      </c>
      <c r="HE139" s="13">
        <v>19</v>
      </c>
      <c r="HF139" s="13">
        <v>15</v>
      </c>
      <c r="HG139" s="13">
        <v>12</v>
      </c>
      <c r="HH139" s="13">
        <v>14</v>
      </c>
      <c r="HI139" s="13">
        <v>12</v>
      </c>
      <c r="HJ139" s="13">
        <v>12</v>
      </c>
      <c r="HK139" s="13">
        <v>16</v>
      </c>
      <c r="HL139" s="13">
        <v>11</v>
      </c>
      <c r="HM139" s="13">
        <v>8</v>
      </c>
      <c r="HN139" s="13">
        <v>7</v>
      </c>
      <c r="HO139" s="13">
        <v>5</v>
      </c>
      <c r="HP139" s="13">
        <v>11</v>
      </c>
      <c r="HQ139" s="13">
        <v>3</v>
      </c>
      <c r="HR139" s="13">
        <v>6</v>
      </c>
      <c r="HS139" s="13">
        <v>4</v>
      </c>
      <c r="HT139" s="13">
        <v>9</v>
      </c>
      <c r="HU139" s="13">
        <v>12</v>
      </c>
      <c r="HV139" s="13">
        <v>5</v>
      </c>
      <c r="HW139" s="13">
        <v>6</v>
      </c>
      <c r="HX139" s="13">
        <v>4</v>
      </c>
      <c r="HY139" s="13">
        <v>4</v>
      </c>
      <c r="HZ139" s="13">
        <v>2</v>
      </c>
      <c r="IA139" s="13"/>
      <c r="IB139" s="13">
        <v>2</v>
      </c>
      <c r="IC139" s="13">
        <v>4</v>
      </c>
      <c r="ID139" s="13">
        <v>4</v>
      </c>
      <c r="IE139" s="13">
        <v>2</v>
      </c>
      <c r="IF139" s="13">
        <v>3</v>
      </c>
      <c r="IG139" s="13">
        <v>4</v>
      </c>
      <c r="IH139" s="13">
        <v>1</v>
      </c>
      <c r="II139" s="13">
        <v>2</v>
      </c>
      <c r="IJ139" s="13">
        <v>1</v>
      </c>
      <c r="IK139" s="13">
        <v>3</v>
      </c>
      <c r="IL139" s="13"/>
      <c r="IM139" s="13">
        <v>2</v>
      </c>
      <c r="IN139" s="13">
        <v>1</v>
      </c>
      <c r="IO139" s="13">
        <v>1</v>
      </c>
      <c r="IP139" s="13"/>
      <c r="IQ139" s="13"/>
      <c r="IR139" s="13">
        <v>1</v>
      </c>
      <c r="IS139" s="13"/>
      <c r="IT139" s="13"/>
      <c r="IU139" s="13"/>
      <c r="IV139" s="13"/>
      <c r="IW139" s="13"/>
      <c r="IX139" s="13"/>
      <c r="IY139" s="13"/>
      <c r="IZ139" s="13"/>
      <c r="JA139" s="13"/>
      <c r="JB139" s="13"/>
      <c r="JC139" s="13"/>
      <c r="JD139" s="13"/>
      <c r="JE139" s="13"/>
      <c r="JF139" s="60">
        <v>1110</v>
      </c>
      <c r="JG139" s="13"/>
      <c r="JH139" s="13"/>
      <c r="JI139" s="13"/>
      <c r="JJ139" s="13"/>
      <c r="JK139" s="13"/>
      <c r="JL139" s="13"/>
      <c r="JM139" s="13"/>
      <c r="JN139" s="13"/>
      <c r="JO139" s="13"/>
      <c r="JP139" s="13"/>
      <c r="JQ139" s="13"/>
      <c r="JR139" s="13"/>
      <c r="JS139" s="13"/>
      <c r="JT139" s="13"/>
      <c r="JU139" s="13"/>
      <c r="JV139" s="13"/>
      <c r="JW139" s="13"/>
      <c r="JX139" s="13"/>
      <c r="JY139" s="13"/>
      <c r="JZ139" s="13"/>
      <c r="KA139" s="13"/>
      <c r="KB139" s="13"/>
      <c r="KC139" s="13"/>
      <c r="KD139" s="13"/>
      <c r="KE139" s="13"/>
      <c r="KF139" s="13"/>
      <c r="KG139" s="13"/>
      <c r="KH139" s="13"/>
      <c r="KI139" s="13"/>
      <c r="KJ139" s="13"/>
      <c r="KK139" s="13"/>
      <c r="KL139" s="13"/>
      <c r="KM139" s="13"/>
      <c r="KN139" s="13"/>
      <c r="KO139" s="13"/>
      <c r="KP139" s="13">
        <v>1</v>
      </c>
      <c r="KQ139" s="13"/>
      <c r="KR139" s="13"/>
      <c r="KS139" s="13"/>
      <c r="KT139" s="13"/>
      <c r="KU139" s="13"/>
      <c r="KV139" s="13">
        <v>2</v>
      </c>
      <c r="KW139" s="13"/>
      <c r="KX139" s="13"/>
      <c r="KY139" s="13"/>
      <c r="KZ139" s="13"/>
      <c r="LA139" s="13"/>
      <c r="LB139" s="13"/>
      <c r="LC139" s="13">
        <v>1</v>
      </c>
      <c r="LD139" s="13"/>
      <c r="LE139" s="13"/>
      <c r="LF139" s="13"/>
      <c r="LG139" s="13"/>
      <c r="LH139" s="13"/>
      <c r="LI139" s="13"/>
      <c r="LJ139" s="13"/>
      <c r="LK139" s="13"/>
      <c r="LL139" s="13"/>
      <c r="LM139" s="13"/>
      <c r="LN139" s="13"/>
      <c r="LO139" s="13"/>
      <c r="LP139" s="13"/>
      <c r="LQ139" s="13"/>
      <c r="LR139" s="13"/>
      <c r="LS139" s="13"/>
      <c r="LT139" s="13"/>
      <c r="LU139" s="13"/>
      <c r="LV139" s="13"/>
      <c r="LW139" s="13"/>
      <c r="LX139" s="13"/>
      <c r="LY139" s="13"/>
      <c r="LZ139" s="13"/>
      <c r="MA139" s="13"/>
      <c r="MB139" s="13"/>
      <c r="MC139" s="13"/>
      <c r="MD139" s="13"/>
      <c r="ME139" s="13"/>
      <c r="MF139" s="13"/>
      <c r="MG139" s="13"/>
      <c r="MH139" s="13">
        <v>1</v>
      </c>
      <c r="MI139" s="13"/>
      <c r="MJ139" s="13"/>
      <c r="MK139" s="13"/>
      <c r="ML139" s="13">
        <v>1</v>
      </c>
      <c r="MM139" s="13"/>
      <c r="MN139" s="13"/>
      <c r="MO139" s="13"/>
      <c r="MP139" s="13"/>
      <c r="MQ139" s="13"/>
      <c r="MR139" s="13"/>
      <c r="MS139" s="13"/>
      <c r="MT139" s="13"/>
      <c r="MU139" s="13"/>
      <c r="MV139" s="13"/>
      <c r="MW139" s="13"/>
      <c r="MX139" s="13"/>
      <c r="MY139" s="13"/>
      <c r="MZ139" s="13"/>
      <c r="NA139" s="13"/>
      <c r="NB139" s="13"/>
      <c r="NC139" s="13"/>
      <c r="ND139" s="13"/>
      <c r="NE139" s="13"/>
      <c r="NF139" s="13"/>
      <c r="NG139" s="13"/>
      <c r="NH139" s="13"/>
      <c r="NI139" s="13"/>
      <c r="NJ139" s="60">
        <v>6</v>
      </c>
      <c r="NK139" s="13">
        <v>1116</v>
      </c>
      <c r="NL139" s="448"/>
      <c r="NM139" s="448"/>
      <c r="NN139" s="448"/>
    </row>
    <row r="140" spans="1:378">
      <c r="A140" s="8" t="s">
        <v>215</v>
      </c>
      <c r="B140" s="281">
        <f t="shared" si="170"/>
        <v>31</v>
      </c>
      <c r="C140" s="281">
        <f t="shared" si="171"/>
        <v>29</v>
      </c>
      <c r="D140" s="281">
        <f t="shared" si="172"/>
        <v>59</v>
      </c>
      <c r="E140" s="281">
        <f t="shared" si="173"/>
        <v>61</v>
      </c>
      <c r="F140" s="281">
        <f t="shared" si="174"/>
        <v>138</v>
      </c>
      <c r="G140" s="281">
        <f t="shared" si="175"/>
        <v>141</v>
      </c>
      <c r="H140" s="281">
        <f t="shared" si="176"/>
        <v>116</v>
      </c>
      <c r="I140" s="281">
        <f t="shared" si="177"/>
        <v>136</v>
      </c>
      <c r="J140" s="281">
        <f t="shared" si="178"/>
        <v>101</v>
      </c>
      <c r="K140" s="281">
        <f t="shared" si="179"/>
        <v>119</v>
      </c>
      <c r="L140" s="281">
        <f t="shared" si="180"/>
        <v>73</v>
      </c>
      <c r="M140" s="281">
        <f t="shared" si="181"/>
        <v>81</v>
      </c>
      <c r="N140" s="281">
        <f t="shared" si="182"/>
        <v>57</v>
      </c>
      <c r="O140" s="281">
        <f t="shared" si="183"/>
        <v>56</v>
      </c>
      <c r="P140" s="281">
        <f t="shared" si="184"/>
        <v>30</v>
      </c>
      <c r="Q140" s="281">
        <f t="shared" si="185"/>
        <v>31</v>
      </c>
      <c r="R140" s="281">
        <f t="shared" si="186"/>
        <v>17</v>
      </c>
      <c r="S140" s="281">
        <f t="shared" si="187"/>
        <v>20</v>
      </c>
      <c r="T140" s="281">
        <f t="shared" si="188"/>
        <v>3</v>
      </c>
      <c r="U140" s="281">
        <f t="shared" si="189"/>
        <v>9</v>
      </c>
      <c r="W140" s="16" t="s">
        <v>148</v>
      </c>
      <c r="X140" s="764">
        <f t="shared" si="150"/>
        <v>16</v>
      </c>
      <c r="Y140" s="764">
        <f t="shared" si="151"/>
        <v>15</v>
      </c>
      <c r="Z140" s="764">
        <f t="shared" si="152"/>
        <v>70</v>
      </c>
      <c r="AA140" s="764">
        <f t="shared" si="153"/>
        <v>66</v>
      </c>
      <c r="AB140" s="764">
        <f t="shared" si="154"/>
        <v>122</v>
      </c>
      <c r="AC140" s="764">
        <f t="shared" si="155"/>
        <v>142</v>
      </c>
      <c r="AD140" s="764">
        <f t="shared" si="156"/>
        <v>93</v>
      </c>
      <c r="AE140" s="764">
        <f t="shared" si="157"/>
        <v>97</v>
      </c>
      <c r="AF140" s="764">
        <f t="shared" si="158"/>
        <v>81</v>
      </c>
      <c r="AG140" s="764">
        <f t="shared" si="159"/>
        <v>90</v>
      </c>
      <c r="AH140" s="764">
        <f t="shared" si="160"/>
        <v>60</v>
      </c>
      <c r="AI140" s="764">
        <f t="shared" si="161"/>
        <v>66</v>
      </c>
      <c r="AJ140" s="764">
        <f t="shared" si="162"/>
        <v>41</v>
      </c>
      <c r="AK140" s="764">
        <f t="shared" si="163"/>
        <v>32</v>
      </c>
      <c r="AL140" s="764">
        <f t="shared" si="164"/>
        <v>24</v>
      </c>
      <c r="AM140" s="764">
        <f t="shared" si="165"/>
        <v>30</v>
      </c>
      <c r="AN140" s="764">
        <f t="shared" si="166"/>
        <v>7</v>
      </c>
      <c r="AO140" s="764">
        <f t="shared" si="167"/>
        <v>9</v>
      </c>
      <c r="AP140" s="764">
        <f t="shared" si="168"/>
        <v>0</v>
      </c>
      <c r="AQ140" s="764">
        <f t="shared" si="169"/>
        <v>2</v>
      </c>
      <c r="AR140" s="764">
        <f t="shared" si="190"/>
        <v>13</v>
      </c>
      <c r="AT140" s="16" t="s">
        <v>148</v>
      </c>
      <c r="AU140" s="13">
        <v>2</v>
      </c>
      <c r="AV140" s="13">
        <v>1</v>
      </c>
      <c r="AW140" s="13"/>
      <c r="AX140" s="13">
        <v>1</v>
      </c>
      <c r="AY140" s="13">
        <v>1</v>
      </c>
      <c r="AZ140" s="13">
        <v>2</v>
      </c>
      <c r="BA140" s="13">
        <v>5</v>
      </c>
      <c r="BB140" s="13">
        <v>2</v>
      </c>
      <c r="BC140" s="13"/>
      <c r="BD140" s="13">
        <v>1</v>
      </c>
      <c r="BE140" s="13">
        <v>4</v>
      </c>
      <c r="BF140" s="13">
        <v>4</v>
      </c>
      <c r="BG140" s="13">
        <v>3</v>
      </c>
      <c r="BH140" s="13">
        <v>2</v>
      </c>
      <c r="BI140" s="13">
        <v>7</v>
      </c>
      <c r="BJ140" s="13">
        <v>5</v>
      </c>
      <c r="BK140" s="13">
        <v>11</v>
      </c>
      <c r="BL140" s="13">
        <v>17</v>
      </c>
      <c r="BM140" s="13">
        <v>2</v>
      </c>
      <c r="BN140" s="13">
        <v>11</v>
      </c>
      <c r="BO140" s="13">
        <v>21</v>
      </c>
      <c r="BP140" s="13">
        <v>15</v>
      </c>
      <c r="BQ140" s="13">
        <v>22</v>
      </c>
      <c r="BR140" s="13">
        <v>20</v>
      </c>
      <c r="BS140" s="13">
        <v>18</v>
      </c>
      <c r="BT140" s="13">
        <v>9</v>
      </c>
      <c r="BU140" s="13">
        <v>7</v>
      </c>
      <c r="BV140" s="13">
        <v>14</v>
      </c>
      <c r="BW140" s="13">
        <v>8</v>
      </c>
      <c r="BX140" s="13">
        <v>8</v>
      </c>
      <c r="BY140" s="13">
        <v>10</v>
      </c>
      <c r="BZ140" s="13">
        <v>4</v>
      </c>
      <c r="CA140" s="13">
        <v>5</v>
      </c>
      <c r="CB140" s="13">
        <v>12</v>
      </c>
      <c r="CC140" s="13">
        <v>13</v>
      </c>
      <c r="CD140" s="13">
        <v>6</v>
      </c>
      <c r="CE140" s="13">
        <v>13</v>
      </c>
      <c r="CF140" s="13">
        <v>15</v>
      </c>
      <c r="CG140" s="13">
        <v>10</v>
      </c>
      <c r="CH140" s="13">
        <v>9</v>
      </c>
      <c r="CI140" s="13">
        <v>9</v>
      </c>
      <c r="CJ140" s="13">
        <v>8</v>
      </c>
      <c r="CK140" s="13">
        <v>9</v>
      </c>
      <c r="CL140" s="13">
        <v>9</v>
      </c>
      <c r="CM140" s="13">
        <v>9</v>
      </c>
      <c r="CN140" s="13">
        <v>11</v>
      </c>
      <c r="CO140" s="13">
        <v>5</v>
      </c>
      <c r="CP140" s="13">
        <v>9</v>
      </c>
      <c r="CQ140" s="13">
        <v>10</v>
      </c>
      <c r="CR140" s="13">
        <v>11</v>
      </c>
      <c r="CS140" s="13">
        <v>11</v>
      </c>
      <c r="CT140" s="13">
        <v>8</v>
      </c>
      <c r="CU140" s="13">
        <v>5</v>
      </c>
      <c r="CV140" s="13">
        <v>7</v>
      </c>
      <c r="CW140" s="13">
        <v>7</v>
      </c>
      <c r="CX140" s="13">
        <v>5</v>
      </c>
      <c r="CY140" s="13">
        <v>9</v>
      </c>
      <c r="CZ140" s="13">
        <v>5</v>
      </c>
      <c r="DA140" s="13">
        <v>8</v>
      </c>
      <c r="DB140" s="13">
        <v>1</v>
      </c>
      <c r="DC140" s="13">
        <v>5</v>
      </c>
      <c r="DD140" s="13">
        <v>2</v>
      </c>
      <c r="DE140" s="13">
        <v>3</v>
      </c>
      <c r="DF140" s="13">
        <v>3</v>
      </c>
      <c r="DG140" s="13">
        <v>3</v>
      </c>
      <c r="DH140" s="13">
        <v>2</v>
      </c>
      <c r="DI140" s="13">
        <v>2</v>
      </c>
      <c r="DJ140" s="13">
        <v>6</v>
      </c>
      <c r="DK140" s="13">
        <v>3</v>
      </c>
      <c r="DL140" s="13">
        <v>3</v>
      </c>
      <c r="DM140" s="13">
        <v>5</v>
      </c>
      <c r="DN140" s="13">
        <v>4</v>
      </c>
      <c r="DO140" s="13">
        <v>2</v>
      </c>
      <c r="DP140" s="13">
        <v>5</v>
      </c>
      <c r="DQ140" s="13">
        <v>5</v>
      </c>
      <c r="DR140" s="13">
        <v>1</v>
      </c>
      <c r="DS140" s="13">
        <v>3</v>
      </c>
      <c r="DT140" s="13">
        <v>1</v>
      </c>
      <c r="DU140" s="13">
        <v>2</v>
      </c>
      <c r="DV140" s="13">
        <v>2</v>
      </c>
      <c r="DW140" s="13">
        <v>1</v>
      </c>
      <c r="DX140" s="13">
        <v>1</v>
      </c>
      <c r="DY140" s="13"/>
      <c r="DZ140" s="13">
        <v>1</v>
      </c>
      <c r="EA140" s="13">
        <v>2</v>
      </c>
      <c r="EB140" s="13"/>
      <c r="EC140" s="13">
        <v>3</v>
      </c>
      <c r="ED140" s="13">
        <v>1</v>
      </c>
      <c r="EE140" s="13"/>
      <c r="EF140" s="13"/>
      <c r="EG140" s="13">
        <v>1</v>
      </c>
      <c r="EH140" s="13"/>
      <c r="EI140" s="13"/>
      <c r="EJ140" s="13"/>
      <c r="EK140" s="13"/>
      <c r="EL140" s="13">
        <v>1</v>
      </c>
      <c r="EM140" s="13"/>
      <c r="EN140" s="13"/>
      <c r="EO140" s="13"/>
      <c r="EP140" s="13"/>
      <c r="EQ140" s="13"/>
      <c r="ER140" s="13"/>
      <c r="ES140" s="13"/>
      <c r="ET140" s="13"/>
      <c r="EU140" s="13"/>
      <c r="EV140" s="13"/>
      <c r="EW140" s="13"/>
      <c r="EX140" s="13"/>
      <c r="EY140" s="13"/>
      <c r="EZ140" s="13"/>
      <c r="FA140" s="60">
        <v>549</v>
      </c>
      <c r="FB140" s="13">
        <v>549</v>
      </c>
      <c r="FC140" s="16" t="s">
        <v>148</v>
      </c>
      <c r="FD140" s="13">
        <v>1</v>
      </c>
      <c r="FE140" s="13">
        <v>2</v>
      </c>
      <c r="FF140" s="13">
        <v>3</v>
      </c>
      <c r="FG140" s="13">
        <v>1</v>
      </c>
      <c r="FH140" s="13">
        <v>1</v>
      </c>
      <c r="FI140" s="13">
        <v>2</v>
      </c>
      <c r="FJ140" s="13">
        <v>1</v>
      </c>
      <c r="FK140" s="13">
        <v>3</v>
      </c>
      <c r="FL140" s="13">
        <v>1</v>
      </c>
      <c r="FM140" s="13">
        <v>1</v>
      </c>
      <c r="FN140" s="13">
        <v>4</v>
      </c>
      <c r="FO140" s="13">
        <v>1</v>
      </c>
      <c r="FP140" s="13">
        <v>2</v>
      </c>
      <c r="FQ140" s="13">
        <v>6</v>
      </c>
      <c r="FR140" s="13">
        <v>6</v>
      </c>
      <c r="FS140" s="13">
        <v>8</v>
      </c>
      <c r="FT140" s="13">
        <v>7</v>
      </c>
      <c r="FU140" s="13">
        <v>17</v>
      </c>
      <c r="FV140" s="13">
        <v>6</v>
      </c>
      <c r="FW140" s="13">
        <v>13</v>
      </c>
      <c r="FX140" s="13">
        <v>15</v>
      </c>
      <c r="FY140" s="13">
        <v>12</v>
      </c>
      <c r="FZ140" s="13">
        <v>13</v>
      </c>
      <c r="GA140" s="13">
        <v>20</v>
      </c>
      <c r="GB140" s="13">
        <v>6</v>
      </c>
      <c r="GC140" s="13">
        <v>17</v>
      </c>
      <c r="GD140" s="13">
        <v>9</v>
      </c>
      <c r="GE140" s="13">
        <v>12</v>
      </c>
      <c r="GF140" s="13">
        <v>7</v>
      </c>
      <c r="GG140" s="13">
        <v>11</v>
      </c>
      <c r="GH140" s="13">
        <v>16</v>
      </c>
      <c r="GI140" s="13">
        <v>8</v>
      </c>
      <c r="GJ140" s="13">
        <v>17</v>
      </c>
      <c r="GK140" s="13">
        <v>6</v>
      </c>
      <c r="GL140" s="13">
        <v>8</v>
      </c>
      <c r="GM140" s="13">
        <v>8</v>
      </c>
      <c r="GN140" s="13">
        <v>11</v>
      </c>
      <c r="GO140" s="13">
        <v>8</v>
      </c>
      <c r="GP140" s="13">
        <v>6</v>
      </c>
      <c r="GQ140" s="13">
        <v>5</v>
      </c>
      <c r="GR140" s="13">
        <v>8</v>
      </c>
      <c r="GS140" s="13">
        <v>7</v>
      </c>
      <c r="GT140" s="13">
        <v>12</v>
      </c>
      <c r="GU140" s="13">
        <v>4</v>
      </c>
      <c r="GV140" s="13">
        <v>13</v>
      </c>
      <c r="GW140" s="13">
        <v>6</v>
      </c>
      <c r="GX140" s="13">
        <v>6</v>
      </c>
      <c r="GY140" s="13">
        <v>12</v>
      </c>
      <c r="GZ140" s="13">
        <v>6</v>
      </c>
      <c r="HA140" s="13">
        <v>7</v>
      </c>
      <c r="HB140" s="13">
        <v>11</v>
      </c>
      <c r="HC140" s="13">
        <v>9</v>
      </c>
      <c r="HD140" s="13">
        <v>8</v>
      </c>
      <c r="HE140" s="13">
        <v>5</v>
      </c>
      <c r="HF140" s="13">
        <v>7</v>
      </c>
      <c r="HG140" s="13">
        <v>4</v>
      </c>
      <c r="HH140" s="13">
        <v>7</v>
      </c>
      <c r="HI140" s="13">
        <v>1</v>
      </c>
      <c r="HJ140" s="13">
        <v>4</v>
      </c>
      <c r="HK140" s="13">
        <v>4</v>
      </c>
      <c r="HL140" s="13">
        <v>7</v>
      </c>
      <c r="HM140" s="13">
        <v>2</v>
      </c>
      <c r="HN140" s="13">
        <v>6</v>
      </c>
      <c r="HO140" s="13">
        <v>2</v>
      </c>
      <c r="HP140" s="13">
        <v>4</v>
      </c>
      <c r="HQ140" s="13">
        <v>3</v>
      </c>
      <c r="HR140" s="13">
        <v>3</v>
      </c>
      <c r="HS140" s="13">
        <v>8</v>
      </c>
      <c r="HT140" s="13">
        <v>2</v>
      </c>
      <c r="HU140" s="13">
        <v>4</v>
      </c>
      <c r="HV140" s="13">
        <v>1</v>
      </c>
      <c r="HW140" s="13">
        <v>6</v>
      </c>
      <c r="HX140" s="13">
        <v>1</v>
      </c>
      <c r="HY140" s="13">
        <v>3</v>
      </c>
      <c r="HZ140" s="13">
        <v>3</v>
      </c>
      <c r="IA140" s="13">
        <v>2</v>
      </c>
      <c r="IB140" s="13">
        <v>2</v>
      </c>
      <c r="IC140" s="13">
        <v>2</v>
      </c>
      <c r="ID140" s="13">
        <v>3</v>
      </c>
      <c r="IE140" s="13">
        <v>1</v>
      </c>
      <c r="IF140" s="13">
        <v>1</v>
      </c>
      <c r="IG140" s="13">
        <v>2</v>
      </c>
      <c r="IH140" s="13">
        <v>1</v>
      </c>
      <c r="II140" s="13">
        <v>1</v>
      </c>
      <c r="IJ140" s="13">
        <v>1</v>
      </c>
      <c r="IK140" s="13"/>
      <c r="IL140" s="13"/>
      <c r="IM140" s="13"/>
      <c r="IN140" s="13"/>
      <c r="IO140" s="13">
        <v>1</v>
      </c>
      <c r="IP140" s="13"/>
      <c r="IQ140" s="13"/>
      <c r="IR140" s="13"/>
      <c r="IS140" s="13"/>
      <c r="IT140" s="13"/>
      <c r="IU140" s="13"/>
      <c r="IV140" s="13"/>
      <c r="IW140" s="13"/>
      <c r="IX140" s="13"/>
      <c r="IY140" s="13"/>
      <c r="IZ140" s="13"/>
      <c r="JA140" s="13"/>
      <c r="JB140" s="13"/>
      <c r="JC140" s="13"/>
      <c r="JD140" s="13"/>
      <c r="JE140" s="13"/>
      <c r="JF140" s="60">
        <v>514</v>
      </c>
      <c r="JG140" s="13">
        <v>1</v>
      </c>
      <c r="JH140" s="13"/>
      <c r="JI140" s="13"/>
      <c r="JJ140" s="13"/>
      <c r="JK140" s="13"/>
      <c r="JL140" s="13"/>
      <c r="JM140" s="13"/>
      <c r="JN140" s="13"/>
      <c r="JO140" s="13"/>
      <c r="JP140" s="13"/>
      <c r="JQ140" s="13"/>
      <c r="JR140" s="13"/>
      <c r="JS140" s="13"/>
      <c r="JT140" s="13"/>
      <c r="JU140" s="13"/>
      <c r="JV140" s="13"/>
      <c r="JW140" s="13"/>
      <c r="JX140" s="13">
        <v>1</v>
      </c>
      <c r="JY140" s="13">
        <v>1</v>
      </c>
      <c r="JZ140" s="13"/>
      <c r="KA140" s="13">
        <v>2</v>
      </c>
      <c r="KB140" s="13"/>
      <c r="KC140" s="13"/>
      <c r="KD140" s="13">
        <v>2</v>
      </c>
      <c r="KE140" s="13"/>
      <c r="KF140" s="13"/>
      <c r="KG140" s="13"/>
      <c r="KH140" s="13"/>
      <c r="KI140" s="13"/>
      <c r="KJ140" s="13"/>
      <c r="KK140" s="13">
        <v>1</v>
      </c>
      <c r="KL140" s="13"/>
      <c r="KM140" s="13"/>
      <c r="KN140" s="13"/>
      <c r="KO140" s="13">
        <v>1</v>
      </c>
      <c r="KP140" s="13"/>
      <c r="KQ140" s="13"/>
      <c r="KR140" s="13"/>
      <c r="KS140" s="13"/>
      <c r="KT140" s="13"/>
      <c r="KU140" s="13"/>
      <c r="KV140" s="13">
        <v>3</v>
      </c>
      <c r="KW140" s="13"/>
      <c r="KX140" s="13"/>
      <c r="KY140" s="13"/>
      <c r="KZ140" s="13"/>
      <c r="LA140" s="13"/>
      <c r="LB140" s="13"/>
      <c r="LC140" s="13"/>
      <c r="LD140" s="13"/>
      <c r="LE140" s="13"/>
      <c r="LF140" s="13"/>
      <c r="LG140" s="13"/>
      <c r="LH140" s="13"/>
      <c r="LI140" s="13"/>
      <c r="LJ140" s="13"/>
      <c r="LK140" s="13"/>
      <c r="LL140" s="13"/>
      <c r="LM140" s="13"/>
      <c r="LN140" s="13"/>
      <c r="LO140" s="13"/>
      <c r="LP140" s="13"/>
      <c r="LQ140" s="13"/>
      <c r="LR140" s="13"/>
      <c r="LS140" s="13"/>
      <c r="LT140" s="13"/>
      <c r="LU140" s="13"/>
      <c r="LV140" s="13"/>
      <c r="LW140" s="13"/>
      <c r="LX140" s="13"/>
      <c r="LY140" s="13"/>
      <c r="LZ140" s="13"/>
      <c r="MA140" s="13"/>
      <c r="MB140" s="13"/>
      <c r="MC140" s="13"/>
      <c r="MD140" s="13"/>
      <c r="ME140" s="13"/>
      <c r="MF140" s="13"/>
      <c r="MG140" s="13"/>
      <c r="MH140" s="13"/>
      <c r="MI140" s="13"/>
      <c r="MJ140" s="13"/>
      <c r="MK140" s="13"/>
      <c r="ML140" s="13"/>
      <c r="MM140" s="13"/>
      <c r="MN140" s="13">
        <v>1</v>
      </c>
      <c r="MO140" s="13"/>
      <c r="MP140" s="13"/>
      <c r="MQ140" s="13"/>
      <c r="MR140" s="13"/>
      <c r="MS140" s="13"/>
      <c r="MT140" s="13"/>
      <c r="MU140" s="13"/>
      <c r="MV140" s="13"/>
      <c r="MW140" s="13"/>
      <c r="MX140" s="13"/>
      <c r="MY140" s="13"/>
      <c r="MZ140" s="13"/>
      <c r="NA140" s="13"/>
      <c r="NB140" s="13"/>
      <c r="NC140" s="13"/>
      <c r="ND140" s="13"/>
      <c r="NE140" s="13"/>
      <c r="NF140" s="13"/>
      <c r="NG140" s="13"/>
      <c r="NH140" s="13"/>
      <c r="NI140" s="13"/>
      <c r="NJ140" s="60">
        <v>13</v>
      </c>
      <c r="NK140" s="13">
        <v>527</v>
      </c>
      <c r="NL140" s="448"/>
      <c r="NM140" s="448"/>
      <c r="NN140" s="448"/>
    </row>
    <row r="141" spans="1:378">
      <c r="A141" s="8" t="s">
        <v>152</v>
      </c>
      <c r="B141" s="281">
        <f t="shared" si="170"/>
        <v>10</v>
      </c>
      <c r="C141" s="281">
        <f t="shared" si="171"/>
        <v>10</v>
      </c>
      <c r="D141" s="281">
        <f t="shared" si="172"/>
        <v>37</v>
      </c>
      <c r="E141" s="281">
        <f t="shared" si="173"/>
        <v>60</v>
      </c>
      <c r="F141" s="281">
        <f t="shared" si="174"/>
        <v>84</v>
      </c>
      <c r="G141" s="281">
        <f t="shared" si="175"/>
        <v>88</v>
      </c>
      <c r="H141" s="281">
        <f t="shared" si="176"/>
        <v>86</v>
      </c>
      <c r="I141" s="281">
        <f t="shared" si="177"/>
        <v>99</v>
      </c>
      <c r="J141" s="281">
        <f t="shared" si="178"/>
        <v>81</v>
      </c>
      <c r="K141" s="281">
        <f t="shared" si="179"/>
        <v>73</v>
      </c>
      <c r="L141" s="281">
        <f t="shared" si="180"/>
        <v>45</v>
      </c>
      <c r="M141" s="281">
        <f t="shared" si="181"/>
        <v>50</v>
      </c>
      <c r="N141" s="281">
        <f t="shared" si="182"/>
        <v>38</v>
      </c>
      <c r="O141" s="281">
        <f t="shared" si="183"/>
        <v>39</v>
      </c>
      <c r="P141" s="281">
        <f t="shared" si="184"/>
        <v>19</v>
      </c>
      <c r="Q141" s="281">
        <f t="shared" si="185"/>
        <v>11</v>
      </c>
      <c r="R141" s="281">
        <f t="shared" si="186"/>
        <v>5</v>
      </c>
      <c r="S141" s="281">
        <f t="shared" si="187"/>
        <v>5</v>
      </c>
      <c r="T141" s="281">
        <f t="shared" si="188"/>
        <v>0</v>
      </c>
      <c r="U141" s="281">
        <f t="shared" si="189"/>
        <v>6</v>
      </c>
      <c r="W141" s="16" t="s">
        <v>149</v>
      </c>
      <c r="X141" s="764">
        <f t="shared" si="150"/>
        <v>4</v>
      </c>
      <c r="Y141" s="764">
        <f t="shared" si="151"/>
        <v>4</v>
      </c>
      <c r="Z141" s="764">
        <f t="shared" si="152"/>
        <v>30</v>
      </c>
      <c r="AA141" s="764">
        <f t="shared" si="153"/>
        <v>34</v>
      </c>
      <c r="AB141" s="764">
        <f t="shared" si="154"/>
        <v>59</v>
      </c>
      <c r="AC141" s="764">
        <f t="shared" si="155"/>
        <v>76</v>
      </c>
      <c r="AD141" s="764">
        <f t="shared" si="156"/>
        <v>49</v>
      </c>
      <c r="AE141" s="764">
        <f t="shared" si="157"/>
        <v>97</v>
      </c>
      <c r="AF141" s="764">
        <f t="shared" si="158"/>
        <v>54</v>
      </c>
      <c r="AG141" s="764">
        <f t="shared" si="159"/>
        <v>73</v>
      </c>
      <c r="AH141" s="764">
        <f t="shared" si="160"/>
        <v>50</v>
      </c>
      <c r="AI141" s="764">
        <f t="shared" si="161"/>
        <v>53</v>
      </c>
      <c r="AJ141" s="764">
        <f t="shared" si="162"/>
        <v>32</v>
      </c>
      <c r="AK141" s="764">
        <f t="shared" si="163"/>
        <v>41</v>
      </c>
      <c r="AL141" s="764">
        <f t="shared" si="164"/>
        <v>19</v>
      </c>
      <c r="AM141" s="764">
        <f t="shared" si="165"/>
        <v>13</v>
      </c>
      <c r="AN141" s="764">
        <f t="shared" si="166"/>
        <v>7</v>
      </c>
      <c r="AO141" s="764">
        <f t="shared" si="167"/>
        <v>16</v>
      </c>
      <c r="AP141" s="764">
        <f t="shared" si="168"/>
        <v>3</v>
      </c>
      <c r="AQ141" s="764">
        <f t="shared" si="169"/>
        <v>2</v>
      </c>
      <c r="AR141" s="764">
        <f t="shared" si="190"/>
        <v>4</v>
      </c>
      <c r="AT141" s="16" t="s">
        <v>149</v>
      </c>
      <c r="AU141" s="13"/>
      <c r="AV141" s="13">
        <v>1</v>
      </c>
      <c r="AW141" s="13"/>
      <c r="AX141" s="13"/>
      <c r="AY141" s="13"/>
      <c r="AZ141" s="13">
        <v>1</v>
      </c>
      <c r="BA141" s="13"/>
      <c r="BB141" s="13">
        <v>2</v>
      </c>
      <c r="BC141" s="13"/>
      <c r="BD141" s="13"/>
      <c r="BE141" s="13">
        <v>2</v>
      </c>
      <c r="BF141" s="13"/>
      <c r="BG141" s="13"/>
      <c r="BH141" s="13"/>
      <c r="BI141" s="13">
        <v>1</v>
      </c>
      <c r="BJ141" s="13">
        <v>4</v>
      </c>
      <c r="BK141" s="13">
        <v>5</v>
      </c>
      <c r="BL141" s="13">
        <v>5</v>
      </c>
      <c r="BM141" s="13">
        <v>10</v>
      </c>
      <c r="BN141" s="13">
        <v>7</v>
      </c>
      <c r="BO141" s="13">
        <v>7</v>
      </c>
      <c r="BP141" s="13">
        <v>3</v>
      </c>
      <c r="BQ141" s="13">
        <v>5</v>
      </c>
      <c r="BR141" s="13">
        <v>11</v>
      </c>
      <c r="BS141" s="13">
        <v>7</v>
      </c>
      <c r="BT141" s="13">
        <v>10</v>
      </c>
      <c r="BU141" s="13">
        <v>8</v>
      </c>
      <c r="BV141" s="13">
        <v>9</v>
      </c>
      <c r="BW141" s="13">
        <v>8</v>
      </c>
      <c r="BX141" s="13">
        <v>8</v>
      </c>
      <c r="BY141" s="13">
        <v>12</v>
      </c>
      <c r="BZ141" s="13">
        <v>9</v>
      </c>
      <c r="CA141" s="13">
        <v>9</v>
      </c>
      <c r="CB141" s="13">
        <v>6</v>
      </c>
      <c r="CC141" s="13">
        <v>13</v>
      </c>
      <c r="CD141" s="13">
        <v>5</v>
      </c>
      <c r="CE141" s="13">
        <v>12</v>
      </c>
      <c r="CF141" s="13">
        <v>6</v>
      </c>
      <c r="CG141" s="13">
        <v>10</v>
      </c>
      <c r="CH141" s="13">
        <v>15</v>
      </c>
      <c r="CI141" s="13">
        <v>5</v>
      </c>
      <c r="CJ141" s="13">
        <v>6</v>
      </c>
      <c r="CK141" s="13">
        <v>6</v>
      </c>
      <c r="CL141" s="13">
        <v>7</v>
      </c>
      <c r="CM141" s="13">
        <v>14</v>
      </c>
      <c r="CN141" s="13">
        <v>6</v>
      </c>
      <c r="CO141" s="13">
        <v>7</v>
      </c>
      <c r="CP141" s="13">
        <v>6</v>
      </c>
      <c r="CQ141" s="13">
        <v>6</v>
      </c>
      <c r="CR141" s="13">
        <v>10</v>
      </c>
      <c r="CS141" s="13">
        <v>8</v>
      </c>
      <c r="CT141" s="13">
        <v>4</v>
      </c>
      <c r="CU141" s="13">
        <v>4</v>
      </c>
      <c r="CV141" s="13">
        <v>4</v>
      </c>
      <c r="CW141" s="13">
        <v>6</v>
      </c>
      <c r="CX141" s="13">
        <v>5</v>
      </c>
      <c r="CY141" s="13">
        <v>5</v>
      </c>
      <c r="CZ141" s="13">
        <v>7</v>
      </c>
      <c r="DA141" s="13">
        <v>6</v>
      </c>
      <c r="DB141" s="13">
        <v>4</v>
      </c>
      <c r="DC141" s="13">
        <v>6</v>
      </c>
      <c r="DD141" s="13">
        <v>7</v>
      </c>
      <c r="DE141" s="13">
        <v>3</v>
      </c>
      <c r="DF141" s="13">
        <v>5</v>
      </c>
      <c r="DG141" s="13"/>
      <c r="DH141" s="13">
        <v>4</v>
      </c>
      <c r="DI141" s="13">
        <v>10</v>
      </c>
      <c r="DJ141" s="13">
        <v>3</v>
      </c>
      <c r="DK141" s="13">
        <v>2</v>
      </c>
      <c r="DL141" s="13">
        <v>1</v>
      </c>
      <c r="DM141" s="13">
        <v>3</v>
      </c>
      <c r="DN141" s="13">
        <v>1</v>
      </c>
      <c r="DO141" s="13"/>
      <c r="DP141" s="13">
        <v>3</v>
      </c>
      <c r="DQ141" s="13">
        <v>3</v>
      </c>
      <c r="DR141" s="13">
        <v>1</v>
      </c>
      <c r="DS141" s="13"/>
      <c r="DT141" s="13">
        <v>1</v>
      </c>
      <c r="DU141" s="13">
        <v>1</v>
      </c>
      <c r="DV141" s="13"/>
      <c r="DW141" s="13">
        <v>2</v>
      </c>
      <c r="DX141" s="13"/>
      <c r="DY141" s="13">
        <v>1</v>
      </c>
      <c r="DZ141" s="13">
        <v>4</v>
      </c>
      <c r="EA141" s="13">
        <v>1</v>
      </c>
      <c r="EB141" s="13">
        <v>2</v>
      </c>
      <c r="EC141" s="13">
        <v>3</v>
      </c>
      <c r="ED141" s="13">
        <v>1</v>
      </c>
      <c r="EE141" s="13"/>
      <c r="EF141" s="13">
        <v>2</v>
      </c>
      <c r="EG141" s="13"/>
      <c r="EH141" s="13"/>
      <c r="EI141" s="13">
        <v>2</v>
      </c>
      <c r="EJ141" s="13"/>
      <c r="EK141" s="13"/>
      <c r="EL141" s="13"/>
      <c r="EM141" s="13"/>
      <c r="EN141" s="13"/>
      <c r="EO141" s="13"/>
      <c r="EP141" s="13"/>
      <c r="EQ141" s="13"/>
      <c r="ER141" s="13"/>
      <c r="ES141" s="13"/>
      <c r="ET141" s="13"/>
      <c r="EU141" s="13"/>
      <c r="EV141" s="13"/>
      <c r="EW141" s="13"/>
      <c r="EX141" s="13"/>
      <c r="EY141" s="13"/>
      <c r="EZ141" s="13"/>
      <c r="FA141" s="60">
        <v>409</v>
      </c>
      <c r="FB141" s="13">
        <v>409</v>
      </c>
      <c r="FC141" s="16" t="s">
        <v>149</v>
      </c>
      <c r="FD141" s="13">
        <v>1</v>
      </c>
      <c r="FE141" s="13">
        <v>1</v>
      </c>
      <c r="FF141" s="13">
        <v>1</v>
      </c>
      <c r="FG141" s="13"/>
      <c r="FH141" s="13"/>
      <c r="FI141" s="13"/>
      <c r="FJ141" s="13">
        <v>1</v>
      </c>
      <c r="FK141" s="13"/>
      <c r="FL141" s="13"/>
      <c r="FM141" s="13"/>
      <c r="FN141" s="13"/>
      <c r="FO141" s="13"/>
      <c r="FP141" s="13">
        <v>3</v>
      </c>
      <c r="FQ141" s="13">
        <v>1</v>
      </c>
      <c r="FR141" s="13">
        <v>2</v>
      </c>
      <c r="FS141" s="13">
        <v>1</v>
      </c>
      <c r="FT141" s="13">
        <v>7</v>
      </c>
      <c r="FU141" s="13">
        <v>7</v>
      </c>
      <c r="FV141" s="13">
        <v>5</v>
      </c>
      <c r="FW141" s="13">
        <v>4</v>
      </c>
      <c r="FX141" s="13">
        <v>9</v>
      </c>
      <c r="FY141" s="13">
        <v>6</v>
      </c>
      <c r="FZ141" s="13">
        <v>11</v>
      </c>
      <c r="GA141" s="13">
        <v>4</v>
      </c>
      <c r="GB141" s="13">
        <v>2</v>
      </c>
      <c r="GC141" s="13">
        <v>4</v>
      </c>
      <c r="GD141" s="13">
        <v>8</v>
      </c>
      <c r="GE141" s="13">
        <v>6</v>
      </c>
      <c r="GF141" s="13">
        <v>3</v>
      </c>
      <c r="GG141" s="13">
        <v>6</v>
      </c>
      <c r="GH141" s="13">
        <v>10</v>
      </c>
      <c r="GI141" s="13">
        <v>6</v>
      </c>
      <c r="GJ141" s="13">
        <v>2</v>
      </c>
      <c r="GK141" s="13"/>
      <c r="GL141" s="13">
        <v>2</v>
      </c>
      <c r="GM141" s="13">
        <v>5</v>
      </c>
      <c r="GN141" s="13">
        <v>8</v>
      </c>
      <c r="GO141" s="13">
        <v>4</v>
      </c>
      <c r="GP141" s="13">
        <v>7</v>
      </c>
      <c r="GQ141" s="13">
        <v>5</v>
      </c>
      <c r="GR141" s="13">
        <v>2</v>
      </c>
      <c r="GS141" s="13">
        <v>6</v>
      </c>
      <c r="GT141" s="13">
        <v>5</v>
      </c>
      <c r="GU141" s="13">
        <v>9</v>
      </c>
      <c r="GV141" s="13">
        <v>5</v>
      </c>
      <c r="GW141" s="13">
        <v>7</v>
      </c>
      <c r="GX141" s="13">
        <v>8</v>
      </c>
      <c r="GY141" s="13">
        <v>3</v>
      </c>
      <c r="GZ141" s="13">
        <v>2</v>
      </c>
      <c r="HA141" s="13">
        <v>7</v>
      </c>
      <c r="HB141" s="13">
        <v>3</v>
      </c>
      <c r="HC141" s="13">
        <v>7</v>
      </c>
      <c r="HD141" s="13">
        <v>3</v>
      </c>
      <c r="HE141" s="13">
        <v>5</v>
      </c>
      <c r="HF141" s="13">
        <v>5</v>
      </c>
      <c r="HG141" s="13">
        <v>4</v>
      </c>
      <c r="HH141" s="13">
        <v>4</v>
      </c>
      <c r="HI141" s="13">
        <v>3</v>
      </c>
      <c r="HJ141" s="13">
        <v>5</v>
      </c>
      <c r="HK141" s="13">
        <v>11</v>
      </c>
      <c r="HL141" s="13">
        <v>3</v>
      </c>
      <c r="HM141" s="13">
        <v>1</v>
      </c>
      <c r="HN141" s="13">
        <v>7</v>
      </c>
      <c r="HO141" s="13">
        <v>5</v>
      </c>
      <c r="HP141" s="13">
        <v>3</v>
      </c>
      <c r="HQ141" s="13">
        <v>1</v>
      </c>
      <c r="HR141" s="13">
        <v>2</v>
      </c>
      <c r="HS141" s="13">
        <v>4</v>
      </c>
      <c r="HT141" s="13">
        <v>2</v>
      </c>
      <c r="HU141" s="13">
        <v>4</v>
      </c>
      <c r="HV141" s="13">
        <v>2</v>
      </c>
      <c r="HW141" s="13">
        <v>3</v>
      </c>
      <c r="HX141" s="13"/>
      <c r="HY141" s="13">
        <v>3</v>
      </c>
      <c r="HZ141" s="13">
        <v>1</v>
      </c>
      <c r="IA141" s="13">
        <v>1</v>
      </c>
      <c r="IB141" s="13">
        <v>2</v>
      </c>
      <c r="IC141" s="13">
        <v>2</v>
      </c>
      <c r="ID141" s="13">
        <v>2</v>
      </c>
      <c r="IE141" s="13">
        <v>3</v>
      </c>
      <c r="IF141" s="13">
        <v>1</v>
      </c>
      <c r="IG141" s="13">
        <v>1</v>
      </c>
      <c r="IH141" s="13">
        <v>1</v>
      </c>
      <c r="II141" s="13"/>
      <c r="IJ141" s="13">
        <v>1</v>
      </c>
      <c r="IK141" s="13"/>
      <c r="IL141" s="13">
        <v>1</v>
      </c>
      <c r="IM141" s="13">
        <v>2</v>
      </c>
      <c r="IN141" s="13"/>
      <c r="IO141" s="13"/>
      <c r="IP141" s="13"/>
      <c r="IQ141" s="13"/>
      <c r="IR141" s="13"/>
      <c r="IS141" s="13">
        <v>1</v>
      </c>
      <c r="IT141" s="13"/>
      <c r="IU141" s="13">
        <v>1</v>
      </c>
      <c r="IV141" s="13"/>
      <c r="IW141" s="13"/>
      <c r="IX141" s="13"/>
      <c r="IY141" s="13"/>
      <c r="IZ141" s="13">
        <v>1</v>
      </c>
      <c r="JA141" s="13"/>
      <c r="JB141" s="13"/>
      <c r="JC141" s="13"/>
      <c r="JD141" s="13"/>
      <c r="JE141" s="13"/>
      <c r="JF141" s="60">
        <v>307</v>
      </c>
      <c r="JG141" s="13"/>
      <c r="JH141" s="13"/>
      <c r="JI141" s="13"/>
      <c r="JJ141" s="13"/>
      <c r="JK141" s="13"/>
      <c r="JL141" s="13"/>
      <c r="JM141" s="13"/>
      <c r="JN141" s="13"/>
      <c r="JO141" s="13"/>
      <c r="JP141" s="13"/>
      <c r="JQ141" s="13"/>
      <c r="JR141" s="13"/>
      <c r="JS141" s="13"/>
      <c r="JT141" s="13"/>
      <c r="JU141" s="13"/>
      <c r="JV141" s="13"/>
      <c r="JW141" s="13"/>
      <c r="JX141" s="13"/>
      <c r="JY141" s="13"/>
      <c r="JZ141" s="13"/>
      <c r="KA141" s="13">
        <v>1</v>
      </c>
      <c r="KB141" s="13"/>
      <c r="KC141" s="13"/>
      <c r="KD141" s="13"/>
      <c r="KE141" s="13">
        <v>1</v>
      </c>
      <c r="KF141" s="13"/>
      <c r="KG141" s="13"/>
      <c r="KH141" s="13"/>
      <c r="KI141" s="13"/>
      <c r="KJ141" s="13"/>
      <c r="KK141" s="13">
        <v>1</v>
      </c>
      <c r="KL141" s="13"/>
      <c r="KM141" s="13"/>
      <c r="KN141" s="13"/>
      <c r="KO141" s="13"/>
      <c r="KP141" s="13"/>
      <c r="KQ141" s="13"/>
      <c r="KR141" s="13"/>
      <c r="KS141" s="13"/>
      <c r="KT141" s="13"/>
      <c r="KU141" s="13"/>
      <c r="KV141" s="13"/>
      <c r="KW141" s="13"/>
      <c r="KX141" s="13"/>
      <c r="KY141" s="13"/>
      <c r="KZ141" s="13"/>
      <c r="LA141" s="13"/>
      <c r="LB141" s="13"/>
      <c r="LC141" s="13"/>
      <c r="LD141" s="13"/>
      <c r="LE141" s="13"/>
      <c r="LF141" s="13"/>
      <c r="LG141" s="13"/>
      <c r="LH141" s="13"/>
      <c r="LI141" s="13"/>
      <c r="LJ141" s="13"/>
      <c r="LK141" s="13"/>
      <c r="LL141" s="13"/>
      <c r="LM141" s="13"/>
      <c r="LN141" s="13"/>
      <c r="LO141" s="13"/>
      <c r="LP141" s="13">
        <v>1</v>
      </c>
      <c r="LQ141" s="13"/>
      <c r="LR141" s="13"/>
      <c r="LS141" s="13"/>
      <c r="LT141" s="13"/>
      <c r="LU141" s="13"/>
      <c r="LV141" s="13"/>
      <c r="LW141" s="13"/>
      <c r="LX141" s="13"/>
      <c r="LY141" s="13"/>
      <c r="LZ141" s="13"/>
      <c r="MA141" s="13"/>
      <c r="MB141" s="13"/>
      <c r="MC141" s="13"/>
      <c r="MD141" s="13"/>
      <c r="ME141" s="13"/>
      <c r="MF141" s="13"/>
      <c r="MG141" s="13"/>
      <c r="MH141" s="13"/>
      <c r="MI141" s="13"/>
      <c r="MJ141" s="13"/>
      <c r="MK141" s="13"/>
      <c r="ML141" s="13"/>
      <c r="MM141" s="13"/>
      <c r="MN141" s="13"/>
      <c r="MO141" s="13"/>
      <c r="MP141" s="13"/>
      <c r="MQ141" s="13"/>
      <c r="MR141" s="13"/>
      <c r="MS141" s="13"/>
      <c r="MT141" s="13"/>
      <c r="MU141" s="13"/>
      <c r="MV141" s="13"/>
      <c r="MW141" s="13"/>
      <c r="MX141" s="13"/>
      <c r="MY141" s="13"/>
      <c r="MZ141" s="13"/>
      <c r="NA141" s="13"/>
      <c r="NB141" s="13"/>
      <c r="NC141" s="13"/>
      <c r="ND141" s="13"/>
      <c r="NE141" s="13"/>
      <c r="NF141" s="13"/>
      <c r="NG141" s="13"/>
      <c r="NH141" s="13"/>
      <c r="NI141" s="13"/>
      <c r="NJ141" s="60">
        <v>4</v>
      </c>
      <c r="NK141" s="13">
        <v>311</v>
      </c>
      <c r="NL141" s="448"/>
      <c r="NM141" s="448"/>
      <c r="NN141" s="448"/>
    </row>
    <row r="142" spans="1:378">
      <c r="A142" s="8" t="s">
        <v>153</v>
      </c>
      <c r="B142" s="281">
        <f t="shared" si="170"/>
        <v>32</v>
      </c>
      <c r="C142" s="281">
        <f t="shared" si="171"/>
        <v>27</v>
      </c>
      <c r="D142" s="281">
        <f t="shared" si="172"/>
        <v>73</v>
      </c>
      <c r="E142" s="281">
        <f t="shared" si="173"/>
        <v>93</v>
      </c>
      <c r="F142" s="281">
        <f t="shared" si="174"/>
        <v>219</v>
      </c>
      <c r="G142" s="281">
        <f t="shared" si="175"/>
        <v>252</v>
      </c>
      <c r="H142" s="281">
        <f t="shared" si="176"/>
        <v>227</v>
      </c>
      <c r="I142" s="281">
        <f t="shared" si="177"/>
        <v>279</v>
      </c>
      <c r="J142" s="281">
        <f t="shared" si="178"/>
        <v>196</v>
      </c>
      <c r="K142" s="281">
        <f t="shared" si="179"/>
        <v>233</v>
      </c>
      <c r="L142" s="281">
        <f t="shared" si="180"/>
        <v>157</v>
      </c>
      <c r="M142" s="281">
        <f t="shared" si="181"/>
        <v>173</v>
      </c>
      <c r="N142" s="281">
        <f t="shared" si="182"/>
        <v>125</v>
      </c>
      <c r="O142" s="281">
        <f t="shared" si="183"/>
        <v>107</v>
      </c>
      <c r="P142" s="281">
        <f t="shared" si="184"/>
        <v>68</v>
      </c>
      <c r="Q142" s="281">
        <f t="shared" si="185"/>
        <v>70</v>
      </c>
      <c r="R142" s="281">
        <f t="shared" si="186"/>
        <v>52</v>
      </c>
      <c r="S142" s="281">
        <f t="shared" si="187"/>
        <v>44</v>
      </c>
      <c r="T142" s="281">
        <f t="shared" si="188"/>
        <v>6</v>
      </c>
      <c r="U142" s="281">
        <f t="shared" si="189"/>
        <v>21</v>
      </c>
      <c r="W142" s="16" t="s">
        <v>150</v>
      </c>
      <c r="X142" s="764">
        <f t="shared" si="150"/>
        <v>56</v>
      </c>
      <c r="Y142" s="764">
        <f t="shared" si="151"/>
        <v>43</v>
      </c>
      <c r="Z142" s="764">
        <f t="shared" si="152"/>
        <v>84</v>
      </c>
      <c r="AA142" s="764">
        <f t="shared" si="153"/>
        <v>91</v>
      </c>
      <c r="AB142" s="764">
        <f t="shared" si="154"/>
        <v>184</v>
      </c>
      <c r="AC142" s="764">
        <f t="shared" si="155"/>
        <v>186</v>
      </c>
      <c r="AD142" s="764">
        <f t="shared" si="156"/>
        <v>169</v>
      </c>
      <c r="AE142" s="764">
        <f t="shared" si="157"/>
        <v>198</v>
      </c>
      <c r="AF142" s="764">
        <f t="shared" si="158"/>
        <v>146</v>
      </c>
      <c r="AG142" s="764">
        <f t="shared" si="159"/>
        <v>160</v>
      </c>
      <c r="AH142" s="764">
        <f t="shared" si="160"/>
        <v>114</v>
      </c>
      <c r="AI142" s="764">
        <f t="shared" si="161"/>
        <v>136</v>
      </c>
      <c r="AJ142" s="764">
        <f t="shared" si="162"/>
        <v>86</v>
      </c>
      <c r="AK142" s="764">
        <f t="shared" si="163"/>
        <v>92</v>
      </c>
      <c r="AL142" s="764">
        <f t="shared" si="164"/>
        <v>49</v>
      </c>
      <c r="AM142" s="764">
        <f t="shared" si="165"/>
        <v>58</v>
      </c>
      <c r="AN142" s="764">
        <f t="shared" si="166"/>
        <v>26</v>
      </c>
      <c r="AO142" s="764">
        <f t="shared" si="167"/>
        <v>27</v>
      </c>
      <c r="AP142" s="764">
        <f t="shared" si="168"/>
        <v>3</v>
      </c>
      <c r="AQ142" s="764">
        <f t="shared" si="169"/>
        <v>8</v>
      </c>
      <c r="AR142" s="764">
        <f t="shared" si="190"/>
        <v>13</v>
      </c>
      <c r="AT142" s="16" t="s">
        <v>150</v>
      </c>
      <c r="AU142" s="13">
        <v>2</v>
      </c>
      <c r="AV142" s="13">
        <v>4</v>
      </c>
      <c r="AW142" s="13">
        <v>7</v>
      </c>
      <c r="AX142" s="13">
        <v>5</v>
      </c>
      <c r="AY142" s="13">
        <v>3</v>
      </c>
      <c r="AZ142" s="13">
        <v>4</v>
      </c>
      <c r="BA142" s="13">
        <v>4</v>
      </c>
      <c r="BB142" s="13">
        <v>4</v>
      </c>
      <c r="BC142" s="13">
        <v>5</v>
      </c>
      <c r="BD142" s="13">
        <v>5</v>
      </c>
      <c r="BE142" s="13">
        <v>2</v>
      </c>
      <c r="BF142" s="13">
        <v>6</v>
      </c>
      <c r="BG142" s="13">
        <v>6</v>
      </c>
      <c r="BH142" s="13">
        <v>7</v>
      </c>
      <c r="BI142" s="13">
        <v>7</v>
      </c>
      <c r="BJ142" s="13">
        <v>8</v>
      </c>
      <c r="BK142" s="13">
        <v>15</v>
      </c>
      <c r="BL142" s="13">
        <v>8</v>
      </c>
      <c r="BM142" s="13">
        <v>21</v>
      </c>
      <c r="BN142" s="13">
        <v>11</v>
      </c>
      <c r="BO142" s="13">
        <v>13</v>
      </c>
      <c r="BP142" s="13">
        <v>16</v>
      </c>
      <c r="BQ142" s="13">
        <v>21</v>
      </c>
      <c r="BR142" s="13">
        <v>17</v>
      </c>
      <c r="BS142" s="13">
        <v>13</v>
      </c>
      <c r="BT142" s="13">
        <v>12</v>
      </c>
      <c r="BU142" s="13">
        <v>21</v>
      </c>
      <c r="BV142" s="13">
        <v>20</v>
      </c>
      <c r="BW142" s="13">
        <v>22</v>
      </c>
      <c r="BX142" s="13">
        <v>31</v>
      </c>
      <c r="BY142" s="13">
        <v>15</v>
      </c>
      <c r="BZ142" s="13">
        <v>18</v>
      </c>
      <c r="CA142" s="13">
        <v>20</v>
      </c>
      <c r="CB142" s="13">
        <v>24</v>
      </c>
      <c r="CC142" s="13">
        <v>11</v>
      </c>
      <c r="CD142" s="13">
        <v>20</v>
      </c>
      <c r="CE142" s="13">
        <v>17</v>
      </c>
      <c r="CF142" s="13">
        <v>19</v>
      </c>
      <c r="CG142" s="13">
        <v>27</v>
      </c>
      <c r="CH142" s="13">
        <v>27</v>
      </c>
      <c r="CI142" s="13">
        <v>19</v>
      </c>
      <c r="CJ142" s="13">
        <v>15</v>
      </c>
      <c r="CK142" s="13">
        <v>15</v>
      </c>
      <c r="CL142" s="13">
        <v>16</v>
      </c>
      <c r="CM142" s="13">
        <v>14</v>
      </c>
      <c r="CN142" s="13">
        <v>21</v>
      </c>
      <c r="CO142" s="13">
        <v>14</v>
      </c>
      <c r="CP142" s="13">
        <v>9</v>
      </c>
      <c r="CQ142" s="13">
        <v>20</v>
      </c>
      <c r="CR142" s="13">
        <v>17</v>
      </c>
      <c r="CS142" s="13">
        <v>16</v>
      </c>
      <c r="CT142" s="13">
        <v>15</v>
      </c>
      <c r="CU142" s="13">
        <v>10</v>
      </c>
      <c r="CV142" s="13">
        <v>12</v>
      </c>
      <c r="CW142" s="13">
        <v>16</v>
      </c>
      <c r="CX142" s="13">
        <v>15</v>
      </c>
      <c r="CY142" s="13">
        <v>11</v>
      </c>
      <c r="CZ142" s="13">
        <v>11</v>
      </c>
      <c r="DA142" s="13">
        <v>11</v>
      </c>
      <c r="DB142" s="13">
        <v>19</v>
      </c>
      <c r="DC142" s="13">
        <v>12</v>
      </c>
      <c r="DD142" s="13">
        <v>9</v>
      </c>
      <c r="DE142" s="13">
        <v>10</v>
      </c>
      <c r="DF142" s="13">
        <v>10</v>
      </c>
      <c r="DG142" s="13">
        <v>9</v>
      </c>
      <c r="DH142" s="13">
        <v>11</v>
      </c>
      <c r="DI142" s="13">
        <v>11</v>
      </c>
      <c r="DJ142" s="13">
        <v>6</v>
      </c>
      <c r="DK142" s="13">
        <v>6</v>
      </c>
      <c r="DL142" s="13">
        <v>8</v>
      </c>
      <c r="DM142" s="13">
        <v>9</v>
      </c>
      <c r="DN142" s="13">
        <v>4</v>
      </c>
      <c r="DO142" s="13">
        <v>5</v>
      </c>
      <c r="DP142" s="13">
        <v>6</v>
      </c>
      <c r="DQ142" s="13">
        <v>9</v>
      </c>
      <c r="DR142" s="13">
        <v>8</v>
      </c>
      <c r="DS142" s="13">
        <v>7</v>
      </c>
      <c r="DT142" s="13">
        <v>2</v>
      </c>
      <c r="DU142" s="13">
        <v>5</v>
      </c>
      <c r="DV142" s="13">
        <v>3</v>
      </c>
      <c r="DW142" s="13">
        <v>2</v>
      </c>
      <c r="DX142" s="13"/>
      <c r="DY142" s="13">
        <v>2</v>
      </c>
      <c r="DZ142" s="13">
        <v>1</v>
      </c>
      <c r="EA142" s="13">
        <v>2</v>
      </c>
      <c r="EB142" s="13">
        <v>3</v>
      </c>
      <c r="EC142" s="13">
        <v>4</v>
      </c>
      <c r="ED142" s="13">
        <v>6</v>
      </c>
      <c r="EE142" s="13">
        <v>3</v>
      </c>
      <c r="EF142" s="13">
        <v>4</v>
      </c>
      <c r="EG142" s="13"/>
      <c r="EH142" s="13">
        <v>4</v>
      </c>
      <c r="EI142" s="13">
        <v>1</v>
      </c>
      <c r="EJ142" s="13">
        <v>2</v>
      </c>
      <c r="EK142" s="13"/>
      <c r="EL142" s="13"/>
      <c r="EM142" s="13"/>
      <c r="EN142" s="13"/>
      <c r="EO142" s="13"/>
      <c r="EP142" s="13"/>
      <c r="EQ142" s="13">
        <v>1</v>
      </c>
      <c r="ER142" s="13"/>
      <c r="ES142" s="13"/>
      <c r="ET142" s="13"/>
      <c r="EU142" s="13"/>
      <c r="EV142" s="13"/>
      <c r="EW142" s="13"/>
      <c r="EX142" s="13"/>
      <c r="EY142" s="13"/>
      <c r="EZ142" s="13"/>
      <c r="FA142" s="60">
        <v>999</v>
      </c>
      <c r="FB142" s="13">
        <v>999</v>
      </c>
      <c r="FC142" s="16" t="s">
        <v>150</v>
      </c>
      <c r="FD142" s="13">
        <v>3</v>
      </c>
      <c r="FE142" s="13">
        <v>10</v>
      </c>
      <c r="FF142" s="13">
        <v>9</v>
      </c>
      <c r="FG142" s="13">
        <v>5</v>
      </c>
      <c r="FH142" s="13">
        <v>8</v>
      </c>
      <c r="FI142" s="13">
        <v>6</v>
      </c>
      <c r="FJ142" s="13">
        <v>3</v>
      </c>
      <c r="FK142" s="13">
        <v>6</v>
      </c>
      <c r="FL142" s="13">
        <v>4</v>
      </c>
      <c r="FM142" s="13">
        <v>2</v>
      </c>
      <c r="FN142" s="13">
        <v>1</v>
      </c>
      <c r="FO142" s="13">
        <v>8</v>
      </c>
      <c r="FP142" s="13">
        <v>4</v>
      </c>
      <c r="FQ142" s="13">
        <v>11</v>
      </c>
      <c r="FR142" s="13">
        <v>7</v>
      </c>
      <c r="FS142" s="13">
        <v>12</v>
      </c>
      <c r="FT142" s="13">
        <v>5</v>
      </c>
      <c r="FU142" s="13">
        <v>7</v>
      </c>
      <c r="FV142" s="13">
        <v>18</v>
      </c>
      <c r="FW142" s="13">
        <v>11</v>
      </c>
      <c r="FX142" s="13">
        <v>10</v>
      </c>
      <c r="FY142" s="13">
        <v>20</v>
      </c>
      <c r="FZ142" s="13">
        <v>16</v>
      </c>
      <c r="GA142" s="13">
        <v>16</v>
      </c>
      <c r="GB142" s="13">
        <v>16</v>
      </c>
      <c r="GC142" s="13">
        <v>16</v>
      </c>
      <c r="GD142" s="13">
        <v>19</v>
      </c>
      <c r="GE142" s="13">
        <v>29</v>
      </c>
      <c r="GF142" s="13">
        <v>26</v>
      </c>
      <c r="GG142" s="13">
        <v>16</v>
      </c>
      <c r="GH142" s="13">
        <v>24</v>
      </c>
      <c r="GI142" s="13">
        <v>19</v>
      </c>
      <c r="GJ142" s="13">
        <v>10</v>
      </c>
      <c r="GK142" s="13">
        <v>18</v>
      </c>
      <c r="GL142" s="13">
        <v>18</v>
      </c>
      <c r="GM142" s="13">
        <v>9</v>
      </c>
      <c r="GN142" s="13">
        <v>10</v>
      </c>
      <c r="GO142" s="13">
        <v>21</v>
      </c>
      <c r="GP142" s="13">
        <v>24</v>
      </c>
      <c r="GQ142" s="13">
        <v>16</v>
      </c>
      <c r="GR142" s="13">
        <v>16</v>
      </c>
      <c r="GS142" s="13">
        <v>24</v>
      </c>
      <c r="GT142" s="13">
        <v>16</v>
      </c>
      <c r="GU142" s="13">
        <v>14</v>
      </c>
      <c r="GV142" s="13">
        <v>15</v>
      </c>
      <c r="GW142" s="13">
        <v>10</v>
      </c>
      <c r="GX142" s="13">
        <v>15</v>
      </c>
      <c r="GY142" s="13">
        <v>13</v>
      </c>
      <c r="GZ142" s="13">
        <v>13</v>
      </c>
      <c r="HA142" s="13">
        <v>10</v>
      </c>
      <c r="HB142" s="13">
        <v>11</v>
      </c>
      <c r="HC142" s="13">
        <v>14</v>
      </c>
      <c r="HD142" s="13">
        <v>16</v>
      </c>
      <c r="HE142" s="13">
        <v>16</v>
      </c>
      <c r="HF142" s="13">
        <v>13</v>
      </c>
      <c r="HG142" s="13">
        <v>9</v>
      </c>
      <c r="HH142" s="13">
        <v>8</v>
      </c>
      <c r="HI142" s="13">
        <v>9</v>
      </c>
      <c r="HJ142" s="13">
        <v>7</v>
      </c>
      <c r="HK142" s="13">
        <v>11</v>
      </c>
      <c r="HL142" s="13">
        <v>4</v>
      </c>
      <c r="HM142" s="13">
        <v>4</v>
      </c>
      <c r="HN142" s="13">
        <v>13</v>
      </c>
      <c r="HO142" s="13">
        <v>11</v>
      </c>
      <c r="HP142" s="13">
        <v>9</v>
      </c>
      <c r="HQ142" s="13">
        <v>13</v>
      </c>
      <c r="HR142" s="13">
        <v>8</v>
      </c>
      <c r="HS142" s="13">
        <v>7</v>
      </c>
      <c r="HT142" s="13">
        <v>12</v>
      </c>
      <c r="HU142" s="13">
        <v>5</v>
      </c>
      <c r="HV142" s="13">
        <v>5</v>
      </c>
      <c r="HW142" s="13">
        <v>6</v>
      </c>
      <c r="HX142" s="13">
        <v>6</v>
      </c>
      <c r="HY142" s="13">
        <v>5</v>
      </c>
      <c r="HZ142" s="13">
        <v>8</v>
      </c>
      <c r="IA142" s="13">
        <v>6</v>
      </c>
      <c r="IB142" s="13">
        <v>1</v>
      </c>
      <c r="IC142" s="13">
        <v>4</v>
      </c>
      <c r="ID142" s="13">
        <v>3</v>
      </c>
      <c r="IE142" s="13">
        <v>5</v>
      </c>
      <c r="IF142" s="13">
        <v>3</v>
      </c>
      <c r="IG142" s="13">
        <v>6</v>
      </c>
      <c r="IH142" s="13">
        <v>4</v>
      </c>
      <c r="II142" s="13">
        <v>5</v>
      </c>
      <c r="IJ142" s="13">
        <v>2</v>
      </c>
      <c r="IK142" s="13">
        <v>2</v>
      </c>
      <c r="IL142" s="13">
        <v>1</v>
      </c>
      <c r="IM142" s="13"/>
      <c r="IN142" s="13">
        <v>2</v>
      </c>
      <c r="IO142" s="13">
        <v>1</v>
      </c>
      <c r="IP142" s="13"/>
      <c r="IQ142" s="13">
        <v>3</v>
      </c>
      <c r="IR142" s="13"/>
      <c r="IS142" s="13"/>
      <c r="IT142" s="13"/>
      <c r="IU142" s="13"/>
      <c r="IV142" s="13"/>
      <c r="IW142" s="13"/>
      <c r="IX142" s="13"/>
      <c r="IY142" s="13"/>
      <c r="IZ142" s="13"/>
      <c r="JA142" s="13"/>
      <c r="JB142" s="13"/>
      <c r="JC142" s="13"/>
      <c r="JD142" s="13"/>
      <c r="JE142" s="13">
        <v>1</v>
      </c>
      <c r="JF142" s="60">
        <v>918</v>
      </c>
      <c r="JG142" s="13">
        <v>2</v>
      </c>
      <c r="JH142" s="13"/>
      <c r="JI142" s="13"/>
      <c r="JJ142" s="13"/>
      <c r="JK142" s="13"/>
      <c r="JL142" s="13"/>
      <c r="JM142" s="13">
        <v>1</v>
      </c>
      <c r="JN142" s="13"/>
      <c r="JO142" s="13"/>
      <c r="JP142" s="13"/>
      <c r="JQ142" s="13"/>
      <c r="JR142" s="13"/>
      <c r="JS142" s="13"/>
      <c r="JT142" s="13"/>
      <c r="JU142" s="13"/>
      <c r="JV142" s="13"/>
      <c r="JW142" s="13"/>
      <c r="JX142" s="13">
        <v>1</v>
      </c>
      <c r="JY142" s="13">
        <v>1</v>
      </c>
      <c r="JZ142" s="13"/>
      <c r="KA142" s="13"/>
      <c r="KB142" s="13"/>
      <c r="KC142" s="13"/>
      <c r="KD142" s="13"/>
      <c r="KE142" s="13"/>
      <c r="KF142" s="13"/>
      <c r="KG142" s="13"/>
      <c r="KH142" s="13"/>
      <c r="KI142" s="13"/>
      <c r="KJ142" s="13"/>
      <c r="KK142" s="13"/>
      <c r="KL142" s="13"/>
      <c r="KM142" s="13"/>
      <c r="KN142" s="13"/>
      <c r="KO142" s="13"/>
      <c r="KP142" s="13">
        <v>2</v>
      </c>
      <c r="KQ142" s="13"/>
      <c r="KR142" s="13"/>
      <c r="KS142" s="13"/>
      <c r="KT142" s="13"/>
      <c r="KU142" s="13"/>
      <c r="KV142" s="13">
        <v>1</v>
      </c>
      <c r="KW142" s="13"/>
      <c r="KX142" s="13"/>
      <c r="KY142" s="13"/>
      <c r="KZ142" s="13"/>
      <c r="LA142" s="13"/>
      <c r="LB142" s="13"/>
      <c r="LC142" s="13"/>
      <c r="LD142" s="13"/>
      <c r="LE142" s="13"/>
      <c r="LF142" s="13"/>
      <c r="LG142" s="13"/>
      <c r="LH142" s="13">
        <v>1</v>
      </c>
      <c r="LI142" s="13"/>
      <c r="LJ142" s="13"/>
      <c r="LK142" s="13"/>
      <c r="LL142" s="13"/>
      <c r="LM142" s="13"/>
      <c r="LN142" s="13"/>
      <c r="LO142" s="13"/>
      <c r="LP142" s="13"/>
      <c r="LQ142" s="13"/>
      <c r="LR142" s="13"/>
      <c r="LS142" s="13"/>
      <c r="LT142" s="13"/>
      <c r="LU142" s="13"/>
      <c r="LV142" s="13"/>
      <c r="LW142" s="13"/>
      <c r="LX142" s="13"/>
      <c r="LY142" s="13"/>
      <c r="LZ142" s="13"/>
      <c r="MA142" s="13"/>
      <c r="MB142" s="13"/>
      <c r="MC142" s="13"/>
      <c r="MD142" s="13"/>
      <c r="ME142" s="13"/>
      <c r="MF142" s="13"/>
      <c r="MG142" s="13"/>
      <c r="MH142" s="13"/>
      <c r="MI142" s="13"/>
      <c r="MJ142" s="13">
        <v>1</v>
      </c>
      <c r="MK142" s="13"/>
      <c r="ML142" s="13"/>
      <c r="MM142" s="13"/>
      <c r="MN142" s="13"/>
      <c r="MO142" s="13">
        <v>1</v>
      </c>
      <c r="MP142" s="13"/>
      <c r="MQ142" s="13"/>
      <c r="MR142" s="13"/>
      <c r="MS142" s="13"/>
      <c r="MT142" s="13"/>
      <c r="MU142" s="13"/>
      <c r="MV142" s="13"/>
      <c r="MW142" s="13"/>
      <c r="MX142" s="13"/>
      <c r="MY142" s="13">
        <v>1</v>
      </c>
      <c r="MZ142" s="13"/>
      <c r="NA142" s="13"/>
      <c r="NB142" s="13"/>
      <c r="NC142" s="13"/>
      <c r="ND142" s="13"/>
      <c r="NE142" s="13"/>
      <c r="NF142" s="13"/>
      <c r="NG142" s="13"/>
      <c r="NH142" s="13"/>
      <c r="NI142" s="13"/>
      <c r="NJ142" s="60">
        <v>12</v>
      </c>
      <c r="NK142" s="13">
        <v>930</v>
      </c>
      <c r="NL142" s="448"/>
      <c r="NM142" s="448"/>
      <c r="NN142" s="448"/>
    </row>
    <row r="143" spans="1:378">
      <c r="A143" s="8" t="s">
        <v>216</v>
      </c>
      <c r="B143" s="281">
        <f t="shared" si="170"/>
        <v>8</v>
      </c>
      <c r="C143" s="281">
        <f t="shared" si="171"/>
        <v>13</v>
      </c>
      <c r="D143" s="281">
        <f t="shared" si="172"/>
        <v>29</v>
      </c>
      <c r="E143" s="281">
        <f t="shared" si="173"/>
        <v>36</v>
      </c>
      <c r="F143" s="281">
        <f t="shared" si="174"/>
        <v>41</v>
      </c>
      <c r="G143" s="281">
        <f t="shared" si="175"/>
        <v>46</v>
      </c>
      <c r="H143" s="281">
        <f t="shared" si="176"/>
        <v>58</v>
      </c>
      <c r="I143" s="281">
        <f t="shared" si="177"/>
        <v>61</v>
      </c>
      <c r="J143" s="281">
        <f t="shared" si="178"/>
        <v>54</v>
      </c>
      <c r="K143" s="281">
        <f t="shared" si="179"/>
        <v>57</v>
      </c>
      <c r="L143" s="281">
        <f t="shared" si="180"/>
        <v>30</v>
      </c>
      <c r="M143" s="281">
        <f t="shared" si="181"/>
        <v>38</v>
      </c>
      <c r="N143" s="281">
        <f t="shared" si="182"/>
        <v>24</v>
      </c>
      <c r="O143" s="281">
        <f t="shared" si="183"/>
        <v>27</v>
      </c>
      <c r="P143" s="281">
        <f t="shared" si="184"/>
        <v>13</v>
      </c>
      <c r="Q143" s="281">
        <f t="shared" si="185"/>
        <v>16</v>
      </c>
      <c r="R143" s="281">
        <f t="shared" si="186"/>
        <v>4</v>
      </c>
      <c r="S143" s="281">
        <f t="shared" si="187"/>
        <v>5</v>
      </c>
      <c r="T143" s="281">
        <f t="shared" si="188"/>
        <v>0</v>
      </c>
      <c r="U143" s="281">
        <f t="shared" si="189"/>
        <v>2</v>
      </c>
      <c r="W143" s="16" t="s">
        <v>215</v>
      </c>
      <c r="X143" s="764">
        <f t="shared" si="150"/>
        <v>31</v>
      </c>
      <c r="Y143" s="764">
        <f t="shared" si="151"/>
        <v>29</v>
      </c>
      <c r="Z143" s="764">
        <f t="shared" si="152"/>
        <v>59</v>
      </c>
      <c r="AA143" s="764">
        <f t="shared" si="153"/>
        <v>61</v>
      </c>
      <c r="AB143" s="764">
        <f t="shared" si="154"/>
        <v>138</v>
      </c>
      <c r="AC143" s="764">
        <f t="shared" si="155"/>
        <v>141</v>
      </c>
      <c r="AD143" s="764">
        <f t="shared" si="156"/>
        <v>116</v>
      </c>
      <c r="AE143" s="764">
        <f t="shared" si="157"/>
        <v>136</v>
      </c>
      <c r="AF143" s="764">
        <f t="shared" si="158"/>
        <v>101</v>
      </c>
      <c r="AG143" s="764">
        <f t="shared" si="159"/>
        <v>119</v>
      </c>
      <c r="AH143" s="764">
        <f t="shared" si="160"/>
        <v>73</v>
      </c>
      <c r="AI143" s="764">
        <f t="shared" si="161"/>
        <v>81</v>
      </c>
      <c r="AJ143" s="764">
        <f t="shared" si="162"/>
        <v>57</v>
      </c>
      <c r="AK143" s="764">
        <f t="shared" si="163"/>
        <v>56</v>
      </c>
      <c r="AL143" s="764">
        <f t="shared" si="164"/>
        <v>30</v>
      </c>
      <c r="AM143" s="764">
        <f t="shared" si="165"/>
        <v>31</v>
      </c>
      <c r="AN143" s="764">
        <f t="shared" si="166"/>
        <v>17</v>
      </c>
      <c r="AO143" s="764">
        <f t="shared" si="167"/>
        <v>20</v>
      </c>
      <c r="AP143" s="764">
        <f t="shared" si="168"/>
        <v>3</v>
      </c>
      <c r="AQ143" s="764">
        <f t="shared" si="169"/>
        <v>9</v>
      </c>
      <c r="AR143" s="764">
        <f t="shared" si="190"/>
        <v>7</v>
      </c>
      <c r="AT143" s="16" t="s">
        <v>215</v>
      </c>
      <c r="AU143" s="13">
        <v>1</v>
      </c>
      <c r="AV143" s="13">
        <v>7</v>
      </c>
      <c r="AW143" s="13">
        <v>2</v>
      </c>
      <c r="AX143" s="13">
        <v>3</v>
      </c>
      <c r="AY143" s="13">
        <v>4</v>
      </c>
      <c r="AZ143" s="13">
        <v>3</v>
      </c>
      <c r="BA143" s="13">
        <v>1</v>
      </c>
      <c r="BB143" s="13">
        <v>2</v>
      </c>
      <c r="BC143" s="13">
        <v>2</v>
      </c>
      <c r="BD143" s="13">
        <v>4</v>
      </c>
      <c r="BE143" s="13">
        <v>1</v>
      </c>
      <c r="BF143" s="13">
        <v>5</v>
      </c>
      <c r="BG143" s="13">
        <v>4</v>
      </c>
      <c r="BH143" s="13">
        <v>2</v>
      </c>
      <c r="BI143" s="13">
        <v>2</v>
      </c>
      <c r="BJ143" s="13">
        <v>7</v>
      </c>
      <c r="BK143" s="13">
        <v>13</v>
      </c>
      <c r="BL143" s="13">
        <v>9</v>
      </c>
      <c r="BM143" s="13">
        <v>10</v>
      </c>
      <c r="BN143" s="13">
        <v>8</v>
      </c>
      <c r="BO143" s="13">
        <v>23</v>
      </c>
      <c r="BP143" s="13">
        <v>10</v>
      </c>
      <c r="BQ143" s="13">
        <v>10</v>
      </c>
      <c r="BR143" s="13">
        <v>18</v>
      </c>
      <c r="BS143" s="13">
        <v>12</v>
      </c>
      <c r="BT143" s="13">
        <v>11</v>
      </c>
      <c r="BU143" s="13">
        <v>13</v>
      </c>
      <c r="BV143" s="13">
        <v>18</v>
      </c>
      <c r="BW143" s="13">
        <v>13</v>
      </c>
      <c r="BX143" s="13">
        <v>13</v>
      </c>
      <c r="BY143" s="13">
        <v>8</v>
      </c>
      <c r="BZ143" s="13">
        <v>14</v>
      </c>
      <c r="CA143" s="13">
        <v>13</v>
      </c>
      <c r="CB143" s="13">
        <v>18</v>
      </c>
      <c r="CC143" s="13">
        <v>14</v>
      </c>
      <c r="CD143" s="13">
        <v>17</v>
      </c>
      <c r="CE143" s="13">
        <v>11</v>
      </c>
      <c r="CF143" s="13">
        <v>14</v>
      </c>
      <c r="CG143" s="13">
        <v>12</v>
      </c>
      <c r="CH143" s="13">
        <v>15</v>
      </c>
      <c r="CI143" s="13">
        <v>14</v>
      </c>
      <c r="CJ143" s="13">
        <v>16</v>
      </c>
      <c r="CK143" s="13">
        <v>12</v>
      </c>
      <c r="CL143" s="13">
        <v>12</v>
      </c>
      <c r="CM143" s="13">
        <v>13</v>
      </c>
      <c r="CN143" s="13">
        <v>5</v>
      </c>
      <c r="CO143" s="13">
        <v>10</v>
      </c>
      <c r="CP143" s="13">
        <v>10</v>
      </c>
      <c r="CQ143" s="13">
        <v>14</v>
      </c>
      <c r="CR143" s="13">
        <v>13</v>
      </c>
      <c r="CS143" s="13">
        <v>8</v>
      </c>
      <c r="CT143" s="13">
        <v>6</v>
      </c>
      <c r="CU143" s="13">
        <v>13</v>
      </c>
      <c r="CV143" s="13">
        <v>12</v>
      </c>
      <c r="CW143" s="13">
        <v>9</v>
      </c>
      <c r="CX143" s="13">
        <v>5</v>
      </c>
      <c r="CY143" s="13">
        <v>8</v>
      </c>
      <c r="CZ143" s="13">
        <v>5</v>
      </c>
      <c r="DA143" s="13">
        <v>8</v>
      </c>
      <c r="DB143" s="13">
        <v>7</v>
      </c>
      <c r="DC143" s="13">
        <v>4</v>
      </c>
      <c r="DD143" s="13">
        <v>9</v>
      </c>
      <c r="DE143" s="13">
        <v>6</v>
      </c>
      <c r="DF143" s="13">
        <v>4</v>
      </c>
      <c r="DG143" s="13">
        <v>4</v>
      </c>
      <c r="DH143" s="13">
        <v>8</v>
      </c>
      <c r="DI143" s="13">
        <v>10</v>
      </c>
      <c r="DJ143" s="13">
        <v>4</v>
      </c>
      <c r="DK143" s="13">
        <v>3</v>
      </c>
      <c r="DL143" s="13">
        <v>4</v>
      </c>
      <c r="DM143" s="13">
        <v>3</v>
      </c>
      <c r="DN143" s="13">
        <v>5</v>
      </c>
      <c r="DO143" s="13">
        <v>4</v>
      </c>
      <c r="DP143" s="13">
        <v>4</v>
      </c>
      <c r="DQ143" s="13">
        <v>1</v>
      </c>
      <c r="DR143" s="13">
        <v>4</v>
      </c>
      <c r="DS143" s="13">
        <v>2</v>
      </c>
      <c r="DT143" s="13">
        <v>2</v>
      </c>
      <c r="DU143" s="13">
        <v>3</v>
      </c>
      <c r="DV143" s="13">
        <v>3</v>
      </c>
      <c r="DW143" s="13">
        <v>2</v>
      </c>
      <c r="DX143" s="13">
        <v>1</v>
      </c>
      <c r="DY143" s="13">
        <v>3</v>
      </c>
      <c r="DZ143" s="13">
        <v>2</v>
      </c>
      <c r="EA143" s="13"/>
      <c r="EB143" s="13">
        <v>4</v>
      </c>
      <c r="EC143" s="13">
        <v>2</v>
      </c>
      <c r="ED143" s="13">
        <v>3</v>
      </c>
      <c r="EE143" s="13">
        <v>3</v>
      </c>
      <c r="EF143" s="13"/>
      <c r="EG143" s="13">
        <v>2</v>
      </c>
      <c r="EH143" s="13">
        <v>2</v>
      </c>
      <c r="EI143" s="13">
        <v>1</v>
      </c>
      <c r="EJ143" s="13">
        <v>2</v>
      </c>
      <c r="EK143" s="13">
        <v>1</v>
      </c>
      <c r="EL143" s="13"/>
      <c r="EM143" s="13">
        <v>1</v>
      </c>
      <c r="EN143" s="13"/>
      <c r="EO143" s="13"/>
      <c r="EP143" s="13"/>
      <c r="EQ143" s="13"/>
      <c r="ER143" s="13"/>
      <c r="ES143" s="13"/>
      <c r="ET143" s="13"/>
      <c r="EU143" s="13"/>
      <c r="EV143" s="13"/>
      <c r="EW143" s="13"/>
      <c r="EX143" s="13"/>
      <c r="EY143" s="13"/>
      <c r="EZ143" s="13"/>
      <c r="FA143" s="60">
        <v>683</v>
      </c>
      <c r="FB143" s="13">
        <v>683</v>
      </c>
      <c r="FC143" s="16" t="s">
        <v>215</v>
      </c>
      <c r="FD143" s="13">
        <v>1</v>
      </c>
      <c r="FE143" s="13">
        <v>2</v>
      </c>
      <c r="FF143" s="13">
        <v>5</v>
      </c>
      <c r="FG143" s="13">
        <v>4</v>
      </c>
      <c r="FH143" s="13">
        <v>3</v>
      </c>
      <c r="FI143" s="13">
        <v>4</v>
      </c>
      <c r="FJ143" s="13">
        <v>2</v>
      </c>
      <c r="FK143" s="13">
        <v>4</v>
      </c>
      <c r="FL143" s="13">
        <v>5</v>
      </c>
      <c r="FM143" s="13">
        <v>1</v>
      </c>
      <c r="FN143" s="13">
        <v>3</v>
      </c>
      <c r="FO143" s="13">
        <v>9</v>
      </c>
      <c r="FP143" s="13">
        <v>4</v>
      </c>
      <c r="FQ143" s="13">
        <v>4</v>
      </c>
      <c r="FR143" s="13">
        <v>3</v>
      </c>
      <c r="FS143" s="13">
        <v>4</v>
      </c>
      <c r="FT143" s="13">
        <v>5</v>
      </c>
      <c r="FU143" s="13">
        <v>8</v>
      </c>
      <c r="FV143" s="13">
        <v>6</v>
      </c>
      <c r="FW143" s="13">
        <v>13</v>
      </c>
      <c r="FX143" s="13">
        <v>15</v>
      </c>
      <c r="FY143" s="13">
        <v>18</v>
      </c>
      <c r="FZ143" s="13">
        <v>17</v>
      </c>
      <c r="GA143" s="13">
        <v>8</v>
      </c>
      <c r="GB143" s="13">
        <v>10</v>
      </c>
      <c r="GC143" s="13">
        <v>10</v>
      </c>
      <c r="GD143" s="13">
        <v>11</v>
      </c>
      <c r="GE143" s="13">
        <v>14</v>
      </c>
      <c r="GF143" s="13">
        <v>16</v>
      </c>
      <c r="GG143" s="13">
        <v>19</v>
      </c>
      <c r="GH143" s="13">
        <v>11</v>
      </c>
      <c r="GI143" s="13">
        <v>12</v>
      </c>
      <c r="GJ143" s="13">
        <v>13</v>
      </c>
      <c r="GK143" s="13">
        <v>14</v>
      </c>
      <c r="GL143" s="13">
        <v>12</v>
      </c>
      <c r="GM143" s="13">
        <v>10</v>
      </c>
      <c r="GN143" s="13">
        <v>11</v>
      </c>
      <c r="GO143" s="13">
        <v>9</v>
      </c>
      <c r="GP143" s="13">
        <v>7</v>
      </c>
      <c r="GQ143" s="13">
        <v>17</v>
      </c>
      <c r="GR143" s="13">
        <v>12</v>
      </c>
      <c r="GS143" s="13">
        <v>14</v>
      </c>
      <c r="GT143" s="13">
        <v>8</v>
      </c>
      <c r="GU143" s="13">
        <v>14</v>
      </c>
      <c r="GV143" s="13">
        <v>15</v>
      </c>
      <c r="GW143" s="13">
        <v>11</v>
      </c>
      <c r="GX143" s="13">
        <v>9</v>
      </c>
      <c r="GY143" s="13">
        <v>5</v>
      </c>
      <c r="GZ143" s="13">
        <v>4</v>
      </c>
      <c r="HA143" s="13">
        <v>9</v>
      </c>
      <c r="HB143" s="13">
        <v>9</v>
      </c>
      <c r="HC143" s="13">
        <v>12</v>
      </c>
      <c r="HD143" s="13">
        <v>6</v>
      </c>
      <c r="HE143" s="13">
        <v>8</v>
      </c>
      <c r="HF143" s="13">
        <v>8</v>
      </c>
      <c r="HG143" s="13">
        <v>7</v>
      </c>
      <c r="HH143" s="13">
        <v>9</v>
      </c>
      <c r="HI143" s="13">
        <v>6</v>
      </c>
      <c r="HJ143" s="13">
        <v>2</v>
      </c>
      <c r="HK143" s="13">
        <v>6</v>
      </c>
      <c r="HL143" s="13">
        <v>5</v>
      </c>
      <c r="HM143" s="13">
        <v>8</v>
      </c>
      <c r="HN143" s="13">
        <v>6</v>
      </c>
      <c r="HO143" s="13">
        <v>3</v>
      </c>
      <c r="HP143" s="13">
        <v>8</v>
      </c>
      <c r="HQ143" s="13">
        <v>8</v>
      </c>
      <c r="HR143" s="13">
        <v>6</v>
      </c>
      <c r="HS143" s="13">
        <v>4</v>
      </c>
      <c r="HT143" s="13">
        <v>3</v>
      </c>
      <c r="HU143" s="13">
        <v>6</v>
      </c>
      <c r="HV143" s="13">
        <v>1</v>
      </c>
      <c r="HW143" s="13">
        <v>3</v>
      </c>
      <c r="HX143" s="13">
        <v>5</v>
      </c>
      <c r="HY143" s="13">
        <v>5</v>
      </c>
      <c r="HZ143" s="13">
        <v>6</v>
      </c>
      <c r="IA143" s="13">
        <v>2</v>
      </c>
      <c r="IB143" s="13">
        <v>4</v>
      </c>
      <c r="IC143" s="13">
        <v>1</v>
      </c>
      <c r="ID143" s="13">
        <v>1</v>
      </c>
      <c r="IE143" s="13">
        <v>2</v>
      </c>
      <c r="IF143" s="13">
        <v>6</v>
      </c>
      <c r="IG143" s="13">
        <v>3</v>
      </c>
      <c r="IH143" s="13">
        <v>2</v>
      </c>
      <c r="II143" s="13">
        <v>1</v>
      </c>
      <c r="IJ143" s="13"/>
      <c r="IK143" s="13"/>
      <c r="IL143" s="13">
        <v>3</v>
      </c>
      <c r="IM143" s="13">
        <v>2</v>
      </c>
      <c r="IN143" s="13"/>
      <c r="IO143" s="13"/>
      <c r="IP143" s="13">
        <v>2</v>
      </c>
      <c r="IQ143" s="13">
        <v>1</v>
      </c>
      <c r="IR143" s="13"/>
      <c r="IS143" s="13"/>
      <c r="IT143" s="13"/>
      <c r="IU143" s="13"/>
      <c r="IV143" s="13"/>
      <c r="IW143" s="13"/>
      <c r="IX143" s="13"/>
      <c r="IY143" s="13"/>
      <c r="IZ143" s="13"/>
      <c r="JA143" s="13"/>
      <c r="JB143" s="13"/>
      <c r="JC143" s="13"/>
      <c r="JD143" s="13"/>
      <c r="JE143" s="13"/>
      <c r="JF143" s="60">
        <v>625</v>
      </c>
      <c r="JG143" s="13">
        <v>1</v>
      </c>
      <c r="JH143" s="13"/>
      <c r="JI143" s="13"/>
      <c r="JJ143" s="13"/>
      <c r="JK143" s="13"/>
      <c r="JL143" s="13"/>
      <c r="JM143" s="13"/>
      <c r="JN143" s="13"/>
      <c r="JO143" s="13"/>
      <c r="JP143" s="13"/>
      <c r="JQ143" s="13"/>
      <c r="JR143" s="13"/>
      <c r="JS143" s="13"/>
      <c r="JT143" s="13"/>
      <c r="JU143" s="13"/>
      <c r="JV143" s="13"/>
      <c r="JW143" s="13"/>
      <c r="JX143" s="13"/>
      <c r="JY143" s="13"/>
      <c r="JZ143" s="13">
        <v>2</v>
      </c>
      <c r="KA143" s="13"/>
      <c r="KB143" s="13"/>
      <c r="KC143" s="13"/>
      <c r="KD143" s="13"/>
      <c r="KE143" s="13"/>
      <c r="KF143" s="13"/>
      <c r="KG143" s="13"/>
      <c r="KH143" s="13"/>
      <c r="KI143" s="13"/>
      <c r="KJ143" s="13"/>
      <c r="KK143" s="13"/>
      <c r="KL143" s="13"/>
      <c r="KM143" s="13"/>
      <c r="KN143" s="13"/>
      <c r="KO143" s="13">
        <v>1</v>
      </c>
      <c r="KP143" s="13"/>
      <c r="KQ143" s="13"/>
      <c r="KR143" s="13"/>
      <c r="KS143" s="13"/>
      <c r="KT143" s="13"/>
      <c r="KU143" s="13">
        <v>1</v>
      </c>
      <c r="KV143" s="13"/>
      <c r="KW143" s="13"/>
      <c r="KX143" s="13"/>
      <c r="KY143" s="13"/>
      <c r="KZ143" s="13"/>
      <c r="LA143" s="13"/>
      <c r="LB143" s="13"/>
      <c r="LC143" s="13"/>
      <c r="LD143" s="13"/>
      <c r="LE143" s="13"/>
      <c r="LF143" s="13"/>
      <c r="LG143" s="13"/>
      <c r="LH143" s="13"/>
      <c r="LI143" s="13"/>
      <c r="LJ143" s="13"/>
      <c r="LK143" s="13"/>
      <c r="LL143" s="13"/>
      <c r="LM143" s="13"/>
      <c r="LN143" s="13"/>
      <c r="LO143" s="13"/>
      <c r="LP143" s="13"/>
      <c r="LQ143" s="13"/>
      <c r="LR143" s="13"/>
      <c r="LS143" s="13"/>
      <c r="LT143" s="13"/>
      <c r="LU143" s="13"/>
      <c r="LV143" s="13">
        <v>1</v>
      </c>
      <c r="LW143" s="13"/>
      <c r="LX143" s="13"/>
      <c r="LY143" s="13"/>
      <c r="LZ143" s="13"/>
      <c r="MA143" s="13"/>
      <c r="MB143" s="13"/>
      <c r="MC143" s="13"/>
      <c r="MD143" s="13">
        <v>1</v>
      </c>
      <c r="ME143" s="13"/>
      <c r="MF143" s="13"/>
      <c r="MG143" s="13"/>
      <c r="MH143" s="13"/>
      <c r="MI143" s="13"/>
      <c r="MJ143" s="13"/>
      <c r="MK143" s="13"/>
      <c r="ML143" s="13"/>
      <c r="MM143" s="13"/>
      <c r="MN143" s="13"/>
      <c r="MO143" s="13"/>
      <c r="MP143" s="13"/>
      <c r="MQ143" s="13"/>
      <c r="MR143" s="13"/>
      <c r="MS143" s="13"/>
      <c r="MT143" s="13"/>
      <c r="MU143" s="13"/>
      <c r="MV143" s="13"/>
      <c r="MW143" s="13"/>
      <c r="MX143" s="13"/>
      <c r="MY143" s="13"/>
      <c r="MZ143" s="13"/>
      <c r="NA143" s="13"/>
      <c r="NB143" s="13"/>
      <c r="NC143" s="13"/>
      <c r="ND143" s="13"/>
      <c r="NE143" s="13"/>
      <c r="NF143" s="13"/>
      <c r="NG143" s="13"/>
      <c r="NH143" s="13"/>
      <c r="NI143" s="13"/>
      <c r="NJ143" s="60">
        <v>7</v>
      </c>
      <c r="NK143" s="13">
        <v>632</v>
      </c>
      <c r="NL143" s="448"/>
      <c r="NM143" s="448"/>
      <c r="NN143" s="448"/>
    </row>
    <row r="144" spans="1:378">
      <c r="A144" s="8" t="s">
        <v>155</v>
      </c>
      <c r="B144" s="281">
        <f t="shared" si="170"/>
        <v>10</v>
      </c>
      <c r="C144" s="281">
        <f t="shared" si="171"/>
        <v>16</v>
      </c>
      <c r="D144" s="281">
        <f t="shared" si="172"/>
        <v>22</v>
      </c>
      <c r="E144" s="281">
        <f t="shared" si="173"/>
        <v>35</v>
      </c>
      <c r="F144" s="281">
        <f t="shared" si="174"/>
        <v>176</v>
      </c>
      <c r="G144" s="281">
        <f t="shared" si="175"/>
        <v>165</v>
      </c>
      <c r="H144" s="281">
        <f t="shared" si="176"/>
        <v>241</v>
      </c>
      <c r="I144" s="281">
        <f t="shared" si="177"/>
        <v>184</v>
      </c>
      <c r="J144" s="281">
        <f t="shared" si="178"/>
        <v>179</v>
      </c>
      <c r="K144" s="281">
        <f t="shared" si="179"/>
        <v>154</v>
      </c>
      <c r="L144" s="281">
        <f t="shared" si="180"/>
        <v>137</v>
      </c>
      <c r="M144" s="281">
        <f t="shared" si="181"/>
        <v>102</v>
      </c>
      <c r="N144" s="281">
        <f t="shared" si="182"/>
        <v>84</v>
      </c>
      <c r="O144" s="281">
        <f t="shared" si="183"/>
        <v>98</v>
      </c>
      <c r="P144" s="281">
        <f t="shared" si="184"/>
        <v>55</v>
      </c>
      <c r="Q144" s="281">
        <f t="shared" si="185"/>
        <v>44</v>
      </c>
      <c r="R144" s="281">
        <f t="shared" si="186"/>
        <v>20</v>
      </c>
      <c r="S144" s="281">
        <f t="shared" si="187"/>
        <v>22</v>
      </c>
      <c r="T144" s="281">
        <f t="shared" si="188"/>
        <v>2</v>
      </c>
      <c r="U144" s="281">
        <f t="shared" si="189"/>
        <v>14</v>
      </c>
      <c r="W144" s="16" t="s">
        <v>152</v>
      </c>
      <c r="X144" s="764">
        <f t="shared" si="150"/>
        <v>10</v>
      </c>
      <c r="Y144" s="764">
        <f t="shared" si="151"/>
        <v>10</v>
      </c>
      <c r="Z144" s="764">
        <f t="shared" si="152"/>
        <v>37</v>
      </c>
      <c r="AA144" s="764">
        <f t="shared" si="153"/>
        <v>60</v>
      </c>
      <c r="AB144" s="764">
        <f t="shared" si="154"/>
        <v>84</v>
      </c>
      <c r="AC144" s="764">
        <f t="shared" si="155"/>
        <v>88</v>
      </c>
      <c r="AD144" s="764">
        <f t="shared" si="156"/>
        <v>86</v>
      </c>
      <c r="AE144" s="764">
        <f t="shared" si="157"/>
        <v>99</v>
      </c>
      <c r="AF144" s="764">
        <f t="shared" si="158"/>
        <v>81</v>
      </c>
      <c r="AG144" s="764">
        <f t="shared" si="159"/>
        <v>73</v>
      </c>
      <c r="AH144" s="764">
        <f t="shared" si="160"/>
        <v>45</v>
      </c>
      <c r="AI144" s="764">
        <f t="shared" si="161"/>
        <v>50</v>
      </c>
      <c r="AJ144" s="764">
        <f t="shared" si="162"/>
        <v>38</v>
      </c>
      <c r="AK144" s="764">
        <f t="shared" si="163"/>
        <v>39</v>
      </c>
      <c r="AL144" s="764">
        <f t="shared" si="164"/>
        <v>19</v>
      </c>
      <c r="AM144" s="764">
        <f t="shared" si="165"/>
        <v>11</v>
      </c>
      <c r="AN144" s="764">
        <f t="shared" si="166"/>
        <v>5</v>
      </c>
      <c r="AO144" s="764">
        <f t="shared" si="167"/>
        <v>5</v>
      </c>
      <c r="AP144" s="764">
        <f t="shared" si="168"/>
        <v>0</v>
      </c>
      <c r="AQ144" s="764">
        <f t="shared" si="169"/>
        <v>6</v>
      </c>
      <c r="AR144" s="764">
        <f t="shared" si="190"/>
        <v>13</v>
      </c>
      <c r="AT144" s="16" t="s">
        <v>152</v>
      </c>
      <c r="AU144" s="13"/>
      <c r="AV144" s="13">
        <v>2</v>
      </c>
      <c r="AW144" s="13"/>
      <c r="AX144" s="13">
        <v>1</v>
      </c>
      <c r="AY144" s="13">
        <v>1</v>
      </c>
      <c r="AZ144" s="13">
        <v>2</v>
      </c>
      <c r="BA144" s="13"/>
      <c r="BB144" s="13">
        <v>1</v>
      </c>
      <c r="BC144" s="13"/>
      <c r="BD144" s="13">
        <v>3</v>
      </c>
      <c r="BE144" s="13">
        <v>2</v>
      </c>
      <c r="BF144" s="13">
        <v>3</v>
      </c>
      <c r="BG144" s="13">
        <v>2</v>
      </c>
      <c r="BH144" s="13">
        <v>4</v>
      </c>
      <c r="BI144" s="13">
        <v>1</v>
      </c>
      <c r="BJ144" s="13">
        <v>3</v>
      </c>
      <c r="BK144" s="13">
        <v>7</v>
      </c>
      <c r="BL144" s="13">
        <v>8</v>
      </c>
      <c r="BM144" s="13">
        <v>24</v>
      </c>
      <c r="BN144" s="13">
        <v>6</v>
      </c>
      <c r="BO144" s="13">
        <v>6</v>
      </c>
      <c r="BP144" s="13">
        <v>10</v>
      </c>
      <c r="BQ144" s="13">
        <v>10</v>
      </c>
      <c r="BR144" s="13">
        <v>10</v>
      </c>
      <c r="BS144" s="13">
        <v>7</v>
      </c>
      <c r="BT144" s="13">
        <v>11</v>
      </c>
      <c r="BU144" s="13">
        <v>8</v>
      </c>
      <c r="BV144" s="13">
        <v>5</v>
      </c>
      <c r="BW144" s="13">
        <v>11</v>
      </c>
      <c r="BX144" s="13">
        <v>10</v>
      </c>
      <c r="BY144" s="13">
        <v>13</v>
      </c>
      <c r="BZ144" s="13">
        <v>8</v>
      </c>
      <c r="CA144" s="13">
        <v>6</v>
      </c>
      <c r="CB144" s="13">
        <v>11</v>
      </c>
      <c r="CC144" s="13">
        <v>9</v>
      </c>
      <c r="CD144" s="13">
        <v>10</v>
      </c>
      <c r="CE144" s="13">
        <v>18</v>
      </c>
      <c r="CF144" s="13">
        <v>8</v>
      </c>
      <c r="CG144" s="13">
        <v>4</v>
      </c>
      <c r="CH144" s="13">
        <v>12</v>
      </c>
      <c r="CI144" s="13">
        <v>10</v>
      </c>
      <c r="CJ144" s="13">
        <v>5</v>
      </c>
      <c r="CK144" s="13">
        <v>8</v>
      </c>
      <c r="CL144" s="13">
        <v>9</v>
      </c>
      <c r="CM144" s="13">
        <v>4</v>
      </c>
      <c r="CN144" s="13">
        <v>9</v>
      </c>
      <c r="CO144" s="13">
        <v>2</v>
      </c>
      <c r="CP144" s="13">
        <v>10</v>
      </c>
      <c r="CQ144" s="13">
        <v>7</v>
      </c>
      <c r="CR144" s="13">
        <v>9</v>
      </c>
      <c r="CS144" s="13">
        <v>5</v>
      </c>
      <c r="CT144" s="13">
        <v>5</v>
      </c>
      <c r="CU144" s="13">
        <v>7</v>
      </c>
      <c r="CV144" s="13">
        <v>5</v>
      </c>
      <c r="CW144" s="13">
        <v>5</v>
      </c>
      <c r="CX144" s="13">
        <v>3</v>
      </c>
      <c r="CY144" s="13">
        <v>4</v>
      </c>
      <c r="CZ144" s="13">
        <v>4</v>
      </c>
      <c r="DA144" s="13">
        <v>8</v>
      </c>
      <c r="DB144" s="13">
        <v>4</v>
      </c>
      <c r="DC144" s="13">
        <v>5</v>
      </c>
      <c r="DD144" s="13"/>
      <c r="DE144" s="13">
        <v>6</v>
      </c>
      <c r="DF144" s="13">
        <v>4</v>
      </c>
      <c r="DG144" s="13">
        <v>4</v>
      </c>
      <c r="DH144" s="13">
        <v>4</v>
      </c>
      <c r="DI144" s="13">
        <v>4</v>
      </c>
      <c r="DJ144" s="13">
        <v>4</v>
      </c>
      <c r="DK144" s="13">
        <v>4</v>
      </c>
      <c r="DL144" s="13">
        <v>4</v>
      </c>
      <c r="DM144" s="13"/>
      <c r="DN144" s="13">
        <v>3</v>
      </c>
      <c r="DO144" s="13">
        <v>1</v>
      </c>
      <c r="DP144" s="13">
        <v>2</v>
      </c>
      <c r="DQ144" s="13">
        <v>2</v>
      </c>
      <c r="DR144" s="13">
        <v>1</v>
      </c>
      <c r="DS144" s="13"/>
      <c r="DT144" s="13">
        <v>1</v>
      </c>
      <c r="DU144" s="13"/>
      <c r="DV144" s="13">
        <v>1</v>
      </c>
      <c r="DW144" s="13">
        <v>1</v>
      </c>
      <c r="DX144" s="13">
        <v>1</v>
      </c>
      <c r="DY144" s="13">
        <v>1</v>
      </c>
      <c r="DZ144" s="13"/>
      <c r="EA144" s="13">
        <v>1</v>
      </c>
      <c r="EB144" s="13"/>
      <c r="EC144" s="13">
        <v>1</v>
      </c>
      <c r="ED144" s="13"/>
      <c r="EE144" s="13"/>
      <c r="EF144" s="13"/>
      <c r="EG144" s="13">
        <v>2</v>
      </c>
      <c r="EH144" s="13">
        <v>1</v>
      </c>
      <c r="EI144" s="13">
        <v>1</v>
      </c>
      <c r="EJ144" s="13"/>
      <c r="EK144" s="13">
        <v>1</v>
      </c>
      <c r="EL144" s="13"/>
      <c r="EM144" s="13"/>
      <c r="EN144" s="13"/>
      <c r="EO144" s="13">
        <v>1</v>
      </c>
      <c r="EP144" s="13"/>
      <c r="EQ144" s="13"/>
      <c r="ER144" s="13"/>
      <c r="ES144" s="13"/>
      <c r="ET144" s="13"/>
      <c r="EU144" s="13"/>
      <c r="EV144" s="13"/>
      <c r="EW144" s="13"/>
      <c r="EX144" s="13"/>
      <c r="EY144" s="13"/>
      <c r="EZ144" s="13"/>
      <c r="FA144" s="60">
        <v>441</v>
      </c>
      <c r="FB144" s="13">
        <v>441</v>
      </c>
      <c r="FC144" s="16" t="s">
        <v>152</v>
      </c>
      <c r="FD144" s="13">
        <v>2</v>
      </c>
      <c r="FE144" s="13">
        <v>1</v>
      </c>
      <c r="FF144" s="13">
        <v>1</v>
      </c>
      <c r="FG144" s="13"/>
      <c r="FH144" s="13">
        <v>1</v>
      </c>
      <c r="FI144" s="13">
        <v>1</v>
      </c>
      <c r="FJ144" s="13"/>
      <c r="FK144" s="13">
        <v>3</v>
      </c>
      <c r="FL144" s="13"/>
      <c r="FM144" s="13">
        <v>1</v>
      </c>
      <c r="FN144" s="13"/>
      <c r="FO144" s="13">
        <v>1</v>
      </c>
      <c r="FP144" s="13">
        <v>2</v>
      </c>
      <c r="FQ144" s="13">
        <v>3</v>
      </c>
      <c r="FR144" s="13">
        <v>1</v>
      </c>
      <c r="FS144" s="13"/>
      <c r="FT144" s="13">
        <v>1</v>
      </c>
      <c r="FU144" s="13">
        <v>7</v>
      </c>
      <c r="FV144" s="13">
        <v>20</v>
      </c>
      <c r="FW144" s="13">
        <v>2</v>
      </c>
      <c r="FX144" s="13">
        <v>6</v>
      </c>
      <c r="FY144" s="13">
        <v>6</v>
      </c>
      <c r="FZ144" s="13">
        <v>10</v>
      </c>
      <c r="GA144" s="13">
        <v>4</v>
      </c>
      <c r="GB144" s="13">
        <v>14</v>
      </c>
      <c r="GC144" s="13">
        <v>10</v>
      </c>
      <c r="GD144" s="13">
        <v>11</v>
      </c>
      <c r="GE144" s="13">
        <v>6</v>
      </c>
      <c r="GF144" s="13">
        <v>10</v>
      </c>
      <c r="GG144" s="13">
        <v>7</v>
      </c>
      <c r="GH144" s="13">
        <v>8</v>
      </c>
      <c r="GI144" s="13">
        <v>11</v>
      </c>
      <c r="GJ144" s="13">
        <v>9</v>
      </c>
      <c r="GK144" s="13">
        <v>9</v>
      </c>
      <c r="GL144" s="13">
        <v>8</v>
      </c>
      <c r="GM144" s="13">
        <v>5</v>
      </c>
      <c r="GN144" s="13">
        <v>10</v>
      </c>
      <c r="GO144" s="13">
        <v>7</v>
      </c>
      <c r="GP144" s="13">
        <v>12</v>
      </c>
      <c r="GQ144" s="13">
        <v>7</v>
      </c>
      <c r="GR144" s="13">
        <v>10</v>
      </c>
      <c r="GS144" s="13">
        <v>13</v>
      </c>
      <c r="GT144" s="13">
        <v>9</v>
      </c>
      <c r="GU144" s="13">
        <v>13</v>
      </c>
      <c r="GV144" s="13">
        <v>7</v>
      </c>
      <c r="GW144" s="13">
        <v>7</v>
      </c>
      <c r="GX144" s="13">
        <v>5</v>
      </c>
      <c r="GY144" s="13">
        <v>6</v>
      </c>
      <c r="GZ144" s="13">
        <v>3</v>
      </c>
      <c r="HA144" s="13">
        <v>8</v>
      </c>
      <c r="HB144" s="13">
        <v>12</v>
      </c>
      <c r="HC144" s="13">
        <v>6</v>
      </c>
      <c r="HD144" s="13">
        <v>4</v>
      </c>
      <c r="HE144" s="13">
        <v>3</v>
      </c>
      <c r="HF144" s="13">
        <v>1</v>
      </c>
      <c r="HG144" s="13">
        <v>5</v>
      </c>
      <c r="HH144" s="13">
        <v>2</v>
      </c>
      <c r="HI144" s="13">
        <v>5</v>
      </c>
      <c r="HJ144" s="13">
        <v>4</v>
      </c>
      <c r="HK144" s="13">
        <v>3</v>
      </c>
      <c r="HL144" s="13">
        <v>12</v>
      </c>
      <c r="HM144" s="13">
        <v>6</v>
      </c>
      <c r="HN144" s="13">
        <v>4</v>
      </c>
      <c r="HO144" s="13">
        <v>2</v>
      </c>
      <c r="HP144" s="13">
        <v>3</v>
      </c>
      <c r="HQ144" s="13">
        <v>2</v>
      </c>
      <c r="HR144" s="13">
        <v>3</v>
      </c>
      <c r="HS144" s="13">
        <v>1</v>
      </c>
      <c r="HT144" s="13">
        <v>1</v>
      </c>
      <c r="HU144" s="13">
        <v>4</v>
      </c>
      <c r="HV144" s="13">
        <v>3</v>
      </c>
      <c r="HW144" s="13">
        <v>1</v>
      </c>
      <c r="HX144" s="13">
        <v>2</v>
      </c>
      <c r="HY144" s="13">
        <v>2</v>
      </c>
      <c r="HZ144" s="13">
        <v>3</v>
      </c>
      <c r="IA144" s="13">
        <v>3</v>
      </c>
      <c r="IB144" s="13"/>
      <c r="IC144" s="13">
        <v>2</v>
      </c>
      <c r="ID144" s="13">
        <v>2</v>
      </c>
      <c r="IE144" s="13">
        <v>1</v>
      </c>
      <c r="IF144" s="13"/>
      <c r="IG144" s="13">
        <v>1</v>
      </c>
      <c r="IH144" s="13">
        <v>1</v>
      </c>
      <c r="II144" s="13"/>
      <c r="IJ144" s="13"/>
      <c r="IK144" s="13"/>
      <c r="IL144" s="13">
        <v>2</v>
      </c>
      <c r="IM144" s="13">
        <v>1</v>
      </c>
      <c r="IN144" s="13"/>
      <c r="IO144" s="13"/>
      <c r="IP144" s="13"/>
      <c r="IQ144" s="13"/>
      <c r="IR144" s="13"/>
      <c r="IS144" s="13"/>
      <c r="IT144" s="13"/>
      <c r="IU144" s="13"/>
      <c r="IV144" s="13"/>
      <c r="IW144" s="13"/>
      <c r="IX144" s="13"/>
      <c r="IY144" s="13"/>
      <c r="IZ144" s="13"/>
      <c r="JA144" s="13"/>
      <c r="JB144" s="13"/>
      <c r="JC144" s="13"/>
      <c r="JD144" s="13"/>
      <c r="JE144" s="13"/>
      <c r="JF144" s="60">
        <v>405</v>
      </c>
      <c r="JG144" s="13"/>
      <c r="JH144" s="13"/>
      <c r="JI144" s="13"/>
      <c r="JJ144" s="13"/>
      <c r="JK144" s="13"/>
      <c r="JL144" s="13"/>
      <c r="JM144" s="13"/>
      <c r="JN144" s="13"/>
      <c r="JO144" s="13"/>
      <c r="JP144" s="13"/>
      <c r="JQ144" s="13"/>
      <c r="JR144" s="13"/>
      <c r="JS144" s="13"/>
      <c r="JT144" s="13"/>
      <c r="JU144" s="13"/>
      <c r="JV144" s="13"/>
      <c r="JW144" s="13"/>
      <c r="JX144" s="13"/>
      <c r="JY144" s="13"/>
      <c r="JZ144" s="13">
        <v>2</v>
      </c>
      <c r="KA144" s="13"/>
      <c r="KB144" s="13"/>
      <c r="KC144" s="13"/>
      <c r="KD144" s="13"/>
      <c r="KE144" s="13"/>
      <c r="KF144" s="13"/>
      <c r="KG144" s="13">
        <v>1</v>
      </c>
      <c r="KH144" s="13"/>
      <c r="KI144" s="13"/>
      <c r="KJ144" s="13">
        <v>1</v>
      </c>
      <c r="KK144" s="13"/>
      <c r="KL144" s="13"/>
      <c r="KM144" s="13"/>
      <c r="KN144" s="13"/>
      <c r="KO144" s="13"/>
      <c r="KP144" s="13">
        <v>1</v>
      </c>
      <c r="KQ144" s="13"/>
      <c r="KR144" s="13"/>
      <c r="KS144" s="13">
        <v>1</v>
      </c>
      <c r="KT144" s="13">
        <v>1</v>
      </c>
      <c r="KU144" s="13"/>
      <c r="KV144" s="13"/>
      <c r="KW144" s="13"/>
      <c r="KX144" s="13">
        <v>1</v>
      </c>
      <c r="KY144" s="13"/>
      <c r="KZ144" s="13">
        <v>1</v>
      </c>
      <c r="LA144" s="13"/>
      <c r="LB144" s="13">
        <v>1</v>
      </c>
      <c r="LC144" s="13"/>
      <c r="LD144" s="13"/>
      <c r="LE144" s="13">
        <v>1</v>
      </c>
      <c r="LF144" s="13"/>
      <c r="LG144" s="13"/>
      <c r="LH144" s="13"/>
      <c r="LI144" s="13">
        <v>1</v>
      </c>
      <c r="LJ144" s="13"/>
      <c r="LK144" s="13"/>
      <c r="LL144" s="13"/>
      <c r="LM144" s="13"/>
      <c r="LN144" s="13"/>
      <c r="LO144" s="13"/>
      <c r="LP144" s="13"/>
      <c r="LQ144" s="13"/>
      <c r="LR144" s="13"/>
      <c r="LS144" s="13"/>
      <c r="LT144" s="13"/>
      <c r="LU144" s="13"/>
      <c r="LV144" s="13"/>
      <c r="LW144" s="13"/>
      <c r="LX144" s="13"/>
      <c r="LY144" s="13"/>
      <c r="LZ144" s="13"/>
      <c r="MA144" s="13"/>
      <c r="MB144" s="13"/>
      <c r="MC144" s="13"/>
      <c r="MD144" s="13"/>
      <c r="ME144" s="13"/>
      <c r="MF144" s="13"/>
      <c r="MG144" s="13"/>
      <c r="MH144" s="13"/>
      <c r="MI144" s="13"/>
      <c r="MJ144" s="13"/>
      <c r="MK144" s="13"/>
      <c r="ML144" s="13"/>
      <c r="MM144" s="13"/>
      <c r="MN144" s="13"/>
      <c r="MO144" s="13"/>
      <c r="MP144" s="13"/>
      <c r="MQ144" s="13"/>
      <c r="MR144" s="13"/>
      <c r="MS144" s="13"/>
      <c r="MT144" s="13"/>
      <c r="MU144" s="13"/>
      <c r="MV144" s="13"/>
      <c r="MW144" s="13"/>
      <c r="MX144" s="13"/>
      <c r="MY144" s="13"/>
      <c r="MZ144" s="13"/>
      <c r="NA144" s="13"/>
      <c r="NB144" s="13"/>
      <c r="NC144" s="13">
        <v>1</v>
      </c>
      <c r="ND144" s="13"/>
      <c r="NE144" s="13"/>
      <c r="NF144" s="13"/>
      <c r="NG144" s="13"/>
      <c r="NH144" s="13"/>
      <c r="NI144" s="13"/>
      <c r="NJ144" s="60">
        <v>13</v>
      </c>
      <c r="NK144" s="13">
        <v>418</v>
      </c>
      <c r="NL144" s="448"/>
      <c r="NM144" s="448"/>
      <c r="NN144" s="448"/>
    </row>
    <row r="145" spans="1:378">
      <c r="A145" s="8" t="s">
        <v>217</v>
      </c>
      <c r="B145" s="281">
        <f t="shared" si="170"/>
        <v>14</v>
      </c>
      <c r="C145" s="281">
        <f t="shared" si="171"/>
        <v>11</v>
      </c>
      <c r="D145" s="281">
        <f t="shared" si="172"/>
        <v>46</v>
      </c>
      <c r="E145" s="281">
        <f t="shared" si="173"/>
        <v>47</v>
      </c>
      <c r="F145" s="281">
        <f t="shared" si="174"/>
        <v>135</v>
      </c>
      <c r="G145" s="281">
        <f t="shared" si="175"/>
        <v>122</v>
      </c>
      <c r="H145" s="281">
        <f t="shared" si="176"/>
        <v>117</v>
      </c>
      <c r="I145" s="281">
        <f t="shared" si="177"/>
        <v>132</v>
      </c>
      <c r="J145" s="281">
        <f t="shared" si="178"/>
        <v>103</v>
      </c>
      <c r="K145" s="281">
        <f t="shared" si="179"/>
        <v>88</v>
      </c>
      <c r="L145" s="281">
        <f t="shared" si="180"/>
        <v>86</v>
      </c>
      <c r="M145" s="281">
        <f t="shared" si="181"/>
        <v>67</v>
      </c>
      <c r="N145" s="281">
        <f t="shared" si="182"/>
        <v>42</v>
      </c>
      <c r="O145" s="281">
        <f t="shared" si="183"/>
        <v>42</v>
      </c>
      <c r="P145" s="281">
        <f t="shared" si="184"/>
        <v>25</v>
      </c>
      <c r="Q145" s="281">
        <f t="shared" si="185"/>
        <v>14</v>
      </c>
      <c r="R145" s="281">
        <f t="shared" si="186"/>
        <v>10</v>
      </c>
      <c r="S145" s="281">
        <f t="shared" si="187"/>
        <v>12</v>
      </c>
      <c r="T145" s="281">
        <f t="shared" si="188"/>
        <v>1</v>
      </c>
      <c r="U145" s="281">
        <f t="shared" si="189"/>
        <v>2</v>
      </c>
      <c r="W145" s="16" t="s">
        <v>153</v>
      </c>
      <c r="X145" s="764">
        <f t="shared" si="150"/>
        <v>32</v>
      </c>
      <c r="Y145" s="764">
        <f t="shared" si="151"/>
        <v>27</v>
      </c>
      <c r="Z145" s="764">
        <f t="shared" si="152"/>
        <v>73</v>
      </c>
      <c r="AA145" s="764">
        <f t="shared" si="153"/>
        <v>93</v>
      </c>
      <c r="AB145" s="764">
        <f t="shared" si="154"/>
        <v>219</v>
      </c>
      <c r="AC145" s="764">
        <f t="shared" si="155"/>
        <v>252</v>
      </c>
      <c r="AD145" s="764">
        <f t="shared" si="156"/>
        <v>227</v>
      </c>
      <c r="AE145" s="764">
        <f t="shared" si="157"/>
        <v>279</v>
      </c>
      <c r="AF145" s="764">
        <f t="shared" si="158"/>
        <v>196</v>
      </c>
      <c r="AG145" s="764">
        <f t="shared" si="159"/>
        <v>233</v>
      </c>
      <c r="AH145" s="764">
        <f t="shared" si="160"/>
        <v>157</v>
      </c>
      <c r="AI145" s="764">
        <f t="shared" si="161"/>
        <v>173</v>
      </c>
      <c r="AJ145" s="764">
        <f t="shared" si="162"/>
        <v>125</v>
      </c>
      <c r="AK145" s="764">
        <f t="shared" si="163"/>
        <v>107</v>
      </c>
      <c r="AL145" s="764">
        <f t="shared" si="164"/>
        <v>68</v>
      </c>
      <c r="AM145" s="764">
        <f t="shared" si="165"/>
        <v>70</v>
      </c>
      <c r="AN145" s="764">
        <f t="shared" si="166"/>
        <v>52</v>
      </c>
      <c r="AO145" s="764">
        <f t="shared" si="167"/>
        <v>44</v>
      </c>
      <c r="AP145" s="764">
        <f t="shared" si="168"/>
        <v>6</v>
      </c>
      <c r="AQ145" s="764">
        <f t="shared" si="169"/>
        <v>21</v>
      </c>
      <c r="AR145" s="764">
        <f t="shared" si="190"/>
        <v>20</v>
      </c>
      <c r="AT145" s="16" t="s">
        <v>153</v>
      </c>
      <c r="AU145" s="13"/>
      <c r="AV145" s="13">
        <v>1</v>
      </c>
      <c r="AW145" s="13">
        <v>2</v>
      </c>
      <c r="AX145" s="13">
        <v>3</v>
      </c>
      <c r="AY145" s="13">
        <v>3</v>
      </c>
      <c r="AZ145" s="13"/>
      <c r="BA145" s="13">
        <v>3</v>
      </c>
      <c r="BB145" s="13">
        <v>11</v>
      </c>
      <c r="BC145" s="13">
        <v>3</v>
      </c>
      <c r="BD145" s="13">
        <v>1</v>
      </c>
      <c r="BE145" s="13">
        <v>4</v>
      </c>
      <c r="BF145" s="13">
        <v>5</v>
      </c>
      <c r="BG145" s="13">
        <v>2</v>
      </c>
      <c r="BH145" s="13">
        <v>3</v>
      </c>
      <c r="BI145" s="13">
        <v>6</v>
      </c>
      <c r="BJ145" s="13">
        <v>15</v>
      </c>
      <c r="BK145" s="13">
        <v>9</v>
      </c>
      <c r="BL145" s="13">
        <v>12</v>
      </c>
      <c r="BM145" s="13">
        <v>21</v>
      </c>
      <c r="BN145" s="13">
        <v>16</v>
      </c>
      <c r="BO145" s="13">
        <v>22</v>
      </c>
      <c r="BP145" s="13">
        <v>29</v>
      </c>
      <c r="BQ145" s="13">
        <v>20</v>
      </c>
      <c r="BR145" s="13">
        <v>20</v>
      </c>
      <c r="BS145" s="13">
        <v>32</v>
      </c>
      <c r="BT145" s="13">
        <v>19</v>
      </c>
      <c r="BU145" s="13">
        <v>32</v>
      </c>
      <c r="BV145" s="13">
        <v>20</v>
      </c>
      <c r="BW145" s="13">
        <v>27</v>
      </c>
      <c r="BX145" s="13">
        <v>31</v>
      </c>
      <c r="BY145" s="13">
        <v>33</v>
      </c>
      <c r="BZ145" s="13">
        <v>22</v>
      </c>
      <c r="CA145" s="13">
        <v>30</v>
      </c>
      <c r="CB145" s="13">
        <v>28</v>
      </c>
      <c r="CC145" s="13">
        <v>23</v>
      </c>
      <c r="CD145" s="13">
        <v>30</v>
      </c>
      <c r="CE145" s="13">
        <v>26</v>
      </c>
      <c r="CF145" s="13">
        <v>27</v>
      </c>
      <c r="CG145" s="13">
        <v>34</v>
      </c>
      <c r="CH145" s="13">
        <v>26</v>
      </c>
      <c r="CI145" s="13">
        <v>21</v>
      </c>
      <c r="CJ145" s="13">
        <v>24</v>
      </c>
      <c r="CK145" s="13">
        <v>24</v>
      </c>
      <c r="CL145" s="13">
        <v>18</v>
      </c>
      <c r="CM145" s="13">
        <v>29</v>
      </c>
      <c r="CN145" s="13">
        <v>32</v>
      </c>
      <c r="CO145" s="13">
        <v>25</v>
      </c>
      <c r="CP145" s="13">
        <v>19</v>
      </c>
      <c r="CQ145" s="13">
        <v>18</v>
      </c>
      <c r="CR145" s="13">
        <v>23</v>
      </c>
      <c r="CS145" s="13">
        <v>20</v>
      </c>
      <c r="CT145" s="13">
        <v>24</v>
      </c>
      <c r="CU145" s="13">
        <v>16</v>
      </c>
      <c r="CV145" s="13">
        <v>15</v>
      </c>
      <c r="CW145" s="13">
        <v>12</v>
      </c>
      <c r="CX145" s="13">
        <v>16</v>
      </c>
      <c r="CY145" s="13">
        <v>17</v>
      </c>
      <c r="CZ145" s="13">
        <v>19</v>
      </c>
      <c r="DA145" s="13">
        <v>15</v>
      </c>
      <c r="DB145" s="13">
        <v>19</v>
      </c>
      <c r="DC145" s="13">
        <v>17</v>
      </c>
      <c r="DD145" s="13">
        <v>13</v>
      </c>
      <c r="DE145" s="13">
        <v>4</v>
      </c>
      <c r="DF145" s="13">
        <v>14</v>
      </c>
      <c r="DG145" s="13">
        <v>11</v>
      </c>
      <c r="DH145" s="13">
        <v>8</v>
      </c>
      <c r="DI145" s="13">
        <v>18</v>
      </c>
      <c r="DJ145" s="13">
        <v>4</v>
      </c>
      <c r="DK145" s="13">
        <v>6</v>
      </c>
      <c r="DL145" s="13">
        <v>12</v>
      </c>
      <c r="DM145" s="13">
        <v>9</v>
      </c>
      <c r="DN145" s="13">
        <v>8</v>
      </c>
      <c r="DO145" s="13">
        <v>8</v>
      </c>
      <c r="DP145" s="13">
        <v>3</v>
      </c>
      <c r="DQ145" s="13">
        <v>5</v>
      </c>
      <c r="DR145" s="13">
        <v>5</v>
      </c>
      <c r="DS145" s="13">
        <v>10</v>
      </c>
      <c r="DT145" s="13">
        <v>8</v>
      </c>
      <c r="DU145" s="13">
        <v>4</v>
      </c>
      <c r="DV145" s="13">
        <v>10</v>
      </c>
      <c r="DW145" s="13">
        <v>3</v>
      </c>
      <c r="DX145" s="13">
        <v>3</v>
      </c>
      <c r="DY145" s="13">
        <v>9</v>
      </c>
      <c r="DZ145" s="13">
        <v>4</v>
      </c>
      <c r="EA145" s="13">
        <v>5</v>
      </c>
      <c r="EB145" s="13">
        <v>7</v>
      </c>
      <c r="EC145" s="13">
        <v>2</v>
      </c>
      <c r="ED145" s="13">
        <v>5</v>
      </c>
      <c r="EE145" s="13">
        <v>2</v>
      </c>
      <c r="EF145" s="13">
        <v>4</v>
      </c>
      <c r="EG145" s="13">
        <v>6</v>
      </c>
      <c r="EH145" s="13">
        <v>5</v>
      </c>
      <c r="EI145" s="13">
        <v>5</v>
      </c>
      <c r="EJ145" s="13">
        <v>1</v>
      </c>
      <c r="EK145" s="13">
        <v>1</v>
      </c>
      <c r="EL145" s="13">
        <v>1</v>
      </c>
      <c r="EM145" s="13">
        <v>1</v>
      </c>
      <c r="EN145" s="13"/>
      <c r="EO145" s="13">
        <v>1</v>
      </c>
      <c r="EP145" s="13"/>
      <c r="EQ145" s="13"/>
      <c r="ER145" s="13"/>
      <c r="ES145" s="13"/>
      <c r="ET145" s="13"/>
      <c r="EU145" s="13"/>
      <c r="EV145" s="13"/>
      <c r="EW145" s="13"/>
      <c r="EX145" s="13"/>
      <c r="EY145" s="13"/>
      <c r="EZ145" s="13"/>
      <c r="FA145" s="60">
        <v>1299</v>
      </c>
      <c r="FB145" s="13">
        <v>1299</v>
      </c>
      <c r="FC145" s="16" t="s">
        <v>153</v>
      </c>
      <c r="FD145" s="13"/>
      <c r="FE145" s="13">
        <v>3</v>
      </c>
      <c r="FF145" s="13">
        <v>4</v>
      </c>
      <c r="FG145" s="13">
        <v>2</v>
      </c>
      <c r="FH145" s="13">
        <v>3</v>
      </c>
      <c r="FI145" s="13">
        <v>7</v>
      </c>
      <c r="FJ145" s="13">
        <v>6</v>
      </c>
      <c r="FK145" s="13">
        <v>2</v>
      </c>
      <c r="FL145" s="13">
        <v>1</v>
      </c>
      <c r="FM145" s="13">
        <v>4</v>
      </c>
      <c r="FN145" s="13">
        <v>2</v>
      </c>
      <c r="FO145" s="13">
        <v>10</v>
      </c>
      <c r="FP145" s="13">
        <v>8</v>
      </c>
      <c r="FQ145" s="13">
        <v>3</v>
      </c>
      <c r="FR145" s="13">
        <v>7</v>
      </c>
      <c r="FS145" s="13">
        <v>8</v>
      </c>
      <c r="FT145" s="13">
        <v>10</v>
      </c>
      <c r="FU145" s="13">
        <v>11</v>
      </c>
      <c r="FV145" s="13">
        <v>8</v>
      </c>
      <c r="FW145" s="13">
        <v>6</v>
      </c>
      <c r="FX145" s="13">
        <v>14</v>
      </c>
      <c r="FY145" s="13">
        <v>16</v>
      </c>
      <c r="FZ145" s="13">
        <v>21</v>
      </c>
      <c r="GA145" s="13">
        <v>19</v>
      </c>
      <c r="GB145" s="13">
        <v>27</v>
      </c>
      <c r="GC145" s="13">
        <v>24</v>
      </c>
      <c r="GD145" s="13">
        <v>28</v>
      </c>
      <c r="GE145" s="13">
        <v>15</v>
      </c>
      <c r="GF145" s="13">
        <v>30</v>
      </c>
      <c r="GG145" s="13">
        <v>25</v>
      </c>
      <c r="GH145" s="13">
        <v>14</v>
      </c>
      <c r="GI145" s="13">
        <v>24</v>
      </c>
      <c r="GJ145" s="13">
        <v>26</v>
      </c>
      <c r="GK145" s="13">
        <v>23</v>
      </c>
      <c r="GL145" s="13">
        <v>19</v>
      </c>
      <c r="GM145" s="13">
        <v>21</v>
      </c>
      <c r="GN145" s="13">
        <v>19</v>
      </c>
      <c r="GO145" s="13">
        <v>27</v>
      </c>
      <c r="GP145" s="13">
        <v>23</v>
      </c>
      <c r="GQ145" s="13">
        <v>31</v>
      </c>
      <c r="GR145" s="13">
        <v>24</v>
      </c>
      <c r="GS145" s="13">
        <v>21</v>
      </c>
      <c r="GT145" s="13">
        <v>25</v>
      </c>
      <c r="GU145" s="13">
        <v>11</v>
      </c>
      <c r="GV145" s="13">
        <v>19</v>
      </c>
      <c r="GW145" s="13">
        <v>20</v>
      </c>
      <c r="GX145" s="13">
        <v>18</v>
      </c>
      <c r="GY145" s="13">
        <v>17</v>
      </c>
      <c r="GZ145" s="13">
        <v>20</v>
      </c>
      <c r="HA145" s="13">
        <v>21</v>
      </c>
      <c r="HB145" s="13">
        <v>23</v>
      </c>
      <c r="HC145" s="13">
        <v>17</v>
      </c>
      <c r="HD145" s="13">
        <v>14</v>
      </c>
      <c r="HE145" s="13">
        <v>9</v>
      </c>
      <c r="HF145" s="13">
        <v>7</v>
      </c>
      <c r="HG145" s="13">
        <v>16</v>
      </c>
      <c r="HH145" s="13">
        <v>18</v>
      </c>
      <c r="HI145" s="13">
        <v>14</v>
      </c>
      <c r="HJ145" s="13">
        <v>15</v>
      </c>
      <c r="HK145" s="13">
        <v>24</v>
      </c>
      <c r="HL145" s="13">
        <v>19</v>
      </c>
      <c r="HM145" s="13">
        <v>8</v>
      </c>
      <c r="HN145" s="13">
        <v>14</v>
      </c>
      <c r="HO145" s="13">
        <v>20</v>
      </c>
      <c r="HP145" s="13">
        <v>11</v>
      </c>
      <c r="HQ145" s="13">
        <v>14</v>
      </c>
      <c r="HR145" s="13">
        <v>12</v>
      </c>
      <c r="HS145" s="13">
        <v>10</v>
      </c>
      <c r="HT145" s="13">
        <v>7</v>
      </c>
      <c r="HU145" s="13">
        <v>10</v>
      </c>
      <c r="HV145" s="13">
        <v>7</v>
      </c>
      <c r="HW145" s="13">
        <v>8</v>
      </c>
      <c r="HX145" s="13">
        <v>11</v>
      </c>
      <c r="HY145" s="13">
        <v>5</v>
      </c>
      <c r="HZ145" s="13">
        <v>7</v>
      </c>
      <c r="IA145" s="13">
        <v>7</v>
      </c>
      <c r="IB145" s="13">
        <v>8</v>
      </c>
      <c r="IC145" s="13">
        <v>4</v>
      </c>
      <c r="ID145" s="13">
        <v>7</v>
      </c>
      <c r="IE145" s="13">
        <v>4</v>
      </c>
      <c r="IF145" s="13">
        <v>8</v>
      </c>
      <c r="IG145" s="13">
        <v>7</v>
      </c>
      <c r="IH145" s="13">
        <v>9</v>
      </c>
      <c r="II145" s="13">
        <v>9</v>
      </c>
      <c r="IJ145" s="13">
        <v>4</v>
      </c>
      <c r="IK145" s="13">
        <v>4</v>
      </c>
      <c r="IL145" s="13">
        <v>3</v>
      </c>
      <c r="IM145" s="13">
        <v>4</v>
      </c>
      <c r="IN145" s="13">
        <v>3</v>
      </c>
      <c r="IO145" s="13">
        <v>1</v>
      </c>
      <c r="IP145" s="13">
        <v>1</v>
      </c>
      <c r="IQ145" s="13">
        <v>1</v>
      </c>
      <c r="IR145" s="13"/>
      <c r="IS145" s="13">
        <v>3</v>
      </c>
      <c r="IT145" s="13"/>
      <c r="IU145" s="13">
        <v>1</v>
      </c>
      <c r="IV145" s="13"/>
      <c r="IW145" s="13"/>
      <c r="IX145" s="13"/>
      <c r="IY145" s="13"/>
      <c r="IZ145" s="13"/>
      <c r="JA145" s="13"/>
      <c r="JB145" s="13"/>
      <c r="JC145" s="13"/>
      <c r="JD145" s="13"/>
      <c r="JE145" s="13"/>
      <c r="JF145" s="60">
        <v>1155</v>
      </c>
      <c r="JG145" s="13"/>
      <c r="JH145" s="13"/>
      <c r="JI145" s="13"/>
      <c r="JJ145" s="13"/>
      <c r="JK145" s="13"/>
      <c r="JL145" s="13">
        <v>1</v>
      </c>
      <c r="JM145" s="13"/>
      <c r="JN145" s="13"/>
      <c r="JO145" s="13"/>
      <c r="JP145" s="13"/>
      <c r="JQ145" s="13"/>
      <c r="JR145" s="13"/>
      <c r="JS145" s="13"/>
      <c r="JT145" s="13"/>
      <c r="JU145" s="13"/>
      <c r="JV145" s="13"/>
      <c r="JW145" s="13"/>
      <c r="JX145" s="13"/>
      <c r="JY145" s="13"/>
      <c r="JZ145" s="13"/>
      <c r="KA145" s="13"/>
      <c r="KB145" s="13"/>
      <c r="KC145" s="13"/>
      <c r="KD145" s="13"/>
      <c r="KE145" s="13"/>
      <c r="KF145" s="13"/>
      <c r="KG145" s="13">
        <v>1</v>
      </c>
      <c r="KH145" s="13"/>
      <c r="KI145" s="13">
        <v>1</v>
      </c>
      <c r="KJ145" s="13">
        <v>1</v>
      </c>
      <c r="KK145" s="13"/>
      <c r="KL145" s="13"/>
      <c r="KM145" s="13"/>
      <c r="KN145" s="13"/>
      <c r="KO145" s="13"/>
      <c r="KP145" s="13"/>
      <c r="KQ145" s="13">
        <v>1</v>
      </c>
      <c r="KR145" s="13"/>
      <c r="KS145" s="13"/>
      <c r="KT145" s="13"/>
      <c r="KU145" s="13">
        <v>1</v>
      </c>
      <c r="KV145" s="13"/>
      <c r="KW145" s="13"/>
      <c r="KX145" s="13"/>
      <c r="KY145" s="13"/>
      <c r="KZ145" s="13"/>
      <c r="LA145" s="13"/>
      <c r="LB145" s="13"/>
      <c r="LC145" s="13"/>
      <c r="LD145" s="13"/>
      <c r="LE145" s="13"/>
      <c r="LF145" s="13"/>
      <c r="LG145" s="13">
        <v>1</v>
      </c>
      <c r="LH145" s="13"/>
      <c r="LI145" s="13"/>
      <c r="LJ145" s="13"/>
      <c r="LK145" s="13"/>
      <c r="LL145" s="13"/>
      <c r="LM145" s="13"/>
      <c r="LN145" s="13"/>
      <c r="LO145" s="13"/>
      <c r="LP145" s="13">
        <v>1</v>
      </c>
      <c r="LQ145" s="13"/>
      <c r="LR145" s="13"/>
      <c r="LS145" s="13"/>
      <c r="LT145" s="13"/>
      <c r="LU145" s="13">
        <v>1</v>
      </c>
      <c r="LV145" s="13"/>
      <c r="LW145" s="13">
        <v>1</v>
      </c>
      <c r="LX145" s="13"/>
      <c r="LY145" s="13"/>
      <c r="LZ145" s="13"/>
      <c r="MA145" s="13"/>
      <c r="MB145" s="13"/>
      <c r="MC145" s="13"/>
      <c r="MD145" s="13">
        <v>1</v>
      </c>
      <c r="ME145" s="13"/>
      <c r="MF145" s="13"/>
      <c r="MG145" s="13"/>
      <c r="MH145" s="13"/>
      <c r="MI145" s="13"/>
      <c r="MJ145" s="13"/>
      <c r="MK145" s="13"/>
      <c r="ML145" s="13"/>
      <c r="MM145" s="13"/>
      <c r="MN145" s="13"/>
      <c r="MO145" s="13"/>
      <c r="MP145" s="13">
        <v>1</v>
      </c>
      <c r="MQ145" s="13"/>
      <c r="MR145" s="13"/>
      <c r="MS145" s="13">
        <v>2</v>
      </c>
      <c r="MT145" s="13">
        <v>1</v>
      </c>
      <c r="MU145" s="13">
        <v>1</v>
      </c>
      <c r="MV145" s="13"/>
      <c r="MW145" s="13"/>
      <c r="MX145" s="13">
        <v>3</v>
      </c>
      <c r="MY145" s="13">
        <v>1</v>
      </c>
      <c r="MZ145" s="13"/>
      <c r="NA145" s="13"/>
      <c r="NB145" s="13"/>
      <c r="NC145" s="13"/>
      <c r="ND145" s="13"/>
      <c r="NE145" s="13"/>
      <c r="NF145" s="13"/>
      <c r="NG145" s="13"/>
      <c r="NH145" s="13"/>
      <c r="NI145" s="13"/>
      <c r="NJ145" s="60">
        <v>20</v>
      </c>
      <c r="NK145" s="13">
        <v>1175</v>
      </c>
      <c r="NL145" s="448"/>
      <c r="NM145" s="448"/>
      <c r="NN145" s="448"/>
    </row>
    <row r="146" spans="1:378">
      <c r="A146" s="8" t="s">
        <v>157</v>
      </c>
      <c r="B146" s="281">
        <f t="shared" si="170"/>
        <v>8</v>
      </c>
      <c r="C146" s="281">
        <f t="shared" si="171"/>
        <v>6</v>
      </c>
      <c r="D146" s="281">
        <f t="shared" si="172"/>
        <v>99</v>
      </c>
      <c r="E146" s="281">
        <f t="shared" si="173"/>
        <v>90</v>
      </c>
      <c r="F146" s="281">
        <f t="shared" si="174"/>
        <v>156</v>
      </c>
      <c r="G146" s="281">
        <f t="shared" si="175"/>
        <v>180</v>
      </c>
      <c r="H146" s="281">
        <f t="shared" si="176"/>
        <v>148</v>
      </c>
      <c r="I146" s="281">
        <f t="shared" si="177"/>
        <v>137</v>
      </c>
      <c r="J146" s="281">
        <f t="shared" si="178"/>
        <v>138</v>
      </c>
      <c r="K146" s="281">
        <f t="shared" si="179"/>
        <v>136</v>
      </c>
      <c r="L146" s="281">
        <f t="shared" si="180"/>
        <v>86</v>
      </c>
      <c r="M146" s="281">
        <f t="shared" si="181"/>
        <v>88</v>
      </c>
      <c r="N146" s="281">
        <f t="shared" si="182"/>
        <v>49</v>
      </c>
      <c r="O146" s="281">
        <f t="shared" si="183"/>
        <v>48</v>
      </c>
      <c r="P146" s="281">
        <f t="shared" si="184"/>
        <v>33</v>
      </c>
      <c r="Q146" s="281">
        <f t="shared" si="185"/>
        <v>33</v>
      </c>
      <c r="R146" s="281">
        <f t="shared" si="186"/>
        <v>4</v>
      </c>
      <c r="S146" s="281">
        <f t="shared" si="187"/>
        <v>20</v>
      </c>
      <c r="T146" s="281">
        <f t="shared" si="188"/>
        <v>3</v>
      </c>
      <c r="U146" s="281">
        <f t="shared" si="189"/>
        <v>2</v>
      </c>
      <c r="W146" s="16" t="s">
        <v>216</v>
      </c>
      <c r="X146" s="764">
        <f t="shared" si="150"/>
        <v>8</v>
      </c>
      <c r="Y146" s="764">
        <f t="shared" si="151"/>
        <v>13</v>
      </c>
      <c r="Z146" s="764">
        <f t="shared" si="152"/>
        <v>29</v>
      </c>
      <c r="AA146" s="764">
        <f t="shared" si="153"/>
        <v>36</v>
      </c>
      <c r="AB146" s="764">
        <f t="shared" si="154"/>
        <v>41</v>
      </c>
      <c r="AC146" s="764">
        <f t="shared" si="155"/>
        <v>46</v>
      </c>
      <c r="AD146" s="764">
        <f t="shared" si="156"/>
        <v>58</v>
      </c>
      <c r="AE146" s="764">
        <f t="shared" si="157"/>
        <v>61</v>
      </c>
      <c r="AF146" s="764">
        <f t="shared" si="158"/>
        <v>54</v>
      </c>
      <c r="AG146" s="764">
        <f t="shared" si="159"/>
        <v>57</v>
      </c>
      <c r="AH146" s="764">
        <f t="shared" si="160"/>
        <v>30</v>
      </c>
      <c r="AI146" s="764">
        <f t="shared" si="161"/>
        <v>38</v>
      </c>
      <c r="AJ146" s="764">
        <f t="shared" si="162"/>
        <v>24</v>
      </c>
      <c r="AK146" s="764">
        <f t="shared" si="163"/>
        <v>27</v>
      </c>
      <c r="AL146" s="764">
        <f t="shared" si="164"/>
        <v>13</v>
      </c>
      <c r="AM146" s="764">
        <f t="shared" si="165"/>
        <v>16</v>
      </c>
      <c r="AN146" s="764">
        <f t="shared" si="166"/>
        <v>4</v>
      </c>
      <c r="AO146" s="764">
        <f t="shared" si="167"/>
        <v>5</v>
      </c>
      <c r="AP146" s="764">
        <f t="shared" si="168"/>
        <v>0</v>
      </c>
      <c r="AQ146" s="764">
        <f t="shared" si="169"/>
        <v>2</v>
      </c>
      <c r="AR146" s="764">
        <f t="shared" si="190"/>
        <v>12</v>
      </c>
      <c r="AT146" s="16" t="s">
        <v>216</v>
      </c>
      <c r="AU146" s="13"/>
      <c r="AV146" s="13">
        <v>1</v>
      </c>
      <c r="AW146" s="13">
        <v>3</v>
      </c>
      <c r="AX146" s="13">
        <v>1</v>
      </c>
      <c r="AY146" s="13"/>
      <c r="AZ146" s="13">
        <v>1</v>
      </c>
      <c r="BA146" s="13">
        <v>1</v>
      </c>
      <c r="BB146" s="13">
        <v>2</v>
      </c>
      <c r="BC146" s="13">
        <v>3</v>
      </c>
      <c r="BD146" s="13">
        <v>1</v>
      </c>
      <c r="BE146" s="13">
        <v>2</v>
      </c>
      <c r="BF146" s="13"/>
      <c r="BG146" s="13"/>
      <c r="BH146" s="13">
        <v>2</v>
      </c>
      <c r="BI146" s="13">
        <v>3</v>
      </c>
      <c r="BJ146" s="13">
        <v>2</v>
      </c>
      <c r="BK146" s="13">
        <v>11</v>
      </c>
      <c r="BL146" s="13">
        <v>4</v>
      </c>
      <c r="BM146" s="13">
        <v>8</v>
      </c>
      <c r="BN146" s="13">
        <v>4</v>
      </c>
      <c r="BO146" s="13">
        <v>1</v>
      </c>
      <c r="BP146" s="13">
        <v>5</v>
      </c>
      <c r="BQ146" s="13">
        <v>8</v>
      </c>
      <c r="BR146" s="13">
        <v>5</v>
      </c>
      <c r="BS146" s="13">
        <v>2</v>
      </c>
      <c r="BT146" s="13">
        <v>5</v>
      </c>
      <c r="BU146" s="13">
        <v>3</v>
      </c>
      <c r="BV146" s="13">
        <v>5</v>
      </c>
      <c r="BW146" s="13">
        <v>6</v>
      </c>
      <c r="BX146" s="13">
        <v>6</v>
      </c>
      <c r="BY146" s="13">
        <v>5</v>
      </c>
      <c r="BZ146" s="13">
        <v>7</v>
      </c>
      <c r="CA146" s="13">
        <v>7</v>
      </c>
      <c r="CB146" s="13"/>
      <c r="CC146" s="13">
        <v>5</v>
      </c>
      <c r="CD146" s="13">
        <v>8</v>
      </c>
      <c r="CE146" s="13">
        <v>8</v>
      </c>
      <c r="CF146" s="13">
        <v>10</v>
      </c>
      <c r="CG146" s="13">
        <v>7</v>
      </c>
      <c r="CH146" s="13">
        <v>4</v>
      </c>
      <c r="CI146" s="13">
        <v>4</v>
      </c>
      <c r="CJ146" s="13">
        <v>10</v>
      </c>
      <c r="CK146" s="13">
        <v>3</v>
      </c>
      <c r="CL146" s="13">
        <v>1</v>
      </c>
      <c r="CM146" s="13">
        <v>5</v>
      </c>
      <c r="CN146" s="13">
        <v>6</v>
      </c>
      <c r="CO146" s="13">
        <v>6</v>
      </c>
      <c r="CP146" s="13">
        <v>9</v>
      </c>
      <c r="CQ146" s="13">
        <v>7</v>
      </c>
      <c r="CR146" s="13">
        <v>6</v>
      </c>
      <c r="CS146" s="13">
        <v>5</v>
      </c>
      <c r="CT146" s="13">
        <v>4</v>
      </c>
      <c r="CU146" s="13">
        <v>6</v>
      </c>
      <c r="CV146" s="13">
        <v>3</v>
      </c>
      <c r="CW146" s="13">
        <v>6</v>
      </c>
      <c r="CX146" s="13">
        <v>1</v>
      </c>
      <c r="CY146" s="13">
        <v>4</v>
      </c>
      <c r="CZ146" s="13">
        <v>6</v>
      </c>
      <c r="DA146" s="13">
        <v>3</v>
      </c>
      <c r="DB146" s="13"/>
      <c r="DC146" s="13">
        <v>5</v>
      </c>
      <c r="DD146" s="13">
        <v>5</v>
      </c>
      <c r="DE146" s="13">
        <v>1</v>
      </c>
      <c r="DF146" s="13">
        <v>3</v>
      </c>
      <c r="DG146" s="13">
        <v>5</v>
      </c>
      <c r="DH146" s="13">
        <v>1</v>
      </c>
      <c r="DI146" s="13">
        <v>2</v>
      </c>
      <c r="DJ146" s="13">
        <v>1</v>
      </c>
      <c r="DK146" s="13">
        <v>4</v>
      </c>
      <c r="DL146" s="13"/>
      <c r="DM146" s="13">
        <v>3</v>
      </c>
      <c r="DN146" s="13">
        <v>1</v>
      </c>
      <c r="DO146" s="13">
        <v>3</v>
      </c>
      <c r="DP146" s="13">
        <v>2</v>
      </c>
      <c r="DQ146" s="13">
        <v>1</v>
      </c>
      <c r="DR146" s="13">
        <v>2</v>
      </c>
      <c r="DS146" s="13">
        <v>1</v>
      </c>
      <c r="DT146" s="13">
        <v>2</v>
      </c>
      <c r="DU146" s="13"/>
      <c r="DV146" s="13">
        <v>1</v>
      </c>
      <c r="DW146" s="13">
        <v>1</v>
      </c>
      <c r="DX146" s="13"/>
      <c r="DY146" s="13">
        <v>1</v>
      </c>
      <c r="DZ146" s="13"/>
      <c r="EA146" s="13">
        <v>1</v>
      </c>
      <c r="EB146" s="13">
        <v>1</v>
      </c>
      <c r="EC146" s="13">
        <v>1</v>
      </c>
      <c r="ED146" s="13"/>
      <c r="EE146" s="13"/>
      <c r="EF146" s="13"/>
      <c r="EG146" s="13">
        <v>1</v>
      </c>
      <c r="EH146" s="13"/>
      <c r="EI146" s="13"/>
      <c r="EJ146" s="13"/>
      <c r="EK146" s="13"/>
      <c r="EL146" s="13"/>
      <c r="EM146" s="13"/>
      <c r="EN146" s="13"/>
      <c r="EO146" s="13"/>
      <c r="EP146" s="13"/>
      <c r="EQ146" s="13">
        <v>1</v>
      </c>
      <c r="ER146" s="13"/>
      <c r="ES146" s="13"/>
      <c r="ET146" s="13"/>
      <c r="EU146" s="13"/>
      <c r="EV146" s="13"/>
      <c r="EW146" s="13"/>
      <c r="EX146" s="13"/>
      <c r="EY146" s="13"/>
      <c r="EZ146" s="13"/>
      <c r="FA146" s="60">
        <v>301</v>
      </c>
      <c r="FB146" s="13">
        <v>301</v>
      </c>
      <c r="FC146" s="16" t="s">
        <v>216</v>
      </c>
      <c r="FD146" s="13">
        <v>1</v>
      </c>
      <c r="FE146" s="13">
        <v>2</v>
      </c>
      <c r="FF146" s="13"/>
      <c r="FG146" s="13">
        <v>1</v>
      </c>
      <c r="FH146" s="13"/>
      <c r="FI146" s="13"/>
      <c r="FJ146" s="13"/>
      <c r="FK146" s="13">
        <v>2</v>
      </c>
      <c r="FL146" s="13"/>
      <c r="FM146" s="13">
        <v>2</v>
      </c>
      <c r="FN146" s="13">
        <v>2</v>
      </c>
      <c r="FO146" s="13">
        <v>3</v>
      </c>
      <c r="FP146" s="13">
        <v>1</v>
      </c>
      <c r="FQ146" s="13">
        <v>2</v>
      </c>
      <c r="FR146" s="13">
        <v>4</v>
      </c>
      <c r="FS146" s="13">
        <v>7</v>
      </c>
      <c r="FT146" s="13">
        <v>4</v>
      </c>
      <c r="FU146" s="13">
        <v>1</v>
      </c>
      <c r="FV146" s="13">
        <v>1</v>
      </c>
      <c r="FW146" s="13">
        <v>4</v>
      </c>
      <c r="FX146" s="13">
        <v>3</v>
      </c>
      <c r="FY146" s="13">
        <v>3</v>
      </c>
      <c r="FZ146" s="13">
        <v>4</v>
      </c>
      <c r="GA146" s="13">
        <v>2</v>
      </c>
      <c r="GB146" s="13">
        <v>6</v>
      </c>
      <c r="GC146" s="13">
        <v>3</v>
      </c>
      <c r="GD146" s="13">
        <v>6</v>
      </c>
      <c r="GE146" s="13">
        <v>3</v>
      </c>
      <c r="GF146" s="13">
        <v>5</v>
      </c>
      <c r="GG146" s="13">
        <v>6</v>
      </c>
      <c r="GH146" s="13">
        <v>6</v>
      </c>
      <c r="GI146" s="13">
        <v>3</v>
      </c>
      <c r="GJ146" s="13">
        <v>5</v>
      </c>
      <c r="GK146" s="13">
        <v>8</v>
      </c>
      <c r="GL146" s="13">
        <v>3</v>
      </c>
      <c r="GM146" s="13">
        <v>7</v>
      </c>
      <c r="GN146" s="13">
        <v>5</v>
      </c>
      <c r="GO146" s="13">
        <v>6</v>
      </c>
      <c r="GP146" s="13">
        <v>7</v>
      </c>
      <c r="GQ146" s="13">
        <v>8</v>
      </c>
      <c r="GR146" s="13">
        <v>9</v>
      </c>
      <c r="GS146" s="13">
        <v>6</v>
      </c>
      <c r="GT146" s="13">
        <v>3</v>
      </c>
      <c r="GU146" s="13">
        <v>5</v>
      </c>
      <c r="GV146" s="13">
        <v>5</v>
      </c>
      <c r="GW146" s="13">
        <v>5</v>
      </c>
      <c r="GX146" s="13">
        <v>5</v>
      </c>
      <c r="GY146" s="13">
        <v>6</v>
      </c>
      <c r="GZ146" s="13">
        <v>6</v>
      </c>
      <c r="HA146" s="13">
        <v>4</v>
      </c>
      <c r="HB146" s="13">
        <v>4</v>
      </c>
      <c r="HC146" s="13">
        <v>2</v>
      </c>
      <c r="HD146" s="13">
        <v>4</v>
      </c>
      <c r="HE146" s="13">
        <v>7</v>
      </c>
      <c r="HF146" s="13">
        <v>1</v>
      </c>
      <c r="HG146" s="13">
        <v>3</v>
      </c>
      <c r="HH146" s="13">
        <v>2</v>
      </c>
      <c r="HI146" s="13">
        <v>2</v>
      </c>
      <c r="HJ146" s="13">
        <v>2</v>
      </c>
      <c r="HK146" s="13">
        <v>3</v>
      </c>
      <c r="HL146" s="13"/>
      <c r="HM146" s="13">
        <v>5</v>
      </c>
      <c r="HN146" s="13">
        <v>3</v>
      </c>
      <c r="HO146" s="13">
        <v>5</v>
      </c>
      <c r="HP146" s="13">
        <v>1</v>
      </c>
      <c r="HQ146" s="13">
        <v>1</v>
      </c>
      <c r="HR146" s="13">
        <v>2</v>
      </c>
      <c r="HS146" s="13">
        <v>1</v>
      </c>
      <c r="HT146" s="13">
        <v>4</v>
      </c>
      <c r="HU146" s="13">
        <v>2</v>
      </c>
      <c r="HV146" s="13">
        <v>1</v>
      </c>
      <c r="HW146" s="13">
        <v>2</v>
      </c>
      <c r="HX146" s="13">
        <v>1</v>
      </c>
      <c r="HY146" s="13"/>
      <c r="HZ146" s="13">
        <v>2</v>
      </c>
      <c r="IA146" s="13">
        <v>3</v>
      </c>
      <c r="IB146" s="13">
        <v>1</v>
      </c>
      <c r="IC146" s="13">
        <v>1</v>
      </c>
      <c r="ID146" s="13">
        <v>1</v>
      </c>
      <c r="IE146" s="13">
        <v>1</v>
      </c>
      <c r="IF146" s="13">
        <v>2</v>
      </c>
      <c r="IG146" s="13">
        <v>1</v>
      </c>
      <c r="IH146" s="13"/>
      <c r="II146" s="13"/>
      <c r="IJ146" s="13"/>
      <c r="IK146" s="13">
        <v>1</v>
      </c>
      <c r="IL146" s="13"/>
      <c r="IM146" s="13"/>
      <c r="IN146" s="13"/>
      <c r="IO146" s="13"/>
      <c r="IP146" s="13"/>
      <c r="IQ146" s="13"/>
      <c r="IR146" s="13"/>
      <c r="IS146" s="13"/>
      <c r="IT146" s="13"/>
      <c r="IU146" s="13"/>
      <c r="IV146" s="13"/>
      <c r="IW146" s="13"/>
      <c r="IX146" s="13"/>
      <c r="IY146" s="13"/>
      <c r="IZ146" s="13"/>
      <c r="JA146" s="13"/>
      <c r="JB146" s="13"/>
      <c r="JC146" s="13"/>
      <c r="JD146" s="13"/>
      <c r="JE146" s="13"/>
      <c r="JF146" s="60">
        <v>261</v>
      </c>
      <c r="JG146" s="13"/>
      <c r="JH146" s="13"/>
      <c r="JI146" s="13"/>
      <c r="JJ146" s="13"/>
      <c r="JK146" s="13"/>
      <c r="JL146" s="13"/>
      <c r="JM146" s="13"/>
      <c r="JN146" s="13"/>
      <c r="JO146" s="13"/>
      <c r="JP146" s="13"/>
      <c r="JQ146" s="13"/>
      <c r="JR146" s="13"/>
      <c r="JS146" s="13"/>
      <c r="JT146" s="13"/>
      <c r="JU146" s="13"/>
      <c r="JV146" s="13"/>
      <c r="JW146" s="13"/>
      <c r="JX146" s="13"/>
      <c r="JY146" s="13"/>
      <c r="JZ146" s="13"/>
      <c r="KA146" s="13">
        <v>1</v>
      </c>
      <c r="KB146" s="13">
        <v>1</v>
      </c>
      <c r="KC146" s="13"/>
      <c r="KD146" s="13"/>
      <c r="KE146" s="13"/>
      <c r="KF146" s="13"/>
      <c r="KG146" s="13"/>
      <c r="KH146" s="13"/>
      <c r="KI146" s="13"/>
      <c r="KJ146" s="13"/>
      <c r="KK146" s="13"/>
      <c r="KL146" s="13">
        <v>1</v>
      </c>
      <c r="KM146" s="13"/>
      <c r="KN146" s="13"/>
      <c r="KO146" s="13">
        <v>1</v>
      </c>
      <c r="KP146" s="13"/>
      <c r="KQ146" s="13"/>
      <c r="KR146" s="13"/>
      <c r="KS146" s="13"/>
      <c r="KT146" s="13"/>
      <c r="KU146" s="13"/>
      <c r="KV146" s="13">
        <v>1</v>
      </c>
      <c r="KW146" s="13"/>
      <c r="KX146" s="13">
        <v>1</v>
      </c>
      <c r="KY146" s="13"/>
      <c r="KZ146" s="13"/>
      <c r="LA146" s="13"/>
      <c r="LB146" s="13"/>
      <c r="LC146" s="13"/>
      <c r="LD146" s="13"/>
      <c r="LE146" s="13"/>
      <c r="LF146" s="13"/>
      <c r="LG146" s="13"/>
      <c r="LH146" s="13"/>
      <c r="LI146" s="13"/>
      <c r="LJ146" s="13">
        <v>1</v>
      </c>
      <c r="LK146" s="13"/>
      <c r="LL146" s="13"/>
      <c r="LM146" s="13"/>
      <c r="LN146" s="13"/>
      <c r="LO146" s="13"/>
      <c r="LP146" s="13"/>
      <c r="LQ146" s="13"/>
      <c r="LR146" s="13"/>
      <c r="LS146" s="13"/>
      <c r="LT146" s="13"/>
      <c r="LU146" s="13"/>
      <c r="LV146" s="13">
        <v>1</v>
      </c>
      <c r="LW146" s="13"/>
      <c r="LX146" s="13"/>
      <c r="LY146" s="13"/>
      <c r="LZ146" s="13"/>
      <c r="MA146" s="13"/>
      <c r="MB146" s="13">
        <v>1</v>
      </c>
      <c r="MC146" s="13"/>
      <c r="MD146" s="13"/>
      <c r="ME146" s="13"/>
      <c r="MF146" s="13"/>
      <c r="MG146" s="13"/>
      <c r="MH146" s="13"/>
      <c r="MI146" s="13"/>
      <c r="MJ146" s="13"/>
      <c r="MK146" s="13"/>
      <c r="ML146" s="13">
        <v>1</v>
      </c>
      <c r="MM146" s="13"/>
      <c r="MN146" s="13"/>
      <c r="MO146" s="13"/>
      <c r="MP146" s="13">
        <v>1</v>
      </c>
      <c r="MQ146" s="13"/>
      <c r="MR146" s="13"/>
      <c r="MS146" s="13"/>
      <c r="MT146" s="13"/>
      <c r="MU146" s="13"/>
      <c r="MV146" s="13"/>
      <c r="MW146" s="13">
        <v>1</v>
      </c>
      <c r="MX146" s="13"/>
      <c r="MY146" s="13"/>
      <c r="MZ146" s="13"/>
      <c r="NA146" s="13"/>
      <c r="NB146" s="13"/>
      <c r="NC146" s="13"/>
      <c r="ND146" s="13"/>
      <c r="NE146" s="13"/>
      <c r="NF146" s="13"/>
      <c r="NG146" s="13"/>
      <c r="NH146" s="13"/>
      <c r="NI146" s="13"/>
      <c r="NJ146" s="60">
        <v>12</v>
      </c>
      <c r="NK146" s="13">
        <v>273</v>
      </c>
      <c r="NL146" s="448"/>
      <c r="NM146" s="448"/>
      <c r="NN146" s="448"/>
    </row>
    <row r="147" spans="1:378">
      <c r="A147" s="8" t="s">
        <v>158</v>
      </c>
      <c r="B147" s="281">
        <f t="shared" si="170"/>
        <v>5</v>
      </c>
      <c r="C147" s="281">
        <f t="shared" si="171"/>
        <v>1</v>
      </c>
      <c r="D147" s="281">
        <f t="shared" si="172"/>
        <v>10</v>
      </c>
      <c r="E147" s="281">
        <f t="shared" si="173"/>
        <v>23</v>
      </c>
      <c r="F147" s="281">
        <f t="shared" si="174"/>
        <v>70</v>
      </c>
      <c r="G147" s="281">
        <f t="shared" si="175"/>
        <v>63</v>
      </c>
      <c r="H147" s="281">
        <f t="shared" si="176"/>
        <v>63</v>
      </c>
      <c r="I147" s="281">
        <f t="shared" si="177"/>
        <v>81</v>
      </c>
      <c r="J147" s="281">
        <f t="shared" si="178"/>
        <v>42</v>
      </c>
      <c r="K147" s="281">
        <f t="shared" si="179"/>
        <v>67</v>
      </c>
      <c r="L147" s="281">
        <f t="shared" si="180"/>
        <v>50</v>
      </c>
      <c r="M147" s="281">
        <f t="shared" si="181"/>
        <v>47</v>
      </c>
      <c r="N147" s="281">
        <f t="shared" si="182"/>
        <v>30</v>
      </c>
      <c r="O147" s="281">
        <f t="shared" si="183"/>
        <v>32</v>
      </c>
      <c r="P147" s="281">
        <f t="shared" si="184"/>
        <v>17</v>
      </c>
      <c r="Q147" s="281">
        <f t="shared" si="185"/>
        <v>16</v>
      </c>
      <c r="R147" s="281">
        <f t="shared" si="186"/>
        <v>14</v>
      </c>
      <c r="S147" s="281">
        <f t="shared" si="187"/>
        <v>15</v>
      </c>
      <c r="T147" s="281">
        <f t="shared" si="188"/>
        <v>3</v>
      </c>
      <c r="U147" s="281">
        <f t="shared" si="189"/>
        <v>8</v>
      </c>
      <c r="W147" s="16" t="s">
        <v>155</v>
      </c>
      <c r="X147" s="764">
        <f t="shared" si="150"/>
        <v>10</v>
      </c>
      <c r="Y147" s="764">
        <f t="shared" si="151"/>
        <v>16</v>
      </c>
      <c r="Z147" s="764">
        <f t="shared" si="152"/>
        <v>22</v>
      </c>
      <c r="AA147" s="764">
        <f t="shared" si="153"/>
        <v>35</v>
      </c>
      <c r="AB147" s="764">
        <f t="shared" si="154"/>
        <v>176</v>
      </c>
      <c r="AC147" s="764">
        <f t="shared" si="155"/>
        <v>165</v>
      </c>
      <c r="AD147" s="764">
        <f t="shared" si="156"/>
        <v>241</v>
      </c>
      <c r="AE147" s="764">
        <f t="shared" si="157"/>
        <v>184</v>
      </c>
      <c r="AF147" s="764">
        <f t="shared" si="158"/>
        <v>179</v>
      </c>
      <c r="AG147" s="764">
        <f t="shared" si="159"/>
        <v>154</v>
      </c>
      <c r="AH147" s="764">
        <f t="shared" si="160"/>
        <v>137</v>
      </c>
      <c r="AI147" s="764">
        <f t="shared" si="161"/>
        <v>102</v>
      </c>
      <c r="AJ147" s="764">
        <f t="shared" si="162"/>
        <v>84</v>
      </c>
      <c r="AK147" s="764">
        <f t="shared" si="163"/>
        <v>98</v>
      </c>
      <c r="AL147" s="764">
        <f t="shared" si="164"/>
        <v>55</v>
      </c>
      <c r="AM147" s="764">
        <f t="shared" si="165"/>
        <v>44</v>
      </c>
      <c r="AN147" s="764">
        <f t="shared" si="166"/>
        <v>20</v>
      </c>
      <c r="AO147" s="764">
        <f t="shared" si="167"/>
        <v>22</v>
      </c>
      <c r="AP147" s="764">
        <f t="shared" si="168"/>
        <v>2</v>
      </c>
      <c r="AQ147" s="764">
        <f t="shared" si="169"/>
        <v>14</v>
      </c>
      <c r="AR147" s="764">
        <f t="shared" si="190"/>
        <v>20</v>
      </c>
      <c r="AT147" s="16" t="s">
        <v>155</v>
      </c>
      <c r="AU147" s="13"/>
      <c r="AV147" s="13">
        <v>1</v>
      </c>
      <c r="AW147" s="13">
        <v>3</v>
      </c>
      <c r="AX147" s="13">
        <v>2</v>
      </c>
      <c r="AY147" s="13">
        <v>4</v>
      </c>
      <c r="AZ147" s="13">
        <v>1</v>
      </c>
      <c r="BA147" s="13">
        <v>1</v>
      </c>
      <c r="BB147" s="13"/>
      <c r="BC147" s="13">
        <v>2</v>
      </c>
      <c r="BD147" s="13">
        <v>2</v>
      </c>
      <c r="BE147" s="13"/>
      <c r="BF147" s="13">
        <v>2</v>
      </c>
      <c r="BG147" s="13">
        <v>3</v>
      </c>
      <c r="BH147" s="13"/>
      <c r="BI147" s="13">
        <v>1</v>
      </c>
      <c r="BJ147" s="13">
        <v>5</v>
      </c>
      <c r="BK147" s="13">
        <v>1</v>
      </c>
      <c r="BL147" s="13">
        <v>7</v>
      </c>
      <c r="BM147" s="13">
        <v>4</v>
      </c>
      <c r="BN147" s="13">
        <v>12</v>
      </c>
      <c r="BO147" s="13">
        <v>8</v>
      </c>
      <c r="BP147" s="13">
        <v>18</v>
      </c>
      <c r="BQ147" s="13">
        <v>15</v>
      </c>
      <c r="BR147" s="13">
        <v>11</v>
      </c>
      <c r="BS147" s="13">
        <v>17</v>
      </c>
      <c r="BT147" s="13">
        <v>16</v>
      </c>
      <c r="BU147" s="13">
        <v>13</v>
      </c>
      <c r="BV147" s="13">
        <v>14</v>
      </c>
      <c r="BW147" s="13">
        <v>23</v>
      </c>
      <c r="BX147" s="13">
        <v>30</v>
      </c>
      <c r="BY147" s="13">
        <v>13</v>
      </c>
      <c r="BZ147" s="13">
        <v>19</v>
      </c>
      <c r="CA147" s="13">
        <v>18</v>
      </c>
      <c r="CB147" s="13">
        <v>15</v>
      </c>
      <c r="CC147" s="13">
        <v>26</v>
      </c>
      <c r="CD147" s="13">
        <v>15</v>
      </c>
      <c r="CE147" s="13">
        <v>25</v>
      </c>
      <c r="CF147" s="13">
        <v>21</v>
      </c>
      <c r="CG147" s="13">
        <v>15</v>
      </c>
      <c r="CH147" s="13">
        <v>17</v>
      </c>
      <c r="CI147" s="13">
        <v>13</v>
      </c>
      <c r="CJ147" s="13">
        <v>17</v>
      </c>
      <c r="CK147" s="13">
        <v>15</v>
      </c>
      <c r="CL147" s="13">
        <v>15</v>
      </c>
      <c r="CM147" s="13">
        <v>12</v>
      </c>
      <c r="CN147" s="13">
        <v>10</v>
      </c>
      <c r="CO147" s="13">
        <v>16</v>
      </c>
      <c r="CP147" s="13">
        <v>14</v>
      </c>
      <c r="CQ147" s="13">
        <v>21</v>
      </c>
      <c r="CR147" s="13">
        <v>21</v>
      </c>
      <c r="CS147" s="13">
        <v>14</v>
      </c>
      <c r="CT147" s="13">
        <v>9</v>
      </c>
      <c r="CU147" s="13">
        <v>9</v>
      </c>
      <c r="CV147" s="13">
        <v>9</v>
      </c>
      <c r="CW147" s="13">
        <v>9</v>
      </c>
      <c r="CX147" s="13">
        <v>11</v>
      </c>
      <c r="CY147" s="13">
        <v>13</v>
      </c>
      <c r="CZ147" s="13">
        <v>7</v>
      </c>
      <c r="DA147" s="13">
        <v>9</v>
      </c>
      <c r="DB147" s="13">
        <v>12</v>
      </c>
      <c r="DC147" s="13">
        <v>11</v>
      </c>
      <c r="DD147" s="13">
        <v>15</v>
      </c>
      <c r="DE147" s="13">
        <v>9</v>
      </c>
      <c r="DF147" s="13">
        <v>9</v>
      </c>
      <c r="DG147" s="13">
        <v>5</v>
      </c>
      <c r="DH147" s="13">
        <v>12</v>
      </c>
      <c r="DI147" s="13">
        <v>13</v>
      </c>
      <c r="DJ147" s="13">
        <v>12</v>
      </c>
      <c r="DK147" s="13">
        <v>7</v>
      </c>
      <c r="DL147" s="13">
        <v>5</v>
      </c>
      <c r="DM147" s="13">
        <v>5</v>
      </c>
      <c r="DN147" s="13">
        <v>7</v>
      </c>
      <c r="DO147" s="13">
        <v>2</v>
      </c>
      <c r="DP147" s="13">
        <v>3</v>
      </c>
      <c r="DQ147" s="13">
        <v>4</v>
      </c>
      <c r="DR147" s="13">
        <v>7</v>
      </c>
      <c r="DS147" s="13">
        <v>8</v>
      </c>
      <c r="DT147" s="13">
        <v>2</v>
      </c>
      <c r="DU147" s="13">
        <v>2</v>
      </c>
      <c r="DV147" s="13">
        <v>4</v>
      </c>
      <c r="DW147" s="13">
        <v>4</v>
      </c>
      <c r="DX147" s="13">
        <v>2</v>
      </c>
      <c r="DY147" s="13">
        <v>1</v>
      </c>
      <c r="DZ147" s="13">
        <v>1</v>
      </c>
      <c r="EA147" s="13">
        <v>4</v>
      </c>
      <c r="EB147" s="13">
        <v>1</v>
      </c>
      <c r="EC147" s="13">
        <v>2</v>
      </c>
      <c r="ED147" s="13">
        <v>4</v>
      </c>
      <c r="EE147" s="13"/>
      <c r="EF147" s="13">
        <v>3</v>
      </c>
      <c r="EG147" s="13">
        <v>4</v>
      </c>
      <c r="EH147" s="13">
        <v>2</v>
      </c>
      <c r="EI147" s="13">
        <v>2</v>
      </c>
      <c r="EJ147" s="13">
        <v>1</v>
      </c>
      <c r="EK147" s="13"/>
      <c r="EL147" s="13">
        <v>2</v>
      </c>
      <c r="EM147" s="13"/>
      <c r="EN147" s="13">
        <v>1</v>
      </c>
      <c r="EO147" s="13"/>
      <c r="EP147" s="13"/>
      <c r="EQ147" s="13">
        <v>1</v>
      </c>
      <c r="ER147" s="13">
        <v>1</v>
      </c>
      <c r="ES147" s="13"/>
      <c r="ET147" s="13"/>
      <c r="EU147" s="13"/>
      <c r="EV147" s="13"/>
      <c r="EW147" s="13"/>
      <c r="EX147" s="13"/>
      <c r="EY147" s="13"/>
      <c r="EZ147" s="13"/>
      <c r="FA147" s="60">
        <v>834</v>
      </c>
      <c r="FB147" s="13">
        <v>834</v>
      </c>
      <c r="FC147" s="16" t="s">
        <v>155</v>
      </c>
      <c r="FD147" s="13">
        <v>1</v>
      </c>
      <c r="FE147" s="13">
        <v>1</v>
      </c>
      <c r="FF147" s="13">
        <v>2</v>
      </c>
      <c r="FG147" s="13">
        <v>1</v>
      </c>
      <c r="FH147" s="13"/>
      <c r="FI147" s="13">
        <v>2</v>
      </c>
      <c r="FJ147" s="13"/>
      <c r="FK147" s="13">
        <v>1</v>
      </c>
      <c r="FL147" s="13"/>
      <c r="FM147" s="13">
        <v>2</v>
      </c>
      <c r="FN147" s="13">
        <v>2</v>
      </c>
      <c r="FO147" s="13">
        <v>1</v>
      </c>
      <c r="FP147" s="13">
        <v>1</v>
      </c>
      <c r="FQ147" s="13">
        <v>1</v>
      </c>
      <c r="FR147" s="13">
        <v>1</v>
      </c>
      <c r="FS147" s="13">
        <v>3</v>
      </c>
      <c r="FT147" s="13">
        <v>2</v>
      </c>
      <c r="FU147" s="13"/>
      <c r="FV147" s="13">
        <v>6</v>
      </c>
      <c r="FW147" s="13">
        <v>5</v>
      </c>
      <c r="FX147" s="13">
        <v>8</v>
      </c>
      <c r="FY147" s="13">
        <v>12</v>
      </c>
      <c r="FZ147" s="13">
        <v>13</v>
      </c>
      <c r="GA147" s="13">
        <v>11</v>
      </c>
      <c r="GB147" s="13">
        <v>21</v>
      </c>
      <c r="GC147" s="13">
        <v>22</v>
      </c>
      <c r="GD147" s="13">
        <v>15</v>
      </c>
      <c r="GE147" s="13">
        <v>22</v>
      </c>
      <c r="GF147" s="13">
        <v>22</v>
      </c>
      <c r="GG147" s="13">
        <v>30</v>
      </c>
      <c r="GH147" s="13">
        <v>26</v>
      </c>
      <c r="GI147" s="13">
        <v>23</v>
      </c>
      <c r="GJ147" s="13">
        <v>28</v>
      </c>
      <c r="GK147" s="13">
        <v>22</v>
      </c>
      <c r="GL147" s="13">
        <v>23</v>
      </c>
      <c r="GM147" s="13">
        <v>17</v>
      </c>
      <c r="GN147" s="13">
        <v>32</v>
      </c>
      <c r="GO147" s="13">
        <v>23</v>
      </c>
      <c r="GP147" s="13">
        <v>22</v>
      </c>
      <c r="GQ147" s="13">
        <v>25</v>
      </c>
      <c r="GR147" s="13">
        <v>17</v>
      </c>
      <c r="GS147" s="13">
        <v>22</v>
      </c>
      <c r="GT147" s="13">
        <v>27</v>
      </c>
      <c r="GU147" s="13">
        <v>23</v>
      </c>
      <c r="GV147" s="13">
        <v>16</v>
      </c>
      <c r="GW147" s="13">
        <v>15</v>
      </c>
      <c r="GX147" s="13">
        <v>17</v>
      </c>
      <c r="GY147" s="13">
        <v>16</v>
      </c>
      <c r="GZ147" s="13">
        <v>12</v>
      </c>
      <c r="HA147" s="13">
        <v>14</v>
      </c>
      <c r="HB147" s="13">
        <v>8</v>
      </c>
      <c r="HC147" s="13">
        <v>13</v>
      </c>
      <c r="HD147" s="13">
        <v>13</v>
      </c>
      <c r="HE147" s="13">
        <v>17</v>
      </c>
      <c r="HF147" s="13">
        <v>22</v>
      </c>
      <c r="HG147" s="13">
        <v>17</v>
      </c>
      <c r="HH147" s="13">
        <v>15</v>
      </c>
      <c r="HI147" s="13">
        <v>10</v>
      </c>
      <c r="HJ147" s="13">
        <v>10</v>
      </c>
      <c r="HK147" s="13">
        <v>12</v>
      </c>
      <c r="HL147" s="13">
        <v>8</v>
      </c>
      <c r="HM147" s="13">
        <v>10</v>
      </c>
      <c r="HN147" s="13">
        <v>10</v>
      </c>
      <c r="HO147" s="13">
        <v>9</v>
      </c>
      <c r="HP147" s="13">
        <v>9</v>
      </c>
      <c r="HQ147" s="13">
        <v>10</v>
      </c>
      <c r="HR147" s="13">
        <v>8</v>
      </c>
      <c r="HS147" s="13">
        <v>10</v>
      </c>
      <c r="HT147" s="13">
        <v>4</v>
      </c>
      <c r="HU147" s="13">
        <v>6</v>
      </c>
      <c r="HV147" s="13">
        <v>11</v>
      </c>
      <c r="HW147" s="13">
        <v>7</v>
      </c>
      <c r="HX147" s="13">
        <v>8</v>
      </c>
      <c r="HY147" s="13">
        <v>5</v>
      </c>
      <c r="HZ147" s="13">
        <v>9</v>
      </c>
      <c r="IA147" s="13">
        <v>5</v>
      </c>
      <c r="IB147" s="13">
        <v>1</v>
      </c>
      <c r="IC147" s="13">
        <v>4</v>
      </c>
      <c r="ID147" s="13">
        <v>3</v>
      </c>
      <c r="IE147" s="13">
        <v>2</v>
      </c>
      <c r="IF147" s="13">
        <v>2</v>
      </c>
      <c r="IG147" s="13">
        <v>2</v>
      </c>
      <c r="IH147" s="13"/>
      <c r="II147" s="13">
        <v>2</v>
      </c>
      <c r="IJ147" s="13">
        <v>4</v>
      </c>
      <c r="IK147" s="13">
        <v>3</v>
      </c>
      <c r="IL147" s="13">
        <v>3</v>
      </c>
      <c r="IM147" s="13">
        <v>1</v>
      </c>
      <c r="IN147" s="13">
        <v>3</v>
      </c>
      <c r="IO147" s="13"/>
      <c r="IP147" s="13">
        <v>1</v>
      </c>
      <c r="IQ147" s="13">
        <v>1</v>
      </c>
      <c r="IR147" s="13"/>
      <c r="IS147" s="13"/>
      <c r="IT147" s="13"/>
      <c r="IU147" s="13"/>
      <c r="IV147" s="13"/>
      <c r="IW147" s="13"/>
      <c r="IX147" s="13"/>
      <c r="IY147" s="13"/>
      <c r="IZ147" s="13"/>
      <c r="JA147" s="13"/>
      <c r="JB147" s="13"/>
      <c r="JC147" s="13"/>
      <c r="JD147" s="13"/>
      <c r="JE147" s="13"/>
      <c r="JF147" s="60">
        <v>926</v>
      </c>
      <c r="JG147" s="13">
        <v>1</v>
      </c>
      <c r="JH147" s="13"/>
      <c r="JI147" s="13"/>
      <c r="JJ147" s="13"/>
      <c r="JK147" s="13"/>
      <c r="JL147" s="13"/>
      <c r="JM147" s="13"/>
      <c r="JN147" s="13"/>
      <c r="JO147" s="13"/>
      <c r="JP147" s="13"/>
      <c r="JQ147" s="13"/>
      <c r="JR147" s="13"/>
      <c r="JS147" s="13"/>
      <c r="JT147" s="13"/>
      <c r="JU147" s="13"/>
      <c r="JV147" s="13"/>
      <c r="JW147" s="13"/>
      <c r="JX147" s="13">
        <v>1</v>
      </c>
      <c r="JY147" s="13"/>
      <c r="JZ147" s="13"/>
      <c r="KA147" s="13"/>
      <c r="KB147" s="13"/>
      <c r="KC147" s="13"/>
      <c r="KD147" s="13">
        <v>1</v>
      </c>
      <c r="KE147" s="13">
        <v>1</v>
      </c>
      <c r="KF147" s="13"/>
      <c r="KG147" s="13"/>
      <c r="KH147" s="13"/>
      <c r="KI147" s="13"/>
      <c r="KJ147" s="13"/>
      <c r="KK147" s="13"/>
      <c r="KL147" s="13"/>
      <c r="KM147" s="13"/>
      <c r="KN147" s="13">
        <v>1</v>
      </c>
      <c r="KO147" s="13"/>
      <c r="KP147" s="13">
        <v>1</v>
      </c>
      <c r="KQ147" s="13">
        <v>1</v>
      </c>
      <c r="KR147" s="13"/>
      <c r="KS147" s="13"/>
      <c r="KT147" s="13"/>
      <c r="KU147" s="13">
        <v>1</v>
      </c>
      <c r="KV147" s="13">
        <v>1</v>
      </c>
      <c r="KW147" s="13"/>
      <c r="KX147" s="13"/>
      <c r="KY147" s="13"/>
      <c r="KZ147" s="13"/>
      <c r="LA147" s="13"/>
      <c r="LB147" s="13"/>
      <c r="LC147" s="13"/>
      <c r="LD147" s="13"/>
      <c r="LE147" s="13"/>
      <c r="LF147" s="13"/>
      <c r="LG147" s="13"/>
      <c r="LH147" s="13"/>
      <c r="LI147" s="13"/>
      <c r="LJ147" s="13"/>
      <c r="LK147" s="13">
        <v>1</v>
      </c>
      <c r="LL147" s="13"/>
      <c r="LM147" s="13"/>
      <c r="LN147" s="13"/>
      <c r="LO147" s="13"/>
      <c r="LP147" s="13"/>
      <c r="LQ147" s="13"/>
      <c r="LR147" s="13"/>
      <c r="LS147" s="13"/>
      <c r="LT147" s="13"/>
      <c r="LU147" s="13"/>
      <c r="LV147" s="13"/>
      <c r="LW147" s="13"/>
      <c r="LX147" s="13">
        <v>1</v>
      </c>
      <c r="LY147" s="13"/>
      <c r="LZ147" s="13"/>
      <c r="MA147" s="13">
        <v>1</v>
      </c>
      <c r="MB147" s="13"/>
      <c r="MC147" s="13"/>
      <c r="MD147" s="13"/>
      <c r="ME147" s="13"/>
      <c r="MF147" s="13"/>
      <c r="MG147" s="13">
        <v>1</v>
      </c>
      <c r="MH147" s="13"/>
      <c r="MI147" s="13"/>
      <c r="MJ147" s="13"/>
      <c r="MK147" s="13"/>
      <c r="ML147" s="13"/>
      <c r="MM147" s="13">
        <v>1</v>
      </c>
      <c r="MN147" s="13">
        <v>1</v>
      </c>
      <c r="MO147" s="13">
        <v>1</v>
      </c>
      <c r="MP147" s="13"/>
      <c r="MQ147" s="13"/>
      <c r="MR147" s="13">
        <v>1</v>
      </c>
      <c r="MS147" s="13"/>
      <c r="MT147" s="13"/>
      <c r="MU147" s="13">
        <v>1</v>
      </c>
      <c r="MV147" s="13">
        <v>1</v>
      </c>
      <c r="MW147" s="13"/>
      <c r="MX147" s="13"/>
      <c r="MY147" s="13"/>
      <c r="MZ147" s="13"/>
      <c r="NA147" s="13">
        <v>1</v>
      </c>
      <c r="NB147" s="13"/>
      <c r="NC147" s="13"/>
      <c r="ND147" s="13"/>
      <c r="NE147" s="13"/>
      <c r="NF147" s="13"/>
      <c r="NG147" s="13"/>
      <c r="NH147" s="13"/>
      <c r="NI147" s="13"/>
      <c r="NJ147" s="60">
        <v>20</v>
      </c>
      <c r="NK147" s="13">
        <v>946</v>
      </c>
      <c r="NL147" s="448"/>
      <c r="NM147" s="448"/>
      <c r="NN147" s="448"/>
    </row>
    <row r="148" spans="1:378">
      <c r="A148" s="9" t="s">
        <v>159</v>
      </c>
      <c r="B148" s="281">
        <f t="shared" si="170"/>
        <v>138</v>
      </c>
      <c r="C148" s="281">
        <f t="shared" si="171"/>
        <v>128</v>
      </c>
      <c r="D148" s="281">
        <f t="shared" si="172"/>
        <v>361</v>
      </c>
      <c r="E148" s="281">
        <f t="shared" si="173"/>
        <v>388</v>
      </c>
      <c r="F148" s="281">
        <f t="shared" si="174"/>
        <v>1482</v>
      </c>
      <c r="G148" s="281">
        <f t="shared" si="175"/>
        <v>1495</v>
      </c>
      <c r="H148" s="281">
        <f t="shared" si="176"/>
        <v>1461</v>
      </c>
      <c r="I148" s="281">
        <f t="shared" si="177"/>
        <v>1382</v>
      </c>
      <c r="J148" s="281">
        <f t="shared" si="178"/>
        <v>1231</v>
      </c>
      <c r="K148" s="281">
        <f t="shared" si="179"/>
        <v>1140</v>
      </c>
      <c r="L148" s="281">
        <f t="shared" si="180"/>
        <v>911</v>
      </c>
      <c r="M148" s="281">
        <f t="shared" si="181"/>
        <v>865</v>
      </c>
      <c r="N148" s="281">
        <f t="shared" si="182"/>
        <v>523</v>
      </c>
      <c r="O148" s="281">
        <f t="shared" si="183"/>
        <v>484</v>
      </c>
      <c r="P148" s="281">
        <f t="shared" si="184"/>
        <v>270</v>
      </c>
      <c r="Q148" s="281">
        <f t="shared" si="185"/>
        <v>253</v>
      </c>
      <c r="R148" s="281">
        <f t="shared" si="186"/>
        <v>96</v>
      </c>
      <c r="S148" s="281">
        <f t="shared" si="187"/>
        <v>152</v>
      </c>
      <c r="T148" s="281">
        <f t="shared" si="188"/>
        <v>33</v>
      </c>
      <c r="U148" s="281">
        <f t="shared" si="189"/>
        <v>45</v>
      </c>
      <c r="W148" s="16" t="s">
        <v>217</v>
      </c>
      <c r="X148" s="764">
        <f t="shared" si="150"/>
        <v>14</v>
      </c>
      <c r="Y148" s="764">
        <f t="shared" si="151"/>
        <v>11</v>
      </c>
      <c r="Z148" s="764">
        <f t="shared" si="152"/>
        <v>46</v>
      </c>
      <c r="AA148" s="764">
        <f t="shared" si="153"/>
        <v>47</v>
      </c>
      <c r="AB148" s="764">
        <f t="shared" si="154"/>
        <v>135</v>
      </c>
      <c r="AC148" s="764">
        <f t="shared" si="155"/>
        <v>122</v>
      </c>
      <c r="AD148" s="764">
        <f t="shared" si="156"/>
        <v>117</v>
      </c>
      <c r="AE148" s="764">
        <f t="shared" si="157"/>
        <v>132</v>
      </c>
      <c r="AF148" s="764">
        <f t="shared" si="158"/>
        <v>103</v>
      </c>
      <c r="AG148" s="764">
        <f t="shared" si="159"/>
        <v>88</v>
      </c>
      <c r="AH148" s="764">
        <f t="shared" si="160"/>
        <v>86</v>
      </c>
      <c r="AI148" s="764">
        <f t="shared" si="161"/>
        <v>67</v>
      </c>
      <c r="AJ148" s="764">
        <f t="shared" si="162"/>
        <v>42</v>
      </c>
      <c r="AK148" s="764">
        <f t="shared" si="163"/>
        <v>42</v>
      </c>
      <c r="AL148" s="764">
        <f t="shared" si="164"/>
        <v>25</v>
      </c>
      <c r="AM148" s="764">
        <f t="shared" si="165"/>
        <v>14</v>
      </c>
      <c r="AN148" s="764">
        <f t="shared" si="166"/>
        <v>10</v>
      </c>
      <c r="AO148" s="764">
        <f t="shared" si="167"/>
        <v>12</v>
      </c>
      <c r="AP148" s="764">
        <f t="shared" si="168"/>
        <v>1</v>
      </c>
      <c r="AQ148" s="764">
        <f t="shared" si="169"/>
        <v>2</v>
      </c>
      <c r="AR148" s="764">
        <f t="shared" si="190"/>
        <v>6</v>
      </c>
      <c r="AT148" s="16" t="s">
        <v>217</v>
      </c>
      <c r="AU148" s="13"/>
      <c r="AV148" s="13">
        <v>1</v>
      </c>
      <c r="AW148" s="13">
        <v>2</v>
      </c>
      <c r="AX148" s="13"/>
      <c r="AY148" s="13">
        <v>2</v>
      </c>
      <c r="AZ148" s="13">
        <v>1</v>
      </c>
      <c r="BA148" s="13">
        <v>2</v>
      </c>
      <c r="BB148" s="13">
        <v>2</v>
      </c>
      <c r="BC148" s="13">
        <v>1</v>
      </c>
      <c r="BD148" s="13"/>
      <c r="BE148" s="13">
        <v>3</v>
      </c>
      <c r="BF148" s="13">
        <v>1</v>
      </c>
      <c r="BG148" s="13">
        <v>5</v>
      </c>
      <c r="BH148" s="13"/>
      <c r="BI148" s="13">
        <v>3</v>
      </c>
      <c r="BJ148" s="13">
        <v>3</v>
      </c>
      <c r="BK148" s="13">
        <v>3</v>
      </c>
      <c r="BL148" s="13">
        <v>7</v>
      </c>
      <c r="BM148" s="13">
        <v>9</v>
      </c>
      <c r="BN148" s="13">
        <v>13</v>
      </c>
      <c r="BO148" s="13">
        <v>7</v>
      </c>
      <c r="BP148" s="13">
        <v>10</v>
      </c>
      <c r="BQ148" s="13">
        <v>11</v>
      </c>
      <c r="BR148" s="13">
        <v>14</v>
      </c>
      <c r="BS148" s="13">
        <v>15</v>
      </c>
      <c r="BT148" s="13">
        <v>17</v>
      </c>
      <c r="BU148" s="13">
        <v>10</v>
      </c>
      <c r="BV148" s="13">
        <v>14</v>
      </c>
      <c r="BW148" s="13">
        <v>9</v>
      </c>
      <c r="BX148" s="13">
        <v>15</v>
      </c>
      <c r="BY148" s="13">
        <v>12</v>
      </c>
      <c r="BZ148" s="13">
        <v>18</v>
      </c>
      <c r="CA148" s="13">
        <v>17</v>
      </c>
      <c r="CB148" s="13">
        <v>12</v>
      </c>
      <c r="CC148" s="13">
        <v>10</v>
      </c>
      <c r="CD148" s="13">
        <v>8</v>
      </c>
      <c r="CE148" s="13">
        <v>11</v>
      </c>
      <c r="CF148" s="13">
        <v>18</v>
      </c>
      <c r="CG148" s="13">
        <v>15</v>
      </c>
      <c r="CH148" s="13">
        <v>11</v>
      </c>
      <c r="CI148" s="13">
        <v>7</v>
      </c>
      <c r="CJ148" s="13">
        <v>11</v>
      </c>
      <c r="CK148" s="13">
        <v>10</v>
      </c>
      <c r="CL148" s="13">
        <v>8</v>
      </c>
      <c r="CM148" s="13">
        <v>8</v>
      </c>
      <c r="CN148" s="13">
        <v>9</v>
      </c>
      <c r="CO148" s="13">
        <v>9</v>
      </c>
      <c r="CP148" s="13">
        <v>13</v>
      </c>
      <c r="CQ148" s="13">
        <v>8</v>
      </c>
      <c r="CR148" s="13">
        <v>5</v>
      </c>
      <c r="CS148" s="13">
        <v>6</v>
      </c>
      <c r="CT148" s="13">
        <v>6</v>
      </c>
      <c r="CU148" s="13">
        <v>7</v>
      </c>
      <c r="CV148" s="13">
        <v>12</v>
      </c>
      <c r="CW148" s="13">
        <v>8</v>
      </c>
      <c r="CX148" s="13">
        <v>7</v>
      </c>
      <c r="CY148" s="13">
        <v>6</v>
      </c>
      <c r="CZ148" s="13">
        <v>6</v>
      </c>
      <c r="DA148" s="13">
        <v>3</v>
      </c>
      <c r="DB148" s="13">
        <v>6</v>
      </c>
      <c r="DC148" s="13">
        <v>3</v>
      </c>
      <c r="DD148" s="13">
        <v>4</v>
      </c>
      <c r="DE148" s="13">
        <v>4</v>
      </c>
      <c r="DF148" s="13">
        <v>4</v>
      </c>
      <c r="DG148" s="13">
        <v>7</v>
      </c>
      <c r="DH148" s="13">
        <v>3</v>
      </c>
      <c r="DI148" s="13">
        <v>4</v>
      </c>
      <c r="DJ148" s="13">
        <v>5</v>
      </c>
      <c r="DK148" s="13">
        <v>4</v>
      </c>
      <c r="DL148" s="13">
        <v>4</v>
      </c>
      <c r="DM148" s="13"/>
      <c r="DN148" s="13">
        <v>2</v>
      </c>
      <c r="DO148" s="13">
        <v>3</v>
      </c>
      <c r="DP148" s="13">
        <v>1</v>
      </c>
      <c r="DQ148" s="13">
        <v>1</v>
      </c>
      <c r="DR148" s="13">
        <v>2</v>
      </c>
      <c r="DS148" s="13"/>
      <c r="DT148" s="13">
        <v>2</v>
      </c>
      <c r="DU148" s="13">
        <v>1</v>
      </c>
      <c r="DV148" s="13">
        <v>2</v>
      </c>
      <c r="DW148" s="13">
        <v>2</v>
      </c>
      <c r="DX148" s="13">
        <v>2</v>
      </c>
      <c r="DY148" s="13">
        <v>2</v>
      </c>
      <c r="DZ148" s="13">
        <v>2</v>
      </c>
      <c r="EA148" s="13">
        <v>1</v>
      </c>
      <c r="EB148" s="13"/>
      <c r="EC148" s="13">
        <v>1</v>
      </c>
      <c r="ED148" s="13"/>
      <c r="EE148" s="13">
        <v>1</v>
      </c>
      <c r="EF148" s="13">
        <v>1</v>
      </c>
      <c r="EG148" s="13"/>
      <c r="EH148" s="13">
        <v>1</v>
      </c>
      <c r="EI148" s="13"/>
      <c r="EJ148" s="13"/>
      <c r="EK148" s="13"/>
      <c r="EL148" s="13"/>
      <c r="EM148" s="13"/>
      <c r="EN148" s="13">
        <v>1</v>
      </c>
      <c r="EO148" s="13"/>
      <c r="EP148" s="13"/>
      <c r="EQ148" s="13"/>
      <c r="ER148" s="13"/>
      <c r="ES148" s="13"/>
      <c r="ET148" s="13"/>
      <c r="EU148" s="13"/>
      <c r="EV148" s="13"/>
      <c r="EW148" s="13"/>
      <c r="EX148" s="13"/>
      <c r="EY148" s="13"/>
      <c r="EZ148" s="13"/>
      <c r="FA148" s="60">
        <v>537</v>
      </c>
      <c r="FB148" s="13">
        <v>537</v>
      </c>
      <c r="FC148" s="16" t="s">
        <v>217</v>
      </c>
      <c r="FD148" s="13">
        <v>1</v>
      </c>
      <c r="FE148" s="13">
        <v>2</v>
      </c>
      <c r="FF148" s="13">
        <v>2</v>
      </c>
      <c r="FG148" s="13"/>
      <c r="FH148" s="13">
        <v>1</v>
      </c>
      <c r="FI148" s="13">
        <v>1</v>
      </c>
      <c r="FJ148" s="13"/>
      <c r="FK148" s="13">
        <v>1</v>
      </c>
      <c r="FL148" s="13">
        <v>4</v>
      </c>
      <c r="FM148" s="13">
        <v>2</v>
      </c>
      <c r="FN148" s="13">
        <v>3</v>
      </c>
      <c r="FO148" s="13">
        <v>2</v>
      </c>
      <c r="FP148" s="13">
        <v>2</v>
      </c>
      <c r="FQ148" s="13">
        <v>2</v>
      </c>
      <c r="FR148" s="13">
        <v>1</v>
      </c>
      <c r="FS148" s="13">
        <v>1</v>
      </c>
      <c r="FT148" s="13">
        <v>10</v>
      </c>
      <c r="FU148" s="13">
        <v>5</v>
      </c>
      <c r="FV148" s="13">
        <v>9</v>
      </c>
      <c r="FW148" s="13">
        <v>11</v>
      </c>
      <c r="FX148" s="13">
        <v>6</v>
      </c>
      <c r="FY148" s="13">
        <v>12</v>
      </c>
      <c r="FZ148" s="13">
        <v>17</v>
      </c>
      <c r="GA148" s="13">
        <v>7</v>
      </c>
      <c r="GB148" s="13">
        <v>9</v>
      </c>
      <c r="GC148" s="13">
        <v>15</v>
      </c>
      <c r="GD148" s="13">
        <v>16</v>
      </c>
      <c r="GE148" s="13">
        <v>11</v>
      </c>
      <c r="GF148" s="13">
        <v>18</v>
      </c>
      <c r="GG148" s="13">
        <v>24</v>
      </c>
      <c r="GH148" s="13">
        <v>10</v>
      </c>
      <c r="GI148" s="13">
        <v>15</v>
      </c>
      <c r="GJ148" s="13">
        <v>15</v>
      </c>
      <c r="GK148" s="13">
        <v>9</v>
      </c>
      <c r="GL148" s="13">
        <v>7</v>
      </c>
      <c r="GM148" s="13">
        <v>13</v>
      </c>
      <c r="GN148" s="13">
        <v>14</v>
      </c>
      <c r="GO148" s="13">
        <v>11</v>
      </c>
      <c r="GP148" s="13">
        <v>10</v>
      </c>
      <c r="GQ148" s="13">
        <v>13</v>
      </c>
      <c r="GR148" s="13">
        <v>14</v>
      </c>
      <c r="GS148" s="13">
        <v>18</v>
      </c>
      <c r="GT148" s="13">
        <v>17</v>
      </c>
      <c r="GU148" s="13">
        <v>8</v>
      </c>
      <c r="GV148" s="13">
        <v>7</v>
      </c>
      <c r="GW148" s="13">
        <v>8</v>
      </c>
      <c r="GX148" s="13">
        <v>7</v>
      </c>
      <c r="GY148" s="13">
        <v>9</v>
      </c>
      <c r="GZ148" s="13">
        <v>9</v>
      </c>
      <c r="HA148" s="13">
        <v>6</v>
      </c>
      <c r="HB148" s="13">
        <v>8</v>
      </c>
      <c r="HC148" s="13">
        <v>10</v>
      </c>
      <c r="HD148" s="13">
        <v>11</v>
      </c>
      <c r="HE148" s="13">
        <v>10</v>
      </c>
      <c r="HF148" s="13">
        <v>4</v>
      </c>
      <c r="HG148" s="13">
        <v>10</v>
      </c>
      <c r="HH148" s="13">
        <v>12</v>
      </c>
      <c r="HI148" s="13">
        <v>4</v>
      </c>
      <c r="HJ148" s="13">
        <v>5</v>
      </c>
      <c r="HK148" s="13">
        <v>12</v>
      </c>
      <c r="HL148" s="13">
        <v>6</v>
      </c>
      <c r="HM148" s="13">
        <v>10</v>
      </c>
      <c r="HN148" s="13">
        <v>2</v>
      </c>
      <c r="HO148" s="13">
        <v>5</v>
      </c>
      <c r="HP148" s="13">
        <v>5</v>
      </c>
      <c r="HQ148" s="13">
        <v>2</v>
      </c>
      <c r="HR148" s="13">
        <v>4</v>
      </c>
      <c r="HS148" s="13">
        <v>4</v>
      </c>
      <c r="HT148" s="13">
        <v>4</v>
      </c>
      <c r="HU148" s="13"/>
      <c r="HV148" s="13">
        <v>4</v>
      </c>
      <c r="HW148" s="13">
        <v>4</v>
      </c>
      <c r="HX148" s="13">
        <v>5</v>
      </c>
      <c r="HY148" s="13">
        <v>1</v>
      </c>
      <c r="HZ148" s="13">
        <v>3</v>
      </c>
      <c r="IA148" s="13">
        <v>4</v>
      </c>
      <c r="IB148" s="13">
        <v>2</v>
      </c>
      <c r="IC148" s="13">
        <v>1</v>
      </c>
      <c r="ID148" s="13">
        <v>1</v>
      </c>
      <c r="IE148" s="13"/>
      <c r="IF148" s="13">
        <v>3</v>
      </c>
      <c r="IG148" s="13">
        <v>1</v>
      </c>
      <c r="IH148" s="13">
        <v>1</v>
      </c>
      <c r="II148" s="13">
        <v>2</v>
      </c>
      <c r="IJ148" s="13"/>
      <c r="IK148" s="13">
        <v>2</v>
      </c>
      <c r="IL148" s="13">
        <v>1</v>
      </c>
      <c r="IM148" s="13"/>
      <c r="IN148" s="13"/>
      <c r="IO148" s="13"/>
      <c r="IP148" s="13"/>
      <c r="IQ148" s="13"/>
      <c r="IR148" s="13"/>
      <c r="IS148" s="13"/>
      <c r="IT148" s="13"/>
      <c r="IU148" s="13">
        <v>1</v>
      </c>
      <c r="IV148" s="13"/>
      <c r="IW148" s="13"/>
      <c r="IX148" s="13"/>
      <c r="IY148" s="13"/>
      <c r="IZ148" s="13"/>
      <c r="JA148" s="13"/>
      <c r="JB148" s="13"/>
      <c r="JC148" s="13"/>
      <c r="JD148" s="13"/>
      <c r="JE148" s="13"/>
      <c r="JF148" s="60">
        <v>579</v>
      </c>
      <c r="JG148" s="13">
        <v>1</v>
      </c>
      <c r="JH148" s="13"/>
      <c r="JI148" s="13"/>
      <c r="JJ148" s="13"/>
      <c r="JK148" s="13"/>
      <c r="JL148" s="13"/>
      <c r="JM148" s="13"/>
      <c r="JN148" s="13"/>
      <c r="JO148" s="13"/>
      <c r="JP148" s="13"/>
      <c r="JQ148" s="13">
        <v>1</v>
      </c>
      <c r="JR148" s="13"/>
      <c r="JS148" s="13"/>
      <c r="JT148" s="13"/>
      <c r="JU148" s="13"/>
      <c r="JV148" s="13"/>
      <c r="JW148" s="13"/>
      <c r="JX148" s="13"/>
      <c r="JY148" s="13"/>
      <c r="JZ148" s="13"/>
      <c r="KA148" s="13"/>
      <c r="KB148" s="13"/>
      <c r="KC148" s="13"/>
      <c r="KD148" s="13"/>
      <c r="KE148" s="13"/>
      <c r="KF148" s="13"/>
      <c r="KG148" s="13"/>
      <c r="KH148" s="13"/>
      <c r="KI148" s="13"/>
      <c r="KJ148" s="13">
        <v>1</v>
      </c>
      <c r="KK148" s="13"/>
      <c r="KL148" s="13"/>
      <c r="KM148" s="13"/>
      <c r="KN148" s="13"/>
      <c r="KO148" s="13"/>
      <c r="KP148" s="13">
        <v>2</v>
      </c>
      <c r="KQ148" s="13"/>
      <c r="KR148" s="13"/>
      <c r="KS148" s="13"/>
      <c r="KT148" s="13"/>
      <c r="KU148" s="13"/>
      <c r="KV148" s="13"/>
      <c r="KW148" s="13"/>
      <c r="KX148" s="13"/>
      <c r="KY148" s="13"/>
      <c r="KZ148" s="13"/>
      <c r="LA148" s="13"/>
      <c r="LB148" s="13"/>
      <c r="LC148" s="13"/>
      <c r="LD148" s="13"/>
      <c r="LE148" s="13"/>
      <c r="LF148" s="13"/>
      <c r="LG148" s="13"/>
      <c r="LH148" s="13"/>
      <c r="LI148" s="13"/>
      <c r="LJ148" s="13"/>
      <c r="LK148" s="13"/>
      <c r="LL148" s="13"/>
      <c r="LM148" s="13"/>
      <c r="LN148" s="13"/>
      <c r="LO148" s="13"/>
      <c r="LP148" s="13"/>
      <c r="LQ148" s="13"/>
      <c r="LR148" s="13"/>
      <c r="LS148" s="13"/>
      <c r="LT148" s="13"/>
      <c r="LU148" s="13"/>
      <c r="LV148" s="13"/>
      <c r="LW148" s="13"/>
      <c r="LX148" s="13"/>
      <c r="LY148" s="13"/>
      <c r="LZ148" s="13"/>
      <c r="MA148" s="13"/>
      <c r="MB148" s="13"/>
      <c r="MC148" s="13"/>
      <c r="MD148" s="13"/>
      <c r="ME148" s="13"/>
      <c r="MF148" s="13"/>
      <c r="MG148" s="13"/>
      <c r="MH148" s="13"/>
      <c r="MI148" s="13"/>
      <c r="MJ148" s="13"/>
      <c r="MK148" s="13"/>
      <c r="ML148" s="13"/>
      <c r="MM148" s="13"/>
      <c r="MN148" s="13"/>
      <c r="MO148" s="13"/>
      <c r="MP148" s="13"/>
      <c r="MQ148" s="13"/>
      <c r="MR148" s="13">
        <v>1</v>
      </c>
      <c r="MS148" s="13"/>
      <c r="MT148" s="13"/>
      <c r="MU148" s="13"/>
      <c r="MV148" s="13"/>
      <c r="MW148" s="13"/>
      <c r="MX148" s="13"/>
      <c r="MY148" s="13"/>
      <c r="MZ148" s="13"/>
      <c r="NA148" s="13"/>
      <c r="NB148" s="13"/>
      <c r="NC148" s="13"/>
      <c r="ND148" s="13"/>
      <c r="NE148" s="13"/>
      <c r="NF148" s="13"/>
      <c r="NG148" s="13"/>
      <c r="NH148" s="13"/>
      <c r="NI148" s="13"/>
      <c r="NJ148" s="60">
        <v>6</v>
      </c>
      <c r="NK148" s="13">
        <v>585</v>
      </c>
      <c r="NL148" s="448"/>
      <c r="NM148" s="448"/>
      <c r="NN148" s="448"/>
    </row>
    <row r="149" spans="1:378">
      <c r="A149" s="9" t="s">
        <v>160</v>
      </c>
      <c r="B149" s="281">
        <f t="shared" si="170"/>
        <v>237</v>
      </c>
      <c r="C149" s="281">
        <f t="shared" si="171"/>
        <v>249</v>
      </c>
      <c r="D149" s="281">
        <f t="shared" si="172"/>
        <v>923</v>
      </c>
      <c r="E149" s="281">
        <f t="shared" si="173"/>
        <v>1065</v>
      </c>
      <c r="F149" s="281">
        <f t="shared" si="174"/>
        <v>2903</v>
      </c>
      <c r="G149" s="281">
        <f t="shared" si="175"/>
        <v>2865</v>
      </c>
      <c r="H149" s="281">
        <f t="shared" si="176"/>
        <v>2541</v>
      </c>
      <c r="I149" s="281">
        <f t="shared" si="177"/>
        <v>2514</v>
      </c>
      <c r="J149" s="281">
        <f t="shared" si="178"/>
        <v>2317</v>
      </c>
      <c r="K149" s="281">
        <f t="shared" si="179"/>
        <v>2311</v>
      </c>
      <c r="L149" s="281">
        <f t="shared" si="180"/>
        <v>1789</v>
      </c>
      <c r="M149" s="281">
        <f t="shared" si="181"/>
        <v>1775</v>
      </c>
      <c r="N149" s="281">
        <f t="shared" si="182"/>
        <v>1146</v>
      </c>
      <c r="O149" s="281">
        <f t="shared" si="183"/>
        <v>1052</v>
      </c>
      <c r="P149" s="281">
        <f t="shared" si="184"/>
        <v>605</v>
      </c>
      <c r="Q149" s="281">
        <f t="shared" si="185"/>
        <v>591</v>
      </c>
      <c r="R149" s="281">
        <f t="shared" si="186"/>
        <v>272</v>
      </c>
      <c r="S149" s="281">
        <f t="shared" si="187"/>
        <v>335</v>
      </c>
      <c r="T149" s="281">
        <f t="shared" si="188"/>
        <v>65</v>
      </c>
      <c r="U149" s="281">
        <f t="shared" si="189"/>
        <v>163</v>
      </c>
      <c r="W149" s="16" t="s">
        <v>157</v>
      </c>
      <c r="X149" s="764">
        <f t="shared" si="150"/>
        <v>8</v>
      </c>
      <c r="Y149" s="764">
        <f t="shared" si="151"/>
        <v>6</v>
      </c>
      <c r="Z149" s="764">
        <f t="shared" si="152"/>
        <v>99</v>
      </c>
      <c r="AA149" s="764">
        <f t="shared" si="153"/>
        <v>90</v>
      </c>
      <c r="AB149" s="764">
        <f t="shared" si="154"/>
        <v>156</v>
      </c>
      <c r="AC149" s="764">
        <f t="shared" si="155"/>
        <v>180</v>
      </c>
      <c r="AD149" s="764">
        <f t="shared" si="156"/>
        <v>148</v>
      </c>
      <c r="AE149" s="764">
        <f t="shared" si="157"/>
        <v>137</v>
      </c>
      <c r="AF149" s="764">
        <f t="shared" si="158"/>
        <v>138</v>
      </c>
      <c r="AG149" s="764">
        <f t="shared" si="159"/>
        <v>136</v>
      </c>
      <c r="AH149" s="764">
        <f t="shared" si="160"/>
        <v>86</v>
      </c>
      <c r="AI149" s="764">
        <f t="shared" si="161"/>
        <v>88</v>
      </c>
      <c r="AJ149" s="764">
        <f t="shared" si="162"/>
        <v>49</v>
      </c>
      <c r="AK149" s="764">
        <f t="shared" si="163"/>
        <v>48</v>
      </c>
      <c r="AL149" s="764">
        <f t="shared" si="164"/>
        <v>33</v>
      </c>
      <c r="AM149" s="764">
        <f t="shared" si="165"/>
        <v>33</v>
      </c>
      <c r="AN149" s="764">
        <f t="shared" si="166"/>
        <v>4</v>
      </c>
      <c r="AO149" s="764">
        <f t="shared" si="167"/>
        <v>20</v>
      </c>
      <c r="AP149" s="764">
        <f t="shared" si="168"/>
        <v>3</v>
      </c>
      <c r="AQ149" s="764">
        <f t="shared" si="169"/>
        <v>2</v>
      </c>
      <c r="AR149" s="764">
        <f t="shared" si="190"/>
        <v>9</v>
      </c>
      <c r="AT149" s="16" t="s">
        <v>157</v>
      </c>
      <c r="AU149" s="13"/>
      <c r="AV149" s="13">
        <v>1</v>
      </c>
      <c r="AW149" s="13"/>
      <c r="AX149" s="13">
        <v>1</v>
      </c>
      <c r="AY149" s="13"/>
      <c r="AZ149" s="13">
        <v>2</v>
      </c>
      <c r="BA149" s="13"/>
      <c r="BB149" s="13">
        <v>1</v>
      </c>
      <c r="BC149" s="13">
        <v>1</v>
      </c>
      <c r="BD149" s="13"/>
      <c r="BE149" s="13">
        <v>1</v>
      </c>
      <c r="BF149" s="13">
        <v>1</v>
      </c>
      <c r="BG149" s="13">
        <v>3</v>
      </c>
      <c r="BH149" s="13">
        <v>2</v>
      </c>
      <c r="BI149" s="13">
        <v>4</v>
      </c>
      <c r="BJ149" s="13">
        <v>8</v>
      </c>
      <c r="BK149" s="13">
        <v>9</v>
      </c>
      <c r="BL149" s="13">
        <v>13</v>
      </c>
      <c r="BM149" s="13">
        <v>38</v>
      </c>
      <c r="BN149" s="13">
        <v>11</v>
      </c>
      <c r="BO149" s="13">
        <v>21</v>
      </c>
      <c r="BP149" s="13">
        <v>16</v>
      </c>
      <c r="BQ149" s="13">
        <v>15</v>
      </c>
      <c r="BR149" s="13">
        <v>21</v>
      </c>
      <c r="BS149" s="13">
        <v>11</v>
      </c>
      <c r="BT149" s="13">
        <v>19</v>
      </c>
      <c r="BU149" s="13">
        <v>19</v>
      </c>
      <c r="BV149" s="13">
        <v>17</v>
      </c>
      <c r="BW149" s="13">
        <v>21</v>
      </c>
      <c r="BX149" s="13">
        <v>20</v>
      </c>
      <c r="BY149" s="13">
        <v>15</v>
      </c>
      <c r="BZ149" s="13">
        <v>21</v>
      </c>
      <c r="CA149" s="13">
        <v>13</v>
      </c>
      <c r="CB149" s="13">
        <v>17</v>
      </c>
      <c r="CC149" s="13">
        <v>14</v>
      </c>
      <c r="CD149" s="13">
        <v>16</v>
      </c>
      <c r="CE149" s="13">
        <v>9</v>
      </c>
      <c r="CF149" s="13">
        <v>12</v>
      </c>
      <c r="CG149" s="13">
        <v>7</v>
      </c>
      <c r="CH149" s="13">
        <v>13</v>
      </c>
      <c r="CI149" s="13">
        <v>10</v>
      </c>
      <c r="CJ149" s="13">
        <v>18</v>
      </c>
      <c r="CK149" s="13">
        <v>12</v>
      </c>
      <c r="CL149" s="13">
        <v>12</v>
      </c>
      <c r="CM149" s="13">
        <v>11</v>
      </c>
      <c r="CN149" s="13">
        <v>14</v>
      </c>
      <c r="CO149" s="13">
        <v>13</v>
      </c>
      <c r="CP149" s="13">
        <v>13</v>
      </c>
      <c r="CQ149" s="13">
        <v>12</v>
      </c>
      <c r="CR149" s="13">
        <v>21</v>
      </c>
      <c r="CS149" s="13">
        <v>9</v>
      </c>
      <c r="CT149" s="13">
        <v>9</v>
      </c>
      <c r="CU149" s="13">
        <v>9</v>
      </c>
      <c r="CV149" s="13">
        <v>14</v>
      </c>
      <c r="CW149" s="13">
        <v>10</v>
      </c>
      <c r="CX149" s="13">
        <v>8</v>
      </c>
      <c r="CY149" s="13">
        <v>11</v>
      </c>
      <c r="CZ149" s="13">
        <v>7</v>
      </c>
      <c r="DA149" s="13">
        <v>5</v>
      </c>
      <c r="DB149" s="13">
        <v>6</v>
      </c>
      <c r="DC149" s="13">
        <v>8</v>
      </c>
      <c r="DD149" s="13">
        <v>8</v>
      </c>
      <c r="DE149" s="13">
        <v>1</v>
      </c>
      <c r="DF149" s="13">
        <v>8</v>
      </c>
      <c r="DG149" s="13">
        <v>5</v>
      </c>
      <c r="DH149" s="13">
        <v>6</v>
      </c>
      <c r="DI149" s="13">
        <v>3</v>
      </c>
      <c r="DJ149" s="13">
        <v>2</v>
      </c>
      <c r="DK149" s="13">
        <v>5</v>
      </c>
      <c r="DL149" s="13">
        <v>2</v>
      </c>
      <c r="DM149" s="13">
        <v>3</v>
      </c>
      <c r="DN149" s="13">
        <v>2</v>
      </c>
      <c r="DO149" s="13">
        <v>4</v>
      </c>
      <c r="DP149" s="13">
        <v>4</v>
      </c>
      <c r="DQ149" s="13">
        <v>4</v>
      </c>
      <c r="DR149" s="13">
        <v>4</v>
      </c>
      <c r="DS149" s="13">
        <v>5</v>
      </c>
      <c r="DT149" s="13">
        <v>1</v>
      </c>
      <c r="DU149" s="13">
        <v>4</v>
      </c>
      <c r="DV149" s="13">
        <v>2</v>
      </c>
      <c r="DW149" s="13">
        <v>2</v>
      </c>
      <c r="DX149" s="13">
        <v>1</v>
      </c>
      <c r="DY149" s="13">
        <v>2</v>
      </c>
      <c r="DZ149" s="13"/>
      <c r="EA149" s="13">
        <v>3</v>
      </c>
      <c r="EB149" s="13">
        <v>4</v>
      </c>
      <c r="EC149" s="13">
        <v>3</v>
      </c>
      <c r="ED149" s="13">
        <v>2</v>
      </c>
      <c r="EE149" s="13">
        <v>3</v>
      </c>
      <c r="EF149" s="13"/>
      <c r="EG149" s="13"/>
      <c r="EH149" s="13"/>
      <c r="EI149" s="13"/>
      <c r="EJ149" s="13"/>
      <c r="EK149" s="13"/>
      <c r="EL149" s="13">
        <v>2</v>
      </c>
      <c r="EM149" s="13"/>
      <c r="EN149" s="13"/>
      <c r="EO149" s="13"/>
      <c r="EP149" s="13"/>
      <c r="EQ149" s="13"/>
      <c r="ER149" s="13"/>
      <c r="ES149" s="13"/>
      <c r="ET149" s="13"/>
      <c r="EU149" s="13"/>
      <c r="EV149" s="13"/>
      <c r="EW149" s="13"/>
      <c r="EX149" s="13"/>
      <c r="EY149" s="13"/>
      <c r="EZ149" s="13"/>
      <c r="FA149" s="60">
        <v>740</v>
      </c>
      <c r="FB149" s="13">
        <v>740</v>
      </c>
      <c r="FC149" s="16" t="s">
        <v>157</v>
      </c>
      <c r="FD149" s="13"/>
      <c r="FE149" s="13"/>
      <c r="FF149" s="13">
        <v>3</v>
      </c>
      <c r="FG149" s="13"/>
      <c r="FH149" s="13">
        <v>2</v>
      </c>
      <c r="FI149" s="13"/>
      <c r="FJ149" s="13"/>
      <c r="FK149" s="13">
        <v>2</v>
      </c>
      <c r="FL149" s="13"/>
      <c r="FM149" s="13">
        <v>1</v>
      </c>
      <c r="FN149" s="13">
        <v>2</v>
      </c>
      <c r="FO149" s="13">
        <v>2</v>
      </c>
      <c r="FP149" s="13">
        <v>5</v>
      </c>
      <c r="FQ149" s="13">
        <v>3</v>
      </c>
      <c r="FR149" s="13">
        <v>7</v>
      </c>
      <c r="FS149" s="13">
        <v>5</v>
      </c>
      <c r="FT149" s="13">
        <v>9</v>
      </c>
      <c r="FU149" s="13">
        <v>15</v>
      </c>
      <c r="FV149" s="13">
        <v>32</v>
      </c>
      <c r="FW149" s="13">
        <v>19</v>
      </c>
      <c r="FX149" s="13">
        <v>13</v>
      </c>
      <c r="FY149" s="13">
        <v>18</v>
      </c>
      <c r="FZ149" s="13">
        <v>17</v>
      </c>
      <c r="GA149" s="13">
        <v>20</v>
      </c>
      <c r="GB149" s="13">
        <v>15</v>
      </c>
      <c r="GC149" s="13">
        <v>13</v>
      </c>
      <c r="GD149" s="13">
        <v>16</v>
      </c>
      <c r="GE149" s="13">
        <v>14</v>
      </c>
      <c r="GF149" s="13">
        <v>16</v>
      </c>
      <c r="GG149" s="13">
        <v>14</v>
      </c>
      <c r="GH149" s="13">
        <v>20</v>
      </c>
      <c r="GI149" s="13">
        <v>11</v>
      </c>
      <c r="GJ149" s="13">
        <v>18</v>
      </c>
      <c r="GK149" s="13">
        <v>14</v>
      </c>
      <c r="GL149" s="13">
        <v>17</v>
      </c>
      <c r="GM149" s="13">
        <v>13</v>
      </c>
      <c r="GN149" s="13">
        <v>16</v>
      </c>
      <c r="GO149" s="13">
        <v>12</v>
      </c>
      <c r="GP149" s="13">
        <v>9</v>
      </c>
      <c r="GQ149" s="13">
        <v>18</v>
      </c>
      <c r="GR149" s="13">
        <v>19</v>
      </c>
      <c r="GS149" s="13">
        <v>17</v>
      </c>
      <c r="GT149" s="13">
        <v>13</v>
      </c>
      <c r="GU149" s="13">
        <v>15</v>
      </c>
      <c r="GV149" s="13">
        <v>11</v>
      </c>
      <c r="GW149" s="13">
        <v>18</v>
      </c>
      <c r="GX149" s="13">
        <v>14</v>
      </c>
      <c r="GY149" s="13">
        <v>9</v>
      </c>
      <c r="GZ149" s="13">
        <v>10</v>
      </c>
      <c r="HA149" s="13">
        <v>12</v>
      </c>
      <c r="HB149" s="13">
        <v>10</v>
      </c>
      <c r="HC149" s="13">
        <v>6</v>
      </c>
      <c r="HD149" s="13">
        <v>8</v>
      </c>
      <c r="HE149" s="13">
        <v>10</v>
      </c>
      <c r="HF149" s="13">
        <v>8</v>
      </c>
      <c r="HG149" s="13">
        <v>7</v>
      </c>
      <c r="HH149" s="13">
        <v>15</v>
      </c>
      <c r="HI149" s="13">
        <v>6</v>
      </c>
      <c r="HJ149" s="13">
        <v>8</v>
      </c>
      <c r="HK149" s="13">
        <v>8</v>
      </c>
      <c r="HL149" s="13">
        <v>7</v>
      </c>
      <c r="HM149" s="13">
        <v>4</v>
      </c>
      <c r="HN149" s="13">
        <v>7</v>
      </c>
      <c r="HO149" s="13">
        <v>8</v>
      </c>
      <c r="HP149" s="13">
        <v>5</v>
      </c>
      <c r="HQ149" s="13">
        <v>4</v>
      </c>
      <c r="HR149" s="13">
        <v>2</v>
      </c>
      <c r="HS149" s="13">
        <v>4</v>
      </c>
      <c r="HT149" s="13">
        <v>5</v>
      </c>
      <c r="HU149" s="13">
        <v>3</v>
      </c>
      <c r="HV149" s="13">
        <v>2</v>
      </c>
      <c r="HW149" s="13">
        <v>4</v>
      </c>
      <c r="HX149" s="13">
        <v>6</v>
      </c>
      <c r="HY149" s="13">
        <v>4</v>
      </c>
      <c r="HZ149" s="13">
        <v>3</v>
      </c>
      <c r="IA149" s="13">
        <v>2</v>
      </c>
      <c r="IB149" s="13">
        <v>2</v>
      </c>
      <c r="IC149" s="13">
        <v>5</v>
      </c>
      <c r="ID149" s="13">
        <v>3</v>
      </c>
      <c r="IE149" s="13">
        <v>2</v>
      </c>
      <c r="IF149" s="13">
        <v>1</v>
      </c>
      <c r="IG149" s="13">
        <v>1</v>
      </c>
      <c r="IH149" s="13"/>
      <c r="II149" s="13"/>
      <c r="IJ149" s="13"/>
      <c r="IK149" s="13">
        <v>1</v>
      </c>
      <c r="IL149" s="13"/>
      <c r="IM149" s="13">
        <v>1</v>
      </c>
      <c r="IN149" s="13"/>
      <c r="IO149" s="13"/>
      <c r="IP149" s="13"/>
      <c r="IQ149" s="13"/>
      <c r="IR149" s="13">
        <v>1</v>
      </c>
      <c r="IS149" s="13">
        <v>1</v>
      </c>
      <c r="IT149" s="13"/>
      <c r="IU149" s="13"/>
      <c r="IV149" s="13"/>
      <c r="IW149" s="13">
        <v>1</v>
      </c>
      <c r="IX149" s="13"/>
      <c r="IY149" s="13"/>
      <c r="IZ149" s="13"/>
      <c r="JA149" s="13"/>
      <c r="JB149" s="13"/>
      <c r="JC149" s="13"/>
      <c r="JD149" s="13"/>
      <c r="JE149" s="13"/>
      <c r="JF149" s="60">
        <v>724</v>
      </c>
      <c r="JG149" s="13"/>
      <c r="JH149" s="13"/>
      <c r="JI149" s="13"/>
      <c r="JJ149" s="13"/>
      <c r="JK149" s="13"/>
      <c r="JL149" s="13"/>
      <c r="JM149" s="13"/>
      <c r="JN149" s="13"/>
      <c r="JO149" s="13"/>
      <c r="JP149" s="13"/>
      <c r="JQ149" s="13"/>
      <c r="JR149" s="13"/>
      <c r="JS149" s="13"/>
      <c r="JT149" s="13"/>
      <c r="JU149" s="13"/>
      <c r="JV149" s="13"/>
      <c r="JW149" s="13"/>
      <c r="JX149" s="13"/>
      <c r="JY149" s="13"/>
      <c r="JZ149" s="13"/>
      <c r="KA149" s="13"/>
      <c r="KB149" s="13"/>
      <c r="KC149" s="13"/>
      <c r="KD149" s="13">
        <v>1</v>
      </c>
      <c r="KE149" s="13"/>
      <c r="KF149" s="13"/>
      <c r="KG149" s="13"/>
      <c r="KH149" s="13"/>
      <c r="KI149" s="13"/>
      <c r="KJ149" s="13">
        <v>1</v>
      </c>
      <c r="KK149" s="13"/>
      <c r="KL149" s="13"/>
      <c r="KM149" s="13">
        <v>1</v>
      </c>
      <c r="KN149" s="13"/>
      <c r="KO149" s="13"/>
      <c r="KP149" s="13">
        <v>1</v>
      </c>
      <c r="KQ149" s="13"/>
      <c r="KR149" s="13"/>
      <c r="KS149" s="13"/>
      <c r="KT149" s="13"/>
      <c r="KU149" s="13">
        <v>1</v>
      </c>
      <c r="KV149" s="13"/>
      <c r="KW149" s="13"/>
      <c r="KX149" s="13"/>
      <c r="KY149" s="13"/>
      <c r="KZ149" s="13"/>
      <c r="LA149" s="13"/>
      <c r="LB149" s="13"/>
      <c r="LC149" s="13"/>
      <c r="LD149" s="13"/>
      <c r="LE149" s="13"/>
      <c r="LF149" s="13">
        <v>1</v>
      </c>
      <c r="LG149" s="13"/>
      <c r="LH149" s="13"/>
      <c r="LI149" s="13"/>
      <c r="LJ149" s="13"/>
      <c r="LK149" s="13"/>
      <c r="LL149" s="13"/>
      <c r="LM149" s="13"/>
      <c r="LN149" s="13"/>
      <c r="LO149" s="13"/>
      <c r="LP149" s="13"/>
      <c r="LQ149" s="13"/>
      <c r="LR149" s="13"/>
      <c r="LS149" s="13"/>
      <c r="LT149" s="13"/>
      <c r="LU149" s="13">
        <v>1</v>
      </c>
      <c r="LV149" s="13"/>
      <c r="LW149" s="13"/>
      <c r="LX149" s="13"/>
      <c r="LY149" s="13"/>
      <c r="LZ149" s="13"/>
      <c r="MA149" s="13"/>
      <c r="MB149" s="13"/>
      <c r="MC149" s="13"/>
      <c r="MD149" s="13"/>
      <c r="ME149" s="13"/>
      <c r="MF149" s="13"/>
      <c r="MG149" s="13"/>
      <c r="MH149" s="13"/>
      <c r="MI149" s="13"/>
      <c r="MJ149" s="13"/>
      <c r="MK149" s="13"/>
      <c r="ML149" s="13">
        <v>1</v>
      </c>
      <c r="MM149" s="13"/>
      <c r="MN149" s="13"/>
      <c r="MO149" s="13"/>
      <c r="MP149" s="13"/>
      <c r="MQ149" s="13">
        <v>1</v>
      </c>
      <c r="MR149" s="13"/>
      <c r="MS149" s="13"/>
      <c r="MT149" s="13"/>
      <c r="MU149" s="13"/>
      <c r="MV149" s="13"/>
      <c r="MW149" s="13"/>
      <c r="MX149" s="13"/>
      <c r="MY149" s="13"/>
      <c r="MZ149" s="13"/>
      <c r="NA149" s="13"/>
      <c r="NB149" s="13"/>
      <c r="NC149" s="13"/>
      <c r="ND149" s="13"/>
      <c r="NE149" s="13"/>
      <c r="NF149" s="13"/>
      <c r="NG149" s="13"/>
      <c r="NH149" s="13"/>
      <c r="NI149" s="13"/>
      <c r="NJ149" s="60">
        <v>9</v>
      </c>
      <c r="NK149" s="13">
        <v>733</v>
      </c>
      <c r="NL149" s="448"/>
      <c r="NM149" s="448"/>
      <c r="NN149" s="448"/>
    </row>
    <row r="150" spans="1:378">
      <c r="A150" s="9" t="s">
        <v>161</v>
      </c>
      <c r="B150" s="281">
        <f t="shared" si="170"/>
        <v>237</v>
      </c>
      <c r="C150" s="281">
        <f t="shared" si="171"/>
        <v>222</v>
      </c>
      <c r="D150" s="281">
        <f t="shared" si="172"/>
        <v>738</v>
      </c>
      <c r="E150" s="281">
        <f t="shared" si="173"/>
        <v>804</v>
      </c>
      <c r="F150" s="281">
        <f t="shared" si="174"/>
        <v>2807</v>
      </c>
      <c r="G150" s="281">
        <f t="shared" si="175"/>
        <v>2797</v>
      </c>
      <c r="H150" s="281">
        <f t="shared" si="176"/>
        <v>3150</v>
      </c>
      <c r="I150" s="281">
        <f t="shared" si="177"/>
        <v>2872</v>
      </c>
      <c r="J150" s="281">
        <f t="shared" si="178"/>
        <v>2351</v>
      </c>
      <c r="K150" s="281">
        <f t="shared" si="179"/>
        <v>2007</v>
      </c>
      <c r="L150" s="281">
        <f t="shared" si="180"/>
        <v>1549</v>
      </c>
      <c r="M150" s="281">
        <f t="shared" si="181"/>
        <v>1622</v>
      </c>
      <c r="N150" s="281">
        <f t="shared" si="182"/>
        <v>911</v>
      </c>
      <c r="O150" s="281">
        <f t="shared" si="183"/>
        <v>816</v>
      </c>
      <c r="P150" s="281">
        <f t="shared" si="184"/>
        <v>414</v>
      </c>
      <c r="Q150" s="281">
        <f t="shared" si="185"/>
        <v>362</v>
      </c>
      <c r="R150" s="281">
        <f t="shared" si="186"/>
        <v>140</v>
      </c>
      <c r="S150" s="281">
        <f t="shared" si="187"/>
        <v>208</v>
      </c>
      <c r="T150" s="281">
        <f t="shared" si="188"/>
        <v>18</v>
      </c>
      <c r="U150" s="281">
        <f t="shared" si="189"/>
        <v>69</v>
      </c>
      <c r="W150" s="16" t="s">
        <v>158</v>
      </c>
      <c r="X150" s="764">
        <f t="shared" si="150"/>
        <v>5</v>
      </c>
      <c r="Y150" s="764">
        <f t="shared" si="151"/>
        <v>1</v>
      </c>
      <c r="Z150" s="764">
        <f t="shared" si="152"/>
        <v>10</v>
      </c>
      <c r="AA150" s="764">
        <f t="shared" si="153"/>
        <v>23</v>
      </c>
      <c r="AB150" s="764">
        <f t="shared" si="154"/>
        <v>70</v>
      </c>
      <c r="AC150" s="764">
        <f t="shared" si="155"/>
        <v>63</v>
      </c>
      <c r="AD150" s="764">
        <f t="shared" si="156"/>
        <v>63</v>
      </c>
      <c r="AE150" s="764">
        <f t="shared" si="157"/>
        <v>81</v>
      </c>
      <c r="AF150" s="764">
        <f t="shared" si="158"/>
        <v>42</v>
      </c>
      <c r="AG150" s="764">
        <f t="shared" si="159"/>
        <v>67</v>
      </c>
      <c r="AH150" s="764">
        <f t="shared" si="160"/>
        <v>50</v>
      </c>
      <c r="AI150" s="764">
        <f t="shared" si="161"/>
        <v>47</v>
      </c>
      <c r="AJ150" s="764">
        <f t="shared" si="162"/>
        <v>30</v>
      </c>
      <c r="AK150" s="764">
        <f t="shared" si="163"/>
        <v>32</v>
      </c>
      <c r="AL150" s="764">
        <f t="shared" si="164"/>
        <v>17</v>
      </c>
      <c r="AM150" s="764">
        <f t="shared" si="165"/>
        <v>16</v>
      </c>
      <c r="AN150" s="764">
        <f t="shared" si="166"/>
        <v>14</v>
      </c>
      <c r="AO150" s="764">
        <f t="shared" si="167"/>
        <v>15</v>
      </c>
      <c r="AP150" s="764">
        <f t="shared" si="168"/>
        <v>3</v>
      </c>
      <c r="AQ150" s="764">
        <f t="shared" si="169"/>
        <v>8</v>
      </c>
      <c r="AR150" s="764">
        <f t="shared" si="190"/>
        <v>4</v>
      </c>
      <c r="AT150" s="16" t="s">
        <v>158</v>
      </c>
      <c r="AU150" s="13"/>
      <c r="AV150" s="13"/>
      <c r="AW150" s="13"/>
      <c r="AX150" s="13"/>
      <c r="AY150" s="13"/>
      <c r="AZ150" s="13"/>
      <c r="BA150" s="13"/>
      <c r="BB150" s="13"/>
      <c r="BC150" s="13"/>
      <c r="BD150" s="13">
        <v>1</v>
      </c>
      <c r="BE150" s="13"/>
      <c r="BF150" s="13"/>
      <c r="BG150" s="13"/>
      <c r="BH150" s="13">
        <v>1</v>
      </c>
      <c r="BI150" s="13">
        <v>2</v>
      </c>
      <c r="BJ150" s="13">
        <v>1</v>
      </c>
      <c r="BK150" s="13">
        <v>7</v>
      </c>
      <c r="BL150" s="13">
        <v>8</v>
      </c>
      <c r="BM150" s="13"/>
      <c r="BN150" s="13">
        <v>4</v>
      </c>
      <c r="BO150" s="13">
        <v>5</v>
      </c>
      <c r="BP150" s="13">
        <v>9</v>
      </c>
      <c r="BQ150" s="13">
        <v>10</v>
      </c>
      <c r="BR150" s="13">
        <v>6</v>
      </c>
      <c r="BS150" s="13">
        <v>4</v>
      </c>
      <c r="BT150" s="13">
        <v>7</v>
      </c>
      <c r="BU150" s="13">
        <v>7</v>
      </c>
      <c r="BV150" s="13">
        <v>7</v>
      </c>
      <c r="BW150" s="13">
        <v>2</v>
      </c>
      <c r="BX150" s="13">
        <v>6</v>
      </c>
      <c r="BY150" s="13">
        <v>6</v>
      </c>
      <c r="BZ150" s="13">
        <v>6</v>
      </c>
      <c r="CA150" s="13">
        <v>8</v>
      </c>
      <c r="CB150" s="13">
        <v>5</v>
      </c>
      <c r="CC150" s="13">
        <v>9</v>
      </c>
      <c r="CD150" s="13">
        <v>6</v>
      </c>
      <c r="CE150" s="13">
        <v>13</v>
      </c>
      <c r="CF150" s="13">
        <v>6</v>
      </c>
      <c r="CG150" s="13">
        <v>11</v>
      </c>
      <c r="CH150" s="13">
        <v>11</v>
      </c>
      <c r="CI150" s="13">
        <v>9</v>
      </c>
      <c r="CJ150" s="13">
        <v>8</v>
      </c>
      <c r="CK150" s="13">
        <v>5</v>
      </c>
      <c r="CL150" s="13">
        <v>6</v>
      </c>
      <c r="CM150" s="13">
        <v>6</v>
      </c>
      <c r="CN150" s="13">
        <v>6</v>
      </c>
      <c r="CO150" s="13">
        <v>9</v>
      </c>
      <c r="CP150" s="13">
        <v>8</v>
      </c>
      <c r="CQ150" s="13">
        <v>5</v>
      </c>
      <c r="CR150" s="13">
        <v>5</v>
      </c>
      <c r="CS150" s="13">
        <v>8</v>
      </c>
      <c r="CT150" s="13">
        <v>4</v>
      </c>
      <c r="CU150" s="13">
        <v>3</v>
      </c>
      <c r="CV150" s="13">
        <v>7</v>
      </c>
      <c r="CW150" s="13">
        <v>3</v>
      </c>
      <c r="CX150" s="13">
        <v>6</v>
      </c>
      <c r="CY150" s="13">
        <v>6</v>
      </c>
      <c r="CZ150" s="13">
        <v>3</v>
      </c>
      <c r="DA150" s="13">
        <v>5</v>
      </c>
      <c r="DB150" s="13">
        <v>2</v>
      </c>
      <c r="DC150" s="13">
        <v>6</v>
      </c>
      <c r="DD150" s="13">
        <v>3</v>
      </c>
      <c r="DE150" s="13">
        <v>1</v>
      </c>
      <c r="DF150" s="13">
        <v>2</v>
      </c>
      <c r="DG150" s="13">
        <v>2</v>
      </c>
      <c r="DH150" s="13">
        <v>3</v>
      </c>
      <c r="DI150" s="13">
        <v>4</v>
      </c>
      <c r="DJ150" s="13">
        <v>5</v>
      </c>
      <c r="DK150" s="13">
        <v>5</v>
      </c>
      <c r="DL150" s="13">
        <v>1</v>
      </c>
      <c r="DM150" s="13">
        <v>1</v>
      </c>
      <c r="DN150" s="13">
        <v>1</v>
      </c>
      <c r="DO150" s="13">
        <v>2</v>
      </c>
      <c r="DP150" s="13">
        <v>2</v>
      </c>
      <c r="DQ150" s="13">
        <v>3</v>
      </c>
      <c r="DR150" s="13">
        <v>1</v>
      </c>
      <c r="DS150" s="13">
        <v>2</v>
      </c>
      <c r="DT150" s="13">
        <v>1</v>
      </c>
      <c r="DU150" s="13"/>
      <c r="DV150" s="13">
        <v>3</v>
      </c>
      <c r="DW150" s="13">
        <v>1</v>
      </c>
      <c r="DX150" s="13">
        <v>2</v>
      </c>
      <c r="DY150" s="13">
        <v>4</v>
      </c>
      <c r="DZ150" s="13"/>
      <c r="EA150" s="13">
        <v>2</v>
      </c>
      <c r="EB150" s="13">
        <v>1</v>
      </c>
      <c r="EC150" s="13">
        <v>1</v>
      </c>
      <c r="ED150" s="13"/>
      <c r="EE150" s="13">
        <v>3</v>
      </c>
      <c r="EF150" s="13">
        <v>1</v>
      </c>
      <c r="EG150" s="13">
        <v>2</v>
      </c>
      <c r="EH150" s="13">
        <v>1</v>
      </c>
      <c r="EI150" s="13">
        <v>1</v>
      </c>
      <c r="EJ150" s="13">
        <v>1</v>
      </c>
      <c r="EK150" s="13">
        <v>2</v>
      </c>
      <c r="EL150" s="13"/>
      <c r="EM150" s="13">
        <v>1</v>
      </c>
      <c r="EN150" s="13"/>
      <c r="EO150" s="13"/>
      <c r="EP150" s="13"/>
      <c r="EQ150" s="13"/>
      <c r="ER150" s="13"/>
      <c r="ES150" s="13"/>
      <c r="ET150" s="13"/>
      <c r="EU150" s="13"/>
      <c r="EV150" s="13"/>
      <c r="EW150" s="13"/>
      <c r="EX150" s="13"/>
      <c r="EY150" s="13"/>
      <c r="EZ150" s="13">
        <v>1</v>
      </c>
      <c r="FA150" s="60">
        <v>354</v>
      </c>
      <c r="FB150" s="13">
        <v>354</v>
      </c>
      <c r="FC150" s="16" t="s">
        <v>158</v>
      </c>
      <c r="FD150" s="13">
        <v>1</v>
      </c>
      <c r="FE150" s="13">
        <v>2</v>
      </c>
      <c r="FF150" s="13"/>
      <c r="FG150" s="13"/>
      <c r="FH150" s="13"/>
      <c r="FI150" s="13"/>
      <c r="FJ150" s="13">
        <v>1</v>
      </c>
      <c r="FK150" s="13"/>
      <c r="FL150" s="13"/>
      <c r="FM150" s="13">
        <v>1</v>
      </c>
      <c r="FN150" s="13"/>
      <c r="FO150" s="13"/>
      <c r="FP150" s="13"/>
      <c r="FQ150" s="13">
        <v>2</v>
      </c>
      <c r="FR150" s="13"/>
      <c r="FS150" s="13">
        <v>2</v>
      </c>
      <c r="FT150" s="13">
        <v>2</v>
      </c>
      <c r="FU150" s="13">
        <v>1</v>
      </c>
      <c r="FV150" s="13">
        <v>1</v>
      </c>
      <c r="FW150" s="13">
        <v>2</v>
      </c>
      <c r="FX150" s="13">
        <v>7</v>
      </c>
      <c r="FY150" s="13">
        <v>6</v>
      </c>
      <c r="FZ150" s="13">
        <v>2</v>
      </c>
      <c r="GA150" s="13">
        <v>8</v>
      </c>
      <c r="GB150" s="13">
        <v>6</v>
      </c>
      <c r="GC150" s="13">
        <v>5</v>
      </c>
      <c r="GD150" s="13">
        <v>9</v>
      </c>
      <c r="GE150" s="13">
        <v>9</v>
      </c>
      <c r="GF150" s="13">
        <v>10</v>
      </c>
      <c r="GG150" s="13">
        <v>8</v>
      </c>
      <c r="GH150" s="13">
        <v>6</v>
      </c>
      <c r="GI150" s="13">
        <v>9</v>
      </c>
      <c r="GJ150" s="13">
        <v>6</v>
      </c>
      <c r="GK150" s="13">
        <v>8</v>
      </c>
      <c r="GL150" s="13">
        <v>4</v>
      </c>
      <c r="GM150" s="13">
        <v>8</v>
      </c>
      <c r="GN150" s="13">
        <v>4</v>
      </c>
      <c r="GO150" s="13">
        <v>8</v>
      </c>
      <c r="GP150" s="13">
        <v>5</v>
      </c>
      <c r="GQ150" s="13">
        <v>5</v>
      </c>
      <c r="GR150" s="13">
        <v>4</v>
      </c>
      <c r="GS150" s="13">
        <v>3</v>
      </c>
      <c r="GT150" s="13">
        <v>2</v>
      </c>
      <c r="GU150" s="13">
        <v>7</v>
      </c>
      <c r="GV150" s="13">
        <v>4</v>
      </c>
      <c r="GW150" s="13">
        <v>2</v>
      </c>
      <c r="GX150" s="13">
        <v>5</v>
      </c>
      <c r="GY150" s="13">
        <v>5</v>
      </c>
      <c r="GZ150" s="13">
        <v>4</v>
      </c>
      <c r="HA150" s="13">
        <v>6</v>
      </c>
      <c r="HB150" s="13">
        <v>6</v>
      </c>
      <c r="HC150" s="13">
        <v>4</v>
      </c>
      <c r="HD150" s="13">
        <v>5</v>
      </c>
      <c r="HE150" s="13">
        <v>5</v>
      </c>
      <c r="HF150" s="13">
        <v>7</v>
      </c>
      <c r="HG150" s="13">
        <v>4</v>
      </c>
      <c r="HH150" s="13">
        <v>5</v>
      </c>
      <c r="HI150" s="13">
        <v>4</v>
      </c>
      <c r="HJ150" s="13">
        <v>5</v>
      </c>
      <c r="HK150" s="13">
        <v>5</v>
      </c>
      <c r="HL150" s="13">
        <v>5</v>
      </c>
      <c r="HM150" s="13">
        <v>3</v>
      </c>
      <c r="HN150" s="13">
        <v>4</v>
      </c>
      <c r="HO150" s="13">
        <v>1</v>
      </c>
      <c r="HP150" s="13">
        <v>4</v>
      </c>
      <c r="HQ150" s="13">
        <v>2</v>
      </c>
      <c r="HR150" s="13">
        <v>5</v>
      </c>
      <c r="HS150" s="13"/>
      <c r="HT150" s="13">
        <v>2</v>
      </c>
      <c r="HU150" s="13">
        <v>4</v>
      </c>
      <c r="HV150" s="13">
        <v>2</v>
      </c>
      <c r="HW150" s="13">
        <v>1</v>
      </c>
      <c r="HX150" s="13">
        <v>2</v>
      </c>
      <c r="HY150" s="13">
        <v>1</v>
      </c>
      <c r="HZ150" s="13">
        <v>3</v>
      </c>
      <c r="IA150" s="13">
        <v>2</v>
      </c>
      <c r="IB150" s="13"/>
      <c r="IC150" s="13">
        <v>1</v>
      </c>
      <c r="ID150" s="13">
        <v>3</v>
      </c>
      <c r="IE150" s="13">
        <v>2</v>
      </c>
      <c r="IF150" s="13"/>
      <c r="IG150" s="13">
        <v>4</v>
      </c>
      <c r="IH150" s="13">
        <v>2</v>
      </c>
      <c r="II150" s="13">
        <v>5</v>
      </c>
      <c r="IJ150" s="13"/>
      <c r="IK150" s="13">
        <v>1</v>
      </c>
      <c r="IL150" s="13">
        <v>1</v>
      </c>
      <c r="IM150" s="13"/>
      <c r="IN150" s="13">
        <v>1</v>
      </c>
      <c r="IO150" s="13"/>
      <c r="IP150" s="13"/>
      <c r="IQ150" s="13">
        <v>1</v>
      </c>
      <c r="IR150" s="13">
        <v>2</v>
      </c>
      <c r="IS150" s="13"/>
      <c r="IT150" s="13"/>
      <c r="IU150" s="13"/>
      <c r="IV150" s="13"/>
      <c r="IW150" s="13"/>
      <c r="IX150" s="13"/>
      <c r="IY150" s="13"/>
      <c r="IZ150" s="13"/>
      <c r="JA150" s="13"/>
      <c r="JB150" s="13"/>
      <c r="JC150" s="13"/>
      <c r="JD150" s="13"/>
      <c r="JE150" s="13">
        <v>1</v>
      </c>
      <c r="JF150" s="60">
        <v>305</v>
      </c>
      <c r="JG150" s="13"/>
      <c r="JH150" s="13"/>
      <c r="JI150" s="13"/>
      <c r="JJ150" s="13"/>
      <c r="JK150" s="13"/>
      <c r="JL150" s="13"/>
      <c r="JM150" s="13"/>
      <c r="JN150" s="13"/>
      <c r="JO150" s="13"/>
      <c r="JP150" s="13"/>
      <c r="JQ150" s="13"/>
      <c r="JR150" s="13"/>
      <c r="JS150" s="13"/>
      <c r="JT150" s="13"/>
      <c r="JU150" s="13"/>
      <c r="JV150" s="13"/>
      <c r="JW150" s="13"/>
      <c r="JX150" s="13"/>
      <c r="JY150" s="13"/>
      <c r="JZ150" s="13">
        <v>1</v>
      </c>
      <c r="KA150" s="13"/>
      <c r="KB150" s="13"/>
      <c r="KC150" s="13"/>
      <c r="KD150" s="13"/>
      <c r="KE150" s="13"/>
      <c r="KF150" s="13"/>
      <c r="KG150" s="13"/>
      <c r="KH150" s="13"/>
      <c r="KI150" s="13"/>
      <c r="KJ150" s="13"/>
      <c r="KK150" s="13"/>
      <c r="KL150" s="13"/>
      <c r="KM150" s="13"/>
      <c r="KN150" s="13"/>
      <c r="KO150" s="13"/>
      <c r="KP150" s="13"/>
      <c r="KQ150" s="13"/>
      <c r="KR150" s="13"/>
      <c r="KS150" s="13"/>
      <c r="KT150" s="13"/>
      <c r="KU150" s="13"/>
      <c r="KV150" s="13"/>
      <c r="KW150" s="13"/>
      <c r="KX150" s="13"/>
      <c r="KY150" s="13"/>
      <c r="KZ150" s="13"/>
      <c r="LA150" s="13"/>
      <c r="LB150" s="13"/>
      <c r="LC150" s="13"/>
      <c r="LD150" s="13"/>
      <c r="LE150" s="13"/>
      <c r="LF150" s="13"/>
      <c r="LG150" s="13"/>
      <c r="LH150" s="13"/>
      <c r="LI150" s="13"/>
      <c r="LJ150" s="13"/>
      <c r="LK150" s="13"/>
      <c r="LL150" s="13"/>
      <c r="LM150" s="13"/>
      <c r="LN150" s="13"/>
      <c r="LO150" s="13"/>
      <c r="LP150" s="13"/>
      <c r="LQ150" s="13"/>
      <c r="LR150" s="13"/>
      <c r="LS150" s="13"/>
      <c r="LT150" s="13"/>
      <c r="LU150" s="13"/>
      <c r="LV150" s="13"/>
      <c r="LW150" s="13"/>
      <c r="LX150" s="13"/>
      <c r="LY150" s="13"/>
      <c r="LZ150" s="13"/>
      <c r="MA150" s="13"/>
      <c r="MB150" s="13"/>
      <c r="MC150" s="13"/>
      <c r="MD150" s="13"/>
      <c r="ME150" s="13"/>
      <c r="MF150" s="13"/>
      <c r="MG150" s="13"/>
      <c r="MH150" s="13"/>
      <c r="MI150" s="13"/>
      <c r="MJ150" s="13"/>
      <c r="MK150" s="13">
        <v>1</v>
      </c>
      <c r="ML150" s="13"/>
      <c r="MM150" s="13"/>
      <c r="MN150" s="13"/>
      <c r="MO150" s="13"/>
      <c r="MP150" s="13"/>
      <c r="MQ150" s="13"/>
      <c r="MR150" s="13"/>
      <c r="MS150" s="13"/>
      <c r="MT150" s="13"/>
      <c r="MU150" s="13"/>
      <c r="MV150" s="13"/>
      <c r="MW150" s="13"/>
      <c r="MX150" s="13"/>
      <c r="MY150" s="13"/>
      <c r="MZ150" s="13"/>
      <c r="NA150" s="13"/>
      <c r="NB150" s="13"/>
      <c r="NC150" s="13"/>
      <c r="ND150" s="13"/>
      <c r="NE150" s="13"/>
      <c r="NF150" s="13"/>
      <c r="NG150" s="13"/>
      <c r="NH150" s="13"/>
      <c r="NI150" s="13"/>
      <c r="NJ150" s="60">
        <v>2</v>
      </c>
      <c r="NK150" s="13">
        <v>307</v>
      </c>
      <c r="NL150" s="448"/>
      <c r="NM150" s="448"/>
      <c r="NN150" s="448"/>
    </row>
    <row r="151" spans="1:378">
      <c r="A151" s="8" t="s">
        <v>218</v>
      </c>
      <c r="B151" s="281">
        <f t="shared" si="170"/>
        <v>17</v>
      </c>
      <c r="C151" s="281">
        <f t="shared" si="171"/>
        <v>21</v>
      </c>
      <c r="D151" s="281">
        <f t="shared" si="172"/>
        <v>175</v>
      </c>
      <c r="E151" s="281">
        <f t="shared" si="173"/>
        <v>196</v>
      </c>
      <c r="F151" s="281">
        <f t="shared" si="174"/>
        <v>830</v>
      </c>
      <c r="G151" s="281">
        <f t="shared" si="175"/>
        <v>702</v>
      </c>
      <c r="H151" s="281">
        <f t="shared" si="176"/>
        <v>1239</v>
      </c>
      <c r="I151" s="281">
        <f t="shared" si="177"/>
        <v>942</v>
      </c>
      <c r="J151" s="281">
        <f t="shared" si="178"/>
        <v>1125</v>
      </c>
      <c r="K151" s="281">
        <f t="shared" si="179"/>
        <v>795</v>
      </c>
      <c r="L151" s="281">
        <f t="shared" si="180"/>
        <v>725</v>
      </c>
      <c r="M151" s="281">
        <f t="shared" si="181"/>
        <v>530</v>
      </c>
      <c r="N151" s="281">
        <f t="shared" si="182"/>
        <v>372</v>
      </c>
      <c r="O151" s="281">
        <f t="shared" si="183"/>
        <v>322</v>
      </c>
      <c r="P151" s="281">
        <f t="shared" si="184"/>
        <v>215</v>
      </c>
      <c r="Q151" s="281">
        <f t="shared" si="185"/>
        <v>201</v>
      </c>
      <c r="R151" s="281">
        <f t="shared" si="186"/>
        <v>81</v>
      </c>
      <c r="S151" s="281">
        <f t="shared" si="187"/>
        <v>87</v>
      </c>
      <c r="T151" s="281">
        <f t="shared" si="188"/>
        <v>8</v>
      </c>
      <c r="U151" s="281">
        <f t="shared" si="189"/>
        <v>27</v>
      </c>
      <c r="W151" s="16" t="s">
        <v>159</v>
      </c>
      <c r="X151" s="764">
        <f t="shared" si="150"/>
        <v>138</v>
      </c>
      <c r="Y151" s="764">
        <f t="shared" si="151"/>
        <v>128</v>
      </c>
      <c r="Z151" s="764">
        <f t="shared" si="152"/>
        <v>361</v>
      </c>
      <c r="AA151" s="764">
        <f t="shared" si="153"/>
        <v>388</v>
      </c>
      <c r="AB151" s="764">
        <f t="shared" si="154"/>
        <v>1482</v>
      </c>
      <c r="AC151" s="764">
        <f t="shared" si="155"/>
        <v>1495</v>
      </c>
      <c r="AD151" s="764">
        <f t="shared" si="156"/>
        <v>1461</v>
      </c>
      <c r="AE151" s="764">
        <f t="shared" si="157"/>
        <v>1382</v>
      </c>
      <c r="AF151" s="764">
        <f t="shared" si="158"/>
        <v>1231</v>
      </c>
      <c r="AG151" s="764">
        <f t="shared" si="159"/>
        <v>1140</v>
      </c>
      <c r="AH151" s="764">
        <f t="shared" si="160"/>
        <v>911</v>
      </c>
      <c r="AI151" s="764">
        <f t="shared" si="161"/>
        <v>865</v>
      </c>
      <c r="AJ151" s="764">
        <f t="shared" si="162"/>
        <v>523</v>
      </c>
      <c r="AK151" s="764">
        <f t="shared" si="163"/>
        <v>484</v>
      </c>
      <c r="AL151" s="764">
        <f t="shared" si="164"/>
        <v>270</v>
      </c>
      <c r="AM151" s="764">
        <f t="shared" si="165"/>
        <v>253</v>
      </c>
      <c r="AN151" s="764">
        <f t="shared" si="166"/>
        <v>96</v>
      </c>
      <c r="AO151" s="764">
        <f t="shared" si="167"/>
        <v>152</v>
      </c>
      <c r="AP151" s="764">
        <f t="shared" si="168"/>
        <v>33</v>
      </c>
      <c r="AQ151" s="764">
        <f t="shared" si="169"/>
        <v>45</v>
      </c>
      <c r="AR151" s="764">
        <f t="shared" si="190"/>
        <v>123</v>
      </c>
      <c r="AT151" s="16" t="s">
        <v>159</v>
      </c>
      <c r="AU151" s="13">
        <v>6</v>
      </c>
      <c r="AV151" s="13">
        <v>15</v>
      </c>
      <c r="AW151" s="13">
        <v>13</v>
      </c>
      <c r="AX151" s="13">
        <v>15</v>
      </c>
      <c r="AY151" s="13">
        <v>11</v>
      </c>
      <c r="AZ151" s="13">
        <v>10</v>
      </c>
      <c r="BA151" s="13">
        <v>19</v>
      </c>
      <c r="BB151" s="13">
        <v>19</v>
      </c>
      <c r="BC151" s="13">
        <v>14</v>
      </c>
      <c r="BD151" s="13">
        <v>6</v>
      </c>
      <c r="BE151" s="13">
        <v>15</v>
      </c>
      <c r="BF151" s="13">
        <v>17</v>
      </c>
      <c r="BG151" s="13">
        <v>15</v>
      </c>
      <c r="BH151" s="13">
        <v>25</v>
      </c>
      <c r="BI151" s="13">
        <v>20</v>
      </c>
      <c r="BJ151" s="13">
        <v>35</v>
      </c>
      <c r="BK151" s="13">
        <v>40</v>
      </c>
      <c r="BL151" s="13">
        <v>65</v>
      </c>
      <c r="BM151" s="13">
        <v>76</v>
      </c>
      <c r="BN151" s="13">
        <v>80</v>
      </c>
      <c r="BO151" s="13">
        <v>100</v>
      </c>
      <c r="BP151" s="13">
        <v>115</v>
      </c>
      <c r="BQ151" s="13">
        <v>139</v>
      </c>
      <c r="BR151" s="13">
        <v>123</v>
      </c>
      <c r="BS151" s="13">
        <v>173</v>
      </c>
      <c r="BT151" s="13">
        <v>151</v>
      </c>
      <c r="BU151" s="13">
        <v>179</v>
      </c>
      <c r="BV151" s="13">
        <v>170</v>
      </c>
      <c r="BW151" s="13">
        <v>165</v>
      </c>
      <c r="BX151" s="13">
        <v>180</v>
      </c>
      <c r="BY151" s="13">
        <v>149</v>
      </c>
      <c r="BZ151" s="13">
        <v>151</v>
      </c>
      <c r="CA151" s="13">
        <v>161</v>
      </c>
      <c r="CB151" s="13">
        <v>142</v>
      </c>
      <c r="CC151" s="13">
        <v>133</v>
      </c>
      <c r="CD151" s="13">
        <v>134</v>
      </c>
      <c r="CE151" s="13">
        <v>129</v>
      </c>
      <c r="CF151" s="13">
        <v>136</v>
      </c>
      <c r="CG151" s="13">
        <v>112</v>
      </c>
      <c r="CH151" s="13">
        <v>135</v>
      </c>
      <c r="CI151" s="13">
        <v>140</v>
      </c>
      <c r="CJ151" s="13">
        <v>120</v>
      </c>
      <c r="CK151" s="13">
        <v>126</v>
      </c>
      <c r="CL151" s="13">
        <v>117</v>
      </c>
      <c r="CM151" s="13">
        <v>116</v>
      </c>
      <c r="CN151" s="13">
        <v>118</v>
      </c>
      <c r="CO151" s="13">
        <v>108</v>
      </c>
      <c r="CP151" s="13">
        <v>87</v>
      </c>
      <c r="CQ151" s="13">
        <v>109</v>
      </c>
      <c r="CR151" s="13">
        <v>99</v>
      </c>
      <c r="CS151" s="13">
        <v>108</v>
      </c>
      <c r="CT151" s="13">
        <v>98</v>
      </c>
      <c r="CU151" s="13">
        <v>100</v>
      </c>
      <c r="CV151" s="13">
        <v>94</v>
      </c>
      <c r="CW151" s="13">
        <v>96</v>
      </c>
      <c r="CX151" s="13">
        <v>84</v>
      </c>
      <c r="CY151" s="13">
        <v>92</v>
      </c>
      <c r="CZ151" s="13">
        <v>66</v>
      </c>
      <c r="DA151" s="13">
        <v>65</v>
      </c>
      <c r="DB151" s="13">
        <v>62</v>
      </c>
      <c r="DC151" s="13">
        <v>69</v>
      </c>
      <c r="DD151" s="13">
        <v>61</v>
      </c>
      <c r="DE151" s="13">
        <v>47</v>
      </c>
      <c r="DF151" s="13">
        <v>65</v>
      </c>
      <c r="DG151" s="13">
        <v>46</v>
      </c>
      <c r="DH151" s="13">
        <v>38</v>
      </c>
      <c r="DI151" s="13">
        <v>48</v>
      </c>
      <c r="DJ151" s="13">
        <v>40</v>
      </c>
      <c r="DK151" s="13">
        <v>30</v>
      </c>
      <c r="DL151" s="13">
        <v>40</v>
      </c>
      <c r="DM151" s="13">
        <v>40</v>
      </c>
      <c r="DN151" s="13">
        <v>23</v>
      </c>
      <c r="DO151" s="13">
        <v>31</v>
      </c>
      <c r="DP151" s="13">
        <v>24</v>
      </c>
      <c r="DQ151" s="13">
        <v>28</v>
      </c>
      <c r="DR151" s="13">
        <v>17</v>
      </c>
      <c r="DS151" s="13">
        <v>20</v>
      </c>
      <c r="DT151" s="13">
        <v>27</v>
      </c>
      <c r="DU151" s="13">
        <v>20</v>
      </c>
      <c r="DV151" s="13">
        <v>23</v>
      </c>
      <c r="DW151" s="13">
        <v>18</v>
      </c>
      <c r="DX151" s="13">
        <v>17</v>
      </c>
      <c r="DY151" s="13">
        <v>24</v>
      </c>
      <c r="DZ151" s="13">
        <v>22</v>
      </c>
      <c r="EA151" s="13">
        <v>10</v>
      </c>
      <c r="EB151" s="13">
        <v>14</v>
      </c>
      <c r="EC151" s="13">
        <v>14</v>
      </c>
      <c r="ED151" s="13">
        <v>10</v>
      </c>
      <c r="EE151" s="13">
        <v>16</v>
      </c>
      <c r="EF151" s="13">
        <v>7</v>
      </c>
      <c r="EG151" s="13">
        <v>5</v>
      </c>
      <c r="EH151" s="13">
        <v>9</v>
      </c>
      <c r="EI151" s="13">
        <v>6</v>
      </c>
      <c r="EJ151" s="13">
        <v>11</v>
      </c>
      <c r="EK151" s="13">
        <v>3</v>
      </c>
      <c r="EL151" s="13">
        <v>3</v>
      </c>
      <c r="EM151" s="13">
        <v>2</v>
      </c>
      <c r="EN151" s="13">
        <v>5</v>
      </c>
      <c r="EO151" s="13"/>
      <c r="EP151" s="13"/>
      <c r="EQ151" s="13">
        <v>1</v>
      </c>
      <c r="ER151" s="13"/>
      <c r="ES151" s="13"/>
      <c r="ET151" s="13"/>
      <c r="EU151" s="13"/>
      <c r="EV151" s="13"/>
      <c r="EW151" s="13"/>
      <c r="EX151" s="13"/>
      <c r="EY151" s="13"/>
      <c r="EZ151" s="13"/>
      <c r="FA151" s="60">
        <v>6332</v>
      </c>
      <c r="FB151" s="13">
        <v>6332</v>
      </c>
      <c r="FC151" s="16" t="s">
        <v>159</v>
      </c>
      <c r="FD151" s="13">
        <v>7</v>
      </c>
      <c r="FE151" s="13">
        <v>24</v>
      </c>
      <c r="FF151" s="13">
        <v>15</v>
      </c>
      <c r="FG151" s="13">
        <v>14</v>
      </c>
      <c r="FH151" s="13">
        <v>10</v>
      </c>
      <c r="FI151" s="13">
        <v>17</v>
      </c>
      <c r="FJ151" s="13">
        <v>9</v>
      </c>
      <c r="FK151" s="13">
        <v>19</v>
      </c>
      <c r="FL151" s="13">
        <v>9</v>
      </c>
      <c r="FM151" s="13">
        <v>14</v>
      </c>
      <c r="FN151" s="13">
        <v>15</v>
      </c>
      <c r="FO151" s="13">
        <v>17</v>
      </c>
      <c r="FP151" s="13">
        <v>20</v>
      </c>
      <c r="FQ151" s="13">
        <v>15</v>
      </c>
      <c r="FR151" s="13">
        <v>21</v>
      </c>
      <c r="FS151" s="13">
        <v>35</v>
      </c>
      <c r="FT151" s="13">
        <v>40</v>
      </c>
      <c r="FU151" s="13">
        <v>42</v>
      </c>
      <c r="FV151" s="13">
        <v>71</v>
      </c>
      <c r="FW151" s="13">
        <v>85</v>
      </c>
      <c r="FX151" s="13">
        <v>90</v>
      </c>
      <c r="FY151" s="13">
        <v>97</v>
      </c>
      <c r="FZ151" s="13">
        <v>122</v>
      </c>
      <c r="GA151" s="13">
        <v>135</v>
      </c>
      <c r="GB151" s="13">
        <v>155</v>
      </c>
      <c r="GC151" s="13">
        <v>180</v>
      </c>
      <c r="GD151" s="13">
        <v>175</v>
      </c>
      <c r="GE151" s="13">
        <v>175</v>
      </c>
      <c r="GF151" s="13">
        <v>169</v>
      </c>
      <c r="GG151" s="13">
        <v>184</v>
      </c>
      <c r="GH151" s="13">
        <v>153</v>
      </c>
      <c r="GI151" s="13">
        <v>162</v>
      </c>
      <c r="GJ151" s="13">
        <v>153</v>
      </c>
      <c r="GK151" s="13">
        <v>140</v>
      </c>
      <c r="GL151" s="13">
        <v>155</v>
      </c>
      <c r="GM151" s="13">
        <v>141</v>
      </c>
      <c r="GN151" s="13">
        <v>146</v>
      </c>
      <c r="GO151" s="13">
        <v>125</v>
      </c>
      <c r="GP151" s="13">
        <v>136</v>
      </c>
      <c r="GQ151" s="13">
        <v>150</v>
      </c>
      <c r="GR151" s="13">
        <v>120</v>
      </c>
      <c r="GS151" s="13">
        <v>133</v>
      </c>
      <c r="GT151" s="13">
        <v>138</v>
      </c>
      <c r="GU151" s="13">
        <v>140</v>
      </c>
      <c r="GV151" s="13">
        <v>133</v>
      </c>
      <c r="GW151" s="13">
        <v>126</v>
      </c>
      <c r="GX151" s="13">
        <v>108</v>
      </c>
      <c r="GY151" s="13">
        <v>107</v>
      </c>
      <c r="GZ151" s="13">
        <v>109</v>
      </c>
      <c r="HA151" s="13">
        <v>117</v>
      </c>
      <c r="HB151" s="13">
        <v>111</v>
      </c>
      <c r="HC151" s="13">
        <v>102</v>
      </c>
      <c r="HD151" s="13">
        <v>84</v>
      </c>
      <c r="HE151" s="13">
        <v>107</v>
      </c>
      <c r="HF151" s="13">
        <v>97</v>
      </c>
      <c r="HG151" s="13">
        <v>83</v>
      </c>
      <c r="HH151" s="13">
        <v>99</v>
      </c>
      <c r="HI151" s="13">
        <v>82</v>
      </c>
      <c r="HJ151" s="13">
        <v>80</v>
      </c>
      <c r="HK151" s="13">
        <v>66</v>
      </c>
      <c r="HL151" s="13">
        <v>67</v>
      </c>
      <c r="HM151" s="13">
        <v>56</v>
      </c>
      <c r="HN151" s="13">
        <v>64</v>
      </c>
      <c r="HO151" s="13">
        <v>56</v>
      </c>
      <c r="HP151" s="13">
        <v>69</v>
      </c>
      <c r="HQ151" s="13">
        <v>44</v>
      </c>
      <c r="HR151" s="13">
        <v>51</v>
      </c>
      <c r="HS151" s="13">
        <v>57</v>
      </c>
      <c r="HT151" s="13">
        <v>32</v>
      </c>
      <c r="HU151" s="13">
        <v>27</v>
      </c>
      <c r="HV151" s="13">
        <v>43</v>
      </c>
      <c r="HW151" s="13">
        <v>37</v>
      </c>
      <c r="HX151" s="13">
        <v>25</v>
      </c>
      <c r="HY151" s="13">
        <v>19</v>
      </c>
      <c r="HZ151" s="13">
        <v>38</v>
      </c>
      <c r="IA151" s="13">
        <v>16</v>
      </c>
      <c r="IB151" s="13">
        <v>32</v>
      </c>
      <c r="IC151" s="13">
        <v>21</v>
      </c>
      <c r="ID151" s="13">
        <v>23</v>
      </c>
      <c r="IE151" s="13">
        <v>16</v>
      </c>
      <c r="IF151" s="13">
        <v>13</v>
      </c>
      <c r="IG151" s="13">
        <v>17</v>
      </c>
      <c r="IH151" s="13">
        <v>11</v>
      </c>
      <c r="II151" s="13">
        <v>6</v>
      </c>
      <c r="IJ151" s="13">
        <v>9</v>
      </c>
      <c r="IK151" s="13">
        <v>8</v>
      </c>
      <c r="IL151" s="13">
        <v>11</v>
      </c>
      <c r="IM151" s="13">
        <v>6</v>
      </c>
      <c r="IN151" s="13">
        <v>5</v>
      </c>
      <c r="IO151" s="13">
        <v>10</v>
      </c>
      <c r="IP151" s="13">
        <v>9</v>
      </c>
      <c r="IQ151" s="13">
        <v>5</v>
      </c>
      <c r="IR151" s="13">
        <v>6</v>
      </c>
      <c r="IS151" s="13"/>
      <c r="IT151" s="13">
        <v>4</v>
      </c>
      <c r="IU151" s="13">
        <v>1</v>
      </c>
      <c r="IV151" s="13">
        <v>4</v>
      </c>
      <c r="IW151" s="13"/>
      <c r="IX151" s="13">
        <v>2</v>
      </c>
      <c r="IY151" s="13"/>
      <c r="IZ151" s="13">
        <v>1</v>
      </c>
      <c r="JA151" s="13"/>
      <c r="JB151" s="13">
        <v>1</v>
      </c>
      <c r="JC151" s="13"/>
      <c r="JD151" s="13"/>
      <c r="JE151" s="13"/>
      <c r="JF151" s="60">
        <v>6506</v>
      </c>
      <c r="JG151" s="13">
        <v>19</v>
      </c>
      <c r="JH151" s="13">
        <v>10</v>
      </c>
      <c r="JI151" s="13">
        <v>1</v>
      </c>
      <c r="JJ151" s="13"/>
      <c r="JK151" s="13"/>
      <c r="JL151" s="13">
        <v>1</v>
      </c>
      <c r="JM151" s="13"/>
      <c r="JN151" s="13"/>
      <c r="JO151" s="13"/>
      <c r="JP151" s="13"/>
      <c r="JQ151" s="13">
        <v>1</v>
      </c>
      <c r="JR151" s="13">
        <v>2</v>
      </c>
      <c r="JS151" s="13"/>
      <c r="JT151" s="13"/>
      <c r="JU151" s="13"/>
      <c r="JV151" s="13">
        <v>3</v>
      </c>
      <c r="JW151" s="13">
        <v>1</v>
      </c>
      <c r="JX151" s="13"/>
      <c r="JY151" s="13"/>
      <c r="JZ151" s="13">
        <v>1</v>
      </c>
      <c r="KA151" s="13">
        <v>1</v>
      </c>
      <c r="KB151" s="13">
        <v>2</v>
      </c>
      <c r="KC151" s="13"/>
      <c r="KD151" s="13"/>
      <c r="KE151" s="13">
        <v>3</v>
      </c>
      <c r="KF151" s="13">
        <v>1</v>
      </c>
      <c r="KG151" s="13"/>
      <c r="KH151" s="13">
        <v>2</v>
      </c>
      <c r="KI151" s="13">
        <v>1</v>
      </c>
      <c r="KJ151" s="13">
        <v>2</v>
      </c>
      <c r="KK151" s="13">
        <v>1</v>
      </c>
      <c r="KL151" s="13">
        <v>2</v>
      </c>
      <c r="KM151" s="13"/>
      <c r="KN151" s="13">
        <v>1</v>
      </c>
      <c r="KO151" s="13">
        <v>1</v>
      </c>
      <c r="KP151" s="13">
        <v>1</v>
      </c>
      <c r="KQ151" s="13"/>
      <c r="KR151" s="13">
        <v>4</v>
      </c>
      <c r="KS151" s="13">
        <v>2</v>
      </c>
      <c r="KT151" s="13"/>
      <c r="KU151" s="13">
        <v>1</v>
      </c>
      <c r="KV151" s="13"/>
      <c r="KW151" s="13"/>
      <c r="KX151" s="13"/>
      <c r="KY151" s="13">
        <v>2</v>
      </c>
      <c r="KZ151" s="13">
        <v>1</v>
      </c>
      <c r="LA151" s="13"/>
      <c r="LB151" s="13">
        <v>2</v>
      </c>
      <c r="LC151" s="13"/>
      <c r="LD151" s="13">
        <v>1</v>
      </c>
      <c r="LE151" s="13">
        <v>1</v>
      </c>
      <c r="LF151" s="13">
        <v>1</v>
      </c>
      <c r="LG151" s="13">
        <v>2</v>
      </c>
      <c r="LH151" s="13"/>
      <c r="LI151" s="13">
        <v>1</v>
      </c>
      <c r="LJ151" s="13"/>
      <c r="LK151" s="13"/>
      <c r="LL151" s="13"/>
      <c r="LM151" s="13">
        <v>2</v>
      </c>
      <c r="LN151" s="13">
        <v>1</v>
      </c>
      <c r="LO151" s="13"/>
      <c r="LP151" s="13">
        <v>1</v>
      </c>
      <c r="LQ151" s="13"/>
      <c r="LR151" s="13">
        <v>1</v>
      </c>
      <c r="LS151" s="13"/>
      <c r="LT151" s="13"/>
      <c r="LU151" s="13"/>
      <c r="LV151" s="13"/>
      <c r="LW151" s="13"/>
      <c r="LX151" s="13"/>
      <c r="LY151" s="13"/>
      <c r="LZ151" s="13">
        <v>1</v>
      </c>
      <c r="MA151" s="13">
        <v>1</v>
      </c>
      <c r="MB151" s="13"/>
      <c r="MC151" s="13">
        <v>1</v>
      </c>
      <c r="MD151" s="13"/>
      <c r="ME151" s="13"/>
      <c r="MF151" s="13"/>
      <c r="MG151" s="13">
        <v>1</v>
      </c>
      <c r="MH151" s="13"/>
      <c r="MI151" s="13">
        <v>1</v>
      </c>
      <c r="MJ151" s="13">
        <v>2</v>
      </c>
      <c r="MK151" s="13">
        <v>1</v>
      </c>
      <c r="ML151" s="13">
        <v>3</v>
      </c>
      <c r="MM151" s="13">
        <v>3</v>
      </c>
      <c r="MN151" s="13">
        <v>2</v>
      </c>
      <c r="MO151" s="13">
        <v>3</v>
      </c>
      <c r="MP151" s="13">
        <v>1</v>
      </c>
      <c r="MQ151" s="13"/>
      <c r="MR151" s="13">
        <v>4</v>
      </c>
      <c r="MS151" s="13">
        <v>2</v>
      </c>
      <c r="MT151" s="13">
        <v>4</v>
      </c>
      <c r="MU151" s="13">
        <v>1</v>
      </c>
      <c r="MV151" s="13">
        <v>4</v>
      </c>
      <c r="MW151" s="13">
        <v>2</v>
      </c>
      <c r="MX151" s="13"/>
      <c r="MY151" s="13">
        <v>1</v>
      </c>
      <c r="MZ151" s="13">
        <v>1</v>
      </c>
      <c r="NA151" s="13">
        <v>2</v>
      </c>
      <c r="NB151" s="13">
        <v>1</v>
      </c>
      <c r="NC151" s="13"/>
      <c r="ND151" s="13"/>
      <c r="NE151" s="13"/>
      <c r="NF151" s="13"/>
      <c r="NG151" s="13"/>
      <c r="NH151" s="13"/>
      <c r="NI151" s="13">
        <v>1</v>
      </c>
      <c r="NJ151" s="60">
        <v>123</v>
      </c>
      <c r="NK151" s="13">
        <v>6629</v>
      </c>
      <c r="NL151" s="448"/>
      <c r="NM151" s="448"/>
      <c r="NN151" s="448"/>
    </row>
    <row r="152" spans="1:378">
      <c r="A152" s="8" t="s">
        <v>163</v>
      </c>
      <c r="B152" s="281">
        <f t="shared" si="170"/>
        <v>10</v>
      </c>
      <c r="C152" s="281">
        <f t="shared" si="171"/>
        <v>5</v>
      </c>
      <c r="D152" s="281">
        <f t="shared" si="172"/>
        <v>110</v>
      </c>
      <c r="E152" s="281">
        <f t="shared" si="173"/>
        <v>109</v>
      </c>
      <c r="F152" s="281">
        <f t="shared" si="174"/>
        <v>317</v>
      </c>
      <c r="G152" s="281">
        <f t="shared" si="175"/>
        <v>321</v>
      </c>
      <c r="H152" s="281">
        <f t="shared" si="176"/>
        <v>346</v>
      </c>
      <c r="I152" s="281">
        <f t="shared" si="177"/>
        <v>371</v>
      </c>
      <c r="J152" s="281">
        <f t="shared" si="178"/>
        <v>340</v>
      </c>
      <c r="K152" s="281">
        <f t="shared" si="179"/>
        <v>313</v>
      </c>
      <c r="L152" s="281">
        <f t="shared" si="180"/>
        <v>216</v>
      </c>
      <c r="M152" s="281">
        <f t="shared" si="181"/>
        <v>243</v>
      </c>
      <c r="N152" s="281">
        <f t="shared" si="182"/>
        <v>162</v>
      </c>
      <c r="O152" s="281">
        <f t="shared" si="183"/>
        <v>142</v>
      </c>
      <c r="P152" s="281">
        <f t="shared" si="184"/>
        <v>74</v>
      </c>
      <c r="Q152" s="281">
        <f t="shared" si="185"/>
        <v>79</v>
      </c>
      <c r="R152" s="281">
        <f t="shared" si="186"/>
        <v>30</v>
      </c>
      <c r="S152" s="281">
        <f t="shared" si="187"/>
        <v>32</v>
      </c>
      <c r="T152" s="281">
        <f t="shared" si="188"/>
        <v>2</v>
      </c>
      <c r="U152" s="281">
        <f t="shared" si="189"/>
        <v>11</v>
      </c>
      <c r="W152" s="16" t="s">
        <v>160</v>
      </c>
      <c r="X152" s="764">
        <f t="shared" si="150"/>
        <v>237</v>
      </c>
      <c r="Y152" s="764">
        <f t="shared" si="151"/>
        <v>249</v>
      </c>
      <c r="Z152" s="764">
        <f t="shared" si="152"/>
        <v>923</v>
      </c>
      <c r="AA152" s="764">
        <f t="shared" si="153"/>
        <v>1065</v>
      </c>
      <c r="AB152" s="764">
        <f t="shared" si="154"/>
        <v>2903</v>
      </c>
      <c r="AC152" s="764">
        <f t="shared" si="155"/>
        <v>2865</v>
      </c>
      <c r="AD152" s="764">
        <f t="shared" si="156"/>
        <v>2541</v>
      </c>
      <c r="AE152" s="764">
        <f t="shared" si="157"/>
        <v>2514</v>
      </c>
      <c r="AF152" s="764">
        <f t="shared" si="158"/>
        <v>2317</v>
      </c>
      <c r="AG152" s="764">
        <f t="shared" si="159"/>
        <v>2311</v>
      </c>
      <c r="AH152" s="764">
        <f t="shared" si="160"/>
        <v>1789</v>
      </c>
      <c r="AI152" s="764">
        <f t="shared" si="161"/>
        <v>1775</v>
      </c>
      <c r="AJ152" s="764">
        <f t="shared" si="162"/>
        <v>1146</v>
      </c>
      <c r="AK152" s="764">
        <f t="shared" si="163"/>
        <v>1052</v>
      </c>
      <c r="AL152" s="764">
        <f t="shared" si="164"/>
        <v>605</v>
      </c>
      <c r="AM152" s="764">
        <f t="shared" si="165"/>
        <v>591</v>
      </c>
      <c r="AN152" s="764">
        <f t="shared" si="166"/>
        <v>272</v>
      </c>
      <c r="AO152" s="764">
        <f t="shared" si="167"/>
        <v>335</v>
      </c>
      <c r="AP152" s="764">
        <f t="shared" si="168"/>
        <v>65</v>
      </c>
      <c r="AQ152" s="764">
        <f t="shared" si="169"/>
        <v>163</v>
      </c>
      <c r="AR152" s="764">
        <f t="shared" si="190"/>
        <v>258</v>
      </c>
      <c r="AT152" s="16" t="s">
        <v>160</v>
      </c>
      <c r="AU152" s="13">
        <v>6</v>
      </c>
      <c r="AV152" s="13">
        <v>35</v>
      </c>
      <c r="AW152" s="13">
        <v>31</v>
      </c>
      <c r="AX152" s="13">
        <v>25</v>
      </c>
      <c r="AY152" s="13">
        <v>23</v>
      </c>
      <c r="AZ152" s="13">
        <v>14</v>
      </c>
      <c r="BA152" s="13">
        <v>21</v>
      </c>
      <c r="BB152" s="13">
        <v>26</v>
      </c>
      <c r="BC152" s="13">
        <v>38</v>
      </c>
      <c r="BD152" s="13">
        <v>30</v>
      </c>
      <c r="BE152" s="13">
        <v>32</v>
      </c>
      <c r="BF152" s="13">
        <v>35</v>
      </c>
      <c r="BG152" s="13">
        <v>45</v>
      </c>
      <c r="BH152" s="13">
        <v>61</v>
      </c>
      <c r="BI152" s="13">
        <v>70</v>
      </c>
      <c r="BJ152" s="13">
        <v>95</v>
      </c>
      <c r="BK152" s="13">
        <v>116</v>
      </c>
      <c r="BL152" s="13">
        <v>173</v>
      </c>
      <c r="BM152" s="13">
        <v>227</v>
      </c>
      <c r="BN152" s="13">
        <v>211</v>
      </c>
      <c r="BO152" s="13">
        <v>274</v>
      </c>
      <c r="BP152" s="13">
        <v>292</v>
      </c>
      <c r="BQ152" s="13">
        <v>278</v>
      </c>
      <c r="BR152" s="13">
        <v>292</v>
      </c>
      <c r="BS152" s="13">
        <v>336</v>
      </c>
      <c r="BT152" s="13">
        <v>259</v>
      </c>
      <c r="BU152" s="13">
        <v>318</v>
      </c>
      <c r="BV152" s="13">
        <v>281</v>
      </c>
      <c r="BW152" s="13">
        <v>253</v>
      </c>
      <c r="BX152" s="13">
        <v>282</v>
      </c>
      <c r="BY152" s="13">
        <v>284</v>
      </c>
      <c r="BZ152" s="13">
        <v>268</v>
      </c>
      <c r="CA152" s="13">
        <v>257</v>
      </c>
      <c r="CB152" s="13">
        <v>242</v>
      </c>
      <c r="CC152" s="13">
        <v>270</v>
      </c>
      <c r="CD152" s="13">
        <v>254</v>
      </c>
      <c r="CE152" s="13">
        <v>232</v>
      </c>
      <c r="CF152" s="13">
        <v>249</v>
      </c>
      <c r="CG152" s="13">
        <v>220</v>
      </c>
      <c r="CH152" s="13">
        <v>238</v>
      </c>
      <c r="CI152" s="13">
        <v>224</v>
      </c>
      <c r="CJ152" s="13">
        <v>239</v>
      </c>
      <c r="CK152" s="13">
        <v>243</v>
      </c>
      <c r="CL152" s="13">
        <v>229</v>
      </c>
      <c r="CM152" s="13">
        <v>231</v>
      </c>
      <c r="CN152" s="13">
        <v>227</v>
      </c>
      <c r="CO152" s="13">
        <v>250</v>
      </c>
      <c r="CP152" s="13">
        <v>216</v>
      </c>
      <c r="CQ152" s="13">
        <v>226</v>
      </c>
      <c r="CR152" s="13">
        <v>226</v>
      </c>
      <c r="CS152" s="13">
        <v>201</v>
      </c>
      <c r="CT152" s="13">
        <v>191</v>
      </c>
      <c r="CU152" s="13">
        <v>216</v>
      </c>
      <c r="CV152" s="13">
        <v>164</v>
      </c>
      <c r="CW152" s="13">
        <v>179</v>
      </c>
      <c r="CX152" s="13">
        <v>190</v>
      </c>
      <c r="CY152" s="13">
        <v>165</v>
      </c>
      <c r="CZ152" s="13">
        <v>170</v>
      </c>
      <c r="DA152" s="13">
        <v>145</v>
      </c>
      <c r="DB152" s="13">
        <v>154</v>
      </c>
      <c r="DC152" s="13">
        <v>132</v>
      </c>
      <c r="DD152" s="13">
        <v>146</v>
      </c>
      <c r="DE152" s="13">
        <v>114</v>
      </c>
      <c r="DF152" s="13">
        <v>115</v>
      </c>
      <c r="DG152" s="13">
        <v>104</v>
      </c>
      <c r="DH152" s="13">
        <v>102</v>
      </c>
      <c r="DI152" s="13">
        <v>87</v>
      </c>
      <c r="DJ152" s="13">
        <v>93</v>
      </c>
      <c r="DK152" s="13">
        <v>81</v>
      </c>
      <c r="DL152" s="13">
        <v>78</v>
      </c>
      <c r="DM152" s="13">
        <v>70</v>
      </c>
      <c r="DN152" s="13">
        <v>62</v>
      </c>
      <c r="DO152" s="13">
        <v>64</v>
      </c>
      <c r="DP152" s="13">
        <v>65</v>
      </c>
      <c r="DQ152" s="13">
        <v>79</v>
      </c>
      <c r="DR152" s="13">
        <v>61</v>
      </c>
      <c r="DS152" s="13">
        <v>47</v>
      </c>
      <c r="DT152" s="13">
        <v>52</v>
      </c>
      <c r="DU152" s="13">
        <v>33</v>
      </c>
      <c r="DV152" s="13">
        <v>58</v>
      </c>
      <c r="DW152" s="13">
        <v>28</v>
      </c>
      <c r="DX152" s="13">
        <v>35</v>
      </c>
      <c r="DY152" s="13">
        <v>31</v>
      </c>
      <c r="DZ152" s="13">
        <v>35</v>
      </c>
      <c r="EA152" s="13">
        <v>27</v>
      </c>
      <c r="EB152" s="13">
        <v>41</v>
      </c>
      <c r="EC152" s="13">
        <v>36</v>
      </c>
      <c r="ED152" s="13">
        <v>39</v>
      </c>
      <c r="EE152" s="13">
        <v>35</v>
      </c>
      <c r="EF152" s="13">
        <v>28</v>
      </c>
      <c r="EG152" s="13">
        <v>34</v>
      </c>
      <c r="EH152" s="13">
        <v>23</v>
      </c>
      <c r="EI152" s="13">
        <v>15</v>
      </c>
      <c r="EJ152" s="13">
        <v>20</v>
      </c>
      <c r="EK152" s="13">
        <v>18</v>
      </c>
      <c r="EL152" s="13">
        <v>20</v>
      </c>
      <c r="EM152" s="13">
        <v>11</v>
      </c>
      <c r="EN152" s="13">
        <v>3</v>
      </c>
      <c r="EO152" s="13">
        <v>9</v>
      </c>
      <c r="EP152" s="13">
        <v>1</v>
      </c>
      <c r="EQ152" s="13">
        <v>3</v>
      </c>
      <c r="ER152" s="13">
        <v>1</v>
      </c>
      <c r="ES152" s="13">
        <v>2</v>
      </c>
      <c r="ET152" s="13">
        <v>2</v>
      </c>
      <c r="EU152" s="13"/>
      <c r="EV152" s="13">
        <v>1</v>
      </c>
      <c r="EW152" s="13"/>
      <c r="EX152" s="13"/>
      <c r="EY152" s="13"/>
      <c r="EZ152" s="13"/>
      <c r="FA152" s="60">
        <v>12920</v>
      </c>
      <c r="FB152" s="13">
        <v>12920</v>
      </c>
      <c r="FC152" s="16" t="s">
        <v>160</v>
      </c>
      <c r="FD152" s="13">
        <v>9</v>
      </c>
      <c r="FE152" s="13">
        <v>24</v>
      </c>
      <c r="FF152" s="13">
        <v>34</v>
      </c>
      <c r="FG152" s="13">
        <v>22</v>
      </c>
      <c r="FH152" s="13">
        <v>21</v>
      </c>
      <c r="FI152" s="13">
        <v>28</v>
      </c>
      <c r="FJ152" s="13">
        <v>27</v>
      </c>
      <c r="FK152" s="13">
        <v>26</v>
      </c>
      <c r="FL152" s="13">
        <v>27</v>
      </c>
      <c r="FM152" s="13">
        <v>19</v>
      </c>
      <c r="FN152" s="13">
        <v>38</v>
      </c>
      <c r="FO152" s="13">
        <v>35</v>
      </c>
      <c r="FP152" s="13">
        <v>24</v>
      </c>
      <c r="FQ152" s="13">
        <v>53</v>
      </c>
      <c r="FR152" s="13">
        <v>47</v>
      </c>
      <c r="FS152" s="13">
        <v>88</v>
      </c>
      <c r="FT152" s="13">
        <v>100</v>
      </c>
      <c r="FU152" s="13">
        <v>139</v>
      </c>
      <c r="FV152" s="13">
        <v>180</v>
      </c>
      <c r="FW152" s="13">
        <v>219</v>
      </c>
      <c r="FX152" s="13">
        <v>236</v>
      </c>
      <c r="FY152" s="13">
        <v>260</v>
      </c>
      <c r="FZ152" s="13">
        <v>293</v>
      </c>
      <c r="GA152" s="13">
        <v>302</v>
      </c>
      <c r="GB152" s="13">
        <v>306</v>
      </c>
      <c r="GC152" s="13">
        <v>298</v>
      </c>
      <c r="GD152" s="13">
        <v>326</v>
      </c>
      <c r="GE152" s="13">
        <v>292</v>
      </c>
      <c r="GF152" s="13">
        <v>299</v>
      </c>
      <c r="GG152" s="13">
        <v>291</v>
      </c>
      <c r="GH152" s="13">
        <v>297</v>
      </c>
      <c r="GI152" s="13">
        <v>246</v>
      </c>
      <c r="GJ152" s="13">
        <v>296</v>
      </c>
      <c r="GK152" s="13">
        <v>267</v>
      </c>
      <c r="GL152" s="13">
        <v>247</v>
      </c>
      <c r="GM152" s="13">
        <v>287</v>
      </c>
      <c r="GN152" s="13">
        <v>241</v>
      </c>
      <c r="GO152" s="13">
        <v>221</v>
      </c>
      <c r="GP152" s="13">
        <v>214</v>
      </c>
      <c r="GQ152" s="13">
        <v>225</v>
      </c>
      <c r="GR152" s="13">
        <v>222</v>
      </c>
      <c r="GS152" s="13">
        <v>258</v>
      </c>
      <c r="GT152" s="13">
        <v>231</v>
      </c>
      <c r="GU152" s="13">
        <v>276</v>
      </c>
      <c r="GV152" s="13">
        <v>222</v>
      </c>
      <c r="GW152" s="13">
        <v>230</v>
      </c>
      <c r="GX152" s="13">
        <v>212</v>
      </c>
      <c r="GY152" s="13">
        <v>221</v>
      </c>
      <c r="GZ152" s="13">
        <v>221</v>
      </c>
      <c r="HA152" s="13">
        <v>224</v>
      </c>
      <c r="HB152" s="13">
        <v>207</v>
      </c>
      <c r="HC152" s="13">
        <v>217</v>
      </c>
      <c r="HD152" s="13">
        <v>179</v>
      </c>
      <c r="HE152" s="13">
        <v>193</v>
      </c>
      <c r="HF152" s="13">
        <v>168</v>
      </c>
      <c r="HG152" s="13">
        <v>185</v>
      </c>
      <c r="HH152" s="13">
        <v>174</v>
      </c>
      <c r="HI152" s="13">
        <v>150</v>
      </c>
      <c r="HJ152" s="13">
        <v>164</v>
      </c>
      <c r="HK152" s="13">
        <v>152</v>
      </c>
      <c r="HL152" s="13">
        <v>145</v>
      </c>
      <c r="HM152" s="13">
        <v>116</v>
      </c>
      <c r="HN152" s="13">
        <v>124</v>
      </c>
      <c r="HO152" s="13">
        <v>120</v>
      </c>
      <c r="HP152" s="13">
        <v>140</v>
      </c>
      <c r="HQ152" s="13">
        <v>122</v>
      </c>
      <c r="HR152" s="13">
        <v>98</v>
      </c>
      <c r="HS152" s="13">
        <v>95</v>
      </c>
      <c r="HT152" s="13">
        <v>89</v>
      </c>
      <c r="HU152" s="13">
        <v>97</v>
      </c>
      <c r="HV152" s="13">
        <v>77</v>
      </c>
      <c r="HW152" s="13">
        <v>68</v>
      </c>
      <c r="HX152" s="13">
        <v>61</v>
      </c>
      <c r="HY152" s="13">
        <v>77</v>
      </c>
      <c r="HZ152" s="13">
        <v>76</v>
      </c>
      <c r="IA152" s="13">
        <v>55</v>
      </c>
      <c r="IB152" s="13">
        <v>51</v>
      </c>
      <c r="IC152" s="13">
        <v>52</v>
      </c>
      <c r="ID152" s="13">
        <v>46</v>
      </c>
      <c r="IE152" s="13">
        <v>42</v>
      </c>
      <c r="IF152" s="13">
        <v>38</v>
      </c>
      <c r="IG152" s="13">
        <v>40</v>
      </c>
      <c r="IH152" s="13">
        <v>32</v>
      </c>
      <c r="II152" s="13">
        <v>29</v>
      </c>
      <c r="IJ152" s="13">
        <v>27</v>
      </c>
      <c r="IK152" s="13">
        <v>23</v>
      </c>
      <c r="IL152" s="13">
        <v>23</v>
      </c>
      <c r="IM152" s="13">
        <v>12</v>
      </c>
      <c r="IN152" s="13">
        <v>23</v>
      </c>
      <c r="IO152" s="13">
        <v>25</v>
      </c>
      <c r="IP152" s="13">
        <v>14</v>
      </c>
      <c r="IQ152" s="13">
        <v>7</v>
      </c>
      <c r="IR152" s="13">
        <v>13</v>
      </c>
      <c r="IS152" s="13">
        <v>9</v>
      </c>
      <c r="IT152" s="13">
        <v>3</v>
      </c>
      <c r="IU152" s="13">
        <v>9</v>
      </c>
      <c r="IV152" s="13">
        <v>4</v>
      </c>
      <c r="IW152" s="13">
        <v>3</v>
      </c>
      <c r="IX152" s="13">
        <v>1</v>
      </c>
      <c r="IY152" s="13">
        <v>2</v>
      </c>
      <c r="IZ152" s="13"/>
      <c r="JA152" s="13"/>
      <c r="JB152" s="13"/>
      <c r="JC152" s="13"/>
      <c r="JD152" s="13"/>
      <c r="JE152" s="13"/>
      <c r="JF152" s="60">
        <v>12798</v>
      </c>
      <c r="JG152" s="13">
        <v>25</v>
      </c>
      <c r="JH152" s="13">
        <v>11</v>
      </c>
      <c r="JI152" s="13"/>
      <c r="JJ152" s="13"/>
      <c r="JK152" s="13"/>
      <c r="JL152" s="13"/>
      <c r="JM152" s="13">
        <v>1</v>
      </c>
      <c r="JN152" s="13"/>
      <c r="JO152" s="13">
        <v>2</v>
      </c>
      <c r="JP152" s="13"/>
      <c r="JQ152" s="13">
        <v>2</v>
      </c>
      <c r="JR152" s="13"/>
      <c r="JS152" s="13"/>
      <c r="JT152" s="13"/>
      <c r="JU152" s="13">
        <v>1</v>
      </c>
      <c r="JV152" s="13">
        <v>2</v>
      </c>
      <c r="JW152" s="13">
        <v>1</v>
      </c>
      <c r="JX152" s="13">
        <v>2</v>
      </c>
      <c r="JY152" s="13">
        <v>3</v>
      </c>
      <c r="JZ152" s="13">
        <v>6</v>
      </c>
      <c r="KA152" s="13">
        <v>5</v>
      </c>
      <c r="KB152" s="13">
        <v>6</v>
      </c>
      <c r="KC152" s="13">
        <v>1</v>
      </c>
      <c r="KD152" s="13">
        <v>1</v>
      </c>
      <c r="KE152" s="13">
        <v>3</v>
      </c>
      <c r="KF152" s="13">
        <v>4</v>
      </c>
      <c r="KG152" s="13">
        <v>2</v>
      </c>
      <c r="KH152" s="13">
        <v>5</v>
      </c>
      <c r="KI152" s="13">
        <v>4</v>
      </c>
      <c r="KJ152" s="13">
        <v>6</v>
      </c>
      <c r="KK152" s="13">
        <v>5</v>
      </c>
      <c r="KL152" s="13">
        <v>6</v>
      </c>
      <c r="KM152" s="13">
        <v>3</v>
      </c>
      <c r="KN152" s="13">
        <v>5</v>
      </c>
      <c r="KO152" s="13">
        <v>3</v>
      </c>
      <c r="KP152" s="13">
        <v>1</v>
      </c>
      <c r="KQ152" s="13">
        <v>1</v>
      </c>
      <c r="KR152" s="13">
        <v>3</v>
      </c>
      <c r="KS152" s="13">
        <v>3</v>
      </c>
      <c r="KT152" s="13">
        <v>4</v>
      </c>
      <c r="KU152" s="13">
        <v>1</v>
      </c>
      <c r="KV152" s="13">
        <v>3</v>
      </c>
      <c r="KW152" s="13">
        <v>2</v>
      </c>
      <c r="KX152" s="13">
        <v>1</v>
      </c>
      <c r="KY152" s="13">
        <v>1</v>
      </c>
      <c r="KZ152" s="13">
        <v>1</v>
      </c>
      <c r="LA152" s="13">
        <v>3</v>
      </c>
      <c r="LB152" s="13">
        <v>2</v>
      </c>
      <c r="LC152" s="13">
        <v>2</v>
      </c>
      <c r="LD152" s="13">
        <v>2</v>
      </c>
      <c r="LE152" s="13"/>
      <c r="LF152" s="13">
        <v>5</v>
      </c>
      <c r="LG152" s="13">
        <v>2</v>
      </c>
      <c r="LH152" s="13">
        <v>1</v>
      </c>
      <c r="LI152" s="13">
        <v>3</v>
      </c>
      <c r="LJ152" s="13">
        <v>2</v>
      </c>
      <c r="LK152" s="13">
        <v>1</v>
      </c>
      <c r="LL152" s="13">
        <v>1</v>
      </c>
      <c r="LM152" s="13"/>
      <c r="LN152" s="13">
        <v>1</v>
      </c>
      <c r="LO152" s="13"/>
      <c r="LP152" s="13">
        <v>1</v>
      </c>
      <c r="LQ152" s="13">
        <v>2</v>
      </c>
      <c r="LR152" s="13">
        <v>3</v>
      </c>
      <c r="LS152" s="13"/>
      <c r="LT152" s="13">
        <v>1</v>
      </c>
      <c r="LU152" s="13">
        <v>4</v>
      </c>
      <c r="LV152" s="13">
        <v>3</v>
      </c>
      <c r="LW152" s="13"/>
      <c r="LX152" s="13"/>
      <c r="LY152" s="13"/>
      <c r="LZ152" s="13">
        <v>1</v>
      </c>
      <c r="MA152" s="13">
        <v>1</v>
      </c>
      <c r="MB152" s="13">
        <v>3</v>
      </c>
      <c r="MC152" s="13">
        <v>1</v>
      </c>
      <c r="MD152" s="13">
        <v>2</v>
      </c>
      <c r="ME152" s="13">
        <v>3</v>
      </c>
      <c r="MF152" s="13"/>
      <c r="MG152" s="13">
        <v>2</v>
      </c>
      <c r="MH152" s="13">
        <v>1</v>
      </c>
      <c r="MI152" s="13">
        <v>2</v>
      </c>
      <c r="MJ152" s="13">
        <v>2</v>
      </c>
      <c r="MK152" s="13">
        <v>4</v>
      </c>
      <c r="ML152" s="13">
        <v>6</v>
      </c>
      <c r="MM152" s="13">
        <v>2</v>
      </c>
      <c r="MN152" s="13">
        <v>4</v>
      </c>
      <c r="MO152" s="13">
        <v>1</v>
      </c>
      <c r="MP152" s="13">
        <v>4</v>
      </c>
      <c r="MQ152" s="13">
        <v>3</v>
      </c>
      <c r="MR152" s="13">
        <v>7</v>
      </c>
      <c r="MS152" s="13">
        <v>5</v>
      </c>
      <c r="MT152" s="13">
        <v>4</v>
      </c>
      <c r="MU152" s="13">
        <v>4</v>
      </c>
      <c r="MV152" s="13">
        <v>3</v>
      </c>
      <c r="MW152" s="13">
        <v>4</v>
      </c>
      <c r="MX152" s="13">
        <v>5</v>
      </c>
      <c r="MY152" s="13">
        <v>3</v>
      </c>
      <c r="MZ152" s="13"/>
      <c r="NA152" s="13">
        <v>3</v>
      </c>
      <c r="NB152" s="13">
        <v>2</v>
      </c>
      <c r="NC152" s="13"/>
      <c r="ND152" s="13"/>
      <c r="NE152" s="13">
        <v>1</v>
      </c>
      <c r="NF152" s="13"/>
      <c r="NG152" s="13"/>
      <c r="NH152" s="13"/>
      <c r="NI152" s="13"/>
      <c r="NJ152" s="60">
        <v>258</v>
      </c>
      <c r="NK152" s="13">
        <v>13056</v>
      </c>
      <c r="NL152" s="448"/>
      <c r="NM152" s="448"/>
      <c r="NN152" s="448"/>
    </row>
    <row r="153" spans="1:378">
      <c r="A153" s="9" t="s">
        <v>164</v>
      </c>
      <c r="B153" s="281">
        <f t="shared" si="170"/>
        <v>32</v>
      </c>
      <c r="C153" s="281">
        <f t="shared" si="171"/>
        <v>29</v>
      </c>
      <c r="D153" s="281">
        <f t="shared" si="172"/>
        <v>145</v>
      </c>
      <c r="E153" s="281">
        <f t="shared" si="173"/>
        <v>180</v>
      </c>
      <c r="F153" s="281">
        <f t="shared" si="174"/>
        <v>628</v>
      </c>
      <c r="G153" s="281">
        <f t="shared" si="175"/>
        <v>572</v>
      </c>
      <c r="H153" s="281">
        <f t="shared" si="176"/>
        <v>690</v>
      </c>
      <c r="I153" s="281">
        <f t="shared" si="177"/>
        <v>628</v>
      </c>
      <c r="J153" s="281">
        <f t="shared" si="178"/>
        <v>564</v>
      </c>
      <c r="K153" s="281">
        <f t="shared" si="179"/>
        <v>492</v>
      </c>
      <c r="L153" s="281">
        <f t="shared" si="180"/>
        <v>300</v>
      </c>
      <c r="M153" s="281">
        <f t="shared" si="181"/>
        <v>273</v>
      </c>
      <c r="N153" s="281">
        <f t="shared" si="182"/>
        <v>157</v>
      </c>
      <c r="O153" s="281">
        <f t="shared" si="183"/>
        <v>141</v>
      </c>
      <c r="P153" s="281">
        <f t="shared" si="184"/>
        <v>76</v>
      </c>
      <c r="Q153" s="281">
        <f t="shared" si="185"/>
        <v>71</v>
      </c>
      <c r="R153" s="281">
        <f t="shared" si="186"/>
        <v>26</v>
      </c>
      <c r="S153" s="281">
        <f t="shared" si="187"/>
        <v>19</v>
      </c>
      <c r="T153" s="281">
        <f t="shared" si="188"/>
        <v>5</v>
      </c>
      <c r="U153" s="281">
        <f t="shared" si="189"/>
        <v>6</v>
      </c>
      <c r="W153" s="16" t="s">
        <v>161</v>
      </c>
      <c r="X153" s="764">
        <f t="shared" si="150"/>
        <v>237</v>
      </c>
      <c r="Y153" s="764">
        <f t="shared" si="151"/>
        <v>222</v>
      </c>
      <c r="Z153" s="764">
        <f t="shared" si="152"/>
        <v>738</v>
      </c>
      <c r="AA153" s="764">
        <f t="shared" si="153"/>
        <v>804</v>
      </c>
      <c r="AB153" s="764">
        <f t="shared" si="154"/>
        <v>2807</v>
      </c>
      <c r="AC153" s="764">
        <f t="shared" si="155"/>
        <v>2797</v>
      </c>
      <c r="AD153" s="764">
        <f t="shared" si="156"/>
        <v>3150</v>
      </c>
      <c r="AE153" s="764">
        <f t="shared" si="157"/>
        <v>2872</v>
      </c>
      <c r="AF153" s="764">
        <f t="shared" si="158"/>
        <v>2351</v>
      </c>
      <c r="AG153" s="764">
        <f t="shared" si="159"/>
        <v>2007</v>
      </c>
      <c r="AH153" s="764">
        <f t="shared" si="160"/>
        <v>1549</v>
      </c>
      <c r="AI153" s="764">
        <f t="shared" si="161"/>
        <v>1622</v>
      </c>
      <c r="AJ153" s="764">
        <f t="shared" si="162"/>
        <v>911</v>
      </c>
      <c r="AK153" s="764">
        <f t="shared" si="163"/>
        <v>816</v>
      </c>
      <c r="AL153" s="764">
        <f t="shared" si="164"/>
        <v>414</v>
      </c>
      <c r="AM153" s="764">
        <f t="shared" si="165"/>
        <v>362</v>
      </c>
      <c r="AN153" s="764">
        <f t="shared" si="166"/>
        <v>140</v>
      </c>
      <c r="AO153" s="764">
        <f t="shared" si="167"/>
        <v>208</v>
      </c>
      <c r="AP153" s="764">
        <f t="shared" si="168"/>
        <v>18</v>
      </c>
      <c r="AQ153" s="764">
        <f t="shared" si="169"/>
        <v>69</v>
      </c>
      <c r="AR153" s="764">
        <f t="shared" si="190"/>
        <v>266</v>
      </c>
      <c r="AT153" s="16" t="s">
        <v>161</v>
      </c>
      <c r="AU153" s="13">
        <v>2</v>
      </c>
      <c r="AV153" s="13">
        <v>37</v>
      </c>
      <c r="AW153" s="13">
        <v>25</v>
      </c>
      <c r="AX153" s="13">
        <v>26</v>
      </c>
      <c r="AY153" s="13">
        <v>18</v>
      </c>
      <c r="AZ153" s="13">
        <v>18</v>
      </c>
      <c r="BA153" s="13">
        <v>33</v>
      </c>
      <c r="BB153" s="13">
        <v>22</v>
      </c>
      <c r="BC153" s="13">
        <v>23</v>
      </c>
      <c r="BD153" s="13">
        <v>18</v>
      </c>
      <c r="BE153" s="13">
        <v>33</v>
      </c>
      <c r="BF153" s="13">
        <v>32</v>
      </c>
      <c r="BG153" s="13">
        <v>31</v>
      </c>
      <c r="BH153" s="13">
        <v>26</v>
      </c>
      <c r="BI153" s="13">
        <v>61</v>
      </c>
      <c r="BJ153" s="13">
        <v>63</v>
      </c>
      <c r="BK153" s="13">
        <v>90</v>
      </c>
      <c r="BL153" s="13">
        <v>129</v>
      </c>
      <c r="BM153" s="13">
        <v>182</v>
      </c>
      <c r="BN153" s="13">
        <v>157</v>
      </c>
      <c r="BO153" s="13">
        <v>192</v>
      </c>
      <c r="BP153" s="13">
        <v>216</v>
      </c>
      <c r="BQ153" s="13">
        <v>234</v>
      </c>
      <c r="BR153" s="13">
        <v>266</v>
      </c>
      <c r="BS153" s="13">
        <v>278</v>
      </c>
      <c r="BT153" s="13">
        <v>312</v>
      </c>
      <c r="BU153" s="13">
        <v>320</v>
      </c>
      <c r="BV153" s="13">
        <v>307</v>
      </c>
      <c r="BW153" s="13">
        <v>331</v>
      </c>
      <c r="BX153" s="13">
        <v>341</v>
      </c>
      <c r="BY153" s="13">
        <v>342</v>
      </c>
      <c r="BZ153" s="13">
        <v>348</v>
      </c>
      <c r="CA153" s="13">
        <v>271</v>
      </c>
      <c r="CB153" s="13">
        <v>294</v>
      </c>
      <c r="CC153" s="13">
        <v>303</v>
      </c>
      <c r="CD153" s="13">
        <v>261</v>
      </c>
      <c r="CE153" s="13">
        <v>265</v>
      </c>
      <c r="CF153" s="13">
        <v>249</v>
      </c>
      <c r="CG153" s="13">
        <v>266</v>
      </c>
      <c r="CH153" s="13">
        <v>273</v>
      </c>
      <c r="CI153" s="13">
        <v>228</v>
      </c>
      <c r="CJ153" s="13">
        <v>226</v>
      </c>
      <c r="CK153" s="13">
        <v>234</v>
      </c>
      <c r="CL153" s="13">
        <v>212</v>
      </c>
      <c r="CM153" s="13">
        <v>206</v>
      </c>
      <c r="CN153" s="13">
        <v>177</v>
      </c>
      <c r="CO153" s="13">
        <v>177</v>
      </c>
      <c r="CP153" s="13">
        <v>178</v>
      </c>
      <c r="CQ153" s="13">
        <v>200</v>
      </c>
      <c r="CR153" s="13">
        <v>169</v>
      </c>
      <c r="CS153" s="13">
        <v>202</v>
      </c>
      <c r="CT153" s="13">
        <v>201</v>
      </c>
      <c r="CU153" s="13">
        <v>156</v>
      </c>
      <c r="CV153" s="13">
        <v>164</v>
      </c>
      <c r="CW153" s="13">
        <v>159</v>
      </c>
      <c r="CX153" s="13">
        <v>167</v>
      </c>
      <c r="CY153" s="13">
        <v>160</v>
      </c>
      <c r="CZ153" s="13">
        <v>137</v>
      </c>
      <c r="DA153" s="13">
        <v>144</v>
      </c>
      <c r="DB153" s="13">
        <v>132</v>
      </c>
      <c r="DC153" s="13">
        <v>119</v>
      </c>
      <c r="DD153" s="13">
        <v>95</v>
      </c>
      <c r="DE153" s="13">
        <v>93</v>
      </c>
      <c r="DF153" s="13">
        <v>97</v>
      </c>
      <c r="DG153" s="13">
        <v>88</v>
      </c>
      <c r="DH153" s="13">
        <v>67</v>
      </c>
      <c r="DI153" s="13">
        <v>66</v>
      </c>
      <c r="DJ153" s="13">
        <v>66</v>
      </c>
      <c r="DK153" s="13">
        <v>63</v>
      </c>
      <c r="DL153" s="13">
        <v>62</v>
      </c>
      <c r="DM153" s="13">
        <v>55</v>
      </c>
      <c r="DN153" s="13">
        <v>48</v>
      </c>
      <c r="DO153" s="13">
        <v>41</v>
      </c>
      <c r="DP153" s="13">
        <v>36</v>
      </c>
      <c r="DQ153" s="13">
        <v>31</v>
      </c>
      <c r="DR153" s="13">
        <v>38</v>
      </c>
      <c r="DS153" s="13">
        <v>37</v>
      </c>
      <c r="DT153" s="13">
        <v>24</v>
      </c>
      <c r="DU153" s="13">
        <v>29</v>
      </c>
      <c r="DV153" s="13">
        <v>23</v>
      </c>
      <c r="DW153" s="13">
        <v>28</v>
      </c>
      <c r="DX153" s="13">
        <v>29</v>
      </c>
      <c r="DY153" s="13">
        <v>18</v>
      </c>
      <c r="DZ153" s="13">
        <v>21</v>
      </c>
      <c r="EA153" s="13">
        <v>30</v>
      </c>
      <c r="EB153" s="13">
        <v>21</v>
      </c>
      <c r="EC153" s="13">
        <v>14</v>
      </c>
      <c r="ED153" s="13">
        <v>17</v>
      </c>
      <c r="EE153" s="13">
        <v>14</v>
      </c>
      <c r="EF153" s="13">
        <v>16</v>
      </c>
      <c r="EG153" s="13">
        <v>14</v>
      </c>
      <c r="EH153" s="13">
        <v>9</v>
      </c>
      <c r="EI153" s="13">
        <v>11</v>
      </c>
      <c r="EJ153" s="13">
        <v>10</v>
      </c>
      <c r="EK153" s="13">
        <v>5</v>
      </c>
      <c r="EL153" s="13">
        <v>6</v>
      </c>
      <c r="EM153" s="13">
        <v>6</v>
      </c>
      <c r="EN153" s="13">
        <v>4</v>
      </c>
      <c r="EO153" s="13">
        <v>2</v>
      </c>
      <c r="EP153" s="13">
        <v>1</v>
      </c>
      <c r="EQ153" s="13"/>
      <c r="ER153" s="13"/>
      <c r="ES153" s="13"/>
      <c r="ET153" s="13">
        <v>1</v>
      </c>
      <c r="EU153" s="13"/>
      <c r="EV153" s="13"/>
      <c r="EW153" s="13"/>
      <c r="EX153" s="13"/>
      <c r="EY153" s="13"/>
      <c r="EZ153" s="13"/>
      <c r="FA153" s="60">
        <v>11779</v>
      </c>
      <c r="FB153" s="13">
        <v>11779</v>
      </c>
      <c r="FC153" s="16" t="s">
        <v>161</v>
      </c>
      <c r="FD153" s="13">
        <v>5</v>
      </c>
      <c r="FE153" s="13">
        <v>39</v>
      </c>
      <c r="FF153" s="13">
        <v>19</v>
      </c>
      <c r="FG153" s="13">
        <v>29</v>
      </c>
      <c r="FH153" s="13">
        <v>26</v>
      </c>
      <c r="FI153" s="13">
        <v>17</v>
      </c>
      <c r="FJ153" s="13">
        <v>30</v>
      </c>
      <c r="FK153" s="13">
        <v>24</v>
      </c>
      <c r="FL153" s="13">
        <v>20</v>
      </c>
      <c r="FM153" s="13">
        <v>28</v>
      </c>
      <c r="FN153" s="13">
        <v>26</v>
      </c>
      <c r="FO153" s="13">
        <v>33</v>
      </c>
      <c r="FP153" s="13">
        <v>21</v>
      </c>
      <c r="FQ153" s="13">
        <v>40</v>
      </c>
      <c r="FR153" s="13">
        <v>34</v>
      </c>
      <c r="FS153" s="13">
        <v>46</v>
      </c>
      <c r="FT153" s="13">
        <v>79</v>
      </c>
      <c r="FU153" s="13">
        <v>105</v>
      </c>
      <c r="FV153" s="13">
        <v>170</v>
      </c>
      <c r="FW153" s="13">
        <v>184</v>
      </c>
      <c r="FX153" s="13">
        <v>205</v>
      </c>
      <c r="FY153" s="13">
        <v>222</v>
      </c>
      <c r="FZ153" s="13">
        <v>197</v>
      </c>
      <c r="GA153" s="13">
        <v>276</v>
      </c>
      <c r="GB153" s="13">
        <v>293</v>
      </c>
      <c r="GC153" s="13">
        <v>285</v>
      </c>
      <c r="GD153" s="13">
        <v>340</v>
      </c>
      <c r="GE153" s="13">
        <v>324</v>
      </c>
      <c r="GF153" s="13">
        <v>346</v>
      </c>
      <c r="GG153" s="13">
        <v>319</v>
      </c>
      <c r="GH153" s="13">
        <v>370</v>
      </c>
      <c r="GI153" s="13">
        <v>333</v>
      </c>
      <c r="GJ153" s="13">
        <v>332</v>
      </c>
      <c r="GK153" s="13">
        <v>351</v>
      </c>
      <c r="GL153" s="13">
        <v>365</v>
      </c>
      <c r="GM153" s="13">
        <v>297</v>
      </c>
      <c r="GN153" s="13">
        <v>316</v>
      </c>
      <c r="GO153" s="13">
        <v>249</v>
      </c>
      <c r="GP153" s="13">
        <v>269</v>
      </c>
      <c r="GQ153" s="13">
        <v>268</v>
      </c>
      <c r="GR153" s="13">
        <v>278</v>
      </c>
      <c r="GS153" s="13">
        <v>297</v>
      </c>
      <c r="GT153" s="13">
        <v>259</v>
      </c>
      <c r="GU153" s="13">
        <v>239</v>
      </c>
      <c r="GV153" s="13">
        <v>239</v>
      </c>
      <c r="GW153" s="13">
        <v>221</v>
      </c>
      <c r="GX153" s="13">
        <v>182</v>
      </c>
      <c r="GY153" s="13">
        <v>216</v>
      </c>
      <c r="GZ153" s="13">
        <v>217</v>
      </c>
      <c r="HA153" s="13">
        <v>203</v>
      </c>
      <c r="HB153" s="13">
        <v>206</v>
      </c>
      <c r="HC153" s="13">
        <v>184</v>
      </c>
      <c r="HD153" s="13">
        <v>174</v>
      </c>
      <c r="HE153" s="13">
        <v>173</v>
      </c>
      <c r="HF153" s="13">
        <v>146</v>
      </c>
      <c r="HG153" s="13">
        <v>158</v>
      </c>
      <c r="HH153" s="13">
        <v>140</v>
      </c>
      <c r="HI153" s="13">
        <v>110</v>
      </c>
      <c r="HJ153" s="13">
        <v>133</v>
      </c>
      <c r="HK153" s="13">
        <v>125</v>
      </c>
      <c r="HL153" s="13">
        <v>106</v>
      </c>
      <c r="HM153" s="13">
        <v>123</v>
      </c>
      <c r="HN153" s="13">
        <v>118</v>
      </c>
      <c r="HO153" s="13">
        <v>97</v>
      </c>
      <c r="HP153" s="13">
        <v>80</v>
      </c>
      <c r="HQ153" s="13">
        <v>93</v>
      </c>
      <c r="HR153" s="13">
        <v>80</v>
      </c>
      <c r="HS153" s="13">
        <v>95</v>
      </c>
      <c r="HT153" s="13">
        <v>54</v>
      </c>
      <c r="HU153" s="13">
        <v>65</v>
      </c>
      <c r="HV153" s="13">
        <v>57</v>
      </c>
      <c r="HW153" s="13">
        <v>59</v>
      </c>
      <c r="HX153" s="13">
        <v>40</v>
      </c>
      <c r="HY153" s="13">
        <v>41</v>
      </c>
      <c r="HZ153" s="13">
        <v>51</v>
      </c>
      <c r="IA153" s="13">
        <v>45</v>
      </c>
      <c r="IB153" s="13">
        <v>41</v>
      </c>
      <c r="IC153" s="13">
        <v>28</v>
      </c>
      <c r="ID153" s="13">
        <v>23</v>
      </c>
      <c r="IE153" s="13">
        <v>29</v>
      </c>
      <c r="IF153" s="13">
        <v>21</v>
      </c>
      <c r="IG153" s="13">
        <v>14</v>
      </c>
      <c r="IH153" s="13">
        <v>15</v>
      </c>
      <c r="II153" s="13">
        <v>21</v>
      </c>
      <c r="IJ153" s="13">
        <v>15</v>
      </c>
      <c r="IK153" s="13">
        <v>9</v>
      </c>
      <c r="IL153" s="13">
        <v>14</v>
      </c>
      <c r="IM153" s="13">
        <v>11</v>
      </c>
      <c r="IN153" s="13">
        <v>5</v>
      </c>
      <c r="IO153" s="13">
        <v>15</v>
      </c>
      <c r="IP153" s="13">
        <v>2</v>
      </c>
      <c r="IQ153" s="13">
        <v>3</v>
      </c>
      <c r="IR153" s="13">
        <v>4</v>
      </c>
      <c r="IS153" s="13"/>
      <c r="IT153" s="13">
        <v>4</v>
      </c>
      <c r="IU153" s="13">
        <v>1</v>
      </c>
      <c r="IV153" s="13">
        <v>1</v>
      </c>
      <c r="IW153" s="13">
        <v>1</v>
      </c>
      <c r="IX153" s="13">
        <v>1</v>
      </c>
      <c r="IY153" s="13"/>
      <c r="IZ153" s="13">
        <v>1</v>
      </c>
      <c r="JA153" s="13"/>
      <c r="JB153" s="13"/>
      <c r="JC153" s="13"/>
      <c r="JD153" s="13"/>
      <c r="JE153" s="13"/>
      <c r="JF153" s="60">
        <v>12315</v>
      </c>
      <c r="JG153" s="13">
        <v>23</v>
      </c>
      <c r="JH153" s="13">
        <v>17</v>
      </c>
      <c r="JI153" s="13"/>
      <c r="JJ153" s="13"/>
      <c r="JK153" s="13">
        <v>1</v>
      </c>
      <c r="JL153" s="13">
        <v>1</v>
      </c>
      <c r="JM153" s="13"/>
      <c r="JN153" s="13"/>
      <c r="JO153" s="13">
        <v>1</v>
      </c>
      <c r="JP153" s="13">
        <v>1</v>
      </c>
      <c r="JQ153" s="13">
        <v>2</v>
      </c>
      <c r="JR153" s="13">
        <v>1</v>
      </c>
      <c r="JS153" s="13">
        <v>2</v>
      </c>
      <c r="JT153" s="13"/>
      <c r="JU153" s="13">
        <v>1</v>
      </c>
      <c r="JV153" s="13"/>
      <c r="JW153" s="13">
        <v>1</v>
      </c>
      <c r="JX153" s="13">
        <v>3</v>
      </c>
      <c r="JY153" s="13">
        <v>2</v>
      </c>
      <c r="JZ153" s="13">
        <v>2</v>
      </c>
      <c r="KA153" s="13">
        <v>2</v>
      </c>
      <c r="KB153" s="13">
        <v>2</v>
      </c>
      <c r="KC153" s="13">
        <v>3</v>
      </c>
      <c r="KD153" s="13">
        <v>1</v>
      </c>
      <c r="KE153" s="13">
        <v>6</v>
      </c>
      <c r="KF153" s="13">
        <v>2</v>
      </c>
      <c r="KG153" s="13">
        <v>3</v>
      </c>
      <c r="KH153" s="13">
        <v>2</v>
      </c>
      <c r="KI153" s="13">
        <v>4</v>
      </c>
      <c r="KJ153" s="13">
        <v>3</v>
      </c>
      <c r="KK153" s="13">
        <v>6</v>
      </c>
      <c r="KL153" s="13">
        <v>6</v>
      </c>
      <c r="KM153" s="13">
        <v>5</v>
      </c>
      <c r="KN153" s="13">
        <v>7</v>
      </c>
      <c r="KO153" s="13">
        <v>11</v>
      </c>
      <c r="KP153" s="13">
        <v>6</v>
      </c>
      <c r="KQ153" s="13">
        <v>6</v>
      </c>
      <c r="KR153" s="13">
        <v>5</v>
      </c>
      <c r="KS153" s="13">
        <v>7</v>
      </c>
      <c r="KT153" s="13">
        <v>5</v>
      </c>
      <c r="KU153" s="13">
        <v>3</v>
      </c>
      <c r="KV153" s="13">
        <v>8</v>
      </c>
      <c r="KW153" s="13">
        <v>6</v>
      </c>
      <c r="KX153" s="13">
        <v>5</v>
      </c>
      <c r="KY153" s="13">
        <v>2</v>
      </c>
      <c r="KZ153" s="13"/>
      <c r="LA153" s="13"/>
      <c r="LB153" s="13">
        <v>2</v>
      </c>
      <c r="LC153" s="13">
        <v>2</v>
      </c>
      <c r="LD153" s="13">
        <v>3</v>
      </c>
      <c r="LE153" s="13"/>
      <c r="LF153" s="13">
        <v>2</v>
      </c>
      <c r="LG153" s="13">
        <v>4</v>
      </c>
      <c r="LH153" s="13">
        <v>4</v>
      </c>
      <c r="LI153" s="13">
        <v>2</v>
      </c>
      <c r="LJ153" s="13"/>
      <c r="LK153" s="13">
        <v>2</v>
      </c>
      <c r="LL153" s="13">
        <v>2</v>
      </c>
      <c r="LM153" s="13">
        <v>3</v>
      </c>
      <c r="LN153" s="13">
        <v>2</v>
      </c>
      <c r="LO153" s="13">
        <v>2</v>
      </c>
      <c r="LP153" s="13">
        <v>1</v>
      </c>
      <c r="LQ153" s="13">
        <v>3</v>
      </c>
      <c r="LR153" s="13">
        <v>2</v>
      </c>
      <c r="LS153" s="13">
        <v>1</v>
      </c>
      <c r="LT153" s="13">
        <v>2</v>
      </c>
      <c r="LU153" s="13">
        <v>3</v>
      </c>
      <c r="LV153" s="13">
        <v>1</v>
      </c>
      <c r="LW153" s="13">
        <v>2</v>
      </c>
      <c r="LX153" s="13">
        <v>3</v>
      </c>
      <c r="LY153" s="13">
        <v>2</v>
      </c>
      <c r="LZ153" s="13"/>
      <c r="MA153" s="13"/>
      <c r="MB153" s="13">
        <v>3</v>
      </c>
      <c r="MC153" s="13">
        <v>2</v>
      </c>
      <c r="MD153" s="13"/>
      <c r="ME153" s="13">
        <v>1</v>
      </c>
      <c r="MF153" s="13"/>
      <c r="MG153" s="13">
        <v>2</v>
      </c>
      <c r="MH153" s="13"/>
      <c r="MI153" s="13"/>
      <c r="MJ153" s="13">
        <v>2</v>
      </c>
      <c r="MK153" s="13">
        <v>1</v>
      </c>
      <c r="ML153" s="13"/>
      <c r="MM153" s="13"/>
      <c r="MN153" s="13">
        <v>4</v>
      </c>
      <c r="MO153" s="13">
        <v>1</v>
      </c>
      <c r="MP153" s="13">
        <v>3</v>
      </c>
      <c r="MQ153" s="13">
        <v>3</v>
      </c>
      <c r="MR153" s="13">
        <v>3</v>
      </c>
      <c r="MS153" s="13">
        <v>2</v>
      </c>
      <c r="MT153" s="13">
        <v>5</v>
      </c>
      <c r="MU153" s="13">
        <v>1</v>
      </c>
      <c r="MV153" s="13">
        <v>2</v>
      </c>
      <c r="MW153" s="13">
        <v>1</v>
      </c>
      <c r="MX153" s="13">
        <v>1</v>
      </c>
      <c r="MY153" s="13">
        <v>2</v>
      </c>
      <c r="MZ153" s="13">
        <v>2</v>
      </c>
      <c r="NA153" s="13"/>
      <c r="NB153" s="13"/>
      <c r="NC153" s="13"/>
      <c r="ND153" s="13"/>
      <c r="NE153" s="13"/>
      <c r="NF153" s="13"/>
      <c r="NG153" s="13"/>
      <c r="NH153" s="13"/>
      <c r="NI153" s="13">
        <v>1</v>
      </c>
      <c r="NJ153" s="60">
        <v>266</v>
      </c>
      <c r="NK153" s="13">
        <v>12581</v>
      </c>
      <c r="NL153" s="448"/>
      <c r="NM153" s="448"/>
      <c r="NN153" s="448"/>
    </row>
    <row r="154" spans="1:378">
      <c r="A154" s="17" t="s">
        <v>270</v>
      </c>
      <c r="B154" s="281">
        <f t="shared" si="170"/>
        <v>72</v>
      </c>
      <c r="C154" s="281">
        <f t="shared" si="171"/>
        <v>90</v>
      </c>
      <c r="D154" s="281">
        <f t="shared" si="172"/>
        <v>80</v>
      </c>
      <c r="E154" s="281">
        <f t="shared" si="173"/>
        <v>94</v>
      </c>
      <c r="F154" s="281">
        <f t="shared" si="174"/>
        <v>383</v>
      </c>
      <c r="G154" s="281">
        <f t="shared" si="175"/>
        <v>495</v>
      </c>
      <c r="H154" s="281">
        <f t="shared" si="176"/>
        <v>539</v>
      </c>
      <c r="I154" s="281">
        <f t="shared" si="177"/>
        <v>641</v>
      </c>
      <c r="J154" s="281">
        <f t="shared" si="178"/>
        <v>313</v>
      </c>
      <c r="K154" s="281">
        <f t="shared" si="179"/>
        <v>365</v>
      </c>
      <c r="L154" s="281">
        <f t="shared" si="180"/>
        <v>217</v>
      </c>
      <c r="M154" s="281">
        <f t="shared" si="181"/>
        <v>201</v>
      </c>
      <c r="N154" s="281">
        <f t="shared" si="182"/>
        <v>132</v>
      </c>
      <c r="O154" s="281">
        <f t="shared" si="183"/>
        <v>100</v>
      </c>
      <c r="P154" s="281">
        <f t="shared" si="184"/>
        <v>70</v>
      </c>
      <c r="Q154" s="281">
        <f t="shared" si="185"/>
        <v>43</v>
      </c>
      <c r="R154" s="281">
        <f t="shared" si="186"/>
        <v>23</v>
      </c>
      <c r="S154" s="281">
        <f t="shared" si="187"/>
        <v>42</v>
      </c>
      <c r="T154" s="281">
        <f t="shared" si="188"/>
        <v>8</v>
      </c>
      <c r="U154" s="281">
        <f t="shared" si="189"/>
        <v>6</v>
      </c>
      <c r="W154" s="16" t="s">
        <v>218</v>
      </c>
      <c r="X154" s="764">
        <f t="shared" si="150"/>
        <v>17</v>
      </c>
      <c r="Y154" s="764">
        <f t="shared" si="151"/>
        <v>21</v>
      </c>
      <c r="Z154" s="764">
        <f t="shared" si="152"/>
        <v>175</v>
      </c>
      <c r="AA154" s="764">
        <f t="shared" si="153"/>
        <v>196</v>
      </c>
      <c r="AB154" s="764">
        <f t="shared" si="154"/>
        <v>830</v>
      </c>
      <c r="AC154" s="764">
        <f t="shared" si="155"/>
        <v>702</v>
      </c>
      <c r="AD154" s="764">
        <f t="shared" si="156"/>
        <v>1239</v>
      </c>
      <c r="AE154" s="764">
        <f t="shared" si="157"/>
        <v>942</v>
      </c>
      <c r="AF154" s="764">
        <f t="shared" si="158"/>
        <v>1125</v>
      </c>
      <c r="AG154" s="764">
        <f t="shared" si="159"/>
        <v>795</v>
      </c>
      <c r="AH154" s="764">
        <f t="shared" si="160"/>
        <v>725</v>
      </c>
      <c r="AI154" s="764">
        <f t="shared" si="161"/>
        <v>530</v>
      </c>
      <c r="AJ154" s="764">
        <f t="shared" si="162"/>
        <v>372</v>
      </c>
      <c r="AK154" s="764">
        <f t="shared" si="163"/>
        <v>322</v>
      </c>
      <c r="AL154" s="764">
        <f t="shared" si="164"/>
        <v>215</v>
      </c>
      <c r="AM154" s="764">
        <f t="shared" si="165"/>
        <v>201</v>
      </c>
      <c r="AN154" s="764">
        <f t="shared" si="166"/>
        <v>81</v>
      </c>
      <c r="AO154" s="764">
        <f t="shared" si="167"/>
        <v>87</v>
      </c>
      <c r="AP154" s="764">
        <f t="shared" si="168"/>
        <v>8</v>
      </c>
      <c r="AQ154" s="764">
        <f t="shared" si="169"/>
        <v>27</v>
      </c>
      <c r="AR154" s="764">
        <f t="shared" si="190"/>
        <v>52</v>
      </c>
      <c r="AT154" s="16" t="s">
        <v>218</v>
      </c>
      <c r="AU154" s="13">
        <v>1</v>
      </c>
      <c r="AV154" s="13">
        <v>4</v>
      </c>
      <c r="AW154" s="13">
        <v>1</v>
      </c>
      <c r="AX154" s="13">
        <v>3</v>
      </c>
      <c r="AY154" s="13">
        <v>1</v>
      </c>
      <c r="AZ154" s="13">
        <v>1</v>
      </c>
      <c r="BA154" s="13">
        <v>2</v>
      </c>
      <c r="BB154" s="13">
        <v>2</v>
      </c>
      <c r="BC154" s="13">
        <v>2</v>
      </c>
      <c r="BD154" s="13">
        <v>4</v>
      </c>
      <c r="BE154" s="13"/>
      <c r="BF154" s="13">
        <v>7</v>
      </c>
      <c r="BG154" s="13">
        <v>9</v>
      </c>
      <c r="BH154" s="13">
        <v>11</v>
      </c>
      <c r="BI154" s="13">
        <v>8</v>
      </c>
      <c r="BJ154" s="13">
        <v>20</v>
      </c>
      <c r="BK154" s="13">
        <v>11</v>
      </c>
      <c r="BL154" s="13">
        <v>28</v>
      </c>
      <c r="BM154" s="13">
        <v>63</v>
      </c>
      <c r="BN154" s="13">
        <v>39</v>
      </c>
      <c r="BO154" s="13">
        <v>44</v>
      </c>
      <c r="BP154" s="13">
        <v>54</v>
      </c>
      <c r="BQ154" s="13">
        <v>63</v>
      </c>
      <c r="BR154" s="13">
        <v>59</v>
      </c>
      <c r="BS154" s="13">
        <v>73</v>
      </c>
      <c r="BT154" s="13">
        <v>73</v>
      </c>
      <c r="BU154" s="13">
        <v>70</v>
      </c>
      <c r="BV154" s="13">
        <v>75</v>
      </c>
      <c r="BW154" s="13">
        <v>90</v>
      </c>
      <c r="BX154" s="13">
        <v>101</v>
      </c>
      <c r="BY154" s="13">
        <v>98</v>
      </c>
      <c r="BZ154" s="13">
        <v>77</v>
      </c>
      <c r="CA154" s="13">
        <v>88</v>
      </c>
      <c r="CB154" s="13">
        <v>87</v>
      </c>
      <c r="CC154" s="13">
        <v>93</v>
      </c>
      <c r="CD154" s="13">
        <v>92</v>
      </c>
      <c r="CE154" s="13">
        <v>97</v>
      </c>
      <c r="CF154" s="13">
        <v>110</v>
      </c>
      <c r="CG154" s="13">
        <v>99</v>
      </c>
      <c r="CH154" s="13">
        <v>101</v>
      </c>
      <c r="CI154" s="13">
        <v>84</v>
      </c>
      <c r="CJ154" s="13">
        <v>91</v>
      </c>
      <c r="CK154" s="13">
        <v>93</v>
      </c>
      <c r="CL154" s="13">
        <v>62</v>
      </c>
      <c r="CM154" s="13">
        <v>94</v>
      </c>
      <c r="CN154" s="13">
        <v>77</v>
      </c>
      <c r="CO154" s="13">
        <v>90</v>
      </c>
      <c r="CP154" s="13">
        <v>67</v>
      </c>
      <c r="CQ154" s="13">
        <v>65</v>
      </c>
      <c r="CR154" s="13">
        <v>72</v>
      </c>
      <c r="CS154" s="13">
        <v>71</v>
      </c>
      <c r="CT154" s="13">
        <v>49</v>
      </c>
      <c r="CU154" s="13">
        <v>56</v>
      </c>
      <c r="CV154" s="13">
        <v>58</v>
      </c>
      <c r="CW154" s="13">
        <v>57</v>
      </c>
      <c r="CX154" s="13">
        <v>55</v>
      </c>
      <c r="CY154" s="13">
        <v>56</v>
      </c>
      <c r="CZ154" s="13">
        <v>42</v>
      </c>
      <c r="DA154" s="13">
        <v>39</v>
      </c>
      <c r="DB154" s="13">
        <v>47</v>
      </c>
      <c r="DC154" s="13">
        <v>31</v>
      </c>
      <c r="DD154" s="13">
        <v>52</v>
      </c>
      <c r="DE154" s="13">
        <v>29</v>
      </c>
      <c r="DF154" s="13">
        <v>33</v>
      </c>
      <c r="DG154" s="13">
        <v>38</v>
      </c>
      <c r="DH154" s="13">
        <v>38</v>
      </c>
      <c r="DI154" s="13">
        <v>26</v>
      </c>
      <c r="DJ154" s="13">
        <v>35</v>
      </c>
      <c r="DK154" s="13">
        <v>26</v>
      </c>
      <c r="DL154" s="13">
        <v>14</v>
      </c>
      <c r="DM154" s="13">
        <v>23</v>
      </c>
      <c r="DN154" s="13">
        <v>28</v>
      </c>
      <c r="DO154" s="13">
        <v>19</v>
      </c>
      <c r="DP154" s="13">
        <v>23</v>
      </c>
      <c r="DQ154" s="13">
        <v>21</v>
      </c>
      <c r="DR154" s="13">
        <v>12</v>
      </c>
      <c r="DS154" s="13">
        <v>26</v>
      </c>
      <c r="DT154" s="13">
        <v>16</v>
      </c>
      <c r="DU154" s="13">
        <v>17</v>
      </c>
      <c r="DV154" s="13">
        <v>16</v>
      </c>
      <c r="DW154" s="13">
        <v>17</v>
      </c>
      <c r="DX154" s="13">
        <v>15</v>
      </c>
      <c r="DY154" s="13">
        <v>7</v>
      </c>
      <c r="DZ154" s="13">
        <v>10</v>
      </c>
      <c r="EA154" s="13">
        <v>7</v>
      </c>
      <c r="EB154" s="13">
        <v>4</v>
      </c>
      <c r="EC154" s="13">
        <v>7</v>
      </c>
      <c r="ED154" s="13">
        <v>6</v>
      </c>
      <c r="EE154" s="13">
        <v>6</v>
      </c>
      <c r="EF154" s="13">
        <v>8</v>
      </c>
      <c r="EG154" s="13">
        <v>11</v>
      </c>
      <c r="EH154" s="13">
        <v>4</v>
      </c>
      <c r="EI154" s="13">
        <v>3</v>
      </c>
      <c r="EJ154" s="13">
        <v>1</v>
      </c>
      <c r="EK154" s="13">
        <v>3</v>
      </c>
      <c r="EL154" s="13"/>
      <c r="EM154" s="13"/>
      <c r="EN154" s="13">
        <v>2</v>
      </c>
      <c r="EO154" s="13">
        <v>1</v>
      </c>
      <c r="EP154" s="13">
        <v>1</v>
      </c>
      <c r="EQ154" s="13"/>
      <c r="ER154" s="13">
        <v>1</v>
      </c>
      <c r="ES154" s="13"/>
      <c r="ET154" s="13"/>
      <c r="EU154" s="13"/>
      <c r="EV154" s="13"/>
      <c r="EW154" s="13"/>
      <c r="EX154" s="13"/>
      <c r="EY154" s="13"/>
      <c r="EZ154" s="13">
        <v>1</v>
      </c>
      <c r="FA154" s="60">
        <v>3824</v>
      </c>
      <c r="FB154" s="13">
        <v>3824</v>
      </c>
      <c r="FC154" s="16" t="s">
        <v>218</v>
      </c>
      <c r="FD154" s="13">
        <v>2</v>
      </c>
      <c r="FE154" s="13">
        <v>4</v>
      </c>
      <c r="FF154" s="13">
        <v>1</v>
      </c>
      <c r="FG154" s="13">
        <v>2</v>
      </c>
      <c r="FH154" s="13">
        <v>2</v>
      </c>
      <c r="FI154" s="13"/>
      <c r="FJ154" s="13"/>
      <c r="FK154" s="13">
        <v>2</v>
      </c>
      <c r="FL154" s="13">
        <v>3</v>
      </c>
      <c r="FM154" s="13">
        <v>1</v>
      </c>
      <c r="FN154" s="13">
        <v>3</v>
      </c>
      <c r="FO154" s="13">
        <v>2</v>
      </c>
      <c r="FP154" s="13">
        <v>5</v>
      </c>
      <c r="FQ154" s="13">
        <v>6</v>
      </c>
      <c r="FR154" s="13">
        <v>15</v>
      </c>
      <c r="FS154" s="13">
        <v>9</v>
      </c>
      <c r="FT154" s="13">
        <v>18</v>
      </c>
      <c r="FU154" s="13">
        <v>28</v>
      </c>
      <c r="FV154" s="13">
        <v>49</v>
      </c>
      <c r="FW154" s="13">
        <v>40</v>
      </c>
      <c r="FX154" s="13">
        <v>54</v>
      </c>
      <c r="FY154" s="13">
        <v>50</v>
      </c>
      <c r="FZ154" s="13">
        <v>67</v>
      </c>
      <c r="GA154" s="13">
        <v>79</v>
      </c>
      <c r="GB154" s="13">
        <v>84</v>
      </c>
      <c r="GC154" s="13">
        <v>101</v>
      </c>
      <c r="GD154" s="13">
        <v>98</v>
      </c>
      <c r="GE154" s="13">
        <v>89</v>
      </c>
      <c r="GF154" s="13">
        <v>94</v>
      </c>
      <c r="GG154" s="13">
        <v>114</v>
      </c>
      <c r="GH154" s="13">
        <v>136</v>
      </c>
      <c r="GI154" s="13">
        <v>109</v>
      </c>
      <c r="GJ154" s="13">
        <v>114</v>
      </c>
      <c r="GK154" s="13">
        <v>141</v>
      </c>
      <c r="GL154" s="13">
        <v>121</v>
      </c>
      <c r="GM154" s="13">
        <v>126</v>
      </c>
      <c r="GN154" s="13">
        <v>139</v>
      </c>
      <c r="GO154" s="13">
        <v>112</v>
      </c>
      <c r="GP154" s="13">
        <v>104</v>
      </c>
      <c r="GQ154" s="13">
        <v>137</v>
      </c>
      <c r="GR154" s="13">
        <v>156</v>
      </c>
      <c r="GS154" s="13">
        <v>127</v>
      </c>
      <c r="GT154" s="13">
        <v>115</v>
      </c>
      <c r="GU154" s="13">
        <v>118</v>
      </c>
      <c r="GV154" s="13">
        <v>127</v>
      </c>
      <c r="GW154" s="13">
        <v>86</v>
      </c>
      <c r="GX154" s="13">
        <v>105</v>
      </c>
      <c r="GY154" s="13">
        <v>96</v>
      </c>
      <c r="GZ154" s="13">
        <v>90</v>
      </c>
      <c r="HA154" s="13">
        <v>105</v>
      </c>
      <c r="HB154" s="13">
        <v>87</v>
      </c>
      <c r="HC154" s="13">
        <v>81</v>
      </c>
      <c r="HD154" s="13">
        <v>92</v>
      </c>
      <c r="HE154" s="13">
        <v>90</v>
      </c>
      <c r="HF154" s="13">
        <v>75</v>
      </c>
      <c r="HG154" s="13">
        <v>60</v>
      </c>
      <c r="HH154" s="13">
        <v>74</v>
      </c>
      <c r="HI154" s="13">
        <v>54</v>
      </c>
      <c r="HJ154" s="13">
        <v>63</v>
      </c>
      <c r="HK154" s="13">
        <v>49</v>
      </c>
      <c r="HL154" s="13">
        <v>56</v>
      </c>
      <c r="HM154" s="13">
        <v>40</v>
      </c>
      <c r="HN154" s="13">
        <v>40</v>
      </c>
      <c r="HO154" s="13">
        <v>40</v>
      </c>
      <c r="HP154" s="13">
        <v>31</v>
      </c>
      <c r="HQ154" s="13">
        <v>38</v>
      </c>
      <c r="HR154" s="13">
        <v>35</v>
      </c>
      <c r="HS154" s="13">
        <v>31</v>
      </c>
      <c r="HT154" s="13">
        <v>33</v>
      </c>
      <c r="HU154" s="13">
        <v>28</v>
      </c>
      <c r="HV154" s="13">
        <v>25</v>
      </c>
      <c r="HW154" s="13">
        <v>22</v>
      </c>
      <c r="HX154" s="13">
        <v>19</v>
      </c>
      <c r="HY154" s="13">
        <v>29</v>
      </c>
      <c r="HZ154" s="13">
        <v>17</v>
      </c>
      <c r="IA154" s="13">
        <v>28</v>
      </c>
      <c r="IB154" s="13">
        <v>20</v>
      </c>
      <c r="IC154" s="13">
        <v>23</v>
      </c>
      <c r="ID154" s="13">
        <v>18</v>
      </c>
      <c r="IE154" s="13">
        <v>14</v>
      </c>
      <c r="IF154" s="13">
        <v>14</v>
      </c>
      <c r="IG154" s="13">
        <v>9</v>
      </c>
      <c r="IH154" s="13">
        <v>14</v>
      </c>
      <c r="II154" s="13">
        <v>11</v>
      </c>
      <c r="IJ154" s="13">
        <v>10</v>
      </c>
      <c r="IK154" s="13">
        <v>11</v>
      </c>
      <c r="IL154" s="13">
        <v>4</v>
      </c>
      <c r="IM154" s="13">
        <v>4</v>
      </c>
      <c r="IN154" s="13">
        <v>4</v>
      </c>
      <c r="IO154" s="13"/>
      <c r="IP154" s="13">
        <v>2</v>
      </c>
      <c r="IQ154" s="13">
        <v>3</v>
      </c>
      <c r="IR154" s="13">
        <v>1</v>
      </c>
      <c r="IS154" s="13"/>
      <c r="IT154" s="13"/>
      <c r="IU154" s="13">
        <v>1</v>
      </c>
      <c r="IV154" s="13">
        <v>1</v>
      </c>
      <c r="IW154" s="13"/>
      <c r="IX154" s="13"/>
      <c r="IY154" s="13"/>
      <c r="IZ154" s="13"/>
      <c r="JA154" s="13"/>
      <c r="JB154" s="13"/>
      <c r="JC154" s="13"/>
      <c r="JD154" s="13"/>
      <c r="JE154" s="13"/>
      <c r="JF154" s="60">
        <v>4787</v>
      </c>
      <c r="JG154" s="13">
        <v>2</v>
      </c>
      <c r="JH154" s="13">
        <v>1</v>
      </c>
      <c r="JI154" s="13"/>
      <c r="JJ154" s="13"/>
      <c r="JK154" s="13"/>
      <c r="JL154" s="13"/>
      <c r="JM154" s="13"/>
      <c r="JN154" s="13"/>
      <c r="JO154" s="13"/>
      <c r="JP154" s="13"/>
      <c r="JQ154" s="13"/>
      <c r="JR154" s="13">
        <v>1</v>
      </c>
      <c r="JS154" s="13"/>
      <c r="JT154" s="13"/>
      <c r="JU154" s="13"/>
      <c r="JV154" s="13"/>
      <c r="JW154" s="13"/>
      <c r="JX154" s="13"/>
      <c r="JY154" s="13"/>
      <c r="JZ154" s="13"/>
      <c r="KA154" s="13">
        <v>1</v>
      </c>
      <c r="KB154" s="13">
        <v>2</v>
      </c>
      <c r="KC154" s="13"/>
      <c r="KD154" s="13"/>
      <c r="KE154" s="13"/>
      <c r="KF154" s="13"/>
      <c r="KG154" s="13"/>
      <c r="KH154" s="13"/>
      <c r="KI154" s="13">
        <v>2</v>
      </c>
      <c r="KJ154" s="13">
        <v>2</v>
      </c>
      <c r="KK154" s="13"/>
      <c r="KL154" s="13"/>
      <c r="KM154" s="13">
        <v>1</v>
      </c>
      <c r="KN154" s="13">
        <v>2</v>
      </c>
      <c r="KO154" s="13">
        <v>1</v>
      </c>
      <c r="KP154" s="13">
        <v>2</v>
      </c>
      <c r="KQ154" s="13">
        <v>2</v>
      </c>
      <c r="KR154" s="13"/>
      <c r="KS154" s="13"/>
      <c r="KT154" s="13"/>
      <c r="KU154" s="13">
        <v>1</v>
      </c>
      <c r="KV154" s="13">
        <v>1</v>
      </c>
      <c r="KW154" s="13">
        <v>1</v>
      </c>
      <c r="KX154" s="13">
        <v>2</v>
      </c>
      <c r="KY154" s="13">
        <v>1</v>
      </c>
      <c r="KZ154" s="13">
        <v>2</v>
      </c>
      <c r="LA154" s="13">
        <v>1</v>
      </c>
      <c r="LB154" s="13"/>
      <c r="LC154" s="13">
        <v>1</v>
      </c>
      <c r="LD154" s="13">
        <v>1</v>
      </c>
      <c r="LE154" s="13"/>
      <c r="LF154" s="13"/>
      <c r="LG154" s="13">
        <v>3</v>
      </c>
      <c r="LH154" s="13"/>
      <c r="LI154" s="13"/>
      <c r="LJ154" s="13"/>
      <c r="LK154" s="13"/>
      <c r="LL154" s="13"/>
      <c r="LM154" s="13">
        <v>1</v>
      </c>
      <c r="LN154" s="13"/>
      <c r="LO154" s="13"/>
      <c r="LP154" s="13"/>
      <c r="LQ154" s="13"/>
      <c r="LR154" s="13"/>
      <c r="LS154" s="13"/>
      <c r="LT154" s="13"/>
      <c r="LU154" s="13"/>
      <c r="LV154" s="13"/>
      <c r="LW154" s="13"/>
      <c r="LX154" s="13"/>
      <c r="LY154" s="13">
        <v>1</v>
      </c>
      <c r="LZ154" s="13"/>
      <c r="MA154" s="13"/>
      <c r="MB154" s="13"/>
      <c r="MC154" s="13"/>
      <c r="MD154" s="13">
        <v>1</v>
      </c>
      <c r="ME154" s="13">
        <v>1</v>
      </c>
      <c r="MF154" s="13"/>
      <c r="MG154" s="13"/>
      <c r="MH154" s="13"/>
      <c r="MI154" s="13"/>
      <c r="MJ154" s="13">
        <v>1</v>
      </c>
      <c r="MK154" s="13">
        <v>2</v>
      </c>
      <c r="ML154" s="13">
        <v>3</v>
      </c>
      <c r="MM154" s="13"/>
      <c r="MN154" s="13">
        <v>2</v>
      </c>
      <c r="MO154" s="13"/>
      <c r="MP154" s="13">
        <v>1</v>
      </c>
      <c r="MQ154" s="13"/>
      <c r="MR154" s="13"/>
      <c r="MS154" s="13">
        <v>1</v>
      </c>
      <c r="MT154" s="13">
        <v>1</v>
      </c>
      <c r="MU154" s="13">
        <v>1</v>
      </c>
      <c r="MV154" s="13">
        <v>1</v>
      </c>
      <c r="MW154" s="13">
        <v>1</v>
      </c>
      <c r="MX154" s="13"/>
      <c r="MY154" s="13"/>
      <c r="MZ154" s="13"/>
      <c r="NA154" s="13"/>
      <c r="NB154" s="13"/>
      <c r="NC154" s="13"/>
      <c r="ND154" s="13"/>
      <c r="NE154" s="13"/>
      <c r="NF154" s="13"/>
      <c r="NG154" s="13"/>
      <c r="NH154" s="13"/>
      <c r="NI154" s="13"/>
      <c r="NJ154" s="60">
        <v>51</v>
      </c>
      <c r="NK154" s="13">
        <v>4838</v>
      </c>
      <c r="NL154" s="448"/>
      <c r="NM154" s="448"/>
      <c r="NN154" s="448"/>
    </row>
    <row r="155" spans="1:378">
      <c r="A155" s="8" t="s">
        <v>165</v>
      </c>
      <c r="B155" s="281">
        <f t="shared" si="170"/>
        <v>10</v>
      </c>
      <c r="C155" s="281">
        <f t="shared" si="171"/>
        <v>16</v>
      </c>
      <c r="D155" s="281">
        <f t="shared" si="172"/>
        <v>42</v>
      </c>
      <c r="E155" s="281">
        <f t="shared" si="173"/>
        <v>48</v>
      </c>
      <c r="F155" s="281">
        <f t="shared" si="174"/>
        <v>79</v>
      </c>
      <c r="G155" s="281">
        <f t="shared" si="175"/>
        <v>89</v>
      </c>
      <c r="H155" s="281">
        <f t="shared" si="176"/>
        <v>72</v>
      </c>
      <c r="I155" s="281">
        <f t="shared" si="177"/>
        <v>88</v>
      </c>
      <c r="J155" s="281">
        <f t="shared" si="178"/>
        <v>62</v>
      </c>
      <c r="K155" s="281">
        <f t="shared" si="179"/>
        <v>51</v>
      </c>
      <c r="L155" s="281">
        <f t="shared" si="180"/>
        <v>36</v>
      </c>
      <c r="M155" s="281">
        <f t="shared" si="181"/>
        <v>31</v>
      </c>
      <c r="N155" s="281">
        <f t="shared" si="182"/>
        <v>19</v>
      </c>
      <c r="O155" s="281">
        <f t="shared" si="183"/>
        <v>20</v>
      </c>
      <c r="P155" s="281">
        <f t="shared" si="184"/>
        <v>14</v>
      </c>
      <c r="Q155" s="281">
        <f t="shared" si="185"/>
        <v>10</v>
      </c>
      <c r="R155" s="281">
        <f t="shared" si="186"/>
        <v>4</v>
      </c>
      <c r="S155" s="281">
        <f t="shared" si="187"/>
        <v>8</v>
      </c>
      <c r="T155" s="281">
        <f t="shared" si="188"/>
        <v>1</v>
      </c>
      <c r="U155" s="281">
        <f t="shared" si="189"/>
        <v>3</v>
      </c>
      <c r="W155" s="16" t="s">
        <v>163</v>
      </c>
      <c r="X155" s="764">
        <f t="shared" si="150"/>
        <v>10</v>
      </c>
      <c r="Y155" s="764">
        <f t="shared" si="151"/>
        <v>5</v>
      </c>
      <c r="Z155" s="764">
        <f t="shared" si="152"/>
        <v>110</v>
      </c>
      <c r="AA155" s="764">
        <f t="shared" si="153"/>
        <v>109</v>
      </c>
      <c r="AB155" s="764">
        <f t="shared" si="154"/>
        <v>317</v>
      </c>
      <c r="AC155" s="764">
        <f t="shared" si="155"/>
        <v>321</v>
      </c>
      <c r="AD155" s="764">
        <f t="shared" si="156"/>
        <v>346</v>
      </c>
      <c r="AE155" s="764">
        <f t="shared" si="157"/>
        <v>371</v>
      </c>
      <c r="AF155" s="764">
        <f t="shared" si="158"/>
        <v>340</v>
      </c>
      <c r="AG155" s="764">
        <f t="shared" si="159"/>
        <v>313</v>
      </c>
      <c r="AH155" s="764">
        <f t="shared" si="160"/>
        <v>216</v>
      </c>
      <c r="AI155" s="764">
        <f t="shared" si="161"/>
        <v>243</v>
      </c>
      <c r="AJ155" s="764">
        <f t="shared" si="162"/>
        <v>162</v>
      </c>
      <c r="AK155" s="764">
        <f t="shared" si="163"/>
        <v>142</v>
      </c>
      <c r="AL155" s="764">
        <f t="shared" si="164"/>
        <v>74</v>
      </c>
      <c r="AM155" s="764">
        <f t="shared" si="165"/>
        <v>79</v>
      </c>
      <c r="AN155" s="764">
        <f t="shared" si="166"/>
        <v>30</v>
      </c>
      <c r="AO155" s="764">
        <f t="shared" si="167"/>
        <v>32</v>
      </c>
      <c r="AP155" s="764">
        <f t="shared" si="168"/>
        <v>2</v>
      </c>
      <c r="AQ155" s="764">
        <f t="shared" si="169"/>
        <v>11</v>
      </c>
      <c r="AR155" s="764">
        <f t="shared" si="190"/>
        <v>20</v>
      </c>
      <c r="AT155" s="16" t="s">
        <v>163</v>
      </c>
      <c r="AU155" s="13">
        <v>3</v>
      </c>
      <c r="AV155" s="13"/>
      <c r="AW155" s="13"/>
      <c r="AX155" s="13"/>
      <c r="AY155" s="13"/>
      <c r="AZ155" s="13"/>
      <c r="BA155" s="13"/>
      <c r="BB155" s="13"/>
      <c r="BC155" s="13">
        <v>2</v>
      </c>
      <c r="BD155" s="13"/>
      <c r="BE155" s="13">
        <v>1</v>
      </c>
      <c r="BF155" s="13">
        <v>2</v>
      </c>
      <c r="BG155" s="13">
        <v>1</v>
      </c>
      <c r="BH155" s="13">
        <v>4</v>
      </c>
      <c r="BI155" s="13">
        <v>4</v>
      </c>
      <c r="BJ155" s="13">
        <v>7</v>
      </c>
      <c r="BK155" s="13">
        <v>14</v>
      </c>
      <c r="BL155" s="13">
        <v>28</v>
      </c>
      <c r="BM155" s="13">
        <v>28</v>
      </c>
      <c r="BN155" s="13">
        <v>20</v>
      </c>
      <c r="BO155" s="13">
        <v>20</v>
      </c>
      <c r="BP155" s="13">
        <v>28</v>
      </c>
      <c r="BQ155" s="13">
        <v>28</v>
      </c>
      <c r="BR155" s="13">
        <v>37</v>
      </c>
      <c r="BS155" s="13">
        <v>32</v>
      </c>
      <c r="BT155" s="13">
        <v>26</v>
      </c>
      <c r="BU155" s="13">
        <v>29</v>
      </c>
      <c r="BV155" s="13">
        <v>45</v>
      </c>
      <c r="BW155" s="13">
        <v>31</v>
      </c>
      <c r="BX155" s="13">
        <v>45</v>
      </c>
      <c r="BY155" s="13">
        <v>42</v>
      </c>
      <c r="BZ155" s="13">
        <v>44</v>
      </c>
      <c r="CA155" s="13">
        <v>37</v>
      </c>
      <c r="CB155" s="13">
        <v>30</v>
      </c>
      <c r="CC155" s="13">
        <v>48</v>
      </c>
      <c r="CD155" s="13">
        <v>32</v>
      </c>
      <c r="CE155" s="13">
        <v>29</v>
      </c>
      <c r="CF155" s="13">
        <v>37</v>
      </c>
      <c r="CG155" s="13">
        <v>37</v>
      </c>
      <c r="CH155" s="13">
        <v>35</v>
      </c>
      <c r="CI155" s="13">
        <v>29</v>
      </c>
      <c r="CJ155" s="13">
        <v>38</v>
      </c>
      <c r="CK155" s="13">
        <v>34</v>
      </c>
      <c r="CL155" s="13">
        <v>42</v>
      </c>
      <c r="CM155" s="13">
        <v>25</v>
      </c>
      <c r="CN155" s="13">
        <v>21</v>
      </c>
      <c r="CO155" s="13">
        <v>34</v>
      </c>
      <c r="CP155" s="13">
        <v>34</v>
      </c>
      <c r="CQ155" s="13">
        <v>23</v>
      </c>
      <c r="CR155" s="13">
        <v>33</v>
      </c>
      <c r="CS155" s="13">
        <v>24</v>
      </c>
      <c r="CT155" s="13">
        <v>33</v>
      </c>
      <c r="CU155" s="13">
        <v>22</v>
      </c>
      <c r="CV155" s="13">
        <v>26</v>
      </c>
      <c r="CW155" s="13">
        <v>32</v>
      </c>
      <c r="CX155" s="13">
        <v>25</v>
      </c>
      <c r="CY155" s="13">
        <v>23</v>
      </c>
      <c r="CZ155" s="13">
        <v>29</v>
      </c>
      <c r="DA155" s="13">
        <v>14</v>
      </c>
      <c r="DB155" s="13">
        <v>15</v>
      </c>
      <c r="DC155" s="13">
        <v>11</v>
      </c>
      <c r="DD155" s="13">
        <v>14</v>
      </c>
      <c r="DE155" s="13">
        <v>21</v>
      </c>
      <c r="DF155" s="13">
        <v>15</v>
      </c>
      <c r="DG155" s="13">
        <v>17</v>
      </c>
      <c r="DH155" s="13">
        <v>14</v>
      </c>
      <c r="DI155" s="13">
        <v>14</v>
      </c>
      <c r="DJ155" s="13">
        <v>12</v>
      </c>
      <c r="DK155" s="13">
        <v>10</v>
      </c>
      <c r="DL155" s="13">
        <v>14</v>
      </c>
      <c r="DM155" s="13">
        <v>17</v>
      </c>
      <c r="DN155" s="13">
        <v>7</v>
      </c>
      <c r="DO155" s="13">
        <v>6</v>
      </c>
      <c r="DP155" s="13">
        <v>8</v>
      </c>
      <c r="DQ155" s="13">
        <v>9</v>
      </c>
      <c r="DR155" s="13">
        <v>12</v>
      </c>
      <c r="DS155" s="13">
        <v>3</v>
      </c>
      <c r="DT155" s="13">
        <v>5</v>
      </c>
      <c r="DU155" s="13">
        <v>2</v>
      </c>
      <c r="DV155" s="13">
        <v>10</v>
      </c>
      <c r="DW155" s="13">
        <v>2</v>
      </c>
      <c r="DX155" s="13">
        <v>6</v>
      </c>
      <c r="DY155" s="13">
        <v>1</v>
      </c>
      <c r="DZ155" s="13">
        <v>7</v>
      </c>
      <c r="EA155" s="13"/>
      <c r="EB155" s="13">
        <v>1</v>
      </c>
      <c r="EC155" s="13">
        <v>4</v>
      </c>
      <c r="ED155" s="13">
        <v>4</v>
      </c>
      <c r="EE155" s="13">
        <v>1</v>
      </c>
      <c r="EF155" s="13">
        <v>6</v>
      </c>
      <c r="EG155" s="13">
        <v>3</v>
      </c>
      <c r="EH155" s="13"/>
      <c r="EI155" s="13"/>
      <c r="EJ155" s="13">
        <v>1</v>
      </c>
      <c r="EK155" s="13">
        <v>2</v>
      </c>
      <c r="EL155" s="13">
        <v>1</v>
      </c>
      <c r="EM155" s="13">
        <v>2</v>
      </c>
      <c r="EN155" s="13">
        <v>2</v>
      </c>
      <c r="EO155" s="13"/>
      <c r="EP155" s="13"/>
      <c r="EQ155" s="13"/>
      <c r="ER155" s="13"/>
      <c r="ES155" s="13"/>
      <c r="ET155" s="13"/>
      <c r="EU155" s="13"/>
      <c r="EV155" s="13"/>
      <c r="EW155" s="13"/>
      <c r="EX155" s="13"/>
      <c r="EY155" s="13"/>
      <c r="EZ155" s="13"/>
      <c r="FA155" s="60">
        <v>1626</v>
      </c>
      <c r="FB155" s="13">
        <v>1626</v>
      </c>
      <c r="FC155" s="16" t="s">
        <v>163</v>
      </c>
      <c r="FD155" s="13">
        <v>2</v>
      </c>
      <c r="FE155" s="13">
        <v>1</v>
      </c>
      <c r="FF155" s="13">
        <v>1</v>
      </c>
      <c r="FG155" s="13"/>
      <c r="FH155" s="13">
        <v>1</v>
      </c>
      <c r="FI155" s="13">
        <v>1</v>
      </c>
      <c r="FJ155" s="13">
        <v>2</v>
      </c>
      <c r="FK155" s="13"/>
      <c r="FL155" s="13">
        <v>1</v>
      </c>
      <c r="FM155" s="13">
        <v>1</v>
      </c>
      <c r="FN155" s="13"/>
      <c r="FO155" s="13">
        <v>1</v>
      </c>
      <c r="FP155" s="13">
        <v>4</v>
      </c>
      <c r="FQ155" s="13">
        <v>2</v>
      </c>
      <c r="FR155" s="13">
        <v>6</v>
      </c>
      <c r="FS155" s="13">
        <v>9</v>
      </c>
      <c r="FT155" s="13">
        <v>11</v>
      </c>
      <c r="FU155" s="13">
        <v>23</v>
      </c>
      <c r="FV155" s="13">
        <v>33</v>
      </c>
      <c r="FW155" s="13">
        <v>21</v>
      </c>
      <c r="FX155" s="13">
        <v>15</v>
      </c>
      <c r="FY155" s="13">
        <v>16</v>
      </c>
      <c r="FZ155" s="13">
        <v>24</v>
      </c>
      <c r="GA155" s="13">
        <v>34</v>
      </c>
      <c r="GB155" s="13">
        <v>36</v>
      </c>
      <c r="GC155" s="13">
        <v>47</v>
      </c>
      <c r="GD155" s="13">
        <v>31</v>
      </c>
      <c r="GE155" s="13">
        <v>38</v>
      </c>
      <c r="GF155" s="13">
        <v>33</v>
      </c>
      <c r="GG155" s="13">
        <v>43</v>
      </c>
      <c r="GH155" s="13">
        <v>44</v>
      </c>
      <c r="GI155" s="13">
        <v>25</v>
      </c>
      <c r="GJ155" s="13">
        <v>36</v>
      </c>
      <c r="GK155" s="13">
        <v>26</v>
      </c>
      <c r="GL155" s="13">
        <v>34</v>
      </c>
      <c r="GM155" s="13">
        <v>36</v>
      </c>
      <c r="GN155" s="13">
        <v>34</v>
      </c>
      <c r="GO155" s="13">
        <v>28</v>
      </c>
      <c r="GP155" s="13">
        <v>39</v>
      </c>
      <c r="GQ155" s="13">
        <v>44</v>
      </c>
      <c r="GR155" s="13">
        <v>35</v>
      </c>
      <c r="GS155" s="13">
        <v>27</v>
      </c>
      <c r="GT155" s="13">
        <v>42</v>
      </c>
      <c r="GU155" s="13">
        <v>39</v>
      </c>
      <c r="GV155" s="13">
        <v>29</v>
      </c>
      <c r="GW155" s="13">
        <v>34</v>
      </c>
      <c r="GX155" s="13">
        <v>29</v>
      </c>
      <c r="GY155" s="13">
        <v>30</v>
      </c>
      <c r="GZ155" s="13">
        <v>38</v>
      </c>
      <c r="HA155" s="13">
        <v>37</v>
      </c>
      <c r="HB155" s="13">
        <v>31</v>
      </c>
      <c r="HC155" s="13">
        <v>19</v>
      </c>
      <c r="HD155" s="13">
        <v>23</v>
      </c>
      <c r="HE155" s="13">
        <v>21</v>
      </c>
      <c r="HF155" s="13">
        <v>20</v>
      </c>
      <c r="HG155" s="13">
        <v>22</v>
      </c>
      <c r="HH155" s="13">
        <v>25</v>
      </c>
      <c r="HI155" s="13">
        <v>24</v>
      </c>
      <c r="HJ155" s="13">
        <v>16</v>
      </c>
      <c r="HK155" s="13">
        <v>15</v>
      </c>
      <c r="HL155" s="13">
        <v>18</v>
      </c>
      <c r="HM155" s="13">
        <v>16</v>
      </c>
      <c r="HN155" s="13">
        <v>28</v>
      </c>
      <c r="HO155" s="13">
        <v>7</v>
      </c>
      <c r="HP155" s="13">
        <v>15</v>
      </c>
      <c r="HQ155" s="13">
        <v>10</v>
      </c>
      <c r="HR155" s="13">
        <v>18</v>
      </c>
      <c r="HS155" s="13">
        <v>20</v>
      </c>
      <c r="HT155" s="13">
        <v>17</v>
      </c>
      <c r="HU155" s="13">
        <v>13</v>
      </c>
      <c r="HV155" s="13">
        <v>7</v>
      </c>
      <c r="HW155" s="13">
        <v>14</v>
      </c>
      <c r="HX155" s="13">
        <v>11</v>
      </c>
      <c r="HY155" s="13">
        <v>6</v>
      </c>
      <c r="HZ155" s="13">
        <v>10</v>
      </c>
      <c r="IA155" s="13">
        <v>5</v>
      </c>
      <c r="IB155" s="13">
        <v>5</v>
      </c>
      <c r="IC155" s="13">
        <v>10</v>
      </c>
      <c r="ID155" s="13">
        <v>4</v>
      </c>
      <c r="IE155" s="13">
        <v>2</v>
      </c>
      <c r="IF155" s="13">
        <v>8</v>
      </c>
      <c r="IG155" s="13">
        <v>1</v>
      </c>
      <c r="IH155" s="13">
        <v>5</v>
      </c>
      <c r="II155" s="13">
        <v>1</v>
      </c>
      <c r="IJ155" s="13">
        <v>3</v>
      </c>
      <c r="IK155" s="13">
        <v>4</v>
      </c>
      <c r="IL155" s="13">
        <v>2</v>
      </c>
      <c r="IM155" s="13">
        <v>3</v>
      </c>
      <c r="IN155" s="13">
        <v>2</v>
      </c>
      <c r="IO155" s="13">
        <v>1</v>
      </c>
      <c r="IP155" s="13"/>
      <c r="IQ155" s="13"/>
      <c r="IR155" s="13"/>
      <c r="IS155" s="13"/>
      <c r="IT155" s="13"/>
      <c r="IU155" s="13">
        <v>2</v>
      </c>
      <c r="IV155" s="13"/>
      <c r="IW155" s="13"/>
      <c r="IX155" s="13"/>
      <c r="IY155" s="13"/>
      <c r="IZ155" s="13"/>
      <c r="JA155" s="13"/>
      <c r="JB155" s="13"/>
      <c r="JC155" s="13"/>
      <c r="JD155" s="13"/>
      <c r="JE155" s="13"/>
      <c r="JF155" s="60">
        <v>1607</v>
      </c>
      <c r="JG155" s="13">
        <v>1</v>
      </c>
      <c r="JH155" s="13"/>
      <c r="JI155" s="13"/>
      <c r="JJ155" s="13"/>
      <c r="JK155" s="13"/>
      <c r="JL155" s="13"/>
      <c r="JM155" s="13"/>
      <c r="JN155" s="13"/>
      <c r="JO155" s="13"/>
      <c r="JP155" s="13"/>
      <c r="JQ155" s="13"/>
      <c r="JR155" s="13"/>
      <c r="JS155" s="13"/>
      <c r="JT155" s="13"/>
      <c r="JU155" s="13"/>
      <c r="JV155" s="13"/>
      <c r="JW155" s="13"/>
      <c r="JX155" s="13"/>
      <c r="JY155" s="13"/>
      <c r="JZ155" s="13"/>
      <c r="KA155" s="13"/>
      <c r="KB155" s="13"/>
      <c r="KC155" s="13"/>
      <c r="KD155" s="13"/>
      <c r="KE155" s="13"/>
      <c r="KF155" s="13"/>
      <c r="KG155" s="13"/>
      <c r="KH155" s="13"/>
      <c r="KI155" s="13">
        <v>1</v>
      </c>
      <c r="KJ155" s="13"/>
      <c r="KK155" s="13"/>
      <c r="KL155" s="13">
        <v>1</v>
      </c>
      <c r="KM155" s="13">
        <v>1</v>
      </c>
      <c r="KN155" s="13"/>
      <c r="KO155" s="13"/>
      <c r="KP155" s="13"/>
      <c r="KQ155" s="13"/>
      <c r="KR155" s="13"/>
      <c r="KS155" s="13"/>
      <c r="KT155" s="13"/>
      <c r="KU155" s="13">
        <v>1</v>
      </c>
      <c r="KV155" s="13"/>
      <c r="KW155" s="13"/>
      <c r="KX155" s="13"/>
      <c r="KY155" s="13"/>
      <c r="KZ155" s="13"/>
      <c r="LA155" s="13">
        <v>2</v>
      </c>
      <c r="LB155" s="13"/>
      <c r="LC155" s="13"/>
      <c r="LD155" s="13"/>
      <c r="LE155" s="13"/>
      <c r="LF155" s="13"/>
      <c r="LG155" s="13"/>
      <c r="LH155" s="13"/>
      <c r="LI155" s="13"/>
      <c r="LJ155" s="13"/>
      <c r="LK155" s="13"/>
      <c r="LL155" s="13"/>
      <c r="LM155" s="13"/>
      <c r="LN155" s="13">
        <v>2</v>
      </c>
      <c r="LO155" s="13"/>
      <c r="LP155" s="13"/>
      <c r="LQ155" s="13"/>
      <c r="LR155" s="13"/>
      <c r="LS155" s="13">
        <v>1</v>
      </c>
      <c r="LT155" s="13">
        <v>1</v>
      </c>
      <c r="LU155" s="13"/>
      <c r="LV155" s="13"/>
      <c r="LW155" s="13"/>
      <c r="LX155" s="13"/>
      <c r="LY155" s="13">
        <v>1</v>
      </c>
      <c r="LZ155" s="13"/>
      <c r="MA155" s="13"/>
      <c r="MB155" s="13"/>
      <c r="MC155" s="13">
        <v>1</v>
      </c>
      <c r="MD155" s="13"/>
      <c r="ME155" s="13"/>
      <c r="MF155" s="13"/>
      <c r="MG155" s="13"/>
      <c r="MH155" s="13"/>
      <c r="MI155" s="13"/>
      <c r="MJ155" s="13"/>
      <c r="MK155" s="13"/>
      <c r="ML155" s="13"/>
      <c r="MM155" s="13">
        <v>2</v>
      </c>
      <c r="MN155" s="13">
        <v>1</v>
      </c>
      <c r="MO155" s="13">
        <v>1</v>
      </c>
      <c r="MP155" s="13"/>
      <c r="MQ155" s="13"/>
      <c r="MR155" s="13">
        <v>1</v>
      </c>
      <c r="MS155" s="13"/>
      <c r="MT155" s="13">
        <v>1</v>
      </c>
      <c r="MU155" s="13"/>
      <c r="MV155" s="13"/>
      <c r="MW155" s="13"/>
      <c r="MX155" s="13"/>
      <c r="MY155" s="13"/>
      <c r="MZ155" s="13"/>
      <c r="NA155" s="13"/>
      <c r="NB155" s="13"/>
      <c r="NC155" s="13"/>
      <c r="ND155" s="13"/>
      <c r="NE155" s="13"/>
      <c r="NF155" s="13"/>
      <c r="NG155" s="13"/>
      <c r="NH155" s="13"/>
      <c r="NI155" s="13">
        <v>1</v>
      </c>
      <c r="NJ155" s="60">
        <v>20</v>
      </c>
      <c r="NK155" s="13">
        <v>1627</v>
      </c>
      <c r="NL155" s="448"/>
      <c r="NM155" s="448"/>
      <c r="NN155" s="448"/>
    </row>
    <row r="156" spans="1:378">
      <c r="A156" s="8" t="s">
        <v>166</v>
      </c>
      <c r="B156" s="281">
        <f t="shared" si="170"/>
        <v>264</v>
      </c>
      <c r="C156" s="281">
        <f t="shared" si="171"/>
        <v>230</v>
      </c>
      <c r="D156" s="281">
        <f t="shared" si="172"/>
        <v>432</v>
      </c>
      <c r="E156" s="281">
        <f t="shared" si="173"/>
        <v>516</v>
      </c>
      <c r="F156" s="281">
        <f t="shared" si="174"/>
        <v>1181</v>
      </c>
      <c r="G156" s="281">
        <f t="shared" si="175"/>
        <v>1360</v>
      </c>
      <c r="H156" s="281">
        <f t="shared" si="176"/>
        <v>1129</v>
      </c>
      <c r="I156" s="281">
        <f t="shared" si="177"/>
        <v>1381</v>
      </c>
      <c r="J156" s="281">
        <f t="shared" si="178"/>
        <v>1016</v>
      </c>
      <c r="K156" s="281">
        <f t="shared" si="179"/>
        <v>1192</v>
      </c>
      <c r="L156" s="281">
        <f t="shared" si="180"/>
        <v>696</v>
      </c>
      <c r="M156" s="281">
        <f t="shared" si="181"/>
        <v>807</v>
      </c>
      <c r="N156" s="281">
        <f t="shared" si="182"/>
        <v>485</v>
      </c>
      <c r="O156" s="281">
        <f t="shared" si="183"/>
        <v>468</v>
      </c>
      <c r="P156" s="281">
        <f t="shared" si="184"/>
        <v>295</v>
      </c>
      <c r="Q156" s="281">
        <f t="shared" si="185"/>
        <v>304</v>
      </c>
      <c r="R156" s="281">
        <f t="shared" si="186"/>
        <v>110</v>
      </c>
      <c r="S156" s="281">
        <f t="shared" si="187"/>
        <v>166</v>
      </c>
      <c r="T156" s="281">
        <f t="shared" si="188"/>
        <v>32</v>
      </c>
      <c r="U156" s="281">
        <f t="shared" si="189"/>
        <v>88</v>
      </c>
      <c r="W156" s="16" t="s">
        <v>164</v>
      </c>
      <c r="X156" s="764">
        <f t="shared" si="150"/>
        <v>32</v>
      </c>
      <c r="Y156" s="764">
        <f t="shared" si="151"/>
        <v>29</v>
      </c>
      <c r="Z156" s="764">
        <f t="shared" si="152"/>
        <v>145</v>
      </c>
      <c r="AA156" s="764">
        <f t="shared" si="153"/>
        <v>180</v>
      </c>
      <c r="AB156" s="764">
        <f t="shared" si="154"/>
        <v>628</v>
      </c>
      <c r="AC156" s="764">
        <f t="shared" si="155"/>
        <v>572</v>
      </c>
      <c r="AD156" s="764">
        <f t="shared" si="156"/>
        <v>690</v>
      </c>
      <c r="AE156" s="764">
        <f t="shared" si="157"/>
        <v>628</v>
      </c>
      <c r="AF156" s="764">
        <f t="shared" si="158"/>
        <v>564</v>
      </c>
      <c r="AG156" s="764">
        <f t="shared" si="159"/>
        <v>492</v>
      </c>
      <c r="AH156" s="764">
        <f t="shared" si="160"/>
        <v>300</v>
      </c>
      <c r="AI156" s="764">
        <f t="shared" si="161"/>
        <v>273</v>
      </c>
      <c r="AJ156" s="764">
        <f t="shared" si="162"/>
        <v>157</v>
      </c>
      <c r="AK156" s="764">
        <f t="shared" si="163"/>
        <v>141</v>
      </c>
      <c r="AL156" s="764">
        <f t="shared" si="164"/>
        <v>76</v>
      </c>
      <c r="AM156" s="764">
        <f t="shared" si="165"/>
        <v>71</v>
      </c>
      <c r="AN156" s="764">
        <f t="shared" si="166"/>
        <v>26</v>
      </c>
      <c r="AO156" s="764">
        <f t="shared" si="167"/>
        <v>19</v>
      </c>
      <c r="AP156" s="764">
        <f t="shared" si="168"/>
        <v>5</v>
      </c>
      <c r="AQ156" s="764">
        <f t="shared" si="169"/>
        <v>6</v>
      </c>
      <c r="AR156" s="764">
        <f t="shared" si="190"/>
        <v>35</v>
      </c>
      <c r="AT156" s="16" t="s">
        <v>164</v>
      </c>
      <c r="AU156" s="13"/>
      <c r="AV156" s="13">
        <v>8</v>
      </c>
      <c r="AW156" s="13">
        <v>4</v>
      </c>
      <c r="AX156" s="13">
        <v>3</v>
      </c>
      <c r="AY156" s="13">
        <v>1</v>
      </c>
      <c r="AZ156" s="13">
        <v>3</v>
      </c>
      <c r="BA156" s="13">
        <v>3</v>
      </c>
      <c r="BB156" s="13">
        <v>3</v>
      </c>
      <c r="BC156" s="13">
        <v>3</v>
      </c>
      <c r="BD156" s="13">
        <v>1</v>
      </c>
      <c r="BE156" s="13">
        <v>4</v>
      </c>
      <c r="BF156" s="13">
        <v>7</v>
      </c>
      <c r="BG156" s="13">
        <v>6</v>
      </c>
      <c r="BH156" s="13">
        <v>8</v>
      </c>
      <c r="BI156" s="13">
        <v>16</v>
      </c>
      <c r="BJ156" s="13">
        <v>12</v>
      </c>
      <c r="BK156" s="13">
        <v>16</v>
      </c>
      <c r="BL156" s="13">
        <v>29</v>
      </c>
      <c r="BM156" s="13">
        <v>36</v>
      </c>
      <c r="BN156" s="13">
        <v>46</v>
      </c>
      <c r="BO156" s="13">
        <v>44</v>
      </c>
      <c r="BP156" s="13">
        <v>49</v>
      </c>
      <c r="BQ156" s="13">
        <v>39</v>
      </c>
      <c r="BR156" s="13">
        <v>55</v>
      </c>
      <c r="BS156" s="13">
        <v>67</v>
      </c>
      <c r="BT156" s="13">
        <v>76</v>
      </c>
      <c r="BU156" s="13">
        <v>76</v>
      </c>
      <c r="BV156" s="13">
        <v>46</v>
      </c>
      <c r="BW156" s="13">
        <v>60</v>
      </c>
      <c r="BX156" s="13">
        <v>60</v>
      </c>
      <c r="BY156" s="13">
        <v>68</v>
      </c>
      <c r="BZ156" s="13">
        <v>66</v>
      </c>
      <c r="CA156" s="13">
        <v>62</v>
      </c>
      <c r="CB156" s="13">
        <v>55</v>
      </c>
      <c r="CC156" s="13">
        <v>68</v>
      </c>
      <c r="CD156" s="13">
        <v>64</v>
      </c>
      <c r="CE156" s="13">
        <v>57</v>
      </c>
      <c r="CF156" s="13">
        <v>63</v>
      </c>
      <c r="CG156" s="13">
        <v>53</v>
      </c>
      <c r="CH156" s="13">
        <v>72</v>
      </c>
      <c r="CI156" s="13">
        <v>51</v>
      </c>
      <c r="CJ156" s="13">
        <v>47</v>
      </c>
      <c r="CK156" s="13">
        <v>52</v>
      </c>
      <c r="CL156" s="13">
        <v>57</v>
      </c>
      <c r="CM156" s="13">
        <v>49</v>
      </c>
      <c r="CN156" s="13">
        <v>45</v>
      </c>
      <c r="CO156" s="13">
        <v>52</v>
      </c>
      <c r="CP156" s="13">
        <v>41</v>
      </c>
      <c r="CQ156" s="13">
        <v>53</v>
      </c>
      <c r="CR156" s="13">
        <v>45</v>
      </c>
      <c r="CS156" s="13">
        <v>40</v>
      </c>
      <c r="CT156" s="13">
        <v>32</v>
      </c>
      <c r="CU156" s="13">
        <v>29</v>
      </c>
      <c r="CV156" s="13">
        <v>32</v>
      </c>
      <c r="CW156" s="13">
        <v>23</v>
      </c>
      <c r="CX156" s="13">
        <v>28</v>
      </c>
      <c r="CY156" s="13">
        <v>23</v>
      </c>
      <c r="CZ156" s="13">
        <v>25</v>
      </c>
      <c r="DA156" s="13">
        <v>24</v>
      </c>
      <c r="DB156" s="13">
        <v>17</v>
      </c>
      <c r="DC156" s="13">
        <v>22</v>
      </c>
      <c r="DD156" s="13">
        <v>17</v>
      </c>
      <c r="DE156" s="13">
        <v>16</v>
      </c>
      <c r="DF156" s="13">
        <v>11</v>
      </c>
      <c r="DG156" s="13">
        <v>11</v>
      </c>
      <c r="DH156" s="13">
        <v>12</v>
      </c>
      <c r="DI156" s="13">
        <v>15</v>
      </c>
      <c r="DJ156" s="13">
        <v>12</v>
      </c>
      <c r="DK156" s="13">
        <v>13</v>
      </c>
      <c r="DL156" s="13">
        <v>12</v>
      </c>
      <c r="DM156" s="13">
        <v>13</v>
      </c>
      <c r="DN156" s="13">
        <v>7</v>
      </c>
      <c r="DO156" s="13">
        <v>9</v>
      </c>
      <c r="DP156" s="13">
        <v>5</v>
      </c>
      <c r="DQ156" s="13">
        <v>7</v>
      </c>
      <c r="DR156" s="13">
        <v>12</v>
      </c>
      <c r="DS156" s="13">
        <v>5</v>
      </c>
      <c r="DT156" s="13">
        <v>5</v>
      </c>
      <c r="DU156" s="13">
        <v>3</v>
      </c>
      <c r="DV156" s="13">
        <v>5</v>
      </c>
      <c r="DW156" s="13">
        <v>1</v>
      </c>
      <c r="DX156" s="13">
        <v>4</v>
      </c>
      <c r="DY156" s="13">
        <v>1</v>
      </c>
      <c r="DZ156" s="13">
        <v>2</v>
      </c>
      <c r="EA156" s="13">
        <v>1</v>
      </c>
      <c r="EB156" s="13">
        <v>4</v>
      </c>
      <c r="EC156" s="13">
        <v>3</v>
      </c>
      <c r="ED156" s="13">
        <v>1</v>
      </c>
      <c r="EE156" s="13">
        <v>1</v>
      </c>
      <c r="EF156" s="13">
        <v>1</v>
      </c>
      <c r="EG156" s="13">
        <v>1</v>
      </c>
      <c r="EH156" s="13"/>
      <c r="EI156" s="13"/>
      <c r="EJ156" s="13">
        <v>1</v>
      </c>
      <c r="EK156" s="13">
        <v>1</v>
      </c>
      <c r="EL156" s="13"/>
      <c r="EM156" s="13"/>
      <c r="EN156" s="13">
        <v>1</v>
      </c>
      <c r="EO156" s="13">
        <v>1</v>
      </c>
      <c r="EP156" s="13"/>
      <c r="EQ156" s="13"/>
      <c r="ER156" s="13">
        <v>1</v>
      </c>
      <c r="ES156" s="13"/>
      <c r="ET156" s="13"/>
      <c r="EU156" s="13"/>
      <c r="EV156" s="13"/>
      <c r="EW156" s="13"/>
      <c r="EX156" s="13"/>
      <c r="EY156" s="13"/>
      <c r="EZ156" s="13"/>
      <c r="FA156" s="60">
        <v>2411</v>
      </c>
      <c r="FB156" s="13">
        <v>2411</v>
      </c>
      <c r="FC156" s="16" t="s">
        <v>164</v>
      </c>
      <c r="FD156" s="13"/>
      <c r="FE156" s="13">
        <v>4</v>
      </c>
      <c r="FF156" s="13">
        <v>3</v>
      </c>
      <c r="FG156" s="13">
        <v>4</v>
      </c>
      <c r="FH156" s="13">
        <v>3</v>
      </c>
      <c r="FI156" s="13">
        <v>3</v>
      </c>
      <c r="FJ156" s="13">
        <v>6</v>
      </c>
      <c r="FK156" s="13">
        <v>5</v>
      </c>
      <c r="FL156" s="13">
        <v>1</v>
      </c>
      <c r="FM156" s="13">
        <v>3</v>
      </c>
      <c r="FN156" s="13">
        <v>8</v>
      </c>
      <c r="FO156" s="13">
        <v>5</v>
      </c>
      <c r="FP156" s="13">
        <v>8</v>
      </c>
      <c r="FQ156" s="13">
        <v>3</v>
      </c>
      <c r="FR156" s="13">
        <v>3</v>
      </c>
      <c r="FS156" s="13">
        <v>10</v>
      </c>
      <c r="FT156" s="13">
        <v>17</v>
      </c>
      <c r="FU156" s="13">
        <v>24</v>
      </c>
      <c r="FV156" s="13">
        <v>30</v>
      </c>
      <c r="FW156" s="13">
        <v>37</v>
      </c>
      <c r="FX156" s="13">
        <v>40</v>
      </c>
      <c r="FY156" s="13">
        <v>57</v>
      </c>
      <c r="FZ156" s="13">
        <v>63</v>
      </c>
      <c r="GA156" s="13">
        <v>59</v>
      </c>
      <c r="GB156" s="13">
        <v>59</v>
      </c>
      <c r="GC156" s="13">
        <v>67</v>
      </c>
      <c r="GD156" s="13">
        <v>73</v>
      </c>
      <c r="GE156" s="13">
        <v>78</v>
      </c>
      <c r="GF156" s="13">
        <v>48</v>
      </c>
      <c r="GG156" s="13">
        <v>84</v>
      </c>
      <c r="GH156" s="13">
        <v>63</v>
      </c>
      <c r="GI156" s="13">
        <v>66</v>
      </c>
      <c r="GJ156" s="13">
        <v>80</v>
      </c>
      <c r="GK156" s="13">
        <v>60</v>
      </c>
      <c r="GL156" s="13">
        <v>87</v>
      </c>
      <c r="GM156" s="13">
        <v>57</v>
      </c>
      <c r="GN156" s="13">
        <v>59</v>
      </c>
      <c r="GO156" s="13">
        <v>59</v>
      </c>
      <c r="GP156" s="13">
        <v>89</v>
      </c>
      <c r="GQ156" s="13">
        <v>70</v>
      </c>
      <c r="GR156" s="13">
        <v>77</v>
      </c>
      <c r="GS156" s="13">
        <v>66</v>
      </c>
      <c r="GT156" s="13">
        <v>67</v>
      </c>
      <c r="GU156" s="13">
        <v>46</v>
      </c>
      <c r="GV156" s="13">
        <v>52</v>
      </c>
      <c r="GW156" s="13">
        <v>57</v>
      </c>
      <c r="GX156" s="13">
        <v>54</v>
      </c>
      <c r="GY156" s="13">
        <v>45</v>
      </c>
      <c r="GZ156" s="13">
        <v>53</v>
      </c>
      <c r="HA156" s="13">
        <v>47</v>
      </c>
      <c r="HB156" s="13">
        <v>47</v>
      </c>
      <c r="HC156" s="13">
        <v>37</v>
      </c>
      <c r="HD156" s="13">
        <v>34</v>
      </c>
      <c r="HE156" s="13">
        <v>35</v>
      </c>
      <c r="HF156" s="13">
        <v>32</v>
      </c>
      <c r="HG156" s="13">
        <v>30</v>
      </c>
      <c r="HH156" s="13">
        <v>23</v>
      </c>
      <c r="HI156" s="13">
        <v>19</v>
      </c>
      <c r="HJ156" s="13">
        <v>22</v>
      </c>
      <c r="HK156" s="13">
        <v>21</v>
      </c>
      <c r="HL156" s="13">
        <v>23</v>
      </c>
      <c r="HM156" s="13">
        <v>15</v>
      </c>
      <c r="HN156" s="13">
        <v>16</v>
      </c>
      <c r="HO156" s="13">
        <v>20</v>
      </c>
      <c r="HP156" s="13">
        <v>14</v>
      </c>
      <c r="HQ156" s="13">
        <v>19</v>
      </c>
      <c r="HR156" s="13">
        <v>16</v>
      </c>
      <c r="HS156" s="13">
        <v>8</v>
      </c>
      <c r="HT156" s="13">
        <v>16</v>
      </c>
      <c r="HU156" s="13">
        <v>10</v>
      </c>
      <c r="HV156" s="13">
        <v>13</v>
      </c>
      <c r="HW156" s="13">
        <v>8</v>
      </c>
      <c r="HX156" s="13">
        <v>7</v>
      </c>
      <c r="HY156" s="13">
        <v>15</v>
      </c>
      <c r="HZ156" s="13">
        <v>5</v>
      </c>
      <c r="IA156" s="13">
        <v>8</v>
      </c>
      <c r="IB156" s="13">
        <v>7</v>
      </c>
      <c r="IC156" s="13">
        <v>3</v>
      </c>
      <c r="ID156" s="13">
        <v>3</v>
      </c>
      <c r="IE156" s="13">
        <v>7</v>
      </c>
      <c r="IF156" s="13">
        <v>5</v>
      </c>
      <c r="IG156" s="13">
        <v>3</v>
      </c>
      <c r="IH156" s="13">
        <v>1</v>
      </c>
      <c r="II156" s="13">
        <v>3</v>
      </c>
      <c r="IJ156" s="13">
        <v>5</v>
      </c>
      <c r="IK156" s="13">
        <v>1</v>
      </c>
      <c r="IL156" s="13">
        <v>3</v>
      </c>
      <c r="IM156" s="13">
        <v>1</v>
      </c>
      <c r="IN156" s="13">
        <v>2</v>
      </c>
      <c r="IO156" s="13">
        <v>2</v>
      </c>
      <c r="IP156" s="13">
        <v>3</v>
      </c>
      <c r="IQ156" s="13">
        <v>1</v>
      </c>
      <c r="IR156" s="13"/>
      <c r="IS156" s="13"/>
      <c r="IT156" s="13"/>
      <c r="IU156" s="13">
        <v>1</v>
      </c>
      <c r="IV156" s="13"/>
      <c r="IW156" s="13"/>
      <c r="IX156" s="13"/>
      <c r="IY156" s="13"/>
      <c r="IZ156" s="13"/>
      <c r="JA156" s="13"/>
      <c r="JB156" s="13"/>
      <c r="JC156" s="13"/>
      <c r="JD156" s="13"/>
      <c r="JE156" s="13"/>
      <c r="JF156" s="60">
        <v>2623</v>
      </c>
      <c r="JG156" s="13">
        <v>4</v>
      </c>
      <c r="JH156" s="13">
        <v>5</v>
      </c>
      <c r="JI156" s="13"/>
      <c r="JJ156" s="13"/>
      <c r="JK156" s="13"/>
      <c r="JL156" s="13"/>
      <c r="JM156" s="13"/>
      <c r="JN156" s="13"/>
      <c r="JO156" s="13"/>
      <c r="JP156" s="13"/>
      <c r="JQ156" s="13"/>
      <c r="JR156" s="13"/>
      <c r="JS156" s="13"/>
      <c r="JT156" s="13">
        <v>1</v>
      </c>
      <c r="JU156" s="13"/>
      <c r="JV156" s="13"/>
      <c r="JW156" s="13"/>
      <c r="JX156" s="13"/>
      <c r="JY156" s="13">
        <v>1</v>
      </c>
      <c r="JZ156" s="13"/>
      <c r="KA156" s="13">
        <v>1</v>
      </c>
      <c r="KB156" s="13"/>
      <c r="KC156" s="13"/>
      <c r="KD156" s="13">
        <v>1</v>
      </c>
      <c r="KE156" s="13"/>
      <c r="KF156" s="13">
        <v>2</v>
      </c>
      <c r="KG156" s="13">
        <v>1</v>
      </c>
      <c r="KH156" s="13"/>
      <c r="KI156" s="13"/>
      <c r="KJ156" s="13">
        <v>2</v>
      </c>
      <c r="KK156" s="13">
        <v>1</v>
      </c>
      <c r="KL156" s="13"/>
      <c r="KM156" s="13">
        <v>1</v>
      </c>
      <c r="KN156" s="13">
        <v>1</v>
      </c>
      <c r="KO156" s="13">
        <v>1</v>
      </c>
      <c r="KP156" s="13"/>
      <c r="KQ156" s="13"/>
      <c r="KR156" s="13"/>
      <c r="KS156" s="13"/>
      <c r="KT156" s="13"/>
      <c r="KU156" s="13"/>
      <c r="KV156" s="13">
        <v>2</v>
      </c>
      <c r="KW156" s="13"/>
      <c r="KX156" s="13">
        <v>1</v>
      </c>
      <c r="KY156" s="13">
        <v>1</v>
      </c>
      <c r="KZ156" s="13">
        <v>2</v>
      </c>
      <c r="LA156" s="13"/>
      <c r="LB156" s="13"/>
      <c r="LC156" s="13"/>
      <c r="LD156" s="13"/>
      <c r="LE156" s="13"/>
      <c r="LF156" s="13"/>
      <c r="LG156" s="13"/>
      <c r="LH156" s="13">
        <v>1</v>
      </c>
      <c r="LI156" s="13"/>
      <c r="LJ156" s="13">
        <v>1</v>
      </c>
      <c r="LK156" s="13"/>
      <c r="LL156" s="13">
        <v>1</v>
      </c>
      <c r="LM156" s="13"/>
      <c r="LN156" s="13">
        <v>1</v>
      </c>
      <c r="LO156" s="13"/>
      <c r="LP156" s="13"/>
      <c r="LQ156" s="13"/>
      <c r="LR156" s="13"/>
      <c r="LS156" s="13"/>
      <c r="LT156" s="13"/>
      <c r="LU156" s="13"/>
      <c r="LV156" s="13">
        <v>1</v>
      </c>
      <c r="LW156" s="13">
        <v>1</v>
      </c>
      <c r="LX156" s="13"/>
      <c r="LY156" s="13"/>
      <c r="LZ156" s="13"/>
      <c r="MA156" s="13"/>
      <c r="MB156" s="13"/>
      <c r="MC156" s="13"/>
      <c r="MD156" s="13"/>
      <c r="ME156" s="13"/>
      <c r="MF156" s="13"/>
      <c r="MG156" s="13">
        <v>1</v>
      </c>
      <c r="MH156" s="13"/>
      <c r="MI156" s="13"/>
      <c r="MJ156" s="13"/>
      <c r="MK156" s="13"/>
      <c r="ML156" s="13"/>
      <c r="MM156" s="13"/>
      <c r="MN156" s="13"/>
      <c r="MO156" s="13"/>
      <c r="MP156" s="13"/>
      <c r="MQ156" s="13"/>
      <c r="MR156" s="13"/>
      <c r="MS156" s="13"/>
      <c r="MT156" s="13"/>
      <c r="MU156" s="13"/>
      <c r="MV156" s="13"/>
      <c r="MW156" s="13"/>
      <c r="MX156" s="13"/>
      <c r="MY156" s="13"/>
      <c r="MZ156" s="13"/>
      <c r="NA156" s="13"/>
      <c r="NB156" s="13"/>
      <c r="NC156" s="13"/>
      <c r="ND156" s="13"/>
      <c r="NE156" s="13"/>
      <c r="NF156" s="13"/>
      <c r="NG156" s="13"/>
      <c r="NH156" s="13"/>
      <c r="NI156" s="13"/>
      <c r="NJ156" s="60">
        <v>35</v>
      </c>
      <c r="NK156" s="13">
        <v>2658</v>
      </c>
      <c r="NL156" s="448"/>
      <c r="NM156" s="448"/>
      <c r="NN156" s="448"/>
    </row>
    <row r="157" spans="1:378">
      <c r="A157" s="8" t="s">
        <v>219</v>
      </c>
      <c r="B157" s="281">
        <f t="shared" si="170"/>
        <v>5</v>
      </c>
      <c r="C157" s="281">
        <f t="shared" si="171"/>
        <v>3</v>
      </c>
      <c r="D157" s="281">
        <f t="shared" si="172"/>
        <v>16</v>
      </c>
      <c r="E157" s="281">
        <f t="shared" si="173"/>
        <v>23</v>
      </c>
      <c r="F157" s="281">
        <f t="shared" si="174"/>
        <v>55</v>
      </c>
      <c r="G157" s="281">
        <f t="shared" si="175"/>
        <v>69</v>
      </c>
      <c r="H157" s="281">
        <f t="shared" si="176"/>
        <v>36</v>
      </c>
      <c r="I157" s="281">
        <f t="shared" si="177"/>
        <v>48</v>
      </c>
      <c r="J157" s="281">
        <f t="shared" si="178"/>
        <v>44</v>
      </c>
      <c r="K157" s="281">
        <f t="shared" si="179"/>
        <v>35</v>
      </c>
      <c r="L157" s="281">
        <f t="shared" si="180"/>
        <v>28</v>
      </c>
      <c r="M157" s="281">
        <f t="shared" si="181"/>
        <v>36</v>
      </c>
      <c r="N157" s="281">
        <f t="shared" si="182"/>
        <v>31</v>
      </c>
      <c r="O157" s="281">
        <f t="shared" si="183"/>
        <v>25</v>
      </c>
      <c r="P157" s="281">
        <f t="shared" si="184"/>
        <v>16</v>
      </c>
      <c r="Q157" s="281">
        <f t="shared" si="185"/>
        <v>13</v>
      </c>
      <c r="R157" s="281">
        <f t="shared" si="186"/>
        <v>6</v>
      </c>
      <c r="S157" s="281">
        <f t="shared" si="187"/>
        <v>17</v>
      </c>
      <c r="T157" s="281">
        <f t="shared" si="188"/>
        <v>0</v>
      </c>
      <c r="U157" s="281">
        <f t="shared" si="189"/>
        <v>4</v>
      </c>
      <c r="W157" s="16" t="s">
        <v>270</v>
      </c>
      <c r="X157" s="764">
        <f t="shared" si="150"/>
        <v>72</v>
      </c>
      <c r="Y157" s="764">
        <f t="shared" si="151"/>
        <v>90</v>
      </c>
      <c r="Z157" s="764">
        <f t="shared" si="152"/>
        <v>80</v>
      </c>
      <c r="AA157" s="764">
        <f t="shared" si="153"/>
        <v>94</v>
      </c>
      <c r="AB157" s="764">
        <f t="shared" si="154"/>
        <v>383</v>
      </c>
      <c r="AC157" s="764">
        <f t="shared" si="155"/>
        <v>495</v>
      </c>
      <c r="AD157" s="764">
        <f t="shared" si="156"/>
        <v>539</v>
      </c>
      <c r="AE157" s="764">
        <f t="shared" si="157"/>
        <v>641</v>
      </c>
      <c r="AF157" s="764">
        <f t="shared" si="158"/>
        <v>313</v>
      </c>
      <c r="AG157" s="764">
        <f t="shared" si="159"/>
        <v>365</v>
      </c>
      <c r="AH157" s="764">
        <f t="shared" si="160"/>
        <v>217</v>
      </c>
      <c r="AI157" s="764">
        <f t="shared" si="161"/>
        <v>201</v>
      </c>
      <c r="AJ157" s="764">
        <f t="shared" si="162"/>
        <v>132</v>
      </c>
      <c r="AK157" s="764">
        <f t="shared" si="163"/>
        <v>100</v>
      </c>
      <c r="AL157" s="764">
        <f t="shared" si="164"/>
        <v>70</v>
      </c>
      <c r="AM157" s="764">
        <f t="shared" si="165"/>
        <v>43</v>
      </c>
      <c r="AN157" s="764">
        <f t="shared" si="166"/>
        <v>23</v>
      </c>
      <c r="AO157" s="764">
        <f t="shared" si="167"/>
        <v>42</v>
      </c>
      <c r="AP157" s="764">
        <f t="shared" si="168"/>
        <v>8</v>
      </c>
      <c r="AQ157" s="764">
        <f t="shared" si="169"/>
        <v>6</v>
      </c>
      <c r="AR157" s="764">
        <f t="shared" si="190"/>
        <v>109</v>
      </c>
      <c r="AT157" s="16" t="s">
        <v>284</v>
      </c>
      <c r="AU157" s="13"/>
      <c r="AV157" s="13">
        <v>22</v>
      </c>
      <c r="AW157" s="13">
        <v>17</v>
      </c>
      <c r="AX157" s="13">
        <v>11</v>
      </c>
      <c r="AY157" s="13">
        <v>4</v>
      </c>
      <c r="AZ157" s="13">
        <v>13</v>
      </c>
      <c r="BA157" s="13">
        <v>9</v>
      </c>
      <c r="BB157" s="13">
        <v>7</v>
      </c>
      <c r="BC157" s="13">
        <v>5</v>
      </c>
      <c r="BD157" s="13">
        <v>2</v>
      </c>
      <c r="BE157" s="13">
        <v>3</v>
      </c>
      <c r="BF157" s="13">
        <v>4</v>
      </c>
      <c r="BG157" s="13">
        <v>2</v>
      </c>
      <c r="BH157" s="13">
        <v>6</v>
      </c>
      <c r="BI157" s="13">
        <v>4</v>
      </c>
      <c r="BJ157" s="13">
        <v>6</v>
      </c>
      <c r="BK157" s="13">
        <v>23</v>
      </c>
      <c r="BL157" s="13">
        <v>14</v>
      </c>
      <c r="BM157" s="13">
        <v>19</v>
      </c>
      <c r="BN157" s="13">
        <v>13</v>
      </c>
      <c r="BO157" s="13">
        <v>22</v>
      </c>
      <c r="BP157" s="13">
        <v>33</v>
      </c>
      <c r="BQ157" s="13">
        <v>29</v>
      </c>
      <c r="BR157" s="13">
        <v>30</v>
      </c>
      <c r="BS157" s="13">
        <v>47</v>
      </c>
      <c r="BT157" s="13">
        <v>51</v>
      </c>
      <c r="BU157" s="13">
        <v>47</v>
      </c>
      <c r="BV157" s="13">
        <v>68</v>
      </c>
      <c r="BW157" s="13">
        <v>80</v>
      </c>
      <c r="BX157" s="13">
        <v>88</v>
      </c>
      <c r="BY157" s="13">
        <v>84</v>
      </c>
      <c r="BZ157" s="13">
        <v>75</v>
      </c>
      <c r="CA157" s="13">
        <v>58</v>
      </c>
      <c r="CB157" s="13">
        <v>73</v>
      </c>
      <c r="CC157" s="13">
        <v>57</v>
      </c>
      <c r="CD157" s="13">
        <v>65</v>
      </c>
      <c r="CE157" s="13">
        <v>61</v>
      </c>
      <c r="CF157" s="13">
        <v>60</v>
      </c>
      <c r="CG157" s="13">
        <v>53</v>
      </c>
      <c r="CH157" s="13">
        <v>55</v>
      </c>
      <c r="CI157" s="13">
        <v>43</v>
      </c>
      <c r="CJ157" s="13">
        <v>47</v>
      </c>
      <c r="CK157" s="13">
        <v>43</v>
      </c>
      <c r="CL157" s="13">
        <v>42</v>
      </c>
      <c r="CM157" s="13">
        <v>38</v>
      </c>
      <c r="CN157" s="13">
        <v>29</v>
      </c>
      <c r="CO157" s="13">
        <v>33</v>
      </c>
      <c r="CP157" s="13">
        <v>29</v>
      </c>
      <c r="CQ157" s="13">
        <v>31</v>
      </c>
      <c r="CR157" s="13">
        <v>30</v>
      </c>
      <c r="CS157" s="13">
        <v>27</v>
      </c>
      <c r="CT157" s="13">
        <v>21</v>
      </c>
      <c r="CU157" s="13">
        <v>30</v>
      </c>
      <c r="CV157" s="13">
        <v>20</v>
      </c>
      <c r="CW157" s="13">
        <v>24</v>
      </c>
      <c r="CX157" s="13">
        <v>18</v>
      </c>
      <c r="CY157" s="13">
        <v>15</v>
      </c>
      <c r="CZ157" s="13">
        <v>13</v>
      </c>
      <c r="DA157" s="13">
        <v>18</v>
      </c>
      <c r="DB157" s="13">
        <v>15</v>
      </c>
      <c r="DC157" s="13">
        <v>12</v>
      </c>
      <c r="DD157" s="13">
        <v>20</v>
      </c>
      <c r="DE157" s="13">
        <v>14</v>
      </c>
      <c r="DF157" s="13">
        <v>8</v>
      </c>
      <c r="DG157" s="13">
        <v>6</v>
      </c>
      <c r="DH157" s="13">
        <v>11</v>
      </c>
      <c r="DI157" s="13">
        <v>9</v>
      </c>
      <c r="DJ157" s="13">
        <v>8</v>
      </c>
      <c r="DK157" s="13">
        <v>3</v>
      </c>
      <c r="DL157" s="13">
        <v>9</v>
      </c>
      <c r="DM157" s="13">
        <v>6</v>
      </c>
      <c r="DN157" s="13">
        <v>2</v>
      </c>
      <c r="DO157" s="13">
        <v>5</v>
      </c>
      <c r="DP157" s="13">
        <v>5</v>
      </c>
      <c r="DQ157" s="13">
        <v>3</v>
      </c>
      <c r="DR157" s="13">
        <v>5</v>
      </c>
      <c r="DS157" s="13">
        <v>4</v>
      </c>
      <c r="DT157" s="13">
        <v>5</v>
      </c>
      <c r="DU157" s="13">
        <v>6</v>
      </c>
      <c r="DV157" s="13">
        <v>2</v>
      </c>
      <c r="DW157" s="13">
        <v>6</v>
      </c>
      <c r="DX157" s="13">
        <v>8</v>
      </c>
      <c r="DY157" s="13">
        <v>4</v>
      </c>
      <c r="DZ157" s="13">
        <v>3</v>
      </c>
      <c r="EA157" s="13">
        <v>1</v>
      </c>
      <c r="EB157" s="13">
        <v>7</v>
      </c>
      <c r="EC157" s="13">
        <v>3</v>
      </c>
      <c r="ED157" s="13">
        <v>2</v>
      </c>
      <c r="EE157" s="13">
        <v>1</v>
      </c>
      <c r="EF157" s="13">
        <v>7</v>
      </c>
      <c r="EG157" s="13">
        <v>1</v>
      </c>
      <c r="EH157" s="13">
        <v>2</v>
      </c>
      <c r="EI157" s="13"/>
      <c r="EJ157" s="13"/>
      <c r="EK157" s="13"/>
      <c r="EL157" s="13"/>
      <c r="EM157" s="13">
        <v>2</v>
      </c>
      <c r="EN157" s="13"/>
      <c r="EO157" s="13"/>
      <c r="EP157" s="13">
        <v>1</v>
      </c>
      <c r="EQ157" s="13"/>
      <c r="ER157" s="13"/>
      <c r="ES157" s="13"/>
      <c r="ET157" s="13"/>
      <c r="EU157" s="13"/>
      <c r="EV157" s="13"/>
      <c r="EW157" s="13"/>
      <c r="EX157" s="13"/>
      <c r="EY157" s="13"/>
      <c r="EZ157" s="13"/>
      <c r="FA157" s="60">
        <v>2077</v>
      </c>
      <c r="FB157" s="13">
        <v>2077</v>
      </c>
      <c r="FC157" s="16" t="s">
        <v>284</v>
      </c>
      <c r="FD157" s="13">
        <v>2</v>
      </c>
      <c r="FE157" s="13">
        <v>15</v>
      </c>
      <c r="FF157" s="13">
        <v>10</v>
      </c>
      <c r="FG157" s="13">
        <v>11</v>
      </c>
      <c r="FH157" s="13">
        <v>7</v>
      </c>
      <c r="FI157" s="13">
        <v>6</v>
      </c>
      <c r="FJ157" s="13">
        <v>8</v>
      </c>
      <c r="FK157" s="13">
        <v>8</v>
      </c>
      <c r="FL157" s="13">
        <v>4</v>
      </c>
      <c r="FM157" s="13">
        <v>1</v>
      </c>
      <c r="FN157" s="13">
        <v>1</v>
      </c>
      <c r="FO157" s="13">
        <v>2</v>
      </c>
      <c r="FP157" s="13">
        <v>7</v>
      </c>
      <c r="FQ157" s="13">
        <v>6</v>
      </c>
      <c r="FR157" s="13">
        <v>4</v>
      </c>
      <c r="FS157" s="13">
        <v>14</v>
      </c>
      <c r="FT157" s="13">
        <v>12</v>
      </c>
      <c r="FU157" s="13">
        <v>7</v>
      </c>
      <c r="FV157" s="13">
        <v>14</v>
      </c>
      <c r="FW157" s="13">
        <v>13</v>
      </c>
      <c r="FX157" s="13">
        <v>25</v>
      </c>
      <c r="FY157" s="13">
        <v>23</v>
      </c>
      <c r="FZ157" s="13">
        <v>27</v>
      </c>
      <c r="GA157" s="13">
        <v>41</v>
      </c>
      <c r="GB157" s="13">
        <v>40</v>
      </c>
      <c r="GC157" s="13">
        <v>39</v>
      </c>
      <c r="GD157" s="13">
        <v>40</v>
      </c>
      <c r="GE157" s="13">
        <v>52</v>
      </c>
      <c r="GF157" s="13">
        <v>50</v>
      </c>
      <c r="GG157" s="13">
        <v>46</v>
      </c>
      <c r="GH157" s="13">
        <v>68</v>
      </c>
      <c r="GI157" s="13">
        <v>64</v>
      </c>
      <c r="GJ157" s="13">
        <v>70</v>
      </c>
      <c r="GK157" s="13">
        <v>40</v>
      </c>
      <c r="GL157" s="13">
        <v>60</v>
      </c>
      <c r="GM157" s="13">
        <v>56</v>
      </c>
      <c r="GN157" s="13">
        <v>45</v>
      </c>
      <c r="GO157" s="13">
        <v>50</v>
      </c>
      <c r="GP157" s="13">
        <v>44</v>
      </c>
      <c r="GQ157" s="13">
        <v>42</v>
      </c>
      <c r="GR157" s="13">
        <v>44</v>
      </c>
      <c r="GS157" s="13">
        <v>27</v>
      </c>
      <c r="GT157" s="13">
        <v>41</v>
      </c>
      <c r="GU157" s="13">
        <v>35</v>
      </c>
      <c r="GV157" s="13">
        <v>32</v>
      </c>
      <c r="GW157" s="13">
        <v>29</v>
      </c>
      <c r="GX157" s="13">
        <v>32</v>
      </c>
      <c r="GY157" s="13">
        <v>25</v>
      </c>
      <c r="GZ157" s="13">
        <v>28</v>
      </c>
      <c r="HA157" s="13">
        <v>20</v>
      </c>
      <c r="HB157" s="13">
        <v>28</v>
      </c>
      <c r="HC157" s="13">
        <v>20</v>
      </c>
      <c r="HD157" s="13">
        <v>22</v>
      </c>
      <c r="HE157" s="13">
        <v>24</v>
      </c>
      <c r="HF157" s="13">
        <v>19</v>
      </c>
      <c r="HG157" s="13">
        <v>24</v>
      </c>
      <c r="HH157" s="13">
        <v>19</v>
      </c>
      <c r="HI157" s="13">
        <v>25</v>
      </c>
      <c r="HJ157" s="13">
        <v>22</v>
      </c>
      <c r="HK157" s="13">
        <v>14</v>
      </c>
      <c r="HL157" s="13">
        <v>19</v>
      </c>
      <c r="HM157" s="13">
        <v>13</v>
      </c>
      <c r="HN157" s="13">
        <v>13</v>
      </c>
      <c r="HO157" s="13">
        <v>16</v>
      </c>
      <c r="HP157" s="13">
        <v>17</v>
      </c>
      <c r="HQ157" s="13">
        <v>15</v>
      </c>
      <c r="HR157" s="13">
        <v>11</v>
      </c>
      <c r="HS157" s="13">
        <v>8</v>
      </c>
      <c r="HT157" s="13">
        <v>13</v>
      </c>
      <c r="HU157" s="13">
        <v>7</v>
      </c>
      <c r="HV157" s="13">
        <v>10</v>
      </c>
      <c r="HW157" s="13">
        <v>13</v>
      </c>
      <c r="HX157" s="13">
        <v>16</v>
      </c>
      <c r="HY157" s="13">
        <v>5</v>
      </c>
      <c r="HZ157" s="13">
        <v>5</v>
      </c>
      <c r="IA157" s="13">
        <v>4</v>
      </c>
      <c r="IB157" s="13">
        <v>5</v>
      </c>
      <c r="IC157" s="13">
        <v>4</v>
      </c>
      <c r="ID157" s="13">
        <v>1</v>
      </c>
      <c r="IE157" s="13">
        <v>7</v>
      </c>
      <c r="IF157" s="13">
        <v>3</v>
      </c>
      <c r="IG157" s="13">
        <v>3</v>
      </c>
      <c r="IH157" s="13">
        <v>5</v>
      </c>
      <c r="II157" s="13">
        <v>2</v>
      </c>
      <c r="IJ157" s="13">
        <v>2</v>
      </c>
      <c r="IK157" s="13">
        <v>4</v>
      </c>
      <c r="IL157" s="13">
        <v>1</v>
      </c>
      <c r="IM157" s="13"/>
      <c r="IN157" s="13">
        <v>1</v>
      </c>
      <c r="IO157" s="13">
        <v>2</v>
      </c>
      <c r="IP157" s="13">
        <v>2</v>
      </c>
      <c r="IQ157" s="13">
        <v>2</v>
      </c>
      <c r="IR157" s="13"/>
      <c r="IS157" s="13">
        <v>2</v>
      </c>
      <c r="IT157" s="13"/>
      <c r="IU157" s="13">
        <v>1</v>
      </c>
      <c r="IV157" s="13"/>
      <c r="IW157" s="13"/>
      <c r="IX157" s="13"/>
      <c r="IY157" s="13"/>
      <c r="IZ157" s="13">
        <v>1</v>
      </c>
      <c r="JA157" s="13"/>
      <c r="JB157" s="13"/>
      <c r="JC157" s="13"/>
      <c r="JD157" s="13"/>
      <c r="JE157" s="13"/>
      <c r="JF157" s="60">
        <v>1837</v>
      </c>
      <c r="JG157" s="13">
        <v>9</v>
      </c>
      <c r="JH157" s="13"/>
      <c r="JI157" s="13"/>
      <c r="JJ157" s="13"/>
      <c r="JK157" s="13"/>
      <c r="JL157" s="13"/>
      <c r="JM157" s="13"/>
      <c r="JN157" s="13"/>
      <c r="JO157" s="13"/>
      <c r="JP157" s="13"/>
      <c r="JQ157" s="13"/>
      <c r="JR157" s="13"/>
      <c r="JS157" s="13"/>
      <c r="JT157" s="13"/>
      <c r="JU157" s="13"/>
      <c r="JV157" s="13"/>
      <c r="JW157" s="13"/>
      <c r="JX157" s="13">
        <v>1</v>
      </c>
      <c r="JY157" s="13">
        <v>1</v>
      </c>
      <c r="JZ157" s="13"/>
      <c r="KA157" s="13"/>
      <c r="KB157" s="13">
        <v>2</v>
      </c>
      <c r="KC157" s="13">
        <v>3</v>
      </c>
      <c r="KD157" s="13">
        <v>2</v>
      </c>
      <c r="KE157" s="13">
        <v>1</v>
      </c>
      <c r="KF157" s="13">
        <v>8</v>
      </c>
      <c r="KG157" s="13"/>
      <c r="KH157" s="13">
        <v>5</v>
      </c>
      <c r="KI157" s="13">
        <v>1</v>
      </c>
      <c r="KJ157" s="13">
        <v>3</v>
      </c>
      <c r="KK157" s="13">
        <v>4</v>
      </c>
      <c r="KL157" s="13">
        <v>3</v>
      </c>
      <c r="KM157" s="13">
        <v>2</v>
      </c>
      <c r="KN157" s="13">
        <v>4</v>
      </c>
      <c r="KO157" s="13">
        <v>2</v>
      </c>
      <c r="KP157" s="13"/>
      <c r="KQ157" s="13">
        <v>2</v>
      </c>
      <c r="KR157" s="13">
        <v>1</v>
      </c>
      <c r="KS157" s="13">
        <v>1</v>
      </c>
      <c r="KT157" s="13">
        <v>2</v>
      </c>
      <c r="KU157" s="13">
        <v>3</v>
      </c>
      <c r="KV157" s="13">
        <v>2</v>
      </c>
      <c r="KW157" s="13"/>
      <c r="KX157" s="13">
        <v>6</v>
      </c>
      <c r="KY157" s="13">
        <v>2</v>
      </c>
      <c r="KZ157" s="13"/>
      <c r="LA157" s="13">
        <v>2</v>
      </c>
      <c r="LB157" s="13">
        <v>2</v>
      </c>
      <c r="LC157" s="13">
        <v>1</v>
      </c>
      <c r="LD157" s="13"/>
      <c r="LE157" s="13">
        <v>2</v>
      </c>
      <c r="LF157" s="13">
        <v>2</v>
      </c>
      <c r="LG157" s="13">
        <v>1</v>
      </c>
      <c r="LH157" s="13"/>
      <c r="LI157" s="13">
        <v>2</v>
      </c>
      <c r="LJ157" s="13"/>
      <c r="LK157" s="13">
        <v>2</v>
      </c>
      <c r="LL157" s="13">
        <v>2</v>
      </c>
      <c r="LM157" s="13"/>
      <c r="LN157" s="13"/>
      <c r="LO157" s="13">
        <v>1</v>
      </c>
      <c r="LP157" s="13">
        <v>2</v>
      </c>
      <c r="LQ157" s="13"/>
      <c r="LR157" s="13">
        <v>1</v>
      </c>
      <c r="LS157" s="13">
        <v>3</v>
      </c>
      <c r="LT157" s="13"/>
      <c r="LU157" s="13"/>
      <c r="LV157" s="13"/>
      <c r="LW157" s="13">
        <v>4</v>
      </c>
      <c r="LX157" s="13">
        <v>1</v>
      </c>
      <c r="LY157" s="13">
        <v>1</v>
      </c>
      <c r="LZ157" s="13"/>
      <c r="MA157" s="13"/>
      <c r="MB157" s="13">
        <v>1</v>
      </c>
      <c r="MC157" s="13">
        <v>1</v>
      </c>
      <c r="MD157" s="13">
        <v>1</v>
      </c>
      <c r="ME157" s="13"/>
      <c r="MF157" s="13"/>
      <c r="MG157" s="13"/>
      <c r="MH157" s="13">
        <v>2</v>
      </c>
      <c r="MI157" s="13"/>
      <c r="MJ157" s="13">
        <v>1</v>
      </c>
      <c r="MK157" s="13"/>
      <c r="ML157" s="13"/>
      <c r="MM157" s="13">
        <v>1</v>
      </c>
      <c r="MN157" s="13"/>
      <c r="MO157" s="13"/>
      <c r="MP157" s="13"/>
      <c r="MQ157" s="13">
        <v>2</v>
      </c>
      <c r="MR157" s="13"/>
      <c r="MS157" s="13"/>
      <c r="MT157" s="13"/>
      <c r="MU157" s="13"/>
      <c r="MV157" s="13"/>
      <c r="MW157" s="13"/>
      <c r="MX157" s="13"/>
      <c r="MY157" s="13">
        <v>1</v>
      </c>
      <c r="MZ157" s="13"/>
      <c r="NA157" s="13"/>
      <c r="NB157" s="13"/>
      <c r="NC157" s="13"/>
      <c r="ND157" s="13"/>
      <c r="NE157" s="13"/>
      <c r="NF157" s="13"/>
      <c r="NG157" s="13"/>
      <c r="NH157" s="13"/>
      <c r="NI157" s="13"/>
      <c r="NJ157" s="60">
        <v>109</v>
      </c>
      <c r="NK157" s="13">
        <v>1946</v>
      </c>
      <c r="NL157" s="448"/>
      <c r="NM157" s="448"/>
      <c r="NN157" s="448"/>
    </row>
    <row r="158" spans="1:378">
      <c r="A158" s="9" t="s">
        <v>168</v>
      </c>
      <c r="B158" s="281">
        <f t="shared" si="170"/>
        <v>283</v>
      </c>
      <c r="C158" s="281">
        <f t="shared" si="171"/>
        <v>276</v>
      </c>
      <c r="D158" s="281">
        <f t="shared" si="172"/>
        <v>1268</v>
      </c>
      <c r="E158" s="281">
        <f t="shared" si="173"/>
        <v>1345</v>
      </c>
      <c r="F158" s="281">
        <f t="shared" si="174"/>
        <v>3295</v>
      </c>
      <c r="G158" s="281">
        <f t="shared" si="175"/>
        <v>3296</v>
      </c>
      <c r="H158" s="281">
        <f t="shared" si="176"/>
        <v>3181</v>
      </c>
      <c r="I158" s="281">
        <f t="shared" si="177"/>
        <v>3005</v>
      </c>
      <c r="J158" s="281">
        <f t="shared" si="178"/>
        <v>2994</v>
      </c>
      <c r="K158" s="281">
        <f t="shared" si="179"/>
        <v>2973</v>
      </c>
      <c r="L158" s="281">
        <f t="shared" si="180"/>
        <v>2168</v>
      </c>
      <c r="M158" s="281">
        <f t="shared" si="181"/>
        <v>1923</v>
      </c>
      <c r="N158" s="281">
        <f t="shared" si="182"/>
        <v>1080</v>
      </c>
      <c r="O158" s="281">
        <f t="shared" si="183"/>
        <v>913</v>
      </c>
      <c r="P158" s="281">
        <f t="shared" si="184"/>
        <v>514</v>
      </c>
      <c r="Q158" s="281">
        <f t="shared" si="185"/>
        <v>401</v>
      </c>
      <c r="R158" s="281">
        <f t="shared" si="186"/>
        <v>170</v>
      </c>
      <c r="S158" s="281">
        <f t="shared" si="187"/>
        <v>195</v>
      </c>
      <c r="T158" s="281">
        <f t="shared" si="188"/>
        <v>23</v>
      </c>
      <c r="U158" s="281">
        <f t="shared" si="189"/>
        <v>55</v>
      </c>
      <c r="W158" s="16" t="s">
        <v>165</v>
      </c>
      <c r="X158" s="764">
        <f t="shared" si="150"/>
        <v>10</v>
      </c>
      <c r="Y158" s="764">
        <f t="shared" si="151"/>
        <v>16</v>
      </c>
      <c r="Z158" s="764">
        <f t="shared" si="152"/>
        <v>42</v>
      </c>
      <c r="AA158" s="764">
        <f t="shared" si="153"/>
        <v>48</v>
      </c>
      <c r="AB158" s="764">
        <f t="shared" si="154"/>
        <v>79</v>
      </c>
      <c r="AC158" s="764">
        <f t="shared" si="155"/>
        <v>89</v>
      </c>
      <c r="AD158" s="764">
        <f t="shared" si="156"/>
        <v>72</v>
      </c>
      <c r="AE158" s="764">
        <f t="shared" si="157"/>
        <v>88</v>
      </c>
      <c r="AF158" s="764">
        <f t="shared" si="158"/>
        <v>62</v>
      </c>
      <c r="AG158" s="764">
        <f t="shared" si="159"/>
        <v>51</v>
      </c>
      <c r="AH158" s="764">
        <f t="shared" si="160"/>
        <v>36</v>
      </c>
      <c r="AI158" s="764">
        <f t="shared" si="161"/>
        <v>31</v>
      </c>
      <c r="AJ158" s="764">
        <f t="shared" si="162"/>
        <v>19</v>
      </c>
      <c r="AK158" s="764">
        <f t="shared" si="163"/>
        <v>20</v>
      </c>
      <c r="AL158" s="764">
        <f t="shared" si="164"/>
        <v>14</v>
      </c>
      <c r="AM158" s="764">
        <f t="shared" si="165"/>
        <v>10</v>
      </c>
      <c r="AN158" s="764">
        <f t="shared" si="166"/>
        <v>4</v>
      </c>
      <c r="AO158" s="764">
        <f t="shared" si="167"/>
        <v>8</v>
      </c>
      <c r="AP158" s="764">
        <f t="shared" si="168"/>
        <v>1</v>
      </c>
      <c r="AQ158" s="764">
        <f t="shared" si="169"/>
        <v>3</v>
      </c>
      <c r="AR158" s="764">
        <f t="shared" si="190"/>
        <v>4</v>
      </c>
      <c r="AT158" s="16" t="s">
        <v>165</v>
      </c>
      <c r="AU158" s="13">
        <v>1</v>
      </c>
      <c r="AV158" s="13">
        <v>2</v>
      </c>
      <c r="AW158" s="13">
        <v>1</v>
      </c>
      <c r="AX158" s="13">
        <v>2</v>
      </c>
      <c r="AY158" s="13">
        <v>2</v>
      </c>
      <c r="AZ158" s="13">
        <v>3</v>
      </c>
      <c r="BA158" s="13">
        <v>1</v>
      </c>
      <c r="BB158" s="13">
        <v>1</v>
      </c>
      <c r="BC158" s="13">
        <v>2</v>
      </c>
      <c r="BD158" s="13">
        <v>1</v>
      </c>
      <c r="BE158" s="13">
        <v>1</v>
      </c>
      <c r="BF158" s="13">
        <v>4</v>
      </c>
      <c r="BG158" s="13">
        <v>3</v>
      </c>
      <c r="BH158" s="13">
        <v>1</v>
      </c>
      <c r="BI158" s="13">
        <v>1</v>
      </c>
      <c r="BJ158" s="13">
        <v>5</v>
      </c>
      <c r="BK158" s="13">
        <v>6</v>
      </c>
      <c r="BL158" s="13">
        <v>9</v>
      </c>
      <c r="BM158" s="13">
        <v>12</v>
      </c>
      <c r="BN158" s="13">
        <v>6</v>
      </c>
      <c r="BO158" s="13">
        <v>12</v>
      </c>
      <c r="BP158" s="13">
        <v>4</v>
      </c>
      <c r="BQ158" s="13">
        <v>7</v>
      </c>
      <c r="BR158" s="13">
        <v>6</v>
      </c>
      <c r="BS158" s="13">
        <v>13</v>
      </c>
      <c r="BT158" s="13">
        <v>6</v>
      </c>
      <c r="BU158" s="13">
        <v>13</v>
      </c>
      <c r="BV158" s="13">
        <v>11</v>
      </c>
      <c r="BW158" s="13">
        <v>11</v>
      </c>
      <c r="BX158" s="13">
        <v>6</v>
      </c>
      <c r="BY158" s="13">
        <v>11</v>
      </c>
      <c r="BZ158" s="13">
        <v>10</v>
      </c>
      <c r="CA158" s="13">
        <v>5</v>
      </c>
      <c r="CB158" s="13">
        <v>12</v>
      </c>
      <c r="CC158" s="13">
        <v>5</v>
      </c>
      <c r="CD158" s="13">
        <v>1</v>
      </c>
      <c r="CE158" s="13">
        <v>12</v>
      </c>
      <c r="CF158" s="13">
        <v>15</v>
      </c>
      <c r="CG158" s="13">
        <v>7</v>
      </c>
      <c r="CH158" s="13">
        <v>10</v>
      </c>
      <c r="CI158" s="13">
        <v>2</v>
      </c>
      <c r="CJ158" s="13">
        <v>4</v>
      </c>
      <c r="CK158" s="13">
        <v>13</v>
      </c>
      <c r="CL158" s="13">
        <v>6</v>
      </c>
      <c r="CM158" s="13">
        <v>1</v>
      </c>
      <c r="CN158" s="13">
        <v>6</v>
      </c>
      <c r="CO158" s="13">
        <v>5</v>
      </c>
      <c r="CP158" s="13">
        <v>5</v>
      </c>
      <c r="CQ158" s="13">
        <v>5</v>
      </c>
      <c r="CR158" s="13">
        <v>4</v>
      </c>
      <c r="CS158" s="13">
        <v>4</v>
      </c>
      <c r="CT158" s="13">
        <v>2</v>
      </c>
      <c r="CU158" s="13">
        <v>5</v>
      </c>
      <c r="CV158" s="13">
        <v>3</v>
      </c>
      <c r="CW158" s="13">
        <v>4</v>
      </c>
      <c r="CX158" s="13">
        <v>2</v>
      </c>
      <c r="CY158" s="13">
        <v>3</v>
      </c>
      <c r="CZ158" s="13">
        <v>4</v>
      </c>
      <c r="DA158" s="13">
        <v>1</v>
      </c>
      <c r="DB158" s="13">
        <v>3</v>
      </c>
      <c r="DC158" s="13">
        <v>3</v>
      </c>
      <c r="DD158" s="13">
        <v>4</v>
      </c>
      <c r="DE158" s="13">
        <v>2</v>
      </c>
      <c r="DF158" s="13">
        <v>2</v>
      </c>
      <c r="DG158" s="13">
        <v>2</v>
      </c>
      <c r="DH158" s="13">
        <v>1</v>
      </c>
      <c r="DI158" s="13">
        <v>1</v>
      </c>
      <c r="DJ158" s="13">
        <v>2</v>
      </c>
      <c r="DK158" s="13">
        <v>2</v>
      </c>
      <c r="DL158" s="13">
        <v>1</v>
      </c>
      <c r="DM158" s="13"/>
      <c r="DN158" s="13">
        <v>2</v>
      </c>
      <c r="DO158" s="13">
        <v>3</v>
      </c>
      <c r="DP158" s="13"/>
      <c r="DQ158" s="13">
        <v>1</v>
      </c>
      <c r="DR158" s="13">
        <v>1</v>
      </c>
      <c r="DS158" s="13">
        <v>1</v>
      </c>
      <c r="DT158" s="13">
        <v>1</v>
      </c>
      <c r="DU158" s="13"/>
      <c r="DV158" s="13">
        <v>1</v>
      </c>
      <c r="DW158" s="13"/>
      <c r="DX158" s="13">
        <v>4</v>
      </c>
      <c r="DY158" s="13">
        <v>1</v>
      </c>
      <c r="DZ158" s="13">
        <v>1</v>
      </c>
      <c r="EA158" s="13">
        <v>1</v>
      </c>
      <c r="EB158" s="13"/>
      <c r="EC158" s="13"/>
      <c r="ED158" s="13"/>
      <c r="EE158" s="13">
        <v>1</v>
      </c>
      <c r="EF158" s="13"/>
      <c r="EG158" s="13"/>
      <c r="EH158" s="13"/>
      <c r="EI158" s="13"/>
      <c r="EJ158" s="13">
        <v>2</v>
      </c>
      <c r="EK158" s="13">
        <v>1</v>
      </c>
      <c r="EL158" s="13"/>
      <c r="EM158" s="13"/>
      <c r="EN158" s="13"/>
      <c r="EO158" s="13"/>
      <c r="EP158" s="13"/>
      <c r="EQ158" s="13"/>
      <c r="ER158" s="13"/>
      <c r="ES158" s="13"/>
      <c r="ET158" s="13"/>
      <c r="EU158" s="13"/>
      <c r="EV158" s="13"/>
      <c r="EW158" s="13"/>
      <c r="EX158" s="13"/>
      <c r="EY158" s="13"/>
      <c r="EZ158" s="13"/>
      <c r="FA158" s="60">
        <v>364</v>
      </c>
      <c r="FB158" s="13">
        <v>364</v>
      </c>
      <c r="FC158" s="16" t="s">
        <v>165</v>
      </c>
      <c r="FD158" s="13"/>
      <c r="FE158" s="13">
        <v>3</v>
      </c>
      <c r="FF158" s="13">
        <v>2</v>
      </c>
      <c r="FG158" s="13"/>
      <c r="FH158" s="13">
        <v>1</v>
      </c>
      <c r="FI158" s="13">
        <v>1</v>
      </c>
      <c r="FJ158" s="13"/>
      <c r="FK158" s="13">
        <v>1</v>
      </c>
      <c r="FL158" s="13"/>
      <c r="FM158" s="13">
        <v>2</v>
      </c>
      <c r="FN158" s="13">
        <v>2</v>
      </c>
      <c r="FO158" s="13"/>
      <c r="FP158" s="13">
        <v>2</v>
      </c>
      <c r="FQ158" s="13">
        <v>1</v>
      </c>
      <c r="FR158" s="13"/>
      <c r="FS158" s="13">
        <v>4</v>
      </c>
      <c r="FT158" s="13">
        <v>8</v>
      </c>
      <c r="FU158" s="13">
        <v>7</v>
      </c>
      <c r="FV158" s="13">
        <v>11</v>
      </c>
      <c r="FW158" s="13">
        <v>7</v>
      </c>
      <c r="FX158" s="13">
        <v>10</v>
      </c>
      <c r="FY158" s="13">
        <v>12</v>
      </c>
      <c r="FZ158" s="13">
        <v>2</v>
      </c>
      <c r="GA158" s="13">
        <v>10</v>
      </c>
      <c r="GB158" s="13">
        <v>9</v>
      </c>
      <c r="GC158" s="13">
        <v>3</v>
      </c>
      <c r="GD158" s="13">
        <v>11</v>
      </c>
      <c r="GE158" s="13">
        <v>8</v>
      </c>
      <c r="GF158" s="13">
        <v>7</v>
      </c>
      <c r="GG158" s="13">
        <v>7</v>
      </c>
      <c r="GH158" s="13">
        <v>8</v>
      </c>
      <c r="GI158" s="13">
        <v>5</v>
      </c>
      <c r="GJ158" s="13">
        <v>6</v>
      </c>
      <c r="GK158" s="13">
        <v>7</v>
      </c>
      <c r="GL158" s="13">
        <v>4</v>
      </c>
      <c r="GM158" s="13">
        <v>10</v>
      </c>
      <c r="GN158" s="13">
        <v>7</v>
      </c>
      <c r="GO158" s="13">
        <v>9</v>
      </c>
      <c r="GP158" s="13">
        <v>10</v>
      </c>
      <c r="GQ158" s="13">
        <v>6</v>
      </c>
      <c r="GR158" s="13">
        <v>6</v>
      </c>
      <c r="GS158" s="13">
        <v>7</v>
      </c>
      <c r="GT158" s="13">
        <v>10</v>
      </c>
      <c r="GU158" s="13">
        <v>9</v>
      </c>
      <c r="GV158" s="13">
        <v>9</v>
      </c>
      <c r="GW158" s="13">
        <v>6</v>
      </c>
      <c r="GX158" s="13">
        <v>4</v>
      </c>
      <c r="GY158" s="13">
        <v>4</v>
      </c>
      <c r="GZ158" s="13">
        <v>2</v>
      </c>
      <c r="HA158" s="13">
        <v>5</v>
      </c>
      <c r="HB158" s="13">
        <v>7</v>
      </c>
      <c r="HC158" s="13">
        <v>3</v>
      </c>
      <c r="HD158" s="13">
        <v>5</v>
      </c>
      <c r="HE158" s="13">
        <v>2</v>
      </c>
      <c r="HF158" s="13">
        <v>5</v>
      </c>
      <c r="HG158" s="13">
        <v>1</v>
      </c>
      <c r="HH158" s="13">
        <v>2</v>
      </c>
      <c r="HI158" s="13">
        <v>3</v>
      </c>
      <c r="HJ158" s="13">
        <v>5</v>
      </c>
      <c r="HK158" s="13">
        <v>3</v>
      </c>
      <c r="HL158" s="13">
        <v>5</v>
      </c>
      <c r="HM158" s="13">
        <v>7</v>
      </c>
      <c r="HN158" s="13">
        <v>1</v>
      </c>
      <c r="HO158" s="13">
        <v>2</v>
      </c>
      <c r="HP158" s="13">
        <v>1</v>
      </c>
      <c r="HQ158" s="13">
        <v>1</v>
      </c>
      <c r="HR158" s="13"/>
      <c r="HS158" s="13">
        <v>1</v>
      </c>
      <c r="HT158" s="13"/>
      <c r="HU158" s="13">
        <v>1</v>
      </c>
      <c r="HV158" s="13">
        <v>2</v>
      </c>
      <c r="HW158" s="13">
        <v>3</v>
      </c>
      <c r="HX158" s="13">
        <v>1</v>
      </c>
      <c r="HY158" s="13"/>
      <c r="HZ158" s="13">
        <v>2</v>
      </c>
      <c r="IA158" s="13">
        <v>2</v>
      </c>
      <c r="IB158" s="13">
        <v>1</v>
      </c>
      <c r="IC158" s="13"/>
      <c r="ID158" s="13">
        <v>3</v>
      </c>
      <c r="IE158" s="13"/>
      <c r="IF158" s="13"/>
      <c r="IG158" s="13"/>
      <c r="IH158" s="13"/>
      <c r="II158" s="13"/>
      <c r="IJ158" s="13">
        <v>1</v>
      </c>
      <c r="IK158" s="13"/>
      <c r="IL158" s="13">
        <v>2</v>
      </c>
      <c r="IM158" s="13">
        <v>1</v>
      </c>
      <c r="IN158" s="13"/>
      <c r="IO158" s="13"/>
      <c r="IP158" s="13"/>
      <c r="IQ158" s="13"/>
      <c r="IR158" s="13"/>
      <c r="IS158" s="13"/>
      <c r="IT158" s="13">
        <v>1</v>
      </c>
      <c r="IU158" s="13"/>
      <c r="IV158" s="13"/>
      <c r="IW158" s="13"/>
      <c r="IX158" s="13"/>
      <c r="IY158" s="13"/>
      <c r="IZ158" s="13"/>
      <c r="JA158" s="13"/>
      <c r="JB158" s="13"/>
      <c r="JC158" s="13"/>
      <c r="JD158" s="13"/>
      <c r="JE158" s="13"/>
      <c r="JF158" s="60">
        <v>339</v>
      </c>
      <c r="JG158" s="13"/>
      <c r="JH158" s="13"/>
      <c r="JI158" s="13"/>
      <c r="JJ158" s="13"/>
      <c r="JK158" s="13"/>
      <c r="JL158" s="13"/>
      <c r="JM158" s="13"/>
      <c r="JN158" s="13"/>
      <c r="JO158" s="13"/>
      <c r="JP158" s="13"/>
      <c r="JQ158" s="13"/>
      <c r="JR158" s="13"/>
      <c r="JS158" s="13"/>
      <c r="JT158" s="13"/>
      <c r="JU158" s="13"/>
      <c r="JV158" s="13"/>
      <c r="JW158" s="13"/>
      <c r="JX158" s="13"/>
      <c r="JY158" s="13"/>
      <c r="JZ158" s="13"/>
      <c r="KA158" s="13"/>
      <c r="KB158" s="13"/>
      <c r="KC158" s="13"/>
      <c r="KD158" s="13"/>
      <c r="KE158" s="13"/>
      <c r="KF158" s="13"/>
      <c r="KG158" s="13"/>
      <c r="KH158" s="13"/>
      <c r="KI158" s="13"/>
      <c r="KJ158" s="13"/>
      <c r="KK158" s="13"/>
      <c r="KL158" s="13"/>
      <c r="KM158" s="13"/>
      <c r="KN158" s="13"/>
      <c r="KO158" s="13">
        <v>1</v>
      </c>
      <c r="KP158" s="13"/>
      <c r="KQ158" s="13"/>
      <c r="KR158" s="13"/>
      <c r="KS158" s="13"/>
      <c r="KT158" s="13"/>
      <c r="KU158" s="13"/>
      <c r="KV158" s="13"/>
      <c r="KW158" s="13"/>
      <c r="KX158" s="13">
        <v>1</v>
      </c>
      <c r="KY158" s="13"/>
      <c r="KZ158" s="13">
        <v>1</v>
      </c>
      <c r="LA158" s="13"/>
      <c r="LB158" s="13"/>
      <c r="LC158" s="13"/>
      <c r="LD158" s="13"/>
      <c r="LE158" s="13"/>
      <c r="LF158" s="13"/>
      <c r="LG158" s="13"/>
      <c r="LH158" s="13"/>
      <c r="LI158" s="13"/>
      <c r="LJ158" s="13"/>
      <c r="LK158" s="13"/>
      <c r="LL158" s="13"/>
      <c r="LM158" s="13"/>
      <c r="LN158" s="13"/>
      <c r="LO158" s="13"/>
      <c r="LP158" s="13"/>
      <c r="LQ158" s="13"/>
      <c r="LR158" s="13"/>
      <c r="LS158" s="13"/>
      <c r="LT158" s="13"/>
      <c r="LU158" s="13"/>
      <c r="LV158" s="13"/>
      <c r="LW158" s="13"/>
      <c r="LX158" s="13"/>
      <c r="LY158" s="13"/>
      <c r="LZ158" s="13"/>
      <c r="MA158" s="13"/>
      <c r="MB158" s="13"/>
      <c r="MC158" s="13"/>
      <c r="MD158" s="13"/>
      <c r="ME158" s="13"/>
      <c r="MF158" s="13"/>
      <c r="MG158" s="13"/>
      <c r="MH158" s="13"/>
      <c r="MI158" s="13"/>
      <c r="MJ158" s="13"/>
      <c r="MK158" s="13"/>
      <c r="ML158" s="13"/>
      <c r="MM158" s="13"/>
      <c r="MN158" s="13"/>
      <c r="MO158" s="13">
        <v>1</v>
      </c>
      <c r="MP158" s="13"/>
      <c r="MQ158" s="13"/>
      <c r="MR158" s="13"/>
      <c r="MS158" s="13"/>
      <c r="MT158" s="13"/>
      <c r="MU158" s="13"/>
      <c r="MV158" s="13"/>
      <c r="MW158" s="13"/>
      <c r="MX158" s="13"/>
      <c r="MY158" s="13"/>
      <c r="MZ158" s="13"/>
      <c r="NA158" s="13"/>
      <c r="NB158" s="13"/>
      <c r="NC158" s="13"/>
      <c r="ND158" s="13"/>
      <c r="NE158" s="13"/>
      <c r="NF158" s="13"/>
      <c r="NG158" s="13"/>
      <c r="NH158" s="13"/>
      <c r="NI158" s="13"/>
      <c r="NJ158" s="60">
        <v>4</v>
      </c>
      <c r="NK158" s="13">
        <v>343</v>
      </c>
      <c r="NL158" s="448"/>
      <c r="NM158" s="448"/>
      <c r="NN158" s="448"/>
    </row>
    <row r="159" spans="1:378">
      <c r="A159" s="8" t="s">
        <v>169</v>
      </c>
      <c r="B159" s="281">
        <f t="shared" si="170"/>
        <v>4</v>
      </c>
      <c r="C159" s="281">
        <f t="shared" si="171"/>
        <v>1</v>
      </c>
      <c r="D159" s="281">
        <f t="shared" si="172"/>
        <v>5</v>
      </c>
      <c r="E159" s="281">
        <f t="shared" si="173"/>
        <v>6</v>
      </c>
      <c r="F159" s="281">
        <f t="shared" si="174"/>
        <v>4</v>
      </c>
      <c r="G159" s="281">
        <f t="shared" si="175"/>
        <v>21</v>
      </c>
      <c r="H159" s="281">
        <f t="shared" si="176"/>
        <v>18</v>
      </c>
      <c r="I159" s="281">
        <f t="shared" si="177"/>
        <v>18</v>
      </c>
      <c r="J159" s="281">
        <f t="shared" si="178"/>
        <v>11</v>
      </c>
      <c r="K159" s="281">
        <f t="shared" si="179"/>
        <v>16</v>
      </c>
      <c r="L159" s="281">
        <f t="shared" si="180"/>
        <v>5</v>
      </c>
      <c r="M159" s="281">
        <f t="shared" si="181"/>
        <v>8</v>
      </c>
      <c r="N159" s="281">
        <f t="shared" si="182"/>
        <v>3</v>
      </c>
      <c r="O159" s="281">
        <f t="shared" si="183"/>
        <v>2</v>
      </c>
      <c r="P159" s="281">
        <f t="shared" si="184"/>
        <v>1</v>
      </c>
      <c r="Q159" s="281">
        <f t="shared" si="185"/>
        <v>2</v>
      </c>
      <c r="R159" s="281">
        <f t="shared" si="186"/>
        <v>0</v>
      </c>
      <c r="S159" s="281">
        <f t="shared" si="187"/>
        <v>1</v>
      </c>
      <c r="T159" s="281">
        <f t="shared" si="188"/>
        <v>0</v>
      </c>
      <c r="U159" s="281">
        <f t="shared" si="189"/>
        <v>0</v>
      </c>
      <c r="W159" s="16" t="s">
        <v>166</v>
      </c>
      <c r="X159" s="764">
        <f t="shared" si="150"/>
        <v>264</v>
      </c>
      <c r="Y159" s="764">
        <f t="shared" si="151"/>
        <v>230</v>
      </c>
      <c r="Z159" s="764">
        <f t="shared" si="152"/>
        <v>432</v>
      </c>
      <c r="AA159" s="764">
        <f t="shared" si="153"/>
        <v>516</v>
      </c>
      <c r="AB159" s="764">
        <f t="shared" si="154"/>
        <v>1181</v>
      </c>
      <c r="AC159" s="764">
        <f t="shared" si="155"/>
        <v>1360</v>
      </c>
      <c r="AD159" s="764">
        <f t="shared" si="156"/>
        <v>1129</v>
      </c>
      <c r="AE159" s="764">
        <f t="shared" si="157"/>
        <v>1381</v>
      </c>
      <c r="AF159" s="764">
        <f t="shared" si="158"/>
        <v>1016</v>
      </c>
      <c r="AG159" s="764">
        <f t="shared" si="159"/>
        <v>1192</v>
      </c>
      <c r="AH159" s="764">
        <f t="shared" si="160"/>
        <v>696</v>
      </c>
      <c r="AI159" s="764">
        <f t="shared" si="161"/>
        <v>807</v>
      </c>
      <c r="AJ159" s="764">
        <f t="shared" si="162"/>
        <v>485</v>
      </c>
      <c r="AK159" s="764">
        <f t="shared" si="163"/>
        <v>468</v>
      </c>
      <c r="AL159" s="764">
        <f t="shared" si="164"/>
        <v>295</v>
      </c>
      <c r="AM159" s="764">
        <f t="shared" si="165"/>
        <v>304</v>
      </c>
      <c r="AN159" s="764">
        <f t="shared" si="166"/>
        <v>110</v>
      </c>
      <c r="AO159" s="764">
        <f t="shared" si="167"/>
        <v>166</v>
      </c>
      <c r="AP159" s="764">
        <f t="shared" si="168"/>
        <v>32</v>
      </c>
      <c r="AQ159" s="764">
        <f t="shared" si="169"/>
        <v>88</v>
      </c>
      <c r="AR159" s="764">
        <f t="shared" si="190"/>
        <v>122</v>
      </c>
      <c r="AT159" s="16" t="s">
        <v>166</v>
      </c>
      <c r="AU159" s="13">
        <v>13</v>
      </c>
      <c r="AV159" s="13">
        <v>33</v>
      </c>
      <c r="AW159" s="13">
        <v>24</v>
      </c>
      <c r="AX159" s="13">
        <v>22</v>
      </c>
      <c r="AY159" s="13">
        <v>26</v>
      </c>
      <c r="AZ159" s="13">
        <v>23</v>
      </c>
      <c r="BA159" s="13">
        <v>30</v>
      </c>
      <c r="BB159" s="13">
        <v>23</v>
      </c>
      <c r="BC159" s="13">
        <v>18</v>
      </c>
      <c r="BD159" s="13">
        <v>18</v>
      </c>
      <c r="BE159" s="13">
        <v>18</v>
      </c>
      <c r="BF159" s="13">
        <v>26</v>
      </c>
      <c r="BG159" s="13">
        <v>30</v>
      </c>
      <c r="BH159" s="13">
        <v>32</v>
      </c>
      <c r="BI159" s="13">
        <v>32</v>
      </c>
      <c r="BJ159" s="13">
        <v>43</v>
      </c>
      <c r="BK159" s="13">
        <v>75</v>
      </c>
      <c r="BL159" s="13">
        <v>63</v>
      </c>
      <c r="BM159" s="13">
        <v>97</v>
      </c>
      <c r="BN159" s="13">
        <v>100</v>
      </c>
      <c r="BO159" s="13">
        <v>98</v>
      </c>
      <c r="BP159" s="13">
        <v>138</v>
      </c>
      <c r="BQ159" s="13">
        <v>146</v>
      </c>
      <c r="BR159" s="13">
        <v>118</v>
      </c>
      <c r="BS159" s="13">
        <v>120</v>
      </c>
      <c r="BT159" s="13">
        <v>163</v>
      </c>
      <c r="BU159" s="13">
        <v>146</v>
      </c>
      <c r="BV159" s="13">
        <v>121</v>
      </c>
      <c r="BW159" s="13">
        <v>139</v>
      </c>
      <c r="BX159" s="13">
        <v>171</v>
      </c>
      <c r="BY159" s="13">
        <v>149</v>
      </c>
      <c r="BZ159" s="13">
        <v>161</v>
      </c>
      <c r="CA159" s="13">
        <v>118</v>
      </c>
      <c r="CB159" s="13">
        <v>125</v>
      </c>
      <c r="CC159" s="13">
        <v>159</v>
      </c>
      <c r="CD159" s="13">
        <v>147</v>
      </c>
      <c r="CE159" s="13">
        <v>142</v>
      </c>
      <c r="CF159" s="13">
        <v>126</v>
      </c>
      <c r="CG159" s="13">
        <v>133</v>
      </c>
      <c r="CH159" s="13">
        <v>121</v>
      </c>
      <c r="CI159" s="13">
        <v>146</v>
      </c>
      <c r="CJ159" s="13">
        <v>146</v>
      </c>
      <c r="CK159" s="13">
        <v>112</v>
      </c>
      <c r="CL159" s="13">
        <v>144</v>
      </c>
      <c r="CM159" s="13">
        <v>98</v>
      </c>
      <c r="CN159" s="13">
        <v>112</v>
      </c>
      <c r="CO159" s="13">
        <v>104</v>
      </c>
      <c r="CP159" s="13">
        <v>116</v>
      </c>
      <c r="CQ159" s="13">
        <v>99</v>
      </c>
      <c r="CR159" s="13">
        <v>115</v>
      </c>
      <c r="CS159" s="13">
        <v>113</v>
      </c>
      <c r="CT159" s="13">
        <v>94</v>
      </c>
      <c r="CU159" s="13">
        <v>85</v>
      </c>
      <c r="CV159" s="13">
        <v>91</v>
      </c>
      <c r="CW159" s="13">
        <v>78</v>
      </c>
      <c r="CX159" s="13">
        <v>68</v>
      </c>
      <c r="CY159" s="13">
        <v>62</v>
      </c>
      <c r="CZ159" s="13">
        <v>77</v>
      </c>
      <c r="DA159" s="13">
        <v>65</v>
      </c>
      <c r="DB159" s="13">
        <v>74</v>
      </c>
      <c r="DC159" s="13">
        <v>60</v>
      </c>
      <c r="DD159" s="13">
        <v>55</v>
      </c>
      <c r="DE159" s="13">
        <v>41</v>
      </c>
      <c r="DF159" s="13">
        <v>42</v>
      </c>
      <c r="DG159" s="13">
        <v>52</v>
      </c>
      <c r="DH159" s="13">
        <v>56</v>
      </c>
      <c r="DI159" s="13">
        <v>39</v>
      </c>
      <c r="DJ159" s="13">
        <v>42</v>
      </c>
      <c r="DK159" s="13">
        <v>41</v>
      </c>
      <c r="DL159" s="13">
        <v>40</v>
      </c>
      <c r="DM159" s="13">
        <v>27</v>
      </c>
      <c r="DN159" s="13">
        <v>35</v>
      </c>
      <c r="DO159" s="13">
        <v>40</v>
      </c>
      <c r="DP159" s="13">
        <v>35</v>
      </c>
      <c r="DQ159" s="13">
        <v>26</v>
      </c>
      <c r="DR159" s="13">
        <v>34</v>
      </c>
      <c r="DS159" s="13">
        <v>37</v>
      </c>
      <c r="DT159" s="13">
        <v>26</v>
      </c>
      <c r="DU159" s="13">
        <v>26</v>
      </c>
      <c r="DV159" s="13">
        <v>18</v>
      </c>
      <c r="DW159" s="13">
        <v>22</v>
      </c>
      <c r="DX159" s="13">
        <v>17</v>
      </c>
      <c r="DY159" s="13">
        <v>18</v>
      </c>
      <c r="DZ159" s="13">
        <v>14</v>
      </c>
      <c r="EA159" s="13">
        <v>16</v>
      </c>
      <c r="EB159" s="13">
        <v>24</v>
      </c>
      <c r="EC159" s="13">
        <v>14</v>
      </c>
      <c r="ED159" s="13">
        <v>23</v>
      </c>
      <c r="EE159" s="13">
        <v>10</v>
      </c>
      <c r="EF159" s="13">
        <v>8</v>
      </c>
      <c r="EG159" s="13">
        <v>16</v>
      </c>
      <c r="EH159" s="13">
        <v>16</v>
      </c>
      <c r="EI159" s="13">
        <v>12</v>
      </c>
      <c r="EJ159" s="13">
        <v>15</v>
      </c>
      <c r="EK159" s="13">
        <v>4</v>
      </c>
      <c r="EL159" s="13">
        <v>12</v>
      </c>
      <c r="EM159" s="13">
        <v>5</v>
      </c>
      <c r="EN159" s="13">
        <v>2</v>
      </c>
      <c r="EO159" s="13">
        <v>3</v>
      </c>
      <c r="EP159" s="13">
        <v>2</v>
      </c>
      <c r="EQ159" s="13">
        <v>1</v>
      </c>
      <c r="ER159" s="13"/>
      <c r="ES159" s="13"/>
      <c r="ET159" s="13"/>
      <c r="EU159" s="13"/>
      <c r="EV159" s="13"/>
      <c r="EW159" s="13"/>
      <c r="EX159" s="13"/>
      <c r="EY159" s="13"/>
      <c r="EZ159" s="13"/>
      <c r="FA159" s="60">
        <v>6512</v>
      </c>
      <c r="FB159" s="13">
        <v>6512</v>
      </c>
      <c r="FC159" s="16" t="s">
        <v>166</v>
      </c>
      <c r="FD159" s="13">
        <v>6</v>
      </c>
      <c r="FE159" s="13">
        <v>47</v>
      </c>
      <c r="FF159" s="13">
        <v>33</v>
      </c>
      <c r="FG159" s="13">
        <v>28</v>
      </c>
      <c r="FH159" s="13">
        <v>20</v>
      </c>
      <c r="FI159" s="13">
        <v>17</v>
      </c>
      <c r="FJ159" s="13">
        <v>26</v>
      </c>
      <c r="FK159" s="13">
        <v>31</v>
      </c>
      <c r="FL159" s="13">
        <v>19</v>
      </c>
      <c r="FM159" s="13">
        <v>37</v>
      </c>
      <c r="FN159" s="13">
        <v>20</v>
      </c>
      <c r="FO159" s="13">
        <v>13</v>
      </c>
      <c r="FP159" s="13">
        <v>29</v>
      </c>
      <c r="FQ159" s="13">
        <v>35</v>
      </c>
      <c r="FR159" s="13">
        <v>42</v>
      </c>
      <c r="FS159" s="13">
        <v>29</v>
      </c>
      <c r="FT159" s="13">
        <v>52</v>
      </c>
      <c r="FU159" s="13">
        <v>52</v>
      </c>
      <c r="FV159" s="13">
        <v>72</v>
      </c>
      <c r="FW159" s="13">
        <v>88</v>
      </c>
      <c r="FX159" s="13">
        <v>105</v>
      </c>
      <c r="FY159" s="13">
        <v>91</v>
      </c>
      <c r="FZ159" s="13">
        <v>104</v>
      </c>
      <c r="GA159" s="13">
        <v>121</v>
      </c>
      <c r="GB159" s="13">
        <v>127</v>
      </c>
      <c r="GC159" s="13">
        <v>139</v>
      </c>
      <c r="GD159" s="13">
        <v>130</v>
      </c>
      <c r="GE159" s="13">
        <v>110</v>
      </c>
      <c r="GF159" s="13">
        <v>125</v>
      </c>
      <c r="GG159" s="13">
        <v>129</v>
      </c>
      <c r="GH159" s="13">
        <v>126</v>
      </c>
      <c r="GI159" s="13">
        <v>107</v>
      </c>
      <c r="GJ159" s="13">
        <v>99</v>
      </c>
      <c r="GK159" s="13">
        <v>108</v>
      </c>
      <c r="GL159" s="13">
        <v>125</v>
      </c>
      <c r="GM159" s="13">
        <v>123</v>
      </c>
      <c r="GN159" s="13">
        <v>104</v>
      </c>
      <c r="GO159" s="13">
        <v>123</v>
      </c>
      <c r="GP159" s="13">
        <v>98</v>
      </c>
      <c r="GQ159" s="13">
        <v>116</v>
      </c>
      <c r="GR159" s="13">
        <v>118</v>
      </c>
      <c r="GS159" s="13">
        <v>112</v>
      </c>
      <c r="GT159" s="13">
        <v>116</v>
      </c>
      <c r="GU159" s="13">
        <v>87</v>
      </c>
      <c r="GV159" s="13">
        <v>101</v>
      </c>
      <c r="GW159" s="13">
        <v>93</v>
      </c>
      <c r="GX159" s="13">
        <v>105</v>
      </c>
      <c r="GY159" s="13">
        <v>107</v>
      </c>
      <c r="GZ159" s="13">
        <v>80</v>
      </c>
      <c r="HA159" s="13">
        <v>97</v>
      </c>
      <c r="HB159" s="13">
        <v>102</v>
      </c>
      <c r="HC159" s="13">
        <v>84</v>
      </c>
      <c r="HD159" s="13">
        <v>68</v>
      </c>
      <c r="HE159" s="13">
        <v>69</v>
      </c>
      <c r="HF159" s="13">
        <v>65</v>
      </c>
      <c r="HG159" s="13">
        <v>57</v>
      </c>
      <c r="HH159" s="13">
        <v>74</v>
      </c>
      <c r="HI159" s="13">
        <v>64</v>
      </c>
      <c r="HJ159" s="13">
        <v>47</v>
      </c>
      <c r="HK159" s="13">
        <v>66</v>
      </c>
      <c r="HL159" s="13">
        <v>60</v>
      </c>
      <c r="HM159" s="13">
        <v>63</v>
      </c>
      <c r="HN159" s="13">
        <v>49</v>
      </c>
      <c r="HO159" s="13">
        <v>61</v>
      </c>
      <c r="HP159" s="13">
        <v>47</v>
      </c>
      <c r="HQ159" s="13">
        <v>39</v>
      </c>
      <c r="HR159" s="13">
        <v>47</v>
      </c>
      <c r="HS159" s="13">
        <v>45</v>
      </c>
      <c r="HT159" s="13">
        <v>40</v>
      </c>
      <c r="HU159" s="13">
        <v>34</v>
      </c>
      <c r="HV159" s="13">
        <v>37</v>
      </c>
      <c r="HW159" s="13">
        <v>27</v>
      </c>
      <c r="HX159" s="13">
        <v>34</v>
      </c>
      <c r="HY159" s="13">
        <v>38</v>
      </c>
      <c r="HZ159" s="13">
        <v>35</v>
      </c>
      <c r="IA159" s="13">
        <v>27</v>
      </c>
      <c r="IB159" s="13">
        <v>30</v>
      </c>
      <c r="IC159" s="13">
        <v>23</v>
      </c>
      <c r="ID159" s="13">
        <v>22</v>
      </c>
      <c r="IE159" s="13">
        <v>22</v>
      </c>
      <c r="IF159" s="13">
        <v>16</v>
      </c>
      <c r="IG159" s="13">
        <v>14</v>
      </c>
      <c r="IH159" s="13">
        <v>15</v>
      </c>
      <c r="II159" s="13">
        <v>11</v>
      </c>
      <c r="IJ159" s="13">
        <v>16</v>
      </c>
      <c r="IK159" s="13">
        <v>12</v>
      </c>
      <c r="IL159" s="13">
        <v>4</v>
      </c>
      <c r="IM159" s="13">
        <v>10</v>
      </c>
      <c r="IN159" s="13">
        <v>7</v>
      </c>
      <c r="IO159" s="13">
        <v>5</v>
      </c>
      <c r="IP159" s="13">
        <v>9</v>
      </c>
      <c r="IQ159" s="13">
        <v>5</v>
      </c>
      <c r="IR159" s="13">
        <v>4</v>
      </c>
      <c r="IS159" s="13">
        <v>4</v>
      </c>
      <c r="IT159" s="13">
        <v>3</v>
      </c>
      <c r="IU159" s="13">
        <v>1</v>
      </c>
      <c r="IV159" s="13">
        <v>3</v>
      </c>
      <c r="IW159" s="13">
        <v>1</v>
      </c>
      <c r="IX159" s="13">
        <v>1</v>
      </c>
      <c r="IY159" s="13">
        <v>1</v>
      </c>
      <c r="IZ159" s="13"/>
      <c r="JA159" s="13"/>
      <c r="JB159" s="13"/>
      <c r="JC159" s="13"/>
      <c r="JD159" s="13"/>
      <c r="JE159" s="13"/>
      <c r="JF159" s="60">
        <v>5640</v>
      </c>
      <c r="JG159" s="13">
        <v>3</v>
      </c>
      <c r="JH159" s="13">
        <v>3</v>
      </c>
      <c r="JI159" s="13"/>
      <c r="JJ159" s="13">
        <v>1</v>
      </c>
      <c r="JK159" s="13"/>
      <c r="JL159" s="13"/>
      <c r="JM159" s="13"/>
      <c r="JN159" s="13"/>
      <c r="JO159" s="13">
        <v>1</v>
      </c>
      <c r="JP159" s="13">
        <v>1</v>
      </c>
      <c r="JQ159" s="13">
        <v>1</v>
      </c>
      <c r="JR159" s="13"/>
      <c r="JS159" s="13"/>
      <c r="JT159" s="13"/>
      <c r="JU159" s="13"/>
      <c r="JV159" s="13"/>
      <c r="JW159" s="13">
        <v>1</v>
      </c>
      <c r="JX159" s="13">
        <v>2</v>
      </c>
      <c r="JY159" s="13"/>
      <c r="JZ159" s="13">
        <v>1</v>
      </c>
      <c r="KA159" s="13">
        <v>4</v>
      </c>
      <c r="KB159" s="13">
        <v>2</v>
      </c>
      <c r="KC159" s="13"/>
      <c r="KD159" s="13">
        <v>1</v>
      </c>
      <c r="KE159" s="13"/>
      <c r="KF159" s="13">
        <v>2</v>
      </c>
      <c r="KG159" s="13">
        <v>1</v>
      </c>
      <c r="KH159" s="13">
        <v>5</v>
      </c>
      <c r="KI159" s="13">
        <v>2</v>
      </c>
      <c r="KJ159" s="13">
        <v>1</v>
      </c>
      <c r="KK159" s="13">
        <v>3</v>
      </c>
      <c r="KL159" s="13">
        <v>4</v>
      </c>
      <c r="KM159" s="13">
        <v>1</v>
      </c>
      <c r="KN159" s="13">
        <v>1</v>
      </c>
      <c r="KO159" s="13">
        <v>1</v>
      </c>
      <c r="KP159" s="13">
        <v>1</v>
      </c>
      <c r="KQ159" s="13"/>
      <c r="KR159" s="13">
        <v>2</v>
      </c>
      <c r="KS159" s="13">
        <v>1</v>
      </c>
      <c r="KT159" s="13">
        <v>1</v>
      </c>
      <c r="KU159" s="13">
        <v>3</v>
      </c>
      <c r="KV159" s="13">
        <v>3</v>
      </c>
      <c r="KW159" s="13">
        <v>1</v>
      </c>
      <c r="KX159" s="13">
        <v>1</v>
      </c>
      <c r="KY159" s="13">
        <v>1</v>
      </c>
      <c r="KZ159" s="13">
        <v>1</v>
      </c>
      <c r="LA159" s="13">
        <v>1</v>
      </c>
      <c r="LB159" s="13">
        <v>2</v>
      </c>
      <c r="LC159" s="13"/>
      <c r="LD159" s="13">
        <v>1</v>
      </c>
      <c r="LE159" s="13"/>
      <c r="LF159" s="13">
        <v>1</v>
      </c>
      <c r="LG159" s="13"/>
      <c r="LH159" s="13"/>
      <c r="LI159" s="13">
        <v>1</v>
      </c>
      <c r="LJ159" s="13">
        <v>1</v>
      </c>
      <c r="LK159" s="13"/>
      <c r="LL159" s="13"/>
      <c r="LM159" s="13"/>
      <c r="LN159" s="13"/>
      <c r="LO159" s="13">
        <v>3</v>
      </c>
      <c r="LP159" s="13">
        <v>1</v>
      </c>
      <c r="LQ159" s="13">
        <v>3</v>
      </c>
      <c r="LR159" s="13"/>
      <c r="LS159" s="13">
        <v>2</v>
      </c>
      <c r="LT159" s="13">
        <v>1</v>
      </c>
      <c r="LU159" s="13">
        <v>2</v>
      </c>
      <c r="LV159" s="13">
        <v>2</v>
      </c>
      <c r="LW159" s="13">
        <v>1</v>
      </c>
      <c r="LX159" s="13">
        <v>3</v>
      </c>
      <c r="LY159" s="13"/>
      <c r="LZ159" s="13">
        <v>2</v>
      </c>
      <c r="MA159" s="13"/>
      <c r="MB159" s="13">
        <v>1</v>
      </c>
      <c r="MC159" s="13">
        <v>1</v>
      </c>
      <c r="MD159" s="13">
        <v>2</v>
      </c>
      <c r="ME159" s="13">
        <v>1</v>
      </c>
      <c r="MF159" s="13"/>
      <c r="MG159" s="13"/>
      <c r="MH159" s="13"/>
      <c r="MI159" s="13">
        <v>1</v>
      </c>
      <c r="MJ159" s="13">
        <v>1</v>
      </c>
      <c r="MK159" s="13">
        <v>1</v>
      </c>
      <c r="ML159" s="13">
        <v>1</v>
      </c>
      <c r="MM159" s="13">
        <v>3</v>
      </c>
      <c r="MN159" s="13"/>
      <c r="MO159" s="13">
        <v>2</v>
      </c>
      <c r="MP159" s="13">
        <v>2</v>
      </c>
      <c r="MQ159" s="13">
        <v>1</v>
      </c>
      <c r="MR159" s="13">
        <v>2</v>
      </c>
      <c r="MS159" s="13">
        <v>2</v>
      </c>
      <c r="MT159" s="13">
        <v>3</v>
      </c>
      <c r="MU159" s="13">
        <v>4</v>
      </c>
      <c r="MV159" s="13">
        <v>3</v>
      </c>
      <c r="MW159" s="13">
        <v>2</v>
      </c>
      <c r="MX159" s="13">
        <v>1</v>
      </c>
      <c r="MY159" s="13">
        <v>1</v>
      </c>
      <c r="MZ159" s="13">
        <v>1</v>
      </c>
      <c r="NA159" s="13">
        <v>1</v>
      </c>
      <c r="NB159" s="13"/>
      <c r="NC159" s="13">
        <v>1</v>
      </c>
      <c r="ND159" s="13"/>
      <c r="NE159" s="13"/>
      <c r="NF159" s="13"/>
      <c r="NG159" s="13"/>
      <c r="NH159" s="13"/>
      <c r="NI159" s="13"/>
      <c r="NJ159" s="60">
        <v>122</v>
      </c>
      <c r="NK159" s="13">
        <v>5762</v>
      </c>
      <c r="NL159" s="448"/>
      <c r="NM159" s="448"/>
      <c r="NN159" s="448"/>
    </row>
    <row r="160" spans="1:378">
      <c r="A160" s="8" t="s">
        <v>170</v>
      </c>
      <c r="B160" s="281">
        <f t="shared" si="170"/>
        <v>9</v>
      </c>
      <c r="C160" s="281">
        <f t="shared" si="171"/>
        <v>19</v>
      </c>
      <c r="D160" s="281">
        <f t="shared" si="172"/>
        <v>36</v>
      </c>
      <c r="E160" s="281">
        <f t="shared" si="173"/>
        <v>37</v>
      </c>
      <c r="F160" s="281">
        <f t="shared" si="174"/>
        <v>52</v>
      </c>
      <c r="G160" s="281">
        <f t="shared" si="175"/>
        <v>65</v>
      </c>
      <c r="H160" s="281">
        <f t="shared" si="176"/>
        <v>56</v>
      </c>
      <c r="I160" s="281">
        <f t="shared" si="177"/>
        <v>72</v>
      </c>
      <c r="J160" s="281">
        <f t="shared" si="178"/>
        <v>52</v>
      </c>
      <c r="K160" s="281">
        <f t="shared" si="179"/>
        <v>49</v>
      </c>
      <c r="L160" s="281">
        <f t="shared" si="180"/>
        <v>39</v>
      </c>
      <c r="M160" s="281">
        <f t="shared" si="181"/>
        <v>58</v>
      </c>
      <c r="N160" s="281">
        <f t="shared" si="182"/>
        <v>32</v>
      </c>
      <c r="O160" s="281">
        <f t="shared" si="183"/>
        <v>38</v>
      </c>
      <c r="P160" s="281">
        <f t="shared" si="184"/>
        <v>15</v>
      </c>
      <c r="Q160" s="281">
        <f t="shared" si="185"/>
        <v>18</v>
      </c>
      <c r="R160" s="281">
        <f t="shared" si="186"/>
        <v>16</v>
      </c>
      <c r="S160" s="281">
        <f t="shared" si="187"/>
        <v>10</v>
      </c>
      <c r="T160" s="281">
        <f t="shared" si="188"/>
        <v>2</v>
      </c>
      <c r="U160" s="281">
        <f t="shared" si="189"/>
        <v>1</v>
      </c>
      <c r="W160" s="16" t="s">
        <v>219</v>
      </c>
      <c r="X160" s="764">
        <f t="shared" si="150"/>
        <v>5</v>
      </c>
      <c r="Y160" s="764">
        <f t="shared" si="151"/>
        <v>3</v>
      </c>
      <c r="Z160" s="764">
        <f t="shared" si="152"/>
        <v>16</v>
      </c>
      <c r="AA160" s="764">
        <f t="shared" si="153"/>
        <v>23</v>
      </c>
      <c r="AB160" s="764">
        <f t="shared" si="154"/>
        <v>55</v>
      </c>
      <c r="AC160" s="764">
        <f t="shared" si="155"/>
        <v>69</v>
      </c>
      <c r="AD160" s="764">
        <f t="shared" si="156"/>
        <v>36</v>
      </c>
      <c r="AE160" s="764">
        <f t="shared" si="157"/>
        <v>48</v>
      </c>
      <c r="AF160" s="764">
        <f t="shared" si="158"/>
        <v>44</v>
      </c>
      <c r="AG160" s="764">
        <f t="shared" si="159"/>
        <v>35</v>
      </c>
      <c r="AH160" s="764">
        <f t="shared" si="160"/>
        <v>28</v>
      </c>
      <c r="AI160" s="764">
        <f t="shared" si="161"/>
        <v>36</v>
      </c>
      <c r="AJ160" s="764">
        <f t="shared" si="162"/>
        <v>31</v>
      </c>
      <c r="AK160" s="764">
        <f t="shared" si="163"/>
        <v>25</v>
      </c>
      <c r="AL160" s="764">
        <f t="shared" si="164"/>
        <v>16</v>
      </c>
      <c r="AM160" s="764">
        <f t="shared" si="165"/>
        <v>13</v>
      </c>
      <c r="AN160" s="764">
        <f t="shared" si="166"/>
        <v>6</v>
      </c>
      <c r="AO160" s="764">
        <f t="shared" si="167"/>
        <v>17</v>
      </c>
      <c r="AP160" s="764">
        <f t="shared" si="168"/>
        <v>0</v>
      </c>
      <c r="AQ160" s="764">
        <f t="shared" si="169"/>
        <v>4</v>
      </c>
      <c r="AR160" s="764">
        <f t="shared" si="190"/>
        <v>12</v>
      </c>
      <c r="AT160" s="16" t="s">
        <v>219</v>
      </c>
      <c r="AU160" s="13">
        <v>1</v>
      </c>
      <c r="AV160" s="13"/>
      <c r="AW160" s="13"/>
      <c r="AX160" s="13"/>
      <c r="AY160" s="13"/>
      <c r="AZ160" s="13">
        <v>2</v>
      </c>
      <c r="BA160" s="13"/>
      <c r="BB160" s="13"/>
      <c r="BC160" s="13"/>
      <c r="BD160" s="13"/>
      <c r="BE160" s="13"/>
      <c r="BF160" s="13">
        <v>1</v>
      </c>
      <c r="BG160" s="13"/>
      <c r="BH160" s="13"/>
      <c r="BI160" s="13">
        <v>2</v>
      </c>
      <c r="BJ160" s="13">
        <v>2</v>
      </c>
      <c r="BK160" s="13">
        <v>4</v>
      </c>
      <c r="BL160" s="13">
        <v>1</v>
      </c>
      <c r="BM160" s="13">
        <v>8</v>
      </c>
      <c r="BN160" s="13">
        <v>5</v>
      </c>
      <c r="BO160" s="13">
        <v>6</v>
      </c>
      <c r="BP160" s="13">
        <v>4</v>
      </c>
      <c r="BQ160" s="13">
        <v>3</v>
      </c>
      <c r="BR160" s="13">
        <v>12</v>
      </c>
      <c r="BS160" s="13">
        <v>7</v>
      </c>
      <c r="BT160" s="13">
        <v>10</v>
      </c>
      <c r="BU160" s="13">
        <v>6</v>
      </c>
      <c r="BV160" s="13">
        <v>10</v>
      </c>
      <c r="BW160" s="13">
        <v>5</v>
      </c>
      <c r="BX160" s="13">
        <v>6</v>
      </c>
      <c r="BY160" s="13">
        <v>3</v>
      </c>
      <c r="BZ160" s="13">
        <v>5</v>
      </c>
      <c r="CA160" s="13">
        <v>7</v>
      </c>
      <c r="CB160" s="13">
        <v>3</v>
      </c>
      <c r="CC160" s="13">
        <v>3</v>
      </c>
      <c r="CD160" s="13">
        <v>7</v>
      </c>
      <c r="CE160" s="13">
        <v>6</v>
      </c>
      <c r="CF160" s="13">
        <v>5</v>
      </c>
      <c r="CG160" s="13">
        <v>7</v>
      </c>
      <c r="CH160" s="13">
        <v>2</v>
      </c>
      <c r="CI160" s="13">
        <v>3</v>
      </c>
      <c r="CJ160" s="13">
        <v>4</v>
      </c>
      <c r="CK160" s="13">
        <v>4</v>
      </c>
      <c r="CL160" s="13">
        <v>1</v>
      </c>
      <c r="CM160" s="13">
        <v>7</v>
      </c>
      <c r="CN160" s="13">
        <v>2</v>
      </c>
      <c r="CO160" s="13">
        <v>5</v>
      </c>
      <c r="CP160" s="13">
        <v>2</v>
      </c>
      <c r="CQ160" s="13">
        <v>3</v>
      </c>
      <c r="CR160" s="13">
        <v>4</v>
      </c>
      <c r="CS160" s="13">
        <v>4</v>
      </c>
      <c r="CT160" s="13">
        <v>3</v>
      </c>
      <c r="CU160" s="13">
        <v>7</v>
      </c>
      <c r="CV160" s="13">
        <v>4</v>
      </c>
      <c r="CW160" s="13">
        <v>5</v>
      </c>
      <c r="CX160" s="13">
        <v>5</v>
      </c>
      <c r="CY160" s="13">
        <v>2</v>
      </c>
      <c r="CZ160" s="13">
        <v>3</v>
      </c>
      <c r="DA160" s="13">
        <v>1</v>
      </c>
      <c r="DB160" s="13">
        <v>2</v>
      </c>
      <c r="DC160" s="13">
        <v>2</v>
      </c>
      <c r="DD160" s="13">
        <v>2</v>
      </c>
      <c r="DE160" s="13">
        <v>4</v>
      </c>
      <c r="DF160" s="13">
        <v>3</v>
      </c>
      <c r="DG160" s="13">
        <v>3</v>
      </c>
      <c r="DH160" s="13"/>
      <c r="DI160" s="13">
        <v>4</v>
      </c>
      <c r="DJ160" s="13">
        <v>3</v>
      </c>
      <c r="DK160" s="13">
        <v>2</v>
      </c>
      <c r="DL160" s="13">
        <v>2</v>
      </c>
      <c r="DM160" s="13">
        <v>2</v>
      </c>
      <c r="DN160" s="13">
        <v>1</v>
      </c>
      <c r="DO160" s="13"/>
      <c r="DP160" s="13">
        <v>1</v>
      </c>
      <c r="DQ160" s="13">
        <v>1</v>
      </c>
      <c r="DR160" s="13">
        <v>2</v>
      </c>
      <c r="DS160" s="13">
        <v>1</v>
      </c>
      <c r="DT160" s="13">
        <v>4</v>
      </c>
      <c r="DU160" s="13">
        <v>1</v>
      </c>
      <c r="DV160" s="13"/>
      <c r="DW160" s="13"/>
      <c r="DX160" s="13">
        <v>4</v>
      </c>
      <c r="DY160" s="13"/>
      <c r="DZ160" s="13">
        <v>1</v>
      </c>
      <c r="EA160" s="13">
        <v>1</v>
      </c>
      <c r="EB160" s="13"/>
      <c r="EC160" s="13">
        <v>3</v>
      </c>
      <c r="ED160" s="13">
        <v>3</v>
      </c>
      <c r="EE160" s="13">
        <v>2</v>
      </c>
      <c r="EF160" s="13">
        <v>3</v>
      </c>
      <c r="EG160" s="13">
        <v>2</v>
      </c>
      <c r="EH160" s="13"/>
      <c r="EI160" s="13"/>
      <c r="EJ160" s="13"/>
      <c r="EK160" s="13">
        <v>1</v>
      </c>
      <c r="EL160" s="13"/>
      <c r="EM160" s="13"/>
      <c r="EN160" s="13"/>
      <c r="EO160" s="13">
        <v>1</v>
      </c>
      <c r="EP160" s="13"/>
      <c r="EQ160" s="13"/>
      <c r="ER160" s="13"/>
      <c r="ES160" s="13"/>
      <c r="ET160" s="13"/>
      <c r="EU160" s="13"/>
      <c r="EV160" s="13"/>
      <c r="EW160" s="13"/>
      <c r="EX160" s="13"/>
      <c r="EY160" s="13"/>
      <c r="EZ160" s="13"/>
      <c r="FA160" s="60">
        <v>273</v>
      </c>
      <c r="FB160" s="13">
        <v>273</v>
      </c>
      <c r="FC160" s="16" t="s">
        <v>219</v>
      </c>
      <c r="FD160" s="13"/>
      <c r="FE160" s="13">
        <v>1</v>
      </c>
      <c r="FF160" s="13">
        <v>1</v>
      </c>
      <c r="FG160" s="13"/>
      <c r="FH160" s="13"/>
      <c r="FI160" s="13"/>
      <c r="FJ160" s="13"/>
      <c r="FK160" s="13"/>
      <c r="FL160" s="13">
        <v>1</v>
      </c>
      <c r="FM160" s="13">
        <v>2</v>
      </c>
      <c r="FN160" s="13">
        <v>2</v>
      </c>
      <c r="FO160" s="13"/>
      <c r="FP160" s="13">
        <v>1</v>
      </c>
      <c r="FQ160" s="13"/>
      <c r="FR160" s="13"/>
      <c r="FS160" s="13">
        <v>2</v>
      </c>
      <c r="FT160" s="13">
        <v>1</v>
      </c>
      <c r="FU160" s="13">
        <v>1</v>
      </c>
      <c r="FV160" s="13">
        <v>5</v>
      </c>
      <c r="FW160" s="13">
        <v>4</v>
      </c>
      <c r="FX160" s="13">
        <v>6</v>
      </c>
      <c r="FY160" s="13">
        <v>5</v>
      </c>
      <c r="FZ160" s="13">
        <v>6</v>
      </c>
      <c r="GA160" s="13">
        <v>2</v>
      </c>
      <c r="GB160" s="13">
        <v>6</v>
      </c>
      <c r="GC160" s="13">
        <v>8</v>
      </c>
      <c r="GD160" s="13">
        <v>3</v>
      </c>
      <c r="GE160" s="13">
        <v>7</v>
      </c>
      <c r="GF160" s="13">
        <v>7</v>
      </c>
      <c r="GG160" s="13">
        <v>5</v>
      </c>
      <c r="GH160" s="13">
        <v>4</v>
      </c>
      <c r="GI160" s="13">
        <v>7</v>
      </c>
      <c r="GJ160" s="13">
        <v>1</v>
      </c>
      <c r="GK160" s="13">
        <v>4</v>
      </c>
      <c r="GL160" s="13">
        <v>1</v>
      </c>
      <c r="GM160" s="13">
        <v>3</v>
      </c>
      <c r="GN160" s="13">
        <v>4</v>
      </c>
      <c r="GO160" s="13">
        <v>5</v>
      </c>
      <c r="GP160" s="13">
        <v>4</v>
      </c>
      <c r="GQ160" s="13">
        <v>3</v>
      </c>
      <c r="GR160" s="13">
        <v>8</v>
      </c>
      <c r="GS160" s="13">
        <v>2</v>
      </c>
      <c r="GT160" s="13">
        <v>7</v>
      </c>
      <c r="GU160" s="13">
        <v>4</v>
      </c>
      <c r="GV160" s="13">
        <v>2</v>
      </c>
      <c r="GW160" s="13">
        <v>8</v>
      </c>
      <c r="GX160" s="13">
        <v>4</v>
      </c>
      <c r="GY160" s="13">
        <v>4</v>
      </c>
      <c r="GZ160" s="13"/>
      <c r="HA160" s="13">
        <v>5</v>
      </c>
      <c r="HB160" s="13">
        <v>5</v>
      </c>
      <c r="HC160" s="13">
        <v>3</v>
      </c>
      <c r="HD160" s="13">
        <v>3</v>
      </c>
      <c r="HE160" s="13">
        <v>2</v>
      </c>
      <c r="HF160" s="13">
        <v>7</v>
      </c>
      <c r="HG160" s="13"/>
      <c r="HH160" s="13">
        <v>3</v>
      </c>
      <c r="HI160" s="13">
        <v>2</v>
      </c>
      <c r="HJ160" s="13">
        <v>2</v>
      </c>
      <c r="HK160" s="13">
        <v>1</v>
      </c>
      <c r="HL160" s="13">
        <v>7</v>
      </c>
      <c r="HM160" s="13">
        <v>2</v>
      </c>
      <c r="HN160" s="13">
        <v>5</v>
      </c>
      <c r="HO160" s="13">
        <v>4</v>
      </c>
      <c r="HP160" s="13">
        <v>3</v>
      </c>
      <c r="HQ160" s="13">
        <v>3</v>
      </c>
      <c r="HR160" s="13">
        <v>1</v>
      </c>
      <c r="HS160" s="13">
        <v>2</v>
      </c>
      <c r="HT160" s="13">
        <v>3</v>
      </c>
      <c r="HU160" s="13">
        <v>1</v>
      </c>
      <c r="HV160" s="13">
        <v>3</v>
      </c>
      <c r="HW160" s="13">
        <v>2</v>
      </c>
      <c r="HX160" s="13">
        <v>2</v>
      </c>
      <c r="HY160" s="13">
        <v>3</v>
      </c>
      <c r="HZ160" s="13"/>
      <c r="IA160" s="13">
        <v>3</v>
      </c>
      <c r="IB160" s="13"/>
      <c r="IC160" s="13"/>
      <c r="ID160" s="13">
        <v>3</v>
      </c>
      <c r="IE160" s="13"/>
      <c r="IF160" s="13">
        <v>1</v>
      </c>
      <c r="IG160" s="13"/>
      <c r="IH160" s="13">
        <v>1</v>
      </c>
      <c r="II160" s="13">
        <v>1</v>
      </c>
      <c r="IJ160" s="13"/>
      <c r="IK160" s="13"/>
      <c r="IL160" s="13">
        <v>1</v>
      </c>
      <c r="IM160" s="13">
        <v>1</v>
      </c>
      <c r="IN160" s="13"/>
      <c r="IO160" s="13">
        <v>1</v>
      </c>
      <c r="IP160" s="13"/>
      <c r="IQ160" s="13"/>
      <c r="IR160" s="13"/>
      <c r="IS160" s="13"/>
      <c r="IT160" s="13"/>
      <c r="IU160" s="13"/>
      <c r="IV160" s="13"/>
      <c r="IW160" s="13"/>
      <c r="IX160" s="13"/>
      <c r="IY160" s="13"/>
      <c r="IZ160" s="13"/>
      <c r="JA160" s="13"/>
      <c r="JB160" s="13"/>
      <c r="JC160" s="13"/>
      <c r="JD160" s="13"/>
      <c r="JE160" s="13"/>
      <c r="JF160" s="60">
        <v>237</v>
      </c>
      <c r="JG160" s="13"/>
      <c r="JH160" s="13"/>
      <c r="JI160" s="13"/>
      <c r="JJ160" s="13"/>
      <c r="JK160" s="13"/>
      <c r="JL160" s="13"/>
      <c r="JM160" s="13"/>
      <c r="JN160" s="13"/>
      <c r="JO160" s="13"/>
      <c r="JP160" s="13"/>
      <c r="JQ160" s="13"/>
      <c r="JR160" s="13"/>
      <c r="JS160" s="13"/>
      <c r="JT160" s="13"/>
      <c r="JU160" s="13"/>
      <c r="JV160" s="13"/>
      <c r="JW160" s="13"/>
      <c r="JX160" s="13"/>
      <c r="JY160" s="13"/>
      <c r="JZ160" s="13"/>
      <c r="KA160" s="13">
        <v>1</v>
      </c>
      <c r="KB160" s="13"/>
      <c r="KC160" s="13">
        <v>1</v>
      </c>
      <c r="KD160" s="13"/>
      <c r="KE160" s="13"/>
      <c r="KF160" s="13"/>
      <c r="KG160" s="13"/>
      <c r="KH160" s="13"/>
      <c r="KI160" s="13"/>
      <c r="KJ160" s="13"/>
      <c r="KK160" s="13"/>
      <c r="KL160" s="13"/>
      <c r="KM160" s="13"/>
      <c r="KN160" s="13"/>
      <c r="KO160" s="13"/>
      <c r="KP160" s="13"/>
      <c r="KQ160" s="13"/>
      <c r="KR160" s="13"/>
      <c r="KS160" s="13"/>
      <c r="KT160" s="13"/>
      <c r="KU160" s="13"/>
      <c r="KV160" s="13"/>
      <c r="KW160" s="13"/>
      <c r="KX160" s="13"/>
      <c r="KY160" s="13"/>
      <c r="KZ160" s="13"/>
      <c r="LA160" s="13"/>
      <c r="LB160" s="13"/>
      <c r="LC160" s="13"/>
      <c r="LD160" s="13"/>
      <c r="LE160" s="13"/>
      <c r="LF160" s="13"/>
      <c r="LG160" s="13">
        <v>1</v>
      </c>
      <c r="LH160" s="13"/>
      <c r="LI160" s="13">
        <v>1</v>
      </c>
      <c r="LJ160" s="13"/>
      <c r="LK160" s="13"/>
      <c r="LL160" s="13"/>
      <c r="LM160" s="13"/>
      <c r="LN160" s="13"/>
      <c r="LO160" s="13"/>
      <c r="LP160" s="13"/>
      <c r="LQ160" s="13"/>
      <c r="LR160" s="13"/>
      <c r="LS160" s="13"/>
      <c r="LT160" s="13"/>
      <c r="LU160" s="13"/>
      <c r="LV160" s="13"/>
      <c r="LW160" s="13"/>
      <c r="LX160" s="13"/>
      <c r="LY160" s="13"/>
      <c r="LZ160" s="13"/>
      <c r="MA160" s="13"/>
      <c r="MB160" s="13"/>
      <c r="MC160" s="13"/>
      <c r="MD160" s="13"/>
      <c r="ME160" s="13"/>
      <c r="MF160" s="13"/>
      <c r="MG160" s="13"/>
      <c r="MH160" s="13"/>
      <c r="MI160" s="13"/>
      <c r="MJ160" s="13"/>
      <c r="MK160" s="13"/>
      <c r="ML160" s="13">
        <v>1</v>
      </c>
      <c r="MM160" s="13">
        <v>2</v>
      </c>
      <c r="MN160" s="13">
        <v>1</v>
      </c>
      <c r="MO160" s="13"/>
      <c r="MP160" s="13"/>
      <c r="MQ160" s="13">
        <v>1</v>
      </c>
      <c r="MR160" s="13"/>
      <c r="MS160" s="13"/>
      <c r="MT160" s="13"/>
      <c r="MU160" s="13">
        <v>1</v>
      </c>
      <c r="MV160" s="13"/>
      <c r="MW160" s="13"/>
      <c r="MX160" s="13">
        <v>2</v>
      </c>
      <c r="MY160" s="13"/>
      <c r="MZ160" s="13"/>
      <c r="NA160" s="13"/>
      <c r="NB160" s="13"/>
      <c r="NC160" s="13"/>
      <c r="ND160" s="13"/>
      <c r="NE160" s="13"/>
      <c r="NF160" s="13"/>
      <c r="NG160" s="13"/>
      <c r="NH160" s="13"/>
      <c r="NI160" s="13"/>
      <c r="NJ160" s="60">
        <v>12</v>
      </c>
      <c r="NK160" s="13">
        <v>249</v>
      </c>
      <c r="NL160" s="448"/>
      <c r="NM160" s="448"/>
      <c r="NN160" s="448"/>
    </row>
    <row r="161" spans="1:378">
      <c r="A161" s="8" t="s">
        <v>171</v>
      </c>
      <c r="B161" s="281">
        <f t="shared" si="170"/>
        <v>76</v>
      </c>
      <c r="C161" s="281">
        <f t="shared" si="171"/>
        <v>81</v>
      </c>
      <c r="D161" s="281">
        <f t="shared" si="172"/>
        <v>163</v>
      </c>
      <c r="E161" s="281">
        <f t="shared" si="173"/>
        <v>174</v>
      </c>
      <c r="F161" s="281">
        <f t="shared" si="174"/>
        <v>232</v>
      </c>
      <c r="G161" s="281">
        <f t="shared" si="175"/>
        <v>314</v>
      </c>
      <c r="H161" s="281">
        <f t="shared" si="176"/>
        <v>222</v>
      </c>
      <c r="I161" s="281">
        <f t="shared" si="177"/>
        <v>250</v>
      </c>
      <c r="J161" s="281">
        <f t="shared" si="178"/>
        <v>202</v>
      </c>
      <c r="K161" s="281">
        <f t="shared" si="179"/>
        <v>218</v>
      </c>
      <c r="L161" s="281">
        <f t="shared" si="180"/>
        <v>154</v>
      </c>
      <c r="M161" s="281">
        <f t="shared" si="181"/>
        <v>164</v>
      </c>
      <c r="N161" s="281">
        <f t="shared" si="182"/>
        <v>123</v>
      </c>
      <c r="O161" s="281">
        <f t="shared" si="183"/>
        <v>132</v>
      </c>
      <c r="P161" s="281">
        <f t="shared" si="184"/>
        <v>64</v>
      </c>
      <c r="Q161" s="281">
        <f t="shared" si="185"/>
        <v>78</v>
      </c>
      <c r="R161" s="281">
        <f t="shared" si="186"/>
        <v>38</v>
      </c>
      <c r="S161" s="281">
        <f t="shared" si="187"/>
        <v>45</v>
      </c>
      <c r="T161" s="281">
        <f t="shared" si="188"/>
        <v>2</v>
      </c>
      <c r="U161" s="281">
        <f t="shared" si="189"/>
        <v>17</v>
      </c>
      <c r="W161" s="16" t="s">
        <v>168</v>
      </c>
      <c r="X161" s="764">
        <f t="shared" si="150"/>
        <v>283</v>
      </c>
      <c r="Y161" s="764">
        <f t="shared" si="151"/>
        <v>276</v>
      </c>
      <c r="Z161" s="764">
        <f t="shared" si="152"/>
        <v>1268</v>
      </c>
      <c r="AA161" s="764">
        <f t="shared" si="153"/>
        <v>1345</v>
      </c>
      <c r="AB161" s="764">
        <f t="shared" si="154"/>
        <v>3295</v>
      </c>
      <c r="AC161" s="764">
        <f t="shared" si="155"/>
        <v>3296</v>
      </c>
      <c r="AD161" s="764">
        <f t="shared" si="156"/>
        <v>3181</v>
      </c>
      <c r="AE161" s="764">
        <f t="shared" si="157"/>
        <v>3005</v>
      </c>
      <c r="AF161" s="764">
        <f t="shared" si="158"/>
        <v>2994</v>
      </c>
      <c r="AG161" s="764">
        <f t="shared" si="159"/>
        <v>2973</v>
      </c>
      <c r="AH161" s="764">
        <f t="shared" si="160"/>
        <v>2168</v>
      </c>
      <c r="AI161" s="764">
        <f t="shared" si="161"/>
        <v>1923</v>
      </c>
      <c r="AJ161" s="764">
        <f t="shared" si="162"/>
        <v>1080</v>
      </c>
      <c r="AK161" s="764">
        <f t="shared" si="163"/>
        <v>913</v>
      </c>
      <c r="AL161" s="764">
        <f t="shared" si="164"/>
        <v>514</v>
      </c>
      <c r="AM161" s="764">
        <f t="shared" si="165"/>
        <v>401</v>
      </c>
      <c r="AN161" s="764">
        <f t="shared" si="166"/>
        <v>170</v>
      </c>
      <c r="AO161" s="764">
        <f t="shared" si="167"/>
        <v>195</v>
      </c>
      <c r="AP161" s="764">
        <f t="shared" si="168"/>
        <v>23</v>
      </c>
      <c r="AQ161" s="764">
        <f t="shared" si="169"/>
        <v>55</v>
      </c>
      <c r="AR161" s="764">
        <f t="shared" si="190"/>
        <v>275</v>
      </c>
      <c r="AT161" s="16" t="s">
        <v>168</v>
      </c>
      <c r="AU161" s="13">
        <v>13</v>
      </c>
      <c r="AV161" s="13">
        <v>30</v>
      </c>
      <c r="AW161" s="13">
        <v>25</v>
      </c>
      <c r="AX161" s="13">
        <v>30</v>
      </c>
      <c r="AY161" s="13">
        <v>27</v>
      </c>
      <c r="AZ161" s="13">
        <v>26</v>
      </c>
      <c r="BA161" s="13">
        <v>26</v>
      </c>
      <c r="BB161" s="13">
        <v>29</v>
      </c>
      <c r="BC161" s="13">
        <v>36</v>
      </c>
      <c r="BD161" s="13">
        <v>34</v>
      </c>
      <c r="BE161" s="13">
        <v>45</v>
      </c>
      <c r="BF161" s="13">
        <v>49</v>
      </c>
      <c r="BG161" s="13">
        <v>59</v>
      </c>
      <c r="BH161" s="13">
        <v>71</v>
      </c>
      <c r="BI161" s="13">
        <v>81</v>
      </c>
      <c r="BJ161" s="13">
        <v>129</v>
      </c>
      <c r="BK161" s="13">
        <v>140</v>
      </c>
      <c r="BL161" s="13">
        <v>205</v>
      </c>
      <c r="BM161" s="13">
        <v>292</v>
      </c>
      <c r="BN161" s="13">
        <v>274</v>
      </c>
      <c r="BO161" s="13">
        <v>295</v>
      </c>
      <c r="BP161" s="13">
        <v>314</v>
      </c>
      <c r="BQ161" s="13">
        <v>321</v>
      </c>
      <c r="BR161" s="13">
        <v>356</v>
      </c>
      <c r="BS161" s="13">
        <v>364</v>
      </c>
      <c r="BT161" s="13">
        <v>317</v>
      </c>
      <c r="BU161" s="13">
        <v>344</v>
      </c>
      <c r="BV161" s="13">
        <v>344</v>
      </c>
      <c r="BW161" s="13">
        <v>336</v>
      </c>
      <c r="BX161" s="13">
        <v>305</v>
      </c>
      <c r="BY161" s="13">
        <v>341</v>
      </c>
      <c r="BZ161" s="13">
        <v>339</v>
      </c>
      <c r="CA161" s="13">
        <v>304</v>
      </c>
      <c r="CB161" s="13">
        <v>297</v>
      </c>
      <c r="CC161" s="13">
        <v>308</v>
      </c>
      <c r="CD161" s="13">
        <v>298</v>
      </c>
      <c r="CE161" s="13">
        <v>256</v>
      </c>
      <c r="CF161" s="13">
        <v>280</v>
      </c>
      <c r="CG161" s="13">
        <v>295</v>
      </c>
      <c r="CH161" s="13">
        <v>287</v>
      </c>
      <c r="CI161" s="13">
        <v>290</v>
      </c>
      <c r="CJ161" s="13">
        <v>289</v>
      </c>
      <c r="CK161" s="13">
        <v>290</v>
      </c>
      <c r="CL161" s="13">
        <v>299</v>
      </c>
      <c r="CM161" s="13">
        <v>296</v>
      </c>
      <c r="CN161" s="13">
        <v>282</v>
      </c>
      <c r="CO161" s="13">
        <v>311</v>
      </c>
      <c r="CP161" s="13">
        <v>309</v>
      </c>
      <c r="CQ161" s="13">
        <v>296</v>
      </c>
      <c r="CR161" s="13">
        <v>311</v>
      </c>
      <c r="CS161" s="13">
        <v>261</v>
      </c>
      <c r="CT161" s="13">
        <v>264</v>
      </c>
      <c r="CU161" s="13">
        <v>221</v>
      </c>
      <c r="CV161" s="13">
        <v>199</v>
      </c>
      <c r="CW161" s="13">
        <v>205</v>
      </c>
      <c r="CX161" s="13">
        <v>171</v>
      </c>
      <c r="CY161" s="13">
        <v>153</v>
      </c>
      <c r="CZ161" s="13">
        <v>171</v>
      </c>
      <c r="DA161" s="13">
        <v>148</v>
      </c>
      <c r="DB161" s="13">
        <v>130</v>
      </c>
      <c r="DC161" s="13">
        <v>128</v>
      </c>
      <c r="DD161" s="13">
        <v>131</v>
      </c>
      <c r="DE161" s="13">
        <v>118</v>
      </c>
      <c r="DF161" s="13">
        <v>104</v>
      </c>
      <c r="DG161" s="13">
        <v>96</v>
      </c>
      <c r="DH161" s="13">
        <v>75</v>
      </c>
      <c r="DI161" s="13">
        <v>67</v>
      </c>
      <c r="DJ161" s="13">
        <v>95</v>
      </c>
      <c r="DK161" s="13">
        <v>47</v>
      </c>
      <c r="DL161" s="13">
        <v>52</v>
      </c>
      <c r="DM161" s="13">
        <v>54</v>
      </c>
      <c r="DN161" s="13">
        <v>50</v>
      </c>
      <c r="DO161" s="13">
        <v>32</v>
      </c>
      <c r="DP161" s="13">
        <v>54</v>
      </c>
      <c r="DQ161" s="13">
        <v>42</v>
      </c>
      <c r="DR161" s="13">
        <v>34</v>
      </c>
      <c r="DS161" s="13">
        <v>37</v>
      </c>
      <c r="DT161" s="13">
        <v>31</v>
      </c>
      <c r="DU161" s="13">
        <v>43</v>
      </c>
      <c r="DV161" s="13">
        <v>24</v>
      </c>
      <c r="DW161" s="13">
        <v>23</v>
      </c>
      <c r="DX161" s="13">
        <v>24</v>
      </c>
      <c r="DY161" s="13">
        <v>25</v>
      </c>
      <c r="DZ161" s="13">
        <v>16</v>
      </c>
      <c r="EA161" s="13">
        <v>20</v>
      </c>
      <c r="EB161" s="13">
        <v>17</v>
      </c>
      <c r="EC161" s="13">
        <v>17</v>
      </c>
      <c r="ED161" s="13">
        <v>22</v>
      </c>
      <c r="EE161" s="13">
        <v>20</v>
      </c>
      <c r="EF161" s="13">
        <v>11</v>
      </c>
      <c r="EG161" s="13">
        <v>15</v>
      </c>
      <c r="EH161" s="13">
        <v>12</v>
      </c>
      <c r="EI161" s="13">
        <v>9</v>
      </c>
      <c r="EJ161" s="13">
        <v>6</v>
      </c>
      <c r="EK161" s="13">
        <v>4</v>
      </c>
      <c r="EL161" s="13">
        <v>2</v>
      </c>
      <c r="EM161" s="13">
        <v>1</v>
      </c>
      <c r="EN161" s="13">
        <v>2</v>
      </c>
      <c r="EO161" s="13">
        <v>1</v>
      </c>
      <c r="EP161" s="13">
        <v>2</v>
      </c>
      <c r="EQ161" s="13">
        <v>1</v>
      </c>
      <c r="ER161" s="13"/>
      <c r="ES161" s="13"/>
      <c r="ET161" s="13"/>
      <c r="EU161" s="13"/>
      <c r="EV161" s="13"/>
      <c r="EW161" s="13"/>
      <c r="EX161" s="13"/>
      <c r="EY161" s="13"/>
      <c r="EZ161" s="13">
        <v>3</v>
      </c>
      <c r="FA161" s="60">
        <v>14385</v>
      </c>
      <c r="FB161" s="13">
        <v>14385</v>
      </c>
      <c r="FC161" s="16" t="s">
        <v>168</v>
      </c>
      <c r="FD161" s="13">
        <v>10</v>
      </c>
      <c r="FE161" s="13">
        <v>39</v>
      </c>
      <c r="FF161" s="13">
        <v>26</v>
      </c>
      <c r="FG161" s="13">
        <v>31</v>
      </c>
      <c r="FH161" s="13">
        <v>28</v>
      </c>
      <c r="FI161" s="13">
        <v>20</v>
      </c>
      <c r="FJ161" s="13">
        <v>25</v>
      </c>
      <c r="FK161" s="13">
        <v>45</v>
      </c>
      <c r="FL161" s="13">
        <v>25</v>
      </c>
      <c r="FM161" s="13">
        <v>34</v>
      </c>
      <c r="FN161" s="13">
        <v>33</v>
      </c>
      <c r="FO161" s="13">
        <v>55</v>
      </c>
      <c r="FP161" s="13">
        <v>64</v>
      </c>
      <c r="FQ161" s="13">
        <v>64</v>
      </c>
      <c r="FR161" s="13">
        <v>82</v>
      </c>
      <c r="FS161" s="13">
        <v>94</v>
      </c>
      <c r="FT161" s="13">
        <v>124</v>
      </c>
      <c r="FU161" s="13">
        <v>194</v>
      </c>
      <c r="FV161" s="13">
        <v>273</v>
      </c>
      <c r="FW161" s="13">
        <v>285</v>
      </c>
      <c r="FX161" s="13">
        <v>305</v>
      </c>
      <c r="FY161" s="13">
        <v>316</v>
      </c>
      <c r="FZ161" s="13">
        <v>368</v>
      </c>
      <c r="GA161" s="13">
        <v>287</v>
      </c>
      <c r="GB161" s="13">
        <v>331</v>
      </c>
      <c r="GC161" s="13">
        <v>311</v>
      </c>
      <c r="GD161" s="13">
        <v>329</v>
      </c>
      <c r="GE161" s="13">
        <v>344</v>
      </c>
      <c r="GF161" s="13">
        <v>357</v>
      </c>
      <c r="GG161" s="13">
        <v>347</v>
      </c>
      <c r="GH161" s="13">
        <v>315</v>
      </c>
      <c r="GI161" s="13">
        <v>320</v>
      </c>
      <c r="GJ161" s="13">
        <v>314</v>
      </c>
      <c r="GK161" s="13">
        <v>352</v>
      </c>
      <c r="GL161" s="13">
        <v>313</v>
      </c>
      <c r="GM161" s="13">
        <v>328</v>
      </c>
      <c r="GN161" s="13">
        <v>307</v>
      </c>
      <c r="GO161" s="13">
        <v>297</v>
      </c>
      <c r="GP161" s="13">
        <v>308</v>
      </c>
      <c r="GQ161" s="13">
        <v>327</v>
      </c>
      <c r="GR161" s="13">
        <v>305</v>
      </c>
      <c r="GS161" s="13">
        <v>336</v>
      </c>
      <c r="GT161" s="13">
        <v>321</v>
      </c>
      <c r="GU161" s="13">
        <v>299</v>
      </c>
      <c r="GV161" s="13">
        <v>307</v>
      </c>
      <c r="GW161" s="13">
        <v>287</v>
      </c>
      <c r="GX161" s="13">
        <v>321</v>
      </c>
      <c r="GY161" s="13">
        <v>267</v>
      </c>
      <c r="GZ161" s="13">
        <v>283</v>
      </c>
      <c r="HA161" s="13">
        <v>268</v>
      </c>
      <c r="HB161" s="13">
        <v>272</v>
      </c>
      <c r="HC161" s="13">
        <v>256</v>
      </c>
      <c r="HD161" s="13">
        <v>242</v>
      </c>
      <c r="HE161" s="13">
        <v>202</v>
      </c>
      <c r="HF161" s="13">
        <v>223</v>
      </c>
      <c r="HG161" s="13">
        <v>213</v>
      </c>
      <c r="HH161" s="13">
        <v>227</v>
      </c>
      <c r="HI161" s="13">
        <v>195</v>
      </c>
      <c r="HJ161" s="13">
        <v>189</v>
      </c>
      <c r="HK161" s="13">
        <v>149</v>
      </c>
      <c r="HL161" s="13">
        <v>154</v>
      </c>
      <c r="HM161" s="13">
        <v>138</v>
      </c>
      <c r="HN161" s="13">
        <v>129</v>
      </c>
      <c r="HO161" s="13">
        <v>111</v>
      </c>
      <c r="HP161" s="13">
        <v>131</v>
      </c>
      <c r="HQ161" s="13">
        <v>106</v>
      </c>
      <c r="HR161" s="13">
        <v>88</v>
      </c>
      <c r="HS161" s="13">
        <v>73</v>
      </c>
      <c r="HT161" s="13">
        <v>69</v>
      </c>
      <c r="HU161" s="13">
        <v>81</v>
      </c>
      <c r="HV161" s="13">
        <v>71</v>
      </c>
      <c r="HW161" s="13">
        <v>79</v>
      </c>
      <c r="HX161" s="13">
        <v>64</v>
      </c>
      <c r="HY161" s="13">
        <v>54</v>
      </c>
      <c r="HZ161" s="13">
        <v>50</v>
      </c>
      <c r="IA161" s="13">
        <v>49</v>
      </c>
      <c r="IB161" s="13">
        <v>40</v>
      </c>
      <c r="IC161" s="13">
        <v>38</v>
      </c>
      <c r="ID161" s="13">
        <v>41</v>
      </c>
      <c r="IE161" s="13">
        <v>28</v>
      </c>
      <c r="IF161" s="13">
        <v>24</v>
      </c>
      <c r="IG161" s="13">
        <v>27</v>
      </c>
      <c r="IH161" s="13">
        <v>25</v>
      </c>
      <c r="II161" s="13">
        <v>16</v>
      </c>
      <c r="IJ161" s="13">
        <v>13</v>
      </c>
      <c r="IK161" s="13">
        <v>19</v>
      </c>
      <c r="IL161" s="13">
        <v>11</v>
      </c>
      <c r="IM161" s="13">
        <v>10</v>
      </c>
      <c r="IN161" s="13">
        <v>17</v>
      </c>
      <c r="IO161" s="13">
        <v>8</v>
      </c>
      <c r="IP161" s="13">
        <v>4</v>
      </c>
      <c r="IQ161" s="13">
        <v>3</v>
      </c>
      <c r="IR161" s="13">
        <v>4</v>
      </c>
      <c r="IS161" s="13">
        <v>2</v>
      </c>
      <c r="IT161" s="13">
        <v>4</v>
      </c>
      <c r="IU161" s="13">
        <v>3</v>
      </c>
      <c r="IV161" s="13">
        <v>1</v>
      </c>
      <c r="IW161" s="13">
        <v>1</v>
      </c>
      <c r="IX161" s="13"/>
      <c r="IY161" s="13"/>
      <c r="IZ161" s="13">
        <v>1</v>
      </c>
      <c r="JA161" s="13"/>
      <c r="JB161" s="13"/>
      <c r="JC161" s="13"/>
      <c r="JD161" s="13"/>
      <c r="JE161" s="13"/>
      <c r="JF161" s="60">
        <v>14976</v>
      </c>
      <c r="JG161" s="13">
        <v>17</v>
      </c>
      <c r="JH161" s="13">
        <v>12</v>
      </c>
      <c r="JI161" s="13"/>
      <c r="JJ161" s="13"/>
      <c r="JK161" s="13"/>
      <c r="JL161" s="13">
        <v>1</v>
      </c>
      <c r="JM161" s="13"/>
      <c r="JN161" s="13"/>
      <c r="JO161" s="13"/>
      <c r="JP161" s="13"/>
      <c r="JQ161" s="13">
        <v>3</v>
      </c>
      <c r="JR161" s="13">
        <v>3</v>
      </c>
      <c r="JS161" s="13">
        <v>1</v>
      </c>
      <c r="JT161" s="13">
        <v>1</v>
      </c>
      <c r="JU161" s="13">
        <v>1</v>
      </c>
      <c r="JV161" s="13">
        <v>1</v>
      </c>
      <c r="JW161" s="13">
        <v>3</v>
      </c>
      <c r="JX161" s="13">
        <v>3</v>
      </c>
      <c r="JY161" s="13">
        <v>3</v>
      </c>
      <c r="JZ161" s="13">
        <v>3</v>
      </c>
      <c r="KA161" s="13">
        <v>2</v>
      </c>
      <c r="KB161" s="13">
        <v>6</v>
      </c>
      <c r="KC161" s="13">
        <v>4</v>
      </c>
      <c r="KD161" s="13">
        <v>5</v>
      </c>
      <c r="KE161" s="13">
        <v>3</v>
      </c>
      <c r="KF161" s="13">
        <v>5</v>
      </c>
      <c r="KG161" s="13">
        <v>7</v>
      </c>
      <c r="KH161" s="13"/>
      <c r="KI161" s="13">
        <v>11</v>
      </c>
      <c r="KJ161" s="13">
        <v>5</v>
      </c>
      <c r="KK161" s="13">
        <v>6</v>
      </c>
      <c r="KL161" s="13">
        <v>4</v>
      </c>
      <c r="KM161" s="13">
        <v>6</v>
      </c>
      <c r="KN161" s="13">
        <v>9</v>
      </c>
      <c r="KO161" s="13">
        <v>5</v>
      </c>
      <c r="KP161" s="13">
        <v>7</v>
      </c>
      <c r="KQ161" s="13">
        <v>3</v>
      </c>
      <c r="KR161" s="13">
        <v>7</v>
      </c>
      <c r="KS161" s="13">
        <v>2</v>
      </c>
      <c r="KT161" s="13">
        <v>2</v>
      </c>
      <c r="KU161" s="13">
        <v>2</v>
      </c>
      <c r="KV161" s="13">
        <v>4</v>
      </c>
      <c r="KW161" s="13">
        <v>7</v>
      </c>
      <c r="KX161" s="13">
        <v>3</v>
      </c>
      <c r="KY161" s="13">
        <v>3</v>
      </c>
      <c r="KZ161" s="13">
        <v>8</v>
      </c>
      <c r="LA161" s="13">
        <v>3</v>
      </c>
      <c r="LB161" s="13">
        <v>3</v>
      </c>
      <c r="LC161" s="13">
        <v>4</v>
      </c>
      <c r="LD161" s="13">
        <v>2</v>
      </c>
      <c r="LE161" s="13">
        <v>3</v>
      </c>
      <c r="LF161" s="13">
        <v>2</v>
      </c>
      <c r="LG161" s="13">
        <v>3</v>
      </c>
      <c r="LH161" s="13">
        <v>5</v>
      </c>
      <c r="LI161" s="13">
        <v>3</v>
      </c>
      <c r="LJ161" s="13">
        <v>3</v>
      </c>
      <c r="LK161" s="13">
        <v>1</v>
      </c>
      <c r="LL161" s="13">
        <v>5</v>
      </c>
      <c r="LM161" s="13">
        <v>1</v>
      </c>
      <c r="LN161" s="13">
        <v>4</v>
      </c>
      <c r="LO161" s="13">
        <v>1</v>
      </c>
      <c r="LP161" s="13">
        <v>1</v>
      </c>
      <c r="LQ161" s="13">
        <v>2</v>
      </c>
      <c r="LR161" s="13">
        <v>2</v>
      </c>
      <c r="LS161" s="13">
        <v>2</v>
      </c>
      <c r="LT161" s="13"/>
      <c r="LU161" s="13"/>
      <c r="LV161" s="13">
        <v>1</v>
      </c>
      <c r="LW161" s="13"/>
      <c r="LX161" s="13"/>
      <c r="LY161" s="13">
        <v>2</v>
      </c>
      <c r="LZ161" s="13">
        <v>4</v>
      </c>
      <c r="MA161" s="13">
        <v>1</v>
      </c>
      <c r="MB161" s="13">
        <v>2</v>
      </c>
      <c r="MC161" s="13">
        <v>3</v>
      </c>
      <c r="MD161" s="13">
        <v>1</v>
      </c>
      <c r="ME161" s="13">
        <v>1</v>
      </c>
      <c r="MF161" s="13">
        <v>1</v>
      </c>
      <c r="MG161" s="13">
        <v>1</v>
      </c>
      <c r="MH161" s="13">
        <v>2</v>
      </c>
      <c r="MI161" s="13">
        <v>1</v>
      </c>
      <c r="MJ161" s="13">
        <v>1</v>
      </c>
      <c r="MK161" s="13">
        <v>2</v>
      </c>
      <c r="ML161" s="13">
        <v>1</v>
      </c>
      <c r="MM161" s="13">
        <v>1</v>
      </c>
      <c r="MN161" s="13">
        <v>3</v>
      </c>
      <c r="MO161" s="13"/>
      <c r="MP161" s="13">
        <v>1</v>
      </c>
      <c r="MQ161" s="13">
        <v>3</v>
      </c>
      <c r="MR161" s="13">
        <v>2</v>
      </c>
      <c r="MS161" s="13">
        <v>2</v>
      </c>
      <c r="MT161" s="13">
        <v>1</v>
      </c>
      <c r="MU161" s="13">
        <v>3</v>
      </c>
      <c r="MV161" s="13">
        <v>2</v>
      </c>
      <c r="MW161" s="13">
        <v>1</v>
      </c>
      <c r="MX161" s="13"/>
      <c r="MY161" s="13"/>
      <c r="MZ161" s="13"/>
      <c r="NA161" s="13"/>
      <c r="NB161" s="13"/>
      <c r="NC161" s="13"/>
      <c r="ND161" s="13"/>
      <c r="NE161" s="13"/>
      <c r="NF161" s="13"/>
      <c r="NG161" s="13"/>
      <c r="NH161" s="13"/>
      <c r="NI161" s="13">
        <v>1</v>
      </c>
      <c r="NJ161" s="60">
        <v>272</v>
      </c>
      <c r="NK161" s="13">
        <v>15248</v>
      </c>
      <c r="NL161" s="448"/>
      <c r="NM161" s="448"/>
      <c r="NN161" s="448"/>
    </row>
    <row r="162" spans="1:378">
      <c r="A162" s="8" t="s">
        <v>172</v>
      </c>
      <c r="B162" s="281">
        <f t="shared" ref="B162:B169" si="191">VLOOKUP($A162,$W:$AQ,2,FALSE)</f>
        <v>13</v>
      </c>
      <c r="C162" s="281">
        <f t="shared" ref="C162:C169" si="192">VLOOKUP($A162,$W:$AQ,3,FALSE)</f>
        <v>21</v>
      </c>
      <c r="D162" s="281">
        <f t="shared" ref="D162:D169" si="193">VLOOKUP($A162,$W:$AQ,4,FALSE)</f>
        <v>54</v>
      </c>
      <c r="E162" s="281">
        <f t="shared" ref="E162:E169" si="194">VLOOKUP($A162,$W:$AQ,5,FALSE)</f>
        <v>85</v>
      </c>
      <c r="F162" s="281">
        <f t="shared" ref="F162:F169" si="195">VLOOKUP($A162,$W:$AQ,6,FALSE)</f>
        <v>215</v>
      </c>
      <c r="G162" s="281">
        <f t="shared" ref="G162:G169" si="196">VLOOKUP($A162,$W:$AQ,7,FALSE)</f>
        <v>211</v>
      </c>
      <c r="H162" s="281">
        <f t="shared" ref="H162:H169" si="197">VLOOKUP($A162,$W:$AQ,8,FALSE)</f>
        <v>203</v>
      </c>
      <c r="I162" s="281">
        <f t="shared" ref="I162:I169" si="198">VLOOKUP($A162,$W:$AQ,9,FALSE)</f>
        <v>243</v>
      </c>
      <c r="J162" s="281">
        <f t="shared" ref="J162:J169" si="199">VLOOKUP($A162,$W:$AQ,10,FALSE)</f>
        <v>196</v>
      </c>
      <c r="K162" s="281">
        <f t="shared" ref="K162:K169" si="200">VLOOKUP($A162,$W:$AQ,11,FALSE)</f>
        <v>241</v>
      </c>
      <c r="L162" s="281">
        <f t="shared" ref="L162:L169" si="201">VLOOKUP($A162,$W:$AQ,12,FALSE)</f>
        <v>129</v>
      </c>
      <c r="M162" s="281">
        <f t="shared" ref="M162:M169" si="202">VLOOKUP($A162,$W:$AQ,13,FALSE)</f>
        <v>172</v>
      </c>
      <c r="N162" s="281">
        <f t="shared" ref="N162:N169" si="203">VLOOKUP($A162,$W:$AQ,14,FALSE)</f>
        <v>77</v>
      </c>
      <c r="O162" s="281">
        <f t="shared" ref="O162:O169" si="204">VLOOKUP($A162,$W:$AQ,15,FALSE)</f>
        <v>88</v>
      </c>
      <c r="P162" s="281">
        <f t="shared" ref="P162:P169" si="205">VLOOKUP($A162,$W:$AQ,16,FALSE)</f>
        <v>55</v>
      </c>
      <c r="Q162" s="281">
        <f t="shared" ref="Q162:Q169" si="206">VLOOKUP($A162,$W:$AQ,17,FALSE)</f>
        <v>58</v>
      </c>
      <c r="R162" s="281">
        <f t="shared" ref="R162:R169" si="207">VLOOKUP($A162,$W:$AQ,18,FALSE)</f>
        <v>22</v>
      </c>
      <c r="S162" s="281">
        <f t="shared" ref="S162:S169" si="208">VLOOKUP($A162,$W:$AQ,19,FALSE)</f>
        <v>43</v>
      </c>
      <c r="T162" s="281">
        <f t="shared" ref="T162:T169" si="209">VLOOKUP($A162,$W:$AQ,20,FALSE)</f>
        <v>7</v>
      </c>
      <c r="U162" s="281">
        <f t="shared" ref="U162:U169" si="210">VLOOKUP($A162,$W:$AQ,21,FALSE)</f>
        <v>12</v>
      </c>
      <c r="W162" s="16" t="s">
        <v>169</v>
      </c>
      <c r="X162" s="764">
        <f t="shared" si="150"/>
        <v>4</v>
      </c>
      <c r="Y162" s="764">
        <f t="shared" si="151"/>
        <v>1</v>
      </c>
      <c r="Z162" s="764">
        <f t="shared" si="152"/>
        <v>5</v>
      </c>
      <c r="AA162" s="764">
        <f t="shared" si="153"/>
        <v>6</v>
      </c>
      <c r="AB162" s="764">
        <f t="shared" si="154"/>
        <v>4</v>
      </c>
      <c r="AC162" s="764">
        <f t="shared" si="155"/>
        <v>21</v>
      </c>
      <c r="AD162" s="764">
        <f t="shared" si="156"/>
        <v>18</v>
      </c>
      <c r="AE162" s="764">
        <f t="shared" si="157"/>
        <v>18</v>
      </c>
      <c r="AF162" s="764">
        <f t="shared" si="158"/>
        <v>11</v>
      </c>
      <c r="AG162" s="764">
        <f t="shared" si="159"/>
        <v>16</v>
      </c>
      <c r="AH162" s="764">
        <f t="shared" si="160"/>
        <v>5</v>
      </c>
      <c r="AI162" s="764">
        <f t="shared" si="161"/>
        <v>8</v>
      </c>
      <c r="AJ162" s="764">
        <f t="shared" si="162"/>
        <v>3</v>
      </c>
      <c r="AK162" s="764">
        <f t="shared" si="163"/>
        <v>2</v>
      </c>
      <c r="AL162" s="764">
        <f t="shared" si="164"/>
        <v>1</v>
      </c>
      <c r="AM162" s="764">
        <f t="shared" si="165"/>
        <v>2</v>
      </c>
      <c r="AN162" s="764">
        <f t="shared" si="166"/>
        <v>0</v>
      </c>
      <c r="AO162" s="764">
        <f t="shared" si="167"/>
        <v>1</v>
      </c>
      <c r="AP162" s="764">
        <f t="shared" si="168"/>
        <v>0</v>
      </c>
      <c r="AQ162" s="764">
        <f t="shared" si="169"/>
        <v>0</v>
      </c>
      <c r="AR162" s="764">
        <f t="shared" si="190"/>
        <v>1</v>
      </c>
      <c r="AT162" s="16" t="s">
        <v>169</v>
      </c>
      <c r="AU162" s="13"/>
      <c r="AV162" s="13"/>
      <c r="AW162" s="13"/>
      <c r="AX162" s="13"/>
      <c r="AY162" s="13"/>
      <c r="AZ162" s="13"/>
      <c r="BA162" s="13"/>
      <c r="BB162" s="13"/>
      <c r="BC162" s="13">
        <v>1</v>
      </c>
      <c r="BD162" s="13"/>
      <c r="BE162" s="13">
        <v>1</v>
      </c>
      <c r="BF162" s="13"/>
      <c r="BG162" s="13"/>
      <c r="BH162" s="13">
        <v>1</v>
      </c>
      <c r="BI162" s="13"/>
      <c r="BJ162" s="13"/>
      <c r="BK162" s="13"/>
      <c r="BL162" s="13">
        <v>2</v>
      </c>
      <c r="BM162" s="13">
        <v>1</v>
      </c>
      <c r="BN162" s="13">
        <v>1</v>
      </c>
      <c r="BO162" s="13"/>
      <c r="BP162" s="13">
        <v>3</v>
      </c>
      <c r="BQ162" s="13">
        <v>1</v>
      </c>
      <c r="BR162" s="13">
        <v>1</v>
      </c>
      <c r="BS162" s="13">
        <v>1</v>
      </c>
      <c r="BT162" s="13">
        <v>5</v>
      </c>
      <c r="BU162" s="13">
        <v>1</v>
      </c>
      <c r="BV162" s="13">
        <v>3</v>
      </c>
      <c r="BW162" s="13">
        <v>4</v>
      </c>
      <c r="BX162" s="13">
        <v>2</v>
      </c>
      <c r="BY162" s="13">
        <v>3</v>
      </c>
      <c r="BZ162" s="13">
        <v>1</v>
      </c>
      <c r="CA162" s="13">
        <v>2</v>
      </c>
      <c r="CB162" s="13">
        <v>2</v>
      </c>
      <c r="CC162" s="13"/>
      <c r="CD162" s="13">
        <v>1</v>
      </c>
      <c r="CE162" s="13">
        <v>3</v>
      </c>
      <c r="CF162" s="13">
        <v>1</v>
      </c>
      <c r="CG162" s="13">
        <v>1</v>
      </c>
      <c r="CH162" s="13">
        <v>4</v>
      </c>
      <c r="CI162" s="13">
        <v>3</v>
      </c>
      <c r="CJ162" s="13"/>
      <c r="CK162" s="13">
        <v>2</v>
      </c>
      <c r="CL162" s="13">
        <v>3</v>
      </c>
      <c r="CM162" s="13">
        <v>1</v>
      </c>
      <c r="CN162" s="13">
        <v>3</v>
      </c>
      <c r="CO162" s="13">
        <v>2</v>
      </c>
      <c r="CP162" s="13">
        <v>2</v>
      </c>
      <c r="CQ162" s="13"/>
      <c r="CR162" s="13"/>
      <c r="CS162" s="13">
        <v>1</v>
      </c>
      <c r="CT162" s="13"/>
      <c r="CU162" s="13">
        <v>2</v>
      </c>
      <c r="CV162" s="13">
        <v>2</v>
      </c>
      <c r="CW162" s="13">
        <v>1</v>
      </c>
      <c r="CX162" s="13">
        <v>2</v>
      </c>
      <c r="CY162" s="13"/>
      <c r="CZ162" s="13"/>
      <c r="DA162" s="13"/>
      <c r="DB162" s="13"/>
      <c r="DC162" s="13"/>
      <c r="DD162" s="13">
        <v>1</v>
      </c>
      <c r="DE162" s="13"/>
      <c r="DF162" s="13">
        <v>1</v>
      </c>
      <c r="DG162" s="13"/>
      <c r="DH162" s="13"/>
      <c r="DI162" s="13"/>
      <c r="DJ162" s="13"/>
      <c r="DK162" s="13"/>
      <c r="DL162" s="13"/>
      <c r="DM162" s="13">
        <v>1</v>
      </c>
      <c r="DN162" s="13"/>
      <c r="DO162" s="13"/>
      <c r="DP162" s="13"/>
      <c r="DQ162" s="13">
        <v>1</v>
      </c>
      <c r="DR162" s="13"/>
      <c r="DS162" s="13"/>
      <c r="DT162" s="13"/>
      <c r="DU162" s="13"/>
      <c r="DV162" s="13"/>
      <c r="DW162" s="13"/>
      <c r="DX162" s="13"/>
      <c r="DY162" s="13"/>
      <c r="DZ162" s="13">
        <v>1</v>
      </c>
      <c r="EA162" s="13"/>
      <c r="EB162" s="13"/>
      <c r="EC162" s="13"/>
      <c r="ED162" s="13"/>
      <c r="EE162" s="13"/>
      <c r="EF162" s="13"/>
      <c r="EG162" s="13"/>
      <c r="EH162" s="13"/>
      <c r="EI162" s="13"/>
      <c r="EJ162" s="13"/>
      <c r="EK162" s="13"/>
      <c r="EL162" s="13"/>
      <c r="EM162" s="13"/>
      <c r="EN162" s="13"/>
      <c r="EO162" s="13"/>
      <c r="EP162" s="13"/>
      <c r="EQ162" s="13"/>
      <c r="ER162" s="13"/>
      <c r="ES162" s="13"/>
      <c r="ET162" s="13"/>
      <c r="EU162" s="13"/>
      <c r="EV162" s="13"/>
      <c r="EW162" s="13"/>
      <c r="EX162" s="13"/>
      <c r="EY162" s="13"/>
      <c r="EZ162" s="13"/>
      <c r="FA162" s="60">
        <v>75</v>
      </c>
      <c r="FB162" s="13">
        <v>75</v>
      </c>
      <c r="FC162" s="16" t="s">
        <v>169</v>
      </c>
      <c r="FD162" s="13">
        <v>1</v>
      </c>
      <c r="FE162" s="13">
        <v>1</v>
      </c>
      <c r="FF162" s="13"/>
      <c r="FG162" s="13">
        <v>1</v>
      </c>
      <c r="FH162" s="13"/>
      <c r="FI162" s="13"/>
      <c r="FJ162" s="13"/>
      <c r="FK162" s="13"/>
      <c r="FL162" s="13">
        <v>1</v>
      </c>
      <c r="FM162" s="13"/>
      <c r="FN162" s="13">
        <v>2</v>
      </c>
      <c r="FO162" s="13"/>
      <c r="FP162" s="13"/>
      <c r="FQ162" s="13"/>
      <c r="FR162" s="13"/>
      <c r="FS162" s="13"/>
      <c r="FT162" s="13"/>
      <c r="FU162" s="13">
        <v>2</v>
      </c>
      <c r="FV162" s="13">
        <v>1</v>
      </c>
      <c r="FW162" s="13"/>
      <c r="FX162" s="13"/>
      <c r="FY162" s="13">
        <v>2</v>
      </c>
      <c r="FZ162" s="13"/>
      <c r="GA162" s="13"/>
      <c r="GB162" s="13"/>
      <c r="GC162" s="13"/>
      <c r="GD162" s="13">
        <v>1</v>
      </c>
      <c r="GE162" s="13"/>
      <c r="GF162" s="13"/>
      <c r="GG162" s="13">
        <v>1</v>
      </c>
      <c r="GH162" s="13">
        <v>4</v>
      </c>
      <c r="GI162" s="13">
        <v>1</v>
      </c>
      <c r="GJ162" s="13">
        <v>1</v>
      </c>
      <c r="GK162" s="13">
        <v>1</v>
      </c>
      <c r="GL162" s="13">
        <v>3</v>
      </c>
      <c r="GM162" s="13"/>
      <c r="GN162" s="13">
        <v>2</v>
      </c>
      <c r="GO162" s="13">
        <v>4</v>
      </c>
      <c r="GP162" s="13"/>
      <c r="GQ162" s="13">
        <v>2</v>
      </c>
      <c r="GR162" s="13">
        <v>1</v>
      </c>
      <c r="GS162" s="13"/>
      <c r="GT162" s="13"/>
      <c r="GU162" s="13">
        <v>4</v>
      </c>
      <c r="GV162" s="13">
        <v>1</v>
      </c>
      <c r="GW162" s="13">
        <v>2</v>
      </c>
      <c r="GX162" s="13">
        <v>1</v>
      </c>
      <c r="GY162" s="13"/>
      <c r="GZ162" s="13">
        <v>1</v>
      </c>
      <c r="HA162" s="13">
        <v>1</v>
      </c>
      <c r="HB162" s="13">
        <v>1</v>
      </c>
      <c r="HC162" s="13">
        <v>1</v>
      </c>
      <c r="HD162" s="13"/>
      <c r="HE162" s="13"/>
      <c r="HF162" s="13"/>
      <c r="HG162" s="13"/>
      <c r="HH162" s="13">
        <v>1</v>
      </c>
      <c r="HI162" s="13">
        <v>1</v>
      </c>
      <c r="HJ162" s="13">
        <v>1</v>
      </c>
      <c r="HK162" s="13"/>
      <c r="HL162" s="13"/>
      <c r="HM162" s="13"/>
      <c r="HN162" s="13"/>
      <c r="HO162" s="13"/>
      <c r="HP162" s="13"/>
      <c r="HQ162" s="13"/>
      <c r="HR162" s="13">
        <v>1</v>
      </c>
      <c r="HS162" s="13">
        <v>1</v>
      </c>
      <c r="HT162" s="13"/>
      <c r="HU162" s="13">
        <v>1</v>
      </c>
      <c r="HV162" s="13"/>
      <c r="HW162" s="13"/>
      <c r="HX162" s="13">
        <v>1</v>
      </c>
      <c r="HY162" s="13"/>
      <c r="HZ162" s="13"/>
      <c r="IA162" s="13"/>
      <c r="IB162" s="13"/>
      <c r="IC162" s="13"/>
      <c r="ID162" s="13"/>
      <c r="IE162" s="13"/>
      <c r="IF162" s="13"/>
      <c r="IG162" s="13"/>
      <c r="IH162" s="13"/>
      <c r="II162" s="13"/>
      <c r="IJ162" s="13"/>
      <c r="IK162" s="13"/>
      <c r="IL162" s="13"/>
      <c r="IM162" s="13"/>
      <c r="IN162" s="13"/>
      <c r="IO162" s="13"/>
      <c r="IP162" s="13"/>
      <c r="IQ162" s="13"/>
      <c r="IR162" s="13"/>
      <c r="IS162" s="13"/>
      <c r="IT162" s="13"/>
      <c r="IU162" s="13"/>
      <c r="IV162" s="13"/>
      <c r="IW162" s="13"/>
      <c r="IX162" s="13"/>
      <c r="IY162" s="13"/>
      <c r="IZ162" s="13"/>
      <c r="JA162" s="13"/>
      <c r="JB162" s="13"/>
      <c r="JC162" s="13"/>
      <c r="JD162" s="13"/>
      <c r="JE162" s="13"/>
      <c r="JF162" s="60">
        <v>51</v>
      </c>
      <c r="JG162" s="13"/>
      <c r="JH162" s="13"/>
      <c r="JI162" s="13"/>
      <c r="JJ162" s="13"/>
      <c r="JK162" s="13"/>
      <c r="JL162" s="13"/>
      <c r="JM162" s="13"/>
      <c r="JN162" s="13"/>
      <c r="JO162" s="13"/>
      <c r="JP162" s="13"/>
      <c r="JQ162" s="13"/>
      <c r="JR162" s="13"/>
      <c r="JS162" s="13"/>
      <c r="JT162" s="13"/>
      <c r="JU162" s="13"/>
      <c r="JV162" s="13"/>
      <c r="JW162" s="13"/>
      <c r="JX162" s="13"/>
      <c r="JY162" s="13"/>
      <c r="JZ162" s="13"/>
      <c r="KA162" s="13"/>
      <c r="KB162" s="13"/>
      <c r="KC162" s="13"/>
      <c r="KD162" s="13"/>
      <c r="KE162" s="13"/>
      <c r="KF162" s="13"/>
      <c r="KG162" s="13"/>
      <c r="KH162" s="13"/>
      <c r="KI162" s="13"/>
      <c r="KJ162" s="13"/>
      <c r="KK162" s="13"/>
      <c r="KL162" s="13"/>
      <c r="KM162" s="13"/>
      <c r="KN162" s="13"/>
      <c r="KO162" s="13"/>
      <c r="KP162" s="13"/>
      <c r="KQ162" s="13"/>
      <c r="KR162" s="13"/>
      <c r="KS162" s="13"/>
      <c r="KT162" s="13"/>
      <c r="KU162" s="13">
        <v>1</v>
      </c>
      <c r="KV162" s="13"/>
      <c r="KW162" s="13"/>
      <c r="KX162" s="13"/>
      <c r="KY162" s="13"/>
      <c r="KZ162" s="13"/>
      <c r="LA162" s="13"/>
      <c r="LB162" s="13"/>
      <c r="LC162" s="13"/>
      <c r="LD162" s="13"/>
      <c r="LE162" s="13"/>
      <c r="LF162" s="13"/>
      <c r="LG162" s="13"/>
      <c r="LH162" s="13"/>
      <c r="LI162" s="13"/>
      <c r="LJ162" s="13"/>
      <c r="LK162" s="13"/>
      <c r="LL162" s="13"/>
      <c r="LM162" s="13"/>
      <c r="LN162" s="13"/>
      <c r="LO162" s="13"/>
      <c r="LP162" s="13"/>
      <c r="LQ162" s="13"/>
      <c r="LR162" s="13"/>
      <c r="LS162" s="13"/>
      <c r="LT162" s="13"/>
      <c r="LU162" s="13"/>
      <c r="LV162" s="13"/>
      <c r="LW162" s="13"/>
      <c r="LX162" s="13"/>
      <c r="LY162" s="13"/>
      <c r="LZ162" s="13"/>
      <c r="MA162" s="13"/>
      <c r="MB162" s="13"/>
      <c r="MC162" s="13"/>
      <c r="MD162" s="13"/>
      <c r="ME162" s="13"/>
      <c r="MF162" s="13"/>
      <c r="MG162" s="13"/>
      <c r="MH162" s="13"/>
      <c r="MI162" s="13"/>
      <c r="MJ162" s="13"/>
      <c r="MK162" s="13"/>
      <c r="ML162" s="13"/>
      <c r="MM162" s="13"/>
      <c r="MN162" s="13"/>
      <c r="MO162" s="13"/>
      <c r="MP162" s="13"/>
      <c r="MQ162" s="13"/>
      <c r="MR162" s="13"/>
      <c r="MS162" s="13"/>
      <c r="MT162" s="13"/>
      <c r="MU162" s="13"/>
      <c r="MV162" s="13"/>
      <c r="MW162" s="13"/>
      <c r="MX162" s="13"/>
      <c r="MY162" s="13"/>
      <c r="MZ162" s="13"/>
      <c r="NA162" s="13"/>
      <c r="NB162" s="13"/>
      <c r="NC162" s="13"/>
      <c r="ND162" s="13"/>
      <c r="NE162" s="13"/>
      <c r="NF162" s="13"/>
      <c r="NG162" s="13"/>
      <c r="NH162" s="13"/>
      <c r="NI162" s="13"/>
      <c r="NJ162" s="60">
        <v>1</v>
      </c>
      <c r="NK162" s="13">
        <v>52</v>
      </c>
      <c r="NL162" s="448"/>
      <c r="NM162" s="448"/>
      <c r="NN162" s="448"/>
    </row>
    <row r="163" spans="1:378">
      <c r="A163" s="9" t="s">
        <v>173</v>
      </c>
      <c r="B163" s="281">
        <f t="shared" si="191"/>
        <v>294</v>
      </c>
      <c r="C163" s="281">
        <f t="shared" si="192"/>
        <v>270</v>
      </c>
      <c r="D163" s="281">
        <f t="shared" si="193"/>
        <v>804</v>
      </c>
      <c r="E163" s="281">
        <f t="shared" si="194"/>
        <v>914</v>
      </c>
      <c r="F163" s="281">
        <f t="shared" si="195"/>
        <v>2894</v>
      </c>
      <c r="G163" s="281">
        <f t="shared" si="196"/>
        <v>2878</v>
      </c>
      <c r="H163" s="281">
        <f t="shared" si="197"/>
        <v>3213</v>
      </c>
      <c r="I163" s="281">
        <f t="shared" si="198"/>
        <v>3078</v>
      </c>
      <c r="J163" s="281">
        <f t="shared" si="199"/>
        <v>2683</v>
      </c>
      <c r="K163" s="281">
        <f t="shared" si="200"/>
        <v>2671</v>
      </c>
      <c r="L163" s="281">
        <f t="shared" si="201"/>
        <v>1938</v>
      </c>
      <c r="M163" s="281">
        <f t="shared" si="202"/>
        <v>1985</v>
      </c>
      <c r="N163" s="281">
        <f t="shared" si="203"/>
        <v>1213</v>
      </c>
      <c r="O163" s="281">
        <f t="shared" si="204"/>
        <v>1063</v>
      </c>
      <c r="P163" s="281">
        <f t="shared" si="205"/>
        <v>590</v>
      </c>
      <c r="Q163" s="281">
        <f t="shared" si="206"/>
        <v>548</v>
      </c>
      <c r="R163" s="281">
        <f t="shared" si="207"/>
        <v>232</v>
      </c>
      <c r="S163" s="281">
        <f t="shared" si="208"/>
        <v>337</v>
      </c>
      <c r="T163" s="281">
        <f t="shared" si="209"/>
        <v>38</v>
      </c>
      <c r="U163" s="281">
        <f t="shared" si="210"/>
        <v>153</v>
      </c>
      <c r="W163" s="16" t="s">
        <v>170</v>
      </c>
      <c r="X163" s="764">
        <f t="shared" si="150"/>
        <v>9</v>
      </c>
      <c r="Y163" s="764">
        <f t="shared" si="151"/>
        <v>19</v>
      </c>
      <c r="Z163" s="764">
        <f t="shared" si="152"/>
        <v>36</v>
      </c>
      <c r="AA163" s="764">
        <f t="shared" si="153"/>
        <v>37</v>
      </c>
      <c r="AB163" s="764">
        <f t="shared" si="154"/>
        <v>52</v>
      </c>
      <c r="AC163" s="764">
        <f t="shared" si="155"/>
        <v>65</v>
      </c>
      <c r="AD163" s="764">
        <f t="shared" si="156"/>
        <v>56</v>
      </c>
      <c r="AE163" s="764">
        <f t="shared" si="157"/>
        <v>72</v>
      </c>
      <c r="AF163" s="764">
        <f t="shared" si="158"/>
        <v>52</v>
      </c>
      <c r="AG163" s="764">
        <f t="shared" si="159"/>
        <v>49</v>
      </c>
      <c r="AH163" s="764">
        <f t="shared" si="160"/>
        <v>39</v>
      </c>
      <c r="AI163" s="764">
        <f t="shared" si="161"/>
        <v>58</v>
      </c>
      <c r="AJ163" s="764">
        <f t="shared" si="162"/>
        <v>32</v>
      </c>
      <c r="AK163" s="764">
        <f t="shared" si="163"/>
        <v>38</v>
      </c>
      <c r="AL163" s="764">
        <f t="shared" si="164"/>
        <v>15</v>
      </c>
      <c r="AM163" s="764">
        <f t="shared" si="165"/>
        <v>18</v>
      </c>
      <c r="AN163" s="764">
        <f t="shared" si="166"/>
        <v>16</v>
      </c>
      <c r="AO163" s="764">
        <f t="shared" si="167"/>
        <v>10</v>
      </c>
      <c r="AP163" s="764">
        <f t="shared" si="168"/>
        <v>2</v>
      </c>
      <c r="AQ163" s="764">
        <f t="shared" si="169"/>
        <v>1</v>
      </c>
      <c r="AR163" s="764">
        <f t="shared" ref="AR163:AR171" si="211">+EZ163+JE163+NJ163</f>
        <v>35</v>
      </c>
      <c r="AT163" s="16" t="s">
        <v>170</v>
      </c>
      <c r="AU163" s="13"/>
      <c r="AV163" s="13">
        <v>1</v>
      </c>
      <c r="AW163" s="13">
        <v>2</v>
      </c>
      <c r="AX163" s="13">
        <v>1</v>
      </c>
      <c r="AY163" s="13">
        <v>4</v>
      </c>
      <c r="AZ163" s="13">
        <v>1</v>
      </c>
      <c r="BA163" s="13">
        <v>1</v>
      </c>
      <c r="BB163" s="13">
        <v>1</v>
      </c>
      <c r="BC163" s="13">
        <v>5</v>
      </c>
      <c r="BD163" s="13">
        <v>3</v>
      </c>
      <c r="BE163" s="13"/>
      <c r="BF163" s="13"/>
      <c r="BG163" s="13">
        <v>1</v>
      </c>
      <c r="BH163" s="13">
        <v>2</v>
      </c>
      <c r="BI163" s="13">
        <v>3</v>
      </c>
      <c r="BJ163" s="13">
        <v>5</v>
      </c>
      <c r="BK163" s="13">
        <v>7</v>
      </c>
      <c r="BL163" s="13">
        <v>5</v>
      </c>
      <c r="BM163" s="13">
        <v>12</v>
      </c>
      <c r="BN163" s="13">
        <v>2</v>
      </c>
      <c r="BO163" s="13">
        <v>6</v>
      </c>
      <c r="BP163" s="13">
        <v>8</v>
      </c>
      <c r="BQ163" s="13">
        <v>4</v>
      </c>
      <c r="BR163" s="13">
        <v>5</v>
      </c>
      <c r="BS163" s="13">
        <v>8</v>
      </c>
      <c r="BT163" s="13">
        <v>7</v>
      </c>
      <c r="BU163" s="13">
        <v>9</v>
      </c>
      <c r="BV163" s="13">
        <v>5</v>
      </c>
      <c r="BW163" s="13">
        <v>3</v>
      </c>
      <c r="BX163" s="13">
        <v>10</v>
      </c>
      <c r="BY163" s="13">
        <v>7</v>
      </c>
      <c r="BZ163" s="13">
        <v>2</v>
      </c>
      <c r="CA163" s="13">
        <v>8</v>
      </c>
      <c r="CB163" s="13">
        <v>6</v>
      </c>
      <c r="CC163" s="13">
        <v>7</v>
      </c>
      <c r="CD163" s="13">
        <v>4</v>
      </c>
      <c r="CE163" s="13">
        <v>9</v>
      </c>
      <c r="CF163" s="13">
        <v>8</v>
      </c>
      <c r="CG163" s="13">
        <v>8</v>
      </c>
      <c r="CH163" s="13">
        <v>13</v>
      </c>
      <c r="CI163" s="13">
        <v>10</v>
      </c>
      <c r="CJ163" s="13">
        <v>3</v>
      </c>
      <c r="CK163" s="13">
        <v>4</v>
      </c>
      <c r="CL163" s="13">
        <v>8</v>
      </c>
      <c r="CM163" s="13">
        <v>5</v>
      </c>
      <c r="CN163" s="13">
        <v>4</v>
      </c>
      <c r="CO163" s="13">
        <v>7</v>
      </c>
      <c r="CP163" s="13">
        <v>2</v>
      </c>
      <c r="CQ163" s="13">
        <v>3</v>
      </c>
      <c r="CR163" s="13">
        <v>3</v>
      </c>
      <c r="CS163" s="13">
        <v>6</v>
      </c>
      <c r="CT163" s="13">
        <v>3</v>
      </c>
      <c r="CU163" s="13">
        <v>4</v>
      </c>
      <c r="CV163" s="13">
        <v>6</v>
      </c>
      <c r="CW163" s="13">
        <v>11</v>
      </c>
      <c r="CX163" s="13">
        <v>6</v>
      </c>
      <c r="CY163" s="13">
        <v>7</v>
      </c>
      <c r="CZ163" s="13">
        <v>7</v>
      </c>
      <c r="DA163" s="13">
        <v>1</v>
      </c>
      <c r="DB163" s="13">
        <v>7</v>
      </c>
      <c r="DC163" s="13">
        <v>4</v>
      </c>
      <c r="DD163" s="13">
        <v>4</v>
      </c>
      <c r="DE163" s="13">
        <v>3</v>
      </c>
      <c r="DF163" s="13">
        <v>7</v>
      </c>
      <c r="DG163" s="13">
        <v>8</v>
      </c>
      <c r="DH163" s="13">
        <v>4</v>
      </c>
      <c r="DI163" s="13"/>
      <c r="DJ163" s="13">
        <v>2</v>
      </c>
      <c r="DK163" s="13">
        <v>5</v>
      </c>
      <c r="DL163" s="13">
        <v>1</v>
      </c>
      <c r="DM163" s="13"/>
      <c r="DN163" s="13">
        <v>2</v>
      </c>
      <c r="DO163" s="13">
        <v>2</v>
      </c>
      <c r="DP163" s="13">
        <v>2</v>
      </c>
      <c r="DQ163" s="13">
        <v>2</v>
      </c>
      <c r="DR163" s="13">
        <v>3</v>
      </c>
      <c r="DS163" s="13">
        <v>3</v>
      </c>
      <c r="DT163" s="13">
        <v>1</v>
      </c>
      <c r="DU163" s="13">
        <v>1</v>
      </c>
      <c r="DV163" s="13">
        <v>2</v>
      </c>
      <c r="DW163" s="13">
        <v>1</v>
      </c>
      <c r="DX163" s="13">
        <v>1</v>
      </c>
      <c r="DY163" s="13"/>
      <c r="DZ163" s="13">
        <v>3</v>
      </c>
      <c r="EA163" s="13"/>
      <c r="EB163" s="13"/>
      <c r="EC163" s="13">
        <v>1</v>
      </c>
      <c r="ED163" s="13">
        <v>2</v>
      </c>
      <c r="EE163" s="13"/>
      <c r="EF163" s="13">
        <v>2</v>
      </c>
      <c r="EG163" s="13"/>
      <c r="EH163" s="13"/>
      <c r="EI163" s="13">
        <v>1</v>
      </c>
      <c r="EJ163" s="13"/>
      <c r="EK163" s="13"/>
      <c r="EL163" s="13"/>
      <c r="EM163" s="13"/>
      <c r="EN163" s="13"/>
      <c r="EO163" s="13"/>
      <c r="EP163" s="13"/>
      <c r="EQ163" s="13"/>
      <c r="ER163" s="13"/>
      <c r="ES163" s="13"/>
      <c r="ET163" s="13"/>
      <c r="EU163" s="13"/>
      <c r="EV163" s="13"/>
      <c r="EW163" s="13"/>
      <c r="EX163" s="13"/>
      <c r="EY163" s="13"/>
      <c r="EZ163" s="13"/>
      <c r="FA163" s="60">
        <v>367</v>
      </c>
      <c r="FB163" s="13">
        <v>367</v>
      </c>
      <c r="FC163" s="16" t="s">
        <v>170</v>
      </c>
      <c r="FD163" s="13"/>
      <c r="FE163" s="13"/>
      <c r="FF163" s="13">
        <v>1</v>
      </c>
      <c r="FG163" s="13">
        <v>2</v>
      </c>
      <c r="FH163" s="13"/>
      <c r="FI163" s="13">
        <v>1</v>
      </c>
      <c r="FJ163" s="13">
        <v>1</v>
      </c>
      <c r="FK163" s="13">
        <v>4</v>
      </c>
      <c r="FL163" s="13"/>
      <c r="FM163" s="13"/>
      <c r="FN163" s="13">
        <v>3</v>
      </c>
      <c r="FO163" s="13">
        <v>1</v>
      </c>
      <c r="FP163" s="13"/>
      <c r="FQ163" s="13">
        <v>5</v>
      </c>
      <c r="FR163" s="13">
        <v>2</v>
      </c>
      <c r="FS163" s="13">
        <v>2</v>
      </c>
      <c r="FT163" s="13">
        <v>6</v>
      </c>
      <c r="FU163" s="13">
        <v>2</v>
      </c>
      <c r="FV163" s="13">
        <v>8</v>
      </c>
      <c r="FW163" s="13">
        <v>7</v>
      </c>
      <c r="FX163" s="13">
        <v>8</v>
      </c>
      <c r="FY163" s="13">
        <v>4</v>
      </c>
      <c r="FZ163" s="13">
        <v>5</v>
      </c>
      <c r="GA163" s="13">
        <v>4</v>
      </c>
      <c r="GB163" s="13">
        <v>9</v>
      </c>
      <c r="GC163" s="13">
        <v>5</v>
      </c>
      <c r="GD163" s="13">
        <v>1</v>
      </c>
      <c r="GE163" s="13">
        <v>5</v>
      </c>
      <c r="GF163" s="13">
        <v>9</v>
      </c>
      <c r="GG163" s="13">
        <v>2</v>
      </c>
      <c r="GH163" s="13">
        <v>8</v>
      </c>
      <c r="GI163" s="13">
        <v>5</v>
      </c>
      <c r="GJ163" s="13">
        <v>2</v>
      </c>
      <c r="GK163" s="13">
        <v>11</v>
      </c>
      <c r="GL163" s="13">
        <v>8</v>
      </c>
      <c r="GM163" s="13">
        <v>6</v>
      </c>
      <c r="GN163" s="13">
        <v>5</v>
      </c>
      <c r="GO163" s="13">
        <v>4</v>
      </c>
      <c r="GP163" s="13">
        <v>2</v>
      </c>
      <c r="GQ163" s="13">
        <v>5</v>
      </c>
      <c r="GR163" s="13">
        <v>7</v>
      </c>
      <c r="GS163" s="13">
        <v>8</v>
      </c>
      <c r="GT163" s="13">
        <v>3</v>
      </c>
      <c r="GU163" s="13">
        <v>4</v>
      </c>
      <c r="GV163" s="13">
        <v>6</v>
      </c>
      <c r="GW163" s="13">
        <v>6</v>
      </c>
      <c r="GX163" s="13">
        <v>3</v>
      </c>
      <c r="GY163" s="13">
        <v>7</v>
      </c>
      <c r="GZ163" s="13">
        <v>6</v>
      </c>
      <c r="HA163" s="13">
        <v>2</v>
      </c>
      <c r="HB163" s="13">
        <v>3</v>
      </c>
      <c r="HC163" s="13">
        <v>6</v>
      </c>
      <c r="HD163" s="13">
        <v>4</v>
      </c>
      <c r="HE163" s="13">
        <v>3</v>
      </c>
      <c r="HF163" s="13">
        <v>1</v>
      </c>
      <c r="HG163" s="13">
        <v>2</v>
      </c>
      <c r="HH163" s="13">
        <v>6</v>
      </c>
      <c r="HI163" s="13">
        <v>2</v>
      </c>
      <c r="HJ163" s="13">
        <v>7</v>
      </c>
      <c r="HK163" s="13">
        <v>5</v>
      </c>
      <c r="HL163" s="13">
        <v>3</v>
      </c>
      <c r="HM163" s="13">
        <v>4</v>
      </c>
      <c r="HN163" s="13">
        <v>3</v>
      </c>
      <c r="HO163" s="13">
        <v>3</v>
      </c>
      <c r="HP163" s="13">
        <v>4</v>
      </c>
      <c r="HQ163" s="13">
        <v>5</v>
      </c>
      <c r="HR163" s="13">
        <v>4</v>
      </c>
      <c r="HS163" s="13">
        <v>3</v>
      </c>
      <c r="HT163" s="13">
        <v>2</v>
      </c>
      <c r="HU163" s="13">
        <v>1</v>
      </c>
      <c r="HV163" s="13">
        <v>3</v>
      </c>
      <c r="HW163" s="13">
        <v>3</v>
      </c>
      <c r="HX163" s="13"/>
      <c r="HY163" s="13"/>
      <c r="HZ163" s="13">
        <v>1</v>
      </c>
      <c r="IA163" s="13">
        <v>3</v>
      </c>
      <c r="IB163" s="13">
        <v>3</v>
      </c>
      <c r="IC163" s="13"/>
      <c r="ID163" s="13">
        <v>1</v>
      </c>
      <c r="IE163" s="13">
        <v>1</v>
      </c>
      <c r="IF163" s="13">
        <v>3</v>
      </c>
      <c r="IG163" s="13">
        <v>4</v>
      </c>
      <c r="IH163" s="13">
        <v>2</v>
      </c>
      <c r="II163" s="13"/>
      <c r="IJ163" s="13">
        <v>4</v>
      </c>
      <c r="IK163" s="13"/>
      <c r="IL163" s="13">
        <v>2</v>
      </c>
      <c r="IM163" s="13"/>
      <c r="IN163" s="13"/>
      <c r="IO163" s="13">
        <v>1</v>
      </c>
      <c r="IP163" s="13"/>
      <c r="IQ163" s="13"/>
      <c r="IR163" s="13"/>
      <c r="IS163" s="13"/>
      <c r="IT163" s="13"/>
      <c r="IU163" s="13"/>
      <c r="IV163" s="13">
        <v>1</v>
      </c>
      <c r="IW163" s="13">
        <v>1</v>
      </c>
      <c r="IX163" s="13"/>
      <c r="IY163" s="13"/>
      <c r="IZ163" s="13"/>
      <c r="JA163" s="13"/>
      <c r="JB163" s="13"/>
      <c r="JC163" s="13"/>
      <c r="JD163" s="13"/>
      <c r="JE163" s="13"/>
      <c r="JF163" s="60">
        <v>309</v>
      </c>
      <c r="JG163" s="13"/>
      <c r="JH163" s="13"/>
      <c r="JI163" s="13"/>
      <c r="JJ163" s="13"/>
      <c r="JK163" s="13"/>
      <c r="JL163" s="13"/>
      <c r="JM163" s="13"/>
      <c r="JN163" s="13"/>
      <c r="JO163" s="13"/>
      <c r="JP163" s="13"/>
      <c r="JQ163" s="13"/>
      <c r="JR163" s="13"/>
      <c r="JS163" s="13"/>
      <c r="JT163" s="13"/>
      <c r="JU163" s="13"/>
      <c r="JV163" s="13"/>
      <c r="JW163" s="13"/>
      <c r="JX163" s="13"/>
      <c r="JY163" s="13"/>
      <c r="JZ163" s="13"/>
      <c r="KA163" s="13">
        <v>1</v>
      </c>
      <c r="KB163" s="13"/>
      <c r="KC163" s="13"/>
      <c r="KD163" s="13">
        <v>1</v>
      </c>
      <c r="KE163" s="13">
        <v>2</v>
      </c>
      <c r="KF163" s="13">
        <v>1</v>
      </c>
      <c r="KG163" s="13">
        <v>1</v>
      </c>
      <c r="KH163" s="13">
        <v>1</v>
      </c>
      <c r="KI163" s="13"/>
      <c r="KJ163" s="13">
        <v>4</v>
      </c>
      <c r="KK163" s="13"/>
      <c r="KL163" s="13">
        <v>1</v>
      </c>
      <c r="KM163" s="13">
        <v>1</v>
      </c>
      <c r="KN163" s="13"/>
      <c r="KO163" s="13">
        <v>1</v>
      </c>
      <c r="KP163" s="13"/>
      <c r="KQ163" s="13">
        <v>1</v>
      </c>
      <c r="KR163" s="13"/>
      <c r="KS163" s="13"/>
      <c r="KT163" s="13"/>
      <c r="KU163" s="13"/>
      <c r="KV163" s="13">
        <v>2</v>
      </c>
      <c r="KW163" s="13">
        <v>1</v>
      </c>
      <c r="KX163" s="13"/>
      <c r="KY163" s="13"/>
      <c r="KZ163" s="13">
        <v>1</v>
      </c>
      <c r="LA163" s="13"/>
      <c r="LB163" s="13"/>
      <c r="LC163" s="13">
        <v>2</v>
      </c>
      <c r="LD163" s="13"/>
      <c r="LE163" s="13"/>
      <c r="LF163" s="13"/>
      <c r="LG163" s="13">
        <v>1</v>
      </c>
      <c r="LH163" s="13">
        <v>2</v>
      </c>
      <c r="LI163" s="13"/>
      <c r="LJ163" s="13"/>
      <c r="LK163" s="13">
        <v>1</v>
      </c>
      <c r="LL163" s="13"/>
      <c r="LM163" s="13">
        <v>1</v>
      </c>
      <c r="LN163" s="13">
        <v>2</v>
      </c>
      <c r="LO163" s="13"/>
      <c r="LP163" s="13"/>
      <c r="LQ163" s="13"/>
      <c r="LR163" s="13"/>
      <c r="LS163" s="13"/>
      <c r="LT163" s="13">
        <v>1</v>
      </c>
      <c r="LU163" s="13"/>
      <c r="LV163" s="13">
        <v>2</v>
      </c>
      <c r="LW163" s="13">
        <v>1</v>
      </c>
      <c r="LX163" s="13"/>
      <c r="LY163" s="13">
        <v>1</v>
      </c>
      <c r="LZ163" s="13"/>
      <c r="MA163" s="13"/>
      <c r="MB163" s="13">
        <v>1</v>
      </c>
      <c r="MC163" s="13"/>
      <c r="MD163" s="13"/>
      <c r="ME163" s="13"/>
      <c r="MF163" s="13"/>
      <c r="MG163" s="13"/>
      <c r="MH163" s="13"/>
      <c r="MI163" s="13">
        <v>1</v>
      </c>
      <c r="MJ163" s="13"/>
      <c r="MK163" s="13"/>
      <c r="ML163" s="13"/>
      <c r="MM163" s="13"/>
      <c r="MN163" s="13"/>
      <c r="MO163" s="13"/>
      <c r="MP163" s="13"/>
      <c r="MQ163" s="13"/>
      <c r="MR163" s="13"/>
      <c r="MS163" s="13"/>
      <c r="MT163" s="13"/>
      <c r="MU163" s="13"/>
      <c r="MV163" s="13"/>
      <c r="MW163" s="13"/>
      <c r="MX163" s="13"/>
      <c r="MY163" s="13"/>
      <c r="MZ163" s="13"/>
      <c r="NA163" s="13"/>
      <c r="NB163" s="13"/>
      <c r="NC163" s="13"/>
      <c r="ND163" s="13"/>
      <c r="NE163" s="13"/>
      <c r="NF163" s="13"/>
      <c r="NG163" s="13"/>
      <c r="NH163" s="13"/>
      <c r="NI163" s="13"/>
      <c r="NJ163" s="60">
        <v>35</v>
      </c>
      <c r="NK163" s="13">
        <v>344</v>
      </c>
      <c r="NL163" s="448"/>
      <c r="NM163" s="448"/>
      <c r="NN163" s="448"/>
    </row>
    <row r="164" spans="1:378">
      <c r="A164" s="8" t="s">
        <v>174</v>
      </c>
      <c r="B164" s="281">
        <f t="shared" si="191"/>
        <v>1</v>
      </c>
      <c r="C164" s="281">
        <f t="shared" si="192"/>
        <v>6</v>
      </c>
      <c r="D164" s="281">
        <f t="shared" si="193"/>
        <v>21</v>
      </c>
      <c r="E164" s="281">
        <f t="shared" si="194"/>
        <v>24</v>
      </c>
      <c r="F164" s="281">
        <f t="shared" si="195"/>
        <v>21</v>
      </c>
      <c r="G164" s="281">
        <f t="shared" si="196"/>
        <v>48</v>
      </c>
      <c r="H164" s="281">
        <f t="shared" si="197"/>
        <v>35</v>
      </c>
      <c r="I164" s="281">
        <f t="shared" si="198"/>
        <v>54</v>
      </c>
      <c r="J164" s="281">
        <f t="shared" si="199"/>
        <v>39</v>
      </c>
      <c r="K164" s="281">
        <f t="shared" si="200"/>
        <v>32</v>
      </c>
      <c r="L164" s="281">
        <f t="shared" si="201"/>
        <v>21</v>
      </c>
      <c r="M164" s="281">
        <f t="shared" si="202"/>
        <v>26</v>
      </c>
      <c r="N164" s="281">
        <f t="shared" si="203"/>
        <v>11</v>
      </c>
      <c r="O164" s="281">
        <f t="shared" si="204"/>
        <v>22</v>
      </c>
      <c r="P164" s="281">
        <f t="shared" si="205"/>
        <v>5</v>
      </c>
      <c r="Q164" s="281">
        <f t="shared" si="206"/>
        <v>9</v>
      </c>
      <c r="R164" s="281">
        <f t="shared" si="207"/>
        <v>5</v>
      </c>
      <c r="S164" s="281">
        <f t="shared" si="208"/>
        <v>4</v>
      </c>
      <c r="T164" s="281">
        <f t="shared" si="209"/>
        <v>1</v>
      </c>
      <c r="U164" s="281">
        <f t="shared" si="210"/>
        <v>1</v>
      </c>
      <c r="W164" s="16" t="s">
        <v>171</v>
      </c>
      <c r="X164" s="764">
        <f t="shared" ref="X164:X171" si="212">SUM(FD164:FM164)</f>
        <v>76</v>
      </c>
      <c r="Y164" s="764">
        <f t="shared" ref="Y164:Y171" si="213">SUM(AU164:BD164)</f>
        <v>81</v>
      </c>
      <c r="Z164" s="764">
        <f t="shared" ref="Z164:Z171" si="214">SUM(FN164:FW164)</f>
        <v>163</v>
      </c>
      <c r="AA164" s="764">
        <f t="shared" ref="AA164:AA171" si="215">SUM(BE164:BN164)</f>
        <v>174</v>
      </c>
      <c r="AB164" s="764">
        <f t="shared" ref="AB164:AB171" si="216">SUM(FX164:GG164)</f>
        <v>232</v>
      </c>
      <c r="AC164" s="764">
        <f t="shared" ref="AC164:AC171" si="217">SUM(BO164:BX164)</f>
        <v>314</v>
      </c>
      <c r="AD164" s="764">
        <f t="shared" ref="AD164:AD171" si="218">SUM(GH164:GQ164)</f>
        <v>222</v>
      </c>
      <c r="AE164" s="764">
        <f t="shared" ref="AE164:AE171" si="219">SUM(BY164:CH164)</f>
        <v>250</v>
      </c>
      <c r="AF164" s="764">
        <f t="shared" ref="AF164:AF171" si="220">SUM(GR164:HA164)</f>
        <v>202</v>
      </c>
      <c r="AG164" s="764">
        <f t="shared" ref="AG164:AG171" si="221">SUM(CI164:CR164)</f>
        <v>218</v>
      </c>
      <c r="AH164" s="764">
        <f t="shared" ref="AH164:AH171" si="222">SUM(HB164:HK164)</f>
        <v>154</v>
      </c>
      <c r="AI164" s="764">
        <f t="shared" ref="AI164:AI171" si="223">SUM(CS164:DB164)</f>
        <v>164</v>
      </c>
      <c r="AJ164" s="764">
        <f t="shared" ref="AJ164:AJ171" si="224">SUM(HL164:HU164)</f>
        <v>123</v>
      </c>
      <c r="AK164" s="764">
        <f t="shared" ref="AK164:AK171" si="225">SUM(DC164:DL164)</f>
        <v>132</v>
      </c>
      <c r="AL164" s="764">
        <f t="shared" ref="AL164:AL171" si="226">SUM(HV164:IE164)</f>
        <v>64</v>
      </c>
      <c r="AM164" s="764">
        <f t="shared" ref="AM164:AM171" si="227">SUM(DM164:DV164)</f>
        <v>78</v>
      </c>
      <c r="AN164" s="764">
        <f t="shared" ref="AN164:AN171" si="228">SUM(IF164:IO164)</f>
        <v>38</v>
      </c>
      <c r="AO164" s="764">
        <f t="shared" ref="AO164:AO171" si="229">SUM(DW164:EF164)</f>
        <v>45</v>
      </c>
      <c r="AP164" s="764">
        <f t="shared" ref="AP164:AP171" si="230">SUM(IP164:JD164)</f>
        <v>2</v>
      </c>
      <c r="AQ164" s="764">
        <f t="shared" ref="AQ164:AQ171" si="231">SUM(EG164:EY164)</f>
        <v>17</v>
      </c>
      <c r="AR164" s="764">
        <f t="shared" si="211"/>
        <v>73</v>
      </c>
      <c r="AT164" s="16" t="s">
        <v>171</v>
      </c>
      <c r="AU164" s="13">
        <v>1</v>
      </c>
      <c r="AV164" s="13">
        <v>11</v>
      </c>
      <c r="AW164" s="13">
        <v>6</v>
      </c>
      <c r="AX164" s="13">
        <v>5</v>
      </c>
      <c r="AY164" s="13">
        <v>5</v>
      </c>
      <c r="AZ164" s="13">
        <v>9</v>
      </c>
      <c r="BA164" s="13">
        <v>12</v>
      </c>
      <c r="BB164" s="13">
        <v>9</v>
      </c>
      <c r="BC164" s="13">
        <v>12</v>
      </c>
      <c r="BD164" s="13">
        <v>11</v>
      </c>
      <c r="BE164" s="13">
        <v>10</v>
      </c>
      <c r="BF164" s="13">
        <v>8</v>
      </c>
      <c r="BG164" s="13">
        <v>12</v>
      </c>
      <c r="BH164" s="13">
        <v>12</v>
      </c>
      <c r="BI164" s="13">
        <v>14</v>
      </c>
      <c r="BJ164" s="13">
        <v>21</v>
      </c>
      <c r="BK164" s="13">
        <v>27</v>
      </c>
      <c r="BL164" s="13">
        <v>25</v>
      </c>
      <c r="BM164" s="13">
        <v>25</v>
      </c>
      <c r="BN164" s="13">
        <v>20</v>
      </c>
      <c r="BO164" s="13">
        <v>31</v>
      </c>
      <c r="BP164" s="13">
        <v>21</v>
      </c>
      <c r="BQ164" s="13">
        <v>35</v>
      </c>
      <c r="BR164" s="13">
        <v>37</v>
      </c>
      <c r="BS164" s="13">
        <v>29</v>
      </c>
      <c r="BT164" s="13">
        <v>36</v>
      </c>
      <c r="BU164" s="13">
        <v>37</v>
      </c>
      <c r="BV164" s="13">
        <v>30</v>
      </c>
      <c r="BW164" s="13">
        <v>28</v>
      </c>
      <c r="BX164" s="13">
        <v>30</v>
      </c>
      <c r="BY164" s="13">
        <v>26</v>
      </c>
      <c r="BZ164" s="13">
        <v>19</v>
      </c>
      <c r="CA164" s="13">
        <v>23</v>
      </c>
      <c r="CB164" s="13">
        <v>27</v>
      </c>
      <c r="CC164" s="13">
        <v>22</v>
      </c>
      <c r="CD164" s="13">
        <v>27</v>
      </c>
      <c r="CE164" s="13">
        <v>28</v>
      </c>
      <c r="CF164" s="13">
        <v>28</v>
      </c>
      <c r="CG164" s="13">
        <v>27</v>
      </c>
      <c r="CH164" s="13">
        <v>23</v>
      </c>
      <c r="CI164" s="13">
        <v>24</v>
      </c>
      <c r="CJ164" s="13">
        <v>24</v>
      </c>
      <c r="CK164" s="13">
        <v>21</v>
      </c>
      <c r="CL164" s="13">
        <v>29</v>
      </c>
      <c r="CM164" s="13">
        <v>20</v>
      </c>
      <c r="CN164" s="13">
        <v>19</v>
      </c>
      <c r="CO164" s="13">
        <v>21</v>
      </c>
      <c r="CP164" s="13">
        <v>19</v>
      </c>
      <c r="CQ164" s="13">
        <v>19</v>
      </c>
      <c r="CR164" s="13">
        <v>22</v>
      </c>
      <c r="CS164" s="13">
        <v>18</v>
      </c>
      <c r="CT164" s="13">
        <v>16</v>
      </c>
      <c r="CU164" s="13">
        <v>20</v>
      </c>
      <c r="CV164" s="13">
        <v>14</v>
      </c>
      <c r="CW164" s="13">
        <v>21</v>
      </c>
      <c r="CX164" s="13">
        <v>19</v>
      </c>
      <c r="CY164" s="13">
        <v>18</v>
      </c>
      <c r="CZ164" s="13">
        <v>12</v>
      </c>
      <c r="DA164" s="13">
        <v>12</v>
      </c>
      <c r="DB164" s="13">
        <v>14</v>
      </c>
      <c r="DC164" s="13">
        <v>15</v>
      </c>
      <c r="DD164" s="13">
        <v>16</v>
      </c>
      <c r="DE164" s="13">
        <v>10</v>
      </c>
      <c r="DF164" s="13">
        <v>10</v>
      </c>
      <c r="DG164" s="13">
        <v>9</v>
      </c>
      <c r="DH164" s="13">
        <v>19</v>
      </c>
      <c r="DI164" s="13">
        <v>9</v>
      </c>
      <c r="DJ164" s="13">
        <v>16</v>
      </c>
      <c r="DK164" s="13">
        <v>12</v>
      </c>
      <c r="DL164" s="13">
        <v>16</v>
      </c>
      <c r="DM164" s="13">
        <v>7</v>
      </c>
      <c r="DN164" s="13">
        <v>12</v>
      </c>
      <c r="DO164" s="13">
        <v>5</v>
      </c>
      <c r="DP164" s="13">
        <v>13</v>
      </c>
      <c r="DQ164" s="13">
        <v>10</v>
      </c>
      <c r="DR164" s="13">
        <v>11</v>
      </c>
      <c r="DS164" s="13">
        <v>6</v>
      </c>
      <c r="DT164" s="13">
        <v>3</v>
      </c>
      <c r="DU164" s="13">
        <v>7</v>
      </c>
      <c r="DV164" s="13">
        <v>4</v>
      </c>
      <c r="DW164" s="13">
        <v>8</v>
      </c>
      <c r="DX164" s="13">
        <v>9</v>
      </c>
      <c r="DY164" s="13">
        <v>4</v>
      </c>
      <c r="DZ164" s="13">
        <v>6</v>
      </c>
      <c r="EA164" s="13">
        <v>3</v>
      </c>
      <c r="EB164" s="13">
        <v>5</v>
      </c>
      <c r="EC164" s="13">
        <v>1</v>
      </c>
      <c r="ED164" s="13">
        <v>5</v>
      </c>
      <c r="EE164" s="13">
        <v>3</v>
      </c>
      <c r="EF164" s="13">
        <v>1</v>
      </c>
      <c r="EG164" s="13">
        <v>6</v>
      </c>
      <c r="EH164" s="13">
        <v>2</v>
      </c>
      <c r="EI164" s="13">
        <v>3</v>
      </c>
      <c r="EJ164" s="13">
        <v>1</v>
      </c>
      <c r="EK164" s="13">
        <v>1</v>
      </c>
      <c r="EL164" s="13">
        <v>1</v>
      </c>
      <c r="EM164" s="13">
        <v>1</v>
      </c>
      <c r="EN164" s="13"/>
      <c r="EO164" s="13">
        <v>1</v>
      </c>
      <c r="EP164" s="13"/>
      <c r="EQ164" s="13">
        <v>1</v>
      </c>
      <c r="ER164" s="13"/>
      <c r="ES164" s="13"/>
      <c r="ET164" s="13"/>
      <c r="EU164" s="13"/>
      <c r="EV164" s="13"/>
      <c r="EW164" s="13"/>
      <c r="EX164" s="13"/>
      <c r="EY164" s="13"/>
      <c r="EZ164" s="13"/>
      <c r="FA164" s="60">
        <v>1473</v>
      </c>
      <c r="FB164" s="13">
        <v>1473</v>
      </c>
      <c r="FC164" s="16" t="s">
        <v>171</v>
      </c>
      <c r="FD164" s="13">
        <v>5</v>
      </c>
      <c r="FE164" s="13">
        <v>13</v>
      </c>
      <c r="FF164" s="13">
        <v>9</v>
      </c>
      <c r="FG164" s="13">
        <v>4</v>
      </c>
      <c r="FH164" s="13">
        <v>3</v>
      </c>
      <c r="FI164" s="13">
        <v>6</v>
      </c>
      <c r="FJ164" s="13">
        <v>5</v>
      </c>
      <c r="FK164" s="13">
        <v>7</v>
      </c>
      <c r="FL164" s="13">
        <v>9</v>
      </c>
      <c r="FM164" s="13">
        <v>15</v>
      </c>
      <c r="FN164" s="13">
        <v>7</v>
      </c>
      <c r="FO164" s="13">
        <v>14</v>
      </c>
      <c r="FP164" s="13">
        <v>5</v>
      </c>
      <c r="FQ164" s="13">
        <v>13</v>
      </c>
      <c r="FR164" s="13">
        <v>6</v>
      </c>
      <c r="FS164" s="13">
        <v>22</v>
      </c>
      <c r="FT164" s="13">
        <v>21</v>
      </c>
      <c r="FU164" s="13">
        <v>28</v>
      </c>
      <c r="FV164" s="13">
        <v>23</v>
      </c>
      <c r="FW164" s="13">
        <v>24</v>
      </c>
      <c r="FX164" s="13">
        <v>14</v>
      </c>
      <c r="FY164" s="13">
        <v>20</v>
      </c>
      <c r="FZ164" s="13">
        <v>23</v>
      </c>
      <c r="GA164" s="13">
        <v>32</v>
      </c>
      <c r="GB164" s="13">
        <v>20</v>
      </c>
      <c r="GC164" s="13">
        <v>20</v>
      </c>
      <c r="GD164" s="13">
        <v>28</v>
      </c>
      <c r="GE164" s="13">
        <v>22</v>
      </c>
      <c r="GF164" s="13">
        <v>29</v>
      </c>
      <c r="GG164" s="13">
        <v>24</v>
      </c>
      <c r="GH164" s="13">
        <v>25</v>
      </c>
      <c r="GI164" s="13">
        <v>25</v>
      </c>
      <c r="GJ164" s="13">
        <v>21</v>
      </c>
      <c r="GK164" s="13">
        <v>15</v>
      </c>
      <c r="GL164" s="13">
        <v>25</v>
      </c>
      <c r="GM164" s="13">
        <v>27</v>
      </c>
      <c r="GN164" s="13">
        <v>17</v>
      </c>
      <c r="GO164" s="13">
        <v>22</v>
      </c>
      <c r="GP164" s="13">
        <v>20</v>
      </c>
      <c r="GQ164" s="13">
        <v>25</v>
      </c>
      <c r="GR164" s="13">
        <v>18</v>
      </c>
      <c r="GS164" s="13">
        <v>36</v>
      </c>
      <c r="GT164" s="13">
        <v>27</v>
      </c>
      <c r="GU164" s="13">
        <v>14</v>
      </c>
      <c r="GV164" s="13">
        <v>19</v>
      </c>
      <c r="GW164" s="13">
        <v>15</v>
      </c>
      <c r="GX164" s="13">
        <v>20</v>
      </c>
      <c r="GY164" s="13">
        <v>17</v>
      </c>
      <c r="GZ164" s="13">
        <v>17</v>
      </c>
      <c r="HA164" s="13">
        <v>19</v>
      </c>
      <c r="HB164" s="13">
        <v>18</v>
      </c>
      <c r="HC164" s="13">
        <v>20</v>
      </c>
      <c r="HD164" s="13">
        <v>17</v>
      </c>
      <c r="HE164" s="13">
        <v>13</v>
      </c>
      <c r="HF164" s="13">
        <v>17</v>
      </c>
      <c r="HG164" s="13">
        <v>12</v>
      </c>
      <c r="HH164" s="13">
        <v>19</v>
      </c>
      <c r="HI164" s="13">
        <v>11</v>
      </c>
      <c r="HJ164" s="13">
        <v>12</v>
      </c>
      <c r="HK164" s="13">
        <v>15</v>
      </c>
      <c r="HL164" s="13">
        <v>13</v>
      </c>
      <c r="HM164" s="13">
        <v>15</v>
      </c>
      <c r="HN164" s="13">
        <v>20</v>
      </c>
      <c r="HO164" s="13">
        <v>11</v>
      </c>
      <c r="HP164" s="13">
        <v>14</v>
      </c>
      <c r="HQ164" s="13">
        <v>9</v>
      </c>
      <c r="HR164" s="13">
        <v>10</v>
      </c>
      <c r="HS164" s="13">
        <v>9</v>
      </c>
      <c r="HT164" s="13">
        <v>12</v>
      </c>
      <c r="HU164" s="13">
        <v>10</v>
      </c>
      <c r="HV164" s="13">
        <v>6</v>
      </c>
      <c r="HW164" s="13">
        <v>5</v>
      </c>
      <c r="HX164" s="13">
        <v>10</v>
      </c>
      <c r="HY164" s="13">
        <v>8</v>
      </c>
      <c r="HZ164" s="13">
        <v>6</v>
      </c>
      <c r="IA164" s="13">
        <v>7</v>
      </c>
      <c r="IB164" s="13">
        <v>8</v>
      </c>
      <c r="IC164" s="13">
        <v>7</v>
      </c>
      <c r="ID164" s="13">
        <v>3</v>
      </c>
      <c r="IE164" s="13">
        <v>4</v>
      </c>
      <c r="IF164" s="13">
        <v>8</v>
      </c>
      <c r="IG164" s="13">
        <v>5</v>
      </c>
      <c r="IH164" s="13">
        <v>4</v>
      </c>
      <c r="II164" s="13">
        <v>3</v>
      </c>
      <c r="IJ164" s="13">
        <v>7</v>
      </c>
      <c r="IK164" s="13">
        <v>3</v>
      </c>
      <c r="IL164" s="13">
        <v>1</v>
      </c>
      <c r="IM164" s="13">
        <v>3</v>
      </c>
      <c r="IN164" s="13">
        <v>3</v>
      </c>
      <c r="IO164" s="13">
        <v>1</v>
      </c>
      <c r="IP164" s="13">
        <v>1</v>
      </c>
      <c r="IQ164" s="13">
        <v>1</v>
      </c>
      <c r="IR164" s="13"/>
      <c r="IS164" s="13"/>
      <c r="IT164" s="13"/>
      <c r="IU164" s="13"/>
      <c r="IV164" s="13"/>
      <c r="IW164" s="13"/>
      <c r="IX164" s="13"/>
      <c r="IY164" s="13"/>
      <c r="IZ164" s="13"/>
      <c r="JA164" s="13"/>
      <c r="JB164" s="13"/>
      <c r="JC164" s="13"/>
      <c r="JD164" s="13"/>
      <c r="JE164" s="13"/>
      <c r="JF164" s="60">
        <v>1276</v>
      </c>
      <c r="JG164" s="13">
        <v>2</v>
      </c>
      <c r="JH164" s="13"/>
      <c r="JI164" s="13"/>
      <c r="JJ164" s="13"/>
      <c r="JK164" s="13"/>
      <c r="JL164" s="13"/>
      <c r="JM164" s="13">
        <v>2</v>
      </c>
      <c r="JN164" s="13">
        <v>1</v>
      </c>
      <c r="JO164" s="13"/>
      <c r="JP164" s="13">
        <v>3</v>
      </c>
      <c r="JQ164" s="13">
        <v>2</v>
      </c>
      <c r="JR164" s="13">
        <v>2</v>
      </c>
      <c r="JS164" s="13"/>
      <c r="JT164" s="13"/>
      <c r="JU164" s="13">
        <v>1</v>
      </c>
      <c r="JV164" s="13">
        <v>2</v>
      </c>
      <c r="JW164" s="13">
        <v>2</v>
      </c>
      <c r="JX164" s="13">
        <v>1</v>
      </c>
      <c r="JY164" s="13">
        <v>1</v>
      </c>
      <c r="JZ164" s="13">
        <v>1</v>
      </c>
      <c r="KA164" s="13">
        <v>2</v>
      </c>
      <c r="KB164" s="13">
        <v>2</v>
      </c>
      <c r="KC164" s="13"/>
      <c r="KD164" s="13">
        <v>3</v>
      </c>
      <c r="KE164" s="13">
        <v>1</v>
      </c>
      <c r="KF164" s="13"/>
      <c r="KG164" s="13"/>
      <c r="KH164" s="13"/>
      <c r="KI164" s="13"/>
      <c r="KJ164" s="13">
        <v>2</v>
      </c>
      <c r="KK164" s="13"/>
      <c r="KL164" s="13">
        <v>1</v>
      </c>
      <c r="KM164" s="13"/>
      <c r="KN164" s="13">
        <v>1</v>
      </c>
      <c r="KO164" s="13"/>
      <c r="KP164" s="13">
        <v>1</v>
      </c>
      <c r="KQ164" s="13"/>
      <c r="KR164" s="13">
        <v>3</v>
      </c>
      <c r="KS164" s="13">
        <v>3</v>
      </c>
      <c r="KT164" s="13"/>
      <c r="KU164" s="13"/>
      <c r="KV164" s="13">
        <v>3</v>
      </c>
      <c r="KW164" s="13">
        <v>1</v>
      </c>
      <c r="KX164" s="13">
        <v>2</v>
      </c>
      <c r="KY164" s="13"/>
      <c r="KZ164" s="13"/>
      <c r="LA164" s="13"/>
      <c r="LB164" s="13">
        <v>2</v>
      </c>
      <c r="LC164" s="13">
        <v>1</v>
      </c>
      <c r="LD164" s="13">
        <v>1</v>
      </c>
      <c r="LE164" s="13">
        <v>1</v>
      </c>
      <c r="LF164" s="13"/>
      <c r="LG164" s="13"/>
      <c r="LH164" s="13"/>
      <c r="LI164" s="13">
        <v>1</v>
      </c>
      <c r="LJ164" s="13">
        <v>2</v>
      </c>
      <c r="LK164" s="13"/>
      <c r="LL164" s="13"/>
      <c r="LM164" s="13"/>
      <c r="LN164" s="13">
        <v>1</v>
      </c>
      <c r="LO164" s="13"/>
      <c r="LP164" s="13">
        <v>1</v>
      </c>
      <c r="LQ164" s="13"/>
      <c r="LR164" s="13"/>
      <c r="LS164" s="13"/>
      <c r="LT164" s="13"/>
      <c r="LU164" s="13">
        <v>1</v>
      </c>
      <c r="LV164" s="13">
        <v>1</v>
      </c>
      <c r="LW164" s="13"/>
      <c r="LX164" s="13"/>
      <c r="LY164" s="13"/>
      <c r="LZ164" s="13"/>
      <c r="MA164" s="13"/>
      <c r="MB164" s="13">
        <v>1</v>
      </c>
      <c r="MC164" s="13">
        <v>1</v>
      </c>
      <c r="MD164" s="13"/>
      <c r="ME164" s="13"/>
      <c r="MF164" s="13"/>
      <c r="MG164" s="13">
        <v>1</v>
      </c>
      <c r="MH164" s="13"/>
      <c r="MI164" s="13">
        <v>3</v>
      </c>
      <c r="MJ164" s="13"/>
      <c r="MK164" s="13">
        <v>3</v>
      </c>
      <c r="ML164" s="13"/>
      <c r="MM164" s="13"/>
      <c r="MN164" s="13">
        <v>2</v>
      </c>
      <c r="MO164" s="13">
        <v>1</v>
      </c>
      <c r="MP164" s="13">
        <v>1</v>
      </c>
      <c r="MQ164" s="13"/>
      <c r="MR164" s="13">
        <v>1</v>
      </c>
      <c r="MS164" s="13"/>
      <c r="MT164" s="13">
        <v>1</v>
      </c>
      <c r="MU164" s="13"/>
      <c r="MV164" s="13"/>
      <c r="MW164" s="13"/>
      <c r="MX164" s="13"/>
      <c r="MY164" s="13"/>
      <c r="MZ164" s="13"/>
      <c r="NA164" s="13"/>
      <c r="NB164" s="13">
        <v>1</v>
      </c>
      <c r="NC164" s="13"/>
      <c r="ND164" s="13"/>
      <c r="NE164" s="13"/>
      <c r="NF164" s="13"/>
      <c r="NG164" s="13"/>
      <c r="NH164" s="13"/>
      <c r="NI164" s="13"/>
      <c r="NJ164" s="60">
        <v>73</v>
      </c>
      <c r="NK164" s="13">
        <v>1349</v>
      </c>
      <c r="NL164" s="448"/>
      <c r="NM164" s="448"/>
      <c r="NN164" s="448"/>
    </row>
    <row r="165" spans="1:378">
      <c r="A165" s="9" t="s">
        <v>220</v>
      </c>
      <c r="B165" s="281">
        <f t="shared" si="191"/>
        <v>225</v>
      </c>
      <c r="C165" s="281">
        <f t="shared" si="192"/>
        <v>191</v>
      </c>
      <c r="D165" s="281">
        <f t="shared" si="193"/>
        <v>709</v>
      </c>
      <c r="E165" s="281">
        <f t="shared" si="194"/>
        <v>745</v>
      </c>
      <c r="F165" s="281">
        <f t="shared" si="195"/>
        <v>1856</v>
      </c>
      <c r="G165" s="281">
        <f t="shared" si="196"/>
        <v>1826</v>
      </c>
      <c r="H165" s="281">
        <f t="shared" si="197"/>
        <v>1921</v>
      </c>
      <c r="I165" s="281">
        <f t="shared" si="198"/>
        <v>1754</v>
      </c>
      <c r="J165" s="281">
        <f t="shared" si="199"/>
        <v>1822</v>
      </c>
      <c r="K165" s="281">
        <f t="shared" si="200"/>
        <v>1754</v>
      </c>
      <c r="L165" s="281">
        <f t="shared" si="201"/>
        <v>1426</v>
      </c>
      <c r="M165" s="281">
        <f t="shared" si="202"/>
        <v>1389</v>
      </c>
      <c r="N165" s="281">
        <f t="shared" si="203"/>
        <v>904</v>
      </c>
      <c r="O165" s="281">
        <f t="shared" si="204"/>
        <v>777</v>
      </c>
      <c r="P165" s="281">
        <f t="shared" si="205"/>
        <v>532</v>
      </c>
      <c r="Q165" s="281">
        <f t="shared" si="206"/>
        <v>486</v>
      </c>
      <c r="R165" s="281">
        <f t="shared" si="207"/>
        <v>280</v>
      </c>
      <c r="S165" s="281">
        <f t="shared" si="208"/>
        <v>373</v>
      </c>
      <c r="T165" s="281">
        <f t="shared" si="209"/>
        <v>69</v>
      </c>
      <c r="U165" s="281">
        <f t="shared" si="210"/>
        <v>187</v>
      </c>
      <c r="W165" s="16" t="s">
        <v>172</v>
      </c>
      <c r="X165" s="764">
        <f t="shared" si="212"/>
        <v>13</v>
      </c>
      <c r="Y165" s="764">
        <f t="shared" si="213"/>
        <v>21</v>
      </c>
      <c r="Z165" s="764">
        <f t="shared" si="214"/>
        <v>54</v>
      </c>
      <c r="AA165" s="764">
        <f t="shared" si="215"/>
        <v>85</v>
      </c>
      <c r="AB165" s="764">
        <f t="shared" si="216"/>
        <v>215</v>
      </c>
      <c r="AC165" s="764">
        <f t="shared" si="217"/>
        <v>211</v>
      </c>
      <c r="AD165" s="764">
        <f t="shared" si="218"/>
        <v>203</v>
      </c>
      <c r="AE165" s="764">
        <f t="shared" si="219"/>
        <v>243</v>
      </c>
      <c r="AF165" s="764">
        <f t="shared" si="220"/>
        <v>196</v>
      </c>
      <c r="AG165" s="764">
        <f t="shared" si="221"/>
        <v>241</v>
      </c>
      <c r="AH165" s="764">
        <f t="shared" si="222"/>
        <v>129</v>
      </c>
      <c r="AI165" s="764">
        <f t="shared" si="223"/>
        <v>172</v>
      </c>
      <c r="AJ165" s="764">
        <f t="shared" si="224"/>
        <v>77</v>
      </c>
      <c r="AK165" s="764">
        <f t="shared" si="225"/>
        <v>88</v>
      </c>
      <c r="AL165" s="764">
        <f t="shared" si="226"/>
        <v>55</v>
      </c>
      <c r="AM165" s="764">
        <f t="shared" si="227"/>
        <v>58</v>
      </c>
      <c r="AN165" s="764">
        <f t="shared" si="228"/>
        <v>22</v>
      </c>
      <c r="AO165" s="764">
        <f t="shared" si="229"/>
        <v>43</v>
      </c>
      <c r="AP165" s="764">
        <f t="shared" si="230"/>
        <v>7</v>
      </c>
      <c r="AQ165" s="764">
        <f t="shared" si="231"/>
        <v>12</v>
      </c>
      <c r="AR165" s="764">
        <f t="shared" si="211"/>
        <v>19</v>
      </c>
      <c r="AT165" s="16" t="s">
        <v>172</v>
      </c>
      <c r="AU165" s="13"/>
      <c r="AV165" s="13">
        <v>1</v>
      </c>
      <c r="AW165" s="13">
        <v>1</v>
      </c>
      <c r="AX165" s="13">
        <v>3</v>
      </c>
      <c r="AY165" s="13">
        <v>1</v>
      </c>
      <c r="AZ165" s="13">
        <v>4</v>
      </c>
      <c r="BA165" s="13">
        <v>3</v>
      </c>
      <c r="BB165" s="13">
        <v>3</v>
      </c>
      <c r="BC165" s="13">
        <v>1</v>
      </c>
      <c r="BD165" s="13">
        <v>4</v>
      </c>
      <c r="BE165" s="13">
        <v>2</v>
      </c>
      <c r="BF165" s="13">
        <v>5</v>
      </c>
      <c r="BG165" s="13">
        <v>3</v>
      </c>
      <c r="BH165" s="13">
        <v>3</v>
      </c>
      <c r="BI165" s="13">
        <v>7</v>
      </c>
      <c r="BJ165" s="13">
        <v>8</v>
      </c>
      <c r="BK165" s="13">
        <v>7</v>
      </c>
      <c r="BL165" s="13">
        <v>18</v>
      </c>
      <c r="BM165" s="13">
        <v>17</v>
      </c>
      <c r="BN165" s="13">
        <v>15</v>
      </c>
      <c r="BO165" s="13">
        <v>18</v>
      </c>
      <c r="BP165" s="13">
        <v>21</v>
      </c>
      <c r="BQ165" s="13">
        <v>20</v>
      </c>
      <c r="BR165" s="13">
        <v>22</v>
      </c>
      <c r="BS165" s="13">
        <v>23</v>
      </c>
      <c r="BT165" s="13">
        <v>19</v>
      </c>
      <c r="BU165" s="13">
        <v>26</v>
      </c>
      <c r="BV165" s="13">
        <v>17</v>
      </c>
      <c r="BW165" s="13">
        <v>10</v>
      </c>
      <c r="BX165" s="13">
        <v>35</v>
      </c>
      <c r="BY165" s="13">
        <v>33</v>
      </c>
      <c r="BZ165" s="13">
        <v>32</v>
      </c>
      <c r="CA165" s="13">
        <v>27</v>
      </c>
      <c r="CB165" s="13">
        <v>26</v>
      </c>
      <c r="CC165" s="13">
        <v>30</v>
      </c>
      <c r="CD165" s="13">
        <v>19</v>
      </c>
      <c r="CE165" s="13">
        <v>22</v>
      </c>
      <c r="CF165" s="13">
        <v>20</v>
      </c>
      <c r="CG165" s="13">
        <v>18</v>
      </c>
      <c r="CH165" s="13">
        <v>16</v>
      </c>
      <c r="CI165" s="13">
        <v>24</v>
      </c>
      <c r="CJ165" s="13">
        <v>29</v>
      </c>
      <c r="CK165" s="13">
        <v>22</v>
      </c>
      <c r="CL165" s="13">
        <v>31</v>
      </c>
      <c r="CM165" s="13">
        <v>18</v>
      </c>
      <c r="CN165" s="13">
        <v>22</v>
      </c>
      <c r="CO165" s="13">
        <v>23</v>
      </c>
      <c r="CP165" s="13">
        <v>27</v>
      </c>
      <c r="CQ165" s="13">
        <v>23</v>
      </c>
      <c r="CR165" s="13">
        <v>22</v>
      </c>
      <c r="CS165" s="13">
        <v>15</v>
      </c>
      <c r="CT165" s="13">
        <v>22</v>
      </c>
      <c r="CU165" s="13">
        <v>23</v>
      </c>
      <c r="CV165" s="13">
        <v>17</v>
      </c>
      <c r="CW165" s="13">
        <v>17</v>
      </c>
      <c r="CX165" s="13">
        <v>20</v>
      </c>
      <c r="CY165" s="13">
        <v>14</v>
      </c>
      <c r="CZ165" s="13">
        <v>17</v>
      </c>
      <c r="DA165" s="13">
        <v>15</v>
      </c>
      <c r="DB165" s="13">
        <v>12</v>
      </c>
      <c r="DC165" s="13">
        <v>10</v>
      </c>
      <c r="DD165" s="13">
        <v>9</v>
      </c>
      <c r="DE165" s="13">
        <v>10</v>
      </c>
      <c r="DF165" s="13">
        <v>9</v>
      </c>
      <c r="DG165" s="13">
        <v>11</v>
      </c>
      <c r="DH165" s="13">
        <v>11</v>
      </c>
      <c r="DI165" s="13">
        <v>9</v>
      </c>
      <c r="DJ165" s="13">
        <v>5</v>
      </c>
      <c r="DK165" s="13">
        <v>6</v>
      </c>
      <c r="DL165" s="13">
        <v>8</v>
      </c>
      <c r="DM165" s="13">
        <v>6</v>
      </c>
      <c r="DN165" s="13">
        <v>4</v>
      </c>
      <c r="DO165" s="13">
        <v>5</v>
      </c>
      <c r="DP165" s="13">
        <v>5</v>
      </c>
      <c r="DQ165" s="13">
        <v>6</v>
      </c>
      <c r="DR165" s="13">
        <v>5</v>
      </c>
      <c r="DS165" s="13">
        <v>9</v>
      </c>
      <c r="DT165" s="13">
        <v>4</v>
      </c>
      <c r="DU165" s="13">
        <v>9</v>
      </c>
      <c r="DV165" s="13">
        <v>5</v>
      </c>
      <c r="DW165" s="13">
        <v>5</v>
      </c>
      <c r="DX165" s="13">
        <v>5</v>
      </c>
      <c r="DY165" s="13">
        <v>6</v>
      </c>
      <c r="DZ165" s="13">
        <v>4</v>
      </c>
      <c r="EA165" s="13">
        <v>4</v>
      </c>
      <c r="EB165" s="13">
        <v>4</v>
      </c>
      <c r="EC165" s="13">
        <v>4</v>
      </c>
      <c r="ED165" s="13">
        <v>3</v>
      </c>
      <c r="EE165" s="13">
        <v>4</v>
      </c>
      <c r="EF165" s="13">
        <v>4</v>
      </c>
      <c r="EG165" s="13">
        <v>2</v>
      </c>
      <c r="EH165" s="13">
        <v>3</v>
      </c>
      <c r="EI165" s="13"/>
      <c r="EJ165" s="13">
        <v>2</v>
      </c>
      <c r="EK165" s="13">
        <v>1</v>
      </c>
      <c r="EL165" s="13">
        <v>2</v>
      </c>
      <c r="EM165" s="13"/>
      <c r="EN165" s="13">
        <v>2</v>
      </c>
      <c r="EO165" s="13"/>
      <c r="EP165" s="13"/>
      <c r="EQ165" s="13"/>
      <c r="ER165" s="13"/>
      <c r="ES165" s="13"/>
      <c r="ET165" s="13"/>
      <c r="EU165" s="13"/>
      <c r="EV165" s="13"/>
      <c r="EW165" s="13"/>
      <c r="EX165" s="13"/>
      <c r="EY165" s="13"/>
      <c r="EZ165" s="13"/>
      <c r="FA165" s="60">
        <v>1174</v>
      </c>
      <c r="FB165" s="13">
        <v>1174</v>
      </c>
      <c r="FC165" s="16" t="s">
        <v>172</v>
      </c>
      <c r="FD165" s="13"/>
      <c r="FE165" s="13"/>
      <c r="FF165" s="13">
        <v>1</v>
      </c>
      <c r="FG165" s="13">
        <v>2</v>
      </c>
      <c r="FH165" s="13">
        <v>3</v>
      </c>
      <c r="FI165" s="13">
        <v>1</v>
      </c>
      <c r="FJ165" s="13">
        <v>3</v>
      </c>
      <c r="FK165" s="13"/>
      <c r="FL165" s="13"/>
      <c r="FM165" s="13">
        <v>3</v>
      </c>
      <c r="FN165" s="13">
        <v>2</v>
      </c>
      <c r="FO165" s="13">
        <v>3</v>
      </c>
      <c r="FP165" s="13"/>
      <c r="FQ165" s="13">
        <v>7</v>
      </c>
      <c r="FR165" s="13">
        <v>2</v>
      </c>
      <c r="FS165" s="13">
        <v>4</v>
      </c>
      <c r="FT165" s="13">
        <v>7</v>
      </c>
      <c r="FU165" s="13">
        <v>9</v>
      </c>
      <c r="FV165" s="13">
        <v>11</v>
      </c>
      <c r="FW165" s="13">
        <v>9</v>
      </c>
      <c r="FX165" s="13">
        <v>20</v>
      </c>
      <c r="FY165" s="13">
        <v>29</v>
      </c>
      <c r="FZ165" s="13">
        <v>18</v>
      </c>
      <c r="GA165" s="13">
        <v>16</v>
      </c>
      <c r="GB165" s="13">
        <v>29</v>
      </c>
      <c r="GC165" s="13">
        <v>20</v>
      </c>
      <c r="GD165" s="13">
        <v>25</v>
      </c>
      <c r="GE165" s="13">
        <v>17</v>
      </c>
      <c r="GF165" s="13">
        <v>17</v>
      </c>
      <c r="GG165" s="13">
        <v>24</v>
      </c>
      <c r="GH165" s="13">
        <v>27</v>
      </c>
      <c r="GI165" s="13">
        <v>26</v>
      </c>
      <c r="GJ165" s="13">
        <v>27</v>
      </c>
      <c r="GK165" s="13">
        <v>18</v>
      </c>
      <c r="GL165" s="13">
        <v>15</v>
      </c>
      <c r="GM165" s="13">
        <v>17</v>
      </c>
      <c r="GN165" s="13">
        <v>22</v>
      </c>
      <c r="GO165" s="13">
        <v>16</v>
      </c>
      <c r="GP165" s="13">
        <v>19</v>
      </c>
      <c r="GQ165" s="13">
        <v>16</v>
      </c>
      <c r="GR165" s="13">
        <v>22</v>
      </c>
      <c r="GS165" s="13">
        <v>28</v>
      </c>
      <c r="GT165" s="13">
        <v>28</v>
      </c>
      <c r="GU165" s="13">
        <v>17</v>
      </c>
      <c r="GV165" s="13">
        <v>17</v>
      </c>
      <c r="GW165" s="13">
        <v>20</v>
      </c>
      <c r="GX165" s="13">
        <v>13</v>
      </c>
      <c r="GY165" s="13">
        <v>20</v>
      </c>
      <c r="GZ165" s="13">
        <v>16</v>
      </c>
      <c r="HA165" s="13">
        <v>15</v>
      </c>
      <c r="HB165" s="13">
        <v>19</v>
      </c>
      <c r="HC165" s="13">
        <v>11</v>
      </c>
      <c r="HD165" s="13">
        <v>14</v>
      </c>
      <c r="HE165" s="13">
        <v>12</v>
      </c>
      <c r="HF165" s="13">
        <v>21</v>
      </c>
      <c r="HG165" s="13">
        <v>10</v>
      </c>
      <c r="HH165" s="13">
        <v>11</v>
      </c>
      <c r="HI165" s="13">
        <v>11</v>
      </c>
      <c r="HJ165" s="13">
        <v>11</v>
      </c>
      <c r="HK165" s="13">
        <v>9</v>
      </c>
      <c r="HL165" s="13">
        <v>6</v>
      </c>
      <c r="HM165" s="13">
        <v>14</v>
      </c>
      <c r="HN165" s="13">
        <v>5</v>
      </c>
      <c r="HO165" s="13">
        <v>11</v>
      </c>
      <c r="HP165" s="13">
        <v>5</v>
      </c>
      <c r="HQ165" s="13">
        <v>6</v>
      </c>
      <c r="HR165" s="13">
        <v>8</v>
      </c>
      <c r="HS165" s="13">
        <v>10</v>
      </c>
      <c r="HT165" s="13">
        <v>5</v>
      </c>
      <c r="HU165" s="13">
        <v>7</v>
      </c>
      <c r="HV165" s="13">
        <v>4</v>
      </c>
      <c r="HW165" s="13">
        <v>9</v>
      </c>
      <c r="HX165" s="13">
        <v>7</v>
      </c>
      <c r="HY165" s="13">
        <v>5</v>
      </c>
      <c r="HZ165" s="13">
        <v>9</v>
      </c>
      <c r="IA165" s="13">
        <v>4</v>
      </c>
      <c r="IB165" s="13">
        <v>6</v>
      </c>
      <c r="IC165" s="13">
        <v>1</v>
      </c>
      <c r="ID165" s="13">
        <v>2</v>
      </c>
      <c r="IE165" s="13">
        <v>8</v>
      </c>
      <c r="IF165" s="13">
        <v>3</v>
      </c>
      <c r="IG165" s="13">
        <v>3</v>
      </c>
      <c r="IH165" s="13">
        <v>1</v>
      </c>
      <c r="II165" s="13">
        <v>3</v>
      </c>
      <c r="IJ165" s="13"/>
      <c r="IK165" s="13">
        <v>5</v>
      </c>
      <c r="IL165" s="13">
        <v>2</v>
      </c>
      <c r="IM165" s="13">
        <v>3</v>
      </c>
      <c r="IN165" s="13">
        <v>1</v>
      </c>
      <c r="IO165" s="13">
        <v>1</v>
      </c>
      <c r="IP165" s="13">
        <v>2</v>
      </c>
      <c r="IQ165" s="13">
        <v>1</v>
      </c>
      <c r="IR165" s="13">
        <v>1</v>
      </c>
      <c r="IS165" s="13"/>
      <c r="IT165" s="13">
        <v>3</v>
      </c>
      <c r="IU165" s="13"/>
      <c r="IV165" s="13"/>
      <c r="IW165" s="13"/>
      <c r="IX165" s="13"/>
      <c r="IY165" s="13"/>
      <c r="IZ165" s="13"/>
      <c r="JA165" s="13"/>
      <c r="JB165" s="13"/>
      <c r="JC165" s="13"/>
      <c r="JD165" s="13"/>
      <c r="JE165" s="13"/>
      <c r="JF165" s="60">
        <v>971</v>
      </c>
      <c r="JG165" s="13"/>
      <c r="JH165" s="13"/>
      <c r="JI165" s="13"/>
      <c r="JJ165" s="13"/>
      <c r="JK165" s="13"/>
      <c r="JL165" s="13"/>
      <c r="JM165" s="13"/>
      <c r="JN165" s="13"/>
      <c r="JO165" s="13"/>
      <c r="JP165" s="13"/>
      <c r="JQ165" s="13"/>
      <c r="JR165" s="13"/>
      <c r="JS165" s="13"/>
      <c r="JT165" s="13"/>
      <c r="JU165" s="13"/>
      <c r="JV165" s="13">
        <v>1</v>
      </c>
      <c r="JW165" s="13"/>
      <c r="JX165" s="13"/>
      <c r="JY165" s="13"/>
      <c r="JZ165" s="13"/>
      <c r="KA165" s="13">
        <v>1</v>
      </c>
      <c r="KB165" s="13"/>
      <c r="KC165" s="13">
        <v>1</v>
      </c>
      <c r="KD165" s="13"/>
      <c r="KE165" s="13"/>
      <c r="KF165" s="13"/>
      <c r="KG165" s="13"/>
      <c r="KH165" s="13"/>
      <c r="KI165" s="13"/>
      <c r="KJ165" s="13"/>
      <c r="KK165" s="13">
        <v>1</v>
      </c>
      <c r="KL165" s="13"/>
      <c r="KM165" s="13">
        <v>1</v>
      </c>
      <c r="KN165" s="13"/>
      <c r="KO165" s="13">
        <v>1</v>
      </c>
      <c r="KP165" s="13"/>
      <c r="KQ165" s="13"/>
      <c r="KR165" s="13"/>
      <c r="KS165" s="13"/>
      <c r="KT165" s="13"/>
      <c r="KU165" s="13"/>
      <c r="KV165" s="13">
        <v>1</v>
      </c>
      <c r="KW165" s="13"/>
      <c r="KX165" s="13">
        <v>2</v>
      </c>
      <c r="KY165" s="13"/>
      <c r="KZ165" s="13">
        <v>1</v>
      </c>
      <c r="LA165" s="13">
        <v>1</v>
      </c>
      <c r="LB165" s="13"/>
      <c r="LC165" s="13"/>
      <c r="LD165" s="13"/>
      <c r="LE165" s="13"/>
      <c r="LF165" s="13"/>
      <c r="LG165" s="13"/>
      <c r="LH165" s="13">
        <v>1</v>
      </c>
      <c r="LI165" s="13"/>
      <c r="LJ165" s="13"/>
      <c r="LK165" s="13"/>
      <c r="LL165" s="13">
        <v>1</v>
      </c>
      <c r="LM165" s="13"/>
      <c r="LN165" s="13"/>
      <c r="LO165" s="13"/>
      <c r="LP165" s="13"/>
      <c r="LQ165" s="13"/>
      <c r="LR165" s="13"/>
      <c r="LS165" s="13"/>
      <c r="LT165" s="13"/>
      <c r="LU165" s="13"/>
      <c r="LV165" s="13"/>
      <c r="LW165" s="13">
        <v>1</v>
      </c>
      <c r="LX165" s="13"/>
      <c r="LY165" s="13"/>
      <c r="LZ165" s="13"/>
      <c r="MA165" s="13"/>
      <c r="MB165" s="13"/>
      <c r="MC165" s="13"/>
      <c r="MD165" s="13"/>
      <c r="ME165" s="13">
        <v>1</v>
      </c>
      <c r="MF165" s="13"/>
      <c r="MG165" s="13"/>
      <c r="MH165" s="13"/>
      <c r="MI165" s="13"/>
      <c r="MJ165" s="13"/>
      <c r="MK165" s="13"/>
      <c r="ML165" s="13"/>
      <c r="MM165" s="13"/>
      <c r="MN165" s="13"/>
      <c r="MO165" s="13"/>
      <c r="MP165" s="13"/>
      <c r="MQ165" s="13"/>
      <c r="MR165" s="13">
        <v>2</v>
      </c>
      <c r="MS165" s="13">
        <v>1</v>
      </c>
      <c r="MT165" s="13"/>
      <c r="MU165" s="13"/>
      <c r="MV165" s="13"/>
      <c r="MW165" s="13"/>
      <c r="MX165" s="13">
        <v>1</v>
      </c>
      <c r="MY165" s="13"/>
      <c r="MZ165" s="13"/>
      <c r="NA165" s="13"/>
      <c r="NB165" s="13"/>
      <c r="NC165" s="13"/>
      <c r="ND165" s="13"/>
      <c r="NE165" s="13"/>
      <c r="NF165" s="13"/>
      <c r="NG165" s="13"/>
      <c r="NH165" s="13"/>
      <c r="NI165" s="13"/>
      <c r="NJ165" s="60">
        <v>19</v>
      </c>
      <c r="NK165" s="13">
        <v>990</v>
      </c>
      <c r="NL165" s="448"/>
      <c r="NM165" s="448"/>
      <c r="NN165" s="448"/>
    </row>
    <row r="166" spans="1:378">
      <c r="A166" s="8" t="s">
        <v>176</v>
      </c>
      <c r="B166" s="281">
        <f t="shared" si="191"/>
        <v>20</v>
      </c>
      <c r="C166" s="281">
        <f t="shared" si="192"/>
        <v>21</v>
      </c>
      <c r="D166" s="281">
        <f t="shared" si="193"/>
        <v>58</v>
      </c>
      <c r="E166" s="281">
        <f t="shared" si="194"/>
        <v>79</v>
      </c>
      <c r="F166" s="281">
        <f t="shared" si="195"/>
        <v>195</v>
      </c>
      <c r="G166" s="281">
        <f t="shared" si="196"/>
        <v>225</v>
      </c>
      <c r="H166" s="281">
        <f t="shared" si="197"/>
        <v>160</v>
      </c>
      <c r="I166" s="281">
        <f t="shared" si="198"/>
        <v>212</v>
      </c>
      <c r="J166" s="281">
        <f t="shared" si="199"/>
        <v>142</v>
      </c>
      <c r="K166" s="281">
        <f t="shared" si="200"/>
        <v>163</v>
      </c>
      <c r="L166" s="281">
        <f t="shared" si="201"/>
        <v>112</v>
      </c>
      <c r="M166" s="281">
        <f t="shared" si="202"/>
        <v>133</v>
      </c>
      <c r="N166" s="281">
        <f t="shared" si="203"/>
        <v>71</v>
      </c>
      <c r="O166" s="281">
        <f t="shared" si="204"/>
        <v>68</v>
      </c>
      <c r="P166" s="281">
        <f t="shared" si="205"/>
        <v>42</v>
      </c>
      <c r="Q166" s="281">
        <f t="shared" si="206"/>
        <v>41</v>
      </c>
      <c r="R166" s="281">
        <f t="shared" si="207"/>
        <v>5</v>
      </c>
      <c r="S166" s="281">
        <f t="shared" si="208"/>
        <v>14</v>
      </c>
      <c r="T166" s="281">
        <f t="shared" si="209"/>
        <v>1</v>
      </c>
      <c r="U166" s="281">
        <f t="shared" si="210"/>
        <v>5</v>
      </c>
      <c r="W166" s="16" t="s">
        <v>173</v>
      </c>
      <c r="X166" s="764">
        <f t="shared" si="212"/>
        <v>294</v>
      </c>
      <c r="Y166" s="764">
        <f t="shared" si="213"/>
        <v>270</v>
      </c>
      <c r="Z166" s="764">
        <f t="shared" si="214"/>
        <v>804</v>
      </c>
      <c r="AA166" s="764">
        <f t="shared" si="215"/>
        <v>914</v>
      </c>
      <c r="AB166" s="764">
        <f t="shared" si="216"/>
        <v>2894</v>
      </c>
      <c r="AC166" s="764">
        <f t="shared" si="217"/>
        <v>2878</v>
      </c>
      <c r="AD166" s="764">
        <f t="shared" si="218"/>
        <v>3213</v>
      </c>
      <c r="AE166" s="764">
        <f t="shared" si="219"/>
        <v>3078</v>
      </c>
      <c r="AF166" s="764">
        <f t="shared" si="220"/>
        <v>2683</v>
      </c>
      <c r="AG166" s="764">
        <f t="shared" si="221"/>
        <v>2671</v>
      </c>
      <c r="AH166" s="764">
        <f t="shared" si="222"/>
        <v>1938</v>
      </c>
      <c r="AI166" s="764">
        <f t="shared" si="223"/>
        <v>1985</v>
      </c>
      <c r="AJ166" s="764">
        <f t="shared" si="224"/>
        <v>1213</v>
      </c>
      <c r="AK166" s="764">
        <f t="shared" si="225"/>
        <v>1063</v>
      </c>
      <c r="AL166" s="764">
        <f t="shared" si="226"/>
        <v>590</v>
      </c>
      <c r="AM166" s="764">
        <f t="shared" si="227"/>
        <v>548</v>
      </c>
      <c r="AN166" s="764">
        <f t="shared" si="228"/>
        <v>232</v>
      </c>
      <c r="AO166" s="764">
        <f t="shared" si="229"/>
        <v>337</v>
      </c>
      <c r="AP166" s="764">
        <f t="shared" si="230"/>
        <v>38</v>
      </c>
      <c r="AQ166" s="764">
        <f t="shared" si="231"/>
        <v>153</v>
      </c>
      <c r="AR166" s="764">
        <f t="shared" si="211"/>
        <v>359</v>
      </c>
      <c r="AT166" s="16" t="s">
        <v>173</v>
      </c>
      <c r="AU166" s="13">
        <v>8</v>
      </c>
      <c r="AV166" s="13">
        <v>35</v>
      </c>
      <c r="AW166" s="13">
        <v>43</v>
      </c>
      <c r="AX166" s="13">
        <v>21</v>
      </c>
      <c r="AY166" s="13">
        <v>28</v>
      </c>
      <c r="AZ166" s="13">
        <v>23</v>
      </c>
      <c r="BA166" s="13">
        <v>21</v>
      </c>
      <c r="BB166" s="13">
        <v>33</v>
      </c>
      <c r="BC166" s="13">
        <v>27</v>
      </c>
      <c r="BD166" s="13">
        <v>31</v>
      </c>
      <c r="BE166" s="13">
        <v>44</v>
      </c>
      <c r="BF166" s="13">
        <v>36</v>
      </c>
      <c r="BG166" s="13">
        <v>57</v>
      </c>
      <c r="BH166" s="13">
        <v>54</v>
      </c>
      <c r="BI166" s="13">
        <v>74</v>
      </c>
      <c r="BJ166" s="13">
        <v>69</v>
      </c>
      <c r="BK166" s="13">
        <v>96</v>
      </c>
      <c r="BL166" s="13">
        <v>142</v>
      </c>
      <c r="BM166" s="13">
        <v>162</v>
      </c>
      <c r="BN166" s="13">
        <v>180</v>
      </c>
      <c r="BO166" s="13">
        <v>223</v>
      </c>
      <c r="BP166" s="13">
        <v>249</v>
      </c>
      <c r="BQ166" s="13">
        <v>243</v>
      </c>
      <c r="BR166" s="13">
        <v>265</v>
      </c>
      <c r="BS166" s="13">
        <v>268</v>
      </c>
      <c r="BT166" s="13">
        <v>299</v>
      </c>
      <c r="BU166" s="13">
        <v>328</v>
      </c>
      <c r="BV166" s="13">
        <v>361</v>
      </c>
      <c r="BW166" s="13">
        <v>307</v>
      </c>
      <c r="BX166" s="13">
        <v>335</v>
      </c>
      <c r="BY166" s="13">
        <v>357</v>
      </c>
      <c r="BZ166" s="13">
        <v>343</v>
      </c>
      <c r="CA166" s="13">
        <v>305</v>
      </c>
      <c r="CB166" s="13">
        <v>303</v>
      </c>
      <c r="CC166" s="13">
        <v>330</v>
      </c>
      <c r="CD166" s="13">
        <v>318</v>
      </c>
      <c r="CE166" s="13">
        <v>271</v>
      </c>
      <c r="CF166" s="13">
        <v>258</v>
      </c>
      <c r="CG166" s="13">
        <v>302</v>
      </c>
      <c r="CH166" s="13">
        <v>291</v>
      </c>
      <c r="CI166" s="13">
        <v>299</v>
      </c>
      <c r="CJ166" s="13">
        <v>276</v>
      </c>
      <c r="CK166" s="13">
        <v>305</v>
      </c>
      <c r="CL166" s="13">
        <v>286</v>
      </c>
      <c r="CM166" s="13">
        <v>278</v>
      </c>
      <c r="CN166" s="13">
        <v>257</v>
      </c>
      <c r="CO166" s="13">
        <v>270</v>
      </c>
      <c r="CP166" s="13">
        <v>223</v>
      </c>
      <c r="CQ166" s="13">
        <v>246</v>
      </c>
      <c r="CR166" s="13">
        <v>231</v>
      </c>
      <c r="CS166" s="13">
        <v>254</v>
      </c>
      <c r="CT166" s="13">
        <v>240</v>
      </c>
      <c r="CU166" s="13">
        <v>215</v>
      </c>
      <c r="CV166" s="13">
        <v>193</v>
      </c>
      <c r="CW166" s="13">
        <v>207</v>
      </c>
      <c r="CX166" s="13">
        <v>182</v>
      </c>
      <c r="CY166" s="13">
        <v>191</v>
      </c>
      <c r="CZ166" s="13">
        <v>173</v>
      </c>
      <c r="DA166" s="13">
        <v>171</v>
      </c>
      <c r="DB166" s="13">
        <v>159</v>
      </c>
      <c r="DC166" s="13">
        <v>162</v>
      </c>
      <c r="DD166" s="13">
        <v>108</v>
      </c>
      <c r="DE166" s="13">
        <v>129</v>
      </c>
      <c r="DF166" s="13">
        <v>112</v>
      </c>
      <c r="DG166" s="13">
        <v>102</v>
      </c>
      <c r="DH166" s="13">
        <v>104</v>
      </c>
      <c r="DI166" s="13">
        <v>90</v>
      </c>
      <c r="DJ166" s="13">
        <v>95</v>
      </c>
      <c r="DK166" s="13">
        <v>70</v>
      </c>
      <c r="DL166" s="13">
        <v>91</v>
      </c>
      <c r="DM166" s="13">
        <v>71</v>
      </c>
      <c r="DN166" s="13">
        <v>66</v>
      </c>
      <c r="DO166" s="13">
        <v>59</v>
      </c>
      <c r="DP166" s="13">
        <v>59</v>
      </c>
      <c r="DQ166" s="13">
        <v>65</v>
      </c>
      <c r="DR166" s="13">
        <v>59</v>
      </c>
      <c r="DS166" s="13">
        <v>44</v>
      </c>
      <c r="DT166" s="13">
        <v>43</v>
      </c>
      <c r="DU166" s="13">
        <v>56</v>
      </c>
      <c r="DV166" s="13">
        <v>26</v>
      </c>
      <c r="DW166" s="13">
        <v>39</v>
      </c>
      <c r="DX166" s="13">
        <v>44</v>
      </c>
      <c r="DY166" s="13">
        <v>25</v>
      </c>
      <c r="DZ166" s="13">
        <v>34</v>
      </c>
      <c r="EA166" s="13">
        <v>38</v>
      </c>
      <c r="EB166" s="13">
        <v>27</v>
      </c>
      <c r="EC166" s="13">
        <v>28</v>
      </c>
      <c r="ED166" s="13">
        <v>32</v>
      </c>
      <c r="EE166" s="13">
        <v>33</v>
      </c>
      <c r="EF166" s="13">
        <v>37</v>
      </c>
      <c r="EG166" s="13">
        <v>22</v>
      </c>
      <c r="EH166" s="13">
        <v>28</v>
      </c>
      <c r="EI166" s="13">
        <v>19</v>
      </c>
      <c r="EJ166" s="13">
        <v>25</v>
      </c>
      <c r="EK166" s="13">
        <v>13</v>
      </c>
      <c r="EL166" s="13">
        <v>16</v>
      </c>
      <c r="EM166" s="13">
        <v>11</v>
      </c>
      <c r="EN166" s="13">
        <v>6</v>
      </c>
      <c r="EO166" s="13">
        <v>4</v>
      </c>
      <c r="EP166" s="13">
        <v>3</v>
      </c>
      <c r="EQ166" s="13">
        <v>3</v>
      </c>
      <c r="ER166" s="13">
        <v>1</v>
      </c>
      <c r="ES166" s="13"/>
      <c r="ET166" s="13">
        <v>1</v>
      </c>
      <c r="EU166" s="13"/>
      <c r="EV166" s="13"/>
      <c r="EW166" s="13"/>
      <c r="EX166" s="13">
        <v>1</v>
      </c>
      <c r="EY166" s="13"/>
      <c r="EZ166" s="13"/>
      <c r="FA166" s="60">
        <v>13897</v>
      </c>
      <c r="FB166" s="13">
        <v>13897</v>
      </c>
      <c r="FC166" s="16" t="s">
        <v>173</v>
      </c>
      <c r="FD166" s="13">
        <v>8</v>
      </c>
      <c r="FE166" s="13">
        <v>55</v>
      </c>
      <c r="FF166" s="13">
        <v>40</v>
      </c>
      <c r="FG166" s="13">
        <v>24</v>
      </c>
      <c r="FH166" s="13">
        <v>24</v>
      </c>
      <c r="FI166" s="13">
        <v>30</v>
      </c>
      <c r="FJ166" s="13">
        <v>25</v>
      </c>
      <c r="FK166" s="13">
        <v>32</v>
      </c>
      <c r="FL166" s="13">
        <v>30</v>
      </c>
      <c r="FM166" s="13">
        <v>26</v>
      </c>
      <c r="FN166" s="13">
        <v>31</v>
      </c>
      <c r="FO166" s="13">
        <v>38</v>
      </c>
      <c r="FP166" s="13">
        <v>44</v>
      </c>
      <c r="FQ166" s="13">
        <v>56</v>
      </c>
      <c r="FR166" s="13">
        <v>57</v>
      </c>
      <c r="FS166" s="13">
        <v>75</v>
      </c>
      <c r="FT166" s="13">
        <v>95</v>
      </c>
      <c r="FU166" s="13">
        <v>104</v>
      </c>
      <c r="FV166" s="13">
        <v>132</v>
      </c>
      <c r="FW166" s="13">
        <v>172</v>
      </c>
      <c r="FX166" s="13">
        <v>204</v>
      </c>
      <c r="FY166" s="13">
        <v>253</v>
      </c>
      <c r="FZ166" s="13">
        <v>271</v>
      </c>
      <c r="GA166" s="13">
        <v>267</v>
      </c>
      <c r="GB166" s="13">
        <v>289</v>
      </c>
      <c r="GC166" s="13">
        <v>302</v>
      </c>
      <c r="GD166" s="13">
        <v>332</v>
      </c>
      <c r="GE166" s="13">
        <v>304</v>
      </c>
      <c r="GF166" s="13">
        <v>330</v>
      </c>
      <c r="GG166" s="13">
        <v>342</v>
      </c>
      <c r="GH166" s="13">
        <v>368</v>
      </c>
      <c r="GI166" s="13">
        <v>318</v>
      </c>
      <c r="GJ166" s="13">
        <v>343</v>
      </c>
      <c r="GK166" s="13">
        <v>333</v>
      </c>
      <c r="GL166" s="13">
        <v>324</v>
      </c>
      <c r="GM166" s="13">
        <v>302</v>
      </c>
      <c r="GN166" s="13">
        <v>311</v>
      </c>
      <c r="GO166" s="13">
        <v>333</v>
      </c>
      <c r="GP166" s="13">
        <v>307</v>
      </c>
      <c r="GQ166" s="13">
        <v>274</v>
      </c>
      <c r="GR166" s="13">
        <v>300</v>
      </c>
      <c r="GS166" s="13">
        <v>303</v>
      </c>
      <c r="GT166" s="13">
        <v>311</v>
      </c>
      <c r="GU166" s="13">
        <v>284</v>
      </c>
      <c r="GV166" s="13">
        <v>263</v>
      </c>
      <c r="GW166" s="13">
        <v>239</v>
      </c>
      <c r="GX166" s="13">
        <v>259</v>
      </c>
      <c r="GY166" s="13">
        <v>251</v>
      </c>
      <c r="GZ166" s="13">
        <v>232</v>
      </c>
      <c r="HA166" s="13">
        <v>241</v>
      </c>
      <c r="HB166" s="13">
        <v>275</v>
      </c>
      <c r="HC166" s="13">
        <v>206</v>
      </c>
      <c r="HD166" s="13">
        <v>194</v>
      </c>
      <c r="HE166" s="13">
        <v>184</v>
      </c>
      <c r="HF166" s="13">
        <v>199</v>
      </c>
      <c r="HG166" s="13">
        <v>189</v>
      </c>
      <c r="HH166" s="13">
        <v>182</v>
      </c>
      <c r="HI166" s="13">
        <v>153</v>
      </c>
      <c r="HJ166" s="13">
        <v>188</v>
      </c>
      <c r="HK166" s="13">
        <v>168</v>
      </c>
      <c r="HL166" s="13">
        <v>161</v>
      </c>
      <c r="HM166" s="13">
        <v>139</v>
      </c>
      <c r="HN166" s="13">
        <v>118</v>
      </c>
      <c r="HO166" s="13">
        <v>132</v>
      </c>
      <c r="HP166" s="13">
        <v>155</v>
      </c>
      <c r="HQ166" s="13">
        <v>112</v>
      </c>
      <c r="HR166" s="13">
        <v>113</v>
      </c>
      <c r="HS166" s="13">
        <v>88</v>
      </c>
      <c r="HT166" s="13">
        <v>109</v>
      </c>
      <c r="HU166" s="13">
        <v>86</v>
      </c>
      <c r="HV166" s="13">
        <v>72</v>
      </c>
      <c r="HW166" s="13">
        <v>78</v>
      </c>
      <c r="HX166" s="13">
        <v>76</v>
      </c>
      <c r="HY166" s="13">
        <v>62</v>
      </c>
      <c r="HZ166" s="13">
        <v>57</v>
      </c>
      <c r="IA166" s="13">
        <v>53</v>
      </c>
      <c r="IB166" s="13">
        <v>55</v>
      </c>
      <c r="IC166" s="13">
        <v>49</v>
      </c>
      <c r="ID166" s="13">
        <v>48</v>
      </c>
      <c r="IE166" s="13">
        <v>40</v>
      </c>
      <c r="IF166" s="13">
        <v>36</v>
      </c>
      <c r="IG166" s="13">
        <v>33</v>
      </c>
      <c r="IH166" s="13">
        <v>15</v>
      </c>
      <c r="II166" s="13">
        <v>27</v>
      </c>
      <c r="IJ166" s="13">
        <v>25</v>
      </c>
      <c r="IK166" s="13">
        <v>18</v>
      </c>
      <c r="IL166" s="13">
        <v>22</v>
      </c>
      <c r="IM166" s="13">
        <v>20</v>
      </c>
      <c r="IN166" s="13">
        <v>17</v>
      </c>
      <c r="IO166" s="13">
        <v>19</v>
      </c>
      <c r="IP166" s="13">
        <v>5</v>
      </c>
      <c r="IQ166" s="13">
        <v>11</v>
      </c>
      <c r="IR166" s="13">
        <v>9</v>
      </c>
      <c r="IS166" s="13">
        <v>7</v>
      </c>
      <c r="IT166" s="13">
        <v>1</v>
      </c>
      <c r="IU166" s="13">
        <v>1</v>
      </c>
      <c r="IV166" s="13"/>
      <c r="IW166" s="13">
        <v>1</v>
      </c>
      <c r="IX166" s="13"/>
      <c r="IY166" s="13">
        <v>2</v>
      </c>
      <c r="IZ166" s="13"/>
      <c r="JA166" s="13"/>
      <c r="JB166" s="13"/>
      <c r="JC166" s="13">
        <v>1</v>
      </c>
      <c r="JD166" s="13"/>
      <c r="JE166" s="13"/>
      <c r="JF166" s="60">
        <v>13899</v>
      </c>
      <c r="JG166" s="13">
        <v>26</v>
      </c>
      <c r="JH166" s="13">
        <v>15</v>
      </c>
      <c r="JI166" s="13"/>
      <c r="JJ166" s="13">
        <v>1</v>
      </c>
      <c r="JK166" s="13"/>
      <c r="JL166" s="13">
        <v>1</v>
      </c>
      <c r="JM166" s="13"/>
      <c r="JN166" s="13">
        <v>2</v>
      </c>
      <c r="JO166" s="13"/>
      <c r="JP166" s="13">
        <v>1</v>
      </c>
      <c r="JQ166" s="13">
        <v>2</v>
      </c>
      <c r="JR166" s="13">
        <v>1</v>
      </c>
      <c r="JS166" s="13">
        <v>4</v>
      </c>
      <c r="JT166" s="13">
        <v>1</v>
      </c>
      <c r="JU166" s="13">
        <v>3</v>
      </c>
      <c r="JV166" s="13">
        <v>1</v>
      </c>
      <c r="JW166" s="13">
        <v>1</v>
      </c>
      <c r="JX166" s="13">
        <v>2</v>
      </c>
      <c r="JY166" s="13">
        <v>4</v>
      </c>
      <c r="JZ166" s="13">
        <v>3</v>
      </c>
      <c r="KA166" s="13">
        <v>7</v>
      </c>
      <c r="KB166" s="13">
        <v>7</v>
      </c>
      <c r="KC166" s="13">
        <v>4</v>
      </c>
      <c r="KD166" s="13">
        <v>8</v>
      </c>
      <c r="KE166" s="13">
        <v>4</v>
      </c>
      <c r="KF166" s="13">
        <v>4</v>
      </c>
      <c r="KG166" s="13">
        <v>2</v>
      </c>
      <c r="KH166" s="13">
        <v>9</v>
      </c>
      <c r="KI166" s="13">
        <v>5</v>
      </c>
      <c r="KJ166" s="13">
        <v>8</v>
      </c>
      <c r="KK166" s="13">
        <v>3</v>
      </c>
      <c r="KL166" s="13">
        <v>6</v>
      </c>
      <c r="KM166" s="13">
        <v>8</v>
      </c>
      <c r="KN166" s="13">
        <v>7</v>
      </c>
      <c r="KO166" s="13">
        <v>8</v>
      </c>
      <c r="KP166" s="13">
        <v>4</v>
      </c>
      <c r="KQ166" s="13">
        <v>5</v>
      </c>
      <c r="KR166" s="13">
        <v>4</v>
      </c>
      <c r="KS166" s="13">
        <v>9</v>
      </c>
      <c r="KT166" s="13">
        <v>5</v>
      </c>
      <c r="KU166" s="13">
        <v>3</v>
      </c>
      <c r="KV166" s="13">
        <v>7</v>
      </c>
      <c r="KW166" s="13">
        <v>7</v>
      </c>
      <c r="KX166" s="13">
        <v>6</v>
      </c>
      <c r="KY166" s="13">
        <v>5</v>
      </c>
      <c r="KZ166" s="13">
        <v>4</v>
      </c>
      <c r="LA166" s="13"/>
      <c r="LB166" s="13">
        <v>2</v>
      </c>
      <c r="LC166" s="13">
        <v>2</v>
      </c>
      <c r="LD166" s="13">
        <v>5</v>
      </c>
      <c r="LE166" s="13">
        <v>2</v>
      </c>
      <c r="LF166" s="13">
        <v>3</v>
      </c>
      <c r="LG166" s="13">
        <v>5</v>
      </c>
      <c r="LH166" s="13">
        <v>3</v>
      </c>
      <c r="LI166" s="13">
        <v>2</v>
      </c>
      <c r="LJ166" s="13">
        <v>4</v>
      </c>
      <c r="LK166" s="13">
        <v>3</v>
      </c>
      <c r="LL166" s="13">
        <v>2</v>
      </c>
      <c r="LM166" s="13">
        <v>3</v>
      </c>
      <c r="LN166" s="13">
        <v>4</v>
      </c>
      <c r="LO166" s="13">
        <v>4</v>
      </c>
      <c r="LP166" s="13">
        <v>3</v>
      </c>
      <c r="LQ166" s="13">
        <v>2</v>
      </c>
      <c r="LR166" s="13">
        <v>3</v>
      </c>
      <c r="LS166" s="13">
        <v>3</v>
      </c>
      <c r="LT166" s="13">
        <v>2</v>
      </c>
      <c r="LU166" s="13">
        <v>2</v>
      </c>
      <c r="LV166" s="13">
        <v>5</v>
      </c>
      <c r="LW166" s="13">
        <v>1</v>
      </c>
      <c r="LX166" s="13">
        <v>2</v>
      </c>
      <c r="LY166" s="13">
        <v>2</v>
      </c>
      <c r="LZ166" s="13">
        <v>2</v>
      </c>
      <c r="MA166" s="13">
        <v>2</v>
      </c>
      <c r="MB166" s="13">
        <v>3</v>
      </c>
      <c r="MC166" s="13">
        <v>3</v>
      </c>
      <c r="MD166" s="13">
        <v>2</v>
      </c>
      <c r="ME166" s="13">
        <v>2</v>
      </c>
      <c r="MF166" s="13">
        <v>2</v>
      </c>
      <c r="MG166" s="13"/>
      <c r="MH166" s="13">
        <v>6</v>
      </c>
      <c r="MI166" s="13">
        <v>4</v>
      </c>
      <c r="MJ166" s="13">
        <v>1</v>
      </c>
      <c r="MK166" s="13"/>
      <c r="ML166" s="13">
        <v>5</v>
      </c>
      <c r="MM166" s="13">
        <v>1</v>
      </c>
      <c r="MN166" s="13">
        <v>3</v>
      </c>
      <c r="MO166" s="13">
        <v>2</v>
      </c>
      <c r="MP166" s="13">
        <v>5</v>
      </c>
      <c r="MQ166" s="13">
        <v>3</v>
      </c>
      <c r="MR166" s="13">
        <v>2</v>
      </c>
      <c r="MS166" s="13">
        <v>4</v>
      </c>
      <c r="MT166" s="13">
        <v>3</v>
      </c>
      <c r="MU166" s="13">
        <v>3</v>
      </c>
      <c r="MV166" s="13">
        <v>3</v>
      </c>
      <c r="MW166" s="13">
        <v>3</v>
      </c>
      <c r="MX166" s="13">
        <v>2</v>
      </c>
      <c r="MY166" s="13">
        <v>1</v>
      </c>
      <c r="MZ166" s="13"/>
      <c r="NA166" s="13">
        <v>1</v>
      </c>
      <c r="NB166" s="13"/>
      <c r="NC166" s="13">
        <v>1</v>
      </c>
      <c r="ND166" s="13"/>
      <c r="NE166" s="13">
        <v>2</v>
      </c>
      <c r="NF166" s="13"/>
      <c r="NG166" s="13"/>
      <c r="NH166" s="13"/>
      <c r="NI166" s="13">
        <v>2</v>
      </c>
      <c r="NJ166" s="60">
        <v>359</v>
      </c>
      <c r="NK166" s="13">
        <v>14258</v>
      </c>
      <c r="NL166" s="448"/>
      <c r="NM166" s="448"/>
      <c r="NN166" s="448"/>
    </row>
    <row r="167" spans="1:378">
      <c r="A167" s="8" t="s">
        <v>177</v>
      </c>
      <c r="B167" s="281">
        <f t="shared" si="191"/>
        <v>6</v>
      </c>
      <c r="C167" s="281">
        <f t="shared" si="192"/>
        <v>0</v>
      </c>
      <c r="D167" s="281">
        <f t="shared" si="193"/>
        <v>13</v>
      </c>
      <c r="E167" s="281">
        <f t="shared" si="194"/>
        <v>7</v>
      </c>
      <c r="F167" s="281">
        <f t="shared" si="195"/>
        <v>41</v>
      </c>
      <c r="G167" s="281">
        <f t="shared" si="196"/>
        <v>33</v>
      </c>
      <c r="H167" s="281">
        <f t="shared" si="197"/>
        <v>59</v>
      </c>
      <c r="I167" s="281">
        <f t="shared" si="198"/>
        <v>56</v>
      </c>
      <c r="J167" s="281">
        <f t="shared" si="199"/>
        <v>45</v>
      </c>
      <c r="K167" s="281">
        <f t="shared" si="200"/>
        <v>43</v>
      </c>
      <c r="L167" s="281">
        <f t="shared" si="201"/>
        <v>42</v>
      </c>
      <c r="M167" s="281">
        <f t="shared" si="202"/>
        <v>29</v>
      </c>
      <c r="N167" s="281">
        <f t="shared" si="203"/>
        <v>29</v>
      </c>
      <c r="O167" s="281">
        <f t="shared" si="204"/>
        <v>13</v>
      </c>
      <c r="P167" s="281">
        <f t="shared" si="205"/>
        <v>23</v>
      </c>
      <c r="Q167" s="281">
        <f t="shared" si="206"/>
        <v>16</v>
      </c>
      <c r="R167" s="281">
        <f t="shared" si="207"/>
        <v>12</v>
      </c>
      <c r="S167" s="281">
        <f t="shared" si="208"/>
        <v>21</v>
      </c>
      <c r="T167" s="281">
        <f t="shared" si="209"/>
        <v>7</v>
      </c>
      <c r="U167" s="281">
        <f t="shared" si="210"/>
        <v>3</v>
      </c>
      <c r="W167" s="16" t="s">
        <v>174</v>
      </c>
      <c r="X167" s="764">
        <f t="shared" si="212"/>
        <v>1</v>
      </c>
      <c r="Y167" s="764">
        <f t="shared" si="213"/>
        <v>6</v>
      </c>
      <c r="Z167" s="764">
        <f t="shared" si="214"/>
        <v>21</v>
      </c>
      <c r="AA167" s="764">
        <f t="shared" si="215"/>
        <v>24</v>
      </c>
      <c r="AB167" s="764">
        <f t="shared" si="216"/>
        <v>21</v>
      </c>
      <c r="AC167" s="764">
        <f t="shared" si="217"/>
        <v>48</v>
      </c>
      <c r="AD167" s="764">
        <f t="shared" si="218"/>
        <v>35</v>
      </c>
      <c r="AE167" s="764">
        <f t="shared" si="219"/>
        <v>54</v>
      </c>
      <c r="AF167" s="764">
        <f t="shared" si="220"/>
        <v>39</v>
      </c>
      <c r="AG167" s="764">
        <f t="shared" si="221"/>
        <v>32</v>
      </c>
      <c r="AH167" s="764">
        <f t="shared" si="222"/>
        <v>21</v>
      </c>
      <c r="AI167" s="764">
        <f t="shared" si="223"/>
        <v>26</v>
      </c>
      <c r="AJ167" s="764">
        <f t="shared" si="224"/>
        <v>11</v>
      </c>
      <c r="AK167" s="764">
        <f t="shared" si="225"/>
        <v>22</v>
      </c>
      <c r="AL167" s="764">
        <f t="shared" si="226"/>
        <v>5</v>
      </c>
      <c r="AM167" s="764">
        <f t="shared" si="227"/>
        <v>9</v>
      </c>
      <c r="AN167" s="764">
        <f t="shared" si="228"/>
        <v>5</v>
      </c>
      <c r="AO167" s="764">
        <f t="shared" si="229"/>
        <v>4</v>
      </c>
      <c r="AP167" s="764">
        <f t="shared" si="230"/>
        <v>1</v>
      </c>
      <c r="AQ167" s="764">
        <f t="shared" si="231"/>
        <v>1</v>
      </c>
      <c r="AR167" s="764">
        <f t="shared" si="211"/>
        <v>3</v>
      </c>
      <c r="AT167" s="16" t="s">
        <v>174</v>
      </c>
      <c r="AU167" s="13"/>
      <c r="AV167" s="13">
        <v>1</v>
      </c>
      <c r="AW167" s="13"/>
      <c r="AX167" s="13">
        <v>1</v>
      </c>
      <c r="AY167" s="13"/>
      <c r="AZ167" s="13">
        <v>1</v>
      </c>
      <c r="BA167" s="13">
        <v>1</v>
      </c>
      <c r="BB167" s="13">
        <v>1</v>
      </c>
      <c r="BC167" s="13">
        <v>1</v>
      </c>
      <c r="BD167" s="13"/>
      <c r="BE167" s="13">
        <v>1</v>
      </c>
      <c r="BF167" s="13">
        <v>1</v>
      </c>
      <c r="BG167" s="13"/>
      <c r="BH167" s="13">
        <v>2</v>
      </c>
      <c r="BI167" s="13">
        <v>4</v>
      </c>
      <c r="BJ167" s="13">
        <v>2</v>
      </c>
      <c r="BK167" s="13">
        <v>2</v>
      </c>
      <c r="BL167" s="13">
        <v>1</v>
      </c>
      <c r="BM167" s="13">
        <v>10</v>
      </c>
      <c r="BN167" s="13">
        <v>1</v>
      </c>
      <c r="BO167" s="13">
        <v>7</v>
      </c>
      <c r="BP167" s="13">
        <v>2</v>
      </c>
      <c r="BQ167" s="13">
        <v>5</v>
      </c>
      <c r="BR167" s="13">
        <v>8</v>
      </c>
      <c r="BS167" s="13">
        <v>2</v>
      </c>
      <c r="BT167" s="13">
        <v>1</v>
      </c>
      <c r="BU167" s="13">
        <v>6</v>
      </c>
      <c r="BV167" s="13">
        <v>5</v>
      </c>
      <c r="BW167" s="13">
        <v>5</v>
      </c>
      <c r="BX167" s="13">
        <v>7</v>
      </c>
      <c r="BY167" s="13">
        <v>2</v>
      </c>
      <c r="BZ167" s="13">
        <v>5</v>
      </c>
      <c r="CA167" s="13">
        <v>5</v>
      </c>
      <c r="CB167" s="13">
        <v>5</v>
      </c>
      <c r="CC167" s="13">
        <v>9</v>
      </c>
      <c r="CD167" s="13">
        <v>9</v>
      </c>
      <c r="CE167" s="13">
        <v>2</v>
      </c>
      <c r="CF167" s="13">
        <v>6</v>
      </c>
      <c r="CG167" s="13">
        <v>5</v>
      </c>
      <c r="CH167" s="13">
        <v>6</v>
      </c>
      <c r="CI167" s="13">
        <v>2</v>
      </c>
      <c r="CJ167" s="13">
        <v>5</v>
      </c>
      <c r="CK167" s="13">
        <v>5</v>
      </c>
      <c r="CL167" s="13">
        <v>5</v>
      </c>
      <c r="CM167" s="13">
        <v>1</v>
      </c>
      <c r="CN167" s="13">
        <v>2</v>
      </c>
      <c r="CO167" s="13">
        <v>2</v>
      </c>
      <c r="CP167" s="13">
        <v>1</v>
      </c>
      <c r="CQ167" s="13">
        <v>3</v>
      </c>
      <c r="CR167" s="13">
        <v>6</v>
      </c>
      <c r="CS167" s="13">
        <v>1</v>
      </c>
      <c r="CT167" s="13">
        <v>1</v>
      </c>
      <c r="CU167" s="13">
        <v>4</v>
      </c>
      <c r="CV167" s="13">
        <v>2</v>
      </c>
      <c r="CW167" s="13">
        <v>4</v>
      </c>
      <c r="CX167" s="13">
        <v>6</v>
      </c>
      <c r="CY167" s="13">
        <v>1</v>
      </c>
      <c r="CZ167" s="13">
        <v>1</v>
      </c>
      <c r="DA167" s="13">
        <v>3</v>
      </c>
      <c r="DB167" s="13">
        <v>3</v>
      </c>
      <c r="DC167" s="13">
        <v>2</v>
      </c>
      <c r="DD167" s="13">
        <v>2</v>
      </c>
      <c r="DE167" s="13">
        <v>5</v>
      </c>
      <c r="DF167" s="13">
        <v>4</v>
      </c>
      <c r="DG167" s="13">
        <v>3</v>
      </c>
      <c r="DH167" s="13">
        <v>2</v>
      </c>
      <c r="DI167" s="13">
        <v>1</v>
      </c>
      <c r="DJ167" s="13">
        <v>3</v>
      </c>
      <c r="DK167" s="13"/>
      <c r="DL167" s="13"/>
      <c r="DM167" s="13">
        <v>1</v>
      </c>
      <c r="DN167" s="13">
        <v>1</v>
      </c>
      <c r="DO167" s="13">
        <v>3</v>
      </c>
      <c r="DP167" s="13">
        <v>2</v>
      </c>
      <c r="DQ167" s="13"/>
      <c r="DR167" s="13">
        <v>2</v>
      </c>
      <c r="DS167" s="13"/>
      <c r="DT167" s="13"/>
      <c r="DU167" s="13"/>
      <c r="DV167" s="13"/>
      <c r="DW167" s="13"/>
      <c r="DX167" s="13">
        <v>2</v>
      </c>
      <c r="DY167" s="13"/>
      <c r="DZ167" s="13"/>
      <c r="EA167" s="13">
        <v>1</v>
      </c>
      <c r="EB167" s="13"/>
      <c r="EC167" s="13"/>
      <c r="ED167" s="13">
        <v>1</v>
      </c>
      <c r="EE167" s="13"/>
      <c r="EF167" s="13"/>
      <c r="EG167" s="13"/>
      <c r="EH167" s="13">
        <v>1</v>
      </c>
      <c r="EI167" s="13"/>
      <c r="EJ167" s="13"/>
      <c r="EK167" s="13"/>
      <c r="EL167" s="13"/>
      <c r="EM167" s="13"/>
      <c r="EN167" s="13"/>
      <c r="EO167" s="13"/>
      <c r="EP167" s="13"/>
      <c r="EQ167" s="13"/>
      <c r="ER167" s="13"/>
      <c r="ES167" s="13"/>
      <c r="ET167" s="13"/>
      <c r="EU167" s="13"/>
      <c r="EV167" s="13"/>
      <c r="EW167" s="13"/>
      <c r="EX167" s="13"/>
      <c r="EY167" s="13"/>
      <c r="EZ167" s="13"/>
      <c r="FA167" s="60">
        <v>226</v>
      </c>
      <c r="FB167" s="13">
        <v>226</v>
      </c>
      <c r="FC167" s="16" t="s">
        <v>174</v>
      </c>
      <c r="FD167" s="13"/>
      <c r="FE167" s="13"/>
      <c r="FF167" s="13"/>
      <c r="FG167" s="13"/>
      <c r="FH167" s="13"/>
      <c r="FI167" s="13"/>
      <c r="FJ167" s="13"/>
      <c r="FK167" s="13"/>
      <c r="FL167" s="13">
        <v>1</v>
      </c>
      <c r="FM167" s="13"/>
      <c r="FN167" s="13">
        <v>1</v>
      </c>
      <c r="FO167" s="13"/>
      <c r="FP167" s="13">
        <v>1</v>
      </c>
      <c r="FQ167" s="13">
        <v>2</v>
      </c>
      <c r="FR167" s="13">
        <v>3</v>
      </c>
      <c r="FS167" s="13">
        <v>1</v>
      </c>
      <c r="FT167" s="13">
        <v>2</v>
      </c>
      <c r="FU167" s="13">
        <v>4</v>
      </c>
      <c r="FV167" s="13">
        <v>4</v>
      </c>
      <c r="FW167" s="13">
        <v>3</v>
      </c>
      <c r="FX167" s="13">
        <v>2</v>
      </c>
      <c r="FY167" s="13">
        <v>6</v>
      </c>
      <c r="FZ167" s="13"/>
      <c r="GA167" s="13">
        <v>3</v>
      </c>
      <c r="GB167" s="13"/>
      <c r="GC167" s="13">
        <v>3</v>
      </c>
      <c r="GD167" s="13">
        <v>3</v>
      </c>
      <c r="GE167" s="13"/>
      <c r="GF167" s="13">
        <v>1</v>
      </c>
      <c r="GG167" s="13">
        <v>3</v>
      </c>
      <c r="GH167" s="13">
        <v>2</v>
      </c>
      <c r="GI167" s="13">
        <v>5</v>
      </c>
      <c r="GJ167" s="13">
        <v>3</v>
      </c>
      <c r="GK167" s="13">
        <v>4</v>
      </c>
      <c r="GL167" s="13">
        <v>2</v>
      </c>
      <c r="GM167" s="13">
        <v>8</v>
      </c>
      <c r="GN167" s="13">
        <v>4</v>
      </c>
      <c r="GO167" s="13">
        <v>4</v>
      </c>
      <c r="GP167" s="13">
        <v>2</v>
      </c>
      <c r="GQ167" s="13">
        <v>1</v>
      </c>
      <c r="GR167" s="13">
        <v>2</v>
      </c>
      <c r="GS167" s="13">
        <v>5</v>
      </c>
      <c r="GT167" s="13">
        <v>5</v>
      </c>
      <c r="GU167" s="13">
        <v>8</v>
      </c>
      <c r="GV167" s="13">
        <v>3</v>
      </c>
      <c r="GW167" s="13">
        <v>6</v>
      </c>
      <c r="GX167" s="13">
        <v>3</v>
      </c>
      <c r="GY167" s="13">
        <v>5</v>
      </c>
      <c r="GZ167" s="13">
        <v>2</v>
      </c>
      <c r="HA167" s="13"/>
      <c r="HB167" s="13">
        <v>2</v>
      </c>
      <c r="HC167" s="13">
        <v>2</v>
      </c>
      <c r="HD167" s="13">
        <v>3</v>
      </c>
      <c r="HE167" s="13">
        <v>2</v>
      </c>
      <c r="HF167" s="13">
        <v>2</v>
      </c>
      <c r="HG167" s="13">
        <v>1</v>
      </c>
      <c r="HH167" s="13">
        <v>2</v>
      </c>
      <c r="HI167" s="13">
        <v>3</v>
      </c>
      <c r="HJ167" s="13">
        <v>1</v>
      </c>
      <c r="HK167" s="13">
        <v>3</v>
      </c>
      <c r="HL167" s="13">
        <v>4</v>
      </c>
      <c r="HM167" s="13">
        <v>1</v>
      </c>
      <c r="HN167" s="13"/>
      <c r="HO167" s="13"/>
      <c r="HP167" s="13">
        <v>3</v>
      </c>
      <c r="HQ167" s="13">
        <v>1</v>
      </c>
      <c r="HR167" s="13">
        <v>1</v>
      </c>
      <c r="HS167" s="13"/>
      <c r="HT167" s="13"/>
      <c r="HU167" s="13">
        <v>1</v>
      </c>
      <c r="HV167" s="13">
        <v>1</v>
      </c>
      <c r="HW167" s="13"/>
      <c r="HX167" s="13">
        <v>1</v>
      </c>
      <c r="HY167" s="13"/>
      <c r="HZ167" s="13"/>
      <c r="IA167" s="13"/>
      <c r="IB167" s="13"/>
      <c r="IC167" s="13">
        <v>1</v>
      </c>
      <c r="ID167" s="13">
        <v>1</v>
      </c>
      <c r="IE167" s="13">
        <v>1</v>
      </c>
      <c r="IF167" s="13"/>
      <c r="IG167" s="13"/>
      <c r="IH167" s="13"/>
      <c r="II167" s="13"/>
      <c r="IJ167" s="13">
        <v>2</v>
      </c>
      <c r="IK167" s="13"/>
      <c r="IL167" s="13">
        <v>2</v>
      </c>
      <c r="IM167" s="13"/>
      <c r="IN167" s="13"/>
      <c r="IO167" s="13">
        <v>1</v>
      </c>
      <c r="IP167" s="13"/>
      <c r="IQ167" s="13"/>
      <c r="IR167" s="13"/>
      <c r="IS167" s="13">
        <v>1</v>
      </c>
      <c r="IT167" s="13"/>
      <c r="IU167" s="13"/>
      <c r="IV167" s="13"/>
      <c r="IW167" s="13"/>
      <c r="IX167" s="13"/>
      <c r="IY167" s="13"/>
      <c r="IZ167" s="13"/>
      <c r="JA167" s="13"/>
      <c r="JB167" s="13"/>
      <c r="JC167" s="13"/>
      <c r="JD167" s="13"/>
      <c r="JE167" s="13"/>
      <c r="JF167" s="60">
        <v>160</v>
      </c>
      <c r="JG167" s="13"/>
      <c r="JH167" s="13"/>
      <c r="JI167" s="13"/>
      <c r="JJ167" s="13"/>
      <c r="JK167" s="13"/>
      <c r="JL167" s="13"/>
      <c r="JM167" s="13"/>
      <c r="JN167" s="13"/>
      <c r="JO167" s="13"/>
      <c r="JP167" s="13">
        <v>1</v>
      </c>
      <c r="JQ167" s="13"/>
      <c r="JR167" s="13"/>
      <c r="JS167" s="13"/>
      <c r="JT167" s="13"/>
      <c r="JU167" s="13"/>
      <c r="JV167" s="13"/>
      <c r="JW167" s="13"/>
      <c r="JX167" s="13">
        <v>1</v>
      </c>
      <c r="JY167" s="13"/>
      <c r="JZ167" s="13"/>
      <c r="KA167" s="13"/>
      <c r="KB167" s="13"/>
      <c r="KC167" s="13"/>
      <c r="KD167" s="13"/>
      <c r="KE167" s="13"/>
      <c r="KF167" s="13"/>
      <c r="KG167" s="13"/>
      <c r="KH167" s="13"/>
      <c r="KI167" s="13"/>
      <c r="KJ167" s="13"/>
      <c r="KK167" s="13">
        <v>1</v>
      </c>
      <c r="KL167" s="13"/>
      <c r="KM167" s="13"/>
      <c r="KN167" s="13"/>
      <c r="KO167" s="13"/>
      <c r="KP167" s="13"/>
      <c r="KQ167" s="13"/>
      <c r="KR167" s="13"/>
      <c r="KS167" s="13"/>
      <c r="KT167" s="13"/>
      <c r="KU167" s="13"/>
      <c r="KV167" s="13"/>
      <c r="KW167" s="13"/>
      <c r="KX167" s="13"/>
      <c r="KY167" s="13"/>
      <c r="KZ167" s="13"/>
      <c r="LA167" s="13"/>
      <c r="LB167" s="13"/>
      <c r="LC167" s="13"/>
      <c r="LD167" s="13"/>
      <c r="LE167" s="13"/>
      <c r="LF167" s="13"/>
      <c r="LG167" s="13"/>
      <c r="LH167" s="13"/>
      <c r="LI167" s="13"/>
      <c r="LJ167" s="13"/>
      <c r="LK167" s="13"/>
      <c r="LL167" s="13"/>
      <c r="LM167" s="13"/>
      <c r="LN167" s="13"/>
      <c r="LO167" s="13"/>
      <c r="LP167" s="13"/>
      <c r="LQ167" s="13"/>
      <c r="LR167" s="13"/>
      <c r="LS167" s="13"/>
      <c r="LT167" s="13"/>
      <c r="LU167" s="13"/>
      <c r="LV167" s="13"/>
      <c r="LW167" s="13"/>
      <c r="LX167" s="13"/>
      <c r="LY167" s="13"/>
      <c r="LZ167" s="13"/>
      <c r="MA167" s="13"/>
      <c r="MB167" s="13"/>
      <c r="MC167" s="13"/>
      <c r="MD167" s="13"/>
      <c r="ME167" s="13"/>
      <c r="MF167" s="13"/>
      <c r="MG167" s="13"/>
      <c r="MH167" s="13"/>
      <c r="MI167" s="13"/>
      <c r="MJ167" s="13"/>
      <c r="MK167" s="13"/>
      <c r="ML167" s="13"/>
      <c r="MM167" s="13"/>
      <c r="MN167" s="13"/>
      <c r="MO167" s="13"/>
      <c r="MP167" s="13"/>
      <c r="MQ167" s="13"/>
      <c r="MR167" s="13"/>
      <c r="MS167" s="13"/>
      <c r="MT167" s="13"/>
      <c r="MU167" s="13"/>
      <c r="MV167" s="13"/>
      <c r="MW167" s="13"/>
      <c r="MX167" s="13"/>
      <c r="MY167" s="13"/>
      <c r="MZ167" s="13"/>
      <c r="NA167" s="13"/>
      <c r="NB167" s="13"/>
      <c r="NC167" s="13"/>
      <c r="ND167" s="13"/>
      <c r="NE167" s="13"/>
      <c r="NF167" s="13"/>
      <c r="NG167" s="13"/>
      <c r="NH167" s="13"/>
      <c r="NI167" s="13"/>
      <c r="NJ167" s="60">
        <v>3</v>
      </c>
      <c r="NK167" s="13">
        <v>163</v>
      </c>
      <c r="NL167" s="448"/>
      <c r="NM167" s="448"/>
      <c r="NN167" s="448"/>
    </row>
    <row r="168" spans="1:378">
      <c r="A168" s="9" t="s">
        <v>221</v>
      </c>
      <c r="B168" s="281">
        <f t="shared" si="191"/>
        <v>55</v>
      </c>
      <c r="C168" s="281">
        <f t="shared" si="192"/>
        <v>58</v>
      </c>
      <c r="D168" s="281">
        <f t="shared" si="193"/>
        <v>206</v>
      </c>
      <c r="E168" s="281">
        <f t="shared" si="194"/>
        <v>248</v>
      </c>
      <c r="F168" s="281">
        <f t="shared" si="195"/>
        <v>922</v>
      </c>
      <c r="G168" s="281">
        <f t="shared" si="196"/>
        <v>763</v>
      </c>
      <c r="H168" s="281">
        <f t="shared" si="197"/>
        <v>937</v>
      </c>
      <c r="I168" s="281">
        <f t="shared" si="198"/>
        <v>797</v>
      </c>
      <c r="J168" s="281">
        <f t="shared" si="199"/>
        <v>726</v>
      </c>
      <c r="K168" s="281">
        <f t="shared" si="200"/>
        <v>613</v>
      </c>
      <c r="L168" s="281">
        <f t="shared" si="201"/>
        <v>433</v>
      </c>
      <c r="M168" s="281">
        <f t="shared" si="202"/>
        <v>427</v>
      </c>
      <c r="N168" s="281">
        <f t="shared" si="203"/>
        <v>236</v>
      </c>
      <c r="O168" s="281">
        <f t="shared" si="204"/>
        <v>217</v>
      </c>
      <c r="P168" s="281">
        <f t="shared" si="205"/>
        <v>106</v>
      </c>
      <c r="Q168" s="281">
        <f t="shared" si="206"/>
        <v>117</v>
      </c>
      <c r="R168" s="281">
        <f t="shared" si="207"/>
        <v>42</v>
      </c>
      <c r="S168" s="281">
        <f t="shared" si="208"/>
        <v>61</v>
      </c>
      <c r="T168" s="281">
        <f t="shared" si="209"/>
        <v>5</v>
      </c>
      <c r="U168" s="281">
        <f t="shared" si="210"/>
        <v>16</v>
      </c>
      <c r="W168" s="16" t="s">
        <v>220</v>
      </c>
      <c r="X168" s="764">
        <f t="shared" si="212"/>
        <v>225</v>
      </c>
      <c r="Y168" s="764">
        <f t="shared" si="213"/>
        <v>191</v>
      </c>
      <c r="Z168" s="764">
        <f t="shared" si="214"/>
        <v>709</v>
      </c>
      <c r="AA168" s="764">
        <f t="shared" si="215"/>
        <v>745</v>
      </c>
      <c r="AB168" s="764">
        <f t="shared" si="216"/>
        <v>1856</v>
      </c>
      <c r="AC168" s="764">
        <f t="shared" si="217"/>
        <v>1826</v>
      </c>
      <c r="AD168" s="764">
        <f t="shared" si="218"/>
        <v>1921</v>
      </c>
      <c r="AE168" s="764">
        <f t="shared" si="219"/>
        <v>1754</v>
      </c>
      <c r="AF168" s="764">
        <f t="shared" si="220"/>
        <v>1822</v>
      </c>
      <c r="AG168" s="764">
        <f t="shared" si="221"/>
        <v>1754</v>
      </c>
      <c r="AH168" s="764">
        <f t="shared" si="222"/>
        <v>1426</v>
      </c>
      <c r="AI168" s="764">
        <f t="shared" si="223"/>
        <v>1389</v>
      </c>
      <c r="AJ168" s="764">
        <f t="shared" si="224"/>
        <v>904</v>
      </c>
      <c r="AK168" s="764">
        <f t="shared" si="225"/>
        <v>777</v>
      </c>
      <c r="AL168" s="764">
        <f t="shared" si="226"/>
        <v>532</v>
      </c>
      <c r="AM168" s="764">
        <f t="shared" si="227"/>
        <v>486</v>
      </c>
      <c r="AN168" s="764">
        <f t="shared" si="228"/>
        <v>280</v>
      </c>
      <c r="AO168" s="764">
        <f t="shared" si="229"/>
        <v>373</v>
      </c>
      <c r="AP168" s="764">
        <f t="shared" si="230"/>
        <v>69</v>
      </c>
      <c r="AQ168" s="764">
        <f t="shared" si="231"/>
        <v>187</v>
      </c>
      <c r="AR168" s="764">
        <f t="shared" si="211"/>
        <v>221</v>
      </c>
      <c r="AT168" s="16" t="s">
        <v>220</v>
      </c>
      <c r="AU168" s="13">
        <v>4</v>
      </c>
      <c r="AV168" s="13">
        <v>26</v>
      </c>
      <c r="AW168" s="13">
        <v>17</v>
      </c>
      <c r="AX168" s="13">
        <v>15</v>
      </c>
      <c r="AY168" s="13">
        <v>23</v>
      </c>
      <c r="AZ168" s="13">
        <v>18</v>
      </c>
      <c r="BA168" s="13">
        <v>22</v>
      </c>
      <c r="BB168" s="13">
        <v>17</v>
      </c>
      <c r="BC168" s="13">
        <v>32</v>
      </c>
      <c r="BD168" s="13">
        <v>17</v>
      </c>
      <c r="BE168" s="13">
        <v>27</v>
      </c>
      <c r="BF168" s="13">
        <v>38</v>
      </c>
      <c r="BG168" s="13">
        <v>37</v>
      </c>
      <c r="BH168" s="13">
        <v>49</v>
      </c>
      <c r="BI168" s="13">
        <v>54</v>
      </c>
      <c r="BJ168" s="13">
        <v>76</v>
      </c>
      <c r="BK168" s="13">
        <v>100</v>
      </c>
      <c r="BL168" s="13">
        <v>108</v>
      </c>
      <c r="BM168" s="13">
        <v>142</v>
      </c>
      <c r="BN168" s="13">
        <v>114</v>
      </c>
      <c r="BO168" s="13">
        <v>139</v>
      </c>
      <c r="BP168" s="13">
        <v>187</v>
      </c>
      <c r="BQ168" s="13">
        <v>156</v>
      </c>
      <c r="BR168" s="13">
        <v>207</v>
      </c>
      <c r="BS168" s="13">
        <v>187</v>
      </c>
      <c r="BT168" s="13">
        <v>184</v>
      </c>
      <c r="BU168" s="13">
        <v>178</v>
      </c>
      <c r="BV168" s="13">
        <v>210</v>
      </c>
      <c r="BW168" s="13">
        <v>180</v>
      </c>
      <c r="BX168" s="13">
        <v>198</v>
      </c>
      <c r="BY168" s="13">
        <v>202</v>
      </c>
      <c r="BZ168" s="13">
        <v>192</v>
      </c>
      <c r="CA168" s="13">
        <v>160</v>
      </c>
      <c r="CB168" s="13">
        <v>161</v>
      </c>
      <c r="CC168" s="13">
        <v>186</v>
      </c>
      <c r="CD168" s="13">
        <v>178</v>
      </c>
      <c r="CE168" s="13">
        <v>170</v>
      </c>
      <c r="CF168" s="13">
        <v>168</v>
      </c>
      <c r="CG168" s="13">
        <v>188</v>
      </c>
      <c r="CH168" s="13">
        <v>149</v>
      </c>
      <c r="CI168" s="13">
        <v>155</v>
      </c>
      <c r="CJ168" s="13">
        <v>182</v>
      </c>
      <c r="CK168" s="13">
        <v>187</v>
      </c>
      <c r="CL168" s="13">
        <v>183</v>
      </c>
      <c r="CM168" s="13">
        <v>180</v>
      </c>
      <c r="CN168" s="13">
        <v>193</v>
      </c>
      <c r="CO168" s="13">
        <v>172</v>
      </c>
      <c r="CP168" s="13">
        <v>168</v>
      </c>
      <c r="CQ168" s="13">
        <v>155</v>
      </c>
      <c r="CR168" s="13">
        <v>179</v>
      </c>
      <c r="CS168" s="13">
        <v>149</v>
      </c>
      <c r="CT168" s="13">
        <v>146</v>
      </c>
      <c r="CU168" s="13">
        <v>143</v>
      </c>
      <c r="CV168" s="13">
        <v>174</v>
      </c>
      <c r="CW168" s="13">
        <v>151</v>
      </c>
      <c r="CX168" s="13">
        <v>136</v>
      </c>
      <c r="CY168" s="13">
        <v>118</v>
      </c>
      <c r="CZ168" s="13">
        <v>125</v>
      </c>
      <c r="DA168" s="13">
        <v>124</v>
      </c>
      <c r="DB168" s="13">
        <v>123</v>
      </c>
      <c r="DC168" s="13">
        <v>129</v>
      </c>
      <c r="DD168" s="13">
        <v>87</v>
      </c>
      <c r="DE168" s="13">
        <v>88</v>
      </c>
      <c r="DF168" s="13">
        <v>70</v>
      </c>
      <c r="DG168" s="13">
        <v>70</v>
      </c>
      <c r="DH168" s="13">
        <v>77</v>
      </c>
      <c r="DI168" s="13">
        <v>71</v>
      </c>
      <c r="DJ168" s="13">
        <v>69</v>
      </c>
      <c r="DK168" s="13">
        <v>66</v>
      </c>
      <c r="DL168" s="13">
        <v>50</v>
      </c>
      <c r="DM168" s="13">
        <v>53</v>
      </c>
      <c r="DN168" s="13">
        <v>51</v>
      </c>
      <c r="DO168" s="13">
        <v>57</v>
      </c>
      <c r="DP168" s="13">
        <v>52</v>
      </c>
      <c r="DQ168" s="13">
        <v>43</v>
      </c>
      <c r="DR168" s="13">
        <v>47</v>
      </c>
      <c r="DS168" s="13">
        <v>46</v>
      </c>
      <c r="DT168" s="13">
        <v>44</v>
      </c>
      <c r="DU168" s="13">
        <v>52</v>
      </c>
      <c r="DV168" s="13">
        <v>41</v>
      </c>
      <c r="DW168" s="13">
        <v>36</v>
      </c>
      <c r="DX168" s="13">
        <v>38</v>
      </c>
      <c r="DY168" s="13">
        <v>36</v>
      </c>
      <c r="DZ168" s="13">
        <v>38</v>
      </c>
      <c r="EA168" s="13">
        <v>39</v>
      </c>
      <c r="EB168" s="13">
        <v>32</v>
      </c>
      <c r="EC168" s="13">
        <v>35</v>
      </c>
      <c r="ED168" s="13">
        <v>40</v>
      </c>
      <c r="EE168" s="13">
        <v>33</v>
      </c>
      <c r="EF168" s="13">
        <v>46</v>
      </c>
      <c r="EG168" s="13">
        <v>28</v>
      </c>
      <c r="EH168" s="13">
        <v>26</v>
      </c>
      <c r="EI168" s="13">
        <v>29</v>
      </c>
      <c r="EJ168" s="13">
        <v>25</v>
      </c>
      <c r="EK168" s="13">
        <v>21</v>
      </c>
      <c r="EL168" s="13">
        <v>19</v>
      </c>
      <c r="EM168" s="13">
        <v>14</v>
      </c>
      <c r="EN168" s="13">
        <v>7</v>
      </c>
      <c r="EO168" s="13">
        <v>6</v>
      </c>
      <c r="EP168" s="13">
        <v>3</v>
      </c>
      <c r="EQ168" s="13">
        <v>5</v>
      </c>
      <c r="ER168" s="13">
        <v>3</v>
      </c>
      <c r="ES168" s="13">
        <v>1</v>
      </c>
      <c r="ET168" s="13"/>
      <c r="EU168" s="13"/>
      <c r="EV168" s="13"/>
      <c r="EW168" s="13"/>
      <c r="EX168" s="13"/>
      <c r="EY168" s="13"/>
      <c r="EZ168" s="13">
        <v>1</v>
      </c>
      <c r="FA168" s="60">
        <v>9483</v>
      </c>
      <c r="FB168" s="13">
        <v>9483</v>
      </c>
      <c r="FC168" s="16" t="s">
        <v>220</v>
      </c>
      <c r="FD168" s="13">
        <v>3</v>
      </c>
      <c r="FE168" s="13">
        <v>34</v>
      </c>
      <c r="FF168" s="13">
        <v>20</v>
      </c>
      <c r="FG168" s="13">
        <v>14</v>
      </c>
      <c r="FH168" s="13">
        <v>20</v>
      </c>
      <c r="FI168" s="13">
        <v>28</v>
      </c>
      <c r="FJ168" s="13">
        <v>22</v>
      </c>
      <c r="FK168" s="13">
        <v>25</v>
      </c>
      <c r="FL168" s="13">
        <v>25</v>
      </c>
      <c r="FM168" s="13">
        <v>34</v>
      </c>
      <c r="FN168" s="13">
        <v>27</v>
      </c>
      <c r="FO168" s="13">
        <v>43</v>
      </c>
      <c r="FP168" s="13">
        <v>36</v>
      </c>
      <c r="FQ168" s="13">
        <v>42</v>
      </c>
      <c r="FR168" s="13">
        <v>36</v>
      </c>
      <c r="FS168" s="13">
        <v>54</v>
      </c>
      <c r="FT168" s="13">
        <v>94</v>
      </c>
      <c r="FU168" s="13">
        <v>108</v>
      </c>
      <c r="FV168" s="13">
        <v>132</v>
      </c>
      <c r="FW168" s="13">
        <v>137</v>
      </c>
      <c r="FX168" s="13">
        <v>164</v>
      </c>
      <c r="FY168" s="13">
        <v>170</v>
      </c>
      <c r="FZ168" s="13">
        <v>173</v>
      </c>
      <c r="GA168" s="13">
        <v>215</v>
      </c>
      <c r="GB168" s="13">
        <v>195</v>
      </c>
      <c r="GC168" s="13">
        <v>187</v>
      </c>
      <c r="GD168" s="13">
        <v>174</v>
      </c>
      <c r="GE168" s="13">
        <v>183</v>
      </c>
      <c r="GF168" s="13">
        <v>200</v>
      </c>
      <c r="GG168" s="13">
        <v>195</v>
      </c>
      <c r="GH168" s="13">
        <v>212</v>
      </c>
      <c r="GI168" s="13">
        <v>196</v>
      </c>
      <c r="GJ168" s="13">
        <v>200</v>
      </c>
      <c r="GK168" s="13">
        <v>207</v>
      </c>
      <c r="GL168" s="13">
        <v>185</v>
      </c>
      <c r="GM168" s="13">
        <v>188</v>
      </c>
      <c r="GN168" s="13">
        <v>199</v>
      </c>
      <c r="GO168" s="13">
        <v>180</v>
      </c>
      <c r="GP168" s="13">
        <v>158</v>
      </c>
      <c r="GQ168" s="13">
        <v>196</v>
      </c>
      <c r="GR168" s="13">
        <v>198</v>
      </c>
      <c r="GS168" s="13">
        <v>183</v>
      </c>
      <c r="GT168" s="13">
        <v>206</v>
      </c>
      <c r="GU168" s="13">
        <v>173</v>
      </c>
      <c r="GV168" s="13">
        <v>181</v>
      </c>
      <c r="GW168" s="13">
        <v>191</v>
      </c>
      <c r="GX168" s="13">
        <v>189</v>
      </c>
      <c r="GY168" s="13">
        <v>172</v>
      </c>
      <c r="GZ168" s="13">
        <v>180</v>
      </c>
      <c r="HA168" s="13">
        <v>149</v>
      </c>
      <c r="HB168" s="13">
        <v>163</v>
      </c>
      <c r="HC168" s="13">
        <v>172</v>
      </c>
      <c r="HD168" s="13">
        <v>141</v>
      </c>
      <c r="HE168" s="13">
        <v>144</v>
      </c>
      <c r="HF168" s="13">
        <v>123</v>
      </c>
      <c r="HG168" s="13">
        <v>150</v>
      </c>
      <c r="HH168" s="13">
        <v>139</v>
      </c>
      <c r="HI168" s="13">
        <v>120</v>
      </c>
      <c r="HJ168" s="13">
        <v>128</v>
      </c>
      <c r="HK168" s="13">
        <v>146</v>
      </c>
      <c r="HL168" s="13">
        <v>113</v>
      </c>
      <c r="HM168" s="13">
        <v>122</v>
      </c>
      <c r="HN168" s="13">
        <v>101</v>
      </c>
      <c r="HO168" s="13">
        <v>99</v>
      </c>
      <c r="HP168" s="13">
        <v>91</v>
      </c>
      <c r="HQ168" s="13">
        <v>97</v>
      </c>
      <c r="HR168" s="13">
        <v>76</v>
      </c>
      <c r="HS168" s="13">
        <v>77</v>
      </c>
      <c r="HT168" s="13">
        <v>63</v>
      </c>
      <c r="HU168" s="13">
        <v>65</v>
      </c>
      <c r="HV168" s="13">
        <v>64</v>
      </c>
      <c r="HW168" s="13">
        <v>60</v>
      </c>
      <c r="HX168" s="13">
        <v>59</v>
      </c>
      <c r="HY168" s="13">
        <v>57</v>
      </c>
      <c r="HZ168" s="13">
        <v>59</v>
      </c>
      <c r="IA168" s="13">
        <v>56</v>
      </c>
      <c r="IB168" s="13">
        <v>43</v>
      </c>
      <c r="IC168" s="13">
        <v>60</v>
      </c>
      <c r="ID168" s="13">
        <v>40</v>
      </c>
      <c r="IE168" s="13">
        <v>34</v>
      </c>
      <c r="IF168" s="13">
        <v>46</v>
      </c>
      <c r="IG168" s="13">
        <v>33</v>
      </c>
      <c r="IH168" s="13">
        <v>30</v>
      </c>
      <c r="II168" s="13">
        <v>32</v>
      </c>
      <c r="IJ168" s="13">
        <v>32</v>
      </c>
      <c r="IK168" s="13">
        <v>23</v>
      </c>
      <c r="IL168" s="13">
        <v>34</v>
      </c>
      <c r="IM168" s="13">
        <v>17</v>
      </c>
      <c r="IN168" s="13">
        <v>15</v>
      </c>
      <c r="IO168" s="13">
        <v>18</v>
      </c>
      <c r="IP168" s="13">
        <v>14</v>
      </c>
      <c r="IQ168" s="13">
        <v>9</v>
      </c>
      <c r="IR168" s="13">
        <v>15</v>
      </c>
      <c r="IS168" s="13">
        <v>8</v>
      </c>
      <c r="IT168" s="13">
        <v>4</v>
      </c>
      <c r="IU168" s="13">
        <v>8</v>
      </c>
      <c r="IV168" s="13">
        <v>2</v>
      </c>
      <c r="IW168" s="13">
        <v>3</v>
      </c>
      <c r="IX168" s="13">
        <v>3</v>
      </c>
      <c r="IY168" s="13">
        <v>2</v>
      </c>
      <c r="IZ168" s="13"/>
      <c r="JA168" s="13"/>
      <c r="JB168" s="13">
        <v>1</v>
      </c>
      <c r="JC168" s="13"/>
      <c r="JD168" s="13"/>
      <c r="JE168" s="13"/>
      <c r="JF168" s="60">
        <v>9744</v>
      </c>
      <c r="JG168" s="13">
        <v>8</v>
      </c>
      <c r="JH168" s="13">
        <v>5</v>
      </c>
      <c r="JI168" s="13"/>
      <c r="JJ168" s="13"/>
      <c r="JK168" s="13"/>
      <c r="JL168" s="13"/>
      <c r="JM168" s="13"/>
      <c r="JN168" s="13"/>
      <c r="JO168" s="13">
        <v>1</v>
      </c>
      <c r="JP168" s="13"/>
      <c r="JQ168" s="13"/>
      <c r="JR168" s="13">
        <v>1</v>
      </c>
      <c r="JS168" s="13">
        <v>1</v>
      </c>
      <c r="JT168" s="13"/>
      <c r="JU168" s="13"/>
      <c r="JV168" s="13"/>
      <c r="JW168" s="13">
        <v>2</v>
      </c>
      <c r="JX168" s="13">
        <v>2</v>
      </c>
      <c r="JY168" s="13">
        <v>5</v>
      </c>
      <c r="JZ168" s="13">
        <v>4</v>
      </c>
      <c r="KA168" s="13">
        <v>1</v>
      </c>
      <c r="KB168" s="13">
        <v>5</v>
      </c>
      <c r="KC168" s="13">
        <v>4</v>
      </c>
      <c r="KD168" s="13">
        <v>3</v>
      </c>
      <c r="KE168" s="13">
        <v>2</v>
      </c>
      <c r="KF168" s="13">
        <v>1</v>
      </c>
      <c r="KG168" s="13">
        <v>2</v>
      </c>
      <c r="KH168" s="13"/>
      <c r="KI168" s="13">
        <v>4</v>
      </c>
      <c r="KJ168" s="13">
        <v>3</v>
      </c>
      <c r="KK168" s="13">
        <v>3</v>
      </c>
      <c r="KL168" s="13">
        <v>4</v>
      </c>
      <c r="KM168" s="13">
        <v>2</v>
      </c>
      <c r="KN168" s="13">
        <v>1</v>
      </c>
      <c r="KO168" s="13">
        <v>2</v>
      </c>
      <c r="KP168" s="13">
        <v>3</v>
      </c>
      <c r="KQ168" s="13">
        <v>3</v>
      </c>
      <c r="KR168" s="13">
        <v>2</v>
      </c>
      <c r="KS168" s="13"/>
      <c r="KT168" s="13">
        <v>3</v>
      </c>
      <c r="KU168" s="13">
        <v>3</v>
      </c>
      <c r="KV168" s="13">
        <v>4</v>
      </c>
      <c r="KW168" s="13">
        <v>3</v>
      </c>
      <c r="KX168" s="13">
        <v>1</v>
      </c>
      <c r="KY168" s="13">
        <v>4</v>
      </c>
      <c r="KZ168" s="13">
        <v>1</v>
      </c>
      <c r="LA168" s="13">
        <v>3</v>
      </c>
      <c r="LB168" s="13">
        <v>2</v>
      </c>
      <c r="LC168" s="13">
        <v>3</v>
      </c>
      <c r="LD168" s="13">
        <v>2</v>
      </c>
      <c r="LE168" s="13">
        <v>1</v>
      </c>
      <c r="LF168" s="13"/>
      <c r="LG168" s="13">
        <v>1</v>
      </c>
      <c r="LH168" s="13">
        <v>2</v>
      </c>
      <c r="LI168" s="13"/>
      <c r="LJ168" s="13"/>
      <c r="LK168" s="13">
        <v>1</v>
      </c>
      <c r="LL168" s="13"/>
      <c r="LM168" s="13">
        <v>2</v>
      </c>
      <c r="LN168" s="13">
        <v>2</v>
      </c>
      <c r="LO168" s="13">
        <v>1</v>
      </c>
      <c r="LP168" s="13">
        <v>1</v>
      </c>
      <c r="LQ168" s="13">
        <v>2</v>
      </c>
      <c r="LR168" s="13">
        <v>3</v>
      </c>
      <c r="LS168" s="13"/>
      <c r="LT168" s="13">
        <v>1</v>
      </c>
      <c r="LU168" s="13"/>
      <c r="LV168" s="13">
        <v>2</v>
      </c>
      <c r="LW168" s="13"/>
      <c r="LX168" s="13"/>
      <c r="LY168" s="13"/>
      <c r="LZ168" s="13">
        <v>2</v>
      </c>
      <c r="MA168" s="13">
        <v>2</v>
      </c>
      <c r="MB168" s="13">
        <v>1</v>
      </c>
      <c r="MC168" s="13">
        <v>1</v>
      </c>
      <c r="MD168" s="13"/>
      <c r="ME168" s="13">
        <v>2</v>
      </c>
      <c r="MF168" s="13"/>
      <c r="MG168" s="13">
        <v>1</v>
      </c>
      <c r="MH168" s="13">
        <v>1</v>
      </c>
      <c r="MI168" s="13">
        <v>3</v>
      </c>
      <c r="MJ168" s="13">
        <v>4</v>
      </c>
      <c r="MK168" s="13">
        <v>4</v>
      </c>
      <c r="ML168" s="13">
        <v>2</v>
      </c>
      <c r="MM168" s="13">
        <v>3</v>
      </c>
      <c r="MN168" s="13">
        <v>2</v>
      </c>
      <c r="MO168" s="13">
        <v>8</v>
      </c>
      <c r="MP168" s="13">
        <v>1</v>
      </c>
      <c r="MQ168" s="13">
        <v>2</v>
      </c>
      <c r="MR168" s="13">
        <v>16</v>
      </c>
      <c r="MS168" s="13">
        <v>6</v>
      </c>
      <c r="MT168" s="13">
        <v>6</v>
      </c>
      <c r="MU168" s="13">
        <v>5</v>
      </c>
      <c r="MV168" s="13">
        <v>3</v>
      </c>
      <c r="MW168" s="13">
        <v>4</v>
      </c>
      <c r="MX168" s="13">
        <v>5</v>
      </c>
      <c r="MY168" s="13">
        <v>7</v>
      </c>
      <c r="MZ168" s="13">
        <v>1</v>
      </c>
      <c r="NA168" s="13">
        <v>5</v>
      </c>
      <c r="NB168" s="13"/>
      <c r="NC168" s="13"/>
      <c r="ND168" s="13">
        <v>1</v>
      </c>
      <c r="NE168" s="13"/>
      <c r="NF168" s="13"/>
      <c r="NG168" s="13"/>
      <c r="NH168" s="13"/>
      <c r="NI168" s="13"/>
      <c r="NJ168" s="60">
        <v>220</v>
      </c>
      <c r="NK168" s="13">
        <v>9964</v>
      </c>
      <c r="NL168" s="448"/>
      <c r="NM168" s="448"/>
      <c r="NN168" s="448"/>
    </row>
    <row r="169" spans="1:378">
      <c r="A169" s="8" t="s">
        <v>283</v>
      </c>
      <c r="B169" s="293">
        <f t="shared" si="191"/>
        <v>4</v>
      </c>
      <c r="C169" s="293">
        <f t="shared" si="192"/>
        <v>4</v>
      </c>
      <c r="D169" s="293">
        <f t="shared" si="193"/>
        <v>7</v>
      </c>
      <c r="E169" s="293">
        <f t="shared" si="194"/>
        <v>6</v>
      </c>
      <c r="F169" s="293">
        <f t="shared" si="195"/>
        <v>17</v>
      </c>
      <c r="G169" s="293">
        <f t="shared" si="196"/>
        <v>27</v>
      </c>
      <c r="H169" s="293">
        <f t="shared" si="197"/>
        <v>29</v>
      </c>
      <c r="I169" s="293">
        <f t="shared" si="198"/>
        <v>29</v>
      </c>
      <c r="J169" s="293">
        <f t="shared" si="199"/>
        <v>20</v>
      </c>
      <c r="K169" s="293">
        <f t="shared" si="200"/>
        <v>28</v>
      </c>
      <c r="L169" s="293">
        <f t="shared" si="201"/>
        <v>7</v>
      </c>
      <c r="M169" s="293">
        <f t="shared" si="202"/>
        <v>11</v>
      </c>
      <c r="N169" s="293">
        <f t="shared" si="203"/>
        <v>12</v>
      </c>
      <c r="O169" s="293">
        <f t="shared" si="204"/>
        <v>3</v>
      </c>
      <c r="P169" s="293">
        <f t="shared" si="205"/>
        <v>6</v>
      </c>
      <c r="Q169" s="293">
        <f t="shared" si="206"/>
        <v>5</v>
      </c>
      <c r="R169" s="293">
        <f t="shared" si="207"/>
        <v>3</v>
      </c>
      <c r="S169" s="293">
        <f t="shared" si="208"/>
        <v>1</v>
      </c>
      <c r="T169" s="293">
        <f t="shared" si="209"/>
        <v>1</v>
      </c>
      <c r="U169" s="293">
        <f t="shared" si="210"/>
        <v>0</v>
      </c>
      <c r="W169" s="16" t="s">
        <v>176</v>
      </c>
      <c r="X169" s="764">
        <f t="shared" si="212"/>
        <v>20</v>
      </c>
      <c r="Y169" s="764">
        <f t="shared" si="213"/>
        <v>21</v>
      </c>
      <c r="Z169" s="764">
        <f t="shared" si="214"/>
        <v>58</v>
      </c>
      <c r="AA169" s="764">
        <f t="shared" si="215"/>
        <v>79</v>
      </c>
      <c r="AB169" s="764">
        <f t="shared" si="216"/>
        <v>195</v>
      </c>
      <c r="AC169" s="764">
        <f t="shared" si="217"/>
        <v>225</v>
      </c>
      <c r="AD169" s="764">
        <f t="shared" si="218"/>
        <v>160</v>
      </c>
      <c r="AE169" s="764">
        <f t="shared" si="219"/>
        <v>212</v>
      </c>
      <c r="AF169" s="764">
        <f t="shared" si="220"/>
        <v>142</v>
      </c>
      <c r="AG169" s="764">
        <f t="shared" si="221"/>
        <v>163</v>
      </c>
      <c r="AH169" s="764">
        <f t="shared" si="222"/>
        <v>112</v>
      </c>
      <c r="AI169" s="764">
        <f t="shared" si="223"/>
        <v>133</v>
      </c>
      <c r="AJ169" s="764">
        <f t="shared" si="224"/>
        <v>71</v>
      </c>
      <c r="AK169" s="764">
        <f t="shared" si="225"/>
        <v>68</v>
      </c>
      <c r="AL169" s="764">
        <f t="shared" si="226"/>
        <v>42</v>
      </c>
      <c r="AM169" s="764">
        <f t="shared" si="227"/>
        <v>41</v>
      </c>
      <c r="AN169" s="764">
        <f t="shared" si="228"/>
        <v>5</v>
      </c>
      <c r="AO169" s="764">
        <f t="shared" si="229"/>
        <v>14</v>
      </c>
      <c r="AP169" s="764">
        <f t="shared" si="230"/>
        <v>1</v>
      </c>
      <c r="AQ169" s="764">
        <f t="shared" si="231"/>
        <v>5</v>
      </c>
      <c r="AR169" s="764">
        <f t="shared" si="211"/>
        <v>14</v>
      </c>
      <c r="AT169" s="16" t="s">
        <v>176</v>
      </c>
      <c r="AU169" s="13"/>
      <c r="AV169" s="13">
        <v>3</v>
      </c>
      <c r="AW169" s="13">
        <v>4</v>
      </c>
      <c r="AX169" s="13">
        <v>3</v>
      </c>
      <c r="AY169" s="13"/>
      <c r="AZ169" s="13">
        <v>2</v>
      </c>
      <c r="BA169" s="13">
        <v>2</v>
      </c>
      <c r="BB169" s="13">
        <v>3</v>
      </c>
      <c r="BC169" s="13">
        <v>1</v>
      </c>
      <c r="BD169" s="13">
        <v>3</v>
      </c>
      <c r="BE169" s="13">
        <v>1</v>
      </c>
      <c r="BF169" s="13"/>
      <c r="BG169" s="13">
        <v>2</v>
      </c>
      <c r="BH169" s="13">
        <v>3</v>
      </c>
      <c r="BI169" s="13">
        <v>5</v>
      </c>
      <c r="BJ169" s="13">
        <v>7</v>
      </c>
      <c r="BK169" s="13">
        <v>8</v>
      </c>
      <c r="BL169" s="13">
        <v>11</v>
      </c>
      <c r="BM169" s="13">
        <v>15</v>
      </c>
      <c r="BN169" s="13">
        <v>27</v>
      </c>
      <c r="BO169" s="13">
        <v>14</v>
      </c>
      <c r="BP169" s="13">
        <v>21</v>
      </c>
      <c r="BQ169" s="13">
        <v>23</v>
      </c>
      <c r="BR169" s="13">
        <v>24</v>
      </c>
      <c r="BS169" s="13">
        <v>22</v>
      </c>
      <c r="BT169" s="13">
        <v>23</v>
      </c>
      <c r="BU169" s="13">
        <v>18</v>
      </c>
      <c r="BV169" s="13">
        <v>25</v>
      </c>
      <c r="BW169" s="13">
        <v>22</v>
      </c>
      <c r="BX169" s="13">
        <v>33</v>
      </c>
      <c r="BY169" s="13">
        <v>27</v>
      </c>
      <c r="BZ169" s="13">
        <v>16</v>
      </c>
      <c r="CA169" s="13">
        <v>25</v>
      </c>
      <c r="CB169" s="13">
        <v>22</v>
      </c>
      <c r="CC169" s="13">
        <v>30</v>
      </c>
      <c r="CD169" s="13">
        <v>15</v>
      </c>
      <c r="CE169" s="13">
        <v>20</v>
      </c>
      <c r="CF169" s="13">
        <v>22</v>
      </c>
      <c r="CG169" s="13">
        <v>15</v>
      </c>
      <c r="CH169" s="13">
        <v>20</v>
      </c>
      <c r="CI169" s="13">
        <v>20</v>
      </c>
      <c r="CJ169" s="13">
        <v>21</v>
      </c>
      <c r="CK169" s="13">
        <v>13</v>
      </c>
      <c r="CL169" s="13">
        <v>15</v>
      </c>
      <c r="CM169" s="13">
        <v>16</v>
      </c>
      <c r="CN169" s="13">
        <v>16</v>
      </c>
      <c r="CO169" s="13">
        <v>15</v>
      </c>
      <c r="CP169" s="13">
        <v>20</v>
      </c>
      <c r="CQ169" s="13">
        <v>15</v>
      </c>
      <c r="CR169" s="13">
        <v>12</v>
      </c>
      <c r="CS169" s="13">
        <v>16</v>
      </c>
      <c r="CT169" s="13">
        <v>27</v>
      </c>
      <c r="CU169" s="13">
        <v>12</v>
      </c>
      <c r="CV169" s="13">
        <v>14</v>
      </c>
      <c r="CW169" s="13">
        <v>12</v>
      </c>
      <c r="CX169" s="13">
        <v>7</v>
      </c>
      <c r="CY169" s="13">
        <v>8</v>
      </c>
      <c r="CZ169" s="13">
        <v>13</v>
      </c>
      <c r="DA169" s="13">
        <v>16</v>
      </c>
      <c r="DB169" s="13">
        <v>8</v>
      </c>
      <c r="DC169" s="13">
        <v>6</v>
      </c>
      <c r="DD169" s="13">
        <v>6</v>
      </c>
      <c r="DE169" s="13">
        <v>11</v>
      </c>
      <c r="DF169" s="13">
        <v>8</v>
      </c>
      <c r="DG169" s="13">
        <v>5</v>
      </c>
      <c r="DH169" s="13">
        <v>9</v>
      </c>
      <c r="DI169" s="13">
        <v>7</v>
      </c>
      <c r="DJ169" s="13">
        <v>9</v>
      </c>
      <c r="DK169" s="13">
        <v>5</v>
      </c>
      <c r="DL169" s="13">
        <v>2</v>
      </c>
      <c r="DM169" s="13">
        <v>9</v>
      </c>
      <c r="DN169" s="13">
        <v>7</v>
      </c>
      <c r="DO169" s="13">
        <v>3</v>
      </c>
      <c r="DP169" s="13">
        <v>3</v>
      </c>
      <c r="DQ169" s="13">
        <v>4</v>
      </c>
      <c r="DR169" s="13">
        <v>4</v>
      </c>
      <c r="DS169" s="13">
        <v>1</v>
      </c>
      <c r="DT169" s="13">
        <v>4</v>
      </c>
      <c r="DU169" s="13">
        <v>4</v>
      </c>
      <c r="DV169" s="13">
        <v>2</v>
      </c>
      <c r="DW169" s="13">
        <v>1</v>
      </c>
      <c r="DX169" s="13">
        <v>2</v>
      </c>
      <c r="DY169" s="13">
        <v>3</v>
      </c>
      <c r="DZ169" s="13">
        <v>1</v>
      </c>
      <c r="EA169" s="13">
        <v>2</v>
      </c>
      <c r="EB169" s="13">
        <v>2</v>
      </c>
      <c r="EC169" s="13"/>
      <c r="ED169" s="13">
        <v>3</v>
      </c>
      <c r="EE169" s="13"/>
      <c r="EF169" s="13"/>
      <c r="EG169" s="13">
        <v>1</v>
      </c>
      <c r="EH169" s="13">
        <v>1</v>
      </c>
      <c r="EI169" s="13"/>
      <c r="EJ169" s="13">
        <v>2</v>
      </c>
      <c r="EK169" s="13"/>
      <c r="EL169" s="13"/>
      <c r="EM169" s="13">
        <v>1</v>
      </c>
      <c r="EN169" s="13"/>
      <c r="EO169" s="13"/>
      <c r="EP169" s="13"/>
      <c r="EQ169" s="13"/>
      <c r="ER169" s="13"/>
      <c r="ES169" s="13"/>
      <c r="ET169" s="13"/>
      <c r="EU169" s="13"/>
      <c r="EV169" s="13"/>
      <c r="EW169" s="13"/>
      <c r="EX169" s="13"/>
      <c r="EY169" s="13"/>
      <c r="EZ169" s="13"/>
      <c r="FA169" s="60">
        <v>961</v>
      </c>
      <c r="FB169" s="13">
        <v>961</v>
      </c>
      <c r="FC169" s="16" t="s">
        <v>176</v>
      </c>
      <c r="FD169" s="13">
        <v>1</v>
      </c>
      <c r="FE169" s="13">
        <v>1</v>
      </c>
      <c r="FF169" s="13">
        <v>3</v>
      </c>
      <c r="FG169" s="13">
        <v>1</v>
      </c>
      <c r="FH169" s="13">
        <v>2</v>
      </c>
      <c r="FI169" s="13">
        <v>2</v>
      </c>
      <c r="FJ169" s="13">
        <v>4</v>
      </c>
      <c r="FK169" s="13">
        <v>3</v>
      </c>
      <c r="FL169" s="13">
        <v>1</v>
      </c>
      <c r="FM169" s="13">
        <v>2</v>
      </c>
      <c r="FN169" s="13">
        <v>1</v>
      </c>
      <c r="FO169" s="13">
        <v>3</v>
      </c>
      <c r="FP169" s="13">
        <v>1</v>
      </c>
      <c r="FQ169" s="13"/>
      <c r="FR169" s="13">
        <v>2</v>
      </c>
      <c r="FS169" s="13">
        <v>7</v>
      </c>
      <c r="FT169" s="13">
        <v>7</v>
      </c>
      <c r="FU169" s="13">
        <v>7</v>
      </c>
      <c r="FV169" s="13">
        <v>11</v>
      </c>
      <c r="FW169" s="13">
        <v>19</v>
      </c>
      <c r="FX169" s="13">
        <v>16</v>
      </c>
      <c r="FY169" s="13">
        <v>12</v>
      </c>
      <c r="FZ169" s="13">
        <v>23</v>
      </c>
      <c r="GA169" s="13">
        <v>23</v>
      </c>
      <c r="GB169" s="13">
        <v>25</v>
      </c>
      <c r="GC169" s="13">
        <v>17</v>
      </c>
      <c r="GD169" s="13">
        <v>25</v>
      </c>
      <c r="GE169" s="13">
        <v>20</v>
      </c>
      <c r="GF169" s="13">
        <v>9</v>
      </c>
      <c r="GG169" s="13">
        <v>25</v>
      </c>
      <c r="GH169" s="13">
        <v>19</v>
      </c>
      <c r="GI169" s="13">
        <v>14</v>
      </c>
      <c r="GJ169" s="13">
        <v>14</v>
      </c>
      <c r="GK169" s="13">
        <v>17</v>
      </c>
      <c r="GL169" s="13">
        <v>15</v>
      </c>
      <c r="GM169" s="13">
        <v>20</v>
      </c>
      <c r="GN169" s="13">
        <v>11</v>
      </c>
      <c r="GO169" s="13">
        <v>16</v>
      </c>
      <c r="GP169" s="13">
        <v>24</v>
      </c>
      <c r="GQ169" s="13">
        <v>10</v>
      </c>
      <c r="GR169" s="13">
        <v>20</v>
      </c>
      <c r="GS169" s="13">
        <v>17</v>
      </c>
      <c r="GT169" s="13">
        <v>14</v>
      </c>
      <c r="GU169" s="13">
        <v>18</v>
      </c>
      <c r="GV169" s="13">
        <v>10</v>
      </c>
      <c r="GW169" s="13">
        <v>13</v>
      </c>
      <c r="GX169" s="13">
        <v>19</v>
      </c>
      <c r="GY169" s="13">
        <v>10</v>
      </c>
      <c r="GZ169" s="13">
        <v>15</v>
      </c>
      <c r="HA169" s="13">
        <v>6</v>
      </c>
      <c r="HB169" s="13">
        <v>14</v>
      </c>
      <c r="HC169" s="13">
        <v>12</v>
      </c>
      <c r="HD169" s="13">
        <v>13</v>
      </c>
      <c r="HE169" s="13">
        <v>12</v>
      </c>
      <c r="HF169" s="13">
        <v>8</v>
      </c>
      <c r="HG169" s="13">
        <v>11</v>
      </c>
      <c r="HH169" s="13">
        <v>11</v>
      </c>
      <c r="HI169" s="13">
        <v>13</v>
      </c>
      <c r="HJ169" s="13">
        <v>12</v>
      </c>
      <c r="HK169" s="13">
        <v>6</v>
      </c>
      <c r="HL169" s="13">
        <v>5</v>
      </c>
      <c r="HM169" s="13">
        <v>7</v>
      </c>
      <c r="HN169" s="13">
        <v>8</v>
      </c>
      <c r="HO169" s="13">
        <v>11</v>
      </c>
      <c r="HP169" s="13">
        <v>5</v>
      </c>
      <c r="HQ169" s="13">
        <v>7</v>
      </c>
      <c r="HR169" s="13">
        <v>8</v>
      </c>
      <c r="HS169" s="13">
        <v>6</v>
      </c>
      <c r="HT169" s="13">
        <v>10</v>
      </c>
      <c r="HU169" s="13">
        <v>4</v>
      </c>
      <c r="HV169" s="13">
        <v>4</v>
      </c>
      <c r="HW169" s="13">
        <v>4</v>
      </c>
      <c r="HX169" s="13">
        <v>4</v>
      </c>
      <c r="HY169" s="13">
        <v>5</v>
      </c>
      <c r="HZ169" s="13">
        <v>3</v>
      </c>
      <c r="IA169" s="13">
        <v>5</v>
      </c>
      <c r="IB169" s="13">
        <v>8</v>
      </c>
      <c r="IC169" s="13">
        <v>4</v>
      </c>
      <c r="ID169" s="13">
        <v>3</v>
      </c>
      <c r="IE169" s="13">
        <v>2</v>
      </c>
      <c r="IF169" s="13">
        <v>1</v>
      </c>
      <c r="IG169" s="13"/>
      <c r="IH169" s="13">
        <v>1</v>
      </c>
      <c r="II169" s="13"/>
      <c r="IJ169" s="13"/>
      <c r="IK169" s="13">
        <v>2</v>
      </c>
      <c r="IL169" s="13"/>
      <c r="IM169" s="13">
        <v>1</v>
      </c>
      <c r="IN169" s="13"/>
      <c r="IO169" s="13"/>
      <c r="IP169" s="13"/>
      <c r="IQ169" s="13"/>
      <c r="IR169" s="13"/>
      <c r="IS169" s="13"/>
      <c r="IT169" s="13">
        <v>1</v>
      </c>
      <c r="IU169" s="13"/>
      <c r="IV169" s="13"/>
      <c r="IW169" s="13"/>
      <c r="IX169" s="13"/>
      <c r="IY169" s="13"/>
      <c r="IZ169" s="13"/>
      <c r="JA169" s="13"/>
      <c r="JB169" s="13"/>
      <c r="JC169" s="13"/>
      <c r="JD169" s="13"/>
      <c r="JE169" s="13"/>
      <c r="JF169" s="60">
        <v>806</v>
      </c>
      <c r="JG169" s="13">
        <v>2</v>
      </c>
      <c r="JH169" s="13"/>
      <c r="JI169" s="13"/>
      <c r="JJ169" s="13"/>
      <c r="JK169" s="13"/>
      <c r="JL169" s="13"/>
      <c r="JM169" s="13"/>
      <c r="JN169" s="13"/>
      <c r="JO169" s="13"/>
      <c r="JP169" s="13"/>
      <c r="JQ169" s="13"/>
      <c r="JR169" s="13"/>
      <c r="JS169" s="13"/>
      <c r="JT169" s="13"/>
      <c r="JU169" s="13"/>
      <c r="JV169" s="13"/>
      <c r="JW169" s="13">
        <v>1</v>
      </c>
      <c r="JX169" s="13"/>
      <c r="JY169" s="13"/>
      <c r="JZ169" s="13"/>
      <c r="KA169" s="13">
        <v>1</v>
      </c>
      <c r="KB169" s="13"/>
      <c r="KC169" s="13"/>
      <c r="KD169" s="13"/>
      <c r="KE169" s="13"/>
      <c r="KF169" s="13">
        <v>1</v>
      </c>
      <c r="KG169" s="13"/>
      <c r="KH169" s="13">
        <v>1</v>
      </c>
      <c r="KI169" s="13"/>
      <c r="KJ169" s="13"/>
      <c r="KK169" s="13">
        <v>1</v>
      </c>
      <c r="KL169" s="13"/>
      <c r="KM169" s="13"/>
      <c r="KN169" s="13"/>
      <c r="KO169" s="13">
        <v>1</v>
      </c>
      <c r="KP169" s="13"/>
      <c r="KQ169" s="13">
        <v>1</v>
      </c>
      <c r="KR169" s="13">
        <v>1</v>
      </c>
      <c r="KS169" s="13"/>
      <c r="KT169" s="13"/>
      <c r="KU169" s="13"/>
      <c r="KV169" s="13">
        <v>1</v>
      </c>
      <c r="KW169" s="13"/>
      <c r="KX169" s="13">
        <v>1</v>
      </c>
      <c r="KY169" s="13"/>
      <c r="KZ169" s="13"/>
      <c r="LA169" s="13"/>
      <c r="LB169" s="13"/>
      <c r="LC169" s="13"/>
      <c r="LD169" s="13"/>
      <c r="LE169" s="13"/>
      <c r="LF169" s="13"/>
      <c r="LG169" s="13"/>
      <c r="LH169" s="13"/>
      <c r="LI169" s="13"/>
      <c r="LJ169" s="13"/>
      <c r="LK169" s="13"/>
      <c r="LL169" s="13"/>
      <c r="LM169" s="13"/>
      <c r="LN169" s="13"/>
      <c r="LO169" s="13"/>
      <c r="LP169" s="13"/>
      <c r="LQ169" s="13"/>
      <c r="LR169" s="13"/>
      <c r="LS169" s="13"/>
      <c r="LT169" s="13"/>
      <c r="LU169" s="13"/>
      <c r="LV169" s="13"/>
      <c r="LW169" s="13"/>
      <c r="LX169" s="13"/>
      <c r="LY169" s="13">
        <v>1</v>
      </c>
      <c r="LZ169" s="13"/>
      <c r="MA169" s="13"/>
      <c r="MB169" s="13"/>
      <c r="MC169" s="13"/>
      <c r="MD169" s="13"/>
      <c r="ME169" s="13"/>
      <c r="MF169" s="13"/>
      <c r="MG169" s="13"/>
      <c r="MH169" s="13"/>
      <c r="MI169" s="13"/>
      <c r="MJ169" s="13"/>
      <c r="MK169" s="13"/>
      <c r="ML169" s="13"/>
      <c r="MM169" s="13"/>
      <c r="MN169" s="13"/>
      <c r="MO169" s="13"/>
      <c r="MP169" s="13"/>
      <c r="MQ169" s="13">
        <v>1</v>
      </c>
      <c r="MR169" s="13"/>
      <c r="MS169" s="13"/>
      <c r="MT169" s="13"/>
      <c r="MU169" s="13"/>
      <c r="MV169" s="13"/>
      <c r="MW169" s="13"/>
      <c r="MX169" s="13"/>
      <c r="MY169" s="13"/>
      <c r="MZ169" s="13"/>
      <c r="NA169" s="13"/>
      <c r="NB169" s="13"/>
      <c r="NC169" s="13"/>
      <c r="ND169" s="13"/>
      <c r="NE169" s="13"/>
      <c r="NF169" s="13"/>
      <c r="NG169" s="13"/>
      <c r="NH169" s="13"/>
      <c r="NI169" s="13"/>
      <c r="NJ169" s="60">
        <v>14</v>
      </c>
      <c r="NK169" s="13">
        <v>820</v>
      </c>
      <c r="NL169" s="448"/>
      <c r="NM169" s="448"/>
      <c r="NN169" s="448"/>
    </row>
    <row r="170" spans="1:378" ht="13.8" thickBot="1">
      <c r="W170" s="16" t="s">
        <v>177</v>
      </c>
      <c r="X170" s="764">
        <f t="shared" si="212"/>
        <v>6</v>
      </c>
      <c r="Y170" s="764">
        <f t="shared" si="213"/>
        <v>0</v>
      </c>
      <c r="Z170" s="764">
        <f t="shared" si="214"/>
        <v>13</v>
      </c>
      <c r="AA170" s="764">
        <f t="shared" si="215"/>
        <v>7</v>
      </c>
      <c r="AB170" s="764">
        <f t="shared" si="216"/>
        <v>41</v>
      </c>
      <c r="AC170" s="764">
        <f t="shared" si="217"/>
        <v>33</v>
      </c>
      <c r="AD170" s="764">
        <f t="shared" si="218"/>
        <v>59</v>
      </c>
      <c r="AE170" s="764">
        <f t="shared" si="219"/>
        <v>56</v>
      </c>
      <c r="AF170" s="764">
        <f t="shared" si="220"/>
        <v>45</v>
      </c>
      <c r="AG170" s="764">
        <f t="shared" si="221"/>
        <v>43</v>
      </c>
      <c r="AH170" s="764">
        <f t="shared" si="222"/>
        <v>42</v>
      </c>
      <c r="AI170" s="764">
        <f t="shared" si="223"/>
        <v>29</v>
      </c>
      <c r="AJ170" s="764">
        <f t="shared" si="224"/>
        <v>29</v>
      </c>
      <c r="AK170" s="764">
        <f t="shared" si="225"/>
        <v>13</v>
      </c>
      <c r="AL170" s="764">
        <f t="shared" si="226"/>
        <v>23</v>
      </c>
      <c r="AM170" s="764">
        <f t="shared" si="227"/>
        <v>16</v>
      </c>
      <c r="AN170" s="764">
        <f t="shared" si="228"/>
        <v>12</v>
      </c>
      <c r="AO170" s="764">
        <f t="shared" si="229"/>
        <v>21</v>
      </c>
      <c r="AP170" s="764">
        <f t="shared" si="230"/>
        <v>7</v>
      </c>
      <c r="AQ170" s="764">
        <f t="shared" si="231"/>
        <v>3</v>
      </c>
      <c r="AR170" s="764">
        <f t="shared" si="211"/>
        <v>33</v>
      </c>
      <c r="AT170" s="16" t="s">
        <v>177</v>
      </c>
      <c r="AU170" s="13"/>
      <c r="AV170" s="13"/>
      <c r="AW170" s="13"/>
      <c r="AX170" s="13"/>
      <c r="AY170" s="13"/>
      <c r="AZ170" s="13"/>
      <c r="BA170" s="13"/>
      <c r="BB170" s="13"/>
      <c r="BC170" s="13"/>
      <c r="BD170" s="13"/>
      <c r="BE170" s="13"/>
      <c r="BF170" s="13"/>
      <c r="BG170" s="13"/>
      <c r="BH170" s="13"/>
      <c r="BI170" s="13"/>
      <c r="BJ170" s="13">
        <v>2</v>
      </c>
      <c r="BK170" s="13">
        <v>1</v>
      </c>
      <c r="BL170" s="13"/>
      <c r="BM170" s="13">
        <v>1</v>
      </c>
      <c r="BN170" s="13">
        <v>3</v>
      </c>
      <c r="BO170" s="13">
        <v>3</v>
      </c>
      <c r="BP170" s="13"/>
      <c r="BQ170" s="13">
        <v>6</v>
      </c>
      <c r="BR170" s="13">
        <v>3</v>
      </c>
      <c r="BS170" s="13">
        <v>3</v>
      </c>
      <c r="BT170" s="13">
        <v>3</v>
      </c>
      <c r="BU170" s="13">
        <v>8</v>
      </c>
      <c r="BV170" s="13">
        <v>1</v>
      </c>
      <c r="BW170" s="13">
        <v>3</v>
      </c>
      <c r="BX170" s="13">
        <v>3</v>
      </c>
      <c r="BY170" s="13">
        <v>7</v>
      </c>
      <c r="BZ170" s="13">
        <v>8</v>
      </c>
      <c r="CA170" s="13">
        <v>2</v>
      </c>
      <c r="CB170" s="13">
        <v>2</v>
      </c>
      <c r="CC170" s="13">
        <v>5</v>
      </c>
      <c r="CD170" s="13">
        <v>6</v>
      </c>
      <c r="CE170" s="13">
        <v>7</v>
      </c>
      <c r="CF170" s="13">
        <v>7</v>
      </c>
      <c r="CG170" s="13">
        <v>4</v>
      </c>
      <c r="CH170" s="13">
        <v>8</v>
      </c>
      <c r="CI170" s="13">
        <v>6</v>
      </c>
      <c r="CJ170" s="13">
        <v>5</v>
      </c>
      <c r="CK170" s="13">
        <v>2</v>
      </c>
      <c r="CL170" s="13">
        <v>6</v>
      </c>
      <c r="CM170" s="13">
        <v>6</v>
      </c>
      <c r="CN170" s="13">
        <v>5</v>
      </c>
      <c r="CO170" s="13">
        <v>2</v>
      </c>
      <c r="CP170" s="13">
        <v>4</v>
      </c>
      <c r="CQ170" s="13">
        <v>2</v>
      </c>
      <c r="CR170" s="13">
        <v>5</v>
      </c>
      <c r="CS170" s="13">
        <v>5</v>
      </c>
      <c r="CT170" s="13">
        <v>2</v>
      </c>
      <c r="CU170" s="13">
        <v>2</v>
      </c>
      <c r="CV170" s="13">
        <v>3</v>
      </c>
      <c r="CW170" s="13">
        <v>3</v>
      </c>
      <c r="CX170" s="13">
        <v>3</v>
      </c>
      <c r="CY170" s="13">
        <v>3</v>
      </c>
      <c r="CZ170" s="13">
        <v>2</v>
      </c>
      <c r="DA170" s="13">
        <v>3</v>
      </c>
      <c r="DB170" s="13">
        <v>3</v>
      </c>
      <c r="DC170" s="13"/>
      <c r="DD170" s="13">
        <v>1</v>
      </c>
      <c r="DE170" s="13">
        <v>1</v>
      </c>
      <c r="DF170" s="13">
        <v>1</v>
      </c>
      <c r="DG170" s="13">
        <v>1</v>
      </c>
      <c r="DH170" s="13">
        <v>1</v>
      </c>
      <c r="DI170" s="13">
        <v>3</v>
      </c>
      <c r="DJ170" s="13">
        <v>1</v>
      </c>
      <c r="DK170" s="13">
        <v>2</v>
      </c>
      <c r="DL170" s="13">
        <v>2</v>
      </c>
      <c r="DM170" s="13">
        <v>3</v>
      </c>
      <c r="DN170" s="13"/>
      <c r="DO170" s="13">
        <v>2</v>
      </c>
      <c r="DP170" s="13">
        <v>1</v>
      </c>
      <c r="DQ170" s="13">
        <v>3</v>
      </c>
      <c r="DR170" s="13"/>
      <c r="DS170" s="13">
        <v>2</v>
      </c>
      <c r="DT170" s="13">
        <v>2</v>
      </c>
      <c r="DU170" s="13">
        <v>1</v>
      </c>
      <c r="DV170" s="13">
        <v>2</v>
      </c>
      <c r="DW170" s="13">
        <v>1</v>
      </c>
      <c r="DX170" s="13">
        <v>2</v>
      </c>
      <c r="DY170" s="13">
        <v>2</v>
      </c>
      <c r="DZ170" s="13">
        <v>3</v>
      </c>
      <c r="EA170" s="13">
        <v>3</v>
      </c>
      <c r="EB170" s="13">
        <v>4</v>
      </c>
      <c r="EC170" s="13">
        <v>2</v>
      </c>
      <c r="ED170" s="13">
        <v>1</v>
      </c>
      <c r="EE170" s="13">
        <v>1</v>
      </c>
      <c r="EF170" s="13">
        <v>2</v>
      </c>
      <c r="EG170" s="13">
        <v>1</v>
      </c>
      <c r="EH170" s="13"/>
      <c r="EI170" s="13">
        <v>1</v>
      </c>
      <c r="EJ170" s="13"/>
      <c r="EK170" s="13">
        <v>1</v>
      </c>
      <c r="EL170" s="13"/>
      <c r="EM170" s="13"/>
      <c r="EN170" s="13"/>
      <c r="EO170" s="13"/>
      <c r="EP170" s="13"/>
      <c r="EQ170" s="13"/>
      <c r="ER170" s="13"/>
      <c r="ES170" s="13"/>
      <c r="ET170" s="13"/>
      <c r="EU170" s="13"/>
      <c r="EV170" s="13"/>
      <c r="EW170" s="13"/>
      <c r="EX170" s="13"/>
      <c r="EY170" s="13"/>
      <c r="EZ170" s="13"/>
      <c r="FA170" s="60">
        <v>221</v>
      </c>
      <c r="FB170" s="13">
        <v>221</v>
      </c>
      <c r="FC170" s="16" t="s">
        <v>177</v>
      </c>
      <c r="FD170" s="13"/>
      <c r="FE170" s="13">
        <v>1</v>
      </c>
      <c r="FF170" s="13">
        <v>1</v>
      </c>
      <c r="FG170" s="13"/>
      <c r="FH170" s="13"/>
      <c r="FI170" s="13"/>
      <c r="FJ170" s="13">
        <v>2</v>
      </c>
      <c r="FK170" s="13">
        <v>1</v>
      </c>
      <c r="FL170" s="13">
        <v>1</v>
      </c>
      <c r="FM170" s="13"/>
      <c r="FN170" s="13"/>
      <c r="FO170" s="13">
        <v>1</v>
      </c>
      <c r="FP170" s="13">
        <v>2</v>
      </c>
      <c r="FQ170" s="13">
        <v>1</v>
      </c>
      <c r="FR170" s="13"/>
      <c r="FS170" s="13">
        <v>1</v>
      </c>
      <c r="FT170" s="13">
        <v>2</v>
      </c>
      <c r="FU170" s="13">
        <v>2</v>
      </c>
      <c r="FV170" s="13">
        <v>4</v>
      </c>
      <c r="FW170" s="13"/>
      <c r="FX170" s="13">
        <v>2</v>
      </c>
      <c r="FY170" s="13">
        <v>2</v>
      </c>
      <c r="FZ170" s="13">
        <v>5</v>
      </c>
      <c r="GA170" s="13">
        <v>2</v>
      </c>
      <c r="GB170" s="13">
        <v>4</v>
      </c>
      <c r="GC170" s="13">
        <v>7</v>
      </c>
      <c r="GD170" s="13">
        <v>3</v>
      </c>
      <c r="GE170" s="13">
        <v>8</v>
      </c>
      <c r="GF170" s="13">
        <v>1</v>
      </c>
      <c r="GG170" s="13">
        <v>7</v>
      </c>
      <c r="GH170" s="13">
        <v>3</v>
      </c>
      <c r="GI170" s="13">
        <v>3</v>
      </c>
      <c r="GJ170" s="13">
        <v>14</v>
      </c>
      <c r="GK170" s="13">
        <v>5</v>
      </c>
      <c r="GL170" s="13">
        <v>4</v>
      </c>
      <c r="GM170" s="13">
        <v>1</v>
      </c>
      <c r="GN170" s="13">
        <v>8</v>
      </c>
      <c r="GO170" s="13">
        <v>6</v>
      </c>
      <c r="GP170" s="13">
        <v>7</v>
      </c>
      <c r="GQ170" s="13">
        <v>8</v>
      </c>
      <c r="GR170" s="13">
        <v>5</v>
      </c>
      <c r="GS170" s="13">
        <v>3</v>
      </c>
      <c r="GT170" s="13">
        <v>3</v>
      </c>
      <c r="GU170" s="13">
        <v>2</v>
      </c>
      <c r="GV170" s="13">
        <v>4</v>
      </c>
      <c r="GW170" s="13">
        <v>3</v>
      </c>
      <c r="GX170" s="13">
        <v>7</v>
      </c>
      <c r="GY170" s="13">
        <v>3</v>
      </c>
      <c r="GZ170" s="13">
        <v>6</v>
      </c>
      <c r="HA170" s="13">
        <v>9</v>
      </c>
      <c r="HB170" s="13">
        <v>4</v>
      </c>
      <c r="HC170" s="13">
        <v>4</v>
      </c>
      <c r="HD170" s="13">
        <v>7</v>
      </c>
      <c r="HE170" s="13">
        <v>3</v>
      </c>
      <c r="HF170" s="13">
        <v>2</v>
      </c>
      <c r="HG170" s="13">
        <v>6</v>
      </c>
      <c r="HH170" s="13">
        <v>5</v>
      </c>
      <c r="HI170" s="13">
        <v>5</v>
      </c>
      <c r="HJ170" s="13">
        <v>2</v>
      </c>
      <c r="HK170" s="13">
        <v>4</v>
      </c>
      <c r="HL170" s="13">
        <v>4</v>
      </c>
      <c r="HM170" s="13">
        <v>4</v>
      </c>
      <c r="HN170" s="13"/>
      <c r="HO170" s="13">
        <v>1</v>
      </c>
      <c r="HP170" s="13">
        <v>4</v>
      </c>
      <c r="HQ170" s="13">
        <v>5</v>
      </c>
      <c r="HR170" s="13">
        <v>2</v>
      </c>
      <c r="HS170" s="13">
        <v>5</v>
      </c>
      <c r="HT170" s="13">
        <v>3</v>
      </c>
      <c r="HU170" s="13">
        <v>1</v>
      </c>
      <c r="HV170" s="13">
        <v>5</v>
      </c>
      <c r="HW170" s="13">
        <v>2</v>
      </c>
      <c r="HX170" s="13">
        <v>3</v>
      </c>
      <c r="HY170" s="13"/>
      <c r="HZ170" s="13">
        <v>2</v>
      </c>
      <c r="IA170" s="13"/>
      <c r="IB170" s="13">
        <v>2</v>
      </c>
      <c r="IC170" s="13">
        <v>5</v>
      </c>
      <c r="ID170" s="13">
        <v>4</v>
      </c>
      <c r="IE170" s="13"/>
      <c r="IF170" s="13">
        <v>2</v>
      </c>
      <c r="IG170" s="13">
        <v>1</v>
      </c>
      <c r="IH170" s="13">
        <v>2</v>
      </c>
      <c r="II170" s="13">
        <v>1</v>
      </c>
      <c r="IJ170" s="13">
        <v>3</v>
      </c>
      <c r="IK170" s="13">
        <v>1</v>
      </c>
      <c r="IL170" s="13">
        <v>2</v>
      </c>
      <c r="IM170" s="13"/>
      <c r="IN170" s="13"/>
      <c r="IO170" s="13"/>
      <c r="IP170" s="13">
        <v>2</v>
      </c>
      <c r="IQ170" s="13">
        <v>2</v>
      </c>
      <c r="IR170" s="13"/>
      <c r="IS170" s="13">
        <v>2</v>
      </c>
      <c r="IT170" s="13"/>
      <c r="IU170" s="13"/>
      <c r="IV170" s="13">
        <v>1</v>
      </c>
      <c r="IW170" s="13"/>
      <c r="IX170" s="13"/>
      <c r="IY170" s="13"/>
      <c r="IZ170" s="13"/>
      <c r="JA170" s="13"/>
      <c r="JB170" s="13"/>
      <c r="JC170" s="13"/>
      <c r="JD170" s="13"/>
      <c r="JE170" s="13"/>
      <c r="JF170" s="60">
        <v>277</v>
      </c>
      <c r="JG170" s="13"/>
      <c r="JH170" s="13"/>
      <c r="JI170" s="13"/>
      <c r="JJ170" s="13"/>
      <c r="JK170" s="13"/>
      <c r="JL170" s="13"/>
      <c r="JM170" s="13"/>
      <c r="JN170" s="13"/>
      <c r="JO170" s="13"/>
      <c r="JP170" s="13"/>
      <c r="JQ170" s="13"/>
      <c r="JR170" s="13"/>
      <c r="JS170" s="13"/>
      <c r="JT170" s="13"/>
      <c r="JU170" s="13"/>
      <c r="JV170" s="13"/>
      <c r="JW170" s="13"/>
      <c r="JX170" s="13"/>
      <c r="JY170" s="13"/>
      <c r="JZ170" s="13"/>
      <c r="KA170" s="13"/>
      <c r="KB170" s="13"/>
      <c r="KC170" s="13"/>
      <c r="KD170" s="13"/>
      <c r="KE170" s="13"/>
      <c r="KF170" s="13"/>
      <c r="KG170" s="13">
        <v>1</v>
      </c>
      <c r="KH170" s="13"/>
      <c r="KI170" s="13"/>
      <c r="KJ170" s="13"/>
      <c r="KK170" s="13">
        <v>3</v>
      </c>
      <c r="KL170" s="13"/>
      <c r="KM170" s="13">
        <v>1</v>
      </c>
      <c r="KN170" s="13"/>
      <c r="KO170" s="13"/>
      <c r="KP170" s="13"/>
      <c r="KQ170" s="13">
        <v>2</v>
      </c>
      <c r="KR170" s="13">
        <v>2</v>
      </c>
      <c r="KS170" s="13"/>
      <c r="KT170" s="13"/>
      <c r="KU170" s="13">
        <v>1</v>
      </c>
      <c r="KV170" s="13">
        <v>3</v>
      </c>
      <c r="KW170" s="13">
        <v>1</v>
      </c>
      <c r="KX170" s="13">
        <v>1</v>
      </c>
      <c r="KY170" s="13">
        <v>1</v>
      </c>
      <c r="KZ170" s="13">
        <v>1</v>
      </c>
      <c r="LA170" s="13">
        <v>1</v>
      </c>
      <c r="LB170" s="13">
        <v>2</v>
      </c>
      <c r="LC170" s="13"/>
      <c r="LD170" s="13">
        <v>2</v>
      </c>
      <c r="LE170" s="13">
        <v>1</v>
      </c>
      <c r="LF170" s="13">
        <v>1</v>
      </c>
      <c r="LG170" s="13">
        <v>1</v>
      </c>
      <c r="LH170" s="13"/>
      <c r="LI170" s="13">
        <v>1</v>
      </c>
      <c r="LJ170" s="13"/>
      <c r="LK170" s="13">
        <v>1</v>
      </c>
      <c r="LL170" s="13"/>
      <c r="LM170" s="13"/>
      <c r="LN170" s="13">
        <v>1</v>
      </c>
      <c r="LO170" s="13"/>
      <c r="LP170" s="13">
        <v>1</v>
      </c>
      <c r="LQ170" s="13"/>
      <c r="LR170" s="13"/>
      <c r="LS170" s="13"/>
      <c r="LT170" s="13">
        <v>1</v>
      </c>
      <c r="LU170" s="13"/>
      <c r="LV170" s="13"/>
      <c r="LW170" s="13"/>
      <c r="LX170" s="13"/>
      <c r="LY170" s="13"/>
      <c r="LZ170" s="13">
        <v>1</v>
      </c>
      <c r="MA170" s="13"/>
      <c r="MB170" s="13"/>
      <c r="MC170" s="13"/>
      <c r="MD170" s="13">
        <v>1</v>
      </c>
      <c r="ME170" s="13">
        <v>1</v>
      </c>
      <c r="MF170" s="13"/>
      <c r="MG170" s="13"/>
      <c r="MH170" s="13"/>
      <c r="MI170" s="13"/>
      <c r="MJ170" s="13"/>
      <c r="MK170" s="13"/>
      <c r="ML170" s="13"/>
      <c r="MM170" s="13"/>
      <c r="MN170" s="13"/>
      <c r="MO170" s="13"/>
      <c r="MP170" s="13"/>
      <c r="MQ170" s="13"/>
      <c r="MR170" s="13"/>
      <c r="MS170" s="13"/>
      <c r="MT170" s="13"/>
      <c r="MU170" s="13"/>
      <c r="MV170" s="13"/>
      <c r="MW170" s="13"/>
      <c r="MX170" s="13"/>
      <c r="MY170" s="13"/>
      <c r="MZ170" s="13"/>
      <c r="NA170" s="13"/>
      <c r="NB170" s="13"/>
      <c r="NC170" s="13"/>
      <c r="ND170" s="13"/>
      <c r="NE170" s="13"/>
      <c r="NF170" s="13"/>
      <c r="NG170" s="13"/>
      <c r="NH170" s="13"/>
      <c r="NI170" s="13"/>
      <c r="NJ170" s="60">
        <v>33</v>
      </c>
      <c r="NK170" s="13">
        <v>310</v>
      </c>
      <c r="NL170" s="448"/>
      <c r="NM170" s="448"/>
      <c r="NN170" s="448"/>
    </row>
    <row r="171" spans="1:378">
      <c r="A171" s="368" t="s">
        <v>300</v>
      </c>
      <c r="B171" s="38">
        <f t="shared" ref="B171:U171" si="232">+X177</f>
        <v>473</v>
      </c>
      <c r="C171" s="38">
        <f t="shared" si="232"/>
        <v>458</v>
      </c>
      <c r="D171" s="38">
        <f t="shared" si="232"/>
        <v>665</v>
      </c>
      <c r="E171" s="38">
        <f t="shared" si="232"/>
        <v>673</v>
      </c>
      <c r="F171" s="38">
        <f t="shared" si="232"/>
        <v>2052</v>
      </c>
      <c r="G171" s="38">
        <f t="shared" si="232"/>
        <v>1992</v>
      </c>
      <c r="H171" s="38">
        <f t="shared" si="232"/>
        <v>2221</v>
      </c>
      <c r="I171" s="38">
        <f t="shared" si="232"/>
        <v>1905</v>
      </c>
      <c r="J171" s="38">
        <f t="shared" si="232"/>
        <v>1570</v>
      </c>
      <c r="K171" s="38">
        <f t="shared" si="232"/>
        <v>1415</v>
      </c>
      <c r="L171" s="38">
        <f t="shared" si="232"/>
        <v>1168</v>
      </c>
      <c r="M171" s="38">
        <f t="shared" si="232"/>
        <v>1032</v>
      </c>
      <c r="N171" s="38">
        <f t="shared" si="232"/>
        <v>773</v>
      </c>
      <c r="O171" s="38">
        <f t="shared" si="232"/>
        <v>580</v>
      </c>
      <c r="P171" s="38">
        <f t="shared" si="232"/>
        <v>413</v>
      </c>
      <c r="Q171" s="38">
        <f t="shared" si="232"/>
        <v>373</v>
      </c>
      <c r="R171" s="38">
        <f t="shared" si="232"/>
        <v>212</v>
      </c>
      <c r="S171" s="38">
        <f t="shared" si="232"/>
        <v>269</v>
      </c>
      <c r="T171" s="38">
        <f t="shared" si="232"/>
        <v>53</v>
      </c>
      <c r="U171" s="38">
        <f t="shared" si="232"/>
        <v>148</v>
      </c>
      <c r="W171" s="16" t="s">
        <v>221</v>
      </c>
      <c r="X171" s="764">
        <f t="shared" si="212"/>
        <v>55</v>
      </c>
      <c r="Y171" s="764">
        <f t="shared" si="213"/>
        <v>58</v>
      </c>
      <c r="Z171" s="764">
        <f t="shared" si="214"/>
        <v>206</v>
      </c>
      <c r="AA171" s="764">
        <f t="shared" si="215"/>
        <v>248</v>
      </c>
      <c r="AB171" s="764">
        <f t="shared" si="216"/>
        <v>922</v>
      </c>
      <c r="AC171" s="764">
        <f t="shared" si="217"/>
        <v>763</v>
      </c>
      <c r="AD171" s="764">
        <f t="shared" si="218"/>
        <v>937</v>
      </c>
      <c r="AE171" s="764">
        <f t="shared" si="219"/>
        <v>797</v>
      </c>
      <c r="AF171" s="764">
        <f t="shared" si="220"/>
        <v>726</v>
      </c>
      <c r="AG171" s="764">
        <f t="shared" si="221"/>
        <v>613</v>
      </c>
      <c r="AH171" s="764">
        <f t="shared" si="222"/>
        <v>433</v>
      </c>
      <c r="AI171" s="764">
        <f t="shared" si="223"/>
        <v>427</v>
      </c>
      <c r="AJ171" s="764">
        <f t="shared" si="224"/>
        <v>236</v>
      </c>
      <c r="AK171" s="764">
        <f t="shared" si="225"/>
        <v>217</v>
      </c>
      <c r="AL171" s="764">
        <f t="shared" si="226"/>
        <v>106</v>
      </c>
      <c r="AM171" s="764">
        <f t="shared" si="227"/>
        <v>117</v>
      </c>
      <c r="AN171" s="764">
        <f t="shared" si="228"/>
        <v>42</v>
      </c>
      <c r="AO171" s="764">
        <f t="shared" si="229"/>
        <v>61</v>
      </c>
      <c r="AP171" s="764">
        <f t="shared" si="230"/>
        <v>5</v>
      </c>
      <c r="AQ171" s="764">
        <f t="shared" si="231"/>
        <v>16</v>
      </c>
      <c r="AR171" s="764">
        <f t="shared" si="211"/>
        <v>79</v>
      </c>
      <c r="AT171" s="16" t="s">
        <v>221</v>
      </c>
      <c r="AU171" s="13"/>
      <c r="AV171" s="13">
        <v>5</v>
      </c>
      <c r="AW171" s="13">
        <v>12</v>
      </c>
      <c r="AX171" s="13">
        <v>5</v>
      </c>
      <c r="AY171" s="13">
        <v>4</v>
      </c>
      <c r="AZ171" s="13">
        <v>4</v>
      </c>
      <c r="BA171" s="13">
        <v>6</v>
      </c>
      <c r="BB171" s="13">
        <v>10</v>
      </c>
      <c r="BC171" s="13">
        <v>7</v>
      </c>
      <c r="BD171" s="13">
        <v>5</v>
      </c>
      <c r="BE171" s="13">
        <v>4</v>
      </c>
      <c r="BF171" s="13">
        <v>6</v>
      </c>
      <c r="BG171" s="13">
        <v>6</v>
      </c>
      <c r="BH171" s="13">
        <v>13</v>
      </c>
      <c r="BI171" s="13">
        <v>4</v>
      </c>
      <c r="BJ171" s="13">
        <v>23</v>
      </c>
      <c r="BK171" s="13">
        <v>26</v>
      </c>
      <c r="BL171" s="13">
        <v>50</v>
      </c>
      <c r="BM171" s="13">
        <v>67</v>
      </c>
      <c r="BN171" s="13">
        <v>49</v>
      </c>
      <c r="BO171" s="13">
        <v>52</v>
      </c>
      <c r="BP171" s="13">
        <v>83</v>
      </c>
      <c r="BQ171" s="13">
        <v>73</v>
      </c>
      <c r="BR171" s="13">
        <v>65</v>
      </c>
      <c r="BS171" s="13">
        <v>77</v>
      </c>
      <c r="BT171" s="13">
        <v>75</v>
      </c>
      <c r="BU171" s="13">
        <v>86</v>
      </c>
      <c r="BV171" s="13">
        <v>82</v>
      </c>
      <c r="BW171" s="13">
        <v>87</v>
      </c>
      <c r="BX171" s="13">
        <v>83</v>
      </c>
      <c r="BY171" s="13">
        <v>88</v>
      </c>
      <c r="BZ171" s="13">
        <v>79</v>
      </c>
      <c r="CA171" s="13">
        <v>88</v>
      </c>
      <c r="CB171" s="13">
        <v>95</v>
      </c>
      <c r="CC171" s="13">
        <v>63</v>
      </c>
      <c r="CD171" s="13">
        <v>80</v>
      </c>
      <c r="CE171" s="13">
        <v>77</v>
      </c>
      <c r="CF171" s="13">
        <v>72</v>
      </c>
      <c r="CG171" s="13">
        <v>75</v>
      </c>
      <c r="CH171" s="13">
        <v>80</v>
      </c>
      <c r="CI171" s="13">
        <v>72</v>
      </c>
      <c r="CJ171" s="13">
        <v>83</v>
      </c>
      <c r="CK171" s="13">
        <v>66</v>
      </c>
      <c r="CL171" s="13">
        <v>51</v>
      </c>
      <c r="CM171" s="13">
        <v>69</v>
      </c>
      <c r="CN171" s="13">
        <v>52</v>
      </c>
      <c r="CO171" s="13">
        <v>61</v>
      </c>
      <c r="CP171" s="13">
        <v>50</v>
      </c>
      <c r="CQ171" s="13">
        <v>55</v>
      </c>
      <c r="CR171" s="13">
        <v>54</v>
      </c>
      <c r="CS171" s="13">
        <v>55</v>
      </c>
      <c r="CT171" s="13">
        <v>58</v>
      </c>
      <c r="CU171" s="13">
        <v>42</v>
      </c>
      <c r="CV171" s="13">
        <v>51</v>
      </c>
      <c r="CW171" s="13">
        <v>49</v>
      </c>
      <c r="CX171" s="13">
        <v>42</v>
      </c>
      <c r="CY171" s="13">
        <v>33</v>
      </c>
      <c r="CZ171" s="13">
        <v>38</v>
      </c>
      <c r="DA171" s="13">
        <v>31</v>
      </c>
      <c r="DB171" s="13">
        <v>28</v>
      </c>
      <c r="DC171" s="13">
        <v>35</v>
      </c>
      <c r="DD171" s="13">
        <v>37</v>
      </c>
      <c r="DE171" s="13">
        <v>28</v>
      </c>
      <c r="DF171" s="13">
        <v>18</v>
      </c>
      <c r="DG171" s="13">
        <v>18</v>
      </c>
      <c r="DH171" s="13">
        <v>16</v>
      </c>
      <c r="DI171" s="13">
        <v>11</v>
      </c>
      <c r="DJ171" s="13">
        <v>17</v>
      </c>
      <c r="DK171" s="13">
        <v>19</v>
      </c>
      <c r="DL171" s="13">
        <v>18</v>
      </c>
      <c r="DM171" s="13">
        <v>16</v>
      </c>
      <c r="DN171" s="13">
        <v>17</v>
      </c>
      <c r="DO171" s="13">
        <v>10</v>
      </c>
      <c r="DP171" s="13">
        <v>9</v>
      </c>
      <c r="DQ171" s="13">
        <v>14</v>
      </c>
      <c r="DR171" s="13">
        <v>15</v>
      </c>
      <c r="DS171" s="13">
        <v>10</v>
      </c>
      <c r="DT171" s="13">
        <v>10</v>
      </c>
      <c r="DU171" s="13">
        <v>5</v>
      </c>
      <c r="DV171" s="13">
        <v>11</v>
      </c>
      <c r="DW171" s="13">
        <v>9</v>
      </c>
      <c r="DX171" s="13">
        <v>11</v>
      </c>
      <c r="DY171" s="13">
        <v>10</v>
      </c>
      <c r="DZ171" s="13">
        <v>1</v>
      </c>
      <c r="EA171" s="13">
        <v>5</v>
      </c>
      <c r="EB171" s="13">
        <v>1</v>
      </c>
      <c r="EC171" s="13">
        <v>9</v>
      </c>
      <c r="ED171" s="13">
        <v>7</v>
      </c>
      <c r="EE171" s="13">
        <v>4</v>
      </c>
      <c r="EF171" s="13">
        <v>4</v>
      </c>
      <c r="EG171" s="13">
        <v>3</v>
      </c>
      <c r="EH171" s="13">
        <v>3</v>
      </c>
      <c r="EI171" s="13">
        <v>2</v>
      </c>
      <c r="EJ171" s="13">
        <v>2</v>
      </c>
      <c r="EK171" s="13">
        <v>2</v>
      </c>
      <c r="EL171" s="13">
        <v>1</v>
      </c>
      <c r="EM171" s="13">
        <v>1</v>
      </c>
      <c r="EN171" s="13">
        <v>1</v>
      </c>
      <c r="EO171" s="13"/>
      <c r="EP171" s="13"/>
      <c r="EQ171" s="13">
        <v>1</v>
      </c>
      <c r="ER171" s="13"/>
      <c r="ES171" s="13"/>
      <c r="ET171" s="13"/>
      <c r="EU171" s="13"/>
      <c r="EV171" s="13"/>
      <c r="EW171" s="13"/>
      <c r="EX171" s="13"/>
      <c r="EY171" s="13"/>
      <c r="EZ171" s="13">
        <v>1</v>
      </c>
      <c r="FA171" s="60">
        <v>3318</v>
      </c>
      <c r="FB171" s="13">
        <v>3318</v>
      </c>
      <c r="FC171" s="16" t="s">
        <v>221</v>
      </c>
      <c r="FD171" s="13"/>
      <c r="FE171" s="13">
        <v>8</v>
      </c>
      <c r="FF171" s="13">
        <v>10</v>
      </c>
      <c r="FG171" s="13">
        <v>6</v>
      </c>
      <c r="FH171" s="13">
        <v>5</v>
      </c>
      <c r="FI171" s="13">
        <v>3</v>
      </c>
      <c r="FJ171" s="13">
        <v>3</v>
      </c>
      <c r="FK171" s="13">
        <v>6</v>
      </c>
      <c r="FL171" s="13">
        <v>6</v>
      </c>
      <c r="FM171" s="13">
        <v>8</v>
      </c>
      <c r="FN171" s="13">
        <v>4</v>
      </c>
      <c r="FO171" s="13">
        <v>12</v>
      </c>
      <c r="FP171" s="13">
        <v>9</v>
      </c>
      <c r="FQ171" s="13">
        <v>8</v>
      </c>
      <c r="FR171" s="13">
        <v>11</v>
      </c>
      <c r="FS171" s="13">
        <v>16</v>
      </c>
      <c r="FT171" s="13">
        <v>24</v>
      </c>
      <c r="FU171" s="13">
        <v>28</v>
      </c>
      <c r="FV171" s="13">
        <v>48</v>
      </c>
      <c r="FW171" s="13">
        <v>46</v>
      </c>
      <c r="FX171" s="13">
        <v>54</v>
      </c>
      <c r="FY171" s="13">
        <v>81</v>
      </c>
      <c r="FZ171" s="13">
        <v>83</v>
      </c>
      <c r="GA171" s="13">
        <v>94</v>
      </c>
      <c r="GB171" s="13">
        <v>99</v>
      </c>
      <c r="GC171" s="13">
        <v>88</v>
      </c>
      <c r="GD171" s="13">
        <v>114</v>
      </c>
      <c r="GE171" s="13">
        <v>111</v>
      </c>
      <c r="GF171" s="13">
        <v>81</v>
      </c>
      <c r="GG171" s="13">
        <v>117</v>
      </c>
      <c r="GH171" s="13">
        <v>110</v>
      </c>
      <c r="GI171" s="13">
        <v>97</v>
      </c>
      <c r="GJ171" s="13">
        <v>93</v>
      </c>
      <c r="GK171" s="13">
        <v>89</v>
      </c>
      <c r="GL171" s="13">
        <v>85</v>
      </c>
      <c r="GM171" s="13">
        <v>91</v>
      </c>
      <c r="GN171" s="13">
        <v>90</v>
      </c>
      <c r="GO171" s="13">
        <v>92</v>
      </c>
      <c r="GP171" s="13">
        <v>100</v>
      </c>
      <c r="GQ171" s="13">
        <v>90</v>
      </c>
      <c r="GR171" s="13">
        <v>83</v>
      </c>
      <c r="GS171" s="13">
        <v>84</v>
      </c>
      <c r="GT171" s="13">
        <v>79</v>
      </c>
      <c r="GU171" s="13">
        <v>73</v>
      </c>
      <c r="GV171" s="13">
        <v>69</v>
      </c>
      <c r="GW171" s="13">
        <v>64</v>
      </c>
      <c r="GX171" s="13">
        <v>80</v>
      </c>
      <c r="GY171" s="13">
        <v>63</v>
      </c>
      <c r="GZ171" s="13">
        <v>75</v>
      </c>
      <c r="HA171" s="13">
        <v>56</v>
      </c>
      <c r="HB171" s="13">
        <v>67</v>
      </c>
      <c r="HC171" s="13">
        <v>54</v>
      </c>
      <c r="HD171" s="13">
        <v>63</v>
      </c>
      <c r="HE171" s="13">
        <v>41</v>
      </c>
      <c r="HF171" s="13">
        <v>35</v>
      </c>
      <c r="HG171" s="13">
        <v>30</v>
      </c>
      <c r="HH171" s="13">
        <v>42</v>
      </c>
      <c r="HI171" s="13">
        <v>26</v>
      </c>
      <c r="HJ171" s="13">
        <v>36</v>
      </c>
      <c r="HK171" s="13">
        <v>39</v>
      </c>
      <c r="HL171" s="13">
        <v>26</v>
      </c>
      <c r="HM171" s="13">
        <v>33</v>
      </c>
      <c r="HN171" s="13">
        <v>41</v>
      </c>
      <c r="HO171" s="13">
        <v>26</v>
      </c>
      <c r="HP171" s="13">
        <v>27</v>
      </c>
      <c r="HQ171" s="13">
        <v>16</v>
      </c>
      <c r="HR171" s="13">
        <v>16</v>
      </c>
      <c r="HS171" s="13">
        <v>14</v>
      </c>
      <c r="HT171" s="13">
        <v>18</v>
      </c>
      <c r="HU171" s="13">
        <v>19</v>
      </c>
      <c r="HV171" s="13">
        <v>18</v>
      </c>
      <c r="HW171" s="13">
        <v>11</v>
      </c>
      <c r="HX171" s="13">
        <v>10</v>
      </c>
      <c r="HY171" s="13">
        <v>14</v>
      </c>
      <c r="HZ171" s="13">
        <v>10</v>
      </c>
      <c r="IA171" s="13">
        <v>9</v>
      </c>
      <c r="IB171" s="13">
        <v>10</v>
      </c>
      <c r="IC171" s="13">
        <v>11</v>
      </c>
      <c r="ID171" s="13">
        <v>8</v>
      </c>
      <c r="IE171" s="13">
        <v>5</v>
      </c>
      <c r="IF171" s="13">
        <v>8</v>
      </c>
      <c r="IG171" s="13">
        <v>7</v>
      </c>
      <c r="IH171" s="13">
        <v>3</v>
      </c>
      <c r="II171" s="13">
        <v>2</v>
      </c>
      <c r="IJ171" s="13">
        <v>1</v>
      </c>
      <c r="IK171" s="13">
        <v>6</v>
      </c>
      <c r="IL171" s="13">
        <v>8</v>
      </c>
      <c r="IM171" s="13">
        <v>2</v>
      </c>
      <c r="IN171" s="13">
        <v>2</v>
      </c>
      <c r="IO171" s="13">
        <v>3</v>
      </c>
      <c r="IP171" s="13">
        <v>1</v>
      </c>
      <c r="IQ171" s="13">
        <v>1</v>
      </c>
      <c r="IR171" s="13">
        <v>1</v>
      </c>
      <c r="IS171" s="13">
        <v>1</v>
      </c>
      <c r="IT171" s="13"/>
      <c r="IU171" s="13"/>
      <c r="IV171" s="13"/>
      <c r="IW171" s="13"/>
      <c r="IX171" s="13"/>
      <c r="IY171" s="13">
        <v>1</v>
      </c>
      <c r="IZ171" s="13"/>
      <c r="JA171" s="13"/>
      <c r="JB171" s="13"/>
      <c r="JC171" s="13"/>
      <c r="JD171" s="13"/>
      <c r="JE171" s="13"/>
      <c r="JF171" s="60">
        <v>3668</v>
      </c>
      <c r="JG171" s="13">
        <v>6</v>
      </c>
      <c r="JH171" s="13">
        <v>5</v>
      </c>
      <c r="JI171" s="13"/>
      <c r="JJ171" s="13"/>
      <c r="JK171" s="13"/>
      <c r="JL171" s="13"/>
      <c r="JM171" s="13"/>
      <c r="JN171" s="13"/>
      <c r="JO171" s="13"/>
      <c r="JP171" s="13">
        <v>1</v>
      </c>
      <c r="JQ171" s="13">
        <v>1</v>
      </c>
      <c r="JR171" s="13">
        <v>1</v>
      </c>
      <c r="JS171" s="13"/>
      <c r="JT171" s="13"/>
      <c r="JU171" s="13"/>
      <c r="JV171" s="13">
        <v>2</v>
      </c>
      <c r="JW171" s="13">
        <v>1</v>
      </c>
      <c r="JX171" s="13">
        <v>1</v>
      </c>
      <c r="JY171" s="13">
        <v>3</v>
      </c>
      <c r="JZ171" s="13"/>
      <c r="KA171" s="13">
        <v>1</v>
      </c>
      <c r="KB171" s="13"/>
      <c r="KC171" s="13">
        <v>3</v>
      </c>
      <c r="KD171" s="13">
        <v>1</v>
      </c>
      <c r="KE171" s="13">
        <v>3</v>
      </c>
      <c r="KF171" s="13">
        <v>2</v>
      </c>
      <c r="KG171" s="13">
        <v>1</v>
      </c>
      <c r="KH171" s="13">
        <v>2</v>
      </c>
      <c r="KI171" s="13">
        <v>2</v>
      </c>
      <c r="KJ171" s="13"/>
      <c r="KK171" s="13"/>
      <c r="KL171" s="13">
        <v>4</v>
      </c>
      <c r="KM171" s="13"/>
      <c r="KN171" s="13">
        <v>2</v>
      </c>
      <c r="KO171" s="13"/>
      <c r="KP171" s="13">
        <v>2</v>
      </c>
      <c r="KQ171" s="13"/>
      <c r="KR171" s="13">
        <v>2</v>
      </c>
      <c r="KS171" s="13">
        <v>1</v>
      </c>
      <c r="KT171" s="13">
        <v>1</v>
      </c>
      <c r="KU171" s="13">
        <v>2</v>
      </c>
      <c r="KV171" s="13">
        <v>2</v>
      </c>
      <c r="KW171" s="13">
        <v>2</v>
      </c>
      <c r="KX171" s="13">
        <v>1</v>
      </c>
      <c r="KY171" s="13"/>
      <c r="KZ171" s="13"/>
      <c r="LA171" s="13"/>
      <c r="LB171" s="13">
        <v>1</v>
      </c>
      <c r="LC171" s="13"/>
      <c r="LD171" s="13"/>
      <c r="LE171" s="13"/>
      <c r="LF171" s="13"/>
      <c r="LG171" s="13"/>
      <c r="LH171" s="13"/>
      <c r="LI171" s="13">
        <v>2</v>
      </c>
      <c r="LJ171" s="13">
        <v>1</v>
      </c>
      <c r="LK171" s="13"/>
      <c r="LL171" s="13"/>
      <c r="LM171" s="13"/>
      <c r="LN171" s="13"/>
      <c r="LO171" s="13"/>
      <c r="LP171" s="13">
        <v>1</v>
      </c>
      <c r="LQ171" s="13"/>
      <c r="LR171" s="13"/>
      <c r="LS171" s="13"/>
      <c r="LT171" s="13">
        <v>1</v>
      </c>
      <c r="LU171" s="13">
        <v>1</v>
      </c>
      <c r="LV171" s="13"/>
      <c r="LW171" s="13"/>
      <c r="LX171" s="13"/>
      <c r="LY171" s="13"/>
      <c r="LZ171" s="13"/>
      <c r="MA171" s="13">
        <v>1</v>
      </c>
      <c r="MB171" s="13"/>
      <c r="MC171" s="13"/>
      <c r="MD171" s="13"/>
      <c r="ME171" s="13"/>
      <c r="MF171" s="13">
        <v>1</v>
      </c>
      <c r="MG171" s="13"/>
      <c r="MH171" s="13"/>
      <c r="MI171" s="13"/>
      <c r="MJ171" s="13">
        <v>1</v>
      </c>
      <c r="MK171" s="13">
        <v>1</v>
      </c>
      <c r="ML171" s="13"/>
      <c r="MM171" s="13"/>
      <c r="MN171" s="13">
        <v>1</v>
      </c>
      <c r="MO171" s="13"/>
      <c r="MP171" s="13">
        <v>1</v>
      </c>
      <c r="MQ171" s="13"/>
      <c r="MR171" s="13">
        <v>3</v>
      </c>
      <c r="MS171" s="13"/>
      <c r="MT171" s="13">
        <v>2</v>
      </c>
      <c r="MU171" s="13">
        <v>1</v>
      </c>
      <c r="MV171" s="13"/>
      <c r="MW171" s="13">
        <v>1</v>
      </c>
      <c r="MX171" s="13"/>
      <c r="MY171" s="13">
        <v>1</v>
      </c>
      <c r="MZ171" s="13">
        <v>1</v>
      </c>
      <c r="NA171" s="13">
        <v>1</v>
      </c>
      <c r="NB171" s="13"/>
      <c r="NC171" s="13"/>
      <c r="ND171" s="13"/>
      <c r="NE171" s="13"/>
      <c r="NF171" s="13"/>
      <c r="NG171" s="13"/>
      <c r="NH171" s="13"/>
      <c r="NI171" s="13"/>
      <c r="NJ171" s="60">
        <v>78</v>
      </c>
      <c r="NK171" s="13">
        <v>3746</v>
      </c>
      <c r="NL171" s="448"/>
      <c r="NM171" s="448"/>
      <c r="NN171" s="448"/>
    </row>
    <row r="172" spans="1:378" ht="13.8">
      <c r="A172" s="369" t="s">
        <v>301</v>
      </c>
      <c r="B172" s="38">
        <f t="shared" ref="B172:K179" si="233">+X184</f>
        <v>124</v>
      </c>
      <c r="C172" s="38">
        <f t="shared" si="233"/>
        <v>106</v>
      </c>
      <c r="D172" s="38">
        <f t="shared" si="233"/>
        <v>337</v>
      </c>
      <c r="E172" s="38">
        <f t="shared" si="233"/>
        <v>366</v>
      </c>
      <c r="F172" s="38">
        <f t="shared" si="233"/>
        <v>1261</v>
      </c>
      <c r="G172" s="38">
        <f t="shared" si="233"/>
        <v>1423</v>
      </c>
      <c r="H172" s="38">
        <f t="shared" si="233"/>
        <v>1168</v>
      </c>
      <c r="I172" s="38">
        <f t="shared" si="233"/>
        <v>1167</v>
      </c>
      <c r="J172" s="38">
        <f t="shared" si="233"/>
        <v>748</v>
      </c>
      <c r="K172" s="38">
        <f t="shared" si="233"/>
        <v>753</v>
      </c>
      <c r="L172" s="38">
        <f t="shared" ref="L172:U179" si="234">+AH184</f>
        <v>605</v>
      </c>
      <c r="M172" s="38">
        <f t="shared" si="234"/>
        <v>637</v>
      </c>
      <c r="N172" s="38">
        <f t="shared" si="234"/>
        <v>449</v>
      </c>
      <c r="O172" s="38">
        <f t="shared" si="234"/>
        <v>447</v>
      </c>
      <c r="P172" s="38">
        <f t="shared" si="234"/>
        <v>332</v>
      </c>
      <c r="Q172" s="38">
        <f t="shared" si="234"/>
        <v>327</v>
      </c>
      <c r="R172" s="38">
        <f t="shared" si="234"/>
        <v>199</v>
      </c>
      <c r="S172" s="38">
        <f t="shared" si="234"/>
        <v>314</v>
      </c>
      <c r="T172" s="38">
        <f t="shared" si="234"/>
        <v>63</v>
      </c>
      <c r="U172" s="38">
        <f t="shared" si="234"/>
        <v>199</v>
      </c>
      <c r="JG172" s="600"/>
      <c r="NH172" s="602"/>
      <c r="NI172" s="602"/>
      <c r="NJ172" s="602"/>
      <c r="NK172" s="108"/>
      <c r="NL172" s="108"/>
      <c r="NM172" s="108"/>
    </row>
    <row r="173" spans="1:378" ht="13.8">
      <c r="A173" s="369" t="s">
        <v>302</v>
      </c>
      <c r="B173" s="38">
        <f t="shared" si="233"/>
        <v>329</v>
      </c>
      <c r="C173" s="38">
        <f t="shared" si="233"/>
        <v>304</v>
      </c>
      <c r="D173" s="38">
        <f t="shared" si="233"/>
        <v>513</v>
      </c>
      <c r="E173" s="38">
        <f t="shared" si="233"/>
        <v>522</v>
      </c>
      <c r="F173" s="38">
        <f t="shared" si="233"/>
        <v>1575</v>
      </c>
      <c r="G173" s="38">
        <f t="shared" si="233"/>
        <v>1606</v>
      </c>
      <c r="H173" s="38">
        <f t="shared" si="233"/>
        <v>1857</v>
      </c>
      <c r="I173" s="38">
        <f t="shared" si="233"/>
        <v>1744</v>
      </c>
      <c r="J173" s="38">
        <f t="shared" si="233"/>
        <v>1373</v>
      </c>
      <c r="K173" s="38">
        <f t="shared" si="233"/>
        <v>1337</v>
      </c>
      <c r="L173" s="38">
        <f t="shared" si="234"/>
        <v>1055</v>
      </c>
      <c r="M173" s="38">
        <f t="shared" si="234"/>
        <v>1029</v>
      </c>
      <c r="N173" s="38">
        <f t="shared" si="234"/>
        <v>650</v>
      </c>
      <c r="O173" s="38">
        <f t="shared" si="234"/>
        <v>615</v>
      </c>
      <c r="P173" s="38">
        <f t="shared" si="234"/>
        <v>400</v>
      </c>
      <c r="Q173" s="38">
        <f t="shared" si="234"/>
        <v>389</v>
      </c>
      <c r="R173" s="38">
        <f t="shared" si="234"/>
        <v>192</v>
      </c>
      <c r="S173" s="38">
        <f t="shared" si="234"/>
        <v>346</v>
      </c>
      <c r="T173" s="38">
        <f t="shared" si="234"/>
        <v>52</v>
      </c>
      <c r="U173" s="38">
        <f t="shared" si="234"/>
        <v>191</v>
      </c>
      <c r="JG173" s="601"/>
    </row>
    <row r="174" spans="1:378" ht="13.8">
      <c r="A174" s="369" t="s">
        <v>303</v>
      </c>
      <c r="B174" s="38">
        <f t="shared" si="233"/>
        <v>751</v>
      </c>
      <c r="C174" s="38">
        <f t="shared" si="233"/>
        <v>680</v>
      </c>
      <c r="D174" s="38">
        <f t="shared" si="233"/>
        <v>951</v>
      </c>
      <c r="E174" s="38">
        <f t="shared" si="233"/>
        <v>1002</v>
      </c>
      <c r="F174" s="38">
        <f t="shared" si="233"/>
        <v>2164</v>
      </c>
      <c r="G174" s="38">
        <f t="shared" si="233"/>
        <v>2200</v>
      </c>
      <c r="H174" s="38">
        <f t="shared" si="233"/>
        <v>2096</v>
      </c>
      <c r="I174" s="38">
        <f t="shared" si="233"/>
        <v>2034</v>
      </c>
      <c r="J174" s="38">
        <f t="shared" si="233"/>
        <v>1658</v>
      </c>
      <c r="K174" s="38">
        <f t="shared" si="233"/>
        <v>1644</v>
      </c>
      <c r="L174" s="38">
        <f t="shared" si="234"/>
        <v>1345</v>
      </c>
      <c r="M174" s="38">
        <f t="shared" si="234"/>
        <v>1226</v>
      </c>
      <c r="N174" s="38">
        <f t="shared" si="234"/>
        <v>814</v>
      </c>
      <c r="O174" s="38">
        <f t="shared" si="234"/>
        <v>701</v>
      </c>
      <c r="P174" s="38">
        <f t="shared" si="234"/>
        <v>337</v>
      </c>
      <c r="Q174" s="38">
        <f t="shared" si="234"/>
        <v>356</v>
      </c>
      <c r="R174" s="38">
        <f t="shared" si="234"/>
        <v>182</v>
      </c>
      <c r="S174" s="38">
        <f t="shared" si="234"/>
        <v>242</v>
      </c>
      <c r="T174" s="38">
        <f t="shared" si="234"/>
        <v>45</v>
      </c>
      <c r="U174" s="38">
        <f t="shared" si="234"/>
        <v>93</v>
      </c>
      <c r="W174" s="57"/>
      <c r="X174" s="44" t="s">
        <v>16</v>
      </c>
      <c r="Y174" s="41" t="s">
        <v>16</v>
      </c>
      <c r="Z174" s="42" t="s">
        <v>7</v>
      </c>
      <c r="AA174" s="42" t="s">
        <v>7</v>
      </c>
      <c r="AB174" s="41" t="s">
        <v>8</v>
      </c>
      <c r="AC174" s="41" t="s">
        <v>8</v>
      </c>
      <c r="AD174" s="41" t="s">
        <v>9</v>
      </c>
      <c r="AE174" s="41" t="s">
        <v>9</v>
      </c>
      <c r="AF174" s="41" t="s">
        <v>10</v>
      </c>
      <c r="AG174" s="41" t="s">
        <v>10</v>
      </c>
      <c r="AH174" s="41" t="s">
        <v>11</v>
      </c>
      <c r="AI174" s="41" t="s">
        <v>11</v>
      </c>
      <c r="AJ174" s="41" t="s">
        <v>12</v>
      </c>
      <c r="AK174" s="41" t="s">
        <v>12</v>
      </c>
      <c r="AL174" s="41" t="s">
        <v>13</v>
      </c>
      <c r="AM174" s="41" t="s">
        <v>13</v>
      </c>
      <c r="AN174" s="41" t="s">
        <v>14</v>
      </c>
      <c r="AO174" s="41" t="s">
        <v>14</v>
      </c>
      <c r="AP174" s="41" t="s">
        <v>15</v>
      </c>
      <c r="AQ174" s="45" t="s">
        <v>15</v>
      </c>
      <c r="AR174" s="37"/>
      <c r="AT174" s="57"/>
      <c r="AU174" s="57" t="s">
        <v>287</v>
      </c>
      <c r="AV174" s="57"/>
      <c r="AW174" s="57"/>
      <c r="AX174" s="57"/>
      <c r="AY174" s="57"/>
      <c r="AZ174" s="57"/>
      <c r="BA174" s="57"/>
      <c r="BB174" s="57"/>
      <c r="BC174" s="57"/>
      <c r="BD174" s="57"/>
      <c r="BE174" s="57"/>
      <c r="BF174" s="57"/>
      <c r="BG174" s="57"/>
      <c r="BH174" s="57"/>
      <c r="BI174" s="57"/>
      <c r="BJ174" s="57"/>
      <c r="BK174" s="57"/>
      <c r="BL174" s="57"/>
      <c r="BM174" s="57"/>
      <c r="BN174" s="57"/>
      <c r="BO174" s="57"/>
      <c r="BP174" s="57"/>
      <c r="BQ174" s="57"/>
      <c r="BR174" s="57"/>
      <c r="BS174" s="57"/>
      <c r="BT174" s="57"/>
      <c r="BU174" s="57"/>
      <c r="BV174" s="57"/>
      <c r="BW174" s="57"/>
      <c r="BX174" s="57"/>
      <c r="BY174" s="57"/>
      <c r="BZ174" s="57"/>
      <c r="CA174" s="57"/>
      <c r="CB174" s="57"/>
      <c r="CC174" s="57"/>
      <c r="CD174" s="57"/>
      <c r="CE174" s="57"/>
      <c r="CF174" s="57"/>
      <c r="CG174" s="57"/>
      <c r="CH174" s="57"/>
      <c r="CI174" s="57"/>
      <c r="CJ174" s="57"/>
      <c r="CK174" s="57"/>
      <c r="CL174" s="57"/>
      <c r="CM174" s="57"/>
      <c r="CN174" s="57"/>
      <c r="CO174" s="57"/>
      <c r="CP174" s="57"/>
      <c r="CQ174" s="57"/>
      <c r="CR174" s="57"/>
      <c r="CS174" s="57"/>
      <c r="CT174" s="57"/>
      <c r="CU174" s="57"/>
      <c r="CV174" s="57"/>
      <c r="CW174" s="57"/>
      <c r="CX174" s="57"/>
      <c r="CY174" s="57"/>
      <c r="CZ174" s="57"/>
      <c r="DA174" s="57"/>
      <c r="DB174" s="57"/>
      <c r="DC174" s="57"/>
      <c r="DD174" s="57"/>
      <c r="DE174" s="57"/>
      <c r="DF174" s="57"/>
      <c r="DG174" s="57"/>
      <c r="DH174" s="57"/>
      <c r="DI174" s="57"/>
      <c r="DJ174" s="57"/>
      <c r="DK174" s="57"/>
      <c r="DL174" s="57"/>
      <c r="DM174" s="57"/>
      <c r="DN174" s="57"/>
      <c r="DO174" s="57"/>
      <c r="DP174" s="57"/>
      <c r="DQ174" s="57"/>
      <c r="DR174" s="57"/>
      <c r="DS174" s="57"/>
      <c r="DT174" s="57"/>
      <c r="DU174" s="57"/>
      <c r="DV174" s="57"/>
      <c r="DW174" s="57"/>
      <c r="DX174" s="57"/>
      <c r="DY174" s="57"/>
      <c r="DZ174" s="57"/>
      <c r="EA174" s="57"/>
      <c r="EB174" s="57"/>
      <c r="EC174" s="57"/>
      <c r="ED174" s="57"/>
      <c r="EE174" s="57"/>
      <c r="EF174" s="57"/>
      <c r="EG174" s="57"/>
      <c r="EH174" s="57"/>
      <c r="EI174" s="57"/>
      <c r="EJ174" s="57"/>
      <c r="EK174" s="57"/>
      <c r="EL174" s="57"/>
      <c r="EM174" s="57"/>
      <c r="EN174" s="57"/>
      <c r="EO174" s="57"/>
      <c r="EP174" s="57"/>
      <c r="EQ174" s="57"/>
      <c r="ER174" s="57"/>
      <c r="ES174" s="57"/>
      <c r="ET174" s="57"/>
      <c r="EU174" s="57"/>
      <c r="EV174" s="57"/>
      <c r="EW174" s="57"/>
      <c r="EX174" s="57"/>
      <c r="EY174" s="57"/>
      <c r="EZ174" s="57"/>
      <c r="FA174" s="57"/>
      <c r="FB174" s="57"/>
      <c r="FC174" s="58" t="s">
        <v>288</v>
      </c>
      <c r="FD174" s="57" t="s">
        <v>289</v>
      </c>
      <c r="FE174" s="57"/>
      <c r="FF174" s="57"/>
      <c r="FG174" s="57"/>
      <c r="FH174" s="57"/>
      <c r="FI174" s="57"/>
      <c r="FJ174" s="57"/>
      <c r="FK174" s="57"/>
      <c r="FL174" s="57"/>
      <c r="FM174" s="57"/>
      <c r="FN174" s="57"/>
      <c r="FO174" s="57"/>
      <c r="FP174" s="57"/>
      <c r="FQ174" s="57"/>
      <c r="FR174" s="57"/>
      <c r="FS174" s="57"/>
      <c r="FT174" s="57"/>
      <c r="FU174" s="57"/>
      <c r="FV174" s="57"/>
      <c r="FW174" s="57"/>
      <c r="FX174" s="57"/>
      <c r="FY174" s="57"/>
      <c r="FZ174" s="57"/>
      <c r="GA174" s="57"/>
      <c r="GB174" s="57"/>
      <c r="GC174" s="57"/>
      <c r="GD174" s="57"/>
      <c r="GE174" s="57"/>
      <c r="GF174" s="57"/>
      <c r="GG174" s="57"/>
      <c r="GH174" s="57"/>
      <c r="GI174" s="57"/>
      <c r="GJ174" s="57"/>
      <c r="GK174" s="57"/>
      <c r="GL174" s="57"/>
      <c r="GM174" s="57"/>
      <c r="GN174" s="57"/>
      <c r="GO174" s="57"/>
      <c r="GP174" s="57"/>
      <c r="GQ174" s="57"/>
      <c r="GR174" s="57"/>
      <c r="GS174" s="57"/>
      <c r="GT174" s="57"/>
      <c r="GU174" s="57"/>
      <c r="GV174" s="57"/>
      <c r="GW174" s="57"/>
      <c r="GX174" s="57"/>
      <c r="GY174" s="57"/>
      <c r="GZ174" s="57"/>
      <c r="HA174" s="57"/>
      <c r="HB174" s="57"/>
      <c r="HC174" s="57"/>
      <c r="HD174" s="57"/>
      <c r="HE174" s="57"/>
      <c r="HF174" s="57"/>
      <c r="HG174" s="57"/>
      <c r="HH174" s="57"/>
      <c r="HI174" s="57"/>
      <c r="HJ174" s="57"/>
      <c r="HK174" s="57"/>
      <c r="HL174" s="57"/>
      <c r="HM174" s="57"/>
      <c r="HN174" s="57"/>
      <c r="HO174" s="57"/>
      <c r="HP174" s="57"/>
      <c r="HQ174" s="57"/>
      <c r="HR174" s="57"/>
      <c r="HS174" s="57"/>
      <c r="HT174" s="57"/>
      <c r="HU174" s="57"/>
      <c r="HV174" s="57"/>
      <c r="HW174" s="57"/>
      <c r="HX174" s="57"/>
      <c r="HY174" s="57"/>
      <c r="HZ174" s="57"/>
      <c r="IA174" s="57"/>
      <c r="IB174" s="57"/>
      <c r="IC174" s="57"/>
      <c r="ID174" s="57"/>
      <c r="IE174" s="57"/>
      <c r="IF174" s="57"/>
      <c r="IG174" s="57"/>
      <c r="IH174" s="57"/>
      <c r="II174" s="57"/>
      <c r="IJ174" s="57"/>
      <c r="IK174" s="57"/>
      <c r="IL174" s="57"/>
      <c r="IM174" s="57"/>
      <c r="IN174" s="57"/>
      <c r="IO174" s="57"/>
      <c r="IP174" s="57"/>
      <c r="IQ174" s="57"/>
      <c r="IR174" s="57"/>
      <c r="IS174" s="57"/>
      <c r="IT174" s="57"/>
      <c r="IU174" s="57"/>
      <c r="IV174" s="57"/>
      <c r="IW174" s="57"/>
      <c r="IX174" s="57"/>
      <c r="IY174" s="57"/>
      <c r="IZ174" s="57"/>
      <c r="JA174" s="57"/>
      <c r="JB174" s="57"/>
      <c r="JC174" s="57"/>
      <c r="JD174" s="57"/>
      <c r="JE174" s="57"/>
      <c r="JF174" s="57"/>
      <c r="JG174" s="57"/>
      <c r="JH174" s="58" t="s">
        <v>290</v>
      </c>
      <c r="JI174" s="57" t="s">
        <v>273</v>
      </c>
    </row>
    <row r="175" spans="1:378" ht="14.4" thickBot="1">
      <c r="A175" s="369" t="s">
        <v>304</v>
      </c>
      <c r="B175" s="38">
        <f t="shared" si="233"/>
        <v>239</v>
      </c>
      <c r="C175" s="38">
        <f t="shared" si="233"/>
        <v>192</v>
      </c>
      <c r="D175" s="38">
        <f t="shared" si="233"/>
        <v>352</v>
      </c>
      <c r="E175" s="38">
        <f t="shared" si="233"/>
        <v>316</v>
      </c>
      <c r="F175" s="38">
        <f t="shared" si="233"/>
        <v>1104</v>
      </c>
      <c r="G175" s="38">
        <f t="shared" si="233"/>
        <v>1198</v>
      </c>
      <c r="H175" s="38">
        <f t="shared" si="233"/>
        <v>1380</v>
      </c>
      <c r="I175" s="38">
        <f t="shared" si="233"/>
        <v>1345</v>
      </c>
      <c r="J175" s="38">
        <f t="shared" si="233"/>
        <v>1021</v>
      </c>
      <c r="K175" s="38">
        <f t="shared" si="233"/>
        <v>1036</v>
      </c>
      <c r="L175" s="38">
        <f t="shared" si="234"/>
        <v>823</v>
      </c>
      <c r="M175" s="38">
        <f t="shared" si="234"/>
        <v>812</v>
      </c>
      <c r="N175" s="38">
        <f t="shared" si="234"/>
        <v>565</v>
      </c>
      <c r="O175" s="38">
        <f t="shared" si="234"/>
        <v>509</v>
      </c>
      <c r="P175" s="38">
        <f t="shared" si="234"/>
        <v>292</v>
      </c>
      <c r="Q175" s="38">
        <f t="shared" si="234"/>
        <v>349</v>
      </c>
      <c r="R175" s="38">
        <f t="shared" si="234"/>
        <v>177</v>
      </c>
      <c r="S175" s="38">
        <f t="shared" si="234"/>
        <v>341</v>
      </c>
      <c r="T175" s="38">
        <f t="shared" si="234"/>
        <v>52</v>
      </c>
      <c r="U175" s="38">
        <f t="shared" si="234"/>
        <v>209</v>
      </c>
      <c r="W175" s="18" t="s">
        <v>184</v>
      </c>
      <c r="X175" s="80" t="s">
        <v>264</v>
      </c>
      <c r="Y175" s="51" t="s">
        <v>265</v>
      </c>
      <c r="Z175" s="51" t="s">
        <v>264</v>
      </c>
      <c r="AA175" s="51" t="s">
        <v>265</v>
      </c>
      <c r="AB175" s="51" t="s">
        <v>264</v>
      </c>
      <c r="AC175" s="51" t="s">
        <v>265</v>
      </c>
      <c r="AD175" s="51" t="s">
        <v>264</v>
      </c>
      <c r="AE175" s="51" t="s">
        <v>265</v>
      </c>
      <c r="AF175" s="51" t="s">
        <v>264</v>
      </c>
      <c r="AG175" s="51" t="s">
        <v>265</v>
      </c>
      <c r="AH175" s="51" t="s">
        <v>264</v>
      </c>
      <c r="AI175" s="51" t="s">
        <v>265</v>
      </c>
      <c r="AJ175" s="51" t="s">
        <v>264</v>
      </c>
      <c r="AK175" s="51" t="s">
        <v>265</v>
      </c>
      <c r="AL175" s="51" t="s">
        <v>264</v>
      </c>
      <c r="AM175" s="51" t="s">
        <v>265</v>
      </c>
      <c r="AN175" s="51" t="s">
        <v>264</v>
      </c>
      <c r="AO175" s="51" t="s">
        <v>265</v>
      </c>
      <c r="AP175" s="51" t="s">
        <v>264</v>
      </c>
      <c r="AQ175" s="52" t="s">
        <v>265</v>
      </c>
      <c r="AR175" s="37" t="s">
        <v>268</v>
      </c>
      <c r="AT175" s="18" t="s">
        <v>184</v>
      </c>
      <c r="AU175" s="18">
        <v>0</v>
      </c>
      <c r="AV175" s="18">
        <v>1</v>
      </c>
      <c r="AW175" s="18">
        <v>2</v>
      </c>
      <c r="AX175" s="18">
        <v>3</v>
      </c>
      <c r="AY175" s="18">
        <v>4</v>
      </c>
      <c r="AZ175" s="18">
        <v>5</v>
      </c>
      <c r="BA175" s="18">
        <v>6</v>
      </c>
      <c r="BB175" s="18">
        <v>7</v>
      </c>
      <c r="BC175" s="18">
        <v>8</v>
      </c>
      <c r="BD175" s="18">
        <v>9</v>
      </c>
      <c r="BE175" s="18">
        <v>10</v>
      </c>
      <c r="BF175" s="18">
        <v>11</v>
      </c>
      <c r="BG175" s="18">
        <v>12</v>
      </c>
      <c r="BH175" s="18">
        <v>13</v>
      </c>
      <c r="BI175" s="18">
        <v>14</v>
      </c>
      <c r="BJ175" s="18">
        <v>15</v>
      </c>
      <c r="BK175" s="18">
        <v>16</v>
      </c>
      <c r="BL175" s="18">
        <v>17</v>
      </c>
      <c r="BM175" s="18">
        <v>18</v>
      </c>
      <c r="BN175" s="18">
        <v>19</v>
      </c>
      <c r="BO175" s="18">
        <v>20</v>
      </c>
      <c r="BP175" s="18">
        <v>21</v>
      </c>
      <c r="BQ175" s="18">
        <v>22</v>
      </c>
      <c r="BR175" s="18">
        <v>23</v>
      </c>
      <c r="BS175" s="18">
        <v>24</v>
      </c>
      <c r="BT175" s="18">
        <v>25</v>
      </c>
      <c r="BU175" s="18">
        <v>26</v>
      </c>
      <c r="BV175" s="18">
        <v>27</v>
      </c>
      <c r="BW175" s="18">
        <v>28</v>
      </c>
      <c r="BX175" s="18">
        <v>29</v>
      </c>
      <c r="BY175" s="18">
        <v>30</v>
      </c>
      <c r="BZ175" s="18">
        <v>31</v>
      </c>
      <c r="CA175" s="18">
        <v>32</v>
      </c>
      <c r="CB175" s="18">
        <v>33</v>
      </c>
      <c r="CC175" s="18">
        <v>34</v>
      </c>
      <c r="CD175" s="18">
        <v>35</v>
      </c>
      <c r="CE175" s="18">
        <v>36</v>
      </c>
      <c r="CF175" s="18">
        <v>37</v>
      </c>
      <c r="CG175" s="18">
        <v>38</v>
      </c>
      <c r="CH175" s="18">
        <v>39</v>
      </c>
      <c r="CI175" s="18">
        <v>40</v>
      </c>
      <c r="CJ175" s="18">
        <v>41</v>
      </c>
      <c r="CK175" s="18">
        <v>42</v>
      </c>
      <c r="CL175" s="18">
        <v>43</v>
      </c>
      <c r="CM175" s="18">
        <v>44</v>
      </c>
      <c r="CN175" s="18">
        <v>45</v>
      </c>
      <c r="CO175" s="18">
        <v>46</v>
      </c>
      <c r="CP175" s="18">
        <v>47</v>
      </c>
      <c r="CQ175" s="18">
        <v>48</v>
      </c>
      <c r="CR175" s="18">
        <v>49</v>
      </c>
      <c r="CS175" s="18">
        <v>50</v>
      </c>
      <c r="CT175" s="18">
        <v>51</v>
      </c>
      <c r="CU175" s="18">
        <v>52</v>
      </c>
      <c r="CV175" s="18">
        <v>53</v>
      </c>
      <c r="CW175" s="18">
        <v>54</v>
      </c>
      <c r="CX175" s="18">
        <v>55</v>
      </c>
      <c r="CY175" s="18">
        <v>56</v>
      </c>
      <c r="CZ175" s="18">
        <v>57</v>
      </c>
      <c r="DA175" s="18">
        <v>58</v>
      </c>
      <c r="DB175" s="18">
        <v>59</v>
      </c>
      <c r="DC175" s="18">
        <v>60</v>
      </c>
      <c r="DD175" s="18">
        <v>61</v>
      </c>
      <c r="DE175" s="18">
        <v>62</v>
      </c>
      <c r="DF175" s="18">
        <v>63</v>
      </c>
      <c r="DG175" s="18">
        <v>64</v>
      </c>
      <c r="DH175" s="18">
        <v>65</v>
      </c>
      <c r="DI175" s="18">
        <v>66</v>
      </c>
      <c r="DJ175" s="18">
        <v>67</v>
      </c>
      <c r="DK175" s="18">
        <v>68</v>
      </c>
      <c r="DL175" s="18">
        <v>69</v>
      </c>
      <c r="DM175" s="18">
        <v>70</v>
      </c>
      <c r="DN175" s="18">
        <v>71</v>
      </c>
      <c r="DO175" s="18">
        <v>72</v>
      </c>
      <c r="DP175" s="18">
        <v>73</v>
      </c>
      <c r="DQ175" s="18">
        <v>74</v>
      </c>
      <c r="DR175" s="18">
        <v>75</v>
      </c>
      <c r="DS175" s="18">
        <v>76</v>
      </c>
      <c r="DT175" s="18">
        <v>77</v>
      </c>
      <c r="DU175" s="18">
        <v>78</v>
      </c>
      <c r="DV175" s="18">
        <v>79</v>
      </c>
      <c r="DW175" s="18">
        <v>80</v>
      </c>
      <c r="DX175" s="18">
        <v>81</v>
      </c>
      <c r="DY175" s="18">
        <v>82</v>
      </c>
      <c r="DZ175" s="18">
        <v>83</v>
      </c>
      <c r="EA175" s="18">
        <v>84</v>
      </c>
      <c r="EB175" s="18">
        <v>85</v>
      </c>
      <c r="EC175" s="18">
        <v>86</v>
      </c>
      <c r="ED175" s="18">
        <v>87</v>
      </c>
      <c r="EE175" s="18">
        <v>88</v>
      </c>
      <c r="EF175" s="18">
        <v>89</v>
      </c>
      <c r="EG175" s="18">
        <v>90</v>
      </c>
      <c r="EH175" s="18">
        <v>91</v>
      </c>
      <c r="EI175" s="18">
        <v>92</v>
      </c>
      <c r="EJ175" s="18">
        <v>93</v>
      </c>
      <c r="EK175" s="18">
        <v>94</v>
      </c>
      <c r="EL175" s="18">
        <v>95</v>
      </c>
      <c r="EM175" s="18">
        <v>96</v>
      </c>
      <c r="EN175" s="18">
        <v>97</v>
      </c>
      <c r="EO175" s="18">
        <v>98</v>
      </c>
      <c r="EP175" s="18">
        <v>99</v>
      </c>
      <c r="EQ175" s="18">
        <v>100</v>
      </c>
      <c r="ER175" s="18">
        <v>101</v>
      </c>
      <c r="ES175" s="18">
        <v>102</v>
      </c>
      <c r="ET175" s="18">
        <v>103</v>
      </c>
      <c r="EU175" s="18">
        <v>104</v>
      </c>
      <c r="EV175" s="18">
        <v>105</v>
      </c>
      <c r="EW175" s="18">
        <v>106</v>
      </c>
      <c r="EX175" s="18">
        <v>107</v>
      </c>
      <c r="EY175" s="18">
        <v>108</v>
      </c>
      <c r="EZ175" s="18">
        <v>120</v>
      </c>
      <c r="FA175" s="18">
        <v>121</v>
      </c>
      <c r="FB175" s="18" t="s">
        <v>291</v>
      </c>
      <c r="FC175" s="59"/>
      <c r="FD175" s="18">
        <v>0</v>
      </c>
      <c r="FE175" s="18">
        <v>1</v>
      </c>
      <c r="FF175" s="18">
        <v>2</v>
      </c>
      <c r="FG175" s="18">
        <v>3</v>
      </c>
      <c r="FH175" s="18">
        <v>4</v>
      </c>
      <c r="FI175" s="18">
        <v>5</v>
      </c>
      <c r="FJ175" s="18">
        <v>6</v>
      </c>
      <c r="FK175" s="18">
        <v>7</v>
      </c>
      <c r="FL175" s="18">
        <v>8</v>
      </c>
      <c r="FM175" s="18">
        <v>9</v>
      </c>
      <c r="FN175" s="18">
        <v>10</v>
      </c>
      <c r="FO175" s="18">
        <v>11</v>
      </c>
      <c r="FP175" s="18">
        <v>12</v>
      </c>
      <c r="FQ175" s="18">
        <v>13</v>
      </c>
      <c r="FR175" s="18">
        <v>14</v>
      </c>
      <c r="FS175" s="18">
        <v>15</v>
      </c>
      <c r="FT175" s="18">
        <v>16</v>
      </c>
      <c r="FU175" s="18">
        <v>17</v>
      </c>
      <c r="FV175" s="18">
        <v>18</v>
      </c>
      <c r="FW175" s="18">
        <v>19</v>
      </c>
      <c r="FX175" s="18">
        <v>20</v>
      </c>
      <c r="FY175" s="18">
        <v>21</v>
      </c>
      <c r="FZ175" s="18">
        <v>22</v>
      </c>
      <c r="GA175" s="18">
        <v>23</v>
      </c>
      <c r="GB175" s="18">
        <v>24</v>
      </c>
      <c r="GC175" s="18">
        <v>25</v>
      </c>
      <c r="GD175" s="18">
        <v>26</v>
      </c>
      <c r="GE175" s="18">
        <v>27</v>
      </c>
      <c r="GF175" s="18">
        <v>28</v>
      </c>
      <c r="GG175" s="18">
        <v>29</v>
      </c>
      <c r="GH175" s="18">
        <v>30</v>
      </c>
      <c r="GI175" s="18">
        <v>31</v>
      </c>
      <c r="GJ175" s="18">
        <v>32</v>
      </c>
      <c r="GK175" s="18">
        <v>33</v>
      </c>
      <c r="GL175" s="18">
        <v>34</v>
      </c>
      <c r="GM175" s="18">
        <v>35</v>
      </c>
      <c r="GN175" s="18">
        <v>36</v>
      </c>
      <c r="GO175" s="18">
        <v>37</v>
      </c>
      <c r="GP175" s="18">
        <v>38</v>
      </c>
      <c r="GQ175" s="18">
        <v>39</v>
      </c>
      <c r="GR175" s="18">
        <v>40</v>
      </c>
      <c r="GS175" s="18">
        <v>41</v>
      </c>
      <c r="GT175" s="18">
        <v>42</v>
      </c>
      <c r="GU175" s="18">
        <v>43</v>
      </c>
      <c r="GV175" s="18">
        <v>44</v>
      </c>
      <c r="GW175" s="18">
        <v>45</v>
      </c>
      <c r="GX175" s="18">
        <v>46</v>
      </c>
      <c r="GY175" s="18">
        <v>47</v>
      </c>
      <c r="GZ175" s="18">
        <v>48</v>
      </c>
      <c r="HA175" s="18">
        <v>49</v>
      </c>
      <c r="HB175" s="18">
        <v>50</v>
      </c>
      <c r="HC175" s="18">
        <v>51</v>
      </c>
      <c r="HD175" s="18">
        <v>52</v>
      </c>
      <c r="HE175" s="18">
        <v>53</v>
      </c>
      <c r="HF175" s="18">
        <v>54</v>
      </c>
      <c r="HG175" s="18">
        <v>55</v>
      </c>
      <c r="HH175" s="18">
        <v>56</v>
      </c>
      <c r="HI175" s="18">
        <v>57</v>
      </c>
      <c r="HJ175" s="18">
        <v>58</v>
      </c>
      <c r="HK175" s="18">
        <v>59</v>
      </c>
      <c r="HL175" s="18">
        <v>60</v>
      </c>
      <c r="HM175" s="18">
        <v>61</v>
      </c>
      <c r="HN175" s="18">
        <v>62</v>
      </c>
      <c r="HO175" s="18">
        <v>63</v>
      </c>
      <c r="HP175" s="18">
        <v>64</v>
      </c>
      <c r="HQ175" s="18">
        <v>65</v>
      </c>
      <c r="HR175" s="18">
        <v>66</v>
      </c>
      <c r="HS175" s="18">
        <v>67</v>
      </c>
      <c r="HT175" s="18">
        <v>68</v>
      </c>
      <c r="HU175" s="18">
        <v>69</v>
      </c>
      <c r="HV175" s="18">
        <v>70</v>
      </c>
      <c r="HW175" s="18">
        <v>71</v>
      </c>
      <c r="HX175" s="18">
        <v>72</v>
      </c>
      <c r="HY175" s="18">
        <v>73</v>
      </c>
      <c r="HZ175" s="18">
        <v>74</v>
      </c>
      <c r="IA175" s="18">
        <v>75</v>
      </c>
      <c r="IB175" s="18">
        <v>76</v>
      </c>
      <c r="IC175" s="18">
        <v>77</v>
      </c>
      <c r="ID175" s="18">
        <v>78</v>
      </c>
      <c r="IE175" s="18">
        <v>79</v>
      </c>
      <c r="IF175" s="18">
        <v>80</v>
      </c>
      <c r="IG175" s="18">
        <v>81</v>
      </c>
      <c r="IH175" s="18">
        <v>82</v>
      </c>
      <c r="II175" s="18">
        <v>83</v>
      </c>
      <c r="IJ175" s="18">
        <v>84</v>
      </c>
      <c r="IK175" s="18">
        <v>85</v>
      </c>
      <c r="IL175" s="18">
        <v>86</v>
      </c>
      <c r="IM175" s="18">
        <v>87</v>
      </c>
      <c r="IN175" s="18">
        <v>88</v>
      </c>
      <c r="IO175" s="18">
        <v>89</v>
      </c>
      <c r="IP175" s="18">
        <v>90</v>
      </c>
      <c r="IQ175" s="18">
        <v>91</v>
      </c>
      <c r="IR175" s="18">
        <v>92</v>
      </c>
      <c r="IS175" s="18">
        <v>93</v>
      </c>
      <c r="IT175" s="18">
        <v>94</v>
      </c>
      <c r="IU175" s="18">
        <v>95</v>
      </c>
      <c r="IV175" s="18">
        <v>96</v>
      </c>
      <c r="IW175" s="18">
        <v>97</v>
      </c>
      <c r="IX175" s="18">
        <v>98</v>
      </c>
      <c r="IY175" s="18">
        <v>99</v>
      </c>
      <c r="IZ175" s="18">
        <v>100</v>
      </c>
      <c r="JA175" s="18">
        <v>101</v>
      </c>
      <c r="JB175" s="18">
        <v>102</v>
      </c>
      <c r="JC175" s="18">
        <v>103</v>
      </c>
      <c r="JD175" s="18">
        <v>104</v>
      </c>
      <c r="JE175" s="18">
        <v>120</v>
      </c>
      <c r="JF175" s="18">
        <v>121</v>
      </c>
      <c r="JG175" s="18" t="s">
        <v>291</v>
      </c>
      <c r="JH175" s="59"/>
      <c r="JI175" s="18"/>
    </row>
    <row r="176" spans="1:378" ht="13.8">
      <c r="A176" s="369" t="s">
        <v>305</v>
      </c>
      <c r="B176" s="38">
        <f t="shared" si="233"/>
        <v>141</v>
      </c>
      <c r="C176" s="38">
        <f t="shared" si="233"/>
        <v>111</v>
      </c>
      <c r="D176" s="38">
        <f t="shared" si="233"/>
        <v>254</v>
      </c>
      <c r="E176" s="38">
        <f t="shared" si="233"/>
        <v>298</v>
      </c>
      <c r="F176" s="38">
        <f t="shared" si="233"/>
        <v>898</v>
      </c>
      <c r="G176" s="38">
        <f t="shared" si="233"/>
        <v>898</v>
      </c>
      <c r="H176" s="38">
        <f t="shared" si="233"/>
        <v>1083</v>
      </c>
      <c r="I176" s="38">
        <f t="shared" si="233"/>
        <v>1160</v>
      </c>
      <c r="J176" s="38">
        <f t="shared" si="233"/>
        <v>904</v>
      </c>
      <c r="K176" s="38">
        <f t="shared" si="233"/>
        <v>926</v>
      </c>
      <c r="L176" s="38">
        <f t="shared" si="234"/>
        <v>659</v>
      </c>
      <c r="M176" s="38">
        <f t="shared" si="234"/>
        <v>653</v>
      </c>
      <c r="N176" s="38">
        <f t="shared" si="234"/>
        <v>481</v>
      </c>
      <c r="O176" s="38">
        <f t="shared" si="234"/>
        <v>454</v>
      </c>
      <c r="P176" s="38">
        <f t="shared" si="234"/>
        <v>261</v>
      </c>
      <c r="Q176" s="38">
        <f t="shared" si="234"/>
        <v>316</v>
      </c>
      <c r="R176" s="38">
        <f t="shared" si="234"/>
        <v>179</v>
      </c>
      <c r="S176" s="38">
        <f t="shared" si="234"/>
        <v>296</v>
      </c>
      <c r="T176" s="38">
        <f t="shared" si="234"/>
        <v>34</v>
      </c>
      <c r="U176" s="38">
        <f t="shared" si="234"/>
        <v>171</v>
      </c>
      <c r="W176" s="392" t="s">
        <v>19</v>
      </c>
      <c r="X176" s="444">
        <f>SUM(FD176:FM176)</f>
        <v>4386</v>
      </c>
      <c r="Y176" s="444">
        <f>SUM(AU176:BD176)</f>
        <v>4131</v>
      </c>
      <c r="Z176" s="444">
        <f>SUM(FN176:FW176)</f>
        <v>7494</v>
      </c>
      <c r="AA176" s="444">
        <f>SUM(BE176:BN176)</f>
        <v>7751</v>
      </c>
      <c r="AB176" s="444">
        <f>SUM(FX176:GG176)</f>
        <v>20969</v>
      </c>
      <c r="AC176" s="444">
        <f>SUM(BO176:BX176)</f>
        <v>21669</v>
      </c>
      <c r="AD176" s="444">
        <f>SUM(GH176:GQ176)</f>
        <v>23078</v>
      </c>
      <c r="AE176" s="444">
        <f>SUM(BY176:CH176)</f>
        <v>21947</v>
      </c>
      <c r="AF176" s="444">
        <f>SUM(GR176:HA176)</f>
        <v>17834</v>
      </c>
      <c r="AG176" s="444">
        <f>SUM(CI176:CR176)</f>
        <v>17207</v>
      </c>
      <c r="AH176" s="444">
        <f>SUM(HB176:HK176)</f>
        <v>13640</v>
      </c>
      <c r="AI176" s="444">
        <f>SUM(CS176:DB176)</f>
        <v>13015</v>
      </c>
      <c r="AJ176" s="444">
        <f>SUM(HL176:HU176)</f>
        <v>8932</v>
      </c>
      <c r="AK176" s="444">
        <f>SUM(DC176:DL176)</f>
        <v>7674</v>
      </c>
      <c r="AL176" s="444">
        <f>SUM(HV176:IE176)</f>
        <v>5003</v>
      </c>
      <c r="AM176" s="444">
        <f>SUM(DM176:DV176)</f>
        <v>5149</v>
      </c>
      <c r="AN176" s="444">
        <f>SUM(IF176:IO176)</f>
        <v>2741</v>
      </c>
      <c r="AO176" s="444">
        <f>SUM(DW176:EF176)</f>
        <v>4736</v>
      </c>
      <c r="AP176" s="444">
        <f>SUM(IP176:JF176)</f>
        <v>814</v>
      </c>
      <c r="AQ176" s="444">
        <f>SUM(EG176:FA176)</f>
        <v>2892</v>
      </c>
      <c r="AR176" s="444">
        <f>+FB176+JG176</f>
        <v>52</v>
      </c>
      <c r="AT176" s="392" t="s">
        <v>19</v>
      </c>
      <c r="AU176" s="393">
        <v>257</v>
      </c>
      <c r="AV176" s="393">
        <v>532</v>
      </c>
      <c r="AW176" s="393">
        <v>412</v>
      </c>
      <c r="AX176" s="393">
        <v>347</v>
      </c>
      <c r="AY176" s="393">
        <v>341</v>
      </c>
      <c r="AZ176" s="393">
        <v>389</v>
      </c>
      <c r="BA176" s="393">
        <v>439</v>
      </c>
      <c r="BB176" s="393">
        <v>457</v>
      </c>
      <c r="BC176" s="393">
        <v>466</v>
      </c>
      <c r="BD176" s="393">
        <v>491</v>
      </c>
      <c r="BE176" s="393">
        <v>476</v>
      </c>
      <c r="BF176" s="393">
        <v>478</v>
      </c>
      <c r="BG176" s="393">
        <v>497</v>
      </c>
      <c r="BH176" s="393">
        <v>545</v>
      </c>
      <c r="BI176" s="393">
        <v>605</v>
      </c>
      <c r="BJ176" s="393">
        <v>704</v>
      </c>
      <c r="BK176" s="393">
        <v>858</v>
      </c>
      <c r="BL176" s="393">
        <v>974</v>
      </c>
      <c r="BM176" s="393">
        <v>1226</v>
      </c>
      <c r="BN176" s="393">
        <v>1388</v>
      </c>
      <c r="BO176" s="393">
        <v>1696</v>
      </c>
      <c r="BP176" s="393">
        <v>1750</v>
      </c>
      <c r="BQ176" s="393">
        <v>1913</v>
      </c>
      <c r="BR176" s="393">
        <v>2003</v>
      </c>
      <c r="BS176" s="393">
        <v>2146</v>
      </c>
      <c r="BT176" s="393">
        <v>2300</v>
      </c>
      <c r="BU176" s="393">
        <v>2392</v>
      </c>
      <c r="BV176" s="393">
        <v>2374</v>
      </c>
      <c r="BW176" s="393">
        <v>2538</v>
      </c>
      <c r="BX176" s="393">
        <v>2557</v>
      </c>
      <c r="BY176" s="393">
        <v>2581</v>
      </c>
      <c r="BZ176" s="393">
        <v>2441</v>
      </c>
      <c r="CA176" s="393">
        <v>2413</v>
      </c>
      <c r="CB176" s="393">
        <v>2347</v>
      </c>
      <c r="CC176" s="393">
        <v>2223</v>
      </c>
      <c r="CD176" s="393">
        <v>2182</v>
      </c>
      <c r="CE176" s="393">
        <v>1993</v>
      </c>
      <c r="CF176" s="393">
        <v>1911</v>
      </c>
      <c r="CG176" s="393">
        <v>1912</v>
      </c>
      <c r="CH176" s="393">
        <v>1944</v>
      </c>
      <c r="CI176" s="393">
        <v>1883</v>
      </c>
      <c r="CJ176" s="393">
        <v>1847</v>
      </c>
      <c r="CK176" s="393">
        <v>1778</v>
      </c>
      <c r="CL176" s="393">
        <v>1780</v>
      </c>
      <c r="CM176" s="393">
        <v>1665</v>
      </c>
      <c r="CN176" s="393">
        <v>1727</v>
      </c>
      <c r="CO176" s="393">
        <v>1732</v>
      </c>
      <c r="CP176" s="393">
        <v>1606</v>
      </c>
      <c r="CQ176" s="393">
        <v>1615</v>
      </c>
      <c r="CR176" s="393">
        <v>1574</v>
      </c>
      <c r="CS176" s="393">
        <v>1560</v>
      </c>
      <c r="CT176" s="393">
        <v>1412</v>
      </c>
      <c r="CU176" s="393">
        <v>1414</v>
      </c>
      <c r="CV176" s="393">
        <v>1411</v>
      </c>
      <c r="CW176" s="393">
        <v>1260</v>
      </c>
      <c r="CX176" s="393">
        <v>1310</v>
      </c>
      <c r="CY176" s="393">
        <v>1253</v>
      </c>
      <c r="CZ176" s="393">
        <v>1166</v>
      </c>
      <c r="DA176" s="393">
        <v>1162</v>
      </c>
      <c r="DB176" s="393">
        <v>1067</v>
      </c>
      <c r="DC176" s="393">
        <v>1012</v>
      </c>
      <c r="DD176" s="393">
        <v>942</v>
      </c>
      <c r="DE176" s="393">
        <v>806</v>
      </c>
      <c r="DF176" s="393">
        <v>826</v>
      </c>
      <c r="DG176" s="393">
        <v>767</v>
      </c>
      <c r="DH176" s="393">
        <v>751</v>
      </c>
      <c r="DI176" s="393">
        <v>694</v>
      </c>
      <c r="DJ176" s="393">
        <v>654</v>
      </c>
      <c r="DK176" s="393">
        <v>625</v>
      </c>
      <c r="DL176" s="393">
        <v>597</v>
      </c>
      <c r="DM176" s="393">
        <v>625</v>
      </c>
      <c r="DN176" s="393">
        <v>564</v>
      </c>
      <c r="DO176" s="393">
        <v>530</v>
      </c>
      <c r="DP176" s="393">
        <v>528</v>
      </c>
      <c r="DQ176" s="393">
        <v>472</v>
      </c>
      <c r="DR176" s="393">
        <v>548</v>
      </c>
      <c r="DS176" s="393">
        <v>512</v>
      </c>
      <c r="DT176" s="393">
        <v>470</v>
      </c>
      <c r="DU176" s="393">
        <v>472</v>
      </c>
      <c r="DV176" s="393">
        <v>428</v>
      </c>
      <c r="DW176" s="393">
        <v>498</v>
      </c>
      <c r="DX176" s="393">
        <v>470</v>
      </c>
      <c r="DY176" s="393">
        <v>440</v>
      </c>
      <c r="DZ176" s="393">
        <v>467</v>
      </c>
      <c r="EA176" s="393">
        <v>467</v>
      </c>
      <c r="EB176" s="393">
        <v>499</v>
      </c>
      <c r="EC176" s="393">
        <v>451</v>
      </c>
      <c r="ED176" s="393">
        <v>463</v>
      </c>
      <c r="EE176" s="393">
        <v>474</v>
      </c>
      <c r="EF176" s="393">
        <v>507</v>
      </c>
      <c r="EG176" s="393">
        <v>499</v>
      </c>
      <c r="EH176" s="393">
        <v>411</v>
      </c>
      <c r="EI176" s="393">
        <v>389</v>
      </c>
      <c r="EJ176" s="393">
        <v>349</v>
      </c>
      <c r="EK176" s="393">
        <v>293</v>
      </c>
      <c r="EL176" s="393">
        <v>224</v>
      </c>
      <c r="EM176" s="393">
        <v>222</v>
      </c>
      <c r="EN176" s="393">
        <v>140</v>
      </c>
      <c r="EO176" s="393">
        <v>135</v>
      </c>
      <c r="EP176" s="393">
        <v>80</v>
      </c>
      <c r="EQ176" s="393">
        <v>55</v>
      </c>
      <c r="ER176" s="393">
        <v>41</v>
      </c>
      <c r="ES176" s="393">
        <v>19</v>
      </c>
      <c r="ET176" s="393">
        <v>11</v>
      </c>
      <c r="EU176" s="393">
        <v>6</v>
      </c>
      <c r="EV176" s="393">
        <v>7</v>
      </c>
      <c r="EW176" s="393">
        <v>1</v>
      </c>
      <c r="EX176" s="393">
        <v>2</v>
      </c>
      <c r="EY176" s="393">
        <v>1</v>
      </c>
      <c r="EZ176" s="393">
        <v>4</v>
      </c>
      <c r="FA176" s="393">
        <v>3</v>
      </c>
      <c r="FB176" s="393">
        <v>20</v>
      </c>
      <c r="FC176" s="394">
        <v>106191</v>
      </c>
      <c r="FD176" s="393">
        <v>296</v>
      </c>
      <c r="FE176" s="393">
        <v>571</v>
      </c>
      <c r="FF176" s="393">
        <v>422</v>
      </c>
      <c r="FG176" s="393">
        <v>408</v>
      </c>
      <c r="FH176" s="393">
        <v>378</v>
      </c>
      <c r="FI176" s="393">
        <v>419</v>
      </c>
      <c r="FJ176" s="393">
        <v>488</v>
      </c>
      <c r="FK176" s="393">
        <v>481</v>
      </c>
      <c r="FL176" s="393">
        <v>462</v>
      </c>
      <c r="FM176" s="393">
        <v>461</v>
      </c>
      <c r="FN176" s="393">
        <v>492</v>
      </c>
      <c r="FO176" s="393">
        <v>521</v>
      </c>
      <c r="FP176" s="393">
        <v>550</v>
      </c>
      <c r="FQ176" s="393">
        <v>505</v>
      </c>
      <c r="FR176" s="393">
        <v>603</v>
      </c>
      <c r="FS176" s="393">
        <v>686</v>
      </c>
      <c r="FT176" s="393">
        <v>759</v>
      </c>
      <c r="FU176" s="393">
        <v>902</v>
      </c>
      <c r="FV176" s="393">
        <v>1138</v>
      </c>
      <c r="FW176" s="393">
        <v>1338</v>
      </c>
      <c r="FX176" s="393">
        <v>1615</v>
      </c>
      <c r="FY176" s="393">
        <v>1717</v>
      </c>
      <c r="FZ176" s="393">
        <v>1806</v>
      </c>
      <c r="GA176" s="393">
        <v>1916</v>
      </c>
      <c r="GB176" s="393">
        <v>2136</v>
      </c>
      <c r="GC176" s="393">
        <v>2260</v>
      </c>
      <c r="GD176" s="393">
        <v>2293</v>
      </c>
      <c r="GE176" s="393">
        <v>2284</v>
      </c>
      <c r="GF176" s="393">
        <v>2380</v>
      </c>
      <c r="GG176" s="393">
        <v>2562</v>
      </c>
      <c r="GH176" s="393">
        <v>2501</v>
      </c>
      <c r="GI176" s="393">
        <v>2523</v>
      </c>
      <c r="GJ176" s="393">
        <v>2528</v>
      </c>
      <c r="GK176" s="393">
        <v>2395</v>
      </c>
      <c r="GL176" s="393">
        <v>2409</v>
      </c>
      <c r="GM176" s="393">
        <v>2377</v>
      </c>
      <c r="GN176" s="393">
        <v>2196</v>
      </c>
      <c r="GO176" s="393">
        <v>2102</v>
      </c>
      <c r="GP176" s="393">
        <v>2047</v>
      </c>
      <c r="GQ176" s="393">
        <v>2000</v>
      </c>
      <c r="GR176" s="393">
        <v>1938</v>
      </c>
      <c r="GS176" s="393">
        <v>1871</v>
      </c>
      <c r="GT176" s="393">
        <v>1913</v>
      </c>
      <c r="GU176" s="393">
        <v>1751</v>
      </c>
      <c r="GV176" s="393">
        <v>1831</v>
      </c>
      <c r="GW176" s="393">
        <v>1800</v>
      </c>
      <c r="GX176" s="393">
        <v>1733</v>
      </c>
      <c r="GY176" s="393">
        <v>1691</v>
      </c>
      <c r="GZ176" s="393">
        <v>1667</v>
      </c>
      <c r="HA176" s="393">
        <v>1639</v>
      </c>
      <c r="HB176" s="393">
        <v>1580</v>
      </c>
      <c r="HC176" s="393">
        <v>1509</v>
      </c>
      <c r="HD176" s="393">
        <v>1542</v>
      </c>
      <c r="HE176" s="393">
        <v>1420</v>
      </c>
      <c r="HF176" s="393">
        <v>1352</v>
      </c>
      <c r="HG176" s="393">
        <v>1338</v>
      </c>
      <c r="HH176" s="393">
        <v>1258</v>
      </c>
      <c r="HI176" s="393">
        <v>1225</v>
      </c>
      <c r="HJ176" s="393">
        <v>1261</v>
      </c>
      <c r="HK176" s="393">
        <v>1155</v>
      </c>
      <c r="HL176" s="393">
        <v>1154</v>
      </c>
      <c r="HM176" s="393">
        <v>1081</v>
      </c>
      <c r="HN176" s="393">
        <v>1045</v>
      </c>
      <c r="HO176" s="393">
        <v>958</v>
      </c>
      <c r="HP176" s="393">
        <v>906</v>
      </c>
      <c r="HQ176" s="393">
        <v>830</v>
      </c>
      <c r="HR176" s="393">
        <v>808</v>
      </c>
      <c r="HS176" s="393">
        <v>769</v>
      </c>
      <c r="HT176" s="393">
        <v>702</v>
      </c>
      <c r="HU176" s="393">
        <v>679</v>
      </c>
      <c r="HV176" s="393">
        <v>609</v>
      </c>
      <c r="HW176" s="393">
        <v>582</v>
      </c>
      <c r="HX176" s="393">
        <v>565</v>
      </c>
      <c r="HY176" s="393">
        <v>546</v>
      </c>
      <c r="HZ176" s="393">
        <v>538</v>
      </c>
      <c r="IA176" s="393">
        <v>494</v>
      </c>
      <c r="IB176" s="393">
        <v>466</v>
      </c>
      <c r="IC176" s="393">
        <v>422</v>
      </c>
      <c r="ID176" s="393">
        <v>433</v>
      </c>
      <c r="IE176" s="393">
        <v>348</v>
      </c>
      <c r="IF176" s="393">
        <v>383</v>
      </c>
      <c r="IG176" s="393">
        <v>338</v>
      </c>
      <c r="IH176" s="393">
        <v>281</v>
      </c>
      <c r="II176" s="393">
        <v>285</v>
      </c>
      <c r="IJ176" s="393">
        <v>284</v>
      </c>
      <c r="IK176" s="393">
        <v>283</v>
      </c>
      <c r="IL176" s="393">
        <v>232</v>
      </c>
      <c r="IM176" s="393">
        <v>227</v>
      </c>
      <c r="IN176" s="393">
        <v>220</v>
      </c>
      <c r="IO176" s="393">
        <v>208</v>
      </c>
      <c r="IP176" s="393">
        <v>164</v>
      </c>
      <c r="IQ176" s="393">
        <v>154</v>
      </c>
      <c r="IR176" s="393">
        <v>132</v>
      </c>
      <c r="IS176" s="393">
        <v>101</v>
      </c>
      <c r="IT176" s="393">
        <v>63</v>
      </c>
      <c r="IU176" s="393">
        <v>58</v>
      </c>
      <c r="IV176" s="393">
        <v>43</v>
      </c>
      <c r="IW176" s="393">
        <v>29</v>
      </c>
      <c r="IX176" s="393">
        <v>15</v>
      </c>
      <c r="IY176" s="393">
        <v>19</v>
      </c>
      <c r="IZ176" s="393">
        <v>13</v>
      </c>
      <c r="JA176" s="393">
        <v>3</v>
      </c>
      <c r="JB176" s="393">
        <v>5</v>
      </c>
      <c r="JC176" s="393">
        <v>3</v>
      </c>
      <c r="JD176" s="393">
        <v>1</v>
      </c>
      <c r="JE176" s="393">
        <v>6</v>
      </c>
      <c r="JF176" s="393">
        <v>5</v>
      </c>
      <c r="JG176" s="393">
        <v>32</v>
      </c>
      <c r="JH176" s="394">
        <v>104923</v>
      </c>
      <c r="JI176" s="393">
        <v>211114</v>
      </c>
    </row>
    <row r="177" spans="1:269">
      <c r="A177" s="369" t="s">
        <v>306</v>
      </c>
      <c r="B177" s="38">
        <f t="shared" si="233"/>
        <v>442</v>
      </c>
      <c r="C177" s="38">
        <f t="shared" si="233"/>
        <v>405</v>
      </c>
      <c r="D177" s="38">
        <f t="shared" si="233"/>
        <v>680</v>
      </c>
      <c r="E177" s="38">
        <f t="shared" si="233"/>
        <v>723</v>
      </c>
      <c r="F177" s="38">
        <f t="shared" si="233"/>
        <v>1511</v>
      </c>
      <c r="G177" s="38">
        <f t="shared" si="233"/>
        <v>1672</v>
      </c>
      <c r="H177" s="38">
        <f t="shared" si="233"/>
        <v>1813</v>
      </c>
      <c r="I177" s="38">
        <f t="shared" si="233"/>
        <v>1831</v>
      </c>
      <c r="J177" s="38">
        <f t="shared" si="233"/>
        <v>1423</v>
      </c>
      <c r="K177" s="38">
        <f t="shared" si="233"/>
        <v>1365</v>
      </c>
      <c r="L177" s="38">
        <f t="shared" si="234"/>
        <v>1045</v>
      </c>
      <c r="M177" s="38">
        <f t="shared" si="234"/>
        <v>1118</v>
      </c>
      <c r="N177" s="38">
        <f t="shared" si="234"/>
        <v>743</v>
      </c>
      <c r="O177" s="38">
        <f t="shared" si="234"/>
        <v>597</v>
      </c>
      <c r="P177" s="38">
        <f t="shared" si="234"/>
        <v>393</v>
      </c>
      <c r="Q177" s="38">
        <f t="shared" si="234"/>
        <v>419</v>
      </c>
      <c r="R177" s="38">
        <f t="shared" si="234"/>
        <v>180</v>
      </c>
      <c r="S177" s="38">
        <f t="shared" si="234"/>
        <v>394</v>
      </c>
      <c r="T177" s="38">
        <f t="shared" si="234"/>
        <v>63</v>
      </c>
      <c r="U177" s="38">
        <f t="shared" si="234"/>
        <v>244</v>
      </c>
      <c r="W177" s="16" t="s">
        <v>315</v>
      </c>
      <c r="X177" s="699">
        <f t="shared" ref="X177:X192" si="235">SUM(FD177:FM177)</f>
        <v>473</v>
      </c>
      <c r="Y177" s="699">
        <f t="shared" ref="Y177:Y192" si="236">SUM(AU177:BD177)</f>
        <v>458</v>
      </c>
      <c r="Z177" s="699">
        <f t="shared" ref="Z177:Z192" si="237">SUM(FN177:FW177)</f>
        <v>665</v>
      </c>
      <c r="AA177" s="699">
        <f t="shared" ref="AA177:AA192" si="238">SUM(BE177:BN177)</f>
        <v>673</v>
      </c>
      <c r="AB177" s="699">
        <f t="shared" ref="AB177:AB192" si="239">SUM(FX177:GG177)</f>
        <v>2052</v>
      </c>
      <c r="AC177" s="699">
        <f t="shared" ref="AC177:AC192" si="240">SUM(BO177:BX177)</f>
        <v>1992</v>
      </c>
      <c r="AD177" s="699">
        <f t="shared" ref="AD177:AD192" si="241">SUM(GH177:GQ177)</f>
        <v>2221</v>
      </c>
      <c r="AE177" s="699">
        <f t="shared" ref="AE177:AE192" si="242">SUM(BY177:CH177)</f>
        <v>1905</v>
      </c>
      <c r="AF177" s="699">
        <f t="shared" ref="AF177:AF192" si="243">SUM(GR177:HA177)</f>
        <v>1570</v>
      </c>
      <c r="AG177" s="699">
        <f t="shared" ref="AG177:AG192" si="244">SUM(CI177:CR177)</f>
        <v>1415</v>
      </c>
      <c r="AH177" s="699">
        <f t="shared" ref="AH177:AH192" si="245">SUM(HB177:HK177)</f>
        <v>1168</v>
      </c>
      <c r="AI177" s="699">
        <f t="shared" ref="AI177:AI192" si="246">SUM(CS177:DB177)</f>
        <v>1032</v>
      </c>
      <c r="AJ177" s="699">
        <f t="shared" ref="AJ177:AJ192" si="247">SUM(HL177:HU177)</f>
        <v>773</v>
      </c>
      <c r="AK177" s="699">
        <f t="shared" ref="AK177:AK192" si="248">SUM(DC177:DL177)</f>
        <v>580</v>
      </c>
      <c r="AL177" s="699">
        <f t="shared" ref="AL177:AL192" si="249">SUM(HV177:IE177)</f>
        <v>413</v>
      </c>
      <c r="AM177" s="699">
        <f t="shared" ref="AM177:AM192" si="250">SUM(DM177:DV177)</f>
        <v>373</v>
      </c>
      <c r="AN177" s="699">
        <f t="shared" ref="AN177:AN192" si="251">SUM(IF177:IO177)</f>
        <v>212</v>
      </c>
      <c r="AO177" s="699">
        <f t="shared" ref="AO177:AO192" si="252">SUM(DW177:EF177)</f>
        <v>269</v>
      </c>
      <c r="AP177" s="699">
        <f t="shared" ref="AP177:AP192" si="253">SUM(IP177:JF177)</f>
        <v>53</v>
      </c>
      <c r="AQ177" s="699">
        <f t="shared" ref="AQ177:AQ192" si="254">SUM(EG177:FA177)</f>
        <v>148</v>
      </c>
      <c r="AR177" s="699">
        <f t="shared" ref="AR177:AR192" si="255">+FB177+JG177</f>
        <v>5</v>
      </c>
      <c r="AT177" s="16" t="s">
        <v>315</v>
      </c>
      <c r="AU177" s="13">
        <v>31</v>
      </c>
      <c r="AV177" s="13">
        <v>56</v>
      </c>
      <c r="AW177" s="13">
        <v>41</v>
      </c>
      <c r="AX177" s="13">
        <v>45</v>
      </c>
      <c r="AY177" s="13">
        <v>37</v>
      </c>
      <c r="AZ177" s="13">
        <v>47</v>
      </c>
      <c r="BA177" s="13">
        <v>52</v>
      </c>
      <c r="BB177" s="13">
        <v>54</v>
      </c>
      <c r="BC177" s="13">
        <v>44</v>
      </c>
      <c r="BD177" s="13">
        <v>51</v>
      </c>
      <c r="BE177" s="13">
        <v>48</v>
      </c>
      <c r="BF177" s="13">
        <v>55</v>
      </c>
      <c r="BG177" s="13">
        <v>38</v>
      </c>
      <c r="BH177" s="13">
        <v>66</v>
      </c>
      <c r="BI177" s="13">
        <v>47</v>
      </c>
      <c r="BJ177" s="13">
        <v>60</v>
      </c>
      <c r="BK177" s="13">
        <v>73</v>
      </c>
      <c r="BL177" s="13">
        <v>78</v>
      </c>
      <c r="BM177" s="13">
        <v>107</v>
      </c>
      <c r="BN177" s="13">
        <v>101</v>
      </c>
      <c r="BO177" s="13">
        <v>149</v>
      </c>
      <c r="BP177" s="13">
        <v>147</v>
      </c>
      <c r="BQ177" s="13">
        <v>194</v>
      </c>
      <c r="BR177" s="13">
        <v>179</v>
      </c>
      <c r="BS177" s="13">
        <v>205</v>
      </c>
      <c r="BT177" s="13">
        <v>218</v>
      </c>
      <c r="BU177" s="13">
        <v>206</v>
      </c>
      <c r="BV177" s="13">
        <v>222</v>
      </c>
      <c r="BW177" s="13">
        <v>241</v>
      </c>
      <c r="BX177" s="13">
        <v>231</v>
      </c>
      <c r="BY177" s="13">
        <v>240</v>
      </c>
      <c r="BZ177" s="13">
        <v>210</v>
      </c>
      <c r="CA177" s="13">
        <v>213</v>
      </c>
      <c r="CB177" s="13">
        <v>194</v>
      </c>
      <c r="CC177" s="13">
        <v>215</v>
      </c>
      <c r="CD177" s="13">
        <v>190</v>
      </c>
      <c r="CE177" s="13">
        <v>165</v>
      </c>
      <c r="CF177" s="13">
        <v>175</v>
      </c>
      <c r="CG177" s="13">
        <v>149</v>
      </c>
      <c r="CH177" s="13">
        <v>154</v>
      </c>
      <c r="CI177" s="13">
        <v>163</v>
      </c>
      <c r="CJ177" s="13">
        <v>153</v>
      </c>
      <c r="CK177" s="13">
        <v>134</v>
      </c>
      <c r="CL177" s="13">
        <v>142</v>
      </c>
      <c r="CM177" s="13">
        <v>140</v>
      </c>
      <c r="CN177" s="13">
        <v>138</v>
      </c>
      <c r="CO177" s="13">
        <v>155</v>
      </c>
      <c r="CP177" s="13">
        <v>126</v>
      </c>
      <c r="CQ177" s="13">
        <v>132</v>
      </c>
      <c r="CR177" s="13">
        <v>132</v>
      </c>
      <c r="CS177" s="13">
        <v>111</v>
      </c>
      <c r="CT177" s="13">
        <v>109</v>
      </c>
      <c r="CU177" s="13">
        <v>117</v>
      </c>
      <c r="CV177" s="13">
        <v>113</v>
      </c>
      <c r="CW177" s="13">
        <v>100</v>
      </c>
      <c r="CX177" s="13">
        <v>114</v>
      </c>
      <c r="CY177" s="13">
        <v>96</v>
      </c>
      <c r="CZ177" s="13">
        <v>84</v>
      </c>
      <c r="DA177" s="13">
        <v>87</v>
      </c>
      <c r="DB177" s="13">
        <v>101</v>
      </c>
      <c r="DC177" s="13">
        <v>79</v>
      </c>
      <c r="DD177" s="13">
        <v>71</v>
      </c>
      <c r="DE177" s="13">
        <v>59</v>
      </c>
      <c r="DF177" s="13">
        <v>65</v>
      </c>
      <c r="DG177" s="13">
        <v>64</v>
      </c>
      <c r="DH177" s="13">
        <v>66</v>
      </c>
      <c r="DI177" s="13">
        <v>46</v>
      </c>
      <c r="DJ177" s="13">
        <v>41</v>
      </c>
      <c r="DK177" s="13">
        <v>51</v>
      </c>
      <c r="DL177" s="13">
        <v>38</v>
      </c>
      <c r="DM177" s="13">
        <v>51</v>
      </c>
      <c r="DN177" s="13">
        <v>38</v>
      </c>
      <c r="DO177" s="13">
        <v>43</v>
      </c>
      <c r="DP177" s="13">
        <v>31</v>
      </c>
      <c r="DQ177" s="13">
        <v>27</v>
      </c>
      <c r="DR177" s="13">
        <v>50</v>
      </c>
      <c r="DS177" s="13">
        <v>38</v>
      </c>
      <c r="DT177" s="13">
        <v>38</v>
      </c>
      <c r="DU177" s="13">
        <v>33</v>
      </c>
      <c r="DV177" s="13">
        <v>24</v>
      </c>
      <c r="DW177" s="13">
        <v>26</v>
      </c>
      <c r="DX177" s="13">
        <v>20</v>
      </c>
      <c r="DY177" s="13">
        <v>25</v>
      </c>
      <c r="DZ177" s="13">
        <v>26</v>
      </c>
      <c r="EA177" s="13">
        <v>29</v>
      </c>
      <c r="EB177" s="13">
        <v>36</v>
      </c>
      <c r="EC177" s="13">
        <v>26</v>
      </c>
      <c r="ED177" s="13">
        <v>33</v>
      </c>
      <c r="EE177" s="13">
        <v>24</v>
      </c>
      <c r="EF177" s="13">
        <v>24</v>
      </c>
      <c r="EG177" s="13">
        <v>23</v>
      </c>
      <c r="EH177" s="13">
        <v>19</v>
      </c>
      <c r="EI177" s="13">
        <v>23</v>
      </c>
      <c r="EJ177" s="13">
        <v>13</v>
      </c>
      <c r="EK177" s="13">
        <v>15</v>
      </c>
      <c r="EL177" s="13">
        <v>8</v>
      </c>
      <c r="EM177" s="13">
        <v>12</v>
      </c>
      <c r="EN177" s="13">
        <v>7</v>
      </c>
      <c r="EO177" s="13">
        <v>13</v>
      </c>
      <c r="EP177" s="13">
        <v>5</v>
      </c>
      <c r="EQ177" s="13">
        <v>3</v>
      </c>
      <c r="ER177" s="13">
        <v>3</v>
      </c>
      <c r="ES177" s="13">
        <v>2</v>
      </c>
      <c r="ET177" s="13"/>
      <c r="EU177" s="13"/>
      <c r="EV177" s="13">
        <v>2</v>
      </c>
      <c r="EW177" s="13"/>
      <c r="EX177" s="13"/>
      <c r="EY177" s="13"/>
      <c r="EZ177" s="13"/>
      <c r="FA177" s="13"/>
      <c r="FB177" s="13">
        <v>2</v>
      </c>
      <c r="FC177" s="60">
        <v>8847</v>
      </c>
      <c r="FD177" s="13">
        <v>25</v>
      </c>
      <c r="FE177" s="13">
        <v>63</v>
      </c>
      <c r="FF177" s="13">
        <v>45</v>
      </c>
      <c r="FG177" s="13">
        <v>54</v>
      </c>
      <c r="FH177" s="13">
        <v>41</v>
      </c>
      <c r="FI177" s="13">
        <v>40</v>
      </c>
      <c r="FJ177" s="13">
        <v>62</v>
      </c>
      <c r="FK177" s="13">
        <v>55</v>
      </c>
      <c r="FL177" s="13">
        <v>40</v>
      </c>
      <c r="FM177" s="13">
        <v>48</v>
      </c>
      <c r="FN177" s="13">
        <v>53</v>
      </c>
      <c r="FO177" s="13">
        <v>62</v>
      </c>
      <c r="FP177" s="13">
        <v>54</v>
      </c>
      <c r="FQ177" s="13">
        <v>58</v>
      </c>
      <c r="FR177" s="13">
        <v>37</v>
      </c>
      <c r="FS177" s="13">
        <v>64</v>
      </c>
      <c r="FT177" s="13">
        <v>70</v>
      </c>
      <c r="FU177" s="13">
        <v>68</v>
      </c>
      <c r="FV177" s="13">
        <v>95</v>
      </c>
      <c r="FW177" s="13">
        <v>104</v>
      </c>
      <c r="FX177" s="13">
        <v>155</v>
      </c>
      <c r="FY177" s="13">
        <v>141</v>
      </c>
      <c r="FZ177" s="13">
        <v>160</v>
      </c>
      <c r="GA177" s="13">
        <v>198</v>
      </c>
      <c r="GB177" s="13">
        <v>230</v>
      </c>
      <c r="GC177" s="13">
        <v>213</v>
      </c>
      <c r="GD177" s="13">
        <v>220</v>
      </c>
      <c r="GE177" s="13">
        <v>224</v>
      </c>
      <c r="GF177" s="13">
        <v>248</v>
      </c>
      <c r="GG177" s="13">
        <v>263</v>
      </c>
      <c r="GH177" s="13">
        <v>268</v>
      </c>
      <c r="GI177" s="13">
        <v>241</v>
      </c>
      <c r="GJ177" s="13">
        <v>246</v>
      </c>
      <c r="GK177" s="13">
        <v>208</v>
      </c>
      <c r="GL177" s="13">
        <v>209</v>
      </c>
      <c r="GM177" s="13">
        <v>241</v>
      </c>
      <c r="GN177" s="13">
        <v>225</v>
      </c>
      <c r="GO177" s="13">
        <v>186</v>
      </c>
      <c r="GP177" s="13">
        <v>189</v>
      </c>
      <c r="GQ177" s="13">
        <v>208</v>
      </c>
      <c r="GR177" s="13">
        <v>156</v>
      </c>
      <c r="GS177" s="13">
        <v>180</v>
      </c>
      <c r="GT177" s="13">
        <v>150</v>
      </c>
      <c r="GU177" s="13">
        <v>146</v>
      </c>
      <c r="GV177" s="13">
        <v>153</v>
      </c>
      <c r="GW177" s="13">
        <v>156</v>
      </c>
      <c r="GX177" s="13">
        <v>154</v>
      </c>
      <c r="GY177" s="13">
        <v>171</v>
      </c>
      <c r="GZ177" s="13">
        <v>158</v>
      </c>
      <c r="HA177" s="13">
        <v>146</v>
      </c>
      <c r="HB177" s="13">
        <v>140</v>
      </c>
      <c r="HC177" s="13">
        <v>140</v>
      </c>
      <c r="HD177" s="13">
        <v>151</v>
      </c>
      <c r="HE177" s="13">
        <v>135</v>
      </c>
      <c r="HF177" s="13">
        <v>106</v>
      </c>
      <c r="HG177" s="13">
        <v>101</v>
      </c>
      <c r="HH177" s="13">
        <v>87</v>
      </c>
      <c r="HI177" s="13">
        <v>111</v>
      </c>
      <c r="HJ177" s="13">
        <v>101</v>
      </c>
      <c r="HK177" s="13">
        <v>96</v>
      </c>
      <c r="HL177" s="13">
        <v>98</v>
      </c>
      <c r="HM177" s="13">
        <v>107</v>
      </c>
      <c r="HN177" s="13">
        <v>90</v>
      </c>
      <c r="HO177" s="13">
        <v>86</v>
      </c>
      <c r="HP177" s="13">
        <v>79</v>
      </c>
      <c r="HQ177" s="13">
        <v>69</v>
      </c>
      <c r="HR177" s="13">
        <v>57</v>
      </c>
      <c r="HS177" s="13">
        <v>72</v>
      </c>
      <c r="HT177" s="13">
        <v>63</v>
      </c>
      <c r="HU177" s="13">
        <v>52</v>
      </c>
      <c r="HV177" s="13">
        <v>54</v>
      </c>
      <c r="HW177" s="13">
        <v>36</v>
      </c>
      <c r="HX177" s="13">
        <v>44</v>
      </c>
      <c r="HY177" s="13">
        <v>49</v>
      </c>
      <c r="HZ177" s="13">
        <v>51</v>
      </c>
      <c r="IA177" s="13">
        <v>39</v>
      </c>
      <c r="IB177" s="13">
        <v>45</v>
      </c>
      <c r="IC177" s="13">
        <v>37</v>
      </c>
      <c r="ID177" s="13">
        <v>36</v>
      </c>
      <c r="IE177" s="13">
        <v>22</v>
      </c>
      <c r="IF177" s="13">
        <v>25</v>
      </c>
      <c r="IG177" s="13">
        <v>34</v>
      </c>
      <c r="IH177" s="13">
        <v>24</v>
      </c>
      <c r="II177" s="13">
        <v>22</v>
      </c>
      <c r="IJ177" s="13">
        <v>22</v>
      </c>
      <c r="IK177" s="13">
        <v>31</v>
      </c>
      <c r="IL177" s="13">
        <v>14</v>
      </c>
      <c r="IM177" s="13">
        <v>18</v>
      </c>
      <c r="IN177" s="13">
        <v>11</v>
      </c>
      <c r="IO177" s="13">
        <v>11</v>
      </c>
      <c r="IP177" s="13">
        <v>10</v>
      </c>
      <c r="IQ177" s="13">
        <v>10</v>
      </c>
      <c r="IR177" s="13">
        <v>12</v>
      </c>
      <c r="IS177" s="13">
        <v>4</v>
      </c>
      <c r="IT177" s="13">
        <v>6</v>
      </c>
      <c r="IU177" s="13">
        <v>3</v>
      </c>
      <c r="IV177" s="13">
        <v>2</v>
      </c>
      <c r="IW177" s="13">
        <v>3</v>
      </c>
      <c r="IX177" s="13">
        <v>1</v>
      </c>
      <c r="IY177" s="13">
        <v>2</v>
      </c>
      <c r="IZ177" s="13"/>
      <c r="JA177" s="13"/>
      <c r="JB177" s="13"/>
      <c r="JC177" s="13"/>
      <c r="JD177" s="13"/>
      <c r="JE177" s="13"/>
      <c r="JF177" s="13"/>
      <c r="JG177" s="13">
        <v>3</v>
      </c>
      <c r="JH177" s="60">
        <v>9603</v>
      </c>
      <c r="JI177" s="13">
        <v>18450</v>
      </c>
    </row>
    <row r="178" spans="1:269">
      <c r="A178" s="369" t="s">
        <v>307</v>
      </c>
      <c r="B178" s="38">
        <f t="shared" si="233"/>
        <v>643</v>
      </c>
      <c r="C178" s="38">
        <f t="shared" si="233"/>
        <v>652</v>
      </c>
      <c r="D178" s="38">
        <f t="shared" si="233"/>
        <v>918</v>
      </c>
      <c r="E178" s="38">
        <f t="shared" si="233"/>
        <v>966</v>
      </c>
      <c r="F178" s="38">
        <f t="shared" si="233"/>
        <v>1860</v>
      </c>
      <c r="G178" s="38">
        <f t="shared" si="233"/>
        <v>1892</v>
      </c>
      <c r="H178" s="38">
        <f t="shared" si="233"/>
        <v>1792</v>
      </c>
      <c r="I178" s="38">
        <f t="shared" si="233"/>
        <v>1729</v>
      </c>
      <c r="J178" s="38">
        <f t="shared" si="233"/>
        <v>1276</v>
      </c>
      <c r="K178" s="38">
        <f t="shared" si="233"/>
        <v>1394</v>
      </c>
      <c r="L178" s="38">
        <f t="shared" si="234"/>
        <v>1007</v>
      </c>
      <c r="M178" s="38">
        <f t="shared" si="234"/>
        <v>960</v>
      </c>
      <c r="N178" s="38">
        <f t="shared" si="234"/>
        <v>575</v>
      </c>
      <c r="O178" s="38">
        <f t="shared" si="234"/>
        <v>461</v>
      </c>
      <c r="P178" s="38">
        <f t="shared" si="234"/>
        <v>225</v>
      </c>
      <c r="Q178" s="38">
        <f t="shared" si="234"/>
        <v>237</v>
      </c>
      <c r="R178" s="38">
        <f t="shared" si="234"/>
        <v>114</v>
      </c>
      <c r="S178" s="38">
        <f t="shared" si="234"/>
        <v>148</v>
      </c>
      <c r="T178" s="38">
        <f t="shared" si="234"/>
        <v>19</v>
      </c>
      <c r="U178" s="38">
        <f t="shared" si="234"/>
        <v>51</v>
      </c>
      <c r="W178" s="16" t="s">
        <v>316</v>
      </c>
      <c r="X178" s="699">
        <f t="shared" si="235"/>
        <v>160</v>
      </c>
      <c r="Y178" s="699">
        <f t="shared" si="236"/>
        <v>125</v>
      </c>
      <c r="Z178" s="699">
        <f t="shared" si="237"/>
        <v>310</v>
      </c>
      <c r="AA178" s="699">
        <f t="shared" si="238"/>
        <v>298</v>
      </c>
      <c r="AB178" s="699">
        <f t="shared" si="239"/>
        <v>892</v>
      </c>
      <c r="AC178" s="699">
        <f t="shared" si="240"/>
        <v>934</v>
      </c>
      <c r="AD178" s="699">
        <f t="shared" si="241"/>
        <v>957</v>
      </c>
      <c r="AE178" s="699">
        <f t="shared" si="242"/>
        <v>888</v>
      </c>
      <c r="AF178" s="699">
        <f t="shared" si="243"/>
        <v>895</v>
      </c>
      <c r="AG178" s="699">
        <f t="shared" si="244"/>
        <v>834</v>
      </c>
      <c r="AH178" s="699">
        <f t="shared" si="245"/>
        <v>685</v>
      </c>
      <c r="AI178" s="699">
        <f t="shared" si="246"/>
        <v>671</v>
      </c>
      <c r="AJ178" s="699">
        <f t="shared" si="247"/>
        <v>459</v>
      </c>
      <c r="AK178" s="699">
        <f t="shared" si="248"/>
        <v>368</v>
      </c>
      <c r="AL178" s="699">
        <f t="shared" si="249"/>
        <v>252</v>
      </c>
      <c r="AM178" s="699">
        <f t="shared" si="250"/>
        <v>239</v>
      </c>
      <c r="AN178" s="699">
        <f t="shared" si="251"/>
        <v>123</v>
      </c>
      <c r="AO178" s="699">
        <f t="shared" si="252"/>
        <v>266</v>
      </c>
      <c r="AP178" s="699">
        <f t="shared" si="253"/>
        <v>41</v>
      </c>
      <c r="AQ178" s="699">
        <f t="shared" si="254"/>
        <v>168</v>
      </c>
      <c r="AR178" s="699">
        <f t="shared" si="255"/>
        <v>1</v>
      </c>
      <c r="AT178" s="16" t="s">
        <v>316</v>
      </c>
      <c r="AU178" s="13">
        <v>10</v>
      </c>
      <c r="AV178" s="13">
        <v>15</v>
      </c>
      <c r="AW178" s="13">
        <v>22</v>
      </c>
      <c r="AX178" s="13">
        <v>14</v>
      </c>
      <c r="AY178" s="13">
        <v>4</v>
      </c>
      <c r="AZ178" s="13">
        <v>12</v>
      </c>
      <c r="BA178" s="13">
        <v>14</v>
      </c>
      <c r="BB178" s="13">
        <v>10</v>
      </c>
      <c r="BC178" s="13">
        <v>12</v>
      </c>
      <c r="BD178" s="13">
        <v>12</v>
      </c>
      <c r="BE178" s="13">
        <v>12</v>
      </c>
      <c r="BF178" s="13">
        <v>14</v>
      </c>
      <c r="BG178" s="13">
        <v>15</v>
      </c>
      <c r="BH178" s="13">
        <v>21</v>
      </c>
      <c r="BI178" s="13">
        <v>20</v>
      </c>
      <c r="BJ178" s="13">
        <v>22</v>
      </c>
      <c r="BK178" s="13">
        <v>45</v>
      </c>
      <c r="BL178" s="13">
        <v>36</v>
      </c>
      <c r="BM178" s="13">
        <v>43</v>
      </c>
      <c r="BN178" s="13">
        <v>70</v>
      </c>
      <c r="BO178" s="13">
        <v>75</v>
      </c>
      <c r="BP178" s="13">
        <v>75</v>
      </c>
      <c r="BQ178" s="13">
        <v>88</v>
      </c>
      <c r="BR178" s="13">
        <v>95</v>
      </c>
      <c r="BS178" s="13">
        <v>85</v>
      </c>
      <c r="BT178" s="13">
        <v>102</v>
      </c>
      <c r="BU178" s="13">
        <v>97</v>
      </c>
      <c r="BV178" s="13">
        <v>92</v>
      </c>
      <c r="BW178" s="13">
        <v>107</v>
      </c>
      <c r="BX178" s="13">
        <v>118</v>
      </c>
      <c r="BY178" s="13">
        <v>104</v>
      </c>
      <c r="BZ178" s="13">
        <v>98</v>
      </c>
      <c r="CA178" s="13">
        <v>95</v>
      </c>
      <c r="CB178" s="13">
        <v>84</v>
      </c>
      <c r="CC178" s="13">
        <v>88</v>
      </c>
      <c r="CD178" s="13">
        <v>89</v>
      </c>
      <c r="CE178" s="13">
        <v>67</v>
      </c>
      <c r="CF178" s="13">
        <v>96</v>
      </c>
      <c r="CG178" s="13">
        <v>87</v>
      </c>
      <c r="CH178" s="13">
        <v>80</v>
      </c>
      <c r="CI178" s="13">
        <v>85</v>
      </c>
      <c r="CJ178" s="13">
        <v>71</v>
      </c>
      <c r="CK178" s="13">
        <v>82</v>
      </c>
      <c r="CL178" s="13">
        <v>78</v>
      </c>
      <c r="CM178" s="13">
        <v>82</v>
      </c>
      <c r="CN178" s="13">
        <v>87</v>
      </c>
      <c r="CO178" s="13">
        <v>90</v>
      </c>
      <c r="CP178" s="13">
        <v>75</v>
      </c>
      <c r="CQ178" s="13">
        <v>97</v>
      </c>
      <c r="CR178" s="13">
        <v>87</v>
      </c>
      <c r="CS178" s="13">
        <v>71</v>
      </c>
      <c r="CT178" s="13">
        <v>74</v>
      </c>
      <c r="CU178" s="13">
        <v>89</v>
      </c>
      <c r="CV178" s="13">
        <v>69</v>
      </c>
      <c r="CW178" s="13">
        <v>69</v>
      </c>
      <c r="CX178" s="13">
        <v>63</v>
      </c>
      <c r="CY178" s="13">
        <v>53</v>
      </c>
      <c r="CZ178" s="13">
        <v>59</v>
      </c>
      <c r="DA178" s="13">
        <v>65</v>
      </c>
      <c r="DB178" s="13">
        <v>59</v>
      </c>
      <c r="DC178" s="13">
        <v>45</v>
      </c>
      <c r="DD178" s="13">
        <v>54</v>
      </c>
      <c r="DE178" s="13">
        <v>30</v>
      </c>
      <c r="DF178" s="13">
        <v>38</v>
      </c>
      <c r="DG178" s="13">
        <v>45</v>
      </c>
      <c r="DH178" s="13">
        <v>37</v>
      </c>
      <c r="DI178" s="13">
        <v>38</v>
      </c>
      <c r="DJ178" s="13">
        <v>31</v>
      </c>
      <c r="DK178" s="13">
        <v>28</v>
      </c>
      <c r="DL178" s="13">
        <v>22</v>
      </c>
      <c r="DM178" s="13">
        <v>32</v>
      </c>
      <c r="DN178" s="13">
        <v>28</v>
      </c>
      <c r="DO178" s="13">
        <v>23</v>
      </c>
      <c r="DP178" s="13">
        <v>27</v>
      </c>
      <c r="DQ178" s="13">
        <v>23</v>
      </c>
      <c r="DR178" s="13">
        <v>18</v>
      </c>
      <c r="DS178" s="13">
        <v>28</v>
      </c>
      <c r="DT178" s="13">
        <v>19</v>
      </c>
      <c r="DU178" s="13">
        <v>18</v>
      </c>
      <c r="DV178" s="13">
        <v>23</v>
      </c>
      <c r="DW178" s="13">
        <v>29</v>
      </c>
      <c r="DX178" s="13">
        <v>22</v>
      </c>
      <c r="DY178" s="13">
        <v>29</v>
      </c>
      <c r="DZ178" s="13">
        <v>30</v>
      </c>
      <c r="EA178" s="13">
        <v>30</v>
      </c>
      <c r="EB178" s="13">
        <v>28</v>
      </c>
      <c r="EC178" s="13">
        <v>27</v>
      </c>
      <c r="ED178" s="13">
        <v>23</v>
      </c>
      <c r="EE178" s="13">
        <v>25</v>
      </c>
      <c r="EF178" s="13">
        <v>23</v>
      </c>
      <c r="EG178" s="13">
        <v>27</v>
      </c>
      <c r="EH178" s="13">
        <v>25</v>
      </c>
      <c r="EI178" s="13">
        <v>23</v>
      </c>
      <c r="EJ178" s="13">
        <v>25</v>
      </c>
      <c r="EK178" s="13">
        <v>13</v>
      </c>
      <c r="EL178" s="13">
        <v>13</v>
      </c>
      <c r="EM178" s="13">
        <v>14</v>
      </c>
      <c r="EN178" s="13">
        <v>4</v>
      </c>
      <c r="EO178" s="13">
        <v>8</v>
      </c>
      <c r="EP178" s="13">
        <v>6</v>
      </c>
      <c r="EQ178" s="13">
        <v>7</v>
      </c>
      <c r="ER178" s="13">
        <v>2</v>
      </c>
      <c r="ES178" s="13"/>
      <c r="ET178" s="13">
        <v>1</v>
      </c>
      <c r="EU178" s="13"/>
      <c r="EV178" s="13"/>
      <c r="EW178" s="13"/>
      <c r="EX178" s="13"/>
      <c r="EY178" s="13"/>
      <c r="EZ178" s="13"/>
      <c r="FA178" s="13"/>
      <c r="FB178" s="13"/>
      <c r="FC178" s="60">
        <v>4791</v>
      </c>
      <c r="FD178" s="13">
        <v>11</v>
      </c>
      <c r="FE178" s="13">
        <v>21</v>
      </c>
      <c r="FF178" s="13">
        <v>19</v>
      </c>
      <c r="FG178" s="13">
        <v>18</v>
      </c>
      <c r="FH178" s="13">
        <v>11</v>
      </c>
      <c r="FI178" s="13">
        <v>12</v>
      </c>
      <c r="FJ178" s="13">
        <v>13</v>
      </c>
      <c r="FK178" s="13">
        <v>24</v>
      </c>
      <c r="FL178" s="13">
        <v>16</v>
      </c>
      <c r="FM178" s="13">
        <v>15</v>
      </c>
      <c r="FN178" s="13">
        <v>21</v>
      </c>
      <c r="FO178" s="13">
        <v>16</v>
      </c>
      <c r="FP178" s="13">
        <v>17</v>
      </c>
      <c r="FQ178" s="13">
        <v>17</v>
      </c>
      <c r="FR178" s="13">
        <v>24</v>
      </c>
      <c r="FS178" s="13">
        <v>26</v>
      </c>
      <c r="FT178" s="13">
        <v>30</v>
      </c>
      <c r="FU178" s="13">
        <v>45</v>
      </c>
      <c r="FV178" s="13">
        <v>60</v>
      </c>
      <c r="FW178" s="13">
        <v>54</v>
      </c>
      <c r="FX178" s="13">
        <v>69</v>
      </c>
      <c r="FY178" s="13">
        <v>76</v>
      </c>
      <c r="FZ178" s="13">
        <v>79</v>
      </c>
      <c r="GA178" s="13">
        <v>84</v>
      </c>
      <c r="GB178" s="13">
        <v>84</v>
      </c>
      <c r="GC178" s="13">
        <v>107</v>
      </c>
      <c r="GD178" s="13">
        <v>110</v>
      </c>
      <c r="GE178" s="13">
        <v>100</v>
      </c>
      <c r="GF178" s="13">
        <v>86</v>
      </c>
      <c r="GG178" s="13">
        <v>97</v>
      </c>
      <c r="GH178" s="13">
        <v>107</v>
      </c>
      <c r="GI178" s="13">
        <v>103</v>
      </c>
      <c r="GJ178" s="13">
        <v>104</v>
      </c>
      <c r="GK178" s="13">
        <v>104</v>
      </c>
      <c r="GL178" s="13">
        <v>88</v>
      </c>
      <c r="GM178" s="13">
        <v>107</v>
      </c>
      <c r="GN178" s="13">
        <v>75</v>
      </c>
      <c r="GO178" s="13">
        <v>99</v>
      </c>
      <c r="GP178" s="13">
        <v>87</v>
      </c>
      <c r="GQ178" s="13">
        <v>83</v>
      </c>
      <c r="GR178" s="13">
        <v>96</v>
      </c>
      <c r="GS178" s="13">
        <v>87</v>
      </c>
      <c r="GT178" s="13">
        <v>100</v>
      </c>
      <c r="GU178" s="13">
        <v>75</v>
      </c>
      <c r="GV178" s="13">
        <v>87</v>
      </c>
      <c r="GW178" s="13">
        <v>102</v>
      </c>
      <c r="GX178" s="13">
        <v>79</v>
      </c>
      <c r="GY178" s="13">
        <v>83</v>
      </c>
      <c r="GZ178" s="13">
        <v>88</v>
      </c>
      <c r="HA178" s="13">
        <v>98</v>
      </c>
      <c r="HB178" s="13">
        <v>72</v>
      </c>
      <c r="HC178" s="13">
        <v>70</v>
      </c>
      <c r="HD178" s="13">
        <v>73</v>
      </c>
      <c r="HE178" s="13">
        <v>62</v>
      </c>
      <c r="HF178" s="13">
        <v>71</v>
      </c>
      <c r="HG178" s="13">
        <v>84</v>
      </c>
      <c r="HH178" s="13">
        <v>72</v>
      </c>
      <c r="HI178" s="13">
        <v>67</v>
      </c>
      <c r="HJ178" s="13">
        <v>60</v>
      </c>
      <c r="HK178" s="13">
        <v>54</v>
      </c>
      <c r="HL178" s="13">
        <v>53</v>
      </c>
      <c r="HM178" s="13">
        <v>51</v>
      </c>
      <c r="HN178" s="13">
        <v>61</v>
      </c>
      <c r="HO178" s="13">
        <v>59</v>
      </c>
      <c r="HP178" s="13">
        <v>37</v>
      </c>
      <c r="HQ178" s="13">
        <v>52</v>
      </c>
      <c r="HR178" s="13">
        <v>43</v>
      </c>
      <c r="HS178" s="13">
        <v>34</v>
      </c>
      <c r="HT178" s="13">
        <v>35</v>
      </c>
      <c r="HU178" s="13">
        <v>34</v>
      </c>
      <c r="HV178" s="13">
        <v>35</v>
      </c>
      <c r="HW178" s="13">
        <v>29</v>
      </c>
      <c r="HX178" s="13">
        <v>26</v>
      </c>
      <c r="HY178" s="13">
        <v>29</v>
      </c>
      <c r="HZ178" s="13">
        <v>25</v>
      </c>
      <c r="IA178" s="13">
        <v>16</v>
      </c>
      <c r="IB178" s="13">
        <v>29</v>
      </c>
      <c r="IC178" s="13">
        <v>18</v>
      </c>
      <c r="ID178" s="13">
        <v>25</v>
      </c>
      <c r="IE178" s="13">
        <v>20</v>
      </c>
      <c r="IF178" s="13">
        <v>20</v>
      </c>
      <c r="IG178" s="13">
        <v>16</v>
      </c>
      <c r="IH178" s="13">
        <v>12</v>
      </c>
      <c r="II178" s="13">
        <v>14</v>
      </c>
      <c r="IJ178" s="13">
        <v>16</v>
      </c>
      <c r="IK178" s="13">
        <v>11</v>
      </c>
      <c r="IL178" s="13">
        <v>9</v>
      </c>
      <c r="IM178" s="13">
        <v>7</v>
      </c>
      <c r="IN178" s="13">
        <v>10</v>
      </c>
      <c r="IO178" s="13">
        <v>8</v>
      </c>
      <c r="IP178" s="13">
        <v>12</v>
      </c>
      <c r="IQ178" s="13">
        <v>4</v>
      </c>
      <c r="IR178" s="13">
        <v>9</v>
      </c>
      <c r="IS178" s="13">
        <v>6</v>
      </c>
      <c r="IT178" s="13">
        <v>5</v>
      </c>
      <c r="IU178" s="13">
        <v>1</v>
      </c>
      <c r="IV178" s="13">
        <v>1</v>
      </c>
      <c r="IW178" s="13"/>
      <c r="IX178" s="13">
        <v>1</v>
      </c>
      <c r="IY178" s="13">
        <v>1</v>
      </c>
      <c r="IZ178" s="13"/>
      <c r="JA178" s="13"/>
      <c r="JB178" s="13"/>
      <c r="JC178" s="13">
        <v>1</v>
      </c>
      <c r="JD178" s="13"/>
      <c r="JE178" s="13"/>
      <c r="JF178" s="13"/>
      <c r="JG178" s="13">
        <v>1</v>
      </c>
      <c r="JH178" s="60">
        <v>4775</v>
      </c>
      <c r="JI178" s="13">
        <v>9566</v>
      </c>
    </row>
    <row r="179" spans="1:269">
      <c r="A179" s="369" t="s">
        <v>308</v>
      </c>
      <c r="B179" s="38">
        <f t="shared" si="233"/>
        <v>231</v>
      </c>
      <c r="C179" s="38">
        <f t="shared" si="233"/>
        <v>233</v>
      </c>
      <c r="D179" s="38">
        <f t="shared" si="233"/>
        <v>395</v>
      </c>
      <c r="E179" s="38">
        <f t="shared" si="233"/>
        <v>424</v>
      </c>
      <c r="F179" s="38">
        <f t="shared" si="233"/>
        <v>1097</v>
      </c>
      <c r="G179" s="38">
        <f t="shared" si="233"/>
        <v>1087</v>
      </c>
      <c r="H179" s="38">
        <f t="shared" si="233"/>
        <v>1179</v>
      </c>
      <c r="I179" s="38">
        <f t="shared" si="233"/>
        <v>1084</v>
      </c>
      <c r="J179" s="38">
        <f t="shared" si="233"/>
        <v>1063</v>
      </c>
      <c r="K179" s="38">
        <f t="shared" si="233"/>
        <v>946</v>
      </c>
      <c r="L179" s="38">
        <f t="shared" si="234"/>
        <v>810</v>
      </c>
      <c r="M179" s="38">
        <f t="shared" si="234"/>
        <v>691</v>
      </c>
      <c r="N179" s="38">
        <f t="shared" si="234"/>
        <v>488</v>
      </c>
      <c r="O179" s="38">
        <f t="shared" si="234"/>
        <v>380</v>
      </c>
      <c r="P179" s="38">
        <f t="shared" si="234"/>
        <v>282</v>
      </c>
      <c r="Q179" s="38">
        <f t="shared" si="234"/>
        <v>262</v>
      </c>
      <c r="R179" s="38">
        <f t="shared" si="234"/>
        <v>130</v>
      </c>
      <c r="S179" s="38">
        <f t="shared" si="234"/>
        <v>251</v>
      </c>
      <c r="T179" s="38">
        <f t="shared" si="234"/>
        <v>32</v>
      </c>
      <c r="U179" s="38">
        <f t="shared" si="234"/>
        <v>122</v>
      </c>
      <c r="W179" s="16" t="s">
        <v>317</v>
      </c>
      <c r="X179" s="699">
        <f t="shared" si="235"/>
        <v>139</v>
      </c>
      <c r="Y179" s="699">
        <f t="shared" si="236"/>
        <v>146</v>
      </c>
      <c r="Z179" s="699">
        <f t="shared" si="237"/>
        <v>368</v>
      </c>
      <c r="AA179" s="699">
        <f t="shared" si="238"/>
        <v>347</v>
      </c>
      <c r="AB179" s="699">
        <f t="shared" si="239"/>
        <v>1021</v>
      </c>
      <c r="AC179" s="699">
        <f t="shared" si="240"/>
        <v>1020</v>
      </c>
      <c r="AD179" s="699">
        <f t="shared" si="241"/>
        <v>994</v>
      </c>
      <c r="AE179" s="699">
        <f t="shared" si="242"/>
        <v>1013</v>
      </c>
      <c r="AF179" s="699">
        <f t="shared" si="243"/>
        <v>928</v>
      </c>
      <c r="AG179" s="699">
        <f t="shared" si="244"/>
        <v>885</v>
      </c>
      <c r="AH179" s="699">
        <f t="shared" si="245"/>
        <v>718</v>
      </c>
      <c r="AI179" s="699">
        <f t="shared" si="246"/>
        <v>704</v>
      </c>
      <c r="AJ179" s="699">
        <f t="shared" si="247"/>
        <v>505</v>
      </c>
      <c r="AK179" s="699">
        <f t="shared" si="248"/>
        <v>414</v>
      </c>
      <c r="AL179" s="699">
        <f t="shared" si="249"/>
        <v>309</v>
      </c>
      <c r="AM179" s="699">
        <f t="shared" si="250"/>
        <v>297</v>
      </c>
      <c r="AN179" s="699">
        <f t="shared" si="251"/>
        <v>171</v>
      </c>
      <c r="AO179" s="699">
        <f t="shared" si="252"/>
        <v>336</v>
      </c>
      <c r="AP179" s="699">
        <f t="shared" si="253"/>
        <v>63</v>
      </c>
      <c r="AQ179" s="699">
        <f t="shared" si="254"/>
        <v>232</v>
      </c>
      <c r="AR179" s="699">
        <f t="shared" si="255"/>
        <v>0</v>
      </c>
      <c r="AT179" s="16" t="s">
        <v>317</v>
      </c>
      <c r="AU179" s="13">
        <v>9</v>
      </c>
      <c r="AV179" s="13">
        <v>15</v>
      </c>
      <c r="AW179" s="13">
        <v>20</v>
      </c>
      <c r="AX179" s="13">
        <v>11</v>
      </c>
      <c r="AY179" s="13">
        <v>9</v>
      </c>
      <c r="AZ179" s="13">
        <v>11</v>
      </c>
      <c r="BA179" s="13">
        <v>18</v>
      </c>
      <c r="BB179" s="13">
        <v>15</v>
      </c>
      <c r="BC179" s="13">
        <v>17</v>
      </c>
      <c r="BD179" s="13">
        <v>21</v>
      </c>
      <c r="BE179" s="13">
        <v>19</v>
      </c>
      <c r="BF179" s="13">
        <v>22</v>
      </c>
      <c r="BG179" s="13">
        <v>20</v>
      </c>
      <c r="BH179" s="13">
        <v>21</v>
      </c>
      <c r="BI179" s="13">
        <v>23</v>
      </c>
      <c r="BJ179" s="13">
        <v>31</v>
      </c>
      <c r="BK179" s="13">
        <v>36</v>
      </c>
      <c r="BL179" s="13">
        <v>46</v>
      </c>
      <c r="BM179" s="13">
        <v>55</v>
      </c>
      <c r="BN179" s="13">
        <v>74</v>
      </c>
      <c r="BO179" s="13">
        <v>104</v>
      </c>
      <c r="BP179" s="13">
        <v>78</v>
      </c>
      <c r="BQ179" s="13">
        <v>95</v>
      </c>
      <c r="BR179" s="13">
        <v>97</v>
      </c>
      <c r="BS179" s="13">
        <v>112</v>
      </c>
      <c r="BT179" s="13">
        <v>96</v>
      </c>
      <c r="BU179" s="13">
        <v>103</v>
      </c>
      <c r="BV179" s="13">
        <v>110</v>
      </c>
      <c r="BW179" s="13">
        <v>106</v>
      </c>
      <c r="BX179" s="13">
        <v>119</v>
      </c>
      <c r="BY179" s="13">
        <v>91</v>
      </c>
      <c r="BZ179" s="13">
        <v>104</v>
      </c>
      <c r="CA179" s="13">
        <v>111</v>
      </c>
      <c r="CB179" s="13">
        <v>105</v>
      </c>
      <c r="CC179" s="13">
        <v>104</v>
      </c>
      <c r="CD179" s="13">
        <v>99</v>
      </c>
      <c r="CE179" s="13">
        <v>94</v>
      </c>
      <c r="CF179" s="13">
        <v>97</v>
      </c>
      <c r="CG179" s="13">
        <v>105</v>
      </c>
      <c r="CH179" s="13">
        <v>103</v>
      </c>
      <c r="CI179" s="13">
        <v>95</v>
      </c>
      <c r="CJ179" s="13">
        <v>101</v>
      </c>
      <c r="CK179" s="13">
        <v>91</v>
      </c>
      <c r="CL179" s="13">
        <v>86</v>
      </c>
      <c r="CM179" s="13">
        <v>74</v>
      </c>
      <c r="CN179" s="13">
        <v>88</v>
      </c>
      <c r="CO179" s="13">
        <v>95</v>
      </c>
      <c r="CP179" s="13">
        <v>77</v>
      </c>
      <c r="CQ179" s="13">
        <v>92</v>
      </c>
      <c r="CR179" s="13">
        <v>86</v>
      </c>
      <c r="CS179" s="13">
        <v>95</v>
      </c>
      <c r="CT179" s="13">
        <v>74</v>
      </c>
      <c r="CU179" s="13">
        <v>79</v>
      </c>
      <c r="CV179" s="13">
        <v>65</v>
      </c>
      <c r="CW179" s="13">
        <v>64</v>
      </c>
      <c r="CX179" s="13">
        <v>90</v>
      </c>
      <c r="CY179" s="13">
        <v>63</v>
      </c>
      <c r="CZ179" s="13">
        <v>65</v>
      </c>
      <c r="DA179" s="13">
        <v>67</v>
      </c>
      <c r="DB179" s="13">
        <v>42</v>
      </c>
      <c r="DC179" s="13">
        <v>54</v>
      </c>
      <c r="DD179" s="13">
        <v>45</v>
      </c>
      <c r="DE179" s="13">
        <v>50</v>
      </c>
      <c r="DF179" s="13">
        <v>36</v>
      </c>
      <c r="DG179" s="13">
        <v>42</v>
      </c>
      <c r="DH179" s="13">
        <v>39</v>
      </c>
      <c r="DI179" s="13">
        <v>38</v>
      </c>
      <c r="DJ179" s="13">
        <v>42</v>
      </c>
      <c r="DK179" s="13">
        <v>38</v>
      </c>
      <c r="DL179" s="13">
        <v>30</v>
      </c>
      <c r="DM179" s="13">
        <v>31</v>
      </c>
      <c r="DN179" s="13">
        <v>33</v>
      </c>
      <c r="DO179" s="13">
        <v>32</v>
      </c>
      <c r="DP179" s="13">
        <v>28</v>
      </c>
      <c r="DQ179" s="13">
        <v>38</v>
      </c>
      <c r="DR179" s="13">
        <v>37</v>
      </c>
      <c r="DS179" s="13">
        <v>29</v>
      </c>
      <c r="DT179" s="13">
        <v>30</v>
      </c>
      <c r="DU179" s="13">
        <v>18</v>
      </c>
      <c r="DV179" s="13">
        <v>21</v>
      </c>
      <c r="DW179" s="13">
        <v>35</v>
      </c>
      <c r="DX179" s="13">
        <v>32</v>
      </c>
      <c r="DY179" s="13">
        <v>26</v>
      </c>
      <c r="DZ179" s="13">
        <v>31</v>
      </c>
      <c r="EA179" s="13">
        <v>30</v>
      </c>
      <c r="EB179" s="13">
        <v>35</v>
      </c>
      <c r="EC179" s="13">
        <v>40</v>
      </c>
      <c r="ED179" s="13">
        <v>25</v>
      </c>
      <c r="EE179" s="13">
        <v>35</v>
      </c>
      <c r="EF179" s="13">
        <v>47</v>
      </c>
      <c r="EG179" s="13">
        <v>41</v>
      </c>
      <c r="EH179" s="13">
        <v>44</v>
      </c>
      <c r="EI179" s="13">
        <v>25</v>
      </c>
      <c r="EJ179" s="13">
        <v>25</v>
      </c>
      <c r="EK179" s="13">
        <v>17</v>
      </c>
      <c r="EL179" s="13">
        <v>22</v>
      </c>
      <c r="EM179" s="13">
        <v>21</v>
      </c>
      <c r="EN179" s="13">
        <v>12</v>
      </c>
      <c r="EO179" s="13">
        <v>9</v>
      </c>
      <c r="EP179" s="13">
        <v>6</v>
      </c>
      <c r="EQ179" s="13">
        <v>3</v>
      </c>
      <c r="ER179" s="13">
        <v>4</v>
      </c>
      <c r="ES179" s="13">
        <v>1</v>
      </c>
      <c r="ET179" s="13">
        <v>1</v>
      </c>
      <c r="EU179" s="13"/>
      <c r="EV179" s="13">
        <v>1</v>
      </c>
      <c r="EW179" s="13"/>
      <c r="EX179" s="13"/>
      <c r="EY179" s="13"/>
      <c r="EZ179" s="13"/>
      <c r="FA179" s="13"/>
      <c r="FB179" s="13"/>
      <c r="FC179" s="60">
        <v>5394</v>
      </c>
      <c r="FD179" s="13">
        <v>7</v>
      </c>
      <c r="FE179" s="13">
        <v>25</v>
      </c>
      <c r="FF179" s="13">
        <v>15</v>
      </c>
      <c r="FG179" s="13">
        <v>11</v>
      </c>
      <c r="FH179" s="13">
        <v>18</v>
      </c>
      <c r="FI179" s="13">
        <v>9</v>
      </c>
      <c r="FJ179" s="13">
        <v>11</v>
      </c>
      <c r="FK179" s="13">
        <v>10</v>
      </c>
      <c r="FL179" s="13">
        <v>9</v>
      </c>
      <c r="FM179" s="13">
        <v>24</v>
      </c>
      <c r="FN179" s="13">
        <v>14</v>
      </c>
      <c r="FO179" s="13">
        <v>9</v>
      </c>
      <c r="FP179" s="13">
        <v>20</v>
      </c>
      <c r="FQ179" s="13">
        <v>32</v>
      </c>
      <c r="FR179" s="13">
        <v>34</v>
      </c>
      <c r="FS179" s="13">
        <v>31</v>
      </c>
      <c r="FT179" s="13">
        <v>33</v>
      </c>
      <c r="FU179" s="13">
        <v>55</v>
      </c>
      <c r="FV179" s="13">
        <v>64</v>
      </c>
      <c r="FW179" s="13">
        <v>76</v>
      </c>
      <c r="FX179" s="13">
        <v>67</v>
      </c>
      <c r="FY179" s="13">
        <v>91</v>
      </c>
      <c r="FZ179" s="13">
        <v>126</v>
      </c>
      <c r="GA179" s="13">
        <v>91</v>
      </c>
      <c r="GB179" s="13">
        <v>104</v>
      </c>
      <c r="GC179" s="13">
        <v>108</v>
      </c>
      <c r="GD179" s="13">
        <v>102</v>
      </c>
      <c r="GE179" s="13">
        <v>103</v>
      </c>
      <c r="GF179" s="13">
        <v>97</v>
      </c>
      <c r="GG179" s="13">
        <v>132</v>
      </c>
      <c r="GH179" s="13">
        <v>103</v>
      </c>
      <c r="GI179" s="13">
        <v>97</v>
      </c>
      <c r="GJ179" s="13">
        <v>114</v>
      </c>
      <c r="GK179" s="13">
        <v>104</v>
      </c>
      <c r="GL179" s="13">
        <v>103</v>
      </c>
      <c r="GM179" s="13">
        <v>103</v>
      </c>
      <c r="GN179" s="13">
        <v>101</v>
      </c>
      <c r="GO179" s="13">
        <v>78</v>
      </c>
      <c r="GP179" s="13">
        <v>107</v>
      </c>
      <c r="GQ179" s="13">
        <v>84</v>
      </c>
      <c r="GR179" s="13">
        <v>112</v>
      </c>
      <c r="GS179" s="13">
        <v>97</v>
      </c>
      <c r="GT179" s="13">
        <v>86</v>
      </c>
      <c r="GU179" s="13">
        <v>83</v>
      </c>
      <c r="GV179" s="13">
        <v>111</v>
      </c>
      <c r="GW179" s="13">
        <v>89</v>
      </c>
      <c r="GX179" s="13">
        <v>88</v>
      </c>
      <c r="GY179" s="13">
        <v>83</v>
      </c>
      <c r="GZ179" s="13">
        <v>83</v>
      </c>
      <c r="HA179" s="13">
        <v>96</v>
      </c>
      <c r="HB179" s="13">
        <v>85</v>
      </c>
      <c r="HC179" s="13">
        <v>76</v>
      </c>
      <c r="HD179" s="13">
        <v>74</v>
      </c>
      <c r="HE179" s="13">
        <v>84</v>
      </c>
      <c r="HF179" s="13">
        <v>63</v>
      </c>
      <c r="HG179" s="13">
        <v>69</v>
      </c>
      <c r="HH179" s="13">
        <v>65</v>
      </c>
      <c r="HI179" s="13">
        <v>71</v>
      </c>
      <c r="HJ179" s="13">
        <v>71</v>
      </c>
      <c r="HK179" s="13">
        <v>60</v>
      </c>
      <c r="HL179" s="13">
        <v>68</v>
      </c>
      <c r="HM179" s="13">
        <v>57</v>
      </c>
      <c r="HN179" s="13">
        <v>61</v>
      </c>
      <c r="HO179" s="13">
        <v>54</v>
      </c>
      <c r="HP179" s="13">
        <v>50</v>
      </c>
      <c r="HQ179" s="13">
        <v>48</v>
      </c>
      <c r="HR179" s="13">
        <v>34</v>
      </c>
      <c r="HS179" s="13">
        <v>46</v>
      </c>
      <c r="HT179" s="13">
        <v>43</v>
      </c>
      <c r="HU179" s="13">
        <v>44</v>
      </c>
      <c r="HV179" s="13">
        <v>33</v>
      </c>
      <c r="HW179" s="13">
        <v>40</v>
      </c>
      <c r="HX179" s="13">
        <v>30</v>
      </c>
      <c r="HY179" s="13">
        <v>35</v>
      </c>
      <c r="HZ179" s="13">
        <v>28</v>
      </c>
      <c r="IA179" s="13">
        <v>33</v>
      </c>
      <c r="IB179" s="13">
        <v>25</v>
      </c>
      <c r="IC179" s="13">
        <v>29</v>
      </c>
      <c r="ID179" s="13">
        <v>24</v>
      </c>
      <c r="IE179" s="13">
        <v>32</v>
      </c>
      <c r="IF179" s="13">
        <v>25</v>
      </c>
      <c r="IG179" s="13">
        <v>23</v>
      </c>
      <c r="IH179" s="13">
        <v>21</v>
      </c>
      <c r="II179" s="13">
        <v>17</v>
      </c>
      <c r="IJ179" s="13">
        <v>14</v>
      </c>
      <c r="IK179" s="13">
        <v>18</v>
      </c>
      <c r="IL179" s="13">
        <v>16</v>
      </c>
      <c r="IM179" s="13">
        <v>8</v>
      </c>
      <c r="IN179" s="13">
        <v>14</v>
      </c>
      <c r="IO179" s="13">
        <v>15</v>
      </c>
      <c r="IP179" s="13">
        <v>18</v>
      </c>
      <c r="IQ179" s="13">
        <v>15</v>
      </c>
      <c r="IR179" s="13">
        <v>8</v>
      </c>
      <c r="IS179" s="13">
        <v>8</v>
      </c>
      <c r="IT179" s="13">
        <v>4</v>
      </c>
      <c r="IU179" s="13">
        <v>3</v>
      </c>
      <c r="IV179" s="13">
        <v>3</v>
      </c>
      <c r="IW179" s="13">
        <v>2</v>
      </c>
      <c r="IX179" s="13"/>
      <c r="IY179" s="13"/>
      <c r="IZ179" s="13"/>
      <c r="JA179" s="13"/>
      <c r="JB179" s="13"/>
      <c r="JC179" s="13"/>
      <c r="JD179" s="13"/>
      <c r="JE179" s="13"/>
      <c r="JF179" s="13">
        <v>2</v>
      </c>
      <c r="JG179" s="13"/>
      <c r="JH179" s="60">
        <v>5216</v>
      </c>
      <c r="JI179" s="13">
        <v>10610</v>
      </c>
    </row>
    <row r="180" spans="1:269">
      <c r="A180" s="369" t="s">
        <v>309</v>
      </c>
      <c r="B180" s="38">
        <f t="shared" ref="B180:K185" si="256">+X178</f>
        <v>160</v>
      </c>
      <c r="C180" s="38">
        <f t="shared" si="256"/>
        <v>125</v>
      </c>
      <c r="D180" s="38">
        <f t="shared" si="256"/>
        <v>310</v>
      </c>
      <c r="E180" s="38">
        <f t="shared" si="256"/>
        <v>298</v>
      </c>
      <c r="F180" s="38">
        <f t="shared" si="256"/>
        <v>892</v>
      </c>
      <c r="G180" s="38">
        <f t="shared" si="256"/>
        <v>934</v>
      </c>
      <c r="H180" s="38">
        <f t="shared" si="256"/>
        <v>957</v>
      </c>
      <c r="I180" s="38">
        <f t="shared" si="256"/>
        <v>888</v>
      </c>
      <c r="J180" s="38">
        <f t="shared" si="256"/>
        <v>895</v>
      </c>
      <c r="K180" s="38">
        <f t="shared" si="256"/>
        <v>834</v>
      </c>
      <c r="L180" s="38">
        <f t="shared" ref="L180:U185" si="257">+AH178</f>
        <v>685</v>
      </c>
      <c r="M180" s="38">
        <f t="shared" si="257"/>
        <v>671</v>
      </c>
      <c r="N180" s="38">
        <f t="shared" si="257"/>
        <v>459</v>
      </c>
      <c r="O180" s="38">
        <f t="shared" si="257"/>
        <v>368</v>
      </c>
      <c r="P180" s="38">
        <f t="shared" si="257"/>
        <v>252</v>
      </c>
      <c r="Q180" s="38">
        <f t="shared" si="257"/>
        <v>239</v>
      </c>
      <c r="R180" s="38">
        <f t="shared" si="257"/>
        <v>123</v>
      </c>
      <c r="S180" s="38">
        <f t="shared" si="257"/>
        <v>266</v>
      </c>
      <c r="T180" s="38">
        <f t="shared" si="257"/>
        <v>41</v>
      </c>
      <c r="U180" s="38">
        <f t="shared" si="257"/>
        <v>168</v>
      </c>
      <c r="W180" s="16" t="s">
        <v>318</v>
      </c>
      <c r="X180" s="699">
        <f t="shared" si="235"/>
        <v>114</v>
      </c>
      <c r="Y180" s="699">
        <f t="shared" si="236"/>
        <v>140</v>
      </c>
      <c r="Z180" s="699">
        <f t="shared" si="237"/>
        <v>307</v>
      </c>
      <c r="AA180" s="699">
        <f t="shared" si="238"/>
        <v>318</v>
      </c>
      <c r="AB180" s="699">
        <f t="shared" si="239"/>
        <v>1012</v>
      </c>
      <c r="AC180" s="699">
        <f t="shared" si="240"/>
        <v>970</v>
      </c>
      <c r="AD180" s="699">
        <f t="shared" si="241"/>
        <v>1234</v>
      </c>
      <c r="AE180" s="699">
        <f t="shared" si="242"/>
        <v>1161</v>
      </c>
      <c r="AF180" s="699">
        <f t="shared" si="243"/>
        <v>1077</v>
      </c>
      <c r="AG180" s="699">
        <f t="shared" si="244"/>
        <v>963</v>
      </c>
      <c r="AH180" s="699">
        <f t="shared" si="245"/>
        <v>762</v>
      </c>
      <c r="AI180" s="699">
        <f t="shared" si="246"/>
        <v>666</v>
      </c>
      <c r="AJ180" s="699">
        <f t="shared" si="247"/>
        <v>473</v>
      </c>
      <c r="AK180" s="699">
        <f t="shared" si="248"/>
        <v>419</v>
      </c>
      <c r="AL180" s="699">
        <f t="shared" si="249"/>
        <v>277</v>
      </c>
      <c r="AM180" s="699">
        <f t="shared" si="250"/>
        <v>270</v>
      </c>
      <c r="AN180" s="699">
        <f t="shared" si="251"/>
        <v>163</v>
      </c>
      <c r="AO180" s="699">
        <f t="shared" si="252"/>
        <v>281</v>
      </c>
      <c r="AP180" s="699">
        <f t="shared" si="253"/>
        <v>49</v>
      </c>
      <c r="AQ180" s="699">
        <f t="shared" si="254"/>
        <v>192</v>
      </c>
      <c r="AR180" s="699">
        <f t="shared" si="255"/>
        <v>0</v>
      </c>
      <c r="AT180" s="16" t="s">
        <v>318</v>
      </c>
      <c r="AU180" s="13">
        <v>8</v>
      </c>
      <c r="AV180" s="13">
        <v>29</v>
      </c>
      <c r="AW180" s="13">
        <v>12</v>
      </c>
      <c r="AX180" s="13">
        <v>8</v>
      </c>
      <c r="AY180" s="13">
        <v>13</v>
      </c>
      <c r="AZ180" s="13">
        <v>10</v>
      </c>
      <c r="BA180" s="13">
        <v>19</v>
      </c>
      <c r="BB180" s="13">
        <v>11</v>
      </c>
      <c r="BC180" s="13">
        <v>17</v>
      </c>
      <c r="BD180" s="13">
        <v>13</v>
      </c>
      <c r="BE180" s="13">
        <v>10</v>
      </c>
      <c r="BF180" s="13">
        <v>16</v>
      </c>
      <c r="BG180" s="13">
        <v>17</v>
      </c>
      <c r="BH180" s="13">
        <v>25</v>
      </c>
      <c r="BI180" s="13">
        <v>24</v>
      </c>
      <c r="BJ180" s="13">
        <v>37</v>
      </c>
      <c r="BK180" s="13">
        <v>42</v>
      </c>
      <c r="BL180" s="13">
        <v>42</v>
      </c>
      <c r="BM180" s="13">
        <v>51</v>
      </c>
      <c r="BN180" s="13">
        <v>54</v>
      </c>
      <c r="BO180" s="13">
        <v>77</v>
      </c>
      <c r="BP180" s="13">
        <v>85</v>
      </c>
      <c r="BQ180" s="13">
        <v>71</v>
      </c>
      <c r="BR180" s="13">
        <v>105</v>
      </c>
      <c r="BS180" s="13">
        <v>92</v>
      </c>
      <c r="BT180" s="13">
        <v>100</v>
      </c>
      <c r="BU180" s="13">
        <v>103</v>
      </c>
      <c r="BV180" s="13">
        <v>107</v>
      </c>
      <c r="BW180" s="13">
        <v>123</v>
      </c>
      <c r="BX180" s="13">
        <v>107</v>
      </c>
      <c r="BY180" s="13">
        <v>120</v>
      </c>
      <c r="BZ180" s="13">
        <v>119</v>
      </c>
      <c r="CA180" s="13">
        <v>120</v>
      </c>
      <c r="CB180" s="13">
        <v>125</v>
      </c>
      <c r="CC180" s="13">
        <v>124</v>
      </c>
      <c r="CD180" s="13">
        <v>108</v>
      </c>
      <c r="CE180" s="13">
        <v>134</v>
      </c>
      <c r="CF180" s="13">
        <v>104</v>
      </c>
      <c r="CG180" s="13">
        <v>98</v>
      </c>
      <c r="CH180" s="13">
        <v>109</v>
      </c>
      <c r="CI180" s="13">
        <v>93</v>
      </c>
      <c r="CJ180" s="13">
        <v>103</v>
      </c>
      <c r="CK180" s="13">
        <v>93</v>
      </c>
      <c r="CL180" s="13">
        <v>114</v>
      </c>
      <c r="CM180" s="13">
        <v>94</v>
      </c>
      <c r="CN180" s="13">
        <v>102</v>
      </c>
      <c r="CO180" s="13">
        <v>95</v>
      </c>
      <c r="CP180" s="13">
        <v>98</v>
      </c>
      <c r="CQ180" s="13">
        <v>87</v>
      </c>
      <c r="CR180" s="13">
        <v>84</v>
      </c>
      <c r="CS180" s="13">
        <v>79</v>
      </c>
      <c r="CT180" s="13">
        <v>70</v>
      </c>
      <c r="CU180" s="13">
        <v>72</v>
      </c>
      <c r="CV180" s="13">
        <v>67</v>
      </c>
      <c r="CW180" s="13">
        <v>64</v>
      </c>
      <c r="CX180" s="13">
        <v>94</v>
      </c>
      <c r="CY180" s="13">
        <v>66</v>
      </c>
      <c r="CZ180" s="13">
        <v>63</v>
      </c>
      <c r="DA180" s="13">
        <v>39</v>
      </c>
      <c r="DB180" s="13">
        <v>52</v>
      </c>
      <c r="DC180" s="13">
        <v>51</v>
      </c>
      <c r="DD180" s="13">
        <v>46</v>
      </c>
      <c r="DE180" s="13">
        <v>55</v>
      </c>
      <c r="DF180" s="13">
        <v>45</v>
      </c>
      <c r="DG180" s="13">
        <v>33</v>
      </c>
      <c r="DH180" s="13">
        <v>50</v>
      </c>
      <c r="DI180" s="13">
        <v>39</v>
      </c>
      <c r="DJ180" s="13">
        <v>35</v>
      </c>
      <c r="DK180" s="13">
        <v>32</v>
      </c>
      <c r="DL180" s="13">
        <v>33</v>
      </c>
      <c r="DM180" s="13">
        <v>29</v>
      </c>
      <c r="DN180" s="13">
        <v>31</v>
      </c>
      <c r="DO180" s="13">
        <v>30</v>
      </c>
      <c r="DP180" s="13">
        <v>32</v>
      </c>
      <c r="DQ180" s="13">
        <v>24</v>
      </c>
      <c r="DR180" s="13">
        <v>26</v>
      </c>
      <c r="DS180" s="13">
        <v>36</v>
      </c>
      <c r="DT180" s="13">
        <v>25</v>
      </c>
      <c r="DU180" s="13">
        <v>18</v>
      </c>
      <c r="DV180" s="13">
        <v>19</v>
      </c>
      <c r="DW180" s="13">
        <v>37</v>
      </c>
      <c r="DX180" s="13">
        <v>27</v>
      </c>
      <c r="DY180" s="13">
        <v>24</v>
      </c>
      <c r="DZ180" s="13">
        <v>28</v>
      </c>
      <c r="EA180" s="13">
        <v>29</v>
      </c>
      <c r="EB180" s="13">
        <v>23</v>
      </c>
      <c r="EC180" s="13">
        <v>23</v>
      </c>
      <c r="ED180" s="13">
        <v>35</v>
      </c>
      <c r="EE180" s="13">
        <v>24</v>
      </c>
      <c r="EF180" s="13">
        <v>31</v>
      </c>
      <c r="EG180" s="13">
        <v>29</v>
      </c>
      <c r="EH180" s="13">
        <v>28</v>
      </c>
      <c r="EI180" s="13">
        <v>22</v>
      </c>
      <c r="EJ180" s="13">
        <v>24</v>
      </c>
      <c r="EK180" s="13">
        <v>26</v>
      </c>
      <c r="EL180" s="13">
        <v>20</v>
      </c>
      <c r="EM180" s="13">
        <v>10</v>
      </c>
      <c r="EN180" s="13">
        <v>5</v>
      </c>
      <c r="EO180" s="13">
        <v>9</v>
      </c>
      <c r="EP180" s="13">
        <v>4</v>
      </c>
      <c r="EQ180" s="13">
        <v>5</v>
      </c>
      <c r="ER180" s="13">
        <v>5</v>
      </c>
      <c r="ES180" s="13">
        <v>4</v>
      </c>
      <c r="ET180" s="13">
        <v>1</v>
      </c>
      <c r="EU180" s="13"/>
      <c r="EV180" s="13"/>
      <c r="EW180" s="13"/>
      <c r="EX180" s="13"/>
      <c r="EY180" s="13"/>
      <c r="EZ180" s="13"/>
      <c r="FA180" s="13"/>
      <c r="FB180" s="13"/>
      <c r="FC180" s="60">
        <v>5380</v>
      </c>
      <c r="FD180" s="13">
        <v>4</v>
      </c>
      <c r="FE180" s="13">
        <v>16</v>
      </c>
      <c r="FF180" s="13">
        <v>18</v>
      </c>
      <c r="FG180" s="13">
        <v>10</v>
      </c>
      <c r="FH180" s="13">
        <v>10</v>
      </c>
      <c r="FI180" s="13">
        <v>12</v>
      </c>
      <c r="FJ180" s="13">
        <v>12</v>
      </c>
      <c r="FK180" s="13">
        <v>8</v>
      </c>
      <c r="FL180" s="13">
        <v>14</v>
      </c>
      <c r="FM180" s="13">
        <v>10</v>
      </c>
      <c r="FN180" s="13">
        <v>9</v>
      </c>
      <c r="FO180" s="13">
        <v>22</v>
      </c>
      <c r="FP180" s="13">
        <v>16</v>
      </c>
      <c r="FQ180" s="13">
        <v>15</v>
      </c>
      <c r="FR180" s="13">
        <v>24</v>
      </c>
      <c r="FS180" s="13">
        <v>31</v>
      </c>
      <c r="FT180" s="13">
        <v>36</v>
      </c>
      <c r="FU180" s="13">
        <v>43</v>
      </c>
      <c r="FV180" s="13">
        <v>56</v>
      </c>
      <c r="FW180" s="13">
        <v>55</v>
      </c>
      <c r="FX180" s="13">
        <v>79</v>
      </c>
      <c r="FY180" s="13">
        <v>96</v>
      </c>
      <c r="FZ180" s="13">
        <v>83</v>
      </c>
      <c r="GA180" s="13">
        <v>94</v>
      </c>
      <c r="GB180" s="13">
        <v>100</v>
      </c>
      <c r="GC180" s="13">
        <v>105</v>
      </c>
      <c r="GD180" s="13">
        <v>76</v>
      </c>
      <c r="GE180" s="13">
        <v>116</v>
      </c>
      <c r="GF180" s="13">
        <v>131</v>
      </c>
      <c r="GG180" s="13">
        <v>132</v>
      </c>
      <c r="GH180" s="13">
        <v>124</v>
      </c>
      <c r="GI180" s="13">
        <v>129</v>
      </c>
      <c r="GJ180" s="13">
        <v>129</v>
      </c>
      <c r="GK180" s="13">
        <v>124</v>
      </c>
      <c r="GL180" s="13">
        <v>139</v>
      </c>
      <c r="GM180" s="13">
        <v>144</v>
      </c>
      <c r="GN180" s="13">
        <v>116</v>
      </c>
      <c r="GO180" s="13">
        <v>114</v>
      </c>
      <c r="GP180" s="13">
        <v>101</v>
      </c>
      <c r="GQ180" s="13">
        <v>114</v>
      </c>
      <c r="GR180" s="13">
        <v>115</v>
      </c>
      <c r="GS180" s="13">
        <v>112</v>
      </c>
      <c r="GT180" s="13">
        <v>111</v>
      </c>
      <c r="GU180" s="13">
        <v>125</v>
      </c>
      <c r="GV180" s="13">
        <v>104</v>
      </c>
      <c r="GW180" s="13">
        <v>98</v>
      </c>
      <c r="GX180" s="13">
        <v>103</v>
      </c>
      <c r="GY180" s="13">
        <v>111</v>
      </c>
      <c r="GZ180" s="13">
        <v>91</v>
      </c>
      <c r="HA180" s="13">
        <v>107</v>
      </c>
      <c r="HB180" s="13">
        <v>79</v>
      </c>
      <c r="HC180" s="13">
        <v>78</v>
      </c>
      <c r="HD180" s="13">
        <v>79</v>
      </c>
      <c r="HE180" s="13">
        <v>79</v>
      </c>
      <c r="HF180" s="13">
        <v>85</v>
      </c>
      <c r="HG180" s="13">
        <v>86</v>
      </c>
      <c r="HH180" s="13">
        <v>65</v>
      </c>
      <c r="HI180" s="13">
        <v>74</v>
      </c>
      <c r="HJ180" s="13">
        <v>74</v>
      </c>
      <c r="HK180" s="13">
        <v>63</v>
      </c>
      <c r="HL180" s="13">
        <v>66</v>
      </c>
      <c r="HM180" s="13">
        <v>56</v>
      </c>
      <c r="HN180" s="13">
        <v>59</v>
      </c>
      <c r="HO180" s="13">
        <v>48</v>
      </c>
      <c r="HP180" s="13">
        <v>56</v>
      </c>
      <c r="HQ180" s="13">
        <v>40</v>
      </c>
      <c r="HR180" s="13">
        <v>37</v>
      </c>
      <c r="HS180" s="13">
        <v>43</v>
      </c>
      <c r="HT180" s="13">
        <v>33</v>
      </c>
      <c r="HU180" s="13">
        <v>35</v>
      </c>
      <c r="HV180" s="13">
        <v>31</v>
      </c>
      <c r="HW180" s="13">
        <v>31</v>
      </c>
      <c r="HX180" s="13">
        <v>32</v>
      </c>
      <c r="HY180" s="13">
        <v>35</v>
      </c>
      <c r="HZ180" s="13">
        <v>23</v>
      </c>
      <c r="IA180" s="13">
        <v>22</v>
      </c>
      <c r="IB180" s="13">
        <v>34</v>
      </c>
      <c r="IC180" s="13">
        <v>26</v>
      </c>
      <c r="ID180" s="13">
        <v>21</v>
      </c>
      <c r="IE180" s="13">
        <v>22</v>
      </c>
      <c r="IF180" s="13">
        <v>26</v>
      </c>
      <c r="IG180" s="13">
        <v>18</v>
      </c>
      <c r="IH180" s="13">
        <v>14</v>
      </c>
      <c r="II180" s="13">
        <v>18</v>
      </c>
      <c r="IJ180" s="13">
        <v>23</v>
      </c>
      <c r="IK180" s="13">
        <v>15</v>
      </c>
      <c r="IL180" s="13">
        <v>9</v>
      </c>
      <c r="IM180" s="13">
        <v>17</v>
      </c>
      <c r="IN180" s="13">
        <v>14</v>
      </c>
      <c r="IO180" s="13">
        <v>9</v>
      </c>
      <c r="IP180" s="13">
        <v>10</v>
      </c>
      <c r="IQ180" s="13">
        <v>9</v>
      </c>
      <c r="IR180" s="13">
        <v>6</v>
      </c>
      <c r="IS180" s="13">
        <v>6</v>
      </c>
      <c r="IT180" s="13">
        <v>5</v>
      </c>
      <c r="IU180" s="13">
        <v>4</v>
      </c>
      <c r="IV180" s="13">
        <v>1</v>
      </c>
      <c r="IW180" s="13">
        <v>4</v>
      </c>
      <c r="IX180" s="13">
        <v>2</v>
      </c>
      <c r="IY180" s="13"/>
      <c r="IZ180" s="13">
        <v>1</v>
      </c>
      <c r="JA180" s="13">
        <v>1</v>
      </c>
      <c r="JB180" s="13"/>
      <c r="JC180" s="13"/>
      <c r="JD180" s="13"/>
      <c r="JE180" s="13"/>
      <c r="JF180" s="13"/>
      <c r="JG180" s="13"/>
      <c r="JH180" s="60">
        <v>5468</v>
      </c>
      <c r="JI180" s="13">
        <v>10848</v>
      </c>
    </row>
    <row r="181" spans="1:269">
      <c r="A181" s="369" t="s">
        <v>310</v>
      </c>
      <c r="B181" s="38">
        <f t="shared" si="256"/>
        <v>139</v>
      </c>
      <c r="C181" s="38">
        <f t="shared" si="256"/>
        <v>146</v>
      </c>
      <c r="D181" s="38">
        <f t="shared" si="256"/>
        <v>368</v>
      </c>
      <c r="E181" s="38">
        <f t="shared" si="256"/>
        <v>347</v>
      </c>
      <c r="F181" s="38">
        <f t="shared" si="256"/>
        <v>1021</v>
      </c>
      <c r="G181" s="38">
        <f t="shared" si="256"/>
        <v>1020</v>
      </c>
      <c r="H181" s="38">
        <f t="shared" si="256"/>
        <v>994</v>
      </c>
      <c r="I181" s="38">
        <f t="shared" si="256"/>
        <v>1013</v>
      </c>
      <c r="J181" s="38">
        <f t="shared" si="256"/>
        <v>928</v>
      </c>
      <c r="K181" s="38">
        <f t="shared" si="256"/>
        <v>885</v>
      </c>
      <c r="L181" s="38">
        <f t="shared" si="257"/>
        <v>718</v>
      </c>
      <c r="M181" s="38">
        <f t="shared" si="257"/>
        <v>704</v>
      </c>
      <c r="N181" s="38">
        <f t="shared" si="257"/>
        <v>505</v>
      </c>
      <c r="O181" s="38">
        <f t="shared" si="257"/>
        <v>414</v>
      </c>
      <c r="P181" s="38">
        <f t="shared" si="257"/>
        <v>309</v>
      </c>
      <c r="Q181" s="38">
        <f t="shared" si="257"/>
        <v>297</v>
      </c>
      <c r="R181" s="38">
        <f t="shared" si="257"/>
        <v>171</v>
      </c>
      <c r="S181" s="38">
        <f t="shared" si="257"/>
        <v>336</v>
      </c>
      <c r="T181" s="38">
        <f t="shared" si="257"/>
        <v>63</v>
      </c>
      <c r="U181" s="38">
        <f t="shared" si="257"/>
        <v>232</v>
      </c>
      <c r="W181" s="16" t="s">
        <v>319</v>
      </c>
      <c r="X181" s="699">
        <f t="shared" si="235"/>
        <v>125</v>
      </c>
      <c r="Y181" s="699">
        <f t="shared" si="236"/>
        <v>136</v>
      </c>
      <c r="Z181" s="699">
        <f t="shared" si="237"/>
        <v>450</v>
      </c>
      <c r="AA181" s="699">
        <f t="shared" si="238"/>
        <v>490</v>
      </c>
      <c r="AB181" s="699">
        <f t="shared" si="239"/>
        <v>1221</v>
      </c>
      <c r="AC181" s="699">
        <f t="shared" si="240"/>
        <v>1312</v>
      </c>
      <c r="AD181" s="699">
        <f t="shared" si="241"/>
        <v>1363</v>
      </c>
      <c r="AE181" s="699">
        <f t="shared" si="242"/>
        <v>1314</v>
      </c>
      <c r="AF181" s="699">
        <f t="shared" si="243"/>
        <v>1092</v>
      </c>
      <c r="AG181" s="699">
        <f t="shared" si="244"/>
        <v>1140</v>
      </c>
      <c r="AH181" s="699">
        <f t="shared" si="245"/>
        <v>899</v>
      </c>
      <c r="AI181" s="699">
        <f t="shared" si="246"/>
        <v>845</v>
      </c>
      <c r="AJ181" s="699">
        <f t="shared" si="247"/>
        <v>593</v>
      </c>
      <c r="AK181" s="699">
        <f t="shared" si="248"/>
        <v>529</v>
      </c>
      <c r="AL181" s="699">
        <f t="shared" si="249"/>
        <v>339</v>
      </c>
      <c r="AM181" s="699">
        <f t="shared" si="250"/>
        <v>426</v>
      </c>
      <c r="AN181" s="699">
        <f t="shared" si="251"/>
        <v>232</v>
      </c>
      <c r="AO181" s="699">
        <f t="shared" si="252"/>
        <v>400</v>
      </c>
      <c r="AP181" s="699">
        <f t="shared" si="253"/>
        <v>72</v>
      </c>
      <c r="AQ181" s="699">
        <f t="shared" si="254"/>
        <v>270</v>
      </c>
      <c r="AR181" s="699">
        <f t="shared" si="255"/>
        <v>1</v>
      </c>
      <c r="AT181" s="16" t="s">
        <v>319</v>
      </c>
      <c r="AU181" s="13">
        <v>10</v>
      </c>
      <c r="AV181" s="13">
        <v>26</v>
      </c>
      <c r="AW181" s="13">
        <v>11</v>
      </c>
      <c r="AX181" s="13">
        <v>10</v>
      </c>
      <c r="AY181" s="13">
        <v>14</v>
      </c>
      <c r="AZ181" s="13">
        <v>15</v>
      </c>
      <c r="BA181" s="13">
        <v>11</v>
      </c>
      <c r="BB181" s="13">
        <v>12</v>
      </c>
      <c r="BC181" s="13">
        <v>12</v>
      </c>
      <c r="BD181" s="13">
        <v>15</v>
      </c>
      <c r="BE181" s="13">
        <v>24</v>
      </c>
      <c r="BF181" s="13">
        <v>15</v>
      </c>
      <c r="BG181" s="13">
        <v>28</v>
      </c>
      <c r="BH181" s="13">
        <v>22</v>
      </c>
      <c r="BI181" s="13">
        <v>35</v>
      </c>
      <c r="BJ181" s="13">
        <v>43</v>
      </c>
      <c r="BK181" s="13">
        <v>37</v>
      </c>
      <c r="BL181" s="13">
        <v>83</v>
      </c>
      <c r="BM181" s="13">
        <v>91</v>
      </c>
      <c r="BN181" s="13">
        <v>112</v>
      </c>
      <c r="BO181" s="13">
        <v>129</v>
      </c>
      <c r="BP181" s="13">
        <v>93</v>
      </c>
      <c r="BQ181" s="13">
        <v>113</v>
      </c>
      <c r="BR181" s="13">
        <v>113</v>
      </c>
      <c r="BS181" s="13">
        <v>135</v>
      </c>
      <c r="BT181" s="13">
        <v>147</v>
      </c>
      <c r="BU181" s="13">
        <v>135</v>
      </c>
      <c r="BV181" s="13">
        <v>155</v>
      </c>
      <c r="BW181" s="13">
        <v>161</v>
      </c>
      <c r="BX181" s="13">
        <v>131</v>
      </c>
      <c r="BY181" s="13">
        <v>158</v>
      </c>
      <c r="BZ181" s="13">
        <v>168</v>
      </c>
      <c r="CA181" s="13">
        <v>163</v>
      </c>
      <c r="CB181" s="13">
        <v>133</v>
      </c>
      <c r="CC181" s="13">
        <v>137</v>
      </c>
      <c r="CD181" s="13">
        <v>133</v>
      </c>
      <c r="CE181" s="13">
        <v>110</v>
      </c>
      <c r="CF181" s="13">
        <v>108</v>
      </c>
      <c r="CG181" s="13">
        <v>110</v>
      </c>
      <c r="CH181" s="13">
        <v>94</v>
      </c>
      <c r="CI181" s="13">
        <v>116</v>
      </c>
      <c r="CJ181" s="13">
        <v>128</v>
      </c>
      <c r="CK181" s="13">
        <v>109</v>
      </c>
      <c r="CL181" s="13">
        <v>119</v>
      </c>
      <c r="CM181" s="13">
        <v>96</v>
      </c>
      <c r="CN181" s="13">
        <v>135</v>
      </c>
      <c r="CO181" s="13">
        <v>114</v>
      </c>
      <c r="CP181" s="13">
        <v>105</v>
      </c>
      <c r="CQ181" s="13">
        <v>102</v>
      </c>
      <c r="CR181" s="13">
        <v>116</v>
      </c>
      <c r="CS181" s="13">
        <v>112</v>
      </c>
      <c r="CT181" s="13">
        <v>94</v>
      </c>
      <c r="CU181" s="13">
        <v>79</v>
      </c>
      <c r="CV181" s="13">
        <v>109</v>
      </c>
      <c r="CW181" s="13">
        <v>76</v>
      </c>
      <c r="CX181" s="13">
        <v>74</v>
      </c>
      <c r="CY181" s="13">
        <v>89</v>
      </c>
      <c r="CZ181" s="13">
        <v>69</v>
      </c>
      <c r="DA181" s="13">
        <v>69</v>
      </c>
      <c r="DB181" s="13">
        <v>74</v>
      </c>
      <c r="DC181" s="13">
        <v>63</v>
      </c>
      <c r="DD181" s="13">
        <v>65</v>
      </c>
      <c r="DE181" s="13">
        <v>53</v>
      </c>
      <c r="DF181" s="13">
        <v>62</v>
      </c>
      <c r="DG181" s="13">
        <v>39</v>
      </c>
      <c r="DH181" s="13">
        <v>61</v>
      </c>
      <c r="DI181" s="13">
        <v>53</v>
      </c>
      <c r="DJ181" s="13">
        <v>43</v>
      </c>
      <c r="DK181" s="13">
        <v>47</v>
      </c>
      <c r="DL181" s="13">
        <v>43</v>
      </c>
      <c r="DM181" s="13">
        <v>49</v>
      </c>
      <c r="DN181" s="13">
        <v>47</v>
      </c>
      <c r="DO181" s="13">
        <v>43</v>
      </c>
      <c r="DP181" s="13">
        <v>45</v>
      </c>
      <c r="DQ181" s="13">
        <v>48</v>
      </c>
      <c r="DR181" s="13">
        <v>38</v>
      </c>
      <c r="DS181" s="13">
        <v>41</v>
      </c>
      <c r="DT181" s="13">
        <v>32</v>
      </c>
      <c r="DU181" s="13">
        <v>45</v>
      </c>
      <c r="DV181" s="13">
        <v>38</v>
      </c>
      <c r="DW181" s="13">
        <v>38</v>
      </c>
      <c r="DX181" s="13">
        <v>40</v>
      </c>
      <c r="DY181" s="13">
        <v>37</v>
      </c>
      <c r="DZ181" s="13">
        <v>28</v>
      </c>
      <c r="EA181" s="13">
        <v>37</v>
      </c>
      <c r="EB181" s="13">
        <v>41</v>
      </c>
      <c r="EC181" s="13">
        <v>47</v>
      </c>
      <c r="ED181" s="13">
        <v>47</v>
      </c>
      <c r="EE181" s="13">
        <v>48</v>
      </c>
      <c r="EF181" s="13">
        <v>37</v>
      </c>
      <c r="EG181" s="13">
        <v>45</v>
      </c>
      <c r="EH181" s="13">
        <v>35</v>
      </c>
      <c r="EI181" s="13">
        <v>40</v>
      </c>
      <c r="EJ181" s="13">
        <v>31</v>
      </c>
      <c r="EK181" s="13">
        <v>33</v>
      </c>
      <c r="EL181" s="13">
        <v>21</v>
      </c>
      <c r="EM181" s="13">
        <v>18</v>
      </c>
      <c r="EN181" s="13">
        <v>13</v>
      </c>
      <c r="EO181" s="13">
        <v>9</v>
      </c>
      <c r="EP181" s="13">
        <v>11</v>
      </c>
      <c r="EQ181" s="13">
        <v>6</v>
      </c>
      <c r="ER181" s="13">
        <v>5</v>
      </c>
      <c r="ES181" s="13">
        <v>1</v>
      </c>
      <c r="ET181" s="13"/>
      <c r="EU181" s="13">
        <v>1</v>
      </c>
      <c r="EV181" s="13"/>
      <c r="EW181" s="13">
        <v>1</v>
      </c>
      <c r="EX181" s="13"/>
      <c r="EY181" s="13"/>
      <c r="EZ181" s="13"/>
      <c r="FA181" s="13"/>
      <c r="FB181" s="13"/>
      <c r="FC181" s="60">
        <v>6862</v>
      </c>
      <c r="FD181" s="13">
        <v>13</v>
      </c>
      <c r="FE181" s="13">
        <v>21</v>
      </c>
      <c r="FF181" s="13">
        <v>11</v>
      </c>
      <c r="FG181" s="13">
        <v>6</v>
      </c>
      <c r="FH181" s="13">
        <v>6</v>
      </c>
      <c r="FI181" s="13">
        <v>10</v>
      </c>
      <c r="FJ181" s="13">
        <v>19</v>
      </c>
      <c r="FK181" s="13">
        <v>18</v>
      </c>
      <c r="FL181" s="13">
        <v>9</v>
      </c>
      <c r="FM181" s="13">
        <v>12</v>
      </c>
      <c r="FN181" s="13">
        <v>16</v>
      </c>
      <c r="FO181" s="13">
        <v>21</v>
      </c>
      <c r="FP181" s="13">
        <v>28</v>
      </c>
      <c r="FQ181" s="13">
        <v>26</v>
      </c>
      <c r="FR181" s="13">
        <v>31</v>
      </c>
      <c r="FS181" s="13">
        <v>52</v>
      </c>
      <c r="FT181" s="13">
        <v>47</v>
      </c>
      <c r="FU181" s="13">
        <v>66</v>
      </c>
      <c r="FV181" s="13">
        <v>67</v>
      </c>
      <c r="FW181" s="13">
        <v>96</v>
      </c>
      <c r="FX181" s="13">
        <v>106</v>
      </c>
      <c r="FY181" s="13">
        <v>113</v>
      </c>
      <c r="FZ181" s="13">
        <v>107</v>
      </c>
      <c r="GA181" s="13">
        <v>91</v>
      </c>
      <c r="GB181" s="13">
        <v>115</v>
      </c>
      <c r="GC181" s="13">
        <v>158</v>
      </c>
      <c r="GD181" s="13">
        <v>127</v>
      </c>
      <c r="GE181" s="13">
        <v>144</v>
      </c>
      <c r="GF181" s="13">
        <v>135</v>
      </c>
      <c r="GG181" s="13">
        <v>125</v>
      </c>
      <c r="GH181" s="13">
        <v>141</v>
      </c>
      <c r="GI181" s="13">
        <v>162</v>
      </c>
      <c r="GJ181" s="13">
        <v>155</v>
      </c>
      <c r="GK181" s="13">
        <v>157</v>
      </c>
      <c r="GL181" s="13">
        <v>153</v>
      </c>
      <c r="GM181" s="13">
        <v>126</v>
      </c>
      <c r="GN181" s="13">
        <v>117</v>
      </c>
      <c r="GO181" s="13">
        <v>112</v>
      </c>
      <c r="GP181" s="13">
        <v>118</v>
      </c>
      <c r="GQ181" s="13">
        <v>122</v>
      </c>
      <c r="GR181" s="13">
        <v>105</v>
      </c>
      <c r="GS181" s="13">
        <v>90</v>
      </c>
      <c r="GT181" s="13">
        <v>126</v>
      </c>
      <c r="GU181" s="13">
        <v>108</v>
      </c>
      <c r="GV181" s="13">
        <v>120</v>
      </c>
      <c r="GW181" s="13">
        <v>112</v>
      </c>
      <c r="GX181" s="13">
        <v>117</v>
      </c>
      <c r="GY181" s="13">
        <v>94</v>
      </c>
      <c r="GZ181" s="13">
        <v>112</v>
      </c>
      <c r="HA181" s="13">
        <v>108</v>
      </c>
      <c r="HB181" s="13">
        <v>92</v>
      </c>
      <c r="HC181" s="13">
        <v>104</v>
      </c>
      <c r="HD181" s="13">
        <v>109</v>
      </c>
      <c r="HE181" s="13">
        <v>78</v>
      </c>
      <c r="HF181" s="13">
        <v>82</v>
      </c>
      <c r="HG181" s="13">
        <v>95</v>
      </c>
      <c r="HH181" s="13">
        <v>84</v>
      </c>
      <c r="HI181" s="13">
        <v>93</v>
      </c>
      <c r="HJ181" s="13">
        <v>92</v>
      </c>
      <c r="HK181" s="13">
        <v>70</v>
      </c>
      <c r="HL181" s="13">
        <v>61</v>
      </c>
      <c r="HM181" s="13">
        <v>68</v>
      </c>
      <c r="HN181" s="13">
        <v>72</v>
      </c>
      <c r="HO181" s="13">
        <v>65</v>
      </c>
      <c r="HP181" s="13">
        <v>64</v>
      </c>
      <c r="HQ181" s="13">
        <v>46</v>
      </c>
      <c r="HR181" s="13">
        <v>68</v>
      </c>
      <c r="HS181" s="13">
        <v>52</v>
      </c>
      <c r="HT181" s="13">
        <v>47</v>
      </c>
      <c r="HU181" s="13">
        <v>50</v>
      </c>
      <c r="HV181" s="13">
        <v>42</v>
      </c>
      <c r="HW181" s="13">
        <v>28</v>
      </c>
      <c r="HX181" s="13">
        <v>46</v>
      </c>
      <c r="HY181" s="13">
        <v>40</v>
      </c>
      <c r="HZ181" s="13">
        <v>36</v>
      </c>
      <c r="IA181" s="13">
        <v>38</v>
      </c>
      <c r="IB181" s="13">
        <v>32</v>
      </c>
      <c r="IC181" s="13">
        <v>29</v>
      </c>
      <c r="ID181" s="13">
        <v>28</v>
      </c>
      <c r="IE181" s="13">
        <v>20</v>
      </c>
      <c r="IF181" s="13">
        <v>37</v>
      </c>
      <c r="IG181" s="13">
        <v>32</v>
      </c>
      <c r="IH181" s="13">
        <v>20</v>
      </c>
      <c r="II181" s="13">
        <v>24</v>
      </c>
      <c r="IJ181" s="13">
        <v>24</v>
      </c>
      <c r="IK181" s="13">
        <v>22</v>
      </c>
      <c r="IL181" s="13">
        <v>20</v>
      </c>
      <c r="IM181" s="13">
        <v>18</v>
      </c>
      <c r="IN181" s="13">
        <v>19</v>
      </c>
      <c r="IO181" s="13">
        <v>16</v>
      </c>
      <c r="IP181" s="13">
        <v>13</v>
      </c>
      <c r="IQ181" s="13">
        <v>8</v>
      </c>
      <c r="IR181" s="13">
        <v>13</v>
      </c>
      <c r="IS181" s="13">
        <v>10</v>
      </c>
      <c r="IT181" s="13">
        <v>3</v>
      </c>
      <c r="IU181" s="13">
        <v>10</v>
      </c>
      <c r="IV181" s="13">
        <v>3</v>
      </c>
      <c r="IW181" s="13">
        <v>3</v>
      </c>
      <c r="IX181" s="13">
        <v>3</v>
      </c>
      <c r="IY181" s="13">
        <v>3</v>
      </c>
      <c r="IZ181" s="13">
        <v>2</v>
      </c>
      <c r="JA181" s="13"/>
      <c r="JB181" s="13"/>
      <c r="JC181" s="13">
        <v>1</v>
      </c>
      <c r="JD181" s="13"/>
      <c r="JE181" s="13"/>
      <c r="JF181" s="13"/>
      <c r="JG181" s="13">
        <v>1</v>
      </c>
      <c r="JH181" s="60">
        <v>6387</v>
      </c>
      <c r="JI181" s="13">
        <v>13249</v>
      </c>
    </row>
    <row r="182" spans="1:269">
      <c r="A182" s="369" t="s">
        <v>311</v>
      </c>
      <c r="B182" s="38">
        <f t="shared" si="256"/>
        <v>114</v>
      </c>
      <c r="C182" s="38">
        <f t="shared" si="256"/>
        <v>140</v>
      </c>
      <c r="D182" s="38">
        <f t="shared" si="256"/>
        <v>307</v>
      </c>
      <c r="E182" s="38">
        <f t="shared" si="256"/>
        <v>318</v>
      </c>
      <c r="F182" s="38">
        <f t="shared" si="256"/>
        <v>1012</v>
      </c>
      <c r="G182" s="38">
        <f t="shared" si="256"/>
        <v>970</v>
      </c>
      <c r="H182" s="38">
        <f t="shared" si="256"/>
        <v>1234</v>
      </c>
      <c r="I182" s="38">
        <f t="shared" si="256"/>
        <v>1161</v>
      </c>
      <c r="J182" s="38">
        <f t="shared" si="256"/>
        <v>1077</v>
      </c>
      <c r="K182" s="38">
        <f t="shared" si="256"/>
        <v>963</v>
      </c>
      <c r="L182" s="38">
        <f t="shared" si="257"/>
        <v>762</v>
      </c>
      <c r="M182" s="38">
        <f t="shared" si="257"/>
        <v>666</v>
      </c>
      <c r="N182" s="38">
        <f t="shared" si="257"/>
        <v>473</v>
      </c>
      <c r="O182" s="38">
        <f t="shared" si="257"/>
        <v>419</v>
      </c>
      <c r="P182" s="38">
        <f t="shared" si="257"/>
        <v>277</v>
      </c>
      <c r="Q182" s="38">
        <f t="shared" si="257"/>
        <v>270</v>
      </c>
      <c r="R182" s="38">
        <f t="shared" si="257"/>
        <v>163</v>
      </c>
      <c r="S182" s="38">
        <f t="shared" si="257"/>
        <v>281</v>
      </c>
      <c r="T182" s="38">
        <f t="shared" si="257"/>
        <v>49</v>
      </c>
      <c r="U182" s="38">
        <f t="shared" si="257"/>
        <v>192</v>
      </c>
      <c r="W182" s="16" t="s">
        <v>320</v>
      </c>
      <c r="X182" s="699">
        <f t="shared" si="235"/>
        <v>181</v>
      </c>
      <c r="Y182" s="699">
        <f t="shared" si="236"/>
        <v>163</v>
      </c>
      <c r="Z182" s="699">
        <f t="shared" si="237"/>
        <v>491</v>
      </c>
      <c r="AA182" s="699">
        <f t="shared" si="238"/>
        <v>476</v>
      </c>
      <c r="AB182" s="699">
        <f t="shared" si="239"/>
        <v>1636</v>
      </c>
      <c r="AC182" s="699">
        <f t="shared" si="240"/>
        <v>1774</v>
      </c>
      <c r="AD182" s="699">
        <f t="shared" si="241"/>
        <v>1887</v>
      </c>
      <c r="AE182" s="699">
        <f t="shared" si="242"/>
        <v>1715</v>
      </c>
      <c r="AF182" s="699">
        <f t="shared" si="243"/>
        <v>1291</v>
      </c>
      <c r="AG182" s="699">
        <f t="shared" si="244"/>
        <v>1189</v>
      </c>
      <c r="AH182" s="699">
        <f t="shared" si="245"/>
        <v>972</v>
      </c>
      <c r="AI182" s="699">
        <f t="shared" si="246"/>
        <v>968</v>
      </c>
      <c r="AJ182" s="699">
        <f t="shared" si="247"/>
        <v>633</v>
      </c>
      <c r="AK182" s="699">
        <f t="shared" si="248"/>
        <v>588</v>
      </c>
      <c r="AL182" s="699">
        <f t="shared" si="249"/>
        <v>438</v>
      </c>
      <c r="AM182" s="699">
        <f t="shared" si="250"/>
        <v>448</v>
      </c>
      <c r="AN182" s="699">
        <f t="shared" si="251"/>
        <v>254</v>
      </c>
      <c r="AO182" s="699">
        <f t="shared" si="252"/>
        <v>398</v>
      </c>
      <c r="AP182" s="699">
        <f t="shared" si="253"/>
        <v>86</v>
      </c>
      <c r="AQ182" s="699">
        <f t="shared" si="254"/>
        <v>246</v>
      </c>
      <c r="AR182" s="699">
        <f t="shared" si="255"/>
        <v>5</v>
      </c>
      <c r="AT182" s="16" t="s">
        <v>320</v>
      </c>
      <c r="AU182" s="13">
        <v>15</v>
      </c>
      <c r="AV182" s="13">
        <v>20</v>
      </c>
      <c r="AW182" s="13">
        <v>8</v>
      </c>
      <c r="AX182" s="13">
        <v>19</v>
      </c>
      <c r="AY182" s="13">
        <v>9</v>
      </c>
      <c r="AZ182" s="13">
        <v>21</v>
      </c>
      <c r="BA182" s="13">
        <v>15</v>
      </c>
      <c r="BB182" s="13">
        <v>16</v>
      </c>
      <c r="BC182" s="13">
        <v>24</v>
      </c>
      <c r="BD182" s="13">
        <v>16</v>
      </c>
      <c r="BE182" s="13">
        <v>15</v>
      </c>
      <c r="BF182" s="13">
        <v>17</v>
      </c>
      <c r="BG182" s="13">
        <v>21</v>
      </c>
      <c r="BH182" s="13">
        <v>14</v>
      </c>
      <c r="BI182" s="13">
        <v>36</v>
      </c>
      <c r="BJ182" s="13">
        <v>35</v>
      </c>
      <c r="BK182" s="13">
        <v>52</v>
      </c>
      <c r="BL182" s="13">
        <v>73</v>
      </c>
      <c r="BM182" s="13">
        <v>93</v>
      </c>
      <c r="BN182" s="13">
        <v>120</v>
      </c>
      <c r="BO182" s="13">
        <v>135</v>
      </c>
      <c r="BP182" s="13">
        <v>138</v>
      </c>
      <c r="BQ182" s="13">
        <v>168</v>
      </c>
      <c r="BR182" s="13">
        <v>166</v>
      </c>
      <c r="BS182" s="13">
        <v>163</v>
      </c>
      <c r="BT182" s="13">
        <v>176</v>
      </c>
      <c r="BU182" s="13">
        <v>196</v>
      </c>
      <c r="BV182" s="13">
        <v>194</v>
      </c>
      <c r="BW182" s="13">
        <v>226</v>
      </c>
      <c r="BX182" s="13">
        <v>212</v>
      </c>
      <c r="BY182" s="13">
        <v>192</v>
      </c>
      <c r="BZ182" s="13">
        <v>211</v>
      </c>
      <c r="CA182" s="13">
        <v>178</v>
      </c>
      <c r="CB182" s="13">
        <v>204</v>
      </c>
      <c r="CC182" s="13">
        <v>183</v>
      </c>
      <c r="CD182" s="13">
        <v>170</v>
      </c>
      <c r="CE182" s="13">
        <v>153</v>
      </c>
      <c r="CF182" s="13">
        <v>148</v>
      </c>
      <c r="CG182" s="13">
        <v>138</v>
      </c>
      <c r="CH182" s="13">
        <v>138</v>
      </c>
      <c r="CI182" s="13">
        <v>126</v>
      </c>
      <c r="CJ182" s="13">
        <v>115</v>
      </c>
      <c r="CK182" s="13">
        <v>129</v>
      </c>
      <c r="CL182" s="13">
        <v>130</v>
      </c>
      <c r="CM182" s="13">
        <v>130</v>
      </c>
      <c r="CN182" s="13">
        <v>118</v>
      </c>
      <c r="CO182" s="13">
        <v>91</v>
      </c>
      <c r="CP182" s="13">
        <v>113</v>
      </c>
      <c r="CQ182" s="13">
        <v>132</v>
      </c>
      <c r="CR182" s="13">
        <v>105</v>
      </c>
      <c r="CS182" s="13">
        <v>115</v>
      </c>
      <c r="CT182" s="13">
        <v>87</v>
      </c>
      <c r="CU182" s="13">
        <v>113</v>
      </c>
      <c r="CV182" s="13">
        <v>117</v>
      </c>
      <c r="CW182" s="13">
        <v>93</v>
      </c>
      <c r="CX182" s="13">
        <v>98</v>
      </c>
      <c r="CY182" s="13">
        <v>98</v>
      </c>
      <c r="CZ182" s="13">
        <v>83</v>
      </c>
      <c r="DA182" s="13">
        <v>79</v>
      </c>
      <c r="DB182" s="13">
        <v>85</v>
      </c>
      <c r="DC182" s="13">
        <v>61</v>
      </c>
      <c r="DD182" s="13">
        <v>69</v>
      </c>
      <c r="DE182" s="13">
        <v>61</v>
      </c>
      <c r="DF182" s="13">
        <v>51</v>
      </c>
      <c r="DG182" s="13">
        <v>57</v>
      </c>
      <c r="DH182" s="13">
        <v>56</v>
      </c>
      <c r="DI182" s="13">
        <v>56</v>
      </c>
      <c r="DJ182" s="13">
        <v>65</v>
      </c>
      <c r="DK182" s="13">
        <v>50</v>
      </c>
      <c r="DL182" s="13">
        <v>62</v>
      </c>
      <c r="DM182" s="13">
        <v>48</v>
      </c>
      <c r="DN182" s="13">
        <v>63</v>
      </c>
      <c r="DO182" s="13">
        <v>39</v>
      </c>
      <c r="DP182" s="13">
        <v>42</v>
      </c>
      <c r="DQ182" s="13">
        <v>35</v>
      </c>
      <c r="DR182" s="13">
        <v>52</v>
      </c>
      <c r="DS182" s="13">
        <v>40</v>
      </c>
      <c r="DT182" s="13">
        <v>42</v>
      </c>
      <c r="DU182" s="13">
        <v>44</v>
      </c>
      <c r="DV182" s="13">
        <v>43</v>
      </c>
      <c r="DW182" s="13">
        <v>38</v>
      </c>
      <c r="DX182" s="13">
        <v>42</v>
      </c>
      <c r="DY182" s="13">
        <v>41</v>
      </c>
      <c r="DZ182" s="13">
        <v>41</v>
      </c>
      <c r="EA182" s="13">
        <v>36</v>
      </c>
      <c r="EB182" s="13">
        <v>39</v>
      </c>
      <c r="EC182" s="13">
        <v>32</v>
      </c>
      <c r="ED182" s="13">
        <v>34</v>
      </c>
      <c r="EE182" s="13">
        <v>45</v>
      </c>
      <c r="EF182" s="13">
        <v>50</v>
      </c>
      <c r="EG182" s="13">
        <v>53</v>
      </c>
      <c r="EH182" s="13">
        <v>31</v>
      </c>
      <c r="EI182" s="13">
        <v>32</v>
      </c>
      <c r="EJ182" s="13">
        <v>38</v>
      </c>
      <c r="EK182" s="13">
        <v>31</v>
      </c>
      <c r="EL182" s="13">
        <v>19</v>
      </c>
      <c r="EM182" s="13">
        <v>10</v>
      </c>
      <c r="EN182" s="13">
        <v>7</v>
      </c>
      <c r="EO182" s="13">
        <v>10</v>
      </c>
      <c r="EP182" s="13">
        <v>4</v>
      </c>
      <c r="EQ182" s="13">
        <v>5</v>
      </c>
      <c r="ER182" s="13">
        <v>3</v>
      </c>
      <c r="ES182" s="13">
        <v>2</v>
      </c>
      <c r="ET182" s="13"/>
      <c r="EU182" s="13">
        <v>1</v>
      </c>
      <c r="EV182" s="13"/>
      <c r="EW182" s="13"/>
      <c r="EX182" s="13"/>
      <c r="EY182" s="13"/>
      <c r="EZ182" s="13"/>
      <c r="FA182" s="13"/>
      <c r="FB182" s="13">
        <v>1</v>
      </c>
      <c r="FC182" s="60">
        <v>7966</v>
      </c>
      <c r="FD182" s="13">
        <v>12</v>
      </c>
      <c r="FE182" s="13">
        <v>27</v>
      </c>
      <c r="FF182" s="13">
        <v>17</v>
      </c>
      <c r="FG182" s="13">
        <v>13</v>
      </c>
      <c r="FH182" s="13">
        <v>16</v>
      </c>
      <c r="FI182" s="13">
        <v>20</v>
      </c>
      <c r="FJ182" s="13">
        <v>19</v>
      </c>
      <c r="FK182" s="13">
        <v>20</v>
      </c>
      <c r="FL182" s="13">
        <v>23</v>
      </c>
      <c r="FM182" s="13">
        <v>14</v>
      </c>
      <c r="FN182" s="13">
        <v>23</v>
      </c>
      <c r="FO182" s="13">
        <v>18</v>
      </c>
      <c r="FP182" s="13">
        <v>35</v>
      </c>
      <c r="FQ182" s="13">
        <v>22</v>
      </c>
      <c r="FR182" s="13">
        <v>30</v>
      </c>
      <c r="FS182" s="13">
        <v>29</v>
      </c>
      <c r="FT182" s="13">
        <v>50</v>
      </c>
      <c r="FU182" s="13">
        <v>57</v>
      </c>
      <c r="FV182" s="13">
        <v>109</v>
      </c>
      <c r="FW182" s="13">
        <v>118</v>
      </c>
      <c r="FX182" s="13">
        <v>119</v>
      </c>
      <c r="FY182" s="13">
        <v>133</v>
      </c>
      <c r="FZ182" s="13">
        <v>132</v>
      </c>
      <c r="GA182" s="13">
        <v>149</v>
      </c>
      <c r="GB182" s="13">
        <v>167</v>
      </c>
      <c r="GC182" s="13">
        <v>191</v>
      </c>
      <c r="GD182" s="13">
        <v>176</v>
      </c>
      <c r="GE182" s="13">
        <v>179</v>
      </c>
      <c r="GF182" s="13">
        <v>171</v>
      </c>
      <c r="GG182" s="13">
        <v>219</v>
      </c>
      <c r="GH182" s="13">
        <v>199</v>
      </c>
      <c r="GI182" s="13">
        <v>237</v>
      </c>
      <c r="GJ182" s="13">
        <v>205</v>
      </c>
      <c r="GK182" s="13">
        <v>199</v>
      </c>
      <c r="GL182" s="13">
        <v>183</v>
      </c>
      <c r="GM182" s="13">
        <v>197</v>
      </c>
      <c r="GN182" s="13">
        <v>175</v>
      </c>
      <c r="GO182" s="13">
        <v>169</v>
      </c>
      <c r="GP182" s="13">
        <v>162</v>
      </c>
      <c r="GQ182" s="13">
        <v>161</v>
      </c>
      <c r="GR182" s="13">
        <v>168</v>
      </c>
      <c r="GS182" s="13">
        <v>136</v>
      </c>
      <c r="GT182" s="13">
        <v>131</v>
      </c>
      <c r="GU182" s="13">
        <v>133</v>
      </c>
      <c r="GV182" s="13">
        <v>136</v>
      </c>
      <c r="GW182" s="13">
        <v>122</v>
      </c>
      <c r="GX182" s="13">
        <v>115</v>
      </c>
      <c r="GY182" s="13">
        <v>120</v>
      </c>
      <c r="GZ182" s="13">
        <v>106</v>
      </c>
      <c r="HA182" s="13">
        <v>124</v>
      </c>
      <c r="HB182" s="13">
        <v>97</v>
      </c>
      <c r="HC182" s="13">
        <v>98</v>
      </c>
      <c r="HD182" s="13">
        <v>110</v>
      </c>
      <c r="HE182" s="13">
        <v>110</v>
      </c>
      <c r="HF182" s="13">
        <v>97</v>
      </c>
      <c r="HG182" s="13">
        <v>87</v>
      </c>
      <c r="HH182" s="13">
        <v>104</v>
      </c>
      <c r="HI182" s="13">
        <v>92</v>
      </c>
      <c r="HJ182" s="13">
        <v>88</v>
      </c>
      <c r="HK182" s="13">
        <v>89</v>
      </c>
      <c r="HL182" s="13">
        <v>94</v>
      </c>
      <c r="HM182" s="13">
        <v>83</v>
      </c>
      <c r="HN182" s="13">
        <v>72</v>
      </c>
      <c r="HO182" s="13">
        <v>57</v>
      </c>
      <c r="HP182" s="13">
        <v>51</v>
      </c>
      <c r="HQ182" s="13">
        <v>64</v>
      </c>
      <c r="HR182" s="13">
        <v>49</v>
      </c>
      <c r="HS182" s="13">
        <v>58</v>
      </c>
      <c r="HT182" s="13">
        <v>50</v>
      </c>
      <c r="HU182" s="13">
        <v>55</v>
      </c>
      <c r="HV182" s="13">
        <v>47</v>
      </c>
      <c r="HW182" s="13">
        <v>51</v>
      </c>
      <c r="HX182" s="13">
        <v>45</v>
      </c>
      <c r="HY182" s="13">
        <v>46</v>
      </c>
      <c r="HZ182" s="13">
        <v>44</v>
      </c>
      <c r="IA182" s="13">
        <v>53</v>
      </c>
      <c r="IB182" s="13">
        <v>32</v>
      </c>
      <c r="IC182" s="13">
        <v>42</v>
      </c>
      <c r="ID182" s="13">
        <v>36</v>
      </c>
      <c r="IE182" s="13">
        <v>42</v>
      </c>
      <c r="IF182" s="13">
        <v>37</v>
      </c>
      <c r="IG182" s="13">
        <v>32</v>
      </c>
      <c r="IH182" s="13">
        <v>11</v>
      </c>
      <c r="II182" s="13">
        <v>26</v>
      </c>
      <c r="IJ182" s="13">
        <v>32</v>
      </c>
      <c r="IK182" s="13">
        <v>29</v>
      </c>
      <c r="IL182" s="13">
        <v>23</v>
      </c>
      <c r="IM182" s="13">
        <v>26</v>
      </c>
      <c r="IN182" s="13">
        <v>22</v>
      </c>
      <c r="IO182" s="13">
        <v>16</v>
      </c>
      <c r="IP182" s="13">
        <v>15</v>
      </c>
      <c r="IQ182" s="13">
        <v>16</v>
      </c>
      <c r="IR182" s="13">
        <v>17</v>
      </c>
      <c r="IS182" s="13">
        <v>7</v>
      </c>
      <c r="IT182" s="13">
        <v>6</v>
      </c>
      <c r="IU182" s="13">
        <v>7</v>
      </c>
      <c r="IV182" s="13">
        <v>9</v>
      </c>
      <c r="IW182" s="13">
        <v>4</v>
      </c>
      <c r="IX182" s="13"/>
      <c r="IY182" s="13">
        <v>1</v>
      </c>
      <c r="IZ182" s="13">
        <v>4</v>
      </c>
      <c r="JA182" s="13"/>
      <c r="JB182" s="13"/>
      <c r="JC182" s="13"/>
      <c r="JD182" s="13"/>
      <c r="JE182" s="13"/>
      <c r="JF182" s="13"/>
      <c r="JG182" s="13">
        <v>4</v>
      </c>
      <c r="JH182" s="60">
        <v>7873</v>
      </c>
      <c r="JI182" s="13">
        <v>15839</v>
      </c>
    </row>
    <row r="183" spans="1:269">
      <c r="A183" s="369" t="s">
        <v>312</v>
      </c>
      <c r="B183" s="38">
        <f t="shared" si="256"/>
        <v>125</v>
      </c>
      <c r="C183" s="38">
        <f t="shared" si="256"/>
        <v>136</v>
      </c>
      <c r="D183" s="38">
        <f t="shared" si="256"/>
        <v>450</v>
      </c>
      <c r="E183" s="38">
        <f t="shared" si="256"/>
        <v>490</v>
      </c>
      <c r="F183" s="38">
        <f t="shared" si="256"/>
        <v>1221</v>
      </c>
      <c r="G183" s="38">
        <f t="shared" si="256"/>
        <v>1312</v>
      </c>
      <c r="H183" s="38">
        <f t="shared" si="256"/>
        <v>1363</v>
      </c>
      <c r="I183" s="38">
        <f t="shared" si="256"/>
        <v>1314</v>
      </c>
      <c r="J183" s="38">
        <f t="shared" si="256"/>
        <v>1092</v>
      </c>
      <c r="K183" s="38">
        <f t="shared" si="256"/>
        <v>1140</v>
      </c>
      <c r="L183" s="38">
        <f t="shared" si="257"/>
        <v>899</v>
      </c>
      <c r="M183" s="38">
        <f t="shared" si="257"/>
        <v>845</v>
      </c>
      <c r="N183" s="38">
        <f t="shared" si="257"/>
        <v>593</v>
      </c>
      <c r="O183" s="38">
        <f t="shared" si="257"/>
        <v>529</v>
      </c>
      <c r="P183" s="38">
        <f t="shared" si="257"/>
        <v>339</v>
      </c>
      <c r="Q183" s="38">
        <f t="shared" si="257"/>
        <v>426</v>
      </c>
      <c r="R183" s="38">
        <f t="shared" si="257"/>
        <v>232</v>
      </c>
      <c r="S183" s="38">
        <f t="shared" si="257"/>
        <v>400</v>
      </c>
      <c r="T183" s="38">
        <f t="shared" si="257"/>
        <v>72</v>
      </c>
      <c r="U183" s="38">
        <f t="shared" si="257"/>
        <v>270</v>
      </c>
      <c r="W183" s="16" t="s">
        <v>321</v>
      </c>
      <c r="X183" s="699">
        <f t="shared" si="235"/>
        <v>221</v>
      </c>
      <c r="Y183" s="699">
        <f t="shared" si="236"/>
        <v>216</v>
      </c>
      <c r="Z183" s="699">
        <f t="shared" si="237"/>
        <v>381</v>
      </c>
      <c r="AA183" s="699">
        <f t="shared" si="238"/>
        <v>416</v>
      </c>
      <c r="AB183" s="699">
        <f t="shared" si="239"/>
        <v>1059</v>
      </c>
      <c r="AC183" s="699">
        <f t="shared" si="240"/>
        <v>1161</v>
      </c>
      <c r="AD183" s="699">
        <f t="shared" si="241"/>
        <v>1346</v>
      </c>
      <c r="AE183" s="699">
        <f t="shared" si="242"/>
        <v>1336</v>
      </c>
      <c r="AF183" s="699">
        <f t="shared" si="243"/>
        <v>1069</v>
      </c>
      <c r="AG183" s="699">
        <f t="shared" si="244"/>
        <v>1039</v>
      </c>
      <c r="AH183" s="699">
        <f t="shared" si="245"/>
        <v>803</v>
      </c>
      <c r="AI183" s="699">
        <f t="shared" si="246"/>
        <v>753</v>
      </c>
      <c r="AJ183" s="699">
        <f t="shared" si="247"/>
        <v>533</v>
      </c>
      <c r="AK183" s="699">
        <f t="shared" si="248"/>
        <v>475</v>
      </c>
      <c r="AL183" s="699">
        <f t="shared" si="249"/>
        <v>291</v>
      </c>
      <c r="AM183" s="699">
        <f t="shared" si="250"/>
        <v>293</v>
      </c>
      <c r="AN183" s="699">
        <f t="shared" si="251"/>
        <v>137</v>
      </c>
      <c r="AO183" s="699">
        <f t="shared" si="252"/>
        <v>287</v>
      </c>
      <c r="AP183" s="699">
        <f t="shared" si="253"/>
        <v>53</v>
      </c>
      <c r="AQ183" s="699">
        <f t="shared" si="254"/>
        <v>177</v>
      </c>
      <c r="AR183" s="699">
        <f t="shared" si="255"/>
        <v>2</v>
      </c>
      <c r="AT183" s="16" t="s">
        <v>321</v>
      </c>
      <c r="AU183" s="13">
        <v>8</v>
      </c>
      <c r="AV183" s="13">
        <v>25</v>
      </c>
      <c r="AW183" s="13">
        <v>24</v>
      </c>
      <c r="AX183" s="13">
        <v>21</v>
      </c>
      <c r="AY183" s="13">
        <v>14</v>
      </c>
      <c r="AZ183" s="13">
        <v>21</v>
      </c>
      <c r="BA183" s="13">
        <v>27</v>
      </c>
      <c r="BB183" s="13">
        <v>25</v>
      </c>
      <c r="BC183" s="13">
        <v>26</v>
      </c>
      <c r="BD183" s="13">
        <v>25</v>
      </c>
      <c r="BE183" s="13">
        <v>30</v>
      </c>
      <c r="BF183" s="13">
        <v>29</v>
      </c>
      <c r="BG183" s="13">
        <v>18</v>
      </c>
      <c r="BH183" s="13">
        <v>36</v>
      </c>
      <c r="BI183" s="13">
        <v>33</v>
      </c>
      <c r="BJ183" s="13">
        <v>42</v>
      </c>
      <c r="BK183" s="13">
        <v>47</v>
      </c>
      <c r="BL183" s="13">
        <v>51</v>
      </c>
      <c r="BM183" s="13">
        <v>66</v>
      </c>
      <c r="BN183" s="13">
        <v>64</v>
      </c>
      <c r="BO183" s="13">
        <v>95</v>
      </c>
      <c r="BP183" s="13">
        <v>100</v>
      </c>
      <c r="BQ183" s="13">
        <v>94</v>
      </c>
      <c r="BR183" s="13">
        <v>87</v>
      </c>
      <c r="BS183" s="13">
        <v>113</v>
      </c>
      <c r="BT183" s="13">
        <v>112</v>
      </c>
      <c r="BU183" s="13">
        <v>129</v>
      </c>
      <c r="BV183" s="13">
        <v>130</v>
      </c>
      <c r="BW183" s="13">
        <v>153</v>
      </c>
      <c r="BX183" s="13">
        <v>148</v>
      </c>
      <c r="BY183" s="13">
        <v>136</v>
      </c>
      <c r="BZ183" s="13">
        <v>151</v>
      </c>
      <c r="CA183" s="13">
        <v>151</v>
      </c>
      <c r="CB183" s="13">
        <v>134</v>
      </c>
      <c r="CC183" s="13">
        <v>141</v>
      </c>
      <c r="CD183" s="13">
        <v>117</v>
      </c>
      <c r="CE183" s="13">
        <v>123</v>
      </c>
      <c r="CF183" s="13">
        <v>119</v>
      </c>
      <c r="CG183" s="13">
        <v>123</v>
      </c>
      <c r="CH183" s="13">
        <v>141</v>
      </c>
      <c r="CI183" s="13">
        <v>93</v>
      </c>
      <c r="CJ183" s="13">
        <v>130</v>
      </c>
      <c r="CK183" s="13">
        <v>122</v>
      </c>
      <c r="CL183" s="13">
        <v>116</v>
      </c>
      <c r="CM183" s="13">
        <v>99</v>
      </c>
      <c r="CN183" s="13">
        <v>98</v>
      </c>
      <c r="CO183" s="13">
        <v>91</v>
      </c>
      <c r="CP183" s="13">
        <v>96</v>
      </c>
      <c r="CQ183" s="13">
        <v>98</v>
      </c>
      <c r="CR183" s="13">
        <v>96</v>
      </c>
      <c r="CS183" s="13">
        <v>94</v>
      </c>
      <c r="CT183" s="13">
        <v>87</v>
      </c>
      <c r="CU183" s="13">
        <v>75</v>
      </c>
      <c r="CV183" s="13">
        <v>84</v>
      </c>
      <c r="CW183" s="13">
        <v>85</v>
      </c>
      <c r="CX183" s="13">
        <v>88</v>
      </c>
      <c r="CY183" s="13">
        <v>70</v>
      </c>
      <c r="CZ183" s="13">
        <v>62</v>
      </c>
      <c r="DA183" s="13">
        <v>65</v>
      </c>
      <c r="DB183" s="13">
        <v>43</v>
      </c>
      <c r="DC183" s="13">
        <v>72</v>
      </c>
      <c r="DD183" s="13">
        <v>66</v>
      </c>
      <c r="DE183" s="13">
        <v>37</v>
      </c>
      <c r="DF183" s="13">
        <v>56</v>
      </c>
      <c r="DG183" s="13">
        <v>47</v>
      </c>
      <c r="DH183" s="13">
        <v>38</v>
      </c>
      <c r="DI183" s="13">
        <v>48</v>
      </c>
      <c r="DJ183" s="13">
        <v>40</v>
      </c>
      <c r="DK183" s="13">
        <v>39</v>
      </c>
      <c r="DL183" s="13">
        <v>32</v>
      </c>
      <c r="DM183" s="13">
        <v>39</v>
      </c>
      <c r="DN183" s="13">
        <v>25</v>
      </c>
      <c r="DO183" s="13">
        <v>30</v>
      </c>
      <c r="DP183" s="13">
        <v>21</v>
      </c>
      <c r="DQ183" s="13">
        <v>30</v>
      </c>
      <c r="DR183" s="13">
        <v>36</v>
      </c>
      <c r="DS183" s="13">
        <v>18</v>
      </c>
      <c r="DT183" s="13">
        <v>27</v>
      </c>
      <c r="DU183" s="13">
        <v>40</v>
      </c>
      <c r="DV183" s="13">
        <v>27</v>
      </c>
      <c r="DW183" s="13">
        <v>32</v>
      </c>
      <c r="DX183" s="13">
        <v>24</v>
      </c>
      <c r="DY183" s="13">
        <v>21</v>
      </c>
      <c r="DZ183" s="13">
        <v>35</v>
      </c>
      <c r="EA183" s="13">
        <v>33</v>
      </c>
      <c r="EB183" s="13">
        <v>17</v>
      </c>
      <c r="EC183" s="13">
        <v>28</v>
      </c>
      <c r="ED183" s="13">
        <v>30</v>
      </c>
      <c r="EE183" s="13">
        <v>26</v>
      </c>
      <c r="EF183" s="13">
        <v>41</v>
      </c>
      <c r="EG183" s="13">
        <v>25</v>
      </c>
      <c r="EH183" s="13">
        <v>23</v>
      </c>
      <c r="EI183" s="13">
        <v>33</v>
      </c>
      <c r="EJ183" s="13">
        <v>27</v>
      </c>
      <c r="EK183" s="13">
        <v>16</v>
      </c>
      <c r="EL183" s="13">
        <v>7</v>
      </c>
      <c r="EM183" s="13">
        <v>17</v>
      </c>
      <c r="EN183" s="13">
        <v>9</v>
      </c>
      <c r="EO183" s="13">
        <v>8</v>
      </c>
      <c r="EP183" s="13">
        <v>6</v>
      </c>
      <c r="EQ183" s="13">
        <v>2</v>
      </c>
      <c r="ER183" s="13">
        <v>3</v>
      </c>
      <c r="ES183" s="13"/>
      <c r="ET183" s="13">
        <v>1</v>
      </c>
      <c r="EU183" s="13"/>
      <c r="EV183" s="13"/>
      <c r="EW183" s="13"/>
      <c r="EX183" s="13"/>
      <c r="EY183" s="13"/>
      <c r="EZ183" s="13"/>
      <c r="FA183" s="13"/>
      <c r="FB183" s="13"/>
      <c r="FC183" s="60">
        <v>6153</v>
      </c>
      <c r="FD183" s="13">
        <v>14</v>
      </c>
      <c r="FE183" s="13">
        <v>35</v>
      </c>
      <c r="FF183" s="13">
        <v>18</v>
      </c>
      <c r="FG183" s="13">
        <v>15</v>
      </c>
      <c r="FH183" s="13">
        <v>14</v>
      </c>
      <c r="FI183" s="13">
        <v>21</v>
      </c>
      <c r="FJ183" s="13">
        <v>31</v>
      </c>
      <c r="FK183" s="13">
        <v>23</v>
      </c>
      <c r="FL183" s="13">
        <v>25</v>
      </c>
      <c r="FM183" s="13">
        <v>25</v>
      </c>
      <c r="FN183" s="13">
        <v>25</v>
      </c>
      <c r="FO183" s="13">
        <v>29</v>
      </c>
      <c r="FP183" s="13">
        <v>35</v>
      </c>
      <c r="FQ183" s="13">
        <v>19</v>
      </c>
      <c r="FR183" s="13">
        <v>42</v>
      </c>
      <c r="FS183" s="13">
        <v>34</v>
      </c>
      <c r="FT183" s="13">
        <v>40</v>
      </c>
      <c r="FU183" s="13">
        <v>36</v>
      </c>
      <c r="FV183" s="13">
        <v>50</v>
      </c>
      <c r="FW183" s="13">
        <v>71</v>
      </c>
      <c r="FX183" s="13">
        <v>90</v>
      </c>
      <c r="FY183" s="13">
        <v>90</v>
      </c>
      <c r="FZ183" s="13">
        <v>87</v>
      </c>
      <c r="GA183" s="13">
        <v>89</v>
      </c>
      <c r="GB183" s="13">
        <v>96</v>
      </c>
      <c r="GC183" s="13">
        <v>106</v>
      </c>
      <c r="GD183" s="13">
        <v>103</v>
      </c>
      <c r="GE183" s="13">
        <v>137</v>
      </c>
      <c r="GF183" s="13">
        <v>127</v>
      </c>
      <c r="GG183" s="13">
        <v>134</v>
      </c>
      <c r="GH183" s="13">
        <v>145</v>
      </c>
      <c r="GI183" s="13">
        <v>142</v>
      </c>
      <c r="GJ183" s="13">
        <v>142</v>
      </c>
      <c r="GK183" s="13">
        <v>145</v>
      </c>
      <c r="GL183" s="13">
        <v>148</v>
      </c>
      <c r="GM183" s="13">
        <v>134</v>
      </c>
      <c r="GN183" s="13">
        <v>130</v>
      </c>
      <c r="GO183" s="13">
        <v>126</v>
      </c>
      <c r="GP183" s="13">
        <v>112</v>
      </c>
      <c r="GQ183" s="13">
        <v>122</v>
      </c>
      <c r="GR183" s="13">
        <v>117</v>
      </c>
      <c r="GS183" s="13">
        <v>117</v>
      </c>
      <c r="GT183" s="13">
        <v>108</v>
      </c>
      <c r="GU183" s="13">
        <v>127</v>
      </c>
      <c r="GV183" s="13">
        <v>93</v>
      </c>
      <c r="GW183" s="13">
        <v>100</v>
      </c>
      <c r="GX183" s="13">
        <v>111</v>
      </c>
      <c r="GY183" s="13">
        <v>101</v>
      </c>
      <c r="GZ183" s="13">
        <v>97</v>
      </c>
      <c r="HA183" s="13">
        <v>98</v>
      </c>
      <c r="HB183" s="13">
        <v>106</v>
      </c>
      <c r="HC183" s="13">
        <v>97</v>
      </c>
      <c r="HD183" s="13">
        <v>96</v>
      </c>
      <c r="HE183" s="13">
        <v>83</v>
      </c>
      <c r="HF183" s="13">
        <v>87</v>
      </c>
      <c r="HG183" s="13">
        <v>77</v>
      </c>
      <c r="HH183" s="13">
        <v>71</v>
      </c>
      <c r="HI183" s="13">
        <v>67</v>
      </c>
      <c r="HJ183" s="13">
        <v>58</v>
      </c>
      <c r="HK183" s="13">
        <v>61</v>
      </c>
      <c r="HL183" s="13">
        <v>71</v>
      </c>
      <c r="HM183" s="13">
        <v>71</v>
      </c>
      <c r="HN183" s="13">
        <v>54</v>
      </c>
      <c r="HO183" s="13">
        <v>57</v>
      </c>
      <c r="HP183" s="13">
        <v>54</v>
      </c>
      <c r="HQ183" s="13">
        <v>46</v>
      </c>
      <c r="HR183" s="13">
        <v>60</v>
      </c>
      <c r="HS183" s="13">
        <v>41</v>
      </c>
      <c r="HT183" s="13">
        <v>40</v>
      </c>
      <c r="HU183" s="13">
        <v>39</v>
      </c>
      <c r="HV183" s="13">
        <v>34</v>
      </c>
      <c r="HW183" s="13">
        <v>38</v>
      </c>
      <c r="HX183" s="13">
        <v>35</v>
      </c>
      <c r="HY183" s="13">
        <v>43</v>
      </c>
      <c r="HZ183" s="13">
        <v>21</v>
      </c>
      <c r="IA183" s="13">
        <v>28</v>
      </c>
      <c r="IB183" s="13">
        <v>25</v>
      </c>
      <c r="IC183" s="13">
        <v>21</v>
      </c>
      <c r="ID183" s="13">
        <v>26</v>
      </c>
      <c r="IE183" s="13">
        <v>20</v>
      </c>
      <c r="IF183" s="13">
        <v>17</v>
      </c>
      <c r="IG183" s="13">
        <v>19</v>
      </c>
      <c r="IH183" s="13">
        <v>14</v>
      </c>
      <c r="II183" s="13">
        <v>18</v>
      </c>
      <c r="IJ183" s="13">
        <v>13</v>
      </c>
      <c r="IK183" s="13">
        <v>21</v>
      </c>
      <c r="IL183" s="13">
        <v>14</v>
      </c>
      <c r="IM183" s="13">
        <v>1</v>
      </c>
      <c r="IN183" s="13">
        <v>11</v>
      </c>
      <c r="IO183" s="13">
        <v>9</v>
      </c>
      <c r="IP183" s="13">
        <v>8</v>
      </c>
      <c r="IQ183" s="13">
        <v>16</v>
      </c>
      <c r="IR183" s="13">
        <v>6</v>
      </c>
      <c r="IS183" s="13">
        <v>6</v>
      </c>
      <c r="IT183" s="13">
        <v>3</v>
      </c>
      <c r="IU183" s="13">
        <v>5</v>
      </c>
      <c r="IV183" s="13">
        <v>2</v>
      </c>
      <c r="IW183" s="13">
        <v>2</v>
      </c>
      <c r="IX183" s="13">
        <v>1</v>
      </c>
      <c r="IY183" s="13">
        <v>2</v>
      </c>
      <c r="IZ183" s="13">
        <v>1</v>
      </c>
      <c r="JA183" s="13"/>
      <c r="JB183" s="13"/>
      <c r="JC183" s="13">
        <v>1</v>
      </c>
      <c r="JD183" s="13"/>
      <c r="JE183" s="13"/>
      <c r="JF183" s="13"/>
      <c r="JG183" s="13">
        <v>2</v>
      </c>
      <c r="JH183" s="60">
        <v>5895</v>
      </c>
      <c r="JI183" s="13">
        <v>12048</v>
      </c>
    </row>
    <row r="184" spans="1:269">
      <c r="A184" s="369" t="s">
        <v>313</v>
      </c>
      <c r="B184" s="38">
        <f t="shared" si="256"/>
        <v>181</v>
      </c>
      <c r="C184" s="38">
        <f t="shared" si="256"/>
        <v>163</v>
      </c>
      <c r="D184" s="38">
        <f t="shared" si="256"/>
        <v>491</v>
      </c>
      <c r="E184" s="38">
        <f t="shared" si="256"/>
        <v>476</v>
      </c>
      <c r="F184" s="38">
        <f t="shared" si="256"/>
        <v>1636</v>
      </c>
      <c r="G184" s="38">
        <f t="shared" si="256"/>
        <v>1774</v>
      </c>
      <c r="H184" s="38">
        <f t="shared" si="256"/>
        <v>1887</v>
      </c>
      <c r="I184" s="38">
        <f t="shared" si="256"/>
        <v>1715</v>
      </c>
      <c r="J184" s="38">
        <f t="shared" si="256"/>
        <v>1291</v>
      </c>
      <c r="K184" s="38">
        <f t="shared" si="256"/>
        <v>1189</v>
      </c>
      <c r="L184" s="38">
        <f t="shared" si="257"/>
        <v>972</v>
      </c>
      <c r="M184" s="38">
        <f t="shared" si="257"/>
        <v>968</v>
      </c>
      <c r="N184" s="38">
        <f t="shared" si="257"/>
        <v>633</v>
      </c>
      <c r="O184" s="38">
        <f t="shared" si="257"/>
        <v>588</v>
      </c>
      <c r="P184" s="38">
        <f t="shared" si="257"/>
        <v>438</v>
      </c>
      <c r="Q184" s="38">
        <f t="shared" si="257"/>
        <v>448</v>
      </c>
      <c r="R184" s="38">
        <f t="shared" si="257"/>
        <v>254</v>
      </c>
      <c r="S184" s="38">
        <f t="shared" si="257"/>
        <v>398</v>
      </c>
      <c r="T184" s="38">
        <f t="shared" si="257"/>
        <v>86</v>
      </c>
      <c r="U184" s="38">
        <f t="shared" si="257"/>
        <v>246</v>
      </c>
      <c r="W184" s="16" t="s">
        <v>322</v>
      </c>
      <c r="X184" s="699">
        <f t="shared" si="235"/>
        <v>124</v>
      </c>
      <c r="Y184" s="699">
        <f t="shared" si="236"/>
        <v>106</v>
      </c>
      <c r="Z184" s="699">
        <f t="shared" si="237"/>
        <v>337</v>
      </c>
      <c r="AA184" s="699">
        <f t="shared" si="238"/>
        <v>366</v>
      </c>
      <c r="AB184" s="699">
        <f t="shared" si="239"/>
        <v>1261</v>
      </c>
      <c r="AC184" s="699">
        <f t="shared" si="240"/>
        <v>1423</v>
      </c>
      <c r="AD184" s="699">
        <f t="shared" si="241"/>
        <v>1168</v>
      </c>
      <c r="AE184" s="699">
        <f t="shared" si="242"/>
        <v>1167</v>
      </c>
      <c r="AF184" s="699">
        <f t="shared" si="243"/>
        <v>748</v>
      </c>
      <c r="AG184" s="699">
        <f t="shared" si="244"/>
        <v>753</v>
      </c>
      <c r="AH184" s="699">
        <f t="shared" si="245"/>
        <v>605</v>
      </c>
      <c r="AI184" s="699">
        <f t="shared" si="246"/>
        <v>637</v>
      </c>
      <c r="AJ184" s="699">
        <f t="shared" si="247"/>
        <v>449</v>
      </c>
      <c r="AK184" s="699">
        <f t="shared" si="248"/>
        <v>447</v>
      </c>
      <c r="AL184" s="699">
        <f t="shared" si="249"/>
        <v>332</v>
      </c>
      <c r="AM184" s="699">
        <f t="shared" si="250"/>
        <v>327</v>
      </c>
      <c r="AN184" s="699">
        <f t="shared" si="251"/>
        <v>199</v>
      </c>
      <c r="AO184" s="699">
        <f t="shared" si="252"/>
        <v>314</v>
      </c>
      <c r="AP184" s="699">
        <f t="shared" si="253"/>
        <v>63</v>
      </c>
      <c r="AQ184" s="699">
        <f t="shared" si="254"/>
        <v>199</v>
      </c>
      <c r="AR184" s="699">
        <f t="shared" si="255"/>
        <v>2</v>
      </c>
      <c r="AT184" s="16" t="s">
        <v>322</v>
      </c>
      <c r="AU184" s="13">
        <v>5</v>
      </c>
      <c r="AV184" s="13">
        <v>18</v>
      </c>
      <c r="AW184" s="13">
        <v>12</v>
      </c>
      <c r="AX184" s="13">
        <v>9</v>
      </c>
      <c r="AY184" s="13">
        <v>7</v>
      </c>
      <c r="AZ184" s="13">
        <v>10</v>
      </c>
      <c r="BA184" s="13">
        <v>10</v>
      </c>
      <c r="BB184" s="13">
        <v>8</v>
      </c>
      <c r="BC184" s="13">
        <v>9</v>
      </c>
      <c r="BD184" s="13">
        <v>18</v>
      </c>
      <c r="BE184" s="13">
        <v>15</v>
      </c>
      <c r="BF184" s="13">
        <v>14</v>
      </c>
      <c r="BG184" s="13">
        <v>22</v>
      </c>
      <c r="BH184" s="13">
        <v>13</v>
      </c>
      <c r="BI184" s="13">
        <v>17</v>
      </c>
      <c r="BJ184" s="13">
        <v>35</v>
      </c>
      <c r="BK184" s="13">
        <v>44</v>
      </c>
      <c r="BL184" s="13">
        <v>56</v>
      </c>
      <c r="BM184" s="13">
        <v>70</v>
      </c>
      <c r="BN184" s="13">
        <v>80</v>
      </c>
      <c r="BO184" s="13">
        <v>101</v>
      </c>
      <c r="BP184" s="13">
        <v>116</v>
      </c>
      <c r="BQ184" s="13">
        <v>128</v>
      </c>
      <c r="BR184" s="13">
        <v>119</v>
      </c>
      <c r="BS184" s="13">
        <v>136</v>
      </c>
      <c r="BT184" s="13">
        <v>173</v>
      </c>
      <c r="BU184" s="13">
        <v>176</v>
      </c>
      <c r="BV184" s="13">
        <v>164</v>
      </c>
      <c r="BW184" s="13">
        <v>160</v>
      </c>
      <c r="BX184" s="13">
        <v>150</v>
      </c>
      <c r="BY184" s="13">
        <v>180</v>
      </c>
      <c r="BZ184" s="13">
        <v>137</v>
      </c>
      <c r="CA184" s="13">
        <v>139</v>
      </c>
      <c r="CB184" s="13">
        <v>139</v>
      </c>
      <c r="CC184" s="13">
        <v>105</v>
      </c>
      <c r="CD184" s="13">
        <v>132</v>
      </c>
      <c r="CE184" s="13">
        <v>105</v>
      </c>
      <c r="CF184" s="13">
        <v>74</v>
      </c>
      <c r="CG184" s="13">
        <v>75</v>
      </c>
      <c r="CH184" s="13">
        <v>81</v>
      </c>
      <c r="CI184" s="13">
        <v>81</v>
      </c>
      <c r="CJ184" s="13">
        <v>63</v>
      </c>
      <c r="CK184" s="13">
        <v>84</v>
      </c>
      <c r="CL184" s="13">
        <v>92</v>
      </c>
      <c r="CM184" s="13">
        <v>69</v>
      </c>
      <c r="CN184" s="13">
        <v>71</v>
      </c>
      <c r="CO184" s="13">
        <v>81</v>
      </c>
      <c r="CP184" s="13">
        <v>74</v>
      </c>
      <c r="CQ184" s="13">
        <v>65</v>
      </c>
      <c r="CR184" s="13">
        <v>73</v>
      </c>
      <c r="CS184" s="13">
        <v>67</v>
      </c>
      <c r="CT184" s="13">
        <v>61</v>
      </c>
      <c r="CU184" s="13">
        <v>65</v>
      </c>
      <c r="CV184" s="13">
        <v>65</v>
      </c>
      <c r="CW184" s="13">
        <v>57</v>
      </c>
      <c r="CX184" s="13">
        <v>63</v>
      </c>
      <c r="CY184" s="13">
        <v>69</v>
      </c>
      <c r="CZ184" s="13">
        <v>60</v>
      </c>
      <c r="DA184" s="13">
        <v>71</v>
      </c>
      <c r="DB184" s="13">
        <v>59</v>
      </c>
      <c r="DC184" s="13">
        <v>57</v>
      </c>
      <c r="DD184" s="13">
        <v>54</v>
      </c>
      <c r="DE184" s="13">
        <v>40</v>
      </c>
      <c r="DF184" s="13">
        <v>51</v>
      </c>
      <c r="DG184" s="13">
        <v>39</v>
      </c>
      <c r="DH184" s="13">
        <v>50</v>
      </c>
      <c r="DI184" s="13">
        <v>44</v>
      </c>
      <c r="DJ184" s="13">
        <v>36</v>
      </c>
      <c r="DK184" s="13">
        <v>40</v>
      </c>
      <c r="DL184" s="13">
        <v>36</v>
      </c>
      <c r="DM184" s="13">
        <v>38</v>
      </c>
      <c r="DN184" s="13">
        <v>28</v>
      </c>
      <c r="DO184" s="13">
        <v>26</v>
      </c>
      <c r="DP184" s="13">
        <v>33</v>
      </c>
      <c r="DQ184" s="13">
        <v>36</v>
      </c>
      <c r="DR184" s="13">
        <v>34</v>
      </c>
      <c r="DS184" s="13">
        <v>30</v>
      </c>
      <c r="DT184" s="13">
        <v>45</v>
      </c>
      <c r="DU184" s="13">
        <v>32</v>
      </c>
      <c r="DV184" s="13">
        <v>25</v>
      </c>
      <c r="DW184" s="13">
        <v>33</v>
      </c>
      <c r="DX184" s="13">
        <v>29</v>
      </c>
      <c r="DY184" s="13">
        <v>28</v>
      </c>
      <c r="DZ184" s="13">
        <v>30</v>
      </c>
      <c r="EA184" s="13">
        <v>41</v>
      </c>
      <c r="EB184" s="13">
        <v>40</v>
      </c>
      <c r="EC184" s="13">
        <v>25</v>
      </c>
      <c r="ED184" s="13">
        <v>29</v>
      </c>
      <c r="EE184" s="13">
        <v>29</v>
      </c>
      <c r="EF184" s="13">
        <v>30</v>
      </c>
      <c r="EG184" s="13">
        <v>32</v>
      </c>
      <c r="EH184" s="13">
        <v>27</v>
      </c>
      <c r="EI184" s="13">
        <v>23</v>
      </c>
      <c r="EJ184" s="13">
        <v>26</v>
      </c>
      <c r="EK184" s="13">
        <v>10</v>
      </c>
      <c r="EL184" s="13">
        <v>15</v>
      </c>
      <c r="EM184" s="13">
        <v>22</v>
      </c>
      <c r="EN184" s="13">
        <v>15</v>
      </c>
      <c r="EO184" s="13">
        <v>9</v>
      </c>
      <c r="EP184" s="13">
        <v>9</v>
      </c>
      <c r="EQ184" s="13"/>
      <c r="ER184" s="13">
        <v>4</v>
      </c>
      <c r="ES184" s="13">
        <v>3</v>
      </c>
      <c r="ET184" s="13">
        <v>2</v>
      </c>
      <c r="EU184" s="13">
        <v>2</v>
      </c>
      <c r="EV184" s="13"/>
      <c r="EW184" s="13"/>
      <c r="EX184" s="13"/>
      <c r="EY184" s="13"/>
      <c r="EZ184" s="13"/>
      <c r="FA184" s="13"/>
      <c r="FB184" s="13"/>
      <c r="FC184" s="60">
        <v>5739</v>
      </c>
      <c r="FD184" s="13">
        <v>11</v>
      </c>
      <c r="FE184" s="13">
        <v>15</v>
      </c>
      <c r="FF184" s="13">
        <v>15</v>
      </c>
      <c r="FG184" s="13">
        <v>14</v>
      </c>
      <c r="FH184" s="13">
        <v>13</v>
      </c>
      <c r="FI184" s="13">
        <v>13</v>
      </c>
      <c r="FJ184" s="13">
        <v>10</v>
      </c>
      <c r="FK184" s="13">
        <v>5</v>
      </c>
      <c r="FL184" s="13">
        <v>20</v>
      </c>
      <c r="FM184" s="13">
        <v>8</v>
      </c>
      <c r="FN184" s="13">
        <v>14</v>
      </c>
      <c r="FO184" s="13">
        <v>14</v>
      </c>
      <c r="FP184" s="13">
        <v>13</v>
      </c>
      <c r="FQ184" s="13">
        <v>18</v>
      </c>
      <c r="FR184" s="13">
        <v>24</v>
      </c>
      <c r="FS184" s="13">
        <v>29</v>
      </c>
      <c r="FT184" s="13">
        <v>32</v>
      </c>
      <c r="FU184" s="13">
        <v>43</v>
      </c>
      <c r="FV184" s="13">
        <v>64</v>
      </c>
      <c r="FW184" s="13">
        <v>86</v>
      </c>
      <c r="FX184" s="13">
        <v>87</v>
      </c>
      <c r="FY184" s="13">
        <v>90</v>
      </c>
      <c r="FZ184" s="13">
        <v>89</v>
      </c>
      <c r="GA184" s="13">
        <v>107</v>
      </c>
      <c r="GB184" s="13">
        <v>142</v>
      </c>
      <c r="GC184" s="13">
        <v>127</v>
      </c>
      <c r="GD184" s="13">
        <v>153</v>
      </c>
      <c r="GE184" s="13">
        <v>146</v>
      </c>
      <c r="GF184" s="13">
        <v>167</v>
      </c>
      <c r="GG184" s="13">
        <v>153</v>
      </c>
      <c r="GH184" s="13">
        <v>141</v>
      </c>
      <c r="GI184" s="13">
        <v>144</v>
      </c>
      <c r="GJ184" s="13">
        <v>143</v>
      </c>
      <c r="GK184" s="13">
        <v>120</v>
      </c>
      <c r="GL184" s="13">
        <v>109</v>
      </c>
      <c r="GM184" s="13">
        <v>121</v>
      </c>
      <c r="GN184" s="13">
        <v>110</v>
      </c>
      <c r="GO184" s="13">
        <v>89</v>
      </c>
      <c r="GP184" s="13">
        <v>94</v>
      </c>
      <c r="GQ184" s="13">
        <v>97</v>
      </c>
      <c r="GR184" s="13">
        <v>77</v>
      </c>
      <c r="GS184" s="13">
        <v>83</v>
      </c>
      <c r="GT184" s="13">
        <v>79</v>
      </c>
      <c r="GU184" s="13">
        <v>69</v>
      </c>
      <c r="GV184" s="13">
        <v>79</v>
      </c>
      <c r="GW184" s="13">
        <v>76</v>
      </c>
      <c r="GX184" s="13">
        <v>79</v>
      </c>
      <c r="GY184" s="13">
        <v>85</v>
      </c>
      <c r="GZ184" s="13">
        <v>54</v>
      </c>
      <c r="HA184" s="13">
        <v>67</v>
      </c>
      <c r="HB184" s="13">
        <v>50</v>
      </c>
      <c r="HC184" s="13">
        <v>77</v>
      </c>
      <c r="HD184" s="13">
        <v>65</v>
      </c>
      <c r="HE184" s="13">
        <v>54</v>
      </c>
      <c r="HF184" s="13">
        <v>55</v>
      </c>
      <c r="HG184" s="13">
        <v>48</v>
      </c>
      <c r="HH184" s="13">
        <v>65</v>
      </c>
      <c r="HI184" s="13">
        <v>55</v>
      </c>
      <c r="HJ184" s="13">
        <v>65</v>
      </c>
      <c r="HK184" s="13">
        <v>71</v>
      </c>
      <c r="HL184" s="13">
        <v>51</v>
      </c>
      <c r="HM184" s="13">
        <v>51</v>
      </c>
      <c r="HN184" s="13">
        <v>48</v>
      </c>
      <c r="HO184" s="13">
        <v>46</v>
      </c>
      <c r="HP184" s="13">
        <v>42</v>
      </c>
      <c r="HQ184" s="13">
        <v>44</v>
      </c>
      <c r="HR184" s="13">
        <v>33</v>
      </c>
      <c r="HS184" s="13">
        <v>48</v>
      </c>
      <c r="HT184" s="13">
        <v>39</v>
      </c>
      <c r="HU184" s="13">
        <v>47</v>
      </c>
      <c r="HV184" s="13">
        <v>35</v>
      </c>
      <c r="HW184" s="13">
        <v>46</v>
      </c>
      <c r="HX184" s="13">
        <v>28</v>
      </c>
      <c r="HY184" s="13">
        <v>31</v>
      </c>
      <c r="HZ184" s="13">
        <v>45</v>
      </c>
      <c r="IA184" s="13">
        <v>33</v>
      </c>
      <c r="IB184" s="13">
        <v>28</v>
      </c>
      <c r="IC184" s="13">
        <v>23</v>
      </c>
      <c r="ID184" s="13">
        <v>35</v>
      </c>
      <c r="IE184" s="13">
        <v>28</v>
      </c>
      <c r="IF184" s="13">
        <v>20</v>
      </c>
      <c r="IG184" s="13">
        <v>22</v>
      </c>
      <c r="IH184" s="13">
        <v>13</v>
      </c>
      <c r="II184" s="13">
        <v>16</v>
      </c>
      <c r="IJ184" s="13">
        <v>20</v>
      </c>
      <c r="IK184" s="13">
        <v>23</v>
      </c>
      <c r="IL184" s="13">
        <v>20</v>
      </c>
      <c r="IM184" s="13">
        <v>21</v>
      </c>
      <c r="IN184" s="13">
        <v>23</v>
      </c>
      <c r="IO184" s="13">
        <v>21</v>
      </c>
      <c r="IP184" s="13">
        <v>9</v>
      </c>
      <c r="IQ184" s="13">
        <v>11</v>
      </c>
      <c r="IR184" s="13">
        <v>12</v>
      </c>
      <c r="IS184" s="13">
        <v>7</v>
      </c>
      <c r="IT184" s="13">
        <v>7</v>
      </c>
      <c r="IU184" s="13">
        <v>4</v>
      </c>
      <c r="IV184" s="13">
        <v>6</v>
      </c>
      <c r="IW184" s="13"/>
      <c r="IX184" s="13">
        <v>1</v>
      </c>
      <c r="IY184" s="13">
        <v>2</v>
      </c>
      <c r="IZ184" s="13">
        <v>1</v>
      </c>
      <c r="JA184" s="13">
        <v>1</v>
      </c>
      <c r="JB184" s="13">
        <v>2</v>
      </c>
      <c r="JC184" s="13"/>
      <c r="JD184" s="13"/>
      <c r="JE184" s="13"/>
      <c r="JF184" s="13"/>
      <c r="JG184" s="13">
        <v>2</v>
      </c>
      <c r="JH184" s="60">
        <v>5288</v>
      </c>
      <c r="JI184" s="13">
        <v>11027</v>
      </c>
    </row>
    <row r="185" spans="1:269" ht="13.8" thickBot="1">
      <c r="A185" s="370" t="s">
        <v>314</v>
      </c>
      <c r="B185" s="38">
        <f t="shared" si="256"/>
        <v>221</v>
      </c>
      <c r="C185" s="38">
        <f t="shared" si="256"/>
        <v>216</v>
      </c>
      <c r="D185" s="38">
        <f t="shared" si="256"/>
        <v>381</v>
      </c>
      <c r="E185" s="38">
        <f t="shared" si="256"/>
        <v>416</v>
      </c>
      <c r="F185" s="38">
        <f t="shared" si="256"/>
        <v>1059</v>
      </c>
      <c r="G185" s="38">
        <f t="shared" si="256"/>
        <v>1161</v>
      </c>
      <c r="H185" s="38">
        <f t="shared" si="256"/>
        <v>1346</v>
      </c>
      <c r="I185" s="38">
        <f t="shared" si="256"/>
        <v>1336</v>
      </c>
      <c r="J185" s="38">
        <f t="shared" si="256"/>
        <v>1069</v>
      </c>
      <c r="K185" s="38">
        <f t="shared" si="256"/>
        <v>1039</v>
      </c>
      <c r="L185" s="38">
        <f t="shared" si="257"/>
        <v>803</v>
      </c>
      <c r="M185" s="38">
        <f t="shared" si="257"/>
        <v>753</v>
      </c>
      <c r="N185" s="38">
        <f t="shared" si="257"/>
        <v>533</v>
      </c>
      <c r="O185" s="38">
        <f t="shared" si="257"/>
        <v>475</v>
      </c>
      <c r="P185" s="38">
        <f t="shared" si="257"/>
        <v>291</v>
      </c>
      <c r="Q185" s="38">
        <f t="shared" si="257"/>
        <v>293</v>
      </c>
      <c r="R185" s="38">
        <f t="shared" si="257"/>
        <v>137</v>
      </c>
      <c r="S185" s="38">
        <f t="shared" si="257"/>
        <v>287</v>
      </c>
      <c r="T185" s="38">
        <f t="shared" si="257"/>
        <v>53</v>
      </c>
      <c r="U185" s="38">
        <f t="shared" si="257"/>
        <v>177</v>
      </c>
      <c r="W185" s="16" t="s">
        <v>323</v>
      </c>
      <c r="X185" s="699">
        <f t="shared" si="235"/>
        <v>329</v>
      </c>
      <c r="Y185" s="699">
        <f t="shared" si="236"/>
        <v>304</v>
      </c>
      <c r="Z185" s="699">
        <f t="shared" si="237"/>
        <v>513</v>
      </c>
      <c r="AA185" s="699">
        <f t="shared" si="238"/>
        <v>522</v>
      </c>
      <c r="AB185" s="699">
        <f t="shared" si="239"/>
        <v>1575</v>
      </c>
      <c r="AC185" s="699">
        <f t="shared" si="240"/>
        <v>1606</v>
      </c>
      <c r="AD185" s="699">
        <f t="shared" si="241"/>
        <v>1857</v>
      </c>
      <c r="AE185" s="699">
        <f t="shared" si="242"/>
        <v>1744</v>
      </c>
      <c r="AF185" s="699">
        <f t="shared" si="243"/>
        <v>1373</v>
      </c>
      <c r="AG185" s="699">
        <f t="shared" si="244"/>
        <v>1337</v>
      </c>
      <c r="AH185" s="699">
        <f t="shared" si="245"/>
        <v>1055</v>
      </c>
      <c r="AI185" s="699">
        <f t="shared" si="246"/>
        <v>1029</v>
      </c>
      <c r="AJ185" s="699">
        <f t="shared" si="247"/>
        <v>650</v>
      </c>
      <c r="AK185" s="699">
        <f t="shared" si="248"/>
        <v>615</v>
      </c>
      <c r="AL185" s="699">
        <f t="shared" si="249"/>
        <v>400</v>
      </c>
      <c r="AM185" s="699">
        <f t="shared" si="250"/>
        <v>389</v>
      </c>
      <c r="AN185" s="699">
        <f t="shared" si="251"/>
        <v>192</v>
      </c>
      <c r="AO185" s="699">
        <f t="shared" si="252"/>
        <v>346</v>
      </c>
      <c r="AP185" s="699">
        <f t="shared" si="253"/>
        <v>52</v>
      </c>
      <c r="AQ185" s="699">
        <f t="shared" si="254"/>
        <v>191</v>
      </c>
      <c r="AR185" s="699">
        <f t="shared" si="255"/>
        <v>8</v>
      </c>
      <c r="AT185" s="16" t="s">
        <v>323</v>
      </c>
      <c r="AU185" s="13">
        <v>15</v>
      </c>
      <c r="AV185" s="13">
        <v>40</v>
      </c>
      <c r="AW185" s="13">
        <v>31</v>
      </c>
      <c r="AX185" s="13">
        <v>29</v>
      </c>
      <c r="AY185" s="13">
        <v>21</v>
      </c>
      <c r="AZ185" s="13">
        <v>25</v>
      </c>
      <c r="BA185" s="13">
        <v>30</v>
      </c>
      <c r="BB185" s="13">
        <v>35</v>
      </c>
      <c r="BC185" s="13">
        <v>33</v>
      </c>
      <c r="BD185" s="13">
        <v>45</v>
      </c>
      <c r="BE185" s="13">
        <v>31</v>
      </c>
      <c r="BF185" s="13">
        <v>29</v>
      </c>
      <c r="BG185" s="13">
        <v>34</v>
      </c>
      <c r="BH185" s="13">
        <v>35</v>
      </c>
      <c r="BI185" s="13">
        <v>51</v>
      </c>
      <c r="BJ185" s="13">
        <v>47</v>
      </c>
      <c r="BK185" s="13">
        <v>66</v>
      </c>
      <c r="BL185" s="13">
        <v>69</v>
      </c>
      <c r="BM185" s="13">
        <v>68</v>
      </c>
      <c r="BN185" s="13">
        <v>92</v>
      </c>
      <c r="BO185" s="13">
        <v>117</v>
      </c>
      <c r="BP185" s="13">
        <v>130</v>
      </c>
      <c r="BQ185" s="13">
        <v>116</v>
      </c>
      <c r="BR185" s="13">
        <v>152</v>
      </c>
      <c r="BS185" s="13">
        <v>145</v>
      </c>
      <c r="BT185" s="13">
        <v>172</v>
      </c>
      <c r="BU185" s="13">
        <v>194</v>
      </c>
      <c r="BV185" s="13">
        <v>178</v>
      </c>
      <c r="BW185" s="13">
        <v>188</v>
      </c>
      <c r="BX185" s="13">
        <v>214</v>
      </c>
      <c r="BY185" s="13">
        <v>199</v>
      </c>
      <c r="BZ185" s="13">
        <v>194</v>
      </c>
      <c r="CA185" s="13">
        <v>206</v>
      </c>
      <c r="CB185" s="13">
        <v>191</v>
      </c>
      <c r="CC185" s="13">
        <v>172</v>
      </c>
      <c r="CD185" s="13">
        <v>164</v>
      </c>
      <c r="CE185" s="13">
        <v>177</v>
      </c>
      <c r="CF185" s="13">
        <v>156</v>
      </c>
      <c r="CG185" s="13">
        <v>151</v>
      </c>
      <c r="CH185" s="13">
        <v>134</v>
      </c>
      <c r="CI185" s="13">
        <v>130</v>
      </c>
      <c r="CJ185" s="13">
        <v>147</v>
      </c>
      <c r="CK185" s="13">
        <v>150</v>
      </c>
      <c r="CL185" s="13">
        <v>143</v>
      </c>
      <c r="CM185" s="13">
        <v>135</v>
      </c>
      <c r="CN185" s="13">
        <v>125</v>
      </c>
      <c r="CO185" s="13">
        <v>145</v>
      </c>
      <c r="CP185" s="13">
        <v>128</v>
      </c>
      <c r="CQ185" s="13">
        <v>121</v>
      </c>
      <c r="CR185" s="13">
        <v>113</v>
      </c>
      <c r="CS185" s="13">
        <v>128</v>
      </c>
      <c r="CT185" s="13">
        <v>102</v>
      </c>
      <c r="CU185" s="13">
        <v>129</v>
      </c>
      <c r="CV185" s="13">
        <v>121</v>
      </c>
      <c r="CW185" s="13">
        <v>98</v>
      </c>
      <c r="CX185" s="13">
        <v>106</v>
      </c>
      <c r="CY185" s="13">
        <v>93</v>
      </c>
      <c r="CZ185" s="13">
        <v>76</v>
      </c>
      <c r="DA185" s="13">
        <v>100</v>
      </c>
      <c r="DB185" s="13">
        <v>76</v>
      </c>
      <c r="DC185" s="13">
        <v>81</v>
      </c>
      <c r="DD185" s="13">
        <v>59</v>
      </c>
      <c r="DE185" s="13">
        <v>69</v>
      </c>
      <c r="DF185" s="13">
        <v>72</v>
      </c>
      <c r="DG185" s="13">
        <v>53</v>
      </c>
      <c r="DH185" s="13">
        <v>65</v>
      </c>
      <c r="DI185" s="13">
        <v>71</v>
      </c>
      <c r="DJ185" s="13">
        <v>56</v>
      </c>
      <c r="DK185" s="13">
        <v>44</v>
      </c>
      <c r="DL185" s="13">
        <v>45</v>
      </c>
      <c r="DM185" s="13">
        <v>55</v>
      </c>
      <c r="DN185" s="13">
        <v>42</v>
      </c>
      <c r="DO185" s="13">
        <v>46</v>
      </c>
      <c r="DP185" s="13">
        <v>46</v>
      </c>
      <c r="DQ185" s="13">
        <v>31</v>
      </c>
      <c r="DR185" s="13">
        <v>41</v>
      </c>
      <c r="DS185" s="13">
        <v>34</v>
      </c>
      <c r="DT185" s="13">
        <v>31</v>
      </c>
      <c r="DU185" s="13">
        <v>31</v>
      </c>
      <c r="DV185" s="13">
        <v>32</v>
      </c>
      <c r="DW185" s="13">
        <v>47</v>
      </c>
      <c r="DX185" s="13">
        <v>33</v>
      </c>
      <c r="DY185" s="13">
        <v>29</v>
      </c>
      <c r="DZ185" s="13">
        <v>36</v>
      </c>
      <c r="EA185" s="13">
        <v>22</v>
      </c>
      <c r="EB185" s="13">
        <v>41</v>
      </c>
      <c r="EC185" s="13">
        <v>27</v>
      </c>
      <c r="ED185" s="13">
        <v>37</v>
      </c>
      <c r="EE185" s="13">
        <v>38</v>
      </c>
      <c r="EF185" s="13">
        <v>36</v>
      </c>
      <c r="EG185" s="13">
        <v>32</v>
      </c>
      <c r="EH185" s="13">
        <v>28</v>
      </c>
      <c r="EI185" s="13">
        <v>33</v>
      </c>
      <c r="EJ185" s="13">
        <v>22</v>
      </c>
      <c r="EK185" s="13">
        <v>18</v>
      </c>
      <c r="EL185" s="13">
        <v>21</v>
      </c>
      <c r="EM185" s="13">
        <v>10</v>
      </c>
      <c r="EN185" s="13">
        <v>11</v>
      </c>
      <c r="EO185" s="13">
        <v>6</v>
      </c>
      <c r="EP185" s="13">
        <v>4</v>
      </c>
      <c r="EQ185" s="13">
        <v>3</v>
      </c>
      <c r="ER185" s="13">
        <v>2</v>
      </c>
      <c r="ES185" s="13"/>
      <c r="ET185" s="13">
        <v>1</v>
      </c>
      <c r="EU185" s="13"/>
      <c r="EV185" s="13"/>
      <c r="EW185" s="13"/>
      <c r="EX185" s="13"/>
      <c r="EY185" s="13"/>
      <c r="EZ185" s="13"/>
      <c r="FA185" s="13"/>
      <c r="FB185" s="13">
        <v>3</v>
      </c>
      <c r="FC185" s="60">
        <v>8086</v>
      </c>
      <c r="FD185" s="13">
        <v>25</v>
      </c>
      <c r="FE185" s="13">
        <v>41</v>
      </c>
      <c r="FF185" s="13">
        <v>40</v>
      </c>
      <c r="FG185" s="13">
        <v>29</v>
      </c>
      <c r="FH185" s="13">
        <v>22</v>
      </c>
      <c r="FI185" s="13">
        <v>40</v>
      </c>
      <c r="FJ185" s="13">
        <v>23</v>
      </c>
      <c r="FK185" s="13">
        <v>42</v>
      </c>
      <c r="FL185" s="13">
        <v>38</v>
      </c>
      <c r="FM185" s="13">
        <v>29</v>
      </c>
      <c r="FN185" s="13">
        <v>43</v>
      </c>
      <c r="FO185" s="13">
        <v>40</v>
      </c>
      <c r="FP185" s="13">
        <v>42</v>
      </c>
      <c r="FQ185" s="13">
        <v>30</v>
      </c>
      <c r="FR185" s="13">
        <v>35</v>
      </c>
      <c r="FS185" s="13">
        <v>46</v>
      </c>
      <c r="FT185" s="13">
        <v>64</v>
      </c>
      <c r="FU185" s="13">
        <v>57</v>
      </c>
      <c r="FV185" s="13">
        <v>77</v>
      </c>
      <c r="FW185" s="13">
        <v>79</v>
      </c>
      <c r="FX185" s="13">
        <v>126</v>
      </c>
      <c r="FY185" s="13">
        <v>123</v>
      </c>
      <c r="FZ185" s="13">
        <v>112</v>
      </c>
      <c r="GA185" s="13">
        <v>136</v>
      </c>
      <c r="GB185" s="13">
        <v>156</v>
      </c>
      <c r="GC185" s="13">
        <v>141</v>
      </c>
      <c r="GD185" s="13">
        <v>178</v>
      </c>
      <c r="GE185" s="13">
        <v>190</v>
      </c>
      <c r="GF185" s="13">
        <v>207</v>
      </c>
      <c r="GG185" s="13">
        <v>206</v>
      </c>
      <c r="GH185" s="13">
        <v>203</v>
      </c>
      <c r="GI185" s="13">
        <v>202</v>
      </c>
      <c r="GJ185" s="13">
        <v>201</v>
      </c>
      <c r="GK185" s="13">
        <v>193</v>
      </c>
      <c r="GL185" s="13">
        <v>217</v>
      </c>
      <c r="GM185" s="13">
        <v>181</v>
      </c>
      <c r="GN185" s="13">
        <v>163</v>
      </c>
      <c r="GO185" s="13">
        <v>184</v>
      </c>
      <c r="GP185" s="13">
        <v>166</v>
      </c>
      <c r="GQ185" s="13">
        <v>147</v>
      </c>
      <c r="GR185" s="13">
        <v>148</v>
      </c>
      <c r="GS185" s="13">
        <v>156</v>
      </c>
      <c r="GT185" s="13">
        <v>141</v>
      </c>
      <c r="GU185" s="13">
        <v>142</v>
      </c>
      <c r="GV185" s="13">
        <v>152</v>
      </c>
      <c r="GW185" s="13">
        <v>132</v>
      </c>
      <c r="GX185" s="13">
        <v>127</v>
      </c>
      <c r="GY185" s="13">
        <v>127</v>
      </c>
      <c r="GZ185" s="13">
        <v>120</v>
      </c>
      <c r="HA185" s="13">
        <v>128</v>
      </c>
      <c r="HB185" s="13">
        <v>137</v>
      </c>
      <c r="HC185" s="13">
        <v>113</v>
      </c>
      <c r="HD185" s="13">
        <v>110</v>
      </c>
      <c r="HE185" s="13">
        <v>134</v>
      </c>
      <c r="HF185" s="13">
        <v>114</v>
      </c>
      <c r="HG185" s="13">
        <v>87</v>
      </c>
      <c r="HH185" s="13">
        <v>99</v>
      </c>
      <c r="HI185" s="13">
        <v>101</v>
      </c>
      <c r="HJ185" s="13">
        <v>83</v>
      </c>
      <c r="HK185" s="13">
        <v>77</v>
      </c>
      <c r="HL185" s="13">
        <v>75</v>
      </c>
      <c r="HM185" s="13">
        <v>85</v>
      </c>
      <c r="HN185" s="13">
        <v>74</v>
      </c>
      <c r="HO185" s="13">
        <v>74</v>
      </c>
      <c r="HP185" s="13">
        <v>54</v>
      </c>
      <c r="HQ185" s="13">
        <v>72</v>
      </c>
      <c r="HR185" s="13">
        <v>67</v>
      </c>
      <c r="HS185" s="13">
        <v>50</v>
      </c>
      <c r="HT185" s="13">
        <v>52</v>
      </c>
      <c r="HU185" s="13">
        <v>47</v>
      </c>
      <c r="HV185" s="13">
        <v>51</v>
      </c>
      <c r="HW185" s="13">
        <v>37</v>
      </c>
      <c r="HX185" s="13">
        <v>44</v>
      </c>
      <c r="HY185" s="13">
        <v>45</v>
      </c>
      <c r="HZ185" s="13">
        <v>44</v>
      </c>
      <c r="IA185" s="13">
        <v>48</v>
      </c>
      <c r="IB185" s="13">
        <v>30</v>
      </c>
      <c r="IC185" s="13">
        <v>37</v>
      </c>
      <c r="ID185" s="13">
        <v>33</v>
      </c>
      <c r="IE185" s="13">
        <v>31</v>
      </c>
      <c r="IF185" s="13">
        <v>28</v>
      </c>
      <c r="IG185" s="13">
        <v>21</v>
      </c>
      <c r="IH185" s="13">
        <v>27</v>
      </c>
      <c r="II185" s="13">
        <v>21</v>
      </c>
      <c r="IJ185" s="13">
        <v>22</v>
      </c>
      <c r="IK185" s="13">
        <v>12</v>
      </c>
      <c r="IL185" s="13">
        <v>11</v>
      </c>
      <c r="IM185" s="13">
        <v>22</v>
      </c>
      <c r="IN185" s="13">
        <v>17</v>
      </c>
      <c r="IO185" s="13">
        <v>11</v>
      </c>
      <c r="IP185" s="13">
        <v>9</v>
      </c>
      <c r="IQ185" s="13">
        <v>11</v>
      </c>
      <c r="IR185" s="13">
        <v>7</v>
      </c>
      <c r="IS185" s="13">
        <v>11</v>
      </c>
      <c r="IT185" s="13">
        <v>4</v>
      </c>
      <c r="IU185" s="13">
        <v>2</v>
      </c>
      <c r="IV185" s="13">
        <v>4</v>
      </c>
      <c r="IW185" s="13">
        <v>2</v>
      </c>
      <c r="IX185" s="13"/>
      <c r="IY185" s="13">
        <v>2</v>
      </c>
      <c r="IZ185" s="13"/>
      <c r="JA185" s="13"/>
      <c r="JB185" s="13"/>
      <c r="JC185" s="13"/>
      <c r="JD185" s="13"/>
      <c r="JE185" s="13"/>
      <c r="JF185" s="13"/>
      <c r="JG185" s="13">
        <v>5</v>
      </c>
      <c r="JH185" s="60">
        <v>8001</v>
      </c>
      <c r="JI185" s="13">
        <v>16087</v>
      </c>
    </row>
    <row r="186" spans="1:269">
      <c r="W186" s="16" t="s">
        <v>324</v>
      </c>
      <c r="X186" s="699">
        <f t="shared" si="235"/>
        <v>751</v>
      </c>
      <c r="Y186" s="699">
        <f t="shared" si="236"/>
        <v>680</v>
      </c>
      <c r="Z186" s="699">
        <f t="shared" si="237"/>
        <v>951</v>
      </c>
      <c r="AA186" s="699">
        <f t="shared" si="238"/>
        <v>1002</v>
      </c>
      <c r="AB186" s="699">
        <f t="shared" si="239"/>
        <v>2164</v>
      </c>
      <c r="AC186" s="699">
        <f t="shared" si="240"/>
        <v>2200</v>
      </c>
      <c r="AD186" s="699">
        <f t="shared" si="241"/>
        <v>2096</v>
      </c>
      <c r="AE186" s="699">
        <f t="shared" si="242"/>
        <v>2034</v>
      </c>
      <c r="AF186" s="699">
        <f t="shared" si="243"/>
        <v>1658</v>
      </c>
      <c r="AG186" s="699">
        <f t="shared" si="244"/>
        <v>1644</v>
      </c>
      <c r="AH186" s="699">
        <f t="shared" si="245"/>
        <v>1345</v>
      </c>
      <c r="AI186" s="699">
        <f t="shared" si="246"/>
        <v>1226</v>
      </c>
      <c r="AJ186" s="699">
        <f t="shared" si="247"/>
        <v>814</v>
      </c>
      <c r="AK186" s="699">
        <f t="shared" si="248"/>
        <v>701</v>
      </c>
      <c r="AL186" s="699">
        <f t="shared" si="249"/>
        <v>337</v>
      </c>
      <c r="AM186" s="699">
        <f t="shared" si="250"/>
        <v>356</v>
      </c>
      <c r="AN186" s="699">
        <f t="shared" si="251"/>
        <v>182</v>
      </c>
      <c r="AO186" s="699">
        <f t="shared" si="252"/>
        <v>242</v>
      </c>
      <c r="AP186" s="699">
        <f t="shared" si="253"/>
        <v>45</v>
      </c>
      <c r="AQ186" s="699">
        <f t="shared" si="254"/>
        <v>93</v>
      </c>
      <c r="AR186" s="699">
        <f t="shared" si="255"/>
        <v>4</v>
      </c>
      <c r="AT186" s="16" t="s">
        <v>324</v>
      </c>
      <c r="AU186" s="13">
        <v>37</v>
      </c>
      <c r="AV186" s="13">
        <v>76</v>
      </c>
      <c r="AW186" s="13">
        <v>72</v>
      </c>
      <c r="AX186" s="13">
        <v>54</v>
      </c>
      <c r="AY186" s="13">
        <v>65</v>
      </c>
      <c r="AZ186" s="13">
        <v>60</v>
      </c>
      <c r="BA186" s="13">
        <v>84</v>
      </c>
      <c r="BB186" s="13">
        <v>71</v>
      </c>
      <c r="BC186" s="13">
        <v>82</v>
      </c>
      <c r="BD186" s="13">
        <v>79</v>
      </c>
      <c r="BE186" s="13">
        <v>80</v>
      </c>
      <c r="BF186" s="13">
        <v>82</v>
      </c>
      <c r="BG186" s="13">
        <v>82</v>
      </c>
      <c r="BH186" s="13">
        <v>65</v>
      </c>
      <c r="BI186" s="13">
        <v>91</v>
      </c>
      <c r="BJ186" s="13">
        <v>110</v>
      </c>
      <c r="BK186" s="13">
        <v>109</v>
      </c>
      <c r="BL186" s="13">
        <v>102</v>
      </c>
      <c r="BM186" s="13">
        <v>149</v>
      </c>
      <c r="BN186" s="13">
        <v>132</v>
      </c>
      <c r="BO186" s="13">
        <v>163</v>
      </c>
      <c r="BP186" s="13">
        <v>194</v>
      </c>
      <c r="BQ186" s="13">
        <v>205</v>
      </c>
      <c r="BR186" s="13">
        <v>196</v>
      </c>
      <c r="BS186" s="13">
        <v>226</v>
      </c>
      <c r="BT186" s="13">
        <v>235</v>
      </c>
      <c r="BU186" s="13">
        <v>249</v>
      </c>
      <c r="BV186" s="13">
        <v>232</v>
      </c>
      <c r="BW186" s="13">
        <v>253</v>
      </c>
      <c r="BX186" s="13">
        <v>247</v>
      </c>
      <c r="BY186" s="13">
        <v>206</v>
      </c>
      <c r="BZ186" s="13">
        <v>227</v>
      </c>
      <c r="CA186" s="13">
        <v>224</v>
      </c>
      <c r="CB186" s="13">
        <v>222</v>
      </c>
      <c r="CC186" s="13">
        <v>191</v>
      </c>
      <c r="CD186" s="13">
        <v>222</v>
      </c>
      <c r="CE186" s="13">
        <v>180</v>
      </c>
      <c r="CF186" s="13">
        <v>176</v>
      </c>
      <c r="CG186" s="13">
        <v>192</v>
      </c>
      <c r="CH186" s="13">
        <v>194</v>
      </c>
      <c r="CI186" s="13">
        <v>220</v>
      </c>
      <c r="CJ186" s="13">
        <v>185</v>
      </c>
      <c r="CK186" s="13">
        <v>159</v>
      </c>
      <c r="CL186" s="13">
        <v>154</v>
      </c>
      <c r="CM186" s="13">
        <v>177</v>
      </c>
      <c r="CN186" s="13">
        <v>152</v>
      </c>
      <c r="CO186" s="13">
        <v>165</v>
      </c>
      <c r="CP186" s="13">
        <v>147</v>
      </c>
      <c r="CQ186" s="13">
        <v>138</v>
      </c>
      <c r="CR186" s="13">
        <v>147</v>
      </c>
      <c r="CS186" s="13">
        <v>148</v>
      </c>
      <c r="CT186" s="13">
        <v>142</v>
      </c>
      <c r="CU186" s="13">
        <v>129</v>
      </c>
      <c r="CV186" s="13">
        <v>131</v>
      </c>
      <c r="CW186" s="13">
        <v>130</v>
      </c>
      <c r="CX186" s="13">
        <v>106</v>
      </c>
      <c r="CY186" s="13">
        <v>111</v>
      </c>
      <c r="CZ186" s="13">
        <v>115</v>
      </c>
      <c r="DA186" s="13">
        <v>110</v>
      </c>
      <c r="DB186" s="13">
        <v>104</v>
      </c>
      <c r="DC186" s="13">
        <v>110</v>
      </c>
      <c r="DD186" s="13">
        <v>96</v>
      </c>
      <c r="DE186" s="13">
        <v>79</v>
      </c>
      <c r="DF186" s="13">
        <v>79</v>
      </c>
      <c r="DG186" s="13">
        <v>71</v>
      </c>
      <c r="DH186" s="13">
        <v>54</v>
      </c>
      <c r="DI186" s="13">
        <v>53</v>
      </c>
      <c r="DJ186" s="13">
        <v>59</v>
      </c>
      <c r="DK186" s="13">
        <v>48</v>
      </c>
      <c r="DL186" s="13">
        <v>52</v>
      </c>
      <c r="DM186" s="13">
        <v>49</v>
      </c>
      <c r="DN186" s="13">
        <v>43</v>
      </c>
      <c r="DO186" s="13">
        <v>32</v>
      </c>
      <c r="DP186" s="13">
        <v>43</v>
      </c>
      <c r="DQ186" s="13">
        <v>27</v>
      </c>
      <c r="DR186" s="13">
        <v>42</v>
      </c>
      <c r="DS186" s="13">
        <v>40</v>
      </c>
      <c r="DT186" s="13">
        <v>22</v>
      </c>
      <c r="DU186" s="13">
        <v>31</v>
      </c>
      <c r="DV186" s="13">
        <v>27</v>
      </c>
      <c r="DW186" s="13">
        <v>20</v>
      </c>
      <c r="DX186" s="13">
        <v>30</v>
      </c>
      <c r="DY186" s="13">
        <v>23</v>
      </c>
      <c r="DZ186" s="13">
        <v>24</v>
      </c>
      <c r="EA186" s="13">
        <v>20</v>
      </c>
      <c r="EB186" s="13">
        <v>32</v>
      </c>
      <c r="EC186" s="13">
        <v>24</v>
      </c>
      <c r="ED186" s="13">
        <v>21</v>
      </c>
      <c r="EE186" s="13">
        <v>18</v>
      </c>
      <c r="EF186" s="13">
        <v>30</v>
      </c>
      <c r="EG186" s="13">
        <v>16</v>
      </c>
      <c r="EH186" s="13">
        <v>11</v>
      </c>
      <c r="EI186" s="13">
        <v>15</v>
      </c>
      <c r="EJ186" s="13">
        <v>14</v>
      </c>
      <c r="EK186" s="13">
        <v>17</v>
      </c>
      <c r="EL186" s="13">
        <v>6</v>
      </c>
      <c r="EM186" s="13">
        <v>3</v>
      </c>
      <c r="EN186" s="13">
        <v>4</v>
      </c>
      <c r="EO186" s="13">
        <v>3</v>
      </c>
      <c r="EP186" s="13">
        <v>2</v>
      </c>
      <c r="EQ186" s="13">
        <v>2</v>
      </c>
      <c r="ER186" s="13"/>
      <c r="ES186" s="13"/>
      <c r="ET186" s="13"/>
      <c r="EU186" s="13"/>
      <c r="EV186" s="13"/>
      <c r="EW186" s="13"/>
      <c r="EX186" s="13"/>
      <c r="EY186" s="13"/>
      <c r="EZ186" s="13"/>
      <c r="FA186" s="13"/>
      <c r="FB186" s="13">
        <v>3</v>
      </c>
      <c r="FC186" s="60">
        <v>10181</v>
      </c>
      <c r="FD186" s="13">
        <v>41</v>
      </c>
      <c r="FE186" s="13">
        <v>102</v>
      </c>
      <c r="FF186" s="13">
        <v>59</v>
      </c>
      <c r="FG186" s="13">
        <v>63</v>
      </c>
      <c r="FH186" s="13">
        <v>82</v>
      </c>
      <c r="FI186" s="13">
        <v>74</v>
      </c>
      <c r="FJ186" s="13">
        <v>78</v>
      </c>
      <c r="FK186" s="13">
        <v>78</v>
      </c>
      <c r="FL186" s="13">
        <v>89</v>
      </c>
      <c r="FM186" s="13">
        <v>85</v>
      </c>
      <c r="FN186" s="13">
        <v>78</v>
      </c>
      <c r="FO186" s="13">
        <v>80</v>
      </c>
      <c r="FP186" s="13">
        <v>81</v>
      </c>
      <c r="FQ186" s="13">
        <v>76</v>
      </c>
      <c r="FR186" s="13">
        <v>85</v>
      </c>
      <c r="FS186" s="13">
        <v>92</v>
      </c>
      <c r="FT186" s="13">
        <v>88</v>
      </c>
      <c r="FU186" s="13">
        <v>116</v>
      </c>
      <c r="FV186" s="13">
        <v>117</v>
      </c>
      <c r="FW186" s="13">
        <v>138</v>
      </c>
      <c r="FX186" s="13">
        <v>173</v>
      </c>
      <c r="FY186" s="13">
        <v>180</v>
      </c>
      <c r="FZ186" s="13">
        <v>204</v>
      </c>
      <c r="GA186" s="13">
        <v>218</v>
      </c>
      <c r="GB186" s="13">
        <v>226</v>
      </c>
      <c r="GC186" s="13">
        <v>226</v>
      </c>
      <c r="GD186" s="13">
        <v>245</v>
      </c>
      <c r="GE186" s="13">
        <v>211</v>
      </c>
      <c r="GF186" s="13">
        <v>227</v>
      </c>
      <c r="GG186" s="13">
        <v>254</v>
      </c>
      <c r="GH186" s="13">
        <v>240</v>
      </c>
      <c r="GI186" s="13">
        <v>213</v>
      </c>
      <c r="GJ186" s="13">
        <v>219</v>
      </c>
      <c r="GK186" s="13">
        <v>222</v>
      </c>
      <c r="GL186" s="13">
        <v>214</v>
      </c>
      <c r="GM186" s="13">
        <v>207</v>
      </c>
      <c r="GN186" s="13">
        <v>194</v>
      </c>
      <c r="GO186" s="13">
        <v>206</v>
      </c>
      <c r="GP186" s="13">
        <v>199</v>
      </c>
      <c r="GQ186" s="13">
        <v>182</v>
      </c>
      <c r="GR186" s="13">
        <v>175</v>
      </c>
      <c r="GS186" s="13">
        <v>170</v>
      </c>
      <c r="GT186" s="13">
        <v>195</v>
      </c>
      <c r="GU186" s="13">
        <v>171</v>
      </c>
      <c r="GV186" s="13">
        <v>161</v>
      </c>
      <c r="GW186" s="13">
        <v>163</v>
      </c>
      <c r="GX186" s="13">
        <v>163</v>
      </c>
      <c r="GY186" s="13">
        <v>157</v>
      </c>
      <c r="GZ186" s="13">
        <v>175</v>
      </c>
      <c r="HA186" s="13">
        <v>128</v>
      </c>
      <c r="HB186" s="13">
        <v>158</v>
      </c>
      <c r="HC186" s="13">
        <v>158</v>
      </c>
      <c r="HD186" s="13">
        <v>172</v>
      </c>
      <c r="HE186" s="13">
        <v>140</v>
      </c>
      <c r="HF186" s="13">
        <v>121</v>
      </c>
      <c r="HG186" s="13">
        <v>131</v>
      </c>
      <c r="HH186" s="13">
        <v>120</v>
      </c>
      <c r="HI186" s="13">
        <v>109</v>
      </c>
      <c r="HJ186" s="13">
        <v>120</v>
      </c>
      <c r="HK186" s="13">
        <v>116</v>
      </c>
      <c r="HL186" s="13">
        <v>98</v>
      </c>
      <c r="HM186" s="13">
        <v>98</v>
      </c>
      <c r="HN186" s="13">
        <v>84</v>
      </c>
      <c r="HO186" s="13">
        <v>93</v>
      </c>
      <c r="HP186" s="13">
        <v>106</v>
      </c>
      <c r="HQ186" s="13">
        <v>68</v>
      </c>
      <c r="HR186" s="13">
        <v>69</v>
      </c>
      <c r="HS186" s="13">
        <v>80</v>
      </c>
      <c r="HT186" s="13">
        <v>56</v>
      </c>
      <c r="HU186" s="13">
        <v>62</v>
      </c>
      <c r="HV186" s="13">
        <v>50</v>
      </c>
      <c r="HW186" s="13">
        <v>45</v>
      </c>
      <c r="HX186" s="13">
        <v>33</v>
      </c>
      <c r="HY186" s="13">
        <v>41</v>
      </c>
      <c r="HZ186" s="13">
        <v>35</v>
      </c>
      <c r="IA186" s="13">
        <v>33</v>
      </c>
      <c r="IB186" s="13">
        <v>27</v>
      </c>
      <c r="IC186" s="13">
        <v>29</v>
      </c>
      <c r="ID186" s="13">
        <v>29</v>
      </c>
      <c r="IE186" s="13">
        <v>15</v>
      </c>
      <c r="IF186" s="13">
        <v>29</v>
      </c>
      <c r="IG186" s="13">
        <v>21</v>
      </c>
      <c r="IH186" s="13">
        <v>22</v>
      </c>
      <c r="II186" s="13">
        <v>17</v>
      </c>
      <c r="IJ186" s="13">
        <v>24</v>
      </c>
      <c r="IK186" s="13">
        <v>18</v>
      </c>
      <c r="IL186" s="13">
        <v>12</v>
      </c>
      <c r="IM186" s="13">
        <v>9</v>
      </c>
      <c r="IN186" s="13">
        <v>18</v>
      </c>
      <c r="IO186" s="13">
        <v>12</v>
      </c>
      <c r="IP186" s="13">
        <v>8</v>
      </c>
      <c r="IQ186" s="13">
        <v>4</v>
      </c>
      <c r="IR186" s="13">
        <v>8</v>
      </c>
      <c r="IS186" s="13">
        <v>8</v>
      </c>
      <c r="IT186" s="13">
        <v>5</v>
      </c>
      <c r="IU186" s="13">
        <v>3</v>
      </c>
      <c r="IV186" s="13">
        <v>4</v>
      </c>
      <c r="IW186" s="13">
        <v>1</v>
      </c>
      <c r="IX186" s="13">
        <v>2</v>
      </c>
      <c r="IY186" s="13"/>
      <c r="IZ186" s="13"/>
      <c r="JA186" s="13"/>
      <c r="JB186" s="13"/>
      <c r="JC186" s="13"/>
      <c r="JD186" s="13"/>
      <c r="JE186" s="13"/>
      <c r="JF186" s="13">
        <v>2</v>
      </c>
      <c r="JG186" s="13">
        <v>1</v>
      </c>
      <c r="JH186" s="60">
        <v>10344</v>
      </c>
      <c r="JI186" s="13">
        <v>20525</v>
      </c>
    </row>
    <row r="187" spans="1:269" ht="13.8" thickBot="1">
      <c r="A187" s="370" t="s">
        <v>292</v>
      </c>
      <c r="B187" s="38">
        <f t="shared" ref="B187:U187" si="258">+X176</f>
        <v>4386</v>
      </c>
      <c r="C187" s="38">
        <f t="shared" si="258"/>
        <v>4131</v>
      </c>
      <c r="D187" s="38">
        <f t="shared" si="258"/>
        <v>7494</v>
      </c>
      <c r="E187" s="38">
        <f t="shared" si="258"/>
        <v>7751</v>
      </c>
      <c r="F187" s="38">
        <f t="shared" si="258"/>
        <v>20969</v>
      </c>
      <c r="G187" s="38">
        <f t="shared" si="258"/>
        <v>21669</v>
      </c>
      <c r="H187" s="38">
        <f t="shared" si="258"/>
        <v>23078</v>
      </c>
      <c r="I187" s="38">
        <f t="shared" si="258"/>
        <v>21947</v>
      </c>
      <c r="J187" s="38">
        <f t="shared" si="258"/>
        <v>17834</v>
      </c>
      <c r="K187" s="38">
        <f t="shared" si="258"/>
        <v>17207</v>
      </c>
      <c r="L187" s="38">
        <f t="shared" si="258"/>
        <v>13640</v>
      </c>
      <c r="M187" s="38">
        <f t="shared" si="258"/>
        <v>13015</v>
      </c>
      <c r="N187" s="38">
        <f t="shared" si="258"/>
        <v>8932</v>
      </c>
      <c r="O187" s="38">
        <f t="shared" si="258"/>
        <v>7674</v>
      </c>
      <c r="P187" s="38">
        <f t="shared" si="258"/>
        <v>5003</v>
      </c>
      <c r="Q187" s="38">
        <f t="shared" si="258"/>
        <v>5149</v>
      </c>
      <c r="R187" s="38">
        <f t="shared" si="258"/>
        <v>2741</v>
      </c>
      <c r="S187" s="38">
        <f t="shared" si="258"/>
        <v>4736</v>
      </c>
      <c r="T187" s="38">
        <f t="shared" si="258"/>
        <v>814</v>
      </c>
      <c r="U187" s="38">
        <f t="shared" si="258"/>
        <v>2892</v>
      </c>
      <c r="W187" s="16" t="s">
        <v>325</v>
      </c>
      <c r="X187" s="699">
        <f t="shared" si="235"/>
        <v>239</v>
      </c>
      <c r="Y187" s="699">
        <f t="shared" si="236"/>
        <v>192</v>
      </c>
      <c r="Z187" s="699">
        <f t="shared" si="237"/>
        <v>352</v>
      </c>
      <c r="AA187" s="699">
        <f t="shared" si="238"/>
        <v>316</v>
      </c>
      <c r="AB187" s="699">
        <f t="shared" si="239"/>
        <v>1104</v>
      </c>
      <c r="AC187" s="699">
        <f t="shared" si="240"/>
        <v>1198</v>
      </c>
      <c r="AD187" s="699">
        <f t="shared" si="241"/>
        <v>1380</v>
      </c>
      <c r="AE187" s="699">
        <f t="shared" si="242"/>
        <v>1345</v>
      </c>
      <c r="AF187" s="699">
        <f t="shared" si="243"/>
        <v>1021</v>
      </c>
      <c r="AG187" s="699">
        <f t="shared" si="244"/>
        <v>1036</v>
      </c>
      <c r="AH187" s="699">
        <f t="shared" si="245"/>
        <v>823</v>
      </c>
      <c r="AI187" s="699">
        <f t="shared" si="246"/>
        <v>812</v>
      </c>
      <c r="AJ187" s="699">
        <f t="shared" si="247"/>
        <v>565</v>
      </c>
      <c r="AK187" s="699">
        <f t="shared" si="248"/>
        <v>509</v>
      </c>
      <c r="AL187" s="699">
        <f t="shared" si="249"/>
        <v>292</v>
      </c>
      <c r="AM187" s="699">
        <f t="shared" si="250"/>
        <v>349</v>
      </c>
      <c r="AN187" s="699">
        <f t="shared" si="251"/>
        <v>177</v>
      </c>
      <c r="AO187" s="699">
        <f t="shared" si="252"/>
        <v>341</v>
      </c>
      <c r="AP187" s="699">
        <f t="shared" si="253"/>
        <v>52</v>
      </c>
      <c r="AQ187" s="699">
        <f t="shared" si="254"/>
        <v>209</v>
      </c>
      <c r="AR187" s="699">
        <f t="shared" si="255"/>
        <v>3</v>
      </c>
      <c r="AT187" s="16" t="s">
        <v>325</v>
      </c>
      <c r="AU187" s="13">
        <v>17</v>
      </c>
      <c r="AV187" s="13">
        <v>26</v>
      </c>
      <c r="AW187" s="13">
        <v>17</v>
      </c>
      <c r="AX187" s="13">
        <v>8</v>
      </c>
      <c r="AY187" s="13">
        <v>20</v>
      </c>
      <c r="AZ187" s="13">
        <v>16</v>
      </c>
      <c r="BA187" s="13">
        <v>22</v>
      </c>
      <c r="BB187" s="13">
        <v>23</v>
      </c>
      <c r="BC187" s="13">
        <v>18</v>
      </c>
      <c r="BD187" s="13">
        <v>25</v>
      </c>
      <c r="BE187" s="13">
        <v>25</v>
      </c>
      <c r="BF187" s="13">
        <v>23</v>
      </c>
      <c r="BG187" s="13">
        <v>12</v>
      </c>
      <c r="BH187" s="13">
        <v>26</v>
      </c>
      <c r="BI187" s="13">
        <v>25</v>
      </c>
      <c r="BJ187" s="13">
        <v>20</v>
      </c>
      <c r="BK187" s="13">
        <v>29</v>
      </c>
      <c r="BL187" s="13">
        <v>30</v>
      </c>
      <c r="BM187" s="13">
        <v>63</v>
      </c>
      <c r="BN187" s="13">
        <v>63</v>
      </c>
      <c r="BO187" s="13">
        <v>85</v>
      </c>
      <c r="BP187" s="13">
        <v>76</v>
      </c>
      <c r="BQ187" s="13">
        <v>87</v>
      </c>
      <c r="BR187" s="13">
        <v>102</v>
      </c>
      <c r="BS187" s="13">
        <v>116</v>
      </c>
      <c r="BT187" s="13">
        <v>118</v>
      </c>
      <c r="BU187" s="13">
        <v>141</v>
      </c>
      <c r="BV187" s="13">
        <v>159</v>
      </c>
      <c r="BW187" s="13">
        <v>161</v>
      </c>
      <c r="BX187" s="13">
        <v>153</v>
      </c>
      <c r="BY187" s="13">
        <v>193</v>
      </c>
      <c r="BZ187" s="13">
        <v>124</v>
      </c>
      <c r="CA187" s="13">
        <v>137</v>
      </c>
      <c r="CB187" s="13">
        <v>150</v>
      </c>
      <c r="CC187" s="13">
        <v>141</v>
      </c>
      <c r="CD187" s="13">
        <v>119</v>
      </c>
      <c r="CE187" s="13">
        <v>119</v>
      </c>
      <c r="CF187" s="13">
        <v>108</v>
      </c>
      <c r="CG187" s="13">
        <v>126</v>
      </c>
      <c r="CH187" s="13">
        <v>128</v>
      </c>
      <c r="CI187" s="13">
        <v>120</v>
      </c>
      <c r="CJ187" s="13">
        <v>114</v>
      </c>
      <c r="CK187" s="13">
        <v>111</v>
      </c>
      <c r="CL187" s="13">
        <v>107</v>
      </c>
      <c r="CM187" s="13">
        <v>94</v>
      </c>
      <c r="CN187" s="13">
        <v>91</v>
      </c>
      <c r="CO187" s="13">
        <v>102</v>
      </c>
      <c r="CP187" s="13">
        <v>99</v>
      </c>
      <c r="CQ187" s="13">
        <v>94</v>
      </c>
      <c r="CR187" s="13">
        <v>104</v>
      </c>
      <c r="CS187" s="13">
        <v>103</v>
      </c>
      <c r="CT187" s="13">
        <v>85</v>
      </c>
      <c r="CU187" s="13">
        <v>96</v>
      </c>
      <c r="CV187" s="13">
        <v>92</v>
      </c>
      <c r="CW187" s="13">
        <v>75</v>
      </c>
      <c r="CX187" s="13">
        <v>68</v>
      </c>
      <c r="CY187" s="13">
        <v>82</v>
      </c>
      <c r="CZ187" s="13">
        <v>76</v>
      </c>
      <c r="DA187" s="13">
        <v>77</v>
      </c>
      <c r="DB187" s="13">
        <v>58</v>
      </c>
      <c r="DC187" s="13">
        <v>66</v>
      </c>
      <c r="DD187" s="13">
        <v>54</v>
      </c>
      <c r="DE187" s="13">
        <v>49</v>
      </c>
      <c r="DF187" s="13">
        <v>47</v>
      </c>
      <c r="DG187" s="13">
        <v>48</v>
      </c>
      <c r="DH187" s="13">
        <v>62</v>
      </c>
      <c r="DI187" s="13">
        <v>42</v>
      </c>
      <c r="DJ187" s="13">
        <v>45</v>
      </c>
      <c r="DK187" s="13">
        <v>47</v>
      </c>
      <c r="DL187" s="13">
        <v>49</v>
      </c>
      <c r="DM187" s="13">
        <v>42</v>
      </c>
      <c r="DN187" s="13">
        <v>33</v>
      </c>
      <c r="DO187" s="13">
        <v>38</v>
      </c>
      <c r="DP187" s="13">
        <v>33</v>
      </c>
      <c r="DQ187" s="13">
        <v>31</v>
      </c>
      <c r="DR187" s="13">
        <v>38</v>
      </c>
      <c r="DS187" s="13">
        <v>37</v>
      </c>
      <c r="DT187" s="13">
        <v>31</v>
      </c>
      <c r="DU187" s="13">
        <v>32</v>
      </c>
      <c r="DV187" s="13">
        <v>34</v>
      </c>
      <c r="DW187" s="13">
        <v>30</v>
      </c>
      <c r="DX187" s="13">
        <v>36</v>
      </c>
      <c r="DY187" s="13">
        <v>40</v>
      </c>
      <c r="DZ187" s="13">
        <v>33</v>
      </c>
      <c r="EA187" s="13">
        <v>40</v>
      </c>
      <c r="EB187" s="13">
        <v>30</v>
      </c>
      <c r="EC187" s="13">
        <v>31</v>
      </c>
      <c r="ED187" s="13">
        <v>37</v>
      </c>
      <c r="EE187" s="13">
        <v>35</v>
      </c>
      <c r="EF187" s="13">
        <v>29</v>
      </c>
      <c r="EG187" s="13">
        <v>32</v>
      </c>
      <c r="EH187" s="13">
        <v>31</v>
      </c>
      <c r="EI187" s="13">
        <v>27</v>
      </c>
      <c r="EJ187" s="13">
        <v>30</v>
      </c>
      <c r="EK187" s="13">
        <v>23</v>
      </c>
      <c r="EL187" s="13">
        <v>11</v>
      </c>
      <c r="EM187" s="13">
        <v>16</v>
      </c>
      <c r="EN187" s="13">
        <v>13</v>
      </c>
      <c r="EO187" s="13">
        <v>10</v>
      </c>
      <c r="EP187" s="13">
        <v>8</v>
      </c>
      <c r="EQ187" s="13">
        <v>2</v>
      </c>
      <c r="ER187" s="13">
        <v>1</v>
      </c>
      <c r="ES187" s="13">
        <v>1</v>
      </c>
      <c r="ET187" s="13">
        <v>2</v>
      </c>
      <c r="EU187" s="13"/>
      <c r="EV187" s="13">
        <v>1</v>
      </c>
      <c r="EW187" s="13"/>
      <c r="EX187" s="13"/>
      <c r="EY187" s="13"/>
      <c r="EZ187" s="13"/>
      <c r="FA187" s="13">
        <v>1</v>
      </c>
      <c r="FB187" s="13">
        <v>2</v>
      </c>
      <c r="FC187" s="60">
        <v>6309</v>
      </c>
      <c r="FD187" s="13">
        <v>18</v>
      </c>
      <c r="FE187" s="13">
        <v>28</v>
      </c>
      <c r="FF187" s="13">
        <v>20</v>
      </c>
      <c r="FG187" s="13">
        <v>24</v>
      </c>
      <c r="FH187" s="13">
        <v>17</v>
      </c>
      <c r="FI187" s="13">
        <v>25</v>
      </c>
      <c r="FJ187" s="13">
        <v>32</v>
      </c>
      <c r="FK187" s="13">
        <v>30</v>
      </c>
      <c r="FL187" s="13">
        <v>21</v>
      </c>
      <c r="FM187" s="13">
        <v>24</v>
      </c>
      <c r="FN187" s="13">
        <v>13</v>
      </c>
      <c r="FO187" s="13">
        <v>23</v>
      </c>
      <c r="FP187" s="13">
        <v>23</v>
      </c>
      <c r="FQ187" s="13">
        <v>21</v>
      </c>
      <c r="FR187" s="13">
        <v>42</v>
      </c>
      <c r="FS187" s="13">
        <v>32</v>
      </c>
      <c r="FT187" s="13">
        <v>33</v>
      </c>
      <c r="FU187" s="13">
        <v>55</v>
      </c>
      <c r="FV187" s="13">
        <v>50</v>
      </c>
      <c r="FW187" s="13">
        <v>60</v>
      </c>
      <c r="FX187" s="13">
        <v>75</v>
      </c>
      <c r="FY187" s="13">
        <v>83</v>
      </c>
      <c r="FZ187" s="13">
        <v>94</v>
      </c>
      <c r="GA187" s="13">
        <v>98</v>
      </c>
      <c r="GB187" s="13">
        <v>110</v>
      </c>
      <c r="GC187" s="13">
        <v>120</v>
      </c>
      <c r="GD187" s="13">
        <v>129</v>
      </c>
      <c r="GE187" s="13">
        <v>115</v>
      </c>
      <c r="GF187" s="13">
        <v>144</v>
      </c>
      <c r="GG187" s="13">
        <v>136</v>
      </c>
      <c r="GH187" s="13">
        <v>140</v>
      </c>
      <c r="GI187" s="13">
        <v>151</v>
      </c>
      <c r="GJ187" s="13">
        <v>170</v>
      </c>
      <c r="GK187" s="13">
        <v>135</v>
      </c>
      <c r="GL187" s="13">
        <v>159</v>
      </c>
      <c r="GM187" s="13">
        <v>129</v>
      </c>
      <c r="GN187" s="13">
        <v>133</v>
      </c>
      <c r="GO187" s="13">
        <v>116</v>
      </c>
      <c r="GP187" s="13">
        <v>128</v>
      </c>
      <c r="GQ187" s="13">
        <v>119</v>
      </c>
      <c r="GR187" s="13">
        <v>105</v>
      </c>
      <c r="GS187" s="13">
        <v>103</v>
      </c>
      <c r="GT187" s="13">
        <v>108</v>
      </c>
      <c r="GU187" s="13">
        <v>107</v>
      </c>
      <c r="GV187" s="13">
        <v>122</v>
      </c>
      <c r="GW187" s="13">
        <v>109</v>
      </c>
      <c r="GX187" s="13">
        <v>96</v>
      </c>
      <c r="GY187" s="13">
        <v>93</v>
      </c>
      <c r="GZ187" s="13">
        <v>94</v>
      </c>
      <c r="HA187" s="13">
        <v>84</v>
      </c>
      <c r="HB187" s="13">
        <v>94</v>
      </c>
      <c r="HC187" s="13">
        <v>89</v>
      </c>
      <c r="HD187" s="13">
        <v>94</v>
      </c>
      <c r="HE187" s="13">
        <v>91</v>
      </c>
      <c r="HF187" s="13">
        <v>86</v>
      </c>
      <c r="HG187" s="13">
        <v>81</v>
      </c>
      <c r="HH187" s="13">
        <v>75</v>
      </c>
      <c r="HI187" s="13">
        <v>63</v>
      </c>
      <c r="HJ187" s="13">
        <v>73</v>
      </c>
      <c r="HK187" s="13">
        <v>77</v>
      </c>
      <c r="HL187" s="13">
        <v>68</v>
      </c>
      <c r="HM187" s="13">
        <v>63</v>
      </c>
      <c r="HN187" s="13">
        <v>70</v>
      </c>
      <c r="HO187" s="13">
        <v>47</v>
      </c>
      <c r="HP187" s="13">
        <v>65</v>
      </c>
      <c r="HQ187" s="13">
        <v>62</v>
      </c>
      <c r="HR187" s="13">
        <v>56</v>
      </c>
      <c r="HS187" s="13">
        <v>47</v>
      </c>
      <c r="HT187" s="13">
        <v>46</v>
      </c>
      <c r="HU187" s="13">
        <v>41</v>
      </c>
      <c r="HV187" s="13">
        <v>35</v>
      </c>
      <c r="HW187" s="13">
        <v>44</v>
      </c>
      <c r="HX187" s="13">
        <v>29</v>
      </c>
      <c r="HY187" s="13">
        <v>29</v>
      </c>
      <c r="HZ187" s="13">
        <v>35</v>
      </c>
      <c r="IA187" s="13">
        <v>25</v>
      </c>
      <c r="IB187" s="13">
        <v>33</v>
      </c>
      <c r="IC187" s="13">
        <v>28</v>
      </c>
      <c r="ID187" s="13">
        <v>18</v>
      </c>
      <c r="IE187" s="13">
        <v>16</v>
      </c>
      <c r="IF187" s="13">
        <v>23</v>
      </c>
      <c r="IG187" s="13">
        <v>12</v>
      </c>
      <c r="IH187" s="13">
        <v>19</v>
      </c>
      <c r="II187" s="13">
        <v>24</v>
      </c>
      <c r="IJ187" s="13">
        <v>20</v>
      </c>
      <c r="IK187" s="13">
        <v>22</v>
      </c>
      <c r="IL187" s="13">
        <v>12</v>
      </c>
      <c r="IM187" s="13">
        <v>16</v>
      </c>
      <c r="IN187" s="13">
        <v>13</v>
      </c>
      <c r="IO187" s="13">
        <v>16</v>
      </c>
      <c r="IP187" s="13">
        <v>12</v>
      </c>
      <c r="IQ187" s="13">
        <v>10</v>
      </c>
      <c r="IR187" s="13">
        <v>9</v>
      </c>
      <c r="IS187" s="13">
        <v>8</v>
      </c>
      <c r="IT187" s="13">
        <v>4</v>
      </c>
      <c r="IU187" s="13">
        <v>6</v>
      </c>
      <c r="IV187" s="13"/>
      <c r="IW187" s="13"/>
      <c r="IX187" s="13"/>
      <c r="IY187" s="13">
        <v>1</v>
      </c>
      <c r="IZ187" s="13">
        <v>1</v>
      </c>
      <c r="JA187" s="13"/>
      <c r="JB187" s="13">
        <v>1</v>
      </c>
      <c r="JC187" s="13"/>
      <c r="JD187" s="13"/>
      <c r="JE187" s="13"/>
      <c r="JF187" s="13"/>
      <c r="JG187" s="13">
        <v>1</v>
      </c>
      <c r="JH187" s="60">
        <v>6006</v>
      </c>
      <c r="JI187" s="13">
        <v>12315</v>
      </c>
    </row>
    <row r="188" spans="1:269">
      <c r="A188" s="449" t="s">
        <v>296</v>
      </c>
      <c r="B188" s="197">
        <f>+B187+B8</f>
        <v>15102</v>
      </c>
      <c r="C188" s="197">
        <f t="shared" ref="C188:U188" si="259">+C187+C8</f>
        <v>13874</v>
      </c>
      <c r="D188" s="197">
        <f t="shared" si="259"/>
        <v>35632</v>
      </c>
      <c r="E188" s="197">
        <f t="shared" si="259"/>
        <v>38922</v>
      </c>
      <c r="F188" s="197">
        <f t="shared" si="259"/>
        <v>121202</v>
      </c>
      <c r="G188" s="197">
        <f t="shared" si="259"/>
        <v>119279</v>
      </c>
      <c r="H188" s="197">
        <f t="shared" si="259"/>
        <v>131775</v>
      </c>
      <c r="I188" s="197">
        <f t="shared" si="259"/>
        <v>123048</v>
      </c>
      <c r="J188" s="197">
        <f t="shared" si="259"/>
        <v>107297</v>
      </c>
      <c r="K188" s="197">
        <f t="shared" si="259"/>
        <v>103462</v>
      </c>
      <c r="L188" s="197">
        <f t="shared" si="259"/>
        <v>74598</v>
      </c>
      <c r="M188" s="197">
        <f t="shared" si="259"/>
        <v>72911</v>
      </c>
      <c r="N188" s="197">
        <f t="shared" si="259"/>
        <v>43510</v>
      </c>
      <c r="O188" s="197">
        <f t="shared" si="259"/>
        <v>39026</v>
      </c>
      <c r="P188" s="197">
        <f t="shared" si="259"/>
        <v>21701</v>
      </c>
      <c r="Q188" s="197">
        <f t="shared" si="259"/>
        <v>20953</v>
      </c>
      <c r="R188" s="197">
        <f t="shared" si="259"/>
        <v>8868</v>
      </c>
      <c r="S188" s="197">
        <f t="shared" si="259"/>
        <v>13428</v>
      </c>
      <c r="T188" s="197">
        <f t="shared" si="259"/>
        <v>1912</v>
      </c>
      <c r="U188" s="197">
        <f t="shared" si="259"/>
        <v>6105</v>
      </c>
      <c r="W188" s="16" t="s">
        <v>326</v>
      </c>
      <c r="X188" s="699">
        <f t="shared" si="235"/>
        <v>141</v>
      </c>
      <c r="Y188" s="699">
        <f t="shared" si="236"/>
        <v>111</v>
      </c>
      <c r="Z188" s="699">
        <f t="shared" si="237"/>
        <v>254</v>
      </c>
      <c r="AA188" s="699">
        <f t="shared" si="238"/>
        <v>298</v>
      </c>
      <c r="AB188" s="699">
        <f t="shared" si="239"/>
        <v>898</v>
      </c>
      <c r="AC188" s="699">
        <f t="shared" si="240"/>
        <v>898</v>
      </c>
      <c r="AD188" s="699">
        <f t="shared" si="241"/>
        <v>1083</v>
      </c>
      <c r="AE188" s="699">
        <f t="shared" si="242"/>
        <v>1160</v>
      </c>
      <c r="AF188" s="699">
        <f t="shared" si="243"/>
        <v>904</v>
      </c>
      <c r="AG188" s="699">
        <f t="shared" si="244"/>
        <v>926</v>
      </c>
      <c r="AH188" s="699">
        <f t="shared" si="245"/>
        <v>659</v>
      </c>
      <c r="AI188" s="699">
        <f t="shared" si="246"/>
        <v>653</v>
      </c>
      <c r="AJ188" s="699">
        <f t="shared" si="247"/>
        <v>481</v>
      </c>
      <c r="AK188" s="699">
        <f t="shared" si="248"/>
        <v>454</v>
      </c>
      <c r="AL188" s="699">
        <f t="shared" si="249"/>
        <v>261</v>
      </c>
      <c r="AM188" s="699">
        <f t="shared" si="250"/>
        <v>316</v>
      </c>
      <c r="AN188" s="699">
        <f t="shared" si="251"/>
        <v>179</v>
      </c>
      <c r="AO188" s="699">
        <f t="shared" si="252"/>
        <v>296</v>
      </c>
      <c r="AP188" s="699">
        <f t="shared" si="253"/>
        <v>34</v>
      </c>
      <c r="AQ188" s="699">
        <f t="shared" si="254"/>
        <v>171</v>
      </c>
      <c r="AR188" s="699">
        <f t="shared" si="255"/>
        <v>1</v>
      </c>
      <c r="AT188" s="16" t="s">
        <v>326</v>
      </c>
      <c r="AU188" s="13">
        <v>5</v>
      </c>
      <c r="AV188" s="13">
        <v>28</v>
      </c>
      <c r="AW188" s="13">
        <v>12</v>
      </c>
      <c r="AX188" s="13">
        <v>11</v>
      </c>
      <c r="AY188" s="13">
        <v>7</v>
      </c>
      <c r="AZ188" s="13">
        <v>10</v>
      </c>
      <c r="BA188" s="13">
        <v>11</v>
      </c>
      <c r="BB188" s="13">
        <v>11</v>
      </c>
      <c r="BC188" s="13">
        <v>9</v>
      </c>
      <c r="BD188" s="13">
        <v>7</v>
      </c>
      <c r="BE188" s="13">
        <v>17</v>
      </c>
      <c r="BF188" s="13">
        <v>13</v>
      </c>
      <c r="BG188" s="13">
        <v>19</v>
      </c>
      <c r="BH188" s="13">
        <v>15</v>
      </c>
      <c r="BI188" s="13">
        <v>19</v>
      </c>
      <c r="BJ188" s="13">
        <v>30</v>
      </c>
      <c r="BK188" s="13">
        <v>31</v>
      </c>
      <c r="BL188" s="13">
        <v>47</v>
      </c>
      <c r="BM188" s="13">
        <v>51</v>
      </c>
      <c r="BN188" s="13">
        <v>56</v>
      </c>
      <c r="BO188" s="13">
        <v>81</v>
      </c>
      <c r="BP188" s="13">
        <v>64</v>
      </c>
      <c r="BQ188" s="13">
        <v>77</v>
      </c>
      <c r="BR188" s="13">
        <v>85</v>
      </c>
      <c r="BS188" s="13">
        <v>81</v>
      </c>
      <c r="BT188" s="13">
        <v>82</v>
      </c>
      <c r="BU188" s="13">
        <v>108</v>
      </c>
      <c r="BV188" s="13">
        <v>92</v>
      </c>
      <c r="BW188" s="13">
        <v>118</v>
      </c>
      <c r="BX188" s="13">
        <v>110</v>
      </c>
      <c r="BY188" s="13">
        <v>127</v>
      </c>
      <c r="BZ188" s="13">
        <v>129</v>
      </c>
      <c r="CA188" s="13">
        <v>124</v>
      </c>
      <c r="CB188" s="13">
        <v>137</v>
      </c>
      <c r="CC188" s="13">
        <v>102</v>
      </c>
      <c r="CD188" s="13">
        <v>126</v>
      </c>
      <c r="CE188" s="13">
        <v>99</v>
      </c>
      <c r="CF188" s="13">
        <v>117</v>
      </c>
      <c r="CG188" s="13">
        <v>114</v>
      </c>
      <c r="CH188" s="13">
        <v>85</v>
      </c>
      <c r="CI188" s="13">
        <v>95</v>
      </c>
      <c r="CJ188" s="13">
        <v>112</v>
      </c>
      <c r="CK188" s="13">
        <v>99</v>
      </c>
      <c r="CL188" s="13">
        <v>93</v>
      </c>
      <c r="CM188" s="13">
        <v>92</v>
      </c>
      <c r="CN188" s="13">
        <v>102</v>
      </c>
      <c r="CO188" s="13">
        <v>93</v>
      </c>
      <c r="CP188" s="13">
        <v>76</v>
      </c>
      <c r="CQ188" s="13">
        <v>80</v>
      </c>
      <c r="CR188" s="13">
        <v>84</v>
      </c>
      <c r="CS188" s="13">
        <v>75</v>
      </c>
      <c r="CT188" s="13">
        <v>67</v>
      </c>
      <c r="CU188" s="13">
        <v>70</v>
      </c>
      <c r="CV188" s="13">
        <v>76</v>
      </c>
      <c r="CW188" s="13">
        <v>60</v>
      </c>
      <c r="CX188" s="13">
        <v>62</v>
      </c>
      <c r="CY188" s="13">
        <v>58</v>
      </c>
      <c r="CZ188" s="13">
        <v>69</v>
      </c>
      <c r="DA188" s="13">
        <v>59</v>
      </c>
      <c r="DB188" s="13">
        <v>57</v>
      </c>
      <c r="DC188" s="13">
        <v>68</v>
      </c>
      <c r="DD188" s="13">
        <v>58</v>
      </c>
      <c r="DE188" s="13">
        <v>41</v>
      </c>
      <c r="DF188" s="13">
        <v>49</v>
      </c>
      <c r="DG188" s="13">
        <v>50</v>
      </c>
      <c r="DH188" s="13">
        <v>41</v>
      </c>
      <c r="DI188" s="13">
        <v>40</v>
      </c>
      <c r="DJ188" s="13">
        <v>41</v>
      </c>
      <c r="DK188" s="13">
        <v>29</v>
      </c>
      <c r="DL188" s="13">
        <v>37</v>
      </c>
      <c r="DM188" s="13">
        <v>32</v>
      </c>
      <c r="DN188" s="13">
        <v>35</v>
      </c>
      <c r="DO188" s="13">
        <v>38</v>
      </c>
      <c r="DP188" s="13">
        <v>35</v>
      </c>
      <c r="DQ188" s="13">
        <v>15</v>
      </c>
      <c r="DR188" s="13">
        <v>33</v>
      </c>
      <c r="DS188" s="13">
        <v>35</v>
      </c>
      <c r="DT188" s="13">
        <v>36</v>
      </c>
      <c r="DU188" s="13">
        <v>28</v>
      </c>
      <c r="DV188" s="13">
        <v>29</v>
      </c>
      <c r="DW188" s="13">
        <v>29</v>
      </c>
      <c r="DX188" s="13">
        <v>37</v>
      </c>
      <c r="DY188" s="13">
        <v>28</v>
      </c>
      <c r="DZ188" s="13">
        <v>33</v>
      </c>
      <c r="EA188" s="13">
        <v>34</v>
      </c>
      <c r="EB188" s="13">
        <v>34</v>
      </c>
      <c r="EC188" s="13">
        <v>27</v>
      </c>
      <c r="ED188" s="13">
        <v>22</v>
      </c>
      <c r="EE188" s="13">
        <v>19</v>
      </c>
      <c r="EF188" s="13">
        <v>33</v>
      </c>
      <c r="EG188" s="13">
        <v>39</v>
      </c>
      <c r="EH188" s="13">
        <v>22</v>
      </c>
      <c r="EI188" s="13">
        <v>19</v>
      </c>
      <c r="EJ188" s="13">
        <v>12</v>
      </c>
      <c r="EK188" s="13">
        <v>17</v>
      </c>
      <c r="EL188" s="13">
        <v>19</v>
      </c>
      <c r="EM188" s="13">
        <v>15</v>
      </c>
      <c r="EN188" s="13">
        <v>11</v>
      </c>
      <c r="EO188" s="13">
        <v>8</v>
      </c>
      <c r="EP188" s="13">
        <v>2</v>
      </c>
      <c r="EQ188" s="13">
        <v>3</v>
      </c>
      <c r="ER188" s="13">
        <v>1</v>
      </c>
      <c r="ES188" s="13">
        <v>2</v>
      </c>
      <c r="ET188" s="13">
        <v>1</v>
      </c>
      <c r="EU188" s="13"/>
      <c r="EV188" s="13"/>
      <c r="EW188" s="13"/>
      <c r="EX188" s="13"/>
      <c r="EY188" s="13"/>
      <c r="EZ188" s="13"/>
      <c r="FA188" s="13"/>
      <c r="FB188" s="13"/>
      <c r="FC188" s="60">
        <v>5283</v>
      </c>
      <c r="FD188" s="13">
        <v>10</v>
      </c>
      <c r="FE188" s="13">
        <v>28</v>
      </c>
      <c r="FF188" s="13">
        <v>12</v>
      </c>
      <c r="FG188" s="13">
        <v>16</v>
      </c>
      <c r="FH188" s="13">
        <v>12</v>
      </c>
      <c r="FI188" s="13">
        <v>9</v>
      </c>
      <c r="FJ188" s="13">
        <v>15</v>
      </c>
      <c r="FK188" s="13">
        <v>10</v>
      </c>
      <c r="FL188" s="13">
        <v>15</v>
      </c>
      <c r="FM188" s="13">
        <v>14</v>
      </c>
      <c r="FN188" s="13">
        <v>10</v>
      </c>
      <c r="FO188" s="13">
        <v>11</v>
      </c>
      <c r="FP188" s="13">
        <v>17</v>
      </c>
      <c r="FQ188" s="13">
        <v>19</v>
      </c>
      <c r="FR188" s="13">
        <v>18</v>
      </c>
      <c r="FS188" s="13">
        <v>19</v>
      </c>
      <c r="FT188" s="13">
        <v>22</v>
      </c>
      <c r="FU188" s="13">
        <v>34</v>
      </c>
      <c r="FV188" s="13">
        <v>41</v>
      </c>
      <c r="FW188" s="13">
        <v>63</v>
      </c>
      <c r="FX188" s="13">
        <v>71</v>
      </c>
      <c r="FY188" s="13">
        <v>69</v>
      </c>
      <c r="FZ188" s="13">
        <v>76</v>
      </c>
      <c r="GA188" s="13">
        <v>80</v>
      </c>
      <c r="GB188" s="13">
        <v>90</v>
      </c>
      <c r="GC188" s="13">
        <v>91</v>
      </c>
      <c r="GD188" s="13">
        <v>100</v>
      </c>
      <c r="GE188" s="13">
        <v>94</v>
      </c>
      <c r="GF188" s="13">
        <v>117</v>
      </c>
      <c r="GG188" s="13">
        <v>110</v>
      </c>
      <c r="GH188" s="13">
        <v>135</v>
      </c>
      <c r="GI188" s="13">
        <v>103</v>
      </c>
      <c r="GJ188" s="13">
        <v>106</v>
      </c>
      <c r="GK188" s="13">
        <v>104</v>
      </c>
      <c r="GL188" s="13">
        <v>117</v>
      </c>
      <c r="GM188" s="13">
        <v>115</v>
      </c>
      <c r="GN188" s="13">
        <v>114</v>
      </c>
      <c r="GO188" s="13">
        <v>109</v>
      </c>
      <c r="GP188" s="13">
        <v>97</v>
      </c>
      <c r="GQ188" s="13">
        <v>83</v>
      </c>
      <c r="GR188" s="13">
        <v>97</v>
      </c>
      <c r="GS188" s="13">
        <v>105</v>
      </c>
      <c r="GT188" s="13">
        <v>83</v>
      </c>
      <c r="GU188" s="13">
        <v>88</v>
      </c>
      <c r="GV188" s="13">
        <v>98</v>
      </c>
      <c r="GW188" s="13">
        <v>98</v>
      </c>
      <c r="GX188" s="13">
        <v>94</v>
      </c>
      <c r="GY188" s="13">
        <v>89</v>
      </c>
      <c r="GZ188" s="13">
        <v>79</v>
      </c>
      <c r="HA188" s="13">
        <v>73</v>
      </c>
      <c r="HB188" s="13">
        <v>84</v>
      </c>
      <c r="HC188" s="13">
        <v>71</v>
      </c>
      <c r="HD188" s="13">
        <v>76</v>
      </c>
      <c r="HE188" s="13">
        <v>61</v>
      </c>
      <c r="HF188" s="13">
        <v>66</v>
      </c>
      <c r="HG188" s="13">
        <v>67</v>
      </c>
      <c r="HH188" s="13">
        <v>72</v>
      </c>
      <c r="HI188" s="13">
        <v>51</v>
      </c>
      <c r="HJ188" s="13">
        <v>64</v>
      </c>
      <c r="HK188" s="13">
        <v>47</v>
      </c>
      <c r="HL188" s="13">
        <v>63</v>
      </c>
      <c r="HM188" s="13">
        <v>56</v>
      </c>
      <c r="HN188" s="13">
        <v>57</v>
      </c>
      <c r="HO188" s="13">
        <v>61</v>
      </c>
      <c r="HP188" s="13">
        <v>48</v>
      </c>
      <c r="HQ188" s="13">
        <v>38</v>
      </c>
      <c r="HR188" s="13">
        <v>48</v>
      </c>
      <c r="HS188" s="13">
        <v>35</v>
      </c>
      <c r="HT188" s="13">
        <v>38</v>
      </c>
      <c r="HU188" s="13">
        <v>37</v>
      </c>
      <c r="HV188" s="13">
        <v>30</v>
      </c>
      <c r="HW188" s="13">
        <v>34</v>
      </c>
      <c r="HX188" s="13">
        <v>34</v>
      </c>
      <c r="HY188" s="13">
        <v>19</v>
      </c>
      <c r="HZ188" s="13">
        <v>45</v>
      </c>
      <c r="IA188" s="13">
        <v>22</v>
      </c>
      <c r="IB188" s="13">
        <v>20</v>
      </c>
      <c r="IC188" s="13">
        <v>16</v>
      </c>
      <c r="ID188" s="13">
        <v>23</v>
      </c>
      <c r="IE188" s="13">
        <v>18</v>
      </c>
      <c r="IF188" s="13">
        <v>22</v>
      </c>
      <c r="IG188" s="13">
        <v>15</v>
      </c>
      <c r="IH188" s="13">
        <v>21</v>
      </c>
      <c r="II188" s="13">
        <v>16</v>
      </c>
      <c r="IJ188" s="13">
        <v>14</v>
      </c>
      <c r="IK188" s="13">
        <v>10</v>
      </c>
      <c r="IL188" s="13">
        <v>22</v>
      </c>
      <c r="IM188" s="13">
        <v>23</v>
      </c>
      <c r="IN188" s="13">
        <v>12</v>
      </c>
      <c r="IO188" s="13">
        <v>24</v>
      </c>
      <c r="IP188" s="13">
        <v>8</v>
      </c>
      <c r="IQ188" s="13">
        <v>5</v>
      </c>
      <c r="IR188" s="13">
        <v>4</v>
      </c>
      <c r="IS188" s="13">
        <v>8</v>
      </c>
      <c r="IT188" s="13">
        <v>3</v>
      </c>
      <c r="IU188" s="13"/>
      <c r="IV188" s="13">
        <v>2</v>
      </c>
      <c r="IW188" s="13">
        <v>2</v>
      </c>
      <c r="IX188" s="13">
        <v>2</v>
      </c>
      <c r="IY188" s="13"/>
      <c r="IZ188" s="13"/>
      <c r="JA188" s="13"/>
      <c r="JB188" s="13"/>
      <c r="JC188" s="13"/>
      <c r="JD188" s="13"/>
      <c r="JE188" s="13"/>
      <c r="JF188" s="13"/>
      <c r="JG188" s="13">
        <v>1</v>
      </c>
      <c r="JH188" s="60">
        <v>4895</v>
      </c>
      <c r="JI188" s="13">
        <v>10178</v>
      </c>
    </row>
    <row r="189" spans="1:269">
      <c r="W189" s="16" t="s">
        <v>327</v>
      </c>
      <c r="X189" s="699">
        <f t="shared" si="235"/>
        <v>442</v>
      </c>
      <c r="Y189" s="699">
        <f t="shared" si="236"/>
        <v>405</v>
      </c>
      <c r="Z189" s="699">
        <f t="shared" si="237"/>
        <v>680</v>
      </c>
      <c r="AA189" s="699">
        <f t="shared" si="238"/>
        <v>723</v>
      </c>
      <c r="AB189" s="699">
        <f t="shared" si="239"/>
        <v>1511</v>
      </c>
      <c r="AC189" s="699">
        <f t="shared" si="240"/>
        <v>1672</v>
      </c>
      <c r="AD189" s="699">
        <f t="shared" si="241"/>
        <v>1813</v>
      </c>
      <c r="AE189" s="699">
        <f t="shared" si="242"/>
        <v>1831</v>
      </c>
      <c r="AF189" s="699">
        <f t="shared" si="243"/>
        <v>1423</v>
      </c>
      <c r="AG189" s="699">
        <f t="shared" si="244"/>
        <v>1365</v>
      </c>
      <c r="AH189" s="699">
        <f t="shared" si="245"/>
        <v>1045</v>
      </c>
      <c r="AI189" s="699">
        <f t="shared" si="246"/>
        <v>1118</v>
      </c>
      <c r="AJ189" s="699">
        <f t="shared" si="247"/>
        <v>743</v>
      </c>
      <c r="AK189" s="699">
        <f t="shared" si="248"/>
        <v>597</v>
      </c>
      <c r="AL189" s="699">
        <f t="shared" si="249"/>
        <v>393</v>
      </c>
      <c r="AM189" s="699">
        <f t="shared" si="250"/>
        <v>419</v>
      </c>
      <c r="AN189" s="699">
        <f t="shared" si="251"/>
        <v>180</v>
      </c>
      <c r="AO189" s="699">
        <f t="shared" si="252"/>
        <v>394</v>
      </c>
      <c r="AP189" s="699">
        <f t="shared" si="253"/>
        <v>63</v>
      </c>
      <c r="AQ189" s="699">
        <f t="shared" si="254"/>
        <v>244</v>
      </c>
      <c r="AR189" s="699">
        <f t="shared" si="255"/>
        <v>7</v>
      </c>
      <c r="AT189" s="16" t="s">
        <v>327</v>
      </c>
      <c r="AU189" s="13">
        <v>23</v>
      </c>
      <c r="AV189" s="13">
        <v>67</v>
      </c>
      <c r="AW189" s="13">
        <v>36</v>
      </c>
      <c r="AX189" s="13">
        <v>34</v>
      </c>
      <c r="AY189" s="13">
        <v>27</v>
      </c>
      <c r="AZ189" s="13">
        <v>31</v>
      </c>
      <c r="BA189" s="13">
        <v>46</v>
      </c>
      <c r="BB189" s="13">
        <v>49</v>
      </c>
      <c r="BC189" s="13">
        <v>43</v>
      </c>
      <c r="BD189" s="13">
        <v>49</v>
      </c>
      <c r="BE189" s="13">
        <v>55</v>
      </c>
      <c r="BF189" s="13">
        <v>46</v>
      </c>
      <c r="BG189" s="13">
        <v>50</v>
      </c>
      <c r="BH189" s="13">
        <v>63</v>
      </c>
      <c r="BI189" s="13">
        <v>58</v>
      </c>
      <c r="BJ189" s="13">
        <v>64</v>
      </c>
      <c r="BK189" s="13">
        <v>85</v>
      </c>
      <c r="BL189" s="13">
        <v>80</v>
      </c>
      <c r="BM189" s="13">
        <v>98</v>
      </c>
      <c r="BN189" s="13">
        <v>124</v>
      </c>
      <c r="BO189" s="13">
        <v>143</v>
      </c>
      <c r="BP189" s="13">
        <v>161</v>
      </c>
      <c r="BQ189" s="13">
        <v>139</v>
      </c>
      <c r="BR189" s="13">
        <v>148</v>
      </c>
      <c r="BS189" s="13">
        <v>188</v>
      </c>
      <c r="BT189" s="13">
        <v>185</v>
      </c>
      <c r="BU189" s="13">
        <v>171</v>
      </c>
      <c r="BV189" s="13">
        <v>162</v>
      </c>
      <c r="BW189" s="13">
        <v>179</v>
      </c>
      <c r="BX189" s="13">
        <v>196</v>
      </c>
      <c r="BY189" s="13">
        <v>202</v>
      </c>
      <c r="BZ189" s="13">
        <v>201</v>
      </c>
      <c r="CA189" s="13">
        <v>184</v>
      </c>
      <c r="CB189" s="13">
        <v>201</v>
      </c>
      <c r="CC189" s="13">
        <v>179</v>
      </c>
      <c r="CD189" s="13">
        <v>198</v>
      </c>
      <c r="CE189" s="13">
        <v>163</v>
      </c>
      <c r="CF189" s="13">
        <v>171</v>
      </c>
      <c r="CG189" s="13">
        <v>149</v>
      </c>
      <c r="CH189" s="13">
        <v>183</v>
      </c>
      <c r="CI189" s="13">
        <v>160</v>
      </c>
      <c r="CJ189" s="13">
        <v>149</v>
      </c>
      <c r="CK189" s="13">
        <v>145</v>
      </c>
      <c r="CL189" s="13">
        <v>135</v>
      </c>
      <c r="CM189" s="13">
        <v>126</v>
      </c>
      <c r="CN189" s="13">
        <v>130</v>
      </c>
      <c r="CO189" s="13">
        <v>144</v>
      </c>
      <c r="CP189" s="13">
        <v>139</v>
      </c>
      <c r="CQ189" s="13">
        <v>118</v>
      </c>
      <c r="CR189" s="13">
        <v>119</v>
      </c>
      <c r="CS189" s="13">
        <v>148</v>
      </c>
      <c r="CT189" s="13">
        <v>131</v>
      </c>
      <c r="CU189" s="13">
        <v>110</v>
      </c>
      <c r="CV189" s="13">
        <v>102</v>
      </c>
      <c r="CW189" s="13">
        <v>102</v>
      </c>
      <c r="CX189" s="13">
        <v>108</v>
      </c>
      <c r="CY189" s="13">
        <v>107</v>
      </c>
      <c r="CZ189" s="13">
        <v>105</v>
      </c>
      <c r="DA189" s="13">
        <v>100</v>
      </c>
      <c r="DB189" s="13">
        <v>105</v>
      </c>
      <c r="DC189" s="13">
        <v>76</v>
      </c>
      <c r="DD189" s="13">
        <v>83</v>
      </c>
      <c r="DE189" s="13">
        <v>78</v>
      </c>
      <c r="DF189" s="13">
        <v>72</v>
      </c>
      <c r="DG189" s="13">
        <v>61</v>
      </c>
      <c r="DH189" s="13">
        <v>46</v>
      </c>
      <c r="DI189" s="13">
        <v>43</v>
      </c>
      <c r="DJ189" s="13">
        <v>47</v>
      </c>
      <c r="DK189" s="13">
        <v>46</v>
      </c>
      <c r="DL189" s="13">
        <v>45</v>
      </c>
      <c r="DM189" s="13">
        <v>48</v>
      </c>
      <c r="DN189" s="13">
        <v>54</v>
      </c>
      <c r="DO189" s="13">
        <v>45</v>
      </c>
      <c r="DP189" s="13">
        <v>44</v>
      </c>
      <c r="DQ189" s="13">
        <v>47</v>
      </c>
      <c r="DR189" s="13">
        <v>35</v>
      </c>
      <c r="DS189" s="13">
        <v>45</v>
      </c>
      <c r="DT189" s="13">
        <v>29</v>
      </c>
      <c r="DU189" s="13">
        <v>35</v>
      </c>
      <c r="DV189" s="13">
        <v>37</v>
      </c>
      <c r="DW189" s="13">
        <v>43</v>
      </c>
      <c r="DX189" s="13">
        <v>37</v>
      </c>
      <c r="DY189" s="13">
        <v>33</v>
      </c>
      <c r="DZ189" s="13">
        <v>38</v>
      </c>
      <c r="EA189" s="13">
        <v>35</v>
      </c>
      <c r="EB189" s="13">
        <v>44</v>
      </c>
      <c r="EC189" s="13">
        <v>42</v>
      </c>
      <c r="ED189" s="13">
        <v>32</v>
      </c>
      <c r="EE189" s="13">
        <v>46</v>
      </c>
      <c r="EF189" s="13">
        <v>44</v>
      </c>
      <c r="EG189" s="13">
        <v>43</v>
      </c>
      <c r="EH189" s="13">
        <v>35</v>
      </c>
      <c r="EI189" s="13">
        <v>37</v>
      </c>
      <c r="EJ189" s="13">
        <v>31</v>
      </c>
      <c r="EK189" s="13">
        <v>17</v>
      </c>
      <c r="EL189" s="13">
        <v>18</v>
      </c>
      <c r="EM189" s="13">
        <v>20</v>
      </c>
      <c r="EN189" s="13">
        <v>12</v>
      </c>
      <c r="EO189" s="13">
        <v>17</v>
      </c>
      <c r="EP189" s="13">
        <v>2</v>
      </c>
      <c r="EQ189" s="13">
        <v>6</v>
      </c>
      <c r="ER189" s="13">
        <v>1</v>
      </c>
      <c r="ES189" s="13">
        <v>1</v>
      </c>
      <c r="ET189" s="13">
        <v>1</v>
      </c>
      <c r="EU189" s="13">
        <v>1</v>
      </c>
      <c r="EV189" s="13">
        <v>1</v>
      </c>
      <c r="EW189" s="13"/>
      <c r="EX189" s="13"/>
      <c r="EY189" s="13">
        <v>1</v>
      </c>
      <c r="EZ189" s="13"/>
      <c r="FA189" s="13"/>
      <c r="FB189" s="13">
        <v>3</v>
      </c>
      <c r="FC189" s="60">
        <v>8771</v>
      </c>
      <c r="FD189" s="13">
        <v>22</v>
      </c>
      <c r="FE189" s="13">
        <v>58</v>
      </c>
      <c r="FF189" s="13">
        <v>46</v>
      </c>
      <c r="FG189" s="13">
        <v>51</v>
      </c>
      <c r="FH189" s="13">
        <v>37</v>
      </c>
      <c r="FI189" s="13">
        <v>37</v>
      </c>
      <c r="FJ189" s="13">
        <v>54</v>
      </c>
      <c r="FK189" s="13">
        <v>51</v>
      </c>
      <c r="FL189" s="13">
        <v>42</v>
      </c>
      <c r="FM189" s="13">
        <v>44</v>
      </c>
      <c r="FN189" s="13">
        <v>56</v>
      </c>
      <c r="FO189" s="13">
        <v>50</v>
      </c>
      <c r="FP189" s="13">
        <v>52</v>
      </c>
      <c r="FQ189" s="13">
        <v>47</v>
      </c>
      <c r="FR189" s="13">
        <v>57</v>
      </c>
      <c r="FS189" s="13">
        <v>68</v>
      </c>
      <c r="FT189" s="13">
        <v>62</v>
      </c>
      <c r="FU189" s="13">
        <v>75</v>
      </c>
      <c r="FV189" s="13">
        <v>88</v>
      </c>
      <c r="FW189" s="13">
        <v>125</v>
      </c>
      <c r="FX189" s="13">
        <v>129</v>
      </c>
      <c r="FY189" s="13">
        <v>112</v>
      </c>
      <c r="FZ189" s="13">
        <v>161</v>
      </c>
      <c r="GA189" s="13">
        <v>136</v>
      </c>
      <c r="GB189" s="13">
        <v>147</v>
      </c>
      <c r="GC189" s="13">
        <v>175</v>
      </c>
      <c r="GD189" s="13">
        <v>155</v>
      </c>
      <c r="GE189" s="13">
        <v>144</v>
      </c>
      <c r="GF189" s="13">
        <v>158</v>
      </c>
      <c r="GG189" s="13">
        <v>194</v>
      </c>
      <c r="GH189" s="13">
        <v>168</v>
      </c>
      <c r="GI189" s="13">
        <v>212</v>
      </c>
      <c r="GJ189" s="13">
        <v>201</v>
      </c>
      <c r="GK189" s="13">
        <v>192</v>
      </c>
      <c r="GL189" s="13">
        <v>184</v>
      </c>
      <c r="GM189" s="13">
        <v>185</v>
      </c>
      <c r="GN189" s="13">
        <v>192</v>
      </c>
      <c r="GO189" s="13">
        <v>183</v>
      </c>
      <c r="GP189" s="13">
        <v>135</v>
      </c>
      <c r="GQ189" s="13">
        <v>161</v>
      </c>
      <c r="GR189" s="13">
        <v>164</v>
      </c>
      <c r="GS189" s="13">
        <v>162</v>
      </c>
      <c r="GT189" s="13">
        <v>185</v>
      </c>
      <c r="GU189" s="13">
        <v>116</v>
      </c>
      <c r="GV189" s="13">
        <v>150</v>
      </c>
      <c r="GW189" s="13">
        <v>150</v>
      </c>
      <c r="GX189" s="13">
        <v>134</v>
      </c>
      <c r="GY189" s="13">
        <v>115</v>
      </c>
      <c r="GZ189" s="13">
        <v>118</v>
      </c>
      <c r="HA189" s="13">
        <v>129</v>
      </c>
      <c r="HB189" s="13">
        <v>122</v>
      </c>
      <c r="HC189" s="13">
        <v>108</v>
      </c>
      <c r="HD189" s="13">
        <v>119</v>
      </c>
      <c r="HE189" s="13">
        <v>91</v>
      </c>
      <c r="HF189" s="13">
        <v>93</v>
      </c>
      <c r="HG189" s="13">
        <v>117</v>
      </c>
      <c r="HH189" s="13">
        <v>87</v>
      </c>
      <c r="HI189" s="13">
        <v>94</v>
      </c>
      <c r="HJ189" s="13">
        <v>121</v>
      </c>
      <c r="HK189" s="13">
        <v>93</v>
      </c>
      <c r="HL189" s="13">
        <v>120</v>
      </c>
      <c r="HM189" s="13">
        <v>97</v>
      </c>
      <c r="HN189" s="13">
        <v>85</v>
      </c>
      <c r="HO189" s="13">
        <v>82</v>
      </c>
      <c r="HP189" s="13">
        <v>71</v>
      </c>
      <c r="HQ189" s="13">
        <v>62</v>
      </c>
      <c r="HR189" s="13">
        <v>64</v>
      </c>
      <c r="HS189" s="13">
        <v>62</v>
      </c>
      <c r="HT189" s="13">
        <v>57</v>
      </c>
      <c r="HU189" s="13">
        <v>43</v>
      </c>
      <c r="HV189" s="13">
        <v>55</v>
      </c>
      <c r="HW189" s="13">
        <v>48</v>
      </c>
      <c r="HX189" s="13">
        <v>40</v>
      </c>
      <c r="HY189" s="13">
        <v>32</v>
      </c>
      <c r="HZ189" s="13">
        <v>45</v>
      </c>
      <c r="IA189" s="13">
        <v>44</v>
      </c>
      <c r="IB189" s="13">
        <v>40</v>
      </c>
      <c r="IC189" s="13">
        <v>28</v>
      </c>
      <c r="ID189" s="13">
        <v>35</v>
      </c>
      <c r="IE189" s="13">
        <v>26</v>
      </c>
      <c r="IF189" s="13">
        <v>20</v>
      </c>
      <c r="IG189" s="13">
        <v>31</v>
      </c>
      <c r="IH189" s="13">
        <v>20</v>
      </c>
      <c r="II189" s="13">
        <v>14</v>
      </c>
      <c r="IJ189" s="13">
        <v>13</v>
      </c>
      <c r="IK189" s="13">
        <v>17</v>
      </c>
      <c r="IL189" s="13">
        <v>17</v>
      </c>
      <c r="IM189" s="13">
        <v>13</v>
      </c>
      <c r="IN189" s="13">
        <v>13</v>
      </c>
      <c r="IO189" s="13">
        <v>22</v>
      </c>
      <c r="IP189" s="13">
        <v>12</v>
      </c>
      <c r="IQ189" s="13">
        <v>17</v>
      </c>
      <c r="IR189" s="13">
        <v>11</v>
      </c>
      <c r="IS189" s="13">
        <v>7</v>
      </c>
      <c r="IT189" s="13">
        <v>4</v>
      </c>
      <c r="IU189" s="13">
        <v>3</v>
      </c>
      <c r="IV189" s="13">
        <v>3</v>
      </c>
      <c r="IW189" s="13">
        <v>1</v>
      </c>
      <c r="IX189" s="13"/>
      <c r="IY189" s="13">
        <v>2</v>
      </c>
      <c r="IZ189" s="13">
        <v>2</v>
      </c>
      <c r="JA189" s="13">
        <v>1</v>
      </c>
      <c r="JB189" s="13"/>
      <c r="JC189" s="13"/>
      <c r="JD189" s="13"/>
      <c r="JE189" s="13"/>
      <c r="JF189" s="13"/>
      <c r="JG189" s="13">
        <v>4</v>
      </c>
      <c r="JH189" s="60">
        <v>8297</v>
      </c>
      <c r="JI189" s="13">
        <v>17068</v>
      </c>
    </row>
    <row r="190" spans="1:269">
      <c r="W190" s="16" t="s">
        <v>328</v>
      </c>
      <c r="X190" s="699">
        <f t="shared" si="235"/>
        <v>643</v>
      </c>
      <c r="Y190" s="699">
        <f t="shared" si="236"/>
        <v>652</v>
      </c>
      <c r="Z190" s="699">
        <f t="shared" si="237"/>
        <v>918</v>
      </c>
      <c r="AA190" s="699">
        <f t="shared" si="238"/>
        <v>966</v>
      </c>
      <c r="AB190" s="699">
        <f t="shared" si="239"/>
        <v>1860</v>
      </c>
      <c r="AC190" s="699">
        <f t="shared" si="240"/>
        <v>1892</v>
      </c>
      <c r="AD190" s="699">
        <f t="shared" si="241"/>
        <v>1792</v>
      </c>
      <c r="AE190" s="699">
        <f t="shared" si="242"/>
        <v>1729</v>
      </c>
      <c r="AF190" s="699">
        <f t="shared" si="243"/>
        <v>1276</v>
      </c>
      <c r="AG190" s="699">
        <f t="shared" si="244"/>
        <v>1394</v>
      </c>
      <c r="AH190" s="699">
        <f t="shared" si="245"/>
        <v>1007</v>
      </c>
      <c r="AI190" s="699">
        <f t="shared" si="246"/>
        <v>960</v>
      </c>
      <c r="AJ190" s="699">
        <f t="shared" si="247"/>
        <v>575</v>
      </c>
      <c r="AK190" s="699">
        <f t="shared" si="248"/>
        <v>461</v>
      </c>
      <c r="AL190" s="699">
        <f t="shared" si="249"/>
        <v>225</v>
      </c>
      <c r="AM190" s="699">
        <f t="shared" si="250"/>
        <v>237</v>
      </c>
      <c r="AN190" s="699">
        <f t="shared" si="251"/>
        <v>114</v>
      </c>
      <c r="AO190" s="699">
        <f t="shared" si="252"/>
        <v>148</v>
      </c>
      <c r="AP190" s="699">
        <f t="shared" si="253"/>
        <v>19</v>
      </c>
      <c r="AQ190" s="699">
        <f t="shared" si="254"/>
        <v>51</v>
      </c>
      <c r="AR190" s="699">
        <f t="shared" si="255"/>
        <v>0</v>
      </c>
      <c r="AT190" s="16" t="s">
        <v>328</v>
      </c>
      <c r="AU190" s="13">
        <v>33</v>
      </c>
      <c r="AV190" s="13">
        <v>65</v>
      </c>
      <c r="AW190" s="13">
        <v>71</v>
      </c>
      <c r="AX190" s="13">
        <v>53</v>
      </c>
      <c r="AY190" s="13">
        <v>61</v>
      </c>
      <c r="AZ190" s="13">
        <v>61</v>
      </c>
      <c r="BA190" s="13">
        <v>56</v>
      </c>
      <c r="BB190" s="13">
        <v>88</v>
      </c>
      <c r="BC190" s="13">
        <v>83</v>
      </c>
      <c r="BD190" s="13">
        <v>81</v>
      </c>
      <c r="BE190" s="13">
        <v>66</v>
      </c>
      <c r="BF190" s="13">
        <v>67</v>
      </c>
      <c r="BG190" s="13">
        <v>87</v>
      </c>
      <c r="BH190" s="13">
        <v>81</v>
      </c>
      <c r="BI190" s="13">
        <v>79</v>
      </c>
      <c r="BJ190" s="13">
        <v>80</v>
      </c>
      <c r="BK190" s="13">
        <v>93</v>
      </c>
      <c r="BL190" s="13">
        <v>120</v>
      </c>
      <c r="BM190" s="13">
        <v>141</v>
      </c>
      <c r="BN190" s="13">
        <v>152</v>
      </c>
      <c r="BO190" s="13">
        <v>148</v>
      </c>
      <c r="BP190" s="13">
        <v>165</v>
      </c>
      <c r="BQ190" s="13">
        <v>182</v>
      </c>
      <c r="BR190" s="13">
        <v>198</v>
      </c>
      <c r="BS190" s="13">
        <v>195</v>
      </c>
      <c r="BT190" s="13">
        <v>211</v>
      </c>
      <c r="BU190" s="13">
        <v>196</v>
      </c>
      <c r="BV190" s="13">
        <v>198</v>
      </c>
      <c r="BW190" s="13">
        <v>191</v>
      </c>
      <c r="BX190" s="13">
        <v>208</v>
      </c>
      <c r="BY190" s="13">
        <v>222</v>
      </c>
      <c r="BZ190" s="13">
        <v>196</v>
      </c>
      <c r="CA190" s="13">
        <v>191</v>
      </c>
      <c r="CB190" s="13">
        <v>168</v>
      </c>
      <c r="CC190" s="13">
        <v>182</v>
      </c>
      <c r="CD190" s="13">
        <v>162</v>
      </c>
      <c r="CE190" s="13">
        <v>155</v>
      </c>
      <c r="CF190" s="13">
        <v>148</v>
      </c>
      <c r="CG190" s="13">
        <v>147</v>
      </c>
      <c r="CH190" s="13">
        <v>158</v>
      </c>
      <c r="CI190" s="13">
        <v>156</v>
      </c>
      <c r="CJ190" s="13">
        <v>144</v>
      </c>
      <c r="CK190" s="13">
        <v>135</v>
      </c>
      <c r="CL190" s="13">
        <v>146</v>
      </c>
      <c r="CM190" s="13">
        <v>140</v>
      </c>
      <c r="CN190" s="13">
        <v>155</v>
      </c>
      <c r="CO190" s="13">
        <v>143</v>
      </c>
      <c r="CP190" s="13">
        <v>119</v>
      </c>
      <c r="CQ190" s="13">
        <v>136</v>
      </c>
      <c r="CR190" s="13">
        <v>120</v>
      </c>
      <c r="CS190" s="13">
        <v>119</v>
      </c>
      <c r="CT190" s="13">
        <v>103</v>
      </c>
      <c r="CU190" s="13">
        <v>95</v>
      </c>
      <c r="CV190" s="13">
        <v>101</v>
      </c>
      <c r="CW190" s="13">
        <v>99</v>
      </c>
      <c r="CX190" s="13">
        <v>80</v>
      </c>
      <c r="CY190" s="13">
        <v>102</v>
      </c>
      <c r="CZ190" s="13">
        <v>89</v>
      </c>
      <c r="DA190" s="13">
        <v>98</v>
      </c>
      <c r="DB190" s="13">
        <v>74</v>
      </c>
      <c r="DC190" s="13">
        <v>51</v>
      </c>
      <c r="DD190" s="13">
        <v>59</v>
      </c>
      <c r="DE190" s="13">
        <v>47</v>
      </c>
      <c r="DF190" s="13">
        <v>53</v>
      </c>
      <c r="DG190" s="13">
        <v>56</v>
      </c>
      <c r="DH190" s="13">
        <v>44</v>
      </c>
      <c r="DI190" s="13">
        <v>46</v>
      </c>
      <c r="DJ190" s="13">
        <v>30</v>
      </c>
      <c r="DK190" s="13">
        <v>44</v>
      </c>
      <c r="DL190" s="13">
        <v>31</v>
      </c>
      <c r="DM190" s="13">
        <v>41</v>
      </c>
      <c r="DN190" s="13">
        <v>22</v>
      </c>
      <c r="DO190" s="13">
        <v>20</v>
      </c>
      <c r="DP190" s="13">
        <v>22</v>
      </c>
      <c r="DQ190" s="13">
        <v>19</v>
      </c>
      <c r="DR190" s="13">
        <v>25</v>
      </c>
      <c r="DS190" s="13">
        <v>22</v>
      </c>
      <c r="DT190" s="13">
        <v>21</v>
      </c>
      <c r="DU190" s="13">
        <v>21</v>
      </c>
      <c r="DV190" s="13">
        <v>24</v>
      </c>
      <c r="DW190" s="13">
        <v>26</v>
      </c>
      <c r="DX190" s="13">
        <v>18</v>
      </c>
      <c r="DY190" s="13">
        <v>14</v>
      </c>
      <c r="DZ190" s="13">
        <v>15</v>
      </c>
      <c r="EA190" s="13">
        <v>10</v>
      </c>
      <c r="EB190" s="13">
        <v>11</v>
      </c>
      <c r="EC190" s="13">
        <v>13</v>
      </c>
      <c r="ED190" s="13">
        <v>17</v>
      </c>
      <c r="EE190" s="13">
        <v>15</v>
      </c>
      <c r="EF190" s="13">
        <v>9</v>
      </c>
      <c r="EG190" s="13">
        <v>17</v>
      </c>
      <c r="EH190" s="13">
        <v>10</v>
      </c>
      <c r="EI190" s="13">
        <v>5</v>
      </c>
      <c r="EJ190" s="13">
        <v>6</v>
      </c>
      <c r="EK190" s="13">
        <v>5</v>
      </c>
      <c r="EL190" s="13">
        <v>2</v>
      </c>
      <c r="EM190" s="13">
        <v>1</v>
      </c>
      <c r="EN190" s="13">
        <v>2</v>
      </c>
      <c r="EO190" s="13">
        <v>1</v>
      </c>
      <c r="EP190" s="13">
        <v>1</v>
      </c>
      <c r="EQ190" s="13"/>
      <c r="ER190" s="13"/>
      <c r="ES190" s="13"/>
      <c r="ET190" s="13"/>
      <c r="EU190" s="13">
        <v>1</v>
      </c>
      <c r="EV190" s="13"/>
      <c r="EW190" s="13"/>
      <c r="EX190" s="13"/>
      <c r="EY190" s="13"/>
      <c r="EZ190" s="13"/>
      <c r="FA190" s="13"/>
      <c r="FB190" s="13"/>
      <c r="FC190" s="60">
        <v>8490</v>
      </c>
      <c r="FD190" s="13">
        <v>47</v>
      </c>
      <c r="FE190" s="13">
        <v>65</v>
      </c>
      <c r="FF190" s="13">
        <v>55</v>
      </c>
      <c r="FG190" s="13">
        <v>64</v>
      </c>
      <c r="FH190" s="13">
        <v>57</v>
      </c>
      <c r="FI190" s="13">
        <v>61</v>
      </c>
      <c r="FJ190" s="13">
        <v>69</v>
      </c>
      <c r="FK190" s="13">
        <v>78</v>
      </c>
      <c r="FL190" s="13">
        <v>74</v>
      </c>
      <c r="FM190" s="13">
        <v>73</v>
      </c>
      <c r="FN190" s="13">
        <v>82</v>
      </c>
      <c r="FO190" s="13">
        <v>86</v>
      </c>
      <c r="FP190" s="13">
        <v>83</v>
      </c>
      <c r="FQ190" s="13">
        <v>75</v>
      </c>
      <c r="FR190" s="13">
        <v>78</v>
      </c>
      <c r="FS190" s="13">
        <v>98</v>
      </c>
      <c r="FT190" s="13">
        <v>86</v>
      </c>
      <c r="FU190" s="13">
        <v>96</v>
      </c>
      <c r="FV190" s="13">
        <v>117</v>
      </c>
      <c r="FW190" s="13">
        <v>117</v>
      </c>
      <c r="FX190" s="13">
        <v>161</v>
      </c>
      <c r="FY190" s="13">
        <v>174</v>
      </c>
      <c r="FZ190" s="13">
        <v>164</v>
      </c>
      <c r="GA190" s="13">
        <v>180</v>
      </c>
      <c r="GB190" s="13">
        <v>195</v>
      </c>
      <c r="GC190" s="13">
        <v>194</v>
      </c>
      <c r="GD190" s="13">
        <v>202</v>
      </c>
      <c r="GE190" s="13">
        <v>194</v>
      </c>
      <c r="GF190" s="13">
        <v>187</v>
      </c>
      <c r="GG190" s="13">
        <v>209</v>
      </c>
      <c r="GH190" s="13">
        <v>179</v>
      </c>
      <c r="GI190" s="13">
        <v>191</v>
      </c>
      <c r="GJ190" s="13">
        <v>193</v>
      </c>
      <c r="GK190" s="13">
        <v>206</v>
      </c>
      <c r="GL190" s="13">
        <v>188</v>
      </c>
      <c r="GM190" s="13">
        <v>182</v>
      </c>
      <c r="GN190" s="13">
        <v>163</v>
      </c>
      <c r="GO190" s="13">
        <v>155</v>
      </c>
      <c r="GP190" s="13">
        <v>174</v>
      </c>
      <c r="GQ190" s="13">
        <v>161</v>
      </c>
      <c r="GR190" s="13">
        <v>124</v>
      </c>
      <c r="GS190" s="13">
        <v>122</v>
      </c>
      <c r="GT190" s="13">
        <v>132</v>
      </c>
      <c r="GU190" s="13">
        <v>115</v>
      </c>
      <c r="GV190" s="13">
        <v>137</v>
      </c>
      <c r="GW190" s="13">
        <v>135</v>
      </c>
      <c r="GX190" s="13">
        <v>130</v>
      </c>
      <c r="GY190" s="13">
        <v>120</v>
      </c>
      <c r="GZ190" s="13">
        <v>136</v>
      </c>
      <c r="HA190" s="13">
        <v>125</v>
      </c>
      <c r="HB190" s="13">
        <v>132</v>
      </c>
      <c r="HC190" s="13">
        <v>106</v>
      </c>
      <c r="HD190" s="13">
        <v>102</v>
      </c>
      <c r="HE190" s="13">
        <v>112</v>
      </c>
      <c r="HF190" s="13">
        <v>104</v>
      </c>
      <c r="HG190" s="13">
        <v>97</v>
      </c>
      <c r="HH190" s="13">
        <v>91</v>
      </c>
      <c r="HI190" s="13">
        <v>84</v>
      </c>
      <c r="HJ190" s="13">
        <v>97</v>
      </c>
      <c r="HK190" s="13">
        <v>82</v>
      </c>
      <c r="HL190" s="13">
        <v>79</v>
      </c>
      <c r="HM190" s="13">
        <v>58</v>
      </c>
      <c r="HN190" s="13">
        <v>68</v>
      </c>
      <c r="HO190" s="13">
        <v>52</v>
      </c>
      <c r="HP190" s="13">
        <v>64</v>
      </c>
      <c r="HQ190" s="13">
        <v>59</v>
      </c>
      <c r="HR190" s="13">
        <v>62</v>
      </c>
      <c r="HS190" s="13">
        <v>44</v>
      </c>
      <c r="HT190" s="13">
        <v>45</v>
      </c>
      <c r="HU190" s="13">
        <v>44</v>
      </c>
      <c r="HV190" s="13">
        <v>34</v>
      </c>
      <c r="HW190" s="13">
        <v>23</v>
      </c>
      <c r="HX190" s="13">
        <v>32</v>
      </c>
      <c r="HY190" s="13">
        <v>18</v>
      </c>
      <c r="HZ190" s="13">
        <v>25</v>
      </c>
      <c r="IA190" s="13">
        <v>18</v>
      </c>
      <c r="IB190" s="13">
        <v>23</v>
      </c>
      <c r="IC190" s="13">
        <v>17</v>
      </c>
      <c r="ID190" s="13">
        <v>23</v>
      </c>
      <c r="IE190" s="13">
        <v>12</v>
      </c>
      <c r="IF190" s="13">
        <v>18</v>
      </c>
      <c r="IG190" s="13">
        <v>18</v>
      </c>
      <c r="IH190" s="13">
        <v>10</v>
      </c>
      <c r="II190" s="13">
        <v>12</v>
      </c>
      <c r="IJ190" s="13">
        <v>8</v>
      </c>
      <c r="IK190" s="13">
        <v>13</v>
      </c>
      <c r="IL190" s="13">
        <v>10</v>
      </c>
      <c r="IM190" s="13">
        <v>13</v>
      </c>
      <c r="IN190" s="13">
        <v>8</v>
      </c>
      <c r="IO190" s="13">
        <v>4</v>
      </c>
      <c r="IP190" s="13">
        <v>2</v>
      </c>
      <c r="IQ190" s="13">
        <v>3</v>
      </c>
      <c r="IR190" s="13">
        <v>4</v>
      </c>
      <c r="IS190" s="13">
        <v>3</v>
      </c>
      <c r="IT190" s="13"/>
      <c r="IU190" s="13">
        <v>2</v>
      </c>
      <c r="IV190" s="13"/>
      <c r="IW190" s="13">
        <v>2</v>
      </c>
      <c r="IX190" s="13">
        <v>1</v>
      </c>
      <c r="IY190" s="13">
        <v>1</v>
      </c>
      <c r="IZ190" s="13"/>
      <c r="JA190" s="13"/>
      <c r="JB190" s="13"/>
      <c r="JC190" s="13"/>
      <c r="JD190" s="13"/>
      <c r="JE190" s="13"/>
      <c r="JF190" s="13">
        <v>1</v>
      </c>
      <c r="JG190" s="13"/>
      <c r="JH190" s="60">
        <v>8429</v>
      </c>
      <c r="JI190" s="13">
        <v>16919</v>
      </c>
    </row>
    <row r="191" spans="1:269">
      <c r="W191" s="16" t="s">
        <v>329</v>
      </c>
      <c r="X191" s="699">
        <f t="shared" si="235"/>
        <v>231</v>
      </c>
      <c r="Y191" s="699">
        <f t="shared" si="236"/>
        <v>233</v>
      </c>
      <c r="Z191" s="699">
        <f t="shared" si="237"/>
        <v>395</v>
      </c>
      <c r="AA191" s="699">
        <f t="shared" si="238"/>
        <v>424</v>
      </c>
      <c r="AB191" s="699">
        <f t="shared" si="239"/>
        <v>1097</v>
      </c>
      <c r="AC191" s="699">
        <f t="shared" si="240"/>
        <v>1087</v>
      </c>
      <c r="AD191" s="699">
        <f t="shared" si="241"/>
        <v>1179</v>
      </c>
      <c r="AE191" s="699">
        <f t="shared" si="242"/>
        <v>1084</v>
      </c>
      <c r="AF191" s="699">
        <f t="shared" si="243"/>
        <v>1063</v>
      </c>
      <c r="AG191" s="699">
        <f t="shared" si="244"/>
        <v>946</v>
      </c>
      <c r="AH191" s="699">
        <f t="shared" si="245"/>
        <v>810</v>
      </c>
      <c r="AI191" s="699">
        <f t="shared" si="246"/>
        <v>691</v>
      </c>
      <c r="AJ191" s="699">
        <f t="shared" si="247"/>
        <v>488</v>
      </c>
      <c r="AK191" s="699">
        <f t="shared" si="248"/>
        <v>380</v>
      </c>
      <c r="AL191" s="699">
        <f t="shared" si="249"/>
        <v>282</v>
      </c>
      <c r="AM191" s="699">
        <f t="shared" si="250"/>
        <v>262</v>
      </c>
      <c r="AN191" s="699">
        <f t="shared" si="251"/>
        <v>130</v>
      </c>
      <c r="AO191" s="699">
        <f t="shared" si="252"/>
        <v>251</v>
      </c>
      <c r="AP191" s="699">
        <f t="shared" si="253"/>
        <v>32</v>
      </c>
      <c r="AQ191" s="699">
        <f t="shared" si="254"/>
        <v>122</v>
      </c>
      <c r="AR191" s="699">
        <f t="shared" si="255"/>
        <v>1</v>
      </c>
      <c r="AT191" s="16" t="s">
        <v>329</v>
      </c>
      <c r="AU191" s="13">
        <v>14</v>
      </c>
      <c r="AV191" s="13">
        <v>24</v>
      </c>
      <c r="AW191" s="13">
        <v>18</v>
      </c>
      <c r="AX191" s="13">
        <v>18</v>
      </c>
      <c r="AY191" s="13">
        <v>22</v>
      </c>
      <c r="AZ191" s="13">
        <v>28</v>
      </c>
      <c r="BA191" s="13">
        <v>21</v>
      </c>
      <c r="BB191" s="13">
        <v>26</v>
      </c>
      <c r="BC191" s="13">
        <v>32</v>
      </c>
      <c r="BD191" s="13">
        <v>30</v>
      </c>
      <c r="BE191" s="13">
        <v>26</v>
      </c>
      <c r="BF191" s="13">
        <v>29</v>
      </c>
      <c r="BG191" s="13">
        <v>29</v>
      </c>
      <c r="BH191" s="13">
        <v>32</v>
      </c>
      <c r="BI191" s="13">
        <v>35</v>
      </c>
      <c r="BJ191" s="13">
        <v>41</v>
      </c>
      <c r="BK191" s="13">
        <v>54</v>
      </c>
      <c r="BL191" s="13">
        <v>43</v>
      </c>
      <c r="BM191" s="13">
        <v>65</v>
      </c>
      <c r="BN191" s="13">
        <v>70</v>
      </c>
      <c r="BO191" s="13">
        <v>70</v>
      </c>
      <c r="BP191" s="13">
        <v>85</v>
      </c>
      <c r="BQ191" s="13">
        <v>119</v>
      </c>
      <c r="BR191" s="13">
        <v>112</v>
      </c>
      <c r="BS191" s="13">
        <v>93</v>
      </c>
      <c r="BT191" s="13">
        <v>115</v>
      </c>
      <c r="BU191" s="13">
        <v>127</v>
      </c>
      <c r="BV191" s="13">
        <v>120</v>
      </c>
      <c r="BW191" s="13">
        <v>114</v>
      </c>
      <c r="BX191" s="13">
        <v>132</v>
      </c>
      <c r="BY191" s="13">
        <v>137</v>
      </c>
      <c r="BZ191" s="13">
        <v>104</v>
      </c>
      <c r="CA191" s="13">
        <v>118</v>
      </c>
      <c r="CB191" s="13">
        <v>108</v>
      </c>
      <c r="CC191" s="13">
        <v>108</v>
      </c>
      <c r="CD191" s="13">
        <v>109</v>
      </c>
      <c r="CE191" s="13">
        <v>104</v>
      </c>
      <c r="CF191" s="13">
        <v>81</v>
      </c>
      <c r="CG191" s="13">
        <v>105</v>
      </c>
      <c r="CH191" s="13">
        <v>110</v>
      </c>
      <c r="CI191" s="13">
        <v>111</v>
      </c>
      <c r="CJ191" s="13">
        <v>99</v>
      </c>
      <c r="CK191" s="13">
        <v>95</v>
      </c>
      <c r="CL191" s="13">
        <v>100</v>
      </c>
      <c r="CM191" s="13">
        <v>79</v>
      </c>
      <c r="CN191" s="13">
        <v>102</v>
      </c>
      <c r="CO191" s="13">
        <v>92</v>
      </c>
      <c r="CP191" s="13">
        <v>93</v>
      </c>
      <c r="CQ191" s="13">
        <v>97</v>
      </c>
      <c r="CR191" s="13">
        <v>78</v>
      </c>
      <c r="CS191" s="13">
        <v>69</v>
      </c>
      <c r="CT191" s="13">
        <v>98</v>
      </c>
      <c r="CU191" s="13">
        <v>66</v>
      </c>
      <c r="CV191" s="13">
        <v>72</v>
      </c>
      <c r="CW191" s="13">
        <v>66</v>
      </c>
      <c r="CX191" s="13">
        <v>67</v>
      </c>
      <c r="CY191" s="13">
        <v>65</v>
      </c>
      <c r="CZ191" s="13">
        <v>70</v>
      </c>
      <c r="DA191" s="13">
        <v>60</v>
      </c>
      <c r="DB191" s="13">
        <v>58</v>
      </c>
      <c r="DC191" s="13">
        <v>57</v>
      </c>
      <c r="DD191" s="13">
        <v>51</v>
      </c>
      <c r="DE191" s="13">
        <v>45</v>
      </c>
      <c r="DF191" s="13">
        <v>35</v>
      </c>
      <c r="DG191" s="13">
        <v>43</v>
      </c>
      <c r="DH191" s="13">
        <v>35</v>
      </c>
      <c r="DI191" s="13">
        <v>31</v>
      </c>
      <c r="DJ191" s="13">
        <v>28</v>
      </c>
      <c r="DK191" s="13">
        <v>27</v>
      </c>
      <c r="DL191" s="13">
        <v>28</v>
      </c>
      <c r="DM191" s="13">
        <v>26</v>
      </c>
      <c r="DN191" s="13">
        <v>28</v>
      </c>
      <c r="DO191" s="13">
        <v>32</v>
      </c>
      <c r="DP191" s="13">
        <v>28</v>
      </c>
      <c r="DQ191" s="13">
        <v>27</v>
      </c>
      <c r="DR191" s="13">
        <v>27</v>
      </c>
      <c r="DS191" s="13">
        <v>25</v>
      </c>
      <c r="DT191" s="13">
        <v>26</v>
      </c>
      <c r="DU191" s="13">
        <v>26</v>
      </c>
      <c r="DV191" s="13">
        <v>17</v>
      </c>
      <c r="DW191" s="13">
        <v>23</v>
      </c>
      <c r="DX191" s="13">
        <v>28</v>
      </c>
      <c r="DY191" s="13">
        <v>29</v>
      </c>
      <c r="DZ191" s="13">
        <v>23</v>
      </c>
      <c r="EA191" s="13">
        <v>27</v>
      </c>
      <c r="EB191" s="13">
        <v>23</v>
      </c>
      <c r="EC191" s="13">
        <v>24</v>
      </c>
      <c r="ED191" s="13">
        <v>25</v>
      </c>
      <c r="EE191" s="13">
        <v>26</v>
      </c>
      <c r="EF191" s="13">
        <v>23</v>
      </c>
      <c r="EG191" s="13">
        <v>22</v>
      </c>
      <c r="EH191" s="13">
        <v>19</v>
      </c>
      <c r="EI191" s="13">
        <v>16</v>
      </c>
      <c r="EJ191" s="13">
        <v>9</v>
      </c>
      <c r="EK191" s="13">
        <v>10</v>
      </c>
      <c r="EL191" s="13">
        <v>6</v>
      </c>
      <c r="EM191" s="13">
        <v>16</v>
      </c>
      <c r="EN191" s="13">
        <v>5</v>
      </c>
      <c r="EO191" s="13">
        <v>8</v>
      </c>
      <c r="EP191" s="13">
        <v>5</v>
      </c>
      <c r="EQ191" s="13">
        <v>1</v>
      </c>
      <c r="ER191" s="13">
        <v>2</v>
      </c>
      <c r="ES191" s="13">
        <v>2</v>
      </c>
      <c r="ET191" s="13"/>
      <c r="EU191" s="13"/>
      <c r="EV191" s="13"/>
      <c r="EW191" s="13"/>
      <c r="EX191" s="13"/>
      <c r="EY191" s="13"/>
      <c r="EZ191" s="13"/>
      <c r="FA191" s="13">
        <v>1</v>
      </c>
      <c r="FB191" s="13">
        <v>1</v>
      </c>
      <c r="FC191" s="60">
        <v>5481</v>
      </c>
      <c r="FD191" s="13">
        <v>15</v>
      </c>
      <c r="FE191" s="13">
        <v>21</v>
      </c>
      <c r="FF191" s="13">
        <v>27</v>
      </c>
      <c r="FG191" s="13">
        <v>16</v>
      </c>
      <c r="FH191" s="13">
        <v>16</v>
      </c>
      <c r="FI191" s="13">
        <v>27</v>
      </c>
      <c r="FJ191" s="13">
        <v>35</v>
      </c>
      <c r="FK191" s="13">
        <v>25</v>
      </c>
      <c r="FL191" s="13">
        <v>19</v>
      </c>
      <c r="FM191" s="13">
        <v>30</v>
      </c>
      <c r="FN191" s="13">
        <v>25</v>
      </c>
      <c r="FO191" s="13">
        <v>23</v>
      </c>
      <c r="FP191" s="13">
        <v>31</v>
      </c>
      <c r="FQ191" s="13">
        <v>26</v>
      </c>
      <c r="FR191" s="13">
        <v>34</v>
      </c>
      <c r="FS191" s="13">
        <v>26</v>
      </c>
      <c r="FT191" s="13">
        <v>49</v>
      </c>
      <c r="FU191" s="13">
        <v>43</v>
      </c>
      <c r="FV191" s="13">
        <v>66</v>
      </c>
      <c r="FW191" s="13">
        <v>72</v>
      </c>
      <c r="FX191" s="13">
        <v>78</v>
      </c>
      <c r="FY191" s="13">
        <v>90</v>
      </c>
      <c r="FZ191" s="13">
        <v>89</v>
      </c>
      <c r="GA191" s="13">
        <v>118</v>
      </c>
      <c r="GB191" s="13">
        <v>111</v>
      </c>
      <c r="GC191" s="13">
        <v>129</v>
      </c>
      <c r="GD191" s="13">
        <v>146</v>
      </c>
      <c r="GE191" s="13">
        <v>103</v>
      </c>
      <c r="GF191" s="13">
        <v>113</v>
      </c>
      <c r="GG191" s="13">
        <v>120</v>
      </c>
      <c r="GH191" s="13">
        <v>108</v>
      </c>
      <c r="GI191" s="13">
        <v>121</v>
      </c>
      <c r="GJ191" s="13">
        <v>120</v>
      </c>
      <c r="GK191" s="13">
        <v>106</v>
      </c>
      <c r="GL191" s="13">
        <v>129</v>
      </c>
      <c r="GM191" s="13">
        <v>125</v>
      </c>
      <c r="GN191" s="13">
        <v>115</v>
      </c>
      <c r="GO191" s="13">
        <v>114</v>
      </c>
      <c r="GP191" s="13">
        <v>129</v>
      </c>
      <c r="GQ191" s="13">
        <v>112</v>
      </c>
      <c r="GR191" s="13">
        <v>121</v>
      </c>
      <c r="GS191" s="13">
        <v>107</v>
      </c>
      <c r="GT191" s="13">
        <v>122</v>
      </c>
      <c r="GU191" s="13">
        <v>103</v>
      </c>
      <c r="GV191" s="13">
        <v>93</v>
      </c>
      <c r="GW191" s="13">
        <v>103</v>
      </c>
      <c r="GX191" s="13">
        <v>104</v>
      </c>
      <c r="GY191" s="13">
        <v>106</v>
      </c>
      <c r="GZ191" s="13">
        <v>111</v>
      </c>
      <c r="HA191" s="13">
        <v>93</v>
      </c>
      <c r="HB191" s="13">
        <v>94</v>
      </c>
      <c r="HC191" s="13">
        <v>94</v>
      </c>
      <c r="HD191" s="13">
        <v>79</v>
      </c>
      <c r="HE191" s="13">
        <v>84</v>
      </c>
      <c r="HF191" s="13">
        <v>88</v>
      </c>
      <c r="HG191" s="13">
        <v>87</v>
      </c>
      <c r="HH191" s="13">
        <v>71</v>
      </c>
      <c r="HI191" s="13">
        <v>69</v>
      </c>
      <c r="HJ191" s="13">
        <v>76</v>
      </c>
      <c r="HK191" s="13">
        <v>68</v>
      </c>
      <c r="HL191" s="13">
        <v>66</v>
      </c>
      <c r="HM191" s="13">
        <v>58</v>
      </c>
      <c r="HN191" s="13">
        <v>63</v>
      </c>
      <c r="HO191" s="13">
        <v>57</v>
      </c>
      <c r="HP191" s="13">
        <v>44</v>
      </c>
      <c r="HQ191" s="13">
        <v>42</v>
      </c>
      <c r="HR191" s="13">
        <v>44</v>
      </c>
      <c r="HS191" s="13">
        <v>40</v>
      </c>
      <c r="HT191" s="13">
        <v>41</v>
      </c>
      <c r="HU191" s="13">
        <v>33</v>
      </c>
      <c r="HV191" s="13">
        <v>32</v>
      </c>
      <c r="HW191" s="13">
        <v>37</v>
      </c>
      <c r="HX191" s="13">
        <v>43</v>
      </c>
      <c r="HY191" s="13">
        <v>32</v>
      </c>
      <c r="HZ191" s="13">
        <v>23</v>
      </c>
      <c r="IA191" s="13">
        <v>26</v>
      </c>
      <c r="IB191" s="13">
        <v>24</v>
      </c>
      <c r="IC191" s="13">
        <v>25</v>
      </c>
      <c r="ID191" s="13">
        <v>25</v>
      </c>
      <c r="IE191" s="13">
        <v>15</v>
      </c>
      <c r="IF191" s="13">
        <v>20</v>
      </c>
      <c r="IG191" s="13">
        <v>16</v>
      </c>
      <c r="IH191" s="13">
        <v>23</v>
      </c>
      <c r="II191" s="13">
        <v>13</v>
      </c>
      <c r="IJ191" s="13">
        <v>11</v>
      </c>
      <c r="IK191" s="13">
        <v>12</v>
      </c>
      <c r="IL191" s="13">
        <v>13</v>
      </c>
      <c r="IM191" s="13">
        <v>9</v>
      </c>
      <c r="IN191" s="13">
        <v>7</v>
      </c>
      <c r="IO191" s="13">
        <v>6</v>
      </c>
      <c r="IP191" s="13">
        <v>8</v>
      </c>
      <c r="IQ191" s="13">
        <v>10</v>
      </c>
      <c r="IR191" s="13">
        <v>5</v>
      </c>
      <c r="IS191" s="13">
        <v>1</v>
      </c>
      <c r="IT191" s="13">
        <v>3</v>
      </c>
      <c r="IU191" s="13">
        <v>1</v>
      </c>
      <c r="IV191" s="13">
        <v>1</v>
      </c>
      <c r="IW191" s="13">
        <v>1</v>
      </c>
      <c r="IX191" s="13"/>
      <c r="IY191" s="13">
        <v>1</v>
      </c>
      <c r="IZ191" s="13"/>
      <c r="JA191" s="13"/>
      <c r="JB191" s="13">
        <v>1</v>
      </c>
      <c r="JC191" s="13"/>
      <c r="JD191" s="13"/>
      <c r="JE191" s="13"/>
      <c r="JF191" s="13"/>
      <c r="JG191" s="13"/>
      <c r="JH191" s="60">
        <v>5707</v>
      </c>
      <c r="JI191" s="13">
        <v>11188</v>
      </c>
    </row>
    <row r="192" spans="1:269">
      <c r="W192" s="16"/>
      <c r="X192" s="699">
        <f t="shared" si="235"/>
        <v>73</v>
      </c>
      <c r="Y192" s="699">
        <f t="shared" si="236"/>
        <v>64</v>
      </c>
      <c r="Z192" s="699">
        <f t="shared" si="237"/>
        <v>122</v>
      </c>
      <c r="AA192" s="699">
        <f t="shared" si="238"/>
        <v>116</v>
      </c>
      <c r="AB192" s="699">
        <f t="shared" si="239"/>
        <v>606</v>
      </c>
      <c r="AC192" s="699">
        <f t="shared" si="240"/>
        <v>530</v>
      </c>
      <c r="AD192" s="699">
        <f t="shared" si="241"/>
        <v>708</v>
      </c>
      <c r="AE192" s="699">
        <f t="shared" si="242"/>
        <v>521</v>
      </c>
      <c r="AF192" s="699">
        <f t="shared" si="243"/>
        <v>446</v>
      </c>
      <c r="AG192" s="699">
        <f t="shared" si="244"/>
        <v>341</v>
      </c>
      <c r="AH192" s="699">
        <f t="shared" si="245"/>
        <v>284</v>
      </c>
      <c r="AI192" s="699">
        <f t="shared" si="246"/>
        <v>250</v>
      </c>
      <c r="AJ192" s="699">
        <f t="shared" si="247"/>
        <v>198</v>
      </c>
      <c r="AK192" s="699">
        <f t="shared" si="248"/>
        <v>137</v>
      </c>
      <c r="AL192" s="699">
        <f t="shared" si="249"/>
        <v>162</v>
      </c>
      <c r="AM192" s="699">
        <f t="shared" si="250"/>
        <v>148</v>
      </c>
      <c r="AN192" s="699">
        <f t="shared" si="251"/>
        <v>96</v>
      </c>
      <c r="AO192" s="699">
        <f t="shared" si="252"/>
        <v>167</v>
      </c>
      <c r="AP192" s="699">
        <f t="shared" si="253"/>
        <v>37</v>
      </c>
      <c r="AQ192" s="699">
        <f t="shared" si="254"/>
        <v>179</v>
      </c>
      <c r="AR192" s="699">
        <f t="shared" si="255"/>
        <v>12</v>
      </c>
      <c r="AT192" s="16" t="s">
        <v>291</v>
      </c>
      <c r="AU192" s="13">
        <v>17</v>
      </c>
      <c r="AV192" s="13">
        <v>2</v>
      </c>
      <c r="AW192" s="13">
        <v>5</v>
      </c>
      <c r="AX192" s="13">
        <v>3</v>
      </c>
      <c r="AY192" s="13">
        <v>11</v>
      </c>
      <c r="AZ192" s="13">
        <v>11</v>
      </c>
      <c r="BA192" s="13">
        <v>3</v>
      </c>
      <c r="BB192" s="13">
        <v>3</v>
      </c>
      <c r="BC192" s="13">
        <v>5</v>
      </c>
      <c r="BD192" s="13">
        <v>4</v>
      </c>
      <c r="BE192" s="13">
        <v>3</v>
      </c>
      <c r="BF192" s="13">
        <v>7</v>
      </c>
      <c r="BG192" s="13">
        <v>5</v>
      </c>
      <c r="BH192" s="13">
        <v>10</v>
      </c>
      <c r="BI192" s="13">
        <v>12</v>
      </c>
      <c r="BJ192" s="13">
        <v>7</v>
      </c>
      <c r="BK192" s="13">
        <v>15</v>
      </c>
      <c r="BL192" s="13">
        <v>18</v>
      </c>
      <c r="BM192" s="13">
        <v>15</v>
      </c>
      <c r="BN192" s="13">
        <v>24</v>
      </c>
      <c r="BO192" s="13">
        <v>24</v>
      </c>
      <c r="BP192" s="13">
        <v>43</v>
      </c>
      <c r="BQ192" s="13">
        <v>37</v>
      </c>
      <c r="BR192" s="13">
        <v>49</v>
      </c>
      <c r="BS192" s="13">
        <v>61</v>
      </c>
      <c r="BT192" s="13">
        <v>58</v>
      </c>
      <c r="BU192" s="13">
        <v>61</v>
      </c>
      <c r="BV192" s="13">
        <v>59</v>
      </c>
      <c r="BW192" s="13">
        <v>57</v>
      </c>
      <c r="BX192" s="13">
        <v>81</v>
      </c>
      <c r="BY192" s="13">
        <v>74</v>
      </c>
      <c r="BZ192" s="13">
        <v>68</v>
      </c>
      <c r="CA192" s="13">
        <v>59</v>
      </c>
      <c r="CB192" s="13">
        <v>52</v>
      </c>
      <c r="CC192" s="13">
        <v>51</v>
      </c>
      <c r="CD192" s="13">
        <v>44</v>
      </c>
      <c r="CE192" s="13">
        <v>45</v>
      </c>
      <c r="CF192" s="13">
        <v>33</v>
      </c>
      <c r="CG192" s="13">
        <v>43</v>
      </c>
      <c r="CH192" s="13">
        <v>52</v>
      </c>
      <c r="CI192" s="13">
        <v>39</v>
      </c>
      <c r="CJ192" s="13">
        <v>33</v>
      </c>
      <c r="CK192" s="13">
        <v>40</v>
      </c>
      <c r="CL192" s="13">
        <v>25</v>
      </c>
      <c r="CM192" s="13">
        <v>38</v>
      </c>
      <c r="CN192" s="13">
        <v>33</v>
      </c>
      <c r="CO192" s="13">
        <v>36</v>
      </c>
      <c r="CP192" s="13">
        <v>41</v>
      </c>
      <c r="CQ192" s="13">
        <v>26</v>
      </c>
      <c r="CR192" s="13">
        <v>30</v>
      </c>
      <c r="CS192" s="13">
        <v>26</v>
      </c>
      <c r="CT192" s="13">
        <v>28</v>
      </c>
      <c r="CU192" s="13">
        <v>30</v>
      </c>
      <c r="CV192" s="13">
        <v>27</v>
      </c>
      <c r="CW192" s="13">
        <v>22</v>
      </c>
      <c r="CX192" s="13">
        <v>29</v>
      </c>
      <c r="CY192" s="13">
        <v>31</v>
      </c>
      <c r="CZ192" s="13">
        <v>21</v>
      </c>
      <c r="DA192" s="13">
        <v>16</v>
      </c>
      <c r="DB192" s="13">
        <v>20</v>
      </c>
      <c r="DC192" s="13">
        <v>21</v>
      </c>
      <c r="DD192" s="13">
        <v>12</v>
      </c>
      <c r="DE192" s="13">
        <v>13</v>
      </c>
      <c r="DF192" s="13">
        <v>15</v>
      </c>
      <c r="DG192" s="13">
        <v>19</v>
      </c>
      <c r="DH192" s="13">
        <v>7</v>
      </c>
      <c r="DI192" s="13">
        <v>6</v>
      </c>
      <c r="DJ192" s="13">
        <v>15</v>
      </c>
      <c r="DK192" s="13">
        <v>15</v>
      </c>
      <c r="DL192" s="13">
        <v>14</v>
      </c>
      <c r="DM192" s="13">
        <v>15</v>
      </c>
      <c r="DN192" s="13">
        <v>14</v>
      </c>
      <c r="DO192" s="13">
        <v>13</v>
      </c>
      <c r="DP192" s="13">
        <v>18</v>
      </c>
      <c r="DQ192" s="13">
        <v>14</v>
      </c>
      <c r="DR192" s="13">
        <v>16</v>
      </c>
      <c r="DS192" s="13">
        <v>14</v>
      </c>
      <c r="DT192" s="13">
        <v>16</v>
      </c>
      <c r="DU192" s="13">
        <v>20</v>
      </c>
      <c r="DV192" s="13">
        <v>8</v>
      </c>
      <c r="DW192" s="13">
        <v>12</v>
      </c>
      <c r="DX192" s="13">
        <v>15</v>
      </c>
      <c r="DY192" s="13">
        <v>13</v>
      </c>
      <c r="DZ192" s="13">
        <v>16</v>
      </c>
      <c r="EA192" s="13">
        <v>14</v>
      </c>
      <c r="EB192" s="13">
        <v>25</v>
      </c>
      <c r="EC192" s="13">
        <v>15</v>
      </c>
      <c r="ED192" s="13">
        <v>16</v>
      </c>
      <c r="EE192" s="13">
        <v>21</v>
      </c>
      <c r="EF192" s="13">
        <v>20</v>
      </c>
      <c r="EG192" s="13">
        <v>23</v>
      </c>
      <c r="EH192" s="13">
        <v>23</v>
      </c>
      <c r="EI192" s="13">
        <v>16</v>
      </c>
      <c r="EJ192" s="13">
        <v>16</v>
      </c>
      <c r="EK192" s="13">
        <v>25</v>
      </c>
      <c r="EL192" s="13">
        <v>16</v>
      </c>
      <c r="EM192" s="13">
        <v>17</v>
      </c>
      <c r="EN192" s="13">
        <v>10</v>
      </c>
      <c r="EO192" s="13">
        <v>7</v>
      </c>
      <c r="EP192" s="13">
        <v>5</v>
      </c>
      <c r="EQ192" s="13">
        <v>7</v>
      </c>
      <c r="ER192" s="13">
        <v>5</v>
      </c>
      <c r="ES192" s="13"/>
      <c r="ET192" s="13"/>
      <c r="EU192" s="13"/>
      <c r="EV192" s="13">
        <v>2</v>
      </c>
      <c r="EW192" s="13"/>
      <c r="EX192" s="13">
        <v>2</v>
      </c>
      <c r="EY192" s="13"/>
      <c r="EZ192" s="13">
        <v>4</v>
      </c>
      <c r="FA192" s="13">
        <v>1</v>
      </c>
      <c r="FB192" s="13">
        <v>5</v>
      </c>
      <c r="FC192" s="60">
        <v>2458</v>
      </c>
      <c r="FD192" s="13">
        <v>21</v>
      </c>
      <c r="FE192" s="13">
        <v>5</v>
      </c>
      <c r="FF192" s="13">
        <v>5</v>
      </c>
      <c r="FG192" s="13">
        <v>4</v>
      </c>
      <c r="FH192" s="13">
        <v>6</v>
      </c>
      <c r="FI192" s="13">
        <v>9</v>
      </c>
      <c r="FJ192" s="13">
        <v>5</v>
      </c>
      <c r="FK192" s="13">
        <v>4</v>
      </c>
      <c r="FL192" s="13">
        <v>8</v>
      </c>
      <c r="FM192" s="13">
        <v>6</v>
      </c>
      <c r="FN192" s="13">
        <v>10</v>
      </c>
      <c r="FO192" s="13">
        <v>17</v>
      </c>
      <c r="FP192" s="13">
        <v>3</v>
      </c>
      <c r="FQ192" s="13">
        <v>4</v>
      </c>
      <c r="FR192" s="13">
        <v>8</v>
      </c>
      <c r="FS192" s="13">
        <v>9</v>
      </c>
      <c r="FT192" s="13">
        <v>17</v>
      </c>
      <c r="FU192" s="13">
        <v>13</v>
      </c>
      <c r="FV192" s="13">
        <v>17</v>
      </c>
      <c r="FW192" s="13">
        <v>24</v>
      </c>
      <c r="FX192" s="13">
        <v>30</v>
      </c>
      <c r="FY192" s="13">
        <v>56</v>
      </c>
      <c r="FZ192" s="13">
        <v>43</v>
      </c>
      <c r="GA192" s="13">
        <v>47</v>
      </c>
      <c r="GB192" s="13">
        <v>63</v>
      </c>
      <c r="GC192" s="13">
        <v>69</v>
      </c>
      <c r="GD192" s="13">
        <v>71</v>
      </c>
      <c r="GE192" s="13">
        <v>84</v>
      </c>
      <c r="GF192" s="13">
        <v>65</v>
      </c>
      <c r="GG192" s="13">
        <v>78</v>
      </c>
      <c r="GH192" s="13">
        <v>100</v>
      </c>
      <c r="GI192" s="13">
        <v>75</v>
      </c>
      <c r="GJ192" s="13">
        <v>80</v>
      </c>
      <c r="GK192" s="13">
        <v>76</v>
      </c>
      <c r="GL192" s="13">
        <v>69</v>
      </c>
      <c r="GM192" s="13">
        <v>80</v>
      </c>
      <c r="GN192" s="13">
        <v>73</v>
      </c>
      <c r="GO192" s="13">
        <v>62</v>
      </c>
      <c r="GP192" s="13">
        <v>49</v>
      </c>
      <c r="GQ192" s="13">
        <v>44</v>
      </c>
      <c r="GR192" s="13">
        <v>58</v>
      </c>
      <c r="GS192" s="13">
        <v>44</v>
      </c>
      <c r="GT192" s="13">
        <v>56</v>
      </c>
      <c r="GU192" s="13">
        <v>43</v>
      </c>
      <c r="GV192" s="13">
        <v>35</v>
      </c>
      <c r="GW192" s="13">
        <v>55</v>
      </c>
      <c r="GX192" s="13">
        <v>39</v>
      </c>
      <c r="GY192" s="13">
        <v>36</v>
      </c>
      <c r="GZ192" s="13">
        <v>45</v>
      </c>
      <c r="HA192" s="13">
        <v>35</v>
      </c>
      <c r="HB192" s="13">
        <v>38</v>
      </c>
      <c r="HC192" s="13">
        <v>30</v>
      </c>
      <c r="HD192" s="13">
        <v>33</v>
      </c>
      <c r="HE192" s="13">
        <v>22</v>
      </c>
      <c r="HF192" s="13">
        <v>34</v>
      </c>
      <c r="HG192" s="13">
        <v>24</v>
      </c>
      <c r="HH192" s="13">
        <v>30</v>
      </c>
      <c r="HI192" s="13">
        <v>24</v>
      </c>
      <c r="HJ192" s="13">
        <v>18</v>
      </c>
      <c r="HK192" s="13">
        <v>31</v>
      </c>
      <c r="HL192" s="13">
        <v>23</v>
      </c>
      <c r="HM192" s="13">
        <v>22</v>
      </c>
      <c r="HN192" s="13">
        <v>27</v>
      </c>
      <c r="HO192" s="13">
        <v>20</v>
      </c>
      <c r="HP192" s="13">
        <v>21</v>
      </c>
      <c r="HQ192" s="13">
        <v>18</v>
      </c>
      <c r="HR192" s="13">
        <v>17</v>
      </c>
      <c r="HS192" s="13">
        <v>17</v>
      </c>
      <c r="HT192" s="13">
        <v>17</v>
      </c>
      <c r="HU192" s="13">
        <v>16</v>
      </c>
      <c r="HV192" s="13">
        <v>11</v>
      </c>
      <c r="HW192" s="13">
        <v>15</v>
      </c>
      <c r="HX192" s="13">
        <v>24</v>
      </c>
      <c r="HY192" s="13">
        <v>22</v>
      </c>
      <c r="HZ192" s="13">
        <v>13</v>
      </c>
      <c r="IA192" s="13">
        <v>16</v>
      </c>
      <c r="IB192" s="13">
        <v>19</v>
      </c>
      <c r="IC192" s="13">
        <v>17</v>
      </c>
      <c r="ID192" s="13">
        <v>16</v>
      </c>
      <c r="IE192" s="13">
        <v>9</v>
      </c>
      <c r="IF192" s="13">
        <v>16</v>
      </c>
      <c r="IG192" s="13">
        <v>8</v>
      </c>
      <c r="IH192" s="13">
        <v>10</v>
      </c>
      <c r="II192" s="13">
        <v>13</v>
      </c>
      <c r="IJ192" s="13">
        <v>8</v>
      </c>
      <c r="IK192" s="13">
        <v>9</v>
      </c>
      <c r="IL192" s="13">
        <v>10</v>
      </c>
      <c r="IM192" s="13">
        <v>6</v>
      </c>
      <c r="IN192" s="13">
        <v>8</v>
      </c>
      <c r="IO192" s="13">
        <v>8</v>
      </c>
      <c r="IP192" s="13">
        <v>10</v>
      </c>
      <c r="IQ192" s="13">
        <v>5</v>
      </c>
      <c r="IR192" s="13">
        <v>1</v>
      </c>
      <c r="IS192" s="13">
        <v>1</v>
      </c>
      <c r="IT192" s="13">
        <v>1</v>
      </c>
      <c r="IU192" s="13">
        <v>4</v>
      </c>
      <c r="IV192" s="13">
        <v>2</v>
      </c>
      <c r="IW192" s="13">
        <v>2</v>
      </c>
      <c r="IX192" s="13">
        <v>1</v>
      </c>
      <c r="IY192" s="13">
        <v>1</v>
      </c>
      <c r="IZ192" s="13">
        <v>1</v>
      </c>
      <c r="JA192" s="13"/>
      <c r="JB192" s="13">
        <v>1</v>
      </c>
      <c r="JC192" s="13"/>
      <c r="JD192" s="13">
        <v>1</v>
      </c>
      <c r="JE192" s="13">
        <v>6</v>
      </c>
      <c r="JF192" s="13"/>
      <c r="JG192" s="13">
        <v>7</v>
      </c>
      <c r="JH192" s="60">
        <v>2739</v>
      </c>
      <c r="JI192" s="13">
        <v>5197</v>
      </c>
    </row>
  </sheetData>
  <mergeCells count="3">
    <mergeCell ref="A1:A2"/>
    <mergeCell ref="B1:K1"/>
    <mergeCell ref="L1:U1"/>
  </mergeCells>
  <pageMargins left="0.7" right="0.7" top="0.75" bottom="0.75" header="0.3" footer="0.3"/>
  <ignoredErrors>
    <ignoredError sqref="AO176 AM176 AK176 AI176 AG176 AE176 AC176 AA176 Y176 X177:AQ192 X176 Z176 AB176 AD176 AF176 AH176 AJ176 AL176 AN176 AP176:AQ176 AA35 AC35 AE35 AG35 AI35 AK35 AM35 AO35 X36:AQ171 Y35:Z35 AN35 AL35 AJ35 AH35 AF35 AD35 AB35 Z7 AB7 AD7 AF7 AH7 AJ7 AL7 AN7 X7 AO7 AM7 AK7 AI7 AG7 AE7 AC7 AA7 Y7 X8:AQ9 AP7:AQ7 AN13 AL13 AJ13 AH13 AF13 AD13 AB13 Z13 X13 Y13 AA13 AC13 AE13 AG13 AI13 AK13 AM13 AO13 X14:AQ32 AP13:AQ13" formulaRange="1"/>
    <ignoredError sqref="D2:E2" twoDigitTextYear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Q192"/>
  <sheetViews>
    <sheetView zoomScale="80" zoomScaleNormal="80" workbookViewId="0">
      <selection sqref="A1:A2"/>
    </sheetView>
  </sheetViews>
  <sheetFormatPr baseColWidth="10" defaultColWidth="11.44140625" defaultRowHeight="13.2" outlineLevelCol="1"/>
  <cols>
    <col min="1" max="1" width="26.6640625" style="285" customWidth="1"/>
    <col min="2" max="21" width="8.109375" style="38" customWidth="1" outlineLevel="1"/>
    <col min="22" max="22" width="11.44140625" style="285"/>
    <col min="23" max="23" width="28.6640625" style="603" bestFit="1" customWidth="1"/>
    <col min="24" max="44" width="7.109375" style="554" customWidth="1"/>
    <col min="45" max="45" width="4.44140625" style="108" customWidth="1"/>
    <col min="46" max="46" width="28.6640625" style="554" bestFit="1" customWidth="1"/>
    <col min="47" max="157" width="4.44140625" style="19" customWidth="1"/>
    <col min="158" max="158" width="14.44140625" style="19" bestFit="1" customWidth="1"/>
    <col min="159" max="266" width="4.44140625" style="19" customWidth="1"/>
    <col min="267" max="267" width="8" style="19" customWidth="1"/>
    <col min="268" max="268" width="14.44140625" style="19" bestFit="1" customWidth="1"/>
    <col min="269" max="269" width="10" style="19" customWidth="1"/>
    <col min="270" max="270" width="14.44140625" style="19" bestFit="1" customWidth="1"/>
    <col min="271" max="368" width="4.44140625" style="19" customWidth="1"/>
    <col min="369" max="370" width="14.44140625" style="19" bestFit="1" customWidth="1"/>
    <col min="371" max="371" width="12.44140625" style="19" bestFit="1" customWidth="1"/>
    <col min="372" max="372" width="14.44140625" style="19" bestFit="1" customWidth="1"/>
    <col min="373" max="374" width="14.5546875" style="19" bestFit="1" customWidth="1"/>
    <col min="375" max="16384" width="11.44140625" style="285"/>
  </cols>
  <sheetData>
    <row r="1" spans="1:381" ht="21">
      <c r="A1" s="913" t="s">
        <v>0</v>
      </c>
      <c r="B1" s="835" t="s">
        <v>282</v>
      </c>
      <c r="C1" s="836"/>
      <c r="D1" s="836"/>
      <c r="E1" s="836"/>
      <c r="F1" s="836"/>
      <c r="G1" s="836"/>
      <c r="H1" s="836"/>
      <c r="I1" s="836"/>
      <c r="J1" s="836"/>
      <c r="K1" s="836"/>
      <c r="L1" s="837">
        <f>+A3</f>
        <v>44316</v>
      </c>
      <c r="M1" s="838"/>
      <c r="N1" s="838"/>
      <c r="O1" s="838"/>
      <c r="P1" s="838"/>
      <c r="Q1" s="838"/>
      <c r="R1" s="838"/>
      <c r="S1" s="838"/>
      <c r="T1" s="838"/>
      <c r="U1" s="839"/>
    </row>
    <row r="2" spans="1:381">
      <c r="A2" s="914"/>
      <c r="B2" s="44" t="s">
        <v>16</v>
      </c>
      <c r="C2" s="41" t="s">
        <v>16</v>
      </c>
      <c r="D2" s="42" t="s">
        <v>7</v>
      </c>
      <c r="E2" s="42" t="s">
        <v>7</v>
      </c>
      <c r="F2" s="41" t="s">
        <v>8</v>
      </c>
      <c r="G2" s="41" t="s">
        <v>8</v>
      </c>
      <c r="H2" s="41" t="s">
        <v>9</v>
      </c>
      <c r="I2" s="41" t="s">
        <v>9</v>
      </c>
      <c r="J2" s="41" t="s">
        <v>10</v>
      </c>
      <c r="K2" s="41" t="s">
        <v>10</v>
      </c>
      <c r="L2" s="41" t="s">
        <v>11</v>
      </c>
      <c r="M2" s="41" t="s">
        <v>11</v>
      </c>
      <c r="N2" s="41" t="s">
        <v>12</v>
      </c>
      <c r="O2" s="41" t="s">
        <v>12</v>
      </c>
      <c r="P2" s="41" t="s">
        <v>13</v>
      </c>
      <c r="Q2" s="41" t="s">
        <v>13</v>
      </c>
      <c r="R2" s="41" t="s">
        <v>14</v>
      </c>
      <c r="S2" s="41" t="s">
        <v>14</v>
      </c>
      <c r="T2" s="41" t="s">
        <v>15</v>
      </c>
      <c r="U2" s="45" t="s">
        <v>15</v>
      </c>
    </row>
    <row r="3" spans="1:381" ht="23.4" thickBot="1">
      <c r="A3" s="1">
        <f>+'Todos_30-4_sisa'!A3</f>
        <v>44316</v>
      </c>
      <c r="B3" s="80" t="s">
        <v>264</v>
      </c>
      <c r="C3" s="51" t="s">
        <v>265</v>
      </c>
      <c r="D3" s="51" t="s">
        <v>264</v>
      </c>
      <c r="E3" s="51" t="s">
        <v>265</v>
      </c>
      <c r="F3" s="51" t="s">
        <v>264</v>
      </c>
      <c r="G3" s="51" t="s">
        <v>265</v>
      </c>
      <c r="H3" s="51" t="s">
        <v>264</v>
      </c>
      <c r="I3" s="51" t="s">
        <v>265</v>
      </c>
      <c r="J3" s="51" t="s">
        <v>264</v>
      </c>
      <c r="K3" s="51" t="s">
        <v>265</v>
      </c>
      <c r="L3" s="51" t="s">
        <v>264</v>
      </c>
      <c r="M3" s="51" t="s">
        <v>265</v>
      </c>
      <c r="N3" s="51" t="s">
        <v>264</v>
      </c>
      <c r="O3" s="51" t="s">
        <v>265</v>
      </c>
      <c r="P3" s="51" t="s">
        <v>264</v>
      </c>
      <c r="Q3" s="51" t="s">
        <v>265</v>
      </c>
      <c r="R3" s="51" t="s">
        <v>264</v>
      </c>
      <c r="S3" s="51" t="s">
        <v>265</v>
      </c>
      <c r="T3" s="51" t="s">
        <v>264</v>
      </c>
      <c r="U3" s="52" t="s">
        <v>265</v>
      </c>
      <c r="AS3" s="288"/>
      <c r="NJ3" s="602"/>
    </row>
    <row r="4" spans="1:381" ht="14.4">
      <c r="A4" s="79" t="s">
        <v>17</v>
      </c>
      <c r="B4" s="160">
        <f>+B5+B6+B11+B12+B13+B14+B15+B16+B17+B18+B19+B20+B21+B22+B23+B24+B25+B26+B27+B28+B29+B30+B31+B32+B33</f>
        <v>32924</v>
      </c>
      <c r="C4" s="160">
        <f t="shared" ref="C4:U4" si="0">+C5+C6+C11+C12+C13+C14+C15+C16+C17+C18+C19+C20+C21+C22+C23+C24+C25+C26+C27+C28+C29+C30+C31+C32+C33</f>
        <v>30631</v>
      </c>
      <c r="D4" s="160">
        <f t="shared" si="0"/>
        <v>97212</v>
      </c>
      <c r="E4" s="160">
        <f t="shared" si="0"/>
        <v>107273</v>
      </c>
      <c r="F4" s="160">
        <f t="shared" si="0"/>
        <v>303739</v>
      </c>
      <c r="G4" s="160">
        <f t="shared" si="0"/>
        <v>312068</v>
      </c>
      <c r="H4" s="252">
        <f>+H5+H6+H11+H12+H13+H14+H15+H16+H17+H18+H19+H20+H21+H22+H23+H24+H25+H26+H27+H28+H29+H30+H31+H32+H33</f>
        <v>341913</v>
      </c>
      <c r="I4" s="160">
        <f t="shared" si="0"/>
        <v>333242</v>
      </c>
      <c r="J4" s="160">
        <f t="shared" si="0"/>
        <v>280850</v>
      </c>
      <c r="K4" s="160">
        <f t="shared" si="0"/>
        <v>280530</v>
      </c>
      <c r="L4" s="160">
        <f t="shared" si="0"/>
        <v>194490</v>
      </c>
      <c r="M4" s="160">
        <f t="shared" si="0"/>
        <v>197046</v>
      </c>
      <c r="N4" s="160">
        <f t="shared" si="0"/>
        <v>122337</v>
      </c>
      <c r="O4" s="160">
        <f t="shared" si="0"/>
        <v>115389</v>
      </c>
      <c r="P4" s="160">
        <f t="shared" si="0"/>
        <v>62373</v>
      </c>
      <c r="Q4" s="160">
        <f t="shared" si="0"/>
        <v>61250</v>
      </c>
      <c r="R4" s="160">
        <f t="shared" si="0"/>
        <v>23393</v>
      </c>
      <c r="S4" s="160">
        <f t="shared" si="0"/>
        <v>32961</v>
      </c>
      <c r="T4" s="160">
        <f t="shared" si="0"/>
        <v>4318</v>
      </c>
      <c r="U4" s="160">
        <f t="shared" si="0"/>
        <v>11871</v>
      </c>
      <c r="AS4" s="288"/>
      <c r="NJ4" s="602"/>
      <c r="NN4" s="108"/>
    </row>
    <row r="5" spans="1:381" ht="13.8">
      <c r="A5" s="250" t="s">
        <v>18</v>
      </c>
      <c r="B5" s="284">
        <f>VLOOKUP($A5,$W:$AQ,2,FALSE)</f>
        <v>14972</v>
      </c>
      <c r="C5" s="284">
        <f>VLOOKUP($A5,$W:$AQ,3,FALSE)</f>
        <v>13697</v>
      </c>
      <c r="D5" s="284">
        <f>VLOOKUP($A5,$W:$AQ,4,FALSE)</f>
        <v>40570</v>
      </c>
      <c r="E5" s="284">
        <f>VLOOKUP($A5,$W:$AQ,5,FALSE)</f>
        <v>45507</v>
      </c>
      <c r="F5" s="284">
        <f>VLOOKUP($A5,$W:$AQ,6,FALSE)</f>
        <v>137989</v>
      </c>
      <c r="G5" s="284">
        <f>VLOOKUP($A5,$W:$AQ,7,FALSE)</f>
        <v>137895</v>
      </c>
      <c r="H5" s="284">
        <f>VLOOKUP($A5,$W:$AQ,8,FALSE)</f>
        <v>150415</v>
      </c>
      <c r="I5" s="284">
        <f>VLOOKUP($A5,$W:$AQ,9,FALSE)</f>
        <v>143297</v>
      </c>
      <c r="J5" s="284">
        <f>VLOOKUP($A5,$W:$AQ,10,FALSE)</f>
        <v>125472</v>
      </c>
      <c r="K5" s="284">
        <f>VLOOKUP($A5,$W:$AQ,11,FALSE)</f>
        <v>123013</v>
      </c>
      <c r="L5" s="284">
        <f>VLOOKUP($A5,$W:$AQ,12,FALSE)</f>
        <v>86533</v>
      </c>
      <c r="M5" s="284">
        <f>VLOOKUP($A5,$W:$AQ,13,FALSE)</f>
        <v>86317</v>
      </c>
      <c r="N5" s="284">
        <f>VLOOKUP($A5,$W:$AQ,14,FALSE)</f>
        <v>51133</v>
      </c>
      <c r="O5" s="284">
        <f>VLOOKUP($A5,$W:$AQ,15,FALSE)</f>
        <v>46926</v>
      </c>
      <c r="P5" s="284">
        <f>VLOOKUP($A5,$W:$AQ,16,FALSE)</f>
        <v>25367</v>
      </c>
      <c r="Q5" s="284">
        <f>VLOOKUP($A5,$W:$AQ,17,FALSE)</f>
        <v>24528</v>
      </c>
      <c r="R5" s="284">
        <f>VLOOKUP($A5,$W:$AQ,18,FALSE)</f>
        <v>9532</v>
      </c>
      <c r="S5" s="284">
        <f>VLOOKUP($A5,$W:$AQ,19,FALSE)</f>
        <v>13360</v>
      </c>
      <c r="T5" s="284">
        <f>VLOOKUP($A5,$W:$AQ,20,FALSE)</f>
        <v>1722</v>
      </c>
      <c r="U5" s="284">
        <f>VLOOKUP($A5,$W:$AQ,21,FALSE)</f>
        <v>4907</v>
      </c>
      <c r="W5" s="57"/>
      <c r="X5" s="44" t="s">
        <v>16</v>
      </c>
      <c r="Y5" s="41" t="s">
        <v>16</v>
      </c>
      <c r="Z5" s="42" t="s">
        <v>7</v>
      </c>
      <c r="AA5" s="42" t="s">
        <v>7</v>
      </c>
      <c r="AB5" s="41" t="s">
        <v>8</v>
      </c>
      <c r="AC5" s="41" t="s">
        <v>8</v>
      </c>
      <c r="AD5" s="41" t="s">
        <v>9</v>
      </c>
      <c r="AE5" s="41" t="s">
        <v>9</v>
      </c>
      <c r="AF5" s="41" t="s">
        <v>10</v>
      </c>
      <c r="AG5" s="41" t="s">
        <v>10</v>
      </c>
      <c r="AH5" s="41" t="s">
        <v>11</v>
      </c>
      <c r="AI5" s="41" t="s">
        <v>11</v>
      </c>
      <c r="AJ5" s="41" t="s">
        <v>12</v>
      </c>
      <c r="AK5" s="41" t="s">
        <v>12</v>
      </c>
      <c r="AL5" s="41" t="s">
        <v>13</v>
      </c>
      <c r="AM5" s="41" t="s">
        <v>13</v>
      </c>
      <c r="AN5" s="41" t="s">
        <v>14</v>
      </c>
      <c r="AO5" s="41" t="s">
        <v>14</v>
      </c>
      <c r="AP5" s="41" t="s">
        <v>15</v>
      </c>
      <c r="AQ5" s="45" t="s">
        <v>15</v>
      </c>
      <c r="AR5" s="37"/>
      <c r="AT5" s="57"/>
      <c r="AU5" s="57" t="s">
        <v>265</v>
      </c>
      <c r="AV5" s="57"/>
      <c r="AW5" s="57"/>
      <c r="AX5" s="57"/>
      <c r="AY5" s="57"/>
      <c r="AZ5" s="57"/>
      <c r="BA5" s="57"/>
      <c r="BB5" s="57"/>
      <c r="BC5" s="57"/>
      <c r="BD5" s="57"/>
      <c r="BE5" s="57"/>
      <c r="BF5" s="57"/>
      <c r="BG5" s="57"/>
      <c r="BH5" s="57"/>
      <c r="BI5" s="57"/>
      <c r="BJ5" s="57"/>
      <c r="BK5" s="57"/>
      <c r="BL5" s="57"/>
      <c r="BM5" s="57"/>
      <c r="BN5" s="57"/>
      <c r="BO5" s="57"/>
      <c r="BP5" s="57"/>
      <c r="BQ5" s="57"/>
      <c r="BR5" s="57"/>
      <c r="BS5" s="57"/>
      <c r="BT5" s="57"/>
      <c r="BU5" s="57"/>
      <c r="BV5" s="57"/>
      <c r="BW5" s="57"/>
      <c r="BX5" s="57"/>
      <c r="BY5" s="57"/>
      <c r="BZ5" s="57"/>
      <c r="CA5" s="57"/>
      <c r="CB5" s="57"/>
      <c r="CC5" s="57"/>
      <c r="CD5" s="57"/>
      <c r="CE5" s="57"/>
      <c r="CF5" s="57"/>
      <c r="CG5" s="57"/>
      <c r="CH5" s="57"/>
      <c r="CI5" s="57"/>
      <c r="CJ5" s="57"/>
      <c r="CK5" s="57"/>
      <c r="CL5" s="57"/>
      <c r="CM5" s="57"/>
      <c r="CN5" s="57"/>
      <c r="CO5" s="57"/>
      <c r="CP5" s="57"/>
      <c r="CQ5" s="57"/>
      <c r="CR5" s="57"/>
      <c r="CS5" s="57"/>
      <c r="CT5" s="57"/>
      <c r="CU5" s="57"/>
      <c r="CV5" s="57"/>
      <c r="CW5" s="57"/>
      <c r="CX5" s="57"/>
      <c r="CY5" s="57"/>
      <c r="CZ5" s="57"/>
      <c r="DA5" s="57"/>
      <c r="DB5" s="57"/>
      <c r="DC5" s="57"/>
      <c r="DD5" s="57"/>
      <c r="DE5" s="57"/>
      <c r="DF5" s="57"/>
      <c r="DG5" s="57"/>
      <c r="DH5" s="57"/>
      <c r="DI5" s="57"/>
      <c r="DJ5" s="57"/>
      <c r="DK5" s="57"/>
      <c r="DL5" s="57"/>
      <c r="DM5" s="57"/>
      <c r="DN5" s="57"/>
      <c r="DO5" s="57"/>
      <c r="DP5" s="57"/>
      <c r="DQ5" s="57"/>
      <c r="DR5" s="57"/>
      <c r="DS5" s="57"/>
      <c r="DT5" s="57"/>
      <c r="DU5" s="57"/>
      <c r="DV5" s="57"/>
      <c r="DW5" s="57"/>
      <c r="DX5" s="57"/>
      <c r="DY5" s="57"/>
      <c r="DZ5" s="57"/>
      <c r="EA5" s="57"/>
      <c r="EB5" s="57"/>
      <c r="EC5" s="57"/>
      <c r="ED5" s="57"/>
      <c r="EE5" s="57"/>
      <c r="EF5" s="57"/>
      <c r="EG5" s="57"/>
      <c r="EH5" s="57"/>
      <c r="EI5" s="57"/>
      <c r="EJ5" s="57"/>
      <c r="EK5" s="57"/>
      <c r="EL5" s="57"/>
      <c r="EM5" s="57"/>
      <c r="EN5" s="57"/>
      <c r="EO5" s="57"/>
      <c r="EP5" s="57"/>
      <c r="EQ5" s="57"/>
      <c r="ER5" s="57"/>
      <c r="ES5" s="57"/>
      <c r="ET5" s="57"/>
      <c r="EU5" s="57"/>
      <c r="EV5" s="57"/>
      <c r="EW5" s="57"/>
      <c r="EX5" s="57"/>
      <c r="EY5" s="57"/>
      <c r="EZ5" s="57"/>
      <c r="FA5" s="58" t="s">
        <v>293</v>
      </c>
      <c r="FB5" s="57" t="s">
        <v>264</v>
      </c>
      <c r="FC5" s="57"/>
      <c r="FD5" s="57"/>
      <c r="FE5" s="57"/>
      <c r="FF5" s="57"/>
      <c r="FG5" s="57"/>
      <c r="FH5" s="57"/>
      <c r="FI5" s="57"/>
      <c r="FJ5" s="57"/>
      <c r="FK5" s="57"/>
      <c r="FL5" s="57"/>
      <c r="FM5" s="57"/>
      <c r="FN5" s="57"/>
      <c r="FO5" s="57"/>
      <c r="FP5" s="57"/>
      <c r="FQ5" s="57"/>
      <c r="FR5" s="57"/>
      <c r="FS5" s="57"/>
      <c r="FT5" s="57"/>
      <c r="FU5" s="57"/>
      <c r="FV5" s="57"/>
      <c r="FW5" s="57"/>
      <c r="FX5" s="57"/>
      <c r="FY5" s="57"/>
      <c r="FZ5" s="57"/>
      <c r="GA5" s="57"/>
      <c r="GB5" s="57"/>
      <c r="GC5" s="57"/>
      <c r="GD5" s="57"/>
      <c r="GE5" s="57"/>
      <c r="GF5" s="57"/>
      <c r="GG5" s="57"/>
      <c r="GH5" s="57"/>
      <c r="GI5" s="57"/>
      <c r="GJ5" s="57"/>
      <c r="GK5" s="57"/>
      <c r="GL5" s="57"/>
      <c r="GM5" s="57"/>
      <c r="GN5" s="57"/>
      <c r="GO5" s="57"/>
      <c r="GP5" s="57"/>
      <c r="GQ5" s="57"/>
      <c r="GR5" s="57"/>
      <c r="GS5" s="57"/>
      <c r="GT5" s="57"/>
      <c r="GU5" s="57"/>
      <c r="GV5" s="57"/>
      <c r="GW5" s="57"/>
      <c r="GX5" s="57"/>
      <c r="GY5" s="57"/>
      <c r="GZ5" s="57"/>
      <c r="HA5" s="57"/>
      <c r="HB5" s="57"/>
      <c r="HC5" s="57"/>
      <c r="HD5" s="57"/>
      <c r="HE5" s="57"/>
      <c r="HF5" s="57"/>
      <c r="HG5" s="57"/>
      <c r="HH5" s="57"/>
      <c r="HI5" s="57"/>
      <c r="HJ5" s="57"/>
      <c r="HK5" s="57"/>
      <c r="HL5" s="57"/>
      <c r="HM5" s="57"/>
      <c r="HN5" s="57"/>
      <c r="HO5" s="57"/>
      <c r="HP5" s="57"/>
      <c r="HQ5" s="57"/>
      <c r="HR5" s="57"/>
      <c r="HS5" s="57"/>
      <c r="HT5" s="57"/>
      <c r="HU5" s="57"/>
      <c r="HV5" s="57"/>
      <c r="HW5" s="57"/>
      <c r="HX5" s="57"/>
      <c r="HY5" s="57"/>
      <c r="HZ5" s="57"/>
      <c r="IA5" s="57"/>
      <c r="IB5" s="57"/>
      <c r="IC5" s="57"/>
      <c r="ID5" s="57"/>
      <c r="IE5" s="57"/>
      <c r="IF5" s="57"/>
      <c r="IG5" s="57"/>
      <c r="IH5" s="57"/>
      <c r="II5" s="57"/>
      <c r="IJ5" s="57"/>
      <c r="IK5" s="57"/>
      <c r="IL5" s="57"/>
      <c r="IM5" s="57"/>
      <c r="IN5" s="57"/>
      <c r="IO5" s="57"/>
      <c r="IP5" s="57"/>
      <c r="IQ5" s="57"/>
      <c r="IR5" s="57"/>
      <c r="IS5" s="57"/>
      <c r="IT5" s="57"/>
      <c r="IU5" s="57"/>
      <c r="IV5" s="57"/>
      <c r="IW5" s="57"/>
      <c r="IX5" s="57"/>
      <c r="IY5" s="57"/>
      <c r="IZ5" s="57"/>
      <c r="JA5" s="57"/>
      <c r="JB5" s="57"/>
      <c r="JC5" s="57"/>
      <c r="JD5" s="57"/>
      <c r="JE5" s="57"/>
      <c r="JF5" s="58" t="s">
        <v>294</v>
      </c>
      <c r="JG5" s="57" t="s">
        <v>268</v>
      </c>
      <c r="JH5" s="57"/>
      <c r="JI5" s="57"/>
      <c r="JJ5" s="57"/>
      <c r="JK5" s="57"/>
      <c r="JL5" s="57"/>
      <c r="JM5" s="57"/>
      <c r="JN5" s="57"/>
      <c r="JO5" s="57"/>
      <c r="JP5" s="57"/>
      <c r="JQ5" s="57"/>
      <c r="JR5" s="57"/>
      <c r="JS5" s="57"/>
      <c r="JT5" s="57"/>
      <c r="JU5" s="57"/>
      <c r="JV5" s="57"/>
      <c r="JW5" s="57"/>
      <c r="JX5" s="57"/>
      <c r="JY5" s="57"/>
      <c r="JZ5" s="57"/>
      <c r="KA5" s="57"/>
      <c r="KB5" s="57"/>
      <c r="KC5" s="57"/>
      <c r="KD5" s="57"/>
      <c r="KE5" s="57"/>
      <c r="KF5" s="57"/>
      <c r="KG5" s="57"/>
      <c r="KH5" s="57"/>
      <c r="KI5" s="57"/>
      <c r="KJ5" s="57"/>
      <c r="KK5" s="57"/>
      <c r="KL5" s="57"/>
      <c r="KM5" s="57"/>
      <c r="KN5" s="57"/>
      <c r="KO5" s="57"/>
      <c r="KP5" s="57"/>
      <c r="KQ5" s="57"/>
      <c r="KR5" s="57"/>
      <c r="KS5" s="57"/>
      <c r="KT5" s="57"/>
      <c r="KU5" s="57"/>
      <c r="KV5" s="57"/>
      <c r="KW5" s="57"/>
      <c r="KX5" s="57"/>
      <c r="KY5" s="57"/>
      <c r="KZ5" s="57"/>
      <c r="LA5" s="57"/>
      <c r="LB5" s="57"/>
      <c r="LC5" s="57"/>
      <c r="LD5" s="57"/>
      <c r="LE5" s="57"/>
      <c r="LF5" s="57"/>
      <c r="LG5" s="57"/>
      <c r="LH5" s="57"/>
      <c r="LI5" s="57"/>
      <c r="LJ5" s="57"/>
      <c r="LK5" s="57"/>
      <c r="LL5" s="57"/>
      <c r="LM5" s="57"/>
      <c r="LN5" s="57"/>
      <c r="LO5" s="57"/>
      <c r="LP5" s="57"/>
      <c r="LQ5" s="57"/>
      <c r="LR5" s="57"/>
      <c r="LS5" s="57"/>
      <c r="LT5" s="57"/>
      <c r="LU5" s="57"/>
      <c r="LV5" s="57"/>
      <c r="LW5" s="57"/>
      <c r="LX5" s="57"/>
      <c r="LY5" s="57"/>
      <c r="LZ5" s="57"/>
      <c r="MA5" s="57"/>
      <c r="MB5" s="57"/>
      <c r="MC5" s="57"/>
      <c r="MD5" s="57"/>
      <c r="ME5" s="57"/>
      <c r="MF5" s="57"/>
      <c r="MG5" s="57"/>
      <c r="MH5" s="57"/>
      <c r="MI5" s="57"/>
      <c r="MJ5" s="57"/>
      <c r="MK5" s="57"/>
      <c r="ML5" s="57"/>
      <c r="MM5" s="57"/>
      <c r="MN5" s="57"/>
      <c r="MO5" s="57"/>
      <c r="MP5" s="57"/>
      <c r="MQ5" s="57"/>
      <c r="MR5" s="57"/>
      <c r="MS5" s="57"/>
      <c r="MT5" s="57"/>
      <c r="MU5" s="57"/>
      <c r="MV5" s="57"/>
      <c r="MW5" s="57"/>
      <c r="MX5" s="57"/>
      <c r="MY5" s="57"/>
      <c r="MZ5" s="57"/>
      <c r="NA5" s="57"/>
      <c r="NB5" s="57"/>
      <c r="NC5" s="57"/>
      <c r="ND5" s="57"/>
      <c r="NE5" s="57"/>
      <c r="NF5" s="57"/>
      <c r="NG5" s="57"/>
      <c r="NH5" s="57"/>
      <c r="NI5" s="57"/>
      <c r="NJ5" s="57"/>
      <c r="NK5" s="58" t="s">
        <v>295</v>
      </c>
      <c r="NL5" s="57" t="s">
        <v>273</v>
      </c>
      <c r="NM5" s="446"/>
      <c r="NN5" s="446"/>
      <c r="NO5" s="446"/>
      <c r="NP5" s="446"/>
      <c r="NQ5" s="446"/>
    </row>
    <row r="6" spans="1:381" ht="14.4" thickBot="1">
      <c r="A6" s="250" t="s">
        <v>19</v>
      </c>
      <c r="B6" s="284">
        <f>VLOOKUP($A6,$W:$AQ,2,FALSE)</f>
        <v>5567</v>
      </c>
      <c r="C6" s="284">
        <f>VLOOKUP($A6,$W:$AQ,3,FALSE)</f>
        <v>5245</v>
      </c>
      <c r="D6" s="284">
        <f>VLOOKUP($A6,$W:$AQ,4,FALSE)</f>
        <v>13220</v>
      </c>
      <c r="E6" s="284">
        <f>VLOOKUP($A6,$W:$AQ,5,FALSE)</f>
        <v>13543</v>
      </c>
      <c r="F6" s="284">
        <f>VLOOKUP($A6,$W:$AQ,6,FALSE)</f>
        <v>32513</v>
      </c>
      <c r="G6" s="284">
        <f>VLOOKUP($A6,$W:$AQ,7,FALSE)</f>
        <v>34327</v>
      </c>
      <c r="H6" s="284">
        <f>VLOOKUP($A6,$W:$AQ,8,FALSE)</f>
        <v>36612</v>
      </c>
      <c r="I6" s="284">
        <f>VLOOKUP($A6,$W:$AQ,9,FALSE)</f>
        <v>35525</v>
      </c>
      <c r="J6" s="284">
        <f>VLOOKUP($A6,$W:$AQ,10,FALSE)</f>
        <v>29290</v>
      </c>
      <c r="K6" s="284">
        <f>VLOOKUP($A6,$W:$AQ,11,FALSE)</f>
        <v>28537</v>
      </c>
      <c r="L6" s="284">
        <f>VLOOKUP($A6,$W:$AQ,12,FALSE)</f>
        <v>22287</v>
      </c>
      <c r="M6" s="284">
        <f>VLOOKUP($A6,$W:$AQ,13,FALSE)</f>
        <v>21476</v>
      </c>
      <c r="N6" s="284">
        <f>VLOOKUP($A6,$W:$AQ,14,FALSE)</f>
        <v>14903</v>
      </c>
      <c r="O6" s="284">
        <f>VLOOKUP($A6,$W:$AQ,15,FALSE)</f>
        <v>13063</v>
      </c>
      <c r="P6" s="284">
        <f>VLOOKUP($A6,$W:$AQ,16,FALSE)</f>
        <v>7971</v>
      </c>
      <c r="Q6" s="284">
        <f>VLOOKUP($A6,$W:$AQ,17,FALSE)</f>
        <v>8026</v>
      </c>
      <c r="R6" s="284">
        <f>VLOOKUP($A6,$W:$AQ,18,FALSE)</f>
        <v>3531</v>
      </c>
      <c r="S6" s="284">
        <f>VLOOKUP($A6,$W:$AQ,19,FALSE)</f>
        <v>5598</v>
      </c>
      <c r="T6" s="284">
        <f>VLOOKUP($A6,$W:$AQ,20,FALSE)</f>
        <v>926</v>
      </c>
      <c r="U6" s="284">
        <f>VLOOKUP($A6,$W:$AQ,21,FALSE)</f>
        <v>2980</v>
      </c>
      <c r="W6" s="18" t="s">
        <v>184</v>
      </c>
      <c r="X6" s="80" t="s">
        <v>264</v>
      </c>
      <c r="Y6" s="51" t="s">
        <v>265</v>
      </c>
      <c r="Z6" s="51" t="s">
        <v>264</v>
      </c>
      <c r="AA6" s="51" t="s">
        <v>265</v>
      </c>
      <c r="AB6" s="51" t="s">
        <v>264</v>
      </c>
      <c r="AC6" s="51" t="s">
        <v>265</v>
      </c>
      <c r="AD6" s="51" t="s">
        <v>264</v>
      </c>
      <c r="AE6" s="51" t="s">
        <v>265</v>
      </c>
      <c r="AF6" s="51" t="s">
        <v>264</v>
      </c>
      <c r="AG6" s="51" t="s">
        <v>265</v>
      </c>
      <c r="AH6" s="51" t="s">
        <v>264</v>
      </c>
      <c r="AI6" s="51" t="s">
        <v>265</v>
      </c>
      <c r="AJ6" s="51" t="s">
        <v>264</v>
      </c>
      <c r="AK6" s="51" t="s">
        <v>265</v>
      </c>
      <c r="AL6" s="51" t="s">
        <v>264</v>
      </c>
      <c r="AM6" s="51" t="s">
        <v>265</v>
      </c>
      <c r="AN6" s="51" t="s">
        <v>264</v>
      </c>
      <c r="AO6" s="51" t="s">
        <v>265</v>
      </c>
      <c r="AP6" s="51" t="s">
        <v>264</v>
      </c>
      <c r="AQ6" s="52" t="s">
        <v>265</v>
      </c>
      <c r="AR6" s="37" t="s">
        <v>268</v>
      </c>
      <c r="AT6" s="18" t="s">
        <v>184</v>
      </c>
      <c r="AU6" s="18">
        <v>0</v>
      </c>
      <c r="AV6" s="18">
        <v>1</v>
      </c>
      <c r="AW6" s="18">
        <v>2</v>
      </c>
      <c r="AX6" s="18">
        <v>3</v>
      </c>
      <c r="AY6" s="18">
        <v>4</v>
      </c>
      <c r="AZ6" s="18">
        <v>5</v>
      </c>
      <c r="BA6" s="18">
        <v>6</v>
      </c>
      <c r="BB6" s="18">
        <v>7</v>
      </c>
      <c r="BC6" s="18">
        <v>8</v>
      </c>
      <c r="BD6" s="18">
        <v>9</v>
      </c>
      <c r="BE6" s="18">
        <v>10</v>
      </c>
      <c r="BF6" s="18">
        <v>11</v>
      </c>
      <c r="BG6" s="18">
        <v>12</v>
      </c>
      <c r="BH6" s="18">
        <v>13</v>
      </c>
      <c r="BI6" s="18">
        <v>14</v>
      </c>
      <c r="BJ6" s="18">
        <v>15</v>
      </c>
      <c r="BK6" s="18">
        <v>16</v>
      </c>
      <c r="BL6" s="18">
        <v>17</v>
      </c>
      <c r="BM6" s="18">
        <v>18</v>
      </c>
      <c r="BN6" s="18">
        <v>19</v>
      </c>
      <c r="BO6" s="18">
        <v>20</v>
      </c>
      <c r="BP6" s="18">
        <v>21</v>
      </c>
      <c r="BQ6" s="18">
        <v>22</v>
      </c>
      <c r="BR6" s="18">
        <v>23</v>
      </c>
      <c r="BS6" s="18">
        <v>24</v>
      </c>
      <c r="BT6" s="18">
        <v>25</v>
      </c>
      <c r="BU6" s="18">
        <v>26</v>
      </c>
      <c r="BV6" s="18">
        <v>27</v>
      </c>
      <c r="BW6" s="18">
        <v>28</v>
      </c>
      <c r="BX6" s="18">
        <v>29</v>
      </c>
      <c r="BY6" s="18">
        <v>30</v>
      </c>
      <c r="BZ6" s="18">
        <v>31</v>
      </c>
      <c r="CA6" s="18">
        <v>32</v>
      </c>
      <c r="CB6" s="18">
        <v>33</v>
      </c>
      <c r="CC6" s="18">
        <v>34</v>
      </c>
      <c r="CD6" s="18">
        <v>35</v>
      </c>
      <c r="CE6" s="18">
        <v>36</v>
      </c>
      <c r="CF6" s="18">
        <v>37</v>
      </c>
      <c r="CG6" s="18">
        <v>38</v>
      </c>
      <c r="CH6" s="18">
        <v>39</v>
      </c>
      <c r="CI6" s="18">
        <v>40</v>
      </c>
      <c r="CJ6" s="18">
        <v>41</v>
      </c>
      <c r="CK6" s="18">
        <v>42</v>
      </c>
      <c r="CL6" s="18">
        <v>43</v>
      </c>
      <c r="CM6" s="18">
        <v>44</v>
      </c>
      <c r="CN6" s="18">
        <v>45</v>
      </c>
      <c r="CO6" s="18">
        <v>46</v>
      </c>
      <c r="CP6" s="18">
        <v>47</v>
      </c>
      <c r="CQ6" s="18">
        <v>48</v>
      </c>
      <c r="CR6" s="18">
        <v>49</v>
      </c>
      <c r="CS6" s="18">
        <v>50</v>
      </c>
      <c r="CT6" s="18">
        <v>51</v>
      </c>
      <c r="CU6" s="18">
        <v>52</v>
      </c>
      <c r="CV6" s="18">
        <v>53</v>
      </c>
      <c r="CW6" s="18">
        <v>54</v>
      </c>
      <c r="CX6" s="18">
        <v>55</v>
      </c>
      <c r="CY6" s="18">
        <v>56</v>
      </c>
      <c r="CZ6" s="18">
        <v>57</v>
      </c>
      <c r="DA6" s="18">
        <v>58</v>
      </c>
      <c r="DB6" s="18">
        <v>59</v>
      </c>
      <c r="DC6" s="18">
        <v>60</v>
      </c>
      <c r="DD6" s="18">
        <v>61</v>
      </c>
      <c r="DE6" s="18">
        <v>62</v>
      </c>
      <c r="DF6" s="18">
        <v>63</v>
      </c>
      <c r="DG6" s="18">
        <v>64</v>
      </c>
      <c r="DH6" s="18">
        <v>65</v>
      </c>
      <c r="DI6" s="18">
        <v>66</v>
      </c>
      <c r="DJ6" s="18">
        <v>67</v>
      </c>
      <c r="DK6" s="18">
        <v>68</v>
      </c>
      <c r="DL6" s="18">
        <v>69</v>
      </c>
      <c r="DM6" s="18">
        <v>70</v>
      </c>
      <c r="DN6" s="18">
        <v>71</v>
      </c>
      <c r="DO6" s="18">
        <v>72</v>
      </c>
      <c r="DP6" s="18">
        <v>73</v>
      </c>
      <c r="DQ6" s="18">
        <v>74</v>
      </c>
      <c r="DR6" s="18">
        <v>75</v>
      </c>
      <c r="DS6" s="18">
        <v>76</v>
      </c>
      <c r="DT6" s="18">
        <v>77</v>
      </c>
      <c r="DU6" s="18">
        <v>78</v>
      </c>
      <c r="DV6" s="18">
        <v>79</v>
      </c>
      <c r="DW6" s="18">
        <v>80</v>
      </c>
      <c r="DX6" s="18">
        <v>81</v>
      </c>
      <c r="DY6" s="18">
        <v>82</v>
      </c>
      <c r="DZ6" s="18">
        <v>83</v>
      </c>
      <c r="EA6" s="18">
        <v>84</v>
      </c>
      <c r="EB6" s="18">
        <v>85</v>
      </c>
      <c r="EC6" s="18">
        <v>86</v>
      </c>
      <c r="ED6" s="18">
        <v>87</v>
      </c>
      <c r="EE6" s="18">
        <v>88</v>
      </c>
      <c r="EF6" s="18">
        <v>89</v>
      </c>
      <c r="EG6" s="18">
        <v>90</v>
      </c>
      <c r="EH6" s="18">
        <v>91</v>
      </c>
      <c r="EI6" s="18">
        <v>92</v>
      </c>
      <c r="EJ6" s="18">
        <v>93</v>
      </c>
      <c r="EK6" s="18">
        <v>94</v>
      </c>
      <c r="EL6" s="18">
        <v>95</v>
      </c>
      <c r="EM6" s="18">
        <v>96</v>
      </c>
      <c r="EN6" s="18">
        <v>97</v>
      </c>
      <c r="EO6" s="18">
        <v>98</v>
      </c>
      <c r="EP6" s="18">
        <v>99</v>
      </c>
      <c r="EQ6" s="18">
        <v>100</v>
      </c>
      <c r="ER6" s="18">
        <v>101</v>
      </c>
      <c r="ES6" s="18">
        <v>102</v>
      </c>
      <c r="ET6" s="18">
        <v>103</v>
      </c>
      <c r="EU6" s="18">
        <v>104</v>
      </c>
      <c r="EV6" s="18">
        <v>105</v>
      </c>
      <c r="EW6" s="18">
        <v>106</v>
      </c>
      <c r="EX6" s="18">
        <v>107</v>
      </c>
      <c r="EY6" s="18">
        <v>108</v>
      </c>
      <c r="EZ6" s="18" t="s">
        <v>291</v>
      </c>
      <c r="FA6" s="59"/>
      <c r="FB6" s="18">
        <v>0</v>
      </c>
      <c r="FC6" s="18">
        <v>1</v>
      </c>
      <c r="FD6" s="18">
        <v>2</v>
      </c>
      <c r="FE6" s="18">
        <v>3</v>
      </c>
      <c r="FF6" s="18">
        <v>4</v>
      </c>
      <c r="FG6" s="18">
        <v>5</v>
      </c>
      <c r="FH6" s="18">
        <v>6</v>
      </c>
      <c r="FI6" s="18">
        <v>7</v>
      </c>
      <c r="FJ6" s="18">
        <v>8</v>
      </c>
      <c r="FK6" s="18">
        <v>9</v>
      </c>
      <c r="FL6" s="18">
        <v>10</v>
      </c>
      <c r="FM6" s="18">
        <v>11</v>
      </c>
      <c r="FN6" s="18">
        <v>12</v>
      </c>
      <c r="FO6" s="18">
        <v>13</v>
      </c>
      <c r="FP6" s="18">
        <v>14</v>
      </c>
      <c r="FQ6" s="18">
        <v>15</v>
      </c>
      <c r="FR6" s="18">
        <v>16</v>
      </c>
      <c r="FS6" s="18">
        <v>17</v>
      </c>
      <c r="FT6" s="18">
        <v>18</v>
      </c>
      <c r="FU6" s="18">
        <v>19</v>
      </c>
      <c r="FV6" s="18">
        <v>20</v>
      </c>
      <c r="FW6" s="18">
        <v>21</v>
      </c>
      <c r="FX6" s="18">
        <v>22</v>
      </c>
      <c r="FY6" s="18">
        <v>23</v>
      </c>
      <c r="FZ6" s="18">
        <v>24</v>
      </c>
      <c r="GA6" s="18">
        <v>25</v>
      </c>
      <c r="GB6" s="18">
        <v>26</v>
      </c>
      <c r="GC6" s="18">
        <v>27</v>
      </c>
      <c r="GD6" s="18">
        <v>28</v>
      </c>
      <c r="GE6" s="18">
        <v>29</v>
      </c>
      <c r="GF6" s="18">
        <v>30</v>
      </c>
      <c r="GG6" s="18">
        <v>31</v>
      </c>
      <c r="GH6" s="18">
        <v>32</v>
      </c>
      <c r="GI6" s="18">
        <v>33</v>
      </c>
      <c r="GJ6" s="18">
        <v>34</v>
      </c>
      <c r="GK6" s="18">
        <v>35</v>
      </c>
      <c r="GL6" s="18">
        <v>36</v>
      </c>
      <c r="GM6" s="18">
        <v>37</v>
      </c>
      <c r="GN6" s="18">
        <v>38</v>
      </c>
      <c r="GO6" s="18">
        <v>39</v>
      </c>
      <c r="GP6" s="18">
        <v>40</v>
      </c>
      <c r="GQ6" s="18">
        <v>41</v>
      </c>
      <c r="GR6" s="18">
        <v>42</v>
      </c>
      <c r="GS6" s="18">
        <v>43</v>
      </c>
      <c r="GT6" s="18">
        <v>44</v>
      </c>
      <c r="GU6" s="18">
        <v>45</v>
      </c>
      <c r="GV6" s="18">
        <v>46</v>
      </c>
      <c r="GW6" s="18">
        <v>47</v>
      </c>
      <c r="GX6" s="18">
        <v>48</v>
      </c>
      <c r="GY6" s="18">
        <v>49</v>
      </c>
      <c r="GZ6" s="18">
        <v>50</v>
      </c>
      <c r="HA6" s="18">
        <v>51</v>
      </c>
      <c r="HB6" s="18">
        <v>52</v>
      </c>
      <c r="HC6" s="18">
        <v>53</v>
      </c>
      <c r="HD6" s="18">
        <v>54</v>
      </c>
      <c r="HE6" s="18">
        <v>55</v>
      </c>
      <c r="HF6" s="18">
        <v>56</v>
      </c>
      <c r="HG6" s="18">
        <v>57</v>
      </c>
      <c r="HH6" s="18">
        <v>58</v>
      </c>
      <c r="HI6" s="18">
        <v>59</v>
      </c>
      <c r="HJ6" s="18">
        <v>60</v>
      </c>
      <c r="HK6" s="18">
        <v>61</v>
      </c>
      <c r="HL6" s="18">
        <v>62</v>
      </c>
      <c r="HM6" s="18">
        <v>63</v>
      </c>
      <c r="HN6" s="18">
        <v>64</v>
      </c>
      <c r="HO6" s="18">
        <v>65</v>
      </c>
      <c r="HP6" s="18">
        <v>66</v>
      </c>
      <c r="HQ6" s="18">
        <v>67</v>
      </c>
      <c r="HR6" s="18">
        <v>68</v>
      </c>
      <c r="HS6" s="18">
        <v>69</v>
      </c>
      <c r="HT6" s="18">
        <v>70</v>
      </c>
      <c r="HU6" s="18">
        <v>71</v>
      </c>
      <c r="HV6" s="18">
        <v>72</v>
      </c>
      <c r="HW6" s="18">
        <v>73</v>
      </c>
      <c r="HX6" s="18">
        <v>74</v>
      </c>
      <c r="HY6" s="18">
        <v>75</v>
      </c>
      <c r="HZ6" s="18">
        <v>76</v>
      </c>
      <c r="IA6" s="18">
        <v>77</v>
      </c>
      <c r="IB6" s="18">
        <v>78</v>
      </c>
      <c r="IC6" s="18">
        <v>79</v>
      </c>
      <c r="ID6" s="18">
        <v>80</v>
      </c>
      <c r="IE6" s="18">
        <v>81</v>
      </c>
      <c r="IF6" s="18">
        <v>82</v>
      </c>
      <c r="IG6" s="18">
        <v>83</v>
      </c>
      <c r="IH6" s="18">
        <v>84</v>
      </c>
      <c r="II6" s="18">
        <v>85</v>
      </c>
      <c r="IJ6" s="18">
        <v>86</v>
      </c>
      <c r="IK6" s="18">
        <v>87</v>
      </c>
      <c r="IL6" s="18">
        <v>88</v>
      </c>
      <c r="IM6" s="18">
        <v>89</v>
      </c>
      <c r="IN6" s="18">
        <v>90</v>
      </c>
      <c r="IO6" s="18">
        <v>91</v>
      </c>
      <c r="IP6" s="18">
        <v>92</v>
      </c>
      <c r="IQ6" s="18">
        <v>93</v>
      </c>
      <c r="IR6" s="18">
        <v>94</v>
      </c>
      <c r="IS6" s="18">
        <v>95</v>
      </c>
      <c r="IT6" s="18">
        <v>96</v>
      </c>
      <c r="IU6" s="18">
        <v>97</v>
      </c>
      <c r="IV6" s="18">
        <v>98</v>
      </c>
      <c r="IW6" s="18">
        <v>99</v>
      </c>
      <c r="IX6" s="18">
        <v>100</v>
      </c>
      <c r="IY6" s="18">
        <v>101</v>
      </c>
      <c r="IZ6" s="18">
        <v>102</v>
      </c>
      <c r="JA6" s="18">
        <v>103</v>
      </c>
      <c r="JB6" s="18">
        <v>104</v>
      </c>
      <c r="JC6" s="18">
        <v>105</v>
      </c>
      <c r="JD6" s="18">
        <v>106</v>
      </c>
      <c r="JE6" s="18" t="s">
        <v>291</v>
      </c>
      <c r="JF6" s="59"/>
      <c r="JG6" s="18">
        <v>0</v>
      </c>
      <c r="JH6" s="18">
        <v>1</v>
      </c>
      <c r="JI6" s="18">
        <v>2</v>
      </c>
      <c r="JJ6" s="18">
        <v>3</v>
      </c>
      <c r="JK6" s="18">
        <v>4</v>
      </c>
      <c r="JL6" s="18">
        <v>5</v>
      </c>
      <c r="JM6" s="18">
        <v>6</v>
      </c>
      <c r="JN6" s="18">
        <v>7</v>
      </c>
      <c r="JO6" s="18">
        <v>8</v>
      </c>
      <c r="JP6" s="18">
        <v>9</v>
      </c>
      <c r="JQ6" s="18">
        <v>10</v>
      </c>
      <c r="JR6" s="18">
        <v>11</v>
      </c>
      <c r="JS6" s="18">
        <v>12</v>
      </c>
      <c r="JT6" s="18">
        <v>13</v>
      </c>
      <c r="JU6" s="18">
        <v>14</v>
      </c>
      <c r="JV6" s="18">
        <v>15</v>
      </c>
      <c r="JW6" s="18">
        <v>16</v>
      </c>
      <c r="JX6" s="18">
        <v>17</v>
      </c>
      <c r="JY6" s="18">
        <v>18</v>
      </c>
      <c r="JZ6" s="18">
        <v>19</v>
      </c>
      <c r="KA6" s="18">
        <v>20</v>
      </c>
      <c r="KB6" s="18">
        <v>21</v>
      </c>
      <c r="KC6" s="18">
        <v>22</v>
      </c>
      <c r="KD6" s="18">
        <v>23</v>
      </c>
      <c r="KE6" s="18">
        <v>24</v>
      </c>
      <c r="KF6" s="18">
        <v>25</v>
      </c>
      <c r="KG6" s="18">
        <v>26</v>
      </c>
      <c r="KH6" s="18">
        <v>27</v>
      </c>
      <c r="KI6" s="18">
        <v>28</v>
      </c>
      <c r="KJ6" s="18">
        <v>29</v>
      </c>
      <c r="KK6" s="18">
        <v>30</v>
      </c>
      <c r="KL6" s="18">
        <v>31</v>
      </c>
      <c r="KM6" s="18">
        <v>32</v>
      </c>
      <c r="KN6" s="18">
        <v>33</v>
      </c>
      <c r="KO6" s="18">
        <v>34</v>
      </c>
      <c r="KP6" s="18">
        <v>35</v>
      </c>
      <c r="KQ6" s="18">
        <v>36</v>
      </c>
      <c r="KR6" s="18">
        <v>37</v>
      </c>
      <c r="KS6" s="18">
        <v>38</v>
      </c>
      <c r="KT6" s="18">
        <v>39</v>
      </c>
      <c r="KU6" s="18">
        <v>40</v>
      </c>
      <c r="KV6" s="18">
        <v>41</v>
      </c>
      <c r="KW6" s="18">
        <v>42</v>
      </c>
      <c r="KX6" s="18">
        <v>43</v>
      </c>
      <c r="KY6" s="18">
        <v>44</v>
      </c>
      <c r="KZ6" s="18">
        <v>45</v>
      </c>
      <c r="LA6" s="18">
        <v>46</v>
      </c>
      <c r="LB6" s="18">
        <v>47</v>
      </c>
      <c r="LC6" s="18">
        <v>48</v>
      </c>
      <c r="LD6" s="18">
        <v>49</v>
      </c>
      <c r="LE6" s="18">
        <v>50</v>
      </c>
      <c r="LF6" s="18">
        <v>51</v>
      </c>
      <c r="LG6" s="18">
        <v>52</v>
      </c>
      <c r="LH6" s="18">
        <v>53</v>
      </c>
      <c r="LI6" s="18">
        <v>54</v>
      </c>
      <c r="LJ6" s="18">
        <v>55</v>
      </c>
      <c r="LK6" s="18">
        <v>56</v>
      </c>
      <c r="LL6" s="18">
        <v>57</v>
      </c>
      <c r="LM6" s="18">
        <v>58</v>
      </c>
      <c r="LN6" s="18">
        <v>59</v>
      </c>
      <c r="LO6" s="18">
        <v>60</v>
      </c>
      <c r="LP6" s="18">
        <v>61</v>
      </c>
      <c r="LQ6" s="18">
        <v>62</v>
      </c>
      <c r="LR6" s="18">
        <v>63</v>
      </c>
      <c r="LS6" s="18">
        <v>64</v>
      </c>
      <c r="LT6" s="18">
        <v>65</v>
      </c>
      <c r="LU6" s="18">
        <v>66</v>
      </c>
      <c r="LV6" s="18">
        <v>67</v>
      </c>
      <c r="LW6" s="18">
        <v>68</v>
      </c>
      <c r="LX6" s="18">
        <v>69</v>
      </c>
      <c r="LY6" s="18">
        <v>70</v>
      </c>
      <c r="LZ6" s="18">
        <v>71</v>
      </c>
      <c r="MA6" s="18">
        <v>72</v>
      </c>
      <c r="MB6" s="18">
        <v>73</v>
      </c>
      <c r="MC6" s="18">
        <v>74</v>
      </c>
      <c r="MD6" s="18">
        <v>75</v>
      </c>
      <c r="ME6" s="18">
        <v>76</v>
      </c>
      <c r="MF6" s="18">
        <v>77</v>
      </c>
      <c r="MG6" s="18">
        <v>78</v>
      </c>
      <c r="MH6" s="18">
        <v>79</v>
      </c>
      <c r="MI6" s="18">
        <v>80</v>
      </c>
      <c r="MJ6" s="18">
        <v>81</v>
      </c>
      <c r="MK6" s="18">
        <v>82</v>
      </c>
      <c r="ML6" s="18">
        <v>83</v>
      </c>
      <c r="MM6" s="18">
        <v>84</v>
      </c>
      <c r="MN6" s="18">
        <v>85</v>
      </c>
      <c r="MO6" s="18">
        <v>86</v>
      </c>
      <c r="MP6" s="18">
        <v>87</v>
      </c>
      <c r="MQ6" s="18">
        <v>88</v>
      </c>
      <c r="MR6" s="18">
        <v>89</v>
      </c>
      <c r="MS6" s="18">
        <v>90</v>
      </c>
      <c r="MT6" s="18">
        <v>91</v>
      </c>
      <c r="MU6" s="18">
        <v>92</v>
      </c>
      <c r="MV6" s="18">
        <v>93</v>
      </c>
      <c r="MW6" s="18">
        <v>94</v>
      </c>
      <c r="MX6" s="18">
        <v>95</v>
      </c>
      <c r="MY6" s="18">
        <v>96</v>
      </c>
      <c r="MZ6" s="18">
        <v>97</v>
      </c>
      <c r="NA6" s="18">
        <v>98</v>
      </c>
      <c r="NB6" s="18">
        <v>99</v>
      </c>
      <c r="NC6" s="18">
        <v>100</v>
      </c>
      <c r="ND6" s="18">
        <v>101</v>
      </c>
      <c r="NE6" s="18">
        <v>102</v>
      </c>
      <c r="NF6" s="18">
        <v>103</v>
      </c>
      <c r="NG6" s="18">
        <v>104</v>
      </c>
      <c r="NH6" s="18">
        <v>105</v>
      </c>
      <c r="NI6" s="18">
        <v>108</v>
      </c>
      <c r="NJ6" s="18" t="s">
        <v>291</v>
      </c>
      <c r="NK6" s="59"/>
      <c r="NL6" s="18"/>
      <c r="NM6" s="447"/>
      <c r="NN6" s="447"/>
      <c r="NO6" s="447"/>
      <c r="NP6" s="447"/>
      <c r="NQ6" s="447"/>
    </row>
    <row r="7" spans="1:381" ht="14.4">
      <c r="A7" s="250" t="s">
        <v>20</v>
      </c>
      <c r="B7" s="251">
        <f>B8+B6</f>
        <v>17154</v>
      </c>
      <c r="C7" s="251">
        <f t="shared" ref="C7:U7" si="1">C8+C6</f>
        <v>15766</v>
      </c>
      <c r="D7" s="251">
        <f t="shared" si="1"/>
        <v>44930</v>
      </c>
      <c r="E7" s="251">
        <f t="shared" si="1"/>
        <v>48489</v>
      </c>
      <c r="F7" s="251">
        <f t="shared" si="1"/>
        <v>144808</v>
      </c>
      <c r="G7" s="251">
        <f t="shared" si="1"/>
        <v>143666</v>
      </c>
      <c r="H7" s="251">
        <f t="shared" si="1"/>
        <v>158865</v>
      </c>
      <c r="I7" s="251">
        <f t="shared" si="1"/>
        <v>148820</v>
      </c>
      <c r="J7" s="251">
        <f t="shared" si="1"/>
        <v>130415</v>
      </c>
      <c r="K7" s="251">
        <f t="shared" si="1"/>
        <v>125711</v>
      </c>
      <c r="L7" s="251">
        <f t="shared" si="1"/>
        <v>91002</v>
      </c>
      <c r="M7" s="251">
        <f t="shared" si="1"/>
        <v>88980</v>
      </c>
      <c r="N7" s="251">
        <f t="shared" si="1"/>
        <v>53978</v>
      </c>
      <c r="O7" s="251">
        <f t="shared" si="1"/>
        <v>48562</v>
      </c>
      <c r="P7" s="251">
        <f t="shared" si="1"/>
        <v>26454</v>
      </c>
      <c r="Q7" s="251">
        <f t="shared" si="1"/>
        <v>25647</v>
      </c>
      <c r="R7" s="251">
        <f t="shared" si="1"/>
        <v>10076</v>
      </c>
      <c r="S7" s="251">
        <f t="shared" si="1"/>
        <v>14853</v>
      </c>
      <c r="T7" s="251">
        <f t="shared" si="1"/>
        <v>2093</v>
      </c>
      <c r="U7" s="251">
        <f t="shared" si="1"/>
        <v>6365</v>
      </c>
      <c r="W7" s="12" t="s">
        <v>179</v>
      </c>
      <c r="X7" s="796">
        <f>SUM(FB7:FK7)</f>
        <v>2858</v>
      </c>
      <c r="Y7" s="796">
        <f>SUM(AU7:BD7)</f>
        <v>2761</v>
      </c>
      <c r="Z7" s="796">
        <f>SUM(FL7:FU7)</f>
        <v>10224</v>
      </c>
      <c r="AA7" s="796">
        <f>SUM(BE7:BN7)</f>
        <v>10508</v>
      </c>
      <c r="AB7" s="796">
        <f>SUM(FV7:GE7)</f>
        <v>23056</v>
      </c>
      <c r="AC7" s="796">
        <f>SUM(BO7:BX7)</f>
        <v>24743</v>
      </c>
      <c r="AD7" s="796">
        <f>SUM(GF7:GO7)</f>
        <v>23199</v>
      </c>
      <c r="AE7" s="796">
        <f>SUM(BY7:CH7)</f>
        <v>23441</v>
      </c>
      <c r="AF7" s="796">
        <f>SUM(GP7:GY7)</f>
        <v>19430</v>
      </c>
      <c r="AG7" s="796">
        <f>SUM(CI7:CR7)</f>
        <v>20523</v>
      </c>
      <c r="AH7" s="796">
        <f>SUM(GZ7:HI7)</f>
        <v>14287</v>
      </c>
      <c r="AI7" s="796">
        <f>SUM(CS7:DB7)</f>
        <v>14817</v>
      </c>
      <c r="AJ7" s="796">
        <f>SUM(HJ7:HS7)</f>
        <v>9652</v>
      </c>
      <c r="AK7" s="796">
        <f>SUM(DC7:DL7)</f>
        <v>9853</v>
      </c>
      <c r="AL7" s="796">
        <f>SUM(HT7:IC7)</f>
        <v>5403</v>
      </c>
      <c r="AM7" s="796">
        <f>SUM(DM7:DV7)</f>
        <v>5633</v>
      </c>
      <c r="AN7" s="796">
        <f>SUM(ID7:IM7)</f>
        <v>1876</v>
      </c>
      <c r="AO7" s="796">
        <f>SUM(DW7:EF7)</f>
        <v>3021</v>
      </c>
      <c r="AP7" s="796">
        <f>SUM(IN7:JD7)</f>
        <v>286</v>
      </c>
      <c r="AQ7" s="796">
        <f>SUM(EG7:EY7)</f>
        <v>865</v>
      </c>
      <c r="AR7" s="796">
        <f>NK7+EZ7+JE7</f>
        <v>874</v>
      </c>
      <c r="AT7" s="12" t="s">
        <v>179</v>
      </c>
      <c r="AU7" s="13">
        <v>95</v>
      </c>
      <c r="AV7" s="13">
        <v>231</v>
      </c>
      <c r="AW7" s="13">
        <v>219</v>
      </c>
      <c r="AX7" s="13">
        <v>226</v>
      </c>
      <c r="AY7" s="13">
        <v>248</v>
      </c>
      <c r="AZ7" s="13">
        <v>258</v>
      </c>
      <c r="BA7" s="13">
        <v>341</v>
      </c>
      <c r="BB7" s="13">
        <v>342</v>
      </c>
      <c r="BC7" s="13">
        <v>388</v>
      </c>
      <c r="BD7" s="13">
        <v>413</v>
      </c>
      <c r="BE7" s="13">
        <v>496</v>
      </c>
      <c r="BF7" s="13">
        <v>539</v>
      </c>
      <c r="BG7" s="13">
        <v>642</v>
      </c>
      <c r="BH7" s="13">
        <v>708</v>
      </c>
      <c r="BI7" s="13">
        <v>830</v>
      </c>
      <c r="BJ7" s="13">
        <v>1087</v>
      </c>
      <c r="BK7" s="13">
        <v>1228</v>
      </c>
      <c r="BL7" s="13">
        <v>1468</v>
      </c>
      <c r="BM7" s="13">
        <v>1717</v>
      </c>
      <c r="BN7" s="13">
        <v>1793</v>
      </c>
      <c r="BO7" s="13">
        <v>1988</v>
      </c>
      <c r="BP7" s="13">
        <v>2196</v>
      </c>
      <c r="BQ7" s="13">
        <v>2375</v>
      </c>
      <c r="BR7" s="13">
        <v>2371</v>
      </c>
      <c r="BS7" s="13">
        <v>2587</v>
      </c>
      <c r="BT7" s="13">
        <v>2654</v>
      </c>
      <c r="BU7" s="13">
        <v>2689</v>
      </c>
      <c r="BV7" s="13">
        <v>2466</v>
      </c>
      <c r="BW7" s="13">
        <v>2642</v>
      </c>
      <c r="BX7" s="13">
        <v>2775</v>
      </c>
      <c r="BY7" s="13">
        <v>2576</v>
      </c>
      <c r="BZ7" s="13">
        <v>2549</v>
      </c>
      <c r="CA7" s="13">
        <v>2306</v>
      </c>
      <c r="CB7" s="13">
        <v>2373</v>
      </c>
      <c r="CC7" s="13">
        <v>2408</v>
      </c>
      <c r="CD7" s="13">
        <v>2291</v>
      </c>
      <c r="CE7" s="13">
        <v>2171</v>
      </c>
      <c r="CF7" s="13">
        <v>2219</v>
      </c>
      <c r="CG7" s="13">
        <v>2215</v>
      </c>
      <c r="CH7" s="13">
        <v>2333</v>
      </c>
      <c r="CI7" s="13">
        <v>2281</v>
      </c>
      <c r="CJ7" s="13">
        <v>2332</v>
      </c>
      <c r="CK7" s="13">
        <v>2333</v>
      </c>
      <c r="CL7" s="13">
        <v>2264</v>
      </c>
      <c r="CM7" s="13">
        <v>2061</v>
      </c>
      <c r="CN7" s="13">
        <v>1959</v>
      </c>
      <c r="CO7" s="13">
        <v>1940</v>
      </c>
      <c r="CP7" s="13">
        <v>1743</v>
      </c>
      <c r="CQ7" s="13">
        <v>1801</v>
      </c>
      <c r="CR7" s="13">
        <v>1809</v>
      </c>
      <c r="CS7" s="13">
        <v>1717</v>
      </c>
      <c r="CT7" s="13">
        <v>1592</v>
      </c>
      <c r="CU7" s="13">
        <v>1616</v>
      </c>
      <c r="CV7" s="13">
        <v>1525</v>
      </c>
      <c r="CW7" s="13">
        <v>1525</v>
      </c>
      <c r="CX7" s="13">
        <v>1462</v>
      </c>
      <c r="CY7" s="13">
        <v>1404</v>
      </c>
      <c r="CZ7" s="13">
        <v>1364</v>
      </c>
      <c r="DA7" s="13">
        <v>1313</v>
      </c>
      <c r="DB7" s="13">
        <v>1299</v>
      </c>
      <c r="DC7" s="13">
        <v>1208</v>
      </c>
      <c r="DD7" s="13">
        <v>1121</v>
      </c>
      <c r="DE7" s="13">
        <v>1097</v>
      </c>
      <c r="DF7" s="13">
        <v>1017</v>
      </c>
      <c r="DG7" s="13">
        <v>1002</v>
      </c>
      <c r="DH7" s="13">
        <v>996</v>
      </c>
      <c r="DI7" s="13">
        <v>920</v>
      </c>
      <c r="DJ7" s="13">
        <v>880</v>
      </c>
      <c r="DK7" s="13">
        <v>824</v>
      </c>
      <c r="DL7" s="13">
        <v>788</v>
      </c>
      <c r="DM7" s="13">
        <v>716</v>
      </c>
      <c r="DN7" s="13">
        <v>732</v>
      </c>
      <c r="DO7" s="13">
        <v>678</v>
      </c>
      <c r="DP7" s="13">
        <v>590</v>
      </c>
      <c r="DQ7" s="13">
        <v>550</v>
      </c>
      <c r="DR7" s="13">
        <v>536</v>
      </c>
      <c r="DS7" s="13">
        <v>512</v>
      </c>
      <c r="DT7" s="13">
        <v>471</v>
      </c>
      <c r="DU7" s="13">
        <v>409</v>
      </c>
      <c r="DV7" s="13">
        <v>439</v>
      </c>
      <c r="DW7" s="13">
        <v>401</v>
      </c>
      <c r="DX7" s="13">
        <v>382</v>
      </c>
      <c r="DY7" s="13">
        <v>323</v>
      </c>
      <c r="DZ7" s="13">
        <v>313</v>
      </c>
      <c r="EA7" s="13">
        <v>308</v>
      </c>
      <c r="EB7" s="13">
        <v>281</v>
      </c>
      <c r="EC7" s="13">
        <v>299</v>
      </c>
      <c r="ED7" s="13">
        <v>258</v>
      </c>
      <c r="EE7" s="13">
        <v>250</v>
      </c>
      <c r="EF7" s="13">
        <v>206</v>
      </c>
      <c r="EG7" s="13">
        <v>182</v>
      </c>
      <c r="EH7" s="13">
        <v>175</v>
      </c>
      <c r="EI7" s="13">
        <v>133</v>
      </c>
      <c r="EJ7" s="13">
        <v>88</v>
      </c>
      <c r="EK7" s="13">
        <v>78</v>
      </c>
      <c r="EL7" s="13">
        <v>65</v>
      </c>
      <c r="EM7" s="13">
        <v>39</v>
      </c>
      <c r="EN7" s="13">
        <v>33</v>
      </c>
      <c r="EO7" s="13">
        <v>26</v>
      </c>
      <c r="EP7" s="13">
        <v>16</v>
      </c>
      <c r="EQ7" s="13">
        <v>20</v>
      </c>
      <c r="ER7" s="13">
        <v>3</v>
      </c>
      <c r="ES7" s="13">
        <v>5</v>
      </c>
      <c r="ET7" s="13">
        <v>1</v>
      </c>
      <c r="EU7" s="13"/>
      <c r="EV7" s="13"/>
      <c r="EW7" s="13"/>
      <c r="EX7" s="13">
        <v>1</v>
      </c>
      <c r="EY7" s="13"/>
      <c r="EZ7" s="13"/>
      <c r="FA7" s="60">
        <v>116165</v>
      </c>
      <c r="FB7" s="13">
        <v>105</v>
      </c>
      <c r="FC7" s="13">
        <v>229</v>
      </c>
      <c r="FD7" s="13">
        <v>218</v>
      </c>
      <c r="FE7" s="13">
        <v>247</v>
      </c>
      <c r="FF7" s="13">
        <v>276</v>
      </c>
      <c r="FG7" s="13">
        <v>302</v>
      </c>
      <c r="FH7" s="13">
        <v>341</v>
      </c>
      <c r="FI7" s="13">
        <v>386</v>
      </c>
      <c r="FJ7" s="13">
        <v>371</v>
      </c>
      <c r="FK7" s="13">
        <v>383</v>
      </c>
      <c r="FL7" s="13">
        <v>483</v>
      </c>
      <c r="FM7" s="13">
        <v>542</v>
      </c>
      <c r="FN7" s="13">
        <v>613</v>
      </c>
      <c r="FO7" s="13">
        <v>715</v>
      </c>
      <c r="FP7" s="13">
        <v>872</v>
      </c>
      <c r="FQ7" s="13">
        <v>948</v>
      </c>
      <c r="FR7" s="13">
        <v>1185</v>
      </c>
      <c r="FS7" s="13">
        <v>1419</v>
      </c>
      <c r="FT7" s="13">
        <v>1732</v>
      </c>
      <c r="FU7" s="13">
        <v>1715</v>
      </c>
      <c r="FV7" s="13">
        <v>1905</v>
      </c>
      <c r="FW7" s="13">
        <v>1947</v>
      </c>
      <c r="FX7" s="13">
        <v>2199</v>
      </c>
      <c r="FY7" s="13">
        <v>2321</v>
      </c>
      <c r="FZ7" s="13">
        <v>2331</v>
      </c>
      <c r="GA7" s="13">
        <v>2430</v>
      </c>
      <c r="GB7" s="13">
        <v>2395</v>
      </c>
      <c r="GC7" s="13">
        <v>2480</v>
      </c>
      <c r="GD7" s="13">
        <v>2470</v>
      </c>
      <c r="GE7" s="13">
        <v>2578</v>
      </c>
      <c r="GF7" s="13">
        <v>2610</v>
      </c>
      <c r="GG7" s="13">
        <v>2432</v>
      </c>
      <c r="GH7" s="13">
        <v>2409</v>
      </c>
      <c r="GI7" s="13">
        <v>2427</v>
      </c>
      <c r="GJ7" s="13">
        <v>2366</v>
      </c>
      <c r="GK7" s="13">
        <v>2225</v>
      </c>
      <c r="GL7" s="13">
        <v>2140</v>
      </c>
      <c r="GM7" s="13">
        <v>2142</v>
      </c>
      <c r="GN7" s="13">
        <v>2196</v>
      </c>
      <c r="GO7" s="13">
        <v>2252</v>
      </c>
      <c r="GP7" s="13">
        <v>2195</v>
      </c>
      <c r="GQ7" s="13">
        <v>2241</v>
      </c>
      <c r="GR7" s="13">
        <v>2103</v>
      </c>
      <c r="GS7" s="13">
        <v>2019</v>
      </c>
      <c r="GT7" s="13">
        <v>1950</v>
      </c>
      <c r="GU7" s="13">
        <v>1807</v>
      </c>
      <c r="GV7" s="13">
        <v>1860</v>
      </c>
      <c r="GW7" s="13">
        <v>1751</v>
      </c>
      <c r="GX7" s="13">
        <v>1738</v>
      </c>
      <c r="GY7" s="13">
        <v>1766</v>
      </c>
      <c r="GZ7" s="13">
        <v>1668</v>
      </c>
      <c r="HA7" s="13">
        <v>1581</v>
      </c>
      <c r="HB7" s="13">
        <v>1460</v>
      </c>
      <c r="HC7" s="13">
        <v>1478</v>
      </c>
      <c r="HD7" s="13">
        <v>1415</v>
      </c>
      <c r="HE7" s="13">
        <v>1393</v>
      </c>
      <c r="HF7" s="13">
        <v>1410</v>
      </c>
      <c r="HG7" s="13">
        <v>1326</v>
      </c>
      <c r="HH7" s="13">
        <v>1263</v>
      </c>
      <c r="HI7" s="13">
        <v>1293</v>
      </c>
      <c r="HJ7" s="13">
        <v>1144</v>
      </c>
      <c r="HK7" s="13">
        <v>1133</v>
      </c>
      <c r="HL7" s="13">
        <v>1046</v>
      </c>
      <c r="HM7" s="13">
        <v>1058</v>
      </c>
      <c r="HN7" s="13">
        <v>1004</v>
      </c>
      <c r="HO7" s="13">
        <v>922</v>
      </c>
      <c r="HP7" s="13">
        <v>865</v>
      </c>
      <c r="HQ7" s="13">
        <v>880</v>
      </c>
      <c r="HR7" s="13">
        <v>832</v>
      </c>
      <c r="HS7" s="13">
        <v>768</v>
      </c>
      <c r="HT7" s="13">
        <v>753</v>
      </c>
      <c r="HU7" s="13">
        <v>725</v>
      </c>
      <c r="HV7" s="13">
        <v>632</v>
      </c>
      <c r="HW7" s="13">
        <v>655</v>
      </c>
      <c r="HX7" s="13">
        <v>580</v>
      </c>
      <c r="HY7" s="13">
        <v>508</v>
      </c>
      <c r="HZ7" s="13">
        <v>425</v>
      </c>
      <c r="IA7" s="13">
        <v>395</v>
      </c>
      <c r="IB7" s="13">
        <v>365</v>
      </c>
      <c r="IC7" s="13">
        <v>365</v>
      </c>
      <c r="ID7" s="13">
        <v>306</v>
      </c>
      <c r="IE7" s="13">
        <v>295</v>
      </c>
      <c r="IF7" s="13">
        <v>214</v>
      </c>
      <c r="IG7" s="13">
        <v>218</v>
      </c>
      <c r="IH7" s="13">
        <v>182</v>
      </c>
      <c r="II7" s="13">
        <v>174</v>
      </c>
      <c r="IJ7" s="13">
        <v>147</v>
      </c>
      <c r="IK7" s="13">
        <v>134</v>
      </c>
      <c r="IL7" s="13">
        <v>113</v>
      </c>
      <c r="IM7" s="13">
        <v>93</v>
      </c>
      <c r="IN7" s="13">
        <v>75</v>
      </c>
      <c r="IO7" s="13">
        <v>54</v>
      </c>
      <c r="IP7" s="13">
        <v>46</v>
      </c>
      <c r="IQ7" s="13">
        <v>30</v>
      </c>
      <c r="IR7" s="13">
        <v>31</v>
      </c>
      <c r="IS7" s="13">
        <v>14</v>
      </c>
      <c r="IT7" s="13">
        <v>16</v>
      </c>
      <c r="IU7" s="13">
        <v>8</v>
      </c>
      <c r="IV7" s="13">
        <v>4</v>
      </c>
      <c r="IW7" s="13">
        <v>3</v>
      </c>
      <c r="IX7" s="13">
        <v>4</v>
      </c>
      <c r="IY7" s="13"/>
      <c r="IZ7" s="13">
        <v>1</v>
      </c>
      <c r="JA7" s="13"/>
      <c r="JB7" s="13"/>
      <c r="JC7" s="13"/>
      <c r="JD7" s="13"/>
      <c r="JE7" s="13">
        <v>1</v>
      </c>
      <c r="JF7" s="60">
        <v>110272</v>
      </c>
      <c r="JG7" s="13">
        <v>26</v>
      </c>
      <c r="JH7" s="13">
        <v>10</v>
      </c>
      <c r="JI7" s="13">
        <v>1</v>
      </c>
      <c r="JJ7" s="13">
        <v>5</v>
      </c>
      <c r="JK7" s="13">
        <v>1</v>
      </c>
      <c r="JL7" s="13">
        <v>3</v>
      </c>
      <c r="JM7" s="13">
        <v>4</v>
      </c>
      <c r="JN7" s="13">
        <v>4</v>
      </c>
      <c r="JO7" s="13">
        <v>2</v>
      </c>
      <c r="JP7" s="13">
        <v>6</v>
      </c>
      <c r="JQ7" s="13">
        <v>19</v>
      </c>
      <c r="JR7" s="13">
        <v>9</v>
      </c>
      <c r="JS7" s="13">
        <v>1</v>
      </c>
      <c r="JT7" s="13">
        <v>6</v>
      </c>
      <c r="JU7" s="13">
        <v>7</v>
      </c>
      <c r="JV7" s="13">
        <v>7</v>
      </c>
      <c r="JW7" s="13">
        <v>9</v>
      </c>
      <c r="JX7" s="13">
        <v>10</v>
      </c>
      <c r="JY7" s="13">
        <v>11</v>
      </c>
      <c r="JZ7" s="13">
        <v>14</v>
      </c>
      <c r="KA7" s="13">
        <v>10</v>
      </c>
      <c r="KB7" s="13">
        <v>7</v>
      </c>
      <c r="KC7" s="13">
        <v>8</v>
      </c>
      <c r="KD7" s="13">
        <v>7</v>
      </c>
      <c r="KE7" s="13">
        <v>19</v>
      </c>
      <c r="KF7" s="13">
        <v>9</v>
      </c>
      <c r="KG7" s="13">
        <v>11</v>
      </c>
      <c r="KH7" s="13">
        <v>5</v>
      </c>
      <c r="KI7" s="13">
        <v>15</v>
      </c>
      <c r="KJ7" s="13">
        <v>11</v>
      </c>
      <c r="KK7" s="13">
        <v>11</v>
      </c>
      <c r="KL7" s="13">
        <v>18</v>
      </c>
      <c r="KM7" s="13">
        <v>10</v>
      </c>
      <c r="KN7" s="13">
        <v>10</v>
      </c>
      <c r="KO7" s="13">
        <v>10</v>
      </c>
      <c r="KP7" s="13">
        <v>11</v>
      </c>
      <c r="KQ7" s="13">
        <v>7</v>
      </c>
      <c r="KR7" s="13">
        <v>8</v>
      </c>
      <c r="KS7" s="13">
        <v>15</v>
      </c>
      <c r="KT7" s="13">
        <v>12</v>
      </c>
      <c r="KU7" s="13">
        <v>11</v>
      </c>
      <c r="KV7" s="13">
        <v>13</v>
      </c>
      <c r="KW7" s="13">
        <v>12</v>
      </c>
      <c r="KX7" s="13">
        <v>15</v>
      </c>
      <c r="KY7" s="13">
        <v>11</v>
      </c>
      <c r="KZ7" s="13">
        <v>8</v>
      </c>
      <c r="LA7" s="13">
        <v>5</v>
      </c>
      <c r="LB7" s="13">
        <v>8</v>
      </c>
      <c r="LC7" s="13">
        <v>17</v>
      </c>
      <c r="LD7" s="13">
        <v>5</v>
      </c>
      <c r="LE7" s="13">
        <v>11</v>
      </c>
      <c r="LF7" s="13">
        <v>10</v>
      </c>
      <c r="LG7" s="13">
        <v>9</v>
      </c>
      <c r="LH7" s="13">
        <v>11</v>
      </c>
      <c r="LI7" s="13">
        <v>14</v>
      </c>
      <c r="LJ7" s="13">
        <v>6</v>
      </c>
      <c r="LK7" s="13">
        <v>7</v>
      </c>
      <c r="LL7" s="13">
        <v>7</v>
      </c>
      <c r="LM7" s="13">
        <v>9</v>
      </c>
      <c r="LN7" s="13">
        <v>9</v>
      </c>
      <c r="LO7" s="13">
        <v>8</v>
      </c>
      <c r="LP7" s="13">
        <v>9</v>
      </c>
      <c r="LQ7" s="13">
        <v>4</v>
      </c>
      <c r="LR7" s="13">
        <v>6</v>
      </c>
      <c r="LS7" s="13">
        <v>5</v>
      </c>
      <c r="LT7" s="13">
        <v>8</v>
      </c>
      <c r="LU7" s="13">
        <v>6</v>
      </c>
      <c r="LV7" s="13">
        <v>3</v>
      </c>
      <c r="LW7" s="13">
        <v>6</v>
      </c>
      <c r="LX7" s="13">
        <v>6</v>
      </c>
      <c r="LY7" s="13">
        <v>10</v>
      </c>
      <c r="LZ7" s="13">
        <v>4</v>
      </c>
      <c r="MA7" s="13">
        <v>8</v>
      </c>
      <c r="MB7" s="13">
        <v>7</v>
      </c>
      <c r="MC7" s="13">
        <v>4</v>
      </c>
      <c r="MD7" s="13">
        <v>6</v>
      </c>
      <c r="ME7" s="13">
        <v>8</v>
      </c>
      <c r="MF7" s="13">
        <v>2</v>
      </c>
      <c r="MG7" s="13">
        <v>4</v>
      </c>
      <c r="MH7" s="13">
        <v>9</v>
      </c>
      <c r="MI7" s="13">
        <v>3</v>
      </c>
      <c r="MJ7" s="13">
        <v>4</v>
      </c>
      <c r="MK7" s="13">
        <v>5</v>
      </c>
      <c r="ML7" s="13">
        <v>12</v>
      </c>
      <c r="MM7" s="13">
        <v>12</v>
      </c>
      <c r="MN7" s="13">
        <v>16</v>
      </c>
      <c r="MO7" s="13">
        <v>9</v>
      </c>
      <c r="MP7" s="13">
        <v>6</v>
      </c>
      <c r="MQ7" s="13">
        <v>8</v>
      </c>
      <c r="MR7" s="13">
        <v>10</v>
      </c>
      <c r="MS7" s="13">
        <v>13</v>
      </c>
      <c r="MT7" s="13">
        <v>12</v>
      </c>
      <c r="MU7" s="13">
        <v>13</v>
      </c>
      <c r="MV7" s="13">
        <v>12</v>
      </c>
      <c r="MW7" s="13">
        <v>6</v>
      </c>
      <c r="MX7" s="13">
        <v>2</v>
      </c>
      <c r="MY7" s="13">
        <v>3</v>
      </c>
      <c r="MZ7" s="13">
        <v>9</v>
      </c>
      <c r="NA7" s="13">
        <v>6</v>
      </c>
      <c r="NB7" s="13"/>
      <c r="NC7" s="13">
        <v>1</v>
      </c>
      <c r="ND7" s="13">
        <v>2</v>
      </c>
      <c r="NE7" s="13"/>
      <c r="NF7" s="13"/>
      <c r="NG7" s="13"/>
      <c r="NH7" s="13"/>
      <c r="NI7" s="13"/>
      <c r="NJ7" s="13">
        <v>19</v>
      </c>
      <c r="NK7" s="60">
        <v>873</v>
      </c>
      <c r="NL7" s="13">
        <v>227310</v>
      </c>
      <c r="NM7" s="448"/>
      <c r="NN7" s="448"/>
      <c r="NO7" s="448"/>
      <c r="NP7" s="448"/>
      <c r="NQ7" s="448"/>
    </row>
    <row r="8" spans="1:381" ht="14.4">
      <c r="A8" s="250" t="s">
        <v>21</v>
      </c>
      <c r="B8" s="251">
        <f>B39+B41+B48+B49+B52+B53+B54+B70+B71+B72+B73+B74+B75+B84+B89+B90+B95+B96+B97+B100+B101+B102+B109+B110+B113+B115+B117+B120+B121+B130+B132+B135+B148+B149+B150+B153+B158+B163+B165+B168</f>
        <v>11587</v>
      </c>
      <c r="C8" s="251">
        <f t="shared" ref="C8:U8" si="2">C39+C41+C48+C49+C52+C53+C54+C70+C71+C72+C73+C74+C75+C84+C89+C90+C95+C96+C97+C100+C101+C102+C109+C110+C113+C115+C117+C120+C121+C130+C132+C135+C148+C149+C150+C153+C158+C163+C165+C168</f>
        <v>10521</v>
      </c>
      <c r="D8" s="251">
        <f t="shared" si="2"/>
        <v>31710</v>
      </c>
      <c r="E8" s="251">
        <f t="shared" si="2"/>
        <v>34946</v>
      </c>
      <c r="F8" s="251">
        <f t="shared" si="2"/>
        <v>112295</v>
      </c>
      <c r="G8" s="251">
        <f t="shared" si="2"/>
        <v>109339</v>
      </c>
      <c r="H8" s="251">
        <f t="shared" si="2"/>
        <v>122253</v>
      </c>
      <c r="I8" s="251">
        <f t="shared" si="2"/>
        <v>113295</v>
      </c>
      <c r="J8" s="251">
        <f t="shared" si="2"/>
        <v>101125</v>
      </c>
      <c r="K8" s="251">
        <f t="shared" si="2"/>
        <v>97174</v>
      </c>
      <c r="L8" s="251">
        <f t="shared" si="2"/>
        <v>68715</v>
      </c>
      <c r="M8" s="251">
        <f t="shared" si="2"/>
        <v>67504</v>
      </c>
      <c r="N8" s="251">
        <f t="shared" si="2"/>
        <v>39075</v>
      </c>
      <c r="O8" s="251">
        <f t="shared" si="2"/>
        <v>35499</v>
      </c>
      <c r="P8" s="251">
        <f t="shared" si="2"/>
        <v>18483</v>
      </c>
      <c r="Q8" s="251">
        <f t="shared" si="2"/>
        <v>17621</v>
      </c>
      <c r="R8" s="251">
        <f t="shared" si="2"/>
        <v>6545</v>
      </c>
      <c r="S8" s="251">
        <f t="shared" si="2"/>
        <v>9255</v>
      </c>
      <c r="T8" s="251">
        <f t="shared" si="2"/>
        <v>1167</v>
      </c>
      <c r="U8" s="251">
        <f t="shared" si="2"/>
        <v>3385</v>
      </c>
      <c r="W8" s="12" t="s">
        <v>19</v>
      </c>
      <c r="X8" s="796">
        <f t="shared" ref="X8:X9" si="3">SUM(FB8:FK8)</f>
        <v>5567</v>
      </c>
      <c r="Y8" s="796">
        <f t="shared" ref="Y8:Y9" si="4">SUM(AU8:BD8)</f>
        <v>5245</v>
      </c>
      <c r="Z8" s="796">
        <f t="shared" ref="Z8:Z9" si="5">SUM(FL8:FU8)</f>
        <v>13220</v>
      </c>
      <c r="AA8" s="796">
        <f t="shared" ref="AA8:AA9" si="6">SUM(BE8:BN8)</f>
        <v>13543</v>
      </c>
      <c r="AB8" s="796">
        <f t="shared" ref="AB8:AB9" si="7">SUM(FV8:GE8)</f>
        <v>32513</v>
      </c>
      <c r="AC8" s="796">
        <f t="shared" ref="AC8:AC9" si="8">SUM(BO8:BX8)</f>
        <v>34327</v>
      </c>
      <c r="AD8" s="796">
        <f t="shared" ref="AD8:AD9" si="9">SUM(GF8:GO8)</f>
        <v>36612</v>
      </c>
      <c r="AE8" s="796">
        <f t="shared" ref="AE8:AE9" si="10">SUM(BY8:CH8)</f>
        <v>35525</v>
      </c>
      <c r="AF8" s="796">
        <f t="shared" ref="AF8:AF9" si="11">SUM(GP8:GY8)</f>
        <v>29290</v>
      </c>
      <c r="AG8" s="796">
        <f t="shared" ref="AG8:AG9" si="12">SUM(CI8:CR8)</f>
        <v>28537</v>
      </c>
      <c r="AH8" s="796">
        <f t="shared" ref="AH8:AH9" si="13">SUM(GZ8:HI8)</f>
        <v>22287</v>
      </c>
      <c r="AI8" s="796">
        <f t="shared" ref="AI8:AI9" si="14">SUM(CS8:DB8)</f>
        <v>21476</v>
      </c>
      <c r="AJ8" s="796">
        <f t="shared" ref="AJ8:AJ9" si="15">SUM(HJ8:HS8)</f>
        <v>14903</v>
      </c>
      <c r="AK8" s="796">
        <f t="shared" ref="AK8:AK9" si="16">SUM(DC8:DL8)</f>
        <v>13063</v>
      </c>
      <c r="AL8" s="796">
        <f t="shared" ref="AL8:AL9" si="17">SUM(HT8:IC8)</f>
        <v>7971</v>
      </c>
      <c r="AM8" s="796">
        <f t="shared" ref="AM8:AM9" si="18">SUM(DM8:DV8)</f>
        <v>8026</v>
      </c>
      <c r="AN8" s="796">
        <f t="shared" ref="AN8:AN9" si="19">SUM(ID8:IM8)</f>
        <v>3531</v>
      </c>
      <c r="AO8" s="796">
        <f t="shared" ref="AO8:AO9" si="20">SUM(DW8:EF8)</f>
        <v>5598</v>
      </c>
      <c r="AP8" s="796">
        <f t="shared" ref="AP8:AP9" si="21">SUM(IN8:JD8)</f>
        <v>926</v>
      </c>
      <c r="AQ8" s="796">
        <f t="shared" ref="AQ8:AQ9" si="22">SUM(EG8:EY8)</f>
        <v>2980</v>
      </c>
      <c r="AR8" s="796">
        <f t="shared" ref="AR8:AR9" si="23">NK8+EZ8+JE8</f>
        <v>7000</v>
      </c>
      <c r="AT8" s="12" t="s">
        <v>19</v>
      </c>
      <c r="AU8" s="13">
        <v>136</v>
      </c>
      <c r="AV8" s="13">
        <v>561</v>
      </c>
      <c r="AW8" s="13">
        <v>490</v>
      </c>
      <c r="AX8" s="13">
        <v>443</v>
      </c>
      <c r="AY8" s="13">
        <v>454</v>
      </c>
      <c r="AZ8" s="13">
        <v>514</v>
      </c>
      <c r="BA8" s="13">
        <v>601</v>
      </c>
      <c r="BB8" s="13">
        <v>636</v>
      </c>
      <c r="BC8" s="13">
        <v>689</v>
      </c>
      <c r="BD8" s="13">
        <v>721</v>
      </c>
      <c r="BE8" s="13">
        <v>787</v>
      </c>
      <c r="BF8" s="13">
        <v>760</v>
      </c>
      <c r="BG8" s="13">
        <v>860</v>
      </c>
      <c r="BH8" s="13">
        <v>987</v>
      </c>
      <c r="BI8" s="13">
        <v>1059</v>
      </c>
      <c r="BJ8" s="13">
        <v>1383</v>
      </c>
      <c r="BK8" s="13">
        <v>1578</v>
      </c>
      <c r="BL8" s="13">
        <v>1734</v>
      </c>
      <c r="BM8" s="13">
        <v>2160</v>
      </c>
      <c r="BN8" s="13">
        <v>2235</v>
      </c>
      <c r="BO8" s="13">
        <v>2636</v>
      </c>
      <c r="BP8" s="13">
        <v>2831</v>
      </c>
      <c r="BQ8" s="13">
        <v>3115</v>
      </c>
      <c r="BR8" s="13">
        <v>3108</v>
      </c>
      <c r="BS8" s="13">
        <v>3438</v>
      </c>
      <c r="BT8" s="13">
        <v>3669</v>
      </c>
      <c r="BU8" s="13">
        <v>3731</v>
      </c>
      <c r="BV8" s="13">
        <v>3751</v>
      </c>
      <c r="BW8" s="13">
        <v>3935</v>
      </c>
      <c r="BX8" s="13">
        <v>4113</v>
      </c>
      <c r="BY8" s="13">
        <v>4037</v>
      </c>
      <c r="BZ8" s="13">
        <v>3981</v>
      </c>
      <c r="CA8" s="13">
        <v>3878</v>
      </c>
      <c r="CB8" s="13">
        <v>3762</v>
      </c>
      <c r="CC8" s="13">
        <v>3675</v>
      </c>
      <c r="CD8" s="13">
        <v>3500</v>
      </c>
      <c r="CE8" s="13">
        <v>3273</v>
      </c>
      <c r="CF8" s="13">
        <v>3214</v>
      </c>
      <c r="CG8" s="13">
        <v>3083</v>
      </c>
      <c r="CH8" s="13">
        <v>3122</v>
      </c>
      <c r="CI8" s="13">
        <v>3028</v>
      </c>
      <c r="CJ8" s="13">
        <v>3050</v>
      </c>
      <c r="CK8" s="13">
        <v>2901</v>
      </c>
      <c r="CL8" s="13">
        <v>2954</v>
      </c>
      <c r="CM8" s="13">
        <v>2865</v>
      </c>
      <c r="CN8" s="13">
        <v>2869</v>
      </c>
      <c r="CO8" s="13">
        <v>2900</v>
      </c>
      <c r="CP8" s="13">
        <v>2689</v>
      </c>
      <c r="CQ8" s="13">
        <v>2696</v>
      </c>
      <c r="CR8" s="13">
        <v>2585</v>
      </c>
      <c r="CS8" s="13">
        <v>2623</v>
      </c>
      <c r="CT8" s="13">
        <v>2385</v>
      </c>
      <c r="CU8" s="13">
        <v>2364</v>
      </c>
      <c r="CV8" s="13">
        <v>2245</v>
      </c>
      <c r="CW8" s="13">
        <v>2114</v>
      </c>
      <c r="CX8" s="13">
        <v>2124</v>
      </c>
      <c r="CY8" s="13">
        <v>2073</v>
      </c>
      <c r="CZ8" s="13">
        <v>1955</v>
      </c>
      <c r="DA8" s="13">
        <v>1893</v>
      </c>
      <c r="DB8" s="13">
        <v>1700</v>
      </c>
      <c r="DC8" s="13">
        <v>1699</v>
      </c>
      <c r="DD8" s="13">
        <v>1633</v>
      </c>
      <c r="DE8" s="13">
        <v>1461</v>
      </c>
      <c r="DF8" s="13">
        <v>1294</v>
      </c>
      <c r="DG8" s="13">
        <v>1286</v>
      </c>
      <c r="DH8" s="13">
        <v>1269</v>
      </c>
      <c r="DI8" s="13">
        <v>1195</v>
      </c>
      <c r="DJ8" s="13">
        <v>1107</v>
      </c>
      <c r="DK8" s="13">
        <v>1094</v>
      </c>
      <c r="DL8" s="13">
        <v>1025</v>
      </c>
      <c r="DM8" s="13">
        <v>1013</v>
      </c>
      <c r="DN8" s="13">
        <v>940</v>
      </c>
      <c r="DO8" s="13">
        <v>862</v>
      </c>
      <c r="DP8" s="13">
        <v>822</v>
      </c>
      <c r="DQ8" s="13">
        <v>768</v>
      </c>
      <c r="DR8" s="13">
        <v>815</v>
      </c>
      <c r="DS8" s="13">
        <v>788</v>
      </c>
      <c r="DT8" s="13">
        <v>716</v>
      </c>
      <c r="DU8" s="13">
        <v>696</v>
      </c>
      <c r="DV8" s="13">
        <v>606</v>
      </c>
      <c r="DW8" s="13">
        <v>677</v>
      </c>
      <c r="DX8" s="13">
        <v>590</v>
      </c>
      <c r="DY8" s="13">
        <v>562</v>
      </c>
      <c r="DZ8" s="13">
        <v>566</v>
      </c>
      <c r="EA8" s="13">
        <v>541</v>
      </c>
      <c r="EB8" s="13">
        <v>570</v>
      </c>
      <c r="EC8" s="13">
        <v>516</v>
      </c>
      <c r="ED8" s="13">
        <v>506</v>
      </c>
      <c r="EE8" s="13">
        <v>555</v>
      </c>
      <c r="EF8" s="13">
        <v>515</v>
      </c>
      <c r="EG8" s="13">
        <v>569</v>
      </c>
      <c r="EH8" s="13">
        <v>437</v>
      </c>
      <c r="EI8" s="13">
        <v>403</v>
      </c>
      <c r="EJ8" s="13">
        <v>388</v>
      </c>
      <c r="EK8" s="13">
        <v>277</v>
      </c>
      <c r="EL8" s="13">
        <v>242</v>
      </c>
      <c r="EM8" s="13">
        <v>203</v>
      </c>
      <c r="EN8" s="13">
        <v>127</v>
      </c>
      <c r="EO8" s="13">
        <v>133</v>
      </c>
      <c r="EP8" s="13">
        <v>77</v>
      </c>
      <c r="EQ8" s="13">
        <v>48</v>
      </c>
      <c r="ER8" s="13">
        <v>31</v>
      </c>
      <c r="ES8" s="13">
        <v>20</v>
      </c>
      <c r="ET8" s="13">
        <v>13</v>
      </c>
      <c r="EU8" s="13">
        <v>3</v>
      </c>
      <c r="EV8" s="13">
        <v>4</v>
      </c>
      <c r="EW8" s="13">
        <v>1</v>
      </c>
      <c r="EX8" s="13">
        <v>2</v>
      </c>
      <c r="EY8" s="13">
        <v>2</v>
      </c>
      <c r="EZ8" s="13">
        <v>8</v>
      </c>
      <c r="FA8" s="60">
        <v>168328</v>
      </c>
      <c r="FB8" s="13">
        <v>168</v>
      </c>
      <c r="FC8" s="13">
        <v>625</v>
      </c>
      <c r="FD8" s="13">
        <v>532</v>
      </c>
      <c r="FE8" s="13">
        <v>490</v>
      </c>
      <c r="FF8" s="13">
        <v>500</v>
      </c>
      <c r="FG8" s="13">
        <v>524</v>
      </c>
      <c r="FH8" s="13">
        <v>625</v>
      </c>
      <c r="FI8" s="13">
        <v>697</v>
      </c>
      <c r="FJ8" s="13">
        <v>701</v>
      </c>
      <c r="FK8" s="13">
        <v>705</v>
      </c>
      <c r="FL8" s="13">
        <v>815</v>
      </c>
      <c r="FM8" s="13">
        <v>815</v>
      </c>
      <c r="FN8" s="13">
        <v>927</v>
      </c>
      <c r="FO8" s="13">
        <v>956</v>
      </c>
      <c r="FP8" s="13">
        <v>1035</v>
      </c>
      <c r="FQ8" s="13">
        <v>1262</v>
      </c>
      <c r="FR8" s="13">
        <v>1471</v>
      </c>
      <c r="FS8" s="13">
        <v>1686</v>
      </c>
      <c r="FT8" s="13">
        <v>2113</v>
      </c>
      <c r="FU8" s="13">
        <v>2140</v>
      </c>
      <c r="FV8" s="13">
        <v>2474</v>
      </c>
      <c r="FW8" s="13">
        <v>2712</v>
      </c>
      <c r="FX8" s="13">
        <v>2805</v>
      </c>
      <c r="FY8" s="13">
        <v>3033</v>
      </c>
      <c r="FZ8" s="13">
        <v>3212</v>
      </c>
      <c r="GA8" s="13">
        <v>3503</v>
      </c>
      <c r="GB8" s="13">
        <v>3573</v>
      </c>
      <c r="GC8" s="13">
        <v>3558</v>
      </c>
      <c r="GD8" s="13">
        <v>3749</v>
      </c>
      <c r="GE8" s="13">
        <v>3894</v>
      </c>
      <c r="GF8" s="13">
        <v>3948</v>
      </c>
      <c r="GG8" s="13">
        <v>3968</v>
      </c>
      <c r="GH8" s="13">
        <v>3975</v>
      </c>
      <c r="GI8" s="13">
        <v>3793</v>
      </c>
      <c r="GJ8" s="13">
        <v>3916</v>
      </c>
      <c r="GK8" s="13">
        <v>3671</v>
      </c>
      <c r="GL8" s="13">
        <v>3614</v>
      </c>
      <c r="GM8" s="13">
        <v>3394</v>
      </c>
      <c r="GN8" s="13">
        <v>3133</v>
      </c>
      <c r="GO8" s="13">
        <v>3200</v>
      </c>
      <c r="GP8" s="13">
        <v>3169</v>
      </c>
      <c r="GQ8" s="13">
        <v>3138</v>
      </c>
      <c r="GR8" s="13">
        <v>3073</v>
      </c>
      <c r="GS8" s="13">
        <v>2940</v>
      </c>
      <c r="GT8" s="13">
        <v>3078</v>
      </c>
      <c r="GU8" s="13">
        <v>2942</v>
      </c>
      <c r="GV8" s="13">
        <v>2800</v>
      </c>
      <c r="GW8" s="13">
        <v>2702</v>
      </c>
      <c r="GX8" s="13">
        <v>2779</v>
      </c>
      <c r="GY8" s="13">
        <v>2669</v>
      </c>
      <c r="GZ8" s="13">
        <v>2627</v>
      </c>
      <c r="HA8" s="13">
        <v>2472</v>
      </c>
      <c r="HB8" s="13">
        <v>2419</v>
      </c>
      <c r="HC8" s="13">
        <v>2344</v>
      </c>
      <c r="HD8" s="13">
        <v>2261</v>
      </c>
      <c r="HE8" s="13">
        <v>2161</v>
      </c>
      <c r="HF8" s="13">
        <v>2053</v>
      </c>
      <c r="HG8" s="13">
        <v>1998</v>
      </c>
      <c r="HH8" s="13">
        <v>2086</v>
      </c>
      <c r="HI8" s="13">
        <v>1866</v>
      </c>
      <c r="HJ8" s="13">
        <v>1895</v>
      </c>
      <c r="HK8" s="13">
        <v>1817</v>
      </c>
      <c r="HL8" s="13">
        <v>1703</v>
      </c>
      <c r="HM8" s="13">
        <v>1648</v>
      </c>
      <c r="HN8" s="13">
        <v>1507</v>
      </c>
      <c r="HO8" s="13">
        <v>1378</v>
      </c>
      <c r="HP8" s="13">
        <v>1364</v>
      </c>
      <c r="HQ8" s="13">
        <v>1316</v>
      </c>
      <c r="HR8" s="13">
        <v>1174</v>
      </c>
      <c r="HS8" s="13">
        <v>1101</v>
      </c>
      <c r="HT8" s="13">
        <v>1018</v>
      </c>
      <c r="HU8" s="13">
        <v>995</v>
      </c>
      <c r="HV8" s="13">
        <v>924</v>
      </c>
      <c r="HW8" s="13">
        <v>903</v>
      </c>
      <c r="HX8" s="13">
        <v>878</v>
      </c>
      <c r="HY8" s="13">
        <v>768</v>
      </c>
      <c r="HZ8" s="13">
        <v>692</v>
      </c>
      <c r="IA8" s="13">
        <v>665</v>
      </c>
      <c r="IB8" s="13">
        <v>620</v>
      </c>
      <c r="IC8" s="13">
        <v>508</v>
      </c>
      <c r="ID8" s="13">
        <v>531</v>
      </c>
      <c r="IE8" s="13">
        <v>474</v>
      </c>
      <c r="IF8" s="13">
        <v>397</v>
      </c>
      <c r="IG8" s="13">
        <v>374</v>
      </c>
      <c r="IH8" s="13">
        <v>350</v>
      </c>
      <c r="II8" s="13">
        <v>370</v>
      </c>
      <c r="IJ8" s="13">
        <v>276</v>
      </c>
      <c r="IK8" s="13">
        <v>256</v>
      </c>
      <c r="IL8" s="13">
        <v>259</v>
      </c>
      <c r="IM8" s="13">
        <v>244</v>
      </c>
      <c r="IN8" s="13">
        <v>210</v>
      </c>
      <c r="IO8" s="13">
        <v>180</v>
      </c>
      <c r="IP8" s="13">
        <v>147</v>
      </c>
      <c r="IQ8" s="13">
        <v>118</v>
      </c>
      <c r="IR8" s="13">
        <v>79</v>
      </c>
      <c r="IS8" s="13">
        <v>57</v>
      </c>
      <c r="IT8" s="13">
        <v>45</v>
      </c>
      <c r="IU8" s="13">
        <v>35</v>
      </c>
      <c r="IV8" s="13">
        <v>18</v>
      </c>
      <c r="IW8" s="13">
        <v>15</v>
      </c>
      <c r="IX8" s="13">
        <v>11</v>
      </c>
      <c r="IY8" s="13">
        <v>4</v>
      </c>
      <c r="IZ8" s="13">
        <v>4</v>
      </c>
      <c r="JA8" s="13">
        <v>1</v>
      </c>
      <c r="JB8" s="13">
        <v>1</v>
      </c>
      <c r="JC8" s="13"/>
      <c r="JD8" s="13">
        <v>1</v>
      </c>
      <c r="JE8" s="13">
        <v>8</v>
      </c>
      <c r="JF8" s="60">
        <v>166828</v>
      </c>
      <c r="JG8" s="13">
        <v>222</v>
      </c>
      <c r="JH8" s="13">
        <v>156</v>
      </c>
      <c r="JI8" s="13">
        <v>22</v>
      </c>
      <c r="JJ8" s="13">
        <v>31</v>
      </c>
      <c r="JK8" s="13">
        <v>26</v>
      </c>
      <c r="JL8" s="13">
        <v>19</v>
      </c>
      <c r="JM8" s="13">
        <v>33</v>
      </c>
      <c r="JN8" s="13">
        <v>36</v>
      </c>
      <c r="JO8" s="13">
        <v>35</v>
      </c>
      <c r="JP8" s="13">
        <v>33</v>
      </c>
      <c r="JQ8" s="13">
        <v>30</v>
      </c>
      <c r="JR8" s="13">
        <v>39</v>
      </c>
      <c r="JS8" s="13">
        <v>39</v>
      </c>
      <c r="JT8" s="13">
        <v>47</v>
      </c>
      <c r="JU8" s="13">
        <v>39</v>
      </c>
      <c r="JV8" s="13">
        <v>49</v>
      </c>
      <c r="JW8" s="13">
        <v>43</v>
      </c>
      <c r="JX8" s="13">
        <v>58</v>
      </c>
      <c r="JY8" s="13">
        <v>71</v>
      </c>
      <c r="JZ8" s="13">
        <v>106</v>
      </c>
      <c r="KA8" s="13">
        <v>128</v>
      </c>
      <c r="KB8" s="13">
        <v>139</v>
      </c>
      <c r="KC8" s="13">
        <v>137</v>
      </c>
      <c r="KD8" s="13">
        <v>113</v>
      </c>
      <c r="KE8" s="13">
        <v>141</v>
      </c>
      <c r="KF8" s="13">
        <v>147</v>
      </c>
      <c r="KG8" s="13">
        <v>131</v>
      </c>
      <c r="KH8" s="13">
        <v>115</v>
      </c>
      <c r="KI8" s="13">
        <v>130</v>
      </c>
      <c r="KJ8" s="13">
        <v>114</v>
      </c>
      <c r="KK8" s="13">
        <v>155</v>
      </c>
      <c r="KL8" s="13">
        <v>130</v>
      </c>
      <c r="KM8" s="13">
        <v>157</v>
      </c>
      <c r="KN8" s="13">
        <v>112</v>
      </c>
      <c r="KO8" s="13">
        <v>116</v>
      </c>
      <c r="KP8" s="13">
        <v>102</v>
      </c>
      <c r="KQ8" s="13">
        <v>122</v>
      </c>
      <c r="KR8" s="13">
        <v>98</v>
      </c>
      <c r="KS8" s="13">
        <v>98</v>
      </c>
      <c r="KT8" s="13">
        <v>99</v>
      </c>
      <c r="KU8" s="13">
        <v>84</v>
      </c>
      <c r="KV8" s="13">
        <v>80</v>
      </c>
      <c r="KW8" s="13">
        <v>69</v>
      </c>
      <c r="KX8" s="13">
        <v>73</v>
      </c>
      <c r="KY8" s="13">
        <v>77</v>
      </c>
      <c r="KZ8" s="13">
        <v>61</v>
      </c>
      <c r="LA8" s="13">
        <v>85</v>
      </c>
      <c r="LB8" s="13">
        <v>50</v>
      </c>
      <c r="LC8" s="13">
        <v>76</v>
      </c>
      <c r="LD8" s="13">
        <v>63</v>
      </c>
      <c r="LE8" s="13">
        <v>59</v>
      </c>
      <c r="LF8" s="13">
        <v>55</v>
      </c>
      <c r="LG8" s="13">
        <v>58</v>
      </c>
      <c r="LH8" s="13">
        <v>62</v>
      </c>
      <c r="LI8" s="13">
        <v>56</v>
      </c>
      <c r="LJ8" s="13">
        <v>58</v>
      </c>
      <c r="LK8" s="13">
        <v>56</v>
      </c>
      <c r="LL8" s="13">
        <v>41</v>
      </c>
      <c r="LM8" s="13">
        <v>57</v>
      </c>
      <c r="LN8" s="13">
        <v>56</v>
      </c>
      <c r="LO8" s="13">
        <v>55</v>
      </c>
      <c r="LP8" s="13">
        <v>47</v>
      </c>
      <c r="LQ8" s="13">
        <v>39</v>
      </c>
      <c r="LR8" s="13">
        <v>40</v>
      </c>
      <c r="LS8" s="13">
        <v>36</v>
      </c>
      <c r="LT8" s="13">
        <v>36</v>
      </c>
      <c r="LU8" s="13">
        <v>43</v>
      </c>
      <c r="LV8" s="13">
        <v>34</v>
      </c>
      <c r="LW8" s="13">
        <v>30</v>
      </c>
      <c r="LX8" s="13">
        <v>28</v>
      </c>
      <c r="LY8" s="13">
        <v>40</v>
      </c>
      <c r="LZ8" s="13">
        <v>38</v>
      </c>
      <c r="MA8" s="13">
        <v>45</v>
      </c>
      <c r="MB8" s="13">
        <v>40</v>
      </c>
      <c r="MC8" s="13">
        <v>38</v>
      </c>
      <c r="MD8" s="13">
        <v>40</v>
      </c>
      <c r="ME8" s="13">
        <v>51</v>
      </c>
      <c r="MF8" s="13">
        <v>31</v>
      </c>
      <c r="MG8" s="13">
        <v>33</v>
      </c>
      <c r="MH8" s="13">
        <v>28</v>
      </c>
      <c r="MI8" s="13">
        <v>29</v>
      </c>
      <c r="MJ8" s="13">
        <v>40</v>
      </c>
      <c r="MK8" s="13">
        <v>57</v>
      </c>
      <c r="ML8" s="13">
        <v>60</v>
      </c>
      <c r="MM8" s="13">
        <v>56</v>
      </c>
      <c r="MN8" s="13">
        <v>82</v>
      </c>
      <c r="MO8" s="13">
        <v>80</v>
      </c>
      <c r="MP8" s="13">
        <v>77</v>
      </c>
      <c r="MQ8" s="13">
        <v>79</v>
      </c>
      <c r="MR8" s="13">
        <v>86</v>
      </c>
      <c r="MS8" s="13">
        <v>84</v>
      </c>
      <c r="MT8" s="13">
        <v>81</v>
      </c>
      <c r="MU8" s="13">
        <v>75</v>
      </c>
      <c r="MV8" s="13">
        <v>80</v>
      </c>
      <c r="MW8" s="13">
        <v>76</v>
      </c>
      <c r="MX8" s="13">
        <v>48</v>
      </c>
      <c r="MY8" s="13">
        <v>65</v>
      </c>
      <c r="MZ8" s="13">
        <v>29</v>
      </c>
      <c r="NA8" s="13">
        <v>44</v>
      </c>
      <c r="NB8" s="13">
        <v>30</v>
      </c>
      <c r="NC8" s="13">
        <v>22</v>
      </c>
      <c r="ND8" s="13">
        <v>15</v>
      </c>
      <c r="NE8" s="13">
        <v>4</v>
      </c>
      <c r="NF8" s="13">
        <v>4</v>
      </c>
      <c r="NG8" s="13">
        <v>4</v>
      </c>
      <c r="NH8" s="13">
        <v>4</v>
      </c>
      <c r="NI8" s="13">
        <v>1</v>
      </c>
      <c r="NJ8" s="13">
        <v>6</v>
      </c>
      <c r="NK8" s="60">
        <v>6984</v>
      </c>
      <c r="NL8" s="13">
        <v>342140</v>
      </c>
      <c r="NM8" s="448"/>
      <c r="NN8" s="448"/>
      <c r="NO8" s="448"/>
      <c r="NP8" s="448"/>
      <c r="NQ8" s="448"/>
    </row>
    <row r="9" spans="1:381" ht="14.4">
      <c r="A9" s="250" t="s">
        <v>22</v>
      </c>
      <c r="B9" s="251">
        <f>B34+B35+B36+B37+B38+B40+B42+B43+B44+B45+B46+B47+B50+B51+B55+B56+B57+B58+B59+B60+B61+B62+B63+B64+B65+B66+B67+B68++B76+B77+B78+B79+B80+B81+B82+B83+B85+B86+B87+B88+B91+B92+B93+B94+B98+B99+B103+B104+B105+B106+B107+B108+B111+B112+B114+B116+B118+B119+B122+B123+B124+B125+B126+B127+B128+B129+B131+B133+B134+B136+B137+B138+B139+B140+B141+B142+B143+B144+B145+B146+B147+B151+B152+B155+B156+B157+B159+B160+B161+B162+B164+B166+B167+B69+B169</f>
        <v>3306</v>
      </c>
      <c r="C9" s="251">
        <f t="shared" ref="C9:U9" si="24">C34+C35+C36+C37+C38+C40+C42+C43+C44+C45+C46+C47+C50+C51+C55+C56+C57+C58+C59+C60+C61+C62+C63+C64+C65+C66+C67+C68++C76+C77+C78+C79+C80+C81+C82+C83+C85+C86+C87+C88+C91+C92+C93+C94+C98+C99+C103+C104+C105+C106+C107+C108+C111+C112+C114+C116+C118+C119+C122+C123+C124+C125+C126+C127+C128+C129+C131+C133+C134+C136+C137+C138+C139+C140+C141+C142+C143+C144+C145+C146+C147+C151+C152+C155+C156+C157+C159+C160+C161+C162+C164+C166+C167+C69+C169</f>
        <v>3080</v>
      </c>
      <c r="D9" s="251">
        <f t="shared" si="24"/>
        <v>8777</v>
      </c>
      <c r="E9" s="251">
        <f t="shared" si="24"/>
        <v>10457</v>
      </c>
      <c r="F9" s="251">
        <f t="shared" si="24"/>
        <v>25281</v>
      </c>
      <c r="G9" s="251">
        <f t="shared" si="24"/>
        <v>28013</v>
      </c>
      <c r="H9" s="251">
        <f t="shared" si="24"/>
        <v>27571</v>
      </c>
      <c r="I9" s="251">
        <f t="shared" si="24"/>
        <v>29281</v>
      </c>
      <c r="J9" s="251">
        <f t="shared" si="24"/>
        <v>24007</v>
      </c>
      <c r="K9" s="251">
        <f t="shared" si="24"/>
        <v>25421</v>
      </c>
      <c r="L9" s="251">
        <f t="shared" si="24"/>
        <v>17591</v>
      </c>
      <c r="M9" s="251">
        <f t="shared" si="24"/>
        <v>18578</v>
      </c>
      <c r="N9" s="251">
        <f t="shared" si="24"/>
        <v>11918</v>
      </c>
      <c r="O9" s="251">
        <f t="shared" si="24"/>
        <v>11318</v>
      </c>
      <c r="P9" s="251">
        <f t="shared" si="24"/>
        <v>6809</v>
      </c>
      <c r="Q9" s="251">
        <f t="shared" si="24"/>
        <v>6859</v>
      </c>
      <c r="R9" s="251">
        <f t="shared" si="24"/>
        <v>2964</v>
      </c>
      <c r="S9" s="251">
        <f t="shared" si="24"/>
        <v>4060</v>
      </c>
      <c r="T9" s="251">
        <f t="shared" si="24"/>
        <v>546</v>
      </c>
      <c r="U9" s="251">
        <f t="shared" si="24"/>
        <v>1516</v>
      </c>
      <c r="W9" s="12" t="s">
        <v>42</v>
      </c>
      <c r="X9" s="796">
        <f t="shared" si="3"/>
        <v>1712</v>
      </c>
      <c r="Y9" s="796">
        <f t="shared" si="4"/>
        <v>1707</v>
      </c>
      <c r="Z9" s="796">
        <f t="shared" si="5"/>
        <v>7589</v>
      </c>
      <c r="AA9" s="796">
        <f t="shared" si="6"/>
        <v>8788</v>
      </c>
      <c r="AB9" s="796">
        <f t="shared" si="7"/>
        <v>25594</v>
      </c>
      <c r="AC9" s="796">
        <f t="shared" si="8"/>
        <v>27894</v>
      </c>
      <c r="AD9" s="796">
        <f t="shared" si="9"/>
        <v>31444</v>
      </c>
      <c r="AE9" s="796">
        <f t="shared" si="10"/>
        <v>32961</v>
      </c>
      <c r="AF9" s="796">
        <f t="shared" si="11"/>
        <v>25438</v>
      </c>
      <c r="AG9" s="796">
        <f t="shared" si="12"/>
        <v>27090</v>
      </c>
      <c r="AH9" s="796">
        <f t="shared" si="13"/>
        <v>17953</v>
      </c>
      <c r="AI9" s="796">
        <f t="shared" si="14"/>
        <v>19329</v>
      </c>
      <c r="AJ9" s="796">
        <f t="shared" si="15"/>
        <v>12209</v>
      </c>
      <c r="AK9" s="796">
        <f t="shared" si="16"/>
        <v>12060</v>
      </c>
      <c r="AL9" s="796">
        <f t="shared" si="17"/>
        <v>6421</v>
      </c>
      <c r="AM9" s="796">
        <f t="shared" si="18"/>
        <v>6720</v>
      </c>
      <c r="AN9" s="796">
        <f t="shared" si="19"/>
        <v>2492</v>
      </c>
      <c r="AO9" s="796">
        <f t="shared" si="20"/>
        <v>3630</v>
      </c>
      <c r="AP9" s="796">
        <f t="shared" si="21"/>
        <v>437</v>
      </c>
      <c r="AQ9" s="796">
        <f t="shared" si="22"/>
        <v>1259</v>
      </c>
      <c r="AR9" s="796">
        <f t="shared" si="23"/>
        <v>1643</v>
      </c>
      <c r="AT9" s="12" t="s">
        <v>42</v>
      </c>
      <c r="AU9" s="13">
        <v>67</v>
      </c>
      <c r="AV9" s="13">
        <v>191</v>
      </c>
      <c r="AW9" s="13">
        <v>195</v>
      </c>
      <c r="AX9" s="13">
        <v>152</v>
      </c>
      <c r="AY9" s="13">
        <v>150</v>
      </c>
      <c r="AZ9" s="13">
        <v>147</v>
      </c>
      <c r="BA9" s="13">
        <v>175</v>
      </c>
      <c r="BB9" s="13">
        <v>213</v>
      </c>
      <c r="BC9" s="13">
        <v>196</v>
      </c>
      <c r="BD9" s="13">
        <v>221</v>
      </c>
      <c r="BE9" s="13">
        <v>253</v>
      </c>
      <c r="BF9" s="13">
        <v>332</v>
      </c>
      <c r="BG9" s="13">
        <v>406</v>
      </c>
      <c r="BH9" s="13">
        <v>556</v>
      </c>
      <c r="BI9" s="13">
        <v>611</v>
      </c>
      <c r="BJ9" s="13">
        <v>830</v>
      </c>
      <c r="BK9" s="13">
        <v>1082</v>
      </c>
      <c r="BL9" s="13">
        <v>1305</v>
      </c>
      <c r="BM9" s="13">
        <v>1798</v>
      </c>
      <c r="BN9" s="13">
        <v>1615</v>
      </c>
      <c r="BO9" s="13">
        <v>1856</v>
      </c>
      <c r="BP9" s="13">
        <v>2071</v>
      </c>
      <c r="BQ9" s="13">
        <v>2282</v>
      </c>
      <c r="BR9" s="13">
        <v>2489</v>
      </c>
      <c r="BS9" s="13">
        <v>2792</v>
      </c>
      <c r="BT9" s="13">
        <v>2989</v>
      </c>
      <c r="BU9" s="13">
        <v>3183</v>
      </c>
      <c r="BV9" s="13">
        <v>3296</v>
      </c>
      <c r="BW9" s="13">
        <v>3356</v>
      </c>
      <c r="BX9" s="13">
        <v>3580</v>
      </c>
      <c r="BY9" s="13">
        <v>3688</v>
      </c>
      <c r="BZ9" s="13">
        <v>3382</v>
      </c>
      <c r="CA9" s="13">
        <v>3444</v>
      </c>
      <c r="CB9" s="13">
        <v>3218</v>
      </c>
      <c r="CC9" s="13">
        <v>3381</v>
      </c>
      <c r="CD9" s="13">
        <v>3297</v>
      </c>
      <c r="CE9" s="13">
        <v>3150</v>
      </c>
      <c r="CF9" s="13">
        <v>3098</v>
      </c>
      <c r="CG9" s="13">
        <v>3168</v>
      </c>
      <c r="CH9" s="13">
        <v>3135</v>
      </c>
      <c r="CI9" s="13">
        <v>3054</v>
      </c>
      <c r="CJ9" s="13">
        <v>3236</v>
      </c>
      <c r="CK9" s="13">
        <v>3090</v>
      </c>
      <c r="CL9" s="13">
        <v>2882</v>
      </c>
      <c r="CM9" s="13">
        <v>2828</v>
      </c>
      <c r="CN9" s="13">
        <v>2533</v>
      </c>
      <c r="CO9" s="13">
        <v>2447</v>
      </c>
      <c r="CP9" s="13">
        <v>2305</v>
      </c>
      <c r="CQ9" s="13">
        <v>2410</v>
      </c>
      <c r="CR9" s="13">
        <v>2305</v>
      </c>
      <c r="CS9" s="13">
        <v>2242</v>
      </c>
      <c r="CT9" s="13">
        <v>2154</v>
      </c>
      <c r="CU9" s="13">
        <v>2074</v>
      </c>
      <c r="CV9" s="13">
        <v>1952</v>
      </c>
      <c r="CW9" s="13">
        <v>1937</v>
      </c>
      <c r="CX9" s="13">
        <v>1878</v>
      </c>
      <c r="CY9" s="13">
        <v>1865</v>
      </c>
      <c r="CZ9" s="13">
        <v>1785</v>
      </c>
      <c r="DA9" s="13">
        <v>1768</v>
      </c>
      <c r="DB9" s="13">
        <v>1674</v>
      </c>
      <c r="DC9" s="13">
        <v>1580</v>
      </c>
      <c r="DD9" s="13">
        <v>1431</v>
      </c>
      <c r="DE9" s="13">
        <v>1304</v>
      </c>
      <c r="DF9" s="13">
        <v>1238</v>
      </c>
      <c r="DG9" s="13">
        <v>1157</v>
      </c>
      <c r="DH9" s="13">
        <v>1171</v>
      </c>
      <c r="DI9" s="13">
        <v>1094</v>
      </c>
      <c r="DJ9" s="13">
        <v>1065</v>
      </c>
      <c r="DK9" s="13">
        <v>1007</v>
      </c>
      <c r="DL9" s="13">
        <v>1013</v>
      </c>
      <c r="DM9" s="13">
        <v>880</v>
      </c>
      <c r="DN9" s="13">
        <v>826</v>
      </c>
      <c r="DO9" s="13">
        <v>814</v>
      </c>
      <c r="DP9" s="13">
        <v>715</v>
      </c>
      <c r="DQ9" s="13">
        <v>687</v>
      </c>
      <c r="DR9" s="13">
        <v>684</v>
      </c>
      <c r="DS9" s="13">
        <v>581</v>
      </c>
      <c r="DT9" s="13">
        <v>575</v>
      </c>
      <c r="DU9" s="13">
        <v>501</v>
      </c>
      <c r="DV9" s="13">
        <v>457</v>
      </c>
      <c r="DW9" s="13">
        <v>463</v>
      </c>
      <c r="DX9" s="13">
        <v>418</v>
      </c>
      <c r="DY9" s="13">
        <v>438</v>
      </c>
      <c r="DZ9" s="13">
        <v>388</v>
      </c>
      <c r="EA9" s="13">
        <v>380</v>
      </c>
      <c r="EB9" s="13">
        <v>374</v>
      </c>
      <c r="EC9" s="13">
        <v>315</v>
      </c>
      <c r="ED9" s="13">
        <v>263</v>
      </c>
      <c r="EE9" s="13">
        <v>270</v>
      </c>
      <c r="EF9" s="13">
        <v>321</v>
      </c>
      <c r="EG9" s="13">
        <v>253</v>
      </c>
      <c r="EH9" s="13">
        <v>196</v>
      </c>
      <c r="EI9" s="13">
        <v>190</v>
      </c>
      <c r="EJ9" s="13">
        <v>151</v>
      </c>
      <c r="EK9" s="13">
        <v>121</v>
      </c>
      <c r="EL9" s="13">
        <v>103</v>
      </c>
      <c r="EM9" s="13">
        <v>79</v>
      </c>
      <c r="EN9" s="13">
        <v>65</v>
      </c>
      <c r="EO9" s="13">
        <v>38</v>
      </c>
      <c r="EP9" s="13">
        <v>32</v>
      </c>
      <c r="EQ9" s="13">
        <v>15</v>
      </c>
      <c r="ER9" s="13">
        <v>6</v>
      </c>
      <c r="ES9" s="13">
        <v>5</v>
      </c>
      <c r="ET9" s="13">
        <v>3</v>
      </c>
      <c r="EU9" s="13">
        <v>1</v>
      </c>
      <c r="EV9" s="13"/>
      <c r="EW9" s="13">
        <v>1</v>
      </c>
      <c r="EX9" s="13"/>
      <c r="EY9" s="13"/>
      <c r="EZ9" s="13"/>
      <c r="FA9" s="60">
        <v>141438</v>
      </c>
      <c r="FB9" s="13">
        <v>66</v>
      </c>
      <c r="FC9" s="13">
        <v>198</v>
      </c>
      <c r="FD9" s="13">
        <v>216</v>
      </c>
      <c r="FE9" s="13">
        <v>161</v>
      </c>
      <c r="FF9" s="13">
        <v>153</v>
      </c>
      <c r="FG9" s="13">
        <v>148</v>
      </c>
      <c r="FH9" s="13">
        <v>188</v>
      </c>
      <c r="FI9" s="13">
        <v>156</v>
      </c>
      <c r="FJ9" s="13">
        <v>203</v>
      </c>
      <c r="FK9" s="13">
        <v>223</v>
      </c>
      <c r="FL9" s="13">
        <v>270</v>
      </c>
      <c r="FM9" s="13">
        <v>301</v>
      </c>
      <c r="FN9" s="13">
        <v>381</v>
      </c>
      <c r="FO9" s="13">
        <v>521</v>
      </c>
      <c r="FP9" s="13">
        <v>553</v>
      </c>
      <c r="FQ9" s="13">
        <v>661</v>
      </c>
      <c r="FR9" s="13">
        <v>881</v>
      </c>
      <c r="FS9" s="13">
        <v>1056</v>
      </c>
      <c r="FT9" s="13">
        <v>1500</v>
      </c>
      <c r="FU9" s="13">
        <v>1465</v>
      </c>
      <c r="FV9" s="13">
        <v>1712</v>
      </c>
      <c r="FW9" s="13">
        <v>1941</v>
      </c>
      <c r="FX9" s="13">
        <v>2137</v>
      </c>
      <c r="FY9" s="13">
        <v>2309</v>
      </c>
      <c r="FZ9" s="13">
        <v>2591</v>
      </c>
      <c r="GA9" s="13">
        <v>2790</v>
      </c>
      <c r="GB9" s="13">
        <v>2848</v>
      </c>
      <c r="GC9" s="13">
        <v>2921</v>
      </c>
      <c r="GD9" s="13">
        <v>2984</v>
      </c>
      <c r="GE9" s="13">
        <v>3361</v>
      </c>
      <c r="GF9" s="13">
        <v>3351</v>
      </c>
      <c r="GG9" s="13">
        <v>3244</v>
      </c>
      <c r="GH9" s="13">
        <v>3086</v>
      </c>
      <c r="GI9" s="13">
        <v>3128</v>
      </c>
      <c r="GJ9" s="13">
        <v>3252</v>
      </c>
      <c r="GK9" s="13">
        <v>3113</v>
      </c>
      <c r="GL9" s="13">
        <v>3092</v>
      </c>
      <c r="GM9" s="13">
        <v>3057</v>
      </c>
      <c r="GN9" s="13">
        <v>3120</v>
      </c>
      <c r="GO9" s="13">
        <v>3001</v>
      </c>
      <c r="GP9" s="13">
        <v>2944</v>
      </c>
      <c r="GQ9" s="13">
        <v>3101</v>
      </c>
      <c r="GR9" s="13">
        <v>2904</v>
      </c>
      <c r="GS9" s="13">
        <v>2797</v>
      </c>
      <c r="GT9" s="13">
        <v>2583</v>
      </c>
      <c r="GU9" s="13">
        <v>2348</v>
      </c>
      <c r="GV9" s="13">
        <v>2327</v>
      </c>
      <c r="GW9" s="13">
        <v>2188</v>
      </c>
      <c r="GX9" s="13">
        <v>2190</v>
      </c>
      <c r="GY9" s="13">
        <v>2056</v>
      </c>
      <c r="GZ9" s="13">
        <v>2078</v>
      </c>
      <c r="HA9" s="13">
        <v>1977</v>
      </c>
      <c r="HB9" s="13">
        <v>1849</v>
      </c>
      <c r="HC9" s="13">
        <v>1738</v>
      </c>
      <c r="HD9" s="13">
        <v>1870</v>
      </c>
      <c r="HE9" s="13">
        <v>1832</v>
      </c>
      <c r="HF9" s="13">
        <v>1784</v>
      </c>
      <c r="HG9" s="13">
        <v>1669</v>
      </c>
      <c r="HH9" s="13">
        <v>1587</v>
      </c>
      <c r="HI9" s="13">
        <v>1569</v>
      </c>
      <c r="HJ9" s="13">
        <v>1485</v>
      </c>
      <c r="HK9" s="13">
        <v>1438</v>
      </c>
      <c r="HL9" s="13">
        <v>1316</v>
      </c>
      <c r="HM9" s="13">
        <v>1304</v>
      </c>
      <c r="HN9" s="13">
        <v>1241</v>
      </c>
      <c r="HO9" s="13">
        <v>1197</v>
      </c>
      <c r="HP9" s="13">
        <v>1104</v>
      </c>
      <c r="HQ9" s="13">
        <v>1062</v>
      </c>
      <c r="HR9" s="13">
        <v>1017</v>
      </c>
      <c r="HS9" s="13">
        <v>1045</v>
      </c>
      <c r="HT9" s="13">
        <v>891</v>
      </c>
      <c r="HU9" s="13">
        <v>847</v>
      </c>
      <c r="HV9" s="13">
        <v>734</v>
      </c>
      <c r="HW9" s="13">
        <v>697</v>
      </c>
      <c r="HX9" s="13">
        <v>704</v>
      </c>
      <c r="HY9" s="13">
        <v>635</v>
      </c>
      <c r="HZ9" s="13">
        <v>565</v>
      </c>
      <c r="IA9" s="13">
        <v>538</v>
      </c>
      <c r="IB9" s="13">
        <v>429</v>
      </c>
      <c r="IC9" s="13">
        <v>381</v>
      </c>
      <c r="ID9" s="13">
        <v>413</v>
      </c>
      <c r="IE9" s="13">
        <v>376</v>
      </c>
      <c r="IF9" s="13">
        <v>321</v>
      </c>
      <c r="IG9" s="13">
        <v>273</v>
      </c>
      <c r="IH9" s="13">
        <v>266</v>
      </c>
      <c r="II9" s="13">
        <v>234</v>
      </c>
      <c r="IJ9" s="13">
        <v>193</v>
      </c>
      <c r="IK9" s="13">
        <v>173</v>
      </c>
      <c r="IL9" s="13">
        <v>128</v>
      </c>
      <c r="IM9" s="13">
        <v>115</v>
      </c>
      <c r="IN9" s="13">
        <v>108</v>
      </c>
      <c r="IO9" s="13">
        <v>80</v>
      </c>
      <c r="IP9" s="13">
        <v>67</v>
      </c>
      <c r="IQ9" s="13">
        <v>58</v>
      </c>
      <c r="IR9" s="13">
        <v>47</v>
      </c>
      <c r="IS9" s="13">
        <v>33</v>
      </c>
      <c r="IT9" s="13">
        <v>17</v>
      </c>
      <c r="IU9" s="13">
        <v>11</v>
      </c>
      <c r="IV9" s="13">
        <v>8</v>
      </c>
      <c r="IW9" s="13">
        <v>4</v>
      </c>
      <c r="IX9" s="13">
        <v>1</v>
      </c>
      <c r="IY9" s="13">
        <v>1</v>
      </c>
      <c r="IZ9" s="13"/>
      <c r="JA9" s="13"/>
      <c r="JB9" s="13"/>
      <c r="JC9" s="13">
        <v>2</v>
      </c>
      <c r="JD9" s="13"/>
      <c r="JE9" s="13">
        <v>1</v>
      </c>
      <c r="JF9" s="60">
        <v>131290</v>
      </c>
      <c r="JG9" s="13">
        <v>107</v>
      </c>
      <c r="JH9" s="13">
        <v>50</v>
      </c>
      <c r="JI9" s="13">
        <v>7</v>
      </c>
      <c r="JJ9" s="13">
        <v>3</v>
      </c>
      <c r="JK9" s="13"/>
      <c r="JL9" s="13"/>
      <c r="JM9" s="13"/>
      <c r="JN9" s="13">
        <v>1</v>
      </c>
      <c r="JO9" s="13">
        <v>2</v>
      </c>
      <c r="JP9" s="13">
        <v>4</v>
      </c>
      <c r="JQ9" s="13">
        <v>6</v>
      </c>
      <c r="JR9" s="13">
        <v>4</v>
      </c>
      <c r="JS9" s="13">
        <v>6</v>
      </c>
      <c r="JT9" s="13">
        <v>2</v>
      </c>
      <c r="JU9" s="13">
        <v>1</v>
      </c>
      <c r="JV9" s="13">
        <v>7</v>
      </c>
      <c r="JW9" s="13">
        <v>6</v>
      </c>
      <c r="JX9" s="13">
        <v>14</v>
      </c>
      <c r="JY9" s="13">
        <v>25</v>
      </c>
      <c r="JZ9" s="13">
        <v>17</v>
      </c>
      <c r="KA9" s="13">
        <v>14</v>
      </c>
      <c r="KB9" s="13">
        <v>13</v>
      </c>
      <c r="KC9" s="13">
        <v>16</v>
      </c>
      <c r="KD9" s="13">
        <v>23</v>
      </c>
      <c r="KE9" s="13">
        <v>22</v>
      </c>
      <c r="KF9" s="13">
        <v>21</v>
      </c>
      <c r="KG9" s="13">
        <v>16</v>
      </c>
      <c r="KH9" s="13">
        <v>17</v>
      </c>
      <c r="KI9" s="13">
        <v>18</v>
      </c>
      <c r="KJ9" s="13">
        <v>20</v>
      </c>
      <c r="KK9" s="13">
        <v>18</v>
      </c>
      <c r="KL9" s="13">
        <v>31</v>
      </c>
      <c r="KM9" s="13">
        <v>29</v>
      </c>
      <c r="KN9" s="13">
        <v>22</v>
      </c>
      <c r="KO9" s="13">
        <v>23</v>
      </c>
      <c r="KP9" s="13">
        <v>25</v>
      </c>
      <c r="KQ9" s="13">
        <v>28</v>
      </c>
      <c r="KR9" s="13">
        <v>23</v>
      </c>
      <c r="KS9" s="13">
        <v>18</v>
      </c>
      <c r="KT9" s="13">
        <v>22</v>
      </c>
      <c r="KU9" s="13">
        <v>26</v>
      </c>
      <c r="KV9" s="13">
        <v>30</v>
      </c>
      <c r="KW9" s="13">
        <v>21</v>
      </c>
      <c r="KX9" s="13">
        <v>17</v>
      </c>
      <c r="KY9" s="13">
        <v>15</v>
      </c>
      <c r="KZ9" s="13">
        <v>14</v>
      </c>
      <c r="LA9" s="13">
        <v>13</v>
      </c>
      <c r="LB9" s="13">
        <v>18</v>
      </c>
      <c r="LC9" s="13">
        <v>25</v>
      </c>
      <c r="LD9" s="13">
        <v>18</v>
      </c>
      <c r="LE9" s="13">
        <v>22</v>
      </c>
      <c r="LF9" s="13">
        <v>23</v>
      </c>
      <c r="LG9" s="13">
        <v>15</v>
      </c>
      <c r="LH9" s="13">
        <v>17</v>
      </c>
      <c r="LI9" s="13">
        <v>10</v>
      </c>
      <c r="LJ9" s="13">
        <v>23</v>
      </c>
      <c r="LK9" s="13">
        <v>18</v>
      </c>
      <c r="LL9" s="13">
        <v>22</v>
      </c>
      <c r="LM9" s="13">
        <v>19</v>
      </c>
      <c r="LN9" s="13">
        <v>15</v>
      </c>
      <c r="LO9" s="13">
        <v>13</v>
      </c>
      <c r="LP9" s="13">
        <v>12</v>
      </c>
      <c r="LQ9" s="13">
        <v>9</v>
      </c>
      <c r="LR9" s="13">
        <v>13</v>
      </c>
      <c r="LS9" s="13">
        <v>7</v>
      </c>
      <c r="LT9" s="13">
        <v>14</v>
      </c>
      <c r="LU9" s="13">
        <v>10</v>
      </c>
      <c r="LV9" s="13">
        <v>7</v>
      </c>
      <c r="LW9" s="13">
        <v>10</v>
      </c>
      <c r="LX9" s="13">
        <v>12</v>
      </c>
      <c r="LY9" s="13">
        <v>9</v>
      </c>
      <c r="LZ9" s="13">
        <v>18</v>
      </c>
      <c r="MA9" s="13">
        <v>13</v>
      </c>
      <c r="MB9" s="13">
        <v>9</v>
      </c>
      <c r="MC9" s="13">
        <v>14</v>
      </c>
      <c r="MD9" s="13">
        <v>9</v>
      </c>
      <c r="ME9" s="13">
        <v>10</v>
      </c>
      <c r="MF9" s="13">
        <v>10</v>
      </c>
      <c r="MG9" s="13">
        <v>11</v>
      </c>
      <c r="MH9" s="13">
        <v>12</v>
      </c>
      <c r="MI9" s="13">
        <v>16</v>
      </c>
      <c r="MJ9" s="13">
        <v>14</v>
      </c>
      <c r="MK9" s="13">
        <v>19</v>
      </c>
      <c r="ML9" s="13">
        <v>26</v>
      </c>
      <c r="MM9" s="13">
        <v>27</v>
      </c>
      <c r="MN9" s="13">
        <v>14</v>
      </c>
      <c r="MO9" s="13">
        <v>25</v>
      </c>
      <c r="MP9" s="13">
        <v>24</v>
      </c>
      <c r="MQ9" s="13">
        <v>14</v>
      </c>
      <c r="MR9" s="13">
        <v>19</v>
      </c>
      <c r="MS9" s="13">
        <v>24</v>
      </c>
      <c r="MT9" s="13">
        <v>24</v>
      </c>
      <c r="MU9" s="13">
        <v>18</v>
      </c>
      <c r="MV9" s="13">
        <v>24</v>
      </c>
      <c r="MW9" s="13">
        <v>13</v>
      </c>
      <c r="MX9" s="13">
        <v>14</v>
      </c>
      <c r="MY9" s="13">
        <v>9</v>
      </c>
      <c r="MZ9" s="13">
        <v>12</v>
      </c>
      <c r="NA9" s="13">
        <v>4</v>
      </c>
      <c r="NB9" s="13">
        <v>6</v>
      </c>
      <c r="NC9" s="13">
        <v>3</v>
      </c>
      <c r="ND9" s="13">
        <v>2</v>
      </c>
      <c r="NE9" s="13">
        <v>2</v>
      </c>
      <c r="NF9" s="13">
        <v>1</v>
      </c>
      <c r="NG9" s="13">
        <v>1</v>
      </c>
      <c r="NH9" s="13"/>
      <c r="NI9" s="13"/>
      <c r="NJ9" s="13">
        <v>3</v>
      </c>
      <c r="NK9" s="60">
        <v>1642</v>
      </c>
      <c r="NL9" s="13">
        <v>274370</v>
      </c>
    </row>
    <row r="10" spans="1:381" ht="13.8">
      <c r="A10" s="4" t="s">
        <v>23</v>
      </c>
      <c r="B10" s="56">
        <f>SUM(B11:B32)</f>
        <v>12385</v>
      </c>
      <c r="C10" s="40">
        <f t="shared" ref="C10:U10" si="25">SUM(C11:C32)</f>
        <v>11689</v>
      </c>
      <c r="D10" s="40">
        <f t="shared" si="25"/>
        <v>43422</v>
      </c>
      <c r="E10" s="40">
        <f t="shared" si="25"/>
        <v>48223</v>
      </c>
      <c r="F10" s="40">
        <f t="shared" si="25"/>
        <v>133237</v>
      </c>
      <c r="G10" s="40">
        <f t="shared" si="25"/>
        <v>139846</v>
      </c>
      <c r="H10" s="40">
        <f t="shared" si="25"/>
        <v>154886</v>
      </c>
      <c r="I10" s="40">
        <f t="shared" si="25"/>
        <v>154420</v>
      </c>
      <c r="J10" s="40">
        <f t="shared" si="25"/>
        <v>126088</v>
      </c>
      <c r="K10" s="40">
        <f t="shared" si="25"/>
        <v>128980</v>
      </c>
      <c r="L10" s="40">
        <f t="shared" si="25"/>
        <v>85670</v>
      </c>
      <c r="M10" s="40">
        <f t="shared" si="25"/>
        <v>89253</v>
      </c>
      <c r="N10" s="40">
        <f t="shared" si="25"/>
        <v>56301</v>
      </c>
      <c r="O10" s="40">
        <f t="shared" si="25"/>
        <v>55400</v>
      </c>
      <c r="P10" s="40">
        <f t="shared" si="25"/>
        <v>29035</v>
      </c>
      <c r="Q10" s="40">
        <f t="shared" si="25"/>
        <v>28696</v>
      </c>
      <c r="R10" s="40">
        <f t="shared" si="25"/>
        <v>10330</v>
      </c>
      <c r="S10" s="40">
        <f t="shared" si="25"/>
        <v>14003</v>
      </c>
      <c r="T10" s="40">
        <f t="shared" si="25"/>
        <v>1670</v>
      </c>
      <c r="U10" s="40">
        <f t="shared" si="25"/>
        <v>3984</v>
      </c>
      <c r="NI10" s="446"/>
      <c r="NJ10" s="446"/>
    </row>
    <row r="11" spans="1:381" ht="13.8">
      <c r="A11" s="5" t="s">
        <v>179</v>
      </c>
      <c r="B11" s="284">
        <f t="shared" ref="B11:B32" si="26">VLOOKUP($A11,$W:$AQ,2,FALSE)</f>
        <v>2858</v>
      </c>
      <c r="C11" s="284">
        <f t="shared" ref="C11:C32" si="27">VLOOKUP($A11,$W:$AQ,3,FALSE)</f>
        <v>2761</v>
      </c>
      <c r="D11" s="284">
        <f t="shared" ref="D11:D32" si="28">VLOOKUP($A11,$W:$AQ,4,FALSE)</f>
        <v>10224</v>
      </c>
      <c r="E11" s="284">
        <f t="shared" ref="E11:E32" si="29">VLOOKUP($A11,$W:$AQ,5,FALSE)</f>
        <v>10508</v>
      </c>
      <c r="F11" s="284">
        <f t="shared" ref="F11:F32" si="30">VLOOKUP($A11,$W:$AQ,6,FALSE)</f>
        <v>23056</v>
      </c>
      <c r="G11" s="284">
        <f t="shared" ref="G11:G32" si="31">VLOOKUP($A11,$W:$AQ,7,FALSE)</f>
        <v>24743</v>
      </c>
      <c r="H11" s="284">
        <f t="shared" ref="H11:H32" si="32">VLOOKUP($A11,$W:$AQ,8,FALSE)</f>
        <v>23199</v>
      </c>
      <c r="I11" s="284">
        <f t="shared" ref="I11:I32" si="33">VLOOKUP($A11,$W:$AQ,9,FALSE)</f>
        <v>23441</v>
      </c>
      <c r="J11" s="284">
        <f t="shared" ref="J11:J32" si="34">VLOOKUP($A11,$W:$AQ,10,FALSE)</f>
        <v>19430</v>
      </c>
      <c r="K11" s="284">
        <f t="shared" ref="K11:K32" si="35">VLOOKUP($A11,$W:$AQ,11,FALSE)</f>
        <v>20523</v>
      </c>
      <c r="L11" s="284">
        <f t="shared" ref="L11:L32" si="36">VLOOKUP($A11,$W:$AQ,12,FALSE)</f>
        <v>14287</v>
      </c>
      <c r="M11" s="284">
        <f t="shared" ref="M11:M32" si="37">VLOOKUP($A11,$W:$AQ,13,FALSE)</f>
        <v>14817</v>
      </c>
      <c r="N11" s="284">
        <f t="shared" ref="N11:N32" si="38">VLOOKUP($A11,$W:$AQ,14,FALSE)</f>
        <v>9652</v>
      </c>
      <c r="O11" s="284">
        <f t="shared" ref="O11:O32" si="39">VLOOKUP($A11,$W:$AQ,15,FALSE)</f>
        <v>9853</v>
      </c>
      <c r="P11" s="284">
        <f t="shared" ref="P11:P32" si="40">VLOOKUP($A11,$W:$AQ,16,FALSE)</f>
        <v>5403</v>
      </c>
      <c r="Q11" s="284">
        <f t="shared" ref="Q11:Q32" si="41">VLOOKUP($A11,$W:$AQ,17,FALSE)</f>
        <v>5633</v>
      </c>
      <c r="R11" s="284">
        <f t="shared" ref="R11:R32" si="42">VLOOKUP($A11,$W:$AQ,18,FALSE)</f>
        <v>1876</v>
      </c>
      <c r="S11" s="284">
        <f t="shared" ref="S11:S32" si="43">VLOOKUP($A11,$W:$AQ,19,FALSE)</f>
        <v>3021</v>
      </c>
      <c r="T11" s="284">
        <f t="shared" ref="T11:T32" si="44">VLOOKUP($A11,$W:$AQ,20,FALSE)</f>
        <v>286</v>
      </c>
      <c r="U11" s="284">
        <f t="shared" ref="U11:U32" si="45">VLOOKUP($A11,$W:$AQ,21,FALSE)</f>
        <v>865</v>
      </c>
      <c r="W11" s="57"/>
      <c r="X11" s="44" t="s">
        <v>16</v>
      </c>
      <c r="Y11" s="41" t="s">
        <v>16</v>
      </c>
      <c r="Z11" s="42" t="s">
        <v>7</v>
      </c>
      <c r="AA11" s="42" t="s">
        <v>7</v>
      </c>
      <c r="AB11" s="41" t="s">
        <v>8</v>
      </c>
      <c r="AC11" s="41" t="s">
        <v>8</v>
      </c>
      <c r="AD11" s="41" t="s">
        <v>9</v>
      </c>
      <c r="AE11" s="41" t="s">
        <v>9</v>
      </c>
      <c r="AF11" s="41" t="s">
        <v>10</v>
      </c>
      <c r="AG11" s="41" t="s">
        <v>10</v>
      </c>
      <c r="AH11" s="41" t="s">
        <v>11</v>
      </c>
      <c r="AI11" s="41" t="s">
        <v>11</v>
      </c>
      <c r="AJ11" s="41" t="s">
        <v>12</v>
      </c>
      <c r="AK11" s="41" t="s">
        <v>12</v>
      </c>
      <c r="AL11" s="41" t="s">
        <v>13</v>
      </c>
      <c r="AM11" s="41" t="s">
        <v>13</v>
      </c>
      <c r="AN11" s="41" t="s">
        <v>14</v>
      </c>
      <c r="AO11" s="41" t="s">
        <v>14</v>
      </c>
      <c r="AP11" s="41" t="s">
        <v>15</v>
      </c>
      <c r="AQ11" s="45" t="s">
        <v>15</v>
      </c>
      <c r="AR11" s="37"/>
      <c r="AT11" s="57"/>
      <c r="AU11" s="57" t="s">
        <v>265</v>
      </c>
      <c r="AV11" s="57"/>
      <c r="AW11" s="57"/>
      <c r="AX11" s="57"/>
      <c r="AY11" s="57"/>
      <c r="AZ11" s="57"/>
      <c r="BA11" s="57"/>
      <c r="BB11" s="57"/>
      <c r="BC11" s="57"/>
      <c r="BD11" s="57"/>
      <c r="BE11" s="57"/>
      <c r="BF11" s="57"/>
      <c r="BG11" s="57"/>
      <c r="BH11" s="57"/>
      <c r="BI11" s="57"/>
      <c r="BJ11" s="57"/>
      <c r="BK11" s="57"/>
      <c r="BL11" s="57"/>
      <c r="BM11" s="57"/>
      <c r="BN11" s="57"/>
      <c r="BO11" s="57"/>
      <c r="BP11" s="57"/>
      <c r="BQ11" s="57"/>
      <c r="BR11" s="57"/>
      <c r="BS11" s="57"/>
      <c r="BT11" s="57"/>
      <c r="BU11" s="57"/>
      <c r="BV11" s="57"/>
      <c r="BW11" s="57"/>
      <c r="BX11" s="57"/>
      <c r="BY11" s="57"/>
      <c r="BZ11" s="57"/>
      <c r="CA11" s="57"/>
      <c r="CB11" s="57"/>
      <c r="CC11" s="57"/>
      <c r="CD11" s="57"/>
      <c r="CE11" s="57"/>
      <c r="CF11" s="57"/>
      <c r="CG11" s="57"/>
      <c r="CH11" s="57"/>
      <c r="CI11" s="57"/>
      <c r="CJ11" s="57"/>
      <c r="CK11" s="57"/>
      <c r="CL11" s="57"/>
      <c r="CM11" s="57"/>
      <c r="CN11" s="57"/>
      <c r="CO11" s="57"/>
      <c r="CP11" s="57"/>
      <c r="CQ11" s="57"/>
      <c r="CR11" s="57"/>
      <c r="CS11" s="57"/>
      <c r="CT11" s="57"/>
      <c r="CU11" s="57"/>
      <c r="CV11" s="57"/>
      <c r="CW11" s="57"/>
      <c r="CX11" s="57"/>
      <c r="CY11" s="57"/>
      <c r="CZ11" s="57"/>
      <c r="DA11" s="57"/>
      <c r="DB11" s="57"/>
      <c r="DC11" s="57"/>
      <c r="DD11" s="57"/>
      <c r="DE11" s="57"/>
      <c r="DF11" s="57"/>
      <c r="DG11" s="57"/>
      <c r="DH11" s="57"/>
      <c r="DI11" s="57"/>
      <c r="DJ11" s="57"/>
      <c r="DK11" s="57"/>
      <c r="DL11" s="57"/>
      <c r="DM11" s="57"/>
      <c r="DN11" s="57"/>
      <c r="DO11" s="57"/>
      <c r="DP11" s="57"/>
      <c r="DQ11" s="57"/>
      <c r="DR11" s="57"/>
      <c r="DS11" s="57"/>
      <c r="DT11" s="57"/>
      <c r="DU11" s="57"/>
      <c r="DV11" s="57"/>
      <c r="DW11" s="57"/>
      <c r="DX11" s="57"/>
      <c r="DY11" s="57"/>
      <c r="DZ11" s="57"/>
      <c r="EA11" s="57"/>
      <c r="EB11" s="57"/>
      <c r="EC11" s="57"/>
      <c r="ED11" s="57"/>
      <c r="EE11" s="57"/>
      <c r="EF11" s="57"/>
      <c r="EG11" s="57"/>
      <c r="EH11" s="57"/>
      <c r="EI11" s="57"/>
      <c r="EJ11" s="57"/>
      <c r="EK11" s="57"/>
      <c r="EL11" s="57"/>
      <c r="EM11" s="57"/>
      <c r="EN11" s="57"/>
      <c r="EO11" s="57"/>
      <c r="EP11" s="57"/>
      <c r="EQ11" s="57"/>
      <c r="ER11" s="57"/>
      <c r="ES11" s="57"/>
      <c r="ET11" s="57"/>
      <c r="EU11" s="57"/>
      <c r="EV11" s="57"/>
      <c r="EW11" s="57"/>
      <c r="EX11" s="58" t="s">
        <v>293</v>
      </c>
      <c r="EY11" s="57" t="s">
        <v>264</v>
      </c>
      <c r="EZ11" s="57"/>
      <c r="FA11" s="57"/>
      <c r="FB11" s="57"/>
      <c r="FC11" s="57"/>
      <c r="FD11" s="57"/>
      <c r="FE11" s="57"/>
      <c r="FF11" s="57"/>
      <c r="FG11" s="57"/>
      <c r="FH11" s="57"/>
      <c r="FI11" s="57"/>
      <c r="FJ11" s="57"/>
      <c r="FK11" s="57"/>
      <c r="FL11" s="57"/>
      <c r="FM11" s="57"/>
      <c r="FN11" s="57"/>
      <c r="FO11" s="57"/>
      <c r="FP11" s="57"/>
      <c r="FQ11" s="57"/>
      <c r="FR11" s="57"/>
      <c r="FS11" s="57"/>
      <c r="FT11" s="57"/>
      <c r="FU11" s="57"/>
      <c r="FV11" s="57"/>
      <c r="FW11" s="57"/>
      <c r="FX11" s="57"/>
      <c r="FY11" s="57"/>
      <c r="FZ11" s="57"/>
      <c r="GA11" s="57"/>
      <c r="GB11" s="57"/>
      <c r="GC11" s="57"/>
      <c r="GD11" s="57"/>
      <c r="GE11" s="57"/>
      <c r="GF11" s="57"/>
      <c r="GG11" s="57"/>
      <c r="GH11" s="57"/>
      <c r="GI11" s="57"/>
      <c r="GJ11" s="57"/>
      <c r="GK11" s="57"/>
      <c r="GL11" s="57"/>
      <c r="GM11" s="57"/>
      <c r="GN11" s="57"/>
      <c r="GO11" s="57"/>
      <c r="GP11" s="57"/>
      <c r="GQ11" s="57"/>
      <c r="GR11" s="57"/>
      <c r="GS11" s="57"/>
      <c r="GT11" s="57"/>
      <c r="GU11" s="57"/>
      <c r="GV11" s="57"/>
      <c r="GW11" s="57"/>
      <c r="GX11" s="57"/>
      <c r="GY11" s="57"/>
      <c r="GZ11" s="57"/>
      <c r="HA11" s="57"/>
      <c r="HB11" s="57"/>
      <c r="HC11" s="57"/>
      <c r="HD11" s="57"/>
      <c r="HE11" s="57"/>
      <c r="HF11" s="57"/>
      <c r="HG11" s="57"/>
      <c r="HH11" s="57"/>
      <c r="HI11" s="57"/>
      <c r="HJ11" s="57"/>
      <c r="HK11" s="57"/>
      <c r="HL11" s="57"/>
      <c r="HM11" s="57"/>
      <c r="HN11" s="57"/>
      <c r="HO11" s="57"/>
      <c r="HP11" s="57"/>
      <c r="HQ11" s="57"/>
      <c r="HR11" s="57"/>
      <c r="HS11" s="57"/>
      <c r="HT11" s="57"/>
      <c r="HU11" s="57"/>
      <c r="HV11" s="57"/>
      <c r="HW11" s="57"/>
      <c r="HX11" s="57"/>
      <c r="HY11" s="57"/>
      <c r="HZ11" s="57"/>
      <c r="IA11" s="57"/>
      <c r="IB11" s="57"/>
      <c r="IC11" s="57"/>
      <c r="ID11" s="57"/>
      <c r="IE11" s="57"/>
      <c r="IF11" s="57"/>
      <c r="IG11" s="57"/>
      <c r="IH11" s="57"/>
      <c r="II11" s="57"/>
      <c r="IJ11" s="57"/>
      <c r="IK11" s="57"/>
      <c r="IL11" s="57"/>
      <c r="IM11" s="57"/>
      <c r="IN11" s="57"/>
      <c r="IO11" s="57"/>
      <c r="IP11" s="57"/>
      <c r="IQ11" s="57"/>
      <c r="IR11" s="57"/>
      <c r="IS11" s="57"/>
      <c r="IT11" s="57"/>
      <c r="IU11" s="57"/>
      <c r="IV11" s="57"/>
      <c r="IW11" s="57"/>
      <c r="IX11" s="57"/>
      <c r="IY11" s="57"/>
      <c r="IZ11" s="57"/>
      <c r="JA11" s="57"/>
      <c r="JB11" s="58" t="s">
        <v>294</v>
      </c>
      <c r="JC11" s="57" t="s">
        <v>268</v>
      </c>
      <c r="JD11" s="57"/>
      <c r="JE11" s="57"/>
      <c r="JF11" s="57"/>
      <c r="JG11" s="57"/>
      <c r="JH11" s="57"/>
      <c r="JI11" s="57"/>
      <c r="JJ11" s="57"/>
      <c r="JK11" s="57"/>
      <c r="JL11" s="57"/>
      <c r="JM11" s="57"/>
      <c r="JN11" s="57"/>
      <c r="JO11" s="57"/>
      <c r="JP11" s="57"/>
      <c r="JQ11" s="57"/>
      <c r="JR11" s="57"/>
      <c r="JS11" s="57"/>
      <c r="JT11" s="57"/>
      <c r="JU11" s="57"/>
      <c r="JV11" s="57"/>
      <c r="JW11" s="57"/>
      <c r="JX11" s="57"/>
      <c r="JY11" s="57"/>
      <c r="JZ11" s="57"/>
      <c r="KA11" s="57"/>
      <c r="KB11" s="57"/>
      <c r="KC11" s="57"/>
      <c r="KD11" s="57"/>
      <c r="KE11" s="57"/>
      <c r="KF11" s="57"/>
      <c r="KG11" s="57"/>
      <c r="KH11" s="57"/>
      <c r="KI11" s="57"/>
      <c r="KJ11" s="57"/>
      <c r="KK11" s="57"/>
      <c r="KL11" s="57"/>
      <c r="KM11" s="57"/>
      <c r="KN11" s="57"/>
      <c r="KO11" s="57"/>
      <c r="KP11" s="57"/>
      <c r="KQ11" s="57"/>
      <c r="KR11" s="57"/>
      <c r="KS11" s="57"/>
      <c r="KT11" s="57"/>
      <c r="KU11" s="57"/>
      <c r="KV11" s="57"/>
      <c r="KW11" s="57"/>
      <c r="KX11" s="57"/>
      <c r="KY11" s="57"/>
      <c r="KZ11" s="57"/>
      <c r="LA11" s="57"/>
      <c r="LB11" s="57"/>
      <c r="LC11" s="57"/>
      <c r="LD11" s="57"/>
      <c r="LE11" s="57"/>
      <c r="LF11" s="57"/>
      <c r="LG11" s="57"/>
      <c r="LH11" s="57"/>
      <c r="LI11" s="57"/>
      <c r="LJ11" s="57"/>
      <c r="LK11" s="57"/>
      <c r="LL11" s="57"/>
      <c r="LM11" s="57"/>
      <c r="LN11" s="57"/>
      <c r="LO11" s="57"/>
      <c r="LP11" s="57"/>
      <c r="LQ11" s="57"/>
      <c r="LR11" s="57"/>
      <c r="LS11" s="57"/>
      <c r="LT11" s="57"/>
      <c r="LU11" s="57"/>
      <c r="LV11" s="57"/>
      <c r="LW11" s="57"/>
      <c r="LX11" s="57"/>
      <c r="LY11" s="57"/>
      <c r="LZ11" s="57"/>
      <c r="MA11" s="57"/>
      <c r="MB11" s="57"/>
      <c r="MC11" s="57"/>
      <c r="MD11" s="57"/>
      <c r="ME11" s="57"/>
      <c r="MF11" s="57"/>
      <c r="MG11" s="57"/>
      <c r="MH11" s="57"/>
      <c r="MI11" s="57"/>
      <c r="MJ11" s="57"/>
      <c r="MK11" s="57"/>
      <c r="ML11" s="57"/>
      <c r="MM11" s="57"/>
      <c r="MN11" s="57"/>
      <c r="MO11" s="57"/>
      <c r="MP11" s="57"/>
      <c r="MQ11" s="57"/>
      <c r="MR11" s="57"/>
      <c r="MS11" s="57"/>
      <c r="MT11" s="57"/>
      <c r="MU11" s="57"/>
      <c r="MV11" s="57"/>
      <c r="MW11" s="57"/>
      <c r="MX11" s="57"/>
      <c r="MY11" s="57"/>
      <c r="MZ11" s="57"/>
      <c r="NA11" s="57"/>
      <c r="NB11" s="57"/>
      <c r="NC11" s="57"/>
      <c r="ND11" s="57"/>
      <c r="NE11" s="58" t="s">
        <v>295</v>
      </c>
      <c r="NF11" s="57" t="s">
        <v>273</v>
      </c>
      <c r="NG11" s="446"/>
      <c r="NH11" s="446"/>
      <c r="NI11" s="447"/>
      <c r="NJ11" s="447"/>
    </row>
    <row r="12" spans="1:381" ht="14.4" thickBot="1">
      <c r="A12" s="5" t="s">
        <v>25</v>
      </c>
      <c r="B12" s="284">
        <f t="shared" si="26"/>
        <v>140</v>
      </c>
      <c r="C12" s="284">
        <f t="shared" si="27"/>
        <v>117</v>
      </c>
      <c r="D12" s="284">
        <f t="shared" si="28"/>
        <v>542</v>
      </c>
      <c r="E12" s="284">
        <f t="shared" si="29"/>
        <v>646</v>
      </c>
      <c r="F12" s="284">
        <f t="shared" si="30"/>
        <v>1643</v>
      </c>
      <c r="G12" s="284">
        <f t="shared" si="31"/>
        <v>1672</v>
      </c>
      <c r="H12" s="284">
        <f t="shared" si="32"/>
        <v>1756</v>
      </c>
      <c r="I12" s="284">
        <f t="shared" si="33"/>
        <v>1679</v>
      </c>
      <c r="J12" s="284">
        <f t="shared" si="34"/>
        <v>1398</v>
      </c>
      <c r="K12" s="284">
        <f t="shared" si="35"/>
        <v>1410</v>
      </c>
      <c r="L12" s="284">
        <f t="shared" si="36"/>
        <v>855</v>
      </c>
      <c r="M12" s="284">
        <f t="shared" si="37"/>
        <v>958</v>
      </c>
      <c r="N12" s="284">
        <f t="shared" si="38"/>
        <v>527</v>
      </c>
      <c r="O12" s="284">
        <f t="shared" si="39"/>
        <v>590</v>
      </c>
      <c r="P12" s="284">
        <f t="shared" si="40"/>
        <v>287</v>
      </c>
      <c r="Q12" s="284">
        <f t="shared" si="41"/>
        <v>327</v>
      </c>
      <c r="R12" s="284">
        <f t="shared" si="42"/>
        <v>82</v>
      </c>
      <c r="S12" s="284">
        <f t="shared" si="43"/>
        <v>152</v>
      </c>
      <c r="T12" s="284">
        <f t="shared" si="44"/>
        <v>25</v>
      </c>
      <c r="U12" s="284">
        <f t="shared" si="45"/>
        <v>43</v>
      </c>
      <c r="W12" s="18" t="s">
        <v>184</v>
      </c>
      <c r="X12" s="80" t="s">
        <v>264</v>
      </c>
      <c r="Y12" s="51" t="s">
        <v>265</v>
      </c>
      <c r="Z12" s="51" t="s">
        <v>264</v>
      </c>
      <c r="AA12" s="51" t="s">
        <v>265</v>
      </c>
      <c r="AB12" s="51" t="s">
        <v>264</v>
      </c>
      <c r="AC12" s="51" t="s">
        <v>265</v>
      </c>
      <c r="AD12" s="51" t="s">
        <v>264</v>
      </c>
      <c r="AE12" s="51" t="s">
        <v>265</v>
      </c>
      <c r="AF12" s="51" t="s">
        <v>264</v>
      </c>
      <c r="AG12" s="51" t="s">
        <v>265</v>
      </c>
      <c r="AH12" s="51" t="s">
        <v>264</v>
      </c>
      <c r="AI12" s="51" t="s">
        <v>265</v>
      </c>
      <c r="AJ12" s="51" t="s">
        <v>264</v>
      </c>
      <c r="AK12" s="51" t="s">
        <v>265</v>
      </c>
      <c r="AL12" s="51" t="s">
        <v>264</v>
      </c>
      <c r="AM12" s="51" t="s">
        <v>265</v>
      </c>
      <c r="AN12" s="51" t="s">
        <v>264</v>
      </c>
      <c r="AO12" s="51" t="s">
        <v>265</v>
      </c>
      <c r="AP12" s="51" t="s">
        <v>264</v>
      </c>
      <c r="AQ12" s="52" t="s">
        <v>265</v>
      </c>
      <c r="AR12" s="37" t="s">
        <v>268</v>
      </c>
      <c r="AT12" s="18" t="s">
        <v>184</v>
      </c>
      <c r="AU12" s="18">
        <v>0</v>
      </c>
      <c r="AV12" s="18">
        <v>1</v>
      </c>
      <c r="AW12" s="18">
        <v>2</v>
      </c>
      <c r="AX12" s="18">
        <v>3</v>
      </c>
      <c r="AY12" s="18">
        <v>4</v>
      </c>
      <c r="AZ12" s="18">
        <v>5</v>
      </c>
      <c r="BA12" s="18">
        <v>6</v>
      </c>
      <c r="BB12" s="18">
        <v>7</v>
      </c>
      <c r="BC12" s="18">
        <v>8</v>
      </c>
      <c r="BD12" s="18">
        <v>9</v>
      </c>
      <c r="BE12" s="18">
        <v>10</v>
      </c>
      <c r="BF12" s="18">
        <v>11</v>
      </c>
      <c r="BG12" s="18">
        <v>12</v>
      </c>
      <c r="BH12" s="18">
        <v>13</v>
      </c>
      <c r="BI12" s="18">
        <v>14</v>
      </c>
      <c r="BJ12" s="18">
        <v>15</v>
      </c>
      <c r="BK12" s="18">
        <v>16</v>
      </c>
      <c r="BL12" s="18">
        <v>17</v>
      </c>
      <c r="BM12" s="18">
        <v>18</v>
      </c>
      <c r="BN12" s="18">
        <v>19</v>
      </c>
      <c r="BO12" s="18">
        <v>20</v>
      </c>
      <c r="BP12" s="18">
        <v>21</v>
      </c>
      <c r="BQ12" s="18">
        <v>22</v>
      </c>
      <c r="BR12" s="18">
        <v>23</v>
      </c>
      <c r="BS12" s="18">
        <v>24</v>
      </c>
      <c r="BT12" s="18">
        <v>25</v>
      </c>
      <c r="BU12" s="18">
        <v>26</v>
      </c>
      <c r="BV12" s="18">
        <v>27</v>
      </c>
      <c r="BW12" s="18">
        <v>28</v>
      </c>
      <c r="BX12" s="18">
        <v>29</v>
      </c>
      <c r="BY12" s="18">
        <v>30</v>
      </c>
      <c r="BZ12" s="18">
        <v>31</v>
      </c>
      <c r="CA12" s="18">
        <v>32</v>
      </c>
      <c r="CB12" s="18">
        <v>33</v>
      </c>
      <c r="CC12" s="18">
        <v>34</v>
      </c>
      <c r="CD12" s="18">
        <v>35</v>
      </c>
      <c r="CE12" s="18">
        <v>36</v>
      </c>
      <c r="CF12" s="18">
        <v>37</v>
      </c>
      <c r="CG12" s="18">
        <v>38</v>
      </c>
      <c r="CH12" s="18">
        <v>39</v>
      </c>
      <c r="CI12" s="18">
        <v>40</v>
      </c>
      <c r="CJ12" s="18">
        <v>41</v>
      </c>
      <c r="CK12" s="18">
        <v>42</v>
      </c>
      <c r="CL12" s="18">
        <v>43</v>
      </c>
      <c r="CM12" s="18">
        <v>44</v>
      </c>
      <c r="CN12" s="18">
        <v>45</v>
      </c>
      <c r="CO12" s="18">
        <v>46</v>
      </c>
      <c r="CP12" s="18">
        <v>47</v>
      </c>
      <c r="CQ12" s="18">
        <v>48</v>
      </c>
      <c r="CR12" s="18">
        <v>49</v>
      </c>
      <c r="CS12" s="18">
        <v>50</v>
      </c>
      <c r="CT12" s="18">
        <v>51</v>
      </c>
      <c r="CU12" s="18">
        <v>52</v>
      </c>
      <c r="CV12" s="18">
        <v>53</v>
      </c>
      <c r="CW12" s="18">
        <v>54</v>
      </c>
      <c r="CX12" s="18">
        <v>55</v>
      </c>
      <c r="CY12" s="18">
        <v>56</v>
      </c>
      <c r="CZ12" s="18">
        <v>57</v>
      </c>
      <c r="DA12" s="18">
        <v>58</v>
      </c>
      <c r="DB12" s="18">
        <v>59</v>
      </c>
      <c r="DC12" s="18">
        <v>60</v>
      </c>
      <c r="DD12" s="18">
        <v>61</v>
      </c>
      <c r="DE12" s="18">
        <v>62</v>
      </c>
      <c r="DF12" s="18">
        <v>63</v>
      </c>
      <c r="DG12" s="18">
        <v>64</v>
      </c>
      <c r="DH12" s="18">
        <v>65</v>
      </c>
      <c r="DI12" s="18">
        <v>66</v>
      </c>
      <c r="DJ12" s="18">
        <v>67</v>
      </c>
      <c r="DK12" s="18">
        <v>68</v>
      </c>
      <c r="DL12" s="18">
        <v>69</v>
      </c>
      <c r="DM12" s="18">
        <v>70</v>
      </c>
      <c r="DN12" s="18">
        <v>71</v>
      </c>
      <c r="DO12" s="18">
        <v>72</v>
      </c>
      <c r="DP12" s="18">
        <v>73</v>
      </c>
      <c r="DQ12" s="18">
        <v>74</v>
      </c>
      <c r="DR12" s="18">
        <v>75</v>
      </c>
      <c r="DS12" s="18">
        <v>76</v>
      </c>
      <c r="DT12" s="18">
        <v>77</v>
      </c>
      <c r="DU12" s="18">
        <v>78</v>
      </c>
      <c r="DV12" s="18">
        <v>79</v>
      </c>
      <c r="DW12" s="18">
        <v>80</v>
      </c>
      <c r="DX12" s="18">
        <v>81</v>
      </c>
      <c r="DY12" s="18">
        <v>82</v>
      </c>
      <c r="DZ12" s="18">
        <v>83</v>
      </c>
      <c r="EA12" s="18">
        <v>84</v>
      </c>
      <c r="EB12" s="18">
        <v>85</v>
      </c>
      <c r="EC12" s="18">
        <v>86</v>
      </c>
      <c r="ED12" s="18">
        <v>87</v>
      </c>
      <c r="EE12" s="18">
        <v>88</v>
      </c>
      <c r="EF12" s="18">
        <v>89</v>
      </c>
      <c r="EG12" s="18">
        <v>90</v>
      </c>
      <c r="EH12" s="18">
        <v>91</v>
      </c>
      <c r="EI12" s="18">
        <v>92</v>
      </c>
      <c r="EJ12" s="18">
        <v>93</v>
      </c>
      <c r="EK12" s="18">
        <v>94</v>
      </c>
      <c r="EL12" s="18">
        <v>95</v>
      </c>
      <c r="EM12" s="18">
        <v>96</v>
      </c>
      <c r="EN12" s="18">
        <v>97</v>
      </c>
      <c r="EO12" s="18">
        <v>98</v>
      </c>
      <c r="EP12" s="18">
        <v>99</v>
      </c>
      <c r="EQ12" s="18">
        <v>100</v>
      </c>
      <c r="ER12" s="18">
        <v>101</v>
      </c>
      <c r="ES12" s="18">
        <v>102</v>
      </c>
      <c r="ET12" s="18">
        <v>103</v>
      </c>
      <c r="EU12" s="18">
        <v>104</v>
      </c>
      <c r="EV12" s="18">
        <v>105</v>
      </c>
      <c r="EW12" s="18" t="s">
        <v>291</v>
      </c>
      <c r="EX12" s="59"/>
      <c r="EY12" s="18">
        <v>0</v>
      </c>
      <c r="EZ12" s="18">
        <v>1</v>
      </c>
      <c r="FA12" s="18">
        <v>2</v>
      </c>
      <c r="FB12" s="18">
        <v>3</v>
      </c>
      <c r="FC12" s="18">
        <v>4</v>
      </c>
      <c r="FD12" s="18">
        <v>5</v>
      </c>
      <c r="FE12" s="18">
        <v>6</v>
      </c>
      <c r="FF12" s="18">
        <v>7</v>
      </c>
      <c r="FG12" s="18">
        <v>8</v>
      </c>
      <c r="FH12" s="18">
        <v>9</v>
      </c>
      <c r="FI12" s="18">
        <v>10</v>
      </c>
      <c r="FJ12" s="18">
        <v>11</v>
      </c>
      <c r="FK12" s="18">
        <v>12</v>
      </c>
      <c r="FL12" s="18">
        <v>13</v>
      </c>
      <c r="FM12" s="18">
        <v>14</v>
      </c>
      <c r="FN12" s="18">
        <v>15</v>
      </c>
      <c r="FO12" s="18">
        <v>16</v>
      </c>
      <c r="FP12" s="18">
        <v>17</v>
      </c>
      <c r="FQ12" s="18">
        <v>18</v>
      </c>
      <c r="FR12" s="18">
        <v>19</v>
      </c>
      <c r="FS12" s="18">
        <v>20</v>
      </c>
      <c r="FT12" s="18">
        <v>21</v>
      </c>
      <c r="FU12" s="18">
        <v>22</v>
      </c>
      <c r="FV12" s="18">
        <v>23</v>
      </c>
      <c r="FW12" s="18">
        <v>24</v>
      </c>
      <c r="FX12" s="18">
        <v>25</v>
      </c>
      <c r="FY12" s="18">
        <v>26</v>
      </c>
      <c r="FZ12" s="18">
        <v>27</v>
      </c>
      <c r="GA12" s="18">
        <v>28</v>
      </c>
      <c r="GB12" s="18">
        <v>29</v>
      </c>
      <c r="GC12" s="18">
        <v>30</v>
      </c>
      <c r="GD12" s="18">
        <v>31</v>
      </c>
      <c r="GE12" s="18">
        <v>32</v>
      </c>
      <c r="GF12" s="18">
        <v>33</v>
      </c>
      <c r="GG12" s="18">
        <v>34</v>
      </c>
      <c r="GH12" s="18">
        <v>35</v>
      </c>
      <c r="GI12" s="18">
        <v>36</v>
      </c>
      <c r="GJ12" s="18">
        <v>37</v>
      </c>
      <c r="GK12" s="18">
        <v>38</v>
      </c>
      <c r="GL12" s="18">
        <v>39</v>
      </c>
      <c r="GM12" s="18">
        <v>40</v>
      </c>
      <c r="GN12" s="18">
        <v>41</v>
      </c>
      <c r="GO12" s="18">
        <v>42</v>
      </c>
      <c r="GP12" s="18">
        <v>43</v>
      </c>
      <c r="GQ12" s="18">
        <v>44</v>
      </c>
      <c r="GR12" s="18">
        <v>45</v>
      </c>
      <c r="GS12" s="18">
        <v>46</v>
      </c>
      <c r="GT12" s="18">
        <v>47</v>
      </c>
      <c r="GU12" s="18">
        <v>48</v>
      </c>
      <c r="GV12" s="18">
        <v>49</v>
      </c>
      <c r="GW12" s="18">
        <v>50</v>
      </c>
      <c r="GX12" s="18">
        <v>51</v>
      </c>
      <c r="GY12" s="18">
        <v>52</v>
      </c>
      <c r="GZ12" s="18">
        <v>53</v>
      </c>
      <c r="HA12" s="18">
        <v>54</v>
      </c>
      <c r="HB12" s="18">
        <v>55</v>
      </c>
      <c r="HC12" s="18">
        <v>56</v>
      </c>
      <c r="HD12" s="18">
        <v>57</v>
      </c>
      <c r="HE12" s="18">
        <v>58</v>
      </c>
      <c r="HF12" s="18">
        <v>59</v>
      </c>
      <c r="HG12" s="18">
        <v>60</v>
      </c>
      <c r="HH12" s="18">
        <v>61</v>
      </c>
      <c r="HI12" s="18">
        <v>62</v>
      </c>
      <c r="HJ12" s="18">
        <v>63</v>
      </c>
      <c r="HK12" s="18">
        <v>64</v>
      </c>
      <c r="HL12" s="18">
        <v>65</v>
      </c>
      <c r="HM12" s="18">
        <v>66</v>
      </c>
      <c r="HN12" s="18">
        <v>67</v>
      </c>
      <c r="HO12" s="18">
        <v>68</v>
      </c>
      <c r="HP12" s="18">
        <v>69</v>
      </c>
      <c r="HQ12" s="18">
        <v>70</v>
      </c>
      <c r="HR12" s="18">
        <v>71</v>
      </c>
      <c r="HS12" s="18">
        <v>72</v>
      </c>
      <c r="HT12" s="18">
        <v>73</v>
      </c>
      <c r="HU12" s="18">
        <v>74</v>
      </c>
      <c r="HV12" s="18">
        <v>75</v>
      </c>
      <c r="HW12" s="18">
        <v>76</v>
      </c>
      <c r="HX12" s="18">
        <v>77</v>
      </c>
      <c r="HY12" s="18">
        <v>78</v>
      </c>
      <c r="HZ12" s="18">
        <v>79</v>
      </c>
      <c r="IA12" s="18">
        <v>80</v>
      </c>
      <c r="IB12" s="18">
        <v>81</v>
      </c>
      <c r="IC12" s="18">
        <v>82</v>
      </c>
      <c r="ID12" s="18">
        <v>83</v>
      </c>
      <c r="IE12" s="18">
        <v>84</v>
      </c>
      <c r="IF12" s="18">
        <v>85</v>
      </c>
      <c r="IG12" s="18">
        <v>86</v>
      </c>
      <c r="IH12" s="18">
        <v>87</v>
      </c>
      <c r="II12" s="18">
        <v>88</v>
      </c>
      <c r="IJ12" s="18">
        <v>89</v>
      </c>
      <c r="IK12" s="18">
        <v>90</v>
      </c>
      <c r="IL12" s="18">
        <v>91</v>
      </c>
      <c r="IM12" s="18">
        <v>92</v>
      </c>
      <c r="IN12" s="18">
        <v>93</v>
      </c>
      <c r="IO12" s="18">
        <v>94</v>
      </c>
      <c r="IP12" s="18">
        <v>95</v>
      </c>
      <c r="IQ12" s="18">
        <v>96</v>
      </c>
      <c r="IR12" s="18">
        <v>97</v>
      </c>
      <c r="IS12" s="18">
        <v>98</v>
      </c>
      <c r="IT12" s="18">
        <v>99</v>
      </c>
      <c r="IU12" s="18">
        <v>100</v>
      </c>
      <c r="IV12" s="18">
        <v>101</v>
      </c>
      <c r="IW12" s="18">
        <v>102</v>
      </c>
      <c r="IX12" s="18">
        <v>103</v>
      </c>
      <c r="IY12" s="18">
        <v>104</v>
      </c>
      <c r="IZ12" s="18">
        <v>105</v>
      </c>
      <c r="JA12" s="18" t="s">
        <v>291</v>
      </c>
      <c r="JB12" s="59"/>
      <c r="JC12" s="18">
        <v>0</v>
      </c>
      <c r="JD12" s="18">
        <v>1</v>
      </c>
      <c r="JE12" s="18">
        <v>2</v>
      </c>
      <c r="JF12" s="18">
        <v>3</v>
      </c>
      <c r="JG12" s="18">
        <v>4</v>
      </c>
      <c r="JH12" s="18">
        <v>5</v>
      </c>
      <c r="JI12" s="18">
        <v>6</v>
      </c>
      <c r="JJ12" s="18">
        <v>7</v>
      </c>
      <c r="JK12" s="18">
        <v>8</v>
      </c>
      <c r="JL12" s="18">
        <v>9</v>
      </c>
      <c r="JM12" s="18">
        <v>10</v>
      </c>
      <c r="JN12" s="18">
        <v>11</v>
      </c>
      <c r="JO12" s="18">
        <v>12</v>
      </c>
      <c r="JP12" s="18">
        <v>13</v>
      </c>
      <c r="JQ12" s="18">
        <v>14</v>
      </c>
      <c r="JR12" s="18">
        <v>15</v>
      </c>
      <c r="JS12" s="18">
        <v>16</v>
      </c>
      <c r="JT12" s="18">
        <v>17</v>
      </c>
      <c r="JU12" s="18">
        <v>18</v>
      </c>
      <c r="JV12" s="18">
        <v>19</v>
      </c>
      <c r="JW12" s="18">
        <v>20</v>
      </c>
      <c r="JX12" s="18">
        <v>21</v>
      </c>
      <c r="JY12" s="18">
        <v>22</v>
      </c>
      <c r="JZ12" s="18">
        <v>23</v>
      </c>
      <c r="KA12" s="18">
        <v>24</v>
      </c>
      <c r="KB12" s="18">
        <v>25</v>
      </c>
      <c r="KC12" s="18">
        <v>26</v>
      </c>
      <c r="KD12" s="18">
        <v>27</v>
      </c>
      <c r="KE12" s="18">
        <v>28</v>
      </c>
      <c r="KF12" s="18">
        <v>29</v>
      </c>
      <c r="KG12" s="18">
        <v>30</v>
      </c>
      <c r="KH12" s="18">
        <v>31</v>
      </c>
      <c r="KI12" s="18">
        <v>32</v>
      </c>
      <c r="KJ12" s="18">
        <v>33</v>
      </c>
      <c r="KK12" s="18">
        <v>34</v>
      </c>
      <c r="KL12" s="18">
        <v>35</v>
      </c>
      <c r="KM12" s="18">
        <v>36</v>
      </c>
      <c r="KN12" s="18">
        <v>37</v>
      </c>
      <c r="KO12" s="18">
        <v>38</v>
      </c>
      <c r="KP12" s="18">
        <v>39</v>
      </c>
      <c r="KQ12" s="18">
        <v>40</v>
      </c>
      <c r="KR12" s="18">
        <v>41</v>
      </c>
      <c r="KS12" s="18">
        <v>42</v>
      </c>
      <c r="KT12" s="18">
        <v>43</v>
      </c>
      <c r="KU12" s="18">
        <v>44</v>
      </c>
      <c r="KV12" s="18">
        <v>45</v>
      </c>
      <c r="KW12" s="18">
        <v>46</v>
      </c>
      <c r="KX12" s="18">
        <v>47</v>
      </c>
      <c r="KY12" s="18">
        <v>48</v>
      </c>
      <c r="KZ12" s="18">
        <v>49</v>
      </c>
      <c r="LA12" s="18">
        <v>50</v>
      </c>
      <c r="LB12" s="18">
        <v>51</v>
      </c>
      <c r="LC12" s="18">
        <v>52</v>
      </c>
      <c r="LD12" s="18">
        <v>53</v>
      </c>
      <c r="LE12" s="18">
        <v>54</v>
      </c>
      <c r="LF12" s="18">
        <v>55</v>
      </c>
      <c r="LG12" s="18">
        <v>56</v>
      </c>
      <c r="LH12" s="18">
        <v>57</v>
      </c>
      <c r="LI12" s="18">
        <v>58</v>
      </c>
      <c r="LJ12" s="18">
        <v>59</v>
      </c>
      <c r="LK12" s="18">
        <v>60</v>
      </c>
      <c r="LL12" s="18">
        <v>61</v>
      </c>
      <c r="LM12" s="18">
        <v>62</v>
      </c>
      <c r="LN12" s="18">
        <v>63</v>
      </c>
      <c r="LO12" s="18">
        <v>64</v>
      </c>
      <c r="LP12" s="18">
        <v>65</v>
      </c>
      <c r="LQ12" s="18">
        <v>66</v>
      </c>
      <c r="LR12" s="18">
        <v>67</v>
      </c>
      <c r="LS12" s="18">
        <v>68</v>
      </c>
      <c r="LT12" s="18">
        <v>69</v>
      </c>
      <c r="LU12" s="18">
        <v>70</v>
      </c>
      <c r="LV12" s="18">
        <v>71</v>
      </c>
      <c r="LW12" s="18">
        <v>72</v>
      </c>
      <c r="LX12" s="18">
        <v>73</v>
      </c>
      <c r="LY12" s="18">
        <v>74</v>
      </c>
      <c r="LZ12" s="18">
        <v>75</v>
      </c>
      <c r="MA12" s="18">
        <v>76</v>
      </c>
      <c r="MB12" s="18">
        <v>77</v>
      </c>
      <c r="MC12" s="18">
        <v>78</v>
      </c>
      <c r="MD12" s="18">
        <v>79</v>
      </c>
      <c r="ME12" s="18">
        <v>80</v>
      </c>
      <c r="MF12" s="18">
        <v>81</v>
      </c>
      <c r="MG12" s="18">
        <v>82</v>
      </c>
      <c r="MH12" s="18">
        <v>83</v>
      </c>
      <c r="MI12" s="18">
        <v>84</v>
      </c>
      <c r="MJ12" s="18">
        <v>85</v>
      </c>
      <c r="MK12" s="18">
        <v>86</v>
      </c>
      <c r="ML12" s="18">
        <v>87</v>
      </c>
      <c r="MM12" s="18">
        <v>88</v>
      </c>
      <c r="MN12" s="18">
        <v>89</v>
      </c>
      <c r="MO12" s="18">
        <v>90</v>
      </c>
      <c r="MP12" s="18">
        <v>91</v>
      </c>
      <c r="MQ12" s="18">
        <v>92</v>
      </c>
      <c r="MR12" s="18">
        <v>93</v>
      </c>
      <c r="MS12" s="18">
        <v>94</v>
      </c>
      <c r="MT12" s="18">
        <v>95</v>
      </c>
      <c r="MU12" s="18">
        <v>96</v>
      </c>
      <c r="MV12" s="18">
        <v>97</v>
      </c>
      <c r="MW12" s="18">
        <v>98</v>
      </c>
      <c r="MX12" s="18">
        <v>99</v>
      </c>
      <c r="MY12" s="18">
        <v>100</v>
      </c>
      <c r="MZ12" s="18">
        <v>101</v>
      </c>
      <c r="NA12" s="18">
        <v>103</v>
      </c>
      <c r="NB12" s="18">
        <v>105</v>
      </c>
      <c r="NC12" s="18">
        <v>111</v>
      </c>
      <c r="ND12" s="18" t="s">
        <v>291</v>
      </c>
      <c r="NE12" s="59"/>
      <c r="NF12" s="18"/>
      <c r="NG12" s="447"/>
      <c r="NH12" s="447"/>
      <c r="NI12" s="448"/>
      <c r="NJ12" s="448"/>
      <c r="NK12" s="448"/>
      <c r="NL12" s="448"/>
      <c r="NM12" s="448"/>
      <c r="NN12" s="448"/>
      <c r="NO12" s="448"/>
      <c r="NP12" s="448"/>
      <c r="NQ12" s="448"/>
    </row>
    <row r="13" spans="1:381">
      <c r="A13" s="5" t="s">
        <v>26</v>
      </c>
      <c r="B13" s="284">
        <f t="shared" si="26"/>
        <v>242</v>
      </c>
      <c r="C13" s="284">
        <f t="shared" si="27"/>
        <v>206</v>
      </c>
      <c r="D13" s="284">
        <f t="shared" si="28"/>
        <v>1413</v>
      </c>
      <c r="E13" s="284">
        <f t="shared" si="29"/>
        <v>1595</v>
      </c>
      <c r="F13" s="284">
        <f t="shared" si="30"/>
        <v>4849</v>
      </c>
      <c r="G13" s="284">
        <f t="shared" si="31"/>
        <v>5240</v>
      </c>
      <c r="H13" s="284">
        <f t="shared" si="32"/>
        <v>5208</v>
      </c>
      <c r="I13" s="284">
        <f t="shared" si="33"/>
        <v>5338</v>
      </c>
      <c r="J13" s="284">
        <f t="shared" si="34"/>
        <v>3890</v>
      </c>
      <c r="K13" s="284">
        <f t="shared" si="35"/>
        <v>4349</v>
      </c>
      <c r="L13" s="284">
        <f t="shared" si="36"/>
        <v>2766</v>
      </c>
      <c r="M13" s="284">
        <f t="shared" si="37"/>
        <v>3121</v>
      </c>
      <c r="N13" s="284">
        <f t="shared" si="38"/>
        <v>1939</v>
      </c>
      <c r="O13" s="284">
        <f t="shared" si="39"/>
        <v>1922</v>
      </c>
      <c r="P13" s="284">
        <f t="shared" si="40"/>
        <v>877</v>
      </c>
      <c r="Q13" s="284">
        <f t="shared" si="41"/>
        <v>866</v>
      </c>
      <c r="R13" s="284">
        <f t="shared" si="42"/>
        <v>305</v>
      </c>
      <c r="S13" s="284">
        <f t="shared" si="43"/>
        <v>340</v>
      </c>
      <c r="T13" s="284">
        <f t="shared" si="44"/>
        <v>49</v>
      </c>
      <c r="U13" s="284">
        <f t="shared" si="45"/>
        <v>67</v>
      </c>
      <c r="W13" s="12" t="s">
        <v>25</v>
      </c>
      <c r="X13" s="797">
        <f>SUM(EY13:FH13)</f>
        <v>140</v>
      </c>
      <c r="Y13" s="797">
        <f>SUM(AU13:BD13)</f>
        <v>117</v>
      </c>
      <c r="Z13" s="797">
        <f>SUM(FI13:FR13)</f>
        <v>542</v>
      </c>
      <c r="AA13" s="797">
        <f>SUM(BE13:BN13)</f>
        <v>646</v>
      </c>
      <c r="AB13" s="797">
        <f>SUM(FS13:GB13)</f>
        <v>1643</v>
      </c>
      <c r="AC13" s="797">
        <f>SUM(BO13:BX13)</f>
        <v>1672</v>
      </c>
      <c r="AD13" s="797">
        <f>SUM(GC13:GL13)</f>
        <v>1756</v>
      </c>
      <c r="AE13" s="797">
        <f>SUM(BY13:CH13)</f>
        <v>1679</v>
      </c>
      <c r="AF13" s="797">
        <f>SUM(GM13:GV13)</f>
        <v>1398</v>
      </c>
      <c r="AG13" s="797">
        <f>SUM(CI13:CR13)</f>
        <v>1410</v>
      </c>
      <c r="AH13" s="797">
        <f>SUM(GW13:HF13)</f>
        <v>855</v>
      </c>
      <c r="AI13" s="797">
        <f>SUM(CS13:DB13)</f>
        <v>958</v>
      </c>
      <c r="AJ13" s="797">
        <f>SUM(HG13:HP13)</f>
        <v>527</v>
      </c>
      <c r="AK13" s="797">
        <f>SUM(DC13:DL13)</f>
        <v>590</v>
      </c>
      <c r="AL13" s="797">
        <f>SUM(HQ13:HZ13)</f>
        <v>287</v>
      </c>
      <c r="AM13" s="797">
        <f>SUM(DM13:DV13)</f>
        <v>327</v>
      </c>
      <c r="AN13" s="797">
        <f>SUM(IA13:IJ13)</f>
        <v>82</v>
      </c>
      <c r="AO13" s="797">
        <f>SUM(DW13:EF13)</f>
        <v>152</v>
      </c>
      <c r="AP13" s="797">
        <f>SUM(IK13:IZ13)</f>
        <v>25</v>
      </c>
      <c r="AQ13" s="797">
        <f>SUM(EG13:EV13)</f>
        <v>43</v>
      </c>
      <c r="AR13" s="797">
        <f>+EW13+JA13+NE13</f>
        <v>50</v>
      </c>
      <c r="AT13" s="12" t="s">
        <v>25</v>
      </c>
      <c r="AU13" s="13">
        <v>8</v>
      </c>
      <c r="AV13" s="13">
        <v>15</v>
      </c>
      <c r="AW13" s="13">
        <v>16</v>
      </c>
      <c r="AX13" s="13">
        <v>13</v>
      </c>
      <c r="AY13" s="13">
        <v>11</v>
      </c>
      <c r="AZ13" s="13">
        <v>7</v>
      </c>
      <c r="BA13" s="13">
        <v>10</v>
      </c>
      <c r="BB13" s="13">
        <v>12</v>
      </c>
      <c r="BC13" s="13">
        <v>12</v>
      </c>
      <c r="BD13" s="13">
        <v>13</v>
      </c>
      <c r="BE13" s="13">
        <v>22</v>
      </c>
      <c r="BF13" s="13">
        <v>20</v>
      </c>
      <c r="BG13" s="13">
        <v>27</v>
      </c>
      <c r="BH13" s="13">
        <v>38</v>
      </c>
      <c r="BI13" s="13">
        <v>42</v>
      </c>
      <c r="BJ13" s="13">
        <v>62</v>
      </c>
      <c r="BK13" s="13">
        <v>90</v>
      </c>
      <c r="BL13" s="13">
        <v>83</v>
      </c>
      <c r="BM13" s="13">
        <v>128</v>
      </c>
      <c r="BN13" s="13">
        <v>134</v>
      </c>
      <c r="BO13" s="13">
        <v>123</v>
      </c>
      <c r="BP13" s="13">
        <v>162</v>
      </c>
      <c r="BQ13" s="13">
        <v>155</v>
      </c>
      <c r="BR13" s="13">
        <v>155</v>
      </c>
      <c r="BS13" s="13">
        <v>175</v>
      </c>
      <c r="BT13" s="13">
        <v>162</v>
      </c>
      <c r="BU13" s="13">
        <v>210</v>
      </c>
      <c r="BV13" s="13">
        <v>168</v>
      </c>
      <c r="BW13" s="13">
        <v>174</v>
      </c>
      <c r="BX13" s="13">
        <v>188</v>
      </c>
      <c r="BY13" s="13">
        <v>199</v>
      </c>
      <c r="BZ13" s="13">
        <v>183</v>
      </c>
      <c r="CA13" s="13">
        <v>167</v>
      </c>
      <c r="CB13" s="13">
        <v>151</v>
      </c>
      <c r="CC13" s="13">
        <v>195</v>
      </c>
      <c r="CD13" s="13">
        <v>157</v>
      </c>
      <c r="CE13" s="13">
        <v>149</v>
      </c>
      <c r="CF13" s="13">
        <v>164</v>
      </c>
      <c r="CG13" s="13">
        <v>174</v>
      </c>
      <c r="CH13" s="13">
        <v>140</v>
      </c>
      <c r="CI13" s="13">
        <v>145</v>
      </c>
      <c r="CJ13" s="13">
        <v>177</v>
      </c>
      <c r="CK13" s="13">
        <v>156</v>
      </c>
      <c r="CL13" s="13">
        <v>168</v>
      </c>
      <c r="CM13" s="13">
        <v>153</v>
      </c>
      <c r="CN13" s="13">
        <v>150</v>
      </c>
      <c r="CO13" s="13">
        <v>131</v>
      </c>
      <c r="CP13" s="13">
        <v>115</v>
      </c>
      <c r="CQ13" s="13">
        <v>92</v>
      </c>
      <c r="CR13" s="13">
        <v>123</v>
      </c>
      <c r="CS13" s="13">
        <v>116</v>
      </c>
      <c r="CT13" s="13">
        <v>101</v>
      </c>
      <c r="CU13" s="13">
        <v>131</v>
      </c>
      <c r="CV13" s="13">
        <v>88</v>
      </c>
      <c r="CW13" s="13">
        <v>94</v>
      </c>
      <c r="CX13" s="13">
        <v>99</v>
      </c>
      <c r="CY13" s="13">
        <v>93</v>
      </c>
      <c r="CZ13" s="13">
        <v>92</v>
      </c>
      <c r="DA13" s="13">
        <v>85</v>
      </c>
      <c r="DB13" s="13">
        <v>59</v>
      </c>
      <c r="DC13" s="13">
        <v>68</v>
      </c>
      <c r="DD13" s="13">
        <v>63</v>
      </c>
      <c r="DE13" s="13">
        <v>60</v>
      </c>
      <c r="DF13" s="13">
        <v>68</v>
      </c>
      <c r="DG13" s="13">
        <v>67</v>
      </c>
      <c r="DH13" s="13">
        <v>46</v>
      </c>
      <c r="DI13" s="13">
        <v>61</v>
      </c>
      <c r="DJ13" s="13">
        <v>56</v>
      </c>
      <c r="DK13" s="13">
        <v>39</v>
      </c>
      <c r="DL13" s="13">
        <v>62</v>
      </c>
      <c r="DM13" s="13">
        <v>36</v>
      </c>
      <c r="DN13" s="13">
        <v>51</v>
      </c>
      <c r="DO13" s="13">
        <v>44</v>
      </c>
      <c r="DP13" s="13">
        <v>32</v>
      </c>
      <c r="DQ13" s="13">
        <v>31</v>
      </c>
      <c r="DR13" s="13">
        <v>30</v>
      </c>
      <c r="DS13" s="13">
        <v>33</v>
      </c>
      <c r="DT13" s="13">
        <v>26</v>
      </c>
      <c r="DU13" s="13">
        <v>18</v>
      </c>
      <c r="DV13" s="13">
        <v>26</v>
      </c>
      <c r="DW13" s="13">
        <v>15</v>
      </c>
      <c r="DX13" s="13">
        <v>28</v>
      </c>
      <c r="DY13" s="13">
        <v>12</v>
      </c>
      <c r="DZ13" s="13">
        <v>13</v>
      </c>
      <c r="EA13" s="13">
        <v>13</v>
      </c>
      <c r="EB13" s="13">
        <v>17</v>
      </c>
      <c r="EC13" s="13">
        <v>17</v>
      </c>
      <c r="ED13" s="13">
        <v>15</v>
      </c>
      <c r="EE13" s="13">
        <v>13</v>
      </c>
      <c r="EF13" s="13">
        <v>9</v>
      </c>
      <c r="EG13" s="13">
        <v>7</v>
      </c>
      <c r="EH13" s="13">
        <v>11</v>
      </c>
      <c r="EI13" s="13">
        <v>9</v>
      </c>
      <c r="EJ13" s="13">
        <v>6</v>
      </c>
      <c r="EK13" s="13">
        <v>3</v>
      </c>
      <c r="EL13" s="13">
        <v>1</v>
      </c>
      <c r="EM13" s="13">
        <v>5</v>
      </c>
      <c r="EN13" s="13">
        <v>1</v>
      </c>
      <c r="EO13" s="13"/>
      <c r="EP13" s="13"/>
      <c r="EQ13" s="13"/>
      <c r="ER13" s="13"/>
      <c r="ES13" s="13"/>
      <c r="ET13" s="13"/>
      <c r="EU13" s="13"/>
      <c r="EV13" s="13"/>
      <c r="EW13" s="13"/>
      <c r="EX13" s="60">
        <v>7594</v>
      </c>
      <c r="EY13" s="13">
        <v>10</v>
      </c>
      <c r="EZ13" s="13">
        <v>26</v>
      </c>
      <c r="FA13" s="13">
        <v>13</v>
      </c>
      <c r="FB13" s="13">
        <v>13</v>
      </c>
      <c r="FC13" s="13">
        <v>10</v>
      </c>
      <c r="FD13" s="13">
        <v>10</v>
      </c>
      <c r="FE13" s="13">
        <v>11</v>
      </c>
      <c r="FF13" s="13">
        <v>13</v>
      </c>
      <c r="FG13" s="13">
        <v>11</v>
      </c>
      <c r="FH13" s="13">
        <v>23</v>
      </c>
      <c r="FI13" s="13">
        <v>21</v>
      </c>
      <c r="FJ13" s="13">
        <v>21</v>
      </c>
      <c r="FK13" s="13">
        <v>26</v>
      </c>
      <c r="FL13" s="13">
        <v>33</v>
      </c>
      <c r="FM13" s="13">
        <v>41</v>
      </c>
      <c r="FN13" s="13">
        <v>44</v>
      </c>
      <c r="FO13" s="13">
        <v>67</v>
      </c>
      <c r="FP13" s="13">
        <v>79</v>
      </c>
      <c r="FQ13" s="13">
        <v>94</v>
      </c>
      <c r="FR13" s="13">
        <v>116</v>
      </c>
      <c r="FS13" s="13">
        <v>126</v>
      </c>
      <c r="FT13" s="13">
        <v>122</v>
      </c>
      <c r="FU13" s="13">
        <v>142</v>
      </c>
      <c r="FV13" s="13">
        <v>171</v>
      </c>
      <c r="FW13" s="13">
        <v>146</v>
      </c>
      <c r="FX13" s="13">
        <v>175</v>
      </c>
      <c r="FY13" s="13">
        <v>181</v>
      </c>
      <c r="FZ13" s="13">
        <v>172</v>
      </c>
      <c r="GA13" s="13">
        <v>228</v>
      </c>
      <c r="GB13" s="13">
        <v>180</v>
      </c>
      <c r="GC13" s="13">
        <v>189</v>
      </c>
      <c r="GD13" s="13">
        <v>191</v>
      </c>
      <c r="GE13" s="13">
        <v>180</v>
      </c>
      <c r="GF13" s="13">
        <v>162</v>
      </c>
      <c r="GG13" s="13">
        <v>186</v>
      </c>
      <c r="GH13" s="13">
        <v>164</v>
      </c>
      <c r="GI13" s="13">
        <v>181</v>
      </c>
      <c r="GJ13" s="13">
        <v>150</v>
      </c>
      <c r="GK13" s="13">
        <v>182</v>
      </c>
      <c r="GL13" s="13">
        <v>171</v>
      </c>
      <c r="GM13" s="13">
        <v>166</v>
      </c>
      <c r="GN13" s="13">
        <v>170</v>
      </c>
      <c r="GO13" s="13">
        <v>139</v>
      </c>
      <c r="GP13" s="13">
        <v>166</v>
      </c>
      <c r="GQ13" s="13">
        <v>134</v>
      </c>
      <c r="GR13" s="13">
        <v>127</v>
      </c>
      <c r="GS13" s="13">
        <v>140</v>
      </c>
      <c r="GT13" s="13">
        <v>128</v>
      </c>
      <c r="GU13" s="13">
        <v>115</v>
      </c>
      <c r="GV13" s="13">
        <v>113</v>
      </c>
      <c r="GW13" s="13">
        <v>107</v>
      </c>
      <c r="GX13" s="13">
        <v>94</v>
      </c>
      <c r="GY13" s="13">
        <v>97</v>
      </c>
      <c r="GZ13" s="13">
        <v>92</v>
      </c>
      <c r="HA13" s="13">
        <v>68</v>
      </c>
      <c r="HB13" s="13">
        <v>87</v>
      </c>
      <c r="HC13" s="13">
        <v>83</v>
      </c>
      <c r="HD13" s="13">
        <v>76</v>
      </c>
      <c r="HE13" s="13">
        <v>75</v>
      </c>
      <c r="HF13" s="13">
        <v>76</v>
      </c>
      <c r="HG13" s="13">
        <v>61</v>
      </c>
      <c r="HH13" s="13">
        <v>52</v>
      </c>
      <c r="HI13" s="13">
        <v>60</v>
      </c>
      <c r="HJ13" s="13">
        <v>49</v>
      </c>
      <c r="HK13" s="13">
        <v>56</v>
      </c>
      <c r="HL13" s="13">
        <v>42</v>
      </c>
      <c r="HM13" s="13">
        <v>53</v>
      </c>
      <c r="HN13" s="13">
        <v>49</v>
      </c>
      <c r="HO13" s="13">
        <v>51</v>
      </c>
      <c r="HP13" s="13">
        <v>54</v>
      </c>
      <c r="HQ13" s="13">
        <v>49</v>
      </c>
      <c r="HR13" s="13">
        <v>40</v>
      </c>
      <c r="HS13" s="13">
        <v>31</v>
      </c>
      <c r="HT13" s="13">
        <v>31</v>
      </c>
      <c r="HU13" s="13">
        <v>29</v>
      </c>
      <c r="HV13" s="13">
        <v>27</v>
      </c>
      <c r="HW13" s="13">
        <v>26</v>
      </c>
      <c r="HX13" s="13">
        <v>22</v>
      </c>
      <c r="HY13" s="13">
        <v>16</v>
      </c>
      <c r="HZ13" s="13">
        <v>16</v>
      </c>
      <c r="IA13" s="13">
        <v>17</v>
      </c>
      <c r="IB13" s="13">
        <v>16</v>
      </c>
      <c r="IC13" s="13">
        <v>11</v>
      </c>
      <c r="ID13" s="13">
        <v>8</v>
      </c>
      <c r="IE13" s="13">
        <v>7</v>
      </c>
      <c r="IF13" s="13">
        <v>4</v>
      </c>
      <c r="IG13" s="13">
        <v>10</v>
      </c>
      <c r="IH13" s="13">
        <v>1</v>
      </c>
      <c r="II13" s="13">
        <v>2</v>
      </c>
      <c r="IJ13" s="13">
        <v>6</v>
      </c>
      <c r="IK13" s="13">
        <v>11</v>
      </c>
      <c r="IL13" s="13">
        <v>5</v>
      </c>
      <c r="IM13" s="13">
        <v>2</v>
      </c>
      <c r="IN13" s="13">
        <v>3</v>
      </c>
      <c r="IO13" s="13">
        <v>2</v>
      </c>
      <c r="IP13" s="13"/>
      <c r="IQ13" s="13"/>
      <c r="IR13" s="13"/>
      <c r="IS13" s="13"/>
      <c r="IT13" s="13"/>
      <c r="IU13" s="13"/>
      <c r="IV13" s="13">
        <v>1</v>
      </c>
      <c r="IW13" s="13">
        <v>1</v>
      </c>
      <c r="IX13" s="13"/>
      <c r="IY13" s="13"/>
      <c r="IZ13" s="13"/>
      <c r="JA13" s="13"/>
      <c r="JB13" s="60">
        <v>7255</v>
      </c>
      <c r="JC13" s="13"/>
      <c r="JD13" s="13">
        <v>1</v>
      </c>
      <c r="JE13" s="13"/>
      <c r="JF13" s="13"/>
      <c r="JG13" s="13"/>
      <c r="JH13" s="13"/>
      <c r="JI13" s="13"/>
      <c r="JJ13" s="13"/>
      <c r="JK13" s="13"/>
      <c r="JL13" s="13">
        <v>1</v>
      </c>
      <c r="JM13" s="13">
        <v>1</v>
      </c>
      <c r="JN13" s="13"/>
      <c r="JO13" s="13"/>
      <c r="JP13" s="13"/>
      <c r="JQ13" s="13"/>
      <c r="JR13" s="13">
        <v>1</v>
      </c>
      <c r="JS13" s="13">
        <v>2</v>
      </c>
      <c r="JT13" s="13">
        <v>1</v>
      </c>
      <c r="JU13" s="13"/>
      <c r="JV13" s="13">
        <v>3</v>
      </c>
      <c r="JW13" s="13">
        <v>1</v>
      </c>
      <c r="JX13" s="13"/>
      <c r="JY13" s="13">
        <v>2</v>
      </c>
      <c r="JZ13" s="13"/>
      <c r="KA13" s="13">
        <v>1</v>
      </c>
      <c r="KB13" s="13"/>
      <c r="KC13" s="13"/>
      <c r="KD13" s="13">
        <v>2</v>
      </c>
      <c r="KE13" s="13"/>
      <c r="KF13" s="13"/>
      <c r="KG13" s="13"/>
      <c r="KH13" s="13">
        <v>1</v>
      </c>
      <c r="KI13" s="13"/>
      <c r="KJ13" s="13">
        <v>2</v>
      </c>
      <c r="KK13" s="13">
        <v>1</v>
      </c>
      <c r="KL13" s="13">
        <v>1</v>
      </c>
      <c r="KM13" s="13"/>
      <c r="KN13" s="13">
        <v>1</v>
      </c>
      <c r="KO13" s="13"/>
      <c r="KP13" s="13">
        <v>2</v>
      </c>
      <c r="KQ13" s="13">
        <v>2</v>
      </c>
      <c r="KR13" s="13">
        <v>1</v>
      </c>
      <c r="KS13" s="13"/>
      <c r="KT13" s="13"/>
      <c r="KU13" s="13">
        <v>1</v>
      </c>
      <c r="KV13" s="13"/>
      <c r="KW13" s="13">
        <v>3</v>
      </c>
      <c r="KX13" s="13"/>
      <c r="KY13" s="13">
        <v>1</v>
      </c>
      <c r="KZ13" s="13"/>
      <c r="LA13" s="13">
        <v>1</v>
      </c>
      <c r="LB13" s="13">
        <v>1</v>
      </c>
      <c r="LC13" s="13">
        <v>1</v>
      </c>
      <c r="LD13" s="13"/>
      <c r="LE13" s="13"/>
      <c r="LF13" s="13">
        <v>1</v>
      </c>
      <c r="LG13" s="13">
        <v>2</v>
      </c>
      <c r="LH13" s="13"/>
      <c r="LI13" s="13"/>
      <c r="LJ13" s="13">
        <v>1</v>
      </c>
      <c r="LK13" s="13"/>
      <c r="LL13" s="13"/>
      <c r="LM13" s="13"/>
      <c r="LN13" s="13">
        <v>1</v>
      </c>
      <c r="LO13" s="13"/>
      <c r="LP13" s="13"/>
      <c r="LQ13" s="13"/>
      <c r="LR13" s="13"/>
      <c r="LS13" s="13"/>
      <c r="LT13" s="13">
        <v>2</v>
      </c>
      <c r="LU13" s="13"/>
      <c r="LV13" s="13">
        <v>2</v>
      </c>
      <c r="LW13" s="13">
        <v>1</v>
      </c>
      <c r="LX13" s="13"/>
      <c r="LY13" s="13"/>
      <c r="LZ13" s="13"/>
      <c r="MA13" s="13">
        <v>1</v>
      </c>
      <c r="MB13" s="13"/>
      <c r="MC13" s="13"/>
      <c r="MD13" s="13"/>
      <c r="ME13" s="13">
        <v>1</v>
      </c>
      <c r="MF13" s="13"/>
      <c r="MG13" s="13">
        <v>1</v>
      </c>
      <c r="MH13" s="13"/>
      <c r="MI13" s="13"/>
      <c r="MJ13" s="13"/>
      <c r="MK13" s="13"/>
      <c r="ML13" s="13"/>
      <c r="MM13" s="13">
        <v>1</v>
      </c>
      <c r="MN13" s="13"/>
      <c r="MO13" s="13"/>
      <c r="MP13" s="13">
        <v>1</v>
      </c>
      <c r="MQ13" s="13"/>
      <c r="MR13" s="13"/>
      <c r="MS13" s="13"/>
      <c r="MT13" s="13"/>
      <c r="MU13" s="13"/>
      <c r="MV13" s="13"/>
      <c r="MW13" s="13"/>
      <c r="MX13" s="13"/>
      <c r="MY13" s="13"/>
      <c r="MZ13" s="13"/>
      <c r="NA13" s="13"/>
      <c r="NB13" s="13"/>
      <c r="NC13" s="13"/>
      <c r="ND13" s="13"/>
      <c r="NE13" s="60">
        <v>50</v>
      </c>
      <c r="NF13" s="13">
        <v>14899</v>
      </c>
      <c r="NG13" s="448"/>
      <c r="NH13" s="448"/>
      <c r="NI13" s="448"/>
      <c r="NJ13" s="448"/>
      <c r="NK13" s="448"/>
      <c r="NL13" s="448"/>
      <c r="NM13" s="448"/>
      <c r="NN13" s="448"/>
      <c r="NO13" s="448"/>
      <c r="NP13" s="448"/>
      <c r="NQ13" s="448"/>
    </row>
    <row r="14" spans="1:381">
      <c r="A14" s="5" t="s">
        <v>27</v>
      </c>
      <c r="B14" s="284">
        <f t="shared" si="26"/>
        <v>552</v>
      </c>
      <c r="C14" s="284">
        <f t="shared" si="27"/>
        <v>513</v>
      </c>
      <c r="D14" s="284">
        <f t="shared" si="28"/>
        <v>1529</v>
      </c>
      <c r="E14" s="284">
        <f t="shared" si="29"/>
        <v>1898</v>
      </c>
      <c r="F14" s="284">
        <f t="shared" si="30"/>
        <v>5564</v>
      </c>
      <c r="G14" s="284">
        <f t="shared" si="31"/>
        <v>5647</v>
      </c>
      <c r="H14" s="284">
        <f t="shared" si="32"/>
        <v>7373</v>
      </c>
      <c r="I14" s="284">
        <f t="shared" si="33"/>
        <v>6787</v>
      </c>
      <c r="J14" s="284">
        <f t="shared" si="34"/>
        <v>5962</v>
      </c>
      <c r="K14" s="284">
        <f t="shared" si="35"/>
        <v>5487</v>
      </c>
      <c r="L14" s="284">
        <f t="shared" si="36"/>
        <v>3353</v>
      </c>
      <c r="M14" s="284">
        <f t="shared" si="37"/>
        <v>3332</v>
      </c>
      <c r="N14" s="284">
        <f t="shared" si="38"/>
        <v>1830</v>
      </c>
      <c r="O14" s="284">
        <f t="shared" si="39"/>
        <v>1871</v>
      </c>
      <c r="P14" s="284">
        <f t="shared" si="40"/>
        <v>891</v>
      </c>
      <c r="Q14" s="284">
        <f t="shared" si="41"/>
        <v>882</v>
      </c>
      <c r="R14" s="284">
        <f t="shared" si="42"/>
        <v>365</v>
      </c>
      <c r="S14" s="284">
        <f t="shared" si="43"/>
        <v>404</v>
      </c>
      <c r="T14" s="284">
        <f t="shared" si="44"/>
        <v>67</v>
      </c>
      <c r="U14" s="284">
        <f t="shared" si="45"/>
        <v>119</v>
      </c>
      <c r="W14" s="12" t="s">
        <v>26</v>
      </c>
      <c r="X14" s="797">
        <f t="shared" ref="X14:X32" si="46">SUM(EY14:FH14)</f>
        <v>242</v>
      </c>
      <c r="Y14" s="797">
        <f t="shared" ref="Y14:Y32" si="47">SUM(AU14:BD14)</f>
        <v>206</v>
      </c>
      <c r="Z14" s="797">
        <f t="shared" ref="Z14:Z32" si="48">SUM(FI14:FR14)</f>
        <v>1413</v>
      </c>
      <c r="AA14" s="797">
        <f t="shared" ref="AA14:AA32" si="49">SUM(BE14:BN14)</f>
        <v>1595</v>
      </c>
      <c r="AB14" s="797">
        <f t="shared" ref="AB14:AB32" si="50">SUM(FS14:GB14)</f>
        <v>4849</v>
      </c>
      <c r="AC14" s="797">
        <f t="shared" ref="AC14:AC32" si="51">SUM(BO14:BX14)</f>
        <v>5240</v>
      </c>
      <c r="AD14" s="797">
        <f t="shared" ref="AD14:AD32" si="52">SUM(GC14:GL14)</f>
        <v>5208</v>
      </c>
      <c r="AE14" s="797">
        <f t="shared" ref="AE14:AE32" si="53">SUM(BY14:CH14)</f>
        <v>5338</v>
      </c>
      <c r="AF14" s="797">
        <f t="shared" ref="AF14:AF32" si="54">SUM(GM14:GV14)</f>
        <v>3890</v>
      </c>
      <c r="AG14" s="797">
        <f t="shared" ref="AG14:AG32" si="55">SUM(CI14:CR14)</f>
        <v>4349</v>
      </c>
      <c r="AH14" s="797">
        <f t="shared" ref="AH14:AH32" si="56">SUM(GW14:HF14)</f>
        <v>2766</v>
      </c>
      <c r="AI14" s="797">
        <f t="shared" ref="AI14:AI32" si="57">SUM(CS14:DB14)</f>
        <v>3121</v>
      </c>
      <c r="AJ14" s="797">
        <f t="shared" ref="AJ14:AJ32" si="58">SUM(HG14:HP14)</f>
        <v>1939</v>
      </c>
      <c r="AK14" s="797">
        <f t="shared" ref="AK14:AK32" si="59">SUM(DC14:DL14)</f>
        <v>1922</v>
      </c>
      <c r="AL14" s="797">
        <f t="shared" ref="AL14:AL32" si="60">SUM(HQ14:HZ14)</f>
        <v>877</v>
      </c>
      <c r="AM14" s="797">
        <f t="shared" ref="AM14:AM32" si="61">SUM(DM14:DV14)</f>
        <v>866</v>
      </c>
      <c r="AN14" s="797">
        <f t="shared" ref="AN14:AN32" si="62">SUM(IA14:IJ14)</f>
        <v>305</v>
      </c>
      <c r="AO14" s="797">
        <f t="shared" ref="AO14:AO32" si="63">SUM(DW14:EF14)</f>
        <v>340</v>
      </c>
      <c r="AP14" s="797">
        <f t="shared" ref="AP14:AP32" si="64">SUM(IK14:IZ14)</f>
        <v>49</v>
      </c>
      <c r="AQ14" s="797">
        <f t="shared" ref="AQ14:AQ32" si="65">SUM(EG14:EV14)</f>
        <v>67</v>
      </c>
      <c r="AR14" s="797">
        <f t="shared" ref="AR14:AR32" si="66">+EW14+JA14+NE14</f>
        <v>222</v>
      </c>
      <c r="AT14" s="12" t="s">
        <v>26</v>
      </c>
      <c r="AU14" s="13">
        <v>9</v>
      </c>
      <c r="AV14" s="13">
        <v>22</v>
      </c>
      <c r="AW14" s="13">
        <v>17</v>
      </c>
      <c r="AX14" s="13">
        <v>9</v>
      </c>
      <c r="AY14" s="13">
        <v>20</v>
      </c>
      <c r="AZ14" s="13">
        <v>17</v>
      </c>
      <c r="BA14" s="13">
        <v>23</v>
      </c>
      <c r="BB14" s="13">
        <v>31</v>
      </c>
      <c r="BC14" s="13">
        <v>24</v>
      </c>
      <c r="BD14" s="13">
        <v>34</v>
      </c>
      <c r="BE14" s="13">
        <v>44</v>
      </c>
      <c r="BF14" s="13">
        <v>47</v>
      </c>
      <c r="BG14" s="13">
        <v>60</v>
      </c>
      <c r="BH14" s="13">
        <v>96</v>
      </c>
      <c r="BI14" s="13">
        <v>110</v>
      </c>
      <c r="BJ14" s="13">
        <v>153</v>
      </c>
      <c r="BK14" s="13">
        <v>209</v>
      </c>
      <c r="BL14" s="13">
        <v>267</v>
      </c>
      <c r="BM14" s="13">
        <v>277</v>
      </c>
      <c r="BN14" s="13">
        <v>332</v>
      </c>
      <c r="BO14" s="13">
        <v>377</v>
      </c>
      <c r="BP14" s="13">
        <v>418</v>
      </c>
      <c r="BQ14" s="13">
        <v>468</v>
      </c>
      <c r="BR14" s="13">
        <v>548</v>
      </c>
      <c r="BS14" s="13">
        <v>528</v>
      </c>
      <c r="BT14" s="13">
        <v>570</v>
      </c>
      <c r="BU14" s="13">
        <v>582</v>
      </c>
      <c r="BV14" s="13">
        <v>553</v>
      </c>
      <c r="BW14" s="13">
        <v>561</v>
      </c>
      <c r="BX14" s="13">
        <v>635</v>
      </c>
      <c r="BY14" s="13">
        <v>637</v>
      </c>
      <c r="BZ14" s="13">
        <v>593</v>
      </c>
      <c r="CA14" s="13">
        <v>493</v>
      </c>
      <c r="CB14" s="13">
        <v>505</v>
      </c>
      <c r="CC14" s="13">
        <v>523</v>
      </c>
      <c r="CD14" s="13">
        <v>524</v>
      </c>
      <c r="CE14" s="13">
        <v>474</v>
      </c>
      <c r="CF14" s="13">
        <v>527</v>
      </c>
      <c r="CG14" s="13">
        <v>526</v>
      </c>
      <c r="CH14" s="13">
        <v>536</v>
      </c>
      <c r="CI14" s="13">
        <v>486</v>
      </c>
      <c r="CJ14" s="13">
        <v>497</v>
      </c>
      <c r="CK14" s="13">
        <v>502</v>
      </c>
      <c r="CL14" s="13">
        <v>432</v>
      </c>
      <c r="CM14" s="13">
        <v>432</v>
      </c>
      <c r="CN14" s="13">
        <v>453</v>
      </c>
      <c r="CO14" s="13">
        <v>415</v>
      </c>
      <c r="CP14" s="13">
        <v>386</v>
      </c>
      <c r="CQ14" s="13">
        <v>368</v>
      </c>
      <c r="CR14" s="13">
        <v>378</v>
      </c>
      <c r="CS14" s="13">
        <v>381</v>
      </c>
      <c r="CT14" s="13">
        <v>330</v>
      </c>
      <c r="CU14" s="13">
        <v>323</v>
      </c>
      <c r="CV14" s="13">
        <v>313</v>
      </c>
      <c r="CW14" s="13">
        <v>304</v>
      </c>
      <c r="CX14" s="13">
        <v>312</v>
      </c>
      <c r="CY14" s="13">
        <v>277</v>
      </c>
      <c r="CZ14" s="13">
        <v>301</v>
      </c>
      <c r="DA14" s="13">
        <v>321</v>
      </c>
      <c r="DB14" s="13">
        <v>259</v>
      </c>
      <c r="DC14" s="13">
        <v>244</v>
      </c>
      <c r="DD14" s="13">
        <v>262</v>
      </c>
      <c r="DE14" s="13">
        <v>210</v>
      </c>
      <c r="DF14" s="13">
        <v>211</v>
      </c>
      <c r="DG14" s="13">
        <v>209</v>
      </c>
      <c r="DH14" s="13">
        <v>192</v>
      </c>
      <c r="DI14" s="13">
        <v>153</v>
      </c>
      <c r="DJ14" s="13">
        <v>167</v>
      </c>
      <c r="DK14" s="13">
        <v>152</v>
      </c>
      <c r="DL14" s="13">
        <v>122</v>
      </c>
      <c r="DM14" s="13">
        <v>132</v>
      </c>
      <c r="DN14" s="13">
        <v>105</v>
      </c>
      <c r="DO14" s="13">
        <v>106</v>
      </c>
      <c r="DP14" s="13">
        <v>84</v>
      </c>
      <c r="DQ14" s="13">
        <v>88</v>
      </c>
      <c r="DR14" s="13">
        <v>91</v>
      </c>
      <c r="DS14" s="13">
        <v>80</v>
      </c>
      <c r="DT14" s="13">
        <v>67</v>
      </c>
      <c r="DU14" s="13">
        <v>68</v>
      </c>
      <c r="DV14" s="13">
        <v>45</v>
      </c>
      <c r="DW14" s="13">
        <v>48</v>
      </c>
      <c r="DX14" s="13">
        <v>44</v>
      </c>
      <c r="DY14" s="13">
        <v>54</v>
      </c>
      <c r="DZ14" s="13">
        <v>33</v>
      </c>
      <c r="EA14" s="13">
        <v>36</v>
      </c>
      <c r="EB14" s="13">
        <v>24</v>
      </c>
      <c r="EC14" s="13">
        <v>30</v>
      </c>
      <c r="ED14" s="13">
        <v>23</v>
      </c>
      <c r="EE14" s="13">
        <v>36</v>
      </c>
      <c r="EF14" s="13">
        <v>12</v>
      </c>
      <c r="EG14" s="13">
        <v>16</v>
      </c>
      <c r="EH14" s="13">
        <v>9</v>
      </c>
      <c r="EI14" s="13">
        <v>12</v>
      </c>
      <c r="EJ14" s="13">
        <v>6</v>
      </c>
      <c r="EK14" s="13">
        <v>8</v>
      </c>
      <c r="EL14" s="13">
        <v>3</v>
      </c>
      <c r="EM14" s="13">
        <v>6</v>
      </c>
      <c r="EN14" s="13">
        <v>2</v>
      </c>
      <c r="EO14" s="13">
        <v>4</v>
      </c>
      <c r="EP14" s="13"/>
      <c r="EQ14" s="13"/>
      <c r="ER14" s="13"/>
      <c r="ES14" s="13"/>
      <c r="ET14" s="13">
        <v>1</v>
      </c>
      <c r="EU14" s="13"/>
      <c r="EV14" s="13"/>
      <c r="EW14" s="13"/>
      <c r="EX14" s="60">
        <v>23044</v>
      </c>
      <c r="EY14" s="13">
        <v>20</v>
      </c>
      <c r="EZ14" s="13">
        <v>31</v>
      </c>
      <c r="FA14" s="13">
        <v>25</v>
      </c>
      <c r="FB14" s="13">
        <v>17</v>
      </c>
      <c r="FC14" s="13">
        <v>12</v>
      </c>
      <c r="FD14" s="13">
        <v>11</v>
      </c>
      <c r="FE14" s="13">
        <v>24</v>
      </c>
      <c r="FF14" s="13">
        <v>35</v>
      </c>
      <c r="FG14" s="13">
        <v>30</v>
      </c>
      <c r="FH14" s="13">
        <v>37</v>
      </c>
      <c r="FI14" s="13">
        <v>44</v>
      </c>
      <c r="FJ14" s="13">
        <v>44</v>
      </c>
      <c r="FK14" s="13">
        <v>62</v>
      </c>
      <c r="FL14" s="13">
        <v>90</v>
      </c>
      <c r="FM14" s="13">
        <v>90</v>
      </c>
      <c r="FN14" s="13">
        <v>128</v>
      </c>
      <c r="FO14" s="13">
        <v>172</v>
      </c>
      <c r="FP14" s="13">
        <v>196</v>
      </c>
      <c r="FQ14" s="13">
        <v>276</v>
      </c>
      <c r="FR14" s="13">
        <v>311</v>
      </c>
      <c r="FS14" s="13">
        <v>341</v>
      </c>
      <c r="FT14" s="13">
        <v>374</v>
      </c>
      <c r="FU14" s="13">
        <v>420</v>
      </c>
      <c r="FV14" s="13">
        <v>451</v>
      </c>
      <c r="FW14" s="13">
        <v>499</v>
      </c>
      <c r="FX14" s="13">
        <v>479</v>
      </c>
      <c r="FY14" s="13">
        <v>561</v>
      </c>
      <c r="FZ14" s="13">
        <v>552</v>
      </c>
      <c r="GA14" s="13">
        <v>564</v>
      </c>
      <c r="GB14" s="13">
        <v>608</v>
      </c>
      <c r="GC14" s="13">
        <v>623</v>
      </c>
      <c r="GD14" s="13">
        <v>539</v>
      </c>
      <c r="GE14" s="13">
        <v>550</v>
      </c>
      <c r="GF14" s="13">
        <v>511</v>
      </c>
      <c r="GG14" s="13">
        <v>546</v>
      </c>
      <c r="GH14" s="13">
        <v>548</v>
      </c>
      <c r="GI14" s="13">
        <v>466</v>
      </c>
      <c r="GJ14" s="13">
        <v>457</v>
      </c>
      <c r="GK14" s="13">
        <v>488</v>
      </c>
      <c r="GL14" s="13">
        <v>480</v>
      </c>
      <c r="GM14" s="13">
        <v>485</v>
      </c>
      <c r="GN14" s="13">
        <v>499</v>
      </c>
      <c r="GO14" s="13">
        <v>451</v>
      </c>
      <c r="GP14" s="13">
        <v>416</v>
      </c>
      <c r="GQ14" s="13">
        <v>379</v>
      </c>
      <c r="GR14" s="13">
        <v>346</v>
      </c>
      <c r="GS14" s="13">
        <v>337</v>
      </c>
      <c r="GT14" s="13">
        <v>326</v>
      </c>
      <c r="GU14" s="13">
        <v>318</v>
      </c>
      <c r="GV14" s="13">
        <v>333</v>
      </c>
      <c r="GW14" s="13">
        <v>313</v>
      </c>
      <c r="GX14" s="13">
        <v>291</v>
      </c>
      <c r="GY14" s="13">
        <v>277</v>
      </c>
      <c r="GZ14" s="13">
        <v>275</v>
      </c>
      <c r="HA14" s="13">
        <v>283</v>
      </c>
      <c r="HB14" s="13">
        <v>271</v>
      </c>
      <c r="HC14" s="13">
        <v>287</v>
      </c>
      <c r="HD14" s="13">
        <v>272</v>
      </c>
      <c r="HE14" s="13">
        <v>259</v>
      </c>
      <c r="HF14" s="13">
        <v>238</v>
      </c>
      <c r="HG14" s="13">
        <v>243</v>
      </c>
      <c r="HH14" s="13">
        <v>208</v>
      </c>
      <c r="HI14" s="13">
        <v>241</v>
      </c>
      <c r="HJ14" s="13">
        <v>204</v>
      </c>
      <c r="HK14" s="13">
        <v>201</v>
      </c>
      <c r="HL14" s="13">
        <v>188</v>
      </c>
      <c r="HM14" s="13">
        <v>177</v>
      </c>
      <c r="HN14" s="13">
        <v>182</v>
      </c>
      <c r="HO14" s="13">
        <v>168</v>
      </c>
      <c r="HP14" s="13">
        <v>127</v>
      </c>
      <c r="HQ14" s="13">
        <v>149</v>
      </c>
      <c r="HR14" s="13">
        <v>112</v>
      </c>
      <c r="HS14" s="13">
        <v>122</v>
      </c>
      <c r="HT14" s="13">
        <v>90</v>
      </c>
      <c r="HU14" s="13">
        <v>73</v>
      </c>
      <c r="HV14" s="13">
        <v>94</v>
      </c>
      <c r="HW14" s="13">
        <v>76</v>
      </c>
      <c r="HX14" s="13">
        <v>60</v>
      </c>
      <c r="HY14" s="13">
        <v>53</v>
      </c>
      <c r="HZ14" s="13">
        <v>48</v>
      </c>
      <c r="IA14" s="13">
        <v>48</v>
      </c>
      <c r="IB14" s="13">
        <v>38</v>
      </c>
      <c r="IC14" s="13">
        <v>38</v>
      </c>
      <c r="ID14" s="13">
        <v>39</v>
      </c>
      <c r="IE14" s="13">
        <v>37</v>
      </c>
      <c r="IF14" s="13">
        <v>37</v>
      </c>
      <c r="IG14" s="13">
        <v>21</v>
      </c>
      <c r="IH14" s="13">
        <v>12</v>
      </c>
      <c r="II14" s="13">
        <v>19</v>
      </c>
      <c r="IJ14" s="13">
        <v>16</v>
      </c>
      <c r="IK14" s="13">
        <v>13</v>
      </c>
      <c r="IL14" s="13">
        <v>12</v>
      </c>
      <c r="IM14" s="13">
        <v>5</v>
      </c>
      <c r="IN14" s="13">
        <v>7</v>
      </c>
      <c r="IO14" s="13">
        <v>5</v>
      </c>
      <c r="IP14" s="13">
        <v>4</v>
      </c>
      <c r="IQ14" s="13"/>
      <c r="IR14" s="13">
        <v>1</v>
      </c>
      <c r="IS14" s="13"/>
      <c r="IT14" s="13"/>
      <c r="IU14" s="13">
        <v>1</v>
      </c>
      <c r="IV14" s="13"/>
      <c r="IW14" s="13"/>
      <c r="IX14" s="13">
        <v>1</v>
      </c>
      <c r="IY14" s="13"/>
      <c r="IZ14" s="13"/>
      <c r="JA14" s="13"/>
      <c r="JB14" s="60">
        <v>21538</v>
      </c>
      <c r="JC14" s="13">
        <v>20</v>
      </c>
      <c r="JD14" s="13">
        <v>9</v>
      </c>
      <c r="JE14" s="13">
        <v>2</v>
      </c>
      <c r="JF14" s="13"/>
      <c r="JG14" s="13"/>
      <c r="JH14" s="13"/>
      <c r="JI14" s="13"/>
      <c r="JJ14" s="13"/>
      <c r="JK14" s="13"/>
      <c r="JL14" s="13"/>
      <c r="JM14" s="13">
        <v>1</v>
      </c>
      <c r="JN14" s="13">
        <v>2</v>
      </c>
      <c r="JO14" s="13"/>
      <c r="JP14" s="13"/>
      <c r="JQ14" s="13">
        <v>1</v>
      </c>
      <c r="JR14" s="13">
        <v>2</v>
      </c>
      <c r="JS14" s="13">
        <v>2</v>
      </c>
      <c r="JT14" s="13">
        <v>4</v>
      </c>
      <c r="JU14" s="13">
        <v>2</v>
      </c>
      <c r="JV14" s="13">
        <v>5</v>
      </c>
      <c r="JW14" s="13">
        <v>2</v>
      </c>
      <c r="JX14" s="13">
        <v>5</v>
      </c>
      <c r="JY14" s="13">
        <v>6</v>
      </c>
      <c r="JZ14" s="13">
        <v>4</v>
      </c>
      <c r="KA14" s="13">
        <v>5</v>
      </c>
      <c r="KB14" s="13">
        <v>1</v>
      </c>
      <c r="KC14" s="13">
        <v>2</v>
      </c>
      <c r="KD14" s="13">
        <v>2</v>
      </c>
      <c r="KE14" s="13">
        <v>2</v>
      </c>
      <c r="KF14" s="13">
        <v>6</v>
      </c>
      <c r="KG14" s="13">
        <v>9</v>
      </c>
      <c r="KH14" s="13"/>
      <c r="KI14" s="13">
        <v>5</v>
      </c>
      <c r="KJ14" s="13">
        <v>4</v>
      </c>
      <c r="KK14" s="13">
        <v>5</v>
      </c>
      <c r="KL14" s="13">
        <v>3</v>
      </c>
      <c r="KM14" s="13">
        <v>4</v>
      </c>
      <c r="KN14" s="13">
        <v>7</v>
      </c>
      <c r="KO14" s="13">
        <v>4</v>
      </c>
      <c r="KP14" s="13">
        <v>3</v>
      </c>
      <c r="KQ14" s="13">
        <v>4</v>
      </c>
      <c r="KR14" s="13">
        <v>6</v>
      </c>
      <c r="KS14" s="13">
        <v>2</v>
      </c>
      <c r="KT14" s="13">
        <v>2</v>
      </c>
      <c r="KU14" s="13"/>
      <c r="KV14" s="13">
        <v>2</v>
      </c>
      <c r="KW14" s="13">
        <v>5</v>
      </c>
      <c r="KX14" s="13">
        <v>1</v>
      </c>
      <c r="KY14" s="13">
        <v>4</v>
      </c>
      <c r="KZ14" s="13">
        <v>1</v>
      </c>
      <c r="LA14" s="13">
        <v>2</v>
      </c>
      <c r="LB14" s="13">
        <v>2</v>
      </c>
      <c r="LC14" s="13">
        <v>2</v>
      </c>
      <c r="LD14" s="13">
        <v>1</v>
      </c>
      <c r="LE14" s="13"/>
      <c r="LF14" s="13">
        <v>3</v>
      </c>
      <c r="LG14" s="13">
        <v>2</v>
      </c>
      <c r="LH14" s="13">
        <v>3</v>
      </c>
      <c r="LI14" s="13">
        <v>1</v>
      </c>
      <c r="LJ14" s="13">
        <v>1</v>
      </c>
      <c r="LK14" s="13">
        <v>2</v>
      </c>
      <c r="LL14" s="13"/>
      <c r="LM14" s="13">
        <v>1</v>
      </c>
      <c r="LN14" s="13"/>
      <c r="LO14" s="13">
        <v>1</v>
      </c>
      <c r="LP14" s="13">
        <v>1</v>
      </c>
      <c r="LQ14" s="13">
        <v>1</v>
      </c>
      <c r="LR14" s="13"/>
      <c r="LS14" s="13">
        <v>1</v>
      </c>
      <c r="LT14" s="13">
        <v>2</v>
      </c>
      <c r="LU14" s="13">
        <v>2</v>
      </c>
      <c r="LV14" s="13">
        <v>5</v>
      </c>
      <c r="LW14" s="13">
        <v>1</v>
      </c>
      <c r="LX14" s="13"/>
      <c r="LY14" s="13"/>
      <c r="LZ14" s="13">
        <v>1</v>
      </c>
      <c r="MA14" s="13">
        <v>2</v>
      </c>
      <c r="MB14" s="13">
        <v>1</v>
      </c>
      <c r="MC14" s="13">
        <v>1</v>
      </c>
      <c r="MD14" s="13">
        <v>2</v>
      </c>
      <c r="ME14" s="13">
        <v>2</v>
      </c>
      <c r="MF14" s="13"/>
      <c r="MG14" s="13"/>
      <c r="MH14" s="13">
        <v>1</v>
      </c>
      <c r="MI14" s="13">
        <v>1</v>
      </c>
      <c r="MJ14" s="13">
        <v>2</v>
      </c>
      <c r="MK14" s="13">
        <v>6</v>
      </c>
      <c r="ML14" s="13">
        <v>2</v>
      </c>
      <c r="MM14" s="13">
        <v>2</v>
      </c>
      <c r="MN14" s="13">
        <v>1</v>
      </c>
      <c r="MO14" s="13">
        <v>2</v>
      </c>
      <c r="MP14" s="13">
        <v>1</v>
      </c>
      <c r="MQ14" s="13"/>
      <c r="MR14" s="13"/>
      <c r="MS14" s="13">
        <v>1</v>
      </c>
      <c r="MT14" s="13"/>
      <c r="MU14" s="13">
        <v>1</v>
      </c>
      <c r="MV14" s="13"/>
      <c r="MW14" s="13">
        <v>1</v>
      </c>
      <c r="MX14" s="13">
        <v>1</v>
      </c>
      <c r="MY14" s="13"/>
      <c r="MZ14" s="13"/>
      <c r="NA14" s="13"/>
      <c r="NB14" s="13"/>
      <c r="NC14" s="13"/>
      <c r="ND14" s="13">
        <v>1</v>
      </c>
      <c r="NE14" s="60">
        <v>222</v>
      </c>
      <c r="NF14" s="13">
        <v>44804</v>
      </c>
      <c r="NG14" s="448"/>
      <c r="NH14" s="448"/>
      <c r="NI14" s="448"/>
      <c r="NJ14" s="448"/>
      <c r="NK14" s="448"/>
      <c r="NL14" s="448"/>
      <c r="NM14" s="448"/>
      <c r="NN14" s="448"/>
      <c r="NO14" s="448"/>
      <c r="NP14" s="448"/>
      <c r="NQ14" s="448"/>
    </row>
    <row r="15" spans="1:381">
      <c r="A15" s="5" t="s">
        <v>28</v>
      </c>
      <c r="B15" s="284">
        <f t="shared" si="26"/>
        <v>98</v>
      </c>
      <c r="C15" s="284">
        <f t="shared" si="27"/>
        <v>90</v>
      </c>
      <c r="D15" s="284">
        <f t="shared" si="28"/>
        <v>1600</v>
      </c>
      <c r="E15" s="284">
        <f t="shared" si="29"/>
        <v>1765</v>
      </c>
      <c r="F15" s="284">
        <f t="shared" si="30"/>
        <v>4519</v>
      </c>
      <c r="G15" s="284">
        <f t="shared" si="31"/>
        <v>4577</v>
      </c>
      <c r="H15" s="284">
        <f t="shared" si="32"/>
        <v>4290</v>
      </c>
      <c r="I15" s="284">
        <f t="shared" si="33"/>
        <v>4207</v>
      </c>
      <c r="J15" s="284">
        <f t="shared" si="34"/>
        <v>3206</v>
      </c>
      <c r="K15" s="284">
        <f t="shared" si="35"/>
        <v>3421</v>
      </c>
      <c r="L15" s="284">
        <f t="shared" si="36"/>
        <v>2415</v>
      </c>
      <c r="M15" s="284">
        <f t="shared" si="37"/>
        <v>2550</v>
      </c>
      <c r="N15" s="284">
        <f t="shared" si="38"/>
        <v>1456</v>
      </c>
      <c r="O15" s="284">
        <f t="shared" si="39"/>
        <v>1424</v>
      </c>
      <c r="P15" s="284">
        <f t="shared" si="40"/>
        <v>665</v>
      </c>
      <c r="Q15" s="284">
        <f t="shared" si="41"/>
        <v>481</v>
      </c>
      <c r="R15" s="284">
        <f t="shared" si="42"/>
        <v>205</v>
      </c>
      <c r="S15" s="284">
        <f t="shared" si="43"/>
        <v>293</v>
      </c>
      <c r="T15" s="284">
        <f t="shared" si="44"/>
        <v>23</v>
      </c>
      <c r="U15" s="284">
        <f t="shared" si="45"/>
        <v>58</v>
      </c>
      <c r="W15" s="12" t="s">
        <v>27</v>
      </c>
      <c r="X15" s="797">
        <f t="shared" si="46"/>
        <v>552</v>
      </c>
      <c r="Y15" s="797">
        <f t="shared" si="47"/>
        <v>513</v>
      </c>
      <c r="Z15" s="797">
        <f t="shared" si="48"/>
        <v>1529</v>
      </c>
      <c r="AA15" s="797">
        <f t="shared" si="49"/>
        <v>1898</v>
      </c>
      <c r="AB15" s="797">
        <f t="shared" si="50"/>
        <v>5564</v>
      </c>
      <c r="AC15" s="797">
        <f t="shared" si="51"/>
        <v>5647</v>
      </c>
      <c r="AD15" s="797">
        <f t="shared" si="52"/>
        <v>7373</v>
      </c>
      <c r="AE15" s="797">
        <f t="shared" si="53"/>
        <v>6787</v>
      </c>
      <c r="AF15" s="797">
        <f t="shared" si="54"/>
        <v>5962</v>
      </c>
      <c r="AG15" s="797">
        <f t="shared" si="55"/>
        <v>5487</v>
      </c>
      <c r="AH15" s="797">
        <f t="shared" si="56"/>
        <v>3353</v>
      </c>
      <c r="AI15" s="797">
        <f t="shared" si="57"/>
        <v>3332</v>
      </c>
      <c r="AJ15" s="797">
        <f t="shared" si="58"/>
        <v>1830</v>
      </c>
      <c r="AK15" s="797">
        <f t="shared" si="59"/>
        <v>1871</v>
      </c>
      <c r="AL15" s="797">
        <f t="shared" si="60"/>
        <v>891</v>
      </c>
      <c r="AM15" s="797">
        <f t="shared" si="61"/>
        <v>882</v>
      </c>
      <c r="AN15" s="797">
        <f t="shared" si="62"/>
        <v>365</v>
      </c>
      <c r="AO15" s="797">
        <f t="shared" si="63"/>
        <v>404</v>
      </c>
      <c r="AP15" s="797">
        <f t="shared" si="64"/>
        <v>67</v>
      </c>
      <c r="AQ15" s="797">
        <f t="shared" si="65"/>
        <v>119</v>
      </c>
      <c r="AR15" s="797">
        <f t="shared" si="66"/>
        <v>450</v>
      </c>
      <c r="AT15" s="12" t="s">
        <v>27</v>
      </c>
      <c r="AU15" s="13">
        <v>9</v>
      </c>
      <c r="AV15" s="13">
        <v>61</v>
      </c>
      <c r="AW15" s="13">
        <v>54</v>
      </c>
      <c r="AX15" s="13">
        <v>46</v>
      </c>
      <c r="AY15" s="13">
        <v>59</v>
      </c>
      <c r="AZ15" s="13">
        <v>40</v>
      </c>
      <c r="BA15" s="13">
        <v>48</v>
      </c>
      <c r="BB15" s="13">
        <v>66</v>
      </c>
      <c r="BC15" s="13">
        <v>62</v>
      </c>
      <c r="BD15" s="13">
        <v>68</v>
      </c>
      <c r="BE15" s="13">
        <v>74</v>
      </c>
      <c r="BF15" s="13">
        <v>110</v>
      </c>
      <c r="BG15" s="13">
        <v>96</v>
      </c>
      <c r="BH15" s="13">
        <v>127</v>
      </c>
      <c r="BI15" s="13">
        <v>143</v>
      </c>
      <c r="BJ15" s="13">
        <v>176</v>
      </c>
      <c r="BK15" s="13">
        <v>212</v>
      </c>
      <c r="BL15" s="13">
        <v>272</v>
      </c>
      <c r="BM15" s="13">
        <v>328</v>
      </c>
      <c r="BN15" s="13">
        <v>360</v>
      </c>
      <c r="BO15" s="13">
        <v>393</v>
      </c>
      <c r="BP15" s="13">
        <v>415</v>
      </c>
      <c r="BQ15" s="13">
        <v>463</v>
      </c>
      <c r="BR15" s="13">
        <v>523</v>
      </c>
      <c r="BS15" s="13">
        <v>577</v>
      </c>
      <c r="BT15" s="13">
        <v>595</v>
      </c>
      <c r="BU15" s="13">
        <v>662</v>
      </c>
      <c r="BV15" s="13">
        <v>619</v>
      </c>
      <c r="BW15" s="13">
        <v>664</v>
      </c>
      <c r="BX15" s="13">
        <v>736</v>
      </c>
      <c r="BY15" s="13">
        <v>714</v>
      </c>
      <c r="BZ15" s="13">
        <v>683</v>
      </c>
      <c r="CA15" s="13">
        <v>665</v>
      </c>
      <c r="CB15" s="13">
        <v>701</v>
      </c>
      <c r="CC15" s="13">
        <v>727</v>
      </c>
      <c r="CD15" s="13">
        <v>696</v>
      </c>
      <c r="CE15" s="13">
        <v>626</v>
      </c>
      <c r="CF15" s="13">
        <v>626</v>
      </c>
      <c r="CG15" s="13">
        <v>691</v>
      </c>
      <c r="CH15" s="13">
        <v>658</v>
      </c>
      <c r="CI15" s="13">
        <v>639</v>
      </c>
      <c r="CJ15" s="13">
        <v>626</v>
      </c>
      <c r="CK15" s="13">
        <v>657</v>
      </c>
      <c r="CL15" s="13">
        <v>591</v>
      </c>
      <c r="CM15" s="13">
        <v>562</v>
      </c>
      <c r="CN15" s="13">
        <v>535</v>
      </c>
      <c r="CO15" s="13">
        <v>475</v>
      </c>
      <c r="CP15" s="13">
        <v>477</v>
      </c>
      <c r="CQ15" s="13">
        <v>469</v>
      </c>
      <c r="CR15" s="13">
        <v>456</v>
      </c>
      <c r="CS15" s="13">
        <v>435</v>
      </c>
      <c r="CT15" s="13">
        <v>352</v>
      </c>
      <c r="CU15" s="13">
        <v>328</v>
      </c>
      <c r="CV15" s="13">
        <v>371</v>
      </c>
      <c r="CW15" s="13">
        <v>351</v>
      </c>
      <c r="CX15" s="13">
        <v>301</v>
      </c>
      <c r="CY15" s="13">
        <v>309</v>
      </c>
      <c r="CZ15" s="13">
        <v>338</v>
      </c>
      <c r="DA15" s="13">
        <v>287</v>
      </c>
      <c r="DB15" s="13">
        <v>260</v>
      </c>
      <c r="DC15" s="13">
        <v>249</v>
      </c>
      <c r="DD15" s="13">
        <v>229</v>
      </c>
      <c r="DE15" s="13">
        <v>201</v>
      </c>
      <c r="DF15" s="13">
        <v>208</v>
      </c>
      <c r="DG15" s="13">
        <v>184</v>
      </c>
      <c r="DH15" s="13">
        <v>188</v>
      </c>
      <c r="DI15" s="13">
        <v>158</v>
      </c>
      <c r="DJ15" s="13">
        <v>178</v>
      </c>
      <c r="DK15" s="13">
        <v>144</v>
      </c>
      <c r="DL15" s="13">
        <v>132</v>
      </c>
      <c r="DM15" s="13">
        <v>122</v>
      </c>
      <c r="DN15" s="13">
        <v>118</v>
      </c>
      <c r="DO15" s="13">
        <v>109</v>
      </c>
      <c r="DP15" s="13">
        <v>88</v>
      </c>
      <c r="DQ15" s="13">
        <v>85</v>
      </c>
      <c r="DR15" s="13">
        <v>77</v>
      </c>
      <c r="DS15" s="13">
        <v>79</v>
      </c>
      <c r="DT15" s="13">
        <v>78</v>
      </c>
      <c r="DU15" s="13">
        <v>64</v>
      </c>
      <c r="DV15" s="13">
        <v>62</v>
      </c>
      <c r="DW15" s="13">
        <v>65</v>
      </c>
      <c r="DX15" s="13">
        <v>56</v>
      </c>
      <c r="DY15" s="13">
        <v>37</v>
      </c>
      <c r="DZ15" s="13">
        <v>45</v>
      </c>
      <c r="EA15" s="13">
        <v>45</v>
      </c>
      <c r="EB15" s="13">
        <v>39</v>
      </c>
      <c r="EC15" s="13">
        <v>25</v>
      </c>
      <c r="ED15" s="13">
        <v>41</v>
      </c>
      <c r="EE15" s="13">
        <v>25</v>
      </c>
      <c r="EF15" s="13">
        <v>26</v>
      </c>
      <c r="EG15" s="13">
        <v>23</v>
      </c>
      <c r="EH15" s="13">
        <v>19</v>
      </c>
      <c r="EI15" s="13">
        <v>14</v>
      </c>
      <c r="EJ15" s="13">
        <v>14</v>
      </c>
      <c r="EK15" s="13">
        <v>12</v>
      </c>
      <c r="EL15" s="13">
        <v>7</v>
      </c>
      <c r="EM15" s="13">
        <v>9</v>
      </c>
      <c r="EN15" s="13">
        <v>9</v>
      </c>
      <c r="EO15" s="13">
        <v>2</v>
      </c>
      <c r="EP15" s="13">
        <v>3</v>
      </c>
      <c r="EQ15" s="13">
        <v>4</v>
      </c>
      <c r="ER15" s="13">
        <v>2</v>
      </c>
      <c r="ES15" s="13"/>
      <c r="ET15" s="13"/>
      <c r="EU15" s="13">
        <v>1</v>
      </c>
      <c r="EV15" s="13"/>
      <c r="EW15" s="13">
        <v>1</v>
      </c>
      <c r="EX15" s="60">
        <v>26941</v>
      </c>
      <c r="EY15" s="13">
        <v>9</v>
      </c>
      <c r="EZ15" s="13">
        <v>57</v>
      </c>
      <c r="FA15" s="13">
        <v>64</v>
      </c>
      <c r="FB15" s="13">
        <v>43</v>
      </c>
      <c r="FC15" s="13">
        <v>57</v>
      </c>
      <c r="FD15" s="13">
        <v>58</v>
      </c>
      <c r="FE15" s="13">
        <v>59</v>
      </c>
      <c r="FF15" s="13">
        <v>64</v>
      </c>
      <c r="FG15" s="13">
        <v>60</v>
      </c>
      <c r="FH15" s="13">
        <v>81</v>
      </c>
      <c r="FI15" s="13">
        <v>72</v>
      </c>
      <c r="FJ15" s="13">
        <v>71</v>
      </c>
      <c r="FK15" s="13">
        <v>101</v>
      </c>
      <c r="FL15" s="13">
        <v>97</v>
      </c>
      <c r="FM15" s="13">
        <v>142</v>
      </c>
      <c r="FN15" s="13">
        <v>129</v>
      </c>
      <c r="FO15" s="13">
        <v>178</v>
      </c>
      <c r="FP15" s="13">
        <v>216</v>
      </c>
      <c r="FQ15" s="13">
        <v>238</v>
      </c>
      <c r="FR15" s="13">
        <v>285</v>
      </c>
      <c r="FS15" s="13">
        <v>340</v>
      </c>
      <c r="FT15" s="13">
        <v>421</v>
      </c>
      <c r="FU15" s="13">
        <v>455</v>
      </c>
      <c r="FV15" s="13">
        <v>493</v>
      </c>
      <c r="FW15" s="13">
        <v>536</v>
      </c>
      <c r="FX15" s="13">
        <v>596</v>
      </c>
      <c r="FY15" s="13">
        <v>654</v>
      </c>
      <c r="FZ15" s="13">
        <v>657</v>
      </c>
      <c r="GA15" s="13">
        <v>666</v>
      </c>
      <c r="GB15" s="13">
        <v>746</v>
      </c>
      <c r="GC15" s="13">
        <v>741</v>
      </c>
      <c r="GD15" s="13">
        <v>740</v>
      </c>
      <c r="GE15" s="13">
        <v>673</v>
      </c>
      <c r="GF15" s="13">
        <v>790</v>
      </c>
      <c r="GG15" s="13">
        <v>762</v>
      </c>
      <c r="GH15" s="13">
        <v>754</v>
      </c>
      <c r="GI15" s="13">
        <v>705</v>
      </c>
      <c r="GJ15" s="13">
        <v>734</v>
      </c>
      <c r="GK15" s="13">
        <v>775</v>
      </c>
      <c r="GL15" s="13">
        <v>699</v>
      </c>
      <c r="GM15" s="13">
        <v>698</v>
      </c>
      <c r="GN15" s="13">
        <v>706</v>
      </c>
      <c r="GO15" s="13">
        <v>705</v>
      </c>
      <c r="GP15" s="13">
        <v>739</v>
      </c>
      <c r="GQ15" s="13">
        <v>578</v>
      </c>
      <c r="GR15" s="13">
        <v>550</v>
      </c>
      <c r="GS15" s="13">
        <v>539</v>
      </c>
      <c r="GT15" s="13">
        <v>502</v>
      </c>
      <c r="GU15" s="13">
        <v>485</v>
      </c>
      <c r="GV15" s="13">
        <v>460</v>
      </c>
      <c r="GW15" s="13">
        <v>411</v>
      </c>
      <c r="GX15" s="13">
        <v>426</v>
      </c>
      <c r="GY15" s="13">
        <v>324</v>
      </c>
      <c r="GZ15" s="13">
        <v>352</v>
      </c>
      <c r="HA15" s="13">
        <v>318</v>
      </c>
      <c r="HB15" s="13">
        <v>324</v>
      </c>
      <c r="HC15" s="13">
        <v>335</v>
      </c>
      <c r="HD15" s="13">
        <v>295</v>
      </c>
      <c r="HE15" s="13">
        <v>284</v>
      </c>
      <c r="HF15" s="13">
        <v>284</v>
      </c>
      <c r="HG15" s="13">
        <v>220</v>
      </c>
      <c r="HH15" s="13">
        <v>224</v>
      </c>
      <c r="HI15" s="13">
        <v>203</v>
      </c>
      <c r="HJ15" s="13">
        <v>210</v>
      </c>
      <c r="HK15" s="13">
        <v>186</v>
      </c>
      <c r="HL15" s="13">
        <v>169</v>
      </c>
      <c r="HM15" s="13">
        <v>164</v>
      </c>
      <c r="HN15" s="13">
        <v>152</v>
      </c>
      <c r="HO15" s="13">
        <v>175</v>
      </c>
      <c r="HP15" s="13">
        <v>127</v>
      </c>
      <c r="HQ15" s="13">
        <v>136</v>
      </c>
      <c r="HR15" s="13">
        <v>107</v>
      </c>
      <c r="HS15" s="13">
        <v>94</v>
      </c>
      <c r="HT15" s="13">
        <v>116</v>
      </c>
      <c r="HU15" s="13">
        <v>86</v>
      </c>
      <c r="HV15" s="13">
        <v>74</v>
      </c>
      <c r="HW15" s="13">
        <v>80</v>
      </c>
      <c r="HX15" s="13">
        <v>64</v>
      </c>
      <c r="HY15" s="13">
        <v>76</v>
      </c>
      <c r="HZ15" s="13">
        <v>58</v>
      </c>
      <c r="IA15" s="13">
        <v>72</v>
      </c>
      <c r="IB15" s="13">
        <v>65</v>
      </c>
      <c r="IC15" s="13">
        <v>44</v>
      </c>
      <c r="ID15" s="13">
        <v>38</v>
      </c>
      <c r="IE15" s="13">
        <v>49</v>
      </c>
      <c r="IF15" s="13">
        <v>24</v>
      </c>
      <c r="IG15" s="13">
        <v>30</v>
      </c>
      <c r="IH15" s="13">
        <v>16</v>
      </c>
      <c r="II15" s="13">
        <v>11</v>
      </c>
      <c r="IJ15" s="13">
        <v>16</v>
      </c>
      <c r="IK15" s="13">
        <v>15</v>
      </c>
      <c r="IL15" s="13">
        <v>10</v>
      </c>
      <c r="IM15" s="13">
        <v>11</v>
      </c>
      <c r="IN15" s="13">
        <v>11</v>
      </c>
      <c r="IO15" s="13">
        <v>7</v>
      </c>
      <c r="IP15" s="13">
        <v>3</v>
      </c>
      <c r="IQ15" s="13">
        <v>3</v>
      </c>
      <c r="IR15" s="13">
        <v>5</v>
      </c>
      <c r="IS15" s="13">
        <v>1</v>
      </c>
      <c r="IT15" s="13"/>
      <c r="IU15" s="13"/>
      <c r="IV15" s="13"/>
      <c r="IW15" s="13">
        <v>1</v>
      </c>
      <c r="IX15" s="13"/>
      <c r="IY15" s="13"/>
      <c r="IZ15" s="13"/>
      <c r="JA15" s="13"/>
      <c r="JB15" s="60">
        <v>27486</v>
      </c>
      <c r="JC15" s="13">
        <v>41</v>
      </c>
      <c r="JD15" s="13">
        <v>12</v>
      </c>
      <c r="JE15" s="13"/>
      <c r="JF15" s="13"/>
      <c r="JG15" s="13">
        <v>2</v>
      </c>
      <c r="JH15" s="13"/>
      <c r="JI15" s="13"/>
      <c r="JJ15" s="13"/>
      <c r="JK15" s="13"/>
      <c r="JL15" s="13">
        <v>5</v>
      </c>
      <c r="JM15" s="13">
        <v>1</v>
      </c>
      <c r="JN15" s="13">
        <v>1</v>
      </c>
      <c r="JO15" s="13">
        <v>3</v>
      </c>
      <c r="JP15" s="13">
        <v>1</v>
      </c>
      <c r="JQ15" s="13">
        <v>1</v>
      </c>
      <c r="JR15" s="13">
        <v>4</v>
      </c>
      <c r="JS15" s="13">
        <v>4</v>
      </c>
      <c r="JT15" s="13">
        <v>2</v>
      </c>
      <c r="JU15" s="13">
        <v>3</v>
      </c>
      <c r="JV15" s="13">
        <v>5</v>
      </c>
      <c r="JW15" s="13">
        <v>4</v>
      </c>
      <c r="JX15" s="13">
        <v>9</v>
      </c>
      <c r="JY15" s="13">
        <v>3</v>
      </c>
      <c r="JZ15" s="13">
        <v>9</v>
      </c>
      <c r="KA15" s="13">
        <v>12</v>
      </c>
      <c r="KB15" s="13">
        <v>10</v>
      </c>
      <c r="KC15" s="13">
        <v>10</v>
      </c>
      <c r="KD15" s="13">
        <v>7</v>
      </c>
      <c r="KE15" s="13">
        <v>10</v>
      </c>
      <c r="KF15" s="13">
        <v>5</v>
      </c>
      <c r="KG15" s="13">
        <v>6</v>
      </c>
      <c r="KH15" s="13">
        <v>7</v>
      </c>
      <c r="KI15" s="13">
        <v>7</v>
      </c>
      <c r="KJ15" s="13">
        <v>6</v>
      </c>
      <c r="KK15" s="13">
        <v>16</v>
      </c>
      <c r="KL15" s="13">
        <v>8</v>
      </c>
      <c r="KM15" s="13">
        <v>13</v>
      </c>
      <c r="KN15" s="13">
        <v>8</v>
      </c>
      <c r="KO15" s="13">
        <v>8</v>
      </c>
      <c r="KP15" s="13">
        <v>17</v>
      </c>
      <c r="KQ15" s="13">
        <v>7</v>
      </c>
      <c r="KR15" s="13">
        <v>13</v>
      </c>
      <c r="KS15" s="13">
        <v>11</v>
      </c>
      <c r="KT15" s="13">
        <v>9</v>
      </c>
      <c r="KU15" s="13">
        <v>5</v>
      </c>
      <c r="KV15" s="13">
        <v>5</v>
      </c>
      <c r="KW15" s="13">
        <v>9</v>
      </c>
      <c r="KX15" s="13">
        <v>4</v>
      </c>
      <c r="KY15" s="13">
        <v>10</v>
      </c>
      <c r="KZ15" s="13">
        <v>6</v>
      </c>
      <c r="LA15" s="13">
        <v>8</v>
      </c>
      <c r="LB15" s="13">
        <v>4</v>
      </c>
      <c r="LC15" s="13">
        <v>11</v>
      </c>
      <c r="LD15" s="13">
        <v>5</v>
      </c>
      <c r="LE15" s="13">
        <v>4</v>
      </c>
      <c r="LF15" s="13">
        <v>7</v>
      </c>
      <c r="LG15" s="13">
        <v>1</v>
      </c>
      <c r="LH15" s="13">
        <v>4</v>
      </c>
      <c r="LI15" s="13">
        <v>2</v>
      </c>
      <c r="LJ15" s="13">
        <v>2</v>
      </c>
      <c r="LK15" s="13">
        <v>5</v>
      </c>
      <c r="LL15" s="13">
        <v>4</v>
      </c>
      <c r="LM15" s="13">
        <v>2</v>
      </c>
      <c r="LN15" s="13">
        <v>1</v>
      </c>
      <c r="LO15" s="13">
        <v>3</v>
      </c>
      <c r="LP15" s="13">
        <v>3</v>
      </c>
      <c r="LQ15" s="13">
        <v>6</v>
      </c>
      <c r="LR15" s="13"/>
      <c r="LS15" s="13">
        <v>2</v>
      </c>
      <c r="LT15" s="13"/>
      <c r="LU15" s="13"/>
      <c r="LV15" s="13">
        <v>3</v>
      </c>
      <c r="LW15" s="13"/>
      <c r="LX15" s="13">
        <v>1</v>
      </c>
      <c r="LY15" s="13">
        <v>1</v>
      </c>
      <c r="LZ15" s="13">
        <v>1</v>
      </c>
      <c r="MA15" s="13">
        <v>2</v>
      </c>
      <c r="MB15" s="13">
        <v>1</v>
      </c>
      <c r="MC15" s="13"/>
      <c r="MD15" s="13"/>
      <c r="ME15" s="13">
        <v>3</v>
      </c>
      <c r="MF15" s="13">
        <v>1</v>
      </c>
      <c r="MG15" s="13">
        <v>2</v>
      </c>
      <c r="MH15" s="13"/>
      <c r="MI15" s="13">
        <v>1</v>
      </c>
      <c r="MJ15" s="13">
        <v>2</v>
      </c>
      <c r="MK15" s="13">
        <v>1</v>
      </c>
      <c r="ML15" s="13">
        <v>1</v>
      </c>
      <c r="MM15" s="13">
        <v>4</v>
      </c>
      <c r="MN15" s="13">
        <v>1</v>
      </c>
      <c r="MO15" s="13">
        <v>3</v>
      </c>
      <c r="MP15" s="13">
        <v>3</v>
      </c>
      <c r="MQ15" s="13"/>
      <c r="MR15" s="13"/>
      <c r="MS15" s="13">
        <v>1</v>
      </c>
      <c r="MT15" s="13"/>
      <c r="MU15" s="13">
        <v>1</v>
      </c>
      <c r="MV15" s="13"/>
      <c r="MW15" s="13">
        <v>2</v>
      </c>
      <c r="MX15" s="13"/>
      <c r="MY15" s="13"/>
      <c r="MZ15" s="13">
        <v>1</v>
      </c>
      <c r="NA15" s="13"/>
      <c r="NB15" s="13"/>
      <c r="NC15" s="13"/>
      <c r="ND15" s="13"/>
      <c r="NE15" s="60">
        <v>449</v>
      </c>
      <c r="NF15" s="13">
        <v>54876</v>
      </c>
      <c r="NG15" s="448"/>
      <c r="NH15" s="448"/>
      <c r="NI15" s="448"/>
      <c r="NJ15" s="448"/>
      <c r="NK15" s="448"/>
      <c r="NL15" s="448"/>
      <c r="NM15" s="448"/>
      <c r="NN15" s="448"/>
      <c r="NO15" s="448"/>
      <c r="NP15" s="448"/>
      <c r="NQ15" s="448"/>
    </row>
    <row r="16" spans="1:381">
      <c r="A16" s="5" t="s">
        <v>180</v>
      </c>
      <c r="B16" s="284">
        <f t="shared" si="26"/>
        <v>727</v>
      </c>
      <c r="C16" s="284">
        <f t="shared" si="27"/>
        <v>758</v>
      </c>
      <c r="D16" s="284">
        <f t="shared" si="28"/>
        <v>1916</v>
      </c>
      <c r="E16" s="284">
        <f t="shared" si="29"/>
        <v>2428</v>
      </c>
      <c r="F16" s="284">
        <f t="shared" si="30"/>
        <v>6084</v>
      </c>
      <c r="G16" s="284">
        <f t="shared" si="31"/>
        <v>6535</v>
      </c>
      <c r="H16" s="284">
        <f t="shared" si="32"/>
        <v>7050</v>
      </c>
      <c r="I16" s="284">
        <f t="shared" si="33"/>
        <v>7304</v>
      </c>
      <c r="J16" s="284">
        <f t="shared" si="34"/>
        <v>5913</v>
      </c>
      <c r="K16" s="284">
        <f t="shared" si="35"/>
        <v>6334</v>
      </c>
      <c r="L16" s="284">
        <f t="shared" si="36"/>
        <v>4068</v>
      </c>
      <c r="M16" s="284">
        <f t="shared" si="37"/>
        <v>4259</v>
      </c>
      <c r="N16" s="284">
        <f t="shared" si="38"/>
        <v>2534</v>
      </c>
      <c r="O16" s="284">
        <f t="shared" si="39"/>
        <v>2639</v>
      </c>
      <c r="P16" s="284">
        <f t="shared" si="40"/>
        <v>1336</v>
      </c>
      <c r="Q16" s="284">
        <f t="shared" si="41"/>
        <v>1430</v>
      </c>
      <c r="R16" s="284">
        <f t="shared" si="42"/>
        <v>431</v>
      </c>
      <c r="S16" s="284">
        <f t="shared" si="43"/>
        <v>587</v>
      </c>
      <c r="T16" s="284">
        <f t="shared" si="44"/>
        <v>65</v>
      </c>
      <c r="U16" s="284">
        <f t="shared" si="45"/>
        <v>182</v>
      </c>
      <c r="W16" s="12" t="s">
        <v>28</v>
      </c>
      <c r="X16" s="797">
        <f t="shared" si="46"/>
        <v>98</v>
      </c>
      <c r="Y16" s="797">
        <f t="shared" si="47"/>
        <v>90</v>
      </c>
      <c r="Z16" s="797">
        <f t="shared" si="48"/>
        <v>1600</v>
      </c>
      <c r="AA16" s="797">
        <f t="shared" si="49"/>
        <v>1765</v>
      </c>
      <c r="AB16" s="797">
        <f t="shared" si="50"/>
        <v>4519</v>
      </c>
      <c r="AC16" s="797">
        <f t="shared" si="51"/>
        <v>4577</v>
      </c>
      <c r="AD16" s="797">
        <f t="shared" si="52"/>
        <v>4290</v>
      </c>
      <c r="AE16" s="797">
        <f t="shared" si="53"/>
        <v>4207</v>
      </c>
      <c r="AF16" s="797">
        <f t="shared" si="54"/>
        <v>3206</v>
      </c>
      <c r="AG16" s="797">
        <f t="shared" si="55"/>
        <v>3421</v>
      </c>
      <c r="AH16" s="797">
        <f t="shared" si="56"/>
        <v>2415</v>
      </c>
      <c r="AI16" s="797">
        <f t="shared" si="57"/>
        <v>2550</v>
      </c>
      <c r="AJ16" s="797">
        <f t="shared" si="58"/>
        <v>1456</v>
      </c>
      <c r="AK16" s="797">
        <f t="shared" si="59"/>
        <v>1424</v>
      </c>
      <c r="AL16" s="797">
        <f t="shared" si="60"/>
        <v>665</v>
      </c>
      <c r="AM16" s="797">
        <f t="shared" si="61"/>
        <v>481</v>
      </c>
      <c r="AN16" s="797">
        <f t="shared" si="62"/>
        <v>205</v>
      </c>
      <c r="AO16" s="797">
        <f t="shared" si="63"/>
        <v>293</v>
      </c>
      <c r="AP16" s="797">
        <f t="shared" si="64"/>
        <v>23</v>
      </c>
      <c r="AQ16" s="797">
        <f t="shared" si="65"/>
        <v>58</v>
      </c>
      <c r="AR16" s="797">
        <f t="shared" si="66"/>
        <v>156</v>
      </c>
      <c r="AT16" s="12" t="s">
        <v>28</v>
      </c>
      <c r="AU16" s="13">
        <v>6</v>
      </c>
      <c r="AV16" s="13">
        <v>3</v>
      </c>
      <c r="AW16" s="13">
        <v>9</v>
      </c>
      <c r="AX16" s="13">
        <v>5</v>
      </c>
      <c r="AY16" s="13">
        <v>8</v>
      </c>
      <c r="AZ16" s="13">
        <v>9</v>
      </c>
      <c r="BA16" s="13">
        <v>9</v>
      </c>
      <c r="BB16" s="13">
        <v>8</v>
      </c>
      <c r="BC16" s="13">
        <v>20</v>
      </c>
      <c r="BD16" s="13">
        <v>13</v>
      </c>
      <c r="BE16" s="13">
        <v>24</v>
      </c>
      <c r="BF16" s="13">
        <v>41</v>
      </c>
      <c r="BG16" s="13">
        <v>56</v>
      </c>
      <c r="BH16" s="13">
        <v>80</v>
      </c>
      <c r="BI16" s="13">
        <v>141</v>
      </c>
      <c r="BJ16" s="13">
        <v>178</v>
      </c>
      <c r="BK16" s="13">
        <v>265</v>
      </c>
      <c r="BL16" s="13">
        <v>313</v>
      </c>
      <c r="BM16" s="13">
        <v>323</v>
      </c>
      <c r="BN16" s="13">
        <v>344</v>
      </c>
      <c r="BO16" s="13">
        <v>360</v>
      </c>
      <c r="BP16" s="13">
        <v>450</v>
      </c>
      <c r="BQ16" s="13">
        <v>431</v>
      </c>
      <c r="BR16" s="13">
        <v>470</v>
      </c>
      <c r="BS16" s="13">
        <v>455</v>
      </c>
      <c r="BT16" s="13">
        <v>469</v>
      </c>
      <c r="BU16" s="13">
        <v>473</v>
      </c>
      <c r="BV16" s="13">
        <v>462</v>
      </c>
      <c r="BW16" s="13">
        <v>478</v>
      </c>
      <c r="BX16" s="13">
        <v>529</v>
      </c>
      <c r="BY16" s="13">
        <v>476</v>
      </c>
      <c r="BZ16" s="13">
        <v>432</v>
      </c>
      <c r="CA16" s="13">
        <v>446</v>
      </c>
      <c r="CB16" s="13">
        <v>444</v>
      </c>
      <c r="CC16" s="13">
        <v>445</v>
      </c>
      <c r="CD16" s="13">
        <v>401</v>
      </c>
      <c r="CE16" s="13">
        <v>387</v>
      </c>
      <c r="CF16" s="13">
        <v>407</v>
      </c>
      <c r="CG16" s="13">
        <v>389</v>
      </c>
      <c r="CH16" s="13">
        <v>380</v>
      </c>
      <c r="CI16" s="13">
        <v>420</v>
      </c>
      <c r="CJ16" s="13">
        <v>400</v>
      </c>
      <c r="CK16" s="13">
        <v>347</v>
      </c>
      <c r="CL16" s="13">
        <v>382</v>
      </c>
      <c r="CM16" s="13">
        <v>348</v>
      </c>
      <c r="CN16" s="13">
        <v>312</v>
      </c>
      <c r="CO16" s="13">
        <v>319</v>
      </c>
      <c r="CP16" s="13">
        <v>279</v>
      </c>
      <c r="CQ16" s="13">
        <v>292</v>
      </c>
      <c r="CR16" s="13">
        <v>322</v>
      </c>
      <c r="CS16" s="13">
        <v>288</v>
      </c>
      <c r="CT16" s="13">
        <v>260</v>
      </c>
      <c r="CU16" s="13">
        <v>262</v>
      </c>
      <c r="CV16" s="13">
        <v>263</v>
      </c>
      <c r="CW16" s="13">
        <v>253</v>
      </c>
      <c r="CX16" s="13">
        <v>290</v>
      </c>
      <c r="CY16" s="13">
        <v>230</v>
      </c>
      <c r="CZ16" s="13">
        <v>254</v>
      </c>
      <c r="DA16" s="13">
        <v>227</v>
      </c>
      <c r="DB16" s="13">
        <v>223</v>
      </c>
      <c r="DC16" s="13">
        <v>216</v>
      </c>
      <c r="DD16" s="13">
        <v>166</v>
      </c>
      <c r="DE16" s="13">
        <v>139</v>
      </c>
      <c r="DF16" s="13">
        <v>163</v>
      </c>
      <c r="DG16" s="13">
        <v>138</v>
      </c>
      <c r="DH16" s="13">
        <v>143</v>
      </c>
      <c r="DI16" s="13">
        <v>130</v>
      </c>
      <c r="DJ16" s="13">
        <v>131</v>
      </c>
      <c r="DK16" s="13">
        <v>103</v>
      </c>
      <c r="DL16" s="13">
        <v>95</v>
      </c>
      <c r="DM16" s="13">
        <v>69</v>
      </c>
      <c r="DN16" s="13">
        <v>71</v>
      </c>
      <c r="DO16" s="13">
        <v>64</v>
      </c>
      <c r="DP16" s="13">
        <v>47</v>
      </c>
      <c r="DQ16" s="13">
        <v>45</v>
      </c>
      <c r="DR16" s="13">
        <v>33</v>
      </c>
      <c r="DS16" s="13">
        <v>38</v>
      </c>
      <c r="DT16" s="13">
        <v>35</v>
      </c>
      <c r="DU16" s="13">
        <v>32</v>
      </c>
      <c r="DV16" s="13">
        <v>47</v>
      </c>
      <c r="DW16" s="13">
        <v>32</v>
      </c>
      <c r="DX16" s="13">
        <v>36</v>
      </c>
      <c r="DY16" s="13">
        <v>44</v>
      </c>
      <c r="DZ16" s="13">
        <v>35</v>
      </c>
      <c r="EA16" s="13">
        <v>29</v>
      </c>
      <c r="EB16" s="13">
        <v>30</v>
      </c>
      <c r="EC16" s="13">
        <v>28</v>
      </c>
      <c r="ED16" s="13">
        <v>20</v>
      </c>
      <c r="EE16" s="13">
        <v>27</v>
      </c>
      <c r="EF16" s="13">
        <v>12</v>
      </c>
      <c r="EG16" s="13">
        <v>7</v>
      </c>
      <c r="EH16" s="13">
        <v>16</v>
      </c>
      <c r="EI16" s="13">
        <v>13</v>
      </c>
      <c r="EJ16" s="13">
        <v>9</v>
      </c>
      <c r="EK16" s="13">
        <v>3</v>
      </c>
      <c r="EL16" s="13">
        <v>3</v>
      </c>
      <c r="EM16" s="13">
        <v>3</v>
      </c>
      <c r="EN16" s="13">
        <v>1</v>
      </c>
      <c r="EO16" s="13">
        <v>3</v>
      </c>
      <c r="EP16" s="13"/>
      <c r="EQ16" s="13"/>
      <c r="ER16" s="13"/>
      <c r="ES16" s="13"/>
      <c r="ET16" s="13"/>
      <c r="EU16" s="13"/>
      <c r="EV16" s="13"/>
      <c r="EW16" s="13">
        <v>12</v>
      </c>
      <c r="EX16" s="60">
        <v>18878</v>
      </c>
      <c r="EY16" s="13">
        <v>4</v>
      </c>
      <c r="EZ16" s="13">
        <v>2</v>
      </c>
      <c r="FA16" s="13">
        <v>2</v>
      </c>
      <c r="FB16" s="13">
        <v>6</v>
      </c>
      <c r="FC16" s="13">
        <v>6</v>
      </c>
      <c r="FD16" s="13">
        <v>7</v>
      </c>
      <c r="FE16" s="13">
        <v>11</v>
      </c>
      <c r="FF16" s="13">
        <v>14</v>
      </c>
      <c r="FG16" s="13">
        <v>12</v>
      </c>
      <c r="FH16" s="13">
        <v>34</v>
      </c>
      <c r="FI16" s="13">
        <v>38</v>
      </c>
      <c r="FJ16" s="13">
        <v>48</v>
      </c>
      <c r="FK16" s="13">
        <v>59</v>
      </c>
      <c r="FL16" s="13">
        <v>78</v>
      </c>
      <c r="FM16" s="13">
        <v>117</v>
      </c>
      <c r="FN16" s="13">
        <v>167</v>
      </c>
      <c r="FO16" s="13">
        <v>247</v>
      </c>
      <c r="FP16" s="13">
        <v>222</v>
      </c>
      <c r="FQ16" s="13">
        <v>308</v>
      </c>
      <c r="FR16" s="13">
        <v>316</v>
      </c>
      <c r="FS16" s="13">
        <v>382</v>
      </c>
      <c r="FT16" s="13">
        <v>436</v>
      </c>
      <c r="FU16" s="13">
        <v>412</v>
      </c>
      <c r="FV16" s="13">
        <v>436</v>
      </c>
      <c r="FW16" s="13">
        <v>488</v>
      </c>
      <c r="FX16" s="13">
        <v>445</v>
      </c>
      <c r="FY16" s="13">
        <v>477</v>
      </c>
      <c r="FZ16" s="13">
        <v>480</v>
      </c>
      <c r="GA16" s="13">
        <v>438</v>
      </c>
      <c r="GB16" s="13">
        <v>525</v>
      </c>
      <c r="GC16" s="13">
        <v>475</v>
      </c>
      <c r="GD16" s="13">
        <v>450</v>
      </c>
      <c r="GE16" s="13">
        <v>479</v>
      </c>
      <c r="GF16" s="13">
        <v>459</v>
      </c>
      <c r="GG16" s="13">
        <v>456</v>
      </c>
      <c r="GH16" s="13">
        <v>433</v>
      </c>
      <c r="GI16" s="13">
        <v>376</v>
      </c>
      <c r="GJ16" s="13">
        <v>361</v>
      </c>
      <c r="GK16" s="13">
        <v>378</v>
      </c>
      <c r="GL16" s="13">
        <v>423</v>
      </c>
      <c r="GM16" s="13">
        <v>368</v>
      </c>
      <c r="GN16" s="13">
        <v>400</v>
      </c>
      <c r="GO16" s="13">
        <v>360</v>
      </c>
      <c r="GP16" s="13">
        <v>363</v>
      </c>
      <c r="GQ16" s="13">
        <v>302</v>
      </c>
      <c r="GR16" s="13">
        <v>274</v>
      </c>
      <c r="GS16" s="13">
        <v>283</v>
      </c>
      <c r="GT16" s="13">
        <v>281</v>
      </c>
      <c r="GU16" s="13">
        <v>287</v>
      </c>
      <c r="GV16" s="13">
        <v>288</v>
      </c>
      <c r="GW16" s="13">
        <v>252</v>
      </c>
      <c r="GX16" s="13">
        <v>263</v>
      </c>
      <c r="GY16" s="13">
        <v>259</v>
      </c>
      <c r="GZ16" s="13">
        <v>257</v>
      </c>
      <c r="HA16" s="13">
        <v>238</v>
      </c>
      <c r="HB16" s="13">
        <v>255</v>
      </c>
      <c r="HC16" s="13">
        <v>210</v>
      </c>
      <c r="HD16" s="13">
        <v>224</v>
      </c>
      <c r="HE16" s="13">
        <v>233</v>
      </c>
      <c r="HF16" s="13">
        <v>224</v>
      </c>
      <c r="HG16" s="13">
        <v>165</v>
      </c>
      <c r="HH16" s="13">
        <v>189</v>
      </c>
      <c r="HI16" s="13">
        <v>174</v>
      </c>
      <c r="HJ16" s="13">
        <v>150</v>
      </c>
      <c r="HK16" s="13">
        <v>167</v>
      </c>
      <c r="HL16" s="13">
        <v>137</v>
      </c>
      <c r="HM16" s="13">
        <v>116</v>
      </c>
      <c r="HN16" s="13">
        <v>138</v>
      </c>
      <c r="HO16" s="13">
        <v>112</v>
      </c>
      <c r="HP16" s="13">
        <v>108</v>
      </c>
      <c r="HQ16" s="13">
        <v>105</v>
      </c>
      <c r="HR16" s="13">
        <v>91</v>
      </c>
      <c r="HS16" s="13">
        <v>71</v>
      </c>
      <c r="HT16" s="13">
        <v>71</v>
      </c>
      <c r="HU16" s="13">
        <v>67</v>
      </c>
      <c r="HV16" s="13">
        <v>72</v>
      </c>
      <c r="HW16" s="13">
        <v>53</v>
      </c>
      <c r="HX16" s="13">
        <v>40</v>
      </c>
      <c r="HY16" s="13">
        <v>50</v>
      </c>
      <c r="HZ16" s="13">
        <v>45</v>
      </c>
      <c r="IA16" s="13">
        <v>38</v>
      </c>
      <c r="IB16" s="13">
        <v>30</v>
      </c>
      <c r="IC16" s="13">
        <v>29</v>
      </c>
      <c r="ID16" s="13">
        <v>25</v>
      </c>
      <c r="IE16" s="13">
        <v>22</v>
      </c>
      <c r="IF16" s="13">
        <v>15</v>
      </c>
      <c r="IG16" s="13">
        <v>20</v>
      </c>
      <c r="IH16" s="13">
        <v>5</v>
      </c>
      <c r="II16" s="13">
        <v>11</v>
      </c>
      <c r="IJ16" s="13">
        <v>10</v>
      </c>
      <c r="IK16" s="13">
        <v>7</v>
      </c>
      <c r="IL16" s="13">
        <v>5</v>
      </c>
      <c r="IM16" s="13">
        <v>3</v>
      </c>
      <c r="IN16" s="13">
        <v>1</v>
      </c>
      <c r="IO16" s="13">
        <v>2</v>
      </c>
      <c r="IP16" s="13">
        <v>1</v>
      </c>
      <c r="IQ16" s="13">
        <v>2</v>
      </c>
      <c r="IR16" s="13">
        <v>1</v>
      </c>
      <c r="IS16" s="13">
        <v>1</v>
      </c>
      <c r="IT16" s="13"/>
      <c r="IU16" s="13"/>
      <c r="IV16" s="13"/>
      <c r="IW16" s="13"/>
      <c r="IX16" s="13"/>
      <c r="IY16" s="13"/>
      <c r="IZ16" s="13"/>
      <c r="JA16" s="13">
        <v>9</v>
      </c>
      <c r="JB16" s="60">
        <v>18486</v>
      </c>
      <c r="JC16" s="13">
        <v>2</v>
      </c>
      <c r="JD16" s="13">
        <v>2</v>
      </c>
      <c r="JE16" s="13"/>
      <c r="JF16" s="13"/>
      <c r="JG16" s="13"/>
      <c r="JH16" s="13"/>
      <c r="JI16" s="13"/>
      <c r="JJ16" s="13"/>
      <c r="JK16" s="13"/>
      <c r="JL16" s="13">
        <v>1</v>
      </c>
      <c r="JM16" s="13"/>
      <c r="JN16" s="13">
        <v>2</v>
      </c>
      <c r="JO16" s="13">
        <v>1</v>
      </c>
      <c r="JP16" s="13">
        <v>1</v>
      </c>
      <c r="JQ16" s="13">
        <v>1</v>
      </c>
      <c r="JR16" s="13">
        <v>1</v>
      </c>
      <c r="JS16" s="13">
        <v>1</v>
      </c>
      <c r="JT16" s="13">
        <v>3</v>
      </c>
      <c r="JU16" s="13">
        <v>2</v>
      </c>
      <c r="JV16" s="13">
        <v>4</v>
      </c>
      <c r="JW16" s="13">
        <v>2</v>
      </c>
      <c r="JX16" s="13">
        <v>2</v>
      </c>
      <c r="JY16" s="13">
        <v>1</v>
      </c>
      <c r="JZ16" s="13">
        <v>4</v>
      </c>
      <c r="KA16" s="13">
        <v>2</v>
      </c>
      <c r="KB16" s="13">
        <v>1</v>
      </c>
      <c r="KC16" s="13">
        <v>1</v>
      </c>
      <c r="KD16" s="13">
        <v>1</v>
      </c>
      <c r="KE16" s="13">
        <v>2</v>
      </c>
      <c r="KF16" s="13">
        <v>4</v>
      </c>
      <c r="KG16" s="13">
        <v>3</v>
      </c>
      <c r="KH16" s="13">
        <v>4</v>
      </c>
      <c r="KI16" s="13">
        <v>3</v>
      </c>
      <c r="KJ16" s="13">
        <v>1</v>
      </c>
      <c r="KK16" s="13">
        <v>3</v>
      </c>
      <c r="KL16" s="13">
        <v>6</v>
      </c>
      <c r="KM16" s="13">
        <v>3</v>
      </c>
      <c r="KN16" s="13">
        <v>1</v>
      </c>
      <c r="KO16" s="13">
        <v>2</v>
      </c>
      <c r="KP16" s="13">
        <v>1</v>
      </c>
      <c r="KQ16" s="13">
        <v>4</v>
      </c>
      <c r="KR16" s="13">
        <v>4</v>
      </c>
      <c r="KS16" s="13">
        <v>1</v>
      </c>
      <c r="KT16" s="13">
        <v>2</v>
      </c>
      <c r="KU16" s="13">
        <v>1</v>
      </c>
      <c r="KV16" s="13">
        <v>1</v>
      </c>
      <c r="KW16" s="13"/>
      <c r="KX16" s="13">
        <v>1</v>
      </c>
      <c r="KY16" s="13">
        <v>3</v>
      </c>
      <c r="KZ16" s="13">
        <v>2</v>
      </c>
      <c r="LA16" s="13">
        <v>1</v>
      </c>
      <c r="LB16" s="13">
        <v>5</v>
      </c>
      <c r="LC16" s="13"/>
      <c r="LD16" s="13"/>
      <c r="LE16" s="13">
        <v>1</v>
      </c>
      <c r="LF16" s="13"/>
      <c r="LG16" s="13">
        <v>2</v>
      </c>
      <c r="LH16" s="13"/>
      <c r="LI16" s="13">
        <v>1</v>
      </c>
      <c r="LJ16" s="13"/>
      <c r="LK16" s="13"/>
      <c r="LL16" s="13">
        <v>1</v>
      </c>
      <c r="LM16" s="13">
        <v>1</v>
      </c>
      <c r="LN16" s="13">
        <v>3</v>
      </c>
      <c r="LO16" s="13"/>
      <c r="LP16" s="13"/>
      <c r="LQ16" s="13"/>
      <c r="LR16" s="13"/>
      <c r="LS16" s="13">
        <v>1</v>
      </c>
      <c r="LT16" s="13">
        <v>1</v>
      </c>
      <c r="LU16" s="13"/>
      <c r="LV16" s="13">
        <v>2</v>
      </c>
      <c r="LW16" s="13">
        <v>1</v>
      </c>
      <c r="LX16" s="13">
        <v>1</v>
      </c>
      <c r="LY16" s="13"/>
      <c r="LZ16" s="13">
        <v>2</v>
      </c>
      <c r="MA16" s="13"/>
      <c r="MB16" s="13"/>
      <c r="MC16" s="13">
        <v>2</v>
      </c>
      <c r="MD16" s="13"/>
      <c r="ME16" s="13">
        <v>1</v>
      </c>
      <c r="MF16" s="13">
        <v>1</v>
      </c>
      <c r="MG16" s="13">
        <v>1</v>
      </c>
      <c r="MH16" s="13">
        <v>1</v>
      </c>
      <c r="MI16" s="13">
        <v>1</v>
      </c>
      <c r="MJ16" s="13">
        <v>1</v>
      </c>
      <c r="MK16" s="13">
        <v>2</v>
      </c>
      <c r="ML16" s="13"/>
      <c r="MM16" s="13"/>
      <c r="MN16" s="13"/>
      <c r="MO16" s="13"/>
      <c r="MP16" s="13">
        <v>1</v>
      </c>
      <c r="MQ16" s="13"/>
      <c r="MR16" s="13">
        <v>1</v>
      </c>
      <c r="MS16" s="13"/>
      <c r="MT16" s="13"/>
      <c r="MU16" s="13"/>
      <c r="MV16" s="13"/>
      <c r="MW16" s="13"/>
      <c r="MX16" s="13"/>
      <c r="MY16" s="13"/>
      <c r="MZ16" s="13"/>
      <c r="NA16" s="13"/>
      <c r="NB16" s="13"/>
      <c r="NC16" s="13"/>
      <c r="ND16" s="13">
        <v>13</v>
      </c>
      <c r="NE16" s="60">
        <v>135</v>
      </c>
      <c r="NF16" s="13">
        <v>37499</v>
      </c>
      <c r="NG16" s="448"/>
      <c r="NH16" s="448"/>
      <c r="NI16" s="448"/>
      <c r="NJ16" s="448"/>
      <c r="NK16" s="448"/>
      <c r="NL16" s="448"/>
      <c r="NM16" s="448"/>
      <c r="NN16" s="448"/>
      <c r="NO16" s="448"/>
      <c r="NP16" s="448"/>
      <c r="NQ16" s="448"/>
    </row>
    <row r="17" spans="1:381">
      <c r="A17" s="5" t="s">
        <v>30</v>
      </c>
      <c r="B17" s="284">
        <f t="shared" si="26"/>
        <v>74</v>
      </c>
      <c r="C17" s="284">
        <f t="shared" si="27"/>
        <v>62</v>
      </c>
      <c r="D17" s="284">
        <f t="shared" si="28"/>
        <v>229</v>
      </c>
      <c r="E17" s="284">
        <f t="shared" si="29"/>
        <v>216</v>
      </c>
      <c r="F17" s="284">
        <f t="shared" si="30"/>
        <v>570</v>
      </c>
      <c r="G17" s="284">
        <f t="shared" si="31"/>
        <v>496</v>
      </c>
      <c r="H17" s="284">
        <f t="shared" si="32"/>
        <v>505</v>
      </c>
      <c r="I17" s="284">
        <f t="shared" si="33"/>
        <v>410</v>
      </c>
      <c r="J17" s="284">
        <f t="shared" si="34"/>
        <v>375</v>
      </c>
      <c r="K17" s="284">
        <f t="shared" si="35"/>
        <v>392</v>
      </c>
      <c r="L17" s="284">
        <f t="shared" si="36"/>
        <v>316</v>
      </c>
      <c r="M17" s="284">
        <f t="shared" si="37"/>
        <v>276</v>
      </c>
      <c r="N17" s="284">
        <f t="shared" si="38"/>
        <v>195</v>
      </c>
      <c r="O17" s="284">
        <f t="shared" si="39"/>
        <v>169</v>
      </c>
      <c r="P17" s="284">
        <f t="shared" si="40"/>
        <v>88</v>
      </c>
      <c r="Q17" s="284">
        <f t="shared" si="41"/>
        <v>75</v>
      </c>
      <c r="R17" s="284">
        <f t="shared" si="42"/>
        <v>19</v>
      </c>
      <c r="S17" s="284">
        <f t="shared" si="43"/>
        <v>29</v>
      </c>
      <c r="T17" s="284">
        <f t="shared" si="44"/>
        <v>3</v>
      </c>
      <c r="U17" s="284">
        <f t="shared" si="45"/>
        <v>4</v>
      </c>
      <c r="W17" s="12" t="s">
        <v>180</v>
      </c>
      <c r="X17" s="797">
        <f t="shared" si="46"/>
        <v>727</v>
      </c>
      <c r="Y17" s="797">
        <f t="shared" si="47"/>
        <v>758</v>
      </c>
      <c r="Z17" s="797">
        <f t="shared" si="48"/>
        <v>1916</v>
      </c>
      <c r="AA17" s="797">
        <f t="shared" si="49"/>
        <v>2428</v>
      </c>
      <c r="AB17" s="797">
        <f t="shared" si="50"/>
        <v>6084</v>
      </c>
      <c r="AC17" s="797">
        <f t="shared" si="51"/>
        <v>6535</v>
      </c>
      <c r="AD17" s="797">
        <f t="shared" si="52"/>
        <v>7050</v>
      </c>
      <c r="AE17" s="797">
        <f t="shared" si="53"/>
        <v>7304</v>
      </c>
      <c r="AF17" s="797">
        <f t="shared" si="54"/>
        <v>5913</v>
      </c>
      <c r="AG17" s="797">
        <f t="shared" si="55"/>
        <v>6334</v>
      </c>
      <c r="AH17" s="797">
        <f t="shared" si="56"/>
        <v>4068</v>
      </c>
      <c r="AI17" s="797">
        <f t="shared" si="57"/>
        <v>4259</v>
      </c>
      <c r="AJ17" s="797">
        <f t="shared" si="58"/>
        <v>2534</v>
      </c>
      <c r="AK17" s="797">
        <f t="shared" si="59"/>
        <v>2639</v>
      </c>
      <c r="AL17" s="797">
        <f t="shared" si="60"/>
        <v>1336</v>
      </c>
      <c r="AM17" s="797">
        <f t="shared" si="61"/>
        <v>1430</v>
      </c>
      <c r="AN17" s="797">
        <f t="shared" si="62"/>
        <v>431</v>
      </c>
      <c r="AO17" s="797">
        <f t="shared" si="63"/>
        <v>587</v>
      </c>
      <c r="AP17" s="797">
        <f t="shared" si="64"/>
        <v>65</v>
      </c>
      <c r="AQ17" s="797">
        <f t="shared" si="65"/>
        <v>182</v>
      </c>
      <c r="AR17" s="797">
        <f t="shared" si="66"/>
        <v>357</v>
      </c>
      <c r="AT17" s="12" t="s">
        <v>180</v>
      </c>
      <c r="AU17" s="13">
        <v>35</v>
      </c>
      <c r="AV17" s="13">
        <v>109</v>
      </c>
      <c r="AW17" s="13">
        <v>102</v>
      </c>
      <c r="AX17" s="13">
        <v>63</v>
      </c>
      <c r="AY17" s="13">
        <v>54</v>
      </c>
      <c r="AZ17" s="13">
        <v>81</v>
      </c>
      <c r="BA17" s="13">
        <v>80</v>
      </c>
      <c r="BB17" s="13">
        <v>68</v>
      </c>
      <c r="BC17" s="13">
        <v>70</v>
      </c>
      <c r="BD17" s="13">
        <v>96</v>
      </c>
      <c r="BE17" s="13">
        <v>66</v>
      </c>
      <c r="BF17" s="13">
        <v>101</v>
      </c>
      <c r="BG17" s="13">
        <v>106</v>
      </c>
      <c r="BH17" s="13">
        <v>150</v>
      </c>
      <c r="BI17" s="13">
        <v>204</v>
      </c>
      <c r="BJ17" s="13">
        <v>239</v>
      </c>
      <c r="BK17" s="13">
        <v>286</v>
      </c>
      <c r="BL17" s="13">
        <v>361</v>
      </c>
      <c r="BM17" s="13">
        <v>473</v>
      </c>
      <c r="BN17" s="13">
        <v>442</v>
      </c>
      <c r="BO17" s="13">
        <v>450</v>
      </c>
      <c r="BP17" s="13">
        <v>566</v>
      </c>
      <c r="BQ17" s="13">
        <v>582</v>
      </c>
      <c r="BR17" s="13">
        <v>610</v>
      </c>
      <c r="BS17" s="13">
        <v>654</v>
      </c>
      <c r="BT17" s="13">
        <v>666</v>
      </c>
      <c r="BU17" s="13">
        <v>692</v>
      </c>
      <c r="BV17" s="13">
        <v>709</v>
      </c>
      <c r="BW17" s="13">
        <v>773</v>
      </c>
      <c r="BX17" s="13">
        <v>833</v>
      </c>
      <c r="BY17" s="13">
        <v>826</v>
      </c>
      <c r="BZ17" s="13">
        <v>761</v>
      </c>
      <c r="CA17" s="13">
        <v>708</v>
      </c>
      <c r="CB17" s="13">
        <v>745</v>
      </c>
      <c r="CC17" s="13">
        <v>776</v>
      </c>
      <c r="CD17" s="13">
        <v>720</v>
      </c>
      <c r="CE17" s="13">
        <v>660</v>
      </c>
      <c r="CF17" s="13">
        <v>704</v>
      </c>
      <c r="CG17" s="13">
        <v>687</v>
      </c>
      <c r="CH17" s="13">
        <v>717</v>
      </c>
      <c r="CI17" s="13">
        <v>708</v>
      </c>
      <c r="CJ17" s="13">
        <v>735</v>
      </c>
      <c r="CK17" s="13">
        <v>697</v>
      </c>
      <c r="CL17" s="13">
        <v>720</v>
      </c>
      <c r="CM17" s="13">
        <v>625</v>
      </c>
      <c r="CN17" s="13">
        <v>596</v>
      </c>
      <c r="CO17" s="13">
        <v>618</v>
      </c>
      <c r="CP17" s="13">
        <v>551</v>
      </c>
      <c r="CQ17" s="13">
        <v>567</v>
      </c>
      <c r="CR17" s="13">
        <v>517</v>
      </c>
      <c r="CS17" s="13">
        <v>537</v>
      </c>
      <c r="CT17" s="13">
        <v>462</v>
      </c>
      <c r="CU17" s="13">
        <v>468</v>
      </c>
      <c r="CV17" s="13">
        <v>446</v>
      </c>
      <c r="CW17" s="13">
        <v>436</v>
      </c>
      <c r="CX17" s="13">
        <v>407</v>
      </c>
      <c r="CY17" s="13">
        <v>413</v>
      </c>
      <c r="CZ17" s="13">
        <v>394</v>
      </c>
      <c r="DA17" s="13">
        <v>357</v>
      </c>
      <c r="DB17" s="13">
        <v>339</v>
      </c>
      <c r="DC17" s="13">
        <v>321</v>
      </c>
      <c r="DD17" s="13">
        <v>298</v>
      </c>
      <c r="DE17" s="13">
        <v>288</v>
      </c>
      <c r="DF17" s="13">
        <v>270</v>
      </c>
      <c r="DG17" s="13">
        <v>289</v>
      </c>
      <c r="DH17" s="13">
        <v>285</v>
      </c>
      <c r="DI17" s="13">
        <v>259</v>
      </c>
      <c r="DJ17" s="13">
        <v>225</v>
      </c>
      <c r="DK17" s="13">
        <v>212</v>
      </c>
      <c r="DL17" s="13">
        <v>192</v>
      </c>
      <c r="DM17" s="13">
        <v>206</v>
      </c>
      <c r="DN17" s="13">
        <v>204</v>
      </c>
      <c r="DO17" s="13">
        <v>157</v>
      </c>
      <c r="DP17" s="13">
        <v>149</v>
      </c>
      <c r="DQ17" s="13">
        <v>128</v>
      </c>
      <c r="DR17" s="13">
        <v>150</v>
      </c>
      <c r="DS17" s="13">
        <v>133</v>
      </c>
      <c r="DT17" s="13">
        <v>117</v>
      </c>
      <c r="DU17" s="13">
        <v>94</v>
      </c>
      <c r="DV17" s="13">
        <v>92</v>
      </c>
      <c r="DW17" s="13">
        <v>91</v>
      </c>
      <c r="DX17" s="13">
        <v>88</v>
      </c>
      <c r="DY17" s="13">
        <v>76</v>
      </c>
      <c r="DZ17" s="13">
        <v>49</v>
      </c>
      <c r="EA17" s="13">
        <v>54</v>
      </c>
      <c r="EB17" s="13">
        <v>69</v>
      </c>
      <c r="EC17" s="13">
        <v>46</v>
      </c>
      <c r="ED17" s="13">
        <v>35</v>
      </c>
      <c r="EE17" s="13">
        <v>47</v>
      </c>
      <c r="EF17" s="13">
        <v>32</v>
      </c>
      <c r="EG17" s="13">
        <v>33</v>
      </c>
      <c r="EH17" s="13">
        <v>35</v>
      </c>
      <c r="EI17" s="13">
        <v>33</v>
      </c>
      <c r="EJ17" s="13">
        <v>22</v>
      </c>
      <c r="EK17" s="13">
        <v>25</v>
      </c>
      <c r="EL17" s="13">
        <v>12</v>
      </c>
      <c r="EM17" s="13">
        <v>8</v>
      </c>
      <c r="EN17" s="13">
        <v>4</v>
      </c>
      <c r="EO17" s="13">
        <v>2</v>
      </c>
      <c r="EP17" s="13">
        <v>4</v>
      </c>
      <c r="EQ17" s="13">
        <v>2</v>
      </c>
      <c r="ER17" s="13">
        <v>1</v>
      </c>
      <c r="ES17" s="13">
        <v>1</v>
      </c>
      <c r="ET17" s="13"/>
      <c r="EU17" s="13"/>
      <c r="EV17" s="13"/>
      <c r="EW17" s="13">
        <v>1</v>
      </c>
      <c r="EX17" s="60">
        <v>32457</v>
      </c>
      <c r="EY17" s="13">
        <v>38</v>
      </c>
      <c r="EZ17" s="13">
        <v>105</v>
      </c>
      <c r="FA17" s="13">
        <v>103</v>
      </c>
      <c r="FB17" s="13">
        <v>70</v>
      </c>
      <c r="FC17" s="13">
        <v>68</v>
      </c>
      <c r="FD17" s="13">
        <v>70</v>
      </c>
      <c r="FE17" s="13">
        <v>65</v>
      </c>
      <c r="FF17" s="13">
        <v>74</v>
      </c>
      <c r="FG17" s="13">
        <v>75</v>
      </c>
      <c r="FH17" s="13">
        <v>59</v>
      </c>
      <c r="FI17" s="13">
        <v>79</v>
      </c>
      <c r="FJ17" s="13">
        <v>61</v>
      </c>
      <c r="FK17" s="13">
        <v>92</v>
      </c>
      <c r="FL17" s="13">
        <v>117</v>
      </c>
      <c r="FM17" s="13">
        <v>124</v>
      </c>
      <c r="FN17" s="13">
        <v>184</v>
      </c>
      <c r="FO17" s="13">
        <v>248</v>
      </c>
      <c r="FP17" s="13">
        <v>256</v>
      </c>
      <c r="FQ17" s="13">
        <v>399</v>
      </c>
      <c r="FR17" s="13">
        <v>356</v>
      </c>
      <c r="FS17" s="13">
        <v>446</v>
      </c>
      <c r="FT17" s="13">
        <v>485</v>
      </c>
      <c r="FU17" s="13">
        <v>526</v>
      </c>
      <c r="FV17" s="13">
        <v>581</v>
      </c>
      <c r="FW17" s="13">
        <v>617</v>
      </c>
      <c r="FX17" s="13">
        <v>638</v>
      </c>
      <c r="FY17" s="13">
        <v>697</v>
      </c>
      <c r="FZ17" s="13">
        <v>661</v>
      </c>
      <c r="GA17" s="13">
        <v>656</v>
      </c>
      <c r="GB17" s="13">
        <v>777</v>
      </c>
      <c r="GC17" s="13">
        <v>837</v>
      </c>
      <c r="GD17" s="13">
        <v>709</v>
      </c>
      <c r="GE17" s="13">
        <v>724</v>
      </c>
      <c r="GF17" s="13">
        <v>699</v>
      </c>
      <c r="GG17" s="13">
        <v>676</v>
      </c>
      <c r="GH17" s="13">
        <v>715</v>
      </c>
      <c r="GI17" s="13">
        <v>666</v>
      </c>
      <c r="GJ17" s="13">
        <v>654</v>
      </c>
      <c r="GK17" s="13">
        <v>686</v>
      </c>
      <c r="GL17" s="13">
        <v>684</v>
      </c>
      <c r="GM17" s="13">
        <v>675</v>
      </c>
      <c r="GN17" s="13">
        <v>714</v>
      </c>
      <c r="GO17" s="13">
        <v>673</v>
      </c>
      <c r="GP17" s="13">
        <v>655</v>
      </c>
      <c r="GQ17" s="13">
        <v>581</v>
      </c>
      <c r="GR17" s="13">
        <v>566</v>
      </c>
      <c r="GS17" s="13">
        <v>542</v>
      </c>
      <c r="GT17" s="13">
        <v>491</v>
      </c>
      <c r="GU17" s="13">
        <v>536</v>
      </c>
      <c r="GV17" s="13">
        <v>480</v>
      </c>
      <c r="GW17" s="13">
        <v>497</v>
      </c>
      <c r="GX17" s="13">
        <v>450</v>
      </c>
      <c r="GY17" s="13">
        <v>437</v>
      </c>
      <c r="GZ17" s="13">
        <v>421</v>
      </c>
      <c r="HA17" s="13">
        <v>403</v>
      </c>
      <c r="HB17" s="13">
        <v>394</v>
      </c>
      <c r="HC17" s="13">
        <v>401</v>
      </c>
      <c r="HD17" s="13">
        <v>358</v>
      </c>
      <c r="HE17" s="13">
        <v>354</v>
      </c>
      <c r="HF17" s="13">
        <v>353</v>
      </c>
      <c r="HG17" s="13">
        <v>271</v>
      </c>
      <c r="HH17" s="13">
        <v>284</v>
      </c>
      <c r="HI17" s="13">
        <v>276</v>
      </c>
      <c r="HJ17" s="13">
        <v>292</v>
      </c>
      <c r="HK17" s="13">
        <v>275</v>
      </c>
      <c r="HL17" s="13">
        <v>233</v>
      </c>
      <c r="HM17" s="13">
        <v>277</v>
      </c>
      <c r="HN17" s="13">
        <v>202</v>
      </c>
      <c r="HO17" s="13">
        <v>231</v>
      </c>
      <c r="HP17" s="13">
        <v>193</v>
      </c>
      <c r="HQ17" s="13">
        <v>202</v>
      </c>
      <c r="HR17" s="13">
        <v>168</v>
      </c>
      <c r="HS17" s="13">
        <v>142</v>
      </c>
      <c r="HT17" s="13">
        <v>152</v>
      </c>
      <c r="HU17" s="13">
        <v>140</v>
      </c>
      <c r="HV17" s="13">
        <v>146</v>
      </c>
      <c r="HW17" s="13">
        <v>118</v>
      </c>
      <c r="HX17" s="13">
        <v>99</v>
      </c>
      <c r="HY17" s="13">
        <v>93</v>
      </c>
      <c r="HZ17" s="13">
        <v>76</v>
      </c>
      <c r="IA17" s="13">
        <v>79</v>
      </c>
      <c r="IB17" s="13">
        <v>60</v>
      </c>
      <c r="IC17" s="13">
        <v>47</v>
      </c>
      <c r="ID17" s="13">
        <v>45</v>
      </c>
      <c r="IE17" s="13">
        <v>36</v>
      </c>
      <c r="IF17" s="13">
        <v>55</v>
      </c>
      <c r="IG17" s="13">
        <v>37</v>
      </c>
      <c r="IH17" s="13">
        <v>27</v>
      </c>
      <c r="II17" s="13">
        <v>21</v>
      </c>
      <c r="IJ17" s="13">
        <v>24</v>
      </c>
      <c r="IK17" s="13">
        <v>18</v>
      </c>
      <c r="IL17" s="13">
        <v>10</v>
      </c>
      <c r="IM17" s="13">
        <v>9</v>
      </c>
      <c r="IN17" s="13">
        <v>5</v>
      </c>
      <c r="IO17" s="13">
        <v>7</v>
      </c>
      <c r="IP17" s="13">
        <v>6</v>
      </c>
      <c r="IQ17" s="13">
        <v>4</v>
      </c>
      <c r="IR17" s="13">
        <v>5</v>
      </c>
      <c r="IS17" s="13"/>
      <c r="IT17" s="13">
        <v>1</v>
      </c>
      <c r="IU17" s="13"/>
      <c r="IV17" s="13"/>
      <c r="IW17" s="13"/>
      <c r="IX17" s="13"/>
      <c r="IY17" s="13"/>
      <c r="IZ17" s="13"/>
      <c r="JA17" s="13">
        <v>2</v>
      </c>
      <c r="JB17" s="60">
        <v>30126</v>
      </c>
      <c r="JC17" s="13">
        <v>17</v>
      </c>
      <c r="JD17" s="13">
        <v>6</v>
      </c>
      <c r="JE17" s="13">
        <v>2</v>
      </c>
      <c r="JF17" s="13"/>
      <c r="JG17" s="13">
        <v>1</v>
      </c>
      <c r="JH17" s="13"/>
      <c r="JI17" s="13"/>
      <c r="JJ17" s="13"/>
      <c r="JK17" s="13">
        <v>1</v>
      </c>
      <c r="JL17" s="13">
        <v>1</v>
      </c>
      <c r="JM17" s="13">
        <v>2</v>
      </c>
      <c r="JN17" s="13">
        <v>1</v>
      </c>
      <c r="JO17" s="13"/>
      <c r="JP17" s="13">
        <v>1</v>
      </c>
      <c r="JQ17" s="13">
        <v>2</v>
      </c>
      <c r="JR17" s="13">
        <v>3</v>
      </c>
      <c r="JS17" s="13">
        <v>3</v>
      </c>
      <c r="JT17" s="13">
        <v>5</v>
      </c>
      <c r="JU17" s="13">
        <v>8</v>
      </c>
      <c r="JV17" s="13">
        <v>8</v>
      </c>
      <c r="JW17" s="13">
        <v>4</v>
      </c>
      <c r="JX17" s="13">
        <v>4</v>
      </c>
      <c r="JY17" s="13">
        <v>4</v>
      </c>
      <c r="JZ17" s="13">
        <v>6</v>
      </c>
      <c r="KA17" s="13">
        <v>7</v>
      </c>
      <c r="KB17" s="13">
        <v>9</v>
      </c>
      <c r="KC17" s="13">
        <v>5</v>
      </c>
      <c r="KD17" s="13">
        <v>6</v>
      </c>
      <c r="KE17" s="13">
        <v>5</v>
      </c>
      <c r="KF17" s="13">
        <v>10</v>
      </c>
      <c r="KG17" s="13">
        <v>4</v>
      </c>
      <c r="KH17" s="13">
        <v>10</v>
      </c>
      <c r="KI17" s="13">
        <v>7</v>
      </c>
      <c r="KJ17" s="13">
        <v>6</v>
      </c>
      <c r="KK17" s="13">
        <v>6</v>
      </c>
      <c r="KL17" s="13">
        <v>4</v>
      </c>
      <c r="KM17" s="13">
        <v>5</v>
      </c>
      <c r="KN17" s="13">
        <v>2</v>
      </c>
      <c r="KO17" s="13">
        <v>6</v>
      </c>
      <c r="KP17" s="13">
        <v>3</v>
      </c>
      <c r="KQ17" s="13">
        <v>4</v>
      </c>
      <c r="KR17" s="13">
        <v>13</v>
      </c>
      <c r="KS17" s="13">
        <v>5</v>
      </c>
      <c r="KT17" s="13">
        <v>4</v>
      </c>
      <c r="KU17" s="13">
        <v>3</v>
      </c>
      <c r="KV17" s="13">
        <v>4</v>
      </c>
      <c r="KW17" s="13">
        <v>4</v>
      </c>
      <c r="KX17" s="13">
        <v>2</v>
      </c>
      <c r="KY17" s="13">
        <v>5</v>
      </c>
      <c r="KZ17" s="13"/>
      <c r="LA17" s="13">
        <v>4</v>
      </c>
      <c r="LB17" s="13">
        <v>1</v>
      </c>
      <c r="LC17" s="13">
        <v>3</v>
      </c>
      <c r="LD17" s="13">
        <v>3</v>
      </c>
      <c r="LE17" s="13">
        <v>2</v>
      </c>
      <c r="LF17" s="13">
        <v>1</v>
      </c>
      <c r="LG17" s="13">
        <v>3</v>
      </c>
      <c r="LH17" s="13">
        <v>2</v>
      </c>
      <c r="LI17" s="13">
        <v>2</v>
      </c>
      <c r="LJ17" s="13">
        <v>3</v>
      </c>
      <c r="LK17" s="13">
        <v>2</v>
      </c>
      <c r="LL17" s="13">
        <v>4</v>
      </c>
      <c r="LM17" s="13">
        <v>1</v>
      </c>
      <c r="LN17" s="13">
        <v>3</v>
      </c>
      <c r="LO17" s="13">
        <v>3</v>
      </c>
      <c r="LP17" s="13">
        <v>2</v>
      </c>
      <c r="LQ17" s="13">
        <v>1</v>
      </c>
      <c r="LR17" s="13">
        <v>2</v>
      </c>
      <c r="LS17" s="13">
        <v>1</v>
      </c>
      <c r="LT17" s="13">
        <v>2</v>
      </c>
      <c r="LU17" s="13">
        <v>4</v>
      </c>
      <c r="LV17" s="13">
        <v>4</v>
      </c>
      <c r="LW17" s="13">
        <v>3</v>
      </c>
      <c r="LX17" s="13">
        <v>2</v>
      </c>
      <c r="LY17" s="13">
        <v>2</v>
      </c>
      <c r="LZ17" s="13"/>
      <c r="MA17" s="13"/>
      <c r="MB17" s="13">
        <v>3</v>
      </c>
      <c r="MC17" s="13">
        <v>3</v>
      </c>
      <c r="MD17" s="13">
        <v>3</v>
      </c>
      <c r="ME17" s="13">
        <v>4</v>
      </c>
      <c r="MF17" s="13">
        <v>1</v>
      </c>
      <c r="MG17" s="13">
        <v>1</v>
      </c>
      <c r="MH17" s="13">
        <v>6</v>
      </c>
      <c r="MI17" s="13">
        <v>7</v>
      </c>
      <c r="MJ17" s="13">
        <v>8</v>
      </c>
      <c r="MK17" s="13">
        <v>7</v>
      </c>
      <c r="ML17" s="13">
        <v>4</v>
      </c>
      <c r="MM17" s="13">
        <v>2</v>
      </c>
      <c r="MN17" s="13">
        <v>3</v>
      </c>
      <c r="MO17" s="13">
        <v>2</v>
      </c>
      <c r="MP17" s="13">
        <v>3</v>
      </c>
      <c r="MQ17" s="13">
        <v>3</v>
      </c>
      <c r="MR17" s="13">
        <v>5</v>
      </c>
      <c r="MS17" s="13">
        <v>3</v>
      </c>
      <c r="MT17" s="13">
        <v>1</v>
      </c>
      <c r="MU17" s="13">
        <v>1</v>
      </c>
      <c r="MV17" s="13">
        <v>2</v>
      </c>
      <c r="MW17" s="13">
        <v>2</v>
      </c>
      <c r="MX17" s="13">
        <v>1</v>
      </c>
      <c r="MY17" s="13"/>
      <c r="MZ17" s="13">
        <v>1</v>
      </c>
      <c r="NA17" s="13"/>
      <c r="NB17" s="13"/>
      <c r="NC17" s="13"/>
      <c r="ND17" s="13"/>
      <c r="NE17" s="60">
        <v>354</v>
      </c>
      <c r="NF17" s="13">
        <v>62937</v>
      </c>
      <c r="NG17" s="448"/>
      <c r="NH17" s="448"/>
      <c r="NI17" s="448"/>
      <c r="NJ17" s="448"/>
      <c r="NK17" s="448"/>
      <c r="NL17" s="448"/>
      <c r="NM17" s="448"/>
      <c r="NN17" s="448"/>
      <c r="NO17" s="448"/>
      <c r="NP17" s="448"/>
      <c r="NQ17" s="448"/>
    </row>
    <row r="18" spans="1:381">
      <c r="A18" s="5" t="s">
        <v>31</v>
      </c>
      <c r="B18" s="284">
        <f t="shared" si="26"/>
        <v>127</v>
      </c>
      <c r="C18" s="284">
        <f t="shared" si="27"/>
        <v>102</v>
      </c>
      <c r="D18" s="284">
        <f t="shared" si="28"/>
        <v>373</v>
      </c>
      <c r="E18" s="284">
        <f t="shared" si="29"/>
        <v>367</v>
      </c>
      <c r="F18" s="284">
        <f t="shared" si="30"/>
        <v>1938</v>
      </c>
      <c r="G18" s="284">
        <f t="shared" si="31"/>
        <v>1748</v>
      </c>
      <c r="H18" s="284">
        <f t="shared" si="32"/>
        <v>3399</v>
      </c>
      <c r="I18" s="284">
        <f t="shared" si="33"/>
        <v>2669</v>
      </c>
      <c r="J18" s="284">
        <f t="shared" si="34"/>
        <v>2954</v>
      </c>
      <c r="K18" s="284">
        <f t="shared" si="35"/>
        <v>2416</v>
      </c>
      <c r="L18" s="284">
        <f t="shared" si="36"/>
        <v>2025</v>
      </c>
      <c r="M18" s="284">
        <f t="shared" si="37"/>
        <v>1824</v>
      </c>
      <c r="N18" s="284">
        <f t="shared" si="38"/>
        <v>1412</v>
      </c>
      <c r="O18" s="284">
        <f t="shared" si="39"/>
        <v>1190</v>
      </c>
      <c r="P18" s="284">
        <f t="shared" si="40"/>
        <v>773</v>
      </c>
      <c r="Q18" s="284">
        <f t="shared" si="41"/>
        <v>673</v>
      </c>
      <c r="R18" s="284">
        <f t="shared" si="42"/>
        <v>319</v>
      </c>
      <c r="S18" s="284">
        <f t="shared" si="43"/>
        <v>278</v>
      </c>
      <c r="T18" s="284">
        <f t="shared" si="44"/>
        <v>43</v>
      </c>
      <c r="U18" s="284">
        <f t="shared" si="45"/>
        <v>66</v>
      </c>
      <c r="W18" s="12" t="s">
        <v>30</v>
      </c>
      <c r="X18" s="797">
        <f t="shared" si="46"/>
        <v>74</v>
      </c>
      <c r="Y18" s="797">
        <f t="shared" si="47"/>
        <v>62</v>
      </c>
      <c r="Z18" s="797">
        <f t="shared" si="48"/>
        <v>229</v>
      </c>
      <c r="AA18" s="797">
        <f t="shared" si="49"/>
        <v>216</v>
      </c>
      <c r="AB18" s="797">
        <f t="shared" si="50"/>
        <v>570</v>
      </c>
      <c r="AC18" s="797">
        <f t="shared" si="51"/>
        <v>496</v>
      </c>
      <c r="AD18" s="797">
        <f t="shared" si="52"/>
        <v>505</v>
      </c>
      <c r="AE18" s="797">
        <f t="shared" si="53"/>
        <v>410</v>
      </c>
      <c r="AF18" s="797">
        <f t="shared" si="54"/>
        <v>375</v>
      </c>
      <c r="AG18" s="797">
        <f t="shared" si="55"/>
        <v>392</v>
      </c>
      <c r="AH18" s="797">
        <f t="shared" si="56"/>
        <v>316</v>
      </c>
      <c r="AI18" s="797">
        <f t="shared" si="57"/>
        <v>276</v>
      </c>
      <c r="AJ18" s="797">
        <f t="shared" si="58"/>
        <v>195</v>
      </c>
      <c r="AK18" s="797">
        <f t="shared" si="59"/>
        <v>169</v>
      </c>
      <c r="AL18" s="797">
        <f t="shared" si="60"/>
        <v>88</v>
      </c>
      <c r="AM18" s="797">
        <f t="shared" si="61"/>
        <v>75</v>
      </c>
      <c r="AN18" s="797">
        <f t="shared" si="62"/>
        <v>19</v>
      </c>
      <c r="AO18" s="797">
        <f t="shared" si="63"/>
        <v>29</v>
      </c>
      <c r="AP18" s="797">
        <f t="shared" si="64"/>
        <v>3</v>
      </c>
      <c r="AQ18" s="797">
        <f t="shared" si="65"/>
        <v>4</v>
      </c>
      <c r="AR18" s="797">
        <f t="shared" si="66"/>
        <v>21</v>
      </c>
      <c r="AT18" s="12" t="s">
        <v>30</v>
      </c>
      <c r="AU18" s="13">
        <v>2</v>
      </c>
      <c r="AV18" s="13">
        <v>4</v>
      </c>
      <c r="AW18" s="13">
        <v>5</v>
      </c>
      <c r="AX18" s="13">
        <v>5</v>
      </c>
      <c r="AY18" s="13">
        <v>4</v>
      </c>
      <c r="AZ18" s="13">
        <v>5</v>
      </c>
      <c r="BA18" s="13">
        <v>5</v>
      </c>
      <c r="BB18" s="13">
        <v>11</v>
      </c>
      <c r="BC18" s="13">
        <v>11</v>
      </c>
      <c r="BD18" s="13">
        <v>10</v>
      </c>
      <c r="BE18" s="13">
        <v>8</v>
      </c>
      <c r="BF18" s="13">
        <v>14</v>
      </c>
      <c r="BG18" s="13">
        <v>15</v>
      </c>
      <c r="BH18" s="13">
        <v>19</v>
      </c>
      <c r="BI18" s="13">
        <v>22</v>
      </c>
      <c r="BJ18" s="13">
        <v>20</v>
      </c>
      <c r="BK18" s="13">
        <v>19</v>
      </c>
      <c r="BL18" s="13">
        <v>29</v>
      </c>
      <c r="BM18" s="13">
        <v>29</v>
      </c>
      <c r="BN18" s="13">
        <v>41</v>
      </c>
      <c r="BO18" s="13">
        <v>44</v>
      </c>
      <c r="BP18" s="13">
        <v>55</v>
      </c>
      <c r="BQ18" s="13">
        <v>55</v>
      </c>
      <c r="BR18" s="13">
        <v>41</v>
      </c>
      <c r="BS18" s="13">
        <v>51</v>
      </c>
      <c r="BT18" s="13">
        <v>58</v>
      </c>
      <c r="BU18" s="13">
        <v>45</v>
      </c>
      <c r="BV18" s="13">
        <v>56</v>
      </c>
      <c r="BW18" s="13">
        <v>45</v>
      </c>
      <c r="BX18" s="13">
        <v>46</v>
      </c>
      <c r="BY18" s="13">
        <v>49</v>
      </c>
      <c r="BZ18" s="13">
        <v>45</v>
      </c>
      <c r="CA18" s="13">
        <v>36</v>
      </c>
      <c r="CB18" s="13">
        <v>48</v>
      </c>
      <c r="CC18" s="13">
        <v>33</v>
      </c>
      <c r="CD18" s="13">
        <v>46</v>
      </c>
      <c r="CE18" s="13">
        <v>41</v>
      </c>
      <c r="CF18" s="13">
        <v>37</v>
      </c>
      <c r="CG18" s="13">
        <v>40</v>
      </c>
      <c r="CH18" s="13">
        <v>35</v>
      </c>
      <c r="CI18" s="13">
        <v>40</v>
      </c>
      <c r="CJ18" s="13">
        <v>47</v>
      </c>
      <c r="CK18" s="13">
        <v>39</v>
      </c>
      <c r="CL18" s="13">
        <v>46</v>
      </c>
      <c r="CM18" s="13">
        <v>42</v>
      </c>
      <c r="CN18" s="13">
        <v>37</v>
      </c>
      <c r="CO18" s="13">
        <v>38</v>
      </c>
      <c r="CP18" s="13">
        <v>38</v>
      </c>
      <c r="CQ18" s="13">
        <v>38</v>
      </c>
      <c r="CR18" s="13">
        <v>27</v>
      </c>
      <c r="CS18" s="13">
        <v>18</v>
      </c>
      <c r="CT18" s="13">
        <v>30</v>
      </c>
      <c r="CU18" s="13">
        <v>42</v>
      </c>
      <c r="CV18" s="13">
        <v>36</v>
      </c>
      <c r="CW18" s="13">
        <v>29</v>
      </c>
      <c r="CX18" s="13">
        <v>26</v>
      </c>
      <c r="CY18" s="13">
        <v>23</v>
      </c>
      <c r="CZ18" s="13">
        <v>31</v>
      </c>
      <c r="DA18" s="13">
        <v>23</v>
      </c>
      <c r="DB18" s="13">
        <v>18</v>
      </c>
      <c r="DC18" s="13">
        <v>26</v>
      </c>
      <c r="DD18" s="13">
        <v>18</v>
      </c>
      <c r="DE18" s="13">
        <v>20</v>
      </c>
      <c r="DF18" s="13">
        <v>17</v>
      </c>
      <c r="DG18" s="13">
        <v>19</v>
      </c>
      <c r="DH18" s="13">
        <v>22</v>
      </c>
      <c r="DI18" s="13">
        <v>16</v>
      </c>
      <c r="DJ18" s="13">
        <v>9</v>
      </c>
      <c r="DK18" s="13">
        <v>13</v>
      </c>
      <c r="DL18" s="13">
        <v>9</v>
      </c>
      <c r="DM18" s="13">
        <v>3</v>
      </c>
      <c r="DN18" s="13">
        <v>13</v>
      </c>
      <c r="DO18" s="13">
        <v>13</v>
      </c>
      <c r="DP18" s="13">
        <v>6</v>
      </c>
      <c r="DQ18" s="13">
        <v>5</v>
      </c>
      <c r="DR18" s="13">
        <v>5</v>
      </c>
      <c r="DS18" s="13">
        <v>9</v>
      </c>
      <c r="DT18" s="13">
        <v>5</v>
      </c>
      <c r="DU18" s="13">
        <v>7</v>
      </c>
      <c r="DV18" s="13">
        <v>9</v>
      </c>
      <c r="DW18" s="13">
        <v>7</v>
      </c>
      <c r="DX18" s="13">
        <v>1</v>
      </c>
      <c r="DY18" s="13">
        <v>2</v>
      </c>
      <c r="DZ18" s="13">
        <v>9</v>
      </c>
      <c r="EA18" s="13">
        <v>5</v>
      </c>
      <c r="EB18" s="13">
        <v>1</v>
      </c>
      <c r="EC18" s="13">
        <v>2</v>
      </c>
      <c r="ED18" s="13">
        <v>1</v>
      </c>
      <c r="EE18" s="13">
        <v>1</v>
      </c>
      <c r="EF18" s="13"/>
      <c r="EG18" s="13">
        <v>1</v>
      </c>
      <c r="EH18" s="13"/>
      <c r="EI18" s="13"/>
      <c r="EJ18" s="13">
        <v>2</v>
      </c>
      <c r="EK18" s="13">
        <v>1</v>
      </c>
      <c r="EL18" s="13"/>
      <c r="EM18" s="13"/>
      <c r="EN18" s="13"/>
      <c r="EO18" s="13"/>
      <c r="EP18" s="13"/>
      <c r="EQ18" s="13"/>
      <c r="ER18" s="13"/>
      <c r="ES18" s="13"/>
      <c r="ET18" s="13"/>
      <c r="EU18" s="13"/>
      <c r="EV18" s="13"/>
      <c r="EW18" s="13"/>
      <c r="EX18" s="60">
        <v>2129</v>
      </c>
      <c r="EY18" s="13">
        <v>2</v>
      </c>
      <c r="EZ18" s="13">
        <v>9</v>
      </c>
      <c r="FA18" s="13">
        <v>7</v>
      </c>
      <c r="FB18" s="13">
        <v>3</v>
      </c>
      <c r="FC18" s="13">
        <v>4</v>
      </c>
      <c r="FD18" s="13">
        <v>6</v>
      </c>
      <c r="FE18" s="13">
        <v>12</v>
      </c>
      <c r="FF18" s="13">
        <v>6</v>
      </c>
      <c r="FG18" s="13">
        <v>13</v>
      </c>
      <c r="FH18" s="13">
        <v>12</v>
      </c>
      <c r="FI18" s="13">
        <v>15</v>
      </c>
      <c r="FJ18" s="13">
        <v>9</v>
      </c>
      <c r="FK18" s="13">
        <v>22</v>
      </c>
      <c r="FL18" s="13">
        <v>9</v>
      </c>
      <c r="FM18" s="13">
        <v>19</v>
      </c>
      <c r="FN18" s="13">
        <v>21</v>
      </c>
      <c r="FO18" s="13">
        <v>29</v>
      </c>
      <c r="FP18" s="13">
        <v>28</v>
      </c>
      <c r="FQ18" s="13">
        <v>34</v>
      </c>
      <c r="FR18" s="13">
        <v>43</v>
      </c>
      <c r="FS18" s="13">
        <v>50</v>
      </c>
      <c r="FT18" s="13">
        <v>48</v>
      </c>
      <c r="FU18" s="13">
        <v>50</v>
      </c>
      <c r="FV18" s="13">
        <v>51</v>
      </c>
      <c r="FW18" s="13">
        <v>70</v>
      </c>
      <c r="FX18" s="13">
        <v>59</v>
      </c>
      <c r="FY18" s="13">
        <v>59</v>
      </c>
      <c r="FZ18" s="13">
        <v>64</v>
      </c>
      <c r="GA18" s="13">
        <v>49</v>
      </c>
      <c r="GB18" s="13">
        <v>70</v>
      </c>
      <c r="GC18" s="13">
        <v>59</v>
      </c>
      <c r="GD18" s="13">
        <v>45</v>
      </c>
      <c r="GE18" s="13">
        <v>59</v>
      </c>
      <c r="GF18" s="13">
        <v>40</v>
      </c>
      <c r="GG18" s="13">
        <v>45</v>
      </c>
      <c r="GH18" s="13">
        <v>54</v>
      </c>
      <c r="GI18" s="13">
        <v>46</v>
      </c>
      <c r="GJ18" s="13">
        <v>48</v>
      </c>
      <c r="GK18" s="13">
        <v>53</v>
      </c>
      <c r="GL18" s="13">
        <v>56</v>
      </c>
      <c r="GM18" s="13">
        <v>46</v>
      </c>
      <c r="GN18" s="13">
        <v>33</v>
      </c>
      <c r="GO18" s="13">
        <v>47</v>
      </c>
      <c r="GP18" s="13">
        <v>44</v>
      </c>
      <c r="GQ18" s="13">
        <v>42</v>
      </c>
      <c r="GR18" s="13">
        <v>41</v>
      </c>
      <c r="GS18" s="13">
        <v>29</v>
      </c>
      <c r="GT18" s="13">
        <v>29</v>
      </c>
      <c r="GU18" s="13">
        <v>28</v>
      </c>
      <c r="GV18" s="13">
        <v>36</v>
      </c>
      <c r="GW18" s="13">
        <v>34</v>
      </c>
      <c r="GX18" s="13">
        <v>34</v>
      </c>
      <c r="GY18" s="13">
        <v>32</v>
      </c>
      <c r="GZ18" s="13">
        <v>39</v>
      </c>
      <c r="HA18" s="13">
        <v>26</v>
      </c>
      <c r="HB18" s="13">
        <v>32</v>
      </c>
      <c r="HC18" s="13">
        <v>29</v>
      </c>
      <c r="HD18" s="13">
        <v>32</v>
      </c>
      <c r="HE18" s="13">
        <v>27</v>
      </c>
      <c r="HF18" s="13">
        <v>31</v>
      </c>
      <c r="HG18" s="13">
        <v>15</v>
      </c>
      <c r="HH18" s="13">
        <v>20</v>
      </c>
      <c r="HI18" s="13">
        <v>28</v>
      </c>
      <c r="HJ18" s="13">
        <v>27</v>
      </c>
      <c r="HK18" s="13">
        <v>26</v>
      </c>
      <c r="HL18" s="13">
        <v>16</v>
      </c>
      <c r="HM18" s="13">
        <v>22</v>
      </c>
      <c r="HN18" s="13">
        <v>10</v>
      </c>
      <c r="HO18" s="13">
        <v>20</v>
      </c>
      <c r="HP18" s="13">
        <v>11</v>
      </c>
      <c r="HQ18" s="13">
        <v>17</v>
      </c>
      <c r="HR18" s="13">
        <v>10</v>
      </c>
      <c r="HS18" s="13">
        <v>10</v>
      </c>
      <c r="HT18" s="13">
        <v>10</v>
      </c>
      <c r="HU18" s="13">
        <v>7</v>
      </c>
      <c r="HV18" s="13">
        <v>9</v>
      </c>
      <c r="HW18" s="13">
        <v>5</v>
      </c>
      <c r="HX18" s="13">
        <v>6</v>
      </c>
      <c r="HY18" s="13">
        <v>7</v>
      </c>
      <c r="HZ18" s="13">
        <v>7</v>
      </c>
      <c r="IA18" s="13">
        <v>2</v>
      </c>
      <c r="IB18" s="13">
        <v>3</v>
      </c>
      <c r="IC18" s="13">
        <v>2</v>
      </c>
      <c r="ID18" s="13">
        <v>3</v>
      </c>
      <c r="IE18" s="13">
        <v>1</v>
      </c>
      <c r="IF18" s="13">
        <v>3</v>
      </c>
      <c r="IG18" s="13">
        <v>4</v>
      </c>
      <c r="IH18" s="13">
        <v>1</v>
      </c>
      <c r="II18" s="13"/>
      <c r="IJ18" s="13"/>
      <c r="IK18" s="13"/>
      <c r="IL18" s="13">
        <v>2</v>
      </c>
      <c r="IM18" s="13"/>
      <c r="IN18" s="13"/>
      <c r="IO18" s="13"/>
      <c r="IP18" s="13"/>
      <c r="IQ18" s="13">
        <v>1</v>
      </c>
      <c r="IR18" s="13"/>
      <c r="IS18" s="13"/>
      <c r="IT18" s="13"/>
      <c r="IU18" s="13"/>
      <c r="IV18" s="13"/>
      <c r="IW18" s="13"/>
      <c r="IX18" s="13"/>
      <c r="IY18" s="13"/>
      <c r="IZ18" s="13"/>
      <c r="JA18" s="13"/>
      <c r="JB18" s="60">
        <v>2374</v>
      </c>
      <c r="JC18" s="13"/>
      <c r="JD18" s="13"/>
      <c r="JE18" s="13"/>
      <c r="JF18" s="13"/>
      <c r="JG18" s="13"/>
      <c r="JH18" s="13"/>
      <c r="JI18" s="13"/>
      <c r="JJ18" s="13"/>
      <c r="JK18" s="13"/>
      <c r="JL18" s="13"/>
      <c r="JM18" s="13"/>
      <c r="JN18" s="13"/>
      <c r="JO18" s="13"/>
      <c r="JP18" s="13"/>
      <c r="JQ18" s="13"/>
      <c r="JR18" s="13"/>
      <c r="JS18" s="13"/>
      <c r="JT18" s="13">
        <v>1</v>
      </c>
      <c r="JU18" s="13"/>
      <c r="JV18" s="13">
        <v>1</v>
      </c>
      <c r="JW18" s="13"/>
      <c r="JX18" s="13">
        <v>2</v>
      </c>
      <c r="JY18" s="13"/>
      <c r="JZ18" s="13"/>
      <c r="KA18" s="13"/>
      <c r="KB18" s="13"/>
      <c r="KC18" s="13"/>
      <c r="KD18" s="13">
        <v>1</v>
      </c>
      <c r="KE18" s="13"/>
      <c r="KF18" s="13"/>
      <c r="KG18" s="13"/>
      <c r="KH18" s="13"/>
      <c r="KI18" s="13">
        <v>1</v>
      </c>
      <c r="KJ18" s="13"/>
      <c r="KK18" s="13"/>
      <c r="KL18" s="13">
        <v>1</v>
      </c>
      <c r="KM18" s="13">
        <v>1</v>
      </c>
      <c r="KN18" s="13"/>
      <c r="KO18" s="13"/>
      <c r="KP18" s="13">
        <v>1</v>
      </c>
      <c r="KQ18" s="13"/>
      <c r="KR18" s="13">
        <v>2</v>
      </c>
      <c r="KS18" s="13"/>
      <c r="KT18" s="13"/>
      <c r="KU18" s="13"/>
      <c r="KV18" s="13"/>
      <c r="KW18" s="13"/>
      <c r="KX18" s="13"/>
      <c r="KY18" s="13"/>
      <c r="KZ18" s="13">
        <v>1</v>
      </c>
      <c r="LA18" s="13"/>
      <c r="LB18" s="13">
        <v>1</v>
      </c>
      <c r="LC18" s="13"/>
      <c r="LD18" s="13"/>
      <c r="LE18" s="13"/>
      <c r="LF18" s="13"/>
      <c r="LG18" s="13"/>
      <c r="LH18" s="13"/>
      <c r="LI18" s="13"/>
      <c r="LJ18" s="13"/>
      <c r="LK18" s="13"/>
      <c r="LL18" s="13">
        <v>1</v>
      </c>
      <c r="LM18" s="13">
        <v>1</v>
      </c>
      <c r="LN18" s="13"/>
      <c r="LO18" s="13"/>
      <c r="LP18" s="13"/>
      <c r="LQ18" s="13"/>
      <c r="LR18" s="13"/>
      <c r="LS18" s="13">
        <v>1</v>
      </c>
      <c r="LT18" s="13"/>
      <c r="LU18" s="13"/>
      <c r="LV18" s="13"/>
      <c r="LW18" s="13"/>
      <c r="LX18" s="13"/>
      <c r="LY18" s="13"/>
      <c r="LZ18" s="13">
        <v>2</v>
      </c>
      <c r="MA18" s="13"/>
      <c r="MB18" s="13"/>
      <c r="MC18" s="13"/>
      <c r="MD18" s="13"/>
      <c r="ME18" s="13"/>
      <c r="MF18" s="13"/>
      <c r="MG18" s="13"/>
      <c r="MH18" s="13"/>
      <c r="MI18" s="13"/>
      <c r="MJ18" s="13"/>
      <c r="MK18" s="13">
        <v>2</v>
      </c>
      <c r="ML18" s="13"/>
      <c r="MM18" s="13"/>
      <c r="MN18" s="13"/>
      <c r="MO18" s="13"/>
      <c r="MP18" s="13"/>
      <c r="MQ18" s="13"/>
      <c r="MR18" s="13"/>
      <c r="MS18" s="13"/>
      <c r="MT18" s="13"/>
      <c r="MU18" s="13"/>
      <c r="MV18" s="13"/>
      <c r="MW18" s="13"/>
      <c r="MX18" s="13"/>
      <c r="MY18" s="13"/>
      <c r="MZ18" s="13"/>
      <c r="NA18" s="13"/>
      <c r="NB18" s="13"/>
      <c r="NC18" s="13"/>
      <c r="ND18" s="13">
        <v>1</v>
      </c>
      <c r="NE18" s="60">
        <v>21</v>
      </c>
      <c r="NF18" s="13">
        <v>4524</v>
      </c>
      <c r="NG18" s="448"/>
      <c r="NH18" s="448"/>
      <c r="NI18" s="448"/>
      <c r="NJ18" s="448"/>
      <c r="NK18" s="448"/>
      <c r="NL18" s="448"/>
      <c r="NM18" s="448"/>
      <c r="NN18" s="448"/>
      <c r="NO18" s="448"/>
      <c r="NP18" s="448"/>
      <c r="NQ18" s="448"/>
    </row>
    <row r="19" spans="1:381">
      <c r="A19" s="5" t="s">
        <v>32</v>
      </c>
      <c r="B19" s="284">
        <f t="shared" si="26"/>
        <v>474</v>
      </c>
      <c r="C19" s="284">
        <f t="shared" si="27"/>
        <v>464</v>
      </c>
      <c r="D19" s="284">
        <f t="shared" si="28"/>
        <v>1348</v>
      </c>
      <c r="E19" s="284">
        <f t="shared" si="29"/>
        <v>1477</v>
      </c>
      <c r="F19" s="284">
        <f t="shared" si="30"/>
        <v>2438</v>
      </c>
      <c r="G19" s="284">
        <f t="shared" si="31"/>
        <v>2865</v>
      </c>
      <c r="H19" s="284">
        <f t="shared" si="32"/>
        <v>2502</v>
      </c>
      <c r="I19" s="284">
        <f t="shared" si="33"/>
        <v>2897</v>
      </c>
      <c r="J19" s="284">
        <f t="shared" si="34"/>
        <v>2130</v>
      </c>
      <c r="K19" s="284">
        <f t="shared" si="35"/>
        <v>2397</v>
      </c>
      <c r="L19" s="284">
        <f t="shared" si="36"/>
        <v>1583</v>
      </c>
      <c r="M19" s="284">
        <f t="shared" si="37"/>
        <v>1870</v>
      </c>
      <c r="N19" s="284">
        <f t="shared" si="38"/>
        <v>1137</v>
      </c>
      <c r="O19" s="284">
        <f t="shared" si="39"/>
        <v>1145</v>
      </c>
      <c r="P19" s="284">
        <f t="shared" si="40"/>
        <v>675</v>
      </c>
      <c r="Q19" s="284">
        <f t="shared" si="41"/>
        <v>723</v>
      </c>
      <c r="R19" s="284">
        <f t="shared" si="42"/>
        <v>225</v>
      </c>
      <c r="S19" s="284">
        <f t="shared" si="43"/>
        <v>345</v>
      </c>
      <c r="T19" s="284">
        <f t="shared" si="44"/>
        <v>37</v>
      </c>
      <c r="U19" s="284">
        <f t="shared" si="45"/>
        <v>98</v>
      </c>
      <c r="W19" s="12" t="s">
        <v>31</v>
      </c>
      <c r="X19" s="797">
        <f t="shared" si="46"/>
        <v>127</v>
      </c>
      <c r="Y19" s="797">
        <f t="shared" si="47"/>
        <v>102</v>
      </c>
      <c r="Z19" s="797">
        <f t="shared" si="48"/>
        <v>373</v>
      </c>
      <c r="AA19" s="797">
        <f t="shared" si="49"/>
        <v>367</v>
      </c>
      <c r="AB19" s="797">
        <f t="shared" si="50"/>
        <v>1938</v>
      </c>
      <c r="AC19" s="797">
        <f t="shared" si="51"/>
        <v>1748</v>
      </c>
      <c r="AD19" s="797">
        <f t="shared" si="52"/>
        <v>3399</v>
      </c>
      <c r="AE19" s="797">
        <f t="shared" si="53"/>
        <v>2669</v>
      </c>
      <c r="AF19" s="797">
        <f t="shared" si="54"/>
        <v>2954</v>
      </c>
      <c r="AG19" s="797">
        <f t="shared" si="55"/>
        <v>2416</v>
      </c>
      <c r="AH19" s="797">
        <f t="shared" si="56"/>
        <v>2025</v>
      </c>
      <c r="AI19" s="797">
        <f t="shared" si="57"/>
        <v>1824</v>
      </c>
      <c r="AJ19" s="797">
        <f t="shared" si="58"/>
        <v>1412</v>
      </c>
      <c r="AK19" s="797">
        <f t="shared" si="59"/>
        <v>1190</v>
      </c>
      <c r="AL19" s="797">
        <f t="shared" si="60"/>
        <v>773</v>
      </c>
      <c r="AM19" s="797">
        <f t="shared" si="61"/>
        <v>673</v>
      </c>
      <c r="AN19" s="797">
        <f t="shared" si="62"/>
        <v>319</v>
      </c>
      <c r="AO19" s="797">
        <f t="shared" si="63"/>
        <v>278</v>
      </c>
      <c r="AP19" s="797">
        <f t="shared" si="64"/>
        <v>43</v>
      </c>
      <c r="AQ19" s="797">
        <f t="shared" si="65"/>
        <v>66</v>
      </c>
      <c r="AR19" s="797">
        <f t="shared" si="66"/>
        <v>171</v>
      </c>
      <c r="AT19" s="12" t="s">
        <v>31</v>
      </c>
      <c r="AU19" s="13">
        <v>4</v>
      </c>
      <c r="AV19" s="13">
        <v>9</v>
      </c>
      <c r="AW19" s="13">
        <v>13</v>
      </c>
      <c r="AX19" s="13">
        <v>12</v>
      </c>
      <c r="AY19" s="13">
        <v>11</v>
      </c>
      <c r="AZ19" s="13">
        <v>9</v>
      </c>
      <c r="BA19" s="13">
        <v>8</v>
      </c>
      <c r="BB19" s="13">
        <v>11</v>
      </c>
      <c r="BC19" s="13">
        <v>12</v>
      </c>
      <c r="BD19" s="13">
        <v>13</v>
      </c>
      <c r="BE19" s="13">
        <v>8</v>
      </c>
      <c r="BF19" s="13">
        <v>15</v>
      </c>
      <c r="BG19" s="13">
        <v>14</v>
      </c>
      <c r="BH19" s="13">
        <v>24</v>
      </c>
      <c r="BI19" s="13">
        <v>31</v>
      </c>
      <c r="BJ19" s="13">
        <v>49</v>
      </c>
      <c r="BK19" s="13">
        <v>42</v>
      </c>
      <c r="BL19" s="13">
        <v>56</v>
      </c>
      <c r="BM19" s="13">
        <v>61</v>
      </c>
      <c r="BN19" s="13">
        <v>67</v>
      </c>
      <c r="BO19" s="13">
        <v>92</v>
      </c>
      <c r="BP19" s="13">
        <v>99</v>
      </c>
      <c r="BQ19" s="13">
        <v>121</v>
      </c>
      <c r="BR19" s="13">
        <v>136</v>
      </c>
      <c r="BS19" s="13">
        <v>154</v>
      </c>
      <c r="BT19" s="13">
        <v>192</v>
      </c>
      <c r="BU19" s="13">
        <v>195</v>
      </c>
      <c r="BV19" s="13">
        <v>227</v>
      </c>
      <c r="BW19" s="13">
        <v>264</v>
      </c>
      <c r="BX19" s="13">
        <v>268</v>
      </c>
      <c r="BY19" s="13">
        <v>285</v>
      </c>
      <c r="BZ19" s="13">
        <v>231</v>
      </c>
      <c r="CA19" s="13">
        <v>268</v>
      </c>
      <c r="CB19" s="13">
        <v>271</v>
      </c>
      <c r="CC19" s="13">
        <v>280</v>
      </c>
      <c r="CD19" s="13">
        <v>271</v>
      </c>
      <c r="CE19" s="13">
        <v>230</v>
      </c>
      <c r="CF19" s="13">
        <v>279</v>
      </c>
      <c r="CG19" s="13">
        <v>259</v>
      </c>
      <c r="CH19" s="13">
        <v>295</v>
      </c>
      <c r="CI19" s="13">
        <v>253</v>
      </c>
      <c r="CJ19" s="13">
        <v>289</v>
      </c>
      <c r="CK19" s="13">
        <v>255</v>
      </c>
      <c r="CL19" s="13">
        <v>261</v>
      </c>
      <c r="CM19" s="13">
        <v>230</v>
      </c>
      <c r="CN19" s="13">
        <v>263</v>
      </c>
      <c r="CO19" s="13">
        <v>224</v>
      </c>
      <c r="CP19" s="13">
        <v>210</v>
      </c>
      <c r="CQ19" s="13">
        <v>233</v>
      </c>
      <c r="CR19" s="13">
        <v>198</v>
      </c>
      <c r="CS19" s="13">
        <v>198</v>
      </c>
      <c r="CT19" s="13">
        <v>188</v>
      </c>
      <c r="CU19" s="13">
        <v>191</v>
      </c>
      <c r="CV19" s="13">
        <v>197</v>
      </c>
      <c r="CW19" s="13">
        <v>177</v>
      </c>
      <c r="CX19" s="13">
        <v>194</v>
      </c>
      <c r="CY19" s="13">
        <v>170</v>
      </c>
      <c r="CZ19" s="13">
        <v>175</v>
      </c>
      <c r="DA19" s="13">
        <v>155</v>
      </c>
      <c r="DB19" s="13">
        <v>179</v>
      </c>
      <c r="DC19" s="13">
        <v>143</v>
      </c>
      <c r="DD19" s="13">
        <v>126</v>
      </c>
      <c r="DE19" s="13">
        <v>162</v>
      </c>
      <c r="DF19" s="13">
        <v>110</v>
      </c>
      <c r="DG19" s="13">
        <v>123</v>
      </c>
      <c r="DH19" s="13">
        <v>118</v>
      </c>
      <c r="DI19" s="13">
        <v>105</v>
      </c>
      <c r="DJ19" s="13">
        <v>102</v>
      </c>
      <c r="DK19" s="13">
        <v>102</v>
      </c>
      <c r="DL19" s="13">
        <v>99</v>
      </c>
      <c r="DM19" s="13">
        <v>96</v>
      </c>
      <c r="DN19" s="13">
        <v>78</v>
      </c>
      <c r="DO19" s="13">
        <v>68</v>
      </c>
      <c r="DP19" s="13">
        <v>68</v>
      </c>
      <c r="DQ19" s="13">
        <v>66</v>
      </c>
      <c r="DR19" s="13">
        <v>57</v>
      </c>
      <c r="DS19" s="13">
        <v>73</v>
      </c>
      <c r="DT19" s="13">
        <v>54</v>
      </c>
      <c r="DU19" s="13">
        <v>54</v>
      </c>
      <c r="DV19" s="13">
        <v>59</v>
      </c>
      <c r="DW19" s="13">
        <v>47</v>
      </c>
      <c r="DX19" s="13">
        <v>32</v>
      </c>
      <c r="DY19" s="13">
        <v>33</v>
      </c>
      <c r="DZ19" s="13">
        <v>36</v>
      </c>
      <c r="EA19" s="13">
        <v>28</v>
      </c>
      <c r="EB19" s="13">
        <v>23</v>
      </c>
      <c r="EC19" s="13">
        <v>27</v>
      </c>
      <c r="ED19" s="13">
        <v>18</v>
      </c>
      <c r="EE19" s="13">
        <v>20</v>
      </c>
      <c r="EF19" s="13">
        <v>14</v>
      </c>
      <c r="EG19" s="13">
        <v>18</v>
      </c>
      <c r="EH19" s="13">
        <v>10</v>
      </c>
      <c r="EI19" s="13">
        <v>11</v>
      </c>
      <c r="EJ19" s="13">
        <v>8</v>
      </c>
      <c r="EK19" s="13">
        <v>5</v>
      </c>
      <c r="EL19" s="13">
        <v>2</v>
      </c>
      <c r="EM19" s="13">
        <v>4</v>
      </c>
      <c r="EN19" s="13"/>
      <c r="EO19" s="13">
        <v>4</v>
      </c>
      <c r="EP19" s="13"/>
      <c r="EQ19" s="13">
        <v>2</v>
      </c>
      <c r="ER19" s="13"/>
      <c r="ES19" s="13">
        <v>1</v>
      </c>
      <c r="ET19" s="13">
        <v>1</v>
      </c>
      <c r="EU19" s="13"/>
      <c r="EV19" s="13"/>
      <c r="EW19" s="13">
        <v>3</v>
      </c>
      <c r="EX19" s="60">
        <v>11336</v>
      </c>
      <c r="EY19" s="13">
        <v>5</v>
      </c>
      <c r="EZ19" s="13">
        <v>18</v>
      </c>
      <c r="FA19" s="13">
        <v>26</v>
      </c>
      <c r="FB19" s="13">
        <v>12</v>
      </c>
      <c r="FC19" s="13">
        <v>14</v>
      </c>
      <c r="FD19" s="13">
        <v>11</v>
      </c>
      <c r="FE19" s="13">
        <v>7</v>
      </c>
      <c r="FF19" s="13">
        <v>17</v>
      </c>
      <c r="FG19" s="13">
        <v>8</v>
      </c>
      <c r="FH19" s="13">
        <v>9</v>
      </c>
      <c r="FI19" s="13">
        <v>16</v>
      </c>
      <c r="FJ19" s="13">
        <v>25</v>
      </c>
      <c r="FK19" s="13">
        <v>27</v>
      </c>
      <c r="FL19" s="13">
        <v>32</v>
      </c>
      <c r="FM19" s="13">
        <v>32</v>
      </c>
      <c r="FN19" s="13">
        <v>41</v>
      </c>
      <c r="FO19" s="13">
        <v>41</v>
      </c>
      <c r="FP19" s="13">
        <v>43</v>
      </c>
      <c r="FQ19" s="13">
        <v>48</v>
      </c>
      <c r="FR19" s="13">
        <v>68</v>
      </c>
      <c r="FS19" s="13">
        <v>102</v>
      </c>
      <c r="FT19" s="13">
        <v>93</v>
      </c>
      <c r="FU19" s="13">
        <v>112</v>
      </c>
      <c r="FV19" s="13">
        <v>153</v>
      </c>
      <c r="FW19" s="13">
        <v>152</v>
      </c>
      <c r="FX19" s="13">
        <v>210</v>
      </c>
      <c r="FY19" s="13">
        <v>235</v>
      </c>
      <c r="FZ19" s="13">
        <v>274</v>
      </c>
      <c r="GA19" s="13">
        <v>305</v>
      </c>
      <c r="GB19" s="13">
        <v>302</v>
      </c>
      <c r="GC19" s="13">
        <v>299</v>
      </c>
      <c r="GD19" s="13">
        <v>322</v>
      </c>
      <c r="GE19" s="13">
        <v>327</v>
      </c>
      <c r="GF19" s="13">
        <v>353</v>
      </c>
      <c r="GG19" s="13">
        <v>342</v>
      </c>
      <c r="GH19" s="13">
        <v>358</v>
      </c>
      <c r="GI19" s="13">
        <v>345</v>
      </c>
      <c r="GJ19" s="13">
        <v>366</v>
      </c>
      <c r="GK19" s="13">
        <v>340</v>
      </c>
      <c r="GL19" s="13">
        <v>347</v>
      </c>
      <c r="GM19" s="13">
        <v>336</v>
      </c>
      <c r="GN19" s="13">
        <v>366</v>
      </c>
      <c r="GO19" s="13">
        <v>334</v>
      </c>
      <c r="GP19" s="13">
        <v>296</v>
      </c>
      <c r="GQ19" s="13">
        <v>306</v>
      </c>
      <c r="GR19" s="13">
        <v>283</v>
      </c>
      <c r="GS19" s="13">
        <v>320</v>
      </c>
      <c r="GT19" s="13">
        <v>247</v>
      </c>
      <c r="GU19" s="13">
        <v>241</v>
      </c>
      <c r="GV19" s="13">
        <v>225</v>
      </c>
      <c r="GW19" s="13">
        <v>281</v>
      </c>
      <c r="GX19" s="13">
        <v>225</v>
      </c>
      <c r="GY19" s="13">
        <v>210</v>
      </c>
      <c r="GZ19" s="13">
        <v>179</v>
      </c>
      <c r="HA19" s="13">
        <v>183</v>
      </c>
      <c r="HB19" s="13">
        <v>204</v>
      </c>
      <c r="HC19" s="13">
        <v>188</v>
      </c>
      <c r="HD19" s="13">
        <v>193</v>
      </c>
      <c r="HE19" s="13">
        <v>181</v>
      </c>
      <c r="HF19" s="13">
        <v>181</v>
      </c>
      <c r="HG19" s="13">
        <v>151</v>
      </c>
      <c r="HH19" s="13">
        <v>147</v>
      </c>
      <c r="HI19" s="13">
        <v>159</v>
      </c>
      <c r="HJ19" s="13">
        <v>161</v>
      </c>
      <c r="HK19" s="13">
        <v>172</v>
      </c>
      <c r="HL19" s="13">
        <v>153</v>
      </c>
      <c r="HM19" s="13">
        <v>109</v>
      </c>
      <c r="HN19" s="13">
        <v>105</v>
      </c>
      <c r="HO19" s="13">
        <v>148</v>
      </c>
      <c r="HP19" s="13">
        <v>107</v>
      </c>
      <c r="HQ19" s="13">
        <v>98</v>
      </c>
      <c r="HR19" s="13">
        <v>93</v>
      </c>
      <c r="HS19" s="13">
        <v>95</v>
      </c>
      <c r="HT19" s="13">
        <v>84</v>
      </c>
      <c r="HU19" s="13">
        <v>84</v>
      </c>
      <c r="HV19" s="13">
        <v>77</v>
      </c>
      <c r="HW19" s="13">
        <v>68</v>
      </c>
      <c r="HX19" s="13">
        <v>61</v>
      </c>
      <c r="HY19" s="13">
        <v>57</v>
      </c>
      <c r="HZ19" s="13">
        <v>56</v>
      </c>
      <c r="IA19" s="13">
        <v>51</v>
      </c>
      <c r="IB19" s="13">
        <v>55</v>
      </c>
      <c r="IC19" s="13">
        <v>41</v>
      </c>
      <c r="ID19" s="13">
        <v>46</v>
      </c>
      <c r="IE19" s="13">
        <v>31</v>
      </c>
      <c r="IF19" s="13">
        <v>30</v>
      </c>
      <c r="IG19" s="13">
        <v>14</v>
      </c>
      <c r="IH19" s="13">
        <v>10</v>
      </c>
      <c r="II19" s="13">
        <v>18</v>
      </c>
      <c r="IJ19" s="13">
        <v>23</v>
      </c>
      <c r="IK19" s="13">
        <v>8</v>
      </c>
      <c r="IL19" s="13">
        <v>11</v>
      </c>
      <c r="IM19" s="13">
        <v>9</v>
      </c>
      <c r="IN19" s="13">
        <v>8</v>
      </c>
      <c r="IO19" s="13">
        <v>3</v>
      </c>
      <c r="IP19" s="13">
        <v>2</v>
      </c>
      <c r="IQ19" s="13">
        <v>1</v>
      </c>
      <c r="IR19" s="13"/>
      <c r="IS19" s="13">
        <v>1</v>
      </c>
      <c r="IT19" s="13"/>
      <c r="IU19" s="13"/>
      <c r="IV19" s="13"/>
      <c r="IW19" s="13"/>
      <c r="IX19" s="13"/>
      <c r="IY19" s="13"/>
      <c r="IZ19" s="13"/>
      <c r="JA19" s="13">
        <v>6</v>
      </c>
      <c r="JB19" s="60">
        <v>13369</v>
      </c>
      <c r="JC19" s="13">
        <v>27</v>
      </c>
      <c r="JD19" s="13">
        <v>10</v>
      </c>
      <c r="JE19" s="13"/>
      <c r="JF19" s="13"/>
      <c r="JG19" s="13"/>
      <c r="JH19" s="13"/>
      <c r="JI19" s="13"/>
      <c r="JJ19" s="13">
        <v>2</v>
      </c>
      <c r="JK19" s="13"/>
      <c r="JL19" s="13"/>
      <c r="JM19" s="13"/>
      <c r="JN19" s="13"/>
      <c r="JO19" s="13">
        <v>1</v>
      </c>
      <c r="JP19" s="13"/>
      <c r="JQ19" s="13"/>
      <c r="JR19" s="13"/>
      <c r="JS19" s="13"/>
      <c r="JT19" s="13"/>
      <c r="JU19" s="13">
        <v>1</v>
      </c>
      <c r="JV19" s="13">
        <v>1</v>
      </c>
      <c r="JW19" s="13">
        <v>1</v>
      </c>
      <c r="JX19" s="13">
        <v>1</v>
      </c>
      <c r="JY19" s="13">
        <v>1</v>
      </c>
      <c r="JZ19" s="13">
        <v>1</v>
      </c>
      <c r="KA19" s="13"/>
      <c r="KB19" s="13">
        <v>3</v>
      </c>
      <c r="KC19" s="13">
        <v>1</v>
      </c>
      <c r="KD19" s="13">
        <v>2</v>
      </c>
      <c r="KE19" s="13"/>
      <c r="KF19" s="13">
        <v>1</v>
      </c>
      <c r="KG19" s="13">
        <v>2</v>
      </c>
      <c r="KH19" s="13">
        <v>1</v>
      </c>
      <c r="KI19" s="13">
        <v>4</v>
      </c>
      <c r="KJ19" s="13">
        <v>1</v>
      </c>
      <c r="KK19" s="13"/>
      <c r="KL19" s="13">
        <v>1</v>
      </c>
      <c r="KM19" s="13">
        <v>4</v>
      </c>
      <c r="KN19" s="13">
        <v>1</v>
      </c>
      <c r="KO19" s="13">
        <v>2</v>
      </c>
      <c r="KP19" s="13">
        <v>2</v>
      </c>
      <c r="KQ19" s="13">
        <v>1</v>
      </c>
      <c r="KR19" s="13">
        <v>3</v>
      </c>
      <c r="KS19" s="13">
        <v>3</v>
      </c>
      <c r="KT19" s="13">
        <v>2</v>
      </c>
      <c r="KU19" s="13">
        <v>5</v>
      </c>
      <c r="KV19" s="13">
        <v>3</v>
      </c>
      <c r="KW19" s="13">
        <v>5</v>
      </c>
      <c r="KX19" s="13">
        <v>3</v>
      </c>
      <c r="KY19" s="13">
        <v>2</v>
      </c>
      <c r="KZ19" s="13">
        <v>2</v>
      </c>
      <c r="LA19" s="13">
        <v>2</v>
      </c>
      <c r="LB19" s="13"/>
      <c r="LC19" s="13"/>
      <c r="LD19" s="13">
        <v>1</v>
      </c>
      <c r="LE19" s="13">
        <v>1</v>
      </c>
      <c r="LF19" s="13">
        <v>5</v>
      </c>
      <c r="LG19" s="13">
        <v>2</v>
      </c>
      <c r="LH19" s="13">
        <v>2</v>
      </c>
      <c r="LI19" s="13">
        <v>3</v>
      </c>
      <c r="LJ19" s="13">
        <v>1</v>
      </c>
      <c r="LK19" s="13">
        <v>2</v>
      </c>
      <c r="LL19" s="13">
        <v>2</v>
      </c>
      <c r="LM19" s="13">
        <v>3</v>
      </c>
      <c r="LN19" s="13"/>
      <c r="LO19" s="13">
        <v>2</v>
      </c>
      <c r="LP19" s="13">
        <v>2</v>
      </c>
      <c r="LQ19" s="13">
        <v>1</v>
      </c>
      <c r="LR19" s="13">
        <v>1</v>
      </c>
      <c r="LS19" s="13">
        <v>2</v>
      </c>
      <c r="LT19" s="13"/>
      <c r="LU19" s="13">
        <v>1</v>
      </c>
      <c r="LV19" s="13">
        <v>2</v>
      </c>
      <c r="LW19" s="13"/>
      <c r="LX19" s="13">
        <v>1</v>
      </c>
      <c r="LY19" s="13"/>
      <c r="LZ19" s="13">
        <v>1</v>
      </c>
      <c r="MA19" s="13">
        <v>1</v>
      </c>
      <c r="MB19" s="13">
        <v>4</v>
      </c>
      <c r="MC19" s="13"/>
      <c r="MD19" s="13"/>
      <c r="ME19" s="13">
        <v>1</v>
      </c>
      <c r="MF19" s="13"/>
      <c r="MG19" s="13">
        <v>2</v>
      </c>
      <c r="MH19" s="13">
        <v>1</v>
      </c>
      <c r="MI19" s="13">
        <v>2</v>
      </c>
      <c r="MJ19" s="13"/>
      <c r="MK19" s="13"/>
      <c r="ML19" s="13"/>
      <c r="MM19" s="13">
        <v>1</v>
      </c>
      <c r="MN19" s="13">
        <v>2</v>
      </c>
      <c r="MO19" s="13">
        <v>2</v>
      </c>
      <c r="MP19" s="13">
        <v>2</v>
      </c>
      <c r="MQ19" s="13">
        <v>1</v>
      </c>
      <c r="MR19" s="13">
        <v>2</v>
      </c>
      <c r="MS19" s="13"/>
      <c r="MT19" s="13"/>
      <c r="MU19" s="13"/>
      <c r="MV19" s="13"/>
      <c r="MW19" s="13"/>
      <c r="MX19" s="13"/>
      <c r="MY19" s="13">
        <v>1</v>
      </c>
      <c r="MZ19" s="13"/>
      <c r="NA19" s="13"/>
      <c r="NB19" s="13"/>
      <c r="NC19" s="13"/>
      <c r="ND19" s="13">
        <v>3</v>
      </c>
      <c r="NE19" s="60">
        <v>162</v>
      </c>
      <c r="NF19" s="13">
        <v>24867</v>
      </c>
      <c r="NG19" s="448"/>
      <c r="NH19" s="448"/>
      <c r="NI19" s="448"/>
      <c r="NJ19" s="448"/>
      <c r="NK19" s="448"/>
      <c r="NL19" s="448"/>
      <c r="NM19" s="448"/>
      <c r="NN19" s="448"/>
      <c r="NO19" s="448"/>
      <c r="NP19" s="448"/>
      <c r="NQ19" s="448"/>
    </row>
    <row r="20" spans="1:381">
      <c r="A20" s="5" t="s">
        <v>33</v>
      </c>
      <c r="B20" s="284">
        <f t="shared" si="26"/>
        <v>56</v>
      </c>
      <c r="C20" s="284">
        <f t="shared" si="27"/>
        <v>51</v>
      </c>
      <c r="D20" s="284">
        <f t="shared" si="28"/>
        <v>350</v>
      </c>
      <c r="E20" s="284">
        <f t="shared" si="29"/>
        <v>361</v>
      </c>
      <c r="F20" s="284">
        <f t="shared" si="30"/>
        <v>1507</v>
      </c>
      <c r="G20" s="284">
        <f t="shared" si="31"/>
        <v>1401</v>
      </c>
      <c r="H20" s="284">
        <f t="shared" si="32"/>
        <v>1674</v>
      </c>
      <c r="I20" s="284">
        <f t="shared" si="33"/>
        <v>1540</v>
      </c>
      <c r="J20" s="284">
        <f t="shared" si="34"/>
        <v>1384</v>
      </c>
      <c r="K20" s="284">
        <f t="shared" si="35"/>
        <v>1324</v>
      </c>
      <c r="L20" s="284">
        <f t="shared" si="36"/>
        <v>843</v>
      </c>
      <c r="M20" s="284">
        <f t="shared" si="37"/>
        <v>781</v>
      </c>
      <c r="N20" s="284">
        <f t="shared" si="38"/>
        <v>547</v>
      </c>
      <c r="O20" s="284">
        <f t="shared" si="39"/>
        <v>523</v>
      </c>
      <c r="P20" s="284">
        <f t="shared" si="40"/>
        <v>322</v>
      </c>
      <c r="Q20" s="284">
        <f t="shared" si="41"/>
        <v>282</v>
      </c>
      <c r="R20" s="284">
        <f t="shared" si="42"/>
        <v>108</v>
      </c>
      <c r="S20" s="284">
        <f t="shared" si="43"/>
        <v>143</v>
      </c>
      <c r="T20" s="284">
        <f t="shared" si="44"/>
        <v>16</v>
      </c>
      <c r="U20" s="284">
        <f t="shared" si="45"/>
        <v>25</v>
      </c>
      <c r="W20" s="12" t="s">
        <v>32</v>
      </c>
      <c r="X20" s="797">
        <f t="shared" si="46"/>
        <v>474</v>
      </c>
      <c r="Y20" s="797">
        <f t="shared" si="47"/>
        <v>464</v>
      </c>
      <c r="Z20" s="797">
        <f t="shared" si="48"/>
        <v>1348</v>
      </c>
      <c r="AA20" s="797">
        <f t="shared" si="49"/>
        <v>1477</v>
      </c>
      <c r="AB20" s="797">
        <f t="shared" si="50"/>
        <v>2438</v>
      </c>
      <c r="AC20" s="797">
        <f t="shared" si="51"/>
        <v>2865</v>
      </c>
      <c r="AD20" s="797">
        <f t="shared" si="52"/>
        <v>2502</v>
      </c>
      <c r="AE20" s="797">
        <f t="shared" si="53"/>
        <v>2897</v>
      </c>
      <c r="AF20" s="797">
        <f t="shared" si="54"/>
        <v>2130</v>
      </c>
      <c r="AG20" s="797">
        <f t="shared" si="55"/>
        <v>2397</v>
      </c>
      <c r="AH20" s="797">
        <f t="shared" si="56"/>
        <v>1583</v>
      </c>
      <c r="AI20" s="797">
        <f t="shared" si="57"/>
        <v>1870</v>
      </c>
      <c r="AJ20" s="797">
        <f t="shared" si="58"/>
        <v>1137</v>
      </c>
      <c r="AK20" s="797">
        <f t="shared" si="59"/>
        <v>1145</v>
      </c>
      <c r="AL20" s="797">
        <f t="shared" si="60"/>
        <v>675</v>
      </c>
      <c r="AM20" s="797">
        <f t="shared" si="61"/>
        <v>723</v>
      </c>
      <c r="AN20" s="797">
        <f t="shared" si="62"/>
        <v>225</v>
      </c>
      <c r="AO20" s="797">
        <f t="shared" si="63"/>
        <v>345</v>
      </c>
      <c r="AP20" s="797">
        <f t="shared" si="64"/>
        <v>37</v>
      </c>
      <c r="AQ20" s="797">
        <f t="shared" si="65"/>
        <v>98</v>
      </c>
      <c r="AR20" s="797">
        <f t="shared" si="66"/>
        <v>300</v>
      </c>
      <c r="AT20" s="12" t="s">
        <v>32</v>
      </c>
      <c r="AU20" s="13">
        <v>27</v>
      </c>
      <c r="AV20" s="13">
        <v>42</v>
      </c>
      <c r="AW20" s="13">
        <v>31</v>
      </c>
      <c r="AX20" s="13">
        <v>34</v>
      </c>
      <c r="AY20" s="13">
        <v>37</v>
      </c>
      <c r="AZ20" s="13">
        <v>49</v>
      </c>
      <c r="BA20" s="13">
        <v>39</v>
      </c>
      <c r="BB20" s="13">
        <v>70</v>
      </c>
      <c r="BC20" s="13">
        <v>58</v>
      </c>
      <c r="BD20" s="13">
        <v>77</v>
      </c>
      <c r="BE20" s="13">
        <v>59</v>
      </c>
      <c r="BF20" s="13">
        <v>76</v>
      </c>
      <c r="BG20" s="13">
        <v>77</v>
      </c>
      <c r="BH20" s="13">
        <v>111</v>
      </c>
      <c r="BI20" s="13">
        <v>119</v>
      </c>
      <c r="BJ20" s="13">
        <v>154</v>
      </c>
      <c r="BK20" s="13">
        <v>179</v>
      </c>
      <c r="BL20" s="13">
        <v>225</v>
      </c>
      <c r="BM20" s="13">
        <v>246</v>
      </c>
      <c r="BN20" s="13">
        <v>231</v>
      </c>
      <c r="BO20" s="13">
        <v>250</v>
      </c>
      <c r="BP20" s="13">
        <v>257</v>
      </c>
      <c r="BQ20" s="13">
        <v>243</v>
      </c>
      <c r="BR20" s="13">
        <v>262</v>
      </c>
      <c r="BS20" s="13">
        <v>278</v>
      </c>
      <c r="BT20" s="13">
        <v>313</v>
      </c>
      <c r="BU20" s="13">
        <v>298</v>
      </c>
      <c r="BV20" s="13">
        <v>312</v>
      </c>
      <c r="BW20" s="13">
        <v>310</v>
      </c>
      <c r="BX20" s="13">
        <v>342</v>
      </c>
      <c r="BY20" s="13">
        <v>338</v>
      </c>
      <c r="BZ20" s="13">
        <v>291</v>
      </c>
      <c r="CA20" s="13">
        <v>319</v>
      </c>
      <c r="CB20" s="13">
        <v>273</v>
      </c>
      <c r="CC20" s="13">
        <v>291</v>
      </c>
      <c r="CD20" s="13">
        <v>310</v>
      </c>
      <c r="CE20" s="13">
        <v>268</v>
      </c>
      <c r="CF20" s="13">
        <v>270</v>
      </c>
      <c r="CG20" s="13">
        <v>264</v>
      </c>
      <c r="CH20" s="13">
        <v>273</v>
      </c>
      <c r="CI20" s="13">
        <v>271</v>
      </c>
      <c r="CJ20" s="13">
        <v>246</v>
      </c>
      <c r="CK20" s="13">
        <v>270</v>
      </c>
      <c r="CL20" s="13">
        <v>252</v>
      </c>
      <c r="CM20" s="13">
        <v>238</v>
      </c>
      <c r="CN20" s="13">
        <v>225</v>
      </c>
      <c r="CO20" s="13">
        <v>256</v>
      </c>
      <c r="CP20" s="13">
        <v>214</v>
      </c>
      <c r="CQ20" s="13">
        <v>215</v>
      </c>
      <c r="CR20" s="13">
        <v>210</v>
      </c>
      <c r="CS20" s="13">
        <v>211</v>
      </c>
      <c r="CT20" s="13">
        <v>211</v>
      </c>
      <c r="CU20" s="13">
        <v>199</v>
      </c>
      <c r="CV20" s="13">
        <v>204</v>
      </c>
      <c r="CW20" s="13">
        <v>171</v>
      </c>
      <c r="CX20" s="13">
        <v>183</v>
      </c>
      <c r="CY20" s="13">
        <v>180</v>
      </c>
      <c r="CZ20" s="13">
        <v>169</v>
      </c>
      <c r="DA20" s="13">
        <v>174</v>
      </c>
      <c r="DB20" s="13">
        <v>168</v>
      </c>
      <c r="DC20" s="13">
        <v>152</v>
      </c>
      <c r="DD20" s="13">
        <v>145</v>
      </c>
      <c r="DE20" s="13">
        <v>123</v>
      </c>
      <c r="DF20" s="13">
        <v>140</v>
      </c>
      <c r="DG20" s="13">
        <v>110</v>
      </c>
      <c r="DH20" s="13">
        <v>106</v>
      </c>
      <c r="DI20" s="13">
        <v>91</v>
      </c>
      <c r="DJ20" s="13">
        <v>86</v>
      </c>
      <c r="DK20" s="13">
        <v>100</v>
      </c>
      <c r="DL20" s="13">
        <v>92</v>
      </c>
      <c r="DM20" s="13">
        <v>89</v>
      </c>
      <c r="DN20" s="13">
        <v>113</v>
      </c>
      <c r="DO20" s="13">
        <v>95</v>
      </c>
      <c r="DP20" s="13">
        <v>72</v>
      </c>
      <c r="DQ20" s="13">
        <v>63</v>
      </c>
      <c r="DR20" s="13">
        <v>81</v>
      </c>
      <c r="DS20" s="13">
        <v>65</v>
      </c>
      <c r="DT20" s="13">
        <v>55</v>
      </c>
      <c r="DU20" s="13">
        <v>54</v>
      </c>
      <c r="DV20" s="13">
        <v>36</v>
      </c>
      <c r="DW20" s="13">
        <v>46</v>
      </c>
      <c r="DX20" s="13">
        <v>45</v>
      </c>
      <c r="DY20" s="13">
        <v>37</v>
      </c>
      <c r="DZ20" s="13">
        <v>46</v>
      </c>
      <c r="EA20" s="13">
        <v>27</v>
      </c>
      <c r="EB20" s="13">
        <v>33</v>
      </c>
      <c r="EC20" s="13">
        <v>20</v>
      </c>
      <c r="ED20" s="13">
        <v>32</v>
      </c>
      <c r="EE20" s="13">
        <v>28</v>
      </c>
      <c r="EF20" s="13">
        <v>31</v>
      </c>
      <c r="EG20" s="13">
        <v>21</v>
      </c>
      <c r="EH20" s="13">
        <v>15</v>
      </c>
      <c r="EI20" s="13">
        <v>12</v>
      </c>
      <c r="EJ20" s="13">
        <v>12</v>
      </c>
      <c r="EK20" s="13">
        <v>14</v>
      </c>
      <c r="EL20" s="13">
        <v>9</v>
      </c>
      <c r="EM20" s="13">
        <v>5</v>
      </c>
      <c r="EN20" s="13">
        <v>5</v>
      </c>
      <c r="EO20" s="13"/>
      <c r="EP20" s="13"/>
      <c r="EQ20" s="13">
        <v>3</v>
      </c>
      <c r="ER20" s="13">
        <v>1</v>
      </c>
      <c r="ES20" s="13">
        <v>1</v>
      </c>
      <c r="ET20" s="13"/>
      <c r="EU20" s="13"/>
      <c r="EV20" s="13"/>
      <c r="EW20" s="13">
        <v>1</v>
      </c>
      <c r="EX20" s="60">
        <v>14282</v>
      </c>
      <c r="EY20" s="13">
        <v>20</v>
      </c>
      <c r="EZ20" s="13">
        <v>44</v>
      </c>
      <c r="FA20" s="13">
        <v>49</v>
      </c>
      <c r="FB20" s="13">
        <v>43</v>
      </c>
      <c r="FC20" s="13">
        <v>39</v>
      </c>
      <c r="FD20" s="13">
        <v>49</v>
      </c>
      <c r="FE20" s="13">
        <v>55</v>
      </c>
      <c r="FF20" s="13">
        <v>49</v>
      </c>
      <c r="FG20" s="13">
        <v>56</v>
      </c>
      <c r="FH20" s="13">
        <v>70</v>
      </c>
      <c r="FI20" s="13">
        <v>67</v>
      </c>
      <c r="FJ20" s="13">
        <v>61</v>
      </c>
      <c r="FK20" s="13">
        <v>102</v>
      </c>
      <c r="FL20" s="13">
        <v>86</v>
      </c>
      <c r="FM20" s="13">
        <v>102</v>
      </c>
      <c r="FN20" s="13">
        <v>175</v>
      </c>
      <c r="FO20" s="13">
        <v>163</v>
      </c>
      <c r="FP20" s="13">
        <v>174</v>
      </c>
      <c r="FQ20" s="13">
        <v>206</v>
      </c>
      <c r="FR20" s="13">
        <v>212</v>
      </c>
      <c r="FS20" s="13">
        <v>211</v>
      </c>
      <c r="FT20" s="13">
        <v>209</v>
      </c>
      <c r="FU20" s="13">
        <v>217</v>
      </c>
      <c r="FV20" s="13">
        <v>239</v>
      </c>
      <c r="FW20" s="13">
        <v>259</v>
      </c>
      <c r="FX20" s="13">
        <v>263</v>
      </c>
      <c r="FY20" s="13">
        <v>270</v>
      </c>
      <c r="FZ20" s="13">
        <v>260</v>
      </c>
      <c r="GA20" s="13">
        <v>247</v>
      </c>
      <c r="GB20" s="13">
        <v>263</v>
      </c>
      <c r="GC20" s="13">
        <v>297</v>
      </c>
      <c r="GD20" s="13">
        <v>242</v>
      </c>
      <c r="GE20" s="13">
        <v>246</v>
      </c>
      <c r="GF20" s="13">
        <v>242</v>
      </c>
      <c r="GG20" s="13">
        <v>257</v>
      </c>
      <c r="GH20" s="13">
        <v>228</v>
      </c>
      <c r="GI20" s="13">
        <v>243</v>
      </c>
      <c r="GJ20" s="13">
        <v>237</v>
      </c>
      <c r="GK20" s="13">
        <v>248</v>
      </c>
      <c r="GL20" s="13">
        <v>262</v>
      </c>
      <c r="GM20" s="13">
        <v>233</v>
      </c>
      <c r="GN20" s="13">
        <v>252</v>
      </c>
      <c r="GO20" s="13">
        <v>243</v>
      </c>
      <c r="GP20" s="13">
        <v>214</v>
      </c>
      <c r="GQ20" s="13">
        <v>206</v>
      </c>
      <c r="GR20" s="13">
        <v>185</v>
      </c>
      <c r="GS20" s="13">
        <v>221</v>
      </c>
      <c r="GT20" s="13">
        <v>198</v>
      </c>
      <c r="GU20" s="13">
        <v>197</v>
      </c>
      <c r="GV20" s="13">
        <v>181</v>
      </c>
      <c r="GW20" s="13">
        <v>191</v>
      </c>
      <c r="GX20" s="13">
        <v>170</v>
      </c>
      <c r="GY20" s="13">
        <v>178</v>
      </c>
      <c r="GZ20" s="13">
        <v>154</v>
      </c>
      <c r="HA20" s="13">
        <v>146</v>
      </c>
      <c r="HB20" s="13">
        <v>136</v>
      </c>
      <c r="HC20" s="13">
        <v>155</v>
      </c>
      <c r="HD20" s="13">
        <v>148</v>
      </c>
      <c r="HE20" s="13">
        <v>160</v>
      </c>
      <c r="HF20" s="13">
        <v>145</v>
      </c>
      <c r="HG20" s="13">
        <v>124</v>
      </c>
      <c r="HH20" s="13">
        <v>114</v>
      </c>
      <c r="HI20" s="13">
        <v>122</v>
      </c>
      <c r="HJ20" s="13">
        <v>125</v>
      </c>
      <c r="HK20" s="13">
        <v>125</v>
      </c>
      <c r="HL20" s="13">
        <v>109</v>
      </c>
      <c r="HM20" s="13">
        <v>95</v>
      </c>
      <c r="HN20" s="13">
        <v>117</v>
      </c>
      <c r="HO20" s="13">
        <v>90</v>
      </c>
      <c r="HP20" s="13">
        <v>116</v>
      </c>
      <c r="HQ20" s="13">
        <v>99</v>
      </c>
      <c r="HR20" s="13">
        <v>81</v>
      </c>
      <c r="HS20" s="13">
        <v>70</v>
      </c>
      <c r="HT20" s="13">
        <v>91</v>
      </c>
      <c r="HU20" s="13">
        <v>63</v>
      </c>
      <c r="HV20" s="13">
        <v>73</v>
      </c>
      <c r="HW20" s="13">
        <v>56</v>
      </c>
      <c r="HX20" s="13">
        <v>49</v>
      </c>
      <c r="HY20" s="13">
        <v>50</v>
      </c>
      <c r="HZ20" s="13">
        <v>43</v>
      </c>
      <c r="IA20" s="13">
        <v>37</v>
      </c>
      <c r="IB20" s="13">
        <v>23</v>
      </c>
      <c r="IC20" s="13">
        <v>35</v>
      </c>
      <c r="ID20" s="13">
        <v>31</v>
      </c>
      <c r="IE20" s="13">
        <v>24</v>
      </c>
      <c r="IF20" s="13">
        <v>22</v>
      </c>
      <c r="IG20" s="13">
        <v>20</v>
      </c>
      <c r="IH20" s="13">
        <v>12</v>
      </c>
      <c r="II20" s="13">
        <v>10</v>
      </c>
      <c r="IJ20" s="13">
        <v>11</v>
      </c>
      <c r="IK20" s="13">
        <v>7</v>
      </c>
      <c r="IL20" s="13">
        <v>7</v>
      </c>
      <c r="IM20" s="13">
        <v>9</v>
      </c>
      <c r="IN20" s="13">
        <v>1</v>
      </c>
      <c r="IO20" s="13">
        <v>2</v>
      </c>
      <c r="IP20" s="13">
        <v>3</v>
      </c>
      <c r="IQ20" s="13">
        <v>2</v>
      </c>
      <c r="IR20" s="13">
        <v>5</v>
      </c>
      <c r="IS20" s="13"/>
      <c r="IT20" s="13">
        <v>1</v>
      </c>
      <c r="IU20" s="13"/>
      <c r="IV20" s="13"/>
      <c r="IW20" s="13"/>
      <c r="IX20" s="13"/>
      <c r="IY20" s="13"/>
      <c r="IZ20" s="13"/>
      <c r="JA20" s="13"/>
      <c r="JB20" s="60">
        <v>12549</v>
      </c>
      <c r="JC20" s="13">
        <v>10</v>
      </c>
      <c r="JD20" s="13">
        <v>2</v>
      </c>
      <c r="JE20" s="13"/>
      <c r="JF20" s="13">
        <v>1</v>
      </c>
      <c r="JG20" s="13">
        <v>1</v>
      </c>
      <c r="JH20" s="13">
        <v>2</v>
      </c>
      <c r="JI20" s="13">
        <v>1</v>
      </c>
      <c r="JJ20" s="13">
        <v>1</v>
      </c>
      <c r="JK20" s="13">
        <v>1</v>
      </c>
      <c r="JL20" s="13">
        <v>5</v>
      </c>
      <c r="JM20" s="13">
        <v>9</v>
      </c>
      <c r="JN20" s="13">
        <v>4</v>
      </c>
      <c r="JO20" s="13">
        <v>5</v>
      </c>
      <c r="JP20" s="13">
        <v>2</v>
      </c>
      <c r="JQ20" s="13">
        <v>2</v>
      </c>
      <c r="JR20" s="13">
        <v>3</v>
      </c>
      <c r="JS20" s="13">
        <v>9</v>
      </c>
      <c r="JT20" s="13">
        <v>2</v>
      </c>
      <c r="JU20" s="13">
        <v>3</v>
      </c>
      <c r="JV20" s="13">
        <v>2</v>
      </c>
      <c r="JW20" s="13">
        <v>5</v>
      </c>
      <c r="JX20" s="13">
        <v>4</v>
      </c>
      <c r="JY20" s="13">
        <v>4</v>
      </c>
      <c r="JZ20" s="13">
        <v>7</v>
      </c>
      <c r="KA20" s="13">
        <v>7</v>
      </c>
      <c r="KB20" s="13">
        <v>4</v>
      </c>
      <c r="KC20" s="13">
        <v>4</v>
      </c>
      <c r="KD20" s="13">
        <v>5</v>
      </c>
      <c r="KE20" s="13">
        <v>2</v>
      </c>
      <c r="KF20" s="13">
        <v>5</v>
      </c>
      <c r="KG20" s="13">
        <v>5</v>
      </c>
      <c r="KH20" s="13">
        <v>6</v>
      </c>
      <c r="KI20" s="13">
        <v>5</v>
      </c>
      <c r="KJ20" s="13">
        <v>6</v>
      </c>
      <c r="KK20" s="13">
        <v>6</v>
      </c>
      <c r="KL20" s="13">
        <v>1</v>
      </c>
      <c r="KM20" s="13">
        <v>6</v>
      </c>
      <c r="KN20" s="13">
        <v>7</v>
      </c>
      <c r="KO20" s="13">
        <v>7</v>
      </c>
      <c r="KP20" s="13">
        <v>4</v>
      </c>
      <c r="KQ20" s="13">
        <v>5</v>
      </c>
      <c r="KR20" s="13">
        <v>15</v>
      </c>
      <c r="KS20" s="13">
        <v>2</v>
      </c>
      <c r="KT20" s="13">
        <v>3</v>
      </c>
      <c r="KU20" s="13">
        <v>6</v>
      </c>
      <c r="KV20" s="13">
        <v>4</v>
      </c>
      <c r="KW20" s="13">
        <v>3</v>
      </c>
      <c r="KX20" s="13">
        <v>6</v>
      </c>
      <c r="KY20" s="13">
        <v>5</v>
      </c>
      <c r="KZ20" s="13">
        <v>2</v>
      </c>
      <c r="LA20" s="13">
        <v>3</v>
      </c>
      <c r="LB20" s="13">
        <v>4</v>
      </c>
      <c r="LC20" s="13">
        <v>2</v>
      </c>
      <c r="LD20" s="13">
        <v>2</v>
      </c>
      <c r="LE20" s="13">
        <v>1</v>
      </c>
      <c r="LF20" s="13">
        <v>4</v>
      </c>
      <c r="LG20" s="13">
        <v>2</v>
      </c>
      <c r="LH20" s="13">
        <v>1</v>
      </c>
      <c r="LI20" s="13">
        <v>1</v>
      </c>
      <c r="LJ20" s="13">
        <v>1</v>
      </c>
      <c r="LK20" s="13">
        <v>1</v>
      </c>
      <c r="LL20" s="13">
        <v>1</v>
      </c>
      <c r="LM20" s="13">
        <v>2</v>
      </c>
      <c r="LN20" s="13">
        <v>2</v>
      </c>
      <c r="LO20" s="13">
        <v>3</v>
      </c>
      <c r="LP20" s="13"/>
      <c r="LQ20" s="13">
        <v>4</v>
      </c>
      <c r="LR20" s="13"/>
      <c r="LS20" s="13"/>
      <c r="LT20" s="13">
        <v>2</v>
      </c>
      <c r="LU20" s="13">
        <v>1</v>
      </c>
      <c r="LV20" s="13">
        <v>4</v>
      </c>
      <c r="LW20" s="13">
        <v>2</v>
      </c>
      <c r="LX20" s="13"/>
      <c r="LY20" s="13">
        <v>2</v>
      </c>
      <c r="LZ20" s="13">
        <v>4</v>
      </c>
      <c r="MA20" s="13">
        <v>1</v>
      </c>
      <c r="MB20" s="13">
        <v>2</v>
      </c>
      <c r="MC20" s="13"/>
      <c r="MD20" s="13">
        <v>1</v>
      </c>
      <c r="ME20" s="13">
        <v>4</v>
      </c>
      <c r="MF20" s="13">
        <v>1</v>
      </c>
      <c r="MG20" s="13">
        <v>2</v>
      </c>
      <c r="MH20" s="13">
        <v>1</v>
      </c>
      <c r="MI20" s="13">
        <v>3</v>
      </c>
      <c r="MJ20" s="13">
        <v>1</v>
      </c>
      <c r="MK20" s="13">
        <v>2</v>
      </c>
      <c r="ML20" s="13"/>
      <c r="MM20" s="13">
        <v>2</v>
      </c>
      <c r="MN20" s="13">
        <v>1</v>
      </c>
      <c r="MO20" s="13">
        <v>2</v>
      </c>
      <c r="MP20" s="13">
        <v>2</v>
      </c>
      <c r="MQ20" s="13">
        <v>4</v>
      </c>
      <c r="MR20" s="13">
        <v>1</v>
      </c>
      <c r="MS20" s="13"/>
      <c r="MT20" s="13">
        <v>1</v>
      </c>
      <c r="MU20" s="13">
        <v>1</v>
      </c>
      <c r="MV20" s="13">
        <v>1</v>
      </c>
      <c r="MW20" s="13"/>
      <c r="MX20" s="13"/>
      <c r="MY20" s="13"/>
      <c r="MZ20" s="13"/>
      <c r="NA20" s="13"/>
      <c r="NB20" s="13"/>
      <c r="NC20" s="13">
        <v>1</v>
      </c>
      <c r="ND20" s="13"/>
      <c r="NE20" s="60">
        <v>299</v>
      </c>
      <c r="NF20" s="13">
        <v>27130</v>
      </c>
      <c r="NG20" s="448"/>
      <c r="NH20" s="448"/>
      <c r="NI20" s="448"/>
      <c r="NJ20" s="448"/>
      <c r="NK20" s="448"/>
      <c r="NL20" s="448"/>
      <c r="NM20" s="448"/>
      <c r="NN20" s="448"/>
      <c r="NO20" s="448"/>
      <c r="NP20" s="448"/>
      <c r="NQ20" s="448"/>
    </row>
    <row r="21" spans="1:381">
      <c r="A21" s="5" t="s">
        <v>34</v>
      </c>
      <c r="B21" s="284">
        <f t="shared" si="26"/>
        <v>733</v>
      </c>
      <c r="C21" s="284">
        <f t="shared" si="27"/>
        <v>753</v>
      </c>
      <c r="D21" s="284">
        <f t="shared" si="28"/>
        <v>2298</v>
      </c>
      <c r="E21" s="284">
        <f t="shared" si="29"/>
        <v>2576</v>
      </c>
      <c r="F21" s="284">
        <f t="shared" si="30"/>
        <v>8920</v>
      </c>
      <c r="G21" s="284">
        <f t="shared" si="31"/>
        <v>9578</v>
      </c>
      <c r="H21" s="284">
        <f t="shared" si="32"/>
        <v>11458</v>
      </c>
      <c r="I21" s="284">
        <f t="shared" si="33"/>
        <v>11641</v>
      </c>
      <c r="J21" s="284">
        <f t="shared" si="34"/>
        <v>9317</v>
      </c>
      <c r="K21" s="284">
        <f t="shared" si="35"/>
        <v>9726</v>
      </c>
      <c r="L21" s="284">
        <f t="shared" si="36"/>
        <v>6468</v>
      </c>
      <c r="M21" s="284">
        <f t="shared" si="37"/>
        <v>6805</v>
      </c>
      <c r="N21" s="284">
        <f t="shared" si="38"/>
        <v>4336</v>
      </c>
      <c r="O21" s="284">
        <f t="shared" si="39"/>
        <v>4045</v>
      </c>
      <c r="P21" s="284">
        <f t="shared" si="40"/>
        <v>2320</v>
      </c>
      <c r="Q21" s="284">
        <f t="shared" si="41"/>
        <v>2159</v>
      </c>
      <c r="R21" s="284">
        <f t="shared" si="42"/>
        <v>934</v>
      </c>
      <c r="S21" s="284">
        <f t="shared" si="43"/>
        <v>1092</v>
      </c>
      <c r="T21" s="284">
        <f t="shared" si="44"/>
        <v>168</v>
      </c>
      <c r="U21" s="284">
        <f t="shared" si="45"/>
        <v>310</v>
      </c>
      <c r="W21" s="12" t="s">
        <v>33</v>
      </c>
      <c r="X21" s="797">
        <f t="shared" si="46"/>
        <v>56</v>
      </c>
      <c r="Y21" s="797">
        <f t="shared" si="47"/>
        <v>51</v>
      </c>
      <c r="Z21" s="797">
        <f t="shared" si="48"/>
        <v>350</v>
      </c>
      <c r="AA21" s="797">
        <f t="shared" si="49"/>
        <v>361</v>
      </c>
      <c r="AB21" s="797">
        <f t="shared" si="50"/>
        <v>1507</v>
      </c>
      <c r="AC21" s="797">
        <f t="shared" si="51"/>
        <v>1401</v>
      </c>
      <c r="AD21" s="797">
        <f t="shared" si="52"/>
        <v>1674</v>
      </c>
      <c r="AE21" s="797">
        <f t="shared" si="53"/>
        <v>1540</v>
      </c>
      <c r="AF21" s="797">
        <f t="shared" si="54"/>
        <v>1384</v>
      </c>
      <c r="AG21" s="797">
        <f t="shared" si="55"/>
        <v>1324</v>
      </c>
      <c r="AH21" s="797">
        <f t="shared" si="56"/>
        <v>843</v>
      </c>
      <c r="AI21" s="797">
        <f t="shared" si="57"/>
        <v>781</v>
      </c>
      <c r="AJ21" s="797">
        <f t="shared" si="58"/>
        <v>547</v>
      </c>
      <c r="AK21" s="797">
        <f t="shared" si="59"/>
        <v>523</v>
      </c>
      <c r="AL21" s="797">
        <f t="shared" si="60"/>
        <v>322</v>
      </c>
      <c r="AM21" s="797">
        <f t="shared" si="61"/>
        <v>282</v>
      </c>
      <c r="AN21" s="797">
        <f t="shared" si="62"/>
        <v>108</v>
      </c>
      <c r="AO21" s="797">
        <f t="shared" si="63"/>
        <v>143</v>
      </c>
      <c r="AP21" s="797">
        <f t="shared" si="64"/>
        <v>16</v>
      </c>
      <c r="AQ21" s="797">
        <f t="shared" si="65"/>
        <v>25</v>
      </c>
      <c r="AR21" s="797">
        <f t="shared" si="66"/>
        <v>132</v>
      </c>
      <c r="AT21" s="12" t="s">
        <v>33</v>
      </c>
      <c r="AU21" s="13">
        <v>2</v>
      </c>
      <c r="AV21" s="13">
        <v>9</v>
      </c>
      <c r="AW21" s="13">
        <v>2</v>
      </c>
      <c r="AX21" s="13">
        <v>5</v>
      </c>
      <c r="AY21" s="13">
        <v>3</v>
      </c>
      <c r="AZ21" s="13">
        <v>5</v>
      </c>
      <c r="BA21" s="13">
        <v>7</v>
      </c>
      <c r="BB21" s="13">
        <v>3</v>
      </c>
      <c r="BC21" s="13">
        <v>5</v>
      </c>
      <c r="BD21" s="13">
        <v>10</v>
      </c>
      <c r="BE21" s="13">
        <v>3</v>
      </c>
      <c r="BF21" s="13">
        <v>7</v>
      </c>
      <c r="BG21" s="13">
        <v>12</v>
      </c>
      <c r="BH21" s="13">
        <v>20</v>
      </c>
      <c r="BI21" s="13">
        <v>12</v>
      </c>
      <c r="BJ21" s="13">
        <v>27</v>
      </c>
      <c r="BK21" s="13">
        <v>47</v>
      </c>
      <c r="BL21" s="13">
        <v>72</v>
      </c>
      <c r="BM21" s="13">
        <v>89</v>
      </c>
      <c r="BN21" s="13">
        <v>72</v>
      </c>
      <c r="BO21" s="13">
        <v>91</v>
      </c>
      <c r="BP21" s="13">
        <v>96</v>
      </c>
      <c r="BQ21" s="13">
        <v>100</v>
      </c>
      <c r="BR21" s="13">
        <v>128</v>
      </c>
      <c r="BS21" s="13">
        <v>137</v>
      </c>
      <c r="BT21" s="13">
        <v>149</v>
      </c>
      <c r="BU21" s="13">
        <v>164</v>
      </c>
      <c r="BV21" s="13">
        <v>184</v>
      </c>
      <c r="BW21" s="13">
        <v>159</v>
      </c>
      <c r="BX21" s="13">
        <v>193</v>
      </c>
      <c r="BY21" s="13">
        <v>188</v>
      </c>
      <c r="BZ21" s="13">
        <v>181</v>
      </c>
      <c r="CA21" s="13">
        <v>140</v>
      </c>
      <c r="CB21" s="13">
        <v>165</v>
      </c>
      <c r="CC21" s="13">
        <v>143</v>
      </c>
      <c r="CD21" s="13">
        <v>154</v>
      </c>
      <c r="CE21" s="13">
        <v>142</v>
      </c>
      <c r="CF21" s="13">
        <v>125</v>
      </c>
      <c r="CG21" s="13">
        <v>158</v>
      </c>
      <c r="CH21" s="13">
        <v>144</v>
      </c>
      <c r="CI21" s="13">
        <v>139</v>
      </c>
      <c r="CJ21" s="13">
        <v>166</v>
      </c>
      <c r="CK21" s="13">
        <v>158</v>
      </c>
      <c r="CL21" s="13">
        <v>145</v>
      </c>
      <c r="CM21" s="13">
        <v>138</v>
      </c>
      <c r="CN21" s="13">
        <v>120</v>
      </c>
      <c r="CO21" s="13">
        <v>144</v>
      </c>
      <c r="CP21" s="13">
        <v>114</v>
      </c>
      <c r="CQ21" s="13">
        <v>82</v>
      </c>
      <c r="CR21" s="13">
        <v>118</v>
      </c>
      <c r="CS21" s="13">
        <v>89</v>
      </c>
      <c r="CT21" s="13">
        <v>101</v>
      </c>
      <c r="CU21" s="13">
        <v>83</v>
      </c>
      <c r="CV21" s="13">
        <v>97</v>
      </c>
      <c r="CW21" s="13">
        <v>82</v>
      </c>
      <c r="CX21" s="13">
        <v>64</v>
      </c>
      <c r="CY21" s="13">
        <v>67</v>
      </c>
      <c r="CZ21" s="13">
        <v>61</v>
      </c>
      <c r="DA21" s="13">
        <v>70</v>
      </c>
      <c r="DB21" s="13">
        <v>67</v>
      </c>
      <c r="DC21" s="13">
        <v>68</v>
      </c>
      <c r="DD21" s="13">
        <v>62</v>
      </c>
      <c r="DE21" s="13">
        <v>64</v>
      </c>
      <c r="DF21" s="13">
        <v>64</v>
      </c>
      <c r="DG21" s="13">
        <v>49</v>
      </c>
      <c r="DH21" s="13">
        <v>42</v>
      </c>
      <c r="DI21" s="13">
        <v>47</v>
      </c>
      <c r="DJ21" s="13">
        <v>44</v>
      </c>
      <c r="DK21" s="13">
        <v>38</v>
      </c>
      <c r="DL21" s="13">
        <v>45</v>
      </c>
      <c r="DM21" s="13">
        <v>38</v>
      </c>
      <c r="DN21" s="13">
        <v>40</v>
      </c>
      <c r="DO21" s="13">
        <v>36</v>
      </c>
      <c r="DP21" s="13">
        <v>31</v>
      </c>
      <c r="DQ21" s="13">
        <v>27</v>
      </c>
      <c r="DR21" s="13">
        <v>31</v>
      </c>
      <c r="DS21" s="13">
        <v>20</v>
      </c>
      <c r="DT21" s="13">
        <v>24</v>
      </c>
      <c r="DU21" s="13">
        <v>19</v>
      </c>
      <c r="DV21" s="13">
        <v>16</v>
      </c>
      <c r="DW21" s="13">
        <v>19</v>
      </c>
      <c r="DX21" s="13">
        <v>25</v>
      </c>
      <c r="DY21" s="13">
        <v>14</v>
      </c>
      <c r="DZ21" s="13">
        <v>20</v>
      </c>
      <c r="EA21" s="13">
        <v>13</v>
      </c>
      <c r="EB21" s="13">
        <v>14</v>
      </c>
      <c r="EC21" s="13">
        <v>9</v>
      </c>
      <c r="ED21" s="13">
        <v>11</v>
      </c>
      <c r="EE21" s="13">
        <v>7</v>
      </c>
      <c r="EF21" s="13">
        <v>11</v>
      </c>
      <c r="EG21" s="13">
        <v>9</v>
      </c>
      <c r="EH21" s="13">
        <v>4</v>
      </c>
      <c r="EI21" s="13">
        <v>8</v>
      </c>
      <c r="EJ21" s="13">
        <v>2</v>
      </c>
      <c r="EK21" s="13"/>
      <c r="EL21" s="13"/>
      <c r="EM21" s="13">
        <v>2</v>
      </c>
      <c r="EN21" s="13"/>
      <c r="EO21" s="13"/>
      <c r="EP21" s="13"/>
      <c r="EQ21" s="13"/>
      <c r="ER21" s="13"/>
      <c r="ES21" s="13"/>
      <c r="ET21" s="13"/>
      <c r="EU21" s="13"/>
      <c r="EV21" s="13"/>
      <c r="EW21" s="13"/>
      <c r="EX21" s="60">
        <v>6431</v>
      </c>
      <c r="EY21" s="13">
        <v>2</v>
      </c>
      <c r="EZ21" s="13">
        <v>15</v>
      </c>
      <c r="FA21" s="13">
        <v>9</v>
      </c>
      <c r="FB21" s="13">
        <v>3</v>
      </c>
      <c r="FC21" s="13">
        <v>3</v>
      </c>
      <c r="FD21" s="13">
        <v>4</v>
      </c>
      <c r="FE21" s="13">
        <v>3</v>
      </c>
      <c r="FF21" s="13">
        <v>6</v>
      </c>
      <c r="FG21" s="13">
        <v>5</v>
      </c>
      <c r="FH21" s="13">
        <v>6</v>
      </c>
      <c r="FI21" s="13">
        <v>7</v>
      </c>
      <c r="FJ21" s="13">
        <v>6</v>
      </c>
      <c r="FK21" s="13">
        <v>8</v>
      </c>
      <c r="FL21" s="13">
        <v>17</v>
      </c>
      <c r="FM21" s="13">
        <v>21</v>
      </c>
      <c r="FN21" s="13">
        <v>32</v>
      </c>
      <c r="FO21" s="13">
        <v>47</v>
      </c>
      <c r="FP21" s="13">
        <v>51</v>
      </c>
      <c r="FQ21" s="13">
        <v>69</v>
      </c>
      <c r="FR21" s="13">
        <v>92</v>
      </c>
      <c r="FS21" s="13">
        <v>105</v>
      </c>
      <c r="FT21" s="13">
        <v>88</v>
      </c>
      <c r="FU21" s="13">
        <v>116</v>
      </c>
      <c r="FV21" s="13">
        <v>130</v>
      </c>
      <c r="FW21" s="13">
        <v>148</v>
      </c>
      <c r="FX21" s="13">
        <v>173</v>
      </c>
      <c r="FY21" s="13">
        <v>170</v>
      </c>
      <c r="FZ21" s="13">
        <v>185</v>
      </c>
      <c r="GA21" s="13">
        <v>189</v>
      </c>
      <c r="GB21" s="13">
        <v>203</v>
      </c>
      <c r="GC21" s="13">
        <v>180</v>
      </c>
      <c r="GD21" s="13">
        <v>151</v>
      </c>
      <c r="GE21" s="13">
        <v>176</v>
      </c>
      <c r="GF21" s="13">
        <v>182</v>
      </c>
      <c r="GG21" s="13">
        <v>178</v>
      </c>
      <c r="GH21" s="13">
        <v>163</v>
      </c>
      <c r="GI21" s="13">
        <v>165</v>
      </c>
      <c r="GJ21" s="13">
        <v>165</v>
      </c>
      <c r="GK21" s="13">
        <v>140</v>
      </c>
      <c r="GL21" s="13">
        <v>174</v>
      </c>
      <c r="GM21" s="13">
        <v>182</v>
      </c>
      <c r="GN21" s="13">
        <v>163</v>
      </c>
      <c r="GO21" s="13">
        <v>181</v>
      </c>
      <c r="GP21" s="13">
        <v>145</v>
      </c>
      <c r="GQ21" s="13">
        <v>143</v>
      </c>
      <c r="GR21" s="13">
        <v>135</v>
      </c>
      <c r="GS21" s="13">
        <v>121</v>
      </c>
      <c r="GT21" s="13">
        <v>89</v>
      </c>
      <c r="GU21" s="13">
        <v>111</v>
      </c>
      <c r="GV21" s="13">
        <v>114</v>
      </c>
      <c r="GW21" s="13">
        <v>92</v>
      </c>
      <c r="GX21" s="13">
        <v>101</v>
      </c>
      <c r="GY21" s="13">
        <v>93</v>
      </c>
      <c r="GZ21" s="13">
        <v>77</v>
      </c>
      <c r="HA21" s="13">
        <v>86</v>
      </c>
      <c r="HB21" s="13">
        <v>92</v>
      </c>
      <c r="HC21" s="13">
        <v>74</v>
      </c>
      <c r="HD21" s="13">
        <v>72</v>
      </c>
      <c r="HE21" s="13">
        <v>73</v>
      </c>
      <c r="HF21" s="13">
        <v>83</v>
      </c>
      <c r="HG21" s="13">
        <v>74</v>
      </c>
      <c r="HH21" s="13">
        <v>59</v>
      </c>
      <c r="HI21" s="13">
        <v>62</v>
      </c>
      <c r="HJ21" s="13">
        <v>53</v>
      </c>
      <c r="HK21" s="13">
        <v>38</v>
      </c>
      <c r="HL21" s="13">
        <v>51</v>
      </c>
      <c r="HM21" s="13">
        <v>48</v>
      </c>
      <c r="HN21" s="13">
        <v>53</v>
      </c>
      <c r="HO21" s="13">
        <v>53</v>
      </c>
      <c r="HP21" s="13">
        <v>56</v>
      </c>
      <c r="HQ21" s="13">
        <v>41</v>
      </c>
      <c r="HR21" s="13">
        <v>41</v>
      </c>
      <c r="HS21" s="13">
        <v>47</v>
      </c>
      <c r="HT21" s="13">
        <v>44</v>
      </c>
      <c r="HU21" s="13">
        <v>36</v>
      </c>
      <c r="HV21" s="13">
        <v>29</v>
      </c>
      <c r="HW21" s="13">
        <v>25</v>
      </c>
      <c r="HX21" s="13">
        <v>18</v>
      </c>
      <c r="HY21" s="13">
        <v>22</v>
      </c>
      <c r="HZ21" s="13">
        <v>19</v>
      </c>
      <c r="IA21" s="13">
        <v>17</v>
      </c>
      <c r="IB21" s="13">
        <v>15</v>
      </c>
      <c r="IC21" s="13">
        <v>10</v>
      </c>
      <c r="ID21" s="13">
        <v>13</v>
      </c>
      <c r="IE21" s="13">
        <v>6</v>
      </c>
      <c r="IF21" s="13">
        <v>17</v>
      </c>
      <c r="IG21" s="13">
        <v>12</v>
      </c>
      <c r="IH21" s="13">
        <v>12</v>
      </c>
      <c r="II21" s="13">
        <v>4</v>
      </c>
      <c r="IJ21" s="13">
        <v>2</v>
      </c>
      <c r="IK21" s="13">
        <v>5</v>
      </c>
      <c r="IL21" s="13">
        <v>2</v>
      </c>
      <c r="IM21" s="13">
        <v>3</v>
      </c>
      <c r="IN21" s="13"/>
      <c r="IO21" s="13">
        <v>2</v>
      </c>
      <c r="IP21" s="13">
        <v>3</v>
      </c>
      <c r="IQ21" s="13">
        <v>1</v>
      </c>
      <c r="IR21" s="13"/>
      <c r="IS21" s="13"/>
      <c r="IT21" s="13"/>
      <c r="IU21" s="13"/>
      <c r="IV21" s="13"/>
      <c r="IW21" s="13"/>
      <c r="IX21" s="13"/>
      <c r="IY21" s="13"/>
      <c r="IZ21" s="13"/>
      <c r="JA21" s="13"/>
      <c r="JB21" s="60">
        <v>6807</v>
      </c>
      <c r="JC21" s="13">
        <v>1</v>
      </c>
      <c r="JD21" s="13"/>
      <c r="JE21" s="13"/>
      <c r="JF21" s="13"/>
      <c r="JG21" s="13"/>
      <c r="JH21" s="13"/>
      <c r="JI21" s="13"/>
      <c r="JJ21" s="13"/>
      <c r="JK21" s="13"/>
      <c r="JL21" s="13"/>
      <c r="JM21" s="13"/>
      <c r="JN21" s="13"/>
      <c r="JO21" s="13"/>
      <c r="JP21" s="13">
        <v>1</v>
      </c>
      <c r="JQ21" s="13"/>
      <c r="JR21" s="13">
        <v>1</v>
      </c>
      <c r="JS21" s="13">
        <v>1</v>
      </c>
      <c r="JT21" s="13">
        <v>1</v>
      </c>
      <c r="JU21" s="13">
        <v>3</v>
      </c>
      <c r="JV21" s="13">
        <v>4</v>
      </c>
      <c r="JW21" s="13">
        <v>7</v>
      </c>
      <c r="JX21" s="13">
        <v>4</v>
      </c>
      <c r="JY21" s="13">
        <v>2</v>
      </c>
      <c r="JZ21" s="13">
        <v>4</v>
      </c>
      <c r="KA21" s="13">
        <v>4</v>
      </c>
      <c r="KB21" s="13">
        <v>2</v>
      </c>
      <c r="KC21" s="13">
        <v>1</v>
      </c>
      <c r="KD21" s="13">
        <v>4</v>
      </c>
      <c r="KE21" s="13">
        <v>1</v>
      </c>
      <c r="KF21" s="13">
        <v>2</v>
      </c>
      <c r="KG21" s="13">
        <v>7</v>
      </c>
      <c r="KH21" s="13">
        <v>4</v>
      </c>
      <c r="KI21" s="13">
        <v>1</v>
      </c>
      <c r="KJ21" s="13">
        <v>5</v>
      </c>
      <c r="KK21" s="13">
        <v>5</v>
      </c>
      <c r="KL21" s="13">
        <v>4</v>
      </c>
      <c r="KM21" s="13">
        <v>2</v>
      </c>
      <c r="KN21" s="13">
        <v>4</v>
      </c>
      <c r="KO21" s="13">
        <v>2</v>
      </c>
      <c r="KP21" s="13"/>
      <c r="KQ21" s="13">
        <v>1</v>
      </c>
      <c r="KR21" s="13">
        <v>2</v>
      </c>
      <c r="KS21" s="13">
        <v>2</v>
      </c>
      <c r="KT21" s="13">
        <v>1</v>
      </c>
      <c r="KU21" s="13"/>
      <c r="KV21" s="13">
        <v>1</v>
      </c>
      <c r="KW21" s="13"/>
      <c r="KX21" s="13"/>
      <c r="KY21" s="13"/>
      <c r="KZ21" s="13"/>
      <c r="LA21" s="13"/>
      <c r="LB21" s="13"/>
      <c r="LC21" s="13">
        <v>1</v>
      </c>
      <c r="LD21" s="13">
        <v>2</v>
      </c>
      <c r="LE21" s="13"/>
      <c r="LF21" s="13"/>
      <c r="LG21" s="13"/>
      <c r="LH21" s="13">
        <v>3</v>
      </c>
      <c r="LI21" s="13"/>
      <c r="LJ21" s="13">
        <v>1</v>
      </c>
      <c r="LK21" s="13"/>
      <c r="LL21" s="13">
        <v>1</v>
      </c>
      <c r="LM21" s="13">
        <v>2</v>
      </c>
      <c r="LN21" s="13"/>
      <c r="LO21" s="13">
        <v>1</v>
      </c>
      <c r="LP21" s="13"/>
      <c r="LQ21" s="13"/>
      <c r="LR21" s="13">
        <v>1</v>
      </c>
      <c r="LS21" s="13"/>
      <c r="LT21" s="13"/>
      <c r="LU21" s="13">
        <v>1</v>
      </c>
      <c r="LV21" s="13">
        <v>6</v>
      </c>
      <c r="LW21" s="13">
        <v>1</v>
      </c>
      <c r="LX21" s="13"/>
      <c r="LY21" s="13"/>
      <c r="LZ21" s="13"/>
      <c r="MA21" s="13">
        <v>2</v>
      </c>
      <c r="MB21" s="13"/>
      <c r="MC21" s="13"/>
      <c r="MD21" s="13">
        <v>4</v>
      </c>
      <c r="ME21" s="13"/>
      <c r="MF21" s="13">
        <v>1</v>
      </c>
      <c r="MG21" s="13">
        <v>2</v>
      </c>
      <c r="MH21" s="13"/>
      <c r="MI21" s="13"/>
      <c r="MJ21" s="13">
        <v>2</v>
      </c>
      <c r="MK21" s="13">
        <v>2</v>
      </c>
      <c r="ML21" s="13">
        <v>1</v>
      </c>
      <c r="MM21" s="13">
        <v>3</v>
      </c>
      <c r="MN21" s="13">
        <v>1</v>
      </c>
      <c r="MO21" s="13">
        <v>2</v>
      </c>
      <c r="MP21" s="13"/>
      <c r="MQ21" s="13">
        <v>2</v>
      </c>
      <c r="MR21" s="13">
        <v>2</v>
      </c>
      <c r="MS21" s="13">
        <v>1</v>
      </c>
      <c r="MT21" s="13"/>
      <c r="MU21" s="13"/>
      <c r="MV21" s="13"/>
      <c r="MW21" s="13"/>
      <c r="MX21" s="13">
        <v>1</v>
      </c>
      <c r="MY21" s="13">
        <v>1</v>
      </c>
      <c r="MZ21" s="13"/>
      <c r="NA21" s="13">
        <v>1</v>
      </c>
      <c r="NB21" s="13"/>
      <c r="NC21" s="13"/>
      <c r="ND21" s="13"/>
      <c r="NE21" s="60">
        <v>132</v>
      </c>
      <c r="NF21" s="13">
        <v>13370</v>
      </c>
      <c r="NG21" s="448"/>
      <c r="NH21" s="448"/>
      <c r="NI21" s="448"/>
      <c r="NJ21" s="448"/>
      <c r="NK21" s="448"/>
      <c r="NL21" s="448"/>
      <c r="NM21" s="448"/>
      <c r="NN21" s="448"/>
      <c r="NO21" s="448"/>
      <c r="NP21" s="448"/>
      <c r="NQ21" s="448"/>
    </row>
    <row r="22" spans="1:381">
      <c r="A22" s="5" t="s">
        <v>35</v>
      </c>
      <c r="B22" s="284">
        <f t="shared" si="26"/>
        <v>20</v>
      </c>
      <c r="C22" s="284">
        <f t="shared" si="27"/>
        <v>16</v>
      </c>
      <c r="D22" s="284">
        <f t="shared" si="28"/>
        <v>445</v>
      </c>
      <c r="E22" s="284">
        <f t="shared" si="29"/>
        <v>546</v>
      </c>
      <c r="F22" s="284">
        <f t="shared" si="30"/>
        <v>1724</v>
      </c>
      <c r="G22" s="284">
        <f t="shared" si="31"/>
        <v>1860</v>
      </c>
      <c r="H22" s="284">
        <f t="shared" si="32"/>
        <v>1720</v>
      </c>
      <c r="I22" s="284">
        <f t="shared" si="33"/>
        <v>1732</v>
      </c>
      <c r="J22" s="284">
        <f t="shared" si="34"/>
        <v>1364</v>
      </c>
      <c r="K22" s="284">
        <f t="shared" si="35"/>
        <v>1392</v>
      </c>
      <c r="L22" s="284">
        <f t="shared" si="36"/>
        <v>1117</v>
      </c>
      <c r="M22" s="284">
        <f t="shared" si="37"/>
        <v>1095</v>
      </c>
      <c r="N22" s="284">
        <f t="shared" si="38"/>
        <v>795</v>
      </c>
      <c r="O22" s="284">
        <f t="shared" si="39"/>
        <v>756</v>
      </c>
      <c r="P22" s="284">
        <f t="shared" si="40"/>
        <v>361</v>
      </c>
      <c r="Q22" s="284">
        <f t="shared" si="41"/>
        <v>313</v>
      </c>
      <c r="R22" s="284">
        <f t="shared" si="42"/>
        <v>137</v>
      </c>
      <c r="S22" s="284">
        <f t="shared" si="43"/>
        <v>133</v>
      </c>
      <c r="T22" s="284">
        <f t="shared" si="44"/>
        <v>23</v>
      </c>
      <c r="U22" s="284">
        <f t="shared" si="45"/>
        <v>26</v>
      </c>
      <c r="W22" s="12" t="s">
        <v>34</v>
      </c>
      <c r="X22" s="797">
        <f t="shared" si="46"/>
        <v>733</v>
      </c>
      <c r="Y22" s="797">
        <f t="shared" si="47"/>
        <v>753</v>
      </c>
      <c r="Z22" s="797">
        <f t="shared" si="48"/>
        <v>2298</v>
      </c>
      <c r="AA22" s="797">
        <f t="shared" si="49"/>
        <v>2576</v>
      </c>
      <c r="AB22" s="797">
        <f t="shared" si="50"/>
        <v>8920</v>
      </c>
      <c r="AC22" s="797">
        <f t="shared" si="51"/>
        <v>9578</v>
      </c>
      <c r="AD22" s="797">
        <f t="shared" si="52"/>
        <v>11458</v>
      </c>
      <c r="AE22" s="797">
        <f t="shared" si="53"/>
        <v>11641</v>
      </c>
      <c r="AF22" s="797">
        <f t="shared" si="54"/>
        <v>9317</v>
      </c>
      <c r="AG22" s="797">
        <f t="shared" si="55"/>
        <v>9726</v>
      </c>
      <c r="AH22" s="797">
        <f t="shared" si="56"/>
        <v>6468</v>
      </c>
      <c r="AI22" s="797">
        <f t="shared" si="57"/>
        <v>6805</v>
      </c>
      <c r="AJ22" s="797">
        <f t="shared" si="58"/>
        <v>4336</v>
      </c>
      <c r="AK22" s="797">
        <f t="shared" si="59"/>
        <v>4045</v>
      </c>
      <c r="AL22" s="797">
        <f t="shared" si="60"/>
        <v>2320</v>
      </c>
      <c r="AM22" s="797">
        <f t="shared" si="61"/>
        <v>2159</v>
      </c>
      <c r="AN22" s="797">
        <f t="shared" si="62"/>
        <v>934</v>
      </c>
      <c r="AO22" s="797">
        <f t="shared" si="63"/>
        <v>1092</v>
      </c>
      <c r="AP22" s="797">
        <f t="shared" si="64"/>
        <v>168</v>
      </c>
      <c r="AQ22" s="797">
        <f t="shared" si="65"/>
        <v>310</v>
      </c>
      <c r="AR22" s="797">
        <f t="shared" si="66"/>
        <v>865</v>
      </c>
      <c r="AT22" s="12" t="s">
        <v>34</v>
      </c>
      <c r="AU22" s="13">
        <v>44</v>
      </c>
      <c r="AV22" s="13">
        <v>105</v>
      </c>
      <c r="AW22" s="13">
        <v>97</v>
      </c>
      <c r="AX22" s="13">
        <v>76</v>
      </c>
      <c r="AY22" s="13">
        <v>64</v>
      </c>
      <c r="AZ22" s="13">
        <v>70</v>
      </c>
      <c r="BA22" s="13">
        <v>65</v>
      </c>
      <c r="BB22" s="13">
        <v>65</v>
      </c>
      <c r="BC22" s="13">
        <v>78</v>
      </c>
      <c r="BD22" s="13">
        <v>89</v>
      </c>
      <c r="BE22" s="13">
        <v>81</v>
      </c>
      <c r="BF22" s="13">
        <v>89</v>
      </c>
      <c r="BG22" s="13">
        <v>121</v>
      </c>
      <c r="BH22" s="13">
        <v>141</v>
      </c>
      <c r="BI22" s="13">
        <v>214</v>
      </c>
      <c r="BJ22" s="13">
        <v>275</v>
      </c>
      <c r="BK22" s="13">
        <v>338</v>
      </c>
      <c r="BL22" s="13">
        <v>371</v>
      </c>
      <c r="BM22" s="13">
        <v>450</v>
      </c>
      <c r="BN22" s="13">
        <v>496</v>
      </c>
      <c r="BO22" s="13">
        <v>570</v>
      </c>
      <c r="BP22" s="13">
        <v>675</v>
      </c>
      <c r="BQ22" s="13">
        <v>783</v>
      </c>
      <c r="BR22" s="13">
        <v>854</v>
      </c>
      <c r="BS22" s="13">
        <v>963</v>
      </c>
      <c r="BT22" s="13">
        <v>1068</v>
      </c>
      <c r="BU22" s="13">
        <v>1090</v>
      </c>
      <c r="BV22" s="13">
        <v>1114</v>
      </c>
      <c r="BW22" s="13">
        <v>1215</v>
      </c>
      <c r="BX22" s="13">
        <v>1246</v>
      </c>
      <c r="BY22" s="13">
        <v>1300</v>
      </c>
      <c r="BZ22" s="13">
        <v>1136</v>
      </c>
      <c r="CA22" s="13">
        <v>1265</v>
      </c>
      <c r="CB22" s="13">
        <v>1230</v>
      </c>
      <c r="CC22" s="13">
        <v>1178</v>
      </c>
      <c r="CD22" s="13">
        <v>1189</v>
      </c>
      <c r="CE22" s="13">
        <v>1081</v>
      </c>
      <c r="CF22" s="13">
        <v>1012</v>
      </c>
      <c r="CG22" s="13">
        <v>1086</v>
      </c>
      <c r="CH22" s="13">
        <v>1164</v>
      </c>
      <c r="CI22" s="13">
        <v>1064</v>
      </c>
      <c r="CJ22" s="13">
        <v>1094</v>
      </c>
      <c r="CK22" s="13">
        <v>1057</v>
      </c>
      <c r="CL22" s="13">
        <v>1048</v>
      </c>
      <c r="CM22" s="13">
        <v>999</v>
      </c>
      <c r="CN22" s="13">
        <v>922</v>
      </c>
      <c r="CO22" s="13">
        <v>927</v>
      </c>
      <c r="CP22" s="13">
        <v>941</v>
      </c>
      <c r="CQ22" s="13">
        <v>856</v>
      </c>
      <c r="CR22" s="13">
        <v>818</v>
      </c>
      <c r="CS22" s="13">
        <v>846</v>
      </c>
      <c r="CT22" s="13">
        <v>810</v>
      </c>
      <c r="CU22" s="13">
        <v>712</v>
      </c>
      <c r="CV22" s="13">
        <v>734</v>
      </c>
      <c r="CW22" s="13">
        <v>711</v>
      </c>
      <c r="CX22" s="13">
        <v>614</v>
      </c>
      <c r="CY22" s="13">
        <v>620</v>
      </c>
      <c r="CZ22" s="13">
        <v>606</v>
      </c>
      <c r="DA22" s="13">
        <v>576</v>
      </c>
      <c r="DB22" s="13">
        <v>576</v>
      </c>
      <c r="DC22" s="13">
        <v>534</v>
      </c>
      <c r="DD22" s="13">
        <v>466</v>
      </c>
      <c r="DE22" s="13">
        <v>427</v>
      </c>
      <c r="DF22" s="13">
        <v>427</v>
      </c>
      <c r="DG22" s="13">
        <v>416</v>
      </c>
      <c r="DH22" s="13">
        <v>415</v>
      </c>
      <c r="DI22" s="13">
        <v>335</v>
      </c>
      <c r="DJ22" s="13">
        <v>373</v>
      </c>
      <c r="DK22" s="13">
        <v>337</v>
      </c>
      <c r="DL22" s="13">
        <v>315</v>
      </c>
      <c r="DM22" s="13">
        <v>308</v>
      </c>
      <c r="DN22" s="13">
        <v>271</v>
      </c>
      <c r="DO22" s="13">
        <v>241</v>
      </c>
      <c r="DP22" s="13">
        <v>233</v>
      </c>
      <c r="DQ22" s="13">
        <v>183</v>
      </c>
      <c r="DR22" s="13">
        <v>215</v>
      </c>
      <c r="DS22" s="13">
        <v>191</v>
      </c>
      <c r="DT22" s="13">
        <v>179</v>
      </c>
      <c r="DU22" s="13">
        <v>191</v>
      </c>
      <c r="DV22" s="13">
        <v>147</v>
      </c>
      <c r="DW22" s="13">
        <v>133</v>
      </c>
      <c r="DX22" s="13">
        <v>140</v>
      </c>
      <c r="DY22" s="13">
        <v>137</v>
      </c>
      <c r="DZ22" s="13">
        <v>132</v>
      </c>
      <c r="EA22" s="13">
        <v>106</v>
      </c>
      <c r="EB22" s="13">
        <v>106</v>
      </c>
      <c r="EC22" s="13">
        <v>99</v>
      </c>
      <c r="ED22" s="13">
        <v>87</v>
      </c>
      <c r="EE22" s="13">
        <v>82</v>
      </c>
      <c r="EF22" s="13">
        <v>70</v>
      </c>
      <c r="EG22" s="13">
        <v>85</v>
      </c>
      <c r="EH22" s="13">
        <v>61</v>
      </c>
      <c r="EI22" s="13">
        <v>34</v>
      </c>
      <c r="EJ22" s="13">
        <v>37</v>
      </c>
      <c r="EK22" s="13">
        <v>27</v>
      </c>
      <c r="EL22" s="13">
        <v>22</v>
      </c>
      <c r="EM22" s="13">
        <v>13</v>
      </c>
      <c r="EN22" s="13">
        <v>11</v>
      </c>
      <c r="EO22" s="13">
        <v>9</v>
      </c>
      <c r="EP22" s="13">
        <v>3</v>
      </c>
      <c r="EQ22" s="13">
        <v>4</v>
      </c>
      <c r="ER22" s="13">
        <v>2</v>
      </c>
      <c r="ES22" s="13"/>
      <c r="ET22" s="13">
        <v>2</v>
      </c>
      <c r="EU22" s="13"/>
      <c r="EV22" s="13"/>
      <c r="EW22" s="13">
        <v>1</v>
      </c>
      <c r="EX22" s="60">
        <v>48686</v>
      </c>
      <c r="EY22" s="13">
        <v>50</v>
      </c>
      <c r="EZ22" s="13">
        <v>109</v>
      </c>
      <c r="FA22" s="13">
        <v>98</v>
      </c>
      <c r="FB22" s="13">
        <v>71</v>
      </c>
      <c r="FC22" s="13">
        <v>69</v>
      </c>
      <c r="FD22" s="13">
        <v>64</v>
      </c>
      <c r="FE22" s="13">
        <v>70</v>
      </c>
      <c r="FF22" s="13">
        <v>66</v>
      </c>
      <c r="FG22" s="13">
        <v>61</v>
      </c>
      <c r="FH22" s="13">
        <v>75</v>
      </c>
      <c r="FI22" s="13">
        <v>102</v>
      </c>
      <c r="FJ22" s="13">
        <v>94</v>
      </c>
      <c r="FK22" s="13">
        <v>112</v>
      </c>
      <c r="FL22" s="13">
        <v>133</v>
      </c>
      <c r="FM22" s="13">
        <v>178</v>
      </c>
      <c r="FN22" s="13">
        <v>232</v>
      </c>
      <c r="FO22" s="13">
        <v>285</v>
      </c>
      <c r="FP22" s="13">
        <v>315</v>
      </c>
      <c r="FQ22" s="13">
        <v>372</v>
      </c>
      <c r="FR22" s="13">
        <v>475</v>
      </c>
      <c r="FS22" s="13">
        <v>533</v>
      </c>
      <c r="FT22" s="13">
        <v>629</v>
      </c>
      <c r="FU22" s="13">
        <v>732</v>
      </c>
      <c r="FV22" s="13">
        <v>880</v>
      </c>
      <c r="FW22" s="13">
        <v>834</v>
      </c>
      <c r="FX22" s="13">
        <v>977</v>
      </c>
      <c r="FY22" s="13">
        <v>1004</v>
      </c>
      <c r="FZ22" s="13">
        <v>1027</v>
      </c>
      <c r="GA22" s="13">
        <v>1161</v>
      </c>
      <c r="GB22" s="13">
        <v>1143</v>
      </c>
      <c r="GC22" s="13">
        <v>1198</v>
      </c>
      <c r="GD22" s="13">
        <v>1234</v>
      </c>
      <c r="GE22" s="13">
        <v>1192</v>
      </c>
      <c r="GF22" s="13">
        <v>1242</v>
      </c>
      <c r="GG22" s="13">
        <v>1179</v>
      </c>
      <c r="GH22" s="13">
        <v>1129</v>
      </c>
      <c r="GI22" s="13">
        <v>1054</v>
      </c>
      <c r="GJ22" s="13">
        <v>1034</v>
      </c>
      <c r="GK22" s="13">
        <v>1061</v>
      </c>
      <c r="GL22" s="13">
        <v>1135</v>
      </c>
      <c r="GM22" s="13">
        <v>1065</v>
      </c>
      <c r="GN22" s="13">
        <v>1029</v>
      </c>
      <c r="GO22" s="13">
        <v>1001</v>
      </c>
      <c r="GP22" s="13">
        <v>1039</v>
      </c>
      <c r="GQ22" s="13">
        <v>904</v>
      </c>
      <c r="GR22" s="13">
        <v>903</v>
      </c>
      <c r="GS22" s="13">
        <v>882</v>
      </c>
      <c r="GT22" s="13">
        <v>855</v>
      </c>
      <c r="GU22" s="13">
        <v>770</v>
      </c>
      <c r="GV22" s="13">
        <v>869</v>
      </c>
      <c r="GW22" s="13">
        <v>742</v>
      </c>
      <c r="GX22" s="13">
        <v>773</v>
      </c>
      <c r="GY22" s="13">
        <v>715</v>
      </c>
      <c r="GZ22" s="13">
        <v>641</v>
      </c>
      <c r="HA22" s="13">
        <v>668</v>
      </c>
      <c r="HB22" s="13">
        <v>582</v>
      </c>
      <c r="HC22" s="13">
        <v>562</v>
      </c>
      <c r="HD22" s="13">
        <v>549</v>
      </c>
      <c r="HE22" s="13">
        <v>648</v>
      </c>
      <c r="HF22" s="13">
        <v>588</v>
      </c>
      <c r="HG22" s="13">
        <v>513</v>
      </c>
      <c r="HH22" s="13">
        <v>509</v>
      </c>
      <c r="HI22" s="13">
        <v>467</v>
      </c>
      <c r="HJ22" s="13">
        <v>463</v>
      </c>
      <c r="HK22" s="13">
        <v>467</v>
      </c>
      <c r="HL22" s="13">
        <v>440</v>
      </c>
      <c r="HM22" s="13">
        <v>399</v>
      </c>
      <c r="HN22" s="13">
        <v>379</v>
      </c>
      <c r="HO22" s="13">
        <v>355</v>
      </c>
      <c r="HP22" s="13">
        <v>344</v>
      </c>
      <c r="HQ22" s="13">
        <v>319</v>
      </c>
      <c r="HR22" s="13">
        <v>293</v>
      </c>
      <c r="HS22" s="13">
        <v>264</v>
      </c>
      <c r="HT22" s="13">
        <v>258</v>
      </c>
      <c r="HU22" s="13">
        <v>227</v>
      </c>
      <c r="HV22" s="13">
        <v>242</v>
      </c>
      <c r="HW22" s="13">
        <v>209</v>
      </c>
      <c r="HX22" s="13">
        <v>184</v>
      </c>
      <c r="HY22" s="13">
        <v>165</v>
      </c>
      <c r="HZ22" s="13">
        <v>159</v>
      </c>
      <c r="IA22" s="13">
        <v>141</v>
      </c>
      <c r="IB22" s="13">
        <v>122</v>
      </c>
      <c r="IC22" s="13">
        <v>136</v>
      </c>
      <c r="ID22" s="13">
        <v>99</v>
      </c>
      <c r="IE22" s="13">
        <v>97</v>
      </c>
      <c r="IF22" s="13">
        <v>92</v>
      </c>
      <c r="IG22" s="13">
        <v>81</v>
      </c>
      <c r="IH22" s="13">
        <v>69</v>
      </c>
      <c r="II22" s="13">
        <v>55</v>
      </c>
      <c r="IJ22" s="13">
        <v>42</v>
      </c>
      <c r="IK22" s="13">
        <v>54</v>
      </c>
      <c r="IL22" s="13">
        <v>38</v>
      </c>
      <c r="IM22" s="13">
        <v>23</v>
      </c>
      <c r="IN22" s="13">
        <v>18</v>
      </c>
      <c r="IO22" s="13">
        <v>12</v>
      </c>
      <c r="IP22" s="13">
        <v>9</v>
      </c>
      <c r="IQ22" s="13">
        <v>7</v>
      </c>
      <c r="IR22" s="13">
        <v>3</v>
      </c>
      <c r="IS22" s="13">
        <v>1</v>
      </c>
      <c r="IT22" s="13">
        <v>1</v>
      </c>
      <c r="IU22" s="13"/>
      <c r="IV22" s="13">
        <v>1</v>
      </c>
      <c r="IW22" s="13"/>
      <c r="IX22" s="13"/>
      <c r="IY22" s="13"/>
      <c r="IZ22" s="13">
        <v>1</v>
      </c>
      <c r="JA22" s="13"/>
      <c r="JB22" s="60">
        <v>46952</v>
      </c>
      <c r="JC22" s="13">
        <v>134</v>
      </c>
      <c r="JD22" s="13">
        <v>20</v>
      </c>
      <c r="JE22" s="13">
        <v>1</v>
      </c>
      <c r="JF22" s="13">
        <v>1</v>
      </c>
      <c r="JG22" s="13">
        <v>3</v>
      </c>
      <c r="JH22" s="13">
        <v>2</v>
      </c>
      <c r="JI22" s="13">
        <v>1</v>
      </c>
      <c r="JJ22" s="13"/>
      <c r="JK22" s="13">
        <v>1</v>
      </c>
      <c r="JL22" s="13">
        <v>1</v>
      </c>
      <c r="JM22" s="13">
        <v>4</v>
      </c>
      <c r="JN22" s="13">
        <v>1</v>
      </c>
      <c r="JO22" s="13">
        <v>1</v>
      </c>
      <c r="JP22" s="13"/>
      <c r="JQ22" s="13">
        <v>5</v>
      </c>
      <c r="JR22" s="13">
        <v>7</v>
      </c>
      <c r="JS22" s="13">
        <v>6</v>
      </c>
      <c r="JT22" s="13">
        <v>6</v>
      </c>
      <c r="JU22" s="13">
        <v>7</v>
      </c>
      <c r="JV22" s="13">
        <v>13</v>
      </c>
      <c r="JW22" s="13">
        <v>9</v>
      </c>
      <c r="JX22" s="13">
        <v>9</v>
      </c>
      <c r="JY22" s="13">
        <v>7</v>
      </c>
      <c r="JZ22" s="13">
        <v>12</v>
      </c>
      <c r="KA22" s="13">
        <v>10</v>
      </c>
      <c r="KB22" s="13">
        <v>1</v>
      </c>
      <c r="KC22" s="13">
        <v>10</v>
      </c>
      <c r="KD22" s="13">
        <v>11</v>
      </c>
      <c r="KE22" s="13">
        <v>8</v>
      </c>
      <c r="KF22" s="13">
        <v>11</v>
      </c>
      <c r="KG22" s="13">
        <v>8</v>
      </c>
      <c r="KH22" s="13">
        <v>11</v>
      </c>
      <c r="KI22" s="13">
        <v>16</v>
      </c>
      <c r="KJ22" s="13">
        <v>19</v>
      </c>
      <c r="KK22" s="13">
        <v>12</v>
      </c>
      <c r="KL22" s="13">
        <v>7</v>
      </c>
      <c r="KM22" s="13">
        <v>13</v>
      </c>
      <c r="KN22" s="13">
        <v>9</v>
      </c>
      <c r="KO22" s="13">
        <v>18</v>
      </c>
      <c r="KP22" s="13">
        <v>11</v>
      </c>
      <c r="KQ22" s="13">
        <v>15</v>
      </c>
      <c r="KR22" s="13">
        <v>19</v>
      </c>
      <c r="KS22" s="13">
        <v>13</v>
      </c>
      <c r="KT22" s="13">
        <v>16</v>
      </c>
      <c r="KU22" s="13">
        <v>13</v>
      </c>
      <c r="KV22" s="13">
        <v>9</v>
      </c>
      <c r="KW22" s="13">
        <v>9</v>
      </c>
      <c r="KX22" s="13">
        <v>11</v>
      </c>
      <c r="KY22" s="13">
        <v>8</v>
      </c>
      <c r="KZ22" s="13">
        <v>7</v>
      </c>
      <c r="LA22" s="13">
        <v>7</v>
      </c>
      <c r="LB22" s="13">
        <v>8</v>
      </c>
      <c r="LC22" s="13">
        <v>8</v>
      </c>
      <c r="LD22" s="13">
        <v>8</v>
      </c>
      <c r="LE22" s="13">
        <v>7</v>
      </c>
      <c r="LF22" s="13">
        <v>4</v>
      </c>
      <c r="LG22" s="13">
        <v>4</v>
      </c>
      <c r="LH22" s="13">
        <v>6</v>
      </c>
      <c r="LI22" s="13">
        <v>7</v>
      </c>
      <c r="LJ22" s="13">
        <v>5</v>
      </c>
      <c r="LK22" s="13">
        <v>3</v>
      </c>
      <c r="LL22" s="13">
        <v>4</v>
      </c>
      <c r="LM22" s="13">
        <v>6</v>
      </c>
      <c r="LN22" s="13">
        <v>8</v>
      </c>
      <c r="LO22" s="13">
        <v>5</v>
      </c>
      <c r="LP22" s="13">
        <v>6</v>
      </c>
      <c r="LQ22" s="13">
        <v>9</v>
      </c>
      <c r="LR22" s="13">
        <v>5</v>
      </c>
      <c r="LS22" s="13">
        <v>4</v>
      </c>
      <c r="LT22" s="13">
        <v>7</v>
      </c>
      <c r="LU22" s="13">
        <v>11</v>
      </c>
      <c r="LV22" s="13">
        <v>8</v>
      </c>
      <c r="LW22" s="13">
        <v>11</v>
      </c>
      <c r="LX22" s="13">
        <v>9</v>
      </c>
      <c r="LY22" s="13">
        <v>8</v>
      </c>
      <c r="LZ22" s="13">
        <v>6</v>
      </c>
      <c r="MA22" s="13">
        <v>6</v>
      </c>
      <c r="MB22" s="13">
        <v>5</v>
      </c>
      <c r="MC22" s="13">
        <v>6</v>
      </c>
      <c r="MD22" s="13">
        <v>4</v>
      </c>
      <c r="ME22" s="13">
        <v>7</v>
      </c>
      <c r="MF22" s="13">
        <v>8</v>
      </c>
      <c r="MG22" s="13">
        <v>7</v>
      </c>
      <c r="MH22" s="13">
        <v>4</v>
      </c>
      <c r="MI22" s="13">
        <v>6</v>
      </c>
      <c r="MJ22" s="13">
        <v>3</v>
      </c>
      <c r="MK22" s="13">
        <v>15</v>
      </c>
      <c r="ML22" s="13">
        <v>9</v>
      </c>
      <c r="MM22" s="13">
        <v>6</v>
      </c>
      <c r="MN22" s="13">
        <v>8</v>
      </c>
      <c r="MO22" s="13">
        <v>9</v>
      </c>
      <c r="MP22" s="13">
        <v>10</v>
      </c>
      <c r="MQ22" s="13">
        <v>9</v>
      </c>
      <c r="MR22" s="13">
        <v>7</v>
      </c>
      <c r="MS22" s="13">
        <v>4</v>
      </c>
      <c r="MT22" s="13">
        <v>1</v>
      </c>
      <c r="MU22" s="13">
        <v>1</v>
      </c>
      <c r="MV22" s="13">
        <v>2</v>
      </c>
      <c r="MW22" s="13">
        <v>2</v>
      </c>
      <c r="MX22" s="13"/>
      <c r="MY22" s="13"/>
      <c r="MZ22" s="13">
        <v>1</v>
      </c>
      <c r="NA22" s="13"/>
      <c r="NB22" s="13">
        <v>1</v>
      </c>
      <c r="NC22" s="13"/>
      <c r="ND22" s="13">
        <v>3</v>
      </c>
      <c r="NE22" s="60">
        <v>864</v>
      </c>
      <c r="NF22" s="13">
        <v>96502</v>
      </c>
      <c r="NG22" s="448"/>
      <c r="NH22" s="448"/>
      <c r="NI22" s="448"/>
      <c r="NJ22" s="448"/>
      <c r="NK22" s="448"/>
      <c r="NL22" s="448"/>
      <c r="NM22" s="448"/>
      <c r="NN22" s="448"/>
      <c r="NO22" s="448"/>
      <c r="NP22" s="448"/>
      <c r="NQ22" s="448"/>
    </row>
    <row r="23" spans="1:381">
      <c r="A23" s="5" t="s">
        <v>181</v>
      </c>
      <c r="B23" s="284">
        <f t="shared" si="26"/>
        <v>1251</v>
      </c>
      <c r="C23" s="284">
        <f t="shared" si="27"/>
        <v>1183</v>
      </c>
      <c r="D23" s="284">
        <f t="shared" si="28"/>
        <v>2624</v>
      </c>
      <c r="E23" s="284">
        <f t="shared" si="29"/>
        <v>2844</v>
      </c>
      <c r="F23" s="284">
        <f t="shared" si="30"/>
        <v>6957</v>
      </c>
      <c r="G23" s="284">
        <f t="shared" si="31"/>
        <v>7412</v>
      </c>
      <c r="H23" s="284">
        <f t="shared" si="32"/>
        <v>8281</v>
      </c>
      <c r="I23" s="284">
        <f t="shared" si="33"/>
        <v>8686</v>
      </c>
      <c r="J23" s="284">
        <f t="shared" si="34"/>
        <v>6454</v>
      </c>
      <c r="K23" s="284">
        <f t="shared" si="35"/>
        <v>6889</v>
      </c>
      <c r="L23" s="284">
        <f t="shared" si="36"/>
        <v>4227</v>
      </c>
      <c r="M23" s="284">
        <f t="shared" si="37"/>
        <v>4568</v>
      </c>
      <c r="N23" s="284">
        <f t="shared" si="38"/>
        <v>2688</v>
      </c>
      <c r="O23" s="284">
        <f t="shared" si="39"/>
        <v>2721</v>
      </c>
      <c r="P23" s="284">
        <f t="shared" si="40"/>
        <v>1323</v>
      </c>
      <c r="Q23" s="284">
        <f t="shared" si="41"/>
        <v>1306</v>
      </c>
      <c r="R23" s="284">
        <f t="shared" si="42"/>
        <v>429</v>
      </c>
      <c r="S23" s="284">
        <f t="shared" si="43"/>
        <v>601</v>
      </c>
      <c r="T23" s="284">
        <f t="shared" si="44"/>
        <v>89</v>
      </c>
      <c r="U23" s="284">
        <f t="shared" si="45"/>
        <v>170</v>
      </c>
      <c r="W23" s="12" t="s">
        <v>35</v>
      </c>
      <c r="X23" s="797">
        <f t="shared" si="46"/>
        <v>20</v>
      </c>
      <c r="Y23" s="797">
        <f t="shared" si="47"/>
        <v>16</v>
      </c>
      <c r="Z23" s="797">
        <f t="shared" si="48"/>
        <v>445</v>
      </c>
      <c r="AA23" s="797">
        <f t="shared" si="49"/>
        <v>546</v>
      </c>
      <c r="AB23" s="797">
        <f t="shared" si="50"/>
        <v>1724</v>
      </c>
      <c r="AC23" s="797">
        <f t="shared" si="51"/>
        <v>1860</v>
      </c>
      <c r="AD23" s="797">
        <f t="shared" si="52"/>
        <v>1720</v>
      </c>
      <c r="AE23" s="797">
        <f t="shared" si="53"/>
        <v>1732</v>
      </c>
      <c r="AF23" s="797">
        <f t="shared" si="54"/>
        <v>1364</v>
      </c>
      <c r="AG23" s="797">
        <f t="shared" si="55"/>
        <v>1392</v>
      </c>
      <c r="AH23" s="797">
        <f t="shared" si="56"/>
        <v>1117</v>
      </c>
      <c r="AI23" s="797">
        <f t="shared" si="57"/>
        <v>1095</v>
      </c>
      <c r="AJ23" s="797">
        <f t="shared" si="58"/>
        <v>795</v>
      </c>
      <c r="AK23" s="797">
        <f t="shared" si="59"/>
        <v>756</v>
      </c>
      <c r="AL23" s="797">
        <f t="shared" si="60"/>
        <v>361</v>
      </c>
      <c r="AM23" s="797">
        <f t="shared" si="61"/>
        <v>313</v>
      </c>
      <c r="AN23" s="797">
        <f t="shared" si="62"/>
        <v>137</v>
      </c>
      <c r="AO23" s="797">
        <f t="shared" si="63"/>
        <v>133</v>
      </c>
      <c r="AP23" s="797">
        <f t="shared" si="64"/>
        <v>23</v>
      </c>
      <c r="AQ23" s="797">
        <f t="shared" si="65"/>
        <v>26</v>
      </c>
      <c r="AR23" s="797">
        <f t="shared" si="66"/>
        <v>54</v>
      </c>
      <c r="AT23" s="12" t="s">
        <v>35</v>
      </c>
      <c r="AU23" s="13"/>
      <c r="AV23" s="13">
        <v>2</v>
      </c>
      <c r="AW23" s="13">
        <v>5</v>
      </c>
      <c r="AX23" s="13">
        <v>1</v>
      </c>
      <c r="AY23" s="13">
        <v>1</v>
      </c>
      <c r="AZ23" s="13">
        <v>2</v>
      </c>
      <c r="BA23" s="13">
        <v>2</v>
      </c>
      <c r="BB23" s="13">
        <v>2</v>
      </c>
      <c r="BC23" s="13">
        <v>1</v>
      </c>
      <c r="BD23" s="13"/>
      <c r="BE23" s="13">
        <v>7</v>
      </c>
      <c r="BF23" s="13">
        <v>6</v>
      </c>
      <c r="BG23" s="13">
        <v>9</v>
      </c>
      <c r="BH23" s="13">
        <v>13</v>
      </c>
      <c r="BI23" s="13">
        <v>28</v>
      </c>
      <c r="BJ23" s="13">
        <v>41</v>
      </c>
      <c r="BK23" s="13">
        <v>81</v>
      </c>
      <c r="BL23" s="13">
        <v>100</v>
      </c>
      <c r="BM23" s="13">
        <v>139</v>
      </c>
      <c r="BN23" s="13">
        <v>122</v>
      </c>
      <c r="BO23" s="13">
        <v>142</v>
      </c>
      <c r="BP23" s="13">
        <v>140</v>
      </c>
      <c r="BQ23" s="13">
        <v>183</v>
      </c>
      <c r="BR23" s="13">
        <v>182</v>
      </c>
      <c r="BS23" s="13">
        <v>177</v>
      </c>
      <c r="BT23" s="13">
        <v>205</v>
      </c>
      <c r="BU23" s="13">
        <v>215</v>
      </c>
      <c r="BV23" s="13">
        <v>210</v>
      </c>
      <c r="BW23" s="13">
        <v>201</v>
      </c>
      <c r="BX23" s="13">
        <v>205</v>
      </c>
      <c r="BY23" s="13">
        <v>182</v>
      </c>
      <c r="BZ23" s="13">
        <v>184</v>
      </c>
      <c r="CA23" s="13">
        <v>178</v>
      </c>
      <c r="CB23" s="13">
        <v>182</v>
      </c>
      <c r="CC23" s="13">
        <v>174</v>
      </c>
      <c r="CD23" s="13">
        <v>167</v>
      </c>
      <c r="CE23" s="13">
        <v>160</v>
      </c>
      <c r="CF23" s="13">
        <v>151</v>
      </c>
      <c r="CG23" s="13">
        <v>190</v>
      </c>
      <c r="CH23" s="13">
        <v>164</v>
      </c>
      <c r="CI23" s="13">
        <v>171</v>
      </c>
      <c r="CJ23" s="13">
        <v>173</v>
      </c>
      <c r="CK23" s="13">
        <v>134</v>
      </c>
      <c r="CL23" s="13">
        <v>141</v>
      </c>
      <c r="CM23" s="13">
        <v>137</v>
      </c>
      <c r="CN23" s="13">
        <v>149</v>
      </c>
      <c r="CO23" s="13">
        <v>124</v>
      </c>
      <c r="CP23" s="13">
        <v>117</v>
      </c>
      <c r="CQ23" s="13">
        <v>121</v>
      </c>
      <c r="CR23" s="13">
        <v>125</v>
      </c>
      <c r="CS23" s="13">
        <v>114</v>
      </c>
      <c r="CT23" s="13">
        <v>97</v>
      </c>
      <c r="CU23" s="13">
        <v>113</v>
      </c>
      <c r="CV23" s="13">
        <v>127</v>
      </c>
      <c r="CW23" s="13">
        <v>131</v>
      </c>
      <c r="CX23" s="13">
        <v>93</v>
      </c>
      <c r="CY23" s="13">
        <v>103</v>
      </c>
      <c r="CZ23" s="13">
        <v>117</v>
      </c>
      <c r="DA23" s="13">
        <v>107</v>
      </c>
      <c r="DB23" s="13">
        <v>93</v>
      </c>
      <c r="DC23" s="13">
        <v>96</v>
      </c>
      <c r="DD23" s="13">
        <v>100</v>
      </c>
      <c r="DE23" s="13">
        <v>90</v>
      </c>
      <c r="DF23" s="13">
        <v>86</v>
      </c>
      <c r="DG23" s="13">
        <v>71</v>
      </c>
      <c r="DH23" s="13">
        <v>68</v>
      </c>
      <c r="DI23" s="13">
        <v>65</v>
      </c>
      <c r="DJ23" s="13">
        <v>57</v>
      </c>
      <c r="DK23" s="13">
        <v>60</v>
      </c>
      <c r="DL23" s="13">
        <v>63</v>
      </c>
      <c r="DM23" s="13">
        <v>48</v>
      </c>
      <c r="DN23" s="13">
        <v>40</v>
      </c>
      <c r="DO23" s="13">
        <v>39</v>
      </c>
      <c r="DP23" s="13">
        <v>34</v>
      </c>
      <c r="DQ23" s="13">
        <v>30</v>
      </c>
      <c r="DR23" s="13">
        <v>30</v>
      </c>
      <c r="DS23" s="13">
        <v>24</v>
      </c>
      <c r="DT23" s="13">
        <v>29</v>
      </c>
      <c r="DU23" s="13">
        <v>24</v>
      </c>
      <c r="DV23" s="13">
        <v>15</v>
      </c>
      <c r="DW23" s="13">
        <v>17</v>
      </c>
      <c r="DX23" s="13">
        <v>16</v>
      </c>
      <c r="DY23" s="13">
        <v>15</v>
      </c>
      <c r="DZ23" s="13">
        <v>19</v>
      </c>
      <c r="EA23" s="13">
        <v>15</v>
      </c>
      <c r="EB23" s="13">
        <v>10</v>
      </c>
      <c r="EC23" s="13">
        <v>16</v>
      </c>
      <c r="ED23" s="13">
        <v>8</v>
      </c>
      <c r="EE23" s="13">
        <v>10</v>
      </c>
      <c r="EF23" s="13">
        <v>7</v>
      </c>
      <c r="EG23" s="13">
        <v>6</v>
      </c>
      <c r="EH23" s="13">
        <v>5</v>
      </c>
      <c r="EI23" s="13">
        <v>3</v>
      </c>
      <c r="EJ23" s="13">
        <v>5</v>
      </c>
      <c r="EK23" s="13">
        <v>4</v>
      </c>
      <c r="EL23" s="13"/>
      <c r="EM23" s="13">
        <v>2</v>
      </c>
      <c r="EN23" s="13"/>
      <c r="EO23" s="13"/>
      <c r="EP23" s="13">
        <v>1</v>
      </c>
      <c r="EQ23" s="13"/>
      <c r="ER23" s="13"/>
      <c r="ES23" s="13"/>
      <c r="ET23" s="13"/>
      <c r="EU23" s="13"/>
      <c r="EV23" s="13"/>
      <c r="EW23" s="13"/>
      <c r="EX23" s="60">
        <v>7869</v>
      </c>
      <c r="EY23" s="13">
        <v>1</v>
      </c>
      <c r="EZ23" s="13">
        <v>3</v>
      </c>
      <c r="FA23" s="13">
        <v>1</v>
      </c>
      <c r="FB23" s="13"/>
      <c r="FC23" s="13">
        <v>2</v>
      </c>
      <c r="FD23" s="13">
        <v>1</v>
      </c>
      <c r="FE23" s="13">
        <v>3</v>
      </c>
      <c r="FF23" s="13">
        <v>3</v>
      </c>
      <c r="FG23" s="13">
        <v>3</v>
      </c>
      <c r="FH23" s="13">
        <v>3</v>
      </c>
      <c r="FI23" s="13">
        <v>6</v>
      </c>
      <c r="FJ23" s="13">
        <v>6</v>
      </c>
      <c r="FK23" s="13">
        <v>14</v>
      </c>
      <c r="FL23" s="13">
        <v>12</v>
      </c>
      <c r="FM23" s="13">
        <v>24</v>
      </c>
      <c r="FN23" s="13">
        <v>40</v>
      </c>
      <c r="FO23" s="13">
        <v>70</v>
      </c>
      <c r="FP23" s="13">
        <v>66</v>
      </c>
      <c r="FQ23" s="13">
        <v>85</v>
      </c>
      <c r="FR23" s="13">
        <v>122</v>
      </c>
      <c r="FS23" s="13">
        <v>103</v>
      </c>
      <c r="FT23" s="13">
        <v>144</v>
      </c>
      <c r="FU23" s="13">
        <v>143</v>
      </c>
      <c r="FV23" s="13">
        <v>161</v>
      </c>
      <c r="FW23" s="13">
        <v>189</v>
      </c>
      <c r="FX23" s="13">
        <v>174</v>
      </c>
      <c r="FY23" s="13">
        <v>193</v>
      </c>
      <c r="FZ23" s="13">
        <v>214</v>
      </c>
      <c r="GA23" s="13">
        <v>185</v>
      </c>
      <c r="GB23" s="13">
        <v>218</v>
      </c>
      <c r="GC23" s="13">
        <v>186</v>
      </c>
      <c r="GD23" s="13">
        <v>166</v>
      </c>
      <c r="GE23" s="13">
        <v>165</v>
      </c>
      <c r="GF23" s="13">
        <v>170</v>
      </c>
      <c r="GG23" s="13">
        <v>166</v>
      </c>
      <c r="GH23" s="13">
        <v>192</v>
      </c>
      <c r="GI23" s="13">
        <v>161</v>
      </c>
      <c r="GJ23" s="13">
        <v>181</v>
      </c>
      <c r="GK23" s="13">
        <v>160</v>
      </c>
      <c r="GL23" s="13">
        <v>173</v>
      </c>
      <c r="GM23" s="13">
        <v>150</v>
      </c>
      <c r="GN23" s="13">
        <v>168</v>
      </c>
      <c r="GO23" s="13">
        <v>148</v>
      </c>
      <c r="GP23" s="13">
        <v>137</v>
      </c>
      <c r="GQ23" s="13">
        <v>139</v>
      </c>
      <c r="GR23" s="13">
        <v>127</v>
      </c>
      <c r="GS23" s="13">
        <v>124</v>
      </c>
      <c r="GT23" s="13">
        <v>116</v>
      </c>
      <c r="GU23" s="13">
        <v>131</v>
      </c>
      <c r="GV23" s="13">
        <v>124</v>
      </c>
      <c r="GW23" s="13">
        <v>140</v>
      </c>
      <c r="GX23" s="13">
        <v>96</v>
      </c>
      <c r="GY23" s="13">
        <v>124</v>
      </c>
      <c r="GZ23" s="13">
        <v>114</v>
      </c>
      <c r="HA23" s="13">
        <v>104</v>
      </c>
      <c r="HB23" s="13">
        <v>126</v>
      </c>
      <c r="HC23" s="13">
        <v>117</v>
      </c>
      <c r="HD23" s="13">
        <v>104</v>
      </c>
      <c r="HE23" s="13">
        <v>92</v>
      </c>
      <c r="HF23" s="13">
        <v>100</v>
      </c>
      <c r="HG23" s="13">
        <v>95</v>
      </c>
      <c r="HH23" s="13">
        <v>90</v>
      </c>
      <c r="HI23" s="13">
        <v>101</v>
      </c>
      <c r="HJ23" s="13">
        <v>99</v>
      </c>
      <c r="HK23" s="13">
        <v>95</v>
      </c>
      <c r="HL23" s="13">
        <v>70</v>
      </c>
      <c r="HM23" s="13">
        <v>61</v>
      </c>
      <c r="HN23" s="13">
        <v>66</v>
      </c>
      <c r="HO23" s="13">
        <v>57</v>
      </c>
      <c r="HP23" s="13">
        <v>61</v>
      </c>
      <c r="HQ23" s="13">
        <v>46</v>
      </c>
      <c r="HR23" s="13">
        <v>50</v>
      </c>
      <c r="HS23" s="13">
        <v>43</v>
      </c>
      <c r="HT23" s="13">
        <v>38</v>
      </c>
      <c r="HU23" s="13">
        <v>41</v>
      </c>
      <c r="HV23" s="13">
        <v>22</v>
      </c>
      <c r="HW23" s="13">
        <v>35</v>
      </c>
      <c r="HX23" s="13">
        <v>32</v>
      </c>
      <c r="HY23" s="13">
        <v>32</v>
      </c>
      <c r="HZ23" s="13">
        <v>22</v>
      </c>
      <c r="IA23" s="13">
        <v>20</v>
      </c>
      <c r="IB23" s="13">
        <v>19</v>
      </c>
      <c r="IC23" s="13">
        <v>21</v>
      </c>
      <c r="ID23" s="13">
        <v>21</v>
      </c>
      <c r="IE23" s="13">
        <v>17</v>
      </c>
      <c r="IF23" s="13">
        <v>9</v>
      </c>
      <c r="IG23" s="13">
        <v>8</v>
      </c>
      <c r="IH23" s="13">
        <v>10</v>
      </c>
      <c r="II23" s="13">
        <v>9</v>
      </c>
      <c r="IJ23" s="13">
        <v>3</v>
      </c>
      <c r="IK23" s="13">
        <v>6</v>
      </c>
      <c r="IL23" s="13">
        <v>3</v>
      </c>
      <c r="IM23" s="13">
        <v>3</v>
      </c>
      <c r="IN23" s="13">
        <v>3</v>
      </c>
      <c r="IO23" s="13">
        <v>1</v>
      </c>
      <c r="IP23" s="13">
        <v>2</v>
      </c>
      <c r="IQ23" s="13">
        <v>2</v>
      </c>
      <c r="IR23" s="13">
        <v>1</v>
      </c>
      <c r="IS23" s="13"/>
      <c r="IT23" s="13">
        <v>1</v>
      </c>
      <c r="IU23" s="13">
        <v>1</v>
      </c>
      <c r="IV23" s="13"/>
      <c r="IW23" s="13"/>
      <c r="IX23" s="13"/>
      <c r="IY23" s="13"/>
      <c r="IZ23" s="13"/>
      <c r="JA23" s="13"/>
      <c r="JB23" s="60">
        <v>7706</v>
      </c>
      <c r="JC23" s="13"/>
      <c r="JD23" s="13"/>
      <c r="JE23" s="13"/>
      <c r="JF23" s="13"/>
      <c r="JG23" s="13"/>
      <c r="JH23" s="13"/>
      <c r="JI23" s="13"/>
      <c r="JJ23" s="13"/>
      <c r="JK23" s="13">
        <v>1</v>
      </c>
      <c r="JL23" s="13"/>
      <c r="JM23" s="13">
        <v>1</v>
      </c>
      <c r="JN23" s="13"/>
      <c r="JO23" s="13"/>
      <c r="JP23" s="13">
        <v>1</v>
      </c>
      <c r="JQ23" s="13"/>
      <c r="JR23" s="13"/>
      <c r="JS23" s="13">
        <v>1</v>
      </c>
      <c r="JT23" s="13"/>
      <c r="JU23" s="13"/>
      <c r="JV23" s="13">
        <v>1</v>
      </c>
      <c r="JW23" s="13"/>
      <c r="JX23" s="13">
        <v>1</v>
      </c>
      <c r="JY23" s="13"/>
      <c r="JZ23" s="13"/>
      <c r="KA23" s="13"/>
      <c r="KB23" s="13"/>
      <c r="KC23" s="13">
        <v>2</v>
      </c>
      <c r="KD23" s="13">
        <v>2</v>
      </c>
      <c r="KE23" s="13"/>
      <c r="KF23" s="13">
        <v>1</v>
      </c>
      <c r="KG23" s="13"/>
      <c r="KH23" s="13"/>
      <c r="KI23" s="13">
        <v>2</v>
      </c>
      <c r="KJ23" s="13"/>
      <c r="KK23" s="13"/>
      <c r="KL23" s="13">
        <v>1</v>
      </c>
      <c r="KM23" s="13">
        <v>4</v>
      </c>
      <c r="KN23" s="13">
        <v>4</v>
      </c>
      <c r="KO23" s="13">
        <v>2</v>
      </c>
      <c r="KP23" s="13"/>
      <c r="KQ23" s="13"/>
      <c r="KR23" s="13"/>
      <c r="KS23" s="13">
        <v>2</v>
      </c>
      <c r="KT23" s="13">
        <v>1</v>
      </c>
      <c r="KU23" s="13"/>
      <c r="KV23" s="13">
        <v>1</v>
      </c>
      <c r="KW23" s="13"/>
      <c r="KX23" s="13">
        <v>1</v>
      </c>
      <c r="KY23" s="13"/>
      <c r="KZ23" s="13">
        <v>1</v>
      </c>
      <c r="LA23" s="13">
        <v>2</v>
      </c>
      <c r="LB23" s="13"/>
      <c r="LC23" s="13">
        <v>1</v>
      </c>
      <c r="LD23" s="13">
        <v>1</v>
      </c>
      <c r="LE23" s="13"/>
      <c r="LF23" s="13"/>
      <c r="LG23" s="13"/>
      <c r="LH23" s="13"/>
      <c r="LI23" s="13">
        <v>2</v>
      </c>
      <c r="LJ23" s="13">
        <v>1</v>
      </c>
      <c r="LK23" s="13">
        <v>1</v>
      </c>
      <c r="LL23" s="13"/>
      <c r="LM23" s="13">
        <v>2</v>
      </c>
      <c r="LN23" s="13"/>
      <c r="LO23" s="13"/>
      <c r="LP23" s="13"/>
      <c r="LQ23" s="13">
        <v>2</v>
      </c>
      <c r="LR23" s="13"/>
      <c r="LS23" s="13">
        <v>1</v>
      </c>
      <c r="LT23" s="13">
        <v>1</v>
      </c>
      <c r="LU23" s="13"/>
      <c r="LV23" s="13"/>
      <c r="LW23" s="13">
        <v>1</v>
      </c>
      <c r="LX23" s="13">
        <v>1</v>
      </c>
      <c r="LY23" s="13"/>
      <c r="LZ23" s="13"/>
      <c r="MA23" s="13"/>
      <c r="MB23" s="13"/>
      <c r="MC23" s="13"/>
      <c r="MD23" s="13"/>
      <c r="ME23" s="13"/>
      <c r="MF23" s="13">
        <v>1</v>
      </c>
      <c r="MG23" s="13">
        <v>2</v>
      </c>
      <c r="MH23" s="13"/>
      <c r="MI23" s="13">
        <v>1</v>
      </c>
      <c r="MJ23" s="13"/>
      <c r="MK23" s="13">
        <v>1</v>
      </c>
      <c r="ML23" s="13"/>
      <c r="MM23" s="13"/>
      <c r="MN23" s="13"/>
      <c r="MO23" s="13"/>
      <c r="MP23" s="13"/>
      <c r="MQ23" s="13">
        <v>1</v>
      </c>
      <c r="MR23" s="13"/>
      <c r="MS23" s="13"/>
      <c r="MT23" s="13"/>
      <c r="MU23" s="13"/>
      <c r="MV23" s="13"/>
      <c r="MW23" s="13"/>
      <c r="MX23" s="13">
        <v>1</v>
      </c>
      <c r="MY23" s="13"/>
      <c r="MZ23" s="13"/>
      <c r="NA23" s="13"/>
      <c r="NB23" s="13"/>
      <c r="NC23" s="13"/>
      <c r="ND23" s="13">
        <v>1</v>
      </c>
      <c r="NE23" s="60">
        <v>54</v>
      </c>
      <c r="NF23" s="13">
        <v>15629</v>
      </c>
      <c r="NG23" s="448"/>
      <c r="NH23" s="448"/>
      <c r="NI23" s="448"/>
      <c r="NJ23" s="448"/>
      <c r="NK23" s="448"/>
      <c r="NL23" s="448"/>
      <c r="NM23" s="448"/>
      <c r="NN23" s="448"/>
      <c r="NO23" s="448"/>
      <c r="NP23" s="448"/>
      <c r="NQ23" s="448"/>
    </row>
    <row r="24" spans="1:381">
      <c r="A24" s="5" t="s">
        <v>182</v>
      </c>
      <c r="B24" s="284">
        <f t="shared" si="26"/>
        <v>1026</v>
      </c>
      <c r="C24" s="284">
        <f t="shared" si="27"/>
        <v>859</v>
      </c>
      <c r="D24" s="284">
        <f t="shared" si="28"/>
        <v>1894</v>
      </c>
      <c r="E24" s="284">
        <f t="shared" si="29"/>
        <v>2206</v>
      </c>
      <c r="F24" s="284">
        <f t="shared" si="30"/>
        <v>5500</v>
      </c>
      <c r="G24" s="284">
        <f t="shared" si="31"/>
        <v>6173</v>
      </c>
      <c r="H24" s="284">
        <f t="shared" si="32"/>
        <v>6836</v>
      </c>
      <c r="I24" s="284">
        <f t="shared" si="33"/>
        <v>7601</v>
      </c>
      <c r="J24" s="284">
        <f t="shared" si="34"/>
        <v>5513</v>
      </c>
      <c r="K24" s="284">
        <f t="shared" si="35"/>
        <v>6183</v>
      </c>
      <c r="L24" s="284">
        <f t="shared" si="36"/>
        <v>3667</v>
      </c>
      <c r="M24" s="284">
        <f t="shared" si="37"/>
        <v>4071</v>
      </c>
      <c r="N24" s="284">
        <f t="shared" si="38"/>
        <v>2564</v>
      </c>
      <c r="O24" s="284">
        <f t="shared" si="39"/>
        <v>2433</v>
      </c>
      <c r="P24" s="284">
        <f t="shared" si="40"/>
        <v>1512</v>
      </c>
      <c r="Q24" s="284">
        <f t="shared" si="41"/>
        <v>1391</v>
      </c>
      <c r="R24" s="284">
        <f t="shared" si="42"/>
        <v>597</v>
      </c>
      <c r="S24" s="284">
        <f t="shared" si="43"/>
        <v>701</v>
      </c>
      <c r="T24" s="284">
        <f t="shared" si="44"/>
        <v>96</v>
      </c>
      <c r="U24" s="284">
        <f t="shared" si="45"/>
        <v>211</v>
      </c>
      <c r="W24" s="12" t="s">
        <v>181</v>
      </c>
      <c r="X24" s="797">
        <f t="shared" si="46"/>
        <v>1251</v>
      </c>
      <c r="Y24" s="797">
        <f t="shared" si="47"/>
        <v>1183</v>
      </c>
      <c r="Z24" s="797">
        <f t="shared" si="48"/>
        <v>2624</v>
      </c>
      <c r="AA24" s="797">
        <f t="shared" si="49"/>
        <v>2844</v>
      </c>
      <c r="AB24" s="797">
        <f t="shared" si="50"/>
        <v>6957</v>
      </c>
      <c r="AC24" s="797">
        <f t="shared" si="51"/>
        <v>7412</v>
      </c>
      <c r="AD24" s="797">
        <f t="shared" si="52"/>
        <v>8281</v>
      </c>
      <c r="AE24" s="797">
        <f t="shared" si="53"/>
        <v>8686</v>
      </c>
      <c r="AF24" s="797">
        <f t="shared" si="54"/>
        <v>6454</v>
      </c>
      <c r="AG24" s="797">
        <f t="shared" si="55"/>
        <v>6889</v>
      </c>
      <c r="AH24" s="797">
        <f t="shared" si="56"/>
        <v>4227</v>
      </c>
      <c r="AI24" s="797">
        <f t="shared" si="57"/>
        <v>4568</v>
      </c>
      <c r="AJ24" s="797">
        <f t="shared" si="58"/>
        <v>2688</v>
      </c>
      <c r="AK24" s="797">
        <f t="shared" si="59"/>
        <v>2721</v>
      </c>
      <c r="AL24" s="797">
        <f t="shared" si="60"/>
        <v>1323</v>
      </c>
      <c r="AM24" s="797">
        <f t="shared" si="61"/>
        <v>1306</v>
      </c>
      <c r="AN24" s="797">
        <f t="shared" si="62"/>
        <v>429</v>
      </c>
      <c r="AO24" s="797">
        <f t="shared" si="63"/>
        <v>601</v>
      </c>
      <c r="AP24" s="797">
        <f t="shared" si="64"/>
        <v>89</v>
      </c>
      <c r="AQ24" s="797">
        <f t="shared" si="65"/>
        <v>170</v>
      </c>
      <c r="AR24" s="797">
        <f t="shared" si="66"/>
        <v>414</v>
      </c>
      <c r="AT24" s="12" t="s">
        <v>181</v>
      </c>
      <c r="AU24" s="13">
        <v>49</v>
      </c>
      <c r="AV24" s="13">
        <v>131</v>
      </c>
      <c r="AW24" s="13">
        <v>119</v>
      </c>
      <c r="AX24" s="13">
        <v>113</v>
      </c>
      <c r="AY24" s="13">
        <v>112</v>
      </c>
      <c r="AZ24" s="13">
        <v>118</v>
      </c>
      <c r="BA24" s="13">
        <v>153</v>
      </c>
      <c r="BB24" s="13">
        <v>118</v>
      </c>
      <c r="BC24" s="13">
        <v>131</v>
      </c>
      <c r="BD24" s="13">
        <v>139</v>
      </c>
      <c r="BE24" s="13">
        <v>159</v>
      </c>
      <c r="BF24" s="13">
        <v>175</v>
      </c>
      <c r="BG24" s="13">
        <v>196</v>
      </c>
      <c r="BH24" s="13">
        <v>218</v>
      </c>
      <c r="BI24" s="13">
        <v>254</v>
      </c>
      <c r="BJ24" s="13">
        <v>253</v>
      </c>
      <c r="BK24" s="13">
        <v>300</v>
      </c>
      <c r="BL24" s="13">
        <v>337</v>
      </c>
      <c r="BM24" s="13">
        <v>443</v>
      </c>
      <c r="BN24" s="13">
        <v>509</v>
      </c>
      <c r="BO24" s="13">
        <v>543</v>
      </c>
      <c r="BP24" s="13">
        <v>605</v>
      </c>
      <c r="BQ24" s="13">
        <v>609</v>
      </c>
      <c r="BR24" s="13">
        <v>733</v>
      </c>
      <c r="BS24" s="13">
        <v>728</v>
      </c>
      <c r="BT24" s="13">
        <v>717</v>
      </c>
      <c r="BU24" s="13">
        <v>853</v>
      </c>
      <c r="BV24" s="13">
        <v>788</v>
      </c>
      <c r="BW24" s="13">
        <v>874</v>
      </c>
      <c r="BX24" s="13">
        <v>962</v>
      </c>
      <c r="BY24" s="13">
        <v>1000</v>
      </c>
      <c r="BZ24" s="13">
        <v>929</v>
      </c>
      <c r="CA24" s="13">
        <v>935</v>
      </c>
      <c r="CB24" s="13">
        <v>934</v>
      </c>
      <c r="CC24" s="13">
        <v>885</v>
      </c>
      <c r="CD24" s="13">
        <v>877</v>
      </c>
      <c r="CE24" s="13">
        <v>764</v>
      </c>
      <c r="CF24" s="13">
        <v>796</v>
      </c>
      <c r="CG24" s="13">
        <v>771</v>
      </c>
      <c r="CH24" s="13">
        <v>795</v>
      </c>
      <c r="CI24" s="13">
        <v>779</v>
      </c>
      <c r="CJ24" s="13">
        <v>841</v>
      </c>
      <c r="CK24" s="13">
        <v>768</v>
      </c>
      <c r="CL24" s="13">
        <v>698</v>
      </c>
      <c r="CM24" s="13">
        <v>688</v>
      </c>
      <c r="CN24" s="13">
        <v>655</v>
      </c>
      <c r="CO24" s="13">
        <v>622</v>
      </c>
      <c r="CP24" s="13">
        <v>631</v>
      </c>
      <c r="CQ24" s="13">
        <v>591</v>
      </c>
      <c r="CR24" s="13">
        <v>616</v>
      </c>
      <c r="CS24" s="13">
        <v>538</v>
      </c>
      <c r="CT24" s="13">
        <v>515</v>
      </c>
      <c r="CU24" s="13">
        <v>490</v>
      </c>
      <c r="CV24" s="13">
        <v>448</v>
      </c>
      <c r="CW24" s="13">
        <v>491</v>
      </c>
      <c r="CX24" s="13">
        <v>468</v>
      </c>
      <c r="CY24" s="13">
        <v>484</v>
      </c>
      <c r="CZ24" s="13">
        <v>377</v>
      </c>
      <c r="DA24" s="13">
        <v>403</v>
      </c>
      <c r="DB24" s="13">
        <v>354</v>
      </c>
      <c r="DC24" s="13">
        <v>359</v>
      </c>
      <c r="DD24" s="13">
        <v>338</v>
      </c>
      <c r="DE24" s="13">
        <v>320</v>
      </c>
      <c r="DF24" s="13">
        <v>314</v>
      </c>
      <c r="DG24" s="13">
        <v>259</v>
      </c>
      <c r="DH24" s="13">
        <v>252</v>
      </c>
      <c r="DI24" s="13">
        <v>260</v>
      </c>
      <c r="DJ24" s="13">
        <v>226</v>
      </c>
      <c r="DK24" s="13">
        <v>217</v>
      </c>
      <c r="DL24" s="13">
        <v>176</v>
      </c>
      <c r="DM24" s="13">
        <v>163</v>
      </c>
      <c r="DN24" s="13">
        <v>188</v>
      </c>
      <c r="DO24" s="13">
        <v>170</v>
      </c>
      <c r="DP24" s="13">
        <v>142</v>
      </c>
      <c r="DQ24" s="13">
        <v>136</v>
      </c>
      <c r="DR24" s="13">
        <v>122</v>
      </c>
      <c r="DS24" s="13">
        <v>107</v>
      </c>
      <c r="DT24" s="13">
        <v>113</v>
      </c>
      <c r="DU24" s="13">
        <v>79</v>
      </c>
      <c r="DV24" s="13">
        <v>86</v>
      </c>
      <c r="DW24" s="13">
        <v>97</v>
      </c>
      <c r="DX24" s="13">
        <v>62</v>
      </c>
      <c r="DY24" s="13">
        <v>66</v>
      </c>
      <c r="DZ24" s="13">
        <v>66</v>
      </c>
      <c r="EA24" s="13">
        <v>72</v>
      </c>
      <c r="EB24" s="13">
        <v>55</v>
      </c>
      <c r="EC24" s="13">
        <v>53</v>
      </c>
      <c r="ED24" s="13">
        <v>43</v>
      </c>
      <c r="EE24" s="13">
        <v>45</v>
      </c>
      <c r="EF24" s="13">
        <v>42</v>
      </c>
      <c r="EG24" s="13">
        <v>36</v>
      </c>
      <c r="EH24" s="13">
        <v>30</v>
      </c>
      <c r="EI24" s="13">
        <v>29</v>
      </c>
      <c r="EJ24" s="13">
        <v>15</v>
      </c>
      <c r="EK24" s="13">
        <v>15</v>
      </c>
      <c r="EL24" s="13">
        <v>10</v>
      </c>
      <c r="EM24" s="13">
        <v>11</v>
      </c>
      <c r="EN24" s="13">
        <v>7</v>
      </c>
      <c r="EO24" s="13">
        <v>6</v>
      </c>
      <c r="EP24" s="13">
        <v>3</v>
      </c>
      <c r="EQ24" s="13">
        <v>3</v>
      </c>
      <c r="ER24" s="13">
        <v>2</v>
      </c>
      <c r="ES24" s="13">
        <v>1</v>
      </c>
      <c r="ET24" s="13">
        <v>2</v>
      </c>
      <c r="EU24" s="13"/>
      <c r="EV24" s="13"/>
      <c r="EW24" s="13">
        <v>1</v>
      </c>
      <c r="EX24" s="60">
        <v>36381</v>
      </c>
      <c r="EY24" s="13">
        <v>79</v>
      </c>
      <c r="EZ24" s="13">
        <v>141</v>
      </c>
      <c r="FA24" s="13">
        <v>142</v>
      </c>
      <c r="FB24" s="13">
        <v>131</v>
      </c>
      <c r="FC24" s="13">
        <v>124</v>
      </c>
      <c r="FD24" s="13">
        <v>113</v>
      </c>
      <c r="FE24" s="13">
        <v>142</v>
      </c>
      <c r="FF24" s="13">
        <v>125</v>
      </c>
      <c r="FG24" s="13">
        <v>118</v>
      </c>
      <c r="FH24" s="13">
        <v>136</v>
      </c>
      <c r="FI24" s="13">
        <v>131</v>
      </c>
      <c r="FJ24" s="13">
        <v>175</v>
      </c>
      <c r="FK24" s="13">
        <v>193</v>
      </c>
      <c r="FL24" s="13">
        <v>211</v>
      </c>
      <c r="FM24" s="13">
        <v>212</v>
      </c>
      <c r="FN24" s="13">
        <v>258</v>
      </c>
      <c r="FO24" s="13">
        <v>307</v>
      </c>
      <c r="FP24" s="13">
        <v>325</v>
      </c>
      <c r="FQ24" s="13">
        <v>394</v>
      </c>
      <c r="FR24" s="13">
        <v>418</v>
      </c>
      <c r="FS24" s="13">
        <v>464</v>
      </c>
      <c r="FT24" s="13">
        <v>546</v>
      </c>
      <c r="FU24" s="13">
        <v>590</v>
      </c>
      <c r="FV24" s="13">
        <v>675</v>
      </c>
      <c r="FW24" s="13">
        <v>688</v>
      </c>
      <c r="FX24" s="13">
        <v>750</v>
      </c>
      <c r="FY24" s="13">
        <v>781</v>
      </c>
      <c r="FZ24" s="13">
        <v>755</v>
      </c>
      <c r="GA24" s="13">
        <v>857</v>
      </c>
      <c r="GB24" s="13">
        <v>851</v>
      </c>
      <c r="GC24" s="13">
        <v>864</v>
      </c>
      <c r="GD24" s="13">
        <v>870</v>
      </c>
      <c r="GE24" s="13">
        <v>911</v>
      </c>
      <c r="GF24" s="13">
        <v>834</v>
      </c>
      <c r="GG24" s="13">
        <v>837</v>
      </c>
      <c r="GH24" s="13">
        <v>799</v>
      </c>
      <c r="GI24" s="13">
        <v>793</v>
      </c>
      <c r="GJ24" s="13">
        <v>822</v>
      </c>
      <c r="GK24" s="13">
        <v>781</v>
      </c>
      <c r="GL24" s="13">
        <v>770</v>
      </c>
      <c r="GM24" s="13">
        <v>736</v>
      </c>
      <c r="GN24" s="13">
        <v>770</v>
      </c>
      <c r="GO24" s="13">
        <v>732</v>
      </c>
      <c r="GP24" s="13">
        <v>689</v>
      </c>
      <c r="GQ24" s="13">
        <v>632</v>
      </c>
      <c r="GR24" s="13">
        <v>614</v>
      </c>
      <c r="GS24" s="13">
        <v>607</v>
      </c>
      <c r="GT24" s="13">
        <v>557</v>
      </c>
      <c r="GU24" s="13">
        <v>551</v>
      </c>
      <c r="GV24" s="13">
        <v>566</v>
      </c>
      <c r="GW24" s="13">
        <v>510</v>
      </c>
      <c r="GX24" s="13">
        <v>432</v>
      </c>
      <c r="GY24" s="13">
        <v>450</v>
      </c>
      <c r="GZ24" s="13">
        <v>422</v>
      </c>
      <c r="HA24" s="13">
        <v>455</v>
      </c>
      <c r="HB24" s="13">
        <v>414</v>
      </c>
      <c r="HC24" s="13">
        <v>396</v>
      </c>
      <c r="HD24" s="13">
        <v>401</v>
      </c>
      <c r="HE24" s="13">
        <v>378</v>
      </c>
      <c r="HF24" s="13">
        <v>369</v>
      </c>
      <c r="HG24" s="13">
        <v>360</v>
      </c>
      <c r="HH24" s="13">
        <v>294</v>
      </c>
      <c r="HI24" s="13">
        <v>278</v>
      </c>
      <c r="HJ24" s="13">
        <v>300</v>
      </c>
      <c r="HK24" s="13">
        <v>292</v>
      </c>
      <c r="HL24" s="13">
        <v>257</v>
      </c>
      <c r="HM24" s="13">
        <v>258</v>
      </c>
      <c r="HN24" s="13">
        <v>231</v>
      </c>
      <c r="HO24" s="13">
        <v>218</v>
      </c>
      <c r="HP24" s="13">
        <v>200</v>
      </c>
      <c r="HQ24" s="13">
        <v>202</v>
      </c>
      <c r="HR24" s="13">
        <v>180</v>
      </c>
      <c r="HS24" s="13">
        <v>169</v>
      </c>
      <c r="HT24" s="13">
        <v>142</v>
      </c>
      <c r="HU24" s="13">
        <v>144</v>
      </c>
      <c r="HV24" s="13">
        <v>125</v>
      </c>
      <c r="HW24" s="13">
        <v>97</v>
      </c>
      <c r="HX24" s="13">
        <v>99</v>
      </c>
      <c r="HY24" s="13">
        <v>81</v>
      </c>
      <c r="HZ24" s="13">
        <v>84</v>
      </c>
      <c r="IA24" s="13">
        <v>78</v>
      </c>
      <c r="IB24" s="13">
        <v>64</v>
      </c>
      <c r="IC24" s="13">
        <v>55</v>
      </c>
      <c r="ID24" s="13">
        <v>38</v>
      </c>
      <c r="IE24" s="13">
        <v>50</v>
      </c>
      <c r="IF24" s="13">
        <v>25</v>
      </c>
      <c r="IG24" s="13">
        <v>37</v>
      </c>
      <c r="IH24" s="13">
        <v>29</v>
      </c>
      <c r="II24" s="13">
        <v>32</v>
      </c>
      <c r="IJ24" s="13">
        <v>21</v>
      </c>
      <c r="IK24" s="13">
        <v>20</v>
      </c>
      <c r="IL24" s="13">
        <v>21</v>
      </c>
      <c r="IM24" s="13">
        <v>10</v>
      </c>
      <c r="IN24" s="13">
        <v>12</v>
      </c>
      <c r="IO24" s="13">
        <v>7</v>
      </c>
      <c r="IP24" s="13">
        <v>5</v>
      </c>
      <c r="IQ24" s="13">
        <v>8</v>
      </c>
      <c r="IR24" s="13">
        <v>2</v>
      </c>
      <c r="IS24" s="13"/>
      <c r="IT24" s="13">
        <v>2</v>
      </c>
      <c r="IU24" s="13"/>
      <c r="IV24" s="13">
        <v>1</v>
      </c>
      <c r="IW24" s="13">
        <v>1</v>
      </c>
      <c r="IX24" s="13"/>
      <c r="IY24" s="13"/>
      <c r="IZ24" s="13"/>
      <c r="JA24" s="13"/>
      <c r="JB24" s="60">
        <v>34323</v>
      </c>
      <c r="JC24" s="13">
        <v>6</v>
      </c>
      <c r="JD24" s="13">
        <v>2</v>
      </c>
      <c r="JE24" s="13"/>
      <c r="JF24" s="13">
        <v>3</v>
      </c>
      <c r="JG24" s="13">
        <v>2</v>
      </c>
      <c r="JH24" s="13"/>
      <c r="JI24" s="13">
        <v>1</v>
      </c>
      <c r="JJ24" s="13"/>
      <c r="JK24" s="13">
        <v>1</v>
      </c>
      <c r="JL24" s="13">
        <v>6</v>
      </c>
      <c r="JM24" s="13">
        <v>2</v>
      </c>
      <c r="JN24" s="13">
        <v>3</v>
      </c>
      <c r="JO24" s="13">
        <v>1</v>
      </c>
      <c r="JP24" s="13">
        <v>1</v>
      </c>
      <c r="JQ24" s="13">
        <v>5</v>
      </c>
      <c r="JR24" s="13">
        <v>10</v>
      </c>
      <c r="JS24" s="13">
        <v>6</v>
      </c>
      <c r="JT24" s="13">
        <v>4</v>
      </c>
      <c r="JU24" s="13">
        <v>6</v>
      </c>
      <c r="JV24" s="13">
        <v>6</v>
      </c>
      <c r="JW24" s="13">
        <v>7</v>
      </c>
      <c r="JX24" s="13">
        <v>8</v>
      </c>
      <c r="JY24" s="13">
        <v>6</v>
      </c>
      <c r="JZ24" s="13">
        <v>8</v>
      </c>
      <c r="KA24" s="13">
        <v>3</v>
      </c>
      <c r="KB24" s="13">
        <v>10</v>
      </c>
      <c r="KC24" s="13">
        <v>8</v>
      </c>
      <c r="KD24" s="13">
        <v>6</v>
      </c>
      <c r="KE24" s="13">
        <v>6</v>
      </c>
      <c r="KF24" s="13">
        <v>7</v>
      </c>
      <c r="KG24" s="13">
        <v>14</v>
      </c>
      <c r="KH24" s="13">
        <v>9</v>
      </c>
      <c r="KI24" s="13">
        <v>18</v>
      </c>
      <c r="KJ24" s="13">
        <v>10</v>
      </c>
      <c r="KK24" s="13">
        <v>8</v>
      </c>
      <c r="KL24" s="13">
        <v>2</v>
      </c>
      <c r="KM24" s="13">
        <v>5</v>
      </c>
      <c r="KN24" s="13">
        <v>7</v>
      </c>
      <c r="KO24" s="13">
        <v>5</v>
      </c>
      <c r="KP24" s="13">
        <v>10</v>
      </c>
      <c r="KQ24" s="13">
        <v>8</v>
      </c>
      <c r="KR24" s="13">
        <v>12</v>
      </c>
      <c r="KS24" s="13">
        <v>7</v>
      </c>
      <c r="KT24" s="13">
        <v>9</v>
      </c>
      <c r="KU24" s="13">
        <v>10</v>
      </c>
      <c r="KV24" s="13">
        <v>6</v>
      </c>
      <c r="KW24" s="13">
        <v>3</v>
      </c>
      <c r="KX24" s="13">
        <v>7</v>
      </c>
      <c r="KY24" s="13">
        <v>7</v>
      </c>
      <c r="KZ24" s="13">
        <v>5</v>
      </c>
      <c r="LA24" s="13">
        <v>7</v>
      </c>
      <c r="LB24" s="13">
        <v>3</v>
      </c>
      <c r="LC24" s="13">
        <v>11</v>
      </c>
      <c r="LD24" s="13">
        <v>5</v>
      </c>
      <c r="LE24" s="13">
        <v>4</v>
      </c>
      <c r="LF24" s="13">
        <v>2</v>
      </c>
      <c r="LG24" s="13">
        <v>5</v>
      </c>
      <c r="LH24" s="13">
        <v>6</v>
      </c>
      <c r="LI24" s="13">
        <v>2</v>
      </c>
      <c r="LJ24" s="13">
        <v>2</v>
      </c>
      <c r="LK24" s="13">
        <v>5</v>
      </c>
      <c r="LL24" s="13">
        <v>2</v>
      </c>
      <c r="LM24" s="13">
        <v>3</v>
      </c>
      <c r="LN24" s="13">
        <v>5</v>
      </c>
      <c r="LO24" s="13">
        <v>4</v>
      </c>
      <c r="LP24" s="13">
        <v>5</v>
      </c>
      <c r="LQ24" s="13">
        <v>3</v>
      </c>
      <c r="LR24" s="13"/>
      <c r="LS24" s="13"/>
      <c r="LT24" s="13">
        <v>2</v>
      </c>
      <c r="LU24" s="13">
        <v>6</v>
      </c>
      <c r="LV24" s="13">
        <v>1</v>
      </c>
      <c r="LW24" s="13">
        <v>3</v>
      </c>
      <c r="LX24" s="13">
        <v>1</v>
      </c>
      <c r="LY24" s="13">
        <v>1</v>
      </c>
      <c r="LZ24" s="13">
        <v>1</v>
      </c>
      <c r="MA24" s="13">
        <v>1</v>
      </c>
      <c r="MB24" s="13">
        <v>2</v>
      </c>
      <c r="MC24" s="13">
        <v>1</v>
      </c>
      <c r="MD24" s="13"/>
      <c r="ME24" s="13">
        <v>3</v>
      </c>
      <c r="MF24" s="13">
        <v>2</v>
      </c>
      <c r="MG24" s="13">
        <v>1</v>
      </c>
      <c r="MH24" s="13">
        <v>1</v>
      </c>
      <c r="MI24" s="13">
        <v>1</v>
      </c>
      <c r="MJ24" s="13">
        <v>1</v>
      </c>
      <c r="MK24" s="13">
        <v>1</v>
      </c>
      <c r="ML24" s="13">
        <v>1</v>
      </c>
      <c r="MM24" s="13">
        <v>1</v>
      </c>
      <c r="MN24" s="13">
        <v>1</v>
      </c>
      <c r="MO24" s="13">
        <v>2</v>
      </c>
      <c r="MP24" s="13"/>
      <c r="MQ24" s="13">
        <v>2</v>
      </c>
      <c r="MR24" s="13"/>
      <c r="MS24" s="13">
        <v>2</v>
      </c>
      <c r="MT24" s="13">
        <v>2</v>
      </c>
      <c r="MU24" s="13"/>
      <c r="MV24" s="13">
        <v>1</v>
      </c>
      <c r="MW24" s="13"/>
      <c r="MX24" s="13">
        <v>1</v>
      </c>
      <c r="MY24" s="13"/>
      <c r="MZ24" s="13">
        <v>1</v>
      </c>
      <c r="NA24" s="13"/>
      <c r="NB24" s="13"/>
      <c r="NC24" s="13"/>
      <c r="ND24" s="13"/>
      <c r="NE24" s="60">
        <v>413</v>
      </c>
      <c r="NF24" s="13">
        <v>71117</v>
      </c>
      <c r="NG24" s="448"/>
      <c r="NH24" s="448"/>
      <c r="NI24" s="448"/>
      <c r="NJ24" s="448"/>
      <c r="NK24" s="448"/>
      <c r="NL24" s="448"/>
      <c r="NM24" s="448"/>
      <c r="NN24" s="448"/>
      <c r="NO24" s="448"/>
      <c r="NP24" s="448"/>
      <c r="NQ24" s="448"/>
    </row>
    <row r="25" spans="1:381">
      <c r="A25" s="5" t="s">
        <v>38</v>
      </c>
      <c r="B25" s="284">
        <f t="shared" si="26"/>
        <v>206</v>
      </c>
      <c r="C25" s="284">
        <f t="shared" si="27"/>
        <v>195</v>
      </c>
      <c r="D25" s="284">
        <f t="shared" si="28"/>
        <v>719</v>
      </c>
      <c r="E25" s="284">
        <f t="shared" si="29"/>
        <v>823</v>
      </c>
      <c r="F25" s="284">
        <f t="shared" si="30"/>
        <v>2963</v>
      </c>
      <c r="G25" s="284">
        <f t="shared" si="31"/>
        <v>2783</v>
      </c>
      <c r="H25" s="284">
        <f t="shared" si="32"/>
        <v>4587</v>
      </c>
      <c r="I25" s="284">
        <f t="shared" si="33"/>
        <v>3971</v>
      </c>
      <c r="J25" s="284">
        <f t="shared" si="34"/>
        <v>4122</v>
      </c>
      <c r="K25" s="284">
        <f t="shared" si="35"/>
        <v>3545</v>
      </c>
      <c r="L25" s="284">
        <f t="shared" si="36"/>
        <v>2567</v>
      </c>
      <c r="M25" s="284">
        <f t="shared" si="37"/>
        <v>2428</v>
      </c>
      <c r="N25" s="284">
        <f t="shared" si="38"/>
        <v>1677</v>
      </c>
      <c r="O25" s="284">
        <f t="shared" si="39"/>
        <v>1436</v>
      </c>
      <c r="P25" s="284">
        <f t="shared" si="40"/>
        <v>883</v>
      </c>
      <c r="Q25" s="284">
        <f t="shared" si="41"/>
        <v>689</v>
      </c>
      <c r="R25" s="284">
        <f t="shared" si="42"/>
        <v>370</v>
      </c>
      <c r="S25" s="284">
        <f t="shared" si="43"/>
        <v>328</v>
      </c>
      <c r="T25" s="284">
        <f t="shared" si="44"/>
        <v>50</v>
      </c>
      <c r="U25" s="284">
        <f t="shared" si="45"/>
        <v>75</v>
      </c>
      <c r="W25" s="12" t="s">
        <v>182</v>
      </c>
      <c r="X25" s="797">
        <f t="shared" si="46"/>
        <v>1026</v>
      </c>
      <c r="Y25" s="797">
        <f t="shared" si="47"/>
        <v>859</v>
      </c>
      <c r="Z25" s="797">
        <f t="shared" si="48"/>
        <v>1894</v>
      </c>
      <c r="AA25" s="797">
        <f t="shared" si="49"/>
        <v>2206</v>
      </c>
      <c r="AB25" s="797">
        <f t="shared" si="50"/>
        <v>5500</v>
      </c>
      <c r="AC25" s="797">
        <f t="shared" si="51"/>
        <v>6173</v>
      </c>
      <c r="AD25" s="797">
        <f t="shared" si="52"/>
        <v>6836</v>
      </c>
      <c r="AE25" s="797">
        <f t="shared" si="53"/>
        <v>7601</v>
      </c>
      <c r="AF25" s="797">
        <f t="shared" si="54"/>
        <v>5513</v>
      </c>
      <c r="AG25" s="797">
        <f t="shared" si="55"/>
        <v>6183</v>
      </c>
      <c r="AH25" s="797">
        <f t="shared" si="56"/>
        <v>3667</v>
      </c>
      <c r="AI25" s="797">
        <f t="shared" si="57"/>
        <v>4071</v>
      </c>
      <c r="AJ25" s="797">
        <f t="shared" si="58"/>
        <v>2564</v>
      </c>
      <c r="AK25" s="797">
        <f t="shared" si="59"/>
        <v>2433</v>
      </c>
      <c r="AL25" s="797">
        <f t="shared" si="60"/>
        <v>1512</v>
      </c>
      <c r="AM25" s="797">
        <f t="shared" si="61"/>
        <v>1391</v>
      </c>
      <c r="AN25" s="797">
        <f t="shared" si="62"/>
        <v>597</v>
      </c>
      <c r="AO25" s="797">
        <f t="shared" si="63"/>
        <v>701</v>
      </c>
      <c r="AP25" s="797">
        <f t="shared" si="64"/>
        <v>96</v>
      </c>
      <c r="AQ25" s="797">
        <f t="shared" si="65"/>
        <v>211</v>
      </c>
      <c r="AR25" s="797">
        <f t="shared" si="66"/>
        <v>419</v>
      </c>
      <c r="AT25" s="12" t="s">
        <v>182</v>
      </c>
      <c r="AU25" s="13">
        <v>55</v>
      </c>
      <c r="AV25" s="13">
        <v>135</v>
      </c>
      <c r="AW25" s="13">
        <v>86</v>
      </c>
      <c r="AX25" s="13">
        <v>82</v>
      </c>
      <c r="AY25" s="13">
        <v>76</v>
      </c>
      <c r="AZ25" s="13">
        <v>80</v>
      </c>
      <c r="BA25" s="13">
        <v>78</v>
      </c>
      <c r="BB25" s="13">
        <v>93</v>
      </c>
      <c r="BC25" s="13">
        <v>88</v>
      </c>
      <c r="BD25" s="13">
        <v>86</v>
      </c>
      <c r="BE25" s="13">
        <v>97</v>
      </c>
      <c r="BF25" s="13">
        <v>114</v>
      </c>
      <c r="BG25" s="13">
        <v>131</v>
      </c>
      <c r="BH25" s="13">
        <v>139</v>
      </c>
      <c r="BI25" s="13">
        <v>159</v>
      </c>
      <c r="BJ25" s="13">
        <v>208</v>
      </c>
      <c r="BK25" s="13">
        <v>271</v>
      </c>
      <c r="BL25" s="13">
        <v>308</v>
      </c>
      <c r="BM25" s="13">
        <v>382</v>
      </c>
      <c r="BN25" s="13">
        <v>397</v>
      </c>
      <c r="BO25" s="13">
        <v>411</v>
      </c>
      <c r="BP25" s="13">
        <v>497</v>
      </c>
      <c r="BQ25" s="13">
        <v>495</v>
      </c>
      <c r="BR25" s="13">
        <v>544</v>
      </c>
      <c r="BS25" s="13">
        <v>642</v>
      </c>
      <c r="BT25" s="13">
        <v>663</v>
      </c>
      <c r="BU25" s="13">
        <v>671</v>
      </c>
      <c r="BV25" s="13">
        <v>742</v>
      </c>
      <c r="BW25" s="13">
        <v>718</v>
      </c>
      <c r="BX25" s="13">
        <v>790</v>
      </c>
      <c r="BY25" s="13">
        <v>809</v>
      </c>
      <c r="BZ25" s="13">
        <v>752</v>
      </c>
      <c r="CA25" s="13">
        <v>833</v>
      </c>
      <c r="CB25" s="13">
        <v>729</v>
      </c>
      <c r="CC25" s="13">
        <v>803</v>
      </c>
      <c r="CD25" s="13">
        <v>791</v>
      </c>
      <c r="CE25" s="13">
        <v>742</v>
      </c>
      <c r="CF25" s="13">
        <v>738</v>
      </c>
      <c r="CG25" s="13">
        <v>705</v>
      </c>
      <c r="CH25" s="13">
        <v>699</v>
      </c>
      <c r="CI25" s="13">
        <v>719</v>
      </c>
      <c r="CJ25" s="13">
        <v>693</v>
      </c>
      <c r="CK25" s="13">
        <v>692</v>
      </c>
      <c r="CL25" s="13">
        <v>671</v>
      </c>
      <c r="CM25" s="13">
        <v>654</v>
      </c>
      <c r="CN25" s="13">
        <v>563</v>
      </c>
      <c r="CO25" s="13">
        <v>578</v>
      </c>
      <c r="CP25" s="13">
        <v>558</v>
      </c>
      <c r="CQ25" s="13">
        <v>545</v>
      </c>
      <c r="CR25" s="13">
        <v>510</v>
      </c>
      <c r="CS25" s="13">
        <v>482</v>
      </c>
      <c r="CT25" s="13">
        <v>455</v>
      </c>
      <c r="CU25" s="13">
        <v>382</v>
      </c>
      <c r="CV25" s="13">
        <v>410</v>
      </c>
      <c r="CW25" s="13">
        <v>400</v>
      </c>
      <c r="CX25" s="13">
        <v>438</v>
      </c>
      <c r="CY25" s="13">
        <v>419</v>
      </c>
      <c r="CZ25" s="13">
        <v>377</v>
      </c>
      <c r="DA25" s="13">
        <v>364</v>
      </c>
      <c r="DB25" s="13">
        <v>344</v>
      </c>
      <c r="DC25" s="13">
        <v>319</v>
      </c>
      <c r="DD25" s="13">
        <v>273</v>
      </c>
      <c r="DE25" s="13">
        <v>278</v>
      </c>
      <c r="DF25" s="13">
        <v>267</v>
      </c>
      <c r="DG25" s="13">
        <v>239</v>
      </c>
      <c r="DH25" s="13">
        <v>217</v>
      </c>
      <c r="DI25" s="13">
        <v>224</v>
      </c>
      <c r="DJ25" s="13">
        <v>198</v>
      </c>
      <c r="DK25" s="13">
        <v>221</v>
      </c>
      <c r="DL25" s="13">
        <v>197</v>
      </c>
      <c r="DM25" s="13">
        <v>186</v>
      </c>
      <c r="DN25" s="13">
        <v>189</v>
      </c>
      <c r="DO25" s="13">
        <v>154</v>
      </c>
      <c r="DP25" s="13">
        <v>138</v>
      </c>
      <c r="DQ25" s="13">
        <v>139</v>
      </c>
      <c r="DR25" s="13">
        <v>133</v>
      </c>
      <c r="DS25" s="13">
        <v>137</v>
      </c>
      <c r="DT25" s="13">
        <v>104</v>
      </c>
      <c r="DU25" s="13">
        <v>117</v>
      </c>
      <c r="DV25" s="13">
        <v>94</v>
      </c>
      <c r="DW25" s="13">
        <v>111</v>
      </c>
      <c r="DX25" s="13">
        <v>90</v>
      </c>
      <c r="DY25" s="13">
        <v>80</v>
      </c>
      <c r="DZ25" s="13">
        <v>69</v>
      </c>
      <c r="EA25" s="13">
        <v>72</v>
      </c>
      <c r="EB25" s="13">
        <v>71</v>
      </c>
      <c r="EC25" s="13">
        <v>62</v>
      </c>
      <c r="ED25" s="13">
        <v>50</v>
      </c>
      <c r="EE25" s="13">
        <v>56</v>
      </c>
      <c r="EF25" s="13">
        <v>40</v>
      </c>
      <c r="EG25" s="13">
        <v>45</v>
      </c>
      <c r="EH25" s="13">
        <v>37</v>
      </c>
      <c r="EI25" s="13">
        <v>33</v>
      </c>
      <c r="EJ25" s="13">
        <v>23</v>
      </c>
      <c r="EK25" s="13">
        <v>16</v>
      </c>
      <c r="EL25" s="13">
        <v>14</v>
      </c>
      <c r="EM25" s="13">
        <v>21</v>
      </c>
      <c r="EN25" s="13">
        <v>4</v>
      </c>
      <c r="EO25" s="13">
        <v>9</v>
      </c>
      <c r="EP25" s="13">
        <v>5</v>
      </c>
      <c r="EQ25" s="13">
        <v>2</v>
      </c>
      <c r="ER25" s="13">
        <v>2</v>
      </c>
      <c r="ES25" s="13"/>
      <c r="ET25" s="13"/>
      <c r="EU25" s="13"/>
      <c r="EV25" s="13"/>
      <c r="EW25" s="13">
        <v>1</v>
      </c>
      <c r="EX25" s="60">
        <v>31830</v>
      </c>
      <c r="EY25" s="13">
        <v>55</v>
      </c>
      <c r="EZ25" s="13">
        <v>166</v>
      </c>
      <c r="FA25" s="13">
        <v>103</v>
      </c>
      <c r="FB25" s="13">
        <v>97</v>
      </c>
      <c r="FC25" s="13">
        <v>90</v>
      </c>
      <c r="FD25" s="13">
        <v>89</v>
      </c>
      <c r="FE25" s="13">
        <v>105</v>
      </c>
      <c r="FF25" s="13">
        <v>94</v>
      </c>
      <c r="FG25" s="13">
        <v>102</v>
      </c>
      <c r="FH25" s="13">
        <v>125</v>
      </c>
      <c r="FI25" s="13">
        <v>83</v>
      </c>
      <c r="FJ25" s="13">
        <v>90</v>
      </c>
      <c r="FK25" s="13">
        <v>130</v>
      </c>
      <c r="FL25" s="13">
        <v>130</v>
      </c>
      <c r="FM25" s="13">
        <v>163</v>
      </c>
      <c r="FN25" s="13">
        <v>196</v>
      </c>
      <c r="FO25" s="13">
        <v>194</v>
      </c>
      <c r="FP25" s="13">
        <v>253</v>
      </c>
      <c r="FQ25" s="13">
        <v>333</v>
      </c>
      <c r="FR25" s="13">
        <v>322</v>
      </c>
      <c r="FS25" s="13">
        <v>366</v>
      </c>
      <c r="FT25" s="13">
        <v>424</v>
      </c>
      <c r="FU25" s="13">
        <v>464</v>
      </c>
      <c r="FV25" s="13">
        <v>498</v>
      </c>
      <c r="FW25" s="13">
        <v>592</v>
      </c>
      <c r="FX25" s="13">
        <v>575</v>
      </c>
      <c r="FY25" s="13">
        <v>571</v>
      </c>
      <c r="FZ25" s="13">
        <v>660</v>
      </c>
      <c r="GA25" s="13">
        <v>624</v>
      </c>
      <c r="GB25" s="13">
        <v>726</v>
      </c>
      <c r="GC25" s="13">
        <v>724</v>
      </c>
      <c r="GD25" s="13">
        <v>768</v>
      </c>
      <c r="GE25" s="13">
        <v>697</v>
      </c>
      <c r="GF25" s="13">
        <v>681</v>
      </c>
      <c r="GG25" s="13">
        <v>694</v>
      </c>
      <c r="GH25" s="13">
        <v>663</v>
      </c>
      <c r="GI25" s="13">
        <v>662</v>
      </c>
      <c r="GJ25" s="13">
        <v>646</v>
      </c>
      <c r="GK25" s="13">
        <v>672</v>
      </c>
      <c r="GL25" s="13">
        <v>629</v>
      </c>
      <c r="GM25" s="13">
        <v>627</v>
      </c>
      <c r="GN25" s="13">
        <v>626</v>
      </c>
      <c r="GO25" s="13">
        <v>587</v>
      </c>
      <c r="GP25" s="13">
        <v>610</v>
      </c>
      <c r="GQ25" s="13">
        <v>539</v>
      </c>
      <c r="GR25" s="13">
        <v>560</v>
      </c>
      <c r="GS25" s="13">
        <v>540</v>
      </c>
      <c r="GT25" s="13">
        <v>468</v>
      </c>
      <c r="GU25" s="13">
        <v>492</v>
      </c>
      <c r="GV25" s="13">
        <v>464</v>
      </c>
      <c r="GW25" s="13">
        <v>433</v>
      </c>
      <c r="GX25" s="13">
        <v>410</v>
      </c>
      <c r="GY25" s="13">
        <v>368</v>
      </c>
      <c r="GZ25" s="13">
        <v>356</v>
      </c>
      <c r="HA25" s="13">
        <v>352</v>
      </c>
      <c r="HB25" s="13">
        <v>393</v>
      </c>
      <c r="HC25" s="13">
        <v>341</v>
      </c>
      <c r="HD25" s="13">
        <v>348</v>
      </c>
      <c r="HE25" s="13">
        <v>323</v>
      </c>
      <c r="HF25" s="13">
        <v>343</v>
      </c>
      <c r="HG25" s="13">
        <v>326</v>
      </c>
      <c r="HH25" s="13">
        <v>295</v>
      </c>
      <c r="HI25" s="13">
        <v>272</v>
      </c>
      <c r="HJ25" s="13">
        <v>266</v>
      </c>
      <c r="HK25" s="13">
        <v>242</v>
      </c>
      <c r="HL25" s="13">
        <v>244</v>
      </c>
      <c r="HM25" s="13">
        <v>232</v>
      </c>
      <c r="HN25" s="13">
        <v>216</v>
      </c>
      <c r="HO25" s="13">
        <v>234</v>
      </c>
      <c r="HP25" s="13">
        <v>237</v>
      </c>
      <c r="HQ25" s="13">
        <v>171</v>
      </c>
      <c r="HR25" s="13">
        <v>189</v>
      </c>
      <c r="HS25" s="13">
        <v>179</v>
      </c>
      <c r="HT25" s="13">
        <v>167</v>
      </c>
      <c r="HU25" s="13">
        <v>159</v>
      </c>
      <c r="HV25" s="13">
        <v>153</v>
      </c>
      <c r="HW25" s="13">
        <v>145</v>
      </c>
      <c r="HX25" s="13">
        <v>120</v>
      </c>
      <c r="HY25" s="13">
        <v>119</v>
      </c>
      <c r="HZ25" s="13">
        <v>110</v>
      </c>
      <c r="IA25" s="13">
        <v>85</v>
      </c>
      <c r="IB25" s="13">
        <v>89</v>
      </c>
      <c r="IC25" s="13">
        <v>92</v>
      </c>
      <c r="ID25" s="13">
        <v>62</v>
      </c>
      <c r="IE25" s="13">
        <v>52</v>
      </c>
      <c r="IF25" s="13">
        <v>57</v>
      </c>
      <c r="IG25" s="13">
        <v>50</v>
      </c>
      <c r="IH25" s="13">
        <v>40</v>
      </c>
      <c r="II25" s="13">
        <v>46</v>
      </c>
      <c r="IJ25" s="13">
        <v>24</v>
      </c>
      <c r="IK25" s="13">
        <v>28</v>
      </c>
      <c r="IL25" s="13">
        <v>18</v>
      </c>
      <c r="IM25" s="13">
        <v>19</v>
      </c>
      <c r="IN25" s="13">
        <v>13</v>
      </c>
      <c r="IO25" s="13">
        <v>6</v>
      </c>
      <c r="IP25" s="13">
        <v>5</v>
      </c>
      <c r="IQ25" s="13">
        <v>1</v>
      </c>
      <c r="IR25" s="13">
        <v>3</v>
      </c>
      <c r="IS25" s="13"/>
      <c r="IT25" s="13">
        <v>2</v>
      </c>
      <c r="IU25" s="13"/>
      <c r="IV25" s="13"/>
      <c r="IW25" s="13">
        <v>1</v>
      </c>
      <c r="IX25" s="13"/>
      <c r="IY25" s="13"/>
      <c r="IZ25" s="13"/>
      <c r="JA25" s="13">
        <v>1</v>
      </c>
      <c r="JB25" s="60">
        <v>29206</v>
      </c>
      <c r="JC25" s="13">
        <v>25</v>
      </c>
      <c r="JD25" s="13">
        <v>9</v>
      </c>
      <c r="JE25" s="13">
        <v>2</v>
      </c>
      <c r="JF25" s="13"/>
      <c r="JG25" s="13"/>
      <c r="JH25" s="13">
        <v>1</v>
      </c>
      <c r="JI25" s="13"/>
      <c r="JJ25" s="13">
        <v>1</v>
      </c>
      <c r="JK25" s="13">
        <v>2</v>
      </c>
      <c r="JL25" s="13"/>
      <c r="JM25" s="13">
        <v>2</v>
      </c>
      <c r="JN25" s="13">
        <v>2</v>
      </c>
      <c r="JO25" s="13">
        <v>2</v>
      </c>
      <c r="JP25" s="13">
        <v>1</v>
      </c>
      <c r="JQ25" s="13">
        <v>2</v>
      </c>
      <c r="JR25" s="13">
        <v>2</v>
      </c>
      <c r="JS25" s="13">
        <v>1</v>
      </c>
      <c r="JT25" s="13">
        <v>6</v>
      </c>
      <c r="JU25" s="13">
        <v>3</v>
      </c>
      <c r="JV25" s="13">
        <v>6</v>
      </c>
      <c r="JW25" s="13">
        <v>3</v>
      </c>
      <c r="JX25" s="13">
        <v>4</v>
      </c>
      <c r="JY25" s="13">
        <v>3</v>
      </c>
      <c r="JZ25" s="13">
        <v>2</v>
      </c>
      <c r="KA25" s="13">
        <v>7</v>
      </c>
      <c r="KB25" s="13">
        <v>7</v>
      </c>
      <c r="KC25" s="13">
        <v>4</v>
      </c>
      <c r="KD25" s="13">
        <v>5</v>
      </c>
      <c r="KE25" s="13">
        <v>7</v>
      </c>
      <c r="KF25" s="13">
        <v>9</v>
      </c>
      <c r="KG25" s="13">
        <v>9</v>
      </c>
      <c r="KH25" s="13">
        <v>5</v>
      </c>
      <c r="KI25" s="13">
        <v>11</v>
      </c>
      <c r="KJ25" s="13">
        <v>10</v>
      </c>
      <c r="KK25" s="13">
        <v>8</v>
      </c>
      <c r="KL25" s="13">
        <v>2</v>
      </c>
      <c r="KM25" s="13">
        <v>7</v>
      </c>
      <c r="KN25" s="13">
        <v>10</v>
      </c>
      <c r="KO25" s="13">
        <v>8</v>
      </c>
      <c r="KP25" s="13">
        <v>10</v>
      </c>
      <c r="KQ25" s="13">
        <v>6</v>
      </c>
      <c r="KR25" s="13">
        <v>11</v>
      </c>
      <c r="KS25" s="13">
        <v>9</v>
      </c>
      <c r="KT25" s="13">
        <v>12</v>
      </c>
      <c r="KU25" s="13">
        <v>6</v>
      </c>
      <c r="KV25" s="13">
        <v>11</v>
      </c>
      <c r="KW25" s="13">
        <v>7</v>
      </c>
      <c r="KX25" s="13">
        <v>3</v>
      </c>
      <c r="KY25" s="13">
        <v>7</v>
      </c>
      <c r="KZ25" s="13">
        <v>3</v>
      </c>
      <c r="LA25" s="13">
        <v>10</v>
      </c>
      <c r="LB25" s="13">
        <v>7</v>
      </c>
      <c r="LC25" s="13">
        <v>6</v>
      </c>
      <c r="LD25" s="13">
        <v>4</v>
      </c>
      <c r="LE25" s="13">
        <v>5</v>
      </c>
      <c r="LF25" s="13">
        <v>4</v>
      </c>
      <c r="LG25" s="13">
        <v>5</v>
      </c>
      <c r="LH25" s="13">
        <v>1</v>
      </c>
      <c r="LI25" s="13">
        <v>8</v>
      </c>
      <c r="LJ25" s="13">
        <v>2</v>
      </c>
      <c r="LK25" s="13">
        <v>4</v>
      </c>
      <c r="LL25" s="13">
        <v>4</v>
      </c>
      <c r="LM25" s="13">
        <v>6</v>
      </c>
      <c r="LN25" s="13">
        <v>2</v>
      </c>
      <c r="LO25" s="13">
        <v>3</v>
      </c>
      <c r="LP25" s="13">
        <v>4</v>
      </c>
      <c r="LQ25" s="13">
        <v>1</v>
      </c>
      <c r="LR25" s="13">
        <v>4</v>
      </c>
      <c r="LS25" s="13">
        <v>4</v>
      </c>
      <c r="LT25" s="13">
        <v>1</v>
      </c>
      <c r="LU25" s="13">
        <v>5</v>
      </c>
      <c r="LV25" s="13">
        <v>1</v>
      </c>
      <c r="LW25" s="13">
        <v>3</v>
      </c>
      <c r="LX25" s="13">
        <v>5</v>
      </c>
      <c r="LY25" s="13">
        <v>2</v>
      </c>
      <c r="LZ25" s="13">
        <v>5</v>
      </c>
      <c r="MA25" s="13">
        <v>3</v>
      </c>
      <c r="MB25" s="13">
        <v>2</v>
      </c>
      <c r="MC25" s="13">
        <v>4</v>
      </c>
      <c r="MD25" s="13">
        <v>1</v>
      </c>
      <c r="ME25" s="13">
        <v>2</v>
      </c>
      <c r="MF25" s="13">
        <v>1</v>
      </c>
      <c r="MG25" s="13">
        <v>3</v>
      </c>
      <c r="MH25" s="13">
        <v>3</v>
      </c>
      <c r="MI25" s="13">
        <v>2</v>
      </c>
      <c r="MJ25" s="13">
        <v>1</v>
      </c>
      <c r="MK25" s="13"/>
      <c r="ML25" s="13">
        <v>2</v>
      </c>
      <c r="MM25" s="13"/>
      <c r="MN25" s="13">
        <v>2</v>
      </c>
      <c r="MO25" s="13">
        <v>4</v>
      </c>
      <c r="MP25" s="13">
        <v>2</v>
      </c>
      <c r="MQ25" s="13"/>
      <c r="MR25" s="13">
        <v>1</v>
      </c>
      <c r="MS25" s="13">
        <v>1</v>
      </c>
      <c r="MT25" s="13">
        <v>2</v>
      </c>
      <c r="MU25" s="13">
        <v>1</v>
      </c>
      <c r="MV25" s="13"/>
      <c r="MW25" s="13">
        <v>1</v>
      </c>
      <c r="MX25" s="13"/>
      <c r="MY25" s="13"/>
      <c r="MZ25" s="13"/>
      <c r="NA25" s="13"/>
      <c r="NB25" s="13"/>
      <c r="NC25" s="13"/>
      <c r="ND25" s="13"/>
      <c r="NE25" s="60">
        <v>417</v>
      </c>
      <c r="NF25" s="13">
        <v>61453</v>
      </c>
      <c r="NG25" s="448"/>
      <c r="NH25" s="448"/>
      <c r="NI25" s="448"/>
      <c r="NJ25" s="448"/>
      <c r="NK25" s="448"/>
      <c r="NL25" s="448"/>
      <c r="NM25" s="448"/>
      <c r="NN25" s="448"/>
      <c r="NO25" s="448"/>
      <c r="NP25" s="448"/>
      <c r="NQ25" s="448"/>
    </row>
    <row r="26" spans="1:381">
      <c r="A26" s="5" t="s">
        <v>39</v>
      </c>
      <c r="B26" s="284">
        <f t="shared" si="26"/>
        <v>22</v>
      </c>
      <c r="C26" s="284">
        <f t="shared" si="27"/>
        <v>21</v>
      </c>
      <c r="D26" s="284">
        <f t="shared" si="28"/>
        <v>577</v>
      </c>
      <c r="E26" s="284">
        <f t="shared" si="29"/>
        <v>577</v>
      </c>
      <c r="F26" s="284">
        <f t="shared" si="30"/>
        <v>3036</v>
      </c>
      <c r="G26" s="284">
        <f t="shared" si="31"/>
        <v>2551</v>
      </c>
      <c r="H26" s="284">
        <f t="shared" si="32"/>
        <v>3170</v>
      </c>
      <c r="I26" s="284">
        <f t="shared" si="33"/>
        <v>2514</v>
      </c>
      <c r="J26" s="284">
        <f t="shared" si="34"/>
        <v>2510</v>
      </c>
      <c r="K26" s="284">
        <f t="shared" si="35"/>
        <v>2173</v>
      </c>
      <c r="L26" s="284">
        <f t="shared" si="36"/>
        <v>1594</v>
      </c>
      <c r="M26" s="284">
        <f t="shared" si="37"/>
        <v>1555</v>
      </c>
      <c r="N26" s="284">
        <f t="shared" si="38"/>
        <v>909</v>
      </c>
      <c r="O26" s="284">
        <f t="shared" si="39"/>
        <v>962</v>
      </c>
      <c r="P26" s="284">
        <f t="shared" si="40"/>
        <v>461</v>
      </c>
      <c r="Q26" s="284">
        <f t="shared" si="41"/>
        <v>482</v>
      </c>
      <c r="R26" s="284">
        <f t="shared" si="42"/>
        <v>111</v>
      </c>
      <c r="S26" s="284">
        <f t="shared" si="43"/>
        <v>190</v>
      </c>
      <c r="T26" s="284">
        <f t="shared" si="44"/>
        <v>16</v>
      </c>
      <c r="U26" s="284">
        <f t="shared" si="45"/>
        <v>37</v>
      </c>
      <c r="W26" s="12" t="s">
        <v>38</v>
      </c>
      <c r="X26" s="797">
        <f t="shared" si="46"/>
        <v>206</v>
      </c>
      <c r="Y26" s="797">
        <f t="shared" si="47"/>
        <v>195</v>
      </c>
      <c r="Z26" s="797">
        <f t="shared" si="48"/>
        <v>719</v>
      </c>
      <c r="AA26" s="797">
        <f t="shared" si="49"/>
        <v>823</v>
      </c>
      <c r="AB26" s="797">
        <f t="shared" si="50"/>
        <v>2963</v>
      </c>
      <c r="AC26" s="797">
        <f t="shared" si="51"/>
        <v>2783</v>
      </c>
      <c r="AD26" s="797">
        <f t="shared" si="52"/>
        <v>4587</v>
      </c>
      <c r="AE26" s="797">
        <f t="shared" si="53"/>
        <v>3971</v>
      </c>
      <c r="AF26" s="797">
        <f t="shared" si="54"/>
        <v>4122</v>
      </c>
      <c r="AG26" s="797">
        <f t="shared" si="55"/>
        <v>3545</v>
      </c>
      <c r="AH26" s="797">
        <f t="shared" si="56"/>
        <v>2567</v>
      </c>
      <c r="AI26" s="797">
        <f t="shared" si="57"/>
        <v>2428</v>
      </c>
      <c r="AJ26" s="797">
        <f t="shared" si="58"/>
        <v>1677</v>
      </c>
      <c r="AK26" s="797">
        <f t="shared" si="59"/>
        <v>1436</v>
      </c>
      <c r="AL26" s="797">
        <f t="shared" si="60"/>
        <v>883</v>
      </c>
      <c r="AM26" s="797">
        <f t="shared" si="61"/>
        <v>689</v>
      </c>
      <c r="AN26" s="797">
        <f t="shared" si="62"/>
        <v>370</v>
      </c>
      <c r="AO26" s="797">
        <f t="shared" si="63"/>
        <v>328</v>
      </c>
      <c r="AP26" s="797">
        <f t="shared" si="64"/>
        <v>50</v>
      </c>
      <c r="AQ26" s="797">
        <f t="shared" si="65"/>
        <v>75</v>
      </c>
      <c r="AR26" s="797">
        <f t="shared" si="66"/>
        <v>368</v>
      </c>
      <c r="AT26" s="12" t="s">
        <v>38</v>
      </c>
      <c r="AU26" s="13">
        <v>21</v>
      </c>
      <c r="AV26" s="13">
        <v>27</v>
      </c>
      <c r="AW26" s="13">
        <v>25</v>
      </c>
      <c r="AX26" s="13">
        <v>16</v>
      </c>
      <c r="AY26" s="13">
        <v>17</v>
      </c>
      <c r="AZ26" s="13">
        <v>14</v>
      </c>
      <c r="BA26" s="13">
        <v>21</v>
      </c>
      <c r="BB26" s="13">
        <v>21</v>
      </c>
      <c r="BC26" s="13">
        <v>15</v>
      </c>
      <c r="BD26" s="13">
        <v>18</v>
      </c>
      <c r="BE26" s="13">
        <v>28</v>
      </c>
      <c r="BF26" s="13">
        <v>34</v>
      </c>
      <c r="BG26" s="13">
        <v>44</v>
      </c>
      <c r="BH26" s="13">
        <v>50</v>
      </c>
      <c r="BI26" s="13">
        <v>53</v>
      </c>
      <c r="BJ26" s="13">
        <v>92</v>
      </c>
      <c r="BK26" s="13">
        <v>115</v>
      </c>
      <c r="BL26" s="13">
        <v>115</v>
      </c>
      <c r="BM26" s="13">
        <v>138</v>
      </c>
      <c r="BN26" s="13">
        <v>154</v>
      </c>
      <c r="BO26" s="13">
        <v>185</v>
      </c>
      <c r="BP26" s="13">
        <v>195</v>
      </c>
      <c r="BQ26" s="13">
        <v>192</v>
      </c>
      <c r="BR26" s="13">
        <v>246</v>
      </c>
      <c r="BS26" s="13">
        <v>237</v>
      </c>
      <c r="BT26" s="13">
        <v>295</v>
      </c>
      <c r="BU26" s="13">
        <v>309</v>
      </c>
      <c r="BV26" s="13">
        <v>322</v>
      </c>
      <c r="BW26" s="13">
        <v>386</v>
      </c>
      <c r="BX26" s="13">
        <v>416</v>
      </c>
      <c r="BY26" s="13">
        <v>394</v>
      </c>
      <c r="BZ26" s="13">
        <v>410</v>
      </c>
      <c r="CA26" s="13">
        <v>368</v>
      </c>
      <c r="CB26" s="13">
        <v>405</v>
      </c>
      <c r="CC26" s="13">
        <v>425</v>
      </c>
      <c r="CD26" s="13">
        <v>423</v>
      </c>
      <c r="CE26" s="13">
        <v>418</v>
      </c>
      <c r="CF26" s="13">
        <v>366</v>
      </c>
      <c r="CG26" s="13">
        <v>366</v>
      </c>
      <c r="CH26" s="13">
        <v>396</v>
      </c>
      <c r="CI26" s="13">
        <v>383</v>
      </c>
      <c r="CJ26" s="13">
        <v>433</v>
      </c>
      <c r="CK26" s="13">
        <v>397</v>
      </c>
      <c r="CL26" s="13">
        <v>367</v>
      </c>
      <c r="CM26" s="13">
        <v>377</v>
      </c>
      <c r="CN26" s="13">
        <v>336</v>
      </c>
      <c r="CO26" s="13">
        <v>342</v>
      </c>
      <c r="CP26" s="13">
        <v>297</v>
      </c>
      <c r="CQ26" s="13">
        <v>288</v>
      </c>
      <c r="CR26" s="13">
        <v>325</v>
      </c>
      <c r="CS26" s="13">
        <v>273</v>
      </c>
      <c r="CT26" s="13">
        <v>282</v>
      </c>
      <c r="CU26" s="13">
        <v>271</v>
      </c>
      <c r="CV26" s="13">
        <v>226</v>
      </c>
      <c r="CW26" s="13">
        <v>241</v>
      </c>
      <c r="CX26" s="13">
        <v>251</v>
      </c>
      <c r="CY26" s="13">
        <v>240</v>
      </c>
      <c r="CZ26" s="13">
        <v>237</v>
      </c>
      <c r="DA26" s="13">
        <v>199</v>
      </c>
      <c r="DB26" s="13">
        <v>208</v>
      </c>
      <c r="DC26" s="13">
        <v>173</v>
      </c>
      <c r="DD26" s="13">
        <v>176</v>
      </c>
      <c r="DE26" s="13">
        <v>178</v>
      </c>
      <c r="DF26" s="13">
        <v>172</v>
      </c>
      <c r="DG26" s="13">
        <v>152</v>
      </c>
      <c r="DH26" s="13">
        <v>147</v>
      </c>
      <c r="DI26" s="13">
        <v>137</v>
      </c>
      <c r="DJ26" s="13">
        <v>115</v>
      </c>
      <c r="DK26" s="13">
        <v>96</v>
      </c>
      <c r="DL26" s="13">
        <v>90</v>
      </c>
      <c r="DM26" s="13">
        <v>99</v>
      </c>
      <c r="DN26" s="13">
        <v>83</v>
      </c>
      <c r="DO26" s="13">
        <v>89</v>
      </c>
      <c r="DP26" s="13">
        <v>73</v>
      </c>
      <c r="DQ26" s="13">
        <v>66</v>
      </c>
      <c r="DR26" s="13">
        <v>39</v>
      </c>
      <c r="DS26" s="13">
        <v>73</v>
      </c>
      <c r="DT26" s="13">
        <v>51</v>
      </c>
      <c r="DU26" s="13">
        <v>56</v>
      </c>
      <c r="DV26" s="13">
        <v>60</v>
      </c>
      <c r="DW26" s="13">
        <v>55</v>
      </c>
      <c r="DX26" s="13">
        <v>42</v>
      </c>
      <c r="DY26" s="13">
        <v>40</v>
      </c>
      <c r="DZ26" s="13">
        <v>41</v>
      </c>
      <c r="EA26" s="13">
        <v>36</v>
      </c>
      <c r="EB26" s="13">
        <v>29</v>
      </c>
      <c r="EC26" s="13">
        <v>26</v>
      </c>
      <c r="ED26" s="13">
        <v>23</v>
      </c>
      <c r="EE26" s="13">
        <v>18</v>
      </c>
      <c r="EF26" s="13">
        <v>18</v>
      </c>
      <c r="EG26" s="13">
        <v>20</v>
      </c>
      <c r="EH26" s="13">
        <v>13</v>
      </c>
      <c r="EI26" s="13">
        <v>6</v>
      </c>
      <c r="EJ26" s="13">
        <v>12</v>
      </c>
      <c r="EK26" s="13">
        <v>11</v>
      </c>
      <c r="EL26" s="13">
        <v>7</v>
      </c>
      <c r="EM26" s="13">
        <v>2</v>
      </c>
      <c r="EN26" s="13">
        <v>1</v>
      </c>
      <c r="EO26" s="13">
        <v>2</v>
      </c>
      <c r="EP26" s="13"/>
      <c r="EQ26" s="13"/>
      <c r="ER26" s="13">
        <v>1</v>
      </c>
      <c r="ES26" s="13"/>
      <c r="ET26" s="13"/>
      <c r="EU26" s="13"/>
      <c r="EV26" s="13"/>
      <c r="EW26" s="13"/>
      <c r="EX26" s="60">
        <v>16273</v>
      </c>
      <c r="EY26" s="13">
        <v>14</v>
      </c>
      <c r="EZ26" s="13">
        <v>25</v>
      </c>
      <c r="FA26" s="13">
        <v>21</v>
      </c>
      <c r="FB26" s="13">
        <v>23</v>
      </c>
      <c r="FC26" s="13">
        <v>14</v>
      </c>
      <c r="FD26" s="13">
        <v>24</v>
      </c>
      <c r="FE26" s="13">
        <v>25</v>
      </c>
      <c r="FF26" s="13">
        <v>18</v>
      </c>
      <c r="FG26" s="13">
        <v>22</v>
      </c>
      <c r="FH26" s="13">
        <v>20</v>
      </c>
      <c r="FI26" s="13">
        <v>23</v>
      </c>
      <c r="FJ26" s="13">
        <v>21</v>
      </c>
      <c r="FK26" s="13">
        <v>35</v>
      </c>
      <c r="FL26" s="13">
        <v>39</v>
      </c>
      <c r="FM26" s="13">
        <v>37</v>
      </c>
      <c r="FN26" s="13">
        <v>81</v>
      </c>
      <c r="FO26" s="13">
        <v>117</v>
      </c>
      <c r="FP26" s="13">
        <v>100</v>
      </c>
      <c r="FQ26" s="13">
        <v>108</v>
      </c>
      <c r="FR26" s="13">
        <v>158</v>
      </c>
      <c r="FS26" s="13">
        <v>161</v>
      </c>
      <c r="FT26" s="13">
        <v>178</v>
      </c>
      <c r="FU26" s="13">
        <v>220</v>
      </c>
      <c r="FV26" s="13">
        <v>218</v>
      </c>
      <c r="FW26" s="13">
        <v>271</v>
      </c>
      <c r="FX26" s="13">
        <v>343</v>
      </c>
      <c r="FY26" s="13">
        <v>336</v>
      </c>
      <c r="FZ26" s="13">
        <v>359</v>
      </c>
      <c r="GA26" s="13">
        <v>401</v>
      </c>
      <c r="GB26" s="13">
        <v>476</v>
      </c>
      <c r="GC26" s="13">
        <v>427</v>
      </c>
      <c r="GD26" s="13">
        <v>431</v>
      </c>
      <c r="GE26" s="13">
        <v>449</v>
      </c>
      <c r="GF26" s="13">
        <v>465</v>
      </c>
      <c r="GG26" s="13">
        <v>483</v>
      </c>
      <c r="GH26" s="13">
        <v>477</v>
      </c>
      <c r="GI26" s="13">
        <v>473</v>
      </c>
      <c r="GJ26" s="13">
        <v>443</v>
      </c>
      <c r="GK26" s="13">
        <v>454</v>
      </c>
      <c r="GL26" s="13">
        <v>485</v>
      </c>
      <c r="GM26" s="13">
        <v>460</v>
      </c>
      <c r="GN26" s="13">
        <v>489</v>
      </c>
      <c r="GO26" s="13">
        <v>416</v>
      </c>
      <c r="GP26" s="13">
        <v>455</v>
      </c>
      <c r="GQ26" s="13">
        <v>420</v>
      </c>
      <c r="GR26" s="13">
        <v>418</v>
      </c>
      <c r="GS26" s="13">
        <v>426</v>
      </c>
      <c r="GT26" s="13">
        <v>339</v>
      </c>
      <c r="GU26" s="13">
        <v>355</v>
      </c>
      <c r="GV26" s="13">
        <v>344</v>
      </c>
      <c r="GW26" s="13">
        <v>301</v>
      </c>
      <c r="GX26" s="13">
        <v>315</v>
      </c>
      <c r="GY26" s="13">
        <v>281</v>
      </c>
      <c r="GZ26" s="13">
        <v>245</v>
      </c>
      <c r="HA26" s="13">
        <v>282</v>
      </c>
      <c r="HB26" s="13">
        <v>227</v>
      </c>
      <c r="HC26" s="13">
        <v>249</v>
      </c>
      <c r="HD26" s="13">
        <v>225</v>
      </c>
      <c r="HE26" s="13">
        <v>236</v>
      </c>
      <c r="HF26" s="13">
        <v>206</v>
      </c>
      <c r="HG26" s="13">
        <v>198</v>
      </c>
      <c r="HH26" s="13">
        <v>179</v>
      </c>
      <c r="HI26" s="13">
        <v>175</v>
      </c>
      <c r="HJ26" s="13">
        <v>172</v>
      </c>
      <c r="HK26" s="13">
        <v>194</v>
      </c>
      <c r="HL26" s="13">
        <v>171</v>
      </c>
      <c r="HM26" s="13">
        <v>155</v>
      </c>
      <c r="HN26" s="13">
        <v>152</v>
      </c>
      <c r="HO26" s="13">
        <v>153</v>
      </c>
      <c r="HP26" s="13">
        <v>128</v>
      </c>
      <c r="HQ26" s="13">
        <v>110</v>
      </c>
      <c r="HR26" s="13">
        <v>122</v>
      </c>
      <c r="HS26" s="13">
        <v>113</v>
      </c>
      <c r="HT26" s="13">
        <v>108</v>
      </c>
      <c r="HU26" s="13">
        <v>99</v>
      </c>
      <c r="HV26" s="13">
        <v>84</v>
      </c>
      <c r="HW26" s="13">
        <v>61</v>
      </c>
      <c r="HX26" s="13">
        <v>57</v>
      </c>
      <c r="HY26" s="13">
        <v>59</v>
      </c>
      <c r="HZ26" s="13">
        <v>70</v>
      </c>
      <c r="IA26" s="13">
        <v>61</v>
      </c>
      <c r="IB26" s="13">
        <v>57</v>
      </c>
      <c r="IC26" s="13">
        <v>41</v>
      </c>
      <c r="ID26" s="13">
        <v>47</v>
      </c>
      <c r="IE26" s="13">
        <v>32</v>
      </c>
      <c r="IF26" s="13">
        <v>39</v>
      </c>
      <c r="IG26" s="13">
        <v>29</v>
      </c>
      <c r="IH26" s="13">
        <v>26</v>
      </c>
      <c r="II26" s="13">
        <v>24</v>
      </c>
      <c r="IJ26" s="13">
        <v>14</v>
      </c>
      <c r="IK26" s="13">
        <v>13</v>
      </c>
      <c r="IL26" s="13">
        <v>8</v>
      </c>
      <c r="IM26" s="13">
        <v>5</v>
      </c>
      <c r="IN26" s="13">
        <v>10</v>
      </c>
      <c r="IO26" s="13">
        <v>5</v>
      </c>
      <c r="IP26" s="13">
        <v>3</v>
      </c>
      <c r="IQ26" s="13">
        <v>3</v>
      </c>
      <c r="IR26" s="13">
        <v>1</v>
      </c>
      <c r="IS26" s="13"/>
      <c r="IT26" s="13">
        <v>1</v>
      </c>
      <c r="IU26" s="13">
        <v>1</v>
      </c>
      <c r="IV26" s="13"/>
      <c r="IW26" s="13"/>
      <c r="IX26" s="13"/>
      <c r="IY26" s="13"/>
      <c r="IZ26" s="13"/>
      <c r="JA26" s="13"/>
      <c r="JB26" s="60">
        <v>18144</v>
      </c>
      <c r="JC26" s="13">
        <v>81</v>
      </c>
      <c r="JD26" s="13">
        <v>4</v>
      </c>
      <c r="JE26" s="13">
        <v>1</v>
      </c>
      <c r="JF26" s="13"/>
      <c r="JG26" s="13">
        <v>1</v>
      </c>
      <c r="JH26" s="13"/>
      <c r="JI26" s="13">
        <v>1</v>
      </c>
      <c r="JJ26" s="13"/>
      <c r="JK26" s="13">
        <v>1</v>
      </c>
      <c r="JL26" s="13"/>
      <c r="JM26" s="13"/>
      <c r="JN26" s="13">
        <v>1</v>
      </c>
      <c r="JO26" s="13"/>
      <c r="JP26" s="13"/>
      <c r="JQ26" s="13">
        <v>1</v>
      </c>
      <c r="JR26" s="13"/>
      <c r="JS26" s="13">
        <v>3</v>
      </c>
      <c r="JT26" s="13">
        <v>1</v>
      </c>
      <c r="JU26" s="13"/>
      <c r="JV26" s="13">
        <v>1</v>
      </c>
      <c r="JW26" s="13">
        <v>5</v>
      </c>
      <c r="JX26" s="13">
        <v>2</v>
      </c>
      <c r="JY26" s="13">
        <v>3</v>
      </c>
      <c r="JZ26" s="13">
        <v>3</v>
      </c>
      <c r="KA26" s="13"/>
      <c r="KB26" s="13">
        <v>7</v>
      </c>
      <c r="KC26" s="13">
        <v>5</v>
      </c>
      <c r="KD26" s="13">
        <v>2</v>
      </c>
      <c r="KE26" s="13">
        <v>9</v>
      </c>
      <c r="KF26" s="13">
        <v>3</v>
      </c>
      <c r="KG26" s="13">
        <v>3</v>
      </c>
      <c r="KH26" s="13">
        <v>5</v>
      </c>
      <c r="KI26" s="13">
        <v>9</v>
      </c>
      <c r="KJ26" s="13">
        <v>4</v>
      </c>
      <c r="KK26" s="13">
        <v>3</v>
      </c>
      <c r="KL26" s="13">
        <v>7</v>
      </c>
      <c r="KM26" s="13">
        <v>9</v>
      </c>
      <c r="KN26" s="13">
        <v>4</v>
      </c>
      <c r="KO26" s="13">
        <v>4</v>
      </c>
      <c r="KP26" s="13">
        <v>1</v>
      </c>
      <c r="KQ26" s="13">
        <v>1</v>
      </c>
      <c r="KR26" s="13">
        <v>14</v>
      </c>
      <c r="KS26" s="13">
        <v>9</v>
      </c>
      <c r="KT26" s="13">
        <v>7</v>
      </c>
      <c r="KU26" s="13">
        <v>7</v>
      </c>
      <c r="KV26" s="13">
        <v>7</v>
      </c>
      <c r="KW26" s="13">
        <v>8</v>
      </c>
      <c r="KX26" s="13">
        <v>3</v>
      </c>
      <c r="KY26" s="13">
        <v>5</v>
      </c>
      <c r="KZ26" s="13">
        <v>2</v>
      </c>
      <c r="LA26" s="13">
        <v>1</v>
      </c>
      <c r="LB26" s="13">
        <v>8</v>
      </c>
      <c r="LC26" s="13">
        <v>2</v>
      </c>
      <c r="LD26" s="13">
        <v>5</v>
      </c>
      <c r="LE26" s="13">
        <v>5</v>
      </c>
      <c r="LF26" s="13">
        <v>3</v>
      </c>
      <c r="LG26" s="13">
        <v>5</v>
      </c>
      <c r="LH26" s="13">
        <v>8</v>
      </c>
      <c r="LI26" s="13">
        <v>4</v>
      </c>
      <c r="LJ26" s="13">
        <v>2</v>
      </c>
      <c r="LK26" s="13">
        <v>6</v>
      </c>
      <c r="LL26" s="13">
        <v>3</v>
      </c>
      <c r="LM26" s="13">
        <v>7</v>
      </c>
      <c r="LN26" s="13">
        <v>5</v>
      </c>
      <c r="LO26" s="13">
        <v>4</v>
      </c>
      <c r="LP26" s="13">
        <v>2</v>
      </c>
      <c r="LQ26" s="13">
        <v>1</v>
      </c>
      <c r="LR26" s="13">
        <v>5</v>
      </c>
      <c r="LS26" s="13"/>
      <c r="LT26" s="13">
        <v>3</v>
      </c>
      <c r="LU26" s="13">
        <v>2</v>
      </c>
      <c r="LV26" s="13">
        <v>1</v>
      </c>
      <c r="LW26" s="13">
        <v>7</v>
      </c>
      <c r="LX26" s="13">
        <v>3</v>
      </c>
      <c r="LY26" s="13">
        <v>2</v>
      </c>
      <c r="LZ26" s="13">
        <v>2</v>
      </c>
      <c r="MA26" s="13"/>
      <c r="MB26" s="13">
        <v>1</v>
      </c>
      <c r="MC26" s="13"/>
      <c r="MD26" s="13">
        <v>1</v>
      </c>
      <c r="ME26" s="13">
        <v>3</v>
      </c>
      <c r="MF26" s="13"/>
      <c r="MG26" s="13">
        <v>1</v>
      </c>
      <c r="MH26" s="13">
        <v>1</v>
      </c>
      <c r="MI26" s="13">
        <v>2</v>
      </c>
      <c r="MJ26" s="13">
        <v>1</v>
      </c>
      <c r="MK26" s="13">
        <v>1</v>
      </c>
      <c r="ML26" s="13">
        <v>1</v>
      </c>
      <c r="MM26" s="13"/>
      <c r="MN26" s="13">
        <v>1</v>
      </c>
      <c r="MO26" s="13">
        <v>1</v>
      </c>
      <c r="MP26" s="13">
        <v>3</v>
      </c>
      <c r="MQ26" s="13">
        <v>2</v>
      </c>
      <c r="MR26" s="13"/>
      <c r="MS26" s="13"/>
      <c r="MT26" s="13">
        <v>2</v>
      </c>
      <c r="MU26" s="13">
        <v>1</v>
      </c>
      <c r="MV26" s="13"/>
      <c r="MW26" s="13">
        <v>1</v>
      </c>
      <c r="MX26" s="13"/>
      <c r="MY26" s="13">
        <v>1</v>
      </c>
      <c r="MZ26" s="13"/>
      <c r="NA26" s="13"/>
      <c r="NB26" s="13"/>
      <c r="NC26" s="13"/>
      <c r="ND26" s="13">
        <v>1</v>
      </c>
      <c r="NE26" s="60">
        <v>368</v>
      </c>
      <c r="NF26" s="13">
        <v>34785</v>
      </c>
      <c r="NG26" s="448"/>
      <c r="NH26" s="448"/>
      <c r="NI26" s="448"/>
      <c r="NJ26" s="448"/>
      <c r="NK26" s="448"/>
      <c r="NL26" s="448"/>
      <c r="NM26" s="448"/>
      <c r="NN26" s="448"/>
      <c r="NO26" s="448"/>
      <c r="NP26" s="448"/>
      <c r="NQ26" s="448"/>
    </row>
    <row r="27" spans="1:381">
      <c r="A27" s="5" t="s">
        <v>40</v>
      </c>
      <c r="B27" s="284">
        <f t="shared" si="26"/>
        <v>251</v>
      </c>
      <c r="C27" s="284">
        <f t="shared" si="27"/>
        <v>223</v>
      </c>
      <c r="D27" s="284">
        <f t="shared" si="28"/>
        <v>1711</v>
      </c>
      <c r="E27" s="284">
        <f t="shared" si="29"/>
        <v>1996</v>
      </c>
      <c r="F27" s="284">
        <f t="shared" si="30"/>
        <v>3953</v>
      </c>
      <c r="G27" s="284">
        <f t="shared" si="31"/>
        <v>4204</v>
      </c>
      <c r="H27" s="284">
        <f t="shared" si="32"/>
        <v>4133</v>
      </c>
      <c r="I27" s="284">
        <f t="shared" si="33"/>
        <v>4173</v>
      </c>
      <c r="J27" s="284">
        <f t="shared" si="34"/>
        <v>3489</v>
      </c>
      <c r="K27" s="284">
        <f t="shared" si="35"/>
        <v>3674</v>
      </c>
      <c r="L27" s="284">
        <f t="shared" si="36"/>
        <v>2460</v>
      </c>
      <c r="M27" s="284">
        <f t="shared" si="37"/>
        <v>2422</v>
      </c>
      <c r="N27" s="284">
        <f t="shared" si="38"/>
        <v>1421</v>
      </c>
      <c r="O27" s="284">
        <f t="shared" si="39"/>
        <v>1412</v>
      </c>
      <c r="P27" s="284">
        <f t="shared" si="40"/>
        <v>660</v>
      </c>
      <c r="Q27" s="284">
        <f t="shared" si="41"/>
        <v>641</v>
      </c>
      <c r="R27" s="284">
        <f t="shared" si="42"/>
        <v>183</v>
      </c>
      <c r="S27" s="284">
        <f t="shared" si="43"/>
        <v>263</v>
      </c>
      <c r="T27" s="284">
        <f t="shared" si="44"/>
        <v>34</v>
      </c>
      <c r="U27" s="284">
        <f t="shared" si="45"/>
        <v>59</v>
      </c>
      <c r="W27" s="12" t="s">
        <v>39</v>
      </c>
      <c r="X27" s="797">
        <f t="shared" si="46"/>
        <v>22</v>
      </c>
      <c r="Y27" s="797">
        <f t="shared" si="47"/>
        <v>21</v>
      </c>
      <c r="Z27" s="797">
        <f t="shared" si="48"/>
        <v>577</v>
      </c>
      <c r="AA27" s="797">
        <f t="shared" si="49"/>
        <v>577</v>
      </c>
      <c r="AB27" s="797">
        <f t="shared" si="50"/>
        <v>3036</v>
      </c>
      <c r="AC27" s="797">
        <f t="shared" si="51"/>
        <v>2551</v>
      </c>
      <c r="AD27" s="797">
        <f t="shared" si="52"/>
        <v>3170</v>
      </c>
      <c r="AE27" s="797">
        <f t="shared" si="53"/>
        <v>2514</v>
      </c>
      <c r="AF27" s="797">
        <f t="shared" si="54"/>
        <v>2510</v>
      </c>
      <c r="AG27" s="797">
        <f t="shared" si="55"/>
        <v>2173</v>
      </c>
      <c r="AH27" s="797">
        <f t="shared" si="56"/>
        <v>1594</v>
      </c>
      <c r="AI27" s="797">
        <f t="shared" si="57"/>
        <v>1555</v>
      </c>
      <c r="AJ27" s="797">
        <f t="shared" si="58"/>
        <v>909</v>
      </c>
      <c r="AK27" s="797">
        <f t="shared" si="59"/>
        <v>962</v>
      </c>
      <c r="AL27" s="797">
        <f t="shared" si="60"/>
        <v>461</v>
      </c>
      <c r="AM27" s="797">
        <f t="shared" si="61"/>
        <v>482</v>
      </c>
      <c r="AN27" s="797">
        <f t="shared" si="62"/>
        <v>111</v>
      </c>
      <c r="AO27" s="797">
        <f t="shared" si="63"/>
        <v>190</v>
      </c>
      <c r="AP27" s="797">
        <f t="shared" si="64"/>
        <v>16</v>
      </c>
      <c r="AQ27" s="797">
        <f t="shared" si="65"/>
        <v>37</v>
      </c>
      <c r="AR27" s="797">
        <f t="shared" si="66"/>
        <v>156</v>
      </c>
      <c r="AT27" s="12" t="s">
        <v>39</v>
      </c>
      <c r="AU27" s="13">
        <v>3</v>
      </c>
      <c r="AV27" s="13"/>
      <c r="AW27" s="13">
        <v>2</v>
      </c>
      <c r="AX27" s="13">
        <v>1</v>
      </c>
      <c r="AY27" s="13">
        <v>1</v>
      </c>
      <c r="AZ27" s="13">
        <v>1</v>
      </c>
      <c r="BA27" s="13">
        <v>1</v>
      </c>
      <c r="BB27" s="13">
        <v>3</v>
      </c>
      <c r="BC27" s="13">
        <v>5</v>
      </c>
      <c r="BD27" s="13">
        <v>4</v>
      </c>
      <c r="BE27" s="13">
        <v>8</v>
      </c>
      <c r="BF27" s="13">
        <v>10</v>
      </c>
      <c r="BG27" s="13">
        <v>13</v>
      </c>
      <c r="BH27" s="13">
        <v>16</v>
      </c>
      <c r="BI27" s="13">
        <v>33</v>
      </c>
      <c r="BJ27" s="13">
        <v>56</v>
      </c>
      <c r="BK27" s="13">
        <v>77</v>
      </c>
      <c r="BL27" s="13">
        <v>110</v>
      </c>
      <c r="BM27" s="13">
        <v>121</v>
      </c>
      <c r="BN27" s="13">
        <v>133</v>
      </c>
      <c r="BO27" s="13">
        <v>179</v>
      </c>
      <c r="BP27" s="13">
        <v>209</v>
      </c>
      <c r="BQ27" s="13">
        <v>232</v>
      </c>
      <c r="BR27" s="13">
        <v>262</v>
      </c>
      <c r="BS27" s="13">
        <v>241</v>
      </c>
      <c r="BT27" s="13">
        <v>276</v>
      </c>
      <c r="BU27" s="13">
        <v>244</v>
      </c>
      <c r="BV27" s="13">
        <v>301</v>
      </c>
      <c r="BW27" s="13">
        <v>319</v>
      </c>
      <c r="BX27" s="13">
        <v>288</v>
      </c>
      <c r="BY27" s="13">
        <v>284</v>
      </c>
      <c r="BZ27" s="13">
        <v>268</v>
      </c>
      <c r="CA27" s="13">
        <v>244</v>
      </c>
      <c r="CB27" s="13">
        <v>285</v>
      </c>
      <c r="CC27" s="13">
        <v>229</v>
      </c>
      <c r="CD27" s="13">
        <v>212</v>
      </c>
      <c r="CE27" s="13">
        <v>235</v>
      </c>
      <c r="CF27" s="13">
        <v>264</v>
      </c>
      <c r="CG27" s="13">
        <v>242</v>
      </c>
      <c r="CH27" s="13">
        <v>251</v>
      </c>
      <c r="CI27" s="13">
        <v>226</v>
      </c>
      <c r="CJ27" s="13">
        <v>236</v>
      </c>
      <c r="CK27" s="13">
        <v>238</v>
      </c>
      <c r="CL27" s="13">
        <v>244</v>
      </c>
      <c r="CM27" s="13">
        <v>180</v>
      </c>
      <c r="CN27" s="13">
        <v>228</v>
      </c>
      <c r="CO27" s="13">
        <v>207</v>
      </c>
      <c r="CP27" s="13">
        <v>212</v>
      </c>
      <c r="CQ27" s="13">
        <v>198</v>
      </c>
      <c r="CR27" s="13">
        <v>204</v>
      </c>
      <c r="CS27" s="13">
        <v>194</v>
      </c>
      <c r="CT27" s="13">
        <v>166</v>
      </c>
      <c r="CU27" s="13">
        <v>159</v>
      </c>
      <c r="CV27" s="13">
        <v>157</v>
      </c>
      <c r="CW27" s="13">
        <v>180</v>
      </c>
      <c r="CX27" s="13">
        <v>159</v>
      </c>
      <c r="CY27" s="13">
        <v>142</v>
      </c>
      <c r="CZ27" s="13">
        <v>135</v>
      </c>
      <c r="DA27" s="13">
        <v>137</v>
      </c>
      <c r="DB27" s="13">
        <v>126</v>
      </c>
      <c r="DC27" s="13">
        <v>118</v>
      </c>
      <c r="DD27" s="13">
        <v>107</v>
      </c>
      <c r="DE27" s="13">
        <v>113</v>
      </c>
      <c r="DF27" s="13">
        <v>107</v>
      </c>
      <c r="DG27" s="13">
        <v>87</v>
      </c>
      <c r="DH27" s="13">
        <v>93</v>
      </c>
      <c r="DI27" s="13">
        <v>89</v>
      </c>
      <c r="DJ27" s="13">
        <v>79</v>
      </c>
      <c r="DK27" s="13">
        <v>82</v>
      </c>
      <c r="DL27" s="13">
        <v>87</v>
      </c>
      <c r="DM27" s="13">
        <v>53</v>
      </c>
      <c r="DN27" s="13">
        <v>67</v>
      </c>
      <c r="DO27" s="13">
        <v>63</v>
      </c>
      <c r="DP27" s="13">
        <v>40</v>
      </c>
      <c r="DQ27" s="13">
        <v>67</v>
      </c>
      <c r="DR27" s="13">
        <v>46</v>
      </c>
      <c r="DS27" s="13">
        <v>40</v>
      </c>
      <c r="DT27" s="13">
        <v>38</v>
      </c>
      <c r="DU27" s="13">
        <v>34</v>
      </c>
      <c r="DV27" s="13">
        <v>34</v>
      </c>
      <c r="DW27" s="13">
        <v>24</v>
      </c>
      <c r="DX27" s="13">
        <v>30</v>
      </c>
      <c r="DY27" s="13">
        <v>27</v>
      </c>
      <c r="DZ27" s="13">
        <v>16</v>
      </c>
      <c r="EA27" s="13">
        <v>12</v>
      </c>
      <c r="EB27" s="13">
        <v>25</v>
      </c>
      <c r="EC27" s="13">
        <v>14</v>
      </c>
      <c r="ED27" s="13">
        <v>22</v>
      </c>
      <c r="EE27" s="13">
        <v>10</v>
      </c>
      <c r="EF27" s="13">
        <v>10</v>
      </c>
      <c r="EG27" s="13">
        <v>10</v>
      </c>
      <c r="EH27" s="13">
        <v>10</v>
      </c>
      <c r="EI27" s="13">
        <v>6</v>
      </c>
      <c r="EJ27" s="13">
        <v>6</v>
      </c>
      <c r="EK27" s="13">
        <v>1</v>
      </c>
      <c r="EL27" s="13">
        <v>2</v>
      </c>
      <c r="EM27" s="13"/>
      <c r="EN27" s="13">
        <v>1</v>
      </c>
      <c r="EO27" s="13"/>
      <c r="EP27" s="13">
        <v>1</v>
      </c>
      <c r="EQ27" s="13"/>
      <c r="ER27" s="13"/>
      <c r="ES27" s="13"/>
      <c r="ET27" s="13"/>
      <c r="EU27" s="13"/>
      <c r="EV27" s="13"/>
      <c r="EW27" s="13">
        <v>1</v>
      </c>
      <c r="EX27" s="60">
        <v>11063</v>
      </c>
      <c r="EY27" s="13">
        <v>2</v>
      </c>
      <c r="EZ27" s="13">
        <v>2</v>
      </c>
      <c r="FA27" s="13">
        <v>1</v>
      </c>
      <c r="FB27" s="13">
        <v>1</v>
      </c>
      <c r="FC27" s="13">
        <v>1</v>
      </c>
      <c r="FD27" s="13">
        <v>1</v>
      </c>
      <c r="FE27" s="13">
        <v>2</v>
      </c>
      <c r="FF27" s="13">
        <v>3</v>
      </c>
      <c r="FG27" s="13">
        <v>5</v>
      </c>
      <c r="FH27" s="13">
        <v>4</v>
      </c>
      <c r="FI27" s="13">
        <v>5</v>
      </c>
      <c r="FJ27" s="13">
        <v>5</v>
      </c>
      <c r="FK27" s="13">
        <v>11</v>
      </c>
      <c r="FL27" s="13">
        <v>14</v>
      </c>
      <c r="FM27" s="13">
        <v>34</v>
      </c>
      <c r="FN27" s="13">
        <v>50</v>
      </c>
      <c r="FO27" s="13">
        <v>54</v>
      </c>
      <c r="FP27" s="13">
        <v>90</v>
      </c>
      <c r="FQ27" s="13">
        <v>141</v>
      </c>
      <c r="FR27" s="13">
        <v>173</v>
      </c>
      <c r="FS27" s="13">
        <v>201</v>
      </c>
      <c r="FT27" s="13">
        <v>213</v>
      </c>
      <c r="FU27" s="13">
        <v>261</v>
      </c>
      <c r="FV27" s="13">
        <v>302</v>
      </c>
      <c r="FW27" s="13">
        <v>308</v>
      </c>
      <c r="FX27" s="13">
        <v>341</v>
      </c>
      <c r="FY27" s="13">
        <v>312</v>
      </c>
      <c r="FZ27" s="13">
        <v>327</v>
      </c>
      <c r="GA27" s="13">
        <v>363</v>
      </c>
      <c r="GB27" s="13">
        <v>408</v>
      </c>
      <c r="GC27" s="13">
        <v>342</v>
      </c>
      <c r="GD27" s="13">
        <v>309</v>
      </c>
      <c r="GE27" s="13">
        <v>338</v>
      </c>
      <c r="GF27" s="13">
        <v>345</v>
      </c>
      <c r="GG27" s="13">
        <v>327</v>
      </c>
      <c r="GH27" s="13">
        <v>293</v>
      </c>
      <c r="GI27" s="13">
        <v>284</v>
      </c>
      <c r="GJ27" s="13">
        <v>312</v>
      </c>
      <c r="GK27" s="13">
        <v>315</v>
      </c>
      <c r="GL27" s="13">
        <v>305</v>
      </c>
      <c r="GM27" s="13">
        <v>295</v>
      </c>
      <c r="GN27" s="13">
        <v>313</v>
      </c>
      <c r="GO27" s="13">
        <v>270</v>
      </c>
      <c r="GP27" s="13">
        <v>265</v>
      </c>
      <c r="GQ27" s="13">
        <v>241</v>
      </c>
      <c r="GR27" s="13">
        <v>230</v>
      </c>
      <c r="GS27" s="13">
        <v>253</v>
      </c>
      <c r="GT27" s="13">
        <v>235</v>
      </c>
      <c r="GU27" s="13">
        <v>224</v>
      </c>
      <c r="GV27" s="13">
        <v>184</v>
      </c>
      <c r="GW27" s="13">
        <v>172</v>
      </c>
      <c r="GX27" s="13">
        <v>190</v>
      </c>
      <c r="GY27" s="13">
        <v>175</v>
      </c>
      <c r="GZ27" s="13">
        <v>199</v>
      </c>
      <c r="HA27" s="13">
        <v>145</v>
      </c>
      <c r="HB27" s="13">
        <v>118</v>
      </c>
      <c r="HC27" s="13">
        <v>160</v>
      </c>
      <c r="HD27" s="13">
        <v>130</v>
      </c>
      <c r="HE27" s="13">
        <v>164</v>
      </c>
      <c r="HF27" s="13">
        <v>141</v>
      </c>
      <c r="HG27" s="13">
        <v>98</v>
      </c>
      <c r="HH27" s="13">
        <v>114</v>
      </c>
      <c r="HI27" s="13">
        <v>97</v>
      </c>
      <c r="HJ27" s="13">
        <v>96</v>
      </c>
      <c r="HK27" s="13">
        <v>95</v>
      </c>
      <c r="HL27" s="13">
        <v>98</v>
      </c>
      <c r="HM27" s="13">
        <v>82</v>
      </c>
      <c r="HN27" s="13">
        <v>79</v>
      </c>
      <c r="HO27" s="13">
        <v>71</v>
      </c>
      <c r="HP27" s="13">
        <v>79</v>
      </c>
      <c r="HQ27" s="13">
        <v>82</v>
      </c>
      <c r="HR27" s="13">
        <v>65</v>
      </c>
      <c r="HS27" s="13">
        <v>60</v>
      </c>
      <c r="HT27" s="13">
        <v>52</v>
      </c>
      <c r="HU27" s="13">
        <v>38</v>
      </c>
      <c r="HV27" s="13">
        <v>50</v>
      </c>
      <c r="HW27" s="13">
        <v>24</v>
      </c>
      <c r="HX27" s="13">
        <v>35</v>
      </c>
      <c r="HY27" s="13">
        <v>32</v>
      </c>
      <c r="HZ27" s="13">
        <v>23</v>
      </c>
      <c r="IA27" s="13">
        <v>18</v>
      </c>
      <c r="IB27" s="13">
        <v>18</v>
      </c>
      <c r="IC27" s="13">
        <v>17</v>
      </c>
      <c r="ID27" s="13">
        <v>7</v>
      </c>
      <c r="IE27" s="13">
        <v>7</v>
      </c>
      <c r="IF27" s="13">
        <v>10</v>
      </c>
      <c r="IG27" s="13">
        <v>16</v>
      </c>
      <c r="IH27" s="13">
        <v>10</v>
      </c>
      <c r="II27" s="13">
        <v>4</v>
      </c>
      <c r="IJ27" s="13">
        <v>4</v>
      </c>
      <c r="IK27" s="13">
        <v>2</v>
      </c>
      <c r="IL27" s="13">
        <v>3</v>
      </c>
      <c r="IM27" s="13">
        <v>2</v>
      </c>
      <c r="IN27" s="13">
        <v>5</v>
      </c>
      <c r="IO27" s="13">
        <v>1</v>
      </c>
      <c r="IP27" s="13"/>
      <c r="IQ27" s="13"/>
      <c r="IR27" s="13">
        <v>3</v>
      </c>
      <c r="IS27" s="13"/>
      <c r="IT27" s="13"/>
      <c r="IU27" s="13"/>
      <c r="IV27" s="13"/>
      <c r="IW27" s="13"/>
      <c r="IX27" s="13"/>
      <c r="IY27" s="13"/>
      <c r="IZ27" s="13"/>
      <c r="JA27" s="13"/>
      <c r="JB27" s="60">
        <v>12406</v>
      </c>
      <c r="JC27" s="13"/>
      <c r="JD27" s="13"/>
      <c r="JE27" s="13"/>
      <c r="JF27" s="13"/>
      <c r="JG27" s="13"/>
      <c r="JH27" s="13"/>
      <c r="JI27" s="13">
        <v>2</v>
      </c>
      <c r="JJ27" s="13"/>
      <c r="JK27" s="13"/>
      <c r="JL27" s="13">
        <v>2</v>
      </c>
      <c r="JM27" s="13"/>
      <c r="JN27" s="13">
        <v>2</v>
      </c>
      <c r="JO27" s="13"/>
      <c r="JP27" s="13"/>
      <c r="JQ27" s="13">
        <v>1</v>
      </c>
      <c r="JR27" s="13">
        <v>2</v>
      </c>
      <c r="JS27" s="13">
        <v>1</v>
      </c>
      <c r="JT27" s="13">
        <v>3</v>
      </c>
      <c r="JU27" s="13">
        <v>1</v>
      </c>
      <c r="JV27" s="13">
        <v>4</v>
      </c>
      <c r="JW27" s="13">
        <v>4</v>
      </c>
      <c r="JX27" s="13">
        <v>6</v>
      </c>
      <c r="JY27" s="13">
        <v>3</v>
      </c>
      <c r="JZ27" s="13">
        <v>1</v>
      </c>
      <c r="KA27" s="13">
        <v>2</v>
      </c>
      <c r="KB27" s="13">
        <v>9</v>
      </c>
      <c r="KC27" s="13">
        <v>5</v>
      </c>
      <c r="KD27" s="13">
        <v>2</v>
      </c>
      <c r="KE27" s="13">
        <v>3</v>
      </c>
      <c r="KF27" s="13">
        <v>1</v>
      </c>
      <c r="KG27" s="13">
        <v>2</v>
      </c>
      <c r="KH27" s="13">
        <v>3</v>
      </c>
      <c r="KI27" s="13">
        <v>2</v>
      </c>
      <c r="KJ27" s="13">
        <v>3</v>
      </c>
      <c r="KK27" s="13">
        <v>1</v>
      </c>
      <c r="KL27" s="13">
        <v>3</v>
      </c>
      <c r="KM27" s="13">
        <v>4</v>
      </c>
      <c r="KN27" s="13">
        <v>2</v>
      </c>
      <c r="KO27" s="13">
        <v>2</v>
      </c>
      <c r="KP27" s="13">
        <v>2</v>
      </c>
      <c r="KQ27" s="13">
        <v>3</v>
      </c>
      <c r="KR27" s="13">
        <v>4</v>
      </c>
      <c r="KS27" s="13">
        <v>5</v>
      </c>
      <c r="KT27" s="13">
        <v>3</v>
      </c>
      <c r="KU27" s="13">
        <v>3</v>
      </c>
      <c r="KV27" s="13"/>
      <c r="KW27" s="13">
        <v>3</v>
      </c>
      <c r="KX27" s="13">
        <v>4</v>
      </c>
      <c r="KY27" s="13">
        <v>2</v>
      </c>
      <c r="KZ27" s="13">
        <v>3</v>
      </c>
      <c r="LA27" s="13">
        <v>2</v>
      </c>
      <c r="LB27" s="13">
        <v>3</v>
      </c>
      <c r="LC27" s="13">
        <v>3</v>
      </c>
      <c r="LD27" s="13">
        <v>2</v>
      </c>
      <c r="LE27" s="13">
        <v>1</v>
      </c>
      <c r="LF27" s="13">
        <v>3</v>
      </c>
      <c r="LG27" s="13">
        <v>1</v>
      </c>
      <c r="LH27" s="13">
        <v>2</v>
      </c>
      <c r="LI27" s="13">
        <v>1</v>
      </c>
      <c r="LJ27" s="13">
        <v>1</v>
      </c>
      <c r="LK27" s="13">
        <v>2</v>
      </c>
      <c r="LL27" s="13"/>
      <c r="LM27" s="13">
        <v>2</v>
      </c>
      <c r="LN27" s="13"/>
      <c r="LO27" s="13"/>
      <c r="LP27" s="13">
        <v>2</v>
      </c>
      <c r="LQ27" s="13">
        <v>1</v>
      </c>
      <c r="LR27" s="13">
        <v>1</v>
      </c>
      <c r="LS27" s="13"/>
      <c r="LT27" s="13">
        <v>2</v>
      </c>
      <c r="LU27" s="13">
        <v>1</v>
      </c>
      <c r="LV27" s="13">
        <v>1</v>
      </c>
      <c r="LW27" s="13">
        <v>1</v>
      </c>
      <c r="LX27" s="13">
        <v>2</v>
      </c>
      <c r="LY27" s="13">
        <v>3</v>
      </c>
      <c r="LZ27" s="13">
        <v>1</v>
      </c>
      <c r="MA27" s="13"/>
      <c r="MB27" s="13">
        <v>3</v>
      </c>
      <c r="MC27" s="13"/>
      <c r="MD27" s="13">
        <v>1</v>
      </c>
      <c r="ME27" s="13"/>
      <c r="MF27" s="13"/>
      <c r="MG27" s="13"/>
      <c r="MH27" s="13">
        <v>1</v>
      </c>
      <c r="MI27" s="13"/>
      <c r="MJ27" s="13"/>
      <c r="MK27" s="13">
        <v>2</v>
      </c>
      <c r="ML27" s="13"/>
      <c r="MM27" s="13">
        <v>1</v>
      </c>
      <c r="MN27" s="13"/>
      <c r="MO27" s="13"/>
      <c r="MP27" s="13">
        <v>1</v>
      </c>
      <c r="MQ27" s="13"/>
      <c r="MR27" s="13"/>
      <c r="MS27" s="13"/>
      <c r="MT27" s="13"/>
      <c r="MU27" s="13"/>
      <c r="MV27" s="13"/>
      <c r="MW27" s="13"/>
      <c r="MX27" s="13"/>
      <c r="MY27" s="13"/>
      <c r="MZ27" s="13"/>
      <c r="NA27" s="13"/>
      <c r="NB27" s="13"/>
      <c r="NC27" s="13"/>
      <c r="ND27" s="13"/>
      <c r="NE27" s="60">
        <v>155</v>
      </c>
      <c r="NF27" s="13">
        <v>23624</v>
      </c>
      <c r="NG27" s="448"/>
      <c r="NH27" s="448"/>
      <c r="NI27" s="448"/>
      <c r="NJ27" s="448"/>
      <c r="NK27" s="448"/>
      <c r="NL27" s="448"/>
      <c r="NM27" s="448"/>
      <c r="NN27" s="448"/>
      <c r="NO27" s="448"/>
      <c r="NP27" s="448"/>
      <c r="NQ27" s="448"/>
    </row>
    <row r="28" spans="1:381">
      <c r="A28" s="5" t="s">
        <v>41</v>
      </c>
      <c r="B28" s="284">
        <f t="shared" si="26"/>
        <v>399</v>
      </c>
      <c r="C28" s="284">
        <f t="shared" si="27"/>
        <v>366</v>
      </c>
      <c r="D28" s="284">
        <f t="shared" si="28"/>
        <v>1415</v>
      </c>
      <c r="E28" s="284">
        <f t="shared" si="29"/>
        <v>1645</v>
      </c>
      <c r="F28" s="284">
        <f t="shared" si="30"/>
        <v>4949</v>
      </c>
      <c r="G28" s="284">
        <f t="shared" si="31"/>
        <v>4809</v>
      </c>
      <c r="H28" s="284">
        <f t="shared" si="32"/>
        <v>6347</v>
      </c>
      <c r="I28" s="284">
        <f t="shared" si="33"/>
        <v>5642</v>
      </c>
      <c r="J28" s="284">
        <f t="shared" si="34"/>
        <v>4827</v>
      </c>
      <c r="K28" s="284">
        <f t="shared" si="35"/>
        <v>4108</v>
      </c>
      <c r="L28" s="284">
        <f t="shared" si="36"/>
        <v>2723</v>
      </c>
      <c r="M28" s="284">
        <f t="shared" si="37"/>
        <v>2588</v>
      </c>
      <c r="N28" s="284">
        <f t="shared" si="38"/>
        <v>1467</v>
      </c>
      <c r="O28" s="284">
        <f t="shared" si="39"/>
        <v>1421</v>
      </c>
      <c r="P28" s="284">
        <f t="shared" si="40"/>
        <v>611</v>
      </c>
      <c r="Q28" s="284">
        <f t="shared" si="41"/>
        <v>627</v>
      </c>
      <c r="R28" s="284">
        <f t="shared" si="42"/>
        <v>225</v>
      </c>
      <c r="S28" s="284">
        <f t="shared" si="43"/>
        <v>255</v>
      </c>
      <c r="T28" s="284">
        <f t="shared" si="44"/>
        <v>33</v>
      </c>
      <c r="U28" s="284">
        <f t="shared" si="45"/>
        <v>48</v>
      </c>
      <c r="W28" s="12" t="s">
        <v>40</v>
      </c>
      <c r="X28" s="797">
        <f t="shared" si="46"/>
        <v>251</v>
      </c>
      <c r="Y28" s="797">
        <f t="shared" si="47"/>
        <v>223</v>
      </c>
      <c r="Z28" s="797">
        <f t="shared" si="48"/>
        <v>1711</v>
      </c>
      <c r="AA28" s="797">
        <f t="shared" si="49"/>
        <v>1996</v>
      </c>
      <c r="AB28" s="797">
        <f t="shared" si="50"/>
        <v>3953</v>
      </c>
      <c r="AC28" s="797">
        <f t="shared" si="51"/>
        <v>4204</v>
      </c>
      <c r="AD28" s="797">
        <f t="shared" si="52"/>
        <v>4133</v>
      </c>
      <c r="AE28" s="797">
        <f t="shared" si="53"/>
        <v>4173</v>
      </c>
      <c r="AF28" s="797">
        <f t="shared" si="54"/>
        <v>3489</v>
      </c>
      <c r="AG28" s="797">
        <f t="shared" si="55"/>
        <v>3674</v>
      </c>
      <c r="AH28" s="797">
        <f t="shared" si="56"/>
        <v>2460</v>
      </c>
      <c r="AI28" s="797">
        <f t="shared" si="57"/>
        <v>2422</v>
      </c>
      <c r="AJ28" s="797">
        <f t="shared" si="58"/>
        <v>1421</v>
      </c>
      <c r="AK28" s="797">
        <f t="shared" si="59"/>
        <v>1412</v>
      </c>
      <c r="AL28" s="797">
        <f t="shared" si="60"/>
        <v>660</v>
      </c>
      <c r="AM28" s="797">
        <f t="shared" si="61"/>
        <v>641</v>
      </c>
      <c r="AN28" s="797">
        <f t="shared" si="62"/>
        <v>183</v>
      </c>
      <c r="AO28" s="797">
        <f t="shared" si="63"/>
        <v>263</v>
      </c>
      <c r="AP28" s="797">
        <f t="shared" si="64"/>
        <v>34</v>
      </c>
      <c r="AQ28" s="797">
        <f t="shared" si="65"/>
        <v>59</v>
      </c>
      <c r="AR28" s="797">
        <f t="shared" si="66"/>
        <v>112</v>
      </c>
      <c r="AT28" s="12" t="s">
        <v>40</v>
      </c>
      <c r="AU28" s="13">
        <v>11</v>
      </c>
      <c r="AV28" s="13">
        <v>23</v>
      </c>
      <c r="AW28" s="13">
        <v>19</v>
      </c>
      <c r="AX28" s="13">
        <v>11</v>
      </c>
      <c r="AY28" s="13">
        <v>7</v>
      </c>
      <c r="AZ28" s="13">
        <v>22</v>
      </c>
      <c r="BA28" s="13">
        <v>23</v>
      </c>
      <c r="BB28" s="13">
        <v>30</v>
      </c>
      <c r="BC28" s="13">
        <v>37</v>
      </c>
      <c r="BD28" s="13">
        <v>40</v>
      </c>
      <c r="BE28" s="13">
        <v>52</v>
      </c>
      <c r="BF28" s="13">
        <v>81</v>
      </c>
      <c r="BG28" s="13">
        <v>117</v>
      </c>
      <c r="BH28" s="13">
        <v>122</v>
      </c>
      <c r="BI28" s="13">
        <v>183</v>
      </c>
      <c r="BJ28" s="13">
        <v>213</v>
      </c>
      <c r="BK28" s="13">
        <v>240</v>
      </c>
      <c r="BL28" s="13">
        <v>313</v>
      </c>
      <c r="BM28" s="13">
        <v>358</v>
      </c>
      <c r="BN28" s="13">
        <v>317</v>
      </c>
      <c r="BO28" s="13">
        <v>323</v>
      </c>
      <c r="BP28" s="13">
        <v>345</v>
      </c>
      <c r="BQ28" s="13">
        <v>412</v>
      </c>
      <c r="BR28" s="13">
        <v>395</v>
      </c>
      <c r="BS28" s="13">
        <v>409</v>
      </c>
      <c r="BT28" s="13">
        <v>481</v>
      </c>
      <c r="BU28" s="13">
        <v>439</v>
      </c>
      <c r="BV28" s="13">
        <v>483</v>
      </c>
      <c r="BW28" s="13">
        <v>433</v>
      </c>
      <c r="BX28" s="13">
        <v>484</v>
      </c>
      <c r="BY28" s="13">
        <v>459</v>
      </c>
      <c r="BZ28" s="13">
        <v>414</v>
      </c>
      <c r="CA28" s="13">
        <v>407</v>
      </c>
      <c r="CB28" s="13">
        <v>413</v>
      </c>
      <c r="CC28" s="13">
        <v>421</v>
      </c>
      <c r="CD28" s="13">
        <v>429</v>
      </c>
      <c r="CE28" s="13">
        <v>379</v>
      </c>
      <c r="CF28" s="13">
        <v>397</v>
      </c>
      <c r="CG28" s="13">
        <v>434</v>
      </c>
      <c r="CH28" s="13">
        <v>420</v>
      </c>
      <c r="CI28" s="13">
        <v>422</v>
      </c>
      <c r="CJ28" s="13">
        <v>401</v>
      </c>
      <c r="CK28" s="13">
        <v>434</v>
      </c>
      <c r="CL28" s="13">
        <v>393</v>
      </c>
      <c r="CM28" s="13">
        <v>383</v>
      </c>
      <c r="CN28" s="13">
        <v>331</v>
      </c>
      <c r="CO28" s="13">
        <v>339</v>
      </c>
      <c r="CP28" s="13">
        <v>335</v>
      </c>
      <c r="CQ28" s="13">
        <v>325</v>
      </c>
      <c r="CR28" s="13">
        <v>311</v>
      </c>
      <c r="CS28" s="13">
        <v>292</v>
      </c>
      <c r="CT28" s="13">
        <v>267</v>
      </c>
      <c r="CU28" s="13">
        <v>250</v>
      </c>
      <c r="CV28" s="13">
        <v>250</v>
      </c>
      <c r="CW28" s="13">
        <v>253</v>
      </c>
      <c r="CX28" s="13">
        <v>245</v>
      </c>
      <c r="CY28" s="13">
        <v>230</v>
      </c>
      <c r="CZ28" s="13">
        <v>239</v>
      </c>
      <c r="DA28" s="13">
        <v>202</v>
      </c>
      <c r="DB28" s="13">
        <v>194</v>
      </c>
      <c r="DC28" s="13">
        <v>187</v>
      </c>
      <c r="DD28" s="13">
        <v>163</v>
      </c>
      <c r="DE28" s="13">
        <v>152</v>
      </c>
      <c r="DF28" s="13">
        <v>157</v>
      </c>
      <c r="DG28" s="13">
        <v>171</v>
      </c>
      <c r="DH28" s="13">
        <v>135</v>
      </c>
      <c r="DI28" s="13">
        <v>124</v>
      </c>
      <c r="DJ28" s="13">
        <v>119</v>
      </c>
      <c r="DK28" s="13">
        <v>106</v>
      </c>
      <c r="DL28" s="13">
        <v>98</v>
      </c>
      <c r="DM28" s="13">
        <v>81</v>
      </c>
      <c r="DN28" s="13">
        <v>89</v>
      </c>
      <c r="DO28" s="13">
        <v>76</v>
      </c>
      <c r="DP28" s="13">
        <v>77</v>
      </c>
      <c r="DQ28" s="13">
        <v>71</v>
      </c>
      <c r="DR28" s="13">
        <v>52</v>
      </c>
      <c r="DS28" s="13">
        <v>46</v>
      </c>
      <c r="DT28" s="13">
        <v>49</v>
      </c>
      <c r="DU28" s="13">
        <v>50</v>
      </c>
      <c r="DV28" s="13">
        <v>50</v>
      </c>
      <c r="DW28" s="13">
        <v>57</v>
      </c>
      <c r="DX28" s="13">
        <v>28</v>
      </c>
      <c r="DY28" s="13">
        <v>33</v>
      </c>
      <c r="DZ28" s="13">
        <v>26</v>
      </c>
      <c r="EA28" s="13">
        <v>27</v>
      </c>
      <c r="EB28" s="13">
        <v>22</v>
      </c>
      <c r="EC28" s="13">
        <v>16</v>
      </c>
      <c r="ED28" s="13">
        <v>18</v>
      </c>
      <c r="EE28" s="13">
        <v>20</v>
      </c>
      <c r="EF28" s="13">
        <v>16</v>
      </c>
      <c r="EG28" s="13">
        <v>13</v>
      </c>
      <c r="EH28" s="13">
        <v>11</v>
      </c>
      <c r="EI28" s="13">
        <v>7</v>
      </c>
      <c r="EJ28" s="13">
        <v>4</v>
      </c>
      <c r="EK28" s="13">
        <v>5</v>
      </c>
      <c r="EL28" s="13">
        <v>7</v>
      </c>
      <c r="EM28" s="13">
        <v>7</v>
      </c>
      <c r="EN28" s="13">
        <v>3</v>
      </c>
      <c r="EO28" s="13">
        <v>1</v>
      </c>
      <c r="EP28" s="13"/>
      <c r="EQ28" s="13"/>
      <c r="ER28" s="13"/>
      <c r="ES28" s="13"/>
      <c r="ET28" s="13">
        <v>1</v>
      </c>
      <c r="EU28" s="13"/>
      <c r="EV28" s="13"/>
      <c r="EW28" s="13"/>
      <c r="EX28" s="60">
        <v>19067</v>
      </c>
      <c r="EY28" s="13">
        <v>11</v>
      </c>
      <c r="EZ28" s="13">
        <v>23</v>
      </c>
      <c r="FA28" s="13">
        <v>19</v>
      </c>
      <c r="FB28" s="13">
        <v>17</v>
      </c>
      <c r="FC28" s="13">
        <v>16</v>
      </c>
      <c r="FD28" s="13">
        <v>27</v>
      </c>
      <c r="FE28" s="13">
        <v>21</v>
      </c>
      <c r="FF28" s="13">
        <v>27</v>
      </c>
      <c r="FG28" s="13">
        <v>33</v>
      </c>
      <c r="FH28" s="13">
        <v>57</v>
      </c>
      <c r="FI28" s="13">
        <v>70</v>
      </c>
      <c r="FJ28" s="13">
        <v>71</v>
      </c>
      <c r="FK28" s="13">
        <v>93</v>
      </c>
      <c r="FL28" s="13">
        <v>126</v>
      </c>
      <c r="FM28" s="13">
        <v>140</v>
      </c>
      <c r="FN28" s="13">
        <v>144</v>
      </c>
      <c r="FO28" s="13">
        <v>212</v>
      </c>
      <c r="FP28" s="13">
        <v>258</v>
      </c>
      <c r="FQ28" s="13">
        <v>308</v>
      </c>
      <c r="FR28" s="13">
        <v>289</v>
      </c>
      <c r="FS28" s="13">
        <v>338</v>
      </c>
      <c r="FT28" s="13">
        <v>336</v>
      </c>
      <c r="FU28" s="13">
        <v>337</v>
      </c>
      <c r="FV28" s="13">
        <v>389</v>
      </c>
      <c r="FW28" s="13">
        <v>441</v>
      </c>
      <c r="FX28" s="13">
        <v>410</v>
      </c>
      <c r="FY28" s="13">
        <v>392</v>
      </c>
      <c r="FZ28" s="13">
        <v>422</v>
      </c>
      <c r="GA28" s="13">
        <v>406</v>
      </c>
      <c r="GB28" s="13">
        <v>482</v>
      </c>
      <c r="GC28" s="13">
        <v>457</v>
      </c>
      <c r="GD28" s="13">
        <v>420</v>
      </c>
      <c r="GE28" s="13">
        <v>442</v>
      </c>
      <c r="GF28" s="13">
        <v>386</v>
      </c>
      <c r="GG28" s="13">
        <v>431</v>
      </c>
      <c r="GH28" s="13">
        <v>406</v>
      </c>
      <c r="GI28" s="13">
        <v>371</v>
      </c>
      <c r="GJ28" s="13">
        <v>402</v>
      </c>
      <c r="GK28" s="13">
        <v>427</v>
      </c>
      <c r="GL28" s="13">
        <v>391</v>
      </c>
      <c r="GM28" s="13">
        <v>381</v>
      </c>
      <c r="GN28" s="13">
        <v>376</v>
      </c>
      <c r="GO28" s="13">
        <v>407</v>
      </c>
      <c r="GP28" s="13">
        <v>423</v>
      </c>
      <c r="GQ28" s="13">
        <v>336</v>
      </c>
      <c r="GR28" s="13">
        <v>308</v>
      </c>
      <c r="GS28" s="13">
        <v>327</v>
      </c>
      <c r="GT28" s="13">
        <v>318</v>
      </c>
      <c r="GU28" s="13">
        <v>311</v>
      </c>
      <c r="GV28" s="13">
        <v>302</v>
      </c>
      <c r="GW28" s="13">
        <v>297</v>
      </c>
      <c r="GX28" s="13">
        <v>281</v>
      </c>
      <c r="GY28" s="13">
        <v>266</v>
      </c>
      <c r="GZ28" s="13">
        <v>259</v>
      </c>
      <c r="HA28" s="13">
        <v>249</v>
      </c>
      <c r="HB28" s="13">
        <v>228</v>
      </c>
      <c r="HC28" s="13">
        <v>253</v>
      </c>
      <c r="HD28" s="13">
        <v>235</v>
      </c>
      <c r="HE28" s="13">
        <v>193</v>
      </c>
      <c r="HF28" s="13">
        <v>199</v>
      </c>
      <c r="HG28" s="13">
        <v>177</v>
      </c>
      <c r="HH28" s="13">
        <v>156</v>
      </c>
      <c r="HI28" s="13">
        <v>164</v>
      </c>
      <c r="HJ28" s="13">
        <v>145</v>
      </c>
      <c r="HK28" s="13">
        <v>145</v>
      </c>
      <c r="HL28" s="13">
        <v>155</v>
      </c>
      <c r="HM28" s="13">
        <v>132</v>
      </c>
      <c r="HN28" s="13">
        <v>125</v>
      </c>
      <c r="HO28" s="13">
        <v>115</v>
      </c>
      <c r="HP28" s="13">
        <v>107</v>
      </c>
      <c r="HQ28" s="13">
        <v>110</v>
      </c>
      <c r="HR28" s="13">
        <v>87</v>
      </c>
      <c r="HS28" s="13">
        <v>84</v>
      </c>
      <c r="HT28" s="13">
        <v>77</v>
      </c>
      <c r="HU28" s="13">
        <v>56</v>
      </c>
      <c r="HV28" s="13">
        <v>55</v>
      </c>
      <c r="HW28" s="13">
        <v>63</v>
      </c>
      <c r="HX28" s="13">
        <v>46</v>
      </c>
      <c r="HY28" s="13">
        <v>41</v>
      </c>
      <c r="HZ28" s="13">
        <v>41</v>
      </c>
      <c r="IA28" s="13">
        <v>24</v>
      </c>
      <c r="IB28" s="13">
        <v>27</v>
      </c>
      <c r="IC28" s="13">
        <v>18</v>
      </c>
      <c r="ID28" s="13">
        <v>25</v>
      </c>
      <c r="IE28" s="13">
        <v>13</v>
      </c>
      <c r="IF28" s="13">
        <v>21</v>
      </c>
      <c r="IG28" s="13">
        <v>22</v>
      </c>
      <c r="IH28" s="13">
        <v>11</v>
      </c>
      <c r="II28" s="13">
        <v>10</v>
      </c>
      <c r="IJ28" s="13">
        <v>12</v>
      </c>
      <c r="IK28" s="13">
        <v>11</v>
      </c>
      <c r="IL28" s="13">
        <v>6</v>
      </c>
      <c r="IM28" s="13">
        <v>4</v>
      </c>
      <c r="IN28" s="13">
        <v>6</v>
      </c>
      <c r="IO28" s="13">
        <v>3</v>
      </c>
      <c r="IP28" s="13">
        <v>1</v>
      </c>
      <c r="IQ28" s="13">
        <v>1</v>
      </c>
      <c r="IR28" s="13"/>
      <c r="IS28" s="13">
        <v>2</v>
      </c>
      <c r="IT28" s="13"/>
      <c r="IU28" s="13"/>
      <c r="IV28" s="13"/>
      <c r="IW28" s="13"/>
      <c r="IX28" s="13"/>
      <c r="IY28" s="13"/>
      <c r="IZ28" s="13"/>
      <c r="JA28" s="13"/>
      <c r="JB28" s="60">
        <v>18295</v>
      </c>
      <c r="JC28" s="13">
        <v>9</v>
      </c>
      <c r="JD28" s="13"/>
      <c r="JE28" s="13">
        <v>1</v>
      </c>
      <c r="JF28" s="13">
        <v>1</v>
      </c>
      <c r="JG28" s="13"/>
      <c r="JH28" s="13">
        <v>1</v>
      </c>
      <c r="JI28" s="13"/>
      <c r="JJ28" s="13"/>
      <c r="JK28" s="13"/>
      <c r="JL28" s="13">
        <v>1</v>
      </c>
      <c r="JM28" s="13"/>
      <c r="JN28" s="13"/>
      <c r="JO28" s="13"/>
      <c r="JP28" s="13"/>
      <c r="JQ28" s="13">
        <v>3</v>
      </c>
      <c r="JR28" s="13">
        <v>2</v>
      </c>
      <c r="JS28" s="13">
        <v>1</v>
      </c>
      <c r="JT28" s="13"/>
      <c r="JU28" s="13">
        <v>2</v>
      </c>
      <c r="JV28" s="13">
        <v>1</v>
      </c>
      <c r="JW28" s="13">
        <v>1</v>
      </c>
      <c r="JX28" s="13">
        <v>1</v>
      </c>
      <c r="JY28" s="13">
        <v>1</v>
      </c>
      <c r="JZ28" s="13">
        <v>1</v>
      </c>
      <c r="KA28" s="13"/>
      <c r="KB28" s="13">
        <v>1</v>
      </c>
      <c r="KC28" s="13">
        <v>1</v>
      </c>
      <c r="KD28" s="13">
        <v>3</v>
      </c>
      <c r="KE28" s="13">
        <v>4</v>
      </c>
      <c r="KF28" s="13">
        <v>4</v>
      </c>
      <c r="KG28" s="13">
        <v>5</v>
      </c>
      <c r="KH28" s="13">
        <v>3</v>
      </c>
      <c r="KI28" s="13">
        <v>3</v>
      </c>
      <c r="KJ28" s="13">
        <v>1</v>
      </c>
      <c r="KK28" s="13">
        <v>3</v>
      </c>
      <c r="KL28" s="13">
        <v>3</v>
      </c>
      <c r="KM28" s="13">
        <v>1</v>
      </c>
      <c r="KN28" s="13"/>
      <c r="KO28" s="13">
        <v>1</v>
      </c>
      <c r="KP28" s="13"/>
      <c r="KQ28" s="13">
        <v>1</v>
      </c>
      <c r="KR28" s="13">
        <v>1</v>
      </c>
      <c r="KS28" s="13">
        <v>3</v>
      </c>
      <c r="KT28" s="13"/>
      <c r="KU28" s="13">
        <v>1</v>
      </c>
      <c r="KV28" s="13">
        <v>3</v>
      </c>
      <c r="KW28" s="13">
        <v>1</v>
      </c>
      <c r="KX28" s="13">
        <v>1</v>
      </c>
      <c r="KY28" s="13">
        <v>1</v>
      </c>
      <c r="KZ28" s="13">
        <v>1</v>
      </c>
      <c r="LA28" s="13">
        <v>2</v>
      </c>
      <c r="LB28" s="13"/>
      <c r="LC28" s="13">
        <v>1</v>
      </c>
      <c r="LD28" s="13">
        <v>2</v>
      </c>
      <c r="LE28" s="13">
        <v>3</v>
      </c>
      <c r="LF28" s="13">
        <v>5</v>
      </c>
      <c r="LG28" s="13">
        <v>1</v>
      </c>
      <c r="LH28" s="13"/>
      <c r="LI28" s="13"/>
      <c r="LJ28" s="13"/>
      <c r="LK28" s="13"/>
      <c r="LL28" s="13">
        <v>3</v>
      </c>
      <c r="LM28" s="13">
        <v>1</v>
      </c>
      <c r="LN28" s="13">
        <v>3</v>
      </c>
      <c r="LO28" s="13"/>
      <c r="LP28" s="13">
        <v>1</v>
      </c>
      <c r="LQ28" s="13">
        <v>1</v>
      </c>
      <c r="LR28" s="13">
        <v>1</v>
      </c>
      <c r="LS28" s="13">
        <v>1</v>
      </c>
      <c r="LT28" s="13"/>
      <c r="LU28" s="13"/>
      <c r="LV28" s="13"/>
      <c r="LW28" s="13"/>
      <c r="LX28" s="13"/>
      <c r="LY28" s="13">
        <v>1</v>
      </c>
      <c r="LZ28" s="13"/>
      <c r="MA28" s="13">
        <v>1</v>
      </c>
      <c r="MB28" s="13">
        <v>1</v>
      </c>
      <c r="MC28" s="13"/>
      <c r="MD28" s="13"/>
      <c r="ME28" s="13"/>
      <c r="MF28" s="13">
        <v>1</v>
      </c>
      <c r="MG28" s="13"/>
      <c r="MH28" s="13"/>
      <c r="MI28" s="13"/>
      <c r="MJ28" s="13">
        <v>1</v>
      </c>
      <c r="MK28" s="13">
        <v>1</v>
      </c>
      <c r="ML28" s="13"/>
      <c r="MM28" s="13">
        <v>2</v>
      </c>
      <c r="MN28" s="13"/>
      <c r="MO28" s="13">
        <v>2</v>
      </c>
      <c r="MP28" s="13"/>
      <c r="MQ28" s="13"/>
      <c r="MR28" s="13"/>
      <c r="MS28" s="13">
        <v>1</v>
      </c>
      <c r="MT28" s="13"/>
      <c r="MU28" s="13"/>
      <c r="MV28" s="13"/>
      <c r="MW28" s="13"/>
      <c r="MX28" s="13">
        <v>1</v>
      </c>
      <c r="MY28" s="13"/>
      <c r="MZ28" s="13">
        <v>1</v>
      </c>
      <c r="NA28" s="13"/>
      <c r="NB28" s="13"/>
      <c r="NC28" s="13"/>
      <c r="ND28" s="13">
        <v>2</v>
      </c>
      <c r="NE28" s="60">
        <v>112</v>
      </c>
      <c r="NF28" s="13">
        <v>37474</v>
      </c>
      <c r="NG28" s="448"/>
      <c r="NH28" s="448"/>
      <c r="NI28" s="448"/>
      <c r="NJ28" s="448"/>
      <c r="NK28" s="448"/>
      <c r="NL28" s="448"/>
      <c r="NM28" s="448"/>
      <c r="NN28" s="448"/>
      <c r="NO28" s="448"/>
      <c r="NP28" s="448"/>
      <c r="NQ28" s="448"/>
    </row>
    <row r="29" spans="1:381">
      <c r="A29" s="5" t="s">
        <v>42</v>
      </c>
      <c r="B29" s="284">
        <f t="shared" si="26"/>
        <v>1712</v>
      </c>
      <c r="C29" s="284">
        <f t="shared" si="27"/>
        <v>1707</v>
      </c>
      <c r="D29" s="284">
        <f t="shared" si="28"/>
        <v>7589</v>
      </c>
      <c r="E29" s="284">
        <f t="shared" si="29"/>
        <v>8788</v>
      </c>
      <c r="F29" s="284">
        <f t="shared" si="30"/>
        <v>25594</v>
      </c>
      <c r="G29" s="284">
        <f t="shared" si="31"/>
        <v>27894</v>
      </c>
      <c r="H29" s="284">
        <f t="shared" si="32"/>
        <v>31444</v>
      </c>
      <c r="I29" s="284">
        <f t="shared" si="33"/>
        <v>32961</v>
      </c>
      <c r="J29" s="284">
        <f t="shared" si="34"/>
        <v>25438</v>
      </c>
      <c r="K29" s="284">
        <f t="shared" si="35"/>
        <v>27090</v>
      </c>
      <c r="L29" s="284">
        <f t="shared" si="36"/>
        <v>17953</v>
      </c>
      <c r="M29" s="284">
        <f t="shared" si="37"/>
        <v>19329</v>
      </c>
      <c r="N29" s="284">
        <f t="shared" si="38"/>
        <v>12209</v>
      </c>
      <c r="O29" s="284">
        <f t="shared" si="39"/>
        <v>12060</v>
      </c>
      <c r="P29" s="284">
        <f t="shared" si="40"/>
        <v>6421</v>
      </c>
      <c r="Q29" s="284">
        <f t="shared" si="41"/>
        <v>6720</v>
      </c>
      <c r="R29" s="284">
        <f t="shared" si="42"/>
        <v>2492</v>
      </c>
      <c r="S29" s="284">
        <f t="shared" si="43"/>
        <v>3630</v>
      </c>
      <c r="T29" s="284">
        <f t="shared" si="44"/>
        <v>437</v>
      </c>
      <c r="U29" s="284">
        <f t="shared" si="45"/>
        <v>1259</v>
      </c>
      <c r="W29" s="12" t="s">
        <v>41</v>
      </c>
      <c r="X29" s="797">
        <f t="shared" si="46"/>
        <v>399</v>
      </c>
      <c r="Y29" s="797">
        <f t="shared" si="47"/>
        <v>366</v>
      </c>
      <c r="Z29" s="797">
        <f t="shared" si="48"/>
        <v>1415</v>
      </c>
      <c r="AA29" s="797">
        <f t="shared" si="49"/>
        <v>1645</v>
      </c>
      <c r="AB29" s="797">
        <f t="shared" si="50"/>
        <v>4949</v>
      </c>
      <c r="AC29" s="797">
        <f t="shared" si="51"/>
        <v>4809</v>
      </c>
      <c r="AD29" s="797">
        <f t="shared" si="52"/>
        <v>6347</v>
      </c>
      <c r="AE29" s="797">
        <f t="shared" si="53"/>
        <v>5642</v>
      </c>
      <c r="AF29" s="797">
        <f t="shared" si="54"/>
        <v>4827</v>
      </c>
      <c r="AG29" s="797">
        <f t="shared" si="55"/>
        <v>4108</v>
      </c>
      <c r="AH29" s="797">
        <f t="shared" si="56"/>
        <v>2723</v>
      </c>
      <c r="AI29" s="797">
        <f t="shared" si="57"/>
        <v>2588</v>
      </c>
      <c r="AJ29" s="797">
        <f t="shared" si="58"/>
        <v>1467</v>
      </c>
      <c r="AK29" s="797">
        <f t="shared" si="59"/>
        <v>1421</v>
      </c>
      <c r="AL29" s="797">
        <f t="shared" si="60"/>
        <v>611</v>
      </c>
      <c r="AM29" s="797">
        <f t="shared" si="61"/>
        <v>627</v>
      </c>
      <c r="AN29" s="797">
        <f t="shared" si="62"/>
        <v>225</v>
      </c>
      <c r="AO29" s="797">
        <f t="shared" si="63"/>
        <v>255</v>
      </c>
      <c r="AP29" s="797">
        <f t="shared" si="64"/>
        <v>33</v>
      </c>
      <c r="AQ29" s="797">
        <f t="shared" si="65"/>
        <v>48</v>
      </c>
      <c r="AR29" s="797">
        <f t="shared" si="66"/>
        <v>257</v>
      </c>
      <c r="AT29" s="12" t="s">
        <v>41</v>
      </c>
      <c r="AU29" s="13">
        <v>9</v>
      </c>
      <c r="AV29" s="13">
        <v>54</v>
      </c>
      <c r="AW29" s="13">
        <v>42</v>
      </c>
      <c r="AX29" s="13">
        <v>24</v>
      </c>
      <c r="AY29" s="13">
        <v>36</v>
      </c>
      <c r="AZ29" s="13">
        <v>32</v>
      </c>
      <c r="BA29" s="13">
        <v>35</v>
      </c>
      <c r="BB29" s="13">
        <v>32</v>
      </c>
      <c r="BC29" s="13">
        <v>43</v>
      </c>
      <c r="BD29" s="13">
        <v>59</v>
      </c>
      <c r="BE29" s="13">
        <v>68</v>
      </c>
      <c r="BF29" s="13">
        <v>67</v>
      </c>
      <c r="BG29" s="13">
        <v>89</v>
      </c>
      <c r="BH29" s="13">
        <v>86</v>
      </c>
      <c r="BI29" s="13">
        <v>139</v>
      </c>
      <c r="BJ29" s="13">
        <v>169</v>
      </c>
      <c r="BK29" s="13">
        <v>208</v>
      </c>
      <c r="BL29" s="13">
        <v>241</v>
      </c>
      <c r="BM29" s="13">
        <v>266</v>
      </c>
      <c r="BN29" s="13">
        <v>312</v>
      </c>
      <c r="BO29" s="13">
        <v>343</v>
      </c>
      <c r="BP29" s="13">
        <v>354</v>
      </c>
      <c r="BQ29" s="13">
        <v>416</v>
      </c>
      <c r="BR29" s="13">
        <v>441</v>
      </c>
      <c r="BS29" s="13">
        <v>482</v>
      </c>
      <c r="BT29" s="13">
        <v>533</v>
      </c>
      <c r="BU29" s="13">
        <v>582</v>
      </c>
      <c r="BV29" s="13">
        <v>544</v>
      </c>
      <c r="BW29" s="13">
        <v>529</v>
      </c>
      <c r="BX29" s="13">
        <v>585</v>
      </c>
      <c r="BY29" s="13">
        <v>614</v>
      </c>
      <c r="BZ29" s="13">
        <v>588</v>
      </c>
      <c r="CA29" s="13">
        <v>580</v>
      </c>
      <c r="CB29" s="13">
        <v>598</v>
      </c>
      <c r="CC29" s="13">
        <v>575</v>
      </c>
      <c r="CD29" s="13">
        <v>578</v>
      </c>
      <c r="CE29" s="13">
        <v>485</v>
      </c>
      <c r="CF29" s="13">
        <v>516</v>
      </c>
      <c r="CG29" s="13">
        <v>544</v>
      </c>
      <c r="CH29" s="13">
        <v>564</v>
      </c>
      <c r="CI29" s="13">
        <v>488</v>
      </c>
      <c r="CJ29" s="13">
        <v>527</v>
      </c>
      <c r="CK29" s="13">
        <v>464</v>
      </c>
      <c r="CL29" s="13">
        <v>425</v>
      </c>
      <c r="CM29" s="13">
        <v>388</v>
      </c>
      <c r="CN29" s="13">
        <v>453</v>
      </c>
      <c r="CO29" s="13">
        <v>362</v>
      </c>
      <c r="CP29" s="13">
        <v>333</v>
      </c>
      <c r="CQ29" s="13">
        <v>334</v>
      </c>
      <c r="CR29" s="13">
        <v>334</v>
      </c>
      <c r="CS29" s="13">
        <v>344</v>
      </c>
      <c r="CT29" s="13">
        <v>301</v>
      </c>
      <c r="CU29" s="13">
        <v>291</v>
      </c>
      <c r="CV29" s="13">
        <v>276</v>
      </c>
      <c r="CW29" s="13">
        <v>237</v>
      </c>
      <c r="CX29" s="13">
        <v>242</v>
      </c>
      <c r="CY29" s="13">
        <v>239</v>
      </c>
      <c r="CZ29" s="13">
        <v>228</v>
      </c>
      <c r="DA29" s="13">
        <v>242</v>
      </c>
      <c r="DB29" s="13">
        <v>188</v>
      </c>
      <c r="DC29" s="13">
        <v>200</v>
      </c>
      <c r="DD29" s="13">
        <v>177</v>
      </c>
      <c r="DE29" s="13">
        <v>154</v>
      </c>
      <c r="DF29" s="13">
        <v>153</v>
      </c>
      <c r="DG29" s="13">
        <v>148</v>
      </c>
      <c r="DH29" s="13">
        <v>115</v>
      </c>
      <c r="DI29" s="13">
        <v>138</v>
      </c>
      <c r="DJ29" s="13">
        <v>112</v>
      </c>
      <c r="DK29" s="13">
        <v>113</v>
      </c>
      <c r="DL29" s="13">
        <v>111</v>
      </c>
      <c r="DM29" s="13">
        <v>70</v>
      </c>
      <c r="DN29" s="13">
        <v>75</v>
      </c>
      <c r="DO29" s="13">
        <v>80</v>
      </c>
      <c r="DP29" s="13">
        <v>77</v>
      </c>
      <c r="DQ29" s="13">
        <v>58</v>
      </c>
      <c r="DR29" s="13">
        <v>63</v>
      </c>
      <c r="DS29" s="13">
        <v>52</v>
      </c>
      <c r="DT29" s="13">
        <v>45</v>
      </c>
      <c r="DU29" s="13">
        <v>57</v>
      </c>
      <c r="DV29" s="13">
        <v>50</v>
      </c>
      <c r="DW29" s="13">
        <v>35</v>
      </c>
      <c r="DX29" s="13">
        <v>42</v>
      </c>
      <c r="DY29" s="13">
        <v>32</v>
      </c>
      <c r="DZ29" s="13">
        <v>22</v>
      </c>
      <c r="EA29" s="13">
        <v>24</v>
      </c>
      <c r="EB29" s="13">
        <v>22</v>
      </c>
      <c r="EC29" s="13">
        <v>19</v>
      </c>
      <c r="ED29" s="13">
        <v>23</v>
      </c>
      <c r="EE29" s="13">
        <v>21</v>
      </c>
      <c r="EF29" s="13">
        <v>15</v>
      </c>
      <c r="EG29" s="13">
        <v>15</v>
      </c>
      <c r="EH29" s="13">
        <v>11</v>
      </c>
      <c r="EI29" s="13">
        <v>2</v>
      </c>
      <c r="EJ29" s="13">
        <v>9</v>
      </c>
      <c r="EK29" s="13"/>
      <c r="EL29" s="13"/>
      <c r="EM29" s="13">
        <v>4</v>
      </c>
      <c r="EN29" s="13">
        <v>2</v>
      </c>
      <c r="EO29" s="13">
        <v>1</v>
      </c>
      <c r="EP29" s="13">
        <v>3</v>
      </c>
      <c r="EQ29" s="13">
        <v>1</v>
      </c>
      <c r="ER29" s="13"/>
      <c r="ES29" s="13"/>
      <c r="ET29" s="13"/>
      <c r="EU29" s="13"/>
      <c r="EV29" s="13"/>
      <c r="EW29" s="13">
        <v>1</v>
      </c>
      <c r="EX29" s="60">
        <v>21510</v>
      </c>
      <c r="EY29" s="13">
        <v>21</v>
      </c>
      <c r="EZ29" s="13">
        <v>35</v>
      </c>
      <c r="FA29" s="13">
        <v>44</v>
      </c>
      <c r="FB29" s="13">
        <v>40</v>
      </c>
      <c r="FC29" s="13">
        <v>41</v>
      </c>
      <c r="FD29" s="13">
        <v>31</v>
      </c>
      <c r="FE29" s="13">
        <v>34</v>
      </c>
      <c r="FF29" s="13">
        <v>47</v>
      </c>
      <c r="FG29" s="13">
        <v>57</v>
      </c>
      <c r="FH29" s="13">
        <v>49</v>
      </c>
      <c r="FI29" s="13">
        <v>53</v>
      </c>
      <c r="FJ29" s="13">
        <v>56</v>
      </c>
      <c r="FK29" s="13">
        <v>81</v>
      </c>
      <c r="FL29" s="13">
        <v>91</v>
      </c>
      <c r="FM29" s="13">
        <v>114</v>
      </c>
      <c r="FN29" s="13">
        <v>148</v>
      </c>
      <c r="FO29" s="13">
        <v>168</v>
      </c>
      <c r="FP29" s="13">
        <v>201</v>
      </c>
      <c r="FQ29" s="13">
        <v>232</v>
      </c>
      <c r="FR29" s="13">
        <v>271</v>
      </c>
      <c r="FS29" s="13">
        <v>357</v>
      </c>
      <c r="FT29" s="13">
        <v>374</v>
      </c>
      <c r="FU29" s="13">
        <v>385</v>
      </c>
      <c r="FV29" s="13">
        <v>467</v>
      </c>
      <c r="FW29" s="13">
        <v>459</v>
      </c>
      <c r="FX29" s="13">
        <v>500</v>
      </c>
      <c r="FY29" s="13">
        <v>580</v>
      </c>
      <c r="FZ29" s="13">
        <v>601</v>
      </c>
      <c r="GA29" s="13">
        <v>628</v>
      </c>
      <c r="GB29" s="13">
        <v>598</v>
      </c>
      <c r="GC29" s="13">
        <v>639</v>
      </c>
      <c r="GD29" s="13">
        <v>650</v>
      </c>
      <c r="GE29" s="13">
        <v>639</v>
      </c>
      <c r="GF29" s="13">
        <v>592</v>
      </c>
      <c r="GG29" s="13">
        <v>680</v>
      </c>
      <c r="GH29" s="13">
        <v>675</v>
      </c>
      <c r="GI29" s="13">
        <v>641</v>
      </c>
      <c r="GJ29" s="13">
        <v>645</v>
      </c>
      <c r="GK29" s="13">
        <v>564</v>
      </c>
      <c r="GL29" s="13">
        <v>622</v>
      </c>
      <c r="GM29" s="13">
        <v>564</v>
      </c>
      <c r="GN29" s="13">
        <v>596</v>
      </c>
      <c r="GO29" s="13">
        <v>614</v>
      </c>
      <c r="GP29" s="13">
        <v>547</v>
      </c>
      <c r="GQ29" s="13">
        <v>491</v>
      </c>
      <c r="GR29" s="13">
        <v>445</v>
      </c>
      <c r="GS29" s="13">
        <v>443</v>
      </c>
      <c r="GT29" s="13">
        <v>384</v>
      </c>
      <c r="GU29" s="13">
        <v>372</v>
      </c>
      <c r="GV29" s="13">
        <v>371</v>
      </c>
      <c r="GW29" s="13">
        <v>354</v>
      </c>
      <c r="GX29" s="13">
        <v>316</v>
      </c>
      <c r="GY29" s="13">
        <v>334</v>
      </c>
      <c r="GZ29" s="13">
        <v>258</v>
      </c>
      <c r="HA29" s="13">
        <v>263</v>
      </c>
      <c r="HB29" s="13">
        <v>233</v>
      </c>
      <c r="HC29" s="13">
        <v>270</v>
      </c>
      <c r="HD29" s="13">
        <v>237</v>
      </c>
      <c r="HE29" s="13">
        <v>243</v>
      </c>
      <c r="HF29" s="13">
        <v>215</v>
      </c>
      <c r="HG29" s="13">
        <v>195</v>
      </c>
      <c r="HH29" s="13">
        <v>184</v>
      </c>
      <c r="HI29" s="13">
        <v>165</v>
      </c>
      <c r="HJ29" s="13">
        <v>162</v>
      </c>
      <c r="HK29" s="13">
        <v>163</v>
      </c>
      <c r="HL29" s="13">
        <v>143</v>
      </c>
      <c r="HM29" s="13">
        <v>127</v>
      </c>
      <c r="HN29" s="13">
        <v>112</v>
      </c>
      <c r="HO29" s="13">
        <v>110</v>
      </c>
      <c r="HP29" s="13">
        <v>106</v>
      </c>
      <c r="HQ29" s="13">
        <v>76</v>
      </c>
      <c r="HR29" s="13">
        <v>86</v>
      </c>
      <c r="HS29" s="13">
        <v>83</v>
      </c>
      <c r="HT29" s="13">
        <v>56</v>
      </c>
      <c r="HU29" s="13">
        <v>56</v>
      </c>
      <c r="HV29" s="13">
        <v>55</v>
      </c>
      <c r="HW29" s="13">
        <v>55</v>
      </c>
      <c r="HX29" s="13">
        <v>51</v>
      </c>
      <c r="HY29" s="13">
        <v>50</v>
      </c>
      <c r="HZ29" s="13">
        <v>43</v>
      </c>
      <c r="IA29" s="13">
        <v>32</v>
      </c>
      <c r="IB29" s="13">
        <v>39</v>
      </c>
      <c r="IC29" s="13">
        <v>33</v>
      </c>
      <c r="ID29" s="13">
        <v>28</v>
      </c>
      <c r="IE29" s="13">
        <v>21</v>
      </c>
      <c r="IF29" s="13">
        <v>23</v>
      </c>
      <c r="IG29" s="13">
        <v>13</v>
      </c>
      <c r="IH29" s="13">
        <v>17</v>
      </c>
      <c r="II29" s="13">
        <v>13</v>
      </c>
      <c r="IJ29" s="13">
        <v>6</v>
      </c>
      <c r="IK29" s="13">
        <v>10</v>
      </c>
      <c r="IL29" s="13">
        <v>7</v>
      </c>
      <c r="IM29" s="13">
        <v>6</v>
      </c>
      <c r="IN29" s="13">
        <v>5</v>
      </c>
      <c r="IO29" s="13">
        <v>3</v>
      </c>
      <c r="IP29" s="13"/>
      <c r="IQ29" s="13">
        <v>1</v>
      </c>
      <c r="IR29" s="13">
        <v>1</v>
      </c>
      <c r="IS29" s="13"/>
      <c r="IT29" s="13"/>
      <c r="IU29" s="13"/>
      <c r="IV29" s="13"/>
      <c r="IW29" s="13"/>
      <c r="IX29" s="13"/>
      <c r="IY29" s="13"/>
      <c r="IZ29" s="13"/>
      <c r="JA29" s="13">
        <v>1</v>
      </c>
      <c r="JB29" s="60">
        <v>22997</v>
      </c>
      <c r="JC29" s="13">
        <v>20</v>
      </c>
      <c r="JD29" s="13">
        <v>3</v>
      </c>
      <c r="JE29" s="13"/>
      <c r="JF29" s="13"/>
      <c r="JG29" s="13"/>
      <c r="JH29" s="13">
        <v>2</v>
      </c>
      <c r="JI29" s="13"/>
      <c r="JJ29" s="13">
        <v>1</v>
      </c>
      <c r="JK29" s="13">
        <v>1</v>
      </c>
      <c r="JL29" s="13">
        <v>2</v>
      </c>
      <c r="JM29" s="13">
        <v>3</v>
      </c>
      <c r="JN29" s="13">
        <v>1</v>
      </c>
      <c r="JO29" s="13"/>
      <c r="JP29" s="13">
        <v>1</v>
      </c>
      <c r="JQ29" s="13">
        <v>1</v>
      </c>
      <c r="JR29" s="13">
        <v>1</v>
      </c>
      <c r="JS29" s="13"/>
      <c r="JT29" s="13">
        <v>2</v>
      </c>
      <c r="JU29" s="13">
        <v>4</v>
      </c>
      <c r="JV29" s="13">
        <v>4</v>
      </c>
      <c r="JW29" s="13">
        <v>3</v>
      </c>
      <c r="JX29" s="13">
        <v>3</v>
      </c>
      <c r="JY29" s="13">
        <v>3</v>
      </c>
      <c r="JZ29" s="13">
        <v>3</v>
      </c>
      <c r="KA29" s="13">
        <v>6</v>
      </c>
      <c r="KB29" s="13">
        <v>5</v>
      </c>
      <c r="KC29" s="13">
        <v>4</v>
      </c>
      <c r="KD29" s="13">
        <v>3</v>
      </c>
      <c r="KE29" s="13">
        <v>4</v>
      </c>
      <c r="KF29" s="13">
        <v>4</v>
      </c>
      <c r="KG29" s="13">
        <v>5</v>
      </c>
      <c r="KH29" s="13">
        <v>8</v>
      </c>
      <c r="KI29" s="13">
        <v>8</v>
      </c>
      <c r="KJ29" s="13">
        <v>6</v>
      </c>
      <c r="KK29" s="13">
        <v>13</v>
      </c>
      <c r="KL29" s="13">
        <v>4</v>
      </c>
      <c r="KM29" s="13">
        <v>3</v>
      </c>
      <c r="KN29" s="13">
        <v>3</v>
      </c>
      <c r="KO29" s="13">
        <v>3</v>
      </c>
      <c r="KP29" s="13">
        <v>3</v>
      </c>
      <c r="KQ29" s="13">
        <v>1</v>
      </c>
      <c r="KR29" s="13">
        <v>6</v>
      </c>
      <c r="KS29" s="13">
        <v>6</v>
      </c>
      <c r="KT29" s="13">
        <v>5</v>
      </c>
      <c r="KU29" s="13">
        <v>7</v>
      </c>
      <c r="KV29" s="13">
        <v>3</v>
      </c>
      <c r="KW29" s="13">
        <v>3</v>
      </c>
      <c r="KX29" s="13">
        <v>5</v>
      </c>
      <c r="KY29" s="13">
        <v>1</v>
      </c>
      <c r="KZ29" s="13">
        <v>2</v>
      </c>
      <c r="LA29" s="13">
        <v>4</v>
      </c>
      <c r="LB29" s="13">
        <v>2</v>
      </c>
      <c r="LC29" s="13"/>
      <c r="LD29" s="13">
        <v>6</v>
      </c>
      <c r="LE29" s="13">
        <v>2</v>
      </c>
      <c r="LF29" s="13">
        <v>4</v>
      </c>
      <c r="LG29" s="13">
        <v>3</v>
      </c>
      <c r="LH29" s="13">
        <v>1</v>
      </c>
      <c r="LI29" s="13">
        <v>3</v>
      </c>
      <c r="LJ29" s="13"/>
      <c r="LK29" s="13">
        <v>3</v>
      </c>
      <c r="LL29" s="13">
        <v>1</v>
      </c>
      <c r="LM29" s="13">
        <v>2</v>
      </c>
      <c r="LN29" s="13">
        <v>1</v>
      </c>
      <c r="LO29" s="13">
        <v>2</v>
      </c>
      <c r="LP29" s="13">
        <v>2</v>
      </c>
      <c r="LQ29" s="13">
        <v>3</v>
      </c>
      <c r="LR29" s="13">
        <v>2</v>
      </c>
      <c r="LS29" s="13">
        <v>1</v>
      </c>
      <c r="LT29" s="13"/>
      <c r="LU29" s="13"/>
      <c r="LV29" s="13">
        <v>1</v>
      </c>
      <c r="LW29" s="13">
        <v>2</v>
      </c>
      <c r="LX29" s="13"/>
      <c r="LY29" s="13">
        <v>2</v>
      </c>
      <c r="LZ29" s="13">
        <v>3</v>
      </c>
      <c r="MA29" s="13">
        <v>2</v>
      </c>
      <c r="MB29" s="13">
        <v>1</v>
      </c>
      <c r="MC29" s="13">
        <v>2</v>
      </c>
      <c r="MD29" s="13">
        <v>3</v>
      </c>
      <c r="ME29" s="13">
        <v>1</v>
      </c>
      <c r="MF29" s="13">
        <v>2</v>
      </c>
      <c r="MG29" s="13">
        <v>1</v>
      </c>
      <c r="MH29" s="13">
        <v>3</v>
      </c>
      <c r="MI29" s="13">
        <v>1</v>
      </c>
      <c r="MJ29" s="13">
        <v>1</v>
      </c>
      <c r="MK29" s="13">
        <v>1</v>
      </c>
      <c r="ML29" s="13">
        <v>1</v>
      </c>
      <c r="MM29" s="13">
        <v>2</v>
      </c>
      <c r="MN29" s="13"/>
      <c r="MO29" s="13"/>
      <c r="MP29" s="13">
        <v>2</v>
      </c>
      <c r="MQ29" s="13">
        <v>2</v>
      </c>
      <c r="MR29" s="13"/>
      <c r="MS29" s="13"/>
      <c r="MT29" s="13"/>
      <c r="MU29" s="13"/>
      <c r="MV29" s="13"/>
      <c r="MW29" s="13"/>
      <c r="MX29" s="13"/>
      <c r="MY29" s="13"/>
      <c r="MZ29" s="13"/>
      <c r="NA29" s="13"/>
      <c r="NB29" s="13"/>
      <c r="NC29" s="13"/>
      <c r="ND29" s="13">
        <v>1</v>
      </c>
      <c r="NE29" s="60">
        <v>255</v>
      </c>
      <c r="NF29" s="13">
        <v>44762</v>
      </c>
      <c r="NG29" s="448"/>
      <c r="NH29" s="448"/>
      <c r="NI29" s="448"/>
      <c r="NJ29" s="448"/>
      <c r="NK29" s="448"/>
      <c r="NL29" s="448"/>
      <c r="NM29" s="448"/>
      <c r="NN29" s="448"/>
      <c r="NO29" s="448"/>
      <c r="NP29" s="448"/>
      <c r="NQ29" s="448"/>
    </row>
    <row r="30" spans="1:381">
      <c r="A30" s="5" t="s">
        <v>43</v>
      </c>
      <c r="B30" s="284">
        <f t="shared" si="26"/>
        <v>235</v>
      </c>
      <c r="C30" s="284">
        <f t="shared" si="27"/>
        <v>178</v>
      </c>
      <c r="D30" s="284">
        <f t="shared" si="28"/>
        <v>759</v>
      </c>
      <c r="E30" s="284">
        <f t="shared" si="29"/>
        <v>869</v>
      </c>
      <c r="F30" s="284">
        <f t="shared" si="30"/>
        <v>3590</v>
      </c>
      <c r="G30" s="284">
        <f t="shared" si="31"/>
        <v>3109</v>
      </c>
      <c r="H30" s="284">
        <f t="shared" si="32"/>
        <v>3961</v>
      </c>
      <c r="I30" s="284">
        <f t="shared" si="33"/>
        <v>3470</v>
      </c>
      <c r="J30" s="284">
        <f t="shared" si="34"/>
        <v>3150</v>
      </c>
      <c r="K30" s="284">
        <f t="shared" si="35"/>
        <v>2984</v>
      </c>
      <c r="L30" s="284">
        <f t="shared" si="36"/>
        <v>1906</v>
      </c>
      <c r="M30" s="284">
        <f t="shared" si="37"/>
        <v>1966</v>
      </c>
      <c r="N30" s="284">
        <f t="shared" si="38"/>
        <v>1234</v>
      </c>
      <c r="O30" s="284">
        <f t="shared" si="39"/>
        <v>1220</v>
      </c>
      <c r="P30" s="284">
        <f t="shared" si="40"/>
        <v>621</v>
      </c>
      <c r="Q30" s="284">
        <f t="shared" si="41"/>
        <v>607</v>
      </c>
      <c r="R30" s="284">
        <f t="shared" si="42"/>
        <v>205</v>
      </c>
      <c r="S30" s="284">
        <f t="shared" si="43"/>
        <v>275</v>
      </c>
      <c r="T30" s="284">
        <f t="shared" si="44"/>
        <v>27</v>
      </c>
      <c r="U30" s="284">
        <f t="shared" si="45"/>
        <v>75</v>
      </c>
      <c r="W30" s="12" t="s">
        <v>43</v>
      </c>
      <c r="X30" s="797">
        <f t="shared" si="46"/>
        <v>235</v>
      </c>
      <c r="Y30" s="797">
        <f t="shared" si="47"/>
        <v>178</v>
      </c>
      <c r="Z30" s="797">
        <f t="shared" si="48"/>
        <v>759</v>
      </c>
      <c r="AA30" s="797">
        <f t="shared" si="49"/>
        <v>869</v>
      </c>
      <c r="AB30" s="797">
        <f t="shared" si="50"/>
        <v>3590</v>
      </c>
      <c r="AC30" s="797">
        <f t="shared" si="51"/>
        <v>3109</v>
      </c>
      <c r="AD30" s="797">
        <f t="shared" si="52"/>
        <v>3961</v>
      </c>
      <c r="AE30" s="797">
        <f t="shared" si="53"/>
        <v>3470</v>
      </c>
      <c r="AF30" s="797">
        <f t="shared" si="54"/>
        <v>3150</v>
      </c>
      <c r="AG30" s="797">
        <f t="shared" si="55"/>
        <v>2984</v>
      </c>
      <c r="AH30" s="797">
        <f t="shared" si="56"/>
        <v>1906</v>
      </c>
      <c r="AI30" s="797">
        <f t="shared" si="57"/>
        <v>1966</v>
      </c>
      <c r="AJ30" s="797">
        <f t="shared" si="58"/>
        <v>1234</v>
      </c>
      <c r="AK30" s="797">
        <f t="shared" si="59"/>
        <v>1220</v>
      </c>
      <c r="AL30" s="797">
        <f t="shared" si="60"/>
        <v>621</v>
      </c>
      <c r="AM30" s="797">
        <f t="shared" si="61"/>
        <v>607</v>
      </c>
      <c r="AN30" s="797">
        <f t="shared" si="62"/>
        <v>205</v>
      </c>
      <c r="AO30" s="797">
        <f t="shared" si="63"/>
        <v>275</v>
      </c>
      <c r="AP30" s="797">
        <f t="shared" si="64"/>
        <v>27</v>
      </c>
      <c r="AQ30" s="797">
        <f t="shared" si="65"/>
        <v>75</v>
      </c>
      <c r="AR30" s="797">
        <f t="shared" si="66"/>
        <v>202</v>
      </c>
      <c r="AT30" s="12" t="s">
        <v>43</v>
      </c>
      <c r="AU30" s="13">
        <v>9</v>
      </c>
      <c r="AV30" s="13">
        <v>22</v>
      </c>
      <c r="AW30" s="13">
        <v>28</v>
      </c>
      <c r="AX30" s="13">
        <v>18</v>
      </c>
      <c r="AY30" s="13">
        <v>19</v>
      </c>
      <c r="AZ30" s="13">
        <v>15</v>
      </c>
      <c r="BA30" s="13">
        <v>22</v>
      </c>
      <c r="BB30" s="13">
        <v>10</v>
      </c>
      <c r="BC30" s="13">
        <v>11</v>
      </c>
      <c r="BD30" s="13">
        <v>24</v>
      </c>
      <c r="BE30" s="13">
        <v>25</v>
      </c>
      <c r="BF30" s="13">
        <v>29</v>
      </c>
      <c r="BG30" s="13">
        <v>38</v>
      </c>
      <c r="BH30" s="13">
        <v>47</v>
      </c>
      <c r="BI30" s="13">
        <v>61</v>
      </c>
      <c r="BJ30" s="13">
        <v>84</v>
      </c>
      <c r="BK30" s="13">
        <v>104</v>
      </c>
      <c r="BL30" s="13">
        <v>133</v>
      </c>
      <c r="BM30" s="13">
        <v>168</v>
      </c>
      <c r="BN30" s="13">
        <v>180</v>
      </c>
      <c r="BO30" s="13">
        <v>241</v>
      </c>
      <c r="BP30" s="13">
        <v>233</v>
      </c>
      <c r="BQ30" s="13">
        <v>286</v>
      </c>
      <c r="BR30" s="13">
        <v>286</v>
      </c>
      <c r="BS30" s="13">
        <v>328</v>
      </c>
      <c r="BT30" s="13">
        <v>322</v>
      </c>
      <c r="BU30" s="13">
        <v>361</v>
      </c>
      <c r="BV30" s="13">
        <v>320</v>
      </c>
      <c r="BW30" s="13">
        <v>347</v>
      </c>
      <c r="BX30" s="13">
        <v>385</v>
      </c>
      <c r="BY30" s="13">
        <v>353</v>
      </c>
      <c r="BZ30" s="13">
        <v>317</v>
      </c>
      <c r="CA30" s="13">
        <v>359</v>
      </c>
      <c r="CB30" s="13">
        <v>370</v>
      </c>
      <c r="CC30" s="13">
        <v>361</v>
      </c>
      <c r="CD30" s="13">
        <v>347</v>
      </c>
      <c r="CE30" s="13">
        <v>321</v>
      </c>
      <c r="CF30" s="13">
        <v>327</v>
      </c>
      <c r="CG30" s="13">
        <v>335</v>
      </c>
      <c r="CH30" s="13">
        <v>380</v>
      </c>
      <c r="CI30" s="13">
        <v>332</v>
      </c>
      <c r="CJ30" s="13">
        <v>346</v>
      </c>
      <c r="CK30" s="13">
        <v>333</v>
      </c>
      <c r="CL30" s="13">
        <v>332</v>
      </c>
      <c r="CM30" s="13">
        <v>329</v>
      </c>
      <c r="CN30" s="13">
        <v>295</v>
      </c>
      <c r="CO30" s="13">
        <v>279</v>
      </c>
      <c r="CP30" s="13">
        <v>255</v>
      </c>
      <c r="CQ30" s="13">
        <v>238</v>
      </c>
      <c r="CR30" s="13">
        <v>245</v>
      </c>
      <c r="CS30" s="13">
        <v>232</v>
      </c>
      <c r="CT30" s="13">
        <v>213</v>
      </c>
      <c r="CU30" s="13">
        <v>216</v>
      </c>
      <c r="CV30" s="13">
        <v>186</v>
      </c>
      <c r="CW30" s="13">
        <v>213</v>
      </c>
      <c r="CX30" s="13">
        <v>173</v>
      </c>
      <c r="CY30" s="13">
        <v>186</v>
      </c>
      <c r="CZ30" s="13">
        <v>196</v>
      </c>
      <c r="DA30" s="13">
        <v>193</v>
      </c>
      <c r="DB30" s="13">
        <v>158</v>
      </c>
      <c r="DC30" s="13">
        <v>138</v>
      </c>
      <c r="DD30" s="13">
        <v>141</v>
      </c>
      <c r="DE30" s="13">
        <v>111</v>
      </c>
      <c r="DF30" s="13">
        <v>137</v>
      </c>
      <c r="DG30" s="13">
        <v>128</v>
      </c>
      <c r="DH30" s="13">
        <v>132</v>
      </c>
      <c r="DI30" s="13">
        <v>113</v>
      </c>
      <c r="DJ30" s="13">
        <v>112</v>
      </c>
      <c r="DK30" s="13">
        <v>99</v>
      </c>
      <c r="DL30" s="13">
        <v>109</v>
      </c>
      <c r="DM30" s="13">
        <v>95</v>
      </c>
      <c r="DN30" s="13">
        <v>66</v>
      </c>
      <c r="DO30" s="13">
        <v>61</v>
      </c>
      <c r="DP30" s="13">
        <v>62</v>
      </c>
      <c r="DQ30" s="13">
        <v>64</v>
      </c>
      <c r="DR30" s="13">
        <v>66</v>
      </c>
      <c r="DS30" s="13">
        <v>65</v>
      </c>
      <c r="DT30" s="13">
        <v>47</v>
      </c>
      <c r="DU30" s="13">
        <v>37</v>
      </c>
      <c r="DV30" s="13">
        <v>44</v>
      </c>
      <c r="DW30" s="13">
        <v>34</v>
      </c>
      <c r="DX30" s="13">
        <v>37</v>
      </c>
      <c r="DY30" s="13">
        <v>25</v>
      </c>
      <c r="DZ30" s="13">
        <v>30</v>
      </c>
      <c r="EA30" s="13">
        <v>31</v>
      </c>
      <c r="EB30" s="13">
        <v>21</v>
      </c>
      <c r="EC30" s="13">
        <v>28</v>
      </c>
      <c r="ED30" s="13">
        <v>23</v>
      </c>
      <c r="EE30" s="13">
        <v>19</v>
      </c>
      <c r="EF30" s="13">
        <v>27</v>
      </c>
      <c r="EG30" s="13">
        <v>15</v>
      </c>
      <c r="EH30" s="13">
        <v>16</v>
      </c>
      <c r="EI30" s="13">
        <v>8</v>
      </c>
      <c r="EJ30" s="13">
        <v>9</v>
      </c>
      <c r="EK30" s="13">
        <v>7</v>
      </c>
      <c r="EL30" s="13">
        <v>5</v>
      </c>
      <c r="EM30" s="13">
        <v>3</v>
      </c>
      <c r="EN30" s="13">
        <v>1</v>
      </c>
      <c r="EO30" s="13">
        <v>5</v>
      </c>
      <c r="EP30" s="13">
        <v>3</v>
      </c>
      <c r="EQ30" s="13"/>
      <c r="ER30" s="13"/>
      <c r="ES30" s="13">
        <v>2</v>
      </c>
      <c r="ET30" s="13"/>
      <c r="EU30" s="13"/>
      <c r="EV30" s="13">
        <v>1</v>
      </c>
      <c r="EW30" s="13"/>
      <c r="EX30" s="60">
        <v>14753</v>
      </c>
      <c r="EY30" s="13">
        <v>11</v>
      </c>
      <c r="EZ30" s="13">
        <v>34</v>
      </c>
      <c r="FA30" s="13">
        <v>43</v>
      </c>
      <c r="FB30" s="13">
        <v>12</v>
      </c>
      <c r="FC30" s="13">
        <v>30</v>
      </c>
      <c r="FD30" s="13">
        <v>22</v>
      </c>
      <c r="FE30" s="13">
        <v>20</v>
      </c>
      <c r="FF30" s="13">
        <v>22</v>
      </c>
      <c r="FG30" s="13">
        <v>20</v>
      </c>
      <c r="FH30" s="13">
        <v>21</v>
      </c>
      <c r="FI30" s="13">
        <v>34</v>
      </c>
      <c r="FJ30" s="13">
        <v>30</v>
      </c>
      <c r="FK30" s="13">
        <v>36</v>
      </c>
      <c r="FL30" s="13">
        <v>33</v>
      </c>
      <c r="FM30" s="13">
        <v>62</v>
      </c>
      <c r="FN30" s="13">
        <v>70</v>
      </c>
      <c r="FO30" s="13">
        <v>91</v>
      </c>
      <c r="FP30" s="13">
        <v>114</v>
      </c>
      <c r="FQ30" s="13">
        <v>136</v>
      </c>
      <c r="FR30" s="13">
        <v>153</v>
      </c>
      <c r="FS30" s="13">
        <v>221</v>
      </c>
      <c r="FT30" s="13">
        <v>256</v>
      </c>
      <c r="FU30" s="13">
        <v>299</v>
      </c>
      <c r="FV30" s="13">
        <v>366</v>
      </c>
      <c r="FW30" s="13">
        <v>361</v>
      </c>
      <c r="FX30" s="13">
        <v>382</v>
      </c>
      <c r="FY30" s="13">
        <v>427</v>
      </c>
      <c r="FZ30" s="13">
        <v>422</v>
      </c>
      <c r="GA30" s="13">
        <v>434</v>
      </c>
      <c r="GB30" s="13">
        <v>422</v>
      </c>
      <c r="GC30" s="13">
        <v>408</v>
      </c>
      <c r="GD30" s="13">
        <v>423</v>
      </c>
      <c r="GE30" s="13">
        <v>413</v>
      </c>
      <c r="GF30" s="13">
        <v>361</v>
      </c>
      <c r="GG30" s="13">
        <v>430</v>
      </c>
      <c r="GH30" s="13">
        <v>410</v>
      </c>
      <c r="GI30" s="13">
        <v>366</v>
      </c>
      <c r="GJ30" s="13">
        <v>376</v>
      </c>
      <c r="GK30" s="13">
        <v>356</v>
      </c>
      <c r="GL30" s="13">
        <v>418</v>
      </c>
      <c r="GM30" s="13">
        <v>366</v>
      </c>
      <c r="GN30" s="13">
        <v>405</v>
      </c>
      <c r="GO30" s="13">
        <v>375</v>
      </c>
      <c r="GP30" s="13">
        <v>335</v>
      </c>
      <c r="GQ30" s="13">
        <v>303</v>
      </c>
      <c r="GR30" s="13">
        <v>310</v>
      </c>
      <c r="GS30" s="13">
        <v>281</v>
      </c>
      <c r="GT30" s="13">
        <v>277</v>
      </c>
      <c r="GU30" s="13">
        <v>229</v>
      </c>
      <c r="GV30" s="13">
        <v>269</v>
      </c>
      <c r="GW30" s="13">
        <v>244</v>
      </c>
      <c r="GX30" s="13">
        <v>219</v>
      </c>
      <c r="GY30" s="13">
        <v>189</v>
      </c>
      <c r="GZ30" s="13">
        <v>203</v>
      </c>
      <c r="HA30" s="13">
        <v>167</v>
      </c>
      <c r="HB30" s="13">
        <v>172</v>
      </c>
      <c r="HC30" s="13">
        <v>182</v>
      </c>
      <c r="HD30" s="13">
        <v>176</v>
      </c>
      <c r="HE30" s="13">
        <v>197</v>
      </c>
      <c r="HF30" s="13">
        <v>157</v>
      </c>
      <c r="HG30" s="13">
        <v>152</v>
      </c>
      <c r="HH30" s="13">
        <v>118</v>
      </c>
      <c r="HI30" s="13">
        <v>131</v>
      </c>
      <c r="HJ30" s="13">
        <v>135</v>
      </c>
      <c r="HK30" s="13">
        <v>126</v>
      </c>
      <c r="HL30" s="13">
        <v>115</v>
      </c>
      <c r="HM30" s="13">
        <v>114</v>
      </c>
      <c r="HN30" s="13">
        <v>113</v>
      </c>
      <c r="HO30" s="13">
        <v>128</v>
      </c>
      <c r="HP30" s="13">
        <v>102</v>
      </c>
      <c r="HQ30" s="13">
        <v>86</v>
      </c>
      <c r="HR30" s="13">
        <v>95</v>
      </c>
      <c r="HS30" s="13">
        <v>62</v>
      </c>
      <c r="HT30" s="13">
        <v>77</v>
      </c>
      <c r="HU30" s="13">
        <v>56</v>
      </c>
      <c r="HV30" s="13">
        <v>59</v>
      </c>
      <c r="HW30" s="13">
        <v>53</v>
      </c>
      <c r="HX30" s="13">
        <v>46</v>
      </c>
      <c r="HY30" s="13">
        <v>41</v>
      </c>
      <c r="HZ30" s="13">
        <v>46</v>
      </c>
      <c r="IA30" s="13">
        <v>32</v>
      </c>
      <c r="IB30" s="13">
        <v>26</v>
      </c>
      <c r="IC30" s="13">
        <v>16</v>
      </c>
      <c r="ID30" s="13">
        <v>24</v>
      </c>
      <c r="IE30" s="13">
        <v>35</v>
      </c>
      <c r="IF30" s="13">
        <v>22</v>
      </c>
      <c r="IG30" s="13">
        <v>18</v>
      </c>
      <c r="IH30" s="13">
        <v>13</v>
      </c>
      <c r="II30" s="13">
        <v>7</v>
      </c>
      <c r="IJ30" s="13">
        <v>12</v>
      </c>
      <c r="IK30" s="13">
        <v>7</v>
      </c>
      <c r="IL30" s="13">
        <v>2</v>
      </c>
      <c r="IM30" s="13">
        <v>8</v>
      </c>
      <c r="IN30" s="13">
        <v>3</v>
      </c>
      <c r="IO30" s="13">
        <v>3</v>
      </c>
      <c r="IP30" s="13"/>
      <c r="IQ30" s="13"/>
      <c r="IR30" s="13">
        <v>1</v>
      </c>
      <c r="IS30" s="13">
        <v>1</v>
      </c>
      <c r="IT30" s="13">
        <v>1</v>
      </c>
      <c r="IU30" s="13"/>
      <c r="IV30" s="13"/>
      <c r="IW30" s="13"/>
      <c r="IX30" s="13"/>
      <c r="IY30" s="13">
        <v>1</v>
      </c>
      <c r="IZ30" s="13"/>
      <c r="JA30" s="13"/>
      <c r="JB30" s="60">
        <v>15688</v>
      </c>
      <c r="JC30" s="13">
        <v>24</v>
      </c>
      <c r="JD30" s="13">
        <v>2</v>
      </c>
      <c r="JE30" s="13">
        <v>3</v>
      </c>
      <c r="JF30" s="13"/>
      <c r="JG30" s="13"/>
      <c r="JH30" s="13"/>
      <c r="JI30" s="13"/>
      <c r="JJ30" s="13"/>
      <c r="JK30" s="13">
        <v>1</v>
      </c>
      <c r="JL30" s="13"/>
      <c r="JM30" s="13">
        <v>1</v>
      </c>
      <c r="JN30" s="13">
        <v>2</v>
      </c>
      <c r="JO30" s="13">
        <v>2</v>
      </c>
      <c r="JP30" s="13">
        <v>2</v>
      </c>
      <c r="JQ30" s="13"/>
      <c r="JR30" s="13"/>
      <c r="JS30" s="13"/>
      <c r="JT30" s="13">
        <v>1</v>
      </c>
      <c r="JU30" s="13">
        <v>3</v>
      </c>
      <c r="JV30" s="13">
        <v>1</v>
      </c>
      <c r="JW30" s="13">
        <v>3</v>
      </c>
      <c r="JX30" s="13">
        <v>1</v>
      </c>
      <c r="JY30" s="13">
        <v>3</v>
      </c>
      <c r="JZ30" s="13"/>
      <c r="KA30" s="13">
        <v>1</v>
      </c>
      <c r="KB30" s="13">
        <v>4</v>
      </c>
      <c r="KC30" s="13">
        <v>3</v>
      </c>
      <c r="KD30" s="13">
        <v>2</v>
      </c>
      <c r="KE30" s="13">
        <v>3</v>
      </c>
      <c r="KF30" s="13">
        <v>4</v>
      </c>
      <c r="KG30" s="13">
        <v>6</v>
      </c>
      <c r="KH30" s="13">
        <v>2</v>
      </c>
      <c r="KI30" s="13">
        <v>6</v>
      </c>
      <c r="KJ30" s="13">
        <v>8</v>
      </c>
      <c r="KK30" s="13">
        <v>5</v>
      </c>
      <c r="KL30" s="13">
        <v>5</v>
      </c>
      <c r="KM30" s="13">
        <v>4</v>
      </c>
      <c r="KN30" s="13">
        <v>3</v>
      </c>
      <c r="KO30" s="13"/>
      <c r="KP30" s="13">
        <v>6</v>
      </c>
      <c r="KQ30" s="13">
        <v>2</v>
      </c>
      <c r="KR30" s="13">
        <v>6</v>
      </c>
      <c r="KS30" s="13">
        <v>6</v>
      </c>
      <c r="KT30" s="13">
        <v>1</v>
      </c>
      <c r="KU30" s="13">
        <v>1</v>
      </c>
      <c r="KV30" s="13">
        <v>3</v>
      </c>
      <c r="KW30" s="13">
        <v>6</v>
      </c>
      <c r="KX30" s="13">
        <v>1</v>
      </c>
      <c r="KY30" s="13"/>
      <c r="KZ30" s="13">
        <v>3</v>
      </c>
      <c r="LA30" s="13">
        <v>1</v>
      </c>
      <c r="LB30" s="13">
        <v>2</v>
      </c>
      <c r="LC30" s="13">
        <v>1</v>
      </c>
      <c r="LD30" s="13">
        <v>6</v>
      </c>
      <c r="LE30" s="13">
        <v>1</v>
      </c>
      <c r="LF30" s="13"/>
      <c r="LG30" s="13">
        <v>1</v>
      </c>
      <c r="LH30" s="13"/>
      <c r="LI30" s="13">
        <v>2</v>
      </c>
      <c r="LJ30" s="13">
        <v>1</v>
      </c>
      <c r="LK30" s="13">
        <v>1</v>
      </c>
      <c r="LL30" s="13">
        <v>1</v>
      </c>
      <c r="LM30" s="13">
        <v>1</v>
      </c>
      <c r="LN30" s="13">
        <v>2</v>
      </c>
      <c r="LO30" s="13"/>
      <c r="LP30" s="13">
        <v>1</v>
      </c>
      <c r="LQ30" s="13"/>
      <c r="LR30" s="13">
        <v>2</v>
      </c>
      <c r="LS30" s="13"/>
      <c r="LT30" s="13">
        <v>1</v>
      </c>
      <c r="LU30" s="13">
        <v>1</v>
      </c>
      <c r="LV30" s="13">
        <v>1</v>
      </c>
      <c r="LW30" s="13">
        <v>1</v>
      </c>
      <c r="LX30" s="13"/>
      <c r="LY30" s="13">
        <v>2</v>
      </c>
      <c r="LZ30" s="13"/>
      <c r="MA30" s="13">
        <v>3</v>
      </c>
      <c r="MB30" s="13"/>
      <c r="MC30" s="13"/>
      <c r="MD30" s="13">
        <v>2</v>
      </c>
      <c r="ME30" s="13"/>
      <c r="MF30" s="13">
        <v>3</v>
      </c>
      <c r="MG30" s="13">
        <v>1</v>
      </c>
      <c r="MH30" s="13">
        <v>4</v>
      </c>
      <c r="MI30" s="13">
        <v>5</v>
      </c>
      <c r="MJ30" s="13">
        <v>1</v>
      </c>
      <c r="MK30" s="13">
        <v>2</v>
      </c>
      <c r="ML30" s="13">
        <v>4</v>
      </c>
      <c r="MM30" s="13">
        <v>3</v>
      </c>
      <c r="MN30" s="13"/>
      <c r="MO30" s="13">
        <v>1</v>
      </c>
      <c r="MP30" s="13">
        <v>1</v>
      </c>
      <c r="MQ30" s="13"/>
      <c r="MR30" s="13">
        <v>1</v>
      </c>
      <c r="MS30" s="13"/>
      <c r="MT30" s="13"/>
      <c r="MU30" s="13"/>
      <c r="MV30" s="13">
        <v>1</v>
      </c>
      <c r="MW30" s="13"/>
      <c r="MX30" s="13"/>
      <c r="MY30" s="13"/>
      <c r="MZ30" s="13">
        <v>1</v>
      </c>
      <c r="NA30" s="13"/>
      <c r="NB30" s="13"/>
      <c r="NC30" s="13"/>
      <c r="ND30" s="13"/>
      <c r="NE30" s="60">
        <v>202</v>
      </c>
      <c r="NF30" s="13">
        <v>30643</v>
      </c>
      <c r="NG30" s="448"/>
      <c r="NH30" s="448"/>
      <c r="NI30" s="448"/>
      <c r="NJ30" s="448"/>
      <c r="NK30" s="448"/>
      <c r="NL30" s="448"/>
      <c r="NM30" s="448"/>
      <c r="NN30" s="448"/>
      <c r="NO30" s="448"/>
      <c r="NP30" s="448"/>
      <c r="NQ30" s="448"/>
    </row>
    <row r="31" spans="1:381">
      <c r="A31" s="5" t="s">
        <v>44</v>
      </c>
      <c r="B31" s="284">
        <f t="shared" si="26"/>
        <v>438</v>
      </c>
      <c r="C31" s="284">
        <f t="shared" si="27"/>
        <v>391</v>
      </c>
      <c r="D31" s="284">
        <f t="shared" si="28"/>
        <v>878</v>
      </c>
      <c r="E31" s="284">
        <f t="shared" si="29"/>
        <v>833</v>
      </c>
      <c r="F31" s="284">
        <f t="shared" si="30"/>
        <v>2442</v>
      </c>
      <c r="G31" s="284">
        <f t="shared" si="31"/>
        <v>2654</v>
      </c>
      <c r="H31" s="284">
        <f t="shared" si="32"/>
        <v>3684</v>
      </c>
      <c r="I31" s="284">
        <f t="shared" si="33"/>
        <v>3603</v>
      </c>
      <c r="J31" s="284">
        <f t="shared" si="34"/>
        <v>2652</v>
      </c>
      <c r="K31" s="284">
        <f t="shared" si="35"/>
        <v>2473</v>
      </c>
      <c r="L31" s="284">
        <f t="shared" si="36"/>
        <v>1761</v>
      </c>
      <c r="M31" s="284">
        <f t="shared" si="37"/>
        <v>1732</v>
      </c>
      <c r="N31" s="284">
        <f t="shared" si="38"/>
        <v>976</v>
      </c>
      <c r="O31" s="284">
        <f t="shared" si="39"/>
        <v>864</v>
      </c>
      <c r="P31" s="284">
        <f t="shared" si="40"/>
        <v>340</v>
      </c>
      <c r="Q31" s="284">
        <f t="shared" si="41"/>
        <v>312</v>
      </c>
      <c r="R31" s="284">
        <f t="shared" si="42"/>
        <v>104</v>
      </c>
      <c r="S31" s="284">
        <f t="shared" si="43"/>
        <v>122</v>
      </c>
      <c r="T31" s="284">
        <f t="shared" si="44"/>
        <v>15</v>
      </c>
      <c r="U31" s="284">
        <f t="shared" si="45"/>
        <v>28</v>
      </c>
      <c r="W31" s="12" t="s">
        <v>44</v>
      </c>
      <c r="X31" s="797">
        <f t="shared" si="46"/>
        <v>438</v>
      </c>
      <c r="Y31" s="797">
        <f t="shared" si="47"/>
        <v>391</v>
      </c>
      <c r="Z31" s="797">
        <f t="shared" si="48"/>
        <v>878</v>
      </c>
      <c r="AA31" s="797">
        <f t="shared" si="49"/>
        <v>833</v>
      </c>
      <c r="AB31" s="797">
        <f t="shared" si="50"/>
        <v>2442</v>
      </c>
      <c r="AC31" s="797">
        <f t="shared" si="51"/>
        <v>2654</v>
      </c>
      <c r="AD31" s="797">
        <f t="shared" si="52"/>
        <v>3684</v>
      </c>
      <c r="AE31" s="797">
        <f t="shared" si="53"/>
        <v>3603</v>
      </c>
      <c r="AF31" s="797">
        <f t="shared" si="54"/>
        <v>2652</v>
      </c>
      <c r="AG31" s="797">
        <f t="shared" si="55"/>
        <v>2473</v>
      </c>
      <c r="AH31" s="797">
        <f t="shared" si="56"/>
        <v>1761</v>
      </c>
      <c r="AI31" s="797">
        <f t="shared" si="57"/>
        <v>1732</v>
      </c>
      <c r="AJ31" s="797">
        <f t="shared" si="58"/>
        <v>976</v>
      </c>
      <c r="AK31" s="797">
        <f t="shared" si="59"/>
        <v>864</v>
      </c>
      <c r="AL31" s="797">
        <f t="shared" si="60"/>
        <v>340</v>
      </c>
      <c r="AM31" s="797">
        <f t="shared" si="61"/>
        <v>312</v>
      </c>
      <c r="AN31" s="797">
        <f t="shared" si="62"/>
        <v>104</v>
      </c>
      <c r="AO31" s="797">
        <f t="shared" si="63"/>
        <v>122</v>
      </c>
      <c r="AP31" s="797">
        <f t="shared" si="64"/>
        <v>15</v>
      </c>
      <c r="AQ31" s="797">
        <f t="shared" si="65"/>
        <v>28</v>
      </c>
      <c r="AR31" s="797">
        <f t="shared" si="66"/>
        <v>133</v>
      </c>
      <c r="AT31" s="12" t="s">
        <v>44</v>
      </c>
      <c r="AU31" s="13">
        <v>14</v>
      </c>
      <c r="AV31" s="13">
        <v>55</v>
      </c>
      <c r="AW31" s="13">
        <v>52</v>
      </c>
      <c r="AX31" s="13">
        <v>35</v>
      </c>
      <c r="AY31" s="13">
        <v>31</v>
      </c>
      <c r="AZ31" s="13">
        <v>29</v>
      </c>
      <c r="BA31" s="13">
        <v>36</v>
      </c>
      <c r="BB31" s="13">
        <v>42</v>
      </c>
      <c r="BC31" s="13">
        <v>47</v>
      </c>
      <c r="BD31" s="13">
        <v>50</v>
      </c>
      <c r="BE31" s="13">
        <v>48</v>
      </c>
      <c r="BF31" s="13">
        <v>44</v>
      </c>
      <c r="BG31" s="13">
        <v>50</v>
      </c>
      <c r="BH31" s="13">
        <v>63</v>
      </c>
      <c r="BI31" s="13">
        <v>77</v>
      </c>
      <c r="BJ31" s="13">
        <v>114</v>
      </c>
      <c r="BK31" s="13">
        <v>82</v>
      </c>
      <c r="BL31" s="13">
        <v>108</v>
      </c>
      <c r="BM31" s="13">
        <v>127</v>
      </c>
      <c r="BN31" s="13">
        <v>120</v>
      </c>
      <c r="BO31" s="13">
        <v>159</v>
      </c>
      <c r="BP31" s="13">
        <v>172</v>
      </c>
      <c r="BQ31" s="13">
        <v>191</v>
      </c>
      <c r="BR31" s="13">
        <v>211</v>
      </c>
      <c r="BS31" s="13">
        <v>226</v>
      </c>
      <c r="BT31" s="13">
        <v>282</v>
      </c>
      <c r="BU31" s="13">
        <v>323</v>
      </c>
      <c r="BV31" s="13">
        <v>364</v>
      </c>
      <c r="BW31" s="13">
        <v>340</v>
      </c>
      <c r="BX31" s="13">
        <v>386</v>
      </c>
      <c r="BY31" s="13">
        <v>390</v>
      </c>
      <c r="BZ31" s="13">
        <v>345</v>
      </c>
      <c r="CA31" s="13">
        <v>359</v>
      </c>
      <c r="CB31" s="13">
        <v>370</v>
      </c>
      <c r="CC31" s="13">
        <v>379</v>
      </c>
      <c r="CD31" s="13">
        <v>352</v>
      </c>
      <c r="CE31" s="13">
        <v>355</v>
      </c>
      <c r="CF31" s="13">
        <v>356</v>
      </c>
      <c r="CG31" s="13">
        <v>343</v>
      </c>
      <c r="CH31" s="13">
        <v>354</v>
      </c>
      <c r="CI31" s="13">
        <v>289</v>
      </c>
      <c r="CJ31" s="13">
        <v>289</v>
      </c>
      <c r="CK31" s="13">
        <v>260</v>
      </c>
      <c r="CL31" s="13">
        <v>274</v>
      </c>
      <c r="CM31" s="13">
        <v>236</v>
      </c>
      <c r="CN31" s="13">
        <v>221</v>
      </c>
      <c r="CO31" s="13">
        <v>250</v>
      </c>
      <c r="CP31" s="13">
        <v>213</v>
      </c>
      <c r="CQ31" s="13">
        <v>223</v>
      </c>
      <c r="CR31" s="13">
        <v>218</v>
      </c>
      <c r="CS31" s="13">
        <v>214</v>
      </c>
      <c r="CT31" s="13">
        <v>188</v>
      </c>
      <c r="CU31" s="13">
        <v>167</v>
      </c>
      <c r="CV31" s="13">
        <v>189</v>
      </c>
      <c r="CW31" s="13">
        <v>163</v>
      </c>
      <c r="CX31" s="13">
        <v>168</v>
      </c>
      <c r="CY31" s="13">
        <v>158</v>
      </c>
      <c r="CZ31" s="13">
        <v>167</v>
      </c>
      <c r="DA31" s="13">
        <v>153</v>
      </c>
      <c r="DB31" s="13">
        <v>165</v>
      </c>
      <c r="DC31" s="13">
        <v>128</v>
      </c>
      <c r="DD31" s="13">
        <v>133</v>
      </c>
      <c r="DE31" s="13">
        <v>98</v>
      </c>
      <c r="DF31" s="13">
        <v>85</v>
      </c>
      <c r="DG31" s="13">
        <v>100</v>
      </c>
      <c r="DH31" s="13">
        <v>84</v>
      </c>
      <c r="DI31" s="13">
        <v>76</v>
      </c>
      <c r="DJ31" s="13">
        <v>53</v>
      </c>
      <c r="DK31" s="13">
        <v>55</v>
      </c>
      <c r="DL31" s="13">
        <v>52</v>
      </c>
      <c r="DM31" s="13">
        <v>43</v>
      </c>
      <c r="DN31" s="13">
        <v>46</v>
      </c>
      <c r="DO31" s="13">
        <v>33</v>
      </c>
      <c r="DP31" s="13">
        <v>36</v>
      </c>
      <c r="DQ31" s="13">
        <v>40</v>
      </c>
      <c r="DR31" s="13">
        <v>33</v>
      </c>
      <c r="DS31" s="13">
        <v>24</v>
      </c>
      <c r="DT31" s="13">
        <v>18</v>
      </c>
      <c r="DU31" s="13">
        <v>21</v>
      </c>
      <c r="DV31" s="13">
        <v>18</v>
      </c>
      <c r="DW31" s="13">
        <v>12</v>
      </c>
      <c r="DX31" s="13">
        <v>24</v>
      </c>
      <c r="DY31" s="13">
        <v>11</v>
      </c>
      <c r="DZ31" s="13">
        <v>12</v>
      </c>
      <c r="EA31" s="13">
        <v>12</v>
      </c>
      <c r="EB31" s="13">
        <v>14</v>
      </c>
      <c r="EC31" s="13">
        <v>11</v>
      </c>
      <c r="ED31" s="13">
        <v>6</v>
      </c>
      <c r="EE31" s="13">
        <v>10</v>
      </c>
      <c r="EF31" s="13">
        <v>10</v>
      </c>
      <c r="EG31" s="13">
        <v>6</v>
      </c>
      <c r="EH31" s="13">
        <v>8</v>
      </c>
      <c r="EI31" s="13">
        <v>1</v>
      </c>
      <c r="EJ31" s="13">
        <v>2</v>
      </c>
      <c r="EK31" s="13">
        <v>2</v>
      </c>
      <c r="EL31" s="13">
        <v>5</v>
      </c>
      <c r="EM31" s="13"/>
      <c r="EN31" s="13">
        <v>3</v>
      </c>
      <c r="EO31" s="13">
        <v>1</v>
      </c>
      <c r="EP31" s="13"/>
      <c r="EQ31" s="13"/>
      <c r="ER31" s="13"/>
      <c r="ES31" s="13"/>
      <c r="ET31" s="13"/>
      <c r="EU31" s="13"/>
      <c r="EV31" s="13"/>
      <c r="EW31" s="13">
        <v>1</v>
      </c>
      <c r="EX31" s="60">
        <v>13013</v>
      </c>
      <c r="EY31" s="13">
        <v>25</v>
      </c>
      <c r="EZ31" s="13">
        <v>56</v>
      </c>
      <c r="FA31" s="13">
        <v>58</v>
      </c>
      <c r="FB31" s="13">
        <v>32</v>
      </c>
      <c r="FC31" s="13">
        <v>35</v>
      </c>
      <c r="FD31" s="13">
        <v>32</v>
      </c>
      <c r="FE31" s="13">
        <v>47</v>
      </c>
      <c r="FF31" s="13">
        <v>56</v>
      </c>
      <c r="FG31" s="13">
        <v>47</v>
      </c>
      <c r="FH31" s="13">
        <v>50</v>
      </c>
      <c r="FI31" s="13">
        <v>48</v>
      </c>
      <c r="FJ31" s="13">
        <v>60</v>
      </c>
      <c r="FK31" s="13">
        <v>65</v>
      </c>
      <c r="FL31" s="13">
        <v>63</v>
      </c>
      <c r="FM31" s="13">
        <v>94</v>
      </c>
      <c r="FN31" s="13">
        <v>79</v>
      </c>
      <c r="FO31" s="13">
        <v>102</v>
      </c>
      <c r="FP31" s="13">
        <v>114</v>
      </c>
      <c r="FQ31" s="13">
        <v>131</v>
      </c>
      <c r="FR31" s="13">
        <v>122</v>
      </c>
      <c r="FS31" s="13">
        <v>148</v>
      </c>
      <c r="FT31" s="13">
        <v>147</v>
      </c>
      <c r="FU31" s="13">
        <v>176</v>
      </c>
      <c r="FV31" s="13">
        <v>205</v>
      </c>
      <c r="FW31" s="13">
        <v>239</v>
      </c>
      <c r="FX31" s="13">
        <v>264</v>
      </c>
      <c r="FY31" s="13">
        <v>295</v>
      </c>
      <c r="FZ31" s="13">
        <v>309</v>
      </c>
      <c r="GA31" s="13">
        <v>300</v>
      </c>
      <c r="GB31" s="13">
        <v>359</v>
      </c>
      <c r="GC31" s="13">
        <v>380</v>
      </c>
      <c r="GD31" s="13">
        <v>347</v>
      </c>
      <c r="GE31" s="13">
        <v>384</v>
      </c>
      <c r="GF31" s="13">
        <v>384</v>
      </c>
      <c r="GG31" s="13">
        <v>406</v>
      </c>
      <c r="GH31" s="13">
        <v>379</v>
      </c>
      <c r="GI31" s="13">
        <v>346</v>
      </c>
      <c r="GJ31" s="13">
        <v>349</v>
      </c>
      <c r="GK31" s="13">
        <v>334</v>
      </c>
      <c r="GL31" s="13">
        <v>375</v>
      </c>
      <c r="GM31" s="13">
        <v>322</v>
      </c>
      <c r="GN31" s="13">
        <v>304</v>
      </c>
      <c r="GO31" s="13">
        <v>315</v>
      </c>
      <c r="GP31" s="13">
        <v>303</v>
      </c>
      <c r="GQ31" s="13">
        <v>289</v>
      </c>
      <c r="GR31" s="13">
        <v>260</v>
      </c>
      <c r="GS31" s="13">
        <v>217</v>
      </c>
      <c r="GT31" s="13">
        <v>206</v>
      </c>
      <c r="GU31" s="13">
        <v>210</v>
      </c>
      <c r="GV31" s="13">
        <v>226</v>
      </c>
      <c r="GW31" s="13">
        <v>214</v>
      </c>
      <c r="GX31" s="13">
        <v>181</v>
      </c>
      <c r="GY31" s="13">
        <v>163</v>
      </c>
      <c r="GZ31" s="13">
        <v>157</v>
      </c>
      <c r="HA31" s="13">
        <v>166</v>
      </c>
      <c r="HB31" s="13">
        <v>175</v>
      </c>
      <c r="HC31" s="13">
        <v>170</v>
      </c>
      <c r="HD31" s="13">
        <v>208</v>
      </c>
      <c r="HE31" s="13">
        <v>166</v>
      </c>
      <c r="HF31" s="13">
        <v>161</v>
      </c>
      <c r="HG31" s="13">
        <v>127</v>
      </c>
      <c r="HH31" s="13">
        <v>131</v>
      </c>
      <c r="HI31" s="13">
        <v>128</v>
      </c>
      <c r="HJ31" s="13">
        <v>109</v>
      </c>
      <c r="HK31" s="13">
        <v>96</v>
      </c>
      <c r="HL31" s="13">
        <v>87</v>
      </c>
      <c r="HM31" s="13">
        <v>91</v>
      </c>
      <c r="HN31" s="13">
        <v>74</v>
      </c>
      <c r="HO31" s="13">
        <v>66</v>
      </c>
      <c r="HP31" s="13">
        <v>67</v>
      </c>
      <c r="HQ31" s="13">
        <v>64</v>
      </c>
      <c r="HR31" s="13">
        <v>36</v>
      </c>
      <c r="HS31" s="13">
        <v>42</v>
      </c>
      <c r="HT31" s="13">
        <v>35</v>
      </c>
      <c r="HU31" s="13">
        <v>41</v>
      </c>
      <c r="HV31" s="13">
        <v>33</v>
      </c>
      <c r="HW31" s="13">
        <v>23</v>
      </c>
      <c r="HX31" s="13">
        <v>20</v>
      </c>
      <c r="HY31" s="13">
        <v>25</v>
      </c>
      <c r="HZ31" s="13">
        <v>21</v>
      </c>
      <c r="IA31" s="13">
        <v>14</v>
      </c>
      <c r="IB31" s="13">
        <v>16</v>
      </c>
      <c r="IC31" s="13">
        <v>11</v>
      </c>
      <c r="ID31" s="13">
        <v>14</v>
      </c>
      <c r="IE31" s="13">
        <v>10</v>
      </c>
      <c r="IF31" s="13">
        <v>12</v>
      </c>
      <c r="IG31" s="13">
        <v>9</v>
      </c>
      <c r="IH31" s="13">
        <v>6</v>
      </c>
      <c r="II31" s="13">
        <v>4</v>
      </c>
      <c r="IJ31" s="13">
        <v>8</v>
      </c>
      <c r="IK31" s="13">
        <v>4</v>
      </c>
      <c r="IL31" s="13">
        <v>5</v>
      </c>
      <c r="IM31" s="13"/>
      <c r="IN31" s="13">
        <v>2</v>
      </c>
      <c r="IO31" s="13"/>
      <c r="IP31" s="13">
        <v>4</v>
      </c>
      <c r="IQ31" s="13"/>
      <c r="IR31" s="13"/>
      <c r="IS31" s="13"/>
      <c r="IT31" s="13"/>
      <c r="IU31" s="13"/>
      <c r="IV31" s="13"/>
      <c r="IW31" s="13"/>
      <c r="IX31" s="13"/>
      <c r="IY31" s="13"/>
      <c r="IZ31" s="13"/>
      <c r="JA31" s="13"/>
      <c r="JB31" s="60">
        <v>13290</v>
      </c>
      <c r="JC31" s="13">
        <v>54</v>
      </c>
      <c r="JD31" s="13">
        <v>1</v>
      </c>
      <c r="JE31" s="13"/>
      <c r="JF31" s="13"/>
      <c r="JG31" s="13">
        <v>1</v>
      </c>
      <c r="JH31" s="13"/>
      <c r="JI31" s="13"/>
      <c r="JJ31" s="13"/>
      <c r="JK31" s="13"/>
      <c r="JL31" s="13"/>
      <c r="JM31" s="13"/>
      <c r="JN31" s="13">
        <v>1</v>
      </c>
      <c r="JO31" s="13">
        <v>1</v>
      </c>
      <c r="JP31" s="13"/>
      <c r="JQ31" s="13"/>
      <c r="JR31" s="13"/>
      <c r="JS31" s="13"/>
      <c r="JT31" s="13"/>
      <c r="JU31" s="13">
        <v>1</v>
      </c>
      <c r="JV31" s="13">
        <v>4</v>
      </c>
      <c r="JW31" s="13"/>
      <c r="JX31" s="13"/>
      <c r="JY31" s="13"/>
      <c r="JZ31" s="13"/>
      <c r="KA31" s="13">
        <v>1</v>
      </c>
      <c r="KB31" s="13">
        <v>1</v>
      </c>
      <c r="KC31" s="13">
        <v>3</v>
      </c>
      <c r="KD31" s="13">
        <v>1</v>
      </c>
      <c r="KE31" s="13">
        <v>3</v>
      </c>
      <c r="KF31" s="13"/>
      <c r="KG31" s="13">
        <v>1</v>
      </c>
      <c r="KH31" s="13"/>
      <c r="KI31" s="13">
        <v>1</v>
      </c>
      <c r="KJ31" s="13">
        <v>2</v>
      </c>
      <c r="KK31" s="13">
        <v>2</v>
      </c>
      <c r="KL31" s="13">
        <v>3</v>
      </c>
      <c r="KM31" s="13">
        <v>1</v>
      </c>
      <c r="KN31" s="13">
        <v>1</v>
      </c>
      <c r="KO31" s="13">
        <v>2</v>
      </c>
      <c r="KP31" s="13">
        <v>1</v>
      </c>
      <c r="KQ31" s="13">
        <v>3</v>
      </c>
      <c r="KR31" s="13">
        <v>3</v>
      </c>
      <c r="KS31" s="13">
        <v>1</v>
      </c>
      <c r="KT31" s="13">
        <v>4</v>
      </c>
      <c r="KU31" s="13"/>
      <c r="KV31" s="13">
        <v>2</v>
      </c>
      <c r="KW31" s="13">
        <v>1</v>
      </c>
      <c r="KX31" s="13">
        <v>1</v>
      </c>
      <c r="KY31" s="13"/>
      <c r="KZ31" s="13">
        <v>2</v>
      </c>
      <c r="LA31" s="13">
        <v>2</v>
      </c>
      <c r="LB31" s="13">
        <v>2</v>
      </c>
      <c r="LC31" s="13">
        <v>1</v>
      </c>
      <c r="LD31" s="13">
        <v>2</v>
      </c>
      <c r="LE31" s="13"/>
      <c r="LF31" s="13">
        <v>1</v>
      </c>
      <c r="LG31" s="13">
        <v>1</v>
      </c>
      <c r="LH31" s="13"/>
      <c r="LI31" s="13"/>
      <c r="LJ31" s="13">
        <v>1</v>
      </c>
      <c r="LK31" s="13"/>
      <c r="LL31" s="13">
        <v>2</v>
      </c>
      <c r="LM31" s="13"/>
      <c r="LN31" s="13"/>
      <c r="LO31" s="13"/>
      <c r="LP31" s="13"/>
      <c r="LQ31" s="13">
        <v>1</v>
      </c>
      <c r="LR31" s="13"/>
      <c r="LS31" s="13">
        <v>2</v>
      </c>
      <c r="LT31" s="13">
        <v>1</v>
      </c>
      <c r="LU31" s="13"/>
      <c r="LV31" s="13"/>
      <c r="LW31" s="13">
        <v>1</v>
      </c>
      <c r="LX31" s="13">
        <v>1</v>
      </c>
      <c r="LY31" s="13"/>
      <c r="LZ31" s="13">
        <v>2</v>
      </c>
      <c r="MA31" s="13"/>
      <c r="MB31" s="13"/>
      <c r="MC31" s="13">
        <v>1</v>
      </c>
      <c r="MD31" s="13">
        <v>1</v>
      </c>
      <c r="ME31" s="13"/>
      <c r="MF31" s="13">
        <v>1</v>
      </c>
      <c r="MG31" s="13"/>
      <c r="MH31" s="13"/>
      <c r="MI31" s="13"/>
      <c r="MJ31" s="13"/>
      <c r="MK31" s="13"/>
      <c r="ML31" s="13">
        <v>2</v>
      </c>
      <c r="MM31" s="13"/>
      <c r="MN31" s="13"/>
      <c r="MO31" s="13">
        <v>1</v>
      </c>
      <c r="MP31" s="13"/>
      <c r="MQ31" s="13"/>
      <c r="MR31" s="13">
        <v>1</v>
      </c>
      <c r="MS31" s="13">
        <v>1</v>
      </c>
      <c r="MT31" s="13">
        <v>1</v>
      </c>
      <c r="MU31" s="13"/>
      <c r="MV31" s="13"/>
      <c r="MW31" s="13"/>
      <c r="MX31" s="13"/>
      <c r="MY31" s="13"/>
      <c r="MZ31" s="13"/>
      <c r="NA31" s="13"/>
      <c r="NB31" s="13"/>
      <c r="NC31" s="13"/>
      <c r="ND31" s="13"/>
      <c r="NE31" s="60">
        <v>132</v>
      </c>
      <c r="NF31" s="13">
        <v>26435</v>
      </c>
      <c r="NG31" s="448"/>
      <c r="NH31" s="448"/>
      <c r="NI31" s="448"/>
      <c r="NJ31" s="448"/>
      <c r="NK31" s="448"/>
      <c r="NL31" s="448"/>
      <c r="NM31" s="448"/>
      <c r="NN31" s="448"/>
      <c r="NO31" s="448"/>
      <c r="NP31" s="448"/>
      <c r="NQ31" s="448"/>
    </row>
    <row r="32" spans="1:381">
      <c r="A32" s="5" t="s">
        <v>183</v>
      </c>
      <c r="B32" s="284">
        <f t="shared" si="26"/>
        <v>744</v>
      </c>
      <c r="C32" s="284">
        <f t="shared" si="27"/>
        <v>673</v>
      </c>
      <c r="D32" s="284">
        <f t="shared" si="28"/>
        <v>2989</v>
      </c>
      <c r="E32" s="284">
        <f t="shared" si="29"/>
        <v>3259</v>
      </c>
      <c r="F32" s="284">
        <f t="shared" si="30"/>
        <v>11441</v>
      </c>
      <c r="G32" s="284">
        <f t="shared" si="31"/>
        <v>11895</v>
      </c>
      <c r="H32" s="284">
        <f t="shared" si="32"/>
        <v>12309</v>
      </c>
      <c r="I32" s="284">
        <f t="shared" si="33"/>
        <v>12154</v>
      </c>
      <c r="J32" s="284">
        <f t="shared" si="34"/>
        <v>10610</v>
      </c>
      <c r="K32" s="284">
        <f t="shared" si="35"/>
        <v>10690</v>
      </c>
      <c r="L32" s="284">
        <f t="shared" si="36"/>
        <v>6716</v>
      </c>
      <c r="M32" s="284">
        <f t="shared" si="37"/>
        <v>6906</v>
      </c>
      <c r="N32" s="284">
        <f t="shared" si="38"/>
        <v>4796</v>
      </c>
      <c r="O32" s="284">
        <f t="shared" si="39"/>
        <v>4744</v>
      </c>
      <c r="P32" s="284">
        <f t="shared" si="40"/>
        <v>2205</v>
      </c>
      <c r="Q32" s="284">
        <f t="shared" si="41"/>
        <v>2077</v>
      </c>
      <c r="R32" s="284">
        <f t="shared" si="42"/>
        <v>608</v>
      </c>
      <c r="S32" s="284">
        <f t="shared" si="43"/>
        <v>821</v>
      </c>
      <c r="T32" s="284">
        <f t="shared" si="44"/>
        <v>68</v>
      </c>
      <c r="U32" s="284">
        <f t="shared" si="45"/>
        <v>159</v>
      </c>
      <c r="W32" s="12" t="s">
        <v>183</v>
      </c>
      <c r="X32" s="797">
        <f t="shared" si="46"/>
        <v>744</v>
      </c>
      <c r="Y32" s="797">
        <f t="shared" si="47"/>
        <v>673</v>
      </c>
      <c r="Z32" s="797">
        <f t="shared" si="48"/>
        <v>2989</v>
      </c>
      <c r="AA32" s="797">
        <f t="shared" si="49"/>
        <v>3259</v>
      </c>
      <c r="AB32" s="797">
        <f t="shared" si="50"/>
        <v>11441</v>
      </c>
      <c r="AC32" s="797">
        <f t="shared" si="51"/>
        <v>11895</v>
      </c>
      <c r="AD32" s="797">
        <f t="shared" si="52"/>
        <v>12309</v>
      </c>
      <c r="AE32" s="797">
        <f t="shared" si="53"/>
        <v>12154</v>
      </c>
      <c r="AF32" s="797">
        <f t="shared" si="54"/>
        <v>10610</v>
      </c>
      <c r="AG32" s="797">
        <f t="shared" si="55"/>
        <v>10690</v>
      </c>
      <c r="AH32" s="797">
        <f t="shared" si="56"/>
        <v>6716</v>
      </c>
      <c r="AI32" s="797">
        <f t="shared" si="57"/>
        <v>6906</v>
      </c>
      <c r="AJ32" s="797">
        <f t="shared" si="58"/>
        <v>4796</v>
      </c>
      <c r="AK32" s="797">
        <f t="shared" si="59"/>
        <v>4744</v>
      </c>
      <c r="AL32" s="797">
        <f t="shared" si="60"/>
        <v>2205</v>
      </c>
      <c r="AM32" s="797">
        <f t="shared" si="61"/>
        <v>2077</v>
      </c>
      <c r="AN32" s="797">
        <f t="shared" si="62"/>
        <v>608</v>
      </c>
      <c r="AO32" s="797">
        <f t="shared" si="63"/>
        <v>821</v>
      </c>
      <c r="AP32" s="797">
        <f t="shared" si="64"/>
        <v>68</v>
      </c>
      <c r="AQ32" s="797">
        <f t="shared" si="65"/>
        <v>159</v>
      </c>
      <c r="AR32" s="797">
        <f t="shared" si="66"/>
        <v>436</v>
      </c>
      <c r="AT32" s="12" t="s">
        <v>183</v>
      </c>
      <c r="AU32" s="13">
        <v>38</v>
      </c>
      <c r="AV32" s="13">
        <v>94</v>
      </c>
      <c r="AW32" s="13">
        <v>98</v>
      </c>
      <c r="AX32" s="13">
        <v>75</v>
      </c>
      <c r="AY32" s="13">
        <v>54</v>
      </c>
      <c r="AZ32" s="13">
        <v>59</v>
      </c>
      <c r="BA32" s="13">
        <v>69</v>
      </c>
      <c r="BB32" s="13">
        <v>61</v>
      </c>
      <c r="BC32" s="13">
        <v>64</v>
      </c>
      <c r="BD32" s="13">
        <v>61</v>
      </c>
      <c r="BE32" s="13">
        <v>80</v>
      </c>
      <c r="BF32" s="13">
        <v>101</v>
      </c>
      <c r="BG32" s="13">
        <v>115</v>
      </c>
      <c r="BH32" s="13">
        <v>167</v>
      </c>
      <c r="BI32" s="13">
        <v>227</v>
      </c>
      <c r="BJ32" s="13">
        <v>305</v>
      </c>
      <c r="BK32" s="13">
        <v>404</v>
      </c>
      <c r="BL32" s="13">
        <v>513</v>
      </c>
      <c r="BM32" s="13">
        <v>685</v>
      </c>
      <c r="BN32" s="13">
        <v>662</v>
      </c>
      <c r="BO32" s="13">
        <v>876</v>
      </c>
      <c r="BP32" s="13">
        <v>932</v>
      </c>
      <c r="BQ32" s="13">
        <v>1047</v>
      </c>
      <c r="BR32" s="13">
        <v>1112</v>
      </c>
      <c r="BS32" s="13">
        <v>1185</v>
      </c>
      <c r="BT32" s="13">
        <v>1245</v>
      </c>
      <c r="BU32" s="13">
        <v>1275</v>
      </c>
      <c r="BV32" s="13">
        <v>1347</v>
      </c>
      <c r="BW32" s="13">
        <v>1430</v>
      </c>
      <c r="BX32" s="13">
        <v>1446</v>
      </c>
      <c r="BY32" s="13">
        <v>1371</v>
      </c>
      <c r="BZ32" s="13">
        <v>1217</v>
      </c>
      <c r="CA32" s="13">
        <v>1213</v>
      </c>
      <c r="CB32" s="13">
        <v>1228</v>
      </c>
      <c r="CC32" s="13">
        <v>1327</v>
      </c>
      <c r="CD32" s="13">
        <v>1242</v>
      </c>
      <c r="CE32" s="13">
        <v>1138</v>
      </c>
      <c r="CF32" s="13">
        <v>1059</v>
      </c>
      <c r="CG32" s="13">
        <v>1145</v>
      </c>
      <c r="CH32" s="13">
        <v>1214</v>
      </c>
      <c r="CI32" s="13">
        <v>1204</v>
      </c>
      <c r="CJ32" s="13">
        <v>1245</v>
      </c>
      <c r="CK32" s="13">
        <v>1309</v>
      </c>
      <c r="CL32" s="13">
        <v>1227</v>
      </c>
      <c r="CM32" s="13">
        <v>1031</v>
      </c>
      <c r="CN32" s="13">
        <v>1014</v>
      </c>
      <c r="CO32" s="13">
        <v>1003</v>
      </c>
      <c r="CP32" s="13">
        <v>963</v>
      </c>
      <c r="CQ32" s="13">
        <v>881</v>
      </c>
      <c r="CR32" s="13">
        <v>813</v>
      </c>
      <c r="CS32" s="13">
        <v>836</v>
      </c>
      <c r="CT32" s="13">
        <v>823</v>
      </c>
      <c r="CU32" s="13">
        <v>749</v>
      </c>
      <c r="CV32" s="13">
        <v>679</v>
      </c>
      <c r="CW32" s="13">
        <v>643</v>
      </c>
      <c r="CX32" s="13">
        <v>679</v>
      </c>
      <c r="CY32" s="13">
        <v>670</v>
      </c>
      <c r="CZ32" s="13">
        <v>669</v>
      </c>
      <c r="DA32" s="13">
        <v>594</v>
      </c>
      <c r="DB32" s="13">
        <v>564</v>
      </c>
      <c r="DC32" s="13">
        <v>526</v>
      </c>
      <c r="DD32" s="13">
        <v>555</v>
      </c>
      <c r="DE32" s="13">
        <v>556</v>
      </c>
      <c r="DF32" s="13">
        <v>518</v>
      </c>
      <c r="DG32" s="13">
        <v>513</v>
      </c>
      <c r="DH32" s="13">
        <v>510</v>
      </c>
      <c r="DI32" s="13">
        <v>441</v>
      </c>
      <c r="DJ32" s="13">
        <v>398</v>
      </c>
      <c r="DK32" s="13">
        <v>376</v>
      </c>
      <c r="DL32" s="13">
        <v>351</v>
      </c>
      <c r="DM32" s="13">
        <v>321</v>
      </c>
      <c r="DN32" s="13">
        <v>297</v>
      </c>
      <c r="DO32" s="13">
        <v>232</v>
      </c>
      <c r="DP32" s="13">
        <v>226</v>
      </c>
      <c r="DQ32" s="13">
        <v>205</v>
      </c>
      <c r="DR32" s="13">
        <v>179</v>
      </c>
      <c r="DS32" s="13">
        <v>151</v>
      </c>
      <c r="DT32" s="13">
        <v>183</v>
      </c>
      <c r="DU32" s="13">
        <v>149</v>
      </c>
      <c r="DV32" s="13">
        <v>134</v>
      </c>
      <c r="DW32" s="13">
        <v>144</v>
      </c>
      <c r="DX32" s="13">
        <v>118</v>
      </c>
      <c r="DY32" s="13">
        <v>100</v>
      </c>
      <c r="DZ32" s="13">
        <v>82</v>
      </c>
      <c r="EA32" s="13">
        <v>86</v>
      </c>
      <c r="EB32" s="13">
        <v>71</v>
      </c>
      <c r="EC32" s="13">
        <v>71</v>
      </c>
      <c r="ED32" s="13">
        <v>57</v>
      </c>
      <c r="EE32" s="13">
        <v>47</v>
      </c>
      <c r="EF32" s="13">
        <v>45</v>
      </c>
      <c r="EG32" s="13">
        <v>39</v>
      </c>
      <c r="EH32" s="13">
        <v>20</v>
      </c>
      <c r="EI32" s="13">
        <v>25</v>
      </c>
      <c r="EJ32" s="13">
        <v>23</v>
      </c>
      <c r="EK32" s="13">
        <v>12</v>
      </c>
      <c r="EL32" s="13">
        <v>14</v>
      </c>
      <c r="EM32" s="13">
        <v>12</v>
      </c>
      <c r="EN32" s="13">
        <v>5</v>
      </c>
      <c r="EO32" s="13">
        <v>2</v>
      </c>
      <c r="EP32" s="13">
        <v>4</v>
      </c>
      <c r="EQ32" s="13"/>
      <c r="ER32" s="13">
        <v>2</v>
      </c>
      <c r="ES32" s="13">
        <v>1</v>
      </c>
      <c r="ET32" s="13"/>
      <c r="EU32" s="13"/>
      <c r="EV32" s="13"/>
      <c r="EW32" s="13">
        <v>1</v>
      </c>
      <c r="EX32" s="60">
        <v>53379</v>
      </c>
      <c r="EY32" s="13">
        <v>29</v>
      </c>
      <c r="EZ32" s="13">
        <v>102</v>
      </c>
      <c r="FA32" s="13">
        <v>97</v>
      </c>
      <c r="FB32" s="13">
        <v>77</v>
      </c>
      <c r="FC32" s="13">
        <v>70</v>
      </c>
      <c r="FD32" s="13">
        <v>68</v>
      </c>
      <c r="FE32" s="13">
        <v>75</v>
      </c>
      <c r="FF32" s="13">
        <v>70</v>
      </c>
      <c r="FG32" s="13">
        <v>77</v>
      </c>
      <c r="FH32" s="13">
        <v>79</v>
      </c>
      <c r="FI32" s="13">
        <v>84</v>
      </c>
      <c r="FJ32" s="13">
        <v>110</v>
      </c>
      <c r="FK32" s="13">
        <v>117</v>
      </c>
      <c r="FL32" s="13">
        <v>156</v>
      </c>
      <c r="FM32" s="13">
        <v>185</v>
      </c>
      <c r="FN32" s="13">
        <v>262</v>
      </c>
      <c r="FO32" s="13">
        <v>351</v>
      </c>
      <c r="FP32" s="13">
        <v>441</v>
      </c>
      <c r="FQ32" s="13">
        <v>630</v>
      </c>
      <c r="FR32" s="13">
        <v>653</v>
      </c>
      <c r="FS32" s="13">
        <v>828</v>
      </c>
      <c r="FT32" s="13">
        <v>887</v>
      </c>
      <c r="FU32" s="13">
        <v>966</v>
      </c>
      <c r="FV32" s="13">
        <v>1042</v>
      </c>
      <c r="FW32" s="13">
        <v>1213</v>
      </c>
      <c r="FX32" s="13">
        <v>1214</v>
      </c>
      <c r="FY32" s="13">
        <v>1246</v>
      </c>
      <c r="FZ32" s="13">
        <v>1207</v>
      </c>
      <c r="GA32" s="13">
        <v>1373</v>
      </c>
      <c r="GB32" s="13">
        <v>1465</v>
      </c>
      <c r="GC32" s="13">
        <v>1309</v>
      </c>
      <c r="GD32" s="13">
        <v>1228</v>
      </c>
      <c r="GE32" s="13">
        <v>1280</v>
      </c>
      <c r="GF32" s="13">
        <v>1239</v>
      </c>
      <c r="GG32" s="13">
        <v>1314</v>
      </c>
      <c r="GH32" s="13">
        <v>1258</v>
      </c>
      <c r="GI32" s="13">
        <v>1110</v>
      </c>
      <c r="GJ32" s="13">
        <v>1099</v>
      </c>
      <c r="GK32" s="13">
        <v>1165</v>
      </c>
      <c r="GL32" s="13">
        <v>1307</v>
      </c>
      <c r="GM32" s="13">
        <v>1212</v>
      </c>
      <c r="GN32" s="13">
        <v>1325</v>
      </c>
      <c r="GO32" s="13">
        <v>1272</v>
      </c>
      <c r="GP32" s="13">
        <v>1182</v>
      </c>
      <c r="GQ32" s="13">
        <v>1079</v>
      </c>
      <c r="GR32" s="13">
        <v>979</v>
      </c>
      <c r="GS32" s="13">
        <v>986</v>
      </c>
      <c r="GT32" s="13">
        <v>892</v>
      </c>
      <c r="GU32" s="13">
        <v>858</v>
      </c>
      <c r="GV32" s="13">
        <v>825</v>
      </c>
      <c r="GW32" s="13">
        <v>837</v>
      </c>
      <c r="GX32" s="13">
        <v>692</v>
      </c>
      <c r="GY32" s="13">
        <v>755</v>
      </c>
      <c r="GZ32" s="13">
        <v>654</v>
      </c>
      <c r="HA32" s="13">
        <v>680</v>
      </c>
      <c r="HB32" s="13">
        <v>654</v>
      </c>
      <c r="HC32" s="13">
        <v>679</v>
      </c>
      <c r="HD32" s="13">
        <v>562</v>
      </c>
      <c r="HE32" s="13">
        <v>641</v>
      </c>
      <c r="HF32" s="13">
        <v>562</v>
      </c>
      <c r="HG32" s="13">
        <v>525</v>
      </c>
      <c r="HH32" s="13">
        <v>546</v>
      </c>
      <c r="HI32" s="13">
        <v>521</v>
      </c>
      <c r="HJ32" s="13">
        <v>526</v>
      </c>
      <c r="HK32" s="13">
        <v>508</v>
      </c>
      <c r="HL32" s="13">
        <v>496</v>
      </c>
      <c r="HM32" s="13">
        <v>496</v>
      </c>
      <c r="HN32" s="13">
        <v>418</v>
      </c>
      <c r="HO32" s="13">
        <v>371</v>
      </c>
      <c r="HP32" s="13">
        <v>389</v>
      </c>
      <c r="HQ32" s="13">
        <v>344</v>
      </c>
      <c r="HR32" s="13">
        <v>310</v>
      </c>
      <c r="HS32" s="13">
        <v>306</v>
      </c>
      <c r="HT32" s="13">
        <v>251</v>
      </c>
      <c r="HU32" s="13">
        <v>196</v>
      </c>
      <c r="HV32" s="13">
        <v>185</v>
      </c>
      <c r="HW32" s="13">
        <v>200</v>
      </c>
      <c r="HX32" s="13">
        <v>150</v>
      </c>
      <c r="HY32" s="13">
        <v>144</v>
      </c>
      <c r="HZ32" s="13">
        <v>119</v>
      </c>
      <c r="IA32" s="13">
        <v>109</v>
      </c>
      <c r="IB32" s="13">
        <v>92</v>
      </c>
      <c r="IC32" s="13">
        <v>82</v>
      </c>
      <c r="ID32" s="13">
        <v>70</v>
      </c>
      <c r="IE32" s="13">
        <v>69</v>
      </c>
      <c r="IF32" s="13">
        <v>48</v>
      </c>
      <c r="IG32" s="13">
        <v>39</v>
      </c>
      <c r="IH32" s="13">
        <v>43</v>
      </c>
      <c r="II32" s="13">
        <v>35</v>
      </c>
      <c r="IJ32" s="13">
        <v>21</v>
      </c>
      <c r="IK32" s="13">
        <v>19</v>
      </c>
      <c r="IL32" s="13">
        <v>16</v>
      </c>
      <c r="IM32" s="13">
        <v>13</v>
      </c>
      <c r="IN32" s="13">
        <v>6</v>
      </c>
      <c r="IO32" s="13">
        <v>5</v>
      </c>
      <c r="IP32" s="13">
        <v>6</v>
      </c>
      <c r="IQ32" s="13">
        <v>1</v>
      </c>
      <c r="IR32" s="13">
        <v>2</v>
      </c>
      <c r="IS32" s="13"/>
      <c r="IT32" s="13"/>
      <c r="IU32" s="13"/>
      <c r="IV32" s="13"/>
      <c r="IW32" s="13"/>
      <c r="IX32" s="13"/>
      <c r="IY32" s="13"/>
      <c r="IZ32" s="13"/>
      <c r="JA32" s="13"/>
      <c r="JB32" s="60">
        <v>52486</v>
      </c>
      <c r="JC32" s="13">
        <v>54</v>
      </c>
      <c r="JD32" s="13">
        <v>21</v>
      </c>
      <c r="JE32" s="13">
        <v>1</v>
      </c>
      <c r="JF32" s="13"/>
      <c r="JG32" s="13">
        <v>4</v>
      </c>
      <c r="JH32" s="13">
        <v>1</v>
      </c>
      <c r="JI32" s="13">
        <v>3</v>
      </c>
      <c r="JJ32" s="13">
        <v>1</v>
      </c>
      <c r="JK32" s="13">
        <v>1</v>
      </c>
      <c r="JL32" s="13">
        <v>7</v>
      </c>
      <c r="JM32" s="13">
        <v>9</v>
      </c>
      <c r="JN32" s="13">
        <v>3</v>
      </c>
      <c r="JO32" s="13">
        <v>1</v>
      </c>
      <c r="JP32" s="13">
        <v>1</v>
      </c>
      <c r="JQ32" s="13">
        <v>5</v>
      </c>
      <c r="JR32" s="13">
        <v>3</v>
      </c>
      <c r="JS32" s="13">
        <v>5</v>
      </c>
      <c r="JT32" s="13">
        <v>1</v>
      </c>
      <c r="JU32" s="13">
        <v>5</v>
      </c>
      <c r="JV32" s="13">
        <v>8</v>
      </c>
      <c r="JW32" s="13">
        <v>3</v>
      </c>
      <c r="JX32" s="13">
        <v>5</v>
      </c>
      <c r="JY32" s="13">
        <v>8</v>
      </c>
      <c r="JZ32" s="13">
        <v>4</v>
      </c>
      <c r="KA32" s="13">
        <v>3</v>
      </c>
      <c r="KB32" s="13">
        <v>14</v>
      </c>
      <c r="KC32" s="13">
        <v>8</v>
      </c>
      <c r="KD32" s="13">
        <v>9</v>
      </c>
      <c r="KE32" s="13">
        <v>4</v>
      </c>
      <c r="KF32" s="13">
        <v>3</v>
      </c>
      <c r="KG32" s="13">
        <v>2</v>
      </c>
      <c r="KH32" s="13">
        <v>6</v>
      </c>
      <c r="KI32" s="13">
        <v>5</v>
      </c>
      <c r="KJ32" s="13">
        <v>4</v>
      </c>
      <c r="KK32" s="13">
        <v>6</v>
      </c>
      <c r="KL32" s="13">
        <v>8</v>
      </c>
      <c r="KM32" s="13">
        <v>5</v>
      </c>
      <c r="KN32" s="13">
        <v>5</v>
      </c>
      <c r="KO32" s="13">
        <v>9</v>
      </c>
      <c r="KP32" s="13">
        <v>6</v>
      </c>
      <c r="KQ32" s="13">
        <v>8</v>
      </c>
      <c r="KR32" s="13">
        <v>6</v>
      </c>
      <c r="KS32" s="13">
        <v>6</v>
      </c>
      <c r="KT32" s="13">
        <v>8</v>
      </c>
      <c r="KU32" s="13">
        <v>10</v>
      </c>
      <c r="KV32" s="13">
        <v>6</v>
      </c>
      <c r="KW32" s="13">
        <v>4</v>
      </c>
      <c r="KX32" s="13">
        <v>9</v>
      </c>
      <c r="KY32" s="13">
        <v>7</v>
      </c>
      <c r="KZ32" s="13"/>
      <c r="LA32" s="13">
        <v>4</v>
      </c>
      <c r="LB32" s="13">
        <v>1</v>
      </c>
      <c r="LC32" s="13">
        <v>2</v>
      </c>
      <c r="LD32" s="13">
        <v>4</v>
      </c>
      <c r="LE32" s="13">
        <v>2</v>
      </c>
      <c r="LF32" s="13">
        <v>3</v>
      </c>
      <c r="LG32" s="13">
        <v>3</v>
      </c>
      <c r="LH32" s="13">
        <v>2</v>
      </c>
      <c r="LI32" s="13">
        <v>4</v>
      </c>
      <c r="LJ32" s="13"/>
      <c r="LK32" s="13">
        <v>5</v>
      </c>
      <c r="LL32" s="13">
        <v>3</v>
      </c>
      <c r="LM32" s="13">
        <v>4</v>
      </c>
      <c r="LN32" s="13">
        <v>1</v>
      </c>
      <c r="LO32" s="13">
        <v>2</v>
      </c>
      <c r="LP32" s="13">
        <v>1</v>
      </c>
      <c r="LQ32" s="13"/>
      <c r="LR32" s="13"/>
      <c r="LS32" s="13">
        <v>2</v>
      </c>
      <c r="LT32" s="13">
        <v>5</v>
      </c>
      <c r="LU32" s="13">
        <v>4</v>
      </c>
      <c r="LV32" s="13">
        <v>2</v>
      </c>
      <c r="LW32" s="13">
        <v>1</v>
      </c>
      <c r="LX32" s="13">
        <v>1</v>
      </c>
      <c r="LY32" s="13">
        <v>1</v>
      </c>
      <c r="LZ32" s="13">
        <v>1</v>
      </c>
      <c r="MA32" s="13"/>
      <c r="MB32" s="13">
        <v>1</v>
      </c>
      <c r="MC32" s="13">
        <v>1</v>
      </c>
      <c r="MD32" s="13">
        <v>2</v>
      </c>
      <c r="ME32" s="13">
        <v>2</v>
      </c>
      <c r="MF32" s="13">
        <v>3</v>
      </c>
      <c r="MG32" s="13">
        <v>2</v>
      </c>
      <c r="MH32" s="13">
        <v>4</v>
      </c>
      <c r="MI32" s="13">
        <v>7</v>
      </c>
      <c r="MJ32" s="13">
        <v>5</v>
      </c>
      <c r="MK32" s="13">
        <v>3</v>
      </c>
      <c r="ML32" s="13">
        <v>2</v>
      </c>
      <c r="MM32" s="13">
        <v>6</v>
      </c>
      <c r="MN32" s="13">
        <v>1</v>
      </c>
      <c r="MO32" s="13">
        <v>5</v>
      </c>
      <c r="MP32" s="13">
        <v>3</v>
      </c>
      <c r="MQ32" s="13">
        <v>6</v>
      </c>
      <c r="MR32" s="13">
        <v>1</v>
      </c>
      <c r="MS32" s="13">
        <v>4</v>
      </c>
      <c r="MT32" s="13">
        <v>1</v>
      </c>
      <c r="MU32" s="13">
        <v>2</v>
      </c>
      <c r="MV32" s="13"/>
      <c r="MW32" s="13">
        <v>1</v>
      </c>
      <c r="MX32" s="13"/>
      <c r="MY32" s="13"/>
      <c r="MZ32" s="13"/>
      <c r="NA32" s="13"/>
      <c r="NB32" s="13"/>
      <c r="NC32" s="13"/>
      <c r="ND32" s="13"/>
      <c r="NE32" s="60">
        <v>435</v>
      </c>
      <c r="NF32" s="13">
        <v>106300</v>
      </c>
      <c r="NG32" s="448"/>
      <c r="NH32" s="448"/>
      <c r="NI32" s="448"/>
      <c r="NJ32" s="448"/>
      <c r="NK32" s="448"/>
      <c r="NL32" s="448"/>
      <c r="NM32" s="448"/>
      <c r="NN32" s="448"/>
      <c r="NO32" s="448"/>
      <c r="NP32" s="448"/>
      <c r="NQ32" s="448"/>
    </row>
    <row r="33" spans="1:378" ht="13.8">
      <c r="A33" s="14" t="s">
        <v>269</v>
      </c>
      <c r="B33" s="284"/>
      <c r="C33" s="284"/>
      <c r="D33" s="284"/>
      <c r="E33" s="284"/>
      <c r="F33" s="284"/>
      <c r="G33" s="284"/>
      <c r="H33" s="284"/>
      <c r="I33" s="284"/>
      <c r="J33" s="284"/>
      <c r="K33" s="284"/>
      <c r="L33" s="284"/>
      <c r="M33" s="284"/>
      <c r="N33" s="284"/>
      <c r="O33" s="284"/>
      <c r="P33" s="284"/>
      <c r="Q33" s="284"/>
      <c r="R33" s="284"/>
      <c r="S33" s="284"/>
      <c r="T33" s="284"/>
      <c r="U33" s="284"/>
      <c r="W33" s="57"/>
      <c r="X33" s="44" t="s">
        <v>16</v>
      </c>
      <c r="Y33" s="41" t="s">
        <v>16</v>
      </c>
      <c r="Z33" s="42" t="s">
        <v>7</v>
      </c>
      <c r="AA33" s="42" t="s">
        <v>7</v>
      </c>
      <c r="AB33" s="41" t="s">
        <v>8</v>
      </c>
      <c r="AC33" s="41" t="s">
        <v>8</v>
      </c>
      <c r="AD33" s="41" t="s">
        <v>9</v>
      </c>
      <c r="AE33" s="41" t="s">
        <v>9</v>
      </c>
      <c r="AF33" s="41" t="s">
        <v>10</v>
      </c>
      <c r="AG33" s="41" t="s">
        <v>10</v>
      </c>
      <c r="AH33" s="41" t="s">
        <v>11</v>
      </c>
      <c r="AI33" s="41" t="s">
        <v>11</v>
      </c>
      <c r="AJ33" s="41" t="s">
        <v>12</v>
      </c>
      <c r="AK33" s="41" t="s">
        <v>12</v>
      </c>
      <c r="AL33" s="41" t="s">
        <v>13</v>
      </c>
      <c r="AM33" s="41" t="s">
        <v>13</v>
      </c>
      <c r="AN33" s="41" t="s">
        <v>14</v>
      </c>
      <c r="AO33" s="41" t="s">
        <v>14</v>
      </c>
      <c r="AP33" s="41" t="s">
        <v>15</v>
      </c>
      <c r="AQ33" s="45" t="s">
        <v>15</v>
      </c>
      <c r="AR33" s="37"/>
      <c r="AT33" s="57"/>
      <c r="AU33" s="57" t="s">
        <v>265</v>
      </c>
      <c r="AV33" s="57"/>
      <c r="AW33" s="57"/>
      <c r="AX33" s="57"/>
      <c r="AY33" s="57"/>
      <c r="AZ33" s="57"/>
      <c r="BA33" s="57"/>
      <c r="BB33" s="57"/>
      <c r="BC33" s="57"/>
      <c r="BD33" s="57"/>
      <c r="BE33" s="57"/>
      <c r="BF33" s="57"/>
      <c r="BG33" s="57"/>
      <c r="BH33" s="57"/>
      <c r="BI33" s="57"/>
      <c r="BJ33" s="57"/>
      <c r="BK33" s="57"/>
      <c r="BL33" s="57"/>
      <c r="BM33" s="57"/>
      <c r="BN33" s="57"/>
      <c r="BO33" s="57"/>
      <c r="BP33" s="57"/>
      <c r="BQ33" s="57"/>
      <c r="BR33" s="57"/>
      <c r="BS33" s="57"/>
      <c r="BT33" s="57"/>
      <c r="BU33" s="57"/>
      <c r="BV33" s="57"/>
      <c r="BW33" s="57"/>
      <c r="BX33" s="57"/>
      <c r="BY33" s="57"/>
      <c r="BZ33" s="57"/>
      <c r="CA33" s="57"/>
      <c r="CB33" s="57"/>
      <c r="CC33" s="57"/>
      <c r="CD33" s="57"/>
      <c r="CE33" s="57"/>
      <c r="CF33" s="57"/>
      <c r="CG33" s="57"/>
      <c r="CH33" s="57"/>
      <c r="CI33" s="57"/>
      <c r="CJ33" s="57"/>
      <c r="CK33" s="57"/>
      <c r="CL33" s="57"/>
      <c r="CM33" s="57"/>
      <c r="CN33" s="57"/>
      <c r="CO33" s="57"/>
      <c r="CP33" s="57"/>
      <c r="CQ33" s="57"/>
      <c r="CR33" s="57"/>
      <c r="CS33" s="57"/>
      <c r="CT33" s="57"/>
      <c r="CU33" s="57"/>
      <c r="CV33" s="57"/>
      <c r="CW33" s="57"/>
      <c r="CX33" s="57"/>
      <c r="CY33" s="57"/>
      <c r="CZ33" s="57"/>
      <c r="DA33" s="57"/>
      <c r="DB33" s="57"/>
      <c r="DC33" s="57"/>
      <c r="DD33" s="57"/>
      <c r="DE33" s="57"/>
      <c r="DF33" s="57"/>
      <c r="DG33" s="57"/>
      <c r="DH33" s="57"/>
      <c r="DI33" s="57"/>
      <c r="DJ33" s="57"/>
      <c r="DK33" s="57"/>
      <c r="DL33" s="57"/>
      <c r="DM33" s="57"/>
      <c r="DN33" s="57"/>
      <c r="DO33" s="57"/>
      <c r="DP33" s="57"/>
      <c r="DQ33" s="57"/>
      <c r="DR33" s="57"/>
      <c r="DS33" s="57"/>
      <c r="DT33" s="57"/>
      <c r="DU33" s="57"/>
      <c r="DV33" s="57"/>
      <c r="DW33" s="57"/>
      <c r="DX33" s="57"/>
      <c r="DY33" s="57"/>
      <c r="DZ33" s="57"/>
      <c r="EA33" s="57"/>
      <c r="EB33" s="57"/>
      <c r="EC33" s="57"/>
      <c r="ED33" s="57"/>
      <c r="EE33" s="57"/>
      <c r="EF33" s="57"/>
      <c r="EG33" s="57"/>
      <c r="EH33" s="57"/>
      <c r="EI33" s="57"/>
      <c r="EJ33" s="57"/>
      <c r="EK33" s="57"/>
      <c r="EL33" s="57"/>
      <c r="EM33" s="57"/>
      <c r="EN33" s="57"/>
      <c r="EO33" s="57"/>
      <c r="EP33" s="57"/>
      <c r="EQ33" s="57"/>
      <c r="ER33" s="57"/>
      <c r="ES33" s="57"/>
      <c r="ET33" s="57"/>
      <c r="EU33" s="57"/>
      <c r="EV33" s="57"/>
      <c r="EW33" s="57"/>
      <c r="EX33" s="57"/>
      <c r="EY33" s="57"/>
      <c r="EZ33" s="57"/>
      <c r="FA33" s="58" t="s">
        <v>293</v>
      </c>
      <c r="FB33" s="57" t="s">
        <v>273</v>
      </c>
      <c r="FC33" s="57"/>
      <c r="FD33" s="57" t="s">
        <v>264</v>
      </c>
      <c r="FE33" s="57"/>
      <c r="FF33" s="57"/>
      <c r="FG33" s="57"/>
      <c r="FH33" s="57"/>
      <c r="FI33" s="57"/>
      <c r="FJ33" s="57"/>
      <c r="FK33" s="57"/>
      <c r="FL33" s="57"/>
      <c r="FM33" s="57"/>
      <c r="FN33" s="57"/>
      <c r="FO33" s="57"/>
      <c r="FP33" s="57"/>
      <c r="FQ33" s="57"/>
      <c r="FR33" s="57"/>
      <c r="FS33" s="57"/>
      <c r="FT33" s="57"/>
      <c r="FU33" s="57"/>
      <c r="FV33" s="57"/>
      <c r="FW33" s="57"/>
      <c r="FX33" s="57"/>
      <c r="FY33" s="57"/>
      <c r="FZ33" s="57"/>
      <c r="GA33" s="57"/>
      <c r="GB33" s="57"/>
      <c r="GC33" s="57"/>
      <c r="GD33" s="57"/>
      <c r="GE33" s="57"/>
      <c r="GF33" s="57"/>
      <c r="GG33" s="57"/>
      <c r="GH33" s="57"/>
      <c r="GI33" s="57"/>
      <c r="GJ33" s="57"/>
      <c r="GK33" s="57"/>
      <c r="GL33" s="57"/>
      <c r="GM33" s="57"/>
      <c r="GN33" s="57"/>
      <c r="GO33" s="57"/>
      <c r="GP33" s="57"/>
      <c r="GQ33" s="57"/>
      <c r="GR33" s="57"/>
      <c r="GS33" s="57"/>
      <c r="GT33" s="57"/>
      <c r="GU33" s="57"/>
      <c r="GV33" s="57"/>
      <c r="GW33" s="57"/>
      <c r="GX33" s="57"/>
      <c r="GY33" s="57"/>
      <c r="GZ33" s="57"/>
      <c r="HA33" s="57"/>
      <c r="HB33" s="57"/>
      <c r="HC33" s="57"/>
      <c r="HD33" s="57"/>
      <c r="HE33" s="57"/>
      <c r="HF33" s="57"/>
      <c r="HG33" s="57"/>
      <c r="HH33" s="57"/>
      <c r="HI33" s="57"/>
      <c r="HJ33" s="57"/>
      <c r="HK33" s="57"/>
      <c r="HL33" s="57"/>
      <c r="HM33" s="57"/>
      <c r="HN33" s="57"/>
      <c r="HO33" s="57"/>
      <c r="HP33" s="57"/>
      <c r="HQ33" s="57"/>
      <c r="HR33" s="57"/>
      <c r="HS33" s="57"/>
      <c r="HT33" s="57"/>
      <c r="HU33" s="57"/>
      <c r="HV33" s="57"/>
      <c r="HW33" s="57"/>
      <c r="HX33" s="57"/>
      <c r="HY33" s="57"/>
      <c r="HZ33" s="57"/>
      <c r="IA33" s="57"/>
      <c r="IB33" s="57"/>
      <c r="IC33" s="57"/>
      <c r="ID33" s="57"/>
      <c r="IE33" s="57"/>
      <c r="IF33" s="57"/>
      <c r="IG33" s="57"/>
      <c r="IH33" s="57"/>
      <c r="II33" s="57"/>
      <c r="IJ33" s="57"/>
      <c r="IK33" s="57"/>
      <c r="IL33" s="57"/>
      <c r="IM33" s="57"/>
      <c r="IN33" s="57"/>
      <c r="IO33" s="57"/>
      <c r="IP33" s="57"/>
      <c r="IQ33" s="57"/>
      <c r="IR33" s="57"/>
      <c r="IS33" s="57"/>
      <c r="IT33" s="57"/>
      <c r="IU33" s="57"/>
      <c r="IV33" s="57"/>
      <c r="IW33" s="57"/>
      <c r="IX33" s="57"/>
      <c r="IY33" s="57"/>
      <c r="IZ33" s="57"/>
      <c r="JA33" s="57"/>
      <c r="JB33" s="57"/>
      <c r="JC33" s="57"/>
      <c r="JD33" s="57"/>
      <c r="JE33" s="57"/>
      <c r="JF33" s="58" t="s">
        <v>294</v>
      </c>
      <c r="JG33" s="57" t="s">
        <v>268</v>
      </c>
      <c r="JH33" s="57"/>
      <c r="JI33" s="57"/>
      <c r="JJ33" s="57"/>
      <c r="JK33" s="57"/>
      <c r="JL33" s="57"/>
      <c r="JM33" s="57"/>
      <c r="JN33" s="57"/>
      <c r="JO33" s="57"/>
      <c r="JP33" s="57"/>
      <c r="JQ33" s="57"/>
      <c r="JR33" s="57"/>
      <c r="JS33" s="57"/>
      <c r="JT33" s="57"/>
      <c r="JU33" s="57"/>
      <c r="JV33" s="57"/>
      <c r="JW33" s="57"/>
      <c r="JX33" s="57"/>
      <c r="JY33" s="57"/>
      <c r="JZ33" s="57"/>
      <c r="KA33" s="57"/>
      <c r="KB33" s="57"/>
      <c r="KC33" s="57"/>
      <c r="KD33" s="57"/>
      <c r="KE33" s="57"/>
      <c r="KF33" s="57"/>
      <c r="KG33" s="57"/>
      <c r="KH33" s="57"/>
      <c r="KI33" s="57"/>
      <c r="KJ33" s="57"/>
      <c r="KK33" s="57"/>
      <c r="KL33" s="57"/>
      <c r="KM33" s="57"/>
      <c r="KN33" s="57"/>
      <c r="KO33" s="57"/>
      <c r="KP33" s="57"/>
      <c r="KQ33" s="57"/>
      <c r="KR33" s="57"/>
      <c r="KS33" s="57"/>
      <c r="KT33" s="57"/>
      <c r="KU33" s="57"/>
      <c r="KV33" s="57"/>
      <c r="KW33" s="57"/>
      <c r="KX33" s="57"/>
      <c r="KY33" s="57"/>
      <c r="KZ33" s="57"/>
      <c r="LA33" s="57"/>
      <c r="LB33" s="57"/>
      <c r="LC33" s="57"/>
      <c r="LD33" s="57"/>
      <c r="LE33" s="57"/>
      <c r="LF33" s="57"/>
      <c r="LG33" s="57"/>
      <c r="LH33" s="57"/>
      <c r="LI33" s="57"/>
      <c r="LJ33" s="57"/>
      <c r="LK33" s="57"/>
      <c r="LL33" s="57"/>
      <c r="LM33" s="57"/>
      <c r="LN33" s="57"/>
      <c r="LO33" s="57"/>
      <c r="LP33" s="57"/>
      <c r="LQ33" s="57"/>
      <c r="LR33" s="57"/>
      <c r="LS33" s="57"/>
      <c r="LT33" s="57"/>
      <c r="LU33" s="57"/>
      <c r="LV33" s="57"/>
      <c r="LW33" s="57"/>
      <c r="LX33" s="57"/>
      <c r="LY33" s="57"/>
      <c r="LZ33" s="57"/>
      <c r="MA33" s="57"/>
      <c r="MB33" s="57"/>
      <c r="MC33" s="57"/>
      <c r="MD33" s="57"/>
      <c r="ME33" s="57"/>
      <c r="MF33" s="57"/>
      <c r="MG33" s="57"/>
      <c r="MH33" s="57"/>
      <c r="MI33" s="57"/>
      <c r="MJ33" s="57"/>
      <c r="MK33" s="57"/>
      <c r="ML33" s="57"/>
      <c r="MM33" s="57"/>
      <c r="MN33" s="57"/>
      <c r="MO33" s="57"/>
      <c r="MP33" s="57"/>
      <c r="MQ33" s="57"/>
      <c r="MR33" s="57"/>
      <c r="MS33" s="57"/>
      <c r="MT33" s="57"/>
      <c r="MU33" s="57"/>
      <c r="MV33" s="57"/>
      <c r="MW33" s="57"/>
      <c r="MX33" s="57"/>
      <c r="MY33" s="57"/>
      <c r="MZ33" s="57"/>
      <c r="NA33" s="57"/>
      <c r="NB33" s="57"/>
      <c r="NC33" s="57"/>
      <c r="ND33" s="57"/>
      <c r="NE33" s="57"/>
      <c r="NF33" s="57"/>
      <c r="NG33" s="57"/>
      <c r="NH33" s="57"/>
      <c r="NI33" s="57"/>
      <c r="NJ33" s="58" t="s">
        <v>295</v>
      </c>
      <c r="NK33" s="57" t="s">
        <v>273</v>
      </c>
      <c r="NL33" s="446"/>
      <c r="NM33" s="446"/>
      <c r="NN33" s="446"/>
    </row>
    <row r="34" spans="1:378" ht="14.4" thickBot="1">
      <c r="A34" s="6" t="s">
        <v>185</v>
      </c>
      <c r="B34" s="284">
        <f t="shared" ref="B34:B65" si="67">VLOOKUP($A34,$W:$AQ,2,FALSE)</f>
        <v>24</v>
      </c>
      <c r="C34" s="284">
        <f t="shared" ref="C34:C65" si="68">VLOOKUP($A34,$W:$AQ,3,FALSE)</f>
        <v>24</v>
      </c>
      <c r="D34" s="284">
        <f t="shared" ref="D34:D65" si="69">VLOOKUP($A34,$W:$AQ,4,FALSE)</f>
        <v>70</v>
      </c>
      <c r="E34" s="284">
        <f t="shared" ref="E34:E65" si="70">VLOOKUP($A34,$W:$AQ,5,FALSE)</f>
        <v>59</v>
      </c>
      <c r="F34" s="284">
        <f t="shared" ref="F34:F65" si="71">VLOOKUP($A34,$W:$AQ,6,FALSE)</f>
        <v>194</v>
      </c>
      <c r="G34" s="284">
        <f t="shared" ref="G34:G65" si="72">VLOOKUP($A34,$W:$AQ,7,FALSE)</f>
        <v>222</v>
      </c>
      <c r="H34" s="284">
        <f t="shared" ref="H34:H65" si="73">VLOOKUP($A34,$W:$AQ,8,FALSE)</f>
        <v>220</v>
      </c>
      <c r="I34" s="284">
        <f t="shared" ref="I34:I65" si="74">VLOOKUP($A34,$W:$AQ,9,FALSE)</f>
        <v>230</v>
      </c>
      <c r="J34" s="284">
        <f t="shared" ref="J34:J65" si="75">VLOOKUP($A34,$W:$AQ,10,FALSE)</f>
        <v>196</v>
      </c>
      <c r="K34" s="284">
        <f t="shared" ref="K34:K65" si="76">VLOOKUP($A34,$W:$AQ,11,FALSE)</f>
        <v>171</v>
      </c>
      <c r="L34" s="284">
        <f t="shared" ref="L34:L65" si="77">VLOOKUP($A34,$W:$AQ,12,FALSE)</f>
        <v>142</v>
      </c>
      <c r="M34" s="284">
        <f t="shared" ref="M34:M65" si="78">VLOOKUP($A34,$W:$AQ,13,FALSE)</f>
        <v>150</v>
      </c>
      <c r="N34" s="284">
        <f t="shared" ref="N34:N65" si="79">VLOOKUP($A34,$W:$AQ,14,FALSE)</f>
        <v>106</v>
      </c>
      <c r="O34" s="284">
        <f t="shared" ref="O34:O65" si="80">VLOOKUP($A34,$W:$AQ,15,FALSE)</f>
        <v>128</v>
      </c>
      <c r="P34" s="284">
        <f t="shared" ref="P34:P65" si="81">VLOOKUP($A34,$W:$AQ,16,FALSE)</f>
        <v>65</v>
      </c>
      <c r="Q34" s="284">
        <f t="shared" ref="Q34:Q65" si="82">VLOOKUP($A34,$W:$AQ,17,FALSE)</f>
        <v>60</v>
      </c>
      <c r="R34" s="284">
        <f t="shared" ref="R34:R65" si="83">VLOOKUP($A34,$W:$AQ,18,FALSE)</f>
        <v>41</v>
      </c>
      <c r="S34" s="284">
        <f t="shared" ref="S34:S65" si="84">VLOOKUP($A34,$W:$AQ,19,FALSE)</f>
        <v>50</v>
      </c>
      <c r="T34" s="284">
        <f t="shared" ref="T34:T65" si="85">VLOOKUP($A34,$W:$AQ,20,FALSE)</f>
        <v>9</v>
      </c>
      <c r="U34" s="284">
        <f t="shared" ref="U34:U65" si="86">VLOOKUP($A34,$W:$AQ,21,FALSE)</f>
        <v>14</v>
      </c>
      <c r="W34" s="18" t="s">
        <v>184</v>
      </c>
      <c r="X34" s="80" t="s">
        <v>264</v>
      </c>
      <c r="Y34" s="51" t="s">
        <v>265</v>
      </c>
      <c r="Z34" s="51" t="s">
        <v>264</v>
      </c>
      <c r="AA34" s="51" t="s">
        <v>265</v>
      </c>
      <c r="AB34" s="51" t="s">
        <v>264</v>
      </c>
      <c r="AC34" s="51" t="s">
        <v>265</v>
      </c>
      <c r="AD34" s="51" t="s">
        <v>264</v>
      </c>
      <c r="AE34" s="51" t="s">
        <v>265</v>
      </c>
      <c r="AF34" s="51" t="s">
        <v>264</v>
      </c>
      <c r="AG34" s="51" t="s">
        <v>265</v>
      </c>
      <c r="AH34" s="51" t="s">
        <v>264</v>
      </c>
      <c r="AI34" s="51" t="s">
        <v>265</v>
      </c>
      <c r="AJ34" s="51" t="s">
        <v>264</v>
      </c>
      <c r="AK34" s="51" t="s">
        <v>265</v>
      </c>
      <c r="AL34" s="51" t="s">
        <v>264</v>
      </c>
      <c r="AM34" s="51" t="s">
        <v>265</v>
      </c>
      <c r="AN34" s="51" t="s">
        <v>264</v>
      </c>
      <c r="AO34" s="51" t="s">
        <v>265</v>
      </c>
      <c r="AP34" s="51" t="s">
        <v>264</v>
      </c>
      <c r="AQ34" s="52" t="s">
        <v>265</v>
      </c>
      <c r="AR34" s="37" t="s">
        <v>268</v>
      </c>
      <c r="AT34" s="18" t="s">
        <v>184</v>
      </c>
      <c r="AU34" s="18">
        <v>0</v>
      </c>
      <c r="AV34" s="18">
        <v>1</v>
      </c>
      <c r="AW34" s="18">
        <v>2</v>
      </c>
      <c r="AX34" s="18">
        <v>3</v>
      </c>
      <c r="AY34" s="18">
        <v>4</v>
      </c>
      <c r="AZ34" s="18">
        <v>5</v>
      </c>
      <c r="BA34" s="18">
        <v>6</v>
      </c>
      <c r="BB34" s="18">
        <v>7</v>
      </c>
      <c r="BC34" s="18">
        <v>8</v>
      </c>
      <c r="BD34" s="18">
        <v>9</v>
      </c>
      <c r="BE34" s="18">
        <v>10</v>
      </c>
      <c r="BF34" s="18">
        <v>11</v>
      </c>
      <c r="BG34" s="18">
        <v>12</v>
      </c>
      <c r="BH34" s="18">
        <v>13</v>
      </c>
      <c r="BI34" s="18">
        <v>14</v>
      </c>
      <c r="BJ34" s="18">
        <v>15</v>
      </c>
      <c r="BK34" s="18">
        <v>16</v>
      </c>
      <c r="BL34" s="18">
        <v>17</v>
      </c>
      <c r="BM34" s="18">
        <v>18</v>
      </c>
      <c r="BN34" s="18">
        <v>19</v>
      </c>
      <c r="BO34" s="18">
        <v>20</v>
      </c>
      <c r="BP34" s="18">
        <v>21</v>
      </c>
      <c r="BQ34" s="18">
        <v>22</v>
      </c>
      <c r="BR34" s="18">
        <v>23</v>
      </c>
      <c r="BS34" s="18">
        <v>24</v>
      </c>
      <c r="BT34" s="18">
        <v>25</v>
      </c>
      <c r="BU34" s="18">
        <v>26</v>
      </c>
      <c r="BV34" s="18">
        <v>27</v>
      </c>
      <c r="BW34" s="18">
        <v>28</v>
      </c>
      <c r="BX34" s="18">
        <v>29</v>
      </c>
      <c r="BY34" s="18">
        <v>30</v>
      </c>
      <c r="BZ34" s="18">
        <v>31</v>
      </c>
      <c r="CA34" s="18">
        <v>32</v>
      </c>
      <c r="CB34" s="18">
        <v>33</v>
      </c>
      <c r="CC34" s="18">
        <v>34</v>
      </c>
      <c r="CD34" s="18">
        <v>35</v>
      </c>
      <c r="CE34" s="18">
        <v>36</v>
      </c>
      <c r="CF34" s="18">
        <v>37</v>
      </c>
      <c r="CG34" s="18">
        <v>38</v>
      </c>
      <c r="CH34" s="18">
        <v>39</v>
      </c>
      <c r="CI34" s="18">
        <v>40</v>
      </c>
      <c r="CJ34" s="18">
        <v>41</v>
      </c>
      <c r="CK34" s="18">
        <v>42</v>
      </c>
      <c r="CL34" s="18">
        <v>43</v>
      </c>
      <c r="CM34" s="18">
        <v>44</v>
      </c>
      <c r="CN34" s="18">
        <v>45</v>
      </c>
      <c r="CO34" s="18">
        <v>46</v>
      </c>
      <c r="CP34" s="18">
        <v>47</v>
      </c>
      <c r="CQ34" s="18">
        <v>48</v>
      </c>
      <c r="CR34" s="18">
        <v>49</v>
      </c>
      <c r="CS34" s="18">
        <v>50</v>
      </c>
      <c r="CT34" s="18">
        <v>51</v>
      </c>
      <c r="CU34" s="18">
        <v>52</v>
      </c>
      <c r="CV34" s="18">
        <v>53</v>
      </c>
      <c r="CW34" s="18">
        <v>54</v>
      </c>
      <c r="CX34" s="18">
        <v>55</v>
      </c>
      <c r="CY34" s="18">
        <v>56</v>
      </c>
      <c r="CZ34" s="18">
        <v>57</v>
      </c>
      <c r="DA34" s="18">
        <v>58</v>
      </c>
      <c r="DB34" s="18">
        <v>59</v>
      </c>
      <c r="DC34" s="18">
        <v>60</v>
      </c>
      <c r="DD34" s="18">
        <v>61</v>
      </c>
      <c r="DE34" s="18">
        <v>62</v>
      </c>
      <c r="DF34" s="18">
        <v>63</v>
      </c>
      <c r="DG34" s="18">
        <v>64</v>
      </c>
      <c r="DH34" s="18">
        <v>65</v>
      </c>
      <c r="DI34" s="18">
        <v>66</v>
      </c>
      <c r="DJ34" s="18">
        <v>67</v>
      </c>
      <c r="DK34" s="18">
        <v>68</v>
      </c>
      <c r="DL34" s="18">
        <v>69</v>
      </c>
      <c r="DM34" s="18">
        <v>70</v>
      </c>
      <c r="DN34" s="18">
        <v>71</v>
      </c>
      <c r="DO34" s="18">
        <v>72</v>
      </c>
      <c r="DP34" s="18">
        <v>73</v>
      </c>
      <c r="DQ34" s="18">
        <v>74</v>
      </c>
      <c r="DR34" s="18">
        <v>75</v>
      </c>
      <c r="DS34" s="18">
        <v>76</v>
      </c>
      <c r="DT34" s="18">
        <v>77</v>
      </c>
      <c r="DU34" s="18">
        <v>78</v>
      </c>
      <c r="DV34" s="18">
        <v>79</v>
      </c>
      <c r="DW34" s="18">
        <v>80</v>
      </c>
      <c r="DX34" s="18">
        <v>81</v>
      </c>
      <c r="DY34" s="18">
        <v>82</v>
      </c>
      <c r="DZ34" s="18">
        <v>83</v>
      </c>
      <c r="EA34" s="18">
        <v>84</v>
      </c>
      <c r="EB34" s="18">
        <v>85</v>
      </c>
      <c r="EC34" s="18">
        <v>86</v>
      </c>
      <c r="ED34" s="18">
        <v>87</v>
      </c>
      <c r="EE34" s="18">
        <v>88</v>
      </c>
      <c r="EF34" s="18">
        <v>89</v>
      </c>
      <c r="EG34" s="18">
        <v>90</v>
      </c>
      <c r="EH34" s="18">
        <v>91</v>
      </c>
      <c r="EI34" s="18">
        <v>92</v>
      </c>
      <c r="EJ34" s="18">
        <v>93</v>
      </c>
      <c r="EK34" s="18">
        <v>94</v>
      </c>
      <c r="EL34" s="18">
        <v>95</v>
      </c>
      <c r="EM34" s="18">
        <v>96</v>
      </c>
      <c r="EN34" s="18">
        <v>97</v>
      </c>
      <c r="EO34" s="18">
        <v>98</v>
      </c>
      <c r="EP34" s="18">
        <v>99</v>
      </c>
      <c r="EQ34" s="18">
        <v>100</v>
      </c>
      <c r="ER34" s="18">
        <v>101</v>
      </c>
      <c r="ES34" s="18">
        <v>102</v>
      </c>
      <c r="ET34" s="18">
        <v>103</v>
      </c>
      <c r="EU34" s="18">
        <v>104</v>
      </c>
      <c r="EV34" s="18">
        <v>105</v>
      </c>
      <c r="EW34" s="18">
        <v>106</v>
      </c>
      <c r="EX34" s="18">
        <v>107</v>
      </c>
      <c r="EY34" s="18">
        <v>114</v>
      </c>
      <c r="EZ34" s="18" t="s">
        <v>291</v>
      </c>
      <c r="FA34" s="59"/>
      <c r="FB34" s="18"/>
      <c r="FC34" s="18" t="s">
        <v>184</v>
      </c>
      <c r="FD34" s="18">
        <v>0</v>
      </c>
      <c r="FE34" s="18">
        <v>1</v>
      </c>
      <c r="FF34" s="18">
        <v>2</v>
      </c>
      <c r="FG34" s="18">
        <v>3</v>
      </c>
      <c r="FH34" s="18">
        <v>4</v>
      </c>
      <c r="FI34" s="18">
        <v>5</v>
      </c>
      <c r="FJ34" s="18">
        <v>6</v>
      </c>
      <c r="FK34" s="18">
        <v>7</v>
      </c>
      <c r="FL34" s="18">
        <v>8</v>
      </c>
      <c r="FM34" s="18">
        <v>9</v>
      </c>
      <c r="FN34" s="18">
        <v>10</v>
      </c>
      <c r="FO34" s="18">
        <v>11</v>
      </c>
      <c r="FP34" s="18">
        <v>12</v>
      </c>
      <c r="FQ34" s="18">
        <v>13</v>
      </c>
      <c r="FR34" s="18">
        <v>14</v>
      </c>
      <c r="FS34" s="18">
        <v>15</v>
      </c>
      <c r="FT34" s="18">
        <v>16</v>
      </c>
      <c r="FU34" s="18">
        <v>17</v>
      </c>
      <c r="FV34" s="18">
        <v>18</v>
      </c>
      <c r="FW34" s="18">
        <v>19</v>
      </c>
      <c r="FX34" s="18">
        <v>20</v>
      </c>
      <c r="FY34" s="18">
        <v>21</v>
      </c>
      <c r="FZ34" s="18">
        <v>22</v>
      </c>
      <c r="GA34" s="18">
        <v>23</v>
      </c>
      <c r="GB34" s="18">
        <v>24</v>
      </c>
      <c r="GC34" s="18">
        <v>25</v>
      </c>
      <c r="GD34" s="18">
        <v>26</v>
      </c>
      <c r="GE34" s="18">
        <v>27</v>
      </c>
      <c r="GF34" s="18">
        <v>28</v>
      </c>
      <c r="GG34" s="18">
        <v>29</v>
      </c>
      <c r="GH34" s="18">
        <v>30</v>
      </c>
      <c r="GI34" s="18">
        <v>31</v>
      </c>
      <c r="GJ34" s="18">
        <v>32</v>
      </c>
      <c r="GK34" s="18">
        <v>33</v>
      </c>
      <c r="GL34" s="18">
        <v>34</v>
      </c>
      <c r="GM34" s="18">
        <v>35</v>
      </c>
      <c r="GN34" s="18">
        <v>36</v>
      </c>
      <c r="GO34" s="18">
        <v>37</v>
      </c>
      <c r="GP34" s="18">
        <v>38</v>
      </c>
      <c r="GQ34" s="18">
        <v>39</v>
      </c>
      <c r="GR34" s="18">
        <v>40</v>
      </c>
      <c r="GS34" s="18">
        <v>41</v>
      </c>
      <c r="GT34" s="18">
        <v>42</v>
      </c>
      <c r="GU34" s="18">
        <v>43</v>
      </c>
      <c r="GV34" s="18">
        <v>44</v>
      </c>
      <c r="GW34" s="18">
        <v>45</v>
      </c>
      <c r="GX34" s="18">
        <v>46</v>
      </c>
      <c r="GY34" s="18">
        <v>47</v>
      </c>
      <c r="GZ34" s="18">
        <v>48</v>
      </c>
      <c r="HA34" s="18">
        <v>49</v>
      </c>
      <c r="HB34" s="18">
        <v>50</v>
      </c>
      <c r="HC34" s="18">
        <v>51</v>
      </c>
      <c r="HD34" s="18">
        <v>52</v>
      </c>
      <c r="HE34" s="18">
        <v>53</v>
      </c>
      <c r="HF34" s="18">
        <v>54</v>
      </c>
      <c r="HG34" s="18">
        <v>55</v>
      </c>
      <c r="HH34" s="18">
        <v>56</v>
      </c>
      <c r="HI34" s="18">
        <v>57</v>
      </c>
      <c r="HJ34" s="18">
        <v>58</v>
      </c>
      <c r="HK34" s="18">
        <v>59</v>
      </c>
      <c r="HL34" s="18">
        <v>60</v>
      </c>
      <c r="HM34" s="18">
        <v>61</v>
      </c>
      <c r="HN34" s="18">
        <v>62</v>
      </c>
      <c r="HO34" s="18">
        <v>63</v>
      </c>
      <c r="HP34" s="18">
        <v>64</v>
      </c>
      <c r="HQ34" s="18">
        <v>65</v>
      </c>
      <c r="HR34" s="18">
        <v>66</v>
      </c>
      <c r="HS34" s="18">
        <v>67</v>
      </c>
      <c r="HT34" s="18">
        <v>68</v>
      </c>
      <c r="HU34" s="18">
        <v>69</v>
      </c>
      <c r="HV34" s="18">
        <v>70</v>
      </c>
      <c r="HW34" s="18">
        <v>71</v>
      </c>
      <c r="HX34" s="18">
        <v>72</v>
      </c>
      <c r="HY34" s="18">
        <v>73</v>
      </c>
      <c r="HZ34" s="18">
        <v>74</v>
      </c>
      <c r="IA34" s="18">
        <v>75</v>
      </c>
      <c r="IB34" s="18">
        <v>76</v>
      </c>
      <c r="IC34" s="18">
        <v>77</v>
      </c>
      <c r="ID34" s="18">
        <v>78</v>
      </c>
      <c r="IE34" s="18">
        <v>79</v>
      </c>
      <c r="IF34" s="18">
        <v>80</v>
      </c>
      <c r="IG34" s="18">
        <v>81</v>
      </c>
      <c r="IH34" s="18">
        <v>82</v>
      </c>
      <c r="II34" s="18">
        <v>83</v>
      </c>
      <c r="IJ34" s="18">
        <v>84</v>
      </c>
      <c r="IK34" s="18">
        <v>85</v>
      </c>
      <c r="IL34" s="18">
        <v>86</v>
      </c>
      <c r="IM34" s="18">
        <v>87</v>
      </c>
      <c r="IN34" s="18">
        <v>88</v>
      </c>
      <c r="IO34" s="18">
        <v>89</v>
      </c>
      <c r="IP34" s="18">
        <v>90</v>
      </c>
      <c r="IQ34" s="18">
        <v>91</v>
      </c>
      <c r="IR34" s="18">
        <v>92</v>
      </c>
      <c r="IS34" s="18">
        <v>93</v>
      </c>
      <c r="IT34" s="18">
        <v>94</v>
      </c>
      <c r="IU34" s="18">
        <v>95</v>
      </c>
      <c r="IV34" s="18">
        <v>96</v>
      </c>
      <c r="IW34" s="18">
        <v>97</v>
      </c>
      <c r="IX34" s="18">
        <v>98</v>
      </c>
      <c r="IY34" s="18">
        <v>99</v>
      </c>
      <c r="IZ34" s="18">
        <v>100</v>
      </c>
      <c r="JA34" s="18">
        <v>101</v>
      </c>
      <c r="JB34" s="18">
        <v>102</v>
      </c>
      <c r="JC34" s="18">
        <v>103</v>
      </c>
      <c r="JD34" s="18">
        <v>105</v>
      </c>
      <c r="JE34" s="18" t="s">
        <v>291</v>
      </c>
      <c r="JF34" s="59"/>
      <c r="JG34" s="18">
        <v>0</v>
      </c>
      <c r="JH34" s="18">
        <v>1</v>
      </c>
      <c r="JI34" s="18">
        <v>2</v>
      </c>
      <c r="JJ34" s="18">
        <v>3</v>
      </c>
      <c r="JK34" s="18">
        <v>4</v>
      </c>
      <c r="JL34" s="18">
        <v>5</v>
      </c>
      <c r="JM34" s="18">
        <v>6</v>
      </c>
      <c r="JN34" s="18">
        <v>7</v>
      </c>
      <c r="JO34" s="18">
        <v>8</v>
      </c>
      <c r="JP34" s="18">
        <v>9</v>
      </c>
      <c r="JQ34" s="18">
        <v>10</v>
      </c>
      <c r="JR34" s="18">
        <v>11</v>
      </c>
      <c r="JS34" s="18">
        <v>12</v>
      </c>
      <c r="JT34" s="18">
        <v>13</v>
      </c>
      <c r="JU34" s="18">
        <v>14</v>
      </c>
      <c r="JV34" s="18">
        <v>15</v>
      </c>
      <c r="JW34" s="18">
        <v>16</v>
      </c>
      <c r="JX34" s="18">
        <v>17</v>
      </c>
      <c r="JY34" s="18">
        <v>18</v>
      </c>
      <c r="JZ34" s="18">
        <v>19</v>
      </c>
      <c r="KA34" s="18">
        <v>20</v>
      </c>
      <c r="KB34" s="18">
        <v>21</v>
      </c>
      <c r="KC34" s="18">
        <v>22</v>
      </c>
      <c r="KD34" s="18">
        <v>23</v>
      </c>
      <c r="KE34" s="18">
        <v>24</v>
      </c>
      <c r="KF34" s="18">
        <v>25</v>
      </c>
      <c r="KG34" s="18">
        <v>26</v>
      </c>
      <c r="KH34" s="18">
        <v>27</v>
      </c>
      <c r="KI34" s="18">
        <v>28</v>
      </c>
      <c r="KJ34" s="18">
        <v>29</v>
      </c>
      <c r="KK34" s="18">
        <v>30</v>
      </c>
      <c r="KL34" s="18">
        <v>31</v>
      </c>
      <c r="KM34" s="18">
        <v>32</v>
      </c>
      <c r="KN34" s="18">
        <v>33</v>
      </c>
      <c r="KO34" s="18">
        <v>34</v>
      </c>
      <c r="KP34" s="18">
        <v>35</v>
      </c>
      <c r="KQ34" s="18">
        <v>36</v>
      </c>
      <c r="KR34" s="18">
        <v>37</v>
      </c>
      <c r="KS34" s="18">
        <v>38</v>
      </c>
      <c r="KT34" s="18">
        <v>39</v>
      </c>
      <c r="KU34" s="18">
        <v>40</v>
      </c>
      <c r="KV34" s="18">
        <v>41</v>
      </c>
      <c r="KW34" s="18">
        <v>42</v>
      </c>
      <c r="KX34" s="18">
        <v>43</v>
      </c>
      <c r="KY34" s="18">
        <v>44</v>
      </c>
      <c r="KZ34" s="18">
        <v>45</v>
      </c>
      <c r="LA34" s="18">
        <v>46</v>
      </c>
      <c r="LB34" s="18">
        <v>47</v>
      </c>
      <c r="LC34" s="18">
        <v>48</v>
      </c>
      <c r="LD34" s="18">
        <v>49</v>
      </c>
      <c r="LE34" s="18">
        <v>50</v>
      </c>
      <c r="LF34" s="18">
        <v>51</v>
      </c>
      <c r="LG34" s="18">
        <v>52</v>
      </c>
      <c r="LH34" s="18">
        <v>53</v>
      </c>
      <c r="LI34" s="18">
        <v>54</v>
      </c>
      <c r="LJ34" s="18">
        <v>55</v>
      </c>
      <c r="LK34" s="18">
        <v>56</v>
      </c>
      <c r="LL34" s="18">
        <v>57</v>
      </c>
      <c r="LM34" s="18">
        <v>58</v>
      </c>
      <c r="LN34" s="18">
        <v>59</v>
      </c>
      <c r="LO34" s="18">
        <v>60</v>
      </c>
      <c r="LP34" s="18">
        <v>61</v>
      </c>
      <c r="LQ34" s="18">
        <v>62</v>
      </c>
      <c r="LR34" s="18">
        <v>63</v>
      </c>
      <c r="LS34" s="18">
        <v>64</v>
      </c>
      <c r="LT34" s="18">
        <v>65</v>
      </c>
      <c r="LU34" s="18">
        <v>66</v>
      </c>
      <c r="LV34" s="18">
        <v>67</v>
      </c>
      <c r="LW34" s="18">
        <v>68</v>
      </c>
      <c r="LX34" s="18">
        <v>69</v>
      </c>
      <c r="LY34" s="18">
        <v>70</v>
      </c>
      <c r="LZ34" s="18">
        <v>71</v>
      </c>
      <c r="MA34" s="18">
        <v>72</v>
      </c>
      <c r="MB34" s="18">
        <v>73</v>
      </c>
      <c r="MC34" s="18">
        <v>74</v>
      </c>
      <c r="MD34" s="18">
        <v>75</v>
      </c>
      <c r="ME34" s="18">
        <v>76</v>
      </c>
      <c r="MF34" s="18">
        <v>77</v>
      </c>
      <c r="MG34" s="18">
        <v>78</v>
      </c>
      <c r="MH34" s="18">
        <v>79</v>
      </c>
      <c r="MI34" s="18">
        <v>80</v>
      </c>
      <c r="MJ34" s="18">
        <v>81</v>
      </c>
      <c r="MK34" s="18">
        <v>82</v>
      </c>
      <c r="ML34" s="18">
        <v>83</v>
      </c>
      <c r="MM34" s="18">
        <v>84</v>
      </c>
      <c r="MN34" s="18">
        <v>85</v>
      </c>
      <c r="MO34" s="18">
        <v>86</v>
      </c>
      <c r="MP34" s="18">
        <v>87</v>
      </c>
      <c r="MQ34" s="18">
        <v>88</v>
      </c>
      <c r="MR34" s="18">
        <v>89</v>
      </c>
      <c r="MS34" s="18">
        <v>90</v>
      </c>
      <c r="MT34" s="18">
        <v>91</v>
      </c>
      <c r="MU34" s="18">
        <v>92</v>
      </c>
      <c r="MV34" s="18">
        <v>93</v>
      </c>
      <c r="MW34" s="18">
        <v>94</v>
      </c>
      <c r="MX34" s="18">
        <v>95</v>
      </c>
      <c r="MY34" s="18">
        <v>96</v>
      </c>
      <c r="MZ34" s="18">
        <v>97</v>
      </c>
      <c r="NA34" s="18">
        <v>98</v>
      </c>
      <c r="NB34" s="18">
        <v>99</v>
      </c>
      <c r="NC34" s="18">
        <v>100</v>
      </c>
      <c r="ND34" s="18">
        <v>101</v>
      </c>
      <c r="NE34" s="18">
        <v>102</v>
      </c>
      <c r="NF34" s="18">
        <v>106</v>
      </c>
      <c r="NG34" s="18">
        <v>107</v>
      </c>
      <c r="NH34" s="18">
        <v>110</v>
      </c>
      <c r="NI34" s="18" t="s">
        <v>291</v>
      </c>
      <c r="NJ34" s="59"/>
      <c r="NK34" s="18"/>
      <c r="NL34" s="447"/>
      <c r="NM34" s="447"/>
      <c r="NN34" s="447"/>
    </row>
    <row r="35" spans="1:378" ht="13.8">
      <c r="A35" s="7" t="s">
        <v>186</v>
      </c>
      <c r="B35" s="284">
        <f t="shared" si="67"/>
        <v>68</v>
      </c>
      <c r="C35" s="284">
        <f t="shared" si="68"/>
        <v>61</v>
      </c>
      <c r="D35" s="284">
        <f t="shared" si="69"/>
        <v>148</v>
      </c>
      <c r="E35" s="284">
        <f t="shared" si="70"/>
        <v>178</v>
      </c>
      <c r="F35" s="284">
        <f t="shared" si="71"/>
        <v>274</v>
      </c>
      <c r="G35" s="284">
        <f t="shared" si="72"/>
        <v>359</v>
      </c>
      <c r="H35" s="284">
        <f t="shared" si="73"/>
        <v>288</v>
      </c>
      <c r="I35" s="284">
        <f t="shared" si="74"/>
        <v>337</v>
      </c>
      <c r="J35" s="284">
        <f t="shared" si="75"/>
        <v>279</v>
      </c>
      <c r="K35" s="284">
        <f t="shared" si="76"/>
        <v>353</v>
      </c>
      <c r="L35" s="284">
        <f t="shared" si="77"/>
        <v>226</v>
      </c>
      <c r="M35" s="284">
        <f t="shared" si="78"/>
        <v>285</v>
      </c>
      <c r="N35" s="284">
        <f t="shared" si="79"/>
        <v>192</v>
      </c>
      <c r="O35" s="284">
        <f t="shared" si="80"/>
        <v>158</v>
      </c>
      <c r="P35" s="284">
        <f t="shared" si="81"/>
        <v>122</v>
      </c>
      <c r="Q35" s="284">
        <f t="shared" si="82"/>
        <v>101</v>
      </c>
      <c r="R35" s="284">
        <f t="shared" si="83"/>
        <v>62</v>
      </c>
      <c r="S35" s="284">
        <f t="shared" si="84"/>
        <v>60</v>
      </c>
      <c r="T35" s="284">
        <f t="shared" si="85"/>
        <v>8</v>
      </c>
      <c r="U35" s="284">
        <f t="shared" si="86"/>
        <v>23</v>
      </c>
      <c r="W35" s="392" t="s">
        <v>18</v>
      </c>
      <c r="X35" s="764">
        <f>SUM(FD35:FM35)</f>
        <v>14972</v>
      </c>
      <c r="Y35" s="764">
        <f>SUM(AU35:BD35)</f>
        <v>13697</v>
      </c>
      <c r="Z35" s="764">
        <f>SUM(FN35:FW35)</f>
        <v>40570</v>
      </c>
      <c r="AA35" s="764">
        <f>SUM(BE35:BN35)</f>
        <v>45507</v>
      </c>
      <c r="AB35" s="764">
        <f>SUM(FX35:GG35)</f>
        <v>137989</v>
      </c>
      <c r="AC35" s="764">
        <f>SUM(BO35:BX35)</f>
        <v>137895</v>
      </c>
      <c r="AD35" s="764">
        <f>SUM(GH35:GQ35)</f>
        <v>150415</v>
      </c>
      <c r="AE35" s="764">
        <f>SUM(BY35:CH35)</f>
        <v>143297</v>
      </c>
      <c r="AF35" s="764">
        <f>SUM(GR35:HA35)</f>
        <v>125472</v>
      </c>
      <c r="AG35" s="764">
        <f>SUM(CI35:CR35)</f>
        <v>123013</v>
      </c>
      <c r="AH35" s="764">
        <f>SUM(HB35:HK35)</f>
        <v>86533</v>
      </c>
      <c r="AI35" s="764">
        <f>SUM(CS35:DB35)</f>
        <v>86317</v>
      </c>
      <c r="AJ35" s="764">
        <f>SUM(HL35:HU35)</f>
        <v>51133</v>
      </c>
      <c r="AK35" s="764">
        <f>SUM(DC35:DL35)</f>
        <v>46926</v>
      </c>
      <c r="AL35" s="764">
        <f>SUM(HV35:IE35)</f>
        <v>25367</v>
      </c>
      <c r="AM35" s="764">
        <f>SUM(DM35:DV35)</f>
        <v>24528</v>
      </c>
      <c r="AN35" s="764">
        <f>SUM(IF35:IO35)</f>
        <v>9532</v>
      </c>
      <c r="AO35" s="764">
        <f>SUM(DW35:EF35)</f>
        <v>13360</v>
      </c>
      <c r="AP35" s="764">
        <f>SUM(IP35:JD35)</f>
        <v>1722</v>
      </c>
      <c r="AQ35" s="764">
        <f>SUM(EG35:EY35)</f>
        <v>4907</v>
      </c>
      <c r="AR35" s="764">
        <f t="shared" ref="AR35:AR66" si="87">+EZ35+JE35+NJ35</f>
        <v>16754</v>
      </c>
      <c r="AT35" s="392" t="s">
        <v>18</v>
      </c>
      <c r="AU35" s="393">
        <v>555</v>
      </c>
      <c r="AV35" s="393">
        <v>2012</v>
      </c>
      <c r="AW35" s="393">
        <v>1655</v>
      </c>
      <c r="AX35" s="393">
        <v>1372</v>
      </c>
      <c r="AY35" s="393">
        <v>1267</v>
      </c>
      <c r="AZ35" s="393">
        <v>1203</v>
      </c>
      <c r="BA35" s="393">
        <v>1352</v>
      </c>
      <c r="BB35" s="393">
        <v>1376</v>
      </c>
      <c r="BC35" s="393">
        <v>1456</v>
      </c>
      <c r="BD35" s="393">
        <v>1449</v>
      </c>
      <c r="BE35" s="393">
        <v>1639</v>
      </c>
      <c r="BF35" s="393">
        <v>1882</v>
      </c>
      <c r="BG35" s="393">
        <v>2123</v>
      </c>
      <c r="BH35" s="393">
        <v>2558</v>
      </c>
      <c r="BI35" s="393">
        <v>3264</v>
      </c>
      <c r="BJ35" s="393">
        <v>4231</v>
      </c>
      <c r="BK35" s="393">
        <v>5547</v>
      </c>
      <c r="BL35" s="393">
        <v>6558</v>
      </c>
      <c r="BM35" s="393">
        <v>8703</v>
      </c>
      <c r="BN35" s="393">
        <v>9002</v>
      </c>
      <c r="BO35" s="393">
        <v>10374</v>
      </c>
      <c r="BP35" s="393">
        <v>11540</v>
      </c>
      <c r="BQ35" s="393">
        <v>12162</v>
      </c>
      <c r="BR35" s="393">
        <v>13278</v>
      </c>
      <c r="BS35" s="393">
        <v>14140</v>
      </c>
      <c r="BT35" s="393">
        <v>14871</v>
      </c>
      <c r="BU35" s="393">
        <v>15167</v>
      </c>
      <c r="BV35" s="393">
        <v>14986</v>
      </c>
      <c r="BW35" s="393">
        <v>15154</v>
      </c>
      <c r="BX35" s="393">
        <v>16223</v>
      </c>
      <c r="BY35" s="393">
        <v>16054</v>
      </c>
      <c r="BZ35" s="393">
        <v>14848</v>
      </c>
      <c r="CA35" s="393">
        <v>14744</v>
      </c>
      <c r="CB35" s="393">
        <v>14570</v>
      </c>
      <c r="CC35" s="393">
        <v>14555</v>
      </c>
      <c r="CD35" s="393">
        <v>13968</v>
      </c>
      <c r="CE35" s="393">
        <v>13203</v>
      </c>
      <c r="CF35" s="393">
        <v>13336</v>
      </c>
      <c r="CG35" s="393">
        <v>13671</v>
      </c>
      <c r="CH35" s="393">
        <v>14348</v>
      </c>
      <c r="CI35" s="393">
        <v>13421</v>
      </c>
      <c r="CJ35" s="393">
        <v>13747</v>
      </c>
      <c r="CK35" s="393">
        <v>13453</v>
      </c>
      <c r="CL35" s="393">
        <v>13230</v>
      </c>
      <c r="CM35" s="393">
        <v>12439</v>
      </c>
      <c r="CN35" s="393">
        <v>12008</v>
      </c>
      <c r="CO35" s="393">
        <v>11536</v>
      </c>
      <c r="CP35" s="393">
        <v>10829</v>
      </c>
      <c r="CQ35" s="393">
        <v>11199</v>
      </c>
      <c r="CR35" s="393">
        <v>11151</v>
      </c>
      <c r="CS35" s="393">
        <v>10942</v>
      </c>
      <c r="CT35" s="393">
        <v>9944</v>
      </c>
      <c r="CU35" s="393">
        <v>9501</v>
      </c>
      <c r="CV35" s="393">
        <v>8978</v>
      </c>
      <c r="CW35" s="393">
        <v>8628</v>
      </c>
      <c r="CX35" s="393">
        <v>8420</v>
      </c>
      <c r="CY35" s="393">
        <v>8092</v>
      </c>
      <c r="CZ35" s="393">
        <v>7632</v>
      </c>
      <c r="DA35" s="393">
        <v>7340</v>
      </c>
      <c r="DB35" s="393">
        <v>6840</v>
      </c>
      <c r="DC35" s="393">
        <v>6330</v>
      </c>
      <c r="DD35" s="393">
        <v>5950</v>
      </c>
      <c r="DE35" s="393">
        <v>5176</v>
      </c>
      <c r="DF35" s="393">
        <v>5079</v>
      </c>
      <c r="DG35" s="393">
        <v>4648</v>
      </c>
      <c r="DH35" s="393">
        <v>4320</v>
      </c>
      <c r="DI35" s="393">
        <v>4212</v>
      </c>
      <c r="DJ35" s="393">
        <v>4064</v>
      </c>
      <c r="DK35" s="393">
        <v>3589</v>
      </c>
      <c r="DL35" s="393">
        <v>3558</v>
      </c>
      <c r="DM35" s="393">
        <v>3188</v>
      </c>
      <c r="DN35" s="393">
        <v>2996</v>
      </c>
      <c r="DO35" s="393">
        <v>2726</v>
      </c>
      <c r="DP35" s="393">
        <v>2715</v>
      </c>
      <c r="DQ35" s="393">
        <v>2490</v>
      </c>
      <c r="DR35" s="393">
        <v>2427</v>
      </c>
      <c r="DS35" s="393">
        <v>2211</v>
      </c>
      <c r="DT35" s="393">
        <v>2086</v>
      </c>
      <c r="DU35" s="393">
        <v>1910</v>
      </c>
      <c r="DV35" s="393">
        <v>1779</v>
      </c>
      <c r="DW35" s="393">
        <v>1668</v>
      </c>
      <c r="DX35" s="393">
        <v>1660</v>
      </c>
      <c r="DY35" s="393">
        <v>1425</v>
      </c>
      <c r="DZ35" s="393">
        <v>1392</v>
      </c>
      <c r="EA35" s="393">
        <v>1267</v>
      </c>
      <c r="EB35" s="393">
        <v>1307</v>
      </c>
      <c r="EC35" s="393">
        <v>1287</v>
      </c>
      <c r="ED35" s="393">
        <v>1244</v>
      </c>
      <c r="EE35" s="393">
        <v>1087</v>
      </c>
      <c r="EF35" s="393">
        <v>1023</v>
      </c>
      <c r="EG35" s="393">
        <v>965</v>
      </c>
      <c r="EH35" s="393">
        <v>827</v>
      </c>
      <c r="EI35" s="393">
        <v>732</v>
      </c>
      <c r="EJ35" s="393">
        <v>616</v>
      </c>
      <c r="EK35" s="393">
        <v>455</v>
      </c>
      <c r="EL35" s="393">
        <v>394</v>
      </c>
      <c r="EM35" s="393">
        <v>295</v>
      </c>
      <c r="EN35" s="393">
        <v>204</v>
      </c>
      <c r="EO35" s="393">
        <v>169</v>
      </c>
      <c r="EP35" s="393">
        <v>90</v>
      </c>
      <c r="EQ35" s="393">
        <v>69</v>
      </c>
      <c r="ER35" s="393">
        <v>43</v>
      </c>
      <c r="ES35" s="393">
        <v>18</v>
      </c>
      <c r="ET35" s="393">
        <v>14</v>
      </c>
      <c r="EU35" s="393">
        <v>4</v>
      </c>
      <c r="EV35" s="393">
        <v>7</v>
      </c>
      <c r="EW35" s="393">
        <v>2</v>
      </c>
      <c r="EX35" s="393">
        <v>2</v>
      </c>
      <c r="EY35" s="393">
        <v>1</v>
      </c>
      <c r="EZ35" s="393">
        <v>22</v>
      </c>
      <c r="FA35" s="394">
        <v>639469</v>
      </c>
      <c r="FB35" s="393">
        <v>639469</v>
      </c>
      <c r="FC35" s="392" t="s">
        <v>18</v>
      </c>
      <c r="FD35" s="393">
        <v>639</v>
      </c>
      <c r="FE35" s="393">
        <v>2291</v>
      </c>
      <c r="FF35" s="393">
        <v>1964</v>
      </c>
      <c r="FG35" s="393">
        <v>1439</v>
      </c>
      <c r="FH35" s="393">
        <v>1365</v>
      </c>
      <c r="FI35" s="393">
        <v>1354</v>
      </c>
      <c r="FJ35" s="393">
        <v>1438</v>
      </c>
      <c r="FK35" s="393">
        <v>1521</v>
      </c>
      <c r="FL35" s="393">
        <v>1478</v>
      </c>
      <c r="FM35" s="393">
        <v>1483</v>
      </c>
      <c r="FN35" s="393">
        <v>1712</v>
      </c>
      <c r="FO35" s="393">
        <v>1818</v>
      </c>
      <c r="FP35" s="393">
        <v>2033</v>
      </c>
      <c r="FQ35" s="393">
        <v>2333</v>
      </c>
      <c r="FR35" s="393">
        <v>2704</v>
      </c>
      <c r="FS35" s="393">
        <v>3512</v>
      </c>
      <c r="FT35" s="393">
        <v>4471</v>
      </c>
      <c r="FU35" s="393">
        <v>5818</v>
      </c>
      <c r="FV35" s="393">
        <v>7884</v>
      </c>
      <c r="FW35" s="393">
        <v>8285</v>
      </c>
      <c r="FX35" s="393">
        <v>10039</v>
      </c>
      <c r="FY35" s="393">
        <v>11170</v>
      </c>
      <c r="FZ35" s="393">
        <v>12116</v>
      </c>
      <c r="GA35" s="393">
        <v>12949</v>
      </c>
      <c r="GB35" s="393">
        <v>14237</v>
      </c>
      <c r="GC35" s="393">
        <v>14878</v>
      </c>
      <c r="GD35" s="393">
        <v>15216</v>
      </c>
      <c r="GE35" s="393">
        <v>15240</v>
      </c>
      <c r="GF35" s="393">
        <v>15654</v>
      </c>
      <c r="GG35" s="393">
        <v>16490</v>
      </c>
      <c r="GH35" s="393">
        <v>16444</v>
      </c>
      <c r="GI35" s="393">
        <v>15576</v>
      </c>
      <c r="GJ35" s="393">
        <v>15746</v>
      </c>
      <c r="GK35" s="393">
        <v>15327</v>
      </c>
      <c r="GL35" s="393">
        <v>15390</v>
      </c>
      <c r="GM35" s="393">
        <v>14693</v>
      </c>
      <c r="GN35" s="393">
        <v>14095</v>
      </c>
      <c r="GO35" s="393">
        <v>14188</v>
      </c>
      <c r="GP35" s="393">
        <v>14290</v>
      </c>
      <c r="GQ35" s="393">
        <v>14666</v>
      </c>
      <c r="GR35" s="393">
        <v>14094</v>
      </c>
      <c r="GS35" s="393">
        <v>14782</v>
      </c>
      <c r="GT35" s="393">
        <v>13620</v>
      </c>
      <c r="GU35" s="393">
        <v>13506</v>
      </c>
      <c r="GV35" s="393">
        <v>12680</v>
      </c>
      <c r="GW35" s="393">
        <v>11851</v>
      </c>
      <c r="GX35" s="393">
        <v>11783</v>
      </c>
      <c r="GY35" s="393">
        <v>10943</v>
      </c>
      <c r="GZ35" s="393">
        <v>11108</v>
      </c>
      <c r="HA35" s="393">
        <v>11105</v>
      </c>
      <c r="HB35" s="393">
        <v>10752</v>
      </c>
      <c r="HC35" s="393">
        <v>9952</v>
      </c>
      <c r="HD35" s="393">
        <v>9255</v>
      </c>
      <c r="HE35" s="393">
        <v>9097</v>
      </c>
      <c r="HF35" s="393">
        <v>8505</v>
      </c>
      <c r="HG35" s="393">
        <v>8422</v>
      </c>
      <c r="HH35" s="393">
        <v>8347</v>
      </c>
      <c r="HI35" s="393">
        <v>7514</v>
      </c>
      <c r="HJ35" s="393">
        <v>7507</v>
      </c>
      <c r="HK35" s="393">
        <v>7182</v>
      </c>
      <c r="HL35" s="393">
        <v>6599</v>
      </c>
      <c r="HM35" s="393">
        <v>6110</v>
      </c>
      <c r="HN35" s="393">
        <v>5756</v>
      </c>
      <c r="HO35" s="393">
        <v>5623</v>
      </c>
      <c r="HP35" s="393">
        <v>5539</v>
      </c>
      <c r="HQ35" s="393">
        <v>4868</v>
      </c>
      <c r="HR35" s="393">
        <v>4559</v>
      </c>
      <c r="HS35" s="393">
        <v>4311</v>
      </c>
      <c r="HT35" s="393">
        <v>3927</v>
      </c>
      <c r="HU35" s="393">
        <v>3841</v>
      </c>
      <c r="HV35" s="393">
        <v>3572</v>
      </c>
      <c r="HW35" s="393">
        <v>3207</v>
      </c>
      <c r="HX35" s="393">
        <v>2967</v>
      </c>
      <c r="HY35" s="393">
        <v>2836</v>
      </c>
      <c r="HZ35" s="393">
        <v>2660</v>
      </c>
      <c r="IA35" s="393">
        <v>2396</v>
      </c>
      <c r="IB35" s="393">
        <v>2252</v>
      </c>
      <c r="IC35" s="393">
        <v>2039</v>
      </c>
      <c r="ID35" s="393">
        <v>1804</v>
      </c>
      <c r="IE35" s="393">
        <v>1634</v>
      </c>
      <c r="IF35" s="393">
        <v>1492</v>
      </c>
      <c r="IG35" s="393">
        <v>1405</v>
      </c>
      <c r="IH35" s="393">
        <v>1180</v>
      </c>
      <c r="II35" s="393">
        <v>1079</v>
      </c>
      <c r="IJ35" s="393">
        <v>1011</v>
      </c>
      <c r="IK35" s="393">
        <v>833</v>
      </c>
      <c r="IL35" s="393">
        <v>805</v>
      </c>
      <c r="IM35" s="393">
        <v>611</v>
      </c>
      <c r="IN35" s="393">
        <v>574</v>
      </c>
      <c r="IO35" s="393">
        <v>542</v>
      </c>
      <c r="IP35" s="393">
        <v>429</v>
      </c>
      <c r="IQ35" s="393">
        <v>320</v>
      </c>
      <c r="IR35" s="393">
        <v>275</v>
      </c>
      <c r="IS35" s="393">
        <v>202</v>
      </c>
      <c r="IT35" s="393">
        <v>146</v>
      </c>
      <c r="IU35" s="393">
        <v>129</v>
      </c>
      <c r="IV35" s="393">
        <v>81</v>
      </c>
      <c r="IW35" s="393">
        <v>49</v>
      </c>
      <c r="IX35" s="393">
        <v>35</v>
      </c>
      <c r="IY35" s="393">
        <v>21</v>
      </c>
      <c r="IZ35" s="393">
        <v>25</v>
      </c>
      <c r="JA35" s="393">
        <v>2</v>
      </c>
      <c r="JB35" s="393">
        <v>4</v>
      </c>
      <c r="JC35" s="393">
        <v>2</v>
      </c>
      <c r="JD35" s="393">
        <v>2</v>
      </c>
      <c r="JE35" s="393">
        <v>20</v>
      </c>
      <c r="JF35" s="394">
        <v>643725</v>
      </c>
      <c r="JG35" s="393">
        <v>1258</v>
      </c>
      <c r="JH35" s="393">
        <v>584</v>
      </c>
      <c r="JI35" s="393">
        <v>40</v>
      </c>
      <c r="JJ35" s="393">
        <v>36</v>
      </c>
      <c r="JK35" s="393">
        <v>35</v>
      </c>
      <c r="JL35" s="393">
        <v>43</v>
      </c>
      <c r="JM35" s="393">
        <v>50</v>
      </c>
      <c r="JN35" s="393">
        <v>43</v>
      </c>
      <c r="JO35" s="393">
        <v>41</v>
      </c>
      <c r="JP35" s="393">
        <v>67</v>
      </c>
      <c r="JQ35" s="393">
        <v>113</v>
      </c>
      <c r="JR35" s="393">
        <v>100</v>
      </c>
      <c r="JS35" s="393">
        <v>102</v>
      </c>
      <c r="JT35" s="393">
        <v>60</v>
      </c>
      <c r="JU35" s="393">
        <v>74</v>
      </c>
      <c r="JV35" s="393">
        <v>116</v>
      </c>
      <c r="JW35" s="393">
        <v>124</v>
      </c>
      <c r="JX35" s="393">
        <v>183</v>
      </c>
      <c r="JY35" s="393">
        <v>193</v>
      </c>
      <c r="JZ35" s="393">
        <v>259</v>
      </c>
      <c r="KA35" s="393">
        <v>257</v>
      </c>
      <c r="KB35" s="393">
        <v>327</v>
      </c>
      <c r="KC35" s="393">
        <v>266</v>
      </c>
      <c r="KD35" s="393">
        <v>268</v>
      </c>
      <c r="KE35" s="393">
        <v>270</v>
      </c>
      <c r="KF35" s="393">
        <v>243</v>
      </c>
      <c r="KG35" s="393">
        <v>244</v>
      </c>
      <c r="KH35" s="393">
        <v>240</v>
      </c>
      <c r="KI35" s="393">
        <v>221</v>
      </c>
      <c r="KJ35" s="393">
        <v>288</v>
      </c>
      <c r="KK35" s="393">
        <v>297</v>
      </c>
      <c r="KL35" s="393">
        <v>325</v>
      </c>
      <c r="KM35" s="393">
        <v>381</v>
      </c>
      <c r="KN35" s="393">
        <v>378</v>
      </c>
      <c r="KO35" s="393">
        <v>360</v>
      </c>
      <c r="KP35" s="393">
        <v>341</v>
      </c>
      <c r="KQ35" s="393">
        <v>255</v>
      </c>
      <c r="KR35" s="393">
        <v>244</v>
      </c>
      <c r="KS35" s="393">
        <v>224</v>
      </c>
      <c r="KT35" s="393">
        <v>234</v>
      </c>
      <c r="KU35" s="393">
        <v>191</v>
      </c>
      <c r="KV35" s="393">
        <v>399</v>
      </c>
      <c r="KW35" s="393">
        <v>222</v>
      </c>
      <c r="KX35" s="393">
        <v>226</v>
      </c>
      <c r="KY35" s="393">
        <v>214</v>
      </c>
      <c r="KZ35" s="393">
        <v>220</v>
      </c>
      <c r="LA35" s="393">
        <v>201</v>
      </c>
      <c r="LB35" s="393">
        <v>186</v>
      </c>
      <c r="LC35" s="393">
        <v>187</v>
      </c>
      <c r="LD35" s="393">
        <v>173</v>
      </c>
      <c r="LE35" s="393">
        <v>157</v>
      </c>
      <c r="LF35" s="393">
        <v>189</v>
      </c>
      <c r="LG35" s="393">
        <v>151</v>
      </c>
      <c r="LH35" s="393">
        <v>151</v>
      </c>
      <c r="LI35" s="393">
        <v>167</v>
      </c>
      <c r="LJ35" s="393">
        <v>131</v>
      </c>
      <c r="LK35" s="393">
        <v>116</v>
      </c>
      <c r="LL35" s="393">
        <v>127</v>
      </c>
      <c r="LM35" s="393">
        <v>113</v>
      </c>
      <c r="LN35" s="393">
        <v>114</v>
      </c>
      <c r="LO35" s="393">
        <v>106</v>
      </c>
      <c r="LP35" s="393">
        <v>129</v>
      </c>
      <c r="LQ35" s="393">
        <v>93</v>
      </c>
      <c r="LR35" s="393">
        <v>98</v>
      </c>
      <c r="LS35" s="393">
        <v>88</v>
      </c>
      <c r="LT35" s="393">
        <v>81</v>
      </c>
      <c r="LU35" s="393">
        <v>73</v>
      </c>
      <c r="LV35" s="393">
        <v>92</v>
      </c>
      <c r="LW35" s="393">
        <v>60</v>
      </c>
      <c r="LX35" s="393">
        <v>70</v>
      </c>
      <c r="LY35" s="393">
        <v>82</v>
      </c>
      <c r="LZ35" s="393">
        <v>98</v>
      </c>
      <c r="MA35" s="393">
        <v>87</v>
      </c>
      <c r="MB35" s="393">
        <v>87</v>
      </c>
      <c r="MC35" s="393">
        <v>84</v>
      </c>
      <c r="MD35" s="393">
        <v>67</v>
      </c>
      <c r="ME35" s="393">
        <v>92</v>
      </c>
      <c r="MF35" s="393">
        <v>56</v>
      </c>
      <c r="MG35" s="393">
        <v>85</v>
      </c>
      <c r="MH35" s="393">
        <v>62</v>
      </c>
      <c r="MI35" s="393">
        <v>79</v>
      </c>
      <c r="MJ35" s="393">
        <v>101</v>
      </c>
      <c r="MK35" s="393">
        <v>110</v>
      </c>
      <c r="ML35" s="393">
        <v>133</v>
      </c>
      <c r="MM35" s="393">
        <v>125</v>
      </c>
      <c r="MN35" s="393">
        <v>121</v>
      </c>
      <c r="MO35" s="393">
        <v>134</v>
      </c>
      <c r="MP35" s="393">
        <v>125</v>
      </c>
      <c r="MQ35" s="393">
        <v>150</v>
      </c>
      <c r="MR35" s="393">
        <v>159</v>
      </c>
      <c r="MS35" s="393">
        <v>151</v>
      </c>
      <c r="MT35" s="393">
        <v>128</v>
      </c>
      <c r="MU35" s="393">
        <v>130</v>
      </c>
      <c r="MV35" s="393">
        <v>107</v>
      </c>
      <c r="MW35" s="393">
        <v>94</v>
      </c>
      <c r="MX35" s="393">
        <v>80</v>
      </c>
      <c r="MY35" s="393">
        <v>60</v>
      </c>
      <c r="MZ35" s="393">
        <v>53</v>
      </c>
      <c r="NA35" s="393">
        <v>44</v>
      </c>
      <c r="NB35" s="393">
        <v>27</v>
      </c>
      <c r="NC35" s="393">
        <v>14</v>
      </c>
      <c r="ND35" s="393">
        <v>11</v>
      </c>
      <c r="NE35" s="393">
        <v>7</v>
      </c>
      <c r="NF35" s="393">
        <v>3</v>
      </c>
      <c r="NG35" s="393">
        <v>1</v>
      </c>
      <c r="NH35" s="393">
        <v>1</v>
      </c>
      <c r="NI35" s="393">
        <v>55</v>
      </c>
      <c r="NJ35" s="394">
        <v>16712</v>
      </c>
      <c r="NK35" s="393">
        <v>660437</v>
      </c>
      <c r="NL35" s="706"/>
      <c r="NM35" s="706"/>
      <c r="NN35" s="706"/>
    </row>
    <row r="36" spans="1:378">
      <c r="A36" s="8" t="s">
        <v>47</v>
      </c>
      <c r="B36" s="284">
        <f t="shared" si="67"/>
        <v>2</v>
      </c>
      <c r="C36" s="284">
        <f t="shared" si="68"/>
        <v>3</v>
      </c>
      <c r="D36" s="284">
        <f t="shared" si="69"/>
        <v>24</v>
      </c>
      <c r="E36" s="284">
        <f t="shared" si="70"/>
        <v>13</v>
      </c>
      <c r="F36" s="284">
        <f t="shared" si="71"/>
        <v>38</v>
      </c>
      <c r="G36" s="284">
        <f t="shared" si="72"/>
        <v>27</v>
      </c>
      <c r="H36" s="284">
        <f t="shared" si="73"/>
        <v>29</v>
      </c>
      <c r="I36" s="284">
        <f t="shared" si="74"/>
        <v>37</v>
      </c>
      <c r="J36" s="284">
        <f t="shared" si="75"/>
        <v>31</v>
      </c>
      <c r="K36" s="284">
        <f t="shared" si="76"/>
        <v>26</v>
      </c>
      <c r="L36" s="284">
        <f t="shared" si="77"/>
        <v>15</v>
      </c>
      <c r="M36" s="284">
        <f t="shared" si="78"/>
        <v>25</v>
      </c>
      <c r="N36" s="284">
        <f t="shared" si="79"/>
        <v>18</v>
      </c>
      <c r="O36" s="284">
        <f t="shared" si="80"/>
        <v>5</v>
      </c>
      <c r="P36" s="284">
        <f t="shared" si="81"/>
        <v>13</v>
      </c>
      <c r="Q36" s="284">
        <f t="shared" si="82"/>
        <v>15</v>
      </c>
      <c r="R36" s="284">
        <f t="shared" si="83"/>
        <v>3</v>
      </c>
      <c r="S36" s="284">
        <f t="shared" si="84"/>
        <v>16</v>
      </c>
      <c r="T36" s="284">
        <f t="shared" si="85"/>
        <v>2</v>
      </c>
      <c r="U36" s="284">
        <f t="shared" si="86"/>
        <v>3</v>
      </c>
      <c r="W36" s="16" t="s">
        <v>185</v>
      </c>
      <c r="X36" s="764">
        <f t="shared" ref="X36:X99" si="88">SUM(FD36:FM36)</f>
        <v>24</v>
      </c>
      <c r="Y36" s="764">
        <f t="shared" ref="Y36:Y99" si="89">SUM(AU36:BD36)</f>
        <v>24</v>
      </c>
      <c r="Z36" s="764">
        <f t="shared" ref="Z36:Z99" si="90">SUM(FN36:FW36)</f>
        <v>70</v>
      </c>
      <c r="AA36" s="764">
        <f t="shared" ref="AA36:AA99" si="91">SUM(BE36:BN36)</f>
        <v>59</v>
      </c>
      <c r="AB36" s="764">
        <f t="shared" ref="AB36:AB99" si="92">SUM(FX36:GG36)</f>
        <v>194</v>
      </c>
      <c r="AC36" s="764">
        <f t="shared" ref="AC36:AC99" si="93">SUM(BO36:BX36)</f>
        <v>222</v>
      </c>
      <c r="AD36" s="764">
        <f t="shared" ref="AD36:AD99" si="94">SUM(GH36:GQ36)</f>
        <v>220</v>
      </c>
      <c r="AE36" s="764">
        <f t="shared" ref="AE36:AE99" si="95">SUM(BY36:CH36)</f>
        <v>230</v>
      </c>
      <c r="AF36" s="764">
        <f t="shared" ref="AF36:AF99" si="96">SUM(GR36:HA36)</f>
        <v>196</v>
      </c>
      <c r="AG36" s="764">
        <f t="shared" ref="AG36:AG99" si="97">SUM(CI36:CR36)</f>
        <v>171</v>
      </c>
      <c r="AH36" s="764">
        <f t="shared" ref="AH36:AH99" si="98">SUM(HB36:HK36)</f>
        <v>142</v>
      </c>
      <c r="AI36" s="764">
        <f t="shared" ref="AI36:AI99" si="99">SUM(CS36:DB36)</f>
        <v>150</v>
      </c>
      <c r="AJ36" s="764">
        <f t="shared" ref="AJ36:AJ99" si="100">SUM(HL36:HU36)</f>
        <v>106</v>
      </c>
      <c r="AK36" s="764">
        <f t="shared" ref="AK36:AK99" si="101">SUM(DC36:DL36)</f>
        <v>128</v>
      </c>
      <c r="AL36" s="764">
        <f t="shared" ref="AL36:AL99" si="102">SUM(HV36:IE36)</f>
        <v>65</v>
      </c>
      <c r="AM36" s="764">
        <f t="shared" ref="AM36:AM99" si="103">SUM(DM36:DV36)</f>
        <v>60</v>
      </c>
      <c r="AN36" s="764">
        <f t="shared" ref="AN36:AN99" si="104">SUM(IF36:IO36)</f>
        <v>41</v>
      </c>
      <c r="AO36" s="764">
        <f t="shared" ref="AO36:AO99" si="105">SUM(DW36:EF36)</f>
        <v>50</v>
      </c>
      <c r="AP36" s="764">
        <f t="shared" ref="AP36:AP99" si="106">SUM(IP36:JD36)</f>
        <v>9</v>
      </c>
      <c r="AQ36" s="764">
        <f t="shared" ref="AQ36:AQ99" si="107">SUM(EG36:EY36)</f>
        <v>14</v>
      </c>
      <c r="AR36" s="764">
        <f t="shared" si="87"/>
        <v>48</v>
      </c>
      <c r="AT36" s="16" t="s">
        <v>185</v>
      </c>
      <c r="AU36" s="13">
        <v>3</v>
      </c>
      <c r="AV36" s="13">
        <v>2</v>
      </c>
      <c r="AW36" s="13"/>
      <c r="AX36" s="13">
        <v>4</v>
      </c>
      <c r="AY36" s="13">
        <v>2</v>
      </c>
      <c r="AZ36" s="13">
        <v>1</v>
      </c>
      <c r="BA36" s="13">
        <v>5</v>
      </c>
      <c r="BB36" s="13">
        <v>1</v>
      </c>
      <c r="BC36" s="13">
        <v>3</v>
      </c>
      <c r="BD36" s="13">
        <v>3</v>
      </c>
      <c r="BE36" s="13">
        <v>4</v>
      </c>
      <c r="BF36" s="13">
        <v>2</v>
      </c>
      <c r="BG36" s="13">
        <v>1</v>
      </c>
      <c r="BH36" s="13">
        <v>6</v>
      </c>
      <c r="BI36" s="13">
        <v>6</v>
      </c>
      <c r="BJ36" s="13">
        <v>9</v>
      </c>
      <c r="BK36" s="13">
        <v>6</v>
      </c>
      <c r="BL36" s="13">
        <v>7</v>
      </c>
      <c r="BM36" s="13">
        <v>10</v>
      </c>
      <c r="BN36" s="13">
        <v>8</v>
      </c>
      <c r="BO36" s="13">
        <v>13</v>
      </c>
      <c r="BP36" s="13">
        <v>26</v>
      </c>
      <c r="BQ36" s="13">
        <v>15</v>
      </c>
      <c r="BR36" s="13">
        <v>22</v>
      </c>
      <c r="BS36" s="13">
        <v>25</v>
      </c>
      <c r="BT36" s="13">
        <v>22</v>
      </c>
      <c r="BU36" s="13">
        <v>24</v>
      </c>
      <c r="BV36" s="13">
        <v>23</v>
      </c>
      <c r="BW36" s="13">
        <v>19</v>
      </c>
      <c r="BX36" s="13">
        <v>33</v>
      </c>
      <c r="BY36" s="13">
        <v>18</v>
      </c>
      <c r="BZ36" s="13">
        <v>33</v>
      </c>
      <c r="CA36" s="13">
        <v>29</v>
      </c>
      <c r="CB36" s="13">
        <v>27</v>
      </c>
      <c r="CC36" s="13">
        <v>25</v>
      </c>
      <c r="CD36" s="13">
        <v>19</v>
      </c>
      <c r="CE36" s="13">
        <v>18</v>
      </c>
      <c r="CF36" s="13">
        <v>20</v>
      </c>
      <c r="CG36" s="13">
        <v>19</v>
      </c>
      <c r="CH36" s="13">
        <v>22</v>
      </c>
      <c r="CI36" s="13">
        <v>20</v>
      </c>
      <c r="CJ36" s="13">
        <v>13</v>
      </c>
      <c r="CK36" s="13">
        <v>22</v>
      </c>
      <c r="CL36" s="13">
        <v>18</v>
      </c>
      <c r="CM36" s="13">
        <v>20</v>
      </c>
      <c r="CN36" s="13">
        <v>15</v>
      </c>
      <c r="CO36" s="13">
        <v>14</v>
      </c>
      <c r="CP36" s="13">
        <v>17</v>
      </c>
      <c r="CQ36" s="13">
        <v>18</v>
      </c>
      <c r="CR36" s="13">
        <v>14</v>
      </c>
      <c r="CS36" s="13">
        <v>16</v>
      </c>
      <c r="CT36" s="13">
        <v>21</v>
      </c>
      <c r="CU36" s="13">
        <v>14</v>
      </c>
      <c r="CV36" s="13">
        <v>15</v>
      </c>
      <c r="CW36" s="13">
        <v>21</v>
      </c>
      <c r="CX36" s="13">
        <v>14</v>
      </c>
      <c r="CY36" s="13">
        <v>14</v>
      </c>
      <c r="CZ36" s="13">
        <v>14</v>
      </c>
      <c r="DA36" s="13">
        <v>9</v>
      </c>
      <c r="DB36" s="13">
        <v>12</v>
      </c>
      <c r="DC36" s="13">
        <v>15</v>
      </c>
      <c r="DD36" s="13">
        <v>14</v>
      </c>
      <c r="DE36" s="13">
        <v>22</v>
      </c>
      <c r="DF36" s="13">
        <v>13</v>
      </c>
      <c r="DG36" s="13">
        <v>11</v>
      </c>
      <c r="DH36" s="13">
        <v>12</v>
      </c>
      <c r="DI36" s="13">
        <v>8</v>
      </c>
      <c r="DJ36" s="13">
        <v>12</v>
      </c>
      <c r="DK36" s="13">
        <v>12</v>
      </c>
      <c r="DL36" s="13">
        <v>9</v>
      </c>
      <c r="DM36" s="13">
        <v>13</v>
      </c>
      <c r="DN36" s="13">
        <v>10</v>
      </c>
      <c r="DO36" s="13">
        <v>7</v>
      </c>
      <c r="DP36" s="13">
        <v>2</v>
      </c>
      <c r="DQ36" s="13">
        <v>3</v>
      </c>
      <c r="DR36" s="13">
        <v>5</v>
      </c>
      <c r="DS36" s="13">
        <v>2</v>
      </c>
      <c r="DT36" s="13">
        <v>6</v>
      </c>
      <c r="DU36" s="13">
        <v>4</v>
      </c>
      <c r="DV36" s="13">
        <v>8</v>
      </c>
      <c r="DW36" s="13">
        <v>5</v>
      </c>
      <c r="DX36" s="13">
        <v>6</v>
      </c>
      <c r="DY36" s="13">
        <v>3</v>
      </c>
      <c r="DZ36" s="13">
        <v>8</v>
      </c>
      <c r="EA36" s="13">
        <v>8</v>
      </c>
      <c r="EB36" s="13">
        <v>1</v>
      </c>
      <c r="EC36" s="13">
        <v>12</v>
      </c>
      <c r="ED36" s="13">
        <v>5</v>
      </c>
      <c r="EE36" s="13">
        <v>1</v>
      </c>
      <c r="EF36" s="13">
        <v>1</v>
      </c>
      <c r="EG36" s="13">
        <v>4</v>
      </c>
      <c r="EH36" s="13">
        <v>2</v>
      </c>
      <c r="EI36" s="13">
        <v>1</v>
      </c>
      <c r="EJ36" s="13">
        <v>1</v>
      </c>
      <c r="EK36" s="13">
        <v>2</v>
      </c>
      <c r="EL36" s="13">
        <v>1</v>
      </c>
      <c r="EM36" s="13">
        <v>1</v>
      </c>
      <c r="EN36" s="13">
        <v>1</v>
      </c>
      <c r="EO36" s="13"/>
      <c r="EP36" s="13"/>
      <c r="EQ36" s="13"/>
      <c r="ER36" s="13">
        <v>1</v>
      </c>
      <c r="ES36" s="13"/>
      <c r="ET36" s="13"/>
      <c r="EU36" s="13"/>
      <c r="EV36" s="13"/>
      <c r="EW36" s="13"/>
      <c r="EX36" s="13"/>
      <c r="EY36" s="13"/>
      <c r="EZ36" s="13"/>
      <c r="FA36" s="60">
        <v>1108</v>
      </c>
      <c r="FB36" s="13">
        <v>1108</v>
      </c>
      <c r="FC36" s="16" t="s">
        <v>185</v>
      </c>
      <c r="FD36" s="13">
        <v>6</v>
      </c>
      <c r="FE36" s="13">
        <v>2</v>
      </c>
      <c r="FF36" s="13">
        <v>1</v>
      </c>
      <c r="FG36" s="13">
        <v>6</v>
      </c>
      <c r="FH36" s="13">
        <v>1</v>
      </c>
      <c r="FI36" s="13">
        <v>2</v>
      </c>
      <c r="FJ36" s="13">
        <v>2</v>
      </c>
      <c r="FK36" s="13">
        <v>2</v>
      </c>
      <c r="FL36" s="13">
        <v>2</v>
      </c>
      <c r="FM36" s="13"/>
      <c r="FN36" s="13">
        <v>1</v>
      </c>
      <c r="FO36" s="13">
        <v>4</v>
      </c>
      <c r="FP36" s="13">
        <v>4</v>
      </c>
      <c r="FQ36" s="13">
        <v>2</v>
      </c>
      <c r="FR36" s="13">
        <v>3</v>
      </c>
      <c r="FS36" s="13">
        <v>6</v>
      </c>
      <c r="FT36" s="13">
        <v>7</v>
      </c>
      <c r="FU36" s="13">
        <v>7</v>
      </c>
      <c r="FV36" s="13">
        <v>19</v>
      </c>
      <c r="FW36" s="13">
        <v>17</v>
      </c>
      <c r="FX36" s="13">
        <v>11</v>
      </c>
      <c r="FY36" s="13">
        <v>14</v>
      </c>
      <c r="FZ36" s="13">
        <v>16</v>
      </c>
      <c r="GA36" s="13">
        <v>22</v>
      </c>
      <c r="GB36" s="13">
        <v>15</v>
      </c>
      <c r="GC36" s="13">
        <v>26</v>
      </c>
      <c r="GD36" s="13">
        <v>19</v>
      </c>
      <c r="GE36" s="13">
        <v>23</v>
      </c>
      <c r="GF36" s="13">
        <v>19</v>
      </c>
      <c r="GG36" s="13">
        <v>29</v>
      </c>
      <c r="GH36" s="13">
        <v>20</v>
      </c>
      <c r="GI36" s="13">
        <v>20</v>
      </c>
      <c r="GJ36" s="13">
        <v>22</v>
      </c>
      <c r="GK36" s="13">
        <v>20</v>
      </c>
      <c r="GL36" s="13">
        <v>19</v>
      </c>
      <c r="GM36" s="13">
        <v>26</v>
      </c>
      <c r="GN36" s="13">
        <v>18</v>
      </c>
      <c r="GO36" s="13">
        <v>21</v>
      </c>
      <c r="GP36" s="13">
        <v>32</v>
      </c>
      <c r="GQ36" s="13">
        <v>22</v>
      </c>
      <c r="GR36" s="13">
        <v>21</v>
      </c>
      <c r="GS36" s="13">
        <v>24</v>
      </c>
      <c r="GT36" s="13">
        <v>20</v>
      </c>
      <c r="GU36" s="13">
        <v>22</v>
      </c>
      <c r="GV36" s="13">
        <v>24</v>
      </c>
      <c r="GW36" s="13">
        <v>23</v>
      </c>
      <c r="GX36" s="13">
        <v>19</v>
      </c>
      <c r="GY36" s="13">
        <v>12</v>
      </c>
      <c r="GZ36" s="13">
        <v>19</v>
      </c>
      <c r="HA36" s="13">
        <v>12</v>
      </c>
      <c r="HB36" s="13">
        <v>15</v>
      </c>
      <c r="HC36" s="13">
        <v>21</v>
      </c>
      <c r="HD36" s="13">
        <v>10</v>
      </c>
      <c r="HE36" s="13">
        <v>10</v>
      </c>
      <c r="HF36" s="13">
        <v>12</v>
      </c>
      <c r="HG36" s="13">
        <v>9</v>
      </c>
      <c r="HH36" s="13">
        <v>20</v>
      </c>
      <c r="HI36" s="13">
        <v>17</v>
      </c>
      <c r="HJ36" s="13">
        <v>16</v>
      </c>
      <c r="HK36" s="13">
        <v>12</v>
      </c>
      <c r="HL36" s="13">
        <v>12</v>
      </c>
      <c r="HM36" s="13">
        <v>17</v>
      </c>
      <c r="HN36" s="13">
        <v>8</v>
      </c>
      <c r="HO36" s="13">
        <v>11</v>
      </c>
      <c r="HP36" s="13">
        <v>10</v>
      </c>
      <c r="HQ36" s="13">
        <v>8</v>
      </c>
      <c r="HR36" s="13">
        <v>13</v>
      </c>
      <c r="HS36" s="13">
        <v>11</v>
      </c>
      <c r="HT36" s="13">
        <v>7</v>
      </c>
      <c r="HU36" s="13">
        <v>9</v>
      </c>
      <c r="HV36" s="13">
        <v>6</v>
      </c>
      <c r="HW36" s="13">
        <v>13</v>
      </c>
      <c r="HX36" s="13">
        <v>12</v>
      </c>
      <c r="HY36" s="13">
        <v>8</v>
      </c>
      <c r="HZ36" s="13">
        <v>6</v>
      </c>
      <c r="IA36" s="13">
        <v>4</v>
      </c>
      <c r="IB36" s="13">
        <v>7</v>
      </c>
      <c r="IC36" s="13">
        <v>1</v>
      </c>
      <c r="ID36" s="13">
        <v>3</v>
      </c>
      <c r="IE36" s="13">
        <v>5</v>
      </c>
      <c r="IF36" s="13">
        <v>5</v>
      </c>
      <c r="IG36" s="13">
        <v>3</v>
      </c>
      <c r="IH36" s="13">
        <v>2</v>
      </c>
      <c r="II36" s="13">
        <v>6</v>
      </c>
      <c r="IJ36" s="13">
        <v>5</v>
      </c>
      <c r="IK36" s="13">
        <v>6</v>
      </c>
      <c r="IL36" s="13">
        <v>3</v>
      </c>
      <c r="IM36" s="13">
        <v>5</v>
      </c>
      <c r="IN36" s="13">
        <v>5</v>
      </c>
      <c r="IO36" s="13">
        <v>1</v>
      </c>
      <c r="IP36" s="13">
        <v>3</v>
      </c>
      <c r="IQ36" s="13">
        <v>1</v>
      </c>
      <c r="IR36" s="13">
        <v>3</v>
      </c>
      <c r="IS36" s="13">
        <v>1</v>
      </c>
      <c r="IT36" s="13"/>
      <c r="IU36" s="13"/>
      <c r="IV36" s="13"/>
      <c r="IW36" s="13"/>
      <c r="IX36" s="13">
        <v>1</v>
      </c>
      <c r="IY36" s="13"/>
      <c r="IZ36" s="13"/>
      <c r="JA36" s="13"/>
      <c r="JB36" s="13"/>
      <c r="JC36" s="13"/>
      <c r="JD36" s="13"/>
      <c r="JE36" s="13"/>
      <c r="JF36" s="60">
        <v>1067</v>
      </c>
      <c r="JG36" s="13"/>
      <c r="JH36" s="13">
        <v>1</v>
      </c>
      <c r="JI36" s="13"/>
      <c r="JJ36" s="13"/>
      <c r="JK36" s="13"/>
      <c r="JL36" s="13"/>
      <c r="JM36" s="13"/>
      <c r="JN36" s="13"/>
      <c r="JO36" s="13"/>
      <c r="JP36" s="13"/>
      <c r="JQ36" s="13">
        <v>1</v>
      </c>
      <c r="JR36" s="13"/>
      <c r="JS36" s="13"/>
      <c r="JT36" s="13">
        <v>1</v>
      </c>
      <c r="JU36" s="13"/>
      <c r="JV36" s="13"/>
      <c r="JW36" s="13"/>
      <c r="JX36" s="13"/>
      <c r="JY36" s="13">
        <v>2</v>
      </c>
      <c r="JZ36" s="13"/>
      <c r="KA36" s="13"/>
      <c r="KB36" s="13"/>
      <c r="KC36" s="13"/>
      <c r="KD36" s="13">
        <v>1</v>
      </c>
      <c r="KE36" s="13">
        <v>1</v>
      </c>
      <c r="KF36" s="13"/>
      <c r="KG36" s="13"/>
      <c r="KH36" s="13"/>
      <c r="KI36" s="13">
        <v>1</v>
      </c>
      <c r="KJ36" s="13">
        <v>1</v>
      </c>
      <c r="KK36" s="13"/>
      <c r="KL36" s="13">
        <v>1</v>
      </c>
      <c r="KM36" s="13">
        <v>2</v>
      </c>
      <c r="KN36" s="13">
        <v>2</v>
      </c>
      <c r="KO36" s="13">
        <v>2</v>
      </c>
      <c r="KP36" s="13">
        <v>1</v>
      </c>
      <c r="KQ36" s="13">
        <v>1</v>
      </c>
      <c r="KR36" s="13"/>
      <c r="KS36" s="13"/>
      <c r="KT36" s="13">
        <v>1</v>
      </c>
      <c r="KU36" s="13">
        <v>2</v>
      </c>
      <c r="KV36" s="13">
        <v>2</v>
      </c>
      <c r="KW36" s="13"/>
      <c r="KX36" s="13"/>
      <c r="KY36" s="13"/>
      <c r="KZ36" s="13">
        <v>1</v>
      </c>
      <c r="LA36" s="13">
        <v>2</v>
      </c>
      <c r="LB36" s="13"/>
      <c r="LC36" s="13"/>
      <c r="LD36" s="13">
        <v>1</v>
      </c>
      <c r="LE36" s="13"/>
      <c r="LF36" s="13">
        <v>1</v>
      </c>
      <c r="LG36" s="13"/>
      <c r="LH36" s="13"/>
      <c r="LI36" s="13"/>
      <c r="LJ36" s="13">
        <v>1</v>
      </c>
      <c r="LK36" s="13"/>
      <c r="LL36" s="13"/>
      <c r="LM36" s="13"/>
      <c r="LN36" s="13">
        <v>1</v>
      </c>
      <c r="LO36" s="13">
        <v>1</v>
      </c>
      <c r="LP36" s="13"/>
      <c r="LQ36" s="13"/>
      <c r="LR36" s="13"/>
      <c r="LS36" s="13"/>
      <c r="LT36" s="13"/>
      <c r="LU36" s="13"/>
      <c r="LV36" s="13">
        <v>1</v>
      </c>
      <c r="LW36" s="13"/>
      <c r="LX36" s="13">
        <v>2</v>
      </c>
      <c r="LY36" s="13"/>
      <c r="LZ36" s="13"/>
      <c r="MA36" s="13"/>
      <c r="MB36" s="13"/>
      <c r="MC36" s="13"/>
      <c r="MD36" s="13"/>
      <c r="ME36" s="13">
        <v>1</v>
      </c>
      <c r="MF36" s="13"/>
      <c r="MG36" s="13"/>
      <c r="MH36" s="13"/>
      <c r="MI36" s="13"/>
      <c r="MJ36" s="13">
        <v>1</v>
      </c>
      <c r="MK36" s="13"/>
      <c r="ML36" s="13"/>
      <c r="MM36" s="13">
        <v>3</v>
      </c>
      <c r="MN36" s="13">
        <v>1</v>
      </c>
      <c r="MO36" s="13"/>
      <c r="MP36" s="13">
        <v>1</v>
      </c>
      <c r="MQ36" s="13">
        <v>1</v>
      </c>
      <c r="MR36" s="13"/>
      <c r="MS36" s="13">
        <v>1</v>
      </c>
      <c r="MT36" s="13"/>
      <c r="MU36" s="13">
        <v>1</v>
      </c>
      <c r="MV36" s="13">
        <v>1</v>
      </c>
      <c r="MW36" s="13">
        <v>1</v>
      </c>
      <c r="MX36" s="13">
        <v>1</v>
      </c>
      <c r="MY36" s="13"/>
      <c r="MZ36" s="13">
        <v>1</v>
      </c>
      <c r="NA36" s="13"/>
      <c r="NB36" s="13"/>
      <c r="NC36" s="13"/>
      <c r="ND36" s="13"/>
      <c r="NE36" s="13"/>
      <c r="NF36" s="13"/>
      <c r="NG36" s="13"/>
      <c r="NH36" s="13"/>
      <c r="NI36" s="13"/>
      <c r="NJ36" s="60">
        <v>48</v>
      </c>
      <c r="NK36" s="13">
        <v>1115</v>
      </c>
      <c r="NL36" s="448"/>
      <c r="NM36" s="448"/>
      <c r="NN36" s="448"/>
    </row>
    <row r="37" spans="1:378">
      <c r="A37" s="8" t="s">
        <v>187</v>
      </c>
      <c r="B37" s="284">
        <f t="shared" si="67"/>
        <v>1</v>
      </c>
      <c r="C37" s="284">
        <f t="shared" si="68"/>
        <v>0</v>
      </c>
      <c r="D37" s="284">
        <f t="shared" si="69"/>
        <v>18</v>
      </c>
      <c r="E37" s="284">
        <f t="shared" si="70"/>
        <v>18</v>
      </c>
      <c r="F37" s="284">
        <f t="shared" si="71"/>
        <v>48</v>
      </c>
      <c r="G37" s="284">
        <f t="shared" si="72"/>
        <v>48</v>
      </c>
      <c r="H37" s="284">
        <f t="shared" si="73"/>
        <v>44</v>
      </c>
      <c r="I37" s="284">
        <f t="shared" si="74"/>
        <v>39</v>
      </c>
      <c r="J37" s="284">
        <f t="shared" si="75"/>
        <v>41</v>
      </c>
      <c r="K37" s="284">
        <f t="shared" si="76"/>
        <v>30</v>
      </c>
      <c r="L37" s="284">
        <f t="shared" si="77"/>
        <v>33</v>
      </c>
      <c r="M37" s="284">
        <f t="shared" si="78"/>
        <v>28</v>
      </c>
      <c r="N37" s="284">
        <f t="shared" si="79"/>
        <v>19</v>
      </c>
      <c r="O37" s="284">
        <f t="shared" si="80"/>
        <v>24</v>
      </c>
      <c r="P37" s="284">
        <f t="shared" si="81"/>
        <v>10</v>
      </c>
      <c r="Q37" s="284">
        <f t="shared" si="82"/>
        <v>15</v>
      </c>
      <c r="R37" s="284">
        <f t="shared" si="83"/>
        <v>3</v>
      </c>
      <c r="S37" s="284">
        <f t="shared" si="84"/>
        <v>8</v>
      </c>
      <c r="T37" s="284">
        <f t="shared" si="85"/>
        <v>1</v>
      </c>
      <c r="U37" s="284">
        <f t="shared" si="86"/>
        <v>2</v>
      </c>
      <c r="W37" s="16" t="s">
        <v>186</v>
      </c>
      <c r="X37" s="764">
        <f t="shared" si="88"/>
        <v>68</v>
      </c>
      <c r="Y37" s="764">
        <f t="shared" si="89"/>
        <v>61</v>
      </c>
      <c r="Z37" s="764">
        <f t="shared" si="90"/>
        <v>148</v>
      </c>
      <c r="AA37" s="764">
        <f t="shared" si="91"/>
        <v>178</v>
      </c>
      <c r="AB37" s="764">
        <f t="shared" si="92"/>
        <v>274</v>
      </c>
      <c r="AC37" s="764">
        <f t="shared" si="93"/>
        <v>359</v>
      </c>
      <c r="AD37" s="764">
        <f t="shared" si="94"/>
        <v>288</v>
      </c>
      <c r="AE37" s="764">
        <f t="shared" si="95"/>
        <v>337</v>
      </c>
      <c r="AF37" s="764">
        <f t="shared" si="96"/>
        <v>279</v>
      </c>
      <c r="AG37" s="764">
        <f t="shared" si="97"/>
        <v>353</v>
      </c>
      <c r="AH37" s="764">
        <f t="shared" si="98"/>
        <v>226</v>
      </c>
      <c r="AI37" s="764">
        <f t="shared" si="99"/>
        <v>285</v>
      </c>
      <c r="AJ37" s="764">
        <f t="shared" si="100"/>
        <v>192</v>
      </c>
      <c r="AK37" s="764">
        <f t="shared" si="101"/>
        <v>158</v>
      </c>
      <c r="AL37" s="764">
        <f t="shared" si="102"/>
        <v>122</v>
      </c>
      <c r="AM37" s="764">
        <f t="shared" si="103"/>
        <v>101</v>
      </c>
      <c r="AN37" s="764">
        <f t="shared" si="104"/>
        <v>62</v>
      </c>
      <c r="AO37" s="764">
        <f t="shared" si="105"/>
        <v>60</v>
      </c>
      <c r="AP37" s="764">
        <f t="shared" si="106"/>
        <v>8</v>
      </c>
      <c r="AQ37" s="764">
        <f t="shared" si="107"/>
        <v>23</v>
      </c>
      <c r="AR37" s="764">
        <f t="shared" si="87"/>
        <v>42</v>
      </c>
      <c r="AT37" s="16" t="s">
        <v>186</v>
      </c>
      <c r="AU37" s="13">
        <v>4</v>
      </c>
      <c r="AV37" s="13">
        <v>8</v>
      </c>
      <c r="AW37" s="13">
        <v>8</v>
      </c>
      <c r="AX37" s="13">
        <v>4</v>
      </c>
      <c r="AY37" s="13">
        <v>3</v>
      </c>
      <c r="AZ37" s="13">
        <v>6</v>
      </c>
      <c r="BA37" s="13">
        <v>9</v>
      </c>
      <c r="BB37" s="13">
        <v>4</v>
      </c>
      <c r="BC37" s="13">
        <v>4</v>
      </c>
      <c r="BD37" s="13">
        <v>11</v>
      </c>
      <c r="BE37" s="13">
        <v>10</v>
      </c>
      <c r="BF37" s="13">
        <v>4</v>
      </c>
      <c r="BG37" s="13">
        <v>8</v>
      </c>
      <c r="BH37" s="13">
        <v>11</v>
      </c>
      <c r="BI37" s="13">
        <v>13</v>
      </c>
      <c r="BJ37" s="13">
        <v>18</v>
      </c>
      <c r="BK37" s="13">
        <v>27</v>
      </c>
      <c r="BL37" s="13">
        <v>26</v>
      </c>
      <c r="BM37" s="13">
        <v>26</v>
      </c>
      <c r="BN37" s="13">
        <v>35</v>
      </c>
      <c r="BO37" s="13">
        <v>38</v>
      </c>
      <c r="BP37" s="13">
        <v>27</v>
      </c>
      <c r="BQ37" s="13">
        <v>38</v>
      </c>
      <c r="BR37" s="13">
        <v>37</v>
      </c>
      <c r="BS37" s="13">
        <v>32</v>
      </c>
      <c r="BT37" s="13">
        <v>32</v>
      </c>
      <c r="BU37" s="13">
        <v>37</v>
      </c>
      <c r="BV37" s="13">
        <v>44</v>
      </c>
      <c r="BW37" s="13">
        <v>28</v>
      </c>
      <c r="BX37" s="13">
        <v>46</v>
      </c>
      <c r="BY37" s="13">
        <v>32</v>
      </c>
      <c r="BZ37" s="13">
        <v>35</v>
      </c>
      <c r="CA37" s="13">
        <v>30</v>
      </c>
      <c r="CB37" s="13">
        <v>28</v>
      </c>
      <c r="CC37" s="13">
        <v>31</v>
      </c>
      <c r="CD37" s="13">
        <v>38</v>
      </c>
      <c r="CE37" s="13">
        <v>20</v>
      </c>
      <c r="CF37" s="13">
        <v>37</v>
      </c>
      <c r="CG37" s="13">
        <v>41</v>
      </c>
      <c r="CH37" s="13">
        <v>45</v>
      </c>
      <c r="CI37" s="13">
        <v>44</v>
      </c>
      <c r="CJ37" s="13">
        <v>44</v>
      </c>
      <c r="CK37" s="13">
        <v>36</v>
      </c>
      <c r="CL37" s="13">
        <v>38</v>
      </c>
      <c r="CM37" s="13">
        <v>40</v>
      </c>
      <c r="CN37" s="13">
        <v>26</v>
      </c>
      <c r="CO37" s="13">
        <v>31</v>
      </c>
      <c r="CP37" s="13">
        <v>29</v>
      </c>
      <c r="CQ37" s="13">
        <v>30</v>
      </c>
      <c r="CR37" s="13">
        <v>35</v>
      </c>
      <c r="CS37" s="13">
        <v>43</v>
      </c>
      <c r="CT37" s="13">
        <v>25</v>
      </c>
      <c r="CU37" s="13">
        <v>33</v>
      </c>
      <c r="CV37" s="13">
        <v>30</v>
      </c>
      <c r="CW37" s="13">
        <v>26</v>
      </c>
      <c r="CX37" s="13">
        <v>33</v>
      </c>
      <c r="CY37" s="13">
        <v>26</v>
      </c>
      <c r="CZ37" s="13">
        <v>24</v>
      </c>
      <c r="DA37" s="13">
        <v>28</v>
      </c>
      <c r="DB37" s="13">
        <v>17</v>
      </c>
      <c r="DC37" s="13">
        <v>19</v>
      </c>
      <c r="DD37" s="13">
        <v>13</v>
      </c>
      <c r="DE37" s="13">
        <v>14</v>
      </c>
      <c r="DF37" s="13">
        <v>24</v>
      </c>
      <c r="DG37" s="13">
        <v>15</v>
      </c>
      <c r="DH37" s="13">
        <v>12</v>
      </c>
      <c r="DI37" s="13">
        <v>16</v>
      </c>
      <c r="DJ37" s="13">
        <v>19</v>
      </c>
      <c r="DK37" s="13">
        <v>16</v>
      </c>
      <c r="DL37" s="13">
        <v>10</v>
      </c>
      <c r="DM37" s="13">
        <v>12</v>
      </c>
      <c r="DN37" s="13">
        <v>12</v>
      </c>
      <c r="DO37" s="13">
        <v>8</v>
      </c>
      <c r="DP37" s="13">
        <v>12</v>
      </c>
      <c r="DQ37" s="13">
        <v>9</v>
      </c>
      <c r="DR37" s="13">
        <v>8</v>
      </c>
      <c r="DS37" s="13">
        <v>12</v>
      </c>
      <c r="DT37" s="13">
        <v>8</v>
      </c>
      <c r="DU37" s="13">
        <v>10</v>
      </c>
      <c r="DV37" s="13">
        <v>10</v>
      </c>
      <c r="DW37" s="13">
        <v>8</v>
      </c>
      <c r="DX37" s="13">
        <v>8</v>
      </c>
      <c r="DY37" s="13">
        <v>4</v>
      </c>
      <c r="DZ37" s="13">
        <v>5</v>
      </c>
      <c r="EA37" s="13">
        <v>5</v>
      </c>
      <c r="EB37" s="13">
        <v>5</v>
      </c>
      <c r="EC37" s="13">
        <v>6</v>
      </c>
      <c r="ED37" s="13">
        <v>12</v>
      </c>
      <c r="EE37" s="13">
        <v>5</v>
      </c>
      <c r="EF37" s="13">
        <v>2</v>
      </c>
      <c r="EG37" s="13">
        <v>5</v>
      </c>
      <c r="EH37" s="13">
        <v>6</v>
      </c>
      <c r="EI37" s="13">
        <v>1</v>
      </c>
      <c r="EJ37" s="13">
        <v>3</v>
      </c>
      <c r="EK37" s="13">
        <v>5</v>
      </c>
      <c r="EL37" s="13">
        <v>1</v>
      </c>
      <c r="EM37" s="13">
        <v>1</v>
      </c>
      <c r="EN37" s="13">
        <v>1</v>
      </c>
      <c r="EO37" s="13"/>
      <c r="EP37" s="13"/>
      <c r="EQ37" s="13"/>
      <c r="ER37" s="13"/>
      <c r="ES37" s="13"/>
      <c r="ET37" s="13"/>
      <c r="EU37" s="13"/>
      <c r="EV37" s="13"/>
      <c r="EW37" s="13"/>
      <c r="EX37" s="13"/>
      <c r="EY37" s="13"/>
      <c r="EZ37" s="13"/>
      <c r="FA37" s="60">
        <v>1915</v>
      </c>
      <c r="FB37" s="13">
        <v>1915</v>
      </c>
      <c r="FC37" s="16" t="s">
        <v>186</v>
      </c>
      <c r="FD37" s="13">
        <v>4</v>
      </c>
      <c r="FE37" s="13">
        <v>6</v>
      </c>
      <c r="FF37" s="13">
        <v>5</v>
      </c>
      <c r="FG37" s="13">
        <v>9</v>
      </c>
      <c r="FH37" s="13">
        <v>12</v>
      </c>
      <c r="FI37" s="13">
        <v>5</v>
      </c>
      <c r="FJ37" s="13">
        <v>8</v>
      </c>
      <c r="FK37" s="13">
        <v>7</v>
      </c>
      <c r="FL37" s="13">
        <v>7</v>
      </c>
      <c r="FM37" s="13">
        <v>5</v>
      </c>
      <c r="FN37" s="13">
        <v>7</v>
      </c>
      <c r="FO37" s="13">
        <v>1</v>
      </c>
      <c r="FP37" s="13">
        <v>9</v>
      </c>
      <c r="FQ37" s="13">
        <v>11</v>
      </c>
      <c r="FR37" s="13">
        <v>21</v>
      </c>
      <c r="FS37" s="13">
        <v>17</v>
      </c>
      <c r="FT37" s="13">
        <v>9</v>
      </c>
      <c r="FU37" s="13">
        <v>25</v>
      </c>
      <c r="FV37" s="13">
        <v>23</v>
      </c>
      <c r="FW37" s="13">
        <v>25</v>
      </c>
      <c r="FX37" s="13">
        <v>22</v>
      </c>
      <c r="FY37" s="13">
        <v>28</v>
      </c>
      <c r="FZ37" s="13">
        <v>32</v>
      </c>
      <c r="GA37" s="13">
        <v>24</v>
      </c>
      <c r="GB37" s="13">
        <v>35</v>
      </c>
      <c r="GC37" s="13">
        <v>22</v>
      </c>
      <c r="GD37" s="13">
        <v>22</v>
      </c>
      <c r="GE37" s="13">
        <v>33</v>
      </c>
      <c r="GF37" s="13">
        <v>19</v>
      </c>
      <c r="GG37" s="13">
        <v>37</v>
      </c>
      <c r="GH37" s="13">
        <v>29</v>
      </c>
      <c r="GI37" s="13">
        <v>27</v>
      </c>
      <c r="GJ37" s="13">
        <v>38</v>
      </c>
      <c r="GK37" s="13">
        <v>37</v>
      </c>
      <c r="GL37" s="13">
        <v>25</v>
      </c>
      <c r="GM37" s="13">
        <v>24</v>
      </c>
      <c r="GN37" s="13">
        <v>36</v>
      </c>
      <c r="GO37" s="13">
        <v>20</v>
      </c>
      <c r="GP37" s="13">
        <v>16</v>
      </c>
      <c r="GQ37" s="13">
        <v>36</v>
      </c>
      <c r="GR37" s="13">
        <v>35</v>
      </c>
      <c r="GS37" s="13">
        <v>45</v>
      </c>
      <c r="GT37" s="13">
        <v>29</v>
      </c>
      <c r="GU37" s="13">
        <v>23</v>
      </c>
      <c r="GV37" s="13">
        <v>22</v>
      </c>
      <c r="GW37" s="13">
        <v>24</v>
      </c>
      <c r="GX37" s="13">
        <v>26</v>
      </c>
      <c r="GY37" s="13">
        <v>33</v>
      </c>
      <c r="GZ37" s="13">
        <v>23</v>
      </c>
      <c r="HA37" s="13">
        <v>19</v>
      </c>
      <c r="HB37" s="13">
        <v>35</v>
      </c>
      <c r="HC37" s="13">
        <v>25</v>
      </c>
      <c r="HD37" s="13">
        <v>15</v>
      </c>
      <c r="HE37" s="13">
        <v>21</v>
      </c>
      <c r="HF37" s="13">
        <v>17</v>
      </c>
      <c r="HG37" s="13">
        <v>17</v>
      </c>
      <c r="HH37" s="13">
        <v>29</v>
      </c>
      <c r="HI37" s="13">
        <v>28</v>
      </c>
      <c r="HJ37" s="13">
        <v>15</v>
      </c>
      <c r="HK37" s="13">
        <v>24</v>
      </c>
      <c r="HL37" s="13">
        <v>24</v>
      </c>
      <c r="HM37" s="13">
        <v>18</v>
      </c>
      <c r="HN37" s="13">
        <v>24</v>
      </c>
      <c r="HO37" s="13">
        <v>18</v>
      </c>
      <c r="HP37" s="13">
        <v>18</v>
      </c>
      <c r="HQ37" s="13">
        <v>20</v>
      </c>
      <c r="HR37" s="13">
        <v>20</v>
      </c>
      <c r="HS37" s="13">
        <v>13</v>
      </c>
      <c r="HT37" s="13">
        <v>21</v>
      </c>
      <c r="HU37" s="13">
        <v>16</v>
      </c>
      <c r="HV37" s="13">
        <v>9</v>
      </c>
      <c r="HW37" s="13">
        <v>19</v>
      </c>
      <c r="HX37" s="13">
        <v>11</v>
      </c>
      <c r="HY37" s="13">
        <v>14</v>
      </c>
      <c r="HZ37" s="13">
        <v>21</v>
      </c>
      <c r="IA37" s="13">
        <v>6</v>
      </c>
      <c r="IB37" s="13">
        <v>12</v>
      </c>
      <c r="IC37" s="13">
        <v>9</v>
      </c>
      <c r="ID37" s="13">
        <v>11</v>
      </c>
      <c r="IE37" s="13">
        <v>10</v>
      </c>
      <c r="IF37" s="13">
        <v>9</v>
      </c>
      <c r="IG37" s="13">
        <v>10</v>
      </c>
      <c r="IH37" s="13">
        <v>4</v>
      </c>
      <c r="II37" s="13">
        <v>8</v>
      </c>
      <c r="IJ37" s="13">
        <v>12</v>
      </c>
      <c r="IK37" s="13">
        <v>4</v>
      </c>
      <c r="IL37" s="13">
        <v>7</v>
      </c>
      <c r="IM37" s="13">
        <v>3</v>
      </c>
      <c r="IN37" s="13">
        <v>3</v>
      </c>
      <c r="IO37" s="13">
        <v>2</v>
      </c>
      <c r="IP37" s="13"/>
      <c r="IQ37" s="13">
        <v>3</v>
      </c>
      <c r="IR37" s="13">
        <v>2</v>
      </c>
      <c r="IS37" s="13">
        <v>1</v>
      </c>
      <c r="IT37" s="13"/>
      <c r="IU37" s="13">
        <v>1</v>
      </c>
      <c r="IV37" s="13"/>
      <c r="IW37" s="13">
        <v>1</v>
      </c>
      <c r="IX37" s="13"/>
      <c r="IY37" s="13"/>
      <c r="IZ37" s="13"/>
      <c r="JA37" s="13"/>
      <c r="JB37" s="13"/>
      <c r="JC37" s="13"/>
      <c r="JD37" s="13"/>
      <c r="JE37" s="13"/>
      <c r="JF37" s="60">
        <v>1667</v>
      </c>
      <c r="JG37" s="13">
        <v>1</v>
      </c>
      <c r="JH37" s="13"/>
      <c r="JI37" s="13"/>
      <c r="JJ37" s="13"/>
      <c r="JK37" s="13">
        <v>1</v>
      </c>
      <c r="JL37" s="13"/>
      <c r="JM37" s="13"/>
      <c r="JN37" s="13"/>
      <c r="JO37" s="13"/>
      <c r="JP37" s="13"/>
      <c r="JQ37" s="13"/>
      <c r="JR37" s="13">
        <v>1</v>
      </c>
      <c r="JS37" s="13"/>
      <c r="JT37" s="13"/>
      <c r="JU37" s="13">
        <v>1</v>
      </c>
      <c r="JV37" s="13">
        <v>1</v>
      </c>
      <c r="JW37" s="13"/>
      <c r="JX37" s="13">
        <v>1</v>
      </c>
      <c r="JY37" s="13">
        <v>1</v>
      </c>
      <c r="JZ37" s="13"/>
      <c r="KA37" s="13"/>
      <c r="KB37" s="13"/>
      <c r="KC37" s="13"/>
      <c r="KD37" s="13">
        <v>1</v>
      </c>
      <c r="KE37" s="13">
        <v>1</v>
      </c>
      <c r="KF37" s="13">
        <v>2</v>
      </c>
      <c r="KG37" s="13">
        <v>1</v>
      </c>
      <c r="KH37" s="13"/>
      <c r="KI37" s="13"/>
      <c r="KJ37" s="13"/>
      <c r="KK37" s="13"/>
      <c r="KL37" s="13">
        <v>1</v>
      </c>
      <c r="KM37" s="13">
        <v>1</v>
      </c>
      <c r="KN37" s="13">
        <v>1</v>
      </c>
      <c r="KO37" s="13">
        <v>2</v>
      </c>
      <c r="KP37" s="13"/>
      <c r="KQ37" s="13"/>
      <c r="KR37" s="13">
        <v>3</v>
      </c>
      <c r="KS37" s="13">
        <v>1</v>
      </c>
      <c r="KT37" s="13"/>
      <c r="KU37" s="13"/>
      <c r="KV37" s="13">
        <v>2</v>
      </c>
      <c r="KW37" s="13"/>
      <c r="KX37" s="13"/>
      <c r="KY37" s="13">
        <v>1</v>
      </c>
      <c r="KZ37" s="13"/>
      <c r="LA37" s="13">
        <v>2</v>
      </c>
      <c r="LB37" s="13"/>
      <c r="LC37" s="13"/>
      <c r="LD37" s="13"/>
      <c r="LE37" s="13">
        <v>1</v>
      </c>
      <c r="LF37" s="13"/>
      <c r="LG37" s="13"/>
      <c r="LH37" s="13"/>
      <c r="LI37" s="13"/>
      <c r="LJ37" s="13"/>
      <c r="LK37" s="13"/>
      <c r="LL37" s="13"/>
      <c r="LM37" s="13"/>
      <c r="LN37" s="13"/>
      <c r="LO37" s="13"/>
      <c r="LP37" s="13"/>
      <c r="LQ37" s="13"/>
      <c r="LR37" s="13"/>
      <c r="LS37" s="13"/>
      <c r="LT37" s="13">
        <v>1</v>
      </c>
      <c r="LU37" s="13"/>
      <c r="LV37" s="13">
        <v>1</v>
      </c>
      <c r="LW37" s="13"/>
      <c r="LX37" s="13"/>
      <c r="LY37" s="13"/>
      <c r="LZ37" s="13"/>
      <c r="MA37" s="13">
        <v>1</v>
      </c>
      <c r="MB37" s="13">
        <v>1</v>
      </c>
      <c r="MC37" s="13">
        <v>1</v>
      </c>
      <c r="MD37" s="13"/>
      <c r="ME37" s="13"/>
      <c r="MF37" s="13"/>
      <c r="MG37" s="13"/>
      <c r="MH37" s="13"/>
      <c r="MI37" s="13">
        <v>1</v>
      </c>
      <c r="MJ37" s="13">
        <v>1</v>
      </c>
      <c r="MK37" s="13"/>
      <c r="ML37" s="13"/>
      <c r="MM37" s="13">
        <v>1</v>
      </c>
      <c r="MN37" s="13">
        <v>1</v>
      </c>
      <c r="MO37" s="13"/>
      <c r="MP37" s="13"/>
      <c r="MQ37" s="13">
        <v>2</v>
      </c>
      <c r="MR37" s="13"/>
      <c r="MS37" s="13"/>
      <c r="MT37" s="13">
        <v>1</v>
      </c>
      <c r="MU37" s="13">
        <v>1</v>
      </c>
      <c r="MV37" s="13">
        <v>1</v>
      </c>
      <c r="MW37" s="13"/>
      <c r="MX37" s="13">
        <v>1</v>
      </c>
      <c r="MY37" s="13"/>
      <c r="MZ37" s="13"/>
      <c r="NA37" s="13"/>
      <c r="NB37" s="13"/>
      <c r="NC37" s="13"/>
      <c r="ND37" s="13"/>
      <c r="NE37" s="13"/>
      <c r="NF37" s="13"/>
      <c r="NG37" s="13"/>
      <c r="NH37" s="13"/>
      <c r="NI37" s="13"/>
      <c r="NJ37" s="60">
        <v>42</v>
      </c>
      <c r="NK37" s="13">
        <v>1709</v>
      </c>
      <c r="NL37" s="448"/>
      <c r="NM37" s="448"/>
      <c r="NN37" s="448"/>
    </row>
    <row r="38" spans="1:378">
      <c r="A38" s="8" t="s">
        <v>49</v>
      </c>
      <c r="B38" s="284">
        <f t="shared" si="67"/>
        <v>6</v>
      </c>
      <c r="C38" s="284">
        <f t="shared" si="68"/>
        <v>1</v>
      </c>
      <c r="D38" s="284">
        <f t="shared" si="69"/>
        <v>27</v>
      </c>
      <c r="E38" s="284">
        <f t="shared" si="70"/>
        <v>35</v>
      </c>
      <c r="F38" s="284">
        <f t="shared" si="71"/>
        <v>68</v>
      </c>
      <c r="G38" s="284">
        <f t="shared" si="72"/>
        <v>51</v>
      </c>
      <c r="H38" s="284">
        <f t="shared" si="73"/>
        <v>57</v>
      </c>
      <c r="I38" s="284">
        <f t="shared" si="74"/>
        <v>64</v>
      </c>
      <c r="J38" s="284">
        <f t="shared" si="75"/>
        <v>63</v>
      </c>
      <c r="K38" s="284">
        <f t="shared" si="76"/>
        <v>66</v>
      </c>
      <c r="L38" s="284">
        <f t="shared" si="77"/>
        <v>36</v>
      </c>
      <c r="M38" s="284">
        <f t="shared" si="78"/>
        <v>36</v>
      </c>
      <c r="N38" s="284">
        <f t="shared" si="79"/>
        <v>34</v>
      </c>
      <c r="O38" s="284">
        <f t="shared" si="80"/>
        <v>25</v>
      </c>
      <c r="P38" s="284">
        <f t="shared" si="81"/>
        <v>16</v>
      </c>
      <c r="Q38" s="284">
        <f t="shared" si="82"/>
        <v>10</v>
      </c>
      <c r="R38" s="284">
        <f t="shared" si="83"/>
        <v>7</v>
      </c>
      <c r="S38" s="284">
        <f t="shared" si="84"/>
        <v>11</v>
      </c>
      <c r="T38" s="284">
        <f t="shared" si="85"/>
        <v>4</v>
      </c>
      <c r="U38" s="284">
        <f t="shared" si="86"/>
        <v>5</v>
      </c>
      <c r="W38" s="16" t="s">
        <v>47</v>
      </c>
      <c r="X38" s="764">
        <f t="shared" si="88"/>
        <v>2</v>
      </c>
      <c r="Y38" s="764">
        <f t="shared" si="89"/>
        <v>3</v>
      </c>
      <c r="Z38" s="764">
        <f t="shared" si="90"/>
        <v>24</v>
      </c>
      <c r="AA38" s="764">
        <f t="shared" si="91"/>
        <v>13</v>
      </c>
      <c r="AB38" s="764">
        <f t="shared" si="92"/>
        <v>38</v>
      </c>
      <c r="AC38" s="764">
        <f t="shared" si="93"/>
        <v>27</v>
      </c>
      <c r="AD38" s="764">
        <f t="shared" si="94"/>
        <v>29</v>
      </c>
      <c r="AE38" s="764">
        <f t="shared" si="95"/>
        <v>37</v>
      </c>
      <c r="AF38" s="764">
        <f t="shared" si="96"/>
        <v>31</v>
      </c>
      <c r="AG38" s="764">
        <f t="shared" si="97"/>
        <v>26</v>
      </c>
      <c r="AH38" s="764">
        <f t="shared" si="98"/>
        <v>15</v>
      </c>
      <c r="AI38" s="764">
        <f t="shared" si="99"/>
        <v>25</v>
      </c>
      <c r="AJ38" s="764">
        <f t="shared" si="100"/>
        <v>18</v>
      </c>
      <c r="AK38" s="764">
        <f t="shared" si="101"/>
        <v>5</v>
      </c>
      <c r="AL38" s="764">
        <f t="shared" si="102"/>
        <v>13</v>
      </c>
      <c r="AM38" s="764">
        <f t="shared" si="103"/>
        <v>15</v>
      </c>
      <c r="AN38" s="764">
        <f t="shared" si="104"/>
        <v>3</v>
      </c>
      <c r="AO38" s="764">
        <f t="shared" si="105"/>
        <v>16</v>
      </c>
      <c r="AP38" s="764">
        <f t="shared" si="106"/>
        <v>2</v>
      </c>
      <c r="AQ38" s="764">
        <f t="shared" si="107"/>
        <v>3</v>
      </c>
      <c r="AR38" s="764">
        <f t="shared" si="87"/>
        <v>16</v>
      </c>
      <c r="AT38" s="16" t="s">
        <v>47</v>
      </c>
      <c r="AU38" s="13"/>
      <c r="AV38" s="13">
        <v>1</v>
      </c>
      <c r="AW38" s="13"/>
      <c r="AX38" s="13"/>
      <c r="AY38" s="13"/>
      <c r="AZ38" s="13"/>
      <c r="BA38" s="13">
        <v>1</v>
      </c>
      <c r="BB38" s="13">
        <v>1</v>
      </c>
      <c r="BC38" s="13"/>
      <c r="BD38" s="13"/>
      <c r="BE38" s="13"/>
      <c r="BF38" s="13"/>
      <c r="BG38" s="13">
        <v>1</v>
      </c>
      <c r="BH38" s="13"/>
      <c r="BI38" s="13">
        <v>2</v>
      </c>
      <c r="BJ38" s="13"/>
      <c r="BK38" s="13">
        <v>3</v>
      </c>
      <c r="BL38" s="13">
        <v>1</v>
      </c>
      <c r="BM38" s="13">
        <v>5</v>
      </c>
      <c r="BN38" s="13">
        <v>1</v>
      </c>
      <c r="BO38" s="13"/>
      <c r="BP38" s="13">
        <v>3</v>
      </c>
      <c r="BQ38" s="13">
        <v>3</v>
      </c>
      <c r="BR38" s="13">
        <v>3</v>
      </c>
      <c r="BS38" s="13">
        <v>1</v>
      </c>
      <c r="BT38" s="13">
        <v>4</v>
      </c>
      <c r="BU38" s="13">
        <v>1</v>
      </c>
      <c r="BV38" s="13">
        <v>2</v>
      </c>
      <c r="BW38" s="13">
        <v>4</v>
      </c>
      <c r="BX38" s="13">
        <v>6</v>
      </c>
      <c r="BY38" s="13">
        <v>6</v>
      </c>
      <c r="BZ38" s="13">
        <v>2</v>
      </c>
      <c r="CA38" s="13">
        <v>2</v>
      </c>
      <c r="CB38" s="13">
        <v>4</v>
      </c>
      <c r="CC38" s="13">
        <v>6</v>
      </c>
      <c r="CD38" s="13">
        <v>5</v>
      </c>
      <c r="CE38" s="13">
        <v>1</v>
      </c>
      <c r="CF38" s="13">
        <v>5</v>
      </c>
      <c r="CG38" s="13">
        <v>3</v>
      </c>
      <c r="CH38" s="13">
        <v>3</v>
      </c>
      <c r="CI38" s="13">
        <v>2</v>
      </c>
      <c r="CJ38" s="13">
        <v>1</v>
      </c>
      <c r="CK38" s="13">
        <v>3</v>
      </c>
      <c r="CL38" s="13">
        <v>4</v>
      </c>
      <c r="CM38" s="13">
        <v>4</v>
      </c>
      <c r="CN38" s="13">
        <v>1</v>
      </c>
      <c r="CO38" s="13">
        <v>2</v>
      </c>
      <c r="CP38" s="13">
        <v>2</v>
      </c>
      <c r="CQ38" s="13">
        <v>3</v>
      </c>
      <c r="CR38" s="13">
        <v>4</v>
      </c>
      <c r="CS38" s="13">
        <v>2</v>
      </c>
      <c r="CT38" s="13">
        <v>4</v>
      </c>
      <c r="CU38" s="13">
        <v>3</v>
      </c>
      <c r="CV38" s="13">
        <v>2</v>
      </c>
      <c r="CW38" s="13">
        <v>1</v>
      </c>
      <c r="CX38" s="13">
        <v>3</v>
      </c>
      <c r="CY38" s="13">
        <v>4</v>
      </c>
      <c r="CZ38" s="13">
        <v>3</v>
      </c>
      <c r="DA38" s="13">
        <v>1</v>
      </c>
      <c r="DB38" s="13">
        <v>2</v>
      </c>
      <c r="DC38" s="13"/>
      <c r="DD38" s="13">
        <v>1</v>
      </c>
      <c r="DE38" s="13">
        <v>3</v>
      </c>
      <c r="DF38" s="13"/>
      <c r="DG38" s="13"/>
      <c r="DH38" s="13"/>
      <c r="DI38" s="13"/>
      <c r="DJ38" s="13"/>
      <c r="DK38" s="13"/>
      <c r="DL38" s="13">
        <v>1</v>
      </c>
      <c r="DM38" s="13">
        <v>1</v>
      </c>
      <c r="DN38" s="13">
        <v>2</v>
      </c>
      <c r="DO38" s="13">
        <v>1</v>
      </c>
      <c r="DP38" s="13">
        <v>1</v>
      </c>
      <c r="DQ38" s="13"/>
      <c r="DR38" s="13">
        <v>2</v>
      </c>
      <c r="DS38" s="13"/>
      <c r="DT38" s="13">
        <v>2</v>
      </c>
      <c r="DU38" s="13">
        <v>1</v>
      </c>
      <c r="DV38" s="13">
        <v>5</v>
      </c>
      <c r="DW38" s="13">
        <v>1</v>
      </c>
      <c r="DX38" s="13">
        <v>1</v>
      </c>
      <c r="DY38" s="13">
        <v>2</v>
      </c>
      <c r="DZ38" s="13">
        <v>1</v>
      </c>
      <c r="EA38" s="13"/>
      <c r="EB38" s="13">
        <v>4</v>
      </c>
      <c r="EC38" s="13">
        <v>2</v>
      </c>
      <c r="ED38" s="13">
        <v>3</v>
      </c>
      <c r="EE38" s="13">
        <v>1</v>
      </c>
      <c r="EF38" s="13">
        <v>1</v>
      </c>
      <c r="EG38" s="13"/>
      <c r="EH38" s="13">
        <v>1</v>
      </c>
      <c r="EI38" s="13">
        <v>1</v>
      </c>
      <c r="EJ38" s="13">
        <v>1</v>
      </c>
      <c r="EK38" s="13"/>
      <c r="EL38" s="13"/>
      <c r="EM38" s="13"/>
      <c r="EN38" s="13"/>
      <c r="EO38" s="13"/>
      <c r="EP38" s="13"/>
      <c r="EQ38" s="13"/>
      <c r="ER38" s="13"/>
      <c r="ES38" s="13"/>
      <c r="ET38" s="13"/>
      <c r="EU38" s="13"/>
      <c r="EV38" s="13"/>
      <c r="EW38" s="13"/>
      <c r="EX38" s="13"/>
      <c r="EY38" s="13"/>
      <c r="EZ38" s="13"/>
      <c r="FA38" s="60">
        <v>170</v>
      </c>
      <c r="FB38" s="13">
        <v>170</v>
      </c>
      <c r="FC38" s="16" t="s">
        <v>47</v>
      </c>
      <c r="FD38" s="13"/>
      <c r="FE38" s="13"/>
      <c r="FF38" s="13"/>
      <c r="FG38" s="13"/>
      <c r="FH38" s="13"/>
      <c r="FI38" s="13"/>
      <c r="FJ38" s="13">
        <v>1</v>
      </c>
      <c r="FK38" s="13"/>
      <c r="FL38" s="13">
        <v>1</v>
      </c>
      <c r="FM38" s="13"/>
      <c r="FN38" s="13">
        <v>1</v>
      </c>
      <c r="FO38" s="13">
        <v>2</v>
      </c>
      <c r="FP38" s="13"/>
      <c r="FQ38" s="13">
        <v>1</v>
      </c>
      <c r="FR38" s="13">
        <v>1</v>
      </c>
      <c r="FS38" s="13">
        <v>3</v>
      </c>
      <c r="FT38" s="13">
        <v>2</v>
      </c>
      <c r="FU38" s="13">
        <v>5</v>
      </c>
      <c r="FV38" s="13">
        <v>5</v>
      </c>
      <c r="FW38" s="13">
        <v>4</v>
      </c>
      <c r="FX38" s="13">
        <v>2</v>
      </c>
      <c r="FY38" s="13">
        <v>5</v>
      </c>
      <c r="FZ38" s="13">
        <v>5</v>
      </c>
      <c r="GA38" s="13">
        <v>4</v>
      </c>
      <c r="GB38" s="13">
        <v>2</v>
      </c>
      <c r="GC38" s="13">
        <v>3</v>
      </c>
      <c r="GD38" s="13">
        <v>6</v>
      </c>
      <c r="GE38" s="13">
        <v>5</v>
      </c>
      <c r="GF38" s="13">
        <v>3</v>
      </c>
      <c r="GG38" s="13">
        <v>3</v>
      </c>
      <c r="GH38" s="13">
        <v>1</v>
      </c>
      <c r="GI38" s="13">
        <v>3</v>
      </c>
      <c r="GJ38" s="13"/>
      <c r="GK38" s="13">
        <v>4</v>
      </c>
      <c r="GL38" s="13">
        <v>3</v>
      </c>
      <c r="GM38" s="13">
        <v>3</v>
      </c>
      <c r="GN38" s="13">
        <v>1</v>
      </c>
      <c r="GO38" s="13">
        <v>2</v>
      </c>
      <c r="GP38" s="13">
        <v>8</v>
      </c>
      <c r="GQ38" s="13">
        <v>4</v>
      </c>
      <c r="GR38" s="13">
        <v>4</v>
      </c>
      <c r="GS38" s="13">
        <v>3</v>
      </c>
      <c r="GT38" s="13">
        <v>4</v>
      </c>
      <c r="GU38" s="13">
        <v>5</v>
      </c>
      <c r="GV38" s="13">
        <v>5</v>
      </c>
      <c r="GW38" s="13">
        <v>1</v>
      </c>
      <c r="GX38" s="13"/>
      <c r="GY38" s="13">
        <v>2</v>
      </c>
      <c r="GZ38" s="13">
        <v>4</v>
      </c>
      <c r="HA38" s="13">
        <v>3</v>
      </c>
      <c r="HB38" s="13">
        <v>4</v>
      </c>
      <c r="HC38" s="13">
        <v>2</v>
      </c>
      <c r="HD38" s="13">
        <v>2</v>
      </c>
      <c r="HE38" s="13">
        <v>2</v>
      </c>
      <c r="HF38" s="13"/>
      <c r="HG38" s="13"/>
      <c r="HH38" s="13">
        <v>1</v>
      </c>
      <c r="HI38" s="13">
        <v>1</v>
      </c>
      <c r="HJ38" s="13">
        <v>1</v>
      </c>
      <c r="HK38" s="13">
        <v>2</v>
      </c>
      <c r="HL38" s="13">
        <v>2</v>
      </c>
      <c r="HM38" s="13">
        <v>4</v>
      </c>
      <c r="HN38" s="13">
        <v>1</v>
      </c>
      <c r="HO38" s="13">
        <v>1</v>
      </c>
      <c r="HP38" s="13">
        <v>4</v>
      </c>
      <c r="HQ38" s="13">
        <v>2</v>
      </c>
      <c r="HR38" s="13">
        <v>1</v>
      </c>
      <c r="HS38" s="13">
        <v>2</v>
      </c>
      <c r="HT38" s="13"/>
      <c r="HU38" s="13">
        <v>1</v>
      </c>
      <c r="HV38" s="13"/>
      <c r="HW38" s="13">
        <v>1</v>
      </c>
      <c r="HX38" s="13">
        <v>1</v>
      </c>
      <c r="HY38" s="13">
        <v>3</v>
      </c>
      <c r="HZ38" s="13">
        <v>1</v>
      </c>
      <c r="IA38" s="13">
        <v>1</v>
      </c>
      <c r="IB38" s="13">
        <v>2</v>
      </c>
      <c r="IC38" s="13"/>
      <c r="ID38" s="13">
        <v>2</v>
      </c>
      <c r="IE38" s="13">
        <v>2</v>
      </c>
      <c r="IF38" s="13">
        <v>1</v>
      </c>
      <c r="IG38" s="13"/>
      <c r="IH38" s="13"/>
      <c r="II38" s="13">
        <v>1</v>
      </c>
      <c r="IJ38" s="13"/>
      <c r="IK38" s="13"/>
      <c r="IL38" s="13">
        <v>1</v>
      </c>
      <c r="IM38" s="13"/>
      <c r="IN38" s="13"/>
      <c r="IO38" s="13"/>
      <c r="IP38" s="13"/>
      <c r="IQ38" s="13"/>
      <c r="IR38" s="13"/>
      <c r="IS38" s="13">
        <v>1</v>
      </c>
      <c r="IT38" s="13"/>
      <c r="IU38" s="13"/>
      <c r="IV38" s="13">
        <v>1</v>
      </c>
      <c r="IW38" s="13"/>
      <c r="IX38" s="13"/>
      <c r="IY38" s="13"/>
      <c r="IZ38" s="13"/>
      <c r="JA38" s="13"/>
      <c r="JB38" s="13"/>
      <c r="JC38" s="13"/>
      <c r="JD38" s="13"/>
      <c r="JE38" s="13"/>
      <c r="JF38" s="60">
        <v>175</v>
      </c>
      <c r="JG38" s="13">
        <v>2</v>
      </c>
      <c r="JH38" s="13"/>
      <c r="JI38" s="13"/>
      <c r="JJ38" s="13"/>
      <c r="JK38" s="13"/>
      <c r="JL38" s="13"/>
      <c r="JM38" s="13"/>
      <c r="JN38" s="13"/>
      <c r="JO38" s="13"/>
      <c r="JP38" s="13"/>
      <c r="JQ38" s="13"/>
      <c r="JR38" s="13"/>
      <c r="JS38" s="13"/>
      <c r="JT38" s="13"/>
      <c r="JU38" s="13"/>
      <c r="JV38" s="13"/>
      <c r="JW38" s="13"/>
      <c r="JX38" s="13">
        <v>1</v>
      </c>
      <c r="JY38" s="13"/>
      <c r="JZ38" s="13">
        <v>1</v>
      </c>
      <c r="KA38" s="13"/>
      <c r="KB38" s="13"/>
      <c r="KC38" s="13">
        <v>1</v>
      </c>
      <c r="KD38" s="13"/>
      <c r="KE38" s="13"/>
      <c r="KF38" s="13"/>
      <c r="KG38" s="13"/>
      <c r="KH38" s="13">
        <v>1</v>
      </c>
      <c r="KI38" s="13"/>
      <c r="KJ38" s="13"/>
      <c r="KK38" s="13"/>
      <c r="KL38" s="13"/>
      <c r="KM38" s="13">
        <v>1</v>
      </c>
      <c r="KN38" s="13">
        <v>1</v>
      </c>
      <c r="KO38" s="13"/>
      <c r="KP38" s="13"/>
      <c r="KQ38" s="13"/>
      <c r="KR38" s="13"/>
      <c r="KS38" s="13">
        <v>1</v>
      </c>
      <c r="KT38" s="13"/>
      <c r="KU38" s="13"/>
      <c r="KV38" s="13"/>
      <c r="KW38" s="13"/>
      <c r="KX38" s="13"/>
      <c r="KY38" s="13"/>
      <c r="KZ38" s="13"/>
      <c r="LA38" s="13">
        <v>1</v>
      </c>
      <c r="LB38" s="13"/>
      <c r="LC38" s="13"/>
      <c r="LD38" s="13"/>
      <c r="LE38" s="13">
        <v>1</v>
      </c>
      <c r="LF38" s="13"/>
      <c r="LG38" s="13"/>
      <c r="LH38" s="13"/>
      <c r="LI38" s="13"/>
      <c r="LJ38" s="13"/>
      <c r="LK38" s="13"/>
      <c r="LL38" s="13"/>
      <c r="LM38" s="13">
        <v>1</v>
      </c>
      <c r="LN38" s="13"/>
      <c r="LO38" s="13"/>
      <c r="LP38" s="13"/>
      <c r="LQ38" s="13"/>
      <c r="LR38" s="13"/>
      <c r="LS38" s="13"/>
      <c r="LT38" s="13"/>
      <c r="LU38" s="13"/>
      <c r="LV38" s="13"/>
      <c r="LW38" s="13"/>
      <c r="LX38" s="13"/>
      <c r="LY38" s="13"/>
      <c r="LZ38" s="13"/>
      <c r="MA38" s="13"/>
      <c r="MB38" s="13"/>
      <c r="MC38" s="13"/>
      <c r="MD38" s="13"/>
      <c r="ME38" s="13"/>
      <c r="MF38" s="13"/>
      <c r="MG38" s="13"/>
      <c r="MH38" s="13"/>
      <c r="MI38" s="13"/>
      <c r="MJ38" s="13"/>
      <c r="MK38" s="13"/>
      <c r="ML38" s="13">
        <v>1</v>
      </c>
      <c r="MM38" s="13"/>
      <c r="MN38" s="13"/>
      <c r="MO38" s="13"/>
      <c r="MP38" s="13"/>
      <c r="MQ38" s="13">
        <v>2</v>
      </c>
      <c r="MR38" s="13"/>
      <c r="MS38" s="13"/>
      <c r="MT38" s="13">
        <v>1</v>
      </c>
      <c r="MU38" s="13"/>
      <c r="MV38" s="13"/>
      <c r="MW38" s="13"/>
      <c r="MX38" s="13"/>
      <c r="MY38" s="13"/>
      <c r="MZ38" s="13"/>
      <c r="NA38" s="13"/>
      <c r="NB38" s="13"/>
      <c r="NC38" s="13"/>
      <c r="ND38" s="13"/>
      <c r="NE38" s="13"/>
      <c r="NF38" s="13"/>
      <c r="NG38" s="13"/>
      <c r="NH38" s="13"/>
      <c r="NI38" s="13"/>
      <c r="NJ38" s="60">
        <v>16</v>
      </c>
      <c r="NK38" s="13">
        <v>191</v>
      </c>
      <c r="NL38" s="448"/>
      <c r="NM38" s="448"/>
      <c r="NN38" s="448"/>
    </row>
    <row r="39" spans="1:378">
      <c r="A39" s="9" t="s">
        <v>50</v>
      </c>
      <c r="B39" s="284">
        <f t="shared" si="67"/>
        <v>527</v>
      </c>
      <c r="C39" s="284">
        <f t="shared" si="68"/>
        <v>513</v>
      </c>
      <c r="D39" s="284">
        <f t="shared" si="69"/>
        <v>1332</v>
      </c>
      <c r="E39" s="284">
        <f t="shared" si="70"/>
        <v>1404</v>
      </c>
      <c r="F39" s="284">
        <f t="shared" si="71"/>
        <v>5251</v>
      </c>
      <c r="G39" s="284">
        <f t="shared" si="72"/>
        <v>4778</v>
      </c>
      <c r="H39" s="284">
        <f t="shared" si="73"/>
        <v>5871</v>
      </c>
      <c r="I39" s="284">
        <f t="shared" si="74"/>
        <v>5226</v>
      </c>
      <c r="J39" s="284">
        <f t="shared" si="75"/>
        <v>4735</v>
      </c>
      <c r="K39" s="284">
        <f t="shared" si="76"/>
        <v>4532</v>
      </c>
      <c r="L39" s="284">
        <f t="shared" si="77"/>
        <v>3383</v>
      </c>
      <c r="M39" s="284">
        <f t="shared" si="78"/>
        <v>3279</v>
      </c>
      <c r="N39" s="284">
        <f t="shared" si="79"/>
        <v>1903</v>
      </c>
      <c r="O39" s="284">
        <f t="shared" si="80"/>
        <v>1655</v>
      </c>
      <c r="P39" s="284">
        <f t="shared" si="81"/>
        <v>758</v>
      </c>
      <c r="Q39" s="284">
        <f t="shared" si="82"/>
        <v>821</v>
      </c>
      <c r="R39" s="284">
        <f t="shared" si="83"/>
        <v>287</v>
      </c>
      <c r="S39" s="284">
        <f t="shared" si="84"/>
        <v>373</v>
      </c>
      <c r="T39" s="284">
        <f t="shared" si="85"/>
        <v>43</v>
      </c>
      <c r="U39" s="284">
        <f t="shared" si="86"/>
        <v>141</v>
      </c>
      <c r="W39" s="16" t="s">
        <v>187</v>
      </c>
      <c r="X39" s="764">
        <f t="shared" si="88"/>
        <v>1</v>
      </c>
      <c r="Y39" s="764">
        <f t="shared" si="89"/>
        <v>0</v>
      </c>
      <c r="Z39" s="764">
        <f t="shared" si="90"/>
        <v>18</v>
      </c>
      <c r="AA39" s="764">
        <f t="shared" si="91"/>
        <v>18</v>
      </c>
      <c r="AB39" s="764">
        <f t="shared" si="92"/>
        <v>48</v>
      </c>
      <c r="AC39" s="764">
        <f t="shared" si="93"/>
        <v>48</v>
      </c>
      <c r="AD39" s="764">
        <f t="shared" si="94"/>
        <v>44</v>
      </c>
      <c r="AE39" s="764">
        <f t="shared" si="95"/>
        <v>39</v>
      </c>
      <c r="AF39" s="764">
        <f t="shared" si="96"/>
        <v>41</v>
      </c>
      <c r="AG39" s="764">
        <f t="shared" si="97"/>
        <v>30</v>
      </c>
      <c r="AH39" s="764">
        <f t="shared" si="98"/>
        <v>33</v>
      </c>
      <c r="AI39" s="764">
        <f t="shared" si="99"/>
        <v>28</v>
      </c>
      <c r="AJ39" s="764">
        <f t="shared" si="100"/>
        <v>19</v>
      </c>
      <c r="AK39" s="764">
        <f t="shared" si="101"/>
        <v>24</v>
      </c>
      <c r="AL39" s="764">
        <f t="shared" si="102"/>
        <v>10</v>
      </c>
      <c r="AM39" s="764">
        <f t="shared" si="103"/>
        <v>15</v>
      </c>
      <c r="AN39" s="764">
        <f t="shared" si="104"/>
        <v>3</v>
      </c>
      <c r="AO39" s="764">
        <f t="shared" si="105"/>
        <v>8</v>
      </c>
      <c r="AP39" s="764">
        <f t="shared" si="106"/>
        <v>1</v>
      </c>
      <c r="AQ39" s="764">
        <f t="shared" si="107"/>
        <v>2</v>
      </c>
      <c r="AR39" s="764">
        <f t="shared" si="87"/>
        <v>5</v>
      </c>
      <c r="AT39" s="16" t="s">
        <v>187</v>
      </c>
      <c r="AU39" s="13"/>
      <c r="AV39" s="13"/>
      <c r="AW39" s="13"/>
      <c r="AX39" s="13"/>
      <c r="AY39" s="13"/>
      <c r="AZ39" s="13"/>
      <c r="BA39" s="13"/>
      <c r="BB39" s="13"/>
      <c r="BC39" s="13"/>
      <c r="BD39" s="13"/>
      <c r="BE39" s="13"/>
      <c r="BF39" s="13">
        <v>1</v>
      </c>
      <c r="BG39" s="13">
        <v>1</v>
      </c>
      <c r="BH39" s="13">
        <v>1</v>
      </c>
      <c r="BI39" s="13">
        <v>1</v>
      </c>
      <c r="BJ39" s="13">
        <v>1</v>
      </c>
      <c r="BK39" s="13">
        <v>2</v>
      </c>
      <c r="BL39" s="13">
        <v>3</v>
      </c>
      <c r="BM39" s="13">
        <v>7</v>
      </c>
      <c r="BN39" s="13">
        <v>1</v>
      </c>
      <c r="BO39" s="13">
        <v>5</v>
      </c>
      <c r="BP39" s="13">
        <v>3</v>
      </c>
      <c r="BQ39" s="13">
        <v>6</v>
      </c>
      <c r="BR39" s="13">
        <v>2</v>
      </c>
      <c r="BS39" s="13">
        <v>6</v>
      </c>
      <c r="BT39" s="13">
        <v>6</v>
      </c>
      <c r="BU39" s="13">
        <v>5</v>
      </c>
      <c r="BV39" s="13">
        <v>2</v>
      </c>
      <c r="BW39" s="13">
        <v>9</v>
      </c>
      <c r="BX39" s="13">
        <v>4</v>
      </c>
      <c r="BY39" s="13">
        <v>3</v>
      </c>
      <c r="BZ39" s="13">
        <v>2</v>
      </c>
      <c r="CA39" s="13">
        <v>3</v>
      </c>
      <c r="CB39" s="13">
        <v>10</v>
      </c>
      <c r="CC39" s="13">
        <v>2</v>
      </c>
      <c r="CD39" s="13">
        <v>4</v>
      </c>
      <c r="CE39" s="13">
        <v>2</v>
      </c>
      <c r="CF39" s="13">
        <v>3</v>
      </c>
      <c r="CG39" s="13">
        <v>4</v>
      </c>
      <c r="CH39" s="13">
        <v>6</v>
      </c>
      <c r="CI39" s="13">
        <v>3</v>
      </c>
      <c r="CJ39" s="13"/>
      <c r="CK39" s="13">
        <v>3</v>
      </c>
      <c r="CL39" s="13">
        <v>2</v>
      </c>
      <c r="CM39" s="13">
        <v>2</v>
      </c>
      <c r="CN39" s="13">
        <v>3</v>
      </c>
      <c r="CO39" s="13">
        <v>3</v>
      </c>
      <c r="CP39" s="13">
        <v>8</v>
      </c>
      <c r="CQ39" s="13">
        <v>4</v>
      </c>
      <c r="CR39" s="13">
        <v>2</v>
      </c>
      <c r="CS39" s="13">
        <v>3</v>
      </c>
      <c r="CT39" s="13"/>
      <c r="CU39" s="13">
        <v>5</v>
      </c>
      <c r="CV39" s="13">
        <v>2</v>
      </c>
      <c r="CW39" s="13">
        <v>3</v>
      </c>
      <c r="CX39" s="13">
        <v>5</v>
      </c>
      <c r="CY39" s="13">
        <v>2</v>
      </c>
      <c r="CZ39" s="13">
        <v>4</v>
      </c>
      <c r="DA39" s="13">
        <v>3</v>
      </c>
      <c r="DB39" s="13">
        <v>1</v>
      </c>
      <c r="DC39" s="13">
        <v>3</v>
      </c>
      <c r="DD39" s="13">
        <v>3</v>
      </c>
      <c r="DE39" s="13">
        <v>2</v>
      </c>
      <c r="DF39" s="13">
        <v>2</v>
      </c>
      <c r="DG39" s="13">
        <v>2</v>
      </c>
      <c r="DH39" s="13">
        <v>2</v>
      </c>
      <c r="DI39" s="13">
        <v>2</v>
      </c>
      <c r="DJ39" s="13">
        <v>2</v>
      </c>
      <c r="DK39" s="13">
        <v>1</v>
      </c>
      <c r="DL39" s="13">
        <v>5</v>
      </c>
      <c r="DM39" s="13">
        <v>3</v>
      </c>
      <c r="DN39" s="13"/>
      <c r="DO39" s="13">
        <v>2</v>
      </c>
      <c r="DP39" s="13"/>
      <c r="DQ39" s="13">
        <v>5</v>
      </c>
      <c r="DR39" s="13">
        <v>2</v>
      </c>
      <c r="DS39" s="13">
        <v>2</v>
      </c>
      <c r="DT39" s="13">
        <v>1</v>
      </c>
      <c r="DU39" s="13"/>
      <c r="DV39" s="13"/>
      <c r="DW39" s="13">
        <v>2</v>
      </c>
      <c r="DX39" s="13"/>
      <c r="DY39" s="13"/>
      <c r="DZ39" s="13">
        <v>1</v>
      </c>
      <c r="EA39" s="13"/>
      <c r="EB39" s="13">
        <v>2</v>
      </c>
      <c r="EC39" s="13">
        <v>2</v>
      </c>
      <c r="ED39" s="13"/>
      <c r="EE39" s="13"/>
      <c r="EF39" s="13">
        <v>1</v>
      </c>
      <c r="EG39" s="13"/>
      <c r="EH39" s="13"/>
      <c r="EI39" s="13">
        <v>1</v>
      </c>
      <c r="EJ39" s="13">
        <v>1</v>
      </c>
      <c r="EK39" s="13"/>
      <c r="EL39" s="13"/>
      <c r="EM39" s="13"/>
      <c r="EN39" s="13"/>
      <c r="EO39" s="13"/>
      <c r="EP39" s="13"/>
      <c r="EQ39" s="13"/>
      <c r="ER39" s="13"/>
      <c r="ES39" s="13"/>
      <c r="ET39" s="13"/>
      <c r="EU39" s="13"/>
      <c r="EV39" s="13"/>
      <c r="EW39" s="13"/>
      <c r="EX39" s="13"/>
      <c r="EY39" s="13"/>
      <c r="EZ39" s="13"/>
      <c r="FA39" s="60">
        <v>212</v>
      </c>
      <c r="FB39" s="13">
        <v>212</v>
      </c>
      <c r="FC39" s="16" t="s">
        <v>187</v>
      </c>
      <c r="FD39" s="13"/>
      <c r="FE39" s="13"/>
      <c r="FF39" s="13"/>
      <c r="FG39" s="13"/>
      <c r="FH39" s="13">
        <v>1</v>
      </c>
      <c r="FI39" s="13"/>
      <c r="FJ39" s="13"/>
      <c r="FK39" s="13"/>
      <c r="FL39" s="13"/>
      <c r="FM39" s="13"/>
      <c r="FN39" s="13"/>
      <c r="FO39" s="13"/>
      <c r="FP39" s="13"/>
      <c r="FQ39" s="13"/>
      <c r="FR39" s="13"/>
      <c r="FS39" s="13">
        <v>2</v>
      </c>
      <c r="FT39" s="13">
        <v>3</v>
      </c>
      <c r="FU39" s="13">
        <v>3</v>
      </c>
      <c r="FV39" s="13">
        <v>6</v>
      </c>
      <c r="FW39" s="13">
        <v>4</v>
      </c>
      <c r="FX39" s="13"/>
      <c r="FY39" s="13">
        <v>5</v>
      </c>
      <c r="FZ39" s="13">
        <v>7</v>
      </c>
      <c r="GA39" s="13">
        <v>6</v>
      </c>
      <c r="GB39" s="13">
        <v>3</v>
      </c>
      <c r="GC39" s="13">
        <v>4</v>
      </c>
      <c r="GD39" s="13">
        <v>6</v>
      </c>
      <c r="GE39" s="13">
        <v>6</v>
      </c>
      <c r="GF39" s="13">
        <v>3</v>
      </c>
      <c r="GG39" s="13">
        <v>8</v>
      </c>
      <c r="GH39" s="13">
        <v>6</v>
      </c>
      <c r="GI39" s="13">
        <v>3</v>
      </c>
      <c r="GJ39" s="13">
        <v>6</v>
      </c>
      <c r="GK39" s="13">
        <v>3</v>
      </c>
      <c r="GL39" s="13">
        <v>5</v>
      </c>
      <c r="GM39" s="13">
        <v>9</v>
      </c>
      <c r="GN39" s="13">
        <v>1</v>
      </c>
      <c r="GO39" s="13">
        <v>7</v>
      </c>
      <c r="GP39" s="13">
        <v>1</v>
      </c>
      <c r="GQ39" s="13">
        <v>3</v>
      </c>
      <c r="GR39" s="13">
        <v>3</v>
      </c>
      <c r="GS39" s="13">
        <v>9</v>
      </c>
      <c r="GT39" s="13">
        <v>2</v>
      </c>
      <c r="GU39" s="13">
        <v>3</v>
      </c>
      <c r="GV39" s="13">
        <v>3</v>
      </c>
      <c r="GW39" s="13">
        <v>6</v>
      </c>
      <c r="GX39" s="13">
        <v>3</v>
      </c>
      <c r="GY39" s="13">
        <v>3</v>
      </c>
      <c r="GZ39" s="13">
        <v>2</v>
      </c>
      <c r="HA39" s="13">
        <v>7</v>
      </c>
      <c r="HB39" s="13">
        <v>3</v>
      </c>
      <c r="HC39" s="13">
        <v>3</v>
      </c>
      <c r="HD39" s="13">
        <v>4</v>
      </c>
      <c r="HE39" s="13">
        <v>2</v>
      </c>
      <c r="HF39" s="13">
        <v>3</v>
      </c>
      <c r="HG39" s="13">
        <v>2</v>
      </c>
      <c r="HH39" s="13">
        <v>4</v>
      </c>
      <c r="HI39" s="13">
        <v>3</v>
      </c>
      <c r="HJ39" s="13">
        <v>6</v>
      </c>
      <c r="HK39" s="13">
        <v>3</v>
      </c>
      <c r="HL39" s="13">
        <v>2</v>
      </c>
      <c r="HM39" s="13">
        <v>2</v>
      </c>
      <c r="HN39" s="13">
        <v>1</v>
      </c>
      <c r="HO39" s="13">
        <v>2</v>
      </c>
      <c r="HP39" s="13">
        <v>2</v>
      </c>
      <c r="HQ39" s="13">
        <v>1</v>
      </c>
      <c r="HR39" s="13">
        <v>2</v>
      </c>
      <c r="HS39" s="13">
        <v>2</v>
      </c>
      <c r="HT39" s="13">
        <v>3</v>
      </c>
      <c r="HU39" s="13">
        <v>2</v>
      </c>
      <c r="HV39" s="13">
        <v>2</v>
      </c>
      <c r="HW39" s="13">
        <v>2</v>
      </c>
      <c r="HX39" s="13">
        <v>2</v>
      </c>
      <c r="HY39" s="13"/>
      <c r="HZ39" s="13"/>
      <c r="IA39" s="13">
        <v>1</v>
      </c>
      <c r="IB39" s="13">
        <v>1</v>
      </c>
      <c r="IC39" s="13">
        <v>1</v>
      </c>
      <c r="ID39" s="13">
        <v>1</v>
      </c>
      <c r="IE39" s="13"/>
      <c r="IF39" s="13"/>
      <c r="IG39" s="13"/>
      <c r="IH39" s="13">
        <v>1</v>
      </c>
      <c r="II39" s="13">
        <v>1</v>
      </c>
      <c r="IJ39" s="13">
        <v>1</v>
      </c>
      <c r="IK39" s="13"/>
      <c r="IL39" s="13"/>
      <c r="IM39" s="13"/>
      <c r="IN39" s="13"/>
      <c r="IO39" s="13"/>
      <c r="IP39" s="13">
        <v>1</v>
      </c>
      <c r="IQ39" s="13"/>
      <c r="IR39" s="13"/>
      <c r="IS39" s="13"/>
      <c r="IT39" s="13"/>
      <c r="IU39" s="13"/>
      <c r="IV39" s="13"/>
      <c r="IW39" s="13"/>
      <c r="IX39" s="13"/>
      <c r="IY39" s="13"/>
      <c r="IZ39" s="13"/>
      <c r="JA39" s="13"/>
      <c r="JB39" s="13"/>
      <c r="JC39" s="13"/>
      <c r="JD39" s="13"/>
      <c r="JE39" s="13"/>
      <c r="JF39" s="60">
        <v>218</v>
      </c>
      <c r="JG39" s="13"/>
      <c r="JH39" s="13"/>
      <c r="JI39" s="13"/>
      <c r="JJ39" s="13"/>
      <c r="JK39" s="13"/>
      <c r="JL39" s="13"/>
      <c r="JM39" s="13"/>
      <c r="JN39" s="13"/>
      <c r="JO39" s="13"/>
      <c r="JP39" s="13"/>
      <c r="JQ39" s="13"/>
      <c r="JR39" s="13"/>
      <c r="JS39" s="13"/>
      <c r="JT39" s="13"/>
      <c r="JU39" s="13"/>
      <c r="JV39" s="13"/>
      <c r="JW39" s="13"/>
      <c r="JX39" s="13"/>
      <c r="JY39" s="13"/>
      <c r="JZ39" s="13"/>
      <c r="KA39" s="13">
        <v>1</v>
      </c>
      <c r="KB39" s="13"/>
      <c r="KC39" s="13"/>
      <c r="KD39" s="13"/>
      <c r="KE39" s="13">
        <v>1</v>
      </c>
      <c r="KF39" s="13">
        <v>1</v>
      </c>
      <c r="KG39" s="13"/>
      <c r="KH39" s="13"/>
      <c r="KI39" s="13"/>
      <c r="KJ39" s="13"/>
      <c r="KK39" s="13">
        <v>1</v>
      </c>
      <c r="KL39" s="13">
        <v>1</v>
      </c>
      <c r="KM39" s="13"/>
      <c r="KN39" s="13"/>
      <c r="KO39" s="13"/>
      <c r="KP39" s="13"/>
      <c r="KQ39" s="13"/>
      <c r="KR39" s="13"/>
      <c r="KS39" s="13"/>
      <c r="KT39" s="13"/>
      <c r="KU39" s="13"/>
      <c r="KV39" s="13"/>
      <c r="KW39" s="13"/>
      <c r="KX39" s="13"/>
      <c r="KY39" s="13"/>
      <c r="KZ39" s="13"/>
      <c r="LA39" s="13"/>
      <c r="LB39" s="13"/>
      <c r="LC39" s="13"/>
      <c r="LD39" s="13"/>
      <c r="LE39" s="13"/>
      <c r="LF39" s="13"/>
      <c r="LG39" s="13"/>
      <c r="LH39" s="13"/>
      <c r="LI39" s="13"/>
      <c r="LJ39" s="13"/>
      <c r="LK39" s="13"/>
      <c r="LL39" s="13"/>
      <c r="LM39" s="13"/>
      <c r="LN39" s="13"/>
      <c r="LO39" s="13"/>
      <c r="LP39" s="13"/>
      <c r="LQ39" s="13"/>
      <c r="LR39" s="13"/>
      <c r="LS39" s="13"/>
      <c r="LT39" s="13"/>
      <c r="LU39" s="13"/>
      <c r="LV39" s="13"/>
      <c r="LW39" s="13"/>
      <c r="LX39" s="13"/>
      <c r="LY39" s="13"/>
      <c r="LZ39" s="13"/>
      <c r="MA39" s="13"/>
      <c r="MB39" s="13"/>
      <c r="MC39" s="13"/>
      <c r="MD39" s="13"/>
      <c r="ME39" s="13"/>
      <c r="MF39" s="13"/>
      <c r="MG39" s="13"/>
      <c r="MH39" s="13"/>
      <c r="MI39" s="13"/>
      <c r="MJ39" s="13"/>
      <c r="MK39" s="13"/>
      <c r="ML39" s="13"/>
      <c r="MM39" s="13"/>
      <c r="MN39" s="13"/>
      <c r="MO39" s="13"/>
      <c r="MP39" s="13"/>
      <c r="MQ39" s="13"/>
      <c r="MR39" s="13"/>
      <c r="MS39" s="13"/>
      <c r="MT39" s="13"/>
      <c r="MU39" s="13"/>
      <c r="MV39" s="13"/>
      <c r="MW39" s="13"/>
      <c r="MX39" s="13"/>
      <c r="MY39" s="13"/>
      <c r="MZ39" s="13"/>
      <c r="NA39" s="13"/>
      <c r="NB39" s="13"/>
      <c r="NC39" s="13"/>
      <c r="ND39" s="13"/>
      <c r="NE39" s="13"/>
      <c r="NF39" s="13"/>
      <c r="NG39" s="13"/>
      <c r="NH39" s="13"/>
      <c r="NI39" s="13"/>
      <c r="NJ39" s="60">
        <v>5</v>
      </c>
      <c r="NK39" s="13">
        <v>223</v>
      </c>
      <c r="NL39" s="448"/>
      <c r="NM39" s="448"/>
      <c r="NN39" s="448"/>
    </row>
    <row r="40" spans="1:378">
      <c r="A40" s="8" t="s">
        <v>51</v>
      </c>
      <c r="B40" s="284">
        <f t="shared" si="67"/>
        <v>24</v>
      </c>
      <c r="C40" s="284">
        <f t="shared" si="68"/>
        <v>23</v>
      </c>
      <c r="D40" s="284">
        <f t="shared" si="69"/>
        <v>65</v>
      </c>
      <c r="E40" s="284">
        <f t="shared" si="70"/>
        <v>104</v>
      </c>
      <c r="F40" s="284">
        <f t="shared" si="71"/>
        <v>214</v>
      </c>
      <c r="G40" s="284">
        <f t="shared" si="72"/>
        <v>238</v>
      </c>
      <c r="H40" s="284">
        <f t="shared" si="73"/>
        <v>297</v>
      </c>
      <c r="I40" s="284">
        <f t="shared" si="74"/>
        <v>259</v>
      </c>
      <c r="J40" s="284">
        <f t="shared" si="75"/>
        <v>220</v>
      </c>
      <c r="K40" s="284">
        <f t="shared" si="76"/>
        <v>217</v>
      </c>
      <c r="L40" s="284">
        <f t="shared" si="77"/>
        <v>154</v>
      </c>
      <c r="M40" s="284">
        <f t="shared" si="78"/>
        <v>179</v>
      </c>
      <c r="N40" s="284">
        <f t="shared" si="79"/>
        <v>107</v>
      </c>
      <c r="O40" s="284">
        <f t="shared" si="80"/>
        <v>112</v>
      </c>
      <c r="P40" s="284">
        <f t="shared" si="81"/>
        <v>57</v>
      </c>
      <c r="Q40" s="284">
        <f t="shared" si="82"/>
        <v>70</v>
      </c>
      <c r="R40" s="284">
        <f t="shared" si="83"/>
        <v>22</v>
      </c>
      <c r="S40" s="284">
        <f t="shared" si="84"/>
        <v>38</v>
      </c>
      <c r="T40" s="284">
        <f t="shared" si="85"/>
        <v>6</v>
      </c>
      <c r="U40" s="284">
        <f t="shared" si="86"/>
        <v>7</v>
      </c>
      <c r="W40" s="16" t="s">
        <v>49</v>
      </c>
      <c r="X40" s="764">
        <f t="shared" si="88"/>
        <v>6</v>
      </c>
      <c r="Y40" s="764">
        <f t="shared" si="89"/>
        <v>1</v>
      </c>
      <c r="Z40" s="764">
        <f t="shared" si="90"/>
        <v>27</v>
      </c>
      <c r="AA40" s="764">
        <f t="shared" si="91"/>
        <v>35</v>
      </c>
      <c r="AB40" s="764">
        <f t="shared" si="92"/>
        <v>68</v>
      </c>
      <c r="AC40" s="764">
        <f t="shared" si="93"/>
        <v>51</v>
      </c>
      <c r="AD40" s="764">
        <f t="shared" si="94"/>
        <v>57</v>
      </c>
      <c r="AE40" s="764">
        <f t="shared" si="95"/>
        <v>64</v>
      </c>
      <c r="AF40" s="764">
        <f t="shared" si="96"/>
        <v>63</v>
      </c>
      <c r="AG40" s="764">
        <f t="shared" si="97"/>
        <v>66</v>
      </c>
      <c r="AH40" s="764">
        <f t="shared" si="98"/>
        <v>36</v>
      </c>
      <c r="AI40" s="764">
        <f t="shared" si="99"/>
        <v>36</v>
      </c>
      <c r="AJ40" s="764">
        <f t="shared" si="100"/>
        <v>34</v>
      </c>
      <c r="AK40" s="764">
        <f t="shared" si="101"/>
        <v>25</v>
      </c>
      <c r="AL40" s="764">
        <f t="shared" si="102"/>
        <v>16</v>
      </c>
      <c r="AM40" s="764">
        <f t="shared" si="103"/>
        <v>10</v>
      </c>
      <c r="AN40" s="764">
        <f t="shared" si="104"/>
        <v>7</v>
      </c>
      <c r="AO40" s="764">
        <f t="shared" si="105"/>
        <v>11</v>
      </c>
      <c r="AP40" s="764">
        <f t="shared" si="106"/>
        <v>4</v>
      </c>
      <c r="AQ40" s="764">
        <f t="shared" si="107"/>
        <v>5</v>
      </c>
      <c r="AR40" s="764">
        <f t="shared" si="87"/>
        <v>5</v>
      </c>
      <c r="AT40" s="16" t="s">
        <v>49</v>
      </c>
      <c r="AU40" s="13"/>
      <c r="AV40" s="13"/>
      <c r="AW40" s="13"/>
      <c r="AX40" s="13"/>
      <c r="AY40" s="13"/>
      <c r="AZ40" s="13"/>
      <c r="BA40" s="13"/>
      <c r="BB40" s="13"/>
      <c r="BC40" s="13"/>
      <c r="BD40" s="13">
        <v>1</v>
      </c>
      <c r="BE40" s="13">
        <v>1</v>
      </c>
      <c r="BF40" s="13">
        <v>1</v>
      </c>
      <c r="BG40" s="13">
        <v>2</v>
      </c>
      <c r="BH40" s="13"/>
      <c r="BI40" s="13">
        <v>6</v>
      </c>
      <c r="BJ40" s="13">
        <v>2</v>
      </c>
      <c r="BK40" s="13">
        <v>1</v>
      </c>
      <c r="BL40" s="13">
        <v>9</v>
      </c>
      <c r="BM40" s="13">
        <v>5</v>
      </c>
      <c r="BN40" s="13">
        <v>8</v>
      </c>
      <c r="BO40" s="13">
        <v>4</v>
      </c>
      <c r="BP40" s="13">
        <v>2</v>
      </c>
      <c r="BQ40" s="13">
        <v>3</v>
      </c>
      <c r="BR40" s="13">
        <v>1</v>
      </c>
      <c r="BS40" s="13">
        <v>5</v>
      </c>
      <c r="BT40" s="13">
        <v>9</v>
      </c>
      <c r="BU40" s="13">
        <v>6</v>
      </c>
      <c r="BV40" s="13">
        <v>7</v>
      </c>
      <c r="BW40" s="13">
        <v>8</v>
      </c>
      <c r="BX40" s="13">
        <v>6</v>
      </c>
      <c r="BY40" s="13">
        <v>6</v>
      </c>
      <c r="BZ40" s="13">
        <v>5</v>
      </c>
      <c r="CA40" s="13">
        <v>6</v>
      </c>
      <c r="CB40" s="13">
        <v>7</v>
      </c>
      <c r="CC40" s="13">
        <v>5</v>
      </c>
      <c r="CD40" s="13">
        <v>10</v>
      </c>
      <c r="CE40" s="13">
        <v>8</v>
      </c>
      <c r="CF40" s="13">
        <v>4</v>
      </c>
      <c r="CG40" s="13">
        <v>9</v>
      </c>
      <c r="CH40" s="13">
        <v>4</v>
      </c>
      <c r="CI40" s="13">
        <v>8</v>
      </c>
      <c r="CJ40" s="13">
        <v>6</v>
      </c>
      <c r="CK40" s="13">
        <v>6</v>
      </c>
      <c r="CL40" s="13">
        <v>7</v>
      </c>
      <c r="CM40" s="13">
        <v>9</v>
      </c>
      <c r="CN40" s="13">
        <v>4</v>
      </c>
      <c r="CO40" s="13">
        <v>10</v>
      </c>
      <c r="CP40" s="13">
        <v>4</v>
      </c>
      <c r="CQ40" s="13">
        <v>6</v>
      </c>
      <c r="CR40" s="13">
        <v>6</v>
      </c>
      <c r="CS40" s="13">
        <v>2</v>
      </c>
      <c r="CT40" s="13">
        <v>4</v>
      </c>
      <c r="CU40" s="13">
        <v>4</v>
      </c>
      <c r="CV40" s="13">
        <v>1</v>
      </c>
      <c r="CW40" s="13">
        <v>1</v>
      </c>
      <c r="CX40" s="13">
        <v>7</v>
      </c>
      <c r="CY40" s="13">
        <v>3</v>
      </c>
      <c r="CZ40" s="13">
        <v>6</v>
      </c>
      <c r="DA40" s="13">
        <v>4</v>
      </c>
      <c r="DB40" s="13">
        <v>4</v>
      </c>
      <c r="DC40" s="13">
        <v>3</v>
      </c>
      <c r="DD40" s="13">
        <v>4</v>
      </c>
      <c r="DE40" s="13">
        <v>5</v>
      </c>
      <c r="DF40" s="13">
        <v>2</v>
      </c>
      <c r="DG40" s="13">
        <v>2</v>
      </c>
      <c r="DH40" s="13">
        <v>1</v>
      </c>
      <c r="DI40" s="13">
        <v>2</v>
      </c>
      <c r="DJ40" s="13">
        <v>2</v>
      </c>
      <c r="DK40" s="13">
        <v>1</v>
      </c>
      <c r="DL40" s="13">
        <v>3</v>
      </c>
      <c r="DM40" s="13"/>
      <c r="DN40" s="13"/>
      <c r="DO40" s="13"/>
      <c r="DP40" s="13"/>
      <c r="DQ40" s="13">
        <v>3</v>
      </c>
      <c r="DR40" s="13">
        <v>2</v>
      </c>
      <c r="DS40" s="13">
        <v>2</v>
      </c>
      <c r="DT40" s="13"/>
      <c r="DU40" s="13">
        <v>1</v>
      </c>
      <c r="DV40" s="13">
        <v>2</v>
      </c>
      <c r="DW40" s="13"/>
      <c r="DX40" s="13"/>
      <c r="DY40" s="13"/>
      <c r="DZ40" s="13">
        <v>4</v>
      </c>
      <c r="EA40" s="13">
        <v>1</v>
      </c>
      <c r="EB40" s="13">
        <v>2</v>
      </c>
      <c r="EC40" s="13"/>
      <c r="ED40" s="13">
        <v>1</v>
      </c>
      <c r="EE40" s="13">
        <v>2</v>
      </c>
      <c r="EF40" s="13">
        <v>1</v>
      </c>
      <c r="EG40" s="13"/>
      <c r="EH40" s="13">
        <v>1</v>
      </c>
      <c r="EI40" s="13">
        <v>1</v>
      </c>
      <c r="EJ40" s="13"/>
      <c r="EK40" s="13"/>
      <c r="EL40" s="13"/>
      <c r="EM40" s="13"/>
      <c r="EN40" s="13"/>
      <c r="EO40" s="13">
        <v>1</v>
      </c>
      <c r="EP40" s="13"/>
      <c r="EQ40" s="13"/>
      <c r="ER40" s="13"/>
      <c r="ES40" s="13"/>
      <c r="ET40" s="13">
        <v>1</v>
      </c>
      <c r="EU40" s="13">
        <v>1</v>
      </c>
      <c r="EV40" s="13"/>
      <c r="EW40" s="13"/>
      <c r="EX40" s="13"/>
      <c r="EY40" s="13"/>
      <c r="EZ40" s="13"/>
      <c r="FA40" s="60">
        <v>304</v>
      </c>
      <c r="FB40" s="13">
        <v>304</v>
      </c>
      <c r="FC40" s="16" t="s">
        <v>49</v>
      </c>
      <c r="FD40" s="13"/>
      <c r="FE40" s="13">
        <v>3</v>
      </c>
      <c r="FF40" s="13">
        <v>1</v>
      </c>
      <c r="FG40" s="13"/>
      <c r="FH40" s="13"/>
      <c r="FI40" s="13"/>
      <c r="FJ40" s="13"/>
      <c r="FK40" s="13"/>
      <c r="FL40" s="13">
        <v>1</v>
      </c>
      <c r="FM40" s="13">
        <v>1</v>
      </c>
      <c r="FN40" s="13">
        <v>2</v>
      </c>
      <c r="FO40" s="13"/>
      <c r="FP40" s="13">
        <v>1</v>
      </c>
      <c r="FQ40" s="13"/>
      <c r="FR40" s="13">
        <v>3</v>
      </c>
      <c r="FS40" s="13">
        <v>1</v>
      </c>
      <c r="FT40" s="13">
        <v>1</v>
      </c>
      <c r="FU40" s="13">
        <v>5</v>
      </c>
      <c r="FV40" s="13">
        <v>9</v>
      </c>
      <c r="FW40" s="13">
        <v>5</v>
      </c>
      <c r="FX40" s="13">
        <v>7</v>
      </c>
      <c r="FY40" s="13">
        <v>6</v>
      </c>
      <c r="FZ40" s="13">
        <v>7</v>
      </c>
      <c r="GA40" s="13">
        <v>10</v>
      </c>
      <c r="GB40" s="13">
        <v>7</v>
      </c>
      <c r="GC40" s="13">
        <v>8</v>
      </c>
      <c r="GD40" s="13">
        <v>3</v>
      </c>
      <c r="GE40" s="13">
        <v>7</v>
      </c>
      <c r="GF40" s="13">
        <v>7</v>
      </c>
      <c r="GG40" s="13">
        <v>6</v>
      </c>
      <c r="GH40" s="13">
        <v>9</v>
      </c>
      <c r="GI40" s="13">
        <v>3</v>
      </c>
      <c r="GJ40" s="13">
        <v>4</v>
      </c>
      <c r="GK40" s="13">
        <v>2</v>
      </c>
      <c r="GL40" s="13">
        <v>9</v>
      </c>
      <c r="GM40" s="13">
        <v>7</v>
      </c>
      <c r="GN40" s="13">
        <v>7</v>
      </c>
      <c r="GO40" s="13">
        <v>5</v>
      </c>
      <c r="GP40" s="13">
        <v>11</v>
      </c>
      <c r="GQ40" s="13"/>
      <c r="GR40" s="13">
        <v>11</v>
      </c>
      <c r="GS40" s="13">
        <v>8</v>
      </c>
      <c r="GT40" s="13">
        <v>1</v>
      </c>
      <c r="GU40" s="13">
        <v>10</v>
      </c>
      <c r="GV40" s="13">
        <v>6</v>
      </c>
      <c r="GW40" s="13">
        <v>4</v>
      </c>
      <c r="GX40" s="13">
        <v>9</v>
      </c>
      <c r="GY40" s="13">
        <v>1</v>
      </c>
      <c r="GZ40" s="13">
        <v>8</v>
      </c>
      <c r="HA40" s="13">
        <v>5</v>
      </c>
      <c r="HB40" s="13">
        <v>3</v>
      </c>
      <c r="HC40" s="13">
        <v>4</v>
      </c>
      <c r="HD40" s="13">
        <v>2</v>
      </c>
      <c r="HE40" s="13">
        <v>1</v>
      </c>
      <c r="HF40" s="13">
        <v>5</v>
      </c>
      <c r="HG40" s="13">
        <v>4</v>
      </c>
      <c r="HH40" s="13">
        <v>7</v>
      </c>
      <c r="HI40" s="13">
        <v>1</v>
      </c>
      <c r="HJ40" s="13">
        <v>6</v>
      </c>
      <c r="HK40" s="13">
        <v>3</v>
      </c>
      <c r="HL40" s="13">
        <v>10</v>
      </c>
      <c r="HM40" s="13"/>
      <c r="HN40" s="13">
        <v>1</v>
      </c>
      <c r="HO40" s="13">
        <v>4</v>
      </c>
      <c r="HP40" s="13">
        <v>2</v>
      </c>
      <c r="HQ40" s="13"/>
      <c r="HR40" s="13">
        <v>5</v>
      </c>
      <c r="HS40" s="13">
        <v>6</v>
      </c>
      <c r="HT40" s="13">
        <v>4</v>
      </c>
      <c r="HU40" s="13">
        <v>2</v>
      </c>
      <c r="HV40" s="13">
        <v>5</v>
      </c>
      <c r="HW40" s="13">
        <v>3</v>
      </c>
      <c r="HX40" s="13">
        <v>1</v>
      </c>
      <c r="HY40" s="13">
        <v>3</v>
      </c>
      <c r="HZ40" s="13">
        <v>1</v>
      </c>
      <c r="IA40" s="13">
        <v>1</v>
      </c>
      <c r="IB40" s="13">
        <v>1</v>
      </c>
      <c r="IC40" s="13"/>
      <c r="ID40" s="13">
        <v>1</v>
      </c>
      <c r="IE40" s="13"/>
      <c r="IF40" s="13"/>
      <c r="IG40" s="13">
        <v>3</v>
      </c>
      <c r="IH40" s="13">
        <v>1</v>
      </c>
      <c r="II40" s="13"/>
      <c r="IJ40" s="13"/>
      <c r="IK40" s="13">
        <v>2</v>
      </c>
      <c r="IL40" s="13"/>
      <c r="IM40" s="13"/>
      <c r="IN40" s="13"/>
      <c r="IO40" s="13">
        <v>1</v>
      </c>
      <c r="IP40" s="13">
        <v>3</v>
      </c>
      <c r="IQ40" s="13"/>
      <c r="IR40" s="13"/>
      <c r="IS40" s="13"/>
      <c r="IT40" s="13"/>
      <c r="IU40" s="13"/>
      <c r="IV40" s="13">
        <v>1</v>
      </c>
      <c r="IW40" s="13"/>
      <c r="IX40" s="13"/>
      <c r="IY40" s="13"/>
      <c r="IZ40" s="13"/>
      <c r="JA40" s="13"/>
      <c r="JB40" s="13"/>
      <c r="JC40" s="13"/>
      <c r="JD40" s="13"/>
      <c r="JE40" s="13"/>
      <c r="JF40" s="60">
        <v>318</v>
      </c>
      <c r="JG40" s="13"/>
      <c r="JH40" s="13"/>
      <c r="JI40" s="13"/>
      <c r="JJ40" s="13"/>
      <c r="JK40" s="13"/>
      <c r="JL40" s="13"/>
      <c r="JM40" s="13"/>
      <c r="JN40" s="13"/>
      <c r="JO40" s="13"/>
      <c r="JP40" s="13"/>
      <c r="JQ40" s="13"/>
      <c r="JR40" s="13"/>
      <c r="JS40" s="13"/>
      <c r="JT40" s="13"/>
      <c r="JU40" s="13"/>
      <c r="JV40" s="13"/>
      <c r="JW40" s="13"/>
      <c r="JX40" s="13"/>
      <c r="JY40" s="13"/>
      <c r="JZ40" s="13"/>
      <c r="KA40" s="13"/>
      <c r="KB40" s="13"/>
      <c r="KC40" s="13"/>
      <c r="KD40" s="13">
        <v>1</v>
      </c>
      <c r="KE40" s="13"/>
      <c r="KF40" s="13"/>
      <c r="KG40" s="13"/>
      <c r="KH40" s="13"/>
      <c r="KI40" s="13"/>
      <c r="KJ40" s="13"/>
      <c r="KK40" s="13">
        <v>1</v>
      </c>
      <c r="KL40" s="13"/>
      <c r="KM40" s="13"/>
      <c r="KN40" s="13"/>
      <c r="KO40" s="13"/>
      <c r="KP40" s="13">
        <v>1</v>
      </c>
      <c r="KQ40" s="13"/>
      <c r="KR40" s="13"/>
      <c r="KS40" s="13"/>
      <c r="KT40" s="13"/>
      <c r="KU40" s="13"/>
      <c r="KV40" s="13">
        <v>1</v>
      </c>
      <c r="KW40" s="13"/>
      <c r="KX40" s="13"/>
      <c r="KY40" s="13"/>
      <c r="KZ40" s="13"/>
      <c r="LA40" s="13"/>
      <c r="LB40" s="13"/>
      <c r="LC40" s="13">
        <v>1</v>
      </c>
      <c r="LD40" s="13"/>
      <c r="LE40" s="13"/>
      <c r="LF40" s="13"/>
      <c r="LG40" s="13"/>
      <c r="LH40" s="13"/>
      <c r="LI40" s="13"/>
      <c r="LJ40" s="13"/>
      <c r="LK40" s="13"/>
      <c r="LL40" s="13"/>
      <c r="LM40" s="13"/>
      <c r="LN40" s="13"/>
      <c r="LO40" s="13"/>
      <c r="LP40" s="13"/>
      <c r="LQ40" s="13"/>
      <c r="LR40" s="13"/>
      <c r="LS40" s="13"/>
      <c r="LT40" s="13"/>
      <c r="LU40" s="13"/>
      <c r="LV40" s="13"/>
      <c r="LW40" s="13"/>
      <c r="LX40" s="13"/>
      <c r="LY40" s="13"/>
      <c r="LZ40" s="13"/>
      <c r="MA40" s="13"/>
      <c r="MB40" s="13"/>
      <c r="MC40" s="13"/>
      <c r="MD40" s="13"/>
      <c r="ME40" s="13"/>
      <c r="MF40" s="13"/>
      <c r="MG40" s="13"/>
      <c r="MH40" s="13"/>
      <c r="MI40" s="13"/>
      <c r="MJ40" s="13"/>
      <c r="MK40" s="13"/>
      <c r="ML40" s="13"/>
      <c r="MM40" s="13"/>
      <c r="MN40" s="13"/>
      <c r="MO40" s="13"/>
      <c r="MP40" s="13"/>
      <c r="MQ40" s="13"/>
      <c r="MR40" s="13"/>
      <c r="MS40" s="13"/>
      <c r="MT40" s="13"/>
      <c r="MU40" s="13"/>
      <c r="MV40" s="13"/>
      <c r="MW40" s="13"/>
      <c r="MX40" s="13"/>
      <c r="MY40" s="13"/>
      <c r="MZ40" s="13"/>
      <c r="NA40" s="13"/>
      <c r="NB40" s="13"/>
      <c r="NC40" s="13"/>
      <c r="ND40" s="13"/>
      <c r="NE40" s="13"/>
      <c r="NF40" s="13"/>
      <c r="NG40" s="13"/>
      <c r="NH40" s="13"/>
      <c r="NI40" s="13"/>
      <c r="NJ40" s="60">
        <v>5</v>
      </c>
      <c r="NK40" s="13">
        <v>323</v>
      </c>
      <c r="NL40" s="448"/>
      <c r="NM40" s="448"/>
      <c r="NN40" s="448"/>
    </row>
    <row r="41" spans="1:378">
      <c r="A41" s="9" t="s">
        <v>52</v>
      </c>
      <c r="B41" s="284">
        <f t="shared" si="67"/>
        <v>423</v>
      </c>
      <c r="C41" s="284">
        <f t="shared" si="68"/>
        <v>375</v>
      </c>
      <c r="D41" s="284">
        <f t="shared" si="69"/>
        <v>1150</v>
      </c>
      <c r="E41" s="284">
        <f t="shared" si="70"/>
        <v>1209</v>
      </c>
      <c r="F41" s="284">
        <f t="shared" si="71"/>
        <v>3694</v>
      </c>
      <c r="G41" s="284">
        <f t="shared" si="72"/>
        <v>3659</v>
      </c>
      <c r="H41" s="284">
        <f t="shared" si="73"/>
        <v>3689</v>
      </c>
      <c r="I41" s="284">
        <f t="shared" si="74"/>
        <v>3674</v>
      </c>
      <c r="J41" s="284">
        <f t="shared" si="75"/>
        <v>3071</v>
      </c>
      <c r="K41" s="284">
        <f t="shared" si="76"/>
        <v>3164</v>
      </c>
      <c r="L41" s="284">
        <f t="shared" si="77"/>
        <v>2235</v>
      </c>
      <c r="M41" s="284">
        <f t="shared" si="78"/>
        <v>2321</v>
      </c>
      <c r="N41" s="284">
        <f t="shared" si="79"/>
        <v>1360</v>
      </c>
      <c r="O41" s="284">
        <f t="shared" si="80"/>
        <v>1211</v>
      </c>
      <c r="P41" s="284">
        <f t="shared" si="81"/>
        <v>669</v>
      </c>
      <c r="Q41" s="284">
        <f t="shared" si="82"/>
        <v>655</v>
      </c>
      <c r="R41" s="284">
        <f t="shared" si="83"/>
        <v>250</v>
      </c>
      <c r="S41" s="284">
        <f t="shared" si="84"/>
        <v>438</v>
      </c>
      <c r="T41" s="284">
        <f t="shared" si="85"/>
        <v>58</v>
      </c>
      <c r="U41" s="284">
        <f t="shared" si="86"/>
        <v>180</v>
      </c>
      <c r="W41" s="16" t="s">
        <v>50</v>
      </c>
      <c r="X41" s="764">
        <f t="shared" si="88"/>
        <v>527</v>
      </c>
      <c r="Y41" s="764">
        <f t="shared" si="89"/>
        <v>513</v>
      </c>
      <c r="Z41" s="764">
        <f t="shared" si="90"/>
        <v>1332</v>
      </c>
      <c r="AA41" s="764">
        <f t="shared" si="91"/>
        <v>1404</v>
      </c>
      <c r="AB41" s="764">
        <f t="shared" si="92"/>
        <v>5251</v>
      </c>
      <c r="AC41" s="764">
        <f t="shared" si="93"/>
        <v>4778</v>
      </c>
      <c r="AD41" s="764">
        <f t="shared" si="94"/>
        <v>5871</v>
      </c>
      <c r="AE41" s="764">
        <f t="shared" si="95"/>
        <v>5226</v>
      </c>
      <c r="AF41" s="764">
        <f t="shared" si="96"/>
        <v>4735</v>
      </c>
      <c r="AG41" s="764">
        <f t="shared" si="97"/>
        <v>4532</v>
      </c>
      <c r="AH41" s="764">
        <f t="shared" si="98"/>
        <v>3383</v>
      </c>
      <c r="AI41" s="764">
        <f t="shared" si="99"/>
        <v>3279</v>
      </c>
      <c r="AJ41" s="764">
        <f t="shared" si="100"/>
        <v>1903</v>
      </c>
      <c r="AK41" s="764">
        <f t="shared" si="101"/>
        <v>1655</v>
      </c>
      <c r="AL41" s="764">
        <f t="shared" si="102"/>
        <v>758</v>
      </c>
      <c r="AM41" s="764">
        <f t="shared" si="103"/>
        <v>821</v>
      </c>
      <c r="AN41" s="764">
        <f t="shared" si="104"/>
        <v>287</v>
      </c>
      <c r="AO41" s="764">
        <f t="shared" si="105"/>
        <v>373</v>
      </c>
      <c r="AP41" s="764">
        <f t="shared" si="106"/>
        <v>43</v>
      </c>
      <c r="AQ41" s="764">
        <f t="shared" si="107"/>
        <v>141</v>
      </c>
      <c r="AR41" s="764">
        <f t="shared" si="87"/>
        <v>694</v>
      </c>
      <c r="AT41" s="16" t="s">
        <v>50</v>
      </c>
      <c r="AU41" s="13">
        <v>32</v>
      </c>
      <c r="AV41" s="13">
        <v>86</v>
      </c>
      <c r="AW41" s="13">
        <v>65</v>
      </c>
      <c r="AX41" s="13">
        <v>53</v>
      </c>
      <c r="AY41" s="13">
        <v>46</v>
      </c>
      <c r="AZ41" s="13">
        <v>48</v>
      </c>
      <c r="BA41" s="13">
        <v>34</v>
      </c>
      <c r="BB41" s="13">
        <v>45</v>
      </c>
      <c r="BC41" s="13">
        <v>51</v>
      </c>
      <c r="BD41" s="13">
        <v>53</v>
      </c>
      <c r="BE41" s="13">
        <v>65</v>
      </c>
      <c r="BF41" s="13">
        <v>55</v>
      </c>
      <c r="BG41" s="13">
        <v>55</v>
      </c>
      <c r="BH41" s="13">
        <v>85</v>
      </c>
      <c r="BI41" s="13">
        <v>88</v>
      </c>
      <c r="BJ41" s="13">
        <v>139</v>
      </c>
      <c r="BK41" s="13">
        <v>168</v>
      </c>
      <c r="BL41" s="13">
        <v>203</v>
      </c>
      <c r="BM41" s="13">
        <v>275</v>
      </c>
      <c r="BN41" s="13">
        <v>271</v>
      </c>
      <c r="BO41" s="13">
        <v>348</v>
      </c>
      <c r="BP41" s="13">
        <v>403</v>
      </c>
      <c r="BQ41" s="13">
        <v>409</v>
      </c>
      <c r="BR41" s="13">
        <v>445</v>
      </c>
      <c r="BS41" s="13">
        <v>485</v>
      </c>
      <c r="BT41" s="13">
        <v>492</v>
      </c>
      <c r="BU41" s="13">
        <v>531</v>
      </c>
      <c r="BV41" s="13">
        <v>510</v>
      </c>
      <c r="BW41" s="13">
        <v>567</v>
      </c>
      <c r="BX41" s="13">
        <v>588</v>
      </c>
      <c r="BY41" s="13">
        <v>528</v>
      </c>
      <c r="BZ41" s="13">
        <v>527</v>
      </c>
      <c r="CA41" s="13">
        <v>515</v>
      </c>
      <c r="CB41" s="13">
        <v>572</v>
      </c>
      <c r="CC41" s="13">
        <v>568</v>
      </c>
      <c r="CD41" s="13">
        <v>470</v>
      </c>
      <c r="CE41" s="13">
        <v>526</v>
      </c>
      <c r="CF41" s="13">
        <v>469</v>
      </c>
      <c r="CG41" s="13">
        <v>488</v>
      </c>
      <c r="CH41" s="13">
        <v>563</v>
      </c>
      <c r="CI41" s="13">
        <v>534</v>
      </c>
      <c r="CJ41" s="13">
        <v>466</v>
      </c>
      <c r="CK41" s="13">
        <v>510</v>
      </c>
      <c r="CL41" s="13">
        <v>507</v>
      </c>
      <c r="CM41" s="13">
        <v>470</v>
      </c>
      <c r="CN41" s="13">
        <v>426</v>
      </c>
      <c r="CO41" s="13">
        <v>376</v>
      </c>
      <c r="CP41" s="13">
        <v>404</v>
      </c>
      <c r="CQ41" s="13">
        <v>416</v>
      </c>
      <c r="CR41" s="13">
        <v>423</v>
      </c>
      <c r="CS41" s="13">
        <v>421</v>
      </c>
      <c r="CT41" s="13">
        <v>353</v>
      </c>
      <c r="CU41" s="13">
        <v>372</v>
      </c>
      <c r="CV41" s="13">
        <v>344</v>
      </c>
      <c r="CW41" s="13">
        <v>336</v>
      </c>
      <c r="CX41" s="13">
        <v>313</v>
      </c>
      <c r="CY41" s="13">
        <v>299</v>
      </c>
      <c r="CZ41" s="13">
        <v>285</v>
      </c>
      <c r="DA41" s="13">
        <v>270</v>
      </c>
      <c r="DB41" s="13">
        <v>286</v>
      </c>
      <c r="DC41" s="13">
        <v>237</v>
      </c>
      <c r="DD41" s="13">
        <v>241</v>
      </c>
      <c r="DE41" s="13">
        <v>174</v>
      </c>
      <c r="DF41" s="13">
        <v>187</v>
      </c>
      <c r="DG41" s="13">
        <v>160</v>
      </c>
      <c r="DH41" s="13">
        <v>133</v>
      </c>
      <c r="DI41" s="13">
        <v>144</v>
      </c>
      <c r="DJ41" s="13">
        <v>129</v>
      </c>
      <c r="DK41" s="13">
        <v>125</v>
      </c>
      <c r="DL41" s="13">
        <v>125</v>
      </c>
      <c r="DM41" s="13">
        <v>118</v>
      </c>
      <c r="DN41" s="13">
        <v>98</v>
      </c>
      <c r="DO41" s="13">
        <v>102</v>
      </c>
      <c r="DP41" s="13">
        <v>90</v>
      </c>
      <c r="DQ41" s="13">
        <v>80</v>
      </c>
      <c r="DR41" s="13">
        <v>72</v>
      </c>
      <c r="DS41" s="13">
        <v>76</v>
      </c>
      <c r="DT41" s="13">
        <v>68</v>
      </c>
      <c r="DU41" s="13">
        <v>51</v>
      </c>
      <c r="DV41" s="13">
        <v>66</v>
      </c>
      <c r="DW41" s="13">
        <v>46</v>
      </c>
      <c r="DX41" s="13">
        <v>51</v>
      </c>
      <c r="DY41" s="13">
        <v>42</v>
      </c>
      <c r="DZ41" s="13">
        <v>50</v>
      </c>
      <c r="EA41" s="13">
        <v>31</v>
      </c>
      <c r="EB41" s="13">
        <v>38</v>
      </c>
      <c r="EC41" s="13">
        <v>40</v>
      </c>
      <c r="ED41" s="13">
        <v>28</v>
      </c>
      <c r="EE41" s="13">
        <v>26</v>
      </c>
      <c r="EF41" s="13">
        <v>21</v>
      </c>
      <c r="EG41" s="13">
        <v>35</v>
      </c>
      <c r="EH41" s="13">
        <v>26</v>
      </c>
      <c r="EI41" s="13">
        <v>18</v>
      </c>
      <c r="EJ41" s="13">
        <v>15</v>
      </c>
      <c r="EK41" s="13">
        <v>13</v>
      </c>
      <c r="EL41" s="13">
        <v>11</v>
      </c>
      <c r="EM41" s="13">
        <v>10</v>
      </c>
      <c r="EN41" s="13">
        <v>5</v>
      </c>
      <c r="EO41" s="13">
        <v>4</v>
      </c>
      <c r="EP41" s="13">
        <v>2</v>
      </c>
      <c r="EQ41" s="13">
        <v>1</v>
      </c>
      <c r="ER41" s="13">
        <v>1</v>
      </c>
      <c r="ES41" s="13"/>
      <c r="ET41" s="13"/>
      <c r="EU41" s="13"/>
      <c r="EV41" s="13"/>
      <c r="EW41" s="13"/>
      <c r="EX41" s="13"/>
      <c r="EY41" s="13"/>
      <c r="EZ41" s="13"/>
      <c r="FA41" s="60">
        <v>22722</v>
      </c>
      <c r="FB41" s="13">
        <v>22722</v>
      </c>
      <c r="FC41" s="16" t="s">
        <v>50</v>
      </c>
      <c r="FD41" s="13">
        <v>29</v>
      </c>
      <c r="FE41" s="13">
        <v>90</v>
      </c>
      <c r="FF41" s="13">
        <v>70</v>
      </c>
      <c r="FG41" s="13">
        <v>69</v>
      </c>
      <c r="FH41" s="13">
        <v>40</v>
      </c>
      <c r="FI41" s="13">
        <v>39</v>
      </c>
      <c r="FJ41" s="13">
        <v>44</v>
      </c>
      <c r="FK41" s="13">
        <v>49</v>
      </c>
      <c r="FL41" s="13">
        <v>50</v>
      </c>
      <c r="FM41" s="13">
        <v>47</v>
      </c>
      <c r="FN41" s="13">
        <v>65</v>
      </c>
      <c r="FO41" s="13">
        <v>53</v>
      </c>
      <c r="FP41" s="13">
        <v>73</v>
      </c>
      <c r="FQ41" s="13">
        <v>69</v>
      </c>
      <c r="FR41" s="13">
        <v>80</v>
      </c>
      <c r="FS41" s="13">
        <v>134</v>
      </c>
      <c r="FT41" s="13">
        <v>153</v>
      </c>
      <c r="FU41" s="13">
        <v>159</v>
      </c>
      <c r="FV41" s="13">
        <v>267</v>
      </c>
      <c r="FW41" s="13">
        <v>279</v>
      </c>
      <c r="FX41" s="13">
        <v>338</v>
      </c>
      <c r="FY41" s="13">
        <v>408</v>
      </c>
      <c r="FZ41" s="13">
        <v>450</v>
      </c>
      <c r="GA41" s="13">
        <v>491</v>
      </c>
      <c r="GB41" s="13">
        <v>531</v>
      </c>
      <c r="GC41" s="13">
        <v>603</v>
      </c>
      <c r="GD41" s="13">
        <v>599</v>
      </c>
      <c r="GE41" s="13">
        <v>589</v>
      </c>
      <c r="GF41" s="13">
        <v>603</v>
      </c>
      <c r="GG41" s="13">
        <v>639</v>
      </c>
      <c r="GH41" s="13">
        <v>642</v>
      </c>
      <c r="GI41" s="13">
        <v>601</v>
      </c>
      <c r="GJ41" s="13">
        <v>616</v>
      </c>
      <c r="GK41" s="13">
        <v>552</v>
      </c>
      <c r="GL41" s="13">
        <v>572</v>
      </c>
      <c r="GM41" s="13">
        <v>575</v>
      </c>
      <c r="GN41" s="13">
        <v>537</v>
      </c>
      <c r="GO41" s="13">
        <v>576</v>
      </c>
      <c r="GP41" s="13">
        <v>576</v>
      </c>
      <c r="GQ41" s="13">
        <v>624</v>
      </c>
      <c r="GR41" s="13">
        <v>549</v>
      </c>
      <c r="GS41" s="13">
        <v>582</v>
      </c>
      <c r="GT41" s="13">
        <v>530</v>
      </c>
      <c r="GU41" s="13">
        <v>524</v>
      </c>
      <c r="GV41" s="13">
        <v>437</v>
      </c>
      <c r="GW41" s="13">
        <v>453</v>
      </c>
      <c r="GX41" s="13">
        <v>434</v>
      </c>
      <c r="GY41" s="13">
        <v>397</v>
      </c>
      <c r="GZ41" s="13">
        <v>433</v>
      </c>
      <c r="HA41" s="13">
        <v>396</v>
      </c>
      <c r="HB41" s="13">
        <v>397</v>
      </c>
      <c r="HC41" s="13">
        <v>391</v>
      </c>
      <c r="HD41" s="13">
        <v>348</v>
      </c>
      <c r="HE41" s="13">
        <v>344</v>
      </c>
      <c r="HF41" s="13">
        <v>325</v>
      </c>
      <c r="HG41" s="13">
        <v>348</v>
      </c>
      <c r="HH41" s="13">
        <v>327</v>
      </c>
      <c r="HI41" s="13">
        <v>297</v>
      </c>
      <c r="HJ41" s="13">
        <v>303</v>
      </c>
      <c r="HK41" s="13">
        <v>303</v>
      </c>
      <c r="HL41" s="13">
        <v>252</v>
      </c>
      <c r="HM41" s="13">
        <v>217</v>
      </c>
      <c r="HN41" s="13">
        <v>236</v>
      </c>
      <c r="HO41" s="13">
        <v>215</v>
      </c>
      <c r="HP41" s="13">
        <v>217</v>
      </c>
      <c r="HQ41" s="13">
        <v>172</v>
      </c>
      <c r="HR41" s="13">
        <v>169</v>
      </c>
      <c r="HS41" s="13">
        <v>158</v>
      </c>
      <c r="HT41" s="13">
        <v>150</v>
      </c>
      <c r="HU41" s="13">
        <v>117</v>
      </c>
      <c r="HV41" s="13">
        <v>100</v>
      </c>
      <c r="HW41" s="13">
        <v>93</v>
      </c>
      <c r="HX41" s="13">
        <v>86</v>
      </c>
      <c r="HY41" s="13">
        <v>84</v>
      </c>
      <c r="HZ41" s="13">
        <v>80</v>
      </c>
      <c r="IA41" s="13">
        <v>67</v>
      </c>
      <c r="IB41" s="13">
        <v>65</v>
      </c>
      <c r="IC41" s="13">
        <v>68</v>
      </c>
      <c r="ID41" s="13">
        <v>54</v>
      </c>
      <c r="IE41" s="13">
        <v>61</v>
      </c>
      <c r="IF41" s="13">
        <v>42</v>
      </c>
      <c r="IG41" s="13">
        <v>37</v>
      </c>
      <c r="IH41" s="13">
        <v>34</v>
      </c>
      <c r="II41" s="13">
        <v>36</v>
      </c>
      <c r="IJ41" s="13">
        <v>41</v>
      </c>
      <c r="IK41" s="13">
        <v>20</v>
      </c>
      <c r="IL41" s="13">
        <v>21</v>
      </c>
      <c r="IM41" s="13">
        <v>16</v>
      </c>
      <c r="IN41" s="13">
        <v>20</v>
      </c>
      <c r="IO41" s="13">
        <v>20</v>
      </c>
      <c r="IP41" s="13">
        <v>6</v>
      </c>
      <c r="IQ41" s="13">
        <v>8</v>
      </c>
      <c r="IR41" s="13">
        <v>7</v>
      </c>
      <c r="IS41" s="13">
        <v>7</v>
      </c>
      <c r="IT41" s="13">
        <v>3</v>
      </c>
      <c r="IU41" s="13">
        <v>6</v>
      </c>
      <c r="IV41" s="13">
        <v>5</v>
      </c>
      <c r="IW41" s="13">
        <v>1</v>
      </c>
      <c r="IX41" s="13"/>
      <c r="IY41" s="13"/>
      <c r="IZ41" s="13"/>
      <c r="JA41" s="13"/>
      <c r="JB41" s="13"/>
      <c r="JC41" s="13"/>
      <c r="JD41" s="13"/>
      <c r="JE41" s="13"/>
      <c r="JF41" s="60">
        <v>24090</v>
      </c>
      <c r="JG41" s="13">
        <v>86</v>
      </c>
      <c r="JH41" s="13">
        <v>30</v>
      </c>
      <c r="JI41" s="13">
        <v>1</v>
      </c>
      <c r="JJ41" s="13">
        <v>1</v>
      </c>
      <c r="JK41" s="13">
        <v>3</v>
      </c>
      <c r="JL41" s="13">
        <v>2</v>
      </c>
      <c r="JM41" s="13">
        <v>3</v>
      </c>
      <c r="JN41" s="13">
        <v>4</v>
      </c>
      <c r="JO41" s="13">
        <v>2</v>
      </c>
      <c r="JP41" s="13"/>
      <c r="JQ41" s="13">
        <v>2</v>
      </c>
      <c r="JR41" s="13">
        <v>3</v>
      </c>
      <c r="JS41" s="13"/>
      <c r="JT41" s="13">
        <v>3</v>
      </c>
      <c r="JU41" s="13">
        <v>1</v>
      </c>
      <c r="JV41" s="13">
        <v>3</v>
      </c>
      <c r="JW41" s="13">
        <v>5</v>
      </c>
      <c r="JX41" s="13">
        <v>2</v>
      </c>
      <c r="JY41" s="13">
        <v>6</v>
      </c>
      <c r="JZ41" s="13">
        <v>11</v>
      </c>
      <c r="KA41" s="13">
        <v>9</v>
      </c>
      <c r="KB41" s="13">
        <v>20</v>
      </c>
      <c r="KC41" s="13">
        <v>9</v>
      </c>
      <c r="KD41" s="13">
        <v>10</v>
      </c>
      <c r="KE41" s="13">
        <v>15</v>
      </c>
      <c r="KF41" s="13">
        <v>9</v>
      </c>
      <c r="KG41" s="13">
        <v>9</v>
      </c>
      <c r="KH41" s="13">
        <v>12</v>
      </c>
      <c r="KI41" s="13">
        <v>9</v>
      </c>
      <c r="KJ41" s="13">
        <v>14</v>
      </c>
      <c r="KK41" s="13">
        <v>8</v>
      </c>
      <c r="KL41" s="13">
        <v>6</v>
      </c>
      <c r="KM41" s="13">
        <v>10</v>
      </c>
      <c r="KN41" s="13">
        <v>16</v>
      </c>
      <c r="KO41" s="13">
        <v>16</v>
      </c>
      <c r="KP41" s="13">
        <v>21</v>
      </c>
      <c r="KQ41" s="13">
        <v>12</v>
      </c>
      <c r="KR41" s="13">
        <v>7</v>
      </c>
      <c r="KS41" s="13">
        <v>2</v>
      </c>
      <c r="KT41" s="13">
        <v>9</v>
      </c>
      <c r="KU41" s="13">
        <v>5</v>
      </c>
      <c r="KV41" s="13">
        <v>16</v>
      </c>
      <c r="KW41" s="13">
        <v>3</v>
      </c>
      <c r="KX41" s="13">
        <v>10</v>
      </c>
      <c r="KY41" s="13">
        <v>8</v>
      </c>
      <c r="KZ41" s="13">
        <v>12</v>
      </c>
      <c r="LA41" s="13">
        <v>10</v>
      </c>
      <c r="LB41" s="13">
        <v>6</v>
      </c>
      <c r="LC41" s="13">
        <v>6</v>
      </c>
      <c r="LD41" s="13">
        <v>5</v>
      </c>
      <c r="LE41" s="13">
        <v>7</v>
      </c>
      <c r="LF41" s="13">
        <v>3</v>
      </c>
      <c r="LG41" s="13">
        <v>10</v>
      </c>
      <c r="LH41" s="13">
        <v>8</v>
      </c>
      <c r="LI41" s="13">
        <v>11</v>
      </c>
      <c r="LJ41" s="13">
        <v>8</v>
      </c>
      <c r="LK41" s="13">
        <v>9</v>
      </c>
      <c r="LL41" s="13">
        <v>5</v>
      </c>
      <c r="LM41" s="13">
        <v>2</v>
      </c>
      <c r="LN41" s="13">
        <v>7</v>
      </c>
      <c r="LO41" s="13">
        <v>4</v>
      </c>
      <c r="LP41" s="13">
        <v>5</v>
      </c>
      <c r="LQ41" s="13">
        <v>2</v>
      </c>
      <c r="LR41" s="13">
        <v>2</v>
      </c>
      <c r="LS41" s="13">
        <v>7</v>
      </c>
      <c r="LT41" s="13">
        <v>2</v>
      </c>
      <c r="LU41" s="13">
        <v>2</v>
      </c>
      <c r="LV41" s="13">
        <v>5</v>
      </c>
      <c r="LW41" s="13">
        <v>5</v>
      </c>
      <c r="LX41" s="13">
        <v>3</v>
      </c>
      <c r="LY41" s="13">
        <v>7</v>
      </c>
      <c r="LZ41" s="13">
        <v>4</v>
      </c>
      <c r="MA41" s="13">
        <v>3</v>
      </c>
      <c r="MB41" s="13">
        <v>3</v>
      </c>
      <c r="MC41" s="13">
        <v>3</v>
      </c>
      <c r="MD41" s="13">
        <v>3</v>
      </c>
      <c r="ME41" s="13">
        <v>2</v>
      </c>
      <c r="MF41" s="13"/>
      <c r="MG41" s="13">
        <v>2</v>
      </c>
      <c r="MH41" s="13">
        <v>6</v>
      </c>
      <c r="MI41" s="13">
        <v>5</v>
      </c>
      <c r="MJ41" s="13">
        <v>3</v>
      </c>
      <c r="MK41" s="13">
        <v>5</v>
      </c>
      <c r="ML41" s="13">
        <v>11</v>
      </c>
      <c r="MM41" s="13">
        <v>6</v>
      </c>
      <c r="MN41" s="13">
        <v>3</v>
      </c>
      <c r="MO41" s="13">
        <v>4</v>
      </c>
      <c r="MP41" s="13">
        <v>2</v>
      </c>
      <c r="MQ41" s="13">
        <v>3</v>
      </c>
      <c r="MR41" s="13">
        <v>1</v>
      </c>
      <c r="MS41" s="13">
        <v>4</v>
      </c>
      <c r="MT41" s="13">
        <v>3</v>
      </c>
      <c r="MU41" s="13">
        <v>4</v>
      </c>
      <c r="MV41" s="13">
        <v>4</v>
      </c>
      <c r="MW41" s="13">
        <v>5</v>
      </c>
      <c r="MX41" s="13">
        <v>6</v>
      </c>
      <c r="MY41" s="13">
        <v>2</v>
      </c>
      <c r="MZ41" s="13">
        <v>2</v>
      </c>
      <c r="NA41" s="13">
        <v>3</v>
      </c>
      <c r="NB41" s="13">
        <v>2</v>
      </c>
      <c r="NC41" s="13"/>
      <c r="ND41" s="13">
        <v>1</v>
      </c>
      <c r="NE41" s="13"/>
      <c r="NF41" s="13"/>
      <c r="NG41" s="13">
        <v>1</v>
      </c>
      <c r="NH41" s="13">
        <v>1</v>
      </c>
      <c r="NI41" s="13">
        <v>1</v>
      </c>
      <c r="NJ41" s="60">
        <v>694</v>
      </c>
      <c r="NK41" s="13">
        <v>24784</v>
      </c>
      <c r="NL41" s="448"/>
      <c r="NM41" s="448"/>
      <c r="NN41" s="448"/>
    </row>
    <row r="42" spans="1:378">
      <c r="A42" s="8" t="s">
        <v>53</v>
      </c>
      <c r="B42" s="284">
        <f t="shared" si="67"/>
        <v>47</v>
      </c>
      <c r="C42" s="284">
        <f t="shared" si="68"/>
        <v>48</v>
      </c>
      <c r="D42" s="284">
        <f t="shared" si="69"/>
        <v>50</v>
      </c>
      <c r="E42" s="284">
        <f t="shared" si="70"/>
        <v>69</v>
      </c>
      <c r="F42" s="284">
        <f t="shared" si="71"/>
        <v>81</v>
      </c>
      <c r="G42" s="284">
        <f t="shared" si="72"/>
        <v>112</v>
      </c>
      <c r="H42" s="284">
        <f t="shared" si="73"/>
        <v>81</v>
      </c>
      <c r="I42" s="284">
        <f t="shared" si="74"/>
        <v>92</v>
      </c>
      <c r="J42" s="284">
        <f t="shared" si="75"/>
        <v>64</v>
      </c>
      <c r="K42" s="284">
        <f t="shared" si="76"/>
        <v>86</v>
      </c>
      <c r="L42" s="284">
        <f t="shared" si="77"/>
        <v>53</v>
      </c>
      <c r="M42" s="284">
        <f t="shared" si="78"/>
        <v>60</v>
      </c>
      <c r="N42" s="284">
        <f t="shared" si="79"/>
        <v>42</v>
      </c>
      <c r="O42" s="284">
        <f t="shared" si="80"/>
        <v>39</v>
      </c>
      <c r="P42" s="284">
        <f t="shared" si="81"/>
        <v>32</v>
      </c>
      <c r="Q42" s="284">
        <f t="shared" si="82"/>
        <v>32</v>
      </c>
      <c r="R42" s="284">
        <f t="shared" si="83"/>
        <v>8</v>
      </c>
      <c r="S42" s="284">
        <f t="shared" si="84"/>
        <v>23</v>
      </c>
      <c r="T42" s="284">
        <f t="shared" si="85"/>
        <v>2</v>
      </c>
      <c r="U42" s="284">
        <f t="shared" si="86"/>
        <v>3</v>
      </c>
      <c r="W42" s="16" t="s">
        <v>51</v>
      </c>
      <c r="X42" s="764">
        <f t="shared" si="88"/>
        <v>24</v>
      </c>
      <c r="Y42" s="764">
        <f t="shared" si="89"/>
        <v>23</v>
      </c>
      <c r="Z42" s="764">
        <f t="shared" si="90"/>
        <v>65</v>
      </c>
      <c r="AA42" s="764">
        <f t="shared" si="91"/>
        <v>104</v>
      </c>
      <c r="AB42" s="764">
        <f t="shared" si="92"/>
        <v>214</v>
      </c>
      <c r="AC42" s="764">
        <f t="shared" si="93"/>
        <v>238</v>
      </c>
      <c r="AD42" s="764">
        <f t="shared" si="94"/>
        <v>297</v>
      </c>
      <c r="AE42" s="764">
        <f t="shared" si="95"/>
        <v>259</v>
      </c>
      <c r="AF42" s="764">
        <f t="shared" si="96"/>
        <v>220</v>
      </c>
      <c r="AG42" s="764">
        <f t="shared" si="97"/>
        <v>217</v>
      </c>
      <c r="AH42" s="764">
        <f t="shared" si="98"/>
        <v>154</v>
      </c>
      <c r="AI42" s="764">
        <f t="shared" si="99"/>
        <v>179</v>
      </c>
      <c r="AJ42" s="764">
        <f t="shared" si="100"/>
        <v>107</v>
      </c>
      <c r="AK42" s="764">
        <f t="shared" si="101"/>
        <v>112</v>
      </c>
      <c r="AL42" s="764">
        <f t="shared" si="102"/>
        <v>57</v>
      </c>
      <c r="AM42" s="764">
        <f t="shared" si="103"/>
        <v>70</v>
      </c>
      <c r="AN42" s="764">
        <f t="shared" si="104"/>
        <v>22</v>
      </c>
      <c r="AO42" s="764">
        <f t="shared" si="105"/>
        <v>38</v>
      </c>
      <c r="AP42" s="764">
        <f t="shared" si="106"/>
        <v>6</v>
      </c>
      <c r="AQ42" s="764">
        <f t="shared" si="107"/>
        <v>7</v>
      </c>
      <c r="AR42" s="764">
        <f t="shared" si="87"/>
        <v>16</v>
      </c>
      <c r="AT42" s="16" t="s">
        <v>51</v>
      </c>
      <c r="AU42" s="13">
        <v>1</v>
      </c>
      <c r="AV42" s="13">
        <v>1</v>
      </c>
      <c r="AW42" s="13">
        <v>3</v>
      </c>
      <c r="AX42" s="13">
        <v>3</v>
      </c>
      <c r="AY42" s="13">
        <v>5</v>
      </c>
      <c r="AZ42" s="13">
        <v>1</v>
      </c>
      <c r="BA42" s="13">
        <v>2</v>
      </c>
      <c r="BB42" s="13">
        <v>3</v>
      </c>
      <c r="BC42" s="13">
        <v>2</v>
      </c>
      <c r="BD42" s="13">
        <v>2</v>
      </c>
      <c r="BE42" s="13">
        <v>1</v>
      </c>
      <c r="BF42" s="13">
        <v>5</v>
      </c>
      <c r="BG42" s="13">
        <v>3</v>
      </c>
      <c r="BH42" s="13">
        <v>1</v>
      </c>
      <c r="BI42" s="13">
        <v>6</v>
      </c>
      <c r="BJ42" s="13">
        <v>13</v>
      </c>
      <c r="BK42" s="13">
        <v>12</v>
      </c>
      <c r="BL42" s="13">
        <v>13</v>
      </c>
      <c r="BM42" s="13">
        <v>28</v>
      </c>
      <c r="BN42" s="13">
        <v>22</v>
      </c>
      <c r="BO42" s="13">
        <v>13</v>
      </c>
      <c r="BP42" s="13">
        <v>22</v>
      </c>
      <c r="BQ42" s="13">
        <v>27</v>
      </c>
      <c r="BR42" s="13">
        <v>24</v>
      </c>
      <c r="BS42" s="13">
        <v>22</v>
      </c>
      <c r="BT42" s="13">
        <v>28</v>
      </c>
      <c r="BU42" s="13">
        <v>21</v>
      </c>
      <c r="BV42" s="13">
        <v>30</v>
      </c>
      <c r="BW42" s="13">
        <v>29</v>
      </c>
      <c r="BX42" s="13">
        <v>22</v>
      </c>
      <c r="BY42" s="13">
        <v>32</v>
      </c>
      <c r="BZ42" s="13">
        <v>27</v>
      </c>
      <c r="CA42" s="13">
        <v>28</v>
      </c>
      <c r="CB42" s="13">
        <v>17</v>
      </c>
      <c r="CC42" s="13">
        <v>28</v>
      </c>
      <c r="CD42" s="13">
        <v>30</v>
      </c>
      <c r="CE42" s="13">
        <v>22</v>
      </c>
      <c r="CF42" s="13">
        <v>14</v>
      </c>
      <c r="CG42" s="13">
        <v>31</v>
      </c>
      <c r="CH42" s="13">
        <v>30</v>
      </c>
      <c r="CI42" s="13">
        <v>20</v>
      </c>
      <c r="CJ42" s="13">
        <v>19</v>
      </c>
      <c r="CK42" s="13">
        <v>22</v>
      </c>
      <c r="CL42" s="13">
        <v>24</v>
      </c>
      <c r="CM42" s="13">
        <v>27</v>
      </c>
      <c r="CN42" s="13">
        <v>25</v>
      </c>
      <c r="CO42" s="13">
        <v>27</v>
      </c>
      <c r="CP42" s="13">
        <v>22</v>
      </c>
      <c r="CQ42" s="13">
        <v>13</v>
      </c>
      <c r="CR42" s="13">
        <v>18</v>
      </c>
      <c r="CS42" s="13">
        <v>15</v>
      </c>
      <c r="CT42" s="13">
        <v>22</v>
      </c>
      <c r="CU42" s="13">
        <v>25</v>
      </c>
      <c r="CV42" s="13">
        <v>15</v>
      </c>
      <c r="CW42" s="13">
        <v>17</v>
      </c>
      <c r="CX42" s="13">
        <v>19</v>
      </c>
      <c r="CY42" s="13">
        <v>16</v>
      </c>
      <c r="CZ42" s="13">
        <v>14</v>
      </c>
      <c r="DA42" s="13">
        <v>17</v>
      </c>
      <c r="DB42" s="13">
        <v>19</v>
      </c>
      <c r="DC42" s="13">
        <v>16</v>
      </c>
      <c r="DD42" s="13">
        <v>12</v>
      </c>
      <c r="DE42" s="13">
        <v>9</v>
      </c>
      <c r="DF42" s="13">
        <v>14</v>
      </c>
      <c r="DG42" s="13">
        <v>10</v>
      </c>
      <c r="DH42" s="13">
        <v>10</v>
      </c>
      <c r="DI42" s="13">
        <v>13</v>
      </c>
      <c r="DJ42" s="13">
        <v>10</v>
      </c>
      <c r="DK42" s="13">
        <v>12</v>
      </c>
      <c r="DL42" s="13">
        <v>6</v>
      </c>
      <c r="DM42" s="13">
        <v>6</v>
      </c>
      <c r="DN42" s="13">
        <v>8</v>
      </c>
      <c r="DO42" s="13">
        <v>6</v>
      </c>
      <c r="DP42" s="13">
        <v>7</v>
      </c>
      <c r="DQ42" s="13">
        <v>7</v>
      </c>
      <c r="DR42" s="13">
        <v>9</v>
      </c>
      <c r="DS42" s="13">
        <v>9</v>
      </c>
      <c r="DT42" s="13">
        <v>11</v>
      </c>
      <c r="DU42" s="13">
        <v>4</v>
      </c>
      <c r="DV42" s="13">
        <v>3</v>
      </c>
      <c r="DW42" s="13">
        <v>6</v>
      </c>
      <c r="DX42" s="13">
        <v>4</v>
      </c>
      <c r="DY42" s="13">
        <v>7</v>
      </c>
      <c r="DZ42" s="13">
        <v>4</v>
      </c>
      <c r="EA42" s="13">
        <v>2</v>
      </c>
      <c r="EB42" s="13">
        <v>6</v>
      </c>
      <c r="EC42" s="13">
        <v>1</v>
      </c>
      <c r="ED42" s="13">
        <v>4</v>
      </c>
      <c r="EE42" s="13">
        <v>4</v>
      </c>
      <c r="EF42" s="13"/>
      <c r="EG42" s="13">
        <v>3</v>
      </c>
      <c r="EH42" s="13"/>
      <c r="EI42" s="13"/>
      <c r="EJ42" s="13">
        <v>1</v>
      </c>
      <c r="EK42" s="13"/>
      <c r="EL42" s="13">
        <v>2</v>
      </c>
      <c r="EM42" s="13">
        <v>1</v>
      </c>
      <c r="EN42" s="13"/>
      <c r="EO42" s="13"/>
      <c r="EP42" s="13"/>
      <c r="EQ42" s="13"/>
      <c r="ER42" s="13"/>
      <c r="ES42" s="13"/>
      <c r="ET42" s="13"/>
      <c r="EU42" s="13"/>
      <c r="EV42" s="13"/>
      <c r="EW42" s="13"/>
      <c r="EX42" s="13"/>
      <c r="EY42" s="13"/>
      <c r="EZ42" s="13"/>
      <c r="FA42" s="60">
        <v>1247</v>
      </c>
      <c r="FB42" s="13">
        <v>1247</v>
      </c>
      <c r="FC42" s="16" t="s">
        <v>51</v>
      </c>
      <c r="FD42" s="13">
        <v>1</v>
      </c>
      <c r="FE42" s="13">
        <v>4</v>
      </c>
      <c r="FF42" s="13">
        <v>2</v>
      </c>
      <c r="FG42" s="13">
        <v>2</v>
      </c>
      <c r="FH42" s="13">
        <v>5</v>
      </c>
      <c r="FI42" s="13">
        <v>2</v>
      </c>
      <c r="FJ42" s="13">
        <v>2</v>
      </c>
      <c r="FK42" s="13">
        <v>3</v>
      </c>
      <c r="FL42" s="13">
        <v>1</v>
      </c>
      <c r="FM42" s="13">
        <v>2</v>
      </c>
      <c r="FN42" s="13">
        <v>1</v>
      </c>
      <c r="FO42" s="13">
        <v>2</v>
      </c>
      <c r="FP42" s="13">
        <v>4</v>
      </c>
      <c r="FQ42" s="13">
        <v>6</v>
      </c>
      <c r="FR42" s="13">
        <v>3</v>
      </c>
      <c r="FS42" s="13">
        <v>4</v>
      </c>
      <c r="FT42" s="13">
        <v>8</v>
      </c>
      <c r="FU42" s="13">
        <v>8</v>
      </c>
      <c r="FV42" s="13">
        <v>15</v>
      </c>
      <c r="FW42" s="13">
        <v>14</v>
      </c>
      <c r="FX42" s="13">
        <v>17</v>
      </c>
      <c r="FY42" s="13">
        <v>15</v>
      </c>
      <c r="FZ42" s="13">
        <v>15</v>
      </c>
      <c r="GA42" s="13">
        <v>14</v>
      </c>
      <c r="GB42" s="13">
        <v>27</v>
      </c>
      <c r="GC42" s="13">
        <v>22</v>
      </c>
      <c r="GD42" s="13">
        <v>30</v>
      </c>
      <c r="GE42" s="13">
        <v>25</v>
      </c>
      <c r="GF42" s="13">
        <v>22</v>
      </c>
      <c r="GG42" s="13">
        <v>27</v>
      </c>
      <c r="GH42" s="13">
        <v>30</v>
      </c>
      <c r="GI42" s="13">
        <v>36</v>
      </c>
      <c r="GJ42" s="13">
        <v>25</v>
      </c>
      <c r="GK42" s="13">
        <v>25</v>
      </c>
      <c r="GL42" s="13">
        <v>31</v>
      </c>
      <c r="GM42" s="13">
        <v>35</v>
      </c>
      <c r="GN42" s="13">
        <v>31</v>
      </c>
      <c r="GO42" s="13">
        <v>30</v>
      </c>
      <c r="GP42" s="13">
        <v>24</v>
      </c>
      <c r="GQ42" s="13">
        <v>30</v>
      </c>
      <c r="GR42" s="13">
        <v>38</v>
      </c>
      <c r="GS42" s="13">
        <v>27</v>
      </c>
      <c r="GT42" s="13">
        <v>19</v>
      </c>
      <c r="GU42" s="13">
        <v>23</v>
      </c>
      <c r="GV42" s="13">
        <v>22</v>
      </c>
      <c r="GW42" s="13">
        <v>20</v>
      </c>
      <c r="GX42" s="13">
        <v>24</v>
      </c>
      <c r="GY42" s="13">
        <v>12</v>
      </c>
      <c r="GZ42" s="13">
        <v>22</v>
      </c>
      <c r="HA42" s="13">
        <v>13</v>
      </c>
      <c r="HB42" s="13">
        <v>11</v>
      </c>
      <c r="HC42" s="13">
        <v>13</v>
      </c>
      <c r="HD42" s="13">
        <v>25</v>
      </c>
      <c r="HE42" s="13">
        <v>11</v>
      </c>
      <c r="HF42" s="13">
        <v>8</v>
      </c>
      <c r="HG42" s="13">
        <v>17</v>
      </c>
      <c r="HH42" s="13">
        <v>22</v>
      </c>
      <c r="HI42" s="13">
        <v>13</v>
      </c>
      <c r="HJ42" s="13">
        <v>20</v>
      </c>
      <c r="HK42" s="13">
        <v>14</v>
      </c>
      <c r="HL42" s="13">
        <v>8</v>
      </c>
      <c r="HM42" s="13">
        <v>17</v>
      </c>
      <c r="HN42" s="13">
        <v>9</v>
      </c>
      <c r="HO42" s="13">
        <v>15</v>
      </c>
      <c r="HP42" s="13">
        <v>15</v>
      </c>
      <c r="HQ42" s="13">
        <v>3</v>
      </c>
      <c r="HR42" s="13">
        <v>10</v>
      </c>
      <c r="HS42" s="13">
        <v>12</v>
      </c>
      <c r="HT42" s="13">
        <v>10</v>
      </c>
      <c r="HU42" s="13">
        <v>8</v>
      </c>
      <c r="HV42" s="13">
        <v>7</v>
      </c>
      <c r="HW42" s="13">
        <v>3</v>
      </c>
      <c r="HX42" s="13">
        <v>7</v>
      </c>
      <c r="HY42" s="13">
        <v>9</v>
      </c>
      <c r="HZ42" s="13">
        <v>10</v>
      </c>
      <c r="IA42" s="13">
        <v>6</v>
      </c>
      <c r="IB42" s="13">
        <v>6</v>
      </c>
      <c r="IC42" s="13">
        <v>3</v>
      </c>
      <c r="ID42" s="13">
        <v>2</v>
      </c>
      <c r="IE42" s="13">
        <v>4</v>
      </c>
      <c r="IF42" s="13">
        <v>2</v>
      </c>
      <c r="IG42" s="13">
        <v>4</v>
      </c>
      <c r="IH42" s="13">
        <v>2</v>
      </c>
      <c r="II42" s="13">
        <v>3</v>
      </c>
      <c r="IJ42" s="13">
        <v>3</v>
      </c>
      <c r="IK42" s="13">
        <v>3</v>
      </c>
      <c r="IL42" s="13"/>
      <c r="IM42" s="13">
        <v>2</v>
      </c>
      <c r="IN42" s="13">
        <v>2</v>
      </c>
      <c r="IO42" s="13">
        <v>1</v>
      </c>
      <c r="IP42" s="13">
        <v>4</v>
      </c>
      <c r="IQ42" s="13"/>
      <c r="IR42" s="13"/>
      <c r="IS42" s="13">
        <v>1</v>
      </c>
      <c r="IT42" s="13">
        <v>1</v>
      </c>
      <c r="IU42" s="13"/>
      <c r="IV42" s="13"/>
      <c r="IW42" s="13"/>
      <c r="IX42" s="13"/>
      <c r="IY42" s="13"/>
      <c r="IZ42" s="13"/>
      <c r="JA42" s="13"/>
      <c r="JB42" s="13"/>
      <c r="JC42" s="13"/>
      <c r="JD42" s="13"/>
      <c r="JE42" s="13"/>
      <c r="JF42" s="60">
        <v>1166</v>
      </c>
      <c r="JG42" s="13"/>
      <c r="JH42" s="13"/>
      <c r="JI42" s="13"/>
      <c r="JJ42" s="13"/>
      <c r="JK42" s="13"/>
      <c r="JL42" s="13"/>
      <c r="JM42" s="13"/>
      <c r="JN42" s="13"/>
      <c r="JO42" s="13"/>
      <c r="JP42" s="13"/>
      <c r="JQ42" s="13"/>
      <c r="JR42" s="13"/>
      <c r="JS42" s="13"/>
      <c r="JT42" s="13"/>
      <c r="JU42" s="13"/>
      <c r="JV42" s="13"/>
      <c r="JW42" s="13"/>
      <c r="JX42" s="13"/>
      <c r="JY42" s="13">
        <v>1</v>
      </c>
      <c r="JZ42" s="13"/>
      <c r="KA42" s="13"/>
      <c r="KB42" s="13"/>
      <c r="KC42" s="13"/>
      <c r="KD42" s="13"/>
      <c r="KE42" s="13"/>
      <c r="KF42" s="13"/>
      <c r="KG42" s="13"/>
      <c r="KH42" s="13">
        <v>1</v>
      </c>
      <c r="KI42" s="13"/>
      <c r="KJ42" s="13"/>
      <c r="KK42" s="13">
        <v>1</v>
      </c>
      <c r="KL42" s="13">
        <v>1</v>
      </c>
      <c r="KM42" s="13"/>
      <c r="KN42" s="13"/>
      <c r="KO42" s="13">
        <v>1</v>
      </c>
      <c r="KP42" s="13">
        <v>1</v>
      </c>
      <c r="KQ42" s="13"/>
      <c r="KR42" s="13"/>
      <c r="KS42" s="13"/>
      <c r="KT42" s="13">
        <v>1</v>
      </c>
      <c r="KU42" s="13"/>
      <c r="KV42" s="13"/>
      <c r="KW42" s="13"/>
      <c r="KX42" s="13"/>
      <c r="KY42" s="13"/>
      <c r="KZ42" s="13"/>
      <c r="LA42" s="13"/>
      <c r="LB42" s="13"/>
      <c r="LC42" s="13"/>
      <c r="LD42" s="13"/>
      <c r="LE42" s="13"/>
      <c r="LF42" s="13"/>
      <c r="LG42" s="13"/>
      <c r="LH42" s="13"/>
      <c r="LI42" s="13"/>
      <c r="LJ42" s="13"/>
      <c r="LK42" s="13"/>
      <c r="LL42" s="13">
        <v>1</v>
      </c>
      <c r="LM42" s="13"/>
      <c r="LN42" s="13"/>
      <c r="LO42" s="13"/>
      <c r="LP42" s="13">
        <v>1</v>
      </c>
      <c r="LQ42" s="13"/>
      <c r="LR42" s="13"/>
      <c r="LS42" s="13"/>
      <c r="LT42" s="13"/>
      <c r="LU42" s="13"/>
      <c r="LV42" s="13"/>
      <c r="LW42" s="13"/>
      <c r="LX42" s="13"/>
      <c r="LY42" s="13"/>
      <c r="LZ42" s="13"/>
      <c r="MA42" s="13"/>
      <c r="MB42" s="13"/>
      <c r="MC42" s="13"/>
      <c r="MD42" s="13"/>
      <c r="ME42" s="13"/>
      <c r="MF42" s="13"/>
      <c r="MG42" s="13"/>
      <c r="MH42" s="13"/>
      <c r="MI42" s="13"/>
      <c r="MJ42" s="13"/>
      <c r="MK42" s="13">
        <v>1</v>
      </c>
      <c r="ML42" s="13"/>
      <c r="MM42" s="13">
        <v>1</v>
      </c>
      <c r="MN42" s="13"/>
      <c r="MO42" s="13"/>
      <c r="MP42" s="13"/>
      <c r="MQ42" s="13"/>
      <c r="MR42" s="13"/>
      <c r="MS42" s="13">
        <v>1</v>
      </c>
      <c r="MT42" s="13"/>
      <c r="MU42" s="13">
        <v>2</v>
      </c>
      <c r="MV42" s="13"/>
      <c r="MW42" s="13"/>
      <c r="MX42" s="13"/>
      <c r="MY42" s="13"/>
      <c r="MZ42" s="13"/>
      <c r="NA42" s="13"/>
      <c r="NB42" s="13"/>
      <c r="NC42" s="13">
        <v>2</v>
      </c>
      <c r="ND42" s="13"/>
      <c r="NE42" s="13"/>
      <c r="NF42" s="13"/>
      <c r="NG42" s="13"/>
      <c r="NH42" s="13"/>
      <c r="NI42" s="13"/>
      <c r="NJ42" s="60">
        <v>16</v>
      </c>
      <c r="NK42" s="13">
        <v>1182</v>
      </c>
      <c r="NL42" s="448"/>
      <c r="NM42" s="448"/>
      <c r="NN42" s="448"/>
    </row>
    <row r="43" spans="1:378">
      <c r="A43" s="8" t="s">
        <v>54</v>
      </c>
      <c r="B43" s="284">
        <f t="shared" si="67"/>
        <v>71</v>
      </c>
      <c r="C43" s="284">
        <f t="shared" si="68"/>
        <v>63</v>
      </c>
      <c r="D43" s="284">
        <f t="shared" si="69"/>
        <v>169</v>
      </c>
      <c r="E43" s="284">
        <f t="shared" si="70"/>
        <v>184</v>
      </c>
      <c r="F43" s="284">
        <f t="shared" si="71"/>
        <v>401</v>
      </c>
      <c r="G43" s="284">
        <f t="shared" si="72"/>
        <v>452</v>
      </c>
      <c r="H43" s="284">
        <f t="shared" si="73"/>
        <v>433</v>
      </c>
      <c r="I43" s="284">
        <f t="shared" si="74"/>
        <v>447</v>
      </c>
      <c r="J43" s="284">
        <f t="shared" si="75"/>
        <v>419</v>
      </c>
      <c r="K43" s="284">
        <f t="shared" si="76"/>
        <v>431</v>
      </c>
      <c r="L43" s="284">
        <f t="shared" si="77"/>
        <v>336</v>
      </c>
      <c r="M43" s="284">
        <f t="shared" si="78"/>
        <v>342</v>
      </c>
      <c r="N43" s="284">
        <f t="shared" si="79"/>
        <v>199</v>
      </c>
      <c r="O43" s="284">
        <f t="shared" si="80"/>
        <v>201</v>
      </c>
      <c r="P43" s="284">
        <f t="shared" si="81"/>
        <v>154</v>
      </c>
      <c r="Q43" s="284">
        <f t="shared" si="82"/>
        <v>154</v>
      </c>
      <c r="R43" s="284">
        <f t="shared" si="83"/>
        <v>66</v>
      </c>
      <c r="S43" s="284">
        <f t="shared" si="84"/>
        <v>92</v>
      </c>
      <c r="T43" s="284">
        <f t="shared" si="85"/>
        <v>13</v>
      </c>
      <c r="U43" s="284">
        <f t="shared" si="86"/>
        <v>37</v>
      </c>
      <c r="W43" s="16" t="s">
        <v>52</v>
      </c>
      <c r="X43" s="764">
        <f t="shared" si="88"/>
        <v>423</v>
      </c>
      <c r="Y43" s="764">
        <f t="shared" si="89"/>
        <v>375</v>
      </c>
      <c r="Z43" s="764">
        <f t="shared" si="90"/>
        <v>1150</v>
      </c>
      <c r="AA43" s="764">
        <f t="shared" si="91"/>
        <v>1209</v>
      </c>
      <c r="AB43" s="764">
        <f t="shared" si="92"/>
        <v>3694</v>
      </c>
      <c r="AC43" s="764">
        <f t="shared" si="93"/>
        <v>3659</v>
      </c>
      <c r="AD43" s="764">
        <f t="shared" si="94"/>
        <v>3689</v>
      </c>
      <c r="AE43" s="764">
        <f t="shared" si="95"/>
        <v>3674</v>
      </c>
      <c r="AF43" s="764">
        <f t="shared" si="96"/>
        <v>3071</v>
      </c>
      <c r="AG43" s="764">
        <f t="shared" si="97"/>
        <v>3164</v>
      </c>
      <c r="AH43" s="764">
        <f t="shared" si="98"/>
        <v>2235</v>
      </c>
      <c r="AI43" s="764">
        <f t="shared" si="99"/>
        <v>2321</v>
      </c>
      <c r="AJ43" s="764">
        <f t="shared" si="100"/>
        <v>1360</v>
      </c>
      <c r="AK43" s="764">
        <f t="shared" si="101"/>
        <v>1211</v>
      </c>
      <c r="AL43" s="764">
        <f t="shared" si="102"/>
        <v>669</v>
      </c>
      <c r="AM43" s="764">
        <f t="shared" si="103"/>
        <v>655</v>
      </c>
      <c r="AN43" s="764">
        <f t="shared" si="104"/>
        <v>250</v>
      </c>
      <c r="AO43" s="764">
        <f t="shared" si="105"/>
        <v>438</v>
      </c>
      <c r="AP43" s="764">
        <f t="shared" si="106"/>
        <v>58</v>
      </c>
      <c r="AQ43" s="764">
        <f t="shared" si="107"/>
        <v>180</v>
      </c>
      <c r="AR43" s="764">
        <f t="shared" si="87"/>
        <v>478</v>
      </c>
      <c r="AT43" s="16" t="s">
        <v>52</v>
      </c>
      <c r="AU43" s="13">
        <v>15</v>
      </c>
      <c r="AV43" s="13">
        <v>58</v>
      </c>
      <c r="AW43" s="13">
        <v>45</v>
      </c>
      <c r="AX43" s="13">
        <v>34</v>
      </c>
      <c r="AY43" s="13">
        <v>35</v>
      </c>
      <c r="AZ43" s="13">
        <v>31</v>
      </c>
      <c r="BA43" s="13">
        <v>37</v>
      </c>
      <c r="BB43" s="13">
        <v>40</v>
      </c>
      <c r="BC43" s="13">
        <v>40</v>
      </c>
      <c r="BD43" s="13">
        <v>40</v>
      </c>
      <c r="BE43" s="13">
        <v>57</v>
      </c>
      <c r="BF43" s="13">
        <v>48</v>
      </c>
      <c r="BG43" s="13">
        <v>52</v>
      </c>
      <c r="BH43" s="13">
        <v>63</v>
      </c>
      <c r="BI43" s="13">
        <v>85</v>
      </c>
      <c r="BJ43" s="13">
        <v>133</v>
      </c>
      <c r="BK43" s="13">
        <v>153</v>
      </c>
      <c r="BL43" s="13">
        <v>176</v>
      </c>
      <c r="BM43" s="13">
        <v>192</v>
      </c>
      <c r="BN43" s="13">
        <v>250</v>
      </c>
      <c r="BO43" s="13">
        <v>295</v>
      </c>
      <c r="BP43" s="13">
        <v>317</v>
      </c>
      <c r="BQ43" s="13">
        <v>307</v>
      </c>
      <c r="BR43" s="13">
        <v>356</v>
      </c>
      <c r="BS43" s="13">
        <v>377</v>
      </c>
      <c r="BT43" s="13">
        <v>395</v>
      </c>
      <c r="BU43" s="13">
        <v>378</v>
      </c>
      <c r="BV43" s="13">
        <v>392</v>
      </c>
      <c r="BW43" s="13">
        <v>442</v>
      </c>
      <c r="BX43" s="13">
        <v>400</v>
      </c>
      <c r="BY43" s="13">
        <v>419</v>
      </c>
      <c r="BZ43" s="13">
        <v>378</v>
      </c>
      <c r="CA43" s="13">
        <v>399</v>
      </c>
      <c r="CB43" s="13">
        <v>368</v>
      </c>
      <c r="CC43" s="13">
        <v>380</v>
      </c>
      <c r="CD43" s="13">
        <v>329</v>
      </c>
      <c r="CE43" s="13">
        <v>331</v>
      </c>
      <c r="CF43" s="13">
        <v>325</v>
      </c>
      <c r="CG43" s="13">
        <v>361</v>
      </c>
      <c r="CH43" s="13">
        <v>384</v>
      </c>
      <c r="CI43" s="13">
        <v>296</v>
      </c>
      <c r="CJ43" s="13">
        <v>372</v>
      </c>
      <c r="CK43" s="13">
        <v>338</v>
      </c>
      <c r="CL43" s="13">
        <v>354</v>
      </c>
      <c r="CM43" s="13">
        <v>321</v>
      </c>
      <c r="CN43" s="13">
        <v>332</v>
      </c>
      <c r="CO43" s="13">
        <v>301</v>
      </c>
      <c r="CP43" s="13">
        <v>276</v>
      </c>
      <c r="CQ43" s="13">
        <v>293</v>
      </c>
      <c r="CR43" s="13">
        <v>281</v>
      </c>
      <c r="CS43" s="13">
        <v>277</v>
      </c>
      <c r="CT43" s="13">
        <v>264</v>
      </c>
      <c r="CU43" s="13">
        <v>260</v>
      </c>
      <c r="CV43" s="13">
        <v>244</v>
      </c>
      <c r="CW43" s="13">
        <v>222</v>
      </c>
      <c r="CX43" s="13">
        <v>237</v>
      </c>
      <c r="CY43" s="13">
        <v>208</v>
      </c>
      <c r="CZ43" s="13">
        <v>213</v>
      </c>
      <c r="DA43" s="13">
        <v>208</v>
      </c>
      <c r="DB43" s="13">
        <v>188</v>
      </c>
      <c r="DC43" s="13">
        <v>158</v>
      </c>
      <c r="DD43" s="13">
        <v>172</v>
      </c>
      <c r="DE43" s="13">
        <v>135</v>
      </c>
      <c r="DF43" s="13">
        <v>136</v>
      </c>
      <c r="DG43" s="13">
        <v>106</v>
      </c>
      <c r="DH43" s="13">
        <v>91</v>
      </c>
      <c r="DI43" s="13">
        <v>121</v>
      </c>
      <c r="DJ43" s="13">
        <v>107</v>
      </c>
      <c r="DK43" s="13">
        <v>90</v>
      </c>
      <c r="DL43" s="13">
        <v>95</v>
      </c>
      <c r="DM43" s="13">
        <v>70</v>
      </c>
      <c r="DN43" s="13">
        <v>79</v>
      </c>
      <c r="DO43" s="13">
        <v>73</v>
      </c>
      <c r="DP43" s="13">
        <v>81</v>
      </c>
      <c r="DQ43" s="13">
        <v>69</v>
      </c>
      <c r="DR43" s="13">
        <v>62</v>
      </c>
      <c r="DS43" s="13">
        <v>60</v>
      </c>
      <c r="DT43" s="13">
        <v>53</v>
      </c>
      <c r="DU43" s="13">
        <v>41</v>
      </c>
      <c r="DV43" s="13">
        <v>67</v>
      </c>
      <c r="DW43" s="13">
        <v>55</v>
      </c>
      <c r="DX43" s="13">
        <v>50</v>
      </c>
      <c r="DY43" s="13">
        <v>42</v>
      </c>
      <c r="DZ43" s="13">
        <v>38</v>
      </c>
      <c r="EA43" s="13">
        <v>47</v>
      </c>
      <c r="EB43" s="13">
        <v>45</v>
      </c>
      <c r="EC43" s="13">
        <v>36</v>
      </c>
      <c r="ED43" s="13">
        <v>40</v>
      </c>
      <c r="EE43" s="13">
        <v>52</v>
      </c>
      <c r="EF43" s="13">
        <v>33</v>
      </c>
      <c r="EG43" s="13">
        <v>32</v>
      </c>
      <c r="EH43" s="13">
        <v>41</v>
      </c>
      <c r="EI43" s="13">
        <v>13</v>
      </c>
      <c r="EJ43" s="13">
        <v>21</v>
      </c>
      <c r="EK43" s="13">
        <v>21</v>
      </c>
      <c r="EL43" s="13">
        <v>14</v>
      </c>
      <c r="EM43" s="13">
        <v>18</v>
      </c>
      <c r="EN43" s="13">
        <v>7</v>
      </c>
      <c r="EO43" s="13">
        <v>8</v>
      </c>
      <c r="EP43" s="13">
        <v>3</v>
      </c>
      <c r="EQ43" s="13">
        <v>1</v>
      </c>
      <c r="ER43" s="13">
        <v>1</v>
      </c>
      <c r="ES43" s="13"/>
      <c r="ET43" s="13"/>
      <c r="EU43" s="13"/>
      <c r="EV43" s="13"/>
      <c r="EW43" s="13"/>
      <c r="EX43" s="13"/>
      <c r="EY43" s="13"/>
      <c r="EZ43" s="13"/>
      <c r="FA43" s="60">
        <v>16886</v>
      </c>
      <c r="FB43" s="13">
        <v>16886</v>
      </c>
      <c r="FC43" s="16" t="s">
        <v>52</v>
      </c>
      <c r="FD43" s="13">
        <v>17</v>
      </c>
      <c r="FE43" s="13">
        <v>72</v>
      </c>
      <c r="FF43" s="13">
        <v>53</v>
      </c>
      <c r="FG43" s="13">
        <v>35</v>
      </c>
      <c r="FH43" s="13">
        <v>35</v>
      </c>
      <c r="FI43" s="13">
        <v>45</v>
      </c>
      <c r="FJ43" s="13">
        <v>36</v>
      </c>
      <c r="FK43" s="13">
        <v>31</v>
      </c>
      <c r="FL43" s="13">
        <v>56</v>
      </c>
      <c r="FM43" s="13">
        <v>43</v>
      </c>
      <c r="FN43" s="13">
        <v>49</v>
      </c>
      <c r="FO43" s="13">
        <v>50</v>
      </c>
      <c r="FP43" s="13">
        <v>63</v>
      </c>
      <c r="FQ43" s="13">
        <v>60</v>
      </c>
      <c r="FR43" s="13">
        <v>75</v>
      </c>
      <c r="FS43" s="13">
        <v>104</v>
      </c>
      <c r="FT43" s="13">
        <v>141</v>
      </c>
      <c r="FU43" s="13">
        <v>188</v>
      </c>
      <c r="FV43" s="13">
        <v>197</v>
      </c>
      <c r="FW43" s="13">
        <v>223</v>
      </c>
      <c r="FX43" s="13">
        <v>305</v>
      </c>
      <c r="FY43" s="13">
        <v>289</v>
      </c>
      <c r="FZ43" s="13">
        <v>325</v>
      </c>
      <c r="GA43" s="13">
        <v>331</v>
      </c>
      <c r="GB43" s="13">
        <v>391</v>
      </c>
      <c r="GC43" s="13">
        <v>390</v>
      </c>
      <c r="GD43" s="13">
        <v>409</v>
      </c>
      <c r="GE43" s="13">
        <v>385</v>
      </c>
      <c r="GF43" s="13">
        <v>432</v>
      </c>
      <c r="GG43" s="13">
        <v>437</v>
      </c>
      <c r="GH43" s="13">
        <v>374</v>
      </c>
      <c r="GI43" s="13">
        <v>408</v>
      </c>
      <c r="GJ43" s="13">
        <v>426</v>
      </c>
      <c r="GK43" s="13">
        <v>359</v>
      </c>
      <c r="GL43" s="13">
        <v>368</v>
      </c>
      <c r="GM43" s="13">
        <v>377</v>
      </c>
      <c r="GN43" s="13">
        <v>364</v>
      </c>
      <c r="GO43" s="13">
        <v>359</v>
      </c>
      <c r="GP43" s="13">
        <v>320</v>
      </c>
      <c r="GQ43" s="13">
        <v>334</v>
      </c>
      <c r="GR43" s="13">
        <v>339</v>
      </c>
      <c r="GS43" s="13">
        <v>325</v>
      </c>
      <c r="GT43" s="13">
        <v>337</v>
      </c>
      <c r="GU43" s="13">
        <v>353</v>
      </c>
      <c r="GV43" s="13">
        <v>307</v>
      </c>
      <c r="GW43" s="13">
        <v>299</v>
      </c>
      <c r="GX43" s="13">
        <v>303</v>
      </c>
      <c r="GY43" s="13">
        <v>280</v>
      </c>
      <c r="GZ43" s="13">
        <v>266</v>
      </c>
      <c r="HA43" s="13">
        <v>262</v>
      </c>
      <c r="HB43" s="13">
        <v>282</v>
      </c>
      <c r="HC43" s="13">
        <v>275</v>
      </c>
      <c r="HD43" s="13">
        <v>252</v>
      </c>
      <c r="HE43" s="13">
        <v>219</v>
      </c>
      <c r="HF43" s="13">
        <v>186</v>
      </c>
      <c r="HG43" s="13">
        <v>228</v>
      </c>
      <c r="HH43" s="13">
        <v>198</v>
      </c>
      <c r="HI43" s="13">
        <v>204</v>
      </c>
      <c r="HJ43" s="13">
        <v>197</v>
      </c>
      <c r="HK43" s="13">
        <v>194</v>
      </c>
      <c r="HL43" s="13">
        <v>164</v>
      </c>
      <c r="HM43" s="13">
        <v>142</v>
      </c>
      <c r="HN43" s="13">
        <v>161</v>
      </c>
      <c r="HO43" s="13">
        <v>169</v>
      </c>
      <c r="HP43" s="13">
        <v>173</v>
      </c>
      <c r="HQ43" s="13">
        <v>136</v>
      </c>
      <c r="HR43" s="13">
        <v>122</v>
      </c>
      <c r="HS43" s="13">
        <v>94</v>
      </c>
      <c r="HT43" s="13">
        <v>98</v>
      </c>
      <c r="HU43" s="13">
        <v>101</v>
      </c>
      <c r="HV43" s="13">
        <v>98</v>
      </c>
      <c r="HW43" s="13">
        <v>94</v>
      </c>
      <c r="HX43" s="13">
        <v>63</v>
      </c>
      <c r="HY43" s="13">
        <v>81</v>
      </c>
      <c r="HZ43" s="13">
        <v>63</v>
      </c>
      <c r="IA43" s="13">
        <v>59</v>
      </c>
      <c r="IB43" s="13">
        <v>58</v>
      </c>
      <c r="IC43" s="13">
        <v>57</v>
      </c>
      <c r="ID43" s="13">
        <v>58</v>
      </c>
      <c r="IE43" s="13">
        <v>38</v>
      </c>
      <c r="IF43" s="13">
        <v>38</v>
      </c>
      <c r="IG43" s="13">
        <v>41</v>
      </c>
      <c r="IH43" s="13">
        <v>18</v>
      </c>
      <c r="II43" s="13">
        <v>33</v>
      </c>
      <c r="IJ43" s="13">
        <v>32</v>
      </c>
      <c r="IK43" s="13">
        <v>24</v>
      </c>
      <c r="IL43" s="13">
        <v>26</v>
      </c>
      <c r="IM43" s="13">
        <v>16</v>
      </c>
      <c r="IN43" s="13">
        <v>13</v>
      </c>
      <c r="IO43" s="13">
        <v>9</v>
      </c>
      <c r="IP43" s="13">
        <v>14</v>
      </c>
      <c r="IQ43" s="13">
        <v>17</v>
      </c>
      <c r="IR43" s="13">
        <v>7</v>
      </c>
      <c r="IS43" s="13">
        <v>8</v>
      </c>
      <c r="IT43" s="13">
        <v>4</v>
      </c>
      <c r="IU43" s="13">
        <v>2</v>
      </c>
      <c r="IV43" s="13">
        <v>3</v>
      </c>
      <c r="IW43" s="13">
        <v>2</v>
      </c>
      <c r="IX43" s="13"/>
      <c r="IY43" s="13"/>
      <c r="IZ43" s="13">
        <v>1</v>
      </c>
      <c r="JA43" s="13"/>
      <c r="JB43" s="13"/>
      <c r="JC43" s="13"/>
      <c r="JD43" s="13"/>
      <c r="JE43" s="13"/>
      <c r="JF43" s="60">
        <v>16599</v>
      </c>
      <c r="JG43" s="13">
        <v>38</v>
      </c>
      <c r="JH43" s="13">
        <v>10</v>
      </c>
      <c r="JI43" s="13">
        <v>3</v>
      </c>
      <c r="JJ43" s="13">
        <v>1</v>
      </c>
      <c r="JK43" s="13"/>
      <c r="JL43" s="13">
        <v>1</v>
      </c>
      <c r="JM43" s="13">
        <v>2</v>
      </c>
      <c r="JN43" s="13"/>
      <c r="JO43" s="13"/>
      <c r="JP43" s="13"/>
      <c r="JQ43" s="13"/>
      <c r="JR43" s="13"/>
      <c r="JS43" s="13">
        <v>3</v>
      </c>
      <c r="JT43" s="13"/>
      <c r="JU43" s="13">
        <v>1</v>
      </c>
      <c r="JV43" s="13">
        <v>4</v>
      </c>
      <c r="JW43" s="13">
        <v>5</v>
      </c>
      <c r="JX43" s="13">
        <v>3</v>
      </c>
      <c r="JY43" s="13">
        <v>4</v>
      </c>
      <c r="JZ43" s="13">
        <v>9</v>
      </c>
      <c r="KA43" s="13">
        <v>9</v>
      </c>
      <c r="KB43" s="13">
        <v>10</v>
      </c>
      <c r="KC43" s="13">
        <v>7</v>
      </c>
      <c r="KD43" s="13">
        <v>10</v>
      </c>
      <c r="KE43" s="13">
        <v>10</v>
      </c>
      <c r="KF43" s="13">
        <v>5</v>
      </c>
      <c r="KG43" s="13">
        <v>12</v>
      </c>
      <c r="KH43" s="13">
        <v>5</v>
      </c>
      <c r="KI43" s="13">
        <v>3</v>
      </c>
      <c r="KJ43" s="13">
        <v>5</v>
      </c>
      <c r="KK43" s="13">
        <v>10</v>
      </c>
      <c r="KL43" s="13">
        <v>11</v>
      </c>
      <c r="KM43" s="13">
        <v>7</v>
      </c>
      <c r="KN43" s="13">
        <v>9</v>
      </c>
      <c r="KO43" s="13">
        <v>18</v>
      </c>
      <c r="KP43" s="13">
        <v>7</v>
      </c>
      <c r="KQ43" s="13">
        <v>8</v>
      </c>
      <c r="KR43" s="13">
        <v>8</v>
      </c>
      <c r="KS43" s="13">
        <v>11</v>
      </c>
      <c r="KT43" s="13">
        <v>5</v>
      </c>
      <c r="KU43" s="13">
        <v>3</v>
      </c>
      <c r="KV43" s="13">
        <v>7</v>
      </c>
      <c r="KW43" s="13">
        <v>4</v>
      </c>
      <c r="KX43" s="13">
        <v>11</v>
      </c>
      <c r="KY43" s="13">
        <v>4</v>
      </c>
      <c r="KZ43" s="13">
        <v>14</v>
      </c>
      <c r="LA43" s="13">
        <v>4</v>
      </c>
      <c r="LB43" s="13">
        <v>7</v>
      </c>
      <c r="LC43" s="13">
        <v>5</v>
      </c>
      <c r="LD43" s="13">
        <v>6</v>
      </c>
      <c r="LE43" s="13">
        <v>9</v>
      </c>
      <c r="LF43" s="13">
        <v>5</v>
      </c>
      <c r="LG43" s="13">
        <v>3</v>
      </c>
      <c r="LH43" s="13">
        <v>4</v>
      </c>
      <c r="LI43" s="13">
        <v>7</v>
      </c>
      <c r="LJ43" s="13">
        <v>7</v>
      </c>
      <c r="LK43" s="13">
        <v>4</v>
      </c>
      <c r="LL43" s="13">
        <v>5</v>
      </c>
      <c r="LM43" s="13">
        <v>5</v>
      </c>
      <c r="LN43" s="13">
        <v>2</v>
      </c>
      <c r="LO43" s="13">
        <v>1</v>
      </c>
      <c r="LP43" s="13">
        <v>5</v>
      </c>
      <c r="LQ43" s="13">
        <v>1</v>
      </c>
      <c r="LR43" s="13">
        <v>3</v>
      </c>
      <c r="LS43" s="13">
        <v>6</v>
      </c>
      <c r="LT43" s="13">
        <v>4</v>
      </c>
      <c r="LU43" s="13">
        <v>4</v>
      </c>
      <c r="LV43" s="13">
        <v>1</v>
      </c>
      <c r="LW43" s="13">
        <v>1</v>
      </c>
      <c r="LX43" s="13">
        <v>1</v>
      </c>
      <c r="LY43" s="13">
        <v>2</v>
      </c>
      <c r="LZ43" s="13">
        <v>1</v>
      </c>
      <c r="MA43" s="13">
        <v>5</v>
      </c>
      <c r="MB43" s="13">
        <v>1</v>
      </c>
      <c r="MC43" s="13">
        <v>2</v>
      </c>
      <c r="MD43" s="13">
        <v>2</v>
      </c>
      <c r="ME43" s="13">
        <v>2</v>
      </c>
      <c r="MF43" s="13">
        <v>3</v>
      </c>
      <c r="MG43" s="13"/>
      <c r="MH43" s="13"/>
      <c r="MI43" s="13">
        <v>2</v>
      </c>
      <c r="MJ43" s="13">
        <v>5</v>
      </c>
      <c r="MK43" s="13">
        <v>4</v>
      </c>
      <c r="ML43" s="13">
        <v>5</v>
      </c>
      <c r="MM43" s="13">
        <v>7</v>
      </c>
      <c r="MN43" s="13">
        <v>1</v>
      </c>
      <c r="MO43" s="13">
        <v>5</v>
      </c>
      <c r="MP43" s="13"/>
      <c r="MQ43" s="13">
        <v>3</v>
      </c>
      <c r="MR43" s="13">
        <v>7</v>
      </c>
      <c r="MS43" s="13">
        <v>2</v>
      </c>
      <c r="MT43" s="13">
        <v>3</v>
      </c>
      <c r="MU43" s="13">
        <v>4</v>
      </c>
      <c r="MV43" s="13">
        <v>1</v>
      </c>
      <c r="MW43" s="13">
        <v>2</v>
      </c>
      <c r="MX43" s="13">
        <v>2</v>
      </c>
      <c r="MY43" s="13">
        <v>3</v>
      </c>
      <c r="MZ43" s="13">
        <v>4</v>
      </c>
      <c r="NA43" s="13"/>
      <c r="NB43" s="13">
        <v>1</v>
      </c>
      <c r="NC43" s="13"/>
      <c r="ND43" s="13"/>
      <c r="NE43" s="13"/>
      <c r="NF43" s="13"/>
      <c r="NG43" s="13"/>
      <c r="NH43" s="13"/>
      <c r="NI43" s="13">
        <v>2</v>
      </c>
      <c r="NJ43" s="60">
        <v>478</v>
      </c>
      <c r="NK43" s="13">
        <v>17077</v>
      </c>
      <c r="NL43" s="448"/>
      <c r="NM43" s="448"/>
      <c r="NN43" s="448"/>
    </row>
    <row r="44" spans="1:378">
      <c r="A44" s="10" t="s">
        <v>188</v>
      </c>
      <c r="B44" s="284">
        <f t="shared" si="67"/>
        <v>246</v>
      </c>
      <c r="C44" s="284">
        <f t="shared" si="68"/>
        <v>245</v>
      </c>
      <c r="D44" s="284">
        <f t="shared" si="69"/>
        <v>625</v>
      </c>
      <c r="E44" s="284">
        <f t="shared" si="70"/>
        <v>778</v>
      </c>
      <c r="F44" s="284">
        <f t="shared" si="71"/>
        <v>1987</v>
      </c>
      <c r="G44" s="284">
        <f t="shared" si="72"/>
        <v>2166</v>
      </c>
      <c r="H44" s="284">
        <f t="shared" si="73"/>
        <v>2318</v>
      </c>
      <c r="I44" s="284">
        <f t="shared" si="74"/>
        <v>2327</v>
      </c>
      <c r="J44" s="284">
        <f t="shared" si="75"/>
        <v>1709</v>
      </c>
      <c r="K44" s="284">
        <f t="shared" si="76"/>
        <v>1730</v>
      </c>
      <c r="L44" s="284">
        <f t="shared" si="77"/>
        <v>1059</v>
      </c>
      <c r="M44" s="284">
        <f t="shared" si="78"/>
        <v>1147</v>
      </c>
      <c r="N44" s="284">
        <f t="shared" si="79"/>
        <v>677</v>
      </c>
      <c r="O44" s="284">
        <f t="shared" si="80"/>
        <v>638</v>
      </c>
      <c r="P44" s="284">
        <f t="shared" si="81"/>
        <v>344</v>
      </c>
      <c r="Q44" s="284">
        <f t="shared" si="82"/>
        <v>324</v>
      </c>
      <c r="R44" s="284">
        <f t="shared" si="83"/>
        <v>137</v>
      </c>
      <c r="S44" s="284">
        <f t="shared" si="84"/>
        <v>205</v>
      </c>
      <c r="T44" s="284">
        <f t="shared" si="85"/>
        <v>34</v>
      </c>
      <c r="U44" s="284">
        <f t="shared" si="86"/>
        <v>92</v>
      </c>
      <c r="W44" s="16" t="s">
        <v>53</v>
      </c>
      <c r="X44" s="764">
        <f t="shared" si="88"/>
        <v>47</v>
      </c>
      <c r="Y44" s="764">
        <f t="shared" si="89"/>
        <v>48</v>
      </c>
      <c r="Z44" s="764">
        <f t="shared" si="90"/>
        <v>50</v>
      </c>
      <c r="AA44" s="764">
        <f t="shared" si="91"/>
        <v>69</v>
      </c>
      <c r="AB44" s="764">
        <f t="shared" si="92"/>
        <v>81</v>
      </c>
      <c r="AC44" s="764">
        <f t="shared" si="93"/>
        <v>112</v>
      </c>
      <c r="AD44" s="764">
        <f t="shared" si="94"/>
        <v>81</v>
      </c>
      <c r="AE44" s="764">
        <f t="shared" si="95"/>
        <v>92</v>
      </c>
      <c r="AF44" s="764">
        <f t="shared" si="96"/>
        <v>64</v>
      </c>
      <c r="AG44" s="764">
        <f t="shared" si="97"/>
        <v>86</v>
      </c>
      <c r="AH44" s="764">
        <f t="shared" si="98"/>
        <v>53</v>
      </c>
      <c r="AI44" s="764">
        <f t="shared" si="99"/>
        <v>60</v>
      </c>
      <c r="AJ44" s="764">
        <f t="shared" si="100"/>
        <v>42</v>
      </c>
      <c r="AK44" s="764">
        <f t="shared" si="101"/>
        <v>39</v>
      </c>
      <c r="AL44" s="764">
        <f t="shared" si="102"/>
        <v>32</v>
      </c>
      <c r="AM44" s="764">
        <f t="shared" si="103"/>
        <v>32</v>
      </c>
      <c r="AN44" s="764">
        <f t="shared" si="104"/>
        <v>8</v>
      </c>
      <c r="AO44" s="764">
        <f t="shared" si="105"/>
        <v>23</v>
      </c>
      <c r="AP44" s="764">
        <f t="shared" si="106"/>
        <v>2</v>
      </c>
      <c r="AQ44" s="764">
        <f t="shared" si="107"/>
        <v>3</v>
      </c>
      <c r="AR44" s="764">
        <f t="shared" si="87"/>
        <v>17</v>
      </c>
      <c r="AT44" s="16" t="s">
        <v>53</v>
      </c>
      <c r="AU44" s="13">
        <v>3</v>
      </c>
      <c r="AV44" s="13">
        <v>14</v>
      </c>
      <c r="AW44" s="13">
        <v>7</v>
      </c>
      <c r="AX44" s="13">
        <v>5</v>
      </c>
      <c r="AY44" s="13">
        <v>5</v>
      </c>
      <c r="AZ44" s="13">
        <v>6</v>
      </c>
      <c r="BA44" s="13">
        <v>2</v>
      </c>
      <c r="BB44" s="13">
        <v>1</v>
      </c>
      <c r="BC44" s="13">
        <v>2</v>
      </c>
      <c r="BD44" s="13">
        <v>3</v>
      </c>
      <c r="BE44" s="13">
        <v>1</v>
      </c>
      <c r="BF44" s="13">
        <v>7</v>
      </c>
      <c r="BG44" s="13">
        <v>2</v>
      </c>
      <c r="BH44" s="13">
        <v>7</v>
      </c>
      <c r="BI44" s="13">
        <v>6</v>
      </c>
      <c r="BJ44" s="13">
        <v>6</v>
      </c>
      <c r="BK44" s="13">
        <v>9</v>
      </c>
      <c r="BL44" s="13">
        <v>11</v>
      </c>
      <c r="BM44" s="13">
        <v>7</v>
      </c>
      <c r="BN44" s="13">
        <v>13</v>
      </c>
      <c r="BO44" s="13">
        <v>10</v>
      </c>
      <c r="BP44" s="13">
        <v>10</v>
      </c>
      <c r="BQ44" s="13">
        <v>10</v>
      </c>
      <c r="BR44" s="13">
        <v>15</v>
      </c>
      <c r="BS44" s="13">
        <v>15</v>
      </c>
      <c r="BT44" s="13">
        <v>11</v>
      </c>
      <c r="BU44" s="13">
        <v>13</v>
      </c>
      <c r="BV44" s="13">
        <v>9</v>
      </c>
      <c r="BW44" s="13">
        <v>6</v>
      </c>
      <c r="BX44" s="13">
        <v>13</v>
      </c>
      <c r="BY44" s="13">
        <v>10</v>
      </c>
      <c r="BZ44" s="13">
        <v>11</v>
      </c>
      <c r="CA44" s="13">
        <v>9</v>
      </c>
      <c r="CB44" s="13">
        <v>7</v>
      </c>
      <c r="CC44" s="13">
        <v>8</v>
      </c>
      <c r="CD44" s="13">
        <v>13</v>
      </c>
      <c r="CE44" s="13">
        <v>9</v>
      </c>
      <c r="CF44" s="13">
        <v>8</v>
      </c>
      <c r="CG44" s="13">
        <v>9</v>
      </c>
      <c r="CH44" s="13">
        <v>8</v>
      </c>
      <c r="CI44" s="13">
        <v>16</v>
      </c>
      <c r="CJ44" s="13">
        <v>15</v>
      </c>
      <c r="CK44" s="13">
        <v>8</v>
      </c>
      <c r="CL44" s="13">
        <v>4</v>
      </c>
      <c r="CM44" s="13">
        <v>6</v>
      </c>
      <c r="CN44" s="13">
        <v>9</v>
      </c>
      <c r="CO44" s="13">
        <v>9</v>
      </c>
      <c r="CP44" s="13">
        <v>9</v>
      </c>
      <c r="CQ44" s="13">
        <v>5</v>
      </c>
      <c r="CR44" s="13">
        <v>5</v>
      </c>
      <c r="CS44" s="13">
        <v>10</v>
      </c>
      <c r="CT44" s="13">
        <v>6</v>
      </c>
      <c r="CU44" s="13">
        <v>4</v>
      </c>
      <c r="CV44" s="13">
        <v>6</v>
      </c>
      <c r="CW44" s="13">
        <v>6</v>
      </c>
      <c r="CX44" s="13">
        <v>4</v>
      </c>
      <c r="CY44" s="13">
        <v>5</v>
      </c>
      <c r="CZ44" s="13">
        <v>9</v>
      </c>
      <c r="DA44" s="13">
        <v>6</v>
      </c>
      <c r="DB44" s="13">
        <v>4</v>
      </c>
      <c r="DC44" s="13">
        <v>3</v>
      </c>
      <c r="DD44" s="13">
        <v>1</v>
      </c>
      <c r="DE44" s="13">
        <v>7</v>
      </c>
      <c r="DF44" s="13">
        <v>2</v>
      </c>
      <c r="DG44" s="13">
        <v>6</v>
      </c>
      <c r="DH44" s="13">
        <v>4</v>
      </c>
      <c r="DI44" s="13">
        <v>3</v>
      </c>
      <c r="DJ44" s="13">
        <v>4</v>
      </c>
      <c r="DK44" s="13">
        <v>5</v>
      </c>
      <c r="DL44" s="13">
        <v>4</v>
      </c>
      <c r="DM44" s="13">
        <v>5</v>
      </c>
      <c r="DN44" s="13">
        <v>2</v>
      </c>
      <c r="DO44" s="13">
        <v>5</v>
      </c>
      <c r="DP44" s="13">
        <v>3</v>
      </c>
      <c r="DQ44" s="13">
        <v>4</v>
      </c>
      <c r="DR44" s="13">
        <v>3</v>
      </c>
      <c r="DS44" s="13">
        <v>1</v>
      </c>
      <c r="DT44" s="13">
        <v>4</v>
      </c>
      <c r="DU44" s="13">
        <v>3</v>
      </c>
      <c r="DV44" s="13">
        <v>2</v>
      </c>
      <c r="DW44" s="13">
        <v>3</v>
      </c>
      <c r="DX44" s="13">
        <v>3</v>
      </c>
      <c r="DY44" s="13">
        <v>4</v>
      </c>
      <c r="DZ44" s="13">
        <v>1</v>
      </c>
      <c r="EA44" s="13">
        <v>3</v>
      </c>
      <c r="EB44" s="13">
        <v>1</v>
      </c>
      <c r="EC44" s="13">
        <v>2</v>
      </c>
      <c r="ED44" s="13">
        <v>1</v>
      </c>
      <c r="EE44" s="13">
        <v>3</v>
      </c>
      <c r="EF44" s="13">
        <v>2</v>
      </c>
      <c r="EG44" s="13"/>
      <c r="EH44" s="13"/>
      <c r="EI44" s="13">
        <v>1</v>
      </c>
      <c r="EJ44" s="13"/>
      <c r="EK44" s="13">
        <v>1</v>
      </c>
      <c r="EL44" s="13"/>
      <c r="EM44" s="13"/>
      <c r="EN44" s="13"/>
      <c r="EO44" s="13"/>
      <c r="EP44" s="13">
        <v>1</v>
      </c>
      <c r="EQ44" s="13"/>
      <c r="ER44" s="13"/>
      <c r="ES44" s="13"/>
      <c r="ET44" s="13"/>
      <c r="EU44" s="13"/>
      <c r="EV44" s="13"/>
      <c r="EW44" s="13"/>
      <c r="EX44" s="13"/>
      <c r="EY44" s="13"/>
      <c r="EZ44" s="13"/>
      <c r="FA44" s="60">
        <v>564</v>
      </c>
      <c r="FB44" s="13">
        <v>564</v>
      </c>
      <c r="FC44" s="16" t="s">
        <v>53</v>
      </c>
      <c r="FD44" s="13">
        <v>2</v>
      </c>
      <c r="FE44" s="13">
        <v>8</v>
      </c>
      <c r="FF44" s="13">
        <v>6</v>
      </c>
      <c r="FG44" s="13">
        <v>5</v>
      </c>
      <c r="FH44" s="13">
        <v>7</v>
      </c>
      <c r="FI44" s="13">
        <v>6</v>
      </c>
      <c r="FJ44" s="13">
        <v>3</v>
      </c>
      <c r="FK44" s="13">
        <v>3</v>
      </c>
      <c r="FL44" s="13">
        <v>5</v>
      </c>
      <c r="FM44" s="13">
        <v>2</v>
      </c>
      <c r="FN44" s="13">
        <v>3</v>
      </c>
      <c r="FO44" s="13">
        <v>3</v>
      </c>
      <c r="FP44" s="13">
        <v>2</v>
      </c>
      <c r="FQ44" s="13">
        <v>4</v>
      </c>
      <c r="FR44" s="13">
        <v>2</v>
      </c>
      <c r="FS44" s="13">
        <v>5</v>
      </c>
      <c r="FT44" s="13">
        <v>6</v>
      </c>
      <c r="FU44" s="13">
        <v>4</v>
      </c>
      <c r="FV44" s="13">
        <v>7</v>
      </c>
      <c r="FW44" s="13">
        <v>14</v>
      </c>
      <c r="FX44" s="13">
        <v>9</v>
      </c>
      <c r="FY44" s="13">
        <v>9</v>
      </c>
      <c r="FZ44" s="13">
        <v>5</v>
      </c>
      <c r="GA44" s="13">
        <v>6</v>
      </c>
      <c r="GB44" s="13">
        <v>10</v>
      </c>
      <c r="GC44" s="13">
        <v>14</v>
      </c>
      <c r="GD44" s="13">
        <v>6</v>
      </c>
      <c r="GE44" s="13">
        <v>6</v>
      </c>
      <c r="GF44" s="13">
        <v>11</v>
      </c>
      <c r="GG44" s="13">
        <v>5</v>
      </c>
      <c r="GH44" s="13">
        <v>8</v>
      </c>
      <c r="GI44" s="13">
        <v>10</v>
      </c>
      <c r="GJ44" s="13">
        <v>8</v>
      </c>
      <c r="GK44" s="13">
        <v>9</v>
      </c>
      <c r="GL44" s="13">
        <v>10</v>
      </c>
      <c r="GM44" s="13">
        <v>10</v>
      </c>
      <c r="GN44" s="13">
        <v>7</v>
      </c>
      <c r="GO44" s="13">
        <v>6</v>
      </c>
      <c r="GP44" s="13">
        <v>10</v>
      </c>
      <c r="GQ44" s="13">
        <v>3</v>
      </c>
      <c r="GR44" s="13">
        <v>9</v>
      </c>
      <c r="GS44" s="13">
        <v>7</v>
      </c>
      <c r="GT44" s="13">
        <v>6</v>
      </c>
      <c r="GU44" s="13">
        <v>4</v>
      </c>
      <c r="GV44" s="13">
        <v>10</v>
      </c>
      <c r="GW44" s="13">
        <v>7</v>
      </c>
      <c r="GX44" s="13">
        <v>3</v>
      </c>
      <c r="GY44" s="13">
        <v>9</v>
      </c>
      <c r="GZ44" s="13">
        <v>6</v>
      </c>
      <c r="HA44" s="13">
        <v>3</v>
      </c>
      <c r="HB44" s="13">
        <v>5</v>
      </c>
      <c r="HC44" s="13">
        <v>4</v>
      </c>
      <c r="HD44" s="13">
        <v>6</v>
      </c>
      <c r="HE44" s="13">
        <v>3</v>
      </c>
      <c r="HF44" s="13">
        <v>7</v>
      </c>
      <c r="HG44" s="13">
        <v>6</v>
      </c>
      <c r="HH44" s="13">
        <v>5</v>
      </c>
      <c r="HI44" s="13">
        <v>6</v>
      </c>
      <c r="HJ44" s="13">
        <v>7</v>
      </c>
      <c r="HK44" s="13">
        <v>4</v>
      </c>
      <c r="HL44" s="13">
        <v>5</v>
      </c>
      <c r="HM44" s="13">
        <v>2</v>
      </c>
      <c r="HN44" s="13">
        <v>3</v>
      </c>
      <c r="HO44" s="13">
        <v>9</v>
      </c>
      <c r="HP44" s="13">
        <v>1</v>
      </c>
      <c r="HQ44" s="13">
        <v>3</v>
      </c>
      <c r="HR44" s="13">
        <v>3</v>
      </c>
      <c r="HS44" s="13">
        <v>3</v>
      </c>
      <c r="HT44" s="13">
        <v>7</v>
      </c>
      <c r="HU44" s="13">
        <v>6</v>
      </c>
      <c r="HV44" s="13">
        <v>3</v>
      </c>
      <c r="HW44" s="13">
        <v>1</v>
      </c>
      <c r="HX44" s="13">
        <v>3</v>
      </c>
      <c r="HY44" s="13">
        <v>3</v>
      </c>
      <c r="HZ44" s="13">
        <v>2</v>
      </c>
      <c r="IA44" s="13">
        <v>2</v>
      </c>
      <c r="IB44" s="13">
        <v>5</v>
      </c>
      <c r="IC44" s="13">
        <v>5</v>
      </c>
      <c r="ID44" s="13">
        <v>4</v>
      </c>
      <c r="IE44" s="13">
        <v>4</v>
      </c>
      <c r="IF44" s="13">
        <v>3</v>
      </c>
      <c r="IG44" s="13">
        <v>1</v>
      </c>
      <c r="IH44" s="13"/>
      <c r="II44" s="13"/>
      <c r="IJ44" s="13">
        <v>2</v>
      </c>
      <c r="IK44" s="13">
        <v>1</v>
      </c>
      <c r="IL44" s="13"/>
      <c r="IM44" s="13"/>
      <c r="IN44" s="13">
        <v>1</v>
      </c>
      <c r="IO44" s="13"/>
      <c r="IP44" s="13"/>
      <c r="IQ44" s="13">
        <v>1</v>
      </c>
      <c r="IR44" s="13">
        <v>1</v>
      </c>
      <c r="IS44" s="13"/>
      <c r="IT44" s="13"/>
      <c r="IU44" s="13"/>
      <c r="IV44" s="13"/>
      <c r="IW44" s="13"/>
      <c r="IX44" s="13"/>
      <c r="IY44" s="13"/>
      <c r="IZ44" s="13"/>
      <c r="JA44" s="13"/>
      <c r="JB44" s="13"/>
      <c r="JC44" s="13"/>
      <c r="JD44" s="13"/>
      <c r="JE44" s="13"/>
      <c r="JF44" s="60">
        <v>460</v>
      </c>
      <c r="JG44" s="13">
        <v>1</v>
      </c>
      <c r="JH44" s="13"/>
      <c r="JI44" s="13"/>
      <c r="JJ44" s="13"/>
      <c r="JK44" s="13">
        <v>1</v>
      </c>
      <c r="JL44" s="13"/>
      <c r="JM44" s="13"/>
      <c r="JN44" s="13"/>
      <c r="JO44" s="13"/>
      <c r="JP44" s="13"/>
      <c r="JQ44" s="13">
        <v>1</v>
      </c>
      <c r="JR44" s="13"/>
      <c r="JS44" s="13"/>
      <c r="JT44" s="13"/>
      <c r="JU44" s="13">
        <v>1</v>
      </c>
      <c r="JV44" s="13"/>
      <c r="JW44" s="13"/>
      <c r="JX44" s="13"/>
      <c r="JY44" s="13">
        <v>2</v>
      </c>
      <c r="JZ44" s="13"/>
      <c r="KA44" s="13"/>
      <c r="KB44" s="13"/>
      <c r="KC44" s="13"/>
      <c r="KD44" s="13"/>
      <c r="KE44" s="13">
        <v>1</v>
      </c>
      <c r="KF44" s="13">
        <v>1</v>
      </c>
      <c r="KG44" s="13"/>
      <c r="KH44" s="13"/>
      <c r="KI44" s="13"/>
      <c r="KJ44" s="13"/>
      <c r="KK44" s="13"/>
      <c r="KL44" s="13">
        <v>1</v>
      </c>
      <c r="KM44" s="13"/>
      <c r="KN44" s="13"/>
      <c r="KO44" s="13"/>
      <c r="KP44" s="13"/>
      <c r="KQ44" s="13"/>
      <c r="KR44" s="13"/>
      <c r="KS44" s="13"/>
      <c r="KT44" s="13"/>
      <c r="KU44" s="13"/>
      <c r="KV44" s="13">
        <v>4</v>
      </c>
      <c r="KW44" s="13"/>
      <c r="KX44" s="13"/>
      <c r="KY44" s="13"/>
      <c r="KZ44" s="13"/>
      <c r="LA44" s="13"/>
      <c r="LB44" s="13"/>
      <c r="LC44" s="13"/>
      <c r="LD44" s="13"/>
      <c r="LE44" s="13"/>
      <c r="LF44" s="13"/>
      <c r="LG44" s="13"/>
      <c r="LH44" s="13"/>
      <c r="LI44" s="13"/>
      <c r="LJ44" s="13"/>
      <c r="LK44" s="13"/>
      <c r="LL44" s="13"/>
      <c r="LM44" s="13"/>
      <c r="LN44" s="13"/>
      <c r="LO44" s="13"/>
      <c r="LP44" s="13"/>
      <c r="LQ44" s="13"/>
      <c r="LR44" s="13"/>
      <c r="LS44" s="13"/>
      <c r="LT44" s="13"/>
      <c r="LU44" s="13"/>
      <c r="LV44" s="13"/>
      <c r="LW44" s="13"/>
      <c r="LX44" s="13"/>
      <c r="LY44" s="13"/>
      <c r="LZ44" s="13"/>
      <c r="MA44" s="13"/>
      <c r="MB44" s="13"/>
      <c r="MC44" s="13"/>
      <c r="MD44" s="13"/>
      <c r="ME44" s="13"/>
      <c r="MF44" s="13"/>
      <c r="MG44" s="13"/>
      <c r="MH44" s="13"/>
      <c r="MI44" s="13"/>
      <c r="MJ44" s="13"/>
      <c r="MK44" s="13">
        <v>1</v>
      </c>
      <c r="ML44" s="13"/>
      <c r="MM44" s="13">
        <v>1</v>
      </c>
      <c r="MN44" s="13">
        <v>1</v>
      </c>
      <c r="MO44" s="13"/>
      <c r="MP44" s="13"/>
      <c r="MQ44" s="13">
        <v>1</v>
      </c>
      <c r="MR44" s="13"/>
      <c r="MS44" s="13"/>
      <c r="MT44" s="13"/>
      <c r="MU44" s="13"/>
      <c r="MV44" s="13"/>
      <c r="MW44" s="13"/>
      <c r="MX44" s="13"/>
      <c r="MY44" s="13"/>
      <c r="MZ44" s="13"/>
      <c r="NA44" s="13"/>
      <c r="NB44" s="13"/>
      <c r="NC44" s="13"/>
      <c r="ND44" s="13"/>
      <c r="NE44" s="13"/>
      <c r="NF44" s="13"/>
      <c r="NG44" s="13"/>
      <c r="NH44" s="13"/>
      <c r="NI44" s="13"/>
      <c r="NJ44" s="60">
        <v>17</v>
      </c>
      <c r="NK44" s="13">
        <v>477</v>
      </c>
      <c r="NL44" s="448"/>
      <c r="NM44" s="448"/>
      <c r="NN44" s="448"/>
    </row>
    <row r="45" spans="1:378">
      <c r="A45" s="8" t="s">
        <v>56</v>
      </c>
      <c r="B45" s="284">
        <f t="shared" si="67"/>
        <v>252</v>
      </c>
      <c r="C45" s="284">
        <f t="shared" si="68"/>
        <v>214</v>
      </c>
      <c r="D45" s="284">
        <f t="shared" si="69"/>
        <v>247</v>
      </c>
      <c r="E45" s="284">
        <f t="shared" si="70"/>
        <v>288</v>
      </c>
      <c r="F45" s="284">
        <f t="shared" si="71"/>
        <v>440</v>
      </c>
      <c r="G45" s="284">
        <f t="shared" si="72"/>
        <v>553</v>
      </c>
      <c r="H45" s="284">
        <f t="shared" si="73"/>
        <v>521</v>
      </c>
      <c r="I45" s="284">
        <f t="shared" si="74"/>
        <v>626</v>
      </c>
      <c r="J45" s="284">
        <f t="shared" si="75"/>
        <v>442</v>
      </c>
      <c r="K45" s="284">
        <f t="shared" si="76"/>
        <v>561</v>
      </c>
      <c r="L45" s="284">
        <f t="shared" si="77"/>
        <v>349</v>
      </c>
      <c r="M45" s="284">
        <f t="shared" si="78"/>
        <v>399</v>
      </c>
      <c r="N45" s="284">
        <f t="shared" si="79"/>
        <v>252</v>
      </c>
      <c r="O45" s="284">
        <f t="shared" si="80"/>
        <v>263</v>
      </c>
      <c r="P45" s="284">
        <f t="shared" si="81"/>
        <v>184</v>
      </c>
      <c r="Q45" s="284">
        <f t="shared" si="82"/>
        <v>177</v>
      </c>
      <c r="R45" s="284">
        <f t="shared" si="83"/>
        <v>77</v>
      </c>
      <c r="S45" s="284">
        <f t="shared" si="84"/>
        <v>82</v>
      </c>
      <c r="T45" s="284">
        <f t="shared" si="85"/>
        <v>15</v>
      </c>
      <c r="U45" s="284">
        <f t="shared" si="86"/>
        <v>32</v>
      </c>
      <c r="W45" s="16" t="s">
        <v>54</v>
      </c>
      <c r="X45" s="764">
        <f t="shared" si="88"/>
        <v>71</v>
      </c>
      <c r="Y45" s="764">
        <f t="shared" si="89"/>
        <v>63</v>
      </c>
      <c r="Z45" s="764">
        <f t="shared" si="90"/>
        <v>169</v>
      </c>
      <c r="AA45" s="764">
        <f t="shared" si="91"/>
        <v>184</v>
      </c>
      <c r="AB45" s="764">
        <f t="shared" si="92"/>
        <v>401</v>
      </c>
      <c r="AC45" s="764">
        <f t="shared" si="93"/>
        <v>452</v>
      </c>
      <c r="AD45" s="764">
        <f t="shared" si="94"/>
        <v>433</v>
      </c>
      <c r="AE45" s="764">
        <f t="shared" si="95"/>
        <v>447</v>
      </c>
      <c r="AF45" s="764">
        <f t="shared" si="96"/>
        <v>419</v>
      </c>
      <c r="AG45" s="764">
        <f t="shared" si="97"/>
        <v>431</v>
      </c>
      <c r="AH45" s="764">
        <f t="shared" si="98"/>
        <v>336</v>
      </c>
      <c r="AI45" s="764">
        <f t="shared" si="99"/>
        <v>342</v>
      </c>
      <c r="AJ45" s="764">
        <f t="shared" si="100"/>
        <v>199</v>
      </c>
      <c r="AK45" s="764">
        <f t="shared" si="101"/>
        <v>201</v>
      </c>
      <c r="AL45" s="764">
        <f t="shared" si="102"/>
        <v>154</v>
      </c>
      <c r="AM45" s="764">
        <f t="shared" si="103"/>
        <v>154</v>
      </c>
      <c r="AN45" s="764">
        <f t="shared" si="104"/>
        <v>66</v>
      </c>
      <c r="AO45" s="764">
        <f t="shared" si="105"/>
        <v>92</v>
      </c>
      <c r="AP45" s="764">
        <f t="shared" si="106"/>
        <v>13</v>
      </c>
      <c r="AQ45" s="764">
        <f t="shared" si="107"/>
        <v>37</v>
      </c>
      <c r="AR45" s="764">
        <f t="shared" si="87"/>
        <v>46</v>
      </c>
      <c r="AT45" s="16" t="s">
        <v>54</v>
      </c>
      <c r="AU45" s="13">
        <v>4</v>
      </c>
      <c r="AV45" s="13">
        <v>12</v>
      </c>
      <c r="AW45" s="13">
        <v>7</v>
      </c>
      <c r="AX45" s="13">
        <v>3</v>
      </c>
      <c r="AY45" s="13">
        <v>4</v>
      </c>
      <c r="AZ45" s="13">
        <v>5</v>
      </c>
      <c r="BA45" s="13">
        <v>6</v>
      </c>
      <c r="BB45" s="13">
        <v>5</v>
      </c>
      <c r="BC45" s="13">
        <v>10</v>
      </c>
      <c r="BD45" s="13">
        <v>7</v>
      </c>
      <c r="BE45" s="13">
        <v>11</v>
      </c>
      <c r="BF45" s="13">
        <v>8</v>
      </c>
      <c r="BG45" s="13">
        <v>12</v>
      </c>
      <c r="BH45" s="13">
        <v>4</v>
      </c>
      <c r="BI45" s="13">
        <v>15</v>
      </c>
      <c r="BJ45" s="13">
        <v>28</v>
      </c>
      <c r="BK45" s="13">
        <v>18</v>
      </c>
      <c r="BL45" s="13">
        <v>35</v>
      </c>
      <c r="BM45" s="13">
        <v>23</v>
      </c>
      <c r="BN45" s="13">
        <v>30</v>
      </c>
      <c r="BO45" s="13">
        <v>24</v>
      </c>
      <c r="BP45" s="13">
        <v>45</v>
      </c>
      <c r="BQ45" s="13">
        <v>47</v>
      </c>
      <c r="BR45" s="13">
        <v>46</v>
      </c>
      <c r="BS45" s="13">
        <v>51</v>
      </c>
      <c r="BT45" s="13">
        <v>45</v>
      </c>
      <c r="BU45" s="13">
        <v>49</v>
      </c>
      <c r="BV45" s="13">
        <v>43</v>
      </c>
      <c r="BW45" s="13">
        <v>56</v>
      </c>
      <c r="BX45" s="13">
        <v>46</v>
      </c>
      <c r="BY45" s="13">
        <v>46</v>
      </c>
      <c r="BZ45" s="13">
        <v>46</v>
      </c>
      <c r="CA45" s="13">
        <v>44</v>
      </c>
      <c r="CB45" s="13">
        <v>40</v>
      </c>
      <c r="CC45" s="13">
        <v>45</v>
      </c>
      <c r="CD45" s="13">
        <v>37</v>
      </c>
      <c r="CE45" s="13">
        <v>47</v>
      </c>
      <c r="CF45" s="13">
        <v>45</v>
      </c>
      <c r="CG45" s="13">
        <v>51</v>
      </c>
      <c r="CH45" s="13">
        <v>46</v>
      </c>
      <c r="CI45" s="13">
        <v>54</v>
      </c>
      <c r="CJ45" s="13">
        <v>53</v>
      </c>
      <c r="CK45" s="13">
        <v>49</v>
      </c>
      <c r="CL45" s="13">
        <v>55</v>
      </c>
      <c r="CM45" s="13">
        <v>34</v>
      </c>
      <c r="CN45" s="13">
        <v>46</v>
      </c>
      <c r="CO45" s="13">
        <v>39</v>
      </c>
      <c r="CP45" s="13">
        <v>31</v>
      </c>
      <c r="CQ45" s="13">
        <v>41</v>
      </c>
      <c r="CR45" s="13">
        <v>29</v>
      </c>
      <c r="CS45" s="13">
        <v>48</v>
      </c>
      <c r="CT45" s="13">
        <v>40</v>
      </c>
      <c r="CU45" s="13">
        <v>38</v>
      </c>
      <c r="CV45" s="13">
        <v>28</v>
      </c>
      <c r="CW45" s="13">
        <v>30</v>
      </c>
      <c r="CX45" s="13">
        <v>31</v>
      </c>
      <c r="CY45" s="13">
        <v>30</v>
      </c>
      <c r="CZ45" s="13">
        <v>34</v>
      </c>
      <c r="DA45" s="13">
        <v>32</v>
      </c>
      <c r="DB45" s="13">
        <v>31</v>
      </c>
      <c r="DC45" s="13">
        <v>22</v>
      </c>
      <c r="DD45" s="13">
        <v>23</v>
      </c>
      <c r="DE45" s="13">
        <v>22</v>
      </c>
      <c r="DF45" s="13">
        <v>14</v>
      </c>
      <c r="DG45" s="13">
        <v>17</v>
      </c>
      <c r="DH45" s="13">
        <v>20</v>
      </c>
      <c r="DI45" s="13">
        <v>21</v>
      </c>
      <c r="DJ45" s="13">
        <v>24</v>
      </c>
      <c r="DK45" s="13">
        <v>22</v>
      </c>
      <c r="DL45" s="13">
        <v>16</v>
      </c>
      <c r="DM45" s="13">
        <v>20</v>
      </c>
      <c r="DN45" s="13">
        <v>16</v>
      </c>
      <c r="DO45" s="13">
        <v>14</v>
      </c>
      <c r="DP45" s="13">
        <v>14</v>
      </c>
      <c r="DQ45" s="13">
        <v>19</v>
      </c>
      <c r="DR45" s="13">
        <v>21</v>
      </c>
      <c r="DS45" s="13">
        <v>8</v>
      </c>
      <c r="DT45" s="13">
        <v>11</v>
      </c>
      <c r="DU45" s="13">
        <v>22</v>
      </c>
      <c r="DV45" s="13">
        <v>9</v>
      </c>
      <c r="DW45" s="13">
        <v>15</v>
      </c>
      <c r="DX45" s="13">
        <v>6</v>
      </c>
      <c r="DY45" s="13">
        <v>10</v>
      </c>
      <c r="DZ45" s="13">
        <v>6</v>
      </c>
      <c r="EA45" s="13">
        <v>10</v>
      </c>
      <c r="EB45" s="13">
        <v>8</v>
      </c>
      <c r="EC45" s="13">
        <v>3</v>
      </c>
      <c r="ED45" s="13">
        <v>10</v>
      </c>
      <c r="EE45" s="13">
        <v>15</v>
      </c>
      <c r="EF45" s="13">
        <v>9</v>
      </c>
      <c r="EG45" s="13">
        <v>9</v>
      </c>
      <c r="EH45" s="13">
        <v>6</v>
      </c>
      <c r="EI45" s="13">
        <v>2</v>
      </c>
      <c r="EJ45" s="13">
        <v>3</v>
      </c>
      <c r="EK45" s="13">
        <v>3</v>
      </c>
      <c r="EL45" s="13">
        <v>3</v>
      </c>
      <c r="EM45" s="13">
        <v>7</v>
      </c>
      <c r="EN45" s="13">
        <v>3</v>
      </c>
      <c r="EO45" s="13">
        <v>1</v>
      </c>
      <c r="EP45" s="13"/>
      <c r="EQ45" s="13"/>
      <c r="ER45" s="13"/>
      <c r="ES45" s="13"/>
      <c r="ET45" s="13"/>
      <c r="EU45" s="13"/>
      <c r="EV45" s="13"/>
      <c r="EW45" s="13"/>
      <c r="EX45" s="13"/>
      <c r="EY45" s="13"/>
      <c r="EZ45" s="13"/>
      <c r="FA45" s="60">
        <v>2403</v>
      </c>
      <c r="FB45" s="13">
        <v>2403</v>
      </c>
      <c r="FC45" s="16" t="s">
        <v>54</v>
      </c>
      <c r="FD45" s="13">
        <v>3</v>
      </c>
      <c r="FE45" s="13">
        <v>15</v>
      </c>
      <c r="FF45" s="13">
        <v>4</v>
      </c>
      <c r="FG45" s="13">
        <v>4</v>
      </c>
      <c r="FH45" s="13">
        <v>8</v>
      </c>
      <c r="FI45" s="13">
        <v>9</v>
      </c>
      <c r="FJ45" s="13">
        <v>8</v>
      </c>
      <c r="FK45" s="13">
        <v>6</v>
      </c>
      <c r="FL45" s="13">
        <v>8</v>
      </c>
      <c r="FM45" s="13">
        <v>6</v>
      </c>
      <c r="FN45" s="13">
        <v>4</v>
      </c>
      <c r="FO45" s="13">
        <v>4</v>
      </c>
      <c r="FP45" s="13">
        <v>16</v>
      </c>
      <c r="FQ45" s="13">
        <v>14</v>
      </c>
      <c r="FR45" s="13">
        <v>11</v>
      </c>
      <c r="FS45" s="13">
        <v>23</v>
      </c>
      <c r="FT45" s="13">
        <v>15</v>
      </c>
      <c r="FU45" s="13">
        <v>31</v>
      </c>
      <c r="FV45" s="13">
        <v>25</v>
      </c>
      <c r="FW45" s="13">
        <v>26</v>
      </c>
      <c r="FX45" s="13">
        <v>43</v>
      </c>
      <c r="FY45" s="13">
        <v>30</v>
      </c>
      <c r="FZ45" s="13">
        <v>30</v>
      </c>
      <c r="GA45" s="13">
        <v>46</v>
      </c>
      <c r="GB45" s="13">
        <v>39</v>
      </c>
      <c r="GC45" s="13">
        <v>48</v>
      </c>
      <c r="GD45" s="13">
        <v>46</v>
      </c>
      <c r="GE45" s="13">
        <v>46</v>
      </c>
      <c r="GF45" s="13">
        <v>33</v>
      </c>
      <c r="GG45" s="13">
        <v>40</v>
      </c>
      <c r="GH45" s="13">
        <v>40</v>
      </c>
      <c r="GI45" s="13">
        <v>47</v>
      </c>
      <c r="GJ45" s="13">
        <v>42</v>
      </c>
      <c r="GK45" s="13">
        <v>42</v>
      </c>
      <c r="GL45" s="13">
        <v>51</v>
      </c>
      <c r="GM45" s="13">
        <v>42</v>
      </c>
      <c r="GN45" s="13">
        <v>40</v>
      </c>
      <c r="GO45" s="13">
        <v>50</v>
      </c>
      <c r="GP45" s="13">
        <v>34</v>
      </c>
      <c r="GQ45" s="13">
        <v>45</v>
      </c>
      <c r="GR45" s="13">
        <v>30</v>
      </c>
      <c r="GS45" s="13">
        <v>58</v>
      </c>
      <c r="GT45" s="13">
        <v>52</v>
      </c>
      <c r="GU45" s="13">
        <v>43</v>
      </c>
      <c r="GV45" s="13">
        <v>43</v>
      </c>
      <c r="GW45" s="13">
        <v>33</v>
      </c>
      <c r="GX45" s="13">
        <v>37</v>
      </c>
      <c r="GY45" s="13">
        <v>46</v>
      </c>
      <c r="GZ45" s="13">
        <v>34</v>
      </c>
      <c r="HA45" s="13">
        <v>43</v>
      </c>
      <c r="HB45" s="13">
        <v>45</v>
      </c>
      <c r="HC45" s="13">
        <v>28</v>
      </c>
      <c r="HD45" s="13">
        <v>41</v>
      </c>
      <c r="HE45" s="13">
        <v>38</v>
      </c>
      <c r="HF45" s="13">
        <v>38</v>
      </c>
      <c r="HG45" s="13">
        <v>31</v>
      </c>
      <c r="HH45" s="13">
        <v>34</v>
      </c>
      <c r="HI45" s="13">
        <v>24</v>
      </c>
      <c r="HJ45" s="13">
        <v>26</v>
      </c>
      <c r="HK45" s="13">
        <v>31</v>
      </c>
      <c r="HL45" s="13">
        <v>23</v>
      </c>
      <c r="HM45" s="13">
        <v>19</v>
      </c>
      <c r="HN45" s="13">
        <v>20</v>
      </c>
      <c r="HO45" s="13">
        <v>18</v>
      </c>
      <c r="HP45" s="13">
        <v>17</v>
      </c>
      <c r="HQ45" s="13">
        <v>18</v>
      </c>
      <c r="HR45" s="13">
        <v>20</v>
      </c>
      <c r="HS45" s="13">
        <v>25</v>
      </c>
      <c r="HT45" s="13">
        <v>19</v>
      </c>
      <c r="HU45" s="13">
        <v>20</v>
      </c>
      <c r="HV45" s="13">
        <v>22</v>
      </c>
      <c r="HW45" s="13">
        <v>12</v>
      </c>
      <c r="HX45" s="13">
        <v>26</v>
      </c>
      <c r="HY45" s="13">
        <v>21</v>
      </c>
      <c r="HZ45" s="13">
        <v>11</v>
      </c>
      <c r="IA45" s="13">
        <v>16</v>
      </c>
      <c r="IB45" s="13">
        <v>8</v>
      </c>
      <c r="IC45" s="13">
        <v>10</v>
      </c>
      <c r="ID45" s="13">
        <v>16</v>
      </c>
      <c r="IE45" s="13">
        <v>12</v>
      </c>
      <c r="IF45" s="13">
        <v>7</v>
      </c>
      <c r="IG45" s="13">
        <v>15</v>
      </c>
      <c r="IH45" s="13">
        <v>12</v>
      </c>
      <c r="II45" s="13">
        <v>9</v>
      </c>
      <c r="IJ45" s="13">
        <v>6</v>
      </c>
      <c r="IK45" s="13">
        <v>5</v>
      </c>
      <c r="IL45" s="13">
        <v>2</v>
      </c>
      <c r="IM45" s="13">
        <v>6</v>
      </c>
      <c r="IN45" s="13">
        <v>4</v>
      </c>
      <c r="IO45" s="13"/>
      <c r="IP45" s="13">
        <v>3</v>
      </c>
      <c r="IQ45" s="13">
        <v>4</v>
      </c>
      <c r="IR45" s="13">
        <v>1</v>
      </c>
      <c r="IS45" s="13">
        <v>1</v>
      </c>
      <c r="IT45" s="13">
        <v>1</v>
      </c>
      <c r="IU45" s="13">
        <v>2</v>
      </c>
      <c r="IV45" s="13">
        <v>1</v>
      </c>
      <c r="IW45" s="13"/>
      <c r="IX45" s="13"/>
      <c r="IY45" s="13"/>
      <c r="IZ45" s="13"/>
      <c r="JA45" s="13"/>
      <c r="JB45" s="13"/>
      <c r="JC45" s="13"/>
      <c r="JD45" s="13"/>
      <c r="JE45" s="13"/>
      <c r="JF45" s="60">
        <v>2261</v>
      </c>
      <c r="JG45" s="13">
        <v>3</v>
      </c>
      <c r="JH45" s="13">
        <v>1</v>
      </c>
      <c r="JI45" s="13"/>
      <c r="JJ45" s="13"/>
      <c r="JK45" s="13"/>
      <c r="JL45" s="13"/>
      <c r="JM45" s="13"/>
      <c r="JN45" s="13"/>
      <c r="JO45" s="13"/>
      <c r="JP45" s="13">
        <v>1</v>
      </c>
      <c r="JQ45" s="13"/>
      <c r="JR45" s="13"/>
      <c r="JS45" s="13"/>
      <c r="JT45" s="13"/>
      <c r="JU45" s="13"/>
      <c r="JV45" s="13">
        <v>1</v>
      </c>
      <c r="JW45" s="13"/>
      <c r="JX45" s="13">
        <v>1</v>
      </c>
      <c r="JY45" s="13"/>
      <c r="JZ45" s="13">
        <v>1</v>
      </c>
      <c r="KA45" s="13"/>
      <c r="KB45" s="13"/>
      <c r="KC45" s="13"/>
      <c r="KD45" s="13">
        <v>2</v>
      </c>
      <c r="KE45" s="13"/>
      <c r="KF45" s="13"/>
      <c r="KG45" s="13"/>
      <c r="KH45" s="13"/>
      <c r="KI45" s="13"/>
      <c r="KJ45" s="13">
        <v>1</v>
      </c>
      <c r="KK45" s="13">
        <v>1</v>
      </c>
      <c r="KL45" s="13">
        <v>2</v>
      </c>
      <c r="KM45" s="13"/>
      <c r="KN45" s="13">
        <v>2</v>
      </c>
      <c r="KO45" s="13">
        <v>1</v>
      </c>
      <c r="KP45" s="13">
        <v>1</v>
      </c>
      <c r="KQ45" s="13">
        <v>1</v>
      </c>
      <c r="KR45" s="13"/>
      <c r="KS45" s="13"/>
      <c r="KT45" s="13"/>
      <c r="KU45" s="13">
        <v>1</v>
      </c>
      <c r="KV45" s="13">
        <v>1</v>
      </c>
      <c r="KW45" s="13"/>
      <c r="KX45" s="13">
        <v>1</v>
      </c>
      <c r="KY45" s="13"/>
      <c r="KZ45" s="13"/>
      <c r="LA45" s="13"/>
      <c r="LB45" s="13">
        <v>1</v>
      </c>
      <c r="LC45" s="13"/>
      <c r="LD45" s="13">
        <v>1</v>
      </c>
      <c r="LE45" s="13"/>
      <c r="LF45" s="13"/>
      <c r="LG45" s="13"/>
      <c r="LH45" s="13"/>
      <c r="LI45" s="13"/>
      <c r="LJ45" s="13"/>
      <c r="LK45" s="13">
        <v>1</v>
      </c>
      <c r="LL45" s="13"/>
      <c r="LM45" s="13"/>
      <c r="LN45" s="13"/>
      <c r="LO45" s="13"/>
      <c r="LP45" s="13"/>
      <c r="LQ45" s="13"/>
      <c r="LR45" s="13"/>
      <c r="LS45" s="13">
        <v>1</v>
      </c>
      <c r="LT45" s="13"/>
      <c r="LU45" s="13"/>
      <c r="LV45" s="13"/>
      <c r="LW45" s="13"/>
      <c r="LX45" s="13"/>
      <c r="LY45" s="13"/>
      <c r="LZ45" s="13">
        <v>1</v>
      </c>
      <c r="MA45" s="13"/>
      <c r="MB45" s="13"/>
      <c r="MC45" s="13">
        <v>1</v>
      </c>
      <c r="MD45" s="13"/>
      <c r="ME45" s="13">
        <v>1</v>
      </c>
      <c r="MF45" s="13">
        <v>1</v>
      </c>
      <c r="MG45" s="13"/>
      <c r="MH45" s="13">
        <v>1</v>
      </c>
      <c r="MI45" s="13"/>
      <c r="MJ45" s="13">
        <v>1</v>
      </c>
      <c r="MK45" s="13">
        <v>1</v>
      </c>
      <c r="ML45" s="13">
        <v>4</v>
      </c>
      <c r="MM45" s="13">
        <v>2</v>
      </c>
      <c r="MN45" s="13"/>
      <c r="MO45" s="13">
        <v>1</v>
      </c>
      <c r="MP45" s="13"/>
      <c r="MQ45" s="13">
        <v>1</v>
      </c>
      <c r="MR45" s="13">
        <v>1</v>
      </c>
      <c r="MS45" s="13"/>
      <c r="MT45" s="13">
        <v>1</v>
      </c>
      <c r="MU45" s="13">
        <v>1</v>
      </c>
      <c r="MV45" s="13"/>
      <c r="MW45" s="13"/>
      <c r="MX45" s="13">
        <v>1</v>
      </c>
      <c r="MY45" s="13"/>
      <c r="MZ45" s="13"/>
      <c r="NA45" s="13">
        <v>1</v>
      </c>
      <c r="NB45" s="13"/>
      <c r="NC45" s="13"/>
      <c r="ND45" s="13"/>
      <c r="NE45" s="13"/>
      <c r="NF45" s="13"/>
      <c r="NG45" s="13"/>
      <c r="NH45" s="13"/>
      <c r="NI45" s="13"/>
      <c r="NJ45" s="60">
        <v>46</v>
      </c>
      <c r="NK45" s="13">
        <v>2307</v>
      </c>
      <c r="NL45" s="448"/>
      <c r="NM45" s="448"/>
      <c r="NN45" s="448"/>
    </row>
    <row r="46" spans="1:378">
      <c r="A46" s="8" t="s">
        <v>57</v>
      </c>
      <c r="B46" s="284">
        <f t="shared" si="67"/>
        <v>46</v>
      </c>
      <c r="C46" s="284">
        <f t="shared" si="68"/>
        <v>28</v>
      </c>
      <c r="D46" s="284">
        <f t="shared" si="69"/>
        <v>70</v>
      </c>
      <c r="E46" s="284">
        <f t="shared" si="70"/>
        <v>110</v>
      </c>
      <c r="F46" s="284">
        <f t="shared" si="71"/>
        <v>223</v>
      </c>
      <c r="G46" s="284">
        <f t="shared" si="72"/>
        <v>250</v>
      </c>
      <c r="H46" s="284">
        <f t="shared" si="73"/>
        <v>251</v>
      </c>
      <c r="I46" s="284">
        <f t="shared" si="74"/>
        <v>241</v>
      </c>
      <c r="J46" s="284">
        <f t="shared" si="75"/>
        <v>219</v>
      </c>
      <c r="K46" s="284">
        <f t="shared" si="76"/>
        <v>229</v>
      </c>
      <c r="L46" s="284">
        <f t="shared" si="77"/>
        <v>125</v>
      </c>
      <c r="M46" s="284">
        <f t="shared" si="78"/>
        <v>139</v>
      </c>
      <c r="N46" s="284">
        <f t="shared" si="79"/>
        <v>87</v>
      </c>
      <c r="O46" s="284">
        <f t="shared" si="80"/>
        <v>86</v>
      </c>
      <c r="P46" s="284">
        <f t="shared" si="81"/>
        <v>53</v>
      </c>
      <c r="Q46" s="284">
        <f t="shared" si="82"/>
        <v>43</v>
      </c>
      <c r="R46" s="284">
        <f t="shared" si="83"/>
        <v>21</v>
      </c>
      <c r="S46" s="284">
        <f t="shared" si="84"/>
        <v>42</v>
      </c>
      <c r="T46" s="284">
        <f t="shared" si="85"/>
        <v>7</v>
      </c>
      <c r="U46" s="284">
        <f t="shared" si="86"/>
        <v>24</v>
      </c>
      <c r="W46" s="16" t="s">
        <v>188</v>
      </c>
      <c r="X46" s="764">
        <f t="shared" si="88"/>
        <v>246</v>
      </c>
      <c r="Y46" s="764">
        <f t="shared" si="89"/>
        <v>245</v>
      </c>
      <c r="Z46" s="764">
        <f t="shared" si="90"/>
        <v>625</v>
      </c>
      <c r="AA46" s="764">
        <f t="shared" si="91"/>
        <v>778</v>
      </c>
      <c r="AB46" s="764">
        <f t="shared" si="92"/>
        <v>1987</v>
      </c>
      <c r="AC46" s="764">
        <f t="shared" si="93"/>
        <v>2166</v>
      </c>
      <c r="AD46" s="764">
        <f t="shared" si="94"/>
        <v>2318</v>
      </c>
      <c r="AE46" s="764">
        <f t="shared" si="95"/>
        <v>2327</v>
      </c>
      <c r="AF46" s="764">
        <f t="shared" si="96"/>
        <v>1709</v>
      </c>
      <c r="AG46" s="764">
        <f t="shared" si="97"/>
        <v>1730</v>
      </c>
      <c r="AH46" s="764">
        <f t="shared" si="98"/>
        <v>1059</v>
      </c>
      <c r="AI46" s="764">
        <f t="shared" si="99"/>
        <v>1147</v>
      </c>
      <c r="AJ46" s="764">
        <f t="shared" si="100"/>
        <v>677</v>
      </c>
      <c r="AK46" s="764">
        <f t="shared" si="101"/>
        <v>638</v>
      </c>
      <c r="AL46" s="764">
        <f t="shared" si="102"/>
        <v>344</v>
      </c>
      <c r="AM46" s="764">
        <f t="shared" si="103"/>
        <v>324</v>
      </c>
      <c r="AN46" s="764">
        <f t="shared" si="104"/>
        <v>137</v>
      </c>
      <c r="AO46" s="764">
        <f t="shared" si="105"/>
        <v>205</v>
      </c>
      <c r="AP46" s="764">
        <f t="shared" si="106"/>
        <v>34</v>
      </c>
      <c r="AQ46" s="764">
        <f t="shared" si="107"/>
        <v>92</v>
      </c>
      <c r="AR46" s="764">
        <f t="shared" si="87"/>
        <v>885</v>
      </c>
      <c r="AT46" s="16" t="s">
        <v>188</v>
      </c>
      <c r="AU46" s="13">
        <v>10</v>
      </c>
      <c r="AV46" s="13">
        <v>29</v>
      </c>
      <c r="AW46" s="13">
        <v>21</v>
      </c>
      <c r="AX46" s="13">
        <v>23</v>
      </c>
      <c r="AY46" s="13">
        <v>18</v>
      </c>
      <c r="AZ46" s="13">
        <v>23</v>
      </c>
      <c r="BA46" s="13">
        <v>20</v>
      </c>
      <c r="BB46" s="13">
        <v>27</v>
      </c>
      <c r="BC46" s="13">
        <v>33</v>
      </c>
      <c r="BD46" s="13">
        <v>41</v>
      </c>
      <c r="BE46" s="13">
        <v>32</v>
      </c>
      <c r="BF46" s="13">
        <v>37</v>
      </c>
      <c r="BG46" s="13">
        <v>38</v>
      </c>
      <c r="BH46" s="13">
        <v>41</v>
      </c>
      <c r="BI46" s="13">
        <v>64</v>
      </c>
      <c r="BJ46" s="13">
        <v>76</v>
      </c>
      <c r="BK46" s="13">
        <v>87</v>
      </c>
      <c r="BL46" s="13">
        <v>96</v>
      </c>
      <c r="BM46" s="13">
        <v>178</v>
      </c>
      <c r="BN46" s="13">
        <v>129</v>
      </c>
      <c r="BO46" s="13">
        <v>155</v>
      </c>
      <c r="BP46" s="13">
        <v>191</v>
      </c>
      <c r="BQ46" s="13">
        <v>208</v>
      </c>
      <c r="BR46" s="13">
        <v>190</v>
      </c>
      <c r="BS46" s="13">
        <v>194</v>
      </c>
      <c r="BT46" s="13">
        <v>228</v>
      </c>
      <c r="BU46" s="13">
        <v>248</v>
      </c>
      <c r="BV46" s="13">
        <v>240</v>
      </c>
      <c r="BW46" s="13">
        <v>254</v>
      </c>
      <c r="BX46" s="13">
        <v>258</v>
      </c>
      <c r="BY46" s="13">
        <v>260</v>
      </c>
      <c r="BZ46" s="13">
        <v>250</v>
      </c>
      <c r="CA46" s="13">
        <v>230</v>
      </c>
      <c r="CB46" s="13">
        <v>243</v>
      </c>
      <c r="CC46" s="13">
        <v>219</v>
      </c>
      <c r="CD46" s="13">
        <v>243</v>
      </c>
      <c r="CE46" s="13">
        <v>202</v>
      </c>
      <c r="CF46" s="13">
        <v>227</v>
      </c>
      <c r="CG46" s="13">
        <v>214</v>
      </c>
      <c r="CH46" s="13">
        <v>239</v>
      </c>
      <c r="CI46" s="13">
        <v>221</v>
      </c>
      <c r="CJ46" s="13">
        <v>184</v>
      </c>
      <c r="CK46" s="13">
        <v>188</v>
      </c>
      <c r="CL46" s="13">
        <v>183</v>
      </c>
      <c r="CM46" s="13">
        <v>158</v>
      </c>
      <c r="CN46" s="13">
        <v>163</v>
      </c>
      <c r="CO46" s="13">
        <v>170</v>
      </c>
      <c r="CP46" s="13">
        <v>158</v>
      </c>
      <c r="CQ46" s="13">
        <v>159</v>
      </c>
      <c r="CR46" s="13">
        <v>146</v>
      </c>
      <c r="CS46" s="13">
        <v>130</v>
      </c>
      <c r="CT46" s="13">
        <v>141</v>
      </c>
      <c r="CU46" s="13">
        <v>129</v>
      </c>
      <c r="CV46" s="13">
        <v>109</v>
      </c>
      <c r="CW46" s="13">
        <v>113</v>
      </c>
      <c r="CX46" s="13">
        <v>139</v>
      </c>
      <c r="CY46" s="13">
        <v>102</v>
      </c>
      <c r="CZ46" s="13">
        <v>83</v>
      </c>
      <c r="DA46" s="13">
        <v>106</v>
      </c>
      <c r="DB46" s="13">
        <v>95</v>
      </c>
      <c r="DC46" s="13">
        <v>89</v>
      </c>
      <c r="DD46" s="13">
        <v>88</v>
      </c>
      <c r="DE46" s="13">
        <v>59</v>
      </c>
      <c r="DF46" s="13">
        <v>67</v>
      </c>
      <c r="DG46" s="13">
        <v>68</v>
      </c>
      <c r="DH46" s="13">
        <v>65</v>
      </c>
      <c r="DI46" s="13">
        <v>64</v>
      </c>
      <c r="DJ46" s="13">
        <v>42</v>
      </c>
      <c r="DK46" s="13">
        <v>42</v>
      </c>
      <c r="DL46" s="13">
        <v>54</v>
      </c>
      <c r="DM46" s="13">
        <v>33</v>
      </c>
      <c r="DN46" s="13">
        <v>36</v>
      </c>
      <c r="DO46" s="13">
        <v>42</v>
      </c>
      <c r="DP46" s="13">
        <v>43</v>
      </c>
      <c r="DQ46" s="13">
        <v>29</v>
      </c>
      <c r="DR46" s="13">
        <v>31</v>
      </c>
      <c r="DS46" s="13">
        <v>24</v>
      </c>
      <c r="DT46" s="13">
        <v>24</v>
      </c>
      <c r="DU46" s="13">
        <v>33</v>
      </c>
      <c r="DV46" s="13">
        <v>29</v>
      </c>
      <c r="DW46" s="13">
        <v>22</v>
      </c>
      <c r="DX46" s="13">
        <v>29</v>
      </c>
      <c r="DY46" s="13">
        <v>20</v>
      </c>
      <c r="DZ46" s="13">
        <v>26</v>
      </c>
      <c r="EA46" s="13">
        <v>20</v>
      </c>
      <c r="EB46" s="13">
        <v>18</v>
      </c>
      <c r="EC46" s="13">
        <v>26</v>
      </c>
      <c r="ED46" s="13">
        <v>16</v>
      </c>
      <c r="EE46" s="13">
        <v>17</v>
      </c>
      <c r="EF46" s="13">
        <v>11</v>
      </c>
      <c r="EG46" s="13">
        <v>16</v>
      </c>
      <c r="EH46" s="13">
        <v>17</v>
      </c>
      <c r="EI46" s="13">
        <v>12</v>
      </c>
      <c r="EJ46" s="13">
        <v>13</v>
      </c>
      <c r="EK46" s="13">
        <v>8</v>
      </c>
      <c r="EL46" s="13">
        <v>9</v>
      </c>
      <c r="EM46" s="13">
        <v>6</v>
      </c>
      <c r="EN46" s="13">
        <v>2</v>
      </c>
      <c r="EO46" s="13">
        <v>5</v>
      </c>
      <c r="EP46" s="13">
        <v>2</v>
      </c>
      <c r="EQ46" s="13"/>
      <c r="ER46" s="13">
        <v>2</v>
      </c>
      <c r="ES46" s="13"/>
      <c r="ET46" s="13"/>
      <c r="EU46" s="13"/>
      <c r="EV46" s="13"/>
      <c r="EW46" s="13"/>
      <c r="EX46" s="13"/>
      <c r="EY46" s="13"/>
      <c r="EZ46" s="13"/>
      <c r="FA46" s="60">
        <v>9652</v>
      </c>
      <c r="FB46" s="13">
        <v>9652</v>
      </c>
      <c r="FC46" s="16" t="s">
        <v>188</v>
      </c>
      <c r="FD46" s="13">
        <v>7</v>
      </c>
      <c r="FE46" s="13">
        <v>31</v>
      </c>
      <c r="FF46" s="13">
        <v>26</v>
      </c>
      <c r="FG46" s="13">
        <v>22</v>
      </c>
      <c r="FH46" s="13">
        <v>27</v>
      </c>
      <c r="FI46" s="13">
        <v>25</v>
      </c>
      <c r="FJ46" s="13">
        <v>27</v>
      </c>
      <c r="FK46" s="13">
        <v>20</v>
      </c>
      <c r="FL46" s="13">
        <v>33</v>
      </c>
      <c r="FM46" s="13">
        <v>28</v>
      </c>
      <c r="FN46" s="13">
        <v>20</v>
      </c>
      <c r="FO46" s="13">
        <v>32</v>
      </c>
      <c r="FP46" s="13">
        <v>33</v>
      </c>
      <c r="FQ46" s="13">
        <v>32</v>
      </c>
      <c r="FR46" s="13">
        <v>56</v>
      </c>
      <c r="FS46" s="13">
        <v>49</v>
      </c>
      <c r="FT46" s="13">
        <v>67</v>
      </c>
      <c r="FU46" s="13">
        <v>83</v>
      </c>
      <c r="FV46" s="13">
        <v>138</v>
      </c>
      <c r="FW46" s="13">
        <v>115</v>
      </c>
      <c r="FX46" s="13">
        <v>139</v>
      </c>
      <c r="FY46" s="13">
        <v>188</v>
      </c>
      <c r="FZ46" s="13">
        <v>157</v>
      </c>
      <c r="GA46" s="13">
        <v>182</v>
      </c>
      <c r="GB46" s="13">
        <v>189</v>
      </c>
      <c r="GC46" s="13">
        <v>196</v>
      </c>
      <c r="GD46" s="13">
        <v>204</v>
      </c>
      <c r="GE46" s="13">
        <v>209</v>
      </c>
      <c r="GF46" s="13">
        <v>237</v>
      </c>
      <c r="GG46" s="13">
        <v>286</v>
      </c>
      <c r="GH46" s="13">
        <v>256</v>
      </c>
      <c r="GI46" s="13">
        <v>256</v>
      </c>
      <c r="GJ46" s="13">
        <v>227</v>
      </c>
      <c r="GK46" s="13">
        <v>230</v>
      </c>
      <c r="GL46" s="13">
        <v>249</v>
      </c>
      <c r="GM46" s="13">
        <v>238</v>
      </c>
      <c r="GN46" s="13">
        <v>245</v>
      </c>
      <c r="GO46" s="13">
        <v>194</v>
      </c>
      <c r="GP46" s="13">
        <v>205</v>
      </c>
      <c r="GQ46" s="13">
        <v>218</v>
      </c>
      <c r="GR46" s="13">
        <v>194</v>
      </c>
      <c r="GS46" s="13">
        <v>216</v>
      </c>
      <c r="GT46" s="13">
        <v>206</v>
      </c>
      <c r="GU46" s="13">
        <v>165</v>
      </c>
      <c r="GV46" s="13">
        <v>168</v>
      </c>
      <c r="GW46" s="13">
        <v>158</v>
      </c>
      <c r="GX46" s="13">
        <v>153</v>
      </c>
      <c r="GY46" s="13">
        <v>148</v>
      </c>
      <c r="GZ46" s="13">
        <v>147</v>
      </c>
      <c r="HA46" s="13">
        <v>154</v>
      </c>
      <c r="HB46" s="13">
        <v>119</v>
      </c>
      <c r="HC46" s="13">
        <v>121</v>
      </c>
      <c r="HD46" s="13">
        <v>114</v>
      </c>
      <c r="HE46" s="13">
        <v>107</v>
      </c>
      <c r="HF46" s="13">
        <v>93</v>
      </c>
      <c r="HG46" s="13">
        <v>110</v>
      </c>
      <c r="HH46" s="13">
        <v>119</v>
      </c>
      <c r="HI46" s="13">
        <v>80</v>
      </c>
      <c r="HJ46" s="13">
        <v>94</v>
      </c>
      <c r="HK46" s="13">
        <v>102</v>
      </c>
      <c r="HL46" s="13">
        <v>82</v>
      </c>
      <c r="HM46" s="13">
        <v>65</v>
      </c>
      <c r="HN46" s="13">
        <v>83</v>
      </c>
      <c r="HO46" s="13">
        <v>69</v>
      </c>
      <c r="HP46" s="13">
        <v>74</v>
      </c>
      <c r="HQ46" s="13">
        <v>83</v>
      </c>
      <c r="HR46" s="13">
        <v>66</v>
      </c>
      <c r="HS46" s="13">
        <v>58</v>
      </c>
      <c r="HT46" s="13">
        <v>43</v>
      </c>
      <c r="HU46" s="13">
        <v>54</v>
      </c>
      <c r="HV46" s="13">
        <v>51</v>
      </c>
      <c r="HW46" s="13">
        <v>26</v>
      </c>
      <c r="HX46" s="13">
        <v>38</v>
      </c>
      <c r="HY46" s="13">
        <v>46</v>
      </c>
      <c r="HZ46" s="13">
        <v>35</v>
      </c>
      <c r="IA46" s="13">
        <v>44</v>
      </c>
      <c r="IB46" s="13">
        <v>29</v>
      </c>
      <c r="IC46" s="13">
        <v>22</v>
      </c>
      <c r="ID46" s="13">
        <v>28</v>
      </c>
      <c r="IE46" s="13">
        <v>25</v>
      </c>
      <c r="IF46" s="13">
        <v>23</v>
      </c>
      <c r="IG46" s="13">
        <v>21</v>
      </c>
      <c r="IH46" s="13">
        <v>12</v>
      </c>
      <c r="II46" s="13">
        <v>17</v>
      </c>
      <c r="IJ46" s="13">
        <v>17</v>
      </c>
      <c r="IK46" s="13">
        <v>10</v>
      </c>
      <c r="IL46" s="13">
        <v>12</v>
      </c>
      <c r="IM46" s="13">
        <v>10</v>
      </c>
      <c r="IN46" s="13">
        <v>8</v>
      </c>
      <c r="IO46" s="13">
        <v>7</v>
      </c>
      <c r="IP46" s="13">
        <v>7</v>
      </c>
      <c r="IQ46" s="13">
        <v>10</v>
      </c>
      <c r="IR46" s="13">
        <v>4</v>
      </c>
      <c r="IS46" s="13">
        <v>7</v>
      </c>
      <c r="IT46" s="13">
        <v>2</v>
      </c>
      <c r="IU46" s="13">
        <v>1</v>
      </c>
      <c r="IV46" s="13">
        <v>1</v>
      </c>
      <c r="IW46" s="13"/>
      <c r="IX46" s="13"/>
      <c r="IY46" s="13"/>
      <c r="IZ46" s="13">
        <v>1</v>
      </c>
      <c r="JA46" s="13"/>
      <c r="JB46" s="13"/>
      <c r="JC46" s="13"/>
      <c r="JD46" s="13">
        <v>1</v>
      </c>
      <c r="JE46" s="13"/>
      <c r="JF46" s="60">
        <v>9136</v>
      </c>
      <c r="JG46" s="13">
        <v>6</v>
      </c>
      <c r="JH46" s="13">
        <v>3</v>
      </c>
      <c r="JI46" s="13"/>
      <c r="JJ46" s="13"/>
      <c r="JK46" s="13"/>
      <c r="JL46" s="13">
        <v>2</v>
      </c>
      <c r="JM46" s="13">
        <v>5</v>
      </c>
      <c r="JN46" s="13">
        <v>2</v>
      </c>
      <c r="JO46" s="13">
        <v>2</v>
      </c>
      <c r="JP46" s="13">
        <v>1</v>
      </c>
      <c r="JQ46" s="13">
        <v>1</v>
      </c>
      <c r="JR46" s="13">
        <v>3</v>
      </c>
      <c r="JS46" s="13">
        <v>4</v>
      </c>
      <c r="JT46" s="13">
        <v>1</v>
      </c>
      <c r="JU46" s="13"/>
      <c r="JV46" s="13">
        <v>3</v>
      </c>
      <c r="JW46" s="13">
        <v>2</v>
      </c>
      <c r="JX46" s="13"/>
      <c r="JY46" s="13">
        <v>3</v>
      </c>
      <c r="JZ46" s="13"/>
      <c r="KA46" s="13">
        <v>4</v>
      </c>
      <c r="KB46" s="13">
        <v>1</v>
      </c>
      <c r="KC46" s="13">
        <v>6</v>
      </c>
      <c r="KD46" s="13">
        <v>12</v>
      </c>
      <c r="KE46" s="13">
        <v>10</v>
      </c>
      <c r="KF46" s="13">
        <v>13</v>
      </c>
      <c r="KG46" s="13">
        <v>16</v>
      </c>
      <c r="KH46" s="13">
        <v>26</v>
      </c>
      <c r="KI46" s="13">
        <v>18</v>
      </c>
      <c r="KJ46" s="13">
        <v>20</v>
      </c>
      <c r="KK46" s="13">
        <v>18</v>
      </c>
      <c r="KL46" s="13">
        <v>25</v>
      </c>
      <c r="KM46" s="13">
        <v>26</v>
      </c>
      <c r="KN46" s="13">
        <v>21</v>
      </c>
      <c r="KO46" s="13">
        <v>18</v>
      </c>
      <c r="KP46" s="13">
        <v>13</v>
      </c>
      <c r="KQ46" s="13">
        <v>14</v>
      </c>
      <c r="KR46" s="13">
        <v>10</v>
      </c>
      <c r="KS46" s="13">
        <v>21</v>
      </c>
      <c r="KT46" s="13">
        <v>18</v>
      </c>
      <c r="KU46" s="13">
        <v>20</v>
      </c>
      <c r="KV46" s="13">
        <v>27</v>
      </c>
      <c r="KW46" s="13">
        <v>34</v>
      </c>
      <c r="KX46" s="13">
        <v>21</v>
      </c>
      <c r="KY46" s="13">
        <v>27</v>
      </c>
      <c r="KZ46" s="13">
        <v>35</v>
      </c>
      <c r="LA46" s="13">
        <v>24</v>
      </c>
      <c r="LB46" s="13">
        <v>19</v>
      </c>
      <c r="LC46" s="13">
        <v>29</v>
      </c>
      <c r="LD46" s="13">
        <v>26</v>
      </c>
      <c r="LE46" s="13">
        <v>24</v>
      </c>
      <c r="LF46" s="13">
        <v>31</v>
      </c>
      <c r="LG46" s="13">
        <v>23</v>
      </c>
      <c r="LH46" s="13">
        <v>17</v>
      </c>
      <c r="LI46" s="13">
        <v>16</v>
      </c>
      <c r="LJ46" s="13">
        <v>9</v>
      </c>
      <c r="LK46" s="13">
        <v>10</v>
      </c>
      <c r="LL46" s="13">
        <v>15</v>
      </c>
      <c r="LM46" s="13">
        <v>10</v>
      </c>
      <c r="LN46" s="13">
        <v>16</v>
      </c>
      <c r="LO46" s="13">
        <v>11</v>
      </c>
      <c r="LP46" s="13">
        <v>11</v>
      </c>
      <c r="LQ46" s="13">
        <v>2</v>
      </c>
      <c r="LR46" s="13">
        <v>8</v>
      </c>
      <c r="LS46" s="13">
        <v>3</v>
      </c>
      <c r="LT46" s="13">
        <v>5</v>
      </c>
      <c r="LU46" s="13">
        <v>3</v>
      </c>
      <c r="LV46" s="13">
        <v>4</v>
      </c>
      <c r="LW46" s="13">
        <v>1</v>
      </c>
      <c r="LX46" s="13">
        <v>1</v>
      </c>
      <c r="LY46" s="13">
        <v>5</v>
      </c>
      <c r="LZ46" s="13">
        <v>2</v>
      </c>
      <c r="MA46" s="13">
        <v>4</v>
      </c>
      <c r="MB46" s="13">
        <v>5</v>
      </c>
      <c r="MC46" s="13">
        <v>1</v>
      </c>
      <c r="MD46" s="13">
        <v>4</v>
      </c>
      <c r="ME46" s="13">
        <v>3</v>
      </c>
      <c r="MF46" s="13">
        <v>2</v>
      </c>
      <c r="MG46" s="13">
        <v>2</v>
      </c>
      <c r="MH46" s="13">
        <v>3</v>
      </c>
      <c r="MI46" s="13">
        <v>2</v>
      </c>
      <c r="MJ46" s="13"/>
      <c r="MK46" s="13">
        <v>3</v>
      </c>
      <c r="ML46" s="13">
        <v>2</v>
      </c>
      <c r="MM46" s="13">
        <v>2</v>
      </c>
      <c r="MN46" s="13">
        <v>2</v>
      </c>
      <c r="MO46" s="13">
        <v>1</v>
      </c>
      <c r="MP46" s="13">
        <v>2</v>
      </c>
      <c r="MQ46" s="13">
        <v>2</v>
      </c>
      <c r="MR46" s="13">
        <v>1</v>
      </c>
      <c r="MS46" s="13">
        <v>3</v>
      </c>
      <c r="MT46" s="13"/>
      <c r="MU46" s="13">
        <v>3</v>
      </c>
      <c r="MV46" s="13"/>
      <c r="MW46" s="13"/>
      <c r="MX46" s="13"/>
      <c r="MY46" s="13"/>
      <c r="MZ46" s="13"/>
      <c r="NA46" s="13"/>
      <c r="NB46" s="13"/>
      <c r="NC46" s="13"/>
      <c r="ND46" s="13">
        <v>1</v>
      </c>
      <c r="NE46" s="13"/>
      <c r="NF46" s="13"/>
      <c r="NG46" s="13"/>
      <c r="NH46" s="13"/>
      <c r="NI46" s="13"/>
      <c r="NJ46" s="60">
        <v>885</v>
      </c>
      <c r="NK46" s="13">
        <v>10021</v>
      </c>
      <c r="NL46" s="448"/>
      <c r="NM46" s="448"/>
      <c r="NN46" s="448"/>
    </row>
    <row r="47" spans="1:378">
      <c r="A47" s="8" t="s">
        <v>189</v>
      </c>
      <c r="B47" s="284">
        <f t="shared" si="67"/>
        <v>3</v>
      </c>
      <c r="C47" s="284">
        <f t="shared" si="68"/>
        <v>4</v>
      </c>
      <c r="D47" s="284">
        <f t="shared" si="69"/>
        <v>31</v>
      </c>
      <c r="E47" s="284">
        <f t="shared" si="70"/>
        <v>34</v>
      </c>
      <c r="F47" s="284">
        <f t="shared" si="71"/>
        <v>92</v>
      </c>
      <c r="G47" s="284">
        <f t="shared" si="72"/>
        <v>77</v>
      </c>
      <c r="H47" s="284">
        <f t="shared" si="73"/>
        <v>99</v>
      </c>
      <c r="I47" s="284">
        <f t="shared" si="74"/>
        <v>104</v>
      </c>
      <c r="J47" s="284">
        <f t="shared" si="75"/>
        <v>96</v>
      </c>
      <c r="K47" s="284">
        <f t="shared" si="76"/>
        <v>101</v>
      </c>
      <c r="L47" s="284">
        <f t="shared" si="77"/>
        <v>75</v>
      </c>
      <c r="M47" s="284">
        <f t="shared" si="78"/>
        <v>95</v>
      </c>
      <c r="N47" s="284">
        <f t="shared" si="79"/>
        <v>65</v>
      </c>
      <c r="O47" s="284">
        <f t="shared" si="80"/>
        <v>63</v>
      </c>
      <c r="P47" s="284">
        <f t="shared" si="81"/>
        <v>34</v>
      </c>
      <c r="Q47" s="284">
        <f t="shared" si="82"/>
        <v>39</v>
      </c>
      <c r="R47" s="284">
        <f t="shared" si="83"/>
        <v>19</v>
      </c>
      <c r="S47" s="284">
        <f t="shared" si="84"/>
        <v>15</v>
      </c>
      <c r="T47" s="284">
        <f t="shared" si="85"/>
        <v>2</v>
      </c>
      <c r="U47" s="284">
        <f t="shared" si="86"/>
        <v>3</v>
      </c>
      <c r="W47" s="16" t="s">
        <v>56</v>
      </c>
      <c r="X47" s="764">
        <f t="shared" si="88"/>
        <v>252</v>
      </c>
      <c r="Y47" s="764">
        <f t="shared" si="89"/>
        <v>214</v>
      </c>
      <c r="Z47" s="764">
        <f t="shared" si="90"/>
        <v>247</v>
      </c>
      <c r="AA47" s="764">
        <f t="shared" si="91"/>
        <v>288</v>
      </c>
      <c r="AB47" s="764">
        <f t="shared" si="92"/>
        <v>440</v>
      </c>
      <c r="AC47" s="764">
        <f t="shared" si="93"/>
        <v>553</v>
      </c>
      <c r="AD47" s="764">
        <f t="shared" si="94"/>
        <v>521</v>
      </c>
      <c r="AE47" s="764">
        <f t="shared" si="95"/>
        <v>626</v>
      </c>
      <c r="AF47" s="764">
        <f t="shared" si="96"/>
        <v>442</v>
      </c>
      <c r="AG47" s="764">
        <f t="shared" si="97"/>
        <v>561</v>
      </c>
      <c r="AH47" s="764">
        <f t="shared" si="98"/>
        <v>349</v>
      </c>
      <c r="AI47" s="764">
        <f t="shared" si="99"/>
        <v>399</v>
      </c>
      <c r="AJ47" s="764">
        <f t="shared" si="100"/>
        <v>252</v>
      </c>
      <c r="AK47" s="764">
        <f t="shared" si="101"/>
        <v>263</v>
      </c>
      <c r="AL47" s="764">
        <f t="shared" si="102"/>
        <v>184</v>
      </c>
      <c r="AM47" s="764">
        <f t="shared" si="103"/>
        <v>177</v>
      </c>
      <c r="AN47" s="764">
        <f t="shared" si="104"/>
        <v>77</v>
      </c>
      <c r="AO47" s="764">
        <f t="shared" si="105"/>
        <v>82</v>
      </c>
      <c r="AP47" s="764">
        <f t="shared" si="106"/>
        <v>15</v>
      </c>
      <c r="AQ47" s="764">
        <f t="shared" si="107"/>
        <v>32</v>
      </c>
      <c r="AR47" s="764">
        <f t="shared" si="87"/>
        <v>69</v>
      </c>
      <c r="AT47" s="16" t="s">
        <v>56</v>
      </c>
      <c r="AU47" s="13">
        <v>9</v>
      </c>
      <c r="AV47" s="13">
        <v>27</v>
      </c>
      <c r="AW47" s="13">
        <v>34</v>
      </c>
      <c r="AX47" s="13">
        <v>29</v>
      </c>
      <c r="AY47" s="13">
        <v>23</v>
      </c>
      <c r="AZ47" s="13">
        <v>14</v>
      </c>
      <c r="BA47" s="13">
        <v>18</v>
      </c>
      <c r="BB47" s="13">
        <v>13</v>
      </c>
      <c r="BC47" s="13">
        <v>24</v>
      </c>
      <c r="BD47" s="13">
        <v>23</v>
      </c>
      <c r="BE47" s="13">
        <v>22</v>
      </c>
      <c r="BF47" s="13">
        <v>28</v>
      </c>
      <c r="BG47" s="13">
        <v>21</v>
      </c>
      <c r="BH47" s="13">
        <v>28</v>
      </c>
      <c r="BI47" s="13">
        <v>15</v>
      </c>
      <c r="BJ47" s="13">
        <v>30</v>
      </c>
      <c r="BK47" s="13">
        <v>28</v>
      </c>
      <c r="BL47" s="13">
        <v>36</v>
      </c>
      <c r="BM47" s="13">
        <v>40</v>
      </c>
      <c r="BN47" s="13">
        <v>40</v>
      </c>
      <c r="BO47" s="13">
        <v>45</v>
      </c>
      <c r="BP47" s="13">
        <v>59</v>
      </c>
      <c r="BQ47" s="13">
        <v>64</v>
      </c>
      <c r="BR47" s="13">
        <v>51</v>
      </c>
      <c r="BS47" s="13">
        <v>45</v>
      </c>
      <c r="BT47" s="13">
        <v>57</v>
      </c>
      <c r="BU47" s="13">
        <v>60</v>
      </c>
      <c r="BV47" s="13">
        <v>47</v>
      </c>
      <c r="BW47" s="13">
        <v>64</v>
      </c>
      <c r="BX47" s="13">
        <v>61</v>
      </c>
      <c r="BY47" s="13">
        <v>63</v>
      </c>
      <c r="BZ47" s="13">
        <v>58</v>
      </c>
      <c r="CA47" s="13">
        <v>60</v>
      </c>
      <c r="CB47" s="13">
        <v>63</v>
      </c>
      <c r="CC47" s="13">
        <v>69</v>
      </c>
      <c r="CD47" s="13">
        <v>65</v>
      </c>
      <c r="CE47" s="13">
        <v>56</v>
      </c>
      <c r="CF47" s="13">
        <v>68</v>
      </c>
      <c r="CG47" s="13">
        <v>64</v>
      </c>
      <c r="CH47" s="13">
        <v>60</v>
      </c>
      <c r="CI47" s="13">
        <v>61</v>
      </c>
      <c r="CJ47" s="13">
        <v>68</v>
      </c>
      <c r="CK47" s="13">
        <v>74</v>
      </c>
      <c r="CL47" s="13">
        <v>41</v>
      </c>
      <c r="CM47" s="13">
        <v>61</v>
      </c>
      <c r="CN47" s="13">
        <v>51</v>
      </c>
      <c r="CO47" s="13">
        <v>58</v>
      </c>
      <c r="CP47" s="13">
        <v>52</v>
      </c>
      <c r="CQ47" s="13">
        <v>47</v>
      </c>
      <c r="CR47" s="13">
        <v>48</v>
      </c>
      <c r="CS47" s="13">
        <v>54</v>
      </c>
      <c r="CT47" s="13">
        <v>41</v>
      </c>
      <c r="CU47" s="13">
        <v>39</v>
      </c>
      <c r="CV47" s="13">
        <v>26</v>
      </c>
      <c r="CW47" s="13">
        <v>41</v>
      </c>
      <c r="CX47" s="13">
        <v>43</v>
      </c>
      <c r="CY47" s="13">
        <v>45</v>
      </c>
      <c r="CZ47" s="13">
        <v>33</v>
      </c>
      <c r="DA47" s="13">
        <v>39</v>
      </c>
      <c r="DB47" s="13">
        <v>38</v>
      </c>
      <c r="DC47" s="13">
        <v>29</v>
      </c>
      <c r="DD47" s="13">
        <v>41</v>
      </c>
      <c r="DE47" s="13">
        <v>23</v>
      </c>
      <c r="DF47" s="13">
        <v>24</v>
      </c>
      <c r="DG47" s="13">
        <v>27</v>
      </c>
      <c r="DH47" s="13">
        <v>21</v>
      </c>
      <c r="DI47" s="13">
        <v>29</v>
      </c>
      <c r="DJ47" s="13">
        <v>23</v>
      </c>
      <c r="DK47" s="13">
        <v>19</v>
      </c>
      <c r="DL47" s="13">
        <v>27</v>
      </c>
      <c r="DM47" s="13">
        <v>21</v>
      </c>
      <c r="DN47" s="13">
        <v>24</v>
      </c>
      <c r="DO47" s="13">
        <v>22</v>
      </c>
      <c r="DP47" s="13">
        <v>14</v>
      </c>
      <c r="DQ47" s="13">
        <v>14</v>
      </c>
      <c r="DR47" s="13">
        <v>14</v>
      </c>
      <c r="DS47" s="13">
        <v>19</v>
      </c>
      <c r="DT47" s="13">
        <v>20</v>
      </c>
      <c r="DU47" s="13">
        <v>18</v>
      </c>
      <c r="DV47" s="13">
        <v>11</v>
      </c>
      <c r="DW47" s="13">
        <v>10</v>
      </c>
      <c r="DX47" s="13">
        <v>8</v>
      </c>
      <c r="DY47" s="13">
        <v>16</v>
      </c>
      <c r="DZ47" s="13">
        <v>10</v>
      </c>
      <c r="EA47" s="13">
        <v>5</v>
      </c>
      <c r="EB47" s="13">
        <v>12</v>
      </c>
      <c r="EC47" s="13">
        <v>6</v>
      </c>
      <c r="ED47" s="13">
        <v>2</v>
      </c>
      <c r="EE47" s="13">
        <v>3</v>
      </c>
      <c r="EF47" s="13">
        <v>10</v>
      </c>
      <c r="EG47" s="13">
        <v>6</v>
      </c>
      <c r="EH47" s="13">
        <v>6</v>
      </c>
      <c r="EI47" s="13">
        <v>5</v>
      </c>
      <c r="EJ47" s="13">
        <v>3</v>
      </c>
      <c r="EK47" s="13">
        <v>4</v>
      </c>
      <c r="EL47" s="13">
        <v>4</v>
      </c>
      <c r="EM47" s="13">
        <v>1</v>
      </c>
      <c r="EN47" s="13">
        <v>1</v>
      </c>
      <c r="EO47" s="13">
        <v>1</v>
      </c>
      <c r="EP47" s="13">
        <v>1</v>
      </c>
      <c r="EQ47" s="13"/>
      <c r="ER47" s="13"/>
      <c r="ES47" s="13"/>
      <c r="ET47" s="13"/>
      <c r="EU47" s="13"/>
      <c r="EV47" s="13"/>
      <c r="EW47" s="13"/>
      <c r="EX47" s="13"/>
      <c r="EY47" s="13"/>
      <c r="EZ47" s="13"/>
      <c r="FA47" s="60">
        <v>3195</v>
      </c>
      <c r="FB47" s="13">
        <v>3195</v>
      </c>
      <c r="FC47" s="16" t="s">
        <v>56</v>
      </c>
      <c r="FD47" s="13">
        <v>13</v>
      </c>
      <c r="FE47" s="13">
        <v>32</v>
      </c>
      <c r="FF47" s="13">
        <v>37</v>
      </c>
      <c r="FG47" s="13">
        <v>18</v>
      </c>
      <c r="FH47" s="13">
        <v>37</v>
      </c>
      <c r="FI47" s="13">
        <v>27</v>
      </c>
      <c r="FJ47" s="13">
        <v>22</v>
      </c>
      <c r="FK47" s="13">
        <v>25</v>
      </c>
      <c r="FL47" s="13">
        <v>21</v>
      </c>
      <c r="FM47" s="13">
        <v>20</v>
      </c>
      <c r="FN47" s="13">
        <v>16</v>
      </c>
      <c r="FO47" s="13">
        <v>24</v>
      </c>
      <c r="FP47" s="13">
        <v>19</v>
      </c>
      <c r="FQ47" s="13">
        <v>19</v>
      </c>
      <c r="FR47" s="13">
        <v>19</v>
      </c>
      <c r="FS47" s="13">
        <v>20</v>
      </c>
      <c r="FT47" s="13">
        <v>37</v>
      </c>
      <c r="FU47" s="13">
        <v>22</v>
      </c>
      <c r="FV47" s="13">
        <v>44</v>
      </c>
      <c r="FW47" s="13">
        <v>27</v>
      </c>
      <c r="FX47" s="13">
        <v>56</v>
      </c>
      <c r="FY47" s="13">
        <v>50</v>
      </c>
      <c r="FZ47" s="13">
        <v>23</v>
      </c>
      <c r="GA47" s="13">
        <v>41</v>
      </c>
      <c r="GB47" s="13">
        <v>46</v>
      </c>
      <c r="GC47" s="13">
        <v>47</v>
      </c>
      <c r="GD47" s="13">
        <v>44</v>
      </c>
      <c r="GE47" s="13">
        <v>43</v>
      </c>
      <c r="GF47" s="13">
        <v>39</v>
      </c>
      <c r="GG47" s="13">
        <v>51</v>
      </c>
      <c r="GH47" s="13">
        <v>61</v>
      </c>
      <c r="GI47" s="13">
        <v>51</v>
      </c>
      <c r="GJ47" s="13">
        <v>55</v>
      </c>
      <c r="GK47" s="13">
        <v>55</v>
      </c>
      <c r="GL47" s="13">
        <v>52</v>
      </c>
      <c r="GM47" s="13">
        <v>51</v>
      </c>
      <c r="GN47" s="13">
        <v>46</v>
      </c>
      <c r="GO47" s="13">
        <v>49</v>
      </c>
      <c r="GP47" s="13">
        <v>54</v>
      </c>
      <c r="GQ47" s="13">
        <v>47</v>
      </c>
      <c r="GR47" s="13">
        <v>49</v>
      </c>
      <c r="GS47" s="13">
        <v>56</v>
      </c>
      <c r="GT47" s="13">
        <v>54</v>
      </c>
      <c r="GU47" s="13">
        <v>47</v>
      </c>
      <c r="GV47" s="13">
        <v>38</v>
      </c>
      <c r="GW47" s="13">
        <v>39</v>
      </c>
      <c r="GX47" s="13">
        <v>39</v>
      </c>
      <c r="GY47" s="13">
        <v>53</v>
      </c>
      <c r="GZ47" s="13">
        <v>26</v>
      </c>
      <c r="HA47" s="13">
        <v>41</v>
      </c>
      <c r="HB47" s="13">
        <v>43</v>
      </c>
      <c r="HC47" s="13">
        <v>40</v>
      </c>
      <c r="HD47" s="13">
        <v>40</v>
      </c>
      <c r="HE47" s="13">
        <v>41</v>
      </c>
      <c r="HF47" s="13">
        <v>26</v>
      </c>
      <c r="HG47" s="13">
        <v>41</v>
      </c>
      <c r="HH47" s="13">
        <v>29</v>
      </c>
      <c r="HI47" s="13">
        <v>33</v>
      </c>
      <c r="HJ47" s="13">
        <v>29</v>
      </c>
      <c r="HK47" s="13">
        <v>27</v>
      </c>
      <c r="HL47" s="13">
        <v>27</v>
      </c>
      <c r="HM47" s="13">
        <v>35</v>
      </c>
      <c r="HN47" s="13">
        <v>26</v>
      </c>
      <c r="HO47" s="13">
        <v>28</v>
      </c>
      <c r="HP47" s="13">
        <v>28</v>
      </c>
      <c r="HQ47" s="13">
        <v>20</v>
      </c>
      <c r="HR47" s="13">
        <v>24</v>
      </c>
      <c r="HS47" s="13">
        <v>23</v>
      </c>
      <c r="HT47" s="13">
        <v>24</v>
      </c>
      <c r="HU47" s="13">
        <v>17</v>
      </c>
      <c r="HV47" s="13">
        <v>35</v>
      </c>
      <c r="HW47" s="13">
        <v>25</v>
      </c>
      <c r="HX47" s="13">
        <v>13</v>
      </c>
      <c r="HY47" s="13">
        <v>24</v>
      </c>
      <c r="HZ47" s="13">
        <v>18</v>
      </c>
      <c r="IA47" s="13">
        <v>19</v>
      </c>
      <c r="IB47" s="13">
        <v>14</v>
      </c>
      <c r="IC47" s="13">
        <v>15</v>
      </c>
      <c r="ID47" s="13">
        <v>6</v>
      </c>
      <c r="IE47" s="13">
        <v>15</v>
      </c>
      <c r="IF47" s="13">
        <v>5</v>
      </c>
      <c r="IG47" s="13">
        <v>10</v>
      </c>
      <c r="IH47" s="13">
        <v>16</v>
      </c>
      <c r="II47" s="13">
        <v>11</v>
      </c>
      <c r="IJ47" s="13">
        <v>3</v>
      </c>
      <c r="IK47" s="13">
        <v>4</v>
      </c>
      <c r="IL47" s="13">
        <v>10</v>
      </c>
      <c r="IM47" s="13">
        <v>3</v>
      </c>
      <c r="IN47" s="13">
        <v>8</v>
      </c>
      <c r="IO47" s="13">
        <v>7</v>
      </c>
      <c r="IP47" s="13">
        <v>4</v>
      </c>
      <c r="IQ47" s="13">
        <v>4</v>
      </c>
      <c r="IR47" s="13">
        <v>2</v>
      </c>
      <c r="IS47" s="13">
        <v>2</v>
      </c>
      <c r="IT47" s="13"/>
      <c r="IU47" s="13">
        <v>1</v>
      </c>
      <c r="IV47" s="13"/>
      <c r="IW47" s="13"/>
      <c r="IX47" s="13">
        <v>1</v>
      </c>
      <c r="IY47" s="13"/>
      <c r="IZ47" s="13">
        <v>1</v>
      </c>
      <c r="JA47" s="13"/>
      <c r="JB47" s="13"/>
      <c r="JC47" s="13"/>
      <c r="JD47" s="13"/>
      <c r="JE47" s="13"/>
      <c r="JF47" s="60">
        <v>2779</v>
      </c>
      <c r="JG47" s="13">
        <v>1</v>
      </c>
      <c r="JH47" s="13">
        <v>1</v>
      </c>
      <c r="JI47" s="13"/>
      <c r="JJ47" s="13">
        <v>1</v>
      </c>
      <c r="JK47" s="13">
        <v>2</v>
      </c>
      <c r="JL47" s="13"/>
      <c r="JM47" s="13"/>
      <c r="JN47" s="13">
        <v>3</v>
      </c>
      <c r="JO47" s="13">
        <v>1</v>
      </c>
      <c r="JP47" s="13">
        <v>4</v>
      </c>
      <c r="JQ47" s="13">
        <v>8</v>
      </c>
      <c r="JR47" s="13">
        <v>1</v>
      </c>
      <c r="JS47" s="13"/>
      <c r="JT47" s="13"/>
      <c r="JU47" s="13"/>
      <c r="JV47" s="13">
        <v>1</v>
      </c>
      <c r="JW47" s="13"/>
      <c r="JX47" s="13"/>
      <c r="JY47" s="13">
        <v>1</v>
      </c>
      <c r="JZ47" s="13">
        <v>2</v>
      </c>
      <c r="KA47" s="13"/>
      <c r="KB47" s="13"/>
      <c r="KC47" s="13"/>
      <c r="KD47" s="13"/>
      <c r="KE47" s="13">
        <v>1</v>
      </c>
      <c r="KF47" s="13">
        <v>1</v>
      </c>
      <c r="KG47" s="13"/>
      <c r="KH47" s="13"/>
      <c r="KI47" s="13"/>
      <c r="KJ47" s="13">
        <v>1</v>
      </c>
      <c r="KK47" s="13">
        <v>2</v>
      </c>
      <c r="KL47" s="13">
        <v>1</v>
      </c>
      <c r="KM47" s="13">
        <v>1</v>
      </c>
      <c r="KN47" s="13">
        <v>1</v>
      </c>
      <c r="KO47" s="13">
        <v>1</v>
      </c>
      <c r="KP47" s="13">
        <v>2</v>
      </c>
      <c r="KQ47" s="13"/>
      <c r="KR47" s="13"/>
      <c r="KS47" s="13"/>
      <c r="KT47" s="13"/>
      <c r="KU47" s="13">
        <v>2</v>
      </c>
      <c r="KV47" s="13">
        <v>4</v>
      </c>
      <c r="KW47" s="13"/>
      <c r="KX47" s="13">
        <v>1</v>
      </c>
      <c r="KY47" s="13"/>
      <c r="KZ47" s="13"/>
      <c r="LA47" s="13">
        <v>1</v>
      </c>
      <c r="LB47" s="13"/>
      <c r="LC47" s="13"/>
      <c r="LD47" s="13">
        <v>1</v>
      </c>
      <c r="LE47" s="13">
        <v>2</v>
      </c>
      <c r="LF47" s="13"/>
      <c r="LG47" s="13"/>
      <c r="LH47" s="13"/>
      <c r="LI47" s="13"/>
      <c r="LJ47" s="13"/>
      <c r="LK47" s="13"/>
      <c r="LL47" s="13">
        <v>1</v>
      </c>
      <c r="LM47" s="13"/>
      <c r="LN47" s="13"/>
      <c r="LO47" s="13"/>
      <c r="LP47" s="13"/>
      <c r="LQ47" s="13"/>
      <c r="LR47" s="13"/>
      <c r="LS47" s="13"/>
      <c r="LT47" s="13"/>
      <c r="LU47" s="13"/>
      <c r="LV47" s="13"/>
      <c r="LW47" s="13"/>
      <c r="LX47" s="13"/>
      <c r="LY47" s="13"/>
      <c r="LZ47" s="13">
        <v>1</v>
      </c>
      <c r="MA47" s="13"/>
      <c r="MB47" s="13"/>
      <c r="MC47" s="13"/>
      <c r="MD47" s="13"/>
      <c r="ME47" s="13"/>
      <c r="MF47" s="13"/>
      <c r="MG47" s="13"/>
      <c r="MH47" s="13"/>
      <c r="MI47" s="13"/>
      <c r="MJ47" s="13">
        <v>1</v>
      </c>
      <c r="MK47" s="13">
        <v>1</v>
      </c>
      <c r="ML47" s="13">
        <v>1</v>
      </c>
      <c r="MM47" s="13">
        <v>1</v>
      </c>
      <c r="MN47" s="13">
        <v>3</v>
      </c>
      <c r="MO47" s="13">
        <v>2</v>
      </c>
      <c r="MP47" s="13"/>
      <c r="MQ47" s="13">
        <v>1</v>
      </c>
      <c r="MR47" s="13">
        <v>1</v>
      </c>
      <c r="MS47" s="13">
        <v>2</v>
      </c>
      <c r="MT47" s="13"/>
      <c r="MU47" s="13">
        <v>3</v>
      </c>
      <c r="MV47" s="13"/>
      <c r="MW47" s="13"/>
      <c r="MX47" s="13">
        <v>1</v>
      </c>
      <c r="MY47" s="13">
        <v>1</v>
      </c>
      <c r="MZ47" s="13">
        <v>1</v>
      </c>
      <c r="NA47" s="13"/>
      <c r="NB47" s="13"/>
      <c r="NC47" s="13"/>
      <c r="ND47" s="13"/>
      <c r="NE47" s="13"/>
      <c r="NF47" s="13"/>
      <c r="NG47" s="13"/>
      <c r="NH47" s="13"/>
      <c r="NI47" s="13"/>
      <c r="NJ47" s="60">
        <v>69</v>
      </c>
      <c r="NK47" s="13">
        <v>2848</v>
      </c>
      <c r="NL47" s="448"/>
      <c r="NM47" s="448"/>
      <c r="NN47" s="448"/>
    </row>
    <row r="48" spans="1:378">
      <c r="A48" s="9" t="s">
        <v>59</v>
      </c>
      <c r="B48" s="284">
        <f t="shared" si="67"/>
        <v>332</v>
      </c>
      <c r="C48" s="284">
        <f t="shared" si="68"/>
        <v>337</v>
      </c>
      <c r="D48" s="284">
        <f t="shared" si="69"/>
        <v>992</v>
      </c>
      <c r="E48" s="284">
        <f t="shared" si="70"/>
        <v>1017</v>
      </c>
      <c r="F48" s="284">
        <f t="shared" si="71"/>
        <v>2940</v>
      </c>
      <c r="G48" s="284">
        <f t="shared" si="72"/>
        <v>3014</v>
      </c>
      <c r="H48" s="284">
        <f t="shared" si="73"/>
        <v>3305</v>
      </c>
      <c r="I48" s="284">
        <f t="shared" si="74"/>
        <v>3220</v>
      </c>
      <c r="J48" s="284">
        <f t="shared" si="75"/>
        <v>2934</v>
      </c>
      <c r="K48" s="284">
        <f t="shared" si="76"/>
        <v>2817</v>
      </c>
      <c r="L48" s="284">
        <f t="shared" si="77"/>
        <v>2036</v>
      </c>
      <c r="M48" s="284">
        <f t="shared" si="78"/>
        <v>1986</v>
      </c>
      <c r="N48" s="284">
        <f t="shared" si="79"/>
        <v>1055</v>
      </c>
      <c r="O48" s="284">
        <f t="shared" si="80"/>
        <v>951</v>
      </c>
      <c r="P48" s="284">
        <f t="shared" si="81"/>
        <v>495</v>
      </c>
      <c r="Q48" s="284">
        <f t="shared" si="82"/>
        <v>460</v>
      </c>
      <c r="R48" s="284">
        <f t="shared" si="83"/>
        <v>151</v>
      </c>
      <c r="S48" s="284">
        <f t="shared" si="84"/>
        <v>202</v>
      </c>
      <c r="T48" s="284">
        <f t="shared" si="85"/>
        <v>25</v>
      </c>
      <c r="U48" s="284">
        <f t="shared" si="86"/>
        <v>57</v>
      </c>
      <c r="W48" s="16" t="s">
        <v>57</v>
      </c>
      <c r="X48" s="764">
        <f t="shared" si="88"/>
        <v>46</v>
      </c>
      <c r="Y48" s="764">
        <f t="shared" si="89"/>
        <v>28</v>
      </c>
      <c r="Z48" s="764">
        <f t="shared" si="90"/>
        <v>70</v>
      </c>
      <c r="AA48" s="764">
        <f t="shared" si="91"/>
        <v>110</v>
      </c>
      <c r="AB48" s="764">
        <f t="shared" si="92"/>
        <v>223</v>
      </c>
      <c r="AC48" s="764">
        <f t="shared" si="93"/>
        <v>250</v>
      </c>
      <c r="AD48" s="764">
        <f t="shared" si="94"/>
        <v>251</v>
      </c>
      <c r="AE48" s="764">
        <f t="shared" si="95"/>
        <v>241</v>
      </c>
      <c r="AF48" s="764">
        <f t="shared" si="96"/>
        <v>219</v>
      </c>
      <c r="AG48" s="764">
        <f t="shared" si="97"/>
        <v>229</v>
      </c>
      <c r="AH48" s="764">
        <f t="shared" si="98"/>
        <v>125</v>
      </c>
      <c r="AI48" s="764">
        <f t="shared" si="99"/>
        <v>139</v>
      </c>
      <c r="AJ48" s="764">
        <f t="shared" si="100"/>
        <v>87</v>
      </c>
      <c r="AK48" s="764">
        <f t="shared" si="101"/>
        <v>86</v>
      </c>
      <c r="AL48" s="764">
        <f t="shared" si="102"/>
        <v>53</v>
      </c>
      <c r="AM48" s="764">
        <f t="shared" si="103"/>
        <v>43</v>
      </c>
      <c r="AN48" s="764">
        <f t="shared" si="104"/>
        <v>21</v>
      </c>
      <c r="AO48" s="764">
        <f t="shared" si="105"/>
        <v>42</v>
      </c>
      <c r="AP48" s="764">
        <f t="shared" si="106"/>
        <v>7</v>
      </c>
      <c r="AQ48" s="764">
        <f t="shared" si="107"/>
        <v>24</v>
      </c>
      <c r="AR48" s="764">
        <f t="shared" si="87"/>
        <v>33</v>
      </c>
      <c r="AT48" s="16" t="s">
        <v>57</v>
      </c>
      <c r="AU48" s="13">
        <v>2</v>
      </c>
      <c r="AV48" s="13">
        <v>1</v>
      </c>
      <c r="AW48" s="13"/>
      <c r="AX48" s="13">
        <v>2</v>
      </c>
      <c r="AY48" s="13">
        <v>6</v>
      </c>
      <c r="AZ48" s="13">
        <v>3</v>
      </c>
      <c r="BA48" s="13">
        <v>2</v>
      </c>
      <c r="BB48" s="13">
        <v>4</v>
      </c>
      <c r="BC48" s="13">
        <v>4</v>
      </c>
      <c r="BD48" s="13">
        <v>4</v>
      </c>
      <c r="BE48" s="13">
        <v>2</v>
      </c>
      <c r="BF48" s="13">
        <v>6</v>
      </c>
      <c r="BG48" s="13">
        <v>7</v>
      </c>
      <c r="BH48" s="13">
        <v>5</v>
      </c>
      <c r="BI48" s="13">
        <v>11</v>
      </c>
      <c r="BJ48" s="13">
        <v>8</v>
      </c>
      <c r="BK48" s="13">
        <v>11</v>
      </c>
      <c r="BL48" s="13">
        <v>16</v>
      </c>
      <c r="BM48" s="13">
        <v>25</v>
      </c>
      <c r="BN48" s="13">
        <v>19</v>
      </c>
      <c r="BO48" s="13">
        <v>20</v>
      </c>
      <c r="BP48" s="13">
        <v>15</v>
      </c>
      <c r="BQ48" s="13">
        <v>24</v>
      </c>
      <c r="BR48" s="13">
        <v>27</v>
      </c>
      <c r="BS48" s="13">
        <v>26</v>
      </c>
      <c r="BT48" s="13">
        <v>26</v>
      </c>
      <c r="BU48" s="13">
        <v>33</v>
      </c>
      <c r="BV48" s="13">
        <v>26</v>
      </c>
      <c r="BW48" s="13">
        <v>27</v>
      </c>
      <c r="BX48" s="13">
        <v>26</v>
      </c>
      <c r="BY48" s="13">
        <v>20</v>
      </c>
      <c r="BZ48" s="13">
        <v>33</v>
      </c>
      <c r="CA48" s="13">
        <v>27</v>
      </c>
      <c r="CB48" s="13">
        <v>34</v>
      </c>
      <c r="CC48" s="13">
        <v>22</v>
      </c>
      <c r="CD48" s="13">
        <v>25</v>
      </c>
      <c r="CE48" s="13">
        <v>17</v>
      </c>
      <c r="CF48" s="13">
        <v>16</v>
      </c>
      <c r="CG48" s="13">
        <v>27</v>
      </c>
      <c r="CH48" s="13">
        <v>20</v>
      </c>
      <c r="CI48" s="13">
        <v>20</v>
      </c>
      <c r="CJ48" s="13">
        <v>30</v>
      </c>
      <c r="CK48" s="13">
        <v>22</v>
      </c>
      <c r="CL48" s="13">
        <v>27</v>
      </c>
      <c r="CM48" s="13">
        <v>24</v>
      </c>
      <c r="CN48" s="13">
        <v>16</v>
      </c>
      <c r="CO48" s="13">
        <v>28</v>
      </c>
      <c r="CP48" s="13">
        <v>18</v>
      </c>
      <c r="CQ48" s="13">
        <v>25</v>
      </c>
      <c r="CR48" s="13">
        <v>19</v>
      </c>
      <c r="CS48" s="13">
        <v>19</v>
      </c>
      <c r="CT48" s="13">
        <v>16</v>
      </c>
      <c r="CU48" s="13">
        <v>22</v>
      </c>
      <c r="CV48" s="13">
        <v>15</v>
      </c>
      <c r="CW48" s="13">
        <v>12</v>
      </c>
      <c r="CX48" s="13">
        <v>12</v>
      </c>
      <c r="CY48" s="13">
        <v>7</v>
      </c>
      <c r="CZ48" s="13">
        <v>13</v>
      </c>
      <c r="DA48" s="13">
        <v>13</v>
      </c>
      <c r="DB48" s="13">
        <v>10</v>
      </c>
      <c r="DC48" s="13">
        <v>14</v>
      </c>
      <c r="DD48" s="13">
        <v>8</v>
      </c>
      <c r="DE48" s="13">
        <v>8</v>
      </c>
      <c r="DF48" s="13">
        <v>6</v>
      </c>
      <c r="DG48" s="13">
        <v>15</v>
      </c>
      <c r="DH48" s="13">
        <v>6</v>
      </c>
      <c r="DI48" s="13">
        <v>7</v>
      </c>
      <c r="DJ48" s="13">
        <v>7</v>
      </c>
      <c r="DK48" s="13">
        <v>9</v>
      </c>
      <c r="DL48" s="13">
        <v>6</v>
      </c>
      <c r="DM48" s="13">
        <v>5</v>
      </c>
      <c r="DN48" s="13">
        <v>9</v>
      </c>
      <c r="DO48" s="13">
        <v>6</v>
      </c>
      <c r="DP48" s="13">
        <v>5</v>
      </c>
      <c r="DQ48" s="13">
        <v>3</v>
      </c>
      <c r="DR48" s="13">
        <v>4</v>
      </c>
      <c r="DS48" s="13">
        <v>3</v>
      </c>
      <c r="DT48" s="13">
        <v>2</v>
      </c>
      <c r="DU48" s="13">
        <v>5</v>
      </c>
      <c r="DV48" s="13">
        <v>1</v>
      </c>
      <c r="DW48" s="13">
        <v>5</v>
      </c>
      <c r="DX48" s="13">
        <v>7</v>
      </c>
      <c r="DY48" s="13">
        <v>5</v>
      </c>
      <c r="DZ48" s="13">
        <v>3</v>
      </c>
      <c r="EA48" s="13">
        <v>7</v>
      </c>
      <c r="EB48" s="13">
        <v>3</v>
      </c>
      <c r="EC48" s="13">
        <v>3</v>
      </c>
      <c r="ED48" s="13">
        <v>1</v>
      </c>
      <c r="EE48" s="13">
        <v>1</v>
      </c>
      <c r="EF48" s="13">
        <v>7</v>
      </c>
      <c r="EG48" s="13">
        <v>5</v>
      </c>
      <c r="EH48" s="13">
        <v>3</v>
      </c>
      <c r="EI48" s="13">
        <v>2</v>
      </c>
      <c r="EJ48" s="13">
        <v>5</v>
      </c>
      <c r="EK48" s="13"/>
      <c r="EL48" s="13">
        <v>6</v>
      </c>
      <c r="EM48" s="13">
        <v>1</v>
      </c>
      <c r="EN48" s="13">
        <v>2</v>
      </c>
      <c r="EO48" s="13"/>
      <c r="EP48" s="13"/>
      <c r="EQ48" s="13"/>
      <c r="ER48" s="13"/>
      <c r="ES48" s="13"/>
      <c r="ET48" s="13"/>
      <c r="EU48" s="13"/>
      <c r="EV48" s="13"/>
      <c r="EW48" s="13"/>
      <c r="EX48" s="13"/>
      <c r="EY48" s="13"/>
      <c r="EZ48" s="13"/>
      <c r="FA48" s="60">
        <v>1192</v>
      </c>
      <c r="FB48" s="13">
        <v>1192</v>
      </c>
      <c r="FC48" s="16" t="s">
        <v>57</v>
      </c>
      <c r="FD48" s="13">
        <v>5</v>
      </c>
      <c r="FE48" s="13">
        <v>7</v>
      </c>
      <c r="FF48" s="13">
        <v>9</v>
      </c>
      <c r="FG48" s="13"/>
      <c r="FH48" s="13">
        <v>3</v>
      </c>
      <c r="FI48" s="13">
        <v>3</v>
      </c>
      <c r="FJ48" s="13">
        <v>2</v>
      </c>
      <c r="FK48" s="13">
        <v>4</v>
      </c>
      <c r="FL48" s="13">
        <v>6</v>
      </c>
      <c r="FM48" s="13">
        <v>7</v>
      </c>
      <c r="FN48" s="13">
        <v>6</v>
      </c>
      <c r="FO48" s="13">
        <v>2</v>
      </c>
      <c r="FP48" s="13">
        <v>1</v>
      </c>
      <c r="FQ48" s="13">
        <v>4</v>
      </c>
      <c r="FR48" s="13">
        <v>3</v>
      </c>
      <c r="FS48" s="13">
        <v>5</v>
      </c>
      <c r="FT48" s="13">
        <v>6</v>
      </c>
      <c r="FU48" s="13">
        <v>7</v>
      </c>
      <c r="FV48" s="13">
        <v>19</v>
      </c>
      <c r="FW48" s="13">
        <v>17</v>
      </c>
      <c r="FX48" s="13">
        <v>15</v>
      </c>
      <c r="FY48" s="13">
        <v>13</v>
      </c>
      <c r="FZ48" s="13">
        <v>17</v>
      </c>
      <c r="GA48" s="13">
        <v>28</v>
      </c>
      <c r="GB48" s="13">
        <v>25</v>
      </c>
      <c r="GC48" s="13">
        <v>23</v>
      </c>
      <c r="GD48" s="13">
        <v>29</v>
      </c>
      <c r="GE48" s="13">
        <v>19</v>
      </c>
      <c r="GF48" s="13">
        <v>26</v>
      </c>
      <c r="GG48" s="13">
        <v>28</v>
      </c>
      <c r="GH48" s="13">
        <v>23</v>
      </c>
      <c r="GI48" s="13">
        <v>17</v>
      </c>
      <c r="GJ48" s="13">
        <v>22</v>
      </c>
      <c r="GK48" s="13">
        <v>33</v>
      </c>
      <c r="GL48" s="13">
        <v>22</v>
      </c>
      <c r="GM48" s="13">
        <v>34</v>
      </c>
      <c r="GN48" s="13">
        <v>27</v>
      </c>
      <c r="GO48" s="13">
        <v>23</v>
      </c>
      <c r="GP48" s="13">
        <v>26</v>
      </c>
      <c r="GQ48" s="13">
        <v>24</v>
      </c>
      <c r="GR48" s="13">
        <v>26</v>
      </c>
      <c r="GS48" s="13">
        <v>34</v>
      </c>
      <c r="GT48" s="13">
        <v>17</v>
      </c>
      <c r="GU48" s="13">
        <v>22</v>
      </c>
      <c r="GV48" s="13">
        <v>27</v>
      </c>
      <c r="GW48" s="13">
        <v>24</v>
      </c>
      <c r="GX48" s="13">
        <v>23</v>
      </c>
      <c r="GY48" s="13">
        <v>12</v>
      </c>
      <c r="GZ48" s="13">
        <v>18</v>
      </c>
      <c r="HA48" s="13">
        <v>16</v>
      </c>
      <c r="HB48" s="13">
        <v>13</v>
      </c>
      <c r="HC48" s="13">
        <v>13</v>
      </c>
      <c r="HD48" s="13">
        <v>15</v>
      </c>
      <c r="HE48" s="13">
        <v>17</v>
      </c>
      <c r="HF48" s="13">
        <v>10</v>
      </c>
      <c r="HG48" s="13">
        <v>11</v>
      </c>
      <c r="HH48" s="13">
        <v>10</v>
      </c>
      <c r="HI48" s="13">
        <v>7</v>
      </c>
      <c r="HJ48" s="13">
        <v>10</v>
      </c>
      <c r="HK48" s="13">
        <v>19</v>
      </c>
      <c r="HL48" s="13">
        <v>12</v>
      </c>
      <c r="HM48" s="13">
        <v>9</v>
      </c>
      <c r="HN48" s="13">
        <v>11</v>
      </c>
      <c r="HO48" s="13">
        <v>15</v>
      </c>
      <c r="HP48" s="13">
        <v>8</v>
      </c>
      <c r="HQ48" s="13">
        <v>4</v>
      </c>
      <c r="HR48" s="13">
        <v>6</v>
      </c>
      <c r="HS48" s="13">
        <v>6</v>
      </c>
      <c r="HT48" s="13">
        <v>9</v>
      </c>
      <c r="HU48" s="13">
        <v>7</v>
      </c>
      <c r="HV48" s="13">
        <v>9</v>
      </c>
      <c r="HW48" s="13">
        <v>4</v>
      </c>
      <c r="HX48" s="13">
        <v>6</v>
      </c>
      <c r="HY48" s="13">
        <v>8</v>
      </c>
      <c r="HZ48" s="13">
        <v>7</v>
      </c>
      <c r="IA48" s="13">
        <v>7</v>
      </c>
      <c r="IB48" s="13">
        <v>5</v>
      </c>
      <c r="IC48" s="13">
        <v>4</v>
      </c>
      <c r="ID48" s="13">
        <v>1</v>
      </c>
      <c r="IE48" s="13">
        <v>2</v>
      </c>
      <c r="IF48" s="13">
        <v>7</v>
      </c>
      <c r="IG48" s="13">
        <v>4</v>
      </c>
      <c r="IH48" s="13">
        <v>2</v>
      </c>
      <c r="II48" s="13">
        <v>2</v>
      </c>
      <c r="IJ48" s="13">
        <v>1</v>
      </c>
      <c r="IK48" s="13">
        <v>1</v>
      </c>
      <c r="IL48" s="13">
        <v>3</v>
      </c>
      <c r="IM48" s="13"/>
      <c r="IN48" s="13"/>
      <c r="IO48" s="13">
        <v>1</v>
      </c>
      <c r="IP48" s="13">
        <v>1</v>
      </c>
      <c r="IQ48" s="13">
        <v>3</v>
      </c>
      <c r="IR48" s="13">
        <v>1</v>
      </c>
      <c r="IS48" s="13">
        <v>1</v>
      </c>
      <c r="IT48" s="13">
        <v>1</v>
      </c>
      <c r="IU48" s="13"/>
      <c r="IV48" s="13"/>
      <c r="IW48" s="13"/>
      <c r="IX48" s="13"/>
      <c r="IY48" s="13"/>
      <c r="IZ48" s="13"/>
      <c r="JA48" s="13"/>
      <c r="JB48" s="13"/>
      <c r="JC48" s="13"/>
      <c r="JD48" s="13"/>
      <c r="JE48" s="13"/>
      <c r="JF48" s="60">
        <v>1102</v>
      </c>
      <c r="JG48" s="13"/>
      <c r="JH48" s="13"/>
      <c r="JI48" s="13"/>
      <c r="JJ48" s="13"/>
      <c r="JK48" s="13"/>
      <c r="JL48" s="13"/>
      <c r="JM48" s="13">
        <v>1</v>
      </c>
      <c r="JN48" s="13"/>
      <c r="JO48" s="13"/>
      <c r="JP48" s="13"/>
      <c r="JQ48" s="13"/>
      <c r="JR48" s="13"/>
      <c r="JS48" s="13"/>
      <c r="JT48" s="13"/>
      <c r="JU48" s="13"/>
      <c r="JV48" s="13"/>
      <c r="JW48" s="13"/>
      <c r="JX48" s="13">
        <v>2</v>
      </c>
      <c r="JY48" s="13">
        <v>1</v>
      </c>
      <c r="JZ48" s="13">
        <v>1</v>
      </c>
      <c r="KA48" s="13">
        <v>2</v>
      </c>
      <c r="KB48" s="13"/>
      <c r="KC48" s="13"/>
      <c r="KD48" s="13">
        <v>1</v>
      </c>
      <c r="KE48" s="13"/>
      <c r="KF48" s="13"/>
      <c r="KG48" s="13"/>
      <c r="KH48" s="13"/>
      <c r="KI48" s="13">
        <v>1</v>
      </c>
      <c r="KJ48" s="13"/>
      <c r="KK48" s="13">
        <v>1</v>
      </c>
      <c r="KL48" s="13"/>
      <c r="KM48" s="13"/>
      <c r="KN48" s="13"/>
      <c r="KO48" s="13"/>
      <c r="KP48" s="13">
        <v>1</v>
      </c>
      <c r="KQ48" s="13">
        <v>1</v>
      </c>
      <c r="KR48" s="13"/>
      <c r="KS48" s="13"/>
      <c r="KT48" s="13"/>
      <c r="KU48" s="13"/>
      <c r="KV48" s="13">
        <v>2</v>
      </c>
      <c r="KW48" s="13"/>
      <c r="KX48" s="13">
        <v>1</v>
      </c>
      <c r="KY48" s="13"/>
      <c r="KZ48" s="13"/>
      <c r="LA48" s="13">
        <v>1</v>
      </c>
      <c r="LB48" s="13"/>
      <c r="LC48" s="13"/>
      <c r="LD48" s="13">
        <v>1</v>
      </c>
      <c r="LE48" s="13"/>
      <c r="LF48" s="13"/>
      <c r="LG48" s="13">
        <v>1</v>
      </c>
      <c r="LH48" s="13">
        <v>1</v>
      </c>
      <c r="LI48" s="13"/>
      <c r="LJ48" s="13">
        <v>1</v>
      </c>
      <c r="LK48" s="13">
        <v>1</v>
      </c>
      <c r="LL48" s="13"/>
      <c r="LM48" s="13"/>
      <c r="LN48" s="13"/>
      <c r="LO48" s="13"/>
      <c r="LP48" s="13"/>
      <c r="LQ48" s="13"/>
      <c r="LR48" s="13">
        <v>1</v>
      </c>
      <c r="LS48" s="13"/>
      <c r="LT48" s="13"/>
      <c r="LU48" s="13"/>
      <c r="LV48" s="13">
        <v>1</v>
      </c>
      <c r="LW48" s="13"/>
      <c r="LX48" s="13"/>
      <c r="LY48" s="13"/>
      <c r="LZ48" s="13"/>
      <c r="MA48" s="13"/>
      <c r="MB48" s="13"/>
      <c r="MC48" s="13"/>
      <c r="MD48" s="13"/>
      <c r="ME48" s="13"/>
      <c r="MF48" s="13"/>
      <c r="MG48" s="13">
        <v>1</v>
      </c>
      <c r="MH48" s="13">
        <v>1</v>
      </c>
      <c r="MI48" s="13"/>
      <c r="MJ48" s="13"/>
      <c r="MK48" s="13"/>
      <c r="ML48" s="13"/>
      <c r="MM48" s="13">
        <v>2</v>
      </c>
      <c r="MN48" s="13"/>
      <c r="MO48" s="13">
        <v>1</v>
      </c>
      <c r="MP48" s="13"/>
      <c r="MQ48" s="13">
        <v>1</v>
      </c>
      <c r="MR48" s="13">
        <v>1</v>
      </c>
      <c r="MS48" s="13">
        <v>1</v>
      </c>
      <c r="MT48" s="13"/>
      <c r="MU48" s="13"/>
      <c r="MV48" s="13"/>
      <c r="MW48" s="13"/>
      <c r="MX48" s="13">
        <v>1</v>
      </c>
      <c r="MY48" s="13">
        <v>1</v>
      </c>
      <c r="MZ48" s="13"/>
      <c r="NA48" s="13"/>
      <c r="NB48" s="13"/>
      <c r="NC48" s="13"/>
      <c r="ND48" s="13"/>
      <c r="NE48" s="13"/>
      <c r="NF48" s="13"/>
      <c r="NG48" s="13"/>
      <c r="NH48" s="13"/>
      <c r="NI48" s="13"/>
      <c r="NJ48" s="60">
        <v>33</v>
      </c>
      <c r="NK48" s="13">
        <v>1135</v>
      </c>
      <c r="NL48" s="448"/>
      <c r="NM48" s="448"/>
      <c r="NN48" s="448"/>
    </row>
    <row r="49" spans="1:378">
      <c r="A49" s="9" t="s">
        <v>60</v>
      </c>
      <c r="B49" s="284">
        <f t="shared" si="67"/>
        <v>66</v>
      </c>
      <c r="C49" s="284">
        <f t="shared" si="68"/>
        <v>57</v>
      </c>
      <c r="D49" s="284">
        <f t="shared" si="69"/>
        <v>235</v>
      </c>
      <c r="E49" s="284">
        <f t="shared" si="70"/>
        <v>265</v>
      </c>
      <c r="F49" s="284">
        <f t="shared" si="71"/>
        <v>882</v>
      </c>
      <c r="G49" s="284">
        <f t="shared" si="72"/>
        <v>878</v>
      </c>
      <c r="H49" s="284">
        <f t="shared" si="73"/>
        <v>951</v>
      </c>
      <c r="I49" s="284">
        <f t="shared" si="74"/>
        <v>922</v>
      </c>
      <c r="J49" s="284">
        <f t="shared" si="75"/>
        <v>804</v>
      </c>
      <c r="K49" s="284">
        <f t="shared" si="76"/>
        <v>824</v>
      </c>
      <c r="L49" s="284">
        <f t="shared" si="77"/>
        <v>562</v>
      </c>
      <c r="M49" s="284">
        <f t="shared" si="78"/>
        <v>557</v>
      </c>
      <c r="N49" s="284">
        <f t="shared" si="79"/>
        <v>300</v>
      </c>
      <c r="O49" s="284">
        <f t="shared" si="80"/>
        <v>249</v>
      </c>
      <c r="P49" s="284">
        <f t="shared" si="81"/>
        <v>143</v>
      </c>
      <c r="Q49" s="284">
        <f t="shared" si="82"/>
        <v>142</v>
      </c>
      <c r="R49" s="284">
        <f t="shared" si="83"/>
        <v>40</v>
      </c>
      <c r="S49" s="284">
        <f t="shared" si="84"/>
        <v>66</v>
      </c>
      <c r="T49" s="284">
        <f t="shared" si="85"/>
        <v>14</v>
      </c>
      <c r="U49" s="284">
        <f t="shared" si="86"/>
        <v>27</v>
      </c>
      <c r="W49" s="16" t="s">
        <v>189</v>
      </c>
      <c r="X49" s="764">
        <f t="shared" si="88"/>
        <v>3</v>
      </c>
      <c r="Y49" s="764">
        <f t="shared" si="89"/>
        <v>4</v>
      </c>
      <c r="Z49" s="764">
        <f t="shared" si="90"/>
        <v>31</v>
      </c>
      <c r="AA49" s="764">
        <f t="shared" si="91"/>
        <v>34</v>
      </c>
      <c r="AB49" s="764">
        <f t="shared" si="92"/>
        <v>92</v>
      </c>
      <c r="AC49" s="764">
        <f t="shared" si="93"/>
        <v>77</v>
      </c>
      <c r="AD49" s="764">
        <f t="shared" si="94"/>
        <v>99</v>
      </c>
      <c r="AE49" s="764">
        <f t="shared" si="95"/>
        <v>104</v>
      </c>
      <c r="AF49" s="764">
        <f t="shared" si="96"/>
        <v>96</v>
      </c>
      <c r="AG49" s="764">
        <f t="shared" si="97"/>
        <v>101</v>
      </c>
      <c r="AH49" s="764">
        <f t="shared" si="98"/>
        <v>75</v>
      </c>
      <c r="AI49" s="764">
        <f t="shared" si="99"/>
        <v>95</v>
      </c>
      <c r="AJ49" s="764">
        <f t="shared" si="100"/>
        <v>65</v>
      </c>
      <c r="AK49" s="764">
        <f t="shared" si="101"/>
        <v>63</v>
      </c>
      <c r="AL49" s="764">
        <f t="shared" si="102"/>
        <v>34</v>
      </c>
      <c r="AM49" s="764">
        <f t="shared" si="103"/>
        <v>39</v>
      </c>
      <c r="AN49" s="764">
        <f t="shared" si="104"/>
        <v>19</v>
      </c>
      <c r="AO49" s="764">
        <f t="shared" si="105"/>
        <v>15</v>
      </c>
      <c r="AP49" s="764">
        <f t="shared" si="106"/>
        <v>2</v>
      </c>
      <c r="AQ49" s="764">
        <f t="shared" si="107"/>
        <v>3</v>
      </c>
      <c r="AR49" s="764">
        <f t="shared" si="87"/>
        <v>15</v>
      </c>
      <c r="AT49" s="16" t="s">
        <v>189</v>
      </c>
      <c r="AU49" s="13"/>
      <c r="AV49" s="13">
        <v>1</v>
      </c>
      <c r="AW49" s="13"/>
      <c r="AX49" s="13"/>
      <c r="AY49" s="13"/>
      <c r="AZ49" s="13"/>
      <c r="BA49" s="13"/>
      <c r="BB49" s="13">
        <v>1</v>
      </c>
      <c r="BC49" s="13">
        <v>1</v>
      </c>
      <c r="BD49" s="13">
        <v>1</v>
      </c>
      <c r="BE49" s="13"/>
      <c r="BF49" s="13"/>
      <c r="BG49" s="13"/>
      <c r="BH49" s="13">
        <v>2</v>
      </c>
      <c r="BI49" s="13"/>
      <c r="BJ49" s="13">
        <v>3</v>
      </c>
      <c r="BK49" s="13">
        <v>6</v>
      </c>
      <c r="BL49" s="13">
        <v>8</v>
      </c>
      <c r="BM49" s="13">
        <v>6</v>
      </c>
      <c r="BN49" s="13">
        <v>9</v>
      </c>
      <c r="BO49" s="13">
        <v>3</v>
      </c>
      <c r="BP49" s="13">
        <v>8</v>
      </c>
      <c r="BQ49" s="13">
        <v>11</v>
      </c>
      <c r="BR49" s="13">
        <v>12</v>
      </c>
      <c r="BS49" s="13">
        <v>3</v>
      </c>
      <c r="BT49" s="13">
        <v>5</v>
      </c>
      <c r="BU49" s="13">
        <v>11</v>
      </c>
      <c r="BV49" s="13">
        <v>11</v>
      </c>
      <c r="BW49" s="13">
        <v>5</v>
      </c>
      <c r="BX49" s="13">
        <v>8</v>
      </c>
      <c r="BY49" s="13">
        <v>13</v>
      </c>
      <c r="BZ49" s="13">
        <v>8</v>
      </c>
      <c r="CA49" s="13">
        <v>8</v>
      </c>
      <c r="CB49" s="13">
        <v>12</v>
      </c>
      <c r="CC49" s="13">
        <v>10</v>
      </c>
      <c r="CD49" s="13">
        <v>11</v>
      </c>
      <c r="CE49" s="13">
        <v>14</v>
      </c>
      <c r="CF49" s="13">
        <v>9</v>
      </c>
      <c r="CG49" s="13">
        <v>10</v>
      </c>
      <c r="CH49" s="13">
        <v>9</v>
      </c>
      <c r="CI49" s="13">
        <v>16</v>
      </c>
      <c r="CJ49" s="13">
        <v>14</v>
      </c>
      <c r="CK49" s="13">
        <v>8</v>
      </c>
      <c r="CL49" s="13">
        <v>11</v>
      </c>
      <c r="CM49" s="13">
        <v>3</v>
      </c>
      <c r="CN49" s="13">
        <v>11</v>
      </c>
      <c r="CO49" s="13">
        <v>12</v>
      </c>
      <c r="CP49" s="13">
        <v>12</v>
      </c>
      <c r="CQ49" s="13">
        <v>7</v>
      </c>
      <c r="CR49" s="13">
        <v>7</v>
      </c>
      <c r="CS49" s="13">
        <v>11</v>
      </c>
      <c r="CT49" s="13">
        <v>8</v>
      </c>
      <c r="CU49" s="13">
        <v>4</v>
      </c>
      <c r="CV49" s="13">
        <v>13</v>
      </c>
      <c r="CW49" s="13">
        <v>13</v>
      </c>
      <c r="CX49" s="13">
        <v>12</v>
      </c>
      <c r="CY49" s="13">
        <v>11</v>
      </c>
      <c r="CZ49" s="13">
        <v>10</v>
      </c>
      <c r="DA49" s="13">
        <v>7</v>
      </c>
      <c r="DB49" s="13">
        <v>6</v>
      </c>
      <c r="DC49" s="13">
        <v>7</v>
      </c>
      <c r="DD49" s="13">
        <v>6</v>
      </c>
      <c r="DE49" s="13">
        <v>11</v>
      </c>
      <c r="DF49" s="13">
        <v>4</v>
      </c>
      <c r="DG49" s="13">
        <v>5</v>
      </c>
      <c r="DH49" s="13">
        <v>6</v>
      </c>
      <c r="DI49" s="13">
        <v>5</v>
      </c>
      <c r="DJ49" s="13">
        <v>7</v>
      </c>
      <c r="DK49" s="13">
        <v>8</v>
      </c>
      <c r="DL49" s="13">
        <v>4</v>
      </c>
      <c r="DM49" s="13">
        <v>5</v>
      </c>
      <c r="DN49" s="13">
        <v>4</v>
      </c>
      <c r="DO49" s="13">
        <v>5</v>
      </c>
      <c r="DP49" s="13">
        <v>5</v>
      </c>
      <c r="DQ49" s="13">
        <v>4</v>
      </c>
      <c r="DR49" s="13">
        <v>2</v>
      </c>
      <c r="DS49" s="13">
        <v>4</v>
      </c>
      <c r="DT49" s="13">
        <v>3</v>
      </c>
      <c r="DU49" s="13">
        <v>4</v>
      </c>
      <c r="DV49" s="13">
        <v>3</v>
      </c>
      <c r="DW49" s="13">
        <v>2</v>
      </c>
      <c r="DX49" s="13">
        <v>2</v>
      </c>
      <c r="DY49" s="13">
        <v>2</v>
      </c>
      <c r="DZ49" s="13">
        <v>3</v>
      </c>
      <c r="EA49" s="13"/>
      <c r="EB49" s="13">
        <v>2</v>
      </c>
      <c r="EC49" s="13">
        <v>1</v>
      </c>
      <c r="ED49" s="13">
        <v>3</v>
      </c>
      <c r="EE49" s="13"/>
      <c r="EF49" s="13"/>
      <c r="EG49" s="13">
        <v>1</v>
      </c>
      <c r="EH49" s="13"/>
      <c r="EI49" s="13">
        <v>1</v>
      </c>
      <c r="EJ49" s="13"/>
      <c r="EK49" s="13">
        <v>1</v>
      </c>
      <c r="EL49" s="13"/>
      <c r="EM49" s="13"/>
      <c r="EN49" s="13"/>
      <c r="EO49" s="13"/>
      <c r="EP49" s="13"/>
      <c r="EQ49" s="13"/>
      <c r="ER49" s="13"/>
      <c r="ES49" s="13"/>
      <c r="ET49" s="13"/>
      <c r="EU49" s="13"/>
      <c r="EV49" s="13"/>
      <c r="EW49" s="13"/>
      <c r="EX49" s="13"/>
      <c r="EY49" s="13"/>
      <c r="EZ49" s="13"/>
      <c r="FA49" s="60">
        <v>535</v>
      </c>
      <c r="FB49" s="13">
        <v>535</v>
      </c>
      <c r="FC49" s="16" t="s">
        <v>189</v>
      </c>
      <c r="FD49" s="13">
        <v>1</v>
      </c>
      <c r="FE49" s="13"/>
      <c r="FF49" s="13"/>
      <c r="FG49" s="13"/>
      <c r="FH49" s="13"/>
      <c r="FI49" s="13"/>
      <c r="FJ49" s="13"/>
      <c r="FK49" s="13">
        <v>2</v>
      </c>
      <c r="FL49" s="13"/>
      <c r="FM49" s="13"/>
      <c r="FN49" s="13"/>
      <c r="FO49" s="13"/>
      <c r="FP49" s="13">
        <v>1</v>
      </c>
      <c r="FQ49" s="13"/>
      <c r="FR49" s="13">
        <v>1</v>
      </c>
      <c r="FS49" s="13">
        <v>2</v>
      </c>
      <c r="FT49" s="13">
        <v>3</v>
      </c>
      <c r="FU49" s="13">
        <v>5</v>
      </c>
      <c r="FV49" s="13">
        <v>10</v>
      </c>
      <c r="FW49" s="13">
        <v>9</v>
      </c>
      <c r="FX49" s="13">
        <v>9</v>
      </c>
      <c r="FY49" s="13">
        <v>7</v>
      </c>
      <c r="FZ49" s="13">
        <v>13</v>
      </c>
      <c r="GA49" s="13">
        <v>9</v>
      </c>
      <c r="GB49" s="13">
        <v>7</v>
      </c>
      <c r="GC49" s="13">
        <v>9</v>
      </c>
      <c r="GD49" s="13">
        <v>9</v>
      </c>
      <c r="GE49" s="13">
        <v>5</v>
      </c>
      <c r="GF49" s="13">
        <v>8</v>
      </c>
      <c r="GG49" s="13">
        <v>16</v>
      </c>
      <c r="GH49" s="13">
        <v>8</v>
      </c>
      <c r="GI49" s="13">
        <v>8</v>
      </c>
      <c r="GJ49" s="13">
        <v>8</v>
      </c>
      <c r="GK49" s="13">
        <v>16</v>
      </c>
      <c r="GL49" s="13">
        <v>17</v>
      </c>
      <c r="GM49" s="13">
        <v>8</v>
      </c>
      <c r="GN49" s="13">
        <v>8</v>
      </c>
      <c r="GO49" s="13">
        <v>14</v>
      </c>
      <c r="GP49" s="13">
        <v>6</v>
      </c>
      <c r="GQ49" s="13">
        <v>6</v>
      </c>
      <c r="GR49" s="13">
        <v>11</v>
      </c>
      <c r="GS49" s="13">
        <v>7</v>
      </c>
      <c r="GT49" s="13">
        <v>10</v>
      </c>
      <c r="GU49" s="13">
        <v>17</v>
      </c>
      <c r="GV49" s="13">
        <v>7</v>
      </c>
      <c r="GW49" s="13">
        <v>10</v>
      </c>
      <c r="GX49" s="13">
        <v>3</v>
      </c>
      <c r="GY49" s="13">
        <v>15</v>
      </c>
      <c r="GZ49" s="13">
        <v>5</v>
      </c>
      <c r="HA49" s="13">
        <v>11</v>
      </c>
      <c r="HB49" s="13">
        <v>5</v>
      </c>
      <c r="HC49" s="13">
        <v>9</v>
      </c>
      <c r="HD49" s="13">
        <v>8</v>
      </c>
      <c r="HE49" s="13">
        <v>8</v>
      </c>
      <c r="HF49" s="13">
        <v>10</v>
      </c>
      <c r="HG49" s="13">
        <v>6</v>
      </c>
      <c r="HH49" s="13">
        <v>6</v>
      </c>
      <c r="HI49" s="13">
        <v>11</v>
      </c>
      <c r="HJ49" s="13">
        <v>4</v>
      </c>
      <c r="HK49" s="13">
        <v>8</v>
      </c>
      <c r="HL49" s="13">
        <v>12</v>
      </c>
      <c r="HM49" s="13">
        <v>5</v>
      </c>
      <c r="HN49" s="13">
        <v>6</v>
      </c>
      <c r="HO49" s="13">
        <v>6</v>
      </c>
      <c r="HP49" s="13">
        <v>7</v>
      </c>
      <c r="HQ49" s="13">
        <v>4</v>
      </c>
      <c r="HR49" s="13">
        <v>5</v>
      </c>
      <c r="HS49" s="13">
        <v>8</v>
      </c>
      <c r="HT49" s="13">
        <v>4</v>
      </c>
      <c r="HU49" s="13">
        <v>8</v>
      </c>
      <c r="HV49" s="13">
        <v>6</v>
      </c>
      <c r="HW49" s="13">
        <v>7</v>
      </c>
      <c r="HX49" s="13">
        <v>4</v>
      </c>
      <c r="HY49" s="13">
        <v>2</v>
      </c>
      <c r="HZ49" s="13">
        <v>4</v>
      </c>
      <c r="IA49" s="13">
        <v>1</v>
      </c>
      <c r="IB49" s="13">
        <v>5</v>
      </c>
      <c r="IC49" s="13">
        <v>1</v>
      </c>
      <c r="ID49" s="13">
        <v>3</v>
      </c>
      <c r="IE49" s="13">
        <v>1</v>
      </c>
      <c r="IF49" s="13">
        <v>7</v>
      </c>
      <c r="IG49" s="13"/>
      <c r="IH49" s="13">
        <v>2</v>
      </c>
      <c r="II49" s="13">
        <v>1</v>
      </c>
      <c r="IJ49" s="13">
        <v>2</v>
      </c>
      <c r="IK49" s="13">
        <v>3</v>
      </c>
      <c r="IL49" s="13">
        <v>2</v>
      </c>
      <c r="IM49" s="13"/>
      <c r="IN49" s="13"/>
      <c r="IO49" s="13">
        <v>2</v>
      </c>
      <c r="IP49" s="13">
        <v>1</v>
      </c>
      <c r="IQ49" s="13"/>
      <c r="IR49" s="13"/>
      <c r="IS49" s="13">
        <v>1</v>
      </c>
      <c r="IT49" s="13"/>
      <c r="IU49" s="13"/>
      <c r="IV49" s="13"/>
      <c r="IW49" s="13"/>
      <c r="IX49" s="13"/>
      <c r="IY49" s="13"/>
      <c r="IZ49" s="13"/>
      <c r="JA49" s="13"/>
      <c r="JB49" s="13"/>
      <c r="JC49" s="13"/>
      <c r="JD49" s="13"/>
      <c r="JE49" s="13"/>
      <c r="JF49" s="60">
        <v>516</v>
      </c>
      <c r="JG49" s="13"/>
      <c r="JH49" s="13"/>
      <c r="JI49" s="13"/>
      <c r="JJ49" s="13"/>
      <c r="JK49" s="13"/>
      <c r="JL49" s="13"/>
      <c r="JM49" s="13"/>
      <c r="JN49" s="13"/>
      <c r="JO49" s="13"/>
      <c r="JP49" s="13"/>
      <c r="JQ49" s="13"/>
      <c r="JR49" s="13"/>
      <c r="JS49" s="13">
        <v>1</v>
      </c>
      <c r="JT49" s="13"/>
      <c r="JU49" s="13"/>
      <c r="JV49" s="13">
        <v>1</v>
      </c>
      <c r="JW49" s="13"/>
      <c r="JX49" s="13"/>
      <c r="JY49" s="13"/>
      <c r="JZ49" s="13">
        <v>1</v>
      </c>
      <c r="KA49" s="13"/>
      <c r="KB49" s="13">
        <v>1</v>
      </c>
      <c r="KC49" s="13"/>
      <c r="KD49" s="13"/>
      <c r="KE49" s="13"/>
      <c r="KF49" s="13"/>
      <c r="KG49" s="13"/>
      <c r="KH49" s="13"/>
      <c r="KI49" s="13"/>
      <c r="KJ49" s="13">
        <v>1</v>
      </c>
      <c r="KK49" s="13">
        <v>1</v>
      </c>
      <c r="KL49" s="13"/>
      <c r="KM49" s="13"/>
      <c r="KN49" s="13"/>
      <c r="KO49" s="13">
        <v>1</v>
      </c>
      <c r="KP49" s="13">
        <v>1</v>
      </c>
      <c r="KQ49" s="13"/>
      <c r="KR49" s="13"/>
      <c r="KS49" s="13"/>
      <c r="KT49" s="13"/>
      <c r="KU49" s="13">
        <v>1</v>
      </c>
      <c r="KV49" s="13">
        <v>2</v>
      </c>
      <c r="KW49" s="13">
        <v>1</v>
      </c>
      <c r="KX49" s="13"/>
      <c r="KY49" s="13"/>
      <c r="KZ49" s="13"/>
      <c r="LA49" s="13"/>
      <c r="LB49" s="13"/>
      <c r="LC49" s="13"/>
      <c r="LD49" s="13"/>
      <c r="LE49" s="13"/>
      <c r="LF49" s="13"/>
      <c r="LG49" s="13"/>
      <c r="LH49" s="13"/>
      <c r="LI49" s="13"/>
      <c r="LJ49" s="13"/>
      <c r="LK49" s="13"/>
      <c r="LL49" s="13">
        <v>1</v>
      </c>
      <c r="LM49" s="13"/>
      <c r="LN49" s="13"/>
      <c r="LO49" s="13"/>
      <c r="LP49" s="13"/>
      <c r="LQ49" s="13"/>
      <c r="LR49" s="13"/>
      <c r="LS49" s="13"/>
      <c r="LT49" s="13"/>
      <c r="LU49" s="13"/>
      <c r="LV49" s="13"/>
      <c r="LW49" s="13"/>
      <c r="LX49" s="13"/>
      <c r="LY49" s="13"/>
      <c r="LZ49" s="13"/>
      <c r="MA49" s="13"/>
      <c r="MB49" s="13"/>
      <c r="MC49" s="13"/>
      <c r="MD49" s="13"/>
      <c r="ME49" s="13"/>
      <c r="MF49" s="13"/>
      <c r="MG49" s="13"/>
      <c r="MH49" s="13"/>
      <c r="MI49" s="13">
        <v>1</v>
      </c>
      <c r="MJ49" s="13"/>
      <c r="MK49" s="13"/>
      <c r="ML49" s="13"/>
      <c r="MM49" s="13"/>
      <c r="MN49" s="13"/>
      <c r="MO49" s="13"/>
      <c r="MP49" s="13"/>
      <c r="MQ49" s="13">
        <v>1</v>
      </c>
      <c r="MR49" s="13"/>
      <c r="MS49" s="13"/>
      <c r="MT49" s="13"/>
      <c r="MU49" s="13"/>
      <c r="MV49" s="13"/>
      <c r="MW49" s="13"/>
      <c r="MX49" s="13"/>
      <c r="MY49" s="13"/>
      <c r="MZ49" s="13"/>
      <c r="NA49" s="13"/>
      <c r="NB49" s="13"/>
      <c r="NC49" s="13"/>
      <c r="ND49" s="13"/>
      <c r="NE49" s="13"/>
      <c r="NF49" s="13"/>
      <c r="NG49" s="13"/>
      <c r="NH49" s="13"/>
      <c r="NI49" s="13"/>
      <c r="NJ49" s="60">
        <v>15</v>
      </c>
      <c r="NK49" s="13">
        <v>531</v>
      </c>
      <c r="NL49" s="448"/>
      <c r="NM49" s="448"/>
      <c r="NN49" s="448"/>
    </row>
    <row r="50" spans="1:378">
      <c r="A50" s="8" t="s">
        <v>190</v>
      </c>
      <c r="B50" s="284">
        <f t="shared" si="67"/>
        <v>19</v>
      </c>
      <c r="C50" s="284">
        <f t="shared" si="68"/>
        <v>15</v>
      </c>
      <c r="D50" s="284">
        <f t="shared" si="69"/>
        <v>206</v>
      </c>
      <c r="E50" s="284">
        <f t="shared" si="70"/>
        <v>235</v>
      </c>
      <c r="F50" s="284">
        <f t="shared" si="71"/>
        <v>411</v>
      </c>
      <c r="G50" s="284">
        <f t="shared" si="72"/>
        <v>445</v>
      </c>
      <c r="H50" s="284">
        <f t="shared" si="73"/>
        <v>349</v>
      </c>
      <c r="I50" s="284">
        <f t="shared" si="74"/>
        <v>353</v>
      </c>
      <c r="J50" s="284">
        <f t="shared" si="75"/>
        <v>340</v>
      </c>
      <c r="K50" s="284">
        <f t="shared" si="76"/>
        <v>383</v>
      </c>
      <c r="L50" s="284">
        <f t="shared" si="77"/>
        <v>246</v>
      </c>
      <c r="M50" s="284">
        <f t="shared" si="78"/>
        <v>254</v>
      </c>
      <c r="N50" s="284">
        <f t="shared" si="79"/>
        <v>179</v>
      </c>
      <c r="O50" s="284">
        <f t="shared" si="80"/>
        <v>172</v>
      </c>
      <c r="P50" s="284">
        <f t="shared" si="81"/>
        <v>123</v>
      </c>
      <c r="Q50" s="284">
        <f t="shared" si="82"/>
        <v>113</v>
      </c>
      <c r="R50" s="284">
        <f t="shared" si="83"/>
        <v>45</v>
      </c>
      <c r="S50" s="284">
        <f t="shared" si="84"/>
        <v>53</v>
      </c>
      <c r="T50" s="284">
        <f t="shared" si="85"/>
        <v>6</v>
      </c>
      <c r="U50" s="284">
        <f t="shared" si="86"/>
        <v>12</v>
      </c>
      <c r="W50" s="16" t="s">
        <v>59</v>
      </c>
      <c r="X50" s="764">
        <f t="shared" si="88"/>
        <v>332</v>
      </c>
      <c r="Y50" s="764">
        <f t="shared" si="89"/>
        <v>337</v>
      </c>
      <c r="Z50" s="764">
        <f t="shared" si="90"/>
        <v>992</v>
      </c>
      <c r="AA50" s="764">
        <f t="shared" si="91"/>
        <v>1017</v>
      </c>
      <c r="AB50" s="764">
        <f t="shared" si="92"/>
        <v>2940</v>
      </c>
      <c r="AC50" s="764">
        <f t="shared" si="93"/>
        <v>3014</v>
      </c>
      <c r="AD50" s="764">
        <f t="shared" si="94"/>
        <v>3305</v>
      </c>
      <c r="AE50" s="764">
        <f t="shared" si="95"/>
        <v>3220</v>
      </c>
      <c r="AF50" s="764">
        <f t="shared" si="96"/>
        <v>2934</v>
      </c>
      <c r="AG50" s="764">
        <f t="shared" si="97"/>
        <v>2817</v>
      </c>
      <c r="AH50" s="764">
        <f t="shared" si="98"/>
        <v>2036</v>
      </c>
      <c r="AI50" s="764">
        <f t="shared" si="99"/>
        <v>1986</v>
      </c>
      <c r="AJ50" s="764">
        <f t="shared" si="100"/>
        <v>1055</v>
      </c>
      <c r="AK50" s="764">
        <f t="shared" si="101"/>
        <v>951</v>
      </c>
      <c r="AL50" s="764">
        <f t="shared" si="102"/>
        <v>495</v>
      </c>
      <c r="AM50" s="764">
        <f t="shared" si="103"/>
        <v>460</v>
      </c>
      <c r="AN50" s="764">
        <f t="shared" si="104"/>
        <v>151</v>
      </c>
      <c r="AO50" s="764">
        <f t="shared" si="105"/>
        <v>202</v>
      </c>
      <c r="AP50" s="764">
        <f t="shared" si="106"/>
        <v>25</v>
      </c>
      <c r="AQ50" s="764">
        <f t="shared" si="107"/>
        <v>57</v>
      </c>
      <c r="AR50" s="764">
        <f t="shared" si="87"/>
        <v>472</v>
      </c>
      <c r="AT50" s="16" t="s">
        <v>59</v>
      </c>
      <c r="AU50" s="13">
        <v>10</v>
      </c>
      <c r="AV50" s="13">
        <v>54</v>
      </c>
      <c r="AW50" s="13">
        <v>45</v>
      </c>
      <c r="AX50" s="13">
        <v>30</v>
      </c>
      <c r="AY50" s="13">
        <v>22</v>
      </c>
      <c r="AZ50" s="13">
        <v>38</v>
      </c>
      <c r="BA50" s="13">
        <v>35</v>
      </c>
      <c r="BB50" s="13">
        <v>31</v>
      </c>
      <c r="BC50" s="13">
        <v>39</v>
      </c>
      <c r="BD50" s="13">
        <v>33</v>
      </c>
      <c r="BE50" s="13">
        <v>38</v>
      </c>
      <c r="BF50" s="13">
        <v>42</v>
      </c>
      <c r="BG50" s="13">
        <v>59</v>
      </c>
      <c r="BH50" s="13">
        <v>74</v>
      </c>
      <c r="BI50" s="13">
        <v>86</v>
      </c>
      <c r="BJ50" s="13">
        <v>114</v>
      </c>
      <c r="BK50" s="13">
        <v>114</v>
      </c>
      <c r="BL50" s="13">
        <v>123</v>
      </c>
      <c r="BM50" s="13">
        <v>169</v>
      </c>
      <c r="BN50" s="13">
        <v>198</v>
      </c>
      <c r="BO50" s="13">
        <v>228</v>
      </c>
      <c r="BP50" s="13">
        <v>262</v>
      </c>
      <c r="BQ50" s="13">
        <v>258</v>
      </c>
      <c r="BR50" s="13">
        <v>269</v>
      </c>
      <c r="BS50" s="13">
        <v>329</v>
      </c>
      <c r="BT50" s="13">
        <v>310</v>
      </c>
      <c r="BU50" s="13">
        <v>310</v>
      </c>
      <c r="BV50" s="13">
        <v>321</v>
      </c>
      <c r="BW50" s="13">
        <v>356</v>
      </c>
      <c r="BX50" s="13">
        <v>371</v>
      </c>
      <c r="BY50" s="13">
        <v>336</v>
      </c>
      <c r="BZ50" s="13">
        <v>336</v>
      </c>
      <c r="CA50" s="13">
        <v>348</v>
      </c>
      <c r="CB50" s="13">
        <v>364</v>
      </c>
      <c r="CC50" s="13">
        <v>320</v>
      </c>
      <c r="CD50" s="13">
        <v>296</v>
      </c>
      <c r="CE50" s="13">
        <v>269</v>
      </c>
      <c r="CF50" s="13">
        <v>313</v>
      </c>
      <c r="CG50" s="13">
        <v>289</v>
      </c>
      <c r="CH50" s="13">
        <v>349</v>
      </c>
      <c r="CI50" s="13">
        <v>286</v>
      </c>
      <c r="CJ50" s="13">
        <v>332</v>
      </c>
      <c r="CK50" s="13">
        <v>324</v>
      </c>
      <c r="CL50" s="13">
        <v>331</v>
      </c>
      <c r="CM50" s="13">
        <v>259</v>
      </c>
      <c r="CN50" s="13">
        <v>272</v>
      </c>
      <c r="CO50" s="13">
        <v>272</v>
      </c>
      <c r="CP50" s="13">
        <v>255</v>
      </c>
      <c r="CQ50" s="13">
        <v>258</v>
      </c>
      <c r="CR50" s="13">
        <v>228</v>
      </c>
      <c r="CS50" s="13">
        <v>268</v>
      </c>
      <c r="CT50" s="13">
        <v>232</v>
      </c>
      <c r="CU50" s="13">
        <v>232</v>
      </c>
      <c r="CV50" s="13">
        <v>197</v>
      </c>
      <c r="CW50" s="13">
        <v>217</v>
      </c>
      <c r="CX50" s="13">
        <v>178</v>
      </c>
      <c r="CY50" s="13">
        <v>173</v>
      </c>
      <c r="CZ50" s="13">
        <v>194</v>
      </c>
      <c r="DA50" s="13">
        <v>151</v>
      </c>
      <c r="DB50" s="13">
        <v>144</v>
      </c>
      <c r="DC50" s="13">
        <v>112</v>
      </c>
      <c r="DD50" s="13">
        <v>116</v>
      </c>
      <c r="DE50" s="13">
        <v>101</v>
      </c>
      <c r="DF50" s="13">
        <v>109</v>
      </c>
      <c r="DG50" s="13">
        <v>89</v>
      </c>
      <c r="DH50" s="13">
        <v>96</v>
      </c>
      <c r="DI50" s="13">
        <v>82</v>
      </c>
      <c r="DJ50" s="13">
        <v>97</v>
      </c>
      <c r="DK50" s="13">
        <v>69</v>
      </c>
      <c r="DL50" s="13">
        <v>80</v>
      </c>
      <c r="DM50" s="13">
        <v>61</v>
      </c>
      <c r="DN50" s="13">
        <v>49</v>
      </c>
      <c r="DO50" s="13">
        <v>54</v>
      </c>
      <c r="DP50" s="13">
        <v>48</v>
      </c>
      <c r="DQ50" s="13">
        <v>51</v>
      </c>
      <c r="DR50" s="13">
        <v>43</v>
      </c>
      <c r="DS50" s="13">
        <v>38</v>
      </c>
      <c r="DT50" s="13">
        <v>45</v>
      </c>
      <c r="DU50" s="13">
        <v>40</v>
      </c>
      <c r="DV50" s="13">
        <v>31</v>
      </c>
      <c r="DW50" s="13">
        <v>29</v>
      </c>
      <c r="DX50" s="13">
        <v>28</v>
      </c>
      <c r="DY50" s="13">
        <v>24</v>
      </c>
      <c r="DZ50" s="13">
        <v>20</v>
      </c>
      <c r="EA50" s="13">
        <v>11</v>
      </c>
      <c r="EB50" s="13">
        <v>21</v>
      </c>
      <c r="EC50" s="13">
        <v>22</v>
      </c>
      <c r="ED50" s="13">
        <v>16</v>
      </c>
      <c r="EE50" s="13">
        <v>14</v>
      </c>
      <c r="EF50" s="13">
        <v>17</v>
      </c>
      <c r="EG50" s="13">
        <v>8</v>
      </c>
      <c r="EH50" s="13">
        <v>11</v>
      </c>
      <c r="EI50" s="13">
        <v>8</v>
      </c>
      <c r="EJ50" s="13">
        <v>12</v>
      </c>
      <c r="EK50" s="13">
        <v>6</v>
      </c>
      <c r="EL50" s="13">
        <v>5</v>
      </c>
      <c r="EM50" s="13">
        <v>1</v>
      </c>
      <c r="EN50" s="13">
        <v>2</v>
      </c>
      <c r="EO50" s="13">
        <v>1</v>
      </c>
      <c r="EP50" s="13"/>
      <c r="EQ50" s="13">
        <v>2</v>
      </c>
      <c r="ER50" s="13">
        <v>1</v>
      </c>
      <c r="ES50" s="13"/>
      <c r="ET50" s="13"/>
      <c r="EU50" s="13"/>
      <c r="EV50" s="13"/>
      <c r="EW50" s="13"/>
      <c r="EX50" s="13"/>
      <c r="EY50" s="13"/>
      <c r="EZ50" s="13">
        <v>1</v>
      </c>
      <c r="FA50" s="60">
        <v>14062</v>
      </c>
      <c r="FB50" s="13">
        <v>14062</v>
      </c>
      <c r="FC50" s="16" t="s">
        <v>59</v>
      </c>
      <c r="FD50" s="13">
        <v>11</v>
      </c>
      <c r="FE50" s="13">
        <v>52</v>
      </c>
      <c r="FF50" s="13">
        <v>41</v>
      </c>
      <c r="FG50" s="13">
        <v>36</v>
      </c>
      <c r="FH50" s="13">
        <v>29</v>
      </c>
      <c r="FI50" s="13">
        <v>22</v>
      </c>
      <c r="FJ50" s="13">
        <v>29</v>
      </c>
      <c r="FK50" s="13">
        <v>35</v>
      </c>
      <c r="FL50" s="13">
        <v>42</v>
      </c>
      <c r="FM50" s="13">
        <v>35</v>
      </c>
      <c r="FN50" s="13">
        <v>51</v>
      </c>
      <c r="FO50" s="13">
        <v>52</v>
      </c>
      <c r="FP50" s="13">
        <v>63</v>
      </c>
      <c r="FQ50" s="13">
        <v>66</v>
      </c>
      <c r="FR50" s="13">
        <v>100</v>
      </c>
      <c r="FS50" s="13">
        <v>88</v>
      </c>
      <c r="FT50" s="13">
        <v>101</v>
      </c>
      <c r="FU50" s="13">
        <v>125</v>
      </c>
      <c r="FV50" s="13">
        <v>162</v>
      </c>
      <c r="FW50" s="13">
        <v>184</v>
      </c>
      <c r="FX50" s="13">
        <v>215</v>
      </c>
      <c r="FY50" s="13">
        <v>241</v>
      </c>
      <c r="FZ50" s="13">
        <v>244</v>
      </c>
      <c r="GA50" s="13">
        <v>262</v>
      </c>
      <c r="GB50" s="13">
        <v>294</v>
      </c>
      <c r="GC50" s="13">
        <v>308</v>
      </c>
      <c r="GD50" s="13">
        <v>354</v>
      </c>
      <c r="GE50" s="13">
        <v>326</v>
      </c>
      <c r="GF50" s="13">
        <v>327</v>
      </c>
      <c r="GG50" s="13">
        <v>369</v>
      </c>
      <c r="GH50" s="13">
        <v>386</v>
      </c>
      <c r="GI50" s="13">
        <v>309</v>
      </c>
      <c r="GJ50" s="13">
        <v>315</v>
      </c>
      <c r="GK50" s="13">
        <v>337</v>
      </c>
      <c r="GL50" s="13">
        <v>335</v>
      </c>
      <c r="GM50" s="13">
        <v>357</v>
      </c>
      <c r="GN50" s="13">
        <v>321</v>
      </c>
      <c r="GO50" s="13">
        <v>300</v>
      </c>
      <c r="GP50" s="13">
        <v>312</v>
      </c>
      <c r="GQ50" s="13">
        <v>333</v>
      </c>
      <c r="GR50" s="13">
        <v>329</v>
      </c>
      <c r="GS50" s="13">
        <v>354</v>
      </c>
      <c r="GT50" s="13">
        <v>326</v>
      </c>
      <c r="GU50" s="13">
        <v>339</v>
      </c>
      <c r="GV50" s="13">
        <v>308</v>
      </c>
      <c r="GW50" s="13">
        <v>271</v>
      </c>
      <c r="GX50" s="13">
        <v>238</v>
      </c>
      <c r="GY50" s="13">
        <v>237</v>
      </c>
      <c r="GZ50" s="13">
        <v>266</v>
      </c>
      <c r="HA50" s="13">
        <v>266</v>
      </c>
      <c r="HB50" s="13">
        <v>263</v>
      </c>
      <c r="HC50" s="13">
        <v>248</v>
      </c>
      <c r="HD50" s="13">
        <v>212</v>
      </c>
      <c r="HE50" s="13">
        <v>242</v>
      </c>
      <c r="HF50" s="13">
        <v>220</v>
      </c>
      <c r="HG50" s="13">
        <v>196</v>
      </c>
      <c r="HH50" s="13">
        <v>195</v>
      </c>
      <c r="HI50" s="13">
        <v>161</v>
      </c>
      <c r="HJ50" s="13">
        <v>160</v>
      </c>
      <c r="HK50" s="13">
        <v>139</v>
      </c>
      <c r="HL50" s="13">
        <v>126</v>
      </c>
      <c r="HM50" s="13">
        <v>141</v>
      </c>
      <c r="HN50" s="13">
        <v>134</v>
      </c>
      <c r="HO50" s="13">
        <v>124</v>
      </c>
      <c r="HP50" s="13">
        <v>105</v>
      </c>
      <c r="HQ50" s="13">
        <v>95</v>
      </c>
      <c r="HR50" s="13">
        <v>82</v>
      </c>
      <c r="HS50" s="13">
        <v>80</v>
      </c>
      <c r="HT50" s="13">
        <v>88</v>
      </c>
      <c r="HU50" s="13">
        <v>80</v>
      </c>
      <c r="HV50" s="13">
        <v>77</v>
      </c>
      <c r="HW50" s="13">
        <v>54</v>
      </c>
      <c r="HX50" s="13">
        <v>59</v>
      </c>
      <c r="HY50" s="13">
        <v>64</v>
      </c>
      <c r="HZ50" s="13">
        <v>51</v>
      </c>
      <c r="IA50" s="13">
        <v>48</v>
      </c>
      <c r="IB50" s="13">
        <v>46</v>
      </c>
      <c r="IC50" s="13">
        <v>40</v>
      </c>
      <c r="ID50" s="13">
        <v>36</v>
      </c>
      <c r="IE50" s="13">
        <v>20</v>
      </c>
      <c r="IF50" s="13">
        <v>25</v>
      </c>
      <c r="IG50" s="13">
        <v>21</v>
      </c>
      <c r="IH50" s="13">
        <v>22</v>
      </c>
      <c r="II50" s="13">
        <v>17</v>
      </c>
      <c r="IJ50" s="13">
        <v>17</v>
      </c>
      <c r="IK50" s="13">
        <v>9</v>
      </c>
      <c r="IL50" s="13">
        <v>22</v>
      </c>
      <c r="IM50" s="13">
        <v>6</v>
      </c>
      <c r="IN50" s="13">
        <v>2</v>
      </c>
      <c r="IO50" s="13">
        <v>10</v>
      </c>
      <c r="IP50" s="13">
        <v>5</v>
      </c>
      <c r="IQ50" s="13">
        <v>8</v>
      </c>
      <c r="IR50" s="13">
        <v>4</v>
      </c>
      <c r="IS50" s="13">
        <v>1</v>
      </c>
      <c r="IT50" s="13">
        <v>3</v>
      </c>
      <c r="IU50" s="13"/>
      <c r="IV50" s="13">
        <v>1</v>
      </c>
      <c r="IW50" s="13">
        <v>1</v>
      </c>
      <c r="IX50" s="13">
        <v>1</v>
      </c>
      <c r="IY50" s="13">
        <v>1</v>
      </c>
      <c r="IZ50" s="13"/>
      <c r="JA50" s="13"/>
      <c r="JB50" s="13"/>
      <c r="JC50" s="13"/>
      <c r="JD50" s="13"/>
      <c r="JE50" s="13"/>
      <c r="JF50" s="60">
        <v>14265</v>
      </c>
      <c r="JG50" s="13">
        <v>15</v>
      </c>
      <c r="JH50" s="13">
        <v>11</v>
      </c>
      <c r="JI50" s="13"/>
      <c r="JJ50" s="13"/>
      <c r="JK50" s="13"/>
      <c r="JL50" s="13">
        <v>1</v>
      </c>
      <c r="JM50" s="13">
        <v>1</v>
      </c>
      <c r="JN50" s="13">
        <v>3</v>
      </c>
      <c r="JO50" s="13"/>
      <c r="JP50" s="13">
        <v>3</v>
      </c>
      <c r="JQ50" s="13">
        <v>5</v>
      </c>
      <c r="JR50" s="13">
        <v>10</v>
      </c>
      <c r="JS50" s="13">
        <v>3</v>
      </c>
      <c r="JT50" s="13">
        <v>2</v>
      </c>
      <c r="JU50" s="13">
        <v>1</v>
      </c>
      <c r="JV50" s="13">
        <v>3</v>
      </c>
      <c r="JW50" s="13">
        <v>4</v>
      </c>
      <c r="JX50" s="13">
        <v>6</v>
      </c>
      <c r="JY50" s="13">
        <v>7</v>
      </c>
      <c r="JZ50" s="13">
        <v>14</v>
      </c>
      <c r="KA50" s="13">
        <v>9</v>
      </c>
      <c r="KB50" s="13">
        <v>20</v>
      </c>
      <c r="KC50" s="13">
        <v>12</v>
      </c>
      <c r="KD50" s="13">
        <v>10</v>
      </c>
      <c r="KE50" s="13">
        <v>10</v>
      </c>
      <c r="KF50" s="13">
        <v>11</v>
      </c>
      <c r="KG50" s="13">
        <v>7</v>
      </c>
      <c r="KH50" s="13">
        <v>7</v>
      </c>
      <c r="KI50" s="13">
        <v>5</v>
      </c>
      <c r="KJ50" s="13">
        <v>10</v>
      </c>
      <c r="KK50" s="13">
        <v>8</v>
      </c>
      <c r="KL50" s="13">
        <v>6</v>
      </c>
      <c r="KM50" s="13">
        <v>12</v>
      </c>
      <c r="KN50" s="13">
        <v>8</v>
      </c>
      <c r="KO50" s="13">
        <v>13</v>
      </c>
      <c r="KP50" s="13">
        <v>11</v>
      </c>
      <c r="KQ50" s="13">
        <v>8</v>
      </c>
      <c r="KR50" s="13">
        <v>7</v>
      </c>
      <c r="KS50" s="13">
        <v>10</v>
      </c>
      <c r="KT50" s="13">
        <v>6</v>
      </c>
      <c r="KU50" s="13">
        <v>7</v>
      </c>
      <c r="KV50" s="13">
        <v>12</v>
      </c>
      <c r="KW50" s="13">
        <v>7</v>
      </c>
      <c r="KX50" s="13">
        <v>7</v>
      </c>
      <c r="KY50" s="13">
        <v>4</v>
      </c>
      <c r="KZ50" s="13">
        <v>6</v>
      </c>
      <c r="LA50" s="13">
        <v>9</v>
      </c>
      <c r="LB50" s="13">
        <v>6</v>
      </c>
      <c r="LC50" s="13">
        <v>8</v>
      </c>
      <c r="LD50" s="13">
        <v>4</v>
      </c>
      <c r="LE50" s="13">
        <v>2</v>
      </c>
      <c r="LF50" s="13">
        <v>6</v>
      </c>
      <c r="LG50" s="13">
        <v>5</v>
      </c>
      <c r="LH50" s="13">
        <v>1</v>
      </c>
      <c r="LI50" s="13">
        <v>7</v>
      </c>
      <c r="LJ50" s="13">
        <v>8</v>
      </c>
      <c r="LK50" s="13">
        <v>3</v>
      </c>
      <c r="LL50" s="13">
        <v>8</v>
      </c>
      <c r="LM50" s="13">
        <v>5</v>
      </c>
      <c r="LN50" s="13">
        <v>3</v>
      </c>
      <c r="LO50" s="13">
        <v>3</v>
      </c>
      <c r="LP50" s="13">
        <v>4</v>
      </c>
      <c r="LQ50" s="13">
        <v>6</v>
      </c>
      <c r="LR50" s="13">
        <v>3</v>
      </c>
      <c r="LS50" s="13">
        <v>2</v>
      </c>
      <c r="LT50" s="13">
        <v>1</v>
      </c>
      <c r="LU50" s="13">
        <v>2</v>
      </c>
      <c r="LV50" s="13">
        <v>1</v>
      </c>
      <c r="LW50" s="13">
        <v>2</v>
      </c>
      <c r="LX50" s="13">
        <v>6</v>
      </c>
      <c r="LY50" s="13"/>
      <c r="LZ50" s="13">
        <v>3</v>
      </c>
      <c r="MA50" s="13">
        <v>2</v>
      </c>
      <c r="MB50" s="13">
        <v>2</v>
      </c>
      <c r="MC50" s="13">
        <v>3</v>
      </c>
      <c r="MD50" s="13">
        <v>2</v>
      </c>
      <c r="ME50" s="13">
        <v>2</v>
      </c>
      <c r="MF50" s="13"/>
      <c r="MG50" s="13">
        <v>1</v>
      </c>
      <c r="MH50" s="13">
        <v>2</v>
      </c>
      <c r="MI50" s="13"/>
      <c r="MJ50" s="13">
        <v>3</v>
      </c>
      <c r="MK50" s="13">
        <v>1</v>
      </c>
      <c r="ML50" s="13">
        <v>1</v>
      </c>
      <c r="MM50" s="13">
        <v>4</v>
      </c>
      <c r="MN50" s="13"/>
      <c r="MO50" s="13">
        <v>6</v>
      </c>
      <c r="MP50" s="13">
        <v>1</v>
      </c>
      <c r="MQ50" s="13"/>
      <c r="MR50" s="13">
        <v>2</v>
      </c>
      <c r="MS50" s="13">
        <v>2</v>
      </c>
      <c r="MT50" s="13">
        <v>2</v>
      </c>
      <c r="MU50" s="13">
        <v>2</v>
      </c>
      <c r="MV50" s="13">
        <v>1</v>
      </c>
      <c r="MW50" s="13">
        <v>2</v>
      </c>
      <c r="MX50" s="13"/>
      <c r="MY50" s="13"/>
      <c r="MZ50" s="13"/>
      <c r="NA50" s="13"/>
      <c r="NB50" s="13"/>
      <c r="NC50" s="13"/>
      <c r="ND50" s="13"/>
      <c r="NE50" s="13"/>
      <c r="NF50" s="13"/>
      <c r="NG50" s="13"/>
      <c r="NH50" s="13"/>
      <c r="NI50" s="13"/>
      <c r="NJ50" s="60">
        <v>471</v>
      </c>
      <c r="NK50" s="13">
        <v>14736</v>
      </c>
      <c r="NL50" s="448"/>
      <c r="NM50" s="448"/>
      <c r="NN50" s="448"/>
    </row>
    <row r="51" spans="1:378">
      <c r="A51" s="8" t="s">
        <v>62</v>
      </c>
      <c r="B51" s="284">
        <f t="shared" si="67"/>
        <v>34</v>
      </c>
      <c r="C51" s="284">
        <f t="shared" si="68"/>
        <v>29</v>
      </c>
      <c r="D51" s="284">
        <f t="shared" si="69"/>
        <v>93</v>
      </c>
      <c r="E51" s="284">
        <f t="shared" si="70"/>
        <v>130</v>
      </c>
      <c r="F51" s="284">
        <f t="shared" si="71"/>
        <v>314</v>
      </c>
      <c r="G51" s="284">
        <f t="shared" si="72"/>
        <v>276</v>
      </c>
      <c r="H51" s="284">
        <f t="shared" si="73"/>
        <v>254</v>
      </c>
      <c r="I51" s="284">
        <f t="shared" si="74"/>
        <v>250</v>
      </c>
      <c r="J51" s="284">
        <f t="shared" si="75"/>
        <v>256</v>
      </c>
      <c r="K51" s="284">
        <f t="shared" si="76"/>
        <v>277</v>
      </c>
      <c r="L51" s="284">
        <f t="shared" si="77"/>
        <v>196</v>
      </c>
      <c r="M51" s="284">
        <f t="shared" si="78"/>
        <v>221</v>
      </c>
      <c r="N51" s="284">
        <f t="shared" si="79"/>
        <v>144</v>
      </c>
      <c r="O51" s="284">
        <f t="shared" si="80"/>
        <v>138</v>
      </c>
      <c r="P51" s="284">
        <f t="shared" si="81"/>
        <v>90</v>
      </c>
      <c r="Q51" s="284">
        <f t="shared" si="82"/>
        <v>97</v>
      </c>
      <c r="R51" s="284">
        <f t="shared" si="83"/>
        <v>37</v>
      </c>
      <c r="S51" s="284">
        <f t="shared" si="84"/>
        <v>50</v>
      </c>
      <c r="T51" s="284">
        <f t="shared" si="85"/>
        <v>7</v>
      </c>
      <c r="U51" s="284">
        <f t="shared" si="86"/>
        <v>15</v>
      </c>
      <c r="W51" s="16" t="s">
        <v>60</v>
      </c>
      <c r="X51" s="764">
        <f t="shared" si="88"/>
        <v>66</v>
      </c>
      <c r="Y51" s="764">
        <f t="shared" si="89"/>
        <v>57</v>
      </c>
      <c r="Z51" s="764">
        <f t="shared" si="90"/>
        <v>235</v>
      </c>
      <c r="AA51" s="764">
        <f t="shared" si="91"/>
        <v>265</v>
      </c>
      <c r="AB51" s="764">
        <f t="shared" si="92"/>
        <v>882</v>
      </c>
      <c r="AC51" s="764">
        <f t="shared" si="93"/>
        <v>878</v>
      </c>
      <c r="AD51" s="764">
        <f t="shared" si="94"/>
        <v>951</v>
      </c>
      <c r="AE51" s="764">
        <f t="shared" si="95"/>
        <v>922</v>
      </c>
      <c r="AF51" s="764">
        <f t="shared" si="96"/>
        <v>804</v>
      </c>
      <c r="AG51" s="764">
        <f t="shared" si="97"/>
        <v>824</v>
      </c>
      <c r="AH51" s="764">
        <f t="shared" si="98"/>
        <v>562</v>
      </c>
      <c r="AI51" s="764">
        <f t="shared" si="99"/>
        <v>557</v>
      </c>
      <c r="AJ51" s="764">
        <f t="shared" si="100"/>
        <v>300</v>
      </c>
      <c r="AK51" s="764">
        <f t="shared" si="101"/>
        <v>249</v>
      </c>
      <c r="AL51" s="764">
        <f t="shared" si="102"/>
        <v>143</v>
      </c>
      <c r="AM51" s="764">
        <f t="shared" si="103"/>
        <v>142</v>
      </c>
      <c r="AN51" s="764">
        <f t="shared" si="104"/>
        <v>40</v>
      </c>
      <c r="AO51" s="764">
        <f t="shared" si="105"/>
        <v>66</v>
      </c>
      <c r="AP51" s="764">
        <f t="shared" si="106"/>
        <v>14</v>
      </c>
      <c r="AQ51" s="764">
        <f t="shared" si="107"/>
        <v>27</v>
      </c>
      <c r="AR51" s="764">
        <f t="shared" si="87"/>
        <v>104</v>
      </c>
      <c r="AT51" s="16" t="s">
        <v>60</v>
      </c>
      <c r="AU51" s="13">
        <v>2</v>
      </c>
      <c r="AV51" s="13">
        <v>6</v>
      </c>
      <c r="AW51" s="13">
        <v>7</v>
      </c>
      <c r="AX51" s="13">
        <v>5</v>
      </c>
      <c r="AY51" s="13">
        <v>3</v>
      </c>
      <c r="AZ51" s="13">
        <v>8</v>
      </c>
      <c r="BA51" s="13">
        <v>9</v>
      </c>
      <c r="BB51" s="13">
        <v>2</v>
      </c>
      <c r="BC51" s="13">
        <v>6</v>
      </c>
      <c r="BD51" s="13">
        <v>9</v>
      </c>
      <c r="BE51" s="13">
        <v>10</v>
      </c>
      <c r="BF51" s="13">
        <v>8</v>
      </c>
      <c r="BG51" s="13">
        <v>12</v>
      </c>
      <c r="BH51" s="13">
        <v>12</v>
      </c>
      <c r="BI51" s="13">
        <v>22</v>
      </c>
      <c r="BJ51" s="13">
        <v>25</v>
      </c>
      <c r="BK51" s="13">
        <v>31</v>
      </c>
      <c r="BL51" s="13">
        <v>39</v>
      </c>
      <c r="BM51" s="13">
        <v>51</v>
      </c>
      <c r="BN51" s="13">
        <v>55</v>
      </c>
      <c r="BO51" s="13">
        <v>68</v>
      </c>
      <c r="BP51" s="13">
        <v>74</v>
      </c>
      <c r="BQ51" s="13">
        <v>82</v>
      </c>
      <c r="BR51" s="13">
        <v>91</v>
      </c>
      <c r="BS51" s="13">
        <v>87</v>
      </c>
      <c r="BT51" s="13">
        <v>107</v>
      </c>
      <c r="BU51" s="13">
        <v>81</v>
      </c>
      <c r="BV51" s="13">
        <v>100</v>
      </c>
      <c r="BW51" s="13">
        <v>88</v>
      </c>
      <c r="BX51" s="13">
        <v>100</v>
      </c>
      <c r="BY51" s="13">
        <v>88</v>
      </c>
      <c r="BZ51" s="13">
        <v>71</v>
      </c>
      <c r="CA51" s="13">
        <v>101</v>
      </c>
      <c r="CB51" s="13">
        <v>92</v>
      </c>
      <c r="CC51" s="13">
        <v>95</v>
      </c>
      <c r="CD51" s="13">
        <v>104</v>
      </c>
      <c r="CE51" s="13">
        <v>84</v>
      </c>
      <c r="CF51" s="13">
        <v>80</v>
      </c>
      <c r="CG51" s="13">
        <v>98</v>
      </c>
      <c r="CH51" s="13">
        <v>109</v>
      </c>
      <c r="CI51" s="13">
        <v>90</v>
      </c>
      <c r="CJ51" s="13">
        <v>92</v>
      </c>
      <c r="CK51" s="13">
        <v>108</v>
      </c>
      <c r="CL51" s="13">
        <v>71</v>
      </c>
      <c r="CM51" s="13">
        <v>102</v>
      </c>
      <c r="CN51" s="13">
        <v>78</v>
      </c>
      <c r="CO51" s="13">
        <v>73</v>
      </c>
      <c r="CP51" s="13">
        <v>68</v>
      </c>
      <c r="CQ51" s="13">
        <v>67</v>
      </c>
      <c r="CR51" s="13">
        <v>75</v>
      </c>
      <c r="CS51" s="13">
        <v>66</v>
      </c>
      <c r="CT51" s="13">
        <v>71</v>
      </c>
      <c r="CU51" s="13">
        <v>65</v>
      </c>
      <c r="CV51" s="13">
        <v>44</v>
      </c>
      <c r="CW51" s="13">
        <v>68</v>
      </c>
      <c r="CX51" s="13">
        <v>47</v>
      </c>
      <c r="CY51" s="13">
        <v>57</v>
      </c>
      <c r="CZ51" s="13">
        <v>49</v>
      </c>
      <c r="DA51" s="13">
        <v>46</v>
      </c>
      <c r="DB51" s="13">
        <v>44</v>
      </c>
      <c r="DC51" s="13">
        <v>35</v>
      </c>
      <c r="DD51" s="13">
        <v>36</v>
      </c>
      <c r="DE51" s="13">
        <v>19</v>
      </c>
      <c r="DF51" s="13">
        <v>30</v>
      </c>
      <c r="DG51" s="13">
        <v>32</v>
      </c>
      <c r="DH51" s="13">
        <v>25</v>
      </c>
      <c r="DI51" s="13">
        <v>23</v>
      </c>
      <c r="DJ51" s="13">
        <v>21</v>
      </c>
      <c r="DK51" s="13">
        <v>14</v>
      </c>
      <c r="DL51" s="13">
        <v>14</v>
      </c>
      <c r="DM51" s="13">
        <v>19</v>
      </c>
      <c r="DN51" s="13">
        <v>24</v>
      </c>
      <c r="DO51" s="13">
        <v>18</v>
      </c>
      <c r="DP51" s="13">
        <v>16</v>
      </c>
      <c r="DQ51" s="13">
        <v>19</v>
      </c>
      <c r="DR51" s="13">
        <v>12</v>
      </c>
      <c r="DS51" s="13">
        <v>15</v>
      </c>
      <c r="DT51" s="13">
        <v>7</v>
      </c>
      <c r="DU51" s="13">
        <v>5</v>
      </c>
      <c r="DV51" s="13">
        <v>7</v>
      </c>
      <c r="DW51" s="13">
        <v>8</v>
      </c>
      <c r="DX51" s="13">
        <v>8</v>
      </c>
      <c r="DY51" s="13">
        <v>6</v>
      </c>
      <c r="DZ51" s="13">
        <v>12</v>
      </c>
      <c r="EA51" s="13">
        <v>4</v>
      </c>
      <c r="EB51" s="13">
        <v>7</v>
      </c>
      <c r="EC51" s="13">
        <v>2</v>
      </c>
      <c r="ED51" s="13">
        <v>6</v>
      </c>
      <c r="EE51" s="13">
        <v>6</v>
      </c>
      <c r="EF51" s="13">
        <v>7</v>
      </c>
      <c r="EG51" s="13">
        <v>3</v>
      </c>
      <c r="EH51" s="13">
        <v>9</v>
      </c>
      <c r="EI51" s="13">
        <v>3</v>
      </c>
      <c r="EJ51" s="13">
        <v>6</v>
      </c>
      <c r="EK51" s="13">
        <v>2</v>
      </c>
      <c r="EL51" s="13">
        <v>1</v>
      </c>
      <c r="EM51" s="13">
        <v>2</v>
      </c>
      <c r="EN51" s="13"/>
      <c r="EO51" s="13"/>
      <c r="EP51" s="13">
        <v>1</v>
      </c>
      <c r="EQ51" s="13"/>
      <c r="ER51" s="13"/>
      <c r="ES51" s="13"/>
      <c r="ET51" s="13"/>
      <c r="EU51" s="13"/>
      <c r="EV51" s="13"/>
      <c r="EW51" s="13"/>
      <c r="EX51" s="13"/>
      <c r="EY51" s="13"/>
      <c r="EZ51" s="13"/>
      <c r="FA51" s="60">
        <v>3987</v>
      </c>
      <c r="FB51" s="13">
        <v>3987</v>
      </c>
      <c r="FC51" s="16" t="s">
        <v>60</v>
      </c>
      <c r="FD51" s="13"/>
      <c r="FE51" s="13">
        <v>7</v>
      </c>
      <c r="FF51" s="13">
        <v>11</v>
      </c>
      <c r="FG51" s="13">
        <v>7</v>
      </c>
      <c r="FH51" s="13">
        <v>6</v>
      </c>
      <c r="FI51" s="13">
        <v>5</v>
      </c>
      <c r="FJ51" s="13">
        <v>9</v>
      </c>
      <c r="FK51" s="13">
        <v>5</v>
      </c>
      <c r="FL51" s="13">
        <v>8</v>
      </c>
      <c r="FM51" s="13">
        <v>8</v>
      </c>
      <c r="FN51" s="13">
        <v>11</v>
      </c>
      <c r="FO51" s="13">
        <v>8</v>
      </c>
      <c r="FP51" s="13">
        <v>8</v>
      </c>
      <c r="FQ51" s="13">
        <v>14</v>
      </c>
      <c r="FR51" s="13">
        <v>15</v>
      </c>
      <c r="FS51" s="13">
        <v>18</v>
      </c>
      <c r="FT51" s="13">
        <v>31</v>
      </c>
      <c r="FU51" s="13">
        <v>27</v>
      </c>
      <c r="FV51" s="13">
        <v>45</v>
      </c>
      <c r="FW51" s="13">
        <v>58</v>
      </c>
      <c r="FX51" s="13">
        <v>55</v>
      </c>
      <c r="FY51" s="13">
        <v>73</v>
      </c>
      <c r="FZ51" s="13">
        <v>86</v>
      </c>
      <c r="GA51" s="13">
        <v>82</v>
      </c>
      <c r="GB51" s="13">
        <v>97</v>
      </c>
      <c r="GC51" s="13">
        <v>98</v>
      </c>
      <c r="GD51" s="13">
        <v>115</v>
      </c>
      <c r="GE51" s="13">
        <v>84</v>
      </c>
      <c r="GF51" s="13">
        <v>90</v>
      </c>
      <c r="GG51" s="13">
        <v>102</v>
      </c>
      <c r="GH51" s="13">
        <v>110</v>
      </c>
      <c r="GI51" s="13">
        <v>88</v>
      </c>
      <c r="GJ51" s="13">
        <v>94</v>
      </c>
      <c r="GK51" s="13">
        <v>101</v>
      </c>
      <c r="GL51" s="13">
        <v>108</v>
      </c>
      <c r="GM51" s="13">
        <v>99</v>
      </c>
      <c r="GN51" s="13">
        <v>88</v>
      </c>
      <c r="GO51" s="13">
        <v>86</v>
      </c>
      <c r="GP51" s="13">
        <v>94</v>
      </c>
      <c r="GQ51" s="13">
        <v>83</v>
      </c>
      <c r="GR51" s="13">
        <v>100</v>
      </c>
      <c r="GS51" s="13">
        <v>93</v>
      </c>
      <c r="GT51" s="13">
        <v>84</v>
      </c>
      <c r="GU51" s="13">
        <v>77</v>
      </c>
      <c r="GV51" s="13">
        <v>94</v>
      </c>
      <c r="GW51" s="13">
        <v>66</v>
      </c>
      <c r="GX51" s="13">
        <v>67</v>
      </c>
      <c r="GY51" s="13">
        <v>74</v>
      </c>
      <c r="GZ51" s="13">
        <v>72</v>
      </c>
      <c r="HA51" s="13">
        <v>77</v>
      </c>
      <c r="HB51" s="13">
        <v>66</v>
      </c>
      <c r="HC51" s="13">
        <v>66</v>
      </c>
      <c r="HD51" s="13">
        <v>71</v>
      </c>
      <c r="HE51" s="13">
        <v>53</v>
      </c>
      <c r="HF51" s="13">
        <v>47</v>
      </c>
      <c r="HG51" s="13">
        <v>60</v>
      </c>
      <c r="HH51" s="13">
        <v>62</v>
      </c>
      <c r="HI51" s="13">
        <v>61</v>
      </c>
      <c r="HJ51" s="13">
        <v>31</v>
      </c>
      <c r="HK51" s="13">
        <v>45</v>
      </c>
      <c r="HL51" s="13">
        <v>41</v>
      </c>
      <c r="HM51" s="13">
        <v>31</v>
      </c>
      <c r="HN51" s="13">
        <v>35</v>
      </c>
      <c r="HO51" s="13">
        <v>21</v>
      </c>
      <c r="HP51" s="13">
        <v>32</v>
      </c>
      <c r="HQ51" s="13">
        <v>36</v>
      </c>
      <c r="HR51" s="13">
        <v>29</v>
      </c>
      <c r="HS51" s="13">
        <v>26</v>
      </c>
      <c r="HT51" s="13">
        <v>21</v>
      </c>
      <c r="HU51" s="13">
        <v>28</v>
      </c>
      <c r="HV51" s="13">
        <v>13</v>
      </c>
      <c r="HW51" s="13">
        <v>12</v>
      </c>
      <c r="HX51" s="13">
        <v>15</v>
      </c>
      <c r="HY51" s="13">
        <v>24</v>
      </c>
      <c r="HZ51" s="13">
        <v>15</v>
      </c>
      <c r="IA51" s="13">
        <v>19</v>
      </c>
      <c r="IB51" s="13">
        <v>11</v>
      </c>
      <c r="IC51" s="13">
        <v>16</v>
      </c>
      <c r="ID51" s="13">
        <v>10</v>
      </c>
      <c r="IE51" s="13">
        <v>8</v>
      </c>
      <c r="IF51" s="13">
        <v>5</v>
      </c>
      <c r="IG51" s="13">
        <v>9</v>
      </c>
      <c r="IH51" s="13">
        <v>3</v>
      </c>
      <c r="II51" s="13">
        <v>6</v>
      </c>
      <c r="IJ51" s="13">
        <v>4</v>
      </c>
      <c r="IK51" s="13">
        <v>4</v>
      </c>
      <c r="IL51" s="13"/>
      <c r="IM51" s="13">
        <v>2</v>
      </c>
      <c r="IN51" s="13">
        <v>4</v>
      </c>
      <c r="IO51" s="13">
        <v>3</v>
      </c>
      <c r="IP51" s="13">
        <v>5</v>
      </c>
      <c r="IQ51" s="13">
        <v>2</v>
      </c>
      <c r="IR51" s="13">
        <v>3</v>
      </c>
      <c r="IS51" s="13">
        <v>2</v>
      </c>
      <c r="IT51" s="13">
        <v>1</v>
      </c>
      <c r="IU51" s="13"/>
      <c r="IV51" s="13"/>
      <c r="IW51" s="13"/>
      <c r="IX51" s="13"/>
      <c r="IY51" s="13"/>
      <c r="IZ51" s="13"/>
      <c r="JA51" s="13"/>
      <c r="JB51" s="13">
        <v>1</v>
      </c>
      <c r="JC51" s="13"/>
      <c r="JD51" s="13"/>
      <c r="JE51" s="13"/>
      <c r="JF51" s="60">
        <v>3997</v>
      </c>
      <c r="JG51" s="13">
        <v>4</v>
      </c>
      <c r="JH51" s="13">
        <v>2</v>
      </c>
      <c r="JI51" s="13"/>
      <c r="JJ51" s="13"/>
      <c r="JK51" s="13"/>
      <c r="JL51" s="13"/>
      <c r="JM51" s="13"/>
      <c r="JN51" s="13"/>
      <c r="JO51" s="13"/>
      <c r="JP51" s="13"/>
      <c r="JQ51" s="13"/>
      <c r="JR51" s="13">
        <v>2</v>
      </c>
      <c r="JS51" s="13"/>
      <c r="JT51" s="13">
        <v>2</v>
      </c>
      <c r="JU51" s="13">
        <v>1</v>
      </c>
      <c r="JV51" s="13"/>
      <c r="JW51" s="13"/>
      <c r="JX51" s="13">
        <v>1</v>
      </c>
      <c r="JY51" s="13">
        <v>2</v>
      </c>
      <c r="JZ51" s="13">
        <v>3</v>
      </c>
      <c r="KA51" s="13">
        <v>2</v>
      </c>
      <c r="KB51" s="13">
        <v>1</v>
      </c>
      <c r="KC51" s="13">
        <v>5</v>
      </c>
      <c r="KD51" s="13"/>
      <c r="KE51" s="13">
        <v>4</v>
      </c>
      <c r="KF51" s="13">
        <v>1</v>
      </c>
      <c r="KG51" s="13">
        <v>3</v>
      </c>
      <c r="KH51" s="13">
        <v>4</v>
      </c>
      <c r="KI51" s="13">
        <v>1</v>
      </c>
      <c r="KJ51" s="13"/>
      <c r="KK51" s="13">
        <v>7</v>
      </c>
      <c r="KL51" s="13">
        <v>1</v>
      </c>
      <c r="KM51" s="13">
        <v>4</v>
      </c>
      <c r="KN51" s="13">
        <v>3</v>
      </c>
      <c r="KO51" s="13"/>
      <c r="KP51" s="13">
        <v>3</v>
      </c>
      <c r="KQ51" s="13"/>
      <c r="KR51" s="13">
        <v>1</v>
      </c>
      <c r="KS51" s="13">
        <v>1</v>
      </c>
      <c r="KT51" s="13">
        <v>1</v>
      </c>
      <c r="KU51" s="13"/>
      <c r="KV51" s="13">
        <v>2</v>
      </c>
      <c r="KW51" s="13">
        <v>3</v>
      </c>
      <c r="KX51" s="13"/>
      <c r="KY51" s="13">
        <v>1</v>
      </c>
      <c r="KZ51" s="13"/>
      <c r="LA51" s="13">
        <v>2</v>
      </c>
      <c r="LB51" s="13">
        <v>1</v>
      </c>
      <c r="LC51" s="13"/>
      <c r="LD51" s="13"/>
      <c r="LE51" s="13"/>
      <c r="LF51" s="13"/>
      <c r="LG51" s="13"/>
      <c r="LH51" s="13">
        <v>1</v>
      </c>
      <c r="LI51" s="13"/>
      <c r="LJ51" s="13"/>
      <c r="LK51" s="13"/>
      <c r="LL51" s="13">
        <v>1</v>
      </c>
      <c r="LM51" s="13">
        <v>1</v>
      </c>
      <c r="LN51" s="13">
        <v>1</v>
      </c>
      <c r="LO51" s="13"/>
      <c r="LP51" s="13">
        <v>1</v>
      </c>
      <c r="LQ51" s="13"/>
      <c r="LR51" s="13"/>
      <c r="LS51" s="13"/>
      <c r="LT51" s="13"/>
      <c r="LU51" s="13"/>
      <c r="LV51" s="13"/>
      <c r="LW51" s="13">
        <v>1</v>
      </c>
      <c r="LX51" s="13"/>
      <c r="LY51" s="13"/>
      <c r="LZ51" s="13">
        <v>1</v>
      </c>
      <c r="MA51" s="13">
        <v>2</v>
      </c>
      <c r="MB51" s="13">
        <v>2</v>
      </c>
      <c r="MC51" s="13"/>
      <c r="MD51" s="13"/>
      <c r="ME51" s="13">
        <v>1</v>
      </c>
      <c r="MF51" s="13"/>
      <c r="MG51" s="13">
        <v>4</v>
      </c>
      <c r="MH51" s="13"/>
      <c r="MI51" s="13"/>
      <c r="MJ51" s="13">
        <v>1</v>
      </c>
      <c r="MK51" s="13"/>
      <c r="ML51" s="13">
        <v>1</v>
      </c>
      <c r="MM51" s="13">
        <v>1</v>
      </c>
      <c r="MN51" s="13">
        <v>2</v>
      </c>
      <c r="MO51" s="13">
        <v>1</v>
      </c>
      <c r="MP51" s="13">
        <v>1</v>
      </c>
      <c r="MQ51" s="13">
        <v>2</v>
      </c>
      <c r="MR51" s="13">
        <v>6</v>
      </c>
      <c r="MS51" s="13">
        <v>1</v>
      </c>
      <c r="MT51" s="13"/>
      <c r="MU51" s="13"/>
      <c r="MV51" s="13"/>
      <c r="MW51" s="13">
        <v>1</v>
      </c>
      <c r="MX51" s="13">
        <v>1</v>
      </c>
      <c r="MY51" s="13"/>
      <c r="MZ51" s="13">
        <v>1</v>
      </c>
      <c r="NA51" s="13"/>
      <c r="NB51" s="13">
        <v>1</v>
      </c>
      <c r="NC51" s="13"/>
      <c r="ND51" s="13"/>
      <c r="NE51" s="13"/>
      <c r="NF51" s="13"/>
      <c r="NG51" s="13"/>
      <c r="NH51" s="13"/>
      <c r="NI51" s="13"/>
      <c r="NJ51" s="60">
        <v>104</v>
      </c>
      <c r="NK51" s="13">
        <v>4101</v>
      </c>
      <c r="NL51" s="448"/>
      <c r="NM51" s="448"/>
      <c r="NN51" s="448"/>
    </row>
    <row r="52" spans="1:378">
      <c r="A52" s="9" t="s">
        <v>63</v>
      </c>
      <c r="B52" s="284">
        <f t="shared" si="67"/>
        <v>52</v>
      </c>
      <c r="C52" s="284">
        <f t="shared" si="68"/>
        <v>32</v>
      </c>
      <c r="D52" s="284">
        <f t="shared" si="69"/>
        <v>119</v>
      </c>
      <c r="E52" s="284">
        <f t="shared" si="70"/>
        <v>118</v>
      </c>
      <c r="F52" s="284">
        <f t="shared" si="71"/>
        <v>270</v>
      </c>
      <c r="G52" s="284">
        <f t="shared" si="72"/>
        <v>233</v>
      </c>
      <c r="H52" s="284">
        <f t="shared" si="73"/>
        <v>272</v>
      </c>
      <c r="I52" s="284">
        <f t="shared" si="74"/>
        <v>246</v>
      </c>
      <c r="J52" s="284">
        <f t="shared" si="75"/>
        <v>194</v>
      </c>
      <c r="K52" s="284">
        <f t="shared" si="76"/>
        <v>230</v>
      </c>
      <c r="L52" s="284">
        <f t="shared" si="77"/>
        <v>132</v>
      </c>
      <c r="M52" s="284">
        <f t="shared" si="78"/>
        <v>113</v>
      </c>
      <c r="N52" s="284">
        <f t="shared" si="79"/>
        <v>80</v>
      </c>
      <c r="O52" s="284">
        <f t="shared" si="80"/>
        <v>77</v>
      </c>
      <c r="P52" s="284">
        <f t="shared" si="81"/>
        <v>41</v>
      </c>
      <c r="Q52" s="284">
        <f t="shared" si="82"/>
        <v>33</v>
      </c>
      <c r="R52" s="284">
        <f t="shared" si="83"/>
        <v>14</v>
      </c>
      <c r="S52" s="284">
        <f t="shared" si="84"/>
        <v>18</v>
      </c>
      <c r="T52" s="284">
        <f t="shared" si="85"/>
        <v>4</v>
      </c>
      <c r="U52" s="284">
        <f t="shared" si="86"/>
        <v>5</v>
      </c>
      <c r="W52" s="16" t="s">
        <v>190</v>
      </c>
      <c r="X52" s="764">
        <f t="shared" si="88"/>
        <v>19</v>
      </c>
      <c r="Y52" s="764">
        <f t="shared" si="89"/>
        <v>15</v>
      </c>
      <c r="Z52" s="764">
        <f t="shared" si="90"/>
        <v>206</v>
      </c>
      <c r="AA52" s="764">
        <f t="shared" si="91"/>
        <v>235</v>
      </c>
      <c r="AB52" s="764">
        <f t="shared" si="92"/>
        <v>411</v>
      </c>
      <c r="AC52" s="764">
        <f t="shared" si="93"/>
        <v>445</v>
      </c>
      <c r="AD52" s="764">
        <f t="shared" si="94"/>
        <v>349</v>
      </c>
      <c r="AE52" s="764">
        <f t="shared" si="95"/>
        <v>353</v>
      </c>
      <c r="AF52" s="764">
        <f t="shared" si="96"/>
        <v>340</v>
      </c>
      <c r="AG52" s="764">
        <f t="shared" si="97"/>
        <v>383</v>
      </c>
      <c r="AH52" s="764">
        <f t="shared" si="98"/>
        <v>246</v>
      </c>
      <c r="AI52" s="764">
        <f t="shared" si="99"/>
        <v>254</v>
      </c>
      <c r="AJ52" s="764">
        <f t="shared" si="100"/>
        <v>179</v>
      </c>
      <c r="AK52" s="764">
        <f t="shared" si="101"/>
        <v>172</v>
      </c>
      <c r="AL52" s="764">
        <f t="shared" si="102"/>
        <v>123</v>
      </c>
      <c r="AM52" s="764">
        <f t="shared" si="103"/>
        <v>113</v>
      </c>
      <c r="AN52" s="764">
        <f t="shared" si="104"/>
        <v>45</v>
      </c>
      <c r="AO52" s="764">
        <f t="shared" si="105"/>
        <v>53</v>
      </c>
      <c r="AP52" s="764">
        <f t="shared" si="106"/>
        <v>6</v>
      </c>
      <c r="AQ52" s="764">
        <f t="shared" si="107"/>
        <v>12</v>
      </c>
      <c r="AR52" s="764">
        <f t="shared" si="87"/>
        <v>21</v>
      </c>
      <c r="AT52" s="16" t="s">
        <v>190</v>
      </c>
      <c r="AU52" s="13">
        <v>2</v>
      </c>
      <c r="AV52" s="13">
        <v>2</v>
      </c>
      <c r="AW52" s="13"/>
      <c r="AX52" s="13">
        <v>1</v>
      </c>
      <c r="AY52" s="13"/>
      <c r="AZ52" s="13"/>
      <c r="BA52" s="13">
        <v>2</v>
      </c>
      <c r="BB52" s="13">
        <v>1</v>
      </c>
      <c r="BC52" s="13">
        <v>3</v>
      </c>
      <c r="BD52" s="13">
        <v>4</v>
      </c>
      <c r="BE52" s="13">
        <v>2</v>
      </c>
      <c r="BF52" s="13">
        <v>1</v>
      </c>
      <c r="BG52" s="13">
        <v>7</v>
      </c>
      <c r="BH52" s="13">
        <v>13</v>
      </c>
      <c r="BI52" s="13">
        <v>15</v>
      </c>
      <c r="BJ52" s="13">
        <v>28</v>
      </c>
      <c r="BK52" s="13">
        <v>36</v>
      </c>
      <c r="BL52" s="13">
        <v>40</v>
      </c>
      <c r="BM52" s="13">
        <v>42</v>
      </c>
      <c r="BN52" s="13">
        <v>51</v>
      </c>
      <c r="BO52" s="13">
        <v>55</v>
      </c>
      <c r="BP52" s="13">
        <v>34</v>
      </c>
      <c r="BQ52" s="13">
        <v>51</v>
      </c>
      <c r="BR52" s="13">
        <v>46</v>
      </c>
      <c r="BS52" s="13">
        <v>49</v>
      </c>
      <c r="BT52" s="13">
        <v>37</v>
      </c>
      <c r="BU52" s="13">
        <v>42</v>
      </c>
      <c r="BV52" s="13">
        <v>41</v>
      </c>
      <c r="BW52" s="13">
        <v>38</v>
      </c>
      <c r="BX52" s="13">
        <v>52</v>
      </c>
      <c r="BY52" s="13">
        <v>28</v>
      </c>
      <c r="BZ52" s="13">
        <v>45</v>
      </c>
      <c r="CA52" s="13">
        <v>35</v>
      </c>
      <c r="CB52" s="13">
        <v>34</v>
      </c>
      <c r="CC52" s="13">
        <v>35</v>
      </c>
      <c r="CD52" s="13">
        <v>32</v>
      </c>
      <c r="CE52" s="13">
        <v>31</v>
      </c>
      <c r="CF52" s="13">
        <v>30</v>
      </c>
      <c r="CG52" s="13">
        <v>39</v>
      </c>
      <c r="CH52" s="13">
        <v>44</v>
      </c>
      <c r="CI52" s="13">
        <v>32</v>
      </c>
      <c r="CJ52" s="13">
        <v>46</v>
      </c>
      <c r="CK52" s="13">
        <v>41</v>
      </c>
      <c r="CL52" s="13">
        <v>33</v>
      </c>
      <c r="CM52" s="13">
        <v>34</v>
      </c>
      <c r="CN52" s="13">
        <v>54</v>
      </c>
      <c r="CO52" s="13">
        <v>40</v>
      </c>
      <c r="CP52" s="13">
        <v>35</v>
      </c>
      <c r="CQ52" s="13">
        <v>40</v>
      </c>
      <c r="CR52" s="13">
        <v>28</v>
      </c>
      <c r="CS52" s="13">
        <v>29</v>
      </c>
      <c r="CT52" s="13">
        <v>20</v>
      </c>
      <c r="CU52" s="13">
        <v>26</v>
      </c>
      <c r="CV52" s="13">
        <v>26</v>
      </c>
      <c r="CW52" s="13">
        <v>30</v>
      </c>
      <c r="CX52" s="13">
        <v>38</v>
      </c>
      <c r="CY52" s="13">
        <v>20</v>
      </c>
      <c r="CZ52" s="13">
        <v>23</v>
      </c>
      <c r="DA52" s="13">
        <v>21</v>
      </c>
      <c r="DB52" s="13">
        <v>21</v>
      </c>
      <c r="DC52" s="13">
        <v>13</v>
      </c>
      <c r="DD52" s="13">
        <v>16</v>
      </c>
      <c r="DE52" s="13">
        <v>18</v>
      </c>
      <c r="DF52" s="13">
        <v>25</v>
      </c>
      <c r="DG52" s="13">
        <v>23</v>
      </c>
      <c r="DH52" s="13">
        <v>16</v>
      </c>
      <c r="DI52" s="13">
        <v>11</v>
      </c>
      <c r="DJ52" s="13">
        <v>19</v>
      </c>
      <c r="DK52" s="13">
        <v>19</v>
      </c>
      <c r="DL52" s="13">
        <v>12</v>
      </c>
      <c r="DM52" s="13">
        <v>11</v>
      </c>
      <c r="DN52" s="13">
        <v>16</v>
      </c>
      <c r="DO52" s="13">
        <v>14</v>
      </c>
      <c r="DP52" s="13">
        <v>12</v>
      </c>
      <c r="DQ52" s="13">
        <v>11</v>
      </c>
      <c r="DR52" s="13">
        <v>12</v>
      </c>
      <c r="DS52" s="13">
        <v>12</v>
      </c>
      <c r="DT52" s="13">
        <v>8</v>
      </c>
      <c r="DU52" s="13">
        <v>11</v>
      </c>
      <c r="DV52" s="13">
        <v>6</v>
      </c>
      <c r="DW52" s="13">
        <v>10</v>
      </c>
      <c r="DX52" s="13">
        <v>4</v>
      </c>
      <c r="DY52" s="13">
        <v>5</v>
      </c>
      <c r="DZ52" s="13">
        <v>6</v>
      </c>
      <c r="EA52" s="13">
        <v>5</v>
      </c>
      <c r="EB52" s="13">
        <v>5</v>
      </c>
      <c r="EC52" s="13">
        <v>4</v>
      </c>
      <c r="ED52" s="13">
        <v>7</v>
      </c>
      <c r="EE52" s="13">
        <v>1</v>
      </c>
      <c r="EF52" s="13">
        <v>6</v>
      </c>
      <c r="EG52" s="13">
        <v>4</v>
      </c>
      <c r="EH52" s="13"/>
      <c r="EI52" s="13">
        <v>3</v>
      </c>
      <c r="EJ52" s="13">
        <v>2</v>
      </c>
      <c r="EK52" s="13"/>
      <c r="EL52" s="13">
        <v>1</v>
      </c>
      <c r="EM52" s="13">
        <v>1</v>
      </c>
      <c r="EN52" s="13"/>
      <c r="EO52" s="13"/>
      <c r="EP52" s="13"/>
      <c r="EQ52" s="13"/>
      <c r="ER52" s="13"/>
      <c r="ES52" s="13">
        <v>1</v>
      </c>
      <c r="ET52" s="13"/>
      <c r="EU52" s="13"/>
      <c r="EV52" s="13"/>
      <c r="EW52" s="13"/>
      <c r="EX52" s="13"/>
      <c r="EY52" s="13"/>
      <c r="EZ52" s="13"/>
      <c r="FA52" s="60">
        <v>2035</v>
      </c>
      <c r="FB52" s="13">
        <v>2035</v>
      </c>
      <c r="FC52" s="16" t="s">
        <v>190</v>
      </c>
      <c r="FD52" s="13">
        <v>2</v>
      </c>
      <c r="FE52" s="13">
        <v>2</v>
      </c>
      <c r="FF52" s="13">
        <v>3</v>
      </c>
      <c r="FG52" s="13">
        <v>1</v>
      </c>
      <c r="FH52" s="13">
        <v>2</v>
      </c>
      <c r="FI52" s="13">
        <v>3</v>
      </c>
      <c r="FJ52" s="13"/>
      <c r="FK52" s="13">
        <v>4</v>
      </c>
      <c r="FL52" s="13">
        <v>1</v>
      </c>
      <c r="FM52" s="13">
        <v>1</v>
      </c>
      <c r="FN52" s="13">
        <v>5</v>
      </c>
      <c r="FO52" s="13">
        <v>3</v>
      </c>
      <c r="FP52" s="13">
        <v>5</v>
      </c>
      <c r="FQ52" s="13">
        <v>8</v>
      </c>
      <c r="FR52" s="13">
        <v>12</v>
      </c>
      <c r="FS52" s="13">
        <v>23</v>
      </c>
      <c r="FT52" s="13">
        <v>27</v>
      </c>
      <c r="FU52" s="13">
        <v>28</v>
      </c>
      <c r="FV52" s="13">
        <v>48</v>
      </c>
      <c r="FW52" s="13">
        <v>47</v>
      </c>
      <c r="FX52" s="13">
        <v>38</v>
      </c>
      <c r="FY52" s="13">
        <v>43</v>
      </c>
      <c r="FZ52" s="13">
        <v>48</v>
      </c>
      <c r="GA52" s="13">
        <v>45</v>
      </c>
      <c r="GB52" s="13">
        <v>38</v>
      </c>
      <c r="GC52" s="13">
        <v>56</v>
      </c>
      <c r="GD52" s="13">
        <v>29</v>
      </c>
      <c r="GE52" s="13">
        <v>37</v>
      </c>
      <c r="GF52" s="13">
        <v>40</v>
      </c>
      <c r="GG52" s="13">
        <v>37</v>
      </c>
      <c r="GH52" s="13">
        <v>50</v>
      </c>
      <c r="GI52" s="13">
        <v>39</v>
      </c>
      <c r="GJ52" s="13">
        <v>42</v>
      </c>
      <c r="GK52" s="13">
        <v>28</v>
      </c>
      <c r="GL52" s="13">
        <v>31</v>
      </c>
      <c r="GM52" s="13">
        <v>29</v>
      </c>
      <c r="GN52" s="13">
        <v>14</v>
      </c>
      <c r="GO52" s="13">
        <v>37</v>
      </c>
      <c r="GP52" s="13">
        <v>38</v>
      </c>
      <c r="GQ52" s="13">
        <v>41</v>
      </c>
      <c r="GR52" s="13">
        <v>31</v>
      </c>
      <c r="GS52" s="13">
        <v>34</v>
      </c>
      <c r="GT52" s="13">
        <v>40</v>
      </c>
      <c r="GU52" s="13">
        <v>47</v>
      </c>
      <c r="GV52" s="13">
        <v>39</v>
      </c>
      <c r="GW52" s="13">
        <v>29</v>
      </c>
      <c r="GX52" s="13">
        <v>32</v>
      </c>
      <c r="GY52" s="13">
        <v>31</v>
      </c>
      <c r="GZ52" s="13">
        <v>33</v>
      </c>
      <c r="HA52" s="13">
        <v>24</v>
      </c>
      <c r="HB52" s="13">
        <v>33</v>
      </c>
      <c r="HC52" s="13">
        <v>22</v>
      </c>
      <c r="HD52" s="13">
        <v>20</v>
      </c>
      <c r="HE52" s="13">
        <v>30</v>
      </c>
      <c r="HF52" s="13">
        <v>28</v>
      </c>
      <c r="HG52" s="13">
        <v>32</v>
      </c>
      <c r="HH52" s="13">
        <v>16</v>
      </c>
      <c r="HI52" s="13">
        <v>25</v>
      </c>
      <c r="HJ52" s="13">
        <v>21</v>
      </c>
      <c r="HK52" s="13">
        <v>19</v>
      </c>
      <c r="HL52" s="13">
        <v>21</v>
      </c>
      <c r="HM52" s="13">
        <v>20</v>
      </c>
      <c r="HN52" s="13">
        <v>31</v>
      </c>
      <c r="HO52" s="13">
        <v>16</v>
      </c>
      <c r="HP52" s="13">
        <v>14</v>
      </c>
      <c r="HQ52" s="13">
        <v>15</v>
      </c>
      <c r="HR52" s="13">
        <v>21</v>
      </c>
      <c r="HS52" s="13">
        <v>9</v>
      </c>
      <c r="HT52" s="13">
        <v>11</v>
      </c>
      <c r="HU52" s="13">
        <v>21</v>
      </c>
      <c r="HV52" s="13">
        <v>20</v>
      </c>
      <c r="HW52" s="13">
        <v>12</v>
      </c>
      <c r="HX52" s="13">
        <v>12</v>
      </c>
      <c r="HY52" s="13">
        <v>8</v>
      </c>
      <c r="HZ52" s="13">
        <v>13</v>
      </c>
      <c r="IA52" s="13">
        <v>12</v>
      </c>
      <c r="IB52" s="13">
        <v>14</v>
      </c>
      <c r="IC52" s="13">
        <v>11</v>
      </c>
      <c r="ID52" s="13">
        <v>12</v>
      </c>
      <c r="IE52" s="13">
        <v>9</v>
      </c>
      <c r="IF52" s="13">
        <v>8</v>
      </c>
      <c r="IG52" s="13">
        <v>12</v>
      </c>
      <c r="IH52" s="13">
        <v>3</v>
      </c>
      <c r="II52" s="13">
        <v>5</v>
      </c>
      <c r="IJ52" s="13">
        <v>6</v>
      </c>
      <c r="IK52" s="13">
        <v>4</v>
      </c>
      <c r="IL52" s="13">
        <v>2</v>
      </c>
      <c r="IM52" s="13">
        <v>1</v>
      </c>
      <c r="IN52" s="13">
        <v>2</v>
      </c>
      <c r="IO52" s="13">
        <v>2</v>
      </c>
      <c r="IP52" s="13">
        <v>1</v>
      </c>
      <c r="IQ52" s="13"/>
      <c r="IR52" s="13">
        <v>2</v>
      </c>
      <c r="IS52" s="13">
        <v>2</v>
      </c>
      <c r="IT52" s="13">
        <v>1</v>
      </c>
      <c r="IU52" s="13"/>
      <c r="IV52" s="13"/>
      <c r="IW52" s="13"/>
      <c r="IX52" s="13"/>
      <c r="IY52" s="13"/>
      <c r="IZ52" s="13"/>
      <c r="JA52" s="13"/>
      <c r="JB52" s="13"/>
      <c r="JC52" s="13"/>
      <c r="JD52" s="13"/>
      <c r="JE52" s="13"/>
      <c r="JF52" s="60">
        <v>1924</v>
      </c>
      <c r="JG52" s="13"/>
      <c r="JH52" s="13"/>
      <c r="JI52" s="13"/>
      <c r="JJ52" s="13"/>
      <c r="JK52" s="13"/>
      <c r="JL52" s="13"/>
      <c r="JM52" s="13"/>
      <c r="JN52" s="13"/>
      <c r="JO52" s="13"/>
      <c r="JP52" s="13"/>
      <c r="JQ52" s="13">
        <v>1</v>
      </c>
      <c r="JR52" s="13"/>
      <c r="JS52" s="13">
        <v>1</v>
      </c>
      <c r="JT52" s="13"/>
      <c r="JU52" s="13"/>
      <c r="JV52" s="13"/>
      <c r="JW52" s="13">
        <v>1</v>
      </c>
      <c r="JX52" s="13">
        <v>1</v>
      </c>
      <c r="JY52" s="13">
        <v>2</v>
      </c>
      <c r="JZ52" s="13">
        <v>1</v>
      </c>
      <c r="KA52" s="13"/>
      <c r="KB52" s="13"/>
      <c r="KC52" s="13"/>
      <c r="KD52" s="13">
        <v>1</v>
      </c>
      <c r="KE52" s="13"/>
      <c r="KF52" s="13"/>
      <c r="KG52" s="13">
        <v>1</v>
      </c>
      <c r="KH52" s="13"/>
      <c r="KI52" s="13"/>
      <c r="KJ52" s="13"/>
      <c r="KK52" s="13"/>
      <c r="KL52" s="13"/>
      <c r="KM52" s="13">
        <v>1</v>
      </c>
      <c r="KN52" s="13"/>
      <c r="KO52" s="13">
        <v>1</v>
      </c>
      <c r="KP52" s="13">
        <v>1</v>
      </c>
      <c r="KQ52" s="13">
        <v>1</v>
      </c>
      <c r="KR52" s="13"/>
      <c r="KS52" s="13"/>
      <c r="KT52" s="13"/>
      <c r="KU52" s="13"/>
      <c r="KV52" s="13">
        <v>3</v>
      </c>
      <c r="KW52" s="13"/>
      <c r="KX52" s="13">
        <v>1</v>
      </c>
      <c r="KY52" s="13">
        <v>1</v>
      </c>
      <c r="KZ52" s="13"/>
      <c r="LA52" s="13">
        <v>1</v>
      </c>
      <c r="LB52" s="13"/>
      <c r="LC52" s="13"/>
      <c r="LD52" s="13"/>
      <c r="LE52" s="13"/>
      <c r="LF52" s="13"/>
      <c r="LG52" s="13"/>
      <c r="LH52" s="13"/>
      <c r="LI52" s="13"/>
      <c r="LJ52" s="13"/>
      <c r="LK52" s="13"/>
      <c r="LL52" s="13"/>
      <c r="LM52" s="13"/>
      <c r="LN52" s="13"/>
      <c r="LO52" s="13"/>
      <c r="LP52" s="13"/>
      <c r="LQ52" s="13"/>
      <c r="LR52" s="13"/>
      <c r="LS52" s="13"/>
      <c r="LT52" s="13"/>
      <c r="LU52" s="13"/>
      <c r="LV52" s="13"/>
      <c r="LW52" s="13"/>
      <c r="LX52" s="13"/>
      <c r="LY52" s="13"/>
      <c r="LZ52" s="13"/>
      <c r="MA52" s="13"/>
      <c r="MB52" s="13"/>
      <c r="MC52" s="13"/>
      <c r="MD52" s="13"/>
      <c r="ME52" s="13"/>
      <c r="MF52" s="13"/>
      <c r="MG52" s="13"/>
      <c r="MH52" s="13"/>
      <c r="MI52" s="13">
        <v>1</v>
      </c>
      <c r="MJ52" s="13"/>
      <c r="MK52" s="13"/>
      <c r="ML52" s="13"/>
      <c r="MM52" s="13"/>
      <c r="MN52" s="13"/>
      <c r="MO52" s="13"/>
      <c r="MP52" s="13"/>
      <c r="MQ52" s="13"/>
      <c r="MR52" s="13"/>
      <c r="MS52" s="13">
        <v>1</v>
      </c>
      <c r="MT52" s="13"/>
      <c r="MU52" s="13"/>
      <c r="MV52" s="13"/>
      <c r="MW52" s="13"/>
      <c r="MX52" s="13"/>
      <c r="MY52" s="13"/>
      <c r="MZ52" s="13"/>
      <c r="NA52" s="13"/>
      <c r="NB52" s="13"/>
      <c r="NC52" s="13"/>
      <c r="ND52" s="13"/>
      <c r="NE52" s="13"/>
      <c r="NF52" s="13"/>
      <c r="NG52" s="13"/>
      <c r="NH52" s="13"/>
      <c r="NI52" s="13"/>
      <c r="NJ52" s="60">
        <v>21</v>
      </c>
      <c r="NK52" s="13">
        <v>1945</v>
      </c>
      <c r="NL52" s="448"/>
      <c r="NM52" s="448"/>
      <c r="NN52" s="448"/>
    </row>
    <row r="53" spans="1:378">
      <c r="A53" s="9" t="s">
        <v>191</v>
      </c>
      <c r="B53" s="284">
        <f t="shared" si="67"/>
        <v>40</v>
      </c>
      <c r="C53" s="284">
        <f t="shared" si="68"/>
        <v>23</v>
      </c>
      <c r="D53" s="284">
        <f t="shared" si="69"/>
        <v>132</v>
      </c>
      <c r="E53" s="284">
        <f t="shared" si="70"/>
        <v>136</v>
      </c>
      <c r="F53" s="284">
        <f t="shared" si="71"/>
        <v>534</v>
      </c>
      <c r="G53" s="284">
        <f t="shared" si="72"/>
        <v>479</v>
      </c>
      <c r="H53" s="284">
        <f t="shared" si="73"/>
        <v>579</v>
      </c>
      <c r="I53" s="284">
        <f t="shared" si="74"/>
        <v>525</v>
      </c>
      <c r="J53" s="284">
        <f t="shared" si="75"/>
        <v>439</v>
      </c>
      <c r="K53" s="284">
        <f t="shared" si="76"/>
        <v>396</v>
      </c>
      <c r="L53" s="284">
        <f t="shared" si="77"/>
        <v>305</v>
      </c>
      <c r="M53" s="284">
        <f t="shared" si="78"/>
        <v>277</v>
      </c>
      <c r="N53" s="284">
        <f t="shared" si="79"/>
        <v>149</v>
      </c>
      <c r="O53" s="284">
        <f t="shared" si="80"/>
        <v>118</v>
      </c>
      <c r="P53" s="284">
        <f t="shared" si="81"/>
        <v>67</v>
      </c>
      <c r="Q53" s="284">
        <f t="shared" si="82"/>
        <v>65</v>
      </c>
      <c r="R53" s="284">
        <f t="shared" si="83"/>
        <v>24</v>
      </c>
      <c r="S53" s="284">
        <f t="shared" si="84"/>
        <v>38</v>
      </c>
      <c r="T53" s="284">
        <f t="shared" si="85"/>
        <v>5</v>
      </c>
      <c r="U53" s="284">
        <f t="shared" si="86"/>
        <v>22</v>
      </c>
      <c r="W53" s="16" t="s">
        <v>62</v>
      </c>
      <c r="X53" s="764">
        <f t="shared" si="88"/>
        <v>34</v>
      </c>
      <c r="Y53" s="764">
        <f t="shared" si="89"/>
        <v>29</v>
      </c>
      <c r="Z53" s="764">
        <f t="shared" si="90"/>
        <v>93</v>
      </c>
      <c r="AA53" s="764">
        <f t="shared" si="91"/>
        <v>130</v>
      </c>
      <c r="AB53" s="764">
        <f t="shared" si="92"/>
        <v>314</v>
      </c>
      <c r="AC53" s="764">
        <f t="shared" si="93"/>
        <v>276</v>
      </c>
      <c r="AD53" s="764">
        <f t="shared" si="94"/>
        <v>254</v>
      </c>
      <c r="AE53" s="764">
        <f t="shared" si="95"/>
        <v>250</v>
      </c>
      <c r="AF53" s="764">
        <f t="shared" si="96"/>
        <v>256</v>
      </c>
      <c r="AG53" s="764">
        <f t="shared" si="97"/>
        <v>277</v>
      </c>
      <c r="AH53" s="764">
        <f t="shared" si="98"/>
        <v>196</v>
      </c>
      <c r="AI53" s="764">
        <f t="shared" si="99"/>
        <v>221</v>
      </c>
      <c r="AJ53" s="764">
        <f t="shared" si="100"/>
        <v>144</v>
      </c>
      <c r="AK53" s="764">
        <f t="shared" si="101"/>
        <v>138</v>
      </c>
      <c r="AL53" s="764">
        <f t="shared" si="102"/>
        <v>90</v>
      </c>
      <c r="AM53" s="764">
        <f t="shared" si="103"/>
        <v>97</v>
      </c>
      <c r="AN53" s="764">
        <f t="shared" si="104"/>
        <v>37</v>
      </c>
      <c r="AO53" s="764">
        <f t="shared" si="105"/>
        <v>50</v>
      </c>
      <c r="AP53" s="764">
        <f t="shared" si="106"/>
        <v>7</v>
      </c>
      <c r="AQ53" s="764">
        <f t="shared" si="107"/>
        <v>15</v>
      </c>
      <c r="AR53" s="764">
        <f t="shared" si="87"/>
        <v>27</v>
      </c>
      <c r="AT53" s="16" t="s">
        <v>62</v>
      </c>
      <c r="AU53" s="13"/>
      <c r="AV53" s="13">
        <v>5</v>
      </c>
      <c r="AW53" s="13">
        <v>3</v>
      </c>
      <c r="AX53" s="13">
        <v>3</v>
      </c>
      <c r="AY53" s="13">
        <v>1</v>
      </c>
      <c r="AZ53" s="13">
        <v>1</v>
      </c>
      <c r="BA53" s="13">
        <v>3</v>
      </c>
      <c r="BB53" s="13">
        <v>2</v>
      </c>
      <c r="BC53" s="13">
        <v>6</v>
      </c>
      <c r="BD53" s="13">
        <v>5</v>
      </c>
      <c r="BE53" s="13">
        <v>2</v>
      </c>
      <c r="BF53" s="13">
        <v>7</v>
      </c>
      <c r="BG53" s="13">
        <v>3</v>
      </c>
      <c r="BH53" s="13">
        <v>10</v>
      </c>
      <c r="BI53" s="13">
        <v>12</v>
      </c>
      <c r="BJ53" s="13">
        <v>13</v>
      </c>
      <c r="BK53" s="13">
        <v>21</v>
      </c>
      <c r="BL53" s="13">
        <v>29</v>
      </c>
      <c r="BM53" s="13">
        <v>17</v>
      </c>
      <c r="BN53" s="13">
        <v>16</v>
      </c>
      <c r="BO53" s="13">
        <v>15</v>
      </c>
      <c r="BP53" s="13">
        <v>29</v>
      </c>
      <c r="BQ53" s="13">
        <v>26</v>
      </c>
      <c r="BR53" s="13">
        <v>27</v>
      </c>
      <c r="BS53" s="13">
        <v>30</v>
      </c>
      <c r="BT53" s="13">
        <v>33</v>
      </c>
      <c r="BU53" s="13">
        <v>36</v>
      </c>
      <c r="BV53" s="13">
        <v>23</v>
      </c>
      <c r="BW53" s="13">
        <v>26</v>
      </c>
      <c r="BX53" s="13">
        <v>31</v>
      </c>
      <c r="BY53" s="13">
        <v>31</v>
      </c>
      <c r="BZ53" s="13">
        <v>28</v>
      </c>
      <c r="CA53" s="13">
        <v>22</v>
      </c>
      <c r="CB53" s="13">
        <v>26</v>
      </c>
      <c r="CC53" s="13">
        <v>18</v>
      </c>
      <c r="CD53" s="13">
        <v>27</v>
      </c>
      <c r="CE53" s="13">
        <v>29</v>
      </c>
      <c r="CF53" s="13">
        <v>21</v>
      </c>
      <c r="CG53" s="13">
        <v>27</v>
      </c>
      <c r="CH53" s="13">
        <v>21</v>
      </c>
      <c r="CI53" s="13">
        <v>24</v>
      </c>
      <c r="CJ53" s="13">
        <v>28</v>
      </c>
      <c r="CK53" s="13">
        <v>34</v>
      </c>
      <c r="CL53" s="13">
        <v>27</v>
      </c>
      <c r="CM53" s="13">
        <v>31</v>
      </c>
      <c r="CN53" s="13">
        <v>41</v>
      </c>
      <c r="CO53" s="13">
        <v>22</v>
      </c>
      <c r="CP53" s="13">
        <v>16</v>
      </c>
      <c r="CQ53" s="13">
        <v>27</v>
      </c>
      <c r="CR53" s="13">
        <v>27</v>
      </c>
      <c r="CS53" s="13">
        <v>26</v>
      </c>
      <c r="CT53" s="13">
        <v>23</v>
      </c>
      <c r="CU53" s="13">
        <v>19</v>
      </c>
      <c r="CV53" s="13">
        <v>30</v>
      </c>
      <c r="CW53" s="13">
        <v>24</v>
      </c>
      <c r="CX53" s="13">
        <v>24</v>
      </c>
      <c r="CY53" s="13">
        <v>15</v>
      </c>
      <c r="CZ53" s="13">
        <v>23</v>
      </c>
      <c r="DA53" s="13">
        <v>20</v>
      </c>
      <c r="DB53" s="13">
        <v>17</v>
      </c>
      <c r="DC53" s="13">
        <v>12</v>
      </c>
      <c r="DD53" s="13">
        <v>19</v>
      </c>
      <c r="DE53" s="13">
        <v>17</v>
      </c>
      <c r="DF53" s="13">
        <v>20</v>
      </c>
      <c r="DG53" s="13">
        <v>18</v>
      </c>
      <c r="DH53" s="13">
        <v>14</v>
      </c>
      <c r="DI53" s="13">
        <v>12</v>
      </c>
      <c r="DJ53" s="13">
        <v>9</v>
      </c>
      <c r="DK53" s="13">
        <v>9</v>
      </c>
      <c r="DL53" s="13">
        <v>8</v>
      </c>
      <c r="DM53" s="13">
        <v>7</v>
      </c>
      <c r="DN53" s="13">
        <v>15</v>
      </c>
      <c r="DO53" s="13">
        <v>13</v>
      </c>
      <c r="DP53" s="13">
        <v>8</v>
      </c>
      <c r="DQ53" s="13">
        <v>7</v>
      </c>
      <c r="DR53" s="13">
        <v>10</v>
      </c>
      <c r="DS53" s="13">
        <v>12</v>
      </c>
      <c r="DT53" s="13">
        <v>4</v>
      </c>
      <c r="DU53" s="13">
        <v>8</v>
      </c>
      <c r="DV53" s="13">
        <v>13</v>
      </c>
      <c r="DW53" s="13">
        <v>6</v>
      </c>
      <c r="DX53" s="13">
        <v>6</v>
      </c>
      <c r="DY53" s="13">
        <v>6</v>
      </c>
      <c r="DZ53" s="13">
        <v>6</v>
      </c>
      <c r="EA53" s="13">
        <v>4</v>
      </c>
      <c r="EB53" s="13">
        <v>2</v>
      </c>
      <c r="EC53" s="13">
        <v>8</v>
      </c>
      <c r="ED53" s="13">
        <v>3</v>
      </c>
      <c r="EE53" s="13">
        <v>6</v>
      </c>
      <c r="EF53" s="13">
        <v>3</v>
      </c>
      <c r="EG53" s="13">
        <v>2</v>
      </c>
      <c r="EH53" s="13"/>
      <c r="EI53" s="13">
        <v>3</v>
      </c>
      <c r="EJ53" s="13">
        <v>3</v>
      </c>
      <c r="EK53" s="13">
        <v>3</v>
      </c>
      <c r="EL53" s="13">
        <v>1</v>
      </c>
      <c r="EM53" s="13"/>
      <c r="EN53" s="13">
        <v>2</v>
      </c>
      <c r="EO53" s="13">
        <v>1</v>
      </c>
      <c r="EP53" s="13"/>
      <c r="EQ53" s="13"/>
      <c r="ER53" s="13"/>
      <c r="ES53" s="13"/>
      <c r="ET53" s="13"/>
      <c r="EU53" s="13"/>
      <c r="EV53" s="13"/>
      <c r="EW53" s="13"/>
      <c r="EX53" s="13"/>
      <c r="EY53" s="13"/>
      <c r="EZ53" s="13"/>
      <c r="FA53" s="60">
        <v>1483</v>
      </c>
      <c r="FB53" s="13">
        <v>1483</v>
      </c>
      <c r="FC53" s="16" t="s">
        <v>62</v>
      </c>
      <c r="FD53" s="13"/>
      <c r="FE53" s="13">
        <v>11</v>
      </c>
      <c r="FF53" s="13">
        <v>3</v>
      </c>
      <c r="FG53" s="13">
        <v>2</v>
      </c>
      <c r="FH53" s="13">
        <v>2</v>
      </c>
      <c r="FI53" s="13"/>
      <c r="FJ53" s="13">
        <v>3</v>
      </c>
      <c r="FK53" s="13">
        <v>5</v>
      </c>
      <c r="FL53" s="13">
        <v>3</v>
      </c>
      <c r="FM53" s="13">
        <v>5</v>
      </c>
      <c r="FN53" s="13">
        <v>4</v>
      </c>
      <c r="FO53" s="13">
        <v>6</v>
      </c>
      <c r="FP53" s="13">
        <v>2</v>
      </c>
      <c r="FQ53" s="13">
        <v>6</v>
      </c>
      <c r="FR53" s="13">
        <v>8</v>
      </c>
      <c r="FS53" s="13">
        <v>6</v>
      </c>
      <c r="FT53" s="13">
        <v>6</v>
      </c>
      <c r="FU53" s="13">
        <v>14</v>
      </c>
      <c r="FV53" s="13">
        <v>13</v>
      </c>
      <c r="FW53" s="13">
        <v>28</v>
      </c>
      <c r="FX53" s="13">
        <v>22</v>
      </c>
      <c r="FY53" s="13">
        <v>29</v>
      </c>
      <c r="FZ53" s="13">
        <v>31</v>
      </c>
      <c r="GA53" s="13">
        <v>27</v>
      </c>
      <c r="GB53" s="13">
        <v>32</v>
      </c>
      <c r="GC53" s="13">
        <v>38</v>
      </c>
      <c r="GD53" s="13">
        <v>31</v>
      </c>
      <c r="GE53" s="13">
        <v>32</v>
      </c>
      <c r="GF53" s="13">
        <v>30</v>
      </c>
      <c r="GG53" s="13">
        <v>42</v>
      </c>
      <c r="GH53" s="13">
        <v>31</v>
      </c>
      <c r="GI53" s="13">
        <v>35</v>
      </c>
      <c r="GJ53" s="13">
        <v>22</v>
      </c>
      <c r="GK53" s="13">
        <v>20</v>
      </c>
      <c r="GL53" s="13">
        <v>19</v>
      </c>
      <c r="GM53" s="13">
        <v>28</v>
      </c>
      <c r="GN53" s="13">
        <v>18</v>
      </c>
      <c r="GO53" s="13">
        <v>24</v>
      </c>
      <c r="GP53" s="13">
        <v>32</v>
      </c>
      <c r="GQ53" s="13">
        <v>25</v>
      </c>
      <c r="GR53" s="13">
        <v>22</v>
      </c>
      <c r="GS53" s="13">
        <v>32</v>
      </c>
      <c r="GT53" s="13">
        <v>33</v>
      </c>
      <c r="GU53" s="13">
        <v>28</v>
      </c>
      <c r="GV53" s="13">
        <v>17</v>
      </c>
      <c r="GW53" s="13">
        <v>20</v>
      </c>
      <c r="GX53" s="13">
        <v>25</v>
      </c>
      <c r="GY53" s="13">
        <v>23</v>
      </c>
      <c r="GZ53" s="13">
        <v>27</v>
      </c>
      <c r="HA53" s="13">
        <v>29</v>
      </c>
      <c r="HB53" s="13">
        <v>27</v>
      </c>
      <c r="HC53" s="13">
        <v>19</v>
      </c>
      <c r="HD53" s="13">
        <v>14</v>
      </c>
      <c r="HE53" s="13">
        <v>18</v>
      </c>
      <c r="HF53" s="13">
        <v>15</v>
      </c>
      <c r="HG53" s="13">
        <v>25</v>
      </c>
      <c r="HH53" s="13">
        <v>27</v>
      </c>
      <c r="HI53" s="13">
        <v>15</v>
      </c>
      <c r="HJ53" s="13">
        <v>18</v>
      </c>
      <c r="HK53" s="13">
        <v>18</v>
      </c>
      <c r="HL53" s="13">
        <v>17</v>
      </c>
      <c r="HM53" s="13">
        <v>15</v>
      </c>
      <c r="HN53" s="13">
        <v>16</v>
      </c>
      <c r="HO53" s="13">
        <v>13</v>
      </c>
      <c r="HP53" s="13">
        <v>17</v>
      </c>
      <c r="HQ53" s="13">
        <v>11</v>
      </c>
      <c r="HR53" s="13">
        <v>20</v>
      </c>
      <c r="HS53" s="13">
        <v>11</v>
      </c>
      <c r="HT53" s="13">
        <v>11</v>
      </c>
      <c r="HU53" s="13">
        <v>13</v>
      </c>
      <c r="HV53" s="13">
        <v>13</v>
      </c>
      <c r="HW53" s="13">
        <v>13</v>
      </c>
      <c r="HX53" s="13">
        <v>12</v>
      </c>
      <c r="HY53" s="13">
        <v>8</v>
      </c>
      <c r="HZ53" s="13">
        <v>8</v>
      </c>
      <c r="IA53" s="13">
        <v>9</v>
      </c>
      <c r="IB53" s="13">
        <v>8</v>
      </c>
      <c r="IC53" s="13">
        <v>7</v>
      </c>
      <c r="ID53" s="13">
        <v>5</v>
      </c>
      <c r="IE53" s="13">
        <v>7</v>
      </c>
      <c r="IF53" s="13">
        <v>14</v>
      </c>
      <c r="IG53" s="13">
        <v>4</v>
      </c>
      <c r="IH53" s="13">
        <v>2</v>
      </c>
      <c r="II53" s="13">
        <v>2</v>
      </c>
      <c r="IJ53" s="13">
        <v>2</v>
      </c>
      <c r="IK53" s="13">
        <v>3</v>
      </c>
      <c r="IL53" s="13">
        <v>3</v>
      </c>
      <c r="IM53" s="13">
        <v>2</v>
      </c>
      <c r="IN53" s="13">
        <v>1</v>
      </c>
      <c r="IO53" s="13">
        <v>4</v>
      </c>
      <c r="IP53" s="13">
        <v>2</v>
      </c>
      <c r="IQ53" s="13">
        <v>1</v>
      </c>
      <c r="IR53" s="13">
        <v>2</v>
      </c>
      <c r="IS53" s="13"/>
      <c r="IT53" s="13"/>
      <c r="IU53" s="13">
        <v>1</v>
      </c>
      <c r="IV53" s="13"/>
      <c r="IW53" s="13"/>
      <c r="IX53" s="13"/>
      <c r="IY53" s="13"/>
      <c r="IZ53" s="13">
        <v>1</v>
      </c>
      <c r="JA53" s="13"/>
      <c r="JB53" s="13"/>
      <c r="JC53" s="13"/>
      <c r="JD53" s="13"/>
      <c r="JE53" s="13"/>
      <c r="JF53" s="60">
        <v>1425</v>
      </c>
      <c r="JG53" s="13"/>
      <c r="JH53" s="13"/>
      <c r="JI53" s="13"/>
      <c r="JJ53" s="13"/>
      <c r="JK53" s="13"/>
      <c r="JL53" s="13"/>
      <c r="JM53" s="13"/>
      <c r="JN53" s="13">
        <v>1</v>
      </c>
      <c r="JO53" s="13"/>
      <c r="JP53" s="13"/>
      <c r="JQ53" s="13">
        <v>1</v>
      </c>
      <c r="JR53" s="13"/>
      <c r="JS53" s="13"/>
      <c r="JT53" s="13"/>
      <c r="JU53" s="13"/>
      <c r="JV53" s="13"/>
      <c r="JW53" s="13"/>
      <c r="JX53" s="13"/>
      <c r="JY53" s="13"/>
      <c r="JZ53" s="13"/>
      <c r="KA53" s="13"/>
      <c r="KB53" s="13"/>
      <c r="KC53" s="13"/>
      <c r="KD53" s="13">
        <v>1</v>
      </c>
      <c r="KE53" s="13">
        <v>1</v>
      </c>
      <c r="KF53" s="13"/>
      <c r="KG53" s="13"/>
      <c r="KH53" s="13"/>
      <c r="KI53" s="13">
        <v>1</v>
      </c>
      <c r="KJ53" s="13"/>
      <c r="KK53" s="13"/>
      <c r="KL53" s="13">
        <v>1</v>
      </c>
      <c r="KM53" s="13">
        <v>1</v>
      </c>
      <c r="KN53" s="13">
        <v>1</v>
      </c>
      <c r="KO53" s="13"/>
      <c r="KP53" s="13"/>
      <c r="KQ53" s="13"/>
      <c r="KR53" s="13"/>
      <c r="KS53" s="13"/>
      <c r="KT53" s="13">
        <v>1</v>
      </c>
      <c r="KU53" s="13"/>
      <c r="KV53" s="13"/>
      <c r="KW53" s="13"/>
      <c r="KX53" s="13"/>
      <c r="KY53" s="13"/>
      <c r="KZ53" s="13"/>
      <c r="LA53" s="13"/>
      <c r="LB53" s="13"/>
      <c r="LC53" s="13"/>
      <c r="LD53" s="13"/>
      <c r="LE53" s="13"/>
      <c r="LF53" s="13"/>
      <c r="LG53" s="13"/>
      <c r="LH53" s="13"/>
      <c r="LI53" s="13"/>
      <c r="LJ53" s="13"/>
      <c r="LK53" s="13"/>
      <c r="LL53" s="13"/>
      <c r="LM53" s="13"/>
      <c r="LN53" s="13"/>
      <c r="LO53" s="13"/>
      <c r="LP53" s="13"/>
      <c r="LQ53" s="13"/>
      <c r="LR53" s="13"/>
      <c r="LS53" s="13"/>
      <c r="LT53" s="13"/>
      <c r="LU53" s="13">
        <v>1</v>
      </c>
      <c r="LV53" s="13">
        <v>1</v>
      </c>
      <c r="LW53" s="13"/>
      <c r="LX53" s="13"/>
      <c r="LY53" s="13"/>
      <c r="LZ53" s="13"/>
      <c r="MA53" s="13"/>
      <c r="MB53" s="13"/>
      <c r="MC53" s="13"/>
      <c r="MD53" s="13">
        <v>1</v>
      </c>
      <c r="ME53" s="13"/>
      <c r="MF53" s="13"/>
      <c r="MG53" s="13"/>
      <c r="MH53" s="13"/>
      <c r="MI53" s="13"/>
      <c r="MJ53" s="13"/>
      <c r="MK53" s="13"/>
      <c r="ML53" s="13">
        <v>1</v>
      </c>
      <c r="MM53" s="13">
        <v>1</v>
      </c>
      <c r="MN53" s="13">
        <v>1</v>
      </c>
      <c r="MO53" s="13"/>
      <c r="MP53" s="13">
        <v>1</v>
      </c>
      <c r="MQ53" s="13">
        <v>2</v>
      </c>
      <c r="MR53" s="13">
        <v>2</v>
      </c>
      <c r="MS53" s="13"/>
      <c r="MT53" s="13"/>
      <c r="MU53" s="13">
        <v>3</v>
      </c>
      <c r="MV53" s="13">
        <v>2</v>
      </c>
      <c r="MW53" s="13"/>
      <c r="MX53" s="13">
        <v>1</v>
      </c>
      <c r="MY53" s="13"/>
      <c r="MZ53" s="13"/>
      <c r="NA53" s="13"/>
      <c r="NB53" s="13">
        <v>1</v>
      </c>
      <c r="NC53" s="13"/>
      <c r="ND53" s="13"/>
      <c r="NE53" s="13"/>
      <c r="NF53" s="13"/>
      <c r="NG53" s="13"/>
      <c r="NH53" s="13"/>
      <c r="NI53" s="13"/>
      <c r="NJ53" s="60">
        <v>27</v>
      </c>
      <c r="NK53" s="13">
        <v>1452</v>
      </c>
      <c r="NL53" s="448"/>
      <c r="NM53" s="448"/>
      <c r="NN53" s="448"/>
    </row>
    <row r="54" spans="1:378">
      <c r="A54" s="9" t="s">
        <v>65</v>
      </c>
      <c r="B54" s="284">
        <f t="shared" si="67"/>
        <v>173</v>
      </c>
      <c r="C54" s="284">
        <f t="shared" si="68"/>
        <v>166</v>
      </c>
      <c r="D54" s="284">
        <f t="shared" si="69"/>
        <v>422</v>
      </c>
      <c r="E54" s="284">
        <f t="shared" si="70"/>
        <v>503</v>
      </c>
      <c r="F54" s="284">
        <f t="shared" si="71"/>
        <v>1036</v>
      </c>
      <c r="G54" s="284">
        <f t="shared" si="72"/>
        <v>1026</v>
      </c>
      <c r="H54" s="284">
        <f t="shared" si="73"/>
        <v>1131</v>
      </c>
      <c r="I54" s="284">
        <f t="shared" si="74"/>
        <v>1057</v>
      </c>
      <c r="J54" s="284">
        <f t="shared" si="75"/>
        <v>914</v>
      </c>
      <c r="K54" s="284">
        <f t="shared" si="76"/>
        <v>979</v>
      </c>
      <c r="L54" s="284">
        <f t="shared" si="77"/>
        <v>605</v>
      </c>
      <c r="M54" s="284">
        <f t="shared" si="78"/>
        <v>630</v>
      </c>
      <c r="N54" s="284">
        <f t="shared" si="79"/>
        <v>347</v>
      </c>
      <c r="O54" s="284">
        <f t="shared" si="80"/>
        <v>318</v>
      </c>
      <c r="P54" s="284">
        <f t="shared" si="81"/>
        <v>146</v>
      </c>
      <c r="Q54" s="284">
        <f t="shared" si="82"/>
        <v>134</v>
      </c>
      <c r="R54" s="284">
        <f t="shared" si="83"/>
        <v>44</v>
      </c>
      <c r="S54" s="284">
        <f t="shared" si="84"/>
        <v>82</v>
      </c>
      <c r="T54" s="284">
        <f t="shared" si="85"/>
        <v>6</v>
      </c>
      <c r="U54" s="284">
        <f t="shared" si="86"/>
        <v>24</v>
      </c>
      <c r="W54" s="16" t="s">
        <v>63</v>
      </c>
      <c r="X54" s="764">
        <f t="shared" si="88"/>
        <v>52</v>
      </c>
      <c r="Y54" s="764">
        <f t="shared" si="89"/>
        <v>32</v>
      </c>
      <c r="Z54" s="764">
        <f t="shared" si="90"/>
        <v>119</v>
      </c>
      <c r="AA54" s="764">
        <f t="shared" si="91"/>
        <v>118</v>
      </c>
      <c r="AB54" s="764">
        <f t="shared" si="92"/>
        <v>270</v>
      </c>
      <c r="AC54" s="764">
        <f t="shared" si="93"/>
        <v>233</v>
      </c>
      <c r="AD54" s="764">
        <f t="shared" si="94"/>
        <v>272</v>
      </c>
      <c r="AE54" s="764">
        <f t="shared" si="95"/>
        <v>246</v>
      </c>
      <c r="AF54" s="764">
        <f t="shared" si="96"/>
        <v>194</v>
      </c>
      <c r="AG54" s="764">
        <f t="shared" si="97"/>
        <v>230</v>
      </c>
      <c r="AH54" s="764">
        <f t="shared" si="98"/>
        <v>132</v>
      </c>
      <c r="AI54" s="764">
        <f t="shared" si="99"/>
        <v>113</v>
      </c>
      <c r="AJ54" s="764">
        <f t="shared" si="100"/>
        <v>80</v>
      </c>
      <c r="AK54" s="764">
        <f t="shared" si="101"/>
        <v>77</v>
      </c>
      <c r="AL54" s="764">
        <f t="shared" si="102"/>
        <v>41</v>
      </c>
      <c r="AM54" s="764">
        <f t="shared" si="103"/>
        <v>33</v>
      </c>
      <c r="AN54" s="764">
        <f t="shared" si="104"/>
        <v>14</v>
      </c>
      <c r="AO54" s="764">
        <f t="shared" si="105"/>
        <v>18</v>
      </c>
      <c r="AP54" s="764">
        <f t="shared" si="106"/>
        <v>4</v>
      </c>
      <c r="AQ54" s="764">
        <f t="shared" si="107"/>
        <v>5</v>
      </c>
      <c r="AR54" s="764">
        <f t="shared" si="87"/>
        <v>11</v>
      </c>
      <c r="AT54" s="16" t="s">
        <v>63</v>
      </c>
      <c r="AU54" s="13">
        <v>1</v>
      </c>
      <c r="AV54" s="13">
        <v>3</v>
      </c>
      <c r="AW54" s="13">
        <v>5</v>
      </c>
      <c r="AX54" s="13">
        <v>2</v>
      </c>
      <c r="AY54" s="13">
        <v>2</v>
      </c>
      <c r="AZ54" s="13">
        <v>4</v>
      </c>
      <c r="BA54" s="13">
        <v>6</v>
      </c>
      <c r="BB54" s="13"/>
      <c r="BC54" s="13">
        <v>2</v>
      </c>
      <c r="BD54" s="13">
        <v>7</v>
      </c>
      <c r="BE54" s="13">
        <v>13</v>
      </c>
      <c r="BF54" s="13">
        <v>8</v>
      </c>
      <c r="BG54" s="13">
        <v>4</v>
      </c>
      <c r="BH54" s="13">
        <v>6</v>
      </c>
      <c r="BI54" s="13">
        <v>5</v>
      </c>
      <c r="BJ54" s="13">
        <v>6</v>
      </c>
      <c r="BK54" s="13">
        <v>16</v>
      </c>
      <c r="BL54" s="13">
        <v>16</v>
      </c>
      <c r="BM54" s="13">
        <v>24</v>
      </c>
      <c r="BN54" s="13">
        <v>20</v>
      </c>
      <c r="BO54" s="13">
        <v>20</v>
      </c>
      <c r="BP54" s="13">
        <v>26</v>
      </c>
      <c r="BQ54" s="13">
        <v>23</v>
      </c>
      <c r="BR54" s="13">
        <v>18</v>
      </c>
      <c r="BS54" s="13">
        <v>16</v>
      </c>
      <c r="BT54" s="13">
        <v>29</v>
      </c>
      <c r="BU54" s="13">
        <v>32</v>
      </c>
      <c r="BV54" s="13">
        <v>24</v>
      </c>
      <c r="BW54" s="13">
        <v>19</v>
      </c>
      <c r="BX54" s="13">
        <v>26</v>
      </c>
      <c r="BY54" s="13">
        <v>27</v>
      </c>
      <c r="BZ54" s="13">
        <v>24</v>
      </c>
      <c r="CA54" s="13">
        <v>29</v>
      </c>
      <c r="CB54" s="13">
        <v>30</v>
      </c>
      <c r="CC54" s="13">
        <v>31</v>
      </c>
      <c r="CD54" s="13">
        <v>20</v>
      </c>
      <c r="CE54" s="13">
        <v>24</v>
      </c>
      <c r="CF54" s="13">
        <v>23</v>
      </c>
      <c r="CG54" s="13">
        <v>22</v>
      </c>
      <c r="CH54" s="13">
        <v>16</v>
      </c>
      <c r="CI54" s="13">
        <v>28</v>
      </c>
      <c r="CJ54" s="13">
        <v>29</v>
      </c>
      <c r="CK54" s="13">
        <v>23</v>
      </c>
      <c r="CL54" s="13">
        <v>16</v>
      </c>
      <c r="CM54" s="13">
        <v>22</v>
      </c>
      <c r="CN54" s="13">
        <v>17</v>
      </c>
      <c r="CO54" s="13">
        <v>29</v>
      </c>
      <c r="CP54" s="13">
        <v>24</v>
      </c>
      <c r="CQ54" s="13">
        <v>20</v>
      </c>
      <c r="CR54" s="13">
        <v>22</v>
      </c>
      <c r="CS54" s="13">
        <v>12</v>
      </c>
      <c r="CT54" s="13">
        <v>13</v>
      </c>
      <c r="CU54" s="13">
        <v>20</v>
      </c>
      <c r="CV54" s="13">
        <v>11</v>
      </c>
      <c r="CW54" s="13">
        <v>6</v>
      </c>
      <c r="CX54" s="13">
        <v>8</v>
      </c>
      <c r="CY54" s="13">
        <v>9</v>
      </c>
      <c r="CZ54" s="13">
        <v>14</v>
      </c>
      <c r="DA54" s="13">
        <v>12</v>
      </c>
      <c r="DB54" s="13">
        <v>8</v>
      </c>
      <c r="DC54" s="13">
        <v>14</v>
      </c>
      <c r="DD54" s="13">
        <v>7</v>
      </c>
      <c r="DE54" s="13">
        <v>6</v>
      </c>
      <c r="DF54" s="13">
        <v>10</v>
      </c>
      <c r="DG54" s="13">
        <v>7</v>
      </c>
      <c r="DH54" s="13">
        <v>10</v>
      </c>
      <c r="DI54" s="13">
        <v>9</v>
      </c>
      <c r="DJ54" s="13">
        <v>4</v>
      </c>
      <c r="DK54" s="13">
        <v>6</v>
      </c>
      <c r="DL54" s="13">
        <v>4</v>
      </c>
      <c r="DM54" s="13">
        <v>5</v>
      </c>
      <c r="DN54" s="13">
        <v>7</v>
      </c>
      <c r="DO54" s="13">
        <v>4</v>
      </c>
      <c r="DP54" s="13">
        <v>3</v>
      </c>
      <c r="DQ54" s="13">
        <v>4</v>
      </c>
      <c r="DR54" s="13">
        <v>2</v>
      </c>
      <c r="DS54" s="13">
        <v>2</v>
      </c>
      <c r="DT54" s="13">
        <v>4</v>
      </c>
      <c r="DU54" s="13">
        <v>1</v>
      </c>
      <c r="DV54" s="13">
        <v>1</v>
      </c>
      <c r="DW54" s="13">
        <v>3</v>
      </c>
      <c r="DX54" s="13">
        <v>1</v>
      </c>
      <c r="DY54" s="13">
        <v>3</v>
      </c>
      <c r="DZ54" s="13">
        <v>2</v>
      </c>
      <c r="EA54" s="13">
        <v>3</v>
      </c>
      <c r="EB54" s="13">
        <v>1</v>
      </c>
      <c r="EC54" s="13">
        <v>1</v>
      </c>
      <c r="ED54" s="13">
        <v>1</v>
      </c>
      <c r="EE54" s="13"/>
      <c r="EF54" s="13">
        <v>3</v>
      </c>
      <c r="EG54" s="13"/>
      <c r="EH54" s="13"/>
      <c r="EI54" s="13">
        <v>2</v>
      </c>
      <c r="EJ54" s="13">
        <v>1</v>
      </c>
      <c r="EK54" s="13"/>
      <c r="EL54" s="13"/>
      <c r="EM54" s="13">
        <v>1</v>
      </c>
      <c r="EN54" s="13"/>
      <c r="EO54" s="13"/>
      <c r="EP54" s="13"/>
      <c r="EQ54" s="13">
        <v>1</v>
      </c>
      <c r="ER54" s="13"/>
      <c r="ES54" s="13"/>
      <c r="ET54" s="13"/>
      <c r="EU54" s="13"/>
      <c r="EV54" s="13"/>
      <c r="EW54" s="13"/>
      <c r="EX54" s="13"/>
      <c r="EY54" s="13"/>
      <c r="EZ54" s="13"/>
      <c r="FA54" s="60">
        <v>1105</v>
      </c>
      <c r="FB54" s="13">
        <v>1105</v>
      </c>
      <c r="FC54" s="16" t="s">
        <v>63</v>
      </c>
      <c r="FD54" s="13">
        <v>5</v>
      </c>
      <c r="FE54" s="13">
        <v>3</v>
      </c>
      <c r="FF54" s="13">
        <v>12</v>
      </c>
      <c r="FG54" s="13">
        <v>4</v>
      </c>
      <c r="FH54" s="13">
        <v>4</v>
      </c>
      <c r="FI54" s="13">
        <v>7</v>
      </c>
      <c r="FJ54" s="13">
        <v>6</v>
      </c>
      <c r="FK54" s="13">
        <v>7</v>
      </c>
      <c r="FL54" s="13">
        <v>4</v>
      </c>
      <c r="FM54" s="13"/>
      <c r="FN54" s="13">
        <v>2</v>
      </c>
      <c r="FO54" s="13">
        <v>9</v>
      </c>
      <c r="FP54" s="13">
        <v>7</v>
      </c>
      <c r="FQ54" s="13">
        <v>3</v>
      </c>
      <c r="FR54" s="13">
        <v>8</v>
      </c>
      <c r="FS54" s="13">
        <v>10</v>
      </c>
      <c r="FT54" s="13">
        <v>16</v>
      </c>
      <c r="FU54" s="13">
        <v>20</v>
      </c>
      <c r="FV54" s="13">
        <v>16</v>
      </c>
      <c r="FW54" s="13">
        <v>28</v>
      </c>
      <c r="FX54" s="13">
        <v>20</v>
      </c>
      <c r="FY54" s="13">
        <v>32</v>
      </c>
      <c r="FZ54" s="13">
        <v>25</v>
      </c>
      <c r="GA54" s="13">
        <v>28</v>
      </c>
      <c r="GB54" s="13">
        <v>30</v>
      </c>
      <c r="GC54" s="13">
        <v>28</v>
      </c>
      <c r="GD54" s="13">
        <v>22</v>
      </c>
      <c r="GE54" s="13">
        <v>26</v>
      </c>
      <c r="GF54" s="13">
        <v>30</v>
      </c>
      <c r="GG54" s="13">
        <v>29</v>
      </c>
      <c r="GH54" s="13">
        <v>31</v>
      </c>
      <c r="GI54" s="13">
        <v>24</v>
      </c>
      <c r="GJ54" s="13">
        <v>32</v>
      </c>
      <c r="GK54" s="13">
        <v>25</v>
      </c>
      <c r="GL54" s="13">
        <v>32</v>
      </c>
      <c r="GM54" s="13">
        <v>21</v>
      </c>
      <c r="GN54" s="13">
        <v>23</v>
      </c>
      <c r="GO54" s="13">
        <v>31</v>
      </c>
      <c r="GP54" s="13">
        <v>23</v>
      </c>
      <c r="GQ54" s="13">
        <v>30</v>
      </c>
      <c r="GR54" s="13">
        <v>28</v>
      </c>
      <c r="GS54" s="13">
        <v>19</v>
      </c>
      <c r="GT54" s="13">
        <v>12</v>
      </c>
      <c r="GU54" s="13">
        <v>20</v>
      </c>
      <c r="GV54" s="13">
        <v>15</v>
      </c>
      <c r="GW54" s="13">
        <v>23</v>
      </c>
      <c r="GX54" s="13">
        <v>19</v>
      </c>
      <c r="GY54" s="13">
        <v>17</v>
      </c>
      <c r="GZ54" s="13">
        <v>17</v>
      </c>
      <c r="HA54" s="13">
        <v>24</v>
      </c>
      <c r="HB54" s="13">
        <v>24</v>
      </c>
      <c r="HC54" s="13">
        <v>15</v>
      </c>
      <c r="HD54" s="13">
        <v>9</v>
      </c>
      <c r="HE54" s="13">
        <v>15</v>
      </c>
      <c r="HF54" s="13">
        <v>11</v>
      </c>
      <c r="HG54" s="13">
        <v>11</v>
      </c>
      <c r="HH54" s="13">
        <v>17</v>
      </c>
      <c r="HI54" s="13">
        <v>9</v>
      </c>
      <c r="HJ54" s="13">
        <v>8</v>
      </c>
      <c r="HK54" s="13">
        <v>13</v>
      </c>
      <c r="HL54" s="13">
        <v>7</v>
      </c>
      <c r="HM54" s="13">
        <v>7</v>
      </c>
      <c r="HN54" s="13">
        <v>10</v>
      </c>
      <c r="HO54" s="13">
        <v>4</v>
      </c>
      <c r="HP54" s="13">
        <v>10</v>
      </c>
      <c r="HQ54" s="13">
        <v>9</v>
      </c>
      <c r="HR54" s="13">
        <v>11</v>
      </c>
      <c r="HS54" s="13">
        <v>9</v>
      </c>
      <c r="HT54" s="13">
        <v>4</v>
      </c>
      <c r="HU54" s="13">
        <v>9</v>
      </c>
      <c r="HV54" s="13">
        <v>5</v>
      </c>
      <c r="HW54" s="13">
        <v>5</v>
      </c>
      <c r="HX54" s="13">
        <v>3</v>
      </c>
      <c r="HY54" s="13">
        <v>5</v>
      </c>
      <c r="HZ54" s="13">
        <v>3</v>
      </c>
      <c r="IA54" s="13">
        <v>5</v>
      </c>
      <c r="IB54" s="13">
        <v>7</v>
      </c>
      <c r="IC54" s="13">
        <v>3</v>
      </c>
      <c r="ID54" s="13">
        <v>4</v>
      </c>
      <c r="IE54" s="13">
        <v>1</v>
      </c>
      <c r="IF54" s="13"/>
      <c r="IG54" s="13">
        <v>4</v>
      </c>
      <c r="IH54" s="13"/>
      <c r="II54" s="13">
        <v>2</v>
      </c>
      <c r="IJ54" s="13">
        <v>2</v>
      </c>
      <c r="IK54" s="13">
        <v>1</v>
      </c>
      <c r="IL54" s="13">
        <v>3</v>
      </c>
      <c r="IM54" s="13">
        <v>1</v>
      </c>
      <c r="IN54" s="13">
        <v>1</v>
      </c>
      <c r="IO54" s="13"/>
      <c r="IP54" s="13">
        <v>1</v>
      </c>
      <c r="IQ54" s="13">
        <v>1</v>
      </c>
      <c r="IR54" s="13">
        <v>1</v>
      </c>
      <c r="IS54" s="13"/>
      <c r="IT54" s="13">
        <v>1</v>
      </c>
      <c r="IU54" s="13"/>
      <c r="IV54" s="13"/>
      <c r="IW54" s="13"/>
      <c r="IX54" s="13"/>
      <c r="IY54" s="13"/>
      <c r="IZ54" s="13"/>
      <c r="JA54" s="13"/>
      <c r="JB54" s="13"/>
      <c r="JC54" s="13"/>
      <c r="JD54" s="13"/>
      <c r="JE54" s="13"/>
      <c r="JF54" s="60">
        <v>1178</v>
      </c>
      <c r="JG54" s="13">
        <v>2</v>
      </c>
      <c r="JH54" s="13"/>
      <c r="JI54" s="13"/>
      <c r="JJ54" s="13"/>
      <c r="JK54" s="13">
        <v>1</v>
      </c>
      <c r="JL54" s="13"/>
      <c r="JM54" s="13"/>
      <c r="JN54" s="13">
        <v>1</v>
      </c>
      <c r="JO54" s="13"/>
      <c r="JP54" s="13"/>
      <c r="JQ54" s="13"/>
      <c r="JR54" s="13"/>
      <c r="JS54" s="13"/>
      <c r="JT54" s="13"/>
      <c r="JU54" s="13"/>
      <c r="JV54" s="13"/>
      <c r="JW54" s="13"/>
      <c r="JX54" s="13"/>
      <c r="JY54" s="13"/>
      <c r="JZ54" s="13"/>
      <c r="KA54" s="13"/>
      <c r="KB54" s="13">
        <v>1</v>
      </c>
      <c r="KC54" s="13"/>
      <c r="KD54" s="13"/>
      <c r="KE54" s="13"/>
      <c r="KF54" s="13"/>
      <c r="KG54" s="13"/>
      <c r="KH54" s="13"/>
      <c r="KI54" s="13"/>
      <c r="KJ54" s="13">
        <v>1</v>
      </c>
      <c r="KK54" s="13">
        <v>1</v>
      </c>
      <c r="KL54" s="13"/>
      <c r="KM54" s="13"/>
      <c r="KN54" s="13"/>
      <c r="KO54" s="13"/>
      <c r="KP54" s="13"/>
      <c r="KQ54" s="13"/>
      <c r="KR54" s="13"/>
      <c r="KS54" s="13"/>
      <c r="KT54" s="13">
        <v>2</v>
      </c>
      <c r="KU54" s="13"/>
      <c r="KV54" s="13">
        <v>1</v>
      </c>
      <c r="KW54" s="13"/>
      <c r="KX54" s="13"/>
      <c r="KY54" s="13"/>
      <c r="KZ54" s="13"/>
      <c r="LA54" s="13"/>
      <c r="LB54" s="13"/>
      <c r="LC54" s="13"/>
      <c r="LD54" s="13"/>
      <c r="LE54" s="13"/>
      <c r="LF54" s="13"/>
      <c r="LG54" s="13"/>
      <c r="LH54" s="13"/>
      <c r="LI54" s="13"/>
      <c r="LJ54" s="13"/>
      <c r="LK54" s="13"/>
      <c r="LL54" s="13"/>
      <c r="LM54" s="13"/>
      <c r="LN54" s="13"/>
      <c r="LO54" s="13"/>
      <c r="LP54" s="13"/>
      <c r="LQ54" s="13"/>
      <c r="LR54" s="13"/>
      <c r="LS54" s="13"/>
      <c r="LT54" s="13"/>
      <c r="LU54" s="13"/>
      <c r="LV54" s="13"/>
      <c r="LW54" s="13"/>
      <c r="LX54" s="13"/>
      <c r="LY54" s="13"/>
      <c r="LZ54" s="13"/>
      <c r="MA54" s="13"/>
      <c r="MB54" s="13"/>
      <c r="MC54" s="13"/>
      <c r="MD54" s="13"/>
      <c r="ME54" s="13"/>
      <c r="MF54" s="13"/>
      <c r="MG54" s="13">
        <v>1</v>
      </c>
      <c r="MH54" s="13"/>
      <c r="MI54" s="13"/>
      <c r="MJ54" s="13"/>
      <c r="MK54" s="13"/>
      <c r="ML54" s="13"/>
      <c r="MM54" s="13"/>
      <c r="MN54" s="13"/>
      <c r="MO54" s="13"/>
      <c r="MP54" s="13"/>
      <c r="MQ54" s="13"/>
      <c r="MR54" s="13"/>
      <c r="MS54" s="13"/>
      <c r="MT54" s="13"/>
      <c r="MU54" s="13"/>
      <c r="MV54" s="13"/>
      <c r="MW54" s="13"/>
      <c r="MX54" s="13"/>
      <c r="MY54" s="13"/>
      <c r="MZ54" s="13"/>
      <c r="NA54" s="13"/>
      <c r="NB54" s="13"/>
      <c r="NC54" s="13"/>
      <c r="ND54" s="13"/>
      <c r="NE54" s="13"/>
      <c r="NF54" s="13"/>
      <c r="NG54" s="13"/>
      <c r="NH54" s="13"/>
      <c r="NI54" s="13"/>
      <c r="NJ54" s="60">
        <v>11</v>
      </c>
      <c r="NK54" s="13">
        <v>1189</v>
      </c>
      <c r="NL54" s="448"/>
      <c r="NM54" s="448"/>
      <c r="NN54" s="448"/>
    </row>
    <row r="55" spans="1:378">
      <c r="A55" s="8" t="s">
        <v>192</v>
      </c>
      <c r="B55" s="284">
        <f t="shared" si="67"/>
        <v>3</v>
      </c>
      <c r="C55" s="284">
        <f t="shared" si="68"/>
        <v>4</v>
      </c>
      <c r="D55" s="284">
        <f t="shared" si="69"/>
        <v>24</v>
      </c>
      <c r="E55" s="284">
        <f t="shared" si="70"/>
        <v>25</v>
      </c>
      <c r="F55" s="284">
        <f t="shared" si="71"/>
        <v>103</v>
      </c>
      <c r="G55" s="284">
        <f t="shared" si="72"/>
        <v>97</v>
      </c>
      <c r="H55" s="284">
        <f t="shared" si="73"/>
        <v>172</v>
      </c>
      <c r="I55" s="284">
        <f t="shared" si="74"/>
        <v>82</v>
      </c>
      <c r="J55" s="284">
        <f t="shared" si="75"/>
        <v>130</v>
      </c>
      <c r="K55" s="284">
        <f t="shared" si="76"/>
        <v>87</v>
      </c>
      <c r="L55" s="284">
        <f t="shared" si="77"/>
        <v>69</v>
      </c>
      <c r="M55" s="284">
        <f t="shared" si="78"/>
        <v>63</v>
      </c>
      <c r="N55" s="284">
        <f t="shared" si="79"/>
        <v>55</v>
      </c>
      <c r="O55" s="284">
        <f t="shared" si="80"/>
        <v>37</v>
      </c>
      <c r="P55" s="284">
        <f t="shared" si="81"/>
        <v>22</v>
      </c>
      <c r="Q55" s="284">
        <f t="shared" si="82"/>
        <v>20</v>
      </c>
      <c r="R55" s="284">
        <f t="shared" si="83"/>
        <v>9</v>
      </c>
      <c r="S55" s="284">
        <f t="shared" si="84"/>
        <v>13</v>
      </c>
      <c r="T55" s="284">
        <f t="shared" si="85"/>
        <v>2</v>
      </c>
      <c r="U55" s="284">
        <f t="shared" si="86"/>
        <v>3</v>
      </c>
      <c r="W55" s="16" t="s">
        <v>191</v>
      </c>
      <c r="X55" s="764">
        <f t="shared" si="88"/>
        <v>40</v>
      </c>
      <c r="Y55" s="764">
        <f t="shared" si="89"/>
        <v>23</v>
      </c>
      <c r="Z55" s="764">
        <f t="shared" si="90"/>
        <v>132</v>
      </c>
      <c r="AA55" s="764">
        <f t="shared" si="91"/>
        <v>136</v>
      </c>
      <c r="AB55" s="764">
        <f t="shared" si="92"/>
        <v>534</v>
      </c>
      <c r="AC55" s="764">
        <f t="shared" si="93"/>
        <v>479</v>
      </c>
      <c r="AD55" s="764">
        <f t="shared" si="94"/>
        <v>579</v>
      </c>
      <c r="AE55" s="764">
        <f t="shared" si="95"/>
        <v>525</v>
      </c>
      <c r="AF55" s="764">
        <f t="shared" si="96"/>
        <v>439</v>
      </c>
      <c r="AG55" s="764">
        <f t="shared" si="97"/>
        <v>396</v>
      </c>
      <c r="AH55" s="764">
        <f t="shared" si="98"/>
        <v>305</v>
      </c>
      <c r="AI55" s="764">
        <f t="shared" si="99"/>
        <v>277</v>
      </c>
      <c r="AJ55" s="764">
        <f t="shared" si="100"/>
        <v>149</v>
      </c>
      <c r="AK55" s="764">
        <f t="shared" si="101"/>
        <v>118</v>
      </c>
      <c r="AL55" s="764">
        <f t="shared" si="102"/>
        <v>67</v>
      </c>
      <c r="AM55" s="764">
        <f t="shared" si="103"/>
        <v>65</v>
      </c>
      <c r="AN55" s="764">
        <f t="shared" si="104"/>
        <v>24</v>
      </c>
      <c r="AO55" s="764">
        <f t="shared" si="105"/>
        <v>38</v>
      </c>
      <c r="AP55" s="764">
        <f t="shared" si="106"/>
        <v>5</v>
      </c>
      <c r="AQ55" s="764">
        <f t="shared" si="107"/>
        <v>22</v>
      </c>
      <c r="AR55" s="764">
        <f t="shared" si="87"/>
        <v>47</v>
      </c>
      <c r="AT55" s="16" t="s">
        <v>191</v>
      </c>
      <c r="AU55" s="13">
        <v>1</v>
      </c>
      <c r="AV55" s="13">
        <v>3</v>
      </c>
      <c r="AW55" s="13">
        <v>2</v>
      </c>
      <c r="AX55" s="13">
        <v>2</v>
      </c>
      <c r="AY55" s="13">
        <v>1</v>
      </c>
      <c r="AZ55" s="13">
        <v>5</v>
      </c>
      <c r="BA55" s="13">
        <v>2</v>
      </c>
      <c r="BB55" s="13">
        <v>2</v>
      </c>
      <c r="BC55" s="13">
        <v>2</v>
      </c>
      <c r="BD55" s="13">
        <v>3</v>
      </c>
      <c r="BE55" s="13">
        <v>3</v>
      </c>
      <c r="BF55" s="13">
        <v>3</v>
      </c>
      <c r="BG55" s="13">
        <v>6</v>
      </c>
      <c r="BH55" s="13">
        <v>7</v>
      </c>
      <c r="BI55" s="13">
        <v>9</v>
      </c>
      <c r="BJ55" s="13">
        <v>15</v>
      </c>
      <c r="BK55" s="13">
        <v>13</v>
      </c>
      <c r="BL55" s="13">
        <v>17</v>
      </c>
      <c r="BM55" s="13">
        <v>35</v>
      </c>
      <c r="BN55" s="13">
        <v>28</v>
      </c>
      <c r="BO55" s="13">
        <v>46</v>
      </c>
      <c r="BP55" s="13">
        <v>37</v>
      </c>
      <c r="BQ55" s="13">
        <v>35</v>
      </c>
      <c r="BR55" s="13">
        <v>37</v>
      </c>
      <c r="BS55" s="13">
        <v>52</v>
      </c>
      <c r="BT55" s="13">
        <v>63</v>
      </c>
      <c r="BU55" s="13">
        <v>44</v>
      </c>
      <c r="BV55" s="13">
        <v>61</v>
      </c>
      <c r="BW55" s="13">
        <v>40</v>
      </c>
      <c r="BX55" s="13">
        <v>64</v>
      </c>
      <c r="BY55" s="13">
        <v>71</v>
      </c>
      <c r="BZ55" s="13">
        <v>56</v>
      </c>
      <c r="CA55" s="13">
        <v>53</v>
      </c>
      <c r="CB55" s="13">
        <v>56</v>
      </c>
      <c r="CC55" s="13">
        <v>46</v>
      </c>
      <c r="CD55" s="13">
        <v>46</v>
      </c>
      <c r="CE55" s="13">
        <v>44</v>
      </c>
      <c r="CF55" s="13">
        <v>58</v>
      </c>
      <c r="CG55" s="13">
        <v>47</v>
      </c>
      <c r="CH55" s="13">
        <v>48</v>
      </c>
      <c r="CI55" s="13">
        <v>49</v>
      </c>
      <c r="CJ55" s="13">
        <v>48</v>
      </c>
      <c r="CK55" s="13">
        <v>43</v>
      </c>
      <c r="CL55" s="13">
        <v>37</v>
      </c>
      <c r="CM55" s="13">
        <v>41</v>
      </c>
      <c r="CN55" s="13">
        <v>54</v>
      </c>
      <c r="CO55" s="13">
        <v>30</v>
      </c>
      <c r="CP55" s="13">
        <v>30</v>
      </c>
      <c r="CQ55" s="13">
        <v>32</v>
      </c>
      <c r="CR55" s="13">
        <v>32</v>
      </c>
      <c r="CS55" s="13">
        <v>42</v>
      </c>
      <c r="CT55" s="13">
        <v>32</v>
      </c>
      <c r="CU55" s="13">
        <v>35</v>
      </c>
      <c r="CV55" s="13">
        <v>26</v>
      </c>
      <c r="CW55" s="13">
        <v>16</v>
      </c>
      <c r="CX55" s="13">
        <v>33</v>
      </c>
      <c r="CY55" s="13">
        <v>21</v>
      </c>
      <c r="CZ55" s="13">
        <v>24</v>
      </c>
      <c r="DA55" s="13">
        <v>26</v>
      </c>
      <c r="DB55" s="13">
        <v>22</v>
      </c>
      <c r="DC55" s="13">
        <v>14</v>
      </c>
      <c r="DD55" s="13">
        <v>20</v>
      </c>
      <c r="DE55" s="13">
        <v>6</v>
      </c>
      <c r="DF55" s="13">
        <v>7</v>
      </c>
      <c r="DG55" s="13">
        <v>9</v>
      </c>
      <c r="DH55" s="13">
        <v>12</v>
      </c>
      <c r="DI55" s="13">
        <v>18</v>
      </c>
      <c r="DJ55" s="13">
        <v>16</v>
      </c>
      <c r="DK55" s="13">
        <v>6</v>
      </c>
      <c r="DL55" s="13">
        <v>10</v>
      </c>
      <c r="DM55" s="13">
        <v>10</v>
      </c>
      <c r="DN55" s="13">
        <v>10</v>
      </c>
      <c r="DO55" s="13">
        <v>3</v>
      </c>
      <c r="DP55" s="13">
        <v>10</v>
      </c>
      <c r="DQ55" s="13">
        <v>6</v>
      </c>
      <c r="DR55" s="13">
        <v>4</v>
      </c>
      <c r="DS55" s="13">
        <v>7</v>
      </c>
      <c r="DT55" s="13">
        <v>7</v>
      </c>
      <c r="DU55" s="13">
        <v>3</v>
      </c>
      <c r="DV55" s="13">
        <v>5</v>
      </c>
      <c r="DW55" s="13">
        <v>7</v>
      </c>
      <c r="DX55" s="13">
        <v>2</v>
      </c>
      <c r="DY55" s="13">
        <v>3</v>
      </c>
      <c r="DZ55" s="13">
        <v>6</v>
      </c>
      <c r="EA55" s="13">
        <v>1</v>
      </c>
      <c r="EB55" s="13">
        <v>3</v>
      </c>
      <c r="EC55" s="13">
        <v>5</v>
      </c>
      <c r="ED55" s="13">
        <v>2</v>
      </c>
      <c r="EE55" s="13">
        <v>7</v>
      </c>
      <c r="EF55" s="13">
        <v>2</v>
      </c>
      <c r="EG55" s="13">
        <v>5</v>
      </c>
      <c r="EH55" s="13">
        <v>1</v>
      </c>
      <c r="EI55" s="13">
        <v>2</v>
      </c>
      <c r="EJ55" s="13">
        <v>3</v>
      </c>
      <c r="EK55" s="13">
        <v>4</v>
      </c>
      <c r="EL55" s="13">
        <v>1</v>
      </c>
      <c r="EM55" s="13">
        <v>2</v>
      </c>
      <c r="EN55" s="13">
        <v>1</v>
      </c>
      <c r="EO55" s="13"/>
      <c r="EP55" s="13"/>
      <c r="EQ55" s="13"/>
      <c r="ER55" s="13">
        <v>3</v>
      </c>
      <c r="ES55" s="13"/>
      <c r="ET55" s="13"/>
      <c r="EU55" s="13"/>
      <c r="EV55" s="13"/>
      <c r="EW55" s="13"/>
      <c r="EX55" s="13"/>
      <c r="EY55" s="13"/>
      <c r="EZ55" s="13"/>
      <c r="FA55" s="60">
        <v>2079</v>
      </c>
      <c r="FB55" s="13">
        <v>2079</v>
      </c>
      <c r="FC55" s="16" t="s">
        <v>191</v>
      </c>
      <c r="FD55" s="13">
        <v>2</v>
      </c>
      <c r="FE55" s="13">
        <v>4</v>
      </c>
      <c r="FF55" s="13">
        <v>7</v>
      </c>
      <c r="FG55" s="13">
        <v>5</v>
      </c>
      <c r="FH55" s="13">
        <v>5</v>
      </c>
      <c r="FI55" s="13">
        <v>1</v>
      </c>
      <c r="FJ55" s="13">
        <v>2</v>
      </c>
      <c r="FK55" s="13">
        <v>5</v>
      </c>
      <c r="FL55" s="13">
        <v>1</v>
      </c>
      <c r="FM55" s="13">
        <v>8</v>
      </c>
      <c r="FN55" s="13">
        <v>3</v>
      </c>
      <c r="FO55" s="13">
        <v>4</v>
      </c>
      <c r="FP55" s="13">
        <v>6</v>
      </c>
      <c r="FQ55" s="13">
        <v>7</v>
      </c>
      <c r="FR55" s="13">
        <v>4</v>
      </c>
      <c r="FS55" s="13">
        <v>17</v>
      </c>
      <c r="FT55" s="13">
        <v>20</v>
      </c>
      <c r="FU55" s="13">
        <v>21</v>
      </c>
      <c r="FV55" s="13">
        <v>24</v>
      </c>
      <c r="FW55" s="13">
        <v>26</v>
      </c>
      <c r="FX55" s="13">
        <v>37</v>
      </c>
      <c r="FY55" s="13">
        <v>45</v>
      </c>
      <c r="FZ55" s="13">
        <v>50</v>
      </c>
      <c r="GA55" s="13">
        <v>52</v>
      </c>
      <c r="GB55" s="13">
        <v>63</v>
      </c>
      <c r="GC55" s="13">
        <v>48</v>
      </c>
      <c r="GD55" s="13">
        <v>64</v>
      </c>
      <c r="GE55" s="13">
        <v>63</v>
      </c>
      <c r="GF55" s="13">
        <v>54</v>
      </c>
      <c r="GG55" s="13">
        <v>58</v>
      </c>
      <c r="GH55" s="13">
        <v>56</v>
      </c>
      <c r="GI55" s="13">
        <v>48</v>
      </c>
      <c r="GJ55" s="13">
        <v>61</v>
      </c>
      <c r="GK55" s="13">
        <v>73</v>
      </c>
      <c r="GL55" s="13">
        <v>60</v>
      </c>
      <c r="GM55" s="13">
        <v>48</v>
      </c>
      <c r="GN55" s="13">
        <v>62</v>
      </c>
      <c r="GO55" s="13">
        <v>57</v>
      </c>
      <c r="GP55" s="13">
        <v>47</v>
      </c>
      <c r="GQ55" s="13">
        <v>67</v>
      </c>
      <c r="GR55" s="13">
        <v>50</v>
      </c>
      <c r="GS55" s="13">
        <v>42</v>
      </c>
      <c r="GT55" s="13">
        <v>38</v>
      </c>
      <c r="GU55" s="13">
        <v>51</v>
      </c>
      <c r="GV55" s="13">
        <v>53</v>
      </c>
      <c r="GW55" s="13">
        <v>44</v>
      </c>
      <c r="GX55" s="13">
        <v>46</v>
      </c>
      <c r="GY55" s="13">
        <v>48</v>
      </c>
      <c r="GZ55" s="13">
        <v>34</v>
      </c>
      <c r="HA55" s="13">
        <v>33</v>
      </c>
      <c r="HB55" s="13">
        <v>38</v>
      </c>
      <c r="HC55" s="13">
        <v>40</v>
      </c>
      <c r="HD55" s="13">
        <v>28</v>
      </c>
      <c r="HE55" s="13">
        <v>36</v>
      </c>
      <c r="HF55" s="13">
        <v>20</v>
      </c>
      <c r="HG55" s="13">
        <v>24</v>
      </c>
      <c r="HH55" s="13">
        <v>41</v>
      </c>
      <c r="HI55" s="13">
        <v>26</v>
      </c>
      <c r="HJ55" s="13">
        <v>24</v>
      </c>
      <c r="HK55" s="13">
        <v>28</v>
      </c>
      <c r="HL55" s="13">
        <v>13</v>
      </c>
      <c r="HM55" s="13">
        <v>18</v>
      </c>
      <c r="HN55" s="13">
        <v>17</v>
      </c>
      <c r="HO55" s="13">
        <v>13</v>
      </c>
      <c r="HP55" s="13">
        <v>19</v>
      </c>
      <c r="HQ55" s="13">
        <v>11</v>
      </c>
      <c r="HR55" s="13">
        <v>20</v>
      </c>
      <c r="HS55" s="13">
        <v>17</v>
      </c>
      <c r="HT55" s="13">
        <v>13</v>
      </c>
      <c r="HU55" s="13">
        <v>8</v>
      </c>
      <c r="HV55" s="13">
        <v>10</v>
      </c>
      <c r="HW55" s="13">
        <v>14</v>
      </c>
      <c r="HX55" s="13">
        <v>6</v>
      </c>
      <c r="HY55" s="13">
        <v>10</v>
      </c>
      <c r="HZ55" s="13">
        <v>6</v>
      </c>
      <c r="IA55" s="13">
        <v>7</v>
      </c>
      <c r="IB55" s="13">
        <v>3</v>
      </c>
      <c r="IC55" s="13">
        <v>4</v>
      </c>
      <c r="ID55" s="13">
        <v>5</v>
      </c>
      <c r="IE55" s="13">
        <v>2</v>
      </c>
      <c r="IF55" s="13">
        <v>1</v>
      </c>
      <c r="IG55" s="13">
        <v>2</v>
      </c>
      <c r="IH55" s="13">
        <v>4</v>
      </c>
      <c r="II55" s="13">
        <v>4</v>
      </c>
      <c r="IJ55" s="13">
        <v>2</v>
      </c>
      <c r="IK55" s="13">
        <v>2</v>
      </c>
      <c r="IL55" s="13">
        <v>3</v>
      </c>
      <c r="IM55" s="13">
        <v>3</v>
      </c>
      <c r="IN55" s="13"/>
      <c r="IO55" s="13">
        <v>3</v>
      </c>
      <c r="IP55" s="13">
        <v>2</v>
      </c>
      <c r="IQ55" s="13">
        <v>2</v>
      </c>
      <c r="IR55" s="13"/>
      <c r="IS55" s="13"/>
      <c r="IT55" s="13"/>
      <c r="IU55" s="13"/>
      <c r="IV55" s="13"/>
      <c r="IW55" s="13">
        <v>1</v>
      </c>
      <c r="IX55" s="13"/>
      <c r="IY55" s="13"/>
      <c r="IZ55" s="13"/>
      <c r="JA55" s="13"/>
      <c r="JB55" s="13"/>
      <c r="JC55" s="13"/>
      <c r="JD55" s="13"/>
      <c r="JE55" s="13"/>
      <c r="JF55" s="60">
        <v>2274</v>
      </c>
      <c r="JG55" s="13">
        <v>1</v>
      </c>
      <c r="JH55" s="13"/>
      <c r="JI55" s="13"/>
      <c r="JJ55" s="13"/>
      <c r="JK55" s="13"/>
      <c r="JL55" s="13"/>
      <c r="JM55" s="13">
        <v>1</v>
      </c>
      <c r="JN55" s="13"/>
      <c r="JO55" s="13"/>
      <c r="JP55" s="13"/>
      <c r="JQ55" s="13">
        <v>1</v>
      </c>
      <c r="JR55" s="13"/>
      <c r="JS55" s="13"/>
      <c r="JT55" s="13"/>
      <c r="JU55" s="13"/>
      <c r="JV55" s="13"/>
      <c r="JW55" s="13"/>
      <c r="JX55" s="13"/>
      <c r="JY55" s="13">
        <v>1</v>
      </c>
      <c r="JZ55" s="13"/>
      <c r="KA55" s="13"/>
      <c r="KB55" s="13">
        <v>1</v>
      </c>
      <c r="KC55" s="13">
        <v>1</v>
      </c>
      <c r="KD55" s="13">
        <v>2</v>
      </c>
      <c r="KE55" s="13"/>
      <c r="KF55" s="13"/>
      <c r="KG55" s="13"/>
      <c r="KH55" s="13"/>
      <c r="KI55" s="13"/>
      <c r="KJ55" s="13">
        <v>1</v>
      </c>
      <c r="KK55" s="13"/>
      <c r="KL55" s="13"/>
      <c r="KM55" s="13">
        <v>2</v>
      </c>
      <c r="KN55" s="13">
        <v>3</v>
      </c>
      <c r="KO55" s="13">
        <v>1</v>
      </c>
      <c r="KP55" s="13">
        <v>2</v>
      </c>
      <c r="KQ55" s="13"/>
      <c r="KR55" s="13">
        <v>1</v>
      </c>
      <c r="KS55" s="13"/>
      <c r="KT55" s="13"/>
      <c r="KU55" s="13"/>
      <c r="KV55" s="13"/>
      <c r="KW55" s="13"/>
      <c r="KX55" s="13"/>
      <c r="KY55" s="13">
        <v>1</v>
      </c>
      <c r="KZ55" s="13"/>
      <c r="LA55" s="13">
        <v>2</v>
      </c>
      <c r="LB55" s="13"/>
      <c r="LC55" s="13"/>
      <c r="LD55" s="13"/>
      <c r="LE55" s="13"/>
      <c r="LF55" s="13">
        <v>1</v>
      </c>
      <c r="LG55" s="13">
        <v>2</v>
      </c>
      <c r="LH55" s="13"/>
      <c r="LI55" s="13"/>
      <c r="LJ55" s="13"/>
      <c r="LK55" s="13"/>
      <c r="LL55" s="13"/>
      <c r="LM55" s="13">
        <v>2</v>
      </c>
      <c r="LN55" s="13"/>
      <c r="LO55" s="13"/>
      <c r="LP55" s="13"/>
      <c r="LQ55" s="13">
        <v>1</v>
      </c>
      <c r="LR55" s="13">
        <v>1</v>
      </c>
      <c r="LS55" s="13">
        <v>2</v>
      </c>
      <c r="LT55" s="13"/>
      <c r="LU55" s="13"/>
      <c r="LV55" s="13"/>
      <c r="LW55" s="13"/>
      <c r="LX55" s="13"/>
      <c r="LY55" s="13"/>
      <c r="LZ55" s="13"/>
      <c r="MA55" s="13"/>
      <c r="MB55" s="13"/>
      <c r="MC55" s="13">
        <v>1</v>
      </c>
      <c r="MD55" s="13"/>
      <c r="ME55" s="13"/>
      <c r="MF55" s="13"/>
      <c r="MG55" s="13"/>
      <c r="MH55" s="13">
        <v>1</v>
      </c>
      <c r="MI55" s="13">
        <v>1</v>
      </c>
      <c r="MJ55" s="13">
        <v>1</v>
      </c>
      <c r="MK55" s="13"/>
      <c r="ML55" s="13">
        <v>1</v>
      </c>
      <c r="MM55" s="13">
        <v>1</v>
      </c>
      <c r="MN55" s="13">
        <v>1</v>
      </c>
      <c r="MO55" s="13"/>
      <c r="MP55" s="13">
        <v>1</v>
      </c>
      <c r="MQ55" s="13">
        <v>1</v>
      </c>
      <c r="MR55" s="13"/>
      <c r="MS55" s="13"/>
      <c r="MT55" s="13">
        <v>1</v>
      </c>
      <c r="MU55" s="13"/>
      <c r="MV55" s="13">
        <v>1</v>
      </c>
      <c r="MW55" s="13">
        <v>1</v>
      </c>
      <c r="MX55" s="13">
        <v>2</v>
      </c>
      <c r="MY55" s="13">
        <v>2</v>
      </c>
      <c r="MZ55" s="13"/>
      <c r="NA55" s="13">
        <v>1</v>
      </c>
      <c r="NB55" s="13"/>
      <c r="NC55" s="13"/>
      <c r="ND55" s="13"/>
      <c r="NE55" s="13"/>
      <c r="NF55" s="13"/>
      <c r="NG55" s="13"/>
      <c r="NH55" s="13"/>
      <c r="NI55" s="13"/>
      <c r="NJ55" s="60">
        <v>47</v>
      </c>
      <c r="NK55" s="13">
        <v>2321</v>
      </c>
      <c r="NL55" s="448"/>
      <c r="NM55" s="448"/>
      <c r="NN55" s="448"/>
    </row>
    <row r="56" spans="1:378">
      <c r="A56" s="8" t="s">
        <v>67</v>
      </c>
      <c r="B56" s="284">
        <f t="shared" si="67"/>
        <v>5</v>
      </c>
      <c r="C56" s="284">
        <f t="shared" si="68"/>
        <v>2</v>
      </c>
      <c r="D56" s="284">
        <f t="shared" si="69"/>
        <v>28</v>
      </c>
      <c r="E56" s="284">
        <f t="shared" si="70"/>
        <v>40</v>
      </c>
      <c r="F56" s="284">
        <f t="shared" si="71"/>
        <v>118</v>
      </c>
      <c r="G56" s="284">
        <f t="shared" si="72"/>
        <v>155</v>
      </c>
      <c r="H56" s="284">
        <f t="shared" si="73"/>
        <v>127</v>
      </c>
      <c r="I56" s="284">
        <f t="shared" si="74"/>
        <v>127</v>
      </c>
      <c r="J56" s="284">
        <f t="shared" si="75"/>
        <v>132</v>
      </c>
      <c r="K56" s="284">
        <f t="shared" si="76"/>
        <v>137</v>
      </c>
      <c r="L56" s="284">
        <f t="shared" si="77"/>
        <v>105</v>
      </c>
      <c r="M56" s="284">
        <f t="shared" si="78"/>
        <v>148</v>
      </c>
      <c r="N56" s="284">
        <f t="shared" si="79"/>
        <v>76</v>
      </c>
      <c r="O56" s="284">
        <f t="shared" si="80"/>
        <v>63</v>
      </c>
      <c r="P56" s="284">
        <f t="shared" si="81"/>
        <v>64</v>
      </c>
      <c r="Q56" s="284">
        <f t="shared" si="82"/>
        <v>51</v>
      </c>
      <c r="R56" s="284">
        <f t="shared" si="83"/>
        <v>15</v>
      </c>
      <c r="S56" s="284">
        <f t="shared" si="84"/>
        <v>26</v>
      </c>
      <c r="T56" s="284">
        <f t="shared" si="85"/>
        <v>4</v>
      </c>
      <c r="U56" s="284">
        <f t="shared" si="86"/>
        <v>7</v>
      </c>
      <c r="W56" s="16" t="s">
        <v>65</v>
      </c>
      <c r="X56" s="764">
        <f t="shared" si="88"/>
        <v>173</v>
      </c>
      <c r="Y56" s="764">
        <f t="shared" si="89"/>
        <v>166</v>
      </c>
      <c r="Z56" s="764">
        <f t="shared" si="90"/>
        <v>422</v>
      </c>
      <c r="AA56" s="764">
        <f t="shared" si="91"/>
        <v>503</v>
      </c>
      <c r="AB56" s="764">
        <f t="shared" si="92"/>
        <v>1036</v>
      </c>
      <c r="AC56" s="764">
        <f t="shared" si="93"/>
        <v>1026</v>
      </c>
      <c r="AD56" s="764">
        <f t="shared" si="94"/>
        <v>1131</v>
      </c>
      <c r="AE56" s="764">
        <f t="shared" si="95"/>
        <v>1057</v>
      </c>
      <c r="AF56" s="764">
        <f t="shared" si="96"/>
        <v>914</v>
      </c>
      <c r="AG56" s="764">
        <f t="shared" si="97"/>
        <v>979</v>
      </c>
      <c r="AH56" s="764">
        <f t="shared" si="98"/>
        <v>605</v>
      </c>
      <c r="AI56" s="764">
        <f t="shared" si="99"/>
        <v>630</v>
      </c>
      <c r="AJ56" s="764">
        <f t="shared" si="100"/>
        <v>347</v>
      </c>
      <c r="AK56" s="764">
        <f t="shared" si="101"/>
        <v>318</v>
      </c>
      <c r="AL56" s="764">
        <f t="shared" si="102"/>
        <v>146</v>
      </c>
      <c r="AM56" s="764">
        <f t="shared" si="103"/>
        <v>134</v>
      </c>
      <c r="AN56" s="764">
        <f t="shared" si="104"/>
        <v>44</v>
      </c>
      <c r="AO56" s="764">
        <f t="shared" si="105"/>
        <v>82</v>
      </c>
      <c r="AP56" s="764">
        <f t="shared" si="106"/>
        <v>6</v>
      </c>
      <c r="AQ56" s="764">
        <f t="shared" si="107"/>
        <v>24</v>
      </c>
      <c r="AR56" s="764">
        <f t="shared" si="87"/>
        <v>93</v>
      </c>
      <c r="AT56" s="16" t="s">
        <v>65</v>
      </c>
      <c r="AU56" s="13">
        <v>5</v>
      </c>
      <c r="AV56" s="13">
        <v>24</v>
      </c>
      <c r="AW56" s="13">
        <v>13</v>
      </c>
      <c r="AX56" s="13">
        <v>16</v>
      </c>
      <c r="AY56" s="13">
        <v>16</v>
      </c>
      <c r="AZ56" s="13">
        <v>13</v>
      </c>
      <c r="BA56" s="13">
        <v>24</v>
      </c>
      <c r="BB56" s="13">
        <v>22</v>
      </c>
      <c r="BC56" s="13">
        <v>19</v>
      </c>
      <c r="BD56" s="13">
        <v>14</v>
      </c>
      <c r="BE56" s="13">
        <v>16</v>
      </c>
      <c r="BF56" s="13">
        <v>18</v>
      </c>
      <c r="BG56" s="13">
        <v>23</v>
      </c>
      <c r="BH56" s="13">
        <v>22</v>
      </c>
      <c r="BI56" s="13">
        <v>36</v>
      </c>
      <c r="BJ56" s="13">
        <v>63</v>
      </c>
      <c r="BK56" s="13">
        <v>50</v>
      </c>
      <c r="BL56" s="13">
        <v>66</v>
      </c>
      <c r="BM56" s="13">
        <v>130</v>
      </c>
      <c r="BN56" s="13">
        <v>79</v>
      </c>
      <c r="BO56" s="13">
        <v>99</v>
      </c>
      <c r="BP56" s="13">
        <v>88</v>
      </c>
      <c r="BQ56" s="13">
        <v>80</v>
      </c>
      <c r="BR56" s="13">
        <v>119</v>
      </c>
      <c r="BS56" s="13">
        <v>106</v>
      </c>
      <c r="BT56" s="13">
        <v>116</v>
      </c>
      <c r="BU56" s="13">
        <v>109</v>
      </c>
      <c r="BV56" s="13">
        <v>100</v>
      </c>
      <c r="BW56" s="13">
        <v>113</v>
      </c>
      <c r="BX56" s="13">
        <v>96</v>
      </c>
      <c r="BY56" s="13">
        <v>122</v>
      </c>
      <c r="BZ56" s="13">
        <v>117</v>
      </c>
      <c r="CA56" s="13">
        <v>97</v>
      </c>
      <c r="CB56" s="13">
        <v>114</v>
      </c>
      <c r="CC56" s="13">
        <v>107</v>
      </c>
      <c r="CD56" s="13">
        <v>100</v>
      </c>
      <c r="CE56" s="13">
        <v>111</v>
      </c>
      <c r="CF56" s="13">
        <v>88</v>
      </c>
      <c r="CG56" s="13">
        <v>91</v>
      </c>
      <c r="CH56" s="13">
        <v>110</v>
      </c>
      <c r="CI56" s="13">
        <v>103</v>
      </c>
      <c r="CJ56" s="13">
        <v>117</v>
      </c>
      <c r="CK56" s="13">
        <v>112</v>
      </c>
      <c r="CL56" s="13">
        <v>106</v>
      </c>
      <c r="CM56" s="13">
        <v>100</v>
      </c>
      <c r="CN56" s="13">
        <v>106</v>
      </c>
      <c r="CO56" s="13">
        <v>81</v>
      </c>
      <c r="CP56" s="13">
        <v>81</v>
      </c>
      <c r="CQ56" s="13">
        <v>91</v>
      </c>
      <c r="CR56" s="13">
        <v>82</v>
      </c>
      <c r="CS56" s="13">
        <v>87</v>
      </c>
      <c r="CT56" s="13">
        <v>80</v>
      </c>
      <c r="CU56" s="13">
        <v>62</v>
      </c>
      <c r="CV56" s="13">
        <v>61</v>
      </c>
      <c r="CW56" s="13">
        <v>47</v>
      </c>
      <c r="CX56" s="13">
        <v>54</v>
      </c>
      <c r="CY56" s="13">
        <v>66</v>
      </c>
      <c r="CZ56" s="13">
        <v>59</v>
      </c>
      <c r="DA56" s="13">
        <v>65</v>
      </c>
      <c r="DB56" s="13">
        <v>49</v>
      </c>
      <c r="DC56" s="13">
        <v>50</v>
      </c>
      <c r="DD56" s="13">
        <v>43</v>
      </c>
      <c r="DE56" s="13">
        <v>34</v>
      </c>
      <c r="DF56" s="13">
        <v>41</v>
      </c>
      <c r="DG56" s="13">
        <v>32</v>
      </c>
      <c r="DH56" s="13">
        <v>26</v>
      </c>
      <c r="DI56" s="13">
        <v>27</v>
      </c>
      <c r="DJ56" s="13">
        <v>24</v>
      </c>
      <c r="DK56" s="13">
        <v>16</v>
      </c>
      <c r="DL56" s="13">
        <v>25</v>
      </c>
      <c r="DM56" s="13">
        <v>18</v>
      </c>
      <c r="DN56" s="13">
        <v>13</v>
      </c>
      <c r="DO56" s="13">
        <v>17</v>
      </c>
      <c r="DP56" s="13">
        <v>8</v>
      </c>
      <c r="DQ56" s="13">
        <v>18</v>
      </c>
      <c r="DR56" s="13">
        <v>12</v>
      </c>
      <c r="DS56" s="13">
        <v>15</v>
      </c>
      <c r="DT56" s="13">
        <v>12</v>
      </c>
      <c r="DU56" s="13">
        <v>13</v>
      </c>
      <c r="DV56" s="13">
        <v>8</v>
      </c>
      <c r="DW56" s="13">
        <v>14</v>
      </c>
      <c r="DX56" s="13">
        <v>13</v>
      </c>
      <c r="DY56" s="13">
        <v>9</v>
      </c>
      <c r="DZ56" s="13">
        <v>9</v>
      </c>
      <c r="EA56" s="13">
        <v>6</v>
      </c>
      <c r="EB56" s="13">
        <v>7</v>
      </c>
      <c r="EC56" s="13">
        <v>12</v>
      </c>
      <c r="ED56" s="13">
        <v>6</v>
      </c>
      <c r="EE56" s="13">
        <v>2</v>
      </c>
      <c r="EF56" s="13">
        <v>4</v>
      </c>
      <c r="EG56" s="13">
        <v>4</v>
      </c>
      <c r="EH56" s="13">
        <v>8</v>
      </c>
      <c r="EI56" s="13">
        <v>3</v>
      </c>
      <c r="EJ56" s="13">
        <v>4</v>
      </c>
      <c r="EK56" s="13">
        <v>1</v>
      </c>
      <c r="EL56" s="13">
        <v>1</v>
      </c>
      <c r="EM56" s="13">
        <v>1</v>
      </c>
      <c r="EN56" s="13">
        <v>1</v>
      </c>
      <c r="EO56" s="13"/>
      <c r="EP56" s="13">
        <v>1</v>
      </c>
      <c r="EQ56" s="13"/>
      <c r="ER56" s="13"/>
      <c r="ES56" s="13"/>
      <c r="ET56" s="13"/>
      <c r="EU56" s="13"/>
      <c r="EV56" s="13"/>
      <c r="EW56" s="13"/>
      <c r="EX56" s="13"/>
      <c r="EY56" s="13"/>
      <c r="EZ56" s="13"/>
      <c r="FA56" s="60">
        <v>4919</v>
      </c>
      <c r="FB56" s="13">
        <v>4919</v>
      </c>
      <c r="FC56" s="16" t="s">
        <v>65</v>
      </c>
      <c r="FD56" s="13">
        <v>5</v>
      </c>
      <c r="FE56" s="13">
        <v>33</v>
      </c>
      <c r="FF56" s="13">
        <v>28</v>
      </c>
      <c r="FG56" s="13">
        <v>19</v>
      </c>
      <c r="FH56" s="13">
        <v>15</v>
      </c>
      <c r="FI56" s="13">
        <v>8</v>
      </c>
      <c r="FJ56" s="13">
        <v>20</v>
      </c>
      <c r="FK56" s="13">
        <v>10</v>
      </c>
      <c r="FL56" s="13">
        <v>15</v>
      </c>
      <c r="FM56" s="13">
        <v>20</v>
      </c>
      <c r="FN56" s="13">
        <v>16</v>
      </c>
      <c r="FO56" s="13">
        <v>16</v>
      </c>
      <c r="FP56" s="13">
        <v>23</v>
      </c>
      <c r="FQ56" s="13">
        <v>24</v>
      </c>
      <c r="FR56" s="13">
        <v>25</v>
      </c>
      <c r="FS56" s="13">
        <v>32</v>
      </c>
      <c r="FT56" s="13">
        <v>41</v>
      </c>
      <c r="FU56" s="13">
        <v>76</v>
      </c>
      <c r="FV56" s="13">
        <v>103</v>
      </c>
      <c r="FW56" s="13">
        <v>66</v>
      </c>
      <c r="FX56" s="13">
        <v>78</v>
      </c>
      <c r="FY56" s="13">
        <v>73</v>
      </c>
      <c r="FZ56" s="13">
        <v>89</v>
      </c>
      <c r="GA56" s="13">
        <v>112</v>
      </c>
      <c r="GB56" s="13">
        <v>98</v>
      </c>
      <c r="GC56" s="13">
        <v>117</v>
      </c>
      <c r="GD56" s="13">
        <v>112</v>
      </c>
      <c r="GE56" s="13">
        <v>118</v>
      </c>
      <c r="GF56" s="13">
        <v>116</v>
      </c>
      <c r="GG56" s="13">
        <v>123</v>
      </c>
      <c r="GH56" s="13">
        <v>118</v>
      </c>
      <c r="GI56" s="13">
        <v>130</v>
      </c>
      <c r="GJ56" s="13">
        <v>111</v>
      </c>
      <c r="GK56" s="13">
        <v>114</v>
      </c>
      <c r="GL56" s="13">
        <v>127</v>
      </c>
      <c r="GM56" s="13">
        <v>102</v>
      </c>
      <c r="GN56" s="13">
        <v>113</v>
      </c>
      <c r="GO56" s="13">
        <v>111</v>
      </c>
      <c r="GP56" s="13">
        <v>93</v>
      </c>
      <c r="GQ56" s="13">
        <v>112</v>
      </c>
      <c r="GR56" s="13">
        <v>98</v>
      </c>
      <c r="GS56" s="13">
        <v>108</v>
      </c>
      <c r="GT56" s="13">
        <v>107</v>
      </c>
      <c r="GU56" s="13">
        <v>100</v>
      </c>
      <c r="GV56" s="13">
        <v>79</v>
      </c>
      <c r="GW56" s="13">
        <v>72</v>
      </c>
      <c r="GX56" s="13">
        <v>80</v>
      </c>
      <c r="GY56" s="13">
        <v>87</v>
      </c>
      <c r="GZ56" s="13">
        <v>86</v>
      </c>
      <c r="HA56" s="13">
        <v>97</v>
      </c>
      <c r="HB56" s="13">
        <v>78</v>
      </c>
      <c r="HC56" s="13">
        <v>60</v>
      </c>
      <c r="HD56" s="13">
        <v>74</v>
      </c>
      <c r="HE56" s="13">
        <v>60</v>
      </c>
      <c r="HF56" s="13">
        <v>51</v>
      </c>
      <c r="HG56" s="13">
        <v>63</v>
      </c>
      <c r="HH56" s="13">
        <v>58</v>
      </c>
      <c r="HI56" s="13">
        <v>52</v>
      </c>
      <c r="HJ56" s="13">
        <v>60</v>
      </c>
      <c r="HK56" s="13">
        <v>49</v>
      </c>
      <c r="HL56" s="13">
        <v>50</v>
      </c>
      <c r="HM56" s="13">
        <v>43</v>
      </c>
      <c r="HN56" s="13">
        <v>37</v>
      </c>
      <c r="HO56" s="13">
        <v>30</v>
      </c>
      <c r="HP56" s="13">
        <v>49</v>
      </c>
      <c r="HQ56" s="13">
        <v>29</v>
      </c>
      <c r="HR56" s="13">
        <v>36</v>
      </c>
      <c r="HS56" s="13">
        <v>26</v>
      </c>
      <c r="HT56" s="13">
        <v>33</v>
      </c>
      <c r="HU56" s="13">
        <v>14</v>
      </c>
      <c r="HV56" s="13">
        <v>22</v>
      </c>
      <c r="HW56" s="13">
        <v>14</v>
      </c>
      <c r="HX56" s="13">
        <v>19</v>
      </c>
      <c r="HY56" s="13">
        <v>20</v>
      </c>
      <c r="HZ56" s="13">
        <v>13</v>
      </c>
      <c r="IA56" s="13">
        <v>12</v>
      </c>
      <c r="IB56" s="13">
        <v>17</v>
      </c>
      <c r="IC56" s="13">
        <v>11</v>
      </c>
      <c r="ID56" s="13">
        <v>12</v>
      </c>
      <c r="IE56" s="13">
        <v>6</v>
      </c>
      <c r="IF56" s="13">
        <v>9</v>
      </c>
      <c r="IG56" s="13">
        <v>4</v>
      </c>
      <c r="IH56" s="13">
        <v>2</v>
      </c>
      <c r="II56" s="13">
        <v>4</v>
      </c>
      <c r="IJ56" s="13">
        <v>6</v>
      </c>
      <c r="IK56" s="13">
        <v>5</v>
      </c>
      <c r="IL56" s="13">
        <v>1</v>
      </c>
      <c r="IM56" s="13">
        <v>5</v>
      </c>
      <c r="IN56" s="13">
        <v>4</v>
      </c>
      <c r="IO56" s="13">
        <v>4</v>
      </c>
      <c r="IP56" s="13">
        <v>2</v>
      </c>
      <c r="IQ56" s="13">
        <v>1</v>
      </c>
      <c r="IR56" s="13"/>
      <c r="IS56" s="13">
        <v>1</v>
      </c>
      <c r="IT56" s="13">
        <v>1</v>
      </c>
      <c r="IU56" s="13">
        <v>1</v>
      </c>
      <c r="IV56" s="13"/>
      <c r="IW56" s="13"/>
      <c r="IX56" s="13"/>
      <c r="IY56" s="13"/>
      <c r="IZ56" s="13"/>
      <c r="JA56" s="13"/>
      <c r="JB56" s="13"/>
      <c r="JC56" s="13"/>
      <c r="JD56" s="13"/>
      <c r="JE56" s="13"/>
      <c r="JF56" s="60">
        <v>4824</v>
      </c>
      <c r="JG56" s="13">
        <v>8</v>
      </c>
      <c r="JH56" s="13">
        <v>7</v>
      </c>
      <c r="JI56" s="13"/>
      <c r="JJ56" s="13"/>
      <c r="JK56" s="13">
        <v>2</v>
      </c>
      <c r="JL56" s="13"/>
      <c r="JM56" s="13"/>
      <c r="JN56" s="13"/>
      <c r="JO56" s="13"/>
      <c r="JP56" s="13"/>
      <c r="JQ56" s="13">
        <v>3</v>
      </c>
      <c r="JR56" s="13">
        <v>1</v>
      </c>
      <c r="JS56" s="13">
        <v>1</v>
      </c>
      <c r="JT56" s="13"/>
      <c r="JU56" s="13"/>
      <c r="JV56" s="13"/>
      <c r="JW56" s="13">
        <v>2</v>
      </c>
      <c r="JX56" s="13">
        <v>1</v>
      </c>
      <c r="JY56" s="13"/>
      <c r="JZ56" s="13">
        <v>2</v>
      </c>
      <c r="KA56" s="13">
        <v>2</v>
      </c>
      <c r="KB56" s="13"/>
      <c r="KC56" s="13">
        <v>1</v>
      </c>
      <c r="KD56" s="13">
        <v>2</v>
      </c>
      <c r="KE56" s="13">
        <v>1</v>
      </c>
      <c r="KF56" s="13"/>
      <c r="KG56" s="13">
        <v>3</v>
      </c>
      <c r="KH56" s="13">
        <v>2</v>
      </c>
      <c r="KI56" s="13">
        <v>2</v>
      </c>
      <c r="KJ56" s="13"/>
      <c r="KK56" s="13"/>
      <c r="KL56" s="13">
        <v>2</v>
      </c>
      <c r="KM56" s="13">
        <v>6</v>
      </c>
      <c r="KN56" s="13">
        <v>2</v>
      </c>
      <c r="KO56" s="13">
        <v>3</v>
      </c>
      <c r="KP56" s="13">
        <v>2</v>
      </c>
      <c r="KQ56" s="13"/>
      <c r="KR56" s="13">
        <v>1</v>
      </c>
      <c r="KS56" s="13">
        <v>1</v>
      </c>
      <c r="KT56" s="13"/>
      <c r="KU56" s="13"/>
      <c r="KV56" s="13">
        <v>5</v>
      </c>
      <c r="KW56" s="13"/>
      <c r="KX56" s="13"/>
      <c r="KY56" s="13"/>
      <c r="KZ56" s="13"/>
      <c r="LA56" s="13"/>
      <c r="LB56" s="13"/>
      <c r="LC56" s="13"/>
      <c r="LD56" s="13"/>
      <c r="LE56" s="13"/>
      <c r="LF56" s="13"/>
      <c r="LG56" s="13"/>
      <c r="LH56" s="13">
        <v>4</v>
      </c>
      <c r="LI56" s="13">
        <v>3</v>
      </c>
      <c r="LJ56" s="13"/>
      <c r="LK56" s="13">
        <v>1</v>
      </c>
      <c r="LL56" s="13"/>
      <c r="LM56" s="13"/>
      <c r="LN56" s="13"/>
      <c r="LO56" s="13">
        <v>1</v>
      </c>
      <c r="LP56" s="13"/>
      <c r="LQ56" s="13"/>
      <c r="LR56" s="13"/>
      <c r="LS56" s="13"/>
      <c r="LT56" s="13"/>
      <c r="LU56" s="13"/>
      <c r="LV56" s="13">
        <v>1</v>
      </c>
      <c r="LW56" s="13"/>
      <c r="LX56" s="13"/>
      <c r="LY56" s="13"/>
      <c r="LZ56" s="13"/>
      <c r="MA56" s="13">
        <v>1</v>
      </c>
      <c r="MB56" s="13"/>
      <c r="MC56" s="13">
        <v>1</v>
      </c>
      <c r="MD56" s="13"/>
      <c r="ME56" s="13"/>
      <c r="MF56" s="13"/>
      <c r="MG56" s="13"/>
      <c r="MH56" s="13"/>
      <c r="MI56" s="13"/>
      <c r="MJ56" s="13"/>
      <c r="MK56" s="13">
        <v>2</v>
      </c>
      <c r="ML56" s="13"/>
      <c r="MM56" s="13">
        <v>2</v>
      </c>
      <c r="MN56" s="13">
        <v>1</v>
      </c>
      <c r="MO56" s="13">
        <v>1</v>
      </c>
      <c r="MP56" s="13">
        <v>1</v>
      </c>
      <c r="MQ56" s="13">
        <v>1</v>
      </c>
      <c r="MR56" s="13"/>
      <c r="MS56" s="13">
        <v>1</v>
      </c>
      <c r="MT56" s="13">
        <v>3</v>
      </c>
      <c r="MU56" s="13">
        <v>1</v>
      </c>
      <c r="MV56" s="13">
        <v>1</v>
      </c>
      <c r="MW56" s="13">
        <v>1</v>
      </c>
      <c r="MX56" s="13">
        <v>1</v>
      </c>
      <c r="MY56" s="13"/>
      <c r="MZ56" s="13">
        <v>2</v>
      </c>
      <c r="NA56" s="13"/>
      <c r="NB56" s="13"/>
      <c r="NC56" s="13"/>
      <c r="ND56" s="13">
        <v>1</v>
      </c>
      <c r="NE56" s="13"/>
      <c r="NF56" s="13"/>
      <c r="NG56" s="13"/>
      <c r="NH56" s="13"/>
      <c r="NI56" s="13"/>
      <c r="NJ56" s="60">
        <v>93</v>
      </c>
      <c r="NK56" s="13">
        <v>4917</v>
      </c>
      <c r="NL56" s="448"/>
      <c r="NM56" s="448"/>
      <c r="NN56" s="448"/>
    </row>
    <row r="57" spans="1:378">
      <c r="A57" s="8" t="s">
        <v>68</v>
      </c>
      <c r="B57" s="284">
        <f t="shared" si="67"/>
        <v>11</v>
      </c>
      <c r="C57" s="284">
        <f t="shared" si="68"/>
        <v>9</v>
      </c>
      <c r="D57" s="284">
        <f t="shared" si="69"/>
        <v>28</v>
      </c>
      <c r="E57" s="284">
        <f t="shared" si="70"/>
        <v>32</v>
      </c>
      <c r="F57" s="284">
        <f t="shared" si="71"/>
        <v>52</v>
      </c>
      <c r="G57" s="284">
        <f t="shared" si="72"/>
        <v>39</v>
      </c>
      <c r="H57" s="284">
        <f t="shared" si="73"/>
        <v>43</v>
      </c>
      <c r="I57" s="284">
        <f t="shared" si="74"/>
        <v>41</v>
      </c>
      <c r="J57" s="284">
        <f t="shared" si="75"/>
        <v>41</v>
      </c>
      <c r="K57" s="284">
        <f t="shared" si="76"/>
        <v>38</v>
      </c>
      <c r="L57" s="284">
        <f t="shared" si="77"/>
        <v>25</v>
      </c>
      <c r="M57" s="284">
        <f t="shared" si="78"/>
        <v>20</v>
      </c>
      <c r="N57" s="284">
        <f t="shared" si="79"/>
        <v>9</v>
      </c>
      <c r="O57" s="284">
        <f t="shared" si="80"/>
        <v>12</v>
      </c>
      <c r="P57" s="284">
        <f t="shared" si="81"/>
        <v>6</v>
      </c>
      <c r="Q57" s="284">
        <f t="shared" si="82"/>
        <v>7</v>
      </c>
      <c r="R57" s="284">
        <f t="shared" si="83"/>
        <v>2</v>
      </c>
      <c r="S57" s="284">
        <f t="shared" si="84"/>
        <v>3</v>
      </c>
      <c r="T57" s="284">
        <f t="shared" si="85"/>
        <v>0</v>
      </c>
      <c r="U57" s="284">
        <f t="shared" si="86"/>
        <v>1</v>
      </c>
      <c r="W57" s="16" t="s">
        <v>192</v>
      </c>
      <c r="X57" s="764">
        <f t="shared" si="88"/>
        <v>3</v>
      </c>
      <c r="Y57" s="764">
        <f t="shared" si="89"/>
        <v>4</v>
      </c>
      <c r="Z57" s="764">
        <f t="shared" si="90"/>
        <v>24</v>
      </c>
      <c r="AA57" s="764">
        <f t="shared" si="91"/>
        <v>25</v>
      </c>
      <c r="AB57" s="764">
        <f t="shared" si="92"/>
        <v>103</v>
      </c>
      <c r="AC57" s="764">
        <f t="shared" si="93"/>
        <v>97</v>
      </c>
      <c r="AD57" s="764">
        <f t="shared" si="94"/>
        <v>172</v>
      </c>
      <c r="AE57" s="764">
        <f t="shared" si="95"/>
        <v>82</v>
      </c>
      <c r="AF57" s="764">
        <f t="shared" si="96"/>
        <v>130</v>
      </c>
      <c r="AG57" s="764">
        <f t="shared" si="97"/>
        <v>87</v>
      </c>
      <c r="AH57" s="764">
        <f t="shared" si="98"/>
        <v>69</v>
      </c>
      <c r="AI57" s="764">
        <f t="shared" si="99"/>
        <v>63</v>
      </c>
      <c r="AJ57" s="764">
        <f t="shared" si="100"/>
        <v>55</v>
      </c>
      <c r="AK57" s="764">
        <f t="shared" si="101"/>
        <v>37</v>
      </c>
      <c r="AL57" s="764">
        <f t="shared" si="102"/>
        <v>22</v>
      </c>
      <c r="AM57" s="764">
        <f t="shared" si="103"/>
        <v>20</v>
      </c>
      <c r="AN57" s="764">
        <f t="shared" si="104"/>
        <v>9</v>
      </c>
      <c r="AO57" s="764">
        <f t="shared" si="105"/>
        <v>13</v>
      </c>
      <c r="AP57" s="764">
        <f t="shared" si="106"/>
        <v>2</v>
      </c>
      <c r="AQ57" s="764">
        <f t="shared" si="107"/>
        <v>3</v>
      </c>
      <c r="AR57" s="764">
        <f t="shared" si="87"/>
        <v>9</v>
      </c>
      <c r="AT57" s="16" t="s">
        <v>192</v>
      </c>
      <c r="AU57" s="13"/>
      <c r="AV57" s="13"/>
      <c r="AW57" s="13">
        <v>1</v>
      </c>
      <c r="AX57" s="13"/>
      <c r="AY57" s="13"/>
      <c r="AZ57" s="13"/>
      <c r="BA57" s="13"/>
      <c r="BB57" s="13"/>
      <c r="BC57" s="13">
        <v>3</v>
      </c>
      <c r="BD57" s="13"/>
      <c r="BE57" s="13">
        <v>1</v>
      </c>
      <c r="BF57" s="13"/>
      <c r="BG57" s="13">
        <v>1</v>
      </c>
      <c r="BH57" s="13">
        <v>2</v>
      </c>
      <c r="BI57" s="13">
        <v>1</v>
      </c>
      <c r="BJ57" s="13">
        <v>5</v>
      </c>
      <c r="BK57" s="13">
        <v>4</v>
      </c>
      <c r="BL57" s="13">
        <v>1</v>
      </c>
      <c r="BM57" s="13">
        <v>6</v>
      </c>
      <c r="BN57" s="13">
        <v>4</v>
      </c>
      <c r="BO57" s="13">
        <v>7</v>
      </c>
      <c r="BP57" s="13">
        <v>9</v>
      </c>
      <c r="BQ57" s="13">
        <v>9</v>
      </c>
      <c r="BR57" s="13">
        <v>10</v>
      </c>
      <c r="BS57" s="13">
        <v>7</v>
      </c>
      <c r="BT57" s="13">
        <v>8</v>
      </c>
      <c r="BU57" s="13">
        <v>13</v>
      </c>
      <c r="BV57" s="13">
        <v>12</v>
      </c>
      <c r="BW57" s="13">
        <v>12</v>
      </c>
      <c r="BX57" s="13">
        <v>10</v>
      </c>
      <c r="BY57" s="13">
        <v>11</v>
      </c>
      <c r="BZ57" s="13">
        <v>6</v>
      </c>
      <c r="CA57" s="13">
        <v>8</v>
      </c>
      <c r="CB57" s="13">
        <v>4</v>
      </c>
      <c r="CC57" s="13">
        <v>7</v>
      </c>
      <c r="CD57" s="13">
        <v>8</v>
      </c>
      <c r="CE57" s="13">
        <v>6</v>
      </c>
      <c r="CF57" s="13">
        <v>11</v>
      </c>
      <c r="CG57" s="13">
        <v>13</v>
      </c>
      <c r="CH57" s="13">
        <v>8</v>
      </c>
      <c r="CI57" s="13">
        <v>10</v>
      </c>
      <c r="CJ57" s="13">
        <v>15</v>
      </c>
      <c r="CK57" s="13">
        <v>6</v>
      </c>
      <c r="CL57" s="13">
        <v>15</v>
      </c>
      <c r="CM57" s="13">
        <v>6</v>
      </c>
      <c r="CN57" s="13">
        <v>7</v>
      </c>
      <c r="CO57" s="13">
        <v>7</v>
      </c>
      <c r="CP57" s="13">
        <v>11</v>
      </c>
      <c r="CQ57" s="13">
        <v>4</v>
      </c>
      <c r="CR57" s="13">
        <v>6</v>
      </c>
      <c r="CS57" s="13">
        <v>7</v>
      </c>
      <c r="CT57" s="13">
        <v>4</v>
      </c>
      <c r="CU57" s="13">
        <v>6</v>
      </c>
      <c r="CV57" s="13">
        <v>9</v>
      </c>
      <c r="CW57" s="13">
        <v>6</v>
      </c>
      <c r="CX57" s="13">
        <v>9</v>
      </c>
      <c r="CY57" s="13">
        <v>7</v>
      </c>
      <c r="CZ57" s="13">
        <v>5</v>
      </c>
      <c r="DA57" s="13">
        <v>5</v>
      </c>
      <c r="DB57" s="13">
        <v>5</v>
      </c>
      <c r="DC57" s="13">
        <v>3</v>
      </c>
      <c r="DD57" s="13">
        <v>6</v>
      </c>
      <c r="DE57" s="13">
        <v>2</v>
      </c>
      <c r="DF57" s="13"/>
      <c r="DG57" s="13">
        <v>5</v>
      </c>
      <c r="DH57" s="13">
        <v>6</v>
      </c>
      <c r="DI57" s="13">
        <v>3</v>
      </c>
      <c r="DJ57" s="13">
        <v>6</v>
      </c>
      <c r="DK57" s="13">
        <v>5</v>
      </c>
      <c r="DL57" s="13">
        <v>1</v>
      </c>
      <c r="DM57" s="13">
        <v>1</v>
      </c>
      <c r="DN57" s="13">
        <v>1</v>
      </c>
      <c r="DO57" s="13"/>
      <c r="DP57" s="13">
        <v>4</v>
      </c>
      <c r="DQ57" s="13"/>
      <c r="DR57" s="13">
        <v>5</v>
      </c>
      <c r="DS57" s="13">
        <v>1</v>
      </c>
      <c r="DT57" s="13">
        <v>5</v>
      </c>
      <c r="DU57" s="13">
        <v>2</v>
      </c>
      <c r="DV57" s="13">
        <v>1</v>
      </c>
      <c r="DW57" s="13"/>
      <c r="DX57" s="13">
        <v>3</v>
      </c>
      <c r="DY57" s="13">
        <v>2</v>
      </c>
      <c r="DZ57" s="13">
        <v>3</v>
      </c>
      <c r="EA57" s="13">
        <v>2</v>
      </c>
      <c r="EB57" s="13"/>
      <c r="EC57" s="13">
        <v>1</v>
      </c>
      <c r="ED57" s="13">
        <v>1</v>
      </c>
      <c r="EE57" s="13"/>
      <c r="EF57" s="13">
        <v>1</v>
      </c>
      <c r="EG57" s="13">
        <v>2</v>
      </c>
      <c r="EH57" s="13"/>
      <c r="EI57" s="13"/>
      <c r="EJ57" s="13"/>
      <c r="EK57" s="13">
        <v>1</v>
      </c>
      <c r="EL57" s="13"/>
      <c r="EM57" s="13"/>
      <c r="EN57" s="13"/>
      <c r="EO57" s="13"/>
      <c r="EP57" s="13"/>
      <c r="EQ57" s="13"/>
      <c r="ER57" s="13"/>
      <c r="ES57" s="13"/>
      <c r="ET57" s="13"/>
      <c r="EU57" s="13"/>
      <c r="EV57" s="13"/>
      <c r="EW57" s="13"/>
      <c r="EX57" s="13"/>
      <c r="EY57" s="13"/>
      <c r="EZ57" s="13"/>
      <c r="FA57" s="60">
        <v>431</v>
      </c>
      <c r="FB57" s="13">
        <v>431</v>
      </c>
      <c r="FC57" s="16" t="s">
        <v>192</v>
      </c>
      <c r="FD57" s="13"/>
      <c r="FE57" s="13"/>
      <c r="FF57" s="13"/>
      <c r="FG57" s="13">
        <v>1</v>
      </c>
      <c r="FH57" s="13"/>
      <c r="FI57" s="13"/>
      <c r="FJ57" s="13">
        <v>1</v>
      </c>
      <c r="FK57" s="13"/>
      <c r="FL57" s="13"/>
      <c r="FM57" s="13">
        <v>1</v>
      </c>
      <c r="FN57" s="13">
        <v>1</v>
      </c>
      <c r="FO57" s="13"/>
      <c r="FP57" s="13">
        <v>1</v>
      </c>
      <c r="FQ57" s="13">
        <v>3</v>
      </c>
      <c r="FR57" s="13">
        <v>1</v>
      </c>
      <c r="FS57" s="13">
        <v>4</v>
      </c>
      <c r="FT57" s="13">
        <v>5</v>
      </c>
      <c r="FU57" s="13">
        <v>3</v>
      </c>
      <c r="FV57" s="13">
        <v>1</v>
      </c>
      <c r="FW57" s="13">
        <v>5</v>
      </c>
      <c r="FX57" s="13">
        <v>5</v>
      </c>
      <c r="FY57" s="13">
        <v>6</v>
      </c>
      <c r="FZ57" s="13">
        <v>13</v>
      </c>
      <c r="GA57" s="13">
        <v>12</v>
      </c>
      <c r="GB57" s="13">
        <v>18</v>
      </c>
      <c r="GC57" s="13">
        <v>9</v>
      </c>
      <c r="GD57" s="13">
        <v>10</v>
      </c>
      <c r="GE57" s="13">
        <v>11</v>
      </c>
      <c r="GF57" s="13">
        <v>9</v>
      </c>
      <c r="GG57" s="13">
        <v>10</v>
      </c>
      <c r="GH57" s="13">
        <v>8</v>
      </c>
      <c r="GI57" s="13">
        <v>18</v>
      </c>
      <c r="GJ57" s="13">
        <v>18</v>
      </c>
      <c r="GK57" s="13">
        <v>21</v>
      </c>
      <c r="GL57" s="13">
        <v>23</v>
      </c>
      <c r="GM57" s="13">
        <v>19</v>
      </c>
      <c r="GN57" s="13">
        <v>15</v>
      </c>
      <c r="GO57" s="13">
        <v>22</v>
      </c>
      <c r="GP57" s="13">
        <v>9</v>
      </c>
      <c r="GQ57" s="13">
        <v>19</v>
      </c>
      <c r="GR57" s="13">
        <v>16</v>
      </c>
      <c r="GS57" s="13">
        <v>28</v>
      </c>
      <c r="GT57" s="13">
        <v>20</v>
      </c>
      <c r="GU57" s="13">
        <v>16</v>
      </c>
      <c r="GV57" s="13">
        <v>9</v>
      </c>
      <c r="GW57" s="13">
        <v>11</v>
      </c>
      <c r="GX57" s="13">
        <v>8</v>
      </c>
      <c r="GY57" s="13">
        <v>7</v>
      </c>
      <c r="GZ57" s="13">
        <v>4</v>
      </c>
      <c r="HA57" s="13">
        <v>11</v>
      </c>
      <c r="HB57" s="13">
        <v>10</v>
      </c>
      <c r="HC57" s="13">
        <v>6</v>
      </c>
      <c r="HD57" s="13">
        <v>8</v>
      </c>
      <c r="HE57" s="13">
        <v>6</v>
      </c>
      <c r="HF57" s="13">
        <v>8</v>
      </c>
      <c r="HG57" s="13">
        <v>6</v>
      </c>
      <c r="HH57" s="13">
        <v>8</v>
      </c>
      <c r="HI57" s="13">
        <v>4</v>
      </c>
      <c r="HJ57" s="13">
        <v>9</v>
      </c>
      <c r="HK57" s="13">
        <v>4</v>
      </c>
      <c r="HL57" s="13">
        <v>7</v>
      </c>
      <c r="HM57" s="13">
        <v>8</v>
      </c>
      <c r="HN57" s="13">
        <v>4</v>
      </c>
      <c r="HO57" s="13">
        <v>4</v>
      </c>
      <c r="HP57" s="13">
        <v>6</v>
      </c>
      <c r="HQ57" s="13">
        <v>8</v>
      </c>
      <c r="HR57" s="13">
        <v>5</v>
      </c>
      <c r="HS57" s="13">
        <v>2</v>
      </c>
      <c r="HT57" s="13">
        <v>3</v>
      </c>
      <c r="HU57" s="13">
        <v>8</v>
      </c>
      <c r="HV57" s="13">
        <v>3</v>
      </c>
      <c r="HW57" s="13">
        <v>3</v>
      </c>
      <c r="HX57" s="13">
        <v>3</v>
      </c>
      <c r="HY57" s="13">
        <v>2</v>
      </c>
      <c r="HZ57" s="13">
        <v>1</v>
      </c>
      <c r="IA57" s="13">
        <v>1</v>
      </c>
      <c r="IB57" s="13">
        <v>4</v>
      </c>
      <c r="IC57" s="13">
        <v>3</v>
      </c>
      <c r="ID57" s="13"/>
      <c r="IE57" s="13">
        <v>2</v>
      </c>
      <c r="IF57" s="13">
        <v>1</v>
      </c>
      <c r="IG57" s="13"/>
      <c r="IH57" s="13">
        <v>2</v>
      </c>
      <c r="II57" s="13">
        <v>2</v>
      </c>
      <c r="IJ57" s="13">
        <v>1</v>
      </c>
      <c r="IK57" s="13"/>
      <c r="IL57" s="13">
        <v>2</v>
      </c>
      <c r="IM57" s="13"/>
      <c r="IN57" s="13">
        <v>1</v>
      </c>
      <c r="IO57" s="13"/>
      <c r="IP57" s="13"/>
      <c r="IQ57" s="13"/>
      <c r="IR57" s="13">
        <v>1</v>
      </c>
      <c r="IS57" s="13"/>
      <c r="IT57" s="13"/>
      <c r="IU57" s="13">
        <v>1</v>
      </c>
      <c r="IV57" s="13"/>
      <c r="IW57" s="13"/>
      <c r="IX57" s="13"/>
      <c r="IY57" s="13"/>
      <c r="IZ57" s="13"/>
      <c r="JA57" s="13"/>
      <c r="JB57" s="13"/>
      <c r="JC57" s="13"/>
      <c r="JD57" s="13"/>
      <c r="JE57" s="13"/>
      <c r="JF57" s="60">
        <v>589</v>
      </c>
      <c r="JG57" s="13"/>
      <c r="JH57" s="13"/>
      <c r="JI57" s="13"/>
      <c r="JJ57" s="13"/>
      <c r="JK57" s="13"/>
      <c r="JL57" s="13"/>
      <c r="JM57" s="13"/>
      <c r="JN57" s="13"/>
      <c r="JO57" s="13"/>
      <c r="JP57" s="13"/>
      <c r="JQ57" s="13"/>
      <c r="JR57" s="13"/>
      <c r="JS57" s="13"/>
      <c r="JT57" s="13"/>
      <c r="JU57" s="13"/>
      <c r="JV57" s="13"/>
      <c r="JW57" s="13"/>
      <c r="JX57" s="13"/>
      <c r="JY57" s="13"/>
      <c r="JZ57" s="13"/>
      <c r="KA57" s="13"/>
      <c r="KB57" s="13">
        <v>1</v>
      </c>
      <c r="KC57" s="13"/>
      <c r="KD57" s="13"/>
      <c r="KE57" s="13"/>
      <c r="KF57" s="13"/>
      <c r="KG57" s="13">
        <v>2</v>
      </c>
      <c r="KH57" s="13"/>
      <c r="KI57" s="13">
        <v>1</v>
      </c>
      <c r="KJ57" s="13"/>
      <c r="KK57" s="13"/>
      <c r="KL57" s="13">
        <v>1</v>
      </c>
      <c r="KM57" s="13"/>
      <c r="KN57" s="13"/>
      <c r="KO57" s="13"/>
      <c r="KP57" s="13"/>
      <c r="KQ57" s="13"/>
      <c r="KR57" s="13">
        <v>1</v>
      </c>
      <c r="KS57" s="13"/>
      <c r="KT57" s="13"/>
      <c r="KU57" s="13"/>
      <c r="KV57" s="13"/>
      <c r="KW57" s="13"/>
      <c r="KX57" s="13"/>
      <c r="KY57" s="13"/>
      <c r="KZ57" s="13"/>
      <c r="LA57" s="13"/>
      <c r="LB57" s="13"/>
      <c r="LC57" s="13"/>
      <c r="LD57" s="13"/>
      <c r="LE57" s="13"/>
      <c r="LF57" s="13"/>
      <c r="LG57" s="13"/>
      <c r="LH57" s="13"/>
      <c r="LI57" s="13"/>
      <c r="LJ57" s="13"/>
      <c r="LK57" s="13"/>
      <c r="LL57" s="13"/>
      <c r="LM57" s="13"/>
      <c r="LN57" s="13">
        <v>1</v>
      </c>
      <c r="LO57" s="13"/>
      <c r="LP57" s="13"/>
      <c r="LQ57" s="13"/>
      <c r="LR57" s="13"/>
      <c r="LS57" s="13"/>
      <c r="LT57" s="13"/>
      <c r="LU57" s="13"/>
      <c r="LV57" s="13"/>
      <c r="LW57" s="13"/>
      <c r="LX57" s="13"/>
      <c r="LY57" s="13"/>
      <c r="LZ57" s="13"/>
      <c r="MA57" s="13"/>
      <c r="MB57" s="13"/>
      <c r="MC57" s="13"/>
      <c r="MD57" s="13"/>
      <c r="ME57" s="13"/>
      <c r="MF57" s="13"/>
      <c r="MG57" s="13"/>
      <c r="MH57" s="13"/>
      <c r="MI57" s="13"/>
      <c r="MJ57" s="13"/>
      <c r="MK57" s="13"/>
      <c r="ML57" s="13"/>
      <c r="MM57" s="13"/>
      <c r="MN57" s="13"/>
      <c r="MO57" s="13"/>
      <c r="MP57" s="13">
        <v>1</v>
      </c>
      <c r="MQ57" s="13"/>
      <c r="MR57" s="13"/>
      <c r="MS57" s="13"/>
      <c r="MT57" s="13"/>
      <c r="MU57" s="13"/>
      <c r="MV57" s="13">
        <v>1</v>
      </c>
      <c r="MW57" s="13"/>
      <c r="MX57" s="13"/>
      <c r="MY57" s="13"/>
      <c r="MZ57" s="13"/>
      <c r="NA57" s="13"/>
      <c r="NB57" s="13"/>
      <c r="NC57" s="13"/>
      <c r="ND57" s="13"/>
      <c r="NE57" s="13"/>
      <c r="NF57" s="13"/>
      <c r="NG57" s="13"/>
      <c r="NH57" s="13"/>
      <c r="NI57" s="13"/>
      <c r="NJ57" s="60">
        <v>9</v>
      </c>
      <c r="NK57" s="13">
        <v>598</v>
      </c>
      <c r="NL57" s="448"/>
      <c r="NM57" s="448"/>
      <c r="NN57" s="448"/>
    </row>
    <row r="58" spans="1:378">
      <c r="A58" s="8" t="s">
        <v>69</v>
      </c>
      <c r="B58" s="284">
        <f t="shared" si="67"/>
        <v>6</v>
      </c>
      <c r="C58" s="284">
        <f t="shared" si="68"/>
        <v>6</v>
      </c>
      <c r="D58" s="284">
        <f t="shared" si="69"/>
        <v>40</v>
      </c>
      <c r="E58" s="284">
        <f t="shared" si="70"/>
        <v>26</v>
      </c>
      <c r="F58" s="284">
        <f t="shared" si="71"/>
        <v>86</v>
      </c>
      <c r="G58" s="284">
        <f t="shared" si="72"/>
        <v>81</v>
      </c>
      <c r="H58" s="284">
        <f t="shared" si="73"/>
        <v>76</v>
      </c>
      <c r="I58" s="284">
        <f t="shared" si="74"/>
        <v>107</v>
      </c>
      <c r="J58" s="284">
        <f t="shared" si="75"/>
        <v>84</v>
      </c>
      <c r="K58" s="284">
        <f t="shared" si="76"/>
        <v>86</v>
      </c>
      <c r="L58" s="284">
        <f t="shared" si="77"/>
        <v>65</v>
      </c>
      <c r="M58" s="284">
        <f t="shared" si="78"/>
        <v>77</v>
      </c>
      <c r="N58" s="284">
        <f t="shared" si="79"/>
        <v>44</v>
      </c>
      <c r="O58" s="284">
        <f t="shared" si="80"/>
        <v>39</v>
      </c>
      <c r="P58" s="284">
        <f t="shared" si="81"/>
        <v>27</v>
      </c>
      <c r="Q58" s="284">
        <f t="shared" si="82"/>
        <v>28</v>
      </c>
      <c r="R58" s="284">
        <f t="shared" si="83"/>
        <v>4</v>
      </c>
      <c r="S58" s="284">
        <f t="shared" si="84"/>
        <v>23</v>
      </c>
      <c r="T58" s="284">
        <f t="shared" si="85"/>
        <v>0</v>
      </c>
      <c r="U58" s="284">
        <f t="shared" si="86"/>
        <v>3</v>
      </c>
      <c r="W58" s="16" t="s">
        <v>67</v>
      </c>
      <c r="X58" s="764">
        <f t="shared" si="88"/>
        <v>5</v>
      </c>
      <c r="Y58" s="764">
        <f t="shared" si="89"/>
        <v>2</v>
      </c>
      <c r="Z58" s="764">
        <f t="shared" si="90"/>
        <v>28</v>
      </c>
      <c r="AA58" s="764">
        <f t="shared" si="91"/>
        <v>40</v>
      </c>
      <c r="AB58" s="764">
        <f t="shared" si="92"/>
        <v>118</v>
      </c>
      <c r="AC58" s="764">
        <f t="shared" si="93"/>
        <v>155</v>
      </c>
      <c r="AD58" s="764">
        <f t="shared" si="94"/>
        <v>127</v>
      </c>
      <c r="AE58" s="764">
        <f t="shared" si="95"/>
        <v>127</v>
      </c>
      <c r="AF58" s="764">
        <f t="shared" si="96"/>
        <v>132</v>
      </c>
      <c r="AG58" s="764">
        <f t="shared" si="97"/>
        <v>137</v>
      </c>
      <c r="AH58" s="764">
        <f t="shared" si="98"/>
        <v>105</v>
      </c>
      <c r="AI58" s="764">
        <f t="shared" si="99"/>
        <v>148</v>
      </c>
      <c r="AJ58" s="764">
        <f t="shared" si="100"/>
        <v>76</v>
      </c>
      <c r="AK58" s="764">
        <f t="shared" si="101"/>
        <v>63</v>
      </c>
      <c r="AL58" s="764">
        <f t="shared" si="102"/>
        <v>64</v>
      </c>
      <c r="AM58" s="764">
        <f t="shared" si="103"/>
        <v>51</v>
      </c>
      <c r="AN58" s="764">
        <f t="shared" si="104"/>
        <v>15</v>
      </c>
      <c r="AO58" s="764">
        <f t="shared" si="105"/>
        <v>26</v>
      </c>
      <c r="AP58" s="764">
        <f t="shared" si="106"/>
        <v>4</v>
      </c>
      <c r="AQ58" s="764">
        <f t="shared" si="107"/>
        <v>7</v>
      </c>
      <c r="AR58" s="764">
        <f t="shared" si="87"/>
        <v>16</v>
      </c>
      <c r="AT58" s="16" t="s">
        <v>67</v>
      </c>
      <c r="AU58" s="13"/>
      <c r="AV58" s="13">
        <v>1</v>
      </c>
      <c r="AW58" s="13">
        <v>1</v>
      </c>
      <c r="AX58" s="13"/>
      <c r="AY58" s="13"/>
      <c r="AZ58" s="13"/>
      <c r="BA58" s="13"/>
      <c r="BB58" s="13"/>
      <c r="BC58" s="13"/>
      <c r="BD58" s="13"/>
      <c r="BE58" s="13">
        <v>1</v>
      </c>
      <c r="BF58" s="13"/>
      <c r="BG58" s="13">
        <v>2</v>
      </c>
      <c r="BH58" s="13"/>
      <c r="BI58" s="13">
        <v>2</v>
      </c>
      <c r="BJ58" s="13">
        <v>5</v>
      </c>
      <c r="BK58" s="13">
        <v>3</v>
      </c>
      <c r="BL58" s="13">
        <v>7</v>
      </c>
      <c r="BM58" s="13">
        <v>7</v>
      </c>
      <c r="BN58" s="13">
        <v>13</v>
      </c>
      <c r="BO58" s="13">
        <v>17</v>
      </c>
      <c r="BP58" s="13">
        <v>15</v>
      </c>
      <c r="BQ58" s="13">
        <v>14</v>
      </c>
      <c r="BR58" s="13">
        <v>14</v>
      </c>
      <c r="BS58" s="13">
        <v>14</v>
      </c>
      <c r="BT58" s="13">
        <v>18</v>
      </c>
      <c r="BU58" s="13">
        <v>13</v>
      </c>
      <c r="BV58" s="13">
        <v>18</v>
      </c>
      <c r="BW58" s="13">
        <v>16</v>
      </c>
      <c r="BX58" s="13">
        <v>16</v>
      </c>
      <c r="BY58" s="13">
        <v>16</v>
      </c>
      <c r="BZ58" s="13">
        <v>10</v>
      </c>
      <c r="CA58" s="13">
        <v>15</v>
      </c>
      <c r="CB58" s="13">
        <v>7</v>
      </c>
      <c r="CC58" s="13">
        <v>19</v>
      </c>
      <c r="CD58" s="13">
        <v>11</v>
      </c>
      <c r="CE58" s="13">
        <v>18</v>
      </c>
      <c r="CF58" s="13">
        <v>13</v>
      </c>
      <c r="CG58" s="13">
        <v>9</v>
      </c>
      <c r="CH58" s="13">
        <v>9</v>
      </c>
      <c r="CI58" s="13">
        <v>18</v>
      </c>
      <c r="CJ58" s="13">
        <v>12</v>
      </c>
      <c r="CK58" s="13">
        <v>16</v>
      </c>
      <c r="CL58" s="13">
        <v>15</v>
      </c>
      <c r="CM58" s="13">
        <v>12</v>
      </c>
      <c r="CN58" s="13">
        <v>7</v>
      </c>
      <c r="CO58" s="13">
        <v>21</v>
      </c>
      <c r="CP58" s="13">
        <v>8</v>
      </c>
      <c r="CQ58" s="13">
        <v>15</v>
      </c>
      <c r="CR58" s="13">
        <v>13</v>
      </c>
      <c r="CS58" s="13">
        <v>19</v>
      </c>
      <c r="CT58" s="13">
        <v>19</v>
      </c>
      <c r="CU58" s="13">
        <v>17</v>
      </c>
      <c r="CV58" s="13">
        <v>14</v>
      </c>
      <c r="CW58" s="13">
        <v>15</v>
      </c>
      <c r="CX58" s="13">
        <v>22</v>
      </c>
      <c r="CY58" s="13">
        <v>12</v>
      </c>
      <c r="CZ58" s="13">
        <v>7</v>
      </c>
      <c r="DA58" s="13">
        <v>14</v>
      </c>
      <c r="DB58" s="13">
        <v>9</v>
      </c>
      <c r="DC58" s="13">
        <v>5</v>
      </c>
      <c r="DD58" s="13">
        <v>5</v>
      </c>
      <c r="DE58" s="13">
        <v>4</v>
      </c>
      <c r="DF58" s="13">
        <v>6</v>
      </c>
      <c r="DG58" s="13">
        <v>7</v>
      </c>
      <c r="DH58" s="13">
        <v>8</v>
      </c>
      <c r="DI58" s="13">
        <v>5</v>
      </c>
      <c r="DJ58" s="13">
        <v>9</v>
      </c>
      <c r="DK58" s="13">
        <v>7</v>
      </c>
      <c r="DL58" s="13">
        <v>7</v>
      </c>
      <c r="DM58" s="13">
        <v>6</v>
      </c>
      <c r="DN58" s="13">
        <v>6</v>
      </c>
      <c r="DO58" s="13">
        <v>7</v>
      </c>
      <c r="DP58" s="13">
        <v>6</v>
      </c>
      <c r="DQ58" s="13">
        <v>2</v>
      </c>
      <c r="DR58" s="13">
        <v>6</v>
      </c>
      <c r="DS58" s="13">
        <v>4</v>
      </c>
      <c r="DT58" s="13">
        <v>3</v>
      </c>
      <c r="DU58" s="13">
        <v>7</v>
      </c>
      <c r="DV58" s="13">
        <v>4</v>
      </c>
      <c r="DW58" s="13">
        <v>4</v>
      </c>
      <c r="DX58" s="13">
        <v>4</v>
      </c>
      <c r="DY58" s="13">
        <v>5</v>
      </c>
      <c r="DZ58" s="13">
        <v>2</v>
      </c>
      <c r="EA58" s="13">
        <v>2</v>
      </c>
      <c r="EB58" s="13">
        <v>3</v>
      </c>
      <c r="EC58" s="13">
        <v>1</v>
      </c>
      <c r="ED58" s="13">
        <v>4</v>
      </c>
      <c r="EE58" s="13"/>
      <c r="EF58" s="13">
        <v>1</v>
      </c>
      <c r="EG58" s="13">
        <v>2</v>
      </c>
      <c r="EH58" s="13">
        <v>1</v>
      </c>
      <c r="EI58" s="13">
        <v>1</v>
      </c>
      <c r="EJ58" s="13">
        <v>1</v>
      </c>
      <c r="EK58" s="13"/>
      <c r="EL58" s="13">
        <v>1</v>
      </c>
      <c r="EM58" s="13">
        <v>1</v>
      </c>
      <c r="EN58" s="13"/>
      <c r="EO58" s="13"/>
      <c r="EP58" s="13"/>
      <c r="EQ58" s="13"/>
      <c r="ER58" s="13"/>
      <c r="ES58" s="13"/>
      <c r="ET58" s="13"/>
      <c r="EU58" s="13"/>
      <c r="EV58" s="13"/>
      <c r="EW58" s="13"/>
      <c r="EX58" s="13"/>
      <c r="EY58" s="13"/>
      <c r="EZ58" s="13"/>
      <c r="FA58" s="60">
        <v>756</v>
      </c>
      <c r="FB58" s="13">
        <v>756</v>
      </c>
      <c r="FC58" s="16" t="s">
        <v>67</v>
      </c>
      <c r="FD58" s="13"/>
      <c r="FE58" s="13">
        <v>3</v>
      </c>
      <c r="FF58" s="13">
        <v>1</v>
      </c>
      <c r="FG58" s="13">
        <v>1</v>
      </c>
      <c r="FH58" s="13"/>
      <c r="FI58" s="13"/>
      <c r="FJ58" s="13"/>
      <c r="FK58" s="13"/>
      <c r="FL58" s="13"/>
      <c r="FM58" s="13"/>
      <c r="FN58" s="13">
        <v>1</v>
      </c>
      <c r="FO58" s="13">
        <v>1</v>
      </c>
      <c r="FP58" s="13"/>
      <c r="FQ58" s="13">
        <v>2</v>
      </c>
      <c r="FR58" s="13">
        <v>4</v>
      </c>
      <c r="FS58" s="13">
        <v>1</v>
      </c>
      <c r="FT58" s="13">
        <v>5</v>
      </c>
      <c r="FU58" s="13">
        <v>6</v>
      </c>
      <c r="FV58" s="13">
        <v>3</v>
      </c>
      <c r="FW58" s="13">
        <v>5</v>
      </c>
      <c r="FX58" s="13">
        <v>8</v>
      </c>
      <c r="FY58" s="13">
        <v>11</v>
      </c>
      <c r="FZ58" s="13">
        <v>10</v>
      </c>
      <c r="GA58" s="13">
        <v>15</v>
      </c>
      <c r="GB58" s="13">
        <v>14</v>
      </c>
      <c r="GC58" s="13">
        <v>13</v>
      </c>
      <c r="GD58" s="13">
        <v>14</v>
      </c>
      <c r="GE58" s="13">
        <v>12</v>
      </c>
      <c r="GF58" s="13">
        <v>8</v>
      </c>
      <c r="GG58" s="13">
        <v>13</v>
      </c>
      <c r="GH58" s="13">
        <v>11</v>
      </c>
      <c r="GI58" s="13">
        <v>12</v>
      </c>
      <c r="GJ58" s="13">
        <v>11</v>
      </c>
      <c r="GK58" s="13">
        <v>18</v>
      </c>
      <c r="GL58" s="13">
        <v>11</v>
      </c>
      <c r="GM58" s="13">
        <v>14</v>
      </c>
      <c r="GN58" s="13">
        <v>12</v>
      </c>
      <c r="GO58" s="13">
        <v>9</v>
      </c>
      <c r="GP58" s="13">
        <v>11</v>
      </c>
      <c r="GQ58" s="13">
        <v>18</v>
      </c>
      <c r="GR58" s="13">
        <v>16</v>
      </c>
      <c r="GS58" s="13">
        <v>21</v>
      </c>
      <c r="GT58" s="13">
        <v>16</v>
      </c>
      <c r="GU58" s="13">
        <v>9</v>
      </c>
      <c r="GV58" s="13">
        <v>7</v>
      </c>
      <c r="GW58" s="13">
        <v>15</v>
      </c>
      <c r="GX58" s="13">
        <v>12</v>
      </c>
      <c r="GY58" s="13">
        <v>7</v>
      </c>
      <c r="GZ58" s="13">
        <v>12</v>
      </c>
      <c r="HA58" s="13">
        <v>17</v>
      </c>
      <c r="HB58" s="13">
        <v>11</v>
      </c>
      <c r="HC58" s="13">
        <v>16</v>
      </c>
      <c r="HD58" s="13">
        <v>12</v>
      </c>
      <c r="HE58" s="13">
        <v>10</v>
      </c>
      <c r="HF58" s="13">
        <v>8</v>
      </c>
      <c r="HG58" s="13">
        <v>7</v>
      </c>
      <c r="HH58" s="13">
        <v>6</v>
      </c>
      <c r="HI58" s="13">
        <v>17</v>
      </c>
      <c r="HJ58" s="13">
        <v>8</v>
      </c>
      <c r="HK58" s="13">
        <v>10</v>
      </c>
      <c r="HL58" s="13">
        <v>4</v>
      </c>
      <c r="HM58" s="13">
        <v>9</v>
      </c>
      <c r="HN58" s="13">
        <v>4</v>
      </c>
      <c r="HO58" s="13">
        <v>9</v>
      </c>
      <c r="HP58" s="13">
        <v>6</v>
      </c>
      <c r="HQ58" s="13">
        <v>7</v>
      </c>
      <c r="HR58" s="13">
        <v>7</v>
      </c>
      <c r="HS58" s="13">
        <v>7</v>
      </c>
      <c r="HT58" s="13">
        <v>13</v>
      </c>
      <c r="HU58" s="13">
        <v>10</v>
      </c>
      <c r="HV58" s="13">
        <v>10</v>
      </c>
      <c r="HW58" s="13">
        <v>7</v>
      </c>
      <c r="HX58" s="13">
        <v>7</v>
      </c>
      <c r="HY58" s="13">
        <v>6</v>
      </c>
      <c r="HZ58" s="13">
        <v>5</v>
      </c>
      <c r="IA58" s="13">
        <v>9</v>
      </c>
      <c r="IB58" s="13">
        <v>4</v>
      </c>
      <c r="IC58" s="13">
        <v>8</v>
      </c>
      <c r="ID58" s="13">
        <v>4</v>
      </c>
      <c r="IE58" s="13">
        <v>4</v>
      </c>
      <c r="IF58" s="13">
        <v>2</v>
      </c>
      <c r="IG58" s="13">
        <v>3</v>
      </c>
      <c r="IH58" s="13"/>
      <c r="II58" s="13"/>
      <c r="IJ58" s="13">
        <v>3</v>
      </c>
      <c r="IK58" s="13">
        <v>2</v>
      </c>
      <c r="IL58" s="13">
        <v>2</v>
      </c>
      <c r="IM58" s="13"/>
      <c r="IN58" s="13">
        <v>2</v>
      </c>
      <c r="IO58" s="13">
        <v>1</v>
      </c>
      <c r="IP58" s="13">
        <v>1</v>
      </c>
      <c r="IQ58" s="13">
        <v>1</v>
      </c>
      <c r="IR58" s="13"/>
      <c r="IS58" s="13"/>
      <c r="IT58" s="13"/>
      <c r="IU58" s="13"/>
      <c r="IV58" s="13"/>
      <c r="IW58" s="13"/>
      <c r="IX58" s="13">
        <v>2</v>
      </c>
      <c r="IY58" s="13"/>
      <c r="IZ58" s="13"/>
      <c r="JA58" s="13"/>
      <c r="JB58" s="13"/>
      <c r="JC58" s="13"/>
      <c r="JD58" s="13"/>
      <c r="JE58" s="13"/>
      <c r="JF58" s="60">
        <v>674</v>
      </c>
      <c r="JG58" s="13"/>
      <c r="JH58" s="13"/>
      <c r="JI58" s="13"/>
      <c r="JJ58" s="13"/>
      <c r="JK58" s="13"/>
      <c r="JL58" s="13"/>
      <c r="JM58" s="13"/>
      <c r="JN58" s="13"/>
      <c r="JO58" s="13"/>
      <c r="JP58" s="13"/>
      <c r="JQ58" s="13"/>
      <c r="JR58" s="13"/>
      <c r="JS58" s="13"/>
      <c r="JT58" s="13"/>
      <c r="JU58" s="13">
        <v>1</v>
      </c>
      <c r="JV58" s="13"/>
      <c r="JW58" s="13"/>
      <c r="JX58" s="13">
        <v>1</v>
      </c>
      <c r="JY58" s="13"/>
      <c r="JZ58" s="13">
        <v>1</v>
      </c>
      <c r="KA58" s="13"/>
      <c r="KB58" s="13"/>
      <c r="KC58" s="13"/>
      <c r="KD58" s="13"/>
      <c r="KE58" s="13">
        <v>1</v>
      </c>
      <c r="KF58" s="13"/>
      <c r="KG58" s="13"/>
      <c r="KH58" s="13"/>
      <c r="KI58" s="13"/>
      <c r="KJ58" s="13"/>
      <c r="KK58" s="13"/>
      <c r="KL58" s="13"/>
      <c r="KM58" s="13"/>
      <c r="KN58" s="13">
        <v>1</v>
      </c>
      <c r="KO58" s="13">
        <v>1</v>
      </c>
      <c r="KP58" s="13"/>
      <c r="KQ58" s="13"/>
      <c r="KR58" s="13"/>
      <c r="KS58" s="13"/>
      <c r="KT58" s="13"/>
      <c r="KU58" s="13"/>
      <c r="KV58" s="13">
        <v>1</v>
      </c>
      <c r="KW58" s="13"/>
      <c r="KX58" s="13"/>
      <c r="KY58" s="13"/>
      <c r="KZ58" s="13"/>
      <c r="LA58" s="13"/>
      <c r="LB58" s="13"/>
      <c r="LC58" s="13"/>
      <c r="LD58" s="13"/>
      <c r="LE58" s="13"/>
      <c r="LF58" s="13"/>
      <c r="LG58" s="13"/>
      <c r="LH58" s="13"/>
      <c r="LI58" s="13"/>
      <c r="LJ58" s="13"/>
      <c r="LK58" s="13"/>
      <c r="LL58" s="13"/>
      <c r="LM58" s="13"/>
      <c r="LN58" s="13"/>
      <c r="LO58" s="13"/>
      <c r="LP58" s="13"/>
      <c r="LQ58" s="13"/>
      <c r="LR58" s="13"/>
      <c r="LS58" s="13"/>
      <c r="LT58" s="13"/>
      <c r="LU58" s="13">
        <v>1</v>
      </c>
      <c r="LV58" s="13"/>
      <c r="LW58" s="13"/>
      <c r="LX58" s="13"/>
      <c r="LY58" s="13"/>
      <c r="LZ58" s="13"/>
      <c r="MA58" s="13"/>
      <c r="MB58" s="13"/>
      <c r="MC58" s="13">
        <v>1</v>
      </c>
      <c r="MD58" s="13"/>
      <c r="ME58" s="13"/>
      <c r="MF58" s="13"/>
      <c r="MG58" s="13"/>
      <c r="MH58" s="13"/>
      <c r="MI58" s="13"/>
      <c r="MJ58" s="13"/>
      <c r="MK58" s="13">
        <v>2</v>
      </c>
      <c r="ML58" s="13">
        <v>1</v>
      </c>
      <c r="MM58" s="13">
        <v>1</v>
      </c>
      <c r="MN58" s="13"/>
      <c r="MO58" s="13"/>
      <c r="MP58" s="13"/>
      <c r="MQ58" s="13"/>
      <c r="MR58" s="13"/>
      <c r="MS58" s="13"/>
      <c r="MT58" s="13"/>
      <c r="MU58" s="13"/>
      <c r="MV58" s="13">
        <v>1</v>
      </c>
      <c r="MW58" s="13"/>
      <c r="MX58" s="13"/>
      <c r="MY58" s="13"/>
      <c r="MZ58" s="13"/>
      <c r="NA58" s="13">
        <v>1</v>
      </c>
      <c r="NB58" s="13"/>
      <c r="NC58" s="13">
        <v>1</v>
      </c>
      <c r="ND58" s="13"/>
      <c r="NE58" s="13"/>
      <c r="NF58" s="13"/>
      <c r="NG58" s="13"/>
      <c r="NH58" s="13"/>
      <c r="NI58" s="13"/>
      <c r="NJ58" s="60">
        <v>16</v>
      </c>
      <c r="NK58" s="13">
        <v>690</v>
      </c>
      <c r="NL58" s="448"/>
      <c r="NM58" s="448"/>
      <c r="NN58" s="448"/>
    </row>
    <row r="59" spans="1:378">
      <c r="A59" s="8" t="s">
        <v>70</v>
      </c>
      <c r="B59" s="284">
        <f t="shared" si="67"/>
        <v>8</v>
      </c>
      <c r="C59" s="284">
        <f t="shared" si="68"/>
        <v>7</v>
      </c>
      <c r="D59" s="284">
        <f t="shared" si="69"/>
        <v>25</v>
      </c>
      <c r="E59" s="284">
        <f t="shared" si="70"/>
        <v>48</v>
      </c>
      <c r="F59" s="284">
        <f t="shared" si="71"/>
        <v>84</v>
      </c>
      <c r="G59" s="284">
        <f t="shared" si="72"/>
        <v>92</v>
      </c>
      <c r="H59" s="284">
        <f t="shared" si="73"/>
        <v>72</v>
      </c>
      <c r="I59" s="284">
        <f t="shared" si="74"/>
        <v>77</v>
      </c>
      <c r="J59" s="284">
        <f t="shared" si="75"/>
        <v>73</v>
      </c>
      <c r="K59" s="284">
        <f t="shared" si="76"/>
        <v>75</v>
      </c>
      <c r="L59" s="284">
        <f t="shared" si="77"/>
        <v>32</v>
      </c>
      <c r="M59" s="284">
        <f t="shared" si="78"/>
        <v>49</v>
      </c>
      <c r="N59" s="284">
        <f t="shared" si="79"/>
        <v>28</v>
      </c>
      <c r="O59" s="284">
        <f t="shared" si="80"/>
        <v>21</v>
      </c>
      <c r="P59" s="284">
        <f t="shared" si="81"/>
        <v>13</v>
      </c>
      <c r="Q59" s="284">
        <f t="shared" si="82"/>
        <v>19</v>
      </c>
      <c r="R59" s="284">
        <f t="shared" si="83"/>
        <v>6</v>
      </c>
      <c r="S59" s="284">
        <f t="shared" si="84"/>
        <v>10</v>
      </c>
      <c r="T59" s="284">
        <f t="shared" si="85"/>
        <v>1</v>
      </c>
      <c r="U59" s="284">
        <f t="shared" si="86"/>
        <v>3</v>
      </c>
      <c r="W59" s="16" t="s">
        <v>68</v>
      </c>
      <c r="X59" s="764">
        <f t="shared" si="88"/>
        <v>11</v>
      </c>
      <c r="Y59" s="764">
        <f t="shared" si="89"/>
        <v>9</v>
      </c>
      <c r="Z59" s="764">
        <f t="shared" si="90"/>
        <v>28</v>
      </c>
      <c r="AA59" s="764">
        <f t="shared" si="91"/>
        <v>32</v>
      </c>
      <c r="AB59" s="764">
        <f t="shared" si="92"/>
        <v>52</v>
      </c>
      <c r="AC59" s="764">
        <f t="shared" si="93"/>
        <v>39</v>
      </c>
      <c r="AD59" s="764">
        <f t="shared" si="94"/>
        <v>43</v>
      </c>
      <c r="AE59" s="764">
        <f t="shared" si="95"/>
        <v>41</v>
      </c>
      <c r="AF59" s="764">
        <f t="shared" si="96"/>
        <v>41</v>
      </c>
      <c r="AG59" s="764">
        <f t="shared" si="97"/>
        <v>38</v>
      </c>
      <c r="AH59" s="764">
        <f t="shared" si="98"/>
        <v>25</v>
      </c>
      <c r="AI59" s="764">
        <f t="shared" si="99"/>
        <v>20</v>
      </c>
      <c r="AJ59" s="764">
        <f t="shared" si="100"/>
        <v>9</v>
      </c>
      <c r="AK59" s="764">
        <f t="shared" si="101"/>
        <v>12</v>
      </c>
      <c r="AL59" s="764">
        <f t="shared" si="102"/>
        <v>6</v>
      </c>
      <c r="AM59" s="764">
        <f t="shared" si="103"/>
        <v>7</v>
      </c>
      <c r="AN59" s="764">
        <f t="shared" si="104"/>
        <v>2</v>
      </c>
      <c r="AO59" s="764">
        <f t="shared" si="105"/>
        <v>3</v>
      </c>
      <c r="AP59" s="764">
        <f t="shared" si="106"/>
        <v>0</v>
      </c>
      <c r="AQ59" s="764">
        <f t="shared" si="107"/>
        <v>1</v>
      </c>
      <c r="AR59" s="764">
        <f t="shared" si="87"/>
        <v>13</v>
      </c>
      <c r="AT59" s="16" t="s">
        <v>68</v>
      </c>
      <c r="AU59" s="13">
        <v>2</v>
      </c>
      <c r="AV59" s="13"/>
      <c r="AW59" s="13"/>
      <c r="AX59" s="13">
        <v>1</v>
      </c>
      <c r="AY59" s="13">
        <v>1</v>
      </c>
      <c r="AZ59" s="13">
        <v>2</v>
      </c>
      <c r="BA59" s="13">
        <v>2</v>
      </c>
      <c r="BB59" s="13">
        <v>1</v>
      </c>
      <c r="BC59" s="13"/>
      <c r="BD59" s="13"/>
      <c r="BE59" s="13"/>
      <c r="BF59" s="13"/>
      <c r="BG59" s="13">
        <v>4</v>
      </c>
      <c r="BH59" s="13">
        <v>2</v>
      </c>
      <c r="BI59" s="13">
        <v>4</v>
      </c>
      <c r="BJ59" s="13">
        <v>4</v>
      </c>
      <c r="BK59" s="13">
        <v>6</v>
      </c>
      <c r="BL59" s="13">
        <v>3</v>
      </c>
      <c r="BM59" s="13">
        <v>4</v>
      </c>
      <c r="BN59" s="13">
        <v>5</v>
      </c>
      <c r="BO59" s="13">
        <v>2</v>
      </c>
      <c r="BP59" s="13">
        <v>2</v>
      </c>
      <c r="BQ59" s="13">
        <v>6</v>
      </c>
      <c r="BR59" s="13">
        <v>8</v>
      </c>
      <c r="BS59" s="13">
        <v>1</v>
      </c>
      <c r="BT59" s="13">
        <v>6</v>
      </c>
      <c r="BU59" s="13">
        <v>3</v>
      </c>
      <c r="BV59" s="13">
        <v>5</v>
      </c>
      <c r="BW59" s="13">
        <v>1</v>
      </c>
      <c r="BX59" s="13">
        <v>5</v>
      </c>
      <c r="BY59" s="13">
        <v>2</v>
      </c>
      <c r="BZ59" s="13">
        <v>3</v>
      </c>
      <c r="CA59" s="13">
        <v>5</v>
      </c>
      <c r="CB59" s="13">
        <v>4</v>
      </c>
      <c r="CC59" s="13">
        <v>6</v>
      </c>
      <c r="CD59" s="13">
        <v>1</v>
      </c>
      <c r="CE59" s="13">
        <v>4</v>
      </c>
      <c r="CF59" s="13">
        <v>6</v>
      </c>
      <c r="CG59" s="13">
        <v>4</v>
      </c>
      <c r="CH59" s="13">
        <v>6</v>
      </c>
      <c r="CI59" s="13">
        <v>6</v>
      </c>
      <c r="CJ59" s="13">
        <v>6</v>
      </c>
      <c r="CK59" s="13">
        <v>4</v>
      </c>
      <c r="CL59" s="13">
        <v>4</v>
      </c>
      <c r="CM59" s="13">
        <v>2</v>
      </c>
      <c r="CN59" s="13">
        <v>3</v>
      </c>
      <c r="CO59" s="13">
        <v>5</v>
      </c>
      <c r="CP59" s="13">
        <v>2</v>
      </c>
      <c r="CQ59" s="13">
        <v>4</v>
      </c>
      <c r="CR59" s="13">
        <v>2</v>
      </c>
      <c r="CS59" s="13">
        <v>2</v>
      </c>
      <c r="CT59" s="13">
        <v>1</v>
      </c>
      <c r="CU59" s="13">
        <v>3</v>
      </c>
      <c r="CV59" s="13">
        <v>3</v>
      </c>
      <c r="CW59" s="13">
        <v>1</v>
      </c>
      <c r="CX59" s="13">
        <v>1</v>
      </c>
      <c r="CY59" s="13">
        <v>4</v>
      </c>
      <c r="CZ59" s="13">
        <v>1</v>
      </c>
      <c r="DA59" s="13">
        <v>3</v>
      </c>
      <c r="DB59" s="13">
        <v>1</v>
      </c>
      <c r="DC59" s="13"/>
      <c r="DD59" s="13">
        <v>2</v>
      </c>
      <c r="DE59" s="13">
        <v>1</v>
      </c>
      <c r="DF59" s="13">
        <v>2</v>
      </c>
      <c r="DG59" s="13">
        <v>1</v>
      </c>
      <c r="DH59" s="13"/>
      <c r="DI59" s="13">
        <v>3</v>
      </c>
      <c r="DJ59" s="13"/>
      <c r="DK59" s="13">
        <v>2</v>
      </c>
      <c r="DL59" s="13">
        <v>1</v>
      </c>
      <c r="DM59" s="13"/>
      <c r="DN59" s="13">
        <v>1</v>
      </c>
      <c r="DO59" s="13">
        <v>2</v>
      </c>
      <c r="DP59" s="13">
        <v>1</v>
      </c>
      <c r="DQ59" s="13">
        <v>1</v>
      </c>
      <c r="DR59" s="13">
        <v>1</v>
      </c>
      <c r="DS59" s="13"/>
      <c r="DT59" s="13">
        <v>1</v>
      </c>
      <c r="DU59" s="13"/>
      <c r="DV59" s="13"/>
      <c r="DW59" s="13">
        <v>1</v>
      </c>
      <c r="DX59" s="13"/>
      <c r="DY59" s="13"/>
      <c r="DZ59" s="13"/>
      <c r="EA59" s="13">
        <v>1</v>
      </c>
      <c r="EB59" s="13"/>
      <c r="EC59" s="13"/>
      <c r="ED59" s="13">
        <v>1</v>
      </c>
      <c r="EE59" s="13"/>
      <c r="EF59" s="13"/>
      <c r="EG59" s="13"/>
      <c r="EH59" s="13"/>
      <c r="EI59" s="13"/>
      <c r="EJ59" s="13"/>
      <c r="EK59" s="13"/>
      <c r="EL59" s="13"/>
      <c r="EM59" s="13"/>
      <c r="EN59" s="13">
        <v>1</v>
      </c>
      <c r="EO59" s="13"/>
      <c r="EP59" s="13"/>
      <c r="EQ59" s="13"/>
      <c r="ER59" s="13"/>
      <c r="ES59" s="13"/>
      <c r="ET59" s="13"/>
      <c r="EU59" s="13"/>
      <c r="EV59" s="13"/>
      <c r="EW59" s="13"/>
      <c r="EX59" s="13"/>
      <c r="EY59" s="13"/>
      <c r="EZ59" s="13"/>
      <c r="FA59" s="60">
        <v>202</v>
      </c>
      <c r="FB59" s="13">
        <v>202</v>
      </c>
      <c r="FC59" s="16" t="s">
        <v>68</v>
      </c>
      <c r="FD59" s="13">
        <v>2</v>
      </c>
      <c r="FE59" s="13">
        <v>2</v>
      </c>
      <c r="FF59" s="13">
        <v>2</v>
      </c>
      <c r="FG59" s="13"/>
      <c r="FH59" s="13">
        <v>1</v>
      </c>
      <c r="FI59" s="13"/>
      <c r="FJ59" s="13">
        <v>1</v>
      </c>
      <c r="FK59" s="13">
        <v>1</v>
      </c>
      <c r="FL59" s="13">
        <v>1</v>
      </c>
      <c r="FM59" s="13">
        <v>1</v>
      </c>
      <c r="FN59" s="13">
        <v>2</v>
      </c>
      <c r="FO59" s="13">
        <v>3</v>
      </c>
      <c r="FP59" s="13">
        <v>3</v>
      </c>
      <c r="FQ59" s="13">
        <v>1</v>
      </c>
      <c r="FR59" s="13"/>
      <c r="FS59" s="13">
        <v>4</v>
      </c>
      <c r="FT59" s="13"/>
      <c r="FU59" s="13">
        <v>9</v>
      </c>
      <c r="FV59" s="13">
        <v>2</v>
      </c>
      <c r="FW59" s="13">
        <v>4</v>
      </c>
      <c r="FX59" s="13">
        <v>5</v>
      </c>
      <c r="FY59" s="13">
        <v>6</v>
      </c>
      <c r="FZ59" s="13">
        <v>2</v>
      </c>
      <c r="GA59" s="13">
        <v>7</v>
      </c>
      <c r="GB59" s="13">
        <v>2</v>
      </c>
      <c r="GC59" s="13">
        <v>5</v>
      </c>
      <c r="GD59" s="13">
        <v>4</v>
      </c>
      <c r="GE59" s="13">
        <v>6</v>
      </c>
      <c r="GF59" s="13">
        <v>6</v>
      </c>
      <c r="GG59" s="13">
        <v>9</v>
      </c>
      <c r="GH59" s="13">
        <v>5</v>
      </c>
      <c r="GI59" s="13">
        <v>3</v>
      </c>
      <c r="GJ59" s="13">
        <v>4</v>
      </c>
      <c r="GK59" s="13">
        <v>4</v>
      </c>
      <c r="GL59" s="13">
        <v>4</v>
      </c>
      <c r="GM59" s="13">
        <v>4</v>
      </c>
      <c r="GN59" s="13">
        <v>4</v>
      </c>
      <c r="GO59" s="13">
        <v>10</v>
      </c>
      <c r="GP59" s="13">
        <v>1</v>
      </c>
      <c r="GQ59" s="13">
        <v>4</v>
      </c>
      <c r="GR59" s="13">
        <v>7</v>
      </c>
      <c r="GS59" s="13">
        <v>5</v>
      </c>
      <c r="GT59" s="13">
        <v>3</v>
      </c>
      <c r="GU59" s="13">
        <v>2</v>
      </c>
      <c r="GV59" s="13">
        <v>7</v>
      </c>
      <c r="GW59" s="13">
        <v>2</v>
      </c>
      <c r="GX59" s="13">
        <v>6</v>
      </c>
      <c r="GY59" s="13">
        <v>3</v>
      </c>
      <c r="GZ59" s="13">
        <v>3</v>
      </c>
      <c r="HA59" s="13">
        <v>3</v>
      </c>
      <c r="HB59" s="13">
        <v>2</v>
      </c>
      <c r="HC59" s="13">
        <v>1</v>
      </c>
      <c r="HD59" s="13">
        <v>4</v>
      </c>
      <c r="HE59" s="13">
        <v>4</v>
      </c>
      <c r="HF59" s="13">
        <v>2</v>
      </c>
      <c r="HG59" s="13">
        <v>4</v>
      </c>
      <c r="HH59" s="13">
        <v>4</v>
      </c>
      <c r="HI59" s="13">
        <v>1</v>
      </c>
      <c r="HJ59" s="13">
        <v>3</v>
      </c>
      <c r="HK59" s="13"/>
      <c r="HL59" s="13"/>
      <c r="HM59" s="13">
        <v>1</v>
      </c>
      <c r="HN59" s="13">
        <v>2</v>
      </c>
      <c r="HO59" s="13">
        <v>1</v>
      </c>
      <c r="HP59" s="13">
        <v>1</v>
      </c>
      <c r="HQ59" s="13">
        <v>2</v>
      </c>
      <c r="HR59" s="13">
        <v>1</v>
      </c>
      <c r="HS59" s="13"/>
      <c r="HT59" s="13"/>
      <c r="HU59" s="13">
        <v>1</v>
      </c>
      <c r="HV59" s="13">
        <v>1</v>
      </c>
      <c r="HW59" s="13">
        <v>1</v>
      </c>
      <c r="HX59" s="13">
        <v>1</v>
      </c>
      <c r="HY59" s="13">
        <v>1</v>
      </c>
      <c r="HZ59" s="13"/>
      <c r="IA59" s="13"/>
      <c r="IB59" s="13">
        <v>1</v>
      </c>
      <c r="IC59" s="13"/>
      <c r="ID59" s="13">
        <v>1</v>
      </c>
      <c r="IE59" s="13"/>
      <c r="IF59" s="13"/>
      <c r="IG59" s="13"/>
      <c r="IH59" s="13">
        <v>1</v>
      </c>
      <c r="II59" s="13">
        <v>1</v>
      </c>
      <c r="IJ59" s="13"/>
      <c r="IK59" s="13"/>
      <c r="IL59" s="13"/>
      <c r="IM59" s="13"/>
      <c r="IN59" s="13"/>
      <c r="IO59" s="13"/>
      <c r="IP59" s="13"/>
      <c r="IQ59" s="13"/>
      <c r="IR59" s="13"/>
      <c r="IS59" s="13"/>
      <c r="IT59" s="13"/>
      <c r="IU59" s="13"/>
      <c r="IV59" s="13"/>
      <c r="IW59" s="13"/>
      <c r="IX59" s="13"/>
      <c r="IY59" s="13"/>
      <c r="IZ59" s="13"/>
      <c r="JA59" s="13"/>
      <c r="JB59" s="13"/>
      <c r="JC59" s="13"/>
      <c r="JD59" s="13"/>
      <c r="JE59" s="13"/>
      <c r="JF59" s="60">
        <v>217</v>
      </c>
      <c r="JG59" s="13"/>
      <c r="JH59" s="13"/>
      <c r="JI59" s="13"/>
      <c r="JJ59" s="13"/>
      <c r="JK59" s="13"/>
      <c r="JL59" s="13"/>
      <c r="JM59" s="13"/>
      <c r="JN59" s="13"/>
      <c r="JO59" s="13"/>
      <c r="JP59" s="13"/>
      <c r="JQ59" s="13"/>
      <c r="JR59" s="13">
        <v>1</v>
      </c>
      <c r="JS59" s="13">
        <v>1</v>
      </c>
      <c r="JT59" s="13"/>
      <c r="JU59" s="13"/>
      <c r="JV59" s="13"/>
      <c r="JW59" s="13"/>
      <c r="JX59" s="13">
        <v>1</v>
      </c>
      <c r="JY59" s="13"/>
      <c r="JZ59" s="13"/>
      <c r="KA59" s="13"/>
      <c r="KB59" s="13"/>
      <c r="KC59" s="13"/>
      <c r="KD59" s="13"/>
      <c r="KE59" s="13"/>
      <c r="KF59" s="13"/>
      <c r="KG59" s="13"/>
      <c r="KH59" s="13"/>
      <c r="KI59" s="13">
        <v>2</v>
      </c>
      <c r="KJ59" s="13"/>
      <c r="KK59" s="13">
        <v>1</v>
      </c>
      <c r="KL59" s="13"/>
      <c r="KM59" s="13"/>
      <c r="KN59" s="13">
        <v>1</v>
      </c>
      <c r="KO59" s="13"/>
      <c r="KP59" s="13">
        <v>1</v>
      </c>
      <c r="KQ59" s="13">
        <v>1</v>
      </c>
      <c r="KR59" s="13"/>
      <c r="KS59" s="13"/>
      <c r="KT59" s="13"/>
      <c r="KU59" s="13"/>
      <c r="KV59" s="13"/>
      <c r="KW59" s="13"/>
      <c r="KX59" s="13"/>
      <c r="KY59" s="13"/>
      <c r="KZ59" s="13"/>
      <c r="LA59" s="13"/>
      <c r="LB59" s="13"/>
      <c r="LC59" s="13"/>
      <c r="LD59" s="13"/>
      <c r="LE59" s="13"/>
      <c r="LF59" s="13"/>
      <c r="LG59" s="13"/>
      <c r="LH59" s="13"/>
      <c r="LI59" s="13">
        <v>1</v>
      </c>
      <c r="LJ59" s="13"/>
      <c r="LK59" s="13"/>
      <c r="LL59" s="13"/>
      <c r="LM59" s="13"/>
      <c r="LN59" s="13"/>
      <c r="LO59" s="13"/>
      <c r="LP59" s="13"/>
      <c r="LQ59" s="13"/>
      <c r="LR59" s="13"/>
      <c r="LS59" s="13"/>
      <c r="LT59" s="13"/>
      <c r="LU59" s="13"/>
      <c r="LV59" s="13"/>
      <c r="LW59" s="13"/>
      <c r="LX59" s="13"/>
      <c r="LY59" s="13"/>
      <c r="LZ59" s="13"/>
      <c r="MA59" s="13">
        <v>1</v>
      </c>
      <c r="MB59" s="13">
        <v>1</v>
      </c>
      <c r="MC59" s="13"/>
      <c r="MD59" s="13"/>
      <c r="ME59" s="13"/>
      <c r="MF59" s="13"/>
      <c r="MG59" s="13"/>
      <c r="MH59" s="13"/>
      <c r="MI59" s="13">
        <v>1</v>
      </c>
      <c r="MJ59" s="13"/>
      <c r="MK59" s="13"/>
      <c r="ML59" s="13"/>
      <c r="MM59" s="13"/>
      <c r="MN59" s="13"/>
      <c r="MO59" s="13"/>
      <c r="MP59" s="13"/>
      <c r="MQ59" s="13"/>
      <c r="MR59" s="13"/>
      <c r="MS59" s="13"/>
      <c r="MT59" s="13"/>
      <c r="MU59" s="13"/>
      <c r="MV59" s="13"/>
      <c r="MW59" s="13"/>
      <c r="MX59" s="13"/>
      <c r="MY59" s="13"/>
      <c r="MZ59" s="13"/>
      <c r="NA59" s="13"/>
      <c r="NB59" s="13"/>
      <c r="NC59" s="13"/>
      <c r="ND59" s="13"/>
      <c r="NE59" s="13"/>
      <c r="NF59" s="13"/>
      <c r="NG59" s="13"/>
      <c r="NH59" s="13"/>
      <c r="NI59" s="13"/>
      <c r="NJ59" s="60">
        <v>13</v>
      </c>
      <c r="NK59" s="13">
        <v>230</v>
      </c>
      <c r="NL59" s="448"/>
      <c r="NM59" s="448"/>
      <c r="NN59" s="448"/>
    </row>
    <row r="60" spans="1:378">
      <c r="A60" s="8" t="s">
        <v>71</v>
      </c>
      <c r="B60" s="284">
        <f t="shared" si="67"/>
        <v>57</v>
      </c>
      <c r="C60" s="284">
        <f t="shared" si="68"/>
        <v>59</v>
      </c>
      <c r="D60" s="284">
        <f t="shared" si="69"/>
        <v>199</v>
      </c>
      <c r="E60" s="284">
        <f t="shared" si="70"/>
        <v>226</v>
      </c>
      <c r="F60" s="284">
        <f t="shared" si="71"/>
        <v>449</v>
      </c>
      <c r="G60" s="284">
        <f t="shared" si="72"/>
        <v>499</v>
      </c>
      <c r="H60" s="284">
        <f t="shared" si="73"/>
        <v>432</v>
      </c>
      <c r="I60" s="284">
        <f t="shared" si="74"/>
        <v>420</v>
      </c>
      <c r="J60" s="284">
        <f t="shared" si="75"/>
        <v>440</v>
      </c>
      <c r="K60" s="284">
        <f t="shared" si="76"/>
        <v>481</v>
      </c>
      <c r="L60" s="284">
        <f t="shared" si="77"/>
        <v>274</v>
      </c>
      <c r="M60" s="284">
        <f t="shared" si="78"/>
        <v>297</v>
      </c>
      <c r="N60" s="284">
        <f t="shared" si="79"/>
        <v>198</v>
      </c>
      <c r="O60" s="284">
        <f t="shared" si="80"/>
        <v>197</v>
      </c>
      <c r="P60" s="284">
        <f t="shared" si="81"/>
        <v>113</v>
      </c>
      <c r="Q60" s="284">
        <f t="shared" si="82"/>
        <v>125</v>
      </c>
      <c r="R60" s="284">
        <f t="shared" si="83"/>
        <v>63</v>
      </c>
      <c r="S60" s="284">
        <f t="shared" si="84"/>
        <v>80</v>
      </c>
      <c r="T60" s="284">
        <f t="shared" si="85"/>
        <v>12</v>
      </c>
      <c r="U60" s="284">
        <f t="shared" si="86"/>
        <v>16</v>
      </c>
      <c r="W60" s="16" t="s">
        <v>69</v>
      </c>
      <c r="X60" s="764">
        <f t="shared" si="88"/>
        <v>6</v>
      </c>
      <c r="Y60" s="764">
        <f t="shared" si="89"/>
        <v>6</v>
      </c>
      <c r="Z60" s="764">
        <f t="shared" si="90"/>
        <v>40</v>
      </c>
      <c r="AA60" s="764">
        <f t="shared" si="91"/>
        <v>26</v>
      </c>
      <c r="AB60" s="764">
        <f t="shared" si="92"/>
        <v>86</v>
      </c>
      <c r="AC60" s="764">
        <f t="shared" si="93"/>
        <v>81</v>
      </c>
      <c r="AD60" s="764">
        <f t="shared" si="94"/>
        <v>76</v>
      </c>
      <c r="AE60" s="764">
        <f t="shared" si="95"/>
        <v>107</v>
      </c>
      <c r="AF60" s="764">
        <f t="shared" si="96"/>
        <v>84</v>
      </c>
      <c r="AG60" s="764">
        <f t="shared" si="97"/>
        <v>86</v>
      </c>
      <c r="AH60" s="764">
        <f t="shared" si="98"/>
        <v>65</v>
      </c>
      <c r="AI60" s="764">
        <f t="shared" si="99"/>
        <v>77</v>
      </c>
      <c r="AJ60" s="764">
        <f t="shared" si="100"/>
        <v>44</v>
      </c>
      <c r="AK60" s="764">
        <f t="shared" si="101"/>
        <v>39</v>
      </c>
      <c r="AL60" s="764">
        <f t="shared" si="102"/>
        <v>27</v>
      </c>
      <c r="AM60" s="764">
        <f t="shared" si="103"/>
        <v>28</v>
      </c>
      <c r="AN60" s="764">
        <f t="shared" si="104"/>
        <v>4</v>
      </c>
      <c r="AO60" s="764">
        <f t="shared" si="105"/>
        <v>23</v>
      </c>
      <c r="AP60" s="764">
        <f t="shared" si="106"/>
        <v>0</v>
      </c>
      <c r="AQ60" s="764">
        <f t="shared" si="107"/>
        <v>3</v>
      </c>
      <c r="AR60" s="764">
        <f t="shared" si="87"/>
        <v>5</v>
      </c>
      <c r="AT60" s="16" t="s">
        <v>69</v>
      </c>
      <c r="AU60" s="13">
        <v>1</v>
      </c>
      <c r="AV60" s="13"/>
      <c r="AW60" s="13">
        <v>2</v>
      </c>
      <c r="AX60" s="13">
        <v>1</v>
      </c>
      <c r="AY60" s="13"/>
      <c r="AZ60" s="13"/>
      <c r="BA60" s="13">
        <v>1</v>
      </c>
      <c r="BB60" s="13">
        <v>1</v>
      </c>
      <c r="BC60" s="13"/>
      <c r="BD60" s="13"/>
      <c r="BE60" s="13"/>
      <c r="BF60" s="13"/>
      <c r="BG60" s="13">
        <v>2</v>
      </c>
      <c r="BH60" s="13">
        <v>2</v>
      </c>
      <c r="BI60" s="13">
        <v>1</v>
      </c>
      <c r="BJ60" s="13">
        <v>2</v>
      </c>
      <c r="BK60" s="13">
        <v>1</v>
      </c>
      <c r="BL60" s="13">
        <v>4</v>
      </c>
      <c r="BM60" s="13">
        <v>6</v>
      </c>
      <c r="BN60" s="13">
        <v>8</v>
      </c>
      <c r="BO60" s="13">
        <v>8</v>
      </c>
      <c r="BP60" s="13">
        <v>9</v>
      </c>
      <c r="BQ60" s="13">
        <v>2</v>
      </c>
      <c r="BR60" s="13">
        <v>10</v>
      </c>
      <c r="BS60" s="13">
        <v>7</v>
      </c>
      <c r="BT60" s="13">
        <v>6</v>
      </c>
      <c r="BU60" s="13">
        <v>12</v>
      </c>
      <c r="BV60" s="13">
        <v>9</v>
      </c>
      <c r="BW60" s="13">
        <v>8</v>
      </c>
      <c r="BX60" s="13">
        <v>10</v>
      </c>
      <c r="BY60" s="13">
        <v>12</v>
      </c>
      <c r="BZ60" s="13">
        <v>7</v>
      </c>
      <c r="CA60" s="13">
        <v>9</v>
      </c>
      <c r="CB60" s="13">
        <v>16</v>
      </c>
      <c r="CC60" s="13">
        <v>14</v>
      </c>
      <c r="CD60" s="13">
        <v>6</v>
      </c>
      <c r="CE60" s="13">
        <v>11</v>
      </c>
      <c r="CF60" s="13">
        <v>6</v>
      </c>
      <c r="CG60" s="13">
        <v>13</v>
      </c>
      <c r="CH60" s="13">
        <v>13</v>
      </c>
      <c r="CI60" s="13">
        <v>7</v>
      </c>
      <c r="CJ60" s="13">
        <v>11</v>
      </c>
      <c r="CK60" s="13">
        <v>11</v>
      </c>
      <c r="CL60" s="13">
        <v>6</v>
      </c>
      <c r="CM60" s="13">
        <v>9</v>
      </c>
      <c r="CN60" s="13">
        <v>8</v>
      </c>
      <c r="CO60" s="13">
        <v>10</v>
      </c>
      <c r="CP60" s="13">
        <v>6</v>
      </c>
      <c r="CQ60" s="13">
        <v>12</v>
      </c>
      <c r="CR60" s="13">
        <v>6</v>
      </c>
      <c r="CS60" s="13">
        <v>7</v>
      </c>
      <c r="CT60" s="13">
        <v>11</v>
      </c>
      <c r="CU60" s="13">
        <v>9</v>
      </c>
      <c r="CV60" s="13">
        <v>7</v>
      </c>
      <c r="CW60" s="13">
        <v>3</v>
      </c>
      <c r="CX60" s="13">
        <v>9</v>
      </c>
      <c r="CY60" s="13">
        <v>12</v>
      </c>
      <c r="CZ60" s="13">
        <v>10</v>
      </c>
      <c r="DA60" s="13">
        <v>4</v>
      </c>
      <c r="DB60" s="13">
        <v>5</v>
      </c>
      <c r="DC60" s="13">
        <v>7</v>
      </c>
      <c r="DD60" s="13">
        <v>4</v>
      </c>
      <c r="DE60" s="13">
        <v>7</v>
      </c>
      <c r="DF60" s="13">
        <v>5</v>
      </c>
      <c r="DG60" s="13"/>
      <c r="DH60" s="13">
        <v>4</v>
      </c>
      <c r="DI60" s="13">
        <v>5</v>
      </c>
      <c r="DJ60" s="13">
        <v>1</v>
      </c>
      <c r="DK60" s="13">
        <v>2</v>
      </c>
      <c r="DL60" s="13">
        <v>4</v>
      </c>
      <c r="DM60" s="13">
        <v>4</v>
      </c>
      <c r="DN60" s="13">
        <v>4</v>
      </c>
      <c r="DO60" s="13">
        <v>5</v>
      </c>
      <c r="DP60" s="13">
        <v>4</v>
      </c>
      <c r="DQ60" s="13">
        <v>2</v>
      </c>
      <c r="DR60" s="13">
        <v>1</v>
      </c>
      <c r="DS60" s="13"/>
      <c r="DT60" s="13">
        <v>4</v>
      </c>
      <c r="DU60" s="13">
        <v>3</v>
      </c>
      <c r="DV60" s="13">
        <v>1</v>
      </c>
      <c r="DW60" s="13">
        <v>2</v>
      </c>
      <c r="DX60" s="13">
        <v>3</v>
      </c>
      <c r="DY60" s="13">
        <v>4</v>
      </c>
      <c r="DZ60" s="13">
        <v>3</v>
      </c>
      <c r="EA60" s="13"/>
      <c r="EB60" s="13">
        <v>2</v>
      </c>
      <c r="EC60" s="13">
        <v>2</v>
      </c>
      <c r="ED60" s="13">
        <v>1</v>
      </c>
      <c r="EE60" s="13">
        <v>4</v>
      </c>
      <c r="EF60" s="13">
        <v>2</v>
      </c>
      <c r="EG60" s="13">
        <v>1</v>
      </c>
      <c r="EH60" s="13"/>
      <c r="EI60" s="13">
        <v>1</v>
      </c>
      <c r="EJ60" s="13"/>
      <c r="EK60" s="13"/>
      <c r="EL60" s="13"/>
      <c r="EM60" s="13">
        <v>1</v>
      </c>
      <c r="EN60" s="13"/>
      <c r="EO60" s="13"/>
      <c r="EP60" s="13"/>
      <c r="EQ60" s="13"/>
      <c r="ER60" s="13"/>
      <c r="ES60" s="13"/>
      <c r="ET60" s="13"/>
      <c r="EU60" s="13"/>
      <c r="EV60" s="13"/>
      <c r="EW60" s="13"/>
      <c r="EX60" s="13"/>
      <c r="EY60" s="13"/>
      <c r="EZ60" s="13"/>
      <c r="FA60" s="60">
        <v>476</v>
      </c>
      <c r="FB60" s="13">
        <v>476</v>
      </c>
      <c r="FC60" s="16" t="s">
        <v>69</v>
      </c>
      <c r="FD60" s="13"/>
      <c r="FE60" s="13"/>
      <c r="FF60" s="13">
        <v>2</v>
      </c>
      <c r="FG60" s="13"/>
      <c r="FH60" s="13">
        <v>1</v>
      </c>
      <c r="FI60" s="13"/>
      <c r="FJ60" s="13"/>
      <c r="FK60" s="13"/>
      <c r="FL60" s="13">
        <v>2</v>
      </c>
      <c r="FM60" s="13">
        <v>1</v>
      </c>
      <c r="FN60" s="13">
        <v>2</v>
      </c>
      <c r="FO60" s="13">
        <v>3</v>
      </c>
      <c r="FP60" s="13">
        <v>4</v>
      </c>
      <c r="FQ60" s="13">
        <v>1</v>
      </c>
      <c r="FR60" s="13">
        <v>1</v>
      </c>
      <c r="FS60" s="13">
        <v>3</v>
      </c>
      <c r="FT60" s="13">
        <v>2</v>
      </c>
      <c r="FU60" s="13">
        <v>3</v>
      </c>
      <c r="FV60" s="13">
        <v>10</v>
      </c>
      <c r="FW60" s="13">
        <v>11</v>
      </c>
      <c r="FX60" s="13">
        <v>9</v>
      </c>
      <c r="FY60" s="13">
        <v>7</v>
      </c>
      <c r="FZ60" s="13">
        <v>7</v>
      </c>
      <c r="GA60" s="13">
        <v>10</v>
      </c>
      <c r="GB60" s="13">
        <v>8</v>
      </c>
      <c r="GC60" s="13">
        <v>9</v>
      </c>
      <c r="GD60" s="13">
        <v>11</v>
      </c>
      <c r="GE60" s="13">
        <v>15</v>
      </c>
      <c r="GF60" s="13">
        <v>6</v>
      </c>
      <c r="GG60" s="13">
        <v>4</v>
      </c>
      <c r="GH60" s="13">
        <v>5</v>
      </c>
      <c r="GI60" s="13">
        <v>8</v>
      </c>
      <c r="GJ60" s="13">
        <v>12</v>
      </c>
      <c r="GK60" s="13">
        <v>12</v>
      </c>
      <c r="GL60" s="13">
        <v>7</v>
      </c>
      <c r="GM60" s="13">
        <v>4</v>
      </c>
      <c r="GN60" s="13">
        <v>8</v>
      </c>
      <c r="GO60" s="13">
        <v>7</v>
      </c>
      <c r="GP60" s="13">
        <v>8</v>
      </c>
      <c r="GQ60" s="13">
        <v>5</v>
      </c>
      <c r="GR60" s="13">
        <v>11</v>
      </c>
      <c r="GS60" s="13">
        <v>9</v>
      </c>
      <c r="GT60" s="13">
        <v>11</v>
      </c>
      <c r="GU60" s="13">
        <v>8</v>
      </c>
      <c r="GV60" s="13">
        <v>8</v>
      </c>
      <c r="GW60" s="13">
        <v>6</v>
      </c>
      <c r="GX60" s="13">
        <v>7</v>
      </c>
      <c r="GY60" s="13">
        <v>9</v>
      </c>
      <c r="GZ60" s="13">
        <v>9</v>
      </c>
      <c r="HA60" s="13">
        <v>6</v>
      </c>
      <c r="HB60" s="13">
        <v>2</v>
      </c>
      <c r="HC60" s="13">
        <v>10</v>
      </c>
      <c r="HD60" s="13">
        <v>2</v>
      </c>
      <c r="HE60" s="13">
        <v>4</v>
      </c>
      <c r="HF60" s="13">
        <v>5</v>
      </c>
      <c r="HG60" s="13">
        <v>7</v>
      </c>
      <c r="HH60" s="13">
        <v>6</v>
      </c>
      <c r="HI60" s="13">
        <v>12</v>
      </c>
      <c r="HJ60" s="13">
        <v>5</v>
      </c>
      <c r="HK60" s="13">
        <v>12</v>
      </c>
      <c r="HL60" s="13">
        <v>4</v>
      </c>
      <c r="HM60" s="13">
        <v>7</v>
      </c>
      <c r="HN60" s="13">
        <v>3</v>
      </c>
      <c r="HO60" s="13">
        <v>4</v>
      </c>
      <c r="HP60" s="13">
        <v>3</v>
      </c>
      <c r="HQ60" s="13">
        <v>6</v>
      </c>
      <c r="HR60" s="13">
        <v>3</v>
      </c>
      <c r="HS60" s="13">
        <v>7</v>
      </c>
      <c r="HT60" s="13">
        <v>4</v>
      </c>
      <c r="HU60" s="13">
        <v>3</v>
      </c>
      <c r="HV60" s="13">
        <v>2</v>
      </c>
      <c r="HW60" s="13">
        <v>5</v>
      </c>
      <c r="HX60" s="13">
        <v>4</v>
      </c>
      <c r="HY60" s="13">
        <v>2</v>
      </c>
      <c r="HZ60" s="13">
        <v>4</v>
      </c>
      <c r="IA60" s="13">
        <v>2</v>
      </c>
      <c r="IB60" s="13">
        <v>2</v>
      </c>
      <c r="IC60" s="13">
        <v>5</v>
      </c>
      <c r="ID60" s="13"/>
      <c r="IE60" s="13">
        <v>1</v>
      </c>
      <c r="IF60" s="13">
        <v>1</v>
      </c>
      <c r="IG60" s="13"/>
      <c r="IH60" s="13">
        <v>1</v>
      </c>
      <c r="II60" s="13">
        <v>1</v>
      </c>
      <c r="IJ60" s="13"/>
      <c r="IK60" s="13"/>
      <c r="IL60" s="13">
        <v>1</v>
      </c>
      <c r="IM60" s="13"/>
      <c r="IN60" s="13"/>
      <c r="IO60" s="13"/>
      <c r="IP60" s="13"/>
      <c r="IQ60" s="13"/>
      <c r="IR60" s="13"/>
      <c r="IS60" s="13"/>
      <c r="IT60" s="13"/>
      <c r="IU60" s="13"/>
      <c r="IV60" s="13"/>
      <c r="IW60" s="13"/>
      <c r="IX60" s="13"/>
      <c r="IY60" s="13"/>
      <c r="IZ60" s="13"/>
      <c r="JA60" s="13"/>
      <c r="JB60" s="13"/>
      <c r="JC60" s="13"/>
      <c r="JD60" s="13"/>
      <c r="JE60" s="13"/>
      <c r="JF60" s="60">
        <v>432</v>
      </c>
      <c r="JG60" s="13"/>
      <c r="JH60" s="13"/>
      <c r="JI60" s="13"/>
      <c r="JJ60" s="13"/>
      <c r="JK60" s="13"/>
      <c r="JL60" s="13"/>
      <c r="JM60" s="13"/>
      <c r="JN60" s="13"/>
      <c r="JO60" s="13"/>
      <c r="JP60" s="13">
        <v>1</v>
      </c>
      <c r="JQ60" s="13"/>
      <c r="JR60" s="13">
        <v>1</v>
      </c>
      <c r="JS60" s="13"/>
      <c r="JT60" s="13"/>
      <c r="JU60" s="13"/>
      <c r="JV60" s="13"/>
      <c r="JW60" s="13"/>
      <c r="JX60" s="13"/>
      <c r="JY60" s="13"/>
      <c r="JZ60" s="13"/>
      <c r="KA60" s="13"/>
      <c r="KB60" s="13"/>
      <c r="KC60" s="13"/>
      <c r="KD60" s="13"/>
      <c r="KE60" s="13">
        <v>1</v>
      </c>
      <c r="KF60" s="13"/>
      <c r="KG60" s="13"/>
      <c r="KH60" s="13"/>
      <c r="KI60" s="13"/>
      <c r="KJ60" s="13"/>
      <c r="KK60" s="13"/>
      <c r="KL60" s="13"/>
      <c r="KM60" s="13"/>
      <c r="KN60" s="13"/>
      <c r="KO60" s="13"/>
      <c r="KP60" s="13"/>
      <c r="KQ60" s="13"/>
      <c r="KR60" s="13"/>
      <c r="KS60" s="13"/>
      <c r="KT60" s="13"/>
      <c r="KU60" s="13"/>
      <c r="KV60" s="13"/>
      <c r="KW60" s="13"/>
      <c r="KX60" s="13"/>
      <c r="KY60" s="13"/>
      <c r="KZ60" s="13"/>
      <c r="LA60" s="13"/>
      <c r="LB60" s="13"/>
      <c r="LC60" s="13"/>
      <c r="LD60" s="13"/>
      <c r="LE60" s="13"/>
      <c r="LF60" s="13">
        <v>1</v>
      </c>
      <c r="LG60" s="13"/>
      <c r="LH60" s="13"/>
      <c r="LI60" s="13"/>
      <c r="LJ60" s="13"/>
      <c r="LK60" s="13"/>
      <c r="LL60" s="13"/>
      <c r="LM60" s="13"/>
      <c r="LN60" s="13"/>
      <c r="LO60" s="13"/>
      <c r="LP60" s="13"/>
      <c r="LQ60" s="13"/>
      <c r="LR60" s="13"/>
      <c r="LS60" s="13"/>
      <c r="LT60" s="13"/>
      <c r="LU60" s="13"/>
      <c r="LV60" s="13"/>
      <c r="LW60" s="13"/>
      <c r="LX60" s="13"/>
      <c r="LY60" s="13"/>
      <c r="LZ60" s="13"/>
      <c r="MA60" s="13"/>
      <c r="MB60" s="13"/>
      <c r="MC60" s="13"/>
      <c r="MD60" s="13"/>
      <c r="ME60" s="13"/>
      <c r="MF60" s="13"/>
      <c r="MG60" s="13"/>
      <c r="MH60" s="13"/>
      <c r="MI60" s="13"/>
      <c r="MJ60" s="13"/>
      <c r="MK60" s="13"/>
      <c r="ML60" s="13"/>
      <c r="MM60" s="13"/>
      <c r="MN60" s="13"/>
      <c r="MO60" s="13"/>
      <c r="MP60" s="13"/>
      <c r="MQ60" s="13">
        <v>1</v>
      </c>
      <c r="MR60" s="13"/>
      <c r="MS60" s="13"/>
      <c r="MT60" s="13"/>
      <c r="MU60" s="13"/>
      <c r="MV60" s="13"/>
      <c r="MW60" s="13"/>
      <c r="MX60" s="13"/>
      <c r="MY60" s="13"/>
      <c r="MZ60" s="13"/>
      <c r="NA60" s="13"/>
      <c r="NB60" s="13"/>
      <c r="NC60" s="13"/>
      <c r="ND60" s="13"/>
      <c r="NE60" s="13"/>
      <c r="NF60" s="13"/>
      <c r="NG60" s="13"/>
      <c r="NH60" s="13"/>
      <c r="NI60" s="13"/>
      <c r="NJ60" s="60">
        <v>5</v>
      </c>
      <c r="NK60" s="13">
        <v>437</v>
      </c>
      <c r="NL60" s="448"/>
      <c r="NM60" s="448"/>
      <c r="NN60" s="448"/>
    </row>
    <row r="61" spans="1:378">
      <c r="A61" s="8" t="s">
        <v>193</v>
      </c>
      <c r="B61" s="284">
        <f t="shared" si="67"/>
        <v>45</v>
      </c>
      <c r="C61" s="284">
        <f t="shared" si="68"/>
        <v>38</v>
      </c>
      <c r="D61" s="284">
        <f t="shared" si="69"/>
        <v>85</v>
      </c>
      <c r="E61" s="284">
        <f t="shared" si="70"/>
        <v>109</v>
      </c>
      <c r="F61" s="284">
        <f t="shared" si="71"/>
        <v>202</v>
      </c>
      <c r="G61" s="284">
        <f t="shared" si="72"/>
        <v>242</v>
      </c>
      <c r="H61" s="284">
        <f t="shared" si="73"/>
        <v>252</v>
      </c>
      <c r="I61" s="284">
        <f t="shared" si="74"/>
        <v>296</v>
      </c>
      <c r="J61" s="284">
        <f t="shared" si="75"/>
        <v>211</v>
      </c>
      <c r="K61" s="284">
        <f t="shared" si="76"/>
        <v>222</v>
      </c>
      <c r="L61" s="284">
        <f t="shared" si="77"/>
        <v>163</v>
      </c>
      <c r="M61" s="284">
        <f t="shared" si="78"/>
        <v>152</v>
      </c>
      <c r="N61" s="284">
        <f t="shared" si="79"/>
        <v>95</v>
      </c>
      <c r="O61" s="284">
        <f t="shared" si="80"/>
        <v>100</v>
      </c>
      <c r="P61" s="284">
        <f t="shared" si="81"/>
        <v>48</v>
      </c>
      <c r="Q61" s="284">
        <f t="shared" si="82"/>
        <v>41</v>
      </c>
      <c r="R61" s="284">
        <f t="shared" si="83"/>
        <v>23</v>
      </c>
      <c r="S61" s="284">
        <f t="shared" si="84"/>
        <v>31</v>
      </c>
      <c r="T61" s="284">
        <f t="shared" si="85"/>
        <v>1</v>
      </c>
      <c r="U61" s="284">
        <f t="shared" si="86"/>
        <v>12</v>
      </c>
      <c r="W61" s="16" t="s">
        <v>70</v>
      </c>
      <c r="X61" s="764">
        <f t="shared" si="88"/>
        <v>8</v>
      </c>
      <c r="Y61" s="764">
        <f t="shared" si="89"/>
        <v>7</v>
      </c>
      <c r="Z61" s="764">
        <f t="shared" si="90"/>
        <v>25</v>
      </c>
      <c r="AA61" s="764">
        <f t="shared" si="91"/>
        <v>48</v>
      </c>
      <c r="AB61" s="764">
        <f t="shared" si="92"/>
        <v>84</v>
      </c>
      <c r="AC61" s="764">
        <f t="shared" si="93"/>
        <v>92</v>
      </c>
      <c r="AD61" s="764">
        <f t="shared" si="94"/>
        <v>72</v>
      </c>
      <c r="AE61" s="764">
        <f t="shared" si="95"/>
        <v>77</v>
      </c>
      <c r="AF61" s="764">
        <f t="shared" si="96"/>
        <v>73</v>
      </c>
      <c r="AG61" s="764">
        <f t="shared" si="97"/>
        <v>75</v>
      </c>
      <c r="AH61" s="764">
        <f t="shared" si="98"/>
        <v>32</v>
      </c>
      <c r="AI61" s="764">
        <f t="shared" si="99"/>
        <v>49</v>
      </c>
      <c r="AJ61" s="764">
        <f t="shared" si="100"/>
        <v>28</v>
      </c>
      <c r="AK61" s="764">
        <f t="shared" si="101"/>
        <v>21</v>
      </c>
      <c r="AL61" s="764">
        <f t="shared" si="102"/>
        <v>13</v>
      </c>
      <c r="AM61" s="764">
        <f t="shared" si="103"/>
        <v>19</v>
      </c>
      <c r="AN61" s="764">
        <f t="shared" si="104"/>
        <v>6</v>
      </c>
      <c r="AO61" s="764">
        <f t="shared" si="105"/>
        <v>10</v>
      </c>
      <c r="AP61" s="764">
        <f t="shared" si="106"/>
        <v>1</v>
      </c>
      <c r="AQ61" s="764">
        <f t="shared" si="107"/>
        <v>3</v>
      </c>
      <c r="AR61" s="764">
        <f t="shared" si="87"/>
        <v>10</v>
      </c>
      <c r="AT61" s="16" t="s">
        <v>70</v>
      </c>
      <c r="AU61" s="13"/>
      <c r="AV61" s="13">
        <v>2</v>
      </c>
      <c r="AW61" s="13"/>
      <c r="AX61" s="13">
        <v>1</v>
      </c>
      <c r="AY61" s="13"/>
      <c r="AZ61" s="13"/>
      <c r="BA61" s="13">
        <v>1</v>
      </c>
      <c r="BB61" s="13">
        <v>2</v>
      </c>
      <c r="BC61" s="13"/>
      <c r="BD61" s="13">
        <v>1</v>
      </c>
      <c r="BE61" s="13"/>
      <c r="BF61" s="13">
        <v>1</v>
      </c>
      <c r="BG61" s="13">
        <v>1</v>
      </c>
      <c r="BH61" s="13">
        <v>2</v>
      </c>
      <c r="BI61" s="13">
        <v>3</v>
      </c>
      <c r="BJ61" s="13">
        <v>6</v>
      </c>
      <c r="BK61" s="13">
        <v>5</v>
      </c>
      <c r="BL61" s="13">
        <v>5</v>
      </c>
      <c r="BM61" s="13">
        <v>13</v>
      </c>
      <c r="BN61" s="13">
        <v>12</v>
      </c>
      <c r="BO61" s="13">
        <v>12</v>
      </c>
      <c r="BP61" s="13">
        <v>7</v>
      </c>
      <c r="BQ61" s="13">
        <v>9</v>
      </c>
      <c r="BR61" s="13">
        <v>6</v>
      </c>
      <c r="BS61" s="13">
        <v>14</v>
      </c>
      <c r="BT61" s="13">
        <v>9</v>
      </c>
      <c r="BU61" s="13">
        <v>11</v>
      </c>
      <c r="BV61" s="13">
        <v>11</v>
      </c>
      <c r="BW61" s="13">
        <v>1</v>
      </c>
      <c r="BX61" s="13">
        <v>12</v>
      </c>
      <c r="BY61" s="13">
        <v>6</v>
      </c>
      <c r="BZ61" s="13">
        <v>8</v>
      </c>
      <c r="CA61" s="13">
        <v>11</v>
      </c>
      <c r="CB61" s="13">
        <v>8</v>
      </c>
      <c r="CC61" s="13">
        <v>12</v>
      </c>
      <c r="CD61" s="13">
        <v>5</v>
      </c>
      <c r="CE61" s="13">
        <v>5</v>
      </c>
      <c r="CF61" s="13">
        <v>5</v>
      </c>
      <c r="CG61" s="13">
        <v>10</v>
      </c>
      <c r="CH61" s="13">
        <v>7</v>
      </c>
      <c r="CI61" s="13">
        <v>9</v>
      </c>
      <c r="CJ61" s="13">
        <v>10</v>
      </c>
      <c r="CK61" s="13">
        <v>10</v>
      </c>
      <c r="CL61" s="13">
        <v>4</v>
      </c>
      <c r="CM61" s="13">
        <v>7</v>
      </c>
      <c r="CN61" s="13">
        <v>3</v>
      </c>
      <c r="CO61" s="13">
        <v>8</v>
      </c>
      <c r="CP61" s="13">
        <v>9</v>
      </c>
      <c r="CQ61" s="13">
        <v>5</v>
      </c>
      <c r="CR61" s="13">
        <v>10</v>
      </c>
      <c r="CS61" s="13">
        <v>5</v>
      </c>
      <c r="CT61" s="13">
        <v>4</v>
      </c>
      <c r="CU61" s="13">
        <v>4</v>
      </c>
      <c r="CV61" s="13">
        <v>6</v>
      </c>
      <c r="CW61" s="13">
        <v>7</v>
      </c>
      <c r="CX61" s="13">
        <v>6</v>
      </c>
      <c r="CY61" s="13">
        <v>4</v>
      </c>
      <c r="CZ61" s="13">
        <v>3</v>
      </c>
      <c r="DA61" s="13">
        <v>4</v>
      </c>
      <c r="DB61" s="13">
        <v>6</v>
      </c>
      <c r="DC61" s="13">
        <v>5</v>
      </c>
      <c r="DD61" s="13">
        <v>1</v>
      </c>
      <c r="DE61" s="13">
        <v>6</v>
      </c>
      <c r="DF61" s="13"/>
      <c r="DG61" s="13">
        <v>3</v>
      </c>
      <c r="DH61" s="13">
        <v>3</v>
      </c>
      <c r="DI61" s="13"/>
      <c r="DJ61" s="13">
        <v>1</v>
      </c>
      <c r="DK61" s="13">
        <v>1</v>
      </c>
      <c r="DL61" s="13">
        <v>1</v>
      </c>
      <c r="DM61" s="13">
        <v>2</v>
      </c>
      <c r="DN61" s="13">
        <v>3</v>
      </c>
      <c r="DO61" s="13"/>
      <c r="DP61" s="13">
        <v>2</v>
      </c>
      <c r="DQ61" s="13">
        <v>4</v>
      </c>
      <c r="DR61" s="13">
        <v>2</v>
      </c>
      <c r="DS61" s="13"/>
      <c r="DT61" s="13">
        <v>2</v>
      </c>
      <c r="DU61" s="13">
        <v>4</v>
      </c>
      <c r="DV61" s="13"/>
      <c r="DW61" s="13"/>
      <c r="DX61" s="13">
        <v>3</v>
      </c>
      <c r="DY61" s="13">
        <v>1</v>
      </c>
      <c r="DZ61" s="13">
        <v>2</v>
      </c>
      <c r="EA61" s="13">
        <v>1</v>
      </c>
      <c r="EB61" s="13"/>
      <c r="EC61" s="13">
        <v>2</v>
      </c>
      <c r="ED61" s="13"/>
      <c r="EE61" s="13">
        <v>1</v>
      </c>
      <c r="EF61" s="13"/>
      <c r="EG61" s="13"/>
      <c r="EH61" s="13"/>
      <c r="EI61" s="13">
        <v>1</v>
      </c>
      <c r="EJ61" s="13">
        <v>1</v>
      </c>
      <c r="EK61" s="13"/>
      <c r="EL61" s="13">
        <v>1</v>
      </c>
      <c r="EM61" s="13"/>
      <c r="EN61" s="13"/>
      <c r="EO61" s="13"/>
      <c r="EP61" s="13"/>
      <c r="EQ61" s="13"/>
      <c r="ER61" s="13"/>
      <c r="ES61" s="13"/>
      <c r="ET61" s="13"/>
      <c r="EU61" s="13"/>
      <c r="EV61" s="13"/>
      <c r="EW61" s="13"/>
      <c r="EX61" s="13"/>
      <c r="EY61" s="13"/>
      <c r="EZ61" s="13"/>
      <c r="FA61" s="60">
        <v>401</v>
      </c>
      <c r="FB61" s="13">
        <v>401</v>
      </c>
      <c r="FC61" s="16" t="s">
        <v>70</v>
      </c>
      <c r="FD61" s="13"/>
      <c r="FE61" s="13">
        <v>2</v>
      </c>
      <c r="FF61" s="13">
        <v>1</v>
      </c>
      <c r="FG61" s="13">
        <v>1</v>
      </c>
      <c r="FH61" s="13"/>
      <c r="FI61" s="13">
        <v>2</v>
      </c>
      <c r="FJ61" s="13"/>
      <c r="FK61" s="13">
        <v>1</v>
      </c>
      <c r="FL61" s="13">
        <v>1</v>
      </c>
      <c r="FM61" s="13"/>
      <c r="FN61" s="13">
        <v>1</v>
      </c>
      <c r="FO61" s="13">
        <v>2</v>
      </c>
      <c r="FP61" s="13">
        <v>1</v>
      </c>
      <c r="FQ61" s="13">
        <v>2</v>
      </c>
      <c r="FR61" s="13">
        <v>3</v>
      </c>
      <c r="FS61" s="13">
        <v>2</v>
      </c>
      <c r="FT61" s="13">
        <v>3</v>
      </c>
      <c r="FU61" s="13">
        <v>4</v>
      </c>
      <c r="FV61" s="13">
        <v>1</v>
      </c>
      <c r="FW61" s="13">
        <v>6</v>
      </c>
      <c r="FX61" s="13">
        <v>6</v>
      </c>
      <c r="FY61" s="13">
        <v>6</v>
      </c>
      <c r="FZ61" s="13">
        <v>4</v>
      </c>
      <c r="GA61" s="13">
        <v>12</v>
      </c>
      <c r="GB61" s="13">
        <v>7</v>
      </c>
      <c r="GC61" s="13">
        <v>8</v>
      </c>
      <c r="GD61" s="13">
        <v>7</v>
      </c>
      <c r="GE61" s="13">
        <v>11</v>
      </c>
      <c r="GF61" s="13">
        <v>10</v>
      </c>
      <c r="GG61" s="13">
        <v>13</v>
      </c>
      <c r="GH61" s="13">
        <v>8</v>
      </c>
      <c r="GI61" s="13">
        <v>9</v>
      </c>
      <c r="GJ61" s="13">
        <v>9</v>
      </c>
      <c r="GK61" s="13">
        <v>4</v>
      </c>
      <c r="GL61" s="13">
        <v>4</v>
      </c>
      <c r="GM61" s="13">
        <v>13</v>
      </c>
      <c r="GN61" s="13">
        <v>6</v>
      </c>
      <c r="GO61" s="13">
        <v>7</v>
      </c>
      <c r="GP61" s="13">
        <v>2</v>
      </c>
      <c r="GQ61" s="13">
        <v>10</v>
      </c>
      <c r="GR61" s="13">
        <v>10</v>
      </c>
      <c r="GS61" s="13">
        <v>8</v>
      </c>
      <c r="GT61" s="13">
        <v>10</v>
      </c>
      <c r="GU61" s="13">
        <v>9</v>
      </c>
      <c r="GV61" s="13">
        <v>9</v>
      </c>
      <c r="GW61" s="13">
        <v>5</v>
      </c>
      <c r="GX61" s="13">
        <v>7</v>
      </c>
      <c r="GY61" s="13">
        <v>9</v>
      </c>
      <c r="GZ61" s="13">
        <v>4</v>
      </c>
      <c r="HA61" s="13">
        <v>2</v>
      </c>
      <c r="HB61" s="13">
        <v>2</v>
      </c>
      <c r="HC61" s="13">
        <v>8</v>
      </c>
      <c r="HD61" s="13">
        <v>3</v>
      </c>
      <c r="HE61" s="13">
        <v>4</v>
      </c>
      <c r="HF61" s="13">
        <v>2</v>
      </c>
      <c r="HG61" s="13">
        <v>2</v>
      </c>
      <c r="HH61" s="13">
        <v>1</v>
      </c>
      <c r="HI61" s="13">
        <v>1</v>
      </c>
      <c r="HJ61" s="13">
        <v>8</v>
      </c>
      <c r="HK61" s="13">
        <v>1</v>
      </c>
      <c r="HL61" s="13"/>
      <c r="HM61" s="13">
        <v>2</v>
      </c>
      <c r="HN61" s="13">
        <v>4</v>
      </c>
      <c r="HO61" s="13">
        <v>6</v>
      </c>
      <c r="HP61" s="13">
        <v>1</v>
      </c>
      <c r="HQ61" s="13">
        <v>1</v>
      </c>
      <c r="HR61" s="13">
        <v>5</v>
      </c>
      <c r="HS61" s="13">
        <v>3</v>
      </c>
      <c r="HT61" s="13">
        <v>3</v>
      </c>
      <c r="HU61" s="13">
        <v>3</v>
      </c>
      <c r="HV61" s="13">
        <v>1</v>
      </c>
      <c r="HW61" s="13">
        <v>2</v>
      </c>
      <c r="HX61" s="13">
        <v>4</v>
      </c>
      <c r="HY61" s="13">
        <v>1</v>
      </c>
      <c r="HZ61" s="13"/>
      <c r="IA61" s="13"/>
      <c r="IB61" s="13">
        <v>2</v>
      </c>
      <c r="IC61" s="13">
        <v>1</v>
      </c>
      <c r="ID61" s="13">
        <v>1</v>
      </c>
      <c r="IE61" s="13">
        <v>1</v>
      </c>
      <c r="IF61" s="13">
        <v>2</v>
      </c>
      <c r="IG61" s="13"/>
      <c r="IH61" s="13"/>
      <c r="II61" s="13">
        <v>2</v>
      </c>
      <c r="IJ61" s="13">
        <v>1</v>
      </c>
      <c r="IK61" s="13">
        <v>1</v>
      </c>
      <c r="IL61" s="13"/>
      <c r="IM61" s="13"/>
      <c r="IN61" s="13"/>
      <c r="IO61" s="13"/>
      <c r="IP61" s="13"/>
      <c r="IQ61" s="13"/>
      <c r="IR61" s="13">
        <v>1</v>
      </c>
      <c r="IS61" s="13"/>
      <c r="IT61" s="13"/>
      <c r="IU61" s="13"/>
      <c r="IV61" s="13"/>
      <c r="IW61" s="13"/>
      <c r="IX61" s="13"/>
      <c r="IY61" s="13"/>
      <c r="IZ61" s="13"/>
      <c r="JA61" s="13"/>
      <c r="JB61" s="13"/>
      <c r="JC61" s="13"/>
      <c r="JD61" s="13"/>
      <c r="JE61" s="13"/>
      <c r="JF61" s="60">
        <v>342</v>
      </c>
      <c r="JG61" s="13"/>
      <c r="JH61" s="13">
        <v>1</v>
      </c>
      <c r="JI61" s="13"/>
      <c r="JJ61" s="13"/>
      <c r="JK61" s="13"/>
      <c r="JL61" s="13"/>
      <c r="JM61" s="13"/>
      <c r="JN61" s="13"/>
      <c r="JO61" s="13">
        <v>1</v>
      </c>
      <c r="JP61" s="13"/>
      <c r="JQ61" s="13"/>
      <c r="JR61" s="13"/>
      <c r="JS61" s="13">
        <v>1</v>
      </c>
      <c r="JT61" s="13"/>
      <c r="JU61" s="13"/>
      <c r="JV61" s="13"/>
      <c r="JW61" s="13"/>
      <c r="JX61" s="13"/>
      <c r="JY61" s="13"/>
      <c r="JZ61" s="13"/>
      <c r="KA61" s="13">
        <v>1</v>
      </c>
      <c r="KB61" s="13"/>
      <c r="KC61" s="13"/>
      <c r="KD61" s="13"/>
      <c r="KE61" s="13"/>
      <c r="KF61" s="13"/>
      <c r="KG61" s="13"/>
      <c r="KH61" s="13"/>
      <c r="KI61" s="13"/>
      <c r="KJ61" s="13"/>
      <c r="KK61" s="13"/>
      <c r="KL61" s="13"/>
      <c r="KM61" s="13"/>
      <c r="KN61" s="13">
        <v>1</v>
      </c>
      <c r="KO61" s="13"/>
      <c r="KP61" s="13"/>
      <c r="KQ61" s="13">
        <v>1</v>
      </c>
      <c r="KR61" s="13"/>
      <c r="KS61" s="13"/>
      <c r="KT61" s="13"/>
      <c r="KU61" s="13"/>
      <c r="KV61" s="13"/>
      <c r="KW61" s="13"/>
      <c r="KX61" s="13"/>
      <c r="KY61" s="13"/>
      <c r="KZ61" s="13">
        <v>1</v>
      </c>
      <c r="LA61" s="13"/>
      <c r="LB61" s="13"/>
      <c r="LC61" s="13"/>
      <c r="LD61" s="13"/>
      <c r="LE61" s="13"/>
      <c r="LF61" s="13"/>
      <c r="LG61" s="13"/>
      <c r="LH61" s="13"/>
      <c r="LI61" s="13"/>
      <c r="LJ61" s="13"/>
      <c r="LK61" s="13"/>
      <c r="LL61" s="13"/>
      <c r="LM61" s="13"/>
      <c r="LN61" s="13"/>
      <c r="LO61" s="13"/>
      <c r="LP61" s="13"/>
      <c r="LQ61" s="13"/>
      <c r="LR61" s="13"/>
      <c r="LS61" s="13"/>
      <c r="LT61" s="13"/>
      <c r="LU61" s="13"/>
      <c r="LV61" s="13"/>
      <c r="LW61" s="13"/>
      <c r="LX61" s="13"/>
      <c r="LY61" s="13"/>
      <c r="LZ61" s="13"/>
      <c r="MA61" s="13"/>
      <c r="MB61" s="13"/>
      <c r="MC61" s="13">
        <v>1</v>
      </c>
      <c r="MD61" s="13"/>
      <c r="ME61" s="13"/>
      <c r="MF61" s="13">
        <v>1</v>
      </c>
      <c r="MG61" s="13"/>
      <c r="MH61" s="13"/>
      <c r="MI61" s="13"/>
      <c r="MJ61" s="13"/>
      <c r="MK61" s="13"/>
      <c r="ML61" s="13"/>
      <c r="MM61" s="13"/>
      <c r="MN61" s="13"/>
      <c r="MO61" s="13"/>
      <c r="MP61" s="13"/>
      <c r="MQ61" s="13">
        <v>1</v>
      </c>
      <c r="MR61" s="13"/>
      <c r="MS61" s="13"/>
      <c r="MT61" s="13"/>
      <c r="MU61" s="13"/>
      <c r="MV61" s="13"/>
      <c r="MW61" s="13"/>
      <c r="MX61" s="13"/>
      <c r="MY61" s="13"/>
      <c r="MZ61" s="13"/>
      <c r="NA61" s="13"/>
      <c r="NB61" s="13"/>
      <c r="NC61" s="13"/>
      <c r="ND61" s="13"/>
      <c r="NE61" s="13"/>
      <c r="NF61" s="13"/>
      <c r="NG61" s="13"/>
      <c r="NH61" s="13"/>
      <c r="NI61" s="13"/>
      <c r="NJ61" s="60">
        <v>10</v>
      </c>
      <c r="NK61" s="13">
        <v>352</v>
      </c>
      <c r="NL61" s="448"/>
      <c r="NM61" s="448"/>
      <c r="NN61" s="448"/>
    </row>
    <row r="62" spans="1:378">
      <c r="A62" s="8" t="s">
        <v>73</v>
      </c>
      <c r="B62" s="284">
        <f t="shared" si="67"/>
        <v>97</v>
      </c>
      <c r="C62" s="284">
        <f t="shared" si="68"/>
        <v>78</v>
      </c>
      <c r="D62" s="284">
        <f t="shared" si="69"/>
        <v>190</v>
      </c>
      <c r="E62" s="284">
        <f t="shared" si="70"/>
        <v>252</v>
      </c>
      <c r="F62" s="284">
        <f t="shared" si="71"/>
        <v>362</v>
      </c>
      <c r="G62" s="284">
        <f t="shared" si="72"/>
        <v>493</v>
      </c>
      <c r="H62" s="284">
        <f t="shared" si="73"/>
        <v>371</v>
      </c>
      <c r="I62" s="284">
        <f t="shared" si="74"/>
        <v>435</v>
      </c>
      <c r="J62" s="284">
        <f t="shared" si="75"/>
        <v>336</v>
      </c>
      <c r="K62" s="284">
        <f t="shared" si="76"/>
        <v>411</v>
      </c>
      <c r="L62" s="284">
        <f t="shared" si="77"/>
        <v>314</v>
      </c>
      <c r="M62" s="284">
        <f t="shared" si="78"/>
        <v>327</v>
      </c>
      <c r="N62" s="284">
        <f t="shared" si="79"/>
        <v>213</v>
      </c>
      <c r="O62" s="284">
        <f t="shared" si="80"/>
        <v>178</v>
      </c>
      <c r="P62" s="284">
        <f t="shared" si="81"/>
        <v>126</v>
      </c>
      <c r="Q62" s="284">
        <f t="shared" si="82"/>
        <v>132</v>
      </c>
      <c r="R62" s="284">
        <f t="shared" si="83"/>
        <v>62</v>
      </c>
      <c r="S62" s="284">
        <f t="shared" si="84"/>
        <v>78</v>
      </c>
      <c r="T62" s="284">
        <f t="shared" si="85"/>
        <v>6</v>
      </c>
      <c r="U62" s="284">
        <f t="shared" si="86"/>
        <v>24</v>
      </c>
      <c r="W62" s="16" t="s">
        <v>71</v>
      </c>
      <c r="X62" s="764">
        <f t="shared" si="88"/>
        <v>57</v>
      </c>
      <c r="Y62" s="764">
        <f t="shared" si="89"/>
        <v>59</v>
      </c>
      <c r="Z62" s="764">
        <f t="shared" si="90"/>
        <v>199</v>
      </c>
      <c r="AA62" s="764">
        <f t="shared" si="91"/>
        <v>226</v>
      </c>
      <c r="AB62" s="764">
        <f t="shared" si="92"/>
        <v>449</v>
      </c>
      <c r="AC62" s="764">
        <f t="shared" si="93"/>
        <v>499</v>
      </c>
      <c r="AD62" s="764">
        <f t="shared" si="94"/>
        <v>432</v>
      </c>
      <c r="AE62" s="764">
        <f t="shared" si="95"/>
        <v>420</v>
      </c>
      <c r="AF62" s="764">
        <f t="shared" si="96"/>
        <v>440</v>
      </c>
      <c r="AG62" s="764">
        <f t="shared" si="97"/>
        <v>481</v>
      </c>
      <c r="AH62" s="764">
        <f t="shared" si="98"/>
        <v>274</v>
      </c>
      <c r="AI62" s="764">
        <f t="shared" si="99"/>
        <v>297</v>
      </c>
      <c r="AJ62" s="764">
        <f t="shared" si="100"/>
        <v>198</v>
      </c>
      <c r="AK62" s="764">
        <f t="shared" si="101"/>
        <v>197</v>
      </c>
      <c r="AL62" s="764">
        <f t="shared" si="102"/>
        <v>113</v>
      </c>
      <c r="AM62" s="764">
        <f t="shared" si="103"/>
        <v>125</v>
      </c>
      <c r="AN62" s="764">
        <f t="shared" si="104"/>
        <v>63</v>
      </c>
      <c r="AO62" s="764">
        <f t="shared" si="105"/>
        <v>80</v>
      </c>
      <c r="AP62" s="764">
        <f t="shared" si="106"/>
        <v>12</v>
      </c>
      <c r="AQ62" s="764">
        <f t="shared" si="107"/>
        <v>16</v>
      </c>
      <c r="AR62" s="764">
        <f t="shared" si="87"/>
        <v>61</v>
      </c>
      <c r="AT62" s="16" t="s">
        <v>71</v>
      </c>
      <c r="AU62" s="13">
        <v>2</v>
      </c>
      <c r="AV62" s="13">
        <v>8</v>
      </c>
      <c r="AW62" s="13">
        <v>7</v>
      </c>
      <c r="AX62" s="13">
        <v>11</v>
      </c>
      <c r="AY62" s="13">
        <v>2</v>
      </c>
      <c r="AZ62" s="13">
        <v>3</v>
      </c>
      <c r="BA62" s="13">
        <v>10</v>
      </c>
      <c r="BB62" s="13">
        <v>7</v>
      </c>
      <c r="BC62" s="13">
        <v>8</v>
      </c>
      <c r="BD62" s="13">
        <v>1</v>
      </c>
      <c r="BE62" s="13">
        <v>9</v>
      </c>
      <c r="BF62" s="13">
        <v>7</v>
      </c>
      <c r="BG62" s="13">
        <v>5</v>
      </c>
      <c r="BH62" s="13">
        <v>10</v>
      </c>
      <c r="BI62" s="13">
        <v>12</v>
      </c>
      <c r="BJ62" s="13">
        <v>25</v>
      </c>
      <c r="BK62" s="13">
        <v>31</v>
      </c>
      <c r="BL62" s="13">
        <v>45</v>
      </c>
      <c r="BM62" s="13">
        <v>46</v>
      </c>
      <c r="BN62" s="13">
        <v>36</v>
      </c>
      <c r="BO62" s="13">
        <v>50</v>
      </c>
      <c r="BP62" s="13">
        <v>49</v>
      </c>
      <c r="BQ62" s="13">
        <v>44</v>
      </c>
      <c r="BR62" s="13">
        <v>54</v>
      </c>
      <c r="BS62" s="13">
        <v>48</v>
      </c>
      <c r="BT62" s="13">
        <v>50</v>
      </c>
      <c r="BU62" s="13">
        <v>48</v>
      </c>
      <c r="BV62" s="13">
        <v>43</v>
      </c>
      <c r="BW62" s="13">
        <v>56</v>
      </c>
      <c r="BX62" s="13">
        <v>57</v>
      </c>
      <c r="BY62" s="13">
        <v>50</v>
      </c>
      <c r="BZ62" s="13">
        <v>32</v>
      </c>
      <c r="CA62" s="13">
        <v>43</v>
      </c>
      <c r="CB62" s="13">
        <v>46</v>
      </c>
      <c r="CC62" s="13">
        <v>37</v>
      </c>
      <c r="CD62" s="13">
        <v>34</v>
      </c>
      <c r="CE62" s="13">
        <v>46</v>
      </c>
      <c r="CF62" s="13">
        <v>39</v>
      </c>
      <c r="CG62" s="13">
        <v>49</v>
      </c>
      <c r="CH62" s="13">
        <v>44</v>
      </c>
      <c r="CI62" s="13">
        <v>43</v>
      </c>
      <c r="CJ62" s="13">
        <v>49</v>
      </c>
      <c r="CK62" s="13">
        <v>50</v>
      </c>
      <c r="CL62" s="13">
        <v>57</v>
      </c>
      <c r="CM62" s="13">
        <v>50</v>
      </c>
      <c r="CN62" s="13">
        <v>43</v>
      </c>
      <c r="CO62" s="13">
        <v>47</v>
      </c>
      <c r="CP62" s="13">
        <v>48</v>
      </c>
      <c r="CQ62" s="13">
        <v>52</v>
      </c>
      <c r="CR62" s="13">
        <v>42</v>
      </c>
      <c r="CS62" s="13">
        <v>42</v>
      </c>
      <c r="CT62" s="13">
        <v>38</v>
      </c>
      <c r="CU62" s="13">
        <v>29</v>
      </c>
      <c r="CV62" s="13">
        <v>29</v>
      </c>
      <c r="CW62" s="13">
        <v>29</v>
      </c>
      <c r="CX62" s="13">
        <v>25</v>
      </c>
      <c r="CY62" s="13">
        <v>35</v>
      </c>
      <c r="CZ62" s="13">
        <v>23</v>
      </c>
      <c r="DA62" s="13">
        <v>27</v>
      </c>
      <c r="DB62" s="13">
        <v>20</v>
      </c>
      <c r="DC62" s="13">
        <v>29</v>
      </c>
      <c r="DD62" s="13">
        <v>18</v>
      </c>
      <c r="DE62" s="13">
        <v>22</v>
      </c>
      <c r="DF62" s="13">
        <v>23</v>
      </c>
      <c r="DG62" s="13">
        <v>23</v>
      </c>
      <c r="DH62" s="13">
        <v>16</v>
      </c>
      <c r="DI62" s="13">
        <v>28</v>
      </c>
      <c r="DJ62" s="13">
        <v>15</v>
      </c>
      <c r="DK62" s="13">
        <v>11</v>
      </c>
      <c r="DL62" s="13">
        <v>12</v>
      </c>
      <c r="DM62" s="13">
        <v>13</v>
      </c>
      <c r="DN62" s="13">
        <v>18</v>
      </c>
      <c r="DO62" s="13">
        <v>10</v>
      </c>
      <c r="DP62" s="13">
        <v>13</v>
      </c>
      <c r="DQ62" s="13">
        <v>12</v>
      </c>
      <c r="DR62" s="13">
        <v>13</v>
      </c>
      <c r="DS62" s="13">
        <v>18</v>
      </c>
      <c r="DT62" s="13">
        <v>12</v>
      </c>
      <c r="DU62" s="13">
        <v>12</v>
      </c>
      <c r="DV62" s="13">
        <v>4</v>
      </c>
      <c r="DW62" s="13">
        <v>16</v>
      </c>
      <c r="DX62" s="13">
        <v>13</v>
      </c>
      <c r="DY62" s="13">
        <v>7</v>
      </c>
      <c r="DZ62" s="13">
        <v>9</v>
      </c>
      <c r="EA62" s="13">
        <v>6</v>
      </c>
      <c r="EB62" s="13">
        <v>6</v>
      </c>
      <c r="EC62" s="13">
        <v>4</v>
      </c>
      <c r="ED62" s="13">
        <v>6</v>
      </c>
      <c r="EE62" s="13">
        <v>6</v>
      </c>
      <c r="EF62" s="13">
        <v>7</v>
      </c>
      <c r="EG62" s="13">
        <v>4</v>
      </c>
      <c r="EH62" s="13">
        <v>3</v>
      </c>
      <c r="EI62" s="13">
        <v>4</v>
      </c>
      <c r="EJ62" s="13"/>
      <c r="EK62" s="13">
        <v>2</v>
      </c>
      <c r="EL62" s="13">
        <v>3</v>
      </c>
      <c r="EM62" s="13"/>
      <c r="EN62" s="13"/>
      <c r="EO62" s="13"/>
      <c r="EP62" s="13"/>
      <c r="EQ62" s="13"/>
      <c r="ER62" s="13"/>
      <c r="ES62" s="13"/>
      <c r="ET62" s="13"/>
      <c r="EU62" s="13"/>
      <c r="EV62" s="13"/>
      <c r="EW62" s="13"/>
      <c r="EX62" s="13"/>
      <c r="EY62" s="13"/>
      <c r="EZ62" s="13"/>
      <c r="FA62" s="60">
        <v>2400</v>
      </c>
      <c r="FB62" s="13">
        <v>2400</v>
      </c>
      <c r="FC62" s="16" t="s">
        <v>71</v>
      </c>
      <c r="FD62" s="13">
        <v>4</v>
      </c>
      <c r="FE62" s="13">
        <v>6</v>
      </c>
      <c r="FF62" s="13">
        <v>8</v>
      </c>
      <c r="FG62" s="13">
        <v>8</v>
      </c>
      <c r="FH62" s="13">
        <v>2</v>
      </c>
      <c r="FI62" s="13">
        <v>4</v>
      </c>
      <c r="FJ62" s="13">
        <v>7</v>
      </c>
      <c r="FK62" s="13">
        <v>5</v>
      </c>
      <c r="FL62" s="13">
        <v>5</v>
      </c>
      <c r="FM62" s="13">
        <v>8</v>
      </c>
      <c r="FN62" s="13">
        <v>9</v>
      </c>
      <c r="FO62" s="13">
        <v>11</v>
      </c>
      <c r="FP62" s="13">
        <v>11</v>
      </c>
      <c r="FQ62" s="13">
        <v>13</v>
      </c>
      <c r="FR62" s="13">
        <v>16</v>
      </c>
      <c r="FS62" s="13">
        <v>20</v>
      </c>
      <c r="FT62" s="13">
        <v>22</v>
      </c>
      <c r="FU62" s="13">
        <v>22</v>
      </c>
      <c r="FV62" s="13">
        <v>40</v>
      </c>
      <c r="FW62" s="13">
        <v>35</v>
      </c>
      <c r="FX62" s="13">
        <v>41</v>
      </c>
      <c r="FY62" s="13">
        <v>42</v>
      </c>
      <c r="FZ62" s="13">
        <v>48</v>
      </c>
      <c r="GA62" s="13">
        <v>36</v>
      </c>
      <c r="GB62" s="13">
        <v>58</v>
      </c>
      <c r="GC62" s="13">
        <v>47</v>
      </c>
      <c r="GD62" s="13">
        <v>57</v>
      </c>
      <c r="GE62" s="13">
        <v>39</v>
      </c>
      <c r="GF62" s="13">
        <v>39</v>
      </c>
      <c r="GG62" s="13">
        <v>42</v>
      </c>
      <c r="GH62" s="13">
        <v>38</v>
      </c>
      <c r="GI62" s="13">
        <v>50</v>
      </c>
      <c r="GJ62" s="13">
        <v>41</v>
      </c>
      <c r="GK62" s="13">
        <v>38</v>
      </c>
      <c r="GL62" s="13">
        <v>47</v>
      </c>
      <c r="GM62" s="13">
        <v>33</v>
      </c>
      <c r="GN62" s="13">
        <v>44</v>
      </c>
      <c r="GO62" s="13">
        <v>53</v>
      </c>
      <c r="GP62" s="13">
        <v>42</v>
      </c>
      <c r="GQ62" s="13">
        <v>46</v>
      </c>
      <c r="GR62" s="13">
        <v>47</v>
      </c>
      <c r="GS62" s="13">
        <v>46</v>
      </c>
      <c r="GT62" s="13">
        <v>44</v>
      </c>
      <c r="GU62" s="13">
        <v>45</v>
      </c>
      <c r="GV62" s="13">
        <v>42</v>
      </c>
      <c r="GW62" s="13">
        <v>48</v>
      </c>
      <c r="GX62" s="13">
        <v>41</v>
      </c>
      <c r="GY62" s="13">
        <v>42</v>
      </c>
      <c r="GZ62" s="13">
        <v>39</v>
      </c>
      <c r="HA62" s="13">
        <v>46</v>
      </c>
      <c r="HB62" s="13">
        <v>35</v>
      </c>
      <c r="HC62" s="13">
        <v>31</v>
      </c>
      <c r="HD62" s="13">
        <v>31</v>
      </c>
      <c r="HE62" s="13">
        <v>33</v>
      </c>
      <c r="HF62" s="13">
        <v>28</v>
      </c>
      <c r="HG62" s="13">
        <v>17</v>
      </c>
      <c r="HH62" s="13">
        <v>27</v>
      </c>
      <c r="HI62" s="13">
        <v>21</v>
      </c>
      <c r="HJ62" s="13">
        <v>25</v>
      </c>
      <c r="HK62" s="13">
        <v>26</v>
      </c>
      <c r="HL62" s="13">
        <v>18</v>
      </c>
      <c r="HM62" s="13">
        <v>20</v>
      </c>
      <c r="HN62" s="13">
        <v>18</v>
      </c>
      <c r="HO62" s="13">
        <v>24</v>
      </c>
      <c r="HP62" s="13">
        <v>34</v>
      </c>
      <c r="HQ62" s="13">
        <v>16</v>
      </c>
      <c r="HR62" s="13">
        <v>21</v>
      </c>
      <c r="HS62" s="13">
        <v>21</v>
      </c>
      <c r="HT62" s="13">
        <v>18</v>
      </c>
      <c r="HU62" s="13">
        <v>8</v>
      </c>
      <c r="HV62" s="13">
        <v>12</v>
      </c>
      <c r="HW62" s="13">
        <v>12</v>
      </c>
      <c r="HX62" s="13">
        <v>23</v>
      </c>
      <c r="HY62" s="13">
        <v>11</v>
      </c>
      <c r="HZ62" s="13">
        <v>14</v>
      </c>
      <c r="IA62" s="13">
        <v>14</v>
      </c>
      <c r="IB62" s="13">
        <v>8</v>
      </c>
      <c r="IC62" s="13">
        <v>11</v>
      </c>
      <c r="ID62" s="13">
        <v>6</v>
      </c>
      <c r="IE62" s="13">
        <v>2</v>
      </c>
      <c r="IF62" s="13">
        <v>14</v>
      </c>
      <c r="IG62" s="13">
        <v>8</v>
      </c>
      <c r="IH62" s="13">
        <v>8</v>
      </c>
      <c r="II62" s="13">
        <v>10</v>
      </c>
      <c r="IJ62" s="13">
        <v>7</v>
      </c>
      <c r="IK62" s="13">
        <v>2</v>
      </c>
      <c r="IL62" s="13">
        <v>4</v>
      </c>
      <c r="IM62" s="13">
        <v>1</v>
      </c>
      <c r="IN62" s="13">
        <v>6</v>
      </c>
      <c r="IO62" s="13">
        <v>3</v>
      </c>
      <c r="IP62" s="13">
        <v>3</v>
      </c>
      <c r="IQ62" s="13">
        <v>3</v>
      </c>
      <c r="IR62" s="13">
        <v>1</v>
      </c>
      <c r="IS62" s="13"/>
      <c r="IT62" s="13">
        <v>2</v>
      </c>
      <c r="IU62" s="13">
        <v>1</v>
      </c>
      <c r="IV62" s="13">
        <v>1</v>
      </c>
      <c r="IW62" s="13"/>
      <c r="IX62" s="13">
        <v>1</v>
      </c>
      <c r="IY62" s="13"/>
      <c r="IZ62" s="13"/>
      <c r="JA62" s="13"/>
      <c r="JB62" s="13"/>
      <c r="JC62" s="13"/>
      <c r="JD62" s="13"/>
      <c r="JE62" s="13"/>
      <c r="JF62" s="60">
        <v>2237</v>
      </c>
      <c r="JG62" s="13">
        <v>3</v>
      </c>
      <c r="JH62" s="13"/>
      <c r="JI62" s="13"/>
      <c r="JJ62" s="13"/>
      <c r="JK62" s="13">
        <v>1</v>
      </c>
      <c r="JL62" s="13">
        <v>1</v>
      </c>
      <c r="JM62" s="13">
        <v>3</v>
      </c>
      <c r="JN62" s="13"/>
      <c r="JO62" s="13"/>
      <c r="JP62" s="13">
        <v>1</v>
      </c>
      <c r="JQ62" s="13">
        <v>1</v>
      </c>
      <c r="JR62" s="13"/>
      <c r="JS62" s="13"/>
      <c r="JT62" s="13"/>
      <c r="JU62" s="13"/>
      <c r="JV62" s="13"/>
      <c r="JW62" s="13">
        <v>2</v>
      </c>
      <c r="JX62" s="13"/>
      <c r="JY62" s="13">
        <v>1</v>
      </c>
      <c r="JZ62" s="13"/>
      <c r="KA62" s="13">
        <v>2</v>
      </c>
      <c r="KB62" s="13">
        <v>2</v>
      </c>
      <c r="KC62" s="13">
        <v>2</v>
      </c>
      <c r="KD62" s="13"/>
      <c r="KE62" s="13">
        <v>1</v>
      </c>
      <c r="KF62" s="13">
        <v>1</v>
      </c>
      <c r="KG62" s="13">
        <v>2</v>
      </c>
      <c r="KH62" s="13">
        <v>1</v>
      </c>
      <c r="KI62" s="13"/>
      <c r="KJ62" s="13"/>
      <c r="KK62" s="13"/>
      <c r="KL62" s="13"/>
      <c r="KM62" s="13">
        <v>1</v>
      </c>
      <c r="KN62" s="13">
        <v>1</v>
      </c>
      <c r="KO62" s="13">
        <v>1</v>
      </c>
      <c r="KP62" s="13">
        <v>1</v>
      </c>
      <c r="KQ62" s="13">
        <v>1</v>
      </c>
      <c r="KR62" s="13">
        <v>4</v>
      </c>
      <c r="KS62" s="13">
        <v>1</v>
      </c>
      <c r="KT62" s="13"/>
      <c r="KU62" s="13"/>
      <c r="KV62" s="13"/>
      <c r="KW62" s="13"/>
      <c r="KX62" s="13"/>
      <c r="KY62" s="13">
        <v>1</v>
      </c>
      <c r="KZ62" s="13"/>
      <c r="LA62" s="13"/>
      <c r="LB62" s="13"/>
      <c r="LC62" s="13"/>
      <c r="LD62" s="13"/>
      <c r="LE62" s="13"/>
      <c r="LF62" s="13"/>
      <c r="LG62" s="13">
        <v>1</v>
      </c>
      <c r="LH62" s="13">
        <v>1</v>
      </c>
      <c r="LI62" s="13">
        <v>1</v>
      </c>
      <c r="LJ62" s="13">
        <v>1</v>
      </c>
      <c r="LK62" s="13"/>
      <c r="LL62" s="13"/>
      <c r="LM62" s="13"/>
      <c r="LN62" s="13"/>
      <c r="LO62" s="13">
        <v>2</v>
      </c>
      <c r="LP62" s="13"/>
      <c r="LQ62" s="13"/>
      <c r="LR62" s="13">
        <v>1</v>
      </c>
      <c r="LS62" s="13"/>
      <c r="LT62" s="13"/>
      <c r="LU62" s="13"/>
      <c r="LV62" s="13"/>
      <c r="LW62" s="13">
        <v>1</v>
      </c>
      <c r="LX62" s="13">
        <v>1</v>
      </c>
      <c r="LY62" s="13"/>
      <c r="LZ62" s="13">
        <v>1</v>
      </c>
      <c r="MA62" s="13"/>
      <c r="MB62" s="13"/>
      <c r="MC62" s="13">
        <v>1</v>
      </c>
      <c r="MD62" s="13"/>
      <c r="ME62" s="13"/>
      <c r="MF62" s="13"/>
      <c r="MG62" s="13">
        <v>1</v>
      </c>
      <c r="MH62" s="13"/>
      <c r="MI62" s="13"/>
      <c r="MJ62" s="13"/>
      <c r="MK62" s="13">
        <v>1</v>
      </c>
      <c r="ML62" s="13">
        <v>1</v>
      </c>
      <c r="MM62" s="13"/>
      <c r="MN62" s="13">
        <v>1</v>
      </c>
      <c r="MO62" s="13">
        <v>2</v>
      </c>
      <c r="MP62" s="13">
        <v>1</v>
      </c>
      <c r="MQ62" s="13">
        <v>1</v>
      </c>
      <c r="MR62" s="13">
        <v>1</v>
      </c>
      <c r="MS62" s="13">
        <v>4</v>
      </c>
      <c r="MT62" s="13">
        <v>1</v>
      </c>
      <c r="MU62" s="13"/>
      <c r="MV62" s="13"/>
      <c r="MW62" s="13"/>
      <c r="MX62" s="13"/>
      <c r="MY62" s="13"/>
      <c r="MZ62" s="13"/>
      <c r="NA62" s="13"/>
      <c r="NB62" s="13"/>
      <c r="NC62" s="13"/>
      <c r="ND62" s="13"/>
      <c r="NE62" s="13"/>
      <c r="NF62" s="13"/>
      <c r="NG62" s="13"/>
      <c r="NH62" s="13"/>
      <c r="NI62" s="13">
        <v>1</v>
      </c>
      <c r="NJ62" s="60">
        <v>61</v>
      </c>
      <c r="NK62" s="13">
        <v>2298</v>
      </c>
      <c r="NL62" s="448"/>
      <c r="NM62" s="448"/>
      <c r="NN62" s="448"/>
    </row>
    <row r="63" spans="1:378">
      <c r="A63" s="8" t="s">
        <v>194</v>
      </c>
      <c r="B63" s="284">
        <f t="shared" si="67"/>
        <v>21</v>
      </c>
      <c r="C63" s="284">
        <f t="shared" si="68"/>
        <v>15</v>
      </c>
      <c r="D63" s="284">
        <f t="shared" si="69"/>
        <v>79</v>
      </c>
      <c r="E63" s="284">
        <f t="shared" si="70"/>
        <v>95</v>
      </c>
      <c r="F63" s="284">
        <f t="shared" si="71"/>
        <v>223</v>
      </c>
      <c r="G63" s="284">
        <f t="shared" si="72"/>
        <v>224</v>
      </c>
      <c r="H63" s="284">
        <f t="shared" si="73"/>
        <v>303</v>
      </c>
      <c r="I63" s="284">
        <f t="shared" si="74"/>
        <v>290</v>
      </c>
      <c r="J63" s="284">
        <f t="shared" si="75"/>
        <v>230</v>
      </c>
      <c r="K63" s="284">
        <f t="shared" si="76"/>
        <v>234</v>
      </c>
      <c r="L63" s="284">
        <f t="shared" si="77"/>
        <v>185</v>
      </c>
      <c r="M63" s="284">
        <f t="shared" si="78"/>
        <v>194</v>
      </c>
      <c r="N63" s="284">
        <f t="shared" si="79"/>
        <v>154</v>
      </c>
      <c r="O63" s="284">
        <f t="shared" si="80"/>
        <v>124</v>
      </c>
      <c r="P63" s="284">
        <f t="shared" si="81"/>
        <v>74</v>
      </c>
      <c r="Q63" s="284">
        <f t="shared" si="82"/>
        <v>91</v>
      </c>
      <c r="R63" s="284">
        <f t="shared" si="83"/>
        <v>34</v>
      </c>
      <c r="S63" s="284">
        <f t="shared" si="84"/>
        <v>34</v>
      </c>
      <c r="T63" s="284">
        <f t="shared" si="85"/>
        <v>4</v>
      </c>
      <c r="U63" s="284">
        <f t="shared" si="86"/>
        <v>11</v>
      </c>
      <c r="W63" s="16" t="s">
        <v>193</v>
      </c>
      <c r="X63" s="764">
        <f t="shared" si="88"/>
        <v>45</v>
      </c>
      <c r="Y63" s="764">
        <f t="shared" si="89"/>
        <v>38</v>
      </c>
      <c r="Z63" s="764">
        <f t="shared" si="90"/>
        <v>85</v>
      </c>
      <c r="AA63" s="764">
        <f t="shared" si="91"/>
        <v>109</v>
      </c>
      <c r="AB63" s="764">
        <f t="shared" si="92"/>
        <v>202</v>
      </c>
      <c r="AC63" s="764">
        <f t="shared" si="93"/>
        <v>242</v>
      </c>
      <c r="AD63" s="764">
        <f t="shared" si="94"/>
        <v>252</v>
      </c>
      <c r="AE63" s="764">
        <f t="shared" si="95"/>
        <v>296</v>
      </c>
      <c r="AF63" s="764">
        <f t="shared" si="96"/>
        <v>211</v>
      </c>
      <c r="AG63" s="764">
        <f t="shared" si="97"/>
        <v>222</v>
      </c>
      <c r="AH63" s="764">
        <f t="shared" si="98"/>
        <v>163</v>
      </c>
      <c r="AI63" s="764">
        <f t="shared" si="99"/>
        <v>152</v>
      </c>
      <c r="AJ63" s="764">
        <f t="shared" si="100"/>
        <v>95</v>
      </c>
      <c r="AK63" s="764">
        <f t="shared" si="101"/>
        <v>100</v>
      </c>
      <c r="AL63" s="764">
        <f t="shared" si="102"/>
        <v>48</v>
      </c>
      <c r="AM63" s="764">
        <f t="shared" si="103"/>
        <v>41</v>
      </c>
      <c r="AN63" s="764">
        <f t="shared" si="104"/>
        <v>23</v>
      </c>
      <c r="AO63" s="764">
        <f t="shared" si="105"/>
        <v>31</v>
      </c>
      <c r="AP63" s="764">
        <f t="shared" si="106"/>
        <v>1</v>
      </c>
      <c r="AQ63" s="764">
        <f t="shared" si="107"/>
        <v>12</v>
      </c>
      <c r="AR63" s="764">
        <f t="shared" si="87"/>
        <v>36</v>
      </c>
      <c r="AT63" s="16" t="s">
        <v>193</v>
      </c>
      <c r="AU63" s="13">
        <v>2</v>
      </c>
      <c r="AV63" s="13">
        <v>5</v>
      </c>
      <c r="AW63" s="13">
        <v>4</v>
      </c>
      <c r="AX63" s="13">
        <v>7</v>
      </c>
      <c r="AY63" s="13">
        <v>2</v>
      </c>
      <c r="AZ63" s="13">
        <v>2</v>
      </c>
      <c r="BA63" s="13">
        <v>6</v>
      </c>
      <c r="BB63" s="13"/>
      <c r="BC63" s="13">
        <v>2</v>
      </c>
      <c r="BD63" s="13">
        <v>8</v>
      </c>
      <c r="BE63" s="13">
        <v>4</v>
      </c>
      <c r="BF63" s="13">
        <v>4</v>
      </c>
      <c r="BG63" s="13">
        <v>5</v>
      </c>
      <c r="BH63" s="13">
        <v>7</v>
      </c>
      <c r="BI63" s="13">
        <v>9</v>
      </c>
      <c r="BJ63" s="13">
        <v>12</v>
      </c>
      <c r="BK63" s="13">
        <v>13</v>
      </c>
      <c r="BL63" s="13">
        <v>22</v>
      </c>
      <c r="BM63" s="13">
        <v>17</v>
      </c>
      <c r="BN63" s="13">
        <v>16</v>
      </c>
      <c r="BO63" s="13">
        <v>20</v>
      </c>
      <c r="BP63" s="13">
        <v>19</v>
      </c>
      <c r="BQ63" s="13">
        <v>17</v>
      </c>
      <c r="BR63" s="13">
        <v>27</v>
      </c>
      <c r="BS63" s="13">
        <v>19</v>
      </c>
      <c r="BT63" s="13">
        <v>33</v>
      </c>
      <c r="BU63" s="13">
        <v>21</v>
      </c>
      <c r="BV63" s="13">
        <v>25</v>
      </c>
      <c r="BW63" s="13">
        <v>27</v>
      </c>
      <c r="BX63" s="13">
        <v>34</v>
      </c>
      <c r="BY63" s="13">
        <v>39</v>
      </c>
      <c r="BZ63" s="13">
        <v>34</v>
      </c>
      <c r="CA63" s="13">
        <v>29</v>
      </c>
      <c r="CB63" s="13">
        <v>26</v>
      </c>
      <c r="CC63" s="13">
        <v>28</v>
      </c>
      <c r="CD63" s="13">
        <v>31</v>
      </c>
      <c r="CE63" s="13">
        <v>26</v>
      </c>
      <c r="CF63" s="13">
        <v>20</v>
      </c>
      <c r="CG63" s="13">
        <v>25</v>
      </c>
      <c r="CH63" s="13">
        <v>38</v>
      </c>
      <c r="CI63" s="13">
        <v>31</v>
      </c>
      <c r="CJ63" s="13">
        <v>26</v>
      </c>
      <c r="CK63" s="13">
        <v>25</v>
      </c>
      <c r="CL63" s="13">
        <v>19</v>
      </c>
      <c r="CM63" s="13">
        <v>16</v>
      </c>
      <c r="CN63" s="13">
        <v>17</v>
      </c>
      <c r="CO63" s="13">
        <v>25</v>
      </c>
      <c r="CP63" s="13">
        <v>18</v>
      </c>
      <c r="CQ63" s="13">
        <v>20</v>
      </c>
      <c r="CR63" s="13">
        <v>25</v>
      </c>
      <c r="CS63" s="13">
        <v>12</v>
      </c>
      <c r="CT63" s="13">
        <v>15</v>
      </c>
      <c r="CU63" s="13">
        <v>15</v>
      </c>
      <c r="CV63" s="13">
        <v>24</v>
      </c>
      <c r="CW63" s="13">
        <v>12</v>
      </c>
      <c r="CX63" s="13">
        <v>13</v>
      </c>
      <c r="CY63" s="13">
        <v>17</v>
      </c>
      <c r="CZ63" s="13">
        <v>14</v>
      </c>
      <c r="DA63" s="13">
        <v>16</v>
      </c>
      <c r="DB63" s="13">
        <v>14</v>
      </c>
      <c r="DC63" s="13">
        <v>11</v>
      </c>
      <c r="DD63" s="13">
        <v>11</v>
      </c>
      <c r="DE63" s="13">
        <v>14</v>
      </c>
      <c r="DF63" s="13">
        <v>7</v>
      </c>
      <c r="DG63" s="13">
        <v>12</v>
      </c>
      <c r="DH63" s="13">
        <v>9</v>
      </c>
      <c r="DI63" s="13">
        <v>9</v>
      </c>
      <c r="DJ63" s="13">
        <v>8</v>
      </c>
      <c r="DK63" s="13">
        <v>7</v>
      </c>
      <c r="DL63" s="13">
        <v>12</v>
      </c>
      <c r="DM63" s="13">
        <v>4</v>
      </c>
      <c r="DN63" s="13">
        <v>6</v>
      </c>
      <c r="DO63" s="13">
        <v>7</v>
      </c>
      <c r="DP63" s="13"/>
      <c r="DQ63" s="13">
        <v>4</v>
      </c>
      <c r="DR63" s="13">
        <v>5</v>
      </c>
      <c r="DS63" s="13">
        <v>2</v>
      </c>
      <c r="DT63" s="13">
        <v>6</v>
      </c>
      <c r="DU63" s="13">
        <v>3</v>
      </c>
      <c r="DV63" s="13">
        <v>4</v>
      </c>
      <c r="DW63" s="13"/>
      <c r="DX63" s="13">
        <v>5</v>
      </c>
      <c r="DY63" s="13">
        <v>2</v>
      </c>
      <c r="DZ63" s="13">
        <v>6</v>
      </c>
      <c r="EA63" s="13">
        <v>2</v>
      </c>
      <c r="EB63" s="13">
        <v>4</v>
      </c>
      <c r="EC63" s="13">
        <v>3</v>
      </c>
      <c r="ED63" s="13">
        <v>7</v>
      </c>
      <c r="EE63" s="13">
        <v>2</v>
      </c>
      <c r="EF63" s="13"/>
      <c r="EG63" s="13">
        <v>2</v>
      </c>
      <c r="EH63" s="13">
        <v>3</v>
      </c>
      <c r="EI63" s="13"/>
      <c r="EJ63" s="13">
        <v>2</v>
      </c>
      <c r="EK63" s="13">
        <v>3</v>
      </c>
      <c r="EL63" s="13"/>
      <c r="EM63" s="13">
        <v>1</v>
      </c>
      <c r="EN63" s="13"/>
      <c r="EO63" s="13">
        <v>1</v>
      </c>
      <c r="EP63" s="13"/>
      <c r="EQ63" s="13"/>
      <c r="ER63" s="13"/>
      <c r="ES63" s="13"/>
      <c r="ET63" s="13"/>
      <c r="EU63" s="13"/>
      <c r="EV63" s="13"/>
      <c r="EW63" s="13"/>
      <c r="EX63" s="13"/>
      <c r="EY63" s="13"/>
      <c r="EZ63" s="13"/>
      <c r="FA63" s="60">
        <v>1243</v>
      </c>
      <c r="FB63" s="13">
        <v>1243</v>
      </c>
      <c r="FC63" s="16" t="s">
        <v>193</v>
      </c>
      <c r="FD63" s="13">
        <v>2</v>
      </c>
      <c r="FE63" s="13">
        <v>3</v>
      </c>
      <c r="FF63" s="13">
        <v>5</v>
      </c>
      <c r="FG63" s="13">
        <v>7</v>
      </c>
      <c r="FH63" s="13">
        <v>8</v>
      </c>
      <c r="FI63" s="13">
        <v>2</v>
      </c>
      <c r="FJ63" s="13">
        <v>4</v>
      </c>
      <c r="FK63" s="13">
        <v>3</v>
      </c>
      <c r="FL63" s="13">
        <v>7</v>
      </c>
      <c r="FM63" s="13">
        <v>4</v>
      </c>
      <c r="FN63" s="13">
        <v>3</v>
      </c>
      <c r="FO63" s="13">
        <v>7</v>
      </c>
      <c r="FP63" s="13">
        <v>8</v>
      </c>
      <c r="FQ63" s="13">
        <v>8</v>
      </c>
      <c r="FR63" s="13">
        <v>6</v>
      </c>
      <c r="FS63" s="13">
        <v>10</v>
      </c>
      <c r="FT63" s="13">
        <v>7</v>
      </c>
      <c r="FU63" s="13">
        <v>11</v>
      </c>
      <c r="FV63" s="13">
        <v>13</v>
      </c>
      <c r="FW63" s="13">
        <v>12</v>
      </c>
      <c r="FX63" s="13">
        <v>12</v>
      </c>
      <c r="FY63" s="13">
        <v>12</v>
      </c>
      <c r="FZ63" s="13">
        <v>27</v>
      </c>
      <c r="GA63" s="13">
        <v>18</v>
      </c>
      <c r="GB63" s="13">
        <v>29</v>
      </c>
      <c r="GC63" s="13">
        <v>25</v>
      </c>
      <c r="GD63" s="13">
        <v>17</v>
      </c>
      <c r="GE63" s="13">
        <v>27</v>
      </c>
      <c r="GF63" s="13">
        <v>17</v>
      </c>
      <c r="GG63" s="13">
        <v>18</v>
      </c>
      <c r="GH63" s="13">
        <v>22</v>
      </c>
      <c r="GI63" s="13">
        <v>28</v>
      </c>
      <c r="GJ63" s="13">
        <v>27</v>
      </c>
      <c r="GK63" s="13">
        <v>18</v>
      </c>
      <c r="GL63" s="13">
        <v>27</v>
      </c>
      <c r="GM63" s="13">
        <v>33</v>
      </c>
      <c r="GN63" s="13">
        <v>23</v>
      </c>
      <c r="GO63" s="13">
        <v>24</v>
      </c>
      <c r="GP63" s="13">
        <v>23</v>
      </c>
      <c r="GQ63" s="13">
        <v>27</v>
      </c>
      <c r="GR63" s="13">
        <v>16</v>
      </c>
      <c r="GS63" s="13">
        <v>31</v>
      </c>
      <c r="GT63" s="13">
        <v>23</v>
      </c>
      <c r="GU63" s="13">
        <v>20</v>
      </c>
      <c r="GV63" s="13">
        <v>21</v>
      </c>
      <c r="GW63" s="13">
        <v>22</v>
      </c>
      <c r="GX63" s="13">
        <v>22</v>
      </c>
      <c r="GY63" s="13">
        <v>18</v>
      </c>
      <c r="GZ63" s="13">
        <v>16</v>
      </c>
      <c r="HA63" s="13">
        <v>22</v>
      </c>
      <c r="HB63" s="13">
        <v>17</v>
      </c>
      <c r="HC63" s="13">
        <v>20</v>
      </c>
      <c r="HD63" s="13">
        <v>20</v>
      </c>
      <c r="HE63" s="13">
        <v>22</v>
      </c>
      <c r="HF63" s="13">
        <v>17</v>
      </c>
      <c r="HG63" s="13">
        <v>11</v>
      </c>
      <c r="HH63" s="13">
        <v>16</v>
      </c>
      <c r="HI63" s="13">
        <v>16</v>
      </c>
      <c r="HJ63" s="13">
        <v>16</v>
      </c>
      <c r="HK63" s="13">
        <v>8</v>
      </c>
      <c r="HL63" s="13">
        <v>11</v>
      </c>
      <c r="HM63" s="13">
        <v>6</v>
      </c>
      <c r="HN63" s="13">
        <v>12</v>
      </c>
      <c r="HO63" s="13">
        <v>7</v>
      </c>
      <c r="HP63" s="13">
        <v>11</v>
      </c>
      <c r="HQ63" s="13">
        <v>10</v>
      </c>
      <c r="HR63" s="13">
        <v>12</v>
      </c>
      <c r="HS63" s="13">
        <v>12</v>
      </c>
      <c r="HT63" s="13">
        <v>8</v>
      </c>
      <c r="HU63" s="13">
        <v>6</v>
      </c>
      <c r="HV63" s="13">
        <v>4</v>
      </c>
      <c r="HW63" s="13">
        <v>8</v>
      </c>
      <c r="HX63" s="13">
        <v>5</v>
      </c>
      <c r="HY63" s="13">
        <v>6</v>
      </c>
      <c r="HZ63" s="13">
        <v>4</v>
      </c>
      <c r="IA63" s="13">
        <v>2</v>
      </c>
      <c r="IB63" s="13">
        <v>5</v>
      </c>
      <c r="IC63" s="13">
        <v>7</v>
      </c>
      <c r="ID63" s="13">
        <v>5</v>
      </c>
      <c r="IE63" s="13">
        <v>2</v>
      </c>
      <c r="IF63" s="13">
        <v>5</v>
      </c>
      <c r="IG63" s="13">
        <v>3</v>
      </c>
      <c r="IH63" s="13">
        <v>3</v>
      </c>
      <c r="II63" s="13">
        <v>2</v>
      </c>
      <c r="IJ63" s="13">
        <v>3</v>
      </c>
      <c r="IK63" s="13"/>
      <c r="IL63" s="13">
        <v>2</v>
      </c>
      <c r="IM63" s="13">
        <v>3</v>
      </c>
      <c r="IN63" s="13"/>
      <c r="IO63" s="13">
        <v>2</v>
      </c>
      <c r="IP63" s="13"/>
      <c r="IQ63" s="13">
        <v>1</v>
      </c>
      <c r="IR63" s="13"/>
      <c r="IS63" s="13"/>
      <c r="IT63" s="13"/>
      <c r="IU63" s="13"/>
      <c r="IV63" s="13"/>
      <c r="IW63" s="13"/>
      <c r="IX63" s="13"/>
      <c r="IY63" s="13"/>
      <c r="IZ63" s="13"/>
      <c r="JA63" s="13"/>
      <c r="JB63" s="13"/>
      <c r="JC63" s="13"/>
      <c r="JD63" s="13"/>
      <c r="JE63" s="13"/>
      <c r="JF63" s="60">
        <v>1125</v>
      </c>
      <c r="JG63" s="13"/>
      <c r="JH63" s="13"/>
      <c r="JI63" s="13"/>
      <c r="JJ63" s="13"/>
      <c r="JK63" s="13"/>
      <c r="JL63" s="13"/>
      <c r="JM63" s="13"/>
      <c r="JN63" s="13"/>
      <c r="JO63" s="13"/>
      <c r="JP63" s="13">
        <v>1</v>
      </c>
      <c r="JQ63" s="13">
        <v>1</v>
      </c>
      <c r="JR63" s="13"/>
      <c r="JS63" s="13"/>
      <c r="JT63" s="13"/>
      <c r="JU63" s="13"/>
      <c r="JV63" s="13"/>
      <c r="JW63" s="13">
        <v>1</v>
      </c>
      <c r="JX63" s="13"/>
      <c r="JY63" s="13"/>
      <c r="JZ63" s="13">
        <v>1</v>
      </c>
      <c r="KA63" s="13">
        <v>1</v>
      </c>
      <c r="KB63" s="13">
        <v>1</v>
      </c>
      <c r="KC63" s="13"/>
      <c r="KD63" s="13"/>
      <c r="KE63" s="13">
        <v>1</v>
      </c>
      <c r="KF63" s="13">
        <v>1</v>
      </c>
      <c r="KG63" s="13"/>
      <c r="KH63" s="13">
        <v>1</v>
      </c>
      <c r="KI63" s="13"/>
      <c r="KJ63" s="13">
        <v>2</v>
      </c>
      <c r="KK63" s="13"/>
      <c r="KL63" s="13"/>
      <c r="KM63" s="13"/>
      <c r="KN63" s="13">
        <v>2</v>
      </c>
      <c r="KO63" s="13">
        <v>1</v>
      </c>
      <c r="KP63" s="13"/>
      <c r="KQ63" s="13"/>
      <c r="KR63" s="13"/>
      <c r="KS63" s="13">
        <v>1</v>
      </c>
      <c r="KT63" s="13">
        <v>2</v>
      </c>
      <c r="KU63" s="13"/>
      <c r="KV63" s="13">
        <v>4</v>
      </c>
      <c r="KW63" s="13"/>
      <c r="KX63" s="13">
        <v>1</v>
      </c>
      <c r="KY63" s="13"/>
      <c r="KZ63" s="13">
        <v>1</v>
      </c>
      <c r="LA63" s="13">
        <v>1</v>
      </c>
      <c r="LB63" s="13"/>
      <c r="LC63" s="13"/>
      <c r="LD63" s="13">
        <v>1</v>
      </c>
      <c r="LE63" s="13"/>
      <c r="LF63" s="13"/>
      <c r="LG63" s="13">
        <v>2</v>
      </c>
      <c r="LH63" s="13"/>
      <c r="LI63" s="13"/>
      <c r="LJ63" s="13"/>
      <c r="LK63" s="13"/>
      <c r="LL63" s="13"/>
      <c r="LM63" s="13"/>
      <c r="LN63" s="13"/>
      <c r="LO63" s="13"/>
      <c r="LP63" s="13"/>
      <c r="LQ63" s="13"/>
      <c r="LR63" s="13"/>
      <c r="LS63" s="13">
        <v>1</v>
      </c>
      <c r="LT63" s="13"/>
      <c r="LU63" s="13"/>
      <c r="LV63" s="13"/>
      <c r="LW63" s="13"/>
      <c r="LX63" s="13"/>
      <c r="LY63" s="13"/>
      <c r="LZ63" s="13"/>
      <c r="MA63" s="13">
        <v>1</v>
      </c>
      <c r="MB63" s="13"/>
      <c r="MC63" s="13">
        <v>1</v>
      </c>
      <c r="MD63" s="13"/>
      <c r="ME63" s="13"/>
      <c r="MF63" s="13"/>
      <c r="MG63" s="13"/>
      <c r="MH63" s="13"/>
      <c r="MI63" s="13"/>
      <c r="MJ63" s="13">
        <v>1</v>
      </c>
      <c r="MK63" s="13"/>
      <c r="ML63" s="13">
        <v>1</v>
      </c>
      <c r="MM63" s="13"/>
      <c r="MN63" s="13"/>
      <c r="MO63" s="13"/>
      <c r="MP63" s="13"/>
      <c r="MQ63" s="13">
        <v>1</v>
      </c>
      <c r="MR63" s="13">
        <v>1</v>
      </c>
      <c r="MS63" s="13">
        <v>1</v>
      </c>
      <c r="MT63" s="13"/>
      <c r="MU63" s="13">
        <v>1</v>
      </c>
      <c r="MV63" s="13"/>
      <c r="MW63" s="13"/>
      <c r="MX63" s="13"/>
      <c r="MY63" s="13"/>
      <c r="MZ63" s="13"/>
      <c r="NA63" s="13"/>
      <c r="NB63" s="13"/>
      <c r="NC63" s="13"/>
      <c r="ND63" s="13"/>
      <c r="NE63" s="13"/>
      <c r="NF63" s="13"/>
      <c r="NG63" s="13"/>
      <c r="NH63" s="13"/>
      <c r="NI63" s="13"/>
      <c r="NJ63" s="60">
        <v>36</v>
      </c>
      <c r="NK63" s="13">
        <v>1161</v>
      </c>
      <c r="NL63" s="448"/>
      <c r="NM63" s="448"/>
      <c r="NN63" s="448"/>
    </row>
    <row r="64" spans="1:378">
      <c r="A64" s="8" t="s">
        <v>75</v>
      </c>
      <c r="B64" s="284">
        <f t="shared" si="67"/>
        <v>38</v>
      </c>
      <c r="C64" s="284">
        <f t="shared" si="68"/>
        <v>30</v>
      </c>
      <c r="D64" s="284">
        <f t="shared" si="69"/>
        <v>75</v>
      </c>
      <c r="E64" s="284">
        <f t="shared" si="70"/>
        <v>87</v>
      </c>
      <c r="F64" s="284">
        <f t="shared" si="71"/>
        <v>220</v>
      </c>
      <c r="G64" s="284">
        <f t="shared" si="72"/>
        <v>255</v>
      </c>
      <c r="H64" s="284">
        <f t="shared" si="73"/>
        <v>330</v>
      </c>
      <c r="I64" s="284">
        <f t="shared" si="74"/>
        <v>333</v>
      </c>
      <c r="J64" s="284">
        <f t="shared" si="75"/>
        <v>292</v>
      </c>
      <c r="K64" s="284">
        <f t="shared" si="76"/>
        <v>231</v>
      </c>
      <c r="L64" s="284">
        <f t="shared" si="77"/>
        <v>151</v>
      </c>
      <c r="M64" s="284">
        <f t="shared" si="78"/>
        <v>149</v>
      </c>
      <c r="N64" s="284">
        <f t="shared" si="79"/>
        <v>119</v>
      </c>
      <c r="O64" s="284">
        <f t="shared" si="80"/>
        <v>105</v>
      </c>
      <c r="P64" s="284">
        <f t="shared" si="81"/>
        <v>50</v>
      </c>
      <c r="Q64" s="284">
        <f t="shared" si="82"/>
        <v>60</v>
      </c>
      <c r="R64" s="284">
        <f t="shared" si="83"/>
        <v>24</v>
      </c>
      <c r="S64" s="284">
        <f t="shared" si="84"/>
        <v>43</v>
      </c>
      <c r="T64" s="284">
        <f t="shared" si="85"/>
        <v>8</v>
      </c>
      <c r="U64" s="284">
        <f t="shared" si="86"/>
        <v>10</v>
      </c>
      <c r="W64" s="16" t="s">
        <v>73</v>
      </c>
      <c r="X64" s="764">
        <f t="shared" si="88"/>
        <v>97</v>
      </c>
      <c r="Y64" s="764">
        <f t="shared" si="89"/>
        <v>78</v>
      </c>
      <c r="Z64" s="764">
        <f t="shared" si="90"/>
        <v>190</v>
      </c>
      <c r="AA64" s="764">
        <f t="shared" si="91"/>
        <v>252</v>
      </c>
      <c r="AB64" s="764">
        <f t="shared" si="92"/>
        <v>362</v>
      </c>
      <c r="AC64" s="764">
        <f t="shared" si="93"/>
        <v>493</v>
      </c>
      <c r="AD64" s="764">
        <f t="shared" si="94"/>
        <v>371</v>
      </c>
      <c r="AE64" s="764">
        <f t="shared" si="95"/>
        <v>435</v>
      </c>
      <c r="AF64" s="764">
        <f t="shared" si="96"/>
        <v>336</v>
      </c>
      <c r="AG64" s="764">
        <f t="shared" si="97"/>
        <v>411</v>
      </c>
      <c r="AH64" s="764">
        <f t="shared" si="98"/>
        <v>314</v>
      </c>
      <c r="AI64" s="764">
        <f t="shared" si="99"/>
        <v>327</v>
      </c>
      <c r="AJ64" s="764">
        <f t="shared" si="100"/>
        <v>213</v>
      </c>
      <c r="AK64" s="764">
        <f t="shared" si="101"/>
        <v>178</v>
      </c>
      <c r="AL64" s="764">
        <f t="shared" si="102"/>
        <v>126</v>
      </c>
      <c r="AM64" s="764">
        <f t="shared" si="103"/>
        <v>132</v>
      </c>
      <c r="AN64" s="764">
        <f t="shared" si="104"/>
        <v>62</v>
      </c>
      <c r="AO64" s="764">
        <f t="shared" si="105"/>
        <v>78</v>
      </c>
      <c r="AP64" s="764">
        <f t="shared" si="106"/>
        <v>6</v>
      </c>
      <c r="AQ64" s="764">
        <f t="shared" si="107"/>
        <v>24</v>
      </c>
      <c r="AR64" s="764">
        <f t="shared" si="87"/>
        <v>38</v>
      </c>
      <c r="AT64" s="16" t="s">
        <v>73</v>
      </c>
      <c r="AU64" s="13">
        <v>1</v>
      </c>
      <c r="AV64" s="13">
        <v>13</v>
      </c>
      <c r="AW64" s="13">
        <v>9</v>
      </c>
      <c r="AX64" s="13">
        <v>7</v>
      </c>
      <c r="AY64" s="13">
        <v>5</v>
      </c>
      <c r="AZ64" s="13">
        <v>10</v>
      </c>
      <c r="BA64" s="13">
        <v>8</v>
      </c>
      <c r="BB64" s="13">
        <v>8</v>
      </c>
      <c r="BC64" s="13">
        <v>7</v>
      </c>
      <c r="BD64" s="13">
        <v>10</v>
      </c>
      <c r="BE64" s="13">
        <v>15</v>
      </c>
      <c r="BF64" s="13">
        <v>12</v>
      </c>
      <c r="BG64" s="13">
        <v>12</v>
      </c>
      <c r="BH64" s="13">
        <v>17</v>
      </c>
      <c r="BI64" s="13">
        <v>18</v>
      </c>
      <c r="BJ64" s="13">
        <v>31</v>
      </c>
      <c r="BK64" s="13">
        <v>25</v>
      </c>
      <c r="BL64" s="13">
        <v>34</v>
      </c>
      <c r="BM64" s="13">
        <v>40</v>
      </c>
      <c r="BN64" s="13">
        <v>48</v>
      </c>
      <c r="BO64" s="13">
        <v>37</v>
      </c>
      <c r="BP64" s="13">
        <v>43</v>
      </c>
      <c r="BQ64" s="13">
        <v>55</v>
      </c>
      <c r="BR64" s="13">
        <v>51</v>
      </c>
      <c r="BS64" s="13">
        <v>45</v>
      </c>
      <c r="BT64" s="13">
        <v>60</v>
      </c>
      <c r="BU64" s="13">
        <v>46</v>
      </c>
      <c r="BV64" s="13">
        <v>53</v>
      </c>
      <c r="BW64" s="13">
        <v>53</v>
      </c>
      <c r="BX64" s="13">
        <v>50</v>
      </c>
      <c r="BY64" s="13">
        <v>47</v>
      </c>
      <c r="BZ64" s="13">
        <v>45</v>
      </c>
      <c r="CA64" s="13">
        <v>52</v>
      </c>
      <c r="CB64" s="13">
        <v>49</v>
      </c>
      <c r="CC64" s="13">
        <v>46</v>
      </c>
      <c r="CD64" s="13">
        <v>41</v>
      </c>
      <c r="CE64" s="13">
        <v>42</v>
      </c>
      <c r="CF64" s="13">
        <v>26</v>
      </c>
      <c r="CG64" s="13">
        <v>46</v>
      </c>
      <c r="CH64" s="13">
        <v>41</v>
      </c>
      <c r="CI64" s="13">
        <v>54</v>
      </c>
      <c r="CJ64" s="13">
        <v>43</v>
      </c>
      <c r="CK64" s="13">
        <v>56</v>
      </c>
      <c r="CL64" s="13">
        <v>38</v>
      </c>
      <c r="CM64" s="13">
        <v>36</v>
      </c>
      <c r="CN64" s="13">
        <v>35</v>
      </c>
      <c r="CO64" s="13">
        <v>34</v>
      </c>
      <c r="CP64" s="13">
        <v>31</v>
      </c>
      <c r="CQ64" s="13">
        <v>45</v>
      </c>
      <c r="CR64" s="13">
        <v>39</v>
      </c>
      <c r="CS64" s="13">
        <v>35</v>
      </c>
      <c r="CT64" s="13">
        <v>39</v>
      </c>
      <c r="CU64" s="13">
        <v>36</v>
      </c>
      <c r="CV64" s="13">
        <v>31</v>
      </c>
      <c r="CW64" s="13">
        <v>35</v>
      </c>
      <c r="CX64" s="13">
        <v>39</v>
      </c>
      <c r="CY64" s="13">
        <v>40</v>
      </c>
      <c r="CZ64" s="13">
        <v>22</v>
      </c>
      <c r="DA64" s="13">
        <v>26</v>
      </c>
      <c r="DB64" s="13">
        <v>24</v>
      </c>
      <c r="DC64" s="13">
        <v>23</v>
      </c>
      <c r="DD64" s="13">
        <v>23</v>
      </c>
      <c r="DE64" s="13">
        <v>21</v>
      </c>
      <c r="DF64" s="13">
        <v>17</v>
      </c>
      <c r="DG64" s="13">
        <v>16</v>
      </c>
      <c r="DH64" s="13">
        <v>13</v>
      </c>
      <c r="DI64" s="13">
        <v>15</v>
      </c>
      <c r="DJ64" s="13">
        <v>22</v>
      </c>
      <c r="DK64" s="13">
        <v>12</v>
      </c>
      <c r="DL64" s="13">
        <v>16</v>
      </c>
      <c r="DM64" s="13">
        <v>15</v>
      </c>
      <c r="DN64" s="13">
        <v>13</v>
      </c>
      <c r="DO64" s="13">
        <v>11</v>
      </c>
      <c r="DP64" s="13">
        <v>14</v>
      </c>
      <c r="DQ64" s="13">
        <v>11</v>
      </c>
      <c r="DR64" s="13">
        <v>13</v>
      </c>
      <c r="DS64" s="13">
        <v>20</v>
      </c>
      <c r="DT64" s="13">
        <v>12</v>
      </c>
      <c r="DU64" s="13">
        <v>10</v>
      </c>
      <c r="DV64" s="13">
        <v>13</v>
      </c>
      <c r="DW64" s="13">
        <v>15</v>
      </c>
      <c r="DX64" s="13">
        <v>5</v>
      </c>
      <c r="DY64" s="13">
        <v>4</v>
      </c>
      <c r="DZ64" s="13">
        <v>10</v>
      </c>
      <c r="EA64" s="13">
        <v>8</v>
      </c>
      <c r="EB64" s="13">
        <v>5</v>
      </c>
      <c r="EC64" s="13">
        <v>11</v>
      </c>
      <c r="ED64" s="13">
        <v>9</v>
      </c>
      <c r="EE64" s="13">
        <v>6</v>
      </c>
      <c r="EF64" s="13">
        <v>5</v>
      </c>
      <c r="EG64" s="13">
        <v>2</v>
      </c>
      <c r="EH64" s="13">
        <v>8</v>
      </c>
      <c r="EI64" s="13">
        <v>5</v>
      </c>
      <c r="EJ64" s="13">
        <v>2</v>
      </c>
      <c r="EK64" s="13">
        <v>5</v>
      </c>
      <c r="EL64" s="13"/>
      <c r="EM64" s="13">
        <v>1</v>
      </c>
      <c r="EN64" s="13"/>
      <c r="EO64" s="13">
        <v>1</v>
      </c>
      <c r="EP64" s="13"/>
      <c r="EQ64" s="13"/>
      <c r="ER64" s="13"/>
      <c r="ES64" s="13"/>
      <c r="ET64" s="13"/>
      <c r="EU64" s="13"/>
      <c r="EV64" s="13"/>
      <c r="EW64" s="13"/>
      <c r="EX64" s="13"/>
      <c r="EY64" s="13"/>
      <c r="EZ64" s="13"/>
      <c r="FA64" s="60">
        <v>2408</v>
      </c>
      <c r="FB64" s="13">
        <v>2408</v>
      </c>
      <c r="FC64" s="16" t="s">
        <v>73</v>
      </c>
      <c r="FD64" s="13">
        <v>2</v>
      </c>
      <c r="FE64" s="13">
        <v>9</v>
      </c>
      <c r="FF64" s="13">
        <v>19</v>
      </c>
      <c r="FG64" s="13">
        <v>13</v>
      </c>
      <c r="FH64" s="13">
        <v>5</v>
      </c>
      <c r="FI64" s="13">
        <v>9</v>
      </c>
      <c r="FJ64" s="13">
        <v>9</v>
      </c>
      <c r="FK64" s="13">
        <v>9</v>
      </c>
      <c r="FL64" s="13">
        <v>10</v>
      </c>
      <c r="FM64" s="13">
        <v>12</v>
      </c>
      <c r="FN64" s="13">
        <v>13</v>
      </c>
      <c r="FO64" s="13">
        <v>12</v>
      </c>
      <c r="FP64" s="13">
        <v>7</v>
      </c>
      <c r="FQ64" s="13">
        <v>14</v>
      </c>
      <c r="FR64" s="13">
        <v>12</v>
      </c>
      <c r="FS64" s="13">
        <v>15</v>
      </c>
      <c r="FT64" s="13">
        <v>27</v>
      </c>
      <c r="FU64" s="13">
        <v>26</v>
      </c>
      <c r="FV64" s="13">
        <v>27</v>
      </c>
      <c r="FW64" s="13">
        <v>37</v>
      </c>
      <c r="FX64" s="13">
        <v>45</v>
      </c>
      <c r="FY64" s="13">
        <v>34</v>
      </c>
      <c r="FZ64" s="13">
        <v>31</v>
      </c>
      <c r="GA64" s="13">
        <v>45</v>
      </c>
      <c r="GB64" s="13">
        <v>37</v>
      </c>
      <c r="GC64" s="13">
        <v>32</v>
      </c>
      <c r="GD64" s="13">
        <v>38</v>
      </c>
      <c r="GE64" s="13">
        <v>30</v>
      </c>
      <c r="GF64" s="13">
        <v>33</v>
      </c>
      <c r="GG64" s="13">
        <v>37</v>
      </c>
      <c r="GH64" s="13">
        <v>39</v>
      </c>
      <c r="GI64" s="13">
        <v>39</v>
      </c>
      <c r="GJ64" s="13">
        <v>47</v>
      </c>
      <c r="GK64" s="13">
        <v>44</v>
      </c>
      <c r="GL64" s="13">
        <v>35</v>
      </c>
      <c r="GM64" s="13">
        <v>39</v>
      </c>
      <c r="GN64" s="13">
        <v>20</v>
      </c>
      <c r="GO64" s="13">
        <v>38</v>
      </c>
      <c r="GP64" s="13">
        <v>34</v>
      </c>
      <c r="GQ64" s="13">
        <v>36</v>
      </c>
      <c r="GR64" s="13">
        <v>40</v>
      </c>
      <c r="GS64" s="13">
        <v>45</v>
      </c>
      <c r="GT64" s="13">
        <v>35</v>
      </c>
      <c r="GU64" s="13">
        <v>43</v>
      </c>
      <c r="GV64" s="13">
        <v>29</v>
      </c>
      <c r="GW64" s="13">
        <v>29</v>
      </c>
      <c r="GX64" s="13">
        <v>24</v>
      </c>
      <c r="GY64" s="13">
        <v>25</v>
      </c>
      <c r="GZ64" s="13">
        <v>30</v>
      </c>
      <c r="HA64" s="13">
        <v>36</v>
      </c>
      <c r="HB64" s="13">
        <v>31</v>
      </c>
      <c r="HC64" s="13">
        <v>30</v>
      </c>
      <c r="HD64" s="13">
        <v>43</v>
      </c>
      <c r="HE64" s="13">
        <v>29</v>
      </c>
      <c r="HF64" s="13">
        <v>23</v>
      </c>
      <c r="HG64" s="13">
        <v>30</v>
      </c>
      <c r="HH64" s="13">
        <v>41</v>
      </c>
      <c r="HI64" s="13">
        <v>29</v>
      </c>
      <c r="HJ64" s="13">
        <v>30</v>
      </c>
      <c r="HK64" s="13">
        <v>28</v>
      </c>
      <c r="HL64" s="13">
        <v>28</v>
      </c>
      <c r="HM64" s="13">
        <v>25</v>
      </c>
      <c r="HN64" s="13">
        <v>16</v>
      </c>
      <c r="HO64" s="13">
        <v>22</v>
      </c>
      <c r="HP64" s="13">
        <v>19</v>
      </c>
      <c r="HQ64" s="13">
        <v>25</v>
      </c>
      <c r="HR64" s="13">
        <v>17</v>
      </c>
      <c r="HS64" s="13">
        <v>18</v>
      </c>
      <c r="HT64" s="13">
        <v>22</v>
      </c>
      <c r="HU64" s="13">
        <v>21</v>
      </c>
      <c r="HV64" s="13">
        <v>11</v>
      </c>
      <c r="HW64" s="13">
        <v>15</v>
      </c>
      <c r="HX64" s="13">
        <v>20</v>
      </c>
      <c r="HY64" s="13">
        <v>16</v>
      </c>
      <c r="HZ64" s="13">
        <v>11</v>
      </c>
      <c r="IA64" s="13">
        <v>15</v>
      </c>
      <c r="IB64" s="13">
        <v>13</v>
      </c>
      <c r="IC64" s="13">
        <v>7</v>
      </c>
      <c r="ID64" s="13">
        <v>4</v>
      </c>
      <c r="IE64" s="13">
        <v>14</v>
      </c>
      <c r="IF64" s="13">
        <v>11</v>
      </c>
      <c r="IG64" s="13">
        <v>8</v>
      </c>
      <c r="IH64" s="13">
        <v>9</v>
      </c>
      <c r="II64" s="13">
        <v>8</v>
      </c>
      <c r="IJ64" s="13">
        <v>7</v>
      </c>
      <c r="IK64" s="13">
        <v>3</v>
      </c>
      <c r="IL64" s="13">
        <v>4</v>
      </c>
      <c r="IM64" s="13">
        <v>7</v>
      </c>
      <c r="IN64" s="13">
        <v>4</v>
      </c>
      <c r="IO64" s="13">
        <v>1</v>
      </c>
      <c r="IP64" s="13">
        <v>1</v>
      </c>
      <c r="IQ64" s="13">
        <v>1</v>
      </c>
      <c r="IR64" s="13">
        <v>2</v>
      </c>
      <c r="IS64" s="13">
        <v>1</v>
      </c>
      <c r="IT64" s="13"/>
      <c r="IU64" s="13">
        <v>1</v>
      </c>
      <c r="IV64" s="13"/>
      <c r="IW64" s="13"/>
      <c r="IX64" s="13"/>
      <c r="IY64" s="13"/>
      <c r="IZ64" s="13"/>
      <c r="JA64" s="13"/>
      <c r="JB64" s="13"/>
      <c r="JC64" s="13"/>
      <c r="JD64" s="13"/>
      <c r="JE64" s="13"/>
      <c r="JF64" s="60">
        <v>2077</v>
      </c>
      <c r="JG64" s="13">
        <v>3</v>
      </c>
      <c r="JH64" s="13">
        <v>1</v>
      </c>
      <c r="JI64" s="13"/>
      <c r="JJ64" s="13"/>
      <c r="JK64" s="13"/>
      <c r="JL64" s="13"/>
      <c r="JM64" s="13">
        <v>1</v>
      </c>
      <c r="JN64" s="13"/>
      <c r="JO64" s="13"/>
      <c r="JP64" s="13"/>
      <c r="JQ64" s="13"/>
      <c r="JR64" s="13">
        <v>2</v>
      </c>
      <c r="JS64" s="13"/>
      <c r="JT64" s="13"/>
      <c r="JU64" s="13"/>
      <c r="JV64" s="13"/>
      <c r="JW64" s="13"/>
      <c r="JX64" s="13">
        <v>1</v>
      </c>
      <c r="JY64" s="13"/>
      <c r="JZ64" s="13">
        <v>2</v>
      </c>
      <c r="KA64" s="13"/>
      <c r="KB64" s="13"/>
      <c r="KC64" s="13"/>
      <c r="KD64" s="13">
        <v>2</v>
      </c>
      <c r="KE64" s="13">
        <v>1</v>
      </c>
      <c r="KF64" s="13">
        <v>1</v>
      </c>
      <c r="KG64" s="13"/>
      <c r="KH64" s="13">
        <v>1</v>
      </c>
      <c r="KI64" s="13"/>
      <c r="KJ64" s="13"/>
      <c r="KK64" s="13">
        <v>1</v>
      </c>
      <c r="KL64" s="13"/>
      <c r="KM64" s="13"/>
      <c r="KN64" s="13"/>
      <c r="KO64" s="13"/>
      <c r="KP64" s="13"/>
      <c r="KQ64" s="13"/>
      <c r="KR64" s="13">
        <v>1</v>
      </c>
      <c r="KS64" s="13">
        <v>1</v>
      </c>
      <c r="KT64" s="13">
        <v>1</v>
      </c>
      <c r="KU64" s="13"/>
      <c r="KV64" s="13">
        <v>1</v>
      </c>
      <c r="KW64" s="13"/>
      <c r="KX64" s="13"/>
      <c r="KY64" s="13">
        <v>1</v>
      </c>
      <c r="KZ64" s="13"/>
      <c r="LA64" s="13">
        <v>1</v>
      </c>
      <c r="LB64" s="13">
        <v>1</v>
      </c>
      <c r="LC64" s="13"/>
      <c r="LD64" s="13"/>
      <c r="LE64" s="13"/>
      <c r="LF64" s="13"/>
      <c r="LG64" s="13"/>
      <c r="LH64" s="13">
        <v>1</v>
      </c>
      <c r="LI64" s="13">
        <v>1</v>
      </c>
      <c r="LJ64" s="13">
        <v>1</v>
      </c>
      <c r="LK64" s="13"/>
      <c r="LL64" s="13"/>
      <c r="LM64" s="13"/>
      <c r="LN64" s="13"/>
      <c r="LO64" s="13"/>
      <c r="LP64" s="13"/>
      <c r="LQ64" s="13"/>
      <c r="LR64" s="13"/>
      <c r="LS64" s="13">
        <v>1</v>
      </c>
      <c r="LT64" s="13">
        <v>1</v>
      </c>
      <c r="LU64" s="13"/>
      <c r="LV64" s="13">
        <v>1</v>
      </c>
      <c r="LW64" s="13"/>
      <c r="LX64" s="13"/>
      <c r="LY64" s="13"/>
      <c r="LZ64" s="13"/>
      <c r="MA64" s="13"/>
      <c r="MB64" s="13"/>
      <c r="MC64" s="13"/>
      <c r="MD64" s="13"/>
      <c r="ME64" s="13"/>
      <c r="MF64" s="13">
        <v>1</v>
      </c>
      <c r="MG64" s="13"/>
      <c r="MH64" s="13"/>
      <c r="MI64" s="13"/>
      <c r="MJ64" s="13"/>
      <c r="MK64" s="13"/>
      <c r="ML64" s="13"/>
      <c r="MM64" s="13">
        <v>2</v>
      </c>
      <c r="MN64" s="13"/>
      <c r="MO64" s="13"/>
      <c r="MP64" s="13">
        <v>1</v>
      </c>
      <c r="MQ64" s="13"/>
      <c r="MR64" s="13"/>
      <c r="MS64" s="13">
        <v>1</v>
      </c>
      <c r="MT64" s="13">
        <v>1</v>
      </c>
      <c r="MU64" s="13"/>
      <c r="MV64" s="13"/>
      <c r="MW64" s="13"/>
      <c r="MX64" s="13"/>
      <c r="MY64" s="13"/>
      <c r="MZ64" s="13">
        <v>1</v>
      </c>
      <c r="NA64" s="13">
        <v>2</v>
      </c>
      <c r="NB64" s="13"/>
      <c r="NC64" s="13"/>
      <c r="ND64" s="13"/>
      <c r="NE64" s="13"/>
      <c r="NF64" s="13"/>
      <c r="NG64" s="13"/>
      <c r="NH64" s="13"/>
      <c r="NI64" s="13"/>
      <c r="NJ64" s="60">
        <v>38</v>
      </c>
      <c r="NK64" s="13">
        <v>2115</v>
      </c>
      <c r="NL64" s="448"/>
      <c r="NM64" s="448"/>
      <c r="NN64" s="448"/>
    </row>
    <row r="65" spans="1:378">
      <c r="A65" s="8" t="s">
        <v>76</v>
      </c>
      <c r="B65" s="284">
        <f t="shared" si="67"/>
        <v>12</v>
      </c>
      <c r="C65" s="284">
        <f t="shared" si="68"/>
        <v>9</v>
      </c>
      <c r="D65" s="284">
        <f t="shared" si="69"/>
        <v>20</v>
      </c>
      <c r="E65" s="284">
        <f t="shared" si="70"/>
        <v>25</v>
      </c>
      <c r="F65" s="284">
        <f t="shared" si="71"/>
        <v>48</v>
      </c>
      <c r="G65" s="284">
        <f t="shared" si="72"/>
        <v>69</v>
      </c>
      <c r="H65" s="284">
        <f t="shared" si="73"/>
        <v>55</v>
      </c>
      <c r="I65" s="284">
        <f t="shared" si="74"/>
        <v>56</v>
      </c>
      <c r="J65" s="284">
        <f t="shared" si="75"/>
        <v>58</v>
      </c>
      <c r="K65" s="284">
        <f t="shared" si="76"/>
        <v>51</v>
      </c>
      <c r="L65" s="284">
        <f t="shared" si="77"/>
        <v>37</v>
      </c>
      <c r="M65" s="284">
        <f t="shared" si="78"/>
        <v>45</v>
      </c>
      <c r="N65" s="284">
        <f t="shared" si="79"/>
        <v>39</v>
      </c>
      <c r="O65" s="284">
        <f t="shared" si="80"/>
        <v>30</v>
      </c>
      <c r="P65" s="284">
        <f t="shared" si="81"/>
        <v>18</v>
      </c>
      <c r="Q65" s="284">
        <f t="shared" si="82"/>
        <v>10</v>
      </c>
      <c r="R65" s="284">
        <f t="shared" si="83"/>
        <v>5</v>
      </c>
      <c r="S65" s="284">
        <f t="shared" si="84"/>
        <v>6</v>
      </c>
      <c r="T65" s="284">
        <f t="shared" si="85"/>
        <v>1</v>
      </c>
      <c r="U65" s="284">
        <f t="shared" si="86"/>
        <v>3</v>
      </c>
      <c r="W65" s="16" t="s">
        <v>194</v>
      </c>
      <c r="X65" s="764">
        <f t="shared" si="88"/>
        <v>21</v>
      </c>
      <c r="Y65" s="764">
        <f t="shared" si="89"/>
        <v>15</v>
      </c>
      <c r="Z65" s="764">
        <f t="shared" si="90"/>
        <v>79</v>
      </c>
      <c r="AA65" s="764">
        <f t="shared" si="91"/>
        <v>95</v>
      </c>
      <c r="AB65" s="764">
        <f t="shared" si="92"/>
        <v>223</v>
      </c>
      <c r="AC65" s="764">
        <f t="shared" si="93"/>
        <v>224</v>
      </c>
      <c r="AD65" s="764">
        <f t="shared" si="94"/>
        <v>303</v>
      </c>
      <c r="AE65" s="764">
        <f t="shared" si="95"/>
        <v>290</v>
      </c>
      <c r="AF65" s="764">
        <f t="shared" si="96"/>
        <v>230</v>
      </c>
      <c r="AG65" s="764">
        <f t="shared" si="97"/>
        <v>234</v>
      </c>
      <c r="AH65" s="764">
        <f t="shared" si="98"/>
        <v>185</v>
      </c>
      <c r="AI65" s="764">
        <f t="shared" si="99"/>
        <v>194</v>
      </c>
      <c r="AJ65" s="764">
        <f t="shared" si="100"/>
        <v>154</v>
      </c>
      <c r="AK65" s="764">
        <f t="shared" si="101"/>
        <v>124</v>
      </c>
      <c r="AL65" s="764">
        <f t="shared" si="102"/>
        <v>74</v>
      </c>
      <c r="AM65" s="764">
        <f t="shared" si="103"/>
        <v>91</v>
      </c>
      <c r="AN65" s="764">
        <f t="shared" si="104"/>
        <v>34</v>
      </c>
      <c r="AO65" s="764">
        <f t="shared" si="105"/>
        <v>34</v>
      </c>
      <c r="AP65" s="764">
        <f t="shared" si="106"/>
        <v>4</v>
      </c>
      <c r="AQ65" s="764">
        <f t="shared" si="107"/>
        <v>11</v>
      </c>
      <c r="AR65" s="764">
        <f t="shared" si="87"/>
        <v>26</v>
      </c>
      <c r="AT65" s="16" t="s">
        <v>194</v>
      </c>
      <c r="AU65" s="13">
        <v>1</v>
      </c>
      <c r="AV65" s="13">
        <v>2</v>
      </c>
      <c r="AW65" s="13">
        <v>2</v>
      </c>
      <c r="AX65" s="13">
        <v>2</v>
      </c>
      <c r="AY65" s="13"/>
      <c r="AZ65" s="13">
        <v>3</v>
      </c>
      <c r="BA65" s="13"/>
      <c r="BB65" s="13">
        <v>2</v>
      </c>
      <c r="BC65" s="13">
        <v>1</v>
      </c>
      <c r="BD65" s="13">
        <v>2</v>
      </c>
      <c r="BE65" s="13">
        <v>5</v>
      </c>
      <c r="BF65" s="13">
        <v>3</v>
      </c>
      <c r="BG65" s="13">
        <v>2</v>
      </c>
      <c r="BH65" s="13">
        <v>4</v>
      </c>
      <c r="BI65" s="13">
        <v>8</v>
      </c>
      <c r="BJ65" s="13">
        <v>5</v>
      </c>
      <c r="BK65" s="13">
        <v>15</v>
      </c>
      <c r="BL65" s="13">
        <v>14</v>
      </c>
      <c r="BM65" s="13">
        <v>19</v>
      </c>
      <c r="BN65" s="13">
        <v>20</v>
      </c>
      <c r="BO65" s="13">
        <v>16</v>
      </c>
      <c r="BP65" s="13">
        <v>19</v>
      </c>
      <c r="BQ65" s="13">
        <v>19</v>
      </c>
      <c r="BR65" s="13">
        <v>19</v>
      </c>
      <c r="BS65" s="13">
        <v>22</v>
      </c>
      <c r="BT65" s="13">
        <v>22</v>
      </c>
      <c r="BU65" s="13">
        <v>21</v>
      </c>
      <c r="BV65" s="13">
        <v>24</v>
      </c>
      <c r="BW65" s="13">
        <v>31</v>
      </c>
      <c r="BX65" s="13">
        <v>31</v>
      </c>
      <c r="BY65" s="13">
        <v>31</v>
      </c>
      <c r="BZ65" s="13">
        <v>27</v>
      </c>
      <c r="CA65" s="13">
        <v>23</v>
      </c>
      <c r="CB65" s="13">
        <v>40</v>
      </c>
      <c r="CC65" s="13">
        <v>31</v>
      </c>
      <c r="CD65" s="13">
        <v>27</v>
      </c>
      <c r="CE65" s="13">
        <v>26</v>
      </c>
      <c r="CF65" s="13">
        <v>33</v>
      </c>
      <c r="CG65" s="13">
        <v>25</v>
      </c>
      <c r="CH65" s="13">
        <v>27</v>
      </c>
      <c r="CI65" s="13">
        <v>27</v>
      </c>
      <c r="CJ65" s="13">
        <v>23</v>
      </c>
      <c r="CK65" s="13">
        <v>25</v>
      </c>
      <c r="CL65" s="13">
        <v>29</v>
      </c>
      <c r="CM65" s="13">
        <v>30</v>
      </c>
      <c r="CN65" s="13">
        <v>22</v>
      </c>
      <c r="CO65" s="13">
        <v>27</v>
      </c>
      <c r="CP65" s="13">
        <v>19</v>
      </c>
      <c r="CQ65" s="13">
        <v>11</v>
      </c>
      <c r="CR65" s="13">
        <v>21</v>
      </c>
      <c r="CS65" s="13">
        <v>32</v>
      </c>
      <c r="CT65" s="13">
        <v>19</v>
      </c>
      <c r="CU65" s="13">
        <v>21</v>
      </c>
      <c r="CV65" s="13">
        <v>13</v>
      </c>
      <c r="CW65" s="13">
        <v>21</v>
      </c>
      <c r="CX65" s="13">
        <v>11</v>
      </c>
      <c r="CY65" s="13">
        <v>25</v>
      </c>
      <c r="CZ65" s="13">
        <v>19</v>
      </c>
      <c r="DA65" s="13">
        <v>15</v>
      </c>
      <c r="DB65" s="13">
        <v>18</v>
      </c>
      <c r="DC65" s="13">
        <v>13</v>
      </c>
      <c r="DD65" s="13">
        <v>15</v>
      </c>
      <c r="DE65" s="13">
        <v>13</v>
      </c>
      <c r="DF65" s="13">
        <v>14</v>
      </c>
      <c r="DG65" s="13">
        <v>20</v>
      </c>
      <c r="DH65" s="13">
        <v>13</v>
      </c>
      <c r="DI65" s="13">
        <v>9</v>
      </c>
      <c r="DJ65" s="13">
        <v>10</v>
      </c>
      <c r="DK65" s="13">
        <v>8</v>
      </c>
      <c r="DL65" s="13">
        <v>9</v>
      </c>
      <c r="DM65" s="13">
        <v>14</v>
      </c>
      <c r="DN65" s="13">
        <v>6</v>
      </c>
      <c r="DO65" s="13">
        <v>14</v>
      </c>
      <c r="DP65" s="13">
        <v>10</v>
      </c>
      <c r="DQ65" s="13">
        <v>7</v>
      </c>
      <c r="DR65" s="13">
        <v>6</v>
      </c>
      <c r="DS65" s="13">
        <v>16</v>
      </c>
      <c r="DT65" s="13">
        <v>4</v>
      </c>
      <c r="DU65" s="13">
        <v>6</v>
      </c>
      <c r="DV65" s="13">
        <v>8</v>
      </c>
      <c r="DW65" s="13">
        <v>5</v>
      </c>
      <c r="DX65" s="13">
        <v>8</v>
      </c>
      <c r="DY65" s="13">
        <v>3</v>
      </c>
      <c r="DZ65" s="13">
        <v>2</v>
      </c>
      <c r="EA65" s="13">
        <v>2</v>
      </c>
      <c r="EB65" s="13">
        <v>6</v>
      </c>
      <c r="EC65" s="13">
        <v>3</v>
      </c>
      <c r="ED65" s="13">
        <v>2</v>
      </c>
      <c r="EE65" s="13">
        <v>1</v>
      </c>
      <c r="EF65" s="13">
        <v>2</v>
      </c>
      <c r="EG65" s="13">
        <v>3</v>
      </c>
      <c r="EH65" s="13">
        <v>1</v>
      </c>
      <c r="EI65" s="13">
        <v>2</v>
      </c>
      <c r="EJ65" s="13">
        <v>1</v>
      </c>
      <c r="EK65" s="13">
        <v>1</v>
      </c>
      <c r="EL65" s="13">
        <v>2</v>
      </c>
      <c r="EM65" s="13"/>
      <c r="EN65" s="13"/>
      <c r="EO65" s="13">
        <v>1</v>
      </c>
      <c r="EP65" s="13"/>
      <c r="EQ65" s="13"/>
      <c r="ER65" s="13"/>
      <c r="ES65" s="13"/>
      <c r="ET65" s="13"/>
      <c r="EU65" s="13"/>
      <c r="EV65" s="13"/>
      <c r="EW65" s="13"/>
      <c r="EX65" s="13"/>
      <c r="EY65" s="13"/>
      <c r="EZ65" s="13"/>
      <c r="FA65" s="60">
        <v>1312</v>
      </c>
      <c r="FB65" s="13">
        <v>1312</v>
      </c>
      <c r="FC65" s="16" t="s">
        <v>194</v>
      </c>
      <c r="FD65" s="13"/>
      <c r="FE65" s="13">
        <v>1</v>
      </c>
      <c r="FF65" s="13">
        <v>4</v>
      </c>
      <c r="FG65" s="13">
        <v>2</v>
      </c>
      <c r="FH65" s="13">
        <v>1</v>
      </c>
      <c r="FI65" s="13">
        <v>1</v>
      </c>
      <c r="FJ65" s="13">
        <v>3</v>
      </c>
      <c r="FK65" s="13">
        <v>5</v>
      </c>
      <c r="FL65" s="13"/>
      <c r="FM65" s="13">
        <v>4</v>
      </c>
      <c r="FN65" s="13">
        <v>3</v>
      </c>
      <c r="FO65" s="13">
        <v>4</v>
      </c>
      <c r="FP65" s="13">
        <v>6</v>
      </c>
      <c r="FQ65" s="13">
        <v>3</v>
      </c>
      <c r="FR65" s="13">
        <v>4</v>
      </c>
      <c r="FS65" s="13">
        <v>6</v>
      </c>
      <c r="FT65" s="13">
        <v>14</v>
      </c>
      <c r="FU65" s="13">
        <v>10</v>
      </c>
      <c r="FV65" s="13">
        <v>16</v>
      </c>
      <c r="FW65" s="13">
        <v>13</v>
      </c>
      <c r="FX65" s="13">
        <v>18</v>
      </c>
      <c r="FY65" s="13">
        <v>14</v>
      </c>
      <c r="FZ65" s="13">
        <v>24</v>
      </c>
      <c r="GA65" s="13">
        <v>18</v>
      </c>
      <c r="GB65" s="13">
        <v>22</v>
      </c>
      <c r="GC65" s="13">
        <v>32</v>
      </c>
      <c r="GD65" s="13">
        <v>18</v>
      </c>
      <c r="GE65" s="13">
        <v>18</v>
      </c>
      <c r="GF65" s="13">
        <v>28</v>
      </c>
      <c r="GG65" s="13">
        <v>31</v>
      </c>
      <c r="GH65" s="13">
        <v>33</v>
      </c>
      <c r="GI65" s="13">
        <v>27</v>
      </c>
      <c r="GJ65" s="13">
        <v>31</v>
      </c>
      <c r="GK65" s="13">
        <v>28</v>
      </c>
      <c r="GL65" s="13">
        <v>29</v>
      </c>
      <c r="GM65" s="13">
        <v>29</v>
      </c>
      <c r="GN65" s="13">
        <v>31</v>
      </c>
      <c r="GO65" s="13">
        <v>37</v>
      </c>
      <c r="GP65" s="13">
        <v>34</v>
      </c>
      <c r="GQ65" s="13">
        <v>24</v>
      </c>
      <c r="GR65" s="13">
        <v>29</v>
      </c>
      <c r="GS65" s="13">
        <v>20</v>
      </c>
      <c r="GT65" s="13">
        <v>20</v>
      </c>
      <c r="GU65" s="13">
        <v>30</v>
      </c>
      <c r="GV65" s="13">
        <v>18</v>
      </c>
      <c r="GW65" s="13">
        <v>21</v>
      </c>
      <c r="GX65" s="13">
        <v>21</v>
      </c>
      <c r="GY65" s="13">
        <v>18</v>
      </c>
      <c r="GZ65" s="13">
        <v>27</v>
      </c>
      <c r="HA65" s="13">
        <v>26</v>
      </c>
      <c r="HB65" s="13">
        <v>21</v>
      </c>
      <c r="HC65" s="13">
        <v>26</v>
      </c>
      <c r="HD65" s="13">
        <v>18</v>
      </c>
      <c r="HE65" s="13">
        <v>16</v>
      </c>
      <c r="HF65" s="13">
        <v>16</v>
      </c>
      <c r="HG65" s="13">
        <v>18</v>
      </c>
      <c r="HH65" s="13">
        <v>19</v>
      </c>
      <c r="HI65" s="13">
        <v>18</v>
      </c>
      <c r="HJ65" s="13">
        <v>15</v>
      </c>
      <c r="HK65" s="13">
        <v>18</v>
      </c>
      <c r="HL65" s="13">
        <v>19</v>
      </c>
      <c r="HM65" s="13">
        <v>20</v>
      </c>
      <c r="HN65" s="13">
        <v>15</v>
      </c>
      <c r="HO65" s="13">
        <v>19</v>
      </c>
      <c r="HP65" s="13">
        <v>17</v>
      </c>
      <c r="HQ65" s="13">
        <v>12</v>
      </c>
      <c r="HR65" s="13">
        <v>12</v>
      </c>
      <c r="HS65" s="13">
        <v>13</v>
      </c>
      <c r="HT65" s="13">
        <v>17</v>
      </c>
      <c r="HU65" s="13">
        <v>10</v>
      </c>
      <c r="HV65" s="13">
        <v>12</v>
      </c>
      <c r="HW65" s="13">
        <v>11</v>
      </c>
      <c r="HX65" s="13">
        <v>15</v>
      </c>
      <c r="HY65" s="13">
        <v>8</v>
      </c>
      <c r="HZ65" s="13">
        <v>6</v>
      </c>
      <c r="IA65" s="13">
        <v>7</v>
      </c>
      <c r="IB65" s="13">
        <v>2</v>
      </c>
      <c r="IC65" s="13">
        <v>3</v>
      </c>
      <c r="ID65" s="13">
        <v>5</v>
      </c>
      <c r="IE65" s="13">
        <v>5</v>
      </c>
      <c r="IF65" s="13">
        <v>6</v>
      </c>
      <c r="IG65" s="13">
        <v>2</v>
      </c>
      <c r="IH65" s="13">
        <v>4</v>
      </c>
      <c r="II65" s="13">
        <v>4</v>
      </c>
      <c r="IJ65" s="13">
        <v>3</v>
      </c>
      <c r="IK65" s="13">
        <v>4</v>
      </c>
      <c r="IL65" s="13">
        <v>7</v>
      </c>
      <c r="IM65" s="13">
        <v>1</v>
      </c>
      <c r="IN65" s="13">
        <v>2</v>
      </c>
      <c r="IO65" s="13">
        <v>1</v>
      </c>
      <c r="IP65" s="13">
        <v>3</v>
      </c>
      <c r="IQ65" s="13">
        <v>1</v>
      </c>
      <c r="IR65" s="13"/>
      <c r="IS65" s="13"/>
      <c r="IT65" s="13"/>
      <c r="IU65" s="13"/>
      <c r="IV65" s="13"/>
      <c r="IW65" s="13"/>
      <c r="IX65" s="13"/>
      <c r="IY65" s="13"/>
      <c r="IZ65" s="13"/>
      <c r="JA65" s="13"/>
      <c r="JB65" s="13"/>
      <c r="JC65" s="13"/>
      <c r="JD65" s="13"/>
      <c r="JE65" s="13"/>
      <c r="JF65" s="60">
        <v>1307</v>
      </c>
      <c r="JG65" s="13"/>
      <c r="JH65" s="13">
        <v>1</v>
      </c>
      <c r="JI65" s="13"/>
      <c r="JJ65" s="13"/>
      <c r="JK65" s="13"/>
      <c r="JL65" s="13"/>
      <c r="JM65" s="13"/>
      <c r="JN65" s="13"/>
      <c r="JO65" s="13"/>
      <c r="JP65" s="13"/>
      <c r="JQ65" s="13"/>
      <c r="JR65" s="13"/>
      <c r="JS65" s="13"/>
      <c r="JT65" s="13"/>
      <c r="JU65" s="13"/>
      <c r="JV65" s="13">
        <v>1</v>
      </c>
      <c r="JW65" s="13">
        <v>1</v>
      </c>
      <c r="JX65" s="13"/>
      <c r="JY65" s="13"/>
      <c r="JZ65" s="13"/>
      <c r="KA65" s="13"/>
      <c r="KB65" s="13"/>
      <c r="KC65" s="13"/>
      <c r="KD65" s="13"/>
      <c r="KE65" s="13"/>
      <c r="KF65" s="13">
        <v>1</v>
      </c>
      <c r="KG65" s="13"/>
      <c r="KH65" s="13"/>
      <c r="KI65" s="13"/>
      <c r="KJ65" s="13"/>
      <c r="KK65" s="13"/>
      <c r="KL65" s="13">
        <v>2</v>
      </c>
      <c r="KM65" s="13">
        <v>1</v>
      </c>
      <c r="KN65" s="13"/>
      <c r="KO65" s="13"/>
      <c r="KP65" s="13"/>
      <c r="KQ65" s="13">
        <v>1</v>
      </c>
      <c r="KR65" s="13">
        <v>1</v>
      </c>
      <c r="KS65" s="13">
        <v>1</v>
      </c>
      <c r="KT65" s="13">
        <v>1</v>
      </c>
      <c r="KU65" s="13"/>
      <c r="KV65" s="13">
        <v>1</v>
      </c>
      <c r="KW65" s="13">
        <v>1</v>
      </c>
      <c r="KX65" s="13"/>
      <c r="KY65" s="13"/>
      <c r="KZ65" s="13"/>
      <c r="LA65" s="13"/>
      <c r="LB65" s="13">
        <v>1</v>
      </c>
      <c r="LC65" s="13"/>
      <c r="LD65" s="13">
        <v>1</v>
      </c>
      <c r="LE65" s="13">
        <v>1</v>
      </c>
      <c r="LF65" s="13">
        <v>1</v>
      </c>
      <c r="LG65" s="13"/>
      <c r="LH65" s="13"/>
      <c r="LI65" s="13"/>
      <c r="LJ65" s="13"/>
      <c r="LK65" s="13">
        <v>1</v>
      </c>
      <c r="LL65" s="13"/>
      <c r="LM65" s="13"/>
      <c r="LN65" s="13"/>
      <c r="LO65" s="13"/>
      <c r="LP65" s="13"/>
      <c r="LQ65" s="13"/>
      <c r="LR65" s="13">
        <v>1</v>
      </c>
      <c r="LS65" s="13">
        <v>1</v>
      </c>
      <c r="LT65" s="13"/>
      <c r="LU65" s="13"/>
      <c r="LV65" s="13"/>
      <c r="LW65" s="13"/>
      <c r="LX65" s="13"/>
      <c r="LY65" s="13"/>
      <c r="LZ65" s="13"/>
      <c r="MA65" s="13"/>
      <c r="MB65" s="13"/>
      <c r="MC65" s="13"/>
      <c r="MD65" s="13"/>
      <c r="ME65" s="13"/>
      <c r="MF65" s="13"/>
      <c r="MG65" s="13"/>
      <c r="MH65" s="13"/>
      <c r="MI65" s="13">
        <v>1</v>
      </c>
      <c r="MJ65" s="13"/>
      <c r="MK65" s="13">
        <v>2</v>
      </c>
      <c r="ML65" s="13"/>
      <c r="MM65" s="13"/>
      <c r="MN65" s="13"/>
      <c r="MO65" s="13">
        <v>1</v>
      </c>
      <c r="MP65" s="13"/>
      <c r="MQ65" s="13"/>
      <c r="MR65" s="13"/>
      <c r="MS65" s="13"/>
      <c r="MT65" s="13">
        <v>1</v>
      </c>
      <c r="MU65" s="13"/>
      <c r="MV65" s="13"/>
      <c r="MW65" s="13">
        <v>1</v>
      </c>
      <c r="MX65" s="13"/>
      <c r="MY65" s="13"/>
      <c r="MZ65" s="13"/>
      <c r="NA65" s="13"/>
      <c r="NB65" s="13"/>
      <c r="NC65" s="13"/>
      <c r="ND65" s="13"/>
      <c r="NE65" s="13"/>
      <c r="NF65" s="13"/>
      <c r="NG65" s="13"/>
      <c r="NH65" s="13"/>
      <c r="NI65" s="13"/>
      <c r="NJ65" s="60">
        <v>26</v>
      </c>
      <c r="NK65" s="13">
        <v>1333</v>
      </c>
      <c r="NL65" s="448"/>
      <c r="NM65" s="448"/>
      <c r="NN65" s="448"/>
    </row>
    <row r="66" spans="1:378">
      <c r="A66" s="8" t="s">
        <v>77</v>
      </c>
      <c r="B66" s="284">
        <f t="shared" ref="B66:B97" si="108">VLOOKUP($A66,$W:$AQ,2,FALSE)</f>
        <v>0</v>
      </c>
      <c r="C66" s="284">
        <f t="shared" ref="C66:C97" si="109">VLOOKUP($A66,$W:$AQ,3,FALSE)</f>
        <v>2</v>
      </c>
      <c r="D66" s="284">
        <f t="shared" ref="D66:D97" si="110">VLOOKUP($A66,$W:$AQ,4,FALSE)</f>
        <v>4</v>
      </c>
      <c r="E66" s="284">
        <f t="shared" ref="E66:E97" si="111">VLOOKUP($A66,$W:$AQ,5,FALSE)</f>
        <v>22</v>
      </c>
      <c r="F66" s="284">
        <f t="shared" ref="F66:F97" si="112">VLOOKUP($A66,$W:$AQ,6,FALSE)</f>
        <v>57</v>
      </c>
      <c r="G66" s="284">
        <f t="shared" ref="G66:G97" si="113">VLOOKUP($A66,$W:$AQ,7,FALSE)</f>
        <v>70</v>
      </c>
      <c r="H66" s="284">
        <f t="shared" ref="H66:H97" si="114">VLOOKUP($A66,$W:$AQ,8,FALSE)</f>
        <v>62</v>
      </c>
      <c r="I66" s="284">
        <f t="shared" ref="I66:I97" si="115">VLOOKUP($A66,$W:$AQ,9,FALSE)</f>
        <v>84</v>
      </c>
      <c r="J66" s="284">
        <f t="shared" ref="J66:J97" si="116">VLOOKUP($A66,$W:$AQ,10,FALSE)</f>
        <v>66</v>
      </c>
      <c r="K66" s="284">
        <f t="shared" ref="K66:K97" si="117">VLOOKUP($A66,$W:$AQ,11,FALSE)</f>
        <v>69</v>
      </c>
      <c r="L66" s="284">
        <f t="shared" ref="L66:L97" si="118">VLOOKUP($A66,$W:$AQ,12,FALSE)</f>
        <v>66</v>
      </c>
      <c r="M66" s="284">
        <f t="shared" ref="M66:M97" si="119">VLOOKUP($A66,$W:$AQ,13,FALSE)</f>
        <v>61</v>
      </c>
      <c r="N66" s="284">
        <f t="shared" ref="N66:N97" si="120">VLOOKUP($A66,$W:$AQ,14,FALSE)</f>
        <v>54</v>
      </c>
      <c r="O66" s="284">
        <f t="shared" ref="O66:O97" si="121">VLOOKUP($A66,$W:$AQ,15,FALSE)</f>
        <v>41</v>
      </c>
      <c r="P66" s="284">
        <f t="shared" ref="P66:P97" si="122">VLOOKUP($A66,$W:$AQ,16,FALSE)</f>
        <v>22</v>
      </c>
      <c r="Q66" s="284">
        <f t="shared" ref="Q66:Q97" si="123">VLOOKUP($A66,$W:$AQ,17,FALSE)</f>
        <v>26</v>
      </c>
      <c r="R66" s="284">
        <f t="shared" ref="R66:R97" si="124">VLOOKUP($A66,$W:$AQ,18,FALSE)</f>
        <v>16</v>
      </c>
      <c r="S66" s="284">
        <f t="shared" ref="S66:S97" si="125">VLOOKUP($A66,$W:$AQ,19,FALSE)</f>
        <v>15</v>
      </c>
      <c r="T66" s="284">
        <f t="shared" ref="T66:T97" si="126">VLOOKUP($A66,$W:$AQ,20,FALSE)</f>
        <v>4</v>
      </c>
      <c r="U66" s="284">
        <f t="shared" ref="U66:U97" si="127">VLOOKUP($A66,$W:$AQ,21,FALSE)</f>
        <v>7</v>
      </c>
      <c r="W66" s="16" t="s">
        <v>75</v>
      </c>
      <c r="X66" s="764">
        <f t="shared" si="88"/>
        <v>38</v>
      </c>
      <c r="Y66" s="764">
        <f t="shared" si="89"/>
        <v>30</v>
      </c>
      <c r="Z66" s="764">
        <f t="shared" si="90"/>
        <v>75</v>
      </c>
      <c r="AA66" s="764">
        <f t="shared" si="91"/>
        <v>87</v>
      </c>
      <c r="AB66" s="764">
        <f t="shared" si="92"/>
        <v>220</v>
      </c>
      <c r="AC66" s="764">
        <f t="shared" si="93"/>
        <v>255</v>
      </c>
      <c r="AD66" s="764">
        <f t="shared" si="94"/>
        <v>330</v>
      </c>
      <c r="AE66" s="764">
        <f t="shared" si="95"/>
        <v>333</v>
      </c>
      <c r="AF66" s="764">
        <f t="shared" si="96"/>
        <v>292</v>
      </c>
      <c r="AG66" s="764">
        <f t="shared" si="97"/>
        <v>231</v>
      </c>
      <c r="AH66" s="764">
        <f t="shared" si="98"/>
        <v>151</v>
      </c>
      <c r="AI66" s="764">
        <f t="shared" si="99"/>
        <v>149</v>
      </c>
      <c r="AJ66" s="764">
        <f t="shared" si="100"/>
        <v>119</v>
      </c>
      <c r="AK66" s="764">
        <f t="shared" si="101"/>
        <v>105</v>
      </c>
      <c r="AL66" s="764">
        <f t="shared" si="102"/>
        <v>50</v>
      </c>
      <c r="AM66" s="764">
        <f t="shared" si="103"/>
        <v>60</v>
      </c>
      <c r="AN66" s="764">
        <f t="shared" si="104"/>
        <v>24</v>
      </c>
      <c r="AO66" s="764">
        <f t="shared" si="105"/>
        <v>43</v>
      </c>
      <c r="AP66" s="764">
        <f t="shared" si="106"/>
        <v>8</v>
      </c>
      <c r="AQ66" s="764">
        <f t="shared" si="107"/>
        <v>10</v>
      </c>
      <c r="AR66" s="764">
        <f t="shared" si="87"/>
        <v>86</v>
      </c>
      <c r="AT66" s="16" t="s">
        <v>75</v>
      </c>
      <c r="AU66" s="13"/>
      <c r="AV66" s="13">
        <v>4</v>
      </c>
      <c r="AW66" s="13">
        <v>6</v>
      </c>
      <c r="AX66" s="13">
        <v>4</v>
      </c>
      <c r="AY66" s="13">
        <v>2</v>
      </c>
      <c r="AZ66" s="13">
        <v>3</v>
      </c>
      <c r="BA66" s="13">
        <v>1</v>
      </c>
      <c r="BB66" s="13">
        <v>5</v>
      </c>
      <c r="BC66" s="13">
        <v>2</v>
      </c>
      <c r="BD66" s="13">
        <v>3</v>
      </c>
      <c r="BE66" s="13">
        <v>5</v>
      </c>
      <c r="BF66" s="13">
        <v>7</v>
      </c>
      <c r="BG66" s="13">
        <v>4</v>
      </c>
      <c r="BH66" s="13">
        <v>10</v>
      </c>
      <c r="BI66" s="13">
        <v>6</v>
      </c>
      <c r="BJ66" s="13">
        <v>7</v>
      </c>
      <c r="BK66" s="13">
        <v>13</v>
      </c>
      <c r="BL66" s="13">
        <v>9</v>
      </c>
      <c r="BM66" s="13">
        <v>14</v>
      </c>
      <c r="BN66" s="13">
        <v>12</v>
      </c>
      <c r="BO66" s="13">
        <v>19</v>
      </c>
      <c r="BP66" s="13">
        <v>19</v>
      </c>
      <c r="BQ66" s="13">
        <v>19</v>
      </c>
      <c r="BR66" s="13">
        <v>25</v>
      </c>
      <c r="BS66" s="13">
        <v>21</v>
      </c>
      <c r="BT66" s="13">
        <v>27</v>
      </c>
      <c r="BU66" s="13">
        <v>21</v>
      </c>
      <c r="BV66" s="13">
        <v>35</v>
      </c>
      <c r="BW66" s="13">
        <v>32</v>
      </c>
      <c r="BX66" s="13">
        <v>37</v>
      </c>
      <c r="BY66" s="13">
        <v>41</v>
      </c>
      <c r="BZ66" s="13">
        <v>27</v>
      </c>
      <c r="CA66" s="13">
        <v>36</v>
      </c>
      <c r="CB66" s="13">
        <v>29</v>
      </c>
      <c r="CC66" s="13">
        <v>51</v>
      </c>
      <c r="CD66" s="13">
        <v>33</v>
      </c>
      <c r="CE66" s="13">
        <v>27</v>
      </c>
      <c r="CF66" s="13">
        <v>42</v>
      </c>
      <c r="CG66" s="13">
        <v>23</v>
      </c>
      <c r="CH66" s="13">
        <v>24</v>
      </c>
      <c r="CI66" s="13">
        <v>20</v>
      </c>
      <c r="CJ66" s="13">
        <v>25</v>
      </c>
      <c r="CK66" s="13">
        <v>18</v>
      </c>
      <c r="CL66" s="13">
        <v>31</v>
      </c>
      <c r="CM66" s="13">
        <v>24</v>
      </c>
      <c r="CN66" s="13">
        <v>13</v>
      </c>
      <c r="CO66" s="13">
        <v>26</v>
      </c>
      <c r="CP66" s="13">
        <v>31</v>
      </c>
      <c r="CQ66" s="13">
        <v>18</v>
      </c>
      <c r="CR66" s="13">
        <v>25</v>
      </c>
      <c r="CS66" s="13">
        <v>13</v>
      </c>
      <c r="CT66" s="13">
        <v>16</v>
      </c>
      <c r="CU66" s="13">
        <v>16</v>
      </c>
      <c r="CV66" s="13">
        <v>19</v>
      </c>
      <c r="CW66" s="13">
        <v>15</v>
      </c>
      <c r="CX66" s="13">
        <v>14</v>
      </c>
      <c r="CY66" s="13">
        <v>15</v>
      </c>
      <c r="CZ66" s="13">
        <v>13</v>
      </c>
      <c r="DA66" s="13">
        <v>8</v>
      </c>
      <c r="DB66" s="13">
        <v>20</v>
      </c>
      <c r="DC66" s="13">
        <v>18</v>
      </c>
      <c r="DD66" s="13">
        <v>10</v>
      </c>
      <c r="DE66" s="13">
        <v>8</v>
      </c>
      <c r="DF66" s="13">
        <v>9</v>
      </c>
      <c r="DG66" s="13">
        <v>8</v>
      </c>
      <c r="DH66" s="13">
        <v>14</v>
      </c>
      <c r="DI66" s="13">
        <v>10</v>
      </c>
      <c r="DJ66" s="13">
        <v>10</v>
      </c>
      <c r="DK66" s="13">
        <v>8</v>
      </c>
      <c r="DL66" s="13">
        <v>10</v>
      </c>
      <c r="DM66" s="13">
        <v>8</v>
      </c>
      <c r="DN66" s="13">
        <v>9</v>
      </c>
      <c r="DO66" s="13">
        <v>7</v>
      </c>
      <c r="DP66" s="13">
        <v>11</v>
      </c>
      <c r="DQ66" s="13">
        <v>4</v>
      </c>
      <c r="DR66" s="13">
        <v>5</v>
      </c>
      <c r="DS66" s="13">
        <v>5</v>
      </c>
      <c r="DT66" s="13">
        <v>4</v>
      </c>
      <c r="DU66" s="13">
        <v>5</v>
      </c>
      <c r="DV66" s="13">
        <v>2</v>
      </c>
      <c r="DW66" s="13">
        <v>6</v>
      </c>
      <c r="DX66" s="13">
        <v>3</v>
      </c>
      <c r="DY66" s="13">
        <v>3</v>
      </c>
      <c r="DZ66" s="13">
        <v>9</v>
      </c>
      <c r="EA66" s="13">
        <v>5</v>
      </c>
      <c r="EB66" s="13">
        <v>6</v>
      </c>
      <c r="EC66" s="13">
        <v>5</v>
      </c>
      <c r="ED66" s="13">
        <v>3</v>
      </c>
      <c r="EE66" s="13">
        <v>2</v>
      </c>
      <c r="EF66" s="13">
        <v>1</v>
      </c>
      <c r="EG66" s="13">
        <v>2</v>
      </c>
      <c r="EH66" s="13">
        <v>1</v>
      </c>
      <c r="EI66" s="13">
        <v>1</v>
      </c>
      <c r="EJ66" s="13">
        <v>2</v>
      </c>
      <c r="EK66" s="13">
        <v>3</v>
      </c>
      <c r="EL66" s="13"/>
      <c r="EM66" s="13"/>
      <c r="EN66" s="13"/>
      <c r="EO66" s="13">
        <v>1</v>
      </c>
      <c r="EP66" s="13"/>
      <c r="EQ66" s="13"/>
      <c r="ER66" s="13"/>
      <c r="ES66" s="13"/>
      <c r="ET66" s="13"/>
      <c r="EU66" s="13"/>
      <c r="EV66" s="13"/>
      <c r="EW66" s="13"/>
      <c r="EX66" s="13"/>
      <c r="EY66" s="13"/>
      <c r="EZ66" s="13">
        <v>1</v>
      </c>
      <c r="FA66" s="60">
        <v>1304</v>
      </c>
      <c r="FB66" s="13">
        <v>1304</v>
      </c>
      <c r="FC66" s="16" t="s">
        <v>75</v>
      </c>
      <c r="FD66" s="13">
        <v>4</v>
      </c>
      <c r="FE66" s="13">
        <v>1</v>
      </c>
      <c r="FF66" s="13">
        <v>2</v>
      </c>
      <c r="FG66" s="13">
        <v>6</v>
      </c>
      <c r="FH66" s="13">
        <v>3</v>
      </c>
      <c r="FI66" s="13">
        <v>4</v>
      </c>
      <c r="FJ66" s="13">
        <v>4</v>
      </c>
      <c r="FK66" s="13">
        <v>7</v>
      </c>
      <c r="FL66" s="13">
        <v>3</v>
      </c>
      <c r="FM66" s="13">
        <v>4</v>
      </c>
      <c r="FN66" s="13">
        <v>5</v>
      </c>
      <c r="FO66" s="13">
        <v>5</v>
      </c>
      <c r="FP66" s="13">
        <v>4</v>
      </c>
      <c r="FQ66" s="13">
        <v>6</v>
      </c>
      <c r="FR66" s="13">
        <v>6</v>
      </c>
      <c r="FS66" s="13">
        <v>10</v>
      </c>
      <c r="FT66" s="13">
        <v>7</v>
      </c>
      <c r="FU66" s="13">
        <v>12</v>
      </c>
      <c r="FV66" s="13">
        <v>10</v>
      </c>
      <c r="FW66" s="13">
        <v>10</v>
      </c>
      <c r="FX66" s="13">
        <v>11</v>
      </c>
      <c r="FY66" s="13">
        <v>19</v>
      </c>
      <c r="FZ66" s="13">
        <v>6</v>
      </c>
      <c r="GA66" s="13">
        <v>19</v>
      </c>
      <c r="GB66" s="13">
        <v>21</v>
      </c>
      <c r="GC66" s="13">
        <v>29</v>
      </c>
      <c r="GD66" s="13">
        <v>31</v>
      </c>
      <c r="GE66" s="13">
        <v>27</v>
      </c>
      <c r="GF66" s="13">
        <v>29</v>
      </c>
      <c r="GG66" s="13">
        <v>28</v>
      </c>
      <c r="GH66" s="13">
        <v>34</v>
      </c>
      <c r="GI66" s="13">
        <v>37</v>
      </c>
      <c r="GJ66" s="13">
        <v>31</v>
      </c>
      <c r="GK66" s="13">
        <v>38</v>
      </c>
      <c r="GL66" s="13">
        <v>37</v>
      </c>
      <c r="GM66" s="13">
        <v>27</v>
      </c>
      <c r="GN66" s="13">
        <v>35</v>
      </c>
      <c r="GO66" s="13">
        <v>27</v>
      </c>
      <c r="GP66" s="13">
        <v>35</v>
      </c>
      <c r="GQ66" s="13">
        <v>29</v>
      </c>
      <c r="GR66" s="13">
        <v>30</v>
      </c>
      <c r="GS66" s="13">
        <v>37</v>
      </c>
      <c r="GT66" s="13">
        <v>26</v>
      </c>
      <c r="GU66" s="13">
        <v>34</v>
      </c>
      <c r="GV66" s="13">
        <v>27</v>
      </c>
      <c r="GW66" s="13">
        <v>27</v>
      </c>
      <c r="GX66" s="13">
        <v>30</v>
      </c>
      <c r="GY66" s="13">
        <v>28</v>
      </c>
      <c r="GZ66" s="13">
        <v>31</v>
      </c>
      <c r="HA66" s="13">
        <v>22</v>
      </c>
      <c r="HB66" s="13">
        <v>21</v>
      </c>
      <c r="HC66" s="13">
        <v>20</v>
      </c>
      <c r="HD66" s="13">
        <v>20</v>
      </c>
      <c r="HE66" s="13">
        <v>13</v>
      </c>
      <c r="HF66" s="13">
        <v>12</v>
      </c>
      <c r="HG66" s="13">
        <v>9</v>
      </c>
      <c r="HH66" s="13">
        <v>19</v>
      </c>
      <c r="HI66" s="13">
        <v>11</v>
      </c>
      <c r="HJ66" s="13">
        <v>8</v>
      </c>
      <c r="HK66" s="13">
        <v>18</v>
      </c>
      <c r="HL66" s="13">
        <v>16</v>
      </c>
      <c r="HM66" s="13">
        <v>12</v>
      </c>
      <c r="HN66" s="13">
        <v>16</v>
      </c>
      <c r="HO66" s="13">
        <v>10</v>
      </c>
      <c r="HP66" s="13">
        <v>8</v>
      </c>
      <c r="HQ66" s="13">
        <v>19</v>
      </c>
      <c r="HR66" s="13">
        <v>10</v>
      </c>
      <c r="HS66" s="13">
        <v>14</v>
      </c>
      <c r="HT66" s="13">
        <v>6</v>
      </c>
      <c r="HU66" s="13">
        <v>8</v>
      </c>
      <c r="HV66" s="13">
        <v>7</v>
      </c>
      <c r="HW66" s="13">
        <v>8</v>
      </c>
      <c r="HX66" s="13">
        <v>7</v>
      </c>
      <c r="HY66" s="13">
        <v>3</v>
      </c>
      <c r="HZ66" s="13">
        <v>6</v>
      </c>
      <c r="IA66" s="13">
        <v>5</v>
      </c>
      <c r="IB66" s="13">
        <v>3</v>
      </c>
      <c r="IC66" s="13">
        <v>5</v>
      </c>
      <c r="ID66" s="13">
        <v>3</v>
      </c>
      <c r="IE66" s="13">
        <v>3</v>
      </c>
      <c r="IF66" s="13">
        <v>5</v>
      </c>
      <c r="IG66" s="13">
        <v>2</v>
      </c>
      <c r="IH66" s="13">
        <v>1</v>
      </c>
      <c r="II66" s="13">
        <v>3</v>
      </c>
      <c r="IJ66" s="13">
        <v>4</v>
      </c>
      <c r="IK66" s="13">
        <v>3</v>
      </c>
      <c r="IL66" s="13">
        <v>2</v>
      </c>
      <c r="IM66" s="13">
        <v>3</v>
      </c>
      <c r="IN66" s="13">
        <v>1</v>
      </c>
      <c r="IO66" s="13"/>
      <c r="IP66" s="13">
        <v>2</v>
      </c>
      <c r="IQ66" s="13">
        <v>2</v>
      </c>
      <c r="IR66" s="13">
        <v>2</v>
      </c>
      <c r="IS66" s="13"/>
      <c r="IT66" s="13">
        <v>1</v>
      </c>
      <c r="IU66" s="13"/>
      <c r="IV66" s="13"/>
      <c r="IW66" s="13">
        <v>1</v>
      </c>
      <c r="IX66" s="13"/>
      <c r="IY66" s="13"/>
      <c r="IZ66" s="13"/>
      <c r="JA66" s="13"/>
      <c r="JB66" s="13"/>
      <c r="JC66" s="13"/>
      <c r="JD66" s="13"/>
      <c r="JE66" s="13"/>
      <c r="JF66" s="60">
        <v>1307</v>
      </c>
      <c r="JG66" s="13">
        <v>1</v>
      </c>
      <c r="JH66" s="13"/>
      <c r="JI66" s="13"/>
      <c r="JJ66" s="13"/>
      <c r="JK66" s="13"/>
      <c r="JL66" s="13"/>
      <c r="JM66" s="13"/>
      <c r="JN66" s="13"/>
      <c r="JO66" s="13"/>
      <c r="JP66" s="13"/>
      <c r="JQ66" s="13"/>
      <c r="JR66" s="13"/>
      <c r="JS66" s="13">
        <v>2</v>
      </c>
      <c r="JT66" s="13"/>
      <c r="JU66" s="13"/>
      <c r="JV66" s="13"/>
      <c r="JW66" s="13"/>
      <c r="JX66" s="13"/>
      <c r="JY66" s="13">
        <v>1</v>
      </c>
      <c r="JZ66" s="13"/>
      <c r="KA66" s="13"/>
      <c r="KB66" s="13"/>
      <c r="KC66" s="13">
        <v>1</v>
      </c>
      <c r="KD66" s="13">
        <v>5</v>
      </c>
      <c r="KE66" s="13"/>
      <c r="KF66" s="13">
        <v>1</v>
      </c>
      <c r="KG66" s="13">
        <v>3</v>
      </c>
      <c r="KH66" s="13">
        <v>1</v>
      </c>
      <c r="KI66" s="13">
        <v>1</v>
      </c>
      <c r="KJ66" s="13">
        <v>3</v>
      </c>
      <c r="KK66" s="13">
        <v>2</v>
      </c>
      <c r="KL66" s="13">
        <v>3</v>
      </c>
      <c r="KM66" s="13">
        <v>4</v>
      </c>
      <c r="KN66" s="13">
        <v>4</v>
      </c>
      <c r="KO66" s="13"/>
      <c r="KP66" s="13">
        <v>1</v>
      </c>
      <c r="KQ66" s="13"/>
      <c r="KR66" s="13">
        <v>2</v>
      </c>
      <c r="KS66" s="13">
        <v>2</v>
      </c>
      <c r="KT66" s="13"/>
      <c r="KU66" s="13"/>
      <c r="KV66" s="13">
        <v>2</v>
      </c>
      <c r="KW66" s="13">
        <v>5</v>
      </c>
      <c r="KX66" s="13">
        <v>4</v>
      </c>
      <c r="KY66" s="13">
        <v>2</v>
      </c>
      <c r="KZ66" s="13">
        <v>1</v>
      </c>
      <c r="LA66" s="13"/>
      <c r="LB66" s="13">
        <v>4</v>
      </c>
      <c r="LC66" s="13">
        <v>1</v>
      </c>
      <c r="LD66" s="13">
        <v>3</v>
      </c>
      <c r="LE66" s="13">
        <v>3</v>
      </c>
      <c r="LF66" s="13">
        <v>2</v>
      </c>
      <c r="LG66" s="13">
        <v>1</v>
      </c>
      <c r="LH66" s="13">
        <v>2</v>
      </c>
      <c r="LI66" s="13">
        <v>1</v>
      </c>
      <c r="LJ66" s="13"/>
      <c r="LK66" s="13">
        <v>2</v>
      </c>
      <c r="LL66" s="13">
        <v>2</v>
      </c>
      <c r="LM66" s="13">
        <v>1</v>
      </c>
      <c r="LN66" s="13"/>
      <c r="LO66" s="13"/>
      <c r="LP66" s="13">
        <v>2</v>
      </c>
      <c r="LQ66" s="13">
        <v>1</v>
      </c>
      <c r="LR66" s="13"/>
      <c r="LS66" s="13"/>
      <c r="LT66" s="13">
        <v>2</v>
      </c>
      <c r="LU66" s="13"/>
      <c r="LV66" s="13">
        <v>1</v>
      </c>
      <c r="LW66" s="13"/>
      <c r="LX66" s="13"/>
      <c r="LY66" s="13"/>
      <c r="LZ66" s="13">
        <v>1</v>
      </c>
      <c r="MA66" s="13"/>
      <c r="MB66" s="13"/>
      <c r="MC66" s="13">
        <v>1</v>
      </c>
      <c r="MD66" s="13"/>
      <c r="ME66" s="13"/>
      <c r="MF66" s="13"/>
      <c r="MG66" s="13"/>
      <c r="MH66" s="13">
        <v>1</v>
      </c>
      <c r="MI66" s="13">
        <v>1</v>
      </c>
      <c r="MJ66" s="13"/>
      <c r="MK66" s="13"/>
      <c r="ML66" s="13"/>
      <c r="MM66" s="13"/>
      <c r="MN66" s="13">
        <v>1</v>
      </c>
      <c r="MO66" s="13"/>
      <c r="MP66" s="13"/>
      <c r="MQ66" s="13"/>
      <c r="MR66" s="13"/>
      <c r="MS66" s="13">
        <v>1</v>
      </c>
      <c r="MT66" s="13"/>
      <c r="MU66" s="13"/>
      <c r="MV66" s="13"/>
      <c r="MW66" s="13"/>
      <c r="MX66" s="13"/>
      <c r="MY66" s="13"/>
      <c r="MZ66" s="13"/>
      <c r="NA66" s="13"/>
      <c r="NB66" s="13"/>
      <c r="NC66" s="13"/>
      <c r="ND66" s="13"/>
      <c r="NE66" s="13"/>
      <c r="NF66" s="13"/>
      <c r="NG66" s="13"/>
      <c r="NH66" s="13"/>
      <c r="NI66" s="13"/>
      <c r="NJ66" s="60">
        <v>85</v>
      </c>
      <c r="NK66" s="13">
        <v>1392</v>
      </c>
      <c r="NL66" s="448"/>
      <c r="NM66" s="448"/>
      <c r="NN66" s="448"/>
    </row>
    <row r="67" spans="1:378">
      <c r="A67" s="8" t="s">
        <v>195</v>
      </c>
      <c r="B67" s="284">
        <f t="shared" si="108"/>
        <v>20</v>
      </c>
      <c r="C67" s="284">
        <f t="shared" si="109"/>
        <v>18</v>
      </c>
      <c r="D67" s="284">
        <f t="shared" si="110"/>
        <v>74</v>
      </c>
      <c r="E67" s="284">
        <f t="shared" si="111"/>
        <v>100</v>
      </c>
      <c r="F67" s="284">
        <f t="shared" si="112"/>
        <v>183</v>
      </c>
      <c r="G67" s="284">
        <f t="shared" si="113"/>
        <v>203</v>
      </c>
      <c r="H67" s="284">
        <f t="shared" si="114"/>
        <v>179</v>
      </c>
      <c r="I67" s="284">
        <f t="shared" si="115"/>
        <v>231</v>
      </c>
      <c r="J67" s="284">
        <f t="shared" si="116"/>
        <v>161</v>
      </c>
      <c r="K67" s="284">
        <f t="shared" si="117"/>
        <v>214</v>
      </c>
      <c r="L67" s="284">
        <f t="shared" si="118"/>
        <v>138</v>
      </c>
      <c r="M67" s="284">
        <f t="shared" si="119"/>
        <v>178</v>
      </c>
      <c r="N67" s="284">
        <f t="shared" si="120"/>
        <v>90</v>
      </c>
      <c r="O67" s="284">
        <f t="shared" si="121"/>
        <v>102</v>
      </c>
      <c r="P67" s="284">
        <f t="shared" si="122"/>
        <v>64</v>
      </c>
      <c r="Q67" s="284">
        <f t="shared" si="123"/>
        <v>61</v>
      </c>
      <c r="R67" s="284">
        <f t="shared" si="124"/>
        <v>34</v>
      </c>
      <c r="S67" s="284">
        <f t="shared" si="125"/>
        <v>31</v>
      </c>
      <c r="T67" s="284">
        <f t="shared" si="126"/>
        <v>4</v>
      </c>
      <c r="U67" s="284">
        <f t="shared" si="127"/>
        <v>11</v>
      </c>
      <c r="W67" s="16" t="s">
        <v>76</v>
      </c>
      <c r="X67" s="764">
        <f t="shared" si="88"/>
        <v>12</v>
      </c>
      <c r="Y67" s="764">
        <f t="shared" si="89"/>
        <v>9</v>
      </c>
      <c r="Z67" s="764">
        <f t="shared" si="90"/>
        <v>20</v>
      </c>
      <c r="AA67" s="764">
        <f t="shared" si="91"/>
        <v>25</v>
      </c>
      <c r="AB67" s="764">
        <f t="shared" si="92"/>
        <v>48</v>
      </c>
      <c r="AC67" s="764">
        <f t="shared" si="93"/>
        <v>69</v>
      </c>
      <c r="AD67" s="764">
        <f t="shared" si="94"/>
        <v>55</v>
      </c>
      <c r="AE67" s="764">
        <f t="shared" si="95"/>
        <v>56</v>
      </c>
      <c r="AF67" s="764">
        <f t="shared" si="96"/>
        <v>58</v>
      </c>
      <c r="AG67" s="764">
        <f t="shared" si="97"/>
        <v>51</v>
      </c>
      <c r="AH67" s="764">
        <f t="shared" si="98"/>
        <v>37</v>
      </c>
      <c r="AI67" s="764">
        <f t="shared" si="99"/>
        <v>45</v>
      </c>
      <c r="AJ67" s="764">
        <f t="shared" si="100"/>
        <v>39</v>
      </c>
      <c r="AK67" s="764">
        <f t="shared" si="101"/>
        <v>30</v>
      </c>
      <c r="AL67" s="764">
        <f t="shared" si="102"/>
        <v>18</v>
      </c>
      <c r="AM67" s="764">
        <f t="shared" si="103"/>
        <v>10</v>
      </c>
      <c r="AN67" s="764">
        <f t="shared" si="104"/>
        <v>5</v>
      </c>
      <c r="AO67" s="764">
        <f t="shared" si="105"/>
        <v>6</v>
      </c>
      <c r="AP67" s="764">
        <f t="shared" si="106"/>
        <v>1</v>
      </c>
      <c r="AQ67" s="764">
        <f t="shared" si="107"/>
        <v>3</v>
      </c>
      <c r="AR67" s="764">
        <f t="shared" ref="AR67:AR98" si="128">+EZ67+JE67+NJ67</f>
        <v>16</v>
      </c>
      <c r="AT67" s="16" t="s">
        <v>76</v>
      </c>
      <c r="AU67" s="13">
        <v>1</v>
      </c>
      <c r="AV67" s="13">
        <v>2</v>
      </c>
      <c r="AW67" s="13">
        <v>1</v>
      </c>
      <c r="AX67" s="13">
        <v>1</v>
      </c>
      <c r="AY67" s="13">
        <v>1</v>
      </c>
      <c r="AZ67" s="13">
        <v>2</v>
      </c>
      <c r="BA67" s="13"/>
      <c r="BB67" s="13"/>
      <c r="BC67" s="13">
        <v>1</v>
      </c>
      <c r="BD67" s="13"/>
      <c r="BE67" s="13">
        <v>1</v>
      </c>
      <c r="BF67" s="13"/>
      <c r="BG67" s="13"/>
      <c r="BH67" s="13">
        <v>1</v>
      </c>
      <c r="BI67" s="13">
        <v>4</v>
      </c>
      <c r="BJ67" s="13">
        <v>8</v>
      </c>
      <c r="BK67" s="13">
        <v>2</v>
      </c>
      <c r="BL67" s="13">
        <v>1</v>
      </c>
      <c r="BM67" s="13">
        <v>2</v>
      </c>
      <c r="BN67" s="13">
        <v>6</v>
      </c>
      <c r="BO67" s="13">
        <v>2</v>
      </c>
      <c r="BP67" s="13">
        <v>4</v>
      </c>
      <c r="BQ67" s="13">
        <v>5</v>
      </c>
      <c r="BR67" s="13">
        <v>5</v>
      </c>
      <c r="BS67" s="13">
        <v>10</v>
      </c>
      <c r="BT67" s="13">
        <v>3</v>
      </c>
      <c r="BU67" s="13">
        <v>11</v>
      </c>
      <c r="BV67" s="13">
        <v>13</v>
      </c>
      <c r="BW67" s="13">
        <v>8</v>
      </c>
      <c r="BX67" s="13">
        <v>8</v>
      </c>
      <c r="BY67" s="13">
        <v>7</v>
      </c>
      <c r="BZ67" s="13">
        <v>8</v>
      </c>
      <c r="CA67" s="13">
        <v>7</v>
      </c>
      <c r="CB67" s="13">
        <v>4</v>
      </c>
      <c r="CC67" s="13">
        <v>3</v>
      </c>
      <c r="CD67" s="13">
        <v>9</v>
      </c>
      <c r="CE67" s="13">
        <v>3</v>
      </c>
      <c r="CF67" s="13">
        <v>3</v>
      </c>
      <c r="CG67" s="13">
        <v>5</v>
      </c>
      <c r="CH67" s="13">
        <v>7</v>
      </c>
      <c r="CI67" s="13">
        <v>3</v>
      </c>
      <c r="CJ67" s="13">
        <v>13</v>
      </c>
      <c r="CK67" s="13">
        <v>7</v>
      </c>
      <c r="CL67" s="13">
        <v>4</v>
      </c>
      <c r="CM67" s="13">
        <v>3</v>
      </c>
      <c r="CN67" s="13">
        <v>3</v>
      </c>
      <c r="CO67" s="13">
        <v>5</v>
      </c>
      <c r="CP67" s="13">
        <v>4</v>
      </c>
      <c r="CQ67" s="13">
        <v>3</v>
      </c>
      <c r="CR67" s="13">
        <v>6</v>
      </c>
      <c r="CS67" s="13">
        <v>7</v>
      </c>
      <c r="CT67" s="13">
        <v>3</v>
      </c>
      <c r="CU67" s="13">
        <v>4</v>
      </c>
      <c r="CV67" s="13">
        <v>7</v>
      </c>
      <c r="CW67" s="13">
        <v>5</v>
      </c>
      <c r="CX67" s="13">
        <v>2</v>
      </c>
      <c r="CY67" s="13">
        <v>4</v>
      </c>
      <c r="CZ67" s="13">
        <v>5</v>
      </c>
      <c r="DA67" s="13">
        <v>2</v>
      </c>
      <c r="DB67" s="13">
        <v>6</v>
      </c>
      <c r="DC67" s="13">
        <v>5</v>
      </c>
      <c r="DD67" s="13">
        <v>2</v>
      </c>
      <c r="DE67" s="13"/>
      <c r="DF67" s="13">
        <v>4</v>
      </c>
      <c r="DG67" s="13">
        <v>4</v>
      </c>
      <c r="DH67" s="13">
        <v>5</v>
      </c>
      <c r="DI67" s="13">
        <v>6</v>
      </c>
      <c r="DJ67" s="13"/>
      <c r="DK67" s="13"/>
      <c r="DL67" s="13">
        <v>4</v>
      </c>
      <c r="DM67" s="13">
        <v>1</v>
      </c>
      <c r="DN67" s="13">
        <v>3</v>
      </c>
      <c r="DO67" s="13">
        <v>1</v>
      </c>
      <c r="DP67" s="13">
        <v>1</v>
      </c>
      <c r="DQ67" s="13">
        <v>1</v>
      </c>
      <c r="DR67" s="13"/>
      <c r="DS67" s="13"/>
      <c r="DT67" s="13"/>
      <c r="DU67" s="13">
        <v>1</v>
      </c>
      <c r="DV67" s="13">
        <v>2</v>
      </c>
      <c r="DW67" s="13"/>
      <c r="DX67" s="13">
        <v>1</v>
      </c>
      <c r="DY67" s="13">
        <v>2</v>
      </c>
      <c r="DZ67" s="13"/>
      <c r="EA67" s="13">
        <v>1</v>
      </c>
      <c r="EB67" s="13"/>
      <c r="EC67" s="13"/>
      <c r="ED67" s="13">
        <v>1</v>
      </c>
      <c r="EE67" s="13"/>
      <c r="EF67" s="13">
        <v>1</v>
      </c>
      <c r="EG67" s="13">
        <v>1</v>
      </c>
      <c r="EH67" s="13"/>
      <c r="EI67" s="13">
        <v>1</v>
      </c>
      <c r="EJ67" s="13">
        <v>1</v>
      </c>
      <c r="EK67" s="13"/>
      <c r="EL67" s="13"/>
      <c r="EM67" s="13"/>
      <c r="EN67" s="13"/>
      <c r="EO67" s="13"/>
      <c r="EP67" s="13"/>
      <c r="EQ67" s="13"/>
      <c r="ER67" s="13"/>
      <c r="ES67" s="13"/>
      <c r="ET67" s="13"/>
      <c r="EU67" s="13"/>
      <c r="EV67" s="13"/>
      <c r="EW67" s="13"/>
      <c r="EX67" s="13"/>
      <c r="EY67" s="13"/>
      <c r="EZ67" s="13"/>
      <c r="FA67" s="60">
        <v>304</v>
      </c>
      <c r="FB67" s="13">
        <v>304</v>
      </c>
      <c r="FC67" s="16" t="s">
        <v>76</v>
      </c>
      <c r="FD67" s="13"/>
      <c r="FE67" s="13"/>
      <c r="FF67" s="13">
        <v>1</v>
      </c>
      <c r="FG67" s="13">
        <v>2</v>
      </c>
      <c r="FH67" s="13">
        <v>1</v>
      </c>
      <c r="FI67" s="13">
        <v>2</v>
      </c>
      <c r="FJ67" s="13">
        <v>1</v>
      </c>
      <c r="FK67" s="13">
        <v>3</v>
      </c>
      <c r="FL67" s="13">
        <v>2</v>
      </c>
      <c r="FM67" s="13"/>
      <c r="FN67" s="13">
        <v>1</v>
      </c>
      <c r="FO67" s="13">
        <v>1</v>
      </c>
      <c r="FP67" s="13">
        <v>1</v>
      </c>
      <c r="FQ67" s="13">
        <v>1</v>
      </c>
      <c r="FR67" s="13">
        <v>2</v>
      </c>
      <c r="FS67" s="13">
        <v>3</v>
      </c>
      <c r="FT67" s="13">
        <v>1</v>
      </c>
      <c r="FU67" s="13">
        <v>4</v>
      </c>
      <c r="FV67" s="13">
        <v>3</v>
      </c>
      <c r="FW67" s="13">
        <v>3</v>
      </c>
      <c r="FX67" s="13">
        <v>4</v>
      </c>
      <c r="FY67" s="13">
        <v>2</v>
      </c>
      <c r="FZ67" s="13">
        <v>3</v>
      </c>
      <c r="GA67" s="13">
        <v>6</v>
      </c>
      <c r="GB67" s="13">
        <v>4</v>
      </c>
      <c r="GC67" s="13">
        <v>6</v>
      </c>
      <c r="GD67" s="13">
        <v>4</v>
      </c>
      <c r="GE67" s="13">
        <v>8</v>
      </c>
      <c r="GF67" s="13">
        <v>4</v>
      </c>
      <c r="GG67" s="13">
        <v>7</v>
      </c>
      <c r="GH67" s="13">
        <v>6</v>
      </c>
      <c r="GI67" s="13">
        <v>8</v>
      </c>
      <c r="GJ67" s="13">
        <v>10</v>
      </c>
      <c r="GK67" s="13">
        <v>3</v>
      </c>
      <c r="GL67" s="13">
        <v>5</v>
      </c>
      <c r="GM67" s="13">
        <v>5</v>
      </c>
      <c r="GN67" s="13">
        <v>8</v>
      </c>
      <c r="GO67" s="13">
        <v>4</v>
      </c>
      <c r="GP67" s="13">
        <v>4</v>
      </c>
      <c r="GQ67" s="13">
        <v>2</v>
      </c>
      <c r="GR67" s="13">
        <v>10</v>
      </c>
      <c r="GS67" s="13">
        <v>3</v>
      </c>
      <c r="GT67" s="13">
        <v>6</v>
      </c>
      <c r="GU67" s="13">
        <v>2</v>
      </c>
      <c r="GV67" s="13">
        <v>11</v>
      </c>
      <c r="GW67" s="13">
        <v>4</v>
      </c>
      <c r="GX67" s="13">
        <v>5</v>
      </c>
      <c r="GY67" s="13">
        <v>4</v>
      </c>
      <c r="GZ67" s="13">
        <v>7</v>
      </c>
      <c r="HA67" s="13">
        <v>6</v>
      </c>
      <c r="HB67" s="13">
        <v>4</v>
      </c>
      <c r="HC67" s="13">
        <v>2</v>
      </c>
      <c r="HD67" s="13">
        <v>3</v>
      </c>
      <c r="HE67" s="13">
        <v>9</v>
      </c>
      <c r="HF67" s="13">
        <v>2</v>
      </c>
      <c r="HG67" s="13">
        <v>5</v>
      </c>
      <c r="HH67" s="13">
        <v>3</v>
      </c>
      <c r="HI67" s="13">
        <v>3</v>
      </c>
      <c r="HJ67" s="13">
        <v>1</v>
      </c>
      <c r="HK67" s="13">
        <v>5</v>
      </c>
      <c r="HL67" s="13">
        <v>5</v>
      </c>
      <c r="HM67" s="13">
        <v>4</v>
      </c>
      <c r="HN67" s="13">
        <v>3</v>
      </c>
      <c r="HO67" s="13">
        <v>4</v>
      </c>
      <c r="HP67" s="13">
        <v>2</v>
      </c>
      <c r="HQ67" s="13">
        <v>5</v>
      </c>
      <c r="HR67" s="13">
        <v>7</v>
      </c>
      <c r="HS67" s="13">
        <v>6</v>
      </c>
      <c r="HT67" s="13">
        <v>3</v>
      </c>
      <c r="HU67" s="13"/>
      <c r="HV67" s="13">
        <v>1</v>
      </c>
      <c r="HW67" s="13">
        <v>2</v>
      </c>
      <c r="HX67" s="13">
        <v>4</v>
      </c>
      <c r="HY67" s="13">
        <v>2</v>
      </c>
      <c r="HZ67" s="13">
        <v>2</v>
      </c>
      <c r="IA67" s="13">
        <v>1</v>
      </c>
      <c r="IB67" s="13">
        <v>1</v>
      </c>
      <c r="IC67" s="13">
        <v>4</v>
      </c>
      <c r="ID67" s="13">
        <v>1</v>
      </c>
      <c r="IE67" s="13"/>
      <c r="IF67" s="13">
        <v>1</v>
      </c>
      <c r="IG67" s="13">
        <v>1</v>
      </c>
      <c r="IH67" s="13"/>
      <c r="II67" s="13">
        <v>1</v>
      </c>
      <c r="IJ67" s="13">
        <v>1</v>
      </c>
      <c r="IK67" s="13"/>
      <c r="IL67" s="13">
        <v>1</v>
      </c>
      <c r="IM67" s="13"/>
      <c r="IN67" s="13"/>
      <c r="IO67" s="13"/>
      <c r="IP67" s="13">
        <v>1</v>
      </c>
      <c r="IQ67" s="13"/>
      <c r="IR67" s="13"/>
      <c r="IS67" s="13"/>
      <c r="IT67" s="13"/>
      <c r="IU67" s="13"/>
      <c r="IV67" s="13"/>
      <c r="IW67" s="13"/>
      <c r="IX67" s="13"/>
      <c r="IY67" s="13"/>
      <c r="IZ67" s="13"/>
      <c r="JA67" s="13"/>
      <c r="JB67" s="13"/>
      <c r="JC67" s="13"/>
      <c r="JD67" s="13"/>
      <c r="JE67" s="13"/>
      <c r="JF67" s="60">
        <v>293</v>
      </c>
      <c r="JG67" s="13"/>
      <c r="JH67" s="13"/>
      <c r="JI67" s="13"/>
      <c r="JJ67" s="13"/>
      <c r="JK67" s="13">
        <v>1</v>
      </c>
      <c r="JL67" s="13"/>
      <c r="JM67" s="13"/>
      <c r="JN67" s="13"/>
      <c r="JO67" s="13"/>
      <c r="JP67" s="13"/>
      <c r="JQ67" s="13">
        <v>2</v>
      </c>
      <c r="JR67" s="13"/>
      <c r="JS67" s="13">
        <v>1</v>
      </c>
      <c r="JT67" s="13"/>
      <c r="JU67" s="13"/>
      <c r="JV67" s="13">
        <v>1</v>
      </c>
      <c r="JW67" s="13"/>
      <c r="JX67" s="13"/>
      <c r="JY67" s="13">
        <v>1</v>
      </c>
      <c r="JZ67" s="13"/>
      <c r="KA67" s="13"/>
      <c r="KB67" s="13"/>
      <c r="KC67" s="13"/>
      <c r="KD67" s="13"/>
      <c r="KE67" s="13"/>
      <c r="KF67" s="13"/>
      <c r="KG67" s="13">
        <v>1</v>
      </c>
      <c r="KH67" s="13"/>
      <c r="KI67" s="13">
        <v>1</v>
      </c>
      <c r="KJ67" s="13">
        <v>1</v>
      </c>
      <c r="KK67" s="13"/>
      <c r="KL67" s="13"/>
      <c r="KM67" s="13"/>
      <c r="KN67" s="13"/>
      <c r="KO67" s="13">
        <v>1</v>
      </c>
      <c r="KP67" s="13">
        <v>1</v>
      </c>
      <c r="KQ67" s="13"/>
      <c r="KR67" s="13">
        <v>1</v>
      </c>
      <c r="KS67" s="13"/>
      <c r="KT67" s="13"/>
      <c r="KU67" s="13"/>
      <c r="KV67" s="13"/>
      <c r="KW67" s="13"/>
      <c r="KX67" s="13"/>
      <c r="KY67" s="13"/>
      <c r="KZ67" s="13"/>
      <c r="LA67" s="13"/>
      <c r="LB67" s="13"/>
      <c r="LC67" s="13"/>
      <c r="LD67" s="13"/>
      <c r="LE67" s="13"/>
      <c r="LF67" s="13"/>
      <c r="LG67" s="13"/>
      <c r="LH67" s="13">
        <v>1</v>
      </c>
      <c r="LI67" s="13"/>
      <c r="LJ67" s="13"/>
      <c r="LK67" s="13">
        <v>1</v>
      </c>
      <c r="LL67" s="13"/>
      <c r="LM67" s="13"/>
      <c r="LN67" s="13">
        <v>1</v>
      </c>
      <c r="LO67" s="13"/>
      <c r="LP67" s="13"/>
      <c r="LQ67" s="13"/>
      <c r="LR67" s="13"/>
      <c r="LS67" s="13"/>
      <c r="LT67" s="13"/>
      <c r="LU67" s="13"/>
      <c r="LV67" s="13"/>
      <c r="LW67" s="13"/>
      <c r="LX67" s="13"/>
      <c r="LY67" s="13"/>
      <c r="LZ67" s="13"/>
      <c r="MA67" s="13"/>
      <c r="MB67" s="13"/>
      <c r="MC67" s="13"/>
      <c r="MD67" s="13"/>
      <c r="ME67" s="13"/>
      <c r="MF67" s="13"/>
      <c r="MG67" s="13"/>
      <c r="MH67" s="13"/>
      <c r="MI67" s="13"/>
      <c r="MJ67" s="13"/>
      <c r="MK67" s="13"/>
      <c r="ML67" s="13"/>
      <c r="MM67" s="13"/>
      <c r="MN67" s="13"/>
      <c r="MO67" s="13"/>
      <c r="MP67" s="13"/>
      <c r="MQ67" s="13"/>
      <c r="MR67" s="13"/>
      <c r="MS67" s="13"/>
      <c r="MT67" s="13"/>
      <c r="MU67" s="13"/>
      <c r="MV67" s="13"/>
      <c r="MW67" s="13"/>
      <c r="MX67" s="13">
        <v>1</v>
      </c>
      <c r="MY67" s="13"/>
      <c r="MZ67" s="13"/>
      <c r="NA67" s="13"/>
      <c r="NB67" s="13"/>
      <c r="NC67" s="13"/>
      <c r="ND67" s="13"/>
      <c r="NE67" s="13"/>
      <c r="NF67" s="13"/>
      <c r="NG67" s="13"/>
      <c r="NH67" s="13"/>
      <c r="NI67" s="13"/>
      <c r="NJ67" s="60">
        <v>16</v>
      </c>
      <c r="NK67" s="13">
        <v>309</v>
      </c>
      <c r="NL67" s="448"/>
      <c r="NM67" s="448"/>
      <c r="NN67" s="448"/>
    </row>
    <row r="68" spans="1:378">
      <c r="A68" s="8" t="s">
        <v>79</v>
      </c>
      <c r="B68" s="284">
        <f t="shared" si="108"/>
        <v>7</v>
      </c>
      <c r="C68" s="284">
        <f t="shared" si="109"/>
        <v>7</v>
      </c>
      <c r="D68" s="284">
        <f t="shared" si="110"/>
        <v>65</v>
      </c>
      <c r="E68" s="284">
        <f t="shared" si="111"/>
        <v>68</v>
      </c>
      <c r="F68" s="284">
        <f t="shared" si="112"/>
        <v>118</v>
      </c>
      <c r="G68" s="284">
        <f t="shared" si="113"/>
        <v>131</v>
      </c>
      <c r="H68" s="284">
        <f t="shared" si="114"/>
        <v>74</v>
      </c>
      <c r="I68" s="284">
        <f t="shared" si="115"/>
        <v>98</v>
      </c>
      <c r="J68" s="284">
        <f t="shared" si="116"/>
        <v>103</v>
      </c>
      <c r="K68" s="284">
        <f t="shared" si="117"/>
        <v>118</v>
      </c>
      <c r="L68" s="284">
        <f t="shared" si="118"/>
        <v>74</v>
      </c>
      <c r="M68" s="284">
        <f t="shared" si="119"/>
        <v>81</v>
      </c>
      <c r="N68" s="284">
        <f t="shared" si="120"/>
        <v>67</v>
      </c>
      <c r="O68" s="284">
        <f t="shared" si="121"/>
        <v>63</v>
      </c>
      <c r="P68" s="284">
        <f t="shared" si="122"/>
        <v>28</v>
      </c>
      <c r="Q68" s="284">
        <f t="shared" si="123"/>
        <v>43</v>
      </c>
      <c r="R68" s="284">
        <f t="shared" si="124"/>
        <v>8</v>
      </c>
      <c r="S68" s="284">
        <f t="shared" si="125"/>
        <v>21</v>
      </c>
      <c r="T68" s="284">
        <f t="shared" si="126"/>
        <v>2</v>
      </c>
      <c r="U68" s="284">
        <f t="shared" si="127"/>
        <v>7</v>
      </c>
      <c r="W68" s="16" t="s">
        <v>77</v>
      </c>
      <c r="X68" s="764">
        <f t="shared" si="88"/>
        <v>0</v>
      </c>
      <c r="Y68" s="764">
        <f t="shared" si="89"/>
        <v>2</v>
      </c>
      <c r="Z68" s="764">
        <f t="shared" si="90"/>
        <v>4</v>
      </c>
      <c r="AA68" s="764">
        <f t="shared" si="91"/>
        <v>22</v>
      </c>
      <c r="AB68" s="764">
        <f t="shared" si="92"/>
        <v>57</v>
      </c>
      <c r="AC68" s="764">
        <f t="shared" si="93"/>
        <v>70</v>
      </c>
      <c r="AD68" s="764">
        <f t="shared" si="94"/>
        <v>62</v>
      </c>
      <c r="AE68" s="764">
        <f t="shared" si="95"/>
        <v>84</v>
      </c>
      <c r="AF68" s="764">
        <f t="shared" si="96"/>
        <v>66</v>
      </c>
      <c r="AG68" s="764">
        <f t="shared" si="97"/>
        <v>69</v>
      </c>
      <c r="AH68" s="764">
        <f t="shared" si="98"/>
        <v>66</v>
      </c>
      <c r="AI68" s="764">
        <f t="shared" si="99"/>
        <v>61</v>
      </c>
      <c r="AJ68" s="764">
        <f t="shared" si="100"/>
        <v>54</v>
      </c>
      <c r="AK68" s="764">
        <f t="shared" si="101"/>
        <v>41</v>
      </c>
      <c r="AL68" s="764">
        <f t="shared" si="102"/>
        <v>22</v>
      </c>
      <c r="AM68" s="764">
        <f t="shared" si="103"/>
        <v>26</v>
      </c>
      <c r="AN68" s="764">
        <f t="shared" si="104"/>
        <v>16</v>
      </c>
      <c r="AO68" s="764">
        <f t="shared" si="105"/>
        <v>15</v>
      </c>
      <c r="AP68" s="764">
        <f t="shared" si="106"/>
        <v>4</v>
      </c>
      <c r="AQ68" s="764">
        <f t="shared" si="107"/>
        <v>7</v>
      </c>
      <c r="AR68" s="764">
        <f t="shared" si="128"/>
        <v>28</v>
      </c>
      <c r="AT68" s="16" t="s">
        <v>77</v>
      </c>
      <c r="AU68" s="13"/>
      <c r="AV68" s="13"/>
      <c r="AW68" s="13"/>
      <c r="AX68" s="13"/>
      <c r="AY68" s="13">
        <v>2</v>
      </c>
      <c r="AZ68" s="13"/>
      <c r="BA68" s="13"/>
      <c r="BB68" s="13"/>
      <c r="BC68" s="13"/>
      <c r="BD68" s="13"/>
      <c r="BE68" s="13">
        <v>3</v>
      </c>
      <c r="BF68" s="13"/>
      <c r="BG68" s="13">
        <v>1</v>
      </c>
      <c r="BH68" s="13"/>
      <c r="BI68" s="13">
        <v>2</v>
      </c>
      <c r="BJ68" s="13">
        <v>1</v>
      </c>
      <c r="BK68" s="13">
        <v>1</v>
      </c>
      <c r="BL68" s="13">
        <v>5</v>
      </c>
      <c r="BM68" s="13">
        <v>4</v>
      </c>
      <c r="BN68" s="13">
        <v>5</v>
      </c>
      <c r="BO68" s="13">
        <v>6</v>
      </c>
      <c r="BP68" s="13">
        <v>5</v>
      </c>
      <c r="BQ68" s="13">
        <v>5</v>
      </c>
      <c r="BR68" s="13">
        <v>7</v>
      </c>
      <c r="BS68" s="13">
        <v>11</v>
      </c>
      <c r="BT68" s="13">
        <v>6</v>
      </c>
      <c r="BU68" s="13">
        <v>5</v>
      </c>
      <c r="BV68" s="13">
        <v>7</v>
      </c>
      <c r="BW68" s="13">
        <v>8</v>
      </c>
      <c r="BX68" s="13">
        <v>10</v>
      </c>
      <c r="BY68" s="13">
        <v>10</v>
      </c>
      <c r="BZ68" s="13">
        <v>7</v>
      </c>
      <c r="CA68" s="13">
        <v>6</v>
      </c>
      <c r="CB68" s="13">
        <v>10</v>
      </c>
      <c r="CC68" s="13">
        <v>11</v>
      </c>
      <c r="CD68" s="13">
        <v>11</v>
      </c>
      <c r="CE68" s="13">
        <v>6</v>
      </c>
      <c r="CF68" s="13">
        <v>10</v>
      </c>
      <c r="CG68" s="13">
        <v>5</v>
      </c>
      <c r="CH68" s="13">
        <v>8</v>
      </c>
      <c r="CI68" s="13">
        <v>8</v>
      </c>
      <c r="CJ68" s="13">
        <v>8</v>
      </c>
      <c r="CK68" s="13">
        <v>7</v>
      </c>
      <c r="CL68" s="13">
        <v>12</v>
      </c>
      <c r="CM68" s="13">
        <v>11</v>
      </c>
      <c r="CN68" s="13">
        <v>4</v>
      </c>
      <c r="CO68" s="13">
        <v>2</v>
      </c>
      <c r="CP68" s="13">
        <v>7</v>
      </c>
      <c r="CQ68" s="13">
        <v>6</v>
      </c>
      <c r="CR68" s="13">
        <v>4</v>
      </c>
      <c r="CS68" s="13">
        <v>11</v>
      </c>
      <c r="CT68" s="13">
        <v>4</v>
      </c>
      <c r="CU68" s="13">
        <v>5</v>
      </c>
      <c r="CV68" s="13">
        <v>6</v>
      </c>
      <c r="CW68" s="13">
        <v>5</v>
      </c>
      <c r="CX68" s="13">
        <v>9</v>
      </c>
      <c r="CY68" s="13">
        <v>7</v>
      </c>
      <c r="CZ68" s="13">
        <v>5</v>
      </c>
      <c r="DA68" s="13">
        <v>6</v>
      </c>
      <c r="DB68" s="13">
        <v>3</v>
      </c>
      <c r="DC68" s="13">
        <v>6</v>
      </c>
      <c r="DD68" s="13">
        <v>5</v>
      </c>
      <c r="DE68" s="13">
        <v>3</v>
      </c>
      <c r="DF68" s="13">
        <v>1</v>
      </c>
      <c r="DG68" s="13">
        <v>5</v>
      </c>
      <c r="DH68" s="13">
        <v>4</v>
      </c>
      <c r="DI68" s="13">
        <v>4</v>
      </c>
      <c r="DJ68" s="13">
        <v>4</v>
      </c>
      <c r="DK68" s="13">
        <v>4</v>
      </c>
      <c r="DL68" s="13">
        <v>5</v>
      </c>
      <c r="DM68" s="13">
        <v>4</v>
      </c>
      <c r="DN68" s="13">
        <v>2</v>
      </c>
      <c r="DO68" s="13">
        <v>1</v>
      </c>
      <c r="DP68" s="13">
        <v>3</v>
      </c>
      <c r="DQ68" s="13"/>
      <c r="DR68" s="13">
        <v>4</v>
      </c>
      <c r="DS68" s="13">
        <v>5</v>
      </c>
      <c r="DT68" s="13">
        <v>4</v>
      </c>
      <c r="DU68" s="13">
        <v>3</v>
      </c>
      <c r="DV68" s="13"/>
      <c r="DW68" s="13">
        <v>2</v>
      </c>
      <c r="DX68" s="13">
        <v>2</v>
      </c>
      <c r="DY68" s="13">
        <v>1</v>
      </c>
      <c r="DZ68" s="13"/>
      <c r="EA68" s="13">
        <v>2</v>
      </c>
      <c r="EB68" s="13">
        <v>1</v>
      </c>
      <c r="EC68" s="13">
        <v>2</v>
      </c>
      <c r="ED68" s="13">
        <v>2</v>
      </c>
      <c r="EE68" s="13">
        <v>1</v>
      </c>
      <c r="EF68" s="13">
        <v>2</v>
      </c>
      <c r="EG68" s="13">
        <v>2</v>
      </c>
      <c r="EH68" s="13">
        <v>1</v>
      </c>
      <c r="EI68" s="13"/>
      <c r="EJ68" s="13">
        <v>1</v>
      </c>
      <c r="EK68" s="13">
        <v>3</v>
      </c>
      <c r="EL68" s="13"/>
      <c r="EM68" s="13"/>
      <c r="EN68" s="13"/>
      <c r="EO68" s="13"/>
      <c r="EP68" s="13"/>
      <c r="EQ68" s="13"/>
      <c r="ER68" s="13"/>
      <c r="ES68" s="13"/>
      <c r="ET68" s="13"/>
      <c r="EU68" s="13"/>
      <c r="EV68" s="13"/>
      <c r="EW68" s="13"/>
      <c r="EX68" s="13"/>
      <c r="EY68" s="13"/>
      <c r="EZ68" s="13"/>
      <c r="FA68" s="60">
        <v>397</v>
      </c>
      <c r="FB68" s="13">
        <v>397</v>
      </c>
      <c r="FC68" s="16" t="s">
        <v>77</v>
      </c>
      <c r="FD68" s="13"/>
      <c r="FE68" s="13"/>
      <c r="FF68" s="13"/>
      <c r="FG68" s="13"/>
      <c r="FH68" s="13"/>
      <c r="FI68" s="13"/>
      <c r="FJ68" s="13"/>
      <c r="FK68" s="13"/>
      <c r="FL68" s="13"/>
      <c r="FM68" s="13"/>
      <c r="FN68" s="13"/>
      <c r="FO68" s="13"/>
      <c r="FP68" s="13">
        <v>1</v>
      </c>
      <c r="FQ68" s="13">
        <v>1</v>
      </c>
      <c r="FR68" s="13">
        <v>1</v>
      </c>
      <c r="FS68" s="13"/>
      <c r="FT68" s="13"/>
      <c r="FU68" s="13">
        <v>1</v>
      </c>
      <c r="FV68" s="13"/>
      <c r="FW68" s="13"/>
      <c r="FX68" s="13">
        <v>4</v>
      </c>
      <c r="FY68" s="13">
        <v>2</v>
      </c>
      <c r="FZ68" s="13">
        <v>4</v>
      </c>
      <c r="GA68" s="13">
        <v>4</v>
      </c>
      <c r="GB68" s="13">
        <v>4</v>
      </c>
      <c r="GC68" s="13">
        <v>13</v>
      </c>
      <c r="GD68" s="13">
        <v>8</v>
      </c>
      <c r="GE68" s="13">
        <v>2</v>
      </c>
      <c r="GF68" s="13">
        <v>6</v>
      </c>
      <c r="GG68" s="13">
        <v>10</v>
      </c>
      <c r="GH68" s="13">
        <v>7</v>
      </c>
      <c r="GI68" s="13">
        <v>9</v>
      </c>
      <c r="GJ68" s="13">
        <v>11</v>
      </c>
      <c r="GK68" s="13">
        <v>7</v>
      </c>
      <c r="GL68" s="13">
        <v>5</v>
      </c>
      <c r="GM68" s="13">
        <v>6</v>
      </c>
      <c r="GN68" s="13">
        <v>3</v>
      </c>
      <c r="GO68" s="13">
        <v>9</v>
      </c>
      <c r="GP68" s="13">
        <v>2</v>
      </c>
      <c r="GQ68" s="13">
        <v>3</v>
      </c>
      <c r="GR68" s="13">
        <v>5</v>
      </c>
      <c r="GS68" s="13">
        <v>7</v>
      </c>
      <c r="GT68" s="13">
        <v>5</v>
      </c>
      <c r="GU68" s="13">
        <v>4</v>
      </c>
      <c r="GV68" s="13">
        <v>3</v>
      </c>
      <c r="GW68" s="13">
        <v>9</v>
      </c>
      <c r="GX68" s="13">
        <v>9</v>
      </c>
      <c r="GY68" s="13">
        <v>10</v>
      </c>
      <c r="GZ68" s="13">
        <v>6</v>
      </c>
      <c r="HA68" s="13">
        <v>8</v>
      </c>
      <c r="HB68" s="13">
        <v>9</v>
      </c>
      <c r="HC68" s="13">
        <v>5</v>
      </c>
      <c r="HD68" s="13">
        <v>4</v>
      </c>
      <c r="HE68" s="13">
        <v>7</v>
      </c>
      <c r="HF68" s="13">
        <v>5</v>
      </c>
      <c r="HG68" s="13">
        <v>7</v>
      </c>
      <c r="HH68" s="13">
        <v>9</v>
      </c>
      <c r="HI68" s="13">
        <v>3</v>
      </c>
      <c r="HJ68" s="13">
        <v>10</v>
      </c>
      <c r="HK68" s="13">
        <v>7</v>
      </c>
      <c r="HL68" s="13">
        <v>6</v>
      </c>
      <c r="HM68" s="13">
        <v>8</v>
      </c>
      <c r="HN68" s="13">
        <v>6</v>
      </c>
      <c r="HO68" s="13">
        <v>5</v>
      </c>
      <c r="HP68" s="13">
        <v>2</v>
      </c>
      <c r="HQ68" s="13">
        <v>9</v>
      </c>
      <c r="HR68" s="13">
        <v>1</v>
      </c>
      <c r="HS68" s="13">
        <v>5</v>
      </c>
      <c r="HT68" s="13">
        <v>5</v>
      </c>
      <c r="HU68" s="13">
        <v>7</v>
      </c>
      <c r="HV68" s="13">
        <v>2</v>
      </c>
      <c r="HW68" s="13">
        <v>3</v>
      </c>
      <c r="HX68" s="13">
        <v>1</v>
      </c>
      <c r="HY68" s="13">
        <v>3</v>
      </c>
      <c r="HZ68" s="13">
        <v>2</v>
      </c>
      <c r="IA68" s="13">
        <v>3</v>
      </c>
      <c r="IB68" s="13">
        <v>2</v>
      </c>
      <c r="IC68" s="13">
        <v>3</v>
      </c>
      <c r="ID68" s="13">
        <v>3</v>
      </c>
      <c r="IE68" s="13"/>
      <c r="IF68" s="13">
        <v>4</v>
      </c>
      <c r="IG68" s="13">
        <v>5</v>
      </c>
      <c r="IH68" s="13">
        <v>2</v>
      </c>
      <c r="II68" s="13">
        <v>2</v>
      </c>
      <c r="IJ68" s="13"/>
      <c r="IK68" s="13"/>
      <c r="IL68" s="13"/>
      <c r="IM68" s="13">
        <v>1</v>
      </c>
      <c r="IN68" s="13"/>
      <c r="IO68" s="13">
        <v>2</v>
      </c>
      <c r="IP68" s="13">
        <v>1</v>
      </c>
      <c r="IQ68" s="13"/>
      <c r="IR68" s="13">
        <v>2</v>
      </c>
      <c r="IS68" s="13"/>
      <c r="IT68" s="13"/>
      <c r="IU68" s="13"/>
      <c r="IV68" s="13">
        <v>1</v>
      </c>
      <c r="IW68" s="13"/>
      <c r="IX68" s="13"/>
      <c r="IY68" s="13"/>
      <c r="IZ68" s="13"/>
      <c r="JA68" s="13"/>
      <c r="JB68" s="13"/>
      <c r="JC68" s="13"/>
      <c r="JD68" s="13"/>
      <c r="JE68" s="13"/>
      <c r="JF68" s="60">
        <v>351</v>
      </c>
      <c r="JG68" s="13"/>
      <c r="JH68" s="13"/>
      <c r="JI68" s="13"/>
      <c r="JJ68" s="13"/>
      <c r="JK68" s="13"/>
      <c r="JL68" s="13"/>
      <c r="JM68" s="13"/>
      <c r="JN68" s="13"/>
      <c r="JO68" s="13"/>
      <c r="JP68" s="13"/>
      <c r="JQ68" s="13"/>
      <c r="JR68" s="13"/>
      <c r="JS68" s="13"/>
      <c r="JT68" s="13"/>
      <c r="JU68" s="13"/>
      <c r="JV68" s="13"/>
      <c r="JW68" s="13"/>
      <c r="JX68" s="13"/>
      <c r="JY68" s="13"/>
      <c r="JZ68" s="13"/>
      <c r="KA68" s="13"/>
      <c r="KB68" s="13"/>
      <c r="KC68" s="13"/>
      <c r="KD68" s="13"/>
      <c r="KE68" s="13">
        <v>1</v>
      </c>
      <c r="KF68" s="13"/>
      <c r="KG68" s="13"/>
      <c r="KH68" s="13"/>
      <c r="KI68" s="13">
        <v>1</v>
      </c>
      <c r="KJ68" s="13">
        <v>1</v>
      </c>
      <c r="KK68" s="13">
        <v>1</v>
      </c>
      <c r="KL68" s="13"/>
      <c r="KM68" s="13">
        <v>2</v>
      </c>
      <c r="KN68" s="13"/>
      <c r="KO68" s="13"/>
      <c r="KP68" s="13"/>
      <c r="KQ68" s="13"/>
      <c r="KR68" s="13"/>
      <c r="KS68" s="13">
        <v>1</v>
      </c>
      <c r="KT68" s="13"/>
      <c r="KU68" s="13">
        <v>1</v>
      </c>
      <c r="KV68" s="13">
        <v>1</v>
      </c>
      <c r="KW68" s="13"/>
      <c r="KX68" s="13"/>
      <c r="KY68" s="13"/>
      <c r="KZ68" s="13"/>
      <c r="LA68" s="13"/>
      <c r="LB68" s="13"/>
      <c r="LC68" s="13"/>
      <c r="LD68" s="13">
        <v>1</v>
      </c>
      <c r="LE68" s="13"/>
      <c r="LF68" s="13"/>
      <c r="LG68" s="13"/>
      <c r="LH68" s="13"/>
      <c r="LI68" s="13"/>
      <c r="LJ68" s="13">
        <v>1</v>
      </c>
      <c r="LK68" s="13"/>
      <c r="LL68" s="13">
        <v>3</v>
      </c>
      <c r="LM68" s="13"/>
      <c r="LN68" s="13"/>
      <c r="LO68" s="13">
        <v>1</v>
      </c>
      <c r="LP68" s="13"/>
      <c r="LQ68" s="13"/>
      <c r="LR68" s="13"/>
      <c r="LS68" s="13"/>
      <c r="LT68" s="13"/>
      <c r="LU68" s="13"/>
      <c r="LV68" s="13"/>
      <c r="LW68" s="13"/>
      <c r="LX68" s="13"/>
      <c r="LY68" s="13"/>
      <c r="LZ68" s="13"/>
      <c r="MA68" s="13"/>
      <c r="MB68" s="13"/>
      <c r="MC68" s="13">
        <v>2</v>
      </c>
      <c r="MD68" s="13">
        <v>1</v>
      </c>
      <c r="ME68" s="13"/>
      <c r="MF68" s="13"/>
      <c r="MG68" s="13"/>
      <c r="MH68" s="13"/>
      <c r="MI68" s="13">
        <v>1</v>
      </c>
      <c r="MJ68" s="13"/>
      <c r="MK68" s="13"/>
      <c r="ML68" s="13">
        <v>1</v>
      </c>
      <c r="MM68" s="13"/>
      <c r="MN68" s="13"/>
      <c r="MO68" s="13">
        <v>2</v>
      </c>
      <c r="MP68" s="13"/>
      <c r="MQ68" s="13"/>
      <c r="MR68" s="13">
        <v>1</v>
      </c>
      <c r="MS68" s="13"/>
      <c r="MT68" s="13">
        <v>1</v>
      </c>
      <c r="MU68" s="13"/>
      <c r="MV68" s="13">
        <v>1</v>
      </c>
      <c r="MW68" s="13"/>
      <c r="MX68" s="13">
        <v>2</v>
      </c>
      <c r="MY68" s="13"/>
      <c r="MZ68" s="13"/>
      <c r="NA68" s="13"/>
      <c r="NB68" s="13"/>
      <c r="NC68" s="13">
        <v>1</v>
      </c>
      <c r="ND68" s="13"/>
      <c r="NE68" s="13"/>
      <c r="NF68" s="13"/>
      <c r="NG68" s="13"/>
      <c r="NH68" s="13"/>
      <c r="NI68" s="13"/>
      <c r="NJ68" s="60">
        <v>28</v>
      </c>
      <c r="NK68" s="13">
        <v>379</v>
      </c>
      <c r="NL68" s="448"/>
      <c r="NM68" s="448"/>
      <c r="NN68" s="448"/>
    </row>
    <row r="69" spans="1:378">
      <c r="A69" s="8" t="s">
        <v>80</v>
      </c>
      <c r="B69" s="284">
        <f t="shared" si="108"/>
        <v>4</v>
      </c>
      <c r="C69" s="284">
        <f t="shared" si="109"/>
        <v>5</v>
      </c>
      <c r="D69" s="284">
        <f t="shared" si="110"/>
        <v>48</v>
      </c>
      <c r="E69" s="284">
        <f t="shared" si="111"/>
        <v>71</v>
      </c>
      <c r="F69" s="284">
        <f t="shared" si="112"/>
        <v>191</v>
      </c>
      <c r="G69" s="284">
        <f t="shared" si="113"/>
        <v>209</v>
      </c>
      <c r="H69" s="284">
        <f t="shared" si="114"/>
        <v>218</v>
      </c>
      <c r="I69" s="284">
        <f t="shared" si="115"/>
        <v>219</v>
      </c>
      <c r="J69" s="284">
        <f t="shared" si="116"/>
        <v>204</v>
      </c>
      <c r="K69" s="284">
        <f t="shared" si="117"/>
        <v>188</v>
      </c>
      <c r="L69" s="284">
        <f t="shared" si="118"/>
        <v>162</v>
      </c>
      <c r="M69" s="284">
        <f t="shared" si="119"/>
        <v>124</v>
      </c>
      <c r="N69" s="284">
        <f t="shared" si="120"/>
        <v>86</v>
      </c>
      <c r="O69" s="284">
        <f t="shared" si="121"/>
        <v>84</v>
      </c>
      <c r="P69" s="284">
        <f t="shared" si="122"/>
        <v>50</v>
      </c>
      <c r="Q69" s="284">
        <f t="shared" si="123"/>
        <v>51</v>
      </c>
      <c r="R69" s="284">
        <f t="shared" si="124"/>
        <v>23</v>
      </c>
      <c r="S69" s="284">
        <f t="shared" si="125"/>
        <v>24</v>
      </c>
      <c r="T69" s="284">
        <f t="shared" si="126"/>
        <v>6</v>
      </c>
      <c r="U69" s="284">
        <f t="shared" si="127"/>
        <v>6</v>
      </c>
      <c r="W69" s="16" t="s">
        <v>195</v>
      </c>
      <c r="X69" s="764">
        <f t="shared" si="88"/>
        <v>20</v>
      </c>
      <c r="Y69" s="764">
        <f t="shared" si="89"/>
        <v>18</v>
      </c>
      <c r="Z69" s="764">
        <f t="shared" si="90"/>
        <v>74</v>
      </c>
      <c r="AA69" s="764">
        <f t="shared" si="91"/>
        <v>100</v>
      </c>
      <c r="AB69" s="764">
        <f t="shared" si="92"/>
        <v>183</v>
      </c>
      <c r="AC69" s="764">
        <f t="shared" si="93"/>
        <v>203</v>
      </c>
      <c r="AD69" s="764">
        <f t="shared" si="94"/>
        <v>179</v>
      </c>
      <c r="AE69" s="764">
        <f t="shared" si="95"/>
        <v>231</v>
      </c>
      <c r="AF69" s="764">
        <f t="shared" si="96"/>
        <v>161</v>
      </c>
      <c r="AG69" s="764">
        <f t="shared" si="97"/>
        <v>214</v>
      </c>
      <c r="AH69" s="764">
        <f t="shared" si="98"/>
        <v>138</v>
      </c>
      <c r="AI69" s="764">
        <f t="shared" si="99"/>
        <v>178</v>
      </c>
      <c r="AJ69" s="764">
        <f t="shared" si="100"/>
        <v>90</v>
      </c>
      <c r="AK69" s="764">
        <f t="shared" si="101"/>
        <v>102</v>
      </c>
      <c r="AL69" s="764">
        <f t="shared" si="102"/>
        <v>64</v>
      </c>
      <c r="AM69" s="764">
        <f t="shared" si="103"/>
        <v>61</v>
      </c>
      <c r="AN69" s="764">
        <f t="shared" si="104"/>
        <v>34</v>
      </c>
      <c r="AO69" s="764">
        <f t="shared" si="105"/>
        <v>31</v>
      </c>
      <c r="AP69" s="764">
        <f t="shared" si="106"/>
        <v>4</v>
      </c>
      <c r="AQ69" s="764">
        <f t="shared" si="107"/>
        <v>11</v>
      </c>
      <c r="AR69" s="764">
        <f t="shared" si="128"/>
        <v>30</v>
      </c>
      <c r="AT69" s="16" t="s">
        <v>195</v>
      </c>
      <c r="AU69" s="13"/>
      <c r="AV69" s="13">
        <v>1</v>
      </c>
      <c r="AW69" s="13"/>
      <c r="AX69" s="13"/>
      <c r="AY69" s="13">
        <v>2</v>
      </c>
      <c r="AZ69" s="13">
        <v>3</v>
      </c>
      <c r="BA69" s="13">
        <v>3</v>
      </c>
      <c r="BB69" s="13">
        <v>4</v>
      </c>
      <c r="BC69" s="13">
        <v>1</v>
      </c>
      <c r="BD69" s="13">
        <v>4</v>
      </c>
      <c r="BE69" s="13">
        <v>3</v>
      </c>
      <c r="BF69" s="13">
        <v>3</v>
      </c>
      <c r="BG69" s="13">
        <v>6</v>
      </c>
      <c r="BH69" s="13">
        <v>3</v>
      </c>
      <c r="BI69" s="13">
        <v>5</v>
      </c>
      <c r="BJ69" s="13">
        <v>11</v>
      </c>
      <c r="BK69" s="13">
        <v>14</v>
      </c>
      <c r="BL69" s="13">
        <v>13</v>
      </c>
      <c r="BM69" s="13">
        <v>22</v>
      </c>
      <c r="BN69" s="13">
        <v>20</v>
      </c>
      <c r="BO69" s="13">
        <v>17</v>
      </c>
      <c r="BP69" s="13">
        <v>20</v>
      </c>
      <c r="BQ69" s="13">
        <v>21</v>
      </c>
      <c r="BR69" s="13">
        <v>15</v>
      </c>
      <c r="BS69" s="13">
        <v>11</v>
      </c>
      <c r="BT69" s="13">
        <v>12</v>
      </c>
      <c r="BU69" s="13">
        <v>33</v>
      </c>
      <c r="BV69" s="13">
        <v>20</v>
      </c>
      <c r="BW69" s="13">
        <v>29</v>
      </c>
      <c r="BX69" s="13">
        <v>25</v>
      </c>
      <c r="BY69" s="13">
        <v>24</v>
      </c>
      <c r="BZ69" s="13">
        <v>26</v>
      </c>
      <c r="CA69" s="13">
        <v>24</v>
      </c>
      <c r="CB69" s="13">
        <v>24</v>
      </c>
      <c r="CC69" s="13">
        <v>23</v>
      </c>
      <c r="CD69" s="13">
        <v>25</v>
      </c>
      <c r="CE69" s="13">
        <v>17</v>
      </c>
      <c r="CF69" s="13">
        <v>28</v>
      </c>
      <c r="CG69" s="13">
        <v>21</v>
      </c>
      <c r="CH69" s="13">
        <v>19</v>
      </c>
      <c r="CI69" s="13">
        <v>28</v>
      </c>
      <c r="CJ69" s="13">
        <v>17</v>
      </c>
      <c r="CK69" s="13">
        <v>20</v>
      </c>
      <c r="CL69" s="13">
        <v>28</v>
      </c>
      <c r="CM69" s="13">
        <v>17</v>
      </c>
      <c r="CN69" s="13">
        <v>25</v>
      </c>
      <c r="CO69" s="13">
        <v>21</v>
      </c>
      <c r="CP69" s="13">
        <v>20</v>
      </c>
      <c r="CQ69" s="13">
        <v>18</v>
      </c>
      <c r="CR69" s="13">
        <v>20</v>
      </c>
      <c r="CS69" s="13">
        <v>20</v>
      </c>
      <c r="CT69" s="13">
        <v>19</v>
      </c>
      <c r="CU69" s="13">
        <v>20</v>
      </c>
      <c r="CV69" s="13">
        <v>16</v>
      </c>
      <c r="CW69" s="13">
        <v>19</v>
      </c>
      <c r="CX69" s="13">
        <v>15</v>
      </c>
      <c r="CY69" s="13">
        <v>19</v>
      </c>
      <c r="CZ69" s="13">
        <v>18</v>
      </c>
      <c r="DA69" s="13">
        <v>15</v>
      </c>
      <c r="DB69" s="13">
        <v>17</v>
      </c>
      <c r="DC69" s="13">
        <v>11</v>
      </c>
      <c r="DD69" s="13">
        <v>10</v>
      </c>
      <c r="DE69" s="13">
        <v>6</v>
      </c>
      <c r="DF69" s="13">
        <v>14</v>
      </c>
      <c r="DG69" s="13">
        <v>9</v>
      </c>
      <c r="DH69" s="13">
        <v>11</v>
      </c>
      <c r="DI69" s="13">
        <v>14</v>
      </c>
      <c r="DJ69" s="13">
        <v>9</v>
      </c>
      <c r="DK69" s="13">
        <v>8</v>
      </c>
      <c r="DL69" s="13">
        <v>10</v>
      </c>
      <c r="DM69" s="13">
        <v>5</v>
      </c>
      <c r="DN69" s="13">
        <v>7</v>
      </c>
      <c r="DO69" s="13">
        <v>6</v>
      </c>
      <c r="DP69" s="13">
        <v>7</v>
      </c>
      <c r="DQ69" s="13">
        <v>8</v>
      </c>
      <c r="DR69" s="13">
        <v>8</v>
      </c>
      <c r="DS69" s="13">
        <v>7</v>
      </c>
      <c r="DT69" s="13">
        <v>5</v>
      </c>
      <c r="DU69" s="13">
        <v>5</v>
      </c>
      <c r="DV69" s="13">
        <v>3</v>
      </c>
      <c r="DW69" s="13">
        <v>2</v>
      </c>
      <c r="DX69" s="13">
        <v>3</v>
      </c>
      <c r="DY69" s="13">
        <v>3</v>
      </c>
      <c r="DZ69" s="13">
        <v>6</v>
      </c>
      <c r="EA69" s="13">
        <v>1</v>
      </c>
      <c r="EB69" s="13">
        <v>2</v>
      </c>
      <c r="EC69" s="13">
        <v>3</v>
      </c>
      <c r="ED69" s="13">
        <v>3</v>
      </c>
      <c r="EE69" s="13">
        <v>4</v>
      </c>
      <c r="EF69" s="13">
        <v>4</v>
      </c>
      <c r="EG69" s="13">
        <v>2</v>
      </c>
      <c r="EH69" s="13">
        <v>3</v>
      </c>
      <c r="EI69" s="13">
        <v>3</v>
      </c>
      <c r="EJ69" s="13"/>
      <c r="EK69" s="13">
        <v>2</v>
      </c>
      <c r="EL69" s="13"/>
      <c r="EM69" s="13">
        <v>1</v>
      </c>
      <c r="EN69" s="13"/>
      <c r="EO69" s="13"/>
      <c r="EP69" s="13"/>
      <c r="EQ69" s="13"/>
      <c r="ER69" s="13"/>
      <c r="ES69" s="13"/>
      <c r="ET69" s="13"/>
      <c r="EU69" s="13"/>
      <c r="EV69" s="13"/>
      <c r="EW69" s="13"/>
      <c r="EX69" s="13"/>
      <c r="EY69" s="13"/>
      <c r="EZ69" s="13"/>
      <c r="FA69" s="60">
        <v>1149</v>
      </c>
      <c r="FB69" s="13">
        <v>1149</v>
      </c>
      <c r="FC69" s="16" t="s">
        <v>195</v>
      </c>
      <c r="FD69" s="13">
        <v>2</v>
      </c>
      <c r="FE69" s="13">
        <v>4</v>
      </c>
      <c r="FF69" s="13">
        <v>3</v>
      </c>
      <c r="FG69" s="13">
        <v>1</v>
      </c>
      <c r="FH69" s="13"/>
      <c r="FI69" s="13">
        <v>3</v>
      </c>
      <c r="FJ69" s="13">
        <v>1</v>
      </c>
      <c r="FK69" s="13">
        <v>1</v>
      </c>
      <c r="FL69" s="13">
        <v>4</v>
      </c>
      <c r="FM69" s="13">
        <v>1</v>
      </c>
      <c r="FN69" s="13">
        <v>1</v>
      </c>
      <c r="FO69" s="13">
        <v>4</v>
      </c>
      <c r="FP69" s="13">
        <v>3</v>
      </c>
      <c r="FQ69" s="13">
        <v>6</v>
      </c>
      <c r="FR69" s="13">
        <v>6</v>
      </c>
      <c r="FS69" s="13">
        <v>4</v>
      </c>
      <c r="FT69" s="13">
        <v>12</v>
      </c>
      <c r="FU69" s="13">
        <v>13</v>
      </c>
      <c r="FV69" s="13">
        <v>4</v>
      </c>
      <c r="FW69" s="13">
        <v>21</v>
      </c>
      <c r="FX69" s="13">
        <v>10</v>
      </c>
      <c r="FY69" s="13">
        <v>18</v>
      </c>
      <c r="FZ69" s="13">
        <v>22</v>
      </c>
      <c r="GA69" s="13">
        <v>21</v>
      </c>
      <c r="GB69" s="13">
        <v>18</v>
      </c>
      <c r="GC69" s="13">
        <v>15</v>
      </c>
      <c r="GD69" s="13">
        <v>18</v>
      </c>
      <c r="GE69" s="13">
        <v>20</v>
      </c>
      <c r="GF69" s="13">
        <v>20</v>
      </c>
      <c r="GG69" s="13">
        <v>21</v>
      </c>
      <c r="GH69" s="13">
        <v>20</v>
      </c>
      <c r="GI69" s="13">
        <v>19</v>
      </c>
      <c r="GJ69" s="13">
        <v>13</v>
      </c>
      <c r="GK69" s="13">
        <v>21</v>
      </c>
      <c r="GL69" s="13">
        <v>22</v>
      </c>
      <c r="GM69" s="13">
        <v>16</v>
      </c>
      <c r="GN69" s="13">
        <v>13</v>
      </c>
      <c r="GO69" s="13">
        <v>19</v>
      </c>
      <c r="GP69" s="13">
        <v>22</v>
      </c>
      <c r="GQ69" s="13">
        <v>14</v>
      </c>
      <c r="GR69" s="13">
        <v>13</v>
      </c>
      <c r="GS69" s="13">
        <v>20</v>
      </c>
      <c r="GT69" s="13">
        <v>19</v>
      </c>
      <c r="GU69" s="13">
        <v>13</v>
      </c>
      <c r="GV69" s="13">
        <v>10</v>
      </c>
      <c r="GW69" s="13">
        <v>16</v>
      </c>
      <c r="GX69" s="13">
        <v>23</v>
      </c>
      <c r="GY69" s="13">
        <v>20</v>
      </c>
      <c r="GZ69" s="13">
        <v>15</v>
      </c>
      <c r="HA69" s="13">
        <v>12</v>
      </c>
      <c r="HB69" s="13">
        <v>12</v>
      </c>
      <c r="HC69" s="13">
        <v>18</v>
      </c>
      <c r="HD69" s="13">
        <v>16</v>
      </c>
      <c r="HE69" s="13">
        <v>17</v>
      </c>
      <c r="HF69" s="13">
        <v>14</v>
      </c>
      <c r="HG69" s="13">
        <v>12</v>
      </c>
      <c r="HH69" s="13">
        <v>10</v>
      </c>
      <c r="HI69" s="13">
        <v>13</v>
      </c>
      <c r="HJ69" s="13">
        <v>13</v>
      </c>
      <c r="HK69" s="13">
        <v>13</v>
      </c>
      <c r="HL69" s="13">
        <v>12</v>
      </c>
      <c r="HM69" s="13">
        <v>3</v>
      </c>
      <c r="HN69" s="13">
        <v>8</v>
      </c>
      <c r="HO69" s="13">
        <v>16</v>
      </c>
      <c r="HP69" s="13">
        <v>12</v>
      </c>
      <c r="HQ69" s="13">
        <v>6</v>
      </c>
      <c r="HR69" s="13">
        <v>7</v>
      </c>
      <c r="HS69" s="13">
        <v>10</v>
      </c>
      <c r="HT69" s="13">
        <v>5</v>
      </c>
      <c r="HU69" s="13">
        <v>11</v>
      </c>
      <c r="HV69" s="13">
        <v>8</v>
      </c>
      <c r="HW69" s="13">
        <v>8</v>
      </c>
      <c r="HX69" s="13">
        <v>12</v>
      </c>
      <c r="HY69" s="13">
        <v>7</v>
      </c>
      <c r="HZ69" s="13">
        <v>2</v>
      </c>
      <c r="IA69" s="13">
        <v>8</v>
      </c>
      <c r="IB69" s="13">
        <v>3</v>
      </c>
      <c r="IC69" s="13">
        <v>4</v>
      </c>
      <c r="ID69" s="13">
        <v>5</v>
      </c>
      <c r="IE69" s="13">
        <v>7</v>
      </c>
      <c r="IF69" s="13">
        <v>5</v>
      </c>
      <c r="IG69" s="13">
        <v>3</v>
      </c>
      <c r="IH69" s="13">
        <v>1</v>
      </c>
      <c r="II69" s="13">
        <v>4</v>
      </c>
      <c r="IJ69" s="13">
        <v>5</v>
      </c>
      <c r="IK69" s="13">
        <v>4</v>
      </c>
      <c r="IL69" s="13">
        <v>5</v>
      </c>
      <c r="IM69" s="13">
        <v>2</v>
      </c>
      <c r="IN69" s="13">
        <v>3</v>
      </c>
      <c r="IO69" s="13">
        <v>2</v>
      </c>
      <c r="IP69" s="13">
        <v>1</v>
      </c>
      <c r="IQ69" s="13">
        <v>1</v>
      </c>
      <c r="IR69" s="13">
        <v>1</v>
      </c>
      <c r="IS69" s="13"/>
      <c r="IT69" s="13"/>
      <c r="IU69" s="13">
        <v>1</v>
      </c>
      <c r="IV69" s="13"/>
      <c r="IW69" s="13"/>
      <c r="IX69" s="13"/>
      <c r="IY69" s="13"/>
      <c r="IZ69" s="13"/>
      <c r="JA69" s="13"/>
      <c r="JB69" s="13"/>
      <c r="JC69" s="13"/>
      <c r="JD69" s="13"/>
      <c r="JE69" s="13"/>
      <c r="JF69" s="60">
        <v>947</v>
      </c>
      <c r="JG69" s="13"/>
      <c r="JH69" s="13"/>
      <c r="JI69" s="13"/>
      <c r="JJ69" s="13"/>
      <c r="JK69" s="13"/>
      <c r="JL69" s="13"/>
      <c r="JM69" s="13"/>
      <c r="JN69" s="13"/>
      <c r="JO69" s="13"/>
      <c r="JP69" s="13"/>
      <c r="JQ69" s="13"/>
      <c r="JR69" s="13">
        <v>1</v>
      </c>
      <c r="JS69" s="13"/>
      <c r="JT69" s="13"/>
      <c r="JU69" s="13"/>
      <c r="JV69" s="13"/>
      <c r="JW69" s="13"/>
      <c r="JX69" s="13"/>
      <c r="JY69" s="13"/>
      <c r="JZ69" s="13"/>
      <c r="KA69" s="13"/>
      <c r="KB69" s="13"/>
      <c r="KC69" s="13">
        <v>1</v>
      </c>
      <c r="KD69" s="13">
        <v>1</v>
      </c>
      <c r="KE69" s="13"/>
      <c r="KF69" s="13"/>
      <c r="KG69" s="13"/>
      <c r="KH69" s="13">
        <v>1</v>
      </c>
      <c r="KI69" s="13">
        <v>2</v>
      </c>
      <c r="KJ69" s="13">
        <v>2</v>
      </c>
      <c r="KK69" s="13">
        <v>1</v>
      </c>
      <c r="KL69" s="13"/>
      <c r="KM69" s="13"/>
      <c r="KN69" s="13">
        <v>1</v>
      </c>
      <c r="KO69" s="13">
        <v>1</v>
      </c>
      <c r="KP69" s="13"/>
      <c r="KQ69" s="13"/>
      <c r="KR69" s="13">
        <v>1</v>
      </c>
      <c r="KS69" s="13"/>
      <c r="KT69" s="13"/>
      <c r="KU69" s="13"/>
      <c r="KV69" s="13">
        <v>1</v>
      </c>
      <c r="KW69" s="13">
        <v>1</v>
      </c>
      <c r="KX69" s="13"/>
      <c r="KY69" s="13"/>
      <c r="KZ69" s="13"/>
      <c r="LA69" s="13"/>
      <c r="LB69" s="13">
        <v>2</v>
      </c>
      <c r="LC69" s="13"/>
      <c r="LD69" s="13"/>
      <c r="LE69" s="13"/>
      <c r="LF69" s="13">
        <v>1</v>
      </c>
      <c r="LG69" s="13"/>
      <c r="LH69" s="13"/>
      <c r="LI69" s="13"/>
      <c r="LJ69" s="13"/>
      <c r="LK69" s="13">
        <v>2</v>
      </c>
      <c r="LL69" s="13"/>
      <c r="LM69" s="13"/>
      <c r="LN69" s="13">
        <v>1</v>
      </c>
      <c r="LO69" s="13"/>
      <c r="LP69" s="13"/>
      <c r="LQ69" s="13"/>
      <c r="LR69" s="13"/>
      <c r="LS69" s="13"/>
      <c r="LT69" s="13"/>
      <c r="LU69" s="13"/>
      <c r="LV69" s="13"/>
      <c r="LW69" s="13"/>
      <c r="LX69" s="13"/>
      <c r="LY69" s="13"/>
      <c r="LZ69" s="13"/>
      <c r="MA69" s="13">
        <v>1</v>
      </c>
      <c r="MB69" s="13"/>
      <c r="MC69" s="13">
        <v>1</v>
      </c>
      <c r="MD69" s="13"/>
      <c r="ME69" s="13"/>
      <c r="MF69" s="13"/>
      <c r="MG69" s="13"/>
      <c r="MH69" s="13"/>
      <c r="MI69" s="13"/>
      <c r="MJ69" s="13"/>
      <c r="MK69" s="13">
        <v>1</v>
      </c>
      <c r="ML69" s="13">
        <v>1</v>
      </c>
      <c r="MM69" s="13"/>
      <c r="MN69" s="13"/>
      <c r="MO69" s="13">
        <v>1</v>
      </c>
      <c r="MP69" s="13"/>
      <c r="MQ69" s="13">
        <v>1</v>
      </c>
      <c r="MR69" s="13"/>
      <c r="MS69" s="13"/>
      <c r="MT69" s="13">
        <v>1</v>
      </c>
      <c r="MU69" s="13"/>
      <c r="MV69" s="13">
        <v>1</v>
      </c>
      <c r="MW69" s="13">
        <v>1</v>
      </c>
      <c r="MX69" s="13"/>
      <c r="MY69" s="13"/>
      <c r="MZ69" s="13"/>
      <c r="NA69" s="13"/>
      <c r="NB69" s="13"/>
      <c r="NC69" s="13"/>
      <c r="ND69" s="13"/>
      <c r="NE69" s="13"/>
      <c r="NF69" s="13"/>
      <c r="NG69" s="13"/>
      <c r="NH69" s="13"/>
      <c r="NI69" s="13">
        <v>1</v>
      </c>
      <c r="NJ69" s="60">
        <v>30</v>
      </c>
      <c r="NK69" s="13">
        <v>977</v>
      </c>
      <c r="NL69" s="448"/>
      <c r="NM69" s="448"/>
      <c r="NN69" s="448"/>
    </row>
    <row r="70" spans="1:378">
      <c r="A70" s="9" t="s">
        <v>81</v>
      </c>
      <c r="B70" s="284">
        <f t="shared" si="108"/>
        <v>122</v>
      </c>
      <c r="C70" s="284">
        <f t="shared" si="109"/>
        <v>111</v>
      </c>
      <c r="D70" s="284">
        <f t="shared" si="110"/>
        <v>285</v>
      </c>
      <c r="E70" s="284">
        <f t="shared" si="111"/>
        <v>273</v>
      </c>
      <c r="F70" s="284">
        <f t="shared" si="112"/>
        <v>632</v>
      </c>
      <c r="G70" s="284">
        <f t="shared" si="113"/>
        <v>700</v>
      </c>
      <c r="H70" s="284">
        <f t="shared" si="114"/>
        <v>617</v>
      </c>
      <c r="I70" s="284">
        <f t="shared" si="115"/>
        <v>689</v>
      </c>
      <c r="J70" s="284">
        <f t="shared" si="116"/>
        <v>577</v>
      </c>
      <c r="K70" s="284">
        <f t="shared" si="117"/>
        <v>578</v>
      </c>
      <c r="L70" s="284">
        <f t="shared" si="118"/>
        <v>386</v>
      </c>
      <c r="M70" s="284">
        <f t="shared" si="119"/>
        <v>390</v>
      </c>
      <c r="N70" s="284">
        <f t="shared" si="120"/>
        <v>218</v>
      </c>
      <c r="O70" s="284">
        <f t="shared" si="121"/>
        <v>189</v>
      </c>
      <c r="P70" s="284">
        <f t="shared" si="122"/>
        <v>91</v>
      </c>
      <c r="Q70" s="284">
        <f t="shared" si="123"/>
        <v>92</v>
      </c>
      <c r="R70" s="284">
        <f t="shared" si="124"/>
        <v>32</v>
      </c>
      <c r="S70" s="284">
        <f t="shared" si="125"/>
        <v>47</v>
      </c>
      <c r="T70" s="284">
        <f t="shared" si="126"/>
        <v>7</v>
      </c>
      <c r="U70" s="284">
        <f t="shared" si="127"/>
        <v>13</v>
      </c>
      <c r="W70" s="16" t="s">
        <v>79</v>
      </c>
      <c r="X70" s="764">
        <f t="shared" si="88"/>
        <v>7</v>
      </c>
      <c r="Y70" s="764">
        <f t="shared" si="89"/>
        <v>7</v>
      </c>
      <c r="Z70" s="764">
        <f t="shared" si="90"/>
        <v>65</v>
      </c>
      <c r="AA70" s="764">
        <f t="shared" si="91"/>
        <v>68</v>
      </c>
      <c r="AB70" s="764">
        <f t="shared" si="92"/>
        <v>118</v>
      </c>
      <c r="AC70" s="764">
        <f t="shared" si="93"/>
        <v>131</v>
      </c>
      <c r="AD70" s="764">
        <f t="shared" si="94"/>
        <v>74</v>
      </c>
      <c r="AE70" s="764">
        <f t="shared" si="95"/>
        <v>98</v>
      </c>
      <c r="AF70" s="764">
        <f t="shared" si="96"/>
        <v>103</v>
      </c>
      <c r="AG70" s="764">
        <f t="shared" si="97"/>
        <v>118</v>
      </c>
      <c r="AH70" s="764">
        <f t="shared" si="98"/>
        <v>74</v>
      </c>
      <c r="AI70" s="764">
        <f t="shared" si="99"/>
        <v>81</v>
      </c>
      <c r="AJ70" s="764">
        <f t="shared" si="100"/>
        <v>67</v>
      </c>
      <c r="AK70" s="764">
        <f t="shared" si="101"/>
        <v>63</v>
      </c>
      <c r="AL70" s="764">
        <f t="shared" si="102"/>
        <v>28</v>
      </c>
      <c r="AM70" s="764">
        <f t="shared" si="103"/>
        <v>43</v>
      </c>
      <c r="AN70" s="764">
        <f t="shared" si="104"/>
        <v>8</v>
      </c>
      <c r="AO70" s="764">
        <f t="shared" si="105"/>
        <v>21</v>
      </c>
      <c r="AP70" s="764">
        <f t="shared" si="106"/>
        <v>2</v>
      </c>
      <c r="AQ70" s="764">
        <f t="shared" si="107"/>
        <v>7</v>
      </c>
      <c r="AR70" s="764">
        <f t="shared" si="128"/>
        <v>10</v>
      </c>
      <c r="AT70" s="16" t="s">
        <v>79</v>
      </c>
      <c r="AU70" s="13"/>
      <c r="AV70" s="13">
        <v>2</v>
      </c>
      <c r="AW70" s="13"/>
      <c r="AX70" s="13">
        <v>1</v>
      </c>
      <c r="AY70" s="13">
        <v>1</v>
      </c>
      <c r="AZ70" s="13"/>
      <c r="BA70" s="13">
        <v>2</v>
      </c>
      <c r="BB70" s="13">
        <v>1</v>
      </c>
      <c r="BC70" s="13"/>
      <c r="BD70" s="13"/>
      <c r="BE70" s="13"/>
      <c r="BF70" s="13"/>
      <c r="BG70" s="13">
        <v>2</v>
      </c>
      <c r="BH70" s="13">
        <v>1</v>
      </c>
      <c r="BI70" s="13">
        <v>7</v>
      </c>
      <c r="BJ70" s="13">
        <v>5</v>
      </c>
      <c r="BK70" s="13">
        <v>9</v>
      </c>
      <c r="BL70" s="13">
        <v>19</v>
      </c>
      <c r="BM70" s="13">
        <v>13</v>
      </c>
      <c r="BN70" s="13">
        <v>12</v>
      </c>
      <c r="BO70" s="13">
        <v>9</v>
      </c>
      <c r="BP70" s="13">
        <v>17</v>
      </c>
      <c r="BQ70" s="13">
        <v>8</v>
      </c>
      <c r="BR70" s="13">
        <v>9</v>
      </c>
      <c r="BS70" s="13">
        <v>12</v>
      </c>
      <c r="BT70" s="13">
        <v>11</v>
      </c>
      <c r="BU70" s="13">
        <v>13</v>
      </c>
      <c r="BV70" s="13">
        <v>12</v>
      </c>
      <c r="BW70" s="13">
        <v>27</v>
      </c>
      <c r="BX70" s="13">
        <v>13</v>
      </c>
      <c r="BY70" s="13">
        <v>7</v>
      </c>
      <c r="BZ70" s="13">
        <v>10</v>
      </c>
      <c r="CA70" s="13">
        <v>10</v>
      </c>
      <c r="CB70" s="13">
        <v>5</v>
      </c>
      <c r="CC70" s="13">
        <v>11</v>
      </c>
      <c r="CD70" s="13">
        <v>8</v>
      </c>
      <c r="CE70" s="13">
        <v>11</v>
      </c>
      <c r="CF70" s="13">
        <v>12</v>
      </c>
      <c r="CG70" s="13">
        <v>14</v>
      </c>
      <c r="CH70" s="13">
        <v>10</v>
      </c>
      <c r="CI70" s="13">
        <v>8</v>
      </c>
      <c r="CJ70" s="13">
        <v>13</v>
      </c>
      <c r="CK70" s="13">
        <v>15</v>
      </c>
      <c r="CL70" s="13">
        <v>14</v>
      </c>
      <c r="CM70" s="13">
        <v>15</v>
      </c>
      <c r="CN70" s="13">
        <v>11</v>
      </c>
      <c r="CO70" s="13">
        <v>11</v>
      </c>
      <c r="CP70" s="13">
        <v>9</v>
      </c>
      <c r="CQ70" s="13">
        <v>9</v>
      </c>
      <c r="CR70" s="13">
        <v>13</v>
      </c>
      <c r="CS70" s="13">
        <v>7</v>
      </c>
      <c r="CT70" s="13">
        <v>11</v>
      </c>
      <c r="CU70" s="13">
        <v>6</v>
      </c>
      <c r="CV70" s="13">
        <v>7</v>
      </c>
      <c r="CW70" s="13">
        <v>9</v>
      </c>
      <c r="CX70" s="13">
        <v>7</v>
      </c>
      <c r="CY70" s="13">
        <v>12</v>
      </c>
      <c r="CZ70" s="13">
        <v>5</v>
      </c>
      <c r="DA70" s="13">
        <v>12</v>
      </c>
      <c r="DB70" s="13">
        <v>5</v>
      </c>
      <c r="DC70" s="13">
        <v>9</v>
      </c>
      <c r="DD70" s="13">
        <v>4</v>
      </c>
      <c r="DE70" s="13">
        <v>8</v>
      </c>
      <c r="DF70" s="13">
        <v>8</v>
      </c>
      <c r="DG70" s="13">
        <v>12</v>
      </c>
      <c r="DH70" s="13">
        <v>3</v>
      </c>
      <c r="DI70" s="13">
        <v>5</v>
      </c>
      <c r="DJ70" s="13"/>
      <c r="DK70" s="13">
        <v>7</v>
      </c>
      <c r="DL70" s="13">
        <v>7</v>
      </c>
      <c r="DM70" s="13">
        <v>5</v>
      </c>
      <c r="DN70" s="13">
        <v>9</v>
      </c>
      <c r="DO70" s="13">
        <v>7</v>
      </c>
      <c r="DP70" s="13">
        <v>4</v>
      </c>
      <c r="DQ70" s="13">
        <v>2</v>
      </c>
      <c r="DR70" s="13">
        <v>2</v>
      </c>
      <c r="DS70" s="13">
        <v>6</v>
      </c>
      <c r="DT70" s="13">
        <v>6</v>
      </c>
      <c r="DU70" s="13">
        <v>1</v>
      </c>
      <c r="DV70" s="13">
        <v>1</v>
      </c>
      <c r="DW70" s="13"/>
      <c r="DX70" s="13">
        <v>5</v>
      </c>
      <c r="DY70" s="13">
        <v>1</v>
      </c>
      <c r="DZ70" s="13">
        <v>3</v>
      </c>
      <c r="EA70" s="13">
        <v>2</v>
      </c>
      <c r="EB70" s="13">
        <v>2</v>
      </c>
      <c r="EC70" s="13">
        <v>4</v>
      </c>
      <c r="ED70" s="13">
        <v>1</v>
      </c>
      <c r="EE70" s="13">
        <v>2</v>
      </c>
      <c r="EF70" s="13">
        <v>1</v>
      </c>
      <c r="EG70" s="13">
        <v>4</v>
      </c>
      <c r="EH70" s="13"/>
      <c r="EI70" s="13"/>
      <c r="EJ70" s="13">
        <v>1</v>
      </c>
      <c r="EK70" s="13">
        <v>1</v>
      </c>
      <c r="EL70" s="13"/>
      <c r="EM70" s="13"/>
      <c r="EN70" s="13"/>
      <c r="EO70" s="13">
        <v>1</v>
      </c>
      <c r="EP70" s="13"/>
      <c r="EQ70" s="13"/>
      <c r="ER70" s="13"/>
      <c r="ES70" s="13"/>
      <c r="ET70" s="13"/>
      <c r="EU70" s="13"/>
      <c r="EV70" s="13"/>
      <c r="EW70" s="13"/>
      <c r="EX70" s="13"/>
      <c r="EY70" s="13"/>
      <c r="EZ70" s="13"/>
      <c r="FA70" s="60">
        <v>637</v>
      </c>
      <c r="FB70" s="13">
        <v>637</v>
      </c>
      <c r="FC70" s="16" t="s">
        <v>79</v>
      </c>
      <c r="FD70" s="13">
        <v>1</v>
      </c>
      <c r="FE70" s="13">
        <v>2</v>
      </c>
      <c r="FF70" s="13"/>
      <c r="FG70" s="13">
        <v>1</v>
      </c>
      <c r="FH70" s="13"/>
      <c r="FI70" s="13">
        <v>1</v>
      </c>
      <c r="FJ70" s="13">
        <v>1</v>
      </c>
      <c r="FK70" s="13">
        <v>1</v>
      </c>
      <c r="FL70" s="13"/>
      <c r="FM70" s="13"/>
      <c r="FN70" s="13"/>
      <c r="FO70" s="13"/>
      <c r="FP70" s="13">
        <v>1</v>
      </c>
      <c r="FQ70" s="13">
        <v>2</v>
      </c>
      <c r="FR70" s="13">
        <v>2</v>
      </c>
      <c r="FS70" s="13">
        <v>8</v>
      </c>
      <c r="FT70" s="13">
        <v>6</v>
      </c>
      <c r="FU70" s="13">
        <v>20</v>
      </c>
      <c r="FV70" s="13">
        <v>12</v>
      </c>
      <c r="FW70" s="13">
        <v>14</v>
      </c>
      <c r="FX70" s="13">
        <v>17</v>
      </c>
      <c r="FY70" s="13">
        <v>11</v>
      </c>
      <c r="FZ70" s="13">
        <v>7</v>
      </c>
      <c r="GA70" s="13">
        <v>12</v>
      </c>
      <c r="GB70" s="13">
        <v>12</v>
      </c>
      <c r="GC70" s="13">
        <v>10</v>
      </c>
      <c r="GD70" s="13">
        <v>12</v>
      </c>
      <c r="GE70" s="13">
        <v>8</v>
      </c>
      <c r="GF70" s="13">
        <v>13</v>
      </c>
      <c r="GG70" s="13">
        <v>16</v>
      </c>
      <c r="GH70" s="13">
        <v>10</v>
      </c>
      <c r="GI70" s="13">
        <v>8</v>
      </c>
      <c r="GJ70" s="13">
        <v>6</v>
      </c>
      <c r="GK70" s="13">
        <v>5</v>
      </c>
      <c r="GL70" s="13">
        <v>9</v>
      </c>
      <c r="GM70" s="13">
        <v>7</v>
      </c>
      <c r="GN70" s="13">
        <v>7</v>
      </c>
      <c r="GO70" s="13">
        <v>7</v>
      </c>
      <c r="GP70" s="13">
        <v>6</v>
      </c>
      <c r="GQ70" s="13">
        <v>9</v>
      </c>
      <c r="GR70" s="13">
        <v>10</v>
      </c>
      <c r="GS70" s="13">
        <v>7</v>
      </c>
      <c r="GT70" s="13">
        <v>9</v>
      </c>
      <c r="GU70" s="13">
        <v>16</v>
      </c>
      <c r="GV70" s="13">
        <v>13</v>
      </c>
      <c r="GW70" s="13">
        <v>14</v>
      </c>
      <c r="GX70" s="13">
        <v>11</v>
      </c>
      <c r="GY70" s="13">
        <v>9</v>
      </c>
      <c r="GZ70" s="13">
        <v>9</v>
      </c>
      <c r="HA70" s="13">
        <v>5</v>
      </c>
      <c r="HB70" s="13">
        <v>7</v>
      </c>
      <c r="HC70" s="13">
        <v>4</v>
      </c>
      <c r="HD70" s="13">
        <v>6</v>
      </c>
      <c r="HE70" s="13">
        <v>6</v>
      </c>
      <c r="HF70" s="13">
        <v>7</v>
      </c>
      <c r="HG70" s="13">
        <v>8</v>
      </c>
      <c r="HH70" s="13">
        <v>10</v>
      </c>
      <c r="HI70" s="13">
        <v>14</v>
      </c>
      <c r="HJ70" s="13">
        <v>7</v>
      </c>
      <c r="HK70" s="13">
        <v>5</v>
      </c>
      <c r="HL70" s="13">
        <v>9</v>
      </c>
      <c r="HM70" s="13">
        <v>9</v>
      </c>
      <c r="HN70" s="13">
        <v>4</v>
      </c>
      <c r="HO70" s="13">
        <v>7</v>
      </c>
      <c r="HP70" s="13">
        <v>5</v>
      </c>
      <c r="HQ70" s="13">
        <v>7</v>
      </c>
      <c r="HR70" s="13">
        <v>6</v>
      </c>
      <c r="HS70" s="13">
        <v>4</v>
      </c>
      <c r="HT70" s="13">
        <v>8</v>
      </c>
      <c r="HU70" s="13">
        <v>8</v>
      </c>
      <c r="HV70" s="13">
        <v>5</v>
      </c>
      <c r="HW70" s="13">
        <v>6</v>
      </c>
      <c r="HX70" s="13">
        <v>1</v>
      </c>
      <c r="HY70" s="13">
        <v>5</v>
      </c>
      <c r="HZ70" s="13">
        <v>4</v>
      </c>
      <c r="IA70" s="13"/>
      <c r="IB70" s="13">
        <v>2</v>
      </c>
      <c r="IC70" s="13">
        <v>3</v>
      </c>
      <c r="ID70" s="13">
        <v>1</v>
      </c>
      <c r="IE70" s="13">
        <v>1</v>
      </c>
      <c r="IF70" s="13">
        <v>1</v>
      </c>
      <c r="IG70" s="13">
        <v>1</v>
      </c>
      <c r="IH70" s="13">
        <v>1</v>
      </c>
      <c r="II70" s="13"/>
      <c r="IJ70" s="13">
        <v>1</v>
      </c>
      <c r="IK70" s="13">
        <v>2</v>
      </c>
      <c r="IL70" s="13"/>
      <c r="IM70" s="13">
        <v>1</v>
      </c>
      <c r="IN70" s="13"/>
      <c r="IO70" s="13">
        <v>1</v>
      </c>
      <c r="IP70" s="13"/>
      <c r="IQ70" s="13">
        <v>2</v>
      </c>
      <c r="IR70" s="13"/>
      <c r="IS70" s="13"/>
      <c r="IT70" s="13"/>
      <c r="IU70" s="13"/>
      <c r="IV70" s="13"/>
      <c r="IW70" s="13"/>
      <c r="IX70" s="13"/>
      <c r="IY70" s="13"/>
      <c r="IZ70" s="13"/>
      <c r="JA70" s="13"/>
      <c r="JB70" s="13"/>
      <c r="JC70" s="13"/>
      <c r="JD70" s="13"/>
      <c r="JE70" s="13"/>
      <c r="JF70" s="60">
        <v>546</v>
      </c>
      <c r="JG70" s="13"/>
      <c r="JH70" s="13"/>
      <c r="JI70" s="13"/>
      <c r="JJ70" s="13"/>
      <c r="JK70" s="13"/>
      <c r="JL70" s="13"/>
      <c r="JM70" s="13"/>
      <c r="JN70" s="13"/>
      <c r="JO70" s="13"/>
      <c r="JP70" s="13"/>
      <c r="JQ70" s="13"/>
      <c r="JR70" s="13"/>
      <c r="JS70" s="13"/>
      <c r="JT70" s="13"/>
      <c r="JU70" s="13"/>
      <c r="JV70" s="13"/>
      <c r="JW70" s="13">
        <v>1</v>
      </c>
      <c r="JX70" s="13"/>
      <c r="JY70" s="13"/>
      <c r="JZ70" s="13"/>
      <c r="KA70" s="13"/>
      <c r="KB70" s="13"/>
      <c r="KC70" s="13"/>
      <c r="KD70" s="13"/>
      <c r="KE70" s="13"/>
      <c r="KF70" s="13"/>
      <c r="KG70" s="13"/>
      <c r="KH70" s="13"/>
      <c r="KI70" s="13"/>
      <c r="KJ70" s="13"/>
      <c r="KK70" s="13"/>
      <c r="KL70" s="13"/>
      <c r="KM70" s="13"/>
      <c r="KN70" s="13"/>
      <c r="KO70" s="13"/>
      <c r="KP70" s="13"/>
      <c r="KQ70" s="13"/>
      <c r="KR70" s="13"/>
      <c r="KS70" s="13">
        <v>1</v>
      </c>
      <c r="KT70" s="13"/>
      <c r="KU70" s="13"/>
      <c r="KV70" s="13"/>
      <c r="KW70" s="13"/>
      <c r="KX70" s="13"/>
      <c r="KY70" s="13"/>
      <c r="KZ70" s="13"/>
      <c r="LA70" s="13"/>
      <c r="LB70" s="13"/>
      <c r="LC70" s="13"/>
      <c r="LD70" s="13"/>
      <c r="LE70" s="13"/>
      <c r="LF70" s="13"/>
      <c r="LG70" s="13"/>
      <c r="LH70" s="13"/>
      <c r="LI70" s="13"/>
      <c r="LJ70" s="13">
        <v>1</v>
      </c>
      <c r="LK70" s="13"/>
      <c r="LL70" s="13"/>
      <c r="LM70" s="13"/>
      <c r="LN70" s="13"/>
      <c r="LO70" s="13"/>
      <c r="LP70" s="13">
        <v>1</v>
      </c>
      <c r="LQ70" s="13"/>
      <c r="LR70" s="13"/>
      <c r="LS70" s="13"/>
      <c r="LT70" s="13"/>
      <c r="LU70" s="13">
        <v>1</v>
      </c>
      <c r="LV70" s="13"/>
      <c r="LW70" s="13"/>
      <c r="LX70" s="13"/>
      <c r="LY70" s="13"/>
      <c r="LZ70" s="13"/>
      <c r="MA70" s="13"/>
      <c r="MB70" s="13"/>
      <c r="MC70" s="13"/>
      <c r="MD70" s="13"/>
      <c r="ME70" s="13"/>
      <c r="MF70" s="13"/>
      <c r="MG70" s="13"/>
      <c r="MH70" s="13"/>
      <c r="MI70" s="13"/>
      <c r="MJ70" s="13"/>
      <c r="MK70" s="13">
        <v>1</v>
      </c>
      <c r="ML70" s="13">
        <v>1</v>
      </c>
      <c r="MM70" s="13"/>
      <c r="MN70" s="13"/>
      <c r="MO70" s="13"/>
      <c r="MP70" s="13"/>
      <c r="MQ70" s="13">
        <v>1</v>
      </c>
      <c r="MR70" s="13"/>
      <c r="MS70" s="13"/>
      <c r="MT70" s="13"/>
      <c r="MU70" s="13">
        <v>2</v>
      </c>
      <c r="MV70" s="13"/>
      <c r="MW70" s="13"/>
      <c r="MX70" s="13"/>
      <c r="MY70" s="13"/>
      <c r="MZ70" s="13"/>
      <c r="NA70" s="13"/>
      <c r="NB70" s="13"/>
      <c r="NC70" s="13"/>
      <c r="ND70" s="13"/>
      <c r="NE70" s="13"/>
      <c r="NF70" s="13"/>
      <c r="NG70" s="13"/>
      <c r="NH70" s="13"/>
      <c r="NI70" s="13"/>
      <c r="NJ70" s="60">
        <v>10</v>
      </c>
      <c r="NK70" s="13">
        <v>556</v>
      </c>
      <c r="NL70" s="448"/>
      <c r="NM70" s="448"/>
      <c r="NN70" s="448"/>
    </row>
    <row r="71" spans="1:378">
      <c r="A71" s="9" t="s">
        <v>82</v>
      </c>
      <c r="B71" s="284">
        <f t="shared" si="108"/>
        <v>214</v>
      </c>
      <c r="C71" s="284">
        <f t="shared" si="109"/>
        <v>210</v>
      </c>
      <c r="D71" s="284">
        <f t="shared" si="110"/>
        <v>698</v>
      </c>
      <c r="E71" s="284">
        <f t="shared" si="111"/>
        <v>776</v>
      </c>
      <c r="F71" s="284">
        <f t="shared" si="112"/>
        <v>2401</v>
      </c>
      <c r="G71" s="284">
        <f t="shared" si="113"/>
        <v>2238</v>
      </c>
      <c r="H71" s="284">
        <f t="shared" si="114"/>
        <v>2505</v>
      </c>
      <c r="I71" s="284">
        <f t="shared" si="115"/>
        <v>2357</v>
      </c>
      <c r="J71" s="284">
        <f t="shared" si="116"/>
        <v>2079</v>
      </c>
      <c r="K71" s="284">
        <f t="shared" si="117"/>
        <v>1987</v>
      </c>
      <c r="L71" s="284">
        <f t="shared" si="118"/>
        <v>1310</v>
      </c>
      <c r="M71" s="284">
        <f t="shared" si="119"/>
        <v>1231</v>
      </c>
      <c r="N71" s="284">
        <f t="shared" si="120"/>
        <v>735</v>
      </c>
      <c r="O71" s="284">
        <f t="shared" si="121"/>
        <v>681</v>
      </c>
      <c r="P71" s="284">
        <f t="shared" si="122"/>
        <v>398</v>
      </c>
      <c r="Q71" s="284">
        <f t="shared" si="123"/>
        <v>339</v>
      </c>
      <c r="R71" s="284">
        <f t="shared" si="124"/>
        <v>116</v>
      </c>
      <c r="S71" s="284">
        <f t="shared" si="125"/>
        <v>156</v>
      </c>
      <c r="T71" s="284">
        <f t="shared" si="126"/>
        <v>18</v>
      </c>
      <c r="U71" s="284">
        <f t="shared" si="127"/>
        <v>41</v>
      </c>
      <c r="W71" s="16" t="s">
        <v>80</v>
      </c>
      <c r="X71" s="764">
        <f t="shared" si="88"/>
        <v>4</v>
      </c>
      <c r="Y71" s="764">
        <f t="shared" si="89"/>
        <v>5</v>
      </c>
      <c r="Z71" s="764">
        <f t="shared" si="90"/>
        <v>48</v>
      </c>
      <c r="AA71" s="764">
        <f t="shared" si="91"/>
        <v>71</v>
      </c>
      <c r="AB71" s="764">
        <f t="shared" si="92"/>
        <v>191</v>
      </c>
      <c r="AC71" s="764">
        <f t="shared" si="93"/>
        <v>209</v>
      </c>
      <c r="AD71" s="764">
        <f t="shared" si="94"/>
        <v>218</v>
      </c>
      <c r="AE71" s="764">
        <f t="shared" si="95"/>
        <v>219</v>
      </c>
      <c r="AF71" s="764">
        <f t="shared" si="96"/>
        <v>204</v>
      </c>
      <c r="AG71" s="764">
        <f t="shared" si="97"/>
        <v>188</v>
      </c>
      <c r="AH71" s="764">
        <f t="shared" si="98"/>
        <v>162</v>
      </c>
      <c r="AI71" s="764">
        <f t="shared" si="99"/>
        <v>124</v>
      </c>
      <c r="AJ71" s="764">
        <f t="shared" si="100"/>
        <v>86</v>
      </c>
      <c r="AK71" s="764">
        <f t="shared" si="101"/>
        <v>84</v>
      </c>
      <c r="AL71" s="764">
        <f t="shared" si="102"/>
        <v>50</v>
      </c>
      <c r="AM71" s="764">
        <f t="shared" si="103"/>
        <v>51</v>
      </c>
      <c r="AN71" s="764">
        <f t="shared" si="104"/>
        <v>23</v>
      </c>
      <c r="AO71" s="764">
        <f t="shared" si="105"/>
        <v>24</v>
      </c>
      <c r="AP71" s="764">
        <f t="shared" si="106"/>
        <v>6</v>
      </c>
      <c r="AQ71" s="764">
        <f t="shared" si="107"/>
        <v>6</v>
      </c>
      <c r="AR71" s="764">
        <f t="shared" si="128"/>
        <v>14</v>
      </c>
      <c r="AT71" s="16" t="s">
        <v>80</v>
      </c>
      <c r="AU71" s="13"/>
      <c r="AV71" s="13">
        <v>2</v>
      </c>
      <c r="AW71" s="13"/>
      <c r="AX71" s="13"/>
      <c r="AY71" s="13"/>
      <c r="AZ71" s="13"/>
      <c r="BA71" s="13">
        <v>2</v>
      </c>
      <c r="BB71" s="13"/>
      <c r="BC71" s="13"/>
      <c r="BD71" s="13">
        <v>1</v>
      </c>
      <c r="BE71" s="13">
        <v>1</v>
      </c>
      <c r="BF71" s="13">
        <v>3</v>
      </c>
      <c r="BG71" s="13">
        <v>3</v>
      </c>
      <c r="BH71" s="13">
        <v>4</v>
      </c>
      <c r="BI71" s="13">
        <v>11</v>
      </c>
      <c r="BJ71" s="13">
        <v>5</v>
      </c>
      <c r="BK71" s="13">
        <v>5</v>
      </c>
      <c r="BL71" s="13">
        <v>13</v>
      </c>
      <c r="BM71" s="13">
        <v>8</v>
      </c>
      <c r="BN71" s="13">
        <v>18</v>
      </c>
      <c r="BO71" s="13">
        <v>19</v>
      </c>
      <c r="BP71" s="13">
        <v>11</v>
      </c>
      <c r="BQ71" s="13">
        <v>22</v>
      </c>
      <c r="BR71" s="13">
        <v>19</v>
      </c>
      <c r="BS71" s="13">
        <v>23</v>
      </c>
      <c r="BT71" s="13">
        <v>28</v>
      </c>
      <c r="BU71" s="13">
        <v>26</v>
      </c>
      <c r="BV71" s="13">
        <v>22</v>
      </c>
      <c r="BW71" s="13">
        <v>16</v>
      </c>
      <c r="BX71" s="13">
        <v>23</v>
      </c>
      <c r="BY71" s="13">
        <v>28</v>
      </c>
      <c r="BZ71" s="13">
        <v>22</v>
      </c>
      <c r="CA71" s="13">
        <v>13</v>
      </c>
      <c r="CB71" s="13">
        <v>22</v>
      </c>
      <c r="CC71" s="13">
        <v>15</v>
      </c>
      <c r="CD71" s="13">
        <v>23</v>
      </c>
      <c r="CE71" s="13">
        <v>27</v>
      </c>
      <c r="CF71" s="13">
        <v>26</v>
      </c>
      <c r="CG71" s="13">
        <v>31</v>
      </c>
      <c r="CH71" s="13">
        <v>12</v>
      </c>
      <c r="CI71" s="13">
        <v>20</v>
      </c>
      <c r="CJ71" s="13">
        <v>21</v>
      </c>
      <c r="CK71" s="13">
        <v>24</v>
      </c>
      <c r="CL71" s="13">
        <v>25</v>
      </c>
      <c r="CM71" s="13">
        <v>19</v>
      </c>
      <c r="CN71" s="13">
        <v>16</v>
      </c>
      <c r="CO71" s="13">
        <v>16</v>
      </c>
      <c r="CP71" s="13">
        <v>17</v>
      </c>
      <c r="CQ71" s="13">
        <v>11</v>
      </c>
      <c r="CR71" s="13">
        <v>19</v>
      </c>
      <c r="CS71" s="13">
        <v>17</v>
      </c>
      <c r="CT71" s="13">
        <v>9</v>
      </c>
      <c r="CU71" s="13">
        <v>15</v>
      </c>
      <c r="CV71" s="13">
        <v>14</v>
      </c>
      <c r="CW71" s="13">
        <v>14</v>
      </c>
      <c r="CX71" s="13">
        <v>13</v>
      </c>
      <c r="CY71" s="13">
        <v>13</v>
      </c>
      <c r="CZ71" s="13">
        <v>7</v>
      </c>
      <c r="DA71" s="13">
        <v>10</v>
      </c>
      <c r="DB71" s="13">
        <v>12</v>
      </c>
      <c r="DC71" s="13">
        <v>12</v>
      </c>
      <c r="DD71" s="13">
        <v>11</v>
      </c>
      <c r="DE71" s="13">
        <v>8</v>
      </c>
      <c r="DF71" s="13">
        <v>12</v>
      </c>
      <c r="DG71" s="13">
        <v>11</v>
      </c>
      <c r="DH71" s="13">
        <v>7</v>
      </c>
      <c r="DI71" s="13">
        <v>2</v>
      </c>
      <c r="DJ71" s="13">
        <v>7</v>
      </c>
      <c r="DK71" s="13">
        <v>10</v>
      </c>
      <c r="DL71" s="13">
        <v>4</v>
      </c>
      <c r="DM71" s="13">
        <v>2</v>
      </c>
      <c r="DN71" s="13">
        <v>8</v>
      </c>
      <c r="DO71" s="13">
        <v>7</v>
      </c>
      <c r="DP71" s="13">
        <v>5</v>
      </c>
      <c r="DQ71" s="13">
        <v>6</v>
      </c>
      <c r="DR71" s="13">
        <v>7</v>
      </c>
      <c r="DS71" s="13">
        <v>3</v>
      </c>
      <c r="DT71" s="13">
        <v>5</v>
      </c>
      <c r="DU71" s="13">
        <v>2</v>
      </c>
      <c r="DV71" s="13">
        <v>6</v>
      </c>
      <c r="DW71" s="13">
        <v>4</v>
      </c>
      <c r="DX71" s="13">
        <v>4</v>
      </c>
      <c r="DY71" s="13"/>
      <c r="DZ71" s="13">
        <v>2</v>
      </c>
      <c r="EA71" s="13">
        <v>2</v>
      </c>
      <c r="EB71" s="13">
        <v>1</v>
      </c>
      <c r="EC71" s="13">
        <v>4</v>
      </c>
      <c r="ED71" s="13">
        <v>1</v>
      </c>
      <c r="EE71" s="13">
        <v>2</v>
      </c>
      <c r="EF71" s="13">
        <v>4</v>
      </c>
      <c r="EG71" s="13">
        <v>2</v>
      </c>
      <c r="EH71" s="13">
        <v>1</v>
      </c>
      <c r="EI71" s="13"/>
      <c r="EJ71" s="13">
        <v>1</v>
      </c>
      <c r="EK71" s="13">
        <v>1</v>
      </c>
      <c r="EL71" s="13"/>
      <c r="EM71" s="13"/>
      <c r="EN71" s="13"/>
      <c r="EO71" s="13">
        <v>1</v>
      </c>
      <c r="EP71" s="13"/>
      <c r="EQ71" s="13"/>
      <c r="ER71" s="13"/>
      <c r="ES71" s="13"/>
      <c r="ET71" s="13"/>
      <c r="EU71" s="13"/>
      <c r="EV71" s="13"/>
      <c r="EW71" s="13"/>
      <c r="EX71" s="13"/>
      <c r="EY71" s="13"/>
      <c r="EZ71" s="13"/>
      <c r="FA71" s="60">
        <v>981</v>
      </c>
      <c r="FB71" s="13">
        <v>981</v>
      </c>
      <c r="FC71" s="16" t="s">
        <v>80</v>
      </c>
      <c r="FD71" s="13"/>
      <c r="FE71" s="13">
        <v>1</v>
      </c>
      <c r="FF71" s="13">
        <v>1</v>
      </c>
      <c r="FG71" s="13"/>
      <c r="FH71" s="13"/>
      <c r="FI71" s="13"/>
      <c r="FJ71" s="13">
        <v>1</v>
      </c>
      <c r="FK71" s="13">
        <v>1</v>
      </c>
      <c r="FL71" s="13"/>
      <c r="FM71" s="13"/>
      <c r="FN71" s="13">
        <v>1</v>
      </c>
      <c r="FO71" s="13">
        <v>3</v>
      </c>
      <c r="FP71" s="13"/>
      <c r="FQ71" s="13"/>
      <c r="FR71" s="13">
        <v>3</v>
      </c>
      <c r="FS71" s="13">
        <v>6</v>
      </c>
      <c r="FT71" s="13">
        <v>7</v>
      </c>
      <c r="FU71" s="13">
        <v>11</v>
      </c>
      <c r="FV71" s="13">
        <v>7</v>
      </c>
      <c r="FW71" s="13">
        <v>10</v>
      </c>
      <c r="FX71" s="13">
        <v>8</v>
      </c>
      <c r="FY71" s="13">
        <v>19</v>
      </c>
      <c r="FZ71" s="13">
        <v>14</v>
      </c>
      <c r="GA71" s="13">
        <v>23</v>
      </c>
      <c r="GB71" s="13">
        <v>15</v>
      </c>
      <c r="GC71" s="13">
        <v>18</v>
      </c>
      <c r="GD71" s="13">
        <v>20</v>
      </c>
      <c r="GE71" s="13">
        <v>21</v>
      </c>
      <c r="GF71" s="13">
        <v>24</v>
      </c>
      <c r="GG71" s="13">
        <v>29</v>
      </c>
      <c r="GH71" s="13">
        <v>26</v>
      </c>
      <c r="GI71" s="13">
        <v>24</v>
      </c>
      <c r="GJ71" s="13">
        <v>25</v>
      </c>
      <c r="GK71" s="13">
        <v>18</v>
      </c>
      <c r="GL71" s="13">
        <v>22</v>
      </c>
      <c r="GM71" s="13">
        <v>18</v>
      </c>
      <c r="GN71" s="13">
        <v>17</v>
      </c>
      <c r="GO71" s="13">
        <v>21</v>
      </c>
      <c r="GP71" s="13">
        <v>27</v>
      </c>
      <c r="GQ71" s="13">
        <v>20</v>
      </c>
      <c r="GR71" s="13">
        <v>27</v>
      </c>
      <c r="GS71" s="13">
        <v>28</v>
      </c>
      <c r="GT71" s="13">
        <v>16</v>
      </c>
      <c r="GU71" s="13">
        <v>20</v>
      </c>
      <c r="GV71" s="13">
        <v>17</v>
      </c>
      <c r="GW71" s="13">
        <v>15</v>
      </c>
      <c r="GX71" s="13">
        <v>15</v>
      </c>
      <c r="GY71" s="13">
        <v>23</v>
      </c>
      <c r="GZ71" s="13">
        <v>20</v>
      </c>
      <c r="HA71" s="13">
        <v>23</v>
      </c>
      <c r="HB71" s="13">
        <v>11</v>
      </c>
      <c r="HC71" s="13">
        <v>20</v>
      </c>
      <c r="HD71" s="13">
        <v>20</v>
      </c>
      <c r="HE71" s="13">
        <v>24</v>
      </c>
      <c r="HF71" s="13">
        <v>23</v>
      </c>
      <c r="HG71" s="13">
        <v>16</v>
      </c>
      <c r="HH71" s="13">
        <v>8</v>
      </c>
      <c r="HI71" s="13">
        <v>17</v>
      </c>
      <c r="HJ71" s="13">
        <v>15</v>
      </c>
      <c r="HK71" s="13">
        <v>8</v>
      </c>
      <c r="HL71" s="13">
        <v>12</v>
      </c>
      <c r="HM71" s="13">
        <v>9</v>
      </c>
      <c r="HN71" s="13">
        <v>6</v>
      </c>
      <c r="HO71" s="13">
        <v>12</v>
      </c>
      <c r="HP71" s="13">
        <v>4</v>
      </c>
      <c r="HQ71" s="13">
        <v>11</v>
      </c>
      <c r="HR71" s="13">
        <v>8</v>
      </c>
      <c r="HS71" s="13">
        <v>13</v>
      </c>
      <c r="HT71" s="13">
        <v>4</v>
      </c>
      <c r="HU71" s="13">
        <v>7</v>
      </c>
      <c r="HV71" s="13">
        <v>9</v>
      </c>
      <c r="HW71" s="13">
        <v>4</v>
      </c>
      <c r="HX71" s="13">
        <v>10</v>
      </c>
      <c r="HY71" s="13">
        <v>3</v>
      </c>
      <c r="HZ71" s="13">
        <v>5</v>
      </c>
      <c r="IA71" s="13">
        <v>6</v>
      </c>
      <c r="IB71" s="13">
        <v>5</v>
      </c>
      <c r="IC71" s="13">
        <v>3</v>
      </c>
      <c r="ID71" s="13">
        <v>1</v>
      </c>
      <c r="IE71" s="13">
        <v>4</v>
      </c>
      <c r="IF71" s="13">
        <v>4</v>
      </c>
      <c r="IG71" s="13">
        <v>5</v>
      </c>
      <c r="IH71" s="13">
        <v>2</v>
      </c>
      <c r="II71" s="13">
        <v>6</v>
      </c>
      <c r="IJ71" s="13">
        <v>1</v>
      </c>
      <c r="IK71" s="13"/>
      <c r="IL71" s="13">
        <v>1</v>
      </c>
      <c r="IM71" s="13">
        <v>2</v>
      </c>
      <c r="IN71" s="13"/>
      <c r="IO71" s="13">
        <v>2</v>
      </c>
      <c r="IP71" s="13">
        <v>1</v>
      </c>
      <c r="IQ71" s="13"/>
      <c r="IR71" s="13"/>
      <c r="IS71" s="13">
        <v>1</v>
      </c>
      <c r="IT71" s="13">
        <v>2</v>
      </c>
      <c r="IU71" s="13"/>
      <c r="IV71" s="13"/>
      <c r="IW71" s="13">
        <v>1</v>
      </c>
      <c r="IX71" s="13"/>
      <c r="IY71" s="13"/>
      <c r="IZ71" s="13"/>
      <c r="JA71" s="13"/>
      <c r="JB71" s="13"/>
      <c r="JC71" s="13">
        <v>1</v>
      </c>
      <c r="JD71" s="13"/>
      <c r="JE71" s="13"/>
      <c r="JF71" s="60">
        <v>992</v>
      </c>
      <c r="JG71" s="13"/>
      <c r="JH71" s="13"/>
      <c r="JI71" s="13"/>
      <c r="JJ71" s="13"/>
      <c r="JK71" s="13"/>
      <c r="JL71" s="13"/>
      <c r="JM71" s="13"/>
      <c r="JN71" s="13"/>
      <c r="JO71" s="13"/>
      <c r="JP71" s="13">
        <v>1</v>
      </c>
      <c r="JQ71" s="13"/>
      <c r="JR71" s="13"/>
      <c r="JS71" s="13"/>
      <c r="JT71" s="13"/>
      <c r="JU71" s="13"/>
      <c r="JV71" s="13"/>
      <c r="JW71" s="13"/>
      <c r="JX71" s="13"/>
      <c r="JY71" s="13">
        <v>2</v>
      </c>
      <c r="JZ71" s="13"/>
      <c r="KA71" s="13"/>
      <c r="KB71" s="13"/>
      <c r="KC71" s="13"/>
      <c r="KD71" s="13">
        <v>1</v>
      </c>
      <c r="KE71" s="13">
        <v>1</v>
      </c>
      <c r="KF71" s="13"/>
      <c r="KG71" s="13"/>
      <c r="KH71" s="13"/>
      <c r="KI71" s="13"/>
      <c r="KJ71" s="13">
        <v>2</v>
      </c>
      <c r="KK71" s="13"/>
      <c r="KL71" s="13"/>
      <c r="KM71" s="13"/>
      <c r="KN71" s="13"/>
      <c r="KO71" s="13"/>
      <c r="KP71" s="13"/>
      <c r="KQ71" s="13"/>
      <c r="KR71" s="13"/>
      <c r="KS71" s="13"/>
      <c r="KT71" s="13"/>
      <c r="KU71" s="13"/>
      <c r="KV71" s="13"/>
      <c r="KW71" s="13">
        <v>1</v>
      </c>
      <c r="KX71" s="13"/>
      <c r="KY71" s="13">
        <v>1</v>
      </c>
      <c r="KZ71" s="13"/>
      <c r="LA71" s="13"/>
      <c r="LB71" s="13"/>
      <c r="LC71" s="13"/>
      <c r="LD71" s="13">
        <v>1</v>
      </c>
      <c r="LE71" s="13"/>
      <c r="LF71" s="13"/>
      <c r="LG71" s="13"/>
      <c r="LH71" s="13"/>
      <c r="LI71" s="13"/>
      <c r="LJ71" s="13"/>
      <c r="LK71" s="13"/>
      <c r="LL71" s="13"/>
      <c r="LM71" s="13"/>
      <c r="LN71" s="13"/>
      <c r="LO71" s="13"/>
      <c r="LP71" s="13"/>
      <c r="LQ71" s="13"/>
      <c r="LR71" s="13"/>
      <c r="LS71" s="13"/>
      <c r="LT71" s="13"/>
      <c r="LU71" s="13"/>
      <c r="LV71" s="13"/>
      <c r="LW71" s="13"/>
      <c r="LX71" s="13"/>
      <c r="LY71" s="13"/>
      <c r="LZ71" s="13"/>
      <c r="MA71" s="13"/>
      <c r="MB71" s="13"/>
      <c r="MC71" s="13"/>
      <c r="MD71" s="13"/>
      <c r="ME71" s="13"/>
      <c r="MF71" s="13"/>
      <c r="MG71" s="13"/>
      <c r="MH71" s="13"/>
      <c r="MI71" s="13"/>
      <c r="MJ71" s="13"/>
      <c r="MK71" s="13"/>
      <c r="ML71" s="13"/>
      <c r="MM71" s="13">
        <v>1</v>
      </c>
      <c r="MN71" s="13"/>
      <c r="MO71" s="13"/>
      <c r="MP71" s="13"/>
      <c r="MQ71" s="13"/>
      <c r="MR71" s="13">
        <v>2</v>
      </c>
      <c r="MS71" s="13"/>
      <c r="MT71" s="13"/>
      <c r="MU71" s="13"/>
      <c r="MV71" s="13"/>
      <c r="MW71" s="13"/>
      <c r="MX71" s="13"/>
      <c r="MY71" s="13"/>
      <c r="MZ71" s="13"/>
      <c r="NA71" s="13"/>
      <c r="NB71" s="13"/>
      <c r="NC71" s="13">
        <v>1</v>
      </c>
      <c r="ND71" s="13"/>
      <c r="NE71" s="13"/>
      <c r="NF71" s="13"/>
      <c r="NG71" s="13"/>
      <c r="NH71" s="13"/>
      <c r="NI71" s="13"/>
      <c r="NJ71" s="60">
        <v>14</v>
      </c>
      <c r="NK71" s="13">
        <v>1006</v>
      </c>
      <c r="NL71" s="448"/>
      <c r="NM71" s="448"/>
      <c r="NN71" s="448"/>
    </row>
    <row r="72" spans="1:378">
      <c r="A72" s="9" t="s">
        <v>196</v>
      </c>
      <c r="B72" s="284">
        <f t="shared" si="108"/>
        <v>604</v>
      </c>
      <c r="C72" s="284">
        <f t="shared" si="109"/>
        <v>601</v>
      </c>
      <c r="D72" s="284">
        <f t="shared" si="110"/>
        <v>1330</v>
      </c>
      <c r="E72" s="284">
        <f t="shared" si="111"/>
        <v>1355</v>
      </c>
      <c r="F72" s="284">
        <f t="shared" si="112"/>
        <v>3279</v>
      </c>
      <c r="G72" s="284">
        <f t="shared" si="113"/>
        <v>3388</v>
      </c>
      <c r="H72" s="284">
        <f t="shared" si="114"/>
        <v>3508</v>
      </c>
      <c r="I72" s="284">
        <f t="shared" si="115"/>
        <v>3395</v>
      </c>
      <c r="J72" s="284">
        <f t="shared" si="116"/>
        <v>2898</v>
      </c>
      <c r="K72" s="284">
        <f t="shared" si="117"/>
        <v>2887</v>
      </c>
      <c r="L72" s="284">
        <f t="shared" si="118"/>
        <v>1869</v>
      </c>
      <c r="M72" s="284">
        <f t="shared" si="119"/>
        <v>1930</v>
      </c>
      <c r="N72" s="284">
        <f t="shared" si="120"/>
        <v>1068</v>
      </c>
      <c r="O72" s="284">
        <f t="shared" si="121"/>
        <v>965</v>
      </c>
      <c r="P72" s="284">
        <f t="shared" si="122"/>
        <v>467</v>
      </c>
      <c r="Q72" s="284">
        <f t="shared" si="123"/>
        <v>442</v>
      </c>
      <c r="R72" s="284">
        <f t="shared" si="124"/>
        <v>159</v>
      </c>
      <c r="S72" s="284">
        <f t="shared" si="125"/>
        <v>211</v>
      </c>
      <c r="T72" s="284">
        <f t="shared" si="126"/>
        <v>21</v>
      </c>
      <c r="U72" s="284">
        <f t="shared" si="127"/>
        <v>51</v>
      </c>
      <c r="W72" s="16" t="s">
        <v>81</v>
      </c>
      <c r="X72" s="764">
        <f t="shared" si="88"/>
        <v>122</v>
      </c>
      <c r="Y72" s="764">
        <f t="shared" si="89"/>
        <v>111</v>
      </c>
      <c r="Z72" s="764">
        <f t="shared" si="90"/>
        <v>285</v>
      </c>
      <c r="AA72" s="764">
        <f t="shared" si="91"/>
        <v>273</v>
      </c>
      <c r="AB72" s="764">
        <f t="shared" si="92"/>
        <v>632</v>
      </c>
      <c r="AC72" s="764">
        <f t="shared" si="93"/>
        <v>700</v>
      </c>
      <c r="AD72" s="764">
        <f t="shared" si="94"/>
        <v>617</v>
      </c>
      <c r="AE72" s="764">
        <f t="shared" si="95"/>
        <v>689</v>
      </c>
      <c r="AF72" s="764">
        <f t="shared" si="96"/>
        <v>577</v>
      </c>
      <c r="AG72" s="764">
        <f t="shared" si="97"/>
        <v>578</v>
      </c>
      <c r="AH72" s="764">
        <f t="shared" si="98"/>
        <v>386</v>
      </c>
      <c r="AI72" s="764">
        <f t="shared" si="99"/>
        <v>390</v>
      </c>
      <c r="AJ72" s="764">
        <f t="shared" si="100"/>
        <v>218</v>
      </c>
      <c r="AK72" s="764">
        <f t="shared" si="101"/>
        <v>189</v>
      </c>
      <c r="AL72" s="764">
        <f t="shared" si="102"/>
        <v>91</v>
      </c>
      <c r="AM72" s="764">
        <f t="shared" si="103"/>
        <v>92</v>
      </c>
      <c r="AN72" s="764">
        <f t="shared" si="104"/>
        <v>32</v>
      </c>
      <c r="AO72" s="764">
        <f t="shared" si="105"/>
        <v>47</v>
      </c>
      <c r="AP72" s="764">
        <f t="shared" si="106"/>
        <v>7</v>
      </c>
      <c r="AQ72" s="764">
        <f t="shared" si="107"/>
        <v>13</v>
      </c>
      <c r="AR72" s="764">
        <f t="shared" si="128"/>
        <v>98</v>
      </c>
      <c r="AT72" s="16" t="s">
        <v>81</v>
      </c>
      <c r="AU72" s="13">
        <v>4</v>
      </c>
      <c r="AV72" s="13">
        <v>10</v>
      </c>
      <c r="AW72" s="13">
        <v>11</v>
      </c>
      <c r="AX72" s="13">
        <v>13</v>
      </c>
      <c r="AY72" s="13">
        <v>6</v>
      </c>
      <c r="AZ72" s="13">
        <v>11</v>
      </c>
      <c r="BA72" s="13">
        <v>8</v>
      </c>
      <c r="BB72" s="13">
        <v>21</v>
      </c>
      <c r="BC72" s="13">
        <v>11</v>
      </c>
      <c r="BD72" s="13">
        <v>16</v>
      </c>
      <c r="BE72" s="13">
        <v>17</v>
      </c>
      <c r="BF72" s="13">
        <v>19</v>
      </c>
      <c r="BG72" s="13">
        <v>17</v>
      </c>
      <c r="BH72" s="13">
        <v>13</v>
      </c>
      <c r="BI72" s="13">
        <v>24</v>
      </c>
      <c r="BJ72" s="13">
        <v>22</v>
      </c>
      <c r="BK72" s="13">
        <v>33</v>
      </c>
      <c r="BL72" s="13">
        <v>26</v>
      </c>
      <c r="BM72" s="13">
        <v>48</v>
      </c>
      <c r="BN72" s="13">
        <v>54</v>
      </c>
      <c r="BO72" s="13">
        <v>67</v>
      </c>
      <c r="BP72" s="13">
        <v>67</v>
      </c>
      <c r="BQ72" s="13">
        <v>70</v>
      </c>
      <c r="BR72" s="13">
        <v>57</v>
      </c>
      <c r="BS72" s="13">
        <v>70</v>
      </c>
      <c r="BT72" s="13">
        <v>67</v>
      </c>
      <c r="BU72" s="13">
        <v>73</v>
      </c>
      <c r="BV72" s="13">
        <v>74</v>
      </c>
      <c r="BW72" s="13">
        <v>67</v>
      </c>
      <c r="BX72" s="13">
        <v>88</v>
      </c>
      <c r="BY72" s="13">
        <v>71</v>
      </c>
      <c r="BZ72" s="13">
        <v>66</v>
      </c>
      <c r="CA72" s="13">
        <v>62</v>
      </c>
      <c r="CB72" s="13">
        <v>71</v>
      </c>
      <c r="CC72" s="13">
        <v>59</v>
      </c>
      <c r="CD72" s="13">
        <v>79</v>
      </c>
      <c r="CE72" s="13">
        <v>66</v>
      </c>
      <c r="CF72" s="13">
        <v>69</v>
      </c>
      <c r="CG72" s="13">
        <v>70</v>
      </c>
      <c r="CH72" s="13">
        <v>76</v>
      </c>
      <c r="CI72" s="13">
        <v>91</v>
      </c>
      <c r="CJ72" s="13">
        <v>69</v>
      </c>
      <c r="CK72" s="13">
        <v>47</v>
      </c>
      <c r="CL72" s="13">
        <v>59</v>
      </c>
      <c r="CM72" s="13">
        <v>55</v>
      </c>
      <c r="CN72" s="13">
        <v>63</v>
      </c>
      <c r="CO72" s="13">
        <v>42</v>
      </c>
      <c r="CP72" s="13">
        <v>43</v>
      </c>
      <c r="CQ72" s="13">
        <v>66</v>
      </c>
      <c r="CR72" s="13">
        <v>43</v>
      </c>
      <c r="CS72" s="13">
        <v>59</v>
      </c>
      <c r="CT72" s="13">
        <v>38</v>
      </c>
      <c r="CU72" s="13">
        <v>47</v>
      </c>
      <c r="CV72" s="13">
        <v>42</v>
      </c>
      <c r="CW72" s="13">
        <v>34</v>
      </c>
      <c r="CX72" s="13">
        <v>32</v>
      </c>
      <c r="CY72" s="13">
        <v>43</v>
      </c>
      <c r="CZ72" s="13">
        <v>35</v>
      </c>
      <c r="DA72" s="13">
        <v>38</v>
      </c>
      <c r="DB72" s="13">
        <v>22</v>
      </c>
      <c r="DC72" s="13">
        <v>23</v>
      </c>
      <c r="DD72" s="13">
        <v>21</v>
      </c>
      <c r="DE72" s="13">
        <v>21</v>
      </c>
      <c r="DF72" s="13">
        <v>22</v>
      </c>
      <c r="DG72" s="13">
        <v>28</v>
      </c>
      <c r="DH72" s="13">
        <v>15</v>
      </c>
      <c r="DI72" s="13">
        <v>12</v>
      </c>
      <c r="DJ72" s="13">
        <v>21</v>
      </c>
      <c r="DK72" s="13">
        <v>13</v>
      </c>
      <c r="DL72" s="13">
        <v>13</v>
      </c>
      <c r="DM72" s="13">
        <v>12</v>
      </c>
      <c r="DN72" s="13">
        <v>16</v>
      </c>
      <c r="DO72" s="13">
        <v>13</v>
      </c>
      <c r="DP72" s="13">
        <v>8</v>
      </c>
      <c r="DQ72" s="13">
        <v>9</v>
      </c>
      <c r="DR72" s="13">
        <v>11</v>
      </c>
      <c r="DS72" s="13">
        <v>8</v>
      </c>
      <c r="DT72" s="13">
        <v>5</v>
      </c>
      <c r="DU72" s="13">
        <v>4</v>
      </c>
      <c r="DV72" s="13">
        <v>6</v>
      </c>
      <c r="DW72" s="13">
        <v>3</v>
      </c>
      <c r="DX72" s="13">
        <v>4</v>
      </c>
      <c r="DY72" s="13">
        <v>11</v>
      </c>
      <c r="DZ72" s="13">
        <v>4</v>
      </c>
      <c r="EA72" s="13">
        <v>4</v>
      </c>
      <c r="EB72" s="13">
        <v>2</v>
      </c>
      <c r="EC72" s="13">
        <v>6</v>
      </c>
      <c r="ED72" s="13">
        <v>5</v>
      </c>
      <c r="EE72" s="13">
        <v>4</v>
      </c>
      <c r="EF72" s="13">
        <v>4</v>
      </c>
      <c r="EG72" s="13">
        <v>4</v>
      </c>
      <c r="EH72" s="13"/>
      <c r="EI72" s="13">
        <v>5</v>
      </c>
      <c r="EJ72" s="13"/>
      <c r="EK72" s="13"/>
      <c r="EL72" s="13">
        <v>2</v>
      </c>
      <c r="EM72" s="13">
        <v>1</v>
      </c>
      <c r="EN72" s="13">
        <v>1</v>
      </c>
      <c r="EO72" s="13"/>
      <c r="EP72" s="13"/>
      <c r="EQ72" s="13"/>
      <c r="ER72" s="13"/>
      <c r="ES72" s="13"/>
      <c r="ET72" s="13"/>
      <c r="EU72" s="13"/>
      <c r="EV72" s="13"/>
      <c r="EW72" s="13"/>
      <c r="EX72" s="13"/>
      <c r="EY72" s="13"/>
      <c r="EZ72" s="13"/>
      <c r="FA72" s="60">
        <v>3082</v>
      </c>
      <c r="FB72" s="13">
        <v>3082</v>
      </c>
      <c r="FC72" s="16" t="s">
        <v>81</v>
      </c>
      <c r="FD72" s="13">
        <v>5</v>
      </c>
      <c r="FE72" s="13">
        <v>12</v>
      </c>
      <c r="FF72" s="13">
        <v>13</v>
      </c>
      <c r="FG72" s="13">
        <v>9</v>
      </c>
      <c r="FH72" s="13">
        <v>11</v>
      </c>
      <c r="FI72" s="13">
        <v>16</v>
      </c>
      <c r="FJ72" s="13">
        <v>11</v>
      </c>
      <c r="FK72" s="13">
        <v>12</v>
      </c>
      <c r="FL72" s="13">
        <v>13</v>
      </c>
      <c r="FM72" s="13">
        <v>20</v>
      </c>
      <c r="FN72" s="13">
        <v>13</v>
      </c>
      <c r="FO72" s="13">
        <v>11</v>
      </c>
      <c r="FP72" s="13">
        <v>23</v>
      </c>
      <c r="FQ72" s="13">
        <v>17</v>
      </c>
      <c r="FR72" s="13">
        <v>23</v>
      </c>
      <c r="FS72" s="13">
        <v>31</v>
      </c>
      <c r="FT72" s="13">
        <v>32</v>
      </c>
      <c r="FU72" s="13">
        <v>40</v>
      </c>
      <c r="FV72" s="13">
        <v>46</v>
      </c>
      <c r="FW72" s="13">
        <v>49</v>
      </c>
      <c r="FX72" s="13">
        <v>39</v>
      </c>
      <c r="FY72" s="13">
        <v>46</v>
      </c>
      <c r="FZ72" s="13">
        <v>56</v>
      </c>
      <c r="GA72" s="13">
        <v>63</v>
      </c>
      <c r="GB72" s="13">
        <v>62</v>
      </c>
      <c r="GC72" s="13">
        <v>72</v>
      </c>
      <c r="GD72" s="13">
        <v>77</v>
      </c>
      <c r="GE72" s="13">
        <v>79</v>
      </c>
      <c r="GF72" s="13">
        <v>65</v>
      </c>
      <c r="GG72" s="13">
        <v>73</v>
      </c>
      <c r="GH72" s="13">
        <v>69</v>
      </c>
      <c r="GI72" s="13">
        <v>57</v>
      </c>
      <c r="GJ72" s="13">
        <v>55</v>
      </c>
      <c r="GK72" s="13">
        <v>68</v>
      </c>
      <c r="GL72" s="13">
        <v>62</v>
      </c>
      <c r="GM72" s="13">
        <v>51</v>
      </c>
      <c r="GN72" s="13">
        <v>55</v>
      </c>
      <c r="GO72" s="13">
        <v>65</v>
      </c>
      <c r="GP72" s="13">
        <v>69</v>
      </c>
      <c r="GQ72" s="13">
        <v>66</v>
      </c>
      <c r="GR72" s="13">
        <v>57</v>
      </c>
      <c r="GS72" s="13">
        <v>65</v>
      </c>
      <c r="GT72" s="13">
        <v>63</v>
      </c>
      <c r="GU72" s="13">
        <v>70</v>
      </c>
      <c r="GV72" s="13">
        <v>64</v>
      </c>
      <c r="GW72" s="13">
        <v>62</v>
      </c>
      <c r="GX72" s="13">
        <v>54</v>
      </c>
      <c r="GY72" s="13">
        <v>60</v>
      </c>
      <c r="GZ72" s="13">
        <v>39</v>
      </c>
      <c r="HA72" s="13">
        <v>43</v>
      </c>
      <c r="HB72" s="13">
        <v>52</v>
      </c>
      <c r="HC72" s="13">
        <v>48</v>
      </c>
      <c r="HD72" s="13">
        <v>39</v>
      </c>
      <c r="HE72" s="13">
        <v>36</v>
      </c>
      <c r="HF72" s="13">
        <v>34</v>
      </c>
      <c r="HG72" s="13">
        <v>50</v>
      </c>
      <c r="HH72" s="13">
        <v>37</v>
      </c>
      <c r="HI72" s="13">
        <v>33</v>
      </c>
      <c r="HJ72" s="13">
        <v>27</v>
      </c>
      <c r="HK72" s="13">
        <v>30</v>
      </c>
      <c r="HL72" s="13">
        <v>34</v>
      </c>
      <c r="HM72" s="13">
        <v>26</v>
      </c>
      <c r="HN72" s="13">
        <v>22</v>
      </c>
      <c r="HO72" s="13">
        <v>19</v>
      </c>
      <c r="HP72" s="13">
        <v>27</v>
      </c>
      <c r="HQ72" s="13">
        <v>25</v>
      </c>
      <c r="HR72" s="13">
        <v>16</v>
      </c>
      <c r="HS72" s="13">
        <v>20</v>
      </c>
      <c r="HT72" s="13">
        <v>17</v>
      </c>
      <c r="HU72" s="13">
        <v>12</v>
      </c>
      <c r="HV72" s="13">
        <v>22</v>
      </c>
      <c r="HW72" s="13">
        <v>14</v>
      </c>
      <c r="HX72" s="13">
        <v>6</v>
      </c>
      <c r="HY72" s="13">
        <v>8</v>
      </c>
      <c r="HZ72" s="13">
        <v>9</v>
      </c>
      <c r="IA72" s="13">
        <v>8</v>
      </c>
      <c r="IB72" s="13">
        <v>8</v>
      </c>
      <c r="IC72" s="13">
        <v>7</v>
      </c>
      <c r="ID72" s="13">
        <v>6</v>
      </c>
      <c r="IE72" s="13">
        <v>3</v>
      </c>
      <c r="IF72" s="13">
        <v>3</v>
      </c>
      <c r="IG72" s="13">
        <v>6</v>
      </c>
      <c r="IH72" s="13">
        <v>4</v>
      </c>
      <c r="II72" s="13">
        <v>6</v>
      </c>
      <c r="IJ72" s="13">
        <v>3</v>
      </c>
      <c r="IK72" s="13">
        <v>3</v>
      </c>
      <c r="IL72" s="13">
        <v>3</v>
      </c>
      <c r="IM72" s="13">
        <v>1</v>
      </c>
      <c r="IN72" s="13">
        <v>1</v>
      </c>
      <c r="IO72" s="13">
        <v>2</v>
      </c>
      <c r="IP72" s="13">
        <v>3</v>
      </c>
      <c r="IQ72" s="13">
        <v>2</v>
      </c>
      <c r="IR72" s="13">
        <v>2</v>
      </c>
      <c r="IS72" s="13"/>
      <c r="IT72" s="13"/>
      <c r="IU72" s="13"/>
      <c r="IV72" s="13"/>
      <c r="IW72" s="13"/>
      <c r="IX72" s="13"/>
      <c r="IY72" s="13"/>
      <c r="IZ72" s="13"/>
      <c r="JA72" s="13"/>
      <c r="JB72" s="13"/>
      <c r="JC72" s="13"/>
      <c r="JD72" s="13"/>
      <c r="JE72" s="13"/>
      <c r="JF72" s="60">
        <v>2967</v>
      </c>
      <c r="JG72" s="13">
        <v>11</v>
      </c>
      <c r="JH72" s="13">
        <v>4</v>
      </c>
      <c r="JI72" s="13"/>
      <c r="JJ72" s="13"/>
      <c r="JK72" s="13"/>
      <c r="JL72" s="13">
        <v>2</v>
      </c>
      <c r="JM72" s="13"/>
      <c r="JN72" s="13"/>
      <c r="JO72" s="13">
        <v>1</v>
      </c>
      <c r="JP72" s="13">
        <v>2</v>
      </c>
      <c r="JQ72" s="13">
        <v>4</v>
      </c>
      <c r="JR72" s="13">
        <v>1</v>
      </c>
      <c r="JS72" s="13"/>
      <c r="JT72" s="13">
        <v>1</v>
      </c>
      <c r="JU72" s="13">
        <v>2</v>
      </c>
      <c r="JV72" s="13"/>
      <c r="JW72" s="13">
        <v>4</v>
      </c>
      <c r="JX72" s="13">
        <v>5</v>
      </c>
      <c r="JY72" s="13"/>
      <c r="JZ72" s="13">
        <v>3</v>
      </c>
      <c r="KA72" s="13">
        <v>2</v>
      </c>
      <c r="KB72" s="13">
        <v>1</v>
      </c>
      <c r="KC72" s="13">
        <v>1</v>
      </c>
      <c r="KD72" s="13">
        <v>3</v>
      </c>
      <c r="KE72" s="13">
        <v>1</v>
      </c>
      <c r="KF72" s="13"/>
      <c r="KG72" s="13"/>
      <c r="KH72" s="13">
        <v>2</v>
      </c>
      <c r="KI72" s="13"/>
      <c r="KJ72" s="13">
        <v>1</v>
      </c>
      <c r="KK72" s="13">
        <v>1</v>
      </c>
      <c r="KL72" s="13">
        <v>2</v>
      </c>
      <c r="KM72" s="13">
        <v>3</v>
      </c>
      <c r="KN72" s="13">
        <v>9</v>
      </c>
      <c r="KO72" s="13">
        <v>7</v>
      </c>
      <c r="KP72" s="13">
        <v>2</v>
      </c>
      <c r="KQ72" s="13">
        <v>2</v>
      </c>
      <c r="KR72" s="13"/>
      <c r="KS72" s="13"/>
      <c r="KT72" s="13"/>
      <c r="KU72" s="13">
        <v>1</v>
      </c>
      <c r="KV72" s="13">
        <v>1</v>
      </c>
      <c r="KW72" s="13"/>
      <c r="KX72" s="13"/>
      <c r="KY72" s="13"/>
      <c r="KZ72" s="13"/>
      <c r="LA72" s="13">
        <v>1</v>
      </c>
      <c r="LB72" s="13"/>
      <c r="LC72" s="13"/>
      <c r="LD72" s="13"/>
      <c r="LE72" s="13"/>
      <c r="LF72" s="13"/>
      <c r="LG72" s="13"/>
      <c r="LH72" s="13">
        <v>2</v>
      </c>
      <c r="LI72" s="13">
        <v>1</v>
      </c>
      <c r="LJ72" s="13"/>
      <c r="LK72" s="13"/>
      <c r="LL72" s="13"/>
      <c r="LM72" s="13"/>
      <c r="LN72" s="13"/>
      <c r="LO72" s="13">
        <v>1</v>
      </c>
      <c r="LP72" s="13"/>
      <c r="LQ72" s="13"/>
      <c r="LR72" s="13"/>
      <c r="LS72" s="13"/>
      <c r="LT72" s="13">
        <v>1</v>
      </c>
      <c r="LU72" s="13"/>
      <c r="LV72" s="13"/>
      <c r="LW72" s="13"/>
      <c r="LX72" s="13">
        <v>1</v>
      </c>
      <c r="LY72" s="13"/>
      <c r="LZ72" s="13"/>
      <c r="MA72" s="13"/>
      <c r="MB72" s="13"/>
      <c r="MC72" s="13"/>
      <c r="MD72" s="13"/>
      <c r="ME72" s="13">
        <v>1</v>
      </c>
      <c r="MF72" s="13"/>
      <c r="MG72" s="13"/>
      <c r="MH72" s="13">
        <v>1</v>
      </c>
      <c r="MI72" s="13">
        <v>1</v>
      </c>
      <c r="MJ72" s="13"/>
      <c r="MK72" s="13">
        <v>1</v>
      </c>
      <c r="ML72" s="13"/>
      <c r="MM72" s="13">
        <v>1</v>
      </c>
      <c r="MN72" s="13"/>
      <c r="MO72" s="13"/>
      <c r="MP72" s="13">
        <v>1</v>
      </c>
      <c r="MQ72" s="13">
        <v>1</v>
      </c>
      <c r="MR72" s="13"/>
      <c r="MS72" s="13">
        <v>2</v>
      </c>
      <c r="MT72" s="13">
        <v>1</v>
      </c>
      <c r="MU72" s="13"/>
      <c r="MV72" s="13"/>
      <c r="MW72" s="13"/>
      <c r="MX72" s="13"/>
      <c r="MY72" s="13"/>
      <c r="MZ72" s="13">
        <v>1</v>
      </c>
      <c r="NA72" s="13"/>
      <c r="NB72" s="13"/>
      <c r="NC72" s="13"/>
      <c r="ND72" s="13"/>
      <c r="NE72" s="13"/>
      <c r="NF72" s="13"/>
      <c r="NG72" s="13"/>
      <c r="NH72" s="13"/>
      <c r="NI72" s="13">
        <v>1</v>
      </c>
      <c r="NJ72" s="60">
        <v>98</v>
      </c>
      <c r="NK72" s="13">
        <v>3065</v>
      </c>
      <c r="NL72" s="448"/>
      <c r="NM72" s="448"/>
      <c r="NN72" s="448"/>
    </row>
    <row r="73" spans="1:378">
      <c r="A73" s="9" t="s">
        <v>197</v>
      </c>
      <c r="B73" s="284">
        <f t="shared" si="108"/>
        <v>30</v>
      </c>
      <c r="C73" s="284">
        <f t="shared" si="109"/>
        <v>30</v>
      </c>
      <c r="D73" s="284">
        <f t="shared" si="110"/>
        <v>97</v>
      </c>
      <c r="E73" s="284">
        <f t="shared" si="111"/>
        <v>97</v>
      </c>
      <c r="F73" s="284">
        <f t="shared" si="112"/>
        <v>237</v>
      </c>
      <c r="G73" s="284">
        <f t="shared" si="113"/>
        <v>263</v>
      </c>
      <c r="H73" s="284">
        <f t="shared" si="114"/>
        <v>255</v>
      </c>
      <c r="I73" s="284">
        <f t="shared" si="115"/>
        <v>237</v>
      </c>
      <c r="J73" s="284">
        <f t="shared" si="116"/>
        <v>246</v>
      </c>
      <c r="K73" s="284">
        <f t="shared" si="117"/>
        <v>250</v>
      </c>
      <c r="L73" s="284">
        <f t="shared" si="118"/>
        <v>175</v>
      </c>
      <c r="M73" s="284">
        <f t="shared" si="119"/>
        <v>159</v>
      </c>
      <c r="N73" s="284">
        <f t="shared" si="120"/>
        <v>93</v>
      </c>
      <c r="O73" s="284">
        <f t="shared" si="121"/>
        <v>65</v>
      </c>
      <c r="P73" s="284">
        <f t="shared" si="122"/>
        <v>45</v>
      </c>
      <c r="Q73" s="284">
        <f t="shared" si="123"/>
        <v>31</v>
      </c>
      <c r="R73" s="284">
        <f t="shared" si="124"/>
        <v>10</v>
      </c>
      <c r="S73" s="284">
        <f t="shared" si="125"/>
        <v>20</v>
      </c>
      <c r="T73" s="284">
        <f t="shared" si="126"/>
        <v>3</v>
      </c>
      <c r="U73" s="284">
        <f t="shared" si="127"/>
        <v>4</v>
      </c>
      <c r="W73" s="16" t="s">
        <v>82</v>
      </c>
      <c r="X73" s="764">
        <f t="shared" si="88"/>
        <v>214</v>
      </c>
      <c r="Y73" s="764">
        <f t="shared" si="89"/>
        <v>210</v>
      </c>
      <c r="Z73" s="764">
        <f t="shared" si="90"/>
        <v>698</v>
      </c>
      <c r="AA73" s="764">
        <f t="shared" si="91"/>
        <v>776</v>
      </c>
      <c r="AB73" s="764">
        <f t="shared" si="92"/>
        <v>2401</v>
      </c>
      <c r="AC73" s="764">
        <f t="shared" si="93"/>
        <v>2238</v>
      </c>
      <c r="AD73" s="764">
        <f t="shared" si="94"/>
        <v>2505</v>
      </c>
      <c r="AE73" s="764">
        <f t="shared" si="95"/>
        <v>2357</v>
      </c>
      <c r="AF73" s="764">
        <f t="shared" si="96"/>
        <v>2079</v>
      </c>
      <c r="AG73" s="764">
        <f t="shared" si="97"/>
        <v>1987</v>
      </c>
      <c r="AH73" s="764">
        <f t="shared" si="98"/>
        <v>1310</v>
      </c>
      <c r="AI73" s="764">
        <f t="shared" si="99"/>
        <v>1231</v>
      </c>
      <c r="AJ73" s="764">
        <f t="shared" si="100"/>
        <v>735</v>
      </c>
      <c r="AK73" s="764">
        <f t="shared" si="101"/>
        <v>681</v>
      </c>
      <c r="AL73" s="764">
        <f t="shared" si="102"/>
        <v>398</v>
      </c>
      <c r="AM73" s="764">
        <f t="shared" si="103"/>
        <v>339</v>
      </c>
      <c r="AN73" s="764">
        <f t="shared" si="104"/>
        <v>116</v>
      </c>
      <c r="AO73" s="764">
        <f t="shared" si="105"/>
        <v>156</v>
      </c>
      <c r="AP73" s="764">
        <f t="shared" si="106"/>
        <v>18</v>
      </c>
      <c r="AQ73" s="764">
        <f t="shared" si="107"/>
        <v>41</v>
      </c>
      <c r="AR73" s="764">
        <f t="shared" si="128"/>
        <v>251</v>
      </c>
      <c r="AT73" s="16" t="s">
        <v>82</v>
      </c>
      <c r="AU73" s="13">
        <v>6</v>
      </c>
      <c r="AV73" s="13">
        <v>37</v>
      </c>
      <c r="AW73" s="13">
        <v>23</v>
      </c>
      <c r="AX73" s="13">
        <v>23</v>
      </c>
      <c r="AY73" s="13">
        <v>22</v>
      </c>
      <c r="AZ73" s="13">
        <v>20</v>
      </c>
      <c r="BA73" s="13">
        <v>15</v>
      </c>
      <c r="BB73" s="13">
        <v>17</v>
      </c>
      <c r="BC73" s="13">
        <v>22</v>
      </c>
      <c r="BD73" s="13">
        <v>25</v>
      </c>
      <c r="BE73" s="13">
        <v>24</v>
      </c>
      <c r="BF73" s="13">
        <v>36</v>
      </c>
      <c r="BG73" s="13">
        <v>29</v>
      </c>
      <c r="BH73" s="13">
        <v>41</v>
      </c>
      <c r="BI73" s="13">
        <v>54</v>
      </c>
      <c r="BJ73" s="13">
        <v>95</v>
      </c>
      <c r="BK73" s="13">
        <v>70</v>
      </c>
      <c r="BL73" s="13">
        <v>115</v>
      </c>
      <c r="BM73" s="13">
        <v>168</v>
      </c>
      <c r="BN73" s="13">
        <v>144</v>
      </c>
      <c r="BO73" s="13">
        <v>154</v>
      </c>
      <c r="BP73" s="13">
        <v>202</v>
      </c>
      <c r="BQ73" s="13">
        <v>224</v>
      </c>
      <c r="BR73" s="13">
        <v>227</v>
      </c>
      <c r="BS73" s="13">
        <v>235</v>
      </c>
      <c r="BT73" s="13">
        <v>250</v>
      </c>
      <c r="BU73" s="13">
        <v>244</v>
      </c>
      <c r="BV73" s="13">
        <v>232</v>
      </c>
      <c r="BW73" s="13">
        <v>220</v>
      </c>
      <c r="BX73" s="13">
        <v>250</v>
      </c>
      <c r="BY73" s="13">
        <v>267</v>
      </c>
      <c r="BZ73" s="13">
        <v>253</v>
      </c>
      <c r="CA73" s="13">
        <v>255</v>
      </c>
      <c r="CB73" s="13">
        <v>240</v>
      </c>
      <c r="CC73" s="13">
        <v>237</v>
      </c>
      <c r="CD73" s="13">
        <v>212</v>
      </c>
      <c r="CE73" s="13">
        <v>206</v>
      </c>
      <c r="CF73" s="13">
        <v>213</v>
      </c>
      <c r="CG73" s="13">
        <v>232</v>
      </c>
      <c r="CH73" s="13">
        <v>242</v>
      </c>
      <c r="CI73" s="13">
        <v>231</v>
      </c>
      <c r="CJ73" s="13">
        <v>248</v>
      </c>
      <c r="CK73" s="13">
        <v>220</v>
      </c>
      <c r="CL73" s="13">
        <v>229</v>
      </c>
      <c r="CM73" s="13">
        <v>185</v>
      </c>
      <c r="CN73" s="13">
        <v>201</v>
      </c>
      <c r="CO73" s="13">
        <v>176</v>
      </c>
      <c r="CP73" s="13">
        <v>156</v>
      </c>
      <c r="CQ73" s="13">
        <v>174</v>
      </c>
      <c r="CR73" s="13">
        <v>167</v>
      </c>
      <c r="CS73" s="13">
        <v>156</v>
      </c>
      <c r="CT73" s="13">
        <v>157</v>
      </c>
      <c r="CU73" s="13">
        <v>130</v>
      </c>
      <c r="CV73" s="13">
        <v>136</v>
      </c>
      <c r="CW73" s="13">
        <v>113</v>
      </c>
      <c r="CX73" s="13">
        <v>117</v>
      </c>
      <c r="CY73" s="13">
        <v>125</v>
      </c>
      <c r="CZ73" s="13">
        <v>106</v>
      </c>
      <c r="DA73" s="13">
        <v>97</v>
      </c>
      <c r="DB73" s="13">
        <v>94</v>
      </c>
      <c r="DC73" s="13">
        <v>85</v>
      </c>
      <c r="DD73" s="13">
        <v>97</v>
      </c>
      <c r="DE73" s="13">
        <v>70</v>
      </c>
      <c r="DF73" s="13">
        <v>72</v>
      </c>
      <c r="DG73" s="13">
        <v>79</v>
      </c>
      <c r="DH73" s="13">
        <v>62</v>
      </c>
      <c r="DI73" s="13">
        <v>56</v>
      </c>
      <c r="DJ73" s="13">
        <v>64</v>
      </c>
      <c r="DK73" s="13">
        <v>50</v>
      </c>
      <c r="DL73" s="13">
        <v>46</v>
      </c>
      <c r="DM73" s="13">
        <v>62</v>
      </c>
      <c r="DN73" s="13">
        <v>45</v>
      </c>
      <c r="DO73" s="13">
        <v>40</v>
      </c>
      <c r="DP73" s="13">
        <v>33</v>
      </c>
      <c r="DQ73" s="13">
        <v>33</v>
      </c>
      <c r="DR73" s="13">
        <v>33</v>
      </c>
      <c r="DS73" s="13">
        <v>26</v>
      </c>
      <c r="DT73" s="13">
        <v>26</v>
      </c>
      <c r="DU73" s="13">
        <v>22</v>
      </c>
      <c r="DV73" s="13">
        <v>19</v>
      </c>
      <c r="DW73" s="13">
        <v>20</v>
      </c>
      <c r="DX73" s="13">
        <v>28</v>
      </c>
      <c r="DY73" s="13">
        <v>13</v>
      </c>
      <c r="DZ73" s="13">
        <v>15</v>
      </c>
      <c r="EA73" s="13">
        <v>21</v>
      </c>
      <c r="EB73" s="13">
        <v>11</v>
      </c>
      <c r="EC73" s="13">
        <v>16</v>
      </c>
      <c r="ED73" s="13">
        <v>9</v>
      </c>
      <c r="EE73" s="13">
        <v>15</v>
      </c>
      <c r="EF73" s="13">
        <v>8</v>
      </c>
      <c r="EG73" s="13">
        <v>7</v>
      </c>
      <c r="EH73" s="13">
        <v>7</v>
      </c>
      <c r="EI73" s="13">
        <v>10</v>
      </c>
      <c r="EJ73" s="13">
        <v>7</v>
      </c>
      <c r="EK73" s="13">
        <v>4</v>
      </c>
      <c r="EL73" s="13">
        <v>3</v>
      </c>
      <c r="EM73" s="13"/>
      <c r="EN73" s="13">
        <v>3</v>
      </c>
      <c r="EO73" s="13"/>
      <c r="EP73" s="13"/>
      <c r="EQ73" s="13"/>
      <c r="ER73" s="13"/>
      <c r="ES73" s="13"/>
      <c r="ET73" s="13"/>
      <c r="EU73" s="13"/>
      <c r="EV73" s="13"/>
      <c r="EW73" s="13"/>
      <c r="EX73" s="13"/>
      <c r="EY73" s="13"/>
      <c r="EZ73" s="13"/>
      <c r="FA73" s="60">
        <v>10016</v>
      </c>
      <c r="FB73" s="13">
        <v>10016</v>
      </c>
      <c r="FC73" s="16" t="s">
        <v>82</v>
      </c>
      <c r="FD73" s="13">
        <v>5</v>
      </c>
      <c r="FE73" s="13">
        <v>30</v>
      </c>
      <c r="FF73" s="13">
        <v>32</v>
      </c>
      <c r="FG73" s="13">
        <v>19</v>
      </c>
      <c r="FH73" s="13">
        <v>29</v>
      </c>
      <c r="FI73" s="13">
        <v>14</v>
      </c>
      <c r="FJ73" s="13">
        <v>19</v>
      </c>
      <c r="FK73" s="13">
        <v>24</v>
      </c>
      <c r="FL73" s="13">
        <v>23</v>
      </c>
      <c r="FM73" s="13">
        <v>19</v>
      </c>
      <c r="FN73" s="13">
        <v>22</v>
      </c>
      <c r="FO73" s="13">
        <v>27</v>
      </c>
      <c r="FP73" s="13">
        <v>43</v>
      </c>
      <c r="FQ73" s="13">
        <v>47</v>
      </c>
      <c r="FR73" s="13">
        <v>57</v>
      </c>
      <c r="FS73" s="13">
        <v>59</v>
      </c>
      <c r="FT73" s="13">
        <v>64</v>
      </c>
      <c r="FU73" s="13">
        <v>87</v>
      </c>
      <c r="FV73" s="13">
        <v>153</v>
      </c>
      <c r="FW73" s="13">
        <v>139</v>
      </c>
      <c r="FX73" s="13">
        <v>170</v>
      </c>
      <c r="FY73" s="13">
        <v>193</v>
      </c>
      <c r="FZ73" s="13">
        <v>230</v>
      </c>
      <c r="GA73" s="13">
        <v>206</v>
      </c>
      <c r="GB73" s="13">
        <v>257</v>
      </c>
      <c r="GC73" s="13">
        <v>271</v>
      </c>
      <c r="GD73" s="13">
        <v>284</v>
      </c>
      <c r="GE73" s="13">
        <v>259</v>
      </c>
      <c r="GF73" s="13">
        <v>258</v>
      </c>
      <c r="GG73" s="13">
        <v>273</v>
      </c>
      <c r="GH73" s="13">
        <v>297</v>
      </c>
      <c r="GI73" s="13">
        <v>272</v>
      </c>
      <c r="GJ73" s="13">
        <v>255</v>
      </c>
      <c r="GK73" s="13">
        <v>259</v>
      </c>
      <c r="GL73" s="13">
        <v>240</v>
      </c>
      <c r="GM73" s="13">
        <v>248</v>
      </c>
      <c r="GN73" s="13">
        <v>233</v>
      </c>
      <c r="GO73" s="13">
        <v>226</v>
      </c>
      <c r="GP73" s="13">
        <v>237</v>
      </c>
      <c r="GQ73" s="13">
        <v>238</v>
      </c>
      <c r="GR73" s="13">
        <v>215</v>
      </c>
      <c r="GS73" s="13">
        <v>240</v>
      </c>
      <c r="GT73" s="13">
        <v>209</v>
      </c>
      <c r="GU73" s="13">
        <v>223</v>
      </c>
      <c r="GV73" s="13">
        <v>213</v>
      </c>
      <c r="GW73" s="13">
        <v>209</v>
      </c>
      <c r="GX73" s="13">
        <v>201</v>
      </c>
      <c r="GY73" s="13">
        <v>185</v>
      </c>
      <c r="GZ73" s="13">
        <v>193</v>
      </c>
      <c r="HA73" s="13">
        <v>191</v>
      </c>
      <c r="HB73" s="13">
        <v>188</v>
      </c>
      <c r="HC73" s="13">
        <v>132</v>
      </c>
      <c r="HD73" s="13">
        <v>131</v>
      </c>
      <c r="HE73" s="13">
        <v>136</v>
      </c>
      <c r="HF73" s="13">
        <v>140</v>
      </c>
      <c r="HG73" s="13">
        <v>129</v>
      </c>
      <c r="HH73" s="13">
        <v>117</v>
      </c>
      <c r="HI73" s="13">
        <v>120</v>
      </c>
      <c r="HJ73" s="13">
        <v>104</v>
      </c>
      <c r="HK73" s="13">
        <v>113</v>
      </c>
      <c r="HL73" s="13">
        <v>69</v>
      </c>
      <c r="HM73" s="13">
        <v>95</v>
      </c>
      <c r="HN73" s="13">
        <v>85</v>
      </c>
      <c r="HO73" s="13">
        <v>71</v>
      </c>
      <c r="HP73" s="13">
        <v>80</v>
      </c>
      <c r="HQ73" s="13">
        <v>79</v>
      </c>
      <c r="HR73" s="13">
        <v>74</v>
      </c>
      <c r="HS73" s="13">
        <v>71</v>
      </c>
      <c r="HT73" s="13">
        <v>56</v>
      </c>
      <c r="HU73" s="13">
        <v>55</v>
      </c>
      <c r="HV73" s="13">
        <v>59</v>
      </c>
      <c r="HW73" s="13">
        <v>42</v>
      </c>
      <c r="HX73" s="13">
        <v>54</v>
      </c>
      <c r="HY73" s="13">
        <v>52</v>
      </c>
      <c r="HZ73" s="13">
        <v>42</v>
      </c>
      <c r="IA73" s="13">
        <v>31</v>
      </c>
      <c r="IB73" s="13">
        <v>36</v>
      </c>
      <c r="IC73" s="13">
        <v>36</v>
      </c>
      <c r="ID73" s="13">
        <v>30</v>
      </c>
      <c r="IE73" s="13">
        <v>16</v>
      </c>
      <c r="IF73" s="13">
        <v>14</v>
      </c>
      <c r="IG73" s="13">
        <v>23</v>
      </c>
      <c r="IH73" s="13">
        <v>16</v>
      </c>
      <c r="II73" s="13">
        <v>9</v>
      </c>
      <c r="IJ73" s="13">
        <v>7</v>
      </c>
      <c r="IK73" s="13">
        <v>13</v>
      </c>
      <c r="IL73" s="13">
        <v>14</v>
      </c>
      <c r="IM73" s="13">
        <v>4</v>
      </c>
      <c r="IN73" s="13">
        <v>8</v>
      </c>
      <c r="IO73" s="13">
        <v>8</v>
      </c>
      <c r="IP73" s="13">
        <v>5</v>
      </c>
      <c r="IQ73" s="13">
        <v>4</v>
      </c>
      <c r="IR73" s="13">
        <v>2</v>
      </c>
      <c r="IS73" s="13">
        <v>3</v>
      </c>
      <c r="IT73" s="13">
        <v>2</v>
      </c>
      <c r="IU73" s="13">
        <v>2</v>
      </c>
      <c r="IV73" s="13"/>
      <c r="IW73" s="13"/>
      <c r="IX73" s="13"/>
      <c r="IY73" s="13"/>
      <c r="IZ73" s="13"/>
      <c r="JA73" s="13"/>
      <c r="JB73" s="13"/>
      <c r="JC73" s="13"/>
      <c r="JD73" s="13"/>
      <c r="JE73" s="13">
        <v>1</v>
      </c>
      <c r="JF73" s="60">
        <v>10475</v>
      </c>
      <c r="JG73" s="13">
        <v>16</v>
      </c>
      <c r="JH73" s="13">
        <v>10</v>
      </c>
      <c r="JI73" s="13">
        <v>1</v>
      </c>
      <c r="JJ73" s="13">
        <v>1</v>
      </c>
      <c r="JK73" s="13"/>
      <c r="JL73" s="13"/>
      <c r="JM73" s="13">
        <v>2</v>
      </c>
      <c r="JN73" s="13"/>
      <c r="JO73" s="13"/>
      <c r="JP73" s="13"/>
      <c r="JQ73" s="13">
        <v>1</v>
      </c>
      <c r="JR73" s="13">
        <v>1</v>
      </c>
      <c r="JS73" s="13">
        <v>5</v>
      </c>
      <c r="JT73" s="13">
        <v>3</v>
      </c>
      <c r="JU73" s="13">
        <v>1</v>
      </c>
      <c r="JV73" s="13"/>
      <c r="JW73" s="13">
        <v>4</v>
      </c>
      <c r="JX73" s="13">
        <v>4</v>
      </c>
      <c r="JY73" s="13">
        <v>2</v>
      </c>
      <c r="JZ73" s="13">
        <v>3</v>
      </c>
      <c r="KA73" s="13">
        <v>5</v>
      </c>
      <c r="KB73" s="13">
        <v>5</v>
      </c>
      <c r="KC73" s="13">
        <v>6</v>
      </c>
      <c r="KD73" s="13">
        <v>2</v>
      </c>
      <c r="KE73" s="13">
        <v>6</v>
      </c>
      <c r="KF73" s="13">
        <v>2</v>
      </c>
      <c r="KG73" s="13">
        <v>5</v>
      </c>
      <c r="KH73" s="13">
        <v>4</v>
      </c>
      <c r="KI73" s="13">
        <v>2</v>
      </c>
      <c r="KJ73" s="13">
        <v>5</v>
      </c>
      <c r="KK73" s="13">
        <v>3</v>
      </c>
      <c r="KL73" s="13">
        <v>7</v>
      </c>
      <c r="KM73" s="13">
        <v>11</v>
      </c>
      <c r="KN73" s="13">
        <v>11</v>
      </c>
      <c r="KO73" s="13">
        <v>7</v>
      </c>
      <c r="KP73" s="13">
        <v>11</v>
      </c>
      <c r="KQ73" s="13">
        <v>7</v>
      </c>
      <c r="KR73" s="13"/>
      <c r="KS73" s="13">
        <v>4</v>
      </c>
      <c r="KT73" s="13">
        <v>6</v>
      </c>
      <c r="KU73" s="13">
        <v>4</v>
      </c>
      <c r="KV73" s="13">
        <v>5</v>
      </c>
      <c r="KW73" s="13">
        <v>2</v>
      </c>
      <c r="KX73" s="13">
        <v>1</v>
      </c>
      <c r="KY73" s="13">
        <v>1</v>
      </c>
      <c r="KZ73" s="13">
        <v>3</v>
      </c>
      <c r="LA73" s="13">
        <v>2</v>
      </c>
      <c r="LB73" s="13">
        <v>1</v>
      </c>
      <c r="LC73" s="13">
        <v>2</v>
      </c>
      <c r="LD73" s="13"/>
      <c r="LE73" s="13">
        <v>1</v>
      </c>
      <c r="LF73" s="13">
        <v>3</v>
      </c>
      <c r="LG73" s="13">
        <v>3</v>
      </c>
      <c r="LH73" s="13">
        <v>3</v>
      </c>
      <c r="LI73" s="13"/>
      <c r="LJ73" s="13">
        <v>3</v>
      </c>
      <c r="LK73" s="13"/>
      <c r="LL73" s="13"/>
      <c r="LM73" s="13">
        <v>2</v>
      </c>
      <c r="LN73" s="13"/>
      <c r="LO73" s="13"/>
      <c r="LP73" s="13">
        <v>1</v>
      </c>
      <c r="LQ73" s="13">
        <v>1</v>
      </c>
      <c r="LR73" s="13">
        <v>2</v>
      </c>
      <c r="LS73" s="13">
        <v>2</v>
      </c>
      <c r="LT73" s="13">
        <v>1</v>
      </c>
      <c r="LU73" s="13">
        <v>1</v>
      </c>
      <c r="LV73" s="13">
        <v>1</v>
      </c>
      <c r="LW73" s="13"/>
      <c r="LX73" s="13">
        <v>2</v>
      </c>
      <c r="LY73" s="13">
        <v>1</v>
      </c>
      <c r="LZ73" s="13">
        <v>3</v>
      </c>
      <c r="MA73" s="13">
        <v>2</v>
      </c>
      <c r="MB73" s="13">
        <v>1</v>
      </c>
      <c r="MC73" s="13"/>
      <c r="MD73" s="13"/>
      <c r="ME73" s="13"/>
      <c r="MF73" s="13">
        <v>1</v>
      </c>
      <c r="MG73" s="13">
        <v>1</v>
      </c>
      <c r="MH73" s="13">
        <v>2</v>
      </c>
      <c r="MI73" s="13">
        <v>1</v>
      </c>
      <c r="MJ73" s="13"/>
      <c r="MK73" s="13">
        <v>2</v>
      </c>
      <c r="ML73" s="13">
        <v>2</v>
      </c>
      <c r="MM73" s="13">
        <v>2</v>
      </c>
      <c r="MN73" s="13">
        <v>3</v>
      </c>
      <c r="MO73" s="13">
        <v>3</v>
      </c>
      <c r="MP73" s="13">
        <v>5</v>
      </c>
      <c r="MQ73" s="13">
        <v>2</v>
      </c>
      <c r="MR73" s="13">
        <v>1</v>
      </c>
      <c r="MS73" s="13"/>
      <c r="MT73" s="13"/>
      <c r="MU73" s="13">
        <v>1</v>
      </c>
      <c r="MV73" s="13">
        <v>3</v>
      </c>
      <c r="MW73" s="13">
        <v>1</v>
      </c>
      <c r="MX73" s="13">
        <v>1</v>
      </c>
      <c r="MY73" s="13"/>
      <c r="MZ73" s="13"/>
      <c r="NA73" s="13"/>
      <c r="NB73" s="13"/>
      <c r="NC73" s="13"/>
      <c r="ND73" s="13"/>
      <c r="NE73" s="13"/>
      <c r="NF73" s="13"/>
      <c r="NG73" s="13"/>
      <c r="NH73" s="13"/>
      <c r="NI73" s="13">
        <v>2</v>
      </c>
      <c r="NJ73" s="60">
        <v>250</v>
      </c>
      <c r="NK73" s="13">
        <v>10725</v>
      </c>
      <c r="NL73" s="448"/>
      <c r="NM73" s="448"/>
      <c r="NN73" s="448"/>
    </row>
    <row r="74" spans="1:378">
      <c r="A74" s="9" t="s">
        <v>85</v>
      </c>
      <c r="B74" s="284">
        <f t="shared" si="108"/>
        <v>227</v>
      </c>
      <c r="C74" s="284">
        <f t="shared" si="109"/>
        <v>198</v>
      </c>
      <c r="D74" s="284">
        <f t="shared" si="110"/>
        <v>413</v>
      </c>
      <c r="E74" s="284">
        <f t="shared" si="111"/>
        <v>481</v>
      </c>
      <c r="F74" s="284">
        <f t="shared" si="112"/>
        <v>1874</v>
      </c>
      <c r="G74" s="284">
        <f t="shared" si="113"/>
        <v>1687</v>
      </c>
      <c r="H74" s="284">
        <f t="shared" si="114"/>
        <v>1983</v>
      </c>
      <c r="I74" s="284">
        <f t="shared" si="115"/>
        <v>1820</v>
      </c>
      <c r="J74" s="284">
        <f t="shared" si="116"/>
        <v>1517</v>
      </c>
      <c r="K74" s="284">
        <f t="shared" si="117"/>
        <v>1466</v>
      </c>
      <c r="L74" s="284">
        <f t="shared" si="118"/>
        <v>892</v>
      </c>
      <c r="M74" s="284">
        <f t="shared" si="119"/>
        <v>822</v>
      </c>
      <c r="N74" s="284">
        <f t="shared" si="120"/>
        <v>471</v>
      </c>
      <c r="O74" s="284">
        <f t="shared" si="121"/>
        <v>386</v>
      </c>
      <c r="P74" s="284">
        <f t="shared" si="122"/>
        <v>204</v>
      </c>
      <c r="Q74" s="284">
        <f t="shared" si="123"/>
        <v>200</v>
      </c>
      <c r="R74" s="284">
        <f t="shared" si="124"/>
        <v>66</v>
      </c>
      <c r="S74" s="284">
        <f t="shared" si="125"/>
        <v>81</v>
      </c>
      <c r="T74" s="284">
        <f t="shared" si="126"/>
        <v>5</v>
      </c>
      <c r="U74" s="284">
        <f t="shared" si="127"/>
        <v>15</v>
      </c>
      <c r="W74" s="16" t="s">
        <v>196</v>
      </c>
      <c r="X74" s="764">
        <f t="shared" si="88"/>
        <v>604</v>
      </c>
      <c r="Y74" s="764">
        <f t="shared" si="89"/>
        <v>601</v>
      </c>
      <c r="Z74" s="764">
        <f t="shared" si="90"/>
        <v>1330</v>
      </c>
      <c r="AA74" s="764">
        <f t="shared" si="91"/>
        <v>1355</v>
      </c>
      <c r="AB74" s="764">
        <f t="shared" si="92"/>
        <v>3279</v>
      </c>
      <c r="AC74" s="764">
        <f t="shared" si="93"/>
        <v>3388</v>
      </c>
      <c r="AD74" s="764">
        <f t="shared" si="94"/>
        <v>3508</v>
      </c>
      <c r="AE74" s="764">
        <f t="shared" si="95"/>
        <v>3395</v>
      </c>
      <c r="AF74" s="764">
        <f t="shared" si="96"/>
        <v>2898</v>
      </c>
      <c r="AG74" s="764">
        <f t="shared" si="97"/>
        <v>2887</v>
      </c>
      <c r="AH74" s="764">
        <f t="shared" si="98"/>
        <v>1869</v>
      </c>
      <c r="AI74" s="764">
        <f t="shared" si="99"/>
        <v>1930</v>
      </c>
      <c r="AJ74" s="764">
        <f t="shared" si="100"/>
        <v>1068</v>
      </c>
      <c r="AK74" s="764">
        <f t="shared" si="101"/>
        <v>965</v>
      </c>
      <c r="AL74" s="764">
        <f t="shared" si="102"/>
        <v>467</v>
      </c>
      <c r="AM74" s="764">
        <f t="shared" si="103"/>
        <v>442</v>
      </c>
      <c r="AN74" s="764">
        <f t="shared" si="104"/>
        <v>159</v>
      </c>
      <c r="AO74" s="764">
        <f t="shared" si="105"/>
        <v>211</v>
      </c>
      <c r="AP74" s="764">
        <f t="shared" si="106"/>
        <v>21</v>
      </c>
      <c r="AQ74" s="764">
        <f t="shared" si="107"/>
        <v>51</v>
      </c>
      <c r="AR74" s="764">
        <f t="shared" si="128"/>
        <v>300</v>
      </c>
      <c r="AT74" s="16" t="s">
        <v>196</v>
      </c>
      <c r="AU74" s="13">
        <v>12</v>
      </c>
      <c r="AV74" s="13">
        <v>82</v>
      </c>
      <c r="AW74" s="13">
        <v>71</v>
      </c>
      <c r="AX74" s="13">
        <v>61</v>
      </c>
      <c r="AY74" s="13">
        <v>67</v>
      </c>
      <c r="AZ74" s="13">
        <v>53</v>
      </c>
      <c r="BA74" s="13">
        <v>54</v>
      </c>
      <c r="BB74" s="13">
        <v>76</v>
      </c>
      <c r="BC74" s="13">
        <v>73</v>
      </c>
      <c r="BD74" s="13">
        <v>52</v>
      </c>
      <c r="BE74" s="13">
        <v>74</v>
      </c>
      <c r="BF74" s="13">
        <v>85</v>
      </c>
      <c r="BG74" s="13">
        <v>80</v>
      </c>
      <c r="BH74" s="13">
        <v>92</v>
      </c>
      <c r="BI74" s="13">
        <v>108</v>
      </c>
      <c r="BJ74" s="13">
        <v>128</v>
      </c>
      <c r="BK74" s="13">
        <v>178</v>
      </c>
      <c r="BL74" s="13">
        <v>187</v>
      </c>
      <c r="BM74" s="13">
        <v>216</v>
      </c>
      <c r="BN74" s="13">
        <v>207</v>
      </c>
      <c r="BO74" s="13">
        <v>256</v>
      </c>
      <c r="BP74" s="13">
        <v>266</v>
      </c>
      <c r="BQ74" s="13">
        <v>309</v>
      </c>
      <c r="BR74" s="13">
        <v>341</v>
      </c>
      <c r="BS74" s="13">
        <v>382</v>
      </c>
      <c r="BT74" s="13">
        <v>374</v>
      </c>
      <c r="BU74" s="13">
        <v>376</v>
      </c>
      <c r="BV74" s="13">
        <v>336</v>
      </c>
      <c r="BW74" s="13">
        <v>368</v>
      </c>
      <c r="BX74" s="13">
        <v>380</v>
      </c>
      <c r="BY74" s="13">
        <v>417</v>
      </c>
      <c r="BZ74" s="13">
        <v>356</v>
      </c>
      <c r="CA74" s="13">
        <v>360</v>
      </c>
      <c r="CB74" s="13">
        <v>321</v>
      </c>
      <c r="CC74" s="13">
        <v>356</v>
      </c>
      <c r="CD74" s="13">
        <v>322</v>
      </c>
      <c r="CE74" s="13">
        <v>315</v>
      </c>
      <c r="CF74" s="13">
        <v>293</v>
      </c>
      <c r="CG74" s="13">
        <v>330</v>
      </c>
      <c r="CH74" s="13">
        <v>325</v>
      </c>
      <c r="CI74" s="13">
        <v>318</v>
      </c>
      <c r="CJ74" s="13">
        <v>359</v>
      </c>
      <c r="CK74" s="13">
        <v>311</v>
      </c>
      <c r="CL74" s="13">
        <v>308</v>
      </c>
      <c r="CM74" s="13">
        <v>278</v>
      </c>
      <c r="CN74" s="13">
        <v>282</v>
      </c>
      <c r="CO74" s="13">
        <v>278</v>
      </c>
      <c r="CP74" s="13">
        <v>250</v>
      </c>
      <c r="CQ74" s="13">
        <v>243</v>
      </c>
      <c r="CR74" s="13">
        <v>260</v>
      </c>
      <c r="CS74" s="13">
        <v>242</v>
      </c>
      <c r="CT74" s="13">
        <v>239</v>
      </c>
      <c r="CU74" s="13">
        <v>228</v>
      </c>
      <c r="CV74" s="13">
        <v>196</v>
      </c>
      <c r="CW74" s="13">
        <v>204</v>
      </c>
      <c r="CX74" s="13">
        <v>191</v>
      </c>
      <c r="CY74" s="13">
        <v>178</v>
      </c>
      <c r="CZ74" s="13">
        <v>174</v>
      </c>
      <c r="DA74" s="13">
        <v>145</v>
      </c>
      <c r="DB74" s="13">
        <v>133</v>
      </c>
      <c r="DC74" s="13">
        <v>139</v>
      </c>
      <c r="DD74" s="13">
        <v>106</v>
      </c>
      <c r="DE74" s="13">
        <v>106</v>
      </c>
      <c r="DF74" s="13">
        <v>107</v>
      </c>
      <c r="DG74" s="13">
        <v>105</v>
      </c>
      <c r="DH74" s="13">
        <v>82</v>
      </c>
      <c r="DI74" s="13">
        <v>92</v>
      </c>
      <c r="DJ74" s="13">
        <v>93</v>
      </c>
      <c r="DK74" s="13">
        <v>56</v>
      </c>
      <c r="DL74" s="13">
        <v>79</v>
      </c>
      <c r="DM74" s="13">
        <v>68</v>
      </c>
      <c r="DN74" s="13">
        <v>61</v>
      </c>
      <c r="DO74" s="13">
        <v>52</v>
      </c>
      <c r="DP74" s="13">
        <v>44</v>
      </c>
      <c r="DQ74" s="13">
        <v>50</v>
      </c>
      <c r="DR74" s="13">
        <v>41</v>
      </c>
      <c r="DS74" s="13">
        <v>36</v>
      </c>
      <c r="DT74" s="13">
        <v>42</v>
      </c>
      <c r="DU74" s="13">
        <v>29</v>
      </c>
      <c r="DV74" s="13">
        <v>19</v>
      </c>
      <c r="DW74" s="13">
        <v>38</v>
      </c>
      <c r="DX74" s="13">
        <v>31</v>
      </c>
      <c r="DY74" s="13">
        <v>27</v>
      </c>
      <c r="DZ74" s="13">
        <v>17</v>
      </c>
      <c r="EA74" s="13">
        <v>18</v>
      </c>
      <c r="EB74" s="13">
        <v>16</v>
      </c>
      <c r="EC74" s="13">
        <v>20</v>
      </c>
      <c r="ED74" s="13">
        <v>15</v>
      </c>
      <c r="EE74" s="13">
        <v>15</v>
      </c>
      <c r="EF74" s="13">
        <v>14</v>
      </c>
      <c r="EG74" s="13">
        <v>8</v>
      </c>
      <c r="EH74" s="13">
        <v>3</v>
      </c>
      <c r="EI74" s="13">
        <v>14</v>
      </c>
      <c r="EJ74" s="13">
        <v>9</v>
      </c>
      <c r="EK74" s="13">
        <v>4</v>
      </c>
      <c r="EL74" s="13">
        <v>3</v>
      </c>
      <c r="EM74" s="13">
        <v>3</v>
      </c>
      <c r="EN74" s="13">
        <v>1</v>
      </c>
      <c r="EO74" s="13">
        <v>1</v>
      </c>
      <c r="EP74" s="13">
        <v>3</v>
      </c>
      <c r="EQ74" s="13"/>
      <c r="ER74" s="13">
        <v>1</v>
      </c>
      <c r="ES74" s="13"/>
      <c r="ET74" s="13">
        <v>1</v>
      </c>
      <c r="EU74" s="13"/>
      <c r="EV74" s="13"/>
      <c r="EW74" s="13"/>
      <c r="EX74" s="13"/>
      <c r="EY74" s="13"/>
      <c r="EZ74" s="13"/>
      <c r="FA74" s="60">
        <v>15225</v>
      </c>
      <c r="FB74" s="13">
        <v>15225</v>
      </c>
      <c r="FC74" s="16" t="s">
        <v>196</v>
      </c>
      <c r="FD74" s="13">
        <v>22</v>
      </c>
      <c r="FE74" s="13">
        <v>81</v>
      </c>
      <c r="FF74" s="13">
        <v>64</v>
      </c>
      <c r="FG74" s="13">
        <v>59</v>
      </c>
      <c r="FH74" s="13">
        <v>58</v>
      </c>
      <c r="FI74" s="13">
        <v>68</v>
      </c>
      <c r="FJ74" s="13">
        <v>74</v>
      </c>
      <c r="FK74" s="13">
        <v>61</v>
      </c>
      <c r="FL74" s="13">
        <v>68</v>
      </c>
      <c r="FM74" s="13">
        <v>49</v>
      </c>
      <c r="FN74" s="13">
        <v>78</v>
      </c>
      <c r="FO74" s="13">
        <v>88</v>
      </c>
      <c r="FP74" s="13">
        <v>102</v>
      </c>
      <c r="FQ74" s="13">
        <v>105</v>
      </c>
      <c r="FR74" s="13">
        <v>89</v>
      </c>
      <c r="FS74" s="13">
        <v>105</v>
      </c>
      <c r="FT74" s="13">
        <v>128</v>
      </c>
      <c r="FU74" s="13">
        <v>181</v>
      </c>
      <c r="FV74" s="13">
        <v>252</v>
      </c>
      <c r="FW74" s="13">
        <v>202</v>
      </c>
      <c r="FX74" s="13">
        <v>257</v>
      </c>
      <c r="FY74" s="13">
        <v>269</v>
      </c>
      <c r="FZ74" s="13">
        <v>277</v>
      </c>
      <c r="GA74" s="13">
        <v>302</v>
      </c>
      <c r="GB74" s="13">
        <v>345</v>
      </c>
      <c r="GC74" s="13">
        <v>345</v>
      </c>
      <c r="GD74" s="13">
        <v>353</v>
      </c>
      <c r="GE74" s="13">
        <v>356</v>
      </c>
      <c r="GF74" s="13">
        <v>380</v>
      </c>
      <c r="GG74" s="13">
        <v>395</v>
      </c>
      <c r="GH74" s="13">
        <v>386</v>
      </c>
      <c r="GI74" s="13">
        <v>365</v>
      </c>
      <c r="GJ74" s="13">
        <v>351</v>
      </c>
      <c r="GK74" s="13">
        <v>397</v>
      </c>
      <c r="GL74" s="13">
        <v>369</v>
      </c>
      <c r="GM74" s="13">
        <v>330</v>
      </c>
      <c r="GN74" s="13">
        <v>303</v>
      </c>
      <c r="GO74" s="13">
        <v>313</v>
      </c>
      <c r="GP74" s="13">
        <v>347</v>
      </c>
      <c r="GQ74" s="13">
        <v>347</v>
      </c>
      <c r="GR74" s="13">
        <v>345</v>
      </c>
      <c r="GS74" s="13">
        <v>330</v>
      </c>
      <c r="GT74" s="13">
        <v>314</v>
      </c>
      <c r="GU74" s="13">
        <v>296</v>
      </c>
      <c r="GV74" s="13">
        <v>302</v>
      </c>
      <c r="GW74" s="13">
        <v>288</v>
      </c>
      <c r="GX74" s="13">
        <v>249</v>
      </c>
      <c r="GY74" s="13">
        <v>233</v>
      </c>
      <c r="GZ74" s="13">
        <v>274</v>
      </c>
      <c r="HA74" s="13">
        <v>267</v>
      </c>
      <c r="HB74" s="13">
        <v>268</v>
      </c>
      <c r="HC74" s="13">
        <v>222</v>
      </c>
      <c r="HD74" s="13">
        <v>179</v>
      </c>
      <c r="HE74" s="13">
        <v>206</v>
      </c>
      <c r="HF74" s="13">
        <v>177</v>
      </c>
      <c r="HG74" s="13">
        <v>180</v>
      </c>
      <c r="HH74" s="13">
        <v>180</v>
      </c>
      <c r="HI74" s="13">
        <v>159</v>
      </c>
      <c r="HJ74" s="13">
        <v>163</v>
      </c>
      <c r="HK74" s="13">
        <v>135</v>
      </c>
      <c r="HL74" s="13">
        <v>134</v>
      </c>
      <c r="HM74" s="13">
        <v>144</v>
      </c>
      <c r="HN74" s="13">
        <v>126</v>
      </c>
      <c r="HO74" s="13">
        <v>127</v>
      </c>
      <c r="HP74" s="13">
        <v>105</v>
      </c>
      <c r="HQ74" s="13">
        <v>90</v>
      </c>
      <c r="HR74" s="13">
        <v>84</v>
      </c>
      <c r="HS74" s="13">
        <v>90</v>
      </c>
      <c r="HT74" s="13">
        <v>80</v>
      </c>
      <c r="HU74" s="13">
        <v>88</v>
      </c>
      <c r="HV74" s="13">
        <v>71</v>
      </c>
      <c r="HW74" s="13">
        <v>62</v>
      </c>
      <c r="HX74" s="13">
        <v>67</v>
      </c>
      <c r="HY74" s="13">
        <v>56</v>
      </c>
      <c r="HZ74" s="13">
        <v>48</v>
      </c>
      <c r="IA74" s="13">
        <v>47</v>
      </c>
      <c r="IB74" s="13">
        <v>40</v>
      </c>
      <c r="IC74" s="13">
        <v>27</v>
      </c>
      <c r="ID74" s="13">
        <v>21</v>
      </c>
      <c r="IE74" s="13">
        <v>28</v>
      </c>
      <c r="IF74" s="13">
        <v>29</v>
      </c>
      <c r="IG74" s="13">
        <v>24</v>
      </c>
      <c r="IH74" s="13">
        <v>16</v>
      </c>
      <c r="II74" s="13">
        <v>21</v>
      </c>
      <c r="IJ74" s="13">
        <v>14</v>
      </c>
      <c r="IK74" s="13">
        <v>12</v>
      </c>
      <c r="IL74" s="13">
        <v>10</v>
      </c>
      <c r="IM74" s="13">
        <v>9</v>
      </c>
      <c r="IN74" s="13">
        <v>15</v>
      </c>
      <c r="IO74" s="13">
        <v>9</v>
      </c>
      <c r="IP74" s="13">
        <v>6</v>
      </c>
      <c r="IQ74" s="13">
        <v>3</v>
      </c>
      <c r="IR74" s="13">
        <v>3</v>
      </c>
      <c r="IS74" s="13">
        <v>4</v>
      </c>
      <c r="IT74" s="13">
        <v>3</v>
      </c>
      <c r="IU74" s="13">
        <v>1</v>
      </c>
      <c r="IV74" s="13">
        <v>1</v>
      </c>
      <c r="IW74" s="13"/>
      <c r="IX74" s="13"/>
      <c r="IY74" s="13"/>
      <c r="IZ74" s="13"/>
      <c r="JA74" s="13"/>
      <c r="JB74" s="13"/>
      <c r="JC74" s="13"/>
      <c r="JD74" s="13"/>
      <c r="JE74" s="13"/>
      <c r="JF74" s="60">
        <v>15203</v>
      </c>
      <c r="JG74" s="13">
        <v>24</v>
      </c>
      <c r="JH74" s="13">
        <v>31</v>
      </c>
      <c r="JI74" s="13">
        <v>3</v>
      </c>
      <c r="JJ74" s="13">
        <v>2</v>
      </c>
      <c r="JK74" s="13">
        <v>1</v>
      </c>
      <c r="JL74" s="13">
        <v>2</v>
      </c>
      <c r="JM74" s="13"/>
      <c r="JN74" s="13"/>
      <c r="JO74" s="13"/>
      <c r="JP74" s="13">
        <v>1</v>
      </c>
      <c r="JQ74" s="13">
        <v>4</v>
      </c>
      <c r="JR74" s="13">
        <v>2</v>
      </c>
      <c r="JS74" s="13">
        <v>3</v>
      </c>
      <c r="JT74" s="13">
        <v>3</v>
      </c>
      <c r="JU74" s="13">
        <v>1</v>
      </c>
      <c r="JV74" s="13">
        <v>5</v>
      </c>
      <c r="JW74" s="13">
        <v>2</v>
      </c>
      <c r="JX74" s="13">
        <v>2</v>
      </c>
      <c r="JY74" s="13">
        <v>4</v>
      </c>
      <c r="JZ74" s="13">
        <v>6</v>
      </c>
      <c r="KA74" s="13">
        <v>7</v>
      </c>
      <c r="KB74" s="13">
        <v>6</v>
      </c>
      <c r="KC74" s="13">
        <v>6</v>
      </c>
      <c r="KD74" s="13">
        <v>5</v>
      </c>
      <c r="KE74" s="13">
        <v>3</v>
      </c>
      <c r="KF74" s="13">
        <v>3</v>
      </c>
      <c r="KG74" s="13">
        <v>4</v>
      </c>
      <c r="KH74" s="13">
        <v>2</v>
      </c>
      <c r="KI74" s="13">
        <v>4</v>
      </c>
      <c r="KJ74" s="13">
        <v>1</v>
      </c>
      <c r="KK74" s="13">
        <v>7</v>
      </c>
      <c r="KL74" s="13">
        <v>4</v>
      </c>
      <c r="KM74" s="13">
        <v>6</v>
      </c>
      <c r="KN74" s="13">
        <v>14</v>
      </c>
      <c r="KO74" s="13">
        <v>6</v>
      </c>
      <c r="KP74" s="13">
        <v>6</v>
      </c>
      <c r="KQ74" s="13">
        <v>4</v>
      </c>
      <c r="KR74" s="13">
        <v>6</v>
      </c>
      <c r="KS74" s="13">
        <v>2</v>
      </c>
      <c r="KT74" s="13">
        <v>7</v>
      </c>
      <c r="KU74" s="13">
        <v>3</v>
      </c>
      <c r="KV74" s="13">
        <v>5</v>
      </c>
      <c r="KW74" s="13">
        <v>2</v>
      </c>
      <c r="KX74" s="13">
        <v>3</v>
      </c>
      <c r="KY74" s="13">
        <v>3</v>
      </c>
      <c r="KZ74" s="13">
        <v>3</v>
      </c>
      <c r="LA74" s="13">
        <v>2</v>
      </c>
      <c r="LB74" s="13">
        <v>2</v>
      </c>
      <c r="LC74" s="13">
        <v>3</v>
      </c>
      <c r="LD74" s="13">
        <v>1</v>
      </c>
      <c r="LE74" s="13"/>
      <c r="LF74" s="13">
        <v>1</v>
      </c>
      <c r="LG74" s="13">
        <v>2</v>
      </c>
      <c r="LH74" s="13">
        <v>2</v>
      </c>
      <c r="LI74" s="13">
        <v>1</v>
      </c>
      <c r="LJ74" s="13">
        <v>1</v>
      </c>
      <c r="LK74" s="13">
        <v>1</v>
      </c>
      <c r="LL74" s="13">
        <v>1</v>
      </c>
      <c r="LM74" s="13">
        <v>2</v>
      </c>
      <c r="LN74" s="13">
        <v>2</v>
      </c>
      <c r="LO74" s="13">
        <v>3</v>
      </c>
      <c r="LP74" s="13">
        <v>2</v>
      </c>
      <c r="LQ74" s="13">
        <v>3</v>
      </c>
      <c r="LR74" s="13">
        <v>4</v>
      </c>
      <c r="LS74" s="13"/>
      <c r="LT74" s="13"/>
      <c r="LU74" s="13">
        <v>2</v>
      </c>
      <c r="LV74" s="13">
        <v>1</v>
      </c>
      <c r="LW74" s="13">
        <v>1</v>
      </c>
      <c r="LX74" s="13">
        <v>1</v>
      </c>
      <c r="LY74" s="13">
        <v>1</v>
      </c>
      <c r="LZ74" s="13">
        <v>1</v>
      </c>
      <c r="MA74" s="13"/>
      <c r="MB74" s="13">
        <v>3</v>
      </c>
      <c r="MC74" s="13">
        <v>1</v>
      </c>
      <c r="MD74" s="13"/>
      <c r="ME74" s="13">
        <v>1</v>
      </c>
      <c r="MF74" s="13">
        <v>2</v>
      </c>
      <c r="MG74" s="13"/>
      <c r="MH74" s="13">
        <v>1</v>
      </c>
      <c r="MI74" s="13">
        <v>1</v>
      </c>
      <c r="MJ74" s="13">
        <v>2</v>
      </c>
      <c r="MK74" s="13">
        <v>1</v>
      </c>
      <c r="ML74" s="13">
        <v>1</v>
      </c>
      <c r="MM74" s="13"/>
      <c r="MN74" s="13">
        <v>2</v>
      </c>
      <c r="MO74" s="13">
        <v>2</v>
      </c>
      <c r="MP74" s="13">
        <v>2</v>
      </c>
      <c r="MQ74" s="13">
        <v>2</v>
      </c>
      <c r="MR74" s="13">
        <v>4</v>
      </c>
      <c r="MS74" s="13"/>
      <c r="MT74" s="13">
        <v>3</v>
      </c>
      <c r="MU74" s="13">
        <v>4</v>
      </c>
      <c r="MV74" s="13">
        <v>3</v>
      </c>
      <c r="MW74" s="13">
        <v>2</v>
      </c>
      <c r="MX74" s="13">
        <v>3</v>
      </c>
      <c r="MY74" s="13">
        <v>1</v>
      </c>
      <c r="MZ74" s="13"/>
      <c r="NA74" s="13"/>
      <c r="NB74" s="13"/>
      <c r="NC74" s="13"/>
      <c r="ND74" s="13"/>
      <c r="NE74" s="13">
        <v>1</v>
      </c>
      <c r="NF74" s="13"/>
      <c r="NG74" s="13"/>
      <c r="NH74" s="13"/>
      <c r="NI74" s="13"/>
      <c r="NJ74" s="60">
        <v>300</v>
      </c>
      <c r="NK74" s="13">
        <v>15503</v>
      </c>
      <c r="NL74" s="448"/>
      <c r="NM74" s="448"/>
      <c r="NN74" s="448"/>
    </row>
    <row r="75" spans="1:378">
      <c r="A75" s="9" t="s">
        <v>86</v>
      </c>
      <c r="B75" s="284">
        <f t="shared" si="108"/>
        <v>254</v>
      </c>
      <c r="C75" s="284">
        <f t="shared" si="109"/>
        <v>240</v>
      </c>
      <c r="D75" s="284">
        <f t="shared" si="110"/>
        <v>710</v>
      </c>
      <c r="E75" s="284">
        <f t="shared" si="111"/>
        <v>880</v>
      </c>
      <c r="F75" s="284">
        <f t="shared" si="112"/>
        <v>3969</v>
      </c>
      <c r="G75" s="284">
        <f t="shared" si="113"/>
        <v>3558</v>
      </c>
      <c r="H75" s="284">
        <f t="shared" si="114"/>
        <v>4508</v>
      </c>
      <c r="I75" s="284">
        <f t="shared" si="115"/>
        <v>3851</v>
      </c>
      <c r="J75" s="284">
        <f t="shared" si="116"/>
        <v>3378</v>
      </c>
      <c r="K75" s="284">
        <f t="shared" si="117"/>
        <v>3158</v>
      </c>
      <c r="L75" s="284">
        <f t="shared" si="118"/>
        <v>2181</v>
      </c>
      <c r="M75" s="284">
        <f t="shared" si="119"/>
        <v>2005</v>
      </c>
      <c r="N75" s="284">
        <f t="shared" si="120"/>
        <v>1070</v>
      </c>
      <c r="O75" s="284">
        <f t="shared" si="121"/>
        <v>941</v>
      </c>
      <c r="P75" s="284">
        <f t="shared" si="122"/>
        <v>425</v>
      </c>
      <c r="Q75" s="284">
        <f t="shared" si="123"/>
        <v>403</v>
      </c>
      <c r="R75" s="284">
        <f t="shared" si="124"/>
        <v>113</v>
      </c>
      <c r="S75" s="284">
        <f t="shared" si="125"/>
        <v>149</v>
      </c>
      <c r="T75" s="284">
        <f t="shared" si="126"/>
        <v>15</v>
      </c>
      <c r="U75" s="284">
        <f t="shared" si="127"/>
        <v>36</v>
      </c>
      <c r="W75" s="16" t="s">
        <v>197</v>
      </c>
      <c r="X75" s="764">
        <f t="shared" si="88"/>
        <v>30</v>
      </c>
      <c r="Y75" s="764">
        <f t="shared" si="89"/>
        <v>30</v>
      </c>
      <c r="Z75" s="764">
        <f t="shared" si="90"/>
        <v>97</v>
      </c>
      <c r="AA75" s="764">
        <f t="shared" si="91"/>
        <v>97</v>
      </c>
      <c r="AB75" s="764">
        <f t="shared" si="92"/>
        <v>237</v>
      </c>
      <c r="AC75" s="764">
        <f t="shared" si="93"/>
        <v>263</v>
      </c>
      <c r="AD75" s="764">
        <f t="shared" si="94"/>
        <v>255</v>
      </c>
      <c r="AE75" s="764">
        <f t="shared" si="95"/>
        <v>237</v>
      </c>
      <c r="AF75" s="764">
        <f t="shared" si="96"/>
        <v>246</v>
      </c>
      <c r="AG75" s="764">
        <f t="shared" si="97"/>
        <v>250</v>
      </c>
      <c r="AH75" s="764">
        <f t="shared" si="98"/>
        <v>175</v>
      </c>
      <c r="AI75" s="764">
        <f t="shared" si="99"/>
        <v>159</v>
      </c>
      <c r="AJ75" s="764">
        <f t="shared" si="100"/>
        <v>93</v>
      </c>
      <c r="AK75" s="764">
        <f t="shared" si="101"/>
        <v>65</v>
      </c>
      <c r="AL75" s="764">
        <f t="shared" si="102"/>
        <v>45</v>
      </c>
      <c r="AM75" s="764">
        <f t="shared" si="103"/>
        <v>31</v>
      </c>
      <c r="AN75" s="764">
        <f t="shared" si="104"/>
        <v>10</v>
      </c>
      <c r="AO75" s="764">
        <f t="shared" si="105"/>
        <v>20</v>
      </c>
      <c r="AP75" s="764">
        <f t="shared" si="106"/>
        <v>3</v>
      </c>
      <c r="AQ75" s="764">
        <f t="shared" si="107"/>
        <v>4</v>
      </c>
      <c r="AR75" s="764">
        <f t="shared" si="128"/>
        <v>22</v>
      </c>
      <c r="AT75" s="16" t="s">
        <v>197</v>
      </c>
      <c r="AU75" s="13"/>
      <c r="AV75" s="13">
        <v>3</v>
      </c>
      <c r="AW75" s="13">
        <v>4</v>
      </c>
      <c r="AX75" s="13">
        <v>1</v>
      </c>
      <c r="AY75" s="13">
        <v>2</v>
      </c>
      <c r="AZ75" s="13">
        <v>2</v>
      </c>
      <c r="BA75" s="13">
        <v>3</v>
      </c>
      <c r="BB75" s="13">
        <v>4</v>
      </c>
      <c r="BC75" s="13">
        <v>5</v>
      </c>
      <c r="BD75" s="13">
        <v>6</v>
      </c>
      <c r="BE75" s="13">
        <v>4</v>
      </c>
      <c r="BF75" s="13">
        <v>6</v>
      </c>
      <c r="BG75" s="13">
        <v>5</v>
      </c>
      <c r="BH75" s="13">
        <v>6</v>
      </c>
      <c r="BI75" s="13">
        <v>8</v>
      </c>
      <c r="BJ75" s="13">
        <v>9</v>
      </c>
      <c r="BK75" s="13">
        <v>14</v>
      </c>
      <c r="BL75" s="13">
        <v>8</v>
      </c>
      <c r="BM75" s="13">
        <v>23</v>
      </c>
      <c r="BN75" s="13">
        <v>14</v>
      </c>
      <c r="BO75" s="13">
        <v>24</v>
      </c>
      <c r="BP75" s="13">
        <v>21</v>
      </c>
      <c r="BQ75" s="13">
        <v>21</v>
      </c>
      <c r="BR75" s="13">
        <v>27</v>
      </c>
      <c r="BS75" s="13">
        <v>27</v>
      </c>
      <c r="BT75" s="13">
        <v>30</v>
      </c>
      <c r="BU75" s="13">
        <v>28</v>
      </c>
      <c r="BV75" s="13">
        <v>21</v>
      </c>
      <c r="BW75" s="13">
        <v>26</v>
      </c>
      <c r="BX75" s="13">
        <v>38</v>
      </c>
      <c r="BY75" s="13">
        <v>36</v>
      </c>
      <c r="BZ75" s="13">
        <v>17</v>
      </c>
      <c r="CA75" s="13">
        <v>19</v>
      </c>
      <c r="CB75" s="13">
        <v>28</v>
      </c>
      <c r="CC75" s="13">
        <v>20</v>
      </c>
      <c r="CD75" s="13">
        <v>23</v>
      </c>
      <c r="CE75" s="13">
        <v>20</v>
      </c>
      <c r="CF75" s="13">
        <v>24</v>
      </c>
      <c r="CG75" s="13">
        <v>27</v>
      </c>
      <c r="CH75" s="13">
        <v>23</v>
      </c>
      <c r="CI75" s="13">
        <v>22</v>
      </c>
      <c r="CJ75" s="13">
        <v>33</v>
      </c>
      <c r="CK75" s="13">
        <v>34</v>
      </c>
      <c r="CL75" s="13">
        <v>27</v>
      </c>
      <c r="CM75" s="13">
        <v>25</v>
      </c>
      <c r="CN75" s="13">
        <v>23</v>
      </c>
      <c r="CO75" s="13">
        <v>23</v>
      </c>
      <c r="CP75" s="13">
        <v>23</v>
      </c>
      <c r="CQ75" s="13">
        <v>21</v>
      </c>
      <c r="CR75" s="13">
        <v>19</v>
      </c>
      <c r="CS75" s="13">
        <v>15</v>
      </c>
      <c r="CT75" s="13">
        <v>17</v>
      </c>
      <c r="CU75" s="13">
        <v>19</v>
      </c>
      <c r="CV75" s="13">
        <v>13</v>
      </c>
      <c r="CW75" s="13">
        <v>21</v>
      </c>
      <c r="CX75" s="13">
        <v>11</v>
      </c>
      <c r="CY75" s="13">
        <v>20</v>
      </c>
      <c r="CZ75" s="13">
        <v>14</v>
      </c>
      <c r="DA75" s="13">
        <v>19</v>
      </c>
      <c r="DB75" s="13">
        <v>10</v>
      </c>
      <c r="DC75" s="13">
        <v>14</v>
      </c>
      <c r="DD75" s="13">
        <v>11</v>
      </c>
      <c r="DE75" s="13">
        <v>5</v>
      </c>
      <c r="DF75" s="13">
        <v>4</v>
      </c>
      <c r="DG75" s="13">
        <v>2</v>
      </c>
      <c r="DH75" s="13">
        <v>4</v>
      </c>
      <c r="DI75" s="13">
        <v>4</v>
      </c>
      <c r="DJ75" s="13">
        <v>4</v>
      </c>
      <c r="DK75" s="13">
        <v>8</v>
      </c>
      <c r="DL75" s="13">
        <v>9</v>
      </c>
      <c r="DM75" s="13">
        <v>4</v>
      </c>
      <c r="DN75" s="13">
        <v>4</v>
      </c>
      <c r="DO75" s="13">
        <v>3</v>
      </c>
      <c r="DP75" s="13">
        <v>3</v>
      </c>
      <c r="DQ75" s="13">
        <v>5</v>
      </c>
      <c r="DR75" s="13"/>
      <c r="DS75" s="13">
        <v>4</v>
      </c>
      <c r="DT75" s="13">
        <v>1</v>
      </c>
      <c r="DU75" s="13">
        <v>4</v>
      </c>
      <c r="DV75" s="13">
        <v>3</v>
      </c>
      <c r="DW75" s="13">
        <v>2</v>
      </c>
      <c r="DX75" s="13">
        <v>4</v>
      </c>
      <c r="DY75" s="13">
        <v>4</v>
      </c>
      <c r="DZ75" s="13">
        <v>2</v>
      </c>
      <c r="EA75" s="13">
        <v>1</v>
      </c>
      <c r="EB75" s="13">
        <v>2</v>
      </c>
      <c r="EC75" s="13">
        <v>3</v>
      </c>
      <c r="ED75" s="13"/>
      <c r="EE75" s="13"/>
      <c r="EF75" s="13">
        <v>2</v>
      </c>
      <c r="EG75" s="13"/>
      <c r="EH75" s="13">
        <v>2</v>
      </c>
      <c r="EI75" s="13"/>
      <c r="EJ75" s="13"/>
      <c r="EK75" s="13"/>
      <c r="EL75" s="13">
        <v>1</v>
      </c>
      <c r="EM75" s="13">
        <v>1</v>
      </c>
      <c r="EN75" s="13"/>
      <c r="EO75" s="13"/>
      <c r="EP75" s="13"/>
      <c r="EQ75" s="13"/>
      <c r="ER75" s="13"/>
      <c r="ES75" s="13"/>
      <c r="ET75" s="13"/>
      <c r="EU75" s="13"/>
      <c r="EV75" s="13"/>
      <c r="EW75" s="13"/>
      <c r="EX75" s="13"/>
      <c r="EY75" s="13"/>
      <c r="EZ75" s="13"/>
      <c r="FA75" s="60">
        <v>1156</v>
      </c>
      <c r="FB75" s="13">
        <v>1156</v>
      </c>
      <c r="FC75" s="16" t="s">
        <v>197</v>
      </c>
      <c r="FD75" s="13">
        <v>3</v>
      </c>
      <c r="FE75" s="13">
        <v>2</v>
      </c>
      <c r="FF75" s="13">
        <v>5</v>
      </c>
      <c r="FG75" s="13"/>
      <c r="FH75" s="13">
        <v>2</v>
      </c>
      <c r="FI75" s="13">
        <v>3</v>
      </c>
      <c r="FJ75" s="13">
        <v>7</v>
      </c>
      <c r="FK75" s="13">
        <v>6</v>
      </c>
      <c r="FL75" s="13">
        <v>1</v>
      </c>
      <c r="FM75" s="13">
        <v>1</v>
      </c>
      <c r="FN75" s="13">
        <v>5</v>
      </c>
      <c r="FO75" s="13">
        <v>4</v>
      </c>
      <c r="FP75" s="13">
        <v>3</v>
      </c>
      <c r="FQ75" s="13">
        <v>3</v>
      </c>
      <c r="FR75" s="13">
        <v>7</v>
      </c>
      <c r="FS75" s="13">
        <v>11</v>
      </c>
      <c r="FT75" s="13">
        <v>11</v>
      </c>
      <c r="FU75" s="13">
        <v>16</v>
      </c>
      <c r="FV75" s="13">
        <v>24</v>
      </c>
      <c r="FW75" s="13">
        <v>13</v>
      </c>
      <c r="FX75" s="13">
        <v>22</v>
      </c>
      <c r="FY75" s="13">
        <v>22</v>
      </c>
      <c r="FZ75" s="13">
        <v>11</v>
      </c>
      <c r="GA75" s="13">
        <v>31</v>
      </c>
      <c r="GB75" s="13">
        <v>30</v>
      </c>
      <c r="GC75" s="13">
        <v>25</v>
      </c>
      <c r="GD75" s="13">
        <v>29</v>
      </c>
      <c r="GE75" s="13">
        <v>21</v>
      </c>
      <c r="GF75" s="13">
        <v>23</v>
      </c>
      <c r="GG75" s="13">
        <v>23</v>
      </c>
      <c r="GH75" s="13">
        <v>21</v>
      </c>
      <c r="GI75" s="13">
        <v>23</v>
      </c>
      <c r="GJ75" s="13">
        <v>25</v>
      </c>
      <c r="GK75" s="13">
        <v>39</v>
      </c>
      <c r="GL75" s="13">
        <v>31</v>
      </c>
      <c r="GM75" s="13">
        <v>22</v>
      </c>
      <c r="GN75" s="13">
        <v>21</v>
      </c>
      <c r="GO75" s="13">
        <v>24</v>
      </c>
      <c r="GP75" s="13">
        <v>30</v>
      </c>
      <c r="GQ75" s="13">
        <v>19</v>
      </c>
      <c r="GR75" s="13">
        <v>16</v>
      </c>
      <c r="GS75" s="13">
        <v>21</v>
      </c>
      <c r="GT75" s="13">
        <v>39</v>
      </c>
      <c r="GU75" s="13">
        <v>30</v>
      </c>
      <c r="GV75" s="13">
        <v>33</v>
      </c>
      <c r="GW75" s="13">
        <v>27</v>
      </c>
      <c r="GX75" s="13">
        <v>28</v>
      </c>
      <c r="GY75" s="13">
        <v>18</v>
      </c>
      <c r="GZ75" s="13">
        <v>21</v>
      </c>
      <c r="HA75" s="13">
        <v>13</v>
      </c>
      <c r="HB75" s="13">
        <v>16</v>
      </c>
      <c r="HC75" s="13">
        <v>21</v>
      </c>
      <c r="HD75" s="13">
        <v>16</v>
      </c>
      <c r="HE75" s="13">
        <v>20</v>
      </c>
      <c r="HF75" s="13">
        <v>20</v>
      </c>
      <c r="HG75" s="13">
        <v>17</v>
      </c>
      <c r="HH75" s="13">
        <v>19</v>
      </c>
      <c r="HI75" s="13">
        <v>12</v>
      </c>
      <c r="HJ75" s="13">
        <v>15</v>
      </c>
      <c r="HK75" s="13">
        <v>19</v>
      </c>
      <c r="HL75" s="13">
        <v>11</v>
      </c>
      <c r="HM75" s="13">
        <v>11</v>
      </c>
      <c r="HN75" s="13">
        <v>11</v>
      </c>
      <c r="HO75" s="13">
        <v>17</v>
      </c>
      <c r="HP75" s="13">
        <v>8</v>
      </c>
      <c r="HQ75" s="13">
        <v>3</v>
      </c>
      <c r="HR75" s="13">
        <v>10</v>
      </c>
      <c r="HS75" s="13">
        <v>12</v>
      </c>
      <c r="HT75" s="13">
        <v>4</v>
      </c>
      <c r="HU75" s="13">
        <v>6</v>
      </c>
      <c r="HV75" s="13">
        <v>7</v>
      </c>
      <c r="HW75" s="13">
        <v>4</v>
      </c>
      <c r="HX75" s="13">
        <v>4</v>
      </c>
      <c r="HY75" s="13">
        <v>5</v>
      </c>
      <c r="HZ75" s="13">
        <v>4</v>
      </c>
      <c r="IA75" s="13">
        <v>6</v>
      </c>
      <c r="IB75" s="13">
        <v>3</v>
      </c>
      <c r="IC75" s="13">
        <v>5</v>
      </c>
      <c r="ID75" s="13">
        <v>3</v>
      </c>
      <c r="IE75" s="13">
        <v>4</v>
      </c>
      <c r="IF75" s="13">
        <v>1</v>
      </c>
      <c r="IG75" s="13">
        <v>3</v>
      </c>
      <c r="IH75" s="13">
        <v>2</v>
      </c>
      <c r="II75" s="13"/>
      <c r="IJ75" s="13">
        <v>1</v>
      </c>
      <c r="IK75" s="13"/>
      <c r="IL75" s="13">
        <v>1</v>
      </c>
      <c r="IM75" s="13">
        <v>2</v>
      </c>
      <c r="IN75" s="13"/>
      <c r="IO75" s="13"/>
      <c r="IP75" s="13">
        <v>1</v>
      </c>
      <c r="IQ75" s="13">
        <v>1</v>
      </c>
      <c r="IR75" s="13">
        <v>1</v>
      </c>
      <c r="IS75" s="13"/>
      <c r="IT75" s="13"/>
      <c r="IU75" s="13"/>
      <c r="IV75" s="13"/>
      <c r="IW75" s="13"/>
      <c r="IX75" s="13"/>
      <c r="IY75" s="13"/>
      <c r="IZ75" s="13"/>
      <c r="JA75" s="13"/>
      <c r="JB75" s="13"/>
      <c r="JC75" s="13"/>
      <c r="JD75" s="13"/>
      <c r="JE75" s="13"/>
      <c r="JF75" s="60">
        <v>1191</v>
      </c>
      <c r="JG75" s="13">
        <v>4</v>
      </c>
      <c r="JH75" s="13">
        <v>1</v>
      </c>
      <c r="JI75" s="13"/>
      <c r="JJ75" s="13"/>
      <c r="JK75" s="13"/>
      <c r="JL75" s="13"/>
      <c r="JM75" s="13"/>
      <c r="JN75" s="13"/>
      <c r="JO75" s="13"/>
      <c r="JP75" s="13"/>
      <c r="JQ75" s="13"/>
      <c r="JR75" s="13"/>
      <c r="JS75" s="13"/>
      <c r="JT75" s="13"/>
      <c r="JU75" s="13"/>
      <c r="JV75" s="13"/>
      <c r="JW75" s="13">
        <v>1</v>
      </c>
      <c r="JX75" s="13"/>
      <c r="JY75" s="13">
        <v>2</v>
      </c>
      <c r="JZ75" s="13">
        <v>1</v>
      </c>
      <c r="KA75" s="13"/>
      <c r="KB75" s="13">
        <v>2</v>
      </c>
      <c r="KC75" s="13"/>
      <c r="KD75" s="13"/>
      <c r="KE75" s="13"/>
      <c r="KF75" s="13"/>
      <c r="KG75" s="13"/>
      <c r="KH75" s="13"/>
      <c r="KI75" s="13"/>
      <c r="KJ75" s="13"/>
      <c r="KK75" s="13"/>
      <c r="KL75" s="13">
        <v>1</v>
      </c>
      <c r="KM75" s="13"/>
      <c r="KN75" s="13">
        <v>1</v>
      </c>
      <c r="KO75" s="13"/>
      <c r="KP75" s="13">
        <v>1</v>
      </c>
      <c r="KQ75" s="13"/>
      <c r="KR75" s="13"/>
      <c r="KS75" s="13"/>
      <c r="KT75" s="13"/>
      <c r="KU75" s="13"/>
      <c r="KV75" s="13"/>
      <c r="KW75" s="13"/>
      <c r="KX75" s="13"/>
      <c r="KY75" s="13"/>
      <c r="KZ75" s="13"/>
      <c r="LA75" s="13"/>
      <c r="LB75" s="13"/>
      <c r="LC75" s="13"/>
      <c r="LD75" s="13"/>
      <c r="LE75" s="13"/>
      <c r="LF75" s="13"/>
      <c r="LG75" s="13"/>
      <c r="LH75" s="13"/>
      <c r="LI75" s="13">
        <v>1</v>
      </c>
      <c r="LJ75" s="13"/>
      <c r="LK75" s="13"/>
      <c r="LL75" s="13"/>
      <c r="LM75" s="13"/>
      <c r="LN75" s="13"/>
      <c r="LO75" s="13"/>
      <c r="LP75" s="13"/>
      <c r="LQ75" s="13"/>
      <c r="LR75" s="13"/>
      <c r="LS75" s="13"/>
      <c r="LT75" s="13">
        <v>1</v>
      </c>
      <c r="LU75" s="13"/>
      <c r="LV75" s="13"/>
      <c r="LW75" s="13"/>
      <c r="LX75" s="13"/>
      <c r="LY75" s="13"/>
      <c r="LZ75" s="13"/>
      <c r="MA75" s="13">
        <v>1</v>
      </c>
      <c r="MB75" s="13"/>
      <c r="MC75" s="13"/>
      <c r="MD75" s="13">
        <v>1</v>
      </c>
      <c r="ME75" s="13">
        <v>1</v>
      </c>
      <c r="MF75" s="13"/>
      <c r="MG75" s="13"/>
      <c r="MH75" s="13"/>
      <c r="MI75" s="13"/>
      <c r="MJ75" s="13"/>
      <c r="MK75" s="13"/>
      <c r="ML75" s="13"/>
      <c r="MM75" s="13"/>
      <c r="MN75" s="13"/>
      <c r="MO75" s="13"/>
      <c r="MP75" s="13"/>
      <c r="MQ75" s="13"/>
      <c r="MR75" s="13"/>
      <c r="MS75" s="13">
        <v>2</v>
      </c>
      <c r="MT75" s="13"/>
      <c r="MU75" s="13"/>
      <c r="MV75" s="13"/>
      <c r="MW75" s="13"/>
      <c r="MX75" s="13"/>
      <c r="MY75" s="13"/>
      <c r="MZ75" s="13"/>
      <c r="NA75" s="13">
        <v>1</v>
      </c>
      <c r="NB75" s="13"/>
      <c r="NC75" s="13"/>
      <c r="ND75" s="13"/>
      <c r="NE75" s="13"/>
      <c r="NF75" s="13"/>
      <c r="NG75" s="13"/>
      <c r="NH75" s="13"/>
      <c r="NI75" s="13"/>
      <c r="NJ75" s="60">
        <v>22</v>
      </c>
      <c r="NK75" s="13">
        <v>1213</v>
      </c>
      <c r="NL75" s="448"/>
      <c r="NM75" s="448"/>
      <c r="NN75" s="448"/>
    </row>
    <row r="76" spans="1:378">
      <c r="A76" s="8" t="s">
        <v>87</v>
      </c>
      <c r="B76" s="284">
        <f t="shared" si="108"/>
        <v>10</v>
      </c>
      <c r="C76" s="284">
        <f t="shared" si="109"/>
        <v>12</v>
      </c>
      <c r="D76" s="284">
        <f t="shared" si="110"/>
        <v>12</v>
      </c>
      <c r="E76" s="284">
        <f t="shared" si="111"/>
        <v>11</v>
      </c>
      <c r="F76" s="284">
        <f t="shared" si="112"/>
        <v>23</v>
      </c>
      <c r="G76" s="284">
        <f t="shared" si="113"/>
        <v>36</v>
      </c>
      <c r="H76" s="284">
        <f t="shared" si="114"/>
        <v>30</v>
      </c>
      <c r="I76" s="284">
        <f t="shared" si="115"/>
        <v>25</v>
      </c>
      <c r="J76" s="284">
        <f t="shared" si="116"/>
        <v>15</v>
      </c>
      <c r="K76" s="284">
        <f t="shared" si="117"/>
        <v>24</v>
      </c>
      <c r="L76" s="284">
        <f t="shared" si="118"/>
        <v>17</v>
      </c>
      <c r="M76" s="284">
        <f t="shared" si="119"/>
        <v>16</v>
      </c>
      <c r="N76" s="284">
        <f t="shared" si="120"/>
        <v>3</v>
      </c>
      <c r="O76" s="284">
        <f t="shared" si="121"/>
        <v>15</v>
      </c>
      <c r="P76" s="284">
        <f t="shared" si="122"/>
        <v>6</v>
      </c>
      <c r="Q76" s="284">
        <f t="shared" si="123"/>
        <v>9</v>
      </c>
      <c r="R76" s="284">
        <f t="shared" si="124"/>
        <v>4</v>
      </c>
      <c r="S76" s="284">
        <f t="shared" si="125"/>
        <v>3</v>
      </c>
      <c r="T76" s="284">
        <f t="shared" si="126"/>
        <v>2</v>
      </c>
      <c r="U76" s="284">
        <f t="shared" si="127"/>
        <v>1</v>
      </c>
      <c r="W76" s="16" t="s">
        <v>85</v>
      </c>
      <c r="X76" s="764">
        <f t="shared" si="88"/>
        <v>227</v>
      </c>
      <c r="Y76" s="764">
        <f t="shared" si="89"/>
        <v>198</v>
      </c>
      <c r="Z76" s="764">
        <f t="shared" si="90"/>
        <v>413</v>
      </c>
      <c r="AA76" s="764">
        <f t="shared" si="91"/>
        <v>481</v>
      </c>
      <c r="AB76" s="764">
        <f t="shared" si="92"/>
        <v>1874</v>
      </c>
      <c r="AC76" s="764">
        <f t="shared" si="93"/>
        <v>1687</v>
      </c>
      <c r="AD76" s="764">
        <f t="shared" si="94"/>
        <v>1983</v>
      </c>
      <c r="AE76" s="764">
        <f t="shared" si="95"/>
        <v>1820</v>
      </c>
      <c r="AF76" s="764">
        <f t="shared" si="96"/>
        <v>1517</v>
      </c>
      <c r="AG76" s="764">
        <f t="shared" si="97"/>
        <v>1466</v>
      </c>
      <c r="AH76" s="764">
        <f t="shared" si="98"/>
        <v>892</v>
      </c>
      <c r="AI76" s="764">
        <f t="shared" si="99"/>
        <v>822</v>
      </c>
      <c r="AJ76" s="764">
        <f t="shared" si="100"/>
        <v>471</v>
      </c>
      <c r="AK76" s="764">
        <f t="shared" si="101"/>
        <v>386</v>
      </c>
      <c r="AL76" s="764">
        <f t="shared" si="102"/>
        <v>204</v>
      </c>
      <c r="AM76" s="764">
        <f t="shared" si="103"/>
        <v>200</v>
      </c>
      <c r="AN76" s="764">
        <f t="shared" si="104"/>
        <v>66</v>
      </c>
      <c r="AO76" s="764">
        <f t="shared" si="105"/>
        <v>81</v>
      </c>
      <c r="AP76" s="764">
        <f t="shared" si="106"/>
        <v>5</v>
      </c>
      <c r="AQ76" s="764">
        <f t="shared" si="107"/>
        <v>15</v>
      </c>
      <c r="AR76" s="764">
        <f t="shared" si="128"/>
        <v>189</v>
      </c>
      <c r="AT76" s="16" t="s">
        <v>85</v>
      </c>
      <c r="AU76" s="13">
        <v>4</v>
      </c>
      <c r="AV76" s="13">
        <v>28</v>
      </c>
      <c r="AW76" s="13">
        <v>28</v>
      </c>
      <c r="AX76" s="13">
        <v>18</v>
      </c>
      <c r="AY76" s="13">
        <v>18</v>
      </c>
      <c r="AZ76" s="13">
        <v>26</v>
      </c>
      <c r="BA76" s="13">
        <v>18</v>
      </c>
      <c r="BB76" s="13">
        <v>18</v>
      </c>
      <c r="BC76" s="13">
        <v>17</v>
      </c>
      <c r="BD76" s="13">
        <v>23</v>
      </c>
      <c r="BE76" s="13">
        <v>20</v>
      </c>
      <c r="BF76" s="13">
        <v>28</v>
      </c>
      <c r="BG76" s="13">
        <v>32</v>
      </c>
      <c r="BH76" s="13">
        <v>33</v>
      </c>
      <c r="BI76" s="13">
        <v>38</v>
      </c>
      <c r="BJ76" s="13">
        <v>45</v>
      </c>
      <c r="BK76" s="13">
        <v>46</v>
      </c>
      <c r="BL76" s="13">
        <v>63</v>
      </c>
      <c r="BM76" s="13">
        <v>76</v>
      </c>
      <c r="BN76" s="13">
        <v>100</v>
      </c>
      <c r="BO76" s="13">
        <v>115</v>
      </c>
      <c r="BP76" s="13">
        <v>140</v>
      </c>
      <c r="BQ76" s="13">
        <v>138</v>
      </c>
      <c r="BR76" s="13">
        <v>175</v>
      </c>
      <c r="BS76" s="13">
        <v>158</v>
      </c>
      <c r="BT76" s="13">
        <v>162</v>
      </c>
      <c r="BU76" s="13">
        <v>197</v>
      </c>
      <c r="BV76" s="13">
        <v>206</v>
      </c>
      <c r="BW76" s="13">
        <v>192</v>
      </c>
      <c r="BX76" s="13">
        <v>204</v>
      </c>
      <c r="BY76" s="13">
        <v>205</v>
      </c>
      <c r="BZ76" s="13">
        <v>190</v>
      </c>
      <c r="CA76" s="13">
        <v>206</v>
      </c>
      <c r="CB76" s="13">
        <v>161</v>
      </c>
      <c r="CC76" s="13">
        <v>183</v>
      </c>
      <c r="CD76" s="13">
        <v>178</v>
      </c>
      <c r="CE76" s="13">
        <v>161</v>
      </c>
      <c r="CF76" s="13">
        <v>175</v>
      </c>
      <c r="CG76" s="13">
        <v>180</v>
      </c>
      <c r="CH76" s="13">
        <v>181</v>
      </c>
      <c r="CI76" s="13">
        <v>188</v>
      </c>
      <c r="CJ76" s="13">
        <v>160</v>
      </c>
      <c r="CK76" s="13">
        <v>163</v>
      </c>
      <c r="CL76" s="13">
        <v>159</v>
      </c>
      <c r="CM76" s="13">
        <v>150</v>
      </c>
      <c r="CN76" s="13">
        <v>153</v>
      </c>
      <c r="CO76" s="13">
        <v>156</v>
      </c>
      <c r="CP76" s="13">
        <v>110</v>
      </c>
      <c r="CQ76" s="13">
        <v>116</v>
      </c>
      <c r="CR76" s="13">
        <v>111</v>
      </c>
      <c r="CS76" s="13">
        <v>101</v>
      </c>
      <c r="CT76" s="13">
        <v>84</v>
      </c>
      <c r="CU76" s="13">
        <v>109</v>
      </c>
      <c r="CV76" s="13">
        <v>83</v>
      </c>
      <c r="CW76" s="13">
        <v>99</v>
      </c>
      <c r="CX76" s="13">
        <v>72</v>
      </c>
      <c r="CY76" s="13">
        <v>79</v>
      </c>
      <c r="CZ76" s="13">
        <v>69</v>
      </c>
      <c r="DA76" s="13">
        <v>70</v>
      </c>
      <c r="DB76" s="13">
        <v>56</v>
      </c>
      <c r="DC76" s="13">
        <v>58</v>
      </c>
      <c r="DD76" s="13">
        <v>39</v>
      </c>
      <c r="DE76" s="13">
        <v>49</v>
      </c>
      <c r="DF76" s="13">
        <v>43</v>
      </c>
      <c r="DG76" s="13">
        <v>41</v>
      </c>
      <c r="DH76" s="13">
        <v>39</v>
      </c>
      <c r="DI76" s="13">
        <v>32</v>
      </c>
      <c r="DJ76" s="13">
        <v>34</v>
      </c>
      <c r="DK76" s="13">
        <v>28</v>
      </c>
      <c r="DL76" s="13">
        <v>23</v>
      </c>
      <c r="DM76" s="13">
        <v>31</v>
      </c>
      <c r="DN76" s="13">
        <v>30</v>
      </c>
      <c r="DO76" s="13">
        <v>21</v>
      </c>
      <c r="DP76" s="13">
        <v>9</v>
      </c>
      <c r="DQ76" s="13">
        <v>21</v>
      </c>
      <c r="DR76" s="13">
        <v>18</v>
      </c>
      <c r="DS76" s="13">
        <v>18</v>
      </c>
      <c r="DT76" s="13">
        <v>15</v>
      </c>
      <c r="DU76" s="13">
        <v>20</v>
      </c>
      <c r="DV76" s="13">
        <v>17</v>
      </c>
      <c r="DW76" s="13">
        <v>11</v>
      </c>
      <c r="DX76" s="13">
        <v>12</v>
      </c>
      <c r="DY76" s="13">
        <v>9</v>
      </c>
      <c r="DZ76" s="13">
        <v>5</v>
      </c>
      <c r="EA76" s="13">
        <v>10</v>
      </c>
      <c r="EB76" s="13">
        <v>12</v>
      </c>
      <c r="EC76" s="13">
        <v>7</v>
      </c>
      <c r="ED76" s="13">
        <v>6</v>
      </c>
      <c r="EE76" s="13">
        <v>4</v>
      </c>
      <c r="EF76" s="13">
        <v>5</v>
      </c>
      <c r="EG76" s="13">
        <v>4</v>
      </c>
      <c r="EH76" s="13">
        <v>1</v>
      </c>
      <c r="EI76" s="13">
        <v>4</v>
      </c>
      <c r="EJ76" s="13">
        <v>1</v>
      </c>
      <c r="EK76" s="13"/>
      <c r="EL76" s="13">
        <v>2</v>
      </c>
      <c r="EM76" s="13"/>
      <c r="EN76" s="13">
        <v>3</v>
      </c>
      <c r="EO76" s="13"/>
      <c r="EP76" s="13"/>
      <c r="EQ76" s="13"/>
      <c r="ER76" s="13"/>
      <c r="ES76" s="13"/>
      <c r="ET76" s="13"/>
      <c r="EU76" s="13"/>
      <c r="EV76" s="13"/>
      <c r="EW76" s="13"/>
      <c r="EX76" s="13"/>
      <c r="EY76" s="13"/>
      <c r="EZ76" s="13"/>
      <c r="FA76" s="60">
        <v>7156</v>
      </c>
      <c r="FB76" s="13">
        <v>7156</v>
      </c>
      <c r="FC76" s="16" t="s">
        <v>85</v>
      </c>
      <c r="FD76" s="13">
        <v>5</v>
      </c>
      <c r="FE76" s="13">
        <v>34</v>
      </c>
      <c r="FF76" s="13">
        <v>37</v>
      </c>
      <c r="FG76" s="13">
        <v>26</v>
      </c>
      <c r="FH76" s="13">
        <v>16</v>
      </c>
      <c r="FI76" s="13">
        <v>24</v>
      </c>
      <c r="FJ76" s="13">
        <v>21</v>
      </c>
      <c r="FK76" s="13">
        <v>21</v>
      </c>
      <c r="FL76" s="13">
        <v>22</v>
      </c>
      <c r="FM76" s="13">
        <v>21</v>
      </c>
      <c r="FN76" s="13">
        <v>23</v>
      </c>
      <c r="FO76" s="13">
        <v>19</v>
      </c>
      <c r="FP76" s="13">
        <v>31</v>
      </c>
      <c r="FQ76" s="13">
        <v>29</v>
      </c>
      <c r="FR76" s="13">
        <v>24</v>
      </c>
      <c r="FS76" s="13">
        <v>33</v>
      </c>
      <c r="FT76" s="13">
        <v>55</v>
      </c>
      <c r="FU76" s="13">
        <v>63</v>
      </c>
      <c r="FV76" s="13">
        <v>68</v>
      </c>
      <c r="FW76" s="13">
        <v>68</v>
      </c>
      <c r="FX76" s="13">
        <v>109</v>
      </c>
      <c r="FY76" s="13">
        <v>131</v>
      </c>
      <c r="FZ76" s="13">
        <v>144</v>
      </c>
      <c r="GA76" s="13">
        <v>172</v>
      </c>
      <c r="GB76" s="13">
        <v>197</v>
      </c>
      <c r="GC76" s="13">
        <v>218</v>
      </c>
      <c r="GD76" s="13">
        <v>234</v>
      </c>
      <c r="GE76" s="13">
        <v>214</v>
      </c>
      <c r="GF76" s="13">
        <v>218</v>
      </c>
      <c r="GG76" s="13">
        <v>237</v>
      </c>
      <c r="GH76" s="13">
        <v>207</v>
      </c>
      <c r="GI76" s="13">
        <v>198</v>
      </c>
      <c r="GJ76" s="13">
        <v>196</v>
      </c>
      <c r="GK76" s="13">
        <v>211</v>
      </c>
      <c r="GL76" s="13">
        <v>185</v>
      </c>
      <c r="GM76" s="13">
        <v>222</v>
      </c>
      <c r="GN76" s="13">
        <v>179</v>
      </c>
      <c r="GO76" s="13">
        <v>182</v>
      </c>
      <c r="GP76" s="13">
        <v>198</v>
      </c>
      <c r="GQ76" s="13">
        <v>205</v>
      </c>
      <c r="GR76" s="13">
        <v>175</v>
      </c>
      <c r="GS76" s="13">
        <v>170</v>
      </c>
      <c r="GT76" s="13">
        <v>162</v>
      </c>
      <c r="GU76" s="13">
        <v>174</v>
      </c>
      <c r="GV76" s="13">
        <v>154</v>
      </c>
      <c r="GW76" s="13">
        <v>141</v>
      </c>
      <c r="GX76" s="13">
        <v>138</v>
      </c>
      <c r="GY76" s="13">
        <v>131</v>
      </c>
      <c r="GZ76" s="13">
        <v>138</v>
      </c>
      <c r="HA76" s="13">
        <v>134</v>
      </c>
      <c r="HB76" s="13">
        <v>136</v>
      </c>
      <c r="HC76" s="13">
        <v>107</v>
      </c>
      <c r="HD76" s="13">
        <v>93</v>
      </c>
      <c r="HE76" s="13">
        <v>80</v>
      </c>
      <c r="HF76" s="13">
        <v>85</v>
      </c>
      <c r="HG76" s="13">
        <v>99</v>
      </c>
      <c r="HH76" s="13">
        <v>64</v>
      </c>
      <c r="HI76" s="13">
        <v>68</v>
      </c>
      <c r="HJ76" s="13">
        <v>80</v>
      </c>
      <c r="HK76" s="13">
        <v>80</v>
      </c>
      <c r="HL76" s="13">
        <v>85</v>
      </c>
      <c r="HM76" s="13">
        <v>60</v>
      </c>
      <c r="HN76" s="13">
        <v>56</v>
      </c>
      <c r="HO76" s="13">
        <v>52</v>
      </c>
      <c r="HP76" s="13">
        <v>54</v>
      </c>
      <c r="HQ76" s="13">
        <v>37</v>
      </c>
      <c r="HR76" s="13">
        <v>39</v>
      </c>
      <c r="HS76" s="13">
        <v>35</v>
      </c>
      <c r="HT76" s="13">
        <v>21</v>
      </c>
      <c r="HU76" s="13">
        <v>32</v>
      </c>
      <c r="HV76" s="13">
        <v>26</v>
      </c>
      <c r="HW76" s="13">
        <v>31</v>
      </c>
      <c r="HX76" s="13">
        <v>26</v>
      </c>
      <c r="HY76" s="13">
        <v>24</v>
      </c>
      <c r="HZ76" s="13">
        <v>25</v>
      </c>
      <c r="IA76" s="13">
        <v>19</v>
      </c>
      <c r="IB76" s="13">
        <v>14</v>
      </c>
      <c r="IC76" s="13">
        <v>14</v>
      </c>
      <c r="ID76" s="13">
        <v>13</v>
      </c>
      <c r="IE76" s="13">
        <v>12</v>
      </c>
      <c r="IF76" s="13">
        <v>11</v>
      </c>
      <c r="IG76" s="13">
        <v>10</v>
      </c>
      <c r="IH76" s="13">
        <v>10</v>
      </c>
      <c r="II76" s="13">
        <v>6</v>
      </c>
      <c r="IJ76" s="13">
        <v>7</v>
      </c>
      <c r="IK76" s="13">
        <v>7</v>
      </c>
      <c r="IL76" s="13">
        <v>5</v>
      </c>
      <c r="IM76" s="13">
        <v>3</v>
      </c>
      <c r="IN76" s="13">
        <v>5</v>
      </c>
      <c r="IO76" s="13">
        <v>2</v>
      </c>
      <c r="IP76" s="13"/>
      <c r="IQ76" s="13">
        <v>3</v>
      </c>
      <c r="IR76" s="13">
        <v>1</v>
      </c>
      <c r="IS76" s="13">
        <v>1</v>
      </c>
      <c r="IT76" s="13"/>
      <c r="IU76" s="13"/>
      <c r="IV76" s="13"/>
      <c r="IW76" s="13"/>
      <c r="IX76" s="13"/>
      <c r="IY76" s="13"/>
      <c r="IZ76" s="13"/>
      <c r="JA76" s="13"/>
      <c r="JB76" s="13"/>
      <c r="JC76" s="13"/>
      <c r="JD76" s="13"/>
      <c r="JE76" s="13"/>
      <c r="JF76" s="60">
        <v>7652</v>
      </c>
      <c r="JG76" s="13">
        <v>20</v>
      </c>
      <c r="JH76" s="13">
        <v>12</v>
      </c>
      <c r="JI76" s="13">
        <v>3</v>
      </c>
      <c r="JJ76" s="13"/>
      <c r="JK76" s="13"/>
      <c r="JL76" s="13">
        <v>1</v>
      </c>
      <c r="JM76" s="13"/>
      <c r="JN76" s="13"/>
      <c r="JO76" s="13"/>
      <c r="JP76" s="13"/>
      <c r="JQ76" s="13"/>
      <c r="JR76" s="13">
        <v>1</v>
      </c>
      <c r="JS76" s="13"/>
      <c r="JT76" s="13">
        <v>1</v>
      </c>
      <c r="JU76" s="13"/>
      <c r="JV76" s="13"/>
      <c r="JW76" s="13"/>
      <c r="JX76" s="13">
        <v>1</v>
      </c>
      <c r="JY76" s="13">
        <v>2</v>
      </c>
      <c r="JZ76" s="13">
        <v>2</v>
      </c>
      <c r="KA76" s="13">
        <v>2</v>
      </c>
      <c r="KB76" s="13">
        <v>4</v>
      </c>
      <c r="KC76" s="13">
        <v>4</v>
      </c>
      <c r="KD76" s="13">
        <v>1</v>
      </c>
      <c r="KE76" s="13">
        <v>7</v>
      </c>
      <c r="KF76" s="13">
        <v>7</v>
      </c>
      <c r="KG76" s="13">
        <v>3</v>
      </c>
      <c r="KH76" s="13">
        <v>1</v>
      </c>
      <c r="KI76" s="13">
        <v>2</v>
      </c>
      <c r="KJ76" s="13">
        <v>3</v>
      </c>
      <c r="KK76" s="13">
        <v>2</v>
      </c>
      <c r="KL76" s="13">
        <v>2</v>
      </c>
      <c r="KM76" s="13">
        <v>6</v>
      </c>
      <c r="KN76" s="13">
        <v>4</v>
      </c>
      <c r="KO76" s="13">
        <v>1</v>
      </c>
      <c r="KP76" s="13">
        <v>4</v>
      </c>
      <c r="KQ76" s="13">
        <v>1</v>
      </c>
      <c r="KR76" s="13"/>
      <c r="KS76" s="13"/>
      <c r="KT76" s="13">
        <v>1</v>
      </c>
      <c r="KU76" s="13">
        <v>4</v>
      </c>
      <c r="KV76" s="13">
        <v>2</v>
      </c>
      <c r="KW76" s="13">
        <v>1</v>
      </c>
      <c r="KX76" s="13">
        <v>2</v>
      </c>
      <c r="KY76" s="13">
        <v>2</v>
      </c>
      <c r="KZ76" s="13">
        <v>1</v>
      </c>
      <c r="LA76" s="13">
        <v>3</v>
      </c>
      <c r="LB76" s="13">
        <v>3</v>
      </c>
      <c r="LC76" s="13">
        <v>5</v>
      </c>
      <c r="LD76" s="13">
        <v>3</v>
      </c>
      <c r="LE76" s="13">
        <v>1</v>
      </c>
      <c r="LF76" s="13">
        <v>1</v>
      </c>
      <c r="LG76" s="13">
        <v>1</v>
      </c>
      <c r="LH76" s="13">
        <v>1</v>
      </c>
      <c r="LI76" s="13">
        <v>1</v>
      </c>
      <c r="LJ76" s="13">
        <v>5</v>
      </c>
      <c r="LK76" s="13">
        <v>1</v>
      </c>
      <c r="LL76" s="13">
        <v>1</v>
      </c>
      <c r="LM76" s="13">
        <v>1</v>
      </c>
      <c r="LN76" s="13"/>
      <c r="LO76" s="13">
        <v>3</v>
      </c>
      <c r="LP76" s="13">
        <v>1</v>
      </c>
      <c r="LQ76" s="13">
        <v>1</v>
      </c>
      <c r="LR76" s="13">
        <v>2</v>
      </c>
      <c r="LS76" s="13">
        <v>2</v>
      </c>
      <c r="LT76" s="13"/>
      <c r="LU76" s="13">
        <v>1</v>
      </c>
      <c r="LV76" s="13">
        <v>4</v>
      </c>
      <c r="LW76" s="13"/>
      <c r="LX76" s="13"/>
      <c r="LY76" s="13"/>
      <c r="LZ76" s="13">
        <v>4</v>
      </c>
      <c r="MA76" s="13"/>
      <c r="MB76" s="13"/>
      <c r="MC76" s="13"/>
      <c r="MD76" s="13">
        <v>1</v>
      </c>
      <c r="ME76" s="13">
        <v>1</v>
      </c>
      <c r="MF76" s="13"/>
      <c r="MG76" s="13"/>
      <c r="MH76" s="13"/>
      <c r="MI76" s="13">
        <v>2</v>
      </c>
      <c r="MJ76" s="13">
        <v>2</v>
      </c>
      <c r="MK76" s="13">
        <v>1</v>
      </c>
      <c r="ML76" s="13">
        <v>4</v>
      </c>
      <c r="MM76" s="13">
        <v>2</v>
      </c>
      <c r="MN76" s="13"/>
      <c r="MO76" s="13"/>
      <c r="MP76" s="13">
        <v>4</v>
      </c>
      <c r="MQ76" s="13">
        <v>4</v>
      </c>
      <c r="MR76" s="13">
        <v>3</v>
      </c>
      <c r="MS76" s="13">
        <v>2</v>
      </c>
      <c r="MT76" s="13">
        <v>1</v>
      </c>
      <c r="MU76" s="13"/>
      <c r="MV76" s="13"/>
      <c r="MW76" s="13">
        <v>3</v>
      </c>
      <c r="MX76" s="13">
        <v>2</v>
      </c>
      <c r="MY76" s="13"/>
      <c r="MZ76" s="13"/>
      <c r="NA76" s="13">
        <v>1</v>
      </c>
      <c r="NB76" s="13">
        <v>1</v>
      </c>
      <c r="NC76" s="13"/>
      <c r="ND76" s="13"/>
      <c r="NE76" s="13"/>
      <c r="NF76" s="13"/>
      <c r="NG76" s="13"/>
      <c r="NH76" s="13"/>
      <c r="NI76" s="13"/>
      <c r="NJ76" s="60">
        <v>189</v>
      </c>
      <c r="NK76" s="13">
        <v>7841</v>
      </c>
      <c r="NL76" s="448"/>
      <c r="NM76" s="448"/>
      <c r="NN76" s="448"/>
    </row>
    <row r="77" spans="1:378">
      <c r="A77" s="8" t="s">
        <v>88</v>
      </c>
      <c r="B77" s="284">
        <f t="shared" si="108"/>
        <v>21</v>
      </c>
      <c r="C77" s="284">
        <f t="shared" si="109"/>
        <v>15</v>
      </c>
      <c r="D77" s="284">
        <f t="shared" si="110"/>
        <v>73</v>
      </c>
      <c r="E77" s="284">
        <f t="shared" si="111"/>
        <v>76</v>
      </c>
      <c r="F77" s="284">
        <f t="shared" si="112"/>
        <v>230</v>
      </c>
      <c r="G77" s="284">
        <f t="shared" si="113"/>
        <v>271</v>
      </c>
      <c r="H77" s="284">
        <f t="shared" si="114"/>
        <v>260</v>
      </c>
      <c r="I77" s="284">
        <f t="shared" si="115"/>
        <v>279</v>
      </c>
      <c r="J77" s="284">
        <f t="shared" si="116"/>
        <v>237</v>
      </c>
      <c r="K77" s="284">
        <f t="shared" si="117"/>
        <v>257</v>
      </c>
      <c r="L77" s="284">
        <f t="shared" si="118"/>
        <v>185</v>
      </c>
      <c r="M77" s="284">
        <f t="shared" si="119"/>
        <v>195</v>
      </c>
      <c r="N77" s="284">
        <f t="shared" si="120"/>
        <v>149</v>
      </c>
      <c r="O77" s="284">
        <f t="shared" si="121"/>
        <v>135</v>
      </c>
      <c r="P77" s="284">
        <f t="shared" si="122"/>
        <v>88</v>
      </c>
      <c r="Q77" s="284">
        <f t="shared" si="123"/>
        <v>68</v>
      </c>
      <c r="R77" s="284">
        <f t="shared" si="124"/>
        <v>33</v>
      </c>
      <c r="S77" s="284">
        <f t="shared" si="125"/>
        <v>37</v>
      </c>
      <c r="T77" s="284">
        <f t="shared" si="126"/>
        <v>3</v>
      </c>
      <c r="U77" s="284">
        <f t="shared" si="127"/>
        <v>16</v>
      </c>
      <c r="W77" s="16" t="s">
        <v>86</v>
      </c>
      <c r="X77" s="764">
        <f t="shared" si="88"/>
        <v>254</v>
      </c>
      <c r="Y77" s="764">
        <f t="shared" si="89"/>
        <v>240</v>
      </c>
      <c r="Z77" s="764">
        <f t="shared" si="90"/>
        <v>710</v>
      </c>
      <c r="AA77" s="764">
        <f t="shared" si="91"/>
        <v>880</v>
      </c>
      <c r="AB77" s="764">
        <f t="shared" si="92"/>
        <v>3969</v>
      </c>
      <c r="AC77" s="764">
        <f t="shared" si="93"/>
        <v>3558</v>
      </c>
      <c r="AD77" s="764">
        <f t="shared" si="94"/>
        <v>4508</v>
      </c>
      <c r="AE77" s="764">
        <f t="shared" si="95"/>
        <v>3851</v>
      </c>
      <c r="AF77" s="764">
        <f t="shared" si="96"/>
        <v>3378</v>
      </c>
      <c r="AG77" s="764">
        <f t="shared" si="97"/>
        <v>3158</v>
      </c>
      <c r="AH77" s="764">
        <f t="shared" si="98"/>
        <v>2181</v>
      </c>
      <c r="AI77" s="764">
        <f t="shared" si="99"/>
        <v>2005</v>
      </c>
      <c r="AJ77" s="764">
        <f t="shared" si="100"/>
        <v>1070</v>
      </c>
      <c r="AK77" s="764">
        <f t="shared" si="101"/>
        <v>941</v>
      </c>
      <c r="AL77" s="764">
        <f t="shared" si="102"/>
        <v>425</v>
      </c>
      <c r="AM77" s="764">
        <f t="shared" si="103"/>
        <v>403</v>
      </c>
      <c r="AN77" s="764">
        <f t="shared" si="104"/>
        <v>113</v>
      </c>
      <c r="AO77" s="764">
        <f t="shared" si="105"/>
        <v>149</v>
      </c>
      <c r="AP77" s="764">
        <f t="shared" si="106"/>
        <v>15</v>
      </c>
      <c r="AQ77" s="764">
        <f t="shared" si="107"/>
        <v>36</v>
      </c>
      <c r="AR77" s="764">
        <f t="shared" si="128"/>
        <v>501</v>
      </c>
      <c r="AT77" s="16" t="s">
        <v>86</v>
      </c>
      <c r="AU77" s="13">
        <v>8</v>
      </c>
      <c r="AV77" s="13">
        <v>44</v>
      </c>
      <c r="AW77" s="13">
        <v>36</v>
      </c>
      <c r="AX77" s="13">
        <v>23</v>
      </c>
      <c r="AY77" s="13">
        <v>19</v>
      </c>
      <c r="AZ77" s="13">
        <v>19</v>
      </c>
      <c r="BA77" s="13">
        <v>25</v>
      </c>
      <c r="BB77" s="13">
        <v>17</v>
      </c>
      <c r="BC77" s="13">
        <v>20</v>
      </c>
      <c r="BD77" s="13">
        <v>29</v>
      </c>
      <c r="BE77" s="13">
        <v>24</v>
      </c>
      <c r="BF77" s="13">
        <v>27</v>
      </c>
      <c r="BG77" s="13">
        <v>31</v>
      </c>
      <c r="BH77" s="13">
        <v>33</v>
      </c>
      <c r="BI77" s="13">
        <v>50</v>
      </c>
      <c r="BJ77" s="13">
        <v>79</v>
      </c>
      <c r="BK77" s="13">
        <v>125</v>
      </c>
      <c r="BL77" s="13">
        <v>125</v>
      </c>
      <c r="BM77" s="13">
        <v>190</v>
      </c>
      <c r="BN77" s="13">
        <v>196</v>
      </c>
      <c r="BO77" s="13">
        <v>246</v>
      </c>
      <c r="BP77" s="13">
        <v>267</v>
      </c>
      <c r="BQ77" s="13">
        <v>323</v>
      </c>
      <c r="BR77" s="13">
        <v>356</v>
      </c>
      <c r="BS77" s="13">
        <v>377</v>
      </c>
      <c r="BT77" s="13">
        <v>383</v>
      </c>
      <c r="BU77" s="13">
        <v>395</v>
      </c>
      <c r="BV77" s="13">
        <v>385</v>
      </c>
      <c r="BW77" s="13">
        <v>422</v>
      </c>
      <c r="BX77" s="13">
        <v>404</v>
      </c>
      <c r="BY77" s="13">
        <v>448</v>
      </c>
      <c r="BZ77" s="13">
        <v>392</v>
      </c>
      <c r="CA77" s="13">
        <v>401</v>
      </c>
      <c r="CB77" s="13">
        <v>410</v>
      </c>
      <c r="CC77" s="13">
        <v>369</v>
      </c>
      <c r="CD77" s="13">
        <v>363</v>
      </c>
      <c r="CE77" s="13">
        <v>358</v>
      </c>
      <c r="CF77" s="13">
        <v>344</v>
      </c>
      <c r="CG77" s="13">
        <v>380</v>
      </c>
      <c r="CH77" s="13">
        <v>386</v>
      </c>
      <c r="CI77" s="13">
        <v>341</v>
      </c>
      <c r="CJ77" s="13">
        <v>336</v>
      </c>
      <c r="CK77" s="13">
        <v>328</v>
      </c>
      <c r="CL77" s="13">
        <v>322</v>
      </c>
      <c r="CM77" s="13">
        <v>328</v>
      </c>
      <c r="CN77" s="13">
        <v>295</v>
      </c>
      <c r="CO77" s="13">
        <v>304</v>
      </c>
      <c r="CP77" s="13">
        <v>292</v>
      </c>
      <c r="CQ77" s="13">
        <v>284</v>
      </c>
      <c r="CR77" s="13">
        <v>328</v>
      </c>
      <c r="CS77" s="13">
        <v>250</v>
      </c>
      <c r="CT77" s="13">
        <v>244</v>
      </c>
      <c r="CU77" s="13">
        <v>201</v>
      </c>
      <c r="CV77" s="13">
        <v>221</v>
      </c>
      <c r="CW77" s="13">
        <v>216</v>
      </c>
      <c r="CX77" s="13">
        <v>210</v>
      </c>
      <c r="CY77" s="13">
        <v>191</v>
      </c>
      <c r="CZ77" s="13">
        <v>145</v>
      </c>
      <c r="DA77" s="13">
        <v>171</v>
      </c>
      <c r="DB77" s="13">
        <v>156</v>
      </c>
      <c r="DC77" s="13">
        <v>125</v>
      </c>
      <c r="DD77" s="13">
        <v>121</v>
      </c>
      <c r="DE77" s="13">
        <v>132</v>
      </c>
      <c r="DF77" s="13">
        <v>104</v>
      </c>
      <c r="DG77" s="13">
        <v>96</v>
      </c>
      <c r="DH77" s="13">
        <v>75</v>
      </c>
      <c r="DI77" s="13">
        <v>95</v>
      </c>
      <c r="DJ77" s="13">
        <v>69</v>
      </c>
      <c r="DK77" s="13">
        <v>61</v>
      </c>
      <c r="DL77" s="13">
        <v>63</v>
      </c>
      <c r="DM77" s="13">
        <v>47</v>
      </c>
      <c r="DN77" s="13">
        <v>65</v>
      </c>
      <c r="DO77" s="13">
        <v>42</v>
      </c>
      <c r="DP77" s="13">
        <v>43</v>
      </c>
      <c r="DQ77" s="13">
        <v>40</v>
      </c>
      <c r="DR77" s="13">
        <v>32</v>
      </c>
      <c r="DS77" s="13">
        <v>41</v>
      </c>
      <c r="DT77" s="13">
        <v>27</v>
      </c>
      <c r="DU77" s="13">
        <v>35</v>
      </c>
      <c r="DV77" s="13">
        <v>31</v>
      </c>
      <c r="DW77" s="13">
        <v>25</v>
      </c>
      <c r="DX77" s="13">
        <v>25</v>
      </c>
      <c r="DY77" s="13">
        <v>15</v>
      </c>
      <c r="DZ77" s="13">
        <v>10</v>
      </c>
      <c r="EA77" s="13">
        <v>13</v>
      </c>
      <c r="EB77" s="13">
        <v>14</v>
      </c>
      <c r="EC77" s="13">
        <v>19</v>
      </c>
      <c r="ED77" s="13">
        <v>17</v>
      </c>
      <c r="EE77" s="13">
        <v>7</v>
      </c>
      <c r="EF77" s="13">
        <v>4</v>
      </c>
      <c r="EG77" s="13">
        <v>8</v>
      </c>
      <c r="EH77" s="13">
        <v>6</v>
      </c>
      <c r="EI77" s="13">
        <v>7</v>
      </c>
      <c r="EJ77" s="13">
        <v>1</v>
      </c>
      <c r="EK77" s="13">
        <v>1</v>
      </c>
      <c r="EL77" s="13">
        <v>2</v>
      </c>
      <c r="EM77" s="13">
        <v>4</v>
      </c>
      <c r="EN77" s="13">
        <v>2</v>
      </c>
      <c r="EO77" s="13">
        <v>1</v>
      </c>
      <c r="EP77" s="13">
        <v>2</v>
      </c>
      <c r="EQ77" s="13"/>
      <c r="ER77" s="13"/>
      <c r="ES77" s="13"/>
      <c r="ET77" s="13">
        <v>1</v>
      </c>
      <c r="EU77" s="13"/>
      <c r="EV77" s="13"/>
      <c r="EW77" s="13"/>
      <c r="EX77" s="13">
        <v>1</v>
      </c>
      <c r="EY77" s="13"/>
      <c r="EZ77" s="13"/>
      <c r="FA77" s="60">
        <v>15221</v>
      </c>
      <c r="FB77" s="13">
        <v>15221</v>
      </c>
      <c r="FC77" s="16" t="s">
        <v>86</v>
      </c>
      <c r="FD77" s="13">
        <v>10</v>
      </c>
      <c r="FE77" s="13">
        <v>38</v>
      </c>
      <c r="FF77" s="13">
        <v>39</v>
      </c>
      <c r="FG77" s="13">
        <v>23</v>
      </c>
      <c r="FH77" s="13">
        <v>19</v>
      </c>
      <c r="FI77" s="13">
        <v>30</v>
      </c>
      <c r="FJ77" s="13">
        <v>26</v>
      </c>
      <c r="FK77" s="13">
        <v>24</v>
      </c>
      <c r="FL77" s="13">
        <v>21</v>
      </c>
      <c r="FM77" s="13">
        <v>24</v>
      </c>
      <c r="FN77" s="13">
        <v>22</v>
      </c>
      <c r="FO77" s="13">
        <v>23</v>
      </c>
      <c r="FP77" s="13">
        <v>35</v>
      </c>
      <c r="FQ77" s="13">
        <v>45</v>
      </c>
      <c r="FR77" s="13">
        <v>48</v>
      </c>
      <c r="FS77" s="13">
        <v>50</v>
      </c>
      <c r="FT77" s="13">
        <v>71</v>
      </c>
      <c r="FU77" s="13">
        <v>113</v>
      </c>
      <c r="FV77" s="13">
        <v>149</v>
      </c>
      <c r="FW77" s="13">
        <v>154</v>
      </c>
      <c r="FX77" s="13">
        <v>244</v>
      </c>
      <c r="FY77" s="13">
        <v>299</v>
      </c>
      <c r="FZ77" s="13">
        <v>347</v>
      </c>
      <c r="GA77" s="13">
        <v>351</v>
      </c>
      <c r="GB77" s="13">
        <v>399</v>
      </c>
      <c r="GC77" s="13">
        <v>438</v>
      </c>
      <c r="GD77" s="13">
        <v>435</v>
      </c>
      <c r="GE77" s="13">
        <v>510</v>
      </c>
      <c r="GF77" s="13">
        <v>474</v>
      </c>
      <c r="GG77" s="13">
        <v>472</v>
      </c>
      <c r="GH77" s="13">
        <v>561</v>
      </c>
      <c r="GI77" s="13">
        <v>490</v>
      </c>
      <c r="GJ77" s="13">
        <v>482</v>
      </c>
      <c r="GK77" s="13">
        <v>459</v>
      </c>
      <c r="GL77" s="13">
        <v>435</v>
      </c>
      <c r="GM77" s="13">
        <v>433</v>
      </c>
      <c r="GN77" s="13">
        <v>417</v>
      </c>
      <c r="GO77" s="13">
        <v>361</v>
      </c>
      <c r="GP77" s="13">
        <v>432</v>
      </c>
      <c r="GQ77" s="13">
        <v>438</v>
      </c>
      <c r="GR77" s="13">
        <v>384</v>
      </c>
      <c r="GS77" s="13">
        <v>403</v>
      </c>
      <c r="GT77" s="13">
        <v>375</v>
      </c>
      <c r="GU77" s="13">
        <v>361</v>
      </c>
      <c r="GV77" s="13">
        <v>344</v>
      </c>
      <c r="GW77" s="13">
        <v>303</v>
      </c>
      <c r="GX77" s="13">
        <v>329</v>
      </c>
      <c r="GY77" s="13">
        <v>300</v>
      </c>
      <c r="GZ77" s="13">
        <v>293</v>
      </c>
      <c r="HA77" s="13">
        <v>286</v>
      </c>
      <c r="HB77" s="13">
        <v>293</v>
      </c>
      <c r="HC77" s="13">
        <v>258</v>
      </c>
      <c r="HD77" s="13">
        <v>269</v>
      </c>
      <c r="HE77" s="13">
        <v>226</v>
      </c>
      <c r="HF77" s="13">
        <v>203</v>
      </c>
      <c r="HG77" s="13">
        <v>215</v>
      </c>
      <c r="HH77" s="13">
        <v>191</v>
      </c>
      <c r="HI77" s="13">
        <v>177</v>
      </c>
      <c r="HJ77" s="13">
        <v>187</v>
      </c>
      <c r="HK77" s="13">
        <v>162</v>
      </c>
      <c r="HL77" s="13">
        <v>160</v>
      </c>
      <c r="HM77" s="13">
        <v>123</v>
      </c>
      <c r="HN77" s="13">
        <v>128</v>
      </c>
      <c r="HO77" s="13">
        <v>119</v>
      </c>
      <c r="HP77" s="13">
        <v>106</v>
      </c>
      <c r="HQ77" s="13">
        <v>115</v>
      </c>
      <c r="HR77" s="13">
        <v>90</v>
      </c>
      <c r="HS77" s="13">
        <v>92</v>
      </c>
      <c r="HT77" s="13">
        <v>68</v>
      </c>
      <c r="HU77" s="13">
        <v>69</v>
      </c>
      <c r="HV77" s="13">
        <v>80</v>
      </c>
      <c r="HW77" s="13">
        <v>54</v>
      </c>
      <c r="HX77" s="13">
        <v>41</v>
      </c>
      <c r="HY77" s="13">
        <v>55</v>
      </c>
      <c r="HZ77" s="13">
        <v>42</v>
      </c>
      <c r="IA77" s="13">
        <v>31</v>
      </c>
      <c r="IB77" s="13">
        <v>35</v>
      </c>
      <c r="IC77" s="13">
        <v>31</v>
      </c>
      <c r="ID77" s="13">
        <v>31</v>
      </c>
      <c r="IE77" s="13">
        <v>25</v>
      </c>
      <c r="IF77" s="13">
        <v>11</v>
      </c>
      <c r="IG77" s="13">
        <v>21</v>
      </c>
      <c r="IH77" s="13">
        <v>15</v>
      </c>
      <c r="II77" s="13">
        <v>16</v>
      </c>
      <c r="IJ77" s="13">
        <v>12</v>
      </c>
      <c r="IK77" s="13">
        <v>11</v>
      </c>
      <c r="IL77" s="13">
        <v>11</v>
      </c>
      <c r="IM77" s="13">
        <v>6</v>
      </c>
      <c r="IN77" s="13">
        <v>7</v>
      </c>
      <c r="IO77" s="13">
        <v>3</v>
      </c>
      <c r="IP77" s="13">
        <v>5</v>
      </c>
      <c r="IQ77" s="13">
        <v>4</v>
      </c>
      <c r="IR77" s="13"/>
      <c r="IS77" s="13">
        <v>2</v>
      </c>
      <c r="IT77" s="13">
        <v>2</v>
      </c>
      <c r="IU77" s="13"/>
      <c r="IV77" s="13"/>
      <c r="IW77" s="13"/>
      <c r="IX77" s="13">
        <v>1</v>
      </c>
      <c r="IY77" s="13">
        <v>1</v>
      </c>
      <c r="IZ77" s="13"/>
      <c r="JA77" s="13"/>
      <c r="JB77" s="13"/>
      <c r="JC77" s="13"/>
      <c r="JD77" s="13"/>
      <c r="JE77" s="13">
        <v>1</v>
      </c>
      <c r="JF77" s="60">
        <v>16624</v>
      </c>
      <c r="JG77" s="13">
        <v>22</v>
      </c>
      <c r="JH77" s="13">
        <v>9</v>
      </c>
      <c r="JI77" s="13">
        <v>3</v>
      </c>
      <c r="JJ77" s="13">
        <v>1</v>
      </c>
      <c r="JK77" s="13">
        <v>2</v>
      </c>
      <c r="JL77" s="13"/>
      <c r="JM77" s="13">
        <v>3</v>
      </c>
      <c r="JN77" s="13"/>
      <c r="JO77" s="13">
        <v>1</v>
      </c>
      <c r="JP77" s="13">
        <v>3</v>
      </c>
      <c r="JQ77" s="13">
        <v>2</v>
      </c>
      <c r="JR77" s="13">
        <v>4</v>
      </c>
      <c r="JS77" s="13">
        <v>2</v>
      </c>
      <c r="JT77" s="13">
        <v>3</v>
      </c>
      <c r="JU77" s="13">
        <v>2</v>
      </c>
      <c r="JV77" s="13">
        <v>2</v>
      </c>
      <c r="JW77" s="13">
        <v>3</v>
      </c>
      <c r="JX77" s="13">
        <v>7</v>
      </c>
      <c r="JY77" s="13">
        <v>11</v>
      </c>
      <c r="JZ77" s="13">
        <v>11</v>
      </c>
      <c r="KA77" s="13">
        <v>12</v>
      </c>
      <c r="KB77" s="13">
        <v>24</v>
      </c>
      <c r="KC77" s="13">
        <v>16</v>
      </c>
      <c r="KD77" s="13">
        <v>14</v>
      </c>
      <c r="KE77" s="13">
        <v>16</v>
      </c>
      <c r="KF77" s="13">
        <v>13</v>
      </c>
      <c r="KG77" s="13">
        <v>10</v>
      </c>
      <c r="KH77" s="13">
        <v>6</v>
      </c>
      <c r="KI77" s="13">
        <v>6</v>
      </c>
      <c r="KJ77" s="13">
        <v>10</v>
      </c>
      <c r="KK77" s="13">
        <v>8</v>
      </c>
      <c r="KL77" s="13">
        <v>9</v>
      </c>
      <c r="KM77" s="13">
        <v>16</v>
      </c>
      <c r="KN77" s="13">
        <v>10</v>
      </c>
      <c r="KO77" s="13">
        <v>18</v>
      </c>
      <c r="KP77" s="13">
        <v>14</v>
      </c>
      <c r="KQ77" s="13">
        <v>8</v>
      </c>
      <c r="KR77" s="13">
        <v>9</v>
      </c>
      <c r="KS77" s="13">
        <v>3</v>
      </c>
      <c r="KT77" s="13">
        <v>4</v>
      </c>
      <c r="KU77" s="13">
        <v>9</v>
      </c>
      <c r="KV77" s="13">
        <v>7</v>
      </c>
      <c r="KW77" s="13">
        <v>4</v>
      </c>
      <c r="KX77" s="13">
        <v>6</v>
      </c>
      <c r="KY77" s="13">
        <v>13</v>
      </c>
      <c r="KZ77" s="13">
        <v>8</v>
      </c>
      <c r="LA77" s="13">
        <v>6</v>
      </c>
      <c r="LB77" s="13">
        <v>7</v>
      </c>
      <c r="LC77" s="13">
        <v>6</v>
      </c>
      <c r="LD77" s="13">
        <v>7</v>
      </c>
      <c r="LE77" s="13">
        <v>1</v>
      </c>
      <c r="LF77" s="13">
        <v>1</v>
      </c>
      <c r="LG77" s="13">
        <v>5</v>
      </c>
      <c r="LH77" s="13">
        <v>5</v>
      </c>
      <c r="LI77" s="13">
        <v>4</v>
      </c>
      <c r="LJ77" s="13">
        <v>4</v>
      </c>
      <c r="LK77" s="13">
        <v>3</v>
      </c>
      <c r="LL77" s="13">
        <v>7</v>
      </c>
      <c r="LM77" s="13">
        <v>4</v>
      </c>
      <c r="LN77" s="13">
        <v>4</v>
      </c>
      <c r="LO77" s="13">
        <v>4</v>
      </c>
      <c r="LP77" s="13">
        <v>6</v>
      </c>
      <c r="LQ77" s="13">
        <v>3</v>
      </c>
      <c r="LR77" s="13">
        <v>3</v>
      </c>
      <c r="LS77" s="13">
        <v>2</v>
      </c>
      <c r="LT77" s="13">
        <v>2</v>
      </c>
      <c r="LU77" s="13">
        <v>2</v>
      </c>
      <c r="LV77" s="13">
        <v>3</v>
      </c>
      <c r="LW77" s="13">
        <v>1</v>
      </c>
      <c r="LX77" s="13"/>
      <c r="LY77" s="13">
        <v>1</v>
      </c>
      <c r="LZ77" s="13">
        <v>5</v>
      </c>
      <c r="MA77" s="13">
        <v>2</v>
      </c>
      <c r="MB77" s="13"/>
      <c r="MC77" s="13">
        <v>1</v>
      </c>
      <c r="MD77" s="13"/>
      <c r="ME77" s="13">
        <v>2</v>
      </c>
      <c r="MF77" s="13">
        <v>4</v>
      </c>
      <c r="MG77" s="13">
        <v>4</v>
      </c>
      <c r="MH77" s="13">
        <v>1</v>
      </c>
      <c r="MI77" s="13">
        <v>2</v>
      </c>
      <c r="MJ77" s="13"/>
      <c r="MK77" s="13">
        <v>2</v>
      </c>
      <c r="ML77" s="13">
        <v>4</v>
      </c>
      <c r="MM77" s="13">
        <v>1</v>
      </c>
      <c r="MN77" s="13">
        <v>2</v>
      </c>
      <c r="MO77" s="13">
        <v>1</v>
      </c>
      <c r="MP77" s="13">
        <v>3</v>
      </c>
      <c r="MQ77" s="13">
        <v>2</v>
      </c>
      <c r="MR77" s="13">
        <v>2</v>
      </c>
      <c r="MS77" s="13"/>
      <c r="MT77" s="13"/>
      <c r="MU77" s="13">
        <v>1</v>
      </c>
      <c r="MV77" s="13">
        <v>1</v>
      </c>
      <c r="MW77" s="13">
        <v>1</v>
      </c>
      <c r="MX77" s="13"/>
      <c r="MY77" s="13"/>
      <c r="MZ77" s="13">
        <v>1</v>
      </c>
      <c r="NA77" s="13">
        <v>1</v>
      </c>
      <c r="NB77" s="13">
        <v>1</v>
      </c>
      <c r="NC77" s="13"/>
      <c r="ND77" s="13"/>
      <c r="NE77" s="13"/>
      <c r="NF77" s="13"/>
      <c r="NG77" s="13"/>
      <c r="NH77" s="13"/>
      <c r="NI77" s="13">
        <v>1</v>
      </c>
      <c r="NJ77" s="60">
        <v>500</v>
      </c>
      <c r="NK77" s="13">
        <v>17124</v>
      </c>
      <c r="NL77" s="448"/>
      <c r="NM77" s="448"/>
      <c r="NN77" s="448"/>
    </row>
    <row r="78" spans="1:378">
      <c r="A78" s="8" t="s">
        <v>89</v>
      </c>
      <c r="B78" s="284">
        <f t="shared" si="108"/>
        <v>5</v>
      </c>
      <c r="C78" s="284">
        <f t="shared" si="109"/>
        <v>5</v>
      </c>
      <c r="D78" s="284">
        <f t="shared" si="110"/>
        <v>8</v>
      </c>
      <c r="E78" s="284">
        <f t="shared" si="111"/>
        <v>20</v>
      </c>
      <c r="F78" s="284">
        <f t="shared" si="112"/>
        <v>59</v>
      </c>
      <c r="G78" s="284">
        <f t="shared" si="113"/>
        <v>77</v>
      </c>
      <c r="H78" s="284">
        <f t="shared" si="114"/>
        <v>78</v>
      </c>
      <c r="I78" s="284">
        <f t="shared" si="115"/>
        <v>91</v>
      </c>
      <c r="J78" s="284">
        <f t="shared" si="116"/>
        <v>89</v>
      </c>
      <c r="K78" s="284">
        <f t="shared" si="117"/>
        <v>70</v>
      </c>
      <c r="L78" s="284">
        <f t="shared" si="118"/>
        <v>63</v>
      </c>
      <c r="M78" s="284">
        <f t="shared" si="119"/>
        <v>56</v>
      </c>
      <c r="N78" s="284">
        <f t="shared" si="120"/>
        <v>21</v>
      </c>
      <c r="O78" s="284">
        <f t="shared" si="121"/>
        <v>31</v>
      </c>
      <c r="P78" s="284">
        <f t="shared" si="122"/>
        <v>28</v>
      </c>
      <c r="Q78" s="284">
        <f t="shared" si="123"/>
        <v>19</v>
      </c>
      <c r="R78" s="284">
        <f t="shared" si="124"/>
        <v>4</v>
      </c>
      <c r="S78" s="284">
        <f t="shared" si="125"/>
        <v>10</v>
      </c>
      <c r="T78" s="284">
        <f t="shared" si="126"/>
        <v>1</v>
      </c>
      <c r="U78" s="284">
        <f t="shared" si="127"/>
        <v>1</v>
      </c>
      <c r="W78" s="16" t="s">
        <v>87</v>
      </c>
      <c r="X78" s="764">
        <f t="shared" si="88"/>
        <v>10</v>
      </c>
      <c r="Y78" s="764">
        <f t="shared" si="89"/>
        <v>12</v>
      </c>
      <c r="Z78" s="764">
        <f t="shared" si="90"/>
        <v>12</v>
      </c>
      <c r="AA78" s="764">
        <f t="shared" si="91"/>
        <v>11</v>
      </c>
      <c r="AB78" s="764">
        <f t="shared" si="92"/>
        <v>23</v>
      </c>
      <c r="AC78" s="764">
        <f t="shared" si="93"/>
        <v>36</v>
      </c>
      <c r="AD78" s="764">
        <f t="shared" si="94"/>
        <v>30</v>
      </c>
      <c r="AE78" s="764">
        <f t="shared" si="95"/>
        <v>25</v>
      </c>
      <c r="AF78" s="764">
        <f t="shared" si="96"/>
        <v>15</v>
      </c>
      <c r="AG78" s="764">
        <f t="shared" si="97"/>
        <v>24</v>
      </c>
      <c r="AH78" s="764">
        <f t="shared" si="98"/>
        <v>17</v>
      </c>
      <c r="AI78" s="764">
        <f t="shared" si="99"/>
        <v>16</v>
      </c>
      <c r="AJ78" s="764">
        <f t="shared" si="100"/>
        <v>3</v>
      </c>
      <c r="AK78" s="764">
        <f t="shared" si="101"/>
        <v>15</v>
      </c>
      <c r="AL78" s="764">
        <f t="shared" si="102"/>
        <v>6</v>
      </c>
      <c r="AM78" s="764">
        <f t="shared" si="103"/>
        <v>9</v>
      </c>
      <c r="AN78" s="764">
        <f t="shared" si="104"/>
        <v>4</v>
      </c>
      <c r="AO78" s="764">
        <f t="shared" si="105"/>
        <v>3</v>
      </c>
      <c r="AP78" s="764">
        <f t="shared" si="106"/>
        <v>2</v>
      </c>
      <c r="AQ78" s="764">
        <f t="shared" si="107"/>
        <v>1</v>
      </c>
      <c r="AR78" s="764">
        <f t="shared" si="128"/>
        <v>2</v>
      </c>
      <c r="AT78" s="16" t="s">
        <v>87</v>
      </c>
      <c r="AU78" s="13"/>
      <c r="AV78" s="13">
        <v>2</v>
      </c>
      <c r="AW78" s="13">
        <v>1</v>
      </c>
      <c r="AX78" s="13">
        <v>2</v>
      </c>
      <c r="AY78" s="13">
        <v>1</v>
      </c>
      <c r="AZ78" s="13"/>
      <c r="BA78" s="13">
        <v>1</v>
      </c>
      <c r="BB78" s="13">
        <v>3</v>
      </c>
      <c r="BC78" s="13">
        <v>2</v>
      </c>
      <c r="BD78" s="13"/>
      <c r="BE78" s="13">
        <v>2</v>
      </c>
      <c r="BF78" s="13"/>
      <c r="BG78" s="13"/>
      <c r="BH78" s="13">
        <v>1</v>
      </c>
      <c r="BI78" s="13"/>
      <c r="BJ78" s="13">
        <v>3</v>
      </c>
      <c r="BK78" s="13">
        <v>1</v>
      </c>
      <c r="BL78" s="13">
        <v>1</v>
      </c>
      <c r="BM78" s="13">
        <v>2</v>
      </c>
      <c r="BN78" s="13">
        <v>1</v>
      </c>
      <c r="BO78" s="13">
        <v>2</v>
      </c>
      <c r="BP78" s="13">
        <v>5</v>
      </c>
      <c r="BQ78" s="13">
        <v>3</v>
      </c>
      <c r="BR78" s="13">
        <v>2</v>
      </c>
      <c r="BS78" s="13">
        <v>5</v>
      </c>
      <c r="BT78" s="13">
        <v>3</v>
      </c>
      <c r="BU78" s="13">
        <v>4</v>
      </c>
      <c r="BV78" s="13">
        <v>5</v>
      </c>
      <c r="BW78" s="13">
        <v>2</v>
      </c>
      <c r="BX78" s="13">
        <v>5</v>
      </c>
      <c r="BY78" s="13">
        <v>2</v>
      </c>
      <c r="BZ78" s="13">
        <v>8</v>
      </c>
      <c r="CA78" s="13">
        <v>3</v>
      </c>
      <c r="CB78" s="13">
        <v>2</v>
      </c>
      <c r="CC78" s="13">
        <v>2</v>
      </c>
      <c r="CD78" s="13">
        <v>2</v>
      </c>
      <c r="CE78" s="13">
        <v>2</v>
      </c>
      <c r="CF78" s="13">
        <v>1</v>
      </c>
      <c r="CG78" s="13">
        <v>3</v>
      </c>
      <c r="CH78" s="13"/>
      <c r="CI78" s="13">
        <v>3</v>
      </c>
      <c r="CJ78" s="13">
        <v>4</v>
      </c>
      <c r="CK78" s="13">
        <v>3</v>
      </c>
      <c r="CL78" s="13">
        <v>2</v>
      </c>
      <c r="CM78" s="13">
        <v>3</v>
      </c>
      <c r="CN78" s="13">
        <v>1</v>
      </c>
      <c r="CO78" s="13">
        <v>1</v>
      </c>
      <c r="CP78" s="13">
        <v>3</v>
      </c>
      <c r="CQ78" s="13">
        <v>2</v>
      </c>
      <c r="CR78" s="13">
        <v>2</v>
      </c>
      <c r="CS78" s="13">
        <v>4</v>
      </c>
      <c r="CT78" s="13">
        <v>1</v>
      </c>
      <c r="CU78" s="13">
        <v>2</v>
      </c>
      <c r="CV78" s="13">
        <v>3</v>
      </c>
      <c r="CW78" s="13"/>
      <c r="CX78" s="13">
        <v>3</v>
      </c>
      <c r="CY78" s="13">
        <v>2</v>
      </c>
      <c r="CZ78" s="13"/>
      <c r="DA78" s="13">
        <v>1</v>
      </c>
      <c r="DB78" s="13"/>
      <c r="DC78" s="13">
        <v>3</v>
      </c>
      <c r="DD78" s="13">
        <v>1</v>
      </c>
      <c r="DE78" s="13">
        <v>2</v>
      </c>
      <c r="DF78" s="13">
        <v>2</v>
      </c>
      <c r="DG78" s="13">
        <v>2</v>
      </c>
      <c r="DH78" s="13">
        <v>1</v>
      </c>
      <c r="DI78" s="13">
        <v>1</v>
      </c>
      <c r="DJ78" s="13"/>
      <c r="DK78" s="13">
        <v>2</v>
      </c>
      <c r="DL78" s="13">
        <v>1</v>
      </c>
      <c r="DM78" s="13">
        <v>1</v>
      </c>
      <c r="DN78" s="13"/>
      <c r="DO78" s="13">
        <v>1</v>
      </c>
      <c r="DP78" s="13"/>
      <c r="DQ78" s="13">
        <v>1</v>
      </c>
      <c r="DR78" s="13">
        <v>2</v>
      </c>
      <c r="DS78" s="13">
        <v>1</v>
      </c>
      <c r="DT78" s="13">
        <v>1</v>
      </c>
      <c r="DU78" s="13"/>
      <c r="DV78" s="13">
        <v>2</v>
      </c>
      <c r="DW78" s="13">
        <v>2</v>
      </c>
      <c r="DX78" s="13"/>
      <c r="DY78" s="13"/>
      <c r="DZ78" s="13"/>
      <c r="EA78" s="13"/>
      <c r="EB78" s="13">
        <v>1</v>
      </c>
      <c r="EC78" s="13"/>
      <c r="ED78" s="13"/>
      <c r="EE78" s="13"/>
      <c r="EF78" s="13"/>
      <c r="EG78" s="13"/>
      <c r="EH78" s="13"/>
      <c r="EI78" s="13"/>
      <c r="EJ78" s="13"/>
      <c r="EK78" s="13"/>
      <c r="EL78" s="13"/>
      <c r="EM78" s="13"/>
      <c r="EN78" s="13">
        <v>1</v>
      </c>
      <c r="EO78" s="13"/>
      <c r="EP78" s="13"/>
      <c r="EQ78" s="13"/>
      <c r="ER78" s="13"/>
      <c r="ES78" s="13"/>
      <c r="ET78" s="13"/>
      <c r="EU78" s="13"/>
      <c r="EV78" s="13"/>
      <c r="EW78" s="13"/>
      <c r="EX78" s="13"/>
      <c r="EY78" s="13"/>
      <c r="EZ78" s="13"/>
      <c r="FA78" s="60">
        <v>152</v>
      </c>
      <c r="FB78" s="13">
        <v>152</v>
      </c>
      <c r="FC78" s="16" t="s">
        <v>87</v>
      </c>
      <c r="FD78" s="13">
        <v>1</v>
      </c>
      <c r="FE78" s="13">
        <v>2</v>
      </c>
      <c r="FF78" s="13">
        <v>1</v>
      </c>
      <c r="FG78" s="13">
        <v>1</v>
      </c>
      <c r="FH78" s="13"/>
      <c r="FI78" s="13">
        <v>2</v>
      </c>
      <c r="FJ78" s="13"/>
      <c r="FK78" s="13">
        <v>1</v>
      </c>
      <c r="FL78" s="13">
        <v>2</v>
      </c>
      <c r="FM78" s="13"/>
      <c r="FN78" s="13"/>
      <c r="FO78" s="13">
        <v>1</v>
      </c>
      <c r="FP78" s="13">
        <v>1</v>
      </c>
      <c r="FQ78" s="13"/>
      <c r="FR78" s="13">
        <v>2</v>
      </c>
      <c r="FS78" s="13">
        <v>2</v>
      </c>
      <c r="FT78" s="13">
        <v>1</v>
      </c>
      <c r="FU78" s="13">
        <v>1</v>
      </c>
      <c r="FV78" s="13">
        <v>2</v>
      </c>
      <c r="FW78" s="13">
        <v>2</v>
      </c>
      <c r="FX78" s="13">
        <v>3</v>
      </c>
      <c r="FY78" s="13">
        <v>2</v>
      </c>
      <c r="FZ78" s="13">
        <v>6</v>
      </c>
      <c r="GA78" s="13">
        <v>1</v>
      </c>
      <c r="GB78" s="13">
        <v>1</v>
      </c>
      <c r="GC78" s="13">
        <v>2</v>
      </c>
      <c r="GD78" s="13"/>
      <c r="GE78" s="13">
        <v>3</v>
      </c>
      <c r="GF78" s="13">
        <v>1</v>
      </c>
      <c r="GG78" s="13">
        <v>4</v>
      </c>
      <c r="GH78" s="13">
        <v>6</v>
      </c>
      <c r="GI78" s="13"/>
      <c r="GJ78" s="13">
        <v>2</v>
      </c>
      <c r="GK78" s="13">
        <v>4</v>
      </c>
      <c r="GL78" s="13">
        <v>3</v>
      </c>
      <c r="GM78" s="13">
        <v>3</v>
      </c>
      <c r="GN78" s="13">
        <v>3</v>
      </c>
      <c r="GO78" s="13">
        <v>2</v>
      </c>
      <c r="GP78" s="13">
        <v>3</v>
      </c>
      <c r="GQ78" s="13">
        <v>4</v>
      </c>
      <c r="GR78" s="13">
        <v>3</v>
      </c>
      <c r="GS78" s="13">
        <v>1</v>
      </c>
      <c r="GT78" s="13">
        <v>3</v>
      </c>
      <c r="GU78" s="13">
        <v>2</v>
      </c>
      <c r="GV78" s="13">
        <v>1</v>
      </c>
      <c r="GW78" s="13"/>
      <c r="GX78" s="13">
        <v>2</v>
      </c>
      <c r="GY78" s="13"/>
      <c r="GZ78" s="13">
        <v>1</v>
      </c>
      <c r="HA78" s="13">
        <v>2</v>
      </c>
      <c r="HB78" s="13">
        <v>3</v>
      </c>
      <c r="HC78" s="13">
        <v>3</v>
      </c>
      <c r="HD78" s="13">
        <v>1</v>
      </c>
      <c r="HE78" s="13">
        <v>1</v>
      </c>
      <c r="HF78" s="13">
        <v>2</v>
      </c>
      <c r="HG78" s="13">
        <v>2</v>
      </c>
      <c r="HH78" s="13">
        <v>2</v>
      </c>
      <c r="HI78" s="13">
        <v>2</v>
      </c>
      <c r="HJ78" s="13"/>
      <c r="HK78" s="13">
        <v>1</v>
      </c>
      <c r="HL78" s="13"/>
      <c r="HM78" s="13">
        <v>1</v>
      </c>
      <c r="HN78" s="13"/>
      <c r="HO78" s="13"/>
      <c r="HP78" s="13"/>
      <c r="HQ78" s="13"/>
      <c r="HR78" s="13"/>
      <c r="HS78" s="13"/>
      <c r="HT78" s="13">
        <v>2</v>
      </c>
      <c r="HU78" s="13"/>
      <c r="HV78" s="13">
        <v>2</v>
      </c>
      <c r="HW78" s="13">
        <v>1</v>
      </c>
      <c r="HX78" s="13"/>
      <c r="HY78" s="13">
        <v>1</v>
      </c>
      <c r="HZ78" s="13">
        <v>1</v>
      </c>
      <c r="IA78" s="13"/>
      <c r="IB78" s="13">
        <v>1</v>
      </c>
      <c r="IC78" s="13"/>
      <c r="ID78" s="13"/>
      <c r="IE78" s="13"/>
      <c r="IF78" s="13">
        <v>1</v>
      </c>
      <c r="IG78" s="13"/>
      <c r="IH78" s="13"/>
      <c r="II78" s="13"/>
      <c r="IJ78" s="13"/>
      <c r="IK78" s="13"/>
      <c r="IL78" s="13"/>
      <c r="IM78" s="13">
        <v>2</v>
      </c>
      <c r="IN78" s="13"/>
      <c r="IO78" s="13">
        <v>1</v>
      </c>
      <c r="IP78" s="13"/>
      <c r="IQ78" s="13">
        <v>1</v>
      </c>
      <c r="IR78" s="13"/>
      <c r="IS78" s="13">
        <v>1</v>
      </c>
      <c r="IT78" s="13"/>
      <c r="IU78" s="13"/>
      <c r="IV78" s="13"/>
      <c r="IW78" s="13"/>
      <c r="IX78" s="13"/>
      <c r="IY78" s="13"/>
      <c r="IZ78" s="13"/>
      <c r="JA78" s="13"/>
      <c r="JB78" s="13"/>
      <c r="JC78" s="13"/>
      <c r="JD78" s="13"/>
      <c r="JE78" s="13"/>
      <c r="JF78" s="60">
        <v>122</v>
      </c>
      <c r="JG78" s="13"/>
      <c r="JH78" s="13"/>
      <c r="JI78" s="13"/>
      <c r="JJ78" s="13"/>
      <c r="JK78" s="13"/>
      <c r="JL78" s="13"/>
      <c r="JM78" s="13"/>
      <c r="JN78" s="13"/>
      <c r="JO78" s="13"/>
      <c r="JP78" s="13"/>
      <c r="JQ78" s="13"/>
      <c r="JR78" s="13"/>
      <c r="JS78" s="13"/>
      <c r="JT78" s="13"/>
      <c r="JU78" s="13"/>
      <c r="JV78" s="13">
        <v>1</v>
      </c>
      <c r="JW78" s="13"/>
      <c r="JX78" s="13"/>
      <c r="JY78" s="13"/>
      <c r="JZ78" s="13"/>
      <c r="KA78" s="13"/>
      <c r="KB78" s="13"/>
      <c r="KC78" s="13"/>
      <c r="KD78" s="13"/>
      <c r="KE78" s="13"/>
      <c r="KF78" s="13"/>
      <c r="KG78" s="13"/>
      <c r="KH78" s="13"/>
      <c r="KI78" s="13"/>
      <c r="KJ78" s="13"/>
      <c r="KK78" s="13"/>
      <c r="KL78" s="13"/>
      <c r="KM78" s="13"/>
      <c r="KN78" s="13"/>
      <c r="KO78" s="13"/>
      <c r="KP78" s="13"/>
      <c r="KQ78" s="13"/>
      <c r="KR78" s="13"/>
      <c r="KS78" s="13"/>
      <c r="KT78" s="13"/>
      <c r="KU78" s="13"/>
      <c r="KV78" s="13">
        <v>1</v>
      </c>
      <c r="KW78" s="13"/>
      <c r="KX78" s="13"/>
      <c r="KY78" s="13"/>
      <c r="KZ78" s="13"/>
      <c r="LA78" s="13"/>
      <c r="LB78" s="13"/>
      <c r="LC78" s="13"/>
      <c r="LD78" s="13"/>
      <c r="LE78" s="13"/>
      <c r="LF78" s="13"/>
      <c r="LG78" s="13"/>
      <c r="LH78" s="13"/>
      <c r="LI78" s="13"/>
      <c r="LJ78" s="13"/>
      <c r="LK78" s="13"/>
      <c r="LL78" s="13"/>
      <c r="LM78" s="13"/>
      <c r="LN78" s="13"/>
      <c r="LO78" s="13"/>
      <c r="LP78" s="13"/>
      <c r="LQ78" s="13"/>
      <c r="LR78" s="13"/>
      <c r="LS78" s="13"/>
      <c r="LT78" s="13"/>
      <c r="LU78" s="13"/>
      <c r="LV78" s="13"/>
      <c r="LW78" s="13"/>
      <c r="LX78" s="13"/>
      <c r="LY78" s="13"/>
      <c r="LZ78" s="13"/>
      <c r="MA78" s="13"/>
      <c r="MB78" s="13"/>
      <c r="MC78" s="13"/>
      <c r="MD78" s="13"/>
      <c r="ME78" s="13"/>
      <c r="MF78" s="13"/>
      <c r="MG78" s="13"/>
      <c r="MH78" s="13"/>
      <c r="MI78" s="13"/>
      <c r="MJ78" s="13"/>
      <c r="MK78" s="13"/>
      <c r="ML78" s="13"/>
      <c r="MM78" s="13"/>
      <c r="MN78" s="13"/>
      <c r="MO78" s="13"/>
      <c r="MP78" s="13"/>
      <c r="MQ78" s="13"/>
      <c r="MR78" s="13"/>
      <c r="MS78" s="13"/>
      <c r="MT78" s="13"/>
      <c r="MU78" s="13"/>
      <c r="MV78" s="13"/>
      <c r="MW78" s="13"/>
      <c r="MX78" s="13"/>
      <c r="MY78" s="13"/>
      <c r="MZ78" s="13"/>
      <c r="NA78" s="13"/>
      <c r="NB78" s="13"/>
      <c r="NC78" s="13"/>
      <c r="ND78" s="13"/>
      <c r="NE78" s="13"/>
      <c r="NF78" s="13"/>
      <c r="NG78" s="13"/>
      <c r="NH78" s="13"/>
      <c r="NI78" s="13"/>
      <c r="NJ78" s="60">
        <v>2</v>
      </c>
      <c r="NK78" s="13">
        <v>124</v>
      </c>
      <c r="NL78" s="448"/>
      <c r="NM78" s="448"/>
      <c r="NN78" s="448"/>
    </row>
    <row r="79" spans="1:378">
      <c r="A79" s="8" t="s">
        <v>90</v>
      </c>
      <c r="B79" s="284">
        <f t="shared" si="108"/>
        <v>18</v>
      </c>
      <c r="C79" s="284">
        <f t="shared" si="109"/>
        <v>20</v>
      </c>
      <c r="D79" s="284">
        <f t="shared" si="110"/>
        <v>64</v>
      </c>
      <c r="E79" s="284">
        <f t="shared" si="111"/>
        <v>62</v>
      </c>
      <c r="F79" s="284">
        <f t="shared" si="112"/>
        <v>111</v>
      </c>
      <c r="G79" s="284">
        <f t="shared" si="113"/>
        <v>136</v>
      </c>
      <c r="H79" s="284">
        <f t="shared" si="114"/>
        <v>130</v>
      </c>
      <c r="I79" s="284">
        <f t="shared" si="115"/>
        <v>122</v>
      </c>
      <c r="J79" s="284">
        <f t="shared" si="116"/>
        <v>113</v>
      </c>
      <c r="K79" s="284">
        <f t="shared" si="117"/>
        <v>134</v>
      </c>
      <c r="L79" s="284">
        <f t="shared" si="118"/>
        <v>96</v>
      </c>
      <c r="M79" s="284">
        <f t="shared" si="119"/>
        <v>107</v>
      </c>
      <c r="N79" s="284">
        <f t="shared" si="120"/>
        <v>71</v>
      </c>
      <c r="O79" s="284">
        <f t="shared" si="121"/>
        <v>75</v>
      </c>
      <c r="P79" s="284">
        <f t="shared" si="122"/>
        <v>53</v>
      </c>
      <c r="Q79" s="284">
        <f t="shared" si="123"/>
        <v>42</v>
      </c>
      <c r="R79" s="284">
        <f t="shared" si="124"/>
        <v>15</v>
      </c>
      <c r="S79" s="284">
        <f t="shared" si="125"/>
        <v>20</v>
      </c>
      <c r="T79" s="284">
        <f t="shared" si="126"/>
        <v>4</v>
      </c>
      <c r="U79" s="284">
        <f t="shared" si="127"/>
        <v>2</v>
      </c>
      <c r="W79" s="16" t="s">
        <v>88</v>
      </c>
      <c r="X79" s="764">
        <f t="shared" si="88"/>
        <v>21</v>
      </c>
      <c r="Y79" s="764">
        <f t="shared" si="89"/>
        <v>15</v>
      </c>
      <c r="Z79" s="764">
        <f t="shared" si="90"/>
        <v>73</v>
      </c>
      <c r="AA79" s="764">
        <f t="shared" si="91"/>
        <v>76</v>
      </c>
      <c r="AB79" s="764">
        <f t="shared" si="92"/>
        <v>230</v>
      </c>
      <c r="AC79" s="764">
        <f t="shared" si="93"/>
        <v>271</v>
      </c>
      <c r="AD79" s="764">
        <f t="shared" si="94"/>
        <v>260</v>
      </c>
      <c r="AE79" s="764">
        <f t="shared" si="95"/>
        <v>279</v>
      </c>
      <c r="AF79" s="764">
        <f t="shared" si="96"/>
        <v>237</v>
      </c>
      <c r="AG79" s="764">
        <f t="shared" si="97"/>
        <v>257</v>
      </c>
      <c r="AH79" s="764">
        <f t="shared" si="98"/>
        <v>185</v>
      </c>
      <c r="AI79" s="764">
        <f t="shared" si="99"/>
        <v>195</v>
      </c>
      <c r="AJ79" s="764">
        <f t="shared" si="100"/>
        <v>149</v>
      </c>
      <c r="AK79" s="764">
        <f t="shared" si="101"/>
        <v>135</v>
      </c>
      <c r="AL79" s="764">
        <f t="shared" si="102"/>
        <v>88</v>
      </c>
      <c r="AM79" s="764">
        <f t="shared" si="103"/>
        <v>68</v>
      </c>
      <c r="AN79" s="764">
        <f t="shared" si="104"/>
        <v>33</v>
      </c>
      <c r="AO79" s="764">
        <f t="shared" si="105"/>
        <v>37</v>
      </c>
      <c r="AP79" s="764">
        <f t="shared" si="106"/>
        <v>3</v>
      </c>
      <c r="AQ79" s="764">
        <f t="shared" si="107"/>
        <v>16</v>
      </c>
      <c r="AR79" s="764">
        <f t="shared" si="128"/>
        <v>20</v>
      </c>
      <c r="AT79" s="16" t="s">
        <v>88</v>
      </c>
      <c r="AU79" s="13"/>
      <c r="AV79" s="13">
        <v>3</v>
      </c>
      <c r="AW79" s="13"/>
      <c r="AX79" s="13">
        <v>2</v>
      </c>
      <c r="AY79" s="13">
        <v>3</v>
      </c>
      <c r="AZ79" s="13">
        <v>2</v>
      </c>
      <c r="BA79" s="13"/>
      <c r="BB79" s="13">
        <v>2</v>
      </c>
      <c r="BC79" s="13">
        <v>3</v>
      </c>
      <c r="BD79" s="13"/>
      <c r="BE79" s="13">
        <v>2</v>
      </c>
      <c r="BF79" s="13">
        <v>3</v>
      </c>
      <c r="BG79" s="13">
        <v>2</v>
      </c>
      <c r="BH79" s="13">
        <v>7</v>
      </c>
      <c r="BI79" s="13">
        <v>4</v>
      </c>
      <c r="BJ79" s="13">
        <v>6</v>
      </c>
      <c r="BK79" s="13">
        <v>8</v>
      </c>
      <c r="BL79" s="13">
        <v>14</v>
      </c>
      <c r="BM79" s="13">
        <v>11</v>
      </c>
      <c r="BN79" s="13">
        <v>19</v>
      </c>
      <c r="BO79" s="13">
        <v>31</v>
      </c>
      <c r="BP79" s="13">
        <v>16</v>
      </c>
      <c r="BQ79" s="13">
        <v>23</v>
      </c>
      <c r="BR79" s="13">
        <v>26</v>
      </c>
      <c r="BS79" s="13">
        <v>28</v>
      </c>
      <c r="BT79" s="13">
        <v>30</v>
      </c>
      <c r="BU79" s="13">
        <v>35</v>
      </c>
      <c r="BV79" s="13">
        <v>26</v>
      </c>
      <c r="BW79" s="13">
        <v>29</v>
      </c>
      <c r="BX79" s="13">
        <v>27</v>
      </c>
      <c r="BY79" s="13">
        <v>18</v>
      </c>
      <c r="BZ79" s="13">
        <v>28</v>
      </c>
      <c r="CA79" s="13">
        <v>35</v>
      </c>
      <c r="CB79" s="13">
        <v>31</v>
      </c>
      <c r="CC79" s="13">
        <v>29</v>
      </c>
      <c r="CD79" s="13">
        <v>36</v>
      </c>
      <c r="CE79" s="13">
        <v>23</v>
      </c>
      <c r="CF79" s="13">
        <v>28</v>
      </c>
      <c r="CG79" s="13">
        <v>28</v>
      </c>
      <c r="CH79" s="13">
        <v>23</v>
      </c>
      <c r="CI79" s="13">
        <v>37</v>
      </c>
      <c r="CJ79" s="13">
        <v>27</v>
      </c>
      <c r="CK79" s="13">
        <v>33</v>
      </c>
      <c r="CL79" s="13">
        <v>27</v>
      </c>
      <c r="CM79" s="13">
        <v>19</v>
      </c>
      <c r="CN79" s="13">
        <v>24</v>
      </c>
      <c r="CO79" s="13">
        <v>26</v>
      </c>
      <c r="CP79" s="13">
        <v>18</v>
      </c>
      <c r="CQ79" s="13">
        <v>19</v>
      </c>
      <c r="CR79" s="13">
        <v>27</v>
      </c>
      <c r="CS79" s="13">
        <v>22</v>
      </c>
      <c r="CT79" s="13">
        <v>23</v>
      </c>
      <c r="CU79" s="13">
        <v>23</v>
      </c>
      <c r="CV79" s="13">
        <v>17</v>
      </c>
      <c r="CW79" s="13">
        <v>13</v>
      </c>
      <c r="CX79" s="13">
        <v>26</v>
      </c>
      <c r="CY79" s="13">
        <v>19</v>
      </c>
      <c r="CZ79" s="13">
        <v>19</v>
      </c>
      <c r="DA79" s="13">
        <v>17</v>
      </c>
      <c r="DB79" s="13">
        <v>16</v>
      </c>
      <c r="DC79" s="13">
        <v>15</v>
      </c>
      <c r="DD79" s="13">
        <v>20</v>
      </c>
      <c r="DE79" s="13">
        <v>10</v>
      </c>
      <c r="DF79" s="13">
        <v>13</v>
      </c>
      <c r="DG79" s="13">
        <v>17</v>
      </c>
      <c r="DH79" s="13">
        <v>9</v>
      </c>
      <c r="DI79" s="13">
        <v>19</v>
      </c>
      <c r="DJ79" s="13">
        <v>14</v>
      </c>
      <c r="DK79" s="13">
        <v>6</v>
      </c>
      <c r="DL79" s="13">
        <v>12</v>
      </c>
      <c r="DM79" s="13">
        <v>6</v>
      </c>
      <c r="DN79" s="13">
        <v>14</v>
      </c>
      <c r="DO79" s="13">
        <v>9</v>
      </c>
      <c r="DP79" s="13">
        <v>5</v>
      </c>
      <c r="DQ79" s="13">
        <v>6</v>
      </c>
      <c r="DR79" s="13">
        <v>6</v>
      </c>
      <c r="DS79" s="13">
        <v>4</v>
      </c>
      <c r="DT79" s="13">
        <v>7</v>
      </c>
      <c r="DU79" s="13">
        <v>5</v>
      </c>
      <c r="DV79" s="13">
        <v>6</v>
      </c>
      <c r="DW79" s="13">
        <v>3</v>
      </c>
      <c r="DX79" s="13">
        <v>3</v>
      </c>
      <c r="DY79" s="13">
        <v>4</v>
      </c>
      <c r="DZ79" s="13">
        <v>4</v>
      </c>
      <c r="EA79" s="13">
        <v>6</v>
      </c>
      <c r="EB79" s="13">
        <v>4</v>
      </c>
      <c r="EC79" s="13">
        <v>1</v>
      </c>
      <c r="ED79" s="13">
        <v>7</v>
      </c>
      <c r="EE79" s="13">
        <v>1</v>
      </c>
      <c r="EF79" s="13">
        <v>4</v>
      </c>
      <c r="EG79" s="13">
        <v>2</v>
      </c>
      <c r="EH79" s="13">
        <v>2</v>
      </c>
      <c r="EI79" s="13">
        <v>2</v>
      </c>
      <c r="EJ79" s="13">
        <v>1</v>
      </c>
      <c r="EK79" s="13">
        <v>1</v>
      </c>
      <c r="EL79" s="13">
        <v>2</v>
      </c>
      <c r="EM79" s="13"/>
      <c r="EN79" s="13">
        <v>2</v>
      </c>
      <c r="EO79" s="13">
        <v>3</v>
      </c>
      <c r="EP79" s="13"/>
      <c r="EQ79" s="13">
        <v>1</v>
      </c>
      <c r="ER79" s="13"/>
      <c r="ES79" s="13"/>
      <c r="ET79" s="13"/>
      <c r="EU79" s="13"/>
      <c r="EV79" s="13"/>
      <c r="EW79" s="13"/>
      <c r="EX79" s="13"/>
      <c r="EY79" s="13"/>
      <c r="EZ79" s="13"/>
      <c r="FA79" s="60">
        <v>1349</v>
      </c>
      <c r="FB79" s="13">
        <v>1349</v>
      </c>
      <c r="FC79" s="16" t="s">
        <v>88</v>
      </c>
      <c r="FD79" s="13"/>
      <c r="FE79" s="13">
        <v>2</v>
      </c>
      <c r="FF79" s="13">
        <v>3</v>
      </c>
      <c r="FG79" s="13">
        <v>1</v>
      </c>
      <c r="FH79" s="13">
        <v>2</v>
      </c>
      <c r="FI79" s="13">
        <v>3</v>
      </c>
      <c r="FJ79" s="13">
        <v>2</v>
      </c>
      <c r="FK79" s="13">
        <v>5</v>
      </c>
      <c r="FL79" s="13">
        <v>2</v>
      </c>
      <c r="FM79" s="13">
        <v>1</v>
      </c>
      <c r="FN79" s="13">
        <v>5</v>
      </c>
      <c r="FO79" s="13">
        <v>4</v>
      </c>
      <c r="FP79" s="13">
        <v>3</v>
      </c>
      <c r="FQ79" s="13">
        <v>1</v>
      </c>
      <c r="FR79" s="13">
        <v>3</v>
      </c>
      <c r="FS79" s="13">
        <v>11</v>
      </c>
      <c r="FT79" s="13">
        <v>7</v>
      </c>
      <c r="FU79" s="13">
        <v>9</v>
      </c>
      <c r="FV79" s="13">
        <v>17</v>
      </c>
      <c r="FW79" s="13">
        <v>13</v>
      </c>
      <c r="FX79" s="13">
        <v>22</v>
      </c>
      <c r="FY79" s="13">
        <v>20</v>
      </c>
      <c r="FZ79" s="13">
        <v>14</v>
      </c>
      <c r="GA79" s="13">
        <v>19</v>
      </c>
      <c r="GB79" s="13">
        <v>24</v>
      </c>
      <c r="GC79" s="13">
        <v>26</v>
      </c>
      <c r="GD79" s="13">
        <v>35</v>
      </c>
      <c r="GE79" s="13">
        <v>27</v>
      </c>
      <c r="GF79" s="13">
        <v>21</v>
      </c>
      <c r="GG79" s="13">
        <v>22</v>
      </c>
      <c r="GH79" s="13">
        <v>28</v>
      </c>
      <c r="GI79" s="13">
        <v>26</v>
      </c>
      <c r="GJ79" s="13">
        <v>21</v>
      </c>
      <c r="GK79" s="13">
        <v>33</v>
      </c>
      <c r="GL79" s="13">
        <v>24</v>
      </c>
      <c r="GM79" s="13">
        <v>29</v>
      </c>
      <c r="GN79" s="13">
        <v>28</v>
      </c>
      <c r="GO79" s="13">
        <v>24</v>
      </c>
      <c r="GP79" s="13">
        <v>25</v>
      </c>
      <c r="GQ79" s="13">
        <v>22</v>
      </c>
      <c r="GR79" s="13">
        <v>27</v>
      </c>
      <c r="GS79" s="13">
        <v>27</v>
      </c>
      <c r="GT79" s="13">
        <v>17</v>
      </c>
      <c r="GU79" s="13">
        <v>33</v>
      </c>
      <c r="GV79" s="13">
        <v>24</v>
      </c>
      <c r="GW79" s="13">
        <v>25</v>
      </c>
      <c r="GX79" s="13">
        <v>20</v>
      </c>
      <c r="GY79" s="13">
        <v>18</v>
      </c>
      <c r="GZ79" s="13">
        <v>23</v>
      </c>
      <c r="HA79" s="13">
        <v>23</v>
      </c>
      <c r="HB79" s="13">
        <v>24</v>
      </c>
      <c r="HC79" s="13">
        <v>16</v>
      </c>
      <c r="HD79" s="13">
        <v>23</v>
      </c>
      <c r="HE79" s="13">
        <v>17</v>
      </c>
      <c r="HF79" s="13">
        <v>20</v>
      </c>
      <c r="HG79" s="13">
        <v>15</v>
      </c>
      <c r="HH79" s="13">
        <v>12</v>
      </c>
      <c r="HI79" s="13">
        <v>15</v>
      </c>
      <c r="HJ79" s="13">
        <v>21</v>
      </c>
      <c r="HK79" s="13">
        <v>22</v>
      </c>
      <c r="HL79" s="13">
        <v>14</v>
      </c>
      <c r="HM79" s="13">
        <v>16</v>
      </c>
      <c r="HN79" s="13">
        <v>9</v>
      </c>
      <c r="HO79" s="13">
        <v>21</v>
      </c>
      <c r="HP79" s="13">
        <v>18</v>
      </c>
      <c r="HQ79" s="13">
        <v>11</v>
      </c>
      <c r="HR79" s="13">
        <v>17</v>
      </c>
      <c r="HS79" s="13">
        <v>17</v>
      </c>
      <c r="HT79" s="13">
        <v>12</v>
      </c>
      <c r="HU79" s="13">
        <v>14</v>
      </c>
      <c r="HV79" s="13">
        <v>8</v>
      </c>
      <c r="HW79" s="13">
        <v>13</v>
      </c>
      <c r="HX79" s="13">
        <v>10</v>
      </c>
      <c r="HY79" s="13">
        <v>12</v>
      </c>
      <c r="HZ79" s="13">
        <v>12</v>
      </c>
      <c r="IA79" s="13">
        <v>9</v>
      </c>
      <c r="IB79" s="13">
        <v>5</v>
      </c>
      <c r="IC79" s="13">
        <v>6</v>
      </c>
      <c r="ID79" s="13">
        <v>9</v>
      </c>
      <c r="IE79" s="13">
        <v>4</v>
      </c>
      <c r="IF79" s="13">
        <v>4</v>
      </c>
      <c r="IG79" s="13">
        <v>3</v>
      </c>
      <c r="IH79" s="13">
        <v>5</v>
      </c>
      <c r="II79" s="13">
        <v>4</v>
      </c>
      <c r="IJ79" s="13">
        <v>3</v>
      </c>
      <c r="IK79" s="13">
        <v>3</v>
      </c>
      <c r="IL79" s="13">
        <v>3</v>
      </c>
      <c r="IM79" s="13">
        <v>2</v>
      </c>
      <c r="IN79" s="13">
        <v>4</v>
      </c>
      <c r="IO79" s="13">
        <v>2</v>
      </c>
      <c r="IP79" s="13"/>
      <c r="IQ79" s="13"/>
      <c r="IR79" s="13">
        <v>2</v>
      </c>
      <c r="IS79" s="13">
        <v>1</v>
      </c>
      <c r="IT79" s="13"/>
      <c r="IU79" s="13"/>
      <c r="IV79" s="13"/>
      <c r="IW79" s="13"/>
      <c r="IX79" s="13"/>
      <c r="IY79" s="13"/>
      <c r="IZ79" s="13"/>
      <c r="JA79" s="13"/>
      <c r="JB79" s="13"/>
      <c r="JC79" s="13"/>
      <c r="JD79" s="13"/>
      <c r="JE79" s="13"/>
      <c r="JF79" s="60">
        <v>1279</v>
      </c>
      <c r="JG79" s="13">
        <v>2</v>
      </c>
      <c r="JH79" s="13"/>
      <c r="JI79" s="13"/>
      <c r="JJ79" s="13"/>
      <c r="JK79" s="13"/>
      <c r="JL79" s="13"/>
      <c r="JM79" s="13"/>
      <c r="JN79" s="13"/>
      <c r="JO79" s="13"/>
      <c r="JP79" s="13"/>
      <c r="JQ79" s="13"/>
      <c r="JR79" s="13"/>
      <c r="JS79" s="13"/>
      <c r="JT79" s="13"/>
      <c r="JU79" s="13"/>
      <c r="JV79" s="13">
        <v>1</v>
      </c>
      <c r="JW79" s="13">
        <v>1</v>
      </c>
      <c r="JX79" s="13"/>
      <c r="JY79" s="13"/>
      <c r="JZ79" s="13"/>
      <c r="KA79" s="13"/>
      <c r="KB79" s="13"/>
      <c r="KC79" s="13"/>
      <c r="KD79" s="13"/>
      <c r="KE79" s="13">
        <v>1</v>
      </c>
      <c r="KF79" s="13">
        <v>1</v>
      </c>
      <c r="KG79" s="13"/>
      <c r="KH79" s="13"/>
      <c r="KI79" s="13"/>
      <c r="KJ79" s="13">
        <v>1</v>
      </c>
      <c r="KK79" s="13">
        <v>1</v>
      </c>
      <c r="KL79" s="13"/>
      <c r="KM79" s="13"/>
      <c r="KN79" s="13">
        <v>1</v>
      </c>
      <c r="KO79" s="13"/>
      <c r="KP79" s="13"/>
      <c r="KQ79" s="13"/>
      <c r="KR79" s="13"/>
      <c r="KS79" s="13"/>
      <c r="KT79" s="13">
        <v>1</v>
      </c>
      <c r="KU79" s="13"/>
      <c r="KV79" s="13">
        <v>2</v>
      </c>
      <c r="KW79" s="13">
        <v>1</v>
      </c>
      <c r="KX79" s="13"/>
      <c r="KY79" s="13"/>
      <c r="KZ79" s="13"/>
      <c r="LA79" s="13">
        <v>1</v>
      </c>
      <c r="LB79" s="13"/>
      <c r="LC79" s="13"/>
      <c r="LD79" s="13"/>
      <c r="LE79" s="13"/>
      <c r="LF79" s="13"/>
      <c r="LG79" s="13"/>
      <c r="LH79" s="13"/>
      <c r="LI79" s="13"/>
      <c r="LJ79" s="13"/>
      <c r="LK79" s="13"/>
      <c r="LL79" s="13"/>
      <c r="LM79" s="13"/>
      <c r="LN79" s="13"/>
      <c r="LO79" s="13"/>
      <c r="LP79" s="13"/>
      <c r="LQ79" s="13"/>
      <c r="LR79" s="13"/>
      <c r="LS79" s="13"/>
      <c r="LT79" s="13"/>
      <c r="LU79" s="13"/>
      <c r="LV79" s="13"/>
      <c r="LW79" s="13">
        <v>1</v>
      </c>
      <c r="LX79" s="13"/>
      <c r="LY79" s="13"/>
      <c r="LZ79" s="13">
        <v>1</v>
      </c>
      <c r="MA79" s="13"/>
      <c r="MB79" s="13"/>
      <c r="MC79" s="13"/>
      <c r="MD79" s="13"/>
      <c r="ME79" s="13"/>
      <c r="MF79" s="13"/>
      <c r="MG79" s="13">
        <v>1</v>
      </c>
      <c r="MH79" s="13"/>
      <c r="MI79" s="13"/>
      <c r="MJ79" s="13"/>
      <c r="MK79" s="13"/>
      <c r="ML79" s="13"/>
      <c r="MM79" s="13"/>
      <c r="MN79" s="13"/>
      <c r="MO79" s="13"/>
      <c r="MP79" s="13"/>
      <c r="MQ79" s="13"/>
      <c r="MR79" s="13"/>
      <c r="MS79" s="13"/>
      <c r="MT79" s="13"/>
      <c r="MU79" s="13"/>
      <c r="MV79" s="13">
        <v>1</v>
      </c>
      <c r="MW79" s="13">
        <v>1</v>
      </c>
      <c r="MX79" s="13">
        <v>1</v>
      </c>
      <c r="MY79" s="13"/>
      <c r="MZ79" s="13"/>
      <c r="NA79" s="13"/>
      <c r="NB79" s="13"/>
      <c r="NC79" s="13"/>
      <c r="ND79" s="13"/>
      <c r="NE79" s="13"/>
      <c r="NF79" s="13"/>
      <c r="NG79" s="13"/>
      <c r="NH79" s="13"/>
      <c r="NI79" s="13"/>
      <c r="NJ79" s="60">
        <v>20</v>
      </c>
      <c r="NK79" s="13">
        <v>1299</v>
      </c>
      <c r="NL79" s="448"/>
      <c r="NM79" s="448"/>
      <c r="NN79" s="448"/>
    </row>
    <row r="80" spans="1:378">
      <c r="A80" s="8" t="s">
        <v>91</v>
      </c>
      <c r="B80" s="284">
        <f t="shared" si="108"/>
        <v>29</v>
      </c>
      <c r="C80" s="284">
        <f t="shared" si="109"/>
        <v>27</v>
      </c>
      <c r="D80" s="284">
        <f t="shared" si="110"/>
        <v>66</v>
      </c>
      <c r="E80" s="284">
        <f t="shared" si="111"/>
        <v>83</v>
      </c>
      <c r="F80" s="284">
        <f t="shared" si="112"/>
        <v>122</v>
      </c>
      <c r="G80" s="284">
        <f t="shared" si="113"/>
        <v>163</v>
      </c>
      <c r="H80" s="284">
        <f t="shared" si="114"/>
        <v>114</v>
      </c>
      <c r="I80" s="284">
        <f t="shared" si="115"/>
        <v>146</v>
      </c>
      <c r="J80" s="284">
        <f t="shared" si="116"/>
        <v>119</v>
      </c>
      <c r="K80" s="284">
        <f t="shared" si="117"/>
        <v>149</v>
      </c>
      <c r="L80" s="284">
        <f t="shared" si="118"/>
        <v>73</v>
      </c>
      <c r="M80" s="284">
        <f t="shared" si="119"/>
        <v>64</v>
      </c>
      <c r="N80" s="284">
        <f t="shared" si="120"/>
        <v>40</v>
      </c>
      <c r="O80" s="284">
        <f t="shared" si="121"/>
        <v>54</v>
      </c>
      <c r="P80" s="284">
        <f t="shared" si="122"/>
        <v>29</v>
      </c>
      <c r="Q80" s="284">
        <f t="shared" si="123"/>
        <v>37</v>
      </c>
      <c r="R80" s="284">
        <f t="shared" si="124"/>
        <v>8</v>
      </c>
      <c r="S80" s="284">
        <f t="shared" si="125"/>
        <v>17</v>
      </c>
      <c r="T80" s="284">
        <f t="shared" si="126"/>
        <v>2</v>
      </c>
      <c r="U80" s="284">
        <f t="shared" si="127"/>
        <v>5</v>
      </c>
      <c r="W80" s="16" t="s">
        <v>89</v>
      </c>
      <c r="X80" s="764">
        <f t="shared" si="88"/>
        <v>5</v>
      </c>
      <c r="Y80" s="764">
        <f t="shared" si="89"/>
        <v>5</v>
      </c>
      <c r="Z80" s="764">
        <f t="shared" si="90"/>
        <v>8</v>
      </c>
      <c r="AA80" s="764">
        <f t="shared" si="91"/>
        <v>20</v>
      </c>
      <c r="AB80" s="764">
        <f t="shared" si="92"/>
        <v>59</v>
      </c>
      <c r="AC80" s="764">
        <f t="shared" si="93"/>
        <v>77</v>
      </c>
      <c r="AD80" s="764">
        <f t="shared" si="94"/>
        <v>78</v>
      </c>
      <c r="AE80" s="764">
        <f t="shared" si="95"/>
        <v>91</v>
      </c>
      <c r="AF80" s="764">
        <f t="shared" si="96"/>
        <v>89</v>
      </c>
      <c r="AG80" s="764">
        <f t="shared" si="97"/>
        <v>70</v>
      </c>
      <c r="AH80" s="764">
        <f t="shared" si="98"/>
        <v>63</v>
      </c>
      <c r="AI80" s="764">
        <f t="shared" si="99"/>
        <v>56</v>
      </c>
      <c r="AJ80" s="764">
        <f t="shared" si="100"/>
        <v>21</v>
      </c>
      <c r="AK80" s="764">
        <f t="shared" si="101"/>
        <v>31</v>
      </c>
      <c r="AL80" s="764">
        <f t="shared" si="102"/>
        <v>28</v>
      </c>
      <c r="AM80" s="764">
        <f t="shared" si="103"/>
        <v>19</v>
      </c>
      <c r="AN80" s="764">
        <f t="shared" si="104"/>
        <v>4</v>
      </c>
      <c r="AO80" s="764">
        <f t="shared" si="105"/>
        <v>10</v>
      </c>
      <c r="AP80" s="764">
        <f t="shared" si="106"/>
        <v>1</v>
      </c>
      <c r="AQ80" s="764">
        <f t="shared" si="107"/>
        <v>1</v>
      </c>
      <c r="AR80" s="764">
        <f t="shared" si="128"/>
        <v>2</v>
      </c>
      <c r="AT80" s="16" t="s">
        <v>89</v>
      </c>
      <c r="AU80" s="13"/>
      <c r="AV80" s="13"/>
      <c r="AW80" s="13">
        <v>1</v>
      </c>
      <c r="AX80" s="13">
        <v>2</v>
      </c>
      <c r="AY80" s="13">
        <v>1</v>
      </c>
      <c r="AZ80" s="13"/>
      <c r="BA80" s="13"/>
      <c r="BB80" s="13"/>
      <c r="BC80" s="13"/>
      <c r="BD80" s="13">
        <v>1</v>
      </c>
      <c r="BE80" s="13"/>
      <c r="BF80" s="13">
        <v>3</v>
      </c>
      <c r="BG80" s="13"/>
      <c r="BH80" s="13">
        <v>1</v>
      </c>
      <c r="BI80" s="13"/>
      <c r="BJ80" s="13">
        <v>2</v>
      </c>
      <c r="BK80" s="13">
        <v>4</v>
      </c>
      <c r="BL80" s="13">
        <v>3</v>
      </c>
      <c r="BM80" s="13">
        <v>3</v>
      </c>
      <c r="BN80" s="13">
        <v>4</v>
      </c>
      <c r="BO80" s="13">
        <v>7</v>
      </c>
      <c r="BP80" s="13">
        <v>6</v>
      </c>
      <c r="BQ80" s="13">
        <v>5</v>
      </c>
      <c r="BR80" s="13">
        <v>5</v>
      </c>
      <c r="BS80" s="13">
        <v>5</v>
      </c>
      <c r="BT80" s="13">
        <v>9</v>
      </c>
      <c r="BU80" s="13">
        <v>7</v>
      </c>
      <c r="BV80" s="13">
        <v>9</v>
      </c>
      <c r="BW80" s="13">
        <v>8</v>
      </c>
      <c r="BX80" s="13">
        <v>16</v>
      </c>
      <c r="BY80" s="13">
        <v>6</v>
      </c>
      <c r="BZ80" s="13">
        <v>12</v>
      </c>
      <c r="CA80" s="13">
        <v>10</v>
      </c>
      <c r="CB80" s="13">
        <v>6</v>
      </c>
      <c r="CC80" s="13">
        <v>13</v>
      </c>
      <c r="CD80" s="13">
        <v>8</v>
      </c>
      <c r="CE80" s="13">
        <v>12</v>
      </c>
      <c r="CF80" s="13">
        <v>12</v>
      </c>
      <c r="CG80" s="13">
        <v>4</v>
      </c>
      <c r="CH80" s="13">
        <v>8</v>
      </c>
      <c r="CI80" s="13">
        <v>10</v>
      </c>
      <c r="CJ80" s="13">
        <v>8</v>
      </c>
      <c r="CK80" s="13">
        <v>5</v>
      </c>
      <c r="CL80" s="13">
        <v>4</v>
      </c>
      <c r="CM80" s="13">
        <v>8</v>
      </c>
      <c r="CN80" s="13">
        <v>6</v>
      </c>
      <c r="CO80" s="13">
        <v>10</v>
      </c>
      <c r="CP80" s="13">
        <v>10</v>
      </c>
      <c r="CQ80" s="13">
        <v>6</v>
      </c>
      <c r="CR80" s="13">
        <v>3</v>
      </c>
      <c r="CS80" s="13">
        <v>5</v>
      </c>
      <c r="CT80" s="13">
        <v>5</v>
      </c>
      <c r="CU80" s="13">
        <v>9</v>
      </c>
      <c r="CV80" s="13">
        <v>8</v>
      </c>
      <c r="CW80" s="13">
        <v>4</v>
      </c>
      <c r="CX80" s="13">
        <v>6</v>
      </c>
      <c r="CY80" s="13">
        <v>3</v>
      </c>
      <c r="CZ80" s="13">
        <v>9</v>
      </c>
      <c r="DA80" s="13">
        <v>4</v>
      </c>
      <c r="DB80" s="13">
        <v>3</v>
      </c>
      <c r="DC80" s="13">
        <v>7</v>
      </c>
      <c r="DD80" s="13">
        <v>3</v>
      </c>
      <c r="DE80" s="13">
        <v>3</v>
      </c>
      <c r="DF80" s="13">
        <v>2</v>
      </c>
      <c r="DG80" s="13">
        <v>1</v>
      </c>
      <c r="DH80" s="13">
        <v>3</v>
      </c>
      <c r="DI80" s="13">
        <v>4</v>
      </c>
      <c r="DJ80" s="13">
        <v>3</v>
      </c>
      <c r="DK80" s="13">
        <v>3</v>
      </c>
      <c r="DL80" s="13">
        <v>2</v>
      </c>
      <c r="DM80" s="13">
        <v>3</v>
      </c>
      <c r="DN80" s="13">
        <v>1</v>
      </c>
      <c r="DO80" s="13">
        <v>3</v>
      </c>
      <c r="DP80" s="13">
        <v>2</v>
      </c>
      <c r="DQ80" s="13">
        <v>2</v>
      </c>
      <c r="DR80" s="13">
        <v>1</v>
      </c>
      <c r="DS80" s="13">
        <v>1</v>
      </c>
      <c r="DT80" s="13">
        <v>2</v>
      </c>
      <c r="DU80" s="13">
        <v>2</v>
      </c>
      <c r="DV80" s="13">
        <v>2</v>
      </c>
      <c r="DW80" s="13">
        <v>2</v>
      </c>
      <c r="DX80" s="13">
        <v>2</v>
      </c>
      <c r="DY80" s="13"/>
      <c r="DZ80" s="13">
        <v>1</v>
      </c>
      <c r="EA80" s="13">
        <v>2</v>
      </c>
      <c r="EB80" s="13">
        <v>2</v>
      </c>
      <c r="EC80" s="13"/>
      <c r="ED80" s="13"/>
      <c r="EE80" s="13"/>
      <c r="EF80" s="13">
        <v>1</v>
      </c>
      <c r="EG80" s="13"/>
      <c r="EH80" s="13"/>
      <c r="EI80" s="13">
        <v>1</v>
      </c>
      <c r="EJ80" s="13"/>
      <c r="EK80" s="13"/>
      <c r="EL80" s="13"/>
      <c r="EM80" s="13"/>
      <c r="EN80" s="13"/>
      <c r="EO80" s="13"/>
      <c r="EP80" s="13"/>
      <c r="EQ80" s="13"/>
      <c r="ER80" s="13"/>
      <c r="ES80" s="13"/>
      <c r="ET80" s="13"/>
      <c r="EU80" s="13"/>
      <c r="EV80" s="13"/>
      <c r="EW80" s="13"/>
      <c r="EX80" s="13"/>
      <c r="EY80" s="13"/>
      <c r="EZ80" s="13"/>
      <c r="FA80" s="60">
        <v>380</v>
      </c>
      <c r="FB80" s="13">
        <v>380</v>
      </c>
      <c r="FC80" s="16" t="s">
        <v>89</v>
      </c>
      <c r="FD80" s="13"/>
      <c r="FE80" s="13"/>
      <c r="FF80" s="13"/>
      <c r="FG80" s="13">
        <v>1</v>
      </c>
      <c r="FH80" s="13"/>
      <c r="FI80" s="13"/>
      <c r="FJ80" s="13">
        <v>1</v>
      </c>
      <c r="FK80" s="13"/>
      <c r="FL80" s="13">
        <v>1</v>
      </c>
      <c r="FM80" s="13">
        <v>2</v>
      </c>
      <c r="FN80" s="13">
        <v>1</v>
      </c>
      <c r="FO80" s="13">
        <v>1</v>
      </c>
      <c r="FP80" s="13"/>
      <c r="FQ80" s="13"/>
      <c r="FR80" s="13">
        <v>1</v>
      </c>
      <c r="FS80" s="13"/>
      <c r="FT80" s="13">
        <v>3</v>
      </c>
      <c r="FU80" s="13"/>
      <c r="FV80" s="13">
        <v>2</v>
      </c>
      <c r="FW80" s="13"/>
      <c r="FX80" s="13">
        <v>2</v>
      </c>
      <c r="FY80" s="13">
        <v>3</v>
      </c>
      <c r="FZ80" s="13">
        <v>3</v>
      </c>
      <c r="GA80" s="13">
        <v>1</v>
      </c>
      <c r="GB80" s="13">
        <v>4</v>
      </c>
      <c r="GC80" s="13">
        <v>10</v>
      </c>
      <c r="GD80" s="13">
        <v>13</v>
      </c>
      <c r="GE80" s="13">
        <v>9</v>
      </c>
      <c r="GF80" s="13">
        <v>7</v>
      </c>
      <c r="GG80" s="13">
        <v>7</v>
      </c>
      <c r="GH80" s="13">
        <v>5</v>
      </c>
      <c r="GI80" s="13">
        <v>7</v>
      </c>
      <c r="GJ80" s="13">
        <v>9</v>
      </c>
      <c r="GK80" s="13">
        <v>7</v>
      </c>
      <c r="GL80" s="13">
        <v>5</v>
      </c>
      <c r="GM80" s="13">
        <v>7</v>
      </c>
      <c r="GN80" s="13">
        <v>6</v>
      </c>
      <c r="GO80" s="13">
        <v>10</v>
      </c>
      <c r="GP80" s="13">
        <v>10</v>
      </c>
      <c r="GQ80" s="13">
        <v>12</v>
      </c>
      <c r="GR80" s="13">
        <v>8</v>
      </c>
      <c r="GS80" s="13">
        <v>8</v>
      </c>
      <c r="GT80" s="13">
        <v>10</v>
      </c>
      <c r="GU80" s="13">
        <v>6</v>
      </c>
      <c r="GV80" s="13">
        <v>14</v>
      </c>
      <c r="GW80" s="13">
        <v>8</v>
      </c>
      <c r="GX80" s="13">
        <v>12</v>
      </c>
      <c r="GY80" s="13">
        <v>9</v>
      </c>
      <c r="GZ80" s="13">
        <v>7</v>
      </c>
      <c r="HA80" s="13">
        <v>7</v>
      </c>
      <c r="HB80" s="13">
        <v>12</v>
      </c>
      <c r="HC80" s="13">
        <v>7</v>
      </c>
      <c r="HD80" s="13">
        <v>4</v>
      </c>
      <c r="HE80" s="13">
        <v>10</v>
      </c>
      <c r="HF80" s="13">
        <v>7</v>
      </c>
      <c r="HG80" s="13">
        <v>4</v>
      </c>
      <c r="HH80" s="13">
        <v>3</v>
      </c>
      <c r="HI80" s="13">
        <v>3</v>
      </c>
      <c r="HJ80" s="13">
        <v>7</v>
      </c>
      <c r="HK80" s="13">
        <v>6</v>
      </c>
      <c r="HL80" s="13">
        <v>2</v>
      </c>
      <c r="HM80" s="13">
        <v>2</v>
      </c>
      <c r="HN80" s="13">
        <v>1</v>
      </c>
      <c r="HO80" s="13">
        <v>2</v>
      </c>
      <c r="HP80" s="13">
        <v>2</v>
      </c>
      <c r="HQ80" s="13">
        <v>3</v>
      </c>
      <c r="HR80" s="13">
        <v>1</v>
      </c>
      <c r="HS80" s="13">
        <v>2</v>
      </c>
      <c r="HT80" s="13">
        <v>4</v>
      </c>
      <c r="HU80" s="13">
        <v>2</v>
      </c>
      <c r="HV80" s="13">
        <v>4</v>
      </c>
      <c r="HW80" s="13">
        <v>2</v>
      </c>
      <c r="HX80" s="13">
        <v>2</v>
      </c>
      <c r="HY80" s="13">
        <v>5</v>
      </c>
      <c r="HZ80" s="13">
        <v>3</v>
      </c>
      <c r="IA80" s="13">
        <v>1</v>
      </c>
      <c r="IB80" s="13">
        <v>3</v>
      </c>
      <c r="IC80" s="13">
        <v>3</v>
      </c>
      <c r="ID80" s="13">
        <v>3</v>
      </c>
      <c r="IE80" s="13">
        <v>2</v>
      </c>
      <c r="IF80" s="13">
        <v>1</v>
      </c>
      <c r="IG80" s="13"/>
      <c r="IH80" s="13">
        <v>1</v>
      </c>
      <c r="II80" s="13"/>
      <c r="IJ80" s="13">
        <v>2</v>
      </c>
      <c r="IK80" s="13"/>
      <c r="IL80" s="13"/>
      <c r="IM80" s="13"/>
      <c r="IN80" s="13"/>
      <c r="IO80" s="13"/>
      <c r="IP80" s="13"/>
      <c r="IQ80" s="13"/>
      <c r="IR80" s="13"/>
      <c r="IS80" s="13"/>
      <c r="IT80" s="13">
        <v>1</v>
      </c>
      <c r="IU80" s="13"/>
      <c r="IV80" s="13"/>
      <c r="IW80" s="13"/>
      <c r="IX80" s="13"/>
      <c r="IY80" s="13"/>
      <c r="IZ80" s="13"/>
      <c r="JA80" s="13"/>
      <c r="JB80" s="13"/>
      <c r="JC80" s="13"/>
      <c r="JD80" s="13"/>
      <c r="JE80" s="13"/>
      <c r="JF80" s="60">
        <v>356</v>
      </c>
      <c r="JG80" s="13"/>
      <c r="JH80" s="13"/>
      <c r="JI80" s="13"/>
      <c r="JJ80" s="13"/>
      <c r="JK80" s="13"/>
      <c r="JL80" s="13"/>
      <c r="JM80" s="13"/>
      <c r="JN80" s="13"/>
      <c r="JO80" s="13"/>
      <c r="JP80" s="13"/>
      <c r="JQ80" s="13"/>
      <c r="JR80" s="13"/>
      <c r="JS80" s="13"/>
      <c r="JT80" s="13"/>
      <c r="JU80" s="13"/>
      <c r="JV80" s="13"/>
      <c r="JW80" s="13"/>
      <c r="JX80" s="13"/>
      <c r="JY80" s="13"/>
      <c r="JZ80" s="13"/>
      <c r="KA80" s="13"/>
      <c r="KB80" s="13"/>
      <c r="KC80" s="13"/>
      <c r="KD80" s="13"/>
      <c r="KE80" s="13"/>
      <c r="KF80" s="13"/>
      <c r="KG80" s="13"/>
      <c r="KH80" s="13"/>
      <c r="KI80" s="13"/>
      <c r="KJ80" s="13"/>
      <c r="KK80" s="13"/>
      <c r="KL80" s="13"/>
      <c r="KM80" s="13"/>
      <c r="KN80" s="13"/>
      <c r="KO80" s="13"/>
      <c r="KP80" s="13"/>
      <c r="KQ80" s="13"/>
      <c r="KR80" s="13"/>
      <c r="KS80" s="13"/>
      <c r="KT80" s="13"/>
      <c r="KU80" s="13">
        <v>1</v>
      </c>
      <c r="KV80" s="13"/>
      <c r="KW80" s="13"/>
      <c r="KX80" s="13"/>
      <c r="KY80" s="13"/>
      <c r="KZ80" s="13"/>
      <c r="LA80" s="13"/>
      <c r="LB80" s="13"/>
      <c r="LC80" s="13"/>
      <c r="LD80" s="13"/>
      <c r="LE80" s="13"/>
      <c r="LF80" s="13"/>
      <c r="LG80" s="13"/>
      <c r="LH80" s="13"/>
      <c r="LI80" s="13"/>
      <c r="LJ80" s="13"/>
      <c r="LK80" s="13"/>
      <c r="LL80" s="13"/>
      <c r="LM80" s="13"/>
      <c r="LN80" s="13"/>
      <c r="LO80" s="13"/>
      <c r="LP80" s="13"/>
      <c r="LQ80" s="13"/>
      <c r="LR80" s="13"/>
      <c r="LS80" s="13"/>
      <c r="LT80" s="13"/>
      <c r="LU80" s="13"/>
      <c r="LV80" s="13"/>
      <c r="LW80" s="13"/>
      <c r="LX80" s="13"/>
      <c r="LY80" s="13"/>
      <c r="LZ80" s="13"/>
      <c r="MA80" s="13"/>
      <c r="MB80" s="13"/>
      <c r="MC80" s="13"/>
      <c r="MD80" s="13"/>
      <c r="ME80" s="13"/>
      <c r="MF80" s="13"/>
      <c r="MG80" s="13"/>
      <c r="MH80" s="13"/>
      <c r="MI80" s="13"/>
      <c r="MJ80" s="13"/>
      <c r="MK80" s="13"/>
      <c r="ML80" s="13"/>
      <c r="MM80" s="13"/>
      <c r="MN80" s="13"/>
      <c r="MO80" s="13"/>
      <c r="MP80" s="13"/>
      <c r="MQ80" s="13"/>
      <c r="MR80" s="13"/>
      <c r="MS80" s="13">
        <v>1</v>
      </c>
      <c r="MT80" s="13"/>
      <c r="MU80" s="13"/>
      <c r="MV80" s="13"/>
      <c r="MW80" s="13"/>
      <c r="MX80" s="13"/>
      <c r="MY80" s="13"/>
      <c r="MZ80" s="13"/>
      <c r="NA80" s="13"/>
      <c r="NB80" s="13"/>
      <c r="NC80" s="13"/>
      <c r="ND80" s="13"/>
      <c r="NE80" s="13"/>
      <c r="NF80" s="13"/>
      <c r="NG80" s="13"/>
      <c r="NH80" s="13"/>
      <c r="NI80" s="13"/>
      <c r="NJ80" s="60">
        <v>2</v>
      </c>
      <c r="NK80" s="13">
        <v>358</v>
      </c>
      <c r="NL80" s="448"/>
      <c r="NM80" s="448"/>
      <c r="NN80" s="448"/>
    </row>
    <row r="81" spans="1:378">
      <c r="A81" s="8" t="s">
        <v>92</v>
      </c>
      <c r="B81" s="284">
        <f t="shared" si="108"/>
        <v>2</v>
      </c>
      <c r="C81" s="284">
        <f t="shared" si="109"/>
        <v>1</v>
      </c>
      <c r="D81" s="284">
        <f t="shared" si="110"/>
        <v>1</v>
      </c>
      <c r="E81" s="284">
        <f t="shared" si="111"/>
        <v>4</v>
      </c>
      <c r="F81" s="284">
        <f t="shared" si="112"/>
        <v>11</v>
      </c>
      <c r="G81" s="284">
        <f t="shared" si="113"/>
        <v>17</v>
      </c>
      <c r="H81" s="284">
        <f t="shared" si="114"/>
        <v>18</v>
      </c>
      <c r="I81" s="284">
        <f t="shared" si="115"/>
        <v>13</v>
      </c>
      <c r="J81" s="284">
        <f t="shared" si="116"/>
        <v>12</v>
      </c>
      <c r="K81" s="284">
        <f t="shared" si="117"/>
        <v>9</v>
      </c>
      <c r="L81" s="284">
        <f t="shared" si="118"/>
        <v>5</v>
      </c>
      <c r="M81" s="284">
        <f t="shared" si="119"/>
        <v>11</v>
      </c>
      <c r="N81" s="284">
        <f t="shared" si="120"/>
        <v>4</v>
      </c>
      <c r="O81" s="284">
        <f t="shared" si="121"/>
        <v>1</v>
      </c>
      <c r="P81" s="284">
        <f t="shared" si="122"/>
        <v>3</v>
      </c>
      <c r="Q81" s="284">
        <f t="shared" si="123"/>
        <v>1</v>
      </c>
      <c r="R81" s="284">
        <f t="shared" si="124"/>
        <v>1</v>
      </c>
      <c r="S81" s="284">
        <f t="shared" si="125"/>
        <v>1</v>
      </c>
      <c r="T81" s="284">
        <f t="shared" si="126"/>
        <v>0</v>
      </c>
      <c r="U81" s="284">
        <f t="shared" si="127"/>
        <v>2</v>
      </c>
      <c r="W81" s="16" t="s">
        <v>90</v>
      </c>
      <c r="X81" s="764">
        <f t="shared" si="88"/>
        <v>18</v>
      </c>
      <c r="Y81" s="764">
        <f t="shared" si="89"/>
        <v>20</v>
      </c>
      <c r="Z81" s="764">
        <f t="shared" si="90"/>
        <v>64</v>
      </c>
      <c r="AA81" s="764">
        <f t="shared" si="91"/>
        <v>62</v>
      </c>
      <c r="AB81" s="764">
        <f t="shared" si="92"/>
        <v>111</v>
      </c>
      <c r="AC81" s="764">
        <f t="shared" si="93"/>
        <v>136</v>
      </c>
      <c r="AD81" s="764">
        <f t="shared" si="94"/>
        <v>130</v>
      </c>
      <c r="AE81" s="764">
        <f t="shared" si="95"/>
        <v>122</v>
      </c>
      <c r="AF81" s="764">
        <f t="shared" si="96"/>
        <v>113</v>
      </c>
      <c r="AG81" s="764">
        <f t="shared" si="97"/>
        <v>134</v>
      </c>
      <c r="AH81" s="764">
        <f t="shared" si="98"/>
        <v>96</v>
      </c>
      <c r="AI81" s="764">
        <f t="shared" si="99"/>
        <v>107</v>
      </c>
      <c r="AJ81" s="764">
        <f t="shared" si="100"/>
        <v>71</v>
      </c>
      <c r="AK81" s="764">
        <f t="shared" si="101"/>
        <v>75</v>
      </c>
      <c r="AL81" s="764">
        <f t="shared" si="102"/>
        <v>53</v>
      </c>
      <c r="AM81" s="764">
        <f t="shared" si="103"/>
        <v>42</v>
      </c>
      <c r="AN81" s="764">
        <f t="shared" si="104"/>
        <v>15</v>
      </c>
      <c r="AO81" s="764">
        <f t="shared" si="105"/>
        <v>20</v>
      </c>
      <c r="AP81" s="764">
        <f t="shared" si="106"/>
        <v>4</v>
      </c>
      <c r="AQ81" s="764">
        <f t="shared" si="107"/>
        <v>2</v>
      </c>
      <c r="AR81" s="764">
        <f t="shared" si="128"/>
        <v>10</v>
      </c>
      <c r="AT81" s="16" t="s">
        <v>90</v>
      </c>
      <c r="AU81" s="13">
        <v>1</v>
      </c>
      <c r="AV81" s="13">
        <v>1</v>
      </c>
      <c r="AW81" s="13">
        <v>1</v>
      </c>
      <c r="AX81" s="13"/>
      <c r="AY81" s="13">
        <v>4</v>
      </c>
      <c r="AZ81" s="13">
        <v>3</v>
      </c>
      <c r="BA81" s="13">
        <v>2</v>
      </c>
      <c r="BB81" s="13">
        <v>3</v>
      </c>
      <c r="BC81" s="13">
        <v>2</v>
      </c>
      <c r="BD81" s="13">
        <v>3</v>
      </c>
      <c r="BE81" s="13">
        <v>1</v>
      </c>
      <c r="BF81" s="13">
        <v>2</v>
      </c>
      <c r="BG81" s="13">
        <v>4</v>
      </c>
      <c r="BH81" s="13">
        <v>4</v>
      </c>
      <c r="BI81" s="13">
        <v>5</v>
      </c>
      <c r="BJ81" s="13">
        <v>8</v>
      </c>
      <c r="BK81" s="13">
        <v>10</v>
      </c>
      <c r="BL81" s="13">
        <v>10</v>
      </c>
      <c r="BM81" s="13">
        <v>11</v>
      </c>
      <c r="BN81" s="13">
        <v>7</v>
      </c>
      <c r="BO81" s="13">
        <v>14</v>
      </c>
      <c r="BP81" s="13">
        <v>17</v>
      </c>
      <c r="BQ81" s="13">
        <v>11</v>
      </c>
      <c r="BR81" s="13">
        <v>16</v>
      </c>
      <c r="BS81" s="13">
        <v>9</v>
      </c>
      <c r="BT81" s="13">
        <v>11</v>
      </c>
      <c r="BU81" s="13">
        <v>13</v>
      </c>
      <c r="BV81" s="13">
        <v>12</v>
      </c>
      <c r="BW81" s="13">
        <v>18</v>
      </c>
      <c r="BX81" s="13">
        <v>15</v>
      </c>
      <c r="BY81" s="13">
        <v>14</v>
      </c>
      <c r="BZ81" s="13">
        <v>9</v>
      </c>
      <c r="CA81" s="13">
        <v>15</v>
      </c>
      <c r="CB81" s="13">
        <v>17</v>
      </c>
      <c r="CC81" s="13">
        <v>4</v>
      </c>
      <c r="CD81" s="13">
        <v>10</v>
      </c>
      <c r="CE81" s="13">
        <v>16</v>
      </c>
      <c r="CF81" s="13">
        <v>11</v>
      </c>
      <c r="CG81" s="13">
        <v>18</v>
      </c>
      <c r="CH81" s="13">
        <v>8</v>
      </c>
      <c r="CI81" s="13">
        <v>10</v>
      </c>
      <c r="CJ81" s="13">
        <v>13</v>
      </c>
      <c r="CK81" s="13">
        <v>14</v>
      </c>
      <c r="CL81" s="13">
        <v>14</v>
      </c>
      <c r="CM81" s="13">
        <v>11</v>
      </c>
      <c r="CN81" s="13">
        <v>12</v>
      </c>
      <c r="CO81" s="13">
        <v>14</v>
      </c>
      <c r="CP81" s="13">
        <v>21</v>
      </c>
      <c r="CQ81" s="13">
        <v>11</v>
      </c>
      <c r="CR81" s="13">
        <v>14</v>
      </c>
      <c r="CS81" s="13">
        <v>14</v>
      </c>
      <c r="CT81" s="13">
        <v>11</v>
      </c>
      <c r="CU81" s="13">
        <v>13</v>
      </c>
      <c r="CV81" s="13">
        <v>14</v>
      </c>
      <c r="CW81" s="13">
        <v>8</v>
      </c>
      <c r="CX81" s="13">
        <v>8</v>
      </c>
      <c r="CY81" s="13">
        <v>9</v>
      </c>
      <c r="CZ81" s="13">
        <v>12</v>
      </c>
      <c r="DA81" s="13">
        <v>11</v>
      </c>
      <c r="DB81" s="13">
        <v>7</v>
      </c>
      <c r="DC81" s="13">
        <v>9</v>
      </c>
      <c r="DD81" s="13">
        <v>7</v>
      </c>
      <c r="DE81" s="13">
        <v>10</v>
      </c>
      <c r="DF81" s="13">
        <v>9</v>
      </c>
      <c r="DG81" s="13">
        <v>5</v>
      </c>
      <c r="DH81" s="13">
        <v>7</v>
      </c>
      <c r="DI81" s="13">
        <v>5</v>
      </c>
      <c r="DJ81" s="13">
        <v>5</v>
      </c>
      <c r="DK81" s="13">
        <v>6</v>
      </c>
      <c r="DL81" s="13">
        <v>12</v>
      </c>
      <c r="DM81" s="13">
        <v>4</v>
      </c>
      <c r="DN81" s="13">
        <v>7</v>
      </c>
      <c r="DO81" s="13">
        <v>3</v>
      </c>
      <c r="DP81" s="13">
        <v>7</v>
      </c>
      <c r="DQ81" s="13">
        <v>1</v>
      </c>
      <c r="DR81" s="13">
        <v>3</v>
      </c>
      <c r="DS81" s="13">
        <v>5</v>
      </c>
      <c r="DT81" s="13">
        <v>6</v>
      </c>
      <c r="DU81" s="13">
        <v>4</v>
      </c>
      <c r="DV81" s="13">
        <v>2</v>
      </c>
      <c r="DW81" s="13">
        <v>2</v>
      </c>
      <c r="DX81" s="13">
        <v>3</v>
      </c>
      <c r="DY81" s="13">
        <v>5</v>
      </c>
      <c r="DZ81" s="13">
        <v>1</v>
      </c>
      <c r="EA81" s="13">
        <v>2</v>
      </c>
      <c r="EB81" s="13">
        <v>3</v>
      </c>
      <c r="EC81" s="13">
        <v>1</v>
      </c>
      <c r="ED81" s="13">
        <v>1</v>
      </c>
      <c r="EE81" s="13"/>
      <c r="EF81" s="13">
        <v>2</v>
      </c>
      <c r="EG81" s="13"/>
      <c r="EH81" s="13"/>
      <c r="EI81" s="13"/>
      <c r="EJ81" s="13">
        <v>1</v>
      </c>
      <c r="EK81" s="13"/>
      <c r="EL81" s="13"/>
      <c r="EM81" s="13">
        <v>1</v>
      </c>
      <c r="EN81" s="13"/>
      <c r="EO81" s="13"/>
      <c r="EP81" s="13"/>
      <c r="EQ81" s="13"/>
      <c r="ER81" s="13"/>
      <c r="ES81" s="13"/>
      <c r="ET81" s="13"/>
      <c r="EU81" s="13"/>
      <c r="EV81" s="13"/>
      <c r="EW81" s="13"/>
      <c r="EX81" s="13"/>
      <c r="EY81" s="13"/>
      <c r="EZ81" s="13"/>
      <c r="FA81" s="60">
        <v>720</v>
      </c>
      <c r="FB81" s="13">
        <v>720</v>
      </c>
      <c r="FC81" s="16" t="s">
        <v>90</v>
      </c>
      <c r="FD81" s="13"/>
      <c r="FE81" s="13">
        <v>1</v>
      </c>
      <c r="FF81" s="13">
        <v>2</v>
      </c>
      <c r="FG81" s="13">
        <v>1</v>
      </c>
      <c r="FH81" s="13">
        <v>1</v>
      </c>
      <c r="FI81" s="13">
        <v>4</v>
      </c>
      <c r="FJ81" s="13">
        <v>2</v>
      </c>
      <c r="FK81" s="13">
        <v>3</v>
      </c>
      <c r="FL81" s="13">
        <v>3</v>
      </c>
      <c r="FM81" s="13">
        <v>1</v>
      </c>
      <c r="FN81" s="13">
        <v>4</v>
      </c>
      <c r="FO81" s="13">
        <v>1</v>
      </c>
      <c r="FP81" s="13">
        <v>5</v>
      </c>
      <c r="FQ81" s="13">
        <v>4</v>
      </c>
      <c r="FR81" s="13">
        <v>4</v>
      </c>
      <c r="FS81" s="13">
        <v>9</v>
      </c>
      <c r="FT81" s="13">
        <v>7</v>
      </c>
      <c r="FU81" s="13">
        <v>13</v>
      </c>
      <c r="FV81" s="13">
        <v>10</v>
      </c>
      <c r="FW81" s="13">
        <v>7</v>
      </c>
      <c r="FX81" s="13">
        <v>7</v>
      </c>
      <c r="FY81" s="13">
        <v>12</v>
      </c>
      <c r="FZ81" s="13">
        <v>12</v>
      </c>
      <c r="GA81" s="13">
        <v>8</v>
      </c>
      <c r="GB81" s="13">
        <v>14</v>
      </c>
      <c r="GC81" s="13">
        <v>17</v>
      </c>
      <c r="GD81" s="13">
        <v>12</v>
      </c>
      <c r="GE81" s="13">
        <v>11</v>
      </c>
      <c r="GF81" s="13">
        <v>7</v>
      </c>
      <c r="GG81" s="13">
        <v>11</v>
      </c>
      <c r="GH81" s="13">
        <v>16</v>
      </c>
      <c r="GI81" s="13">
        <v>16</v>
      </c>
      <c r="GJ81" s="13">
        <v>12</v>
      </c>
      <c r="GK81" s="13">
        <v>14</v>
      </c>
      <c r="GL81" s="13">
        <v>11</v>
      </c>
      <c r="GM81" s="13">
        <v>15</v>
      </c>
      <c r="GN81" s="13">
        <v>16</v>
      </c>
      <c r="GO81" s="13">
        <v>5</v>
      </c>
      <c r="GP81" s="13">
        <v>11</v>
      </c>
      <c r="GQ81" s="13">
        <v>14</v>
      </c>
      <c r="GR81" s="13">
        <v>10</v>
      </c>
      <c r="GS81" s="13">
        <v>10</v>
      </c>
      <c r="GT81" s="13">
        <v>19</v>
      </c>
      <c r="GU81" s="13">
        <v>17</v>
      </c>
      <c r="GV81" s="13">
        <v>9</v>
      </c>
      <c r="GW81" s="13">
        <v>10</v>
      </c>
      <c r="GX81" s="13">
        <v>6</v>
      </c>
      <c r="GY81" s="13">
        <v>16</v>
      </c>
      <c r="GZ81" s="13">
        <v>3</v>
      </c>
      <c r="HA81" s="13">
        <v>13</v>
      </c>
      <c r="HB81" s="13">
        <v>10</v>
      </c>
      <c r="HC81" s="13">
        <v>17</v>
      </c>
      <c r="HD81" s="13">
        <v>5</v>
      </c>
      <c r="HE81" s="13">
        <v>11</v>
      </c>
      <c r="HF81" s="13">
        <v>8</v>
      </c>
      <c r="HG81" s="13">
        <v>9</v>
      </c>
      <c r="HH81" s="13">
        <v>5</v>
      </c>
      <c r="HI81" s="13">
        <v>9</v>
      </c>
      <c r="HJ81" s="13">
        <v>13</v>
      </c>
      <c r="HK81" s="13">
        <v>9</v>
      </c>
      <c r="HL81" s="13">
        <v>6</v>
      </c>
      <c r="HM81" s="13">
        <v>8</v>
      </c>
      <c r="HN81" s="13">
        <v>8</v>
      </c>
      <c r="HO81" s="13">
        <v>4</v>
      </c>
      <c r="HP81" s="13">
        <v>9</v>
      </c>
      <c r="HQ81" s="13">
        <v>6</v>
      </c>
      <c r="HR81" s="13">
        <v>8</v>
      </c>
      <c r="HS81" s="13">
        <v>8</v>
      </c>
      <c r="HT81" s="13">
        <v>7</v>
      </c>
      <c r="HU81" s="13">
        <v>7</v>
      </c>
      <c r="HV81" s="13">
        <v>8</v>
      </c>
      <c r="HW81" s="13">
        <v>3</v>
      </c>
      <c r="HX81" s="13">
        <v>7</v>
      </c>
      <c r="HY81" s="13">
        <v>6</v>
      </c>
      <c r="HZ81" s="13">
        <v>3</v>
      </c>
      <c r="IA81" s="13">
        <v>6</v>
      </c>
      <c r="IB81" s="13">
        <v>6</v>
      </c>
      <c r="IC81" s="13">
        <v>5</v>
      </c>
      <c r="ID81" s="13">
        <v>5</v>
      </c>
      <c r="IE81" s="13">
        <v>4</v>
      </c>
      <c r="IF81" s="13">
        <v>4</v>
      </c>
      <c r="IG81" s="13"/>
      <c r="IH81" s="13"/>
      <c r="II81" s="13">
        <v>1</v>
      </c>
      <c r="IJ81" s="13"/>
      <c r="IK81" s="13">
        <v>5</v>
      </c>
      <c r="IL81" s="13">
        <v>1</v>
      </c>
      <c r="IM81" s="13">
        <v>1</v>
      </c>
      <c r="IN81" s="13">
        <v>2</v>
      </c>
      <c r="IO81" s="13">
        <v>1</v>
      </c>
      <c r="IP81" s="13">
        <v>1</v>
      </c>
      <c r="IQ81" s="13">
        <v>2</v>
      </c>
      <c r="IR81" s="13"/>
      <c r="IS81" s="13"/>
      <c r="IT81" s="13"/>
      <c r="IU81" s="13">
        <v>1</v>
      </c>
      <c r="IV81" s="13"/>
      <c r="IW81" s="13"/>
      <c r="IX81" s="13"/>
      <c r="IY81" s="13"/>
      <c r="IZ81" s="13"/>
      <c r="JA81" s="13"/>
      <c r="JB81" s="13"/>
      <c r="JC81" s="13"/>
      <c r="JD81" s="13"/>
      <c r="JE81" s="13"/>
      <c r="JF81" s="60">
        <v>675</v>
      </c>
      <c r="JG81" s="13"/>
      <c r="JH81" s="13"/>
      <c r="JI81" s="13"/>
      <c r="JJ81" s="13"/>
      <c r="JK81" s="13"/>
      <c r="JL81" s="13"/>
      <c r="JM81" s="13">
        <v>1</v>
      </c>
      <c r="JN81" s="13"/>
      <c r="JO81" s="13"/>
      <c r="JP81" s="13"/>
      <c r="JQ81" s="13"/>
      <c r="JR81" s="13"/>
      <c r="JS81" s="13"/>
      <c r="JT81" s="13"/>
      <c r="JU81" s="13"/>
      <c r="JV81" s="13"/>
      <c r="JW81" s="13"/>
      <c r="JX81" s="13"/>
      <c r="JY81" s="13"/>
      <c r="JZ81" s="13"/>
      <c r="KA81" s="13"/>
      <c r="KB81" s="13">
        <v>1</v>
      </c>
      <c r="KC81" s="13"/>
      <c r="KD81" s="13"/>
      <c r="KE81" s="13"/>
      <c r="KF81" s="13"/>
      <c r="KG81" s="13"/>
      <c r="KH81" s="13"/>
      <c r="KI81" s="13"/>
      <c r="KJ81" s="13"/>
      <c r="KK81" s="13"/>
      <c r="KL81" s="13"/>
      <c r="KM81" s="13">
        <v>1</v>
      </c>
      <c r="KN81" s="13">
        <v>1</v>
      </c>
      <c r="KO81" s="13">
        <v>1</v>
      </c>
      <c r="KP81" s="13"/>
      <c r="KQ81" s="13"/>
      <c r="KR81" s="13">
        <v>1</v>
      </c>
      <c r="KS81" s="13"/>
      <c r="KT81" s="13"/>
      <c r="KU81" s="13"/>
      <c r="KV81" s="13"/>
      <c r="KW81" s="13"/>
      <c r="KX81" s="13"/>
      <c r="KY81" s="13"/>
      <c r="KZ81" s="13"/>
      <c r="LA81" s="13"/>
      <c r="LB81" s="13"/>
      <c r="LC81" s="13"/>
      <c r="LD81" s="13"/>
      <c r="LE81" s="13"/>
      <c r="LF81" s="13"/>
      <c r="LG81" s="13"/>
      <c r="LH81" s="13"/>
      <c r="LI81" s="13"/>
      <c r="LJ81" s="13"/>
      <c r="LK81" s="13"/>
      <c r="LL81" s="13"/>
      <c r="LM81" s="13"/>
      <c r="LN81" s="13"/>
      <c r="LO81" s="13"/>
      <c r="LP81" s="13"/>
      <c r="LQ81" s="13"/>
      <c r="LR81" s="13"/>
      <c r="LS81" s="13"/>
      <c r="LT81" s="13"/>
      <c r="LU81" s="13"/>
      <c r="LV81" s="13"/>
      <c r="LW81" s="13"/>
      <c r="LX81" s="13"/>
      <c r="LY81" s="13"/>
      <c r="LZ81" s="13"/>
      <c r="MA81" s="13"/>
      <c r="MB81" s="13"/>
      <c r="MC81" s="13"/>
      <c r="MD81" s="13"/>
      <c r="ME81" s="13"/>
      <c r="MF81" s="13"/>
      <c r="MG81" s="13"/>
      <c r="MH81" s="13"/>
      <c r="MI81" s="13"/>
      <c r="MJ81" s="13"/>
      <c r="MK81" s="13">
        <v>1</v>
      </c>
      <c r="ML81" s="13"/>
      <c r="MM81" s="13"/>
      <c r="MN81" s="13">
        <v>1</v>
      </c>
      <c r="MO81" s="13"/>
      <c r="MP81" s="13">
        <v>1</v>
      </c>
      <c r="MQ81" s="13"/>
      <c r="MR81" s="13"/>
      <c r="MS81" s="13"/>
      <c r="MT81" s="13"/>
      <c r="MU81" s="13">
        <v>1</v>
      </c>
      <c r="MV81" s="13"/>
      <c r="MW81" s="13"/>
      <c r="MX81" s="13"/>
      <c r="MY81" s="13"/>
      <c r="MZ81" s="13"/>
      <c r="NA81" s="13"/>
      <c r="NB81" s="13"/>
      <c r="NC81" s="13"/>
      <c r="ND81" s="13"/>
      <c r="NE81" s="13"/>
      <c r="NF81" s="13"/>
      <c r="NG81" s="13"/>
      <c r="NH81" s="13"/>
      <c r="NI81" s="13"/>
      <c r="NJ81" s="60">
        <v>10</v>
      </c>
      <c r="NK81" s="13">
        <v>685</v>
      </c>
      <c r="NL81" s="448"/>
      <c r="NM81" s="448"/>
      <c r="NN81" s="448"/>
    </row>
    <row r="82" spans="1:378">
      <c r="A82" s="8" t="s">
        <v>93</v>
      </c>
      <c r="B82" s="284">
        <f t="shared" si="108"/>
        <v>11</v>
      </c>
      <c r="C82" s="284">
        <f t="shared" si="109"/>
        <v>11</v>
      </c>
      <c r="D82" s="284">
        <f t="shared" si="110"/>
        <v>65</v>
      </c>
      <c r="E82" s="284">
        <f t="shared" si="111"/>
        <v>83</v>
      </c>
      <c r="F82" s="284">
        <f t="shared" si="112"/>
        <v>162</v>
      </c>
      <c r="G82" s="284">
        <f t="shared" si="113"/>
        <v>191</v>
      </c>
      <c r="H82" s="284">
        <f t="shared" si="114"/>
        <v>152</v>
      </c>
      <c r="I82" s="284">
        <f t="shared" si="115"/>
        <v>215</v>
      </c>
      <c r="J82" s="284">
        <f t="shared" si="116"/>
        <v>135</v>
      </c>
      <c r="K82" s="284">
        <f t="shared" si="117"/>
        <v>155</v>
      </c>
      <c r="L82" s="284">
        <f t="shared" si="118"/>
        <v>111</v>
      </c>
      <c r="M82" s="284">
        <f t="shared" si="119"/>
        <v>120</v>
      </c>
      <c r="N82" s="284">
        <f t="shared" si="120"/>
        <v>87</v>
      </c>
      <c r="O82" s="284">
        <f t="shared" si="121"/>
        <v>67</v>
      </c>
      <c r="P82" s="284">
        <f t="shared" si="122"/>
        <v>49</v>
      </c>
      <c r="Q82" s="284">
        <f t="shared" si="123"/>
        <v>49</v>
      </c>
      <c r="R82" s="284">
        <f t="shared" si="124"/>
        <v>17</v>
      </c>
      <c r="S82" s="284">
        <f t="shared" si="125"/>
        <v>25</v>
      </c>
      <c r="T82" s="284">
        <f t="shared" si="126"/>
        <v>4</v>
      </c>
      <c r="U82" s="284">
        <f t="shared" si="127"/>
        <v>13</v>
      </c>
      <c r="W82" s="16" t="s">
        <v>91</v>
      </c>
      <c r="X82" s="764">
        <f t="shared" si="88"/>
        <v>29</v>
      </c>
      <c r="Y82" s="764">
        <f t="shared" si="89"/>
        <v>27</v>
      </c>
      <c r="Z82" s="764">
        <f t="shared" si="90"/>
        <v>66</v>
      </c>
      <c r="AA82" s="764">
        <f t="shared" si="91"/>
        <v>83</v>
      </c>
      <c r="AB82" s="764">
        <f t="shared" si="92"/>
        <v>122</v>
      </c>
      <c r="AC82" s="764">
        <f t="shared" si="93"/>
        <v>163</v>
      </c>
      <c r="AD82" s="764">
        <f t="shared" si="94"/>
        <v>114</v>
      </c>
      <c r="AE82" s="764">
        <f t="shared" si="95"/>
        <v>146</v>
      </c>
      <c r="AF82" s="764">
        <f t="shared" si="96"/>
        <v>119</v>
      </c>
      <c r="AG82" s="764">
        <f t="shared" si="97"/>
        <v>149</v>
      </c>
      <c r="AH82" s="764">
        <f t="shared" si="98"/>
        <v>73</v>
      </c>
      <c r="AI82" s="764">
        <f t="shared" si="99"/>
        <v>64</v>
      </c>
      <c r="AJ82" s="764">
        <f t="shared" si="100"/>
        <v>40</v>
      </c>
      <c r="AK82" s="764">
        <f t="shared" si="101"/>
        <v>54</v>
      </c>
      <c r="AL82" s="764">
        <f t="shared" si="102"/>
        <v>29</v>
      </c>
      <c r="AM82" s="764">
        <f t="shared" si="103"/>
        <v>37</v>
      </c>
      <c r="AN82" s="764">
        <f t="shared" si="104"/>
        <v>8</v>
      </c>
      <c r="AO82" s="764">
        <f t="shared" si="105"/>
        <v>17</v>
      </c>
      <c r="AP82" s="764">
        <f t="shared" si="106"/>
        <v>2</v>
      </c>
      <c r="AQ82" s="764">
        <f t="shared" si="107"/>
        <v>5</v>
      </c>
      <c r="AR82" s="764">
        <f t="shared" si="128"/>
        <v>18</v>
      </c>
      <c r="AT82" s="16" t="s">
        <v>91</v>
      </c>
      <c r="AU82" s="13">
        <v>2</v>
      </c>
      <c r="AV82" s="13">
        <v>4</v>
      </c>
      <c r="AW82" s="13">
        <v>2</v>
      </c>
      <c r="AX82" s="13">
        <v>3</v>
      </c>
      <c r="AY82" s="13">
        <v>2</v>
      </c>
      <c r="AZ82" s="13">
        <v>2</v>
      </c>
      <c r="BA82" s="13">
        <v>2</v>
      </c>
      <c r="BB82" s="13">
        <v>5</v>
      </c>
      <c r="BC82" s="13">
        <v>3</v>
      </c>
      <c r="BD82" s="13">
        <v>2</v>
      </c>
      <c r="BE82" s="13">
        <v>3</v>
      </c>
      <c r="BF82" s="13">
        <v>4</v>
      </c>
      <c r="BG82" s="13">
        <v>4</v>
      </c>
      <c r="BH82" s="13">
        <v>8</v>
      </c>
      <c r="BI82" s="13">
        <v>3</v>
      </c>
      <c r="BJ82" s="13">
        <v>11</v>
      </c>
      <c r="BK82" s="13">
        <v>11</v>
      </c>
      <c r="BL82" s="13">
        <v>16</v>
      </c>
      <c r="BM82" s="13">
        <v>14</v>
      </c>
      <c r="BN82" s="13">
        <v>9</v>
      </c>
      <c r="BO82" s="13">
        <v>16</v>
      </c>
      <c r="BP82" s="13">
        <v>17</v>
      </c>
      <c r="BQ82" s="13">
        <v>13</v>
      </c>
      <c r="BR82" s="13">
        <v>20</v>
      </c>
      <c r="BS82" s="13">
        <v>15</v>
      </c>
      <c r="BT82" s="13">
        <v>16</v>
      </c>
      <c r="BU82" s="13">
        <v>16</v>
      </c>
      <c r="BV82" s="13">
        <v>17</v>
      </c>
      <c r="BW82" s="13">
        <v>13</v>
      </c>
      <c r="BX82" s="13">
        <v>20</v>
      </c>
      <c r="BY82" s="13">
        <v>18</v>
      </c>
      <c r="BZ82" s="13">
        <v>21</v>
      </c>
      <c r="CA82" s="13">
        <v>14</v>
      </c>
      <c r="CB82" s="13">
        <v>11</v>
      </c>
      <c r="CC82" s="13">
        <v>7</v>
      </c>
      <c r="CD82" s="13">
        <v>17</v>
      </c>
      <c r="CE82" s="13">
        <v>14</v>
      </c>
      <c r="CF82" s="13">
        <v>13</v>
      </c>
      <c r="CG82" s="13">
        <v>18</v>
      </c>
      <c r="CH82" s="13">
        <v>13</v>
      </c>
      <c r="CI82" s="13">
        <v>16</v>
      </c>
      <c r="CJ82" s="13">
        <v>19</v>
      </c>
      <c r="CK82" s="13">
        <v>13</v>
      </c>
      <c r="CL82" s="13">
        <v>16</v>
      </c>
      <c r="CM82" s="13">
        <v>26</v>
      </c>
      <c r="CN82" s="13">
        <v>12</v>
      </c>
      <c r="CO82" s="13">
        <v>13</v>
      </c>
      <c r="CP82" s="13">
        <v>7</v>
      </c>
      <c r="CQ82" s="13">
        <v>13</v>
      </c>
      <c r="CR82" s="13">
        <v>14</v>
      </c>
      <c r="CS82" s="13">
        <v>10</v>
      </c>
      <c r="CT82" s="13">
        <v>7</v>
      </c>
      <c r="CU82" s="13">
        <v>6</v>
      </c>
      <c r="CV82" s="13">
        <v>3</v>
      </c>
      <c r="CW82" s="13">
        <v>10</v>
      </c>
      <c r="CX82" s="13">
        <v>2</v>
      </c>
      <c r="CY82" s="13">
        <v>7</v>
      </c>
      <c r="CZ82" s="13">
        <v>7</v>
      </c>
      <c r="DA82" s="13">
        <v>6</v>
      </c>
      <c r="DB82" s="13">
        <v>6</v>
      </c>
      <c r="DC82" s="13">
        <v>4</v>
      </c>
      <c r="DD82" s="13">
        <v>6</v>
      </c>
      <c r="DE82" s="13">
        <v>3</v>
      </c>
      <c r="DF82" s="13">
        <v>4</v>
      </c>
      <c r="DG82" s="13">
        <v>6</v>
      </c>
      <c r="DH82" s="13">
        <v>6</v>
      </c>
      <c r="DI82" s="13">
        <v>7</v>
      </c>
      <c r="DJ82" s="13">
        <v>6</v>
      </c>
      <c r="DK82" s="13">
        <v>3</v>
      </c>
      <c r="DL82" s="13">
        <v>9</v>
      </c>
      <c r="DM82" s="13">
        <v>6</v>
      </c>
      <c r="DN82" s="13">
        <v>4</v>
      </c>
      <c r="DO82" s="13">
        <v>1</v>
      </c>
      <c r="DP82" s="13">
        <v>8</v>
      </c>
      <c r="DQ82" s="13">
        <v>4</v>
      </c>
      <c r="DR82" s="13">
        <v>5</v>
      </c>
      <c r="DS82" s="13">
        <v>2</v>
      </c>
      <c r="DT82" s="13">
        <v>4</v>
      </c>
      <c r="DU82" s="13">
        <v>1</v>
      </c>
      <c r="DV82" s="13">
        <v>2</v>
      </c>
      <c r="DW82" s="13">
        <v>5</v>
      </c>
      <c r="DX82" s="13">
        <v>1</v>
      </c>
      <c r="DY82" s="13"/>
      <c r="DZ82" s="13">
        <v>2</v>
      </c>
      <c r="EA82" s="13">
        <v>2</v>
      </c>
      <c r="EB82" s="13">
        <v>1</v>
      </c>
      <c r="EC82" s="13">
        <v>2</v>
      </c>
      <c r="ED82" s="13">
        <v>2</v>
      </c>
      <c r="EE82" s="13">
        <v>2</v>
      </c>
      <c r="EF82" s="13"/>
      <c r="EG82" s="13">
        <v>1</v>
      </c>
      <c r="EH82" s="13">
        <v>1</v>
      </c>
      <c r="EI82" s="13">
        <v>1</v>
      </c>
      <c r="EJ82" s="13"/>
      <c r="EK82" s="13">
        <v>1</v>
      </c>
      <c r="EL82" s="13"/>
      <c r="EM82" s="13"/>
      <c r="EN82" s="13">
        <v>1</v>
      </c>
      <c r="EO82" s="13"/>
      <c r="EP82" s="13"/>
      <c r="EQ82" s="13"/>
      <c r="ER82" s="13"/>
      <c r="ES82" s="13"/>
      <c r="ET82" s="13"/>
      <c r="EU82" s="13"/>
      <c r="EV82" s="13"/>
      <c r="EW82" s="13"/>
      <c r="EX82" s="13"/>
      <c r="EY82" s="13"/>
      <c r="EZ82" s="13"/>
      <c r="FA82" s="60">
        <v>745</v>
      </c>
      <c r="FB82" s="13">
        <v>745</v>
      </c>
      <c r="FC82" s="16" t="s">
        <v>91</v>
      </c>
      <c r="FD82" s="13"/>
      <c r="FE82" s="13">
        <v>2</v>
      </c>
      <c r="FF82" s="13">
        <v>4</v>
      </c>
      <c r="FG82" s="13">
        <v>4</v>
      </c>
      <c r="FH82" s="13">
        <v>3</v>
      </c>
      <c r="FI82" s="13">
        <v>4</v>
      </c>
      <c r="FJ82" s="13">
        <v>1</v>
      </c>
      <c r="FK82" s="13">
        <v>4</v>
      </c>
      <c r="FL82" s="13">
        <v>4</v>
      </c>
      <c r="FM82" s="13">
        <v>3</v>
      </c>
      <c r="FN82" s="13">
        <v>5</v>
      </c>
      <c r="FO82" s="13">
        <v>5</v>
      </c>
      <c r="FP82" s="13">
        <v>5</v>
      </c>
      <c r="FQ82" s="13">
        <v>6</v>
      </c>
      <c r="FR82" s="13">
        <v>3</v>
      </c>
      <c r="FS82" s="13">
        <v>3</v>
      </c>
      <c r="FT82" s="13">
        <v>7</v>
      </c>
      <c r="FU82" s="13">
        <v>7</v>
      </c>
      <c r="FV82" s="13">
        <v>7</v>
      </c>
      <c r="FW82" s="13">
        <v>18</v>
      </c>
      <c r="FX82" s="13">
        <v>12</v>
      </c>
      <c r="FY82" s="13">
        <v>10</v>
      </c>
      <c r="FZ82" s="13">
        <v>16</v>
      </c>
      <c r="GA82" s="13">
        <v>11</v>
      </c>
      <c r="GB82" s="13">
        <v>14</v>
      </c>
      <c r="GC82" s="13">
        <v>12</v>
      </c>
      <c r="GD82" s="13">
        <v>11</v>
      </c>
      <c r="GE82" s="13">
        <v>9</v>
      </c>
      <c r="GF82" s="13">
        <v>13</v>
      </c>
      <c r="GG82" s="13">
        <v>14</v>
      </c>
      <c r="GH82" s="13">
        <v>11</v>
      </c>
      <c r="GI82" s="13">
        <v>14</v>
      </c>
      <c r="GJ82" s="13">
        <v>7</v>
      </c>
      <c r="GK82" s="13">
        <v>15</v>
      </c>
      <c r="GL82" s="13">
        <v>15</v>
      </c>
      <c r="GM82" s="13">
        <v>18</v>
      </c>
      <c r="GN82" s="13">
        <v>14</v>
      </c>
      <c r="GO82" s="13">
        <v>9</v>
      </c>
      <c r="GP82" s="13">
        <v>3</v>
      </c>
      <c r="GQ82" s="13">
        <v>8</v>
      </c>
      <c r="GR82" s="13">
        <v>12</v>
      </c>
      <c r="GS82" s="13">
        <v>14</v>
      </c>
      <c r="GT82" s="13">
        <v>13</v>
      </c>
      <c r="GU82" s="13">
        <v>13</v>
      </c>
      <c r="GV82" s="13">
        <v>11</v>
      </c>
      <c r="GW82" s="13">
        <v>11</v>
      </c>
      <c r="GX82" s="13">
        <v>10</v>
      </c>
      <c r="GY82" s="13">
        <v>13</v>
      </c>
      <c r="GZ82" s="13">
        <v>12</v>
      </c>
      <c r="HA82" s="13">
        <v>10</v>
      </c>
      <c r="HB82" s="13">
        <v>13</v>
      </c>
      <c r="HC82" s="13">
        <v>12</v>
      </c>
      <c r="HD82" s="13">
        <v>7</v>
      </c>
      <c r="HE82" s="13">
        <v>3</v>
      </c>
      <c r="HF82" s="13">
        <v>9</v>
      </c>
      <c r="HG82" s="13">
        <v>11</v>
      </c>
      <c r="HH82" s="13">
        <v>5</v>
      </c>
      <c r="HI82" s="13">
        <v>5</v>
      </c>
      <c r="HJ82" s="13">
        <v>4</v>
      </c>
      <c r="HK82" s="13">
        <v>4</v>
      </c>
      <c r="HL82" s="13">
        <v>4</v>
      </c>
      <c r="HM82" s="13">
        <v>1</v>
      </c>
      <c r="HN82" s="13">
        <v>4</v>
      </c>
      <c r="HO82" s="13">
        <v>3</v>
      </c>
      <c r="HP82" s="13">
        <v>5</v>
      </c>
      <c r="HQ82" s="13">
        <v>6</v>
      </c>
      <c r="HR82" s="13">
        <v>2</v>
      </c>
      <c r="HS82" s="13">
        <v>6</v>
      </c>
      <c r="HT82" s="13">
        <v>4</v>
      </c>
      <c r="HU82" s="13">
        <v>5</v>
      </c>
      <c r="HV82" s="13">
        <v>4</v>
      </c>
      <c r="HW82" s="13">
        <v>1</v>
      </c>
      <c r="HX82" s="13">
        <v>9</v>
      </c>
      <c r="HY82" s="13">
        <v>1</v>
      </c>
      <c r="HZ82" s="13">
        <v>1</v>
      </c>
      <c r="IA82" s="13">
        <v>2</v>
      </c>
      <c r="IB82" s="13">
        <v>4</v>
      </c>
      <c r="IC82" s="13">
        <v>5</v>
      </c>
      <c r="ID82" s="13">
        <v>1</v>
      </c>
      <c r="IE82" s="13">
        <v>1</v>
      </c>
      <c r="IF82" s="13"/>
      <c r="IG82" s="13">
        <v>2</v>
      </c>
      <c r="IH82" s="13"/>
      <c r="II82" s="13">
        <v>2</v>
      </c>
      <c r="IJ82" s="13">
        <v>2</v>
      </c>
      <c r="IK82" s="13"/>
      <c r="IL82" s="13">
        <v>1</v>
      </c>
      <c r="IM82" s="13">
        <v>1</v>
      </c>
      <c r="IN82" s="13"/>
      <c r="IO82" s="13"/>
      <c r="IP82" s="13">
        <v>1</v>
      </c>
      <c r="IQ82" s="13"/>
      <c r="IR82" s="13"/>
      <c r="IS82" s="13"/>
      <c r="IT82" s="13"/>
      <c r="IU82" s="13"/>
      <c r="IV82" s="13"/>
      <c r="IW82" s="13"/>
      <c r="IX82" s="13">
        <v>1</v>
      </c>
      <c r="IY82" s="13"/>
      <c r="IZ82" s="13"/>
      <c r="JA82" s="13"/>
      <c r="JB82" s="13"/>
      <c r="JC82" s="13"/>
      <c r="JD82" s="13"/>
      <c r="JE82" s="13"/>
      <c r="JF82" s="60">
        <v>602</v>
      </c>
      <c r="JG82" s="13"/>
      <c r="JH82" s="13">
        <v>1</v>
      </c>
      <c r="JI82" s="13"/>
      <c r="JJ82" s="13"/>
      <c r="JK82" s="13"/>
      <c r="JL82" s="13"/>
      <c r="JM82" s="13"/>
      <c r="JN82" s="13"/>
      <c r="JO82" s="13">
        <v>1</v>
      </c>
      <c r="JP82" s="13"/>
      <c r="JQ82" s="13"/>
      <c r="JR82" s="13">
        <v>2</v>
      </c>
      <c r="JS82" s="13"/>
      <c r="JT82" s="13"/>
      <c r="JU82" s="13"/>
      <c r="JV82" s="13"/>
      <c r="JW82" s="13"/>
      <c r="JX82" s="13">
        <v>1</v>
      </c>
      <c r="JY82" s="13"/>
      <c r="JZ82" s="13"/>
      <c r="KA82" s="13"/>
      <c r="KB82" s="13"/>
      <c r="KC82" s="13"/>
      <c r="KD82" s="13"/>
      <c r="KE82" s="13"/>
      <c r="KF82" s="13"/>
      <c r="KG82" s="13"/>
      <c r="KH82" s="13">
        <v>1</v>
      </c>
      <c r="KI82" s="13"/>
      <c r="KJ82" s="13"/>
      <c r="KK82" s="13">
        <v>1</v>
      </c>
      <c r="KL82" s="13"/>
      <c r="KM82" s="13"/>
      <c r="KN82" s="13">
        <v>1</v>
      </c>
      <c r="KO82" s="13">
        <v>1</v>
      </c>
      <c r="KP82" s="13"/>
      <c r="KQ82" s="13"/>
      <c r="KR82" s="13"/>
      <c r="KS82" s="13"/>
      <c r="KT82" s="13"/>
      <c r="KU82" s="13"/>
      <c r="KV82" s="13"/>
      <c r="KW82" s="13"/>
      <c r="KX82" s="13"/>
      <c r="KY82" s="13"/>
      <c r="KZ82" s="13"/>
      <c r="LA82" s="13"/>
      <c r="LB82" s="13"/>
      <c r="LC82" s="13"/>
      <c r="LD82" s="13">
        <v>1</v>
      </c>
      <c r="LE82" s="13">
        <v>1</v>
      </c>
      <c r="LF82" s="13">
        <v>1</v>
      </c>
      <c r="LG82" s="13"/>
      <c r="LH82" s="13"/>
      <c r="LI82" s="13"/>
      <c r="LJ82" s="13"/>
      <c r="LK82" s="13"/>
      <c r="LL82" s="13"/>
      <c r="LM82" s="13"/>
      <c r="LN82" s="13"/>
      <c r="LO82" s="13"/>
      <c r="LP82" s="13"/>
      <c r="LQ82" s="13"/>
      <c r="LR82" s="13"/>
      <c r="LS82" s="13"/>
      <c r="LT82" s="13"/>
      <c r="LU82" s="13">
        <v>1</v>
      </c>
      <c r="LV82" s="13"/>
      <c r="LW82" s="13"/>
      <c r="LX82" s="13">
        <v>1</v>
      </c>
      <c r="LY82" s="13"/>
      <c r="LZ82" s="13"/>
      <c r="MA82" s="13"/>
      <c r="MB82" s="13"/>
      <c r="MC82" s="13"/>
      <c r="MD82" s="13"/>
      <c r="ME82" s="13"/>
      <c r="MF82" s="13"/>
      <c r="MG82" s="13"/>
      <c r="MH82" s="13">
        <v>1</v>
      </c>
      <c r="MI82" s="13"/>
      <c r="MJ82" s="13"/>
      <c r="MK82" s="13"/>
      <c r="ML82" s="13"/>
      <c r="MM82" s="13"/>
      <c r="MN82" s="13">
        <v>1</v>
      </c>
      <c r="MO82" s="13"/>
      <c r="MP82" s="13"/>
      <c r="MQ82" s="13"/>
      <c r="MR82" s="13"/>
      <c r="MS82" s="13">
        <v>1</v>
      </c>
      <c r="MT82" s="13"/>
      <c r="MU82" s="13">
        <v>1</v>
      </c>
      <c r="MV82" s="13"/>
      <c r="MW82" s="13"/>
      <c r="MX82" s="13"/>
      <c r="MY82" s="13"/>
      <c r="MZ82" s="13"/>
      <c r="NA82" s="13"/>
      <c r="NB82" s="13"/>
      <c r="NC82" s="13"/>
      <c r="ND82" s="13"/>
      <c r="NE82" s="13"/>
      <c r="NF82" s="13"/>
      <c r="NG82" s="13"/>
      <c r="NH82" s="13"/>
      <c r="NI82" s="13"/>
      <c r="NJ82" s="60">
        <v>18</v>
      </c>
      <c r="NK82" s="13">
        <v>620</v>
      </c>
      <c r="NL82" s="448"/>
      <c r="NM82" s="448"/>
      <c r="NN82" s="448"/>
    </row>
    <row r="83" spans="1:378">
      <c r="A83" s="8" t="s">
        <v>94</v>
      </c>
      <c r="B83" s="284">
        <f t="shared" si="108"/>
        <v>5</v>
      </c>
      <c r="C83" s="284">
        <f t="shared" si="109"/>
        <v>4</v>
      </c>
      <c r="D83" s="284">
        <f t="shared" si="110"/>
        <v>23</v>
      </c>
      <c r="E83" s="284">
        <f t="shared" si="111"/>
        <v>36</v>
      </c>
      <c r="F83" s="284">
        <f t="shared" si="112"/>
        <v>69</v>
      </c>
      <c r="G83" s="284">
        <f t="shared" si="113"/>
        <v>53</v>
      </c>
      <c r="H83" s="284">
        <f t="shared" si="114"/>
        <v>43</v>
      </c>
      <c r="I83" s="284">
        <f t="shared" si="115"/>
        <v>56</v>
      </c>
      <c r="J83" s="284">
        <f t="shared" si="116"/>
        <v>38</v>
      </c>
      <c r="K83" s="284">
        <f t="shared" si="117"/>
        <v>55</v>
      </c>
      <c r="L83" s="284">
        <f t="shared" si="118"/>
        <v>40</v>
      </c>
      <c r="M83" s="284">
        <f t="shared" si="119"/>
        <v>43</v>
      </c>
      <c r="N83" s="284">
        <f t="shared" si="120"/>
        <v>31</v>
      </c>
      <c r="O83" s="284">
        <f t="shared" si="121"/>
        <v>32</v>
      </c>
      <c r="P83" s="284">
        <f t="shared" si="122"/>
        <v>9</v>
      </c>
      <c r="Q83" s="284">
        <f t="shared" si="123"/>
        <v>14</v>
      </c>
      <c r="R83" s="284">
        <f t="shared" si="124"/>
        <v>4</v>
      </c>
      <c r="S83" s="284">
        <f t="shared" si="125"/>
        <v>3</v>
      </c>
      <c r="T83" s="284">
        <f t="shared" si="126"/>
        <v>1</v>
      </c>
      <c r="U83" s="284">
        <f t="shared" si="127"/>
        <v>4</v>
      </c>
      <c r="W83" s="16" t="s">
        <v>92</v>
      </c>
      <c r="X83" s="764">
        <f t="shared" si="88"/>
        <v>2</v>
      </c>
      <c r="Y83" s="764">
        <f t="shared" si="89"/>
        <v>1</v>
      </c>
      <c r="Z83" s="764">
        <f t="shared" si="90"/>
        <v>1</v>
      </c>
      <c r="AA83" s="764">
        <f t="shared" si="91"/>
        <v>4</v>
      </c>
      <c r="AB83" s="764">
        <f t="shared" si="92"/>
        <v>11</v>
      </c>
      <c r="AC83" s="764">
        <f t="shared" si="93"/>
        <v>17</v>
      </c>
      <c r="AD83" s="764">
        <f t="shared" si="94"/>
        <v>18</v>
      </c>
      <c r="AE83" s="764">
        <f t="shared" si="95"/>
        <v>13</v>
      </c>
      <c r="AF83" s="764">
        <f t="shared" si="96"/>
        <v>12</v>
      </c>
      <c r="AG83" s="764">
        <f t="shared" si="97"/>
        <v>9</v>
      </c>
      <c r="AH83" s="764">
        <f t="shared" si="98"/>
        <v>5</v>
      </c>
      <c r="AI83" s="764">
        <f t="shared" si="99"/>
        <v>11</v>
      </c>
      <c r="AJ83" s="764">
        <f t="shared" si="100"/>
        <v>4</v>
      </c>
      <c r="AK83" s="764">
        <f t="shared" si="101"/>
        <v>1</v>
      </c>
      <c r="AL83" s="764">
        <f t="shared" si="102"/>
        <v>3</v>
      </c>
      <c r="AM83" s="764">
        <f t="shared" si="103"/>
        <v>1</v>
      </c>
      <c r="AN83" s="764">
        <f t="shared" si="104"/>
        <v>1</v>
      </c>
      <c r="AO83" s="764">
        <f t="shared" si="105"/>
        <v>1</v>
      </c>
      <c r="AP83" s="764">
        <f t="shared" si="106"/>
        <v>0</v>
      </c>
      <c r="AQ83" s="764">
        <f t="shared" si="107"/>
        <v>2</v>
      </c>
      <c r="AR83" s="764">
        <f t="shared" si="128"/>
        <v>4</v>
      </c>
      <c r="AT83" s="16" t="s">
        <v>92</v>
      </c>
      <c r="AU83" s="13"/>
      <c r="AV83" s="13"/>
      <c r="AW83" s="13"/>
      <c r="AX83" s="13"/>
      <c r="AY83" s="13">
        <v>1</v>
      </c>
      <c r="AZ83" s="13"/>
      <c r="BA83" s="13"/>
      <c r="BB83" s="13"/>
      <c r="BC83" s="13"/>
      <c r="BD83" s="13"/>
      <c r="BE83" s="13"/>
      <c r="BF83" s="13"/>
      <c r="BG83" s="13">
        <v>1</v>
      </c>
      <c r="BH83" s="13"/>
      <c r="BI83" s="13">
        <v>1</v>
      </c>
      <c r="BJ83" s="13"/>
      <c r="BK83" s="13">
        <v>1</v>
      </c>
      <c r="BL83" s="13"/>
      <c r="BM83" s="13"/>
      <c r="BN83" s="13">
        <v>1</v>
      </c>
      <c r="BO83" s="13">
        <v>3</v>
      </c>
      <c r="BP83" s="13">
        <v>1</v>
      </c>
      <c r="BQ83" s="13"/>
      <c r="BR83" s="13"/>
      <c r="BS83" s="13">
        <v>1</v>
      </c>
      <c r="BT83" s="13">
        <v>3</v>
      </c>
      <c r="BU83" s="13">
        <v>4</v>
      </c>
      <c r="BV83" s="13">
        <v>3</v>
      </c>
      <c r="BW83" s="13">
        <v>1</v>
      </c>
      <c r="BX83" s="13">
        <v>1</v>
      </c>
      <c r="BY83" s="13"/>
      <c r="BZ83" s="13">
        <v>3</v>
      </c>
      <c r="CA83" s="13">
        <v>1</v>
      </c>
      <c r="CB83" s="13">
        <v>1</v>
      </c>
      <c r="CC83" s="13"/>
      <c r="CD83" s="13"/>
      <c r="CE83" s="13">
        <v>3</v>
      </c>
      <c r="CF83" s="13">
        <v>3</v>
      </c>
      <c r="CG83" s="13">
        <v>1</v>
      </c>
      <c r="CH83" s="13">
        <v>1</v>
      </c>
      <c r="CI83" s="13">
        <v>1</v>
      </c>
      <c r="CJ83" s="13">
        <v>3</v>
      </c>
      <c r="CK83" s="13">
        <v>1</v>
      </c>
      <c r="CL83" s="13">
        <v>1</v>
      </c>
      <c r="CM83" s="13"/>
      <c r="CN83" s="13">
        <v>1</v>
      </c>
      <c r="CO83" s="13"/>
      <c r="CP83" s="13">
        <v>1</v>
      </c>
      <c r="CQ83" s="13">
        <v>1</v>
      </c>
      <c r="CR83" s="13"/>
      <c r="CS83" s="13"/>
      <c r="CT83" s="13">
        <v>2</v>
      </c>
      <c r="CU83" s="13">
        <v>2</v>
      </c>
      <c r="CV83" s="13">
        <v>1</v>
      </c>
      <c r="CW83" s="13"/>
      <c r="CX83" s="13">
        <v>1</v>
      </c>
      <c r="CY83" s="13">
        <v>2</v>
      </c>
      <c r="CZ83" s="13"/>
      <c r="DA83" s="13">
        <v>3</v>
      </c>
      <c r="DB83" s="13"/>
      <c r="DC83" s="13"/>
      <c r="DD83" s="13"/>
      <c r="DE83" s="13"/>
      <c r="DF83" s="13"/>
      <c r="DG83" s="13"/>
      <c r="DH83" s="13">
        <v>1</v>
      </c>
      <c r="DI83" s="13"/>
      <c r="DJ83" s="13"/>
      <c r="DK83" s="13"/>
      <c r="DL83" s="13"/>
      <c r="DM83" s="13"/>
      <c r="DN83" s="13"/>
      <c r="DO83" s="13"/>
      <c r="DP83" s="13"/>
      <c r="DQ83" s="13"/>
      <c r="DR83" s="13">
        <v>1</v>
      </c>
      <c r="DS83" s="13"/>
      <c r="DT83" s="13"/>
      <c r="DU83" s="13"/>
      <c r="DV83" s="13"/>
      <c r="DW83" s="13"/>
      <c r="DX83" s="13"/>
      <c r="DY83" s="13"/>
      <c r="DZ83" s="13"/>
      <c r="EA83" s="13"/>
      <c r="EB83" s="13">
        <v>1</v>
      </c>
      <c r="EC83" s="13"/>
      <c r="ED83" s="13"/>
      <c r="EE83" s="13"/>
      <c r="EF83" s="13"/>
      <c r="EG83" s="13">
        <v>1</v>
      </c>
      <c r="EH83" s="13"/>
      <c r="EI83" s="13"/>
      <c r="EJ83" s="13">
        <v>1</v>
      </c>
      <c r="EK83" s="13"/>
      <c r="EL83" s="13"/>
      <c r="EM83" s="13"/>
      <c r="EN83" s="13"/>
      <c r="EO83" s="13"/>
      <c r="EP83" s="13"/>
      <c r="EQ83" s="13"/>
      <c r="ER83" s="13"/>
      <c r="ES83" s="13"/>
      <c r="ET83" s="13"/>
      <c r="EU83" s="13"/>
      <c r="EV83" s="13"/>
      <c r="EW83" s="13"/>
      <c r="EX83" s="13"/>
      <c r="EY83" s="13"/>
      <c r="EZ83" s="13"/>
      <c r="FA83" s="60">
        <v>60</v>
      </c>
      <c r="FB83" s="13">
        <v>60</v>
      </c>
      <c r="FC83" s="16" t="s">
        <v>92</v>
      </c>
      <c r="FD83" s="13">
        <v>1</v>
      </c>
      <c r="FE83" s="13"/>
      <c r="FF83" s="13"/>
      <c r="FG83" s="13">
        <v>1</v>
      </c>
      <c r="FH83" s="13"/>
      <c r="FI83" s="13"/>
      <c r="FJ83" s="13"/>
      <c r="FK83" s="13"/>
      <c r="FL83" s="13"/>
      <c r="FM83" s="13"/>
      <c r="FN83" s="13"/>
      <c r="FO83" s="13"/>
      <c r="FP83" s="13"/>
      <c r="FQ83" s="13"/>
      <c r="FR83" s="13">
        <v>1</v>
      </c>
      <c r="FS83" s="13"/>
      <c r="FT83" s="13"/>
      <c r="FU83" s="13"/>
      <c r="FV83" s="13"/>
      <c r="FW83" s="13"/>
      <c r="FX83" s="13">
        <v>1</v>
      </c>
      <c r="FY83" s="13"/>
      <c r="FZ83" s="13">
        <v>1</v>
      </c>
      <c r="GA83" s="13">
        <v>2</v>
      </c>
      <c r="GB83" s="13"/>
      <c r="GC83" s="13">
        <v>2</v>
      </c>
      <c r="GD83" s="13">
        <v>1</v>
      </c>
      <c r="GE83" s="13">
        <v>1</v>
      </c>
      <c r="GF83" s="13">
        <v>1</v>
      </c>
      <c r="GG83" s="13">
        <v>2</v>
      </c>
      <c r="GH83" s="13">
        <v>1</v>
      </c>
      <c r="GI83" s="13"/>
      <c r="GJ83" s="13">
        <v>1</v>
      </c>
      <c r="GK83" s="13">
        <v>2</v>
      </c>
      <c r="GL83" s="13">
        <v>2</v>
      </c>
      <c r="GM83" s="13">
        <v>2</v>
      </c>
      <c r="GN83" s="13">
        <v>2</v>
      </c>
      <c r="GO83" s="13">
        <v>4</v>
      </c>
      <c r="GP83" s="13">
        <v>2</v>
      </c>
      <c r="GQ83" s="13">
        <v>2</v>
      </c>
      <c r="GR83" s="13">
        <v>2</v>
      </c>
      <c r="GS83" s="13"/>
      <c r="GT83" s="13">
        <v>1</v>
      </c>
      <c r="GU83" s="13">
        <v>1</v>
      </c>
      <c r="GV83" s="13">
        <v>1</v>
      </c>
      <c r="GW83" s="13">
        <v>3</v>
      </c>
      <c r="GX83" s="13">
        <v>2</v>
      </c>
      <c r="GY83" s="13"/>
      <c r="GZ83" s="13"/>
      <c r="HA83" s="13">
        <v>2</v>
      </c>
      <c r="HB83" s="13">
        <v>2</v>
      </c>
      <c r="HC83" s="13">
        <v>1</v>
      </c>
      <c r="HD83" s="13">
        <v>1</v>
      </c>
      <c r="HE83" s="13"/>
      <c r="HF83" s="13"/>
      <c r="HG83" s="13"/>
      <c r="HH83" s="13"/>
      <c r="HI83" s="13"/>
      <c r="HJ83" s="13"/>
      <c r="HK83" s="13">
        <v>1</v>
      </c>
      <c r="HL83" s="13">
        <v>1</v>
      </c>
      <c r="HM83" s="13"/>
      <c r="HN83" s="13"/>
      <c r="HO83" s="13"/>
      <c r="HP83" s="13">
        <v>1</v>
      </c>
      <c r="HQ83" s="13"/>
      <c r="HR83" s="13">
        <v>1</v>
      </c>
      <c r="HS83" s="13"/>
      <c r="HT83" s="13"/>
      <c r="HU83" s="13">
        <v>1</v>
      </c>
      <c r="HV83" s="13">
        <v>1</v>
      </c>
      <c r="HW83" s="13"/>
      <c r="HX83" s="13">
        <v>2</v>
      </c>
      <c r="HY83" s="13"/>
      <c r="HZ83" s="13"/>
      <c r="IA83" s="13"/>
      <c r="IB83" s="13"/>
      <c r="IC83" s="13"/>
      <c r="ID83" s="13"/>
      <c r="IE83" s="13"/>
      <c r="IF83" s="13"/>
      <c r="IG83" s="13"/>
      <c r="IH83" s="13">
        <v>1</v>
      </c>
      <c r="II83" s="13"/>
      <c r="IJ83" s="13"/>
      <c r="IK83" s="13"/>
      <c r="IL83" s="13"/>
      <c r="IM83" s="13"/>
      <c r="IN83" s="13"/>
      <c r="IO83" s="13"/>
      <c r="IP83" s="13"/>
      <c r="IQ83" s="13"/>
      <c r="IR83" s="13"/>
      <c r="IS83" s="13"/>
      <c r="IT83" s="13"/>
      <c r="IU83" s="13"/>
      <c r="IV83" s="13"/>
      <c r="IW83" s="13"/>
      <c r="IX83" s="13"/>
      <c r="IY83" s="13"/>
      <c r="IZ83" s="13"/>
      <c r="JA83" s="13"/>
      <c r="JB83" s="13"/>
      <c r="JC83" s="13"/>
      <c r="JD83" s="13"/>
      <c r="JE83" s="13"/>
      <c r="JF83" s="60">
        <v>57</v>
      </c>
      <c r="JG83" s="13"/>
      <c r="JH83" s="13"/>
      <c r="JI83" s="13"/>
      <c r="JJ83" s="13"/>
      <c r="JK83" s="13"/>
      <c r="JL83" s="13"/>
      <c r="JM83" s="13"/>
      <c r="JN83" s="13"/>
      <c r="JO83" s="13"/>
      <c r="JP83" s="13"/>
      <c r="JQ83" s="13"/>
      <c r="JR83" s="13"/>
      <c r="JS83" s="13"/>
      <c r="JT83" s="13"/>
      <c r="JU83" s="13"/>
      <c r="JV83" s="13"/>
      <c r="JW83" s="13"/>
      <c r="JX83" s="13"/>
      <c r="JY83" s="13"/>
      <c r="JZ83" s="13"/>
      <c r="KA83" s="13"/>
      <c r="KB83" s="13"/>
      <c r="KC83" s="13"/>
      <c r="KD83" s="13"/>
      <c r="KE83" s="13"/>
      <c r="KF83" s="13"/>
      <c r="KG83" s="13"/>
      <c r="KH83" s="13"/>
      <c r="KI83" s="13"/>
      <c r="KJ83" s="13">
        <v>1</v>
      </c>
      <c r="KK83" s="13"/>
      <c r="KL83" s="13">
        <v>1</v>
      </c>
      <c r="KM83" s="13"/>
      <c r="KN83" s="13">
        <v>1</v>
      </c>
      <c r="KO83" s="13"/>
      <c r="KP83" s="13"/>
      <c r="KQ83" s="13">
        <v>1</v>
      </c>
      <c r="KR83" s="13"/>
      <c r="KS83" s="13"/>
      <c r="KT83" s="13"/>
      <c r="KU83" s="13"/>
      <c r="KV83" s="13"/>
      <c r="KW83" s="13"/>
      <c r="KX83" s="13"/>
      <c r="KY83" s="13"/>
      <c r="KZ83" s="13"/>
      <c r="LA83" s="13"/>
      <c r="LB83" s="13"/>
      <c r="LC83" s="13"/>
      <c r="LD83" s="13"/>
      <c r="LE83" s="13"/>
      <c r="LF83" s="13"/>
      <c r="LG83" s="13"/>
      <c r="LH83" s="13"/>
      <c r="LI83" s="13"/>
      <c r="LJ83" s="13"/>
      <c r="LK83" s="13"/>
      <c r="LL83" s="13"/>
      <c r="LM83" s="13"/>
      <c r="LN83" s="13"/>
      <c r="LO83" s="13"/>
      <c r="LP83" s="13"/>
      <c r="LQ83" s="13"/>
      <c r="LR83" s="13"/>
      <c r="LS83" s="13"/>
      <c r="LT83" s="13"/>
      <c r="LU83" s="13"/>
      <c r="LV83" s="13"/>
      <c r="LW83" s="13"/>
      <c r="LX83" s="13"/>
      <c r="LY83" s="13"/>
      <c r="LZ83" s="13"/>
      <c r="MA83" s="13"/>
      <c r="MB83" s="13"/>
      <c r="MC83" s="13"/>
      <c r="MD83" s="13"/>
      <c r="ME83" s="13"/>
      <c r="MF83" s="13"/>
      <c r="MG83" s="13"/>
      <c r="MH83" s="13"/>
      <c r="MI83" s="13"/>
      <c r="MJ83" s="13"/>
      <c r="MK83" s="13"/>
      <c r="ML83" s="13"/>
      <c r="MM83" s="13"/>
      <c r="MN83" s="13"/>
      <c r="MO83" s="13"/>
      <c r="MP83" s="13"/>
      <c r="MQ83" s="13"/>
      <c r="MR83" s="13"/>
      <c r="MS83" s="13"/>
      <c r="MT83" s="13"/>
      <c r="MU83" s="13"/>
      <c r="MV83" s="13"/>
      <c r="MW83" s="13"/>
      <c r="MX83" s="13"/>
      <c r="MY83" s="13"/>
      <c r="MZ83" s="13"/>
      <c r="NA83" s="13"/>
      <c r="NB83" s="13"/>
      <c r="NC83" s="13"/>
      <c r="ND83" s="13"/>
      <c r="NE83" s="13"/>
      <c r="NF83" s="13"/>
      <c r="NG83" s="13"/>
      <c r="NH83" s="13"/>
      <c r="NI83" s="13"/>
      <c r="NJ83" s="60">
        <v>4</v>
      </c>
      <c r="NK83" s="13">
        <v>61</v>
      </c>
      <c r="NL83" s="448"/>
      <c r="NM83" s="448"/>
      <c r="NN83" s="448"/>
    </row>
    <row r="84" spans="1:378">
      <c r="A84" s="9" t="s">
        <v>95</v>
      </c>
      <c r="B84" s="284">
        <f t="shared" si="108"/>
        <v>10</v>
      </c>
      <c r="C84" s="284">
        <f t="shared" si="109"/>
        <v>5</v>
      </c>
      <c r="D84" s="284">
        <f t="shared" si="110"/>
        <v>39</v>
      </c>
      <c r="E84" s="284">
        <f t="shared" si="111"/>
        <v>37</v>
      </c>
      <c r="F84" s="284">
        <f t="shared" si="112"/>
        <v>135</v>
      </c>
      <c r="G84" s="284">
        <f t="shared" si="113"/>
        <v>117</v>
      </c>
      <c r="H84" s="284">
        <f t="shared" si="114"/>
        <v>142</v>
      </c>
      <c r="I84" s="284">
        <f t="shared" si="115"/>
        <v>121</v>
      </c>
      <c r="J84" s="284">
        <f t="shared" si="116"/>
        <v>123</v>
      </c>
      <c r="K84" s="284">
        <f t="shared" si="117"/>
        <v>111</v>
      </c>
      <c r="L84" s="284">
        <f t="shared" si="118"/>
        <v>76</v>
      </c>
      <c r="M84" s="284">
        <f t="shared" si="119"/>
        <v>72</v>
      </c>
      <c r="N84" s="284">
        <f t="shared" si="120"/>
        <v>52</v>
      </c>
      <c r="O84" s="284">
        <f t="shared" si="121"/>
        <v>51</v>
      </c>
      <c r="P84" s="284">
        <f t="shared" si="122"/>
        <v>25</v>
      </c>
      <c r="Q84" s="284">
        <f t="shared" si="123"/>
        <v>20</v>
      </c>
      <c r="R84" s="284">
        <f t="shared" si="124"/>
        <v>15</v>
      </c>
      <c r="S84" s="284">
        <f t="shared" si="125"/>
        <v>14</v>
      </c>
      <c r="T84" s="284">
        <f t="shared" si="126"/>
        <v>5</v>
      </c>
      <c r="U84" s="284">
        <f t="shared" si="127"/>
        <v>5</v>
      </c>
      <c r="W84" s="16" t="s">
        <v>93</v>
      </c>
      <c r="X84" s="764">
        <f t="shared" si="88"/>
        <v>11</v>
      </c>
      <c r="Y84" s="764">
        <f t="shared" si="89"/>
        <v>11</v>
      </c>
      <c r="Z84" s="764">
        <f t="shared" si="90"/>
        <v>65</v>
      </c>
      <c r="AA84" s="764">
        <f t="shared" si="91"/>
        <v>83</v>
      </c>
      <c r="AB84" s="764">
        <f t="shared" si="92"/>
        <v>162</v>
      </c>
      <c r="AC84" s="764">
        <f t="shared" si="93"/>
        <v>191</v>
      </c>
      <c r="AD84" s="764">
        <f t="shared" si="94"/>
        <v>152</v>
      </c>
      <c r="AE84" s="764">
        <f t="shared" si="95"/>
        <v>215</v>
      </c>
      <c r="AF84" s="764">
        <f t="shared" si="96"/>
        <v>135</v>
      </c>
      <c r="AG84" s="764">
        <f t="shared" si="97"/>
        <v>155</v>
      </c>
      <c r="AH84" s="764">
        <f t="shared" si="98"/>
        <v>111</v>
      </c>
      <c r="AI84" s="764">
        <f t="shared" si="99"/>
        <v>120</v>
      </c>
      <c r="AJ84" s="764">
        <f t="shared" si="100"/>
        <v>87</v>
      </c>
      <c r="AK84" s="764">
        <f t="shared" si="101"/>
        <v>67</v>
      </c>
      <c r="AL84" s="764">
        <f t="shared" si="102"/>
        <v>49</v>
      </c>
      <c r="AM84" s="764">
        <f t="shared" si="103"/>
        <v>49</v>
      </c>
      <c r="AN84" s="764">
        <f t="shared" si="104"/>
        <v>17</v>
      </c>
      <c r="AO84" s="764">
        <f t="shared" si="105"/>
        <v>25</v>
      </c>
      <c r="AP84" s="764">
        <f t="shared" si="106"/>
        <v>4</v>
      </c>
      <c r="AQ84" s="764">
        <f t="shared" si="107"/>
        <v>13</v>
      </c>
      <c r="AR84" s="764">
        <f t="shared" si="128"/>
        <v>18</v>
      </c>
      <c r="AT84" s="16" t="s">
        <v>93</v>
      </c>
      <c r="AU84" s="13"/>
      <c r="AV84" s="13">
        <v>1</v>
      </c>
      <c r="AW84" s="13"/>
      <c r="AX84" s="13"/>
      <c r="AY84" s="13">
        <v>4</v>
      </c>
      <c r="AZ84" s="13">
        <v>1</v>
      </c>
      <c r="BA84" s="13">
        <v>2</v>
      </c>
      <c r="BB84" s="13"/>
      <c r="BC84" s="13"/>
      <c r="BD84" s="13">
        <v>3</v>
      </c>
      <c r="BE84" s="13">
        <v>4</v>
      </c>
      <c r="BF84" s="13">
        <v>3</v>
      </c>
      <c r="BG84" s="13">
        <v>3</v>
      </c>
      <c r="BH84" s="13">
        <v>5</v>
      </c>
      <c r="BI84" s="13">
        <v>4</v>
      </c>
      <c r="BJ84" s="13">
        <v>5</v>
      </c>
      <c r="BK84" s="13">
        <v>13</v>
      </c>
      <c r="BL84" s="13">
        <v>15</v>
      </c>
      <c r="BM84" s="13">
        <v>15</v>
      </c>
      <c r="BN84" s="13">
        <v>16</v>
      </c>
      <c r="BO84" s="13">
        <v>34</v>
      </c>
      <c r="BP84" s="13">
        <v>19</v>
      </c>
      <c r="BQ84" s="13">
        <v>11</v>
      </c>
      <c r="BR84" s="13">
        <v>26</v>
      </c>
      <c r="BS84" s="13">
        <v>12</v>
      </c>
      <c r="BT84" s="13">
        <v>19</v>
      </c>
      <c r="BU84" s="13">
        <v>17</v>
      </c>
      <c r="BV84" s="13">
        <v>23</v>
      </c>
      <c r="BW84" s="13">
        <v>12</v>
      </c>
      <c r="BX84" s="13">
        <v>18</v>
      </c>
      <c r="BY84" s="13">
        <v>31</v>
      </c>
      <c r="BZ84" s="13">
        <v>21</v>
      </c>
      <c r="CA84" s="13">
        <v>24</v>
      </c>
      <c r="CB84" s="13">
        <v>14</v>
      </c>
      <c r="CC84" s="13">
        <v>23</v>
      </c>
      <c r="CD84" s="13">
        <v>26</v>
      </c>
      <c r="CE84" s="13">
        <v>21</v>
      </c>
      <c r="CF84" s="13">
        <v>21</v>
      </c>
      <c r="CG84" s="13">
        <v>15</v>
      </c>
      <c r="CH84" s="13">
        <v>19</v>
      </c>
      <c r="CI84" s="13">
        <v>17</v>
      </c>
      <c r="CJ84" s="13">
        <v>23</v>
      </c>
      <c r="CK84" s="13">
        <v>24</v>
      </c>
      <c r="CL84" s="13">
        <v>17</v>
      </c>
      <c r="CM84" s="13">
        <v>13</v>
      </c>
      <c r="CN84" s="13">
        <v>4</v>
      </c>
      <c r="CO84" s="13">
        <v>19</v>
      </c>
      <c r="CP84" s="13">
        <v>16</v>
      </c>
      <c r="CQ84" s="13">
        <v>15</v>
      </c>
      <c r="CR84" s="13">
        <v>7</v>
      </c>
      <c r="CS84" s="13">
        <v>14</v>
      </c>
      <c r="CT84" s="13">
        <v>16</v>
      </c>
      <c r="CU84" s="13">
        <v>10</v>
      </c>
      <c r="CV84" s="13">
        <v>11</v>
      </c>
      <c r="CW84" s="13">
        <v>18</v>
      </c>
      <c r="CX84" s="13">
        <v>9</v>
      </c>
      <c r="CY84" s="13">
        <v>13</v>
      </c>
      <c r="CZ84" s="13">
        <v>12</v>
      </c>
      <c r="DA84" s="13">
        <v>8</v>
      </c>
      <c r="DB84" s="13">
        <v>9</v>
      </c>
      <c r="DC84" s="13">
        <v>8</v>
      </c>
      <c r="DD84" s="13">
        <v>9</v>
      </c>
      <c r="DE84" s="13">
        <v>3</v>
      </c>
      <c r="DF84" s="13">
        <v>10</v>
      </c>
      <c r="DG84" s="13">
        <v>5</v>
      </c>
      <c r="DH84" s="13">
        <v>5</v>
      </c>
      <c r="DI84" s="13">
        <v>4</v>
      </c>
      <c r="DJ84" s="13">
        <v>9</v>
      </c>
      <c r="DK84" s="13">
        <v>8</v>
      </c>
      <c r="DL84" s="13">
        <v>6</v>
      </c>
      <c r="DM84" s="13">
        <v>9</v>
      </c>
      <c r="DN84" s="13">
        <v>2</v>
      </c>
      <c r="DO84" s="13">
        <v>5</v>
      </c>
      <c r="DP84" s="13">
        <v>10</v>
      </c>
      <c r="DQ84" s="13">
        <v>1</v>
      </c>
      <c r="DR84" s="13">
        <v>5</v>
      </c>
      <c r="DS84" s="13">
        <v>6</v>
      </c>
      <c r="DT84" s="13">
        <v>5</v>
      </c>
      <c r="DU84" s="13">
        <v>4</v>
      </c>
      <c r="DV84" s="13">
        <v>2</v>
      </c>
      <c r="DW84" s="13">
        <v>4</v>
      </c>
      <c r="DX84" s="13">
        <v>3</v>
      </c>
      <c r="DY84" s="13">
        <v>2</v>
      </c>
      <c r="DZ84" s="13">
        <v>2</v>
      </c>
      <c r="EA84" s="13">
        <v>1</v>
      </c>
      <c r="EB84" s="13">
        <v>5</v>
      </c>
      <c r="EC84" s="13">
        <v>2</v>
      </c>
      <c r="ED84" s="13">
        <v>3</v>
      </c>
      <c r="EE84" s="13">
        <v>1</v>
      </c>
      <c r="EF84" s="13">
        <v>2</v>
      </c>
      <c r="EG84" s="13">
        <v>2</v>
      </c>
      <c r="EH84" s="13">
        <v>3</v>
      </c>
      <c r="EI84" s="13">
        <v>1</v>
      </c>
      <c r="EJ84" s="13">
        <v>3</v>
      </c>
      <c r="EK84" s="13">
        <v>1</v>
      </c>
      <c r="EL84" s="13"/>
      <c r="EM84" s="13">
        <v>1</v>
      </c>
      <c r="EN84" s="13">
        <v>2</v>
      </c>
      <c r="EO84" s="13"/>
      <c r="EP84" s="13"/>
      <c r="EQ84" s="13"/>
      <c r="ER84" s="13"/>
      <c r="ES84" s="13"/>
      <c r="ET84" s="13"/>
      <c r="EU84" s="13"/>
      <c r="EV84" s="13"/>
      <c r="EW84" s="13"/>
      <c r="EX84" s="13"/>
      <c r="EY84" s="13"/>
      <c r="EZ84" s="13"/>
      <c r="FA84" s="60">
        <v>929</v>
      </c>
      <c r="FB84" s="13">
        <v>929</v>
      </c>
      <c r="FC84" s="16" t="s">
        <v>93</v>
      </c>
      <c r="FD84" s="13"/>
      <c r="FE84" s="13"/>
      <c r="FF84" s="13">
        <v>3</v>
      </c>
      <c r="FG84" s="13"/>
      <c r="FH84" s="13">
        <v>4</v>
      </c>
      <c r="FI84" s="13">
        <v>1</v>
      </c>
      <c r="FJ84" s="13"/>
      <c r="FK84" s="13">
        <v>1</v>
      </c>
      <c r="FL84" s="13">
        <v>1</v>
      </c>
      <c r="FM84" s="13">
        <v>1</v>
      </c>
      <c r="FN84" s="13">
        <v>3</v>
      </c>
      <c r="FO84" s="13">
        <v>3</v>
      </c>
      <c r="FP84" s="13">
        <v>4</v>
      </c>
      <c r="FQ84" s="13">
        <v>3</v>
      </c>
      <c r="FR84" s="13">
        <v>6</v>
      </c>
      <c r="FS84" s="13">
        <v>6</v>
      </c>
      <c r="FT84" s="13">
        <v>8</v>
      </c>
      <c r="FU84" s="13">
        <v>6</v>
      </c>
      <c r="FV84" s="13">
        <v>8</v>
      </c>
      <c r="FW84" s="13">
        <v>18</v>
      </c>
      <c r="FX84" s="13">
        <v>9</v>
      </c>
      <c r="FY84" s="13">
        <v>19</v>
      </c>
      <c r="FZ84" s="13">
        <v>18</v>
      </c>
      <c r="GA84" s="13">
        <v>14</v>
      </c>
      <c r="GB84" s="13">
        <v>16</v>
      </c>
      <c r="GC84" s="13">
        <v>16</v>
      </c>
      <c r="GD84" s="13">
        <v>21</v>
      </c>
      <c r="GE84" s="13">
        <v>16</v>
      </c>
      <c r="GF84" s="13">
        <v>16</v>
      </c>
      <c r="GG84" s="13">
        <v>17</v>
      </c>
      <c r="GH84" s="13">
        <v>28</v>
      </c>
      <c r="GI84" s="13">
        <v>11</v>
      </c>
      <c r="GJ84" s="13">
        <v>16</v>
      </c>
      <c r="GK84" s="13">
        <v>15</v>
      </c>
      <c r="GL84" s="13">
        <v>8</v>
      </c>
      <c r="GM84" s="13">
        <v>12</v>
      </c>
      <c r="GN84" s="13">
        <v>13</v>
      </c>
      <c r="GO84" s="13">
        <v>17</v>
      </c>
      <c r="GP84" s="13">
        <v>11</v>
      </c>
      <c r="GQ84" s="13">
        <v>21</v>
      </c>
      <c r="GR84" s="13">
        <v>12</v>
      </c>
      <c r="GS84" s="13">
        <v>14</v>
      </c>
      <c r="GT84" s="13">
        <v>12</v>
      </c>
      <c r="GU84" s="13">
        <v>14</v>
      </c>
      <c r="GV84" s="13">
        <v>12</v>
      </c>
      <c r="GW84" s="13">
        <v>18</v>
      </c>
      <c r="GX84" s="13">
        <v>14</v>
      </c>
      <c r="GY84" s="13">
        <v>13</v>
      </c>
      <c r="GZ84" s="13">
        <v>12</v>
      </c>
      <c r="HA84" s="13">
        <v>14</v>
      </c>
      <c r="HB84" s="13">
        <v>14</v>
      </c>
      <c r="HC84" s="13">
        <v>14</v>
      </c>
      <c r="HD84" s="13">
        <v>8</v>
      </c>
      <c r="HE84" s="13">
        <v>5</v>
      </c>
      <c r="HF84" s="13">
        <v>12</v>
      </c>
      <c r="HG84" s="13">
        <v>8</v>
      </c>
      <c r="HH84" s="13">
        <v>10</v>
      </c>
      <c r="HI84" s="13">
        <v>14</v>
      </c>
      <c r="HJ84" s="13">
        <v>11</v>
      </c>
      <c r="HK84" s="13">
        <v>15</v>
      </c>
      <c r="HL84" s="13">
        <v>17</v>
      </c>
      <c r="HM84" s="13">
        <v>11</v>
      </c>
      <c r="HN84" s="13">
        <v>9</v>
      </c>
      <c r="HO84" s="13">
        <v>9</v>
      </c>
      <c r="HP84" s="13">
        <v>4</v>
      </c>
      <c r="HQ84" s="13">
        <v>5</v>
      </c>
      <c r="HR84" s="13">
        <v>9</v>
      </c>
      <c r="HS84" s="13">
        <v>7</v>
      </c>
      <c r="HT84" s="13">
        <v>9</v>
      </c>
      <c r="HU84" s="13">
        <v>7</v>
      </c>
      <c r="HV84" s="13">
        <v>6</v>
      </c>
      <c r="HW84" s="13">
        <v>5</v>
      </c>
      <c r="HX84" s="13">
        <v>6</v>
      </c>
      <c r="HY84" s="13">
        <v>6</v>
      </c>
      <c r="HZ84" s="13">
        <v>4</v>
      </c>
      <c r="IA84" s="13">
        <v>7</v>
      </c>
      <c r="IB84" s="13">
        <v>2</v>
      </c>
      <c r="IC84" s="13">
        <v>6</v>
      </c>
      <c r="ID84" s="13">
        <v>2</v>
      </c>
      <c r="IE84" s="13">
        <v>5</v>
      </c>
      <c r="IF84" s="13">
        <v>5</v>
      </c>
      <c r="IG84" s="13">
        <v>2</v>
      </c>
      <c r="IH84" s="13">
        <v>1</v>
      </c>
      <c r="II84" s="13">
        <v>2</v>
      </c>
      <c r="IJ84" s="13">
        <v>2</v>
      </c>
      <c r="IK84" s="13">
        <v>1</v>
      </c>
      <c r="IL84" s="13">
        <v>2</v>
      </c>
      <c r="IM84" s="13">
        <v>2</v>
      </c>
      <c r="IN84" s="13"/>
      <c r="IO84" s="13"/>
      <c r="IP84" s="13"/>
      <c r="IQ84" s="13"/>
      <c r="IR84" s="13"/>
      <c r="IS84" s="13">
        <v>2</v>
      </c>
      <c r="IT84" s="13">
        <v>1</v>
      </c>
      <c r="IU84" s="13"/>
      <c r="IV84" s="13"/>
      <c r="IW84" s="13"/>
      <c r="IX84" s="13">
        <v>1</v>
      </c>
      <c r="IY84" s="13"/>
      <c r="IZ84" s="13"/>
      <c r="JA84" s="13"/>
      <c r="JB84" s="13"/>
      <c r="JC84" s="13"/>
      <c r="JD84" s="13"/>
      <c r="JE84" s="13"/>
      <c r="JF84" s="60">
        <v>793</v>
      </c>
      <c r="JG84" s="13"/>
      <c r="JH84" s="13">
        <v>1</v>
      </c>
      <c r="JI84" s="13"/>
      <c r="JJ84" s="13"/>
      <c r="JK84" s="13"/>
      <c r="JL84" s="13"/>
      <c r="JM84" s="13"/>
      <c r="JN84" s="13"/>
      <c r="JO84" s="13"/>
      <c r="JP84" s="13"/>
      <c r="JQ84" s="13"/>
      <c r="JR84" s="13">
        <v>1</v>
      </c>
      <c r="JS84" s="13"/>
      <c r="JT84" s="13"/>
      <c r="JU84" s="13"/>
      <c r="JV84" s="13"/>
      <c r="JW84" s="13"/>
      <c r="JX84" s="13"/>
      <c r="JY84" s="13">
        <v>1</v>
      </c>
      <c r="JZ84" s="13"/>
      <c r="KA84" s="13"/>
      <c r="KB84" s="13"/>
      <c r="KC84" s="13"/>
      <c r="KD84" s="13"/>
      <c r="KE84" s="13"/>
      <c r="KF84" s="13"/>
      <c r="KG84" s="13"/>
      <c r="KH84" s="13">
        <v>1</v>
      </c>
      <c r="KI84" s="13"/>
      <c r="KJ84" s="13"/>
      <c r="KK84" s="13"/>
      <c r="KL84" s="13">
        <v>1</v>
      </c>
      <c r="KM84" s="13"/>
      <c r="KN84" s="13"/>
      <c r="KO84" s="13"/>
      <c r="KP84" s="13"/>
      <c r="KQ84" s="13"/>
      <c r="KR84" s="13"/>
      <c r="KS84" s="13">
        <v>1</v>
      </c>
      <c r="KT84" s="13"/>
      <c r="KU84" s="13"/>
      <c r="KV84" s="13">
        <v>1</v>
      </c>
      <c r="KW84" s="13"/>
      <c r="KX84" s="13"/>
      <c r="KY84" s="13"/>
      <c r="KZ84" s="13"/>
      <c r="LA84" s="13"/>
      <c r="LB84" s="13"/>
      <c r="LC84" s="13"/>
      <c r="LD84" s="13"/>
      <c r="LE84" s="13"/>
      <c r="LF84" s="13">
        <v>1</v>
      </c>
      <c r="LG84" s="13">
        <v>1</v>
      </c>
      <c r="LH84" s="13"/>
      <c r="LI84" s="13"/>
      <c r="LJ84" s="13">
        <v>1</v>
      </c>
      <c r="LK84" s="13"/>
      <c r="LL84" s="13"/>
      <c r="LM84" s="13"/>
      <c r="LN84" s="13"/>
      <c r="LO84" s="13"/>
      <c r="LP84" s="13"/>
      <c r="LQ84" s="13"/>
      <c r="LR84" s="13"/>
      <c r="LS84" s="13"/>
      <c r="LT84" s="13"/>
      <c r="LU84" s="13"/>
      <c r="LV84" s="13"/>
      <c r="LW84" s="13"/>
      <c r="LX84" s="13"/>
      <c r="LY84" s="13"/>
      <c r="LZ84" s="13"/>
      <c r="MA84" s="13"/>
      <c r="MB84" s="13"/>
      <c r="MC84" s="13"/>
      <c r="MD84" s="13"/>
      <c r="ME84" s="13"/>
      <c r="MF84" s="13"/>
      <c r="MG84" s="13"/>
      <c r="MH84" s="13"/>
      <c r="MI84" s="13"/>
      <c r="MJ84" s="13">
        <v>1</v>
      </c>
      <c r="MK84" s="13"/>
      <c r="ML84" s="13">
        <v>1</v>
      </c>
      <c r="MM84" s="13"/>
      <c r="MN84" s="13"/>
      <c r="MO84" s="13">
        <v>1</v>
      </c>
      <c r="MP84" s="13"/>
      <c r="MQ84" s="13"/>
      <c r="MR84" s="13"/>
      <c r="MS84" s="13">
        <v>1</v>
      </c>
      <c r="MT84" s="13">
        <v>1</v>
      </c>
      <c r="MU84" s="13"/>
      <c r="MV84" s="13"/>
      <c r="MW84" s="13"/>
      <c r="MX84" s="13"/>
      <c r="MY84" s="13">
        <v>2</v>
      </c>
      <c r="MZ84" s="13"/>
      <c r="NA84" s="13"/>
      <c r="NB84" s="13"/>
      <c r="NC84" s="13"/>
      <c r="ND84" s="13"/>
      <c r="NE84" s="13"/>
      <c r="NF84" s="13">
        <v>1</v>
      </c>
      <c r="NG84" s="13"/>
      <c r="NH84" s="13"/>
      <c r="NI84" s="13"/>
      <c r="NJ84" s="60">
        <v>18</v>
      </c>
      <c r="NK84" s="13">
        <v>811</v>
      </c>
      <c r="NL84" s="448"/>
      <c r="NM84" s="448"/>
      <c r="NN84" s="448"/>
    </row>
    <row r="85" spans="1:378">
      <c r="A85" s="8" t="s">
        <v>96</v>
      </c>
      <c r="B85" s="284">
        <f t="shared" si="108"/>
        <v>2</v>
      </c>
      <c r="C85" s="284">
        <f t="shared" si="109"/>
        <v>1</v>
      </c>
      <c r="D85" s="284">
        <f t="shared" si="110"/>
        <v>3</v>
      </c>
      <c r="E85" s="284">
        <f t="shared" si="111"/>
        <v>4</v>
      </c>
      <c r="F85" s="284">
        <f t="shared" si="112"/>
        <v>8</v>
      </c>
      <c r="G85" s="284">
        <f t="shared" si="113"/>
        <v>18</v>
      </c>
      <c r="H85" s="284">
        <f t="shared" si="114"/>
        <v>8</v>
      </c>
      <c r="I85" s="284">
        <f t="shared" si="115"/>
        <v>17</v>
      </c>
      <c r="J85" s="284">
        <f t="shared" si="116"/>
        <v>12</v>
      </c>
      <c r="K85" s="284">
        <f t="shared" si="117"/>
        <v>17</v>
      </c>
      <c r="L85" s="284">
        <f t="shared" si="118"/>
        <v>13</v>
      </c>
      <c r="M85" s="284">
        <f t="shared" si="119"/>
        <v>4</v>
      </c>
      <c r="N85" s="284">
        <f t="shared" si="120"/>
        <v>8</v>
      </c>
      <c r="O85" s="284">
        <f t="shared" si="121"/>
        <v>3</v>
      </c>
      <c r="P85" s="284">
        <f t="shared" si="122"/>
        <v>3</v>
      </c>
      <c r="Q85" s="284">
        <f t="shared" si="123"/>
        <v>3</v>
      </c>
      <c r="R85" s="284">
        <f t="shared" si="124"/>
        <v>2</v>
      </c>
      <c r="S85" s="284">
        <f t="shared" si="125"/>
        <v>0</v>
      </c>
      <c r="T85" s="284">
        <f t="shared" si="126"/>
        <v>0</v>
      </c>
      <c r="U85" s="284">
        <f t="shared" si="127"/>
        <v>0</v>
      </c>
      <c r="W85" s="16" t="s">
        <v>94</v>
      </c>
      <c r="X85" s="764">
        <f t="shared" si="88"/>
        <v>5</v>
      </c>
      <c r="Y85" s="764">
        <f t="shared" si="89"/>
        <v>4</v>
      </c>
      <c r="Z85" s="764">
        <f t="shared" si="90"/>
        <v>23</v>
      </c>
      <c r="AA85" s="764">
        <f t="shared" si="91"/>
        <v>36</v>
      </c>
      <c r="AB85" s="764">
        <f t="shared" si="92"/>
        <v>69</v>
      </c>
      <c r="AC85" s="764">
        <f t="shared" si="93"/>
        <v>53</v>
      </c>
      <c r="AD85" s="764">
        <f t="shared" si="94"/>
        <v>43</v>
      </c>
      <c r="AE85" s="764">
        <f t="shared" si="95"/>
        <v>56</v>
      </c>
      <c r="AF85" s="764">
        <f t="shared" si="96"/>
        <v>38</v>
      </c>
      <c r="AG85" s="764">
        <f t="shared" si="97"/>
        <v>55</v>
      </c>
      <c r="AH85" s="764">
        <f t="shared" si="98"/>
        <v>40</v>
      </c>
      <c r="AI85" s="764">
        <f t="shared" si="99"/>
        <v>43</v>
      </c>
      <c r="AJ85" s="764">
        <f t="shared" si="100"/>
        <v>31</v>
      </c>
      <c r="AK85" s="764">
        <f t="shared" si="101"/>
        <v>32</v>
      </c>
      <c r="AL85" s="764">
        <f t="shared" si="102"/>
        <v>9</v>
      </c>
      <c r="AM85" s="764">
        <f t="shared" si="103"/>
        <v>14</v>
      </c>
      <c r="AN85" s="764">
        <f t="shared" si="104"/>
        <v>4</v>
      </c>
      <c r="AO85" s="764">
        <f t="shared" si="105"/>
        <v>3</v>
      </c>
      <c r="AP85" s="764">
        <f t="shared" si="106"/>
        <v>1</v>
      </c>
      <c r="AQ85" s="764">
        <f t="shared" si="107"/>
        <v>4</v>
      </c>
      <c r="AR85" s="764">
        <f t="shared" si="128"/>
        <v>5</v>
      </c>
      <c r="AT85" s="16" t="s">
        <v>94</v>
      </c>
      <c r="AU85" s="13"/>
      <c r="AV85" s="13">
        <v>1</v>
      </c>
      <c r="AW85" s="13"/>
      <c r="AX85" s="13"/>
      <c r="AY85" s="13">
        <v>2</v>
      </c>
      <c r="AZ85" s="13"/>
      <c r="BA85" s="13">
        <v>1</v>
      </c>
      <c r="BB85" s="13"/>
      <c r="BC85" s="13"/>
      <c r="BD85" s="13"/>
      <c r="BE85" s="13"/>
      <c r="BF85" s="13">
        <v>3</v>
      </c>
      <c r="BG85" s="13"/>
      <c r="BH85" s="13">
        <v>3</v>
      </c>
      <c r="BI85" s="13">
        <v>4</v>
      </c>
      <c r="BJ85" s="13">
        <v>3</v>
      </c>
      <c r="BK85" s="13">
        <v>7</v>
      </c>
      <c r="BL85" s="13">
        <v>7</v>
      </c>
      <c r="BM85" s="13">
        <v>2</v>
      </c>
      <c r="BN85" s="13">
        <v>7</v>
      </c>
      <c r="BO85" s="13">
        <v>5</v>
      </c>
      <c r="BP85" s="13">
        <v>6</v>
      </c>
      <c r="BQ85" s="13">
        <v>3</v>
      </c>
      <c r="BR85" s="13">
        <v>7</v>
      </c>
      <c r="BS85" s="13">
        <v>6</v>
      </c>
      <c r="BT85" s="13">
        <v>7</v>
      </c>
      <c r="BU85" s="13">
        <v>6</v>
      </c>
      <c r="BV85" s="13">
        <v>5</v>
      </c>
      <c r="BW85" s="13">
        <v>4</v>
      </c>
      <c r="BX85" s="13">
        <v>4</v>
      </c>
      <c r="BY85" s="13">
        <v>11</v>
      </c>
      <c r="BZ85" s="13">
        <v>5</v>
      </c>
      <c r="CA85" s="13">
        <v>4</v>
      </c>
      <c r="CB85" s="13"/>
      <c r="CC85" s="13">
        <v>7</v>
      </c>
      <c r="CD85" s="13">
        <v>8</v>
      </c>
      <c r="CE85" s="13">
        <v>6</v>
      </c>
      <c r="CF85" s="13">
        <v>4</v>
      </c>
      <c r="CG85" s="13">
        <v>4</v>
      </c>
      <c r="CH85" s="13">
        <v>7</v>
      </c>
      <c r="CI85" s="13">
        <v>8</v>
      </c>
      <c r="CJ85" s="13">
        <v>2</v>
      </c>
      <c r="CK85" s="13">
        <v>4</v>
      </c>
      <c r="CL85" s="13">
        <v>5</v>
      </c>
      <c r="CM85" s="13">
        <v>2</v>
      </c>
      <c r="CN85" s="13">
        <v>4</v>
      </c>
      <c r="CO85" s="13">
        <v>10</v>
      </c>
      <c r="CP85" s="13">
        <v>8</v>
      </c>
      <c r="CQ85" s="13">
        <v>8</v>
      </c>
      <c r="CR85" s="13">
        <v>4</v>
      </c>
      <c r="CS85" s="13">
        <v>4</v>
      </c>
      <c r="CT85" s="13">
        <v>1</v>
      </c>
      <c r="CU85" s="13">
        <v>7</v>
      </c>
      <c r="CV85" s="13">
        <v>6</v>
      </c>
      <c r="CW85" s="13">
        <v>5</v>
      </c>
      <c r="CX85" s="13">
        <v>2</v>
      </c>
      <c r="CY85" s="13">
        <v>6</v>
      </c>
      <c r="CZ85" s="13">
        <v>4</v>
      </c>
      <c r="DA85" s="13">
        <v>2</v>
      </c>
      <c r="DB85" s="13">
        <v>6</v>
      </c>
      <c r="DC85" s="13">
        <v>4</v>
      </c>
      <c r="DD85" s="13">
        <v>3</v>
      </c>
      <c r="DE85" s="13">
        <v>2</v>
      </c>
      <c r="DF85" s="13">
        <v>3</v>
      </c>
      <c r="DG85" s="13">
        <v>4</v>
      </c>
      <c r="DH85" s="13">
        <v>5</v>
      </c>
      <c r="DI85" s="13">
        <v>2</v>
      </c>
      <c r="DJ85" s="13">
        <v>3</v>
      </c>
      <c r="DK85" s="13">
        <v>3</v>
      </c>
      <c r="DL85" s="13">
        <v>3</v>
      </c>
      <c r="DM85" s="13">
        <v>2</v>
      </c>
      <c r="DN85" s="13">
        <v>1</v>
      </c>
      <c r="DO85" s="13">
        <v>3</v>
      </c>
      <c r="DP85" s="13">
        <v>1</v>
      </c>
      <c r="DQ85" s="13">
        <v>2</v>
      </c>
      <c r="DR85" s="13">
        <v>2</v>
      </c>
      <c r="DS85" s="13"/>
      <c r="DT85" s="13">
        <v>1</v>
      </c>
      <c r="DU85" s="13">
        <v>1</v>
      </c>
      <c r="DV85" s="13">
        <v>1</v>
      </c>
      <c r="DW85" s="13"/>
      <c r="DX85" s="13"/>
      <c r="DY85" s="13">
        <v>1</v>
      </c>
      <c r="DZ85" s="13"/>
      <c r="EA85" s="13">
        <v>1</v>
      </c>
      <c r="EB85" s="13"/>
      <c r="EC85" s="13"/>
      <c r="ED85" s="13"/>
      <c r="EE85" s="13"/>
      <c r="EF85" s="13">
        <v>1</v>
      </c>
      <c r="EG85" s="13">
        <v>1</v>
      </c>
      <c r="EH85" s="13"/>
      <c r="EI85" s="13"/>
      <c r="EJ85" s="13"/>
      <c r="EK85" s="13">
        <v>2</v>
      </c>
      <c r="EL85" s="13"/>
      <c r="EM85" s="13"/>
      <c r="EN85" s="13"/>
      <c r="EO85" s="13"/>
      <c r="EP85" s="13"/>
      <c r="EQ85" s="13">
        <v>1</v>
      </c>
      <c r="ER85" s="13"/>
      <c r="ES85" s="13"/>
      <c r="ET85" s="13"/>
      <c r="EU85" s="13"/>
      <c r="EV85" s="13"/>
      <c r="EW85" s="13"/>
      <c r="EX85" s="13"/>
      <c r="EY85" s="13"/>
      <c r="EZ85" s="13"/>
      <c r="FA85" s="60">
        <v>300</v>
      </c>
      <c r="FB85" s="13">
        <v>300</v>
      </c>
      <c r="FC85" s="16" t="s">
        <v>94</v>
      </c>
      <c r="FD85" s="13">
        <v>1</v>
      </c>
      <c r="FE85" s="13">
        <v>1</v>
      </c>
      <c r="FF85" s="13"/>
      <c r="FG85" s="13"/>
      <c r="FH85" s="13"/>
      <c r="FI85" s="13"/>
      <c r="FJ85" s="13">
        <v>1</v>
      </c>
      <c r="FK85" s="13">
        <v>1</v>
      </c>
      <c r="FL85" s="13">
        <v>1</v>
      </c>
      <c r="FM85" s="13"/>
      <c r="FN85" s="13">
        <v>2</v>
      </c>
      <c r="FO85" s="13"/>
      <c r="FP85" s="13">
        <v>1</v>
      </c>
      <c r="FQ85" s="13">
        <v>2</v>
      </c>
      <c r="FR85" s="13">
        <v>1</v>
      </c>
      <c r="FS85" s="13">
        <v>3</v>
      </c>
      <c r="FT85" s="13">
        <v>1</v>
      </c>
      <c r="FU85" s="13">
        <v>3</v>
      </c>
      <c r="FV85" s="13">
        <v>5</v>
      </c>
      <c r="FW85" s="13">
        <v>5</v>
      </c>
      <c r="FX85" s="13">
        <v>10</v>
      </c>
      <c r="FY85" s="13">
        <v>10</v>
      </c>
      <c r="FZ85" s="13">
        <v>9</v>
      </c>
      <c r="GA85" s="13">
        <v>7</v>
      </c>
      <c r="GB85" s="13">
        <v>4</v>
      </c>
      <c r="GC85" s="13">
        <v>3</v>
      </c>
      <c r="GD85" s="13">
        <v>11</v>
      </c>
      <c r="GE85" s="13">
        <v>5</v>
      </c>
      <c r="GF85" s="13">
        <v>5</v>
      </c>
      <c r="GG85" s="13">
        <v>5</v>
      </c>
      <c r="GH85" s="13">
        <v>10</v>
      </c>
      <c r="GI85" s="13">
        <v>6</v>
      </c>
      <c r="GJ85" s="13">
        <v>3</v>
      </c>
      <c r="GK85" s="13">
        <v>5</v>
      </c>
      <c r="GL85" s="13">
        <v>4</v>
      </c>
      <c r="GM85" s="13">
        <v>5</v>
      </c>
      <c r="GN85" s="13">
        <v>2</v>
      </c>
      <c r="GO85" s="13">
        <v>4</v>
      </c>
      <c r="GP85" s="13">
        <v>1</v>
      </c>
      <c r="GQ85" s="13">
        <v>3</v>
      </c>
      <c r="GR85" s="13">
        <v>3</v>
      </c>
      <c r="GS85" s="13">
        <v>2</v>
      </c>
      <c r="GT85" s="13">
        <v>5</v>
      </c>
      <c r="GU85" s="13">
        <v>5</v>
      </c>
      <c r="GV85" s="13"/>
      <c r="GW85" s="13">
        <v>3</v>
      </c>
      <c r="GX85" s="13">
        <v>6</v>
      </c>
      <c r="GY85" s="13">
        <v>7</v>
      </c>
      <c r="GZ85" s="13">
        <v>2</v>
      </c>
      <c r="HA85" s="13">
        <v>5</v>
      </c>
      <c r="HB85" s="13">
        <v>4</v>
      </c>
      <c r="HC85" s="13">
        <v>1</v>
      </c>
      <c r="HD85" s="13">
        <v>2</v>
      </c>
      <c r="HE85" s="13">
        <v>3</v>
      </c>
      <c r="HF85" s="13">
        <v>5</v>
      </c>
      <c r="HG85" s="13">
        <v>5</v>
      </c>
      <c r="HH85" s="13">
        <v>4</v>
      </c>
      <c r="HI85" s="13">
        <v>7</v>
      </c>
      <c r="HJ85" s="13">
        <v>7</v>
      </c>
      <c r="HK85" s="13">
        <v>2</v>
      </c>
      <c r="HL85" s="13">
        <v>3</v>
      </c>
      <c r="HM85" s="13">
        <v>3</v>
      </c>
      <c r="HN85" s="13">
        <v>5</v>
      </c>
      <c r="HO85" s="13">
        <v>4</v>
      </c>
      <c r="HP85" s="13">
        <v>5</v>
      </c>
      <c r="HQ85" s="13"/>
      <c r="HR85" s="13">
        <v>4</v>
      </c>
      <c r="HS85" s="13"/>
      <c r="HT85" s="13">
        <v>3</v>
      </c>
      <c r="HU85" s="13">
        <v>4</v>
      </c>
      <c r="HV85" s="13">
        <v>1</v>
      </c>
      <c r="HW85" s="13"/>
      <c r="HX85" s="13">
        <v>1</v>
      </c>
      <c r="HY85" s="13">
        <v>4</v>
      </c>
      <c r="HZ85" s="13">
        <v>1</v>
      </c>
      <c r="IA85" s="13"/>
      <c r="IB85" s="13"/>
      <c r="IC85" s="13">
        <v>2</v>
      </c>
      <c r="ID85" s="13"/>
      <c r="IE85" s="13"/>
      <c r="IF85" s="13"/>
      <c r="IG85" s="13">
        <v>1</v>
      </c>
      <c r="IH85" s="13"/>
      <c r="II85" s="13">
        <v>1</v>
      </c>
      <c r="IJ85" s="13">
        <v>1</v>
      </c>
      <c r="IK85" s="13"/>
      <c r="IL85" s="13">
        <v>1</v>
      </c>
      <c r="IM85" s="13"/>
      <c r="IN85" s="13"/>
      <c r="IO85" s="13"/>
      <c r="IP85" s="13">
        <v>1</v>
      </c>
      <c r="IQ85" s="13"/>
      <c r="IR85" s="13"/>
      <c r="IS85" s="13"/>
      <c r="IT85" s="13"/>
      <c r="IU85" s="13"/>
      <c r="IV85" s="13"/>
      <c r="IW85" s="13"/>
      <c r="IX85" s="13"/>
      <c r="IY85" s="13"/>
      <c r="IZ85" s="13"/>
      <c r="JA85" s="13"/>
      <c r="JB85" s="13"/>
      <c r="JC85" s="13"/>
      <c r="JD85" s="13"/>
      <c r="JE85" s="13"/>
      <c r="JF85" s="60">
        <v>263</v>
      </c>
      <c r="JG85" s="13"/>
      <c r="JH85" s="13"/>
      <c r="JI85" s="13"/>
      <c r="JJ85" s="13"/>
      <c r="JK85" s="13">
        <v>1</v>
      </c>
      <c r="JL85" s="13"/>
      <c r="JM85" s="13"/>
      <c r="JN85" s="13"/>
      <c r="JO85" s="13"/>
      <c r="JP85" s="13"/>
      <c r="JQ85" s="13"/>
      <c r="JR85" s="13"/>
      <c r="JS85" s="13"/>
      <c r="JT85" s="13"/>
      <c r="JU85" s="13"/>
      <c r="JV85" s="13"/>
      <c r="JW85" s="13"/>
      <c r="JX85" s="13"/>
      <c r="JY85" s="13"/>
      <c r="JZ85" s="13"/>
      <c r="KA85" s="13"/>
      <c r="KB85" s="13"/>
      <c r="KC85" s="13"/>
      <c r="KD85" s="13"/>
      <c r="KE85" s="13"/>
      <c r="KF85" s="13">
        <v>1</v>
      </c>
      <c r="KG85" s="13"/>
      <c r="KH85" s="13"/>
      <c r="KI85" s="13"/>
      <c r="KJ85" s="13"/>
      <c r="KK85" s="13"/>
      <c r="KL85" s="13"/>
      <c r="KM85" s="13"/>
      <c r="KN85" s="13"/>
      <c r="KO85" s="13"/>
      <c r="KP85" s="13"/>
      <c r="KQ85" s="13"/>
      <c r="KR85" s="13"/>
      <c r="KS85" s="13"/>
      <c r="KT85" s="13"/>
      <c r="KU85" s="13">
        <v>1</v>
      </c>
      <c r="KV85" s="13"/>
      <c r="KW85" s="13"/>
      <c r="KX85" s="13"/>
      <c r="KY85" s="13"/>
      <c r="KZ85" s="13"/>
      <c r="LA85" s="13"/>
      <c r="LB85" s="13"/>
      <c r="LC85" s="13"/>
      <c r="LD85" s="13"/>
      <c r="LE85" s="13"/>
      <c r="LF85" s="13"/>
      <c r="LG85" s="13"/>
      <c r="LH85" s="13"/>
      <c r="LI85" s="13"/>
      <c r="LJ85" s="13"/>
      <c r="LK85" s="13"/>
      <c r="LL85" s="13"/>
      <c r="LM85" s="13"/>
      <c r="LN85" s="13">
        <v>1</v>
      </c>
      <c r="LO85" s="13"/>
      <c r="LP85" s="13"/>
      <c r="LQ85" s="13"/>
      <c r="LR85" s="13"/>
      <c r="LS85" s="13"/>
      <c r="LT85" s="13"/>
      <c r="LU85" s="13"/>
      <c r="LV85" s="13"/>
      <c r="LW85" s="13"/>
      <c r="LX85" s="13"/>
      <c r="LY85" s="13"/>
      <c r="LZ85" s="13"/>
      <c r="MA85" s="13"/>
      <c r="MB85" s="13"/>
      <c r="MC85" s="13"/>
      <c r="MD85" s="13"/>
      <c r="ME85" s="13"/>
      <c r="MF85" s="13"/>
      <c r="MG85" s="13"/>
      <c r="MH85" s="13"/>
      <c r="MI85" s="13"/>
      <c r="MJ85" s="13"/>
      <c r="MK85" s="13"/>
      <c r="ML85" s="13"/>
      <c r="MM85" s="13"/>
      <c r="MN85" s="13"/>
      <c r="MO85" s="13"/>
      <c r="MP85" s="13"/>
      <c r="MQ85" s="13"/>
      <c r="MR85" s="13"/>
      <c r="MS85" s="13">
        <v>1</v>
      </c>
      <c r="MT85" s="13"/>
      <c r="MU85" s="13"/>
      <c r="MV85" s="13"/>
      <c r="MW85" s="13"/>
      <c r="MX85" s="13"/>
      <c r="MY85" s="13"/>
      <c r="MZ85" s="13"/>
      <c r="NA85" s="13"/>
      <c r="NB85" s="13"/>
      <c r="NC85" s="13"/>
      <c r="ND85" s="13"/>
      <c r="NE85" s="13"/>
      <c r="NF85" s="13"/>
      <c r="NG85" s="13"/>
      <c r="NH85" s="13"/>
      <c r="NI85" s="13"/>
      <c r="NJ85" s="60">
        <v>5</v>
      </c>
      <c r="NK85" s="13">
        <v>268</v>
      </c>
      <c r="NL85" s="448"/>
      <c r="NM85" s="448"/>
      <c r="NN85" s="448"/>
    </row>
    <row r="86" spans="1:378">
      <c r="A86" s="8" t="s">
        <v>97</v>
      </c>
      <c r="B86" s="284">
        <f t="shared" si="108"/>
        <v>20</v>
      </c>
      <c r="C86" s="284">
        <f t="shared" si="109"/>
        <v>28</v>
      </c>
      <c r="D86" s="284">
        <f t="shared" si="110"/>
        <v>42</v>
      </c>
      <c r="E86" s="284">
        <f t="shared" si="111"/>
        <v>58</v>
      </c>
      <c r="F86" s="284">
        <f t="shared" si="112"/>
        <v>93</v>
      </c>
      <c r="G86" s="284">
        <f t="shared" si="113"/>
        <v>78</v>
      </c>
      <c r="H86" s="284">
        <f t="shared" si="114"/>
        <v>68</v>
      </c>
      <c r="I86" s="284">
        <f t="shared" si="115"/>
        <v>80</v>
      </c>
      <c r="J86" s="284">
        <f t="shared" si="116"/>
        <v>56</v>
      </c>
      <c r="K86" s="284">
        <f t="shared" si="117"/>
        <v>67</v>
      </c>
      <c r="L86" s="284">
        <f t="shared" si="118"/>
        <v>60</v>
      </c>
      <c r="M86" s="284">
        <f t="shared" si="119"/>
        <v>40</v>
      </c>
      <c r="N86" s="284">
        <f t="shared" si="120"/>
        <v>24</v>
      </c>
      <c r="O86" s="284">
        <f t="shared" si="121"/>
        <v>19</v>
      </c>
      <c r="P86" s="284">
        <f t="shared" si="122"/>
        <v>7</v>
      </c>
      <c r="Q86" s="284">
        <f t="shared" si="123"/>
        <v>14</v>
      </c>
      <c r="R86" s="284">
        <f t="shared" si="124"/>
        <v>6</v>
      </c>
      <c r="S86" s="284">
        <f t="shared" si="125"/>
        <v>11</v>
      </c>
      <c r="T86" s="284">
        <f t="shared" si="126"/>
        <v>0</v>
      </c>
      <c r="U86" s="284">
        <f t="shared" si="127"/>
        <v>1</v>
      </c>
      <c r="W86" s="16" t="s">
        <v>95</v>
      </c>
      <c r="X86" s="764">
        <f t="shared" si="88"/>
        <v>10</v>
      </c>
      <c r="Y86" s="764">
        <f t="shared" si="89"/>
        <v>5</v>
      </c>
      <c r="Z86" s="764">
        <f t="shared" si="90"/>
        <v>39</v>
      </c>
      <c r="AA86" s="764">
        <f t="shared" si="91"/>
        <v>37</v>
      </c>
      <c r="AB86" s="764">
        <f t="shared" si="92"/>
        <v>135</v>
      </c>
      <c r="AC86" s="764">
        <f t="shared" si="93"/>
        <v>117</v>
      </c>
      <c r="AD86" s="764">
        <f t="shared" si="94"/>
        <v>142</v>
      </c>
      <c r="AE86" s="764">
        <f t="shared" si="95"/>
        <v>121</v>
      </c>
      <c r="AF86" s="764">
        <f t="shared" si="96"/>
        <v>123</v>
      </c>
      <c r="AG86" s="764">
        <f t="shared" si="97"/>
        <v>111</v>
      </c>
      <c r="AH86" s="764">
        <f t="shared" si="98"/>
        <v>76</v>
      </c>
      <c r="AI86" s="764">
        <f t="shared" si="99"/>
        <v>72</v>
      </c>
      <c r="AJ86" s="764">
        <f t="shared" si="100"/>
        <v>52</v>
      </c>
      <c r="AK86" s="764">
        <f t="shared" si="101"/>
        <v>51</v>
      </c>
      <c r="AL86" s="764">
        <f t="shared" si="102"/>
        <v>25</v>
      </c>
      <c r="AM86" s="764">
        <f t="shared" si="103"/>
        <v>20</v>
      </c>
      <c r="AN86" s="764">
        <f t="shared" si="104"/>
        <v>15</v>
      </c>
      <c r="AO86" s="764">
        <f t="shared" si="105"/>
        <v>14</v>
      </c>
      <c r="AP86" s="764">
        <f t="shared" si="106"/>
        <v>5</v>
      </c>
      <c r="AQ86" s="764">
        <f t="shared" si="107"/>
        <v>5</v>
      </c>
      <c r="AR86" s="764">
        <f t="shared" si="128"/>
        <v>14</v>
      </c>
      <c r="AT86" s="16" t="s">
        <v>95</v>
      </c>
      <c r="AU86" s="13"/>
      <c r="AV86" s="13"/>
      <c r="AW86" s="13">
        <v>1</v>
      </c>
      <c r="AX86" s="13">
        <v>1</v>
      </c>
      <c r="AY86" s="13"/>
      <c r="AZ86" s="13"/>
      <c r="BA86" s="13">
        <v>1</v>
      </c>
      <c r="BB86" s="13"/>
      <c r="BC86" s="13">
        <v>1</v>
      </c>
      <c r="BD86" s="13">
        <v>1</v>
      </c>
      <c r="BE86" s="13"/>
      <c r="BF86" s="13">
        <v>1</v>
      </c>
      <c r="BG86" s="13"/>
      <c r="BH86" s="13">
        <v>1</v>
      </c>
      <c r="BI86" s="13">
        <v>5</v>
      </c>
      <c r="BJ86" s="13">
        <v>4</v>
      </c>
      <c r="BK86" s="13">
        <v>7</v>
      </c>
      <c r="BL86" s="13">
        <v>8</v>
      </c>
      <c r="BM86" s="13">
        <v>4</v>
      </c>
      <c r="BN86" s="13">
        <v>7</v>
      </c>
      <c r="BO86" s="13">
        <v>14</v>
      </c>
      <c r="BP86" s="13">
        <v>6</v>
      </c>
      <c r="BQ86" s="13">
        <v>15</v>
      </c>
      <c r="BR86" s="13">
        <v>12</v>
      </c>
      <c r="BS86" s="13">
        <v>12</v>
      </c>
      <c r="BT86" s="13">
        <v>11</v>
      </c>
      <c r="BU86" s="13">
        <v>10</v>
      </c>
      <c r="BV86" s="13">
        <v>11</v>
      </c>
      <c r="BW86" s="13">
        <v>13</v>
      </c>
      <c r="BX86" s="13">
        <v>13</v>
      </c>
      <c r="BY86" s="13">
        <v>7</v>
      </c>
      <c r="BZ86" s="13">
        <v>14</v>
      </c>
      <c r="CA86" s="13">
        <v>7</v>
      </c>
      <c r="CB86" s="13">
        <v>10</v>
      </c>
      <c r="CC86" s="13">
        <v>13</v>
      </c>
      <c r="CD86" s="13">
        <v>15</v>
      </c>
      <c r="CE86" s="13">
        <v>15</v>
      </c>
      <c r="CF86" s="13">
        <v>15</v>
      </c>
      <c r="CG86" s="13">
        <v>11</v>
      </c>
      <c r="CH86" s="13">
        <v>14</v>
      </c>
      <c r="CI86" s="13">
        <v>7</v>
      </c>
      <c r="CJ86" s="13">
        <v>18</v>
      </c>
      <c r="CK86" s="13">
        <v>8</v>
      </c>
      <c r="CL86" s="13">
        <v>10</v>
      </c>
      <c r="CM86" s="13">
        <v>14</v>
      </c>
      <c r="CN86" s="13">
        <v>11</v>
      </c>
      <c r="CO86" s="13">
        <v>10</v>
      </c>
      <c r="CP86" s="13">
        <v>11</v>
      </c>
      <c r="CQ86" s="13">
        <v>13</v>
      </c>
      <c r="CR86" s="13">
        <v>9</v>
      </c>
      <c r="CS86" s="13">
        <v>7</v>
      </c>
      <c r="CT86" s="13">
        <v>13</v>
      </c>
      <c r="CU86" s="13">
        <v>12</v>
      </c>
      <c r="CV86" s="13">
        <v>7</v>
      </c>
      <c r="CW86" s="13">
        <v>6</v>
      </c>
      <c r="CX86" s="13">
        <v>6</v>
      </c>
      <c r="CY86" s="13">
        <v>6</v>
      </c>
      <c r="CZ86" s="13">
        <v>5</v>
      </c>
      <c r="DA86" s="13">
        <v>8</v>
      </c>
      <c r="DB86" s="13">
        <v>2</v>
      </c>
      <c r="DC86" s="13">
        <v>3</v>
      </c>
      <c r="DD86" s="13">
        <v>4</v>
      </c>
      <c r="DE86" s="13">
        <v>3</v>
      </c>
      <c r="DF86" s="13">
        <v>7</v>
      </c>
      <c r="DG86" s="13">
        <v>7</v>
      </c>
      <c r="DH86" s="13">
        <v>10</v>
      </c>
      <c r="DI86" s="13">
        <v>7</v>
      </c>
      <c r="DJ86" s="13">
        <v>3</v>
      </c>
      <c r="DK86" s="13">
        <v>3</v>
      </c>
      <c r="DL86" s="13">
        <v>4</v>
      </c>
      <c r="DM86" s="13">
        <v>5</v>
      </c>
      <c r="DN86" s="13">
        <v>1</v>
      </c>
      <c r="DO86" s="13">
        <v>1</v>
      </c>
      <c r="DP86" s="13">
        <v>5</v>
      </c>
      <c r="DQ86" s="13">
        <v>2</v>
      </c>
      <c r="DR86" s="13"/>
      <c r="DS86" s="13">
        <v>1</v>
      </c>
      <c r="DT86" s="13">
        <v>2</v>
      </c>
      <c r="DU86" s="13">
        <v>2</v>
      </c>
      <c r="DV86" s="13">
        <v>1</v>
      </c>
      <c r="DW86" s="13">
        <v>1</v>
      </c>
      <c r="DX86" s="13">
        <v>2</v>
      </c>
      <c r="DY86" s="13">
        <v>1</v>
      </c>
      <c r="DZ86" s="13">
        <v>1</v>
      </c>
      <c r="EA86" s="13">
        <v>2</v>
      </c>
      <c r="EB86" s="13">
        <v>1</v>
      </c>
      <c r="EC86" s="13">
        <v>1</v>
      </c>
      <c r="ED86" s="13">
        <v>2</v>
      </c>
      <c r="EE86" s="13">
        <v>1</v>
      </c>
      <c r="EF86" s="13">
        <v>2</v>
      </c>
      <c r="EG86" s="13"/>
      <c r="EH86" s="13">
        <v>2</v>
      </c>
      <c r="EI86" s="13">
        <v>1</v>
      </c>
      <c r="EJ86" s="13">
        <v>1</v>
      </c>
      <c r="EK86" s="13"/>
      <c r="EL86" s="13"/>
      <c r="EM86" s="13"/>
      <c r="EN86" s="13"/>
      <c r="EO86" s="13">
        <v>1</v>
      </c>
      <c r="EP86" s="13"/>
      <c r="EQ86" s="13"/>
      <c r="ER86" s="13"/>
      <c r="ES86" s="13"/>
      <c r="ET86" s="13"/>
      <c r="EU86" s="13"/>
      <c r="EV86" s="13"/>
      <c r="EW86" s="13"/>
      <c r="EX86" s="13"/>
      <c r="EY86" s="13"/>
      <c r="EZ86" s="13"/>
      <c r="FA86" s="60">
        <v>553</v>
      </c>
      <c r="FB86" s="13">
        <v>553</v>
      </c>
      <c r="FC86" s="16" t="s">
        <v>95</v>
      </c>
      <c r="FD86" s="13"/>
      <c r="FE86" s="13">
        <v>2</v>
      </c>
      <c r="FF86" s="13">
        <v>1</v>
      </c>
      <c r="FG86" s="13">
        <v>1</v>
      </c>
      <c r="FH86" s="13"/>
      <c r="FI86" s="13"/>
      <c r="FJ86" s="13">
        <v>1</v>
      </c>
      <c r="FK86" s="13">
        <v>1</v>
      </c>
      <c r="FL86" s="13">
        <v>1</v>
      </c>
      <c r="FM86" s="13">
        <v>3</v>
      </c>
      <c r="FN86" s="13">
        <v>1</v>
      </c>
      <c r="FO86" s="13"/>
      <c r="FP86" s="13">
        <v>6</v>
      </c>
      <c r="FQ86" s="13">
        <v>2</v>
      </c>
      <c r="FR86" s="13">
        <v>1</v>
      </c>
      <c r="FS86" s="13">
        <v>3</v>
      </c>
      <c r="FT86" s="13">
        <v>4</v>
      </c>
      <c r="FU86" s="13">
        <v>5</v>
      </c>
      <c r="FV86" s="13">
        <v>5</v>
      </c>
      <c r="FW86" s="13">
        <v>12</v>
      </c>
      <c r="FX86" s="13">
        <v>7</v>
      </c>
      <c r="FY86" s="13">
        <v>7</v>
      </c>
      <c r="FZ86" s="13">
        <v>15</v>
      </c>
      <c r="GA86" s="13">
        <v>18</v>
      </c>
      <c r="GB86" s="13">
        <v>14</v>
      </c>
      <c r="GC86" s="13">
        <v>7</v>
      </c>
      <c r="GD86" s="13">
        <v>13</v>
      </c>
      <c r="GE86" s="13">
        <v>13</v>
      </c>
      <c r="GF86" s="13">
        <v>13</v>
      </c>
      <c r="GG86" s="13">
        <v>28</v>
      </c>
      <c r="GH86" s="13">
        <v>17</v>
      </c>
      <c r="GI86" s="13">
        <v>14</v>
      </c>
      <c r="GJ86" s="13">
        <v>10</v>
      </c>
      <c r="GK86" s="13">
        <v>11</v>
      </c>
      <c r="GL86" s="13">
        <v>17</v>
      </c>
      <c r="GM86" s="13">
        <v>10</v>
      </c>
      <c r="GN86" s="13">
        <v>11</v>
      </c>
      <c r="GO86" s="13">
        <v>20</v>
      </c>
      <c r="GP86" s="13">
        <v>17</v>
      </c>
      <c r="GQ86" s="13">
        <v>15</v>
      </c>
      <c r="GR86" s="13">
        <v>17</v>
      </c>
      <c r="GS86" s="13">
        <v>13</v>
      </c>
      <c r="GT86" s="13">
        <v>13</v>
      </c>
      <c r="GU86" s="13">
        <v>10</v>
      </c>
      <c r="GV86" s="13">
        <v>8</v>
      </c>
      <c r="GW86" s="13">
        <v>6</v>
      </c>
      <c r="GX86" s="13">
        <v>12</v>
      </c>
      <c r="GY86" s="13">
        <v>11</v>
      </c>
      <c r="GZ86" s="13">
        <v>19</v>
      </c>
      <c r="HA86" s="13">
        <v>14</v>
      </c>
      <c r="HB86" s="13">
        <v>11</v>
      </c>
      <c r="HC86" s="13">
        <v>8</v>
      </c>
      <c r="HD86" s="13">
        <v>7</v>
      </c>
      <c r="HE86" s="13">
        <v>12</v>
      </c>
      <c r="HF86" s="13">
        <v>6</v>
      </c>
      <c r="HG86" s="13">
        <v>8</v>
      </c>
      <c r="HH86" s="13">
        <v>10</v>
      </c>
      <c r="HI86" s="13">
        <v>4</v>
      </c>
      <c r="HJ86" s="13">
        <v>5</v>
      </c>
      <c r="HK86" s="13">
        <v>5</v>
      </c>
      <c r="HL86" s="13">
        <v>6</v>
      </c>
      <c r="HM86" s="13">
        <v>6</v>
      </c>
      <c r="HN86" s="13">
        <v>2</v>
      </c>
      <c r="HO86" s="13">
        <v>6</v>
      </c>
      <c r="HP86" s="13">
        <v>8</v>
      </c>
      <c r="HQ86" s="13">
        <v>5</v>
      </c>
      <c r="HR86" s="13">
        <v>6</v>
      </c>
      <c r="HS86" s="13">
        <v>6</v>
      </c>
      <c r="HT86" s="13">
        <v>4</v>
      </c>
      <c r="HU86" s="13">
        <v>3</v>
      </c>
      <c r="HV86" s="13">
        <v>2</v>
      </c>
      <c r="HW86" s="13">
        <v>2</v>
      </c>
      <c r="HX86" s="13">
        <v>4</v>
      </c>
      <c r="HY86" s="13">
        <v>7</v>
      </c>
      <c r="HZ86" s="13">
        <v>2</v>
      </c>
      <c r="IA86" s="13">
        <v>2</v>
      </c>
      <c r="IB86" s="13"/>
      <c r="IC86" s="13">
        <v>1</v>
      </c>
      <c r="ID86" s="13">
        <v>2</v>
      </c>
      <c r="IE86" s="13">
        <v>3</v>
      </c>
      <c r="IF86" s="13">
        <v>1</v>
      </c>
      <c r="IG86" s="13">
        <v>5</v>
      </c>
      <c r="IH86" s="13">
        <v>2</v>
      </c>
      <c r="II86" s="13">
        <v>2</v>
      </c>
      <c r="IJ86" s="13">
        <v>3</v>
      </c>
      <c r="IK86" s="13"/>
      <c r="IL86" s="13"/>
      <c r="IM86" s="13"/>
      <c r="IN86" s="13">
        <v>1</v>
      </c>
      <c r="IO86" s="13">
        <v>1</v>
      </c>
      <c r="IP86" s="13">
        <v>1</v>
      </c>
      <c r="IQ86" s="13">
        <v>1</v>
      </c>
      <c r="IR86" s="13"/>
      <c r="IS86" s="13"/>
      <c r="IT86" s="13">
        <v>1</v>
      </c>
      <c r="IU86" s="13">
        <v>2</v>
      </c>
      <c r="IV86" s="13"/>
      <c r="IW86" s="13"/>
      <c r="IX86" s="13"/>
      <c r="IY86" s="13"/>
      <c r="IZ86" s="13"/>
      <c r="JA86" s="13"/>
      <c r="JB86" s="13"/>
      <c r="JC86" s="13"/>
      <c r="JD86" s="13"/>
      <c r="JE86" s="13"/>
      <c r="JF86" s="60">
        <v>622</v>
      </c>
      <c r="JG86" s="13"/>
      <c r="JH86" s="13"/>
      <c r="JI86" s="13"/>
      <c r="JJ86" s="13"/>
      <c r="JK86" s="13"/>
      <c r="JL86" s="13"/>
      <c r="JM86" s="13"/>
      <c r="JN86" s="13"/>
      <c r="JO86" s="13"/>
      <c r="JP86" s="13"/>
      <c r="JQ86" s="13"/>
      <c r="JR86" s="13"/>
      <c r="JS86" s="13"/>
      <c r="JT86" s="13"/>
      <c r="JU86" s="13"/>
      <c r="JV86" s="13"/>
      <c r="JW86" s="13"/>
      <c r="JX86" s="13"/>
      <c r="JY86" s="13"/>
      <c r="JZ86" s="13"/>
      <c r="KA86" s="13"/>
      <c r="KB86" s="13"/>
      <c r="KC86" s="13"/>
      <c r="KD86" s="13"/>
      <c r="KE86" s="13"/>
      <c r="KF86" s="13"/>
      <c r="KG86" s="13"/>
      <c r="KH86" s="13"/>
      <c r="KI86" s="13"/>
      <c r="KJ86" s="13"/>
      <c r="KK86" s="13">
        <v>1</v>
      </c>
      <c r="KL86" s="13">
        <v>1</v>
      </c>
      <c r="KM86" s="13"/>
      <c r="KN86" s="13">
        <v>1</v>
      </c>
      <c r="KO86" s="13"/>
      <c r="KP86" s="13">
        <v>1</v>
      </c>
      <c r="KQ86" s="13">
        <v>1</v>
      </c>
      <c r="KR86" s="13">
        <v>1</v>
      </c>
      <c r="KS86" s="13">
        <v>1</v>
      </c>
      <c r="KT86" s="13"/>
      <c r="KU86" s="13">
        <v>1</v>
      </c>
      <c r="KV86" s="13"/>
      <c r="KW86" s="13"/>
      <c r="KX86" s="13"/>
      <c r="KY86" s="13"/>
      <c r="KZ86" s="13">
        <v>1</v>
      </c>
      <c r="LA86" s="13"/>
      <c r="LB86" s="13">
        <v>1</v>
      </c>
      <c r="LC86" s="13"/>
      <c r="LD86" s="13">
        <v>1</v>
      </c>
      <c r="LE86" s="13"/>
      <c r="LF86" s="13"/>
      <c r="LG86" s="13"/>
      <c r="LH86" s="13"/>
      <c r="LI86" s="13"/>
      <c r="LJ86" s="13"/>
      <c r="LK86" s="13"/>
      <c r="LL86" s="13"/>
      <c r="LM86" s="13"/>
      <c r="LN86" s="13"/>
      <c r="LO86" s="13"/>
      <c r="LP86" s="13"/>
      <c r="LQ86" s="13"/>
      <c r="LR86" s="13"/>
      <c r="LS86" s="13"/>
      <c r="LT86" s="13"/>
      <c r="LU86" s="13"/>
      <c r="LV86" s="13"/>
      <c r="LW86" s="13"/>
      <c r="LX86" s="13"/>
      <c r="LY86" s="13"/>
      <c r="LZ86" s="13"/>
      <c r="MA86" s="13"/>
      <c r="MB86" s="13"/>
      <c r="MC86" s="13"/>
      <c r="MD86" s="13"/>
      <c r="ME86" s="13"/>
      <c r="MF86" s="13"/>
      <c r="MG86" s="13"/>
      <c r="MH86" s="13"/>
      <c r="MI86" s="13"/>
      <c r="MJ86" s="13"/>
      <c r="MK86" s="13"/>
      <c r="ML86" s="13"/>
      <c r="MM86" s="13"/>
      <c r="MN86" s="13"/>
      <c r="MO86" s="13">
        <v>1</v>
      </c>
      <c r="MP86" s="13"/>
      <c r="MQ86" s="13"/>
      <c r="MR86" s="13"/>
      <c r="MS86" s="13"/>
      <c r="MT86" s="13">
        <v>1</v>
      </c>
      <c r="MU86" s="13"/>
      <c r="MV86" s="13"/>
      <c r="MW86" s="13">
        <v>1</v>
      </c>
      <c r="MX86" s="13"/>
      <c r="MY86" s="13"/>
      <c r="MZ86" s="13"/>
      <c r="NA86" s="13"/>
      <c r="NB86" s="13"/>
      <c r="NC86" s="13"/>
      <c r="ND86" s="13"/>
      <c r="NE86" s="13"/>
      <c r="NF86" s="13"/>
      <c r="NG86" s="13"/>
      <c r="NH86" s="13"/>
      <c r="NI86" s="13"/>
      <c r="NJ86" s="60">
        <v>14</v>
      </c>
      <c r="NK86" s="13">
        <v>636</v>
      </c>
      <c r="NL86" s="448"/>
      <c r="NM86" s="448"/>
      <c r="NN86" s="448"/>
    </row>
    <row r="87" spans="1:378">
      <c r="A87" s="8" t="s">
        <v>98</v>
      </c>
      <c r="B87" s="284">
        <f t="shared" si="108"/>
        <v>2</v>
      </c>
      <c r="C87" s="284">
        <f t="shared" si="109"/>
        <v>3</v>
      </c>
      <c r="D87" s="284">
        <f t="shared" si="110"/>
        <v>27</v>
      </c>
      <c r="E87" s="284">
        <f t="shared" si="111"/>
        <v>27</v>
      </c>
      <c r="F87" s="284">
        <f t="shared" si="112"/>
        <v>49</v>
      </c>
      <c r="G87" s="284">
        <f t="shared" si="113"/>
        <v>66</v>
      </c>
      <c r="H87" s="284">
        <f t="shared" si="114"/>
        <v>46</v>
      </c>
      <c r="I87" s="284">
        <f t="shared" si="115"/>
        <v>70</v>
      </c>
      <c r="J87" s="284">
        <f t="shared" si="116"/>
        <v>46</v>
      </c>
      <c r="K87" s="284">
        <f t="shared" si="117"/>
        <v>52</v>
      </c>
      <c r="L87" s="284">
        <f t="shared" si="118"/>
        <v>36</v>
      </c>
      <c r="M87" s="284">
        <f t="shared" si="119"/>
        <v>51</v>
      </c>
      <c r="N87" s="284">
        <f t="shared" si="120"/>
        <v>27</v>
      </c>
      <c r="O87" s="284">
        <f t="shared" si="121"/>
        <v>31</v>
      </c>
      <c r="P87" s="284">
        <f t="shared" si="122"/>
        <v>31</v>
      </c>
      <c r="Q87" s="284">
        <f t="shared" si="123"/>
        <v>26</v>
      </c>
      <c r="R87" s="284">
        <f t="shared" si="124"/>
        <v>18</v>
      </c>
      <c r="S87" s="284">
        <f t="shared" si="125"/>
        <v>27</v>
      </c>
      <c r="T87" s="284">
        <f t="shared" si="126"/>
        <v>4</v>
      </c>
      <c r="U87" s="284">
        <f t="shared" si="127"/>
        <v>7</v>
      </c>
      <c r="W87" s="16" t="s">
        <v>96</v>
      </c>
      <c r="X87" s="764">
        <f t="shared" si="88"/>
        <v>2</v>
      </c>
      <c r="Y87" s="764">
        <f t="shared" si="89"/>
        <v>1</v>
      </c>
      <c r="Z87" s="764">
        <f t="shared" si="90"/>
        <v>3</v>
      </c>
      <c r="AA87" s="764">
        <f t="shared" si="91"/>
        <v>4</v>
      </c>
      <c r="AB87" s="764">
        <f t="shared" si="92"/>
        <v>8</v>
      </c>
      <c r="AC87" s="764">
        <f t="shared" si="93"/>
        <v>18</v>
      </c>
      <c r="AD87" s="764">
        <f t="shared" si="94"/>
        <v>8</v>
      </c>
      <c r="AE87" s="764">
        <f t="shared" si="95"/>
        <v>17</v>
      </c>
      <c r="AF87" s="764">
        <f t="shared" si="96"/>
        <v>12</v>
      </c>
      <c r="AG87" s="764">
        <f t="shared" si="97"/>
        <v>17</v>
      </c>
      <c r="AH87" s="764">
        <f t="shared" si="98"/>
        <v>13</v>
      </c>
      <c r="AI87" s="764">
        <f t="shared" si="99"/>
        <v>4</v>
      </c>
      <c r="AJ87" s="764">
        <f t="shared" si="100"/>
        <v>8</v>
      </c>
      <c r="AK87" s="764">
        <f t="shared" si="101"/>
        <v>3</v>
      </c>
      <c r="AL87" s="764">
        <f t="shared" si="102"/>
        <v>3</v>
      </c>
      <c r="AM87" s="764">
        <f t="shared" si="103"/>
        <v>3</v>
      </c>
      <c r="AN87" s="764">
        <f t="shared" si="104"/>
        <v>2</v>
      </c>
      <c r="AO87" s="764">
        <f t="shared" si="105"/>
        <v>0</v>
      </c>
      <c r="AP87" s="764">
        <f t="shared" si="106"/>
        <v>0</v>
      </c>
      <c r="AQ87" s="764">
        <f t="shared" si="107"/>
        <v>0</v>
      </c>
      <c r="AR87" s="764">
        <f t="shared" si="128"/>
        <v>3</v>
      </c>
      <c r="AT87" s="16" t="s">
        <v>96</v>
      </c>
      <c r="AU87" s="13"/>
      <c r="AV87" s="13"/>
      <c r="AW87" s="13"/>
      <c r="AX87" s="13"/>
      <c r="AY87" s="13"/>
      <c r="AZ87" s="13"/>
      <c r="BA87" s="13"/>
      <c r="BB87" s="13"/>
      <c r="BC87" s="13">
        <v>1</v>
      </c>
      <c r="BD87" s="13"/>
      <c r="BE87" s="13"/>
      <c r="BF87" s="13"/>
      <c r="BG87" s="13"/>
      <c r="BH87" s="13"/>
      <c r="BI87" s="13"/>
      <c r="BJ87" s="13">
        <v>1</v>
      </c>
      <c r="BK87" s="13">
        <v>1</v>
      </c>
      <c r="BL87" s="13">
        <v>1</v>
      </c>
      <c r="BM87" s="13"/>
      <c r="BN87" s="13">
        <v>1</v>
      </c>
      <c r="BO87" s="13">
        <v>1</v>
      </c>
      <c r="BP87" s="13">
        <v>2</v>
      </c>
      <c r="BQ87" s="13">
        <v>2</v>
      </c>
      <c r="BR87" s="13">
        <v>3</v>
      </c>
      <c r="BS87" s="13"/>
      <c r="BT87" s="13">
        <v>3</v>
      </c>
      <c r="BU87" s="13">
        <v>1</v>
      </c>
      <c r="BV87" s="13">
        <v>2</v>
      </c>
      <c r="BW87" s="13">
        <v>1</v>
      </c>
      <c r="BX87" s="13">
        <v>3</v>
      </c>
      <c r="BY87" s="13">
        <v>2</v>
      </c>
      <c r="BZ87" s="13"/>
      <c r="CA87" s="13"/>
      <c r="CB87" s="13">
        <v>1</v>
      </c>
      <c r="CC87" s="13">
        <v>1</v>
      </c>
      <c r="CD87" s="13">
        <v>3</v>
      </c>
      <c r="CE87" s="13">
        <v>2</v>
      </c>
      <c r="CF87" s="13">
        <v>1</v>
      </c>
      <c r="CG87" s="13">
        <v>2</v>
      </c>
      <c r="CH87" s="13">
        <v>5</v>
      </c>
      <c r="CI87" s="13">
        <v>4</v>
      </c>
      <c r="CJ87" s="13">
        <v>1</v>
      </c>
      <c r="CK87" s="13">
        <v>4</v>
      </c>
      <c r="CL87" s="13">
        <v>2</v>
      </c>
      <c r="CM87" s="13">
        <v>1</v>
      </c>
      <c r="CN87" s="13"/>
      <c r="CO87" s="13">
        <v>2</v>
      </c>
      <c r="CP87" s="13">
        <v>1</v>
      </c>
      <c r="CQ87" s="13">
        <v>2</v>
      </c>
      <c r="CR87" s="13"/>
      <c r="CS87" s="13">
        <v>1</v>
      </c>
      <c r="CT87" s="13"/>
      <c r="CU87" s="13"/>
      <c r="CV87" s="13">
        <v>1</v>
      </c>
      <c r="CW87" s="13"/>
      <c r="CX87" s="13"/>
      <c r="CY87" s="13"/>
      <c r="CZ87" s="13"/>
      <c r="DA87" s="13"/>
      <c r="DB87" s="13">
        <v>2</v>
      </c>
      <c r="DC87" s="13"/>
      <c r="DD87" s="13"/>
      <c r="DE87" s="13">
        <v>1</v>
      </c>
      <c r="DF87" s="13">
        <v>1</v>
      </c>
      <c r="DG87" s="13"/>
      <c r="DH87" s="13"/>
      <c r="DI87" s="13">
        <v>1</v>
      </c>
      <c r="DJ87" s="13"/>
      <c r="DK87" s="13"/>
      <c r="DL87" s="13"/>
      <c r="DM87" s="13"/>
      <c r="DN87" s="13">
        <v>1</v>
      </c>
      <c r="DO87" s="13"/>
      <c r="DP87" s="13"/>
      <c r="DQ87" s="13">
        <v>1</v>
      </c>
      <c r="DR87" s="13">
        <v>1</v>
      </c>
      <c r="DS87" s="13"/>
      <c r="DT87" s="13"/>
      <c r="DU87" s="13"/>
      <c r="DV87" s="13"/>
      <c r="DW87" s="13"/>
      <c r="DX87" s="13"/>
      <c r="DY87" s="13"/>
      <c r="DZ87" s="13"/>
      <c r="EA87" s="13"/>
      <c r="EB87" s="13"/>
      <c r="EC87" s="13"/>
      <c r="ED87" s="13"/>
      <c r="EE87" s="13"/>
      <c r="EF87" s="13"/>
      <c r="EG87" s="13"/>
      <c r="EH87" s="13"/>
      <c r="EI87" s="13"/>
      <c r="EJ87" s="13"/>
      <c r="EK87" s="13"/>
      <c r="EL87" s="13"/>
      <c r="EM87" s="13"/>
      <c r="EN87" s="13"/>
      <c r="EO87" s="13"/>
      <c r="EP87" s="13"/>
      <c r="EQ87" s="13"/>
      <c r="ER87" s="13"/>
      <c r="ES87" s="13"/>
      <c r="ET87" s="13"/>
      <c r="EU87" s="13"/>
      <c r="EV87" s="13"/>
      <c r="EW87" s="13"/>
      <c r="EX87" s="13"/>
      <c r="EY87" s="13"/>
      <c r="EZ87" s="13"/>
      <c r="FA87" s="60">
        <v>67</v>
      </c>
      <c r="FB87" s="13">
        <v>67</v>
      </c>
      <c r="FC87" s="16" t="s">
        <v>96</v>
      </c>
      <c r="FD87" s="13"/>
      <c r="FE87" s="13"/>
      <c r="FF87" s="13">
        <v>1</v>
      </c>
      <c r="FG87" s="13"/>
      <c r="FH87" s="13"/>
      <c r="FI87" s="13"/>
      <c r="FJ87" s="13"/>
      <c r="FK87" s="13">
        <v>1</v>
      </c>
      <c r="FL87" s="13"/>
      <c r="FM87" s="13"/>
      <c r="FN87" s="13"/>
      <c r="FO87" s="13"/>
      <c r="FP87" s="13">
        <v>1</v>
      </c>
      <c r="FQ87" s="13"/>
      <c r="FR87" s="13">
        <v>1</v>
      </c>
      <c r="FS87" s="13"/>
      <c r="FT87" s="13">
        <v>1</v>
      </c>
      <c r="FU87" s="13"/>
      <c r="FV87" s="13"/>
      <c r="FW87" s="13"/>
      <c r="FX87" s="13"/>
      <c r="FY87" s="13">
        <v>1</v>
      </c>
      <c r="FZ87" s="13">
        <v>1</v>
      </c>
      <c r="GA87" s="13"/>
      <c r="GB87" s="13"/>
      <c r="GC87" s="13"/>
      <c r="GD87" s="13">
        <v>1</v>
      </c>
      <c r="GE87" s="13">
        <v>1</v>
      </c>
      <c r="GF87" s="13">
        <v>2</v>
      </c>
      <c r="GG87" s="13">
        <v>2</v>
      </c>
      <c r="GH87" s="13"/>
      <c r="GI87" s="13"/>
      <c r="GJ87" s="13"/>
      <c r="GK87" s="13">
        <v>3</v>
      </c>
      <c r="GL87" s="13"/>
      <c r="GM87" s="13">
        <v>2</v>
      </c>
      <c r="GN87" s="13"/>
      <c r="GO87" s="13"/>
      <c r="GP87" s="13">
        <v>1</v>
      </c>
      <c r="GQ87" s="13">
        <v>2</v>
      </c>
      <c r="GR87" s="13">
        <v>1</v>
      </c>
      <c r="GS87" s="13">
        <v>2</v>
      </c>
      <c r="GT87" s="13"/>
      <c r="GU87" s="13">
        <v>1</v>
      </c>
      <c r="GV87" s="13">
        <v>2</v>
      </c>
      <c r="GW87" s="13">
        <v>2</v>
      </c>
      <c r="GX87" s="13"/>
      <c r="GY87" s="13">
        <v>2</v>
      </c>
      <c r="GZ87" s="13">
        <v>2</v>
      </c>
      <c r="HA87" s="13"/>
      <c r="HB87" s="13">
        <v>2</v>
      </c>
      <c r="HC87" s="13">
        <v>1</v>
      </c>
      <c r="HD87" s="13">
        <v>2</v>
      </c>
      <c r="HE87" s="13">
        <v>3</v>
      </c>
      <c r="HF87" s="13"/>
      <c r="HG87" s="13">
        <v>1</v>
      </c>
      <c r="HH87" s="13"/>
      <c r="HI87" s="13">
        <v>1</v>
      </c>
      <c r="HJ87" s="13">
        <v>2</v>
      </c>
      <c r="HK87" s="13">
        <v>1</v>
      </c>
      <c r="HL87" s="13">
        <v>4</v>
      </c>
      <c r="HM87" s="13"/>
      <c r="HN87" s="13">
        <v>1</v>
      </c>
      <c r="HO87" s="13">
        <v>1</v>
      </c>
      <c r="HP87" s="13">
        <v>2</v>
      </c>
      <c r="HQ87" s="13"/>
      <c r="HR87" s="13"/>
      <c r="HS87" s="13"/>
      <c r="HT87" s="13"/>
      <c r="HU87" s="13"/>
      <c r="HV87" s="13"/>
      <c r="HW87" s="13">
        <v>1</v>
      </c>
      <c r="HX87" s="13">
        <v>1</v>
      </c>
      <c r="HY87" s="13"/>
      <c r="HZ87" s="13"/>
      <c r="IA87" s="13"/>
      <c r="IB87" s="13"/>
      <c r="IC87" s="13">
        <v>1</v>
      </c>
      <c r="ID87" s="13"/>
      <c r="IE87" s="13"/>
      <c r="IF87" s="13">
        <v>1</v>
      </c>
      <c r="IG87" s="13"/>
      <c r="IH87" s="13"/>
      <c r="II87" s="13">
        <v>1</v>
      </c>
      <c r="IJ87" s="13"/>
      <c r="IK87" s="13"/>
      <c r="IL87" s="13"/>
      <c r="IM87" s="13"/>
      <c r="IN87" s="13"/>
      <c r="IO87" s="13"/>
      <c r="IP87" s="13"/>
      <c r="IQ87" s="13"/>
      <c r="IR87" s="13"/>
      <c r="IS87" s="13"/>
      <c r="IT87" s="13"/>
      <c r="IU87" s="13"/>
      <c r="IV87" s="13"/>
      <c r="IW87" s="13"/>
      <c r="IX87" s="13"/>
      <c r="IY87" s="13"/>
      <c r="IZ87" s="13"/>
      <c r="JA87" s="13"/>
      <c r="JB87" s="13"/>
      <c r="JC87" s="13"/>
      <c r="JD87" s="13"/>
      <c r="JE87" s="13"/>
      <c r="JF87" s="60">
        <v>59</v>
      </c>
      <c r="JG87" s="13"/>
      <c r="JH87" s="13"/>
      <c r="JI87" s="13"/>
      <c r="JJ87" s="13"/>
      <c r="JK87" s="13"/>
      <c r="JL87" s="13"/>
      <c r="JM87" s="13"/>
      <c r="JN87" s="13"/>
      <c r="JO87" s="13"/>
      <c r="JP87" s="13"/>
      <c r="JQ87" s="13"/>
      <c r="JR87" s="13"/>
      <c r="JS87" s="13">
        <v>1</v>
      </c>
      <c r="JT87" s="13"/>
      <c r="JU87" s="13"/>
      <c r="JV87" s="13"/>
      <c r="JW87" s="13"/>
      <c r="JX87" s="13"/>
      <c r="JY87" s="13"/>
      <c r="JZ87" s="13"/>
      <c r="KA87" s="13"/>
      <c r="KB87" s="13"/>
      <c r="KC87" s="13"/>
      <c r="KD87" s="13">
        <v>1</v>
      </c>
      <c r="KE87" s="13"/>
      <c r="KF87" s="13"/>
      <c r="KG87" s="13"/>
      <c r="KH87" s="13"/>
      <c r="KI87" s="13"/>
      <c r="KJ87" s="13"/>
      <c r="KK87" s="13"/>
      <c r="KL87" s="13"/>
      <c r="KM87" s="13"/>
      <c r="KN87" s="13"/>
      <c r="KO87" s="13">
        <v>1</v>
      </c>
      <c r="KP87" s="13"/>
      <c r="KQ87" s="13"/>
      <c r="KR87" s="13"/>
      <c r="KS87" s="13"/>
      <c r="KT87" s="13"/>
      <c r="KU87" s="13"/>
      <c r="KV87" s="13"/>
      <c r="KW87" s="13"/>
      <c r="KX87" s="13"/>
      <c r="KY87" s="13"/>
      <c r="KZ87" s="13"/>
      <c r="LA87" s="13"/>
      <c r="LB87" s="13"/>
      <c r="LC87" s="13"/>
      <c r="LD87" s="13"/>
      <c r="LE87" s="13"/>
      <c r="LF87" s="13"/>
      <c r="LG87" s="13"/>
      <c r="LH87" s="13"/>
      <c r="LI87" s="13"/>
      <c r="LJ87" s="13"/>
      <c r="LK87" s="13"/>
      <c r="LL87" s="13"/>
      <c r="LM87" s="13"/>
      <c r="LN87" s="13"/>
      <c r="LO87" s="13"/>
      <c r="LP87" s="13"/>
      <c r="LQ87" s="13"/>
      <c r="LR87" s="13"/>
      <c r="LS87" s="13"/>
      <c r="LT87" s="13"/>
      <c r="LU87" s="13"/>
      <c r="LV87" s="13"/>
      <c r="LW87" s="13"/>
      <c r="LX87" s="13"/>
      <c r="LY87" s="13"/>
      <c r="LZ87" s="13"/>
      <c r="MA87" s="13"/>
      <c r="MB87" s="13"/>
      <c r="MC87" s="13"/>
      <c r="MD87" s="13"/>
      <c r="ME87" s="13"/>
      <c r="MF87" s="13"/>
      <c r="MG87" s="13"/>
      <c r="MH87" s="13"/>
      <c r="MI87" s="13"/>
      <c r="MJ87" s="13"/>
      <c r="MK87" s="13"/>
      <c r="ML87" s="13"/>
      <c r="MM87" s="13"/>
      <c r="MN87" s="13"/>
      <c r="MO87" s="13"/>
      <c r="MP87" s="13"/>
      <c r="MQ87" s="13"/>
      <c r="MR87" s="13"/>
      <c r="MS87" s="13"/>
      <c r="MT87" s="13"/>
      <c r="MU87" s="13"/>
      <c r="MV87" s="13"/>
      <c r="MW87" s="13"/>
      <c r="MX87" s="13"/>
      <c r="MY87" s="13"/>
      <c r="MZ87" s="13"/>
      <c r="NA87" s="13"/>
      <c r="NB87" s="13"/>
      <c r="NC87" s="13"/>
      <c r="ND87" s="13"/>
      <c r="NE87" s="13"/>
      <c r="NF87" s="13"/>
      <c r="NG87" s="13"/>
      <c r="NH87" s="13"/>
      <c r="NI87" s="13"/>
      <c r="NJ87" s="60">
        <v>3</v>
      </c>
      <c r="NK87" s="13">
        <v>62</v>
      </c>
      <c r="NL87" s="448"/>
      <c r="NM87" s="448"/>
      <c r="NN87" s="448"/>
    </row>
    <row r="88" spans="1:378">
      <c r="A88" s="10" t="s">
        <v>198</v>
      </c>
      <c r="B88" s="284">
        <f t="shared" si="108"/>
        <v>419</v>
      </c>
      <c r="C88" s="284">
        <f t="shared" si="109"/>
        <v>408</v>
      </c>
      <c r="D88" s="284">
        <f t="shared" si="110"/>
        <v>1288</v>
      </c>
      <c r="E88" s="284">
        <f t="shared" si="111"/>
        <v>1501</v>
      </c>
      <c r="F88" s="284">
        <f t="shared" si="112"/>
        <v>5438</v>
      </c>
      <c r="G88" s="284">
        <f t="shared" si="113"/>
        <v>5912</v>
      </c>
      <c r="H88" s="284">
        <f t="shared" si="114"/>
        <v>5932</v>
      </c>
      <c r="I88" s="284">
        <f t="shared" si="115"/>
        <v>6288</v>
      </c>
      <c r="J88" s="284">
        <f t="shared" si="116"/>
        <v>5114</v>
      </c>
      <c r="K88" s="284">
        <f t="shared" si="117"/>
        <v>5245</v>
      </c>
      <c r="L88" s="284">
        <f t="shared" si="118"/>
        <v>3913</v>
      </c>
      <c r="M88" s="284">
        <f t="shared" si="119"/>
        <v>4008</v>
      </c>
      <c r="N88" s="284">
        <f t="shared" si="120"/>
        <v>2477</v>
      </c>
      <c r="O88" s="284">
        <f t="shared" si="121"/>
        <v>2319</v>
      </c>
      <c r="P88" s="284">
        <f t="shared" si="122"/>
        <v>1319</v>
      </c>
      <c r="Q88" s="284">
        <f t="shared" si="123"/>
        <v>1338</v>
      </c>
      <c r="R88" s="284">
        <f t="shared" si="124"/>
        <v>631</v>
      </c>
      <c r="S88" s="284">
        <f t="shared" si="125"/>
        <v>890</v>
      </c>
      <c r="T88" s="284">
        <f t="shared" si="126"/>
        <v>127</v>
      </c>
      <c r="U88" s="284">
        <f t="shared" si="127"/>
        <v>437</v>
      </c>
      <c r="W88" s="16" t="s">
        <v>97</v>
      </c>
      <c r="X88" s="764">
        <f t="shared" si="88"/>
        <v>20</v>
      </c>
      <c r="Y88" s="764">
        <f t="shared" si="89"/>
        <v>28</v>
      </c>
      <c r="Z88" s="764">
        <f t="shared" si="90"/>
        <v>42</v>
      </c>
      <c r="AA88" s="764">
        <f t="shared" si="91"/>
        <v>58</v>
      </c>
      <c r="AB88" s="764">
        <f t="shared" si="92"/>
        <v>93</v>
      </c>
      <c r="AC88" s="764">
        <f t="shared" si="93"/>
        <v>78</v>
      </c>
      <c r="AD88" s="764">
        <f t="shared" si="94"/>
        <v>68</v>
      </c>
      <c r="AE88" s="764">
        <f t="shared" si="95"/>
        <v>80</v>
      </c>
      <c r="AF88" s="764">
        <f t="shared" si="96"/>
        <v>56</v>
      </c>
      <c r="AG88" s="764">
        <f t="shared" si="97"/>
        <v>67</v>
      </c>
      <c r="AH88" s="764">
        <f t="shared" si="98"/>
        <v>60</v>
      </c>
      <c r="AI88" s="764">
        <f t="shared" si="99"/>
        <v>40</v>
      </c>
      <c r="AJ88" s="764">
        <f t="shared" si="100"/>
        <v>24</v>
      </c>
      <c r="AK88" s="764">
        <f t="shared" si="101"/>
        <v>19</v>
      </c>
      <c r="AL88" s="764">
        <f t="shared" si="102"/>
        <v>7</v>
      </c>
      <c r="AM88" s="764">
        <f t="shared" si="103"/>
        <v>14</v>
      </c>
      <c r="AN88" s="764">
        <f t="shared" si="104"/>
        <v>6</v>
      </c>
      <c r="AO88" s="764">
        <f t="shared" si="105"/>
        <v>11</v>
      </c>
      <c r="AP88" s="764">
        <f t="shared" si="106"/>
        <v>0</v>
      </c>
      <c r="AQ88" s="764">
        <f t="shared" si="107"/>
        <v>1</v>
      </c>
      <c r="AR88" s="764">
        <f t="shared" si="128"/>
        <v>4</v>
      </c>
      <c r="AT88" s="16" t="s">
        <v>97</v>
      </c>
      <c r="AU88" s="13">
        <v>2</v>
      </c>
      <c r="AV88" s="13">
        <v>2</v>
      </c>
      <c r="AW88" s="13">
        <v>4</v>
      </c>
      <c r="AX88" s="13">
        <v>2</v>
      </c>
      <c r="AY88" s="13">
        <v>1</v>
      </c>
      <c r="AZ88" s="13">
        <v>2</v>
      </c>
      <c r="BA88" s="13">
        <v>2</v>
      </c>
      <c r="BB88" s="13">
        <v>4</v>
      </c>
      <c r="BC88" s="13">
        <v>3</v>
      </c>
      <c r="BD88" s="13">
        <v>6</v>
      </c>
      <c r="BE88" s="13">
        <v>1</v>
      </c>
      <c r="BF88" s="13">
        <v>2</v>
      </c>
      <c r="BG88" s="13">
        <v>7</v>
      </c>
      <c r="BH88" s="13">
        <v>2</v>
      </c>
      <c r="BI88" s="13">
        <v>4</v>
      </c>
      <c r="BJ88" s="13">
        <v>7</v>
      </c>
      <c r="BK88" s="13">
        <v>8</v>
      </c>
      <c r="BL88" s="13">
        <v>10</v>
      </c>
      <c r="BM88" s="13">
        <v>7</v>
      </c>
      <c r="BN88" s="13">
        <v>10</v>
      </c>
      <c r="BO88" s="13">
        <v>8</v>
      </c>
      <c r="BP88" s="13">
        <v>11</v>
      </c>
      <c r="BQ88" s="13">
        <v>6</v>
      </c>
      <c r="BR88" s="13">
        <v>11</v>
      </c>
      <c r="BS88" s="13">
        <v>5</v>
      </c>
      <c r="BT88" s="13">
        <v>10</v>
      </c>
      <c r="BU88" s="13">
        <v>9</v>
      </c>
      <c r="BV88" s="13">
        <v>9</v>
      </c>
      <c r="BW88" s="13">
        <v>1</v>
      </c>
      <c r="BX88" s="13">
        <v>8</v>
      </c>
      <c r="BY88" s="13">
        <v>5</v>
      </c>
      <c r="BZ88" s="13">
        <v>9</v>
      </c>
      <c r="CA88" s="13">
        <v>10</v>
      </c>
      <c r="CB88" s="13">
        <v>9</v>
      </c>
      <c r="CC88" s="13">
        <v>8</v>
      </c>
      <c r="CD88" s="13">
        <v>10</v>
      </c>
      <c r="CE88" s="13">
        <v>3</v>
      </c>
      <c r="CF88" s="13">
        <v>10</v>
      </c>
      <c r="CG88" s="13">
        <v>6</v>
      </c>
      <c r="CH88" s="13">
        <v>10</v>
      </c>
      <c r="CI88" s="13">
        <v>4</v>
      </c>
      <c r="CJ88" s="13">
        <v>6</v>
      </c>
      <c r="CK88" s="13">
        <v>10</v>
      </c>
      <c r="CL88" s="13">
        <v>9</v>
      </c>
      <c r="CM88" s="13">
        <v>8</v>
      </c>
      <c r="CN88" s="13">
        <v>4</v>
      </c>
      <c r="CO88" s="13">
        <v>9</v>
      </c>
      <c r="CP88" s="13">
        <v>7</v>
      </c>
      <c r="CQ88" s="13">
        <v>7</v>
      </c>
      <c r="CR88" s="13">
        <v>3</v>
      </c>
      <c r="CS88" s="13">
        <v>10</v>
      </c>
      <c r="CT88" s="13">
        <v>6</v>
      </c>
      <c r="CU88" s="13">
        <v>4</v>
      </c>
      <c r="CV88" s="13">
        <v>3</v>
      </c>
      <c r="CW88" s="13">
        <v>1</v>
      </c>
      <c r="CX88" s="13">
        <v>6</v>
      </c>
      <c r="CY88" s="13">
        <v>2</v>
      </c>
      <c r="CZ88" s="13">
        <v>4</v>
      </c>
      <c r="DA88" s="13">
        <v>2</v>
      </c>
      <c r="DB88" s="13">
        <v>2</v>
      </c>
      <c r="DC88" s="13">
        <v>4</v>
      </c>
      <c r="DD88" s="13">
        <v>1</v>
      </c>
      <c r="DE88" s="13">
        <v>3</v>
      </c>
      <c r="DF88" s="13">
        <v>3</v>
      </c>
      <c r="DG88" s="13"/>
      <c r="DH88" s="13">
        <v>2</v>
      </c>
      <c r="DI88" s="13">
        <v>2</v>
      </c>
      <c r="DJ88" s="13">
        <v>2</v>
      </c>
      <c r="DK88" s="13"/>
      <c r="DL88" s="13">
        <v>2</v>
      </c>
      <c r="DM88" s="13">
        <v>1</v>
      </c>
      <c r="DN88" s="13">
        <v>1</v>
      </c>
      <c r="DO88" s="13">
        <v>1</v>
      </c>
      <c r="DP88" s="13">
        <v>2</v>
      </c>
      <c r="DQ88" s="13"/>
      <c r="DR88" s="13">
        <v>3</v>
      </c>
      <c r="DS88" s="13">
        <v>1</v>
      </c>
      <c r="DT88" s="13">
        <v>1</v>
      </c>
      <c r="DU88" s="13">
        <v>2</v>
      </c>
      <c r="DV88" s="13">
        <v>2</v>
      </c>
      <c r="DW88" s="13">
        <v>3</v>
      </c>
      <c r="DX88" s="13">
        <v>1</v>
      </c>
      <c r="DY88" s="13">
        <v>1</v>
      </c>
      <c r="DZ88" s="13">
        <v>2</v>
      </c>
      <c r="EA88" s="13"/>
      <c r="EB88" s="13">
        <v>2</v>
      </c>
      <c r="EC88" s="13">
        <v>1</v>
      </c>
      <c r="ED88" s="13"/>
      <c r="EE88" s="13"/>
      <c r="EF88" s="13">
        <v>1</v>
      </c>
      <c r="EG88" s="13">
        <v>1</v>
      </c>
      <c r="EH88" s="13"/>
      <c r="EI88" s="13"/>
      <c r="EJ88" s="13"/>
      <c r="EK88" s="13"/>
      <c r="EL88" s="13"/>
      <c r="EM88" s="13"/>
      <c r="EN88" s="13"/>
      <c r="EO88" s="13"/>
      <c r="EP88" s="13"/>
      <c r="EQ88" s="13"/>
      <c r="ER88" s="13"/>
      <c r="ES88" s="13"/>
      <c r="ET88" s="13"/>
      <c r="EU88" s="13"/>
      <c r="EV88" s="13"/>
      <c r="EW88" s="13"/>
      <c r="EX88" s="13"/>
      <c r="EY88" s="13"/>
      <c r="EZ88" s="13"/>
      <c r="FA88" s="60">
        <v>396</v>
      </c>
      <c r="FB88" s="13">
        <v>396</v>
      </c>
      <c r="FC88" s="16" t="s">
        <v>97</v>
      </c>
      <c r="FD88" s="13"/>
      <c r="FE88" s="13">
        <v>2</v>
      </c>
      <c r="FF88" s="13">
        <v>6</v>
      </c>
      <c r="FG88" s="13">
        <v>1</v>
      </c>
      <c r="FH88" s="13">
        <v>1</v>
      </c>
      <c r="FI88" s="13"/>
      <c r="FJ88" s="13">
        <v>2</v>
      </c>
      <c r="FK88" s="13">
        <v>2</v>
      </c>
      <c r="FL88" s="13">
        <v>4</v>
      </c>
      <c r="FM88" s="13">
        <v>2</v>
      </c>
      <c r="FN88" s="13">
        <v>2</v>
      </c>
      <c r="FO88" s="13">
        <v>2</v>
      </c>
      <c r="FP88" s="13">
        <v>2</v>
      </c>
      <c r="FQ88" s="13">
        <v>3</v>
      </c>
      <c r="FR88" s="13">
        <v>6</v>
      </c>
      <c r="FS88" s="13">
        <v>6</v>
      </c>
      <c r="FT88" s="13">
        <v>4</v>
      </c>
      <c r="FU88" s="13">
        <v>8</v>
      </c>
      <c r="FV88" s="13">
        <v>3</v>
      </c>
      <c r="FW88" s="13">
        <v>6</v>
      </c>
      <c r="FX88" s="13">
        <v>8</v>
      </c>
      <c r="FY88" s="13">
        <v>4</v>
      </c>
      <c r="FZ88" s="13">
        <v>11</v>
      </c>
      <c r="GA88" s="13">
        <v>7</v>
      </c>
      <c r="GB88" s="13">
        <v>12</v>
      </c>
      <c r="GC88" s="13">
        <v>10</v>
      </c>
      <c r="GD88" s="13">
        <v>9</v>
      </c>
      <c r="GE88" s="13">
        <v>10</v>
      </c>
      <c r="GF88" s="13">
        <v>13</v>
      </c>
      <c r="GG88" s="13">
        <v>9</v>
      </c>
      <c r="GH88" s="13">
        <v>9</v>
      </c>
      <c r="GI88" s="13">
        <v>5</v>
      </c>
      <c r="GJ88" s="13">
        <v>12</v>
      </c>
      <c r="GK88" s="13">
        <v>7</v>
      </c>
      <c r="GL88" s="13">
        <v>4</v>
      </c>
      <c r="GM88" s="13">
        <v>8</v>
      </c>
      <c r="GN88" s="13">
        <v>9</v>
      </c>
      <c r="GO88" s="13">
        <v>6</v>
      </c>
      <c r="GP88" s="13">
        <v>5</v>
      </c>
      <c r="GQ88" s="13">
        <v>3</v>
      </c>
      <c r="GR88" s="13">
        <v>9</v>
      </c>
      <c r="GS88" s="13">
        <v>6</v>
      </c>
      <c r="GT88" s="13">
        <v>5</v>
      </c>
      <c r="GU88" s="13">
        <v>5</v>
      </c>
      <c r="GV88" s="13">
        <v>7</v>
      </c>
      <c r="GW88" s="13">
        <v>3</v>
      </c>
      <c r="GX88" s="13">
        <v>4</v>
      </c>
      <c r="GY88" s="13">
        <v>4</v>
      </c>
      <c r="GZ88" s="13">
        <v>7</v>
      </c>
      <c r="HA88" s="13">
        <v>6</v>
      </c>
      <c r="HB88" s="13">
        <v>8</v>
      </c>
      <c r="HC88" s="13">
        <v>9</v>
      </c>
      <c r="HD88" s="13">
        <v>3</v>
      </c>
      <c r="HE88" s="13">
        <v>8</v>
      </c>
      <c r="HF88" s="13">
        <v>4</v>
      </c>
      <c r="HG88" s="13">
        <v>9</v>
      </c>
      <c r="HH88" s="13">
        <v>3</v>
      </c>
      <c r="HI88" s="13">
        <v>4</v>
      </c>
      <c r="HJ88" s="13">
        <v>5</v>
      </c>
      <c r="HK88" s="13">
        <v>7</v>
      </c>
      <c r="HL88" s="13">
        <v>2</v>
      </c>
      <c r="HM88" s="13">
        <v>4</v>
      </c>
      <c r="HN88" s="13"/>
      <c r="HO88" s="13">
        <v>4</v>
      </c>
      <c r="HP88" s="13">
        <v>4</v>
      </c>
      <c r="HQ88" s="13">
        <v>5</v>
      </c>
      <c r="HR88" s="13">
        <v>2</v>
      </c>
      <c r="HS88" s="13">
        <v>2</v>
      </c>
      <c r="HT88" s="13">
        <v>1</v>
      </c>
      <c r="HU88" s="13"/>
      <c r="HV88" s="13">
        <v>1</v>
      </c>
      <c r="HW88" s="13">
        <v>1</v>
      </c>
      <c r="HX88" s="13"/>
      <c r="HY88" s="13"/>
      <c r="HZ88" s="13">
        <v>1</v>
      </c>
      <c r="IA88" s="13">
        <v>1</v>
      </c>
      <c r="IB88" s="13">
        <v>1</v>
      </c>
      <c r="IC88" s="13"/>
      <c r="ID88" s="13"/>
      <c r="IE88" s="13">
        <v>2</v>
      </c>
      <c r="IF88" s="13">
        <v>3</v>
      </c>
      <c r="IG88" s="13">
        <v>1</v>
      </c>
      <c r="IH88" s="13"/>
      <c r="II88" s="13"/>
      <c r="IJ88" s="13"/>
      <c r="IK88" s="13"/>
      <c r="IL88" s="13">
        <v>2</v>
      </c>
      <c r="IM88" s="13"/>
      <c r="IN88" s="13"/>
      <c r="IO88" s="13"/>
      <c r="IP88" s="13"/>
      <c r="IQ88" s="13"/>
      <c r="IR88" s="13"/>
      <c r="IS88" s="13"/>
      <c r="IT88" s="13"/>
      <c r="IU88" s="13"/>
      <c r="IV88" s="13"/>
      <c r="IW88" s="13"/>
      <c r="IX88" s="13"/>
      <c r="IY88" s="13"/>
      <c r="IZ88" s="13"/>
      <c r="JA88" s="13"/>
      <c r="JB88" s="13"/>
      <c r="JC88" s="13"/>
      <c r="JD88" s="13"/>
      <c r="JE88" s="13"/>
      <c r="JF88" s="60">
        <v>376</v>
      </c>
      <c r="JG88" s="13">
        <v>1</v>
      </c>
      <c r="JH88" s="13"/>
      <c r="JI88" s="13"/>
      <c r="JJ88" s="13"/>
      <c r="JK88" s="13"/>
      <c r="JL88" s="13">
        <v>1</v>
      </c>
      <c r="JM88" s="13"/>
      <c r="JN88" s="13">
        <v>1</v>
      </c>
      <c r="JO88" s="13"/>
      <c r="JP88" s="13"/>
      <c r="JQ88" s="13"/>
      <c r="JR88" s="13"/>
      <c r="JS88" s="13"/>
      <c r="JT88" s="13"/>
      <c r="JU88" s="13"/>
      <c r="JV88" s="13"/>
      <c r="JW88" s="13"/>
      <c r="JX88" s="13"/>
      <c r="JY88" s="13"/>
      <c r="JZ88" s="13"/>
      <c r="KA88" s="13"/>
      <c r="KB88" s="13"/>
      <c r="KC88" s="13"/>
      <c r="KD88" s="13"/>
      <c r="KE88" s="13"/>
      <c r="KF88" s="13"/>
      <c r="KG88" s="13"/>
      <c r="KH88" s="13"/>
      <c r="KI88" s="13"/>
      <c r="KJ88" s="13">
        <v>1</v>
      </c>
      <c r="KK88" s="13"/>
      <c r="KL88" s="13"/>
      <c r="KM88" s="13"/>
      <c r="KN88" s="13"/>
      <c r="KO88" s="13"/>
      <c r="KP88" s="13"/>
      <c r="KQ88" s="13"/>
      <c r="KR88" s="13"/>
      <c r="KS88" s="13"/>
      <c r="KT88" s="13"/>
      <c r="KU88" s="13"/>
      <c r="KV88" s="13"/>
      <c r="KW88" s="13"/>
      <c r="KX88" s="13"/>
      <c r="KY88" s="13"/>
      <c r="KZ88" s="13"/>
      <c r="LA88" s="13"/>
      <c r="LB88" s="13"/>
      <c r="LC88" s="13"/>
      <c r="LD88" s="13"/>
      <c r="LE88" s="13"/>
      <c r="LF88" s="13"/>
      <c r="LG88" s="13"/>
      <c r="LH88" s="13"/>
      <c r="LI88" s="13"/>
      <c r="LJ88" s="13"/>
      <c r="LK88" s="13"/>
      <c r="LL88" s="13"/>
      <c r="LM88" s="13"/>
      <c r="LN88" s="13"/>
      <c r="LO88" s="13"/>
      <c r="LP88" s="13"/>
      <c r="LQ88" s="13"/>
      <c r="LR88" s="13"/>
      <c r="LS88" s="13"/>
      <c r="LT88" s="13"/>
      <c r="LU88" s="13"/>
      <c r="LV88" s="13"/>
      <c r="LW88" s="13"/>
      <c r="LX88" s="13"/>
      <c r="LY88" s="13"/>
      <c r="LZ88" s="13"/>
      <c r="MA88" s="13"/>
      <c r="MB88" s="13"/>
      <c r="MC88" s="13"/>
      <c r="MD88" s="13"/>
      <c r="ME88" s="13"/>
      <c r="MF88" s="13"/>
      <c r="MG88" s="13"/>
      <c r="MH88" s="13"/>
      <c r="MI88" s="13"/>
      <c r="MJ88" s="13"/>
      <c r="MK88" s="13"/>
      <c r="ML88" s="13"/>
      <c r="MM88" s="13"/>
      <c r="MN88" s="13"/>
      <c r="MO88" s="13"/>
      <c r="MP88" s="13"/>
      <c r="MQ88" s="13"/>
      <c r="MR88" s="13"/>
      <c r="MS88" s="13"/>
      <c r="MT88" s="13"/>
      <c r="MU88" s="13"/>
      <c r="MV88" s="13"/>
      <c r="MW88" s="13"/>
      <c r="MX88" s="13"/>
      <c r="MY88" s="13"/>
      <c r="MZ88" s="13"/>
      <c r="NA88" s="13"/>
      <c r="NB88" s="13"/>
      <c r="NC88" s="13"/>
      <c r="ND88" s="13"/>
      <c r="NE88" s="13"/>
      <c r="NF88" s="13"/>
      <c r="NG88" s="13"/>
      <c r="NH88" s="13"/>
      <c r="NI88" s="13"/>
      <c r="NJ88" s="60">
        <v>4</v>
      </c>
      <c r="NK88" s="13">
        <v>380</v>
      </c>
      <c r="NL88" s="448"/>
      <c r="NM88" s="448"/>
      <c r="NN88" s="448"/>
    </row>
    <row r="89" spans="1:378">
      <c r="A89" s="9" t="s">
        <v>199</v>
      </c>
      <c r="B89" s="284">
        <f t="shared" si="108"/>
        <v>135</v>
      </c>
      <c r="C89" s="284">
        <f t="shared" si="109"/>
        <v>108</v>
      </c>
      <c r="D89" s="284">
        <f t="shared" si="110"/>
        <v>307</v>
      </c>
      <c r="E89" s="284">
        <f t="shared" si="111"/>
        <v>369</v>
      </c>
      <c r="F89" s="284">
        <f t="shared" si="112"/>
        <v>1065</v>
      </c>
      <c r="G89" s="284">
        <f t="shared" si="113"/>
        <v>1045</v>
      </c>
      <c r="H89" s="284">
        <f t="shared" si="114"/>
        <v>1237</v>
      </c>
      <c r="I89" s="284">
        <f t="shared" si="115"/>
        <v>1121</v>
      </c>
      <c r="J89" s="284">
        <f t="shared" si="116"/>
        <v>934</v>
      </c>
      <c r="K89" s="284">
        <f t="shared" si="117"/>
        <v>898</v>
      </c>
      <c r="L89" s="284">
        <f t="shared" si="118"/>
        <v>546</v>
      </c>
      <c r="M89" s="284">
        <f t="shared" si="119"/>
        <v>577</v>
      </c>
      <c r="N89" s="284">
        <f t="shared" si="120"/>
        <v>302</v>
      </c>
      <c r="O89" s="284">
        <f t="shared" si="121"/>
        <v>275</v>
      </c>
      <c r="P89" s="284">
        <f t="shared" si="122"/>
        <v>108</v>
      </c>
      <c r="Q89" s="284">
        <f t="shared" si="123"/>
        <v>127</v>
      </c>
      <c r="R89" s="284">
        <f t="shared" si="124"/>
        <v>38</v>
      </c>
      <c r="S89" s="284">
        <f t="shared" si="125"/>
        <v>44</v>
      </c>
      <c r="T89" s="284">
        <f t="shared" si="126"/>
        <v>5</v>
      </c>
      <c r="U89" s="284">
        <f t="shared" si="127"/>
        <v>13</v>
      </c>
      <c r="W89" s="16" t="s">
        <v>98</v>
      </c>
      <c r="X89" s="764">
        <f t="shared" si="88"/>
        <v>2</v>
      </c>
      <c r="Y89" s="764">
        <f t="shared" si="89"/>
        <v>3</v>
      </c>
      <c r="Z89" s="764">
        <f t="shared" si="90"/>
        <v>27</v>
      </c>
      <c r="AA89" s="764">
        <f t="shared" si="91"/>
        <v>27</v>
      </c>
      <c r="AB89" s="764">
        <f t="shared" si="92"/>
        <v>49</v>
      </c>
      <c r="AC89" s="764">
        <f t="shared" si="93"/>
        <v>66</v>
      </c>
      <c r="AD89" s="764">
        <f t="shared" si="94"/>
        <v>46</v>
      </c>
      <c r="AE89" s="764">
        <f t="shared" si="95"/>
        <v>70</v>
      </c>
      <c r="AF89" s="764">
        <f t="shared" si="96"/>
        <v>46</v>
      </c>
      <c r="AG89" s="764">
        <f t="shared" si="97"/>
        <v>52</v>
      </c>
      <c r="AH89" s="764">
        <f t="shared" si="98"/>
        <v>36</v>
      </c>
      <c r="AI89" s="764">
        <f t="shared" si="99"/>
        <v>51</v>
      </c>
      <c r="AJ89" s="764">
        <f t="shared" si="100"/>
        <v>27</v>
      </c>
      <c r="AK89" s="764">
        <f t="shared" si="101"/>
        <v>31</v>
      </c>
      <c r="AL89" s="764">
        <f t="shared" si="102"/>
        <v>31</v>
      </c>
      <c r="AM89" s="764">
        <f t="shared" si="103"/>
        <v>26</v>
      </c>
      <c r="AN89" s="764">
        <f t="shared" si="104"/>
        <v>18</v>
      </c>
      <c r="AO89" s="764">
        <f t="shared" si="105"/>
        <v>27</v>
      </c>
      <c r="AP89" s="764">
        <f t="shared" si="106"/>
        <v>4</v>
      </c>
      <c r="AQ89" s="764">
        <f t="shared" si="107"/>
        <v>7</v>
      </c>
      <c r="AR89" s="764">
        <f t="shared" si="128"/>
        <v>8</v>
      </c>
      <c r="AT89" s="16" t="s">
        <v>98</v>
      </c>
      <c r="AU89" s="13"/>
      <c r="AV89" s="13">
        <v>1</v>
      </c>
      <c r="AW89" s="13"/>
      <c r="AX89" s="13"/>
      <c r="AY89" s="13"/>
      <c r="AZ89" s="13"/>
      <c r="BA89" s="13"/>
      <c r="BB89" s="13"/>
      <c r="BC89" s="13">
        <v>1</v>
      </c>
      <c r="BD89" s="13">
        <v>1</v>
      </c>
      <c r="BE89" s="13"/>
      <c r="BF89" s="13"/>
      <c r="BG89" s="13"/>
      <c r="BH89" s="13">
        <v>3</v>
      </c>
      <c r="BI89" s="13">
        <v>1</v>
      </c>
      <c r="BJ89" s="13">
        <v>1</v>
      </c>
      <c r="BK89" s="13">
        <v>5</v>
      </c>
      <c r="BL89" s="13">
        <v>4</v>
      </c>
      <c r="BM89" s="13">
        <v>6</v>
      </c>
      <c r="BN89" s="13">
        <v>7</v>
      </c>
      <c r="BO89" s="13">
        <v>7</v>
      </c>
      <c r="BP89" s="13">
        <v>6</v>
      </c>
      <c r="BQ89" s="13">
        <v>5</v>
      </c>
      <c r="BR89" s="13">
        <v>7</v>
      </c>
      <c r="BS89" s="13">
        <v>9</v>
      </c>
      <c r="BT89" s="13">
        <v>8</v>
      </c>
      <c r="BU89" s="13">
        <v>4</v>
      </c>
      <c r="BV89" s="13">
        <v>3</v>
      </c>
      <c r="BW89" s="13">
        <v>7</v>
      </c>
      <c r="BX89" s="13">
        <v>10</v>
      </c>
      <c r="BY89" s="13">
        <v>5</v>
      </c>
      <c r="BZ89" s="13">
        <v>7</v>
      </c>
      <c r="CA89" s="13">
        <v>5</v>
      </c>
      <c r="CB89" s="13">
        <v>6</v>
      </c>
      <c r="CC89" s="13">
        <v>6</v>
      </c>
      <c r="CD89" s="13">
        <v>8</v>
      </c>
      <c r="CE89" s="13">
        <v>8</v>
      </c>
      <c r="CF89" s="13">
        <v>4</v>
      </c>
      <c r="CG89" s="13">
        <v>9</v>
      </c>
      <c r="CH89" s="13">
        <v>12</v>
      </c>
      <c r="CI89" s="13">
        <v>3</v>
      </c>
      <c r="CJ89" s="13">
        <v>3</v>
      </c>
      <c r="CK89" s="13">
        <v>5</v>
      </c>
      <c r="CL89" s="13">
        <v>9</v>
      </c>
      <c r="CM89" s="13">
        <v>5</v>
      </c>
      <c r="CN89" s="13">
        <v>8</v>
      </c>
      <c r="CO89" s="13">
        <v>1</v>
      </c>
      <c r="CP89" s="13">
        <v>4</v>
      </c>
      <c r="CQ89" s="13">
        <v>7</v>
      </c>
      <c r="CR89" s="13">
        <v>7</v>
      </c>
      <c r="CS89" s="13">
        <v>1</v>
      </c>
      <c r="CT89" s="13">
        <v>4</v>
      </c>
      <c r="CU89" s="13">
        <v>10</v>
      </c>
      <c r="CV89" s="13">
        <v>7</v>
      </c>
      <c r="CW89" s="13">
        <v>4</v>
      </c>
      <c r="CX89" s="13">
        <v>8</v>
      </c>
      <c r="CY89" s="13">
        <v>3</v>
      </c>
      <c r="CZ89" s="13">
        <v>9</v>
      </c>
      <c r="DA89" s="13">
        <v>3</v>
      </c>
      <c r="DB89" s="13">
        <v>2</v>
      </c>
      <c r="DC89" s="13">
        <v>3</v>
      </c>
      <c r="DD89" s="13">
        <v>7</v>
      </c>
      <c r="DE89" s="13">
        <v>5</v>
      </c>
      <c r="DF89" s="13">
        <v>3</v>
      </c>
      <c r="DG89" s="13">
        <v>3</v>
      </c>
      <c r="DH89" s="13">
        <v>2</v>
      </c>
      <c r="DI89" s="13">
        <v>3</v>
      </c>
      <c r="DJ89" s="13">
        <v>1</v>
      </c>
      <c r="DK89" s="13">
        <v>2</v>
      </c>
      <c r="DL89" s="13">
        <v>2</v>
      </c>
      <c r="DM89" s="13">
        <v>1</v>
      </c>
      <c r="DN89" s="13">
        <v>4</v>
      </c>
      <c r="DO89" s="13">
        <v>4</v>
      </c>
      <c r="DP89" s="13">
        <v>4</v>
      </c>
      <c r="DQ89" s="13">
        <v>4</v>
      </c>
      <c r="DR89" s="13">
        <v>2</v>
      </c>
      <c r="DS89" s="13">
        <v>1</v>
      </c>
      <c r="DT89" s="13">
        <v>1</v>
      </c>
      <c r="DU89" s="13">
        <v>4</v>
      </c>
      <c r="DV89" s="13">
        <v>1</v>
      </c>
      <c r="DW89" s="13">
        <v>3</v>
      </c>
      <c r="DX89" s="13">
        <v>5</v>
      </c>
      <c r="DY89" s="13">
        <v>5</v>
      </c>
      <c r="DZ89" s="13"/>
      <c r="EA89" s="13">
        <v>3</v>
      </c>
      <c r="EB89" s="13"/>
      <c r="EC89" s="13">
        <v>2</v>
      </c>
      <c r="ED89" s="13">
        <v>2</v>
      </c>
      <c r="EE89" s="13">
        <v>2</v>
      </c>
      <c r="EF89" s="13">
        <v>5</v>
      </c>
      <c r="EG89" s="13">
        <v>1</v>
      </c>
      <c r="EH89" s="13"/>
      <c r="EI89" s="13">
        <v>1</v>
      </c>
      <c r="EJ89" s="13">
        <v>2</v>
      </c>
      <c r="EK89" s="13">
        <v>1</v>
      </c>
      <c r="EL89" s="13"/>
      <c r="EM89" s="13"/>
      <c r="EN89" s="13">
        <v>1</v>
      </c>
      <c r="EO89" s="13"/>
      <c r="EP89" s="13"/>
      <c r="EQ89" s="13"/>
      <c r="ER89" s="13"/>
      <c r="ES89" s="13"/>
      <c r="ET89" s="13">
        <v>1</v>
      </c>
      <c r="EU89" s="13"/>
      <c r="EV89" s="13"/>
      <c r="EW89" s="13"/>
      <c r="EX89" s="13"/>
      <c r="EY89" s="13"/>
      <c r="EZ89" s="13"/>
      <c r="FA89" s="60">
        <v>360</v>
      </c>
      <c r="FB89" s="13">
        <v>360</v>
      </c>
      <c r="FC89" s="16" t="s">
        <v>98</v>
      </c>
      <c r="FD89" s="13"/>
      <c r="FE89" s="13"/>
      <c r="FF89" s="13"/>
      <c r="FG89" s="13"/>
      <c r="FH89" s="13"/>
      <c r="FI89" s="13">
        <v>1</v>
      </c>
      <c r="FJ89" s="13"/>
      <c r="FK89" s="13"/>
      <c r="FL89" s="13">
        <v>1</v>
      </c>
      <c r="FM89" s="13"/>
      <c r="FN89" s="13">
        <v>1</v>
      </c>
      <c r="FO89" s="13">
        <v>1</v>
      </c>
      <c r="FP89" s="13"/>
      <c r="FQ89" s="13">
        <v>2</v>
      </c>
      <c r="FR89" s="13">
        <v>1</v>
      </c>
      <c r="FS89" s="13">
        <v>4</v>
      </c>
      <c r="FT89" s="13">
        <v>4</v>
      </c>
      <c r="FU89" s="13">
        <v>4</v>
      </c>
      <c r="FV89" s="13">
        <v>4</v>
      </c>
      <c r="FW89" s="13">
        <v>6</v>
      </c>
      <c r="FX89" s="13">
        <v>2</v>
      </c>
      <c r="FY89" s="13">
        <v>1</v>
      </c>
      <c r="FZ89" s="13">
        <v>4</v>
      </c>
      <c r="GA89" s="13">
        <v>4</v>
      </c>
      <c r="GB89" s="13">
        <v>6</v>
      </c>
      <c r="GC89" s="13">
        <v>8</v>
      </c>
      <c r="GD89" s="13">
        <v>7</v>
      </c>
      <c r="GE89" s="13">
        <v>4</v>
      </c>
      <c r="GF89" s="13">
        <v>5</v>
      </c>
      <c r="GG89" s="13">
        <v>8</v>
      </c>
      <c r="GH89" s="13">
        <v>2</v>
      </c>
      <c r="GI89" s="13">
        <v>6</v>
      </c>
      <c r="GJ89" s="13">
        <v>6</v>
      </c>
      <c r="GK89" s="13">
        <v>6</v>
      </c>
      <c r="GL89" s="13">
        <v>5</v>
      </c>
      <c r="GM89" s="13">
        <v>2</v>
      </c>
      <c r="GN89" s="13">
        <v>5</v>
      </c>
      <c r="GO89" s="13">
        <v>1</v>
      </c>
      <c r="GP89" s="13">
        <v>7</v>
      </c>
      <c r="GQ89" s="13">
        <v>6</v>
      </c>
      <c r="GR89" s="13">
        <v>4</v>
      </c>
      <c r="GS89" s="13">
        <v>5</v>
      </c>
      <c r="GT89" s="13">
        <v>7</v>
      </c>
      <c r="GU89" s="13">
        <v>2</v>
      </c>
      <c r="GV89" s="13">
        <v>6</v>
      </c>
      <c r="GW89" s="13">
        <v>5</v>
      </c>
      <c r="GX89" s="13">
        <v>5</v>
      </c>
      <c r="GY89" s="13">
        <v>2</v>
      </c>
      <c r="GZ89" s="13">
        <v>4</v>
      </c>
      <c r="HA89" s="13">
        <v>6</v>
      </c>
      <c r="HB89" s="13">
        <v>3</v>
      </c>
      <c r="HC89" s="13">
        <v>4</v>
      </c>
      <c r="HD89" s="13">
        <v>6</v>
      </c>
      <c r="HE89" s="13">
        <v>4</v>
      </c>
      <c r="HF89" s="13">
        <v>2</v>
      </c>
      <c r="HG89" s="13">
        <v>3</v>
      </c>
      <c r="HH89" s="13">
        <v>4</v>
      </c>
      <c r="HI89" s="13">
        <v>3</v>
      </c>
      <c r="HJ89" s="13">
        <v>3</v>
      </c>
      <c r="HK89" s="13">
        <v>4</v>
      </c>
      <c r="HL89" s="13">
        <v>5</v>
      </c>
      <c r="HM89" s="13">
        <v>4</v>
      </c>
      <c r="HN89" s="13">
        <v>3</v>
      </c>
      <c r="HO89" s="13"/>
      <c r="HP89" s="13">
        <v>2</v>
      </c>
      <c r="HQ89" s="13">
        <v>2</v>
      </c>
      <c r="HR89" s="13">
        <v>2</v>
      </c>
      <c r="HS89" s="13">
        <v>3</v>
      </c>
      <c r="HT89" s="13">
        <v>3</v>
      </c>
      <c r="HU89" s="13">
        <v>3</v>
      </c>
      <c r="HV89" s="13">
        <v>5</v>
      </c>
      <c r="HW89" s="13"/>
      <c r="HX89" s="13">
        <v>5</v>
      </c>
      <c r="HY89" s="13">
        <v>5</v>
      </c>
      <c r="HZ89" s="13">
        <v>2</v>
      </c>
      <c r="IA89" s="13">
        <v>1</v>
      </c>
      <c r="IB89" s="13">
        <v>6</v>
      </c>
      <c r="IC89" s="13">
        <v>3</v>
      </c>
      <c r="ID89" s="13">
        <v>4</v>
      </c>
      <c r="IE89" s="13"/>
      <c r="IF89" s="13">
        <v>1</v>
      </c>
      <c r="IG89" s="13">
        <v>2</v>
      </c>
      <c r="IH89" s="13">
        <v>4</v>
      </c>
      <c r="II89" s="13">
        <v>3</v>
      </c>
      <c r="IJ89" s="13">
        <v>3</v>
      </c>
      <c r="IK89" s="13">
        <v>1</v>
      </c>
      <c r="IL89" s="13"/>
      <c r="IM89" s="13"/>
      <c r="IN89" s="13">
        <v>1</v>
      </c>
      <c r="IO89" s="13">
        <v>3</v>
      </c>
      <c r="IP89" s="13">
        <v>1</v>
      </c>
      <c r="IQ89" s="13">
        <v>1</v>
      </c>
      <c r="IR89" s="13">
        <v>2</v>
      </c>
      <c r="IS89" s="13"/>
      <c r="IT89" s="13"/>
      <c r="IU89" s="13"/>
      <c r="IV89" s="13"/>
      <c r="IW89" s="13"/>
      <c r="IX89" s="13"/>
      <c r="IY89" s="13"/>
      <c r="IZ89" s="13"/>
      <c r="JA89" s="13"/>
      <c r="JB89" s="13"/>
      <c r="JC89" s="13"/>
      <c r="JD89" s="13"/>
      <c r="JE89" s="13"/>
      <c r="JF89" s="60">
        <v>286</v>
      </c>
      <c r="JG89" s="13"/>
      <c r="JH89" s="13"/>
      <c r="JI89" s="13"/>
      <c r="JJ89" s="13"/>
      <c r="JK89" s="13"/>
      <c r="JL89" s="13"/>
      <c r="JM89" s="13"/>
      <c r="JN89" s="13"/>
      <c r="JO89" s="13"/>
      <c r="JP89" s="13"/>
      <c r="JQ89" s="13"/>
      <c r="JR89" s="13"/>
      <c r="JS89" s="13"/>
      <c r="JT89" s="13"/>
      <c r="JU89" s="13"/>
      <c r="JV89" s="13"/>
      <c r="JW89" s="13"/>
      <c r="JX89" s="13"/>
      <c r="JY89" s="13"/>
      <c r="JZ89" s="13"/>
      <c r="KA89" s="13"/>
      <c r="KB89" s="13"/>
      <c r="KC89" s="13"/>
      <c r="KD89" s="13"/>
      <c r="KE89" s="13"/>
      <c r="KF89" s="13"/>
      <c r="KG89" s="13"/>
      <c r="KH89" s="13"/>
      <c r="KI89" s="13"/>
      <c r="KJ89" s="13"/>
      <c r="KK89" s="13">
        <v>1</v>
      </c>
      <c r="KL89" s="13"/>
      <c r="KM89" s="13"/>
      <c r="KN89" s="13"/>
      <c r="KO89" s="13"/>
      <c r="KP89" s="13"/>
      <c r="KQ89" s="13"/>
      <c r="KR89" s="13"/>
      <c r="KS89" s="13"/>
      <c r="KT89" s="13"/>
      <c r="KU89" s="13"/>
      <c r="KV89" s="13"/>
      <c r="KW89" s="13"/>
      <c r="KX89" s="13"/>
      <c r="KY89" s="13"/>
      <c r="KZ89" s="13"/>
      <c r="LA89" s="13"/>
      <c r="LB89" s="13"/>
      <c r="LC89" s="13"/>
      <c r="LD89" s="13"/>
      <c r="LE89" s="13"/>
      <c r="LF89" s="13"/>
      <c r="LG89" s="13"/>
      <c r="LH89" s="13"/>
      <c r="LI89" s="13"/>
      <c r="LJ89" s="13"/>
      <c r="LK89" s="13"/>
      <c r="LL89" s="13"/>
      <c r="LM89" s="13"/>
      <c r="LN89" s="13"/>
      <c r="LO89" s="13"/>
      <c r="LP89" s="13"/>
      <c r="LQ89" s="13"/>
      <c r="LR89" s="13"/>
      <c r="LS89" s="13"/>
      <c r="LT89" s="13"/>
      <c r="LU89" s="13"/>
      <c r="LV89" s="13"/>
      <c r="LW89" s="13"/>
      <c r="LX89" s="13"/>
      <c r="LY89" s="13"/>
      <c r="LZ89" s="13"/>
      <c r="MA89" s="13"/>
      <c r="MB89" s="13"/>
      <c r="MC89" s="13"/>
      <c r="MD89" s="13"/>
      <c r="ME89" s="13"/>
      <c r="MF89" s="13">
        <v>1</v>
      </c>
      <c r="MG89" s="13"/>
      <c r="MH89" s="13"/>
      <c r="MI89" s="13"/>
      <c r="MJ89" s="13"/>
      <c r="MK89" s="13"/>
      <c r="ML89" s="13"/>
      <c r="MM89" s="13"/>
      <c r="MN89" s="13">
        <v>2</v>
      </c>
      <c r="MO89" s="13">
        <v>1</v>
      </c>
      <c r="MP89" s="13"/>
      <c r="MQ89" s="13"/>
      <c r="MR89" s="13"/>
      <c r="MS89" s="13">
        <v>1</v>
      </c>
      <c r="MT89" s="13"/>
      <c r="MU89" s="13"/>
      <c r="MV89" s="13">
        <v>1</v>
      </c>
      <c r="MW89" s="13"/>
      <c r="MX89" s="13"/>
      <c r="MY89" s="13"/>
      <c r="MZ89" s="13">
        <v>1</v>
      </c>
      <c r="NA89" s="13"/>
      <c r="NB89" s="13"/>
      <c r="NC89" s="13"/>
      <c r="ND89" s="13"/>
      <c r="NE89" s="13"/>
      <c r="NF89" s="13"/>
      <c r="NG89" s="13"/>
      <c r="NH89" s="13"/>
      <c r="NI89" s="13"/>
      <c r="NJ89" s="60">
        <v>8</v>
      </c>
      <c r="NK89" s="13">
        <v>294</v>
      </c>
      <c r="NL89" s="448"/>
      <c r="NM89" s="448"/>
      <c r="NN89" s="448"/>
    </row>
    <row r="90" spans="1:378">
      <c r="A90" s="9" t="s">
        <v>200</v>
      </c>
      <c r="B90" s="284">
        <f t="shared" si="108"/>
        <v>563</v>
      </c>
      <c r="C90" s="284">
        <f t="shared" si="109"/>
        <v>565</v>
      </c>
      <c r="D90" s="284">
        <f t="shared" si="110"/>
        <v>1184</v>
      </c>
      <c r="E90" s="284">
        <f t="shared" si="111"/>
        <v>1322</v>
      </c>
      <c r="F90" s="284">
        <f t="shared" si="112"/>
        <v>3907</v>
      </c>
      <c r="G90" s="284">
        <f t="shared" si="113"/>
        <v>3977</v>
      </c>
      <c r="H90" s="284">
        <f t="shared" si="114"/>
        <v>4531</v>
      </c>
      <c r="I90" s="284">
        <f t="shared" si="115"/>
        <v>4083</v>
      </c>
      <c r="J90" s="284">
        <f t="shared" si="116"/>
        <v>3768</v>
      </c>
      <c r="K90" s="284">
        <f t="shared" si="117"/>
        <v>3604</v>
      </c>
      <c r="L90" s="284">
        <f t="shared" si="118"/>
        <v>2583</v>
      </c>
      <c r="M90" s="284">
        <f t="shared" si="119"/>
        <v>2603</v>
      </c>
      <c r="N90" s="284">
        <f t="shared" si="120"/>
        <v>1647</v>
      </c>
      <c r="O90" s="284">
        <f t="shared" si="121"/>
        <v>1435</v>
      </c>
      <c r="P90" s="284">
        <f t="shared" si="122"/>
        <v>763</v>
      </c>
      <c r="Q90" s="284">
        <f t="shared" si="123"/>
        <v>698</v>
      </c>
      <c r="R90" s="284">
        <f t="shared" si="124"/>
        <v>318</v>
      </c>
      <c r="S90" s="284">
        <f t="shared" si="125"/>
        <v>455</v>
      </c>
      <c r="T90" s="284">
        <f t="shared" si="126"/>
        <v>59</v>
      </c>
      <c r="U90" s="284">
        <f t="shared" si="127"/>
        <v>182</v>
      </c>
      <c r="W90" s="16" t="s">
        <v>198</v>
      </c>
      <c r="X90" s="764">
        <f t="shared" si="88"/>
        <v>419</v>
      </c>
      <c r="Y90" s="764">
        <f t="shared" si="89"/>
        <v>408</v>
      </c>
      <c r="Z90" s="764">
        <f t="shared" si="90"/>
        <v>1288</v>
      </c>
      <c r="AA90" s="764">
        <f t="shared" si="91"/>
        <v>1501</v>
      </c>
      <c r="AB90" s="764">
        <f t="shared" si="92"/>
        <v>5438</v>
      </c>
      <c r="AC90" s="764">
        <f t="shared" si="93"/>
        <v>5912</v>
      </c>
      <c r="AD90" s="764">
        <f t="shared" si="94"/>
        <v>5932</v>
      </c>
      <c r="AE90" s="764">
        <f t="shared" si="95"/>
        <v>6288</v>
      </c>
      <c r="AF90" s="764">
        <f t="shared" si="96"/>
        <v>5114</v>
      </c>
      <c r="AG90" s="764">
        <f t="shared" si="97"/>
        <v>5245</v>
      </c>
      <c r="AH90" s="764">
        <f t="shared" si="98"/>
        <v>3913</v>
      </c>
      <c r="AI90" s="764">
        <f t="shared" si="99"/>
        <v>4008</v>
      </c>
      <c r="AJ90" s="764">
        <f t="shared" si="100"/>
        <v>2477</v>
      </c>
      <c r="AK90" s="764">
        <f t="shared" si="101"/>
        <v>2319</v>
      </c>
      <c r="AL90" s="764">
        <f t="shared" si="102"/>
        <v>1319</v>
      </c>
      <c r="AM90" s="764">
        <f t="shared" si="103"/>
        <v>1338</v>
      </c>
      <c r="AN90" s="764">
        <f t="shared" si="104"/>
        <v>631</v>
      </c>
      <c r="AO90" s="764">
        <f t="shared" si="105"/>
        <v>890</v>
      </c>
      <c r="AP90" s="764">
        <f t="shared" si="106"/>
        <v>127</v>
      </c>
      <c r="AQ90" s="764">
        <f t="shared" si="107"/>
        <v>437</v>
      </c>
      <c r="AR90" s="764">
        <f t="shared" si="128"/>
        <v>520</v>
      </c>
      <c r="AT90" s="16" t="s">
        <v>198</v>
      </c>
      <c r="AU90" s="13">
        <v>17</v>
      </c>
      <c r="AV90" s="13">
        <v>81</v>
      </c>
      <c r="AW90" s="13">
        <v>50</v>
      </c>
      <c r="AX90" s="13">
        <v>31</v>
      </c>
      <c r="AY90" s="13">
        <v>37</v>
      </c>
      <c r="AZ90" s="13">
        <v>26</v>
      </c>
      <c r="BA90" s="13">
        <v>38</v>
      </c>
      <c r="BB90" s="13">
        <v>50</v>
      </c>
      <c r="BC90" s="13">
        <v>40</v>
      </c>
      <c r="BD90" s="13">
        <v>38</v>
      </c>
      <c r="BE90" s="13">
        <v>44</v>
      </c>
      <c r="BF90" s="13">
        <v>51</v>
      </c>
      <c r="BG90" s="13">
        <v>60</v>
      </c>
      <c r="BH90" s="13">
        <v>69</v>
      </c>
      <c r="BI90" s="13">
        <v>80</v>
      </c>
      <c r="BJ90" s="13">
        <v>142</v>
      </c>
      <c r="BK90" s="13">
        <v>168</v>
      </c>
      <c r="BL90" s="13">
        <v>229</v>
      </c>
      <c r="BM90" s="13">
        <v>289</v>
      </c>
      <c r="BN90" s="13">
        <v>369</v>
      </c>
      <c r="BO90" s="13">
        <v>375</v>
      </c>
      <c r="BP90" s="13">
        <v>473</v>
      </c>
      <c r="BQ90" s="13">
        <v>513</v>
      </c>
      <c r="BR90" s="13">
        <v>533</v>
      </c>
      <c r="BS90" s="13">
        <v>583</v>
      </c>
      <c r="BT90" s="13">
        <v>660</v>
      </c>
      <c r="BU90" s="13">
        <v>639</v>
      </c>
      <c r="BV90" s="13">
        <v>668</v>
      </c>
      <c r="BW90" s="13">
        <v>696</v>
      </c>
      <c r="BX90" s="13">
        <v>772</v>
      </c>
      <c r="BY90" s="13">
        <v>700</v>
      </c>
      <c r="BZ90" s="13">
        <v>619</v>
      </c>
      <c r="CA90" s="13">
        <v>672</v>
      </c>
      <c r="CB90" s="13">
        <v>626</v>
      </c>
      <c r="CC90" s="13">
        <v>633</v>
      </c>
      <c r="CD90" s="13">
        <v>630</v>
      </c>
      <c r="CE90" s="13">
        <v>587</v>
      </c>
      <c r="CF90" s="13">
        <v>590</v>
      </c>
      <c r="CG90" s="13">
        <v>621</v>
      </c>
      <c r="CH90" s="13">
        <v>610</v>
      </c>
      <c r="CI90" s="13">
        <v>555</v>
      </c>
      <c r="CJ90" s="13">
        <v>561</v>
      </c>
      <c r="CK90" s="13">
        <v>560</v>
      </c>
      <c r="CL90" s="13">
        <v>561</v>
      </c>
      <c r="CM90" s="13">
        <v>533</v>
      </c>
      <c r="CN90" s="13">
        <v>509</v>
      </c>
      <c r="CO90" s="13">
        <v>520</v>
      </c>
      <c r="CP90" s="13">
        <v>458</v>
      </c>
      <c r="CQ90" s="13">
        <v>532</v>
      </c>
      <c r="CR90" s="13">
        <v>456</v>
      </c>
      <c r="CS90" s="13">
        <v>471</v>
      </c>
      <c r="CT90" s="13">
        <v>473</v>
      </c>
      <c r="CU90" s="13">
        <v>451</v>
      </c>
      <c r="CV90" s="13">
        <v>364</v>
      </c>
      <c r="CW90" s="13">
        <v>405</v>
      </c>
      <c r="CX90" s="13">
        <v>414</v>
      </c>
      <c r="CY90" s="13">
        <v>386</v>
      </c>
      <c r="CZ90" s="13">
        <v>377</v>
      </c>
      <c r="DA90" s="13">
        <v>322</v>
      </c>
      <c r="DB90" s="13">
        <v>345</v>
      </c>
      <c r="DC90" s="13">
        <v>280</v>
      </c>
      <c r="DD90" s="13">
        <v>281</v>
      </c>
      <c r="DE90" s="13">
        <v>264</v>
      </c>
      <c r="DF90" s="13">
        <v>255</v>
      </c>
      <c r="DG90" s="13">
        <v>238</v>
      </c>
      <c r="DH90" s="13">
        <v>211</v>
      </c>
      <c r="DI90" s="13">
        <v>221</v>
      </c>
      <c r="DJ90" s="13">
        <v>208</v>
      </c>
      <c r="DK90" s="13">
        <v>185</v>
      </c>
      <c r="DL90" s="13">
        <v>176</v>
      </c>
      <c r="DM90" s="13">
        <v>147</v>
      </c>
      <c r="DN90" s="13">
        <v>165</v>
      </c>
      <c r="DO90" s="13">
        <v>122</v>
      </c>
      <c r="DP90" s="13">
        <v>169</v>
      </c>
      <c r="DQ90" s="13">
        <v>139</v>
      </c>
      <c r="DR90" s="13">
        <v>132</v>
      </c>
      <c r="DS90" s="13">
        <v>129</v>
      </c>
      <c r="DT90" s="13">
        <v>128</v>
      </c>
      <c r="DU90" s="13">
        <v>97</v>
      </c>
      <c r="DV90" s="13">
        <v>110</v>
      </c>
      <c r="DW90" s="13">
        <v>100</v>
      </c>
      <c r="DX90" s="13">
        <v>88</v>
      </c>
      <c r="DY90" s="13">
        <v>105</v>
      </c>
      <c r="DZ90" s="13">
        <v>94</v>
      </c>
      <c r="EA90" s="13">
        <v>88</v>
      </c>
      <c r="EB90" s="13">
        <v>88</v>
      </c>
      <c r="EC90" s="13">
        <v>84</v>
      </c>
      <c r="ED90" s="13">
        <v>83</v>
      </c>
      <c r="EE90" s="13">
        <v>76</v>
      </c>
      <c r="EF90" s="13">
        <v>84</v>
      </c>
      <c r="EG90" s="13">
        <v>83</v>
      </c>
      <c r="EH90" s="13">
        <v>67</v>
      </c>
      <c r="EI90" s="13">
        <v>66</v>
      </c>
      <c r="EJ90" s="13">
        <v>54</v>
      </c>
      <c r="EK90" s="13">
        <v>37</v>
      </c>
      <c r="EL90" s="13">
        <v>35</v>
      </c>
      <c r="EM90" s="13">
        <v>28</v>
      </c>
      <c r="EN90" s="13">
        <v>19</v>
      </c>
      <c r="EO90" s="13">
        <v>21</v>
      </c>
      <c r="EP90" s="13">
        <v>7</v>
      </c>
      <c r="EQ90" s="13">
        <v>11</v>
      </c>
      <c r="ER90" s="13">
        <v>3</v>
      </c>
      <c r="ES90" s="13">
        <v>4</v>
      </c>
      <c r="ET90" s="13"/>
      <c r="EU90" s="13"/>
      <c r="EV90" s="13">
        <v>1</v>
      </c>
      <c r="EW90" s="13"/>
      <c r="EX90" s="13"/>
      <c r="EY90" s="13">
        <v>1</v>
      </c>
      <c r="EZ90" s="13">
        <v>4</v>
      </c>
      <c r="FA90" s="60">
        <v>28350</v>
      </c>
      <c r="FB90" s="13">
        <v>28350</v>
      </c>
      <c r="FC90" s="16" t="s">
        <v>198</v>
      </c>
      <c r="FD90" s="13">
        <v>19</v>
      </c>
      <c r="FE90" s="13">
        <v>84</v>
      </c>
      <c r="FF90" s="13">
        <v>67</v>
      </c>
      <c r="FG90" s="13">
        <v>38</v>
      </c>
      <c r="FH90" s="13">
        <v>46</v>
      </c>
      <c r="FI90" s="13">
        <v>25</v>
      </c>
      <c r="FJ90" s="13">
        <v>42</v>
      </c>
      <c r="FK90" s="13">
        <v>31</v>
      </c>
      <c r="FL90" s="13">
        <v>33</v>
      </c>
      <c r="FM90" s="13">
        <v>34</v>
      </c>
      <c r="FN90" s="13">
        <v>42</v>
      </c>
      <c r="FO90" s="13">
        <v>58</v>
      </c>
      <c r="FP90" s="13">
        <v>46</v>
      </c>
      <c r="FQ90" s="13">
        <v>53</v>
      </c>
      <c r="FR90" s="13">
        <v>74</v>
      </c>
      <c r="FS90" s="13">
        <v>101</v>
      </c>
      <c r="FT90" s="13">
        <v>150</v>
      </c>
      <c r="FU90" s="13">
        <v>202</v>
      </c>
      <c r="FV90" s="13">
        <v>261</v>
      </c>
      <c r="FW90" s="13">
        <v>301</v>
      </c>
      <c r="FX90" s="13">
        <v>395</v>
      </c>
      <c r="FY90" s="13">
        <v>422</v>
      </c>
      <c r="FZ90" s="13">
        <v>420</v>
      </c>
      <c r="GA90" s="13">
        <v>530</v>
      </c>
      <c r="GB90" s="13">
        <v>543</v>
      </c>
      <c r="GC90" s="13">
        <v>630</v>
      </c>
      <c r="GD90" s="13">
        <v>572</v>
      </c>
      <c r="GE90" s="13">
        <v>635</v>
      </c>
      <c r="GF90" s="13">
        <v>630</v>
      </c>
      <c r="GG90" s="13">
        <v>661</v>
      </c>
      <c r="GH90" s="13">
        <v>613</v>
      </c>
      <c r="GI90" s="13">
        <v>595</v>
      </c>
      <c r="GJ90" s="13">
        <v>652</v>
      </c>
      <c r="GK90" s="13">
        <v>614</v>
      </c>
      <c r="GL90" s="13">
        <v>652</v>
      </c>
      <c r="GM90" s="13">
        <v>561</v>
      </c>
      <c r="GN90" s="13">
        <v>571</v>
      </c>
      <c r="GO90" s="13">
        <v>545</v>
      </c>
      <c r="GP90" s="13">
        <v>546</v>
      </c>
      <c r="GQ90" s="13">
        <v>583</v>
      </c>
      <c r="GR90" s="13">
        <v>547</v>
      </c>
      <c r="GS90" s="13">
        <v>591</v>
      </c>
      <c r="GT90" s="13">
        <v>514</v>
      </c>
      <c r="GU90" s="13">
        <v>549</v>
      </c>
      <c r="GV90" s="13">
        <v>547</v>
      </c>
      <c r="GW90" s="13">
        <v>480</v>
      </c>
      <c r="GX90" s="13">
        <v>484</v>
      </c>
      <c r="GY90" s="13">
        <v>471</v>
      </c>
      <c r="GZ90" s="13">
        <v>467</v>
      </c>
      <c r="HA90" s="13">
        <v>464</v>
      </c>
      <c r="HB90" s="13">
        <v>466</v>
      </c>
      <c r="HC90" s="13">
        <v>457</v>
      </c>
      <c r="HD90" s="13">
        <v>400</v>
      </c>
      <c r="HE90" s="13">
        <v>384</v>
      </c>
      <c r="HF90" s="13">
        <v>388</v>
      </c>
      <c r="HG90" s="13">
        <v>362</v>
      </c>
      <c r="HH90" s="13">
        <v>418</v>
      </c>
      <c r="HI90" s="13">
        <v>386</v>
      </c>
      <c r="HJ90" s="13">
        <v>340</v>
      </c>
      <c r="HK90" s="13">
        <v>312</v>
      </c>
      <c r="HL90" s="13">
        <v>290</v>
      </c>
      <c r="HM90" s="13">
        <v>282</v>
      </c>
      <c r="HN90" s="13">
        <v>258</v>
      </c>
      <c r="HO90" s="13">
        <v>270</v>
      </c>
      <c r="HP90" s="13">
        <v>293</v>
      </c>
      <c r="HQ90" s="13">
        <v>270</v>
      </c>
      <c r="HR90" s="13">
        <v>218</v>
      </c>
      <c r="HS90" s="13">
        <v>187</v>
      </c>
      <c r="HT90" s="13">
        <v>212</v>
      </c>
      <c r="HU90" s="13">
        <v>197</v>
      </c>
      <c r="HV90" s="13">
        <v>183</v>
      </c>
      <c r="HW90" s="13">
        <v>180</v>
      </c>
      <c r="HX90" s="13">
        <v>129</v>
      </c>
      <c r="HY90" s="13">
        <v>152</v>
      </c>
      <c r="HZ90" s="13">
        <v>131</v>
      </c>
      <c r="IA90" s="13">
        <v>137</v>
      </c>
      <c r="IB90" s="13">
        <v>127</v>
      </c>
      <c r="IC90" s="13">
        <v>95</v>
      </c>
      <c r="ID90" s="13">
        <v>99</v>
      </c>
      <c r="IE90" s="13">
        <v>86</v>
      </c>
      <c r="IF90" s="13">
        <v>98</v>
      </c>
      <c r="IG90" s="13">
        <v>69</v>
      </c>
      <c r="IH90" s="13">
        <v>95</v>
      </c>
      <c r="II90" s="13">
        <v>64</v>
      </c>
      <c r="IJ90" s="13">
        <v>65</v>
      </c>
      <c r="IK90" s="13">
        <v>55</v>
      </c>
      <c r="IL90" s="13">
        <v>56</v>
      </c>
      <c r="IM90" s="13">
        <v>51</v>
      </c>
      <c r="IN90" s="13">
        <v>47</v>
      </c>
      <c r="IO90" s="13">
        <v>31</v>
      </c>
      <c r="IP90" s="13">
        <v>23</v>
      </c>
      <c r="IQ90" s="13">
        <v>23</v>
      </c>
      <c r="IR90" s="13">
        <v>17</v>
      </c>
      <c r="IS90" s="13">
        <v>18</v>
      </c>
      <c r="IT90" s="13">
        <v>11</v>
      </c>
      <c r="IU90" s="13">
        <v>12</v>
      </c>
      <c r="IV90" s="13">
        <v>9</v>
      </c>
      <c r="IW90" s="13">
        <v>4</v>
      </c>
      <c r="IX90" s="13">
        <v>2</v>
      </c>
      <c r="IY90" s="13">
        <v>2</v>
      </c>
      <c r="IZ90" s="13">
        <v>6</v>
      </c>
      <c r="JA90" s="13"/>
      <c r="JB90" s="13"/>
      <c r="JC90" s="13"/>
      <c r="JD90" s="13"/>
      <c r="JE90" s="13">
        <v>1</v>
      </c>
      <c r="JF90" s="60">
        <v>26659</v>
      </c>
      <c r="JG90" s="13">
        <v>23</v>
      </c>
      <c r="JH90" s="13">
        <v>28</v>
      </c>
      <c r="JI90" s="13">
        <v>1</v>
      </c>
      <c r="JJ90" s="13"/>
      <c r="JK90" s="13"/>
      <c r="JL90" s="13">
        <v>1</v>
      </c>
      <c r="JM90" s="13">
        <v>1</v>
      </c>
      <c r="JN90" s="13"/>
      <c r="JO90" s="13">
        <v>1</v>
      </c>
      <c r="JP90" s="13">
        <v>2</v>
      </c>
      <c r="JQ90" s="13">
        <v>3</v>
      </c>
      <c r="JR90" s="13">
        <v>1</v>
      </c>
      <c r="JS90" s="13">
        <v>4</v>
      </c>
      <c r="JT90" s="13">
        <v>1</v>
      </c>
      <c r="JU90" s="13">
        <v>1</v>
      </c>
      <c r="JV90" s="13">
        <v>2</v>
      </c>
      <c r="JW90" s="13">
        <v>3</v>
      </c>
      <c r="JX90" s="13">
        <v>2</v>
      </c>
      <c r="JY90" s="13">
        <v>8</v>
      </c>
      <c r="JZ90" s="13">
        <v>4</v>
      </c>
      <c r="KA90" s="13">
        <v>2</v>
      </c>
      <c r="KB90" s="13">
        <v>8</v>
      </c>
      <c r="KC90" s="13">
        <v>7</v>
      </c>
      <c r="KD90" s="13">
        <v>4</v>
      </c>
      <c r="KE90" s="13">
        <v>6</v>
      </c>
      <c r="KF90" s="13">
        <v>6</v>
      </c>
      <c r="KG90" s="13">
        <v>4</v>
      </c>
      <c r="KH90" s="13">
        <v>6</v>
      </c>
      <c r="KI90" s="13">
        <v>10</v>
      </c>
      <c r="KJ90" s="13">
        <v>7</v>
      </c>
      <c r="KK90" s="13">
        <v>9</v>
      </c>
      <c r="KL90" s="13">
        <v>10</v>
      </c>
      <c r="KM90" s="13">
        <v>19</v>
      </c>
      <c r="KN90" s="13">
        <v>10</v>
      </c>
      <c r="KO90" s="13">
        <v>18</v>
      </c>
      <c r="KP90" s="13">
        <v>12</v>
      </c>
      <c r="KQ90" s="13">
        <v>7</v>
      </c>
      <c r="KR90" s="13">
        <v>12</v>
      </c>
      <c r="KS90" s="13">
        <v>6</v>
      </c>
      <c r="KT90" s="13">
        <v>4</v>
      </c>
      <c r="KU90" s="13">
        <v>4</v>
      </c>
      <c r="KV90" s="13">
        <v>21</v>
      </c>
      <c r="KW90" s="13">
        <v>7</v>
      </c>
      <c r="KX90" s="13">
        <v>7</v>
      </c>
      <c r="KY90" s="13">
        <v>7</v>
      </c>
      <c r="KZ90" s="13">
        <v>6</v>
      </c>
      <c r="LA90" s="13">
        <v>4</v>
      </c>
      <c r="LB90" s="13">
        <v>5</v>
      </c>
      <c r="LC90" s="13">
        <v>7</v>
      </c>
      <c r="LD90" s="13">
        <v>5</v>
      </c>
      <c r="LE90" s="13">
        <v>5</v>
      </c>
      <c r="LF90" s="13">
        <v>6</v>
      </c>
      <c r="LG90" s="13">
        <v>4</v>
      </c>
      <c r="LH90" s="13">
        <v>1</v>
      </c>
      <c r="LI90" s="13">
        <v>5</v>
      </c>
      <c r="LJ90" s="13">
        <v>7</v>
      </c>
      <c r="LK90" s="13">
        <v>6</v>
      </c>
      <c r="LL90" s="13">
        <v>9</v>
      </c>
      <c r="LM90" s="13">
        <v>2</v>
      </c>
      <c r="LN90" s="13">
        <v>2</v>
      </c>
      <c r="LO90" s="13">
        <v>4</v>
      </c>
      <c r="LP90" s="13">
        <v>2</v>
      </c>
      <c r="LQ90" s="13">
        <v>5</v>
      </c>
      <c r="LR90" s="13">
        <v>6</v>
      </c>
      <c r="LS90" s="13">
        <v>3</v>
      </c>
      <c r="LT90" s="13">
        <v>1</v>
      </c>
      <c r="LU90" s="13">
        <v>2</v>
      </c>
      <c r="LV90" s="13">
        <v>5</v>
      </c>
      <c r="LW90" s="13">
        <v>6</v>
      </c>
      <c r="LX90" s="13">
        <v>3</v>
      </c>
      <c r="LY90" s="13">
        <v>3</v>
      </c>
      <c r="LZ90" s="13"/>
      <c r="MA90" s="13">
        <v>2</v>
      </c>
      <c r="MB90" s="13">
        <v>2</v>
      </c>
      <c r="MC90" s="13">
        <v>4</v>
      </c>
      <c r="MD90" s="13">
        <v>1</v>
      </c>
      <c r="ME90" s="13">
        <v>5</v>
      </c>
      <c r="MF90" s="13">
        <v>2</v>
      </c>
      <c r="MG90" s="13">
        <v>2</v>
      </c>
      <c r="MH90" s="13">
        <v>2</v>
      </c>
      <c r="MI90" s="13">
        <v>3</v>
      </c>
      <c r="MJ90" s="13">
        <v>6</v>
      </c>
      <c r="MK90" s="13">
        <v>2</v>
      </c>
      <c r="ML90" s="13">
        <v>5</v>
      </c>
      <c r="MM90" s="13">
        <v>6</v>
      </c>
      <c r="MN90" s="13">
        <v>2</v>
      </c>
      <c r="MO90" s="13">
        <v>3</v>
      </c>
      <c r="MP90" s="13">
        <v>8</v>
      </c>
      <c r="MQ90" s="13">
        <v>6</v>
      </c>
      <c r="MR90" s="13">
        <v>4</v>
      </c>
      <c r="MS90" s="13">
        <v>6</v>
      </c>
      <c r="MT90" s="13">
        <v>5</v>
      </c>
      <c r="MU90" s="13">
        <v>5</v>
      </c>
      <c r="MV90" s="13">
        <v>6</v>
      </c>
      <c r="MW90" s="13">
        <v>3</v>
      </c>
      <c r="MX90" s="13">
        <v>3</v>
      </c>
      <c r="MY90" s="13"/>
      <c r="MZ90" s="13">
        <v>5</v>
      </c>
      <c r="NA90" s="13"/>
      <c r="NB90" s="13">
        <v>1</v>
      </c>
      <c r="NC90" s="13">
        <v>1</v>
      </c>
      <c r="ND90" s="13"/>
      <c r="NE90" s="13">
        <v>1</v>
      </c>
      <c r="NF90" s="13">
        <v>1</v>
      </c>
      <c r="NG90" s="13"/>
      <c r="NH90" s="13"/>
      <c r="NI90" s="13"/>
      <c r="NJ90" s="60">
        <v>515</v>
      </c>
      <c r="NK90" s="13">
        <v>27174</v>
      </c>
      <c r="NL90" s="448"/>
      <c r="NM90" s="448"/>
      <c r="NN90" s="448"/>
    </row>
    <row r="91" spans="1:378">
      <c r="A91" s="8" t="s">
        <v>102</v>
      </c>
      <c r="B91" s="284">
        <f t="shared" si="108"/>
        <v>35</v>
      </c>
      <c r="C91" s="284">
        <f t="shared" si="109"/>
        <v>40</v>
      </c>
      <c r="D91" s="284">
        <f t="shared" si="110"/>
        <v>71</v>
      </c>
      <c r="E91" s="284">
        <f t="shared" si="111"/>
        <v>63</v>
      </c>
      <c r="F91" s="284">
        <f t="shared" si="112"/>
        <v>92</v>
      </c>
      <c r="G91" s="284">
        <f t="shared" si="113"/>
        <v>128</v>
      </c>
      <c r="H91" s="284">
        <f t="shared" si="114"/>
        <v>115</v>
      </c>
      <c r="I91" s="284">
        <f t="shared" si="115"/>
        <v>128</v>
      </c>
      <c r="J91" s="284">
        <f t="shared" si="116"/>
        <v>97</v>
      </c>
      <c r="K91" s="284">
        <f t="shared" si="117"/>
        <v>123</v>
      </c>
      <c r="L91" s="284">
        <f t="shared" si="118"/>
        <v>79</v>
      </c>
      <c r="M91" s="284">
        <f t="shared" si="119"/>
        <v>99</v>
      </c>
      <c r="N91" s="284">
        <f t="shared" si="120"/>
        <v>63</v>
      </c>
      <c r="O91" s="284">
        <f t="shared" si="121"/>
        <v>63</v>
      </c>
      <c r="P91" s="284">
        <f t="shared" si="122"/>
        <v>56</v>
      </c>
      <c r="Q91" s="284">
        <f t="shared" si="123"/>
        <v>39</v>
      </c>
      <c r="R91" s="284">
        <f t="shared" si="124"/>
        <v>26</v>
      </c>
      <c r="S91" s="284">
        <f t="shared" si="125"/>
        <v>35</v>
      </c>
      <c r="T91" s="284">
        <f t="shared" si="126"/>
        <v>7</v>
      </c>
      <c r="U91" s="284">
        <f t="shared" si="127"/>
        <v>7</v>
      </c>
      <c r="W91" s="16" t="s">
        <v>199</v>
      </c>
      <c r="X91" s="764">
        <f t="shared" si="88"/>
        <v>135</v>
      </c>
      <c r="Y91" s="764">
        <f t="shared" si="89"/>
        <v>108</v>
      </c>
      <c r="Z91" s="764">
        <f t="shared" si="90"/>
        <v>307</v>
      </c>
      <c r="AA91" s="764">
        <f t="shared" si="91"/>
        <v>369</v>
      </c>
      <c r="AB91" s="764">
        <f t="shared" si="92"/>
        <v>1065</v>
      </c>
      <c r="AC91" s="764">
        <f t="shared" si="93"/>
        <v>1045</v>
      </c>
      <c r="AD91" s="764">
        <f t="shared" si="94"/>
        <v>1237</v>
      </c>
      <c r="AE91" s="764">
        <f t="shared" si="95"/>
        <v>1121</v>
      </c>
      <c r="AF91" s="764">
        <f t="shared" si="96"/>
        <v>934</v>
      </c>
      <c r="AG91" s="764">
        <f t="shared" si="97"/>
        <v>898</v>
      </c>
      <c r="AH91" s="764">
        <f t="shared" si="98"/>
        <v>546</v>
      </c>
      <c r="AI91" s="764">
        <f t="shared" si="99"/>
        <v>577</v>
      </c>
      <c r="AJ91" s="764">
        <f t="shared" si="100"/>
        <v>302</v>
      </c>
      <c r="AK91" s="764">
        <f t="shared" si="101"/>
        <v>275</v>
      </c>
      <c r="AL91" s="764">
        <f t="shared" si="102"/>
        <v>108</v>
      </c>
      <c r="AM91" s="764">
        <f t="shared" si="103"/>
        <v>127</v>
      </c>
      <c r="AN91" s="764">
        <f t="shared" si="104"/>
        <v>38</v>
      </c>
      <c r="AO91" s="764">
        <f t="shared" si="105"/>
        <v>44</v>
      </c>
      <c r="AP91" s="764">
        <f t="shared" si="106"/>
        <v>5</v>
      </c>
      <c r="AQ91" s="764">
        <f t="shared" si="107"/>
        <v>13</v>
      </c>
      <c r="AR91" s="764">
        <f t="shared" si="128"/>
        <v>125</v>
      </c>
      <c r="AT91" s="16" t="s">
        <v>199</v>
      </c>
      <c r="AU91" s="13">
        <v>1</v>
      </c>
      <c r="AV91" s="13">
        <v>14</v>
      </c>
      <c r="AW91" s="13">
        <v>16</v>
      </c>
      <c r="AX91" s="13">
        <v>7</v>
      </c>
      <c r="AY91" s="13">
        <v>11</v>
      </c>
      <c r="AZ91" s="13">
        <v>11</v>
      </c>
      <c r="BA91" s="13">
        <v>12</v>
      </c>
      <c r="BB91" s="13">
        <v>13</v>
      </c>
      <c r="BC91" s="13">
        <v>14</v>
      </c>
      <c r="BD91" s="13">
        <v>9</v>
      </c>
      <c r="BE91" s="13">
        <v>20</v>
      </c>
      <c r="BF91" s="13">
        <v>12</v>
      </c>
      <c r="BG91" s="13">
        <v>27</v>
      </c>
      <c r="BH91" s="13">
        <v>28</v>
      </c>
      <c r="BI91" s="13">
        <v>30</v>
      </c>
      <c r="BJ91" s="13">
        <v>30</v>
      </c>
      <c r="BK91" s="13">
        <v>47</v>
      </c>
      <c r="BL91" s="13">
        <v>55</v>
      </c>
      <c r="BM91" s="13">
        <v>53</v>
      </c>
      <c r="BN91" s="13">
        <v>67</v>
      </c>
      <c r="BO91" s="13">
        <v>83</v>
      </c>
      <c r="BP91" s="13">
        <v>110</v>
      </c>
      <c r="BQ91" s="13">
        <v>101</v>
      </c>
      <c r="BR91" s="13">
        <v>83</v>
      </c>
      <c r="BS91" s="13">
        <v>90</v>
      </c>
      <c r="BT91" s="13">
        <v>117</v>
      </c>
      <c r="BU91" s="13">
        <v>117</v>
      </c>
      <c r="BV91" s="13">
        <v>102</v>
      </c>
      <c r="BW91" s="13">
        <v>119</v>
      </c>
      <c r="BX91" s="13">
        <v>123</v>
      </c>
      <c r="BY91" s="13">
        <v>127</v>
      </c>
      <c r="BZ91" s="13">
        <v>111</v>
      </c>
      <c r="CA91" s="13">
        <v>130</v>
      </c>
      <c r="CB91" s="13">
        <v>104</v>
      </c>
      <c r="CC91" s="13">
        <v>124</v>
      </c>
      <c r="CD91" s="13">
        <v>121</v>
      </c>
      <c r="CE91" s="13">
        <v>88</v>
      </c>
      <c r="CF91" s="13">
        <v>101</v>
      </c>
      <c r="CG91" s="13">
        <v>93</v>
      </c>
      <c r="CH91" s="13">
        <v>122</v>
      </c>
      <c r="CI91" s="13">
        <v>100</v>
      </c>
      <c r="CJ91" s="13">
        <v>99</v>
      </c>
      <c r="CK91" s="13">
        <v>121</v>
      </c>
      <c r="CL91" s="13">
        <v>99</v>
      </c>
      <c r="CM91" s="13">
        <v>81</v>
      </c>
      <c r="CN91" s="13">
        <v>78</v>
      </c>
      <c r="CO91" s="13">
        <v>88</v>
      </c>
      <c r="CP91" s="13">
        <v>93</v>
      </c>
      <c r="CQ91" s="13">
        <v>65</v>
      </c>
      <c r="CR91" s="13">
        <v>74</v>
      </c>
      <c r="CS91" s="13">
        <v>86</v>
      </c>
      <c r="CT91" s="13">
        <v>71</v>
      </c>
      <c r="CU91" s="13">
        <v>67</v>
      </c>
      <c r="CV91" s="13">
        <v>58</v>
      </c>
      <c r="CW91" s="13">
        <v>57</v>
      </c>
      <c r="CX91" s="13">
        <v>62</v>
      </c>
      <c r="CY91" s="13">
        <v>47</v>
      </c>
      <c r="CZ91" s="13">
        <v>56</v>
      </c>
      <c r="DA91" s="13">
        <v>34</v>
      </c>
      <c r="DB91" s="13">
        <v>39</v>
      </c>
      <c r="DC91" s="13">
        <v>42</v>
      </c>
      <c r="DD91" s="13">
        <v>40</v>
      </c>
      <c r="DE91" s="13">
        <v>41</v>
      </c>
      <c r="DF91" s="13">
        <v>34</v>
      </c>
      <c r="DG91" s="13">
        <v>12</v>
      </c>
      <c r="DH91" s="13">
        <v>24</v>
      </c>
      <c r="DI91" s="13">
        <v>26</v>
      </c>
      <c r="DJ91" s="13">
        <v>22</v>
      </c>
      <c r="DK91" s="13">
        <v>19</v>
      </c>
      <c r="DL91" s="13">
        <v>15</v>
      </c>
      <c r="DM91" s="13">
        <v>19</v>
      </c>
      <c r="DN91" s="13">
        <v>13</v>
      </c>
      <c r="DO91" s="13">
        <v>13</v>
      </c>
      <c r="DP91" s="13">
        <v>10</v>
      </c>
      <c r="DQ91" s="13">
        <v>11</v>
      </c>
      <c r="DR91" s="13">
        <v>11</v>
      </c>
      <c r="DS91" s="13">
        <v>16</v>
      </c>
      <c r="DT91" s="13">
        <v>14</v>
      </c>
      <c r="DU91" s="13">
        <v>10</v>
      </c>
      <c r="DV91" s="13">
        <v>10</v>
      </c>
      <c r="DW91" s="13">
        <v>6</v>
      </c>
      <c r="DX91" s="13">
        <v>10</v>
      </c>
      <c r="DY91" s="13">
        <v>3</v>
      </c>
      <c r="DZ91" s="13">
        <v>9</v>
      </c>
      <c r="EA91" s="13">
        <v>4</v>
      </c>
      <c r="EB91" s="13">
        <v>2</v>
      </c>
      <c r="EC91" s="13">
        <v>4</v>
      </c>
      <c r="ED91" s="13">
        <v>1</v>
      </c>
      <c r="EE91" s="13">
        <v>2</v>
      </c>
      <c r="EF91" s="13">
        <v>3</v>
      </c>
      <c r="EG91" s="13">
        <v>3</v>
      </c>
      <c r="EH91" s="13">
        <v>2</v>
      </c>
      <c r="EI91" s="13">
        <v>3</v>
      </c>
      <c r="EJ91" s="13"/>
      <c r="EK91" s="13">
        <v>2</v>
      </c>
      <c r="EL91" s="13">
        <v>1</v>
      </c>
      <c r="EM91" s="13"/>
      <c r="EN91" s="13"/>
      <c r="EO91" s="13"/>
      <c r="EP91" s="13"/>
      <c r="EQ91" s="13">
        <v>1</v>
      </c>
      <c r="ER91" s="13"/>
      <c r="ES91" s="13"/>
      <c r="ET91" s="13">
        <v>1</v>
      </c>
      <c r="EU91" s="13"/>
      <c r="EV91" s="13"/>
      <c r="EW91" s="13"/>
      <c r="EX91" s="13"/>
      <c r="EY91" s="13"/>
      <c r="EZ91" s="13"/>
      <c r="FA91" s="60">
        <v>4577</v>
      </c>
      <c r="FB91" s="13">
        <v>4577</v>
      </c>
      <c r="FC91" s="16" t="s">
        <v>199</v>
      </c>
      <c r="FD91" s="13">
        <v>4</v>
      </c>
      <c r="FE91" s="13">
        <v>22</v>
      </c>
      <c r="FF91" s="13">
        <v>16</v>
      </c>
      <c r="FG91" s="13">
        <v>10</v>
      </c>
      <c r="FH91" s="13">
        <v>13</v>
      </c>
      <c r="FI91" s="13">
        <v>12</v>
      </c>
      <c r="FJ91" s="13">
        <v>11</v>
      </c>
      <c r="FK91" s="13">
        <v>19</v>
      </c>
      <c r="FL91" s="13">
        <v>15</v>
      </c>
      <c r="FM91" s="13">
        <v>13</v>
      </c>
      <c r="FN91" s="13">
        <v>10</v>
      </c>
      <c r="FO91" s="13">
        <v>19</v>
      </c>
      <c r="FP91" s="13">
        <v>12</v>
      </c>
      <c r="FQ91" s="13">
        <v>18</v>
      </c>
      <c r="FR91" s="13">
        <v>33</v>
      </c>
      <c r="FS91" s="13">
        <v>18</v>
      </c>
      <c r="FT91" s="13">
        <v>28</v>
      </c>
      <c r="FU91" s="13">
        <v>43</v>
      </c>
      <c r="FV91" s="13">
        <v>59</v>
      </c>
      <c r="FW91" s="13">
        <v>67</v>
      </c>
      <c r="FX91" s="13">
        <v>80</v>
      </c>
      <c r="FY91" s="13">
        <v>85</v>
      </c>
      <c r="FZ91" s="13">
        <v>89</v>
      </c>
      <c r="GA91" s="13">
        <v>89</v>
      </c>
      <c r="GB91" s="13">
        <v>124</v>
      </c>
      <c r="GC91" s="13">
        <v>112</v>
      </c>
      <c r="GD91" s="13">
        <v>103</v>
      </c>
      <c r="GE91" s="13">
        <v>127</v>
      </c>
      <c r="GF91" s="13">
        <v>127</v>
      </c>
      <c r="GG91" s="13">
        <v>129</v>
      </c>
      <c r="GH91" s="13">
        <v>142</v>
      </c>
      <c r="GI91" s="13">
        <v>138</v>
      </c>
      <c r="GJ91" s="13">
        <v>121</v>
      </c>
      <c r="GK91" s="13">
        <v>121</v>
      </c>
      <c r="GL91" s="13">
        <v>123</v>
      </c>
      <c r="GM91" s="13">
        <v>122</v>
      </c>
      <c r="GN91" s="13">
        <v>113</v>
      </c>
      <c r="GO91" s="13">
        <v>121</v>
      </c>
      <c r="GP91" s="13">
        <v>117</v>
      </c>
      <c r="GQ91" s="13">
        <v>119</v>
      </c>
      <c r="GR91" s="13">
        <v>114</v>
      </c>
      <c r="GS91" s="13">
        <v>113</v>
      </c>
      <c r="GT91" s="13">
        <v>98</v>
      </c>
      <c r="GU91" s="13">
        <v>123</v>
      </c>
      <c r="GV91" s="13">
        <v>98</v>
      </c>
      <c r="GW91" s="13">
        <v>84</v>
      </c>
      <c r="GX91" s="13">
        <v>78</v>
      </c>
      <c r="GY91" s="13">
        <v>74</v>
      </c>
      <c r="GZ91" s="13">
        <v>74</v>
      </c>
      <c r="HA91" s="13">
        <v>78</v>
      </c>
      <c r="HB91" s="13">
        <v>91</v>
      </c>
      <c r="HC91" s="13">
        <v>57</v>
      </c>
      <c r="HD91" s="13">
        <v>64</v>
      </c>
      <c r="HE91" s="13">
        <v>46</v>
      </c>
      <c r="HF91" s="13">
        <v>57</v>
      </c>
      <c r="HG91" s="13">
        <v>45</v>
      </c>
      <c r="HH91" s="13">
        <v>59</v>
      </c>
      <c r="HI91" s="13">
        <v>36</v>
      </c>
      <c r="HJ91" s="13">
        <v>53</v>
      </c>
      <c r="HK91" s="13">
        <v>38</v>
      </c>
      <c r="HL91" s="13">
        <v>41</v>
      </c>
      <c r="HM91" s="13">
        <v>34</v>
      </c>
      <c r="HN91" s="13">
        <v>27</v>
      </c>
      <c r="HO91" s="13">
        <v>29</v>
      </c>
      <c r="HP91" s="13">
        <v>38</v>
      </c>
      <c r="HQ91" s="13">
        <v>36</v>
      </c>
      <c r="HR91" s="13">
        <v>32</v>
      </c>
      <c r="HS91" s="13">
        <v>25</v>
      </c>
      <c r="HT91" s="13">
        <v>19</v>
      </c>
      <c r="HU91" s="13">
        <v>21</v>
      </c>
      <c r="HV91" s="13">
        <v>16</v>
      </c>
      <c r="HW91" s="13">
        <v>12</v>
      </c>
      <c r="HX91" s="13">
        <v>15</v>
      </c>
      <c r="HY91" s="13">
        <v>13</v>
      </c>
      <c r="HZ91" s="13">
        <v>14</v>
      </c>
      <c r="IA91" s="13">
        <v>13</v>
      </c>
      <c r="IB91" s="13">
        <v>7</v>
      </c>
      <c r="IC91" s="13">
        <v>7</v>
      </c>
      <c r="ID91" s="13">
        <v>3</v>
      </c>
      <c r="IE91" s="13">
        <v>8</v>
      </c>
      <c r="IF91" s="13">
        <v>7</v>
      </c>
      <c r="IG91" s="13">
        <v>7</v>
      </c>
      <c r="IH91" s="13">
        <v>3</v>
      </c>
      <c r="II91" s="13">
        <v>5</v>
      </c>
      <c r="IJ91" s="13">
        <v>4</v>
      </c>
      <c r="IK91" s="13">
        <v>3</v>
      </c>
      <c r="IL91" s="13">
        <v>3</v>
      </c>
      <c r="IM91" s="13">
        <v>3</v>
      </c>
      <c r="IN91" s="13">
        <v>1</v>
      </c>
      <c r="IO91" s="13">
        <v>2</v>
      </c>
      <c r="IP91" s="13"/>
      <c r="IQ91" s="13">
        <v>1</v>
      </c>
      <c r="IR91" s="13">
        <v>2</v>
      </c>
      <c r="IS91" s="13"/>
      <c r="IT91" s="13"/>
      <c r="IU91" s="13">
        <v>1</v>
      </c>
      <c r="IV91" s="13"/>
      <c r="IW91" s="13">
        <v>1</v>
      </c>
      <c r="IX91" s="13"/>
      <c r="IY91" s="13"/>
      <c r="IZ91" s="13"/>
      <c r="JA91" s="13"/>
      <c r="JB91" s="13"/>
      <c r="JC91" s="13"/>
      <c r="JD91" s="13"/>
      <c r="JE91" s="13"/>
      <c r="JF91" s="60">
        <v>4677</v>
      </c>
      <c r="JG91" s="13">
        <v>36</v>
      </c>
      <c r="JH91" s="13">
        <v>2</v>
      </c>
      <c r="JI91" s="13"/>
      <c r="JJ91" s="13"/>
      <c r="JK91" s="13"/>
      <c r="JL91" s="13">
        <v>1</v>
      </c>
      <c r="JM91" s="13"/>
      <c r="JN91" s="13"/>
      <c r="JO91" s="13">
        <v>1</v>
      </c>
      <c r="JP91" s="13"/>
      <c r="JQ91" s="13">
        <v>2</v>
      </c>
      <c r="JR91" s="13"/>
      <c r="JS91" s="13">
        <v>2</v>
      </c>
      <c r="JT91" s="13"/>
      <c r="JU91" s="13"/>
      <c r="JV91" s="13">
        <v>1</v>
      </c>
      <c r="JW91" s="13"/>
      <c r="JX91" s="13">
        <v>3</v>
      </c>
      <c r="JY91" s="13">
        <v>2</v>
      </c>
      <c r="JZ91" s="13">
        <v>1</v>
      </c>
      <c r="KA91" s="13">
        <v>1</v>
      </c>
      <c r="KB91" s="13">
        <v>5</v>
      </c>
      <c r="KC91" s="13">
        <v>2</v>
      </c>
      <c r="KD91" s="13">
        <v>3</v>
      </c>
      <c r="KE91" s="13">
        <v>2</v>
      </c>
      <c r="KF91" s="13"/>
      <c r="KG91" s="13">
        <v>1</v>
      </c>
      <c r="KH91" s="13">
        <v>2</v>
      </c>
      <c r="KI91" s="13">
        <v>2</v>
      </c>
      <c r="KJ91" s="13">
        <v>3</v>
      </c>
      <c r="KK91" s="13">
        <v>3</v>
      </c>
      <c r="KL91" s="13"/>
      <c r="KM91" s="13">
        <v>1</v>
      </c>
      <c r="KN91" s="13">
        <v>4</v>
      </c>
      <c r="KO91" s="13">
        <v>4</v>
      </c>
      <c r="KP91" s="13">
        <v>2</v>
      </c>
      <c r="KQ91" s="13">
        <v>2</v>
      </c>
      <c r="KR91" s="13"/>
      <c r="KS91" s="13"/>
      <c r="KT91" s="13">
        <v>2</v>
      </c>
      <c r="KU91" s="13">
        <v>1</v>
      </c>
      <c r="KV91" s="13">
        <v>3</v>
      </c>
      <c r="KW91" s="13"/>
      <c r="KX91" s="13"/>
      <c r="KY91" s="13">
        <v>1</v>
      </c>
      <c r="KZ91" s="13">
        <v>5</v>
      </c>
      <c r="LA91" s="13">
        <v>2</v>
      </c>
      <c r="LB91" s="13">
        <v>1</v>
      </c>
      <c r="LC91" s="13">
        <v>1</v>
      </c>
      <c r="LD91" s="13">
        <v>1</v>
      </c>
      <c r="LE91" s="13"/>
      <c r="LF91" s="13">
        <v>1</v>
      </c>
      <c r="LG91" s="13"/>
      <c r="LH91" s="13"/>
      <c r="LI91" s="13"/>
      <c r="LJ91" s="13"/>
      <c r="LK91" s="13"/>
      <c r="LL91" s="13">
        <v>2</v>
      </c>
      <c r="LM91" s="13"/>
      <c r="LN91" s="13">
        <v>1</v>
      </c>
      <c r="LO91" s="13">
        <v>1</v>
      </c>
      <c r="LP91" s="13">
        <v>1</v>
      </c>
      <c r="LQ91" s="13"/>
      <c r="LR91" s="13">
        <v>2</v>
      </c>
      <c r="LS91" s="13"/>
      <c r="LT91" s="13"/>
      <c r="LU91" s="13">
        <v>1</v>
      </c>
      <c r="LV91" s="13">
        <v>1</v>
      </c>
      <c r="LW91" s="13"/>
      <c r="LX91" s="13"/>
      <c r="LY91" s="13"/>
      <c r="LZ91" s="13">
        <v>1</v>
      </c>
      <c r="MA91" s="13">
        <v>1</v>
      </c>
      <c r="MB91" s="13">
        <v>1</v>
      </c>
      <c r="MC91" s="13"/>
      <c r="MD91" s="13"/>
      <c r="ME91" s="13"/>
      <c r="MF91" s="13"/>
      <c r="MG91" s="13">
        <v>1</v>
      </c>
      <c r="MH91" s="13">
        <v>1</v>
      </c>
      <c r="MI91" s="13"/>
      <c r="MJ91" s="13"/>
      <c r="MK91" s="13"/>
      <c r="ML91" s="13"/>
      <c r="MM91" s="13"/>
      <c r="MN91" s="13"/>
      <c r="MO91" s="13"/>
      <c r="MP91" s="13">
        <v>1</v>
      </c>
      <c r="MQ91" s="13"/>
      <c r="MR91" s="13">
        <v>3</v>
      </c>
      <c r="MS91" s="13"/>
      <c r="MT91" s="13"/>
      <c r="MU91" s="13">
        <v>1</v>
      </c>
      <c r="MV91" s="13"/>
      <c r="MW91" s="13"/>
      <c r="MX91" s="13"/>
      <c r="MY91" s="13"/>
      <c r="MZ91" s="13"/>
      <c r="NA91" s="13"/>
      <c r="NB91" s="13"/>
      <c r="NC91" s="13"/>
      <c r="ND91" s="13"/>
      <c r="NE91" s="13"/>
      <c r="NF91" s="13"/>
      <c r="NG91" s="13"/>
      <c r="NH91" s="13"/>
      <c r="NI91" s="13"/>
      <c r="NJ91" s="60">
        <v>125</v>
      </c>
      <c r="NK91" s="13">
        <v>4802</v>
      </c>
      <c r="NL91" s="448"/>
      <c r="NM91" s="448"/>
      <c r="NN91" s="448"/>
    </row>
    <row r="92" spans="1:378">
      <c r="A92" s="8" t="s">
        <v>103</v>
      </c>
      <c r="B92" s="284">
        <f t="shared" si="108"/>
        <v>12</v>
      </c>
      <c r="C92" s="284">
        <f t="shared" si="109"/>
        <v>23</v>
      </c>
      <c r="D92" s="284">
        <f t="shared" si="110"/>
        <v>85</v>
      </c>
      <c r="E92" s="284">
        <f t="shared" si="111"/>
        <v>88</v>
      </c>
      <c r="F92" s="284">
        <f t="shared" si="112"/>
        <v>169</v>
      </c>
      <c r="G92" s="284">
        <f t="shared" si="113"/>
        <v>205</v>
      </c>
      <c r="H92" s="284">
        <f t="shared" si="114"/>
        <v>173</v>
      </c>
      <c r="I92" s="284">
        <f t="shared" si="115"/>
        <v>195</v>
      </c>
      <c r="J92" s="284">
        <f t="shared" si="116"/>
        <v>157</v>
      </c>
      <c r="K92" s="284">
        <f t="shared" si="117"/>
        <v>203</v>
      </c>
      <c r="L92" s="284">
        <f t="shared" si="118"/>
        <v>140</v>
      </c>
      <c r="M92" s="284">
        <f t="shared" si="119"/>
        <v>126</v>
      </c>
      <c r="N92" s="284">
        <f t="shared" si="120"/>
        <v>87</v>
      </c>
      <c r="O92" s="284">
        <f t="shared" si="121"/>
        <v>91</v>
      </c>
      <c r="P92" s="284">
        <f t="shared" si="122"/>
        <v>53</v>
      </c>
      <c r="Q92" s="284">
        <f t="shared" si="123"/>
        <v>51</v>
      </c>
      <c r="R92" s="284">
        <f t="shared" si="124"/>
        <v>21</v>
      </c>
      <c r="S92" s="284">
        <f t="shared" si="125"/>
        <v>30</v>
      </c>
      <c r="T92" s="284">
        <f t="shared" si="126"/>
        <v>4</v>
      </c>
      <c r="U92" s="284">
        <f t="shared" si="127"/>
        <v>8</v>
      </c>
      <c r="W92" s="16" t="s">
        <v>200</v>
      </c>
      <c r="X92" s="764">
        <f t="shared" si="88"/>
        <v>563</v>
      </c>
      <c r="Y92" s="764">
        <f t="shared" si="89"/>
        <v>565</v>
      </c>
      <c r="Z92" s="764">
        <f t="shared" si="90"/>
        <v>1184</v>
      </c>
      <c r="AA92" s="764">
        <f t="shared" si="91"/>
        <v>1322</v>
      </c>
      <c r="AB92" s="764">
        <f t="shared" si="92"/>
        <v>3907</v>
      </c>
      <c r="AC92" s="764">
        <f t="shared" si="93"/>
        <v>3977</v>
      </c>
      <c r="AD92" s="764">
        <f t="shared" si="94"/>
        <v>4531</v>
      </c>
      <c r="AE92" s="764">
        <f t="shared" si="95"/>
        <v>4083</v>
      </c>
      <c r="AF92" s="764">
        <f t="shared" si="96"/>
        <v>3768</v>
      </c>
      <c r="AG92" s="764">
        <f t="shared" si="97"/>
        <v>3604</v>
      </c>
      <c r="AH92" s="764">
        <f t="shared" si="98"/>
        <v>2583</v>
      </c>
      <c r="AI92" s="764">
        <f t="shared" si="99"/>
        <v>2603</v>
      </c>
      <c r="AJ92" s="764">
        <f t="shared" si="100"/>
        <v>1647</v>
      </c>
      <c r="AK92" s="764">
        <f t="shared" si="101"/>
        <v>1435</v>
      </c>
      <c r="AL92" s="764">
        <f t="shared" si="102"/>
        <v>763</v>
      </c>
      <c r="AM92" s="764">
        <f t="shared" si="103"/>
        <v>698</v>
      </c>
      <c r="AN92" s="764">
        <f t="shared" si="104"/>
        <v>318</v>
      </c>
      <c r="AO92" s="764">
        <f t="shared" si="105"/>
        <v>455</v>
      </c>
      <c r="AP92" s="764">
        <f t="shared" si="106"/>
        <v>59</v>
      </c>
      <c r="AQ92" s="764">
        <f t="shared" si="107"/>
        <v>182</v>
      </c>
      <c r="AR92" s="764">
        <f t="shared" si="128"/>
        <v>458</v>
      </c>
      <c r="AT92" s="16" t="s">
        <v>200</v>
      </c>
      <c r="AU92" s="13">
        <v>20</v>
      </c>
      <c r="AV92" s="13">
        <v>87</v>
      </c>
      <c r="AW92" s="13">
        <v>78</v>
      </c>
      <c r="AX92" s="13">
        <v>57</v>
      </c>
      <c r="AY92" s="13">
        <v>46</v>
      </c>
      <c r="AZ92" s="13">
        <v>45</v>
      </c>
      <c r="BA92" s="13">
        <v>50</v>
      </c>
      <c r="BB92" s="13">
        <v>60</v>
      </c>
      <c r="BC92" s="13">
        <v>49</v>
      </c>
      <c r="BD92" s="13">
        <v>73</v>
      </c>
      <c r="BE92" s="13">
        <v>71</v>
      </c>
      <c r="BF92" s="13">
        <v>60</v>
      </c>
      <c r="BG92" s="13">
        <v>68</v>
      </c>
      <c r="BH92" s="13">
        <v>84</v>
      </c>
      <c r="BI92" s="13">
        <v>108</v>
      </c>
      <c r="BJ92" s="13">
        <v>107</v>
      </c>
      <c r="BK92" s="13">
        <v>162</v>
      </c>
      <c r="BL92" s="13">
        <v>191</v>
      </c>
      <c r="BM92" s="13">
        <v>219</v>
      </c>
      <c r="BN92" s="13">
        <v>252</v>
      </c>
      <c r="BO92" s="13">
        <v>293</v>
      </c>
      <c r="BP92" s="13">
        <v>307</v>
      </c>
      <c r="BQ92" s="13">
        <v>317</v>
      </c>
      <c r="BR92" s="13">
        <v>395</v>
      </c>
      <c r="BS92" s="13">
        <v>400</v>
      </c>
      <c r="BT92" s="13">
        <v>447</v>
      </c>
      <c r="BU92" s="13">
        <v>456</v>
      </c>
      <c r="BV92" s="13">
        <v>457</v>
      </c>
      <c r="BW92" s="13">
        <v>436</v>
      </c>
      <c r="BX92" s="13">
        <v>469</v>
      </c>
      <c r="BY92" s="13">
        <v>447</v>
      </c>
      <c r="BZ92" s="13">
        <v>424</v>
      </c>
      <c r="CA92" s="13">
        <v>434</v>
      </c>
      <c r="CB92" s="13">
        <v>397</v>
      </c>
      <c r="CC92" s="13">
        <v>391</v>
      </c>
      <c r="CD92" s="13">
        <v>421</v>
      </c>
      <c r="CE92" s="13">
        <v>376</v>
      </c>
      <c r="CF92" s="13">
        <v>375</v>
      </c>
      <c r="CG92" s="13">
        <v>396</v>
      </c>
      <c r="CH92" s="13">
        <v>422</v>
      </c>
      <c r="CI92" s="13">
        <v>397</v>
      </c>
      <c r="CJ92" s="13">
        <v>392</v>
      </c>
      <c r="CK92" s="13">
        <v>386</v>
      </c>
      <c r="CL92" s="13">
        <v>375</v>
      </c>
      <c r="CM92" s="13">
        <v>380</v>
      </c>
      <c r="CN92" s="13">
        <v>353</v>
      </c>
      <c r="CO92" s="13">
        <v>343</v>
      </c>
      <c r="CP92" s="13">
        <v>310</v>
      </c>
      <c r="CQ92" s="13">
        <v>318</v>
      </c>
      <c r="CR92" s="13">
        <v>350</v>
      </c>
      <c r="CS92" s="13">
        <v>325</v>
      </c>
      <c r="CT92" s="13">
        <v>262</v>
      </c>
      <c r="CU92" s="13">
        <v>295</v>
      </c>
      <c r="CV92" s="13">
        <v>293</v>
      </c>
      <c r="CW92" s="13">
        <v>252</v>
      </c>
      <c r="CX92" s="13">
        <v>248</v>
      </c>
      <c r="CY92" s="13">
        <v>237</v>
      </c>
      <c r="CZ92" s="13">
        <v>231</v>
      </c>
      <c r="DA92" s="13">
        <v>239</v>
      </c>
      <c r="DB92" s="13">
        <v>221</v>
      </c>
      <c r="DC92" s="13">
        <v>184</v>
      </c>
      <c r="DD92" s="13">
        <v>219</v>
      </c>
      <c r="DE92" s="13">
        <v>156</v>
      </c>
      <c r="DF92" s="13">
        <v>162</v>
      </c>
      <c r="DG92" s="13">
        <v>145</v>
      </c>
      <c r="DH92" s="13">
        <v>137</v>
      </c>
      <c r="DI92" s="13">
        <v>103</v>
      </c>
      <c r="DJ92" s="13">
        <v>114</v>
      </c>
      <c r="DK92" s="13">
        <v>131</v>
      </c>
      <c r="DL92" s="13">
        <v>84</v>
      </c>
      <c r="DM92" s="13">
        <v>93</v>
      </c>
      <c r="DN92" s="13">
        <v>86</v>
      </c>
      <c r="DO92" s="13">
        <v>78</v>
      </c>
      <c r="DP92" s="13">
        <v>72</v>
      </c>
      <c r="DQ92" s="13">
        <v>74</v>
      </c>
      <c r="DR92" s="13">
        <v>74</v>
      </c>
      <c r="DS92" s="13">
        <v>71</v>
      </c>
      <c r="DT92" s="13">
        <v>53</v>
      </c>
      <c r="DU92" s="13">
        <v>49</v>
      </c>
      <c r="DV92" s="13">
        <v>48</v>
      </c>
      <c r="DW92" s="13">
        <v>41</v>
      </c>
      <c r="DX92" s="13">
        <v>55</v>
      </c>
      <c r="DY92" s="13">
        <v>49</v>
      </c>
      <c r="DZ92" s="13">
        <v>50</v>
      </c>
      <c r="EA92" s="13">
        <v>43</v>
      </c>
      <c r="EB92" s="13">
        <v>50</v>
      </c>
      <c r="EC92" s="13">
        <v>43</v>
      </c>
      <c r="ED92" s="13">
        <v>51</v>
      </c>
      <c r="EE92" s="13">
        <v>33</v>
      </c>
      <c r="EF92" s="13">
        <v>40</v>
      </c>
      <c r="EG92" s="13">
        <v>29</v>
      </c>
      <c r="EH92" s="13">
        <v>31</v>
      </c>
      <c r="EI92" s="13">
        <v>35</v>
      </c>
      <c r="EJ92" s="13">
        <v>23</v>
      </c>
      <c r="EK92" s="13">
        <v>21</v>
      </c>
      <c r="EL92" s="13">
        <v>17</v>
      </c>
      <c r="EM92" s="13">
        <v>9</v>
      </c>
      <c r="EN92" s="13">
        <v>6</v>
      </c>
      <c r="EO92" s="13">
        <v>3</v>
      </c>
      <c r="EP92" s="13">
        <v>4</v>
      </c>
      <c r="EQ92" s="13">
        <v>1</v>
      </c>
      <c r="ER92" s="13">
        <v>2</v>
      </c>
      <c r="ES92" s="13"/>
      <c r="ET92" s="13"/>
      <c r="EU92" s="13">
        <v>1</v>
      </c>
      <c r="EV92" s="13"/>
      <c r="EW92" s="13"/>
      <c r="EX92" s="13"/>
      <c r="EY92" s="13"/>
      <c r="EZ92" s="13"/>
      <c r="FA92" s="60">
        <v>18924</v>
      </c>
      <c r="FB92" s="13">
        <v>18924</v>
      </c>
      <c r="FC92" s="16" t="s">
        <v>200</v>
      </c>
      <c r="FD92" s="13">
        <v>12</v>
      </c>
      <c r="FE92" s="13">
        <v>93</v>
      </c>
      <c r="FF92" s="13">
        <v>86</v>
      </c>
      <c r="FG92" s="13">
        <v>56</v>
      </c>
      <c r="FH92" s="13">
        <v>58</v>
      </c>
      <c r="FI92" s="13">
        <v>51</v>
      </c>
      <c r="FJ92" s="13">
        <v>51</v>
      </c>
      <c r="FK92" s="13">
        <v>55</v>
      </c>
      <c r="FL92" s="13">
        <v>58</v>
      </c>
      <c r="FM92" s="13">
        <v>43</v>
      </c>
      <c r="FN92" s="13">
        <v>62</v>
      </c>
      <c r="FO92" s="13">
        <v>59</v>
      </c>
      <c r="FP92" s="13">
        <v>81</v>
      </c>
      <c r="FQ92" s="13">
        <v>69</v>
      </c>
      <c r="FR92" s="13">
        <v>62</v>
      </c>
      <c r="FS92" s="13">
        <v>103</v>
      </c>
      <c r="FT92" s="13">
        <v>122</v>
      </c>
      <c r="FU92" s="13">
        <v>186</v>
      </c>
      <c r="FV92" s="13">
        <v>230</v>
      </c>
      <c r="FW92" s="13">
        <v>210</v>
      </c>
      <c r="FX92" s="13">
        <v>282</v>
      </c>
      <c r="FY92" s="13">
        <v>331</v>
      </c>
      <c r="FZ92" s="13">
        <v>355</v>
      </c>
      <c r="GA92" s="13">
        <v>360</v>
      </c>
      <c r="GB92" s="13">
        <v>382</v>
      </c>
      <c r="GC92" s="13">
        <v>414</v>
      </c>
      <c r="GD92" s="13">
        <v>437</v>
      </c>
      <c r="GE92" s="13">
        <v>429</v>
      </c>
      <c r="GF92" s="13">
        <v>448</v>
      </c>
      <c r="GG92" s="13">
        <v>469</v>
      </c>
      <c r="GH92" s="13">
        <v>467</v>
      </c>
      <c r="GI92" s="13">
        <v>493</v>
      </c>
      <c r="GJ92" s="13">
        <v>497</v>
      </c>
      <c r="GK92" s="13">
        <v>447</v>
      </c>
      <c r="GL92" s="13">
        <v>455</v>
      </c>
      <c r="GM92" s="13">
        <v>450</v>
      </c>
      <c r="GN92" s="13">
        <v>431</v>
      </c>
      <c r="GO92" s="13">
        <v>427</v>
      </c>
      <c r="GP92" s="13">
        <v>437</v>
      </c>
      <c r="GQ92" s="13">
        <v>427</v>
      </c>
      <c r="GR92" s="13">
        <v>444</v>
      </c>
      <c r="GS92" s="13">
        <v>395</v>
      </c>
      <c r="GT92" s="13">
        <v>399</v>
      </c>
      <c r="GU92" s="13">
        <v>389</v>
      </c>
      <c r="GV92" s="13">
        <v>415</v>
      </c>
      <c r="GW92" s="13">
        <v>364</v>
      </c>
      <c r="GX92" s="13">
        <v>336</v>
      </c>
      <c r="GY92" s="13">
        <v>333</v>
      </c>
      <c r="GZ92" s="13">
        <v>350</v>
      </c>
      <c r="HA92" s="13">
        <v>343</v>
      </c>
      <c r="HB92" s="13">
        <v>318</v>
      </c>
      <c r="HC92" s="13">
        <v>293</v>
      </c>
      <c r="HD92" s="13">
        <v>272</v>
      </c>
      <c r="HE92" s="13">
        <v>256</v>
      </c>
      <c r="HF92" s="13">
        <v>274</v>
      </c>
      <c r="HG92" s="13">
        <v>286</v>
      </c>
      <c r="HH92" s="13">
        <v>239</v>
      </c>
      <c r="HI92" s="13">
        <v>208</v>
      </c>
      <c r="HJ92" s="13">
        <v>207</v>
      </c>
      <c r="HK92" s="13">
        <v>230</v>
      </c>
      <c r="HL92" s="13">
        <v>225</v>
      </c>
      <c r="HM92" s="13">
        <v>233</v>
      </c>
      <c r="HN92" s="13">
        <v>179</v>
      </c>
      <c r="HO92" s="13">
        <v>175</v>
      </c>
      <c r="HP92" s="13">
        <v>180</v>
      </c>
      <c r="HQ92" s="13">
        <v>153</v>
      </c>
      <c r="HR92" s="13">
        <v>131</v>
      </c>
      <c r="HS92" s="13">
        <v>134</v>
      </c>
      <c r="HT92" s="13">
        <v>132</v>
      </c>
      <c r="HU92" s="13">
        <v>105</v>
      </c>
      <c r="HV92" s="13">
        <v>120</v>
      </c>
      <c r="HW92" s="13">
        <v>108</v>
      </c>
      <c r="HX92" s="13">
        <v>87</v>
      </c>
      <c r="HY92" s="13">
        <v>87</v>
      </c>
      <c r="HZ92" s="13">
        <v>80</v>
      </c>
      <c r="IA92" s="13">
        <v>61</v>
      </c>
      <c r="IB92" s="13">
        <v>64</v>
      </c>
      <c r="IC92" s="13">
        <v>52</v>
      </c>
      <c r="ID92" s="13">
        <v>55</v>
      </c>
      <c r="IE92" s="13">
        <v>49</v>
      </c>
      <c r="IF92" s="13">
        <v>40</v>
      </c>
      <c r="IG92" s="13">
        <v>45</v>
      </c>
      <c r="IH92" s="13">
        <v>49</v>
      </c>
      <c r="II92" s="13">
        <v>37</v>
      </c>
      <c r="IJ92" s="13">
        <v>28</v>
      </c>
      <c r="IK92" s="13">
        <v>34</v>
      </c>
      <c r="IL92" s="13">
        <v>28</v>
      </c>
      <c r="IM92" s="13">
        <v>18</v>
      </c>
      <c r="IN92" s="13">
        <v>18</v>
      </c>
      <c r="IO92" s="13">
        <v>21</v>
      </c>
      <c r="IP92" s="13">
        <v>13</v>
      </c>
      <c r="IQ92" s="13">
        <v>11</v>
      </c>
      <c r="IR92" s="13">
        <v>17</v>
      </c>
      <c r="IS92" s="13">
        <v>2</v>
      </c>
      <c r="IT92" s="13">
        <v>4</v>
      </c>
      <c r="IU92" s="13">
        <v>6</v>
      </c>
      <c r="IV92" s="13">
        <v>2</v>
      </c>
      <c r="IW92" s="13">
        <v>3</v>
      </c>
      <c r="IX92" s="13"/>
      <c r="IY92" s="13"/>
      <c r="IZ92" s="13"/>
      <c r="JA92" s="13">
        <v>1</v>
      </c>
      <c r="JB92" s="13"/>
      <c r="JC92" s="13"/>
      <c r="JD92" s="13"/>
      <c r="JE92" s="13">
        <v>1</v>
      </c>
      <c r="JF92" s="60">
        <v>19324</v>
      </c>
      <c r="JG92" s="13">
        <v>59</v>
      </c>
      <c r="JH92" s="13">
        <v>42</v>
      </c>
      <c r="JI92" s="13">
        <v>5</v>
      </c>
      <c r="JJ92" s="13">
        <v>4</v>
      </c>
      <c r="JK92" s="13">
        <v>1</v>
      </c>
      <c r="JL92" s="13">
        <v>2</v>
      </c>
      <c r="JM92" s="13">
        <v>2</v>
      </c>
      <c r="JN92" s="13">
        <v>1</v>
      </c>
      <c r="JO92" s="13">
        <v>2</v>
      </c>
      <c r="JP92" s="13">
        <v>4</v>
      </c>
      <c r="JQ92" s="13">
        <v>5</v>
      </c>
      <c r="JR92" s="13">
        <v>5</v>
      </c>
      <c r="JS92" s="13">
        <v>4</v>
      </c>
      <c r="JT92" s="13"/>
      <c r="JU92" s="13">
        <v>4</v>
      </c>
      <c r="JV92" s="13">
        <v>4</v>
      </c>
      <c r="JW92" s="13">
        <v>4</v>
      </c>
      <c r="JX92" s="13">
        <v>4</v>
      </c>
      <c r="JY92" s="13">
        <v>2</v>
      </c>
      <c r="JZ92" s="13">
        <v>7</v>
      </c>
      <c r="KA92" s="13">
        <v>5</v>
      </c>
      <c r="KB92" s="13">
        <v>5</v>
      </c>
      <c r="KC92" s="13">
        <v>10</v>
      </c>
      <c r="KD92" s="13">
        <v>7</v>
      </c>
      <c r="KE92" s="13">
        <v>9</v>
      </c>
      <c r="KF92" s="13">
        <v>5</v>
      </c>
      <c r="KG92" s="13">
        <v>6</v>
      </c>
      <c r="KH92" s="13">
        <v>8</v>
      </c>
      <c r="KI92" s="13">
        <v>10</v>
      </c>
      <c r="KJ92" s="13">
        <v>6</v>
      </c>
      <c r="KK92" s="13">
        <v>4</v>
      </c>
      <c r="KL92" s="13">
        <v>10</v>
      </c>
      <c r="KM92" s="13">
        <v>11</v>
      </c>
      <c r="KN92" s="13">
        <v>8</v>
      </c>
      <c r="KO92" s="13">
        <v>3</v>
      </c>
      <c r="KP92" s="13">
        <v>12</v>
      </c>
      <c r="KQ92" s="13">
        <v>6</v>
      </c>
      <c r="KR92" s="13">
        <v>8</v>
      </c>
      <c r="KS92" s="13">
        <v>7</v>
      </c>
      <c r="KT92" s="13">
        <v>6</v>
      </c>
      <c r="KU92" s="13">
        <v>5</v>
      </c>
      <c r="KV92" s="13">
        <v>11</v>
      </c>
      <c r="KW92" s="13">
        <v>2</v>
      </c>
      <c r="KX92" s="13">
        <v>6</v>
      </c>
      <c r="KY92" s="13">
        <v>9</v>
      </c>
      <c r="KZ92" s="13">
        <v>5</v>
      </c>
      <c r="LA92" s="13">
        <v>2</v>
      </c>
      <c r="LB92" s="13">
        <v>1</v>
      </c>
      <c r="LC92" s="13">
        <v>5</v>
      </c>
      <c r="LD92" s="13">
        <v>4</v>
      </c>
      <c r="LE92" s="13">
        <v>2</v>
      </c>
      <c r="LF92" s="13">
        <v>3</v>
      </c>
      <c r="LG92" s="13">
        <v>5</v>
      </c>
      <c r="LH92" s="13">
        <v>2</v>
      </c>
      <c r="LI92" s="13">
        <v>4</v>
      </c>
      <c r="LJ92" s="13">
        <v>3</v>
      </c>
      <c r="LK92" s="13">
        <v>3</v>
      </c>
      <c r="LL92" s="13">
        <v>1</v>
      </c>
      <c r="LM92" s="13">
        <v>2</v>
      </c>
      <c r="LN92" s="13">
        <v>2</v>
      </c>
      <c r="LO92" s="13">
        <v>1</v>
      </c>
      <c r="LP92" s="13">
        <v>1</v>
      </c>
      <c r="LQ92" s="13">
        <v>3</v>
      </c>
      <c r="LR92" s="13">
        <v>1</v>
      </c>
      <c r="LS92" s="13"/>
      <c r="LT92" s="13">
        <v>1</v>
      </c>
      <c r="LU92" s="13"/>
      <c r="LV92" s="13"/>
      <c r="LW92" s="13"/>
      <c r="LX92" s="13">
        <v>1</v>
      </c>
      <c r="LY92" s="13">
        <v>3</v>
      </c>
      <c r="LZ92" s="13"/>
      <c r="MA92" s="13">
        <v>3</v>
      </c>
      <c r="MB92" s="13">
        <v>1</v>
      </c>
      <c r="MC92" s="13">
        <v>2</v>
      </c>
      <c r="MD92" s="13"/>
      <c r="ME92" s="13">
        <v>3</v>
      </c>
      <c r="MF92" s="13">
        <v>1</v>
      </c>
      <c r="MG92" s="13">
        <v>1</v>
      </c>
      <c r="MH92" s="13">
        <v>2</v>
      </c>
      <c r="MI92" s="13">
        <v>4</v>
      </c>
      <c r="MJ92" s="13">
        <v>3</v>
      </c>
      <c r="MK92" s="13">
        <v>1</v>
      </c>
      <c r="ML92" s="13">
        <v>4</v>
      </c>
      <c r="MM92" s="13"/>
      <c r="MN92" s="13">
        <v>4</v>
      </c>
      <c r="MO92" s="13">
        <v>2</v>
      </c>
      <c r="MP92" s="13">
        <v>6</v>
      </c>
      <c r="MQ92" s="13">
        <v>4</v>
      </c>
      <c r="MR92" s="13">
        <v>3</v>
      </c>
      <c r="MS92" s="13">
        <v>3</v>
      </c>
      <c r="MT92" s="13">
        <v>3</v>
      </c>
      <c r="MU92" s="13">
        <v>2</v>
      </c>
      <c r="MV92" s="13">
        <v>3</v>
      </c>
      <c r="MW92" s="13">
        <v>3</v>
      </c>
      <c r="MX92" s="13"/>
      <c r="MY92" s="13"/>
      <c r="MZ92" s="13"/>
      <c r="NA92" s="13"/>
      <c r="NB92" s="13">
        <v>1</v>
      </c>
      <c r="NC92" s="13"/>
      <c r="ND92" s="13">
        <v>2</v>
      </c>
      <c r="NE92" s="13"/>
      <c r="NF92" s="13"/>
      <c r="NG92" s="13"/>
      <c r="NH92" s="13"/>
      <c r="NI92" s="13">
        <v>1</v>
      </c>
      <c r="NJ92" s="60">
        <v>457</v>
      </c>
      <c r="NK92" s="13">
        <v>19781</v>
      </c>
      <c r="NL92" s="448"/>
      <c r="NM92" s="448"/>
      <c r="NN92" s="448"/>
    </row>
    <row r="93" spans="1:378">
      <c r="A93" s="8" t="s">
        <v>201</v>
      </c>
      <c r="B93" s="284">
        <f t="shared" si="108"/>
        <v>4</v>
      </c>
      <c r="C93" s="284">
        <f t="shared" si="109"/>
        <v>3</v>
      </c>
      <c r="D93" s="284">
        <f t="shared" si="110"/>
        <v>5</v>
      </c>
      <c r="E93" s="284">
        <f t="shared" si="111"/>
        <v>13</v>
      </c>
      <c r="F93" s="284">
        <f t="shared" si="112"/>
        <v>20</v>
      </c>
      <c r="G93" s="284">
        <f t="shared" si="113"/>
        <v>12</v>
      </c>
      <c r="H93" s="284">
        <f t="shared" si="114"/>
        <v>23</v>
      </c>
      <c r="I93" s="284">
        <f t="shared" si="115"/>
        <v>30</v>
      </c>
      <c r="J93" s="284">
        <f t="shared" si="116"/>
        <v>19</v>
      </c>
      <c r="K93" s="284">
        <f t="shared" si="117"/>
        <v>21</v>
      </c>
      <c r="L93" s="284">
        <f t="shared" si="118"/>
        <v>13</v>
      </c>
      <c r="M93" s="284">
        <f t="shared" si="119"/>
        <v>13</v>
      </c>
      <c r="N93" s="284">
        <f t="shared" si="120"/>
        <v>11</v>
      </c>
      <c r="O93" s="284">
        <f t="shared" si="121"/>
        <v>4</v>
      </c>
      <c r="P93" s="284">
        <f t="shared" si="122"/>
        <v>5</v>
      </c>
      <c r="Q93" s="284">
        <f t="shared" si="123"/>
        <v>5</v>
      </c>
      <c r="R93" s="284">
        <f t="shared" si="124"/>
        <v>2</v>
      </c>
      <c r="S93" s="284">
        <f t="shared" si="125"/>
        <v>5</v>
      </c>
      <c r="T93" s="284">
        <f t="shared" si="126"/>
        <v>0</v>
      </c>
      <c r="U93" s="284">
        <f t="shared" si="127"/>
        <v>0</v>
      </c>
      <c r="W93" s="16" t="s">
        <v>102</v>
      </c>
      <c r="X93" s="764">
        <f t="shared" si="88"/>
        <v>35</v>
      </c>
      <c r="Y93" s="764">
        <f t="shared" si="89"/>
        <v>40</v>
      </c>
      <c r="Z93" s="764">
        <f t="shared" si="90"/>
        <v>71</v>
      </c>
      <c r="AA93" s="764">
        <f t="shared" si="91"/>
        <v>63</v>
      </c>
      <c r="AB93" s="764">
        <f t="shared" si="92"/>
        <v>92</v>
      </c>
      <c r="AC93" s="764">
        <f t="shared" si="93"/>
        <v>128</v>
      </c>
      <c r="AD93" s="764">
        <f t="shared" si="94"/>
        <v>115</v>
      </c>
      <c r="AE93" s="764">
        <f t="shared" si="95"/>
        <v>128</v>
      </c>
      <c r="AF93" s="764">
        <f t="shared" si="96"/>
        <v>97</v>
      </c>
      <c r="AG93" s="764">
        <f t="shared" si="97"/>
        <v>123</v>
      </c>
      <c r="AH93" s="764">
        <f t="shared" si="98"/>
        <v>79</v>
      </c>
      <c r="AI93" s="764">
        <f t="shared" si="99"/>
        <v>99</v>
      </c>
      <c r="AJ93" s="764">
        <f t="shared" si="100"/>
        <v>63</v>
      </c>
      <c r="AK93" s="764">
        <f t="shared" si="101"/>
        <v>63</v>
      </c>
      <c r="AL93" s="764">
        <f t="shared" si="102"/>
        <v>56</v>
      </c>
      <c r="AM93" s="764">
        <f t="shared" si="103"/>
        <v>39</v>
      </c>
      <c r="AN93" s="764">
        <f t="shared" si="104"/>
        <v>26</v>
      </c>
      <c r="AO93" s="764">
        <f t="shared" si="105"/>
        <v>35</v>
      </c>
      <c r="AP93" s="764">
        <f t="shared" si="106"/>
        <v>7</v>
      </c>
      <c r="AQ93" s="764">
        <f t="shared" si="107"/>
        <v>7</v>
      </c>
      <c r="AR93" s="764">
        <f t="shared" si="128"/>
        <v>20</v>
      </c>
      <c r="AT93" s="16" t="s">
        <v>102</v>
      </c>
      <c r="AU93" s="13">
        <v>3</v>
      </c>
      <c r="AV93" s="13">
        <v>7</v>
      </c>
      <c r="AW93" s="13">
        <v>4</v>
      </c>
      <c r="AX93" s="13">
        <v>5</v>
      </c>
      <c r="AY93" s="13">
        <v>4</v>
      </c>
      <c r="AZ93" s="13">
        <v>6</v>
      </c>
      <c r="BA93" s="13">
        <v>2</v>
      </c>
      <c r="BB93" s="13">
        <v>3</v>
      </c>
      <c r="BC93" s="13">
        <v>4</v>
      </c>
      <c r="BD93" s="13">
        <v>2</v>
      </c>
      <c r="BE93" s="13">
        <v>2</v>
      </c>
      <c r="BF93" s="13">
        <v>6</v>
      </c>
      <c r="BG93" s="13">
        <v>1</v>
      </c>
      <c r="BH93" s="13">
        <v>5</v>
      </c>
      <c r="BI93" s="13">
        <v>3</v>
      </c>
      <c r="BJ93" s="13">
        <v>5</v>
      </c>
      <c r="BK93" s="13">
        <v>12</v>
      </c>
      <c r="BL93" s="13">
        <v>6</v>
      </c>
      <c r="BM93" s="13">
        <v>10</v>
      </c>
      <c r="BN93" s="13">
        <v>13</v>
      </c>
      <c r="BO93" s="13">
        <v>8</v>
      </c>
      <c r="BP93" s="13">
        <v>16</v>
      </c>
      <c r="BQ93" s="13">
        <v>17</v>
      </c>
      <c r="BR93" s="13">
        <v>16</v>
      </c>
      <c r="BS93" s="13">
        <v>11</v>
      </c>
      <c r="BT93" s="13">
        <v>16</v>
      </c>
      <c r="BU93" s="13">
        <v>11</v>
      </c>
      <c r="BV93" s="13">
        <v>11</v>
      </c>
      <c r="BW93" s="13">
        <v>12</v>
      </c>
      <c r="BX93" s="13">
        <v>10</v>
      </c>
      <c r="BY93" s="13">
        <v>11</v>
      </c>
      <c r="BZ93" s="13">
        <v>16</v>
      </c>
      <c r="CA93" s="13">
        <v>9</v>
      </c>
      <c r="CB93" s="13">
        <v>9</v>
      </c>
      <c r="CC93" s="13">
        <v>13</v>
      </c>
      <c r="CD93" s="13">
        <v>17</v>
      </c>
      <c r="CE93" s="13">
        <v>11</v>
      </c>
      <c r="CF93" s="13">
        <v>15</v>
      </c>
      <c r="CG93" s="13">
        <v>13</v>
      </c>
      <c r="CH93" s="13">
        <v>14</v>
      </c>
      <c r="CI93" s="13">
        <v>16</v>
      </c>
      <c r="CJ93" s="13">
        <v>11</v>
      </c>
      <c r="CK93" s="13">
        <v>16</v>
      </c>
      <c r="CL93" s="13">
        <v>6</v>
      </c>
      <c r="CM93" s="13">
        <v>10</v>
      </c>
      <c r="CN93" s="13">
        <v>14</v>
      </c>
      <c r="CO93" s="13">
        <v>10</v>
      </c>
      <c r="CP93" s="13">
        <v>10</v>
      </c>
      <c r="CQ93" s="13">
        <v>14</v>
      </c>
      <c r="CR93" s="13">
        <v>16</v>
      </c>
      <c r="CS93" s="13">
        <v>9</v>
      </c>
      <c r="CT93" s="13">
        <v>6</v>
      </c>
      <c r="CU93" s="13">
        <v>11</v>
      </c>
      <c r="CV93" s="13">
        <v>10</v>
      </c>
      <c r="CW93" s="13">
        <v>12</v>
      </c>
      <c r="CX93" s="13">
        <v>9</v>
      </c>
      <c r="CY93" s="13">
        <v>9</v>
      </c>
      <c r="CZ93" s="13">
        <v>14</v>
      </c>
      <c r="DA93" s="13">
        <v>11</v>
      </c>
      <c r="DB93" s="13">
        <v>8</v>
      </c>
      <c r="DC93" s="13">
        <v>7</v>
      </c>
      <c r="DD93" s="13">
        <v>5</v>
      </c>
      <c r="DE93" s="13">
        <v>4</v>
      </c>
      <c r="DF93" s="13">
        <v>9</v>
      </c>
      <c r="DG93" s="13">
        <v>9</v>
      </c>
      <c r="DH93" s="13">
        <v>5</v>
      </c>
      <c r="DI93" s="13">
        <v>5</v>
      </c>
      <c r="DJ93" s="13">
        <v>5</v>
      </c>
      <c r="DK93" s="13">
        <v>8</v>
      </c>
      <c r="DL93" s="13">
        <v>6</v>
      </c>
      <c r="DM93" s="13">
        <v>4</v>
      </c>
      <c r="DN93" s="13">
        <v>4</v>
      </c>
      <c r="DO93" s="13">
        <v>3</v>
      </c>
      <c r="DP93" s="13">
        <v>6</v>
      </c>
      <c r="DQ93" s="13">
        <v>2</v>
      </c>
      <c r="DR93" s="13">
        <v>2</v>
      </c>
      <c r="DS93" s="13">
        <v>8</v>
      </c>
      <c r="DT93" s="13">
        <v>3</v>
      </c>
      <c r="DU93" s="13">
        <v>4</v>
      </c>
      <c r="DV93" s="13">
        <v>3</v>
      </c>
      <c r="DW93" s="13">
        <v>5</v>
      </c>
      <c r="DX93" s="13">
        <v>3</v>
      </c>
      <c r="DY93" s="13">
        <v>1</v>
      </c>
      <c r="DZ93" s="13">
        <v>7</v>
      </c>
      <c r="EA93" s="13">
        <v>2</v>
      </c>
      <c r="EB93" s="13">
        <v>2</v>
      </c>
      <c r="EC93" s="13">
        <v>5</v>
      </c>
      <c r="ED93" s="13">
        <v>2</v>
      </c>
      <c r="EE93" s="13">
        <v>3</v>
      </c>
      <c r="EF93" s="13">
        <v>5</v>
      </c>
      <c r="EG93" s="13"/>
      <c r="EH93" s="13">
        <v>1</v>
      </c>
      <c r="EI93" s="13">
        <v>3</v>
      </c>
      <c r="EJ93" s="13"/>
      <c r="EK93" s="13"/>
      <c r="EL93" s="13">
        <v>2</v>
      </c>
      <c r="EM93" s="13">
        <v>1</v>
      </c>
      <c r="EN93" s="13"/>
      <c r="EO93" s="13"/>
      <c r="EP93" s="13"/>
      <c r="EQ93" s="13"/>
      <c r="ER93" s="13"/>
      <c r="ES93" s="13"/>
      <c r="ET93" s="13"/>
      <c r="EU93" s="13"/>
      <c r="EV93" s="13"/>
      <c r="EW93" s="13"/>
      <c r="EX93" s="13"/>
      <c r="EY93" s="13"/>
      <c r="EZ93" s="13"/>
      <c r="FA93" s="60">
        <v>725</v>
      </c>
      <c r="FB93" s="13">
        <v>725</v>
      </c>
      <c r="FC93" s="16" t="s">
        <v>102</v>
      </c>
      <c r="FD93" s="13">
        <v>2</v>
      </c>
      <c r="FE93" s="13">
        <v>6</v>
      </c>
      <c r="FF93" s="13">
        <v>4</v>
      </c>
      <c r="FG93" s="13">
        <v>1</v>
      </c>
      <c r="FH93" s="13">
        <v>6</v>
      </c>
      <c r="FI93" s="13">
        <v>4</v>
      </c>
      <c r="FJ93" s="13">
        <v>2</v>
      </c>
      <c r="FK93" s="13">
        <v>3</v>
      </c>
      <c r="FL93" s="13">
        <v>4</v>
      </c>
      <c r="FM93" s="13">
        <v>3</v>
      </c>
      <c r="FN93" s="13">
        <v>4</v>
      </c>
      <c r="FO93" s="13">
        <v>1</v>
      </c>
      <c r="FP93" s="13">
        <v>4</v>
      </c>
      <c r="FQ93" s="13">
        <v>8</v>
      </c>
      <c r="FR93" s="13">
        <v>5</v>
      </c>
      <c r="FS93" s="13">
        <v>10</v>
      </c>
      <c r="FT93" s="13">
        <v>8</v>
      </c>
      <c r="FU93" s="13">
        <v>13</v>
      </c>
      <c r="FV93" s="13">
        <v>9</v>
      </c>
      <c r="FW93" s="13">
        <v>9</v>
      </c>
      <c r="FX93" s="13">
        <v>6</v>
      </c>
      <c r="FY93" s="13">
        <v>7</v>
      </c>
      <c r="FZ93" s="13">
        <v>10</v>
      </c>
      <c r="GA93" s="13">
        <v>10</v>
      </c>
      <c r="GB93" s="13">
        <v>14</v>
      </c>
      <c r="GC93" s="13">
        <v>9</v>
      </c>
      <c r="GD93" s="13">
        <v>13</v>
      </c>
      <c r="GE93" s="13">
        <v>6</v>
      </c>
      <c r="GF93" s="13">
        <v>8</v>
      </c>
      <c r="GG93" s="13">
        <v>9</v>
      </c>
      <c r="GH93" s="13">
        <v>11</v>
      </c>
      <c r="GI93" s="13">
        <v>13</v>
      </c>
      <c r="GJ93" s="13">
        <v>8</v>
      </c>
      <c r="GK93" s="13">
        <v>5</v>
      </c>
      <c r="GL93" s="13">
        <v>19</v>
      </c>
      <c r="GM93" s="13">
        <v>13</v>
      </c>
      <c r="GN93" s="13">
        <v>9</v>
      </c>
      <c r="GO93" s="13">
        <v>14</v>
      </c>
      <c r="GP93" s="13">
        <v>11</v>
      </c>
      <c r="GQ93" s="13">
        <v>12</v>
      </c>
      <c r="GR93" s="13">
        <v>10</v>
      </c>
      <c r="GS93" s="13">
        <v>11</v>
      </c>
      <c r="GT93" s="13">
        <v>8</v>
      </c>
      <c r="GU93" s="13">
        <v>10</v>
      </c>
      <c r="GV93" s="13">
        <v>3</v>
      </c>
      <c r="GW93" s="13">
        <v>7</v>
      </c>
      <c r="GX93" s="13">
        <v>9</v>
      </c>
      <c r="GY93" s="13">
        <v>13</v>
      </c>
      <c r="GZ93" s="13">
        <v>12</v>
      </c>
      <c r="HA93" s="13">
        <v>14</v>
      </c>
      <c r="HB93" s="13">
        <v>10</v>
      </c>
      <c r="HC93" s="13">
        <v>7</v>
      </c>
      <c r="HD93" s="13">
        <v>4</v>
      </c>
      <c r="HE93" s="13">
        <v>12</v>
      </c>
      <c r="HF93" s="13">
        <v>10</v>
      </c>
      <c r="HG93" s="13">
        <v>5</v>
      </c>
      <c r="HH93" s="13">
        <v>11</v>
      </c>
      <c r="HI93" s="13">
        <v>7</v>
      </c>
      <c r="HJ93" s="13">
        <v>4</v>
      </c>
      <c r="HK93" s="13">
        <v>9</v>
      </c>
      <c r="HL93" s="13">
        <v>9</v>
      </c>
      <c r="HM93" s="13">
        <v>5</v>
      </c>
      <c r="HN93" s="13">
        <v>10</v>
      </c>
      <c r="HO93" s="13">
        <v>7</v>
      </c>
      <c r="HP93" s="13">
        <v>4</v>
      </c>
      <c r="HQ93" s="13">
        <v>9</v>
      </c>
      <c r="HR93" s="13">
        <v>7</v>
      </c>
      <c r="HS93" s="13">
        <v>4</v>
      </c>
      <c r="HT93" s="13">
        <v>7</v>
      </c>
      <c r="HU93" s="13">
        <v>1</v>
      </c>
      <c r="HV93" s="13">
        <v>8</v>
      </c>
      <c r="HW93" s="13">
        <v>7</v>
      </c>
      <c r="HX93" s="13">
        <v>9</v>
      </c>
      <c r="HY93" s="13">
        <v>4</v>
      </c>
      <c r="HZ93" s="13">
        <v>5</v>
      </c>
      <c r="IA93" s="13">
        <v>8</v>
      </c>
      <c r="IB93" s="13">
        <v>5</v>
      </c>
      <c r="IC93" s="13">
        <v>5</v>
      </c>
      <c r="ID93" s="13">
        <v>2</v>
      </c>
      <c r="IE93" s="13">
        <v>3</v>
      </c>
      <c r="IF93" s="13">
        <v>4</v>
      </c>
      <c r="IG93" s="13">
        <v>7</v>
      </c>
      <c r="IH93" s="13">
        <v>1</v>
      </c>
      <c r="II93" s="13">
        <v>4</v>
      </c>
      <c r="IJ93" s="13">
        <v>2</v>
      </c>
      <c r="IK93" s="13">
        <v>2</v>
      </c>
      <c r="IL93" s="13">
        <v>4</v>
      </c>
      <c r="IM93" s="13"/>
      <c r="IN93" s="13"/>
      <c r="IO93" s="13">
        <v>2</v>
      </c>
      <c r="IP93" s="13">
        <v>2</v>
      </c>
      <c r="IQ93" s="13"/>
      <c r="IR93" s="13">
        <v>2</v>
      </c>
      <c r="IS93" s="13">
        <v>1</v>
      </c>
      <c r="IT93" s="13"/>
      <c r="IU93" s="13">
        <v>2</v>
      </c>
      <c r="IV93" s="13"/>
      <c r="IW93" s="13"/>
      <c r="IX93" s="13"/>
      <c r="IY93" s="13"/>
      <c r="IZ93" s="13"/>
      <c r="JA93" s="13"/>
      <c r="JB93" s="13"/>
      <c r="JC93" s="13"/>
      <c r="JD93" s="13"/>
      <c r="JE93" s="13">
        <v>1</v>
      </c>
      <c r="JF93" s="60">
        <v>642</v>
      </c>
      <c r="JG93" s="13">
        <v>1</v>
      </c>
      <c r="JH93" s="13"/>
      <c r="JI93" s="13"/>
      <c r="JJ93" s="13">
        <v>2</v>
      </c>
      <c r="JK93" s="13"/>
      <c r="JL93" s="13"/>
      <c r="JM93" s="13"/>
      <c r="JN93" s="13"/>
      <c r="JO93" s="13"/>
      <c r="JP93" s="13"/>
      <c r="JQ93" s="13">
        <v>1</v>
      </c>
      <c r="JR93" s="13"/>
      <c r="JS93" s="13"/>
      <c r="JT93" s="13"/>
      <c r="JU93" s="13"/>
      <c r="JV93" s="13"/>
      <c r="JW93" s="13"/>
      <c r="JX93" s="13">
        <v>1</v>
      </c>
      <c r="JY93" s="13"/>
      <c r="JZ93" s="13"/>
      <c r="KA93" s="13"/>
      <c r="KB93" s="13"/>
      <c r="KC93" s="13"/>
      <c r="KD93" s="13"/>
      <c r="KE93" s="13"/>
      <c r="KF93" s="13"/>
      <c r="KG93" s="13"/>
      <c r="KH93" s="13"/>
      <c r="KI93" s="13"/>
      <c r="KJ93" s="13">
        <v>1</v>
      </c>
      <c r="KK93" s="13"/>
      <c r="KL93" s="13"/>
      <c r="KM93" s="13">
        <v>2</v>
      </c>
      <c r="KN93" s="13"/>
      <c r="KO93" s="13"/>
      <c r="KP93" s="13"/>
      <c r="KQ93" s="13"/>
      <c r="KR93" s="13"/>
      <c r="KS93" s="13"/>
      <c r="KT93" s="13"/>
      <c r="KU93" s="13"/>
      <c r="KV93" s="13">
        <v>4</v>
      </c>
      <c r="KW93" s="13"/>
      <c r="KX93" s="13"/>
      <c r="KY93" s="13"/>
      <c r="KZ93" s="13"/>
      <c r="LA93" s="13"/>
      <c r="LB93" s="13"/>
      <c r="LC93" s="13"/>
      <c r="LD93" s="13"/>
      <c r="LE93" s="13"/>
      <c r="LF93" s="13"/>
      <c r="LG93" s="13"/>
      <c r="LH93" s="13"/>
      <c r="LI93" s="13"/>
      <c r="LJ93" s="13">
        <v>1</v>
      </c>
      <c r="LK93" s="13"/>
      <c r="LL93" s="13"/>
      <c r="LM93" s="13"/>
      <c r="LN93" s="13"/>
      <c r="LO93" s="13"/>
      <c r="LP93" s="13"/>
      <c r="LQ93" s="13"/>
      <c r="LR93" s="13"/>
      <c r="LS93" s="13"/>
      <c r="LT93" s="13"/>
      <c r="LU93" s="13"/>
      <c r="LV93" s="13"/>
      <c r="LW93" s="13"/>
      <c r="LX93" s="13"/>
      <c r="LY93" s="13"/>
      <c r="LZ93" s="13"/>
      <c r="MA93" s="13"/>
      <c r="MB93" s="13"/>
      <c r="MC93" s="13"/>
      <c r="MD93" s="13"/>
      <c r="ME93" s="13"/>
      <c r="MF93" s="13"/>
      <c r="MG93" s="13"/>
      <c r="MH93" s="13"/>
      <c r="MI93" s="13">
        <v>1</v>
      </c>
      <c r="MJ93" s="13"/>
      <c r="MK93" s="13"/>
      <c r="ML93" s="13">
        <v>2</v>
      </c>
      <c r="MM93" s="13"/>
      <c r="MN93" s="13"/>
      <c r="MO93" s="13"/>
      <c r="MP93" s="13"/>
      <c r="MQ93" s="13">
        <v>1</v>
      </c>
      <c r="MR93" s="13">
        <v>1</v>
      </c>
      <c r="MS93" s="13"/>
      <c r="MT93" s="13"/>
      <c r="MU93" s="13"/>
      <c r="MV93" s="13"/>
      <c r="MW93" s="13"/>
      <c r="MX93" s="13"/>
      <c r="MY93" s="13">
        <v>1</v>
      </c>
      <c r="MZ93" s="13"/>
      <c r="NA93" s="13"/>
      <c r="NB93" s="13"/>
      <c r="NC93" s="13"/>
      <c r="ND93" s="13"/>
      <c r="NE93" s="13"/>
      <c r="NF93" s="13"/>
      <c r="NG93" s="13"/>
      <c r="NH93" s="13"/>
      <c r="NI93" s="13"/>
      <c r="NJ93" s="60">
        <v>19</v>
      </c>
      <c r="NK93" s="13">
        <v>661</v>
      </c>
      <c r="NL93" s="448"/>
      <c r="NM93" s="448"/>
      <c r="NN93" s="448"/>
    </row>
    <row r="94" spans="1:378">
      <c r="A94" s="8" t="s">
        <v>202</v>
      </c>
      <c r="B94" s="284">
        <f t="shared" si="108"/>
        <v>10</v>
      </c>
      <c r="C94" s="284">
        <f t="shared" si="109"/>
        <v>10</v>
      </c>
      <c r="D94" s="284">
        <f t="shared" si="110"/>
        <v>30</v>
      </c>
      <c r="E94" s="284">
        <f t="shared" si="111"/>
        <v>38</v>
      </c>
      <c r="F94" s="284">
        <f t="shared" si="112"/>
        <v>83</v>
      </c>
      <c r="G94" s="284">
        <f t="shared" si="113"/>
        <v>76</v>
      </c>
      <c r="H94" s="284">
        <f t="shared" si="114"/>
        <v>58</v>
      </c>
      <c r="I94" s="284">
        <f t="shared" si="115"/>
        <v>70</v>
      </c>
      <c r="J94" s="284">
        <f t="shared" si="116"/>
        <v>54</v>
      </c>
      <c r="K94" s="284">
        <f t="shared" si="117"/>
        <v>71</v>
      </c>
      <c r="L94" s="284">
        <f t="shared" si="118"/>
        <v>47</v>
      </c>
      <c r="M94" s="284">
        <f t="shared" si="119"/>
        <v>58</v>
      </c>
      <c r="N94" s="284">
        <f t="shared" si="120"/>
        <v>29</v>
      </c>
      <c r="O94" s="284">
        <f t="shared" si="121"/>
        <v>27</v>
      </c>
      <c r="P94" s="284">
        <f t="shared" si="122"/>
        <v>18</v>
      </c>
      <c r="Q94" s="284">
        <f t="shared" si="123"/>
        <v>10</v>
      </c>
      <c r="R94" s="284">
        <f t="shared" si="124"/>
        <v>10</v>
      </c>
      <c r="S94" s="284">
        <f t="shared" si="125"/>
        <v>11</v>
      </c>
      <c r="T94" s="284">
        <f t="shared" si="126"/>
        <v>0</v>
      </c>
      <c r="U94" s="284">
        <f t="shared" si="127"/>
        <v>8</v>
      </c>
      <c r="W94" s="16" t="s">
        <v>103</v>
      </c>
      <c r="X94" s="764">
        <f t="shared" si="88"/>
        <v>12</v>
      </c>
      <c r="Y94" s="764">
        <f t="shared" si="89"/>
        <v>23</v>
      </c>
      <c r="Z94" s="764">
        <f t="shared" si="90"/>
        <v>85</v>
      </c>
      <c r="AA94" s="764">
        <f t="shared" si="91"/>
        <v>88</v>
      </c>
      <c r="AB94" s="764">
        <f t="shared" si="92"/>
        <v>169</v>
      </c>
      <c r="AC94" s="764">
        <f t="shared" si="93"/>
        <v>205</v>
      </c>
      <c r="AD94" s="764">
        <f t="shared" si="94"/>
        <v>173</v>
      </c>
      <c r="AE94" s="764">
        <f t="shared" si="95"/>
        <v>195</v>
      </c>
      <c r="AF94" s="764">
        <f t="shared" si="96"/>
        <v>157</v>
      </c>
      <c r="AG94" s="764">
        <f t="shared" si="97"/>
        <v>203</v>
      </c>
      <c r="AH94" s="764">
        <f t="shared" si="98"/>
        <v>140</v>
      </c>
      <c r="AI94" s="764">
        <f t="shared" si="99"/>
        <v>126</v>
      </c>
      <c r="AJ94" s="764">
        <f t="shared" si="100"/>
        <v>87</v>
      </c>
      <c r="AK94" s="764">
        <f t="shared" si="101"/>
        <v>91</v>
      </c>
      <c r="AL94" s="764">
        <f t="shared" si="102"/>
        <v>53</v>
      </c>
      <c r="AM94" s="764">
        <f t="shared" si="103"/>
        <v>51</v>
      </c>
      <c r="AN94" s="764">
        <f t="shared" si="104"/>
        <v>21</v>
      </c>
      <c r="AO94" s="764">
        <f t="shared" si="105"/>
        <v>30</v>
      </c>
      <c r="AP94" s="764">
        <f t="shared" si="106"/>
        <v>4</v>
      </c>
      <c r="AQ94" s="764">
        <f t="shared" si="107"/>
        <v>8</v>
      </c>
      <c r="AR94" s="764">
        <f t="shared" si="128"/>
        <v>9</v>
      </c>
      <c r="AT94" s="16" t="s">
        <v>103</v>
      </c>
      <c r="AU94" s="13">
        <v>3</v>
      </c>
      <c r="AV94" s="13">
        <v>2</v>
      </c>
      <c r="AW94" s="13">
        <v>3</v>
      </c>
      <c r="AX94" s="13"/>
      <c r="AY94" s="13">
        <v>4</v>
      </c>
      <c r="AZ94" s="13">
        <v>3</v>
      </c>
      <c r="BA94" s="13">
        <v>1</v>
      </c>
      <c r="BB94" s="13">
        <v>1</v>
      </c>
      <c r="BC94" s="13">
        <v>2</v>
      </c>
      <c r="BD94" s="13">
        <v>4</v>
      </c>
      <c r="BE94" s="13">
        <v>3</v>
      </c>
      <c r="BF94" s="13">
        <v>3</v>
      </c>
      <c r="BG94" s="13">
        <v>2</v>
      </c>
      <c r="BH94" s="13">
        <v>5</v>
      </c>
      <c r="BI94" s="13">
        <v>7</v>
      </c>
      <c r="BJ94" s="13">
        <v>3</v>
      </c>
      <c r="BK94" s="13">
        <v>12</v>
      </c>
      <c r="BL94" s="13">
        <v>14</v>
      </c>
      <c r="BM94" s="13">
        <v>16</v>
      </c>
      <c r="BN94" s="13">
        <v>23</v>
      </c>
      <c r="BO94" s="13">
        <v>12</v>
      </c>
      <c r="BP94" s="13">
        <v>20</v>
      </c>
      <c r="BQ94" s="13">
        <v>23</v>
      </c>
      <c r="BR94" s="13">
        <v>23</v>
      </c>
      <c r="BS94" s="13">
        <v>19</v>
      </c>
      <c r="BT94" s="13">
        <v>21</v>
      </c>
      <c r="BU94" s="13">
        <v>13</v>
      </c>
      <c r="BV94" s="13">
        <v>24</v>
      </c>
      <c r="BW94" s="13">
        <v>24</v>
      </c>
      <c r="BX94" s="13">
        <v>26</v>
      </c>
      <c r="BY94" s="13">
        <v>21</v>
      </c>
      <c r="BZ94" s="13">
        <v>24</v>
      </c>
      <c r="CA94" s="13">
        <v>16</v>
      </c>
      <c r="CB94" s="13">
        <v>19</v>
      </c>
      <c r="CC94" s="13">
        <v>21</v>
      </c>
      <c r="CD94" s="13">
        <v>21</v>
      </c>
      <c r="CE94" s="13">
        <v>19</v>
      </c>
      <c r="CF94" s="13">
        <v>16</v>
      </c>
      <c r="CG94" s="13">
        <v>27</v>
      </c>
      <c r="CH94" s="13">
        <v>11</v>
      </c>
      <c r="CI94" s="13">
        <v>17</v>
      </c>
      <c r="CJ94" s="13">
        <v>17</v>
      </c>
      <c r="CK94" s="13">
        <v>27</v>
      </c>
      <c r="CL94" s="13">
        <v>20</v>
      </c>
      <c r="CM94" s="13">
        <v>26</v>
      </c>
      <c r="CN94" s="13">
        <v>22</v>
      </c>
      <c r="CO94" s="13">
        <v>20</v>
      </c>
      <c r="CP94" s="13">
        <v>15</v>
      </c>
      <c r="CQ94" s="13">
        <v>17</v>
      </c>
      <c r="CR94" s="13">
        <v>22</v>
      </c>
      <c r="CS94" s="13">
        <v>13</v>
      </c>
      <c r="CT94" s="13">
        <v>12</v>
      </c>
      <c r="CU94" s="13">
        <v>11</v>
      </c>
      <c r="CV94" s="13">
        <v>8</v>
      </c>
      <c r="CW94" s="13">
        <v>11</v>
      </c>
      <c r="CX94" s="13">
        <v>14</v>
      </c>
      <c r="CY94" s="13">
        <v>18</v>
      </c>
      <c r="CZ94" s="13">
        <v>14</v>
      </c>
      <c r="DA94" s="13">
        <v>12</v>
      </c>
      <c r="DB94" s="13">
        <v>13</v>
      </c>
      <c r="DC94" s="13">
        <v>8</v>
      </c>
      <c r="DD94" s="13">
        <v>13</v>
      </c>
      <c r="DE94" s="13">
        <v>12</v>
      </c>
      <c r="DF94" s="13">
        <v>5</v>
      </c>
      <c r="DG94" s="13">
        <v>11</v>
      </c>
      <c r="DH94" s="13">
        <v>10</v>
      </c>
      <c r="DI94" s="13">
        <v>6</v>
      </c>
      <c r="DJ94" s="13">
        <v>10</v>
      </c>
      <c r="DK94" s="13">
        <v>6</v>
      </c>
      <c r="DL94" s="13">
        <v>10</v>
      </c>
      <c r="DM94" s="13">
        <v>2</v>
      </c>
      <c r="DN94" s="13">
        <v>4</v>
      </c>
      <c r="DO94" s="13">
        <v>10</v>
      </c>
      <c r="DP94" s="13">
        <v>7</v>
      </c>
      <c r="DQ94" s="13">
        <v>7</v>
      </c>
      <c r="DR94" s="13">
        <v>3</v>
      </c>
      <c r="DS94" s="13">
        <v>1</v>
      </c>
      <c r="DT94" s="13">
        <v>9</v>
      </c>
      <c r="DU94" s="13">
        <v>7</v>
      </c>
      <c r="DV94" s="13">
        <v>1</v>
      </c>
      <c r="DW94" s="13">
        <v>1</v>
      </c>
      <c r="DX94" s="13">
        <v>4</v>
      </c>
      <c r="DY94" s="13">
        <v>1</v>
      </c>
      <c r="DZ94" s="13">
        <v>6</v>
      </c>
      <c r="EA94" s="13">
        <v>6</v>
      </c>
      <c r="EB94" s="13">
        <v>4</v>
      </c>
      <c r="EC94" s="13">
        <v>2</v>
      </c>
      <c r="ED94" s="13">
        <v>2</v>
      </c>
      <c r="EE94" s="13">
        <v>3</v>
      </c>
      <c r="EF94" s="13">
        <v>1</v>
      </c>
      <c r="EG94" s="13"/>
      <c r="EH94" s="13">
        <v>1</v>
      </c>
      <c r="EI94" s="13">
        <v>2</v>
      </c>
      <c r="EJ94" s="13">
        <v>2</v>
      </c>
      <c r="EK94" s="13">
        <v>2</v>
      </c>
      <c r="EL94" s="13">
        <v>1</v>
      </c>
      <c r="EM94" s="13"/>
      <c r="EN94" s="13"/>
      <c r="EO94" s="13"/>
      <c r="EP94" s="13"/>
      <c r="EQ94" s="13"/>
      <c r="ER94" s="13"/>
      <c r="ES94" s="13"/>
      <c r="ET94" s="13"/>
      <c r="EU94" s="13"/>
      <c r="EV94" s="13"/>
      <c r="EW94" s="13"/>
      <c r="EX94" s="13"/>
      <c r="EY94" s="13"/>
      <c r="EZ94" s="13"/>
      <c r="FA94" s="60">
        <v>1020</v>
      </c>
      <c r="FB94" s="13">
        <v>1020</v>
      </c>
      <c r="FC94" s="16" t="s">
        <v>103</v>
      </c>
      <c r="FD94" s="13">
        <v>3</v>
      </c>
      <c r="FE94" s="13">
        <v>1</v>
      </c>
      <c r="FF94" s="13">
        <v>1</v>
      </c>
      <c r="FG94" s="13">
        <v>2</v>
      </c>
      <c r="FH94" s="13"/>
      <c r="FI94" s="13"/>
      <c r="FJ94" s="13">
        <v>2</v>
      </c>
      <c r="FK94" s="13">
        <v>1</v>
      </c>
      <c r="FL94" s="13">
        <v>1</v>
      </c>
      <c r="FM94" s="13">
        <v>1</v>
      </c>
      <c r="FN94" s="13">
        <v>2</v>
      </c>
      <c r="FO94" s="13">
        <v>2</v>
      </c>
      <c r="FP94" s="13">
        <v>10</v>
      </c>
      <c r="FQ94" s="13">
        <v>6</v>
      </c>
      <c r="FR94" s="13">
        <v>5</v>
      </c>
      <c r="FS94" s="13">
        <v>6</v>
      </c>
      <c r="FT94" s="13">
        <v>9</v>
      </c>
      <c r="FU94" s="13">
        <v>13</v>
      </c>
      <c r="FV94" s="13">
        <v>14</v>
      </c>
      <c r="FW94" s="13">
        <v>18</v>
      </c>
      <c r="FX94" s="13">
        <v>21</v>
      </c>
      <c r="FY94" s="13">
        <v>12</v>
      </c>
      <c r="FZ94" s="13">
        <v>16</v>
      </c>
      <c r="GA94" s="13">
        <v>12</v>
      </c>
      <c r="GB94" s="13">
        <v>23</v>
      </c>
      <c r="GC94" s="13">
        <v>20</v>
      </c>
      <c r="GD94" s="13">
        <v>12</v>
      </c>
      <c r="GE94" s="13">
        <v>16</v>
      </c>
      <c r="GF94" s="13">
        <v>19</v>
      </c>
      <c r="GG94" s="13">
        <v>18</v>
      </c>
      <c r="GH94" s="13">
        <v>17</v>
      </c>
      <c r="GI94" s="13">
        <v>19</v>
      </c>
      <c r="GJ94" s="13">
        <v>18</v>
      </c>
      <c r="GK94" s="13">
        <v>22</v>
      </c>
      <c r="GL94" s="13">
        <v>15</v>
      </c>
      <c r="GM94" s="13">
        <v>18</v>
      </c>
      <c r="GN94" s="13">
        <v>14</v>
      </c>
      <c r="GO94" s="13">
        <v>20</v>
      </c>
      <c r="GP94" s="13">
        <v>16</v>
      </c>
      <c r="GQ94" s="13">
        <v>14</v>
      </c>
      <c r="GR94" s="13">
        <v>12</v>
      </c>
      <c r="GS94" s="13">
        <v>15</v>
      </c>
      <c r="GT94" s="13">
        <v>24</v>
      </c>
      <c r="GU94" s="13">
        <v>14</v>
      </c>
      <c r="GV94" s="13">
        <v>13</v>
      </c>
      <c r="GW94" s="13">
        <v>13</v>
      </c>
      <c r="GX94" s="13">
        <v>20</v>
      </c>
      <c r="GY94" s="13">
        <v>16</v>
      </c>
      <c r="GZ94" s="13">
        <v>12</v>
      </c>
      <c r="HA94" s="13">
        <v>18</v>
      </c>
      <c r="HB94" s="13">
        <v>19</v>
      </c>
      <c r="HC94" s="13">
        <v>10</v>
      </c>
      <c r="HD94" s="13">
        <v>13</v>
      </c>
      <c r="HE94" s="13">
        <v>12</v>
      </c>
      <c r="HF94" s="13">
        <v>16</v>
      </c>
      <c r="HG94" s="13">
        <v>14</v>
      </c>
      <c r="HH94" s="13">
        <v>15</v>
      </c>
      <c r="HI94" s="13">
        <v>12</v>
      </c>
      <c r="HJ94" s="13">
        <v>15</v>
      </c>
      <c r="HK94" s="13">
        <v>14</v>
      </c>
      <c r="HL94" s="13">
        <v>10</v>
      </c>
      <c r="HM94" s="13">
        <v>12</v>
      </c>
      <c r="HN94" s="13">
        <v>10</v>
      </c>
      <c r="HO94" s="13">
        <v>10</v>
      </c>
      <c r="HP94" s="13">
        <v>6</v>
      </c>
      <c r="HQ94" s="13">
        <v>16</v>
      </c>
      <c r="HR94" s="13">
        <v>7</v>
      </c>
      <c r="HS94" s="13">
        <v>6</v>
      </c>
      <c r="HT94" s="13">
        <v>7</v>
      </c>
      <c r="HU94" s="13">
        <v>3</v>
      </c>
      <c r="HV94" s="13">
        <v>3</v>
      </c>
      <c r="HW94" s="13">
        <v>4</v>
      </c>
      <c r="HX94" s="13">
        <v>4</v>
      </c>
      <c r="HY94" s="13">
        <v>11</v>
      </c>
      <c r="HZ94" s="13">
        <v>8</v>
      </c>
      <c r="IA94" s="13">
        <v>3</v>
      </c>
      <c r="IB94" s="13">
        <v>4</v>
      </c>
      <c r="IC94" s="13">
        <v>4</v>
      </c>
      <c r="ID94" s="13">
        <v>7</v>
      </c>
      <c r="IE94" s="13">
        <v>5</v>
      </c>
      <c r="IF94" s="13">
        <v>2</v>
      </c>
      <c r="IG94" s="13">
        <v>2</v>
      </c>
      <c r="IH94" s="13">
        <v>3</v>
      </c>
      <c r="II94" s="13">
        <v>3</v>
      </c>
      <c r="IJ94" s="13">
        <v>3</v>
      </c>
      <c r="IK94" s="13">
        <v>2</v>
      </c>
      <c r="IL94" s="13">
        <v>1</v>
      </c>
      <c r="IM94" s="13">
        <v>1</v>
      </c>
      <c r="IN94" s="13">
        <v>3</v>
      </c>
      <c r="IO94" s="13">
        <v>1</v>
      </c>
      <c r="IP94" s="13"/>
      <c r="IQ94" s="13">
        <v>1</v>
      </c>
      <c r="IR94" s="13">
        <v>2</v>
      </c>
      <c r="IS94" s="13">
        <v>1</v>
      </c>
      <c r="IT94" s="13"/>
      <c r="IU94" s="13"/>
      <c r="IV94" s="13"/>
      <c r="IW94" s="13"/>
      <c r="IX94" s="13"/>
      <c r="IY94" s="13"/>
      <c r="IZ94" s="13"/>
      <c r="JA94" s="13"/>
      <c r="JB94" s="13"/>
      <c r="JC94" s="13"/>
      <c r="JD94" s="13"/>
      <c r="JE94" s="13"/>
      <c r="JF94" s="60">
        <v>901</v>
      </c>
      <c r="JG94" s="13"/>
      <c r="JH94" s="13"/>
      <c r="JI94" s="13"/>
      <c r="JJ94" s="13"/>
      <c r="JK94" s="13"/>
      <c r="JL94" s="13"/>
      <c r="JM94" s="13"/>
      <c r="JN94" s="13"/>
      <c r="JO94" s="13"/>
      <c r="JP94" s="13"/>
      <c r="JQ94" s="13">
        <v>1</v>
      </c>
      <c r="JR94" s="13">
        <v>2</v>
      </c>
      <c r="JS94" s="13"/>
      <c r="JT94" s="13"/>
      <c r="JU94" s="13"/>
      <c r="JV94" s="13"/>
      <c r="JW94" s="13"/>
      <c r="JX94" s="13"/>
      <c r="JY94" s="13"/>
      <c r="JZ94" s="13"/>
      <c r="KA94" s="13"/>
      <c r="KB94" s="13"/>
      <c r="KC94" s="13">
        <v>1</v>
      </c>
      <c r="KD94" s="13"/>
      <c r="KE94" s="13">
        <v>1</v>
      </c>
      <c r="KF94" s="13"/>
      <c r="KG94" s="13"/>
      <c r="KH94" s="13"/>
      <c r="KI94" s="13"/>
      <c r="KJ94" s="13"/>
      <c r="KK94" s="13"/>
      <c r="KL94" s="13"/>
      <c r="KM94" s="13"/>
      <c r="KN94" s="13"/>
      <c r="KO94" s="13"/>
      <c r="KP94" s="13">
        <v>1</v>
      </c>
      <c r="KQ94" s="13"/>
      <c r="KR94" s="13"/>
      <c r="KS94" s="13"/>
      <c r="KT94" s="13"/>
      <c r="KU94" s="13"/>
      <c r="KV94" s="13"/>
      <c r="KW94" s="13"/>
      <c r="KX94" s="13"/>
      <c r="KY94" s="13"/>
      <c r="KZ94" s="13"/>
      <c r="LA94" s="13"/>
      <c r="LB94" s="13"/>
      <c r="LC94" s="13"/>
      <c r="LD94" s="13"/>
      <c r="LE94" s="13"/>
      <c r="LF94" s="13"/>
      <c r="LG94" s="13"/>
      <c r="LH94" s="13"/>
      <c r="LI94" s="13"/>
      <c r="LJ94" s="13"/>
      <c r="LK94" s="13"/>
      <c r="LL94" s="13"/>
      <c r="LM94" s="13"/>
      <c r="LN94" s="13"/>
      <c r="LO94" s="13"/>
      <c r="LP94" s="13"/>
      <c r="LQ94" s="13"/>
      <c r="LR94" s="13"/>
      <c r="LS94" s="13"/>
      <c r="LT94" s="13"/>
      <c r="LU94" s="13"/>
      <c r="LV94" s="13"/>
      <c r="LW94" s="13"/>
      <c r="LX94" s="13"/>
      <c r="LY94" s="13"/>
      <c r="LZ94" s="13"/>
      <c r="MA94" s="13"/>
      <c r="MB94" s="13"/>
      <c r="MC94" s="13"/>
      <c r="MD94" s="13"/>
      <c r="ME94" s="13"/>
      <c r="MF94" s="13"/>
      <c r="MG94" s="13"/>
      <c r="MH94" s="13"/>
      <c r="MI94" s="13"/>
      <c r="MJ94" s="13"/>
      <c r="MK94" s="13">
        <v>1</v>
      </c>
      <c r="ML94" s="13"/>
      <c r="MM94" s="13">
        <v>1</v>
      </c>
      <c r="MN94" s="13"/>
      <c r="MO94" s="13">
        <v>1</v>
      </c>
      <c r="MP94" s="13"/>
      <c r="MQ94" s="13"/>
      <c r="MR94" s="13"/>
      <c r="MS94" s="13"/>
      <c r="MT94" s="13"/>
      <c r="MU94" s="13"/>
      <c r="MV94" s="13"/>
      <c r="MW94" s="13"/>
      <c r="MX94" s="13"/>
      <c r="MY94" s="13"/>
      <c r="MZ94" s="13"/>
      <c r="NA94" s="13"/>
      <c r="NB94" s="13"/>
      <c r="NC94" s="13"/>
      <c r="ND94" s="13"/>
      <c r="NE94" s="13"/>
      <c r="NF94" s="13"/>
      <c r="NG94" s="13"/>
      <c r="NH94" s="13"/>
      <c r="NI94" s="13"/>
      <c r="NJ94" s="60">
        <v>9</v>
      </c>
      <c r="NK94" s="13">
        <v>910</v>
      </c>
      <c r="NL94" s="448"/>
      <c r="NM94" s="448"/>
      <c r="NN94" s="448"/>
    </row>
    <row r="95" spans="1:378">
      <c r="A95" s="9" t="s">
        <v>106</v>
      </c>
      <c r="B95" s="284">
        <f t="shared" si="108"/>
        <v>127</v>
      </c>
      <c r="C95" s="284">
        <f t="shared" si="109"/>
        <v>101</v>
      </c>
      <c r="D95" s="284">
        <f t="shared" si="110"/>
        <v>395</v>
      </c>
      <c r="E95" s="284">
        <f t="shared" si="111"/>
        <v>452</v>
      </c>
      <c r="F95" s="284">
        <f t="shared" si="112"/>
        <v>1685</v>
      </c>
      <c r="G95" s="284">
        <f t="shared" si="113"/>
        <v>1622</v>
      </c>
      <c r="H95" s="284">
        <f t="shared" si="114"/>
        <v>1960</v>
      </c>
      <c r="I95" s="284">
        <f t="shared" si="115"/>
        <v>1671</v>
      </c>
      <c r="J95" s="284">
        <f t="shared" si="116"/>
        <v>1598</v>
      </c>
      <c r="K95" s="284">
        <f t="shared" si="117"/>
        <v>1445</v>
      </c>
      <c r="L95" s="284">
        <f t="shared" si="118"/>
        <v>1110</v>
      </c>
      <c r="M95" s="284">
        <f t="shared" si="119"/>
        <v>1036</v>
      </c>
      <c r="N95" s="284">
        <f t="shared" si="120"/>
        <v>648</v>
      </c>
      <c r="O95" s="284">
        <f t="shared" si="121"/>
        <v>606</v>
      </c>
      <c r="P95" s="284">
        <f t="shared" si="122"/>
        <v>337</v>
      </c>
      <c r="Q95" s="284">
        <f t="shared" si="123"/>
        <v>300</v>
      </c>
      <c r="R95" s="284">
        <f t="shared" si="124"/>
        <v>122</v>
      </c>
      <c r="S95" s="284">
        <f t="shared" si="125"/>
        <v>158</v>
      </c>
      <c r="T95" s="284">
        <f t="shared" si="126"/>
        <v>19</v>
      </c>
      <c r="U95" s="284">
        <f t="shared" si="127"/>
        <v>61</v>
      </c>
      <c r="W95" s="16" t="s">
        <v>201</v>
      </c>
      <c r="X95" s="764">
        <f t="shared" si="88"/>
        <v>4</v>
      </c>
      <c r="Y95" s="764">
        <f t="shared" si="89"/>
        <v>3</v>
      </c>
      <c r="Z95" s="764">
        <f t="shared" si="90"/>
        <v>5</v>
      </c>
      <c r="AA95" s="764">
        <f t="shared" si="91"/>
        <v>13</v>
      </c>
      <c r="AB95" s="764">
        <f t="shared" si="92"/>
        <v>20</v>
      </c>
      <c r="AC95" s="764">
        <f t="shared" si="93"/>
        <v>12</v>
      </c>
      <c r="AD95" s="764">
        <f t="shared" si="94"/>
        <v>23</v>
      </c>
      <c r="AE95" s="764">
        <f t="shared" si="95"/>
        <v>30</v>
      </c>
      <c r="AF95" s="764">
        <f t="shared" si="96"/>
        <v>19</v>
      </c>
      <c r="AG95" s="764">
        <f t="shared" si="97"/>
        <v>21</v>
      </c>
      <c r="AH95" s="764">
        <f t="shared" si="98"/>
        <v>13</v>
      </c>
      <c r="AI95" s="764">
        <f t="shared" si="99"/>
        <v>13</v>
      </c>
      <c r="AJ95" s="764">
        <f t="shared" si="100"/>
        <v>11</v>
      </c>
      <c r="AK95" s="764">
        <f t="shared" si="101"/>
        <v>4</v>
      </c>
      <c r="AL95" s="764">
        <f t="shared" si="102"/>
        <v>5</v>
      </c>
      <c r="AM95" s="764">
        <f t="shared" si="103"/>
        <v>5</v>
      </c>
      <c r="AN95" s="764">
        <f t="shared" si="104"/>
        <v>2</v>
      </c>
      <c r="AO95" s="764">
        <f t="shared" si="105"/>
        <v>5</v>
      </c>
      <c r="AP95" s="764">
        <f t="shared" si="106"/>
        <v>0</v>
      </c>
      <c r="AQ95" s="764">
        <f t="shared" si="107"/>
        <v>0</v>
      </c>
      <c r="AR95" s="764">
        <f t="shared" si="128"/>
        <v>3</v>
      </c>
      <c r="AT95" s="16" t="s">
        <v>201</v>
      </c>
      <c r="AU95" s="13"/>
      <c r="AV95" s="13"/>
      <c r="AW95" s="13">
        <v>1</v>
      </c>
      <c r="AX95" s="13">
        <v>1</v>
      </c>
      <c r="AY95" s="13"/>
      <c r="AZ95" s="13"/>
      <c r="BA95" s="13"/>
      <c r="BB95" s="13"/>
      <c r="BC95" s="13"/>
      <c r="BD95" s="13">
        <v>1</v>
      </c>
      <c r="BE95" s="13"/>
      <c r="BF95" s="13"/>
      <c r="BG95" s="13">
        <v>1</v>
      </c>
      <c r="BH95" s="13">
        <v>2</v>
      </c>
      <c r="BI95" s="13"/>
      <c r="BJ95" s="13">
        <v>2</v>
      </c>
      <c r="BK95" s="13">
        <v>1</v>
      </c>
      <c r="BL95" s="13">
        <v>1</v>
      </c>
      <c r="BM95" s="13">
        <v>3</v>
      </c>
      <c r="BN95" s="13">
        <v>3</v>
      </c>
      <c r="BO95" s="13"/>
      <c r="BP95" s="13">
        <v>1</v>
      </c>
      <c r="BQ95" s="13">
        <v>1</v>
      </c>
      <c r="BR95" s="13"/>
      <c r="BS95" s="13">
        <v>3</v>
      </c>
      <c r="BT95" s="13">
        <v>1</v>
      </c>
      <c r="BU95" s="13">
        <v>1</v>
      </c>
      <c r="BV95" s="13">
        <v>2</v>
      </c>
      <c r="BW95" s="13">
        <v>2</v>
      </c>
      <c r="BX95" s="13">
        <v>1</v>
      </c>
      <c r="BY95" s="13">
        <v>1</v>
      </c>
      <c r="BZ95" s="13">
        <v>5</v>
      </c>
      <c r="CA95" s="13">
        <v>3</v>
      </c>
      <c r="CB95" s="13">
        <v>2</v>
      </c>
      <c r="CC95" s="13">
        <v>2</v>
      </c>
      <c r="CD95" s="13">
        <v>3</v>
      </c>
      <c r="CE95" s="13">
        <v>7</v>
      </c>
      <c r="CF95" s="13">
        <v>3</v>
      </c>
      <c r="CG95" s="13"/>
      <c r="CH95" s="13">
        <v>4</v>
      </c>
      <c r="CI95" s="13"/>
      <c r="CJ95" s="13">
        <v>5</v>
      </c>
      <c r="CK95" s="13">
        <v>1</v>
      </c>
      <c r="CL95" s="13">
        <v>3</v>
      </c>
      <c r="CM95" s="13"/>
      <c r="CN95" s="13">
        <v>3</v>
      </c>
      <c r="CO95" s="13">
        <v>1</v>
      </c>
      <c r="CP95" s="13">
        <v>3</v>
      </c>
      <c r="CQ95" s="13">
        <v>4</v>
      </c>
      <c r="CR95" s="13">
        <v>1</v>
      </c>
      <c r="CS95" s="13"/>
      <c r="CT95" s="13"/>
      <c r="CU95" s="13">
        <v>2</v>
      </c>
      <c r="CV95" s="13">
        <v>3</v>
      </c>
      <c r="CW95" s="13">
        <v>2</v>
      </c>
      <c r="CX95" s="13"/>
      <c r="CY95" s="13"/>
      <c r="CZ95" s="13">
        <v>2</v>
      </c>
      <c r="DA95" s="13">
        <v>3</v>
      </c>
      <c r="DB95" s="13">
        <v>1</v>
      </c>
      <c r="DC95" s="13"/>
      <c r="DD95" s="13"/>
      <c r="DE95" s="13">
        <v>1</v>
      </c>
      <c r="DF95" s="13"/>
      <c r="DG95" s="13"/>
      <c r="DH95" s="13"/>
      <c r="DI95" s="13">
        <v>2</v>
      </c>
      <c r="DJ95" s="13"/>
      <c r="DK95" s="13"/>
      <c r="DL95" s="13">
        <v>1</v>
      </c>
      <c r="DM95" s="13">
        <v>1</v>
      </c>
      <c r="DN95" s="13"/>
      <c r="DO95" s="13"/>
      <c r="DP95" s="13">
        <v>1</v>
      </c>
      <c r="DQ95" s="13"/>
      <c r="DR95" s="13">
        <v>1</v>
      </c>
      <c r="DS95" s="13">
        <v>1</v>
      </c>
      <c r="DT95" s="13"/>
      <c r="DU95" s="13">
        <v>1</v>
      </c>
      <c r="DV95" s="13"/>
      <c r="DW95" s="13"/>
      <c r="DX95" s="13"/>
      <c r="DY95" s="13">
        <v>2</v>
      </c>
      <c r="DZ95" s="13"/>
      <c r="EA95" s="13"/>
      <c r="EB95" s="13">
        <v>2</v>
      </c>
      <c r="EC95" s="13">
        <v>1</v>
      </c>
      <c r="ED95" s="13"/>
      <c r="EE95" s="13"/>
      <c r="EF95" s="13"/>
      <c r="EG95" s="13"/>
      <c r="EH95" s="13"/>
      <c r="EI95" s="13"/>
      <c r="EJ95" s="13"/>
      <c r="EK95" s="13"/>
      <c r="EL95" s="13"/>
      <c r="EM95" s="13"/>
      <c r="EN95" s="13"/>
      <c r="EO95" s="13"/>
      <c r="EP95" s="13"/>
      <c r="EQ95" s="13"/>
      <c r="ER95" s="13"/>
      <c r="ES95" s="13"/>
      <c r="ET95" s="13"/>
      <c r="EU95" s="13"/>
      <c r="EV95" s="13"/>
      <c r="EW95" s="13"/>
      <c r="EX95" s="13"/>
      <c r="EY95" s="13"/>
      <c r="EZ95" s="13"/>
      <c r="FA95" s="60">
        <v>106</v>
      </c>
      <c r="FB95" s="13">
        <v>106</v>
      </c>
      <c r="FC95" s="16" t="s">
        <v>201</v>
      </c>
      <c r="FD95" s="13"/>
      <c r="FE95" s="13">
        <v>2</v>
      </c>
      <c r="FF95" s="13"/>
      <c r="FG95" s="13">
        <v>1</v>
      </c>
      <c r="FH95" s="13"/>
      <c r="FI95" s="13"/>
      <c r="FJ95" s="13">
        <v>1</v>
      </c>
      <c r="FK95" s="13"/>
      <c r="FL95" s="13"/>
      <c r="FM95" s="13"/>
      <c r="FN95" s="13"/>
      <c r="FO95" s="13"/>
      <c r="FP95" s="13"/>
      <c r="FQ95" s="13"/>
      <c r="FR95" s="13"/>
      <c r="FS95" s="13"/>
      <c r="FT95" s="13">
        <v>1</v>
      </c>
      <c r="FU95" s="13">
        <v>3</v>
      </c>
      <c r="FV95" s="13">
        <v>1</v>
      </c>
      <c r="FW95" s="13"/>
      <c r="FX95" s="13">
        <v>3</v>
      </c>
      <c r="FY95" s="13"/>
      <c r="FZ95" s="13">
        <v>1</v>
      </c>
      <c r="GA95" s="13">
        <v>2</v>
      </c>
      <c r="GB95" s="13">
        <v>2</v>
      </c>
      <c r="GC95" s="13">
        <v>3</v>
      </c>
      <c r="GD95" s="13">
        <v>4</v>
      </c>
      <c r="GE95" s="13">
        <v>3</v>
      </c>
      <c r="GF95" s="13"/>
      <c r="GG95" s="13">
        <v>2</v>
      </c>
      <c r="GH95" s="13">
        <v>1</v>
      </c>
      <c r="GI95" s="13">
        <v>2</v>
      </c>
      <c r="GJ95" s="13">
        <v>4</v>
      </c>
      <c r="GK95" s="13">
        <v>3</v>
      </c>
      <c r="GL95" s="13">
        <v>1</v>
      </c>
      <c r="GM95" s="13">
        <v>1</v>
      </c>
      <c r="GN95" s="13">
        <v>4</v>
      </c>
      <c r="GO95" s="13">
        <v>3</v>
      </c>
      <c r="GP95" s="13">
        <v>3</v>
      </c>
      <c r="GQ95" s="13">
        <v>1</v>
      </c>
      <c r="GR95" s="13">
        <v>2</v>
      </c>
      <c r="GS95" s="13">
        <v>2</v>
      </c>
      <c r="GT95" s="13">
        <v>6</v>
      </c>
      <c r="GU95" s="13"/>
      <c r="GV95" s="13">
        <v>1</v>
      </c>
      <c r="GW95" s="13">
        <v>2</v>
      </c>
      <c r="GX95" s="13">
        <v>3</v>
      </c>
      <c r="GY95" s="13">
        <v>2</v>
      </c>
      <c r="GZ95" s="13">
        <v>1</v>
      </c>
      <c r="HA95" s="13"/>
      <c r="HB95" s="13">
        <v>1</v>
      </c>
      <c r="HC95" s="13">
        <v>2</v>
      </c>
      <c r="HD95" s="13">
        <v>2</v>
      </c>
      <c r="HE95" s="13">
        <v>1</v>
      </c>
      <c r="HF95" s="13">
        <v>1</v>
      </c>
      <c r="HG95" s="13"/>
      <c r="HH95" s="13">
        <v>2</v>
      </c>
      <c r="HI95" s="13">
        <v>1</v>
      </c>
      <c r="HJ95" s="13">
        <v>2</v>
      </c>
      <c r="HK95" s="13">
        <v>1</v>
      </c>
      <c r="HL95" s="13">
        <v>2</v>
      </c>
      <c r="HM95" s="13">
        <v>1</v>
      </c>
      <c r="HN95" s="13"/>
      <c r="HO95" s="13"/>
      <c r="HP95" s="13"/>
      <c r="HQ95" s="13">
        <v>2</v>
      </c>
      <c r="HR95" s="13">
        <v>1</v>
      </c>
      <c r="HS95" s="13">
        <v>1</v>
      </c>
      <c r="HT95" s="13">
        <v>2</v>
      </c>
      <c r="HU95" s="13">
        <v>2</v>
      </c>
      <c r="HV95" s="13"/>
      <c r="HW95" s="13">
        <v>2</v>
      </c>
      <c r="HX95" s="13"/>
      <c r="HY95" s="13">
        <v>1</v>
      </c>
      <c r="HZ95" s="13"/>
      <c r="IA95" s="13"/>
      <c r="IB95" s="13"/>
      <c r="IC95" s="13">
        <v>1</v>
      </c>
      <c r="ID95" s="13">
        <v>1</v>
      </c>
      <c r="IE95" s="13"/>
      <c r="IF95" s="13">
        <v>1</v>
      </c>
      <c r="IG95" s="13"/>
      <c r="IH95" s="13"/>
      <c r="II95" s="13"/>
      <c r="IJ95" s="13"/>
      <c r="IK95" s="13">
        <v>1</v>
      </c>
      <c r="IL95" s="13"/>
      <c r="IM95" s="13"/>
      <c r="IN95" s="13"/>
      <c r="IO95" s="13"/>
      <c r="IP95" s="13"/>
      <c r="IQ95" s="13"/>
      <c r="IR95" s="13"/>
      <c r="IS95" s="13"/>
      <c r="IT95" s="13"/>
      <c r="IU95" s="13"/>
      <c r="IV95" s="13"/>
      <c r="IW95" s="13"/>
      <c r="IX95" s="13"/>
      <c r="IY95" s="13"/>
      <c r="IZ95" s="13"/>
      <c r="JA95" s="13"/>
      <c r="JB95" s="13"/>
      <c r="JC95" s="13"/>
      <c r="JD95" s="13"/>
      <c r="JE95" s="13"/>
      <c r="JF95" s="60">
        <v>102</v>
      </c>
      <c r="JG95" s="13"/>
      <c r="JH95" s="13"/>
      <c r="JI95" s="13"/>
      <c r="JJ95" s="13"/>
      <c r="JK95" s="13"/>
      <c r="JL95" s="13">
        <v>1</v>
      </c>
      <c r="JM95" s="13"/>
      <c r="JN95" s="13"/>
      <c r="JO95" s="13"/>
      <c r="JP95" s="13"/>
      <c r="JQ95" s="13"/>
      <c r="JR95" s="13"/>
      <c r="JS95" s="13"/>
      <c r="JT95" s="13"/>
      <c r="JU95" s="13"/>
      <c r="JV95" s="13"/>
      <c r="JW95" s="13"/>
      <c r="JX95" s="13"/>
      <c r="JY95" s="13"/>
      <c r="JZ95" s="13"/>
      <c r="KA95" s="13"/>
      <c r="KB95" s="13"/>
      <c r="KC95" s="13"/>
      <c r="KD95" s="13"/>
      <c r="KE95" s="13"/>
      <c r="KF95" s="13"/>
      <c r="KG95" s="13"/>
      <c r="KH95" s="13"/>
      <c r="KI95" s="13"/>
      <c r="KJ95" s="13"/>
      <c r="KK95" s="13"/>
      <c r="KL95" s="13"/>
      <c r="KM95" s="13"/>
      <c r="KN95" s="13"/>
      <c r="KO95" s="13"/>
      <c r="KP95" s="13"/>
      <c r="KQ95" s="13"/>
      <c r="KR95" s="13">
        <v>2</v>
      </c>
      <c r="KS95" s="13"/>
      <c r="KT95" s="13"/>
      <c r="KU95" s="13"/>
      <c r="KV95" s="13"/>
      <c r="KW95" s="13"/>
      <c r="KX95" s="13"/>
      <c r="KY95" s="13"/>
      <c r="KZ95" s="13"/>
      <c r="LA95" s="13"/>
      <c r="LB95" s="13"/>
      <c r="LC95" s="13"/>
      <c r="LD95" s="13"/>
      <c r="LE95" s="13"/>
      <c r="LF95" s="13"/>
      <c r="LG95" s="13"/>
      <c r="LH95" s="13"/>
      <c r="LI95" s="13"/>
      <c r="LJ95" s="13"/>
      <c r="LK95" s="13"/>
      <c r="LL95" s="13"/>
      <c r="LM95" s="13"/>
      <c r="LN95" s="13"/>
      <c r="LO95" s="13"/>
      <c r="LP95" s="13"/>
      <c r="LQ95" s="13"/>
      <c r="LR95" s="13"/>
      <c r="LS95" s="13"/>
      <c r="LT95" s="13"/>
      <c r="LU95" s="13"/>
      <c r="LV95" s="13"/>
      <c r="LW95" s="13"/>
      <c r="LX95" s="13"/>
      <c r="LY95" s="13"/>
      <c r="LZ95" s="13"/>
      <c r="MA95" s="13"/>
      <c r="MB95" s="13"/>
      <c r="MC95" s="13"/>
      <c r="MD95" s="13"/>
      <c r="ME95" s="13"/>
      <c r="MF95" s="13"/>
      <c r="MG95" s="13"/>
      <c r="MH95" s="13"/>
      <c r="MI95" s="13"/>
      <c r="MJ95" s="13"/>
      <c r="MK95" s="13"/>
      <c r="ML95" s="13"/>
      <c r="MM95" s="13"/>
      <c r="MN95" s="13"/>
      <c r="MO95" s="13"/>
      <c r="MP95" s="13"/>
      <c r="MQ95" s="13"/>
      <c r="MR95" s="13"/>
      <c r="MS95" s="13"/>
      <c r="MT95" s="13"/>
      <c r="MU95" s="13"/>
      <c r="MV95" s="13"/>
      <c r="MW95" s="13"/>
      <c r="MX95" s="13"/>
      <c r="MY95" s="13"/>
      <c r="MZ95" s="13"/>
      <c r="NA95" s="13"/>
      <c r="NB95" s="13"/>
      <c r="NC95" s="13"/>
      <c r="ND95" s="13"/>
      <c r="NE95" s="13"/>
      <c r="NF95" s="13"/>
      <c r="NG95" s="13"/>
      <c r="NH95" s="13"/>
      <c r="NI95" s="13"/>
      <c r="NJ95" s="60">
        <v>3</v>
      </c>
      <c r="NK95" s="13">
        <v>105</v>
      </c>
      <c r="NL95" s="448"/>
      <c r="NM95" s="448"/>
      <c r="NN95" s="448"/>
    </row>
    <row r="96" spans="1:378">
      <c r="A96" s="9" t="s">
        <v>203</v>
      </c>
      <c r="B96" s="284">
        <f t="shared" si="108"/>
        <v>157</v>
      </c>
      <c r="C96" s="284">
        <f t="shared" si="109"/>
        <v>116</v>
      </c>
      <c r="D96" s="284">
        <f t="shared" si="110"/>
        <v>471</v>
      </c>
      <c r="E96" s="284">
        <f t="shared" si="111"/>
        <v>537</v>
      </c>
      <c r="F96" s="284">
        <f t="shared" si="112"/>
        <v>1533</v>
      </c>
      <c r="G96" s="284">
        <f t="shared" si="113"/>
        <v>1612</v>
      </c>
      <c r="H96" s="284">
        <f t="shared" si="114"/>
        <v>1630</v>
      </c>
      <c r="I96" s="284">
        <f t="shared" si="115"/>
        <v>1618</v>
      </c>
      <c r="J96" s="284">
        <f t="shared" si="116"/>
        <v>1525</v>
      </c>
      <c r="K96" s="284">
        <f t="shared" si="117"/>
        <v>1518</v>
      </c>
      <c r="L96" s="284">
        <f t="shared" si="118"/>
        <v>1159</v>
      </c>
      <c r="M96" s="284">
        <f t="shared" si="119"/>
        <v>1110</v>
      </c>
      <c r="N96" s="284">
        <f t="shared" si="120"/>
        <v>666</v>
      </c>
      <c r="O96" s="284">
        <f t="shared" si="121"/>
        <v>604</v>
      </c>
      <c r="P96" s="284">
        <f t="shared" si="122"/>
        <v>351</v>
      </c>
      <c r="Q96" s="284">
        <f t="shared" si="123"/>
        <v>300</v>
      </c>
      <c r="R96" s="284">
        <f t="shared" si="124"/>
        <v>138</v>
      </c>
      <c r="S96" s="284">
        <f t="shared" si="125"/>
        <v>164</v>
      </c>
      <c r="T96" s="284">
        <f t="shared" si="126"/>
        <v>18</v>
      </c>
      <c r="U96" s="284">
        <f t="shared" si="127"/>
        <v>80</v>
      </c>
      <c r="W96" s="16" t="s">
        <v>202</v>
      </c>
      <c r="X96" s="764">
        <f t="shared" si="88"/>
        <v>10</v>
      </c>
      <c r="Y96" s="764">
        <f t="shared" si="89"/>
        <v>10</v>
      </c>
      <c r="Z96" s="764">
        <f t="shared" si="90"/>
        <v>30</v>
      </c>
      <c r="AA96" s="764">
        <f t="shared" si="91"/>
        <v>38</v>
      </c>
      <c r="AB96" s="764">
        <f t="shared" si="92"/>
        <v>83</v>
      </c>
      <c r="AC96" s="764">
        <f t="shared" si="93"/>
        <v>76</v>
      </c>
      <c r="AD96" s="764">
        <f t="shared" si="94"/>
        <v>58</v>
      </c>
      <c r="AE96" s="764">
        <f t="shared" si="95"/>
        <v>70</v>
      </c>
      <c r="AF96" s="764">
        <f t="shared" si="96"/>
        <v>54</v>
      </c>
      <c r="AG96" s="764">
        <f t="shared" si="97"/>
        <v>71</v>
      </c>
      <c r="AH96" s="764">
        <f t="shared" si="98"/>
        <v>47</v>
      </c>
      <c r="AI96" s="764">
        <f t="shared" si="99"/>
        <v>58</v>
      </c>
      <c r="AJ96" s="764">
        <f t="shared" si="100"/>
        <v>29</v>
      </c>
      <c r="AK96" s="764">
        <f t="shared" si="101"/>
        <v>27</v>
      </c>
      <c r="AL96" s="764">
        <f t="shared" si="102"/>
        <v>18</v>
      </c>
      <c r="AM96" s="764">
        <f t="shared" si="103"/>
        <v>10</v>
      </c>
      <c r="AN96" s="764">
        <f t="shared" si="104"/>
        <v>10</v>
      </c>
      <c r="AO96" s="764">
        <f t="shared" si="105"/>
        <v>11</v>
      </c>
      <c r="AP96" s="764">
        <f t="shared" si="106"/>
        <v>0</v>
      </c>
      <c r="AQ96" s="764">
        <f t="shared" si="107"/>
        <v>8</v>
      </c>
      <c r="AR96" s="764">
        <f t="shared" si="128"/>
        <v>6</v>
      </c>
      <c r="AT96" s="16" t="s">
        <v>202</v>
      </c>
      <c r="AU96" s="13">
        <v>2</v>
      </c>
      <c r="AV96" s="13">
        <v>3</v>
      </c>
      <c r="AW96" s="13">
        <v>2</v>
      </c>
      <c r="AX96" s="13"/>
      <c r="AY96" s="13"/>
      <c r="AZ96" s="13"/>
      <c r="BA96" s="13"/>
      <c r="BB96" s="13"/>
      <c r="BC96" s="13">
        <v>2</v>
      </c>
      <c r="BD96" s="13">
        <v>1</v>
      </c>
      <c r="BE96" s="13">
        <v>2</v>
      </c>
      <c r="BF96" s="13">
        <v>1</v>
      </c>
      <c r="BG96" s="13">
        <v>1</v>
      </c>
      <c r="BH96" s="13">
        <v>6</v>
      </c>
      <c r="BI96" s="13">
        <v>2</v>
      </c>
      <c r="BJ96" s="13">
        <v>3</v>
      </c>
      <c r="BK96" s="13">
        <v>6</v>
      </c>
      <c r="BL96" s="13">
        <v>9</v>
      </c>
      <c r="BM96" s="13">
        <v>2</v>
      </c>
      <c r="BN96" s="13">
        <v>6</v>
      </c>
      <c r="BO96" s="13">
        <v>5</v>
      </c>
      <c r="BP96" s="13">
        <v>12</v>
      </c>
      <c r="BQ96" s="13">
        <v>7</v>
      </c>
      <c r="BR96" s="13">
        <v>16</v>
      </c>
      <c r="BS96" s="13">
        <v>7</v>
      </c>
      <c r="BT96" s="13">
        <v>6</v>
      </c>
      <c r="BU96" s="13">
        <v>6</v>
      </c>
      <c r="BV96" s="13">
        <v>5</v>
      </c>
      <c r="BW96" s="13">
        <v>5</v>
      </c>
      <c r="BX96" s="13">
        <v>7</v>
      </c>
      <c r="BY96" s="13">
        <v>7</v>
      </c>
      <c r="BZ96" s="13">
        <v>9</v>
      </c>
      <c r="CA96" s="13">
        <v>5</v>
      </c>
      <c r="CB96" s="13">
        <v>8</v>
      </c>
      <c r="CC96" s="13">
        <v>7</v>
      </c>
      <c r="CD96" s="13">
        <v>4</v>
      </c>
      <c r="CE96" s="13">
        <v>4</v>
      </c>
      <c r="CF96" s="13">
        <v>7</v>
      </c>
      <c r="CG96" s="13">
        <v>10</v>
      </c>
      <c r="CH96" s="13">
        <v>9</v>
      </c>
      <c r="CI96" s="13">
        <v>13</v>
      </c>
      <c r="CJ96" s="13">
        <v>3</v>
      </c>
      <c r="CK96" s="13">
        <v>4</v>
      </c>
      <c r="CL96" s="13">
        <v>9</v>
      </c>
      <c r="CM96" s="13">
        <v>5</v>
      </c>
      <c r="CN96" s="13">
        <v>11</v>
      </c>
      <c r="CO96" s="13">
        <v>8</v>
      </c>
      <c r="CP96" s="13">
        <v>4</v>
      </c>
      <c r="CQ96" s="13">
        <v>6</v>
      </c>
      <c r="CR96" s="13">
        <v>8</v>
      </c>
      <c r="CS96" s="13">
        <v>12</v>
      </c>
      <c r="CT96" s="13">
        <v>9</v>
      </c>
      <c r="CU96" s="13">
        <v>4</v>
      </c>
      <c r="CV96" s="13">
        <v>6</v>
      </c>
      <c r="CW96" s="13">
        <v>3</v>
      </c>
      <c r="CX96" s="13">
        <v>3</v>
      </c>
      <c r="CY96" s="13">
        <v>7</v>
      </c>
      <c r="CZ96" s="13">
        <v>4</v>
      </c>
      <c r="DA96" s="13">
        <v>6</v>
      </c>
      <c r="DB96" s="13">
        <v>4</v>
      </c>
      <c r="DC96" s="13">
        <v>4</v>
      </c>
      <c r="DD96" s="13">
        <v>6</v>
      </c>
      <c r="DE96" s="13">
        <v>3</v>
      </c>
      <c r="DF96" s="13">
        <v>2</v>
      </c>
      <c r="DG96" s="13">
        <v>3</v>
      </c>
      <c r="DH96" s="13">
        <v>3</v>
      </c>
      <c r="DI96" s="13">
        <v>1</v>
      </c>
      <c r="DJ96" s="13">
        <v>2</v>
      </c>
      <c r="DK96" s="13">
        <v>1</v>
      </c>
      <c r="DL96" s="13">
        <v>2</v>
      </c>
      <c r="DM96" s="13"/>
      <c r="DN96" s="13">
        <v>1</v>
      </c>
      <c r="DO96" s="13">
        <v>3</v>
      </c>
      <c r="DP96" s="13">
        <v>1</v>
      </c>
      <c r="DQ96" s="13">
        <v>1</v>
      </c>
      <c r="DR96" s="13">
        <v>2</v>
      </c>
      <c r="DS96" s="13"/>
      <c r="DT96" s="13"/>
      <c r="DU96" s="13"/>
      <c r="DV96" s="13">
        <v>2</v>
      </c>
      <c r="DW96" s="13">
        <v>3</v>
      </c>
      <c r="DX96" s="13"/>
      <c r="DY96" s="13"/>
      <c r="DZ96" s="13">
        <v>1</v>
      </c>
      <c r="EA96" s="13">
        <v>2</v>
      </c>
      <c r="EB96" s="13"/>
      <c r="EC96" s="13">
        <v>3</v>
      </c>
      <c r="ED96" s="13">
        <v>1</v>
      </c>
      <c r="EE96" s="13"/>
      <c r="EF96" s="13">
        <v>1</v>
      </c>
      <c r="EG96" s="13">
        <v>1</v>
      </c>
      <c r="EH96" s="13">
        <v>2</v>
      </c>
      <c r="EI96" s="13">
        <v>2</v>
      </c>
      <c r="EJ96" s="13">
        <v>1</v>
      </c>
      <c r="EK96" s="13"/>
      <c r="EL96" s="13">
        <v>1</v>
      </c>
      <c r="EM96" s="13"/>
      <c r="EN96" s="13"/>
      <c r="EO96" s="13"/>
      <c r="EP96" s="13">
        <v>1</v>
      </c>
      <c r="EQ96" s="13"/>
      <c r="ER96" s="13"/>
      <c r="ES96" s="13"/>
      <c r="ET96" s="13"/>
      <c r="EU96" s="13"/>
      <c r="EV96" s="13"/>
      <c r="EW96" s="13"/>
      <c r="EX96" s="13"/>
      <c r="EY96" s="13"/>
      <c r="EZ96" s="13"/>
      <c r="FA96" s="60">
        <v>379</v>
      </c>
      <c r="FB96" s="13">
        <v>379</v>
      </c>
      <c r="FC96" s="16" t="s">
        <v>202</v>
      </c>
      <c r="FD96" s="13"/>
      <c r="FE96" s="13">
        <v>1</v>
      </c>
      <c r="FF96" s="13">
        <v>1</v>
      </c>
      <c r="FG96" s="13">
        <v>3</v>
      </c>
      <c r="FH96" s="13">
        <v>1</v>
      </c>
      <c r="FI96" s="13">
        <v>3</v>
      </c>
      <c r="FJ96" s="13">
        <v>1</v>
      </c>
      <c r="FK96" s="13"/>
      <c r="FL96" s="13"/>
      <c r="FM96" s="13"/>
      <c r="FN96" s="13">
        <v>1</v>
      </c>
      <c r="FO96" s="13">
        <v>1</v>
      </c>
      <c r="FP96" s="13">
        <v>2</v>
      </c>
      <c r="FQ96" s="13">
        <v>1</v>
      </c>
      <c r="FR96" s="13">
        <v>3</v>
      </c>
      <c r="FS96" s="13">
        <v>3</v>
      </c>
      <c r="FT96" s="13">
        <v>2</v>
      </c>
      <c r="FU96" s="13">
        <v>6</v>
      </c>
      <c r="FV96" s="13">
        <v>8</v>
      </c>
      <c r="FW96" s="13">
        <v>3</v>
      </c>
      <c r="FX96" s="13">
        <v>5</v>
      </c>
      <c r="FY96" s="13">
        <v>7</v>
      </c>
      <c r="FZ96" s="13">
        <v>5</v>
      </c>
      <c r="GA96" s="13">
        <v>12</v>
      </c>
      <c r="GB96" s="13">
        <v>9</v>
      </c>
      <c r="GC96" s="13">
        <v>10</v>
      </c>
      <c r="GD96" s="13">
        <v>13</v>
      </c>
      <c r="GE96" s="13">
        <v>10</v>
      </c>
      <c r="GF96" s="13">
        <v>3</v>
      </c>
      <c r="GG96" s="13">
        <v>9</v>
      </c>
      <c r="GH96" s="13">
        <v>8</v>
      </c>
      <c r="GI96" s="13">
        <v>4</v>
      </c>
      <c r="GJ96" s="13">
        <v>8</v>
      </c>
      <c r="GK96" s="13">
        <v>9</v>
      </c>
      <c r="GL96" s="13">
        <v>6</v>
      </c>
      <c r="GM96" s="13">
        <v>6</v>
      </c>
      <c r="GN96" s="13">
        <v>1</v>
      </c>
      <c r="GO96" s="13">
        <v>7</v>
      </c>
      <c r="GP96" s="13">
        <v>5</v>
      </c>
      <c r="GQ96" s="13">
        <v>4</v>
      </c>
      <c r="GR96" s="13">
        <v>4</v>
      </c>
      <c r="GS96" s="13">
        <v>3</v>
      </c>
      <c r="GT96" s="13">
        <v>5</v>
      </c>
      <c r="GU96" s="13">
        <v>7</v>
      </c>
      <c r="GV96" s="13">
        <v>6</v>
      </c>
      <c r="GW96" s="13">
        <v>2</v>
      </c>
      <c r="GX96" s="13">
        <v>5</v>
      </c>
      <c r="GY96" s="13">
        <v>12</v>
      </c>
      <c r="GZ96" s="13">
        <v>7</v>
      </c>
      <c r="HA96" s="13">
        <v>3</v>
      </c>
      <c r="HB96" s="13">
        <v>7</v>
      </c>
      <c r="HC96" s="13">
        <v>5</v>
      </c>
      <c r="HD96" s="13">
        <v>5</v>
      </c>
      <c r="HE96" s="13">
        <v>7</v>
      </c>
      <c r="HF96" s="13">
        <v>5</v>
      </c>
      <c r="HG96" s="13">
        <v>3</v>
      </c>
      <c r="HH96" s="13">
        <v>5</v>
      </c>
      <c r="HI96" s="13">
        <v>2</v>
      </c>
      <c r="HJ96" s="13">
        <v>5</v>
      </c>
      <c r="HK96" s="13">
        <v>3</v>
      </c>
      <c r="HL96" s="13">
        <v>3</v>
      </c>
      <c r="HM96" s="13">
        <v>3</v>
      </c>
      <c r="HN96" s="13">
        <v>6</v>
      </c>
      <c r="HO96" s="13">
        <v>1</v>
      </c>
      <c r="HP96" s="13">
        <v>2</v>
      </c>
      <c r="HQ96" s="13">
        <v>1</v>
      </c>
      <c r="HR96" s="13">
        <v>5</v>
      </c>
      <c r="HS96" s="13">
        <v>3</v>
      </c>
      <c r="HT96" s="13"/>
      <c r="HU96" s="13">
        <v>5</v>
      </c>
      <c r="HV96" s="13">
        <v>1</v>
      </c>
      <c r="HW96" s="13">
        <v>2</v>
      </c>
      <c r="HX96" s="13">
        <v>2</v>
      </c>
      <c r="HY96" s="13">
        <v>2</v>
      </c>
      <c r="HZ96" s="13">
        <v>1</v>
      </c>
      <c r="IA96" s="13">
        <v>2</v>
      </c>
      <c r="IB96" s="13">
        <v>3</v>
      </c>
      <c r="IC96" s="13">
        <v>2</v>
      </c>
      <c r="ID96" s="13">
        <v>1</v>
      </c>
      <c r="IE96" s="13">
        <v>2</v>
      </c>
      <c r="IF96" s="13">
        <v>1</v>
      </c>
      <c r="IG96" s="13">
        <v>1</v>
      </c>
      <c r="IH96" s="13"/>
      <c r="II96" s="13">
        <v>2</v>
      </c>
      <c r="IJ96" s="13">
        <v>2</v>
      </c>
      <c r="IK96" s="13">
        <v>1</v>
      </c>
      <c r="IL96" s="13"/>
      <c r="IM96" s="13"/>
      <c r="IN96" s="13">
        <v>1</v>
      </c>
      <c r="IO96" s="13">
        <v>2</v>
      </c>
      <c r="IP96" s="13"/>
      <c r="IQ96" s="13"/>
      <c r="IR96" s="13"/>
      <c r="IS96" s="13"/>
      <c r="IT96" s="13"/>
      <c r="IU96" s="13"/>
      <c r="IV96" s="13"/>
      <c r="IW96" s="13"/>
      <c r="IX96" s="13"/>
      <c r="IY96" s="13"/>
      <c r="IZ96" s="13"/>
      <c r="JA96" s="13"/>
      <c r="JB96" s="13"/>
      <c r="JC96" s="13"/>
      <c r="JD96" s="13"/>
      <c r="JE96" s="13"/>
      <c r="JF96" s="60">
        <v>339</v>
      </c>
      <c r="JG96" s="13"/>
      <c r="JH96" s="13"/>
      <c r="JI96" s="13"/>
      <c r="JJ96" s="13"/>
      <c r="JK96" s="13"/>
      <c r="JL96" s="13"/>
      <c r="JM96" s="13"/>
      <c r="JN96" s="13"/>
      <c r="JO96" s="13"/>
      <c r="JP96" s="13"/>
      <c r="JQ96" s="13"/>
      <c r="JR96" s="13"/>
      <c r="JS96" s="13">
        <v>1</v>
      </c>
      <c r="JT96" s="13"/>
      <c r="JU96" s="13"/>
      <c r="JV96" s="13"/>
      <c r="JW96" s="13"/>
      <c r="JX96" s="13"/>
      <c r="JY96" s="13">
        <v>1</v>
      </c>
      <c r="JZ96" s="13"/>
      <c r="KA96" s="13"/>
      <c r="KB96" s="13"/>
      <c r="KC96" s="13"/>
      <c r="KD96" s="13"/>
      <c r="KE96" s="13"/>
      <c r="KF96" s="13"/>
      <c r="KG96" s="13"/>
      <c r="KH96" s="13"/>
      <c r="KI96" s="13"/>
      <c r="KJ96" s="13"/>
      <c r="KK96" s="13"/>
      <c r="KL96" s="13"/>
      <c r="KM96" s="13"/>
      <c r="KN96" s="13">
        <v>1</v>
      </c>
      <c r="KO96" s="13"/>
      <c r="KP96" s="13"/>
      <c r="KQ96" s="13"/>
      <c r="KR96" s="13"/>
      <c r="KS96" s="13"/>
      <c r="KT96" s="13"/>
      <c r="KU96" s="13"/>
      <c r="KV96" s="13"/>
      <c r="KW96" s="13"/>
      <c r="KX96" s="13"/>
      <c r="KY96" s="13"/>
      <c r="KZ96" s="13">
        <v>1</v>
      </c>
      <c r="LA96" s="13"/>
      <c r="LB96" s="13"/>
      <c r="LC96" s="13"/>
      <c r="LD96" s="13"/>
      <c r="LE96" s="13"/>
      <c r="LF96" s="13"/>
      <c r="LG96" s="13"/>
      <c r="LH96" s="13"/>
      <c r="LI96" s="13"/>
      <c r="LJ96" s="13"/>
      <c r="LK96" s="13"/>
      <c r="LL96" s="13">
        <v>1</v>
      </c>
      <c r="LM96" s="13"/>
      <c r="LN96" s="13"/>
      <c r="LO96" s="13"/>
      <c r="LP96" s="13"/>
      <c r="LQ96" s="13"/>
      <c r="LR96" s="13"/>
      <c r="LS96" s="13"/>
      <c r="LT96" s="13"/>
      <c r="LU96" s="13"/>
      <c r="LV96" s="13"/>
      <c r="LW96" s="13"/>
      <c r="LX96" s="13"/>
      <c r="LY96" s="13"/>
      <c r="LZ96" s="13"/>
      <c r="MA96" s="13"/>
      <c r="MB96" s="13"/>
      <c r="MC96" s="13"/>
      <c r="MD96" s="13">
        <v>1</v>
      </c>
      <c r="ME96" s="13"/>
      <c r="MF96" s="13"/>
      <c r="MG96" s="13"/>
      <c r="MH96" s="13"/>
      <c r="MI96" s="13"/>
      <c r="MJ96" s="13"/>
      <c r="MK96" s="13"/>
      <c r="ML96" s="13"/>
      <c r="MM96" s="13"/>
      <c r="MN96" s="13"/>
      <c r="MO96" s="13"/>
      <c r="MP96" s="13"/>
      <c r="MQ96" s="13"/>
      <c r="MR96" s="13"/>
      <c r="MS96" s="13"/>
      <c r="MT96" s="13"/>
      <c r="MU96" s="13"/>
      <c r="MV96" s="13"/>
      <c r="MW96" s="13"/>
      <c r="MX96" s="13"/>
      <c r="MY96" s="13"/>
      <c r="MZ96" s="13"/>
      <c r="NA96" s="13"/>
      <c r="NB96" s="13"/>
      <c r="NC96" s="13"/>
      <c r="ND96" s="13"/>
      <c r="NE96" s="13"/>
      <c r="NF96" s="13"/>
      <c r="NG96" s="13"/>
      <c r="NH96" s="13"/>
      <c r="NI96" s="13"/>
      <c r="NJ96" s="60">
        <v>6</v>
      </c>
      <c r="NK96" s="13">
        <v>345</v>
      </c>
      <c r="NL96" s="448"/>
      <c r="NM96" s="448"/>
      <c r="NN96" s="448"/>
    </row>
    <row r="97" spans="1:378">
      <c r="A97" s="9" t="s">
        <v>204</v>
      </c>
      <c r="B97" s="284">
        <f t="shared" si="108"/>
        <v>198</v>
      </c>
      <c r="C97" s="284">
        <f t="shared" si="109"/>
        <v>176</v>
      </c>
      <c r="D97" s="284">
        <f t="shared" si="110"/>
        <v>540</v>
      </c>
      <c r="E97" s="284">
        <f t="shared" si="111"/>
        <v>647</v>
      </c>
      <c r="F97" s="284">
        <f t="shared" si="112"/>
        <v>2546</v>
      </c>
      <c r="G97" s="284">
        <f t="shared" si="113"/>
        <v>2342</v>
      </c>
      <c r="H97" s="284">
        <f t="shared" si="114"/>
        <v>2903</v>
      </c>
      <c r="I97" s="284">
        <f t="shared" si="115"/>
        <v>2545</v>
      </c>
      <c r="J97" s="284">
        <f t="shared" si="116"/>
        <v>2348</v>
      </c>
      <c r="K97" s="284">
        <f t="shared" si="117"/>
        <v>2078</v>
      </c>
      <c r="L97" s="284">
        <f t="shared" si="118"/>
        <v>1464</v>
      </c>
      <c r="M97" s="284">
        <f t="shared" si="119"/>
        <v>1366</v>
      </c>
      <c r="N97" s="284">
        <f t="shared" si="120"/>
        <v>842</v>
      </c>
      <c r="O97" s="284">
        <f t="shared" si="121"/>
        <v>757</v>
      </c>
      <c r="P97" s="284">
        <f t="shared" si="122"/>
        <v>361</v>
      </c>
      <c r="Q97" s="284">
        <f t="shared" si="123"/>
        <v>336</v>
      </c>
      <c r="R97" s="284">
        <f t="shared" si="124"/>
        <v>128</v>
      </c>
      <c r="S97" s="284">
        <f t="shared" si="125"/>
        <v>147</v>
      </c>
      <c r="T97" s="284">
        <f t="shared" si="126"/>
        <v>13</v>
      </c>
      <c r="U97" s="284">
        <f t="shared" si="127"/>
        <v>32</v>
      </c>
      <c r="W97" s="16" t="s">
        <v>106</v>
      </c>
      <c r="X97" s="764">
        <f t="shared" si="88"/>
        <v>127</v>
      </c>
      <c r="Y97" s="764">
        <f t="shared" si="89"/>
        <v>101</v>
      </c>
      <c r="Z97" s="764">
        <f t="shared" si="90"/>
        <v>395</v>
      </c>
      <c r="AA97" s="764">
        <f t="shared" si="91"/>
        <v>452</v>
      </c>
      <c r="AB97" s="764">
        <f t="shared" si="92"/>
        <v>1685</v>
      </c>
      <c r="AC97" s="764">
        <f t="shared" si="93"/>
        <v>1622</v>
      </c>
      <c r="AD97" s="764">
        <f t="shared" si="94"/>
        <v>1960</v>
      </c>
      <c r="AE97" s="764">
        <f t="shared" si="95"/>
        <v>1671</v>
      </c>
      <c r="AF97" s="764">
        <f t="shared" si="96"/>
        <v>1598</v>
      </c>
      <c r="AG97" s="764">
        <f t="shared" si="97"/>
        <v>1445</v>
      </c>
      <c r="AH97" s="764">
        <f t="shared" si="98"/>
        <v>1110</v>
      </c>
      <c r="AI97" s="764">
        <f t="shared" si="99"/>
        <v>1036</v>
      </c>
      <c r="AJ97" s="764">
        <f t="shared" si="100"/>
        <v>648</v>
      </c>
      <c r="AK97" s="764">
        <f t="shared" si="101"/>
        <v>606</v>
      </c>
      <c r="AL97" s="764">
        <f t="shared" si="102"/>
        <v>337</v>
      </c>
      <c r="AM97" s="764">
        <f t="shared" si="103"/>
        <v>300</v>
      </c>
      <c r="AN97" s="764">
        <f t="shared" si="104"/>
        <v>122</v>
      </c>
      <c r="AO97" s="764">
        <f t="shared" si="105"/>
        <v>158</v>
      </c>
      <c r="AP97" s="764">
        <f t="shared" si="106"/>
        <v>19</v>
      </c>
      <c r="AQ97" s="764">
        <f t="shared" si="107"/>
        <v>61</v>
      </c>
      <c r="AR97" s="764">
        <f t="shared" si="128"/>
        <v>142</v>
      </c>
      <c r="AT97" s="16" t="s">
        <v>106</v>
      </c>
      <c r="AU97" s="13">
        <v>4</v>
      </c>
      <c r="AV97" s="13">
        <v>15</v>
      </c>
      <c r="AW97" s="13">
        <v>16</v>
      </c>
      <c r="AX97" s="13">
        <v>9</v>
      </c>
      <c r="AY97" s="13">
        <v>13</v>
      </c>
      <c r="AZ97" s="13">
        <v>6</v>
      </c>
      <c r="BA97" s="13">
        <v>9</v>
      </c>
      <c r="BB97" s="13">
        <v>10</v>
      </c>
      <c r="BC97" s="13">
        <v>11</v>
      </c>
      <c r="BD97" s="13">
        <v>8</v>
      </c>
      <c r="BE97" s="13">
        <v>11</v>
      </c>
      <c r="BF97" s="13">
        <v>20</v>
      </c>
      <c r="BG97" s="13">
        <v>11</v>
      </c>
      <c r="BH97" s="13">
        <v>24</v>
      </c>
      <c r="BI97" s="13">
        <v>31</v>
      </c>
      <c r="BJ97" s="13">
        <v>49</v>
      </c>
      <c r="BK97" s="13">
        <v>48</v>
      </c>
      <c r="BL97" s="13">
        <v>65</v>
      </c>
      <c r="BM97" s="13">
        <v>88</v>
      </c>
      <c r="BN97" s="13">
        <v>105</v>
      </c>
      <c r="BO97" s="13">
        <v>121</v>
      </c>
      <c r="BP97" s="13">
        <v>114</v>
      </c>
      <c r="BQ97" s="13">
        <v>143</v>
      </c>
      <c r="BR97" s="13">
        <v>143</v>
      </c>
      <c r="BS97" s="13">
        <v>203</v>
      </c>
      <c r="BT97" s="13">
        <v>168</v>
      </c>
      <c r="BU97" s="13">
        <v>185</v>
      </c>
      <c r="BV97" s="13">
        <v>181</v>
      </c>
      <c r="BW97" s="13">
        <v>181</v>
      </c>
      <c r="BX97" s="13">
        <v>183</v>
      </c>
      <c r="BY97" s="13">
        <v>193</v>
      </c>
      <c r="BZ97" s="13">
        <v>176</v>
      </c>
      <c r="CA97" s="13">
        <v>174</v>
      </c>
      <c r="CB97" s="13">
        <v>154</v>
      </c>
      <c r="CC97" s="13">
        <v>194</v>
      </c>
      <c r="CD97" s="13">
        <v>183</v>
      </c>
      <c r="CE97" s="13">
        <v>142</v>
      </c>
      <c r="CF97" s="13">
        <v>144</v>
      </c>
      <c r="CG97" s="13">
        <v>150</v>
      </c>
      <c r="CH97" s="13">
        <v>161</v>
      </c>
      <c r="CI97" s="13">
        <v>152</v>
      </c>
      <c r="CJ97" s="13">
        <v>182</v>
      </c>
      <c r="CK97" s="13">
        <v>150</v>
      </c>
      <c r="CL97" s="13">
        <v>133</v>
      </c>
      <c r="CM97" s="13">
        <v>166</v>
      </c>
      <c r="CN97" s="13">
        <v>127</v>
      </c>
      <c r="CO97" s="13">
        <v>126</v>
      </c>
      <c r="CP97" s="13">
        <v>150</v>
      </c>
      <c r="CQ97" s="13">
        <v>135</v>
      </c>
      <c r="CR97" s="13">
        <v>124</v>
      </c>
      <c r="CS97" s="13">
        <v>133</v>
      </c>
      <c r="CT97" s="13">
        <v>99</v>
      </c>
      <c r="CU97" s="13">
        <v>112</v>
      </c>
      <c r="CV97" s="13">
        <v>117</v>
      </c>
      <c r="CW97" s="13">
        <v>71</v>
      </c>
      <c r="CX97" s="13">
        <v>130</v>
      </c>
      <c r="CY97" s="13">
        <v>105</v>
      </c>
      <c r="CZ97" s="13">
        <v>106</v>
      </c>
      <c r="DA97" s="13">
        <v>81</v>
      </c>
      <c r="DB97" s="13">
        <v>82</v>
      </c>
      <c r="DC97" s="13">
        <v>82</v>
      </c>
      <c r="DD97" s="13">
        <v>77</v>
      </c>
      <c r="DE97" s="13">
        <v>59</v>
      </c>
      <c r="DF97" s="13">
        <v>66</v>
      </c>
      <c r="DG97" s="13">
        <v>63</v>
      </c>
      <c r="DH97" s="13">
        <v>52</v>
      </c>
      <c r="DI97" s="13">
        <v>47</v>
      </c>
      <c r="DJ97" s="13">
        <v>63</v>
      </c>
      <c r="DK97" s="13">
        <v>47</v>
      </c>
      <c r="DL97" s="13">
        <v>50</v>
      </c>
      <c r="DM97" s="13">
        <v>28</v>
      </c>
      <c r="DN97" s="13">
        <v>33</v>
      </c>
      <c r="DO97" s="13">
        <v>53</v>
      </c>
      <c r="DP97" s="13">
        <v>40</v>
      </c>
      <c r="DQ97" s="13">
        <v>25</v>
      </c>
      <c r="DR97" s="13">
        <v>34</v>
      </c>
      <c r="DS97" s="13">
        <v>23</v>
      </c>
      <c r="DT97" s="13">
        <v>22</v>
      </c>
      <c r="DU97" s="13">
        <v>15</v>
      </c>
      <c r="DV97" s="13">
        <v>27</v>
      </c>
      <c r="DW97" s="13">
        <v>22</v>
      </c>
      <c r="DX97" s="13">
        <v>17</v>
      </c>
      <c r="DY97" s="13">
        <v>19</v>
      </c>
      <c r="DZ97" s="13">
        <v>16</v>
      </c>
      <c r="EA97" s="13">
        <v>17</v>
      </c>
      <c r="EB97" s="13">
        <v>27</v>
      </c>
      <c r="EC97" s="13">
        <v>13</v>
      </c>
      <c r="ED97" s="13">
        <v>9</v>
      </c>
      <c r="EE97" s="13">
        <v>9</v>
      </c>
      <c r="EF97" s="13">
        <v>9</v>
      </c>
      <c r="EG97" s="13">
        <v>15</v>
      </c>
      <c r="EH97" s="13">
        <v>10</v>
      </c>
      <c r="EI97" s="13">
        <v>5</v>
      </c>
      <c r="EJ97" s="13">
        <v>8</v>
      </c>
      <c r="EK97" s="13">
        <v>12</v>
      </c>
      <c r="EL97" s="13">
        <v>5</v>
      </c>
      <c r="EM97" s="13">
        <v>3</v>
      </c>
      <c r="EN97" s="13">
        <v>1</v>
      </c>
      <c r="EO97" s="13"/>
      <c r="EP97" s="13">
        <v>1</v>
      </c>
      <c r="EQ97" s="13">
        <v>1</v>
      </c>
      <c r="ER97" s="13"/>
      <c r="ES97" s="13"/>
      <c r="ET97" s="13"/>
      <c r="EU97" s="13"/>
      <c r="EV97" s="13"/>
      <c r="EW97" s="13"/>
      <c r="EX97" s="13"/>
      <c r="EY97" s="13"/>
      <c r="EZ97" s="13"/>
      <c r="FA97" s="60">
        <v>7452</v>
      </c>
      <c r="FB97" s="13">
        <v>7452</v>
      </c>
      <c r="FC97" s="16" t="s">
        <v>106</v>
      </c>
      <c r="FD97" s="13">
        <v>1</v>
      </c>
      <c r="FE97" s="13">
        <v>20</v>
      </c>
      <c r="FF97" s="13">
        <v>15</v>
      </c>
      <c r="FG97" s="13">
        <v>18</v>
      </c>
      <c r="FH97" s="13">
        <v>12</v>
      </c>
      <c r="FI97" s="13">
        <v>10</v>
      </c>
      <c r="FJ97" s="13">
        <v>13</v>
      </c>
      <c r="FK97" s="13">
        <v>13</v>
      </c>
      <c r="FL97" s="13">
        <v>13</v>
      </c>
      <c r="FM97" s="13">
        <v>12</v>
      </c>
      <c r="FN97" s="13">
        <v>11</v>
      </c>
      <c r="FO97" s="13">
        <v>22</v>
      </c>
      <c r="FP97" s="13">
        <v>13</v>
      </c>
      <c r="FQ97" s="13">
        <v>19</v>
      </c>
      <c r="FR97" s="13">
        <v>23</v>
      </c>
      <c r="FS97" s="13">
        <v>39</v>
      </c>
      <c r="FT97" s="13">
        <v>53</v>
      </c>
      <c r="FU97" s="13">
        <v>50</v>
      </c>
      <c r="FV97" s="13">
        <v>77</v>
      </c>
      <c r="FW97" s="13">
        <v>88</v>
      </c>
      <c r="FX97" s="13">
        <v>113</v>
      </c>
      <c r="FY97" s="13">
        <v>138</v>
      </c>
      <c r="FZ97" s="13">
        <v>163</v>
      </c>
      <c r="GA97" s="13">
        <v>157</v>
      </c>
      <c r="GB97" s="13">
        <v>159</v>
      </c>
      <c r="GC97" s="13">
        <v>167</v>
      </c>
      <c r="GD97" s="13">
        <v>208</v>
      </c>
      <c r="GE97" s="13">
        <v>172</v>
      </c>
      <c r="GF97" s="13">
        <v>203</v>
      </c>
      <c r="GG97" s="13">
        <v>205</v>
      </c>
      <c r="GH97" s="13">
        <v>219</v>
      </c>
      <c r="GI97" s="13">
        <v>212</v>
      </c>
      <c r="GJ97" s="13">
        <v>201</v>
      </c>
      <c r="GK97" s="13">
        <v>180</v>
      </c>
      <c r="GL97" s="13">
        <v>218</v>
      </c>
      <c r="GM97" s="13">
        <v>180</v>
      </c>
      <c r="GN97" s="13">
        <v>182</v>
      </c>
      <c r="GO97" s="13">
        <v>177</v>
      </c>
      <c r="GP97" s="13">
        <v>188</v>
      </c>
      <c r="GQ97" s="13">
        <v>203</v>
      </c>
      <c r="GR97" s="13">
        <v>169</v>
      </c>
      <c r="GS97" s="13">
        <v>202</v>
      </c>
      <c r="GT97" s="13">
        <v>176</v>
      </c>
      <c r="GU97" s="13">
        <v>168</v>
      </c>
      <c r="GV97" s="13">
        <v>157</v>
      </c>
      <c r="GW97" s="13">
        <v>147</v>
      </c>
      <c r="GX97" s="13">
        <v>156</v>
      </c>
      <c r="GY97" s="13">
        <v>133</v>
      </c>
      <c r="GZ97" s="13">
        <v>167</v>
      </c>
      <c r="HA97" s="13">
        <v>123</v>
      </c>
      <c r="HB97" s="13">
        <v>139</v>
      </c>
      <c r="HC97" s="13">
        <v>112</v>
      </c>
      <c r="HD97" s="13">
        <v>138</v>
      </c>
      <c r="HE97" s="13">
        <v>117</v>
      </c>
      <c r="HF97" s="13">
        <v>111</v>
      </c>
      <c r="HG97" s="13">
        <v>110</v>
      </c>
      <c r="HH97" s="13">
        <v>112</v>
      </c>
      <c r="HI97" s="13">
        <v>101</v>
      </c>
      <c r="HJ97" s="13">
        <v>95</v>
      </c>
      <c r="HK97" s="13">
        <v>75</v>
      </c>
      <c r="HL97" s="13">
        <v>75</v>
      </c>
      <c r="HM97" s="13">
        <v>84</v>
      </c>
      <c r="HN97" s="13">
        <v>62</v>
      </c>
      <c r="HO97" s="13">
        <v>53</v>
      </c>
      <c r="HP97" s="13">
        <v>70</v>
      </c>
      <c r="HQ97" s="13">
        <v>59</v>
      </c>
      <c r="HR97" s="13">
        <v>62</v>
      </c>
      <c r="HS97" s="13">
        <v>63</v>
      </c>
      <c r="HT97" s="13">
        <v>57</v>
      </c>
      <c r="HU97" s="13">
        <v>63</v>
      </c>
      <c r="HV97" s="13">
        <v>38</v>
      </c>
      <c r="HW97" s="13">
        <v>31</v>
      </c>
      <c r="HX97" s="13">
        <v>43</v>
      </c>
      <c r="HY97" s="13">
        <v>36</v>
      </c>
      <c r="HZ97" s="13">
        <v>40</v>
      </c>
      <c r="IA97" s="13">
        <v>41</v>
      </c>
      <c r="IB97" s="13">
        <v>28</v>
      </c>
      <c r="IC97" s="13">
        <v>28</v>
      </c>
      <c r="ID97" s="13">
        <v>23</v>
      </c>
      <c r="IE97" s="13">
        <v>29</v>
      </c>
      <c r="IF97" s="13">
        <v>17</v>
      </c>
      <c r="IG97" s="13">
        <v>10</v>
      </c>
      <c r="IH97" s="13">
        <v>20</v>
      </c>
      <c r="II97" s="13">
        <v>11</v>
      </c>
      <c r="IJ97" s="13">
        <v>19</v>
      </c>
      <c r="IK97" s="13">
        <v>11</v>
      </c>
      <c r="IL97" s="13">
        <v>12</v>
      </c>
      <c r="IM97" s="13">
        <v>10</v>
      </c>
      <c r="IN97" s="13">
        <v>5</v>
      </c>
      <c r="IO97" s="13">
        <v>7</v>
      </c>
      <c r="IP97" s="13">
        <v>6</v>
      </c>
      <c r="IQ97" s="13">
        <v>3</v>
      </c>
      <c r="IR97" s="13">
        <v>1</v>
      </c>
      <c r="IS97" s="13">
        <v>3</v>
      </c>
      <c r="IT97" s="13">
        <v>1</v>
      </c>
      <c r="IU97" s="13">
        <v>2</v>
      </c>
      <c r="IV97" s="13">
        <v>2</v>
      </c>
      <c r="IW97" s="13"/>
      <c r="IX97" s="13"/>
      <c r="IY97" s="13"/>
      <c r="IZ97" s="13">
        <v>1</v>
      </c>
      <c r="JA97" s="13"/>
      <c r="JB97" s="13"/>
      <c r="JC97" s="13"/>
      <c r="JD97" s="13"/>
      <c r="JE97" s="13"/>
      <c r="JF97" s="60">
        <v>8001</v>
      </c>
      <c r="JG97" s="13">
        <v>18</v>
      </c>
      <c r="JH97" s="13">
        <v>3</v>
      </c>
      <c r="JI97" s="13"/>
      <c r="JJ97" s="13"/>
      <c r="JK97" s="13"/>
      <c r="JL97" s="13"/>
      <c r="JM97" s="13"/>
      <c r="JN97" s="13"/>
      <c r="JO97" s="13"/>
      <c r="JP97" s="13"/>
      <c r="JQ97" s="13">
        <v>1</v>
      </c>
      <c r="JR97" s="13"/>
      <c r="JS97" s="13"/>
      <c r="JT97" s="13"/>
      <c r="JU97" s="13"/>
      <c r="JV97" s="13">
        <v>1</v>
      </c>
      <c r="JW97" s="13"/>
      <c r="JX97" s="13">
        <v>2</v>
      </c>
      <c r="JY97" s="13">
        <v>1</v>
      </c>
      <c r="JZ97" s="13">
        <v>2</v>
      </c>
      <c r="KA97" s="13">
        <v>1</v>
      </c>
      <c r="KB97" s="13"/>
      <c r="KC97" s="13">
        <v>2</v>
      </c>
      <c r="KD97" s="13">
        <v>5</v>
      </c>
      <c r="KE97" s="13">
        <v>2</v>
      </c>
      <c r="KF97" s="13">
        <v>3</v>
      </c>
      <c r="KG97" s="13">
        <v>3</v>
      </c>
      <c r="KH97" s="13">
        <v>1</v>
      </c>
      <c r="KI97" s="13">
        <v>1</v>
      </c>
      <c r="KJ97" s="13">
        <v>2</v>
      </c>
      <c r="KK97" s="13">
        <v>3</v>
      </c>
      <c r="KL97" s="13">
        <v>2</v>
      </c>
      <c r="KM97" s="13">
        <v>5</v>
      </c>
      <c r="KN97" s="13">
        <v>3</v>
      </c>
      <c r="KO97" s="13">
        <v>3</v>
      </c>
      <c r="KP97" s="13">
        <v>1</v>
      </c>
      <c r="KQ97" s="13">
        <v>4</v>
      </c>
      <c r="KR97" s="13">
        <v>3</v>
      </c>
      <c r="KS97" s="13">
        <v>1</v>
      </c>
      <c r="KT97" s="13">
        <v>2</v>
      </c>
      <c r="KU97" s="13">
        <v>3</v>
      </c>
      <c r="KV97" s="13">
        <v>3</v>
      </c>
      <c r="KW97" s="13">
        <v>2</v>
      </c>
      <c r="KX97" s="13">
        <v>2</v>
      </c>
      <c r="KY97" s="13">
        <v>2</v>
      </c>
      <c r="KZ97" s="13">
        <v>3</v>
      </c>
      <c r="LA97" s="13">
        <v>3</v>
      </c>
      <c r="LB97" s="13">
        <v>2</v>
      </c>
      <c r="LC97" s="13">
        <v>1</v>
      </c>
      <c r="LD97" s="13"/>
      <c r="LE97" s="13">
        <v>2</v>
      </c>
      <c r="LF97" s="13"/>
      <c r="LG97" s="13"/>
      <c r="LH97" s="13">
        <v>3</v>
      </c>
      <c r="LI97" s="13">
        <v>2</v>
      </c>
      <c r="LJ97" s="13">
        <v>1</v>
      </c>
      <c r="LK97" s="13"/>
      <c r="LL97" s="13"/>
      <c r="LM97" s="13">
        <v>2</v>
      </c>
      <c r="LN97" s="13"/>
      <c r="LO97" s="13">
        <v>1</v>
      </c>
      <c r="LP97" s="13"/>
      <c r="LQ97" s="13">
        <v>1</v>
      </c>
      <c r="LR97" s="13"/>
      <c r="LS97" s="13"/>
      <c r="LT97" s="13"/>
      <c r="LU97" s="13"/>
      <c r="LV97" s="13"/>
      <c r="LW97" s="13"/>
      <c r="LX97" s="13"/>
      <c r="LY97" s="13">
        <v>1</v>
      </c>
      <c r="LZ97" s="13">
        <v>1</v>
      </c>
      <c r="MA97" s="13">
        <v>3</v>
      </c>
      <c r="MB97" s="13">
        <v>2</v>
      </c>
      <c r="MC97" s="13">
        <v>1</v>
      </c>
      <c r="MD97" s="13"/>
      <c r="ME97" s="13"/>
      <c r="MF97" s="13">
        <v>1</v>
      </c>
      <c r="MG97" s="13">
        <v>1</v>
      </c>
      <c r="MH97" s="13"/>
      <c r="MI97" s="13">
        <v>1</v>
      </c>
      <c r="MJ97" s="13"/>
      <c r="MK97" s="13"/>
      <c r="ML97" s="13">
        <v>1</v>
      </c>
      <c r="MM97" s="13">
        <v>1</v>
      </c>
      <c r="MN97" s="13">
        <v>3</v>
      </c>
      <c r="MO97" s="13">
        <v>1</v>
      </c>
      <c r="MP97" s="13">
        <v>1</v>
      </c>
      <c r="MQ97" s="13"/>
      <c r="MR97" s="13">
        <v>2</v>
      </c>
      <c r="MS97" s="13">
        <v>2</v>
      </c>
      <c r="MT97" s="13">
        <v>1</v>
      </c>
      <c r="MU97" s="13">
        <v>3</v>
      </c>
      <c r="MV97" s="13">
        <v>4</v>
      </c>
      <c r="MW97" s="13"/>
      <c r="MX97" s="13"/>
      <c r="MY97" s="13"/>
      <c r="MZ97" s="13">
        <v>1</v>
      </c>
      <c r="NA97" s="13"/>
      <c r="NB97" s="13">
        <v>1</v>
      </c>
      <c r="NC97" s="13"/>
      <c r="ND97" s="13"/>
      <c r="NE97" s="13"/>
      <c r="NF97" s="13"/>
      <c r="NG97" s="13"/>
      <c r="NH97" s="13"/>
      <c r="NI97" s="13">
        <v>2</v>
      </c>
      <c r="NJ97" s="60">
        <v>142</v>
      </c>
      <c r="NK97" s="13">
        <v>8143</v>
      </c>
      <c r="NL97" s="448"/>
      <c r="NM97" s="448"/>
      <c r="NN97" s="448"/>
    </row>
    <row r="98" spans="1:378">
      <c r="A98" s="8" t="s">
        <v>205</v>
      </c>
      <c r="B98" s="284">
        <f t="shared" ref="B98:B129" si="129">VLOOKUP($A98,$W:$AQ,2,FALSE)</f>
        <v>136</v>
      </c>
      <c r="C98" s="284">
        <f t="shared" ref="C98:C129" si="130">VLOOKUP($A98,$W:$AQ,3,FALSE)</f>
        <v>136</v>
      </c>
      <c r="D98" s="284">
        <f t="shared" ref="D98:D129" si="131">VLOOKUP($A98,$W:$AQ,4,FALSE)</f>
        <v>330</v>
      </c>
      <c r="E98" s="284">
        <f t="shared" ref="E98:E129" si="132">VLOOKUP($A98,$W:$AQ,5,FALSE)</f>
        <v>337</v>
      </c>
      <c r="F98" s="284">
        <f t="shared" ref="F98:F129" si="133">VLOOKUP($A98,$W:$AQ,6,FALSE)</f>
        <v>802</v>
      </c>
      <c r="G98" s="284">
        <f t="shared" ref="G98:G129" si="134">VLOOKUP($A98,$W:$AQ,7,FALSE)</f>
        <v>891</v>
      </c>
      <c r="H98" s="284">
        <f t="shared" ref="H98:H129" si="135">VLOOKUP($A98,$W:$AQ,8,FALSE)</f>
        <v>1007</v>
      </c>
      <c r="I98" s="284">
        <f t="shared" ref="I98:I129" si="136">VLOOKUP($A98,$W:$AQ,9,FALSE)</f>
        <v>983</v>
      </c>
      <c r="J98" s="284">
        <f t="shared" ref="J98:J129" si="137">VLOOKUP($A98,$W:$AQ,10,FALSE)</f>
        <v>853</v>
      </c>
      <c r="K98" s="284">
        <f t="shared" ref="K98:K129" si="138">VLOOKUP($A98,$W:$AQ,11,FALSE)</f>
        <v>820</v>
      </c>
      <c r="L98" s="284">
        <f t="shared" ref="L98:L129" si="139">VLOOKUP($A98,$W:$AQ,12,FALSE)</f>
        <v>530</v>
      </c>
      <c r="M98" s="284">
        <f t="shared" ref="M98:M129" si="140">VLOOKUP($A98,$W:$AQ,13,FALSE)</f>
        <v>563</v>
      </c>
      <c r="N98" s="284">
        <f t="shared" ref="N98:N129" si="141">VLOOKUP($A98,$W:$AQ,14,FALSE)</f>
        <v>399</v>
      </c>
      <c r="O98" s="284">
        <f t="shared" ref="O98:O129" si="142">VLOOKUP($A98,$W:$AQ,15,FALSE)</f>
        <v>348</v>
      </c>
      <c r="P98" s="284">
        <f t="shared" ref="P98:P129" si="143">VLOOKUP($A98,$W:$AQ,16,FALSE)</f>
        <v>226</v>
      </c>
      <c r="Q98" s="284">
        <f t="shared" ref="Q98:Q129" si="144">VLOOKUP($A98,$W:$AQ,17,FALSE)</f>
        <v>242</v>
      </c>
      <c r="R98" s="284">
        <f t="shared" ref="R98:R129" si="145">VLOOKUP($A98,$W:$AQ,18,FALSE)</f>
        <v>101</v>
      </c>
      <c r="S98" s="284">
        <f t="shared" ref="S98:S129" si="146">VLOOKUP($A98,$W:$AQ,19,FALSE)</f>
        <v>155</v>
      </c>
      <c r="T98" s="284">
        <f t="shared" ref="T98:T129" si="147">VLOOKUP($A98,$W:$AQ,20,FALSE)</f>
        <v>19</v>
      </c>
      <c r="U98" s="284">
        <f t="shared" ref="U98:U129" si="148">VLOOKUP($A98,$W:$AQ,21,FALSE)</f>
        <v>56</v>
      </c>
      <c r="W98" s="16" t="s">
        <v>203</v>
      </c>
      <c r="X98" s="764">
        <f t="shared" si="88"/>
        <v>157</v>
      </c>
      <c r="Y98" s="764">
        <f t="shared" si="89"/>
        <v>116</v>
      </c>
      <c r="Z98" s="764">
        <f t="shared" si="90"/>
        <v>471</v>
      </c>
      <c r="AA98" s="764">
        <f t="shared" si="91"/>
        <v>537</v>
      </c>
      <c r="AB98" s="764">
        <f t="shared" si="92"/>
        <v>1533</v>
      </c>
      <c r="AC98" s="764">
        <f t="shared" si="93"/>
        <v>1612</v>
      </c>
      <c r="AD98" s="764">
        <f t="shared" si="94"/>
        <v>1630</v>
      </c>
      <c r="AE98" s="764">
        <f t="shared" si="95"/>
        <v>1618</v>
      </c>
      <c r="AF98" s="764">
        <f t="shared" si="96"/>
        <v>1525</v>
      </c>
      <c r="AG98" s="764">
        <f t="shared" si="97"/>
        <v>1518</v>
      </c>
      <c r="AH98" s="764">
        <f t="shared" si="98"/>
        <v>1159</v>
      </c>
      <c r="AI98" s="764">
        <f t="shared" si="99"/>
        <v>1110</v>
      </c>
      <c r="AJ98" s="764">
        <f t="shared" si="100"/>
        <v>666</v>
      </c>
      <c r="AK98" s="764">
        <f t="shared" si="101"/>
        <v>604</v>
      </c>
      <c r="AL98" s="764">
        <f t="shared" si="102"/>
        <v>351</v>
      </c>
      <c r="AM98" s="764">
        <f t="shared" si="103"/>
        <v>300</v>
      </c>
      <c r="AN98" s="764">
        <f t="shared" si="104"/>
        <v>138</v>
      </c>
      <c r="AO98" s="764">
        <f t="shared" si="105"/>
        <v>164</v>
      </c>
      <c r="AP98" s="764">
        <f t="shared" si="106"/>
        <v>18</v>
      </c>
      <c r="AQ98" s="764">
        <f t="shared" si="107"/>
        <v>80</v>
      </c>
      <c r="AR98" s="764">
        <f t="shared" si="128"/>
        <v>208</v>
      </c>
      <c r="AT98" s="16" t="s">
        <v>203</v>
      </c>
      <c r="AU98" s="13">
        <v>2</v>
      </c>
      <c r="AV98" s="13">
        <v>17</v>
      </c>
      <c r="AW98" s="13">
        <v>10</v>
      </c>
      <c r="AX98" s="13">
        <v>15</v>
      </c>
      <c r="AY98" s="13">
        <v>16</v>
      </c>
      <c r="AZ98" s="13">
        <v>8</v>
      </c>
      <c r="BA98" s="13">
        <v>11</v>
      </c>
      <c r="BB98" s="13">
        <v>14</v>
      </c>
      <c r="BC98" s="13">
        <v>12</v>
      </c>
      <c r="BD98" s="13">
        <v>11</v>
      </c>
      <c r="BE98" s="13">
        <v>17</v>
      </c>
      <c r="BF98" s="13">
        <v>24</v>
      </c>
      <c r="BG98" s="13">
        <v>20</v>
      </c>
      <c r="BH98" s="13">
        <v>40</v>
      </c>
      <c r="BI98" s="13">
        <v>43</v>
      </c>
      <c r="BJ98" s="13">
        <v>46</v>
      </c>
      <c r="BK98" s="13">
        <v>55</v>
      </c>
      <c r="BL98" s="13">
        <v>70</v>
      </c>
      <c r="BM98" s="13">
        <v>115</v>
      </c>
      <c r="BN98" s="13">
        <v>107</v>
      </c>
      <c r="BO98" s="13">
        <v>119</v>
      </c>
      <c r="BP98" s="13">
        <v>161</v>
      </c>
      <c r="BQ98" s="13">
        <v>130</v>
      </c>
      <c r="BR98" s="13">
        <v>172</v>
      </c>
      <c r="BS98" s="13">
        <v>162</v>
      </c>
      <c r="BT98" s="13">
        <v>179</v>
      </c>
      <c r="BU98" s="13">
        <v>175</v>
      </c>
      <c r="BV98" s="13">
        <v>162</v>
      </c>
      <c r="BW98" s="13">
        <v>162</v>
      </c>
      <c r="BX98" s="13">
        <v>190</v>
      </c>
      <c r="BY98" s="13">
        <v>197</v>
      </c>
      <c r="BZ98" s="13">
        <v>157</v>
      </c>
      <c r="CA98" s="13">
        <v>182</v>
      </c>
      <c r="CB98" s="13">
        <v>164</v>
      </c>
      <c r="CC98" s="13">
        <v>171</v>
      </c>
      <c r="CD98" s="13">
        <v>153</v>
      </c>
      <c r="CE98" s="13">
        <v>143</v>
      </c>
      <c r="CF98" s="13">
        <v>144</v>
      </c>
      <c r="CG98" s="13">
        <v>144</v>
      </c>
      <c r="CH98" s="13">
        <v>163</v>
      </c>
      <c r="CI98" s="13">
        <v>144</v>
      </c>
      <c r="CJ98" s="13">
        <v>176</v>
      </c>
      <c r="CK98" s="13">
        <v>176</v>
      </c>
      <c r="CL98" s="13">
        <v>139</v>
      </c>
      <c r="CM98" s="13">
        <v>153</v>
      </c>
      <c r="CN98" s="13">
        <v>147</v>
      </c>
      <c r="CO98" s="13">
        <v>177</v>
      </c>
      <c r="CP98" s="13">
        <v>140</v>
      </c>
      <c r="CQ98" s="13">
        <v>127</v>
      </c>
      <c r="CR98" s="13">
        <v>139</v>
      </c>
      <c r="CS98" s="13">
        <v>156</v>
      </c>
      <c r="CT98" s="13">
        <v>121</v>
      </c>
      <c r="CU98" s="13">
        <v>122</v>
      </c>
      <c r="CV98" s="13">
        <v>98</v>
      </c>
      <c r="CW98" s="13">
        <v>90</v>
      </c>
      <c r="CX98" s="13">
        <v>103</v>
      </c>
      <c r="CY98" s="13">
        <v>106</v>
      </c>
      <c r="CZ98" s="13">
        <v>115</v>
      </c>
      <c r="DA98" s="13">
        <v>102</v>
      </c>
      <c r="DB98" s="13">
        <v>97</v>
      </c>
      <c r="DC98" s="13">
        <v>72</v>
      </c>
      <c r="DD98" s="13">
        <v>76</v>
      </c>
      <c r="DE98" s="13">
        <v>75</v>
      </c>
      <c r="DF98" s="13">
        <v>64</v>
      </c>
      <c r="DG98" s="13">
        <v>47</v>
      </c>
      <c r="DH98" s="13">
        <v>59</v>
      </c>
      <c r="DI98" s="13">
        <v>53</v>
      </c>
      <c r="DJ98" s="13">
        <v>65</v>
      </c>
      <c r="DK98" s="13">
        <v>50</v>
      </c>
      <c r="DL98" s="13">
        <v>43</v>
      </c>
      <c r="DM98" s="13">
        <v>39</v>
      </c>
      <c r="DN98" s="13">
        <v>36</v>
      </c>
      <c r="DO98" s="13">
        <v>28</v>
      </c>
      <c r="DP98" s="13">
        <v>30</v>
      </c>
      <c r="DQ98" s="13">
        <v>39</v>
      </c>
      <c r="DR98" s="13">
        <v>24</v>
      </c>
      <c r="DS98" s="13">
        <v>26</v>
      </c>
      <c r="DT98" s="13">
        <v>21</v>
      </c>
      <c r="DU98" s="13">
        <v>31</v>
      </c>
      <c r="DV98" s="13">
        <v>26</v>
      </c>
      <c r="DW98" s="13">
        <v>20</v>
      </c>
      <c r="DX98" s="13">
        <v>25</v>
      </c>
      <c r="DY98" s="13">
        <v>19</v>
      </c>
      <c r="DZ98" s="13">
        <v>16</v>
      </c>
      <c r="EA98" s="13">
        <v>19</v>
      </c>
      <c r="EB98" s="13">
        <v>10</v>
      </c>
      <c r="EC98" s="13">
        <v>16</v>
      </c>
      <c r="ED98" s="13">
        <v>13</v>
      </c>
      <c r="EE98" s="13">
        <v>16</v>
      </c>
      <c r="EF98" s="13">
        <v>10</v>
      </c>
      <c r="EG98" s="13">
        <v>16</v>
      </c>
      <c r="EH98" s="13">
        <v>9</v>
      </c>
      <c r="EI98" s="13">
        <v>10</v>
      </c>
      <c r="EJ98" s="13">
        <v>15</v>
      </c>
      <c r="EK98" s="13">
        <v>10</v>
      </c>
      <c r="EL98" s="13">
        <v>4</v>
      </c>
      <c r="EM98" s="13">
        <v>5</v>
      </c>
      <c r="EN98" s="13">
        <v>4</v>
      </c>
      <c r="EO98" s="13">
        <v>4</v>
      </c>
      <c r="EP98" s="13">
        <v>2</v>
      </c>
      <c r="EQ98" s="13">
        <v>1</v>
      </c>
      <c r="ER98" s="13"/>
      <c r="ES98" s="13"/>
      <c r="ET98" s="13"/>
      <c r="EU98" s="13"/>
      <c r="EV98" s="13"/>
      <c r="EW98" s="13"/>
      <c r="EX98" s="13"/>
      <c r="EY98" s="13"/>
      <c r="EZ98" s="13"/>
      <c r="FA98" s="60">
        <v>7659</v>
      </c>
      <c r="FB98" s="13">
        <v>7659</v>
      </c>
      <c r="FC98" s="16" t="s">
        <v>203</v>
      </c>
      <c r="FD98" s="13">
        <v>4</v>
      </c>
      <c r="FE98" s="13">
        <v>24</v>
      </c>
      <c r="FF98" s="13">
        <v>20</v>
      </c>
      <c r="FG98" s="13">
        <v>9</v>
      </c>
      <c r="FH98" s="13">
        <v>12</v>
      </c>
      <c r="FI98" s="13">
        <v>14</v>
      </c>
      <c r="FJ98" s="13">
        <v>8</v>
      </c>
      <c r="FK98" s="13">
        <v>19</v>
      </c>
      <c r="FL98" s="13">
        <v>18</v>
      </c>
      <c r="FM98" s="13">
        <v>29</v>
      </c>
      <c r="FN98" s="13">
        <v>19</v>
      </c>
      <c r="FO98" s="13">
        <v>16</v>
      </c>
      <c r="FP98" s="13">
        <v>21</v>
      </c>
      <c r="FQ98" s="13">
        <v>23</v>
      </c>
      <c r="FR98" s="13">
        <v>36</v>
      </c>
      <c r="FS98" s="13">
        <v>41</v>
      </c>
      <c r="FT98" s="13">
        <v>62</v>
      </c>
      <c r="FU98" s="13">
        <v>68</v>
      </c>
      <c r="FV98" s="13">
        <v>81</v>
      </c>
      <c r="FW98" s="13">
        <v>104</v>
      </c>
      <c r="FX98" s="13">
        <v>118</v>
      </c>
      <c r="FY98" s="13">
        <v>139</v>
      </c>
      <c r="FZ98" s="13">
        <v>157</v>
      </c>
      <c r="GA98" s="13">
        <v>153</v>
      </c>
      <c r="GB98" s="13">
        <v>156</v>
      </c>
      <c r="GC98" s="13">
        <v>170</v>
      </c>
      <c r="GD98" s="13">
        <v>170</v>
      </c>
      <c r="GE98" s="13">
        <v>151</v>
      </c>
      <c r="GF98" s="13">
        <v>170</v>
      </c>
      <c r="GG98" s="13">
        <v>149</v>
      </c>
      <c r="GH98" s="13">
        <v>179</v>
      </c>
      <c r="GI98" s="13">
        <v>154</v>
      </c>
      <c r="GJ98" s="13">
        <v>222</v>
      </c>
      <c r="GK98" s="13">
        <v>173</v>
      </c>
      <c r="GL98" s="13">
        <v>153</v>
      </c>
      <c r="GM98" s="13">
        <v>149</v>
      </c>
      <c r="GN98" s="13">
        <v>149</v>
      </c>
      <c r="GO98" s="13">
        <v>164</v>
      </c>
      <c r="GP98" s="13">
        <v>152</v>
      </c>
      <c r="GQ98" s="13">
        <v>135</v>
      </c>
      <c r="GR98" s="13">
        <v>161</v>
      </c>
      <c r="GS98" s="13">
        <v>174</v>
      </c>
      <c r="GT98" s="13">
        <v>174</v>
      </c>
      <c r="GU98" s="13">
        <v>144</v>
      </c>
      <c r="GV98" s="13">
        <v>154</v>
      </c>
      <c r="GW98" s="13">
        <v>130</v>
      </c>
      <c r="GX98" s="13">
        <v>153</v>
      </c>
      <c r="GY98" s="13">
        <v>147</v>
      </c>
      <c r="GZ98" s="13">
        <v>143</v>
      </c>
      <c r="HA98" s="13">
        <v>145</v>
      </c>
      <c r="HB98" s="13">
        <v>144</v>
      </c>
      <c r="HC98" s="13">
        <v>125</v>
      </c>
      <c r="HD98" s="13">
        <v>121</v>
      </c>
      <c r="HE98" s="13">
        <v>121</v>
      </c>
      <c r="HF98" s="13">
        <v>129</v>
      </c>
      <c r="HG98" s="13">
        <v>114</v>
      </c>
      <c r="HH98" s="13">
        <v>104</v>
      </c>
      <c r="HI98" s="13">
        <v>96</v>
      </c>
      <c r="HJ98" s="13">
        <v>117</v>
      </c>
      <c r="HK98" s="13">
        <v>88</v>
      </c>
      <c r="HL98" s="13">
        <v>93</v>
      </c>
      <c r="HM98" s="13">
        <v>84</v>
      </c>
      <c r="HN98" s="13">
        <v>74</v>
      </c>
      <c r="HO98" s="13">
        <v>73</v>
      </c>
      <c r="HP98" s="13">
        <v>66</v>
      </c>
      <c r="HQ98" s="13">
        <v>59</v>
      </c>
      <c r="HR98" s="13">
        <v>60</v>
      </c>
      <c r="HS98" s="13">
        <v>51</v>
      </c>
      <c r="HT98" s="13">
        <v>61</v>
      </c>
      <c r="HU98" s="13">
        <v>45</v>
      </c>
      <c r="HV98" s="13">
        <v>43</v>
      </c>
      <c r="HW98" s="13">
        <v>59</v>
      </c>
      <c r="HX98" s="13">
        <v>44</v>
      </c>
      <c r="HY98" s="13">
        <v>34</v>
      </c>
      <c r="HZ98" s="13">
        <v>32</v>
      </c>
      <c r="IA98" s="13">
        <v>33</v>
      </c>
      <c r="IB98" s="13">
        <v>50</v>
      </c>
      <c r="IC98" s="13">
        <v>18</v>
      </c>
      <c r="ID98" s="13">
        <v>19</v>
      </c>
      <c r="IE98" s="13">
        <v>19</v>
      </c>
      <c r="IF98" s="13">
        <v>24</v>
      </c>
      <c r="IG98" s="13">
        <v>25</v>
      </c>
      <c r="IH98" s="13">
        <v>15</v>
      </c>
      <c r="II98" s="13">
        <v>7</v>
      </c>
      <c r="IJ98" s="13">
        <v>19</v>
      </c>
      <c r="IK98" s="13">
        <v>12</v>
      </c>
      <c r="IL98" s="13">
        <v>7</v>
      </c>
      <c r="IM98" s="13">
        <v>6</v>
      </c>
      <c r="IN98" s="13">
        <v>10</v>
      </c>
      <c r="IO98" s="13">
        <v>13</v>
      </c>
      <c r="IP98" s="13">
        <v>5</v>
      </c>
      <c r="IQ98" s="13">
        <v>2</v>
      </c>
      <c r="IR98" s="13">
        <v>5</v>
      </c>
      <c r="IS98" s="13">
        <v>1</v>
      </c>
      <c r="IT98" s="13">
        <v>1</v>
      </c>
      <c r="IU98" s="13">
        <v>1</v>
      </c>
      <c r="IV98" s="13">
        <v>1</v>
      </c>
      <c r="IW98" s="13"/>
      <c r="IX98" s="13"/>
      <c r="IY98" s="13"/>
      <c r="IZ98" s="13">
        <v>2</v>
      </c>
      <c r="JA98" s="13"/>
      <c r="JB98" s="13"/>
      <c r="JC98" s="13"/>
      <c r="JD98" s="13"/>
      <c r="JE98" s="13"/>
      <c r="JF98" s="60">
        <v>7648</v>
      </c>
      <c r="JG98" s="13">
        <v>11</v>
      </c>
      <c r="JH98" s="13">
        <v>5</v>
      </c>
      <c r="JI98" s="13"/>
      <c r="JJ98" s="13">
        <v>1</v>
      </c>
      <c r="JK98" s="13"/>
      <c r="JL98" s="13"/>
      <c r="JM98" s="13">
        <v>1</v>
      </c>
      <c r="JN98" s="13"/>
      <c r="JO98" s="13">
        <v>1</v>
      </c>
      <c r="JP98" s="13">
        <v>1</v>
      </c>
      <c r="JQ98" s="13">
        <v>1</v>
      </c>
      <c r="JR98" s="13"/>
      <c r="JS98" s="13">
        <v>2</v>
      </c>
      <c r="JT98" s="13">
        <v>1</v>
      </c>
      <c r="JU98" s="13">
        <v>2</v>
      </c>
      <c r="JV98" s="13">
        <v>1</v>
      </c>
      <c r="JW98" s="13">
        <v>2</v>
      </c>
      <c r="JX98" s="13">
        <v>2</v>
      </c>
      <c r="JY98" s="13">
        <v>5</v>
      </c>
      <c r="JZ98" s="13">
        <v>4</v>
      </c>
      <c r="KA98" s="13">
        <v>4</v>
      </c>
      <c r="KB98" s="13">
        <v>4</v>
      </c>
      <c r="KC98" s="13">
        <v>4</v>
      </c>
      <c r="KD98" s="13">
        <v>1</v>
      </c>
      <c r="KE98" s="13">
        <v>3</v>
      </c>
      <c r="KF98" s="13">
        <v>1</v>
      </c>
      <c r="KG98" s="13"/>
      <c r="KH98" s="13"/>
      <c r="KI98" s="13">
        <v>3</v>
      </c>
      <c r="KJ98" s="13">
        <v>6</v>
      </c>
      <c r="KK98" s="13">
        <v>3</v>
      </c>
      <c r="KL98" s="13">
        <v>2</v>
      </c>
      <c r="KM98" s="13">
        <v>4</v>
      </c>
      <c r="KN98" s="13">
        <v>5</v>
      </c>
      <c r="KO98" s="13">
        <v>2</v>
      </c>
      <c r="KP98" s="13">
        <v>7</v>
      </c>
      <c r="KQ98" s="13">
        <v>4</v>
      </c>
      <c r="KR98" s="13">
        <v>1</v>
      </c>
      <c r="KS98" s="13"/>
      <c r="KT98" s="13">
        <v>3</v>
      </c>
      <c r="KU98" s="13">
        <v>1</v>
      </c>
      <c r="KV98" s="13">
        <v>3</v>
      </c>
      <c r="KW98" s="13">
        <v>6</v>
      </c>
      <c r="KX98" s="13">
        <v>5</v>
      </c>
      <c r="KY98" s="13">
        <v>3</v>
      </c>
      <c r="KZ98" s="13">
        <v>1</v>
      </c>
      <c r="LA98" s="13">
        <v>1</v>
      </c>
      <c r="LB98" s="13">
        <v>4</v>
      </c>
      <c r="LC98" s="13">
        <v>3</v>
      </c>
      <c r="LD98" s="13"/>
      <c r="LE98" s="13">
        <v>2</v>
      </c>
      <c r="LF98" s="13">
        <v>1</v>
      </c>
      <c r="LG98" s="13"/>
      <c r="LH98" s="13">
        <v>2</v>
      </c>
      <c r="LI98" s="13">
        <v>2</v>
      </c>
      <c r="LJ98" s="13">
        <v>2</v>
      </c>
      <c r="LK98" s="13">
        <v>1</v>
      </c>
      <c r="LL98" s="13">
        <v>2</v>
      </c>
      <c r="LM98" s="13"/>
      <c r="LN98" s="13">
        <v>2</v>
      </c>
      <c r="LO98" s="13">
        <v>4</v>
      </c>
      <c r="LP98" s="13">
        <v>1</v>
      </c>
      <c r="LQ98" s="13">
        <v>1</v>
      </c>
      <c r="LR98" s="13">
        <v>3</v>
      </c>
      <c r="LS98" s="13">
        <v>2</v>
      </c>
      <c r="LT98" s="13">
        <v>1</v>
      </c>
      <c r="LU98" s="13">
        <v>2</v>
      </c>
      <c r="LV98" s="13">
        <v>2</v>
      </c>
      <c r="LW98" s="13"/>
      <c r="LX98" s="13"/>
      <c r="LY98" s="13">
        <v>1</v>
      </c>
      <c r="LZ98" s="13">
        <v>1</v>
      </c>
      <c r="MA98" s="13">
        <v>2</v>
      </c>
      <c r="MB98" s="13"/>
      <c r="MC98" s="13">
        <v>1</v>
      </c>
      <c r="MD98" s="13">
        <v>1</v>
      </c>
      <c r="ME98" s="13">
        <v>1</v>
      </c>
      <c r="MF98" s="13"/>
      <c r="MG98" s="13">
        <v>1</v>
      </c>
      <c r="MH98" s="13">
        <v>1</v>
      </c>
      <c r="MI98" s="13"/>
      <c r="MJ98" s="13">
        <v>2</v>
      </c>
      <c r="MK98" s="13">
        <v>1</v>
      </c>
      <c r="ML98" s="13"/>
      <c r="MM98" s="13">
        <v>1</v>
      </c>
      <c r="MN98" s="13">
        <v>3</v>
      </c>
      <c r="MO98" s="13">
        <v>3</v>
      </c>
      <c r="MP98" s="13">
        <v>3</v>
      </c>
      <c r="MQ98" s="13">
        <v>6</v>
      </c>
      <c r="MR98" s="13">
        <v>6</v>
      </c>
      <c r="MS98" s="13">
        <v>6</v>
      </c>
      <c r="MT98" s="13">
        <v>3</v>
      </c>
      <c r="MU98" s="13">
        <v>3</v>
      </c>
      <c r="MV98" s="13">
        <v>1</v>
      </c>
      <c r="MW98" s="13">
        <v>2</v>
      </c>
      <c r="MX98" s="13">
        <v>1</v>
      </c>
      <c r="MY98" s="13">
        <v>2</v>
      </c>
      <c r="MZ98" s="13">
        <v>1</v>
      </c>
      <c r="NA98" s="13"/>
      <c r="NB98" s="13"/>
      <c r="NC98" s="13">
        <v>1</v>
      </c>
      <c r="ND98" s="13"/>
      <c r="NE98" s="13"/>
      <c r="NF98" s="13"/>
      <c r="NG98" s="13"/>
      <c r="NH98" s="13"/>
      <c r="NI98" s="13"/>
      <c r="NJ98" s="60">
        <v>208</v>
      </c>
      <c r="NK98" s="13">
        <v>7856</v>
      </c>
      <c r="NL98" s="448"/>
      <c r="NM98" s="448"/>
      <c r="NN98" s="448"/>
    </row>
    <row r="99" spans="1:378">
      <c r="A99" s="8" t="s">
        <v>110</v>
      </c>
      <c r="B99" s="284">
        <f t="shared" si="129"/>
        <v>37</v>
      </c>
      <c r="C99" s="284">
        <f t="shared" si="130"/>
        <v>41</v>
      </c>
      <c r="D99" s="284">
        <f t="shared" si="131"/>
        <v>125</v>
      </c>
      <c r="E99" s="284">
        <f t="shared" si="132"/>
        <v>191</v>
      </c>
      <c r="F99" s="284">
        <f t="shared" si="133"/>
        <v>394</v>
      </c>
      <c r="G99" s="284">
        <f t="shared" si="134"/>
        <v>497</v>
      </c>
      <c r="H99" s="284">
        <f t="shared" si="135"/>
        <v>363</v>
      </c>
      <c r="I99" s="284">
        <f t="shared" si="136"/>
        <v>482</v>
      </c>
      <c r="J99" s="284">
        <f t="shared" si="137"/>
        <v>364</v>
      </c>
      <c r="K99" s="284">
        <f t="shared" si="138"/>
        <v>432</v>
      </c>
      <c r="L99" s="284">
        <f t="shared" si="139"/>
        <v>279</v>
      </c>
      <c r="M99" s="284">
        <f t="shared" si="140"/>
        <v>319</v>
      </c>
      <c r="N99" s="284">
        <f t="shared" si="141"/>
        <v>208</v>
      </c>
      <c r="O99" s="284">
        <f t="shared" si="142"/>
        <v>202</v>
      </c>
      <c r="P99" s="284">
        <f t="shared" si="143"/>
        <v>120</v>
      </c>
      <c r="Q99" s="284">
        <f t="shared" si="144"/>
        <v>119</v>
      </c>
      <c r="R99" s="284">
        <f t="shared" si="145"/>
        <v>55</v>
      </c>
      <c r="S99" s="284">
        <f t="shared" si="146"/>
        <v>59</v>
      </c>
      <c r="T99" s="284">
        <f t="shared" si="147"/>
        <v>1</v>
      </c>
      <c r="U99" s="284">
        <f t="shared" si="148"/>
        <v>19</v>
      </c>
      <c r="W99" s="16" t="s">
        <v>204</v>
      </c>
      <c r="X99" s="764">
        <f t="shared" si="88"/>
        <v>198</v>
      </c>
      <c r="Y99" s="764">
        <f t="shared" si="89"/>
        <v>176</v>
      </c>
      <c r="Z99" s="764">
        <f t="shared" si="90"/>
        <v>540</v>
      </c>
      <c r="AA99" s="764">
        <f t="shared" si="91"/>
        <v>647</v>
      </c>
      <c r="AB99" s="764">
        <f t="shared" si="92"/>
        <v>2546</v>
      </c>
      <c r="AC99" s="764">
        <f t="shared" si="93"/>
        <v>2342</v>
      </c>
      <c r="AD99" s="764">
        <f t="shared" si="94"/>
        <v>2903</v>
      </c>
      <c r="AE99" s="764">
        <f t="shared" si="95"/>
        <v>2545</v>
      </c>
      <c r="AF99" s="764">
        <f t="shared" si="96"/>
        <v>2348</v>
      </c>
      <c r="AG99" s="764">
        <f t="shared" si="97"/>
        <v>2078</v>
      </c>
      <c r="AH99" s="764">
        <f t="shared" si="98"/>
        <v>1464</v>
      </c>
      <c r="AI99" s="764">
        <f t="shared" si="99"/>
        <v>1366</v>
      </c>
      <c r="AJ99" s="764">
        <f t="shared" si="100"/>
        <v>842</v>
      </c>
      <c r="AK99" s="764">
        <f t="shared" si="101"/>
        <v>757</v>
      </c>
      <c r="AL99" s="764">
        <f t="shared" si="102"/>
        <v>361</v>
      </c>
      <c r="AM99" s="764">
        <f t="shared" si="103"/>
        <v>336</v>
      </c>
      <c r="AN99" s="764">
        <f t="shared" si="104"/>
        <v>128</v>
      </c>
      <c r="AO99" s="764">
        <f t="shared" si="105"/>
        <v>147</v>
      </c>
      <c r="AP99" s="764">
        <f t="shared" si="106"/>
        <v>13</v>
      </c>
      <c r="AQ99" s="764">
        <f t="shared" si="107"/>
        <v>32</v>
      </c>
      <c r="AR99" s="764">
        <f t="shared" ref="AR99:AR130" si="149">+EZ99+JE99+NJ99</f>
        <v>445</v>
      </c>
      <c r="AT99" s="16" t="s">
        <v>204</v>
      </c>
      <c r="AU99" s="13">
        <v>8</v>
      </c>
      <c r="AV99" s="13">
        <v>25</v>
      </c>
      <c r="AW99" s="13">
        <v>23</v>
      </c>
      <c r="AX99" s="13">
        <v>17</v>
      </c>
      <c r="AY99" s="13">
        <v>7</v>
      </c>
      <c r="AZ99" s="13">
        <v>19</v>
      </c>
      <c r="BA99" s="13">
        <v>18</v>
      </c>
      <c r="BB99" s="13">
        <v>19</v>
      </c>
      <c r="BC99" s="13">
        <v>23</v>
      </c>
      <c r="BD99" s="13">
        <v>17</v>
      </c>
      <c r="BE99" s="13">
        <v>32</v>
      </c>
      <c r="BF99" s="13">
        <v>23</v>
      </c>
      <c r="BG99" s="13">
        <v>29</v>
      </c>
      <c r="BH99" s="13">
        <v>40</v>
      </c>
      <c r="BI99" s="13">
        <v>54</v>
      </c>
      <c r="BJ99" s="13">
        <v>50</v>
      </c>
      <c r="BK99" s="13">
        <v>89</v>
      </c>
      <c r="BL99" s="13">
        <v>93</v>
      </c>
      <c r="BM99" s="13">
        <v>114</v>
      </c>
      <c r="BN99" s="13">
        <v>123</v>
      </c>
      <c r="BO99" s="13">
        <v>166</v>
      </c>
      <c r="BP99" s="13">
        <v>162</v>
      </c>
      <c r="BQ99" s="13">
        <v>216</v>
      </c>
      <c r="BR99" s="13">
        <v>250</v>
      </c>
      <c r="BS99" s="13">
        <v>205</v>
      </c>
      <c r="BT99" s="13">
        <v>253</v>
      </c>
      <c r="BU99" s="13">
        <v>296</v>
      </c>
      <c r="BV99" s="13">
        <v>263</v>
      </c>
      <c r="BW99" s="13">
        <v>255</v>
      </c>
      <c r="BX99" s="13">
        <v>276</v>
      </c>
      <c r="BY99" s="13">
        <v>248</v>
      </c>
      <c r="BZ99" s="13">
        <v>262</v>
      </c>
      <c r="CA99" s="13">
        <v>278</v>
      </c>
      <c r="CB99" s="13">
        <v>262</v>
      </c>
      <c r="CC99" s="13">
        <v>270</v>
      </c>
      <c r="CD99" s="13">
        <v>215</v>
      </c>
      <c r="CE99" s="13">
        <v>247</v>
      </c>
      <c r="CF99" s="13">
        <v>232</v>
      </c>
      <c r="CG99" s="13">
        <v>254</v>
      </c>
      <c r="CH99" s="13">
        <v>277</v>
      </c>
      <c r="CI99" s="13">
        <v>263</v>
      </c>
      <c r="CJ99" s="13">
        <v>255</v>
      </c>
      <c r="CK99" s="13">
        <v>235</v>
      </c>
      <c r="CL99" s="13">
        <v>223</v>
      </c>
      <c r="CM99" s="13">
        <v>211</v>
      </c>
      <c r="CN99" s="13">
        <v>171</v>
      </c>
      <c r="CO99" s="13">
        <v>174</v>
      </c>
      <c r="CP99" s="13">
        <v>179</v>
      </c>
      <c r="CQ99" s="13">
        <v>169</v>
      </c>
      <c r="CR99" s="13">
        <v>198</v>
      </c>
      <c r="CS99" s="13">
        <v>178</v>
      </c>
      <c r="CT99" s="13">
        <v>152</v>
      </c>
      <c r="CU99" s="13">
        <v>150</v>
      </c>
      <c r="CV99" s="13">
        <v>140</v>
      </c>
      <c r="CW99" s="13">
        <v>136</v>
      </c>
      <c r="CX99" s="13">
        <v>130</v>
      </c>
      <c r="CY99" s="13">
        <v>117</v>
      </c>
      <c r="CZ99" s="13">
        <v>133</v>
      </c>
      <c r="DA99" s="13">
        <v>126</v>
      </c>
      <c r="DB99" s="13">
        <v>104</v>
      </c>
      <c r="DC99" s="13">
        <v>100</v>
      </c>
      <c r="DD99" s="13">
        <v>102</v>
      </c>
      <c r="DE99" s="13">
        <v>97</v>
      </c>
      <c r="DF99" s="13">
        <v>92</v>
      </c>
      <c r="DG99" s="13">
        <v>71</v>
      </c>
      <c r="DH99" s="13">
        <v>73</v>
      </c>
      <c r="DI99" s="13">
        <v>58</v>
      </c>
      <c r="DJ99" s="13">
        <v>54</v>
      </c>
      <c r="DK99" s="13">
        <v>62</v>
      </c>
      <c r="DL99" s="13">
        <v>48</v>
      </c>
      <c r="DM99" s="13">
        <v>47</v>
      </c>
      <c r="DN99" s="13">
        <v>39</v>
      </c>
      <c r="DO99" s="13">
        <v>46</v>
      </c>
      <c r="DP99" s="13">
        <v>38</v>
      </c>
      <c r="DQ99" s="13">
        <v>35</v>
      </c>
      <c r="DR99" s="13">
        <v>36</v>
      </c>
      <c r="DS99" s="13">
        <v>29</v>
      </c>
      <c r="DT99" s="13">
        <v>21</v>
      </c>
      <c r="DU99" s="13">
        <v>18</v>
      </c>
      <c r="DV99" s="13">
        <v>27</v>
      </c>
      <c r="DW99" s="13">
        <v>23</v>
      </c>
      <c r="DX99" s="13">
        <v>21</v>
      </c>
      <c r="DY99" s="13">
        <v>14</v>
      </c>
      <c r="DZ99" s="13">
        <v>17</v>
      </c>
      <c r="EA99" s="13">
        <v>17</v>
      </c>
      <c r="EB99" s="13">
        <v>11</v>
      </c>
      <c r="EC99" s="13">
        <v>14</v>
      </c>
      <c r="ED99" s="13">
        <v>14</v>
      </c>
      <c r="EE99" s="13">
        <v>6</v>
      </c>
      <c r="EF99" s="13">
        <v>10</v>
      </c>
      <c r="EG99" s="13">
        <v>9</v>
      </c>
      <c r="EH99" s="13">
        <v>9</v>
      </c>
      <c r="EI99" s="13">
        <v>5</v>
      </c>
      <c r="EJ99" s="13">
        <v>2</v>
      </c>
      <c r="EK99" s="13">
        <v>2</v>
      </c>
      <c r="EL99" s="13">
        <v>1</v>
      </c>
      <c r="EM99" s="13">
        <v>3</v>
      </c>
      <c r="EN99" s="13"/>
      <c r="EO99" s="13"/>
      <c r="EP99" s="13">
        <v>1</v>
      </c>
      <c r="EQ99" s="13"/>
      <c r="ER99" s="13"/>
      <c r="ES99" s="13"/>
      <c r="ET99" s="13"/>
      <c r="EU99" s="13"/>
      <c r="EV99" s="13"/>
      <c r="EW99" s="13"/>
      <c r="EX99" s="13"/>
      <c r="EY99" s="13"/>
      <c r="EZ99" s="13"/>
      <c r="FA99" s="60">
        <v>10426</v>
      </c>
      <c r="FB99" s="13">
        <v>10426</v>
      </c>
      <c r="FC99" s="16" t="s">
        <v>204</v>
      </c>
      <c r="FD99" s="13">
        <v>10</v>
      </c>
      <c r="FE99" s="13">
        <v>26</v>
      </c>
      <c r="FF99" s="13">
        <v>29</v>
      </c>
      <c r="FG99" s="13">
        <v>24</v>
      </c>
      <c r="FH99" s="13">
        <v>26</v>
      </c>
      <c r="FI99" s="13">
        <v>15</v>
      </c>
      <c r="FJ99" s="13">
        <v>20</v>
      </c>
      <c r="FK99" s="13">
        <v>18</v>
      </c>
      <c r="FL99" s="13">
        <v>16</v>
      </c>
      <c r="FM99" s="13">
        <v>14</v>
      </c>
      <c r="FN99" s="13">
        <v>28</v>
      </c>
      <c r="FO99" s="13">
        <v>26</v>
      </c>
      <c r="FP99" s="13">
        <v>16</v>
      </c>
      <c r="FQ99" s="13">
        <v>32</v>
      </c>
      <c r="FR99" s="13">
        <v>43</v>
      </c>
      <c r="FS99" s="13">
        <v>48</v>
      </c>
      <c r="FT99" s="13">
        <v>60</v>
      </c>
      <c r="FU99" s="13">
        <v>63</v>
      </c>
      <c r="FV99" s="13">
        <v>100</v>
      </c>
      <c r="FW99" s="13">
        <v>124</v>
      </c>
      <c r="FX99" s="13">
        <v>168</v>
      </c>
      <c r="FY99" s="13">
        <v>183</v>
      </c>
      <c r="FZ99" s="13">
        <v>205</v>
      </c>
      <c r="GA99" s="13">
        <v>249</v>
      </c>
      <c r="GB99" s="13">
        <v>268</v>
      </c>
      <c r="GC99" s="13">
        <v>292</v>
      </c>
      <c r="GD99" s="13">
        <v>263</v>
      </c>
      <c r="GE99" s="13">
        <v>288</v>
      </c>
      <c r="GF99" s="13">
        <v>309</v>
      </c>
      <c r="GG99" s="13">
        <v>321</v>
      </c>
      <c r="GH99" s="13">
        <v>324</v>
      </c>
      <c r="GI99" s="13">
        <v>301</v>
      </c>
      <c r="GJ99" s="13">
        <v>264</v>
      </c>
      <c r="GK99" s="13">
        <v>295</v>
      </c>
      <c r="GL99" s="13">
        <v>304</v>
      </c>
      <c r="GM99" s="13">
        <v>308</v>
      </c>
      <c r="GN99" s="13">
        <v>280</v>
      </c>
      <c r="GO99" s="13">
        <v>266</v>
      </c>
      <c r="GP99" s="13">
        <v>278</v>
      </c>
      <c r="GQ99" s="13">
        <v>283</v>
      </c>
      <c r="GR99" s="13">
        <v>322</v>
      </c>
      <c r="GS99" s="13">
        <v>298</v>
      </c>
      <c r="GT99" s="13">
        <v>231</v>
      </c>
      <c r="GU99" s="13">
        <v>281</v>
      </c>
      <c r="GV99" s="13">
        <v>229</v>
      </c>
      <c r="GW99" s="13">
        <v>205</v>
      </c>
      <c r="GX99" s="13">
        <v>199</v>
      </c>
      <c r="GY99" s="13">
        <v>181</v>
      </c>
      <c r="GZ99" s="13">
        <v>198</v>
      </c>
      <c r="HA99" s="13">
        <v>204</v>
      </c>
      <c r="HB99" s="13">
        <v>178</v>
      </c>
      <c r="HC99" s="13">
        <v>188</v>
      </c>
      <c r="HD99" s="13">
        <v>170</v>
      </c>
      <c r="HE99" s="13">
        <v>158</v>
      </c>
      <c r="HF99" s="13">
        <v>135</v>
      </c>
      <c r="HG99" s="13">
        <v>147</v>
      </c>
      <c r="HH99" s="13">
        <v>148</v>
      </c>
      <c r="HI99" s="13">
        <v>124</v>
      </c>
      <c r="HJ99" s="13">
        <v>103</v>
      </c>
      <c r="HK99" s="13">
        <v>113</v>
      </c>
      <c r="HL99" s="13">
        <v>103</v>
      </c>
      <c r="HM99" s="13">
        <v>100</v>
      </c>
      <c r="HN99" s="13">
        <v>116</v>
      </c>
      <c r="HO99" s="13">
        <v>90</v>
      </c>
      <c r="HP99" s="13">
        <v>81</v>
      </c>
      <c r="HQ99" s="13">
        <v>85</v>
      </c>
      <c r="HR99" s="13">
        <v>85</v>
      </c>
      <c r="HS99" s="13">
        <v>75</v>
      </c>
      <c r="HT99" s="13">
        <v>44</v>
      </c>
      <c r="HU99" s="13">
        <v>63</v>
      </c>
      <c r="HV99" s="13">
        <v>48</v>
      </c>
      <c r="HW99" s="13">
        <v>61</v>
      </c>
      <c r="HX99" s="13">
        <v>47</v>
      </c>
      <c r="HY99" s="13">
        <v>41</v>
      </c>
      <c r="HZ99" s="13">
        <v>32</v>
      </c>
      <c r="IA99" s="13">
        <v>29</v>
      </c>
      <c r="IB99" s="13">
        <v>24</v>
      </c>
      <c r="IC99" s="13">
        <v>30</v>
      </c>
      <c r="ID99" s="13">
        <v>24</v>
      </c>
      <c r="IE99" s="13">
        <v>25</v>
      </c>
      <c r="IF99" s="13">
        <v>20</v>
      </c>
      <c r="IG99" s="13">
        <v>20</v>
      </c>
      <c r="IH99" s="13">
        <v>16</v>
      </c>
      <c r="II99" s="13">
        <v>18</v>
      </c>
      <c r="IJ99" s="13">
        <v>12</v>
      </c>
      <c r="IK99" s="13">
        <v>12</v>
      </c>
      <c r="IL99" s="13">
        <v>12</v>
      </c>
      <c r="IM99" s="13">
        <v>7</v>
      </c>
      <c r="IN99" s="13">
        <v>8</v>
      </c>
      <c r="IO99" s="13">
        <v>3</v>
      </c>
      <c r="IP99" s="13">
        <v>5</v>
      </c>
      <c r="IQ99" s="13">
        <v>1</v>
      </c>
      <c r="IR99" s="13">
        <v>4</v>
      </c>
      <c r="IS99" s="13">
        <v>1</v>
      </c>
      <c r="IT99" s="13"/>
      <c r="IU99" s="13"/>
      <c r="IV99" s="13"/>
      <c r="IW99" s="13"/>
      <c r="IX99" s="13">
        <v>1</v>
      </c>
      <c r="IY99" s="13"/>
      <c r="IZ99" s="13">
        <v>1</v>
      </c>
      <c r="JA99" s="13"/>
      <c r="JB99" s="13"/>
      <c r="JC99" s="13"/>
      <c r="JD99" s="13"/>
      <c r="JE99" s="13">
        <v>2</v>
      </c>
      <c r="JF99" s="60">
        <v>11345</v>
      </c>
      <c r="JG99" s="13">
        <v>38</v>
      </c>
      <c r="JH99" s="13">
        <v>16</v>
      </c>
      <c r="JI99" s="13">
        <v>1</v>
      </c>
      <c r="JJ99" s="13"/>
      <c r="JK99" s="13">
        <v>1</v>
      </c>
      <c r="JL99" s="13">
        <v>2</v>
      </c>
      <c r="JM99" s="13"/>
      <c r="JN99" s="13">
        <v>1</v>
      </c>
      <c r="JO99" s="13">
        <v>2</v>
      </c>
      <c r="JP99" s="13"/>
      <c r="JQ99" s="13">
        <v>1</v>
      </c>
      <c r="JR99" s="13">
        <v>2</v>
      </c>
      <c r="JS99" s="13">
        <v>3</v>
      </c>
      <c r="JT99" s="13">
        <v>2</v>
      </c>
      <c r="JU99" s="13">
        <v>1</v>
      </c>
      <c r="JV99" s="13">
        <v>2</v>
      </c>
      <c r="JW99" s="13">
        <v>1</v>
      </c>
      <c r="JX99" s="13">
        <v>6</v>
      </c>
      <c r="JY99" s="13">
        <v>1</v>
      </c>
      <c r="JZ99" s="13">
        <v>1</v>
      </c>
      <c r="KA99" s="13">
        <v>2</v>
      </c>
      <c r="KB99" s="13">
        <v>5</v>
      </c>
      <c r="KC99" s="13">
        <v>4</v>
      </c>
      <c r="KD99" s="13">
        <v>10</v>
      </c>
      <c r="KE99" s="13">
        <v>8</v>
      </c>
      <c r="KF99" s="13">
        <v>7</v>
      </c>
      <c r="KG99" s="13">
        <v>12</v>
      </c>
      <c r="KH99" s="13">
        <v>12</v>
      </c>
      <c r="KI99" s="13">
        <v>8</v>
      </c>
      <c r="KJ99" s="13">
        <v>6</v>
      </c>
      <c r="KK99" s="13">
        <v>8</v>
      </c>
      <c r="KL99" s="13">
        <v>10</v>
      </c>
      <c r="KM99" s="13">
        <v>18</v>
      </c>
      <c r="KN99" s="13">
        <v>14</v>
      </c>
      <c r="KO99" s="13">
        <v>14</v>
      </c>
      <c r="KP99" s="13">
        <v>18</v>
      </c>
      <c r="KQ99" s="13">
        <v>8</v>
      </c>
      <c r="KR99" s="13">
        <v>13</v>
      </c>
      <c r="KS99" s="13">
        <v>8</v>
      </c>
      <c r="KT99" s="13">
        <v>9</v>
      </c>
      <c r="KU99" s="13">
        <v>3</v>
      </c>
      <c r="KV99" s="13">
        <v>4</v>
      </c>
      <c r="KW99" s="13">
        <v>6</v>
      </c>
      <c r="KX99" s="13">
        <v>8</v>
      </c>
      <c r="KY99" s="13">
        <v>10</v>
      </c>
      <c r="KZ99" s="13">
        <v>9</v>
      </c>
      <c r="LA99" s="13">
        <v>7</v>
      </c>
      <c r="LB99" s="13">
        <v>12</v>
      </c>
      <c r="LC99" s="13">
        <v>6</v>
      </c>
      <c r="LD99" s="13">
        <v>7</v>
      </c>
      <c r="LE99" s="13">
        <v>4</v>
      </c>
      <c r="LF99" s="13">
        <v>3</v>
      </c>
      <c r="LG99" s="13">
        <v>5</v>
      </c>
      <c r="LH99" s="13">
        <v>5</v>
      </c>
      <c r="LI99" s="13">
        <v>3</v>
      </c>
      <c r="LJ99" s="13">
        <v>4</v>
      </c>
      <c r="LK99" s="13">
        <v>3</v>
      </c>
      <c r="LL99" s="13">
        <v>2</v>
      </c>
      <c r="LM99" s="13">
        <v>4</v>
      </c>
      <c r="LN99" s="13">
        <v>4</v>
      </c>
      <c r="LO99" s="13">
        <v>6</v>
      </c>
      <c r="LP99" s="13">
        <v>4</v>
      </c>
      <c r="LQ99" s="13">
        <v>1</v>
      </c>
      <c r="LR99" s="13">
        <v>1</v>
      </c>
      <c r="LS99" s="13">
        <v>2</v>
      </c>
      <c r="LT99" s="13">
        <v>1</v>
      </c>
      <c r="LU99" s="13">
        <v>3</v>
      </c>
      <c r="LV99" s="13"/>
      <c r="LW99" s="13">
        <v>1</v>
      </c>
      <c r="LX99" s="13">
        <v>6</v>
      </c>
      <c r="LY99" s="13">
        <v>1</v>
      </c>
      <c r="LZ99" s="13">
        <v>7</v>
      </c>
      <c r="MA99" s="13"/>
      <c r="MB99" s="13">
        <v>3</v>
      </c>
      <c r="MC99" s="13"/>
      <c r="MD99" s="13"/>
      <c r="ME99" s="13">
        <v>1</v>
      </c>
      <c r="MF99" s="13">
        <v>1</v>
      </c>
      <c r="MG99" s="13">
        <v>4</v>
      </c>
      <c r="MH99" s="13"/>
      <c r="MI99" s="13">
        <v>1</v>
      </c>
      <c r="MJ99" s="13">
        <v>2</v>
      </c>
      <c r="MK99" s="13">
        <v>1</v>
      </c>
      <c r="ML99" s="13">
        <v>1</v>
      </c>
      <c r="MM99" s="13">
        <v>1</v>
      </c>
      <c r="MN99" s="13">
        <v>2</v>
      </c>
      <c r="MO99" s="13"/>
      <c r="MP99" s="13"/>
      <c r="MQ99" s="13">
        <v>2</v>
      </c>
      <c r="MR99" s="13">
        <v>1</v>
      </c>
      <c r="MS99" s="13">
        <v>1</v>
      </c>
      <c r="MT99" s="13">
        <v>1</v>
      </c>
      <c r="MU99" s="13"/>
      <c r="MV99" s="13">
        <v>1</v>
      </c>
      <c r="MW99" s="13">
        <v>1</v>
      </c>
      <c r="MX99" s="13"/>
      <c r="MY99" s="13"/>
      <c r="MZ99" s="13"/>
      <c r="NA99" s="13"/>
      <c r="NB99" s="13">
        <v>1</v>
      </c>
      <c r="NC99" s="13"/>
      <c r="ND99" s="13"/>
      <c r="NE99" s="13"/>
      <c r="NF99" s="13"/>
      <c r="NG99" s="13"/>
      <c r="NH99" s="13"/>
      <c r="NI99" s="13">
        <v>1</v>
      </c>
      <c r="NJ99" s="60">
        <v>443</v>
      </c>
      <c r="NK99" s="13">
        <v>11788</v>
      </c>
      <c r="NL99" s="448"/>
      <c r="NM99" s="448"/>
      <c r="NN99" s="448"/>
    </row>
    <row r="100" spans="1:378">
      <c r="A100" s="9" t="s">
        <v>111</v>
      </c>
      <c r="B100" s="284">
        <f t="shared" si="129"/>
        <v>1137</v>
      </c>
      <c r="C100" s="284">
        <f t="shared" si="130"/>
        <v>973</v>
      </c>
      <c r="D100" s="284">
        <f t="shared" si="131"/>
        <v>3016</v>
      </c>
      <c r="E100" s="284">
        <f t="shared" si="132"/>
        <v>3351</v>
      </c>
      <c r="F100" s="284">
        <f t="shared" si="133"/>
        <v>12629</v>
      </c>
      <c r="G100" s="284">
        <f t="shared" si="134"/>
        <v>12026</v>
      </c>
      <c r="H100" s="284">
        <f t="shared" si="135"/>
        <v>14330</v>
      </c>
      <c r="I100" s="284">
        <f t="shared" si="136"/>
        <v>12956</v>
      </c>
      <c r="J100" s="284">
        <f t="shared" si="137"/>
        <v>11844</v>
      </c>
      <c r="K100" s="284">
        <f t="shared" si="138"/>
        <v>11119</v>
      </c>
      <c r="L100" s="284">
        <f t="shared" si="139"/>
        <v>7914</v>
      </c>
      <c r="M100" s="284">
        <f t="shared" si="140"/>
        <v>7745</v>
      </c>
      <c r="N100" s="284">
        <f t="shared" si="141"/>
        <v>4391</v>
      </c>
      <c r="O100" s="284">
        <f t="shared" si="142"/>
        <v>4023</v>
      </c>
      <c r="P100" s="284">
        <f t="shared" si="143"/>
        <v>1991</v>
      </c>
      <c r="Q100" s="284">
        <f t="shared" si="144"/>
        <v>2001</v>
      </c>
      <c r="R100" s="284">
        <f t="shared" si="145"/>
        <v>712</v>
      </c>
      <c r="S100" s="284">
        <f t="shared" si="146"/>
        <v>1013</v>
      </c>
      <c r="T100" s="284">
        <f t="shared" si="147"/>
        <v>136</v>
      </c>
      <c r="U100" s="284">
        <f t="shared" si="148"/>
        <v>312</v>
      </c>
      <c r="W100" s="16" t="s">
        <v>205</v>
      </c>
      <c r="X100" s="764">
        <f t="shared" ref="X100:X163" si="150">SUM(FD100:FM100)</f>
        <v>136</v>
      </c>
      <c r="Y100" s="764">
        <f t="shared" ref="Y100:Y163" si="151">SUM(AU100:BD100)</f>
        <v>136</v>
      </c>
      <c r="Z100" s="764">
        <f t="shared" ref="Z100:Z163" si="152">SUM(FN100:FW100)</f>
        <v>330</v>
      </c>
      <c r="AA100" s="764">
        <f t="shared" ref="AA100:AA163" si="153">SUM(BE100:BN100)</f>
        <v>337</v>
      </c>
      <c r="AB100" s="764">
        <f t="shared" ref="AB100:AB163" si="154">SUM(FX100:GG100)</f>
        <v>802</v>
      </c>
      <c r="AC100" s="764">
        <f t="shared" ref="AC100:AC163" si="155">SUM(BO100:BX100)</f>
        <v>891</v>
      </c>
      <c r="AD100" s="764">
        <f t="shared" ref="AD100:AD163" si="156">SUM(GH100:GQ100)</f>
        <v>1007</v>
      </c>
      <c r="AE100" s="764">
        <f t="shared" ref="AE100:AE163" si="157">SUM(BY100:CH100)</f>
        <v>983</v>
      </c>
      <c r="AF100" s="764">
        <f t="shared" ref="AF100:AF163" si="158">SUM(GR100:HA100)</f>
        <v>853</v>
      </c>
      <c r="AG100" s="764">
        <f t="shared" ref="AG100:AG163" si="159">SUM(CI100:CR100)</f>
        <v>820</v>
      </c>
      <c r="AH100" s="764">
        <f t="shared" ref="AH100:AH163" si="160">SUM(HB100:HK100)</f>
        <v>530</v>
      </c>
      <c r="AI100" s="764">
        <f t="shared" ref="AI100:AI163" si="161">SUM(CS100:DB100)</f>
        <v>563</v>
      </c>
      <c r="AJ100" s="764">
        <f t="shared" ref="AJ100:AJ163" si="162">SUM(HL100:HU100)</f>
        <v>399</v>
      </c>
      <c r="AK100" s="764">
        <f t="shared" ref="AK100:AK163" si="163">SUM(DC100:DL100)</f>
        <v>348</v>
      </c>
      <c r="AL100" s="764">
        <f t="shared" ref="AL100:AL163" si="164">SUM(HV100:IE100)</f>
        <v>226</v>
      </c>
      <c r="AM100" s="764">
        <f t="shared" ref="AM100:AM163" si="165">SUM(DM100:DV100)</f>
        <v>242</v>
      </c>
      <c r="AN100" s="764">
        <f t="shared" ref="AN100:AN163" si="166">SUM(IF100:IO100)</f>
        <v>101</v>
      </c>
      <c r="AO100" s="764">
        <f t="shared" ref="AO100:AO163" si="167">SUM(DW100:EF100)</f>
        <v>155</v>
      </c>
      <c r="AP100" s="764">
        <f t="shared" ref="AP100:AP163" si="168">SUM(IP100:JD100)</f>
        <v>19</v>
      </c>
      <c r="AQ100" s="764">
        <f t="shared" ref="AQ100:AQ163" si="169">SUM(EG100:EY100)</f>
        <v>56</v>
      </c>
      <c r="AR100" s="764">
        <f t="shared" si="149"/>
        <v>157</v>
      </c>
      <c r="AT100" s="16" t="s">
        <v>205</v>
      </c>
      <c r="AU100" s="13">
        <v>13</v>
      </c>
      <c r="AV100" s="13">
        <v>19</v>
      </c>
      <c r="AW100" s="13">
        <v>12</v>
      </c>
      <c r="AX100" s="13">
        <v>13</v>
      </c>
      <c r="AY100" s="13">
        <v>17</v>
      </c>
      <c r="AZ100" s="13">
        <v>11</v>
      </c>
      <c r="BA100" s="13">
        <v>13</v>
      </c>
      <c r="BB100" s="13">
        <v>12</v>
      </c>
      <c r="BC100" s="13">
        <v>14</v>
      </c>
      <c r="BD100" s="13">
        <v>12</v>
      </c>
      <c r="BE100" s="13">
        <v>16</v>
      </c>
      <c r="BF100" s="13">
        <v>12</v>
      </c>
      <c r="BG100" s="13">
        <v>15</v>
      </c>
      <c r="BH100" s="13">
        <v>29</v>
      </c>
      <c r="BI100" s="13">
        <v>28</v>
      </c>
      <c r="BJ100" s="13">
        <v>36</v>
      </c>
      <c r="BK100" s="13">
        <v>52</v>
      </c>
      <c r="BL100" s="13">
        <v>46</v>
      </c>
      <c r="BM100" s="13">
        <v>50</v>
      </c>
      <c r="BN100" s="13">
        <v>53</v>
      </c>
      <c r="BO100" s="13">
        <v>58</v>
      </c>
      <c r="BP100" s="13">
        <v>70</v>
      </c>
      <c r="BQ100" s="13">
        <v>78</v>
      </c>
      <c r="BR100" s="13">
        <v>75</v>
      </c>
      <c r="BS100" s="13">
        <v>85</v>
      </c>
      <c r="BT100" s="13">
        <v>108</v>
      </c>
      <c r="BU100" s="13">
        <v>99</v>
      </c>
      <c r="BV100" s="13">
        <v>107</v>
      </c>
      <c r="BW100" s="13">
        <v>102</v>
      </c>
      <c r="BX100" s="13">
        <v>109</v>
      </c>
      <c r="BY100" s="13">
        <v>118</v>
      </c>
      <c r="BZ100" s="13">
        <v>91</v>
      </c>
      <c r="CA100" s="13">
        <v>91</v>
      </c>
      <c r="CB100" s="13">
        <v>100</v>
      </c>
      <c r="CC100" s="13">
        <v>113</v>
      </c>
      <c r="CD100" s="13">
        <v>98</v>
      </c>
      <c r="CE100" s="13">
        <v>98</v>
      </c>
      <c r="CF100" s="13">
        <v>104</v>
      </c>
      <c r="CG100" s="13">
        <v>81</v>
      </c>
      <c r="CH100" s="13">
        <v>89</v>
      </c>
      <c r="CI100" s="13">
        <v>95</v>
      </c>
      <c r="CJ100" s="13">
        <v>98</v>
      </c>
      <c r="CK100" s="13">
        <v>96</v>
      </c>
      <c r="CL100" s="13">
        <v>93</v>
      </c>
      <c r="CM100" s="13">
        <v>80</v>
      </c>
      <c r="CN100" s="13">
        <v>80</v>
      </c>
      <c r="CO100" s="13">
        <v>75</v>
      </c>
      <c r="CP100" s="13">
        <v>59</v>
      </c>
      <c r="CQ100" s="13">
        <v>70</v>
      </c>
      <c r="CR100" s="13">
        <v>74</v>
      </c>
      <c r="CS100" s="13">
        <v>54</v>
      </c>
      <c r="CT100" s="13">
        <v>73</v>
      </c>
      <c r="CU100" s="13">
        <v>67</v>
      </c>
      <c r="CV100" s="13">
        <v>60</v>
      </c>
      <c r="CW100" s="13">
        <v>53</v>
      </c>
      <c r="CX100" s="13">
        <v>43</v>
      </c>
      <c r="CY100" s="13">
        <v>54</v>
      </c>
      <c r="CZ100" s="13">
        <v>46</v>
      </c>
      <c r="DA100" s="13">
        <v>60</v>
      </c>
      <c r="DB100" s="13">
        <v>53</v>
      </c>
      <c r="DC100" s="13">
        <v>49</v>
      </c>
      <c r="DD100" s="13">
        <v>37</v>
      </c>
      <c r="DE100" s="13">
        <v>38</v>
      </c>
      <c r="DF100" s="13">
        <v>34</v>
      </c>
      <c r="DG100" s="13">
        <v>34</v>
      </c>
      <c r="DH100" s="13">
        <v>34</v>
      </c>
      <c r="DI100" s="13">
        <v>31</v>
      </c>
      <c r="DJ100" s="13">
        <v>37</v>
      </c>
      <c r="DK100" s="13">
        <v>23</v>
      </c>
      <c r="DL100" s="13">
        <v>31</v>
      </c>
      <c r="DM100" s="13">
        <v>30</v>
      </c>
      <c r="DN100" s="13">
        <v>35</v>
      </c>
      <c r="DO100" s="13">
        <v>27</v>
      </c>
      <c r="DP100" s="13">
        <v>23</v>
      </c>
      <c r="DQ100" s="13">
        <v>27</v>
      </c>
      <c r="DR100" s="13">
        <v>23</v>
      </c>
      <c r="DS100" s="13">
        <v>18</v>
      </c>
      <c r="DT100" s="13">
        <v>19</v>
      </c>
      <c r="DU100" s="13">
        <v>24</v>
      </c>
      <c r="DV100" s="13">
        <v>16</v>
      </c>
      <c r="DW100" s="13">
        <v>19</v>
      </c>
      <c r="DX100" s="13">
        <v>14</v>
      </c>
      <c r="DY100" s="13">
        <v>17</v>
      </c>
      <c r="DZ100" s="13">
        <v>17</v>
      </c>
      <c r="EA100" s="13">
        <v>10</v>
      </c>
      <c r="EB100" s="13">
        <v>19</v>
      </c>
      <c r="EC100" s="13">
        <v>16</v>
      </c>
      <c r="ED100" s="13">
        <v>22</v>
      </c>
      <c r="EE100" s="13">
        <v>6</v>
      </c>
      <c r="EF100" s="13">
        <v>15</v>
      </c>
      <c r="EG100" s="13">
        <v>9</v>
      </c>
      <c r="EH100" s="13">
        <v>8</v>
      </c>
      <c r="EI100" s="13">
        <v>11</v>
      </c>
      <c r="EJ100" s="13">
        <v>8</v>
      </c>
      <c r="EK100" s="13">
        <v>5</v>
      </c>
      <c r="EL100" s="13">
        <v>3</v>
      </c>
      <c r="EM100" s="13">
        <v>5</v>
      </c>
      <c r="EN100" s="13">
        <v>3</v>
      </c>
      <c r="EO100" s="13">
        <v>1</v>
      </c>
      <c r="EP100" s="13">
        <v>1</v>
      </c>
      <c r="EQ100" s="13">
        <v>1</v>
      </c>
      <c r="ER100" s="13">
        <v>1</v>
      </c>
      <c r="ES100" s="13"/>
      <c r="ET100" s="13"/>
      <c r="EU100" s="13"/>
      <c r="EV100" s="13"/>
      <c r="EW100" s="13"/>
      <c r="EX100" s="13"/>
      <c r="EY100" s="13"/>
      <c r="EZ100" s="13"/>
      <c r="FA100" s="60">
        <v>4531</v>
      </c>
      <c r="FB100" s="13">
        <v>4531</v>
      </c>
      <c r="FC100" s="16" t="s">
        <v>205</v>
      </c>
      <c r="FD100" s="13">
        <v>11</v>
      </c>
      <c r="FE100" s="13">
        <v>14</v>
      </c>
      <c r="FF100" s="13">
        <v>13</v>
      </c>
      <c r="FG100" s="13">
        <v>16</v>
      </c>
      <c r="FH100" s="13">
        <v>10</v>
      </c>
      <c r="FI100" s="13">
        <v>16</v>
      </c>
      <c r="FJ100" s="13">
        <v>12</v>
      </c>
      <c r="FK100" s="13">
        <v>12</v>
      </c>
      <c r="FL100" s="13">
        <v>12</v>
      </c>
      <c r="FM100" s="13">
        <v>20</v>
      </c>
      <c r="FN100" s="13">
        <v>16</v>
      </c>
      <c r="FO100" s="13">
        <v>18</v>
      </c>
      <c r="FP100" s="13">
        <v>20</v>
      </c>
      <c r="FQ100" s="13">
        <v>21</v>
      </c>
      <c r="FR100" s="13">
        <v>21</v>
      </c>
      <c r="FS100" s="13">
        <v>41</v>
      </c>
      <c r="FT100" s="13">
        <v>28</v>
      </c>
      <c r="FU100" s="13">
        <v>26</v>
      </c>
      <c r="FV100" s="13">
        <v>81</v>
      </c>
      <c r="FW100" s="13">
        <v>58</v>
      </c>
      <c r="FX100" s="13">
        <v>52</v>
      </c>
      <c r="FY100" s="13">
        <v>68</v>
      </c>
      <c r="FZ100" s="13">
        <v>70</v>
      </c>
      <c r="GA100" s="13">
        <v>69</v>
      </c>
      <c r="GB100" s="13">
        <v>91</v>
      </c>
      <c r="GC100" s="13">
        <v>81</v>
      </c>
      <c r="GD100" s="13">
        <v>91</v>
      </c>
      <c r="GE100" s="13">
        <v>89</v>
      </c>
      <c r="GF100" s="13">
        <v>91</v>
      </c>
      <c r="GG100" s="13">
        <v>100</v>
      </c>
      <c r="GH100" s="13">
        <v>117</v>
      </c>
      <c r="GI100" s="13">
        <v>93</v>
      </c>
      <c r="GJ100" s="13">
        <v>115</v>
      </c>
      <c r="GK100" s="13">
        <v>93</v>
      </c>
      <c r="GL100" s="13">
        <v>106</v>
      </c>
      <c r="GM100" s="13">
        <v>102</v>
      </c>
      <c r="GN100" s="13">
        <v>77</v>
      </c>
      <c r="GO100" s="13">
        <v>91</v>
      </c>
      <c r="GP100" s="13">
        <v>98</v>
      </c>
      <c r="GQ100" s="13">
        <v>115</v>
      </c>
      <c r="GR100" s="13">
        <v>106</v>
      </c>
      <c r="GS100" s="13">
        <v>115</v>
      </c>
      <c r="GT100" s="13">
        <v>88</v>
      </c>
      <c r="GU100" s="13">
        <v>93</v>
      </c>
      <c r="GV100" s="13">
        <v>96</v>
      </c>
      <c r="GW100" s="13">
        <v>66</v>
      </c>
      <c r="GX100" s="13">
        <v>81</v>
      </c>
      <c r="GY100" s="13">
        <v>69</v>
      </c>
      <c r="GZ100" s="13">
        <v>66</v>
      </c>
      <c r="HA100" s="13">
        <v>73</v>
      </c>
      <c r="HB100" s="13">
        <v>66</v>
      </c>
      <c r="HC100" s="13">
        <v>61</v>
      </c>
      <c r="HD100" s="13">
        <v>64</v>
      </c>
      <c r="HE100" s="13">
        <v>52</v>
      </c>
      <c r="HF100" s="13">
        <v>59</v>
      </c>
      <c r="HG100" s="13">
        <v>52</v>
      </c>
      <c r="HH100" s="13">
        <v>47</v>
      </c>
      <c r="HI100" s="13">
        <v>42</v>
      </c>
      <c r="HJ100" s="13">
        <v>50</v>
      </c>
      <c r="HK100" s="13">
        <v>37</v>
      </c>
      <c r="HL100" s="13">
        <v>46</v>
      </c>
      <c r="HM100" s="13">
        <v>41</v>
      </c>
      <c r="HN100" s="13">
        <v>35</v>
      </c>
      <c r="HO100" s="13">
        <v>41</v>
      </c>
      <c r="HP100" s="13">
        <v>53</v>
      </c>
      <c r="HQ100" s="13">
        <v>36</v>
      </c>
      <c r="HR100" s="13">
        <v>32</v>
      </c>
      <c r="HS100" s="13">
        <v>44</v>
      </c>
      <c r="HT100" s="13">
        <v>31</v>
      </c>
      <c r="HU100" s="13">
        <v>40</v>
      </c>
      <c r="HV100" s="13">
        <v>30</v>
      </c>
      <c r="HW100" s="13">
        <v>29</v>
      </c>
      <c r="HX100" s="13">
        <v>26</v>
      </c>
      <c r="HY100" s="13">
        <v>20</v>
      </c>
      <c r="HZ100" s="13">
        <v>19</v>
      </c>
      <c r="IA100" s="13">
        <v>18</v>
      </c>
      <c r="IB100" s="13">
        <v>25</v>
      </c>
      <c r="IC100" s="13">
        <v>31</v>
      </c>
      <c r="ID100" s="13">
        <v>13</v>
      </c>
      <c r="IE100" s="13">
        <v>15</v>
      </c>
      <c r="IF100" s="13">
        <v>14</v>
      </c>
      <c r="IG100" s="13">
        <v>15</v>
      </c>
      <c r="IH100" s="13">
        <v>22</v>
      </c>
      <c r="II100" s="13">
        <v>13</v>
      </c>
      <c r="IJ100" s="13">
        <v>15</v>
      </c>
      <c r="IK100" s="13">
        <v>7</v>
      </c>
      <c r="IL100" s="13">
        <v>5</v>
      </c>
      <c r="IM100" s="13">
        <v>3</v>
      </c>
      <c r="IN100" s="13">
        <v>4</v>
      </c>
      <c r="IO100" s="13">
        <v>3</v>
      </c>
      <c r="IP100" s="13">
        <v>6</v>
      </c>
      <c r="IQ100" s="13">
        <v>3</v>
      </c>
      <c r="IR100" s="13">
        <v>5</v>
      </c>
      <c r="IS100" s="13">
        <v>1</v>
      </c>
      <c r="IT100" s="13">
        <v>1</v>
      </c>
      <c r="IU100" s="13"/>
      <c r="IV100" s="13">
        <v>1</v>
      </c>
      <c r="IW100" s="13">
        <v>2</v>
      </c>
      <c r="IX100" s="13"/>
      <c r="IY100" s="13"/>
      <c r="IZ100" s="13"/>
      <c r="JA100" s="13"/>
      <c r="JB100" s="13"/>
      <c r="JC100" s="13"/>
      <c r="JD100" s="13"/>
      <c r="JE100" s="13"/>
      <c r="JF100" s="60">
        <v>4403</v>
      </c>
      <c r="JG100" s="13">
        <v>9</v>
      </c>
      <c r="JH100" s="13">
        <v>8</v>
      </c>
      <c r="JI100" s="13">
        <v>1</v>
      </c>
      <c r="JJ100" s="13">
        <v>2</v>
      </c>
      <c r="JK100" s="13">
        <v>4</v>
      </c>
      <c r="JL100" s="13">
        <v>2</v>
      </c>
      <c r="JM100" s="13"/>
      <c r="JN100" s="13">
        <v>2</v>
      </c>
      <c r="JO100" s="13">
        <v>1</v>
      </c>
      <c r="JP100" s="13"/>
      <c r="JQ100" s="13">
        <v>2</v>
      </c>
      <c r="JR100" s="13">
        <v>1</v>
      </c>
      <c r="JS100" s="13"/>
      <c r="JT100" s="13"/>
      <c r="JU100" s="13"/>
      <c r="JV100" s="13">
        <v>3</v>
      </c>
      <c r="JW100" s="13">
        <v>1</v>
      </c>
      <c r="JX100" s="13">
        <v>1</v>
      </c>
      <c r="JY100" s="13"/>
      <c r="JZ100" s="13">
        <v>1</v>
      </c>
      <c r="KA100" s="13">
        <v>3</v>
      </c>
      <c r="KB100" s="13">
        <v>3</v>
      </c>
      <c r="KC100" s="13"/>
      <c r="KD100" s="13">
        <v>1</v>
      </c>
      <c r="KE100" s="13">
        <v>1</v>
      </c>
      <c r="KF100" s="13">
        <v>1</v>
      </c>
      <c r="KG100" s="13">
        <v>2</v>
      </c>
      <c r="KH100" s="13">
        <v>3</v>
      </c>
      <c r="KI100" s="13"/>
      <c r="KJ100" s="13">
        <v>1</v>
      </c>
      <c r="KK100" s="13"/>
      <c r="KL100" s="13">
        <v>3</v>
      </c>
      <c r="KM100" s="13">
        <v>4</v>
      </c>
      <c r="KN100" s="13">
        <v>1</v>
      </c>
      <c r="KO100" s="13">
        <v>1</v>
      </c>
      <c r="KP100" s="13">
        <v>1</v>
      </c>
      <c r="KQ100" s="13">
        <v>2</v>
      </c>
      <c r="KR100" s="13">
        <v>3</v>
      </c>
      <c r="KS100" s="13"/>
      <c r="KT100" s="13">
        <v>1</v>
      </c>
      <c r="KU100" s="13"/>
      <c r="KV100" s="13">
        <v>4</v>
      </c>
      <c r="KW100" s="13">
        <v>2</v>
      </c>
      <c r="KX100" s="13"/>
      <c r="KY100" s="13"/>
      <c r="KZ100" s="13">
        <v>3</v>
      </c>
      <c r="LA100" s="13">
        <v>3</v>
      </c>
      <c r="LB100" s="13">
        <v>2</v>
      </c>
      <c r="LC100" s="13">
        <v>5</v>
      </c>
      <c r="LD100" s="13"/>
      <c r="LE100" s="13">
        <v>1</v>
      </c>
      <c r="LF100" s="13">
        <v>1</v>
      </c>
      <c r="LG100" s="13"/>
      <c r="LH100" s="13"/>
      <c r="LI100" s="13"/>
      <c r="LJ100" s="13">
        <v>1</v>
      </c>
      <c r="LK100" s="13">
        <v>1</v>
      </c>
      <c r="LL100" s="13"/>
      <c r="LM100" s="13">
        <v>1</v>
      </c>
      <c r="LN100" s="13"/>
      <c r="LO100" s="13">
        <v>1</v>
      </c>
      <c r="LP100" s="13">
        <v>1</v>
      </c>
      <c r="LQ100" s="13">
        <v>1</v>
      </c>
      <c r="LR100" s="13">
        <v>1</v>
      </c>
      <c r="LS100" s="13">
        <v>1</v>
      </c>
      <c r="LT100" s="13">
        <v>1</v>
      </c>
      <c r="LU100" s="13"/>
      <c r="LV100" s="13">
        <v>1</v>
      </c>
      <c r="LW100" s="13">
        <v>1</v>
      </c>
      <c r="LX100" s="13"/>
      <c r="LY100" s="13">
        <v>1</v>
      </c>
      <c r="LZ100" s="13">
        <v>2</v>
      </c>
      <c r="MA100" s="13">
        <v>1</v>
      </c>
      <c r="MB100" s="13"/>
      <c r="MC100" s="13"/>
      <c r="MD100" s="13">
        <v>1</v>
      </c>
      <c r="ME100" s="13"/>
      <c r="MF100" s="13">
        <v>3</v>
      </c>
      <c r="MG100" s="13">
        <v>2</v>
      </c>
      <c r="MH100" s="13"/>
      <c r="MI100" s="13">
        <v>2</v>
      </c>
      <c r="MJ100" s="13">
        <v>4</v>
      </c>
      <c r="MK100" s="13">
        <v>1</v>
      </c>
      <c r="ML100" s="13">
        <v>3</v>
      </c>
      <c r="MM100" s="13"/>
      <c r="MN100" s="13"/>
      <c r="MO100" s="13">
        <v>4</v>
      </c>
      <c r="MP100" s="13">
        <v>1</v>
      </c>
      <c r="MQ100" s="13">
        <v>4</v>
      </c>
      <c r="MR100" s="13">
        <v>5</v>
      </c>
      <c r="MS100" s="13">
        <v>7</v>
      </c>
      <c r="MT100" s="13">
        <v>4</v>
      </c>
      <c r="MU100" s="13">
        <v>2</v>
      </c>
      <c r="MV100" s="13"/>
      <c r="MW100" s="13">
        <v>2</v>
      </c>
      <c r="MX100" s="13">
        <v>1</v>
      </c>
      <c r="MY100" s="13">
        <v>1</v>
      </c>
      <c r="MZ100" s="13">
        <v>2</v>
      </c>
      <c r="NA100" s="13">
        <v>1</v>
      </c>
      <c r="NB100" s="13">
        <v>2</v>
      </c>
      <c r="NC100" s="13"/>
      <c r="ND100" s="13"/>
      <c r="NE100" s="13"/>
      <c r="NF100" s="13"/>
      <c r="NG100" s="13"/>
      <c r="NH100" s="13"/>
      <c r="NI100" s="13"/>
      <c r="NJ100" s="60">
        <v>157</v>
      </c>
      <c r="NK100" s="13">
        <v>4560</v>
      </c>
      <c r="NL100" s="448"/>
      <c r="NM100" s="448"/>
      <c r="NN100" s="448"/>
    </row>
    <row r="101" spans="1:378">
      <c r="A101" s="9" t="s">
        <v>112</v>
      </c>
      <c r="B101" s="284">
        <f t="shared" si="129"/>
        <v>313</v>
      </c>
      <c r="C101" s="284">
        <f t="shared" si="130"/>
        <v>245</v>
      </c>
      <c r="D101" s="284">
        <f t="shared" si="131"/>
        <v>1431</v>
      </c>
      <c r="E101" s="284">
        <f t="shared" si="132"/>
        <v>1587</v>
      </c>
      <c r="F101" s="284">
        <f t="shared" si="133"/>
        <v>6330</v>
      </c>
      <c r="G101" s="284">
        <f t="shared" si="134"/>
        <v>6595</v>
      </c>
      <c r="H101" s="284">
        <f t="shared" si="135"/>
        <v>6596</v>
      </c>
      <c r="I101" s="284">
        <f t="shared" si="136"/>
        <v>6497</v>
      </c>
      <c r="J101" s="284">
        <f t="shared" si="137"/>
        <v>5053</v>
      </c>
      <c r="K101" s="284">
        <f t="shared" si="138"/>
        <v>5327</v>
      </c>
      <c r="L101" s="284">
        <f t="shared" si="139"/>
        <v>3340</v>
      </c>
      <c r="M101" s="284">
        <f t="shared" si="140"/>
        <v>3409</v>
      </c>
      <c r="N101" s="284">
        <f t="shared" si="141"/>
        <v>1958</v>
      </c>
      <c r="O101" s="284">
        <f t="shared" si="142"/>
        <v>1875</v>
      </c>
      <c r="P101" s="284">
        <f t="shared" si="143"/>
        <v>1090</v>
      </c>
      <c r="Q101" s="284">
        <f t="shared" si="144"/>
        <v>1073</v>
      </c>
      <c r="R101" s="284">
        <f t="shared" si="145"/>
        <v>424</v>
      </c>
      <c r="S101" s="284">
        <f t="shared" si="146"/>
        <v>654</v>
      </c>
      <c r="T101" s="284">
        <f t="shared" si="147"/>
        <v>88</v>
      </c>
      <c r="U101" s="284">
        <f t="shared" si="148"/>
        <v>337</v>
      </c>
      <c r="W101" s="16" t="s">
        <v>110</v>
      </c>
      <c r="X101" s="764">
        <f t="shared" si="150"/>
        <v>37</v>
      </c>
      <c r="Y101" s="764">
        <f t="shared" si="151"/>
        <v>41</v>
      </c>
      <c r="Z101" s="764">
        <f t="shared" si="152"/>
        <v>125</v>
      </c>
      <c r="AA101" s="764">
        <f t="shared" si="153"/>
        <v>191</v>
      </c>
      <c r="AB101" s="764">
        <f t="shared" si="154"/>
        <v>394</v>
      </c>
      <c r="AC101" s="764">
        <f t="shared" si="155"/>
        <v>497</v>
      </c>
      <c r="AD101" s="764">
        <f t="shared" si="156"/>
        <v>363</v>
      </c>
      <c r="AE101" s="764">
        <f t="shared" si="157"/>
        <v>482</v>
      </c>
      <c r="AF101" s="764">
        <f t="shared" si="158"/>
        <v>364</v>
      </c>
      <c r="AG101" s="764">
        <f t="shared" si="159"/>
        <v>432</v>
      </c>
      <c r="AH101" s="764">
        <f t="shared" si="160"/>
        <v>279</v>
      </c>
      <c r="AI101" s="764">
        <f t="shared" si="161"/>
        <v>319</v>
      </c>
      <c r="AJ101" s="764">
        <f t="shared" si="162"/>
        <v>208</v>
      </c>
      <c r="AK101" s="764">
        <f t="shared" si="163"/>
        <v>202</v>
      </c>
      <c r="AL101" s="764">
        <f t="shared" si="164"/>
        <v>120</v>
      </c>
      <c r="AM101" s="764">
        <f t="shared" si="165"/>
        <v>119</v>
      </c>
      <c r="AN101" s="764">
        <f t="shared" si="166"/>
        <v>55</v>
      </c>
      <c r="AO101" s="764">
        <f t="shared" si="167"/>
        <v>59</v>
      </c>
      <c r="AP101" s="764">
        <f t="shared" si="168"/>
        <v>1</v>
      </c>
      <c r="AQ101" s="764">
        <f t="shared" si="169"/>
        <v>19</v>
      </c>
      <c r="AR101" s="764">
        <f t="shared" si="149"/>
        <v>23</v>
      </c>
      <c r="AT101" s="16" t="s">
        <v>110</v>
      </c>
      <c r="AU101" s="13">
        <v>3</v>
      </c>
      <c r="AV101" s="13">
        <v>9</v>
      </c>
      <c r="AW101" s="13">
        <v>1</v>
      </c>
      <c r="AX101" s="13">
        <v>2</v>
      </c>
      <c r="AY101" s="13">
        <v>4</v>
      </c>
      <c r="AZ101" s="13">
        <v>3</v>
      </c>
      <c r="BA101" s="13">
        <v>6</v>
      </c>
      <c r="BB101" s="13">
        <v>4</v>
      </c>
      <c r="BC101" s="13">
        <v>6</v>
      </c>
      <c r="BD101" s="13">
        <v>3</v>
      </c>
      <c r="BE101" s="13">
        <v>6</v>
      </c>
      <c r="BF101" s="13">
        <v>9</v>
      </c>
      <c r="BG101" s="13">
        <v>4</v>
      </c>
      <c r="BH101" s="13">
        <v>10</v>
      </c>
      <c r="BI101" s="13">
        <v>18</v>
      </c>
      <c r="BJ101" s="13">
        <v>16</v>
      </c>
      <c r="BK101" s="13">
        <v>27</v>
      </c>
      <c r="BL101" s="13">
        <v>23</v>
      </c>
      <c r="BM101" s="13">
        <v>36</v>
      </c>
      <c r="BN101" s="13">
        <v>42</v>
      </c>
      <c r="BO101" s="13">
        <v>49</v>
      </c>
      <c r="BP101" s="13">
        <v>35</v>
      </c>
      <c r="BQ101" s="13">
        <v>38</v>
      </c>
      <c r="BR101" s="13">
        <v>56</v>
      </c>
      <c r="BS101" s="13">
        <v>50</v>
      </c>
      <c r="BT101" s="13">
        <v>53</v>
      </c>
      <c r="BU101" s="13">
        <v>53</v>
      </c>
      <c r="BV101" s="13">
        <v>56</v>
      </c>
      <c r="BW101" s="13">
        <v>52</v>
      </c>
      <c r="BX101" s="13">
        <v>55</v>
      </c>
      <c r="BY101" s="13">
        <v>67</v>
      </c>
      <c r="BZ101" s="13">
        <v>43</v>
      </c>
      <c r="CA101" s="13">
        <v>36</v>
      </c>
      <c r="CB101" s="13">
        <v>47</v>
      </c>
      <c r="CC101" s="13">
        <v>53</v>
      </c>
      <c r="CD101" s="13">
        <v>43</v>
      </c>
      <c r="CE101" s="13">
        <v>37</v>
      </c>
      <c r="CF101" s="13">
        <v>52</v>
      </c>
      <c r="CG101" s="13">
        <v>52</v>
      </c>
      <c r="CH101" s="13">
        <v>52</v>
      </c>
      <c r="CI101" s="13">
        <v>56</v>
      </c>
      <c r="CJ101" s="13">
        <v>44</v>
      </c>
      <c r="CK101" s="13">
        <v>50</v>
      </c>
      <c r="CL101" s="13">
        <v>44</v>
      </c>
      <c r="CM101" s="13">
        <v>31</v>
      </c>
      <c r="CN101" s="13">
        <v>35</v>
      </c>
      <c r="CO101" s="13">
        <v>58</v>
      </c>
      <c r="CP101" s="13">
        <v>31</v>
      </c>
      <c r="CQ101" s="13">
        <v>39</v>
      </c>
      <c r="CR101" s="13">
        <v>44</v>
      </c>
      <c r="CS101" s="13">
        <v>37</v>
      </c>
      <c r="CT101" s="13">
        <v>34</v>
      </c>
      <c r="CU101" s="13">
        <v>35</v>
      </c>
      <c r="CV101" s="13">
        <v>31</v>
      </c>
      <c r="CW101" s="13">
        <v>33</v>
      </c>
      <c r="CX101" s="13">
        <v>33</v>
      </c>
      <c r="CY101" s="13">
        <v>33</v>
      </c>
      <c r="CZ101" s="13">
        <v>24</v>
      </c>
      <c r="DA101" s="13">
        <v>31</v>
      </c>
      <c r="DB101" s="13">
        <v>28</v>
      </c>
      <c r="DC101" s="13">
        <v>26</v>
      </c>
      <c r="DD101" s="13">
        <v>26</v>
      </c>
      <c r="DE101" s="13">
        <v>19</v>
      </c>
      <c r="DF101" s="13">
        <v>16</v>
      </c>
      <c r="DG101" s="13">
        <v>21</v>
      </c>
      <c r="DH101" s="13">
        <v>17</v>
      </c>
      <c r="DI101" s="13">
        <v>25</v>
      </c>
      <c r="DJ101" s="13">
        <v>19</v>
      </c>
      <c r="DK101" s="13">
        <v>18</v>
      </c>
      <c r="DL101" s="13">
        <v>15</v>
      </c>
      <c r="DM101" s="13">
        <v>16</v>
      </c>
      <c r="DN101" s="13">
        <v>15</v>
      </c>
      <c r="DO101" s="13">
        <v>12</v>
      </c>
      <c r="DP101" s="13">
        <v>14</v>
      </c>
      <c r="DQ101" s="13">
        <v>11</v>
      </c>
      <c r="DR101" s="13">
        <v>15</v>
      </c>
      <c r="DS101" s="13">
        <v>9</v>
      </c>
      <c r="DT101" s="13">
        <v>11</v>
      </c>
      <c r="DU101" s="13">
        <v>3</v>
      </c>
      <c r="DV101" s="13">
        <v>13</v>
      </c>
      <c r="DW101" s="13">
        <v>6</v>
      </c>
      <c r="DX101" s="13">
        <v>8</v>
      </c>
      <c r="DY101" s="13">
        <v>6</v>
      </c>
      <c r="DZ101" s="13">
        <v>9</v>
      </c>
      <c r="EA101" s="13">
        <v>2</v>
      </c>
      <c r="EB101" s="13">
        <v>8</v>
      </c>
      <c r="EC101" s="13">
        <v>4</v>
      </c>
      <c r="ED101" s="13">
        <v>5</v>
      </c>
      <c r="EE101" s="13">
        <v>6</v>
      </c>
      <c r="EF101" s="13">
        <v>5</v>
      </c>
      <c r="EG101" s="13">
        <v>4</v>
      </c>
      <c r="EH101" s="13">
        <v>3</v>
      </c>
      <c r="EI101" s="13"/>
      <c r="EJ101" s="13">
        <v>2</v>
      </c>
      <c r="EK101" s="13">
        <v>4</v>
      </c>
      <c r="EL101" s="13">
        <v>2</v>
      </c>
      <c r="EM101" s="13">
        <v>3</v>
      </c>
      <c r="EN101" s="13">
        <v>1</v>
      </c>
      <c r="EO101" s="13"/>
      <c r="EP101" s="13"/>
      <c r="EQ101" s="13"/>
      <c r="ER101" s="13"/>
      <c r="ES101" s="13"/>
      <c r="ET101" s="13"/>
      <c r="EU101" s="13"/>
      <c r="EV101" s="13"/>
      <c r="EW101" s="13"/>
      <c r="EX101" s="13"/>
      <c r="EY101" s="13"/>
      <c r="EZ101" s="13"/>
      <c r="FA101" s="60">
        <v>2361</v>
      </c>
      <c r="FB101" s="13">
        <v>2361</v>
      </c>
      <c r="FC101" s="16" t="s">
        <v>110</v>
      </c>
      <c r="FD101" s="13">
        <v>5</v>
      </c>
      <c r="FE101" s="13">
        <v>5</v>
      </c>
      <c r="FF101" s="13">
        <v>5</v>
      </c>
      <c r="FG101" s="13">
        <v>3</v>
      </c>
      <c r="FH101" s="13">
        <v>3</v>
      </c>
      <c r="FI101" s="13">
        <v>5</v>
      </c>
      <c r="FJ101" s="13">
        <v>1</v>
      </c>
      <c r="FK101" s="13">
        <v>2</v>
      </c>
      <c r="FL101" s="13">
        <v>4</v>
      </c>
      <c r="FM101" s="13">
        <v>4</v>
      </c>
      <c r="FN101" s="13">
        <v>3</v>
      </c>
      <c r="FO101" s="13">
        <v>3</v>
      </c>
      <c r="FP101" s="13">
        <v>5</v>
      </c>
      <c r="FQ101" s="13">
        <v>3</v>
      </c>
      <c r="FR101" s="13">
        <v>6</v>
      </c>
      <c r="FS101" s="13">
        <v>13</v>
      </c>
      <c r="FT101" s="13">
        <v>16</v>
      </c>
      <c r="FU101" s="13">
        <v>23</v>
      </c>
      <c r="FV101" s="13">
        <v>28</v>
      </c>
      <c r="FW101" s="13">
        <v>25</v>
      </c>
      <c r="FX101" s="13">
        <v>30</v>
      </c>
      <c r="FY101" s="13">
        <v>35</v>
      </c>
      <c r="FZ101" s="13">
        <v>51</v>
      </c>
      <c r="GA101" s="13">
        <v>43</v>
      </c>
      <c r="GB101" s="13">
        <v>29</v>
      </c>
      <c r="GC101" s="13">
        <v>39</v>
      </c>
      <c r="GD101" s="13">
        <v>45</v>
      </c>
      <c r="GE101" s="13">
        <v>33</v>
      </c>
      <c r="GF101" s="13">
        <v>53</v>
      </c>
      <c r="GG101" s="13">
        <v>36</v>
      </c>
      <c r="GH101" s="13">
        <v>46</v>
      </c>
      <c r="GI101" s="13">
        <v>36</v>
      </c>
      <c r="GJ101" s="13">
        <v>37</v>
      </c>
      <c r="GK101" s="13">
        <v>34</v>
      </c>
      <c r="GL101" s="13">
        <v>42</v>
      </c>
      <c r="GM101" s="13">
        <v>40</v>
      </c>
      <c r="GN101" s="13">
        <v>30</v>
      </c>
      <c r="GO101" s="13">
        <v>35</v>
      </c>
      <c r="GP101" s="13">
        <v>31</v>
      </c>
      <c r="GQ101" s="13">
        <v>32</v>
      </c>
      <c r="GR101" s="13">
        <v>39</v>
      </c>
      <c r="GS101" s="13">
        <v>36</v>
      </c>
      <c r="GT101" s="13">
        <v>54</v>
      </c>
      <c r="GU101" s="13">
        <v>25</v>
      </c>
      <c r="GV101" s="13">
        <v>42</v>
      </c>
      <c r="GW101" s="13">
        <v>33</v>
      </c>
      <c r="GX101" s="13">
        <v>38</v>
      </c>
      <c r="GY101" s="13">
        <v>27</v>
      </c>
      <c r="GZ101" s="13">
        <v>43</v>
      </c>
      <c r="HA101" s="13">
        <v>27</v>
      </c>
      <c r="HB101" s="13">
        <v>38</v>
      </c>
      <c r="HC101" s="13">
        <v>29</v>
      </c>
      <c r="HD101" s="13">
        <v>34</v>
      </c>
      <c r="HE101" s="13">
        <v>26</v>
      </c>
      <c r="HF101" s="13">
        <v>18</v>
      </c>
      <c r="HG101" s="13">
        <v>35</v>
      </c>
      <c r="HH101" s="13">
        <v>24</v>
      </c>
      <c r="HI101" s="13">
        <v>24</v>
      </c>
      <c r="HJ101" s="13">
        <v>29</v>
      </c>
      <c r="HK101" s="13">
        <v>22</v>
      </c>
      <c r="HL101" s="13">
        <v>18</v>
      </c>
      <c r="HM101" s="13">
        <v>30</v>
      </c>
      <c r="HN101" s="13">
        <v>20</v>
      </c>
      <c r="HO101" s="13">
        <v>22</v>
      </c>
      <c r="HP101" s="13">
        <v>30</v>
      </c>
      <c r="HQ101" s="13">
        <v>23</v>
      </c>
      <c r="HR101" s="13">
        <v>11</v>
      </c>
      <c r="HS101" s="13">
        <v>14</v>
      </c>
      <c r="HT101" s="13">
        <v>23</v>
      </c>
      <c r="HU101" s="13">
        <v>17</v>
      </c>
      <c r="HV101" s="13">
        <v>21</v>
      </c>
      <c r="HW101" s="13">
        <v>16</v>
      </c>
      <c r="HX101" s="13">
        <v>16</v>
      </c>
      <c r="HY101" s="13">
        <v>10</v>
      </c>
      <c r="HZ101" s="13">
        <v>8</v>
      </c>
      <c r="IA101" s="13">
        <v>13</v>
      </c>
      <c r="IB101" s="13">
        <v>12</v>
      </c>
      <c r="IC101" s="13">
        <v>10</v>
      </c>
      <c r="ID101" s="13">
        <v>5</v>
      </c>
      <c r="IE101" s="13">
        <v>9</v>
      </c>
      <c r="IF101" s="13">
        <v>13</v>
      </c>
      <c r="IG101" s="13">
        <v>6</v>
      </c>
      <c r="IH101" s="13">
        <v>7</v>
      </c>
      <c r="II101" s="13">
        <v>9</v>
      </c>
      <c r="IJ101" s="13">
        <v>7</v>
      </c>
      <c r="IK101" s="13">
        <v>4</v>
      </c>
      <c r="IL101" s="13"/>
      <c r="IM101" s="13">
        <v>4</v>
      </c>
      <c r="IN101" s="13">
        <v>3</v>
      </c>
      <c r="IO101" s="13">
        <v>2</v>
      </c>
      <c r="IP101" s="13">
        <v>1</v>
      </c>
      <c r="IQ101" s="13"/>
      <c r="IR101" s="13"/>
      <c r="IS101" s="13"/>
      <c r="IT101" s="13"/>
      <c r="IU101" s="13"/>
      <c r="IV101" s="13"/>
      <c r="IW101" s="13"/>
      <c r="IX101" s="13"/>
      <c r="IY101" s="13"/>
      <c r="IZ101" s="13"/>
      <c r="JA101" s="13"/>
      <c r="JB101" s="13"/>
      <c r="JC101" s="13"/>
      <c r="JD101" s="13"/>
      <c r="JE101" s="13"/>
      <c r="JF101" s="60">
        <v>1946</v>
      </c>
      <c r="JG101" s="13"/>
      <c r="JH101" s="13"/>
      <c r="JI101" s="13"/>
      <c r="JJ101" s="13"/>
      <c r="JK101" s="13"/>
      <c r="JL101" s="13"/>
      <c r="JM101" s="13"/>
      <c r="JN101" s="13"/>
      <c r="JO101" s="13"/>
      <c r="JP101" s="13"/>
      <c r="JQ101" s="13"/>
      <c r="JR101" s="13"/>
      <c r="JS101" s="13"/>
      <c r="JT101" s="13"/>
      <c r="JU101" s="13"/>
      <c r="JV101" s="13"/>
      <c r="JW101" s="13"/>
      <c r="JX101" s="13"/>
      <c r="JY101" s="13"/>
      <c r="JZ101" s="13">
        <v>1</v>
      </c>
      <c r="KA101" s="13">
        <v>1</v>
      </c>
      <c r="KB101" s="13"/>
      <c r="KC101" s="13">
        <v>2</v>
      </c>
      <c r="KD101" s="13">
        <v>1</v>
      </c>
      <c r="KE101" s="13">
        <v>1</v>
      </c>
      <c r="KF101" s="13"/>
      <c r="KG101" s="13"/>
      <c r="KH101" s="13">
        <v>1</v>
      </c>
      <c r="KI101" s="13">
        <v>1</v>
      </c>
      <c r="KJ101" s="13"/>
      <c r="KK101" s="13"/>
      <c r="KL101" s="13"/>
      <c r="KM101" s="13"/>
      <c r="KN101" s="13"/>
      <c r="KO101" s="13"/>
      <c r="KP101" s="13"/>
      <c r="KQ101" s="13"/>
      <c r="KR101" s="13"/>
      <c r="KS101" s="13"/>
      <c r="KT101" s="13">
        <v>1</v>
      </c>
      <c r="KU101" s="13">
        <v>1</v>
      </c>
      <c r="KV101" s="13">
        <v>1</v>
      </c>
      <c r="KW101" s="13">
        <v>1</v>
      </c>
      <c r="KX101" s="13"/>
      <c r="KY101" s="13"/>
      <c r="KZ101" s="13"/>
      <c r="LA101" s="13"/>
      <c r="LB101" s="13"/>
      <c r="LC101" s="13"/>
      <c r="LD101" s="13"/>
      <c r="LE101" s="13"/>
      <c r="LF101" s="13"/>
      <c r="LG101" s="13">
        <v>1</v>
      </c>
      <c r="LH101" s="13"/>
      <c r="LI101" s="13"/>
      <c r="LJ101" s="13"/>
      <c r="LK101" s="13"/>
      <c r="LL101" s="13"/>
      <c r="LM101" s="13"/>
      <c r="LN101" s="13"/>
      <c r="LO101" s="13"/>
      <c r="LP101" s="13"/>
      <c r="LQ101" s="13"/>
      <c r="LR101" s="13"/>
      <c r="LS101" s="13">
        <v>1</v>
      </c>
      <c r="LT101" s="13">
        <v>2</v>
      </c>
      <c r="LU101" s="13"/>
      <c r="LV101" s="13"/>
      <c r="LW101" s="13"/>
      <c r="LX101" s="13"/>
      <c r="LY101" s="13"/>
      <c r="LZ101" s="13"/>
      <c r="MA101" s="13"/>
      <c r="MB101" s="13"/>
      <c r="MC101" s="13"/>
      <c r="MD101" s="13"/>
      <c r="ME101" s="13"/>
      <c r="MF101" s="13"/>
      <c r="MG101" s="13"/>
      <c r="MH101" s="13"/>
      <c r="MI101" s="13"/>
      <c r="MJ101" s="13"/>
      <c r="MK101" s="13"/>
      <c r="ML101" s="13"/>
      <c r="MM101" s="13">
        <v>1</v>
      </c>
      <c r="MN101" s="13"/>
      <c r="MO101" s="13"/>
      <c r="MP101" s="13"/>
      <c r="MQ101" s="13">
        <v>1</v>
      </c>
      <c r="MR101" s="13"/>
      <c r="MS101" s="13"/>
      <c r="MT101" s="13"/>
      <c r="MU101" s="13">
        <v>1</v>
      </c>
      <c r="MV101" s="13">
        <v>1</v>
      </c>
      <c r="MW101" s="13"/>
      <c r="MX101" s="13">
        <v>1</v>
      </c>
      <c r="MY101" s="13">
        <v>1</v>
      </c>
      <c r="MZ101" s="13"/>
      <c r="NA101" s="13">
        <v>1</v>
      </c>
      <c r="NB101" s="13"/>
      <c r="NC101" s="13"/>
      <c r="ND101" s="13"/>
      <c r="NE101" s="13"/>
      <c r="NF101" s="13"/>
      <c r="NG101" s="13"/>
      <c r="NH101" s="13"/>
      <c r="NI101" s="13"/>
      <c r="NJ101" s="60">
        <v>23</v>
      </c>
      <c r="NK101" s="13">
        <v>1969</v>
      </c>
      <c r="NL101" s="448"/>
      <c r="NM101" s="448"/>
      <c r="NN101" s="448"/>
    </row>
    <row r="102" spans="1:378">
      <c r="A102" s="9" t="s">
        <v>206</v>
      </c>
      <c r="B102" s="284">
        <f t="shared" si="129"/>
        <v>721</v>
      </c>
      <c r="C102" s="284">
        <f t="shared" si="130"/>
        <v>670</v>
      </c>
      <c r="D102" s="284">
        <f t="shared" si="131"/>
        <v>1394</v>
      </c>
      <c r="E102" s="284">
        <f t="shared" si="132"/>
        <v>1649</v>
      </c>
      <c r="F102" s="284">
        <f t="shared" si="133"/>
        <v>4404</v>
      </c>
      <c r="G102" s="284">
        <f t="shared" si="134"/>
        <v>4456</v>
      </c>
      <c r="H102" s="284">
        <f t="shared" si="135"/>
        <v>4886</v>
      </c>
      <c r="I102" s="284">
        <f t="shared" si="136"/>
        <v>4742</v>
      </c>
      <c r="J102" s="284">
        <f t="shared" si="137"/>
        <v>4270</v>
      </c>
      <c r="K102" s="284">
        <f t="shared" si="138"/>
        <v>4062</v>
      </c>
      <c r="L102" s="284">
        <f t="shared" si="139"/>
        <v>2912</v>
      </c>
      <c r="M102" s="284">
        <f t="shared" si="140"/>
        <v>2953</v>
      </c>
      <c r="N102" s="284">
        <f t="shared" si="141"/>
        <v>1798</v>
      </c>
      <c r="O102" s="284">
        <f t="shared" si="142"/>
        <v>1762</v>
      </c>
      <c r="P102" s="284">
        <f t="shared" si="143"/>
        <v>871</v>
      </c>
      <c r="Q102" s="284">
        <f t="shared" si="144"/>
        <v>889</v>
      </c>
      <c r="R102" s="284">
        <f t="shared" si="145"/>
        <v>332</v>
      </c>
      <c r="S102" s="284">
        <f t="shared" si="146"/>
        <v>523</v>
      </c>
      <c r="T102" s="284">
        <f t="shared" si="147"/>
        <v>52</v>
      </c>
      <c r="U102" s="284">
        <f t="shared" si="148"/>
        <v>188</v>
      </c>
      <c r="W102" s="16" t="s">
        <v>111</v>
      </c>
      <c r="X102" s="764">
        <f t="shared" si="150"/>
        <v>1137</v>
      </c>
      <c r="Y102" s="764">
        <f t="shared" si="151"/>
        <v>973</v>
      </c>
      <c r="Z102" s="764">
        <f t="shared" si="152"/>
        <v>3016</v>
      </c>
      <c r="AA102" s="764">
        <f t="shared" si="153"/>
        <v>3351</v>
      </c>
      <c r="AB102" s="764">
        <f t="shared" si="154"/>
        <v>12629</v>
      </c>
      <c r="AC102" s="764">
        <f t="shared" si="155"/>
        <v>12026</v>
      </c>
      <c r="AD102" s="764">
        <f t="shared" si="156"/>
        <v>14330</v>
      </c>
      <c r="AE102" s="764">
        <f t="shared" si="157"/>
        <v>12956</v>
      </c>
      <c r="AF102" s="764">
        <f t="shared" si="158"/>
        <v>11844</v>
      </c>
      <c r="AG102" s="764">
        <f t="shared" si="159"/>
        <v>11119</v>
      </c>
      <c r="AH102" s="764">
        <f t="shared" si="160"/>
        <v>7914</v>
      </c>
      <c r="AI102" s="764">
        <f t="shared" si="161"/>
        <v>7745</v>
      </c>
      <c r="AJ102" s="764">
        <f t="shared" si="162"/>
        <v>4391</v>
      </c>
      <c r="AK102" s="764">
        <f t="shared" si="163"/>
        <v>4023</v>
      </c>
      <c r="AL102" s="764">
        <f t="shared" si="164"/>
        <v>1991</v>
      </c>
      <c r="AM102" s="764">
        <f t="shared" si="165"/>
        <v>2001</v>
      </c>
      <c r="AN102" s="764">
        <f t="shared" si="166"/>
        <v>712</v>
      </c>
      <c r="AO102" s="764">
        <f t="shared" si="167"/>
        <v>1013</v>
      </c>
      <c r="AP102" s="764">
        <f t="shared" si="168"/>
        <v>136</v>
      </c>
      <c r="AQ102" s="764">
        <f t="shared" si="169"/>
        <v>312</v>
      </c>
      <c r="AR102" s="764">
        <f t="shared" si="149"/>
        <v>1543</v>
      </c>
      <c r="AT102" s="16" t="s">
        <v>111</v>
      </c>
      <c r="AU102" s="13">
        <v>39</v>
      </c>
      <c r="AV102" s="13">
        <v>152</v>
      </c>
      <c r="AW102" s="13">
        <v>117</v>
      </c>
      <c r="AX102" s="13">
        <v>93</v>
      </c>
      <c r="AY102" s="13">
        <v>104</v>
      </c>
      <c r="AZ102" s="13">
        <v>80</v>
      </c>
      <c r="BA102" s="13">
        <v>102</v>
      </c>
      <c r="BB102" s="13">
        <v>100</v>
      </c>
      <c r="BC102" s="13">
        <v>89</v>
      </c>
      <c r="BD102" s="13">
        <v>97</v>
      </c>
      <c r="BE102" s="13">
        <v>107</v>
      </c>
      <c r="BF102" s="13">
        <v>121</v>
      </c>
      <c r="BG102" s="13">
        <v>154</v>
      </c>
      <c r="BH102" s="13">
        <v>192</v>
      </c>
      <c r="BI102" s="13">
        <v>231</v>
      </c>
      <c r="BJ102" s="13">
        <v>287</v>
      </c>
      <c r="BK102" s="13">
        <v>419</v>
      </c>
      <c r="BL102" s="13">
        <v>455</v>
      </c>
      <c r="BM102" s="13">
        <v>692</v>
      </c>
      <c r="BN102" s="13">
        <v>693</v>
      </c>
      <c r="BO102" s="13">
        <v>813</v>
      </c>
      <c r="BP102" s="13">
        <v>936</v>
      </c>
      <c r="BQ102" s="13">
        <v>1027</v>
      </c>
      <c r="BR102" s="13">
        <v>1139</v>
      </c>
      <c r="BS102" s="13">
        <v>1258</v>
      </c>
      <c r="BT102" s="13">
        <v>1387</v>
      </c>
      <c r="BU102" s="13">
        <v>1306</v>
      </c>
      <c r="BV102" s="13">
        <v>1372</v>
      </c>
      <c r="BW102" s="13">
        <v>1305</v>
      </c>
      <c r="BX102" s="13">
        <v>1483</v>
      </c>
      <c r="BY102" s="13">
        <v>1480</v>
      </c>
      <c r="BZ102" s="13">
        <v>1361</v>
      </c>
      <c r="CA102" s="13">
        <v>1366</v>
      </c>
      <c r="CB102" s="13">
        <v>1372</v>
      </c>
      <c r="CC102" s="13">
        <v>1292</v>
      </c>
      <c r="CD102" s="13">
        <v>1303</v>
      </c>
      <c r="CE102" s="13">
        <v>1152</v>
      </c>
      <c r="CF102" s="13">
        <v>1171</v>
      </c>
      <c r="CG102" s="13">
        <v>1219</v>
      </c>
      <c r="CH102" s="13">
        <v>1240</v>
      </c>
      <c r="CI102" s="13">
        <v>1207</v>
      </c>
      <c r="CJ102" s="13">
        <v>1215</v>
      </c>
      <c r="CK102" s="13">
        <v>1230</v>
      </c>
      <c r="CL102" s="13">
        <v>1225</v>
      </c>
      <c r="CM102" s="13">
        <v>1168</v>
      </c>
      <c r="CN102" s="13">
        <v>1073</v>
      </c>
      <c r="CO102" s="13">
        <v>1010</v>
      </c>
      <c r="CP102" s="13">
        <v>1003</v>
      </c>
      <c r="CQ102" s="13">
        <v>1027</v>
      </c>
      <c r="CR102" s="13">
        <v>961</v>
      </c>
      <c r="CS102" s="13">
        <v>1036</v>
      </c>
      <c r="CT102" s="13">
        <v>889</v>
      </c>
      <c r="CU102" s="13">
        <v>868</v>
      </c>
      <c r="CV102" s="13">
        <v>778</v>
      </c>
      <c r="CW102" s="13">
        <v>788</v>
      </c>
      <c r="CX102" s="13">
        <v>746</v>
      </c>
      <c r="CY102" s="13">
        <v>751</v>
      </c>
      <c r="CZ102" s="13">
        <v>632</v>
      </c>
      <c r="DA102" s="13">
        <v>634</v>
      </c>
      <c r="DB102" s="13">
        <v>623</v>
      </c>
      <c r="DC102" s="13">
        <v>582</v>
      </c>
      <c r="DD102" s="13">
        <v>521</v>
      </c>
      <c r="DE102" s="13">
        <v>444</v>
      </c>
      <c r="DF102" s="13">
        <v>428</v>
      </c>
      <c r="DG102" s="13">
        <v>399</v>
      </c>
      <c r="DH102" s="13">
        <v>338</v>
      </c>
      <c r="DI102" s="13">
        <v>363</v>
      </c>
      <c r="DJ102" s="13">
        <v>334</v>
      </c>
      <c r="DK102" s="13">
        <v>314</v>
      </c>
      <c r="DL102" s="13">
        <v>300</v>
      </c>
      <c r="DM102" s="13">
        <v>281</v>
      </c>
      <c r="DN102" s="13">
        <v>248</v>
      </c>
      <c r="DO102" s="13">
        <v>228</v>
      </c>
      <c r="DP102" s="13">
        <v>227</v>
      </c>
      <c r="DQ102" s="13">
        <v>185</v>
      </c>
      <c r="DR102" s="13">
        <v>161</v>
      </c>
      <c r="DS102" s="13">
        <v>191</v>
      </c>
      <c r="DT102" s="13">
        <v>177</v>
      </c>
      <c r="DU102" s="13">
        <v>148</v>
      </c>
      <c r="DV102" s="13">
        <v>155</v>
      </c>
      <c r="DW102" s="13">
        <v>146</v>
      </c>
      <c r="DX102" s="13">
        <v>131</v>
      </c>
      <c r="DY102" s="13">
        <v>105</v>
      </c>
      <c r="DZ102" s="13">
        <v>107</v>
      </c>
      <c r="EA102" s="13">
        <v>87</v>
      </c>
      <c r="EB102" s="13">
        <v>82</v>
      </c>
      <c r="EC102" s="13">
        <v>100</v>
      </c>
      <c r="ED102" s="13">
        <v>95</v>
      </c>
      <c r="EE102" s="13">
        <v>85</v>
      </c>
      <c r="EF102" s="13">
        <v>75</v>
      </c>
      <c r="EG102" s="13">
        <v>77</v>
      </c>
      <c r="EH102" s="13">
        <v>39</v>
      </c>
      <c r="EI102" s="13">
        <v>48</v>
      </c>
      <c r="EJ102" s="13">
        <v>40</v>
      </c>
      <c r="EK102" s="13">
        <v>30</v>
      </c>
      <c r="EL102" s="13">
        <v>29</v>
      </c>
      <c r="EM102" s="13">
        <v>8</v>
      </c>
      <c r="EN102" s="13">
        <v>18</v>
      </c>
      <c r="EO102" s="13">
        <v>7</v>
      </c>
      <c r="EP102" s="13">
        <v>6</v>
      </c>
      <c r="EQ102" s="13">
        <v>4</v>
      </c>
      <c r="ER102" s="13">
        <v>3</v>
      </c>
      <c r="ES102" s="13">
        <v>3</v>
      </c>
      <c r="ET102" s="13"/>
      <c r="EU102" s="13"/>
      <c r="EV102" s="13"/>
      <c r="EW102" s="13"/>
      <c r="EX102" s="13"/>
      <c r="EY102" s="13"/>
      <c r="EZ102" s="13">
        <v>3</v>
      </c>
      <c r="FA102" s="60">
        <v>55522</v>
      </c>
      <c r="FB102" s="13">
        <v>55522</v>
      </c>
      <c r="FC102" s="16" t="s">
        <v>111</v>
      </c>
      <c r="FD102" s="13">
        <v>38</v>
      </c>
      <c r="FE102" s="13">
        <v>178</v>
      </c>
      <c r="FF102" s="13">
        <v>150</v>
      </c>
      <c r="FG102" s="13">
        <v>112</v>
      </c>
      <c r="FH102" s="13">
        <v>98</v>
      </c>
      <c r="FI102" s="13">
        <v>99</v>
      </c>
      <c r="FJ102" s="13">
        <v>111</v>
      </c>
      <c r="FK102" s="13">
        <v>124</v>
      </c>
      <c r="FL102" s="13">
        <v>106</v>
      </c>
      <c r="FM102" s="13">
        <v>121</v>
      </c>
      <c r="FN102" s="13">
        <v>132</v>
      </c>
      <c r="FO102" s="13">
        <v>115</v>
      </c>
      <c r="FP102" s="13">
        <v>131</v>
      </c>
      <c r="FQ102" s="13">
        <v>175</v>
      </c>
      <c r="FR102" s="13">
        <v>212</v>
      </c>
      <c r="FS102" s="13">
        <v>265</v>
      </c>
      <c r="FT102" s="13">
        <v>355</v>
      </c>
      <c r="FU102" s="13">
        <v>399</v>
      </c>
      <c r="FV102" s="13">
        <v>615</v>
      </c>
      <c r="FW102" s="13">
        <v>617</v>
      </c>
      <c r="FX102" s="13">
        <v>822</v>
      </c>
      <c r="FY102" s="13">
        <v>959</v>
      </c>
      <c r="FZ102" s="13">
        <v>1137</v>
      </c>
      <c r="GA102" s="13">
        <v>1151</v>
      </c>
      <c r="GB102" s="13">
        <v>1307</v>
      </c>
      <c r="GC102" s="13">
        <v>1325</v>
      </c>
      <c r="GD102" s="13">
        <v>1415</v>
      </c>
      <c r="GE102" s="13">
        <v>1384</v>
      </c>
      <c r="GF102" s="13">
        <v>1481</v>
      </c>
      <c r="GG102" s="13">
        <v>1648</v>
      </c>
      <c r="GH102" s="13">
        <v>1560</v>
      </c>
      <c r="GI102" s="13">
        <v>1474</v>
      </c>
      <c r="GJ102" s="13">
        <v>1575</v>
      </c>
      <c r="GK102" s="13">
        <v>1477</v>
      </c>
      <c r="GL102" s="13">
        <v>1429</v>
      </c>
      <c r="GM102" s="13">
        <v>1346</v>
      </c>
      <c r="GN102" s="13">
        <v>1302</v>
      </c>
      <c r="GO102" s="13">
        <v>1370</v>
      </c>
      <c r="GP102" s="13">
        <v>1387</v>
      </c>
      <c r="GQ102" s="13">
        <v>1410</v>
      </c>
      <c r="GR102" s="13">
        <v>1326</v>
      </c>
      <c r="GS102" s="13">
        <v>1485</v>
      </c>
      <c r="GT102" s="13">
        <v>1300</v>
      </c>
      <c r="GU102" s="13">
        <v>1290</v>
      </c>
      <c r="GV102" s="13">
        <v>1182</v>
      </c>
      <c r="GW102" s="13">
        <v>1099</v>
      </c>
      <c r="GX102" s="13">
        <v>1121</v>
      </c>
      <c r="GY102" s="13">
        <v>984</v>
      </c>
      <c r="GZ102" s="13">
        <v>1013</v>
      </c>
      <c r="HA102" s="13">
        <v>1044</v>
      </c>
      <c r="HB102" s="13">
        <v>954</v>
      </c>
      <c r="HC102" s="13">
        <v>928</v>
      </c>
      <c r="HD102" s="13">
        <v>897</v>
      </c>
      <c r="HE102" s="13">
        <v>809</v>
      </c>
      <c r="HF102" s="13">
        <v>794</v>
      </c>
      <c r="HG102" s="13">
        <v>767</v>
      </c>
      <c r="HH102" s="13">
        <v>713</v>
      </c>
      <c r="HI102" s="13">
        <v>708</v>
      </c>
      <c r="HJ102" s="13">
        <v>669</v>
      </c>
      <c r="HK102" s="13">
        <v>675</v>
      </c>
      <c r="HL102" s="13">
        <v>611</v>
      </c>
      <c r="HM102" s="13">
        <v>559</v>
      </c>
      <c r="HN102" s="13">
        <v>490</v>
      </c>
      <c r="HO102" s="13">
        <v>482</v>
      </c>
      <c r="HP102" s="13">
        <v>483</v>
      </c>
      <c r="HQ102" s="13">
        <v>391</v>
      </c>
      <c r="HR102" s="13">
        <v>382</v>
      </c>
      <c r="HS102" s="13">
        <v>357</v>
      </c>
      <c r="HT102" s="13">
        <v>314</v>
      </c>
      <c r="HU102" s="13">
        <v>322</v>
      </c>
      <c r="HV102" s="13">
        <v>294</v>
      </c>
      <c r="HW102" s="13">
        <v>263</v>
      </c>
      <c r="HX102" s="13">
        <v>246</v>
      </c>
      <c r="HY102" s="13">
        <v>225</v>
      </c>
      <c r="HZ102" s="13">
        <v>214</v>
      </c>
      <c r="IA102" s="13">
        <v>195</v>
      </c>
      <c r="IB102" s="13">
        <v>146</v>
      </c>
      <c r="IC102" s="13">
        <v>156</v>
      </c>
      <c r="ID102" s="13">
        <v>139</v>
      </c>
      <c r="IE102" s="13">
        <v>113</v>
      </c>
      <c r="IF102" s="13">
        <v>103</v>
      </c>
      <c r="IG102" s="13">
        <v>135</v>
      </c>
      <c r="IH102" s="13">
        <v>95</v>
      </c>
      <c r="II102" s="13">
        <v>70</v>
      </c>
      <c r="IJ102" s="13">
        <v>70</v>
      </c>
      <c r="IK102" s="13">
        <v>64</v>
      </c>
      <c r="IL102" s="13">
        <v>54</v>
      </c>
      <c r="IM102" s="13">
        <v>49</v>
      </c>
      <c r="IN102" s="13">
        <v>35</v>
      </c>
      <c r="IO102" s="13">
        <v>37</v>
      </c>
      <c r="IP102" s="13">
        <v>38</v>
      </c>
      <c r="IQ102" s="13">
        <v>20</v>
      </c>
      <c r="IR102" s="13">
        <v>18</v>
      </c>
      <c r="IS102" s="13">
        <v>16</v>
      </c>
      <c r="IT102" s="13">
        <v>14</v>
      </c>
      <c r="IU102" s="13">
        <v>9</v>
      </c>
      <c r="IV102" s="13">
        <v>11</v>
      </c>
      <c r="IW102" s="13">
        <v>3</v>
      </c>
      <c r="IX102" s="13">
        <v>3</v>
      </c>
      <c r="IY102" s="13">
        <v>3</v>
      </c>
      <c r="IZ102" s="13">
        <v>1</v>
      </c>
      <c r="JA102" s="13"/>
      <c r="JB102" s="13"/>
      <c r="JC102" s="13"/>
      <c r="JD102" s="13"/>
      <c r="JE102" s="13"/>
      <c r="JF102" s="60">
        <v>58100</v>
      </c>
      <c r="JG102" s="13">
        <v>125</v>
      </c>
      <c r="JH102" s="13">
        <v>56</v>
      </c>
      <c r="JI102" s="13">
        <v>2</v>
      </c>
      <c r="JJ102" s="13">
        <v>1</v>
      </c>
      <c r="JK102" s="13">
        <v>2</v>
      </c>
      <c r="JL102" s="13">
        <v>2</v>
      </c>
      <c r="JM102" s="13">
        <v>3</v>
      </c>
      <c r="JN102" s="13">
        <v>1</v>
      </c>
      <c r="JO102" s="13">
        <v>3</v>
      </c>
      <c r="JP102" s="13">
        <v>3</v>
      </c>
      <c r="JQ102" s="13">
        <v>5</v>
      </c>
      <c r="JR102" s="13">
        <v>3</v>
      </c>
      <c r="JS102" s="13">
        <v>3</v>
      </c>
      <c r="JT102" s="13">
        <v>4</v>
      </c>
      <c r="JU102" s="13">
        <v>9</v>
      </c>
      <c r="JV102" s="13">
        <v>6</v>
      </c>
      <c r="JW102" s="13">
        <v>9</v>
      </c>
      <c r="JX102" s="13">
        <v>18</v>
      </c>
      <c r="JY102" s="13">
        <v>10</v>
      </c>
      <c r="JZ102" s="13">
        <v>30</v>
      </c>
      <c r="KA102" s="13">
        <v>39</v>
      </c>
      <c r="KB102" s="13">
        <v>43</v>
      </c>
      <c r="KC102" s="13">
        <v>33</v>
      </c>
      <c r="KD102" s="13">
        <v>32</v>
      </c>
      <c r="KE102" s="13">
        <v>27</v>
      </c>
      <c r="KF102" s="13">
        <v>34</v>
      </c>
      <c r="KG102" s="13">
        <v>26</v>
      </c>
      <c r="KH102" s="13">
        <v>24</v>
      </c>
      <c r="KI102" s="13">
        <v>18</v>
      </c>
      <c r="KJ102" s="13">
        <v>30</v>
      </c>
      <c r="KK102" s="13">
        <v>29</v>
      </c>
      <c r="KL102" s="13">
        <v>31</v>
      </c>
      <c r="KM102" s="13">
        <v>28</v>
      </c>
      <c r="KN102" s="13">
        <v>25</v>
      </c>
      <c r="KO102" s="13">
        <v>25</v>
      </c>
      <c r="KP102" s="13">
        <v>30</v>
      </c>
      <c r="KQ102" s="13">
        <v>19</v>
      </c>
      <c r="KR102" s="13">
        <v>28</v>
      </c>
      <c r="KS102" s="13">
        <v>18</v>
      </c>
      <c r="KT102" s="13">
        <v>31</v>
      </c>
      <c r="KU102" s="13">
        <v>19</v>
      </c>
      <c r="KV102" s="13">
        <v>40</v>
      </c>
      <c r="KW102" s="13">
        <v>22</v>
      </c>
      <c r="KX102" s="13">
        <v>24</v>
      </c>
      <c r="KY102" s="13">
        <v>25</v>
      </c>
      <c r="KZ102" s="13">
        <v>22</v>
      </c>
      <c r="LA102" s="13">
        <v>15</v>
      </c>
      <c r="LB102" s="13">
        <v>16</v>
      </c>
      <c r="LC102" s="13">
        <v>14</v>
      </c>
      <c r="LD102" s="13">
        <v>12</v>
      </c>
      <c r="LE102" s="13">
        <v>12</v>
      </c>
      <c r="LF102" s="13">
        <v>24</v>
      </c>
      <c r="LG102" s="13">
        <v>10</v>
      </c>
      <c r="LH102" s="13">
        <v>15</v>
      </c>
      <c r="LI102" s="13">
        <v>15</v>
      </c>
      <c r="LJ102" s="13">
        <v>8</v>
      </c>
      <c r="LK102" s="13">
        <v>12</v>
      </c>
      <c r="LL102" s="13">
        <v>13</v>
      </c>
      <c r="LM102" s="13">
        <v>12</v>
      </c>
      <c r="LN102" s="13">
        <v>11</v>
      </c>
      <c r="LO102" s="13">
        <v>11</v>
      </c>
      <c r="LP102" s="13">
        <v>13</v>
      </c>
      <c r="LQ102" s="13">
        <v>11</v>
      </c>
      <c r="LR102" s="13">
        <v>12</v>
      </c>
      <c r="LS102" s="13">
        <v>8</v>
      </c>
      <c r="LT102" s="13">
        <v>9</v>
      </c>
      <c r="LU102" s="13">
        <v>3</v>
      </c>
      <c r="LV102" s="13">
        <v>6</v>
      </c>
      <c r="LW102" s="13">
        <v>7</v>
      </c>
      <c r="LX102" s="13">
        <v>8</v>
      </c>
      <c r="LY102" s="13">
        <v>9</v>
      </c>
      <c r="LZ102" s="13">
        <v>7</v>
      </c>
      <c r="MA102" s="13">
        <v>7</v>
      </c>
      <c r="MB102" s="13">
        <v>11</v>
      </c>
      <c r="MC102" s="13">
        <v>8</v>
      </c>
      <c r="MD102" s="13">
        <v>7</v>
      </c>
      <c r="ME102" s="13">
        <v>13</v>
      </c>
      <c r="MF102" s="13">
        <v>7</v>
      </c>
      <c r="MG102" s="13">
        <v>11</v>
      </c>
      <c r="MH102" s="13">
        <v>4</v>
      </c>
      <c r="MI102" s="13">
        <v>6</v>
      </c>
      <c r="MJ102" s="13">
        <v>7</v>
      </c>
      <c r="MK102" s="13">
        <v>10</v>
      </c>
      <c r="ML102" s="13">
        <v>9</v>
      </c>
      <c r="MM102" s="13">
        <v>8</v>
      </c>
      <c r="MN102" s="13">
        <v>12</v>
      </c>
      <c r="MO102" s="13">
        <v>10</v>
      </c>
      <c r="MP102" s="13">
        <v>11</v>
      </c>
      <c r="MQ102" s="13">
        <v>9</v>
      </c>
      <c r="MR102" s="13">
        <v>10</v>
      </c>
      <c r="MS102" s="13">
        <v>14</v>
      </c>
      <c r="MT102" s="13">
        <v>7</v>
      </c>
      <c r="MU102" s="13">
        <v>12</v>
      </c>
      <c r="MV102" s="13">
        <v>5</v>
      </c>
      <c r="MW102" s="13">
        <v>7</v>
      </c>
      <c r="MX102" s="13">
        <v>7</v>
      </c>
      <c r="MY102" s="13">
        <v>7</v>
      </c>
      <c r="MZ102" s="13">
        <v>4</v>
      </c>
      <c r="NA102" s="13">
        <v>2</v>
      </c>
      <c r="NB102" s="13">
        <v>2</v>
      </c>
      <c r="NC102" s="13"/>
      <c r="ND102" s="13">
        <v>1</v>
      </c>
      <c r="NE102" s="13"/>
      <c r="NF102" s="13"/>
      <c r="NG102" s="13"/>
      <c r="NH102" s="13"/>
      <c r="NI102" s="13">
        <v>2</v>
      </c>
      <c r="NJ102" s="60">
        <v>1540</v>
      </c>
      <c r="NK102" s="13">
        <v>59640</v>
      </c>
      <c r="NL102" s="448"/>
      <c r="NM102" s="448"/>
      <c r="NN102" s="448"/>
    </row>
    <row r="103" spans="1:378">
      <c r="A103" s="8" t="s">
        <v>114</v>
      </c>
      <c r="B103" s="284">
        <f t="shared" si="129"/>
        <v>13</v>
      </c>
      <c r="C103" s="284">
        <f t="shared" si="130"/>
        <v>12</v>
      </c>
      <c r="D103" s="284">
        <f t="shared" si="131"/>
        <v>45</v>
      </c>
      <c r="E103" s="284">
        <f t="shared" si="132"/>
        <v>69</v>
      </c>
      <c r="F103" s="284">
        <f t="shared" si="133"/>
        <v>105</v>
      </c>
      <c r="G103" s="284">
        <f t="shared" si="134"/>
        <v>161</v>
      </c>
      <c r="H103" s="284">
        <f t="shared" si="135"/>
        <v>108</v>
      </c>
      <c r="I103" s="284">
        <f t="shared" si="136"/>
        <v>143</v>
      </c>
      <c r="J103" s="284">
        <f t="shared" si="137"/>
        <v>90</v>
      </c>
      <c r="K103" s="284">
        <f t="shared" si="138"/>
        <v>118</v>
      </c>
      <c r="L103" s="284">
        <f t="shared" si="139"/>
        <v>75</v>
      </c>
      <c r="M103" s="284">
        <f t="shared" si="140"/>
        <v>101</v>
      </c>
      <c r="N103" s="284">
        <f t="shared" si="141"/>
        <v>50</v>
      </c>
      <c r="O103" s="284">
        <f t="shared" si="142"/>
        <v>42</v>
      </c>
      <c r="P103" s="284">
        <f t="shared" si="143"/>
        <v>36</v>
      </c>
      <c r="Q103" s="284">
        <f t="shared" si="144"/>
        <v>38</v>
      </c>
      <c r="R103" s="284">
        <f t="shared" si="145"/>
        <v>14</v>
      </c>
      <c r="S103" s="284">
        <f t="shared" si="146"/>
        <v>26</v>
      </c>
      <c r="T103" s="284">
        <f t="shared" si="147"/>
        <v>7</v>
      </c>
      <c r="U103" s="284">
        <f t="shared" si="148"/>
        <v>11</v>
      </c>
      <c r="W103" s="16" t="s">
        <v>112</v>
      </c>
      <c r="X103" s="764">
        <f t="shared" si="150"/>
        <v>313</v>
      </c>
      <c r="Y103" s="764">
        <f t="shared" si="151"/>
        <v>245</v>
      </c>
      <c r="Z103" s="764">
        <f t="shared" si="152"/>
        <v>1431</v>
      </c>
      <c r="AA103" s="764">
        <f t="shared" si="153"/>
        <v>1587</v>
      </c>
      <c r="AB103" s="764">
        <f t="shared" si="154"/>
        <v>6330</v>
      </c>
      <c r="AC103" s="764">
        <f t="shared" si="155"/>
        <v>6595</v>
      </c>
      <c r="AD103" s="764">
        <f t="shared" si="156"/>
        <v>6596</v>
      </c>
      <c r="AE103" s="764">
        <f t="shared" si="157"/>
        <v>6497</v>
      </c>
      <c r="AF103" s="764">
        <f t="shared" si="158"/>
        <v>5053</v>
      </c>
      <c r="AG103" s="764">
        <f t="shared" si="159"/>
        <v>5327</v>
      </c>
      <c r="AH103" s="764">
        <f t="shared" si="160"/>
        <v>3340</v>
      </c>
      <c r="AI103" s="764">
        <f t="shared" si="161"/>
        <v>3409</v>
      </c>
      <c r="AJ103" s="764">
        <f t="shared" si="162"/>
        <v>1958</v>
      </c>
      <c r="AK103" s="764">
        <f t="shared" si="163"/>
        <v>1875</v>
      </c>
      <c r="AL103" s="764">
        <f t="shared" si="164"/>
        <v>1090</v>
      </c>
      <c r="AM103" s="764">
        <f t="shared" si="165"/>
        <v>1073</v>
      </c>
      <c r="AN103" s="764">
        <f t="shared" si="166"/>
        <v>424</v>
      </c>
      <c r="AO103" s="764">
        <f t="shared" si="167"/>
        <v>654</v>
      </c>
      <c r="AP103" s="764">
        <f t="shared" si="168"/>
        <v>88</v>
      </c>
      <c r="AQ103" s="764">
        <f t="shared" si="169"/>
        <v>337</v>
      </c>
      <c r="AR103" s="764">
        <f t="shared" si="149"/>
        <v>646</v>
      </c>
      <c r="AT103" s="16" t="s">
        <v>112</v>
      </c>
      <c r="AU103" s="13">
        <v>6</v>
      </c>
      <c r="AV103" s="13">
        <v>37</v>
      </c>
      <c r="AW103" s="13">
        <v>20</v>
      </c>
      <c r="AX103" s="13">
        <v>23</v>
      </c>
      <c r="AY103" s="13">
        <v>25</v>
      </c>
      <c r="AZ103" s="13">
        <v>18</v>
      </c>
      <c r="BA103" s="13">
        <v>23</v>
      </c>
      <c r="BB103" s="13">
        <v>25</v>
      </c>
      <c r="BC103" s="13">
        <v>34</v>
      </c>
      <c r="BD103" s="13">
        <v>34</v>
      </c>
      <c r="BE103" s="13">
        <v>26</v>
      </c>
      <c r="BF103" s="13">
        <v>36</v>
      </c>
      <c r="BG103" s="13">
        <v>63</v>
      </c>
      <c r="BH103" s="13">
        <v>69</v>
      </c>
      <c r="BI103" s="13">
        <v>86</v>
      </c>
      <c r="BJ103" s="13">
        <v>108</v>
      </c>
      <c r="BK103" s="13">
        <v>196</v>
      </c>
      <c r="BL103" s="13">
        <v>267</v>
      </c>
      <c r="BM103" s="13">
        <v>328</v>
      </c>
      <c r="BN103" s="13">
        <v>408</v>
      </c>
      <c r="BO103" s="13">
        <v>469</v>
      </c>
      <c r="BP103" s="13">
        <v>498</v>
      </c>
      <c r="BQ103" s="13">
        <v>581</v>
      </c>
      <c r="BR103" s="13">
        <v>585</v>
      </c>
      <c r="BS103" s="13">
        <v>707</v>
      </c>
      <c r="BT103" s="13">
        <v>738</v>
      </c>
      <c r="BU103" s="13">
        <v>768</v>
      </c>
      <c r="BV103" s="13">
        <v>706</v>
      </c>
      <c r="BW103" s="13">
        <v>745</v>
      </c>
      <c r="BX103" s="13">
        <v>798</v>
      </c>
      <c r="BY103" s="13">
        <v>751</v>
      </c>
      <c r="BZ103" s="13">
        <v>693</v>
      </c>
      <c r="CA103" s="13">
        <v>637</v>
      </c>
      <c r="CB103" s="13">
        <v>692</v>
      </c>
      <c r="CC103" s="13">
        <v>659</v>
      </c>
      <c r="CD103" s="13">
        <v>642</v>
      </c>
      <c r="CE103" s="13">
        <v>627</v>
      </c>
      <c r="CF103" s="13">
        <v>581</v>
      </c>
      <c r="CG103" s="13">
        <v>594</v>
      </c>
      <c r="CH103" s="13">
        <v>621</v>
      </c>
      <c r="CI103" s="13">
        <v>564</v>
      </c>
      <c r="CJ103" s="13">
        <v>618</v>
      </c>
      <c r="CK103" s="13">
        <v>593</v>
      </c>
      <c r="CL103" s="13">
        <v>595</v>
      </c>
      <c r="CM103" s="13">
        <v>542</v>
      </c>
      <c r="CN103" s="13">
        <v>524</v>
      </c>
      <c r="CO103" s="13">
        <v>489</v>
      </c>
      <c r="CP103" s="13">
        <v>466</v>
      </c>
      <c r="CQ103" s="13">
        <v>472</v>
      </c>
      <c r="CR103" s="13">
        <v>464</v>
      </c>
      <c r="CS103" s="13">
        <v>465</v>
      </c>
      <c r="CT103" s="13">
        <v>381</v>
      </c>
      <c r="CU103" s="13">
        <v>401</v>
      </c>
      <c r="CV103" s="13">
        <v>365</v>
      </c>
      <c r="CW103" s="13">
        <v>349</v>
      </c>
      <c r="CX103" s="13">
        <v>345</v>
      </c>
      <c r="CY103" s="13">
        <v>286</v>
      </c>
      <c r="CZ103" s="13">
        <v>307</v>
      </c>
      <c r="DA103" s="13">
        <v>265</v>
      </c>
      <c r="DB103" s="13">
        <v>245</v>
      </c>
      <c r="DC103" s="13">
        <v>231</v>
      </c>
      <c r="DD103" s="13">
        <v>211</v>
      </c>
      <c r="DE103" s="13">
        <v>222</v>
      </c>
      <c r="DF103" s="13">
        <v>193</v>
      </c>
      <c r="DG103" s="13">
        <v>193</v>
      </c>
      <c r="DH103" s="13">
        <v>182</v>
      </c>
      <c r="DI103" s="13">
        <v>178</v>
      </c>
      <c r="DJ103" s="13">
        <v>159</v>
      </c>
      <c r="DK103" s="13">
        <v>162</v>
      </c>
      <c r="DL103" s="13">
        <v>144</v>
      </c>
      <c r="DM103" s="13">
        <v>142</v>
      </c>
      <c r="DN103" s="13">
        <v>133</v>
      </c>
      <c r="DO103" s="13">
        <v>107</v>
      </c>
      <c r="DP103" s="13">
        <v>121</v>
      </c>
      <c r="DQ103" s="13">
        <v>104</v>
      </c>
      <c r="DR103" s="13">
        <v>88</v>
      </c>
      <c r="DS103" s="13">
        <v>92</v>
      </c>
      <c r="DT103" s="13">
        <v>111</v>
      </c>
      <c r="DU103" s="13">
        <v>101</v>
      </c>
      <c r="DV103" s="13">
        <v>74</v>
      </c>
      <c r="DW103" s="13">
        <v>82</v>
      </c>
      <c r="DX103" s="13">
        <v>70</v>
      </c>
      <c r="DY103" s="13">
        <v>64</v>
      </c>
      <c r="DZ103" s="13">
        <v>60</v>
      </c>
      <c r="EA103" s="13">
        <v>64</v>
      </c>
      <c r="EB103" s="13">
        <v>56</v>
      </c>
      <c r="EC103" s="13">
        <v>67</v>
      </c>
      <c r="ED103" s="13">
        <v>67</v>
      </c>
      <c r="EE103" s="13">
        <v>66</v>
      </c>
      <c r="EF103" s="13">
        <v>58</v>
      </c>
      <c r="EG103" s="13">
        <v>56</v>
      </c>
      <c r="EH103" s="13">
        <v>66</v>
      </c>
      <c r="EI103" s="13">
        <v>56</v>
      </c>
      <c r="EJ103" s="13">
        <v>32</v>
      </c>
      <c r="EK103" s="13">
        <v>29</v>
      </c>
      <c r="EL103" s="13">
        <v>30</v>
      </c>
      <c r="EM103" s="13">
        <v>21</v>
      </c>
      <c r="EN103" s="13">
        <v>13</v>
      </c>
      <c r="EO103" s="13">
        <v>12</v>
      </c>
      <c r="EP103" s="13">
        <v>7</v>
      </c>
      <c r="EQ103" s="13">
        <v>5</v>
      </c>
      <c r="ER103" s="13">
        <v>3</v>
      </c>
      <c r="ES103" s="13">
        <v>2</v>
      </c>
      <c r="ET103" s="13">
        <v>3</v>
      </c>
      <c r="EU103" s="13">
        <v>1</v>
      </c>
      <c r="EV103" s="13">
        <v>1</v>
      </c>
      <c r="EW103" s="13"/>
      <c r="EX103" s="13"/>
      <c r="EY103" s="13"/>
      <c r="EZ103" s="13"/>
      <c r="FA103" s="60">
        <v>27599</v>
      </c>
      <c r="FB103" s="13">
        <v>27599</v>
      </c>
      <c r="FC103" s="16" t="s">
        <v>112</v>
      </c>
      <c r="FD103" s="13">
        <v>24</v>
      </c>
      <c r="FE103" s="13">
        <v>54</v>
      </c>
      <c r="FF103" s="13">
        <v>31</v>
      </c>
      <c r="FG103" s="13">
        <v>27</v>
      </c>
      <c r="FH103" s="13">
        <v>20</v>
      </c>
      <c r="FI103" s="13">
        <v>32</v>
      </c>
      <c r="FJ103" s="13">
        <v>33</v>
      </c>
      <c r="FK103" s="13">
        <v>33</v>
      </c>
      <c r="FL103" s="13">
        <v>34</v>
      </c>
      <c r="FM103" s="13">
        <v>25</v>
      </c>
      <c r="FN103" s="13">
        <v>49</v>
      </c>
      <c r="FO103" s="13">
        <v>38</v>
      </c>
      <c r="FP103" s="13">
        <v>59</v>
      </c>
      <c r="FQ103" s="13">
        <v>55</v>
      </c>
      <c r="FR103" s="13">
        <v>65</v>
      </c>
      <c r="FS103" s="13">
        <v>112</v>
      </c>
      <c r="FT103" s="13">
        <v>167</v>
      </c>
      <c r="FU103" s="13">
        <v>235</v>
      </c>
      <c r="FV103" s="13">
        <v>289</v>
      </c>
      <c r="FW103" s="13">
        <v>362</v>
      </c>
      <c r="FX103" s="13">
        <v>447</v>
      </c>
      <c r="FY103" s="13">
        <v>490</v>
      </c>
      <c r="FZ103" s="13">
        <v>520</v>
      </c>
      <c r="GA103" s="13">
        <v>545</v>
      </c>
      <c r="GB103" s="13">
        <v>681</v>
      </c>
      <c r="GC103" s="13">
        <v>688</v>
      </c>
      <c r="GD103" s="13">
        <v>685</v>
      </c>
      <c r="GE103" s="13">
        <v>736</v>
      </c>
      <c r="GF103" s="13">
        <v>765</v>
      </c>
      <c r="GG103" s="13">
        <v>773</v>
      </c>
      <c r="GH103" s="13">
        <v>774</v>
      </c>
      <c r="GI103" s="13">
        <v>721</v>
      </c>
      <c r="GJ103" s="13">
        <v>696</v>
      </c>
      <c r="GK103" s="13">
        <v>679</v>
      </c>
      <c r="GL103" s="13">
        <v>695</v>
      </c>
      <c r="GM103" s="13">
        <v>624</v>
      </c>
      <c r="GN103" s="13">
        <v>607</v>
      </c>
      <c r="GO103" s="13">
        <v>603</v>
      </c>
      <c r="GP103" s="13">
        <v>632</v>
      </c>
      <c r="GQ103" s="13">
        <v>565</v>
      </c>
      <c r="GR103" s="13">
        <v>533</v>
      </c>
      <c r="GS103" s="13">
        <v>625</v>
      </c>
      <c r="GT103" s="13">
        <v>545</v>
      </c>
      <c r="GU103" s="13">
        <v>538</v>
      </c>
      <c r="GV103" s="13">
        <v>520</v>
      </c>
      <c r="GW103" s="13">
        <v>486</v>
      </c>
      <c r="GX103" s="13">
        <v>481</v>
      </c>
      <c r="GY103" s="13">
        <v>450</v>
      </c>
      <c r="GZ103" s="13">
        <v>433</v>
      </c>
      <c r="HA103" s="13">
        <v>442</v>
      </c>
      <c r="HB103" s="13">
        <v>422</v>
      </c>
      <c r="HC103" s="13">
        <v>363</v>
      </c>
      <c r="HD103" s="13">
        <v>384</v>
      </c>
      <c r="HE103" s="13">
        <v>367</v>
      </c>
      <c r="HF103" s="13">
        <v>320</v>
      </c>
      <c r="HG103" s="13">
        <v>306</v>
      </c>
      <c r="HH103" s="13">
        <v>323</v>
      </c>
      <c r="HI103" s="13">
        <v>295</v>
      </c>
      <c r="HJ103" s="13">
        <v>282</v>
      </c>
      <c r="HK103" s="13">
        <v>278</v>
      </c>
      <c r="HL103" s="13">
        <v>239</v>
      </c>
      <c r="HM103" s="13">
        <v>243</v>
      </c>
      <c r="HN103" s="13">
        <v>238</v>
      </c>
      <c r="HO103" s="13">
        <v>222</v>
      </c>
      <c r="HP103" s="13">
        <v>187</v>
      </c>
      <c r="HQ103" s="13">
        <v>193</v>
      </c>
      <c r="HR103" s="13">
        <v>174</v>
      </c>
      <c r="HS103" s="13">
        <v>173</v>
      </c>
      <c r="HT103" s="13">
        <v>132</v>
      </c>
      <c r="HU103" s="13">
        <v>157</v>
      </c>
      <c r="HV103" s="13">
        <v>173</v>
      </c>
      <c r="HW103" s="13">
        <v>128</v>
      </c>
      <c r="HX103" s="13">
        <v>115</v>
      </c>
      <c r="HY103" s="13">
        <v>112</v>
      </c>
      <c r="HZ103" s="13">
        <v>113</v>
      </c>
      <c r="IA103" s="13">
        <v>102</v>
      </c>
      <c r="IB103" s="13">
        <v>100</v>
      </c>
      <c r="IC103" s="13">
        <v>101</v>
      </c>
      <c r="ID103" s="13">
        <v>74</v>
      </c>
      <c r="IE103" s="13">
        <v>72</v>
      </c>
      <c r="IF103" s="13">
        <v>56</v>
      </c>
      <c r="IG103" s="13">
        <v>62</v>
      </c>
      <c r="IH103" s="13">
        <v>65</v>
      </c>
      <c r="II103" s="13">
        <v>47</v>
      </c>
      <c r="IJ103" s="13">
        <v>44</v>
      </c>
      <c r="IK103" s="13">
        <v>31</v>
      </c>
      <c r="IL103" s="13">
        <v>36</v>
      </c>
      <c r="IM103" s="13">
        <v>33</v>
      </c>
      <c r="IN103" s="13">
        <v>23</v>
      </c>
      <c r="IO103" s="13">
        <v>27</v>
      </c>
      <c r="IP103" s="13">
        <v>17</v>
      </c>
      <c r="IQ103" s="13">
        <v>17</v>
      </c>
      <c r="IR103" s="13">
        <v>15</v>
      </c>
      <c r="IS103" s="13">
        <v>13</v>
      </c>
      <c r="IT103" s="13">
        <v>7</v>
      </c>
      <c r="IU103" s="13">
        <v>4</v>
      </c>
      <c r="IV103" s="13">
        <v>6</v>
      </c>
      <c r="IW103" s="13">
        <v>4</v>
      </c>
      <c r="IX103" s="13">
        <v>2</v>
      </c>
      <c r="IY103" s="13">
        <v>1</v>
      </c>
      <c r="IZ103" s="13">
        <v>2</v>
      </c>
      <c r="JA103" s="13"/>
      <c r="JB103" s="13"/>
      <c r="JC103" s="13"/>
      <c r="JD103" s="13"/>
      <c r="JE103" s="13">
        <v>1</v>
      </c>
      <c r="JF103" s="60">
        <v>26624</v>
      </c>
      <c r="JG103" s="13">
        <v>116</v>
      </c>
      <c r="JH103" s="13">
        <v>11</v>
      </c>
      <c r="JI103" s="13">
        <v>3</v>
      </c>
      <c r="JJ103" s="13">
        <v>3</v>
      </c>
      <c r="JK103" s="13"/>
      <c r="JL103" s="13"/>
      <c r="JM103" s="13"/>
      <c r="JN103" s="13">
        <v>2</v>
      </c>
      <c r="JO103" s="13">
        <v>1</v>
      </c>
      <c r="JP103" s="13">
        <v>4</v>
      </c>
      <c r="JQ103" s="13">
        <v>3</v>
      </c>
      <c r="JR103" s="13">
        <v>5</v>
      </c>
      <c r="JS103" s="13">
        <v>4</v>
      </c>
      <c r="JT103" s="13">
        <v>5</v>
      </c>
      <c r="JU103" s="13">
        <v>1</v>
      </c>
      <c r="JV103" s="13">
        <v>8</v>
      </c>
      <c r="JW103" s="13">
        <v>2</v>
      </c>
      <c r="JX103" s="13">
        <v>5</v>
      </c>
      <c r="JY103" s="13">
        <v>7</v>
      </c>
      <c r="JZ103" s="13">
        <v>1</v>
      </c>
      <c r="KA103" s="13">
        <v>7</v>
      </c>
      <c r="KB103" s="13">
        <v>8</v>
      </c>
      <c r="KC103" s="13">
        <v>5</v>
      </c>
      <c r="KD103" s="13">
        <v>10</v>
      </c>
      <c r="KE103" s="13">
        <v>5</v>
      </c>
      <c r="KF103" s="13">
        <v>8</v>
      </c>
      <c r="KG103" s="13">
        <v>15</v>
      </c>
      <c r="KH103" s="13">
        <v>12</v>
      </c>
      <c r="KI103" s="13">
        <v>2</v>
      </c>
      <c r="KJ103" s="13">
        <v>8</v>
      </c>
      <c r="KK103" s="13">
        <v>17</v>
      </c>
      <c r="KL103" s="13">
        <v>12</v>
      </c>
      <c r="KM103" s="13">
        <v>21</v>
      </c>
      <c r="KN103" s="13">
        <v>15</v>
      </c>
      <c r="KO103" s="13">
        <v>12</v>
      </c>
      <c r="KP103" s="13">
        <v>18</v>
      </c>
      <c r="KQ103" s="13">
        <v>7</v>
      </c>
      <c r="KR103" s="13">
        <v>7</v>
      </c>
      <c r="KS103" s="13">
        <v>8</v>
      </c>
      <c r="KT103" s="13">
        <v>12</v>
      </c>
      <c r="KU103" s="13">
        <v>4</v>
      </c>
      <c r="KV103" s="13">
        <v>18</v>
      </c>
      <c r="KW103" s="13">
        <v>6</v>
      </c>
      <c r="KX103" s="13">
        <v>6</v>
      </c>
      <c r="KY103" s="13">
        <v>6</v>
      </c>
      <c r="KZ103" s="13">
        <v>4</v>
      </c>
      <c r="LA103" s="13">
        <v>7</v>
      </c>
      <c r="LB103" s="13">
        <v>4</v>
      </c>
      <c r="LC103" s="13">
        <v>4</v>
      </c>
      <c r="LD103" s="13">
        <v>5</v>
      </c>
      <c r="LE103" s="13">
        <v>6</v>
      </c>
      <c r="LF103" s="13">
        <v>5</v>
      </c>
      <c r="LG103" s="13">
        <v>4</v>
      </c>
      <c r="LH103" s="13">
        <v>5</v>
      </c>
      <c r="LI103" s="13">
        <v>7</v>
      </c>
      <c r="LJ103" s="13">
        <v>1</v>
      </c>
      <c r="LK103" s="13">
        <v>3</v>
      </c>
      <c r="LL103" s="13">
        <v>3</v>
      </c>
      <c r="LM103" s="13">
        <v>5</v>
      </c>
      <c r="LN103" s="13"/>
      <c r="LO103" s="13">
        <v>3</v>
      </c>
      <c r="LP103" s="13">
        <v>4</v>
      </c>
      <c r="LQ103" s="13">
        <v>4</v>
      </c>
      <c r="LR103" s="13">
        <v>3</v>
      </c>
      <c r="LS103" s="13">
        <v>3</v>
      </c>
      <c r="LT103" s="13">
        <v>5</v>
      </c>
      <c r="LU103" s="13">
        <v>3</v>
      </c>
      <c r="LV103" s="13">
        <v>3</v>
      </c>
      <c r="LW103" s="13"/>
      <c r="LX103" s="13">
        <v>1</v>
      </c>
      <c r="LY103" s="13">
        <v>3</v>
      </c>
      <c r="LZ103" s="13">
        <v>2</v>
      </c>
      <c r="MA103" s="13">
        <v>5</v>
      </c>
      <c r="MB103" s="13">
        <v>3</v>
      </c>
      <c r="MC103" s="13">
        <v>4</v>
      </c>
      <c r="MD103" s="13">
        <v>4</v>
      </c>
      <c r="ME103" s="13">
        <v>2</v>
      </c>
      <c r="MF103" s="13">
        <v>4</v>
      </c>
      <c r="MG103" s="13">
        <v>6</v>
      </c>
      <c r="MH103" s="13"/>
      <c r="MI103" s="13"/>
      <c r="MJ103" s="13">
        <v>4</v>
      </c>
      <c r="MK103" s="13">
        <v>2</v>
      </c>
      <c r="ML103" s="13">
        <v>5</v>
      </c>
      <c r="MM103" s="13">
        <v>6</v>
      </c>
      <c r="MN103" s="13">
        <v>6</v>
      </c>
      <c r="MO103" s="13">
        <v>5</v>
      </c>
      <c r="MP103" s="13">
        <v>5</v>
      </c>
      <c r="MQ103" s="13">
        <v>6</v>
      </c>
      <c r="MR103" s="13">
        <v>7</v>
      </c>
      <c r="MS103" s="13">
        <v>9</v>
      </c>
      <c r="MT103" s="13">
        <v>5</v>
      </c>
      <c r="MU103" s="13">
        <v>9</v>
      </c>
      <c r="MV103" s="13">
        <v>3</v>
      </c>
      <c r="MW103" s="13">
        <v>4</v>
      </c>
      <c r="MX103" s="13">
        <v>3</v>
      </c>
      <c r="MY103" s="13">
        <v>2</v>
      </c>
      <c r="MZ103" s="13">
        <v>3</v>
      </c>
      <c r="NA103" s="13">
        <v>2</v>
      </c>
      <c r="NB103" s="13">
        <v>2</v>
      </c>
      <c r="NC103" s="13"/>
      <c r="ND103" s="13"/>
      <c r="NE103" s="13"/>
      <c r="NF103" s="13"/>
      <c r="NG103" s="13"/>
      <c r="NH103" s="13"/>
      <c r="NI103" s="13">
        <v>2</v>
      </c>
      <c r="NJ103" s="60">
        <v>645</v>
      </c>
      <c r="NK103" s="13">
        <v>27269</v>
      </c>
      <c r="NL103" s="448"/>
      <c r="NM103" s="448"/>
      <c r="NN103" s="448"/>
    </row>
    <row r="104" spans="1:378">
      <c r="A104" s="8" t="s">
        <v>115</v>
      </c>
      <c r="B104" s="284">
        <f t="shared" si="129"/>
        <v>4</v>
      </c>
      <c r="C104" s="284">
        <f t="shared" si="130"/>
        <v>3</v>
      </c>
      <c r="D104" s="284">
        <f t="shared" si="131"/>
        <v>20</v>
      </c>
      <c r="E104" s="284">
        <f t="shared" si="132"/>
        <v>30</v>
      </c>
      <c r="F104" s="284">
        <f t="shared" si="133"/>
        <v>109</v>
      </c>
      <c r="G104" s="284">
        <f t="shared" si="134"/>
        <v>137</v>
      </c>
      <c r="H104" s="284">
        <f t="shared" si="135"/>
        <v>137</v>
      </c>
      <c r="I104" s="284">
        <f t="shared" si="136"/>
        <v>127</v>
      </c>
      <c r="J104" s="284">
        <f t="shared" si="137"/>
        <v>123</v>
      </c>
      <c r="K104" s="284">
        <f t="shared" si="138"/>
        <v>131</v>
      </c>
      <c r="L104" s="284">
        <f t="shared" si="139"/>
        <v>109</v>
      </c>
      <c r="M104" s="284">
        <f t="shared" si="140"/>
        <v>101</v>
      </c>
      <c r="N104" s="284">
        <f t="shared" si="141"/>
        <v>75</v>
      </c>
      <c r="O104" s="284">
        <f t="shared" si="142"/>
        <v>66</v>
      </c>
      <c r="P104" s="284">
        <f t="shared" si="143"/>
        <v>41</v>
      </c>
      <c r="Q104" s="284">
        <f t="shared" si="144"/>
        <v>40</v>
      </c>
      <c r="R104" s="284">
        <f t="shared" si="145"/>
        <v>23</v>
      </c>
      <c r="S104" s="284">
        <f t="shared" si="146"/>
        <v>23</v>
      </c>
      <c r="T104" s="284">
        <f t="shared" si="147"/>
        <v>5</v>
      </c>
      <c r="U104" s="284">
        <f t="shared" si="148"/>
        <v>4</v>
      </c>
      <c r="W104" s="16" t="s">
        <v>206</v>
      </c>
      <c r="X104" s="764">
        <f t="shared" si="150"/>
        <v>721</v>
      </c>
      <c r="Y104" s="764">
        <f t="shared" si="151"/>
        <v>670</v>
      </c>
      <c r="Z104" s="764">
        <f t="shared" si="152"/>
        <v>1394</v>
      </c>
      <c r="AA104" s="764">
        <f t="shared" si="153"/>
        <v>1649</v>
      </c>
      <c r="AB104" s="764">
        <f t="shared" si="154"/>
        <v>4404</v>
      </c>
      <c r="AC104" s="764">
        <f t="shared" si="155"/>
        <v>4456</v>
      </c>
      <c r="AD104" s="764">
        <f t="shared" si="156"/>
        <v>4886</v>
      </c>
      <c r="AE104" s="764">
        <f t="shared" si="157"/>
        <v>4742</v>
      </c>
      <c r="AF104" s="764">
        <f t="shared" si="158"/>
        <v>4270</v>
      </c>
      <c r="AG104" s="764">
        <f t="shared" si="159"/>
        <v>4062</v>
      </c>
      <c r="AH104" s="764">
        <f t="shared" si="160"/>
        <v>2912</v>
      </c>
      <c r="AI104" s="764">
        <f t="shared" si="161"/>
        <v>2953</v>
      </c>
      <c r="AJ104" s="764">
        <f t="shared" si="162"/>
        <v>1798</v>
      </c>
      <c r="AK104" s="764">
        <f t="shared" si="163"/>
        <v>1762</v>
      </c>
      <c r="AL104" s="764">
        <f t="shared" si="164"/>
        <v>871</v>
      </c>
      <c r="AM104" s="764">
        <f t="shared" si="165"/>
        <v>889</v>
      </c>
      <c r="AN104" s="764">
        <f t="shared" si="166"/>
        <v>332</v>
      </c>
      <c r="AO104" s="764">
        <f t="shared" si="167"/>
        <v>523</v>
      </c>
      <c r="AP104" s="764">
        <f t="shared" si="168"/>
        <v>52</v>
      </c>
      <c r="AQ104" s="764">
        <f t="shared" si="169"/>
        <v>188</v>
      </c>
      <c r="AR104" s="764">
        <f t="shared" si="149"/>
        <v>619</v>
      </c>
      <c r="AT104" s="16" t="s">
        <v>206</v>
      </c>
      <c r="AU104" s="13">
        <v>41</v>
      </c>
      <c r="AV104" s="13">
        <v>98</v>
      </c>
      <c r="AW104" s="13">
        <v>78</v>
      </c>
      <c r="AX104" s="13">
        <v>71</v>
      </c>
      <c r="AY104" s="13">
        <v>60</v>
      </c>
      <c r="AZ104" s="13">
        <v>61</v>
      </c>
      <c r="BA104" s="13">
        <v>67</v>
      </c>
      <c r="BB104" s="13">
        <v>66</v>
      </c>
      <c r="BC104" s="13">
        <v>70</v>
      </c>
      <c r="BD104" s="13">
        <v>58</v>
      </c>
      <c r="BE104" s="13">
        <v>58</v>
      </c>
      <c r="BF104" s="13">
        <v>108</v>
      </c>
      <c r="BG104" s="13">
        <v>84</v>
      </c>
      <c r="BH104" s="13">
        <v>109</v>
      </c>
      <c r="BI104" s="13">
        <v>135</v>
      </c>
      <c r="BJ104" s="13">
        <v>159</v>
      </c>
      <c r="BK104" s="13">
        <v>193</v>
      </c>
      <c r="BL104" s="13">
        <v>238</v>
      </c>
      <c r="BM104" s="13">
        <v>260</v>
      </c>
      <c r="BN104" s="13">
        <v>305</v>
      </c>
      <c r="BO104" s="13">
        <v>346</v>
      </c>
      <c r="BP104" s="13">
        <v>396</v>
      </c>
      <c r="BQ104" s="13">
        <v>374</v>
      </c>
      <c r="BR104" s="13">
        <v>424</v>
      </c>
      <c r="BS104" s="13">
        <v>433</v>
      </c>
      <c r="BT104" s="13">
        <v>504</v>
      </c>
      <c r="BU104" s="13">
        <v>512</v>
      </c>
      <c r="BV104" s="13">
        <v>496</v>
      </c>
      <c r="BW104" s="13">
        <v>482</v>
      </c>
      <c r="BX104" s="13">
        <v>489</v>
      </c>
      <c r="BY104" s="13">
        <v>560</v>
      </c>
      <c r="BZ104" s="13">
        <v>479</v>
      </c>
      <c r="CA104" s="13">
        <v>473</v>
      </c>
      <c r="CB104" s="13">
        <v>495</v>
      </c>
      <c r="CC104" s="13">
        <v>473</v>
      </c>
      <c r="CD104" s="13">
        <v>418</v>
      </c>
      <c r="CE104" s="13">
        <v>460</v>
      </c>
      <c r="CF104" s="13">
        <v>463</v>
      </c>
      <c r="CG104" s="13">
        <v>444</v>
      </c>
      <c r="CH104" s="13">
        <v>477</v>
      </c>
      <c r="CI104" s="13">
        <v>430</v>
      </c>
      <c r="CJ104" s="13">
        <v>451</v>
      </c>
      <c r="CK104" s="13">
        <v>455</v>
      </c>
      <c r="CL104" s="13">
        <v>432</v>
      </c>
      <c r="CM104" s="13">
        <v>403</v>
      </c>
      <c r="CN104" s="13">
        <v>454</v>
      </c>
      <c r="CO104" s="13">
        <v>366</v>
      </c>
      <c r="CP104" s="13">
        <v>335</v>
      </c>
      <c r="CQ104" s="13">
        <v>373</v>
      </c>
      <c r="CR104" s="13">
        <v>363</v>
      </c>
      <c r="CS104" s="13">
        <v>369</v>
      </c>
      <c r="CT104" s="13">
        <v>359</v>
      </c>
      <c r="CU104" s="13">
        <v>316</v>
      </c>
      <c r="CV104" s="13">
        <v>310</v>
      </c>
      <c r="CW104" s="13">
        <v>297</v>
      </c>
      <c r="CX104" s="13">
        <v>284</v>
      </c>
      <c r="CY104" s="13">
        <v>265</v>
      </c>
      <c r="CZ104" s="13">
        <v>252</v>
      </c>
      <c r="DA104" s="13">
        <v>257</v>
      </c>
      <c r="DB104" s="13">
        <v>244</v>
      </c>
      <c r="DC104" s="13">
        <v>221</v>
      </c>
      <c r="DD104" s="13">
        <v>235</v>
      </c>
      <c r="DE104" s="13">
        <v>183</v>
      </c>
      <c r="DF104" s="13">
        <v>189</v>
      </c>
      <c r="DG104" s="13">
        <v>178</v>
      </c>
      <c r="DH104" s="13">
        <v>174</v>
      </c>
      <c r="DI104" s="13">
        <v>160</v>
      </c>
      <c r="DJ104" s="13">
        <v>138</v>
      </c>
      <c r="DK104" s="13">
        <v>144</v>
      </c>
      <c r="DL104" s="13">
        <v>140</v>
      </c>
      <c r="DM104" s="13">
        <v>107</v>
      </c>
      <c r="DN104" s="13">
        <v>102</v>
      </c>
      <c r="DO104" s="13">
        <v>110</v>
      </c>
      <c r="DP104" s="13">
        <v>108</v>
      </c>
      <c r="DQ104" s="13">
        <v>84</v>
      </c>
      <c r="DR104" s="13">
        <v>84</v>
      </c>
      <c r="DS104" s="13">
        <v>90</v>
      </c>
      <c r="DT104" s="13">
        <v>83</v>
      </c>
      <c r="DU104" s="13">
        <v>68</v>
      </c>
      <c r="DV104" s="13">
        <v>53</v>
      </c>
      <c r="DW104" s="13">
        <v>64</v>
      </c>
      <c r="DX104" s="13">
        <v>65</v>
      </c>
      <c r="DY104" s="13">
        <v>43</v>
      </c>
      <c r="DZ104" s="13">
        <v>56</v>
      </c>
      <c r="EA104" s="13">
        <v>49</v>
      </c>
      <c r="EB104" s="13">
        <v>51</v>
      </c>
      <c r="EC104" s="13">
        <v>60</v>
      </c>
      <c r="ED104" s="13">
        <v>58</v>
      </c>
      <c r="EE104" s="13">
        <v>38</v>
      </c>
      <c r="EF104" s="13">
        <v>39</v>
      </c>
      <c r="EG104" s="13">
        <v>43</v>
      </c>
      <c r="EH104" s="13">
        <v>25</v>
      </c>
      <c r="EI104" s="13">
        <v>32</v>
      </c>
      <c r="EJ104" s="13">
        <v>29</v>
      </c>
      <c r="EK104" s="13">
        <v>19</v>
      </c>
      <c r="EL104" s="13">
        <v>7</v>
      </c>
      <c r="EM104" s="13">
        <v>9</v>
      </c>
      <c r="EN104" s="13">
        <v>8</v>
      </c>
      <c r="EO104" s="13">
        <v>8</v>
      </c>
      <c r="EP104" s="13">
        <v>3</v>
      </c>
      <c r="EQ104" s="13"/>
      <c r="ER104" s="13">
        <v>3</v>
      </c>
      <c r="ES104" s="13"/>
      <c r="ET104" s="13"/>
      <c r="EU104" s="13"/>
      <c r="EV104" s="13">
        <v>2</v>
      </c>
      <c r="EW104" s="13"/>
      <c r="EX104" s="13"/>
      <c r="EY104" s="13"/>
      <c r="EZ104" s="13"/>
      <c r="FA104" s="60">
        <v>21894</v>
      </c>
      <c r="FB104" s="13">
        <v>21894</v>
      </c>
      <c r="FC104" s="16" t="s">
        <v>206</v>
      </c>
      <c r="FD104" s="13">
        <v>41</v>
      </c>
      <c r="FE104" s="13">
        <v>124</v>
      </c>
      <c r="FF104" s="13">
        <v>77</v>
      </c>
      <c r="FG104" s="13">
        <v>63</v>
      </c>
      <c r="FH104" s="13">
        <v>54</v>
      </c>
      <c r="FI104" s="13">
        <v>68</v>
      </c>
      <c r="FJ104" s="13">
        <v>70</v>
      </c>
      <c r="FK104" s="13">
        <v>79</v>
      </c>
      <c r="FL104" s="13">
        <v>78</v>
      </c>
      <c r="FM104" s="13">
        <v>67</v>
      </c>
      <c r="FN104" s="13">
        <v>79</v>
      </c>
      <c r="FO104" s="13">
        <v>89</v>
      </c>
      <c r="FP104" s="13">
        <v>76</v>
      </c>
      <c r="FQ104" s="13">
        <v>92</v>
      </c>
      <c r="FR104" s="13">
        <v>102</v>
      </c>
      <c r="FS104" s="13">
        <v>128</v>
      </c>
      <c r="FT104" s="13">
        <v>145</v>
      </c>
      <c r="FU104" s="13">
        <v>203</v>
      </c>
      <c r="FV104" s="13">
        <v>222</v>
      </c>
      <c r="FW104" s="13">
        <v>258</v>
      </c>
      <c r="FX104" s="13">
        <v>339</v>
      </c>
      <c r="FY104" s="13">
        <v>359</v>
      </c>
      <c r="FZ104" s="13">
        <v>395</v>
      </c>
      <c r="GA104" s="13">
        <v>428</v>
      </c>
      <c r="GB104" s="13">
        <v>429</v>
      </c>
      <c r="GC104" s="13">
        <v>469</v>
      </c>
      <c r="GD104" s="13">
        <v>485</v>
      </c>
      <c r="GE104" s="13">
        <v>477</v>
      </c>
      <c r="GF104" s="13">
        <v>524</v>
      </c>
      <c r="GG104" s="13">
        <v>499</v>
      </c>
      <c r="GH104" s="13">
        <v>519</v>
      </c>
      <c r="GI104" s="13">
        <v>477</v>
      </c>
      <c r="GJ104" s="13">
        <v>505</v>
      </c>
      <c r="GK104" s="13">
        <v>518</v>
      </c>
      <c r="GL104" s="13">
        <v>515</v>
      </c>
      <c r="GM104" s="13">
        <v>474</v>
      </c>
      <c r="GN104" s="13">
        <v>458</v>
      </c>
      <c r="GO104" s="13">
        <v>472</v>
      </c>
      <c r="GP104" s="13">
        <v>457</v>
      </c>
      <c r="GQ104" s="13">
        <v>491</v>
      </c>
      <c r="GR104" s="13">
        <v>456</v>
      </c>
      <c r="GS104" s="13">
        <v>541</v>
      </c>
      <c r="GT104" s="13">
        <v>444</v>
      </c>
      <c r="GU104" s="13">
        <v>455</v>
      </c>
      <c r="GV104" s="13">
        <v>426</v>
      </c>
      <c r="GW104" s="13">
        <v>424</v>
      </c>
      <c r="GX104" s="13">
        <v>413</v>
      </c>
      <c r="GY104" s="13">
        <v>350</v>
      </c>
      <c r="GZ104" s="13">
        <v>369</v>
      </c>
      <c r="HA104" s="13">
        <v>392</v>
      </c>
      <c r="HB104" s="13">
        <v>327</v>
      </c>
      <c r="HC104" s="13">
        <v>360</v>
      </c>
      <c r="HD104" s="13">
        <v>286</v>
      </c>
      <c r="HE104" s="13">
        <v>326</v>
      </c>
      <c r="HF104" s="13">
        <v>306</v>
      </c>
      <c r="HG104" s="13">
        <v>274</v>
      </c>
      <c r="HH104" s="13">
        <v>266</v>
      </c>
      <c r="HI104" s="13">
        <v>264</v>
      </c>
      <c r="HJ104" s="13">
        <v>267</v>
      </c>
      <c r="HK104" s="13">
        <v>236</v>
      </c>
      <c r="HL104" s="13">
        <v>234</v>
      </c>
      <c r="HM104" s="13">
        <v>183</v>
      </c>
      <c r="HN104" s="13">
        <v>206</v>
      </c>
      <c r="HO104" s="13">
        <v>224</v>
      </c>
      <c r="HP104" s="13">
        <v>221</v>
      </c>
      <c r="HQ104" s="13">
        <v>178</v>
      </c>
      <c r="HR104" s="13">
        <v>165</v>
      </c>
      <c r="HS104" s="13">
        <v>146</v>
      </c>
      <c r="HT104" s="13">
        <v>123</v>
      </c>
      <c r="HU104" s="13">
        <v>118</v>
      </c>
      <c r="HV104" s="13">
        <v>118</v>
      </c>
      <c r="HW104" s="13">
        <v>113</v>
      </c>
      <c r="HX104" s="13">
        <v>102</v>
      </c>
      <c r="HY104" s="13">
        <v>100</v>
      </c>
      <c r="HZ104" s="13">
        <v>98</v>
      </c>
      <c r="IA104" s="13">
        <v>72</v>
      </c>
      <c r="IB104" s="13">
        <v>69</v>
      </c>
      <c r="IC104" s="13">
        <v>68</v>
      </c>
      <c r="ID104" s="13">
        <v>73</v>
      </c>
      <c r="IE104" s="13">
        <v>58</v>
      </c>
      <c r="IF104" s="13">
        <v>58</v>
      </c>
      <c r="IG104" s="13">
        <v>47</v>
      </c>
      <c r="IH104" s="13">
        <v>36</v>
      </c>
      <c r="II104" s="13">
        <v>35</v>
      </c>
      <c r="IJ104" s="13">
        <v>33</v>
      </c>
      <c r="IK104" s="13">
        <v>35</v>
      </c>
      <c r="IL104" s="13">
        <v>25</v>
      </c>
      <c r="IM104" s="13">
        <v>24</v>
      </c>
      <c r="IN104" s="13">
        <v>21</v>
      </c>
      <c r="IO104" s="13">
        <v>18</v>
      </c>
      <c r="IP104" s="13">
        <v>14</v>
      </c>
      <c r="IQ104" s="13">
        <v>10</v>
      </c>
      <c r="IR104" s="13">
        <v>6</v>
      </c>
      <c r="IS104" s="13">
        <v>6</v>
      </c>
      <c r="IT104" s="13">
        <v>4</v>
      </c>
      <c r="IU104" s="13">
        <v>5</v>
      </c>
      <c r="IV104" s="13">
        <v>2</v>
      </c>
      <c r="IW104" s="13">
        <v>2</v>
      </c>
      <c r="IX104" s="13">
        <v>1</v>
      </c>
      <c r="IY104" s="13"/>
      <c r="IZ104" s="13">
        <v>1</v>
      </c>
      <c r="JA104" s="13"/>
      <c r="JB104" s="13"/>
      <c r="JC104" s="13"/>
      <c r="JD104" s="13">
        <v>1</v>
      </c>
      <c r="JE104" s="13">
        <v>2</v>
      </c>
      <c r="JF104" s="60">
        <v>21642</v>
      </c>
      <c r="JG104" s="13">
        <v>57</v>
      </c>
      <c r="JH104" s="13">
        <v>26</v>
      </c>
      <c r="JI104" s="13">
        <v>2</v>
      </c>
      <c r="JJ104" s="13">
        <v>2</v>
      </c>
      <c r="JK104" s="13">
        <v>1</v>
      </c>
      <c r="JL104" s="13">
        <v>1</v>
      </c>
      <c r="JM104" s="13"/>
      <c r="JN104" s="13">
        <v>1</v>
      </c>
      <c r="JO104" s="13">
        <v>3</v>
      </c>
      <c r="JP104" s="13">
        <v>2</v>
      </c>
      <c r="JQ104" s="13">
        <v>7</v>
      </c>
      <c r="JR104" s="13">
        <v>6</v>
      </c>
      <c r="JS104" s="13">
        <v>6</v>
      </c>
      <c r="JT104" s="13">
        <v>3</v>
      </c>
      <c r="JU104" s="13">
        <v>4</v>
      </c>
      <c r="JV104" s="13">
        <v>1</v>
      </c>
      <c r="JW104" s="13">
        <v>1</v>
      </c>
      <c r="JX104" s="13">
        <v>5</v>
      </c>
      <c r="JY104" s="13">
        <v>8</v>
      </c>
      <c r="JZ104" s="13">
        <v>18</v>
      </c>
      <c r="KA104" s="13">
        <v>12</v>
      </c>
      <c r="KB104" s="13">
        <v>16</v>
      </c>
      <c r="KC104" s="13">
        <v>10</v>
      </c>
      <c r="KD104" s="13">
        <v>8</v>
      </c>
      <c r="KE104" s="13">
        <v>4</v>
      </c>
      <c r="KF104" s="13">
        <v>7</v>
      </c>
      <c r="KG104" s="13">
        <v>6</v>
      </c>
      <c r="KH104" s="13">
        <v>4</v>
      </c>
      <c r="KI104" s="13">
        <v>7</v>
      </c>
      <c r="KJ104" s="13">
        <v>9</v>
      </c>
      <c r="KK104" s="13">
        <v>9</v>
      </c>
      <c r="KL104" s="13">
        <v>7</v>
      </c>
      <c r="KM104" s="13">
        <v>18</v>
      </c>
      <c r="KN104" s="13">
        <v>10</v>
      </c>
      <c r="KO104" s="13">
        <v>12</v>
      </c>
      <c r="KP104" s="13">
        <v>4</v>
      </c>
      <c r="KQ104" s="13">
        <v>12</v>
      </c>
      <c r="KR104" s="13">
        <v>4</v>
      </c>
      <c r="KS104" s="13">
        <v>9</v>
      </c>
      <c r="KT104" s="13">
        <v>13</v>
      </c>
      <c r="KU104" s="13">
        <v>4</v>
      </c>
      <c r="KV104" s="13">
        <v>14</v>
      </c>
      <c r="KW104" s="13">
        <v>13</v>
      </c>
      <c r="KX104" s="13">
        <v>8</v>
      </c>
      <c r="KY104" s="13">
        <v>5</v>
      </c>
      <c r="KZ104" s="13">
        <v>6</v>
      </c>
      <c r="LA104" s="13">
        <v>5</v>
      </c>
      <c r="LB104" s="13">
        <v>5</v>
      </c>
      <c r="LC104" s="13">
        <v>7</v>
      </c>
      <c r="LD104" s="13">
        <v>8</v>
      </c>
      <c r="LE104" s="13">
        <v>7</v>
      </c>
      <c r="LF104" s="13">
        <v>7</v>
      </c>
      <c r="LG104" s="13">
        <v>8</v>
      </c>
      <c r="LH104" s="13">
        <v>3</v>
      </c>
      <c r="LI104" s="13">
        <v>4</v>
      </c>
      <c r="LJ104" s="13">
        <v>6</v>
      </c>
      <c r="LK104" s="13">
        <v>5</v>
      </c>
      <c r="LL104" s="13">
        <v>3</v>
      </c>
      <c r="LM104" s="13">
        <v>8</v>
      </c>
      <c r="LN104" s="13">
        <v>4</v>
      </c>
      <c r="LO104" s="13">
        <v>1</v>
      </c>
      <c r="LP104" s="13">
        <v>4</v>
      </c>
      <c r="LQ104" s="13">
        <v>1</v>
      </c>
      <c r="LR104" s="13">
        <v>3</v>
      </c>
      <c r="LS104" s="13">
        <v>3</v>
      </c>
      <c r="LT104" s="13">
        <v>2</v>
      </c>
      <c r="LU104" s="13">
        <v>2</v>
      </c>
      <c r="LV104" s="13">
        <v>3</v>
      </c>
      <c r="LW104" s="13">
        <v>2</v>
      </c>
      <c r="LX104" s="13">
        <v>5</v>
      </c>
      <c r="LY104" s="13">
        <v>3</v>
      </c>
      <c r="LZ104" s="13">
        <v>2</v>
      </c>
      <c r="MA104" s="13">
        <v>3</v>
      </c>
      <c r="MB104" s="13">
        <v>1</v>
      </c>
      <c r="MC104" s="13">
        <v>2</v>
      </c>
      <c r="MD104" s="13">
        <v>2</v>
      </c>
      <c r="ME104" s="13">
        <v>2</v>
      </c>
      <c r="MF104" s="13">
        <v>4</v>
      </c>
      <c r="MG104" s="13">
        <v>1</v>
      </c>
      <c r="MH104" s="13"/>
      <c r="MI104" s="13">
        <v>2</v>
      </c>
      <c r="MJ104" s="13">
        <v>6</v>
      </c>
      <c r="MK104" s="13">
        <v>6</v>
      </c>
      <c r="ML104" s="13">
        <v>6</v>
      </c>
      <c r="MM104" s="13">
        <v>4</v>
      </c>
      <c r="MN104" s="13">
        <v>3</v>
      </c>
      <c r="MO104" s="13">
        <v>10</v>
      </c>
      <c r="MP104" s="13">
        <v>6</v>
      </c>
      <c r="MQ104" s="13">
        <v>6</v>
      </c>
      <c r="MR104" s="13">
        <v>8</v>
      </c>
      <c r="MS104" s="13">
        <v>4</v>
      </c>
      <c r="MT104" s="13">
        <v>10</v>
      </c>
      <c r="MU104" s="13">
        <v>6</v>
      </c>
      <c r="MV104" s="13">
        <v>5</v>
      </c>
      <c r="MW104" s="13">
        <v>6</v>
      </c>
      <c r="MX104" s="13">
        <v>4</v>
      </c>
      <c r="MY104" s="13">
        <v>5</v>
      </c>
      <c r="MZ104" s="13">
        <v>2</v>
      </c>
      <c r="NA104" s="13">
        <v>2</v>
      </c>
      <c r="NB104" s="13"/>
      <c r="NC104" s="13"/>
      <c r="ND104" s="13"/>
      <c r="NE104" s="13">
        <v>1</v>
      </c>
      <c r="NF104" s="13"/>
      <c r="NG104" s="13"/>
      <c r="NH104" s="13"/>
      <c r="NI104" s="13">
        <v>4</v>
      </c>
      <c r="NJ104" s="60">
        <v>617</v>
      </c>
      <c r="NK104" s="13">
        <v>22259</v>
      </c>
      <c r="NL104" s="448"/>
      <c r="NM104" s="448"/>
      <c r="NN104" s="448"/>
    </row>
    <row r="105" spans="1:378">
      <c r="A105" s="8" t="s">
        <v>116</v>
      </c>
      <c r="B105" s="284">
        <f t="shared" si="129"/>
        <v>7</v>
      </c>
      <c r="C105" s="284">
        <f t="shared" si="130"/>
        <v>8</v>
      </c>
      <c r="D105" s="284">
        <f t="shared" si="131"/>
        <v>19</v>
      </c>
      <c r="E105" s="284">
        <f t="shared" si="132"/>
        <v>30</v>
      </c>
      <c r="F105" s="284">
        <f t="shared" si="133"/>
        <v>61</v>
      </c>
      <c r="G105" s="284">
        <f t="shared" si="134"/>
        <v>86</v>
      </c>
      <c r="H105" s="284">
        <f t="shared" si="135"/>
        <v>59</v>
      </c>
      <c r="I105" s="284">
        <f t="shared" si="136"/>
        <v>64</v>
      </c>
      <c r="J105" s="284">
        <f t="shared" si="137"/>
        <v>41</v>
      </c>
      <c r="K105" s="284">
        <f t="shared" si="138"/>
        <v>65</v>
      </c>
      <c r="L105" s="284">
        <f t="shared" si="139"/>
        <v>34</v>
      </c>
      <c r="M105" s="284">
        <f t="shared" si="140"/>
        <v>55</v>
      </c>
      <c r="N105" s="284">
        <f t="shared" si="141"/>
        <v>45</v>
      </c>
      <c r="O105" s="284">
        <f t="shared" si="142"/>
        <v>33</v>
      </c>
      <c r="P105" s="284">
        <f t="shared" si="143"/>
        <v>30</v>
      </c>
      <c r="Q105" s="284">
        <f t="shared" si="144"/>
        <v>35</v>
      </c>
      <c r="R105" s="284">
        <f t="shared" si="145"/>
        <v>8</v>
      </c>
      <c r="S105" s="284">
        <f t="shared" si="146"/>
        <v>21</v>
      </c>
      <c r="T105" s="284">
        <f t="shared" si="147"/>
        <v>3</v>
      </c>
      <c r="U105" s="284">
        <f t="shared" si="148"/>
        <v>7</v>
      </c>
      <c r="W105" s="16" t="s">
        <v>114</v>
      </c>
      <c r="X105" s="764">
        <f t="shared" si="150"/>
        <v>13</v>
      </c>
      <c r="Y105" s="764">
        <f t="shared" si="151"/>
        <v>12</v>
      </c>
      <c r="Z105" s="764">
        <f t="shared" si="152"/>
        <v>45</v>
      </c>
      <c r="AA105" s="764">
        <f t="shared" si="153"/>
        <v>69</v>
      </c>
      <c r="AB105" s="764">
        <f t="shared" si="154"/>
        <v>105</v>
      </c>
      <c r="AC105" s="764">
        <f t="shared" si="155"/>
        <v>161</v>
      </c>
      <c r="AD105" s="764">
        <f t="shared" si="156"/>
        <v>108</v>
      </c>
      <c r="AE105" s="764">
        <f t="shared" si="157"/>
        <v>143</v>
      </c>
      <c r="AF105" s="764">
        <f t="shared" si="158"/>
        <v>90</v>
      </c>
      <c r="AG105" s="764">
        <f t="shared" si="159"/>
        <v>118</v>
      </c>
      <c r="AH105" s="764">
        <f t="shared" si="160"/>
        <v>75</v>
      </c>
      <c r="AI105" s="764">
        <f t="shared" si="161"/>
        <v>101</v>
      </c>
      <c r="AJ105" s="764">
        <f t="shared" si="162"/>
        <v>50</v>
      </c>
      <c r="AK105" s="764">
        <f t="shared" si="163"/>
        <v>42</v>
      </c>
      <c r="AL105" s="764">
        <f t="shared" si="164"/>
        <v>36</v>
      </c>
      <c r="AM105" s="764">
        <f t="shared" si="165"/>
        <v>38</v>
      </c>
      <c r="AN105" s="764">
        <f t="shared" si="166"/>
        <v>14</v>
      </c>
      <c r="AO105" s="764">
        <f t="shared" si="167"/>
        <v>26</v>
      </c>
      <c r="AP105" s="764">
        <f t="shared" si="168"/>
        <v>7</v>
      </c>
      <c r="AQ105" s="764">
        <f t="shared" si="169"/>
        <v>11</v>
      </c>
      <c r="AR105" s="764">
        <f t="shared" si="149"/>
        <v>20</v>
      </c>
      <c r="AT105" s="16" t="s">
        <v>114</v>
      </c>
      <c r="AU105" s="13"/>
      <c r="AV105" s="13">
        <v>2</v>
      </c>
      <c r="AW105" s="13">
        <v>2</v>
      </c>
      <c r="AX105" s="13">
        <v>2</v>
      </c>
      <c r="AY105" s="13">
        <v>2</v>
      </c>
      <c r="AZ105" s="13"/>
      <c r="BA105" s="13">
        <v>1</v>
      </c>
      <c r="BB105" s="13">
        <v>1</v>
      </c>
      <c r="BC105" s="13">
        <v>1</v>
      </c>
      <c r="BD105" s="13">
        <v>1</v>
      </c>
      <c r="BE105" s="13"/>
      <c r="BF105" s="13">
        <v>2</v>
      </c>
      <c r="BG105" s="13">
        <v>3</v>
      </c>
      <c r="BH105" s="13">
        <v>1</v>
      </c>
      <c r="BI105" s="13">
        <v>3</v>
      </c>
      <c r="BJ105" s="13">
        <v>4</v>
      </c>
      <c r="BK105" s="13">
        <v>11</v>
      </c>
      <c r="BL105" s="13">
        <v>14</v>
      </c>
      <c r="BM105" s="13">
        <v>10</v>
      </c>
      <c r="BN105" s="13">
        <v>21</v>
      </c>
      <c r="BO105" s="13">
        <v>15</v>
      </c>
      <c r="BP105" s="13">
        <v>18</v>
      </c>
      <c r="BQ105" s="13">
        <v>16</v>
      </c>
      <c r="BR105" s="13">
        <v>22</v>
      </c>
      <c r="BS105" s="13">
        <v>10</v>
      </c>
      <c r="BT105" s="13">
        <v>19</v>
      </c>
      <c r="BU105" s="13">
        <v>19</v>
      </c>
      <c r="BV105" s="13">
        <v>12</v>
      </c>
      <c r="BW105" s="13">
        <v>17</v>
      </c>
      <c r="BX105" s="13">
        <v>13</v>
      </c>
      <c r="BY105" s="13">
        <v>17</v>
      </c>
      <c r="BZ105" s="13">
        <v>16</v>
      </c>
      <c r="CA105" s="13">
        <v>13</v>
      </c>
      <c r="CB105" s="13">
        <v>9</v>
      </c>
      <c r="CC105" s="13">
        <v>15</v>
      </c>
      <c r="CD105" s="13">
        <v>14</v>
      </c>
      <c r="CE105" s="13">
        <v>10</v>
      </c>
      <c r="CF105" s="13">
        <v>20</v>
      </c>
      <c r="CG105" s="13">
        <v>15</v>
      </c>
      <c r="CH105" s="13">
        <v>14</v>
      </c>
      <c r="CI105" s="13">
        <v>9</v>
      </c>
      <c r="CJ105" s="13">
        <v>15</v>
      </c>
      <c r="CK105" s="13">
        <v>11</v>
      </c>
      <c r="CL105" s="13">
        <v>19</v>
      </c>
      <c r="CM105" s="13">
        <v>14</v>
      </c>
      <c r="CN105" s="13">
        <v>15</v>
      </c>
      <c r="CO105" s="13">
        <v>10</v>
      </c>
      <c r="CP105" s="13">
        <v>6</v>
      </c>
      <c r="CQ105" s="13">
        <v>8</v>
      </c>
      <c r="CR105" s="13">
        <v>11</v>
      </c>
      <c r="CS105" s="13">
        <v>9</v>
      </c>
      <c r="CT105" s="13">
        <v>5</v>
      </c>
      <c r="CU105" s="13">
        <v>8</v>
      </c>
      <c r="CV105" s="13">
        <v>12</v>
      </c>
      <c r="CW105" s="13">
        <v>11</v>
      </c>
      <c r="CX105" s="13">
        <v>15</v>
      </c>
      <c r="CY105" s="13">
        <v>6</v>
      </c>
      <c r="CZ105" s="13">
        <v>12</v>
      </c>
      <c r="DA105" s="13">
        <v>17</v>
      </c>
      <c r="DB105" s="13">
        <v>6</v>
      </c>
      <c r="DC105" s="13">
        <v>6</v>
      </c>
      <c r="DD105" s="13">
        <v>4</v>
      </c>
      <c r="DE105" s="13">
        <v>5</v>
      </c>
      <c r="DF105" s="13">
        <v>6</v>
      </c>
      <c r="DG105" s="13">
        <v>4</v>
      </c>
      <c r="DH105" s="13">
        <v>2</v>
      </c>
      <c r="DI105" s="13">
        <v>3</v>
      </c>
      <c r="DJ105" s="13">
        <v>3</v>
      </c>
      <c r="DK105" s="13">
        <v>5</v>
      </c>
      <c r="DL105" s="13">
        <v>4</v>
      </c>
      <c r="DM105" s="13">
        <v>3</v>
      </c>
      <c r="DN105" s="13">
        <v>5</v>
      </c>
      <c r="DO105" s="13">
        <v>4</v>
      </c>
      <c r="DP105" s="13">
        <v>4</v>
      </c>
      <c r="DQ105" s="13">
        <v>4</v>
      </c>
      <c r="DR105" s="13">
        <v>7</v>
      </c>
      <c r="DS105" s="13">
        <v>3</v>
      </c>
      <c r="DT105" s="13"/>
      <c r="DU105" s="13">
        <v>6</v>
      </c>
      <c r="DV105" s="13">
        <v>2</v>
      </c>
      <c r="DW105" s="13">
        <v>2</v>
      </c>
      <c r="DX105" s="13">
        <v>2</v>
      </c>
      <c r="DY105" s="13">
        <v>4</v>
      </c>
      <c r="DZ105" s="13">
        <v>1</v>
      </c>
      <c r="EA105" s="13">
        <v>4</v>
      </c>
      <c r="EB105" s="13">
        <v>4</v>
      </c>
      <c r="EC105" s="13">
        <v>5</v>
      </c>
      <c r="ED105" s="13">
        <v>2</v>
      </c>
      <c r="EE105" s="13"/>
      <c r="EF105" s="13">
        <v>2</v>
      </c>
      <c r="EG105" s="13">
        <v>3</v>
      </c>
      <c r="EH105" s="13">
        <v>2</v>
      </c>
      <c r="EI105" s="13">
        <v>2</v>
      </c>
      <c r="EJ105" s="13"/>
      <c r="EK105" s="13"/>
      <c r="EL105" s="13">
        <v>1</v>
      </c>
      <c r="EM105" s="13"/>
      <c r="EN105" s="13">
        <v>1</v>
      </c>
      <c r="EO105" s="13">
        <v>1</v>
      </c>
      <c r="EP105" s="13">
        <v>1</v>
      </c>
      <c r="EQ105" s="13"/>
      <c r="ER105" s="13"/>
      <c r="ES105" s="13"/>
      <c r="ET105" s="13"/>
      <c r="EU105" s="13"/>
      <c r="EV105" s="13"/>
      <c r="EW105" s="13"/>
      <c r="EX105" s="13"/>
      <c r="EY105" s="13"/>
      <c r="EZ105" s="13"/>
      <c r="FA105" s="60">
        <v>721</v>
      </c>
      <c r="FB105" s="13">
        <v>721</v>
      </c>
      <c r="FC105" s="16" t="s">
        <v>114</v>
      </c>
      <c r="FD105" s="13"/>
      <c r="FE105" s="13">
        <v>2</v>
      </c>
      <c r="FF105" s="13">
        <v>3</v>
      </c>
      <c r="FG105" s="13"/>
      <c r="FH105" s="13"/>
      <c r="FI105" s="13">
        <v>2</v>
      </c>
      <c r="FJ105" s="13"/>
      <c r="FK105" s="13">
        <v>2</v>
      </c>
      <c r="FL105" s="13">
        <v>2</v>
      </c>
      <c r="FM105" s="13">
        <v>2</v>
      </c>
      <c r="FN105" s="13">
        <v>4</v>
      </c>
      <c r="FO105" s="13">
        <v>4</v>
      </c>
      <c r="FP105" s="13">
        <v>1</v>
      </c>
      <c r="FQ105" s="13">
        <v>2</v>
      </c>
      <c r="FR105" s="13">
        <v>3</v>
      </c>
      <c r="FS105" s="13">
        <v>2</v>
      </c>
      <c r="FT105" s="13">
        <v>2</v>
      </c>
      <c r="FU105" s="13">
        <v>6</v>
      </c>
      <c r="FV105" s="13">
        <v>13</v>
      </c>
      <c r="FW105" s="13">
        <v>8</v>
      </c>
      <c r="FX105" s="13">
        <v>11</v>
      </c>
      <c r="FY105" s="13">
        <v>17</v>
      </c>
      <c r="FZ105" s="13">
        <v>12</v>
      </c>
      <c r="GA105" s="13">
        <v>11</v>
      </c>
      <c r="GB105" s="13">
        <v>6</v>
      </c>
      <c r="GC105" s="13">
        <v>11</v>
      </c>
      <c r="GD105" s="13">
        <v>16</v>
      </c>
      <c r="GE105" s="13">
        <v>7</v>
      </c>
      <c r="GF105" s="13">
        <v>6</v>
      </c>
      <c r="GG105" s="13">
        <v>8</v>
      </c>
      <c r="GH105" s="13">
        <v>12</v>
      </c>
      <c r="GI105" s="13">
        <v>7</v>
      </c>
      <c r="GJ105" s="13">
        <v>7</v>
      </c>
      <c r="GK105" s="13">
        <v>16</v>
      </c>
      <c r="GL105" s="13">
        <v>11</v>
      </c>
      <c r="GM105" s="13">
        <v>9</v>
      </c>
      <c r="GN105" s="13">
        <v>11</v>
      </c>
      <c r="GO105" s="13">
        <v>12</v>
      </c>
      <c r="GP105" s="13">
        <v>8</v>
      </c>
      <c r="GQ105" s="13">
        <v>15</v>
      </c>
      <c r="GR105" s="13">
        <v>6</v>
      </c>
      <c r="GS105" s="13">
        <v>12</v>
      </c>
      <c r="GT105" s="13">
        <v>9</v>
      </c>
      <c r="GU105" s="13">
        <v>12</v>
      </c>
      <c r="GV105" s="13">
        <v>9</v>
      </c>
      <c r="GW105" s="13">
        <v>7</v>
      </c>
      <c r="GX105" s="13">
        <v>10</v>
      </c>
      <c r="GY105" s="13">
        <v>13</v>
      </c>
      <c r="GZ105" s="13">
        <v>5</v>
      </c>
      <c r="HA105" s="13">
        <v>7</v>
      </c>
      <c r="HB105" s="13">
        <v>7</v>
      </c>
      <c r="HC105" s="13">
        <v>8</v>
      </c>
      <c r="HD105" s="13">
        <v>5</v>
      </c>
      <c r="HE105" s="13">
        <v>9</v>
      </c>
      <c r="HF105" s="13">
        <v>8</v>
      </c>
      <c r="HG105" s="13">
        <v>7</v>
      </c>
      <c r="HH105" s="13">
        <v>4</v>
      </c>
      <c r="HI105" s="13">
        <v>8</v>
      </c>
      <c r="HJ105" s="13">
        <v>14</v>
      </c>
      <c r="HK105" s="13">
        <v>5</v>
      </c>
      <c r="HL105" s="13">
        <v>7</v>
      </c>
      <c r="HM105" s="13">
        <v>5</v>
      </c>
      <c r="HN105" s="13">
        <v>6</v>
      </c>
      <c r="HO105" s="13">
        <v>5</v>
      </c>
      <c r="HP105" s="13">
        <v>6</v>
      </c>
      <c r="HQ105" s="13">
        <v>8</v>
      </c>
      <c r="HR105" s="13">
        <v>4</v>
      </c>
      <c r="HS105" s="13">
        <v>5</v>
      </c>
      <c r="HT105" s="13">
        <v>2</v>
      </c>
      <c r="HU105" s="13">
        <v>2</v>
      </c>
      <c r="HV105" s="13">
        <v>2</v>
      </c>
      <c r="HW105" s="13">
        <v>2</v>
      </c>
      <c r="HX105" s="13">
        <v>4</v>
      </c>
      <c r="HY105" s="13">
        <v>6</v>
      </c>
      <c r="HZ105" s="13">
        <v>4</v>
      </c>
      <c r="IA105" s="13">
        <v>1</v>
      </c>
      <c r="IB105" s="13">
        <v>8</v>
      </c>
      <c r="IC105" s="13">
        <v>1</v>
      </c>
      <c r="ID105" s="13">
        <v>4</v>
      </c>
      <c r="IE105" s="13">
        <v>4</v>
      </c>
      <c r="IF105" s="13">
        <v>1</v>
      </c>
      <c r="IG105" s="13">
        <v>4</v>
      </c>
      <c r="IH105" s="13">
        <v>2</v>
      </c>
      <c r="II105" s="13">
        <v>1</v>
      </c>
      <c r="IJ105" s="13">
        <v>1</v>
      </c>
      <c r="IK105" s="13">
        <v>2</v>
      </c>
      <c r="IL105" s="13">
        <v>2</v>
      </c>
      <c r="IM105" s="13"/>
      <c r="IN105" s="13">
        <v>1</v>
      </c>
      <c r="IO105" s="13"/>
      <c r="IP105" s="13">
        <v>3</v>
      </c>
      <c r="IQ105" s="13">
        <v>1</v>
      </c>
      <c r="IR105" s="13">
        <v>1</v>
      </c>
      <c r="IS105" s="13"/>
      <c r="IT105" s="13">
        <v>1</v>
      </c>
      <c r="IU105" s="13">
        <v>1</v>
      </c>
      <c r="IV105" s="13"/>
      <c r="IW105" s="13"/>
      <c r="IX105" s="13"/>
      <c r="IY105" s="13"/>
      <c r="IZ105" s="13"/>
      <c r="JA105" s="13"/>
      <c r="JB105" s="13"/>
      <c r="JC105" s="13"/>
      <c r="JD105" s="13"/>
      <c r="JE105" s="13"/>
      <c r="JF105" s="60">
        <v>543</v>
      </c>
      <c r="JG105" s="13"/>
      <c r="JH105" s="13"/>
      <c r="JI105" s="13"/>
      <c r="JJ105" s="13"/>
      <c r="JK105" s="13"/>
      <c r="JL105" s="13"/>
      <c r="JM105" s="13"/>
      <c r="JN105" s="13"/>
      <c r="JO105" s="13"/>
      <c r="JP105" s="13"/>
      <c r="JQ105" s="13"/>
      <c r="JR105" s="13"/>
      <c r="JS105" s="13"/>
      <c r="JT105" s="13"/>
      <c r="JU105" s="13"/>
      <c r="JV105" s="13"/>
      <c r="JW105" s="13">
        <v>1</v>
      </c>
      <c r="JX105" s="13"/>
      <c r="JY105" s="13">
        <v>2</v>
      </c>
      <c r="JZ105" s="13"/>
      <c r="KA105" s="13"/>
      <c r="KB105" s="13"/>
      <c r="KC105" s="13"/>
      <c r="KD105" s="13"/>
      <c r="KE105" s="13">
        <v>1</v>
      </c>
      <c r="KF105" s="13">
        <v>1</v>
      </c>
      <c r="KG105" s="13"/>
      <c r="KH105" s="13"/>
      <c r="KI105" s="13"/>
      <c r="KJ105" s="13"/>
      <c r="KK105" s="13"/>
      <c r="KL105" s="13"/>
      <c r="KM105" s="13">
        <v>1</v>
      </c>
      <c r="KN105" s="13"/>
      <c r="KO105" s="13"/>
      <c r="KP105" s="13"/>
      <c r="KQ105" s="13"/>
      <c r="KR105" s="13"/>
      <c r="KS105" s="13"/>
      <c r="KT105" s="13">
        <v>1</v>
      </c>
      <c r="KU105" s="13"/>
      <c r="KV105" s="13">
        <v>1</v>
      </c>
      <c r="KW105" s="13"/>
      <c r="KX105" s="13"/>
      <c r="KY105" s="13">
        <v>1</v>
      </c>
      <c r="KZ105" s="13"/>
      <c r="LA105" s="13"/>
      <c r="LB105" s="13"/>
      <c r="LC105" s="13"/>
      <c r="LD105" s="13"/>
      <c r="LE105" s="13"/>
      <c r="LF105" s="13"/>
      <c r="LG105" s="13"/>
      <c r="LH105" s="13"/>
      <c r="LI105" s="13">
        <v>2</v>
      </c>
      <c r="LJ105" s="13"/>
      <c r="LK105" s="13"/>
      <c r="LL105" s="13"/>
      <c r="LM105" s="13"/>
      <c r="LN105" s="13"/>
      <c r="LO105" s="13"/>
      <c r="LP105" s="13"/>
      <c r="LQ105" s="13"/>
      <c r="LR105" s="13"/>
      <c r="LS105" s="13"/>
      <c r="LT105" s="13"/>
      <c r="LU105" s="13">
        <v>1</v>
      </c>
      <c r="LV105" s="13"/>
      <c r="LW105" s="13"/>
      <c r="LX105" s="13"/>
      <c r="LY105" s="13">
        <v>1</v>
      </c>
      <c r="LZ105" s="13"/>
      <c r="MA105" s="13"/>
      <c r="MB105" s="13"/>
      <c r="MC105" s="13">
        <v>1</v>
      </c>
      <c r="MD105" s="13">
        <v>1</v>
      </c>
      <c r="ME105" s="13"/>
      <c r="MF105" s="13"/>
      <c r="MG105" s="13"/>
      <c r="MH105" s="13"/>
      <c r="MI105" s="13">
        <v>1</v>
      </c>
      <c r="MJ105" s="13"/>
      <c r="MK105" s="13">
        <v>1</v>
      </c>
      <c r="ML105" s="13"/>
      <c r="MM105" s="13"/>
      <c r="MN105" s="13">
        <v>1</v>
      </c>
      <c r="MO105" s="13"/>
      <c r="MP105" s="13"/>
      <c r="MQ105" s="13">
        <v>1</v>
      </c>
      <c r="MR105" s="13"/>
      <c r="MS105" s="13"/>
      <c r="MT105" s="13"/>
      <c r="MU105" s="13"/>
      <c r="MV105" s="13"/>
      <c r="MW105" s="13"/>
      <c r="MX105" s="13">
        <v>1</v>
      </c>
      <c r="MY105" s="13"/>
      <c r="MZ105" s="13"/>
      <c r="NA105" s="13"/>
      <c r="NB105" s="13"/>
      <c r="NC105" s="13"/>
      <c r="ND105" s="13"/>
      <c r="NE105" s="13"/>
      <c r="NF105" s="13"/>
      <c r="NG105" s="13"/>
      <c r="NH105" s="13"/>
      <c r="NI105" s="13"/>
      <c r="NJ105" s="60">
        <v>20</v>
      </c>
      <c r="NK105" s="13">
        <v>563</v>
      </c>
      <c r="NL105" s="448"/>
      <c r="NM105" s="448"/>
      <c r="NN105" s="448"/>
    </row>
    <row r="106" spans="1:378">
      <c r="A106" s="8" t="s">
        <v>117</v>
      </c>
      <c r="B106" s="284">
        <f t="shared" si="129"/>
        <v>56</v>
      </c>
      <c r="C106" s="284">
        <f t="shared" si="130"/>
        <v>55</v>
      </c>
      <c r="D106" s="284">
        <f t="shared" si="131"/>
        <v>121</v>
      </c>
      <c r="E106" s="284">
        <f t="shared" si="132"/>
        <v>153</v>
      </c>
      <c r="F106" s="284">
        <f t="shared" si="133"/>
        <v>292</v>
      </c>
      <c r="G106" s="284">
        <f t="shared" si="134"/>
        <v>341</v>
      </c>
      <c r="H106" s="284">
        <f t="shared" si="135"/>
        <v>286</v>
      </c>
      <c r="I106" s="284">
        <f t="shared" si="136"/>
        <v>332</v>
      </c>
      <c r="J106" s="284">
        <f t="shared" si="137"/>
        <v>265</v>
      </c>
      <c r="K106" s="284">
        <f t="shared" si="138"/>
        <v>387</v>
      </c>
      <c r="L106" s="284">
        <f t="shared" si="139"/>
        <v>231</v>
      </c>
      <c r="M106" s="284">
        <f t="shared" si="140"/>
        <v>268</v>
      </c>
      <c r="N106" s="284">
        <f t="shared" si="141"/>
        <v>179</v>
      </c>
      <c r="O106" s="284">
        <f t="shared" si="142"/>
        <v>202</v>
      </c>
      <c r="P106" s="284">
        <f t="shared" si="143"/>
        <v>110</v>
      </c>
      <c r="Q106" s="284">
        <f t="shared" si="144"/>
        <v>143</v>
      </c>
      <c r="R106" s="284">
        <f t="shared" si="145"/>
        <v>47</v>
      </c>
      <c r="S106" s="284">
        <f t="shared" si="146"/>
        <v>70</v>
      </c>
      <c r="T106" s="284">
        <f t="shared" si="147"/>
        <v>5</v>
      </c>
      <c r="U106" s="284">
        <f t="shared" si="148"/>
        <v>17</v>
      </c>
      <c r="W106" s="16" t="s">
        <v>115</v>
      </c>
      <c r="X106" s="764">
        <f t="shared" si="150"/>
        <v>4</v>
      </c>
      <c r="Y106" s="764">
        <f t="shared" si="151"/>
        <v>3</v>
      </c>
      <c r="Z106" s="764">
        <f t="shared" si="152"/>
        <v>20</v>
      </c>
      <c r="AA106" s="764">
        <f t="shared" si="153"/>
        <v>30</v>
      </c>
      <c r="AB106" s="764">
        <f t="shared" si="154"/>
        <v>109</v>
      </c>
      <c r="AC106" s="764">
        <f t="shared" si="155"/>
        <v>137</v>
      </c>
      <c r="AD106" s="764">
        <f t="shared" si="156"/>
        <v>137</v>
      </c>
      <c r="AE106" s="764">
        <f t="shared" si="157"/>
        <v>127</v>
      </c>
      <c r="AF106" s="764">
        <f t="shared" si="158"/>
        <v>123</v>
      </c>
      <c r="AG106" s="764">
        <f t="shared" si="159"/>
        <v>131</v>
      </c>
      <c r="AH106" s="764">
        <f t="shared" si="160"/>
        <v>109</v>
      </c>
      <c r="AI106" s="764">
        <f t="shared" si="161"/>
        <v>101</v>
      </c>
      <c r="AJ106" s="764">
        <f t="shared" si="162"/>
        <v>75</v>
      </c>
      <c r="AK106" s="764">
        <f t="shared" si="163"/>
        <v>66</v>
      </c>
      <c r="AL106" s="764">
        <f t="shared" si="164"/>
        <v>41</v>
      </c>
      <c r="AM106" s="764">
        <f t="shared" si="165"/>
        <v>40</v>
      </c>
      <c r="AN106" s="764">
        <f t="shared" si="166"/>
        <v>23</v>
      </c>
      <c r="AO106" s="764">
        <f t="shared" si="167"/>
        <v>23</v>
      </c>
      <c r="AP106" s="764">
        <f t="shared" si="168"/>
        <v>5</v>
      </c>
      <c r="AQ106" s="764">
        <f t="shared" si="169"/>
        <v>4</v>
      </c>
      <c r="AR106" s="764">
        <f t="shared" si="149"/>
        <v>11</v>
      </c>
      <c r="AT106" s="16" t="s">
        <v>115</v>
      </c>
      <c r="AU106" s="13"/>
      <c r="AV106" s="13"/>
      <c r="AW106" s="13">
        <v>1</v>
      </c>
      <c r="AX106" s="13"/>
      <c r="AY106" s="13"/>
      <c r="AZ106" s="13"/>
      <c r="BA106" s="13">
        <v>1</v>
      </c>
      <c r="BB106" s="13"/>
      <c r="BC106" s="13">
        <v>1</v>
      </c>
      <c r="BD106" s="13"/>
      <c r="BE106" s="13"/>
      <c r="BF106" s="13">
        <v>2</v>
      </c>
      <c r="BG106" s="13"/>
      <c r="BH106" s="13">
        <v>2</v>
      </c>
      <c r="BI106" s="13">
        <v>2</v>
      </c>
      <c r="BJ106" s="13">
        <v>1</v>
      </c>
      <c r="BK106" s="13">
        <v>4</v>
      </c>
      <c r="BL106" s="13">
        <v>6</v>
      </c>
      <c r="BM106" s="13">
        <v>6</v>
      </c>
      <c r="BN106" s="13">
        <v>7</v>
      </c>
      <c r="BO106" s="13">
        <v>8</v>
      </c>
      <c r="BP106" s="13">
        <v>10</v>
      </c>
      <c r="BQ106" s="13">
        <v>14</v>
      </c>
      <c r="BR106" s="13">
        <v>9</v>
      </c>
      <c r="BS106" s="13">
        <v>17</v>
      </c>
      <c r="BT106" s="13">
        <v>19</v>
      </c>
      <c r="BU106" s="13">
        <v>19</v>
      </c>
      <c r="BV106" s="13">
        <v>10</v>
      </c>
      <c r="BW106" s="13">
        <v>14</v>
      </c>
      <c r="BX106" s="13">
        <v>17</v>
      </c>
      <c r="BY106" s="13">
        <v>10</v>
      </c>
      <c r="BZ106" s="13">
        <v>10</v>
      </c>
      <c r="CA106" s="13">
        <v>12</v>
      </c>
      <c r="CB106" s="13">
        <v>18</v>
      </c>
      <c r="CC106" s="13">
        <v>13</v>
      </c>
      <c r="CD106" s="13">
        <v>11</v>
      </c>
      <c r="CE106" s="13">
        <v>10</v>
      </c>
      <c r="CF106" s="13">
        <v>15</v>
      </c>
      <c r="CG106" s="13">
        <v>13</v>
      </c>
      <c r="CH106" s="13">
        <v>15</v>
      </c>
      <c r="CI106" s="13">
        <v>10</v>
      </c>
      <c r="CJ106" s="13">
        <v>10</v>
      </c>
      <c r="CK106" s="13">
        <v>20</v>
      </c>
      <c r="CL106" s="13">
        <v>19</v>
      </c>
      <c r="CM106" s="13">
        <v>11</v>
      </c>
      <c r="CN106" s="13">
        <v>11</v>
      </c>
      <c r="CO106" s="13">
        <v>12</v>
      </c>
      <c r="CP106" s="13">
        <v>13</v>
      </c>
      <c r="CQ106" s="13">
        <v>15</v>
      </c>
      <c r="CR106" s="13">
        <v>10</v>
      </c>
      <c r="CS106" s="13">
        <v>15</v>
      </c>
      <c r="CT106" s="13">
        <v>10</v>
      </c>
      <c r="CU106" s="13">
        <v>8</v>
      </c>
      <c r="CV106" s="13">
        <v>8</v>
      </c>
      <c r="CW106" s="13">
        <v>8</v>
      </c>
      <c r="CX106" s="13">
        <v>10</v>
      </c>
      <c r="CY106" s="13">
        <v>14</v>
      </c>
      <c r="CZ106" s="13">
        <v>8</v>
      </c>
      <c r="DA106" s="13">
        <v>8</v>
      </c>
      <c r="DB106" s="13">
        <v>12</v>
      </c>
      <c r="DC106" s="13">
        <v>6</v>
      </c>
      <c r="DD106" s="13">
        <v>8</v>
      </c>
      <c r="DE106" s="13">
        <v>7</v>
      </c>
      <c r="DF106" s="13">
        <v>3</v>
      </c>
      <c r="DG106" s="13">
        <v>9</v>
      </c>
      <c r="DH106" s="13">
        <v>7</v>
      </c>
      <c r="DI106" s="13">
        <v>7</v>
      </c>
      <c r="DJ106" s="13">
        <v>10</v>
      </c>
      <c r="DK106" s="13">
        <v>5</v>
      </c>
      <c r="DL106" s="13">
        <v>4</v>
      </c>
      <c r="DM106" s="13">
        <v>5</v>
      </c>
      <c r="DN106" s="13">
        <v>7</v>
      </c>
      <c r="DO106" s="13">
        <v>5</v>
      </c>
      <c r="DP106" s="13">
        <v>3</v>
      </c>
      <c r="DQ106" s="13">
        <v>1</v>
      </c>
      <c r="DR106" s="13">
        <v>9</v>
      </c>
      <c r="DS106" s="13">
        <v>2</v>
      </c>
      <c r="DT106" s="13">
        <v>3</v>
      </c>
      <c r="DU106" s="13">
        <v>2</v>
      </c>
      <c r="DV106" s="13">
        <v>3</v>
      </c>
      <c r="DW106" s="13">
        <v>4</v>
      </c>
      <c r="DX106" s="13">
        <v>4</v>
      </c>
      <c r="DY106" s="13">
        <v>1</v>
      </c>
      <c r="DZ106" s="13"/>
      <c r="EA106" s="13">
        <v>2</v>
      </c>
      <c r="EB106" s="13">
        <v>2</v>
      </c>
      <c r="EC106" s="13">
        <v>6</v>
      </c>
      <c r="ED106" s="13"/>
      <c r="EE106" s="13">
        <v>4</v>
      </c>
      <c r="EF106" s="13"/>
      <c r="EG106" s="13"/>
      <c r="EH106" s="13">
        <v>2</v>
      </c>
      <c r="EI106" s="13"/>
      <c r="EJ106" s="13">
        <v>2</v>
      </c>
      <c r="EK106" s="13"/>
      <c r="EL106" s="13"/>
      <c r="EM106" s="13"/>
      <c r="EN106" s="13"/>
      <c r="EO106" s="13"/>
      <c r="EP106" s="13"/>
      <c r="EQ106" s="13"/>
      <c r="ER106" s="13"/>
      <c r="ES106" s="13"/>
      <c r="ET106" s="13"/>
      <c r="EU106" s="13"/>
      <c r="EV106" s="13"/>
      <c r="EW106" s="13"/>
      <c r="EX106" s="13"/>
      <c r="EY106" s="13"/>
      <c r="EZ106" s="13"/>
      <c r="FA106" s="60">
        <v>662</v>
      </c>
      <c r="FB106" s="13">
        <v>662</v>
      </c>
      <c r="FC106" s="16" t="s">
        <v>115</v>
      </c>
      <c r="FD106" s="13"/>
      <c r="FE106" s="13">
        <v>1</v>
      </c>
      <c r="FF106" s="13"/>
      <c r="FG106" s="13"/>
      <c r="FH106" s="13"/>
      <c r="FI106" s="13"/>
      <c r="FJ106" s="13">
        <v>1</v>
      </c>
      <c r="FK106" s="13"/>
      <c r="FL106" s="13">
        <v>2</v>
      </c>
      <c r="FM106" s="13"/>
      <c r="FN106" s="13"/>
      <c r="FO106" s="13"/>
      <c r="FP106" s="13">
        <v>1</v>
      </c>
      <c r="FQ106" s="13"/>
      <c r="FR106" s="13"/>
      <c r="FS106" s="13">
        <v>1</v>
      </c>
      <c r="FT106" s="13">
        <v>3</v>
      </c>
      <c r="FU106" s="13">
        <v>3</v>
      </c>
      <c r="FV106" s="13">
        <v>4</v>
      </c>
      <c r="FW106" s="13">
        <v>8</v>
      </c>
      <c r="FX106" s="13">
        <v>9</v>
      </c>
      <c r="FY106" s="13">
        <v>17</v>
      </c>
      <c r="FZ106" s="13">
        <v>6</v>
      </c>
      <c r="GA106" s="13">
        <v>8</v>
      </c>
      <c r="GB106" s="13">
        <v>4</v>
      </c>
      <c r="GC106" s="13">
        <v>9</v>
      </c>
      <c r="GD106" s="13">
        <v>14</v>
      </c>
      <c r="GE106" s="13">
        <v>15</v>
      </c>
      <c r="GF106" s="13">
        <v>12</v>
      </c>
      <c r="GG106" s="13">
        <v>15</v>
      </c>
      <c r="GH106" s="13">
        <v>14</v>
      </c>
      <c r="GI106" s="13">
        <v>16</v>
      </c>
      <c r="GJ106" s="13">
        <v>16</v>
      </c>
      <c r="GK106" s="13">
        <v>9</v>
      </c>
      <c r="GL106" s="13">
        <v>9</v>
      </c>
      <c r="GM106" s="13">
        <v>16</v>
      </c>
      <c r="GN106" s="13">
        <v>11</v>
      </c>
      <c r="GO106" s="13">
        <v>15</v>
      </c>
      <c r="GP106" s="13">
        <v>15</v>
      </c>
      <c r="GQ106" s="13">
        <v>16</v>
      </c>
      <c r="GR106" s="13">
        <v>11</v>
      </c>
      <c r="GS106" s="13">
        <v>16</v>
      </c>
      <c r="GT106" s="13">
        <v>17</v>
      </c>
      <c r="GU106" s="13">
        <v>14</v>
      </c>
      <c r="GV106" s="13">
        <v>12</v>
      </c>
      <c r="GW106" s="13">
        <v>14</v>
      </c>
      <c r="GX106" s="13">
        <v>9</v>
      </c>
      <c r="GY106" s="13">
        <v>14</v>
      </c>
      <c r="GZ106" s="13">
        <v>9</v>
      </c>
      <c r="HA106" s="13">
        <v>7</v>
      </c>
      <c r="HB106" s="13">
        <v>10</v>
      </c>
      <c r="HC106" s="13">
        <v>9</v>
      </c>
      <c r="HD106" s="13">
        <v>13</v>
      </c>
      <c r="HE106" s="13">
        <v>9</v>
      </c>
      <c r="HF106" s="13">
        <v>7</v>
      </c>
      <c r="HG106" s="13">
        <v>15</v>
      </c>
      <c r="HH106" s="13">
        <v>15</v>
      </c>
      <c r="HI106" s="13">
        <v>6</v>
      </c>
      <c r="HJ106" s="13">
        <v>11</v>
      </c>
      <c r="HK106" s="13">
        <v>14</v>
      </c>
      <c r="HL106" s="13">
        <v>7</v>
      </c>
      <c r="HM106" s="13">
        <v>9</v>
      </c>
      <c r="HN106" s="13">
        <v>8</v>
      </c>
      <c r="HO106" s="13">
        <v>10</v>
      </c>
      <c r="HP106" s="13">
        <v>7</v>
      </c>
      <c r="HQ106" s="13">
        <v>5</v>
      </c>
      <c r="HR106" s="13">
        <v>7</v>
      </c>
      <c r="HS106" s="13">
        <v>8</v>
      </c>
      <c r="HT106" s="13">
        <v>5</v>
      </c>
      <c r="HU106" s="13">
        <v>9</v>
      </c>
      <c r="HV106" s="13">
        <v>7</v>
      </c>
      <c r="HW106" s="13">
        <v>5</v>
      </c>
      <c r="HX106" s="13">
        <v>5</v>
      </c>
      <c r="HY106" s="13">
        <v>5</v>
      </c>
      <c r="HZ106" s="13">
        <v>8</v>
      </c>
      <c r="IA106" s="13">
        <v>1</v>
      </c>
      <c r="IB106" s="13">
        <v>4</v>
      </c>
      <c r="IC106" s="13">
        <v>1</v>
      </c>
      <c r="ID106" s="13">
        <v>1</v>
      </c>
      <c r="IE106" s="13">
        <v>4</v>
      </c>
      <c r="IF106" s="13">
        <v>5</v>
      </c>
      <c r="IG106" s="13">
        <v>2</v>
      </c>
      <c r="IH106" s="13">
        <v>2</v>
      </c>
      <c r="II106" s="13">
        <v>4</v>
      </c>
      <c r="IJ106" s="13">
        <v>2</v>
      </c>
      <c r="IK106" s="13">
        <v>3</v>
      </c>
      <c r="IL106" s="13">
        <v>3</v>
      </c>
      <c r="IM106" s="13"/>
      <c r="IN106" s="13">
        <v>1</v>
      </c>
      <c r="IO106" s="13">
        <v>1</v>
      </c>
      <c r="IP106" s="13">
        <v>4</v>
      </c>
      <c r="IQ106" s="13"/>
      <c r="IR106" s="13"/>
      <c r="IS106" s="13"/>
      <c r="IT106" s="13"/>
      <c r="IU106" s="13"/>
      <c r="IV106" s="13"/>
      <c r="IW106" s="13"/>
      <c r="IX106" s="13">
        <v>1</v>
      </c>
      <c r="IY106" s="13"/>
      <c r="IZ106" s="13"/>
      <c r="JA106" s="13"/>
      <c r="JB106" s="13"/>
      <c r="JC106" s="13"/>
      <c r="JD106" s="13"/>
      <c r="JE106" s="13"/>
      <c r="JF106" s="60">
        <v>646</v>
      </c>
      <c r="JG106" s="13"/>
      <c r="JH106" s="13"/>
      <c r="JI106" s="13"/>
      <c r="JJ106" s="13"/>
      <c r="JK106" s="13"/>
      <c r="JL106" s="13"/>
      <c r="JM106" s="13">
        <v>1</v>
      </c>
      <c r="JN106" s="13"/>
      <c r="JO106" s="13"/>
      <c r="JP106" s="13"/>
      <c r="JQ106" s="13"/>
      <c r="JR106" s="13"/>
      <c r="JS106" s="13"/>
      <c r="JT106" s="13"/>
      <c r="JU106" s="13"/>
      <c r="JV106" s="13"/>
      <c r="JW106" s="13"/>
      <c r="JX106" s="13">
        <v>1</v>
      </c>
      <c r="JY106" s="13"/>
      <c r="JZ106" s="13"/>
      <c r="KA106" s="13"/>
      <c r="KB106" s="13"/>
      <c r="KC106" s="13"/>
      <c r="KD106" s="13"/>
      <c r="KE106" s="13"/>
      <c r="KF106" s="13"/>
      <c r="KG106" s="13"/>
      <c r="KH106" s="13">
        <v>1</v>
      </c>
      <c r="KI106" s="13"/>
      <c r="KJ106" s="13"/>
      <c r="KK106" s="13"/>
      <c r="KL106" s="13"/>
      <c r="KM106" s="13"/>
      <c r="KN106" s="13"/>
      <c r="KO106" s="13">
        <v>1</v>
      </c>
      <c r="KP106" s="13"/>
      <c r="KQ106" s="13"/>
      <c r="KR106" s="13"/>
      <c r="KS106" s="13">
        <v>1</v>
      </c>
      <c r="KT106" s="13"/>
      <c r="KU106" s="13"/>
      <c r="KV106" s="13"/>
      <c r="KW106" s="13"/>
      <c r="KX106" s="13"/>
      <c r="KY106" s="13"/>
      <c r="KZ106" s="13"/>
      <c r="LA106" s="13"/>
      <c r="LB106" s="13"/>
      <c r="LC106" s="13"/>
      <c r="LD106" s="13"/>
      <c r="LE106" s="13"/>
      <c r="LF106" s="13"/>
      <c r="LG106" s="13"/>
      <c r="LH106" s="13"/>
      <c r="LI106" s="13"/>
      <c r="LJ106" s="13"/>
      <c r="LK106" s="13"/>
      <c r="LL106" s="13"/>
      <c r="LM106" s="13"/>
      <c r="LN106" s="13"/>
      <c r="LO106" s="13"/>
      <c r="LP106" s="13"/>
      <c r="LQ106" s="13"/>
      <c r="LR106" s="13"/>
      <c r="LS106" s="13"/>
      <c r="LT106" s="13"/>
      <c r="LU106" s="13"/>
      <c r="LV106" s="13"/>
      <c r="LW106" s="13"/>
      <c r="LX106" s="13"/>
      <c r="LY106" s="13"/>
      <c r="LZ106" s="13"/>
      <c r="MA106" s="13"/>
      <c r="MB106" s="13">
        <v>1</v>
      </c>
      <c r="MC106" s="13"/>
      <c r="MD106" s="13"/>
      <c r="ME106" s="13"/>
      <c r="MF106" s="13"/>
      <c r="MG106" s="13"/>
      <c r="MH106" s="13"/>
      <c r="MI106" s="13"/>
      <c r="MJ106" s="13">
        <v>1</v>
      </c>
      <c r="MK106" s="13"/>
      <c r="ML106" s="13"/>
      <c r="MM106" s="13"/>
      <c r="MN106" s="13"/>
      <c r="MO106" s="13">
        <v>1</v>
      </c>
      <c r="MP106" s="13"/>
      <c r="MQ106" s="13"/>
      <c r="MR106" s="13"/>
      <c r="MS106" s="13"/>
      <c r="MT106" s="13">
        <v>1</v>
      </c>
      <c r="MU106" s="13"/>
      <c r="MV106" s="13"/>
      <c r="MW106" s="13"/>
      <c r="MX106" s="13"/>
      <c r="MY106" s="13"/>
      <c r="MZ106" s="13">
        <v>2</v>
      </c>
      <c r="NA106" s="13"/>
      <c r="NB106" s="13"/>
      <c r="NC106" s="13"/>
      <c r="ND106" s="13"/>
      <c r="NE106" s="13"/>
      <c r="NF106" s="13"/>
      <c r="NG106" s="13"/>
      <c r="NH106" s="13"/>
      <c r="NI106" s="13"/>
      <c r="NJ106" s="60">
        <v>11</v>
      </c>
      <c r="NK106" s="13">
        <v>657</v>
      </c>
      <c r="NL106" s="448"/>
      <c r="NM106" s="448"/>
      <c r="NN106" s="448"/>
    </row>
    <row r="107" spans="1:378">
      <c r="A107" s="8" t="s">
        <v>207</v>
      </c>
      <c r="B107" s="284">
        <f t="shared" si="129"/>
        <v>63</v>
      </c>
      <c r="C107" s="284">
        <f t="shared" si="130"/>
        <v>62</v>
      </c>
      <c r="D107" s="284">
        <f t="shared" si="131"/>
        <v>119</v>
      </c>
      <c r="E107" s="284">
        <f t="shared" si="132"/>
        <v>138</v>
      </c>
      <c r="F107" s="284">
        <f t="shared" si="133"/>
        <v>132</v>
      </c>
      <c r="G107" s="284">
        <f t="shared" si="134"/>
        <v>201</v>
      </c>
      <c r="H107" s="284">
        <f t="shared" si="135"/>
        <v>125</v>
      </c>
      <c r="I107" s="284">
        <f t="shared" si="136"/>
        <v>167</v>
      </c>
      <c r="J107" s="284">
        <f t="shared" si="137"/>
        <v>110</v>
      </c>
      <c r="K107" s="284">
        <f t="shared" si="138"/>
        <v>140</v>
      </c>
      <c r="L107" s="284">
        <f t="shared" si="139"/>
        <v>143</v>
      </c>
      <c r="M107" s="284">
        <f t="shared" si="140"/>
        <v>148</v>
      </c>
      <c r="N107" s="284">
        <f t="shared" si="141"/>
        <v>79</v>
      </c>
      <c r="O107" s="284">
        <f t="shared" si="142"/>
        <v>70</v>
      </c>
      <c r="P107" s="284">
        <f t="shared" si="143"/>
        <v>50</v>
      </c>
      <c r="Q107" s="284">
        <f t="shared" si="144"/>
        <v>45</v>
      </c>
      <c r="R107" s="284">
        <f t="shared" si="145"/>
        <v>18</v>
      </c>
      <c r="S107" s="284">
        <f t="shared" si="146"/>
        <v>33</v>
      </c>
      <c r="T107" s="284">
        <f t="shared" si="147"/>
        <v>3</v>
      </c>
      <c r="U107" s="284">
        <f t="shared" si="148"/>
        <v>6</v>
      </c>
      <c r="W107" s="16" t="s">
        <v>116</v>
      </c>
      <c r="X107" s="764">
        <f t="shared" si="150"/>
        <v>7</v>
      </c>
      <c r="Y107" s="764">
        <f t="shared" si="151"/>
        <v>8</v>
      </c>
      <c r="Z107" s="764">
        <f t="shared" si="152"/>
        <v>19</v>
      </c>
      <c r="AA107" s="764">
        <f t="shared" si="153"/>
        <v>30</v>
      </c>
      <c r="AB107" s="764">
        <f t="shared" si="154"/>
        <v>61</v>
      </c>
      <c r="AC107" s="764">
        <f t="shared" si="155"/>
        <v>86</v>
      </c>
      <c r="AD107" s="764">
        <f t="shared" si="156"/>
        <v>59</v>
      </c>
      <c r="AE107" s="764">
        <f t="shared" si="157"/>
        <v>64</v>
      </c>
      <c r="AF107" s="764">
        <f t="shared" si="158"/>
        <v>41</v>
      </c>
      <c r="AG107" s="764">
        <f t="shared" si="159"/>
        <v>65</v>
      </c>
      <c r="AH107" s="764">
        <f t="shared" si="160"/>
        <v>34</v>
      </c>
      <c r="AI107" s="764">
        <f t="shared" si="161"/>
        <v>55</v>
      </c>
      <c r="AJ107" s="764">
        <f t="shared" si="162"/>
        <v>45</v>
      </c>
      <c r="AK107" s="764">
        <f t="shared" si="163"/>
        <v>33</v>
      </c>
      <c r="AL107" s="764">
        <f t="shared" si="164"/>
        <v>30</v>
      </c>
      <c r="AM107" s="764">
        <f t="shared" si="165"/>
        <v>35</v>
      </c>
      <c r="AN107" s="764">
        <f t="shared" si="166"/>
        <v>8</v>
      </c>
      <c r="AO107" s="764">
        <f t="shared" si="167"/>
        <v>21</v>
      </c>
      <c r="AP107" s="764">
        <f t="shared" si="168"/>
        <v>3</v>
      </c>
      <c r="AQ107" s="764">
        <f t="shared" si="169"/>
        <v>7</v>
      </c>
      <c r="AR107" s="764">
        <f t="shared" si="149"/>
        <v>12</v>
      </c>
      <c r="AT107" s="16" t="s">
        <v>116</v>
      </c>
      <c r="AU107" s="13"/>
      <c r="AV107" s="13">
        <v>1</v>
      </c>
      <c r="AW107" s="13">
        <v>1</v>
      </c>
      <c r="AX107" s="13"/>
      <c r="AY107" s="13"/>
      <c r="AZ107" s="13">
        <v>2</v>
      </c>
      <c r="BA107" s="13">
        <v>3</v>
      </c>
      <c r="BB107" s="13"/>
      <c r="BC107" s="13">
        <v>1</v>
      </c>
      <c r="BD107" s="13"/>
      <c r="BE107" s="13"/>
      <c r="BF107" s="13"/>
      <c r="BG107" s="13"/>
      <c r="BH107" s="13">
        <v>5</v>
      </c>
      <c r="BI107" s="13">
        <v>5</v>
      </c>
      <c r="BJ107" s="13">
        <v>5</v>
      </c>
      <c r="BK107" s="13">
        <v>1</v>
      </c>
      <c r="BL107" s="13">
        <v>4</v>
      </c>
      <c r="BM107" s="13">
        <v>9</v>
      </c>
      <c r="BN107" s="13">
        <v>1</v>
      </c>
      <c r="BO107" s="13">
        <v>11</v>
      </c>
      <c r="BP107" s="13">
        <v>8</v>
      </c>
      <c r="BQ107" s="13">
        <v>7</v>
      </c>
      <c r="BR107" s="13">
        <v>11</v>
      </c>
      <c r="BS107" s="13">
        <v>7</v>
      </c>
      <c r="BT107" s="13">
        <v>8</v>
      </c>
      <c r="BU107" s="13">
        <v>12</v>
      </c>
      <c r="BV107" s="13">
        <v>6</v>
      </c>
      <c r="BW107" s="13">
        <v>5</v>
      </c>
      <c r="BX107" s="13">
        <v>11</v>
      </c>
      <c r="BY107" s="13">
        <v>8</v>
      </c>
      <c r="BZ107" s="13">
        <v>1</v>
      </c>
      <c r="CA107" s="13">
        <v>2</v>
      </c>
      <c r="CB107" s="13">
        <v>8</v>
      </c>
      <c r="CC107" s="13">
        <v>8</v>
      </c>
      <c r="CD107" s="13">
        <v>4</v>
      </c>
      <c r="CE107" s="13">
        <v>7</v>
      </c>
      <c r="CF107" s="13">
        <v>7</v>
      </c>
      <c r="CG107" s="13">
        <v>7</v>
      </c>
      <c r="CH107" s="13">
        <v>12</v>
      </c>
      <c r="CI107" s="13">
        <v>8</v>
      </c>
      <c r="CJ107" s="13">
        <v>7</v>
      </c>
      <c r="CK107" s="13">
        <v>5</v>
      </c>
      <c r="CL107" s="13">
        <v>3</v>
      </c>
      <c r="CM107" s="13">
        <v>7</v>
      </c>
      <c r="CN107" s="13">
        <v>6</v>
      </c>
      <c r="CO107" s="13">
        <v>8</v>
      </c>
      <c r="CP107" s="13">
        <v>8</v>
      </c>
      <c r="CQ107" s="13">
        <v>4</v>
      </c>
      <c r="CR107" s="13">
        <v>9</v>
      </c>
      <c r="CS107" s="13">
        <v>4</v>
      </c>
      <c r="CT107" s="13">
        <v>9</v>
      </c>
      <c r="CU107" s="13">
        <v>5</v>
      </c>
      <c r="CV107" s="13">
        <v>6</v>
      </c>
      <c r="CW107" s="13">
        <v>3</v>
      </c>
      <c r="CX107" s="13">
        <v>1</v>
      </c>
      <c r="CY107" s="13">
        <v>7</v>
      </c>
      <c r="CZ107" s="13">
        <v>11</v>
      </c>
      <c r="DA107" s="13">
        <v>6</v>
      </c>
      <c r="DB107" s="13">
        <v>3</v>
      </c>
      <c r="DC107" s="13">
        <v>4</v>
      </c>
      <c r="DD107" s="13">
        <v>3</v>
      </c>
      <c r="DE107" s="13">
        <v>5</v>
      </c>
      <c r="DF107" s="13">
        <v>6</v>
      </c>
      <c r="DG107" s="13">
        <v>1</v>
      </c>
      <c r="DH107" s="13">
        <v>3</v>
      </c>
      <c r="DI107" s="13">
        <v>4</v>
      </c>
      <c r="DJ107" s="13">
        <v>3</v>
      </c>
      <c r="DK107" s="13">
        <v>1</v>
      </c>
      <c r="DL107" s="13">
        <v>3</v>
      </c>
      <c r="DM107" s="13">
        <v>4</v>
      </c>
      <c r="DN107" s="13">
        <v>4</v>
      </c>
      <c r="DO107" s="13">
        <v>2</v>
      </c>
      <c r="DP107" s="13">
        <v>5</v>
      </c>
      <c r="DQ107" s="13">
        <v>3</v>
      </c>
      <c r="DR107" s="13">
        <v>4</v>
      </c>
      <c r="DS107" s="13">
        <v>3</v>
      </c>
      <c r="DT107" s="13">
        <v>4</v>
      </c>
      <c r="DU107" s="13">
        <v>4</v>
      </c>
      <c r="DV107" s="13">
        <v>2</v>
      </c>
      <c r="DW107" s="13">
        <v>1</v>
      </c>
      <c r="DX107" s="13">
        <v>3</v>
      </c>
      <c r="DY107" s="13">
        <v>2</v>
      </c>
      <c r="DZ107" s="13">
        <v>2</v>
      </c>
      <c r="EA107" s="13">
        <v>2</v>
      </c>
      <c r="EB107" s="13">
        <v>2</v>
      </c>
      <c r="EC107" s="13">
        <v>3</v>
      </c>
      <c r="ED107" s="13">
        <v>3</v>
      </c>
      <c r="EE107" s="13">
        <v>2</v>
      </c>
      <c r="EF107" s="13">
        <v>1</v>
      </c>
      <c r="EG107" s="13"/>
      <c r="EH107" s="13">
        <v>1</v>
      </c>
      <c r="EI107" s="13">
        <v>1</v>
      </c>
      <c r="EJ107" s="13"/>
      <c r="EK107" s="13"/>
      <c r="EL107" s="13">
        <v>2</v>
      </c>
      <c r="EM107" s="13">
        <v>1</v>
      </c>
      <c r="EN107" s="13">
        <v>1</v>
      </c>
      <c r="EO107" s="13"/>
      <c r="EP107" s="13"/>
      <c r="EQ107" s="13">
        <v>1</v>
      </c>
      <c r="ER107" s="13"/>
      <c r="ES107" s="13"/>
      <c r="ET107" s="13"/>
      <c r="EU107" s="13"/>
      <c r="EV107" s="13"/>
      <c r="EW107" s="13"/>
      <c r="EX107" s="13"/>
      <c r="EY107" s="13"/>
      <c r="EZ107" s="13"/>
      <c r="FA107" s="60">
        <v>404</v>
      </c>
      <c r="FB107" s="13">
        <v>404</v>
      </c>
      <c r="FC107" s="16" t="s">
        <v>116</v>
      </c>
      <c r="FD107" s="13"/>
      <c r="FE107" s="13">
        <v>1</v>
      </c>
      <c r="FF107" s="13"/>
      <c r="FG107" s="13"/>
      <c r="FH107" s="13"/>
      <c r="FI107" s="13">
        <v>1</v>
      </c>
      <c r="FJ107" s="13">
        <v>2</v>
      </c>
      <c r="FK107" s="13">
        <v>1</v>
      </c>
      <c r="FL107" s="13">
        <v>1</v>
      </c>
      <c r="FM107" s="13">
        <v>1</v>
      </c>
      <c r="FN107" s="13"/>
      <c r="FO107" s="13"/>
      <c r="FP107" s="13"/>
      <c r="FQ107" s="13"/>
      <c r="FR107" s="13">
        <v>1</v>
      </c>
      <c r="FS107" s="13">
        <v>3</v>
      </c>
      <c r="FT107" s="13">
        <v>1</v>
      </c>
      <c r="FU107" s="13">
        <v>3</v>
      </c>
      <c r="FV107" s="13">
        <v>5</v>
      </c>
      <c r="FW107" s="13">
        <v>6</v>
      </c>
      <c r="FX107" s="13">
        <v>7</v>
      </c>
      <c r="FY107" s="13">
        <v>4</v>
      </c>
      <c r="FZ107" s="13">
        <v>6</v>
      </c>
      <c r="GA107" s="13">
        <v>8</v>
      </c>
      <c r="GB107" s="13">
        <v>5</v>
      </c>
      <c r="GC107" s="13">
        <v>7</v>
      </c>
      <c r="GD107" s="13">
        <v>7</v>
      </c>
      <c r="GE107" s="13">
        <v>3</v>
      </c>
      <c r="GF107" s="13">
        <v>7</v>
      </c>
      <c r="GG107" s="13">
        <v>7</v>
      </c>
      <c r="GH107" s="13">
        <v>4</v>
      </c>
      <c r="GI107" s="13">
        <v>10</v>
      </c>
      <c r="GJ107" s="13">
        <v>8</v>
      </c>
      <c r="GK107" s="13">
        <v>4</v>
      </c>
      <c r="GL107" s="13">
        <v>3</v>
      </c>
      <c r="GM107" s="13">
        <v>9</v>
      </c>
      <c r="GN107" s="13">
        <v>3</v>
      </c>
      <c r="GO107" s="13">
        <v>3</v>
      </c>
      <c r="GP107" s="13">
        <v>6</v>
      </c>
      <c r="GQ107" s="13">
        <v>9</v>
      </c>
      <c r="GR107" s="13">
        <v>10</v>
      </c>
      <c r="GS107" s="13">
        <v>6</v>
      </c>
      <c r="GT107" s="13">
        <v>4</v>
      </c>
      <c r="GU107" s="13">
        <v>6</v>
      </c>
      <c r="GV107" s="13">
        <v>6</v>
      </c>
      <c r="GW107" s="13">
        <v>1</v>
      </c>
      <c r="GX107" s="13">
        <v>3</v>
      </c>
      <c r="GY107" s="13">
        <v>2</v>
      </c>
      <c r="GZ107" s="13">
        <v>1</v>
      </c>
      <c r="HA107" s="13">
        <v>2</v>
      </c>
      <c r="HB107" s="13">
        <v>1</v>
      </c>
      <c r="HC107" s="13">
        <v>2</v>
      </c>
      <c r="HD107" s="13">
        <v>3</v>
      </c>
      <c r="HE107" s="13">
        <v>2</v>
      </c>
      <c r="HF107" s="13">
        <v>6</v>
      </c>
      <c r="HG107" s="13">
        <v>8</v>
      </c>
      <c r="HH107" s="13">
        <v>4</v>
      </c>
      <c r="HI107" s="13">
        <v>1</v>
      </c>
      <c r="HJ107" s="13">
        <v>6</v>
      </c>
      <c r="HK107" s="13">
        <v>1</v>
      </c>
      <c r="HL107" s="13">
        <v>8</v>
      </c>
      <c r="HM107" s="13">
        <v>6</v>
      </c>
      <c r="HN107" s="13">
        <v>4</v>
      </c>
      <c r="HO107" s="13">
        <v>4</v>
      </c>
      <c r="HP107" s="13">
        <v>4</v>
      </c>
      <c r="HQ107" s="13">
        <v>1</v>
      </c>
      <c r="HR107" s="13">
        <v>4</v>
      </c>
      <c r="HS107" s="13">
        <v>4</v>
      </c>
      <c r="HT107" s="13">
        <v>4</v>
      </c>
      <c r="HU107" s="13">
        <v>6</v>
      </c>
      <c r="HV107" s="13">
        <v>1</v>
      </c>
      <c r="HW107" s="13">
        <v>4</v>
      </c>
      <c r="HX107" s="13">
        <v>2</v>
      </c>
      <c r="HY107" s="13">
        <v>2</v>
      </c>
      <c r="HZ107" s="13">
        <v>5</v>
      </c>
      <c r="IA107" s="13">
        <v>7</v>
      </c>
      <c r="IB107" s="13">
        <v>1</v>
      </c>
      <c r="IC107" s="13">
        <v>2</v>
      </c>
      <c r="ID107" s="13">
        <v>4</v>
      </c>
      <c r="IE107" s="13">
        <v>2</v>
      </c>
      <c r="IF107" s="13"/>
      <c r="IG107" s="13">
        <v>1</v>
      </c>
      <c r="IH107" s="13">
        <v>2</v>
      </c>
      <c r="II107" s="13">
        <v>1</v>
      </c>
      <c r="IJ107" s="13">
        <v>1</v>
      </c>
      <c r="IK107" s="13">
        <v>1</v>
      </c>
      <c r="IL107" s="13">
        <v>1</v>
      </c>
      <c r="IM107" s="13"/>
      <c r="IN107" s="13"/>
      <c r="IO107" s="13">
        <v>1</v>
      </c>
      <c r="IP107" s="13"/>
      <c r="IQ107" s="13"/>
      <c r="IR107" s="13"/>
      <c r="IS107" s="13">
        <v>1</v>
      </c>
      <c r="IT107" s="13"/>
      <c r="IU107" s="13"/>
      <c r="IV107" s="13">
        <v>2</v>
      </c>
      <c r="IW107" s="13"/>
      <c r="IX107" s="13"/>
      <c r="IY107" s="13"/>
      <c r="IZ107" s="13"/>
      <c r="JA107" s="13"/>
      <c r="JB107" s="13"/>
      <c r="JC107" s="13"/>
      <c r="JD107" s="13"/>
      <c r="JE107" s="13"/>
      <c r="JF107" s="60">
        <v>307</v>
      </c>
      <c r="JG107" s="13">
        <v>1</v>
      </c>
      <c r="JH107" s="13">
        <v>1</v>
      </c>
      <c r="JI107" s="13"/>
      <c r="JJ107" s="13"/>
      <c r="JK107" s="13"/>
      <c r="JL107" s="13"/>
      <c r="JM107" s="13"/>
      <c r="JN107" s="13"/>
      <c r="JO107" s="13"/>
      <c r="JP107" s="13"/>
      <c r="JQ107" s="13"/>
      <c r="JR107" s="13"/>
      <c r="JS107" s="13"/>
      <c r="JT107" s="13"/>
      <c r="JU107" s="13"/>
      <c r="JV107" s="13"/>
      <c r="JW107" s="13"/>
      <c r="JX107" s="13"/>
      <c r="JY107" s="13"/>
      <c r="JZ107" s="13"/>
      <c r="KA107" s="13"/>
      <c r="KB107" s="13"/>
      <c r="KC107" s="13"/>
      <c r="KD107" s="13"/>
      <c r="KE107" s="13"/>
      <c r="KF107" s="13"/>
      <c r="KG107" s="13"/>
      <c r="KH107" s="13"/>
      <c r="KI107" s="13"/>
      <c r="KJ107" s="13"/>
      <c r="KK107" s="13"/>
      <c r="KL107" s="13"/>
      <c r="KM107" s="13">
        <v>1</v>
      </c>
      <c r="KN107" s="13">
        <v>2</v>
      </c>
      <c r="KO107" s="13"/>
      <c r="KP107" s="13"/>
      <c r="KQ107" s="13"/>
      <c r="KR107" s="13"/>
      <c r="KS107" s="13"/>
      <c r="KT107" s="13"/>
      <c r="KU107" s="13"/>
      <c r="KV107" s="13">
        <v>1</v>
      </c>
      <c r="KW107" s="13"/>
      <c r="KX107" s="13"/>
      <c r="KY107" s="13"/>
      <c r="KZ107" s="13"/>
      <c r="LA107" s="13"/>
      <c r="LB107" s="13"/>
      <c r="LC107" s="13"/>
      <c r="LD107" s="13"/>
      <c r="LE107" s="13"/>
      <c r="LF107" s="13"/>
      <c r="LG107" s="13"/>
      <c r="LH107" s="13"/>
      <c r="LI107" s="13"/>
      <c r="LJ107" s="13"/>
      <c r="LK107" s="13"/>
      <c r="LL107" s="13"/>
      <c r="LM107" s="13"/>
      <c r="LN107" s="13"/>
      <c r="LO107" s="13"/>
      <c r="LP107" s="13"/>
      <c r="LQ107" s="13"/>
      <c r="LR107" s="13"/>
      <c r="LS107" s="13"/>
      <c r="LT107" s="13"/>
      <c r="LU107" s="13"/>
      <c r="LV107" s="13"/>
      <c r="LW107" s="13"/>
      <c r="LX107" s="13"/>
      <c r="LY107" s="13"/>
      <c r="LZ107" s="13"/>
      <c r="MA107" s="13"/>
      <c r="MB107" s="13"/>
      <c r="MC107" s="13"/>
      <c r="MD107" s="13"/>
      <c r="ME107" s="13"/>
      <c r="MF107" s="13"/>
      <c r="MG107" s="13"/>
      <c r="MH107" s="13"/>
      <c r="MI107" s="13"/>
      <c r="MJ107" s="13"/>
      <c r="MK107" s="13">
        <v>1</v>
      </c>
      <c r="ML107" s="13">
        <v>1</v>
      </c>
      <c r="MM107" s="13"/>
      <c r="MN107" s="13">
        <v>1</v>
      </c>
      <c r="MO107" s="13"/>
      <c r="MP107" s="13"/>
      <c r="MQ107" s="13"/>
      <c r="MR107" s="13"/>
      <c r="MS107" s="13"/>
      <c r="MT107" s="13"/>
      <c r="MU107" s="13">
        <v>1</v>
      </c>
      <c r="MV107" s="13">
        <v>1</v>
      </c>
      <c r="MW107" s="13"/>
      <c r="MX107" s="13"/>
      <c r="MY107" s="13">
        <v>1</v>
      </c>
      <c r="MZ107" s="13"/>
      <c r="NA107" s="13"/>
      <c r="NB107" s="13"/>
      <c r="NC107" s="13"/>
      <c r="ND107" s="13"/>
      <c r="NE107" s="13"/>
      <c r="NF107" s="13"/>
      <c r="NG107" s="13"/>
      <c r="NH107" s="13"/>
      <c r="NI107" s="13"/>
      <c r="NJ107" s="60">
        <v>12</v>
      </c>
      <c r="NK107" s="13">
        <v>319</v>
      </c>
      <c r="NL107" s="448"/>
      <c r="NM107" s="448"/>
      <c r="NN107" s="448"/>
    </row>
    <row r="108" spans="1:378">
      <c r="A108" s="8" t="s">
        <v>119</v>
      </c>
      <c r="B108" s="284">
        <f t="shared" si="129"/>
        <v>10</v>
      </c>
      <c r="C108" s="284">
        <f t="shared" si="130"/>
        <v>7</v>
      </c>
      <c r="D108" s="284">
        <f t="shared" si="131"/>
        <v>49</v>
      </c>
      <c r="E108" s="284">
        <f t="shared" si="132"/>
        <v>72</v>
      </c>
      <c r="F108" s="284">
        <f t="shared" si="133"/>
        <v>179</v>
      </c>
      <c r="G108" s="284">
        <f t="shared" si="134"/>
        <v>226</v>
      </c>
      <c r="H108" s="284">
        <f t="shared" si="135"/>
        <v>211</v>
      </c>
      <c r="I108" s="284">
        <f t="shared" si="136"/>
        <v>264</v>
      </c>
      <c r="J108" s="284">
        <f t="shared" si="137"/>
        <v>175</v>
      </c>
      <c r="K108" s="284">
        <f t="shared" si="138"/>
        <v>228</v>
      </c>
      <c r="L108" s="284">
        <f t="shared" si="139"/>
        <v>139</v>
      </c>
      <c r="M108" s="284">
        <f t="shared" si="140"/>
        <v>151</v>
      </c>
      <c r="N108" s="284">
        <f t="shared" si="141"/>
        <v>124</v>
      </c>
      <c r="O108" s="284">
        <f t="shared" si="142"/>
        <v>104</v>
      </c>
      <c r="P108" s="284">
        <f t="shared" si="143"/>
        <v>75</v>
      </c>
      <c r="Q108" s="284">
        <f t="shared" si="144"/>
        <v>73</v>
      </c>
      <c r="R108" s="284">
        <f t="shared" si="145"/>
        <v>35</v>
      </c>
      <c r="S108" s="284">
        <f t="shared" si="146"/>
        <v>35</v>
      </c>
      <c r="T108" s="284">
        <f t="shared" si="147"/>
        <v>3</v>
      </c>
      <c r="U108" s="284">
        <f t="shared" si="148"/>
        <v>20</v>
      </c>
      <c r="W108" s="16" t="s">
        <v>283</v>
      </c>
      <c r="X108" s="764">
        <f t="shared" si="150"/>
        <v>6</v>
      </c>
      <c r="Y108" s="764">
        <f t="shared" si="151"/>
        <v>5</v>
      </c>
      <c r="Z108" s="764">
        <f t="shared" si="152"/>
        <v>9</v>
      </c>
      <c r="AA108" s="764">
        <f t="shared" si="153"/>
        <v>11</v>
      </c>
      <c r="AB108" s="764">
        <f t="shared" si="154"/>
        <v>21</v>
      </c>
      <c r="AC108" s="764">
        <f t="shared" si="155"/>
        <v>32</v>
      </c>
      <c r="AD108" s="764">
        <f t="shared" si="156"/>
        <v>32</v>
      </c>
      <c r="AE108" s="764">
        <f t="shared" si="157"/>
        <v>33</v>
      </c>
      <c r="AF108" s="764">
        <f t="shared" si="158"/>
        <v>21</v>
      </c>
      <c r="AG108" s="764">
        <f t="shared" si="159"/>
        <v>31</v>
      </c>
      <c r="AH108" s="764">
        <f t="shared" si="160"/>
        <v>7</v>
      </c>
      <c r="AI108" s="764">
        <f t="shared" si="161"/>
        <v>11</v>
      </c>
      <c r="AJ108" s="764">
        <f t="shared" si="162"/>
        <v>12</v>
      </c>
      <c r="AK108" s="764">
        <f t="shared" si="163"/>
        <v>3</v>
      </c>
      <c r="AL108" s="764">
        <f t="shared" si="164"/>
        <v>6</v>
      </c>
      <c r="AM108" s="764">
        <f t="shared" si="165"/>
        <v>5</v>
      </c>
      <c r="AN108" s="764">
        <f t="shared" si="166"/>
        <v>3</v>
      </c>
      <c r="AO108" s="764">
        <f t="shared" si="167"/>
        <v>1</v>
      </c>
      <c r="AP108" s="764">
        <f t="shared" si="168"/>
        <v>1</v>
      </c>
      <c r="AQ108" s="764">
        <f t="shared" si="169"/>
        <v>0</v>
      </c>
      <c r="AR108" s="764">
        <f t="shared" si="149"/>
        <v>1</v>
      </c>
      <c r="AT108" s="16" t="s">
        <v>283</v>
      </c>
      <c r="AU108" s="13"/>
      <c r="AV108" s="13"/>
      <c r="AW108" s="13"/>
      <c r="AX108" s="13">
        <v>2</v>
      </c>
      <c r="AY108" s="13">
        <v>2</v>
      </c>
      <c r="AZ108" s="13"/>
      <c r="BA108" s="13"/>
      <c r="BB108" s="13">
        <v>1</v>
      </c>
      <c r="BC108" s="13"/>
      <c r="BD108" s="13"/>
      <c r="BE108" s="13">
        <v>1</v>
      </c>
      <c r="BF108" s="13"/>
      <c r="BG108" s="13"/>
      <c r="BH108" s="13">
        <v>2</v>
      </c>
      <c r="BI108" s="13">
        <v>2</v>
      </c>
      <c r="BJ108" s="13"/>
      <c r="BK108" s="13">
        <v>3</v>
      </c>
      <c r="BL108" s="13">
        <v>3</v>
      </c>
      <c r="BM108" s="13"/>
      <c r="BN108" s="13"/>
      <c r="BO108" s="13">
        <v>2</v>
      </c>
      <c r="BP108" s="13">
        <v>1</v>
      </c>
      <c r="BQ108" s="13">
        <v>3</v>
      </c>
      <c r="BR108" s="13">
        <v>3</v>
      </c>
      <c r="BS108" s="13">
        <v>2</v>
      </c>
      <c r="BT108" s="13">
        <v>4</v>
      </c>
      <c r="BU108" s="13">
        <v>6</v>
      </c>
      <c r="BV108" s="13">
        <v>3</v>
      </c>
      <c r="BW108" s="13">
        <v>2</v>
      </c>
      <c r="BX108" s="13">
        <v>6</v>
      </c>
      <c r="BY108" s="13">
        <v>5</v>
      </c>
      <c r="BZ108" s="13">
        <v>3</v>
      </c>
      <c r="CA108" s="13">
        <v>1</v>
      </c>
      <c r="CB108" s="13">
        <v>2</v>
      </c>
      <c r="CC108" s="13">
        <v>3</v>
      </c>
      <c r="CD108" s="13">
        <v>4</v>
      </c>
      <c r="CE108" s="13">
        <v>3</v>
      </c>
      <c r="CF108" s="13">
        <v>4</v>
      </c>
      <c r="CG108" s="13">
        <v>4</v>
      </c>
      <c r="CH108" s="13">
        <v>4</v>
      </c>
      <c r="CI108" s="13">
        <v>6</v>
      </c>
      <c r="CJ108" s="13">
        <v>4</v>
      </c>
      <c r="CK108" s="13">
        <v>2</v>
      </c>
      <c r="CL108" s="13">
        <v>1</v>
      </c>
      <c r="CM108" s="13">
        <v>1</v>
      </c>
      <c r="CN108" s="13">
        <v>1</v>
      </c>
      <c r="CO108" s="13">
        <v>6</v>
      </c>
      <c r="CP108" s="13">
        <v>3</v>
      </c>
      <c r="CQ108" s="13">
        <v>1</v>
      </c>
      <c r="CR108" s="13">
        <v>6</v>
      </c>
      <c r="CS108" s="13">
        <v>2</v>
      </c>
      <c r="CT108" s="13">
        <v>3</v>
      </c>
      <c r="CU108" s="13"/>
      <c r="CV108" s="13"/>
      <c r="CW108" s="13"/>
      <c r="CX108" s="13">
        <v>2</v>
      </c>
      <c r="CY108" s="13">
        <v>1</v>
      </c>
      <c r="CZ108" s="13">
        <v>1</v>
      </c>
      <c r="DA108" s="13"/>
      <c r="DB108" s="13">
        <v>2</v>
      </c>
      <c r="DC108" s="13"/>
      <c r="DD108" s="13"/>
      <c r="DE108" s="13"/>
      <c r="DF108" s="13"/>
      <c r="DG108" s="13"/>
      <c r="DH108" s="13"/>
      <c r="DI108" s="13"/>
      <c r="DJ108" s="13">
        <v>1</v>
      </c>
      <c r="DK108" s="13">
        <v>2</v>
      </c>
      <c r="DL108" s="13"/>
      <c r="DM108" s="13"/>
      <c r="DN108" s="13"/>
      <c r="DO108" s="13"/>
      <c r="DP108" s="13">
        <v>1</v>
      </c>
      <c r="DQ108" s="13">
        <v>1</v>
      </c>
      <c r="DR108" s="13">
        <v>2</v>
      </c>
      <c r="DS108" s="13">
        <v>1</v>
      </c>
      <c r="DT108" s="13"/>
      <c r="DU108" s="13"/>
      <c r="DV108" s="13"/>
      <c r="DW108" s="13">
        <v>1</v>
      </c>
      <c r="DX108" s="13"/>
      <c r="DY108" s="13"/>
      <c r="DZ108" s="13"/>
      <c r="EA108" s="13"/>
      <c r="EB108" s="13"/>
      <c r="EC108" s="13"/>
      <c r="ED108" s="13"/>
      <c r="EE108" s="13"/>
      <c r="EF108" s="13"/>
      <c r="EG108" s="13"/>
      <c r="EH108" s="13"/>
      <c r="EI108" s="13"/>
      <c r="EJ108" s="13"/>
      <c r="EK108" s="13"/>
      <c r="EL108" s="13"/>
      <c r="EM108" s="13"/>
      <c r="EN108" s="13"/>
      <c r="EO108" s="13"/>
      <c r="EP108" s="13"/>
      <c r="EQ108" s="13"/>
      <c r="ER108" s="13"/>
      <c r="ES108" s="13"/>
      <c r="ET108" s="13"/>
      <c r="EU108" s="13"/>
      <c r="EV108" s="13"/>
      <c r="EW108" s="13"/>
      <c r="EX108" s="13"/>
      <c r="EY108" s="13"/>
      <c r="EZ108" s="13"/>
      <c r="FA108" s="60">
        <v>132</v>
      </c>
      <c r="FB108" s="13">
        <v>132</v>
      </c>
      <c r="FC108" s="16" t="s">
        <v>283</v>
      </c>
      <c r="FD108" s="13">
        <v>1</v>
      </c>
      <c r="FE108" s="13"/>
      <c r="FF108" s="13"/>
      <c r="FG108" s="13">
        <v>3</v>
      </c>
      <c r="FH108" s="13">
        <v>1</v>
      </c>
      <c r="FI108" s="13"/>
      <c r="FJ108" s="13"/>
      <c r="FK108" s="13"/>
      <c r="FL108" s="13"/>
      <c r="FM108" s="13">
        <v>1</v>
      </c>
      <c r="FN108" s="13">
        <v>1</v>
      </c>
      <c r="FO108" s="13"/>
      <c r="FP108" s="13"/>
      <c r="FQ108" s="13"/>
      <c r="FR108" s="13"/>
      <c r="FS108" s="13">
        <v>2</v>
      </c>
      <c r="FT108" s="13"/>
      <c r="FU108" s="13">
        <v>2</v>
      </c>
      <c r="FV108" s="13">
        <v>2</v>
      </c>
      <c r="FW108" s="13">
        <v>2</v>
      </c>
      <c r="FX108" s="13">
        <v>3</v>
      </c>
      <c r="FY108" s="13">
        <v>2</v>
      </c>
      <c r="FZ108" s="13"/>
      <c r="GA108" s="13">
        <v>3</v>
      </c>
      <c r="GB108" s="13">
        <v>1</v>
      </c>
      <c r="GC108" s="13">
        <v>3</v>
      </c>
      <c r="GD108" s="13">
        <v>3</v>
      </c>
      <c r="GE108" s="13">
        <v>3</v>
      </c>
      <c r="GF108" s="13">
        <v>3</v>
      </c>
      <c r="GG108" s="13"/>
      <c r="GH108" s="13">
        <v>4</v>
      </c>
      <c r="GI108" s="13">
        <v>2</v>
      </c>
      <c r="GJ108" s="13">
        <v>6</v>
      </c>
      <c r="GK108" s="13">
        <v>2</v>
      </c>
      <c r="GL108" s="13">
        <v>1</v>
      </c>
      <c r="GM108" s="13">
        <v>2</v>
      </c>
      <c r="GN108" s="13">
        <v>4</v>
      </c>
      <c r="GO108" s="13">
        <v>6</v>
      </c>
      <c r="GP108" s="13">
        <v>2</v>
      </c>
      <c r="GQ108" s="13">
        <v>3</v>
      </c>
      <c r="GR108" s="13">
        <v>1</v>
      </c>
      <c r="GS108" s="13">
        <v>2</v>
      </c>
      <c r="GT108" s="13">
        <v>5</v>
      </c>
      <c r="GU108" s="13">
        <v>6</v>
      </c>
      <c r="GV108" s="13">
        <v>1</v>
      </c>
      <c r="GW108" s="13"/>
      <c r="GX108" s="13">
        <v>2</v>
      </c>
      <c r="GY108" s="13">
        <v>2</v>
      </c>
      <c r="GZ108" s="13">
        <v>2</v>
      </c>
      <c r="HA108" s="13"/>
      <c r="HB108" s="13"/>
      <c r="HC108" s="13">
        <v>1</v>
      </c>
      <c r="HD108" s="13">
        <v>2</v>
      </c>
      <c r="HE108" s="13"/>
      <c r="HF108" s="13">
        <v>1</v>
      </c>
      <c r="HG108" s="13"/>
      <c r="HH108" s="13">
        <v>1</v>
      </c>
      <c r="HI108" s="13"/>
      <c r="HJ108" s="13">
        <v>2</v>
      </c>
      <c r="HK108" s="13"/>
      <c r="HL108" s="13">
        <v>1</v>
      </c>
      <c r="HM108" s="13"/>
      <c r="HN108" s="13">
        <v>2</v>
      </c>
      <c r="HO108" s="13">
        <v>1</v>
      </c>
      <c r="HP108" s="13">
        <v>1</v>
      </c>
      <c r="HQ108" s="13">
        <v>1</v>
      </c>
      <c r="HR108" s="13"/>
      <c r="HS108" s="13">
        <v>2</v>
      </c>
      <c r="HT108" s="13">
        <v>2</v>
      </c>
      <c r="HU108" s="13">
        <v>2</v>
      </c>
      <c r="HV108" s="13">
        <v>1</v>
      </c>
      <c r="HW108" s="13">
        <v>2</v>
      </c>
      <c r="HX108" s="13"/>
      <c r="HY108" s="13">
        <v>2</v>
      </c>
      <c r="HZ108" s="13">
        <v>1</v>
      </c>
      <c r="IA108" s="13"/>
      <c r="IB108" s="13"/>
      <c r="IC108" s="13"/>
      <c r="ID108" s="13"/>
      <c r="IE108" s="13"/>
      <c r="IF108" s="13">
        <v>2</v>
      </c>
      <c r="IG108" s="13"/>
      <c r="IH108" s="13">
        <v>1</v>
      </c>
      <c r="II108" s="13"/>
      <c r="IJ108" s="13"/>
      <c r="IK108" s="13"/>
      <c r="IL108" s="13"/>
      <c r="IM108" s="13"/>
      <c r="IN108" s="13"/>
      <c r="IO108" s="13"/>
      <c r="IP108" s="13"/>
      <c r="IQ108" s="13">
        <v>1</v>
      </c>
      <c r="IR108" s="13"/>
      <c r="IS108" s="13"/>
      <c r="IT108" s="13"/>
      <c r="IU108" s="13"/>
      <c r="IV108" s="13"/>
      <c r="IW108" s="13"/>
      <c r="IX108" s="13"/>
      <c r="IY108" s="13"/>
      <c r="IZ108" s="13"/>
      <c r="JA108" s="13"/>
      <c r="JB108" s="13"/>
      <c r="JC108" s="13"/>
      <c r="JD108" s="13"/>
      <c r="JE108" s="13"/>
      <c r="JF108" s="60">
        <v>118</v>
      </c>
      <c r="JG108" s="13"/>
      <c r="JH108" s="13"/>
      <c r="JI108" s="13"/>
      <c r="JJ108" s="13"/>
      <c r="JK108" s="13"/>
      <c r="JL108" s="13"/>
      <c r="JM108" s="13"/>
      <c r="JN108" s="13"/>
      <c r="JO108" s="13"/>
      <c r="JP108" s="13"/>
      <c r="JQ108" s="13"/>
      <c r="JR108" s="13"/>
      <c r="JS108" s="13"/>
      <c r="JT108" s="13"/>
      <c r="JU108" s="13"/>
      <c r="JV108" s="13"/>
      <c r="JW108" s="13"/>
      <c r="JX108" s="13"/>
      <c r="JY108" s="13"/>
      <c r="JZ108" s="13"/>
      <c r="KA108" s="13"/>
      <c r="KB108" s="13"/>
      <c r="KC108" s="13"/>
      <c r="KD108" s="13"/>
      <c r="KE108" s="13"/>
      <c r="KF108" s="13"/>
      <c r="KG108" s="13"/>
      <c r="KH108" s="13"/>
      <c r="KI108" s="13"/>
      <c r="KJ108" s="13"/>
      <c r="KK108" s="13"/>
      <c r="KL108" s="13"/>
      <c r="KM108" s="13"/>
      <c r="KN108" s="13"/>
      <c r="KO108" s="13"/>
      <c r="KP108" s="13"/>
      <c r="KQ108" s="13"/>
      <c r="KR108" s="13"/>
      <c r="KS108" s="13"/>
      <c r="KT108" s="13"/>
      <c r="KU108" s="13"/>
      <c r="KV108" s="13"/>
      <c r="KW108" s="13"/>
      <c r="KX108" s="13"/>
      <c r="KY108" s="13"/>
      <c r="KZ108" s="13"/>
      <c r="LA108" s="13"/>
      <c r="LB108" s="13"/>
      <c r="LC108" s="13"/>
      <c r="LD108" s="13"/>
      <c r="LE108" s="13"/>
      <c r="LF108" s="13"/>
      <c r="LG108" s="13"/>
      <c r="LH108" s="13"/>
      <c r="LI108" s="13"/>
      <c r="LJ108" s="13"/>
      <c r="LK108" s="13"/>
      <c r="LL108" s="13"/>
      <c r="LM108" s="13"/>
      <c r="LN108" s="13"/>
      <c r="LO108" s="13"/>
      <c r="LP108" s="13"/>
      <c r="LQ108" s="13"/>
      <c r="LR108" s="13"/>
      <c r="LS108" s="13"/>
      <c r="LT108" s="13"/>
      <c r="LU108" s="13"/>
      <c r="LV108" s="13"/>
      <c r="LW108" s="13"/>
      <c r="LX108" s="13"/>
      <c r="LY108" s="13">
        <v>1</v>
      </c>
      <c r="LZ108" s="13"/>
      <c r="MA108" s="13"/>
      <c r="MB108" s="13"/>
      <c r="MC108" s="13"/>
      <c r="MD108" s="13"/>
      <c r="ME108" s="13"/>
      <c r="MF108" s="13"/>
      <c r="MG108" s="13"/>
      <c r="MH108" s="13"/>
      <c r="MI108" s="13"/>
      <c r="MJ108" s="13"/>
      <c r="MK108" s="13"/>
      <c r="ML108" s="13"/>
      <c r="MM108" s="13"/>
      <c r="MN108" s="13"/>
      <c r="MO108" s="13"/>
      <c r="MP108" s="13"/>
      <c r="MQ108" s="13"/>
      <c r="MR108" s="13"/>
      <c r="MS108" s="13"/>
      <c r="MT108" s="13"/>
      <c r="MU108" s="13"/>
      <c r="MV108" s="13"/>
      <c r="MW108" s="13"/>
      <c r="MX108" s="13"/>
      <c r="MY108" s="13"/>
      <c r="MZ108" s="13"/>
      <c r="NA108" s="13"/>
      <c r="NB108" s="13"/>
      <c r="NC108" s="13"/>
      <c r="ND108" s="13"/>
      <c r="NE108" s="13"/>
      <c r="NF108" s="13"/>
      <c r="NG108" s="13"/>
      <c r="NH108" s="13"/>
      <c r="NI108" s="13"/>
      <c r="NJ108" s="60">
        <v>1</v>
      </c>
      <c r="NK108" s="13">
        <v>119</v>
      </c>
      <c r="NL108" s="448"/>
      <c r="NM108" s="448"/>
      <c r="NN108" s="448"/>
    </row>
    <row r="109" spans="1:378">
      <c r="A109" s="9" t="s">
        <v>120</v>
      </c>
      <c r="B109" s="284">
        <f t="shared" si="129"/>
        <v>595</v>
      </c>
      <c r="C109" s="284">
        <f t="shared" si="130"/>
        <v>474</v>
      </c>
      <c r="D109" s="284">
        <f t="shared" si="131"/>
        <v>1411</v>
      </c>
      <c r="E109" s="284">
        <f t="shared" si="132"/>
        <v>1376</v>
      </c>
      <c r="F109" s="284">
        <f t="shared" si="133"/>
        <v>4746</v>
      </c>
      <c r="G109" s="284">
        <f t="shared" si="134"/>
        <v>4454</v>
      </c>
      <c r="H109" s="284">
        <f t="shared" si="135"/>
        <v>5751</v>
      </c>
      <c r="I109" s="284">
        <f t="shared" si="136"/>
        <v>5069</v>
      </c>
      <c r="J109" s="284">
        <f t="shared" si="137"/>
        <v>4825</v>
      </c>
      <c r="K109" s="284">
        <f t="shared" si="138"/>
        <v>4411</v>
      </c>
      <c r="L109" s="284">
        <f t="shared" si="139"/>
        <v>3256</v>
      </c>
      <c r="M109" s="284">
        <f t="shared" si="140"/>
        <v>3158</v>
      </c>
      <c r="N109" s="284">
        <f t="shared" si="141"/>
        <v>1793</v>
      </c>
      <c r="O109" s="284">
        <f t="shared" si="142"/>
        <v>1670</v>
      </c>
      <c r="P109" s="284">
        <f t="shared" si="143"/>
        <v>924</v>
      </c>
      <c r="Q109" s="284">
        <f t="shared" si="144"/>
        <v>873</v>
      </c>
      <c r="R109" s="284">
        <f t="shared" si="145"/>
        <v>277</v>
      </c>
      <c r="S109" s="284">
        <f t="shared" si="146"/>
        <v>496</v>
      </c>
      <c r="T109" s="284">
        <f t="shared" si="147"/>
        <v>51</v>
      </c>
      <c r="U109" s="284">
        <f t="shared" si="148"/>
        <v>185</v>
      </c>
      <c r="W109" s="16" t="s">
        <v>117</v>
      </c>
      <c r="X109" s="764">
        <f t="shared" si="150"/>
        <v>56</v>
      </c>
      <c r="Y109" s="764">
        <f t="shared" si="151"/>
        <v>55</v>
      </c>
      <c r="Z109" s="764">
        <f t="shared" si="152"/>
        <v>121</v>
      </c>
      <c r="AA109" s="764">
        <f t="shared" si="153"/>
        <v>153</v>
      </c>
      <c r="AB109" s="764">
        <f t="shared" si="154"/>
        <v>292</v>
      </c>
      <c r="AC109" s="764">
        <f t="shared" si="155"/>
        <v>341</v>
      </c>
      <c r="AD109" s="764">
        <f t="shared" si="156"/>
        <v>286</v>
      </c>
      <c r="AE109" s="764">
        <f t="shared" si="157"/>
        <v>332</v>
      </c>
      <c r="AF109" s="764">
        <f t="shared" si="158"/>
        <v>265</v>
      </c>
      <c r="AG109" s="764">
        <f t="shared" si="159"/>
        <v>387</v>
      </c>
      <c r="AH109" s="764">
        <f t="shared" si="160"/>
        <v>231</v>
      </c>
      <c r="AI109" s="764">
        <f t="shared" si="161"/>
        <v>268</v>
      </c>
      <c r="AJ109" s="764">
        <f t="shared" si="162"/>
        <v>179</v>
      </c>
      <c r="AK109" s="764">
        <f t="shared" si="163"/>
        <v>202</v>
      </c>
      <c r="AL109" s="764">
        <f t="shared" si="164"/>
        <v>110</v>
      </c>
      <c r="AM109" s="764">
        <f t="shared" si="165"/>
        <v>143</v>
      </c>
      <c r="AN109" s="764">
        <f t="shared" si="166"/>
        <v>47</v>
      </c>
      <c r="AO109" s="764">
        <f t="shared" si="167"/>
        <v>70</v>
      </c>
      <c r="AP109" s="764">
        <f t="shared" si="168"/>
        <v>5</v>
      </c>
      <c r="AQ109" s="764">
        <f t="shared" si="169"/>
        <v>17</v>
      </c>
      <c r="AR109" s="764">
        <f t="shared" si="149"/>
        <v>29</v>
      </c>
      <c r="AT109" s="16" t="s">
        <v>117</v>
      </c>
      <c r="AU109" s="13">
        <v>4</v>
      </c>
      <c r="AV109" s="13">
        <v>3</v>
      </c>
      <c r="AW109" s="13">
        <v>11</v>
      </c>
      <c r="AX109" s="13">
        <v>4</v>
      </c>
      <c r="AY109" s="13">
        <v>3</v>
      </c>
      <c r="AZ109" s="13">
        <v>7</v>
      </c>
      <c r="BA109" s="13">
        <v>5</v>
      </c>
      <c r="BB109" s="13">
        <v>7</v>
      </c>
      <c r="BC109" s="13">
        <v>4</v>
      </c>
      <c r="BD109" s="13">
        <v>7</v>
      </c>
      <c r="BE109" s="13">
        <v>2</v>
      </c>
      <c r="BF109" s="13">
        <v>5</v>
      </c>
      <c r="BG109" s="13">
        <v>5</v>
      </c>
      <c r="BH109" s="13">
        <v>10</v>
      </c>
      <c r="BI109" s="13">
        <v>12</v>
      </c>
      <c r="BJ109" s="13">
        <v>8</v>
      </c>
      <c r="BK109" s="13">
        <v>20</v>
      </c>
      <c r="BL109" s="13">
        <v>34</v>
      </c>
      <c r="BM109" s="13">
        <v>21</v>
      </c>
      <c r="BN109" s="13">
        <v>36</v>
      </c>
      <c r="BO109" s="13">
        <v>27</v>
      </c>
      <c r="BP109" s="13">
        <v>35</v>
      </c>
      <c r="BQ109" s="13">
        <v>31</v>
      </c>
      <c r="BR109" s="13">
        <v>32</v>
      </c>
      <c r="BS109" s="13">
        <v>41</v>
      </c>
      <c r="BT109" s="13">
        <v>30</v>
      </c>
      <c r="BU109" s="13">
        <v>34</v>
      </c>
      <c r="BV109" s="13">
        <v>37</v>
      </c>
      <c r="BW109" s="13">
        <v>38</v>
      </c>
      <c r="BX109" s="13">
        <v>36</v>
      </c>
      <c r="BY109" s="13">
        <v>44</v>
      </c>
      <c r="BZ109" s="13">
        <v>31</v>
      </c>
      <c r="CA109" s="13">
        <v>27</v>
      </c>
      <c r="CB109" s="13">
        <v>25</v>
      </c>
      <c r="CC109" s="13">
        <v>37</v>
      </c>
      <c r="CD109" s="13">
        <v>26</v>
      </c>
      <c r="CE109" s="13">
        <v>37</v>
      </c>
      <c r="CF109" s="13">
        <v>37</v>
      </c>
      <c r="CG109" s="13">
        <v>31</v>
      </c>
      <c r="CH109" s="13">
        <v>37</v>
      </c>
      <c r="CI109" s="13">
        <v>34</v>
      </c>
      <c r="CJ109" s="13">
        <v>47</v>
      </c>
      <c r="CK109" s="13">
        <v>42</v>
      </c>
      <c r="CL109" s="13">
        <v>42</v>
      </c>
      <c r="CM109" s="13">
        <v>40</v>
      </c>
      <c r="CN109" s="13">
        <v>33</v>
      </c>
      <c r="CO109" s="13">
        <v>37</v>
      </c>
      <c r="CP109" s="13">
        <v>34</v>
      </c>
      <c r="CQ109" s="13">
        <v>42</v>
      </c>
      <c r="CR109" s="13">
        <v>36</v>
      </c>
      <c r="CS109" s="13">
        <v>23</v>
      </c>
      <c r="CT109" s="13">
        <v>31</v>
      </c>
      <c r="CU109" s="13">
        <v>36</v>
      </c>
      <c r="CV109" s="13">
        <v>26</v>
      </c>
      <c r="CW109" s="13">
        <v>27</v>
      </c>
      <c r="CX109" s="13">
        <v>23</v>
      </c>
      <c r="CY109" s="13">
        <v>31</v>
      </c>
      <c r="CZ109" s="13">
        <v>24</v>
      </c>
      <c r="DA109" s="13">
        <v>18</v>
      </c>
      <c r="DB109" s="13">
        <v>29</v>
      </c>
      <c r="DC109" s="13">
        <v>26</v>
      </c>
      <c r="DD109" s="13">
        <v>22</v>
      </c>
      <c r="DE109" s="13">
        <v>21</v>
      </c>
      <c r="DF109" s="13">
        <v>21</v>
      </c>
      <c r="DG109" s="13">
        <v>14</v>
      </c>
      <c r="DH109" s="13">
        <v>31</v>
      </c>
      <c r="DI109" s="13">
        <v>16</v>
      </c>
      <c r="DJ109" s="13">
        <v>17</v>
      </c>
      <c r="DK109" s="13">
        <v>21</v>
      </c>
      <c r="DL109" s="13">
        <v>13</v>
      </c>
      <c r="DM109" s="13">
        <v>19</v>
      </c>
      <c r="DN109" s="13">
        <v>14</v>
      </c>
      <c r="DO109" s="13">
        <v>9</v>
      </c>
      <c r="DP109" s="13">
        <v>16</v>
      </c>
      <c r="DQ109" s="13">
        <v>14</v>
      </c>
      <c r="DR109" s="13">
        <v>17</v>
      </c>
      <c r="DS109" s="13">
        <v>16</v>
      </c>
      <c r="DT109" s="13">
        <v>16</v>
      </c>
      <c r="DU109" s="13">
        <v>11</v>
      </c>
      <c r="DV109" s="13">
        <v>11</v>
      </c>
      <c r="DW109" s="13">
        <v>11</v>
      </c>
      <c r="DX109" s="13">
        <v>3</v>
      </c>
      <c r="DY109" s="13">
        <v>14</v>
      </c>
      <c r="DZ109" s="13">
        <v>6</v>
      </c>
      <c r="EA109" s="13">
        <v>6</v>
      </c>
      <c r="EB109" s="13">
        <v>5</v>
      </c>
      <c r="EC109" s="13">
        <v>8</v>
      </c>
      <c r="ED109" s="13">
        <v>6</v>
      </c>
      <c r="EE109" s="13">
        <v>4</v>
      </c>
      <c r="EF109" s="13">
        <v>7</v>
      </c>
      <c r="EG109" s="13">
        <v>3</v>
      </c>
      <c r="EH109" s="13">
        <v>5</v>
      </c>
      <c r="EI109" s="13">
        <v>3</v>
      </c>
      <c r="EJ109" s="13">
        <v>2</v>
      </c>
      <c r="EK109" s="13"/>
      <c r="EL109" s="13">
        <v>1</v>
      </c>
      <c r="EM109" s="13"/>
      <c r="EN109" s="13">
        <v>1</v>
      </c>
      <c r="EO109" s="13">
        <v>1</v>
      </c>
      <c r="EP109" s="13">
        <v>1</v>
      </c>
      <c r="EQ109" s="13"/>
      <c r="ER109" s="13"/>
      <c r="ES109" s="13"/>
      <c r="ET109" s="13"/>
      <c r="EU109" s="13"/>
      <c r="EV109" s="13"/>
      <c r="EW109" s="13"/>
      <c r="EX109" s="13"/>
      <c r="EY109" s="13"/>
      <c r="EZ109" s="13"/>
      <c r="FA109" s="60">
        <v>1968</v>
      </c>
      <c r="FB109" s="13">
        <v>1968</v>
      </c>
      <c r="FC109" s="16" t="s">
        <v>117</v>
      </c>
      <c r="FD109" s="13">
        <v>4</v>
      </c>
      <c r="FE109" s="13">
        <v>7</v>
      </c>
      <c r="FF109" s="13">
        <v>8</v>
      </c>
      <c r="FG109" s="13">
        <v>7</v>
      </c>
      <c r="FH109" s="13">
        <v>5</v>
      </c>
      <c r="FI109" s="13">
        <v>6</v>
      </c>
      <c r="FJ109" s="13">
        <v>5</v>
      </c>
      <c r="FK109" s="13">
        <v>3</v>
      </c>
      <c r="FL109" s="13">
        <v>5</v>
      </c>
      <c r="FM109" s="13">
        <v>6</v>
      </c>
      <c r="FN109" s="13">
        <v>6</v>
      </c>
      <c r="FO109" s="13">
        <v>4</v>
      </c>
      <c r="FP109" s="13">
        <v>3</v>
      </c>
      <c r="FQ109" s="13">
        <v>10</v>
      </c>
      <c r="FR109" s="13">
        <v>12</v>
      </c>
      <c r="FS109" s="13">
        <v>15</v>
      </c>
      <c r="FT109" s="13">
        <v>16</v>
      </c>
      <c r="FU109" s="13">
        <v>15</v>
      </c>
      <c r="FV109" s="13">
        <v>18</v>
      </c>
      <c r="FW109" s="13">
        <v>22</v>
      </c>
      <c r="FX109" s="13">
        <v>18</v>
      </c>
      <c r="FY109" s="13">
        <v>26</v>
      </c>
      <c r="FZ109" s="13">
        <v>30</v>
      </c>
      <c r="GA109" s="13">
        <v>25</v>
      </c>
      <c r="GB109" s="13">
        <v>30</v>
      </c>
      <c r="GC109" s="13">
        <v>37</v>
      </c>
      <c r="GD109" s="13">
        <v>31</v>
      </c>
      <c r="GE109" s="13">
        <v>26</v>
      </c>
      <c r="GF109" s="13">
        <v>38</v>
      </c>
      <c r="GG109" s="13">
        <v>31</v>
      </c>
      <c r="GH109" s="13">
        <v>38</v>
      </c>
      <c r="GI109" s="13">
        <v>34</v>
      </c>
      <c r="GJ109" s="13">
        <v>33</v>
      </c>
      <c r="GK109" s="13">
        <v>27</v>
      </c>
      <c r="GL109" s="13">
        <v>33</v>
      </c>
      <c r="GM109" s="13">
        <v>20</v>
      </c>
      <c r="GN109" s="13">
        <v>23</v>
      </c>
      <c r="GO109" s="13">
        <v>33</v>
      </c>
      <c r="GP109" s="13">
        <v>22</v>
      </c>
      <c r="GQ109" s="13">
        <v>23</v>
      </c>
      <c r="GR109" s="13">
        <v>19</v>
      </c>
      <c r="GS109" s="13">
        <v>22</v>
      </c>
      <c r="GT109" s="13">
        <v>40</v>
      </c>
      <c r="GU109" s="13">
        <v>33</v>
      </c>
      <c r="GV109" s="13">
        <v>23</v>
      </c>
      <c r="GW109" s="13">
        <v>25</v>
      </c>
      <c r="GX109" s="13">
        <v>27</v>
      </c>
      <c r="GY109" s="13">
        <v>19</v>
      </c>
      <c r="GZ109" s="13">
        <v>28</v>
      </c>
      <c r="HA109" s="13">
        <v>29</v>
      </c>
      <c r="HB109" s="13">
        <v>26</v>
      </c>
      <c r="HC109" s="13">
        <v>25</v>
      </c>
      <c r="HD109" s="13">
        <v>23</v>
      </c>
      <c r="HE109" s="13">
        <v>25</v>
      </c>
      <c r="HF109" s="13">
        <v>23</v>
      </c>
      <c r="HG109" s="13">
        <v>18</v>
      </c>
      <c r="HH109" s="13">
        <v>28</v>
      </c>
      <c r="HI109" s="13">
        <v>25</v>
      </c>
      <c r="HJ109" s="13">
        <v>17</v>
      </c>
      <c r="HK109" s="13">
        <v>21</v>
      </c>
      <c r="HL109" s="13">
        <v>16</v>
      </c>
      <c r="HM109" s="13">
        <v>13</v>
      </c>
      <c r="HN109" s="13">
        <v>16</v>
      </c>
      <c r="HO109" s="13">
        <v>23</v>
      </c>
      <c r="HP109" s="13">
        <v>19</v>
      </c>
      <c r="HQ109" s="13">
        <v>28</v>
      </c>
      <c r="HR109" s="13">
        <v>19</v>
      </c>
      <c r="HS109" s="13">
        <v>15</v>
      </c>
      <c r="HT109" s="13">
        <v>15</v>
      </c>
      <c r="HU109" s="13">
        <v>15</v>
      </c>
      <c r="HV109" s="13">
        <v>14</v>
      </c>
      <c r="HW109" s="13">
        <v>9</v>
      </c>
      <c r="HX109" s="13">
        <v>12</v>
      </c>
      <c r="HY109" s="13">
        <v>9</v>
      </c>
      <c r="HZ109" s="13">
        <v>16</v>
      </c>
      <c r="IA109" s="13">
        <v>14</v>
      </c>
      <c r="IB109" s="13">
        <v>12</v>
      </c>
      <c r="IC109" s="13">
        <v>7</v>
      </c>
      <c r="ID109" s="13">
        <v>10</v>
      </c>
      <c r="IE109" s="13">
        <v>7</v>
      </c>
      <c r="IF109" s="13">
        <v>5</v>
      </c>
      <c r="IG109" s="13">
        <v>9</v>
      </c>
      <c r="IH109" s="13">
        <v>2</v>
      </c>
      <c r="II109" s="13">
        <v>8</v>
      </c>
      <c r="IJ109" s="13">
        <v>10</v>
      </c>
      <c r="IK109" s="13">
        <v>1</v>
      </c>
      <c r="IL109" s="13">
        <v>4</v>
      </c>
      <c r="IM109" s="13">
        <v>4</v>
      </c>
      <c r="IN109" s="13">
        <v>2</v>
      </c>
      <c r="IO109" s="13">
        <v>2</v>
      </c>
      <c r="IP109" s="13">
        <v>2</v>
      </c>
      <c r="IQ109" s="13"/>
      <c r="IR109" s="13">
        <v>1</v>
      </c>
      <c r="IS109" s="13"/>
      <c r="IT109" s="13">
        <v>2</v>
      </c>
      <c r="IU109" s="13"/>
      <c r="IV109" s="13"/>
      <c r="IW109" s="13"/>
      <c r="IX109" s="13"/>
      <c r="IY109" s="13"/>
      <c r="IZ109" s="13"/>
      <c r="JA109" s="13"/>
      <c r="JB109" s="13"/>
      <c r="JC109" s="13"/>
      <c r="JD109" s="13"/>
      <c r="JE109" s="13"/>
      <c r="JF109" s="60">
        <v>1592</v>
      </c>
      <c r="JG109" s="13"/>
      <c r="JH109" s="13">
        <v>1</v>
      </c>
      <c r="JI109" s="13">
        <v>1</v>
      </c>
      <c r="JJ109" s="13"/>
      <c r="JK109" s="13"/>
      <c r="JL109" s="13">
        <v>1</v>
      </c>
      <c r="JM109" s="13"/>
      <c r="JN109" s="13"/>
      <c r="JO109" s="13"/>
      <c r="JP109" s="13"/>
      <c r="JQ109" s="13"/>
      <c r="JR109" s="13"/>
      <c r="JS109" s="13"/>
      <c r="JT109" s="13"/>
      <c r="JU109" s="13"/>
      <c r="JV109" s="13"/>
      <c r="JW109" s="13"/>
      <c r="JX109" s="13"/>
      <c r="JY109" s="13">
        <v>1</v>
      </c>
      <c r="JZ109" s="13"/>
      <c r="KA109" s="13"/>
      <c r="KB109" s="13">
        <v>1</v>
      </c>
      <c r="KC109" s="13"/>
      <c r="KD109" s="13"/>
      <c r="KE109" s="13"/>
      <c r="KF109" s="13">
        <v>1</v>
      </c>
      <c r="KG109" s="13"/>
      <c r="KH109" s="13"/>
      <c r="KI109" s="13"/>
      <c r="KJ109" s="13">
        <v>1</v>
      </c>
      <c r="KK109" s="13">
        <v>1</v>
      </c>
      <c r="KL109" s="13">
        <v>1</v>
      </c>
      <c r="KM109" s="13"/>
      <c r="KN109" s="13">
        <v>1</v>
      </c>
      <c r="KO109" s="13"/>
      <c r="KP109" s="13"/>
      <c r="KQ109" s="13"/>
      <c r="KR109" s="13"/>
      <c r="KS109" s="13">
        <v>1</v>
      </c>
      <c r="KT109" s="13">
        <v>1</v>
      </c>
      <c r="KU109" s="13"/>
      <c r="KV109" s="13"/>
      <c r="KW109" s="13"/>
      <c r="KX109" s="13"/>
      <c r="KY109" s="13"/>
      <c r="KZ109" s="13"/>
      <c r="LA109" s="13"/>
      <c r="LB109" s="13"/>
      <c r="LC109" s="13"/>
      <c r="LD109" s="13"/>
      <c r="LE109" s="13"/>
      <c r="LF109" s="13"/>
      <c r="LG109" s="13"/>
      <c r="LH109" s="13"/>
      <c r="LI109" s="13"/>
      <c r="LJ109" s="13"/>
      <c r="LK109" s="13"/>
      <c r="LL109" s="13"/>
      <c r="LM109" s="13"/>
      <c r="LN109" s="13">
        <v>1</v>
      </c>
      <c r="LO109" s="13"/>
      <c r="LP109" s="13"/>
      <c r="LQ109" s="13"/>
      <c r="LR109" s="13"/>
      <c r="LS109" s="13"/>
      <c r="LT109" s="13"/>
      <c r="LU109" s="13"/>
      <c r="LV109" s="13"/>
      <c r="LW109" s="13"/>
      <c r="LX109" s="13"/>
      <c r="LY109" s="13"/>
      <c r="LZ109" s="13">
        <v>1</v>
      </c>
      <c r="MA109" s="13"/>
      <c r="MB109" s="13"/>
      <c r="MC109" s="13"/>
      <c r="MD109" s="13"/>
      <c r="ME109" s="13"/>
      <c r="MF109" s="13"/>
      <c r="MG109" s="13"/>
      <c r="MH109" s="13"/>
      <c r="MI109" s="13"/>
      <c r="MJ109" s="13">
        <v>1</v>
      </c>
      <c r="MK109" s="13">
        <v>1</v>
      </c>
      <c r="ML109" s="13"/>
      <c r="MM109" s="13"/>
      <c r="MN109" s="13">
        <v>2</v>
      </c>
      <c r="MO109" s="13">
        <v>3</v>
      </c>
      <c r="MP109" s="13"/>
      <c r="MQ109" s="13"/>
      <c r="MR109" s="13">
        <v>3</v>
      </c>
      <c r="MS109" s="13">
        <v>1</v>
      </c>
      <c r="MT109" s="13">
        <v>1</v>
      </c>
      <c r="MU109" s="13">
        <v>1</v>
      </c>
      <c r="MV109" s="13"/>
      <c r="MW109" s="13"/>
      <c r="MX109" s="13"/>
      <c r="MY109" s="13"/>
      <c r="MZ109" s="13">
        <v>1</v>
      </c>
      <c r="NA109" s="13">
        <v>1</v>
      </c>
      <c r="NB109" s="13"/>
      <c r="NC109" s="13"/>
      <c r="ND109" s="13"/>
      <c r="NE109" s="13"/>
      <c r="NF109" s="13"/>
      <c r="NG109" s="13"/>
      <c r="NH109" s="13"/>
      <c r="NI109" s="13"/>
      <c r="NJ109" s="60">
        <v>29</v>
      </c>
      <c r="NK109" s="13">
        <v>1621</v>
      </c>
      <c r="NL109" s="448"/>
      <c r="NM109" s="448"/>
      <c r="NN109" s="448"/>
    </row>
    <row r="110" spans="1:378">
      <c r="A110" s="9" t="s">
        <v>208</v>
      </c>
      <c r="B110" s="284">
        <f t="shared" si="129"/>
        <v>176</v>
      </c>
      <c r="C110" s="284">
        <f t="shared" si="130"/>
        <v>157</v>
      </c>
      <c r="D110" s="284">
        <f t="shared" si="131"/>
        <v>368</v>
      </c>
      <c r="E110" s="284">
        <f t="shared" si="132"/>
        <v>370</v>
      </c>
      <c r="F110" s="284">
        <f t="shared" si="133"/>
        <v>1047</v>
      </c>
      <c r="G110" s="284">
        <f t="shared" si="134"/>
        <v>998</v>
      </c>
      <c r="H110" s="284">
        <f t="shared" si="135"/>
        <v>1118</v>
      </c>
      <c r="I110" s="284">
        <f t="shared" si="136"/>
        <v>1067</v>
      </c>
      <c r="J110" s="284">
        <f t="shared" si="137"/>
        <v>955</v>
      </c>
      <c r="K110" s="284">
        <f t="shared" si="138"/>
        <v>965</v>
      </c>
      <c r="L110" s="284">
        <f t="shared" si="139"/>
        <v>724</v>
      </c>
      <c r="M110" s="284">
        <f t="shared" si="140"/>
        <v>710</v>
      </c>
      <c r="N110" s="284">
        <f t="shared" si="141"/>
        <v>446</v>
      </c>
      <c r="O110" s="284">
        <f t="shared" si="142"/>
        <v>356</v>
      </c>
      <c r="P110" s="284">
        <f t="shared" si="143"/>
        <v>231</v>
      </c>
      <c r="Q110" s="284">
        <f t="shared" si="144"/>
        <v>198</v>
      </c>
      <c r="R110" s="284">
        <f t="shared" si="145"/>
        <v>80</v>
      </c>
      <c r="S110" s="284">
        <f t="shared" si="146"/>
        <v>126</v>
      </c>
      <c r="T110" s="284">
        <f t="shared" si="147"/>
        <v>20</v>
      </c>
      <c r="U110" s="284">
        <f t="shared" si="148"/>
        <v>39</v>
      </c>
      <c r="W110" s="16" t="s">
        <v>207</v>
      </c>
      <c r="X110" s="764">
        <f t="shared" si="150"/>
        <v>63</v>
      </c>
      <c r="Y110" s="764">
        <f t="shared" si="151"/>
        <v>62</v>
      </c>
      <c r="Z110" s="764">
        <f t="shared" si="152"/>
        <v>119</v>
      </c>
      <c r="AA110" s="764">
        <f t="shared" si="153"/>
        <v>138</v>
      </c>
      <c r="AB110" s="764">
        <f t="shared" si="154"/>
        <v>132</v>
      </c>
      <c r="AC110" s="764">
        <f t="shared" si="155"/>
        <v>201</v>
      </c>
      <c r="AD110" s="764">
        <f t="shared" si="156"/>
        <v>125</v>
      </c>
      <c r="AE110" s="764">
        <f t="shared" si="157"/>
        <v>167</v>
      </c>
      <c r="AF110" s="764">
        <f t="shared" si="158"/>
        <v>110</v>
      </c>
      <c r="AG110" s="764">
        <f t="shared" si="159"/>
        <v>140</v>
      </c>
      <c r="AH110" s="764">
        <f t="shared" si="160"/>
        <v>143</v>
      </c>
      <c r="AI110" s="764">
        <f t="shared" si="161"/>
        <v>148</v>
      </c>
      <c r="AJ110" s="764">
        <f t="shared" si="162"/>
        <v>79</v>
      </c>
      <c r="AK110" s="764">
        <f t="shared" si="163"/>
        <v>70</v>
      </c>
      <c r="AL110" s="764">
        <f t="shared" si="164"/>
        <v>50</v>
      </c>
      <c r="AM110" s="764">
        <f t="shared" si="165"/>
        <v>45</v>
      </c>
      <c r="AN110" s="764">
        <f t="shared" si="166"/>
        <v>18</v>
      </c>
      <c r="AO110" s="764">
        <f t="shared" si="167"/>
        <v>33</v>
      </c>
      <c r="AP110" s="764">
        <f t="shared" si="168"/>
        <v>3</v>
      </c>
      <c r="AQ110" s="764">
        <f t="shared" si="169"/>
        <v>6</v>
      </c>
      <c r="AR110" s="764">
        <f t="shared" si="149"/>
        <v>16</v>
      </c>
      <c r="AT110" s="16" t="s">
        <v>207</v>
      </c>
      <c r="AU110" s="13">
        <v>2</v>
      </c>
      <c r="AV110" s="13">
        <v>7</v>
      </c>
      <c r="AW110" s="13">
        <v>7</v>
      </c>
      <c r="AX110" s="13">
        <v>2</v>
      </c>
      <c r="AY110" s="13">
        <v>10</v>
      </c>
      <c r="AZ110" s="13">
        <v>10</v>
      </c>
      <c r="BA110" s="13">
        <v>10</v>
      </c>
      <c r="BB110" s="13">
        <v>4</v>
      </c>
      <c r="BC110" s="13">
        <v>3</v>
      </c>
      <c r="BD110" s="13">
        <v>7</v>
      </c>
      <c r="BE110" s="13">
        <v>8</v>
      </c>
      <c r="BF110" s="13">
        <v>9</v>
      </c>
      <c r="BG110" s="13">
        <v>8</v>
      </c>
      <c r="BH110" s="13">
        <v>8</v>
      </c>
      <c r="BI110" s="13">
        <v>9</v>
      </c>
      <c r="BJ110" s="13">
        <v>19</v>
      </c>
      <c r="BK110" s="13">
        <v>12</v>
      </c>
      <c r="BL110" s="13">
        <v>20</v>
      </c>
      <c r="BM110" s="13">
        <v>15</v>
      </c>
      <c r="BN110" s="13">
        <v>30</v>
      </c>
      <c r="BO110" s="13">
        <v>22</v>
      </c>
      <c r="BP110" s="13">
        <v>21</v>
      </c>
      <c r="BQ110" s="13">
        <v>23</v>
      </c>
      <c r="BR110" s="13">
        <v>20</v>
      </c>
      <c r="BS110" s="13">
        <v>19</v>
      </c>
      <c r="BT110" s="13">
        <v>16</v>
      </c>
      <c r="BU110" s="13">
        <v>25</v>
      </c>
      <c r="BV110" s="13">
        <v>16</v>
      </c>
      <c r="BW110" s="13">
        <v>16</v>
      </c>
      <c r="BX110" s="13">
        <v>23</v>
      </c>
      <c r="BY110" s="13">
        <v>24</v>
      </c>
      <c r="BZ110" s="13">
        <v>12</v>
      </c>
      <c r="CA110" s="13">
        <v>12</v>
      </c>
      <c r="CB110" s="13">
        <v>17</v>
      </c>
      <c r="CC110" s="13">
        <v>16</v>
      </c>
      <c r="CD110" s="13">
        <v>19</v>
      </c>
      <c r="CE110" s="13">
        <v>18</v>
      </c>
      <c r="CF110" s="13">
        <v>17</v>
      </c>
      <c r="CG110" s="13">
        <v>9</v>
      </c>
      <c r="CH110" s="13">
        <v>23</v>
      </c>
      <c r="CI110" s="13">
        <v>10</v>
      </c>
      <c r="CJ110" s="13">
        <v>10</v>
      </c>
      <c r="CK110" s="13">
        <v>19</v>
      </c>
      <c r="CL110" s="13">
        <v>13</v>
      </c>
      <c r="CM110" s="13">
        <v>11</v>
      </c>
      <c r="CN110" s="13">
        <v>12</v>
      </c>
      <c r="CO110" s="13">
        <v>13</v>
      </c>
      <c r="CP110" s="13">
        <v>16</v>
      </c>
      <c r="CQ110" s="13">
        <v>16</v>
      </c>
      <c r="CR110" s="13">
        <v>20</v>
      </c>
      <c r="CS110" s="13">
        <v>20</v>
      </c>
      <c r="CT110" s="13">
        <v>25</v>
      </c>
      <c r="CU110" s="13">
        <v>11</v>
      </c>
      <c r="CV110" s="13">
        <v>16</v>
      </c>
      <c r="CW110" s="13">
        <v>16</v>
      </c>
      <c r="CX110" s="13">
        <v>15</v>
      </c>
      <c r="CY110" s="13">
        <v>11</v>
      </c>
      <c r="CZ110" s="13">
        <v>8</v>
      </c>
      <c r="DA110" s="13">
        <v>17</v>
      </c>
      <c r="DB110" s="13">
        <v>9</v>
      </c>
      <c r="DC110" s="13">
        <v>17</v>
      </c>
      <c r="DD110" s="13">
        <v>11</v>
      </c>
      <c r="DE110" s="13">
        <v>9</v>
      </c>
      <c r="DF110" s="13">
        <v>6</v>
      </c>
      <c r="DG110" s="13">
        <v>5</v>
      </c>
      <c r="DH110" s="13">
        <v>1</v>
      </c>
      <c r="DI110" s="13">
        <v>7</v>
      </c>
      <c r="DJ110" s="13">
        <v>5</v>
      </c>
      <c r="DK110" s="13">
        <v>5</v>
      </c>
      <c r="DL110" s="13">
        <v>4</v>
      </c>
      <c r="DM110" s="13">
        <v>2</v>
      </c>
      <c r="DN110" s="13">
        <v>5</v>
      </c>
      <c r="DO110" s="13">
        <v>7</v>
      </c>
      <c r="DP110" s="13">
        <v>5</v>
      </c>
      <c r="DQ110" s="13">
        <v>10</v>
      </c>
      <c r="DR110" s="13">
        <v>1</v>
      </c>
      <c r="DS110" s="13">
        <v>4</v>
      </c>
      <c r="DT110" s="13">
        <v>5</v>
      </c>
      <c r="DU110" s="13">
        <v>4</v>
      </c>
      <c r="DV110" s="13">
        <v>2</v>
      </c>
      <c r="DW110" s="13">
        <v>4</v>
      </c>
      <c r="DX110" s="13">
        <v>5</v>
      </c>
      <c r="DY110" s="13">
        <v>8</v>
      </c>
      <c r="DZ110" s="13">
        <v>2</v>
      </c>
      <c r="EA110" s="13">
        <v>2</v>
      </c>
      <c r="EB110" s="13">
        <v>2</v>
      </c>
      <c r="EC110" s="13">
        <v>1</v>
      </c>
      <c r="ED110" s="13">
        <v>7</v>
      </c>
      <c r="EE110" s="13">
        <v>2</v>
      </c>
      <c r="EF110" s="13"/>
      <c r="EG110" s="13"/>
      <c r="EH110" s="13">
        <v>1</v>
      </c>
      <c r="EI110" s="13">
        <v>2</v>
      </c>
      <c r="EJ110" s="13"/>
      <c r="EK110" s="13"/>
      <c r="EL110" s="13"/>
      <c r="EM110" s="13"/>
      <c r="EN110" s="13">
        <v>1</v>
      </c>
      <c r="EO110" s="13">
        <v>1</v>
      </c>
      <c r="EP110" s="13"/>
      <c r="EQ110" s="13"/>
      <c r="ER110" s="13"/>
      <c r="ES110" s="13"/>
      <c r="ET110" s="13"/>
      <c r="EU110" s="13"/>
      <c r="EV110" s="13">
        <v>1</v>
      </c>
      <c r="EW110" s="13"/>
      <c r="EX110" s="13"/>
      <c r="EY110" s="13"/>
      <c r="EZ110" s="13"/>
      <c r="FA110" s="60">
        <v>1010</v>
      </c>
      <c r="FB110" s="13">
        <v>1010</v>
      </c>
      <c r="FC110" s="16" t="s">
        <v>207</v>
      </c>
      <c r="FD110" s="13"/>
      <c r="FE110" s="13">
        <v>8</v>
      </c>
      <c r="FF110" s="13">
        <v>9</v>
      </c>
      <c r="FG110" s="13">
        <v>8</v>
      </c>
      <c r="FH110" s="13">
        <v>4</v>
      </c>
      <c r="FI110" s="13">
        <v>4</v>
      </c>
      <c r="FJ110" s="13">
        <v>7</v>
      </c>
      <c r="FK110" s="13">
        <v>9</v>
      </c>
      <c r="FL110" s="13">
        <v>6</v>
      </c>
      <c r="FM110" s="13">
        <v>8</v>
      </c>
      <c r="FN110" s="13">
        <v>10</v>
      </c>
      <c r="FO110" s="13">
        <v>8</v>
      </c>
      <c r="FP110" s="13">
        <v>5</v>
      </c>
      <c r="FQ110" s="13">
        <v>14</v>
      </c>
      <c r="FR110" s="13">
        <v>9</v>
      </c>
      <c r="FS110" s="13">
        <v>15</v>
      </c>
      <c r="FT110" s="13">
        <v>15</v>
      </c>
      <c r="FU110" s="13">
        <v>15</v>
      </c>
      <c r="FV110" s="13">
        <v>17</v>
      </c>
      <c r="FW110" s="13">
        <v>11</v>
      </c>
      <c r="FX110" s="13">
        <v>13</v>
      </c>
      <c r="FY110" s="13">
        <v>9</v>
      </c>
      <c r="FZ110" s="13">
        <v>12</v>
      </c>
      <c r="GA110" s="13">
        <v>14</v>
      </c>
      <c r="GB110" s="13">
        <v>14</v>
      </c>
      <c r="GC110" s="13">
        <v>14</v>
      </c>
      <c r="GD110" s="13">
        <v>18</v>
      </c>
      <c r="GE110" s="13">
        <v>13</v>
      </c>
      <c r="GF110" s="13">
        <v>17</v>
      </c>
      <c r="GG110" s="13">
        <v>8</v>
      </c>
      <c r="GH110" s="13">
        <v>10</v>
      </c>
      <c r="GI110" s="13">
        <v>16</v>
      </c>
      <c r="GJ110" s="13">
        <v>13</v>
      </c>
      <c r="GK110" s="13">
        <v>13</v>
      </c>
      <c r="GL110" s="13">
        <v>19</v>
      </c>
      <c r="GM110" s="13">
        <v>10</v>
      </c>
      <c r="GN110" s="13">
        <v>11</v>
      </c>
      <c r="GO110" s="13">
        <v>10</v>
      </c>
      <c r="GP110" s="13">
        <v>7</v>
      </c>
      <c r="GQ110" s="13">
        <v>16</v>
      </c>
      <c r="GR110" s="13">
        <v>11</v>
      </c>
      <c r="GS110" s="13">
        <v>14</v>
      </c>
      <c r="GT110" s="13">
        <v>13</v>
      </c>
      <c r="GU110" s="13">
        <v>5</v>
      </c>
      <c r="GV110" s="13">
        <v>10</v>
      </c>
      <c r="GW110" s="13">
        <v>10</v>
      </c>
      <c r="GX110" s="13">
        <v>8</v>
      </c>
      <c r="GY110" s="13">
        <v>15</v>
      </c>
      <c r="GZ110" s="13">
        <v>9</v>
      </c>
      <c r="HA110" s="13">
        <v>15</v>
      </c>
      <c r="HB110" s="13">
        <v>10</v>
      </c>
      <c r="HC110" s="13">
        <v>14</v>
      </c>
      <c r="HD110" s="13">
        <v>10</v>
      </c>
      <c r="HE110" s="13">
        <v>17</v>
      </c>
      <c r="HF110" s="13">
        <v>12</v>
      </c>
      <c r="HG110" s="13">
        <v>16</v>
      </c>
      <c r="HH110" s="13">
        <v>20</v>
      </c>
      <c r="HI110" s="13">
        <v>20</v>
      </c>
      <c r="HJ110" s="13">
        <v>11</v>
      </c>
      <c r="HK110" s="13">
        <v>13</v>
      </c>
      <c r="HL110" s="13">
        <v>12</v>
      </c>
      <c r="HM110" s="13">
        <v>7</v>
      </c>
      <c r="HN110" s="13">
        <v>8</v>
      </c>
      <c r="HO110" s="13">
        <v>7</v>
      </c>
      <c r="HP110" s="13">
        <v>13</v>
      </c>
      <c r="HQ110" s="13">
        <v>11</v>
      </c>
      <c r="HR110" s="13">
        <v>3</v>
      </c>
      <c r="HS110" s="13">
        <v>2</v>
      </c>
      <c r="HT110" s="13">
        <v>8</v>
      </c>
      <c r="HU110" s="13">
        <v>8</v>
      </c>
      <c r="HV110" s="13">
        <v>8</v>
      </c>
      <c r="HW110" s="13">
        <v>7</v>
      </c>
      <c r="HX110" s="13">
        <v>8</v>
      </c>
      <c r="HY110" s="13">
        <v>5</v>
      </c>
      <c r="HZ110" s="13">
        <v>6</v>
      </c>
      <c r="IA110" s="13">
        <v>6</v>
      </c>
      <c r="IB110" s="13">
        <v>3</v>
      </c>
      <c r="IC110" s="13">
        <v>3</v>
      </c>
      <c r="ID110" s="13">
        <v>2</v>
      </c>
      <c r="IE110" s="13">
        <v>2</v>
      </c>
      <c r="IF110" s="13"/>
      <c r="IG110" s="13">
        <v>5</v>
      </c>
      <c r="IH110" s="13">
        <v>2</v>
      </c>
      <c r="II110" s="13">
        <v>4</v>
      </c>
      <c r="IJ110" s="13"/>
      <c r="IK110" s="13">
        <v>3</v>
      </c>
      <c r="IL110" s="13">
        <v>1</v>
      </c>
      <c r="IM110" s="13">
        <v>1</v>
      </c>
      <c r="IN110" s="13">
        <v>2</v>
      </c>
      <c r="IO110" s="13"/>
      <c r="IP110" s="13"/>
      <c r="IQ110" s="13">
        <v>1</v>
      </c>
      <c r="IR110" s="13"/>
      <c r="IS110" s="13">
        <v>1</v>
      </c>
      <c r="IT110" s="13">
        <v>1</v>
      </c>
      <c r="IU110" s="13"/>
      <c r="IV110" s="13"/>
      <c r="IW110" s="13"/>
      <c r="IX110" s="13"/>
      <c r="IY110" s="13"/>
      <c r="IZ110" s="13"/>
      <c r="JA110" s="13"/>
      <c r="JB110" s="13"/>
      <c r="JC110" s="13"/>
      <c r="JD110" s="13"/>
      <c r="JE110" s="13"/>
      <c r="JF110" s="60">
        <v>842</v>
      </c>
      <c r="JG110" s="13">
        <v>1</v>
      </c>
      <c r="JH110" s="13"/>
      <c r="JI110" s="13"/>
      <c r="JJ110" s="13"/>
      <c r="JK110" s="13"/>
      <c r="JL110" s="13"/>
      <c r="JM110" s="13"/>
      <c r="JN110" s="13">
        <v>1</v>
      </c>
      <c r="JO110" s="13"/>
      <c r="JP110" s="13"/>
      <c r="JQ110" s="13"/>
      <c r="JR110" s="13"/>
      <c r="JS110" s="13">
        <v>1</v>
      </c>
      <c r="JT110" s="13"/>
      <c r="JU110" s="13"/>
      <c r="JV110" s="13"/>
      <c r="JW110" s="13"/>
      <c r="JX110" s="13"/>
      <c r="JY110" s="13"/>
      <c r="JZ110" s="13"/>
      <c r="KA110" s="13">
        <v>1</v>
      </c>
      <c r="KB110" s="13"/>
      <c r="KC110" s="13"/>
      <c r="KD110" s="13"/>
      <c r="KE110" s="13"/>
      <c r="KF110" s="13"/>
      <c r="KG110" s="13"/>
      <c r="KH110" s="13"/>
      <c r="KI110" s="13"/>
      <c r="KJ110" s="13">
        <v>1</v>
      </c>
      <c r="KK110" s="13">
        <v>1</v>
      </c>
      <c r="KL110" s="13"/>
      <c r="KM110" s="13">
        <v>1</v>
      </c>
      <c r="KN110" s="13"/>
      <c r="KO110" s="13"/>
      <c r="KP110" s="13"/>
      <c r="KQ110" s="13"/>
      <c r="KR110" s="13"/>
      <c r="KS110" s="13"/>
      <c r="KT110" s="13"/>
      <c r="KU110" s="13"/>
      <c r="KV110" s="13"/>
      <c r="KW110" s="13"/>
      <c r="KX110" s="13"/>
      <c r="KY110" s="13"/>
      <c r="KZ110" s="13"/>
      <c r="LA110" s="13"/>
      <c r="LB110" s="13"/>
      <c r="LC110" s="13"/>
      <c r="LD110" s="13"/>
      <c r="LE110" s="13"/>
      <c r="LF110" s="13"/>
      <c r="LG110" s="13">
        <v>1</v>
      </c>
      <c r="LH110" s="13"/>
      <c r="LI110" s="13"/>
      <c r="LJ110" s="13"/>
      <c r="LK110" s="13"/>
      <c r="LL110" s="13"/>
      <c r="LM110" s="13"/>
      <c r="LN110" s="13"/>
      <c r="LO110" s="13">
        <v>1</v>
      </c>
      <c r="LP110" s="13"/>
      <c r="LQ110" s="13"/>
      <c r="LR110" s="13"/>
      <c r="LS110" s="13"/>
      <c r="LT110" s="13"/>
      <c r="LU110" s="13"/>
      <c r="LV110" s="13"/>
      <c r="LW110" s="13"/>
      <c r="LX110" s="13"/>
      <c r="LY110" s="13"/>
      <c r="LZ110" s="13"/>
      <c r="MA110" s="13"/>
      <c r="MB110" s="13"/>
      <c r="MC110" s="13"/>
      <c r="MD110" s="13"/>
      <c r="ME110" s="13"/>
      <c r="MF110" s="13"/>
      <c r="MG110" s="13"/>
      <c r="MH110" s="13"/>
      <c r="MI110" s="13"/>
      <c r="MJ110" s="13"/>
      <c r="MK110" s="13"/>
      <c r="ML110" s="13"/>
      <c r="MM110" s="13">
        <v>1</v>
      </c>
      <c r="MN110" s="13">
        <v>1</v>
      </c>
      <c r="MO110" s="13"/>
      <c r="MP110" s="13">
        <v>1</v>
      </c>
      <c r="MQ110" s="13">
        <v>3</v>
      </c>
      <c r="MR110" s="13"/>
      <c r="MS110" s="13"/>
      <c r="MT110" s="13"/>
      <c r="MU110" s="13"/>
      <c r="MV110" s="13"/>
      <c r="MW110" s="13"/>
      <c r="MX110" s="13"/>
      <c r="MY110" s="13"/>
      <c r="MZ110" s="13"/>
      <c r="NA110" s="13"/>
      <c r="NB110" s="13"/>
      <c r="NC110" s="13"/>
      <c r="ND110" s="13"/>
      <c r="NE110" s="13"/>
      <c r="NF110" s="13"/>
      <c r="NG110" s="13"/>
      <c r="NH110" s="13"/>
      <c r="NI110" s="13">
        <v>1</v>
      </c>
      <c r="NJ110" s="60">
        <v>16</v>
      </c>
      <c r="NK110" s="13">
        <v>858</v>
      </c>
      <c r="NL110" s="448"/>
      <c r="NM110" s="448"/>
      <c r="NN110" s="448"/>
    </row>
    <row r="111" spans="1:378">
      <c r="A111" s="8" t="s">
        <v>122</v>
      </c>
      <c r="B111" s="284">
        <f t="shared" si="129"/>
        <v>21</v>
      </c>
      <c r="C111" s="284">
        <f t="shared" si="130"/>
        <v>23</v>
      </c>
      <c r="D111" s="284">
        <f t="shared" si="131"/>
        <v>44</v>
      </c>
      <c r="E111" s="284">
        <f t="shared" si="132"/>
        <v>67</v>
      </c>
      <c r="F111" s="284">
        <f t="shared" si="133"/>
        <v>133</v>
      </c>
      <c r="G111" s="284">
        <f t="shared" si="134"/>
        <v>140</v>
      </c>
      <c r="H111" s="284">
        <f t="shared" si="135"/>
        <v>127</v>
      </c>
      <c r="I111" s="284">
        <f t="shared" si="136"/>
        <v>147</v>
      </c>
      <c r="J111" s="284">
        <f t="shared" si="137"/>
        <v>122</v>
      </c>
      <c r="K111" s="284">
        <f t="shared" si="138"/>
        <v>121</v>
      </c>
      <c r="L111" s="284">
        <f t="shared" si="139"/>
        <v>69</v>
      </c>
      <c r="M111" s="284">
        <f t="shared" si="140"/>
        <v>64</v>
      </c>
      <c r="N111" s="284">
        <f t="shared" si="141"/>
        <v>30</v>
      </c>
      <c r="O111" s="284">
        <f t="shared" si="142"/>
        <v>44</v>
      </c>
      <c r="P111" s="284">
        <f t="shared" si="143"/>
        <v>16</v>
      </c>
      <c r="Q111" s="284">
        <f t="shared" si="144"/>
        <v>21</v>
      </c>
      <c r="R111" s="284">
        <f t="shared" si="145"/>
        <v>9</v>
      </c>
      <c r="S111" s="284">
        <f t="shared" si="146"/>
        <v>8</v>
      </c>
      <c r="T111" s="284">
        <f t="shared" si="147"/>
        <v>0</v>
      </c>
      <c r="U111" s="284">
        <f t="shared" si="148"/>
        <v>5</v>
      </c>
      <c r="W111" s="16" t="s">
        <v>119</v>
      </c>
      <c r="X111" s="764">
        <f t="shared" si="150"/>
        <v>10</v>
      </c>
      <c r="Y111" s="764">
        <f t="shared" si="151"/>
        <v>7</v>
      </c>
      <c r="Z111" s="764">
        <f t="shared" si="152"/>
        <v>49</v>
      </c>
      <c r="AA111" s="764">
        <f t="shared" si="153"/>
        <v>72</v>
      </c>
      <c r="AB111" s="764">
        <f t="shared" si="154"/>
        <v>179</v>
      </c>
      <c r="AC111" s="764">
        <f t="shared" si="155"/>
        <v>226</v>
      </c>
      <c r="AD111" s="764">
        <f t="shared" si="156"/>
        <v>211</v>
      </c>
      <c r="AE111" s="764">
        <f t="shared" si="157"/>
        <v>264</v>
      </c>
      <c r="AF111" s="764">
        <f t="shared" si="158"/>
        <v>175</v>
      </c>
      <c r="AG111" s="764">
        <f t="shared" si="159"/>
        <v>228</v>
      </c>
      <c r="AH111" s="764">
        <f t="shared" si="160"/>
        <v>139</v>
      </c>
      <c r="AI111" s="764">
        <f t="shared" si="161"/>
        <v>151</v>
      </c>
      <c r="AJ111" s="764">
        <f t="shared" si="162"/>
        <v>124</v>
      </c>
      <c r="AK111" s="764">
        <f t="shared" si="163"/>
        <v>104</v>
      </c>
      <c r="AL111" s="764">
        <f t="shared" si="164"/>
        <v>75</v>
      </c>
      <c r="AM111" s="764">
        <f t="shared" si="165"/>
        <v>73</v>
      </c>
      <c r="AN111" s="764">
        <f t="shared" si="166"/>
        <v>35</v>
      </c>
      <c r="AO111" s="764">
        <f t="shared" si="167"/>
        <v>35</v>
      </c>
      <c r="AP111" s="764">
        <f t="shared" si="168"/>
        <v>3</v>
      </c>
      <c r="AQ111" s="764">
        <f t="shared" si="169"/>
        <v>20</v>
      </c>
      <c r="AR111" s="764">
        <f t="shared" si="149"/>
        <v>24</v>
      </c>
      <c r="AT111" s="16" t="s">
        <v>119</v>
      </c>
      <c r="AU111" s="13">
        <v>3</v>
      </c>
      <c r="AV111" s="13">
        <v>1</v>
      </c>
      <c r="AW111" s="13"/>
      <c r="AX111" s="13"/>
      <c r="AY111" s="13"/>
      <c r="AZ111" s="13"/>
      <c r="BA111" s="13">
        <v>1</v>
      </c>
      <c r="BB111" s="13">
        <v>1</v>
      </c>
      <c r="BC111" s="13"/>
      <c r="BD111" s="13">
        <v>1</v>
      </c>
      <c r="BE111" s="13">
        <v>3</v>
      </c>
      <c r="BF111" s="13">
        <v>2</v>
      </c>
      <c r="BG111" s="13">
        <v>3</v>
      </c>
      <c r="BH111" s="13">
        <v>9</v>
      </c>
      <c r="BI111" s="13">
        <v>5</v>
      </c>
      <c r="BJ111" s="13">
        <v>3</v>
      </c>
      <c r="BK111" s="13">
        <v>7</v>
      </c>
      <c r="BL111" s="13">
        <v>15</v>
      </c>
      <c r="BM111" s="13">
        <v>14</v>
      </c>
      <c r="BN111" s="13">
        <v>11</v>
      </c>
      <c r="BO111" s="13">
        <v>23</v>
      </c>
      <c r="BP111" s="13">
        <v>13</v>
      </c>
      <c r="BQ111" s="13">
        <v>17</v>
      </c>
      <c r="BR111" s="13">
        <v>27</v>
      </c>
      <c r="BS111" s="13">
        <v>20</v>
      </c>
      <c r="BT111" s="13">
        <v>30</v>
      </c>
      <c r="BU111" s="13">
        <v>29</v>
      </c>
      <c r="BV111" s="13">
        <v>18</v>
      </c>
      <c r="BW111" s="13">
        <v>27</v>
      </c>
      <c r="BX111" s="13">
        <v>22</v>
      </c>
      <c r="BY111" s="13">
        <v>28</v>
      </c>
      <c r="BZ111" s="13">
        <v>34</v>
      </c>
      <c r="CA111" s="13">
        <v>16</v>
      </c>
      <c r="CB111" s="13">
        <v>23</v>
      </c>
      <c r="CC111" s="13">
        <v>22</v>
      </c>
      <c r="CD111" s="13">
        <v>39</v>
      </c>
      <c r="CE111" s="13">
        <v>22</v>
      </c>
      <c r="CF111" s="13">
        <v>31</v>
      </c>
      <c r="CG111" s="13">
        <v>30</v>
      </c>
      <c r="CH111" s="13">
        <v>19</v>
      </c>
      <c r="CI111" s="13">
        <v>30</v>
      </c>
      <c r="CJ111" s="13">
        <v>28</v>
      </c>
      <c r="CK111" s="13">
        <v>22</v>
      </c>
      <c r="CL111" s="13">
        <v>21</v>
      </c>
      <c r="CM111" s="13">
        <v>21</v>
      </c>
      <c r="CN111" s="13">
        <v>25</v>
      </c>
      <c r="CO111" s="13">
        <v>20</v>
      </c>
      <c r="CP111" s="13">
        <v>17</v>
      </c>
      <c r="CQ111" s="13">
        <v>15</v>
      </c>
      <c r="CR111" s="13">
        <v>29</v>
      </c>
      <c r="CS111" s="13">
        <v>21</v>
      </c>
      <c r="CT111" s="13">
        <v>18</v>
      </c>
      <c r="CU111" s="13">
        <v>18</v>
      </c>
      <c r="CV111" s="13">
        <v>16</v>
      </c>
      <c r="CW111" s="13">
        <v>12</v>
      </c>
      <c r="CX111" s="13">
        <v>14</v>
      </c>
      <c r="CY111" s="13">
        <v>17</v>
      </c>
      <c r="CZ111" s="13">
        <v>10</v>
      </c>
      <c r="DA111" s="13">
        <v>16</v>
      </c>
      <c r="DB111" s="13">
        <v>9</v>
      </c>
      <c r="DC111" s="13">
        <v>16</v>
      </c>
      <c r="DD111" s="13">
        <v>11</v>
      </c>
      <c r="DE111" s="13">
        <v>8</v>
      </c>
      <c r="DF111" s="13">
        <v>11</v>
      </c>
      <c r="DG111" s="13">
        <v>11</v>
      </c>
      <c r="DH111" s="13">
        <v>10</v>
      </c>
      <c r="DI111" s="13">
        <v>9</v>
      </c>
      <c r="DJ111" s="13">
        <v>13</v>
      </c>
      <c r="DK111" s="13">
        <v>6</v>
      </c>
      <c r="DL111" s="13">
        <v>9</v>
      </c>
      <c r="DM111" s="13">
        <v>10</v>
      </c>
      <c r="DN111" s="13">
        <v>9</v>
      </c>
      <c r="DO111" s="13">
        <v>7</v>
      </c>
      <c r="DP111" s="13">
        <v>6</v>
      </c>
      <c r="DQ111" s="13">
        <v>7</v>
      </c>
      <c r="DR111" s="13">
        <v>8</v>
      </c>
      <c r="DS111" s="13">
        <v>9</v>
      </c>
      <c r="DT111" s="13">
        <v>7</v>
      </c>
      <c r="DU111" s="13">
        <v>4</v>
      </c>
      <c r="DV111" s="13">
        <v>6</v>
      </c>
      <c r="DW111" s="13">
        <v>4</v>
      </c>
      <c r="DX111" s="13">
        <v>1</v>
      </c>
      <c r="DY111" s="13">
        <v>7</v>
      </c>
      <c r="DZ111" s="13">
        <v>2</v>
      </c>
      <c r="EA111" s="13">
        <v>2</v>
      </c>
      <c r="EB111" s="13">
        <v>4</v>
      </c>
      <c r="EC111" s="13">
        <v>6</v>
      </c>
      <c r="ED111" s="13">
        <v>2</v>
      </c>
      <c r="EE111" s="13">
        <v>2</v>
      </c>
      <c r="EF111" s="13">
        <v>5</v>
      </c>
      <c r="EG111" s="13">
        <v>2</v>
      </c>
      <c r="EH111" s="13">
        <v>5</v>
      </c>
      <c r="EI111" s="13">
        <v>4</v>
      </c>
      <c r="EJ111" s="13">
        <v>2</v>
      </c>
      <c r="EK111" s="13">
        <v>2</v>
      </c>
      <c r="EL111" s="13">
        <v>3</v>
      </c>
      <c r="EM111" s="13"/>
      <c r="EN111" s="13"/>
      <c r="EO111" s="13">
        <v>2</v>
      </c>
      <c r="EP111" s="13"/>
      <c r="EQ111" s="13"/>
      <c r="ER111" s="13"/>
      <c r="ES111" s="13"/>
      <c r="ET111" s="13"/>
      <c r="EU111" s="13"/>
      <c r="EV111" s="13"/>
      <c r="EW111" s="13"/>
      <c r="EX111" s="13"/>
      <c r="EY111" s="13"/>
      <c r="EZ111" s="13"/>
      <c r="FA111" s="60">
        <v>1180</v>
      </c>
      <c r="FB111" s="13">
        <v>1180</v>
      </c>
      <c r="FC111" s="16" t="s">
        <v>119</v>
      </c>
      <c r="FD111" s="13"/>
      <c r="FE111" s="13">
        <v>2</v>
      </c>
      <c r="FF111" s="13"/>
      <c r="FG111" s="13"/>
      <c r="FH111" s="13">
        <v>3</v>
      </c>
      <c r="FI111" s="13"/>
      <c r="FJ111" s="13">
        <v>1</v>
      </c>
      <c r="FK111" s="13"/>
      <c r="FL111" s="13">
        <v>2</v>
      </c>
      <c r="FM111" s="13">
        <v>2</v>
      </c>
      <c r="FN111" s="13">
        <v>1</v>
      </c>
      <c r="FO111" s="13">
        <v>3</v>
      </c>
      <c r="FP111" s="13">
        <v>3</v>
      </c>
      <c r="FQ111" s="13">
        <v>3</v>
      </c>
      <c r="FR111" s="13">
        <v>2</v>
      </c>
      <c r="FS111" s="13">
        <v>5</v>
      </c>
      <c r="FT111" s="13">
        <v>9</v>
      </c>
      <c r="FU111" s="13">
        <v>3</v>
      </c>
      <c r="FV111" s="13">
        <v>7</v>
      </c>
      <c r="FW111" s="13">
        <v>13</v>
      </c>
      <c r="FX111" s="13">
        <v>11</v>
      </c>
      <c r="FY111" s="13">
        <v>10</v>
      </c>
      <c r="FZ111" s="13">
        <v>11</v>
      </c>
      <c r="GA111" s="13">
        <v>15</v>
      </c>
      <c r="GB111" s="13">
        <v>21</v>
      </c>
      <c r="GC111" s="13">
        <v>15</v>
      </c>
      <c r="GD111" s="13">
        <v>28</v>
      </c>
      <c r="GE111" s="13">
        <v>19</v>
      </c>
      <c r="GF111" s="13">
        <v>20</v>
      </c>
      <c r="GG111" s="13">
        <v>29</v>
      </c>
      <c r="GH111" s="13">
        <v>18</v>
      </c>
      <c r="GI111" s="13">
        <v>27</v>
      </c>
      <c r="GJ111" s="13">
        <v>24</v>
      </c>
      <c r="GK111" s="13">
        <v>19</v>
      </c>
      <c r="GL111" s="13">
        <v>20</v>
      </c>
      <c r="GM111" s="13">
        <v>20</v>
      </c>
      <c r="GN111" s="13">
        <v>18</v>
      </c>
      <c r="GO111" s="13">
        <v>24</v>
      </c>
      <c r="GP111" s="13">
        <v>16</v>
      </c>
      <c r="GQ111" s="13">
        <v>25</v>
      </c>
      <c r="GR111" s="13">
        <v>15</v>
      </c>
      <c r="GS111" s="13">
        <v>24</v>
      </c>
      <c r="GT111" s="13">
        <v>21</v>
      </c>
      <c r="GU111" s="13">
        <v>18</v>
      </c>
      <c r="GV111" s="13">
        <v>19</v>
      </c>
      <c r="GW111" s="13">
        <v>22</v>
      </c>
      <c r="GX111" s="13">
        <v>21</v>
      </c>
      <c r="GY111" s="13">
        <v>11</v>
      </c>
      <c r="GZ111" s="13">
        <v>12</v>
      </c>
      <c r="HA111" s="13">
        <v>12</v>
      </c>
      <c r="HB111" s="13">
        <v>15</v>
      </c>
      <c r="HC111" s="13">
        <v>11</v>
      </c>
      <c r="HD111" s="13">
        <v>14</v>
      </c>
      <c r="HE111" s="13">
        <v>16</v>
      </c>
      <c r="HF111" s="13">
        <v>11</v>
      </c>
      <c r="HG111" s="13">
        <v>13</v>
      </c>
      <c r="HH111" s="13">
        <v>14</v>
      </c>
      <c r="HI111" s="13">
        <v>17</v>
      </c>
      <c r="HJ111" s="13">
        <v>15</v>
      </c>
      <c r="HK111" s="13">
        <v>13</v>
      </c>
      <c r="HL111" s="13">
        <v>12</v>
      </c>
      <c r="HM111" s="13">
        <v>13</v>
      </c>
      <c r="HN111" s="13">
        <v>8</v>
      </c>
      <c r="HO111" s="13">
        <v>18</v>
      </c>
      <c r="HP111" s="13">
        <v>15</v>
      </c>
      <c r="HQ111" s="13">
        <v>12</v>
      </c>
      <c r="HR111" s="13">
        <v>15</v>
      </c>
      <c r="HS111" s="13">
        <v>11</v>
      </c>
      <c r="HT111" s="13">
        <v>11</v>
      </c>
      <c r="HU111" s="13">
        <v>9</v>
      </c>
      <c r="HV111" s="13">
        <v>13</v>
      </c>
      <c r="HW111" s="13">
        <v>6</v>
      </c>
      <c r="HX111" s="13">
        <v>8</v>
      </c>
      <c r="HY111" s="13">
        <v>6</v>
      </c>
      <c r="HZ111" s="13">
        <v>8</v>
      </c>
      <c r="IA111" s="13">
        <v>8</v>
      </c>
      <c r="IB111" s="13">
        <v>8</v>
      </c>
      <c r="IC111" s="13">
        <v>5</v>
      </c>
      <c r="ID111" s="13">
        <v>8</v>
      </c>
      <c r="IE111" s="13">
        <v>5</v>
      </c>
      <c r="IF111" s="13">
        <v>7</v>
      </c>
      <c r="IG111" s="13">
        <v>3</v>
      </c>
      <c r="IH111" s="13">
        <v>2</v>
      </c>
      <c r="II111" s="13">
        <v>5</v>
      </c>
      <c r="IJ111" s="13">
        <v>4</v>
      </c>
      <c r="IK111" s="13">
        <v>3</v>
      </c>
      <c r="IL111" s="13">
        <v>2</v>
      </c>
      <c r="IM111" s="13">
        <v>2</v>
      </c>
      <c r="IN111" s="13">
        <v>4</v>
      </c>
      <c r="IO111" s="13">
        <v>3</v>
      </c>
      <c r="IP111" s="13">
        <v>1</v>
      </c>
      <c r="IQ111" s="13"/>
      <c r="IR111" s="13">
        <v>1</v>
      </c>
      <c r="IS111" s="13">
        <v>1</v>
      </c>
      <c r="IT111" s="13"/>
      <c r="IU111" s="13"/>
      <c r="IV111" s="13"/>
      <c r="IW111" s="13"/>
      <c r="IX111" s="13"/>
      <c r="IY111" s="13"/>
      <c r="IZ111" s="13"/>
      <c r="JA111" s="13"/>
      <c r="JB111" s="13"/>
      <c r="JC111" s="13"/>
      <c r="JD111" s="13"/>
      <c r="JE111" s="13"/>
      <c r="JF111" s="60">
        <v>1000</v>
      </c>
      <c r="JG111" s="13"/>
      <c r="JH111" s="13"/>
      <c r="JI111" s="13"/>
      <c r="JJ111" s="13"/>
      <c r="JK111" s="13"/>
      <c r="JL111" s="13"/>
      <c r="JM111" s="13"/>
      <c r="JN111" s="13"/>
      <c r="JO111" s="13"/>
      <c r="JP111" s="13"/>
      <c r="JQ111" s="13"/>
      <c r="JR111" s="13"/>
      <c r="JS111" s="13"/>
      <c r="JT111" s="13"/>
      <c r="JU111" s="13"/>
      <c r="JV111" s="13"/>
      <c r="JW111" s="13"/>
      <c r="JX111" s="13"/>
      <c r="JY111" s="13"/>
      <c r="JZ111" s="13"/>
      <c r="KA111" s="13"/>
      <c r="KB111" s="13"/>
      <c r="KC111" s="13"/>
      <c r="KD111" s="13"/>
      <c r="KE111" s="13"/>
      <c r="KF111" s="13"/>
      <c r="KG111" s="13"/>
      <c r="KH111" s="13">
        <v>1</v>
      </c>
      <c r="KI111" s="13"/>
      <c r="KJ111" s="13"/>
      <c r="KK111" s="13">
        <v>1</v>
      </c>
      <c r="KL111" s="13"/>
      <c r="KM111" s="13">
        <v>1</v>
      </c>
      <c r="KN111" s="13">
        <v>1</v>
      </c>
      <c r="KO111" s="13">
        <v>2</v>
      </c>
      <c r="KP111" s="13"/>
      <c r="KQ111" s="13"/>
      <c r="KR111" s="13">
        <v>1</v>
      </c>
      <c r="KS111" s="13"/>
      <c r="KT111" s="13">
        <v>1</v>
      </c>
      <c r="KU111" s="13">
        <v>1</v>
      </c>
      <c r="KV111" s="13"/>
      <c r="KW111" s="13"/>
      <c r="KX111" s="13"/>
      <c r="KY111" s="13"/>
      <c r="KZ111" s="13"/>
      <c r="LA111" s="13"/>
      <c r="LB111" s="13"/>
      <c r="LC111" s="13"/>
      <c r="LD111" s="13"/>
      <c r="LE111" s="13">
        <v>1</v>
      </c>
      <c r="LF111" s="13">
        <v>1</v>
      </c>
      <c r="LG111" s="13"/>
      <c r="LH111" s="13">
        <v>3</v>
      </c>
      <c r="LI111" s="13"/>
      <c r="LJ111" s="13"/>
      <c r="LK111" s="13">
        <v>1</v>
      </c>
      <c r="LL111" s="13"/>
      <c r="LM111" s="13"/>
      <c r="LN111" s="13"/>
      <c r="LO111" s="13"/>
      <c r="LP111" s="13"/>
      <c r="LQ111" s="13"/>
      <c r="LR111" s="13"/>
      <c r="LS111" s="13"/>
      <c r="LT111" s="13"/>
      <c r="LU111" s="13"/>
      <c r="LV111" s="13"/>
      <c r="LW111" s="13"/>
      <c r="LX111" s="13"/>
      <c r="LY111" s="13"/>
      <c r="LZ111" s="13"/>
      <c r="MA111" s="13"/>
      <c r="MB111" s="13"/>
      <c r="MC111" s="13"/>
      <c r="MD111" s="13">
        <v>1</v>
      </c>
      <c r="ME111" s="13"/>
      <c r="MF111" s="13"/>
      <c r="MG111" s="13"/>
      <c r="MH111" s="13"/>
      <c r="MI111" s="13"/>
      <c r="MJ111" s="13"/>
      <c r="MK111" s="13"/>
      <c r="ML111" s="13"/>
      <c r="MM111" s="13">
        <v>2</v>
      </c>
      <c r="MN111" s="13"/>
      <c r="MO111" s="13"/>
      <c r="MP111" s="13">
        <v>1</v>
      </c>
      <c r="MQ111" s="13">
        <v>2</v>
      </c>
      <c r="MR111" s="13"/>
      <c r="MS111" s="13">
        <v>2</v>
      </c>
      <c r="MT111" s="13"/>
      <c r="MU111" s="13"/>
      <c r="MV111" s="13"/>
      <c r="MW111" s="13"/>
      <c r="MX111" s="13"/>
      <c r="MY111" s="13"/>
      <c r="MZ111" s="13">
        <v>1</v>
      </c>
      <c r="NA111" s="13"/>
      <c r="NB111" s="13"/>
      <c r="NC111" s="13"/>
      <c r="ND111" s="13"/>
      <c r="NE111" s="13"/>
      <c r="NF111" s="13"/>
      <c r="NG111" s="13"/>
      <c r="NH111" s="13"/>
      <c r="NI111" s="13"/>
      <c r="NJ111" s="60">
        <v>24</v>
      </c>
      <c r="NK111" s="13">
        <v>1024</v>
      </c>
      <c r="NL111" s="448"/>
      <c r="NM111" s="448"/>
      <c r="NN111" s="448"/>
    </row>
    <row r="112" spans="1:378">
      <c r="A112" s="8" t="s">
        <v>209</v>
      </c>
      <c r="B112" s="284">
        <f t="shared" si="129"/>
        <v>13</v>
      </c>
      <c r="C112" s="284">
        <f t="shared" si="130"/>
        <v>4</v>
      </c>
      <c r="D112" s="284">
        <f t="shared" si="131"/>
        <v>22</v>
      </c>
      <c r="E112" s="284">
        <f t="shared" si="132"/>
        <v>28</v>
      </c>
      <c r="F112" s="284">
        <f t="shared" si="133"/>
        <v>51</v>
      </c>
      <c r="G112" s="284">
        <f t="shared" si="134"/>
        <v>57</v>
      </c>
      <c r="H112" s="284">
        <f t="shared" si="135"/>
        <v>60</v>
      </c>
      <c r="I112" s="284">
        <f t="shared" si="136"/>
        <v>63</v>
      </c>
      <c r="J112" s="284">
        <f t="shared" si="137"/>
        <v>47</v>
      </c>
      <c r="K112" s="284">
        <f t="shared" si="138"/>
        <v>56</v>
      </c>
      <c r="L112" s="284">
        <f t="shared" si="139"/>
        <v>29</v>
      </c>
      <c r="M112" s="284">
        <f t="shared" si="140"/>
        <v>38</v>
      </c>
      <c r="N112" s="284">
        <f t="shared" si="141"/>
        <v>25</v>
      </c>
      <c r="O112" s="284">
        <f t="shared" si="142"/>
        <v>29</v>
      </c>
      <c r="P112" s="284">
        <f t="shared" si="143"/>
        <v>25</v>
      </c>
      <c r="Q112" s="284">
        <f t="shared" si="144"/>
        <v>23</v>
      </c>
      <c r="R112" s="284">
        <f t="shared" si="145"/>
        <v>8</v>
      </c>
      <c r="S112" s="284">
        <f t="shared" si="146"/>
        <v>11</v>
      </c>
      <c r="T112" s="284">
        <f t="shared" si="147"/>
        <v>5</v>
      </c>
      <c r="U112" s="284">
        <f t="shared" si="148"/>
        <v>15</v>
      </c>
      <c r="W112" s="16" t="s">
        <v>120</v>
      </c>
      <c r="X112" s="764">
        <f t="shared" si="150"/>
        <v>595</v>
      </c>
      <c r="Y112" s="764">
        <f t="shared" si="151"/>
        <v>474</v>
      </c>
      <c r="Z112" s="764">
        <f t="shared" si="152"/>
        <v>1411</v>
      </c>
      <c r="AA112" s="764">
        <f t="shared" si="153"/>
        <v>1376</v>
      </c>
      <c r="AB112" s="764">
        <f t="shared" si="154"/>
        <v>4746</v>
      </c>
      <c r="AC112" s="764">
        <f t="shared" si="155"/>
        <v>4454</v>
      </c>
      <c r="AD112" s="764">
        <f t="shared" si="156"/>
        <v>5751</v>
      </c>
      <c r="AE112" s="764">
        <f t="shared" si="157"/>
        <v>5069</v>
      </c>
      <c r="AF112" s="764">
        <f t="shared" si="158"/>
        <v>4825</v>
      </c>
      <c r="AG112" s="764">
        <f t="shared" si="159"/>
        <v>4411</v>
      </c>
      <c r="AH112" s="764">
        <f t="shared" si="160"/>
        <v>3256</v>
      </c>
      <c r="AI112" s="764">
        <f t="shared" si="161"/>
        <v>3158</v>
      </c>
      <c r="AJ112" s="764">
        <f t="shared" si="162"/>
        <v>1793</v>
      </c>
      <c r="AK112" s="764">
        <f t="shared" si="163"/>
        <v>1670</v>
      </c>
      <c r="AL112" s="764">
        <f t="shared" si="164"/>
        <v>924</v>
      </c>
      <c r="AM112" s="764">
        <f t="shared" si="165"/>
        <v>873</v>
      </c>
      <c r="AN112" s="764">
        <f t="shared" si="166"/>
        <v>277</v>
      </c>
      <c r="AO112" s="764">
        <f t="shared" si="167"/>
        <v>496</v>
      </c>
      <c r="AP112" s="764">
        <f t="shared" si="168"/>
        <v>51</v>
      </c>
      <c r="AQ112" s="764">
        <f t="shared" si="169"/>
        <v>185</v>
      </c>
      <c r="AR112" s="764">
        <f t="shared" si="149"/>
        <v>620</v>
      </c>
      <c r="AT112" s="16" t="s">
        <v>120</v>
      </c>
      <c r="AU112" s="13">
        <v>30</v>
      </c>
      <c r="AV112" s="13">
        <v>70</v>
      </c>
      <c r="AW112" s="13">
        <v>64</v>
      </c>
      <c r="AX112" s="13">
        <v>58</v>
      </c>
      <c r="AY112" s="13">
        <v>45</v>
      </c>
      <c r="AZ112" s="13">
        <v>34</v>
      </c>
      <c r="BA112" s="13">
        <v>47</v>
      </c>
      <c r="BB112" s="13">
        <v>42</v>
      </c>
      <c r="BC112" s="13">
        <v>50</v>
      </c>
      <c r="BD112" s="13">
        <v>34</v>
      </c>
      <c r="BE112" s="13">
        <v>44</v>
      </c>
      <c r="BF112" s="13">
        <v>66</v>
      </c>
      <c r="BG112" s="13">
        <v>58</v>
      </c>
      <c r="BH112" s="13">
        <v>67</v>
      </c>
      <c r="BI112" s="13">
        <v>107</v>
      </c>
      <c r="BJ112" s="13">
        <v>132</v>
      </c>
      <c r="BK112" s="13">
        <v>180</v>
      </c>
      <c r="BL112" s="13">
        <v>209</v>
      </c>
      <c r="BM112" s="13">
        <v>240</v>
      </c>
      <c r="BN112" s="13">
        <v>273</v>
      </c>
      <c r="BO112" s="13">
        <v>298</v>
      </c>
      <c r="BP112" s="13">
        <v>341</v>
      </c>
      <c r="BQ112" s="13">
        <v>376</v>
      </c>
      <c r="BR112" s="13">
        <v>389</v>
      </c>
      <c r="BS112" s="13">
        <v>478</v>
      </c>
      <c r="BT112" s="13">
        <v>483</v>
      </c>
      <c r="BU112" s="13">
        <v>497</v>
      </c>
      <c r="BV112" s="13">
        <v>496</v>
      </c>
      <c r="BW112" s="13">
        <v>554</v>
      </c>
      <c r="BX112" s="13">
        <v>542</v>
      </c>
      <c r="BY112" s="13">
        <v>569</v>
      </c>
      <c r="BZ112" s="13">
        <v>518</v>
      </c>
      <c r="CA112" s="13">
        <v>526</v>
      </c>
      <c r="CB112" s="13">
        <v>540</v>
      </c>
      <c r="CC112" s="13">
        <v>467</v>
      </c>
      <c r="CD112" s="13">
        <v>521</v>
      </c>
      <c r="CE112" s="13">
        <v>457</v>
      </c>
      <c r="CF112" s="13">
        <v>479</v>
      </c>
      <c r="CG112" s="13">
        <v>469</v>
      </c>
      <c r="CH112" s="13">
        <v>523</v>
      </c>
      <c r="CI112" s="13">
        <v>480</v>
      </c>
      <c r="CJ112" s="13">
        <v>514</v>
      </c>
      <c r="CK112" s="13">
        <v>505</v>
      </c>
      <c r="CL112" s="13">
        <v>499</v>
      </c>
      <c r="CM112" s="13">
        <v>451</v>
      </c>
      <c r="CN112" s="13">
        <v>377</v>
      </c>
      <c r="CO112" s="13">
        <v>395</v>
      </c>
      <c r="CP112" s="13">
        <v>373</v>
      </c>
      <c r="CQ112" s="13">
        <v>393</v>
      </c>
      <c r="CR112" s="13">
        <v>424</v>
      </c>
      <c r="CS112" s="13">
        <v>359</v>
      </c>
      <c r="CT112" s="13">
        <v>392</v>
      </c>
      <c r="CU112" s="13">
        <v>331</v>
      </c>
      <c r="CV112" s="13">
        <v>352</v>
      </c>
      <c r="CW112" s="13">
        <v>333</v>
      </c>
      <c r="CX112" s="13">
        <v>316</v>
      </c>
      <c r="CY112" s="13">
        <v>275</v>
      </c>
      <c r="CZ112" s="13">
        <v>268</v>
      </c>
      <c r="DA112" s="13">
        <v>290</v>
      </c>
      <c r="DB112" s="13">
        <v>242</v>
      </c>
      <c r="DC112" s="13">
        <v>231</v>
      </c>
      <c r="DD112" s="13">
        <v>225</v>
      </c>
      <c r="DE112" s="13">
        <v>175</v>
      </c>
      <c r="DF112" s="13">
        <v>180</v>
      </c>
      <c r="DG112" s="13">
        <v>180</v>
      </c>
      <c r="DH112" s="13">
        <v>153</v>
      </c>
      <c r="DI112" s="13">
        <v>150</v>
      </c>
      <c r="DJ112" s="13">
        <v>143</v>
      </c>
      <c r="DK112" s="13">
        <v>111</v>
      </c>
      <c r="DL112" s="13">
        <v>122</v>
      </c>
      <c r="DM112" s="13">
        <v>109</v>
      </c>
      <c r="DN112" s="13">
        <v>100</v>
      </c>
      <c r="DO112" s="13">
        <v>114</v>
      </c>
      <c r="DP112" s="13">
        <v>100</v>
      </c>
      <c r="DQ112" s="13">
        <v>89</v>
      </c>
      <c r="DR112" s="13">
        <v>92</v>
      </c>
      <c r="DS112" s="13">
        <v>70</v>
      </c>
      <c r="DT112" s="13">
        <v>84</v>
      </c>
      <c r="DU112" s="13">
        <v>64</v>
      </c>
      <c r="DV112" s="13">
        <v>51</v>
      </c>
      <c r="DW112" s="13">
        <v>59</v>
      </c>
      <c r="DX112" s="13">
        <v>80</v>
      </c>
      <c r="DY112" s="13">
        <v>42</v>
      </c>
      <c r="DZ112" s="13">
        <v>46</v>
      </c>
      <c r="EA112" s="13">
        <v>49</v>
      </c>
      <c r="EB112" s="13">
        <v>42</v>
      </c>
      <c r="EC112" s="13">
        <v>46</v>
      </c>
      <c r="ED112" s="13">
        <v>49</v>
      </c>
      <c r="EE112" s="13">
        <v>38</v>
      </c>
      <c r="EF112" s="13">
        <v>45</v>
      </c>
      <c r="EG112" s="13">
        <v>32</v>
      </c>
      <c r="EH112" s="13">
        <v>36</v>
      </c>
      <c r="EI112" s="13">
        <v>29</v>
      </c>
      <c r="EJ112" s="13">
        <v>23</v>
      </c>
      <c r="EK112" s="13">
        <v>14</v>
      </c>
      <c r="EL112" s="13">
        <v>12</v>
      </c>
      <c r="EM112" s="13">
        <v>14</v>
      </c>
      <c r="EN112" s="13">
        <v>11</v>
      </c>
      <c r="EO112" s="13">
        <v>7</v>
      </c>
      <c r="EP112" s="13">
        <v>5</v>
      </c>
      <c r="EQ112" s="13"/>
      <c r="ER112" s="13">
        <v>1</v>
      </c>
      <c r="ES112" s="13"/>
      <c r="ET112" s="13"/>
      <c r="EU112" s="13"/>
      <c r="EV112" s="13"/>
      <c r="EW112" s="13">
        <v>1</v>
      </c>
      <c r="EX112" s="13"/>
      <c r="EY112" s="13"/>
      <c r="EZ112" s="13">
        <v>1</v>
      </c>
      <c r="FA112" s="60">
        <v>22167</v>
      </c>
      <c r="FB112" s="13">
        <v>22167</v>
      </c>
      <c r="FC112" s="16" t="s">
        <v>120</v>
      </c>
      <c r="FD112" s="13">
        <v>41</v>
      </c>
      <c r="FE112" s="13">
        <v>96</v>
      </c>
      <c r="FF112" s="13">
        <v>93</v>
      </c>
      <c r="FG112" s="13">
        <v>53</v>
      </c>
      <c r="FH112" s="13">
        <v>48</v>
      </c>
      <c r="FI112" s="13">
        <v>38</v>
      </c>
      <c r="FJ112" s="13">
        <v>60</v>
      </c>
      <c r="FK112" s="13">
        <v>49</v>
      </c>
      <c r="FL112" s="13">
        <v>53</v>
      </c>
      <c r="FM112" s="13">
        <v>64</v>
      </c>
      <c r="FN112" s="13">
        <v>48</v>
      </c>
      <c r="FO112" s="13">
        <v>62</v>
      </c>
      <c r="FP112" s="13">
        <v>53</v>
      </c>
      <c r="FQ112" s="13">
        <v>72</v>
      </c>
      <c r="FR112" s="13">
        <v>104</v>
      </c>
      <c r="FS112" s="13">
        <v>108</v>
      </c>
      <c r="FT112" s="13">
        <v>156</v>
      </c>
      <c r="FU112" s="13">
        <v>217</v>
      </c>
      <c r="FV112" s="13">
        <v>291</v>
      </c>
      <c r="FW112" s="13">
        <v>300</v>
      </c>
      <c r="FX112" s="13">
        <v>317</v>
      </c>
      <c r="FY112" s="13">
        <v>346</v>
      </c>
      <c r="FZ112" s="13">
        <v>346</v>
      </c>
      <c r="GA112" s="13">
        <v>426</v>
      </c>
      <c r="GB112" s="13">
        <v>463</v>
      </c>
      <c r="GC112" s="13">
        <v>504</v>
      </c>
      <c r="GD112" s="13">
        <v>541</v>
      </c>
      <c r="GE112" s="13">
        <v>569</v>
      </c>
      <c r="GF112" s="13">
        <v>622</v>
      </c>
      <c r="GG112" s="13">
        <v>612</v>
      </c>
      <c r="GH112" s="13">
        <v>579</v>
      </c>
      <c r="GI112" s="13">
        <v>617</v>
      </c>
      <c r="GJ112" s="13">
        <v>603</v>
      </c>
      <c r="GK112" s="13">
        <v>603</v>
      </c>
      <c r="GL112" s="13">
        <v>573</v>
      </c>
      <c r="GM112" s="13">
        <v>564</v>
      </c>
      <c r="GN112" s="13">
        <v>549</v>
      </c>
      <c r="GO112" s="13">
        <v>512</v>
      </c>
      <c r="GP112" s="13">
        <v>556</v>
      </c>
      <c r="GQ112" s="13">
        <v>595</v>
      </c>
      <c r="GR112" s="13">
        <v>575</v>
      </c>
      <c r="GS112" s="13">
        <v>559</v>
      </c>
      <c r="GT112" s="13">
        <v>514</v>
      </c>
      <c r="GU112" s="13">
        <v>540</v>
      </c>
      <c r="GV112" s="13">
        <v>487</v>
      </c>
      <c r="GW112" s="13">
        <v>472</v>
      </c>
      <c r="GX112" s="13">
        <v>434</v>
      </c>
      <c r="GY112" s="13">
        <v>420</v>
      </c>
      <c r="GZ112" s="13">
        <v>413</v>
      </c>
      <c r="HA112" s="13">
        <v>411</v>
      </c>
      <c r="HB112" s="13">
        <v>400</v>
      </c>
      <c r="HC112" s="13">
        <v>333</v>
      </c>
      <c r="HD112" s="13">
        <v>346</v>
      </c>
      <c r="HE112" s="13">
        <v>351</v>
      </c>
      <c r="HF112" s="13">
        <v>339</v>
      </c>
      <c r="HG112" s="13">
        <v>304</v>
      </c>
      <c r="HH112" s="13">
        <v>298</v>
      </c>
      <c r="HI112" s="13">
        <v>310</v>
      </c>
      <c r="HJ112" s="13">
        <v>299</v>
      </c>
      <c r="HK112" s="13">
        <v>276</v>
      </c>
      <c r="HL112" s="13">
        <v>225</v>
      </c>
      <c r="HM112" s="13">
        <v>207</v>
      </c>
      <c r="HN112" s="13">
        <v>201</v>
      </c>
      <c r="HO112" s="13">
        <v>215</v>
      </c>
      <c r="HP112" s="13">
        <v>186</v>
      </c>
      <c r="HQ112" s="13">
        <v>170</v>
      </c>
      <c r="HR112" s="13">
        <v>169</v>
      </c>
      <c r="HS112" s="13">
        <v>150</v>
      </c>
      <c r="HT112" s="13">
        <v>144</v>
      </c>
      <c r="HU112" s="13">
        <v>126</v>
      </c>
      <c r="HV112" s="13">
        <v>123</v>
      </c>
      <c r="HW112" s="13">
        <v>140</v>
      </c>
      <c r="HX112" s="13">
        <v>100</v>
      </c>
      <c r="HY112" s="13">
        <v>107</v>
      </c>
      <c r="HZ112" s="13">
        <v>109</v>
      </c>
      <c r="IA112" s="13">
        <v>75</v>
      </c>
      <c r="IB112" s="13">
        <v>71</v>
      </c>
      <c r="IC112" s="13">
        <v>80</v>
      </c>
      <c r="ID112" s="13">
        <v>61</v>
      </c>
      <c r="IE112" s="13">
        <v>58</v>
      </c>
      <c r="IF112" s="13">
        <v>48</v>
      </c>
      <c r="IG112" s="13">
        <v>43</v>
      </c>
      <c r="IH112" s="13">
        <v>24</v>
      </c>
      <c r="II112" s="13">
        <v>28</v>
      </c>
      <c r="IJ112" s="13">
        <v>31</v>
      </c>
      <c r="IK112" s="13">
        <v>26</v>
      </c>
      <c r="IL112" s="13">
        <v>32</v>
      </c>
      <c r="IM112" s="13">
        <v>16</v>
      </c>
      <c r="IN112" s="13">
        <v>17</v>
      </c>
      <c r="IO112" s="13">
        <v>12</v>
      </c>
      <c r="IP112" s="13">
        <v>16</v>
      </c>
      <c r="IQ112" s="13">
        <v>13</v>
      </c>
      <c r="IR112" s="13">
        <v>4</v>
      </c>
      <c r="IS112" s="13">
        <v>5</v>
      </c>
      <c r="IT112" s="13">
        <v>5</v>
      </c>
      <c r="IU112" s="13">
        <v>3</v>
      </c>
      <c r="IV112" s="13">
        <v>2</v>
      </c>
      <c r="IW112" s="13">
        <v>2</v>
      </c>
      <c r="IX112" s="13">
        <v>1</v>
      </c>
      <c r="IY112" s="13"/>
      <c r="IZ112" s="13"/>
      <c r="JA112" s="13"/>
      <c r="JB112" s="13"/>
      <c r="JC112" s="13"/>
      <c r="JD112" s="13"/>
      <c r="JE112" s="13">
        <v>1</v>
      </c>
      <c r="JF112" s="60">
        <v>23630</v>
      </c>
      <c r="JG112" s="13">
        <v>46</v>
      </c>
      <c r="JH112" s="13">
        <v>20</v>
      </c>
      <c r="JI112" s="13"/>
      <c r="JJ112" s="13">
        <v>3</v>
      </c>
      <c r="JK112" s="13">
        <v>5</v>
      </c>
      <c r="JL112" s="13"/>
      <c r="JM112" s="13">
        <v>1</v>
      </c>
      <c r="JN112" s="13">
        <v>2</v>
      </c>
      <c r="JO112" s="13">
        <v>2</v>
      </c>
      <c r="JP112" s="13">
        <v>4</v>
      </c>
      <c r="JQ112" s="13">
        <v>4</v>
      </c>
      <c r="JR112" s="13">
        <v>1</v>
      </c>
      <c r="JS112" s="13">
        <v>12</v>
      </c>
      <c r="JT112" s="13">
        <v>4</v>
      </c>
      <c r="JU112" s="13">
        <v>5</v>
      </c>
      <c r="JV112" s="13">
        <v>6</v>
      </c>
      <c r="JW112" s="13">
        <v>5</v>
      </c>
      <c r="JX112" s="13">
        <v>9</v>
      </c>
      <c r="JY112" s="13">
        <v>6</v>
      </c>
      <c r="JZ112" s="13">
        <v>19</v>
      </c>
      <c r="KA112" s="13">
        <v>16</v>
      </c>
      <c r="KB112" s="13">
        <v>15</v>
      </c>
      <c r="KC112" s="13">
        <v>12</v>
      </c>
      <c r="KD112" s="13">
        <v>6</v>
      </c>
      <c r="KE112" s="13">
        <v>15</v>
      </c>
      <c r="KF112" s="13">
        <v>10</v>
      </c>
      <c r="KG112" s="13">
        <v>8</v>
      </c>
      <c r="KH112" s="13">
        <v>7</v>
      </c>
      <c r="KI112" s="13">
        <v>7</v>
      </c>
      <c r="KJ112" s="13">
        <v>6</v>
      </c>
      <c r="KK112" s="13">
        <v>11</v>
      </c>
      <c r="KL112" s="13">
        <v>14</v>
      </c>
      <c r="KM112" s="13">
        <v>14</v>
      </c>
      <c r="KN112" s="13">
        <v>13</v>
      </c>
      <c r="KO112" s="13">
        <v>6</v>
      </c>
      <c r="KP112" s="13">
        <v>8</v>
      </c>
      <c r="KQ112" s="13">
        <v>9</v>
      </c>
      <c r="KR112" s="13">
        <v>7</v>
      </c>
      <c r="KS112" s="13">
        <v>12</v>
      </c>
      <c r="KT112" s="13">
        <v>4</v>
      </c>
      <c r="KU112" s="13">
        <v>6</v>
      </c>
      <c r="KV112" s="13">
        <v>7</v>
      </c>
      <c r="KW112" s="13">
        <v>4</v>
      </c>
      <c r="KX112" s="13">
        <v>7</v>
      </c>
      <c r="KY112" s="13">
        <v>13</v>
      </c>
      <c r="KZ112" s="13">
        <v>4</v>
      </c>
      <c r="LA112" s="13">
        <v>7</v>
      </c>
      <c r="LB112" s="13">
        <v>8</v>
      </c>
      <c r="LC112" s="13">
        <v>10</v>
      </c>
      <c r="LD112" s="13">
        <v>3</v>
      </c>
      <c r="LE112" s="13">
        <v>4</v>
      </c>
      <c r="LF112" s="13">
        <v>10</v>
      </c>
      <c r="LG112" s="13">
        <v>8</v>
      </c>
      <c r="LH112" s="13">
        <v>7</v>
      </c>
      <c r="LI112" s="13">
        <v>10</v>
      </c>
      <c r="LJ112" s="13">
        <v>4</v>
      </c>
      <c r="LK112" s="13">
        <v>5</v>
      </c>
      <c r="LL112" s="13">
        <v>5</v>
      </c>
      <c r="LM112" s="13">
        <v>6</v>
      </c>
      <c r="LN112" s="13">
        <v>5</v>
      </c>
      <c r="LO112" s="13">
        <v>5</v>
      </c>
      <c r="LP112" s="13">
        <v>4</v>
      </c>
      <c r="LQ112" s="13">
        <v>2</v>
      </c>
      <c r="LR112" s="13">
        <v>3</v>
      </c>
      <c r="LS112" s="13">
        <v>6</v>
      </c>
      <c r="LT112" s="13">
        <v>5</v>
      </c>
      <c r="LU112" s="13">
        <v>7</v>
      </c>
      <c r="LV112" s="13">
        <v>4</v>
      </c>
      <c r="LW112" s="13">
        <v>1</v>
      </c>
      <c r="LX112" s="13">
        <v>4</v>
      </c>
      <c r="LY112" s="13">
        <v>2</v>
      </c>
      <c r="LZ112" s="13">
        <v>7</v>
      </c>
      <c r="MA112" s="13">
        <v>1</v>
      </c>
      <c r="MB112" s="13">
        <v>2</v>
      </c>
      <c r="MC112" s="13">
        <v>7</v>
      </c>
      <c r="MD112" s="13">
        <v>4</v>
      </c>
      <c r="ME112" s="13">
        <v>3</v>
      </c>
      <c r="MF112" s="13">
        <v>4</v>
      </c>
      <c r="MG112" s="13">
        <v>5</v>
      </c>
      <c r="MH112" s="13">
        <v>1</v>
      </c>
      <c r="MI112" s="13">
        <v>2</v>
      </c>
      <c r="MJ112" s="13">
        <v>3</v>
      </c>
      <c r="MK112" s="13">
        <v>2</v>
      </c>
      <c r="ML112" s="13">
        <v>5</v>
      </c>
      <c r="MM112" s="13">
        <v>2</v>
      </c>
      <c r="MN112" s="13">
        <v>1</v>
      </c>
      <c r="MO112" s="13">
        <v>5</v>
      </c>
      <c r="MP112" s="13">
        <v>1</v>
      </c>
      <c r="MQ112" s="13">
        <v>6</v>
      </c>
      <c r="MR112" s="13">
        <v>4</v>
      </c>
      <c r="MS112" s="13">
        <v>2</v>
      </c>
      <c r="MT112" s="13">
        <v>6</v>
      </c>
      <c r="MU112" s="13"/>
      <c r="MV112" s="13"/>
      <c r="MW112" s="13">
        <v>3</v>
      </c>
      <c r="MX112" s="13">
        <v>3</v>
      </c>
      <c r="MY112" s="13">
        <v>1</v>
      </c>
      <c r="MZ112" s="13">
        <v>1</v>
      </c>
      <c r="NA112" s="13">
        <v>1</v>
      </c>
      <c r="NB112" s="13">
        <v>2</v>
      </c>
      <c r="NC112" s="13">
        <v>2</v>
      </c>
      <c r="ND112" s="13"/>
      <c r="NE112" s="13"/>
      <c r="NF112" s="13"/>
      <c r="NG112" s="13"/>
      <c r="NH112" s="13"/>
      <c r="NI112" s="13">
        <v>2</v>
      </c>
      <c r="NJ112" s="60">
        <v>618</v>
      </c>
      <c r="NK112" s="13">
        <v>24248</v>
      </c>
      <c r="NL112" s="448"/>
      <c r="NM112" s="448"/>
      <c r="NN112" s="448"/>
    </row>
    <row r="113" spans="1:378">
      <c r="A113" s="9" t="s">
        <v>124</v>
      </c>
      <c r="B113" s="284">
        <f t="shared" si="129"/>
        <v>357</v>
      </c>
      <c r="C113" s="284">
        <f t="shared" si="130"/>
        <v>317</v>
      </c>
      <c r="D113" s="284">
        <f t="shared" si="131"/>
        <v>719</v>
      </c>
      <c r="E113" s="284">
        <f t="shared" si="132"/>
        <v>849</v>
      </c>
      <c r="F113" s="284">
        <f t="shared" si="133"/>
        <v>3054</v>
      </c>
      <c r="G113" s="284">
        <f t="shared" si="134"/>
        <v>2897</v>
      </c>
      <c r="H113" s="284">
        <f t="shared" si="135"/>
        <v>3441</v>
      </c>
      <c r="I113" s="284">
        <f t="shared" si="136"/>
        <v>3031</v>
      </c>
      <c r="J113" s="284">
        <f t="shared" si="137"/>
        <v>2685</v>
      </c>
      <c r="K113" s="284">
        <f t="shared" si="138"/>
        <v>2531</v>
      </c>
      <c r="L113" s="284">
        <f t="shared" si="139"/>
        <v>1798</v>
      </c>
      <c r="M113" s="284">
        <f t="shared" si="140"/>
        <v>1700</v>
      </c>
      <c r="N113" s="284">
        <f t="shared" si="141"/>
        <v>972</v>
      </c>
      <c r="O113" s="284">
        <f t="shared" si="142"/>
        <v>794</v>
      </c>
      <c r="P113" s="284">
        <f t="shared" si="143"/>
        <v>461</v>
      </c>
      <c r="Q113" s="284">
        <f t="shared" si="144"/>
        <v>359</v>
      </c>
      <c r="R113" s="284">
        <f t="shared" si="145"/>
        <v>144</v>
      </c>
      <c r="S113" s="284">
        <f t="shared" si="146"/>
        <v>170</v>
      </c>
      <c r="T113" s="284">
        <f t="shared" si="147"/>
        <v>14</v>
      </c>
      <c r="U113" s="284">
        <f t="shared" si="148"/>
        <v>39</v>
      </c>
      <c r="W113" s="16" t="s">
        <v>208</v>
      </c>
      <c r="X113" s="764">
        <f t="shared" si="150"/>
        <v>176</v>
      </c>
      <c r="Y113" s="764">
        <f t="shared" si="151"/>
        <v>157</v>
      </c>
      <c r="Z113" s="764">
        <f t="shared" si="152"/>
        <v>368</v>
      </c>
      <c r="AA113" s="764">
        <f t="shared" si="153"/>
        <v>370</v>
      </c>
      <c r="AB113" s="764">
        <f t="shared" si="154"/>
        <v>1047</v>
      </c>
      <c r="AC113" s="764">
        <f t="shared" si="155"/>
        <v>998</v>
      </c>
      <c r="AD113" s="764">
        <f t="shared" si="156"/>
        <v>1118</v>
      </c>
      <c r="AE113" s="764">
        <f t="shared" si="157"/>
        <v>1067</v>
      </c>
      <c r="AF113" s="764">
        <f t="shared" si="158"/>
        <v>955</v>
      </c>
      <c r="AG113" s="764">
        <f t="shared" si="159"/>
        <v>965</v>
      </c>
      <c r="AH113" s="764">
        <f t="shared" si="160"/>
        <v>724</v>
      </c>
      <c r="AI113" s="764">
        <f t="shared" si="161"/>
        <v>710</v>
      </c>
      <c r="AJ113" s="764">
        <f t="shared" si="162"/>
        <v>446</v>
      </c>
      <c r="AK113" s="764">
        <f t="shared" si="163"/>
        <v>356</v>
      </c>
      <c r="AL113" s="764">
        <f t="shared" si="164"/>
        <v>231</v>
      </c>
      <c r="AM113" s="764">
        <f t="shared" si="165"/>
        <v>198</v>
      </c>
      <c r="AN113" s="764">
        <f t="shared" si="166"/>
        <v>80</v>
      </c>
      <c r="AO113" s="764">
        <f t="shared" si="167"/>
        <v>126</v>
      </c>
      <c r="AP113" s="764">
        <f t="shared" si="168"/>
        <v>20</v>
      </c>
      <c r="AQ113" s="764">
        <f t="shared" si="169"/>
        <v>39</v>
      </c>
      <c r="AR113" s="764">
        <f t="shared" si="149"/>
        <v>186</v>
      </c>
      <c r="AT113" s="16" t="s">
        <v>208</v>
      </c>
      <c r="AU113" s="13">
        <v>2</v>
      </c>
      <c r="AV113" s="13">
        <v>18</v>
      </c>
      <c r="AW113" s="13">
        <v>19</v>
      </c>
      <c r="AX113" s="13">
        <v>28</v>
      </c>
      <c r="AY113" s="13">
        <v>14</v>
      </c>
      <c r="AZ113" s="13">
        <v>11</v>
      </c>
      <c r="BA113" s="13">
        <v>11</v>
      </c>
      <c r="BB113" s="13">
        <v>19</v>
      </c>
      <c r="BC113" s="13">
        <v>13</v>
      </c>
      <c r="BD113" s="13">
        <v>22</v>
      </c>
      <c r="BE113" s="13">
        <v>13</v>
      </c>
      <c r="BF113" s="13">
        <v>15</v>
      </c>
      <c r="BG113" s="13">
        <v>18</v>
      </c>
      <c r="BH113" s="13">
        <v>18</v>
      </c>
      <c r="BI113" s="13">
        <v>29</v>
      </c>
      <c r="BJ113" s="13">
        <v>38</v>
      </c>
      <c r="BK113" s="13">
        <v>46</v>
      </c>
      <c r="BL113" s="13">
        <v>46</v>
      </c>
      <c r="BM113" s="13">
        <v>70</v>
      </c>
      <c r="BN113" s="13">
        <v>77</v>
      </c>
      <c r="BO113" s="13">
        <v>82</v>
      </c>
      <c r="BP113" s="13">
        <v>71</v>
      </c>
      <c r="BQ113" s="13">
        <v>91</v>
      </c>
      <c r="BR113" s="13">
        <v>101</v>
      </c>
      <c r="BS113" s="13">
        <v>89</v>
      </c>
      <c r="BT113" s="13">
        <v>97</v>
      </c>
      <c r="BU113" s="13">
        <v>126</v>
      </c>
      <c r="BV113" s="13">
        <v>112</v>
      </c>
      <c r="BW113" s="13">
        <v>116</v>
      </c>
      <c r="BX113" s="13">
        <v>113</v>
      </c>
      <c r="BY113" s="13">
        <v>126</v>
      </c>
      <c r="BZ113" s="13">
        <v>105</v>
      </c>
      <c r="CA113" s="13">
        <v>112</v>
      </c>
      <c r="CB113" s="13">
        <v>113</v>
      </c>
      <c r="CC113" s="13">
        <v>104</v>
      </c>
      <c r="CD113" s="13">
        <v>104</v>
      </c>
      <c r="CE113" s="13">
        <v>96</v>
      </c>
      <c r="CF113" s="13">
        <v>92</v>
      </c>
      <c r="CG113" s="13">
        <v>95</v>
      </c>
      <c r="CH113" s="13">
        <v>120</v>
      </c>
      <c r="CI113" s="13">
        <v>111</v>
      </c>
      <c r="CJ113" s="13">
        <v>92</v>
      </c>
      <c r="CK113" s="13">
        <v>109</v>
      </c>
      <c r="CL113" s="13">
        <v>104</v>
      </c>
      <c r="CM113" s="13">
        <v>96</v>
      </c>
      <c r="CN113" s="13">
        <v>95</v>
      </c>
      <c r="CO113" s="13">
        <v>89</v>
      </c>
      <c r="CP113" s="13">
        <v>88</v>
      </c>
      <c r="CQ113" s="13">
        <v>97</v>
      </c>
      <c r="CR113" s="13">
        <v>84</v>
      </c>
      <c r="CS113" s="13">
        <v>106</v>
      </c>
      <c r="CT113" s="13">
        <v>66</v>
      </c>
      <c r="CU113" s="13">
        <v>74</v>
      </c>
      <c r="CV113" s="13">
        <v>85</v>
      </c>
      <c r="CW113" s="13">
        <v>67</v>
      </c>
      <c r="CX113" s="13">
        <v>73</v>
      </c>
      <c r="CY113" s="13">
        <v>56</v>
      </c>
      <c r="CZ113" s="13">
        <v>66</v>
      </c>
      <c r="DA113" s="13">
        <v>71</v>
      </c>
      <c r="DB113" s="13">
        <v>46</v>
      </c>
      <c r="DC113" s="13">
        <v>54</v>
      </c>
      <c r="DD113" s="13">
        <v>40</v>
      </c>
      <c r="DE113" s="13">
        <v>36</v>
      </c>
      <c r="DF113" s="13">
        <v>43</v>
      </c>
      <c r="DG113" s="13">
        <v>37</v>
      </c>
      <c r="DH113" s="13">
        <v>37</v>
      </c>
      <c r="DI113" s="13">
        <v>25</v>
      </c>
      <c r="DJ113" s="13">
        <v>33</v>
      </c>
      <c r="DK113" s="13">
        <v>27</v>
      </c>
      <c r="DL113" s="13">
        <v>24</v>
      </c>
      <c r="DM113" s="13">
        <v>23</v>
      </c>
      <c r="DN113" s="13">
        <v>23</v>
      </c>
      <c r="DO113" s="13">
        <v>24</v>
      </c>
      <c r="DP113" s="13">
        <v>22</v>
      </c>
      <c r="DQ113" s="13">
        <v>16</v>
      </c>
      <c r="DR113" s="13">
        <v>19</v>
      </c>
      <c r="DS113" s="13">
        <v>22</v>
      </c>
      <c r="DT113" s="13">
        <v>19</v>
      </c>
      <c r="DU113" s="13">
        <v>16</v>
      </c>
      <c r="DV113" s="13">
        <v>14</v>
      </c>
      <c r="DW113" s="13">
        <v>17</v>
      </c>
      <c r="DX113" s="13">
        <v>13</v>
      </c>
      <c r="DY113" s="13">
        <v>13</v>
      </c>
      <c r="DZ113" s="13">
        <v>21</v>
      </c>
      <c r="EA113" s="13">
        <v>18</v>
      </c>
      <c r="EB113" s="13">
        <v>10</v>
      </c>
      <c r="EC113" s="13">
        <v>9</v>
      </c>
      <c r="ED113" s="13">
        <v>8</v>
      </c>
      <c r="EE113" s="13">
        <v>10</v>
      </c>
      <c r="EF113" s="13">
        <v>7</v>
      </c>
      <c r="EG113" s="13">
        <v>14</v>
      </c>
      <c r="EH113" s="13">
        <v>5</v>
      </c>
      <c r="EI113" s="13">
        <v>5</v>
      </c>
      <c r="EJ113" s="13">
        <v>3</v>
      </c>
      <c r="EK113" s="13">
        <v>1</v>
      </c>
      <c r="EL113" s="13">
        <v>4</v>
      </c>
      <c r="EM113" s="13"/>
      <c r="EN113" s="13">
        <v>1</v>
      </c>
      <c r="EO113" s="13">
        <v>1</v>
      </c>
      <c r="EP113" s="13">
        <v>1</v>
      </c>
      <c r="EQ113" s="13">
        <v>1</v>
      </c>
      <c r="ER113" s="13">
        <v>2</v>
      </c>
      <c r="ES113" s="13"/>
      <c r="ET113" s="13"/>
      <c r="EU113" s="13">
        <v>1</v>
      </c>
      <c r="EV113" s="13"/>
      <c r="EW113" s="13"/>
      <c r="EX113" s="13"/>
      <c r="EY113" s="13"/>
      <c r="EZ113" s="13"/>
      <c r="FA113" s="60">
        <v>4986</v>
      </c>
      <c r="FB113" s="13">
        <v>4986</v>
      </c>
      <c r="FC113" s="16" t="s">
        <v>208</v>
      </c>
      <c r="FD113" s="13">
        <v>6</v>
      </c>
      <c r="FE113" s="13">
        <v>41</v>
      </c>
      <c r="FF113" s="13">
        <v>23</v>
      </c>
      <c r="FG113" s="13">
        <v>18</v>
      </c>
      <c r="FH113" s="13">
        <v>24</v>
      </c>
      <c r="FI113" s="13">
        <v>16</v>
      </c>
      <c r="FJ113" s="13">
        <v>10</v>
      </c>
      <c r="FK113" s="13">
        <v>15</v>
      </c>
      <c r="FL113" s="13">
        <v>11</v>
      </c>
      <c r="FM113" s="13">
        <v>12</v>
      </c>
      <c r="FN113" s="13">
        <v>16</v>
      </c>
      <c r="FO113" s="13">
        <v>15</v>
      </c>
      <c r="FP113" s="13">
        <v>19</v>
      </c>
      <c r="FQ113" s="13">
        <v>33</v>
      </c>
      <c r="FR113" s="13">
        <v>22</v>
      </c>
      <c r="FS113" s="13">
        <v>27</v>
      </c>
      <c r="FT113" s="13">
        <v>30</v>
      </c>
      <c r="FU113" s="13">
        <v>68</v>
      </c>
      <c r="FV113" s="13">
        <v>71</v>
      </c>
      <c r="FW113" s="13">
        <v>67</v>
      </c>
      <c r="FX113" s="13">
        <v>83</v>
      </c>
      <c r="FY113" s="13">
        <v>85</v>
      </c>
      <c r="FZ113" s="13">
        <v>102</v>
      </c>
      <c r="GA113" s="13">
        <v>103</v>
      </c>
      <c r="GB113" s="13">
        <v>105</v>
      </c>
      <c r="GC113" s="13">
        <v>100</v>
      </c>
      <c r="GD113" s="13">
        <v>97</v>
      </c>
      <c r="GE113" s="13">
        <v>124</v>
      </c>
      <c r="GF113" s="13">
        <v>124</v>
      </c>
      <c r="GG113" s="13">
        <v>124</v>
      </c>
      <c r="GH113" s="13">
        <v>136</v>
      </c>
      <c r="GI113" s="13">
        <v>106</v>
      </c>
      <c r="GJ113" s="13">
        <v>108</v>
      </c>
      <c r="GK113" s="13">
        <v>119</v>
      </c>
      <c r="GL113" s="13">
        <v>121</v>
      </c>
      <c r="GM113" s="13">
        <v>115</v>
      </c>
      <c r="GN113" s="13">
        <v>90</v>
      </c>
      <c r="GO113" s="13">
        <v>102</v>
      </c>
      <c r="GP113" s="13">
        <v>116</v>
      </c>
      <c r="GQ113" s="13">
        <v>105</v>
      </c>
      <c r="GR113" s="13">
        <v>90</v>
      </c>
      <c r="GS113" s="13">
        <v>117</v>
      </c>
      <c r="GT113" s="13">
        <v>99</v>
      </c>
      <c r="GU113" s="13">
        <v>107</v>
      </c>
      <c r="GV113" s="13">
        <v>89</v>
      </c>
      <c r="GW113" s="13">
        <v>92</v>
      </c>
      <c r="GX113" s="13">
        <v>92</v>
      </c>
      <c r="GY113" s="13">
        <v>84</v>
      </c>
      <c r="GZ113" s="13">
        <v>93</v>
      </c>
      <c r="HA113" s="13">
        <v>92</v>
      </c>
      <c r="HB113" s="13">
        <v>79</v>
      </c>
      <c r="HC113" s="13">
        <v>78</v>
      </c>
      <c r="HD113" s="13">
        <v>62</v>
      </c>
      <c r="HE113" s="13">
        <v>66</v>
      </c>
      <c r="HF113" s="13">
        <v>91</v>
      </c>
      <c r="HG113" s="13">
        <v>79</v>
      </c>
      <c r="HH113" s="13">
        <v>83</v>
      </c>
      <c r="HI113" s="13">
        <v>61</v>
      </c>
      <c r="HJ113" s="13">
        <v>69</v>
      </c>
      <c r="HK113" s="13">
        <v>56</v>
      </c>
      <c r="HL113" s="13">
        <v>50</v>
      </c>
      <c r="HM113" s="13">
        <v>50</v>
      </c>
      <c r="HN113" s="13">
        <v>46</v>
      </c>
      <c r="HO113" s="13">
        <v>57</v>
      </c>
      <c r="HP113" s="13">
        <v>51</v>
      </c>
      <c r="HQ113" s="13">
        <v>41</v>
      </c>
      <c r="HR113" s="13">
        <v>42</v>
      </c>
      <c r="HS113" s="13">
        <v>43</v>
      </c>
      <c r="HT113" s="13">
        <v>27</v>
      </c>
      <c r="HU113" s="13">
        <v>39</v>
      </c>
      <c r="HV113" s="13">
        <v>30</v>
      </c>
      <c r="HW113" s="13">
        <v>26</v>
      </c>
      <c r="HX113" s="13">
        <v>32</v>
      </c>
      <c r="HY113" s="13">
        <v>23</v>
      </c>
      <c r="HZ113" s="13">
        <v>25</v>
      </c>
      <c r="IA113" s="13">
        <v>23</v>
      </c>
      <c r="IB113" s="13">
        <v>25</v>
      </c>
      <c r="IC113" s="13">
        <v>11</v>
      </c>
      <c r="ID113" s="13">
        <v>17</v>
      </c>
      <c r="IE113" s="13">
        <v>19</v>
      </c>
      <c r="IF113" s="13">
        <v>16</v>
      </c>
      <c r="IG113" s="13">
        <v>18</v>
      </c>
      <c r="IH113" s="13">
        <v>4</v>
      </c>
      <c r="II113" s="13">
        <v>6</v>
      </c>
      <c r="IJ113" s="13">
        <v>7</v>
      </c>
      <c r="IK113" s="13">
        <v>8</v>
      </c>
      <c r="IL113" s="13">
        <v>6</v>
      </c>
      <c r="IM113" s="13">
        <v>7</v>
      </c>
      <c r="IN113" s="13">
        <v>5</v>
      </c>
      <c r="IO113" s="13">
        <v>3</v>
      </c>
      <c r="IP113" s="13">
        <v>3</v>
      </c>
      <c r="IQ113" s="13">
        <v>4</v>
      </c>
      <c r="IR113" s="13">
        <v>4</v>
      </c>
      <c r="IS113" s="13">
        <v>4</v>
      </c>
      <c r="IT113" s="13">
        <v>1</v>
      </c>
      <c r="IU113" s="13">
        <v>1</v>
      </c>
      <c r="IV113" s="13">
        <v>1</v>
      </c>
      <c r="IW113" s="13"/>
      <c r="IX113" s="13"/>
      <c r="IY113" s="13"/>
      <c r="IZ113" s="13">
        <v>1</v>
      </c>
      <c r="JA113" s="13"/>
      <c r="JB113" s="13">
        <v>1</v>
      </c>
      <c r="JC113" s="13"/>
      <c r="JD113" s="13"/>
      <c r="JE113" s="13"/>
      <c r="JF113" s="60">
        <v>5165</v>
      </c>
      <c r="JG113" s="13">
        <v>10</v>
      </c>
      <c r="JH113" s="13">
        <v>8</v>
      </c>
      <c r="JI113" s="13">
        <v>1</v>
      </c>
      <c r="JJ113" s="13"/>
      <c r="JK113" s="13"/>
      <c r="JL113" s="13">
        <v>3</v>
      </c>
      <c r="JM113" s="13">
        <v>4</v>
      </c>
      <c r="JN113" s="13">
        <v>3</v>
      </c>
      <c r="JO113" s="13">
        <v>3</v>
      </c>
      <c r="JP113" s="13">
        <v>1</v>
      </c>
      <c r="JQ113" s="13">
        <v>2</v>
      </c>
      <c r="JR113" s="13"/>
      <c r="JS113" s="13">
        <v>2</v>
      </c>
      <c r="JT113" s="13">
        <v>2</v>
      </c>
      <c r="JU113" s="13">
        <v>3</v>
      </c>
      <c r="JV113" s="13">
        <v>3</v>
      </c>
      <c r="JW113" s="13"/>
      <c r="JX113" s="13">
        <v>1</v>
      </c>
      <c r="JY113" s="13"/>
      <c r="JZ113" s="13">
        <v>3</v>
      </c>
      <c r="KA113" s="13">
        <v>2</v>
      </c>
      <c r="KB113" s="13">
        <v>1</v>
      </c>
      <c r="KC113" s="13">
        <v>2</v>
      </c>
      <c r="KD113" s="13">
        <v>5</v>
      </c>
      <c r="KE113" s="13">
        <v>3</v>
      </c>
      <c r="KF113" s="13">
        <v>2</v>
      </c>
      <c r="KG113" s="13"/>
      <c r="KH113" s="13">
        <v>3</v>
      </c>
      <c r="KI113" s="13">
        <v>1</v>
      </c>
      <c r="KJ113" s="13">
        <v>1</v>
      </c>
      <c r="KK113" s="13">
        <v>6</v>
      </c>
      <c r="KL113" s="13">
        <v>2</v>
      </c>
      <c r="KM113" s="13">
        <v>6</v>
      </c>
      <c r="KN113" s="13">
        <v>3</v>
      </c>
      <c r="KO113" s="13">
        <v>4</v>
      </c>
      <c r="KP113" s="13">
        <v>2</v>
      </c>
      <c r="KQ113" s="13">
        <v>7</v>
      </c>
      <c r="KR113" s="13"/>
      <c r="KS113" s="13">
        <v>1</v>
      </c>
      <c r="KT113" s="13">
        <v>1</v>
      </c>
      <c r="KU113" s="13"/>
      <c r="KV113" s="13">
        <v>3</v>
      </c>
      <c r="KW113" s="13">
        <v>3</v>
      </c>
      <c r="KX113" s="13">
        <v>1</v>
      </c>
      <c r="KY113" s="13">
        <v>3</v>
      </c>
      <c r="KZ113" s="13">
        <v>1</v>
      </c>
      <c r="LA113" s="13">
        <v>3</v>
      </c>
      <c r="LB113" s="13">
        <v>1</v>
      </c>
      <c r="LC113" s="13">
        <v>2</v>
      </c>
      <c r="LD113" s="13">
        <v>4</v>
      </c>
      <c r="LE113" s="13"/>
      <c r="LF113" s="13">
        <v>1</v>
      </c>
      <c r="LG113" s="13">
        <v>2</v>
      </c>
      <c r="LH113" s="13">
        <v>3</v>
      </c>
      <c r="LI113" s="13">
        <v>1</v>
      </c>
      <c r="LJ113" s="13"/>
      <c r="LK113" s="13"/>
      <c r="LL113" s="13">
        <v>2</v>
      </c>
      <c r="LM113" s="13">
        <v>1</v>
      </c>
      <c r="LN113" s="13"/>
      <c r="LO113" s="13">
        <v>2</v>
      </c>
      <c r="LP113" s="13">
        <v>2</v>
      </c>
      <c r="LQ113" s="13"/>
      <c r="LR113" s="13">
        <v>2</v>
      </c>
      <c r="LS113" s="13"/>
      <c r="LT113" s="13"/>
      <c r="LU113" s="13"/>
      <c r="LV113" s="13"/>
      <c r="LW113" s="13"/>
      <c r="LX113" s="13"/>
      <c r="LY113" s="13"/>
      <c r="LZ113" s="13"/>
      <c r="MA113" s="13">
        <v>2</v>
      </c>
      <c r="MB113" s="13">
        <v>1</v>
      </c>
      <c r="MC113" s="13">
        <v>1</v>
      </c>
      <c r="MD113" s="13"/>
      <c r="ME113" s="13">
        <v>3</v>
      </c>
      <c r="MF113" s="13"/>
      <c r="MG113" s="13">
        <v>2</v>
      </c>
      <c r="MH113" s="13"/>
      <c r="MI113" s="13"/>
      <c r="MJ113" s="13">
        <v>3</v>
      </c>
      <c r="MK113" s="13">
        <v>3</v>
      </c>
      <c r="ML113" s="13">
        <v>3</v>
      </c>
      <c r="MM113" s="13">
        <v>3</v>
      </c>
      <c r="MN113" s="13">
        <v>1</v>
      </c>
      <c r="MO113" s="13"/>
      <c r="MP113" s="13">
        <v>2</v>
      </c>
      <c r="MQ113" s="13">
        <v>2</v>
      </c>
      <c r="MR113" s="13">
        <v>3</v>
      </c>
      <c r="MS113" s="13">
        <v>3</v>
      </c>
      <c r="MT113" s="13">
        <v>3</v>
      </c>
      <c r="MU113" s="13">
        <v>2</v>
      </c>
      <c r="MV113" s="13">
        <v>5</v>
      </c>
      <c r="MW113" s="13">
        <v>1</v>
      </c>
      <c r="MX113" s="13"/>
      <c r="MY113" s="13">
        <v>1</v>
      </c>
      <c r="MZ113" s="13">
        <v>2</v>
      </c>
      <c r="NA113" s="13"/>
      <c r="NB113" s="13"/>
      <c r="NC113" s="13"/>
      <c r="ND113" s="13">
        <v>1</v>
      </c>
      <c r="NE113" s="13"/>
      <c r="NF113" s="13"/>
      <c r="NG113" s="13"/>
      <c r="NH113" s="13"/>
      <c r="NI113" s="13">
        <v>1</v>
      </c>
      <c r="NJ113" s="60">
        <v>186</v>
      </c>
      <c r="NK113" s="13">
        <v>5351</v>
      </c>
      <c r="NL113" s="448"/>
      <c r="NM113" s="448"/>
      <c r="NN113" s="448"/>
    </row>
    <row r="114" spans="1:378">
      <c r="A114" s="8" t="s">
        <v>125</v>
      </c>
      <c r="B114" s="284">
        <f t="shared" si="129"/>
        <v>7</v>
      </c>
      <c r="C114" s="284">
        <f t="shared" si="130"/>
        <v>11</v>
      </c>
      <c r="D114" s="284">
        <f t="shared" si="131"/>
        <v>39</v>
      </c>
      <c r="E114" s="284">
        <f t="shared" si="132"/>
        <v>39</v>
      </c>
      <c r="F114" s="284">
        <f t="shared" si="133"/>
        <v>185</v>
      </c>
      <c r="G114" s="284">
        <f t="shared" si="134"/>
        <v>150</v>
      </c>
      <c r="H114" s="284">
        <f t="shared" si="135"/>
        <v>202</v>
      </c>
      <c r="I114" s="284">
        <f t="shared" si="136"/>
        <v>187</v>
      </c>
      <c r="J114" s="284">
        <f t="shared" si="137"/>
        <v>183</v>
      </c>
      <c r="K114" s="284">
        <f t="shared" si="138"/>
        <v>161</v>
      </c>
      <c r="L114" s="284">
        <f t="shared" si="139"/>
        <v>100</v>
      </c>
      <c r="M114" s="284">
        <f t="shared" si="140"/>
        <v>113</v>
      </c>
      <c r="N114" s="284">
        <f t="shared" si="141"/>
        <v>80</v>
      </c>
      <c r="O114" s="284">
        <f t="shared" si="142"/>
        <v>62</v>
      </c>
      <c r="P114" s="284">
        <f t="shared" si="143"/>
        <v>53</v>
      </c>
      <c r="Q114" s="284">
        <f t="shared" si="144"/>
        <v>33</v>
      </c>
      <c r="R114" s="284">
        <f t="shared" si="145"/>
        <v>16</v>
      </c>
      <c r="S114" s="284">
        <f t="shared" si="146"/>
        <v>21</v>
      </c>
      <c r="T114" s="284">
        <f t="shared" si="147"/>
        <v>3</v>
      </c>
      <c r="U114" s="284">
        <f t="shared" si="148"/>
        <v>9</v>
      </c>
      <c r="W114" s="16" t="s">
        <v>122</v>
      </c>
      <c r="X114" s="764">
        <f t="shared" si="150"/>
        <v>21</v>
      </c>
      <c r="Y114" s="764">
        <f t="shared" si="151"/>
        <v>23</v>
      </c>
      <c r="Z114" s="764">
        <f t="shared" si="152"/>
        <v>44</v>
      </c>
      <c r="AA114" s="764">
        <f t="shared" si="153"/>
        <v>67</v>
      </c>
      <c r="AB114" s="764">
        <f t="shared" si="154"/>
        <v>133</v>
      </c>
      <c r="AC114" s="764">
        <f t="shared" si="155"/>
        <v>140</v>
      </c>
      <c r="AD114" s="764">
        <f t="shared" si="156"/>
        <v>127</v>
      </c>
      <c r="AE114" s="764">
        <f t="shared" si="157"/>
        <v>147</v>
      </c>
      <c r="AF114" s="764">
        <f t="shared" si="158"/>
        <v>122</v>
      </c>
      <c r="AG114" s="764">
        <f t="shared" si="159"/>
        <v>121</v>
      </c>
      <c r="AH114" s="764">
        <f t="shared" si="160"/>
        <v>69</v>
      </c>
      <c r="AI114" s="764">
        <f t="shared" si="161"/>
        <v>64</v>
      </c>
      <c r="AJ114" s="764">
        <f t="shared" si="162"/>
        <v>30</v>
      </c>
      <c r="AK114" s="764">
        <f t="shared" si="163"/>
        <v>44</v>
      </c>
      <c r="AL114" s="764">
        <f t="shared" si="164"/>
        <v>16</v>
      </c>
      <c r="AM114" s="764">
        <f t="shared" si="165"/>
        <v>21</v>
      </c>
      <c r="AN114" s="764">
        <f t="shared" si="166"/>
        <v>9</v>
      </c>
      <c r="AO114" s="764">
        <f t="shared" si="167"/>
        <v>8</v>
      </c>
      <c r="AP114" s="764">
        <f t="shared" si="168"/>
        <v>0</v>
      </c>
      <c r="AQ114" s="764">
        <f t="shared" si="169"/>
        <v>5</v>
      </c>
      <c r="AR114" s="764">
        <f t="shared" si="149"/>
        <v>8</v>
      </c>
      <c r="AT114" s="16" t="s">
        <v>122</v>
      </c>
      <c r="AU114" s="13">
        <v>1</v>
      </c>
      <c r="AV114" s="13">
        <v>2</v>
      </c>
      <c r="AW114" s="13">
        <v>2</v>
      </c>
      <c r="AX114" s="13">
        <v>3</v>
      </c>
      <c r="AY114" s="13">
        <v>1</v>
      </c>
      <c r="AZ114" s="13">
        <v>2</v>
      </c>
      <c r="BA114" s="13">
        <v>3</v>
      </c>
      <c r="BB114" s="13">
        <v>1</v>
      </c>
      <c r="BC114" s="13">
        <v>8</v>
      </c>
      <c r="BD114" s="13"/>
      <c r="BE114" s="13">
        <v>4</v>
      </c>
      <c r="BF114" s="13">
        <v>4</v>
      </c>
      <c r="BG114" s="13">
        <v>4</v>
      </c>
      <c r="BH114" s="13">
        <v>3</v>
      </c>
      <c r="BI114" s="13">
        <v>9</v>
      </c>
      <c r="BJ114" s="13">
        <v>5</v>
      </c>
      <c r="BK114" s="13">
        <v>11</v>
      </c>
      <c r="BL114" s="13">
        <v>8</v>
      </c>
      <c r="BM114" s="13">
        <v>7</v>
      </c>
      <c r="BN114" s="13">
        <v>12</v>
      </c>
      <c r="BO114" s="13">
        <v>17</v>
      </c>
      <c r="BP114" s="13">
        <v>6</v>
      </c>
      <c r="BQ114" s="13">
        <v>10</v>
      </c>
      <c r="BR114" s="13">
        <v>14</v>
      </c>
      <c r="BS114" s="13">
        <v>21</v>
      </c>
      <c r="BT114" s="13">
        <v>26</v>
      </c>
      <c r="BU114" s="13">
        <v>5</v>
      </c>
      <c r="BV114" s="13">
        <v>12</v>
      </c>
      <c r="BW114" s="13">
        <v>19</v>
      </c>
      <c r="BX114" s="13">
        <v>10</v>
      </c>
      <c r="BY114" s="13">
        <v>17</v>
      </c>
      <c r="BZ114" s="13">
        <v>16</v>
      </c>
      <c r="CA114" s="13">
        <v>15</v>
      </c>
      <c r="CB114" s="13">
        <v>24</v>
      </c>
      <c r="CC114" s="13">
        <v>6</v>
      </c>
      <c r="CD114" s="13">
        <v>11</v>
      </c>
      <c r="CE114" s="13">
        <v>21</v>
      </c>
      <c r="CF114" s="13">
        <v>11</v>
      </c>
      <c r="CG114" s="13">
        <v>12</v>
      </c>
      <c r="CH114" s="13">
        <v>14</v>
      </c>
      <c r="CI114" s="13">
        <v>14</v>
      </c>
      <c r="CJ114" s="13">
        <v>11</v>
      </c>
      <c r="CK114" s="13">
        <v>13</v>
      </c>
      <c r="CL114" s="13">
        <v>10</v>
      </c>
      <c r="CM114" s="13">
        <v>13</v>
      </c>
      <c r="CN114" s="13">
        <v>16</v>
      </c>
      <c r="CO114" s="13">
        <v>14</v>
      </c>
      <c r="CP114" s="13">
        <v>11</v>
      </c>
      <c r="CQ114" s="13">
        <v>3</v>
      </c>
      <c r="CR114" s="13">
        <v>16</v>
      </c>
      <c r="CS114" s="13">
        <v>14</v>
      </c>
      <c r="CT114" s="13">
        <v>4</v>
      </c>
      <c r="CU114" s="13">
        <v>6</v>
      </c>
      <c r="CV114" s="13">
        <v>13</v>
      </c>
      <c r="CW114" s="13">
        <v>4</v>
      </c>
      <c r="CX114" s="13">
        <v>7</v>
      </c>
      <c r="CY114" s="13">
        <v>6</v>
      </c>
      <c r="CZ114" s="13">
        <v>3</v>
      </c>
      <c r="DA114" s="13">
        <v>3</v>
      </c>
      <c r="DB114" s="13">
        <v>4</v>
      </c>
      <c r="DC114" s="13">
        <v>2</v>
      </c>
      <c r="DD114" s="13">
        <v>3</v>
      </c>
      <c r="DE114" s="13">
        <v>6</v>
      </c>
      <c r="DF114" s="13">
        <v>5</v>
      </c>
      <c r="DG114" s="13">
        <v>7</v>
      </c>
      <c r="DH114" s="13">
        <v>3</v>
      </c>
      <c r="DI114" s="13">
        <v>7</v>
      </c>
      <c r="DJ114" s="13">
        <v>4</v>
      </c>
      <c r="DK114" s="13">
        <v>5</v>
      </c>
      <c r="DL114" s="13">
        <v>2</v>
      </c>
      <c r="DM114" s="13">
        <v>3</v>
      </c>
      <c r="DN114" s="13">
        <v>4</v>
      </c>
      <c r="DO114" s="13">
        <v>1</v>
      </c>
      <c r="DP114" s="13">
        <v>2</v>
      </c>
      <c r="DQ114" s="13">
        <v>2</v>
      </c>
      <c r="DR114" s="13">
        <v>3</v>
      </c>
      <c r="DS114" s="13">
        <v>2</v>
      </c>
      <c r="DT114" s="13">
        <v>1</v>
      </c>
      <c r="DU114" s="13">
        <v>3</v>
      </c>
      <c r="DV114" s="13"/>
      <c r="DW114" s="13">
        <v>1</v>
      </c>
      <c r="DX114" s="13"/>
      <c r="DY114" s="13">
        <v>1</v>
      </c>
      <c r="DZ114" s="13">
        <v>3</v>
      </c>
      <c r="EA114" s="13"/>
      <c r="EB114" s="13"/>
      <c r="EC114" s="13">
        <v>1</v>
      </c>
      <c r="ED114" s="13">
        <v>1</v>
      </c>
      <c r="EE114" s="13"/>
      <c r="EF114" s="13">
        <v>1</v>
      </c>
      <c r="EG114" s="13">
        <v>2</v>
      </c>
      <c r="EH114" s="13">
        <v>1</v>
      </c>
      <c r="EI114" s="13">
        <v>2</v>
      </c>
      <c r="EJ114" s="13"/>
      <c r="EK114" s="13"/>
      <c r="EL114" s="13"/>
      <c r="EM114" s="13"/>
      <c r="EN114" s="13"/>
      <c r="EO114" s="13"/>
      <c r="EP114" s="13"/>
      <c r="EQ114" s="13"/>
      <c r="ER114" s="13"/>
      <c r="ES114" s="13"/>
      <c r="ET114" s="13"/>
      <c r="EU114" s="13"/>
      <c r="EV114" s="13"/>
      <c r="EW114" s="13"/>
      <c r="EX114" s="13"/>
      <c r="EY114" s="13"/>
      <c r="EZ114" s="13"/>
      <c r="FA114" s="60">
        <v>640</v>
      </c>
      <c r="FB114" s="13">
        <v>640</v>
      </c>
      <c r="FC114" s="16" t="s">
        <v>122</v>
      </c>
      <c r="FD114" s="13">
        <v>1</v>
      </c>
      <c r="FE114" s="13">
        <v>3</v>
      </c>
      <c r="FF114" s="13">
        <v>3</v>
      </c>
      <c r="FG114" s="13">
        <v>1</v>
      </c>
      <c r="FH114" s="13">
        <v>1</v>
      </c>
      <c r="FI114" s="13">
        <v>3</v>
      </c>
      <c r="FJ114" s="13">
        <v>2</v>
      </c>
      <c r="FK114" s="13">
        <v>2</v>
      </c>
      <c r="FL114" s="13">
        <v>3</v>
      </c>
      <c r="FM114" s="13">
        <v>2</v>
      </c>
      <c r="FN114" s="13">
        <v>2</v>
      </c>
      <c r="FO114" s="13">
        <v>1</v>
      </c>
      <c r="FP114" s="13">
        <v>3</v>
      </c>
      <c r="FQ114" s="13">
        <v>4</v>
      </c>
      <c r="FR114" s="13">
        <v>2</v>
      </c>
      <c r="FS114" s="13">
        <v>4</v>
      </c>
      <c r="FT114" s="13">
        <v>1</v>
      </c>
      <c r="FU114" s="13">
        <v>7</v>
      </c>
      <c r="FV114" s="13">
        <v>6</v>
      </c>
      <c r="FW114" s="13">
        <v>14</v>
      </c>
      <c r="FX114" s="13">
        <v>11</v>
      </c>
      <c r="FY114" s="13">
        <v>11</v>
      </c>
      <c r="FZ114" s="13">
        <v>13</v>
      </c>
      <c r="GA114" s="13">
        <v>16</v>
      </c>
      <c r="GB114" s="13">
        <v>14</v>
      </c>
      <c r="GC114" s="13">
        <v>17</v>
      </c>
      <c r="GD114" s="13">
        <v>14</v>
      </c>
      <c r="GE114" s="13">
        <v>10</v>
      </c>
      <c r="GF114" s="13">
        <v>16</v>
      </c>
      <c r="GG114" s="13">
        <v>11</v>
      </c>
      <c r="GH114" s="13">
        <v>16</v>
      </c>
      <c r="GI114" s="13">
        <v>14</v>
      </c>
      <c r="GJ114" s="13">
        <v>13</v>
      </c>
      <c r="GK114" s="13">
        <v>18</v>
      </c>
      <c r="GL114" s="13">
        <v>7</v>
      </c>
      <c r="GM114" s="13">
        <v>16</v>
      </c>
      <c r="GN114" s="13">
        <v>20</v>
      </c>
      <c r="GO114" s="13">
        <v>8</v>
      </c>
      <c r="GP114" s="13">
        <v>8</v>
      </c>
      <c r="GQ114" s="13">
        <v>7</v>
      </c>
      <c r="GR114" s="13">
        <v>15</v>
      </c>
      <c r="GS114" s="13">
        <v>13</v>
      </c>
      <c r="GT114" s="13">
        <v>19</v>
      </c>
      <c r="GU114" s="13">
        <v>13</v>
      </c>
      <c r="GV114" s="13">
        <v>12</v>
      </c>
      <c r="GW114" s="13">
        <v>12</v>
      </c>
      <c r="GX114" s="13">
        <v>13</v>
      </c>
      <c r="GY114" s="13">
        <v>3</v>
      </c>
      <c r="GZ114" s="13">
        <v>10</v>
      </c>
      <c r="HA114" s="13">
        <v>12</v>
      </c>
      <c r="HB114" s="13">
        <v>13</v>
      </c>
      <c r="HC114" s="13">
        <v>9</v>
      </c>
      <c r="HD114" s="13">
        <v>10</v>
      </c>
      <c r="HE114" s="13">
        <v>7</v>
      </c>
      <c r="HF114" s="13">
        <v>7</v>
      </c>
      <c r="HG114" s="13">
        <v>2</v>
      </c>
      <c r="HH114" s="13">
        <v>6</v>
      </c>
      <c r="HI114" s="13">
        <v>4</v>
      </c>
      <c r="HJ114" s="13">
        <v>7</v>
      </c>
      <c r="HK114" s="13">
        <v>4</v>
      </c>
      <c r="HL114" s="13">
        <v>2</v>
      </c>
      <c r="HM114" s="13">
        <v>2</v>
      </c>
      <c r="HN114" s="13">
        <v>4</v>
      </c>
      <c r="HO114" s="13">
        <v>3</v>
      </c>
      <c r="HP114" s="13">
        <v>4</v>
      </c>
      <c r="HQ114" s="13">
        <v>1</v>
      </c>
      <c r="HR114" s="13">
        <v>5</v>
      </c>
      <c r="HS114" s="13">
        <v>5</v>
      </c>
      <c r="HT114" s="13"/>
      <c r="HU114" s="13">
        <v>4</v>
      </c>
      <c r="HV114" s="13">
        <v>2</v>
      </c>
      <c r="HW114" s="13">
        <v>3</v>
      </c>
      <c r="HX114" s="13">
        <v>2</v>
      </c>
      <c r="HY114" s="13"/>
      <c r="HZ114" s="13">
        <v>1</v>
      </c>
      <c r="IA114" s="13">
        <v>3</v>
      </c>
      <c r="IB114" s="13">
        <v>1</v>
      </c>
      <c r="IC114" s="13">
        <v>1</v>
      </c>
      <c r="ID114" s="13">
        <v>2</v>
      </c>
      <c r="IE114" s="13">
        <v>1</v>
      </c>
      <c r="IF114" s="13">
        <v>2</v>
      </c>
      <c r="IG114" s="13">
        <v>1</v>
      </c>
      <c r="IH114" s="13">
        <v>1</v>
      </c>
      <c r="II114" s="13">
        <v>1</v>
      </c>
      <c r="IJ114" s="13"/>
      <c r="IK114" s="13">
        <v>1</v>
      </c>
      <c r="IL114" s="13"/>
      <c r="IM114" s="13">
        <v>2</v>
      </c>
      <c r="IN114" s="13">
        <v>1</v>
      </c>
      <c r="IO114" s="13"/>
      <c r="IP114" s="13"/>
      <c r="IQ114" s="13"/>
      <c r="IR114" s="13"/>
      <c r="IS114" s="13"/>
      <c r="IT114" s="13"/>
      <c r="IU114" s="13"/>
      <c r="IV114" s="13"/>
      <c r="IW114" s="13"/>
      <c r="IX114" s="13"/>
      <c r="IY114" s="13"/>
      <c r="IZ114" s="13"/>
      <c r="JA114" s="13"/>
      <c r="JB114" s="13"/>
      <c r="JC114" s="13"/>
      <c r="JD114" s="13"/>
      <c r="JE114" s="13"/>
      <c r="JF114" s="60">
        <v>571</v>
      </c>
      <c r="JG114" s="13"/>
      <c r="JH114" s="13"/>
      <c r="JI114" s="13">
        <v>1</v>
      </c>
      <c r="JJ114" s="13"/>
      <c r="JK114" s="13"/>
      <c r="JL114" s="13"/>
      <c r="JM114" s="13"/>
      <c r="JN114" s="13"/>
      <c r="JO114" s="13"/>
      <c r="JP114" s="13">
        <v>1</v>
      </c>
      <c r="JQ114" s="13"/>
      <c r="JR114" s="13"/>
      <c r="JS114" s="13"/>
      <c r="JT114" s="13"/>
      <c r="JU114" s="13">
        <v>1</v>
      </c>
      <c r="JV114" s="13"/>
      <c r="JW114" s="13">
        <v>1</v>
      </c>
      <c r="JX114" s="13"/>
      <c r="JY114" s="13"/>
      <c r="JZ114" s="13"/>
      <c r="KA114" s="13"/>
      <c r="KB114" s="13"/>
      <c r="KC114" s="13"/>
      <c r="KD114" s="13"/>
      <c r="KE114" s="13"/>
      <c r="KF114" s="13"/>
      <c r="KG114" s="13"/>
      <c r="KH114" s="13"/>
      <c r="KI114" s="13"/>
      <c r="KJ114" s="13"/>
      <c r="KK114" s="13">
        <v>1</v>
      </c>
      <c r="KL114" s="13"/>
      <c r="KM114" s="13"/>
      <c r="KN114" s="13"/>
      <c r="KO114" s="13"/>
      <c r="KP114" s="13"/>
      <c r="KQ114" s="13"/>
      <c r="KR114" s="13"/>
      <c r="KS114" s="13"/>
      <c r="KT114" s="13"/>
      <c r="KU114" s="13"/>
      <c r="KV114" s="13"/>
      <c r="KW114" s="13"/>
      <c r="KX114" s="13"/>
      <c r="KY114" s="13"/>
      <c r="KZ114" s="13"/>
      <c r="LA114" s="13"/>
      <c r="LB114" s="13"/>
      <c r="LC114" s="13"/>
      <c r="LD114" s="13"/>
      <c r="LE114" s="13"/>
      <c r="LF114" s="13"/>
      <c r="LG114" s="13"/>
      <c r="LH114" s="13"/>
      <c r="LI114" s="13"/>
      <c r="LJ114" s="13"/>
      <c r="LK114" s="13"/>
      <c r="LL114" s="13"/>
      <c r="LM114" s="13">
        <v>1</v>
      </c>
      <c r="LN114" s="13"/>
      <c r="LO114" s="13"/>
      <c r="LP114" s="13"/>
      <c r="LQ114" s="13"/>
      <c r="LR114" s="13"/>
      <c r="LS114" s="13"/>
      <c r="LT114" s="13"/>
      <c r="LU114" s="13"/>
      <c r="LV114" s="13"/>
      <c r="LW114" s="13"/>
      <c r="LX114" s="13"/>
      <c r="LY114" s="13"/>
      <c r="LZ114" s="13"/>
      <c r="MA114" s="13"/>
      <c r="MB114" s="13"/>
      <c r="MC114" s="13"/>
      <c r="MD114" s="13"/>
      <c r="ME114" s="13"/>
      <c r="MF114" s="13"/>
      <c r="MG114" s="13"/>
      <c r="MH114" s="13"/>
      <c r="MI114" s="13">
        <v>1</v>
      </c>
      <c r="MJ114" s="13"/>
      <c r="MK114" s="13"/>
      <c r="ML114" s="13"/>
      <c r="MM114" s="13">
        <v>1</v>
      </c>
      <c r="MN114" s="13"/>
      <c r="MO114" s="13"/>
      <c r="MP114" s="13"/>
      <c r="MQ114" s="13"/>
      <c r="MR114" s="13"/>
      <c r="MS114" s="13"/>
      <c r="MT114" s="13"/>
      <c r="MU114" s="13"/>
      <c r="MV114" s="13"/>
      <c r="MW114" s="13"/>
      <c r="MX114" s="13"/>
      <c r="MY114" s="13"/>
      <c r="MZ114" s="13"/>
      <c r="NA114" s="13"/>
      <c r="NB114" s="13"/>
      <c r="NC114" s="13"/>
      <c r="ND114" s="13"/>
      <c r="NE114" s="13"/>
      <c r="NF114" s="13"/>
      <c r="NG114" s="13"/>
      <c r="NH114" s="13"/>
      <c r="NI114" s="13"/>
      <c r="NJ114" s="60">
        <v>8</v>
      </c>
      <c r="NK114" s="13">
        <v>579</v>
      </c>
      <c r="NL114" s="448"/>
      <c r="NM114" s="448"/>
      <c r="NN114" s="448"/>
    </row>
    <row r="115" spans="1:378">
      <c r="A115" s="9" t="s">
        <v>126</v>
      </c>
      <c r="B115" s="284">
        <f t="shared" si="129"/>
        <v>77</v>
      </c>
      <c r="C115" s="284">
        <f t="shared" si="130"/>
        <v>52</v>
      </c>
      <c r="D115" s="284">
        <f t="shared" si="131"/>
        <v>119</v>
      </c>
      <c r="E115" s="284">
        <f t="shared" si="132"/>
        <v>177</v>
      </c>
      <c r="F115" s="284">
        <f t="shared" si="133"/>
        <v>491</v>
      </c>
      <c r="G115" s="284">
        <f t="shared" si="134"/>
        <v>539</v>
      </c>
      <c r="H115" s="284">
        <f t="shared" si="135"/>
        <v>689</v>
      </c>
      <c r="I115" s="284">
        <f t="shared" si="136"/>
        <v>549</v>
      </c>
      <c r="J115" s="284">
        <f t="shared" si="137"/>
        <v>469</v>
      </c>
      <c r="K115" s="284">
        <f t="shared" si="138"/>
        <v>391</v>
      </c>
      <c r="L115" s="284">
        <f t="shared" si="139"/>
        <v>281</v>
      </c>
      <c r="M115" s="284">
        <f t="shared" si="140"/>
        <v>282</v>
      </c>
      <c r="N115" s="284">
        <f t="shared" si="141"/>
        <v>165</v>
      </c>
      <c r="O115" s="284">
        <f t="shared" si="142"/>
        <v>158</v>
      </c>
      <c r="P115" s="284">
        <f t="shared" si="143"/>
        <v>73</v>
      </c>
      <c r="Q115" s="284">
        <f t="shared" si="144"/>
        <v>69</v>
      </c>
      <c r="R115" s="284">
        <f t="shared" si="145"/>
        <v>24</v>
      </c>
      <c r="S115" s="284">
        <f t="shared" si="146"/>
        <v>26</v>
      </c>
      <c r="T115" s="284">
        <f t="shared" si="147"/>
        <v>3</v>
      </c>
      <c r="U115" s="284">
        <f t="shared" si="148"/>
        <v>3</v>
      </c>
      <c r="W115" s="16" t="s">
        <v>209</v>
      </c>
      <c r="X115" s="764">
        <f t="shared" si="150"/>
        <v>13</v>
      </c>
      <c r="Y115" s="764">
        <f t="shared" si="151"/>
        <v>4</v>
      </c>
      <c r="Z115" s="764">
        <f t="shared" si="152"/>
        <v>22</v>
      </c>
      <c r="AA115" s="764">
        <f t="shared" si="153"/>
        <v>28</v>
      </c>
      <c r="AB115" s="764">
        <f t="shared" si="154"/>
        <v>51</v>
      </c>
      <c r="AC115" s="764">
        <f t="shared" si="155"/>
        <v>57</v>
      </c>
      <c r="AD115" s="764">
        <f t="shared" si="156"/>
        <v>60</v>
      </c>
      <c r="AE115" s="764">
        <f t="shared" si="157"/>
        <v>63</v>
      </c>
      <c r="AF115" s="764">
        <f t="shared" si="158"/>
        <v>47</v>
      </c>
      <c r="AG115" s="764">
        <f t="shared" si="159"/>
        <v>56</v>
      </c>
      <c r="AH115" s="764">
        <f t="shared" si="160"/>
        <v>29</v>
      </c>
      <c r="AI115" s="764">
        <f t="shared" si="161"/>
        <v>38</v>
      </c>
      <c r="AJ115" s="764">
        <f t="shared" si="162"/>
        <v>25</v>
      </c>
      <c r="AK115" s="764">
        <f t="shared" si="163"/>
        <v>29</v>
      </c>
      <c r="AL115" s="764">
        <f t="shared" si="164"/>
        <v>25</v>
      </c>
      <c r="AM115" s="764">
        <f t="shared" si="165"/>
        <v>23</v>
      </c>
      <c r="AN115" s="764">
        <f t="shared" si="166"/>
        <v>8</v>
      </c>
      <c r="AO115" s="764">
        <f t="shared" si="167"/>
        <v>11</v>
      </c>
      <c r="AP115" s="764">
        <f t="shared" si="168"/>
        <v>5</v>
      </c>
      <c r="AQ115" s="764">
        <f t="shared" si="169"/>
        <v>15</v>
      </c>
      <c r="AR115" s="764">
        <f t="shared" si="149"/>
        <v>10</v>
      </c>
      <c r="AT115" s="16" t="s">
        <v>209</v>
      </c>
      <c r="AU115" s="13"/>
      <c r="AV115" s="13">
        <v>1</v>
      </c>
      <c r="AW115" s="13"/>
      <c r="AX115" s="13">
        <v>1</v>
      </c>
      <c r="AY115" s="13"/>
      <c r="AZ115" s="13"/>
      <c r="BA115" s="13"/>
      <c r="BB115" s="13">
        <v>1</v>
      </c>
      <c r="BC115" s="13">
        <v>1</v>
      </c>
      <c r="BD115" s="13"/>
      <c r="BE115" s="13">
        <v>2</v>
      </c>
      <c r="BF115" s="13">
        <v>2</v>
      </c>
      <c r="BG115" s="13">
        <v>2</v>
      </c>
      <c r="BH115" s="13">
        <v>2</v>
      </c>
      <c r="BI115" s="13">
        <v>2</v>
      </c>
      <c r="BJ115" s="13">
        <v>3</v>
      </c>
      <c r="BK115" s="13">
        <v>3</v>
      </c>
      <c r="BL115" s="13">
        <v>2</v>
      </c>
      <c r="BM115" s="13">
        <v>4</v>
      </c>
      <c r="BN115" s="13">
        <v>6</v>
      </c>
      <c r="BO115" s="13">
        <v>10</v>
      </c>
      <c r="BP115" s="13">
        <v>2</v>
      </c>
      <c r="BQ115" s="13">
        <v>9</v>
      </c>
      <c r="BR115" s="13">
        <v>5</v>
      </c>
      <c r="BS115" s="13">
        <v>2</v>
      </c>
      <c r="BT115" s="13">
        <v>5</v>
      </c>
      <c r="BU115" s="13">
        <v>8</v>
      </c>
      <c r="BV115" s="13">
        <v>4</v>
      </c>
      <c r="BW115" s="13">
        <v>7</v>
      </c>
      <c r="BX115" s="13">
        <v>5</v>
      </c>
      <c r="BY115" s="13">
        <v>7</v>
      </c>
      <c r="BZ115" s="13">
        <v>6</v>
      </c>
      <c r="CA115" s="13">
        <v>6</v>
      </c>
      <c r="CB115" s="13">
        <v>5</v>
      </c>
      <c r="CC115" s="13">
        <v>4</v>
      </c>
      <c r="CD115" s="13">
        <v>6</v>
      </c>
      <c r="CE115" s="13">
        <v>10</v>
      </c>
      <c r="CF115" s="13">
        <v>9</v>
      </c>
      <c r="CG115" s="13">
        <v>2</v>
      </c>
      <c r="CH115" s="13">
        <v>8</v>
      </c>
      <c r="CI115" s="13">
        <v>5</v>
      </c>
      <c r="CJ115" s="13">
        <v>9</v>
      </c>
      <c r="CK115" s="13">
        <v>4</v>
      </c>
      <c r="CL115" s="13">
        <v>11</v>
      </c>
      <c r="CM115" s="13">
        <v>7</v>
      </c>
      <c r="CN115" s="13">
        <v>3</v>
      </c>
      <c r="CO115" s="13">
        <v>7</v>
      </c>
      <c r="CP115" s="13">
        <v>2</v>
      </c>
      <c r="CQ115" s="13">
        <v>5</v>
      </c>
      <c r="CR115" s="13">
        <v>3</v>
      </c>
      <c r="CS115" s="13">
        <v>5</v>
      </c>
      <c r="CT115" s="13">
        <v>7</v>
      </c>
      <c r="CU115" s="13">
        <v>3</v>
      </c>
      <c r="CV115" s="13">
        <v>2</v>
      </c>
      <c r="CW115" s="13">
        <v>2</v>
      </c>
      <c r="CX115" s="13">
        <v>1</v>
      </c>
      <c r="CY115" s="13">
        <v>3</v>
      </c>
      <c r="CZ115" s="13">
        <v>8</v>
      </c>
      <c r="DA115" s="13">
        <v>1</v>
      </c>
      <c r="DB115" s="13">
        <v>6</v>
      </c>
      <c r="DC115" s="13">
        <v>6</v>
      </c>
      <c r="DD115" s="13">
        <v>2</v>
      </c>
      <c r="DE115" s="13">
        <v>3</v>
      </c>
      <c r="DF115" s="13">
        <v>2</v>
      </c>
      <c r="DG115" s="13">
        <v>4</v>
      </c>
      <c r="DH115" s="13">
        <v>1</v>
      </c>
      <c r="DI115" s="13">
        <v>1</v>
      </c>
      <c r="DJ115" s="13">
        <v>2</v>
      </c>
      <c r="DK115" s="13">
        <v>3</v>
      </c>
      <c r="DL115" s="13">
        <v>5</v>
      </c>
      <c r="DM115" s="13">
        <v>1</v>
      </c>
      <c r="DN115" s="13">
        <v>2</v>
      </c>
      <c r="DO115" s="13"/>
      <c r="DP115" s="13">
        <v>3</v>
      </c>
      <c r="DQ115" s="13">
        <v>6</v>
      </c>
      <c r="DR115" s="13">
        <v>5</v>
      </c>
      <c r="DS115" s="13">
        <v>2</v>
      </c>
      <c r="DT115" s="13">
        <v>1</v>
      </c>
      <c r="DU115" s="13">
        <v>1</v>
      </c>
      <c r="DV115" s="13">
        <v>2</v>
      </c>
      <c r="DW115" s="13"/>
      <c r="DX115" s="13"/>
      <c r="DY115" s="13"/>
      <c r="DZ115" s="13">
        <v>1</v>
      </c>
      <c r="EA115" s="13">
        <v>2</v>
      </c>
      <c r="EB115" s="13">
        <v>1</v>
      </c>
      <c r="EC115" s="13"/>
      <c r="ED115" s="13">
        <v>3</v>
      </c>
      <c r="EE115" s="13">
        <v>2</v>
      </c>
      <c r="EF115" s="13">
        <v>2</v>
      </c>
      <c r="EG115" s="13">
        <v>4</v>
      </c>
      <c r="EH115" s="13">
        <v>1</v>
      </c>
      <c r="EI115" s="13">
        <v>2</v>
      </c>
      <c r="EJ115" s="13">
        <v>5</v>
      </c>
      <c r="EK115" s="13">
        <v>2</v>
      </c>
      <c r="EL115" s="13"/>
      <c r="EM115" s="13">
        <v>1</v>
      </c>
      <c r="EN115" s="13"/>
      <c r="EO115" s="13"/>
      <c r="EP115" s="13"/>
      <c r="EQ115" s="13"/>
      <c r="ER115" s="13"/>
      <c r="ES115" s="13"/>
      <c r="ET115" s="13"/>
      <c r="EU115" s="13"/>
      <c r="EV115" s="13"/>
      <c r="EW115" s="13"/>
      <c r="EX115" s="13"/>
      <c r="EY115" s="13"/>
      <c r="EZ115" s="13">
        <v>1</v>
      </c>
      <c r="FA115" s="60">
        <v>325</v>
      </c>
      <c r="FB115" s="13">
        <v>325</v>
      </c>
      <c r="FC115" s="16" t="s">
        <v>209</v>
      </c>
      <c r="FD115" s="13">
        <v>1</v>
      </c>
      <c r="FE115" s="13">
        <v>2</v>
      </c>
      <c r="FF115" s="13">
        <v>2</v>
      </c>
      <c r="FG115" s="13">
        <v>4</v>
      </c>
      <c r="FH115" s="13"/>
      <c r="FI115" s="13">
        <v>1</v>
      </c>
      <c r="FJ115" s="13">
        <v>2</v>
      </c>
      <c r="FK115" s="13"/>
      <c r="FL115" s="13">
        <v>1</v>
      </c>
      <c r="FM115" s="13"/>
      <c r="FN115" s="13">
        <v>1</v>
      </c>
      <c r="FO115" s="13">
        <v>1</v>
      </c>
      <c r="FP115" s="13">
        <v>2</v>
      </c>
      <c r="FQ115" s="13">
        <v>3</v>
      </c>
      <c r="FR115" s="13">
        <v>2</v>
      </c>
      <c r="FS115" s="13"/>
      <c r="FT115" s="13">
        <v>4</v>
      </c>
      <c r="FU115" s="13">
        <v>6</v>
      </c>
      <c r="FV115" s="13">
        <v>1</v>
      </c>
      <c r="FW115" s="13">
        <v>2</v>
      </c>
      <c r="FX115" s="13">
        <v>7</v>
      </c>
      <c r="FY115" s="13">
        <v>2</v>
      </c>
      <c r="FZ115" s="13">
        <v>7</v>
      </c>
      <c r="GA115" s="13">
        <v>3</v>
      </c>
      <c r="GB115" s="13">
        <v>5</v>
      </c>
      <c r="GC115" s="13">
        <v>5</v>
      </c>
      <c r="GD115" s="13">
        <v>7</v>
      </c>
      <c r="GE115" s="13">
        <v>5</v>
      </c>
      <c r="GF115" s="13">
        <v>1</v>
      </c>
      <c r="GG115" s="13">
        <v>9</v>
      </c>
      <c r="GH115" s="13">
        <v>5</v>
      </c>
      <c r="GI115" s="13">
        <v>6</v>
      </c>
      <c r="GJ115" s="13">
        <v>2</v>
      </c>
      <c r="GK115" s="13">
        <v>7</v>
      </c>
      <c r="GL115" s="13">
        <v>11</v>
      </c>
      <c r="GM115" s="13">
        <v>3</v>
      </c>
      <c r="GN115" s="13">
        <v>4</v>
      </c>
      <c r="GO115" s="13">
        <v>7</v>
      </c>
      <c r="GP115" s="13">
        <v>6</v>
      </c>
      <c r="GQ115" s="13">
        <v>9</v>
      </c>
      <c r="GR115" s="13">
        <v>9</v>
      </c>
      <c r="GS115" s="13">
        <v>3</v>
      </c>
      <c r="GT115" s="13">
        <v>12</v>
      </c>
      <c r="GU115" s="13">
        <v>1</v>
      </c>
      <c r="GV115" s="13">
        <v>4</v>
      </c>
      <c r="GW115" s="13">
        <v>4</v>
      </c>
      <c r="GX115" s="13">
        <v>3</v>
      </c>
      <c r="GY115" s="13">
        <v>5</v>
      </c>
      <c r="GZ115" s="13">
        <v>3</v>
      </c>
      <c r="HA115" s="13">
        <v>3</v>
      </c>
      <c r="HB115" s="13">
        <v>5</v>
      </c>
      <c r="HC115" s="13">
        <v>5</v>
      </c>
      <c r="HD115" s="13">
        <v>7</v>
      </c>
      <c r="HE115" s="13">
        <v>2</v>
      </c>
      <c r="HF115" s="13">
        <v>1</v>
      </c>
      <c r="HG115" s="13">
        <v>1</v>
      </c>
      <c r="HH115" s="13">
        <v>3</v>
      </c>
      <c r="HI115" s="13">
        <v>1</v>
      </c>
      <c r="HJ115" s="13">
        <v>3</v>
      </c>
      <c r="HK115" s="13">
        <v>1</v>
      </c>
      <c r="HL115" s="13">
        <v>3</v>
      </c>
      <c r="HM115" s="13">
        <v>3</v>
      </c>
      <c r="HN115" s="13">
        <v>5</v>
      </c>
      <c r="HO115" s="13">
        <v>6</v>
      </c>
      <c r="HP115" s="13">
        <v>1</v>
      </c>
      <c r="HQ115" s="13"/>
      <c r="HR115" s="13">
        <v>4</v>
      </c>
      <c r="HS115" s="13">
        <v>1</v>
      </c>
      <c r="HT115" s="13">
        <v>1</v>
      </c>
      <c r="HU115" s="13">
        <v>1</v>
      </c>
      <c r="HV115" s="13">
        <v>4</v>
      </c>
      <c r="HW115" s="13">
        <v>2</v>
      </c>
      <c r="HX115" s="13">
        <v>1</v>
      </c>
      <c r="HY115" s="13">
        <v>5</v>
      </c>
      <c r="HZ115" s="13">
        <v>1</v>
      </c>
      <c r="IA115" s="13">
        <v>3</v>
      </c>
      <c r="IB115" s="13">
        <v>3</v>
      </c>
      <c r="IC115" s="13">
        <v>1</v>
      </c>
      <c r="ID115" s="13">
        <v>4</v>
      </c>
      <c r="IE115" s="13">
        <v>1</v>
      </c>
      <c r="IF115" s="13">
        <v>1</v>
      </c>
      <c r="IG115" s="13">
        <v>1</v>
      </c>
      <c r="IH115" s="13">
        <v>1</v>
      </c>
      <c r="II115" s="13">
        <v>1</v>
      </c>
      <c r="IJ115" s="13">
        <v>1</v>
      </c>
      <c r="IK115" s="13">
        <v>2</v>
      </c>
      <c r="IL115" s="13"/>
      <c r="IM115" s="13"/>
      <c r="IN115" s="13"/>
      <c r="IO115" s="13">
        <v>1</v>
      </c>
      <c r="IP115" s="13">
        <v>1</v>
      </c>
      <c r="IQ115" s="13"/>
      <c r="IR115" s="13">
        <v>2</v>
      </c>
      <c r="IS115" s="13">
        <v>1</v>
      </c>
      <c r="IT115" s="13">
        <v>1</v>
      </c>
      <c r="IU115" s="13"/>
      <c r="IV115" s="13"/>
      <c r="IW115" s="13"/>
      <c r="IX115" s="13"/>
      <c r="IY115" s="13"/>
      <c r="IZ115" s="13"/>
      <c r="JA115" s="13"/>
      <c r="JB115" s="13"/>
      <c r="JC115" s="13"/>
      <c r="JD115" s="13"/>
      <c r="JE115" s="13"/>
      <c r="JF115" s="60">
        <v>285</v>
      </c>
      <c r="JG115" s="13">
        <v>1</v>
      </c>
      <c r="JH115" s="13"/>
      <c r="JI115" s="13"/>
      <c r="JJ115" s="13"/>
      <c r="JK115" s="13">
        <v>1</v>
      </c>
      <c r="JL115" s="13"/>
      <c r="JM115" s="13"/>
      <c r="JN115" s="13"/>
      <c r="JO115" s="13">
        <v>1</v>
      </c>
      <c r="JP115" s="13"/>
      <c r="JQ115" s="13"/>
      <c r="JR115" s="13"/>
      <c r="JS115" s="13"/>
      <c r="JT115" s="13"/>
      <c r="JU115" s="13"/>
      <c r="JV115" s="13"/>
      <c r="JW115" s="13"/>
      <c r="JX115" s="13"/>
      <c r="JY115" s="13"/>
      <c r="JZ115" s="13"/>
      <c r="KA115" s="13"/>
      <c r="KB115" s="13">
        <v>1</v>
      </c>
      <c r="KC115" s="13"/>
      <c r="KD115" s="13"/>
      <c r="KE115" s="13"/>
      <c r="KF115" s="13"/>
      <c r="KG115" s="13"/>
      <c r="KH115" s="13"/>
      <c r="KI115" s="13"/>
      <c r="KJ115" s="13"/>
      <c r="KK115" s="13"/>
      <c r="KL115" s="13"/>
      <c r="KM115" s="13"/>
      <c r="KN115" s="13"/>
      <c r="KO115" s="13"/>
      <c r="KP115" s="13"/>
      <c r="KQ115" s="13"/>
      <c r="KR115" s="13">
        <v>1</v>
      </c>
      <c r="KS115" s="13"/>
      <c r="KT115" s="13"/>
      <c r="KU115" s="13"/>
      <c r="KV115" s="13"/>
      <c r="KW115" s="13"/>
      <c r="KX115" s="13"/>
      <c r="KY115" s="13"/>
      <c r="KZ115" s="13"/>
      <c r="LA115" s="13"/>
      <c r="LB115" s="13">
        <v>1</v>
      </c>
      <c r="LC115" s="13"/>
      <c r="LD115" s="13"/>
      <c r="LE115" s="13"/>
      <c r="LF115" s="13">
        <v>1</v>
      </c>
      <c r="LG115" s="13"/>
      <c r="LH115" s="13"/>
      <c r="LI115" s="13"/>
      <c r="LJ115" s="13"/>
      <c r="LK115" s="13"/>
      <c r="LL115" s="13"/>
      <c r="LM115" s="13"/>
      <c r="LN115" s="13"/>
      <c r="LO115" s="13"/>
      <c r="LP115" s="13"/>
      <c r="LQ115" s="13"/>
      <c r="LR115" s="13"/>
      <c r="LS115" s="13"/>
      <c r="LT115" s="13"/>
      <c r="LU115" s="13"/>
      <c r="LV115" s="13"/>
      <c r="LW115" s="13"/>
      <c r="LX115" s="13"/>
      <c r="LY115" s="13"/>
      <c r="LZ115" s="13"/>
      <c r="MA115" s="13"/>
      <c r="MB115" s="13"/>
      <c r="MC115" s="13"/>
      <c r="MD115" s="13"/>
      <c r="ME115" s="13"/>
      <c r="MF115" s="13"/>
      <c r="MG115" s="13"/>
      <c r="MH115" s="13"/>
      <c r="MI115" s="13"/>
      <c r="MJ115" s="13"/>
      <c r="MK115" s="13"/>
      <c r="ML115" s="13"/>
      <c r="MM115" s="13"/>
      <c r="MN115" s="13"/>
      <c r="MO115" s="13"/>
      <c r="MP115" s="13"/>
      <c r="MQ115" s="13"/>
      <c r="MR115" s="13"/>
      <c r="MS115" s="13"/>
      <c r="MT115" s="13"/>
      <c r="MU115" s="13"/>
      <c r="MV115" s="13">
        <v>1</v>
      </c>
      <c r="MW115" s="13">
        <v>1</v>
      </c>
      <c r="MX115" s="13"/>
      <c r="MY115" s="13"/>
      <c r="MZ115" s="13"/>
      <c r="NA115" s="13"/>
      <c r="NB115" s="13"/>
      <c r="NC115" s="13"/>
      <c r="ND115" s="13"/>
      <c r="NE115" s="13"/>
      <c r="NF115" s="13"/>
      <c r="NG115" s="13"/>
      <c r="NH115" s="13"/>
      <c r="NI115" s="13"/>
      <c r="NJ115" s="60">
        <v>9</v>
      </c>
      <c r="NK115" s="13">
        <v>294</v>
      </c>
      <c r="NL115" s="448"/>
      <c r="NM115" s="448"/>
      <c r="NN115" s="448"/>
    </row>
    <row r="116" spans="1:378">
      <c r="A116" s="8" t="s">
        <v>127</v>
      </c>
      <c r="B116" s="284">
        <f t="shared" si="129"/>
        <v>20</v>
      </c>
      <c r="C116" s="284">
        <f t="shared" si="130"/>
        <v>28</v>
      </c>
      <c r="D116" s="284">
        <f t="shared" si="131"/>
        <v>147</v>
      </c>
      <c r="E116" s="284">
        <f t="shared" si="132"/>
        <v>212</v>
      </c>
      <c r="F116" s="284">
        <f t="shared" si="133"/>
        <v>473</v>
      </c>
      <c r="G116" s="284">
        <f t="shared" si="134"/>
        <v>467</v>
      </c>
      <c r="H116" s="284">
        <f t="shared" si="135"/>
        <v>493</v>
      </c>
      <c r="I116" s="284">
        <f t="shared" si="136"/>
        <v>494</v>
      </c>
      <c r="J116" s="284">
        <f t="shared" si="137"/>
        <v>380</v>
      </c>
      <c r="K116" s="284">
        <f t="shared" si="138"/>
        <v>388</v>
      </c>
      <c r="L116" s="284">
        <f t="shared" si="139"/>
        <v>271</v>
      </c>
      <c r="M116" s="284">
        <f t="shared" si="140"/>
        <v>282</v>
      </c>
      <c r="N116" s="284">
        <f t="shared" si="141"/>
        <v>179</v>
      </c>
      <c r="O116" s="284">
        <f t="shared" si="142"/>
        <v>173</v>
      </c>
      <c r="P116" s="284">
        <f t="shared" si="143"/>
        <v>94</v>
      </c>
      <c r="Q116" s="284">
        <f t="shared" si="144"/>
        <v>74</v>
      </c>
      <c r="R116" s="284">
        <f t="shared" si="145"/>
        <v>50</v>
      </c>
      <c r="S116" s="284">
        <f t="shared" si="146"/>
        <v>60</v>
      </c>
      <c r="T116" s="284">
        <f t="shared" si="147"/>
        <v>7</v>
      </c>
      <c r="U116" s="284">
        <f t="shared" si="148"/>
        <v>12</v>
      </c>
      <c r="W116" s="16" t="s">
        <v>124</v>
      </c>
      <c r="X116" s="764">
        <f t="shared" si="150"/>
        <v>357</v>
      </c>
      <c r="Y116" s="764">
        <f t="shared" si="151"/>
        <v>317</v>
      </c>
      <c r="Z116" s="764">
        <f t="shared" si="152"/>
        <v>719</v>
      </c>
      <c r="AA116" s="764">
        <f t="shared" si="153"/>
        <v>849</v>
      </c>
      <c r="AB116" s="764">
        <f t="shared" si="154"/>
        <v>3054</v>
      </c>
      <c r="AC116" s="764">
        <f t="shared" si="155"/>
        <v>2897</v>
      </c>
      <c r="AD116" s="764">
        <f t="shared" si="156"/>
        <v>3441</v>
      </c>
      <c r="AE116" s="764">
        <f t="shared" si="157"/>
        <v>3031</v>
      </c>
      <c r="AF116" s="764">
        <f t="shared" si="158"/>
        <v>2685</v>
      </c>
      <c r="AG116" s="764">
        <f t="shared" si="159"/>
        <v>2531</v>
      </c>
      <c r="AH116" s="764">
        <f t="shared" si="160"/>
        <v>1798</v>
      </c>
      <c r="AI116" s="764">
        <f t="shared" si="161"/>
        <v>1700</v>
      </c>
      <c r="AJ116" s="764">
        <f t="shared" si="162"/>
        <v>972</v>
      </c>
      <c r="AK116" s="764">
        <f t="shared" si="163"/>
        <v>794</v>
      </c>
      <c r="AL116" s="764">
        <f t="shared" si="164"/>
        <v>461</v>
      </c>
      <c r="AM116" s="764">
        <f t="shared" si="165"/>
        <v>359</v>
      </c>
      <c r="AN116" s="764">
        <f t="shared" si="166"/>
        <v>144</v>
      </c>
      <c r="AO116" s="764">
        <f t="shared" si="167"/>
        <v>170</v>
      </c>
      <c r="AP116" s="764">
        <f t="shared" si="168"/>
        <v>14</v>
      </c>
      <c r="AQ116" s="764">
        <f t="shared" si="169"/>
        <v>39</v>
      </c>
      <c r="AR116" s="764">
        <f t="shared" si="149"/>
        <v>186</v>
      </c>
      <c r="AT116" s="16" t="s">
        <v>124</v>
      </c>
      <c r="AU116" s="13">
        <v>11</v>
      </c>
      <c r="AV116" s="13">
        <v>53</v>
      </c>
      <c r="AW116" s="13">
        <v>45</v>
      </c>
      <c r="AX116" s="13">
        <v>31</v>
      </c>
      <c r="AY116" s="13">
        <v>25</v>
      </c>
      <c r="AZ116" s="13">
        <v>27</v>
      </c>
      <c r="BA116" s="13">
        <v>27</v>
      </c>
      <c r="BB116" s="13">
        <v>23</v>
      </c>
      <c r="BC116" s="13">
        <v>34</v>
      </c>
      <c r="BD116" s="13">
        <v>41</v>
      </c>
      <c r="BE116" s="13">
        <v>31</v>
      </c>
      <c r="BF116" s="13">
        <v>28</v>
      </c>
      <c r="BG116" s="13">
        <v>57</v>
      </c>
      <c r="BH116" s="13">
        <v>42</v>
      </c>
      <c r="BI116" s="13">
        <v>73</v>
      </c>
      <c r="BJ116" s="13">
        <v>63</v>
      </c>
      <c r="BK116" s="13">
        <v>106</v>
      </c>
      <c r="BL116" s="13">
        <v>125</v>
      </c>
      <c r="BM116" s="13">
        <v>141</v>
      </c>
      <c r="BN116" s="13">
        <v>183</v>
      </c>
      <c r="BO116" s="13">
        <v>194</v>
      </c>
      <c r="BP116" s="13">
        <v>220</v>
      </c>
      <c r="BQ116" s="13">
        <v>248</v>
      </c>
      <c r="BR116" s="13">
        <v>286</v>
      </c>
      <c r="BS116" s="13">
        <v>343</v>
      </c>
      <c r="BT116" s="13">
        <v>298</v>
      </c>
      <c r="BU116" s="13">
        <v>297</v>
      </c>
      <c r="BV116" s="13">
        <v>336</v>
      </c>
      <c r="BW116" s="13">
        <v>309</v>
      </c>
      <c r="BX116" s="13">
        <v>366</v>
      </c>
      <c r="BY116" s="13">
        <v>337</v>
      </c>
      <c r="BZ116" s="13">
        <v>338</v>
      </c>
      <c r="CA116" s="13">
        <v>309</v>
      </c>
      <c r="CB116" s="13">
        <v>296</v>
      </c>
      <c r="CC116" s="13">
        <v>305</v>
      </c>
      <c r="CD116" s="13">
        <v>306</v>
      </c>
      <c r="CE116" s="13">
        <v>262</v>
      </c>
      <c r="CF116" s="13">
        <v>273</v>
      </c>
      <c r="CG116" s="13">
        <v>281</v>
      </c>
      <c r="CH116" s="13">
        <v>324</v>
      </c>
      <c r="CI116" s="13">
        <v>289</v>
      </c>
      <c r="CJ116" s="13">
        <v>277</v>
      </c>
      <c r="CK116" s="13">
        <v>293</v>
      </c>
      <c r="CL116" s="13">
        <v>265</v>
      </c>
      <c r="CM116" s="13">
        <v>254</v>
      </c>
      <c r="CN116" s="13">
        <v>265</v>
      </c>
      <c r="CO116" s="13">
        <v>211</v>
      </c>
      <c r="CP116" s="13">
        <v>239</v>
      </c>
      <c r="CQ116" s="13">
        <v>231</v>
      </c>
      <c r="CR116" s="13">
        <v>207</v>
      </c>
      <c r="CS116" s="13">
        <v>236</v>
      </c>
      <c r="CT116" s="13">
        <v>207</v>
      </c>
      <c r="CU116" s="13">
        <v>198</v>
      </c>
      <c r="CV116" s="13">
        <v>184</v>
      </c>
      <c r="CW116" s="13">
        <v>153</v>
      </c>
      <c r="CX116" s="13">
        <v>159</v>
      </c>
      <c r="CY116" s="13">
        <v>173</v>
      </c>
      <c r="CZ116" s="13">
        <v>139</v>
      </c>
      <c r="DA116" s="13">
        <v>137</v>
      </c>
      <c r="DB116" s="13">
        <v>114</v>
      </c>
      <c r="DC116" s="13">
        <v>124</v>
      </c>
      <c r="DD116" s="13">
        <v>102</v>
      </c>
      <c r="DE116" s="13">
        <v>79</v>
      </c>
      <c r="DF116" s="13">
        <v>90</v>
      </c>
      <c r="DG116" s="13">
        <v>73</v>
      </c>
      <c r="DH116" s="13">
        <v>64</v>
      </c>
      <c r="DI116" s="13">
        <v>70</v>
      </c>
      <c r="DJ116" s="13">
        <v>65</v>
      </c>
      <c r="DK116" s="13">
        <v>60</v>
      </c>
      <c r="DL116" s="13">
        <v>67</v>
      </c>
      <c r="DM116" s="13">
        <v>54</v>
      </c>
      <c r="DN116" s="13">
        <v>44</v>
      </c>
      <c r="DO116" s="13">
        <v>45</v>
      </c>
      <c r="DP116" s="13">
        <v>35</v>
      </c>
      <c r="DQ116" s="13">
        <v>28</v>
      </c>
      <c r="DR116" s="13">
        <v>52</v>
      </c>
      <c r="DS116" s="13">
        <v>24</v>
      </c>
      <c r="DT116" s="13">
        <v>29</v>
      </c>
      <c r="DU116" s="13">
        <v>30</v>
      </c>
      <c r="DV116" s="13">
        <v>18</v>
      </c>
      <c r="DW116" s="13">
        <v>32</v>
      </c>
      <c r="DX116" s="13">
        <v>26</v>
      </c>
      <c r="DY116" s="13">
        <v>17</v>
      </c>
      <c r="DZ116" s="13">
        <v>23</v>
      </c>
      <c r="EA116" s="13">
        <v>21</v>
      </c>
      <c r="EB116" s="13">
        <v>16</v>
      </c>
      <c r="EC116" s="13">
        <v>10</v>
      </c>
      <c r="ED116" s="13">
        <v>10</v>
      </c>
      <c r="EE116" s="13">
        <v>5</v>
      </c>
      <c r="EF116" s="13">
        <v>10</v>
      </c>
      <c r="EG116" s="13">
        <v>13</v>
      </c>
      <c r="EH116" s="13">
        <v>8</v>
      </c>
      <c r="EI116" s="13">
        <v>5</v>
      </c>
      <c r="EJ116" s="13">
        <v>5</v>
      </c>
      <c r="EK116" s="13">
        <v>3</v>
      </c>
      <c r="EL116" s="13">
        <v>2</v>
      </c>
      <c r="EM116" s="13"/>
      <c r="EN116" s="13">
        <v>1</v>
      </c>
      <c r="EO116" s="13">
        <v>2</v>
      </c>
      <c r="EP116" s="13"/>
      <c r="EQ116" s="13"/>
      <c r="ER116" s="13"/>
      <c r="ES116" s="13"/>
      <c r="ET116" s="13"/>
      <c r="EU116" s="13"/>
      <c r="EV116" s="13"/>
      <c r="EW116" s="13"/>
      <c r="EX116" s="13"/>
      <c r="EY116" s="13"/>
      <c r="EZ116" s="13">
        <v>1</v>
      </c>
      <c r="FA116" s="60">
        <v>12688</v>
      </c>
      <c r="FB116" s="13">
        <v>12688</v>
      </c>
      <c r="FC116" s="16" t="s">
        <v>124</v>
      </c>
      <c r="FD116" s="13">
        <v>8</v>
      </c>
      <c r="FE116" s="13">
        <v>62</v>
      </c>
      <c r="FF116" s="13">
        <v>40</v>
      </c>
      <c r="FG116" s="13">
        <v>35</v>
      </c>
      <c r="FH116" s="13">
        <v>43</v>
      </c>
      <c r="FI116" s="13">
        <v>23</v>
      </c>
      <c r="FJ116" s="13">
        <v>42</v>
      </c>
      <c r="FK116" s="13">
        <v>35</v>
      </c>
      <c r="FL116" s="13">
        <v>31</v>
      </c>
      <c r="FM116" s="13">
        <v>38</v>
      </c>
      <c r="FN116" s="13">
        <v>32</v>
      </c>
      <c r="FO116" s="13">
        <v>47</v>
      </c>
      <c r="FP116" s="13">
        <v>53</v>
      </c>
      <c r="FQ116" s="13">
        <v>35</v>
      </c>
      <c r="FR116" s="13">
        <v>43</v>
      </c>
      <c r="FS116" s="13">
        <v>57</v>
      </c>
      <c r="FT116" s="13">
        <v>72</v>
      </c>
      <c r="FU116" s="13">
        <v>91</v>
      </c>
      <c r="FV116" s="13">
        <v>123</v>
      </c>
      <c r="FW116" s="13">
        <v>166</v>
      </c>
      <c r="FX116" s="13">
        <v>209</v>
      </c>
      <c r="FY116" s="13">
        <v>255</v>
      </c>
      <c r="FZ116" s="13">
        <v>280</v>
      </c>
      <c r="GA116" s="13">
        <v>270</v>
      </c>
      <c r="GB116" s="13">
        <v>318</v>
      </c>
      <c r="GC116" s="13">
        <v>341</v>
      </c>
      <c r="GD116" s="13">
        <v>358</v>
      </c>
      <c r="GE116" s="13">
        <v>340</v>
      </c>
      <c r="GF116" s="13">
        <v>327</v>
      </c>
      <c r="GG116" s="13">
        <v>356</v>
      </c>
      <c r="GH116" s="13">
        <v>376</v>
      </c>
      <c r="GI116" s="13">
        <v>381</v>
      </c>
      <c r="GJ116" s="13">
        <v>326</v>
      </c>
      <c r="GK116" s="13">
        <v>324</v>
      </c>
      <c r="GL116" s="13">
        <v>344</v>
      </c>
      <c r="GM116" s="13">
        <v>341</v>
      </c>
      <c r="GN116" s="13">
        <v>315</v>
      </c>
      <c r="GO116" s="13">
        <v>376</v>
      </c>
      <c r="GP116" s="13">
        <v>315</v>
      </c>
      <c r="GQ116" s="13">
        <v>343</v>
      </c>
      <c r="GR116" s="13">
        <v>316</v>
      </c>
      <c r="GS116" s="13">
        <v>318</v>
      </c>
      <c r="GT116" s="13">
        <v>302</v>
      </c>
      <c r="GU116" s="13">
        <v>281</v>
      </c>
      <c r="GV116" s="13">
        <v>241</v>
      </c>
      <c r="GW116" s="13">
        <v>242</v>
      </c>
      <c r="GX116" s="13">
        <v>285</v>
      </c>
      <c r="GY116" s="13">
        <v>245</v>
      </c>
      <c r="GZ116" s="13">
        <v>218</v>
      </c>
      <c r="HA116" s="13">
        <v>237</v>
      </c>
      <c r="HB116" s="13">
        <v>217</v>
      </c>
      <c r="HC116" s="13">
        <v>180</v>
      </c>
      <c r="HD116" s="13">
        <v>187</v>
      </c>
      <c r="HE116" s="13">
        <v>208</v>
      </c>
      <c r="HF116" s="13">
        <v>184</v>
      </c>
      <c r="HG116" s="13">
        <v>188</v>
      </c>
      <c r="HH116" s="13">
        <v>185</v>
      </c>
      <c r="HI116" s="13">
        <v>169</v>
      </c>
      <c r="HJ116" s="13">
        <v>150</v>
      </c>
      <c r="HK116" s="13">
        <v>130</v>
      </c>
      <c r="HL116" s="13">
        <v>145</v>
      </c>
      <c r="HM116" s="13">
        <v>117</v>
      </c>
      <c r="HN116" s="13">
        <v>118</v>
      </c>
      <c r="HO116" s="13">
        <v>91</v>
      </c>
      <c r="HP116" s="13">
        <v>113</v>
      </c>
      <c r="HQ116" s="13">
        <v>80</v>
      </c>
      <c r="HR116" s="13">
        <v>76</v>
      </c>
      <c r="HS116" s="13">
        <v>84</v>
      </c>
      <c r="HT116" s="13">
        <v>75</v>
      </c>
      <c r="HU116" s="13">
        <v>73</v>
      </c>
      <c r="HV116" s="13">
        <v>67</v>
      </c>
      <c r="HW116" s="13">
        <v>57</v>
      </c>
      <c r="HX116" s="13">
        <v>46</v>
      </c>
      <c r="HY116" s="13">
        <v>53</v>
      </c>
      <c r="HZ116" s="13">
        <v>51</v>
      </c>
      <c r="IA116" s="13">
        <v>44</v>
      </c>
      <c r="IB116" s="13">
        <v>38</v>
      </c>
      <c r="IC116" s="13">
        <v>36</v>
      </c>
      <c r="ID116" s="13">
        <v>35</v>
      </c>
      <c r="IE116" s="13">
        <v>34</v>
      </c>
      <c r="IF116" s="13">
        <v>28</v>
      </c>
      <c r="IG116" s="13">
        <v>25</v>
      </c>
      <c r="IH116" s="13">
        <v>22</v>
      </c>
      <c r="II116" s="13">
        <v>15</v>
      </c>
      <c r="IJ116" s="13">
        <v>17</v>
      </c>
      <c r="IK116" s="13">
        <v>9</v>
      </c>
      <c r="IL116" s="13">
        <v>14</v>
      </c>
      <c r="IM116" s="13">
        <v>3</v>
      </c>
      <c r="IN116" s="13">
        <v>5</v>
      </c>
      <c r="IO116" s="13">
        <v>6</v>
      </c>
      <c r="IP116" s="13">
        <v>5</v>
      </c>
      <c r="IQ116" s="13">
        <v>3</v>
      </c>
      <c r="IR116" s="13">
        <v>1</v>
      </c>
      <c r="IS116" s="13"/>
      <c r="IT116" s="13">
        <v>3</v>
      </c>
      <c r="IU116" s="13">
        <v>1</v>
      </c>
      <c r="IV116" s="13">
        <v>1</v>
      </c>
      <c r="IW116" s="13"/>
      <c r="IX116" s="13"/>
      <c r="IY116" s="13"/>
      <c r="IZ116" s="13"/>
      <c r="JA116" s="13"/>
      <c r="JB116" s="13"/>
      <c r="JC116" s="13"/>
      <c r="JD116" s="13"/>
      <c r="JE116" s="13">
        <v>2</v>
      </c>
      <c r="JF116" s="60">
        <v>13647</v>
      </c>
      <c r="JG116" s="13">
        <v>20</v>
      </c>
      <c r="JH116" s="13">
        <v>14</v>
      </c>
      <c r="JI116" s="13"/>
      <c r="JJ116" s="13"/>
      <c r="JK116" s="13"/>
      <c r="JL116" s="13"/>
      <c r="JM116" s="13"/>
      <c r="JN116" s="13">
        <v>2</v>
      </c>
      <c r="JO116" s="13"/>
      <c r="JP116" s="13">
        <v>3</v>
      </c>
      <c r="JQ116" s="13">
        <v>2</v>
      </c>
      <c r="JR116" s="13"/>
      <c r="JS116" s="13"/>
      <c r="JT116" s="13">
        <v>2</v>
      </c>
      <c r="JU116" s="13"/>
      <c r="JV116" s="13"/>
      <c r="JW116" s="13"/>
      <c r="JX116" s="13">
        <v>5</v>
      </c>
      <c r="JY116" s="13">
        <v>2</v>
      </c>
      <c r="JZ116" s="13"/>
      <c r="KA116" s="13"/>
      <c r="KB116" s="13">
        <v>2</v>
      </c>
      <c r="KC116" s="13">
        <v>2</v>
      </c>
      <c r="KD116" s="13">
        <v>1</v>
      </c>
      <c r="KE116" s="13">
        <v>2</v>
      </c>
      <c r="KF116" s="13">
        <v>4</v>
      </c>
      <c r="KG116" s="13">
        <v>3</v>
      </c>
      <c r="KH116" s="13">
        <v>5</v>
      </c>
      <c r="KI116" s="13">
        <v>3</v>
      </c>
      <c r="KJ116" s="13"/>
      <c r="KK116" s="13">
        <v>3</v>
      </c>
      <c r="KL116" s="13">
        <v>3</v>
      </c>
      <c r="KM116" s="13">
        <v>4</v>
      </c>
      <c r="KN116" s="13">
        <v>5</v>
      </c>
      <c r="KO116" s="13">
        <v>8</v>
      </c>
      <c r="KP116" s="13">
        <v>6</v>
      </c>
      <c r="KQ116" s="13">
        <v>3</v>
      </c>
      <c r="KR116" s="13">
        <v>4</v>
      </c>
      <c r="KS116" s="13">
        <v>3</v>
      </c>
      <c r="KT116" s="13">
        <v>4</v>
      </c>
      <c r="KU116" s="13">
        <v>2</v>
      </c>
      <c r="KV116" s="13">
        <v>1</v>
      </c>
      <c r="KW116" s="13"/>
      <c r="KX116" s="13">
        <v>1</v>
      </c>
      <c r="KY116" s="13">
        <v>3</v>
      </c>
      <c r="KZ116" s="13">
        <v>2</v>
      </c>
      <c r="LA116" s="13">
        <v>3</v>
      </c>
      <c r="LB116" s="13">
        <v>3</v>
      </c>
      <c r="LC116" s="13">
        <v>2</v>
      </c>
      <c r="LD116" s="13">
        <v>1</v>
      </c>
      <c r="LE116" s="13">
        <v>2</v>
      </c>
      <c r="LF116" s="13">
        <v>2</v>
      </c>
      <c r="LG116" s="13"/>
      <c r="LH116" s="13"/>
      <c r="LI116" s="13">
        <v>1</v>
      </c>
      <c r="LJ116" s="13">
        <v>1</v>
      </c>
      <c r="LK116" s="13">
        <v>3</v>
      </c>
      <c r="LL116" s="13">
        <v>1</v>
      </c>
      <c r="LM116" s="13">
        <v>1</v>
      </c>
      <c r="LN116" s="13"/>
      <c r="LO116" s="13"/>
      <c r="LP116" s="13">
        <v>1</v>
      </c>
      <c r="LQ116" s="13"/>
      <c r="LR116" s="13"/>
      <c r="LS116" s="13"/>
      <c r="LT116" s="13"/>
      <c r="LU116" s="13"/>
      <c r="LV116" s="13">
        <v>1</v>
      </c>
      <c r="LW116" s="13"/>
      <c r="LX116" s="13"/>
      <c r="LY116" s="13">
        <v>1</v>
      </c>
      <c r="LZ116" s="13"/>
      <c r="MA116" s="13"/>
      <c r="MB116" s="13"/>
      <c r="MC116" s="13"/>
      <c r="MD116" s="13">
        <v>1</v>
      </c>
      <c r="ME116" s="13">
        <v>4</v>
      </c>
      <c r="MF116" s="13">
        <v>1</v>
      </c>
      <c r="MG116" s="13">
        <v>1</v>
      </c>
      <c r="MH116" s="13">
        <v>1</v>
      </c>
      <c r="MI116" s="13">
        <v>1</v>
      </c>
      <c r="MJ116" s="13"/>
      <c r="MK116" s="13"/>
      <c r="ML116" s="13">
        <v>3</v>
      </c>
      <c r="MM116" s="13">
        <v>4</v>
      </c>
      <c r="MN116" s="13">
        <v>2</v>
      </c>
      <c r="MO116" s="13">
        <v>1</v>
      </c>
      <c r="MP116" s="13">
        <v>2</v>
      </c>
      <c r="MQ116" s="13">
        <v>6</v>
      </c>
      <c r="MR116" s="13">
        <v>1</v>
      </c>
      <c r="MS116" s="13">
        <v>1</v>
      </c>
      <c r="MT116" s="13">
        <v>2</v>
      </c>
      <c r="MU116" s="13">
        <v>2</v>
      </c>
      <c r="MV116" s="13">
        <v>2</v>
      </c>
      <c r="MW116" s="13"/>
      <c r="MX116" s="13"/>
      <c r="MY116" s="13">
        <v>1</v>
      </c>
      <c r="MZ116" s="13"/>
      <c r="NA116" s="13"/>
      <c r="NB116" s="13"/>
      <c r="NC116" s="13"/>
      <c r="ND116" s="13"/>
      <c r="NE116" s="13"/>
      <c r="NF116" s="13"/>
      <c r="NG116" s="13"/>
      <c r="NH116" s="13"/>
      <c r="NI116" s="13"/>
      <c r="NJ116" s="60">
        <v>183</v>
      </c>
      <c r="NK116" s="13">
        <v>13830</v>
      </c>
      <c r="NL116" s="448"/>
      <c r="NM116" s="448"/>
      <c r="NN116" s="448"/>
    </row>
    <row r="117" spans="1:378">
      <c r="A117" s="9" t="s">
        <v>128</v>
      </c>
      <c r="B117" s="284">
        <f t="shared" si="129"/>
        <v>370</v>
      </c>
      <c r="C117" s="284">
        <f t="shared" si="130"/>
        <v>320</v>
      </c>
      <c r="D117" s="284">
        <f t="shared" si="131"/>
        <v>923</v>
      </c>
      <c r="E117" s="284">
        <f t="shared" si="132"/>
        <v>1048</v>
      </c>
      <c r="F117" s="284">
        <f t="shared" si="133"/>
        <v>4247</v>
      </c>
      <c r="G117" s="284">
        <f t="shared" si="134"/>
        <v>3881</v>
      </c>
      <c r="H117" s="284">
        <f t="shared" si="135"/>
        <v>4951</v>
      </c>
      <c r="I117" s="284">
        <f t="shared" si="136"/>
        <v>4519</v>
      </c>
      <c r="J117" s="284">
        <f t="shared" si="137"/>
        <v>4158</v>
      </c>
      <c r="K117" s="284">
        <f t="shared" si="138"/>
        <v>3849</v>
      </c>
      <c r="L117" s="284">
        <f t="shared" si="139"/>
        <v>2731</v>
      </c>
      <c r="M117" s="284">
        <f t="shared" si="140"/>
        <v>2565</v>
      </c>
      <c r="N117" s="284">
        <f t="shared" si="141"/>
        <v>1421</v>
      </c>
      <c r="O117" s="284">
        <f t="shared" si="142"/>
        <v>1347</v>
      </c>
      <c r="P117" s="284">
        <f t="shared" si="143"/>
        <v>714</v>
      </c>
      <c r="Q117" s="284">
        <f t="shared" si="144"/>
        <v>606</v>
      </c>
      <c r="R117" s="284">
        <f t="shared" si="145"/>
        <v>213</v>
      </c>
      <c r="S117" s="284">
        <f t="shared" si="146"/>
        <v>259</v>
      </c>
      <c r="T117" s="284">
        <f t="shared" si="147"/>
        <v>29</v>
      </c>
      <c r="U117" s="284">
        <f t="shared" si="148"/>
        <v>76</v>
      </c>
      <c r="W117" s="16" t="s">
        <v>125</v>
      </c>
      <c r="X117" s="764">
        <f t="shared" si="150"/>
        <v>7</v>
      </c>
      <c r="Y117" s="764">
        <f t="shared" si="151"/>
        <v>11</v>
      </c>
      <c r="Z117" s="764">
        <f t="shared" si="152"/>
        <v>39</v>
      </c>
      <c r="AA117" s="764">
        <f t="shared" si="153"/>
        <v>39</v>
      </c>
      <c r="AB117" s="764">
        <f t="shared" si="154"/>
        <v>185</v>
      </c>
      <c r="AC117" s="764">
        <f t="shared" si="155"/>
        <v>150</v>
      </c>
      <c r="AD117" s="764">
        <f t="shared" si="156"/>
        <v>202</v>
      </c>
      <c r="AE117" s="764">
        <f t="shared" si="157"/>
        <v>187</v>
      </c>
      <c r="AF117" s="764">
        <f t="shared" si="158"/>
        <v>183</v>
      </c>
      <c r="AG117" s="764">
        <f t="shared" si="159"/>
        <v>161</v>
      </c>
      <c r="AH117" s="764">
        <f t="shared" si="160"/>
        <v>100</v>
      </c>
      <c r="AI117" s="764">
        <f t="shared" si="161"/>
        <v>113</v>
      </c>
      <c r="AJ117" s="764">
        <f t="shared" si="162"/>
        <v>80</v>
      </c>
      <c r="AK117" s="764">
        <f t="shared" si="163"/>
        <v>62</v>
      </c>
      <c r="AL117" s="764">
        <f t="shared" si="164"/>
        <v>53</v>
      </c>
      <c r="AM117" s="764">
        <f t="shared" si="165"/>
        <v>33</v>
      </c>
      <c r="AN117" s="764">
        <f t="shared" si="166"/>
        <v>16</v>
      </c>
      <c r="AO117" s="764">
        <f t="shared" si="167"/>
        <v>21</v>
      </c>
      <c r="AP117" s="764">
        <f t="shared" si="168"/>
        <v>3</v>
      </c>
      <c r="AQ117" s="764">
        <f t="shared" si="169"/>
        <v>9</v>
      </c>
      <c r="AR117" s="764">
        <f t="shared" si="149"/>
        <v>9</v>
      </c>
      <c r="AT117" s="16" t="s">
        <v>125</v>
      </c>
      <c r="AU117" s="13"/>
      <c r="AV117" s="13">
        <v>1</v>
      </c>
      <c r="AW117" s="13"/>
      <c r="AX117" s="13">
        <v>1</v>
      </c>
      <c r="AY117" s="13">
        <v>2</v>
      </c>
      <c r="AZ117" s="13">
        <v>2</v>
      </c>
      <c r="BA117" s="13"/>
      <c r="BB117" s="13"/>
      <c r="BC117" s="13">
        <v>3</v>
      </c>
      <c r="BD117" s="13">
        <v>2</v>
      </c>
      <c r="BE117" s="13">
        <v>3</v>
      </c>
      <c r="BF117" s="13">
        <v>2</v>
      </c>
      <c r="BG117" s="13">
        <v>1</v>
      </c>
      <c r="BH117" s="13">
        <v>1</v>
      </c>
      <c r="BI117" s="13">
        <v>2</v>
      </c>
      <c r="BJ117" s="13">
        <v>1</v>
      </c>
      <c r="BK117" s="13">
        <v>3</v>
      </c>
      <c r="BL117" s="13">
        <v>9</v>
      </c>
      <c r="BM117" s="13">
        <v>6</v>
      </c>
      <c r="BN117" s="13">
        <v>11</v>
      </c>
      <c r="BO117" s="13">
        <v>12</v>
      </c>
      <c r="BP117" s="13">
        <v>14</v>
      </c>
      <c r="BQ117" s="13">
        <v>10</v>
      </c>
      <c r="BR117" s="13">
        <v>12</v>
      </c>
      <c r="BS117" s="13">
        <v>13</v>
      </c>
      <c r="BT117" s="13">
        <v>16</v>
      </c>
      <c r="BU117" s="13">
        <v>16</v>
      </c>
      <c r="BV117" s="13">
        <v>21</v>
      </c>
      <c r="BW117" s="13">
        <v>17</v>
      </c>
      <c r="BX117" s="13">
        <v>19</v>
      </c>
      <c r="BY117" s="13">
        <v>19</v>
      </c>
      <c r="BZ117" s="13">
        <v>11</v>
      </c>
      <c r="CA117" s="13">
        <v>20</v>
      </c>
      <c r="CB117" s="13">
        <v>12</v>
      </c>
      <c r="CC117" s="13">
        <v>16</v>
      </c>
      <c r="CD117" s="13">
        <v>26</v>
      </c>
      <c r="CE117" s="13">
        <v>21</v>
      </c>
      <c r="CF117" s="13">
        <v>19</v>
      </c>
      <c r="CG117" s="13">
        <v>29</v>
      </c>
      <c r="CH117" s="13">
        <v>14</v>
      </c>
      <c r="CI117" s="13">
        <v>18</v>
      </c>
      <c r="CJ117" s="13">
        <v>22</v>
      </c>
      <c r="CK117" s="13">
        <v>14</v>
      </c>
      <c r="CL117" s="13">
        <v>20</v>
      </c>
      <c r="CM117" s="13">
        <v>17</v>
      </c>
      <c r="CN117" s="13">
        <v>18</v>
      </c>
      <c r="CO117" s="13">
        <v>13</v>
      </c>
      <c r="CP117" s="13">
        <v>12</v>
      </c>
      <c r="CQ117" s="13">
        <v>15</v>
      </c>
      <c r="CR117" s="13">
        <v>12</v>
      </c>
      <c r="CS117" s="13">
        <v>13</v>
      </c>
      <c r="CT117" s="13">
        <v>16</v>
      </c>
      <c r="CU117" s="13">
        <v>19</v>
      </c>
      <c r="CV117" s="13">
        <v>7</v>
      </c>
      <c r="CW117" s="13">
        <v>13</v>
      </c>
      <c r="CX117" s="13">
        <v>17</v>
      </c>
      <c r="CY117" s="13">
        <v>6</v>
      </c>
      <c r="CZ117" s="13">
        <v>8</v>
      </c>
      <c r="DA117" s="13">
        <v>8</v>
      </c>
      <c r="DB117" s="13">
        <v>6</v>
      </c>
      <c r="DC117" s="13">
        <v>6</v>
      </c>
      <c r="DD117" s="13">
        <v>9</v>
      </c>
      <c r="DE117" s="13">
        <v>10</v>
      </c>
      <c r="DF117" s="13">
        <v>2</v>
      </c>
      <c r="DG117" s="13">
        <v>6</v>
      </c>
      <c r="DH117" s="13">
        <v>5</v>
      </c>
      <c r="DI117" s="13">
        <v>8</v>
      </c>
      <c r="DJ117" s="13">
        <v>5</v>
      </c>
      <c r="DK117" s="13">
        <v>3</v>
      </c>
      <c r="DL117" s="13">
        <v>8</v>
      </c>
      <c r="DM117" s="13">
        <v>7</v>
      </c>
      <c r="DN117" s="13">
        <v>6</v>
      </c>
      <c r="DO117" s="13">
        <v>2</v>
      </c>
      <c r="DP117" s="13">
        <v>4</v>
      </c>
      <c r="DQ117" s="13">
        <v>4</v>
      </c>
      <c r="DR117" s="13">
        <v>3</v>
      </c>
      <c r="DS117" s="13">
        <v>3</v>
      </c>
      <c r="DT117" s="13">
        <v>2</v>
      </c>
      <c r="DU117" s="13">
        <v>2</v>
      </c>
      <c r="DV117" s="13"/>
      <c r="DW117" s="13">
        <v>4</v>
      </c>
      <c r="DX117" s="13">
        <v>1</v>
      </c>
      <c r="DY117" s="13">
        <v>2</v>
      </c>
      <c r="DZ117" s="13">
        <v>2</v>
      </c>
      <c r="EA117" s="13">
        <v>2</v>
      </c>
      <c r="EB117" s="13">
        <v>1</v>
      </c>
      <c r="EC117" s="13"/>
      <c r="ED117" s="13">
        <v>4</v>
      </c>
      <c r="EE117" s="13">
        <v>3</v>
      </c>
      <c r="EF117" s="13">
        <v>2</v>
      </c>
      <c r="EG117" s="13">
        <v>3</v>
      </c>
      <c r="EH117" s="13">
        <v>2</v>
      </c>
      <c r="EI117" s="13">
        <v>1</v>
      </c>
      <c r="EJ117" s="13"/>
      <c r="EK117" s="13">
        <v>2</v>
      </c>
      <c r="EL117" s="13">
        <v>1</v>
      </c>
      <c r="EM117" s="13"/>
      <c r="EN117" s="13"/>
      <c r="EO117" s="13"/>
      <c r="EP117" s="13"/>
      <c r="EQ117" s="13"/>
      <c r="ER117" s="13"/>
      <c r="ES117" s="13"/>
      <c r="ET117" s="13"/>
      <c r="EU117" s="13"/>
      <c r="EV117" s="13"/>
      <c r="EW117" s="13"/>
      <c r="EX117" s="13"/>
      <c r="EY117" s="13"/>
      <c r="EZ117" s="13"/>
      <c r="FA117" s="60">
        <v>786</v>
      </c>
      <c r="FB117" s="13">
        <v>786</v>
      </c>
      <c r="FC117" s="16" t="s">
        <v>125</v>
      </c>
      <c r="FD117" s="13"/>
      <c r="FE117" s="13">
        <v>1</v>
      </c>
      <c r="FF117" s="13">
        <v>2</v>
      </c>
      <c r="FG117" s="13"/>
      <c r="FH117" s="13"/>
      <c r="FI117" s="13">
        <v>1</v>
      </c>
      <c r="FJ117" s="13">
        <v>1</v>
      </c>
      <c r="FK117" s="13"/>
      <c r="FL117" s="13">
        <v>1</v>
      </c>
      <c r="FM117" s="13">
        <v>1</v>
      </c>
      <c r="FN117" s="13">
        <v>2</v>
      </c>
      <c r="FO117" s="13">
        <v>1</v>
      </c>
      <c r="FP117" s="13">
        <v>2</v>
      </c>
      <c r="FQ117" s="13">
        <v>1</v>
      </c>
      <c r="FR117" s="13">
        <v>3</v>
      </c>
      <c r="FS117" s="13">
        <v>2</v>
      </c>
      <c r="FT117" s="13">
        <v>4</v>
      </c>
      <c r="FU117" s="13">
        <v>9</v>
      </c>
      <c r="FV117" s="13">
        <v>4</v>
      </c>
      <c r="FW117" s="13">
        <v>11</v>
      </c>
      <c r="FX117" s="13">
        <v>13</v>
      </c>
      <c r="FY117" s="13">
        <v>19</v>
      </c>
      <c r="FZ117" s="13">
        <v>16</v>
      </c>
      <c r="GA117" s="13">
        <v>17</v>
      </c>
      <c r="GB117" s="13">
        <v>24</v>
      </c>
      <c r="GC117" s="13">
        <v>17</v>
      </c>
      <c r="GD117" s="13">
        <v>26</v>
      </c>
      <c r="GE117" s="13">
        <v>19</v>
      </c>
      <c r="GF117" s="13">
        <v>14</v>
      </c>
      <c r="GG117" s="13">
        <v>20</v>
      </c>
      <c r="GH117" s="13">
        <v>15</v>
      </c>
      <c r="GI117" s="13">
        <v>25</v>
      </c>
      <c r="GJ117" s="13">
        <v>20</v>
      </c>
      <c r="GK117" s="13">
        <v>23</v>
      </c>
      <c r="GL117" s="13">
        <v>23</v>
      </c>
      <c r="GM117" s="13">
        <v>21</v>
      </c>
      <c r="GN117" s="13">
        <v>18</v>
      </c>
      <c r="GO117" s="13">
        <v>13</v>
      </c>
      <c r="GP117" s="13">
        <v>19</v>
      </c>
      <c r="GQ117" s="13">
        <v>25</v>
      </c>
      <c r="GR117" s="13">
        <v>22</v>
      </c>
      <c r="GS117" s="13">
        <v>30</v>
      </c>
      <c r="GT117" s="13">
        <v>18</v>
      </c>
      <c r="GU117" s="13">
        <v>21</v>
      </c>
      <c r="GV117" s="13">
        <v>20</v>
      </c>
      <c r="GW117" s="13">
        <v>10</v>
      </c>
      <c r="GX117" s="13">
        <v>18</v>
      </c>
      <c r="GY117" s="13">
        <v>21</v>
      </c>
      <c r="GZ117" s="13">
        <v>13</v>
      </c>
      <c r="HA117" s="13">
        <v>10</v>
      </c>
      <c r="HB117" s="13">
        <v>7</v>
      </c>
      <c r="HC117" s="13">
        <v>17</v>
      </c>
      <c r="HD117" s="13">
        <v>10</v>
      </c>
      <c r="HE117" s="13">
        <v>6</v>
      </c>
      <c r="HF117" s="13">
        <v>10</v>
      </c>
      <c r="HG117" s="13">
        <v>12</v>
      </c>
      <c r="HH117" s="13">
        <v>10</v>
      </c>
      <c r="HI117" s="13">
        <v>6</v>
      </c>
      <c r="HJ117" s="13">
        <v>11</v>
      </c>
      <c r="HK117" s="13">
        <v>11</v>
      </c>
      <c r="HL117" s="13">
        <v>12</v>
      </c>
      <c r="HM117" s="13">
        <v>6</v>
      </c>
      <c r="HN117" s="13">
        <v>6</v>
      </c>
      <c r="HO117" s="13">
        <v>9</v>
      </c>
      <c r="HP117" s="13">
        <v>10</v>
      </c>
      <c r="HQ117" s="13">
        <v>12</v>
      </c>
      <c r="HR117" s="13">
        <v>5</v>
      </c>
      <c r="HS117" s="13">
        <v>9</v>
      </c>
      <c r="HT117" s="13">
        <v>4</v>
      </c>
      <c r="HU117" s="13">
        <v>7</v>
      </c>
      <c r="HV117" s="13">
        <v>8</v>
      </c>
      <c r="HW117" s="13">
        <v>4</v>
      </c>
      <c r="HX117" s="13">
        <v>9</v>
      </c>
      <c r="HY117" s="13">
        <v>1</v>
      </c>
      <c r="HZ117" s="13">
        <v>14</v>
      </c>
      <c r="IA117" s="13">
        <v>3</v>
      </c>
      <c r="IB117" s="13">
        <v>4</v>
      </c>
      <c r="IC117" s="13">
        <v>6</v>
      </c>
      <c r="ID117" s="13">
        <v>4</v>
      </c>
      <c r="IE117" s="13"/>
      <c r="IF117" s="13">
        <v>3</v>
      </c>
      <c r="IG117" s="13">
        <v>2</v>
      </c>
      <c r="IH117" s="13">
        <v>1</v>
      </c>
      <c r="II117" s="13">
        <v>3</v>
      </c>
      <c r="IJ117" s="13">
        <v>3</v>
      </c>
      <c r="IK117" s="13">
        <v>1</v>
      </c>
      <c r="IL117" s="13">
        <v>1</v>
      </c>
      <c r="IM117" s="13"/>
      <c r="IN117" s="13">
        <v>2</v>
      </c>
      <c r="IO117" s="13"/>
      <c r="IP117" s="13"/>
      <c r="IQ117" s="13">
        <v>1</v>
      </c>
      <c r="IR117" s="13"/>
      <c r="IS117" s="13"/>
      <c r="IT117" s="13">
        <v>1</v>
      </c>
      <c r="IU117" s="13">
        <v>1</v>
      </c>
      <c r="IV117" s="13"/>
      <c r="IW117" s="13"/>
      <c r="IX117" s="13"/>
      <c r="IY117" s="13"/>
      <c r="IZ117" s="13"/>
      <c r="JA117" s="13"/>
      <c r="JB117" s="13"/>
      <c r="JC117" s="13"/>
      <c r="JD117" s="13"/>
      <c r="JE117" s="13"/>
      <c r="JF117" s="60">
        <v>868</v>
      </c>
      <c r="JG117" s="13">
        <v>3</v>
      </c>
      <c r="JH117" s="13">
        <v>1</v>
      </c>
      <c r="JI117" s="13"/>
      <c r="JJ117" s="13"/>
      <c r="JK117" s="13">
        <v>1</v>
      </c>
      <c r="JL117" s="13"/>
      <c r="JM117" s="13"/>
      <c r="JN117" s="13"/>
      <c r="JO117" s="13"/>
      <c r="JP117" s="13"/>
      <c r="JQ117" s="13"/>
      <c r="JR117" s="13"/>
      <c r="JS117" s="13"/>
      <c r="JT117" s="13"/>
      <c r="JU117" s="13"/>
      <c r="JV117" s="13"/>
      <c r="JW117" s="13"/>
      <c r="JX117" s="13"/>
      <c r="JY117" s="13"/>
      <c r="JZ117" s="13"/>
      <c r="KA117" s="13"/>
      <c r="KB117" s="13"/>
      <c r="KC117" s="13"/>
      <c r="KD117" s="13"/>
      <c r="KE117" s="13"/>
      <c r="KF117" s="13"/>
      <c r="KG117" s="13"/>
      <c r="KH117" s="13"/>
      <c r="KI117" s="13"/>
      <c r="KJ117" s="13"/>
      <c r="KK117" s="13"/>
      <c r="KL117" s="13"/>
      <c r="KM117" s="13"/>
      <c r="KN117" s="13"/>
      <c r="KO117" s="13"/>
      <c r="KP117" s="13">
        <v>1</v>
      </c>
      <c r="KQ117" s="13"/>
      <c r="KR117" s="13"/>
      <c r="KS117" s="13"/>
      <c r="KT117" s="13"/>
      <c r="KU117" s="13"/>
      <c r="KV117" s="13"/>
      <c r="KW117" s="13"/>
      <c r="KX117" s="13"/>
      <c r="KY117" s="13"/>
      <c r="KZ117" s="13"/>
      <c r="LA117" s="13"/>
      <c r="LB117" s="13"/>
      <c r="LC117" s="13">
        <v>1</v>
      </c>
      <c r="LD117" s="13">
        <v>1</v>
      </c>
      <c r="LE117" s="13"/>
      <c r="LF117" s="13"/>
      <c r="LG117" s="13"/>
      <c r="LH117" s="13"/>
      <c r="LI117" s="13"/>
      <c r="LJ117" s="13"/>
      <c r="LK117" s="13"/>
      <c r="LL117" s="13"/>
      <c r="LM117" s="13"/>
      <c r="LN117" s="13"/>
      <c r="LO117" s="13"/>
      <c r="LP117" s="13"/>
      <c r="LQ117" s="13"/>
      <c r="LR117" s="13"/>
      <c r="LS117" s="13"/>
      <c r="LT117" s="13"/>
      <c r="LU117" s="13"/>
      <c r="LV117" s="13">
        <v>1</v>
      </c>
      <c r="LW117" s="13"/>
      <c r="LX117" s="13"/>
      <c r="LY117" s="13"/>
      <c r="LZ117" s="13"/>
      <c r="MA117" s="13"/>
      <c r="MB117" s="13"/>
      <c r="MC117" s="13"/>
      <c r="MD117" s="13"/>
      <c r="ME117" s="13"/>
      <c r="MF117" s="13"/>
      <c r="MG117" s="13"/>
      <c r="MH117" s="13"/>
      <c r="MI117" s="13"/>
      <c r="MJ117" s="13"/>
      <c r="MK117" s="13"/>
      <c r="ML117" s="13"/>
      <c r="MM117" s="13"/>
      <c r="MN117" s="13"/>
      <c r="MO117" s="13"/>
      <c r="MP117" s="13"/>
      <c r="MQ117" s="13"/>
      <c r="MR117" s="13"/>
      <c r="MS117" s="13"/>
      <c r="MT117" s="13"/>
      <c r="MU117" s="13"/>
      <c r="MV117" s="13"/>
      <c r="MW117" s="13"/>
      <c r="MX117" s="13"/>
      <c r="MY117" s="13"/>
      <c r="MZ117" s="13"/>
      <c r="NA117" s="13"/>
      <c r="NB117" s="13"/>
      <c r="NC117" s="13"/>
      <c r="ND117" s="13"/>
      <c r="NE117" s="13"/>
      <c r="NF117" s="13"/>
      <c r="NG117" s="13"/>
      <c r="NH117" s="13"/>
      <c r="NI117" s="13"/>
      <c r="NJ117" s="60">
        <v>9</v>
      </c>
      <c r="NK117" s="13">
        <v>877</v>
      </c>
      <c r="NL117" s="448"/>
      <c r="NM117" s="448"/>
      <c r="NN117" s="448"/>
    </row>
    <row r="118" spans="1:378">
      <c r="A118" s="8" t="s">
        <v>129</v>
      </c>
      <c r="B118" s="284">
        <f t="shared" si="129"/>
        <v>19</v>
      </c>
      <c r="C118" s="284">
        <f t="shared" si="130"/>
        <v>15</v>
      </c>
      <c r="D118" s="284">
        <f t="shared" si="131"/>
        <v>44</v>
      </c>
      <c r="E118" s="284">
        <f t="shared" si="132"/>
        <v>69</v>
      </c>
      <c r="F118" s="284">
        <f t="shared" si="133"/>
        <v>150</v>
      </c>
      <c r="G118" s="284">
        <f t="shared" si="134"/>
        <v>143</v>
      </c>
      <c r="H118" s="284">
        <f t="shared" si="135"/>
        <v>151</v>
      </c>
      <c r="I118" s="284">
        <f t="shared" si="136"/>
        <v>170</v>
      </c>
      <c r="J118" s="284">
        <f t="shared" si="137"/>
        <v>140</v>
      </c>
      <c r="K118" s="284">
        <f t="shared" si="138"/>
        <v>146</v>
      </c>
      <c r="L118" s="284">
        <f t="shared" si="139"/>
        <v>94</v>
      </c>
      <c r="M118" s="284">
        <f t="shared" si="140"/>
        <v>88</v>
      </c>
      <c r="N118" s="284">
        <f t="shared" si="141"/>
        <v>56</v>
      </c>
      <c r="O118" s="284">
        <f t="shared" si="142"/>
        <v>51</v>
      </c>
      <c r="P118" s="284">
        <f t="shared" si="143"/>
        <v>27</v>
      </c>
      <c r="Q118" s="284">
        <f t="shared" si="144"/>
        <v>38</v>
      </c>
      <c r="R118" s="284">
        <f t="shared" si="145"/>
        <v>16</v>
      </c>
      <c r="S118" s="284">
        <f t="shared" si="146"/>
        <v>26</v>
      </c>
      <c r="T118" s="284">
        <f t="shared" si="147"/>
        <v>1</v>
      </c>
      <c r="U118" s="284">
        <f t="shared" si="148"/>
        <v>3</v>
      </c>
      <c r="W118" s="16" t="s">
        <v>126</v>
      </c>
      <c r="X118" s="764">
        <f t="shared" si="150"/>
        <v>77</v>
      </c>
      <c r="Y118" s="764">
        <f t="shared" si="151"/>
        <v>52</v>
      </c>
      <c r="Z118" s="764">
        <f t="shared" si="152"/>
        <v>119</v>
      </c>
      <c r="AA118" s="764">
        <f t="shared" si="153"/>
        <v>177</v>
      </c>
      <c r="AB118" s="764">
        <f t="shared" si="154"/>
        <v>491</v>
      </c>
      <c r="AC118" s="764">
        <f t="shared" si="155"/>
        <v>539</v>
      </c>
      <c r="AD118" s="764">
        <f t="shared" si="156"/>
        <v>689</v>
      </c>
      <c r="AE118" s="764">
        <f t="shared" si="157"/>
        <v>549</v>
      </c>
      <c r="AF118" s="764">
        <f t="shared" si="158"/>
        <v>469</v>
      </c>
      <c r="AG118" s="764">
        <f t="shared" si="159"/>
        <v>391</v>
      </c>
      <c r="AH118" s="764">
        <f t="shared" si="160"/>
        <v>281</v>
      </c>
      <c r="AI118" s="764">
        <f t="shared" si="161"/>
        <v>282</v>
      </c>
      <c r="AJ118" s="764">
        <f t="shared" si="162"/>
        <v>165</v>
      </c>
      <c r="AK118" s="764">
        <f t="shared" si="163"/>
        <v>158</v>
      </c>
      <c r="AL118" s="764">
        <f t="shared" si="164"/>
        <v>73</v>
      </c>
      <c r="AM118" s="764">
        <f t="shared" si="165"/>
        <v>69</v>
      </c>
      <c r="AN118" s="764">
        <f t="shared" si="166"/>
        <v>24</v>
      </c>
      <c r="AO118" s="764">
        <f t="shared" si="167"/>
        <v>26</v>
      </c>
      <c r="AP118" s="764">
        <f t="shared" si="168"/>
        <v>3</v>
      </c>
      <c r="AQ118" s="764">
        <f t="shared" si="169"/>
        <v>3</v>
      </c>
      <c r="AR118" s="764">
        <f t="shared" si="149"/>
        <v>52</v>
      </c>
      <c r="AT118" s="16" t="s">
        <v>126</v>
      </c>
      <c r="AU118" s="13">
        <v>4</v>
      </c>
      <c r="AV118" s="13">
        <v>4</v>
      </c>
      <c r="AW118" s="13">
        <v>6</v>
      </c>
      <c r="AX118" s="13">
        <v>7</v>
      </c>
      <c r="AY118" s="13">
        <v>4</v>
      </c>
      <c r="AZ118" s="13">
        <v>6</v>
      </c>
      <c r="BA118" s="13">
        <v>8</v>
      </c>
      <c r="BB118" s="13">
        <v>1</v>
      </c>
      <c r="BC118" s="13">
        <v>4</v>
      </c>
      <c r="BD118" s="13">
        <v>8</v>
      </c>
      <c r="BE118" s="13">
        <v>7</v>
      </c>
      <c r="BF118" s="13">
        <v>7</v>
      </c>
      <c r="BG118" s="13">
        <v>11</v>
      </c>
      <c r="BH118" s="13">
        <v>14</v>
      </c>
      <c r="BI118" s="13">
        <v>13</v>
      </c>
      <c r="BJ118" s="13">
        <v>18</v>
      </c>
      <c r="BK118" s="13">
        <v>13</v>
      </c>
      <c r="BL118" s="13">
        <v>23</v>
      </c>
      <c r="BM118" s="13">
        <v>36</v>
      </c>
      <c r="BN118" s="13">
        <v>35</v>
      </c>
      <c r="BO118" s="13">
        <v>45</v>
      </c>
      <c r="BP118" s="13">
        <v>38</v>
      </c>
      <c r="BQ118" s="13">
        <v>46</v>
      </c>
      <c r="BR118" s="13">
        <v>44</v>
      </c>
      <c r="BS118" s="13">
        <v>67</v>
      </c>
      <c r="BT118" s="13">
        <v>49</v>
      </c>
      <c r="BU118" s="13">
        <v>54</v>
      </c>
      <c r="BV118" s="13">
        <v>62</v>
      </c>
      <c r="BW118" s="13">
        <v>63</v>
      </c>
      <c r="BX118" s="13">
        <v>71</v>
      </c>
      <c r="BY118" s="13">
        <v>71</v>
      </c>
      <c r="BZ118" s="13">
        <v>60</v>
      </c>
      <c r="CA118" s="13">
        <v>45</v>
      </c>
      <c r="CB118" s="13">
        <v>53</v>
      </c>
      <c r="CC118" s="13">
        <v>66</v>
      </c>
      <c r="CD118" s="13">
        <v>54</v>
      </c>
      <c r="CE118" s="13">
        <v>44</v>
      </c>
      <c r="CF118" s="13">
        <v>38</v>
      </c>
      <c r="CG118" s="13">
        <v>56</v>
      </c>
      <c r="CH118" s="13">
        <v>62</v>
      </c>
      <c r="CI118" s="13">
        <v>42</v>
      </c>
      <c r="CJ118" s="13">
        <v>47</v>
      </c>
      <c r="CK118" s="13">
        <v>41</v>
      </c>
      <c r="CL118" s="13">
        <v>38</v>
      </c>
      <c r="CM118" s="13">
        <v>35</v>
      </c>
      <c r="CN118" s="13">
        <v>44</v>
      </c>
      <c r="CO118" s="13">
        <v>44</v>
      </c>
      <c r="CP118" s="13">
        <v>36</v>
      </c>
      <c r="CQ118" s="13">
        <v>30</v>
      </c>
      <c r="CR118" s="13">
        <v>34</v>
      </c>
      <c r="CS118" s="13">
        <v>38</v>
      </c>
      <c r="CT118" s="13">
        <v>30</v>
      </c>
      <c r="CU118" s="13">
        <v>26</v>
      </c>
      <c r="CV118" s="13">
        <v>27</v>
      </c>
      <c r="CW118" s="13">
        <v>28</v>
      </c>
      <c r="CX118" s="13">
        <v>29</v>
      </c>
      <c r="CY118" s="13">
        <v>33</v>
      </c>
      <c r="CZ118" s="13">
        <v>23</v>
      </c>
      <c r="DA118" s="13">
        <v>23</v>
      </c>
      <c r="DB118" s="13">
        <v>25</v>
      </c>
      <c r="DC118" s="13">
        <v>22</v>
      </c>
      <c r="DD118" s="13">
        <v>15</v>
      </c>
      <c r="DE118" s="13">
        <v>20</v>
      </c>
      <c r="DF118" s="13">
        <v>20</v>
      </c>
      <c r="DG118" s="13">
        <v>11</v>
      </c>
      <c r="DH118" s="13">
        <v>20</v>
      </c>
      <c r="DI118" s="13">
        <v>17</v>
      </c>
      <c r="DJ118" s="13">
        <v>11</v>
      </c>
      <c r="DK118" s="13">
        <v>10</v>
      </c>
      <c r="DL118" s="13">
        <v>12</v>
      </c>
      <c r="DM118" s="13">
        <v>7</v>
      </c>
      <c r="DN118" s="13">
        <v>7</v>
      </c>
      <c r="DO118" s="13">
        <v>7</v>
      </c>
      <c r="DP118" s="13">
        <v>9</v>
      </c>
      <c r="DQ118" s="13">
        <v>6</v>
      </c>
      <c r="DR118" s="13">
        <v>9</v>
      </c>
      <c r="DS118" s="13">
        <v>3</v>
      </c>
      <c r="DT118" s="13">
        <v>12</v>
      </c>
      <c r="DU118" s="13">
        <v>7</v>
      </c>
      <c r="DV118" s="13">
        <v>2</v>
      </c>
      <c r="DW118" s="13">
        <v>4</v>
      </c>
      <c r="DX118" s="13">
        <v>3</v>
      </c>
      <c r="DY118" s="13">
        <v>3</v>
      </c>
      <c r="DZ118" s="13">
        <v>4</v>
      </c>
      <c r="EA118" s="13">
        <v>4</v>
      </c>
      <c r="EB118" s="13">
        <v>2</v>
      </c>
      <c r="EC118" s="13">
        <v>2</v>
      </c>
      <c r="ED118" s="13">
        <v>3</v>
      </c>
      <c r="EE118" s="13"/>
      <c r="EF118" s="13">
        <v>1</v>
      </c>
      <c r="EG118" s="13">
        <v>1</v>
      </c>
      <c r="EH118" s="13">
        <v>1</v>
      </c>
      <c r="EI118" s="13">
        <v>1</v>
      </c>
      <c r="EJ118" s="13"/>
      <c r="EK118" s="13"/>
      <c r="EL118" s="13"/>
      <c r="EM118" s="13"/>
      <c r="EN118" s="13"/>
      <c r="EO118" s="13"/>
      <c r="EP118" s="13"/>
      <c r="EQ118" s="13"/>
      <c r="ER118" s="13"/>
      <c r="ES118" s="13"/>
      <c r="ET118" s="13"/>
      <c r="EU118" s="13"/>
      <c r="EV118" s="13"/>
      <c r="EW118" s="13"/>
      <c r="EX118" s="13"/>
      <c r="EY118" s="13"/>
      <c r="EZ118" s="13"/>
      <c r="FA118" s="60">
        <v>2246</v>
      </c>
      <c r="FB118" s="13">
        <v>2246</v>
      </c>
      <c r="FC118" s="16" t="s">
        <v>126</v>
      </c>
      <c r="FD118" s="13">
        <v>7</v>
      </c>
      <c r="FE118" s="13">
        <v>14</v>
      </c>
      <c r="FF118" s="13">
        <v>13</v>
      </c>
      <c r="FG118" s="13">
        <v>7</v>
      </c>
      <c r="FH118" s="13">
        <v>5</v>
      </c>
      <c r="FI118" s="13">
        <v>4</v>
      </c>
      <c r="FJ118" s="13">
        <v>9</v>
      </c>
      <c r="FK118" s="13">
        <v>8</v>
      </c>
      <c r="FL118" s="13">
        <v>7</v>
      </c>
      <c r="FM118" s="13">
        <v>3</v>
      </c>
      <c r="FN118" s="13">
        <v>8</v>
      </c>
      <c r="FO118" s="13">
        <v>9</v>
      </c>
      <c r="FP118" s="13">
        <v>8</v>
      </c>
      <c r="FQ118" s="13">
        <v>13</v>
      </c>
      <c r="FR118" s="13">
        <v>3</v>
      </c>
      <c r="FS118" s="13">
        <v>6</v>
      </c>
      <c r="FT118" s="13">
        <v>12</v>
      </c>
      <c r="FU118" s="13">
        <v>16</v>
      </c>
      <c r="FV118" s="13">
        <v>22</v>
      </c>
      <c r="FW118" s="13">
        <v>22</v>
      </c>
      <c r="FX118" s="13">
        <v>29</v>
      </c>
      <c r="FY118" s="13">
        <v>39</v>
      </c>
      <c r="FZ118" s="13">
        <v>40</v>
      </c>
      <c r="GA118" s="13">
        <v>57</v>
      </c>
      <c r="GB118" s="13">
        <v>44</v>
      </c>
      <c r="GC118" s="13">
        <v>52</v>
      </c>
      <c r="GD118" s="13">
        <v>52</v>
      </c>
      <c r="GE118" s="13">
        <v>81</v>
      </c>
      <c r="GF118" s="13">
        <v>44</v>
      </c>
      <c r="GG118" s="13">
        <v>53</v>
      </c>
      <c r="GH118" s="13">
        <v>78</v>
      </c>
      <c r="GI118" s="13">
        <v>74</v>
      </c>
      <c r="GJ118" s="13">
        <v>69</v>
      </c>
      <c r="GK118" s="13">
        <v>65</v>
      </c>
      <c r="GL118" s="13">
        <v>52</v>
      </c>
      <c r="GM118" s="13">
        <v>79</v>
      </c>
      <c r="GN118" s="13">
        <v>73</v>
      </c>
      <c r="GO118" s="13">
        <v>68</v>
      </c>
      <c r="GP118" s="13">
        <v>57</v>
      </c>
      <c r="GQ118" s="13">
        <v>74</v>
      </c>
      <c r="GR118" s="13">
        <v>54</v>
      </c>
      <c r="GS118" s="13">
        <v>73</v>
      </c>
      <c r="GT118" s="13">
        <v>65</v>
      </c>
      <c r="GU118" s="13">
        <v>47</v>
      </c>
      <c r="GV118" s="13">
        <v>32</v>
      </c>
      <c r="GW118" s="13">
        <v>38</v>
      </c>
      <c r="GX118" s="13">
        <v>49</v>
      </c>
      <c r="GY118" s="13">
        <v>33</v>
      </c>
      <c r="GZ118" s="13">
        <v>37</v>
      </c>
      <c r="HA118" s="13">
        <v>41</v>
      </c>
      <c r="HB118" s="13">
        <v>24</v>
      </c>
      <c r="HC118" s="13">
        <v>32</v>
      </c>
      <c r="HD118" s="13">
        <v>41</v>
      </c>
      <c r="HE118" s="13">
        <v>34</v>
      </c>
      <c r="HF118" s="13">
        <v>29</v>
      </c>
      <c r="HG118" s="13">
        <v>23</v>
      </c>
      <c r="HH118" s="13">
        <v>20</v>
      </c>
      <c r="HI118" s="13">
        <v>31</v>
      </c>
      <c r="HJ118" s="13">
        <v>27</v>
      </c>
      <c r="HK118" s="13">
        <v>20</v>
      </c>
      <c r="HL118" s="13">
        <v>26</v>
      </c>
      <c r="HM118" s="13">
        <v>16</v>
      </c>
      <c r="HN118" s="13">
        <v>21</v>
      </c>
      <c r="HO118" s="13">
        <v>17</v>
      </c>
      <c r="HP118" s="13">
        <v>18</v>
      </c>
      <c r="HQ118" s="13">
        <v>14</v>
      </c>
      <c r="HR118" s="13">
        <v>19</v>
      </c>
      <c r="HS118" s="13">
        <v>18</v>
      </c>
      <c r="HT118" s="13">
        <v>11</v>
      </c>
      <c r="HU118" s="13">
        <v>5</v>
      </c>
      <c r="HV118" s="13">
        <v>11</v>
      </c>
      <c r="HW118" s="13">
        <v>11</v>
      </c>
      <c r="HX118" s="13">
        <v>7</v>
      </c>
      <c r="HY118" s="13">
        <v>8</v>
      </c>
      <c r="HZ118" s="13">
        <v>8</v>
      </c>
      <c r="IA118" s="13">
        <v>9</v>
      </c>
      <c r="IB118" s="13">
        <v>6</v>
      </c>
      <c r="IC118" s="13">
        <v>6</v>
      </c>
      <c r="ID118" s="13">
        <v>4</v>
      </c>
      <c r="IE118" s="13">
        <v>3</v>
      </c>
      <c r="IF118" s="13">
        <v>2</v>
      </c>
      <c r="IG118" s="13">
        <v>2</v>
      </c>
      <c r="IH118" s="13">
        <v>5</v>
      </c>
      <c r="II118" s="13">
        <v>2</v>
      </c>
      <c r="IJ118" s="13">
        <v>2</v>
      </c>
      <c r="IK118" s="13">
        <v>3</v>
      </c>
      <c r="IL118" s="13">
        <v>3</v>
      </c>
      <c r="IM118" s="13">
        <v>2</v>
      </c>
      <c r="IN118" s="13">
        <v>2</v>
      </c>
      <c r="IO118" s="13">
        <v>1</v>
      </c>
      <c r="IP118" s="13">
        <v>1</v>
      </c>
      <c r="IQ118" s="13">
        <v>1</v>
      </c>
      <c r="IR118" s="13"/>
      <c r="IS118" s="13">
        <v>1</v>
      </c>
      <c r="IT118" s="13"/>
      <c r="IU118" s="13"/>
      <c r="IV118" s="13"/>
      <c r="IW118" s="13"/>
      <c r="IX118" s="13"/>
      <c r="IY118" s="13"/>
      <c r="IZ118" s="13"/>
      <c r="JA118" s="13"/>
      <c r="JB118" s="13"/>
      <c r="JC118" s="13"/>
      <c r="JD118" s="13"/>
      <c r="JE118" s="13"/>
      <c r="JF118" s="60">
        <v>2391</v>
      </c>
      <c r="JG118" s="13">
        <v>1</v>
      </c>
      <c r="JH118" s="13">
        <v>5</v>
      </c>
      <c r="JI118" s="13"/>
      <c r="JJ118" s="13"/>
      <c r="JK118" s="13">
        <v>1</v>
      </c>
      <c r="JL118" s="13"/>
      <c r="JM118" s="13"/>
      <c r="JN118" s="13">
        <v>1</v>
      </c>
      <c r="JO118" s="13"/>
      <c r="JP118" s="13"/>
      <c r="JQ118" s="13"/>
      <c r="JR118" s="13">
        <v>2</v>
      </c>
      <c r="JS118" s="13"/>
      <c r="JT118" s="13"/>
      <c r="JU118" s="13"/>
      <c r="JV118" s="13"/>
      <c r="JW118" s="13">
        <v>1</v>
      </c>
      <c r="JX118" s="13"/>
      <c r="JY118" s="13">
        <v>1</v>
      </c>
      <c r="JZ118" s="13"/>
      <c r="KA118" s="13"/>
      <c r="KB118" s="13"/>
      <c r="KC118" s="13">
        <v>1</v>
      </c>
      <c r="KD118" s="13"/>
      <c r="KE118" s="13">
        <v>1</v>
      </c>
      <c r="KF118" s="13">
        <v>1</v>
      </c>
      <c r="KG118" s="13"/>
      <c r="KH118" s="13"/>
      <c r="KI118" s="13"/>
      <c r="KJ118" s="13">
        <v>1</v>
      </c>
      <c r="KK118" s="13">
        <v>2</v>
      </c>
      <c r="KL118" s="13">
        <v>2</v>
      </c>
      <c r="KM118" s="13">
        <v>1</v>
      </c>
      <c r="KN118" s="13">
        <v>1</v>
      </c>
      <c r="KO118" s="13">
        <v>1</v>
      </c>
      <c r="KP118" s="13">
        <v>1</v>
      </c>
      <c r="KQ118" s="13">
        <v>1</v>
      </c>
      <c r="KR118" s="13">
        <v>3</v>
      </c>
      <c r="KS118" s="13">
        <v>2</v>
      </c>
      <c r="KT118" s="13"/>
      <c r="KU118" s="13">
        <v>2</v>
      </c>
      <c r="KV118" s="13"/>
      <c r="KW118" s="13">
        <v>2</v>
      </c>
      <c r="KX118" s="13"/>
      <c r="KY118" s="13"/>
      <c r="KZ118" s="13"/>
      <c r="LA118" s="13"/>
      <c r="LB118" s="13"/>
      <c r="LC118" s="13"/>
      <c r="LD118" s="13">
        <v>1</v>
      </c>
      <c r="LE118" s="13">
        <v>2</v>
      </c>
      <c r="LF118" s="13">
        <v>1</v>
      </c>
      <c r="LG118" s="13"/>
      <c r="LH118" s="13">
        <v>1</v>
      </c>
      <c r="LI118" s="13"/>
      <c r="LJ118" s="13"/>
      <c r="LK118" s="13"/>
      <c r="LL118" s="13">
        <v>1</v>
      </c>
      <c r="LM118" s="13"/>
      <c r="LN118" s="13"/>
      <c r="LO118" s="13">
        <v>1</v>
      </c>
      <c r="LP118" s="13">
        <v>1</v>
      </c>
      <c r="LQ118" s="13">
        <v>1</v>
      </c>
      <c r="LR118" s="13"/>
      <c r="LS118" s="13"/>
      <c r="LT118" s="13">
        <v>1</v>
      </c>
      <c r="LU118" s="13"/>
      <c r="LV118" s="13"/>
      <c r="LW118" s="13"/>
      <c r="LX118" s="13">
        <v>1</v>
      </c>
      <c r="LY118" s="13">
        <v>1</v>
      </c>
      <c r="LZ118" s="13"/>
      <c r="MA118" s="13">
        <v>1</v>
      </c>
      <c r="MB118" s="13"/>
      <c r="MC118" s="13"/>
      <c r="MD118" s="13">
        <v>1</v>
      </c>
      <c r="ME118" s="13">
        <v>1</v>
      </c>
      <c r="MF118" s="13"/>
      <c r="MG118" s="13"/>
      <c r="MH118" s="13"/>
      <c r="MI118" s="13"/>
      <c r="MJ118" s="13"/>
      <c r="MK118" s="13"/>
      <c r="ML118" s="13"/>
      <c r="MM118" s="13"/>
      <c r="MN118" s="13"/>
      <c r="MO118" s="13">
        <v>1</v>
      </c>
      <c r="MP118" s="13">
        <v>1</v>
      </c>
      <c r="MQ118" s="13">
        <v>1</v>
      </c>
      <c r="MR118" s="13"/>
      <c r="MS118" s="13"/>
      <c r="MT118" s="13"/>
      <c r="MU118" s="13"/>
      <c r="MV118" s="13"/>
      <c r="MW118" s="13"/>
      <c r="MX118" s="13"/>
      <c r="MY118" s="13"/>
      <c r="MZ118" s="13"/>
      <c r="NA118" s="13"/>
      <c r="NB118" s="13"/>
      <c r="NC118" s="13"/>
      <c r="ND118" s="13"/>
      <c r="NE118" s="13"/>
      <c r="NF118" s="13"/>
      <c r="NG118" s="13"/>
      <c r="NH118" s="13"/>
      <c r="NI118" s="13"/>
      <c r="NJ118" s="60">
        <v>52</v>
      </c>
      <c r="NK118" s="13">
        <v>2443</v>
      </c>
      <c r="NL118" s="448"/>
      <c r="NM118" s="448"/>
      <c r="NN118" s="448"/>
    </row>
    <row r="119" spans="1:378">
      <c r="A119" s="8" t="s">
        <v>130</v>
      </c>
      <c r="B119" s="284">
        <f t="shared" si="129"/>
        <v>1</v>
      </c>
      <c r="C119" s="284">
        <f t="shared" si="130"/>
        <v>2</v>
      </c>
      <c r="D119" s="284">
        <f t="shared" si="131"/>
        <v>5</v>
      </c>
      <c r="E119" s="284">
        <f t="shared" si="132"/>
        <v>5</v>
      </c>
      <c r="F119" s="284">
        <f t="shared" si="133"/>
        <v>23</v>
      </c>
      <c r="G119" s="284">
        <f t="shared" si="134"/>
        <v>36</v>
      </c>
      <c r="H119" s="284">
        <f t="shared" si="135"/>
        <v>26</v>
      </c>
      <c r="I119" s="284">
        <f t="shared" si="136"/>
        <v>19</v>
      </c>
      <c r="J119" s="284">
        <f t="shared" si="137"/>
        <v>18</v>
      </c>
      <c r="K119" s="284">
        <f t="shared" si="138"/>
        <v>25</v>
      </c>
      <c r="L119" s="284">
        <f t="shared" si="139"/>
        <v>14</v>
      </c>
      <c r="M119" s="284">
        <f t="shared" si="140"/>
        <v>22</v>
      </c>
      <c r="N119" s="284">
        <f t="shared" si="141"/>
        <v>15</v>
      </c>
      <c r="O119" s="284">
        <f t="shared" si="142"/>
        <v>15</v>
      </c>
      <c r="P119" s="284">
        <f t="shared" si="143"/>
        <v>8</v>
      </c>
      <c r="Q119" s="284">
        <f t="shared" si="144"/>
        <v>1</v>
      </c>
      <c r="R119" s="284">
        <f t="shared" si="145"/>
        <v>1</v>
      </c>
      <c r="S119" s="284">
        <f t="shared" si="146"/>
        <v>3</v>
      </c>
      <c r="T119" s="284">
        <f t="shared" si="147"/>
        <v>0</v>
      </c>
      <c r="U119" s="284">
        <f t="shared" si="148"/>
        <v>1</v>
      </c>
      <c r="W119" s="16" t="s">
        <v>127</v>
      </c>
      <c r="X119" s="764">
        <f t="shared" si="150"/>
        <v>20</v>
      </c>
      <c r="Y119" s="764">
        <f t="shared" si="151"/>
        <v>28</v>
      </c>
      <c r="Z119" s="764">
        <f t="shared" si="152"/>
        <v>147</v>
      </c>
      <c r="AA119" s="764">
        <f t="shared" si="153"/>
        <v>212</v>
      </c>
      <c r="AB119" s="764">
        <f t="shared" si="154"/>
        <v>473</v>
      </c>
      <c r="AC119" s="764">
        <f t="shared" si="155"/>
        <v>467</v>
      </c>
      <c r="AD119" s="764">
        <f t="shared" si="156"/>
        <v>493</v>
      </c>
      <c r="AE119" s="764">
        <f t="shared" si="157"/>
        <v>494</v>
      </c>
      <c r="AF119" s="764">
        <f t="shared" si="158"/>
        <v>380</v>
      </c>
      <c r="AG119" s="764">
        <f t="shared" si="159"/>
        <v>388</v>
      </c>
      <c r="AH119" s="764">
        <f t="shared" si="160"/>
        <v>271</v>
      </c>
      <c r="AI119" s="764">
        <f t="shared" si="161"/>
        <v>282</v>
      </c>
      <c r="AJ119" s="764">
        <f t="shared" si="162"/>
        <v>179</v>
      </c>
      <c r="AK119" s="764">
        <f t="shared" si="163"/>
        <v>173</v>
      </c>
      <c r="AL119" s="764">
        <f t="shared" si="164"/>
        <v>94</v>
      </c>
      <c r="AM119" s="764">
        <f t="shared" si="165"/>
        <v>74</v>
      </c>
      <c r="AN119" s="764">
        <f t="shared" si="166"/>
        <v>50</v>
      </c>
      <c r="AO119" s="764">
        <f t="shared" si="167"/>
        <v>60</v>
      </c>
      <c r="AP119" s="764">
        <f t="shared" si="168"/>
        <v>7</v>
      </c>
      <c r="AQ119" s="764">
        <f t="shared" si="169"/>
        <v>12</v>
      </c>
      <c r="AR119" s="764">
        <f t="shared" si="149"/>
        <v>58</v>
      </c>
      <c r="AT119" s="16" t="s">
        <v>127</v>
      </c>
      <c r="AU119" s="13">
        <v>3</v>
      </c>
      <c r="AV119" s="13">
        <v>3</v>
      </c>
      <c r="AW119" s="13">
        <v>2</v>
      </c>
      <c r="AX119" s="13">
        <v>3</v>
      </c>
      <c r="AY119" s="13">
        <v>5</v>
      </c>
      <c r="AZ119" s="13">
        <v>3</v>
      </c>
      <c r="BA119" s="13">
        <v>1</v>
      </c>
      <c r="BB119" s="13">
        <v>2</v>
      </c>
      <c r="BC119" s="13">
        <v>3</v>
      </c>
      <c r="BD119" s="13">
        <v>3</v>
      </c>
      <c r="BE119" s="13">
        <v>7</v>
      </c>
      <c r="BF119" s="13">
        <v>5</v>
      </c>
      <c r="BG119" s="13">
        <v>6</v>
      </c>
      <c r="BH119" s="13">
        <v>8</v>
      </c>
      <c r="BI119" s="13">
        <v>16</v>
      </c>
      <c r="BJ119" s="13">
        <v>18</v>
      </c>
      <c r="BK119" s="13">
        <v>34</v>
      </c>
      <c r="BL119" s="13">
        <v>39</v>
      </c>
      <c r="BM119" s="13">
        <v>30</v>
      </c>
      <c r="BN119" s="13">
        <v>49</v>
      </c>
      <c r="BO119" s="13">
        <v>38</v>
      </c>
      <c r="BP119" s="13">
        <v>45</v>
      </c>
      <c r="BQ119" s="13">
        <v>48</v>
      </c>
      <c r="BR119" s="13">
        <v>36</v>
      </c>
      <c r="BS119" s="13">
        <v>40</v>
      </c>
      <c r="BT119" s="13">
        <v>54</v>
      </c>
      <c r="BU119" s="13">
        <v>58</v>
      </c>
      <c r="BV119" s="13">
        <v>43</v>
      </c>
      <c r="BW119" s="13">
        <v>56</v>
      </c>
      <c r="BX119" s="13">
        <v>49</v>
      </c>
      <c r="BY119" s="13">
        <v>60</v>
      </c>
      <c r="BZ119" s="13">
        <v>55</v>
      </c>
      <c r="CA119" s="13">
        <v>48</v>
      </c>
      <c r="CB119" s="13">
        <v>31</v>
      </c>
      <c r="CC119" s="13">
        <v>60</v>
      </c>
      <c r="CD119" s="13">
        <v>52</v>
      </c>
      <c r="CE119" s="13">
        <v>49</v>
      </c>
      <c r="CF119" s="13">
        <v>55</v>
      </c>
      <c r="CG119" s="13">
        <v>40</v>
      </c>
      <c r="CH119" s="13">
        <v>44</v>
      </c>
      <c r="CI119" s="13">
        <v>40</v>
      </c>
      <c r="CJ119" s="13">
        <v>53</v>
      </c>
      <c r="CK119" s="13">
        <v>47</v>
      </c>
      <c r="CL119" s="13">
        <v>38</v>
      </c>
      <c r="CM119" s="13">
        <v>31</v>
      </c>
      <c r="CN119" s="13">
        <v>49</v>
      </c>
      <c r="CO119" s="13">
        <v>33</v>
      </c>
      <c r="CP119" s="13">
        <v>38</v>
      </c>
      <c r="CQ119" s="13">
        <v>32</v>
      </c>
      <c r="CR119" s="13">
        <v>27</v>
      </c>
      <c r="CS119" s="13">
        <v>41</v>
      </c>
      <c r="CT119" s="13">
        <v>22</v>
      </c>
      <c r="CU119" s="13">
        <v>28</v>
      </c>
      <c r="CV119" s="13">
        <v>31</v>
      </c>
      <c r="CW119" s="13">
        <v>34</v>
      </c>
      <c r="CX119" s="13">
        <v>33</v>
      </c>
      <c r="CY119" s="13">
        <v>24</v>
      </c>
      <c r="CZ119" s="13">
        <v>21</v>
      </c>
      <c r="DA119" s="13">
        <v>29</v>
      </c>
      <c r="DB119" s="13">
        <v>19</v>
      </c>
      <c r="DC119" s="13">
        <v>20</v>
      </c>
      <c r="DD119" s="13">
        <v>30</v>
      </c>
      <c r="DE119" s="13">
        <v>19</v>
      </c>
      <c r="DF119" s="13">
        <v>26</v>
      </c>
      <c r="DG119" s="13">
        <v>17</v>
      </c>
      <c r="DH119" s="13">
        <v>10</v>
      </c>
      <c r="DI119" s="13">
        <v>12</v>
      </c>
      <c r="DJ119" s="13">
        <v>14</v>
      </c>
      <c r="DK119" s="13">
        <v>15</v>
      </c>
      <c r="DL119" s="13">
        <v>10</v>
      </c>
      <c r="DM119" s="13">
        <v>12</v>
      </c>
      <c r="DN119" s="13">
        <v>10</v>
      </c>
      <c r="DO119" s="13">
        <v>11</v>
      </c>
      <c r="DP119" s="13">
        <v>8</v>
      </c>
      <c r="DQ119" s="13">
        <v>10</v>
      </c>
      <c r="DR119" s="13">
        <v>10</v>
      </c>
      <c r="DS119" s="13">
        <v>6</v>
      </c>
      <c r="DT119" s="13">
        <v>2</v>
      </c>
      <c r="DU119" s="13">
        <v>2</v>
      </c>
      <c r="DV119" s="13">
        <v>3</v>
      </c>
      <c r="DW119" s="13">
        <v>9</v>
      </c>
      <c r="DX119" s="13">
        <v>7</v>
      </c>
      <c r="DY119" s="13">
        <v>3</v>
      </c>
      <c r="DZ119" s="13">
        <v>4</v>
      </c>
      <c r="EA119" s="13">
        <v>6</v>
      </c>
      <c r="EB119" s="13">
        <v>6</v>
      </c>
      <c r="EC119" s="13">
        <v>4</v>
      </c>
      <c r="ED119" s="13">
        <v>7</v>
      </c>
      <c r="EE119" s="13">
        <v>8</v>
      </c>
      <c r="EF119" s="13">
        <v>6</v>
      </c>
      <c r="EG119" s="13">
        <v>2</v>
      </c>
      <c r="EH119" s="13">
        <v>3</v>
      </c>
      <c r="EI119" s="13">
        <v>1</v>
      </c>
      <c r="EJ119" s="13">
        <v>1</v>
      </c>
      <c r="EK119" s="13">
        <v>2</v>
      </c>
      <c r="EL119" s="13"/>
      <c r="EM119" s="13"/>
      <c r="EN119" s="13">
        <v>1</v>
      </c>
      <c r="EO119" s="13">
        <v>1</v>
      </c>
      <c r="EP119" s="13"/>
      <c r="EQ119" s="13">
        <v>1</v>
      </c>
      <c r="ER119" s="13"/>
      <c r="ES119" s="13"/>
      <c r="ET119" s="13"/>
      <c r="EU119" s="13"/>
      <c r="EV119" s="13"/>
      <c r="EW119" s="13"/>
      <c r="EX119" s="13"/>
      <c r="EY119" s="13"/>
      <c r="EZ119" s="13"/>
      <c r="FA119" s="60">
        <v>2190</v>
      </c>
      <c r="FB119" s="13">
        <v>2190</v>
      </c>
      <c r="FC119" s="16" t="s">
        <v>127</v>
      </c>
      <c r="FD119" s="13"/>
      <c r="FE119" s="13">
        <v>1</v>
      </c>
      <c r="FF119" s="13">
        <v>2</v>
      </c>
      <c r="FG119" s="13">
        <v>4</v>
      </c>
      <c r="FH119" s="13">
        <v>1</v>
      </c>
      <c r="FI119" s="13">
        <v>1</v>
      </c>
      <c r="FJ119" s="13">
        <v>1</v>
      </c>
      <c r="FK119" s="13">
        <v>5</v>
      </c>
      <c r="FL119" s="13">
        <v>2</v>
      </c>
      <c r="FM119" s="13">
        <v>3</v>
      </c>
      <c r="FN119" s="13">
        <v>2</v>
      </c>
      <c r="FO119" s="13">
        <v>6</v>
      </c>
      <c r="FP119" s="13">
        <v>4</v>
      </c>
      <c r="FQ119" s="13">
        <v>4</v>
      </c>
      <c r="FR119" s="13">
        <v>9</v>
      </c>
      <c r="FS119" s="13">
        <v>11</v>
      </c>
      <c r="FT119" s="13">
        <v>25</v>
      </c>
      <c r="FU119" s="13">
        <v>31</v>
      </c>
      <c r="FV119" s="13">
        <v>22</v>
      </c>
      <c r="FW119" s="13">
        <v>33</v>
      </c>
      <c r="FX119" s="13">
        <v>31</v>
      </c>
      <c r="FY119" s="13">
        <v>42</v>
      </c>
      <c r="FZ119" s="13">
        <v>45</v>
      </c>
      <c r="GA119" s="13">
        <v>41</v>
      </c>
      <c r="GB119" s="13">
        <v>51</v>
      </c>
      <c r="GC119" s="13">
        <v>43</v>
      </c>
      <c r="GD119" s="13">
        <v>43</v>
      </c>
      <c r="GE119" s="13">
        <v>53</v>
      </c>
      <c r="GF119" s="13">
        <v>61</v>
      </c>
      <c r="GG119" s="13">
        <v>63</v>
      </c>
      <c r="GH119" s="13">
        <v>53</v>
      </c>
      <c r="GI119" s="13">
        <v>53</v>
      </c>
      <c r="GJ119" s="13">
        <v>44</v>
      </c>
      <c r="GK119" s="13">
        <v>46</v>
      </c>
      <c r="GL119" s="13">
        <v>56</v>
      </c>
      <c r="GM119" s="13">
        <v>45</v>
      </c>
      <c r="GN119" s="13">
        <v>67</v>
      </c>
      <c r="GO119" s="13">
        <v>34</v>
      </c>
      <c r="GP119" s="13">
        <v>44</v>
      </c>
      <c r="GQ119" s="13">
        <v>51</v>
      </c>
      <c r="GR119" s="13">
        <v>52</v>
      </c>
      <c r="GS119" s="13">
        <v>35</v>
      </c>
      <c r="GT119" s="13">
        <v>39</v>
      </c>
      <c r="GU119" s="13">
        <v>38</v>
      </c>
      <c r="GV119" s="13">
        <v>46</v>
      </c>
      <c r="GW119" s="13">
        <v>34</v>
      </c>
      <c r="GX119" s="13">
        <v>38</v>
      </c>
      <c r="GY119" s="13">
        <v>30</v>
      </c>
      <c r="GZ119" s="13">
        <v>30</v>
      </c>
      <c r="HA119" s="13">
        <v>38</v>
      </c>
      <c r="HB119" s="13">
        <v>32</v>
      </c>
      <c r="HC119" s="13">
        <v>28</v>
      </c>
      <c r="HD119" s="13">
        <v>29</v>
      </c>
      <c r="HE119" s="13">
        <v>41</v>
      </c>
      <c r="HF119" s="13">
        <v>26</v>
      </c>
      <c r="HG119" s="13">
        <v>30</v>
      </c>
      <c r="HH119" s="13">
        <v>15</v>
      </c>
      <c r="HI119" s="13">
        <v>27</v>
      </c>
      <c r="HJ119" s="13">
        <v>15</v>
      </c>
      <c r="HK119" s="13">
        <v>28</v>
      </c>
      <c r="HL119" s="13">
        <v>20</v>
      </c>
      <c r="HM119" s="13">
        <v>25</v>
      </c>
      <c r="HN119" s="13">
        <v>24</v>
      </c>
      <c r="HO119" s="13">
        <v>21</v>
      </c>
      <c r="HP119" s="13">
        <v>18</v>
      </c>
      <c r="HQ119" s="13">
        <v>15</v>
      </c>
      <c r="HR119" s="13">
        <v>15</v>
      </c>
      <c r="HS119" s="13">
        <v>15</v>
      </c>
      <c r="HT119" s="13">
        <v>15</v>
      </c>
      <c r="HU119" s="13">
        <v>11</v>
      </c>
      <c r="HV119" s="13">
        <v>14</v>
      </c>
      <c r="HW119" s="13">
        <v>19</v>
      </c>
      <c r="HX119" s="13">
        <v>8</v>
      </c>
      <c r="HY119" s="13">
        <v>7</v>
      </c>
      <c r="HZ119" s="13">
        <v>10</v>
      </c>
      <c r="IA119" s="13">
        <v>11</v>
      </c>
      <c r="IB119" s="13">
        <v>7</v>
      </c>
      <c r="IC119" s="13">
        <v>7</v>
      </c>
      <c r="ID119" s="13">
        <v>5</v>
      </c>
      <c r="IE119" s="13">
        <v>6</v>
      </c>
      <c r="IF119" s="13">
        <v>8</v>
      </c>
      <c r="IG119" s="13">
        <v>5</v>
      </c>
      <c r="IH119" s="13">
        <v>15</v>
      </c>
      <c r="II119" s="13">
        <v>3</v>
      </c>
      <c r="IJ119" s="13">
        <v>4</v>
      </c>
      <c r="IK119" s="13">
        <v>2</v>
      </c>
      <c r="IL119" s="13">
        <v>3</v>
      </c>
      <c r="IM119" s="13">
        <v>4</v>
      </c>
      <c r="IN119" s="13">
        <v>2</v>
      </c>
      <c r="IO119" s="13">
        <v>4</v>
      </c>
      <c r="IP119" s="13">
        <v>3</v>
      </c>
      <c r="IQ119" s="13">
        <v>1</v>
      </c>
      <c r="IR119" s="13">
        <v>1</v>
      </c>
      <c r="IS119" s="13">
        <v>1</v>
      </c>
      <c r="IT119" s="13"/>
      <c r="IU119" s="13">
        <v>1</v>
      </c>
      <c r="IV119" s="13"/>
      <c r="IW119" s="13"/>
      <c r="IX119" s="13"/>
      <c r="IY119" s="13"/>
      <c r="IZ119" s="13"/>
      <c r="JA119" s="13"/>
      <c r="JB119" s="13"/>
      <c r="JC119" s="13"/>
      <c r="JD119" s="13"/>
      <c r="JE119" s="13"/>
      <c r="JF119" s="60">
        <v>2114</v>
      </c>
      <c r="JG119" s="13">
        <v>2</v>
      </c>
      <c r="JH119" s="13">
        <v>2</v>
      </c>
      <c r="JI119" s="13"/>
      <c r="JJ119" s="13"/>
      <c r="JK119" s="13"/>
      <c r="JL119" s="13"/>
      <c r="JM119" s="13"/>
      <c r="JN119" s="13"/>
      <c r="JO119" s="13"/>
      <c r="JP119" s="13"/>
      <c r="JQ119" s="13">
        <v>1</v>
      </c>
      <c r="JR119" s="13"/>
      <c r="JS119" s="13"/>
      <c r="JT119" s="13"/>
      <c r="JU119" s="13"/>
      <c r="JV119" s="13"/>
      <c r="JW119" s="13"/>
      <c r="JX119" s="13">
        <v>1</v>
      </c>
      <c r="JY119" s="13"/>
      <c r="JZ119" s="13">
        <v>2</v>
      </c>
      <c r="KA119" s="13"/>
      <c r="KB119" s="13">
        <v>1</v>
      </c>
      <c r="KC119" s="13">
        <v>3</v>
      </c>
      <c r="KD119" s="13">
        <v>1</v>
      </c>
      <c r="KE119" s="13"/>
      <c r="KF119" s="13">
        <v>1</v>
      </c>
      <c r="KG119" s="13">
        <v>1</v>
      </c>
      <c r="KH119" s="13"/>
      <c r="KI119" s="13"/>
      <c r="KJ119" s="13">
        <v>1</v>
      </c>
      <c r="KK119" s="13">
        <v>1</v>
      </c>
      <c r="KL119" s="13">
        <v>2</v>
      </c>
      <c r="KM119" s="13"/>
      <c r="KN119" s="13">
        <v>2</v>
      </c>
      <c r="KO119" s="13">
        <v>1</v>
      </c>
      <c r="KP119" s="13">
        <v>1</v>
      </c>
      <c r="KQ119" s="13">
        <v>1</v>
      </c>
      <c r="KR119" s="13">
        <v>1</v>
      </c>
      <c r="KS119" s="13">
        <v>3</v>
      </c>
      <c r="KT119" s="13"/>
      <c r="KU119" s="13"/>
      <c r="KV119" s="13">
        <v>4</v>
      </c>
      <c r="KW119" s="13"/>
      <c r="KX119" s="13">
        <v>2</v>
      </c>
      <c r="KY119" s="13">
        <v>1</v>
      </c>
      <c r="KZ119" s="13">
        <v>1</v>
      </c>
      <c r="LA119" s="13"/>
      <c r="LB119" s="13"/>
      <c r="LC119" s="13"/>
      <c r="LD119" s="13"/>
      <c r="LE119" s="13">
        <v>1</v>
      </c>
      <c r="LF119" s="13"/>
      <c r="LG119" s="13"/>
      <c r="LH119" s="13"/>
      <c r="LI119" s="13">
        <v>1</v>
      </c>
      <c r="LJ119" s="13"/>
      <c r="LK119" s="13">
        <v>2</v>
      </c>
      <c r="LL119" s="13"/>
      <c r="LM119" s="13"/>
      <c r="LN119" s="13"/>
      <c r="LO119" s="13"/>
      <c r="LP119" s="13">
        <v>1</v>
      </c>
      <c r="LQ119" s="13">
        <v>1</v>
      </c>
      <c r="LR119" s="13"/>
      <c r="LS119" s="13">
        <v>1</v>
      </c>
      <c r="LT119" s="13"/>
      <c r="LU119" s="13"/>
      <c r="LV119" s="13"/>
      <c r="LW119" s="13">
        <v>1</v>
      </c>
      <c r="LX119" s="13"/>
      <c r="LY119" s="13">
        <v>1</v>
      </c>
      <c r="LZ119" s="13"/>
      <c r="MA119" s="13"/>
      <c r="MB119" s="13">
        <v>1</v>
      </c>
      <c r="MC119" s="13"/>
      <c r="MD119" s="13"/>
      <c r="ME119" s="13">
        <v>1</v>
      </c>
      <c r="MF119" s="13"/>
      <c r="MG119" s="13"/>
      <c r="MH119" s="13"/>
      <c r="MI119" s="13"/>
      <c r="MJ119" s="13"/>
      <c r="MK119" s="13">
        <v>2</v>
      </c>
      <c r="ML119" s="13"/>
      <c r="MM119" s="13"/>
      <c r="MN119" s="13"/>
      <c r="MO119" s="13">
        <v>2</v>
      </c>
      <c r="MP119" s="13"/>
      <c r="MQ119" s="13"/>
      <c r="MR119" s="13">
        <v>2</v>
      </c>
      <c r="MS119" s="13">
        <v>2</v>
      </c>
      <c r="MT119" s="13"/>
      <c r="MU119" s="13">
        <v>2</v>
      </c>
      <c r="MV119" s="13">
        <v>1</v>
      </c>
      <c r="MW119" s="13"/>
      <c r="MX119" s="13"/>
      <c r="MY119" s="13"/>
      <c r="MZ119" s="13"/>
      <c r="NA119" s="13"/>
      <c r="NB119" s="13"/>
      <c r="NC119" s="13"/>
      <c r="ND119" s="13"/>
      <c r="NE119" s="13"/>
      <c r="NF119" s="13"/>
      <c r="NG119" s="13"/>
      <c r="NH119" s="13"/>
      <c r="NI119" s="13"/>
      <c r="NJ119" s="60">
        <v>58</v>
      </c>
      <c r="NK119" s="13">
        <v>2172</v>
      </c>
      <c r="NL119" s="448"/>
      <c r="NM119" s="448"/>
      <c r="NN119" s="448"/>
    </row>
    <row r="120" spans="1:378">
      <c r="A120" s="9" t="s">
        <v>210</v>
      </c>
      <c r="B120" s="284">
        <f t="shared" si="129"/>
        <v>306</v>
      </c>
      <c r="C120" s="284">
        <f t="shared" si="130"/>
        <v>276</v>
      </c>
      <c r="D120" s="284">
        <f t="shared" si="131"/>
        <v>902</v>
      </c>
      <c r="E120" s="284">
        <f t="shared" si="132"/>
        <v>945</v>
      </c>
      <c r="F120" s="284">
        <f t="shared" si="133"/>
        <v>2789</v>
      </c>
      <c r="G120" s="284">
        <f t="shared" si="134"/>
        <v>2816</v>
      </c>
      <c r="H120" s="284">
        <f t="shared" si="135"/>
        <v>3053</v>
      </c>
      <c r="I120" s="284">
        <f t="shared" si="136"/>
        <v>3013</v>
      </c>
      <c r="J120" s="284">
        <f t="shared" si="137"/>
        <v>2747</v>
      </c>
      <c r="K120" s="284">
        <f t="shared" si="138"/>
        <v>2619</v>
      </c>
      <c r="L120" s="284">
        <f t="shared" si="139"/>
        <v>1960</v>
      </c>
      <c r="M120" s="284">
        <f t="shared" si="140"/>
        <v>1889</v>
      </c>
      <c r="N120" s="284">
        <f t="shared" si="141"/>
        <v>1195</v>
      </c>
      <c r="O120" s="284">
        <f t="shared" si="142"/>
        <v>1134</v>
      </c>
      <c r="P120" s="284">
        <f t="shared" si="143"/>
        <v>605</v>
      </c>
      <c r="Q120" s="284">
        <f t="shared" si="144"/>
        <v>641</v>
      </c>
      <c r="R120" s="284">
        <f t="shared" si="145"/>
        <v>256</v>
      </c>
      <c r="S120" s="284">
        <f t="shared" si="146"/>
        <v>423</v>
      </c>
      <c r="T120" s="284">
        <f t="shared" si="147"/>
        <v>60</v>
      </c>
      <c r="U120" s="284">
        <f t="shared" si="148"/>
        <v>173</v>
      </c>
      <c r="W120" s="16" t="s">
        <v>128</v>
      </c>
      <c r="X120" s="764">
        <f t="shared" si="150"/>
        <v>370</v>
      </c>
      <c r="Y120" s="764">
        <f t="shared" si="151"/>
        <v>320</v>
      </c>
      <c r="Z120" s="764">
        <f t="shared" si="152"/>
        <v>923</v>
      </c>
      <c r="AA120" s="764">
        <f t="shared" si="153"/>
        <v>1048</v>
      </c>
      <c r="AB120" s="764">
        <f t="shared" si="154"/>
        <v>4247</v>
      </c>
      <c r="AC120" s="764">
        <f t="shared" si="155"/>
        <v>3881</v>
      </c>
      <c r="AD120" s="764">
        <f t="shared" si="156"/>
        <v>4951</v>
      </c>
      <c r="AE120" s="764">
        <f t="shared" si="157"/>
        <v>4519</v>
      </c>
      <c r="AF120" s="764">
        <f t="shared" si="158"/>
        <v>4158</v>
      </c>
      <c r="AG120" s="764">
        <f t="shared" si="159"/>
        <v>3849</v>
      </c>
      <c r="AH120" s="764">
        <f t="shared" si="160"/>
        <v>2731</v>
      </c>
      <c r="AI120" s="764">
        <f t="shared" si="161"/>
        <v>2565</v>
      </c>
      <c r="AJ120" s="764">
        <f t="shared" si="162"/>
        <v>1421</v>
      </c>
      <c r="AK120" s="764">
        <f t="shared" si="163"/>
        <v>1347</v>
      </c>
      <c r="AL120" s="764">
        <f t="shared" si="164"/>
        <v>714</v>
      </c>
      <c r="AM120" s="764">
        <f t="shared" si="165"/>
        <v>606</v>
      </c>
      <c r="AN120" s="764">
        <f t="shared" si="166"/>
        <v>213</v>
      </c>
      <c r="AO120" s="764">
        <f t="shared" si="167"/>
        <v>259</v>
      </c>
      <c r="AP120" s="764">
        <f t="shared" si="168"/>
        <v>29</v>
      </c>
      <c r="AQ120" s="764">
        <f t="shared" si="169"/>
        <v>76</v>
      </c>
      <c r="AR120" s="764">
        <f t="shared" si="149"/>
        <v>497</v>
      </c>
      <c r="AT120" s="16" t="s">
        <v>128</v>
      </c>
      <c r="AU120" s="13">
        <v>15</v>
      </c>
      <c r="AV120" s="13">
        <v>49</v>
      </c>
      <c r="AW120" s="13">
        <v>36</v>
      </c>
      <c r="AX120" s="13">
        <v>39</v>
      </c>
      <c r="AY120" s="13">
        <v>21</v>
      </c>
      <c r="AZ120" s="13">
        <v>24</v>
      </c>
      <c r="BA120" s="13">
        <v>35</v>
      </c>
      <c r="BB120" s="13">
        <v>33</v>
      </c>
      <c r="BC120" s="13">
        <v>32</v>
      </c>
      <c r="BD120" s="13">
        <v>36</v>
      </c>
      <c r="BE120" s="13">
        <v>36</v>
      </c>
      <c r="BF120" s="13">
        <v>45</v>
      </c>
      <c r="BG120" s="13">
        <v>49</v>
      </c>
      <c r="BH120" s="13">
        <v>64</v>
      </c>
      <c r="BI120" s="13">
        <v>67</v>
      </c>
      <c r="BJ120" s="13">
        <v>94</v>
      </c>
      <c r="BK120" s="13">
        <v>137</v>
      </c>
      <c r="BL120" s="13">
        <v>145</v>
      </c>
      <c r="BM120" s="13">
        <v>192</v>
      </c>
      <c r="BN120" s="13">
        <v>219</v>
      </c>
      <c r="BO120" s="13">
        <v>238</v>
      </c>
      <c r="BP120" s="13">
        <v>300</v>
      </c>
      <c r="BQ120" s="13">
        <v>308</v>
      </c>
      <c r="BR120" s="13">
        <v>411</v>
      </c>
      <c r="BS120" s="13">
        <v>407</v>
      </c>
      <c r="BT120" s="13">
        <v>452</v>
      </c>
      <c r="BU120" s="13">
        <v>425</v>
      </c>
      <c r="BV120" s="13">
        <v>461</v>
      </c>
      <c r="BW120" s="13">
        <v>422</v>
      </c>
      <c r="BX120" s="13">
        <v>457</v>
      </c>
      <c r="BY120" s="13">
        <v>486</v>
      </c>
      <c r="BZ120" s="13">
        <v>453</v>
      </c>
      <c r="CA120" s="13">
        <v>481</v>
      </c>
      <c r="CB120" s="13">
        <v>459</v>
      </c>
      <c r="CC120" s="13">
        <v>443</v>
      </c>
      <c r="CD120" s="13">
        <v>428</v>
      </c>
      <c r="CE120" s="13">
        <v>427</v>
      </c>
      <c r="CF120" s="13">
        <v>445</v>
      </c>
      <c r="CG120" s="13">
        <v>409</v>
      </c>
      <c r="CH120" s="13">
        <v>488</v>
      </c>
      <c r="CI120" s="13">
        <v>423</v>
      </c>
      <c r="CJ120" s="13">
        <v>421</v>
      </c>
      <c r="CK120" s="13">
        <v>392</v>
      </c>
      <c r="CL120" s="13">
        <v>465</v>
      </c>
      <c r="CM120" s="13">
        <v>402</v>
      </c>
      <c r="CN120" s="13">
        <v>389</v>
      </c>
      <c r="CO120" s="13">
        <v>324</v>
      </c>
      <c r="CP120" s="13">
        <v>311</v>
      </c>
      <c r="CQ120" s="13">
        <v>361</v>
      </c>
      <c r="CR120" s="13">
        <v>361</v>
      </c>
      <c r="CS120" s="13">
        <v>351</v>
      </c>
      <c r="CT120" s="13">
        <v>303</v>
      </c>
      <c r="CU120" s="13">
        <v>289</v>
      </c>
      <c r="CV120" s="13">
        <v>256</v>
      </c>
      <c r="CW120" s="13">
        <v>223</v>
      </c>
      <c r="CX120" s="13">
        <v>260</v>
      </c>
      <c r="CY120" s="13">
        <v>253</v>
      </c>
      <c r="CZ120" s="13">
        <v>227</v>
      </c>
      <c r="DA120" s="13">
        <v>197</v>
      </c>
      <c r="DB120" s="13">
        <v>206</v>
      </c>
      <c r="DC120" s="13">
        <v>182</v>
      </c>
      <c r="DD120" s="13">
        <v>172</v>
      </c>
      <c r="DE120" s="13">
        <v>147</v>
      </c>
      <c r="DF120" s="13">
        <v>150</v>
      </c>
      <c r="DG120" s="13">
        <v>129</v>
      </c>
      <c r="DH120" s="13">
        <v>120</v>
      </c>
      <c r="DI120" s="13">
        <v>116</v>
      </c>
      <c r="DJ120" s="13">
        <v>130</v>
      </c>
      <c r="DK120" s="13">
        <v>101</v>
      </c>
      <c r="DL120" s="13">
        <v>100</v>
      </c>
      <c r="DM120" s="13">
        <v>74</v>
      </c>
      <c r="DN120" s="13">
        <v>72</v>
      </c>
      <c r="DO120" s="13">
        <v>77</v>
      </c>
      <c r="DP120" s="13">
        <v>79</v>
      </c>
      <c r="DQ120" s="13">
        <v>62</v>
      </c>
      <c r="DR120" s="13">
        <v>61</v>
      </c>
      <c r="DS120" s="13">
        <v>51</v>
      </c>
      <c r="DT120" s="13">
        <v>54</v>
      </c>
      <c r="DU120" s="13">
        <v>45</v>
      </c>
      <c r="DV120" s="13">
        <v>31</v>
      </c>
      <c r="DW120" s="13">
        <v>32</v>
      </c>
      <c r="DX120" s="13">
        <v>35</v>
      </c>
      <c r="DY120" s="13">
        <v>36</v>
      </c>
      <c r="DZ120" s="13">
        <v>23</v>
      </c>
      <c r="EA120" s="13">
        <v>17</v>
      </c>
      <c r="EB120" s="13">
        <v>30</v>
      </c>
      <c r="EC120" s="13">
        <v>32</v>
      </c>
      <c r="ED120" s="13">
        <v>18</v>
      </c>
      <c r="EE120" s="13">
        <v>21</v>
      </c>
      <c r="EF120" s="13">
        <v>15</v>
      </c>
      <c r="EG120" s="13">
        <v>19</v>
      </c>
      <c r="EH120" s="13">
        <v>17</v>
      </c>
      <c r="EI120" s="13">
        <v>9</v>
      </c>
      <c r="EJ120" s="13">
        <v>9</v>
      </c>
      <c r="EK120" s="13">
        <v>7</v>
      </c>
      <c r="EL120" s="13">
        <v>5</v>
      </c>
      <c r="EM120" s="13">
        <v>4</v>
      </c>
      <c r="EN120" s="13">
        <v>2</v>
      </c>
      <c r="EO120" s="13"/>
      <c r="EP120" s="13">
        <v>2</v>
      </c>
      <c r="EQ120" s="13">
        <v>1</v>
      </c>
      <c r="ER120" s="13"/>
      <c r="ES120" s="13">
        <v>1</v>
      </c>
      <c r="ET120" s="13"/>
      <c r="EU120" s="13"/>
      <c r="EV120" s="13"/>
      <c r="EW120" s="13"/>
      <c r="EX120" s="13"/>
      <c r="EY120" s="13"/>
      <c r="EZ120" s="13">
        <v>1</v>
      </c>
      <c r="FA120" s="60">
        <v>18471</v>
      </c>
      <c r="FB120" s="13">
        <v>18471</v>
      </c>
      <c r="FC120" s="16" t="s">
        <v>128</v>
      </c>
      <c r="FD120" s="13">
        <v>21</v>
      </c>
      <c r="FE120" s="13">
        <v>53</v>
      </c>
      <c r="FF120" s="13">
        <v>56</v>
      </c>
      <c r="FG120" s="13">
        <v>32</v>
      </c>
      <c r="FH120" s="13">
        <v>39</v>
      </c>
      <c r="FI120" s="13">
        <v>27</v>
      </c>
      <c r="FJ120" s="13">
        <v>38</v>
      </c>
      <c r="FK120" s="13">
        <v>32</v>
      </c>
      <c r="FL120" s="13">
        <v>38</v>
      </c>
      <c r="FM120" s="13">
        <v>34</v>
      </c>
      <c r="FN120" s="13">
        <v>31</v>
      </c>
      <c r="FO120" s="13">
        <v>34</v>
      </c>
      <c r="FP120" s="13">
        <v>55</v>
      </c>
      <c r="FQ120" s="13">
        <v>55</v>
      </c>
      <c r="FR120" s="13">
        <v>73</v>
      </c>
      <c r="FS120" s="13">
        <v>85</v>
      </c>
      <c r="FT120" s="13">
        <v>101</v>
      </c>
      <c r="FU120" s="13">
        <v>130</v>
      </c>
      <c r="FV120" s="13">
        <v>170</v>
      </c>
      <c r="FW120" s="13">
        <v>189</v>
      </c>
      <c r="FX120" s="13">
        <v>253</v>
      </c>
      <c r="FY120" s="13">
        <v>294</v>
      </c>
      <c r="FZ120" s="13">
        <v>363</v>
      </c>
      <c r="GA120" s="13">
        <v>370</v>
      </c>
      <c r="GB120" s="13">
        <v>430</v>
      </c>
      <c r="GC120" s="13">
        <v>534</v>
      </c>
      <c r="GD120" s="13">
        <v>475</v>
      </c>
      <c r="GE120" s="13">
        <v>520</v>
      </c>
      <c r="GF120" s="13">
        <v>482</v>
      </c>
      <c r="GG120" s="13">
        <v>526</v>
      </c>
      <c r="GH120" s="13">
        <v>521</v>
      </c>
      <c r="GI120" s="13">
        <v>497</v>
      </c>
      <c r="GJ120" s="13">
        <v>498</v>
      </c>
      <c r="GK120" s="13">
        <v>495</v>
      </c>
      <c r="GL120" s="13">
        <v>537</v>
      </c>
      <c r="GM120" s="13">
        <v>456</v>
      </c>
      <c r="GN120" s="13">
        <v>469</v>
      </c>
      <c r="GO120" s="13">
        <v>501</v>
      </c>
      <c r="GP120" s="13">
        <v>500</v>
      </c>
      <c r="GQ120" s="13">
        <v>477</v>
      </c>
      <c r="GR120" s="13">
        <v>508</v>
      </c>
      <c r="GS120" s="13">
        <v>489</v>
      </c>
      <c r="GT120" s="13">
        <v>466</v>
      </c>
      <c r="GU120" s="13">
        <v>471</v>
      </c>
      <c r="GV120" s="13">
        <v>418</v>
      </c>
      <c r="GW120" s="13">
        <v>383</v>
      </c>
      <c r="GX120" s="13">
        <v>399</v>
      </c>
      <c r="GY120" s="13">
        <v>344</v>
      </c>
      <c r="GZ120" s="13">
        <v>332</v>
      </c>
      <c r="HA120" s="13">
        <v>348</v>
      </c>
      <c r="HB120" s="13">
        <v>343</v>
      </c>
      <c r="HC120" s="13">
        <v>351</v>
      </c>
      <c r="HD120" s="13">
        <v>302</v>
      </c>
      <c r="HE120" s="13">
        <v>307</v>
      </c>
      <c r="HF120" s="13">
        <v>254</v>
      </c>
      <c r="HG120" s="13">
        <v>268</v>
      </c>
      <c r="HH120" s="13">
        <v>256</v>
      </c>
      <c r="HI120" s="13">
        <v>215</v>
      </c>
      <c r="HJ120" s="13">
        <v>217</v>
      </c>
      <c r="HK120" s="13">
        <v>218</v>
      </c>
      <c r="HL120" s="13">
        <v>177</v>
      </c>
      <c r="HM120" s="13">
        <v>190</v>
      </c>
      <c r="HN120" s="13">
        <v>152</v>
      </c>
      <c r="HO120" s="13">
        <v>155</v>
      </c>
      <c r="HP120" s="13">
        <v>150</v>
      </c>
      <c r="HQ120" s="13">
        <v>133</v>
      </c>
      <c r="HR120" s="13">
        <v>123</v>
      </c>
      <c r="HS120" s="13">
        <v>120</v>
      </c>
      <c r="HT120" s="13">
        <v>111</v>
      </c>
      <c r="HU120" s="13">
        <v>110</v>
      </c>
      <c r="HV120" s="13">
        <v>117</v>
      </c>
      <c r="HW120" s="13">
        <v>99</v>
      </c>
      <c r="HX120" s="13">
        <v>99</v>
      </c>
      <c r="HY120" s="13">
        <v>76</v>
      </c>
      <c r="HZ120" s="13">
        <v>68</v>
      </c>
      <c r="IA120" s="13">
        <v>42</v>
      </c>
      <c r="IB120" s="13">
        <v>68</v>
      </c>
      <c r="IC120" s="13">
        <v>63</v>
      </c>
      <c r="ID120" s="13">
        <v>46</v>
      </c>
      <c r="IE120" s="13">
        <v>36</v>
      </c>
      <c r="IF120" s="13">
        <v>45</v>
      </c>
      <c r="IG120" s="13">
        <v>23</v>
      </c>
      <c r="IH120" s="13">
        <v>27</v>
      </c>
      <c r="II120" s="13">
        <v>25</v>
      </c>
      <c r="IJ120" s="13">
        <v>24</v>
      </c>
      <c r="IK120" s="13">
        <v>15</v>
      </c>
      <c r="IL120" s="13">
        <v>20</v>
      </c>
      <c r="IM120" s="13">
        <v>11</v>
      </c>
      <c r="IN120" s="13">
        <v>9</v>
      </c>
      <c r="IO120" s="13">
        <v>14</v>
      </c>
      <c r="IP120" s="13">
        <v>8</v>
      </c>
      <c r="IQ120" s="13">
        <v>7</v>
      </c>
      <c r="IR120" s="13">
        <v>1</v>
      </c>
      <c r="IS120" s="13">
        <v>2</v>
      </c>
      <c r="IT120" s="13">
        <v>4</v>
      </c>
      <c r="IU120" s="13">
        <v>2</v>
      </c>
      <c r="IV120" s="13"/>
      <c r="IW120" s="13">
        <v>2</v>
      </c>
      <c r="IX120" s="13">
        <v>1</v>
      </c>
      <c r="IY120" s="13">
        <v>1</v>
      </c>
      <c r="IZ120" s="13">
        <v>1</v>
      </c>
      <c r="JA120" s="13"/>
      <c r="JB120" s="13"/>
      <c r="JC120" s="13"/>
      <c r="JD120" s="13"/>
      <c r="JE120" s="13"/>
      <c r="JF120" s="60">
        <v>19757</v>
      </c>
      <c r="JG120" s="13">
        <v>51</v>
      </c>
      <c r="JH120" s="13">
        <v>21</v>
      </c>
      <c r="JI120" s="13"/>
      <c r="JJ120" s="13">
        <v>1</v>
      </c>
      <c r="JK120" s="13">
        <v>1</v>
      </c>
      <c r="JL120" s="13">
        <v>2</v>
      </c>
      <c r="JM120" s="13">
        <v>1</v>
      </c>
      <c r="JN120" s="13">
        <v>2</v>
      </c>
      <c r="JO120" s="13">
        <v>2</v>
      </c>
      <c r="JP120" s="13">
        <v>1</v>
      </c>
      <c r="JQ120" s="13">
        <v>1</v>
      </c>
      <c r="JR120" s="13">
        <v>2</v>
      </c>
      <c r="JS120" s="13">
        <v>2</v>
      </c>
      <c r="JT120" s="13"/>
      <c r="JU120" s="13">
        <v>3</v>
      </c>
      <c r="JV120" s="13"/>
      <c r="JW120" s="13">
        <v>6</v>
      </c>
      <c r="JX120" s="13">
        <v>7</v>
      </c>
      <c r="JY120" s="13">
        <v>3</v>
      </c>
      <c r="JZ120" s="13">
        <v>6</v>
      </c>
      <c r="KA120" s="13">
        <v>4</v>
      </c>
      <c r="KB120" s="13">
        <v>5</v>
      </c>
      <c r="KC120" s="13">
        <v>8</v>
      </c>
      <c r="KD120" s="13">
        <v>5</v>
      </c>
      <c r="KE120" s="13">
        <v>10</v>
      </c>
      <c r="KF120" s="13">
        <v>6</v>
      </c>
      <c r="KG120" s="13">
        <v>10</v>
      </c>
      <c r="KH120" s="13">
        <v>5</v>
      </c>
      <c r="KI120" s="13">
        <v>4</v>
      </c>
      <c r="KJ120" s="13">
        <v>8</v>
      </c>
      <c r="KK120" s="13">
        <v>11</v>
      </c>
      <c r="KL120" s="13">
        <v>16</v>
      </c>
      <c r="KM120" s="13">
        <v>10</v>
      </c>
      <c r="KN120" s="13">
        <v>7</v>
      </c>
      <c r="KO120" s="13">
        <v>10</v>
      </c>
      <c r="KP120" s="13">
        <v>10</v>
      </c>
      <c r="KQ120" s="13">
        <v>8</v>
      </c>
      <c r="KR120" s="13">
        <v>10</v>
      </c>
      <c r="KS120" s="13">
        <v>6</v>
      </c>
      <c r="KT120" s="13">
        <v>13</v>
      </c>
      <c r="KU120" s="13">
        <v>8</v>
      </c>
      <c r="KV120" s="13">
        <v>14</v>
      </c>
      <c r="KW120" s="13">
        <v>13</v>
      </c>
      <c r="KX120" s="13">
        <v>8</v>
      </c>
      <c r="KY120" s="13">
        <v>1</v>
      </c>
      <c r="KZ120" s="13">
        <v>10</v>
      </c>
      <c r="LA120" s="13">
        <v>8</v>
      </c>
      <c r="LB120" s="13">
        <v>6</v>
      </c>
      <c r="LC120" s="13">
        <v>6</v>
      </c>
      <c r="LD120" s="13">
        <v>5</v>
      </c>
      <c r="LE120" s="13">
        <v>4</v>
      </c>
      <c r="LF120" s="13">
        <v>9</v>
      </c>
      <c r="LG120" s="13">
        <v>3</v>
      </c>
      <c r="LH120" s="13">
        <v>4</v>
      </c>
      <c r="LI120" s="13">
        <v>2</v>
      </c>
      <c r="LJ120" s="13">
        <v>7</v>
      </c>
      <c r="LK120" s="13">
        <v>3</v>
      </c>
      <c r="LL120" s="13">
        <v>2</v>
      </c>
      <c r="LM120" s="13">
        <v>3</v>
      </c>
      <c r="LN120" s="13">
        <v>5</v>
      </c>
      <c r="LO120" s="13">
        <v>2</v>
      </c>
      <c r="LP120" s="13">
        <v>4</v>
      </c>
      <c r="LQ120" s="13">
        <v>3</v>
      </c>
      <c r="LR120" s="13">
        <v>2</v>
      </c>
      <c r="LS120" s="13">
        <v>3</v>
      </c>
      <c r="LT120" s="13">
        <v>3</v>
      </c>
      <c r="LU120" s="13">
        <v>3</v>
      </c>
      <c r="LV120" s="13">
        <v>3</v>
      </c>
      <c r="LW120" s="13">
        <v>1</v>
      </c>
      <c r="LX120" s="13">
        <v>2</v>
      </c>
      <c r="LY120" s="13">
        <v>3</v>
      </c>
      <c r="LZ120" s="13">
        <v>3</v>
      </c>
      <c r="MA120" s="13">
        <v>5</v>
      </c>
      <c r="MB120" s="13">
        <v>3</v>
      </c>
      <c r="MC120" s="13">
        <v>2</v>
      </c>
      <c r="MD120" s="13">
        <v>1</v>
      </c>
      <c r="ME120" s="13">
        <v>2</v>
      </c>
      <c r="MF120" s="13">
        <v>2</v>
      </c>
      <c r="MG120" s="13">
        <v>3</v>
      </c>
      <c r="MH120" s="13"/>
      <c r="MI120" s="13">
        <v>2</v>
      </c>
      <c r="MJ120" s="13">
        <v>2</v>
      </c>
      <c r="MK120" s="13">
        <v>4</v>
      </c>
      <c r="ML120" s="13">
        <v>1</v>
      </c>
      <c r="MM120" s="13">
        <v>2</v>
      </c>
      <c r="MN120" s="13">
        <v>1</v>
      </c>
      <c r="MO120" s="13">
        <v>5</v>
      </c>
      <c r="MP120" s="13"/>
      <c r="MQ120" s="13">
        <v>3</v>
      </c>
      <c r="MR120" s="13">
        <v>2</v>
      </c>
      <c r="MS120" s="13">
        <v>1</v>
      </c>
      <c r="MT120" s="13">
        <v>3</v>
      </c>
      <c r="MU120" s="13">
        <v>2</v>
      </c>
      <c r="MV120" s="13">
        <v>1</v>
      </c>
      <c r="MW120" s="13">
        <v>2</v>
      </c>
      <c r="MX120" s="13">
        <v>1</v>
      </c>
      <c r="MY120" s="13"/>
      <c r="MZ120" s="13"/>
      <c r="NA120" s="13"/>
      <c r="NB120" s="13">
        <v>1</v>
      </c>
      <c r="NC120" s="13"/>
      <c r="ND120" s="13">
        <v>1</v>
      </c>
      <c r="NE120" s="13"/>
      <c r="NF120" s="13">
        <v>1</v>
      </c>
      <c r="NG120" s="13"/>
      <c r="NH120" s="13"/>
      <c r="NI120" s="13">
        <v>12</v>
      </c>
      <c r="NJ120" s="60">
        <v>496</v>
      </c>
      <c r="NK120" s="13">
        <v>20253</v>
      </c>
      <c r="NL120" s="448"/>
      <c r="NM120" s="448"/>
      <c r="NN120" s="448"/>
    </row>
    <row r="121" spans="1:378">
      <c r="A121" s="9" t="s">
        <v>132</v>
      </c>
      <c r="B121" s="284">
        <f t="shared" si="129"/>
        <v>441</v>
      </c>
      <c r="C121" s="284">
        <f t="shared" si="130"/>
        <v>390</v>
      </c>
      <c r="D121" s="284">
        <f t="shared" si="131"/>
        <v>1116</v>
      </c>
      <c r="E121" s="284">
        <f t="shared" si="132"/>
        <v>1276</v>
      </c>
      <c r="F121" s="284">
        <f t="shared" si="133"/>
        <v>4443</v>
      </c>
      <c r="G121" s="284">
        <f t="shared" si="134"/>
        <v>4232</v>
      </c>
      <c r="H121" s="284">
        <f t="shared" si="135"/>
        <v>4740</v>
      </c>
      <c r="I121" s="284">
        <f t="shared" si="136"/>
        <v>4509</v>
      </c>
      <c r="J121" s="284">
        <f t="shared" si="137"/>
        <v>3812</v>
      </c>
      <c r="K121" s="284">
        <f t="shared" si="138"/>
        <v>3629</v>
      </c>
      <c r="L121" s="284">
        <f t="shared" si="139"/>
        <v>2435</v>
      </c>
      <c r="M121" s="284">
        <f t="shared" si="140"/>
        <v>2535</v>
      </c>
      <c r="N121" s="284">
        <f t="shared" si="141"/>
        <v>1391</v>
      </c>
      <c r="O121" s="284">
        <f t="shared" si="142"/>
        <v>1268</v>
      </c>
      <c r="P121" s="284">
        <f t="shared" si="143"/>
        <v>582</v>
      </c>
      <c r="Q121" s="284">
        <f t="shared" si="144"/>
        <v>536</v>
      </c>
      <c r="R121" s="284">
        <f t="shared" si="145"/>
        <v>160</v>
      </c>
      <c r="S121" s="284">
        <f t="shared" si="146"/>
        <v>212</v>
      </c>
      <c r="T121" s="284">
        <f t="shared" si="147"/>
        <v>14</v>
      </c>
      <c r="U121" s="284">
        <f t="shared" si="148"/>
        <v>51</v>
      </c>
      <c r="W121" s="16" t="s">
        <v>129</v>
      </c>
      <c r="X121" s="764">
        <f t="shared" si="150"/>
        <v>19</v>
      </c>
      <c r="Y121" s="764">
        <f t="shared" si="151"/>
        <v>15</v>
      </c>
      <c r="Z121" s="764">
        <f t="shared" si="152"/>
        <v>44</v>
      </c>
      <c r="AA121" s="764">
        <f t="shared" si="153"/>
        <v>69</v>
      </c>
      <c r="AB121" s="764">
        <f t="shared" si="154"/>
        <v>150</v>
      </c>
      <c r="AC121" s="764">
        <f t="shared" si="155"/>
        <v>143</v>
      </c>
      <c r="AD121" s="764">
        <f t="shared" si="156"/>
        <v>151</v>
      </c>
      <c r="AE121" s="764">
        <f t="shared" si="157"/>
        <v>170</v>
      </c>
      <c r="AF121" s="764">
        <f t="shared" si="158"/>
        <v>140</v>
      </c>
      <c r="AG121" s="764">
        <f t="shared" si="159"/>
        <v>146</v>
      </c>
      <c r="AH121" s="764">
        <f t="shared" si="160"/>
        <v>94</v>
      </c>
      <c r="AI121" s="764">
        <f t="shared" si="161"/>
        <v>88</v>
      </c>
      <c r="AJ121" s="764">
        <f t="shared" si="162"/>
        <v>56</v>
      </c>
      <c r="AK121" s="764">
        <f t="shared" si="163"/>
        <v>51</v>
      </c>
      <c r="AL121" s="764">
        <f t="shared" si="164"/>
        <v>27</v>
      </c>
      <c r="AM121" s="764">
        <f t="shared" si="165"/>
        <v>38</v>
      </c>
      <c r="AN121" s="764">
        <f t="shared" si="166"/>
        <v>16</v>
      </c>
      <c r="AO121" s="764">
        <f t="shared" si="167"/>
        <v>26</v>
      </c>
      <c r="AP121" s="764">
        <f t="shared" si="168"/>
        <v>1</v>
      </c>
      <c r="AQ121" s="764">
        <f t="shared" si="169"/>
        <v>3</v>
      </c>
      <c r="AR121" s="764">
        <f t="shared" si="149"/>
        <v>12</v>
      </c>
      <c r="AT121" s="16" t="s">
        <v>129</v>
      </c>
      <c r="AU121" s="13">
        <v>2</v>
      </c>
      <c r="AV121" s="13">
        <v>2</v>
      </c>
      <c r="AW121" s="13">
        <v>3</v>
      </c>
      <c r="AX121" s="13">
        <v>3</v>
      </c>
      <c r="AY121" s="13"/>
      <c r="AZ121" s="13"/>
      <c r="BA121" s="13">
        <v>3</v>
      </c>
      <c r="BB121" s="13">
        <v>1</v>
      </c>
      <c r="BC121" s="13">
        <v>1</v>
      </c>
      <c r="BD121" s="13"/>
      <c r="BE121" s="13">
        <v>3</v>
      </c>
      <c r="BF121" s="13">
        <v>2</v>
      </c>
      <c r="BG121" s="13">
        <v>3</v>
      </c>
      <c r="BH121" s="13">
        <v>6</v>
      </c>
      <c r="BI121" s="13">
        <v>5</v>
      </c>
      <c r="BJ121" s="13">
        <v>3</v>
      </c>
      <c r="BK121" s="13">
        <v>9</v>
      </c>
      <c r="BL121" s="13">
        <v>10</v>
      </c>
      <c r="BM121" s="13">
        <v>15</v>
      </c>
      <c r="BN121" s="13">
        <v>13</v>
      </c>
      <c r="BO121" s="13">
        <v>15</v>
      </c>
      <c r="BP121" s="13">
        <v>11</v>
      </c>
      <c r="BQ121" s="13">
        <v>12</v>
      </c>
      <c r="BR121" s="13">
        <v>11</v>
      </c>
      <c r="BS121" s="13">
        <v>17</v>
      </c>
      <c r="BT121" s="13">
        <v>13</v>
      </c>
      <c r="BU121" s="13">
        <v>13</v>
      </c>
      <c r="BV121" s="13">
        <v>17</v>
      </c>
      <c r="BW121" s="13">
        <v>15</v>
      </c>
      <c r="BX121" s="13">
        <v>19</v>
      </c>
      <c r="BY121" s="13">
        <v>20</v>
      </c>
      <c r="BZ121" s="13">
        <v>14</v>
      </c>
      <c r="CA121" s="13">
        <v>14</v>
      </c>
      <c r="CB121" s="13">
        <v>24</v>
      </c>
      <c r="CC121" s="13">
        <v>17</v>
      </c>
      <c r="CD121" s="13">
        <v>17</v>
      </c>
      <c r="CE121" s="13">
        <v>22</v>
      </c>
      <c r="CF121" s="13">
        <v>8</v>
      </c>
      <c r="CG121" s="13">
        <v>19</v>
      </c>
      <c r="CH121" s="13">
        <v>15</v>
      </c>
      <c r="CI121" s="13">
        <v>16</v>
      </c>
      <c r="CJ121" s="13">
        <v>16</v>
      </c>
      <c r="CK121" s="13">
        <v>15</v>
      </c>
      <c r="CL121" s="13">
        <v>9</v>
      </c>
      <c r="CM121" s="13">
        <v>14</v>
      </c>
      <c r="CN121" s="13">
        <v>20</v>
      </c>
      <c r="CO121" s="13">
        <v>18</v>
      </c>
      <c r="CP121" s="13">
        <v>10</v>
      </c>
      <c r="CQ121" s="13">
        <v>16</v>
      </c>
      <c r="CR121" s="13">
        <v>12</v>
      </c>
      <c r="CS121" s="13">
        <v>16</v>
      </c>
      <c r="CT121" s="13">
        <v>17</v>
      </c>
      <c r="CU121" s="13">
        <v>11</v>
      </c>
      <c r="CV121" s="13">
        <v>9</v>
      </c>
      <c r="CW121" s="13">
        <v>6</v>
      </c>
      <c r="CX121" s="13">
        <v>3</v>
      </c>
      <c r="CY121" s="13">
        <v>8</v>
      </c>
      <c r="CZ121" s="13">
        <v>5</v>
      </c>
      <c r="DA121" s="13">
        <v>4</v>
      </c>
      <c r="DB121" s="13">
        <v>9</v>
      </c>
      <c r="DC121" s="13">
        <v>10</v>
      </c>
      <c r="DD121" s="13">
        <v>4</v>
      </c>
      <c r="DE121" s="13">
        <v>4</v>
      </c>
      <c r="DF121" s="13">
        <v>5</v>
      </c>
      <c r="DG121" s="13">
        <v>4</v>
      </c>
      <c r="DH121" s="13">
        <v>3</v>
      </c>
      <c r="DI121" s="13">
        <v>9</v>
      </c>
      <c r="DJ121" s="13">
        <v>1</v>
      </c>
      <c r="DK121" s="13">
        <v>3</v>
      </c>
      <c r="DL121" s="13">
        <v>8</v>
      </c>
      <c r="DM121" s="13">
        <v>4</v>
      </c>
      <c r="DN121" s="13">
        <v>5</v>
      </c>
      <c r="DO121" s="13">
        <v>4</v>
      </c>
      <c r="DP121" s="13">
        <v>6</v>
      </c>
      <c r="DQ121" s="13">
        <v>4</v>
      </c>
      <c r="DR121" s="13">
        <v>5</v>
      </c>
      <c r="DS121" s="13">
        <v>4</v>
      </c>
      <c r="DT121" s="13"/>
      <c r="DU121" s="13">
        <v>1</v>
      </c>
      <c r="DV121" s="13">
        <v>5</v>
      </c>
      <c r="DW121" s="13">
        <v>4</v>
      </c>
      <c r="DX121" s="13">
        <v>1</v>
      </c>
      <c r="DY121" s="13">
        <v>3</v>
      </c>
      <c r="DZ121" s="13">
        <v>2</v>
      </c>
      <c r="EA121" s="13">
        <v>3</v>
      </c>
      <c r="EB121" s="13">
        <v>2</v>
      </c>
      <c r="EC121" s="13">
        <v>4</v>
      </c>
      <c r="ED121" s="13">
        <v>1</v>
      </c>
      <c r="EE121" s="13">
        <v>3</v>
      </c>
      <c r="EF121" s="13">
        <v>3</v>
      </c>
      <c r="EG121" s="13"/>
      <c r="EH121" s="13"/>
      <c r="EI121" s="13">
        <v>1</v>
      </c>
      <c r="EJ121" s="13"/>
      <c r="EK121" s="13"/>
      <c r="EL121" s="13"/>
      <c r="EM121" s="13">
        <v>1</v>
      </c>
      <c r="EN121" s="13"/>
      <c r="EO121" s="13"/>
      <c r="EP121" s="13"/>
      <c r="EQ121" s="13">
        <v>1</v>
      </c>
      <c r="ER121" s="13"/>
      <c r="ES121" s="13"/>
      <c r="ET121" s="13"/>
      <c r="EU121" s="13"/>
      <c r="EV121" s="13"/>
      <c r="EW121" s="13"/>
      <c r="EX121" s="13"/>
      <c r="EY121" s="13"/>
      <c r="EZ121" s="13"/>
      <c r="FA121" s="60">
        <v>749</v>
      </c>
      <c r="FB121" s="13">
        <v>749</v>
      </c>
      <c r="FC121" s="16" t="s">
        <v>129</v>
      </c>
      <c r="FD121" s="13"/>
      <c r="FE121" s="13"/>
      <c r="FF121" s="13">
        <v>4</v>
      </c>
      <c r="FG121" s="13">
        <v>1</v>
      </c>
      <c r="FH121" s="13">
        <v>1</v>
      </c>
      <c r="FI121" s="13">
        <v>2</v>
      </c>
      <c r="FJ121" s="13">
        <v>1</v>
      </c>
      <c r="FK121" s="13">
        <v>1</v>
      </c>
      <c r="FL121" s="13">
        <v>5</v>
      </c>
      <c r="FM121" s="13">
        <v>4</v>
      </c>
      <c r="FN121" s="13">
        <v>2</v>
      </c>
      <c r="FO121" s="13">
        <v>3</v>
      </c>
      <c r="FP121" s="13">
        <v>3</v>
      </c>
      <c r="FQ121" s="13">
        <v>2</v>
      </c>
      <c r="FR121" s="13">
        <v>1</v>
      </c>
      <c r="FS121" s="13">
        <v>5</v>
      </c>
      <c r="FT121" s="13">
        <v>5</v>
      </c>
      <c r="FU121" s="13">
        <v>2</v>
      </c>
      <c r="FV121" s="13">
        <v>6</v>
      </c>
      <c r="FW121" s="13">
        <v>15</v>
      </c>
      <c r="FX121" s="13">
        <v>21</v>
      </c>
      <c r="FY121" s="13">
        <v>8</v>
      </c>
      <c r="FZ121" s="13">
        <v>19</v>
      </c>
      <c r="GA121" s="13">
        <v>11</v>
      </c>
      <c r="GB121" s="13">
        <v>11</v>
      </c>
      <c r="GC121" s="13">
        <v>17</v>
      </c>
      <c r="GD121" s="13">
        <v>13</v>
      </c>
      <c r="GE121" s="13">
        <v>18</v>
      </c>
      <c r="GF121" s="13">
        <v>9</v>
      </c>
      <c r="GG121" s="13">
        <v>23</v>
      </c>
      <c r="GH121" s="13">
        <v>13</v>
      </c>
      <c r="GI121" s="13">
        <v>15</v>
      </c>
      <c r="GJ121" s="13">
        <v>13</v>
      </c>
      <c r="GK121" s="13">
        <v>13</v>
      </c>
      <c r="GL121" s="13">
        <v>18</v>
      </c>
      <c r="GM121" s="13">
        <v>13</v>
      </c>
      <c r="GN121" s="13">
        <v>12</v>
      </c>
      <c r="GO121" s="13">
        <v>16</v>
      </c>
      <c r="GP121" s="13">
        <v>20</v>
      </c>
      <c r="GQ121" s="13">
        <v>18</v>
      </c>
      <c r="GR121" s="13">
        <v>15</v>
      </c>
      <c r="GS121" s="13">
        <v>21</v>
      </c>
      <c r="GT121" s="13">
        <v>13</v>
      </c>
      <c r="GU121" s="13">
        <v>15</v>
      </c>
      <c r="GV121" s="13">
        <v>13</v>
      </c>
      <c r="GW121" s="13">
        <v>19</v>
      </c>
      <c r="GX121" s="13">
        <v>12</v>
      </c>
      <c r="GY121" s="13">
        <v>11</v>
      </c>
      <c r="GZ121" s="13">
        <v>12</v>
      </c>
      <c r="HA121" s="13">
        <v>9</v>
      </c>
      <c r="HB121" s="13">
        <v>15</v>
      </c>
      <c r="HC121" s="13">
        <v>7</v>
      </c>
      <c r="HD121" s="13">
        <v>8</v>
      </c>
      <c r="HE121" s="13">
        <v>7</v>
      </c>
      <c r="HF121" s="13">
        <v>7</v>
      </c>
      <c r="HG121" s="13">
        <v>12</v>
      </c>
      <c r="HH121" s="13">
        <v>11</v>
      </c>
      <c r="HI121" s="13">
        <v>7</v>
      </c>
      <c r="HJ121" s="13">
        <v>14</v>
      </c>
      <c r="HK121" s="13">
        <v>6</v>
      </c>
      <c r="HL121" s="13">
        <v>8</v>
      </c>
      <c r="HM121" s="13">
        <v>8</v>
      </c>
      <c r="HN121" s="13">
        <v>8</v>
      </c>
      <c r="HO121" s="13">
        <v>6</v>
      </c>
      <c r="HP121" s="13">
        <v>4</v>
      </c>
      <c r="HQ121" s="13">
        <v>3</v>
      </c>
      <c r="HR121" s="13">
        <v>6</v>
      </c>
      <c r="HS121" s="13">
        <v>3</v>
      </c>
      <c r="HT121" s="13">
        <v>4</v>
      </c>
      <c r="HU121" s="13">
        <v>6</v>
      </c>
      <c r="HV121" s="13">
        <v>4</v>
      </c>
      <c r="HW121" s="13">
        <v>4</v>
      </c>
      <c r="HX121" s="13">
        <v>1</v>
      </c>
      <c r="HY121" s="13">
        <v>4</v>
      </c>
      <c r="HZ121" s="13">
        <v>3</v>
      </c>
      <c r="IA121" s="13">
        <v>4</v>
      </c>
      <c r="IB121" s="13">
        <v>2</v>
      </c>
      <c r="IC121" s="13">
        <v>3</v>
      </c>
      <c r="ID121" s="13">
        <v>1</v>
      </c>
      <c r="IE121" s="13">
        <v>1</v>
      </c>
      <c r="IF121" s="13">
        <v>1</v>
      </c>
      <c r="IG121" s="13">
        <v>5</v>
      </c>
      <c r="IH121" s="13">
        <v>3</v>
      </c>
      <c r="II121" s="13">
        <v>2</v>
      </c>
      <c r="IJ121" s="13"/>
      <c r="IK121" s="13">
        <v>2</v>
      </c>
      <c r="IL121" s="13"/>
      <c r="IM121" s="13">
        <v>1</v>
      </c>
      <c r="IN121" s="13">
        <v>2</v>
      </c>
      <c r="IO121" s="13"/>
      <c r="IP121" s="13"/>
      <c r="IQ121" s="13"/>
      <c r="IR121" s="13">
        <v>1</v>
      </c>
      <c r="IS121" s="13"/>
      <c r="IT121" s="13"/>
      <c r="IU121" s="13"/>
      <c r="IV121" s="13"/>
      <c r="IW121" s="13"/>
      <c r="IX121" s="13"/>
      <c r="IY121" s="13"/>
      <c r="IZ121" s="13"/>
      <c r="JA121" s="13"/>
      <c r="JB121" s="13"/>
      <c r="JC121" s="13"/>
      <c r="JD121" s="13"/>
      <c r="JE121" s="13"/>
      <c r="JF121" s="60">
        <v>698</v>
      </c>
      <c r="JG121" s="13">
        <v>2</v>
      </c>
      <c r="JH121" s="13"/>
      <c r="JI121" s="13"/>
      <c r="JJ121" s="13"/>
      <c r="JK121" s="13"/>
      <c r="JL121" s="13"/>
      <c r="JM121" s="13"/>
      <c r="JN121" s="13"/>
      <c r="JO121" s="13"/>
      <c r="JP121" s="13"/>
      <c r="JQ121" s="13">
        <v>1</v>
      </c>
      <c r="JR121" s="13"/>
      <c r="JS121" s="13"/>
      <c r="JT121" s="13"/>
      <c r="JU121" s="13"/>
      <c r="JV121" s="13"/>
      <c r="JW121" s="13"/>
      <c r="JX121" s="13"/>
      <c r="JY121" s="13"/>
      <c r="JZ121" s="13"/>
      <c r="KA121" s="13"/>
      <c r="KB121" s="13"/>
      <c r="KC121" s="13"/>
      <c r="KD121" s="13"/>
      <c r="KE121" s="13"/>
      <c r="KF121" s="13"/>
      <c r="KG121" s="13"/>
      <c r="KH121" s="13"/>
      <c r="KI121" s="13"/>
      <c r="KJ121" s="13"/>
      <c r="KK121" s="13"/>
      <c r="KL121" s="13"/>
      <c r="KM121" s="13">
        <v>1</v>
      </c>
      <c r="KN121" s="13"/>
      <c r="KO121" s="13">
        <v>1</v>
      </c>
      <c r="KP121" s="13">
        <v>1</v>
      </c>
      <c r="KQ121" s="13"/>
      <c r="KR121" s="13"/>
      <c r="KS121" s="13"/>
      <c r="KT121" s="13"/>
      <c r="KU121" s="13"/>
      <c r="KV121" s="13"/>
      <c r="KW121" s="13"/>
      <c r="KX121" s="13"/>
      <c r="KY121" s="13"/>
      <c r="KZ121" s="13"/>
      <c r="LA121" s="13"/>
      <c r="LB121" s="13"/>
      <c r="LC121" s="13"/>
      <c r="LD121" s="13"/>
      <c r="LE121" s="13"/>
      <c r="LF121" s="13"/>
      <c r="LG121" s="13"/>
      <c r="LH121" s="13"/>
      <c r="LI121" s="13"/>
      <c r="LJ121" s="13"/>
      <c r="LK121" s="13"/>
      <c r="LL121" s="13"/>
      <c r="LM121" s="13"/>
      <c r="LN121" s="13"/>
      <c r="LO121" s="13"/>
      <c r="LP121" s="13">
        <v>1</v>
      </c>
      <c r="LQ121" s="13"/>
      <c r="LR121" s="13"/>
      <c r="LS121" s="13"/>
      <c r="LT121" s="13"/>
      <c r="LU121" s="13"/>
      <c r="LV121" s="13">
        <v>1</v>
      </c>
      <c r="LW121" s="13"/>
      <c r="LX121" s="13"/>
      <c r="LY121" s="13"/>
      <c r="LZ121" s="13">
        <v>1</v>
      </c>
      <c r="MA121" s="13"/>
      <c r="MB121" s="13"/>
      <c r="MC121" s="13"/>
      <c r="MD121" s="13"/>
      <c r="ME121" s="13"/>
      <c r="MF121" s="13"/>
      <c r="MG121" s="13"/>
      <c r="MH121" s="13"/>
      <c r="MI121" s="13"/>
      <c r="MJ121" s="13"/>
      <c r="MK121" s="13"/>
      <c r="ML121" s="13">
        <v>1</v>
      </c>
      <c r="MM121" s="13"/>
      <c r="MN121" s="13"/>
      <c r="MO121" s="13"/>
      <c r="MP121" s="13"/>
      <c r="MQ121" s="13"/>
      <c r="MR121" s="13"/>
      <c r="MS121" s="13">
        <v>1</v>
      </c>
      <c r="MT121" s="13"/>
      <c r="MU121" s="13"/>
      <c r="MV121" s="13"/>
      <c r="MW121" s="13">
        <v>1</v>
      </c>
      <c r="MX121" s="13"/>
      <c r="MY121" s="13"/>
      <c r="MZ121" s="13"/>
      <c r="NA121" s="13"/>
      <c r="NB121" s="13"/>
      <c r="NC121" s="13"/>
      <c r="ND121" s="13"/>
      <c r="NE121" s="13"/>
      <c r="NF121" s="13"/>
      <c r="NG121" s="13"/>
      <c r="NH121" s="13"/>
      <c r="NI121" s="13"/>
      <c r="NJ121" s="60">
        <v>12</v>
      </c>
      <c r="NK121" s="13">
        <v>710</v>
      </c>
      <c r="NL121" s="448"/>
      <c r="NM121" s="448"/>
      <c r="NN121" s="448"/>
    </row>
    <row r="122" spans="1:378">
      <c r="A122" s="8" t="s">
        <v>133</v>
      </c>
      <c r="B122" s="284">
        <f t="shared" si="129"/>
        <v>9</v>
      </c>
      <c r="C122" s="284">
        <f t="shared" si="130"/>
        <v>5</v>
      </c>
      <c r="D122" s="284">
        <f t="shared" si="131"/>
        <v>27</v>
      </c>
      <c r="E122" s="284">
        <f t="shared" si="132"/>
        <v>45</v>
      </c>
      <c r="F122" s="284">
        <f t="shared" si="133"/>
        <v>120</v>
      </c>
      <c r="G122" s="284">
        <f t="shared" si="134"/>
        <v>155</v>
      </c>
      <c r="H122" s="284">
        <f t="shared" si="135"/>
        <v>126</v>
      </c>
      <c r="I122" s="284">
        <f t="shared" si="136"/>
        <v>160</v>
      </c>
      <c r="J122" s="284">
        <f t="shared" si="137"/>
        <v>109</v>
      </c>
      <c r="K122" s="284">
        <f t="shared" si="138"/>
        <v>122</v>
      </c>
      <c r="L122" s="284">
        <f t="shared" si="139"/>
        <v>89</v>
      </c>
      <c r="M122" s="284">
        <f t="shared" si="140"/>
        <v>101</v>
      </c>
      <c r="N122" s="284">
        <f t="shared" si="141"/>
        <v>68</v>
      </c>
      <c r="O122" s="284">
        <f t="shared" si="142"/>
        <v>49</v>
      </c>
      <c r="P122" s="284">
        <f t="shared" si="143"/>
        <v>31</v>
      </c>
      <c r="Q122" s="284">
        <f t="shared" si="144"/>
        <v>30</v>
      </c>
      <c r="R122" s="284">
        <f t="shared" si="145"/>
        <v>9</v>
      </c>
      <c r="S122" s="284">
        <f t="shared" si="146"/>
        <v>15</v>
      </c>
      <c r="T122" s="284">
        <f t="shared" si="147"/>
        <v>0</v>
      </c>
      <c r="U122" s="284">
        <f t="shared" si="148"/>
        <v>6</v>
      </c>
      <c r="W122" s="16" t="s">
        <v>130</v>
      </c>
      <c r="X122" s="764">
        <f t="shared" si="150"/>
        <v>1</v>
      </c>
      <c r="Y122" s="764">
        <f t="shared" si="151"/>
        <v>2</v>
      </c>
      <c r="Z122" s="764">
        <f t="shared" si="152"/>
        <v>5</v>
      </c>
      <c r="AA122" s="764">
        <f t="shared" si="153"/>
        <v>5</v>
      </c>
      <c r="AB122" s="764">
        <f t="shared" si="154"/>
        <v>23</v>
      </c>
      <c r="AC122" s="764">
        <f t="shared" si="155"/>
        <v>36</v>
      </c>
      <c r="AD122" s="764">
        <f t="shared" si="156"/>
        <v>26</v>
      </c>
      <c r="AE122" s="764">
        <f t="shared" si="157"/>
        <v>19</v>
      </c>
      <c r="AF122" s="764">
        <f t="shared" si="158"/>
        <v>18</v>
      </c>
      <c r="AG122" s="764">
        <f t="shared" si="159"/>
        <v>25</v>
      </c>
      <c r="AH122" s="764">
        <f t="shared" si="160"/>
        <v>14</v>
      </c>
      <c r="AI122" s="764">
        <f t="shared" si="161"/>
        <v>22</v>
      </c>
      <c r="AJ122" s="764">
        <f t="shared" si="162"/>
        <v>15</v>
      </c>
      <c r="AK122" s="764">
        <f t="shared" si="163"/>
        <v>15</v>
      </c>
      <c r="AL122" s="764">
        <f t="shared" si="164"/>
        <v>8</v>
      </c>
      <c r="AM122" s="764">
        <f t="shared" si="165"/>
        <v>1</v>
      </c>
      <c r="AN122" s="764">
        <f t="shared" si="166"/>
        <v>1</v>
      </c>
      <c r="AO122" s="764">
        <f t="shared" si="167"/>
        <v>3</v>
      </c>
      <c r="AP122" s="764">
        <f t="shared" si="168"/>
        <v>0</v>
      </c>
      <c r="AQ122" s="764">
        <f t="shared" si="169"/>
        <v>1</v>
      </c>
      <c r="AR122" s="764">
        <f t="shared" si="149"/>
        <v>8</v>
      </c>
      <c r="AT122" s="16" t="s">
        <v>130</v>
      </c>
      <c r="AU122" s="13"/>
      <c r="AV122" s="13"/>
      <c r="AW122" s="13"/>
      <c r="AX122" s="13"/>
      <c r="AY122" s="13"/>
      <c r="AZ122" s="13">
        <v>1</v>
      </c>
      <c r="BA122" s="13"/>
      <c r="BB122" s="13">
        <v>1</v>
      </c>
      <c r="BC122" s="13"/>
      <c r="BD122" s="13"/>
      <c r="BE122" s="13"/>
      <c r="BF122" s="13"/>
      <c r="BG122" s="13"/>
      <c r="BH122" s="13"/>
      <c r="BI122" s="13">
        <v>1</v>
      </c>
      <c r="BJ122" s="13"/>
      <c r="BK122" s="13"/>
      <c r="BL122" s="13">
        <v>2</v>
      </c>
      <c r="BM122" s="13">
        <v>2</v>
      </c>
      <c r="BN122" s="13"/>
      <c r="BO122" s="13">
        <v>1</v>
      </c>
      <c r="BP122" s="13">
        <v>7</v>
      </c>
      <c r="BQ122" s="13">
        <v>2</v>
      </c>
      <c r="BR122" s="13">
        <v>4</v>
      </c>
      <c r="BS122" s="13">
        <v>7</v>
      </c>
      <c r="BT122" s="13">
        <v>3</v>
      </c>
      <c r="BU122" s="13">
        <v>4</v>
      </c>
      <c r="BV122" s="13"/>
      <c r="BW122" s="13">
        <v>4</v>
      </c>
      <c r="BX122" s="13">
        <v>4</v>
      </c>
      <c r="BY122" s="13">
        <v>2</v>
      </c>
      <c r="BZ122" s="13">
        <v>3</v>
      </c>
      <c r="CA122" s="13">
        <v>1</v>
      </c>
      <c r="CB122" s="13">
        <v>1</v>
      </c>
      <c r="CC122" s="13">
        <v>4</v>
      </c>
      <c r="CD122" s="13">
        <v>1</v>
      </c>
      <c r="CE122" s="13">
        <v>2</v>
      </c>
      <c r="CF122" s="13">
        <v>1</v>
      </c>
      <c r="CG122" s="13">
        <v>3</v>
      </c>
      <c r="CH122" s="13">
        <v>1</v>
      </c>
      <c r="CI122" s="13">
        <v>1</v>
      </c>
      <c r="CJ122" s="13">
        <v>5</v>
      </c>
      <c r="CK122" s="13">
        <v>2</v>
      </c>
      <c r="CL122" s="13">
        <v>6</v>
      </c>
      <c r="CM122" s="13">
        <v>1</v>
      </c>
      <c r="CN122" s="13">
        <v>1</v>
      </c>
      <c r="CO122" s="13">
        <v>2</v>
      </c>
      <c r="CP122" s="13">
        <v>1</v>
      </c>
      <c r="CQ122" s="13">
        <v>3</v>
      </c>
      <c r="CR122" s="13">
        <v>3</v>
      </c>
      <c r="CS122" s="13">
        <v>4</v>
      </c>
      <c r="CT122" s="13">
        <v>3</v>
      </c>
      <c r="CU122" s="13"/>
      <c r="CV122" s="13"/>
      <c r="CW122" s="13">
        <v>1</v>
      </c>
      <c r="CX122" s="13">
        <v>6</v>
      </c>
      <c r="CY122" s="13">
        <v>2</v>
      </c>
      <c r="CZ122" s="13">
        <v>3</v>
      </c>
      <c r="DA122" s="13">
        <v>1</v>
      </c>
      <c r="DB122" s="13">
        <v>2</v>
      </c>
      <c r="DC122" s="13">
        <v>3</v>
      </c>
      <c r="DD122" s="13">
        <v>1</v>
      </c>
      <c r="DE122" s="13">
        <v>1</v>
      </c>
      <c r="DF122" s="13"/>
      <c r="DG122" s="13">
        <v>2</v>
      </c>
      <c r="DH122" s="13"/>
      <c r="DI122" s="13">
        <v>3</v>
      </c>
      <c r="DJ122" s="13">
        <v>2</v>
      </c>
      <c r="DK122" s="13">
        <v>1</v>
      </c>
      <c r="DL122" s="13">
        <v>2</v>
      </c>
      <c r="DM122" s="13">
        <v>1</v>
      </c>
      <c r="DN122" s="13"/>
      <c r="DO122" s="13"/>
      <c r="DP122" s="13"/>
      <c r="DQ122" s="13"/>
      <c r="DR122" s="13"/>
      <c r="DS122" s="13"/>
      <c r="DT122" s="13"/>
      <c r="DU122" s="13"/>
      <c r="DV122" s="13"/>
      <c r="DW122" s="13"/>
      <c r="DX122" s="13">
        <v>1</v>
      </c>
      <c r="DY122" s="13">
        <v>1</v>
      </c>
      <c r="DZ122" s="13"/>
      <c r="EA122" s="13"/>
      <c r="EB122" s="13">
        <v>1</v>
      </c>
      <c r="EC122" s="13"/>
      <c r="ED122" s="13"/>
      <c r="EE122" s="13"/>
      <c r="EF122" s="13"/>
      <c r="EG122" s="13"/>
      <c r="EH122" s="13"/>
      <c r="EI122" s="13"/>
      <c r="EJ122" s="13"/>
      <c r="EK122" s="13"/>
      <c r="EL122" s="13"/>
      <c r="EM122" s="13"/>
      <c r="EN122" s="13">
        <v>1</v>
      </c>
      <c r="EO122" s="13"/>
      <c r="EP122" s="13"/>
      <c r="EQ122" s="13"/>
      <c r="ER122" s="13"/>
      <c r="ES122" s="13"/>
      <c r="ET122" s="13"/>
      <c r="EU122" s="13"/>
      <c r="EV122" s="13"/>
      <c r="EW122" s="13"/>
      <c r="EX122" s="13"/>
      <c r="EY122" s="13"/>
      <c r="EZ122" s="13"/>
      <c r="FA122" s="60">
        <v>129</v>
      </c>
      <c r="FB122" s="13">
        <v>129</v>
      </c>
      <c r="FC122" s="16" t="s">
        <v>130</v>
      </c>
      <c r="FD122" s="13"/>
      <c r="FE122" s="13"/>
      <c r="FF122" s="13"/>
      <c r="FG122" s="13"/>
      <c r="FH122" s="13"/>
      <c r="FI122" s="13">
        <v>1</v>
      </c>
      <c r="FJ122" s="13"/>
      <c r="FK122" s="13"/>
      <c r="FL122" s="13"/>
      <c r="FM122" s="13"/>
      <c r="FN122" s="13"/>
      <c r="FO122" s="13"/>
      <c r="FP122" s="13">
        <v>1</v>
      </c>
      <c r="FQ122" s="13"/>
      <c r="FR122" s="13">
        <v>2</v>
      </c>
      <c r="FS122" s="13"/>
      <c r="FT122" s="13">
        <v>1</v>
      </c>
      <c r="FU122" s="13"/>
      <c r="FV122" s="13">
        <v>1</v>
      </c>
      <c r="FW122" s="13"/>
      <c r="FX122" s="13">
        <v>3</v>
      </c>
      <c r="FY122" s="13">
        <v>1</v>
      </c>
      <c r="FZ122" s="13"/>
      <c r="GA122" s="13">
        <v>2</v>
      </c>
      <c r="GB122" s="13">
        <v>3</v>
      </c>
      <c r="GC122" s="13">
        <v>3</v>
      </c>
      <c r="GD122" s="13">
        <v>2</v>
      </c>
      <c r="GE122" s="13">
        <v>4</v>
      </c>
      <c r="GF122" s="13">
        <v>3</v>
      </c>
      <c r="GG122" s="13">
        <v>2</v>
      </c>
      <c r="GH122" s="13">
        <v>5</v>
      </c>
      <c r="GI122" s="13">
        <v>3</v>
      </c>
      <c r="GJ122" s="13">
        <v>5</v>
      </c>
      <c r="GK122" s="13"/>
      <c r="GL122" s="13">
        <v>5</v>
      </c>
      <c r="GM122" s="13">
        <v>2</v>
      </c>
      <c r="GN122" s="13">
        <v>1</v>
      </c>
      <c r="GO122" s="13">
        <v>1</v>
      </c>
      <c r="GP122" s="13">
        <v>2</v>
      </c>
      <c r="GQ122" s="13">
        <v>2</v>
      </c>
      <c r="GR122" s="13">
        <v>2</v>
      </c>
      <c r="GS122" s="13"/>
      <c r="GT122" s="13">
        <v>3</v>
      </c>
      <c r="GU122" s="13">
        <v>2</v>
      </c>
      <c r="GV122" s="13">
        <v>4</v>
      </c>
      <c r="GW122" s="13">
        <v>2</v>
      </c>
      <c r="GX122" s="13">
        <v>2</v>
      </c>
      <c r="GY122" s="13">
        <v>1</v>
      </c>
      <c r="GZ122" s="13">
        <v>1</v>
      </c>
      <c r="HA122" s="13">
        <v>1</v>
      </c>
      <c r="HB122" s="13">
        <v>2</v>
      </c>
      <c r="HC122" s="13"/>
      <c r="HD122" s="13">
        <v>1</v>
      </c>
      <c r="HE122" s="13"/>
      <c r="HF122" s="13">
        <v>2</v>
      </c>
      <c r="HG122" s="13">
        <v>2</v>
      </c>
      <c r="HH122" s="13">
        <v>2</v>
      </c>
      <c r="HI122" s="13">
        <v>2</v>
      </c>
      <c r="HJ122" s="13">
        <v>2</v>
      </c>
      <c r="HK122" s="13">
        <v>1</v>
      </c>
      <c r="HL122" s="13">
        <v>3</v>
      </c>
      <c r="HM122" s="13"/>
      <c r="HN122" s="13">
        <v>2</v>
      </c>
      <c r="HO122" s="13">
        <v>1</v>
      </c>
      <c r="HP122" s="13"/>
      <c r="HQ122" s="13">
        <v>2</v>
      </c>
      <c r="HR122" s="13">
        <v>1</v>
      </c>
      <c r="HS122" s="13">
        <v>3</v>
      </c>
      <c r="HT122" s="13">
        <v>1</v>
      </c>
      <c r="HU122" s="13">
        <v>2</v>
      </c>
      <c r="HV122" s="13"/>
      <c r="HW122" s="13">
        <v>1</v>
      </c>
      <c r="HX122" s="13">
        <v>2</v>
      </c>
      <c r="HY122" s="13"/>
      <c r="HZ122" s="13"/>
      <c r="IA122" s="13">
        <v>1</v>
      </c>
      <c r="IB122" s="13">
        <v>2</v>
      </c>
      <c r="IC122" s="13"/>
      <c r="ID122" s="13">
        <v>2</v>
      </c>
      <c r="IE122" s="13"/>
      <c r="IF122" s="13"/>
      <c r="IG122" s="13"/>
      <c r="IH122" s="13"/>
      <c r="II122" s="13"/>
      <c r="IJ122" s="13"/>
      <c r="IK122" s="13">
        <v>1</v>
      </c>
      <c r="IL122" s="13"/>
      <c r="IM122" s="13"/>
      <c r="IN122" s="13"/>
      <c r="IO122" s="13"/>
      <c r="IP122" s="13"/>
      <c r="IQ122" s="13"/>
      <c r="IR122" s="13"/>
      <c r="IS122" s="13"/>
      <c r="IT122" s="13"/>
      <c r="IU122" s="13"/>
      <c r="IV122" s="13"/>
      <c r="IW122" s="13"/>
      <c r="IX122" s="13"/>
      <c r="IY122" s="13"/>
      <c r="IZ122" s="13"/>
      <c r="JA122" s="13"/>
      <c r="JB122" s="13"/>
      <c r="JC122" s="13"/>
      <c r="JD122" s="13"/>
      <c r="JE122" s="13"/>
      <c r="JF122" s="60">
        <v>111</v>
      </c>
      <c r="JG122" s="13"/>
      <c r="JH122" s="13"/>
      <c r="JI122" s="13"/>
      <c r="JJ122" s="13"/>
      <c r="JK122" s="13"/>
      <c r="JL122" s="13"/>
      <c r="JM122" s="13"/>
      <c r="JN122" s="13"/>
      <c r="JO122" s="13"/>
      <c r="JP122" s="13"/>
      <c r="JQ122" s="13"/>
      <c r="JR122" s="13"/>
      <c r="JS122" s="13"/>
      <c r="JT122" s="13"/>
      <c r="JU122" s="13"/>
      <c r="JV122" s="13"/>
      <c r="JW122" s="13"/>
      <c r="JX122" s="13">
        <v>2</v>
      </c>
      <c r="JY122" s="13"/>
      <c r="JZ122" s="13"/>
      <c r="KA122" s="13"/>
      <c r="KB122" s="13"/>
      <c r="KC122" s="13"/>
      <c r="KD122" s="13"/>
      <c r="KE122" s="13"/>
      <c r="KF122" s="13"/>
      <c r="KG122" s="13"/>
      <c r="KH122" s="13"/>
      <c r="KI122" s="13"/>
      <c r="KJ122" s="13"/>
      <c r="KK122" s="13"/>
      <c r="KL122" s="13">
        <v>1</v>
      </c>
      <c r="KM122" s="13"/>
      <c r="KN122" s="13"/>
      <c r="KO122" s="13"/>
      <c r="KP122" s="13"/>
      <c r="KQ122" s="13"/>
      <c r="KR122" s="13"/>
      <c r="KS122" s="13"/>
      <c r="KT122" s="13"/>
      <c r="KU122" s="13"/>
      <c r="KV122" s="13"/>
      <c r="KW122" s="13"/>
      <c r="KX122" s="13"/>
      <c r="KY122" s="13">
        <v>1</v>
      </c>
      <c r="KZ122" s="13">
        <v>1</v>
      </c>
      <c r="LA122" s="13"/>
      <c r="LB122" s="13"/>
      <c r="LC122" s="13"/>
      <c r="LD122" s="13"/>
      <c r="LE122" s="13"/>
      <c r="LF122" s="13"/>
      <c r="LG122" s="13"/>
      <c r="LH122" s="13"/>
      <c r="LI122" s="13"/>
      <c r="LJ122" s="13"/>
      <c r="LK122" s="13"/>
      <c r="LL122" s="13">
        <v>1</v>
      </c>
      <c r="LM122" s="13">
        <v>1</v>
      </c>
      <c r="LN122" s="13"/>
      <c r="LO122" s="13"/>
      <c r="LP122" s="13"/>
      <c r="LQ122" s="13"/>
      <c r="LR122" s="13"/>
      <c r="LS122" s="13"/>
      <c r="LT122" s="13"/>
      <c r="LU122" s="13"/>
      <c r="LV122" s="13"/>
      <c r="LW122" s="13"/>
      <c r="LX122" s="13"/>
      <c r="LY122" s="13"/>
      <c r="LZ122" s="13"/>
      <c r="MA122" s="13">
        <v>1</v>
      </c>
      <c r="MB122" s="13"/>
      <c r="MC122" s="13"/>
      <c r="MD122" s="13"/>
      <c r="ME122" s="13"/>
      <c r="MF122" s="13"/>
      <c r="MG122" s="13"/>
      <c r="MH122" s="13"/>
      <c r="MI122" s="13"/>
      <c r="MJ122" s="13"/>
      <c r="MK122" s="13"/>
      <c r="ML122" s="13"/>
      <c r="MM122" s="13"/>
      <c r="MN122" s="13"/>
      <c r="MO122" s="13"/>
      <c r="MP122" s="13"/>
      <c r="MQ122" s="13"/>
      <c r="MR122" s="13"/>
      <c r="MS122" s="13"/>
      <c r="MT122" s="13"/>
      <c r="MU122" s="13"/>
      <c r="MV122" s="13"/>
      <c r="MW122" s="13"/>
      <c r="MX122" s="13"/>
      <c r="MY122" s="13"/>
      <c r="MZ122" s="13"/>
      <c r="NA122" s="13"/>
      <c r="NB122" s="13"/>
      <c r="NC122" s="13"/>
      <c r="ND122" s="13"/>
      <c r="NE122" s="13"/>
      <c r="NF122" s="13"/>
      <c r="NG122" s="13"/>
      <c r="NH122" s="13"/>
      <c r="NI122" s="13"/>
      <c r="NJ122" s="60">
        <v>8</v>
      </c>
      <c r="NK122" s="13">
        <v>119</v>
      </c>
      <c r="NL122" s="448"/>
      <c r="NM122" s="448"/>
      <c r="NN122" s="448"/>
    </row>
    <row r="123" spans="1:378">
      <c r="A123" s="8" t="s">
        <v>134</v>
      </c>
      <c r="B123" s="284">
        <f t="shared" si="129"/>
        <v>18</v>
      </c>
      <c r="C123" s="284">
        <f t="shared" si="130"/>
        <v>27</v>
      </c>
      <c r="D123" s="284">
        <f t="shared" si="131"/>
        <v>125</v>
      </c>
      <c r="E123" s="284">
        <f t="shared" si="132"/>
        <v>178</v>
      </c>
      <c r="F123" s="284">
        <f t="shared" si="133"/>
        <v>477</v>
      </c>
      <c r="G123" s="284">
        <f t="shared" si="134"/>
        <v>517</v>
      </c>
      <c r="H123" s="284">
        <f t="shared" si="135"/>
        <v>451</v>
      </c>
      <c r="I123" s="284">
        <f t="shared" si="136"/>
        <v>518</v>
      </c>
      <c r="J123" s="284">
        <f t="shared" si="137"/>
        <v>417</v>
      </c>
      <c r="K123" s="284">
        <f t="shared" si="138"/>
        <v>520</v>
      </c>
      <c r="L123" s="284">
        <f t="shared" si="139"/>
        <v>354</v>
      </c>
      <c r="M123" s="284">
        <f t="shared" si="140"/>
        <v>395</v>
      </c>
      <c r="N123" s="284">
        <f t="shared" si="141"/>
        <v>271</v>
      </c>
      <c r="O123" s="284">
        <f t="shared" si="142"/>
        <v>266</v>
      </c>
      <c r="P123" s="284">
        <f t="shared" si="143"/>
        <v>166</v>
      </c>
      <c r="Q123" s="284">
        <f t="shared" si="144"/>
        <v>198</v>
      </c>
      <c r="R123" s="284">
        <f t="shared" si="145"/>
        <v>63</v>
      </c>
      <c r="S123" s="284">
        <f t="shared" si="146"/>
        <v>91</v>
      </c>
      <c r="T123" s="284">
        <f t="shared" si="147"/>
        <v>9</v>
      </c>
      <c r="U123" s="284">
        <f t="shared" si="148"/>
        <v>37</v>
      </c>
      <c r="W123" s="16" t="s">
        <v>210</v>
      </c>
      <c r="X123" s="764">
        <f t="shared" si="150"/>
        <v>306</v>
      </c>
      <c r="Y123" s="764">
        <f t="shared" si="151"/>
        <v>276</v>
      </c>
      <c r="Z123" s="764">
        <f t="shared" si="152"/>
        <v>902</v>
      </c>
      <c r="AA123" s="764">
        <f t="shared" si="153"/>
        <v>945</v>
      </c>
      <c r="AB123" s="764">
        <f t="shared" si="154"/>
        <v>2789</v>
      </c>
      <c r="AC123" s="764">
        <f t="shared" si="155"/>
        <v>2816</v>
      </c>
      <c r="AD123" s="764">
        <f t="shared" si="156"/>
        <v>3053</v>
      </c>
      <c r="AE123" s="764">
        <f t="shared" si="157"/>
        <v>3013</v>
      </c>
      <c r="AF123" s="764">
        <f t="shared" si="158"/>
        <v>2747</v>
      </c>
      <c r="AG123" s="764">
        <f t="shared" si="159"/>
        <v>2619</v>
      </c>
      <c r="AH123" s="764">
        <f t="shared" si="160"/>
        <v>1960</v>
      </c>
      <c r="AI123" s="764">
        <f t="shared" si="161"/>
        <v>1889</v>
      </c>
      <c r="AJ123" s="764">
        <f t="shared" si="162"/>
        <v>1195</v>
      </c>
      <c r="AK123" s="764">
        <f t="shared" si="163"/>
        <v>1134</v>
      </c>
      <c r="AL123" s="764">
        <f t="shared" si="164"/>
        <v>605</v>
      </c>
      <c r="AM123" s="764">
        <f t="shared" si="165"/>
        <v>641</v>
      </c>
      <c r="AN123" s="764">
        <f t="shared" si="166"/>
        <v>256</v>
      </c>
      <c r="AO123" s="764">
        <f t="shared" si="167"/>
        <v>423</v>
      </c>
      <c r="AP123" s="764">
        <f t="shared" si="168"/>
        <v>60</v>
      </c>
      <c r="AQ123" s="764">
        <f t="shared" si="169"/>
        <v>173</v>
      </c>
      <c r="AR123" s="764">
        <f t="shared" si="149"/>
        <v>301</v>
      </c>
      <c r="AT123" s="16" t="s">
        <v>210</v>
      </c>
      <c r="AU123" s="13">
        <v>9</v>
      </c>
      <c r="AV123" s="13">
        <v>44</v>
      </c>
      <c r="AW123" s="13">
        <v>26</v>
      </c>
      <c r="AX123" s="13">
        <v>27</v>
      </c>
      <c r="AY123" s="13">
        <v>19</v>
      </c>
      <c r="AZ123" s="13">
        <v>28</v>
      </c>
      <c r="BA123" s="13">
        <v>28</v>
      </c>
      <c r="BB123" s="13">
        <v>31</v>
      </c>
      <c r="BC123" s="13">
        <v>36</v>
      </c>
      <c r="BD123" s="13">
        <v>28</v>
      </c>
      <c r="BE123" s="13">
        <v>37</v>
      </c>
      <c r="BF123" s="13">
        <v>42</v>
      </c>
      <c r="BG123" s="13">
        <v>49</v>
      </c>
      <c r="BH123" s="13">
        <v>44</v>
      </c>
      <c r="BI123" s="13">
        <v>53</v>
      </c>
      <c r="BJ123" s="13">
        <v>98</v>
      </c>
      <c r="BK123" s="13">
        <v>125</v>
      </c>
      <c r="BL123" s="13">
        <v>138</v>
      </c>
      <c r="BM123" s="13">
        <v>183</v>
      </c>
      <c r="BN123" s="13">
        <v>176</v>
      </c>
      <c r="BO123" s="13">
        <v>222</v>
      </c>
      <c r="BP123" s="13">
        <v>251</v>
      </c>
      <c r="BQ123" s="13">
        <v>239</v>
      </c>
      <c r="BR123" s="13">
        <v>276</v>
      </c>
      <c r="BS123" s="13">
        <v>262</v>
      </c>
      <c r="BT123" s="13">
        <v>296</v>
      </c>
      <c r="BU123" s="13">
        <v>306</v>
      </c>
      <c r="BV123" s="13">
        <v>326</v>
      </c>
      <c r="BW123" s="13">
        <v>294</v>
      </c>
      <c r="BX123" s="13">
        <v>344</v>
      </c>
      <c r="BY123" s="13">
        <v>336</v>
      </c>
      <c r="BZ123" s="13">
        <v>314</v>
      </c>
      <c r="CA123" s="13">
        <v>353</v>
      </c>
      <c r="CB123" s="13">
        <v>310</v>
      </c>
      <c r="CC123" s="13">
        <v>298</v>
      </c>
      <c r="CD123" s="13">
        <v>289</v>
      </c>
      <c r="CE123" s="13">
        <v>261</v>
      </c>
      <c r="CF123" s="13">
        <v>285</v>
      </c>
      <c r="CG123" s="13">
        <v>277</v>
      </c>
      <c r="CH123" s="13">
        <v>290</v>
      </c>
      <c r="CI123" s="13">
        <v>301</v>
      </c>
      <c r="CJ123" s="13">
        <v>267</v>
      </c>
      <c r="CK123" s="13">
        <v>314</v>
      </c>
      <c r="CL123" s="13">
        <v>273</v>
      </c>
      <c r="CM123" s="13">
        <v>275</v>
      </c>
      <c r="CN123" s="13">
        <v>280</v>
      </c>
      <c r="CO123" s="13">
        <v>242</v>
      </c>
      <c r="CP123" s="13">
        <v>210</v>
      </c>
      <c r="CQ123" s="13">
        <v>213</v>
      </c>
      <c r="CR123" s="13">
        <v>244</v>
      </c>
      <c r="CS123" s="13">
        <v>227</v>
      </c>
      <c r="CT123" s="13">
        <v>215</v>
      </c>
      <c r="CU123" s="13">
        <v>192</v>
      </c>
      <c r="CV123" s="13">
        <v>187</v>
      </c>
      <c r="CW123" s="13">
        <v>200</v>
      </c>
      <c r="CX123" s="13">
        <v>166</v>
      </c>
      <c r="CY123" s="13">
        <v>182</v>
      </c>
      <c r="CZ123" s="13">
        <v>188</v>
      </c>
      <c r="DA123" s="13">
        <v>170</v>
      </c>
      <c r="DB123" s="13">
        <v>162</v>
      </c>
      <c r="DC123" s="13">
        <v>140</v>
      </c>
      <c r="DD123" s="13">
        <v>157</v>
      </c>
      <c r="DE123" s="13">
        <v>125</v>
      </c>
      <c r="DF123" s="13">
        <v>122</v>
      </c>
      <c r="DG123" s="13">
        <v>107</v>
      </c>
      <c r="DH123" s="13">
        <v>105</v>
      </c>
      <c r="DI123" s="13">
        <v>97</v>
      </c>
      <c r="DJ123" s="13">
        <v>103</v>
      </c>
      <c r="DK123" s="13">
        <v>90</v>
      </c>
      <c r="DL123" s="13">
        <v>88</v>
      </c>
      <c r="DM123" s="13">
        <v>87</v>
      </c>
      <c r="DN123" s="13">
        <v>66</v>
      </c>
      <c r="DO123" s="13">
        <v>71</v>
      </c>
      <c r="DP123" s="13">
        <v>67</v>
      </c>
      <c r="DQ123" s="13">
        <v>49</v>
      </c>
      <c r="DR123" s="13">
        <v>79</v>
      </c>
      <c r="DS123" s="13">
        <v>62</v>
      </c>
      <c r="DT123" s="13">
        <v>55</v>
      </c>
      <c r="DU123" s="13">
        <v>60</v>
      </c>
      <c r="DV123" s="13">
        <v>45</v>
      </c>
      <c r="DW123" s="13">
        <v>32</v>
      </c>
      <c r="DX123" s="13">
        <v>44</v>
      </c>
      <c r="DY123" s="13">
        <v>46</v>
      </c>
      <c r="DZ123" s="13">
        <v>37</v>
      </c>
      <c r="EA123" s="13">
        <v>35</v>
      </c>
      <c r="EB123" s="13">
        <v>55</v>
      </c>
      <c r="EC123" s="13">
        <v>53</v>
      </c>
      <c r="ED123" s="13">
        <v>40</v>
      </c>
      <c r="EE123" s="13">
        <v>46</v>
      </c>
      <c r="EF123" s="13">
        <v>35</v>
      </c>
      <c r="EG123" s="13">
        <v>29</v>
      </c>
      <c r="EH123" s="13">
        <v>30</v>
      </c>
      <c r="EI123" s="13">
        <v>26</v>
      </c>
      <c r="EJ123" s="13">
        <v>22</v>
      </c>
      <c r="EK123" s="13">
        <v>13</v>
      </c>
      <c r="EL123" s="13">
        <v>17</v>
      </c>
      <c r="EM123" s="13">
        <v>11</v>
      </c>
      <c r="EN123" s="13">
        <v>7</v>
      </c>
      <c r="EO123" s="13">
        <v>6</v>
      </c>
      <c r="EP123" s="13">
        <v>7</v>
      </c>
      <c r="EQ123" s="13">
        <v>3</v>
      </c>
      <c r="ER123" s="13"/>
      <c r="ES123" s="13"/>
      <c r="ET123" s="13">
        <v>1</v>
      </c>
      <c r="EU123" s="13"/>
      <c r="EV123" s="13">
        <v>1</v>
      </c>
      <c r="EW123" s="13"/>
      <c r="EX123" s="13"/>
      <c r="EY123" s="13"/>
      <c r="EZ123" s="13"/>
      <c r="FA123" s="60">
        <v>13929</v>
      </c>
      <c r="FB123" s="13">
        <v>13929</v>
      </c>
      <c r="FC123" s="16" t="s">
        <v>210</v>
      </c>
      <c r="FD123" s="13">
        <v>5</v>
      </c>
      <c r="FE123" s="13">
        <v>47</v>
      </c>
      <c r="FF123" s="13">
        <v>43</v>
      </c>
      <c r="FG123" s="13">
        <v>26</v>
      </c>
      <c r="FH123" s="13">
        <v>29</v>
      </c>
      <c r="FI123" s="13">
        <v>27</v>
      </c>
      <c r="FJ123" s="13">
        <v>30</v>
      </c>
      <c r="FK123" s="13">
        <v>27</v>
      </c>
      <c r="FL123" s="13">
        <v>34</v>
      </c>
      <c r="FM123" s="13">
        <v>38</v>
      </c>
      <c r="FN123" s="13">
        <v>45</v>
      </c>
      <c r="FO123" s="13">
        <v>43</v>
      </c>
      <c r="FP123" s="13">
        <v>56</v>
      </c>
      <c r="FQ123" s="13">
        <v>50</v>
      </c>
      <c r="FR123" s="13">
        <v>52</v>
      </c>
      <c r="FS123" s="13">
        <v>69</v>
      </c>
      <c r="FT123" s="13">
        <v>97</v>
      </c>
      <c r="FU123" s="13">
        <v>125</v>
      </c>
      <c r="FV123" s="13">
        <v>192</v>
      </c>
      <c r="FW123" s="13">
        <v>173</v>
      </c>
      <c r="FX123" s="13">
        <v>242</v>
      </c>
      <c r="FY123" s="13">
        <v>220</v>
      </c>
      <c r="FZ123" s="13">
        <v>213</v>
      </c>
      <c r="GA123" s="13">
        <v>280</v>
      </c>
      <c r="GB123" s="13">
        <v>332</v>
      </c>
      <c r="GC123" s="13">
        <v>299</v>
      </c>
      <c r="GD123" s="13">
        <v>294</v>
      </c>
      <c r="GE123" s="13">
        <v>290</v>
      </c>
      <c r="GF123" s="13">
        <v>307</v>
      </c>
      <c r="GG123" s="13">
        <v>312</v>
      </c>
      <c r="GH123" s="13">
        <v>320</v>
      </c>
      <c r="GI123" s="13">
        <v>338</v>
      </c>
      <c r="GJ123" s="13">
        <v>313</v>
      </c>
      <c r="GK123" s="13">
        <v>329</v>
      </c>
      <c r="GL123" s="13">
        <v>309</v>
      </c>
      <c r="GM123" s="13">
        <v>276</v>
      </c>
      <c r="GN123" s="13">
        <v>306</v>
      </c>
      <c r="GO123" s="13">
        <v>310</v>
      </c>
      <c r="GP123" s="13">
        <v>270</v>
      </c>
      <c r="GQ123" s="13">
        <v>282</v>
      </c>
      <c r="GR123" s="13">
        <v>300</v>
      </c>
      <c r="GS123" s="13">
        <v>347</v>
      </c>
      <c r="GT123" s="13">
        <v>281</v>
      </c>
      <c r="GU123" s="13">
        <v>298</v>
      </c>
      <c r="GV123" s="13">
        <v>294</v>
      </c>
      <c r="GW123" s="13">
        <v>257</v>
      </c>
      <c r="GX123" s="13">
        <v>248</v>
      </c>
      <c r="GY123" s="13">
        <v>220</v>
      </c>
      <c r="GZ123" s="13">
        <v>233</v>
      </c>
      <c r="HA123" s="13">
        <v>269</v>
      </c>
      <c r="HB123" s="13">
        <v>233</v>
      </c>
      <c r="HC123" s="13">
        <v>225</v>
      </c>
      <c r="HD123" s="13">
        <v>210</v>
      </c>
      <c r="HE123" s="13">
        <v>218</v>
      </c>
      <c r="HF123" s="13">
        <v>206</v>
      </c>
      <c r="HG123" s="13">
        <v>176</v>
      </c>
      <c r="HH123" s="13">
        <v>187</v>
      </c>
      <c r="HI123" s="13">
        <v>178</v>
      </c>
      <c r="HJ123" s="13">
        <v>180</v>
      </c>
      <c r="HK123" s="13">
        <v>147</v>
      </c>
      <c r="HL123" s="13">
        <v>162</v>
      </c>
      <c r="HM123" s="13">
        <v>151</v>
      </c>
      <c r="HN123" s="13">
        <v>136</v>
      </c>
      <c r="HO123" s="13">
        <v>141</v>
      </c>
      <c r="HP123" s="13">
        <v>99</v>
      </c>
      <c r="HQ123" s="13">
        <v>106</v>
      </c>
      <c r="HR123" s="13">
        <v>112</v>
      </c>
      <c r="HS123" s="13">
        <v>92</v>
      </c>
      <c r="HT123" s="13">
        <v>102</v>
      </c>
      <c r="HU123" s="13">
        <v>94</v>
      </c>
      <c r="HV123" s="13">
        <v>98</v>
      </c>
      <c r="HW123" s="13">
        <v>74</v>
      </c>
      <c r="HX123" s="13">
        <v>65</v>
      </c>
      <c r="HY123" s="13">
        <v>62</v>
      </c>
      <c r="HZ123" s="13">
        <v>62</v>
      </c>
      <c r="IA123" s="13">
        <v>56</v>
      </c>
      <c r="IB123" s="13">
        <v>65</v>
      </c>
      <c r="IC123" s="13">
        <v>48</v>
      </c>
      <c r="ID123" s="13">
        <v>36</v>
      </c>
      <c r="IE123" s="13">
        <v>39</v>
      </c>
      <c r="IF123" s="13">
        <v>31</v>
      </c>
      <c r="IG123" s="13">
        <v>39</v>
      </c>
      <c r="IH123" s="13">
        <v>25</v>
      </c>
      <c r="II123" s="13">
        <v>23</v>
      </c>
      <c r="IJ123" s="13">
        <v>21</v>
      </c>
      <c r="IK123" s="13">
        <v>25</v>
      </c>
      <c r="IL123" s="13">
        <v>28</v>
      </c>
      <c r="IM123" s="13">
        <v>14</v>
      </c>
      <c r="IN123" s="13">
        <v>20</v>
      </c>
      <c r="IO123" s="13">
        <v>30</v>
      </c>
      <c r="IP123" s="13">
        <v>15</v>
      </c>
      <c r="IQ123" s="13">
        <v>5</v>
      </c>
      <c r="IR123" s="13">
        <v>12</v>
      </c>
      <c r="IS123" s="13">
        <v>8</v>
      </c>
      <c r="IT123" s="13">
        <v>7</v>
      </c>
      <c r="IU123" s="13">
        <v>7</v>
      </c>
      <c r="IV123" s="13">
        <v>1</v>
      </c>
      <c r="IW123" s="13">
        <v>3</v>
      </c>
      <c r="IX123" s="13">
        <v>1</v>
      </c>
      <c r="IY123" s="13">
        <v>1</v>
      </c>
      <c r="IZ123" s="13"/>
      <c r="JA123" s="13"/>
      <c r="JB123" s="13"/>
      <c r="JC123" s="13"/>
      <c r="JD123" s="13"/>
      <c r="JE123" s="13">
        <v>2</v>
      </c>
      <c r="JF123" s="60">
        <v>13875</v>
      </c>
      <c r="JG123" s="13">
        <v>7</v>
      </c>
      <c r="JH123" s="13">
        <v>10</v>
      </c>
      <c r="JI123" s="13">
        <v>1</v>
      </c>
      <c r="JJ123" s="13">
        <v>1</v>
      </c>
      <c r="JK123" s="13"/>
      <c r="JL123" s="13">
        <v>1</v>
      </c>
      <c r="JM123" s="13"/>
      <c r="JN123" s="13"/>
      <c r="JO123" s="13">
        <v>1</v>
      </c>
      <c r="JP123" s="13">
        <v>5</v>
      </c>
      <c r="JQ123" s="13">
        <v>2</v>
      </c>
      <c r="JR123" s="13">
        <v>2</v>
      </c>
      <c r="JS123" s="13">
        <v>1</v>
      </c>
      <c r="JT123" s="13"/>
      <c r="JU123" s="13">
        <v>1</v>
      </c>
      <c r="JV123" s="13">
        <v>3</v>
      </c>
      <c r="JW123" s="13">
        <v>3</v>
      </c>
      <c r="JX123" s="13">
        <v>2</v>
      </c>
      <c r="JY123" s="13">
        <v>2</v>
      </c>
      <c r="JZ123" s="13">
        <v>2</v>
      </c>
      <c r="KA123" s="13">
        <v>5</v>
      </c>
      <c r="KB123" s="13">
        <v>4</v>
      </c>
      <c r="KC123" s="13">
        <v>3</v>
      </c>
      <c r="KD123" s="13">
        <v>3</v>
      </c>
      <c r="KE123" s="13">
        <v>4</v>
      </c>
      <c r="KF123" s="13">
        <v>4</v>
      </c>
      <c r="KG123" s="13">
        <v>6</v>
      </c>
      <c r="KH123" s="13">
        <v>4</v>
      </c>
      <c r="KI123" s="13">
        <v>5</v>
      </c>
      <c r="KJ123" s="13">
        <v>5</v>
      </c>
      <c r="KK123" s="13">
        <v>1</v>
      </c>
      <c r="KL123" s="13">
        <v>11</v>
      </c>
      <c r="KM123" s="13">
        <v>4</v>
      </c>
      <c r="KN123" s="13">
        <v>8</v>
      </c>
      <c r="KO123" s="13">
        <v>3</v>
      </c>
      <c r="KP123" s="13">
        <v>5</v>
      </c>
      <c r="KQ123" s="13">
        <v>7</v>
      </c>
      <c r="KR123" s="13">
        <v>2</v>
      </c>
      <c r="KS123" s="13">
        <v>4</v>
      </c>
      <c r="KT123" s="13">
        <v>2</v>
      </c>
      <c r="KU123" s="13">
        <v>3</v>
      </c>
      <c r="KV123" s="13">
        <v>6</v>
      </c>
      <c r="KW123" s="13">
        <v>3</v>
      </c>
      <c r="KX123" s="13">
        <v>2</v>
      </c>
      <c r="KY123" s="13">
        <v>2</v>
      </c>
      <c r="KZ123" s="13">
        <v>1</v>
      </c>
      <c r="LA123" s="13">
        <v>3</v>
      </c>
      <c r="LB123" s="13">
        <v>3</v>
      </c>
      <c r="LC123" s="13">
        <v>2</v>
      </c>
      <c r="LD123" s="13">
        <v>2</v>
      </c>
      <c r="LE123" s="13">
        <v>2</v>
      </c>
      <c r="LF123" s="13">
        <v>6</v>
      </c>
      <c r="LG123" s="13">
        <v>3</v>
      </c>
      <c r="LH123" s="13">
        <v>3</v>
      </c>
      <c r="LI123" s="13">
        <v>1</v>
      </c>
      <c r="LJ123" s="13">
        <v>3</v>
      </c>
      <c r="LK123" s="13"/>
      <c r="LL123" s="13">
        <v>2</v>
      </c>
      <c r="LM123" s="13">
        <v>3</v>
      </c>
      <c r="LN123" s="13">
        <v>4</v>
      </c>
      <c r="LO123" s="13">
        <v>3</v>
      </c>
      <c r="LP123" s="13"/>
      <c r="LQ123" s="13">
        <v>3</v>
      </c>
      <c r="LR123" s="13">
        <v>6</v>
      </c>
      <c r="LS123" s="13">
        <v>2</v>
      </c>
      <c r="LT123" s="13">
        <v>3</v>
      </c>
      <c r="LU123" s="13">
        <v>3</v>
      </c>
      <c r="LV123" s="13">
        <v>1</v>
      </c>
      <c r="LW123" s="13">
        <v>2</v>
      </c>
      <c r="LX123" s="13">
        <v>2</v>
      </c>
      <c r="LY123" s="13">
        <v>3</v>
      </c>
      <c r="LZ123" s="13">
        <v>1</v>
      </c>
      <c r="MA123" s="13">
        <v>1</v>
      </c>
      <c r="MB123" s="13">
        <v>4</v>
      </c>
      <c r="MC123" s="13">
        <v>6</v>
      </c>
      <c r="MD123" s="13">
        <v>4</v>
      </c>
      <c r="ME123" s="13">
        <v>6</v>
      </c>
      <c r="MF123" s="13">
        <v>1</v>
      </c>
      <c r="MG123" s="13">
        <v>4</v>
      </c>
      <c r="MH123" s="13">
        <v>2</v>
      </c>
      <c r="MI123" s="13">
        <v>2</v>
      </c>
      <c r="MJ123" s="13">
        <v>4</v>
      </c>
      <c r="MK123" s="13">
        <v>1</v>
      </c>
      <c r="ML123" s="13"/>
      <c r="MM123" s="13"/>
      <c r="MN123" s="13">
        <v>3</v>
      </c>
      <c r="MO123" s="13">
        <v>6</v>
      </c>
      <c r="MP123" s="13">
        <v>3</v>
      </c>
      <c r="MQ123" s="13">
        <v>4</v>
      </c>
      <c r="MR123" s="13">
        <v>2</v>
      </c>
      <c r="MS123" s="13">
        <v>2</v>
      </c>
      <c r="MT123" s="13">
        <v>6</v>
      </c>
      <c r="MU123" s="13">
        <v>3</v>
      </c>
      <c r="MV123" s="13">
        <v>4</v>
      </c>
      <c r="MW123" s="13">
        <v>1</v>
      </c>
      <c r="MX123" s="13">
        <v>1</v>
      </c>
      <c r="MY123" s="13">
        <v>2</v>
      </c>
      <c r="MZ123" s="13">
        <v>2</v>
      </c>
      <c r="NA123" s="13">
        <v>2</v>
      </c>
      <c r="NB123" s="13">
        <v>1</v>
      </c>
      <c r="NC123" s="13"/>
      <c r="ND123" s="13">
        <v>2</v>
      </c>
      <c r="NE123" s="13"/>
      <c r="NF123" s="13"/>
      <c r="NG123" s="13"/>
      <c r="NH123" s="13"/>
      <c r="NI123" s="13">
        <v>3</v>
      </c>
      <c r="NJ123" s="60">
        <v>299</v>
      </c>
      <c r="NK123" s="13">
        <v>14174</v>
      </c>
      <c r="NL123" s="448"/>
      <c r="NM123" s="448"/>
      <c r="NN123" s="448"/>
    </row>
    <row r="124" spans="1:378">
      <c r="A124" s="8" t="s">
        <v>211</v>
      </c>
      <c r="B124" s="284">
        <f t="shared" si="129"/>
        <v>111</v>
      </c>
      <c r="C124" s="284">
        <f t="shared" si="130"/>
        <v>78</v>
      </c>
      <c r="D124" s="284">
        <f t="shared" si="131"/>
        <v>191</v>
      </c>
      <c r="E124" s="284">
        <f t="shared" si="132"/>
        <v>196</v>
      </c>
      <c r="F124" s="284">
        <f t="shared" si="133"/>
        <v>695</v>
      </c>
      <c r="G124" s="284">
        <f t="shared" si="134"/>
        <v>781</v>
      </c>
      <c r="H124" s="284">
        <f t="shared" si="135"/>
        <v>766</v>
      </c>
      <c r="I124" s="284">
        <f t="shared" si="136"/>
        <v>800</v>
      </c>
      <c r="J124" s="284">
        <f t="shared" si="137"/>
        <v>668</v>
      </c>
      <c r="K124" s="284">
        <f t="shared" si="138"/>
        <v>691</v>
      </c>
      <c r="L124" s="284">
        <f t="shared" si="139"/>
        <v>475</v>
      </c>
      <c r="M124" s="284">
        <f t="shared" si="140"/>
        <v>450</v>
      </c>
      <c r="N124" s="284">
        <f t="shared" si="141"/>
        <v>265</v>
      </c>
      <c r="O124" s="284">
        <f t="shared" si="142"/>
        <v>275</v>
      </c>
      <c r="P124" s="284">
        <f t="shared" si="143"/>
        <v>135</v>
      </c>
      <c r="Q124" s="284">
        <f t="shared" si="144"/>
        <v>151</v>
      </c>
      <c r="R124" s="284">
        <f t="shared" si="145"/>
        <v>78</v>
      </c>
      <c r="S124" s="284">
        <f t="shared" si="146"/>
        <v>102</v>
      </c>
      <c r="T124" s="284">
        <f t="shared" si="147"/>
        <v>12</v>
      </c>
      <c r="U124" s="284">
        <f t="shared" si="148"/>
        <v>34</v>
      </c>
      <c r="W124" s="16" t="s">
        <v>132</v>
      </c>
      <c r="X124" s="764">
        <f t="shared" si="150"/>
        <v>441</v>
      </c>
      <c r="Y124" s="764">
        <f t="shared" si="151"/>
        <v>390</v>
      </c>
      <c r="Z124" s="764">
        <f t="shared" si="152"/>
        <v>1116</v>
      </c>
      <c r="AA124" s="764">
        <f t="shared" si="153"/>
        <v>1276</v>
      </c>
      <c r="AB124" s="764">
        <f t="shared" si="154"/>
        <v>4443</v>
      </c>
      <c r="AC124" s="764">
        <f t="shared" si="155"/>
        <v>4232</v>
      </c>
      <c r="AD124" s="764">
        <f t="shared" si="156"/>
        <v>4740</v>
      </c>
      <c r="AE124" s="764">
        <f t="shared" si="157"/>
        <v>4509</v>
      </c>
      <c r="AF124" s="764">
        <f t="shared" si="158"/>
        <v>3812</v>
      </c>
      <c r="AG124" s="764">
        <f t="shared" si="159"/>
        <v>3629</v>
      </c>
      <c r="AH124" s="764">
        <f t="shared" si="160"/>
        <v>2435</v>
      </c>
      <c r="AI124" s="764">
        <f t="shared" si="161"/>
        <v>2535</v>
      </c>
      <c r="AJ124" s="764">
        <f t="shared" si="162"/>
        <v>1391</v>
      </c>
      <c r="AK124" s="764">
        <f t="shared" si="163"/>
        <v>1268</v>
      </c>
      <c r="AL124" s="764">
        <f t="shared" si="164"/>
        <v>582</v>
      </c>
      <c r="AM124" s="764">
        <f t="shared" si="165"/>
        <v>536</v>
      </c>
      <c r="AN124" s="764">
        <f t="shared" si="166"/>
        <v>160</v>
      </c>
      <c r="AO124" s="764">
        <f t="shared" si="167"/>
        <v>212</v>
      </c>
      <c r="AP124" s="764">
        <f t="shared" si="168"/>
        <v>14</v>
      </c>
      <c r="AQ124" s="764">
        <f t="shared" si="169"/>
        <v>51</v>
      </c>
      <c r="AR124" s="764">
        <f t="shared" si="149"/>
        <v>763</v>
      </c>
      <c r="AT124" s="16" t="s">
        <v>132</v>
      </c>
      <c r="AU124" s="13">
        <v>14</v>
      </c>
      <c r="AV124" s="13">
        <v>56</v>
      </c>
      <c r="AW124" s="13">
        <v>54</v>
      </c>
      <c r="AX124" s="13">
        <v>35</v>
      </c>
      <c r="AY124" s="13">
        <v>36</v>
      </c>
      <c r="AZ124" s="13">
        <v>33</v>
      </c>
      <c r="BA124" s="13">
        <v>45</v>
      </c>
      <c r="BB124" s="13">
        <v>25</v>
      </c>
      <c r="BC124" s="13">
        <v>40</v>
      </c>
      <c r="BD124" s="13">
        <v>52</v>
      </c>
      <c r="BE124" s="13">
        <v>46</v>
      </c>
      <c r="BF124" s="13">
        <v>62</v>
      </c>
      <c r="BG124" s="13">
        <v>55</v>
      </c>
      <c r="BH124" s="13">
        <v>78</v>
      </c>
      <c r="BI124" s="13">
        <v>88</v>
      </c>
      <c r="BJ124" s="13">
        <v>130</v>
      </c>
      <c r="BK124" s="13">
        <v>168</v>
      </c>
      <c r="BL124" s="13">
        <v>158</v>
      </c>
      <c r="BM124" s="13">
        <v>229</v>
      </c>
      <c r="BN124" s="13">
        <v>262</v>
      </c>
      <c r="BO124" s="13">
        <v>302</v>
      </c>
      <c r="BP124" s="13">
        <v>346</v>
      </c>
      <c r="BQ124" s="13">
        <v>351</v>
      </c>
      <c r="BR124" s="13">
        <v>383</v>
      </c>
      <c r="BS124" s="13">
        <v>401</v>
      </c>
      <c r="BT124" s="13">
        <v>501</v>
      </c>
      <c r="BU124" s="13">
        <v>509</v>
      </c>
      <c r="BV124" s="13">
        <v>467</v>
      </c>
      <c r="BW124" s="13">
        <v>463</v>
      </c>
      <c r="BX124" s="13">
        <v>509</v>
      </c>
      <c r="BY124" s="13">
        <v>481</v>
      </c>
      <c r="BZ124" s="13">
        <v>480</v>
      </c>
      <c r="CA124" s="13">
        <v>457</v>
      </c>
      <c r="CB124" s="13">
        <v>477</v>
      </c>
      <c r="CC124" s="13">
        <v>454</v>
      </c>
      <c r="CD124" s="13">
        <v>417</v>
      </c>
      <c r="CE124" s="13">
        <v>386</v>
      </c>
      <c r="CF124" s="13">
        <v>457</v>
      </c>
      <c r="CG124" s="13">
        <v>432</v>
      </c>
      <c r="CH124" s="13">
        <v>468</v>
      </c>
      <c r="CI124" s="13">
        <v>416</v>
      </c>
      <c r="CJ124" s="13">
        <v>436</v>
      </c>
      <c r="CK124" s="13">
        <v>382</v>
      </c>
      <c r="CL124" s="13">
        <v>422</v>
      </c>
      <c r="CM124" s="13">
        <v>329</v>
      </c>
      <c r="CN124" s="13">
        <v>340</v>
      </c>
      <c r="CO124" s="13">
        <v>336</v>
      </c>
      <c r="CP124" s="13">
        <v>331</v>
      </c>
      <c r="CQ124" s="13">
        <v>329</v>
      </c>
      <c r="CR124" s="13">
        <v>308</v>
      </c>
      <c r="CS124" s="13">
        <v>349</v>
      </c>
      <c r="CT124" s="13">
        <v>300</v>
      </c>
      <c r="CU124" s="13">
        <v>250</v>
      </c>
      <c r="CV124" s="13">
        <v>259</v>
      </c>
      <c r="CW124" s="13">
        <v>239</v>
      </c>
      <c r="CX124" s="13">
        <v>252</v>
      </c>
      <c r="CY124" s="13">
        <v>240</v>
      </c>
      <c r="CZ124" s="13">
        <v>191</v>
      </c>
      <c r="DA124" s="13">
        <v>234</v>
      </c>
      <c r="DB124" s="13">
        <v>221</v>
      </c>
      <c r="DC124" s="13">
        <v>180</v>
      </c>
      <c r="DD124" s="13">
        <v>169</v>
      </c>
      <c r="DE124" s="13">
        <v>156</v>
      </c>
      <c r="DF124" s="13">
        <v>139</v>
      </c>
      <c r="DG124" s="13">
        <v>131</v>
      </c>
      <c r="DH124" s="13">
        <v>131</v>
      </c>
      <c r="DI124" s="13">
        <v>105</v>
      </c>
      <c r="DJ124" s="13">
        <v>82</v>
      </c>
      <c r="DK124" s="13">
        <v>91</v>
      </c>
      <c r="DL124" s="13">
        <v>84</v>
      </c>
      <c r="DM124" s="13">
        <v>87</v>
      </c>
      <c r="DN124" s="13">
        <v>68</v>
      </c>
      <c r="DO124" s="13">
        <v>65</v>
      </c>
      <c r="DP124" s="13">
        <v>61</v>
      </c>
      <c r="DQ124" s="13">
        <v>41</v>
      </c>
      <c r="DR124" s="13">
        <v>63</v>
      </c>
      <c r="DS124" s="13">
        <v>37</v>
      </c>
      <c r="DT124" s="13">
        <v>35</v>
      </c>
      <c r="DU124" s="13">
        <v>38</v>
      </c>
      <c r="DV124" s="13">
        <v>41</v>
      </c>
      <c r="DW124" s="13">
        <v>31</v>
      </c>
      <c r="DX124" s="13">
        <v>25</v>
      </c>
      <c r="DY124" s="13">
        <v>27</v>
      </c>
      <c r="DZ124" s="13">
        <v>25</v>
      </c>
      <c r="EA124" s="13">
        <v>24</v>
      </c>
      <c r="EB124" s="13">
        <v>25</v>
      </c>
      <c r="EC124" s="13">
        <v>14</v>
      </c>
      <c r="ED124" s="13">
        <v>13</v>
      </c>
      <c r="EE124" s="13">
        <v>22</v>
      </c>
      <c r="EF124" s="13">
        <v>6</v>
      </c>
      <c r="EG124" s="13">
        <v>10</v>
      </c>
      <c r="EH124" s="13">
        <v>10</v>
      </c>
      <c r="EI124" s="13">
        <v>8</v>
      </c>
      <c r="EJ124" s="13">
        <v>3</v>
      </c>
      <c r="EK124" s="13">
        <v>5</v>
      </c>
      <c r="EL124" s="13">
        <v>6</v>
      </c>
      <c r="EM124" s="13">
        <v>3</v>
      </c>
      <c r="EN124" s="13">
        <v>2</v>
      </c>
      <c r="EO124" s="13">
        <v>2</v>
      </c>
      <c r="EP124" s="13">
        <v>1</v>
      </c>
      <c r="EQ124" s="13">
        <v>1</v>
      </c>
      <c r="ER124" s="13"/>
      <c r="ES124" s="13"/>
      <c r="ET124" s="13"/>
      <c r="EU124" s="13"/>
      <c r="EV124" s="13"/>
      <c r="EW124" s="13"/>
      <c r="EX124" s="13"/>
      <c r="EY124" s="13"/>
      <c r="EZ124" s="13"/>
      <c r="FA124" s="60">
        <v>18638</v>
      </c>
      <c r="FB124" s="13">
        <v>18638</v>
      </c>
      <c r="FC124" s="16" t="s">
        <v>132</v>
      </c>
      <c r="FD124" s="13">
        <v>20</v>
      </c>
      <c r="FE124" s="13">
        <v>66</v>
      </c>
      <c r="FF124" s="13">
        <v>54</v>
      </c>
      <c r="FG124" s="13">
        <v>35</v>
      </c>
      <c r="FH124" s="13">
        <v>41</v>
      </c>
      <c r="FI124" s="13">
        <v>46</v>
      </c>
      <c r="FJ124" s="13">
        <v>46</v>
      </c>
      <c r="FK124" s="13">
        <v>51</v>
      </c>
      <c r="FL124" s="13">
        <v>36</v>
      </c>
      <c r="FM124" s="13">
        <v>46</v>
      </c>
      <c r="FN124" s="13">
        <v>47</v>
      </c>
      <c r="FO124" s="13">
        <v>50</v>
      </c>
      <c r="FP124" s="13">
        <v>53</v>
      </c>
      <c r="FQ124" s="13">
        <v>46</v>
      </c>
      <c r="FR124" s="13">
        <v>75</v>
      </c>
      <c r="FS124" s="13">
        <v>107</v>
      </c>
      <c r="FT124" s="13">
        <v>136</v>
      </c>
      <c r="FU124" s="13">
        <v>151</v>
      </c>
      <c r="FV124" s="13">
        <v>200</v>
      </c>
      <c r="FW124" s="13">
        <v>251</v>
      </c>
      <c r="FX124" s="13">
        <v>284</v>
      </c>
      <c r="FY124" s="13">
        <v>361</v>
      </c>
      <c r="FZ124" s="13">
        <v>372</v>
      </c>
      <c r="GA124" s="13">
        <v>404</v>
      </c>
      <c r="GB124" s="13">
        <v>469</v>
      </c>
      <c r="GC124" s="13">
        <v>510</v>
      </c>
      <c r="GD124" s="13">
        <v>497</v>
      </c>
      <c r="GE124" s="13">
        <v>495</v>
      </c>
      <c r="GF124" s="13">
        <v>513</v>
      </c>
      <c r="GG124" s="13">
        <v>538</v>
      </c>
      <c r="GH124" s="13">
        <v>495</v>
      </c>
      <c r="GI124" s="13">
        <v>527</v>
      </c>
      <c r="GJ124" s="13">
        <v>467</v>
      </c>
      <c r="GK124" s="13">
        <v>511</v>
      </c>
      <c r="GL124" s="13">
        <v>490</v>
      </c>
      <c r="GM124" s="13">
        <v>449</v>
      </c>
      <c r="GN124" s="13">
        <v>424</v>
      </c>
      <c r="GO124" s="13">
        <v>438</v>
      </c>
      <c r="GP124" s="13">
        <v>483</v>
      </c>
      <c r="GQ124" s="13">
        <v>456</v>
      </c>
      <c r="GR124" s="13">
        <v>442</v>
      </c>
      <c r="GS124" s="13">
        <v>432</v>
      </c>
      <c r="GT124" s="13">
        <v>387</v>
      </c>
      <c r="GU124" s="13">
        <v>409</v>
      </c>
      <c r="GV124" s="13">
        <v>389</v>
      </c>
      <c r="GW124" s="13">
        <v>365</v>
      </c>
      <c r="GX124" s="13">
        <v>378</v>
      </c>
      <c r="GY124" s="13">
        <v>321</v>
      </c>
      <c r="GZ124" s="13">
        <v>348</v>
      </c>
      <c r="HA124" s="13">
        <v>341</v>
      </c>
      <c r="HB124" s="13">
        <v>297</v>
      </c>
      <c r="HC124" s="13">
        <v>266</v>
      </c>
      <c r="HD124" s="13">
        <v>270</v>
      </c>
      <c r="HE124" s="13">
        <v>270</v>
      </c>
      <c r="HF124" s="13">
        <v>254</v>
      </c>
      <c r="HG124" s="13">
        <v>237</v>
      </c>
      <c r="HH124" s="13">
        <v>225</v>
      </c>
      <c r="HI124" s="13">
        <v>224</v>
      </c>
      <c r="HJ124" s="13">
        <v>201</v>
      </c>
      <c r="HK124" s="13">
        <v>191</v>
      </c>
      <c r="HL124" s="13">
        <v>207</v>
      </c>
      <c r="HM124" s="13">
        <v>167</v>
      </c>
      <c r="HN124" s="13">
        <v>167</v>
      </c>
      <c r="HO124" s="13">
        <v>140</v>
      </c>
      <c r="HP124" s="13">
        <v>132</v>
      </c>
      <c r="HQ124" s="13">
        <v>136</v>
      </c>
      <c r="HR124" s="13">
        <v>122</v>
      </c>
      <c r="HS124" s="13">
        <v>122</v>
      </c>
      <c r="HT124" s="13">
        <v>100</v>
      </c>
      <c r="HU124" s="13">
        <v>98</v>
      </c>
      <c r="HV124" s="13">
        <v>82</v>
      </c>
      <c r="HW124" s="13">
        <v>73</v>
      </c>
      <c r="HX124" s="13">
        <v>75</v>
      </c>
      <c r="HY124" s="13">
        <v>59</v>
      </c>
      <c r="HZ124" s="13">
        <v>45</v>
      </c>
      <c r="IA124" s="13">
        <v>71</v>
      </c>
      <c r="IB124" s="13">
        <v>56</v>
      </c>
      <c r="IC124" s="13">
        <v>49</v>
      </c>
      <c r="ID124" s="13">
        <v>35</v>
      </c>
      <c r="IE124" s="13">
        <v>37</v>
      </c>
      <c r="IF124" s="13">
        <v>31</v>
      </c>
      <c r="IG124" s="13">
        <v>22</v>
      </c>
      <c r="IH124" s="13">
        <v>22</v>
      </c>
      <c r="II124" s="13">
        <v>20</v>
      </c>
      <c r="IJ124" s="13">
        <v>17</v>
      </c>
      <c r="IK124" s="13">
        <v>17</v>
      </c>
      <c r="IL124" s="13">
        <v>9</v>
      </c>
      <c r="IM124" s="13">
        <v>10</v>
      </c>
      <c r="IN124" s="13">
        <v>9</v>
      </c>
      <c r="IO124" s="13">
        <v>3</v>
      </c>
      <c r="IP124" s="13">
        <v>5</v>
      </c>
      <c r="IQ124" s="13">
        <v>1</v>
      </c>
      <c r="IR124" s="13">
        <v>1</v>
      </c>
      <c r="IS124" s="13">
        <v>1</v>
      </c>
      <c r="IT124" s="13">
        <v>1</v>
      </c>
      <c r="IU124" s="13">
        <v>3</v>
      </c>
      <c r="IV124" s="13"/>
      <c r="IW124" s="13"/>
      <c r="IX124" s="13">
        <v>1</v>
      </c>
      <c r="IY124" s="13"/>
      <c r="IZ124" s="13"/>
      <c r="JA124" s="13">
        <v>1</v>
      </c>
      <c r="JB124" s="13"/>
      <c r="JC124" s="13"/>
      <c r="JD124" s="13"/>
      <c r="JE124" s="13"/>
      <c r="JF124" s="60">
        <v>19134</v>
      </c>
      <c r="JG124" s="13">
        <v>60</v>
      </c>
      <c r="JH124" s="13">
        <v>24</v>
      </c>
      <c r="JI124" s="13"/>
      <c r="JJ124" s="13">
        <v>2</v>
      </c>
      <c r="JK124" s="13"/>
      <c r="JL124" s="13">
        <v>3</v>
      </c>
      <c r="JM124" s="13">
        <v>1</v>
      </c>
      <c r="JN124" s="13">
        <v>1</v>
      </c>
      <c r="JO124" s="13">
        <v>1</v>
      </c>
      <c r="JP124" s="13">
        <v>4</v>
      </c>
      <c r="JQ124" s="13">
        <v>3</v>
      </c>
      <c r="JR124" s="13">
        <v>3</v>
      </c>
      <c r="JS124" s="13">
        <v>4</v>
      </c>
      <c r="JT124" s="13">
        <v>7</v>
      </c>
      <c r="JU124" s="13">
        <v>11</v>
      </c>
      <c r="JV124" s="13">
        <v>12</v>
      </c>
      <c r="JW124" s="13">
        <v>7</v>
      </c>
      <c r="JX124" s="13">
        <v>17</v>
      </c>
      <c r="JY124" s="13">
        <v>11</v>
      </c>
      <c r="JZ124" s="13">
        <v>19</v>
      </c>
      <c r="KA124" s="13">
        <v>17</v>
      </c>
      <c r="KB124" s="13">
        <v>23</v>
      </c>
      <c r="KC124" s="13">
        <v>16</v>
      </c>
      <c r="KD124" s="13">
        <v>20</v>
      </c>
      <c r="KE124" s="13">
        <v>11</v>
      </c>
      <c r="KF124" s="13">
        <v>6</v>
      </c>
      <c r="KG124" s="13">
        <v>10</v>
      </c>
      <c r="KH124" s="13">
        <v>7</v>
      </c>
      <c r="KI124" s="13">
        <v>14</v>
      </c>
      <c r="KJ124" s="13">
        <v>15</v>
      </c>
      <c r="KK124" s="13">
        <v>15</v>
      </c>
      <c r="KL124" s="13">
        <v>10</v>
      </c>
      <c r="KM124" s="13">
        <v>19</v>
      </c>
      <c r="KN124" s="13">
        <v>18</v>
      </c>
      <c r="KO124" s="13">
        <v>14</v>
      </c>
      <c r="KP124" s="13">
        <v>18</v>
      </c>
      <c r="KQ124" s="13">
        <v>15</v>
      </c>
      <c r="KR124" s="13">
        <v>13</v>
      </c>
      <c r="KS124" s="13">
        <v>14</v>
      </c>
      <c r="KT124" s="13">
        <v>11</v>
      </c>
      <c r="KU124" s="13">
        <v>8</v>
      </c>
      <c r="KV124" s="13">
        <v>20</v>
      </c>
      <c r="KW124" s="13">
        <v>9</v>
      </c>
      <c r="KX124" s="13">
        <v>12</v>
      </c>
      <c r="KY124" s="13">
        <v>7</v>
      </c>
      <c r="KZ124" s="13">
        <v>4</v>
      </c>
      <c r="LA124" s="13">
        <v>12</v>
      </c>
      <c r="LB124" s="13">
        <v>10</v>
      </c>
      <c r="LC124" s="13">
        <v>13</v>
      </c>
      <c r="LD124" s="13">
        <v>11</v>
      </c>
      <c r="LE124" s="13">
        <v>9</v>
      </c>
      <c r="LF124" s="13">
        <v>8</v>
      </c>
      <c r="LG124" s="13">
        <v>6</v>
      </c>
      <c r="LH124" s="13">
        <v>4</v>
      </c>
      <c r="LI124" s="13">
        <v>10</v>
      </c>
      <c r="LJ124" s="13">
        <v>4</v>
      </c>
      <c r="LK124" s="13">
        <v>7</v>
      </c>
      <c r="LL124" s="13">
        <v>6</v>
      </c>
      <c r="LM124" s="13">
        <v>3</v>
      </c>
      <c r="LN124" s="13">
        <v>1</v>
      </c>
      <c r="LO124" s="13">
        <v>3</v>
      </c>
      <c r="LP124" s="13">
        <v>11</v>
      </c>
      <c r="LQ124" s="13">
        <v>6</v>
      </c>
      <c r="LR124" s="13">
        <v>1</v>
      </c>
      <c r="LS124" s="13">
        <v>4</v>
      </c>
      <c r="LT124" s="13">
        <v>4</v>
      </c>
      <c r="LU124" s="13">
        <v>3</v>
      </c>
      <c r="LV124" s="13">
        <v>2</v>
      </c>
      <c r="LW124" s="13">
        <v>3</v>
      </c>
      <c r="LX124" s="13">
        <v>2</v>
      </c>
      <c r="LY124" s="13">
        <v>7</v>
      </c>
      <c r="LZ124" s="13">
        <v>10</v>
      </c>
      <c r="MA124" s="13">
        <v>5</v>
      </c>
      <c r="MB124" s="13">
        <v>7</v>
      </c>
      <c r="MC124" s="13">
        <v>2</v>
      </c>
      <c r="MD124" s="13">
        <v>5</v>
      </c>
      <c r="ME124" s="13">
        <v>3</v>
      </c>
      <c r="MF124" s="13">
        <v>2</v>
      </c>
      <c r="MG124" s="13">
        <v>3</v>
      </c>
      <c r="MH124" s="13">
        <v>4</v>
      </c>
      <c r="MI124" s="13">
        <v>1</v>
      </c>
      <c r="MJ124" s="13">
        <v>3</v>
      </c>
      <c r="MK124" s="13">
        <v>2</v>
      </c>
      <c r="ML124" s="13">
        <v>1</v>
      </c>
      <c r="MM124" s="13">
        <v>1</v>
      </c>
      <c r="MN124" s="13">
        <v>3</v>
      </c>
      <c r="MO124" s="13">
        <v>1</v>
      </c>
      <c r="MP124" s="13">
        <v>3</v>
      </c>
      <c r="MQ124" s="13">
        <v>4</v>
      </c>
      <c r="MR124" s="13">
        <v>2</v>
      </c>
      <c r="MS124" s="13">
        <v>2</v>
      </c>
      <c r="MT124" s="13">
        <v>1</v>
      </c>
      <c r="MU124" s="13">
        <v>2</v>
      </c>
      <c r="MV124" s="13">
        <v>4</v>
      </c>
      <c r="MW124" s="13"/>
      <c r="MX124" s="13"/>
      <c r="MY124" s="13">
        <v>1</v>
      </c>
      <c r="MZ124" s="13">
        <v>1</v>
      </c>
      <c r="NA124" s="13">
        <v>2</v>
      </c>
      <c r="NB124" s="13">
        <v>1</v>
      </c>
      <c r="NC124" s="13"/>
      <c r="ND124" s="13"/>
      <c r="NE124" s="13"/>
      <c r="NF124" s="13"/>
      <c r="NG124" s="13"/>
      <c r="NH124" s="13"/>
      <c r="NI124" s="13">
        <v>1</v>
      </c>
      <c r="NJ124" s="60">
        <v>763</v>
      </c>
      <c r="NK124" s="13">
        <v>19897</v>
      </c>
      <c r="NL124" s="448"/>
      <c r="NM124" s="448"/>
      <c r="NN124" s="448"/>
    </row>
    <row r="125" spans="1:378">
      <c r="A125" s="8" t="s">
        <v>136</v>
      </c>
      <c r="B125" s="284">
        <f t="shared" si="129"/>
        <v>15</v>
      </c>
      <c r="C125" s="284">
        <f t="shared" si="130"/>
        <v>11</v>
      </c>
      <c r="D125" s="284">
        <f t="shared" si="131"/>
        <v>49</v>
      </c>
      <c r="E125" s="284">
        <f t="shared" si="132"/>
        <v>40</v>
      </c>
      <c r="F125" s="284">
        <f t="shared" si="133"/>
        <v>161</v>
      </c>
      <c r="G125" s="284">
        <f t="shared" si="134"/>
        <v>168</v>
      </c>
      <c r="H125" s="284">
        <f t="shared" si="135"/>
        <v>168</v>
      </c>
      <c r="I125" s="284">
        <f t="shared" si="136"/>
        <v>209</v>
      </c>
      <c r="J125" s="284">
        <f t="shared" si="137"/>
        <v>137</v>
      </c>
      <c r="K125" s="284">
        <f t="shared" si="138"/>
        <v>171</v>
      </c>
      <c r="L125" s="284">
        <f t="shared" si="139"/>
        <v>101</v>
      </c>
      <c r="M125" s="284">
        <f t="shared" si="140"/>
        <v>134</v>
      </c>
      <c r="N125" s="284">
        <f t="shared" si="141"/>
        <v>58</v>
      </c>
      <c r="O125" s="284">
        <f t="shared" si="142"/>
        <v>69</v>
      </c>
      <c r="P125" s="284">
        <f t="shared" si="143"/>
        <v>47</v>
      </c>
      <c r="Q125" s="284">
        <f t="shared" si="144"/>
        <v>43</v>
      </c>
      <c r="R125" s="284">
        <f t="shared" si="145"/>
        <v>19</v>
      </c>
      <c r="S125" s="284">
        <f t="shared" si="146"/>
        <v>26</v>
      </c>
      <c r="T125" s="284">
        <f t="shared" si="147"/>
        <v>6</v>
      </c>
      <c r="U125" s="284">
        <f t="shared" si="148"/>
        <v>7</v>
      </c>
      <c r="W125" s="16" t="s">
        <v>133</v>
      </c>
      <c r="X125" s="764">
        <f t="shared" si="150"/>
        <v>9</v>
      </c>
      <c r="Y125" s="764">
        <f t="shared" si="151"/>
        <v>5</v>
      </c>
      <c r="Z125" s="764">
        <f t="shared" si="152"/>
        <v>27</v>
      </c>
      <c r="AA125" s="764">
        <f t="shared" si="153"/>
        <v>45</v>
      </c>
      <c r="AB125" s="764">
        <f t="shared" si="154"/>
        <v>120</v>
      </c>
      <c r="AC125" s="764">
        <f t="shared" si="155"/>
        <v>155</v>
      </c>
      <c r="AD125" s="764">
        <f t="shared" si="156"/>
        <v>126</v>
      </c>
      <c r="AE125" s="764">
        <f t="shared" si="157"/>
        <v>160</v>
      </c>
      <c r="AF125" s="764">
        <f t="shared" si="158"/>
        <v>109</v>
      </c>
      <c r="AG125" s="764">
        <f t="shared" si="159"/>
        <v>122</v>
      </c>
      <c r="AH125" s="764">
        <f t="shared" si="160"/>
        <v>89</v>
      </c>
      <c r="AI125" s="764">
        <f t="shared" si="161"/>
        <v>101</v>
      </c>
      <c r="AJ125" s="764">
        <f t="shared" si="162"/>
        <v>68</v>
      </c>
      <c r="AK125" s="764">
        <f t="shared" si="163"/>
        <v>49</v>
      </c>
      <c r="AL125" s="764">
        <f t="shared" si="164"/>
        <v>31</v>
      </c>
      <c r="AM125" s="764">
        <f t="shared" si="165"/>
        <v>30</v>
      </c>
      <c r="AN125" s="764">
        <f t="shared" si="166"/>
        <v>9</v>
      </c>
      <c r="AO125" s="764">
        <f t="shared" si="167"/>
        <v>15</v>
      </c>
      <c r="AP125" s="764">
        <f t="shared" si="168"/>
        <v>0</v>
      </c>
      <c r="AQ125" s="764">
        <f t="shared" si="169"/>
        <v>6</v>
      </c>
      <c r="AR125" s="764">
        <f t="shared" si="149"/>
        <v>8</v>
      </c>
      <c r="AT125" s="16" t="s">
        <v>133</v>
      </c>
      <c r="AU125" s="13"/>
      <c r="AV125" s="13"/>
      <c r="AW125" s="13"/>
      <c r="AX125" s="13"/>
      <c r="AY125" s="13"/>
      <c r="AZ125" s="13">
        <v>2</v>
      </c>
      <c r="BA125" s="13">
        <v>1</v>
      </c>
      <c r="BB125" s="13">
        <v>1</v>
      </c>
      <c r="BC125" s="13"/>
      <c r="BD125" s="13">
        <v>1</v>
      </c>
      <c r="BE125" s="13">
        <v>2</v>
      </c>
      <c r="BF125" s="13">
        <v>2</v>
      </c>
      <c r="BG125" s="13">
        <v>3</v>
      </c>
      <c r="BH125" s="13">
        <v>2</v>
      </c>
      <c r="BI125" s="13">
        <v>4</v>
      </c>
      <c r="BJ125" s="13">
        <v>1</v>
      </c>
      <c r="BK125" s="13">
        <v>3</v>
      </c>
      <c r="BL125" s="13">
        <v>7</v>
      </c>
      <c r="BM125" s="13">
        <v>8</v>
      </c>
      <c r="BN125" s="13">
        <v>13</v>
      </c>
      <c r="BO125" s="13">
        <v>16</v>
      </c>
      <c r="BP125" s="13">
        <v>17</v>
      </c>
      <c r="BQ125" s="13">
        <v>8</v>
      </c>
      <c r="BR125" s="13">
        <v>17</v>
      </c>
      <c r="BS125" s="13">
        <v>17</v>
      </c>
      <c r="BT125" s="13">
        <v>15</v>
      </c>
      <c r="BU125" s="13">
        <v>16</v>
      </c>
      <c r="BV125" s="13">
        <v>14</v>
      </c>
      <c r="BW125" s="13">
        <v>14</v>
      </c>
      <c r="BX125" s="13">
        <v>21</v>
      </c>
      <c r="BY125" s="13">
        <v>12</v>
      </c>
      <c r="BZ125" s="13">
        <v>18</v>
      </c>
      <c r="CA125" s="13">
        <v>14</v>
      </c>
      <c r="CB125" s="13">
        <v>18</v>
      </c>
      <c r="CC125" s="13">
        <v>26</v>
      </c>
      <c r="CD125" s="13">
        <v>18</v>
      </c>
      <c r="CE125" s="13">
        <v>7</v>
      </c>
      <c r="CF125" s="13">
        <v>14</v>
      </c>
      <c r="CG125" s="13">
        <v>22</v>
      </c>
      <c r="CH125" s="13">
        <v>11</v>
      </c>
      <c r="CI125" s="13">
        <v>11</v>
      </c>
      <c r="CJ125" s="13">
        <v>12</v>
      </c>
      <c r="CK125" s="13">
        <v>18</v>
      </c>
      <c r="CL125" s="13">
        <v>15</v>
      </c>
      <c r="CM125" s="13">
        <v>7</v>
      </c>
      <c r="CN125" s="13">
        <v>14</v>
      </c>
      <c r="CO125" s="13">
        <v>12</v>
      </c>
      <c r="CP125" s="13">
        <v>7</v>
      </c>
      <c r="CQ125" s="13">
        <v>13</v>
      </c>
      <c r="CR125" s="13">
        <v>13</v>
      </c>
      <c r="CS125" s="13">
        <v>6</v>
      </c>
      <c r="CT125" s="13">
        <v>8</v>
      </c>
      <c r="CU125" s="13">
        <v>16</v>
      </c>
      <c r="CV125" s="13">
        <v>6</v>
      </c>
      <c r="CW125" s="13">
        <v>15</v>
      </c>
      <c r="CX125" s="13">
        <v>6</v>
      </c>
      <c r="CY125" s="13">
        <v>13</v>
      </c>
      <c r="CZ125" s="13">
        <v>10</v>
      </c>
      <c r="DA125" s="13">
        <v>14</v>
      </c>
      <c r="DB125" s="13">
        <v>7</v>
      </c>
      <c r="DC125" s="13">
        <v>5</v>
      </c>
      <c r="DD125" s="13">
        <v>5</v>
      </c>
      <c r="DE125" s="13">
        <v>5</v>
      </c>
      <c r="DF125" s="13">
        <v>4</v>
      </c>
      <c r="DG125" s="13">
        <v>6</v>
      </c>
      <c r="DH125" s="13">
        <v>4</v>
      </c>
      <c r="DI125" s="13">
        <v>4</v>
      </c>
      <c r="DJ125" s="13">
        <v>4</v>
      </c>
      <c r="DK125" s="13">
        <v>8</v>
      </c>
      <c r="DL125" s="13">
        <v>4</v>
      </c>
      <c r="DM125" s="13">
        <v>3</v>
      </c>
      <c r="DN125" s="13">
        <v>4</v>
      </c>
      <c r="DO125" s="13">
        <v>2</v>
      </c>
      <c r="DP125" s="13">
        <v>4</v>
      </c>
      <c r="DQ125" s="13">
        <v>1</v>
      </c>
      <c r="DR125" s="13">
        <v>4</v>
      </c>
      <c r="DS125" s="13">
        <v>6</v>
      </c>
      <c r="DT125" s="13">
        <v>2</v>
      </c>
      <c r="DU125" s="13">
        <v>3</v>
      </c>
      <c r="DV125" s="13">
        <v>1</v>
      </c>
      <c r="DW125" s="13">
        <v>3</v>
      </c>
      <c r="DX125" s="13">
        <v>2</v>
      </c>
      <c r="DY125" s="13"/>
      <c r="DZ125" s="13">
        <v>1</v>
      </c>
      <c r="EA125" s="13">
        <v>2</v>
      </c>
      <c r="EB125" s="13">
        <v>4</v>
      </c>
      <c r="EC125" s="13"/>
      <c r="ED125" s="13">
        <v>1</v>
      </c>
      <c r="EE125" s="13">
        <v>1</v>
      </c>
      <c r="EF125" s="13">
        <v>1</v>
      </c>
      <c r="EG125" s="13"/>
      <c r="EH125" s="13">
        <v>1</v>
      </c>
      <c r="EI125" s="13"/>
      <c r="EJ125" s="13">
        <v>1</v>
      </c>
      <c r="EK125" s="13">
        <v>2</v>
      </c>
      <c r="EL125" s="13"/>
      <c r="EM125" s="13"/>
      <c r="EN125" s="13">
        <v>1</v>
      </c>
      <c r="EO125" s="13">
        <v>1</v>
      </c>
      <c r="EP125" s="13"/>
      <c r="EQ125" s="13"/>
      <c r="ER125" s="13"/>
      <c r="ES125" s="13"/>
      <c r="ET125" s="13"/>
      <c r="EU125" s="13"/>
      <c r="EV125" s="13"/>
      <c r="EW125" s="13"/>
      <c r="EX125" s="13"/>
      <c r="EY125" s="13"/>
      <c r="EZ125" s="13"/>
      <c r="FA125" s="60">
        <v>688</v>
      </c>
      <c r="FB125" s="13">
        <v>688</v>
      </c>
      <c r="FC125" s="16" t="s">
        <v>133</v>
      </c>
      <c r="FD125" s="13">
        <v>3</v>
      </c>
      <c r="FE125" s="13">
        <v>1</v>
      </c>
      <c r="FF125" s="13">
        <v>1</v>
      </c>
      <c r="FG125" s="13"/>
      <c r="FH125" s="13"/>
      <c r="FI125" s="13"/>
      <c r="FJ125" s="13">
        <v>1</v>
      </c>
      <c r="FK125" s="13">
        <v>1</v>
      </c>
      <c r="FL125" s="13"/>
      <c r="FM125" s="13">
        <v>2</v>
      </c>
      <c r="FN125" s="13">
        <v>1</v>
      </c>
      <c r="FO125" s="13"/>
      <c r="FP125" s="13">
        <v>1</v>
      </c>
      <c r="FQ125" s="13">
        <v>1</v>
      </c>
      <c r="FR125" s="13">
        <v>1</v>
      </c>
      <c r="FS125" s="13">
        <v>4</v>
      </c>
      <c r="FT125" s="13">
        <v>1</v>
      </c>
      <c r="FU125" s="13">
        <v>5</v>
      </c>
      <c r="FV125" s="13">
        <v>8</v>
      </c>
      <c r="FW125" s="13">
        <v>5</v>
      </c>
      <c r="FX125" s="13">
        <v>6</v>
      </c>
      <c r="FY125" s="13">
        <v>5</v>
      </c>
      <c r="FZ125" s="13">
        <v>15</v>
      </c>
      <c r="GA125" s="13">
        <v>13</v>
      </c>
      <c r="GB125" s="13">
        <v>13</v>
      </c>
      <c r="GC125" s="13">
        <v>10</v>
      </c>
      <c r="GD125" s="13">
        <v>17</v>
      </c>
      <c r="GE125" s="13">
        <v>9</v>
      </c>
      <c r="GF125" s="13">
        <v>17</v>
      </c>
      <c r="GG125" s="13">
        <v>15</v>
      </c>
      <c r="GH125" s="13">
        <v>14</v>
      </c>
      <c r="GI125" s="13">
        <v>23</v>
      </c>
      <c r="GJ125" s="13">
        <v>18</v>
      </c>
      <c r="GK125" s="13">
        <v>8</v>
      </c>
      <c r="GL125" s="13">
        <v>13</v>
      </c>
      <c r="GM125" s="13">
        <v>15</v>
      </c>
      <c r="GN125" s="13">
        <v>8</v>
      </c>
      <c r="GO125" s="13">
        <v>11</v>
      </c>
      <c r="GP125" s="13">
        <v>6</v>
      </c>
      <c r="GQ125" s="13">
        <v>10</v>
      </c>
      <c r="GR125" s="13">
        <v>13</v>
      </c>
      <c r="GS125" s="13">
        <v>14</v>
      </c>
      <c r="GT125" s="13">
        <v>14</v>
      </c>
      <c r="GU125" s="13">
        <v>8</v>
      </c>
      <c r="GV125" s="13">
        <v>13</v>
      </c>
      <c r="GW125" s="13">
        <v>10</v>
      </c>
      <c r="GX125" s="13">
        <v>11</v>
      </c>
      <c r="GY125" s="13">
        <v>9</v>
      </c>
      <c r="GZ125" s="13">
        <v>9</v>
      </c>
      <c r="HA125" s="13">
        <v>8</v>
      </c>
      <c r="HB125" s="13">
        <v>10</v>
      </c>
      <c r="HC125" s="13">
        <v>5</v>
      </c>
      <c r="HD125" s="13">
        <v>6</v>
      </c>
      <c r="HE125" s="13">
        <v>10</v>
      </c>
      <c r="HF125" s="13">
        <v>11</v>
      </c>
      <c r="HG125" s="13">
        <v>8</v>
      </c>
      <c r="HH125" s="13">
        <v>5</v>
      </c>
      <c r="HI125" s="13">
        <v>10</v>
      </c>
      <c r="HJ125" s="13">
        <v>11</v>
      </c>
      <c r="HK125" s="13">
        <v>13</v>
      </c>
      <c r="HL125" s="13">
        <v>14</v>
      </c>
      <c r="HM125" s="13">
        <v>7</v>
      </c>
      <c r="HN125" s="13">
        <v>9</v>
      </c>
      <c r="HO125" s="13">
        <v>3</v>
      </c>
      <c r="HP125" s="13">
        <v>9</v>
      </c>
      <c r="HQ125" s="13">
        <v>2</v>
      </c>
      <c r="HR125" s="13">
        <v>9</v>
      </c>
      <c r="HS125" s="13">
        <v>5</v>
      </c>
      <c r="HT125" s="13">
        <v>4</v>
      </c>
      <c r="HU125" s="13">
        <v>6</v>
      </c>
      <c r="HV125" s="13">
        <v>1</v>
      </c>
      <c r="HW125" s="13">
        <v>4</v>
      </c>
      <c r="HX125" s="13">
        <v>5</v>
      </c>
      <c r="HY125" s="13">
        <v>3</v>
      </c>
      <c r="HZ125" s="13">
        <v>2</v>
      </c>
      <c r="IA125" s="13">
        <v>5</v>
      </c>
      <c r="IB125" s="13">
        <v>3</v>
      </c>
      <c r="IC125" s="13">
        <v>4</v>
      </c>
      <c r="ID125" s="13">
        <v>2</v>
      </c>
      <c r="IE125" s="13">
        <v>2</v>
      </c>
      <c r="IF125" s="13">
        <v>3</v>
      </c>
      <c r="IG125" s="13"/>
      <c r="IH125" s="13">
        <v>1</v>
      </c>
      <c r="II125" s="13"/>
      <c r="IJ125" s="13">
        <v>1</v>
      </c>
      <c r="IK125" s="13">
        <v>1</v>
      </c>
      <c r="IL125" s="13">
        <v>2</v>
      </c>
      <c r="IM125" s="13">
        <v>1</v>
      </c>
      <c r="IN125" s="13"/>
      <c r="IO125" s="13"/>
      <c r="IP125" s="13"/>
      <c r="IQ125" s="13"/>
      <c r="IR125" s="13"/>
      <c r="IS125" s="13"/>
      <c r="IT125" s="13"/>
      <c r="IU125" s="13"/>
      <c r="IV125" s="13"/>
      <c r="IW125" s="13"/>
      <c r="IX125" s="13"/>
      <c r="IY125" s="13"/>
      <c r="IZ125" s="13"/>
      <c r="JA125" s="13"/>
      <c r="JB125" s="13"/>
      <c r="JC125" s="13"/>
      <c r="JD125" s="13"/>
      <c r="JE125" s="13"/>
      <c r="JF125" s="60">
        <v>588</v>
      </c>
      <c r="JG125" s="13">
        <v>1</v>
      </c>
      <c r="JH125" s="13"/>
      <c r="JI125" s="13"/>
      <c r="JJ125" s="13"/>
      <c r="JK125" s="13"/>
      <c r="JL125" s="13"/>
      <c r="JM125" s="13"/>
      <c r="JN125" s="13"/>
      <c r="JO125" s="13"/>
      <c r="JP125" s="13"/>
      <c r="JQ125" s="13"/>
      <c r="JR125" s="13"/>
      <c r="JS125" s="13"/>
      <c r="JT125" s="13"/>
      <c r="JU125" s="13"/>
      <c r="JV125" s="13"/>
      <c r="JW125" s="13"/>
      <c r="JX125" s="13"/>
      <c r="JY125" s="13">
        <v>1</v>
      </c>
      <c r="JZ125" s="13"/>
      <c r="KA125" s="13"/>
      <c r="KB125" s="13"/>
      <c r="KC125" s="13"/>
      <c r="KD125" s="13"/>
      <c r="KE125" s="13"/>
      <c r="KF125" s="13"/>
      <c r="KG125" s="13"/>
      <c r="KH125" s="13"/>
      <c r="KI125" s="13"/>
      <c r="KJ125" s="13"/>
      <c r="KK125" s="13">
        <v>1</v>
      </c>
      <c r="KL125" s="13"/>
      <c r="KM125" s="13"/>
      <c r="KN125" s="13"/>
      <c r="KO125" s="13"/>
      <c r="KP125" s="13"/>
      <c r="KQ125" s="13"/>
      <c r="KR125" s="13"/>
      <c r="KS125" s="13"/>
      <c r="KT125" s="13"/>
      <c r="KU125" s="13"/>
      <c r="KV125" s="13">
        <v>2</v>
      </c>
      <c r="KW125" s="13"/>
      <c r="KX125" s="13"/>
      <c r="KY125" s="13"/>
      <c r="KZ125" s="13"/>
      <c r="LA125" s="13"/>
      <c r="LB125" s="13"/>
      <c r="LC125" s="13"/>
      <c r="LD125" s="13"/>
      <c r="LE125" s="13"/>
      <c r="LF125" s="13"/>
      <c r="LG125" s="13"/>
      <c r="LH125" s="13"/>
      <c r="LI125" s="13"/>
      <c r="LJ125" s="13"/>
      <c r="LK125" s="13"/>
      <c r="LL125" s="13"/>
      <c r="LM125" s="13"/>
      <c r="LN125" s="13"/>
      <c r="LO125" s="13"/>
      <c r="LP125" s="13"/>
      <c r="LQ125" s="13"/>
      <c r="LR125" s="13"/>
      <c r="LS125" s="13"/>
      <c r="LT125" s="13"/>
      <c r="LU125" s="13"/>
      <c r="LV125" s="13"/>
      <c r="LW125" s="13"/>
      <c r="LX125" s="13"/>
      <c r="LY125" s="13"/>
      <c r="LZ125" s="13"/>
      <c r="MA125" s="13"/>
      <c r="MB125" s="13"/>
      <c r="MC125" s="13"/>
      <c r="MD125" s="13"/>
      <c r="ME125" s="13"/>
      <c r="MF125" s="13"/>
      <c r="MG125" s="13"/>
      <c r="MH125" s="13"/>
      <c r="MI125" s="13"/>
      <c r="MJ125" s="13"/>
      <c r="MK125" s="13"/>
      <c r="ML125" s="13"/>
      <c r="MM125" s="13"/>
      <c r="MN125" s="13"/>
      <c r="MO125" s="13"/>
      <c r="MP125" s="13">
        <v>1</v>
      </c>
      <c r="MQ125" s="13"/>
      <c r="MR125" s="13"/>
      <c r="MS125" s="13"/>
      <c r="MT125" s="13"/>
      <c r="MU125" s="13"/>
      <c r="MV125" s="13"/>
      <c r="MW125" s="13"/>
      <c r="MX125" s="13"/>
      <c r="MY125" s="13"/>
      <c r="MZ125" s="13"/>
      <c r="NA125" s="13">
        <v>2</v>
      </c>
      <c r="NB125" s="13"/>
      <c r="NC125" s="13"/>
      <c r="ND125" s="13"/>
      <c r="NE125" s="13"/>
      <c r="NF125" s="13"/>
      <c r="NG125" s="13"/>
      <c r="NH125" s="13"/>
      <c r="NI125" s="13"/>
      <c r="NJ125" s="60">
        <v>8</v>
      </c>
      <c r="NK125" s="13">
        <v>596</v>
      </c>
      <c r="NL125" s="448"/>
      <c r="NM125" s="448"/>
      <c r="NN125" s="448"/>
    </row>
    <row r="126" spans="1:378">
      <c r="A126" s="8" t="s">
        <v>212</v>
      </c>
      <c r="B126" s="284">
        <f t="shared" si="129"/>
        <v>43</v>
      </c>
      <c r="C126" s="284">
        <f t="shared" si="130"/>
        <v>41</v>
      </c>
      <c r="D126" s="284">
        <f t="shared" si="131"/>
        <v>79</v>
      </c>
      <c r="E126" s="284">
        <f t="shared" si="132"/>
        <v>90</v>
      </c>
      <c r="F126" s="284">
        <f t="shared" si="133"/>
        <v>180</v>
      </c>
      <c r="G126" s="284">
        <f t="shared" si="134"/>
        <v>222</v>
      </c>
      <c r="H126" s="284">
        <f t="shared" si="135"/>
        <v>178</v>
      </c>
      <c r="I126" s="284">
        <f t="shared" si="136"/>
        <v>218</v>
      </c>
      <c r="J126" s="284">
        <f t="shared" si="137"/>
        <v>159</v>
      </c>
      <c r="K126" s="284">
        <f t="shared" si="138"/>
        <v>231</v>
      </c>
      <c r="L126" s="284">
        <f t="shared" si="139"/>
        <v>141</v>
      </c>
      <c r="M126" s="284">
        <f t="shared" si="140"/>
        <v>151</v>
      </c>
      <c r="N126" s="284">
        <f t="shared" si="141"/>
        <v>102</v>
      </c>
      <c r="O126" s="284">
        <f t="shared" si="142"/>
        <v>109</v>
      </c>
      <c r="P126" s="284">
        <f t="shared" si="143"/>
        <v>70</v>
      </c>
      <c r="Q126" s="284">
        <f t="shared" si="144"/>
        <v>69</v>
      </c>
      <c r="R126" s="284">
        <f t="shared" si="145"/>
        <v>20</v>
      </c>
      <c r="S126" s="284">
        <f t="shared" si="146"/>
        <v>23</v>
      </c>
      <c r="T126" s="284">
        <f t="shared" si="147"/>
        <v>4</v>
      </c>
      <c r="U126" s="284">
        <f t="shared" si="148"/>
        <v>8</v>
      </c>
      <c r="W126" s="16" t="s">
        <v>134</v>
      </c>
      <c r="X126" s="764">
        <f t="shared" si="150"/>
        <v>18</v>
      </c>
      <c r="Y126" s="764">
        <f t="shared" si="151"/>
        <v>27</v>
      </c>
      <c r="Z126" s="764">
        <f t="shared" si="152"/>
        <v>125</v>
      </c>
      <c r="AA126" s="764">
        <f t="shared" si="153"/>
        <v>178</v>
      </c>
      <c r="AB126" s="764">
        <f t="shared" si="154"/>
        <v>477</v>
      </c>
      <c r="AC126" s="764">
        <f t="shared" si="155"/>
        <v>517</v>
      </c>
      <c r="AD126" s="764">
        <f t="shared" si="156"/>
        <v>451</v>
      </c>
      <c r="AE126" s="764">
        <f t="shared" si="157"/>
        <v>518</v>
      </c>
      <c r="AF126" s="764">
        <f t="shared" si="158"/>
        <v>417</v>
      </c>
      <c r="AG126" s="764">
        <f t="shared" si="159"/>
        <v>520</v>
      </c>
      <c r="AH126" s="764">
        <f t="shared" si="160"/>
        <v>354</v>
      </c>
      <c r="AI126" s="764">
        <f t="shared" si="161"/>
        <v>395</v>
      </c>
      <c r="AJ126" s="764">
        <f t="shared" si="162"/>
        <v>271</v>
      </c>
      <c r="AK126" s="764">
        <f t="shared" si="163"/>
        <v>266</v>
      </c>
      <c r="AL126" s="764">
        <f t="shared" si="164"/>
        <v>166</v>
      </c>
      <c r="AM126" s="764">
        <f t="shared" si="165"/>
        <v>198</v>
      </c>
      <c r="AN126" s="764">
        <f t="shared" si="166"/>
        <v>63</v>
      </c>
      <c r="AO126" s="764">
        <f t="shared" si="167"/>
        <v>91</v>
      </c>
      <c r="AP126" s="764">
        <f t="shared" si="168"/>
        <v>9</v>
      </c>
      <c r="AQ126" s="764">
        <f t="shared" si="169"/>
        <v>37</v>
      </c>
      <c r="AR126" s="764">
        <f t="shared" si="149"/>
        <v>58</v>
      </c>
      <c r="AT126" s="16" t="s">
        <v>134</v>
      </c>
      <c r="AU126" s="13">
        <v>2</v>
      </c>
      <c r="AV126" s="13"/>
      <c r="AW126" s="13">
        <v>2</v>
      </c>
      <c r="AX126" s="13">
        <v>1</v>
      </c>
      <c r="AY126" s="13">
        <v>2</v>
      </c>
      <c r="AZ126" s="13">
        <v>3</v>
      </c>
      <c r="BA126" s="13">
        <v>4</v>
      </c>
      <c r="BB126" s="13">
        <v>3</v>
      </c>
      <c r="BC126" s="13">
        <v>6</v>
      </c>
      <c r="BD126" s="13">
        <v>4</v>
      </c>
      <c r="BE126" s="13"/>
      <c r="BF126" s="13">
        <v>9</v>
      </c>
      <c r="BG126" s="13">
        <v>4</v>
      </c>
      <c r="BH126" s="13">
        <v>7</v>
      </c>
      <c r="BI126" s="13">
        <v>8</v>
      </c>
      <c r="BJ126" s="13">
        <v>18</v>
      </c>
      <c r="BK126" s="13">
        <v>26</v>
      </c>
      <c r="BL126" s="13">
        <v>27</v>
      </c>
      <c r="BM126" s="13">
        <v>28</v>
      </c>
      <c r="BN126" s="13">
        <v>51</v>
      </c>
      <c r="BO126" s="13">
        <v>47</v>
      </c>
      <c r="BP126" s="13">
        <v>51</v>
      </c>
      <c r="BQ126" s="13">
        <v>54</v>
      </c>
      <c r="BR126" s="13">
        <v>57</v>
      </c>
      <c r="BS126" s="13">
        <v>48</v>
      </c>
      <c r="BT126" s="13">
        <v>46</v>
      </c>
      <c r="BU126" s="13">
        <v>69</v>
      </c>
      <c r="BV126" s="13">
        <v>48</v>
      </c>
      <c r="BW126" s="13">
        <v>50</v>
      </c>
      <c r="BX126" s="13">
        <v>47</v>
      </c>
      <c r="BY126" s="13">
        <v>64</v>
      </c>
      <c r="BZ126" s="13">
        <v>48</v>
      </c>
      <c r="CA126" s="13">
        <v>47</v>
      </c>
      <c r="CB126" s="13">
        <v>50</v>
      </c>
      <c r="CC126" s="13">
        <v>49</v>
      </c>
      <c r="CD126" s="13">
        <v>46</v>
      </c>
      <c r="CE126" s="13">
        <v>57</v>
      </c>
      <c r="CF126" s="13">
        <v>52</v>
      </c>
      <c r="CG126" s="13">
        <v>48</v>
      </c>
      <c r="CH126" s="13">
        <v>57</v>
      </c>
      <c r="CI126" s="13">
        <v>54</v>
      </c>
      <c r="CJ126" s="13">
        <v>64</v>
      </c>
      <c r="CK126" s="13">
        <v>43</v>
      </c>
      <c r="CL126" s="13">
        <v>59</v>
      </c>
      <c r="CM126" s="13">
        <v>64</v>
      </c>
      <c r="CN126" s="13">
        <v>52</v>
      </c>
      <c r="CO126" s="13">
        <v>40</v>
      </c>
      <c r="CP126" s="13">
        <v>43</v>
      </c>
      <c r="CQ126" s="13">
        <v>52</v>
      </c>
      <c r="CR126" s="13">
        <v>49</v>
      </c>
      <c r="CS126" s="13">
        <v>42</v>
      </c>
      <c r="CT126" s="13">
        <v>35</v>
      </c>
      <c r="CU126" s="13">
        <v>38</v>
      </c>
      <c r="CV126" s="13">
        <v>57</v>
      </c>
      <c r="CW126" s="13">
        <v>29</v>
      </c>
      <c r="CX126" s="13">
        <v>39</v>
      </c>
      <c r="CY126" s="13">
        <v>39</v>
      </c>
      <c r="CZ126" s="13">
        <v>36</v>
      </c>
      <c r="DA126" s="13">
        <v>42</v>
      </c>
      <c r="DB126" s="13">
        <v>38</v>
      </c>
      <c r="DC126" s="13">
        <v>37</v>
      </c>
      <c r="DD126" s="13">
        <v>25</v>
      </c>
      <c r="DE126" s="13">
        <v>22</v>
      </c>
      <c r="DF126" s="13">
        <v>30</v>
      </c>
      <c r="DG126" s="13">
        <v>24</v>
      </c>
      <c r="DH126" s="13">
        <v>29</v>
      </c>
      <c r="DI126" s="13">
        <v>24</v>
      </c>
      <c r="DJ126" s="13">
        <v>36</v>
      </c>
      <c r="DK126" s="13">
        <v>21</v>
      </c>
      <c r="DL126" s="13">
        <v>18</v>
      </c>
      <c r="DM126" s="13">
        <v>29</v>
      </c>
      <c r="DN126" s="13">
        <v>28</v>
      </c>
      <c r="DO126" s="13">
        <v>19</v>
      </c>
      <c r="DP126" s="13">
        <v>19</v>
      </c>
      <c r="DQ126" s="13">
        <v>25</v>
      </c>
      <c r="DR126" s="13">
        <v>18</v>
      </c>
      <c r="DS126" s="13">
        <v>15</v>
      </c>
      <c r="DT126" s="13">
        <v>16</v>
      </c>
      <c r="DU126" s="13">
        <v>15</v>
      </c>
      <c r="DV126" s="13">
        <v>14</v>
      </c>
      <c r="DW126" s="13">
        <v>9</v>
      </c>
      <c r="DX126" s="13">
        <v>9</v>
      </c>
      <c r="DY126" s="13">
        <v>10</v>
      </c>
      <c r="DZ126" s="13">
        <v>9</v>
      </c>
      <c r="EA126" s="13">
        <v>7</v>
      </c>
      <c r="EB126" s="13">
        <v>13</v>
      </c>
      <c r="EC126" s="13">
        <v>9</v>
      </c>
      <c r="ED126" s="13">
        <v>9</v>
      </c>
      <c r="EE126" s="13">
        <v>9</v>
      </c>
      <c r="EF126" s="13">
        <v>7</v>
      </c>
      <c r="EG126" s="13">
        <v>8</v>
      </c>
      <c r="EH126" s="13">
        <v>7</v>
      </c>
      <c r="EI126" s="13">
        <v>9</v>
      </c>
      <c r="EJ126" s="13">
        <v>2</v>
      </c>
      <c r="EK126" s="13">
        <v>2</v>
      </c>
      <c r="EL126" s="13">
        <v>2</v>
      </c>
      <c r="EM126" s="13">
        <v>3</v>
      </c>
      <c r="EN126" s="13"/>
      <c r="EO126" s="13">
        <v>2</v>
      </c>
      <c r="EP126" s="13"/>
      <c r="EQ126" s="13">
        <v>1</v>
      </c>
      <c r="ER126" s="13">
        <v>1</v>
      </c>
      <c r="ES126" s="13"/>
      <c r="ET126" s="13"/>
      <c r="EU126" s="13"/>
      <c r="EV126" s="13"/>
      <c r="EW126" s="13"/>
      <c r="EX126" s="13"/>
      <c r="EY126" s="13"/>
      <c r="EZ126" s="13">
        <v>1</v>
      </c>
      <c r="FA126" s="60">
        <v>2748</v>
      </c>
      <c r="FB126" s="13">
        <v>2748</v>
      </c>
      <c r="FC126" s="16" t="s">
        <v>134</v>
      </c>
      <c r="FD126" s="13"/>
      <c r="FE126" s="13">
        <v>1</v>
      </c>
      <c r="FF126" s="13">
        <v>1</v>
      </c>
      <c r="FG126" s="13"/>
      <c r="FH126" s="13">
        <v>3</v>
      </c>
      <c r="FI126" s="13">
        <v>3</v>
      </c>
      <c r="FJ126" s="13">
        <v>2</v>
      </c>
      <c r="FK126" s="13">
        <v>3</v>
      </c>
      <c r="FL126" s="13">
        <v>4</v>
      </c>
      <c r="FM126" s="13">
        <v>1</v>
      </c>
      <c r="FN126" s="13">
        <v>7</v>
      </c>
      <c r="FO126" s="13">
        <v>2</v>
      </c>
      <c r="FP126" s="13">
        <v>8</v>
      </c>
      <c r="FQ126" s="13">
        <v>6</v>
      </c>
      <c r="FR126" s="13">
        <v>10</v>
      </c>
      <c r="FS126" s="13">
        <v>15</v>
      </c>
      <c r="FT126" s="13">
        <v>13</v>
      </c>
      <c r="FU126" s="13">
        <v>24</v>
      </c>
      <c r="FV126" s="13">
        <v>21</v>
      </c>
      <c r="FW126" s="13">
        <v>19</v>
      </c>
      <c r="FX126" s="13">
        <v>38</v>
      </c>
      <c r="FY126" s="13">
        <v>42</v>
      </c>
      <c r="FZ126" s="13">
        <v>46</v>
      </c>
      <c r="GA126" s="13">
        <v>42</v>
      </c>
      <c r="GB126" s="13">
        <v>58</v>
      </c>
      <c r="GC126" s="13">
        <v>53</v>
      </c>
      <c r="GD126" s="13">
        <v>47</v>
      </c>
      <c r="GE126" s="13">
        <v>52</v>
      </c>
      <c r="GF126" s="13">
        <v>47</v>
      </c>
      <c r="GG126" s="13">
        <v>52</v>
      </c>
      <c r="GH126" s="13">
        <v>45</v>
      </c>
      <c r="GI126" s="13">
        <v>41</v>
      </c>
      <c r="GJ126" s="13">
        <v>51</v>
      </c>
      <c r="GK126" s="13">
        <v>44</v>
      </c>
      <c r="GL126" s="13">
        <v>47</v>
      </c>
      <c r="GM126" s="13">
        <v>39</v>
      </c>
      <c r="GN126" s="13">
        <v>50</v>
      </c>
      <c r="GO126" s="13">
        <v>45</v>
      </c>
      <c r="GP126" s="13">
        <v>41</v>
      </c>
      <c r="GQ126" s="13">
        <v>48</v>
      </c>
      <c r="GR126" s="13">
        <v>49</v>
      </c>
      <c r="GS126" s="13">
        <v>33</v>
      </c>
      <c r="GT126" s="13">
        <v>49</v>
      </c>
      <c r="GU126" s="13">
        <v>46</v>
      </c>
      <c r="GV126" s="13">
        <v>51</v>
      </c>
      <c r="GW126" s="13">
        <v>32</v>
      </c>
      <c r="GX126" s="13">
        <v>39</v>
      </c>
      <c r="GY126" s="13">
        <v>33</v>
      </c>
      <c r="GZ126" s="13">
        <v>40</v>
      </c>
      <c r="HA126" s="13">
        <v>45</v>
      </c>
      <c r="HB126" s="13">
        <v>36</v>
      </c>
      <c r="HC126" s="13">
        <v>33</v>
      </c>
      <c r="HD126" s="13">
        <v>33</v>
      </c>
      <c r="HE126" s="13">
        <v>32</v>
      </c>
      <c r="HF126" s="13">
        <v>46</v>
      </c>
      <c r="HG126" s="13">
        <v>39</v>
      </c>
      <c r="HH126" s="13">
        <v>30</v>
      </c>
      <c r="HI126" s="13">
        <v>36</v>
      </c>
      <c r="HJ126" s="13">
        <v>29</v>
      </c>
      <c r="HK126" s="13">
        <v>40</v>
      </c>
      <c r="HL126" s="13">
        <v>32</v>
      </c>
      <c r="HM126" s="13">
        <v>29</v>
      </c>
      <c r="HN126" s="13">
        <v>23</v>
      </c>
      <c r="HO126" s="13">
        <v>40</v>
      </c>
      <c r="HP126" s="13">
        <v>29</v>
      </c>
      <c r="HQ126" s="13">
        <v>25</v>
      </c>
      <c r="HR126" s="13">
        <v>20</v>
      </c>
      <c r="HS126" s="13">
        <v>26</v>
      </c>
      <c r="HT126" s="13">
        <v>31</v>
      </c>
      <c r="HU126" s="13">
        <v>16</v>
      </c>
      <c r="HV126" s="13">
        <v>20</v>
      </c>
      <c r="HW126" s="13">
        <v>21</v>
      </c>
      <c r="HX126" s="13">
        <v>13</v>
      </c>
      <c r="HY126" s="13">
        <v>20</v>
      </c>
      <c r="HZ126" s="13">
        <v>13</v>
      </c>
      <c r="IA126" s="13">
        <v>16</v>
      </c>
      <c r="IB126" s="13">
        <v>11</v>
      </c>
      <c r="IC126" s="13">
        <v>19</v>
      </c>
      <c r="ID126" s="13">
        <v>16</v>
      </c>
      <c r="IE126" s="13">
        <v>17</v>
      </c>
      <c r="IF126" s="13">
        <v>16</v>
      </c>
      <c r="IG126" s="13">
        <v>9</v>
      </c>
      <c r="IH126" s="13">
        <v>9</v>
      </c>
      <c r="II126" s="13">
        <v>5</v>
      </c>
      <c r="IJ126" s="13">
        <v>6</v>
      </c>
      <c r="IK126" s="13">
        <v>7</v>
      </c>
      <c r="IL126" s="13">
        <v>5</v>
      </c>
      <c r="IM126" s="13">
        <v>1</v>
      </c>
      <c r="IN126" s="13">
        <v>1</v>
      </c>
      <c r="IO126" s="13">
        <v>4</v>
      </c>
      <c r="IP126" s="13">
        <v>3</v>
      </c>
      <c r="IQ126" s="13">
        <v>1</v>
      </c>
      <c r="IR126" s="13"/>
      <c r="IS126" s="13">
        <v>1</v>
      </c>
      <c r="IT126" s="13">
        <v>2</v>
      </c>
      <c r="IU126" s="13">
        <v>1</v>
      </c>
      <c r="IV126" s="13">
        <v>1</v>
      </c>
      <c r="IW126" s="13"/>
      <c r="IX126" s="13"/>
      <c r="IY126" s="13"/>
      <c r="IZ126" s="13"/>
      <c r="JA126" s="13"/>
      <c r="JB126" s="13"/>
      <c r="JC126" s="13"/>
      <c r="JD126" s="13"/>
      <c r="JE126" s="13"/>
      <c r="JF126" s="60">
        <v>2351</v>
      </c>
      <c r="JG126" s="13">
        <v>1</v>
      </c>
      <c r="JH126" s="13"/>
      <c r="JI126" s="13"/>
      <c r="JJ126" s="13"/>
      <c r="JK126" s="13"/>
      <c r="JL126" s="13"/>
      <c r="JM126" s="13"/>
      <c r="JN126" s="13"/>
      <c r="JO126" s="13"/>
      <c r="JP126" s="13"/>
      <c r="JQ126" s="13"/>
      <c r="JR126" s="13">
        <v>2</v>
      </c>
      <c r="JS126" s="13">
        <v>1</v>
      </c>
      <c r="JT126" s="13"/>
      <c r="JU126" s="13"/>
      <c r="JV126" s="13"/>
      <c r="JW126" s="13">
        <v>2</v>
      </c>
      <c r="JX126" s="13">
        <v>1</v>
      </c>
      <c r="JY126" s="13">
        <v>1</v>
      </c>
      <c r="JZ126" s="13">
        <v>1</v>
      </c>
      <c r="KA126" s="13">
        <v>1</v>
      </c>
      <c r="KB126" s="13">
        <v>2</v>
      </c>
      <c r="KC126" s="13">
        <v>1</v>
      </c>
      <c r="KD126" s="13"/>
      <c r="KE126" s="13">
        <v>1</v>
      </c>
      <c r="KF126" s="13">
        <v>1</v>
      </c>
      <c r="KG126" s="13">
        <v>1</v>
      </c>
      <c r="KH126" s="13">
        <v>1</v>
      </c>
      <c r="KI126" s="13"/>
      <c r="KJ126" s="13"/>
      <c r="KK126" s="13"/>
      <c r="KL126" s="13"/>
      <c r="KM126" s="13"/>
      <c r="KN126" s="13">
        <v>1</v>
      </c>
      <c r="KO126" s="13"/>
      <c r="KP126" s="13">
        <v>1</v>
      </c>
      <c r="KQ126" s="13">
        <v>5</v>
      </c>
      <c r="KR126" s="13"/>
      <c r="KS126" s="13"/>
      <c r="KT126" s="13"/>
      <c r="KU126" s="13"/>
      <c r="KV126" s="13">
        <v>2</v>
      </c>
      <c r="KW126" s="13">
        <v>1</v>
      </c>
      <c r="KX126" s="13"/>
      <c r="KY126" s="13">
        <v>1</v>
      </c>
      <c r="KZ126" s="13"/>
      <c r="LA126" s="13">
        <v>2</v>
      </c>
      <c r="LB126" s="13"/>
      <c r="LC126" s="13"/>
      <c r="LD126" s="13"/>
      <c r="LE126" s="13">
        <v>2</v>
      </c>
      <c r="LF126" s="13"/>
      <c r="LG126" s="13"/>
      <c r="LH126" s="13">
        <v>1</v>
      </c>
      <c r="LI126" s="13">
        <v>1</v>
      </c>
      <c r="LJ126" s="13"/>
      <c r="LK126" s="13"/>
      <c r="LL126" s="13">
        <v>1</v>
      </c>
      <c r="LM126" s="13"/>
      <c r="LN126" s="13"/>
      <c r="LO126" s="13"/>
      <c r="LP126" s="13"/>
      <c r="LQ126" s="13">
        <v>1</v>
      </c>
      <c r="LR126" s="13">
        <v>1</v>
      </c>
      <c r="LS126" s="13"/>
      <c r="LT126" s="13">
        <v>1</v>
      </c>
      <c r="LU126" s="13"/>
      <c r="LV126" s="13"/>
      <c r="LW126" s="13"/>
      <c r="LX126" s="13">
        <v>2</v>
      </c>
      <c r="LY126" s="13"/>
      <c r="LZ126" s="13"/>
      <c r="MA126" s="13">
        <v>1</v>
      </c>
      <c r="MB126" s="13"/>
      <c r="MC126" s="13"/>
      <c r="MD126" s="13"/>
      <c r="ME126" s="13"/>
      <c r="MF126" s="13"/>
      <c r="MG126" s="13">
        <v>1</v>
      </c>
      <c r="MH126" s="13"/>
      <c r="MI126" s="13"/>
      <c r="MJ126" s="13"/>
      <c r="MK126" s="13">
        <v>1</v>
      </c>
      <c r="ML126" s="13">
        <v>1</v>
      </c>
      <c r="MM126" s="13"/>
      <c r="MN126" s="13"/>
      <c r="MO126" s="13"/>
      <c r="MP126" s="13">
        <v>1</v>
      </c>
      <c r="MQ126" s="13">
        <v>4</v>
      </c>
      <c r="MR126" s="13">
        <v>1</v>
      </c>
      <c r="MS126" s="13">
        <v>2</v>
      </c>
      <c r="MT126" s="13"/>
      <c r="MU126" s="13">
        <v>1</v>
      </c>
      <c r="MV126" s="13"/>
      <c r="MW126" s="13">
        <v>1</v>
      </c>
      <c r="MX126" s="13"/>
      <c r="MY126" s="13">
        <v>1</v>
      </c>
      <c r="MZ126" s="13">
        <v>1</v>
      </c>
      <c r="NA126" s="13">
        <v>1</v>
      </c>
      <c r="NB126" s="13"/>
      <c r="NC126" s="13"/>
      <c r="ND126" s="13"/>
      <c r="NE126" s="13"/>
      <c r="NF126" s="13"/>
      <c r="NG126" s="13"/>
      <c r="NH126" s="13"/>
      <c r="NI126" s="13"/>
      <c r="NJ126" s="60">
        <v>57</v>
      </c>
      <c r="NK126" s="13">
        <v>2408</v>
      </c>
      <c r="NL126" s="448"/>
      <c r="NM126" s="448"/>
      <c r="NN126" s="448"/>
    </row>
    <row r="127" spans="1:378">
      <c r="A127" s="8" t="s">
        <v>138</v>
      </c>
      <c r="B127" s="284">
        <f t="shared" si="129"/>
        <v>8</v>
      </c>
      <c r="C127" s="284">
        <f t="shared" si="130"/>
        <v>7</v>
      </c>
      <c r="D127" s="284">
        <f t="shared" si="131"/>
        <v>14</v>
      </c>
      <c r="E127" s="284">
        <f t="shared" si="132"/>
        <v>19</v>
      </c>
      <c r="F127" s="284">
        <f t="shared" si="133"/>
        <v>41</v>
      </c>
      <c r="G127" s="284">
        <f t="shared" si="134"/>
        <v>31</v>
      </c>
      <c r="H127" s="284">
        <f t="shared" si="135"/>
        <v>21</v>
      </c>
      <c r="I127" s="284">
        <f t="shared" si="136"/>
        <v>42</v>
      </c>
      <c r="J127" s="284">
        <f t="shared" si="137"/>
        <v>28</v>
      </c>
      <c r="K127" s="284">
        <f t="shared" si="138"/>
        <v>41</v>
      </c>
      <c r="L127" s="284">
        <f t="shared" si="139"/>
        <v>19</v>
      </c>
      <c r="M127" s="284">
        <f t="shared" si="140"/>
        <v>30</v>
      </c>
      <c r="N127" s="284">
        <f t="shared" si="141"/>
        <v>9</v>
      </c>
      <c r="O127" s="284">
        <f t="shared" si="142"/>
        <v>8</v>
      </c>
      <c r="P127" s="284">
        <f t="shared" si="143"/>
        <v>7</v>
      </c>
      <c r="Q127" s="284">
        <f t="shared" si="144"/>
        <v>10</v>
      </c>
      <c r="R127" s="284">
        <f t="shared" si="145"/>
        <v>3</v>
      </c>
      <c r="S127" s="284">
        <f t="shared" si="146"/>
        <v>7</v>
      </c>
      <c r="T127" s="284">
        <f t="shared" si="147"/>
        <v>0</v>
      </c>
      <c r="U127" s="284">
        <f t="shared" si="148"/>
        <v>0</v>
      </c>
      <c r="W127" s="16" t="s">
        <v>211</v>
      </c>
      <c r="X127" s="764">
        <f t="shared" si="150"/>
        <v>111</v>
      </c>
      <c r="Y127" s="764">
        <f t="shared" si="151"/>
        <v>78</v>
      </c>
      <c r="Z127" s="764">
        <f t="shared" si="152"/>
        <v>191</v>
      </c>
      <c r="AA127" s="764">
        <f t="shared" si="153"/>
        <v>196</v>
      </c>
      <c r="AB127" s="764">
        <f t="shared" si="154"/>
        <v>695</v>
      </c>
      <c r="AC127" s="764">
        <f t="shared" si="155"/>
        <v>781</v>
      </c>
      <c r="AD127" s="764">
        <f t="shared" si="156"/>
        <v>766</v>
      </c>
      <c r="AE127" s="764">
        <f t="shared" si="157"/>
        <v>800</v>
      </c>
      <c r="AF127" s="764">
        <f t="shared" si="158"/>
        <v>668</v>
      </c>
      <c r="AG127" s="764">
        <f t="shared" si="159"/>
        <v>691</v>
      </c>
      <c r="AH127" s="764">
        <f t="shared" si="160"/>
        <v>475</v>
      </c>
      <c r="AI127" s="764">
        <f t="shared" si="161"/>
        <v>450</v>
      </c>
      <c r="AJ127" s="764">
        <f t="shared" si="162"/>
        <v>265</v>
      </c>
      <c r="AK127" s="764">
        <f t="shared" si="163"/>
        <v>275</v>
      </c>
      <c r="AL127" s="764">
        <f t="shared" si="164"/>
        <v>135</v>
      </c>
      <c r="AM127" s="764">
        <f t="shared" si="165"/>
        <v>151</v>
      </c>
      <c r="AN127" s="764">
        <f t="shared" si="166"/>
        <v>78</v>
      </c>
      <c r="AO127" s="764">
        <f t="shared" si="167"/>
        <v>102</v>
      </c>
      <c r="AP127" s="764">
        <f t="shared" si="168"/>
        <v>12</v>
      </c>
      <c r="AQ127" s="764">
        <f t="shared" si="169"/>
        <v>34</v>
      </c>
      <c r="AR127" s="764">
        <f t="shared" si="149"/>
        <v>72</v>
      </c>
      <c r="AT127" s="16" t="s">
        <v>211</v>
      </c>
      <c r="AU127" s="13">
        <v>4</v>
      </c>
      <c r="AV127" s="13">
        <v>17</v>
      </c>
      <c r="AW127" s="13">
        <v>8</v>
      </c>
      <c r="AX127" s="13">
        <v>6</v>
      </c>
      <c r="AY127" s="13">
        <v>13</v>
      </c>
      <c r="AZ127" s="13">
        <v>10</v>
      </c>
      <c r="BA127" s="13">
        <v>8</v>
      </c>
      <c r="BB127" s="13">
        <v>4</v>
      </c>
      <c r="BC127" s="13">
        <v>4</v>
      </c>
      <c r="BD127" s="13">
        <v>4</v>
      </c>
      <c r="BE127" s="13">
        <v>3</v>
      </c>
      <c r="BF127" s="13">
        <v>8</v>
      </c>
      <c r="BG127" s="13">
        <v>8</v>
      </c>
      <c r="BH127" s="13">
        <v>5</v>
      </c>
      <c r="BI127" s="13">
        <v>7</v>
      </c>
      <c r="BJ127" s="13">
        <v>18</v>
      </c>
      <c r="BK127" s="13">
        <v>22</v>
      </c>
      <c r="BL127" s="13">
        <v>37</v>
      </c>
      <c r="BM127" s="13">
        <v>40</v>
      </c>
      <c r="BN127" s="13">
        <v>48</v>
      </c>
      <c r="BO127" s="13">
        <v>60</v>
      </c>
      <c r="BP127" s="13">
        <v>58</v>
      </c>
      <c r="BQ127" s="13">
        <v>72</v>
      </c>
      <c r="BR127" s="13">
        <v>82</v>
      </c>
      <c r="BS127" s="13">
        <v>77</v>
      </c>
      <c r="BT127" s="13">
        <v>82</v>
      </c>
      <c r="BU127" s="13">
        <v>81</v>
      </c>
      <c r="BV127" s="13">
        <v>91</v>
      </c>
      <c r="BW127" s="13">
        <v>76</v>
      </c>
      <c r="BX127" s="13">
        <v>102</v>
      </c>
      <c r="BY127" s="13">
        <v>91</v>
      </c>
      <c r="BZ127" s="13">
        <v>74</v>
      </c>
      <c r="CA127" s="13">
        <v>87</v>
      </c>
      <c r="CB127" s="13">
        <v>68</v>
      </c>
      <c r="CC127" s="13">
        <v>87</v>
      </c>
      <c r="CD127" s="13">
        <v>64</v>
      </c>
      <c r="CE127" s="13">
        <v>96</v>
      </c>
      <c r="CF127" s="13">
        <v>69</v>
      </c>
      <c r="CG127" s="13">
        <v>77</v>
      </c>
      <c r="CH127" s="13">
        <v>87</v>
      </c>
      <c r="CI127" s="13">
        <v>80</v>
      </c>
      <c r="CJ127" s="13">
        <v>87</v>
      </c>
      <c r="CK127" s="13">
        <v>46</v>
      </c>
      <c r="CL127" s="13">
        <v>85</v>
      </c>
      <c r="CM127" s="13">
        <v>59</v>
      </c>
      <c r="CN127" s="13">
        <v>80</v>
      </c>
      <c r="CO127" s="13">
        <v>56</v>
      </c>
      <c r="CP127" s="13">
        <v>62</v>
      </c>
      <c r="CQ127" s="13">
        <v>60</v>
      </c>
      <c r="CR127" s="13">
        <v>76</v>
      </c>
      <c r="CS127" s="13">
        <v>52</v>
      </c>
      <c r="CT127" s="13">
        <v>47</v>
      </c>
      <c r="CU127" s="13">
        <v>50</v>
      </c>
      <c r="CV127" s="13">
        <v>54</v>
      </c>
      <c r="CW127" s="13">
        <v>41</v>
      </c>
      <c r="CX127" s="13">
        <v>42</v>
      </c>
      <c r="CY127" s="13">
        <v>62</v>
      </c>
      <c r="CZ127" s="13">
        <v>38</v>
      </c>
      <c r="DA127" s="13">
        <v>38</v>
      </c>
      <c r="DB127" s="13">
        <v>26</v>
      </c>
      <c r="DC127" s="13">
        <v>34</v>
      </c>
      <c r="DD127" s="13">
        <v>38</v>
      </c>
      <c r="DE127" s="13">
        <v>29</v>
      </c>
      <c r="DF127" s="13">
        <v>30</v>
      </c>
      <c r="DG127" s="13">
        <v>22</v>
      </c>
      <c r="DH127" s="13">
        <v>30</v>
      </c>
      <c r="DI127" s="13">
        <v>25</v>
      </c>
      <c r="DJ127" s="13">
        <v>17</v>
      </c>
      <c r="DK127" s="13">
        <v>25</v>
      </c>
      <c r="DL127" s="13">
        <v>25</v>
      </c>
      <c r="DM127" s="13">
        <v>18</v>
      </c>
      <c r="DN127" s="13">
        <v>18</v>
      </c>
      <c r="DO127" s="13">
        <v>16</v>
      </c>
      <c r="DP127" s="13">
        <v>16</v>
      </c>
      <c r="DQ127" s="13">
        <v>15</v>
      </c>
      <c r="DR127" s="13">
        <v>16</v>
      </c>
      <c r="DS127" s="13">
        <v>17</v>
      </c>
      <c r="DT127" s="13">
        <v>10</v>
      </c>
      <c r="DU127" s="13">
        <v>13</v>
      </c>
      <c r="DV127" s="13">
        <v>12</v>
      </c>
      <c r="DW127" s="13">
        <v>10</v>
      </c>
      <c r="DX127" s="13">
        <v>11</v>
      </c>
      <c r="DY127" s="13">
        <v>11</v>
      </c>
      <c r="DZ127" s="13">
        <v>15</v>
      </c>
      <c r="EA127" s="13">
        <v>11</v>
      </c>
      <c r="EB127" s="13">
        <v>14</v>
      </c>
      <c r="EC127" s="13">
        <v>5</v>
      </c>
      <c r="ED127" s="13">
        <v>7</v>
      </c>
      <c r="EE127" s="13">
        <v>13</v>
      </c>
      <c r="EF127" s="13">
        <v>5</v>
      </c>
      <c r="EG127" s="13">
        <v>9</v>
      </c>
      <c r="EH127" s="13">
        <v>6</v>
      </c>
      <c r="EI127" s="13">
        <v>7</v>
      </c>
      <c r="EJ127" s="13">
        <v>3</v>
      </c>
      <c r="EK127" s="13">
        <v>1</v>
      </c>
      <c r="EL127" s="13">
        <v>3</v>
      </c>
      <c r="EM127" s="13">
        <v>1</v>
      </c>
      <c r="EN127" s="13">
        <v>1</v>
      </c>
      <c r="EO127" s="13">
        <v>1</v>
      </c>
      <c r="EP127" s="13"/>
      <c r="EQ127" s="13">
        <v>2</v>
      </c>
      <c r="ER127" s="13"/>
      <c r="ES127" s="13"/>
      <c r="ET127" s="13"/>
      <c r="EU127" s="13"/>
      <c r="EV127" s="13"/>
      <c r="EW127" s="13"/>
      <c r="EX127" s="13"/>
      <c r="EY127" s="13"/>
      <c r="EZ127" s="13"/>
      <c r="FA127" s="60">
        <v>3558</v>
      </c>
      <c r="FB127" s="13">
        <v>3558</v>
      </c>
      <c r="FC127" s="16" t="s">
        <v>211</v>
      </c>
      <c r="FD127" s="13">
        <v>8</v>
      </c>
      <c r="FE127" s="13">
        <v>26</v>
      </c>
      <c r="FF127" s="13">
        <v>15</v>
      </c>
      <c r="FG127" s="13">
        <v>16</v>
      </c>
      <c r="FH127" s="13">
        <v>9</v>
      </c>
      <c r="FI127" s="13">
        <v>8</v>
      </c>
      <c r="FJ127" s="13">
        <v>6</v>
      </c>
      <c r="FK127" s="13">
        <v>4</v>
      </c>
      <c r="FL127" s="13">
        <v>13</v>
      </c>
      <c r="FM127" s="13">
        <v>6</v>
      </c>
      <c r="FN127" s="13">
        <v>10</v>
      </c>
      <c r="FO127" s="13">
        <v>12</v>
      </c>
      <c r="FP127" s="13">
        <v>3</v>
      </c>
      <c r="FQ127" s="13">
        <v>9</v>
      </c>
      <c r="FR127" s="13">
        <v>10</v>
      </c>
      <c r="FS127" s="13">
        <v>11</v>
      </c>
      <c r="FT127" s="13">
        <v>22</v>
      </c>
      <c r="FU127" s="13">
        <v>31</v>
      </c>
      <c r="FV127" s="13">
        <v>31</v>
      </c>
      <c r="FW127" s="13">
        <v>52</v>
      </c>
      <c r="FX127" s="13">
        <v>55</v>
      </c>
      <c r="FY127" s="13">
        <v>54</v>
      </c>
      <c r="FZ127" s="13">
        <v>55</v>
      </c>
      <c r="GA127" s="13">
        <v>71</v>
      </c>
      <c r="GB127" s="13">
        <v>72</v>
      </c>
      <c r="GC127" s="13">
        <v>75</v>
      </c>
      <c r="GD127" s="13">
        <v>77</v>
      </c>
      <c r="GE127" s="13">
        <v>84</v>
      </c>
      <c r="GF127" s="13">
        <v>67</v>
      </c>
      <c r="GG127" s="13">
        <v>85</v>
      </c>
      <c r="GH127" s="13">
        <v>90</v>
      </c>
      <c r="GI127" s="13">
        <v>60</v>
      </c>
      <c r="GJ127" s="13">
        <v>79</v>
      </c>
      <c r="GK127" s="13">
        <v>86</v>
      </c>
      <c r="GL127" s="13">
        <v>82</v>
      </c>
      <c r="GM127" s="13">
        <v>61</v>
      </c>
      <c r="GN127" s="13">
        <v>76</v>
      </c>
      <c r="GO127" s="13">
        <v>74</v>
      </c>
      <c r="GP127" s="13">
        <v>76</v>
      </c>
      <c r="GQ127" s="13">
        <v>82</v>
      </c>
      <c r="GR127" s="13">
        <v>70</v>
      </c>
      <c r="GS127" s="13">
        <v>80</v>
      </c>
      <c r="GT127" s="13">
        <v>67</v>
      </c>
      <c r="GU127" s="13">
        <v>90</v>
      </c>
      <c r="GV127" s="13">
        <v>78</v>
      </c>
      <c r="GW127" s="13">
        <v>57</v>
      </c>
      <c r="GX127" s="13">
        <v>63</v>
      </c>
      <c r="GY127" s="13">
        <v>47</v>
      </c>
      <c r="GZ127" s="13">
        <v>46</v>
      </c>
      <c r="HA127" s="13">
        <v>70</v>
      </c>
      <c r="HB127" s="13">
        <v>69</v>
      </c>
      <c r="HC127" s="13">
        <v>49</v>
      </c>
      <c r="HD127" s="13">
        <v>52</v>
      </c>
      <c r="HE127" s="13">
        <v>45</v>
      </c>
      <c r="HF127" s="13">
        <v>45</v>
      </c>
      <c r="HG127" s="13">
        <v>43</v>
      </c>
      <c r="HH127" s="13">
        <v>44</v>
      </c>
      <c r="HI127" s="13">
        <v>41</v>
      </c>
      <c r="HJ127" s="13">
        <v>45</v>
      </c>
      <c r="HK127" s="13">
        <v>42</v>
      </c>
      <c r="HL127" s="13">
        <v>36</v>
      </c>
      <c r="HM127" s="13">
        <v>29</v>
      </c>
      <c r="HN127" s="13">
        <v>34</v>
      </c>
      <c r="HO127" s="13">
        <v>30</v>
      </c>
      <c r="HP127" s="13">
        <v>20</v>
      </c>
      <c r="HQ127" s="13">
        <v>25</v>
      </c>
      <c r="HR127" s="13">
        <v>20</v>
      </c>
      <c r="HS127" s="13">
        <v>23</v>
      </c>
      <c r="HT127" s="13">
        <v>26</v>
      </c>
      <c r="HU127" s="13">
        <v>22</v>
      </c>
      <c r="HV127" s="13">
        <v>18</v>
      </c>
      <c r="HW127" s="13">
        <v>7</v>
      </c>
      <c r="HX127" s="13">
        <v>18</v>
      </c>
      <c r="HY127" s="13">
        <v>17</v>
      </c>
      <c r="HZ127" s="13">
        <v>11</v>
      </c>
      <c r="IA127" s="13">
        <v>12</v>
      </c>
      <c r="IB127" s="13">
        <v>16</v>
      </c>
      <c r="IC127" s="13">
        <v>16</v>
      </c>
      <c r="ID127" s="13">
        <v>13</v>
      </c>
      <c r="IE127" s="13">
        <v>7</v>
      </c>
      <c r="IF127" s="13">
        <v>16</v>
      </c>
      <c r="IG127" s="13">
        <v>10</v>
      </c>
      <c r="IH127" s="13">
        <v>11</v>
      </c>
      <c r="II127" s="13">
        <v>12</v>
      </c>
      <c r="IJ127" s="13">
        <v>7</v>
      </c>
      <c r="IK127" s="13">
        <v>5</v>
      </c>
      <c r="IL127" s="13">
        <v>5</v>
      </c>
      <c r="IM127" s="13">
        <v>5</v>
      </c>
      <c r="IN127" s="13">
        <v>4</v>
      </c>
      <c r="IO127" s="13">
        <v>3</v>
      </c>
      <c r="IP127" s="13">
        <v>6</v>
      </c>
      <c r="IQ127" s="13">
        <v>1</v>
      </c>
      <c r="IR127" s="13"/>
      <c r="IS127" s="13">
        <v>3</v>
      </c>
      <c r="IT127" s="13"/>
      <c r="IU127" s="13"/>
      <c r="IV127" s="13">
        <v>1</v>
      </c>
      <c r="IW127" s="13"/>
      <c r="IX127" s="13"/>
      <c r="IY127" s="13">
        <v>1</v>
      </c>
      <c r="IZ127" s="13"/>
      <c r="JA127" s="13"/>
      <c r="JB127" s="13"/>
      <c r="JC127" s="13"/>
      <c r="JD127" s="13"/>
      <c r="JE127" s="13"/>
      <c r="JF127" s="60">
        <v>3396</v>
      </c>
      <c r="JG127" s="13">
        <v>3</v>
      </c>
      <c r="JH127" s="13">
        <v>1</v>
      </c>
      <c r="JI127" s="13"/>
      <c r="JJ127" s="13"/>
      <c r="JK127" s="13"/>
      <c r="JL127" s="13">
        <v>1</v>
      </c>
      <c r="JM127" s="13"/>
      <c r="JN127" s="13"/>
      <c r="JO127" s="13"/>
      <c r="JP127" s="13"/>
      <c r="JQ127" s="13"/>
      <c r="JR127" s="13">
        <v>1</v>
      </c>
      <c r="JS127" s="13"/>
      <c r="JT127" s="13"/>
      <c r="JU127" s="13"/>
      <c r="JV127" s="13">
        <v>1</v>
      </c>
      <c r="JW127" s="13">
        <v>2</v>
      </c>
      <c r="JX127" s="13">
        <v>1</v>
      </c>
      <c r="JY127" s="13">
        <v>1</v>
      </c>
      <c r="JZ127" s="13"/>
      <c r="KA127" s="13"/>
      <c r="KB127" s="13"/>
      <c r="KC127" s="13">
        <v>2</v>
      </c>
      <c r="KD127" s="13">
        <v>1</v>
      </c>
      <c r="KE127" s="13">
        <v>3</v>
      </c>
      <c r="KF127" s="13"/>
      <c r="KG127" s="13">
        <v>2</v>
      </c>
      <c r="KH127" s="13">
        <v>1</v>
      </c>
      <c r="KI127" s="13">
        <v>2</v>
      </c>
      <c r="KJ127" s="13"/>
      <c r="KK127" s="13">
        <v>1</v>
      </c>
      <c r="KL127" s="13">
        <v>2</v>
      </c>
      <c r="KM127" s="13"/>
      <c r="KN127" s="13">
        <v>2</v>
      </c>
      <c r="KO127" s="13">
        <v>2</v>
      </c>
      <c r="KP127" s="13">
        <v>1</v>
      </c>
      <c r="KQ127" s="13">
        <v>1</v>
      </c>
      <c r="KR127" s="13"/>
      <c r="KS127" s="13"/>
      <c r="KT127" s="13"/>
      <c r="KU127" s="13"/>
      <c r="KV127" s="13">
        <v>3</v>
      </c>
      <c r="KW127" s="13">
        <v>1</v>
      </c>
      <c r="KX127" s="13">
        <v>1</v>
      </c>
      <c r="KY127" s="13">
        <v>2</v>
      </c>
      <c r="KZ127" s="13">
        <v>1</v>
      </c>
      <c r="LA127" s="13">
        <v>1</v>
      </c>
      <c r="LB127" s="13">
        <v>1</v>
      </c>
      <c r="LC127" s="13"/>
      <c r="LD127" s="13"/>
      <c r="LE127" s="13"/>
      <c r="LF127" s="13"/>
      <c r="LG127" s="13"/>
      <c r="LH127" s="13">
        <v>1</v>
      </c>
      <c r="LI127" s="13"/>
      <c r="LJ127" s="13"/>
      <c r="LK127" s="13"/>
      <c r="LL127" s="13"/>
      <c r="LM127" s="13">
        <v>1</v>
      </c>
      <c r="LN127" s="13"/>
      <c r="LO127" s="13"/>
      <c r="LP127" s="13"/>
      <c r="LQ127" s="13">
        <v>1</v>
      </c>
      <c r="LR127" s="13"/>
      <c r="LS127" s="13"/>
      <c r="LT127" s="13">
        <v>1</v>
      </c>
      <c r="LU127" s="13"/>
      <c r="LV127" s="13"/>
      <c r="LW127" s="13"/>
      <c r="LX127" s="13"/>
      <c r="LY127" s="13">
        <v>1</v>
      </c>
      <c r="LZ127" s="13"/>
      <c r="MA127" s="13">
        <v>1</v>
      </c>
      <c r="MB127" s="13"/>
      <c r="MC127" s="13"/>
      <c r="MD127" s="13"/>
      <c r="ME127" s="13">
        <v>4</v>
      </c>
      <c r="MF127" s="13"/>
      <c r="MG127" s="13">
        <v>1</v>
      </c>
      <c r="MH127" s="13">
        <v>1</v>
      </c>
      <c r="MI127" s="13">
        <v>1</v>
      </c>
      <c r="MJ127" s="13">
        <v>1</v>
      </c>
      <c r="MK127" s="13">
        <v>1</v>
      </c>
      <c r="ML127" s="13"/>
      <c r="MM127" s="13">
        <v>3</v>
      </c>
      <c r="MN127" s="13"/>
      <c r="MO127" s="13">
        <v>1</v>
      </c>
      <c r="MP127" s="13">
        <v>1</v>
      </c>
      <c r="MQ127" s="13">
        <v>1</v>
      </c>
      <c r="MR127" s="13">
        <v>1</v>
      </c>
      <c r="MS127" s="13">
        <v>1</v>
      </c>
      <c r="MT127" s="13">
        <v>1</v>
      </c>
      <c r="MU127" s="13"/>
      <c r="MV127" s="13">
        <v>2</v>
      </c>
      <c r="MW127" s="13">
        <v>3</v>
      </c>
      <c r="MX127" s="13">
        <v>1</v>
      </c>
      <c r="MY127" s="13"/>
      <c r="MZ127" s="13"/>
      <c r="NA127" s="13"/>
      <c r="NB127" s="13"/>
      <c r="NC127" s="13"/>
      <c r="ND127" s="13"/>
      <c r="NE127" s="13">
        <v>1</v>
      </c>
      <c r="NF127" s="13"/>
      <c r="NG127" s="13"/>
      <c r="NH127" s="13"/>
      <c r="NI127" s="13"/>
      <c r="NJ127" s="60">
        <v>72</v>
      </c>
      <c r="NK127" s="13">
        <v>3468</v>
      </c>
      <c r="NL127" s="448"/>
      <c r="NM127" s="448"/>
      <c r="NN127" s="448"/>
    </row>
    <row r="128" spans="1:378">
      <c r="A128" s="8" t="s">
        <v>139</v>
      </c>
      <c r="B128" s="284">
        <f t="shared" si="129"/>
        <v>143</v>
      </c>
      <c r="C128" s="284">
        <f t="shared" si="130"/>
        <v>117</v>
      </c>
      <c r="D128" s="284">
        <f t="shared" si="131"/>
        <v>343</v>
      </c>
      <c r="E128" s="284">
        <f t="shared" si="132"/>
        <v>388</v>
      </c>
      <c r="F128" s="284">
        <f t="shared" si="133"/>
        <v>773</v>
      </c>
      <c r="G128" s="284">
        <f t="shared" si="134"/>
        <v>897</v>
      </c>
      <c r="H128" s="284">
        <f t="shared" si="135"/>
        <v>897</v>
      </c>
      <c r="I128" s="284">
        <f t="shared" si="136"/>
        <v>1071</v>
      </c>
      <c r="J128" s="284">
        <f t="shared" si="137"/>
        <v>774</v>
      </c>
      <c r="K128" s="284">
        <f t="shared" si="138"/>
        <v>875</v>
      </c>
      <c r="L128" s="284">
        <f t="shared" si="139"/>
        <v>598</v>
      </c>
      <c r="M128" s="284">
        <f t="shared" si="140"/>
        <v>741</v>
      </c>
      <c r="N128" s="284">
        <f t="shared" si="141"/>
        <v>451</v>
      </c>
      <c r="O128" s="284">
        <f t="shared" si="142"/>
        <v>458</v>
      </c>
      <c r="P128" s="284">
        <f t="shared" si="143"/>
        <v>247</v>
      </c>
      <c r="Q128" s="284">
        <f t="shared" si="144"/>
        <v>277</v>
      </c>
      <c r="R128" s="284">
        <f t="shared" si="145"/>
        <v>84</v>
      </c>
      <c r="S128" s="284">
        <f t="shared" si="146"/>
        <v>157</v>
      </c>
      <c r="T128" s="284">
        <f t="shared" si="147"/>
        <v>15</v>
      </c>
      <c r="U128" s="284">
        <f t="shared" si="148"/>
        <v>42</v>
      </c>
      <c r="W128" s="16" t="s">
        <v>136</v>
      </c>
      <c r="X128" s="764">
        <f t="shared" si="150"/>
        <v>15</v>
      </c>
      <c r="Y128" s="764">
        <f t="shared" si="151"/>
        <v>11</v>
      </c>
      <c r="Z128" s="764">
        <f t="shared" si="152"/>
        <v>49</v>
      </c>
      <c r="AA128" s="764">
        <f t="shared" si="153"/>
        <v>40</v>
      </c>
      <c r="AB128" s="764">
        <f t="shared" si="154"/>
        <v>161</v>
      </c>
      <c r="AC128" s="764">
        <f t="shared" si="155"/>
        <v>168</v>
      </c>
      <c r="AD128" s="764">
        <f t="shared" si="156"/>
        <v>168</v>
      </c>
      <c r="AE128" s="764">
        <f t="shared" si="157"/>
        <v>209</v>
      </c>
      <c r="AF128" s="764">
        <f t="shared" si="158"/>
        <v>137</v>
      </c>
      <c r="AG128" s="764">
        <f t="shared" si="159"/>
        <v>171</v>
      </c>
      <c r="AH128" s="764">
        <f t="shared" si="160"/>
        <v>101</v>
      </c>
      <c r="AI128" s="764">
        <f t="shared" si="161"/>
        <v>134</v>
      </c>
      <c r="AJ128" s="764">
        <f t="shared" si="162"/>
        <v>58</v>
      </c>
      <c r="AK128" s="764">
        <f t="shared" si="163"/>
        <v>69</v>
      </c>
      <c r="AL128" s="764">
        <f t="shared" si="164"/>
        <v>47</v>
      </c>
      <c r="AM128" s="764">
        <f t="shared" si="165"/>
        <v>43</v>
      </c>
      <c r="AN128" s="764">
        <f t="shared" si="166"/>
        <v>19</v>
      </c>
      <c r="AO128" s="764">
        <f t="shared" si="167"/>
        <v>26</v>
      </c>
      <c r="AP128" s="764">
        <f t="shared" si="168"/>
        <v>6</v>
      </c>
      <c r="AQ128" s="764">
        <f t="shared" si="169"/>
        <v>7</v>
      </c>
      <c r="AR128" s="764">
        <f t="shared" si="149"/>
        <v>39</v>
      </c>
      <c r="AT128" s="16" t="s">
        <v>136</v>
      </c>
      <c r="AU128" s="13"/>
      <c r="AV128" s="13"/>
      <c r="AW128" s="13">
        <v>3</v>
      </c>
      <c r="AX128" s="13"/>
      <c r="AY128" s="13">
        <v>2</v>
      </c>
      <c r="AZ128" s="13"/>
      <c r="BA128" s="13">
        <v>1</v>
      </c>
      <c r="BB128" s="13">
        <v>2</v>
      </c>
      <c r="BC128" s="13">
        <v>1</v>
      </c>
      <c r="BD128" s="13">
        <v>2</v>
      </c>
      <c r="BE128" s="13"/>
      <c r="BF128" s="13"/>
      <c r="BG128" s="13">
        <v>4</v>
      </c>
      <c r="BH128" s="13">
        <v>2</v>
      </c>
      <c r="BI128" s="13">
        <v>1</v>
      </c>
      <c r="BJ128" s="13">
        <v>5</v>
      </c>
      <c r="BK128" s="13">
        <v>5</v>
      </c>
      <c r="BL128" s="13">
        <v>7</v>
      </c>
      <c r="BM128" s="13">
        <v>8</v>
      </c>
      <c r="BN128" s="13">
        <v>8</v>
      </c>
      <c r="BO128" s="13">
        <v>6</v>
      </c>
      <c r="BP128" s="13">
        <v>11</v>
      </c>
      <c r="BQ128" s="13">
        <v>14</v>
      </c>
      <c r="BR128" s="13">
        <v>15</v>
      </c>
      <c r="BS128" s="13">
        <v>15</v>
      </c>
      <c r="BT128" s="13">
        <v>17</v>
      </c>
      <c r="BU128" s="13">
        <v>19</v>
      </c>
      <c r="BV128" s="13">
        <v>20</v>
      </c>
      <c r="BW128" s="13">
        <v>26</v>
      </c>
      <c r="BX128" s="13">
        <v>25</v>
      </c>
      <c r="BY128" s="13">
        <v>22</v>
      </c>
      <c r="BZ128" s="13">
        <v>19</v>
      </c>
      <c r="CA128" s="13">
        <v>17</v>
      </c>
      <c r="CB128" s="13">
        <v>16</v>
      </c>
      <c r="CC128" s="13">
        <v>29</v>
      </c>
      <c r="CD128" s="13">
        <v>23</v>
      </c>
      <c r="CE128" s="13">
        <v>24</v>
      </c>
      <c r="CF128" s="13">
        <v>17</v>
      </c>
      <c r="CG128" s="13">
        <v>21</v>
      </c>
      <c r="CH128" s="13">
        <v>21</v>
      </c>
      <c r="CI128" s="13">
        <v>24</v>
      </c>
      <c r="CJ128" s="13">
        <v>17</v>
      </c>
      <c r="CK128" s="13">
        <v>15</v>
      </c>
      <c r="CL128" s="13">
        <v>25</v>
      </c>
      <c r="CM128" s="13">
        <v>8</v>
      </c>
      <c r="CN128" s="13">
        <v>20</v>
      </c>
      <c r="CO128" s="13">
        <v>16</v>
      </c>
      <c r="CP128" s="13">
        <v>13</v>
      </c>
      <c r="CQ128" s="13">
        <v>20</v>
      </c>
      <c r="CR128" s="13">
        <v>13</v>
      </c>
      <c r="CS128" s="13">
        <v>17</v>
      </c>
      <c r="CT128" s="13">
        <v>11</v>
      </c>
      <c r="CU128" s="13">
        <v>12</v>
      </c>
      <c r="CV128" s="13">
        <v>20</v>
      </c>
      <c r="CW128" s="13">
        <v>15</v>
      </c>
      <c r="CX128" s="13">
        <v>11</v>
      </c>
      <c r="CY128" s="13">
        <v>9</v>
      </c>
      <c r="CZ128" s="13">
        <v>9</v>
      </c>
      <c r="DA128" s="13">
        <v>20</v>
      </c>
      <c r="DB128" s="13">
        <v>10</v>
      </c>
      <c r="DC128" s="13">
        <v>6</v>
      </c>
      <c r="DD128" s="13">
        <v>5</v>
      </c>
      <c r="DE128" s="13">
        <v>5</v>
      </c>
      <c r="DF128" s="13">
        <v>8</v>
      </c>
      <c r="DG128" s="13">
        <v>5</v>
      </c>
      <c r="DH128" s="13">
        <v>9</v>
      </c>
      <c r="DI128" s="13">
        <v>7</v>
      </c>
      <c r="DJ128" s="13">
        <v>9</v>
      </c>
      <c r="DK128" s="13">
        <v>5</v>
      </c>
      <c r="DL128" s="13">
        <v>10</v>
      </c>
      <c r="DM128" s="13">
        <v>4</v>
      </c>
      <c r="DN128" s="13">
        <v>3</v>
      </c>
      <c r="DO128" s="13">
        <v>2</v>
      </c>
      <c r="DP128" s="13">
        <v>10</v>
      </c>
      <c r="DQ128" s="13">
        <v>3</v>
      </c>
      <c r="DR128" s="13">
        <v>7</v>
      </c>
      <c r="DS128" s="13">
        <v>5</v>
      </c>
      <c r="DT128" s="13">
        <v>3</v>
      </c>
      <c r="DU128" s="13">
        <v>2</v>
      </c>
      <c r="DV128" s="13">
        <v>4</v>
      </c>
      <c r="DW128" s="13">
        <v>2</v>
      </c>
      <c r="DX128" s="13">
        <v>3</v>
      </c>
      <c r="DY128" s="13">
        <v>3</v>
      </c>
      <c r="DZ128" s="13">
        <v>4</v>
      </c>
      <c r="EA128" s="13">
        <v>3</v>
      </c>
      <c r="EB128" s="13">
        <v>3</v>
      </c>
      <c r="EC128" s="13">
        <v>4</v>
      </c>
      <c r="ED128" s="13">
        <v>2</v>
      </c>
      <c r="EE128" s="13">
        <v>1</v>
      </c>
      <c r="EF128" s="13">
        <v>1</v>
      </c>
      <c r="EG128" s="13">
        <v>2</v>
      </c>
      <c r="EH128" s="13">
        <v>2</v>
      </c>
      <c r="EI128" s="13">
        <v>1</v>
      </c>
      <c r="EJ128" s="13">
        <v>1</v>
      </c>
      <c r="EK128" s="13"/>
      <c r="EL128" s="13"/>
      <c r="EM128" s="13"/>
      <c r="EN128" s="13"/>
      <c r="EO128" s="13">
        <v>1</v>
      </c>
      <c r="EP128" s="13"/>
      <c r="EQ128" s="13"/>
      <c r="ER128" s="13"/>
      <c r="ES128" s="13"/>
      <c r="ET128" s="13"/>
      <c r="EU128" s="13"/>
      <c r="EV128" s="13"/>
      <c r="EW128" s="13"/>
      <c r="EX128" s="13"/>
      <c r="EY128" s="13"/>
      <c r="EZ128" s="13"/>
      <c r="FA128" s="60">
        <v>878</v>
      </c>
      <c r="FB128" s="13">
        <v>878</v>
      </c>
      <c r="FC128" s="16" t="s">
        <v>136</v>
      </c>
      <c r="FD128" s="13">
        <v>1</v>
      </c>
      <c r="FE128" s="13">
        <v>4</v>
      </c>
      <c r="FF128" s="13">
        <v>3</v>
      </c>
      <c r="FG128" s="13">
        <v>1</v>
      </c>
      <c r="FH128" s="13">
        <v>1</v>
      </c>
      <c r="FI128" s="13">
        <v>3</v>
      </c>
      <c r="FJ128" s="13"/>
      <c r="FK128" s="13"/>
      <c r="FL128" s="13">
        <v>2</v>
      </c>
      <c r="FM128" s="13"/>
      <c r="FN128" s="13">
        <v>2</v>
      </c>
      <c r="FO128" s="13">
        <v>4</v>
      </c>
      <c r="FP128" s="13">
        <v>3</v>
      </c>
      <c r="FQ128" s="13">
        <v>3</v>
      </c>
      <c r="FR128" s="13">
        <v>4</v>
      </c>
      <c r="FS128" s="13">
        <v>4</v>
      </c>
      <c r="FT128" s="13">
        <v>4</v>
      </c>
      <c r="FU128" s="13">
        <v>3</v>
      </c>
      <c r="FV128" s="13">
        <v>14</v>
      </c>
      <c r="FW128" s="13">
        <v>8</v>
      </c>
      <c r="FX128" s="13">
        <v>13</v>
      </c>
      <c r="FY128" s="13">
        <v>13</v>
      </c>
      <c r="FZ128" s="13">
        <v>19</v>
      </c>
      <c r="GA128" s="13">
        <v>11</v>
      </c>
      <c r="GB128" s="13">
        <v>17</v>
      </c>
      <c r="GC128" s="13">
        <v>12</v>
      </c>
      <c r="GD128" s="13">
        <v>14</v>
      </c>
      <c r="GE128" s="13">
        <v>23</v>
      </c>
      <c r="GF128" s="13">
        <v>21</v>
      </c>
      <c r="GG128" s="13">
        <v>18</v>
      </c>
      <c r="GH128" s="13">
        <v>26</v>
      </c>
      <c r="GI128" s="13">
        <v>19</v>
      </c>
      <c r="GJ128" s="13">
        <v>24</v>
      </c>
      <c r="GK128" s="13">
        <v>11</v>
      </c>
      <c r="GL128" s="13">
        <v>20</v>
      </c>
      <c r="GM128" s="13">
        <v>12</v>
      </c>
      <c r="GN128" s="13">
        <v>11</v>
      </c>
      <c r="GO128" s="13">
        <v>13</v>
      </c>
      <c r="GP128" s="13">
        <v>19</v>
      </c>
      <c r="GQ128" s="13">
        <v>13</v>
      </c>
      <c r="GR128" s="13">
        <v>17</v>
      </c>
      <c r="GS128" s="13">
        <v>22</v>
      </c>
      <c r="GT128" s="13">
        <v>12</v>
      </c>
      <c r="GU128" s="13">
        <v>18</v>
      </c>
      <c r="GV128" s="13">
        <v>15</v>
      </c>
      <c r="GW128" s="13">
        <v>12</v>
      </c>
      <c r="GX128" s="13">
        <v>6</v>
      </c>
      <c r="GY128" s="13">
        <v>8</v>
      </c>
      <c r="GZ128" s="13">
        <v>16</v>
      </c>
      <c r="HA128" s="13">
        <v>11</v>
      </c>
      <c r="HB128" s="13">
        <v>16</v>
      </c>
      <c r="HC128" s="13">
        <v>17</v>
      </c>
      <c r="HD128" s="13">
        <v>5</v>
      </c>
      <c r="HE128" s="13">
        <v>16</v>
      </c>
      <c r="HF128" s="13">
        <v>5</v>
      </c>
      <c r="HG128" s="13">
        <v>9</v>
      </c>
      <c r="HH128" s="13">
        <v>10</v>
      </c>
      <c r="HI128" s="13">
        <v>7</v>
      </c>
      <c r="HJ128" s="13">
        <v>8</v>
      </c>
      <c r="HK128" s="13">
        <v>8</v>
      </c>
      <c r="HL128" s="13">
        <v>2</v>
      </c>
      <c r="HM128" s="13">
        <v>4</v>
      </c>
      <c r="HN128" s="13">
        <v>7</v>
      </c>
      <c r="HO128" s="13">
        <v>1</v>
      </c>
      <c r="HP128" s="13">
        <v>4</v>
      </c>
      <c r="HQ128" s="13">
        <v>13</v>
      </c>
      <c r="HR128" s="13">
        <v>7</v>
      </c>
      <c r="HS128" s="13">
        <v>6</v>
      </c>
      <c r="HT128" s="13">
        <v>8</v>
      </c>
      <c r="HU128" s="13">
        <v>6</v>
      </c>
      <c r="HV128" s="13">
        <v>5</v>
      </c>
      <c r="HW128" s="13">
        <v>2</v>
      </c>
      <c r="HX128" s="13">
        <v>8</v>
      </c>
      <c r="HY128" s="13">
        <v>3</v>
      </c>
      <c r="HZ128" s="13">
        <v>9</v>
      </c>
      <c r="IA128" s="13">
        <v>4</v>
      </c>
      <c r="IB128" s="13">
        <v>5</v>
      </c>
      <c r="IC128" s="13">
        <v>2</v>
      </c>
      <c r="ID128" s="13">
        <v>3</v>
      </c>
      <c r="IE128" s="13">
        <v>6</v>
      </c>
      <c r="IF128" s="13">
        <v>3</v>
      </c>
      <c r="IG128" s="13">
        <v>1</v>
      </c>
      <c r="IH128" s="13"/>
      <c r="II128" s="13">
        <v>5</v>
      </c>
      <c r="IJ128" s="13">
        <v>4</v>
      </c>
      <c r="IK128" s="13">
        <v>1</v>
      </c>
      <c r="IL128" s="13">
        <v>1</v>
      </c>
      <c r="IM128" s="13">
        <v>3</v>
      </c>
      <c r="IN128" s="13">
        <v>1</v>
      </c>
      <c r="IO128" s="13"/>
      <c r="IP128" s="13">
        <v>3</v>
      </c>
      <c r="IQ128" s="13"/>
      <c r="IR128" s="13"/>
      <c r="IS128" s="13">
        <v>1</v>
      </c>
      <c r="IT128" s="13">
        <v>1</v>
      </c>
      <c r="IU128" s="13">
        <v>1</v>
      </c>
      <c r="IV128" s="13"/>
      <c r="IW128" s="13"/>
      <c r="IX128" s="13"/>
      <c r="IY128" s="13"/>
      <c r="IZ128" s="13"/>
      <c r="JA128" s="13"/>
      <c r="JB128" s="13"/>
      <c r="JC128" s="13"/>
      <c r="JD128" s="13"/>
      <c r="JE128" s="13"/>
      <c r="JF128" s="60">
        <v>761</v>
      </c>
      <c r="JG128" s="13"/>
      <c r="JH128" s="13">
        <v>1</v>
      </c>
      <c r="JI128" s="13"/>
      <c r="JJ128" s="13"/>
      <c r="JK128" s="13"/>
      <c r="JL128" s="13"/>
      <c r="JM128" s="13"/>
      <c r="JN128" s="13"/>
      <c r="JO128" s="13"/>
      <c r="JP128" s="13"/>
      <c r="JQ128" s="13"/>
      <c r="JR128" s="13">
        <v>1</v>
      </c>
      <c r="JS128" s="13"/>
      <c r="JT128" s="13"/>
      <c r="JU128" s="13"/>
      <c r="JV128" s="13"/>
      <c r="JW128" s="13"/>
      <c r="JX128" s="13"/>
      <c r="JY128" s="13"/>
      <c r="JZ128" s="13"/>
      <c r="KA128" s="13">
        <v>1</v>
      </c>
      <c r="KB128" s="13"/>
      <c r="KC128" s="13"/>
      <c r="KD128" s="13"/>
      <c r="KE128" s="13">
        <v>2</v>
      </c>
      <c r="KF128" s="13"/>
      <c r="KG128" s="13">
        <v>1</v>
      </c>
      <c r="KH128" s="13"/>
      <c r="KI128" s="13"/>
      <c r="KJ128" s="13">
        <v>1</v>
      </c>
      <c r="KK128" s="13"/>
      <c r="KL128" s="13">
        <v>3</v>
      </c>
      <c r="KM128" s="13"/>
      <c r="KN128" s="13">
        <v>2</v>
      </c>
      <c r="KO128" s="13"/>
      <c r="KP128" s="13"/>
      <c r="KQ128" s="13"/>
      <c r="KR128" s="13">
        <v>1</v>
      </c>
      <c r="KS128" s="13"/>
      <c r="KT128" s="13"/>
      <c r="KU128" s="13"/>
      <c r="KV128" s="13"/>
      <c r="KW128" s="13"/>
      <c r="KX128" s="13">
        <v>1</v>
      </c>
      <c r="KY128" s="13"/>
      <c r="KZ128" s="13"/>
      <c r="LA128" s="13"/>
      <c r="LB128" s="13">
        <v>1</v>
      </c>
      <c r="LC128" s="13"/>
      <c r="LD128" s="13">
        <v>1</v>
      </c>
      <c r="LE128" s="13">
        <v>2</v>
      </c>
      <c r="LF128" s="13"/>
      <c r="LG128" s="13"/>
      <c r="LH128" s="13">
        <v>1</v>
      </c>
      <c r="LI128" s="13"/>
      <c r="LJ128" s="13"/>
      <c r="LK128" s="13">
        <v>1</v>
      </c>
      <c r="LL128" s="13">
        <v>1</v>
      </c>
      <c r="LM128" s="13"/>
      <c r="LN128" s="13">
        <v>1</v>
      </c>
      <c r="LO128" s="13"/>
      <c r="LP128" s="13"/>
      <c r="LQ128" s="13"/>
      <c r="LR128" s="13"/>
      <c r="LS128" s="13">
        <v>1</v>
      </c>
      <c r="LT128" s="13"/>
      <c r="LU128" s="13"/>
      <c r="LV128" s="13">
        <v>1</v>
      </c>
      <c r="LW128" s="13">
        <v>1</v>
      </c>
      <c r="LX128" s="13"/>
      <c r="LY128" s="13">
        <v>3</v>
      </c>
      <c r="LZ128" s="13"/>
      <c r="MA128" s="13">
        <v>1</v>
      </c>
      <c r="MB128" s="13">
        <v>1</v>
      </c>
      <c r="MC128" s="13"/>
      <c r="MD128" s="13"/>
      <c r="ME128" s="13"/>
      <c r="MF128" s="13">
        <v>1</v>
      </c>
      <c r="MG128" s="13"/>
      <c r="MH128" s="13"/>
      <c r="MI128" s="13">
        <v>1</v>
      </c>
      <c r="MJ128" s="13">
        <v>1</v>
      </c>
      <c r="MK128" s="13"/>
      <c r="ML128" s="13">
        <v>1</v>
      </c>
      <c r="MM128" s="13"/>
      <c r="MN128" s="13"/>
      <c r="MO128" s="13">
        <v>1</v>
      </c>
      <c r="MP128" s="13"/>
      <c r="MQ128" s="13"/>
      <c r="MR128" s="13">
        <v>1</v>
      </c>
      <c r="MS128" s="13">
        <v>1</v>
      </c>
      <c r="MT128" s="13">
        <v>1</v>
      </c>
      <c r="MU128" s="13">
        <v>1</v>
      </c>
      <c r="MV128" s="13"/>
      <c r="MW128" s="13"/>
      <c r="MX128" s="13"/>
      <c r="MY128" s="13"/>
      <c r="MZ128" s="13"/>
      <c r="NA128" s="13"/>
      <c r="NB128" s="13"/>
      <c r="NC128" s="13"/>
      <c r="ND128" s="13"/>
      <c r="NE128" s="13"/>
      <c r="NF128" s="13"/>
      <c r="NG128" s="13"/>
      <c r="NH128" s="13"/>
      <c r="NI128" s="13"/>
      <c r="NJ128" s="60">
        <v>39</v>
      </c>
      <c r="NK128" s="13">
        <v>800</v>
      </c>
      <c r="NL128" s="448"/>
      <c r="NM128" s="448"/>
      <c r="NN128" s="448"/>
    </row>
    <row r="129" spans="1:378">
      <c r="A129" s="8" t="s">
        <v>140</v>
      </c>
      <c r="B129" s="284">
        <f t="shared" si="129"/>
        <v>1</v>
      </c>
      <c r="C129" s="284">
        <f t="shared" si="130"/>
        <v>4</v>
      </c>
      <c r="D129" s="284">
        <f t="shared" si="131"/>
        <v>9</v>
      </c>
      <c r="E129" s="284">
        <f t="shared" si="132"/>
        <v>5</v>
      </c>
      <c r="F129" s="284">
        <f t="shared" si="133"/>
        <v>22</v>
      </c>
      <c r="G129" s="284">
        <f t="shared" si="134"/>
        <v>21</v>
      </c>
      <c r="H129" s="284">
        <f t="shared" si="135"/>
        <v>20</v>
      </c>
      <c r="I129" s="284">
        <f t="shared" si="136"/>
        <v>27</v>
      </c>
      <c r="J129" s="284">
        <f t="shared" si="137"/>
        <v>19</v>
      </c>
      <c r="K129" s="284">
        <f t="shared" si="138"/>
        <v>16</v>
      </c>
      <c r="L129" s="284">
        <f t="shared" si="139"/>
        <v>15</v>
      </c>
      <c r="M129" s="284">
        <f t="shared" si="140"/>
        <v>11</v>
      </c>
      <c r="N129" s="284">
        <f t="shared" si="141"/>
        <v>15</v>
      </c>
      <c r="O129" s="284">
        <f t="shared" si="142"/>
        <v>6</v>
      </c>
      <c r="P129" s="284">
        <f t="shared" si="143"/>
        <v>3</v>
      </c>
      <c r="Q129" s="284">
        <f t="shared" si="144"/>
        <v>6</v>
      </c>
      <c r="R129" s="284">
        <f t="shared" si="145"/>
        <v>1</v>
      </c>
      <c r="S129" s="284">
        <f t="shared" si="146"/>
        <v>5</v>
      </c>
      <c r="T129" s="284">
        <f t="shared" si="147"/>
        <v>1</v>
      </c>
      <c r="U129" s="284">
        <f t="shared" si="148"/>
        <v>2</v>
      </c>
      <c r="W129" s="16" t="s">
        <v>212</v>
      </c>
      <c r="X129" s="764">
        <f t="shared" si="150"/>
        <v>43</v>
      </c>
      <c r="Y129" s="764">
        <f t="shared" si="151"/>
        <v>41</v>
      </c>
      <c r="Z129" s="764">
        <f t="shared" si="152"/>
        <v>79</v>
      </c>
      <c r="AA129" s="764">
        <f t="shared" si="153"/>
        <v>90</v>
      </c>
      <c r="AB129" s="764">
        <f t="shared" si="154"/>
        <v>180</v>
      </c>
      <c r="AC129" s="764">
        <f t="shared" si="155"/>
        <v>222</v>
      </c>
      <c r="AD129" s="764">
        <f t="shared" si="156"/>
        <v>178</v>
      </c>
      <c r="AE129" s="764">
        <f t="shared" si="157"/>
        <v>218</v>
      </c>
      <c r="AF129" s="764">
        <f t="shared" si="158"/>
        <v>159</v>
      </c>
      <c r="AG129" s="764">
        <f t="shared" si="159"/>
        <v>231</v>
      </c>
      <c r="AH129" s="764">
        <f t="shared" si="160"/>
        <v>141</v>
      </c>
      <c r="AI129" s="764">
        <f t="shared" si="161"/>
        <v>151</v>
      </c>
      <c r="AJ129" s="764">
        <f t="shared" si="162"/>
        <v>102</v>
      </c>
      <c r="AK129" s="764">
        <f t="shared" si="163"/>
        <v>109</v>
      </c>
      <c r="AL129" s="764">
        <f t="shared" si="164"/>
        <v>70</v>
      </c>
      <c r="AM129" s="764">
        <f t="shared" si="165"/>
        <v>69</v>
      </c>
      <c r="AN129" s="764">
        <f t="shared" si="166"/>
        <v>20</v>
      </c>
      <c r="AO129" s="764">
        <f t="shared" si="167"/>
        <v>23</v>
      </c>
      <c r="AP129" s="764">
        <f t="shared" si="168"/>
        <v>4</v>
      </c>
      <c r="AQ129" s="764">
        <f t="shared" si="169"/>
        <v>8</v>
      </c>
      <c r="AR129" s="764">
        <f t="shared" si="149"/>
        <v>38</v>
      </c>
      <c r="AT129" s="16" t="s">
        <v>212</v>
      </c>
      <c r="AU129" s="13">
        <v>1</v>
      </c>
      <c r="AV129" s="13">
        <v>2</v>
      </c>
      <c r="AW129" s="13">
        <v>2</v>
      </c>
      <c r="AX129" s="13">
        <v>9</v>
      </c>
      <c r="AY129" s="13">
        <v>6</v>
      </c>
      <c r="AZ129" s="13">
        <v>3</v>
      </c>
      <c r="BA129" s="13">
        <v>3</v>
      </c>
      <c r="BB129" s="13">
        <v>5</v>
      </c>
      <c r="BC129" s="13">
        <v>5</v>
      </c>
      <c r="BD129" s="13">
        <v>5</v>
      </c>
      <c r="BE129" s="13">
        <v>1</v>
      </c>
      <c r="BF129" s="13">
        <v>3</v>
      </c>
      <c r="BG129" s="13">
        <v>4</v>
      </c>
      <c r="BH129" s="13">
        <v>8</v>
      </c>
      <c r="BI129" s="13">
        <v>15</v>
      </c>
      <c r="BJ129" s="13">
        <v>14</v>
      </c>
      <c r="BK129" s="13">
        <v>10</v>
      </c>
      <c r="BL129" s="13">
        <v>12</v>
      </c>
      <c r="BM129" s="13">
        <v>12</v>
      </c>
      <c r="BN129" s="13">
        <v>11</v>
      </c>
      <c r="BO129" s="13">
        <v>17</v>
      </c>
      <c r="BP129" s="13">
        <v>27</v>
      </c>
      <c r="BQ129" s="13">
        <v>18</v>
      </c>
      <c r="BR129" s="13">
        <v>27</v>
      </c>
      <c r="BS129" s="13">
        <v>18</v>
      </c>
      <c r="BT129" s="13">
        <v>25</v>
      </c>
      <c r="BU129" s="13">
        <v>21</v>
      </c>
      <c r="BV129" s="13">
        <v>21</v>
      </c>
      <c r="BW129" s="13">
        <v>27</v>
      </c>
      <c r="BX129" s="13">
        <v>21</v>
      </c>
      <c r="BY129" s="13">
        <v>18</v>
      </c>
      <c r="BZ129" s="13">
        <v>21</v>
      </c>
      <c r="CA129" s="13">
        <v>29</v>
      </c>
      <c r="CB129" s="13">
        <v>23</v>
      </c>
      <c r="CC129" s="13">
        <v>21</v>
      </c>
      <c r="CD129" s="13">
        <v>15</v>
      </c>
      <c r="CE129" s="13">
        <v>20</v>
      </c>
      <c r="CF129" s="13">
        <v>22</v>
      </c>
      <c r="CG129" s="13">
        <v>31</v>
      </c>
      <c r="CH129" s="13">
        <v>18</v>
      </c>
      <c r="CI129" s="13">
        <v>21</v>
      </c>
      <c r="CJ129" s="13">
        <v>20</v>
      </c>
      <c r="CK129" s="13">
        <v>14</v>
      </c>
      <c r="CL129" s="13">
        <v>19</v>
      </c>
      <c r="CM129" s="13">
        <v>28</v>
      </c>
      <c r="CN129" s="13">
        <v>30</v>
      </c>
      <c r="CO129" s="13">
        <v>30</v>
      </c>
      <c r="CP129" s="13">
        <v>23</v>
      </c>
      <c r="CQ129" s="13">
        <v>21</v>
      </c>
      <c r="CR129" s="13">
        <v>25</v>
      </c>
      <c r="CS129" s="13">
        <v>17</v>
      </c>
      <c r="CT129" s="13">
        <v>14</v>
      </c>
      <c r="CU129" s="13">
        <v>15</v>
      </c>
      <c r="CV129" s="13">
        <v>12</v>
      </c>
      <c r="CW129" s="13">
        <v>19</v>
      </c>
      <c r="CX129" s="13">
        <v>14</v>
      </c>
      <c r="CY129" s="13">
        <v>17</v>
      </c>
      <c r="CZ129" s="13">
        <v>21</v>
      </c>
      <c r="DA129" s="13">
        <v>15</v>
      </c>
      <c r="DB129" s="13">
        <v>7</v>
      </c>
      <c r="DC129" s="13">
        <v>13</v>
      </c>
      <c r="DD129" s="13">
        <v>14</v>
      </c>
      <c r="DE129" s="13">
        <v>13</v>
      </c>
      <c r="DF129" s="13">
        <v>9</v>
      </c>
      <c r="DG129" s="13">
        <v>11</v>
      </c>
      <c r="DH129" s="13">
        <v>9</v>
      </c>
      <c r="DI129" s="13">
        <v>14</v>
      </c>
      <c r="DJ129" s="13">
        <v>8</v>
      </c>
      <c r="DK129" s="13">
        <v>9</v>
      </c>
      <c r="DL129" s="13">
        <v>9</v>
      </c>
      <c r="DM129" s="13">
        <v>6</v>
      </c>
      <c r="DN129" s="13">
        <v>15</v>
      </c>
      <c r="DO129" s="13">
        <v>5</v>
      </c>
      <c r="DP129" s="13">
        <v>11</v>
      </c>
      <c r="DQ129" s="13">
        <v>6</v>
      </c>
      <c r="DR129" s="13">
        <v>12</v>
      </c>
      <c r="DS129" s="13">
        <v>3</v>
      </c>
      <c r="DT129" s="13">
        <v>4</v>
      </c>
      <c r="DU129" s="13">
        <v>4</v>
      </c>
      <c r="DV129" s="13">
        <v>3</v>
      </c>
      <c r="DW129" s="13">
        <v>3</v>
      </c>
      <c r="DX129" s="13">
        <v>3</v>
      </c>
      <c r="DY129" s="13">
        <v>5</v>
      </c>
      <c r="DZ129" s="13">
        <v>2</v>
      </c>
      <c r="EA129" s="13">
        <v>5</v>
      </c>
      <c r="EB129" s="13">
        <v>3</v>
      </c>
      <c r="EC129" s="13"/>
      <c r="ED129" s="13"/>
      <c r="EE129" s="13">
        <v>2</v>
      </c>
      <c r="EF129" s="13"/>
      <c r="EG129" s="13">
        <v>2</v>
      </c>
      <c r="EH129" s="13"/>
      <c r="EI129" s="13">
        <v>2</v>
      </c>
      <c r="EJ129" s="13">
        <v>1</v>
      </c>
      <c r="EK129" s="13"/>
      <c r="EL129" s="13">
        <v>1</v>
      </c>
      <c r="EM129" s="13">
        <v>1</v>
      </c>
      <c r="EN129" s="13"/>
      <c r="EO129" s="13">
        <v>1</v>
      </c>
      <c r="EP129" s="13"/>
      <c r="EQ129" s="13"/>
      <c r="ER129" s="13"/>
      <c r="ES129" s="13"/>
      <c r="ET129" s="13"/>
      <c r="EU129" s="13"/>
      <c r="EV129" s="13"/>
      <c r="EW129" s="13"/>
      <c r="EX129" s="13"/>
      <c r="EY129" s="13"/>
      <c r="EZ129" s="13"/>
      <c r="FA129" s="60">
        <v>1162</v>
      </c>
      <c r="FB129" s="13">
        <v>1162</v>
      </c>
      <c r="FC129" s="16" t="s">
        <v>212</v>
      </c>
      <c r="FD129" s="13">
        <v>3</v>
      </c>
      <c r="FE129" s="13">
        <v>6</v>
      </c>
      <c r="FF129" s="13">
        <v>7</v>
      </c>
      <c r="FG129" s="13">
        <v>7</v>
      </c>
      <c r="FH129" s="13">
        <v>2</v>
      </c>
      <c r="FI129" s="13">
        <v>4</v>
      </c>
      <c r="FJ129" s="13">
        <v>3</v>
      </c>
      <c r="FK129" s="13">
        <v>4</v>
      </c>
      <c r="FL129" s="13">
        <v>6</v>
      </c>
      <c r="FM129" s="13">
        <v>1</v>
      </c>
      <c r="FN129" s="13">
        <v>3</v>
      </c>
      <c r="FO129" s="13">
        <v>4</v>
      </c>
      <c r="FP129" s="13">
        <v>8</v>
      </c>
      <c r="FQ129" s="13">
        <v>5</v>
      </c>
      <c r="FR129" s="13">
        <v>9</v>
      </c>
      <c r="FS129" s="13">
        <v>7</v>
      </c>
      <c r="FT129" s="13">
        <v>11</v>
      </c>
      <c r="FU129" s="13">
        <v>9</v>
      </c>
      <c r="FV129" s="13">
        <v>9</v>
      </c>
      <c r="FW129" s="13">
        <v>14</v>
      </c>
      <c r="FX129" s="13">
        <v>22</v>
      </c>
      <c r="FY129" s="13">
        <v>16</v>
      </c>
      <c r="FZ129" s="13">
        <v>23</v>
      </c>
      <c r="GA129" s="13">
        <v>11</v>
      </c>
      <c r="GB129" s="13">
        <v>23</v>
      </c>
      <c r="GC129" s="13">
        <v>15</v>
      </c>
      <c r="GD129" s="13">
        <v>14</v>
      </c>
      <c r="GE129" s="13">
        <v>18</v>
      </c>
      <c r="GF129" s="13">
        <v>21</v>
      </c>
      <c r="GG129" s="13">
        <v>17</v>
      </c>
      <c r="GH129" s="13">
        <v>17</v>
      </c>
      <c r="GI129" s="13">
        <v>16</v>
      </c>
      <c r="GJ129" s="13">
        <v>19</v>
      </c>
      <c r="GK129" s="13">
        <v>14</v>
      </c>
      <c r="GL129" s="13">
        <v>22</v>
      </c>
      <c r="GM129" s="13">
        <v>21</v>
      </c>
      <c r="GN129" s="13">
        <v>14</v>
      </c>
      <c r="GO129" s="13">
        <v>25</v>
      </c>
      <c r="GP129" s="13">
        <v>14</v>
      </c>
      <c r="GQ129" s="13">
        <v>16</v>
      </c>
      <c r="GR129" s="13">
        <v>19</v>
      </c>
      <c r="GS129" s="13">
        <v>23</v>
      </c>
      <c r="GT129" s="13">
        <v>17</v>
      </c>
      <c r="GU129" s="13">
        <v>15</v>
      </c>
      <c r="GV129" s="13">
        <v>17</v>
      </c>
      <c r="GW129" s="13">
        <v>7</v>
      </c>
      <c r="GX129" s="13">
        <v>14</v>
      </c>
      <c r="GY129" s="13">
        <v>10</v>
      </c>
      <c r="GZ129" s="13">
        <v>16</v>
      </c>
      <c r="HA129" s="13">
        <v>21</v>
      </c>
      <c r="HB129" s="13">
        <v>17</v>
      </c>
      <c r="HC129" s="13">
        <v>15</v>
      </c>
      <c r="HD129" s="13">
        <v>18</v>
      </c>
      <c r="HE129" s="13">
        <v>15</v>
      </c>
      <c r="HF129" s="13">
        <v>12</v>
      </c>
      <c r="HG129" s="13">
        <v>15</v>
      </c>
      <c r="HH129" s="13">
        <v>21</v>
      </c>
      <c r="HI129" s="13">
        <v>8</v>
      </c>
      <c r="HJ129" s="13">
        <v>7</v>
      </c>
      <c r="HK129" s="13">
        <v>13</v>
      </c>
      <c r="HL129" s="13">
        <v>9</v>
      </c>
      <c r="HM129" s="13">
        <v>15</v>
      </c>
      <c r="HN129" s="13">
        <v>9</v>
      </c>
      <c r="HO129" s="13">
        <v>13</v>
      </c>
      <c r="HP129" s="13">
        <v>10</v>
      </c>
      <c r="HQ129" s="13">
        <v>7</v>
      </c>
      <c r="HR129" s="13">
        <v>11</v>
      </c>
      <c r="HS129" s="13">
        <v>11</v>
      </c>
      <c r="HT129" s="13">
        <v>8</v>
      </c>
      <c r="HU129" s="13">
        <v>9</v>
      </c>
      <c r="HV129" s="13">
        <v>9</v>
      </c>
      <c r="HW129" s="13">
        <v>5</v>
      </c>
      <c r="HX129" s="13">
        <v>5</v>
      </c>
      <c r="HY129" s="13">
        <v>9</v>
      </c>
      <c r="HZ129" s="13">
        <v>8</v>
      </c>
      <c r="IA129" s="13">
        <v>7</v>
      </c>
      <c r="IB129" s="13">
        <v>6</v>
      </c>
      <c r="IC129" s="13">
        <v>7</v>
      </c>
      <c r="ID129" s="13">
        <v>6</v>
      </c>
      <c r="IE129" s="13">
        <v>8</v>
      </c>
      <c r="IF129" s="13">
        <v>3</v>
      </c>
      <c r="IG129" s="13">
        <v>2</v>
      </c>
      <c r="IH129" s="13">
        <v>2</v>
      </c>
      <c r="II129" s="13">
        <v>2</v>
      </c>
      <c r="IJ129" s="13">
        <v>3</v>
      </c>
      <c r="IK129" s="13">
        <v>3</v>
      </c>
      <c r="IL129" s="13">
        <v>2</v>
      </c>
      <c r="IM129" s="13">
        <v>2</v>
      </c>
      <c r="IN129" s="13">
        <v>1</v>
      </c>
      <c r="IO129" s="13"/>
      <c r="IP129" s="13">
        <v>2</v>
      </c>
      <c r="IQ129" s="13">
        <v>1</v>
      </c>
      <c r="IR129" s="13"/>
      <c r="IS129" s="13"/>
      <c r="IT129" s="13"/>
      <c r="IU129" s="13"/>
      <c r="IV129" s="13"/>
      <c r="IW129" s="13"/>
      <c r="IX129" s="13">
        <v>1</v>
      </c>
      <c r="IY129" s="13"/>
      <c r="IZ129" s="13"/>
      <c r="JA129" s="13"/>
      <c r="JB129" s="13"/>
      <c r="JC129" s="13"/>
      <c r="JD129" s="13"/>
      <c r="JE129" s="13"/>
      <c r="JF129" s="60">
        <v>976</v>
      </c>
      <c r="JG129" s="13">
        <v>3</v>
      </c>
      <c r="JH129" s="13"/>
      <c r="JI129" s="13"/>
      <c r="JJ129" s="13"/>
      <c r="JK129" s="13"/>
      <c r="JL129" s="13"/>
      <c r="JM129" s="13"/>
      <c r="JN129" s="13"/>
      <c r="JO129" s="13"/>
      <c r="JP129" s="13"/>
      <c r="JQ129" s="13">
        <v>1</v>
      </c>
      <c r="JR129" s="13">
        <v>3</v>
      </c>
      <c r="JS129" s="13">
        <v>2</v>
      </c>
      <c r="JT129" s="13"/>
      <c r="JU129" s="13">
        <v>1</v>
      </c>
      <c r="JV129" s="13"/>
      <c r="JW129" s="13"/>
      <c r="JX129" s="13">
        <v>2</v>
      </c>
      <c r="JY129" s="13">
        <v>2</v>
      </c>
      <c r="JZ129" s="13"/>
      <c r="KA129" s="13">
        <v>1</v>
      </c>
      <c r="KB129" s="13">
        <v>1</v>
      </c>
      <c r="KC129" s="13"/>
      <c r="KD129" s="13">
        <v>1</v>
      </c>
      <c r="KE129" s="13"/>
      <c r="KF129" s="13"/>
      <c r="KG129" s="13">
        <v>1</v>
      </c>
      <c r="KH129" s="13"/>
      <c r="KI129" s="13"/>
      <c r="KJ129" s="13"/>
      <c r="KK129" s="13"/>
      <c r="KL129" s="13"/>
      <c r="KM129" s="13"/>
      <c r="KN129" s="13">
        <v>1</v>
      </c>
      <c r="KO129" s="13"/>
      <c r="KP129" s="13">
        <v>1</v>
      </c>
      <c r="KQ129" s="13"/>
      <c r="KR129" s="13">
        <v>1</v>
      </c>
      <c r="KS129" s="13"/>
      <c r="KT129" s="13"/>
      <c r="KU129" s="13"/>
      <c r="KV129" s="13">
        <v>2</v>
      </c>
      <c r="KW129" s="13"/>
      <c r="KX129" s="13">
        <v>1</v>
      </c>
      <c r="KY129" s="13">
        <v>1</v>
      </c>
      <c r="KZ129" s="13">
        <v>1</v>
      </c>
      <c r="LA129" s="13"/>
      <c r="LB129" s="13">
        <v>1</v>
      </c>
      <c r="LC129" s="13"/>
      <c r="LD129" s="13">
        <v>1</v>
      </c>
      <c r="LE129" s="13"/>
      <c r="LF129" s="13"/>
      <c r="LG129" s="13"/>
      <c r="LH129" s="13"/>
      <c r="LI129" s="13"/>
      <c r="LJ129" s="13"/>
      <c r="LK129" s="13"/>
      <c r="LL129" s="13"/>
      <c r="LM129" s="13"/>
      <c r="LN129" s="13"/>
      <c r="LO129" s="13"/>
      <c r="LP129" s="13"/>
      <c r="LQ129" s="13"/>
      <c r="LR129" s="13"/>
      <c r="LS129" s="13"/>
      <c r="LT129" s="13"/>
      <c r="LU129" s="13">
        <v>1</v>
      </c>
      <c r="LV129" s="13"/>
      <c r="LW129" s="13"/>
      <c r="LX129" s="13"/>
      <c r="LY129" s="13">
        <v>1</v>
      </c>
      <c r="LZ129" s="13">
        <v>1</v>
      </c>
      <c r="MA129" s="13"/>
      <c r="MB129" s="13"/>
      <c r="MC129" s="13"/>
      <c r="MD129" s="13">
        <v>2</v>
      </c>
      <c r="ME129" s="13"/>
      <c r="MF129" s="13"/>
      <c r="MG129" s="13"/>
      <c r="MH129" s="13"/>
      <c r="MI129" s="13">
        <v>1</v>
      </c>
      <c r="MJ129" s="13">
        <v>1</v>
      </c>
      <c r="MK129" s="13"/>
      <c r="ML129" s="13"/>
      <c r="MM129" s="13">
        <v>1</v>
      </c>
      <c r="MN129" s="13"/>
      <c r="MO129" s="13"/>
      <c r="MP129" s="13">
        <v>1</v>
      </c>
      <c r="MQ129" s="13"/>
      <c r="MR129" s="13"/>
      <c r="MS129" s="13"/>
      <c r="MT129" s="13"/>
      <c r="MU129" s="13"/>
      <c r="MV129" s="13">
        <v>1</v>
      </c>
      <c r="MW129" s="13"/>
      <c r="MX129" s="13"/>
      <c r="MY129" s="13"/>
      <c r="MZ129" s="13"/>
      <c r="NA129" s="13"/>
      <c r="NB129" s="13"/>
      <c r="NC129" s="13"/>
      <c r="ND129" s="13"/>
      <c r="NE129" s="13"/>
      <c r="NF129" s="13"/>
      <c r="NG129" s="13"/>
      <c r="NH129" s="13"/>
      <c r="NI129" s="13"/>
      <c r="NJ129" s="60">
        <v>38</v>
      </c>
      <c r="NK129" s="13">
        <v>1014</v>
      </c>
      <c r="NL129" s="448"/>
      <c r="NM129" s="448"/>
      <c r="NN129" s="448"/>
    </row>
    <row r="130" spans="1:378">
      <c r="A130" s="9" t="s">
        <v>141</v>
      </c>
      <c r="B130" s="284">
        <f t="shared" ref="B130:B161" si="170">VLOOKUP($A130,$W:$AQ,2,FALSE)</f>
        <v>299</v>
      </c>
      <c r="C130" s="284">
        <f t="shared" ref="C130:C161" si="171">VLOOKUP($A130,$W:$AQ,3,FALSE)</f>
        <v>274</v>
      </c>
      <c r="D130" s="284">
        <f t="shared" ref="D130:D161" si="172">VLOOKUP($A130,$W:$AQ,4,FALSE)</f>
        <v>1592</v>
      </c>
      <c r="E130" s="284">
        <f t="shared" ref="E130:E161" si="173">VLOOKUP($A130,$W:$AQ,5,FALSE)</f>
        <v>1752</v>
      </c>
      <c r="F130" s="284">
        <f t="shared" ref="F130:F161" si="174">VLOOKUP($A130,$W:$AQ,6,FALSE)</f>
        <v>4354</v>
      </c>
      <c r="G130" s="284">
        <f t="shared" ref="G130:G161" si="175">VLOOKUP($A130,$W:$AQ,7,FALSE)</f>
        <v>4222</v>
      </c>
      <c r="H130" s="284">
        <f t="shared" ref="H130:H161" si="176">VLOOKUP($A130,$W:$AQ,8,FALSE)</f>
        <v>3900</v>
      </c>
      <c r="I130" s="284">
        <f t="shared" ref="I130:I161" si="177">VLOOKUP($A130,$W:$AQ,9,FALSE)</f>
        <v>3595</v>
      </c>
      <c r="J130" s="284">
        <f t="shared" ref="J130:J161" si="178">VLOOKUP($A130,$W:$AQ,10,FALSE)</f>
        <v>3226</v>
      </c>
      <c r="K130" s="284">
        <f t="shared" ref="K130:K161" si="179">VLOOKUP($A130,$W:$AQ,11,FALSE)</f>
        <v>3167</v>
      </c>
      <c r="L130" s="284">
        <f t="shared" ref="L130:L161" si="180">VLOOKUP($A130,$W:$AQ,12,FALSE)</f>
        <v>2184</v>
      </c>
      <c r="M130" s="284">
        <f t="shared" ref="M130:M161" si="181">VLOOKUP($A130,$W:$AQ,13,FALSE)</f>
        <v>2119</v>
      </c>
      <c r="N130" s="284">
        <f t="shared" ref="N130:N161" si="182">VLOOKUP($A130,$W:$AQ,14,FALSE)</f>
        <v>1061</v>
      </c>
      <c r="O130" s="284">
        <f t="shared" ref="O130:O161" si="183">VLOOKUP($A130,$W:$AQ,15,FALSE)</f>
        <v>1006</v>
      </c>
      <c r="P130" s="284">
        <f t="shared" ref="P130:P161" si="184">VLOOKUP($A130,$W:$AQ,16,FALSE)</f>
        <v>416</v>
      </c>
      <c r="Q130" s="284">
        <f t="shared" ref="Q130:Q161" si="185">VLOOKUP($A130,$W:$AQ,17,FALSE)</f>
        <v>447</v>
      </c>
      <c r="R130" s="284">
        <f t="shared" ref="R130:R161" si="186">VLOOKUP($A130,$W:$AQ,18,FALSE)</f>
        <v>114</v>
      </c>
      <c r="S130" s="284">
        <f t="shared" ref="S130:S161" si="187">VLOOKUP($A130,$W:$AQ,19,FALSE)</f>
        <v>167</v>
      </c>
      <c r="T130" s="284">
        <f t="shared" ref="T130:T161" si="188">VLOOKUP($A130,$W:$AQ,20,FALSE)</f>
        <v>19</v>
      </c>
      <c r="U130" s="284">
        <f t="shared" ref="U130:U161" si="189">VLOOKUP($A130,$W:$AQ,21,FALSE)</f>
        <v>56</v>
      </c>
      <c r="W130" s="16" t="s">
        <v>138</v>
      </c>
      <c r="X130" s="764">
        <f t="shared" si="150"/>
        <v>8</v>
      </c>
      <c r="Y130" s="764">
        <f t="shared" si="151"/>
        <v>7</v>
      </c>
      <c r="Z130" s="764">
        <f t="shared" si="152"/>
        <v>14</v>
      </c>
      <c r="AA130" s="764">
        <f t="shared" si="153"/>
        <v>19</v>
      </c>
      <c r="AB130" s="764">
        <f t="shared" si="154"/>
        <v>41</v>
      </c>
      <c r="AC130" s="764">
        <f t="shared" si="155"/>
        <v>31</v>
      </c>
      <c r="AD130" s="764">
        <f t="shared" si="156"/>
        <v>21</v>
      </c>
      <c r="AE130" s="764">
        <f t="shared" si="157"/>
        <v>42</v>
      </c>
      <c r="AF130" s="764">
        <f t="shared" si="158"/>
        <v>28</v>
      </c>
      <c r="AG130" s="764">
        <f t="shared" si="159"/>
        <v>41</v>
      </c>
      <c r="AH130" s="764">
        <f t="shared" si="160"/>
        <v>19</v>
      </c>
      <c r="AI130" s="764">
        <f t="shared" si="161"/>
        <v>30</v>
      </c>
      <c r="AJ130" s="764">
        <f t="shared" si="162"/>
        <v>9</v>
      </c>
      <c r="AK130" s="764">
        <f t="shared" si="163"/>
        <v>8</v>
      </c>
      <c r="AL130" s="764">
        <f t="shared" si="164"/>
        <v>7</v>
      </c>
      <c r="AM130" s="764">
        <f t="shared" si="165"/>
        <v>10</v>
      </c>
      <c r="AN130" s="764">
        <f t="shared" si="166"/>
        <v>3</v>
      </c>
      <c r="AO130" s="764">
        <f t="shared" si="167"/>
        <v>7</v>
      </c>
      <c r="AP130" s="764">
        <f t="shared" si="168"/>
        <v>0</v>
      </c>
      <c r="AQ130" s="764">
        <f t="shared" si="169"/>
        <v>0</v>
      </c>
      <c r="AR130" s="764">
        <f t="shared" si="149"/>
        <v>5</v>
      </c>
      <c r="AT130" s="16" t="s">
        <v>138</v>
      </c>
      <c r="AU130" s="13"/>
      <c r="AV130" s="13">
        <v>1</v>
      </c>
      <c r="AW130" s="13">
        <v>1</v>
      </c>
      <c r="AX130" s="13"/>
      <c r="AY130" s="13">
        <v>1</v>
      </c>
      <c r="AZ130" s="13">
        <v>1</v>
      </c>
      <c r="BA130" s="13"/>
      <c r="BB130" s="13">
        <v>1</v>
      </c>
      <c r="BC130" s="13">
        <v>1</v>
      </c>
      <c r="BD130" s="13">
        <v>1</v>
      </c>
      <c r="BE130" s="13">
        <v>1</v>
      </c>
      <c r="BF130" s="13">
        <v>1</v>
      </c>
      <c r="BG130" s="13">
        <v>1</v>
      </c>
      <c r="BH130" s="13">
        <v>3</v>
      </c>
      <c r="BI130" s="13">
        <v>1</v>
      </c>
      <c r="BJ130" s="13">
        <v>4</v>
      </c>
      <c r="BK130" s="13">
        <v>1</v>
      </c>
      <c r="BL130" s="13">
        <v>3</v>
      </c>
      <c r="BM130" s="13">
        <v>3</v>
      </c>
      <c r="BN130" s="13">
        <v>1</v>
      </c>
      <c r="BO130" s="13">
        <v>5</v>
      </c>
      <c r="BP130" s="13">
        <v>3</v>
      </c>
      <c r="BQ130" s="13">
        <v>3</v>
      </c>
      <c r="BR130" s="13">
        <v>5</v>
      </c>
      <c r="BS130" s="13"/>
      <c r="BT130" s="13">
        <v>4</v>
      </c>
      <c r="BU130" s="13">
        <v>1</v>
      </c>
      <c r="BV130" s="13">
        <v>2</v>
      </c>
      <c r="BW130" s="13">
        <v>4</v>
      </c>
      <c r="BX130" s="13">
        <v>4</v>
      </c>
      <c r="BY130" s="13">
        <v>4</v>
      </c>
      <c r="BZ130" s="13">
        <v>6</v>
      </c>
      <c r="CA130" s="13">
        <v>4</v>
      </c>
      <c r="CB130" s="13">
        <v>4</v>
      </c>
      <c r="CC130" s="13">
        <v>5</v>
      </c>
      <c r="CD130" s="13">
        <v>2</v>
      </c>
      <c r="CE130" s="13">
        <v>4</v>
      </c>
      <c r="CF130" s="13">
        <v>4</v>
      </c>
      <c r="CG130" s="13">
        <v>4</v>
      </c>
      <c r="CH130" s="13">
        <v>5</v>
      </c>
      <c r="CI130" s="13">
        <v>2</v>
      </c>
      <c r="CJ130" s="13">
        <v>11</v>
      </c>
      <c r="CK130" s="13">
        <v>3</v>
      </c>
      <c r="CL130" s="13">
        <v>1</v>
      </c>
      <c r="CM130" s="13">
        <v>6</v>
      </c>
      <c r="CN130" s="13">
        <v>3</v>
      </c>
      <c r="CO130" s="13">
        <v>2</v>
      </c>
      <c r="CP130" s="13">
        <v>3</v>
      </c>
      <c r="CQ130" s="13">
        <v>4</v>
      </c>
      <c r="CR130" s="13">
        <v>6</v>
      </c>
      <c r="CS130" s="13">
        <v>2</v>
      </c>
      <c r="CT130" s="13">
        <v>6</v>
      </c>
      <c r="CU130" s="13">
        <v>4</v>
      </c>
      <c r="CV130" s="13">
        <v>1</v>
      </c>
      <c r="CW130" s="13">
        <v>5</v>
      </c>
      <c r="CX130" s="13">
        <v>3</v>
      </c>
      <c r="CY130" s="13">
        <v>1</v>
      </c>
      <c r="CZ130" s="13">
        <v>2</v>
      </c>
      <c r="DA130" s="13">
        <v>5</v>
      </c>
      <c r="DB130" s="13">
        <v>1</v>
      </c>
      <c r="DC130" s="13"/>
      <c r="DD130" s="13">
        <v>1</v>
      </c>
      <c r="DE130" s="13"/>
      <c r="DF130" s="13">
        <v>1</v>
      </c>
      <c r="DG130" s="13"/>
      <c r="DH130" s="13">
        <v>3</v>
      </c>
      <c r="DI130" s="13">
        <v>1</v>
      </c>
      <c r="DJ130" s="13">
        <v>1</v>
      </c>
      <c r="DK130" s="13"/>
      <c r="DL130" s="13">
        <v>1</v>
      </c>
      <c r="DM130" s="13"/>
      <c r="DN130" s="13">
        <v>1</v>
      </c>
      <c r="DO130" s="13">
        <v>2</v>
      </c>
      <c r="DP130" s="13"/>
      <c r="DQ130" s="13">
        <v>1</v>
      </c>
      <c r="DR130" s="13"/>
      <c r="DS130" s="13">
        <v>1</v>
      </c>
      <c r="DT130" s="13">
        <v>3</v>
      </c>
      <c r="DU130" s="13">
        <v>1</v>
      </c>
      <c r="DV130" s="13">
        <v>1</v>
      </c>
      <c r="DW130" s="13">
        <v>1</v>
      </c>
      <c r="DX130" s="13">
        <v>2</v>
      </c>
      <c r="DY130" s="13"/>
      <c r="DZ130" s="13"/>
      <c r="EA130" s="13"/>
      <c r="EB130" s="13">
        <v>1</v>
      </c>
      <c r="EC130" s="13">
        <v>2</v>
      </c>
      <c r="ED130" s="13"/>
      <c r="EE130" s="13"/>
      <c r="EF130" s="13">
        <v>1</v>
      </c>
      <c r="EG130" s="13"/>
      <c r="EH130" s="13"/>
      <c r="EI130" s="13"/>
      <c r="EJ130" s="13"/>
      <c r="EK130" s="13"/>
      <c r="EL130" s="13"/>
      <c r="EM130" s="13"/>
      <c r="EN130" s="13"/>
      <c r="EO130" s="13"/>
      <c r="EP130" s="13"/>
      <c r="EQ130" s="13"/>
      <c r="ER130" s="13"/>
      <c r="ES130" s="13"/>
      <c r="ET130" s="13"/>
      <c r="EU130" s="13"/>
      <c r="EV130" s="13"/>
      <c r="EW130" s="13"/>
      <c r="EX130" s="13"/>
      <c r="EY130" s="13"/>
      <c r="EZ130" s="13"/>
      <c r="FA130" s="60">
        <v>195</v>
      </c>
      <c r="FB130" s="13">
        <v>195</v>
      </c>
      <c r="FC130" s="16" t="s">
        <v>138</v>
      </c>
      <c r="FD130" s="13"/>
      <c r="FE130" s="13">
        <v>1</v>
      </c>
      <c r="FF130" s="13">
        <v>3</v>
      </c>
      <c r="FG130" s="13">
        <v>2</v>
      </c>
      <c r="FH130" s="13">
        <v>1</v>
      </c>
      <c r="FI130" s="13">
        <v>1</v>
      </c>
      <c r="FJ130" s="13"/>
      <c r="FK130" s="13"/>
      <c r="FL130" s="13"/>
      <c r="FM130" s="13"/>
      <c r="FN130" s="13"/>
      <c r="FO130" s="13"/>
      <c r="FP130" s="13">
        <v>1</v>
      </c>
      <c r="FQ130" s="13">
        <v>2</v>
      </c>
      <c r="FR130" s="13"/>
      <c r="FS130" s="13">
        <v>1</v>
      </c>
      <c r="FT130" s="13">
        <v>1</v>
      </c>
      <c r="FU130" s="13">
        <v>5</v>
      </c>
      <c r="FV130" s="13">
        <v>2</v>
      </c>
      <c r="FW130" s="13">
        <v>2</v>
      </c>
      <c r="FX130" s="13">
        <v>11</v>
      </c>
      <c r="FY130" s="13">
        <v>3</v>
      </c>
      <c r="FZ130" s="13">
        <v>1</v>
      </c>
      <c r="GA130" s="13">
        <v>6</v>
      </c>
      <c r="GB130" s="13">
        <v>4</v>
      </c>
      <c r="GC130" s="13">
        <v>5</v>
      </c>
      <c r="GD130" s="13">
        <v>4</v>
      </c>
      <c r="GE130" s="13">
        <v>1</v>
      </c>
      <c r="GF130" s="13">
        <v>1</v>
      </c>
      <c r="GG130" s="13">
        <v>5</v>
      </c>
      <c r="GH130" s="13">
        <v>2</v>
      </c>
      <c r="GI130" s="13">
        <v>1</v>
      </c>
      <c r="GJ130" s="13">
        <v>2</v>
      </c>
      <c r="GK130" s="13">
        <v>3</v>
      </c>
      <c r="GL130" s="13">
        <v>1</v>
      </c>
      <c r="GM130" s="13">
        <v>4</v>
      </c>
      <c r="GN130" s="13">
        <v>3</v>
      </c>
      <c r="GO130" s="13">
        <v>1</v>
      </c>
      <c r="GP130" s="13">
        <v>3</v>
      </c>
      <c r="GQ130" s="13">
        <v>1</v>
      </c>
      <c r="GR130" s="13">
        <v>2</v>
      </c>
      <c r="GS130" s="13">
        <v>3</v>
      </c>
      <c r="GT130" s="13">
        <v>4</v>
      </c>
      <c r="GU130" s="13">
        <v>4</v>
      </c>
      <c r="GV130" s="13">
        <v>2</v>
      </c>
      <c r="GW130" s="13">
        <v>3</v>
      </c>
      <c r="GX130" s="13">
        <v>1</v>
      </c>
      <c r="GY130" s="13">
        <v>2</v>
      </c>
      <c r="GZ130" s="13">
        <v>5</v>
      </c>
      <c r="HA130" s="13">
        <v>2</v>
      </c>
      <c r="HB130" s="13">
        <v>4</v>
      </c>
      <c r="HC130" s="13">
        <v>1</v>
      </c>
      <c r="HD130" s="13"/>
      <c r="HE130" s="13">
        <v>3</v>
      </c>
      <c r="HF130" s="13"/>
      <c r="HG130" s="13">
        <v>3</v>
      </c>
      <c r="HH130" s="13">
        <v>1</v>
      </c>
      <c r="HI130" s="13">
        <v>1</v>
      </c>
      <c r="HJ130" s="13">
        <v>4</v>
      </c>
      <c r="HK130" s="13">
        <v>2</v>
      </c>
      <c r="HL130" s="13">
        <v>2</v>
      </c>
      <c r="HM130" s="13">
        <v>1</v>
      </c>
      <c r="HN130" s="13"/>
      <c r="HO130" s="13">
        <v>1</v>
      </c>
      <c r="HP130" s="13">
        <v>2</v>
      </c>
      <c r="HQ130" s="13"/>
      <c r="HR130" s="13"/>
      <c r="HS130" s="13">
        <v>2</v>
      </c>
      <c r="HT130" s="13">
        <v>1</v>
      </c>
      <c r="HU130" s="13"/>
      <c r="HV130" s="13">
        <v>1</v>
      </c>
      <c r="HW130" s="13"/>
      <c r="HX130" s="13">
        <v>1</v>
      </c>
      <c r="HY130" s="13">
        <v>1</v>
      </c>
      <c r="HZ130" s="13">
        <v>1</v>
      </c>
      <c r="IA130" s="13"/>
      <c r="IB130" s="13">
        <v>1</v>
      </c>
      <c r="IC130" s="13"/>
      <c r="ID130" s="13"/>
      <c r="IE130" s="13">
        <v>2</v>
      </c>
      <c r="IF130" s="13"/>
      <c r="IG130" s="13"/>
      <c r="IH130" s="13">
        <v>1</v>
      </c>
      <c r="II130" s="13"/>
      <c r="IJ130" s="13"/>
      <c r="IK130" s="13">
        <v>1</v>
      </c>
      <c r="IL130" s="13"/>
      <c r="IM130" s="13">
        <v>1</v>
      </c>
      <c r="IN130" s="13"/>
      <c r="IO130" s="13"/>
      <c r="IP130" s="13"/>
      <c r="IQ130" s="13"/>
      <c r="IR130" s="13"/>
      <c r="IS130" s="13"/>
      <c r="IT130" s="13"/>
      <c r="IU130" s="13"/>
      <c r="IV130" s="13"/>
      <c r="IW130" s="13"/>
      <c r="IX130" s="13"/>
      <c r="IY130" s="13"/>
      <c r="IZ130" s="13"/>
      <c r="JA130" s="13"/>
      <c r="JB130" s="13"/>
      <c r="JC130" s="13"/>
      <c r="JD130" s="13"/>
      <c r="JE130" s="13"/>
      <c r="JF130" s="60">
        <v>150</v>
      </c>
      <c r="JG130" s="13"/>
      <c r="JH130" s="13"/>
      <c r="JI130" s="13"/>
      <c r="JJ130" s="13"/>
      <c r="JK130" s="13"/>
      <c r="JL130" s="13"/>
      <c r="JM130" s="13"/>
      <c r="JN130" s="13"/>
      <c r="JO130" s="13"/>
      <c r="JP130" s="13"/>
      <c r="JQ130" s="13"/>
      <c r="JR130" s="13"/>
      <c r="JS130" s="13"/>
      <c r="JT130" s="13"/>
      <c r="JU130" s="13"/>
      <c r="JV130" s="13"/>
      <c r="JW130" s="13"/>
      <c r="JX130" s="13"/>
      <c r="JY130" s="13"/>
      <c r="JZ130" s="13"/>
      <c r="KA130" s="13"/>
      <c r="KB130" s="13"/>
      <c r="KC130" s="13"/>
      <c r="KD130" s="13"/>
      <c r="KE130" s="13"/>
      <c r="KF130" s="13"/>
      <c r="KG130" s="13"/>
      <c r="KH130" s="13"/>
      <c r="KI130" s="13"/>
      <c r="KJ130" s="13"/>
      <c r="KK130" s="13">
        <v>1</v>
      </c>
      <c r="KL130" s="13"/>
      <c r="KM130" s="13"/>
      <c r="KN130" s="13"/>
      <c r="KO130" s="13"/>
      <c r="KP130" s="13"/>
      <c r="KQ130" s="13"/>
      <c r="KR130" s="13"/>
      <c r="KS130" s="13"/>
      <c r="KT130" s="13"/>
      <c r="KU130" s="13"/>
      <c r="KV130" s="13">
        <v>1</v>
      </c>
      <c r="KW130" s="13"/>
      <c r="KX130" s="13"/>
      <c r="KY130" s="13"/>
      <c r="KZ130" s="13"/>
      <c r="LA130" s="13"/>
      <c r="LB130" s="13"/>
      <c r="LC130" s="13"/>
      <c r="LD130" s="13"/>
      <c r="LE130" s="13"/>
      <c r="LF130" s="13"/>
      <c r="LG130" s="13"/>
      <c r="LH130" s="13"/>
      <c r="LI130" s="13"/>
      <c r="LJ130" s="13"/>
      <c r="LK130" s="13"/>
      <c r="LL130" s="13"/>
      <c r="LM130" s="13"/>
      <c r="LN130" s="13"/>
      <c r="LO130" s="13"/>
      <c r="LP130" s="13"/>
      <c r="LQ130" s="13"/>
      <c r="LR130" s="13"/>
      <c r="LS130" s="13"/>
      <c r="LT130" s="13"/>
      <c r="LU130" s="13"/>
      <c r="LV130" s="13"/>
      <c r="LW130" s="13"/>
      <c r="LX130" s="13"/>
      <c r="LY130" s="13"/>
      <c r="LZ130" s="13"/>
      <c r="MA130" s="13"/>
      <c r="MB130" s="13"/>
      <c r="MC130" s="13"/>
      <c r="MD130" s="13"/>
      <c r="ME130" s="13"/>
      <c r="MF130" s="13"/>
      <c r="MG130" s="13"/>
      <c r="MH130" s="13"/>
      <c r="MI130" s="13"/>
      <c r="MJ130" s="13">
        <v>2</v>
      </c>
      <c r="MK130" s="13"/>
      <c r="ML130" s="13">
        <v>1</v>
      </c>
      <c r="MM130" s="13"/>
      <c r="MN130" s="13"/>
      <c r="MO130" s="13"/>
      <c r="MP130" s="13"/>
      <c r="MQ130" s="13"/>
      <c r="MR130" s="13"/>
      <c r="MS130" s="13"/>
      <c r="MT130" s="13"/>
      <c r="MU130" s="13"/>
      <c r="MV130" s="13"/>
      <c r="MW130" s="13"/>
      <c r="MX130" s="13"/>
      <c r="MY130" s="13"/>
      <c r="MZ130" s="13"/>
      <c r="NA130" s="13"/>
      <c r="NB130" s="13"/>
      <c r="NC130" s="13"/>
      <c r="ND130" s="13"/>
      <c r="NE130" s="13"/>
      <c r="NF130" s="13"/>
      <c r="NG130" s="13"/>
      <c r="NH130" s="13"/>
      <c r="NI130" s="13"/>
      <c r="NJ130" s="60">
        <v>5</v>
      </c>
      <c r="NK130" s="13">
        <v>155</v>
      </c>
      <c r="NL130" s="448"/>
      <c r="NM130" s="448"/>
      <c r="NN130" s="448"/>
    </row>
    <row r="131" spans="1:378">
      <c r="A131" s="8" t="s">
        <v>142</v>
      </c>
      <c r="B131" s="284">
        <f t="shared" si="170"/>
        <v>42</v>
      </c>
      <c r="C131" s="284">
        <f t="shared" si="171"/>
        <v>41</v>
      </c>
      <c r="D131" s="284">
        <f t="shared" si="172"/>
        <v>131</v>
      </c>
      <c r="E131" s="284">
        <f t="shared" si="173"/>
        <v>160</v>
      </c>
      <c r="F131" s="284">
        <f t="shared" si="174"/>
        <v>321</v>
      </c>
      <c r="G131" s="284">
        <f t="shared" si="175"/>
        <v>371</v>
      </c>
      <c r="H131" s="284">
        <f t="shared" si="176"/>
        <v>351</v>
      </c>
      <c r="I131" s="284">
        <f t="shared" si="177"/>
        <v>378</v>
      </c>
      <c r="J131" s="284">
        <f t="shared" si="178"/>
        <v>280</v>
      </c>
      <c r="K131" s="284">
        <f t="shared" si="179"/>
        <v>333</v>
      </c>
      <c r="L131" s="284">
        <f t="shared" si="180"/>
        <v>200</v>
      </c>
      <c r="M131" s="284">
        <f t="shared" si="181"/>
        <v>233</v>
      </c>
      <c r="N131" s="284">
        <f t="shared" si="182"/>
        <v>147</v>
      </c>
      <c r="O131" s="284">
        <f t="shared" si="183"/>
        <v>120</v>
      </c>
      <c r="P131" s="284">
        <f t="shared" si="184"/>
        <v>52</v>
      </c>
      <c r="Q131" s="284">
        <f t="shared" si="185"/>
        <v>62</v>
      </c>
      <c r="R131" s="284">
        <f t="shared" si="186"/>
        <v>22</v>
      </c>
      <c r="S131" s="284">
        <f t="shared" si="187"/>
        <v>24</v>
      </c>
      <c r="T131" s="284">
        <f t="shared" si="188"/>
        <v>5</v>
      </c>
      <c r="U131" s="284">
        <f t="shared" si="189"/>
        <v>15</v>
      </c>
      <c r="W131" s="16" t="s">
        <v>139</v>
      </c>
      <c r="X131" s="764">
        <f t="shared" si="150"/>
        <v>143</v>
      </c>
      <c r="Y131" s="764">
        <f t="shared" si="151"/>
        <v>117</v>
      </c>
      <c r="Z131" s="764">
        <f t="shared" si="152"/>
        <v>343</v>
      </c>
      <c r="AA131" s="764">
        <f t="shared" si="153"/>
        <v>388</v>
      </c>
      <c r="AB131" s="764">
        <f t="shared" si="154"/>
        <v>773</v>
      </c>
      <c r="AC131" s="764">
        <f t="shared" si="155"/>
        <v>897</v>
      </c>
      <c r="AD131" s="764">
        <f t="shared" si="156"/>
        <v>897</v>
      </c>
      <c r="AE131" s="764">
        <f t="shared" si="157"/>
        <v>1071</v>
      </c>
      <c r="AF131" s="764">
        <f t="shared" si="158"/>
        <v>774</v>
      </c>
      <c r="AG131" s="764">
        <f t="shared" si="159"/>
        <v>875</v>
      </c>
      <c r="AH131" s="764">
        <f t="shared" si="160"/>
        <v>598</v>
      </c>
      <c r="AI131" s="764">
        <f t="shared" si="161"/>
        <v>741</v>
      </c>
      <c r="AJ131" s="764">
        <f t="shared" si="162"/>
        <v>451</v>
      </c>
      <c r="AK131" s="764">
        <f t="shared" si="163"/>
        <v>458</v>
      </c>
      <c r="AL131" s="764">
        <f t="shared" si="164"/>
        <v>247</v>
      </c>
      <c r="AM131" s="764">
        <f t="shared" si="165"/>
        <v>277</v>
      </c>
      <c r="AN131" s="764">
        <f t="shared" si="166"/>
        <v>84</v>
      </c>
      <c r="AO131" s="764">
        <f t="shared" si="167"/>
        <v>157</v>
      </c>
      <c r="AP131" s="764">
        <f t="shared" si="168"/>
        <v>15</v>
      </c>
      <c r="AQ131" s="764">
        <f t="shared" si="169"/>
        <v>42</v>
      </c>
      <c r="AR131" s="764">
        <f t="shared" ref="AR131:AR162" si="190">+EZ131+JE131+NJ131</f>
        <v>50</v>
      </c>
      <c r="AT131" s="16" t="s">
        <v>139</v>
      </c>
      <c r="AU131" s="13">
        <v>2</v>
      </c>
      <c r="AV131" s="13">
        <v>16</v>
      </c>
      <c r="AW131" s="13">
        <v>15</v>
      </c>
      <c r="AX131" s="13">
        <v>17</v>
      </c>
      <c r="AY131" s="13">
        <v>10</v>
      </c>
      <c r="AZ131" s="13">
        <v>13</v>
      </c>
      <c r="BA131" s="13">
        <v>11</v>
      </c>
      <c r="BB131" s="13">
        <v>11</v>
      </c>
      <c r="BC131" s="13">
        <v>14</v>
      </c>
      <c r="BD131" s="13">
        <v>8</v>
      </c>
      <c r="BE131" s="13">
        <v>8</v>
      </c>
      <c r="BF131" s="13">
        <v>17</v>
      </c>
      <c r="BG131" s="13">
        <v>20</v>
      </c>
      <c r="BH131" s="13">
        <v>25</v>
      </c>
      <c r="BI131" s="13">
        <v>27</v>
      </c>
      <c r="BJ131" s="13">
        <v>40</v>
      </c>
      <c r="BK131" s="13">
        <v>50</v>
      </c>
      <c r="BL131" s="13">
        <v>46</v>
      </c>
      <c r="BM131" s="13">
        <v>96</v>
      </c>
      <c r="BN131" s="13">
        <v>59</v>
      </c>
      <c r="BO131" s="13">
        <v>56</v>
      </c>
      <c r="BP131" s="13">
        <v>82</v>
      </c>
      <c r="BQ131" s="13">
        <v>81</v>
      </c>
      <c r="BR131" s="13">
        <v>73</v>
      </c>
      <c r="BS131" s="13">
        <v>96</v>
      </c>
      <c r="BT131" s="13">
        <v>84</v>
      </c>
      <c r="BU131" s="13">
        <v>92</v>
      </c>
      <c r="BV131" s="13">
        <v>105</v>
      </c>
      <c r="BW131" s="13">
        <v>109</v>
      </c>
      <c r="BX131" s="13">
        <v>119</v>
      </c>
      <c r="BY131" s="13">
        <v>125</v>
      </c>
      <c r="BZ131" s="13">
        <v>104</v>
      </c>
      <c r="CA131" s="13">
        <v>92</v>
      </c>
      <c r="CB131" s="13">
        <v>98</v>
      </c>
      <c r="CC131" s="13">
        <v>123</v>
      </c>
      <c r="CD131" s="13">
        <v>115</v>
      </c>
      <c r="CE131" s="13">
        <v>100</v>
      </c>
      <c r="CF131" s="13">
        <v>101</v>
      </c>
      <c r="CG131" s="13">
        <v>106</v>
      </c>
      <c r="CH131" s="13">
        <v>107</v>
      </c>
      <c r="CI131" s="13">
        <v>93</v>
      </c>
      <c r="CJ131" s="13">
        <v>101</v>
      </c>
      <c r="CK131" s="13">
        <v>100</v>
      </c>
      <c r="CL131" s="13">
        <v>62</v>
      </c>
      <c r="CM131" s="13">
        <v>109</v>
      </c>
      <c r="CN131" s="13">
        <v>94</v>
      </c>
      <c r="CO131" s="13">
        <v>87</v>
      </c>
      <c r="CP131" s="13">
        <v>82</v>
      </c>
      <c r="CQ131" s="13">
        <v>76</v>
      </c>
      <c r="CR131" s="13">
        <v>71</v>
      </c>
      <c r="CS131" s="13">
        <v>78</v>
      </c>
      <c r="CT131" s="13">
        <v>83</v>
      </c>
      <c r="CU131" s="13">
        <v>61</v>
      </c>
      <c r="CV131" s="13">
        <v>89</v>
      </c>
      <c r="CW131" s="13">
        <v>76</v>
      </c>
      <c r="CX131" s="13">
        <v>71</v>
      </c>
      <c r="CY131" s="13">
        <v>69</v>
      </c>
      <c r="CZ131" s="13">
        <v>77</v>
      </c>
      <c r="DA131" s="13">
        <v>73</v>
      </c>
      <c r="DB131" s="13">
        <v>64</v>
      </c>
      <c r="DC131" s="13">
        <v>55</v>
      </c>
      <c r="DD131" s="13">
        <v>44</v>
      </c>
      <c r="DE131" s="13">
        <v>57</v>
      </c>
      <c r="DF131" s="13">
        <v>47</v>
      </c>
      <c r="DG131" s="13">
        <v>57</v>
      </c>
      <c r="DH131" s="13">
        <v>44</v>
      </c>
      <c r="DI131" s="13">
        <v>34</v>
      </c>
      <c r="DJ131" s="13">
        <v>43</v>
      </c>
      <c r="DK131" s="13">
        <v>36</v>
      </c>
      <c r="DL131" s="13">
        <v>41</v>
      </c>
      <c r="DM131" s="13">
        <v>38</v>
      </c>
      <c r="DN131" s="13">
        <v>39</v>
      </c>
      <c r="DO131" s="13">
        <v>25</v>
      </c>
      <c r="DP131" s="13">
        <v>33</v>
      </c>
      <c r="DQ131" s="13">
        <v>26</v>
      </c>
      <c r="DR131" s="13">
        <v>27</v>
      </c>
      <c r="DS131" s="13">
        <v>27</v>
      </c>
      <c r="DT131" s="13">
        <v>23</v>
      </c>
      <c r="DU131" s="13">
        <v>17</v>
      </c>
      <c r="DV131" s="13">
        <v>22</v>
      </c>
      <c r="DW131" s="13">
        <v>18</v>
      </c>
      <c r="DX131" s="13">
        <v>14</v>
      </c>
      <c r="DY131" s="13">
        <v>23</v>
      </c>
      <c r="DZ131" s="13">
        <v>24</v>
      </c>
      <c r="EA131" s="13">
        <v>10</v>
      </c>
      <c r="EB131" s="13">
        <v>21</v>
      </c>
      <c r="EC131" s="13">
        <v>9</v>
      </c>
      <c r="ED131" s="13">
        <v>16</v>
      </c>
      <c r="EE131" s="13">
        <v>16</v>
      </c>
      <c r="EF131" s="13">
        <v>6</v>
      </c>
      <c r="EG131" s="13">
        <v>10</v>
      </c>
      <c r="EH131" s="13">
        <v>6</v>
      </c>
      <c r="EI131" s="13">
        <v>3</v>
      </c>
      <c r="EJ131" s="13">
        <v>6</v>
      </c>
      <c r="EK131" s="13">
        <v>3</v>
      </c>
      <c r="EL131" s="13">
        <v>3</v>
      </c>
      <c r="EM131" s="13">
        <v>3</v>
      </c>
      <c r="EN131" s="13">
        <v>2</v>
      </c>
      <c r="EO131" s="13">
        <v>2</v>
      </c>
      <c r="EP131" s="13">
        <v>1</v>
      </c>
      <c r="EQ131" s="13"/>
      <c r="ER131" s="13">
        <v>2</v>
      </c>
      <c r="ES131" s="13">
        <v>1</v>
      </c>
      <c r="ET131" s="13"/>
      <c r="EU131" s="13"/>
      <c r="EV131" s="13"/>
      <c r="EW131" s="13"/>
      <c r="EX131" s="13"/>
      <c r="EY131" s="13"/>
      <c r="EZ131" s="13"/>
      <c r="FA131" s="60">
        <v>5023</v>
      </c>
      <c r="FB131" s="13">
        <v>5023</v>
      </c>
      <c r="FC131" s="16" t="s">
        <v>139</v>
      </c>
      <c r="FD131" s="13">
        <v>5</v>
      </c>
      <c r="FE131" s="13">
        <v>11</v>
      </c>
      <c r="FF131" s="13">
        <v>16</v>
      </c>
      <c r="FG131" s="13">
        <v>11</v>
      </c>
      <c r="FH131" s="13">
        <v>15</v>
      </c>
      <c r="FI131" s="13">
        <v>16</v>
      </c>
      <c r="FJ131" s="13">
        <v>15</v>
      </c>
      <c r="FK131" s="13">
        <v>20</v>
      </c>
      <c r="FL131" s="13">
        <v>20</v>
      </c>
      <c r="FM131" s="13">
        <v>14</v>
      </c>
      <c r="FN131" s="13">
        <v>17</v>
      </c>
      <c r="FO131" s="13">
        <v>13</v>
      </c>
      <c r="FP131" s="13">
        <v>13</v>
      </c>
      <c r="FQ131" s="13">
        <v>28</v>
      </c>
      <c r="FR131" s="13">
        <v>27</v>
      </c>
      <c r="FS131" s="13">
        <v>36</v>
      </c>
      <c r="FT131" s="13">
        <v>33</v>
      </c>
      <c r="FU131" s="13">
        <v>45</v>
      </c>
      <c r="FV131" s="13">
        <v>72</v>
      </c>
      <c r="FW131" s="13">
        <v>59</v>
      </c>
      <c r="FX131" s="13">
        <v>63</v>
      </c>
      <c r="FY131" s="13">
        <v>67</v>
      </c>
      <c r="FZ131" s="13">
        <v>81</v>
      </c>
      <c r="GA131" s="13">
        <v>61</v>
      </c>
      <c r="GB131" s="13">
        <v>71</v>
      </c>
      <c r="GC131" s="13">
        <v>76</v>
      </c>
      <c r="GD131" s="13">
        <v>81</v>
      </c>
      <c r="GE131" s="13">
        <v>84</v>
      </c>
      <c r="GF131" s="13">
        <v>98</v>
      </c>
      <c r="GG131" s="13">
        <v>91</v>
      </c>
      <c r="GH131" s="13">
        <v>82</v>
      </c>
      <c r="GI131" s="13">
        <v>88</v>
      </c>
      <c r="GJ131" s="13">
        <v>115</v>
      </c>
      <c r="GK131" s="13">
        <v>91</v>
      </c>
      <c r="GL131" s="13">
        <v>101</v>
      </c>
      <c r="GM131" s="13">
        <v>89</v>
      </c>
      <c r="GN131" s="13">
        <v>83</v>
      </c>
      <c r="GO131" s="13">
        <v>87</v>
      </c>
      <c r="GP131" s="13">
        <v>78</v>
      </c>
      <c r="GQ131" s="13">
        <v>83</v>
      </c>
      <c r="GR131" s="13">
        <v>74</v>
      </c>
      <c r="GS131" s="13">
        <v>92</v>
      </c>
      <c r="GT131" s="13">
        <v>91</v>
      </c>
      <c r="GU131" s="13">
        <v>76</v>
      </c>
      <c r="GV131" s="13">
        <v>83</v>
      </c>
      <c r="GW131" s="13">
        <v>88</v>
      </c>
      <c r="GX131" s="13">
        <v>75</v>
      </c>
      <c r="GY131" s="13">
        <v>76</v>
      </c>
      <c r="GZ131" s="13">
        <v>59</v>
      </c>
      <c r="HA131" s="13">
        <v>60</v>
      </c>
      <c r="HB131" s="13">
        <v>61</v>
      </c>
      <c r="HC131" s="13">
        <v>59</v>
      </c>
      <c r="HD131" s="13">
        <v>61</v>
      </c>
      <c r="HE131" s="13">
        <v>55</v>
      </c>
      <c r="HF131" s="13">
        <v>57</v>
      </c>
      <c r="HG131" s="13">
        <v>63</v>
      </c>
      <c r="HH131" s="13">
        <v>70</v>
      </c>
      <c r="HI131" s="13">
        <v>53</v>
      </c>
      <c r="HJ131" s="13">
        <v>64</v>
      </c>
      <c r="HK131" s="13">
        <v>55</v>
      </c>
      <c r="HL131" s="13">
        <v>63</v>
      </c>
      <c r="HM131" s="13">
        <v>47</v>
      </c>
      <c r="HN131" s="13">
        <v>52</v>
      </c>
      <c r="HO131" s="13">
        <v>35</v>
      </c>
      <c r="HP131" s="13">
        <v>63</v>
      </c>
      <c r="HQ131" s="13">
        <v>38</v>
      </c>
      <c r="HR131" s="13">
        <v>38</v>
      </c>
      <c r="HS131" s="13">
        <v>38</v>
      </c>
      <c r="HT131" s="13">
        <v>38</v>
      </c>
      <c r="HU131" s="13">
        <v>39</v>
      </c>
      <c r="HV131" s="13">
        <v>36</v>
      </c>
      <c r="HW131" s="13">
        <v>25</v>
      </c>
      <c r="HX131" s="13">
        <v>30</v>
      </c>
      <c r="HY131" s="13">
        <v>29</v>
      </c>
      <c r="HZ131" s="13">
        <v>16</v>
      </c>
      <c r="IA131" s="13">
        <v>35</v>
      </c>
      <c r="IB131" s="13">
        <v>27</v>
      </c>
      <c r="IC131" s="13">
        <v>14</v>
      </c>
      <c r="ID131" s="13">
        <v>17</v>
      </c>
      <c r="IE131" s="13">
        <v>18</v>
      </c>
      <c r="IF131" s="13">
        <v>13</v>
      </c>
      <c r="IG131" s="13">
        <v>8</v>
      </c>
      <c r="IH131" s="13">
        <v>13</v>
      </c>
      <c r="II131" s="13">
        <v>10</v>
      </c>
      <c r="IJ131" s="13">
        <v>7</v>
      </c>
      <c r="IK131" s="13">
        <v>10</v>
      </c>
      <c r="IL131" s="13">
        <v>3</v>
      </c>
      <c r="IM131" s="13">
        <v>7</v>
      </c>
      <c r="IN131" s="13">
        <v>9</v>
      </c>
      <c r="IO131" s="13">
        <v>4</v>
      </c>
      <c r="IP131" s="13">
        <v>4</v>
      </c>
      <c r="IQ131" s="13">
        <v>2</v>
      </c>
      <c r="IR131" s="13">
        <v>3</v>
      </c>
      <c r="IS131" s="13">
        <v>1</v>
      </c>
      <c r="IT131" s="13">
        <v>1</v>
      </c>
      <c r="IU131" s="13">
        <v>1</v>
      </c>
      <c r="IV131" s="13">
        <v>1</v>
      </c>
      <c r="IW131" s="13"/>
      <c r="IX131" s="13">
        <v>1</v>
      </c>
      <c r="IY131" s="13">
        <v>1</v>
      </c>
      <c r="IZ131" s="13"/>
      <c r="JA131" s="13"/>
      <c r="JB131" s="13"/>
      <c r="JC131" s="13"/>
      <c r="JD131" s="13"/>
      <c r="JE131" s="13"/>
      <c r="JF131" s="60">
        <v>4325</v>
      </c>
      <c r="JG131" s="13">
        <v>2</v>
      </c>
      <c r="JH131" s="13">
        <v>1</v>
      </c>
      <c r="JI131" s="13"/>
      <c r="JJ131" s="13"/>
      <c r="JK131" s="13"/>
      <c r="JL131" s="13">
        <v>1</v>
      </c>
      <c r="JM131" s="13">
        <v>1</v>
      </c>
      <c r="JN131" s="13"/>
      <c r="JO131" s="13"/>
      <c r="JP131" s="13"/>
      <c r="JQ131" s="13"/>
      <c r="JR131" s="13"/>
      <c r="JS131" s="13"/>
      <c r="JT131" s="13"/>
      <c r="JU131" s="13"/>
      <c r="JV131" s="13"/>
      <c r="JW131" s="13">
        <v>1</v>
      </c>
      <c r="JX131" s="13">
        <v>1</v>
      </c>
      <c r="JY131" s="13">
        <v>2</v>
      </c>
      <c r="JZ131" s="13"/>
      <c r="KA131" s="13">
        <v>3</v>
      </c>
      <c r="KB131" s="13"/>
      <c r="KC131" s="13"/>
      <c r="KD131" s="13">
        <v>1</v>
      </c>
      <c r="KE131" s="13"/>
      <c r="KF131" s="13"/>
      <c r="KG131" s="13">
        <v>1</v>
      </c>
      <c r="KH131" s="13">
        <v>1</v>
      </c>
      <c r="KI131" s="13"/>
      <c r="KJ131" s="13">
        <v>1</v>
      </c>
      <c r="KK131" s="13"/>
      <c r="KL131" s="13">
        <v>1</v>
      </c>
      <c r="KM131" s="13">
        <v>1</v>
      </c>
      <c r="KN131" s="13"/>
      <c r="KO131" s="13">
        <v>1</v>
      </c>
      <c r="KP131" s="13"/>
      <c r="KQ131" s="13"/>
      <c r="KR131" s="13">
        <v>1</v>
      </c>
      <c r="KS131" s="13"/>
      <c r="KT131" s="13"/>
      <c r="KU131" s="13"/>
      <c r="KV131" s="13">
        <v>3</v>
      </c>
      <c r="KW131" s="13">
        <v>1</v>
      </c>
      <c r="KX131" s="13">
        <v>1</v>
      </c>
      <c r="KY131" s="13"/>
      <c r="KZ131" s="13"/>
      <c r="LA131" s="13"/>
      <c r="LB131" s="13"/>
      <c r="LC131" s="13"/>
      <c r="LD131" s="13"/>
      <c r="LE131" s="13">
        <v>3</v>
      </c>
      <c r="LF131" s="13">
        <v>1</v>
      </c>
      <c r="LG131" s="13">
        <v>1</v>
      </c>
      <c r="LH131" s="13"/>
      <c r="LI131" s="13">
        <v>2</v>
      </c>
      <c r="LJ131" s="13"/>
      <c r="LK131" s="13"/>
      <c r="LL131" s="13"/>
      <c r="LM131" s="13"/>
      <c r="LN131" s="13"/>
      <c r="LO131" s="13"/>
      <c r="LP131" s="13">
        <v>1</v>
      </c>
      <c r="LQ131" s="13"/>
      <c r="LR131" s="13">
        <v>1</v>
      </c>
      <c r="LS131" s="13">
        <v>1</v>
      </c>
      <c r="LT131" s="13"/>
      <c r="LU131" s="13"/>
      <c r="LV131" s="13"/>
      <c r="LW131" s="13"/>
      <c r="LX131" s="13"/>
      <c r="LY131" s="13"/>
      <c r="LZ131" s="13"/>
      <c r="MA131" s="13"/>
      <c r="MB131" s="13"/>
      <c r="MC131" s="13"/>
      <c r="MD131" s="13"/>
      <c r="ME131" s="13"/>
      <c r="MF131" s="13"/>
      <c r="MG131" s="13"/>
      <c r="MH131" s="13">
        <v>1</v>
      </c>
      <c r="MI131" s="13">
        <v>1</v>
      </c>
      <c r="MJ131" s="13"/>
      <c r="MK131" s="13">
        <v>2</v>
      </c>
      <c r="ML131" s="13"/>
      <c r="MM131" s="13">
        <v>1</v>
      </c>
      <c r="MN131" s="13">
        <v>3</v>
      </c>
      <c r="MO131" s="13"/>
      <c r="MP131" s="13">
        <v>3</v>
      </c>
      <c r="MQ131" s="13">
        <v>1</v>
      </c>
      <c r="MR131" s="13"/>
      <c r="MS131" s="13">
        <v>1</v>
      </c>
      <c r="MT131" s="13">
        <v>2</v>
      </c>
      <c r="MU131" s="13"/>
      <c r="MV131" s="13"/>
      <c r="MW131" s="13"/>
      <c r="MX131" s="13"/>
      <c r="MY131" s="13"/>
      <c r="MZ131" s="13"/>
      <c r="NA131" s="13"/>
      <c r="NB131" s="13"/>
      <c r="NC131" s="13"/>
      <c r="ND131" s="13"/>
      <c r="NE131" s="13"/>
      <c r="NF131" s="13"/>
      <c r="NG131" s="13"/>
      <c r="NH131" s="13"/>
      <c r="NI131" s="13"/>
      <c r="NJ131" s="60">
        <v>50</v>
      </c>
      <c r="NK131" s="13">
        <v>4375</v>
      </c>
      <c r="NL131" s="448"/>
      <c r="NM131" s="448"/>
      <c r="NN131" s="448"/>
    </row>
    <row r="132" spans="1:378">
      <c r="A132" s="9" t="s">
        <v>213</v>
      </c>
      <c r="B132" s="284">
        <f t="shared" si="170"/>
        <v>81</v>
      </c>
      <c r="C132" s="284">
        <f t="shared" si="171"/>
        <v>80</v>
      </c>
      <c r="D132" s="284">
        <f t="shared" si="172"/>
        <v>199</v>
      </c>
      <c r="E132" s="284">
        <f t="shared" si="173"/>
        <v>213</v>
      </c>
      <c r="F132" s="284">
        <f t="shared" si="174"/>
        <v>794</v>
      </c>
      <c r="G132" s="284">
        <f t="shared" si="175"/>
        <v>790</v>
      </c>
      <c r="H132" s="284">
        <f t="shared" si="176"/>
        <v>889</v>
      </c>
      <c r="I132" s="284">
        <f t="shared" si="177"/>
        <v>836</v>
      </c>
      <c r="J132" s="284">
        <f t="shared" si="178"/>
        <v>674</v>
      </c>
      <c r="K132" s="284">
        <f t="shared" si="179"/>
        <v>670</v>
      </c>
      <c r="L132" s="284">
        <f t="shared" si="180"/>
        <v>422</v>
      </c>
      <c r="M132" s="284">
        <f t="shared" si="181"/>
        <v>365</v>
      </c>
      <c r="N132" s="284">
        <f t="shared" si="182"/>
        <v>234</v>
      </c>
      <c r="O132" s="284">
        <f t="shared" si="183"/>
        <v>202</v>
      </c>
      <c r="P132" s="284">
        <f t="shared" si="184"/>
        <v>73</v>
      </c>
      <c r="Q132" s="284">
        <f t="shared" si="185"/>
        <v>77</v>
      </c>
      <c r="R132" s="284">
        <f t="shared" si="186"/>
        <v>23</v>
      </c>
      <c r="S132" s="284">
        <f t="shared" si="187"/>
        <v>16</v>
      </c>
      <c r="T132" s="284">
        <f t="shared" si="188"/>
        <v>2</v>
      </c>
      <c r="U132" s="284">
        <f t="shared" si="189"/>
        <v>6</v>
      </c>
      <c r="W132" s="16" t="s">
        <v>140</v>
      </c>
      <c r="X132" s="764">
        <f t="shared" si="150"/>
        <v>1</v>
      </c>
      <c r="Y132" s="764">
        <f t="shared" si="151"/>
        <v>4</v>
      </c>
      <c r="Z132" s="764">
        <f t="shared" si="152"/>
        <v>9</v>
      </c>
      <c r="AA132" s="764">
        <f t="shared" si="153"/>
        <v>5</v>
      </c>
      <c r="AB132" s="764">
        <f t="shared" si="154"/>
        <v>22</v>
      </c>
      <c r="AC132" s="764">
        <f t="shared" si="155"/>
        <v>21</v>
      </c>
      <c r="AD132" s="764">
        <f t="shared" si="156"/>
        <v>20</v>
      </c>
      <c r="AE132" s="764">
        <f t="shared" si="157"/>
        <v>27</v>
      </c>
      <c r="AF132" s="764">
        <f t="shared" si="158"/>
        <v>19</v>
      </c>
      <c r="AG132" s="764">
        <f t="shared" si="159"/>
        <v>16</v>
      </c>
      <c r="AH132" s="764">
        <f t="shared" si="160"/>
        <v>15</v>
      </c>
      <c r="AI132" s="764">
        <f t="shared" si="161"/>
        <v>11</v>
      </c>
      <c r="AJ132" s="764">
        <f t="shared" si="162"/>
        <v>15</v>
      </c>
      <c r="AK132" s="764">
        <f t="shared" si="163"/>
        <v>6</v>
      </c>
      <c r="AL132" s="764">
        <f t="shared" si="164"/>
        <v>3</v>
      </c>
      <c r="AM132" s="764">
        <f t="shared" si="165"/>
        <v>6</v>
      </c>
      <c r="AN132" s="764">
        <f t="shared" si="166"/>
        <v>1</v>
      </c>
      <c r="AO132" s="764">
        <f t="shared" si="167"/>
        <v>5</v>
      </c>
      <c r="AP132" s="764">
        <f t="shared" si="168"/>
        <v>1</v>
      </c>
      <c r="AQ132" s="764">
        <f t="shared" si="169"/>
        <v>2</v>
      </c>
      <c r="AR132" s="764">
        <f t="shared" si="190"/>
        <v>2</v>
      </c>
      <c r="AT132" s="16" t="s">
        <v>140</v>
      </c>
      <c r="AU132" s="13"/>
      <c r="AV132" s="13"/>
      <c r="AW132" s="13">
        <v>2</v>
      </c>
      <c r="AX132" s="13">
        <v>1</v>
      </c>
      <c r="AY132" s="13"/>
      <c r="AZ132" s="13"/>
      <c r="BA132" s="13"/>
      <c r="BB132" s="13">
        <v>1</v>
      </c>
      <c r="BC132" s="13"/>
      <c r="BD132" s="13"/>
      <c r="BE132" s="13"/>
      <c r="BF132" s="13"/>
      <c r="BG132" s="13">
        <v>1</v>
      </c>
      <c r="BH132" s="13">
        <v>4</v>
      </c>
      <c r="BI132" s="13"/>
      <c r="BJ132" s="13"/>
      <c r="BK132" s="13"/>
      <c r="BL132" s="13"/>
      <c r="BM132" s="13"/>
      <c r="BN132" s="13"/>
      <c r="BO132" s="13">
        <v>1</v>
      </c>
      <c r="BP132" s="13"/>
      <c r="BQ132" s="13">
        <v>2</v>
      </c>
      <c r="BR132" s="13">
        <v>2</v>
      </c>
      <c r="BS132" s="13">
        <v>2</v>
      </c>
      <c r="BT132" s="13">
        <v>2</v>
      </c>
      <c r="BU132" s="13">
        <v>3</v>
      </c>
      <c r="BV132" s="13">
        <v>1</v>
      </c>
      <c r="BW132" s="13">
        <v>5</v>
      </c>
      <c r="BX132" s="13">
        <v>3</v>
      </c>
      <c r="BY132" s="13">
        <v>5</v>
      </c>
      <c r="BZ132" s="13">
        <v>2</v>
      </c>
      <c r="CA132" s="13">
        <v>4</v>
      </c>
      <c r="CB132" s="13">
        <v>1</v>
      </c>
      <c r="CC132" s="13">
        <v>5</v>
      </c>
      <c r="CD132" s="13">
        <v>4</v>
      </c>
      <c r="CE132" s="13">
        <v>1</v>
      </c>
      <c r="CF132" s="13"/>
      <c r="CG132" s="13">
        <v>2</v>
      </c>
      <c r="CH132" s="13">
        <v>3</v>
      </c>
      <c r="CI132" s="13">
        <v>1</v>
      </c>
      <c r="CJ132" s="13">
        <v>2</v>
      </c>
      <c r="CK132" s="13">
        <v>2</v>
      </c>
      <c r="CL132" s="13">
        <v>2</v>
      </c>
      <c r="CM132" s="13">
        <v>4</v>
      </c>
      <c r="CN132" s="13">
        <v>3</v>
      </c>
      <c r="CO132" s="13"/>
      <c r="CP132" s="13">
        <v>1</v>
      </c>
      <c r="CQ132" s="13">
        <v>1</v>
      </c>
      <c r="CR132" s="13"/>
      <c r="CS132" s="13">
        <v>3</v>
      </c>
      <c r="CT132" s="13">
        <v>2</v>
      </c>
      <c r="CU132" s="13"/>
      <c r="CV132" s="13">
        <v>3</v>
      </c>
      <c r="CW132" s="13">
        <v>2</v>
      </c>
      <c r="CX132" s="13">
        <v>1</v>
      </c>
      <c r="CY132" s="13"/>
      <c r="CZ132" s="13"/>
      <c r="DA132" s="13"/>
      <c r="DB132" s="13"/>
      <c r="DC132" s="13">
        <v>1</v>
      </c>
      <c r="DD132" s="13">
        <v>1</v>
      </c>
      <c r="DE132" s="13">
        <v>1</v>
      </c>
      <c r="DF132" s="13">
        <v>1</v>
      </c>
      <c r="DG132" s="13"/>
      <c r="DH132" s="13"/>
      <c r="DI132" s="13">
        <v>1</v>
      </c>
      <c r="DJ132" s="13"/>
      <c r="DK132" s="13"/>
      <c r="DL132" s="13">
        <v>1</v>
      </c>
      <c r="DM132" s="13"/>
      <c r="DN132" s="13">
        <v>1</v>
      </c>
      <c r="DO132" s="13"/>
      <c r="DP132" s="13"/>
      <c r="DQ132" s="13">
        <v>1</v>
      </c>
      <c r="DR132" s="13"/>
      <c r="DS132" s="13">
        <v>1</v>
      </c>
      <c r="DT132" s="13">
        <v>1</v>
      </c>
      <c r="DU132" s="13"/>
      <c r="DV132" s="13">
        <v>2</v>
      </c>
      <c r="DW132" s="13">
        <v>1</v>
      </c>
      <c r="DX132" s="13">
        <v>1</v>
      </c>
      <c r="DY132" s="13"/>
      <c r="DZ132" s="13"/>
      <c r="EA132" s="13"/>
      <c r="EB132" s="13"/>
      <c r="EC132" s="13">
        <v>1</v>
      </c>
      <c r="ED132" s="13">
        <v>1</v>
      </c>
      <c r="EE132" s="13">
        <v>1</v>
      </c>
      <c r="EF132" s="13"/>
      <c r="EG132" s="13">
        <v>1</v>
      </c>
      <c r="EH132" s="13">
        <v>1</v>
      </c>
      <c r="EI132" s="13"/>
      <c r="EJ132" s="13"/>
      <c r="EK132" s="13"/>
      <c r="EL132" s="13"/>
      <c r="EM132" s="13"/>
      <c r="EN132" s="13"/>
      <c r="EO132" s="13"/>
      <c r="EP132" s="13"/>
      <c r="EQ132" s="13"/>
      <c r="ER132" s="13"/>
      <c r="ES132" s="13"/>
      <c r="ET132" s="13"/>
      <c r="EU132" s="13"/>
      <c r="EV132" s="13"/>
      <c r="EW132" s="13"/>
      <c r="EX132" s="13"/>
      <c r="EY132" s="13"/>
      <c r="EZ132" s="13"/>
      <c r="FA132" s="60">
        <v>103</v>
      </c>
      <c r="FB132" s="13">
        <v>103</v>
      </c>
      <c r="FC132" s="16" t="s">
        <v>140</v>
      </c>
      <c r="FD132" s="13"/>
      <c r="FE132" s="13"/>
      <c r="FF132" s="13"/>
      <c r="FG132" s="13">
        <v>1</v>
      </c>
      <c r="FH132" s="13"/>
      <c r="FI132" s="13"/>
      <c r="FJ132" s="13"/>
      <c r="FK132" s="13"/>
      <c r="FL132" s="13"/>
      <c r="FM132" s="13"/>
      <c r="FN132" s="13"/>
      <c r="FO132" s="13">
        <v>1</v>
      </c>
      <c r="FP132" s="13"/>
      <c r="FQ132" s="13">
        <v>2</v>
      </c>
      <c r="FR132" s="13"/>
      <c r="FS132" s="13">
        <v>2</v>
      </c>
      <c r="FT132" s="13"/>
      <c r="FU132" s="13">
        <v>1</v>
      </c>
      <c r="FV132" s="13">
        <v>2</v>
      </c>
      <c r="FW132" s="13">
        <v>1</v>
      </c>
      <c r="FX132" s="13">
        <v>2</v>
      </c>
      <c r="FY132" s="13">
        <v>2</v>
      </c>
      <c r="FZ132" s="13">
        <v>3</v>
      </c>
      <c r="GA132" s="13">
        <v>2</v>
      </c>
      <c r="GB132" s="13">
        <v>1</v>
      </c>
      <c r="GC132" s="13"/>
      <c r="GD132" s="13">
        <v>4</v>
      </c>
      <c r="GE132" s="13">
        <v>1</v>
      </c>
      <c r="GF132" s="13">
        <v>2</v>
      </c>
      <c r="GG132" s="13">
        <v>5</v>
      </c>
      <c r="GH132" s="13">
        <v>2</v>
      </c>
      <c r="GI132" s="13"/>
      <c r="GJ132" s="13">
        <v>1</v>
      </c>
      <c r="GK132" s="13">
        <v>3</v>
      </c>
      <c r="GL132" s="13"/>
      <c r="GM132" s="13">
        <v>3</v>
      </c>
      <c r="GN132" s="13">
        <v>1</v>
      </c>
      <c r="GO132" s="13">
        <v>1</v>
      </c>
      <c r="GP132" s="13">
        <v>7</v>
      </c>
      <c r="GQ132" s="13">
        <v>2</v>
      </c>
      <c r="GR132" s="13">
        <v>2</v>
      </c>
      <c r="GS132" s="13"/>
      <c r="GT132" s="13">
        <v>1</v>
      </c>
      <c r="GU132" s="13">
        <v>1</v>
      </c>
      <c r="GV132" s="13">
        <v>3</v>
      </c>
      <c r="GW132" s="13">
        <v>1</v>
      </c>
      <c r="GX132" s="13">
        <v>3</v>
      </c>
      <c r="GY132" s="13">
        <v>1</v>
      </c>
      <c r="GZ132" s="13">
        <v>6</v>
      </c>
      <c r="HA132" s="13">
        <v>1</v>
      </c>
      <c r="HB132" s="13">
        <v>2</v>
      </c>
      <c r="HC132" s="13">
        <v>1</v>
      </c>
      <c r="HD132" s="13"/>
      <c r="HE132" s="13">
        <v>3</v>
      </c>
      <c r="HF132" s="13">
        <v>1</v>
      </c>
      <c r="HG132" s="13">
        <v>4</v>
      </c>
      <c r="HH132" s="13"/>
      <c r="HI132" s="13">
        <v>1</v>
      </c>
      <c r="HJ132" s="13"/>
      <c r="HK132" s="13">
        <v>3</v>
      </c>
      <c r="HL132" s="13">
        <v>4</v>
      </c>
      <c r="HM132" s="13">
        <v>2</v>
      </c>
      <c r="HN132" s="13">
        <v>2</v>
      </c>
      <c r="HO132" s="13">
        <v>1</v>
      </c>
      <c r="HP132" s="13"/>
      <c r="HQ132" s="13">
        <v>2</v>
      </c>
      <c r="HR132" s="13">
        <v>1</v>
      </c>
      <c r="HS132" s="13">
        <v>2</v>
      </c>
      <c r="HT132" s="13">
        <v>1</v>
      </c>
      <c r="HU132" s="13"/>
      <c r="HV132" s="13"/>
      <c r="HW132" s="13">
        <v>1</v>
      </c>
      <c r="HX132" s="13"/>
      <c r="HY132" s="13">
        <v>1</v>
      </c>
      <c r="HZ132" s="13"/>
      <c r="IA132" s="13"/>
      <c r="IB132" s="13"/>
      <c r="IC132" s="13">
        <v>1</v>
      </c>
      <c r="ID132" s="13"/>
      <c r="IE132" s="13"/>
      <c r="IF132" s="13"/>
      <c r="IG132" s="13"/>
      <c r="IH132" s="13"/>
      <c r="II132" s="13"/>
      <c r="IJ132" s="13"/>
      <c r="IK132" s="13"/>
      <c r="IL132" s="13">
        <v>1</v>
      </c>
      <c r="IM132" s="13"/>
      <c r="IN132" s="13"/>
      <c r="IO132" s="13"/>
      <c r="IP132" s="13"/>
      <c r="IQ132" s="13">
        <v>1</v>
      </c>
      <c r="IR132" s="13"/>
      <c r="IS132" s="13"/>
      <c r="IT132" s="13"/>
      <c r="IU132" s="13"/>
      <c r="IV132" s="13"/>
      <c r="IW132" s="13"/>
      <c r="IX132" s="13"/>
      <c r="IY132" s="13"/>
      <c r="IZ132" s="13"/>
      <c r="JA132" s="13"/>
      <c r="JB132" s="13"/>
      <c r="JC132" s="13"/>
      <c r="JD132" s="13"/>
      <c r="JE132" s="13"/>
      <c r="JF132" s="60">
        <v>106</v>
      </c>
      <c r="JG132" s="13"/>
      <c r="JH132" s="13"/>
      <c r="JI132" s="13"/>
      <c r="JJ132" s="13"/>
      <c r="JK132" s="13"/>
      <c r="JL132" s="13"/>
      <c r="JM132" s="13"/>
      <c r="JN132" s="13"/>
      <c r="JO132" s="13"/>
      <c r="JP132" s="13"/>
      <c r="JQ132" s="13"/>
      <c r="JR132" s="13"/>
      <c r="JS132" s="13"/>
      <c r="JT132" s="13"/>
      <c r="JU132" s="13"/>
      <c r="JV132" s="13"/>
      <c r="JW132" s="13"/>
      <c r="JX132" s="13"/>
      <c r="JY132" s="13"/>
      <c r="JZ132" s="13"/>
      <c r="KA132" s="13"/>
      <c r="KB132" s="13"/>
      <c r="KC132" s="13"/>
      <c r="KD132" s="13"/>
      <c r="KE132" s="13"/>
      <c r="KF132" s="13"/>
      <c r="KG132" s="13"/>
      <c r="KH132" s="13"/>
      <c r="KI132" s="13"/>
      <c r="KJ132" s="13">
        <v>1</v>
      </c>
      <c r="KK132" s="13"/>
      <c r="KL132" s="13"/>
      <c r="KM132" s="13"/>
      <c r="KN132" s="13"/>
      <c r="KO132" s="13"/>
      <c r="KP132" s="13"/>
      <c r="KQ132" s="13"/>
      <c r="KR132" s="13"/>
      <c r="KS132" s="13"/>
      <c r="KT132" s="13"/>
      <c r="KU132" s="13"/>
      <c r="KV132" s="13"/>
      <c r="KW132" s="13"/>
      <c r="KX132" s="13"/>
      <c r="KY132" s="13"/>
      <c r="KZ132" s="13">
        <v>1</v>
      </c>
      <c r="LA132" s="13"/>
      <c r="LB132" s="13"/>
      <c r="LC132" s="13"/>
      <c r="LD132" s="13"/>
      <c r="LE132" s="13"/>
      <c r="LF132" s="13"/>
      <c r="LG132" s="13"/>
      <c r="LH132" s="13"/>
      <c r="LI132" s="13"/>
      <c r="LJ132" s="13"/>
      <c r="LK132" s="13"/>
      <c r="LL132" s="13"/>
      <c r="LM132" s="13"/>
      <c r="LN132" s="13"/>
      <c r="LO132" s="13"/>
      <c r="LP132" s="13"/>
      <c r="LQ132" s="13"/>
      <c r="LR132" s="13"/>
      <c r="LS132" s="13"/>
      <c r="LT132" s="13"/>
      <c r="LU132" s="13"/>
      <c r="LV132" s="13"/>
      <c r="LW132" s="13"/>
      <c r="LX132" s="13"/>
      <c r="LY132" s="13"/>
      <c r="LZ132" s="13"/>
      <c r="MA132" s="13"/>
      <c r="MB132" s="13"/>
      <c r="MC132" s="13"/>
      <c r="MD132" s="13"/>
      <c r="ME132" s="13"/>
      <c r="MF132" s="13"/>
      <c r="MG132" s="13"/>
      <c r="MH132" s="13"/>
      <c r="MI132" s="13"/>
      <c r="MJ132" s="13"/>
      <c r="MK132" s="13"/>
      <c r="ML132" s="13"/>
      <c r="MM132" s="13"/>
      <c r="MN132" s="13"/>
      <c r="MO132" s="13"/>
      <c r="MP132" s="13"/>
      <c r="MQ132" s="13"/>
      <c r="MR132" s="13"/>
      <c r="MS132" s="13"/>
      <c r="MT132" s="13"/>
      <c r="MU132" s="13"/>
      <c r="MV132" s="13"/>
      <c r="MW132" s="13"/>
      <c r="MX132" s="13"/>
      <c r="MY132" s="13"/>
      <c r="MZ132" s="13"/>
      <c r="NA132" s="13"/>
      <c r="NB132" s="13"/>
      <c r="NC132" s="13"/>
      <c r="ND132" s="13"/>
      <c r="NE132" s="13"/>
      <c r="NF132" s="13"/>
      <c r="NG132" s="13"/>
      <c r="NH132" s="13"/>
      <c r="NI132" s="13"/>
      <c r="NJ132" s="60">
        <v>2</v>
      </c>
      <c r="NK132" s="13">
        <v>108</v>
      </c>
      <c r="NL132" s="448"/>
      <c r="NM132" s="448"/>
      <c r="NN132" s="448"/>
    </row>
    <row r="133" spans="1:378">
      <c r="A133" s="8" t="s">
        <v>214</v>
      </c>
      <c r="B133" s="284">
        <f t="shared" si="170"/>
        <v>9</v>
      </c>
      <c r="C133" s="284">
        <f t="shared" si="171"/>
        <v>9</v>
      </c>
      <c r="D133" s="284">
        <f t="shared" si="172"/>
        <v>24</v>
      </c>
      <c r="E133" s="284">
        <f t="shared" si="173"/>
        <v>29</v>
      </c>
      <c r="F133" s="284">
        <f t="shared" si="174"/>
        <v>64</v>
      </c>
      <c r="G133" s="284">
        <f t="shared" si="175"/>
        <v>76</v>
      </c>
      <c r="H133" s="284">
        <f t="shared" si="176"/>
        <v>65</v>
      </c>
      <c r="I133" s="284">
        <f t="shared" si="177"/>
        <v>55</v>
      </c>
      <c r="J133" s="284">
        <f t="shared" si="178"/>
        <v>43</v>
      </c>
      <c r="K133" s="284">
        <f t="shared" si="179"/>
        <v>56</v>
      </c>
      <c r="L133" s="284">
        <f t="shared" si="180"/>
        <v>44</v>
      </c>
      <c r="M133" s="284">
        <f t="shared" si="181"/>
        <v>50</v>
      </c>
      <c r="N133" s="284">
        <f t="shared" si="182"/>
        <v>31</v>
      </c>
      <c r="O133" s="284">
        <f t="shared" si="183"/>
        <v>27</v>
      </c>
      <c r="P133" s="284">
        <f t="shared" si="184"/>
        <v>18</v>
      </c>
      <c r="Q133" s="284">
        <f t="shared" si="185"/>
        <v>19</v>
      </c>
      <c r="R133" s="284">
        <f t="shared" si="186"/>
        <v>11</v>
      </c>
      <c r="S133" s="284">
        <f t="shared" si="187"/>
        <v>14</v>
      </c>
      <c r="T133" s="284">
        <f t="shared" si="188"/>
        <v>2</v>
      </c>
      <c r="U133" s="284">
        <f t="shared" si="189"/>
        <v>1</v>
      </c>
      <c r="W133" s="16" t="s">
        <v>141</v>
      </c>
      <c r="X133" s="764">
        <f t="shared" si="150"/>
        <v>299</v>
      </c>
      <c r="Y133" s="764">
        <f t="shared" si="151"/>
        <v>274</v>
      </c>
      <c r="Z133" s="764">
        <f t="shared" si="152"/>
        <v>1592</v>
      </c>
      <c r="AA133" s="764">
        <f t="shared" si="153"/>
        <v>1752</v>
      </c>
      <c r="AB133" s="764">
        <f t="shared" si="154"/>
        <v>4354</v>
      </c>
      <c r="AC133" s="764">
        <f t="shared" si="155"/>
        <v>4222</v>
      </c>
      <c r="AD133" s="764">
        <f t="shared" si="156"/>
        <v>3900</v>
      </c>
      <c r="AE133" s="764">
        <f t="shared" si="157"/>
        <v>3595</v>
      </c>
      <c r="AF133" s="764">
        <f t="shared" si="158"/>
        <v>3226</v>
      </c>
      <c r="AG133" s="764">
        <f t="shared" si="159"/>
        <v>3167</v>
      </c>
      <c r="AH133" s="764">
        <f t="shared" si="160"/>
        <v>2184</v>
      </c>
      <c r="AI133" s="764">
        <f t="shared" si="161"/>
        <v>2119</v>
      </c>
      <c r="AJ133" s="764">
        <f t="shared" si="162"/>
        <v>1061</v>
      </c>
      <c r="AK133" s="764">
        <f t="shared" si="163"/>
        <v>1006</v>
      </c>
      <c r="AL133" s="764">
        <f t="shared" si="164"/>
        <v>416</v>
      </c>
      <c r="AM133" s="764">
        <f t="shared" si="165"/>
        <v>447</v>
      </c>
      <c r="AN133" s="764">
        <f t="shared" si="166"/>
        <v>114</v>
      </c>
      <c r="AO133" s="764">
        <f t="shared" si="167"/>
        <v>167</v>
      </c>
      <c r="AP133" s="764">
        <f t="shared" si="168"/>
        <v>19</v>
      </c>
      <c r="AQ133" s="764">
        <f t="shared" si="169"/>
        <v>56</v>
      </c>
      <c r="AR133" s="764">
        <f t="shared" si="190"/>
        <v>379</v>
      </c>
      <c r="AT133" s="16" t="s">
        <v>141</v>
      </c>
      <c r="AU133" s="13">
        <v>12</v>
      </c>
      <c r="AV133" s="13">
        <v>42</v>
      </c>
      <c r="AW133" s="13">
        <v>32</v>
      </c>
      <c r="AX133" s="13">
        <v>17</v>
      </c>
      <c r="AY133" s="13">
        <v>19</v>
      </c>
      <c r="AZ133" s="13">
        <v>28</v>
      </c>
      <c r="BA133" s="13">
        <v>32</v>
      </c>
      <c r="BB133" s="13">
        <v>28</v>
      </c>
      <c r="BC133" s="13">
        <v>31</v>
      </c>
      <c r="BD133" s="13">
        <v>33</v>
      </c>
      <c r="BE133" s="13">
        <v>31</v>
      </c>
      <c r="BF133" s="13">
        <v>44</v>
      </c>
      <c r="BG133" s="13">
        <v>64</v>
      </c>
      <c r="BH133" s="13">
        <v>91</v>
      </c>
      <c r="BI133" s="13">
        <v>137</v>
      </c>
      <c r="BJ133" s="13">
        <v>151</v>
      </c>
      <c r="BK133" s="13">
        <v>209</v>
      </c>
      <c r="BL133" s="13">
        <v>234</v>
      </c>
      <c r="BM133" s="13">
        <v>437</v>
      </c>
      <c r="BN133" s="13">
        <v>354</v>
      </c>
      <c r="BO133" s="13">
        <v>399</v>
      </c>
      <c r="BP133" s="13">
        <v>385</v>
      </c>
      <c r="BQ133" s="13">
        <v>442</v>
      </c>
      <c r="BR133" s="13">
        <v>436</v>
      </c>
      <c r="BS133" s="13">
        <v>416</v>
      </c>
      <c r="BT133" s="13">
        <v>434</v>
      </c>
      <c r="BU133" s="13">
        <v>428</v>
      </c>
      <c r="BV133" s="13">
        <v>393</v>
      </c>
      <c r="BW133" s="13">
        <v>435</v>
      </c>
      <c r="BX133" s="13">
        <v>454</v>
      </c>
      <c r="BY133" s="13">
        <v>406</v>
      </c>
      <c r="BZ133" s="13">
        <v>347</v>
      </c>
      <c r="CA133" s="13">
        <v>384</v>
      </c>
      <c r="CB133" s="13">
        <v>404</v>
      </c>
      <c r="CC133" s="13">
        <v>353</v>
      </c>
      <c r="CD133" s="13">
        <v>357</v>
      </c>
      <c r="CE133" s="13">
        <v>321</v>
      </c>
      <c r="CF133" s="13">
        <v>325</v>
      </c>
      <c r="CG133" s="13">
        <v>341</v>
      </c>
      <c r="CH133" s="13">
        <v>357</v>
      </c>
      <c r="CI133" s="13">
        <v>335</v>
      </c>
      <c r="CJ133" s="13">
        <v>367</v>
      </c>
      <c r="CK133" s="13">
        <v>329</v>
      </c>
      <c r="CL133" s="13">
        <v>340</v>
      </c>
      <c r="CM133" s="13">
        <v>320</v>
      </c>
      <c r="CN133" s="13">
        <v>304</v>
      </c>
      <c r="CO133" s="13">
        <v>303</v>
      </c>
      <c r="CP133" s="13">
        <v>280</v>
      </c>
      <c r="CQ133" s="13">
        <v>300</v>
      </c>
      <c r="CR133" s="13">
        <v>289</v>
      </c>
      <c r="CS133" s="13">
        <v>292</v>
      </c>
      <c r="CT133" s="13">
        <v>254</v>
      </c>
      <c r="CU133" s="13">
        <v>269</v>
      </c>
      <c r="CV133" s="13">
        <v>269</v>
      </c>
      <c r="CW133" s="13">
        <v>200</v>
      </c>
      <c r="CX133" s="13">
        <v>199</v>
      </c>
      <c r="CY133" s="13">
        <v>176</v>
      </c>
      <c r="CZ133" s="13">
        <v>179</v>
      </c>
      <c r="DA133" s="13">
        <v>149</v>
      </c>
      <c r="DB133" s="13">
        <v>132</v>
      </c>
      <c r="DC133" s="13">
        <v>159</v>
      </c>
      <c r="DD133" s="13">
        <v>122</v>
      </c>
      <c r="DE133" s="13">
        <v>108</v>
      </c>
      <c r="DF133" s="13">
        <v>100</v>
      </c>
      <c r="DG133" s="13">
        <v>87</v>
      </c>
      <c r="DH133" s="13">
        <v>103</v>
      </c>
      <c r="DI133" s="13">
        <v>89</v>
      </c>
      <c r="DJ133" s="13">
        <v>96</v>
      </c>
      <c r="DK133" s="13">
        <v>72</v>
      </c>
      <c r="DL133" s="13">
        <v>70</v>
      </c>
      <c r="DM133" s="13">
        <v>62</v>
      </c>
      <c r="DN133" s="13">
        <v>66</v>
      </c>
      <c r="DO133" s="13">
        <v>46</v>
      </c>
      <c r="DP133" s="13">
        <v>53</v>
      </c>
      <c r="DQ133" s="13">
        <v>48</v>
      </c>
      <c r="DR133" s="13">
        <v>38</v>
      </c>
      <c r="DS133" s="13">
        <v>33</v>
      </c>
      <c r="DT133" s="13">
        <v>36</v>
      </c>
      <c r="DU133" s="13">
        <v>31</v>
      </c>
      <c r="DV133" s="13">
        <v>34</v>
      </c>
      <c r="DW133" s="13">
        <v>28</v>
      </c>
      <c r="DX133" s="13">
        <v>23</v>
      </c>
      <c r="DY133" s="13">
        <v>19</v>
      </c>
      <c r="DZ133" s="13">
        <v>12</v>
      </c>
      <c r="EA133" s="13">
        <v>19</v>
      </c>
      <c r="EB133" s="13">
        <v>16</v>
      </c>
      <c r="EC133" s="13">
        <v>18</v>
      </c>
      <c r="ED133" s="13">
        <v>12</v>
      </c>
      <c r="EE133" s="13">
        <v>10</v>
      </c>
      <c r="EF133" s="13">
        <v>10</v>
      </c>
      <c r="EG133" s="13">
        <v>6</v>
      </c>
      <c r="EH133" s="13">
        <v>10</v>
      </c>
      <c r="EI133" s="13">
        <v>8</v>
      </c>
      <c r="EJ133" s="13">
        <v>8</v>
      </c>
      <c r="EK133" s="13">
        <v>4</v>
      </c>
      <c r="EL133" s="13">
        <v>3</v>
      </c>
      <c r="EM133" s="13">
        <v>3</v>
      </c>
      <c r="EN133" s="13">
        <v>2</v>
      </c>
      <c r="EO133" s="13">
        <v>7</v>
      </c>
      <c r="EP133" s="13">
        <v>2</v>
      </c>
      <c r="EQ133" s="13"/>
      <c r="ER133" s="13">
        <v>2</v>
      </c>
      <c r="ES133" s="13">
        <v>1</v>
      </c>
      <c r="ET133" s="13"/>
      <c r="EU133" s="13"/>
      <c r="EV133" s="13"/>
      <c r="EW133" s="13"/>
      <c r="EX133" s="13"/>
      <c r="EY133" s="13"/>
      <c r="EZ133" s="13"/>
      <c r="FA133" s="60">
        <v>16805</v>
      </c>
      <c r="FB133" s="13">
        <v>16805</v>
      </c>
      <c r="FC133" s="16" t="s">
        <v>141</v>
      </c>
      <c r="FD133" s="13">
        <v>19</v>
      </c>
      <c r="FE133" s="13">
        <v>37</v>
      </c>
      <c r="FF133" s="13">
        <v>49</v>
      </c>
      <c r="FG133" s="13">
        <v>20</v>
      </c>
      <c r="FH133" s="13">
        <v>24</v>
      </c>
      <c r="FI133" s="13">
        <v>29</v>
      </c>
      <c r="FJ133" s="13">
        <v>33</v>
      </c>
      <c r="FK133" s="13">
        <v>34</v>
      </c>
      <c r="FL133" s="13">
        <v>30</v>
      </c>
      <c r="FM133" s="13">
        <v>24</v>
      </c>
      <c r="FN133" s="13">
        <v>50</v>
      </c>
      <c r="FO133" s="13">
        <v>36</v>
      </c>
      <c r="FP133" s="13">
        <v>47</v>
      </c>
      <c r="FQ133" s="13">
        <v>85</v>
      </c>
      <c r="FR133" s="13">
        <v>111</v>
      </c>
      <c r="FS133" s="13">
        <v>124</v>
      </c>
      <c r="FT133" s="13">
        <v>153</v>
      </c>
      <c r="FU133" s="13">
        <v>218</v>
      </c>
      <c r="FV133" s="13">
        <v>426</v>
      </c>
      <c r="FW133" s="13">
        <v>342</v>
      </c>
      <c r="FX133" s="13">
        <v>369</v>
      </c>
      <c r="FY133" s="13">
        <v>441</v>
      </c>
      <c r="FZ133" s="13">
        <v>409</v>
      </c>
      <c r="GA133" s="13">
        <v>429</v>
      </c>
      <c r="GB133" s="13">
        <v>444</v>
      </c>
      <c r="GC133" s="13">
        <v>432</v>
      </c>
      <c r="GD133" s="13">
        <v>441</v>
      </c>
      <c r="GE133" s="13">
        <v>472</v>
      </c>
      <c r="GF133" s="13">
        <v>463</v>
      </c>
      <c r="GG133" s="13">
        <v>454</v>
      </c>
      <c r="GH133" s="13">
        <v>450</v>
      </c>
      <c r="GI133" s="13">
        <v>354</v>
      </c>
      <c r="GJ133" s="13">
        <v>426</v>
      </c>
      <c r="GK133" s="13">
        <v>394</v>
      </c>
      <c r="GL133" s="13">
        <v>421</v>
      </c>
      <c r="GM133" s="13">
        <v>385</v>
      </c>
      <c r="GN133" s="13">
        <v>357</v>
      </c>
      <c r="GO133" s="13">
        <v>340</v>
      </c>
      <c r="GP133" s="13">
        <v>376</v>
      </c>
      <c r="GQ133" s="13">
        <v>397</v>
      </c>
      <c r="GR133" s="13">
        <v>325</v>
      </c>
      <c r="GS133" s="13">
        <v>393</v>
      </c>
      <c r="GT133" s="13">
        <v>343</v>
      </c>
      <c r="GU133" s="13">
        <v>322</v>
      </c>
      <c r="GV133" s="13">
        <v>363</v>
      </c>
      <c r="GW133" s="13">
        <v>335</v>
      </c>
      <c r="GX133" s="13">
        <v>278</v>
      </c>
      <c r="GY133" s="13">
        <v>310</v>
      </c>
      <c r="GZ133" s="13">
        <v>284</v>
      </c>
      <c r="HA133" s="13">
        <v>273</v>
      </c>
      <c r="HB133" s="13">
        <v>267</v>
      </c>
      <c r="HC133" s="13">
        <v>304</v>
      </c>
      <c r="HD133" s="13">
        <v>230</v>
      </c>
      <c r="HE133" s="13">
        <v>242</v>
      </c>
      <c r="HF133" s="13">
        <v>198</v>
      </c>
      <c r="HG133" s="13">
        <v>214</v>
      </c>
      <c r="HH133" s="13">
        <v>190</v>
      </c>
      <c r="HI133" s="13">
        <v>181</v>
      </c>
      <c r="HJ133" s="13">
        <v>178</v>
      </c>
      <c r="HK133" s="13">
        <v>180</v>
      </c>
      <c r="HL133" s="13">
        <v>146</v>
      </c>
      <c r="HM133" s="13">
        <v>148</v>
      </c>
      <c r="HN133" s="13">
        <v>120</v>
      </c>
      <c r="HO133" s="13">
        <v>123</v>
      </c>
      <c r="HP133" s="13">
        <v>109</v>
      </c>
      <c r="HQ133" s="13">
        <v>92</v>
      </c>
      <c r="HR133" s="13">
        <v>85</v>
      </c>
      <c r="HS133" s="13">
        <v>75</v>
      </c>
      <c r="HT133" s="13">
        <v>90</v>
      </c>
      <c r="HU133" s="13">
        <v>73</v>
      </c>
      <c r="HV133" s="13">
        <v>63</v>
      </c>
      <c r="HW133" s="13">
        <v>65</v>
      </c>
      <c r="HX133" s="13">
        <v>42</v>
      </c>
      <c r="HY133" s="13">
        <v>33</v>
      </c>
      <c r="HZ133" s="13">
        <v>49</v>
      </c>
      <c r="IA133" s="13">
        <v>37</v>
      </c>
      <c r="IB133" s="13">
        <v>39</v>
      </c>
      <c r="IC133" s="13">
        <v>31</v>
      </c>
      <c r="ID133" s="13">
        <v>30</v>
      </c>
      <c r="IE133" s="13">
        <v>27</v>
      </c>
      <c r="IF133" s="13">
        <v>24</v>
      </c>
      <c r="IG133" s="13">
        <v>15</v>
      </c>
      <c r="IH133" s="13">
        <v>9</v>
      </c>
      <c r="II133" s="13">
        <v>23</v>
      </c>
      <c r="IJ133" s="13">
        <v>12</v>
      </c>
      <c r="IK133" s="13">
        <v>5</v>
      </c>
      <c r="IL133" s="13">
        <v>4</v>
      </c>
      <c r="IM133" s="13">
        <v>6</v>
      </c>
      <c r="IN133" s="13">
        <v>9</v>
      </c>
      <c r="IO133" s="13">
        <v>7</v>
      </c>
      <c r="IP133" s="13">
        <v>7</v>
      </c>
      <c r="IQ133" s="13">
        <v>6</v>
      </c>
      <c r="IR133" s="13">
        <v>3</v>
      </c>
      <c r="IS133" s="13"/>
      <c r="IT133" s="13">
        <v>1</v>
      </c>
      <c r="IU133" s="13">
        <v>2</v>
      </c>
      <c r="IV133" s="13"/>
      <c r="IW133" s="13"/>
      <c r="IX133" s="13"/>
      <c r="IY133" s="13"/>
      <c r="IZ133" s="13"/>
      <c r="JA133" s="13"/>
      <c r="JB133" s="13"/>
      <c r="JC133" s="13"/>
      <c r="JD133" s="13"/>
      <c r="JE133" s="13"/>
      <c r="JF133" s="60">
        <v>17165</v>
      </c>
      <c r="JG133" s="13">
        <v>32</v>
      </c>
      <c r="JH133" s="13">
        <v>6</v>
      </c>
      <c r="JI133" s="13"/>
      <c r="JJ133" s="13"/>
      <c r="JK133" s="13"/>
      <c r="JL133" s="13"/>
      <c r="JM133" s="13">
        <v>1</v>
      </c>
      <c r="JN133" s="13">
        <v>1</v>
      </c>
      <c r="JO133" s="13">
        <v>1</v>
      </c>
      <c r="JP133" s="13"/>
      <c r="JQ133" s="13">
        <v>3</v>
      </c>
      <c r="JR133" s="13">
        <v>1</v>
      </c>
      <c r="JS133" s="13">
        <v>1</v>
      </c>
      <c r="JT133" s="13">
        <v>1</v>
      </c>
      <c r="JU133" s="13">
        <v>2</v>
      </c>
      <c r="JV133" s="13">
        <v>2</v>
      </c>
      <c r="JW133" s="13">
        <v>6</v>
      </c>
      <c r="JX133" s="13">
        <v>6</v>
      </c>
      <c r="JY133" s="13">
        <v>6</v>
      </c>
      <c r="JZ133" s="13">
        <v>7</v>
      </c>
      <c r="KA133" s="13">
        <v>12</v>
      </c>
      <c r="KB133" s="13">
        <v>6</v>
      </c>
      <c r="KC133" s="13">
        <v>8</v>
      </c>
      <c r="KD133" s="13">
        <v>7</v>
      </c>
      <c r="KE133" s="13">
        <v>5</v>
      </c>
      <c r="KF133" s="13">
        <v>9</v>
      </c>
      <c r="KG133" s="13">
        <v>5</v>
      </c>
      <c r="KH133" s="13">
        <v>11</v>
      </c>
      <c r="KI133" s="13">
        <v>5</v>
      </c>
      <c r="KJ133" s="13">
        <v>10</v>
      </c>
      <c r="KK133" s="13">
        <v>8</v>
      </c>
      <c r="KL133" s="13">
        <v>10</v>
      </c>
      <c r="KM133" s="13">
        <v>9</v>
      </c>
      <c r="KN133" s="13">
        <v>9</v>
      </c>
      <c r="KO133" s="13">
        <v>16</v>
      </c>
      <c r="KP133" s="13">
        <v>9</v>
      </c>
      <c r="KQ133" s="13">
        <v>7</v>
      </c>
      <c r="KR133" s="13">
        <v>4</v>
      </c>
      <c r="KS133" s="13">
        <v>14</v>
      </c>
      <c r="KT133" s="13">
        <v>10</v>
      </c>
      <c r="KU133" s="13">
        <v>6</v>
      </c>
      <c r="KV133" s="13">
        <v>4</v>
      </c>
      <c r="KW133" s="13">
        <v>7</v>
      </c>
      <c r="KX133" s="13">
        <v>5</v>
      </c>
      <c r="KY133" s="13">
        <v>3</v>
      </c>
      <c r="KZ133" s="13">
        <v>6</v>
      </c>
      <c r="LA133" s="13">
        <v>7</v>
      </c>
      <c r="LB133" s="13">
        <v>2</v>
      </c>
      <c r="LC133" s="13">
        <v>3</v>
      </c>
      <c r="LD133" s="13">
        <v>2</v>
      </c>
      <c r="LE133" s="13">
        <v>12</v>
      </c>
      <c r="LF133" s="13">
        <v>3</v>
      </c>
      <c r="LG133" s="13">
        <v>2</v>
      </c>
      <c r="LH133" s="13">
        <v>8</v>
      </c>
      <c r="LI133" s="13">
        <v>2</v>
      </c>
      <c r="LJ133" s="13">
        <v>2</v>
      </c>
      <c r="LK133" s="13">
        <v>1</v>
      </c>
      <c r="LL133" s="13">
        <v>1</v>
      </c>
      <c r="LM133" s="13"/>
      <c r="LN133" s="13">
        <v>3</v>
      </c>
      <c r="LO133" s="13">
        <v>4</v>
      </c>
      <c r="LP133" s="13">
        <v>3</v>
      </c>
      <c r="LQ133" s="13"/>
      <c r="LR133" s="13">
        <v>2</v>
      </c>
      <c r="LS133" s="13">
        <v>1</v>
      </c>
      <c r="LT133" s="13">
        <v>2</v>
      </c>
      <c r="LU133" s="13">
        <v>1</v>
      </c>
      <c r="LV133" s="13"/>
      <c r="LW133" s="13">
        <v>1</v>
      </c>
      <c r="LX133" s="13"/>
      <c r="LY133" s="13">
        <v>1</v>
      </c>
      <c r="LZ133" s="13">
        <v>1</v>
      </c>
      <c r="MA133" s="13"/>
      <c r="MB133" s="13">
        <v>1</v>
      </c>
      <c r="MC133" s="13">
        <v>1</v>
      </c>
      <c r="MD133" s="13">
        <v>1</v>
      </c>
      <c r="ME133" s="13"/>
      <c r="MF133" s="13">
        <v>2</v>
      </c>
      <c r="MG133" s="13">
        <v>3</v>
      </c>
      <c r="MH133" s="13"/>
      <c r="MI133" s="13"/>
      <c r="MJ133" s="13"/>
      <c r="MK133" s="13">
        <v>1</v>
      </c>
      <c r="ML133" s="13">
        <v>3</v>
      </c>
      <c r="MM133" s="13"/>
      <c r="MN133" s="13">
        <v>1</v>
      </c>
      <c r="MO133" s="13">
        <v>3</v>
      </c>
      <c r="MP133" s="13">
        <v>2</v>
      </c>
      <c r="MQ133" s="13">
        <v>2</v>
      </c>
      <c r="MR133" s="13"/>
      <c r="MS133" s="13">
        <v>4</v>
      </c>
      <c r="MT133" s="13"/>
      <c r="MU133" s="13">
        <v>2</v>
      </c>
      <c r="MV133" s="13"/>
      <c r="MW133" s="13">
        <v>3</v>
      </c>
      <c r="MX133" s="13">
        <v>1</v>
      </c>
      <c r="MY133" s="13"/>
      <c r="MZ133" s="13"/>
      <c r="NA133" s="13">
        <v>1</v>
      </c>
      <c r="NB133" s="13">
        <v>1</v>
      </c>
      <c r="NC133" s="13"/>
      <c r="ND133" s="13"/>
      <c r="NE133" s="13"/>
      <c r="NF133" s="13"/>
      <c r="NG133" s="13"/>
      <c r="NH133" s="13"/>
      <c r="NI133" s="13">
        <v>2</v>
      </c>
      <c r="NJ133" s="60">
        <v>379</v>
      </c>
      <c r="NK133" s="13">
        <v>17544</v>
      </c>
      <c r="NL133" s="448"/>
      <c r="NM133" s="448"/>
      <c r="NN133" s="448"/>
    </row>
    <row r="134" spans="1:378">
      <c r="A134" s="8" t="s">
        <v>145</v>
      </c>
      <c r="B134" s="284">
        <f t="shared" si="170"/>
        <v>1</v>
      </c>
      <c r="C134" s="284">
        <f t="shared" si="171"/>
        <v>4</v>
      </c>
      <c r="D134" s="284">
        <f t="shared" si="172"/>
        <v>8</v>
      </c>
      <c r="E134" s="284">
        <f t="shared" si="173"/>
        <v>8</v>
      </c>
      <c r="F134" s="284">
        <f t="shared" si="174"/>
        <v>27</v>
      </c>
      <c r="G134" s="284">
        <f t="shared" si="175"/>
        <v>27</v>
      </c>
      <c r="H134" s="284">
        <f t="shared" si="176"/>
        <v>34</v>
      </c>
      <c r="I134" s="284">
        <f t="shared" si="177"/>
        <v>19</v>
      </c>
      <c r="J134" s="284">
        <f t="shared" si="178"/>
        <v>8</v>
      </c>
      <c r="K134" s="284">
        <f t="shared" si="179"/>
        <v>18</v>
      </c>
      <c r="L134" s="284">
        <f t="shared" si="180"/>
        <v>26</v>
      </c>
      <c r="M134" s="284">
        <f t="shared" si="181"/>
        <v>14</v>
      </c>
      <c r="N134" s="284">
        <f t="shared" si="182"/>
        <v>11</v>
      </c>
      <c r="O134" s="284">
        <f t="shared" si="183"/>
        <v>11</v>
      </c>
      <c r="P134" s="284">
        <f t="shared" si="184"/>
        <v>4</v>
      </c>
      <c r="Q134" s="284">
        <f t="shared" si="185"/>
        <v>3</v>
      </c>
      <c r="R134" s="284">
        <f t="shared" si="186"/>
        <v>2</v>
      </c>
      <c r="S134" s="284">
        <f t="shared" si="187"/>
        <v>5</v>
      </c>
      <c r="T134" s="284">
        <f t="shared" si="188"/>
        <v>2</v>
      </c>
      <c r="U134" s="284">
        <f t="shared" si="189"/>
        <v>2</v>
      </c>
      <c r="W134" s="16" t="s">
        <v>142</v>
      </c>
      <c r="X134" s="764">
        <f t="shared" si="150"/>
        <v>42</v>
      </c>
      <c r="Y134" s="764">
        <f t="shared" si="151"/>
        <v>41</v>
      </c>
      <c r="Z134" s="764">
        <f t="shared" si="152"/>
        <v>131</v>
      </c>
      <c r="AA134" s="764">
        <f t="shared" si="153"/>
        <v>160</v>
      </c>
      <c r="AB134" s="764">
        <f t="shared" si="154"/>
        <v>321</v>
      </c>
      <c r="AC134" s="764">
        <f t="shared" si="155"/>
        <v>371</v>
      </c>
      <c r="AD134" s="764">
        <f t="shared" si="156"/>
        <v>351</v>
      </c>
      <c r="AE134" s="764">
        <f t="shared" si="157"/>
        <v>378</v>
      </c>
      <c r="AF134" s="764">
        <f t="shared" si="158"/>
        <v>280</v>
      </c>
      <c r="AG134" s="764">
        <f t="shared" si="159"/>
        <v>333</v>
      </c>
      <c r="AH134" s="764">
        <f t="shared" si="160"/>
        <v>200</v>
      </c>
      <c r="AI134" s="764">
        <f t="shared" si="161"/>
        <v>233</v>
      </c>
      <c r="AJ134" s="764">
        <f t="shared" si="162"/>
        <v>147</v>
      </c>
      <c r="AK134" s="764">
        <f t="shared" si="163"/>
        <v>120</v>
      </c>
      <c r="AL134" s="764">
        <f t="shared" si="164"/>
        <v>52</v>
      </c>
      <c r="AM134" s="764">
        <f t="shared" si="165"/>
        <v>62</v>
      </c>
      <c r="AN134" s="764">
        <f t="shared" si="166"/>
        <v>22</v>
      </c>
      <c r="AO134" s="764">
        <f t="shared" si="167"/>
        <v>24</v>
      </c>
      <c r="AP134" s="764">
        <f t="shared" si="168"/>
        <v>5</v>
      </c>
      <c r="AQ134" s="764">
        <f t="shared" si="169"/>
        <v>15</v>
      </c>
      <c r="AR134" s="764">
        <f t="shared" si="190"/>
        <v>43</v>
      </c>
      <c r="AT134" s="16" t="s">
        <v>142</v>
      </c>
      <c r="AU134" s="13">
        <v>2</v>
      </c>
      <c r="AV134" s="13">
        <v>7</v>
      </c>
      <c r="AW134" s="13">
        <v>6</v>
      </c>
      <c r="AX134" s="13">
        <v>3</v>
      </c>
      <c r="AY134" s="13">
        <v>1</v>
      </c>
      <c r="AZ134" s="13">
        <v>5</v>
      </c>
      <c r="BA134" s="13">
        <v>3</v>
      </c>
      <c r="BB134" s="13">
        <v>8</v>
      </c>
      <c r="BC134" s="13">
        <v>2</v>
      </c>
      <c r="BD134" s="13">
        <v>4</v>
      </c>
      <c r="BE134" s="13">
        <v>6</v>
      </c>
      <c r="BF134" s="13">
        <v>6</v>
      </c>
      <c r="BG134" s="13">
        <v>11</v>
      </c>
      <c r="BH134" s="13">
        <v>4</v>
      </c>
      <c r="BI134" s="13">
        <v>11</v>
      </c>
      <c r="BJ134" s="13">
        <v>11</v>
      </c>
      <c r="BK134" s="13">
        <v>24</v>
      </c>
      <c r="BL134" s="13">
        <v>17</v>
      </c>
      <c r="BM134" s="13">
        <v>34</v>
      </c>
      <c r="BN134" s="13">
        <v>36</v>
      </c>
      <c r="BO134" s="13">
        <v>40</v>
      </c>
      <c r="BP134" s="13">
        <v>37</v>
      </c>
      <c r="BQ134" s="13">
        <v>35</v>
      </c>
      <c r="BR134" s="13">
        <v>35</v>
      </c>
      <c r="BS134" s="13">
        <v>39</v>
      </c>
      <c r="BT134" s="13">
        <v>33</v>
      </c>
      <c r="BU134" s="13">
        <v>42</v>
      </c>
      <c r="BV134" s="13">
        <v>37</v>
      </c>
      <c r="BW134" s="13">
        <v>43</v>
      </c>
      <c r="BX134" s="13">
        <v>30</v>
      </c>
      <c r="BY134" s="13">
        <v>42</v>
      </c>
      <c r="BZ134" s="13">
        <v>37</v>
      </c>
      <c r="CA134" s="13">
        <v>32</v>
      </c>
      <c r="CB134" s="13">
        <v>55</v>
      </c>
      <c r="CC134" s="13">
        <v>48</v>
      </c>
      <c r="CD134" s="13">
        <v>34</v>
      </c>
      <c r="CE134" s="13">
        <v>38</v>
      </c>
      <c r="CF134" s="13">
        <v>28</v>
      </c>
      <c r="CG134" s="13">
        <v>28</v>
      </c>
      <c r="CH134" s="13">
        <v>36</v>
      </c>
      <c r="CI134" s="13">
        <v>35</v>
      </c>
      <c r="CJ134" s="13">
        <v>35</v>
      </c>
      <c r="CK134" s="13">
        <v>40</v>
      </c>
      <c r="CL134" s="13">
        <v>44</v>
      </c>
      <c r="CM134" s="13">
        <v>33</v>
      </c>
      <c r="CN134" s="13">
        <v>32</v>
      </c>
      <c r="CO134" s="13">
        <v>23</v>
      </c>
      <c r="CP134" s="13">
        <v>26</v>
      </c>
      <c r="CQ134" s="13">
        <v>35</v>
      </c>
      <c r="CR134" s="13">
        <v>30</v>
      </c>
      <c r="CS134" s="13">
        <v>27</v>
      </c>
      <c r="CT134" s="13">
        <v>24</v>
      </c>
      <c r="CU134" s="13">
        <v>20</v>
      </c>
      <c r="CV134" s="13">
        <v>29</v>
      </c>
      <c r="CW134" s="13">
        <v>25</v>
      </c>
      <c r="CX134" s="13">
        <v>22</v>
      </c>
      <c r="CY134" s="13">
        <v>21</v>
      </c>
      <c r="CZ134" s="13">
        <v>25</v>
      </c>
      <c r="DA134" s="13">
        <v>21</v>
      </c>
      <c r="DB134" s="13">
        <v>19</v>
      </c>
      <c r="DC134" s="13">
        <v>14</v>
      </c>
      <c r="DD134" s="13">
        <v>16</v>
      </c>
      <c r="DE134" s="13">
        <v>11</v>
      </c>
      <c r="DF134" s="13">
        <v>20</v>
      </c>
      <c r="DG134" s="13">
        <v>6</v>
      </c>
      <c r="DH134" s="13">
        <v>13</v>
      </c>
      <c r="DI134" s="13">
        <v>15</v>
      </c>
      <c r="DJ134" s="13">
        <v>9</v>
      </c>
      <c r="DK134" s="13">
        <v>8</v>
      </c>
      <c r="DL134" s="13">
        <v>8</v>
      </c>
      <c r="DM134" s="13">
        <v>9</v>
      </c>
      <c r="DN134" s="13">
        <v>5</v>
      </c>
      <c r="DO134" s="13">
        <v>4</v>
      </c>
      <c r="DP134" s="13">
        <v>5</v>
      </c>
      <c r="DQ134" s="13">
        <v>8</v>
      </c>
      <c r="DR134" s="13">
        <v>8</v>
      </c>
      <c r="DS134" s="13">
        <v>4</v>
      </c>
      <c r="DT134" s="13">
        <v>8</v>
      </c>
      <c r="DU134" s="13">
        <v>6</v>
      </c>
      <c r="DV134" s="13">
        <v>5</v>
      </c>
      <c r="DW134" s="13">
        <v>2</v>
      </c>
      <c r="DX134" s="13">
        <v>4</v>
      </c>
      <c r="DY134" s="13">
        <v>3</v>
      </c>
      <c r="DZ134" s="13">
        <v>2</v>
      </c>
      <c r="EA134" s="13">
        <v>2</v>
      </c>
      <c r="EB134" s="13">
        <v>2</v>
      </c>
      <c r="EC134" s="13">
        <v>2</v>
      </c>
      <c r="ED134" s="13">
        <v>4</v>
      </c>
      <c r="EE134" s="13">
        <v>2</v>
      </c>
      <c r="EF134" s="13">
        <v>1</v>
      </c>
      <c r="EG134" s="13">
        <v>2</v>
      </c>
      <c r="EH134" s="13">
        <v>3</v>
      </c>
      <c r="EI134" s="13">
        <v>1</v>
      </c>
      <c r="EJ134" s="13">
        <v>2</v>
      </c>
      <c r="EK134" s="13">
        <v>1</v>
      </c>
      <c r="EL134" s="13">
        <v>1</v>
      </c>
      <c r="EM134" s="13">
        <v>3</v>
      </c>
      <c r="EN134" s="13">
        <v>1</v>
      </c>
      <c r="EO134" s="13"/>
      <c r="EP134" s="13">
        <v>1</v>
      </c>
      <c r="EQ134" s="13"/>
      <c r="ER134" s="13"/>
      <c r="ES134" s="13"/>
      <c r="ET134" s="13"/>
      <c r="EU134" s="13"/>
      <c r="EV134" s="13"/>
      <c r="EW134" s="13"/>
      <c r="EX134" s="13"/>
      <c r="EY134" s="13"/>
      <c r="EZ134" s="13"/>
      <c r="FA134" s="60">
        <v>1737</v>
      </c>
      <c r="FB134" s="13">
        <v>1737</v>
      </c>
      <c r="FC134" s="16" t="s">
        <v>142</v>
      </c>
      <c r="FD134" s="13">
        <v>2</v>
      </c>
      <c r="FE134" s="13">
        <v>5</v>
      </c>
      <c r="FF134" s="13">
        <v>6</v>
      </c>
      <c r="FG134" s="13">
        <v>5</v>
      </c>
      <c r="FH134" s="13">
        <v>6</v>
      </c>
      <c r="FI134" s="13">
        <v>6</v>
      </c>
      <c r="FJ134" s="13">
        <v>2</v>
      </c>
      <c r="FK134" s="13">
        <v>5</v>
      </c>
      <c r="FL134" s="13"/>
      <c r="FM134" s="13">
        <v>5</v>
      </c>
      <c r="FN134" s="13">
        <v>4</v>
      </c>
      <c r="FO134" s="13">
        <v>5</v>
      </c>
      <c r="FP134" s="13">
        <v>12</v>
      </c>
      <c r="FQ134" s="13">
        <v>13</v>
      </c>
      <c r="FR134" s="13">
        <v>9</v>
      </c>
      <c r="FS134" s="13">
        <v>11</v>
      </c>
      <c r="FT134" s="13">
        <v>9</v>
      </c>
      <c r="FU134" s="13">
        <v>23</v>
      </c>
      <c r="FV134" s="13">
        <v>29</v>
      </c>
      <c r="FW134" s="13">
        <v>16</v>
      </c>
      <c r="FX134" s="13">
        <v>33</v>
      </c>
      <c r="FY134" s="13">
        <v>19</v>
      </c>
      <c r="FZ134" s="13">
        <v>30</v>
      </c>
      <c r="GA134" s="13">
        <v>36</v>
      </c>
      <c r="GB134" s="13">
        <v>23</v>
      </c>
      <c r="GC134" s="13">
        <v>32</v>
      </c>
      <c r="GD134" s="13">
        <v>33</v>
      </c>
      <c r="GE134" s="13">
        <v>34</v>
      </c>
      <c r="GF134" s="13">
        <v>39</v>
      </c>
      <c r="GG134" s="13">
        <v>42</v>
      </c>
      <c r="GH134" s="13">
        <v>33</v>
      </c>
      <c r="GI134" s="13">
        <v>30</v>
      </c>
      <c r="GJ134" s="13">
        <v>39</v>
      </c>
      <c r="GK134" s="13">
        <v>29</v>
      </c>
      <c r="GL134" s="13">
        <v>32</v>
      </c>
      <c r="GM134" s="13">
        <v>41</v>
      </c>
      <c r="GN134" s="13">
        <v>33</v>
      </c>
      <c r="GO134" s="13">
        <v>43</v>
      </c>
      <c r="GP134" s="13">
        <v>33</v>
      </c>
      <c r="GQ134" s="13">
        <v>38</v>
      </c>
      <c r="GR134" s="13">
        <v>26</v>
      </c>
      <c r="GS134" s="13">
        <v>32</v>
      </c>
      <c r="GT134" s="13">
        <v>28</v>
      </c>
      <c r="GU134" s="13">
        <v>36</v>
      </c>
      <c r="GV134" s="13">
        <v>27</v>
      </c>
      <c r="GW134" s="13">
        <v>26</v>
      </c>
      <c r="GX134" s="13">
        <v>32</v>
      </c>
      <c r="GY134" s="13">
        <v>19</v>
      </c>
      <c r="GZ134" s="13">
        <v>26</v>
      </c>
      <c r="HA134" s="13">
        <v>28</v>
      </c>
      <c r="HB134" s="13">
        <v>21</v>
      </c>
      <c r="HC134" s="13">
        <v>23</v>
      </c>
      <c r="HD134" s="13">
        <v>19</v>
      </c>
      <c r="HE134" s="13">
        <v>28</v>
      </c>
      <c r="HF134" s="13">
        <v>22</v>
      </c>
      <c r="HG134" s="13">
        <v>11</v>
      </c>
      <c r="HH134" s="13">
        <v>26</v>
      </c>
      <c r="HI134" s="13">
        <v>17</v>
      </c>
      <c r="HJ134" s="13">
        <v>21</v>
      </c>
      <c r="HK134" s="13">
        <v>12</v>
      </c>
      <c r="HL134" s="13">
        <v>20</v>
      </c>
      <c r="HM134" s="13">
        <v>13</v>
      </c>
      <c r="HN134" s="13">
        <v>15</v>
      </c>
      <c r="HO134" s="13">
        <v>9</v>
      </c>
      <c r="HP134" s="13">
        <v>13</v>
      </c>
      <c r="HQ134" s="13">
        <v>18</v>
      </c>
      <c r="HR134" s="13">
        <v>13</v>
      </c>
      <c r="HS134" s="13">
        <v>20</v>
      </c>
      <c r="HT134" s="13">
        <v>15</v>
      </c>
      <c r="HU134" s="13">
        <v>11</v>
      </c>
      <c r="HV134" s="13">
        <v>10</v>
      </c>
      <c r="HW134" s="13">
        <v>3</v>
      </c>
      <c r="HX134" s="13">
        <v>7</v>
      </c>
      <c r="HY134" s="13">
        <v>4</v>
      </c>
      <c r="HZ134" s="13">
        <v>2</v>
      </c>
      <c r="IA134" s="13">
        <v>6</v>
      </c>
      <c r="IB134" s="13">
        <v>3</v>
      </c>
      <c r="IC134" s="13">
        <v>7</v>
      </c>
      <c r="ID134" s="13">
        <v>9</v>
      </c>
      <c r="IE134" s="13">
        <v>1</v>
      </c>
      <c r="IF134" s="13">
        <v>3</v>
      </c>
      <c r="IG134" s="13">
        <v>11</v>
      </c>
      <c r="IH134" s="13">
        <v>2</v>
      </c>
      <c r="II134" s="13">
        <v>2</v>
      </c>
      <c r="IJ134" s="13"/>
      <c r="IK134" s="13">
        <v>1</v>
      </c>
      <c r="IL134" s="13">
        <v>1</v>
      </c>
      <c r="IM134" s="13">
        <v>2</v>
      </c>
      <c r="IN134" s="13"/>
      <c r="IO134" s="13"/>
      <c r="IP134" s="13">
        <v>4</v>
      </c>
      <c r="IQ134" s="13">
        <v>1</v>
      </c>
      <c r="IR134" s="13"/>
      <c r="IS134" s="13"/>
      <c r="IT134" s="13"/>
      <c r="IU134" s="13"/>
      <c r="IV134" s="13"/>
      <c r="IW134" s="13"/>
      <c r="IX134" s="13"/>
      <c r="IY134" s="13"/>
      <c r="IZ134" s="13"/>
      <c r="JA134" s="13"/>
      <c r="JB134" s="13"/>
      <c r="JC134" s="13"/>
      <c r="JD134" s="13"/>
      <c r="JE134" s="13"/>
      <c r="JF134" s="60">
        <v>1551</v>
      </c>
      <c r="JG134" s="13">
        <v>1</v>
      </c>
      <c r="JH134" s="13">
        <v>1</v>
      </c>
      <c r="JI134" s="13">
        <v>1</v>
      </c>
      <c r="JJ134" s="13"/>
      <c r="JK134" s="13"/>
      <c r="JL134" s="13"/>
      <c r="JM134" s="13"/>
      <c r="JN134" s="13"/>
      <c r="JO134" s="13"/>
      <c r="JP134" s="13"/>
      <c r="JQ134" s="13"/>
      <c r="JR134" s="13"/>
      <c r="JS134" s="13"/>
      <c r="JT134" s="13">
        <v>1</v>
      </c>
      <c r="JU134" s="13"/>
      <c r="JV134" s="13"/>
      <c r="JW134" s="13">
        <v>1</v>
      </c>
      <c r="JX134" s="13"/>
      <c r="JY134" s="13"/>
      <c r="JZ134" s="13">
        <v>1</v>
      </c>
      <c r="KA134" s="13"/>
      <c r="KB134" s="13">
        <v>1</v>
      </c>
      <c r="KC134" s="13"/>
      <c r="KD134" s="13"/>
      <c r="KE134" s="13"/>
      <c r="KF134" s="13">
        <v>1</v>
      </c>
      <c r="KG134" s="13"/>
      <c r="KH134" s="13">
        <v>1</v>
      </c>
      <c r="KI134" s="13"/>
      <c r="KJ134" s="13">
        <v>1</v>
      </c>
      <c r="KK134" s="13"/>
      <c r="KL134" s="13">
        <v>1</v>
      </c>
      <c r="KM134" s="13">
        <v>2</v>
      </c>
      <c r="KN134" s="13"/>
      <c r="KO134" s="13">
        <v>1</v>
      </c>
      <c r="KP134" s="13">
        <v>1</v>
      </c>
      <c r="KQ134" s="13">
        <v>4</v>
      </c>
      <c r="KR134" s="13"/>
      <c r="KS134" s="13"/>
      <c r="KT134" s="13">
        <v>1</v>
      </c>
      <c r="KU134" s="13">
        <v>2</v>
      </c>
      <c r="KV134" s="13">
        <v>4</v>
      </c>
      <c r="KW134" s="13"/>
      <c r="KX134" s="13"/>
      <c r="KY134" s="13">
        <v>1</v>
      </c>
      <c r="KZ134" s="13"/>
      <c r="LA134" s="13"/>
      <c r="LB134" s="13">
        <v>1</v>
      </c>
      <c r="LC134" s="13"/>
      <c r="LD134" s="13">
        <v>2</v>
      </c>
      <c r="LE134" s="13"/>
      <c r="LF134" s="13">
        <v>1</v>
      </c>
      <c r="LG134" s="13"/>
      <c r="LH134" s="13"/>
      <c r="LI134" s="13"/>
      <c r="LJ134" s="13"/>
      <c r="LK134" s="13"/>
      <c r="LL134" s="13"/>
      <c r="LM134" s="13">
        <v>1</v>
      </c>
      <c r="LN134" s="13"/>
      <c r="LO134" s="13"/>
      <c r="LP134" s="13"/>
      <c r="LQ134" s="13"/>
      <c r="LR134" s="13"/>
      <c r="LS134" s="13"/>
      <c r="LT134" s="13">
        <v>2</v>
      </c>
      <c r="LU134" s="13"/>
      <c r="LV134" s="13">
        <v>1</v>
      </c>
      <c r="LW134" s="13"/>
      <c r="LX134" s="13"/>
      <c r="LY134" s="13">
        <v>1</v>
      </c>
      <c r="LZ134" s="13"/>
      <c r="MA134" s="13">
        <v>1</v>
      </c>
      <c r="MB134" s="13"/>
      <c r="MC134" s="13"/>
      <c r="MD134" s="13"/>
      <c r="ME134" s="13">
        <v>1</v>
      </c>
      <c r="MF134" s="13"/>
      <c r="MG134" s="13"/>
      <c r="MH134" s="13"/>
      <c r="MI134" s="13"/>
      <c r="MJ134" s="13"/>
      <c r="MK134" s="13"/>
      <c r="ML134" s="13">
        <v>3</v>
      </c>
      <c r="MM134" s="13"/>
      <c r="MN134" s="13"/>
      <c r="MO134" s="13"/>
      <c r="MP134" s="13">
        <v>1</v>
      </c>
      <c r="MQ134" s="13"/>
      <c r="MR134" s="13"/>
      <c r="MS134" s="13"/>
      <c r="MT134" s="13"/>
      <c r="MU134" s="13"/>
      <c r="MV134" s="13">
        <v>1</v>
      </c>
      <c r="MW134" s="13"/>
      <c r="MX134" s="13"/>
      <c r="MY134" s="13"/>
      <c r="MZ134" s="13"/>
      <c r="NA134" s="13"/>
      <c r="NB134" s="13"/>
      <c r="NC134" s="13"/>
      <c r="ND134" s="13"/>
      <c r="NE134" s="13"/>
      <c r="NF134" s="13"/>
      <c r="NG134" s="13"/>
      <c r="NH134" s="13"/>
      <c r="NI134" s="13"/>
      <c r="NJ134" s="60">
        <v>43</v>
      </c>
      <c r="NK134" s="13">
        <v>1594</v>
      </c>
      <c r="NL134" s="448"/>
      <c r="NM134" s="448"/>
      <c r="NN134" s="448"/>
    </row>
    <row r="135" spans="1:378">
      <c r="A135" s="9" t="s">
        <v>146</v>
      </c>
      <c r="B135" s="284">
        <f t="shared" si="170"/>
        <v>816</v>
      </c>
      <c r="C135" s="284">
        <f t="shared" si="171"/>
        <v>786</v>
      </c>
      <c r="D135" s="284">
        <f t="shared" si="172"/>
        <v>1902</v>
      </c>
      <c r="E135" s="284">
        <f t="shared" si="173"/>
        <v>2216</v>
      </c>
      <c r="F135" s="284">
        <f t="shared" si="174"/>
        <v>6562</v>
      </c>
      <c r="G135" s="284">
        <f t="shared" si="175"/>
        <v>6587</v>
      </c>
      <c r="H135" s="284">
        <f t="shared" si="176"/>
        <v>7275</v>
      </c>
      <c r="I135" s="284">
        <f t="shared" si="177"/>
        <v>6717</v>
      </c>
      <c r="J135" s="284">
        <f t="shared" si="178"/>
        <v>5860</v>
      </c>
      <c r="K135" s="284">
        <f t="shared" si="179"/>
        <v>5821</v>
      </c>
      <c r="L135" s="284">
        <f t="shared" si="180"/>
        <v>3979</v>
      </c>
      <c r="M135" s="284">
        <f t="shared" si="181"/>
        <v>4113</v>
      </c>
      <c r="N135" s="284">
        <f t="shared" si="182"/>
        <v>2281</v>
      </c>
      <c r="O135" s="284">
        <f t="shared" si="183"/>
        <v>2186</v>
      </c>
      <c r="P135" s="284">
        <f t="shared" si="184"/>
        <v>1076</v>
      </c>
      <c r="Q135" s="284">
        <f t="shared" si="185"/>
        <v>1066</v>
      </c>
      <c r="R135" s="284">
        <f t="shared" si="186"/>
        <v>376</v>
      </c>
      <c r="S135" s="284">
        <f t="shared" si="187"/>
        <v>511</v>
      </c>
      <c r="T135" s="284">
        <f t="shared" si="188"/>
        <v>62</v>
      </c>
      <c r="U135" s="284">
        <f t="shared" si="189"/>
        <v>196</v>
      </c>
      <c r="W135" s="16" t="s">
        <v>213</v>
      </c>
      <c r="X135" s="764">
        <f t="shared" si="150"/>
        <v>81</v>
      </c>
      <c r="Y135" s="764">
        <f t="shared" si="151"/>
        <v>80</v>
      </c>
      <c r="Z135" s="764">
        <f t="shared" si="152"/>
        <v>199</v>
      </c>
      <c r="AA135" s="764">
        <f t="shared" si="153"/>
        <v>213</v>
      </c>
      <c r="AB135" s="764">
        <f t="shared" si="154"/>
        <v>794</v>
      </c>
      <c r="AC135" s="764">
        <f t="shared" si="155"/>
        <v>790</v>
      </c>
      <c r="AD135" s="764">
        <f t="shared" si="156"/>
        <v>889</v>
      </c>
      <c r="AE135" s="764">
        <f t="shared" si="157"/>
        <v>836</v>
      </c>
      <c r="AF135" s="764">
        <f t="shared" si="158"/>
        <v>674</v>
      </c>
      <c r="AG135" s="764">
        <f t="shared" si="159"/>
        <v>670</v>
      </c>
      <c r="AH135" s="764">
        <f t="shared" si="160"/>
        <v>422</v>
      </c>
      <c r="AI135" s="764">
        <f t="shared" si="161"/>
        <v>365</v>
      </c>
      <c r="AJ135" s="764">
        <f t="shared" si="162"/>
        <v>234</v>
      </c>
      <c r="AK135" s="764">
        <f t="shared" si="163"/>
        <v>202</v>
      </c>
      <c r="AL135" s="764">
        <f t="shared" si="164"/>
        <v>73</v>
      </c>
      <c r="AM135" s="764">
        <f t="shared" si="165"/>
        <v>77</v>
      </c>
      <c r="AN135" s="764">
        <f t="shared" si="166"/>
        <v>23</v>
      </c>
      <c r="AO135" s="764">
        <f t="shared" si="167"/>
        <v>16</v>
      </c>
      <c r="AP135" s="764">
        <f t="shared" si="168"/>
        <v>2</v>
      </c>
      <c r="AQ135" s="764">
        <f t="shared" si="169"/>
        <v>6</v>
      </c>
      <c r="AR135" s="764">
        <f t="shared" si="190"/>
        <v>70</v>
      </c>
      <c r="AT135" s="16" t="s">
        <v>213</v>
      </c>
      <c r="AU135" s="13">
        <v>6</v>
      </c>
      <c r="AV135" s="13">
        <v>13</v>
      </c>
      <c r="AW135" s="13">
        <v>13</v>
      </c>
      <c r="AX135" s="13">
        <v>3</v>
      </c>
      <c r="AY135" s="13">
        <v>10</v>
      </c>
      <c r="AZ135" s="13">
        <v>6</v>
      </c>
      <c r="BA135" s="13">
        <v>10</v>
      </c>
      <c r="BB135" s="13">
        <v>5</v>
      </c>
      <c r="BC135" s="13">
        <v>7</v>
      </c>
      <c r="BD135" s="13">
        <v>7</v>
      </c>
      <c r="BE135" s="13">
        <v>6</v>
      </c>
      <c r="BF135" s="13">
        <v>15</v>
      </c>
      <c r="BG135" s="13">
        <v>9</v>
      </c>
      <c r="BH135" s="13">
        <v>12</v>
      </c>
      <c r="BI135" s="13">
        <v>17</v>
      </c>
      <c r="BJ135" s="13">
        <v>24</v>
      </c>
      <c r="BK135" s="13">
        <v>19</v>
      </c>
      <c r="BL135" s="13">
        <v>34</v>
      </c>
      <c r="BM135" s="13">
        <v>37</v>
      </c>
      <c r="BN135" s="13">
        <v>40</v>
      </c>
      <c r="BO135" s="13">
        <v>54</v>
      </c>
      <c r="BP135" s="13">
        <v>77</v>
      </c>
      <c r="BQ135" s="13">
        <v>66</v>
      </c>
      <c r="BR135" s="13">
        <v>78</v>
      </c>
      <c r="BS135" s="13">
        <v>88</v>
      </c>
      <c r="BT135" s="13">
        <v>86</v>
      </c>
      <c r="BU135" s="13">
        <v>72</v>
      </c>
      <c r="BV135" s="13">
        <v>87</v>
      </c>
      <c r="BW135" s="13">
        <v>74</v>
      </c>
      <c r="BX135" s="13">
        <v>108</v>
      </c>
      <c r="BY135" s="13">
        <v>99</v>
      </c>
      <c r="BZ135" s="13">
        <v>83</v>
      </c>
      <c r="CA135" s="13">
        <v>80</v>
      </c>
      <c r="CB135" s="13">
        <v>73</v>
      </c>
      <c r="CC135" s="13">
        <v>90</v>
      </c>
      <c r="CD135" s="13">
        <v>98</v>
      </c>
      <c r="CE135" s="13">
        <v>77</v>
      </c>
      <c r="CF135" s="13">
        <v>72</v>
      </c>
      <c r="CG135" s="13">
        <v>84</v>
      </c>
      <c r="CH135" s="13">
        <v>80</v>
      </c>
      <c r="CI135" s="13">
        <v>74</v>
      </c>
      <c r="CJ135" s="13">
        <v>66</v>
      </c>
      <c r="CK135" s="13">
        <v>94</v>
      </c>
      <c r="CL135" s="13">
        <v>84</v>
      </c>
      <c r="CM135" s="13">
        <v>69</v>
      </c>
      <c r="CN135" s="13">
        <v>61</v>
      </c>
      <c r="CO135" s="13">
        <v>59</v>
      </c>
      <c r="CP135" s="13">
        <v>54</v>
      </c>
      <c r="CQ135" s="13">
        <v>66</v>
      </c>
      <c r="CR135" s="13">
        <v>43</v>
      </c>
      <c r="CS135" s="13">
        <v>46</v>
      </c>
      <c r="CT135" s="13">
        <v>47</v>
      </c>
      <c r="CU135" s="13">
        <v>30</v>
      </c>
      <c r="CV135" s="13">
        <v>45</v>
      </c>
      <c r="CW135" s="13">
        <v>37</v>
      </c>
      <c r="CX135" s="13">
        <v>29</v>
      </c>
      <c r="CY135" s="13">
        <v>39</v>
      </c>
      <c r="CZ135" s="13">
        <v>36</v>
      </c>
      <c r="DA135" s="13">
        <v>28</v>
      </c>
      <c r="DB135" s="13">
        <v>28</v>
      </c>
      <c r="DC135" s="13">
        <v>34</v>
      </c>
      <c r="DD135" s="13">
        <v>26</v>
      </c>
      <c r="DE135" s="13">
        <v>19</v>
      </c>
      <c r="DF135" s="13">
        <v>22</v>
      </c>
      <c r="DG135" s="13">
        <v>17</v>
      </c>
      <c r="DH135" s="13">
        <v>26</v>
      </c>
      <c r="DI135" s="13">
        <v>22</v>
      </c>
      <c r="DJ135" s="13">
        <v>15</v>
      </c>
      <c r="DK135" s="13">
        <v>12</v>
      </c>
      <c r="DL135" s="13">
        <v>9</v>
      </c>
      <c r="DM135" s="13">
        <v>17</v>
      </c>
      <c r="DN135" s="13">
        <v>13</v>
      </c>
      <c r="DO135" s="13">
        <v>7</v>
      </c>
      <c r="DP135" s="13">
        <v>6</v>
      </c>
      <c r="DQ135" s="13">
        <v>12</v>
      </c>
      <c r="DR135" s="13">
        <v>3</v>
      </c>
      <c r="DS135" s="13">
        <v>5</v>
      </c>
      <c r="DT135" s="13">
        <v>3</v>
      </c>
      <c r="DU135" s="13">
        <v>3</v>
      </c>
      <c r="DV135" s="13">
        <v>8</v>
      </c>
      <c r="DW135" s="13">
        <v>4</v>
      </c>
      <c r="DX135" s="13">
        <v>3</v>
      </c>
      <c r="DY135" s="13">
        <v>1</v>
      </c>
      <c r="DZ135" s="13">
        <v>2</v>
      </c>
      <c r="EA135" s="13">
        <v>1</v>
      </c>
      <c r="EB135" s="13">
        <v>3</v>
      </c>
      <c r="EC135" s="13">
        <v>1</v>
      </c>
      <c r="ED135" s="13">
        <v>1</v>
      </c>
      <c r="EE135" s="13"/>
      <c r="EF135" s="13"/>
      <c r="EG135" s="13">
        <v>2</v>
      </c>
      <c r="EH135" s="13">
        <v>1</v>
      </c>
      <c r="EI135" s="13">
        <v>1</v>
      </c>
      <c r="EJ135" s="13"/>
      <c r="EK135" s="13">
        <v>1</v>
      </c>
      <c r="EL135" s="13">
        <v>1</v>
      </c>
      <c r="EM135" s="13"/>
      <c r="EN135" s="13"/>
      <c r="EO135" s="13"/>
      <c r="EP135" s="13"/>
      <c r="EQ135" s="13"/>
      <c r="ER135" s="13"/>
      <c r="ES135" s="13"/>
      <c r="ET135" s="13"/>
      <c r="EU135" s="13"/>
      <c r="EV135" s="13"/>
      <c r="EW135" s="13"/>
      <c r="EX135" s="13"/>
      <c r="EY135" s="13"/>
      <c r="EZ135" s="13">
        <v>1</v>
      </c>
      <c r="FA135" s="60">
        <v>3256</v>
      </c>
      <c r="FB135" s="13">
        <v>3256</v>
      </c>
      <c r="FC135" s="16" t="s">
        <v>213</v>
      </c>
      <c r="FD135" s="13">
        <v>3</v>
      </c>
      <c r="FE135" s="13">
        <v>9</v>
      </c>
      <c r="FF135" s="13">
        <v>9</v>
      </c>
      <c r="FG135" s="13">
        <v>8</v>
      </c>
      <c r="FH135" s="13">
        <v>12</v>
      </c>
      <c r="FI135" s="13">
        <v>6</v>
      </c>
      <c r="FJ135" s="13">
        <v>7</v>
      </c>
      <c r="FK135" s="13">
        <v>10</v>
      </c>
      <c r="FL135" s="13">
        <v>8</v>
      </c>
      <c r="FM135" s="13">
        <v>9</v>
      </c>
      <c r="FN135" s="13">
        <v>11</v>
      </c>
      <c r="FO135" s="13">
        <v>12</v>
      </c>
      <c r="FP135" s="13">
        <v>8</v>
      </c>
      <c r="FQ135" s="13">
        <v>14</v>
      </c>
      <c r="FR135" s="13">
        <v>14</v>
      </c>
      <c r="FS135" s="13">
        <v>21</v>
      </c>
      <c r="FT135" s="13">
        <v>25</v>
      </c>
      <c r="FU135" s="13">
        <v>28</v>
      </c>
      <c r="FV135" s="13">
        <v>32</v>
      </c>
      <c r="FW135" s="13">
        <v>34</v>
      </c>
      <c r="FX135" s="13">
        <v>55</v>
      </c>
      <c r="FY135" s="13">
        <v>55</v>
      </c>
      <c r="FZ135" s="13">
        <v>75</v>
      </c>
      <c r="GA135" s="13">
        <v>81</v>
      </c>
      <c r="GB135" s="13">
        <v>76</v>
      </c>
      <c r="GC135" s="13">
        <v>104</v>
      </c>
      <c r="GD135" s="13">
        <v>65</v>
      </c>
      <c r="GE135" s="13">
        <v>88</v>
      </c>
      <c r="GF135" s="13">
        <v>98</v>
      </c>
      <c r="GG135" s="13">
        <v>97</v>
      </c>
      <c r="GH135" s="13">
        <v>99</v>
      </c>
      <c r="GI135" s="13">
        <v>96</v>
      </c>
      <c r="GJ135" s="13">
        <v>82</v>
      </c>
      <c r="GK135" s="13">
        <v>92</v>
      </c>
      <c r="GL135" s="13">
        <v>79</v>
      </c>
      <c r="GM135" s="13">
        <v>91</v>
      </c>
      <c r="GN135" s="13">
        <v>92</v>
      </c>
      <c r="GO135" s="13">
        <v>97</v>
      </c>
      <c r="GP135" s="13">
        <v>86</v>
      </c>
      <c r="GQ135" s="13">
        <v>75</v>
      </c>
      <c r="GR135" s="13">
        <v>93</v>
      </c>
      <c r="GS135" s="13">
        <v>69</v>
      </c>
      <c r="GT135" s="13">
        <v>79</v>
      </c>
      <c r="GU135" s="13">
        <v>80</v>
      </c>
      <c r="GV135" s="13">
        <v>62</v>
      </c>
      <c r="GW135" s="13">
        <v>72</v>
      </c>
      <c r="GX135" s="13">
        <v>59</v>
      </c>
      <c r="GY135" s="13">
        <v>50</v>
      </c>
      <c r="GZ135" s="13">
        <v>57</v>
      </c>
      <c r="HA135" s="13">
        <v>53</v>
      </c>
      <c r="HB135" s="13">
        <v>54</v>
      </c>
      <c r="HC135" s="13">
        <v>45</v>
      </c>
      <c r="HD135" s="13">
        <v>55</v>
      </c>
      <c r="HE135" s="13">
        <v>51</v>
      </c>
      <c r="HF135" s="13">
        <v>39</v>
      </c>
      <c r="HG135" s="13">
        <v>36</v>
      </c>
      <c r="HH135" s="13">
        <v>34</v>
      </c>
      <c r="HI135" s="13">
        <v>38</v>
      </c>
      <c r="HJ135" s="13">
        <v>30</v>
      </c>
      <c r="HK135" s="13">
        <v>40</v>
      </c>
      <c r="HL135" s="13">
        <v>37</v>
      </c>
      <c r="HM135" s="13">
        <v>28</v>
      </c>
      <c r="HN135" s="13">
        <v>32</v>
      </c>
      <c r="HO135" s="13">
        <v>17</v>
      </c>
      <c r="HP135" s="13">
        <v>25</v>
      </c>
      <c r="HQ135" s="13">
        <v>18</v>
      </c>
      <c r="HR135" s="13">
        <v>23</v>
      </c>
      <c r="HS135" s="13">
        <v>17</v>
      </c>
      <c r="HT135" s="13">
        <v>19</v>
      </c>
      <c r="HU135" s="13">
        <v>18</v>
      </c>
      <c r="HV135" s="13">
        <v>9</v>
      </c>
      <c r="HW135" s="13">
        <v>9</v>
      </c>
      <c r="HX135" s="13">
        <v>9</v>
      </c>
      <c r="HY135" s="13">
        <v>12</v>
      </c>
      <c r="HZ135" s="13">
        <v>6</v>
      </c>
      <c r="IA135" s="13">
        <v>7</v>
      </c>
      <c r="IB135" s="13">
        <v>7</v>
      </c>
      <c r="IC135" s="13">
        <v>5</v>
      </c>
      <c r="ID135" s="13">
        <v>6</v>
      </c>
      <c r="IE135" s="13">
        <v>3</v>
      </c>
      <c r="IF135" s="13">
        <v>2</v>
      </c>
      <c r="IG135" s="13">
        <v>4</v>
      </c>
      <c r="IH135" s="13">
        <v>1</v>
      </c>
      <c r="II135" s="13">
        <v>3</v>
      </c>
      <c r="IJ135" s="13">
        <v>1</v>
      </c>
      <c r="IK135" s="13"/>
      <c r="IL135" s="13">
        <v>6</v>
      </c>
      <c r="IM135" s="13">
        <v>3</v>
      </c>
      <c r="IN135" s="13">
        <v>2</v>
      </c>
      <c r="IO135" s="13">
        <v>1</v>
      </c>
      <c r="IP135" s="13"/>
      <c r="IQ135" s="13">
        <v>1</v>
      </c>
      <c r="IR135" s="13">
        <v>1</v>
      </c>
      <c r="IS135" s="13"/>
      <c r="IT135" s="13"/>
      <c r="IU135" s="13"/>
      <c r="IV135" s="13"/>
      <c r="IW135" s="13"/>
      <c r="IX135" s="13"/>
      <c r="IY135" s="13"/>
      <c r="IZ135" s="13"/>
      <c r="JA135" s="13"/>
      <c r="JB135" s="13"/>
      <c r="JC135" s="13"/>
      <c r="JD135" s="13"/>
      <c r="JE135" s="13"/>
      <c r="JF135" s="60">
        <v>3391</v>
      </c>
      <c r="JG135" s="13">
        <v>6</v>
      </c>
      <c r="JH135" s="13">
        <v>2</v>
      </c>
      <c r="JI135" s="13">
        <v>1</v>
      </c>
      <c r="JJ135" s="13">
        <v>1</v>
      </c>
      <c r="JK135" s="13"/>
      <c r="JL135" s="13"/>
      <c r="JM135" s="13"/>
      <c r="JN135" s="13">
        <v>1</v>
      </c>
      <c r="JO135" s="13">
        <v>1</v>
      </c>
      <c r="JP135" s="13"/>
      <c r="JQ135" s="13"/>
      <c r="JR135" s="13"/>
      <c r="JS135" s="13">
        <v>1</v>
      </c>
      <c r="JT135" s="13"/>
      <c r="JU135" s="13"/>
      <c r="JV135" s="13">
        <v>2</v>
      </c>
      <c r="JW135" s="13">
        <v>1</v>
      </c>
      <c r="JX135" s="13"/>
      <c r="JY135" s="13">
        <v>2</v>
      </c>
      <c r="JZ135" s="13">
        <v>1</v>
      </c>
      <c r="KA135" s="13"/>
      <c r="KB135" s="13">
        <v>2</v>
      </c>
      <c r="KC135" s="13">
        <v>2</v>
      </c>
      <c r="KD135" s="13">
        <v>1</v>
      </c>
      <c r="KE135" s="13">
        <v>1</v>
      </c>
      <c r="KF135" s="13"/>
      <c r="KG135" s="13">
        <v>1</v>
      </c>
      <c r="KH135" s="13">
        <v>3</v>
      </c>
      <c r="KI135" s="13">
        <v>1</v>
      </c>
      <c r="KJ135" s="13">
        <v>1</v>
      </c>
      <c r="KK135" s="13">
        <v>1</v>
      </c>
      <c r="KL135" s="13">
        <v>1</v>
      </c>
      <c r="KM135" s="13">
        <v>3</v>
      </c>
      <c r="KN135" s="13">
        <v>1</v>
      </c>
      <c r="KO135" s="13">
        <v>4</v>
      </c>
      <c r="KP135" s="13">
        <v>2</v>
      </c>
      <c r="KQ135" s="13">
        <v>2</v>
      </c>
      <c r="KR135" s="13">
        <v>1</v>
      </c>
      <c r="KS135" s="13">
        <v>1</v>
      </c>
      <c r="KT135" s="13"/>
      <c r="KU135" s="13">
        <v>1</v>
      </c>
      <c r="KV135" s="13">
        <v>1</v>
      </c>
      <c r="KW135" s="13"/>
      <c r="KX135" s="13"/>
      <c r="KY135" s="13"/>
      <c r="KZ135" s="13"/>
      <c r="LA135" s="13">
        <v>1</v>
      </c>
      <c r="LB135" s="13"/>
      <c r="LC135" s="13">
        <v>2</v>
      </c>
      <c r="LD135" s="13"/>
      <c r="LE135" s="13"/>
      <c r="LF135" s="13"/>
      <c r="LG135" s="13"/>
      <c r="LH135" s="13"/>
      <c r="LI135" s="13">
        <v>2</v>
      </c>
      <c r="LJ135" s="13"/>
      <c r="LK135" s="13"/>
      <c r="LL135" s="13"/>
      <c r="LM135" s="13">
        <v>1</v>
      </c>
      <c r="LN135" s="13"/>
      <c r="LO135" s="13">
        <v>1</v>
      </c>
      <c r="LP135" s="13">
        <v>1</v>
      </c>
      <c r="LQ135" s="13">
        <v>2</v>
      </c>
      <c r="LR135" s="13"/>
      <c r="LS135" s="13"/>
      <c r="LT135" s="13"/>
      <c r="LU135" s="13"/>
      <c r="LV135" s="13">
        <v>2</v>
      </c>
      <c r="LW135" s="13"/>
      <c r="LX135" s="13"/>
      <c r="LY135" s="13"/>
      <c r="LZ135" s="13">
        <v>2</v>
      </c>
      <c r="MA135" s="13"/>
      <c r="MB135" s="13"/>
      <c r="MC135" s="13"/>
      <c r="MD135" s="13"/>
      <c r="ME135" s="13">
        <v>1</v>
      </c>
      <c r="MF135" s="13"/>
      <c r="MG135" s="13"/>
      <c r="MH135" s="13"/>
      <c r="MI135" s="13"/>
      <c r="MJ135" s="13"/>
      <c r="MK135" s="13"/>
      <c r="ML135" s="13"/>
      <c r="MM135" s="13">
        <v>3</v>
      </c>
      <c r="MN135" s="13"/>
      <c r="MO135" s="13"/>
      <c r="MP135" s="13">
        <v>2</v>
      </c>
      <c r="MQ135" s="13"/>
      <c r="MR135" s="13"/>
      <c r="MS135" s="13"/>
      <c r="MT135" s="13"/>
      <c r="MU135" s="13"/>
      <c r="MV135" s="13"/>
      <c r="MW135" s="13"/>
      <c r="MX135" s="13"/>
      <c r="MY135" s="13"/>
      <c r="MZ135" s="13"/>
      <c r="NA135" s="13"/>
      <c r="NB135" s="13"/>
      <c r="NC135" s="13"/>
      <c r="ND135" s="13"/>
      <c r="NE135" s="13"/>
      <c r="NF135" s="13"/>
      <c r="NG135" s="13"/>
      <c r="NH135" s="13"/>
      <c r="NI135" s="13"/>
      <c r="NJ135" s="60">
        <v>69</v>
      </c>
      <c r="NK135" s="13">
        <v>3460</v>
      </c>
      <c r="NL135" s="448"/>
      <c r="NM135" s="448"/>
      <c r="NN135" s="448"/>
    </row>
    <row r="136" spans="1:378">
      <c r="A136" s="8" t="s">
        <v>147</v>
      </c>
      <c r="B136" s="284">
        <f t="shared" si="170"/>
        <v>5</v>
      </c>
      <c r="C136" s="284">
        <f t="shared" si="171"/>
        <v>4</v>
      </c>
      <c r="D136" s="284">
        <f t="shared" si="172"/>
        <v>54</v>
      </c>
      <c r="E136" s="284">
        <f t="shared" si="173"/>
        <v>52</v>
      </c>
      <c r="F136" s="284">
        <f t="shared" si="174"/>
        <v>265</v>
      </c>
      <c r="G136" s="284">
        <f t="shared" si="175"/>
        <v>182</v>
      </c>
      <c r="H136" s="284">
        <f t="shared" si="176"/>
        <v>319</v>
      </c>
      <c r="I136" s="284">
        <f t="shared" si="177"/>
        <v>229</v>
      </c>
      <c r="J136" s="284">
        <f t="shared" si="178"/>
        <v>233</v>
      </c>
      <c r="K136" s="284">
        <f t="shared" si="179"/>
        <v>212</v>
      </c>
      <c r="L136" s="284">
        <f t="shared" si="180"/>
        <v>165</v>
      </c>
      <c r="M136" s="284">
        <f t="shared" si="181"/>
        <v>121</v>
      </c>
      <c r="N136" s="284">
        <f t="shared" si="182"/>
        <v>81</v>
      </c>
      <c r="O136" s="284">
        <f t="shared" si="183"/>
        <v>76</v>
      </c>
      <c r="P136" s="284">
        <f t="shared" si="184"/>
        <v>36</v>
      </c>
      <c r="Q136" s="284">
        <f t="shared" si="185"/>
        <v>36</v>
      </c>
      <c r="R136" s="284">
        <f t="shared" si="186"/>
        <v>18</v>
      </c>
      <c r="S136" s="284">
        <f t="shared" si="187"/>
        <v>13</v>
      </c>
      <c r="T136" s="284">
        <f t="shared" si="188"/>
        <v>1</v>
      </c>
      <c r="U136" s="284">
        <f t="shared" si="189"/>
        <v>4</v>
      </c>
      <c r="W136" s="16" t="s">
        <v>214</v>
      </c>
      <c r="X136" s="764">
        <f t="shared" si="150"/>
        <v>9</v>
      </c>
      <c r="Y136" s="764">
        <f t="shared" si="151"/>
        <v>9</v>
      </c>
      <c r="Z136" s="764">
        <f t="shared" si="152"/>
        <v>24</v>
      </c>
      <c r="AA136" s="764">
        <f t="shared" si="153"/>
        <v>29</v>
      </c>
      <c r="AB136" s="764">
        <f t="shared" si="154"/>
        <v>64</v>
      </c>
      <c r="AC136" s="764">
        <f t="shared" si="155"/>
        <v>76</v>
      </c>
      <c r="AD136" s="764">
        <f t="shared" si="156"/>
        <v>65</v>
      </c>
      <c r="AE136" s="764">
        <f t="shared" si="157"/>
        <v>55</v>
      </c>
      <c r="AF136" s="764">
        <f t="shared" si="158"/>
        <v>43</v>
      </c>
      <c r="AG136" s="764">
        <f t="shared" si="159"/>
        <v>56</v>
      </c>
      <c r="AH136" s="764">
        <f t="shared" si="160"/>
        <v>44</v>
      </c>
      <c r="AI136" s="764">
        <f t="shared" si="161"/>
        <v>50</v>
      </c>
      <c r="AJ136" s="764">
        <f t="shared" si="162"/>
        <v>31</v>
      </c>
      <c r="AK136" s="764">
        <f t="shared" si="163"/>
        <v>27</v>
      </c>
      <c r="AL136" s="764">
        <f t="shared" si="164"/>
        <v>18</v>
      </c>
      <c r="AM136" s="764">
        <f t="shared" si="165"/>
        <v>19</v>
      </c>
      <c r="AN136" s="764">
        <f t="shared" si="166"/>
        <v>11</v>
      </c>
      <c r="AO136" s="764">
        <f t="shared" si="167"/>
        <v>14</v>
      </c>
      <c r="AP136" s="764">
        <f t="shared" si="168"/>
        <v>2</v>
      </c>
      <c r="AQ136" s="764">
        <f t="shared" si="169"/>
        <v>1</v>
      </c>
      <c r="AR136" s="764">
        <f t="shared" si="190"/>
        <v>21</v>
      </c>
      <c r="AT136" s="16" t="s">
        <v>214</v>
      </c>
      <c r="AU136" s="13"/>
      <c r="AV136" s="13">
        <v>4</v>
      </c>
      <c r="AW136" s="13">
        <v>1</v>
      </c>
      <c r="AX136" s="13">
        <v>2</v>
      </c>
      <c r="AY136" s="13"/>
      <c r="AZ136" s="13"/>
      <c r="BA136" s="13"/>
      <c r="BB136" s="13"/>
      <c r="BC136" s="13">
        <v>2</v>
      </c>
      <c r="BD136" s="13"/>
      <c r="BE136" s="13"/>
      <c r="BF136" s="13"/>
      <c r="BG136" s="13">
        <v>1</v>
      </c>
      <c r="BH136" s="13">
        <v>1</v>
      </c>
      <c r="BI136" s="13">
        <v>1</v>
      </c>
      <c r="BJ136" s="13">
        <v>2</v>
      </c>
      <c r="BK136" s="13">
        <v>2</v>
      </c>
      <c r="BL136" s="13">
        <v>3</v>
      </c>
      <c r="BM136" s="13">
        <v>9</v>
      </c>
      <c r="BN136" s="13">
        <v>10</v>
      </c>
      <c r="BO136" s="13">
        <v>6</v>
      </c>
      <c r="BP136" s="13">
        <v>8</v>
      </c>
      <c r="BQ136" s="13">
        <v>5</v>
      </c>
      <c r="BR136" s="13">
        <v>8</v>
      </c>
      <c r="BS136" s="13">
        <v>11</v>
      </c>
      <c r="BT136" s="13">
        <v>8</v>
      </c>
      <c r="BU136" s="13">
        <v>8</v>
      </c>
      <c r="BV136" s="13">
        <v>4</v>
      </c>
      <c r="BW136" s="13">
        <v>12</v>
      </c>
      <c r="BX136" s="13">
        <v>6</v>
      </c>
      <c r="BY136" s="13">
        <v>4</v>
      </c>
      <c r="BZ136" s="13">
        <v>5</v>
      </c>
      <c r="CA136" s="13">
        <v>9</v>
      </c>
      <c r="CB136" s="13">
        <v>2</v>
      </c>
      <c r="CC136" s="13">
        <v>7</v>
      </c>
      <c r="CD136" s="13">
        <v>5</v>
      </c>
      <c r="CE136" s="13">
        <v>13</v>
      </c>
      <c r="CF136" s="13"/>
      <c r="CG136" s="13">
        <v>4</v>
      </c>
      <c r="CH136" s="13">
        <v>6</v>
      </c>
      <c r="CI136" s="13">
        <v>9</v>
      </c>
      <c r="CJ136" s="13">
        <v>4</v>
      </c>
      <c r="CK136" s="13">
        <v>3</v>
      </c>
      <c r="CL136" s="13">
        <v>7</v>
      </c>
      <c r="CM136" s="13">
        <v>9</v>
      </c>
      <c r="CN136" s="13">
        <v>6</v>
      </c>
      <c r="CO136" s="13">
        <v>4</v>
      </c>
      <c r="CP136" s="13">
        <v>7</v>
      </c>
      <c r="CQ136" s="13">
        <v>4</v>
      </c>
      <c r="CR136" s="13">
        <v>3</v>
      </c>
      <c r="CS136" s="13">
        <v>15</v>
      </c>
      <c r="CT136" s="13">
        <v>5</v>
      </c>
      <c r="CU136" s="13">
        <v>5</v>
      </c>
      <c r="CV136" s="13">
        <v>2</v>
      </c>
      <c r="CW136" s="13">
        <v>5</v>
      </c>
      <c r="CX136" s="13">
        <v>5</v>
      </c>
      <c r="CY136" s="13">
        <v>4</v>
      </c>
      <c r="CZ136" s="13">
        <v>2</v>
      </c>
      <c r="DA136" s="13">
        <v>2</v>
      </c>
      <c r="DB136" s="13">
        <v>5</v>
      </c>
      <c r="DC136" s="13">
        <v>3</v>
      </c>
      <c r="DD136" s="13"/>
      <c r="DE136" s="13">
        <v>4</v>
      </c>
      <c r="DF136" s="13">
        <v>7</v>
      </c>
      <c r="DG136" s="13">
        <v>2</v>
      </c>
      <c r="DH136" s="13">
        <v>1</v>
      </c>
      <c r="DI136" s="13">
        <v>5</v>
      </c>
      <c r="DJ136" s="13">
        <v>1</v>
      </c>
      <c r="DK136" s="13">
        <v>1</v>
      </c>
      <c r="DL136" s="13">
        <v>3</v>
      </c>
      <c r="DM136" s="13">
        <v>3</v>
      </c>
      <c r="DN136" s="13"/>
      <c r="DO136" s="13"/>
      <c r="DP136" s="13">
        <v>5</v>
      </c>
      <c r="DQ136" s="13">
        <v>4</v>
      </c>
      <c r="DR136" s="13"/>
      <c r="DS136" s="13">
        <v>2</v>
      </c>
      <c r="DT136" s="13">
        <v>3</v>
      </c>
      <c r="DU136" s="13"/>
      <c r="DV136" s="13">
        <v>2</v>
      </c>
      <c r="DW136" s="13">
        <v>2</v>
      </c>
      <c r="DX136" s="13">
        <v>3</v>
      </c>
      <c r="DY136" s="13">
        <v>2</v>
      </c>
      <c r="DZ136" s="13">
        <v>2</v>
      </c>
      <c r="EA136" s="13">
        <v>2</v>
      </c>
      <c r="EB136" s="13">
        <v>1</v>
      </c>
      <c r="EC136" s="13"/>
      <c r="ED136" s="13"/>
      <c r="EE136" s="13">
        <v>2</v>
      </c>
      <c r="EF136" s="13"/>
      <c r="EG136" s="13"/>
      <c r="EH136" s="13"/>
      <c r="EI136" s="13"/>
      <c r="EJ136" s="13">
        <v>1</v>
      </c>
      <c r="EK136" s="13"/>
      <c r="EL136" s="13"/>
      <c r="EM136" s="13"/>
      <c r="EN136" s="13"/>
      <c r="EO136" s="13"/>
      <c r="EP136" s="13"/>
      <c r="EQ136" s="13"/>
      <c r="ER136" s="13"/>
      <c r="ES136" s="13"/>
      <c r="ET136" s="13"/>
      <c r="EU136" s="13"/>
      <c r="EV136" s="13"/>
      <c r="EW136" s="13"/>
      <c r="EX136" s="13"/>
      <c r="EY136" s="13"/>
      <c r="EZ136" s="13"/>
      <c r="FA136" s="60">
        <v>336</v>
      </c>
      <c r="FB136" s="13">
        <v>336</v>
      </c>
      <c r="FC136" s="16" t="s">
        <v>214</v>
      </c>
      <c r="FD136" s="13"/>
      <c r="FE136" s="13">
        <v>1</v>
      </c>
      <c r="FF136" s="13">
        <v>1</v>
      </c>
      <c r="FG136" s="13">
        <v>1</v>
      </c>
      <c r="FH136" s="13"/>
      <c r="FI136" s="13">
        <v>1</v>
      </c>
      <c r="FJ136" s="13">
        <v>3</v>
      </c>
      <c r="FK136" s="13"/>
      <c r="FL136" s="13">
        <v>2</v>
      </c>
      <c r="FM136" s="13"/>
      <c r="FN136" s="13"/>
      <c r="FO136" s="13"/>
      <c r="FP136" s="13"/>
      <c r="FQ136" s="13">
        <v>1</v>
      </c>
      <c r="FR136" s="13">
        <v>2</v>
      </c>
      <c r="FS136" s="13">
        <v>2</v>
      </c>
      <c r="FT136" s="13">
        <v>1</v>
      </c>
      <c r="FU136" s="13">
        <v>7</v>
      </c>
      <c r="FV136" s="13">
        <v>2</v>
      </c>
      <c r="FW136" s="13">
        <v>9</v>
      </c>
      <c r="FX136" s="13">
        <v>6</v>
      </c>
      <c r="FY136" s="13">
        <v>7</v>
      </c>
      <c r="FZ136" s="13">
        <v>7</v>
      </c>
      <c r="GA136" s="13">
        <v>2</v>
      </c>
      <c r="GB136" s="13">
        <v>10</v>
      </c>
      <c r="GC136" s="13">
        <v>3</v>
      </c>
      <c r="GD136" s="13">
        <v>6</v>
      </c>
      <c r="GE136" s="13">
        <v>9</v>
      </c>
      <c r="GF136" s="13">
        <v>9</v>
      </c>
      <c r="GG136" s="13">
        <v>5</v>
      </c>
      <c r="GH136" s="13">
        <v>9</v>
      </c>
      <c r="GI136" s="13">
        <v>5</v>
      </c>
      <c r="GJ136" s="13">
        <v>7</v>
      </c>
      <c r="GK136" s="13">
        <v>8</v>
      </c>
      <c r="GL136" s="13">
        <v>6</v>
      </c>
      <c r="GM136" s="13">
        <v>4</v>
      </c>
      <c r="GN136" s="13">
        <v>8</v>
      </c>
      <c r="GO136" s="13">
        <v>8</v>
      </c>
      <c r="GP136" s="13">
        <v>6</v>
      </c>
      <c r="GQ136" s="13">
        <v>4</v>
      </c>
      <c r="GR136" s="13">
        <v>8</v>
      </c>
      <c r="GS136" s="13">
        <v>3</v>
      </c>
      <c r="GT136" s="13">
        <v>3</v>
      </c>
      <c r="GU136" s="13">
        <v>8</v>
      </c>
      <c r="GV136" s="13">
        <v>3</v>
      </c>
      <c r="GW136" s="13">
        <v>4</v>
      </c>
      <c r="GX136" s="13">
        <v>5</v>
      </c>
      <c r="GY136" s="13">
        <v>1</v>
      </c>
      <c r="GZ136" s="13">
        <v>4</v>
      </c>
      <c r="HA136" s="13">
        <v>4</v>
      </c>
      <c r="HB136" s="13">
        <v>5</v>
      </c>
      <c r="HC136" s="13">
        <v>3</v>
      </c>
      <c r="HD136" s="13">
        <v>4</v>
      </c>
      <c r="HE136" s="13">
        <v>6</v>
      </c>
      <c r="HF136" s="13">
        <v>3</v>
      </c>
      <c r="HG136" s="13">
        <v>3</v>
      </c>
      <c r="HH136" s="13">
        <v>8</v>
      </c>
      <c r="HI136" s="13">
        <v>3</v>
      </c>
      <c r="HJ136" s="13">
        <v>6</v>
      </c>
      <c r="HK136" s="13">
        <v>3</v>
      </c>
      <c r="HL136" s="13">
        <v>1</v>
      </c>
      <c r="HM136" s="13">
        <v>3</v>
      </c>
      <c r="HN136" s="13">
        <v>4</v>
      </c>
      <c r="HO136" s="13">
        <v>3</v>
      </c>
      <c r="HP136" s="13">
        <v>4</v>
      </c>
      <c r="HQ136" s="13">
        <v>3</v>
      </c>
      <c r="HR136" s="13">
        <v>3</v>
      </c>
      <c r="HS136" s="13">
        <v>3</v>
      </c>
      <c r="HT136" s="13">
        <v>3</v>
      </c>
      <c r="HU136" s="13">
        <v>4</v>
      </c>
      <c r="HV136" s="13">
        <v>1</v>
      </c>
      <c r="HW136" s="13">
        <v>3</v>
      </c>
      <c r="HX136" s="13">
        <v>2</v>
      </c>
      <c r="HY136" s="13">
        <v>1</v>
      </c>
      <c r="HZ136" s="13">
        <v>2</v>
      </c>
      <c r="IA136" s="13"/>
      <c r="IB136" s="13">
        <v>4</v>
      </c>
      <c r="IC136" s="13"/>
      <c r="ID136" s="13">
        <v>5</v>
      </c>
      <c r="IE136" s="13"/>
      <c r="IF136" s="13">
        <v>1</v>
      </c>
      <c r="IG136" s="13">
        <v>4</v>
      </c>
      <c r="IH136" s="13">
        <v>1</v>
      </c>
      <c r="II136" s="13">
        <v>1</v>
      </c>
      <c r="IJ136" s="13">
        <v>2</v>
      </c>
      <c r="IK136" s="13">
        <v>1</v>
      </c>
      <c r="IL136" s="13">
        <v>1</v>
      </c>
      <c r="IM136" s="13"/>
      <c r="IN136" s="13"/>
      <c r="IO136" s="13"/>
      <c r="IP136" s="13">
        <v>1</v>
      </c>
      <c r="IQ136" s="13">
        <v>1</v>
      </c>
      <c r="IR136" s="13"/>
      <c r="IS136" s="13"/>
      <c r="IT136" s="13"/>
      <c r="IU136" s="13"/>
      <c r="IV136" s="13"/>
      <c r="IW136" s="13"/>
      <c r="IX136" s="13"/>
      <c r="IY136" s="13"/>
      <c r="IZ136" s="13"/>
      <c r="JA136" s="13"/>
      <c r="JB136" s="13"/>
      <c r="JC136" s="13"/>
      <c r="JD136" s="13"/>
      <c r="JE136" s="13"/>
      <c r="JF136" s="60">
        <v>311</v>
      </c>
      <c r="JG136" s="13">
        <v>1</v>
      </c>
      <c r="JH136" s="13"/>
      <c r="JI136" s="13"/>
      <c r="JJ136" s="13"/>
      <c r="JK136" s="13"/>
      <c r="JL136" s="13"/>
      <c r="JM136" s="13"/>
      <c r="JN136" s="13"/>
      <c r="JO136" s="13"/>
      <c r="JP136" s="13"/>
      <c r="JQ136" s="13"/>
      <c r="JR136" s="13"/>
      <c r="JS136" s="13"/>
      <c r="JT136" s="13"/>
      <c r="JU136" s="13"/>
      <c r="JV136" s="13"/>
      <c r="JW136" s="13"/>
      <c r="JX136" s="13"/>
      <c r="JY136" s="13"/>
      <c r="JZ136" s="13"/>
      <c r="KA136" s="13"/>
      <c r="KB136" s="13"/>
      <c r="KC136" s="13"/>
      <c r="KD136" s="13"/>
      <c r="KE136" s="13"/>
      <c r="KF136" s="13"/>
      <c r="KG136" s="13"/>
      <c r="KH136" s="13"/>
      <c r="KI136" s="13"/>
      <c r="KJ136" s="13"/>
      <c r="KK136" s="13">
        <v>1</v>
      </c>
      <c r="KL136" s="13">
        <v>3</v>
      </c>
      <c r="KM136" s="13">
        <v>1</v>
      </c>
      <c r="KN136" s="13"/>
      <c r="KO136" s="13"/>
      <c r="KP136" s="13">
        <v>1</v>
      </c>
      <c r="KQ136" s="13"/>
      <c r="KR136" s="13"/>
      <c r="KS136" s="13">
        <v>1</v>
      </c>
      <c r="KT136" s="13"/>
      <c r="KU136" s="13"/>
      <c r="KV136" s="13">
        <v>1</v>
      </c>
      <c r="KW136" s="13"/>
      <c r="KX136" s="13">
        <v>1</v>
      </c>
      <c r="KY136" s="13"/>
      <c r="KZ136" s="13"/>
      <c r="LA136" s="13"/>
      <c r="LB136" s="13"/>
      <c r="LC136" s="13">
        <v>1</v>
      </c>
      <c r="LD136" s="13"/>
      <c r="LE136" s="13"/>
      <c r="LF136" s="13"/>
      <c r="LG136" s="13">
        <v>1</v>
      </c>
      <c r="LH136" s="13"/>
      <c r="LI136" s="13"/>
      <c r="LJ136" s="13"/>
      <c r="LK136" s="13"/>
      <c r="LL136" s="13"/>
      <c r="LM136" s="13"/>
      <c r="LN136" s="13"/>
      <c r="LO136" s="13"/>
      <c r="LP136" s="13"/>
      <c r="LQ136" s="13"/>
      <c r="LR136" s="13"/>
      <c r="LS136" s="13"/>
      <c r="LT136" s="13">
        <v>1</v>
      </c>
      <c r="LU136" s="13"/>
      <c r="LV136" s="13"/>
      <c r="LW136" s="13">
        <v>1</v>
      </c>
      <c r="LX136" s="13">
        <v>1</v>
      </c>
      <c r="LY136" s="13"/>
      <c r="LZ136" s="13"/>
      <c r="MA136" s="13"/>
      <c r="MB136" s="13">
        <v>1</v>
      </c>
      <c r="MC136" s="13"/>
      <c r="MD136" s="13"/>
      <c r="ME136" s="13"/>
      <c r="MF136" s="13"/>
      <c r="MG136" s="13"/>
      <c r="MH136" s="13"/>
      <c r="MI136" s="13"/>
      <c r="MJ136" s="13">
        <v>1</v>
      </c>
      <c r="MK136" s="13"/>
      <c r="ML136" s="13"/>
      <c r="MM136" s="13">
        <v>1</v>
      </c>
      <c r="MN136" s="13"/>
      <c r="MO136" s="13"/>
      <c r="MP136" s="13"/>
      <c r="MQ136" s="13"/>
      <c r="MR136" s="13">
        <v>1</v>
      </c>
      <c r="MS136" s="13"/>
      <c r="MT136" s="13"/>
      <c r="MU136" s="13"/>
      <c r="MV136" s="13">
        <v>1</v>
      </c>
      <c r="MW136" s="13">
        <v>1</v>
      </c>
      <c r="MX136" s="13"/>
      <c r="MY136" s="13"/>
      <c r="MZ136" s="13"/>
      <c r="NA136" s="13"/>
      <c r="NB136" s="13"/>
      <c r="NC136" s="13"/>
      <c r="ND136" s="13"/>
      <c r="NE136" s="13"/>
      <c r="NF136" s="13"/>
      <c r="NG136" s="13"/>
      <c r="NH136" s="13"/>
      <c r="NI136" s="13"/>
      <c r="NJ136" s="60">
        <v>21</v>
      </c>
      <c r="NK136" s="13">
        <v>332</v>
      </c>
      <c r="NL136" s="448"/>
      <c r="NM136" s="448"/>
      <c r="NN136" s="448"/>
    </row>
    <row r="137" spans="1:378">
      <c r="A137" s="8" t="s">
        <v>148</v>
      </c>
      <c r="B137" s="284">
        <f t="shared" si="170"/>
        <v>18</v>
      </c>
      <c r="C137" s="284">
        <f t="shared" si="171"/>
        <v>17</v>
      </c>
      <c r="D137" s="284">
        <f t="shared" si="172"/>
        <v>76</v>
      </c>
      <c r="E137" s="284">
        <f t="shared" si="173"/>
        <v>90</v>
      </c>
      <c r="F137" s="284">
        <f t="shared" si="174"/>
        <v>145</v>
      </c>
      <c r="G137" s="284">
        <f t="shared" si="175"/>
        <v>169</v>
      </c>
      <c r="H137" s="284">
        <f t="shared" si="176"/>
        <v>119</v>
      </c>
      <c r="I137" s="284">
        <f t="shared" si="177"/>
        <v>112</v>
      </c>
      <c r="J137" s="284">
        <f t="shared" si="178"/>
        <v>99</v>
      </c>
      <c r="K137" s="284">
        <f t="shared" si="179"/>
        <v>113</v>
      </c>
      <c r="L137" s="284">
        <f t="shared" si="180"/>
        <v>76</v>
      </c>
      <c r="M137" s="284">
        <f t="shared" si="181"/>
        <v>83</v>
      </c>
      <c r="N137" s="284">
        <f t="shared" si="182"/>
        <v>52</v>
      </c>
      <c r="O137" s="284">
        <f t="shared" si="183"/>
        <v>49</v>
      </c>
      <c r="P137" s="284">
        <f t="shared" si="184"/>
        <v>32</v>
      </c>
      <c r="Q137" s="284">
        <f t="shared" si="185"/>
        <v>38</v>
      </c>
      <c r="R137" s="284">
        <f t="shared" si="186"/>
        <v>8</v>
      </c>
      <c r="S137" s="284">
        <f t="shared" si="187"/>
        <v>14</v>
      </c>
      <c r="T137" s="284">
        <f t="shared" si="188"/>
        <v>0</v>
      </c>
      <c r="U137" s="284">
        <f t="shared" si="189"/>
        <v>4</v>
      </c>
      <c r="W137" s="16" t="s">
        <v>145</v>
      </c>
      <c r="X137" s="764">
        <f t="shared" si="150"/>
        <v>1</v>
      </c>
      <c r="Y137" s="764">
        <f t="shared" si="151"/>
        <v>4</v>
      </c>
      <c r="Z137" s="764">
        <f t="shared" si="152"/>
        <v>8</v>
      </c>
      <c r="AA137" s="764">
        <f t="shared" si="153"/>
        <v>8</v>
      </c>
      <c r="AB137" s="764">
        <f t="shared" si="154"/>
        <v>27</v>
      </c>
      <c r="AC137" s="764">
        <f t="shared" si="155"/>
        <v>27</v>
      </c>
      <c r="AD137" s="764">
        <f t="shared" si="156"/>
        <v>34</v>
      </c>
      <c r="AE137" s="764">
        <f t="shared" si="157"/>
        <v>19</v>
      </c>
      <c r="AF137" s="764">
        <f t="shared" si="158"/>
        <v>8</v>
      </c>
      <c r="AG137" s="764">
        <f t="shared" si="159"/>
        <v>18</v>
      </c>
      <c r="AH137" s="764">
        <f t="shared" si="160"/>
        <v>26</v>
      </c>
      <c r="AI137" s="764">
        <f t="shared" si="161"/>
        <v>14</v>
      </c>
      <c r="AJ137" s="764">
        <f t="shared" si="162"/>
        <v>11</v>
      </c>
      <c r="AK137" s="764">
        <f t="shared" si="163"/>
        <v>11</v>
      </c>
      <c r="AL137" s="764">
        <f t="shared" si="164"/>
        <v>4</v>
      </c>
      <c r="AM137" s="764">
        <f t="shared" si="165"/>
        <v>3</v>
      </c>
      <c r="AN137" s="764">
        <f t="shared" si="166"/>
        <v>2</v>
      </c>
      <c r="AO137" s="764">
        <f t="shared" si="167"/>
        <v>5</v>
      </c>
      <c r="AP137" s="764">
        <f t="shared" si="168"/>
        <v>2</v>
      </c>
      <c r="AQ137" s="764">
        <f t="shared" si="169"/>
        <v>2</v>
      </c>
      <c r="AR137" s="764">
        <f t="shared" si="190"/>
        <v>16</v>
      </c>
      <c r="AT137" s="16" t="s">
        <v>145</v>
      </c>
      <c r="AU137" s="13"/>
      <c r="AV137" s="13"/>
      <c r="AW137" s="13"/>
      <c r="AX137" s="13"/>
      <c r="AY137" s="13">
        <v>1</v>
      </c>
      <c r="AZ137" s="13">
        <v>1</v>
      </c>
      <c r="BA137" s="13">
        <v>2</v>
      </c>
      <c r="BB137" s="13"/>
      <c r="BC137" s="13"/>
      <c r="BD137" s="13"/>
      <c r="BE137" s="13"/>
      <c r="BF137" s="13">
        <v>1</v>
      </c>
      <c r="BG137" s="13"/>
      <c r="BH137" s="13"/>
      <c r="BI137" s="13"/>
      <c r="BJ137" s="13"/>
      <c r="BK137" s="13"/>
      <c r="BL137" s="13">
        <v>1</v>
      </c>
      <c r="BM137" s="13">
        <v>3</v>
      </c>
      <c r="BN137" s="13">
        <v>3</v>
      </c>
      <c r="BO137" s="13">
        <v>3</v>
      </c>
      <c r="BP137" s="13">
        <v>4</v>
      </c>
      <c r="BQ137" s="13">
        <v>3</v>
      </c>
      <c r="BR137" s="13">
        <v>1</v>
      </c>
      <c r="BS137" s="13">
        <v>2</v>
      </c>
      <c r="BT137" s="13">
        <v>4</v>
      </c>
      <c r="BU137" s="13">
        <v>4</v>
      </c>
      <c r="BV137" s="13">
        <v>2</v>
      </c>
      <c r="BW137" s="13">
        <v>3</v>
      </c>
      <c r="BX137" s="13">
        <v>1</v>
      </c>
      <c r="BY137" s="13">
        <v>2</v>
      </c>
      <c r="BZ137" s="13"/>
      <c r="CA137" s="13">
        <v>4</v>
      </c>
      <c r="CB137" s="13">
        <v>3</v>
      </c>
      <c r="CC137" s="13">
        <v>2</v>
      </c>
      <c r="CD137" s="13">
        <v>2</v>
      </c>
      <c r="CE137" s="13">
        <v>2</v>
      </c>
      <c r="CF137" s="13">
        <v>1</v>
      </c>
      <c r="CG137" s="13">
        <v>1</v>
      </c>
      <c r="CH137" s="13">
        <v>2</v>
      </c>
      <c r="CI137" s="13">
        <v>1</v>
      </c>
      <c r="CJ137" s="13">
        <v>2</v>
      </c>
      <c r="CK137" s="13">
        <v>1</v>
      </c>
      <c r="CL137" s="13">
        <v>4</v>
      </c>
      <c r="CM137" s="13">
        <v>5</v>
      </c>
      <c r="CN137" s="13"/>
      <c r="CO137" s="13">
        <v>2</v>
      </c>
      <c r="CP137" s="13"/>
      <c r="CQ137" s="13"/>
      <c r="CR137" s="13">
        <v>3</v>
      </c>
      <c r="CS137" s="13">
        <v>2</v>
      </c>
      <c r="CT137" s="13">
        <v>3</v>
      </c>
      <c r="CU137" s="13">
        <v>1</v>
      </c>
      <c r="CV137" s="13">
        <v>2</v>
      </c>
      <c r="CW137" s="13"/>
      <c r="CX137" s="13">
        <v>1</v>
      </c>
      <c r="CY137" s="13">
        <v>2</v>
      </c>
      <c r="CZ137" s="13">
        <v>1</v>
      </c>
      <c r="DA137" s="13">
        <v>1</v>
      </c>
      <c r="DB137" s="13">
        <v>1</v>
      </c>
      <c r="DC137" s="13"/>
      <c r="DD137" s="13">
        <v>2</v>
      </c>
      <c r="DE137" s="13">
        <v>1</v>
      </c>
      <c r="DF137" s="13">
        <v>2</v>
      </c>
      <c r="DG137" s="13">
        <v>1</v>
      </c>
      <c r="DH137" s="13"/>
      <c r="DI137" s="13"/>
      <c r="DJ137" s="13">
        <v>2</v>
      </c>
      <c r="DK137" s="13">
        <v>1</v>
      </c>
      <c r="DL137" s="13">
        <v>2</v>
      </c>
      <c r="DM137" s="13"/>
      <c r="DN137" s="13"/>
      <c r="DO137" s="13"/>
      <c r="DP137" s="13">
        <v>1</v>
      </c>
      <c r="DQ137" s="13">
        <v>1</v>
      </c>
      <c r="DR137" s="13"/>
      <c r="DS137" s="13">
        <v>1</v>
      </c>
      <c r="DT137" s="13"/>
      <c r="DU137" s="13"/>
      <c r="DV137" s="13"/>
      <c r="DW137" s="13"/>
      <c r="DX137" s="13">
        <v>1</v>
      </c>
      <c r="DY137" s="13"/>
      <c r="DZ137" s="13">
        <v>1</v>
      </c>
      <c r="EA137" s="13">
        <v>1</v>
      </c>
      <c r="EB137" s="13">
        <v>1</v>
      </c>
      <c r="EC137" s="13"/>
      <c r="ED137" s="13"/>
      <c r="EE137" s="13"/>
      <c r="EF137" s="13">
        <v>1</v>
      </c>
      <c r="EG137" s="13">
        <v>1</v>
      </c>
      <c r="EH137" s="13"/>
      <c r="EI137" s="13"/>
      <c r="EJ137" s="13"/>
      <c r="EK137" s="13"/>
      <c r="EL137" s="13"/>
      <c r="EM137" s="13"/>
      <c r="EN137" s="13"/>
      <c r="EO137" s="13"/>
      <c r="EP137" s="13"/>
      <c r="EQ137" s="13"/>
      <c r="ER137" s="13">
        <v>1</v>
      </c>
      <c r="ES137" s="13"/>
      <c r="ET137" s="13"/>
      <c r="EU137" s="13"/>
      <c r="EV137" s="13"/>
      <c r="EW137" s="13"/>
      <c r="EX137" s="13"/>
      <c r="EY137" s="13"/>
      <c r="EZ137" s="13"/>
      <c r="FA137" s="60">
        <v>111</v>
      </c>
      <c r="FB137" s="13">
        <v>111</v>
      </c>
      <c r="FC137" s="16" t="s">
        <v>145</v>
      </c>
      <c r="FD137" s="13"/>
      <c r="FE137" s="13"/>
      <c r="FF137" s="13"/>
      <c r="FG137" s="13">
        <v>1</v>
      </c>
      <c r="FH137" s="13"/>
      <c r="FI137" s="13"/>
      <c r="FJ137" s="13"/>
      <c r="FK137" s="13"/>
      <c r="FL137" s="13"/>
      <c r="FM137" s="13"/>
      <c r="FN137" s="13"/>
      <c r="FO137" s="13">
        <v>1</v>
      </c>
      <c r="FP137" s="13"/>
      <c r="FQ137" s="13"/>
      <c r="FR137" s="13"/>
      <c r="FS137" s="13"/>
      <c r="FT137" s="13"/>
      <c r="FU137" s="13">
        <v>2</v>
      </c>
      <c r="FV137" s="13">
        <v>1</v>
      </c>
      <c r="FW137" s="13">
        <v>4</v>
      </c>
      <c r="FX137" s="13"/>
      <c r="FY137" s="13">
        <v>3</v>
      </c>
      <c r="FZ137" s="13">
        <v>2</v>
      </c>
      <c r="GA137" s="13">
        <v>1</v>
      </c>
      <c r="GB137" s="13"/>
      <c r="GC137" s="13">
        <v>6</v>
      </c>
      <c r="GD137" s="13">
        <v>6</v>
      </c>
      <c r="GE137" s="13">
        <v>6</v>
      </c>
      <c r="GF137" s="13">
        <v>1</v>
      </c>
      <c r="GG137" s="13">
        <v>2</v>
      </c>
      <c r="GH137" s="13">
        <v>2</v>
      </c>
      <c r="GI137" s="13">
        <v>5</v>
      </c>
      <c r="GJ137" s="13">
        <v>2</v>
      </c>
      <c r="GK137" s="13">
        <v>5</v>
      </c>
      <c r="GL137" s="13">
        <v>2</v>
      </c>
      <c r="GM137" s="13">
        <v>3</v>
      </c>
      <c r="GN137" s="13">
        <v>6</v>
      </c>
      <c r="GO137" s="13">
        <v>4</v>
      </c>
      <c r="GP137" s="13"/>
      <c r="GQ137" s="13">
        <v>5</v>
      </c>
      <c r="GR137" s="13">
        <v>1</v>
      </c>
      <c r="GS137" s="13"/>
      <c r="GT137" s="13">
        <v>2</v>
      </c>
      <c r="GU137" s="13"/>
      <c r="GV137" s="13">
        <v>1</v>
      </c>
      <c r="GW137" s="13"/>
      <c r="GX137" s="13">
        <v>2</v>
      </c>
      <c r="GY137" s="13"/>
      <c r="GZ137" s="13">
        <v>1</v>
      </c>
      <c r="HA137" s="13">
        <v>1</v>
      </c>
      <c r="HB137" s="13">
        <v>4</v>
      </c>
      <c r="HC137" s="13">
        <v>2</v>
      </c>
      <c r="HD137" s="13">
        <v>8</v>
      </c>
      <c r="HE137" s="13">
        <v>1</v>
      </c>
      <c r="HF137" s="13">
        <v>3</v>
      </c>
      <c r="HG137" s="13">
        <v>4</v>
      </c>
      <c r="HH137" s="13"/>
      <c r="HI137" s="13">
        <v>1</v>
      </c>
      <c r="HJ137" s="13">
        <v>2</v>
      </c>
      <c r="HK137" s="13">
        <v>1</v>
      </c>
      <c r="HL137" s="13">
        <v>1</v>
      </c>
      <c r="HM137" s="13">
        <v>1</v>
      </c>
      <c r="HN137" s="13">
        <v>2</v>
      </c>
      <c r="HO137" s="13">
        <v>1</v>
      </c>
      <c r="HP137" s="13">
        <v>1</v>
      </c>
      <c r="HQ137" s="13">
        <v>2</v>
      </c>
      <c r="HR137" s="13">
        <v>1</v>
      </c>
      <c r="HS137" s="13"/>
      <c r="HT137" s="13"/>
      <c r="HU137" s="13">
        <v>2</v>
      </c>
      <c r="HV137" s="13"/>
      <c r="HW137" s="13">
        <v>1</v>
      </c>
      <c r="HX137" s="13"/>
      <c r="HY137" s="13"/>
      <c r="HZ137" s="13"/>
      <c r="IA137" s="13"/>
      <c r="IB137" s="13"/>
      <c r="IC137" s="13"/>
      <c r="ID137" s="13">
        <v>2</v>
      </c>
      <c r="IE137" s="13">
        <v>1</v>
      </c>
      <c r="IF137" s="13"/>
      <c r="IG137" s="13">
        <v>1</v>
      </c>
      <c r="IH137" s="13"/>
      <c r="II137" s="13">
        <v>1</v>
      </c>
      <c r="IJ137" s="13"/>
      <c r="IK137" s="13"/>
      <c r="IL137" s="13"/>
      <c r="IM137" s="13"/>
      <c r="IN137" s="13"/>
      <c r="IO137" s="13"/>
      <c r="IP137" s="13"/>
      <c r="IQ137" s="13"/>
      <c r="IR137" s="13"/>
      <c r="IS137" s="13">
        <v>1</v>
      </c>
      <c r="IT137" s="13"/>
      <c r="IU137" s="13"/>
      <c r="IV137" s="13"/>
      <c r="IW137" s="13">
        <v>1</v>
      </c>
      <c r="IX137" s="13"/>
      <c r="IY137" s="13"/>
      <c r="IZ137" s="13"/>
      <c r="JA137" s="13"/>
      <c r="JB137" s="13"/>
      <c r="JC137" s="13"/>
      <c r="JD137" s="13"/>
      <c r="JE137" s="13"/>
      <c r="JF137" s="60">
        <v>123</v>
      </c>
      <c r="JG137" s="13"/>
      <c r="JH137" s="13"/>
      <c r="JI137" s="13"/>
      <c r="JJ137" s="13"/>
      <c r="JK137" s="13"/>
      <c r="JL137" s="13"/>
      <c r="JM137" s="13">
        <v>2</v>
      </c>
      <c r="JN137" s="13">
        <v>1</v>
      </c>
      <c r="JO137" s="13"/>
      <c r="JP137" s="13">
        <v>1</v>
      </c>
      <c r="JQ137" s="13">
        <v>1</v>
      </c>
      <c r="JR137" s="13"/>
      <c r="JS137" s="13">
        <v>1</v>
      </c>
      <c r="JT137" s="13"/>
      <c r="JU137" s="13"/>
      <c r="JV137" s="13"/>
      <c r="JW137" s="13"/>
      <c r="JX137" s="13"/>
      <c r="JY137" s="13">
        <v>1</v>
      </c>
      <c r="JZ137" s="13"/>
      <c r="KA137" s="13"/>
      <c r="KB137" s="13"/>
      <c r="KC137" s="13">
        <v>2</v>
      </c>
      <c r="KD137" s="13"/>
      <c r="KE137" s="13"/>
      <c r="KF137" s="13"/>
      <c r="KG137" s="13">
        <v>1</v>
      </c>
      <c r="KH137" s="13"/>
      <c r="KI137" s="13"/>
      <c r="KJ137" s="13"/>
      <c r="KK137" s="13"/>
      <c r="KL137" s="13"/>
      <c r="KM137" s="13"/>
      <c r="KN137" s="13"/>
      <c r="KO137" s="13"/>
      <c r="KP137" s="13"/>
      <c r="KQ137" s="13"/>
      <c r="KR137" s="13"/>
      <c r="KS137" s="13"/>
      <c r="KT137" s="13"/>
      <c r="KU137" s="13"/>
      <c r="KV137" s="13"/>
      <c r="KW137" s="13"/>
      <c r="KX137" s="13">
        <v>1</v>
      </c>
      <c r="KY137" s="13">
        <v>1</v>
      </c>
      <c r="KZ137" s="13"/>
      <c r="LA137" s="13"/>
      <c r="LB137" s="13"/>
      <c r="LC137" s="13"/>
      <c r="LD137" s="13"/>
      <c r="LE137" s="13"/>
      <c r="LF137" s="13"/>
      <c r="LG137" s="13"/>
      <c r="LH137" s="13">
        <v>1</v>
      </c>
      <c r="LI137" s="13"/>
      <c r="LJ137" s="13">
        <v>1</v>
      </c>
      <c r="LK137" s="13"/>
      <c r="LL137" s="13"/>
      <c r="LM137" s="13">
        <v>1</v>
      </c>
      <c r="LN137" s="13"/>
      <c r="LO137" s="13"/>
      <c r="LP137" s="13"/>
      <c r="LQ137" s="13"/>
      <c r="LR137" s="13"/>
      <c r="LS137" s="13"/>
      <c r="LT137" s="13"/>
      <c r="LU137" s="13"/>
      <c r="LV137" s="13"/>
      <c r="LW137" s="13"/>
      <c r="LX137" s="13"/>
      <c r="LY137" s="13"/>
      <c r="LZ137" s="13"/>
      <c r="MA137" s="13"/>
      <c r="MB137" s="13"/>
      <c r="MC137" s="13"/>
      <c r="MD137" s="13"/>
      <c r="ME137" s="13">
        <v>1</v>
      </c>
      <c r="MF137" s="13"/>
      <c r="MG137" s="13"/>
      <c r="MH137" s="13"/>
      <c r="MI137" s="13"/>
      <c r="MJ137" s="13"/>
      <c r="MK137" s="13"/>
      <c r="ML137" s="13"/>
      <c r="MM137" s="13"/>
      <c r="MN137" s="13"/>
      <c r="MO137" s="13"/>
      <c r="MP137" s="13"/>
      <c r="MQ137" s="13"/>
      <c r="MR137" s="13"/>
      <c r="MS137" s="13"/>
      <c r="MT137" s="13"/>
      <c r="MU137" s="13"/>
      <c r="MV137" s="13"/>
      <c r="MW137" s="13"/>
      <c r="MX137" s="13"/>
      <c r="MY137" s="13"/>
      <c r="MZ137" s="13"/>
      <c r="NA137" s="13"/>
      <c r="NB137" s="13"/>
      <c r="NC137" s="13"/>
      <c r="ND137" s="13"/>
      <c r="NE137" s="13"/>
      <c r="NF137" s="13"/>
      <c r="NG137" s="13"/>
      <c r="NH137" s="13"/>
      <c r="NI137" s="13"/>
      <c r="NJ137" s="60">
        <v>16</v>
      </c>
      <c r="NK137" s="13">
        <v>139</v>
      </c>
      <c r="NL137" s="448"/>
      <c r="NM137" s="448"/>
      <c r="NN137" s="448"/>
    </row>
    <row r="138" spans="1:378">
      <c r="A138" s="8" t="s">
        <v>149</v>
      </c>
      <c r="B138" s="284">
        <f t="shared" si="170"/>
        <v>4</v>
      </c>
      <c r="C138" s="284">
        <f t="shared" si="171"/>
        <v>4</v>
      </c>
      <c r="D138" s="284">
        <f t="shared" si="172"/>
        <v>36</v>
      </c>
      <c r="E138" s="284">
        <f t="shared" si="173"/>
        <v>35</v>
      </c>
      <c r="F138" s="284">
        <f t="shared" si="174"/>
        <v>63</v>
      </c>
      <c r="G138" s="284">
        <f t="shared" si="175"/>
        <v>86</v>
      </c>
      <c r="H138" s="284">
        <f t="shared" si="176"/>
        <v>56</v>
      </c>
      <c r="I138" s="284">
        <f t="shared" si="177"/>
        <v>114</v>
      </c>
      <c r="J138" s="284">
        <f t="shared" si="178"/>
        <v>61</v>
      </c>
      <c r="K138" s="284">
        <f t="shared" si="179"/>
        <v>81</v>
      </c>
      <c r="L138" s="284">
        <f t="shared" si="180"/>
        <v>59</v>
      </c>
      <c r="M138" s="284">
        <f t="shared" si="181"/>
        <v>60</v>
      </c>
      <c r="N138" s="284">
        <f t="shared" si="182"/>
        <v>33</v>
      </c>
      <c r="O138" s="284">
        <f t="shared" si="183"/>
        <v>42</v>
      </c>
      <c r="P138" s="284">
        <f t="shared" si="184"/>
        <v>22</v>
      </c>
      <c r="Q138" s="284">
        <f t="shared" si="185"/>
        <v>15</v>
      </c>
      <c r="R138" s="284">
        <f t="shared" si="186"/>
        <v>7</v>
      </c>
      <c r="S138" s="284">
        <f t="shared" si="187"/>
        <v>16</v>
      </c>
      <c r="T138" s="284">
        <f t="shared" si="188"/>
        <v>3</v>
      </c>
      <c r="U138" s="284">
        <f t="shared" si="189"/>
        <v>3</v>
      </c>
      <c r="W138" s="16" t="s">
        <v>146</v>
      </c>
      <c r="X138" s="764">
        <f t="shared" si="150"/>
        <v>816</v>
      </c>
      <c r="Y138" s="764">
        <f t="shared" si="151"/>
        <v>786</v>
      </c>
      <c r="Z138" s="764">
        <f t="shared" si="152"/>
        <v>1902</v>
      </c>
      <c r="AA138" s="764">
        <f t="shared" si="153"/>
        <v>2216</v>
      </c>
      <c r="AB138" s="764">
        <f t="shared" si="154"/>
        <v>6562</v>
      </c>
      <c r="AC138" s="764">
        <f t="shared" si="155"/>
        <v>6587</v>
      </c>
      <c r="AD138" s="764">
        <f t="shared" si="156"/>
        <v>7275</v>
      </c>
      <c r="AE138" s="764">
        <f t="shared" si="157"/>
        <v>6717</v>
      </c>
      <c r="AF138" s="764">
        <f t="shared" si="158"/>
        <v>5860</v>
      </c>
      <c r="AG138" s="764">
        <f t="shared" si="159"/>
        <v>5821</v>
      </c>
      <c r="AH138" s="764">
        <f t="shared" si="160"/>
        <v>3979</v>
      </c>
      <c r="AI138" s="764">
        <f t="shared" si="161"/>
        <v>4113</v>
      </c>
      <c r="AJ138" s="764">
        <f t="shared" si="162"/>
        <v>2281</v>
      </c>
      <c r="AK138" s="764">
        <f t="shared" si="163"/>
        <v>2186</v>
      </c>
      <c r="AL138" s="764">
        <f t="shared" si="164"/>
        <v>1076</v>
      </c>
      <c r="AM138" s="764">
        <f t="shared" si="165"/>
        <v>1066</v>
      </c>
      <c r="AN138" s="764">
        <f t="shared" si="166"/>
        <v>376</v>
      </c>
      <c r="AO138" s="764">
        <f t="shared" si="167"/>
        <v>511</v>
      </c>
      <c r="AP138" s="764">
        <f t="shared" si="168"/>
        <v>62</v>
      </c>
      <c r="AQ138" s="764">
        <f t="shared" si="169"/>
        <v>196</v>
      </c>
      <c r="AR138" s="764">
        <f t="shared" si="190"/>
        <v>811</v>
      </c>
      <c r="AT138" s="16" t="s">
        <v>146</v>
      </c>
      <c r="AU138" s="13">
        <v>32</v>
      </c>
      <c r="AV138" s="13">
        <v>119</v>
      </c>
      <c r="AW138" s="13">
        <v>108</v>
      </c>
      <c r="AX138" s="13">
        <v>88</v>
      </c>
      <c r="AY138" s="13">
        <v>92</v>
      </c>
      <c r="AZ138" s="13">
        <v>64</v>
      </c>
      <c r="BA138" s="13">
        <v>63</v>
      </c>
      <c r="BB138" s="13">
        <v>73</v>
      </c>
      <c r="BC138" s="13">
        <v>75</v>
      </c>
      <c r="BD138" s="13">
        <v>72</v>
      </c>
      <c r="BE138" s="13">
        <v>106</v>
      </c>
      <c r="BF138" s="13">
        <v>101</v>
      </c>
      <c r="BG138" s="13">
        <v>133</v>
      </c>
      <c r="BH138" s="13">
        <v>111</v>
      </c>
      <c r="BI138" s="13">
        <v>193</v>
      </c>
      <c r="BJ138" s="13">
        <v>192</v>
      </c>
      <c r="BK138" s="13">
        <v>284</v>
      </c>
      <c r="BL138" s="13">
        <v>266</v>
      </c>
      <c r="BM138" s="13">
        <v>396</v>
      </c>
      <c r="BN138" s="13">
        <v>434</v>
      </c>
      <c r="BO138" s="13">
        <v>483</v>
      </c>
      <c r="BP138" s="13">
        <v>545</v>
      </c>
      <c r="BQ138" s="13">
        <v>568</v>
      </c>
      <c r="BR138" s="13">
        <v>635</v>
      </c>
      <c r="BS138" s="13">
        <v>711</v>
      </c>
      <c r="BT138" s="13">
        <v>719</v>
      </c>
      <c r="BU138" s="13">
        <v>759</v>
      </c>
      <c r="BV138" s="13">
        <v>707</v>
      </c>
      <c r="BW138" s="13">
        <v>711</v>
      </c>
      <c r="BX138" s="13">
        <v>749</v>
      </c>
      <c r="BY138" s="13">
        <v>746</v>
      </c>
      <c r="BZ138" s="13">
        <v>704</v>
      </c>
      <c r="CA138" s="13">
        <v>726</v>
      </c>
      <c r="CB138" s="13">
        <v>644</v>
      </c>
      <c r="CC138" s="13">
        <v>677</v>
      </c>
      <c r="CD138" s="13">
        <v>644</v>
      </c>
      <c r="CE138" s="13">
        <v>602</v>
      </c>
      <c r="CF138" s="13">
        <v>630</v>
      </c>
      <c r="CG138" s="13">
        <v>682</v>
      </c>
      <c r="CH138" s="13">
        <v>662</v>
      </c>
      <c r="CI138" s="13">
        <v>649</v>
      </c>
      <c r="CJ138" s="13">
        <v>660</v>
      </c>
      <c r="CK138" s="13">
        <v>623</v>
      </c>
      <c r="CL138" s="13">
        <v>592</v>
      </c>
      <c r="CM138" s="13">
        <v>596</v>
      </c>
      <c r="CN138" s="13">
        <v>574</v>
      </c>
      <c r="CO138" s="13">
        <v>536</v>
      </c>
      <c r="CP138" s="13">
        <v>505</v>
      </c>
      <c r="CQ138" s="13">
        <v>537</v>
      </c>
      <c r="CR138" s="13">
        <v>549</v>
      </c>
      <c r="CS138" s="13">
        <v>542</v>
      </c>
      <c r="CT138" s="13">
        <v>479</v>
      </c>
      <c r="CU138" s="13">
        <v>434</v>
      </c>
      <c r="CV138" s="13">
        <v>410</v>
      </c>
      <c r="CW138" s="13">
        <v>405</v>
      </c>
      <c r="CX138" s="13">
        <v>385</v>
      </c>
      <c r="CY138" s="13">
        <v>385</v>
      </c>
      <c r="CZ138" s="13">
        <v>386</v>
      </c>
      <c r="DA138" s="13">
        <v>384</v>
      </c>
      <c r="DB138" s="13">
        <v>303</v>
      </c>
      <c r="DC138" s="13">
        <v>315</v>
      </c>
      <c r="DD138" s="13">
        <v>283</v>
      </c>
      <c r="DE138" s="13">
        <v>256</v>
      </c>
      <c r="DF138" s="13">
        <v>225</v>
      </c>
      <c r="DG138" s="13">
        <v>194</v>
      </c>
      <c r="DH138" s="13">
        <v>195</v>
      </c>
      <c r="DI138" s="13">
        <v>194</v>
      </c>
      <c r="DJ138" s="13">
        <v>177</v>
      </c>
      <c r="DK138" s="13">
        <v>179</v>
      </c>
      <c r="DL138" s="13">
        <v>168</v>
      </c>
      <c r="DM138" s="13">
        <v>154</v>
      </c>
      <c r="DN138" s="13">
        <v>124</v>
      </c>
      <c r="DO138" s="13">
        <v>117</v>
      </c>
      <c r="DP138" s="13">
        <v>102</v>
      </c>
      <c r="DQ138" s="13">
        <v>137</v>
      </c>
      <c r="DR138" s="13">
        <v>105</v>
      </c>
      <c r="DS138" s="13">
        <v>80</v>
      </c>
      <c r="DT138" s="13">
        <v>84</v>
      </c>
      <c r="DU138" s="13">
        <v>88</v>
      </c>
      <c r="DV138" s="13">
        <v>75</v>
      </c>
      <c r="DW138" s="13">
        <v>62</v>
      </c>
      <c r="DX138" s="13">
        <v>83</v>
      </c>
      <c r="DY138" s="13">
        <v>56</v>
      </c>
      <c r="DZ138" s="13">
        <v>46</v>
      </c>
      <c r="EA138" s="13">
        <v>50</v>
      </c>
      <c r="EB138" s="13">
        <v>40</v>
      </c>
      <c r="EC138" s="13">
        <v>45</v>
      </c>
      <c r="ED138" s="13">
        <v>48</v>
      </c>
      <c r="EE138" s="13">
        <v>37</v>
      </c>
      <c r="EF138" s="13">
        <v>44</v>
      </c>
      <c r="EG138" s="13">
        <v>37</v>
      </c>
      <c r="EH138" s="13">
        <v>34</v>
      </c>
      <c r="EI138" s="13">
        <v>38</v>
      </c>
      <c r="EJ138" s="13">
        <v>25</v>
      </c>
      <c r="EK138" s="13">
        <v>14</v>
      </c>
      <c r="EL138" s="13">
        <v>12</v>
      </c>
      <c r="EM138" s="13">
        <v>12</v>
      </c>
      <c r="EN138" s="13">
        <v>5</v>
      </c>
      <c r="EO138" s="13">
        <v>5</v>
      </c>
      <c r="EP138" s="13">
        <v>5</v>
      </c>
      <c r="EQ138" s="13">
        <v>5</v>
      </c>
      <c r="ER138" s="13">
        <v>1</v>
      </c>
      <c r="ES138" s="13">
        <v>1</v>
      </c>
      <c r="ET138" s="13">
        <v>1</v>
      </c>
      <c r="EU138" s="13"/>
      <c r="EV138" s="13"/>
      <c r="EW138" s="13">
        <v>1</v>
      </c>
      <c r="EX138" s="13"/>
      <c r="EY138" s="13"/>
      <c r="EZ138" s="13"/>
      <c r="FA138" s="60">
        <v>30199</v>
      </c>
      <c r="FB138" s="13">
        <v>30199</v>
      </c>
      <c r="FC138" s="16" t="s">
        <v>146</v>
      </c>
      <c r="FD138" s="13">
        <v>34</v>
      </c>
      <c r="FE138" s="13">
        <v>133</v>
      </c>
      <c r="FF138" s="13">
        <v>114</v>
      </c>
      <c r="FG138" s="13">
        <v>91</v>
      </c>
      <c r="FH138" s="13">
        <v>68</v>
      </c>
      <c r="FI138" s="13">
        <v>82</v>
      </c>
      <c r="FJ138" s="13">
        <v>70</v>
      </c>
      <c r="FK138" s="13">
        <v>80</v>
      </c>
      <c r="FL138" s="13">
        <v>66</v>
      </c>
      <c r="FM138" s="13">
        <v>78</v>
      </c>
      <c r="FN138" s="13">
        <v>100</v>
      </c>
      <c r="FO138" s="13">
        <v>95</v>
      </c>
      <c r="FP138" s="13">
        <v>93</v>
      </c>
      <c r="FQ138" s="13">
        <v>109</v>
      </c>
      <c r="FR138" s="13">
        <v>115</v>
      </c>
      <c r="FS138" s="13">
        <v>164</v>
      </c>
      <c r="FT138" s="13">
        <v>192</v>
      </c>
      <c r="FU138" s="13">
        <v>292</v>
      </c>
      <c r="FV138" s="13">
        <v>352</v>
      </c>
      <c r="FW138" s="13">
        <v>390</v>
      </c>
      <c r="FX138" s="13">
        <v>474</v>
      </c>
      <c r="FY138" s="13">
        <v>519</v>
      </c>
      <c r="FZ138" s="13">
        <v>553</v>
      </c>
      <c r="GA138" s="13">
        <v>622</v>
      </c>
      <c r="GB138" s="13">
        <v>714</v>
      </c>
      <c r="GC138" s="13">
        <v>710</v>
      </c>
      <c r="GD138" s="13">
        <v>733</v>
      </c>
      <c r="GE138" s="13">
        <v>720</v>
      </c>
      <c r="GF138" s="13">
        <v>739</v>
      </c>
      <c r="GG138" s="13">
        <v>778</v>
      </c>
      <c r="GH138" s="13">
        <v>808</v>
      </c>
      <c r="GI138" s="13">
        <v>787</v>
      </c>
      <c r="GJ138" s="13">
        <v>769</v>
      </c>
      <c r="GK138" s="13">
        <v>720</v>
      </c>
      <c r="GL138" s="13">
        <v>756</v>
      </c>
      <c r="GM138" s="13">
        <v>715</v>
      </c>
      <c r="GN138" s="13">
        <v>634</v>
      </c>
      <c r="GO138" s="13">
        <v>681</v>
      </c>
      <c r="GP138" s="13">
        <v>680</v>
      </c>
      <c r="GQ138" s="13">
        <v>725</v>
      </c>
      <c r="GR138" s="13">
        <v>678</v>
      </c>
      <c r="GS138" s="13">
        <v>655</v>
      </c>
      <c r="GT138" s="13">
        <v>620</v>
      </c>
      <c r="GU138" s="13">
        <v>661</v>
      </c>
      <c r="GV138" s="13">
        <v>577</v>
      </c>
      <c r="GW138" s="13">
        <v>562</v>
      </c>
      <c r="GX138" s="13">
        <v>548</v>
      </c>
      <c r="GY138" s="13">
        <v>516</v>
      </c>
      <c r="GZ138" s="13">
        <v>538</v>
      </c>
      <c r="HA138" s="13">
        <v>505</v>
      </c>
      <c r="HB138" s="13">
        <v>518</v>
      </c>
      <c r="HC138" s="13">
        <v>481</v>
      </c>
      <c r="HD138" s="13">
        <v>375</v>
      </c>
      <c r="HE138" s="13">
        <v>411</v>
      </c>
      <c r="HF138" s="13">
        <v>419</v>
      </c>
      <c r="HG138" s="13">
        <v>382</v>
      </c>
      <c r="HH138" s="13">
        <v>392</v>
      </c>
      <c r="HI138" s="13">
        <v>330</v>
      </c>
      <c r="HJ138" s="13">
        <v>355</v>
      </c>
      <c r="HK138" s="13">
        <v>316</v>
      </c>
      <c r="HL138" s="13">
        <v>299</v>
      </c>
      <c r="HM138" s="13">
        <v>278</v>
      </c>
      <c r="HN138" s="13">
        <v>245</v>
      </c>
      <c r="HO138" s="13">
        <v>279</v>
      </c>
      <c r="HP138" s="13">
        <v>253</v>
      </c>
      <c r="HQ138" s="13">
        <v>220</v>
      </c>
      <c r="HR138" s="13">
        <v>196</v>
      </c>
      <c r="HS138" s="13">
        <v>179</v>
      </c>
      <c r="HT138" s="13">
        <v>165</v>
      </c>
      <c r="HU138" s="13">
        <v>167</v>
      </c>
      <c r="HV138" s="13">
        <v>151</v>
      </c>
      <c r="HW138" s="13">
        <v>122</v>
      </c>
      <c r="HX138" s="13">
        <v>142</v>
      </c>
      <c r="HY138" s="13">
        <v>104</v>
      </c>
      <c r="HZ138" s="13">
        <v>133</v>
      </c>
      <c r="IA138" s="13">
        <v>101</v>
      </c>
      <c r="IB138" s="13">
        <v>95</v>
      </c>
      <c r="IC138" s="13">
        <v>79</v>
      </c>
      <c r="ID138" s="13">
        <v>60</v>
      </c>
      <c r="IE138" s="13">
        <v>89</v>
      </c>
      <c r="IF138" s="13">
        <v>49</v>
      </c>
      <c r="IG138" s="13">
        <v>61</v>
      </c>
      <c r="IH138" s="13">
        <v>59</v>
      </c>
      <c r="II138" s="13">
        <v>38</v>
      </c>
      <c r="IJ138" s="13">
        <v>38</v>
      </c>
      <c r="IK138" s="13">
        <v>31</v>
      </c>
      <c r="IL138" s="13">
        <v>26</v>
      </c>
      <c r="IM138" s="13">
        <v>30</v>
      </c>
      <c r="IN138" s="13">
        <v>21</v>
      </c>
      <c r="IO138" s="13">
        <v>23</v>
      </c>
      <c r="IP138" s="13">
        <v>13</v>
      </c>
      <c r="IQ138" s="13">
        <v>11</v>
      </c>
      <c r="IR138" s="13">
        <v>12</v>
      </c>
      <c r="IS138" s="13">
        <v>10</v>
      </c>
      <c r="IT138" s="13">
        <v>9</v>
      </c>
      <c r="IU138" s="13">
        <v>3</v>
      </c>
      <c r="IV138" s="13">
        <v>2</v>
      </c>
      <c r="IW138" s="13">
        <v>1</v>
      </c>
      <c r="IX138" s="13"/>
      <c r="IY138" s="13">
        <v>1</v>
      </c>
      <c r="IZ138" s="13"/>
      <c r="JA138" s="13"/>
      <c r="JB138" s="13"/>
      <c r="JC138" s="13"/>
      <c r="JD138" s="13"/>
      <c r="JE138" s="13">
        <v>2</v>
      </c>
      <c r="JF138" s="60">
        <v>30191</v>
      </c>
      <c r="JG138" s="13">
        <v>77</v>
      </c>
      <c r="JH138" s="13">
        <v>46</v>
      </c>
      <c r="JI138" s="13">
        <v>3</v>
      </c>
      <c r="JJ138" s="13">
        <v>2</v>
      </c>
      <c r="JK138" s="13"/>
      <c r="JL138" s="13">
        <v>1</v>
      </c>
      <c r="JM138" s="13">
        <v>2</v>
      </c>
      <c r="JN138" s="13">
        <v>2</v>
      </c>
      <c r="JO138" s="13"/>
      <c r="JP138" s="13">
        <v>3</v>
      </c>
      <c r="JQ138" s="13">
        <v>4</v>
      </c>
      <c r="JR138" s="13">
        <v>4</v>
      </c>
      <c r="JS138" s="13">
        <v>5</v>
      </c>
      <c r="JT138" s="13">
        <v>3</v>
      </c>
      <c r="JU138" s="13">
        <v>5</v>
      </c>
      <c r="JV138" s="13">
        <v>14</v>
      </c>
      <c r="JW138" s="13">
        <v>8</v>
      </c>
      <c r="JX138" s="13">
        <v>10</v>
      </c>
      <c r="JY138" s="13">
        <v>14</v>
      </c>
      <c r="JZ138" s="13">
        <v>20</v>
      </c>
      <c r="KA138" s="13">
        <v>11</v>
      </c>
      <c r="KB138" s="13">
        <v>25</v>
      </c>
      <c r="KC138" s="13">
        <v>20</v>
      </c>
      <c r="KD138" s="13">
        <v>12</v>
      </c>
      <c r="KE138" s="13">
        <v>12</v>
      </c>
      <c r="KF138" s="13">
        <v>13</v>
      </c>
      <c r="KG138" s="13">
        <v>9</v>
      </c>
      <c r="KH138" s="13">
        <v>4</v>
      </c>
      <c r="KI138" s="13">
        <v>14</v>
      </c>
      <c r="KJ138" s="13">
        <v>20</v>
      </c>
      <c r="KK138" s="13">
        <v>13</v>
      </c>
      <c r="KL138" s="13">
        <v>12</v>
      </c>
      <c r="KM138" s="13">
        <v>8</v>
      </c>
      <c r="KN138" s="13">
        <v>17</v>
      </c>
      <c r="KO138" s="13">
        <v>17</v>
      </c>
      <c r="KP138" s="13">
        <v>16</v>
      </c>
      <c r="KQ138" s="13">
        <v>10</v>
      </c>
      <c r="KR138" s="13">
        <v>9</v>
      </c>
      <c r="KS138" s="13">
        <v>5</v>
      </c>
      <c r="KT138" s="13">
        <v>10</v>
      </c>
      <c r="KU138" s="13">
        <v>10</v>
      </c>
      <c r="KV138" s="13">
        <v>7</v>
      </c>
      <c r="KW138" s="13">
        <v>9</v>
      </c>
      <c r="KX138" s="13">
        <v>8</v>
      </c>
      <c r="KY138" s="13">
        <v>9</v>
      </c>
      <c r="KZ138" s="13">
        <v>9</v>
      </c>
      <c r="LA138" s="13">
        <v>12</v>
      </c>
      <c r="LB138" s="13">
        <v>9</v>
      </c>
      <c r="LC138" s="13">
        <v>7</v>
      </c>
      <c r="LD138" s="13">
        <v>10</v>
      </c>
      <c r="LE138" s="13">
        <v>6</v>
      </c>
      <c r="LF138" s="13">
        <v>16</v>
      </c>
      <c r="LG138" s="13">
        <v>2</v>
      </c>
      <c r="LH138" s="13">
        <v>2</v>
      </c>
      <c r="LI138" s="13">
        <v>11</v>
      </c>
      <c r="LJ138" s="13">
        <v>6</v>
      </c>
      <c r="LK138" s="13">
        <v>6</v>
      </c>
      <c r="LL138" s="13">
        <v>2</v>
      </c>
      <c r="LM138" s="13">
        <v>3</v>
      </c>
      <c r="LN138" s="13">
        <v>6</v>
      </c>
      <c r="LO138" s="13">
        <v>4</v>
      </c>
      <c r="LP138" s="13">
        <v>10</v>
      </c>
      <c r="LQ138" s="13">
        <v>8</v>
      </c>
      <c r="LR138" s="13">
        <v>2</v>
      </c>
      <c r="LS138" s="13">
        <v>4</v>
      </c>
      <c r="LT138" s="13">
        <v>3</v>
      </c>
      <c r="LU138" s="13">
        <v>1</v>
      </c>
      <c r="LV138" s="13">
        <v>6</v>
      </c>
      <c r="LW138" s="13">
        <v>6</v>
      </c>
      <c r="LX138" s="13">
        <v>3</v>
      </c>
      <c r="LY138" s="13">
        <v>2</v>
      </c>
      <c r="LZ138" s="13">
        <v>4</v>
      </c>
      <c r="MA138" s="13">
        <v>5</v>
      </c>
      <c r="MB138" s="13">
        <v>5</v>
      </c>
      <c r="MC138" s="13">
        <v>3</v>
      </c>
      <c r="MD138" s="13">
        <v>2</v>
      </c>
      <c r="ME138" s="13">
        <v>4</v>
      </c>
      <c r="MF138" s="13"/>
      <c r="MG138" s="13">
        <v>4</v>
      </c>
      <c r="MH138" s="13">
        <v>8</v>
      </c>
      <c r="MI138" s="13">
        <v>5</v>
      </c>
      <c r="MJ138" s="13">
        <v>4</v>
      </c>
      <c r="MK138" s="13">
        <v>8</v>
      </c>
      <c r="ML138" s="13">
        <v>1</v>
      </c>
      <c r="MM138" s="13">
        <v>7</v>
      </c>
      <c r="MN138" s="13">
        <v>8</v>
      </c>
      <c r="MO138" s="13">
        <v>6</v>
      </c>
      <c r="MP138" s="13">
        <v>6</v>
      </c>
      <c r="MQ138" s="13">
        <v>4</v>
      </c>
      <c r="MR138" s="13">
        <v>4</v>
      </c>
      <c r="MS138" s="13">
        <v>8</v>
      </c>
      <c r="MT138" s="13">
        <v>3</v>
      </c>
      <c r="MU138" s="13">
        <v>3</v>
      </c>
      <c r="MV138" s="13">
        <v>7</v>
      </c>
      <c r="MW138" s="13">
        <v>4</v>
      </c>
      <c r="MX138" s="13">
        <v>4</v>
      </c>
      <c r="MY138" s="13">
        <v>2</v>
      </c>
      <c r="MZ138" s="13">
        <v>3</v>
      </c>
      <c r="NA138" s="13">
        <v>1</v>
      </c>
      <c r="NB138" s="13"/>
      <c r="NC138" s="13">
        <v>2</v>
      </c>
      <c r="ND138" s="13"/>
      <c r="NE138" s="13"/>
      <c r="NF138" s="13"/>
      <c r="NG138" s="13"/>
      <c r="NH138" s="13"/>
      <c r="NI138" s="13">
        <v>5</v>
      </c>
      <c r="NJ138" s="60">
        <v>809</v>
      </c>
      <c r="NK138" s="13">
        <v>31000</v>
      </c>
      <c r="NL138" s="448"/>
      <c r="NM138" s="448"/>
      <c r="NN138" s="448"/>
    </row>
    <row r="139" spans="1:378">
      <c r="A139" s="8" t="s">
        <v>150</v>
      </c>
      <c r="B139" s="284">
        <f t="shared" si="170"/>
        <v>60</v>
      </c>
      <c r="C139" s="284">
        <f t="shared" si="171"/>
        <v>45</v>
      </c>
      <c r="D139" s="284">
        <f t="shared" si="172"/>
        <v>87</v>
      </c>
      <c r="E139" s="284">
        <f t="shared" si="173"/>
        <v>95</v>
      </c>
      <c r="F139" s="284">
        <f t="shared" si="174"/>
        <v>189</v>
      </c>
      <c r="G139" s="284">
        <f t="shared" si="175"/>
        <v>192</v>
      </c>
      <c r="H139" s="284">
        <f t="shared" si="176"/>
        <v>175</v>
      </c>
      <c r="I139" s="284">
        <f t="shared" si="177"/>
        <v>209</v>
      </c>
      <c r="J139" s="284">
        <f t="shared" si="178"/>
        <v>154</v>
      </c>
      <c r="K139" s="284">
        <f t="shared" si="179"/>
        <v>169</v>
      </c>
      <c r="L139" s="284">
        <f t="shared" si="180"/>
        <v>117</v>
      </c>
      <c r="M139" s="284">
        <f t="shared" si="181"/>
        <v>138</v>
      </c>
      <c r="N139" s="284">
        <f t="shared" si="182"/>
        <v>88</v>
      </c>
      <c r="O139" s="284">
        <f t="shared" si="183"/>
        <v>97</v>
      </c>
      <c r="P139" s="284">
        <f t="shared" si="184"/>
        <v>52</v>
      </c>
      <c r="Q139" s="284">
        <f t="shared" si="185"/>
        <v>60</v>
      </c>
      <c r="R139" s="284">
        <f t="shared" si="186"/>
        <v>28</v>
      </c>
      <c r="S139" s="284">
        <f t="shared" si="187"/>
        <v>28</v>
      </c>
      <c r="T139" s="284">
        <f t="shared" si="188"/>
        <v>3</v>
      </c>
      <c r="U139" s="284">
        <f t="shared" si="189"/>
        <v>8</v>
      </c>
      <c r="W139" s="16" t="s">
        <v>147</v>
      </c>
      <c r="X139" s="764">
        <f t="shared" si="150"/>
        <v>5</v>
      </c>
      <c r="Y139" s="764">
        <f t="shared" si="151"/>
        <v>4</v>
      </c>
      <c r="Z139" s="764">
        <f t="shared" si="152"/>
        <v>54</v>
      </c>
      <c r="AA139" s="764">
        <f t="shared" si="153"/>
        <v>52</v>
      </c>
      <c r="AB139" s="764">
        <f t="shared" si="154"/>
        <v>265</v>
      </c>
      <c r="AC139" s="764">
        <f t="shared" si="155"/>
        <v>182</v>
      </c>
      <c r="AD139" s="764">
        <f t="shared" si="156"/>
        <v>319</v>
      </c>
      <c r="AE139" s="764">
        <f t="shared" si="157"/>
        <v>229</v>
      </c>
      <c r="AF139" s="764">
        <f t="shared" si="158"/>
        <v>233</v>
      </c>
      <c r="AG139" s="764">
        <f t="shared" si="159"/>
        <v>212</v>
      </c>
      <c r="AH139" s="764">
        <f t="shared" si="160"/>
        <v>165</v>
      </c>
      <c r="AI139" s="764">
        <f t="shared" si="161"/>
        <v>121</v>
      </c>
      <c r="AJ139" s="764">
        <f t="shared" si="162"/>
        <v>81</v>
      </c>
      <c r="AK139" s="764">
        <f t="shared" si="163"/>
        <v>76</v>
      </c>
      <c r="AL139" s="764">
        <f t="shared" si="164"/>
        <v>36</v>
      </c>
      <c r="AM139" s="764">
        <f t="shared" si="165"/>
        <v>36</v>
      </c>
      <c r="AN139" s="764">
        <f t="shared" si="166"/>
        <v>18</v>
      </c>
      <c r="AO139" s="764">
        <f t="shared" si="167"/>
        <v>13</v>
      </c>
      <c r="AP139" s="764">
        <f t="shared" si="168"/>
        <v>1</v>
      </c>
      <c r="AQ139" s="764">
        <f t="shared" si="169"/>
        <v>4</v>
      </c>
      <c r="AR139" s="764">
        <f t="shared" si="190"/>
        <v>6</v>
      </c>
      <c r="AT139" s="16" t="s">
        <v>147</v>
      </c>
      <c r="AU139" s="13"/>
      <c r="AV139" s="13"/>
      <c r="AW139" s="13">
        <v>2</v>
      </c>
      <c r="AX139" s="13"/>
      <c r="AY139" s="13"/>
      <c r="AZ139" s="13"/>
      <c r="BA139" s="13"/>
      <c r="BB139" s="13">
        <v>1</v>
      </c>
      <c r="BC139" s="13"/>
      <c r="BD139" s="13">
        <v>1</v>
      </c>
      <c r="BE139" s="13"/>
      <c r="BF139" s="13">
        <v>1</v>
      </c>
      <c r="BG139" s="13">
        <v>2</v>
      </c>
      <c r="BH139" s="13">
        <v>3</v>
      </c>
      <c r="BI139" s="13">
        <v>4</v>
      </c>
      <c r="BJ139" s="13">
        <v>6</v>
      </c>
      <c r="BK139" s="13">
        <v>6</v>
      </c>
      <c r="BL139" s="13">
        <v>8</v>
      </c>
      <c r="BM139" s="13">
        <v>12</v>
      </c>
      <c r="BN139" s="13">
        <v>10</v>
      </c>
      <c r="BO139" s="13">
        <v>12</v>
      </c>
      <c r="BP139" s="13">
        <v>14</v>
      </c>
      <c r="BQ139" s="13">
        <v>10</v>
      </c>
      <c r="BR139" s="13">
        <v>23</v>
      </c>
      <c r="BS139" s="13">
        <v>24</v>
      </c>
      <c r="BT139" s="13">
        <v>16</v>
      </c>
      <c r="BU139" s="13">
        <v>17</v>
      </c>
      <c r="BV139" s="13">
        <v>21</v>
      </c>
      <c r="BW139" s="13">
        <v>22</v>
      </c>
      <c r="BX139" s="13">
        <v>23</v>
      </c>
      <c r="BY139" s="13">
        <v>31</v>
      </c>
      <c r="BZ139" s="13">
        <v>26</v>
      </c>
      <c r="CA139" s="13">
        <v>26</v>
      </c>
      <c r="CB139" s="13">
        <v>18</v>
      </c>
      <c r="CC139" s="13">
        <v>20</v>
      </c>
      <c r="CD139" s="13">
        <v>20</v>
      </c>
      <c r="CE139" s="13">
        <v>23</v>
      </c>
      <c r="CF139" s="13">
        <v>26</v>
      </c>
      <c r="CG139" s="13">
        <v>13</v>
      </c>
      <c r="CH139" s="13">
        <v>26</v>
      </c>
      <c r="CI139" s="13">
        <v>32</v>
      </c>
      <c r="CJ139" s="13">
        <v>23</v>
      </c>
      <c r="CK139" s="13">
        <v>29</v>
      </c>
      <c r="CL139" s="13">
        <v>21</v>
      </c>
      <c r="CM139" s="13">
        <v>21</v>
      </c>
      <c r="CN139" s="13">
        <v>17</v>
      </c>
      <c r="CO139" s="13">
        <v>14</v>
      </c>
      <c r="CP139" s="13">
        <v>17</v>
      </c>
      <c r="CQ139" s="13">
        <v>13</v>
      </c>
      <c r="CR139" s="13">
        <v>25</v>
      </c>
      <c r="CS139" s="13">
        <v>17</v>
      </c>
      <c r="CT139" s="13">
        <v>10</v>
      </c>
      <c r="CU139" s="13">
        <v>18</v>
      </c>
      <c r="CV139" s="13">
        <v>13</v>
      </c>
      <c r="CW139" s="13">
        <v>12</v>
      </c>
      <c r="CX139" s="13">
        <v>15</v>
      </c>
      <c r="CY139" s="13">
        <v>7</v>
      </c>
      <c r="CZ139" s="13">
        <v>14</v>
      </c>
      <c r="DA139" s="13">
        <v>8</v>
      </c>
      <c r="DB139" s="13">
        <v>7</v>
      </c>
      <c r="DC139" s="13">
        <v>9</v>
      </c>
      <c r="DD139" s="13">
        <v>10</v>
      </c>
      <c r="DE139" s="13">
        <v>11</v>
      </c>
      <c r="DF139" s="13">
        <v>12</v>
      </c>
      <c r="DG139" s="13">
        <v>11</v>
      </c>
      <c r="DH139" s="13">
        <v>2</v>
      </c>
      <c r="DI139" s="13">
        <v>4</v>
      </c>
      <c r="DJ139" s="13">
        <v>6</v>
      </c>
      <c r="DK139" s="13">
        <v>6</v>
      </c>
      <c r="DL139" s="13">
        <v>5</v>
      </c>
      <c r="DM139" s="13">
        <v>10</v>
      </c>
      <c r="DN139" s="13">
        <v>3</v>
      </c>
      <c r="DO139" s="13">
        <v>2</v>
      </c>
      <c r="DP139" s="13"/>
      <c r="DQ139" s="13">
        <v>3</v>
      </c>
      <c r="DR139" s="13">
        <v>5</v>
      </c>
      <c r="DS139" s="13">
        <v>3</v>
      </c>
      <c r="DT139" s="13">
        <v>2</v>
      </c>
      <c r="DU139" s="13">
        <v>4</v>
      </c>
      <c r="DV139" s="13">
        <v>4</v>
      </c>
      <c r="DW139" s="13"/>
      <c r="DX139" s="13">
        <v>2</v>
      </c>
      <c r="DY139" s="13">
        <v>1</v>
      </c>
      <c r="DZ139" s="13">
        <v>3</v>
      </c>
      <c r="EA139" s="13">
        <v>3</v>
      </c>
      <c r="EB139" s="13">
        <v>3</v>
      </c>
      <c r="EC139" s="13"/>
      <c r="ED139" s="13"/>
      <c r="EE139" s="13">
        <v>1</v>
      </c>
      <c r="EF139" s="13"/>
      <c r="EG139" s="13"/>
      <c r="EH139" s="13">
        <v>1</v>
      </c>
      <c r="EI139" s="13">
        <v>2</v>
      </c>
      <c r="EJ139" s="13"/>
      <c r="EK139" s="13"/>
      <c r="EL139" s="13"/>
      <c r="EM139" s="13"/>
      <c r="EN139" s="13"/>
      <c r="EO139" s="13">
        <v>1</v>
      </c>
      <c r="EP139" s="13"/>
      <c r="EQ139" s="13"/>
      <c r="ER139" s="13"/>
      <c r="ES139" s="13"/>
      <c r="ET139" s="13"/>
      <c r="EU139" s="13"/>
      <c r="EV139" s="13"/>
      <c r="EW139" s="13"/>
      <c r="EX139" s="13"/>
      <c r="EY139" s="13"/>
      <c r="EZ139" s="13"/>
      <c r="FA139" s="60">
        <v>929</v>
      </c>
      <c r="FB139" s="13">
        <v>929</v>
      </c>
      <c r="FC139" s="16" t="s">
        <v>147</v>
      </c>
      <c r="FD139" s="13">
        <v>1</v>
      </c>
      <c r="FE139" s="13">
        <v>2</v>
      </c>
      <c r="FF139" s="13">
        <v>2</v>
      </c>
      <c r="FG139" s="13"/>
      <c r="FH139" s="13"/>
      <c r="FI139" s="13"/>
      <c r="FJ139" s="13"/>
      <c r="FK139" s="13"/>
      <c r="FL139" s="13"/>
      <c r="FM139" s="13"/>
      <c r="FN139" s="13"/>
      <c r="FO139" s="13">
        <v>1</v>
      </c>
      <c r="FP139" s="13">
        <v>1</v>
      </c>
      <c r="FQ139" s="13"/>
      <c r="FR139" s="13">
        <v>5</v>
      </c>
      <c r="FS139" s="13">
        <v>5</v>
      </c>
      <c r="FT139" s="13">
        <v>5</v>
      </c>
      <c r="FU139" s="13">
        <v>7</v>
      </c>
      <c r="FV139" s="13">
        <v>10</v>
      </c>
      <c r="FW139" s="13">
        <v>20</v>
      </c>
      <c r="FX139" s="13">
        <v>21</v>
      </c>
      <c r="FY139" s="13">
        <v>17</v>
      </c>
      <c r="FZ139" s="13">
        <v>21</v>
      </c>
      <c r="GA139" s="13">
        <v>25</v>
      </c>
      <c r="GB139" s="13">
        <v>27</v>
      </c>
      <c r="GC139" s="13">
        <v>20</v>
      </c>
      <c r="GD139" s="13">
        <v>34</v>
      </c>
      <c r="GE139" s="13">
        <v>32</v>
      </c>
      <c r="GF139" s="13">
        <v>31</v>
      </c>
      <c r="GG139" s="13">
        <v>37</v>
      </c>
      <c r="GH139" s="13">
        <v>41</v>
      </c>
      <c r="GI139" s="13">
        <v>29</v>
      </c>
      <c r="GJ139" s="13">
        <v>39</v>
      </c>
      <c r="GK139" s="13">
        <v>31</v>
      </c>
      <c r="GL139" s="13">
        <v>20</v>
      </c>
      <c r="GM139" s="13">
        <v>32</v>
      </c>
      <c r="GN139" s="13">
        <v>30</v>
      </c>
      <c r="GO139" s="13">
        <v>29</v>
      </c>
      <c r="GP139" s="13">
        <v>37</v>
      </c>
      <c r="GQ139" s="13">
        <v>31</v>
      </c>
      <c r="GR139" s="13">
        <v>27</v>
      </c>
      <c r="GS139" s="13">
        <v>27</v>
      </c>
      <c r="GT139" s="13">
        <v>26</v>
      </c>
      <c r="GU139" s="13">
        <v>21</v>
      </c>
      <c r="GV139" s="13">
        <v>25</v>
      </c>
      <c r="GW139" s="13">
        <v>20</v>
      </c>
      <c r="GX139" s="13">
        <v>25</v>
      </c>
      <c r="GY139" s="13">
        <v>22</v>
      </c>
      <c r="GZ139" s="13">
        <v>24</v>
      </c>
      <c r="HA139" s="13">
        <v>16</v>
      </c>
      <c r="HB139" s="13">
        <v>23</v>
      </c>
      <c r="HC139" s="13">
        <v>20</v>
      </c>
      <c r="HD139" s="13">
        <v>14</v>
      </c>
      <c r="HE139" s="13">
        <v>20</v>
      </c>
      <c r="HF139" s="13">
        <v>18</v>
      </c>
      <c r="HG139" s="13">
        <v>12</v>
      </c>
      <c r="HH139" s="13">
        <v>16</v>
      </c>
      <c r="HI139" s="13">
        <v>12</v>
      </c>
      <c r="HJ139" s="13">
        <v>12</v>
      </c>
      <c r="HK139" s="13">
        <v>18</v>
      </c>
      <c r="HL139" s="13">
        <v>11</v>
      </c>
      <c r="HM139" s="13">
        <v>10</v>
      </c>
      <c r="HN139" s="13">
        <v>8</v>
      </c>
      <c r="HO139" s="13">
        <v>5</v>
      </c>
      <c r="HP139" s="13">
        <v>12</v>
      </c>
      <c r="HQ139" s="13">
        <v>3</v>
      </c>
      <c r="HR139" s="13">
        <v>6</v>
      </c>
      <c r="HS139" s="13">
        <v>4</v>
      </c>
      <c r="HT139" s="13">
        <v>9</v>
      </c>
      <c r="HU139" s="13">
        <v>13</v>
      </c>
      <c r="HV139" s="13">
        <v>5</v>
      </c>
      <c r="HW139" s="13">
        <v>6</v>
      </c>
      <c r="HX139" s="13">
        <v>4</v>
      </c>
      <c r="HY139" s="13">
        <v>4</v>
      </c>
      <c r="HZ139" s="13">
        <v>3</v>
      </c>
      <c r="IA139" s="13">
        <v>1</v>
      </c>
      <c r="IB139" s="13">
        <v>2</v>
      </c>
      <c r="IC139" s="13">
        <v>4</v>
      </c>
      <c r="ID139" s="13">
        <v>4</v>
      </c>
      <c r="IE139" s="13">
        <v>3</v>
      </c>
      <c r="IF139" s="13">
        <v>3</v>
      </c>
      <c r="IG139" s="13">
        <v>4</v>
      </c>
      <c r="IH139" s="13">
        <v>1</v>
      </c>
      <c r="II139" s="13">
        <v>2</v>
      </c>
      <c r="IJ139" s="13">
        <v>1</v>
      </c>
      <c r="IK139" s="13">
        <v>3</v>
      </c>
      <c r="IL139" s="13"/>
      <c r="IM139" s="13">
        <v>2</v>
      </c>
      <c r="IN139" s="13">
        <v>1</v>
      </c>
      <c r="IO139" s="13">
        <v>1</v>
      </c>
      <c r="IP139" s="13"/>
      <c r="IQ139" s="13"/>
      <c r="IR139" s="13">
        <v>1</v>
      </c>
      <c r="IS139" s="13"/>
      <c r="IT139" s="13"/>
      <c r="IU139" s="13"/>
      <c r="IV139" s="13"/>
      <c r="IW139" s="13"/>
      <c r="IX139" s="13"/>
      <c r="IY139" s="13"/>
      <c r="IZ139" s="13"/>
      <c r="JA139" s="13"/>
      <c r="JB139" s="13"/>
      <c r="JC139" s="13"/>
      <c r="JD139" s="13"/>
      <c r="JE139" s="13"/>
      <c r="JF139" s="60">
        <v>1177</v>
      </c>
      <c r="JG139" s="13"/>
      <c r="JH139" s="13"/>
      <c r="JI139" s="13"/>
      <c r="JJ139" s="13"/>
      <c r="JK139" s="13"/>
      <c r="JL139" s="13"/>
      <c r="JM139" s="13"/>
      <c r="JN139" s="13"/>
      <c r="JO139" s="13"/>
      <c r="JP139" s="13"/>
      <c r="JQ139" s="13"/>
      <c r="JR139" s="13"/>
      <c r="JS139" s="13"/>
      <c r="JT139" s="13"/>
      <c r="JU139" s="13"/>
      <c r="JV139" s="13"/>
      <c r="JW139" s="13"/>
      <c r="JX139" s="13"/>
      <c r="JY139" s="13"/>
      <c r="JZ139" s="13"/>
      <c r="KA139" s="13"/>
      <c r="KB139" s="13"/>
      <c r="KC139" s="13"/>
      <c r="KD139" s="13"/>
      <c r="KE139" s="13"/>
      <c r="KF139" s="13"/>
      <c r="KG139" s="13"/>
      <c r="KH139" s="13"/>
      <c r="KI139" s="13"/>
      <c r="KJ139" s="13"/>
      <c r="KK139" s="13"/>
      <c r="KL139" s="13"/>
      <c r="KM139" s="13"/>
      <c r="KN139" s="13"/>
      <c r="KO139" s="13"/>
      <c r="KP139" s="13">
        <v>1</v>
      </c>
      <c r="KQ139" s="13"/>
      <c r="KR139" s="13"/>
      <c r="KS139" s="13"/>
      <c r="KT139" s="13"/>
      <c r="KU139" s="13"/>
      <c r="KV139" s="13">
        <v>2</v>
      </c>
      <c r="KW139" s="13"/>
      <c r="KX139" s="13"/>
      <c r="KY139" s="13"/>
      <c r="KZ139" s="13"/>
      <c r="LA139" s="13"/>
      <c r="LB139" s="13"/>
      <c r="LC139" s="13">
        <v>1</v>
      </c>
      <c r="LD139" s="13"/>
      <c r="LE139" s="13"/>
      <c r="LF139" s="13"/>
      <c r="LG139" s="13"/>
      <c r="LH139" s="13"/>
      <c r="LI139" s="13"/>
      <c r="LJ139" s="13"/>
      <c r="LK139" s="13"/>
      <c r="LL139" s="13"/>
      <c r="LM139" s="13"/>
      <c r="LN139" s="13"/>
      <c r="LO139" s="13"/>
      <c r="LP139" s="13"/>
      <c r="LQ139" s="13"/>
      <c r="LR139" s="13"/>
      <c r="LS139" s="13"/>
      <c r="LT139" s="13"/>
      <c r="LU139" s="13"/>
      <c r="LV139" s="13"/>
      <c r="LW139" s="13"/>
      <c r="LX139" s="13"/>
      <c r="LY139" s="13"/>
      <c r="LZ139" s="13"/>
      <c r="MA139" s="13"/>
      <c r="MB139" s="13"/>
      <c r="MC139" s="13"/>
      <c r="MD139" s="13"/>
      <c r="ME139" s="13"/>
      <c r="MF139" s="13"/>
      <c r="MG139" s="13"/>
      <c r="MH139" s="13">
        <v>1</v>
      </c>
      <c r="MI139" s="13"/>
      <c r="MJ139" s="13"/>
      <c r="MK139" s="13"/>
      <c r="ML139" s="13">
        <v>1</v>
      </c>
      <c r="MM139" s="13"/>
      <c r="MN139" s="13"/>
      <c r="MO139" s="13"/>
      <c r="MP139" s="13"/>
      <c r="MQ139" s="13"/>
      <c r="MR139" s="13"/>
      <c r="MS139" s="13"/>
      <c r="MT139" s="13"/>
      <c r="MU139" s="13"/>
      <c r="MV139" s="13"/>
      <c r="MW139" s="13"/>
      <c r="MX139" s="13"/>
      <c r="MY139" s="13"/>
      <c r="MZ139" s="13"/>
      <c r="NA139" s="13"/>
      <c r="NB139" s="13"/>
      <c r="NC139" s="13"/>
      <c r="ND139" s="13"/>
      <c r="NE139" s="13"/>
      <c r="NF139" s="13"/>
      <c r="NG139" s="13"/>
      <c r="NH139" s="13"/>
      <c r="NI139" s="13"/>
      <c r="NJ139" s="60">
        <v>6</v>
      </c>
      <c r="NK139" s="13">
        <v>1183</v>
      </c>
      <c r="NL139" s="448"/>
      <c r="NM139" s="448"/>
      <c r="NN139" s="448"/>
    </row>
    <row r="140" spans="1:378">
      <c r="A140" s="8" t="s">
        <v>215</v>
      </c>
      <c r="B140" s="284">
        <f t="shared" si="170"/>
        <v>40</v>
      </c>
      <c r="C140" s="284">
        <f t="shared" si="171"/>
        <v>36</v>
      </c>
      <c r="D140" s="284">
        <f t="shared" si="172"/>
        <v>73</v>
      </c>
      <c r="E140" s="284">
        <f t="shared" si="173"/>
        <v>68</v>
      </c>
      <c r="F140" s="284">
        <f t="shared" si="174"/>
        <v>147</v>
      </c>
      <c r="G140" s="284">
        <f t="shared" si="175"/>
        <v>153</v>
      </c>
      <c r="H140" s="284">
        <f t="shared" si="176"/>
        <v>137</v>
      </c>
      <c r="I140" s="284">
        <f t="shared" si="177"/>
        <v>153</v>
      </c>
      <c r="J140" s="284">
        <f t="shared" si="178"/>
        <v>117</v>
      </c>
      <c r="K140" s="284">
        <f t="shared" si="179"/>
        <v>137</v>
      </c>
      <c r="L140" s="284">
        <f t="shared" si="180"/>
        <v>81</v>
      </c>
      <c r="M140" s="284">
        <f t="shared" si="181"/>
        <v>85</v>
      </c>
      <c r="N140" s="284">
        <f t="shared" si="182"/>
        <v>60</v>
      </c>
      <c r="O140" s="284">
        <f t="shared" si="183"/>
        <v>61</v>
      </c>
      <c r="P140" s="284">
        <f t="shared" si="184"/>
        <v>34</v>
      </c>
      <c r="Q140" s="284">
        <f t="shared" si="185"/>
        <v>35</v>
      </c>
      <c r="R140" s="284">
        <f t="shared" si="186"/>
        <v>20</v>
      </c>
      <c r="S140" s="284">
        <f t="shared" si="187"/>
        <v>24</v>
      </c>
      <c r="T140" s="284">
        <f t="shared" si="188"/>
        <v>3</v>
      </c>
      <c r="U140" s="284">
        <f t="shared" si="189"/>
        <v>12</v>
      </c>
      <c r="W140" s="16" t="s">
        <v>148</v>
      </c>
      <c r="X140" s="764">
        <f t="shared" si="150"/>
        <v>18</v>
      </c>
      <c r="Y140" s="764">
        <f t="shared" si="151"/>
        <v>17</v>
      </c>
      <c r="Z140" s="764">
        <f t="shared" si="152"/>
        <v>76</v>
      </c>
      <c r="AA140" s="764">
        <f t="shared" si="153"/>
        <v>90</v>
      </c>
      <c r="AB140" s="764">
        <f t="shared" si="154"/>
        <v>145</v>
      </c>
      <c r="AC140" s="764">
        <f t="shared" si="155"/>
        <v>169</v>
      </c>
      <c r="AD140" s="764">
        <f t="shared" si="156"/>
        <v>119</v>
      </c>
      <c r="AE140" s="764">
        <f t="shared" si="157"/>
        <v>112</v>
      </c>
      <c r="AF140" s="764">
        <f t="shared" si="158"/>
        <v>99</v>
      </c>
      <c r="AG140" s="764">
        <f t="shared" si="159"/>
        <v>113</v>
      </c>
      <c r="AH140" s="764">
        <f t="shared" si="160"/>
        <v>76</v>
      </c>
      <c r="AI140" s="764">
        <f t="shared" si="161"/>
        <v>83</v>
      </c>
      <c r="AJ140" s="764">
        <f t="shared" si="162"/>
        <v>52</v>
      </c>
      <c r="AK140" s="764">
        <f t="shared" si="163"/>
        <v>49</v>
      </c>
      <c r="AL140" s="764">
        <f t="shared" si="164"/>
        <v>32</v>
      </c>
      <c r="AM140" s="764">
        <f t="shared" si="165"/>
        <v>38</v>
      </c>
      <c r="AN140" s="764">
        <f t="shared" si="166"/>
        <v>8</v>
      </c>
      <c r="AO140" s="764">
        <f t="shared" si="167"/>
        <v>14</v>
      </c>
      <c r="AP140" s="764">
        <f t="shared" si="168"/>
        <v>0</v>
      </c>
      <c r="AQ140" s="764">
        <f t="shared" si="169"/>
        <v>4</v>
      </c>
      <c r="AR140" s="764">
        <f t="shared" si="190"/>
        <v>15</v>
      </c>
      <c r="AT140" s="16" t="s">
        <v>148</v>
      </c>
      <c r="AU140" s="13">
        <v>2</v>
      </c>
      <c r="AV140" s="13">
        <v>1</v>
      </c>
      <c r="AW140" s="13"/>
      <c r="AX140" s="13">
        <v>1</v>
      </c>
      <c r="AY140" s="13">
        <v>1</v>
      </c>
      <c r="AZ140" s="13">
        <v>2</v>
      </c>
      <c r="BA140" s="13">
        <v>5</v>
      </c>
      <c r="BB140" s="13">
        <v>3</v>
      </c>
      <c r="BC140" s="13">
        <v>1</v>
      </c>
      <c r="BD140" s="13">
        <v>1</v>
      </c>
      <c r="BE140" s="13">
        <v>5</v>
      </c>
      <c r="BF140" s="13">
        <v>5</v>
      </c>
      <c r="BG140" s="13">
        <v>6</v>
      </c>
      <c r="BH140" s="13">
        <v>5</v>
      </c>
      <c r="BI140" s="13">
        <v>10</v>
      </c>
      <c r="BJ140" s="13">
        <v>6</v>
      </c>
      <c r="BK140" s="13">
        <v>15</v>
      </c>
      <c r="BL140" s="13">
        <v>20</v>
      </c>
      <c r="BM140" s="13">
        <v>5</v>
      </c>
      <c r="BN140" s="13">
        <v>13</v>
      </c>
      <c r="BO140" s="13">
        <v>25</v>
      </c>
      <c r="BP140" s="13">
        <v>20</v>
      </c>
      <c r="BQ140" s="13">
        <v>22</v>
      </c>
      <c r="BR140" s="13">
        <v>22</v>
      </c>
      <c r="BS140" s="13">
        <v>19</v>
      </c>
      <c r="BT140" s="13">
        <v>11</v>
      </c>
      <c r="BU140" s="13">
        <v>9</v>
      </c>
      <c r="BV140" s="13">
        <v>17</v>
      </c>
      <c r="BW140" s="13">
        <v>13</v>
      </c>
      <c r="BX140" s="13">
        <v>11</v>
      </c>
      <c r="BY140" s="13">
        <v>14</v>
      </c>
      <c r="BZ140" s="13">
        <v>5</v>
      </c>
      <c r="CA140" s="13">
        <v>5</v>
      </c>
      <c r="CB140" s="13">
        <v>16</v>
      </c>
      <c r="CC140" s="13">
        <v>14</v>
      </c>
      <c r="CD140" s="13">
        <v>9</v>
      </c>
      <c r="CE140" s="13">
        <v>13</v>
      </c>
      <c r="CF140" s="13">
        <v>17</v>
      </c>
      <c r="CG140" s="13">
        <v>10</v>
      </c>
      <c r="CH140" s="13">
        <v>9</v>
      </c>
      <c r="CI140" s="13">
        <v>11</v>
      </c>
      <c r="CJ140" s="13">
        <v>11</v>
      </c>
      <c r="CK140" s="13">
        <v>11</v>
      </c>
      <c r="CL140" s="13">
        <v>11</v>
      </c>
      <c r="CM140" s="13">
        <v>13</v>
      </c>
      <c r="CN140" s="13">
        <v>13</v>
      </c>
      <c r="CO140" s="13">
        <v>7</v>
      </c>
      <c r="CP140" s="13">
        <v>10</v>
      </c>
      <c r="CQ140" s="13">
        <v>13</v>
      </c>
      <c r="CR140" s="13">
        <v>13</v>
      </c>
      <c r="CS140" s="13">
        <v>12</v>
      </c>
      <c r="CT140" s="13">
        <v>8</v>
      </c>
      <c r="CU140" s="13">
        <v>11</v>
      </c>
      <c r="CV140" s="13">
        <v>7</v>
      </c>
      <c r="CW140" s="13">
        <v>8</v>
      </c>
      <c r="CX140" s="13">
        <v>5</v>
      </c>
      <c r="CY140" s="13">
        <v>12</v>
      </c>
      <c r="CZ140" s="13">
        <v>8</v>
      </c>
      <c r="DA140" s="13">
        <v>10</v>
      </c>
      <c r="DB140" s="13">
        <v>2</v>
      </c>
      <c r="DC140" s="13">
        <v>7</v>
      </c>
      <c r="DD140" s="13">
        <v>3</v>
      </c>
      <c r="DE140" s="13">
        <v>9</v>
      </c>
      <c r="DF140" s="13">
        <v>4</v>
      </c>
      <c r="DG140" s="13">
        <v>4</v>
      </c>
      <c r="DH140" s="13">
        <v>3</v>
      </c>
      <c r="DI140" s="13">
        <v>4</v>
      </c>
      <c r="DJ140" s="13">
        <v>7</v>
      </c>
      <c r="DK140" s="13">
        <v>3</v>
      </c>
      <c r="DL140" s="13">
        <v>5</v>
      </c>
      <c r="DM140" s="13">
        <v>6</v>
      </c>
      <c r="DN140" s="13">
        <v>4</v>
      </c>
      <c r="DO140" s="13">
        <v>5</v>
      </c>
      <c r="DP140" s="13">
        <v>5</v>
      </c>
      <c r="DQ140" s="13">
        <v>6</v>
      </c>
      <c r="DR140" s="13">
        <v>1</v>
      </c>
      <c r="DS140" s="13">
        <v>4</v>
      </c>
      <c r="DT140" s="13">
        <v>2</v>
      </c>
      <c r="DU140" s="13">
        <v>3</v>
      </c>
      <c r="DV140" s="13">
        <v>2</v>
      </c>
      <c r="DW140" s="13">
        <v>2</v>
      </c>
      <c r="DX140" s="13">
        <v>1</v>
      </c>
      <c r="DY140" s="13"/>
      <c r="DZ140" s="13">
        <v>1</v>
      </c>
      <c r="EA140" s="13">
        <v>3</v>
      </c>
      <c r="EB140" s="13"/>
      <c r="EC140" s="13">
        <v>4</v>
      </c>
      <c r="ED140" s="13">
        <v>2</v>
      </c>
      <c r="EE140" s="13">
        <v>1</v>
      </c>
      <c r="EF140" s="13"/>
      <c r="EG140" s="13">
        <v>2</v>
      </c>
      <c r="EH140" s="13"/>
      <c r="EI140" s="13"/>
      <c r="EJ140" s="13"/>
      <c r="EK140" s="13">
        <v>1</v>
      </c>
      <c r="EL140" s="13">
        <v>1</v>
      </c>
      <c r="EM140" s="13"/>
      <c r="EN140" s="13"/>
      <c r="EO140" s="13"/>
      <c r="EP140" s="13"/>
      <c r="EQ140" s="13"/>
      <c r="ER140" s="13"/>
      <c r="ES140" s="13"/>
      <c r="ET140" s="13"/>
      <c r="EU140" s="13"/>
      <c r="EV140" s="13"/>
      <c r="EW140" s="13"/>
      <c r="EX140" s="13"/>
      <c r="EY140" s="13"/>
      <c r="EZ140" s="13"/>
      <c r="FA140" s="60">
        <v>689</v>
      </c>
      <c r="FB140" s="13">
        <v>689</v>
      </c>
      <c r="FC140" s="16" t="s">
        <v>148</v>
      </c>
      <c r="FD140" s="13">
        <v>1</v>
      </c>
      <c r="FE140" s="13">
        <v>2</v>
      </c>
      <c r="FF140" s="13">
        <v>3</v>
      </c>
      <c r="FG140" s="13">
        <v>1</v>
      </c>
      <c r="FH140" s="13">
        <v>1</v>
      </c>
      <c r="FI140" s="13">
        <v>3</v>
      </c>
      <c r="FJ140" s="13">
        <v>1</v>
      </c>
      <c r="FK140" s="13">
        <v>3</v>
      </c>
      <c r="FL140" s="13">
        <v>1</v>
      </c>
      <c r="FM140" s="13">
        <v>2</v>
      </c>
      <c r="FN140" s="13">
        <v>4</v>
      </c>
      <c r="FO140" s="13">
        <v>1</v>
      </c>
      <c r="FP140" s="13">
        <v>2</v>
      </c>
      <c r="FQ140" s="13">
        <v>6</v>
      </c>
      <c r="FR140" s="13">
        <v>7</v>
      </c>
      <c r="FS140" s="13">
        <v>8</v>
      </c>
      <c r="FT140" s="13">
        <v>8</v>
      </c>
      <c r="FU140" s="13">
        <v>19</v>
      </c>
      <c r="FV140" s="13">
        <v>8</v>
      </c>
      <c r="FW140" s="13">
        <v>13</v>
      </c>
      <c r="FX140" s="13">
        <v>18</v>
      </c>
      <c r="FY140" s="13">
        <v>15</v>
      </c>
      <c r="FZ140" s="13">
        <v>16</v>
      </c>
      <c r="GA140" s="13">
        <v>20</v>
      </c>
      <c r="GB140" s="13">
        <v>8</v>
      </c>
      <c r="GC140" s="13">
        <v>18</v>
      </c>
      <c r="GD140" s="13">
        <v>12</v>
      </c>
      <c r="GE140" s="13">
        <v>16</v>
      </c>
      <c r="GF140" s="13">
        <v>8</v>
      </c>
      <c r="GG140" s="13">
        <v>14</v>
      </c>
      <c r="GH140" s="13">
        <v>16</v>
      </c>
      <c r="GI140" s="13">
        <v>13</v>
      </c>
      <c r="GJ140" s="13">
        <v>22</v>
      </c>
      <c r="GK140" s="13">
        <v>9</v>
      </c>
      <c r="GL140" s="13">
        <v>12</v>
      </c>
      <c r="GM140" s="13">
        <v>9</v>
      </c>
      <c r="GN140" s="13">
        <v>11</v>
      </c>
      <c r="GO140" s="13">
        <v>11</v>
      </c>
      <c r="GP140" s="13">
        <v>9</v>
      </c>
      <c r="GQ140" s="13">
        <v>7</v>
      </c>
      <c r="GR140" s="13">
        <v>11</v>
      </c>
      <c r="GS140" s="13">
        <v>10</v>
      </c>
      <c r="GT140" s="13">
        <v>14</v>
      </c>
      <c r="GU140" s="13">
        <v>6</v>
      </c>
      <c r="GV140" s="13">
        <v>14</v>
      </c>
      <c r="GW140" s="13">
        <v>7</v>
      </c>
      <c r="GX140" s="13">
        <v>6</v>
      </c>
      <c r="GY140" s="13">
        <v>14</v>
      </c>
      <c r="GZ140" s="13">
        <v>7</v>
      </c>
      <c r="HA140" s="13">
        <v>10</v>
      </c>
      <c r="HB140" s="13">
        <v>14</v>
      </c>
      <c r="HC140" s="13">
        <v>9</v>
      </c>
      <c r="HD140" s="13">
        <v>9</v>
      </c>
      <c r="HE140" s="13">
        <v>8</v>
      </c>
      <c r="HF140" s="13">
        <v>7</v>
      </c>
      <c r="HG140" s="13">
        <v>7</v>
      </c>
      <c r="HH140" s="13">
        <v>10</v>
      </c>
      <c r="HI140" s="13">
        <v>4</v>
      </c>
      <c r="HJ140" s="13">
        <v>4</v>
      </c>
      <c r="HK140" s="13">
        <v>4</v>
      </c>
      <c r="HL140" s="13">
        <v>7</v>
      </c>
      <c r="HM140" s="13">
        <v>2</v>
      </c>
      <c r="HN140" s="13">
        <v>6</v>
      </c>
      <c r="HO140" s="13">
        <v>5</v>
      </c>
      <c r="HP140" s="13">
        <v>6</v>
      </c>
      <c r="HQ140" s="13">
        <v>5</v>
      </c>
      <c r="HR140" s="13">
        <v>4</v>
      </c>
      <c r="HS140" s="13">
        <v>10</v>
      </c>
      <c r="HT140" s="13">
        <v>2</v>
      </c>
      <c r="HU140" s="13">
        <v>5</v>
      </c>
      <c r="HV140" s="13">
        <v>1</v>
      </c>
      <c r="HW140" s="13">
        <v>7</v>
      </c>
      <c r="HX140" s="13">
        <v>2</v>
      </c>
      <c r="HY140" s="13">
        <v>3</v>
      </c>
      <c r="HZ140" s="13">
        <v>5</v>
      </c>
      <c r="IA140" s="13">
        <v>3</v>
      </c>
      <c r="IB140" s="13">
        <v>4</v>
      </c>
      <c r="IC140" s="13">
        <v>2</v>
      </c>
      <c r="ID140" s="13">
        <v>4</v>
      </c>
      <c r="IE140" s="13">
        <v>1</v>
      </c>
      <c r="IF140" s="13">
        <v>1</v>
      </c>
      <c r="IG140" s="13">
        <v>3</v>
      </c>
      <c r="IH140" s="13">
        <v>1</v>
      </c>
      <c r="II140" s="13">
        <v>1</v>
      </c>
      <c r="IJ140" s="13">
        <v>1</v>
      </c>
      <c r="IK140" s="13"/>
      <c r="IL140" s="13"/>
      <c r="IM140" s="13"/>
      <c r="IN140" s="13"/>
      <c r="IO140" s="13">
        <v>1</v>
      </c>
      <c r="IP140" s="13"/>
      <c r="IQ140" s="13"/>
      <c r="IR140" s="13"/>
      <c r="IS140" s="13"/>
      <c r="IT140" s="13"/>
      <c r="IU140" s="13"/>
      <c r="IV140" s="13"/>
      <c r="IW140" s="13"/>
      <c r="IX140" s="13"/>
      <c r="IY140" s="13"/>
      <c r="IZ140" s="13"/>
      <c r="JA140" s="13"/>
      <c r="JB140" s="13"/>
      <c r="JC140" s="13"/>
      <c r="JD140" s="13"/>
      <c r="JE140" s="13"/>
      <c r="JF140" s="60">
        <v>625</v>
      </c>
      <c r="JG140" s="13">
        <v>1</v>
      </c>
      <c r="JH140" s="13"/>
      <c r="JI140" s="13"/>
      <c r="JJ140" s="13"/>
      <c r="JK140" s="13"/>
      <c r="JL140" s="13"/>
      <c r="JM140" s="13"/>
      <c r="JN140" s="13"/>
      <c r="JO140" s="13"/>
      <c r="JP140" s="13"/>
      <c r="JQ140" s="13"/>
      <c r="JR140" s="13"/>
      <c r="JS140" s="13"/>
      <c r="JT140" s="13"/>
      <c r="JU140" s="13"/>
      <c r="JV140" s="13"/>
      <c r="JW140" s="13"/>
      <c r="JX140" s="13">
        <v>1</v>
      </c>
      <c r="JY140" s="13">
        <v>1</v>
      </c>
      <c r="JZ140" s="13">
        <v>1</v>
      </c>
      <c r="KA140" s="13">
        <v>2</v>
      </c>
      <c r="KB140" s="13"/>
      <c r="KC140" s="13"/>
      <c r="KD140" s="13">
        <v>2</v>
      </c>
      <c r="KE140" s="13"/>
      <c r="KF140" s="13"/>
      <c r="KG140" s="13"/>
      <c r="KH140" s="13"/>
      <c r="KI140" s="13"/>
      <c r="KJ140" s="13"/>
      <c r="KK140" s="13">
        <v>1</v>
      </c>
      <c r="KL140" s="13"/>
      <c r="KM140" s="13"/>
      <c r="KN140" s="13"/>
      <c r="KO140" s="13">
        <v>1</v>
      </c>
      <c r="KP140" s="13"/>
      <c r="KQ140" s="13"/>
      <c r="KR140" s="13"/>
      <c r="KS140" s="13"/>
      <c r="KT140" s="13"/>
      <c r="KU140" s="13"/>
      <c r="KV140" s="13">
        <v>4</v>
      </c>
      <c r="KW140" s="13"/>
      <c r="KX140" s="13"/>
      <c r="KY140" s="13"/>
      <c r="KZ140" s="13"/>
      <c r="LA140" s="13"/>
      <c r="LB140" s="13"/>
      <c r="LC140" s="13"/>
      <c r="LD140" s="13"/>
      <c r="LE140" s="13"/>
      <c r="LF140" s="13"/>
      <c r="LG140" s="13"/>
      <c r="LH140" s="13"/>
      <c r="LI140" s="13"/>
      <c r="LJ140" s="13"/>
      <c r="LK140" s="13"/>
      <c r="LL140" s="13"/>
      <c r="LM140" s="13"/>
      <c r="LN140" s="13"/>
      <c r="LO140" s="13"/>
      <c r="LP140" s="13"/>
      <c r="LQ140" s="13"/>
      <c r="LR140" s="13"/>
      <c r="LS140" s="13"/>
      <c r="LT140" s="13"/>
      <c r="LU140" s="13"/>
      <c r="LV140" s="13"/>
      <c r="LW140" s="13"/>
      <c r="LX140" s="13"/>
      <c r="LY140" s="13"/>
      <c r="LZ140" s="13"/>
      <c r="MA140" s="13"/>
      <c r="MB140" s="13"/>
      <c r="MC140" s="13"/>
      <c r="MD140" s="13"/>
      <c r="ME140" s="13"/>
      <c r="MF140" s="13"/>
      <c r="MG140" s="13"/>
      <c r="MH140" s="13"/>
      <c r="MI140" s="13"/>
      <c r="MJ140" s="13"/>
      <c r="MK140" s="13"/>
      <c r="ML140" s="13"/>
      <c r="MM140" s="13"/>
      <c r="MN140" s="13">
        <v>1</v>
      </c>
      <c r="MO140" s="13"/>
      <c r="MP140" s="13"/>
      <c r="MQ140" s="13"/>
      <c r="MR140" s="13"/>
      <c r="MS140" s="13"/>
      <c r="MT140" s="13"/>
      <c r="MU140" s="13"/>
      <c r="MV140" s="13"/>
      <c r="MW140" s="13"/>
      <c r="MX140" s="13"/>
      <c r="MY140" s="13"/>
      <c r="MZ140" s="13"/>
      <c r="NA140" s="13"/>
      <c r="NB140" s="13"/>
      <c r="NC140" s="13"/>
      <c r="ND140" s="13"/>
      <c r="NE140" s="13"/>
      <c r="NF140" s="13"/>
      <c r="NG140" s="13"/>
      <c r="NH140" s="13"/>
      <c r="NI140" s="13"/>
      <c r="NJ140" s="60">
        <v>15</v>
      </c>
      <c r="NK140" s="13">
        <v>640</v>
      </c>
      <c r="NL140" s="448"/>
      <c r="NM140" s="448"/>
      <c r="NN140" s="448"/>
    </row>
    <row r="141" spans="1:378">
      <c r="A141" s="8" t="s">
        <v>152</v>
      </c>
      <c r="B141" s="284">
        <f t="shared" si="170"/>
        <v>12</v>
      </c>
      <c r="C141" s="284">
        <f t="shared" si="171"/>
        <v>12</v>
      </c>
      <c r="D141" s="284">
        <f t="shared" si="172"/>
        <v>45</v>
      </c>
      <c r="E141" s="284">
        <f t="shared" si="173"/>
        <v>72</v>
      </c>
      <c r="F141" s="284">
        <f t="shared" si="174"/>
        <v>100</v>
      </c>
      <c r="G141" s="284">
        <f t="shared" si="175"/>
        <v>107</v>
      </c>
      <c r="H141" s="284">
        <f t="shared" si="176"/>
        <v>104</v>
      </c>
      <c r="I141" s="284">
        <f t="shared" si="177"/>
        <v>123</v>
      </c>
      <c r="J141" s="284">
        <f t="shared" si="178"/>
        <v>98</v>
      </c>
      <c r="K141" s="284">
        <f t="shared" si="179"/>
        <v>100</v>
      </c>
      <c r="L141" s="284">
        <f t="shared" si="180"/>
        <v>60</v>
      </c>
      <c r="M141" s="284">
        <f t="shared" si="181"/>
        <v>70</v>
      </c>
      <c r="N141" s="284">
        <f t="shared" si="182"/>
        <v>47</v>
      </c>
      <c r="O141" s="284">
        <f t="shared" si="183"/>
        <v>49</v>
      </c>
      <c r="P141" s="284">
        <f t="shared" si="184"/>
        <v>27</v>
      </c>
      <c r="Q141" s="284">
        <f t="shared" si="185"/>
        <v>17</v>
      </c>
      <c r="R141" s="284">
        <f t="shared" si="186"/>
        <v>7</v>
      </c>
      <c r="S141" s="284">
        <f t="shared" si="187"/>
        <v>7</v>
      </c>
      <c r="T141" s="284">
        <f t="shared" si="188"/>
        <v>0</v>
      </c>
      <c r="U141" s="284">
        <f t="shared" si="189"/>
        <v>7</v>
      </c>
      <c r="W141" s="16" t="s">
        <v>149</v>
      </c>
      <c r="X141" s="764">
        <f t="shared" si="150"/>
        <v>4</v>
      </c>
      <c r="Y141" s="764">
        <f t="shared" si="151"/>
        <v>4</v>
      </c>
      <c r="Z141" s="764">
        <f t="shared" si="152"/>
        <v>36</v>
      </c>
      <c r="AA141" s="764">
        <f t="shared" si="153"/>
        <v>35</v>
      </c>
      <c r="AB141" s="764">
        <f t="shared" si="154"/>
        <v>63</v>
      </c>
      <c r="AC141" s="764">
        <f t="shared" si="155"/>
        <v>86</v>
      </c>
      <c r="AD141" s="764">
        <f t="shared" si="156"/>
        <v>56</v>
      </c>
      <c r="AE141" s="764">
        <f t="shared" si="157"/>
        <v>114</v>
      </c>
      <c r="AF141" s="764">
        <f t="shared" si="158"/>
        <v>61</v>
      </c>
      <c r="AG141" s="764">
        <f t="shared" si="159"/>
        <v>81</v>
      </c>
      <c r="AH141" s="764">
        <f t="shared" si="160"/>
        <v>59</v>
      </c>
      <c r="AI141" s="764">
        <f t="shared" si="161"/>
        <v>60</v>
      </c>
      <c r="AJ141" s="764">
        <f t="shared" si="162"/>
        <v>33</v>
      </c>
      <c r="AK141" s="764">
        <f t="shared" si="163"/>
        <v>42</v>
      </c>
      <c r="AL141" s="764">
        <f t="shared" si="164"/>
        <v>22</v>
      </c>
      <c r="AM141" s="764">
        <f t="shared" si="165"/>
        <v>15</v>
      </c>
      <c r="AN141" s="764">
        <f t="shared" si="166"/>
        <v>7</v>
      </c>
      <c r="AO141" s="764">
        <f t="shared" si="167"/>
        <v>16</v>
      </c>
      <c r="AP141" s="764">
        <f t="shared" si="168"/>
        <v>3</v>
      </c>
      <c r="AQ141" s="764">
        <f t="shared" si="169"/>
        <v>3</v>
      </c>
      <c r="AR141" s="764">
        <f t="shared" si="190"/>
        <v>7</v>
      </c>
      <c r="AT141" s="16" t="s">
        <v>149</v>
      </c>
      <c r="AU141" s="13"/>
      <c r="AV141" s="13">
        <v>1</v>
      </c>
      <c r="AW141" s="13"/>
      <c r="AX141" s="13"/>
      <c r="AY141" s="13"/>
      <c r="AZ141" s="13">
        <v>1</v>
      </c>
      <c r="BA141" s="13"/>
      <c r="BB141" s="13">
        <v>2</v>
      </c>
      <c r="BC141" s="13"/>
      <c r="BD141" s="13"/>
      <c r="BE141" s="13">
        <v>2</v>
      </c>
      <c r="BF141" s="13"/>
      <c r="BG141" s="13"/>
      <c r="BH141" s="13">
        <v>1</v>
      </c>
      <c r="BI141" s="13">
        <v>1</v>
      </c>
      <c r="BJ141" s="13">
        <v>4</v>
      </c>
      <c r="BK141" s="13">
        <v>5</v>
      </c>
      <c r="BL141" s="13">
        <v>5</v>
      </c>
      <c r="BM141" s="13">
        <v>10</v>
      </c>
      <c r="BN141" s="13">
        <v>7</v>
      </c>
      <c r="BO141" s="13">
        <v>8</v>
      </c>
      <c r="BP141" s="13">
        <v>4</v>
      </c>
      <c r="BQ141" s="13">
        <v>6</v>
      </c>
      <c r="BR141" s="13">
        <v>11</v>
      </c>
      <c r="BS141" s="13">
        <v>9</v>
      </c>
      <c r="BT141" s="13">
        <v>10</v>
      </c>
      <c r="BU141" s="13">
        <v>8</v>
      </c>
      <c r="BV141" s="13">
        <v>11</v>
      </c>
      <c r="BW141" s="13">
        <v>8</v>
      </c>
      <c r="BX141" s="13">
        <v>11</v>
      </c>
      <c r="BY141" s="13">
        <v>13</v>
      </c>
      <c r="BZ141" s="13">
        <v>11</v>
      </c>
      <c r="CA141" s="13">
        <v>12</v>
      </c>
      <c r="CB141" s="13">
        <v>7</v>
      </c>
      <c r="CC141" s="13">
        <v>15</v>
      </c>
      <c r="CD141" s="13">
        <v>7</v>
      </c>
      <c r="CE141" s="13">
        <v>12</v>
      </c>
      <c r="CF141" s="13">
        <v>10</v>
      </c>
      <c r="CG141" s="13">
        <v>10</v>
      </c>
      <c r="CH141" s="13">
        <v>17</v>
      </c>
      <c r="CI141" s="13">
        <v>6</v>
      </c>
      <c r="CJ141" s="13">
        <v>6</v>
      </c>
      <c r="CK141" s="13">
        <v>6</v>
      </c>
      <c r="CL141" s="13">
        <v>9</v>
      </c>
      <c r="CM141" s="13">
        <v>16</v>
      </c>
      <c r="CN141" s="13">
        <v>7</v>
      </c>
      <c r="CO141" s="13">
        <v>8</v>
      </c>
      <c r="CP141" s="13">
        <v>6</v>
      </c>
      <c r="CQ141" s="13">
        <v>6</v>
      </c>
      <c r="CR141" s="13">
        <v>11</v>
      </c>
      <c r="CS141" s="13">
        <v>8</v>
      </c>
      <c r="CT141" s="13">
        <v>4</v>
      </c>
      <c r="CU141" s="13">
        <v>4</v>
      </c>
      <c r="CV141" s="13">
        <v>7</v>
      </c>
      <c r="CW141" s="13">
        <v>7</v>
      </c>
      <c r="CX141" s="13">
        <v>6</v>
      </c>
      <c r="CY141" s="13">
        <v>6</v>
      </c>
      <c r="CZ141" s="13">
        <v>7</v>
      </c>
      <c r="DA141" s="13">
        <v>6</v>
      </c>
      <c r="DB141" s="13">
        <v>5</v>
      </c>
      <c r="DC141" s="13">
        <v>6</v>
      </c>
      <c r="DD141" s="13">
        <v>7</v>
      </c>
      <c r="DE141" s="13">
        <v>3</v>
      </c>
      <c r="DF141" s="13">
        <v>5</v>
      </c>
      <c r="DG141" s="13">
        <v>1</v>
      </c>
      <c r="DH141" s="13">
        <v>4</v>
      </c>
      <c r="DI141" s="13">
        <v>10</v>
      </c>
      <c r="DJ141" s="13">
        <v>3</v>
      </c>
      <c r="DK141" s="13">
        <v>2</v>
      </c>
      <c r="DL141" s="13">
        <v>1</v>
      </c>
      <c r="DM141" s="13">
        <v>3</v>
      </c>
      <c r="DN141" s="13">
        <v>1</v>
      </c>
      <c r="DO141" s="13"/>
      <c r="DP141" s="13">
        <v>3</v>
      </c>
      <c r="DQ141" s="13">
        <v>3</v>
      </c>
      <c r="DR141" s="13">
        <v>1</v>
      </c>
      <c r="DS141" s="13"/>
      <c r="DT141" s="13">
        <v>3</v>
      </c>
      <c r="DU141" s="13">
        <v>1</v>
      </c>
      <c r="DV141" s="13"/>
      <c r="DW141" s="13">
        <v>2</v>
      </c>
      <c r="DX141" s="13"/>
      <c r="DY141" s="13">
        <v>1</v>
      </c>
      <c r="DZ141" s="13">
        <v>4</v>
      </c>
      <c r="EA141" s="13">
        <v>1</v>
      </c>
      <c r="EB141" s="13">
        <v>2</v>
      </c>
      <c r="EC141" s="13">
        <v>3</v>
      </c>
      <c r="ED141" s="13">
        <v>1</v>
      </c>
      <c r="EE141" s="13"/>
      <c r="EF141" s="13">
        <v>2</v>
      </c>
      <c r="EG141" s="13"/>
      <c r="EH141" s="13"/>
      <c r="EI141" s="13">
        <v>2</v>
      </c>
      <c r="EJ141" s="13">
        <v>1</v>
      </c>
      <c r="EK141" s="13"/>
      <c r="EL141" s="13"/>
      <c r="EM141" s="13"/>
      <c r="EN141" s="13"/>
      <c r="EO141" s="13"/>
      <c r="EP141" s="13"/>
      <c r="EQ141" s="13"/>
      <c r="ER141" s="13"/>
      <c r="ES141" s="13"/>
      <c r="ET141" s="13"/>
      <c r="EU141" s="13"/>
      <c r="EV141" s="13"/>
      <c r="EW141" s="13"/>
      <c r="EX141" s="13"/>
      <c r="EY141" s="13"/>
      <c r="EZ141" s="13"/>
      <c r="FA141" s="60">
        <v>456</v>
      </c>
      <c r="FB141" s="13">
        <v>456</v>
      </c>
      <c r="FC141" s="16" t="s">
        <v>149</v>
      </c>
      <c r="FD141" s="13">
        <v>1</v>
      </c>
      <c r="FE141" s="13">
        <v>1</v>
      </c>
      <c r="FF141" s="13">
        <v>1</v>
      </c>
      <c r="FG141" s="13"/>
      <c r="FH141" s="13"/>
      <c r="FI141" s="13"/>
      <c r="FJ141" s="13">
        <v>1</v>
      </c>
      <c r="FK141" s="13"/>
      <c r="FL141" s="13"/>
      <c r="FM141" s="13"/>
      <c r="FN141" s="13"/>
      <c r="FO141" s="13"/>
      <c r="FP141" s="13">
        <v>3</v>
      </c>
      <c r="FQ141" s="13">
        <v>3</v>
      </c>
      <c r="FR141" s="13">
        <v>2</v>
      </c>
      <c r="FS141" s="13">
        <v>1</v>
      </c>
      <c r="FT141" s="13">
        <v>7</v>
      </c>
      <c r="FU141" s="13">
        <v>11</v>
      </c>
      <c r="FV141" s="13">
        <v>5</v>
      </c>
      <c r="FW141" s="13">
        <v>4</v>
      </c>
      <c r="FX141" s="13">
        <v>9</v>
      </c>
      <c r="FY141" s="13">
        <v>6</v>
      </c>
      <c r="FZ141" s="13">
        <v>11</v>
      </c>
      <c r="GA141" s="13">
        <v>4</v>
      </c>
      <c r="GB141" s="13">
        <v>3</v>
      </c>
      <c r="GC141" s="13">
        <v>4</v>
      </c>
      <c r="GD141" s="13">
        <v>9</v>
      </c>
      <c r="GE141" s="13">
        <v>7</v>
      </c>
      <c r="GF141" s="13">
        <v>3</v>
      </c>
      <c r="GG141" s="13">
        <v>7</v>
      </c>
      <c r="GH141" s="13">
        <v>10</v>
      </c>
      <c r="GI141" s="13">
        <v>7</v>
      </c>
      <c r="GJ141" s="13">
        <v>4</v>
      </c>
      <c r="GK141" s="13"/>
      <c r="GL141" s="13">
        <v>4</v>
      </c>
      <c r="GM141" s="13">
        <v>5</v>
      </c>
      <c r="GN141" s="13">
        <v>8</v>
      </c>
      <c r="GO141" s="13">
        <v>4</v>
      </c>
      <c r="GP141" s="13">
        <v>7</v>
      </c>
      <c r="GQ141" s="13">
        <v>7</v>
      </c>
      <c r="GR141" s="13">
        <v>2</v>
      </c>
      <c r="GS141" s="13">
        <v>6</v>
      </c>
      <c r="GT141" s="13">
        <v>5</v>
      </c>
      <c r="GU141" s="13">
        <v>10</v>
      </c>
      <c r="GV141" s="13">
        <v>5</v>
      </c>
      <c r="GW141" s="13">
        <v>9</v>
      </c>
      <c r="GX141" s="13">
        <v>10</v>
      </c>
      <c r="GY141" s="13">
        <v>3</v>
      </c>
      <c r="GZ141" s="13">
        <v>4</v>
      </c>
      <c r="HA141" s="13">
        <v>7</v>
      </c>
      <c r="HB141" s="13">
        <v>3</v>
      </c>
      <c r="HC141" s="13">
        <v>7</v>
      </c>
      <c r="HD141" s="13">
        <v>4</v>
      </c>
      <c r="HE141" s="13">
        <v>5</v>
      </c>
      <c r="HF141" s="13">
        <v>6</v>
      </c>
      <c r="HG141" s="13">
        <v>5</v>
      </c>
      <c r="HH141" s="13">
        <v>5</v>
      </c>
      <c r="HI141" s="13">
        <v>4</v>
      </c>
      <c r="HJ141" s="13">
        <v>6</v>
      </c>
      <c r="HK141" s="13">
        <v>14</v>
      </c>
      <c r="HL141" s="13">
        <v>3</v>
      </c>
      <c r="HM141" s="13">
        <v>1</v>
      </c>
      <c r="HN141" s="13">
        <v>7</v>
      </c>
      <c r="HO141" s="13">
        <v>6</v>
      </c>
      <c r="HP141" s="13">
        <v>3</v>
      </c>
      <c r="HQ141" s="13">
        <v>1</v>
      </c>
      <c r="HR141" s="13">
        <v>2</v>
      </c>
      <c r="HS141" s="13">
        <v>4</v>
      </c>
      <c r="HT141" s="13">
        <v>2</v>
      </c>
      <c r="HU141" s="13">
        <v>4</v>
      </c>
      <c r="HV141" s="13">
        <v>2</v>
      </c>
      <c r="HW141" s="13">
        <v>3</v>
      </c>
      <c r="HX141" s="13"/>
      <c r="HY141" s="13">
        <v>3</v>
      </c>
      <c r="HZ141" s="13">
        <v>1</v>
      </c>
      <c r="IA141" s="13">
        <v>2</v>
      </c>
      <c r="IB141" s="13">
        <v>4</v>
      </c>
      <c r="IC141" s="13">
        <v>2</v>
      </c>
      <c r="ID141" s="13">
        <v>2</v>
      </c>
      <c r="IE141" s="13">
        <v>3</v>
      </c>
      <c r="IF141" s="13">
        <v>1</v>
      </c>
      <c r="IG141" s="13">
        <v>1</v>
      </c>
      <c r="IH141" s="13">
        <v>1</v>
      </c>
      <c r="II141" s="13"/>
      <c r="IJ141" s="13">
        <v>1</v>
      </c>
      <c r="IK141" s="13"/>
      <c r="IL141" s="13">
        <v>1</v>
      </c>
      <c r="IM141" s="13">
        <v>2</v>
      </c>
      <c r="IN141" s="13"/>
      <c r="IO141" s="13"/>
      <c r="IP141" s="13"/>
      <c r="IQ141" s="13"/>
      <c r="IR141" s="13"/>
      <c r="IS141" s="13">
        <v>1</v>
      </c>
      <c r="IT141" s="13"/>
      <c r="IU141" s="13">
        <v>1</v>
      </c>
      <c r="IV141" s="13"/>
      <c r="IW141" s="13"/>
      <c r="IX141" s="13"/>
      <c r="IY141" s="13"/>
      <c r="IZ141" s="13">
        <v>1</v>
      </c>
      <c r="JA141" s="13"/>
      <c r="JB141" s="13"/>
      <c r="JC141" s="13"/>
      <c r="JD141" s="13"/>
      <c r="JE141" s="13"/>
      <c r="JF141" s="60">
        <v>344</v>
      </c>
      <c r="JG141" s="13"/>
      <c r="JH141" s="13"/>
      <c r="JI141" s="13"/>
      <c r="JJ141" s="13"/>
      <c r="JK141" s="13"/>
      <c r="JL141" s="13"/>
      <c r="JM141" s="13"/>
      <c r="JN141" s="13"/>
      <c r="JO141" s="13"/>
      <c r="JP141" s="13"/>
      <c r="JQ141" s="13"/>
      <c r="JR141" s="13"/>
      <c r="JS141" s="13"/>
      <c r="JT141" s="13"/>
      <c r="JU141" s="13"/>
      <c r="JV141" s="13"/>
      <c r="JW141" s="13"/>
      <c r="JX141" s="13"/>
      <c r="JY141" s="13"/>
      <c r="JZ141" s="13"/>
      <c r="KA141" s="13">
        <v>1</v>
      </c>
      <c r="KB141" s="13"/>
      <c r="KC141" s="13"/>
      <c r="KD141" s="13"/>
      <c r="KE141" s="13">
        <v>1</v>
      </c>
      <c r="KF141" s="13"/>
      <c r="KG141" s="13"/>
      <c r="KH141" s="13"/>
      <c r="KI141" s="13"/>
      <c r="KJ141" s="13"/>
      <c r="KK141" s="13">
        <v>1</v>
      </c>
      <c r="KL141" s="13"/>
      <c r="KM141" s="13"/>
      <c r="KN141" s="13"/>
      <c r="KO141" s="13"/>
      <c r="KP141" s="13"/>
      <c r="KQ141" s="13"/>
      <c r="KR141" s="13"/>
      <c r="KS141" s="13"/>
      <c r="KT141" s="13"/>
      <c r="KU141" s="13"/>
      <c r="KV141" s="13"/>
      <c r="KW141" s="13"/>
      <c r="KX141" s="13"/>
      <c r="KY141" s="13"/>
      <c r="KZ141" s="13"/>
      <c r="LA141" s="13"/>
      <c r="LB141" s="13"/>
      <c r="LC141" s="13"/>
      <c r="LD141" s="13"/>
      <c r="LE141" s="13"/>
      <c r="LF141" s="13"/>
      <c r="LG141" s="13"/>
      <c r="LH141" s="13">
        <v>2</v>
      </c>
      <c r="LI141" s="13"/>
      <c r="LJ141" s="13"/>
      <c r="LK141" s="13"/>
      <c r="LL141" s="13"/>
      <c r="LM141" s="13">
        <v>1</v>
      </c>
      <c r="LN141" s="13"/>
      <c r="LO141" s="13"/>
      <c r="LP141" s="13">
        <v>1</v>
      </c>
      <c r="LQ141" s="13"/>
      <c r="LR141" s="13"/>
      <c r="LS141" s="13"/>
      <c r="LT141" s="13"/>
      <c r="LU141" s="13"/>
      <c r="LV141" s="13"/>
      <c r="LW141" s="13"/>
      <c r="LX141" s="13"/>
      <c r="LY141" s="13"/>
      <c r="LZ141" s="13"/>
      <c r="MA141" s="13"/>
      <c r="MB141" s="13"/>
      <c r="MC141" s="13"/>
      <c r="MD141" s="13"/>
      <c r="ME141" s="13"/>
      <c r="MF141" s="13"/>
      <c r="MG141" s="13"/>
      <c r="MH141" s="13"/>
      <c r="MI141" s="13"/>
      <c r="MJ141" s="13"/>
      <c r="MK141" s="13"/>
      <c r="ML141" s="13"/>
      <c r="MM141" s="13"/>
      <c r="MN141" s="13"/>
      <c r="MO141" s="13"/>
      <c r="MP141" s="13"/>
      <c r="MQ141" s="13"/>
      <c r="MR141" s="13"/>
      <c r="MS141" s="13"/>
      <c r="MT141" s="13"/>
      <c r="MU141" s="13"/>
      <c r="MV141" s="13"/>
      <c r="MW141" s="13"/>
      <c r="MX141" s="13"/>
      <c r="MY141" s="13"/>
      <c r="MZ141" s="13"/>
      <c r="NA141" s="13"/>
      <c r="NB141" s="13"/>
      <c r="NC141" s="13"/>
      <c r="ND141" s="13"/>
      <c r="NE141" s="13"/>
      <c r="NF141" s="13"/>
      <c r="NG141" s="13"/>
      <c r="NH141" s="13"/>
      <c r="NI141" s="13"/>
      <c r="NJ141" s="60">
        <v>7</v>
      </c>
      <c r="NK141" s="13">
        <v>351</v>
      </c>
      <c r="NL141" s="448"/>
      <c r="NM141" s="448"/>
      <c r="NN141" s="448"/>
    </row>
    <row r="142" spans="1:378">
      <c r="A142" s="8" t="s">
        <v>153</v>
      </c>
      <c r="B142" s="284">
        <f t="shared" si="170"/>
        <v>36</v>
      </c>
      <c r="C142" s="284">
        <f t="shared" si="171"/>
        <v>27</v>
      </c>
      <c r="D142" s="284">
        <f t="shared" si="172"/>
        <v>81</v>
      </c>
      <c r="E142" s="284">
        <f t="shared" si="173"/>
        <v>102</v>
      </c>
      <c r="F142" s="284">
        <f t="shared" si="174"/>
        <v>239</v>
      </c>
      <c r="G142" s="284">
        <f t="shared" si="175"/>
        <v>270</v>
      </c>
      <c r="H142" s="284">
        <f t="shared" si="176"/>
        <v>249</v>
      </c>
      <c r="I142" s="284">
        <f t="shared" si="177"/>
        <v>291</v>
      </c>
      <c r="J142" s="284">
        <f t="shared" si="178"/>
        <v>209</v>
      </c>
      <c r="K142" s="284">
        <f t="shared" si="179"/>
        <v>246</v>
      </c>
      <c r="L142" s="284">
        <f t="shared" si="180"/>
        <v>169</v>
      </c>
      <c r="M142" s="284">
        <f t="shared" si="181"/>
        <v>188</v>
      </c>
      <c r="N142" s="284">
        <f t="shared" si="182"/>
        <v>130</v>
      </c>
      <c r="O142" s="284">
        <f t="shared" si="183"/>
        <v>111</v>
      </c>
      <c r="P142" s="284">
        <f t="shared" si="184"/>
        <v>74</v>
      </c>
      <c r="Q142" s="284">
        <f t="shared" si="185"/>
        <v>81</v>
      </c>
      <c r="R142" s="284">
        <f t="shared" si="186"/>
        <v>54</v>
      </c>
      <c r="S142" s="284">
        <f t="shared" si="187"/>
        <v>44</v>
      </c>
      <c r="T142" s="284">
        <f t="shared" si="188"/>
        <v>6</v>
      </c>
      <c r="U142" s="284">
        <f t="shared" si="189"/>
        <v>22</v>
      </c>
      <c r="W142" s="16" t="s">
        <v>150</v>
      </c>
      <c r="X142" s="764">
        <f t="shared" si="150"/>
        <v>60</v>
      </c>
      <c r="Y142" s="764">
        <f t="shared" si="151"/>
        <v>45</v>
      </c>
      <c r="Z142" s="764">
        <f t="shared" si="152"/>
        <v>87</v>
      </c>
      <c r="AA142" s="764">
        <f t="shared" si="153"/>
        <v>95</v>
      </c>
      <c r="AB142" s="764">
        <f t="shared" si="154"/>
        <v>189</v>
      </c>
      <c r="AC142" s="764">
        <f t="shared" si="155"/>
        <v>192</v>
      </c>
      <c r="AD142" s="764">
        <f t="shared" si="156"/>
        <v>175</v>
      </c>
      <c r="AE142" s="764">
        <f t="shared" si="157"/>
        <v>209</v>
      </c>
      <c r="AF142" s="764">
        <f t="shared" si="158"/>
        <v>154</v>
      </c>
      <c r="AG142" s="764">
        <f t="shared" si="159"/>
        <v>169</v>
      </c>
      <c r="AH142" s="764">
        <f t="shared" si="160"/>
        <v>117</v>
      </c>
      <c r="AI142" s="764">
        <f t="shared" si="161"/>
        <v>138</v>
      </c>
      <c r="AJ142" s="764">
        <f t="shared" si="162"/>
        <v>88</v>
      </c>
      <c r="AK142" s="764">
        <f t="shared" si="163"/>
        <v>97</v>
      </c>
      <c r="AL142" s="764">
        <f t="shared" si="164"/>
        <v>52</v>
      </c>
      <c r="AM142" s="764">
        <f t="shared" si="165"/>
        <v>60</v>
      </c>
      <c r="AN142" s="764">
        <f t="shared" si="166"/>
        <v>28</v>
      </c>
      <c r="AO142" s="764">
        <f t="shared" si="167"/>
        <v>28</v>
      </c>
      <c r="AP142" s="764">
        <f t="shared" si="168"/>
        <v>3</v>
      </c>
      <c r="AQ142" s="764">
        <f t="shared" si="169"/>
        <v>8</v>
      </c>
      <c r="AR142" s="764">
        <f t="shared" si="190"/>
        <v>13</v>
      </c>
      <c r="AT142" s="16" t="s">
        <v>150</v>
      </c>
      <c r="AU142" s="13">
        <v>2</v>
      </c>
      <c r="AV142" s="13">
        <v>5</v>
      </c>
      <c r="AW142" s="13">
        <v>7</v>
      </c>
      <c r="AX142" s="13">
        <v>5</v>
      </c>
      <c r="AY142" s="13">
        <v>3</v>
      </c>
      <c r="AZ142" s="13">
        <v>5</v>
      </c>
      <c r="BA142" s="13">
        <v>4</v>
      </c>
      <c r="BB142" s="13">
        <v>4</v>
      </c>
      <c r="BC142" s="13">
        <v>5</v>
      </c>
      <c r="BD142" s="13">
        <v>5</v>
      </c>
      <c r="BE142" s="13">
        <v>3</v>
      </c>
      <c r="BF142" s="13">
        <v>6</v>
      </c>
      <c r="BG142" s="13">
        <v>6</v>
      </c>
      <c r="BH142" s="13">
        <v>7</v>
      </c>
      <c r="BI142" s="13">
        <v>7</v>
      </c>
      <c r="BJ142" s="13">
        <v>8</v>
      </c>
      <c r="BK142" s="13">
        <v>17</v>
      </c>
      <c r="BL142" s="13">
        <v>8</v>
      </c>
      <c r="BM142" s="13">
        <v>22</v>
      </c>
      <c r="BN142" s="13">
        <v>11</v>
      </c>
      <c r="BO142" s="13">
        <v>16</v>
      </c>
      <c r="BP142" s="13">
        <v>16</v>
      </c>
      <c r="BQ142" s="13">
        <v>21</v>
      </c>
      <c r="BR142" s="13">
        <v>17</v>
      </c>
      <c r="BS142" s="13">
        <v>15</v>
      </c>
      <c r="BT142" s="13">
        <v>13</v>
      </c>
      <c r="BU142" s="13">
        <v>21</v>
      </c>
      <c r="BV142" s="13">
        <v>20</v>
      </c>
      <c r="BW142" s="13">
        <v>22</v>
      </c>
      <c r="BX142" s="13">
        <v>31</v>
      </c>
      <c r="BY142" s="13">
        <v>17</v>
      </c>
      <c r="BZ142" s="13">
        <v>21</v>
      </c>
      <c r="CA142" s="13">
        <v>20</v>
      </c>
      <c r="CB142" s="13">
        <v>26</v>
      </c>
      <c r="CC142" s="13">
        <v>11</v>
      </c>
      <c r="CD142" s="13">
        <v>21</v>
      </c>
      <c r="CE142" s="13">
        <v>19</v>
      </c>
      <c r="CF142" s="13">
        <v>20</v>
      </c>
      <c r="CG142" s="13">
        <v>27</v>
      </c>
      <c r="CH142" s="13">
        <v>27</v>
      </c>
      <c r="CI142" s="13">
        <v>20</v>
      </c>
      <c r="CJ142" s="13">
        <v>16</v>
      </c>
      <c r="CK142" s="13">
        <v>17</v>
      </c>
      <c r="CL142" s="13">
        <v>18</v>
      </c>
      <c r="CM142" s="13">
        <v>15</v>
      </c>
      <c r="CN142" s="13">
        <v>22</v>
      </c>
      <c r="CO142" s="13">
        <v>14</v>
      </c>
      <c r="CP142" s="13">
        <v>9</v>
      </c>
      <c r="CQ142" s="13">
        <v>21</v>
      </c>
      <c r="CR142" s="13">
        <v>17</v>
      </c>
      <c r="CS142" s="13">
        <v>16</v>
      </c>
      <c r="CT142" s="13">
        <v>15</v>
      </c>
      <c r="CU142" s="13">
        <v>10</v>
      </c>
      <c r="CV142" s="13">
        <v>12</v>
      </c>
      <c r="CW142" s="13">
        <v>16</v>
      </c>
      <c r="CX142" s="13">
        <v>15</v>
      </c>
      <c r="CY142" s="13">
        <v>11</v>
      </c>
      <c r="CZ142" s="13">
        <v>11</v>
      </c>
      <c r="DA142" s="13">
        <v>13</v>
      </c>
      <c r="DB142" s="13">
        <v>19</v>
      </c>
      <c r="DC142" s="13">
        <v>12</v>
      </c>
      <c r="DD142" s="13">
        <v>9</v>
      </c>
      <c r="DE142" s="13">
        <v>10</v>
      </c>
      <c r="DF142" s="13">
        <v>11</v>
      </c>
      <c r="DG142" s="13">
        <v>9</v>
      </c>
      <c r="DH142" s="13">
        <v>11</v>
      </c>
      <c r="DI142" s="13">
        <v>11</v>
      </c>
      <c r="DJ142" s="13">
        <v>6</v>
      </c>
      <c r="DK142" s="13">
        <v>9</v>
      </c>
      <c r="DL142" s="13">
        <v>9</v>
      </c>
      <c r="DM142" s="13">
        <v>10</v>
      </c>
      <c r="DN142" s="13">
        <v>4</v>
      </c>
      <c r="DO142" s="13">
        <v>5</v>
      </c>
      <c r="DP142" s="13">
        <v>6</v>
      </c>
      <c r="DQ142" s="13">
        <v>9</v>
      </c>
      <c r="DR142" s="13">
        <v>8</v>
      </c>
      <c r="DS142" s="13">
        <v>7</v>
      </c>
      <c r="DT142" s="13">
        <v>3</v>
      </c>
      <c r="DU142" s="13">
        <v>5</v>
      </c>
      <c r="DV142" s="13">
        <v>3</v>
      </c>
      <c r="DW142" s="13">
        <v>2</v>
      </c>
      <c r="DX142" s="13"/>
      <c r="DY142" s="13">
        <v>2</v>
      </c>
      <c r="DZ142" s="13">
        <v>1</v>
      </c>
      <c r="EA142" s="13">
        <v>2</v>
      </c>
      <c r="EB142" s="13">
        <v>3</v>
      </c>
      <c r="EC142" s="13">
        <v>4</v>
      </c>
      <c r="ED142" s="13">
        <v>6</v>
      </c>
      <c r="EE142" s="13">
        <v>3</v>
      </c>
      <c r="EF142" s="13">
        <v>5</v>
      </c>
      <c r="EG142" s="13"/>
      <c r="EH142" s="13">
        <v>4</v>
      </c>
      <c r="EI142" s="13">
        <v>1</v>
      </c>
      <c r="EJ142" s="13">
        <v>2</v>
      </c>
      <c r="EK142" s="13"/>
      <c r="EL142" s="13"/>
      <c r="EM142" s="13"/>
      <c r="EN142" s="13"/>
      <c r="EO142" s="13"/>
      <c r="EP142" s="13"/>
      <c r="EQ142" s="13">
        <v>1</v>
      </c>
      <c r="ER142" s="13"/>
      <c r="ES142" s="13"/>
      <c r="ET142" s="13"/>
      <c r="EU142" s="13"/>
      <c r="EV142" s="13"/>
      <c r="EW142" s="13"/>
      <c r="EX142" s="13"/>
      <c r="EY142" s="13"/>
      <c r="EZ142" s="13"/>
      <c r="FA142" s="60">
        <v>1041</v>
      </c>
      <c r="FB142" s="13">
        <v>1041</v>
      </c>
      <c r="FC142" s="16" t="s">
        <v>150</v>
      </c>
      <c r="FD142" s="13">
        <v>3</v>
      </c>
      <c r="FE142" s="13">
        <v>13</v>
      </c>
      <c r="FF142" s="13">
        <v>10</v>
      </c>
      <c r="FG142" s="13">
        <v>5</v>
      </c>
      <c r="FH142" s="13">
        <v>8</v>
      </c>
      <c r="FI142" s="13">
        <v>6</v>
      </c>
      <c r="FJ142" s="13">
        <v>3</v>
      </c>
      <c r="FK142" s="13">
        <v>6</v>
      </c>
      <c r="FL142" s="13">
        <v>4</v>
      </c>
      <c r="FM142" s="13">
        <v>2</v>
      </c>
      <c r="FN142" s="13">
        <v>1</v>
      </c>
      <c r="FO142" s="13">
        <v>9</v>
      </c>
      <c r="FP142" s="13">
        <v>4</v>
      </c>
      <c r="FQ142" s="13">
        <v>11</v>
      </c>
      <c r="FR142" s="13">
        <v>7</v>
      </c>
      <c r="FS142" s="13">
        <v>13</v>
      </c>
      <c r="FT142" s="13">
        <v>5</v>
      </c>
      <c r="FU142" s="13">
        <v>7</v>
      </c>
      <c r="FV142" s="13">
        <v>19</v>
      </c>
      <c r="FW142" s="13">
        <v>11</v>
      </c>
      <c r="FX142" s="13">
        <v>11</v>
      </c>
      <c r="FY142" s="13">
        <v>20</v>
      </c>
      <c r="FZ142" s="13">
        <v>16</v>
      </c>
      <c r="GA142" s="13">
        <v>16</v>
      </c>
      <c r="GB142" s="13">
        <v>16</v>
      </c>
      <c r="GC142" s="13">
        <v>16</v>
      </c>
      <c r="GD142" s="13">
        <v>19</v>
      </c>
      <c r="GE142" s="13">
        <v>31</v>
      </c>
      <c r="GF142" s="13">
        <v>27</v>
      </c>
      <c r="GG142" s="13">
        <v>17</v>
      </c>
      <c r="GH142" s="13">
        <v>24</v>
      </c>
      <c r="GI142" s="13">
        <v>19</v>
      </c>
      <c r="GJ142" s="13">
        <v>10</v>
      </c>
      <c r="GK142" s="13">
        <v>18</v>
      </c>
      <c r="GL142" s="13">
        <v>19</v>
      </c>
      <c r="GM142" s="13">
        <v>11</v>
      </c>
      <c r="GN142" s="13">
        <v>10</v>
      </c>
      <c r="GO142" s="13">
        <v>22</v>
      </c>
      <c r="GP142" s="13">
        <v>26</v>
      </c>
      <c r="GQ142" s="13">
        <v>16</v>
      </c>
      <c r="GR142" s="13">
        <v>17</v>
      </c>
      <c r="GS142" s="13">
        <v>26</v>
      </c>
      <c r="GT142" s="13">
        <v>17</v>
      </c>
      <c r="GU142" s="13">
        <v>14</v>
      </c>
      <c r="GV142" s="13">
        <v>16</v>
      </c>
      <c r="GW142" s="13">
        <v>11</v>
      </c>
      <c r="GX142" s="13">
        <v>15</v>
      </c>
      <c r="GY142" s="13">
        <v>13</v>
      </c>
      <c r="GZ142" s="13">
        <v>13</v>
      </c>
      <c r="HA142" s="13">
        <v>12</v>
      </c>
      <c r="HB142" s="13">
        <v>12</v>
      </c>
      <c r="HC142" s="13">
        <v>14</v>
      </c>
      <c r="HD142" s="13">
        <v>16</v>
      </c>
      <c r="HE142" s="13">
        <v>16</v>
      </c>
      <c r="HF142" s="13">
        <v>14</v>
      </c>
      <c r="HG142" s="13">
        <v>9</v>
      </c>
      <c r="HH142" s="13">
        <v>9</v>
      </c>
      <c r="HI142" s="13">
        <v>9</v>
      </c>
      <c r="HJ142" s="13">
        <v>7</v>
      </c>
      <c r="HK142" s="13">
        <v>11</v>
      </c>
      <c r="HL142" s="13">
        <v>4</v>
      </c>
      <c r="HM142" s="13">
        <v>5</v>
      </c>
      <c r="HN142" s="13">
        <v>13</v>
      </c>
      <c r="HO142" s="13">
        <v>11</v>
      </c>
      <c r="HP142" s="13">
        <v>9</v>
      </c>
      <c r="HQ142" s="13">
        <v>13</v>
      </c>
      <c r="HR142" s="13">
        <v>8</v>
      </c>
      <c r="HS142" s="13">
        <v>8</v>
      </c>
      <c r="HT142" s="13">
        <v>12</v>
      </c>
      <c r="HU142" s="13">
        <v>5</v>
      </c>
      <c r="HV142" s="13">
        <v>6</v>
      </c>
      <c r="HW142" s="13">
        <v>7</v>
      </c>
      <c r="HX142" s="13">
        <v>6</v>
      </c>
      <c r="HY142" s="13">
        <v>5</v>
      </c>
      <c r="HZ142" s="13">
        <v>8</v>
      </c>
      <c r="IA142" s="13">
        <v>6</v>
      </c>
      <c r="IB142" s="13">
        <v>1</v>
      </c>
      <c r="IC142" s="13">
        <v>5</v>
      </c>
      <c r="ID142" s="13">
        <v>3</v>
      </c>
      <c r="IE142" s="13">
        <v>5</v>
      </c>
      <c r="IF142" s="13">
        <v>3</v>
      </c>
      <c r="IG142" s="13">
        <v>6</v>
      </c>
      <c r="IH142" s="13">
        <v>4</v>
      </c>
      <c r="II142" s="13">
        <v>7</v>
      </c>
      <c r="IJ142" s="13">
        <v>2</v>
      </c>
      <c r="IK142" s="13">
        <v>2</v>
      </c>
      <c r="IL142" s="13">
        <v>1</v>
      </c>
      <c r="IM142" s="13"/>
      <c r="IN142" s="13">
        <v>2</v>
      </c>
      <c r="IO142" s="13">
        <v>1</v>
      </c>
      <c r="IP142" s="13"/>
      <c r="IQ142" s="13">
        <v>3</v>
      </c>
      <c r="IR142" s="13"/>
      <c r="IS142" s="13"/>
      <c r="IT142" s="13"/>
      <c r="IU142" s="13"/>
      <c r="IV142" s="13"/>
      <c r="IW142" s="13"/>
      <c r="IX142" s="13"/>
      <c r="IY142" s="13"/>
      <c r="IZ142" s="13"/>
      <c r="JA142" s="13"/>
      <c r="JB142" s="13"/>
      <c r="JC142" s="13"/>
      <c r="JD142" s="13"/>
      <c r="JE142" s="13">
        <v>1</v>
      </c>
      <c r="JF142" s="60">
        <v>954</v>
      </c>
      <c r="JG142" s="13">
        <v>2</v>
      </c>
      <c r="JH142" s="13"/>
      <c r="JI142" s="13"/>
      <c r="JJ142" s="13"/>
      <c r="JK142" s="13"/>
      <c r="JL142" s="13"/>
      <c r="JM142" s="13">
        <v>1</v>
      </c>
      <c r="JN142" s="13"/>
      <c r="JO142" s="13"/>
      <c r="JP142" s="13"/>
      <c r="JQ142" s="13"/>
      <c r="JR142" s="13"/>
      <c r="JS142" s="13"/>
      <c r="JT142" s="13"/>
      <c r="JU142" s="13"/>
      <c r="JV142" s="13"/>
      <c r="JW142" s="13"/>
      <c r="JX142" s="13">
        <v>1</v>
      </c>
      <c r="JY142" s="13">
        <v>1</v>
      </c>
      <c r="JZ142" s="13"/>
      <c r="KA142" s="13"/>
      <c r="KB142" s="13"/>
      <c r="KC142" s="13"/>
      <c r="KD142" s="13"/>
      <c r="KE142" s="13"/>
      <c r="KF142" s="13"/>
      <c r="KG142" s="13"/>
      <c r="KH142" s="13"/>
      <c r="KI142" s="13"/>
      <c r="KJ142" s="13"/>
      <c r="KK142" s="13"/>
      <c r="KL142" s="13"/>
      <c r="KM142" s="13"/>
      <c r="KN142" s="13"/>
      <c r="KO142" s="13"/>
      <c r="KP142" s="13">
        <v>2</v>
      </c>
      <c r="KQ142" s="13"/>
      <c r="KR142" s="13"/>
      <c r="KS142" s="13"/>
      <c r="KT142" s="13"/>
      <c r="KU142" s="13"/>
      <c r="KV142" s="13">
        <v>1</v>
      </c>
      <c r="KW142" s="13"/>
      <c r="KX142" s="13"/>
      <c r="KY142" s="13"/>
      <c r="KZ142" s="13"/>
      <c r="LA142" s="13"/>
      <c r="LB142" s="13"/>
      <c r="LC142" s="13"/>
      <c r="LD142" s="13"/>
      <c r="LE142" s="13"/>
      <c r="LF142" s="13"/>
      <c r="LG142" s="13"/>
      <c r="LH142" s="13">
        <v>1</v>
      </c>
      <c r="LI142" s="13"/>
      <c r="LJ142" s="13"/>
      <c r="LK142" s="13"/>
      <c r="LL142" s="13"/>
      <c r="LM142" s="13"/>
      <c r="LN142" s="13"/>
      <c r="LO142" s="13"/>
      <c r="LP142" s="13"/>
      <c r="LQ142" s="13"/>
      <c r="LR142" s="13"/>
      <c r="LS142" s="13"/>
      <c r="LT142" s="13"/>
      <c r="LU142" s="13"/>
      <c r="LV142" s="13"/>
      <c r="LW142" s="13"/>
      <c r="LX142" s="13"/>
      <c r="LY142" s="13"/>
      <c r="LZ142" s="13"/>
      <c r="MA142" s="13"/>
      <c r="MB142" s="13"/>
      <c r="MC142" s="13"/>
      <c r="MD142" s="13"/>
      <c r="ME142" s="13"/>
      <c r="MF142" s="13"/>
      <c r="MG142" s="13"/>
      <c r="MH142" s="13"/>
      <c r="MI142" s="13"/>
      <c r="MJ142" s="13">
        <v>1</v>
      </c>
      <c r="MK142" s="13"/>
      <c r="ML142" s="13"/>
      <c r="MM142" s="13"/>
      <c r="MN142" s="13"/>
      <c r="MO142" s="13">
        <v>1</v>
      </c>
      <c r="MP142" s="13"/>
      <c r="MQ142" s="13"/>
      <c r="MR142" s="13"/>
      <c r="MS142" s="13"/>
      <c r="MT142" s="13"/>
      <c r="MU142" s="13"/>
      <c r="MV142" s="13"/>
      <c r="MW142" s="13"/>
      <c r="MX142" s="13"/>
      <c r="MY142" s="13">
        <v>1</v>
      </c>
      <c r="MZ142" s="13"/>
      <c r="NA142" s="13"/>
      <c r="NB142" s="13"/>
      <c r="NC142" s="13"/>
      <c r="ND142" s="13"/>
      <c r="NE142" s="13"/>
      <c r="NF142" s="13"/>
      <c r="NG142" s="13"/>
      <c r="NH142" s="13"/>
      <c r="NI142" s="13"/>
      <c r="NJ142" s="60">
        <v>12</v>
      </c>
      <c r="NK142" s="13">
        <v>966</v>
      </c>
      <c r="NL142" s="448"/>
      <c r="NM142" s="448"/>
      <c r="NN142" s="448"/>
    </row>
    <row r="143" spans="1:378">
      <c r="A143" s="8" t="s">
        <v>216</v>
      </c>
      <c r="B143" s="284">
        <f t="shared" si="170"/>
        <v>9</v>
      </c>
      <c r="C143" s="284">
        <f t="shared" si="171"/>
        <v>14</v>
      </c>
      <c r="D143" s="284">
        <f t="shared" si="172"/>
        <v>31</v>
      </c>
      <c r="E143" s="284">
        <f t="shared" si="173"/>
        <v>38</v>
      </c>
      <c r="F143" s="284">
        <f t="shared" si="174"/>
        <v>43</v>
      </c>
      <c r="G143" s="284">
        <f t="shared" si="175"/>
        <v>47</v>
      </c>
      <c r="H143" s="284">
        <f t="shared" si="176"/>
        <v>60</v>
      </c>
      <c r="I143" s="284">
        <f t="shared" si="177"/>
        <v>63</v>
      </c>
      <c r="J143" s="284">
        <f t="shared" si="178"/>
        <v>56</v>
      </c>
      <c r="K143" s="284">
        <f t="shared" si="179"/>
        <v>59</v>
      </c>
      <c r="L143" s="284">
        <f t="shared" si="180"/>
        <v>32</v>
      </c>
      <c r="M143" s="284">
        <f t="shared" si="181"/>
        <v>41</v>
      </c>
      <c r="N143" s="284">
        <f t="shared" si="182"/>
        <v>24</v>
      </c>
      <c r="O143" s="284">
        <f t="shared" si="183"/>
        <v>29</v>
      </c>
      <c r="P143" s="284">
        <f t="shared" si="184"/>
        <v>13</v>
      </c>
      <c r="Q143" s="284">
        <f t="shared" si="185"/>
        <v>16</v>
      </c>
      <c r="R143" s="284">
        <f t="shared" si="186"/>
        <v>4</v>
      </c>
      <c r="S143" s="284">
        <f t="shared" si="187"/>
        <v>5</v>
      </c>
      <c r="T143" s="284">
        <f t="shared" si="188"/>
        <v>0</v>
      </c>
      <c r="U143" s="284">
        <f t="shared" si="189"/>
        <v>2</v>
      </c>
      <c r="W143" s="16" t="s">
        <v>215</v>
      </c>
      <c r="X143" s="764">
        <f t="shared" si="150"/>
        <v>40</v>
      </c>
      <c r="Y143" s="764">
        <f t="shared" si="151"/>
        <v>36</v>
      </c>
      <c r="Z143" s="764">
        <f t="shared" si="152"/>
        <v>73</v>
      </c>
      <c r="AA143" s="764">
        <f t="shared" si="153"/>
        <v>68</v>
      </c>
      <c r="AB143" s="764">
        <f t="shared" si="154"/>
        <v>147</v>
      </c>
      <c r="AC143" s="764">
        <f t="shared" si="155"/>
        <v>153</v>
      </c>
      <c r="AD143" s="764">
        <f t="shared" si="156"/>
        <v>137</v>
      </c>
      <c r="AE143" s="764">
        <f t="shared" si="157"/>
        <v>153</v>
      </c>
      <c r="AF143" s="764">
        <f t="shared" si="158"/>
        <v>117</v>
      </c>
      <c r="AG143" s="764">
        <f t="shared" si="159"/>
        <v>137</v>
      </c>
      <c r="AH143" s="764">
        <f t="shared" si="160"/>
        <v>81</v>
      </c>
      <c r="AI143" s="764">
        <f t="shared" si="161"/>
        <v>85</v>
      </c>
      <c r="AJ143" s="764">
        <f t="shared" si="162"/>
        <v>60</v>
      </c>
      <c r="AK143" s="764">
        <f t="shared" si="163"/>
        <v>61</v>
      </c>
      <c r="AL143" s="764">
        <f t="shared" si="164"/>
        <v>34</v>
      </c>
      <c r="AM143" s="764">
        <f t="shared" si="165"/>
        <v>35</v>
      </c>
      <c r="AN143" s="764">
        <f t="shared" si="166"/>
        <v>20</v>
      </c>
      <c r="AO143" s="764">
        <f t="shared" si="167"/>
        <v>24</v>
      </c>
      <c r="AP143" s="764">
        <f t="shared" si="168"/>
        <v>3</v>
      </c>
      <c r="AQ143" s="764">
        <f t="shared" si="169"/>
        <v>12</v>
      </c>
      <c r="AR143" s="764">
        <f t="shared" si="190"/>
        <v>8</v>
      </c>
      <c r="AT143" s="16" t="s">
        <v>215</v>
      </c>
      <c r="AU143" s="13">
        <v>1</v>
      </c>
      <c r="AV143" s="13">
        <v>8</v>
      </c>
      <c r="AW143" s="13">
        <v>4</v>
      </c>
      <c r="AX143" s="13">
        <v>4</v>
      </c>
      <c r="AY143" s="13">
        <v>4</v>
      </c>
      <c r="AZ143" s="13">
        <v>4</v>
      </c>
      <c r="BA143" s="13">
        <v>2</v>
      </c>
      <c r="BB143" s="13">
        <v>2</v>
      </c>
      <c r="BC143" s="13">
        <v>2</v>
      </c>
      <c r="BD143" s="13">
        <v>5</v>
      </c>
      <c r="BE143" s="13">
        <v>1</v>
      </c>
      <c r="BF143" s="13">
        <v>5</v>
      </c>
      <c r="BG143" s="13">
        <v>5</v>
      </c>
      <c r="BH143" s="13">
        <v>3</v>
      </c>
      <c r="BI143" s="13">
        <v>3</v>
      </c>
      <c r="BJ143" s="13">
        <v>8</v>
      </c>
      <c r="BK143" s="13">
        <v>14</v>
      </c>
      <c r="BL143" s="13">
        <v>11</v>
      </c>
      <c r="BM143" s="13">
        <v>10</v>
      </c>
      <c r="BN143" s="13">
        <v>8</v>
      </c>
      <c r="BO143" s="13">
        <v>24</v>
      </c>
      <c r="BP143" s="13">
        <v>10</v>
      </c>
      <c r="BQ143" s="13">
        <v>11</v>
      </c>
      <c r="BR143" s="13">
        <v>18</v>
      </c>
      <c r="BS143" s="13">
        <v>12</v>
      </c>
      <c r="BT143" s="13">
        <v>13</v>
      </c>
      <c r="BU143" s="13">
        <v>13</v>
      </c>
      <c r="BV143" s="13">
        <v>19</v>
      </c>
      <c r="BW143" s="13">
        <v>17</v>
      </c>
      <c r="BX143" s="13">
        <v>16</v>
      </c>
      <c r="BY143" s="13">
        <v>9</v>
      </c>
      <c r="BZ143" s="13">
        <v>16</v>
      </c>
      <c r="CA143" s="13">
        <v>17</v>
      </c>
      <c r="CB143" s="13">
        <v>20</v>
      </c>
      <c r="CC143" s="13">
        <v>16</v>
      </c>
      <c r="CD143" s="13">
        <v>18</v>
      </c>
      <c r="CE143" s="13">
        <v>12</v>
      </c>
      <c r="CF143" s="13">
        <v>15</v>
      </c>
      <c r="CG143" s="13">
        <v>13</v>
      </c>
      <c r="CH143" s="13">
        <v>17</v>
      </c>
      <c r="CI143" s="13">
        <v>17</v>
      </c>
      <c r="CJ143" s="13">
        <v>20</v>
      </c>
      <c r="CK143" s="13">
        <v>13</v>
      </c>
      <c r="CL143" s="13">
        <v>12</v>
      </c>
      <c r="CM143" s="13">
        <v>15</v>
      </c>
      <c r="CN143" s="13">
        <v>6</v>
      </c>
      <c r="CO143" s="13">
        <v>12</v>
      </c>
      <c r="CP143" s="13">
        <v>12</v>
      </c>
      <c r="CQ143" s="13">
        <v>15</v>
      </c>
      <c r="CR143" s="13">
        <v>15</v>
      </c>
      <c r="CS143" s="13">
        <v>8</v>
      </c>
      <c r="CT143" s="13">
        <v>6</v>
      </c>
      <c r="CU143" s="13">
        <v>14</v>
      </c>
      <c r="CV143" s="13">
        <v>12</v>
      </c>
      <c r="CW143" s="13">
        <v>9</v>
      </c>
      <c r="CX143" s="13">
        <v>6</v>
      </c>
      <c r="CY143" s="13">
        <v>10</v>
      </c>
      <c r="CZ143" s="13">
        <v>5</v>
      </c>
      <c r="DA143" s="13">
        <v>8</v>
      </c>
      <c r="DB143" s="13">
        <v>7</v>
      </c>
      <c r="DC143" s="13">
        <v>4</v>
      </c>
      <c r="DD143" s="13">
        <v>10</v>
      </c>
      <c r="DE143" s="13">
        <v>6</v>
      </c>
      <c r="DF143" s="13">
        <v>4</v>
      </c>
      <c r="DG143" s="13">
        <v>4</v>
      </c>
      <c r="DH143" s="13">
        <v>8</v>
      </c>
      <c r="DI143" s="13">
        <v>10</v>
      </c>
      <c r="DJ143" s="13">
        <v>5</v>
      </c>
      <c r="DK143" s="13">
        <v>4</v>
      </c>
      <c r="DL143" s="13">
        <v>6</v>
      </c>
      <c r="DM143" s="13">
        <v>5</v>
      </c>
      <c r="DN143" s="13">
        <v>5</v>
      </c>
      <c r="DO143" s="13">
        <v>4</v>
      </c>
      <c r="DP143" s="13">
        <v>5</v>
      </c>
      <c r="DQ143" s="13">
        <v>1</v>
      </c>
      <c r="DR143" s="13">
        <v>4</v>
      </c>
      <c r="DS143" s="13">
        <v>2</v>
      </c>
      <c r="DT143" s="13">
        <v>3</v>
      </c>
      <c r="DU143" s="13">
        <v>3</v>
      </c>
      <c r="DV143" s="13">
        <v>3</v>
      </c>
      <c r="DW143" s="13">
        <v>2</v>
      </c>
      <c r="DX143" s="13">
        <v>2</v>
      </c>
      <c r="DY143" s="13">
        <v>3</v>
      </c>
      <c r="DZ143" s="13">
        <v>2</v>
      </c>
      <c r="EA143" s="13"/>
      <c r="EB143" s="13">
        <v>5</v>
      </c>
      <c r="EC143" s="13">
        <v>3</v>
      </c>
      <c r="ED143" s="13">
        <v>3</v>
      </c>
      <c r="EE143" s="13">
        <v>4</v>
      </c>
      <c r="EF143" s="13"/>
      <c r="EG143" s="13">
        <v>2</v>
      </c>
      <c r="EH143" s="13">
        <v>2</v>
      </c>
      <c r="EI143" s="13">
        <v>1</v>
      </c>
      <c r="EJ143" s="13">
        <v>3</v>
      </c>
      <c r="EK143" s="13">
        <v>1</v>
      </c>
      <c r="EL143" s="13">
        <v>1</v>
      </c>
      <c r="EM143" s="13">
        <v>1</v>
      </c>
      <c r="EN143" s="13">
        <v>1</v>
      </c>
      <c r="EO143" s="13"/>
      <c r="EP143" s="13"/>
      <c r="EQ143" s="13"/>
      <c r="ER143" s="13"/>
      <c r="ES143" s="13"/>
      <c r="ET143" s="13"/>
      <c r="EU143" s="13"/>
      <c r="EV143" s="13"/>
      <c r="EW143" s="13"/>
      <c r="EX143" s="13"/>
      <c r="EY143" s="13"/>
      <c r="EZ143" s="13"/>
      <c r="FA143" s="60">
        <v>764</v>
      </c>
      <c r="FB143" s="13">
        <v>764</v>
      </c>
      <c r="FC143" s="16" t="s">
        <v>215</v>
      </c>
      <c r="FD143" s="13">
        <v>1</v>
      </c>
      <c r="FE143" s="13">
        <v>2</v>
      </c>
      <c r="FF143" s="13">
        <v>7</v>
      </c>
      <c r="FG143" s="13">
        <v>6</v>
      </c>
      <c r="FH143" s="13">
        <v>4</v>
      </c>
      <c r="FI143" s="13">
        <v>5</v>
      </c>
      <c r="FJ143" s="13">
        <v>4</v>
      </c>
      <c r="FK143" s="13">
        <v>4</v>
      </c>
      <c r="FL143" s="13">
        <v>6</v>
      </c>
      <c r="FM143" s="13">
        <v>1</v>
      </c>
      <c r="FN143" s="13">
        <v>4</v>
      </c>
      <c r="FO143" s="13">
        <v>12</v>
      </c>
      <c r="FP143" s="13">
        <v>4</v>
      </c>
      <c r="FQ143" s="13">
        <v>6</v>
      </c>
      <c r="FR143" s="13">
        <v>5</v>
      </c>
      <c r="FS143" s="13">
        <v>5</v>
      </c>
      <c r="FT143" s="13">
        <v>7</v>
      </c>
      <c r="FU143" s="13">
        <v>10</v>
      </c>
      <c r="FV143" s="13">
        <v>6</v>
      </c>
      <c r="FW143" s="13">
        <v>14</v>
      </c>
      <c r="FX143" s="13">
        <v>15</v>
      </c>
      <c r="FY143" s="13">
        <v>18</v>
      </c>
      <c r="FZ143" s="13">
        <v>17</v>
      </c>
      <c r="GA143" s="13">
        <v>9</v>
      </c>
      <c r="GB143" s="13">
        <v>11</v>
      </c>
      <c r="GC143" s="13">
        <v>11</v>
      </c>
      <c r="GD143" s="13">
        <v>14</v>
      </c>
      <c r="GE143" s="13">
        <v>16</v>
      </c>
      <c r="GF143" s="13">
        <v>16</v>
      </c>
      <c r="GG143" s="13">
        <v>20</v>
      </c>
      <c r="GH143" s="13">
        <v>14</v>
      </c>
      <c r="GI143" s="13">
        <v>13</v>
      </c>
      <c r="GJ143" s="13">
        <v>16</v>
      </c>
      <c r="GK143" s="13">
        <v>16</v>
      </c>
      <c r="GL143" s="13">
        <v>13</v>
      </c>
      <c r="GM143" s="13">
        <v>15</v>
      </c>
      <c r="GN143" s="13">
        <v>13</v>
      </c>
      <c r="GO143" s="13">
        <v>11</v>
      </c>
      <c r="GP143" s="13">
        <v>7</v>
      </c>
      <c r="GQ143" s="13">
        <v>19</v>
      </c>
      <c r="GR143" s="13">
        <v>14</v>
      </c>
      <c r="GS143" s="13">
        <v>15</v>
      </c>
      <c r="GT143" s="13">
        <v>8</v>
      </c>
      <c r="GU143" s="13">
        <v>15</v>
      </c>
      <c r="GV143" s="13">
        <v>15</v>
      </c>
      <c r="GW143" s="13">
        <v>12</v>
      </c>
      <c r="GX143" s="13">
        <v>11</v>
      </c>
      <c r="GY143" s="13">
        <v>9</v>
      </c>
      <c r="GZ143" s="13">
        <v>6</v>
      </c>
      <c r="HA143" s="13">
        <v>12</v>
      </c>
      <c r="HB143" s="13">
        <v>9</v>
      </c>
      <c r="HC143" s="13">
        <v>12</v>
      </c>
      <c r="HD143" s="13">
        <v>8</v>
      </c>
      <c r="HE143" s="13">
        <v>11</v>
      </c>
      <c r="HF143" s="13">
        <v>9</v>
      </c>
      <c r="HG143" s="13">
        <v>8</v>
      </c>
      <c r="HH143" s="13">
        <v>10</v>
      </c>
      <c r="HI143" s="13">
        <v>6</v>
      </c>
      <c r="HJ143" s="13">
        <v>2</v>
      </c>
      <c r="HK143" s="13">
        <v>6</v>
      </c>
      <c r="HL143" s="13">
        <v>5</v>
      </c>
      <c r="HM143" s="13">
        <v>8</v>
      </c>
      <c r="HN143" s="13">
        <v>6</v>
      </c>
      <c r="HO143" s="13">
        <v>3</v>
      </c>
      <c r="HP143" s="13">
        <v>8</v>
      </c>
      <c r="HQ143" s="13">
        <v>8</v>
      </c>
      <c r="HR143" s="13">
        <v>7</v>
      </c>
      <c r="HS143" s="13">
        <v>4</v>
      </c>
      <c r="HT143" s="13">
        <v>3</v>
      </c>
      <c r="HU143" s="13">
        <v>8</v>
      </c>
      <c r="HV143" s="13">
        <v>2</v>
      </c>
      <c r="HW143" s="13">
        <v>4</v>
      </c>
      <c r="HX143" s="13">
        <v>5</v>
      </c>
      <c r="HY143" s="13">
        <v>5</v>
      </c>
      <c r="HZ143" s="13">
        <v>7</v>
      </c>
      <c r="IA143" s="13">
        <v>2</v>
      </c>
      <c r="IB143" s="13">
        <v>5</v>
      </c>
      <c r="IC143" s="13">
        <v>1</v>
      </c>
      <c r="ID143" s="13">
        <v>1</v>
      </c>
      <c r="IE143" s="13">
        <v>2</v>
      </c>
      <c r="IF143" s="13">
        <v>6</v>
      </c>
      <c r="IG143" s="13">
        <v>3</v>
      </c>
      <c r="IH143" s="13">
        <v>2</v>
      </c>
      <c r="II143" s="13">
        <v>1</v>
      </c>
      <c r="IJ143" s="13"/>
      <c r="IK143" s="13"/>
      <c r="IL143" s="13">
        <v>3</v>
      </c>
      <c r="IM143" s="13">
        <v>4</v>
      </c>
      <c r="IN143" s="13">
        <v>1</v>
      </c>
      <c r="IO143" s="13"/>
      <c r="IP143" s="13">
        <v>2</v>
      </c>
      <c r="IQ143" s="13">
        <v>1</v>
      </c>
      <c r="IR143" s="13"/>
      <c r="IS143" s="13"/>
      <c r="IT143" s="13"/>
      <c r="IU143" s="13"/>
      <c r="IV143" s="13"/>
      <c r="IW143" s="13"/>
      <c r="IX143" s="13"/>
      <c r="IY143" s="13"/>
      <c r="IZ143" s="13"/>
      <c r="JA143" s="13"/>
      <c r="JB143" s="13"/>
      <c r="JC143" s="13"/>
      <c r="JD143" s="13"/>
      <c r="JE143" s="13"/>
      <c r="JF143" s="60">
        <v>712</v>
      </c>
      <c r="JG143" s="13">
        <v>1</v>
      </c>
      <c r="JH143" s="13"/>
      <c r="JI143" s="13"/>
      <c r="JJ143" s="13"/>
      <c r="JK143" s="13"/>
      <c r="JL143" s="13"/>
      <c r="JM143" s="13"/>
      <c r="JN143" s="13"/>
      <c r="JO143" s="13"/>
      <c r="JP143" s="13"/>
      <c r="JQ143" s="13"/>
      <c r="JR143" s="13"/>
      <c r="JS143" s="13"/>
      <c r="JT143" s="13"/>
      <c r="JU143" s="13"/>
      <c r="JV143" s="13"/>
      <c r="JW143" s="13"/>
      <c r="JX143" s="13"/>
      <c r="JY143" s="13"/>
      <c r="JZ143" s="13">
        <v>2</v>
      </c>
      <c r="KA143" s="13"/>
      <c r="KB143" s="13"/>
      <c r="KC143" s="13"/>
      <c r="KD143" s="13"/>
      <c r="KE143" s="13"/>
      <c r="KF143" s="13"/>
      <c r="KG143" s="13"/>
      <c r="KH143" s="13"/>
      <c r="KI143" s="13"/>
      <c r="KJ143" s="13"/>
      <c r="KK143" s="13"/>
      <c r="KL143" s="13"/>
      <c r="KM143" s="13"/>
      <c r="KN143" s="13"/>
      <c r="KO143" s="13">
        <v>1</v>
      </c>
      <c r="KP143" s="13"/>
      <c r="KQ143" s="13"/>
      <c r="KR143" s="13"/>
      <c r="KS143" s="13"/>
      <c r="KT143" s="13"/>
      <c r="KU143" s="13">
        <v>1</v>
      </c>
      <c r="KV143" s="13"/>
      <c r="KW143" s="13"/>
      <c r="KX143" s="13"/>
      <c r="KY143" s="13"/>
      <c r="KZ143" s="13"/>
      <c r="LA143" s="13"/>
      <c r="LB143" s="13"/>
      <c r="LC143" s="13"/>
      <c r="LD143" s="13"/>
      <c r="LE143" s="13"/>
      <c r="LF143" s="13"/>
      <c r="LG143" s="13"/>
      <c r="LH143" s="13"/>
      <c r="LI143" s="13"/>
      <c r="LJ143" s="13"/>
      <c r="LK143" s="13"/>
      <c r="LL143" s="13"/>
      <c r="LM143" s="13"/>
      <c r="LN143" s="13"/>
      <c r="LO143" s="13"/>
      <c r="LP143" s="13"/>
      <c r="LQ143" s="13"/>
      <c r="LR143" s="13"/>
      <c r="LS143" s="13"/>
      <c r="LT143" s="13"/>
      <c r="LU143" s="13"/>
      <c r="LV143" s="13">
        <v>1</v>
      </c>
      <c r="LW143" s="13"/>
      <c r="LX143" s="13"/>
      <c r="LY143" s="13"/>
      <c r="LZ143" s="13"/>
      <c r="MA143" s="13"/>
      <c r="MB143" s="13"/>
      <c r="MC143" s="13"/>
      <c r="MD143" s="13">
        <v>1</v>
      </c>
      <c r="ME143" s="13"/>
      <c r="MF143" s="13"/>
      <c r="MG143" s="13"/>
      <c r="MH143" s="13"/>
      <c r="MI143" s="13"/>
      <c r="MJ143" s="13"/>
      <c r="MK143" s="13"/>
      <c r="ML143" s="13"/>
      <c r="MM143" s="13"/>
      <c r="MN143" s="13"/>
      <c r="MO143" s="13"/>
      <c r="MP143" s="13"/>
      <c r="MQ143" s="13"/>
      <c r="MR143" s="13"/>
      <c r="MS143" s="13"/>
      <c r="MT143" s="13"/>
      <c r="MU143" s="13"/>
      <c r="MV143" s="13"/>
      <c r="MW143" s="13">
        <v>1</v>
      </c>
      <c r="MX143" s="13"/>
      <c r="MY143" s="13"/>
      <c r="MZ143" s="13"/>
      <c r="NA143" s="13"/>
      <c r="NB143" s="13"/>
      <c r="NC143" s="13"/>
      <c r="ND143" s="13"/>
      <c r="NE143" s="13"/>
      <c r="NF143" s="13"/>
      <c r="NG143" s="13"/>
      <c r="NH143" s="13"/>
      <c r="NI143" s="13"/>
      <c r="NJ143" s="60">
        <v>8</v>
      </c>
      <c r="NK143" s="13">
        <v>720</v>
      </c>
      <c r="NL143" s="448"/>
      <c r="NM143" s="448"/>
      <c r="NN143" s="448"/>
    </row>
    <row r="144" spans="1:378">
      <c r="A144" s="8" t="s">
        <v>155</v>
      </c>
      <c r="B144" s="284">
        <f t="shared" si="170"/>
        <v>11</v>
      </c>
      <c r="C144" s="284">
        <f t="shared" si="171"/>
        <v>17</v>
      </c>
      <c r="D144" s="284">
        <f t="shared" si="172"/>
        <v>24</v>
      </c>
      <c r="E144" s="284">
        <f t="shared" si="173"/>
        <v>38</v>
      </c>
      <c r="F144" s="284">
        <f t="shared" si="174"/>
        <v>184</v>
      </c>
      <c r="G144" s="284">
        <f t="shared" si="175"/>
        <v>169</v>
      </c>
      <c r="H144" s="284">
        <f t="shared" si="176"/>
        <v>253</v>
      </c>
      <c r="I144" s="284">
        <f t="shared" si="177"/>
        <v>199</v>
      </c>
      <c r="J144" s="284">
        <f t="shared" si="178"/>
        <v>185</v>
      </c>
      <c r="K144" s="284">
        <f t="shared" si="179"/>
        <v>165</v>
      </c>
      <c r="L144" s="284">
        <f t="shared" si="180"/>
        <v>150</v>
      </c>
      <c r="M144" s="284">
        <f t="shared" si="181"/>
        <v>109</v>
      </c>
      <c r="N144" s="284">
        <f t="shared" si="182"/>
        <v>93</v>
      </c>
      <c r="O144" s="284">
        <f t="shared" si="183"/>
        <v>109</v>
      </c>
      <c r="P144" s="284">
        <f t="shared" si="184"/>
        <v>58</v>
      </c>
      <c r="Q144" s="284">
        <f t="shared" si="185"/>
        <v>46</v>
      </c>
      <c r="R144" s="284">
        <f t="shared" si="186"/>
        <v>21</v>
      </c>
      <c r="S144" s="284">
        <f t="shared" si="187"/>
        <v>23</v>
      </c>
      <c r="T144" s="284">
        <f t="shared" si="188"/>
        <v>2</v>
      </c>
      <c r="U144" s="284">
        <f t="shared" si="189"/>
        <v>14</v>
      </c>
      <c r="W144" s="16" t="s">
        <v>152</v>
      </c>
      <c r="X144" s="764">
        <f t="shared" si="150"/>
        <v>12</v>
      </c>
      <c r="Y144" s="764">
        <f t="shared" si="151"/>
        <v>12</v>
      </c>
      <c r="Z144" s="764">
        <f t="shared" si="152"/>
        <v>45</v>
      </c>
      <c r="AA144" s="764">
        <f t="shared" si="153"/>
        <v>72</v>
      </c>
      <c r="AB144" s="764">
        <f t="shared" si="154"/>
        <v>100</v>
      </c>
      <c r="AC144" s="764">
        <f t="shared" si="155"/>
        <v>107</v>
      </c>
      <c r="AD144" s="764">
        <f t="shared" si="156"/>
        <v>104</v>
      </c>
      <c r="AE144" s="764">
        <f t="shared" si="157"/>
        <v>123</v>
      </c>
      <c r="AF144" s="764">
        <f t="shared" si="158"/>
        <v>98</v>
      </c>
      <c r="AG144" s="764">
        <f t="shared" si="159"/>
        <v>100</v>
      </c>
      <c r="AH144" s="764">
        <f t="shared" si="160"/>
        <v>60</v>
      </c>
      <c r="AI144" s="764">
        <f t="shared" si="161"/>
        <v>70</v>
      </c>
      <c r="AJ144" s="764">
        <f t="shared" si="162"/>
        <v>47</v>
      </c>
      <c r="AK144" s="764">
        <f t="shared" si="163"/>
        <v>49</v>
      </c>
      <c r="AL144" s="764">
        <f t="shared" si="164"/>
        <v>27</v>
      </c>
      <c r="AM144" s="764">
        <f t="shared" si="165"/>
        <v>17</v>
      </c>
      <c r="AN144" s="764">
        <f t="shared" si="166"/>
        <v>7</v>
      </c>
      <c r="AO144" s="764">
        <f t="shared" si="167"/>
        <v>7</v>
      </c>
      <c r="AP144" s="764">
        <f t="shared" si="168"/>
        <v>0</v>
      </c>
      <c r="AQ144" s="764">
        <f t="shared" si="169"/>
        <v>7</v>
      </c>
      <c r="AR144" s="764">
        <f t="shared" si="190"/>
        <v>13</v>
      </c>
      <c r="AT144" s="16" t="s">
        <v>152</v>
      </c>
      <c r="AU144" s="13"/>
      <c r="AV144" s="13">
        <v>3</v>
      </c>
      <c r="AW144" s="13"/>
      <c r="AX144" s="13">
        <v>1</v>
      </c>
      <c r="AY144" s="13">
        <v>1</v>
      </c>
      <c r="AZ144" s="13">
        <v>2</v>
      </c>
      <c r="BA144" s="13"/>
      <c r="BB144" s="13">
        <v>1</v>
      </c>
      <c r="BC144" s="13">
        <v>1</v>
      </c>
      <c r="BD144" s="13">
        <v>3</v>
      </c>
      <c r="BE144" s="13">
        <v>2</v>
      </c>
      <c r="BF144" s="13">
        <v>4</v>
      </c>
      <c r="BG144" s="13">
        <v>3</v>
      </c>
      <c r="BH144" s="13">
        <v>4</v>
      </c>
      <c r="BI144" s="13">
        <v>1</v>
      </c>
      <c r="BJ144" s="13">
        <v>7</v>
      </c>
      <c r="BK144" s="13">
        <v>7</v>
      </c>
      <c r="BL144" s="13">
        <v>8</v>
      </c>
      <c r="BM144" s="13">
        <v>27</v>
      </c>
      <c r="BN144" s="13">
        <v>9</v>
      </c>
      <c r="BO144" s="13">
        <v>7</v>
      </c>
      <c r="BP144" s="13">
        <v>11</v>
      </c>
      <c r="BQ144" s="13">
        <v>13</v>
      </c>
      <c r="BR144" s="13">
        <v>13</v>
      </c>
      <c r="BS144" s="13">
        <v>11</v>
      </c>
      <c r="BT144" s="13">
        <v>14</v>
      </c>
      <c r="BU144" s="13">
        <v>9</v>
      </c>
      <c r="BV144" s="13">
        <v>6</v>
      </c>
      <c r="BW144" s="13">
        <v>12</v>
      </c>
      <c r="BX144" s="13">
        <v>11</v>
      </c>
      <c r="BY144" s="13">
        <v>17</v>
      </c>
      <c r="BZ144" s="13">
        <v>10</v>
      </c>
      <c r="CA144" s="13">
        <v>9</v>
      </c>
      <c r="CB144" s="13">
        <v>15</v>
      </c>
      <c r="CC144" s="13">
        <v>11</v>
      </c>
      <c r="CD144" s="13">
        <v>11</v>
      </c>
      <c r="CE144" s="13">
        <v>18</v>
      </c>
      <c r="CF144" s="13">
        <v>8</v>
      </c>
      <c r="CG144" s="13">
        <v>9</v>
      </c>
      <c r="CH144" s="13">
        <v>15</v>
      </c>
      <c r="CI144" s="13">
        <v>13</v>
      </c>
      <c r="CJ144" s="13">
        <v>11</v>
      </c>
      <c r="CK144" s="13">
        <v>11</v>
      </c>
      <c r="CL144" s="13">
        <v>12</v>
      </c>
      <c r="CM144" s="13">
        <v>5</v>
      </c>
      <c r="CN144" s="13">
        <v>11</v>
      </c>
      <c r="CO144" s="13">
        <v>4</v>
      </c>
      <c r="CP144" s="13">
        <v>13</v>
      </c>
      <c r="CQ144" s="13">
        <v>9</v>
      </c>
      <c r="CR144" s="13">
        <v>11</v>
      </c>
      <c r="CS144" s="13">
        <v>9</v>
      </c>
      <c r="CT144" s="13">
        <v>8</v>
      </c>
      <c r="CU144" s="13">
        <v>10</v>
      </c>
      <c r="CV144" s="13">
        <v>6</v>
      </c>
      <c r="CW144" s="13">
        <v>7</v>
      </c>
      <c r="CX144" s="13">
        <v>5</v>
      </c>
      <c r="CY144" s="13">
        <v>5</v>
      </c>
      <c r="CZ144" s="13">
        <v>5</v>
      </c>
      <c r="DA144" s="13">
        <v>10</v>
      </c>
      <c r="DB144" s="13">
        <v>5</v>
      </c>
      <c r="DC144" s="13">
        <v>5</v>
      </c>
      <c r="DD144" s="13"/>
      <c r="DE144" s="13">
        <v>8</v>
      </c>
      <c r="DF144" s="13">
        <v>6</v>
      </c>
      <c r="DG144" s="13">
        <v>6</v>
      </c>
      <c r="DH144" s="13">
        <v>6</v>
      </c>
      <c r="DI144" s="13">
        <v>6</v>
      </c>
      <c r="DJ144" s="13">
        <v>4</v>
      </c>
      <c r="DK144" s="13">
        <v>4</v>
      </c>
      <c r="DL144" s="13">
        <v>4</v>
      </c>
      <c r="DM144" s="13"/>
      <c r="DN144" s="13">
        <v>4</v>
      </c>
      <c r="DO144" s="13">
        <v>2</v>
      </c>
      <c r="DP144" s="13">
        <v>2</v>
      </c>
      <c r="DQ144" s="13">
        <v>4</v>
      </c>
      <c r="DR144" s="13">
        <v>3</v>
      </c>
      <c r="DS144" s="13"/>
      <c r="DT144" s="13">
        <v>1</v>
      </c>
      <c r="DU144" s="13"/>
      <c r="DV144" s="13">
        <v>1</v>
      </c>
      <c r="DW144" s="13">
        <v>1</v>
      </c>
      <c r="DX144" s="13">
        <v>2</v>
      </c>
      <c r="DY144" s="13">
        <v>2</v>
      </c>
      <c r="DZ144" s="13"/>
      <c r="EA144" s="13">
        <v>1</v>
      </c>
      <c r="EB144" s="13"/>
      <c r="EC144" s="13">
        <v>1</v>
      </c>
      <c r="ED144" s="13"/>
      <c r="EE144" s="13"/>
      <c r="EF144" s="13"/>
      <c r="EG144" s="13">
        <v>2</v>
      </c>
      <c r="EH144" s="13">
        <v>1</v>
      </c>
      <c r="EI144" s="13">
        <v>2</v>
      </c>
      <c r="EJ144" s="13"/>
      <c r="EK144" s="13">
        <v>1</v>
      </c>
      <c r="EL144" s="13"/>
      <c r="EM144" s="13"/>
      <c r="EN144" s="13"/>
      <c r="EO144" s="13">
        <v>1</v>
      </c>
      <c r="EP144" s="13"/>
      <c r="EQ144" s="13"/>
      <c r="ER144" s="13"/>
      <c r="ES144" s="13"/>
      <c r="ET144" s="13"/>
      <c r="EU144" s="13"/>
      <c r="EV144" s="13"/>
      <c r="EW144" s="13"/>
      <c r="EX144" s="13"/>
      <c r="EY144" s="13"/>
      <c r="EZ144" s="13"/>
      <c r="FA144" s="60">
        <v>564</v>
      </c>
      <c r="FB144" s="13">
        <v>564</v>
      </c>
      <c r="FC144" s="16" t="s">
        <v>152</v>
      </c>
      <c r="FD144" s="13">
        <v>2</v>
      </c>
      <c r="FE144" s="13">
        <v>1</v>
      </c>
      <c r="FF144" s="13">
        <v>2</v>
      </c>
      <c r="FG144" s="13"/>
      <c r="FH144" s="13">
        <v>2</v>
      </c>
      <c r="FI144" s="13">
        <v>1</v>
      </c>
      <c r="FJ144" s="13"/>
      <c r="FK144" s="13">
        <v>3</v>
      </c>
      <c r="FL144" s="13"/>
      <c r="FM144" s="13">
        <v>1</v>
      </c>
      <c r="FN144" s="13"/>
      <c r="FO144" s="13">
        <v>1</v>
      </c>
      <c r="FP144" s="13">
        <v>4</v>
      </c>
      <c r="FQ144" s="13">
        <v>4</v>
      </c>
      <c r="FR144" s="13">
        <v>3</v>
      </c>
      <c r="FS144" s="13">
        <v>1</v>
      </c>
      <c r="FT144" s="13">
        <v>1</v>
      </c>
      <c r="FU144" s="13">
        <v>8</v>
      </c>
      <c r="FV144" s="13">
        <v>20</v>
      </c>
      <c r="FW144" s="13">
        <v>3</v>
      </c>
      <c r="FX144" s="13">
        <v>7</v>
      </c>
      <c r="FY144" s="13">
        <v>11</v>
      </c>
      <c r="FZ144" s="13">
        <v>12</v>
      </c>
      <c r="GA144" s="13">
        <v>6</v>
      </c>
      <c r="GB144" s="13">
        <v>15</v>
      </c>
      <c r="GC144" s="13">
        <v>10</v>
      </c>
      <c r="GD144" s="13">
        <v>12</v>
      </c>
      <c r="GE144" s="13">
        <v>9</v>
      </c>
      <c r="GF144" s="13">
        <v>10</v>
      </c>
      <c r="GG144" s="13">
        <v>8</v>
      </c>
      <c r="GH144" s="13">
        <v>8</v>
      </c>
      <c r="GI144" s="13">
        <v>12</v>
      </c>
      <c r="GJ144" s="13">
        <v>11</v>
      </c>
      <c r="GK144" s="13">
        <v>12</v>
      </c>
      <c r="GL144" s="13">
        <v>9</v>
      </c>
      <c r="GM144" s="13">
        <v>7</v>
      </c>
      <c r="GN144" s="13">
        <v>13</v>
      </c>
      <c r="GO144" s="13">
        <v>8</v>
      </c>
      <c r="GP144" s="13">
        <v>14</v>
      </c>
      <c r="GQ144" s="13">
        <v>10</v>
      </c>
      <c r="GR144" s="13">
        <v>14</v>
      </c>
      <c r="GS144" s="13">
        <v>15</v>
      </c>
      <c r="GT144" s="13">
        <v>9</v>
      </c>
      <c r="GU144" s="13">
        <v>15</v>
      </c>
      <c r="GV144" s="13">
        <v>8</v>
      </c>
      <c r="GW144" s="13">
        <v>12</v>
      </c>
      <c r="GX144" s="13">
        <v>6</v>
      </c>
      <c r="GY144" s="13">
        <v>7</v>
      </c>
      <c r="GZ144" s="13">
        <v>3</v>
      </c>
      <c r="HA144" s="13">
        <v>9</v>
      </c>
      <c r="HB144" s="13">
        <v>14</v>
      </c>
      <c r="HC144" s="13">
        <v>7</v>
      </c>
      <c r="HD144" s="13">
        <v>5</v>
      </c>
      <c r="HE144" s="13">
        <v>8</v>
      </c>
      <c r="HF144" s="13">
        <v>2</v>
      </c>
      <c r="HG144" s="13">
        <v>6</v>
      </c>
      <c r="HH144" s="13">
        <v>3</v>
      </c>
      <c r="HI144" s="13">
        <v>6</v>
      </c>
      <c r="HJ144" s="13">
        <v>4</v>
      </c>
      <c r="HK144" s="13">
        <v>5</v>
      </c>
      <c r="HL144" s="13">
        <v>12</v>
      </c>
      <c r="HM144" s="13">
        <v>7</v>
      </c>
      <c r="HN144" s="13">
        <v>6</v>
      </c>
      <c r="HO144" s="13">
        <v>2</v>
      </c>
      <c r="HP144" s="13">
        <v>6</v>
      </c>
      <c r="HQ144" s="13">
        <v>4</v>
      </c>
      <c r="HR144" s="13">
        <v>4</v>
      </c>
      <c r="HS144" s="13">
        <v>1</v>
      </c>
      <c r="HT144" s="13">
        <v>1</v>
      </c>
      <c r="HU144" s="13">
        <v>4</v>
      </c>
      <c r="HV144" s="13">
        <v>4</v>
      </c>
      <c r="HW144" s="13">
        <v>1</v>
      </c>
      <c r="HX144" s="13">
        <v>5</v>
      </c>
      <c r="HY144" s="13">
        <v>5</v>
      </c>
      <c r="HZ144" s="13">
        <v>4</v>
      </c>
      <c r="IA144" s="13">
        <v>3</v>
      </c>
      <c r="IB144" s="13"/>
      <c r="IC144" s="13">
        <v>2</v>
      </c>
      <c r="ID144" s="13">
        <v>2</v>
      </c>
      <c r="IE144" s="13">
        <v>1</v>
      </c>
      <c r="IF144" s="13">
        <v>1</v>
      </c>
      <c r="IG144" s="13">
        <v>1</v>
      </c>
      <c r="IH144" s="13">
        <v>1</v>
      </c>
      <c r="II144" s="13"/>
      <c r="IJ144" s="13"/>
      <c r="IK144" s="13">
        <v>1</v>
      </c>
      <c r="IL144" s="13">
        <v>2</v>
      </c>
      <c r="IM144" s="13">
        <v>1</v>
      </c>
      <c r="IN144" s="13"/>
      <c r="IO144" s="13"/>
      <c r="IP144" s="13"/>
      <c r="IQ144" s="13"/>
      <c r="IR144" s="13"/>
      <c r="IS144" s="13"/>
      <c r="IT144" s="13"/>
      <c r="IU144" s="13"/>
      <c r="IV144" s="13"/>
      <c r="IW144" s="13"/>
      <c r="IX144" s="13"/>
      <c r="IY144" s="13"/>
      <c r="IZ144" s="13"/>
      <c r="JA144" s="13"/>
      <c r="JB144" s="13"/>
      <c r="JC144" s="13"/>
      <c r="JD144" s="13"/>
      <c r="JE144" s="13"/>
      <c r="JF144" s="60">
        <v>500</v>
      </c>
      <c r="JG144" s="13"/>
      <c r="JH144" s="13"/>
      <c r="JI144" s="13"/>
      <c r="JJ144" s="13"/>
      <c r="JK144" s="13"/>
      <c r="JL144" s="13"/>
      <c r="JM144" s="13"/>
      <c r="JN144" s="13"/>
      <c r="JO144" s="13"/>
      <c r="JP144" s="13"/>
      <c r="JQ144" s="13"/>
      <c r="JR144" s="13"/>
      <c r="JS144" s="13"/>
      <c r="JT144" s="13"/>
      <c r="JU144" s="13"/>
      <c r="JV144" s="13"/>
      <c r="JW144" s="13"/>
      <c r="JX144" s="13"/>
      <c r="JY144" s="13"/>
      <c r="JZ144" s="13">
        <v>2</v>
      </c>
      <c r="KA144" s="13"/>
      <c r="KB144" s="13"/>
      <c r="KC144" s="13"/>
      <c r="KD144" s="13"/>
      <c r="KE144" s="13"/>
      <c r="KF144" s="13"/>
      <c r="KG144" s="13">
        <v>1</v>
      </c>
      <c r="KH144" s="13"/>
      <c r="KI144" s="13"/>
      <c r="KJ144" s="13">
        <v>1</v>
      </c>
      <c r="KK144" s="13"/>
      <c r="KL144" s="13"/>
      <c r="KM144" s="13"/>
      <c r="KN144" s="13"/>
      <c r="KO144" s="13"/>
      <c r="KP144" s="13">
        <v>1</v>
      </c>
      <c r="KQ144" s="13"/>
      <c r="KR144" s="13"/>
      <c r="KS144" s="13">
        <v>1</v>
      </c>
      <c r="KT144" s="13">
        <v>1</v>
      </c>
      <c r="KU144" s="13"/>
      <c r="KV144" s="13"/>
      <c r="KW144" s="13"/>
      <c r="KX144" s="13">
        <v>1</v>
      </c>
      <c r="KY144" s="13"/>
      <c r="KZ144" s="13">
        <v>1</v>
      </c>
      <c r="LA144" s="13"/>
      <c r="LB144" s="13">
        <v>1</v>
      </c>
      <c r="LC144" s="13"/>
      <c r="LD144" s="13"/>
      <c r="LE144" s="13">
        <v>1</v>
      </c>
      <c r="LF144" s="13"/>
      <c r="LG144" s="13"/>
      <c r="LH144" s="13"/>
      <c r="LI144" s="13">
        <v>1</v>
      </c>
      <c r="LJ144" s="13"/>
      <c r="LK144" s="13"/>
      <c r="LL144" s="13"/>
      <c r="LM144" s="13"/>
      <c r="LN144" s="13"/>
      <c r="LO144" s="13"/>
      <c r="LP144" s="13"/>
      <c r="LQ144" s="13"/>
      <c r="LR144" s="13"/>
      <c r="LS144" s="13"/>
      <c r="LT144" s="13"/>
      <c r="LU144" s="13"/>
      <c r="LV144" s="13"/>
      <c r="LW144" s="13"/>
      <c r="LX144" s="13"/>
      <c r="LY144" s="13"/>
      <c r="LZ144" s="13"/>
      <c r="MA144" s="13"/>
      <c r="MB144" s="13"/>
      <c r="MC144" s="13"/>
      <c r="MD144" s="13"/>
      <c r="ME144" s="13"/>
      <c r="MF144" s="13"/>
      <c r="MG144" s="13"/>
      <c r="MH144" s="13"/>
      <c r="MI144" s="13"/>
      <c r="MJ144" s="13"/>
      <c r="MK144" s="13"/>
      <c r="ML144" s="13"/>
      <c r="MM144" s="13"/>
      <c r="MN144" s="13"/>
      <c r="MO144" s="13"/>
      <c r="MP144" s="13"/>
      <c r="MQ144" s="13"/>
      <c r="MR144" s="13"/>
      <c r="MS144" s="13"/>
      <c r="MT144" s="13"/>
      <c r="MU144" s="13"/>
      <c r="MV144" s="13"/>
      <c r="MW144" s="13"/>
      <c r="MX144" s="13"/>
      <c r="MY144" s="13"/>
      <c r="MZ144" s="13"/>
      <c r="NA144" s="13"/>
      <c r="NB144" s="13"/>
      <c r="NC144" s="13">
        <v>1</v>
      </c>
      <c r="ND144" s="13"/>
      <c r="NE144" s="13"/>
      <c r="NF144" s="13"/>
      <c r="NG144" s="13"/>
      <c r="NH144" s="13"/>
      <c r="NI144" s="13"/>
      <c r="NJ144" s="60">
        <v>13</v>
      </c>
      <c r="NK144" s="13">
        <v>513</v>
      </c>
      <c r="NL144" s="448"/>
      <c r="NM144" s="448"/>
      <c r="NN144" s="448"/>
    </row>
    <row r="145" spans="1:378">
      <c r="A145" s="8" t="s">
        <v>217</v>
      </c>
      <c r="B145" s="284">
        <f t="shared" si="170"/>
        <v>15</v>
      </c>
      <c r="C145" s="284">
        <f t="shared" si="171"/>
        <v>13</v>
      </c>
      <c r="D145" s="284">
        <f t="shared" si="172"/>
        <v>55</v>
      </c>
      <c r="E145" s="284">
        <f t="shared" si="173"/>
        <v>55</v>
      </c>
      <c r="F145" s="284">
        <f t="shared" si="174"/>
        <v>164</v>
      </c>
      <c r="G145" s="284">
        <f t="shared" si="175"/>
        <v>148</v>
      </c>
      <c r="H145" s="284">
        <f t="shared" si="176"/>
        <v>175</v>
      </c>
      <c r="I145" s="284">
        <f t="shared" si="177"/>
        <v>152</v>
      </c>
      <c r="J145" s="284">
        <f t="shared" si="178"/>
        <v>136</v>
      </c>
      <c r="K145" s="284">
        <f t="shared" si="179"/>
        <v>109</v>
      </c>
      <c r="L145" s="284">
        <f t="shared" si="180"/>
        <v>105</v>
      </c>
      <c r="M145" s="284">
        <f t="shared" si="181"/>
        <v>77</v>
      </c>
      <c r="N145" s="284">
        <f t="shared" si="182"/>
        <v>50</v>
      </c>
      <c r="O145" s="284">
        <f t="shared" si="183"/>
        <v>49</v>
      </c>
      <c r="P145" s="284">
        <f t="shared" si="184"/>
        <v>28</v>
      </c>
      <c r="Q145" s="284">
        <f t="shared" si="185"/>
        <v>15</v>
      </c>
      <c r="R145" s="284">
        <f t="shared" si="186"/>
        <v>11</v>
      </c>
      <c r="S145" s="284">
        <f t="shared" si="187"/>
        <v>13</v>
      </c>
      <c r="T145" s="284">
        <f t="shared" si="188"/>
        <v>1</v>
      </c>
      <c r="U145" s="284">
        <f t="shared" si="189"/>
        <v>3</v>
      </c>
      <c r="W145" s="16" t="s">
        <v>153</v>
      </c>
      <c r="X145" s="764">
        <f t="shared" si="150"/>
        <v>36</v>
      </c>
      <c r="Y145" s="764">
        <f t="shared" si="151"/>
        <v>27</v>
      </c>
      <c r="Z145" s="764">
        <f t="shared" si="152"/>
        <v>81</v>
      </c>
      <c r="AA145" s="764">
        <f t="shared" si="153"/>
        <v>102</v>
      </c>
      <c r="AB145" s="764">
        <f t="shared" si="154"/>
        <v>239</v>
      </c>
      <c r="AC145" s="764">
        <f t="shared" si="155"/>
        <v>270</v>
      </c>
      <c r="AD145" s="764">
        <f t="shared" si="156"/>
        <v>249</v>
      </c>
      <c r="AE145" s="764">
        <f t="shared" si="157"/>
        <v>291</v>
      </c>
      <c r="AF145" s="764">
        <f t="shared" si="158"/>
        <v>209</v>
      </c>
      <c r="AG145" s="764">
        <f t="shared" si="159"/>
        <v>246</v>
      </c>
      <c r="AH145" s="764">
        <f t="shared" si="160"/>
        <v>169</v>
      </c>
      <c r="AI145" s="764">
        <f t="shared" si="161"/>
        <v>188</v>
      </c>
      <c r="AJ145" s="764">
        <f t="shared" si="162"/>
        <v>130</v>
      </c>
      <c r="AK145" s="764">
        <f t="shared" si="163"/>
        <v>111</v>
      </c>
      <c r="AL145" s="764">
        <f t="shared" si="164"/>
        <v>74</v>
      </c>
      <c r="AM145" s="764">
        <f t="shared" si="165"/>
        <v>81</v>
      </c>
      <c r="AN145" s="764">
        <f t="shared" si="166"/>
        <v>54</v>
      </c>
      <c r="AO145" s="764">
        <f t="shared" si="167"/>
        <v>44</v>
      </c>
      <c r="AP145" s="764">
        <f t="shared" si="168"/>
        <v>6</v>
      </c>
      <c r="AQ145" s="764">
        <f t="shared" si="169"/>
        <v>22</v>
      </c>
      <c r="AR145" s="764">
        <f t="shared" si="190"/>
        <v>22</v>
      </c>
      <c r="AT145" s="16" t="s">
        <v>153</v>
      </c>
      <c r="AU145" s="13"/>
      <c r="AV145" s="13">
        <v>1</v>
      </c>
      <c r="AW145" s="13">
        <v>2</v>
      </c>
      <c r="AX145" s="13">
        <v>3</v>
      </c>
      <c r="AY145" s="13">
        <v>3</v>
      </c>
      <c r="AZ145" s="13"/>
      <c r="BA145" s="13">
        <v>3</v>
      </c>
      <c r="BB145" s="13">
        <v>11</v>
      </c>
      <c r="BC145" s="13">
        <v>3</v>
      </c>
      <c r="BD145" s="13">
        <v>1</v>
      </c>
      <c r="BE145" s="13">
        <v>4</v>
      </c>
      <c r="BF145" s="13">
        <v>5</v>
      </c>
      <c r="BG145" s="13">
        <v>2</v>
      </c>
      <c r="BH145" s="13">
        <v>5</v>
      </c>
      <c r="BI145" s="13">
        <v>8</v>
      </c>
      <c r="BJ145" s="13">
        <v>15</v>
      </c>
      <c r="BK145" s="13">
        <v>10</v>
      </c>
      <c r="BL145" s="13">
        <v>13</v>
      </c>
      <c r="BM145" s="13">
        <v>24</v>
      </c>
      <c r="BN145" s="13">
        <v>16</v>
      </c>
      <c r="BO145" s="13">
        <v>25</v>
      </c>
      <c r="BP145" s="13">
        <v>29</v>
      </c>
      <c r="BQ145" s="13">
        <v>21</v>
      </c>
      <c r="BR145" s="13">
        <v>21</v>
      </c>
      <c r="BS145" s="13">
        <v>36</v>
      </c>
      <c r="BT145" s="13">
        <v>20</v>
      </c>
      <c r="BU145" s="13">
        <v>33</v>
      </c>
      <c r="BV145" s="13">
        <v>22</v>
      </c>
      <c r="BW145" s="13">
        <v>28</v>
      </c>
      <c r="BX145" s="13">
        <v>35</v>
      </c>
      <c r="BY145" s="13">
        <v>35</v>
      </c>
      <c r="BZ145" s="13">
        <v>23</v>
      </c>
      <c r="CA145" s="13">
        <v>31</v>
      </c>
      <c r="CB145" s="13">
        <v>29</v>
      </c>
      <c r="CC145" s="13">
        <v>25</v>
      </c>
      <c r="CD145" s="13">
        <v>31</v>
      </c>
      <c r="CE145" s="13">
        <v>28</v>
      </c>
      <c r="CF145" s="13">
        <v>28</v>
      </c>
      <c r="CG145" s="13">
        <v>34</v>
      </c>
      <c r="CH145" s="13">
        <v>27</v>
      </c>
      <c r="CI145" s="13">
        <v>23</v>
      </c>
      <c r="CJ145" s="13">
        <v>24</v>
      </c>
      <c r="CK145" s="13">
        <v>26</v>
      </c>
      <c r="CL145" s="13">
        <v>19</v>
      </c>
      <c r="CM145" s="13">
        <v>29</v>
      </c>
      <c r="CN145" s="13">
        <v>32</v>
      </c>
      <c r="CO145" s="13">
        <v>27</v>
      </c>
      <c r="CP145" s="13">
        <v>19</v>
      </c>
      <c r="CQ145" s="13">
        <v>21</v>
      </c>
      <c r="CR145" s="13">
        <v>26</v>
      </c>
      <c r="CS145" s="13">
        <v>22</v>
      </c>
      <c r="CT145" s="13">
        <v>27</v>
      </c>
      <c r="CU145" s="13">
        <v>19</v>
      </c>
      <c r="CV145" s="13">
        <v>16</v>
      </c>
      <c r="CW145" s="13">
        <v>14</v>
      </c>
      <c r="CX145" s="13">
        <v>16</v>
      </c>
      <c r="CY145" s="13">
        <v>18</v>
      </c>
      <c r="CZ145" s="13">
        <v>20</v>
      </c>
      <c r="DA145" s="13">
        <v>17</v>
      </c>
      <c r="DB145" s="13">
        <v>19</v>
      </c>
      <c r="DC145" s="13">
        <v>18</v>
      </c>
      <c r="DD145" s="13">
        <v>14</v>
      </c>
      <c r="DE145" s="13">
        <v>4</v>
      </c>
      <c r="DF145" s="13">
        <v>14</v>
      </c>
      <c r="DG145" s="13">
        <v>12</v>
      </c>
      <c r="DH145" s="13">
        <v>8</v>
      </c>
      <c r="DI145" s="13">
        <v>18</v>
      </c>
      <c r="DJ145" s="13">
        <v>5</v>
      </c>
      <c r="DK145" s="13">
        <v>6</v>
      </c>
      <c r="DL145" s="13">
        <v>12</v>
      </c>
      <c r="DM145" s="13">
        <v>11</v>
      </c>
      <c r="DN145" s="13">
        <v>10</v>
      </c>
      <c r="DO145" s="13">
        <v>8</v>
      </c>
      <c r="DP145" s="13">
        <v>5</v>
      </c>
      <c r="DQ145" s="13">
        <v>5</v>
      </c>
      <c r="DR145" s="13">
        <v>5</v>
      </c>
      <c r="DS145" s="13">
        <v>11</v>
      </c>
      <c r="DT145" s="13">
        <v>8</v>
      </c>
      <c r="DU145" s="13">
        <v>8</v>
      </c>
      <c r="DV145" s="13">
        <v>10</v>
      </c>
      <c r="DW145" s="13">
        <v>3</v>
      </c>
      <c r="DX145" s="13">
        <v>3</v>
      </c>
      <c r="DY145" s="13">
        <v>9</v>
      </c>
      <c r="DZ145" s="13">
        <v>4</v>
      </c>
      <c r="EA145" s="13">
        <v>5</v>
      </c>
      <c r="EB145" s="13">
        <v>7</v>
      </c>
      <c r="EC145" s="13">
        <v>2</v>
      </c>
      <c r="ED145" s="13">
        <v>5</v>
      </c>
      <c r="EE145" s="13">
        <v>2</v>
      </c>
      <c r="EF145" s="13">
        <v>4</v>
      </c>
      <c r="EG145" s="13">
        <v>7</v>
      </c>
      <c r="EH145" s="13">
        <v>5</v>
      </c>
      <c r="EI145" s="13">
        <v>5</v>
      </c>
      <c r="EJ145" s="13">
        <v>1</v>
      </c>
      <c r="EK145" s="13">
        <v>1</v>
      </c>
      <c r="EL145" s="13">
        <v>1</v>
      </c>
      <c r="EM145" s="13">
        <v>1</v>
      </c>
      <c r="EN145" s="13"/>
      <c r="EO145" s="13">
        <v>1</v>
      </c>
      <c r="EP145" s="13"/>
      <c r="EQ145" s="13"/>
      <c r="ER145" s="13"/>
      <c r="ES145" s="13"/>
      <c r="ET145" s="13"/>
      <c r="EU145" s="13"/>
      <c r="EV145" s="13"/>
      <c r="EW145" s="13"/>
      <c r="EX145" s="13"/>
      <c r="EY145" s="13"/>
      <c r="EZ145" s="13"/>
      <c r="FA145" s="60">
        <v>1382</v>
      </c>
      <c r="FB145" s="13">
        <v>1382</v>
      </c>
      <c r="FC145" s="16" t="s">
        <v>153</v>
      </c>
      <c r="FD145" s="13"/>
      <c r="FE145" s="13">
        <v>4</v>
      </c>
      <c r="FF145" s="13">
        <v>5</v>
      </c>
      <c r="FG145" s="13">
        <v>2</v>
      </c>
      <c r="FH145" s="13">
        <v>3</v>
      </c>
      <c r="FI145" s="13">
        <v>9</v>
      </c>
      <c r="FJ145" s="13">
        <v>6</v>
      </c>
      <c r="FK145" s="13">
        <v>2</v>
      </c>
      <c r="FL145" s="13">
        <v>1</v>
      </c>
      <c r="FM145" s="13">
        <v>4</v>
      </c>
      <c r="FN145" s="13">
        <v>3</v>
      </c>
      <c r="FO145" s="13">
        <v>10</v>
      </c>
      <c r="FP145" s="13">
        <v>8</v>
      </c>
      <c r="FQ145" s="13">
        <v>3</v>
      </c>
      <c r="FR145" s="13">
        <v>9</v>
      </c>
      <c r="FS145" s="13">
        <v>9</v>
      </c>
      <c r="FT145" s="13">
        <v>11</v>
      </c>
      <c r="FU145" s="13">
        <v>13</v>
      </c>
      <c r="FV145" s="13">
        <v>8</v>
      </c>
      <c r="FW145" s="13">
        <v>7</v>
      </c>
      <c r="FX145" s="13">
        <v>15</v>
      </c>
      <c r="FY145" s="13">
        <v>19</v>
      </c>
      <c r="FZ145" s="13">
        <v>22</v>
      </c>
      <c r="GA145" s="13">
        <v>20</v>
      </c>
      <c r="GB145" s="13">
        <v>28</v>
      </c>
      <c r="GC145" s="13">
        <v>28</v>
      </c>
      <c r="GD145" s="13">
        <v>31</v>
      </c>
      <c r="GE145" s="13">
        <v>17</v>
      </c>
      <c r="GF145" s="13">
        <v>32</v>
      </c>
      <c r="GG145" s="13">
        <v>27</v>
      </c>
      <c r="GH145" s="13">
        <v>19</v>
      </c>
      <c r="GI145" s="13">
        <v>28</v>
      </c>
      <c r="GJ145" s="13">
        <v>26</v>
      </c>
      <c r="GK145" s="13">
        <v>25</v>
      </c>
      <c r="GL145" s="13">
        <v>21</v>
      </c>
      <c r="GM145" s="13">
        <v>23</v>
      </c>
      <c r="GN145" s="13">
        <v>21</v>
      </c>
      <c r="GO145" s="13">
        <v>28</v>
      </c>
      <c r="GP145" s="13">
        <v>27</v>
      </c>
      <c r="GQ145" s="13">
        <v>31</v>
      </c>
      <c r="GR145" s="13">
        <v>27</v>
      </c>
      <c r="GS145" s="13">
        <v>23</v>
      </c>
      <c r="GT145" s="13">
        <v>25</v>
      </c>
      <c r="GU145" s="13">
        <v>12</v>
      </c>
      <c r="GV145" s="13">
        <v>19</v>
      </c>
      <c r="GW145" s="13">
        <v>23</v>
      </c>
      <c r="GX145" s="13">
        <v>19</v>
      </c>
      <c r="GY145" s="13">
        <v>18</v>
      </c>
      <c r="GZ145" s="13">
        <v>21</v>
      </c>
      <c r="HA145" s="13">
        <v>22</v>
      </c>
      <c r="HB145" s="13">
        <v>24</v>
      </c>
      <c r="HC145" s="13">
        <v>18</v>
      </c>
      <c r="HD145" s="13">
        <v>14</v>
      </c>
      <c r="HE145" s="13">
        <v>10</v>
      </c>
      <c r="HF145" s="13">
        <v>7</v>
      </c>
      <c r="HG145" s="13">
        <v>18</v>
      </c>
      <c r="HH145" s="13">
        <v>20</v>
      </c>
      <c r="HI145" s="13">
        <v>16</v>
      </c>
      <c r="HJ145" s="13">
        <v>16</v>
      </c>
      <c r="HK145" s="13">
        <v>26</v>
      </c>
      <c r="HL145" s="13">
        <v>19</v>
      </c>
      <c r="HM145" s="13">
        <v>9</v>
      </c>
      <c r="HN145" s="13">
        <v>15</v>
      </c>
      <c r="HO145" s="13">
        <v>20</v>
      </c>
      <c r="HP145" s="13">
        <v>13</v>
      </c>
      <c r="HQ145" s="13">
        <v>14</v>
      </c>
      <c r="HR145" s="13">
        <v>12</v>
      </c>
      <c r="HS145" s="13">
        <v>11</v>
      </c>
      <c r="HT145" s="13">
        <v>7</v>
      </c>
      <c r="HU145" s="13">
        <v>10</v>
      </c>
      <c r="HV145" s="13">
        <v>9</v>
      </c>
      <c r="HW145" s="13">
        <v>8</v>
      </c>
      <c r="HX145" s="13">
        <v>11</v>
      </c>
      <c r="HY145" s="13">
        <v>6</v>
      </c>
      <c r="HZ145" s="13">
        <v>9</v>
      </c>
      <c r="IA145" s="13">
        <v>7</v>
      </c>
      <c r="IB145" s="13">
        <v>8</v>
      </c>
      <c r="IC145" s="13">
        <v>5</v>
      </c>
      <c r="ID145" s="13">
        <v>7</v>
      </c>
      <c r="IE145" s="13">
        <v>4</v>
      </c>
      <c r="IF145" s="13">
        <v>9</v>
      </c>
      <c r="IG145" s="13">
        <v>7</v>
      </c>
      <c r="IH145" s="13">
        <v>10</v>
      </c>
      <c r="II145" s="13">
        <v>9</v>
      </c>
      <c r="IJ145" s="13">
        <v>4</v>
      </c>
      <c r="IK145" s="13">
        <v>4</v>
      </c>
      <c r="IL145" s="13">
        <v>3</v>
      </c>
      <c r="IM145" s="13">
        <v>4</v>
      </c>
      <c r="IN145" s="13">
        <v>3</v>
      </c>
      <c r="IO145" s="13">
        <v>1</v>
      </c>
      <c r="IP145" s="13">
        <v>1</v>
      </c>
      <c r="IQ145" s="13">
        <v>1</v>
      </c>
      <c r="IR145" s="13"/>
      <c r="IS145" s="13">
        <v>3</v>
      </c>
      <c r="IT145" s="13"/>
      <c r="IU145" s="13">
        <v>1</v>
      </c>
      <c r="IV145" s="13"/>
      <c r="IW145" s="13"/>
      <c r="IX145" s="13"/>
      <c r="IY145" s="13"/>
      <c r="IZ145" s="13"/>
      <c r="JA145" s="13"/>
      <c r="JB145" s="13"/>
      <c r="JC145" s="13"/>
      <c r="JD145" s="13"/>
      <c r="JE145" s="13"/>
      <c r="JF145" s="60">
        <v>1247</v>
      </c>
      <c r="JG145" s="13">
        <v>1</v>
      </c>
      <c r="JH145" s="13"/>
      <c r="JI145" s="13"/>
      <c r="JJ145" s="13"/>
      <c r="JK145" s="13"/>
      <c r="JL145" s="13">
        <v>1</v>
      </c>
      <c r="JM145" s="13"/>
      <c r="JN145" s="13"/>
      <c r="JO145" s="13"/>
      <c r="JP145" s="13"/>
      <c r="JQ145" s="13"/>
      <c r="JR145" s="13"/>
      <c r="JS145" s="13"/>
      <c r="JT145" s="13"/>
      <c r="JU145" s="13"/>
      <c r="JV145" s="13"/>
      <c r="JW145" s="13"/>
      <c r="JX145" s="13">
        <v>1</v>
      </c>
      <c r="JY145" s="13"/>
      <c r="JZ145" s="13"/>
      <c r="KA145" s="13"/>
      <c r="KB145" s="13"/>
      <c r="KC145" s="13"/>
      <c r="KD145" s="13"/>
      <c r="KE145" s="13"/>
      <c r="KF145" s="13"/>
      <c r="KG145" s="13">
        <v>1</v>
      </c>
      <c r="KH145" s="13"/>
      <c r="KI145" s="13">
        <v>1</v>
      </c>
      <c r="KJ145" s="13">
        <v>1</v>
      </c>
      <c r="KK145" s="13"/>
      <c r="KL145" s="13"/>
      <c r="KM145" s="13"/>
      <c r="KN145" s="13"/>
      <c r="KO145" s="13"/>
      <c r="KP145" s="13"/>
      <c r="KQ145" s="13">
        <v>1</v>
      </c>
      <c r="KR145" s="13"/>
      <c r="KS145" s="13"/>
      <c r="KT145" s="13"/>
      <c r="KU145" s="13">
        <v>1</v>
      </c>
      <c r="KV145" s="13"/>
      <c r="KW145" s="13"/>
      <c r="KX145" s="13"/>
      <c r="KY145" s="13"/>
      <c r="KZ145" s="13"/>
      <c r="LA145" s="13"/>
      <c r="LB145" s="13"/>
      <c r="LC145" s="13"/>
      <c r="LD145" s="13"/>
      <c r="LE145" s="13"/>
      <c r="LF145" s="13"/>
      <c r="LG145" s="13">
        <v>1</v>
      </c>
      <c r="LH145" s="13"/>
      <c r="LI145" s="13"/>
      <c r="LJ145" s="13"/>
      <c r="LK145" s="13"/>
      <c r="LL145" s="13"/>
      <c r="LM145" s="13"/>
      <c r="LN145" s="13"/>
      <c r="LO145" s="13"/>
      <c r="LP145" s="13">
        <v>1</v>
      </c>
      <c r="LQ145" s="13"/>
      <c r="LR145" s="13"/>
      <c r="LS145" s="13"/>
      <c r="LT145" s="13"/>
      <c r="LU145" s="13">
        <v>1</v>
      </c>
      <c r="LV145" s="13"/>
      <c r="LW145" s="13">
        <v>1</v>
      </c>
      <c r="LX145" s="13"/>
      <c r="LY145" s="13"/>
      <c r="LZ145" s="13"/>
      <c r="MA145" s="13"/>
      <c r="MB145" s="13"/>
      <c r="MC145" s="13"/>
      <c r="MD145" s="13">
        <v>1</v>
      </c>
      <c r="ME145" s="13"/>
      <c r="MF145" s="13"/>
      <c r="MG145" s="13"/>
      <c r="MH145" s="13"/>
      <c r="MI145" s="13"/>
      <c r="MJ145" s="13"/>
      <c r="MK145" s="13"/>
      <c r="ML145" s="13"/>
      <c r="MM145" s="13"/>
      <c r="MN145" s="13"/>
      <c r="MO145" s="13"/>
      <c r="MP145" s="13">
        <v>1</v>
      </c>
      <c r="MQ145" s="13"/>
      <c r="MR145" s="13"/>
      <c r="MS145" s="13">
        <v>2</v>
      </c>
      <c r="MT145" s="13">
        <v>1</v>
      </c>
      <c r="MU145" s="13">
        <v>1</v>
      </c>
      <c r="MV145" s="13"/>
      <c r="MW145" s="13"/>
      <c r="MX145" s="13">
        <v>3</v>
      </c>
      <c r="MY145" s="13">
        <v>1</v>
      </c>
      <c r="MZ145" s="13"/>
      <c r="NA145" s="13"/>
      <c r="NB145" s="13"/>
      <c r="NC145" s="13"/>
      <c r="ND145" s="13"/>
      <c r="NE145" s="13"/>
      <c r="NF145" s="13"/>
      <c r="NG145" s="13"/>
      <c r="NH145" s="13"/>
      <c r="NI145" s="13"/>
      <c r="NJ145" s="60">
        <v>22</v>
      </c>
      <c r="NK145" s="13">
        <v>1269</v>
      </c>
      <c r="NL145" s="448"/>
      <c r="NM145" s="448"/>
      <c r="NN145" s="448"/>
    </row>
    <row r="146" spans="1:378">
      <c r="A146" s="8" t="s">
        <v>157</v>
      </c>
      <c r="B146" s="284">
        <f t="shared" si="170"/>
        <v>11</v>
      </c>
      <c r="C146" s="284">
        <f t="shared" si="171"/>
        <v>9</v>
      </c>
      <c r="D146" s="284">
        <f t="shared" si="172"/>
        <v>106</v>
      </c>
      <c r="E146" s="284">
        <f t="shared" si="173"/>
        <v>102</v>
      </c>
      <c r="F146" s="284">
        <f t="shared" si="174"/>
        <v>178</v>
      </c>
      <c r="G146" s="284">
        <f t="shared" si="175"/>
        <v>196</v>
      </c>
      <c r="H146" s="284">
        <f t="shared" si="176"/>
        <v>169</v>
      </c>
      <c r="I146" s="284">
        <f t="shared" si="177"/>
        <v>159</v>
      </c>
      <c r="J146" s="284">
        <f t="shared" si="178"/>
        <v>161</v>
      </c>
      <c r="K146" s="284">
        <f t="shared" si="179"/>
        <v>152</v>
      </c>
      <c r="L146" s="284">
        <f t="shared" si="180"/>
        <v>98</v>
      </c>
      <c r="M146" s="284">
        <f t="shared" si="181"/>
        <v>98</v>
      </c>
      <c r="N146" s="284">
        <f t="shared" si="182"/>
        <v>59</v>
      </c>
      <c r="O146" s="284">
        <f t="shared" si="183"/>
        <v>52</v>
      </c>
      <c r="P146" s="284">
        <f t="shared" si="184"/>
        <v>36</v>
      </c>
      <c r="Q146" s="284">
        <f t="shared" si="185"/>
        <v>33</v>
      </c>
      <c r="R146" s="284">
        <f t="shared" si="186"/>
        <v>6</v>
      </c>
      <c r="S146" s="284">
        <f t="shared" si="187"/>
        <v>21</v>
      </c>
      <c r="T146" s="284">
        <f t="shared" si="188"/>
        <v>3</v>
      </c>
      <c r="U146" s="284">
        <f t="shared" si="189"/>
        <v>2</v>
      </c>
      <c r="W146" s="16" t="s">
        <v>216</v>
      </c>
      <c r="X146" s="764">
        <f t="shared" si="150"/>
        <v>9</v>
      </c>
      <c r="Y146" s="764">
        <f t="shared" si="151"/>
        <v>14</v>
      </c>
      <c r="Z146" s="764">
        <f t="shared" si="152"/>
        <v>31</v>
      </c>
      <c r="AA146" s="764">
        <f t="shared" si="153"/>
        <v>38</v>
      </c>
      <c r="AB146" s="764">
        <f t="shared" si="154"/>
        <v>43</v>
      </c>
      <c r="AC146" s="764">
        <f t="shared" si="155"/>
        <v>47</v>
      </c>
      <c r="AD146" s="764">
        <f t="shared" si="156"/>
        <v>60</v>
      </c>
      <c r="AE146" s="764">
        <f t="shared" si="157"/>
        <v>63</v>
      </c>
      <c r="AF146" s="764">
        <f t="shared" si="158"/>
        <v>56</v>
      </c>
      <c r="AG146" s="764">
        <f t="shared" si="159"/>
        <v>59</v>
      </c>
      <c r="AH146" s="764">
        <f t="shared" si="160"/>
        <v>32</v>
      </c>
      <c r="AI146" s="764">
        <f t="shared" si="161"/>
        <v>41</v>
      </c>
      <c r="AJ146" s="764">
        <f t="shared" si="162"/>
        <v>24</v>
      </c>
      <c r="AK146" s="764">
        <f t="shared" si="163"/>
        <v>29</v>
      </c>
      <c r="AL146" s="764">
        <f t="shared" si="164"/>
        <v>13</v>
      </c>
      <c r="AM146" s="764">
        <f t="shared" si="165"/>
        <v>16</v>
      </c>
      <c r="AN146" s="764">
        <f t="shared" si="166"/>
        <v>4</v>
      </c>
      <c r="AO146" s="764">
        <f t="shared" si="167"/>
        <v>5</v>
      </c>
      <c r="AP146" s="764">
        <f t="shared" si="168"/>
        <v>0</v>
      </c>
      <c r="AQ146" s="764">
        <f t="shared" si="169"/>
        <v>2</v>
      </c>
      <c r="AR146" s="764">
        <f t="shared" si="190"/>
        <v>13</v>
      </c>
      <c r="AT146" s="16" t="s">
        <v>216</v>
      </c>
      <c r="AU146" s="13"/>
      <c r="AV146" s="13">
        <v>1</v>
      </c>
      <c r="AW146" s="13">
        <v>3</v>
      </c>
      <c r="AX146" s="13">
        <v>2</v>
      </c>
      <c r="AY146" s="13"/>
      <c r="AZ146" s="13">
        <v>1</v>
      </c>
      <c r="BA146" s="13">
        <v>1</v>
      </c>
      <c r="BB146" s="13">
        <v>2</v>
      </c>
      <c r="BC146" s="13">
        <v>3</v>
      </c>
      <c r="BD146" s="13">
        <v>1</v>
      </c>
      <c r="BE146" s="13">
        <v>2</v>
      </c>
      <c r="BF146" s="13"/>
      <c r="BG146" s="13"/>
      <c r="BH146" s="13">
        <v>3</v>
      </c>
      <c r="BI146" s="13">
        <v>3</v>
      </c>
      <c r="BJ146" s="13">
        <v>2</v>
      </c>
      <c r="BK146" s="13">
        <v>12</v>
      </c>
      <c r="BL146" s="13">
        <v>4</v>
      </c>
      <c r="BM146" s="13">
        <v>8</v>
      </c>
      <c r="BN146" s="13">
        <v>4</v>
      </c>
      <c r="BO146" s="13">
        <v>1</v>
      </c>
      <c r="BP146" s="13">
        <v>5</v>
      </c>
      <c r="BQ146" s="13">
        <v>8</v>
      </c>
      <c r="BR146" s="13">
        <v>6</v>
      </c>
      <c r="BS146" s="13">
        <v>2</v>
      </c>
      <c r="BT146" s="13">
        <v>5</v>
      </c>
      <c r="BU146" s="13">
        <v>3</v>
      </c>
      <c r="BV146" s="13">
        <v>5</v>
      </c>
      <c r="BW146" s="13">
        <v>6</v>
      </c>
      <c r="BX146" s="13">
        <v>6</v>
      </c>
      <c r="BY146" s="13">
        <v>5</v>
      </c>
      <c r="BZ146" s="13">
        <v>7</v>
      </c>
      <c r="CA146" s="13">
        <v>7</v>
      </c>
      <c r="CB146" s="13">
        <v>1</v>
      </c>
      <c r="CC146" s="13">
        <v>6</v>
      </c>
      <c r="CD146" s="13">
        <v>8</v>
      </c>
      <c r="CE146" s="13">
        <v>8</v>
      </c>
      <c r="CF146" s="13">
        <v>10</v>
      </c>
      <c r="CG146" s="13">
        <v>7</v>
      </c>
      <c r="CH146" s="13">
        <v>4</v>
      </c>
      <c r="CI146" s="13">
        <v>4</v>
      </c>
      <c r="CJ146" s="13">
        <v>11</v>
      </c>
      <c r="CK146" s="13">
        <v>4</v>
      </c>
      <c r="CL146" s="13">
        <v>1</v>
      </c>
      <c r="CM146" s="13">
        <v>5</v>
      </c>
      <c r="CN146" s="13">
        <v>6</v>
      </c>
      <c r="CO146" s="13">
        <v>6</v>
      </c>
      <c r="CP146" s="13">
        <v>9</v>
      </c>
      <c r="CQ146" s="13">
        <v>7</v>
      </c>
      <c r="CR146" s="13">
        <v>6</v>
      </c>
      <c r="CS146" s="13">
        <v>5</v>
      </c>
      <c r="CT146" s="13">
        <v>4</v>
      </c>
      <c r="CU146" s="13">
        <v>6</v>
      </c>
      <c r="CV146" s="13">
        <v>3</v>
      </c>
      <c r="CW146" s="13">
        <v>7</v>
      </c>
      <c r="CX146" s="13">
        <v>1</v>
      </c>
      <c r="CY146" s="13">
        <v>5</v>
      </c>
      <c r="CZ146" s="13">
        <v>6</v>
      </c>
      <c r="DA146" s="13">
        <v>3</v>
      </c>
      <c r="DB146" s="13">
        <v>1</v>
      </c>
      <c r="DC146" s="13">
        <v>5</v>
      </c>
      <c r="DD146" s="13">
        <v>5</v>
      </c>
      <c r="DE146" s="13">
        <v>1</v>
      </c>
      <c r="DF146" s="13">
        <v>3</v>
      </c>
      <c r="DG146" s="13">
        <v>5</v>
      </c>
      <c r="DH146" s="13">
        <v>1</v>
      </c>
      <c r="DI146" s="13">
        <v>3</v>
      </c>
      <c r="DJ146" s="13">
        <v>1</v>
      </c>
      <c r="DK146" s="13">
        <v>5</v>
      </c>
      <c r="DL146" s="13"/>
      <c r="DM146" s="13">
        <v>3</v>
      </c>
      <c r="DN146" s="13">
        <v>1</v>
      </c>
      <c r="DO146" s="13">
        <v>3</v>
      </c>
      <c r="DP146" s="13">
        <v>2</v>
      </c>
      <c r="DQ146" s="13">
        <v>1</v>
      </c>
      <c r="DR146" s="13">
        <v>2</v>
      </c>
      <c r="DS146" s="13">
        <v>1</v>
      </c>
      <c r="DT146" s="13">
        <v>2</v>
      </c>
      <c r="DU146" s="13"/>
      <c r="DV146" s="13">
        <v>1</v>
      </c>
      <c r="DW146" s="13">
        <v>1</v>
      </c>
      <c r="DX146" s="13"/>
      <c r="DY146" s="13">
        <v>1</v>
      </c>
      <c r="DZ146" s="13"/>
      <c r="EA146" s="13">
        <v>1</v>
      </c>
      <c r="EB146" s="13">
        <v>1</v>
      </c>
      <c r="EC146" s="13">
        <v>1</v>
      </c>
      <c r="ED146" s="13"/>
      <c r="EE146" s="13"/>
      <c r="EF146" s="13"/>
      <c r="EG146" s="13">
        <v>1</v>
      </c>
      <c r="EH146" s="13"/>
      <c r="EI146" s="13"/>
      <c r="EJ146" s="13"/>
      <c r="EK146" s="13"/>
      <c r="EL146" s="13"/>
      <c r="EM146" s="13"/>
      <c r="EN146" s="13"/>
      <c r="EO146" s="13"/>
      <c r="EP146" s="13"/>
      <c r="EQ146" s="13">
        <v>1</v>
      </c>
      <c r="ER146" s="13"/>
      <c r="ES146" s="13"/>
      <c r="ET146" s="13"/>
      <c r="EU146" s="13"/>
      <c r="EV146" s="13"/>
      <c r="EW146" s="13"/>
      <c r="EX146" s="13"/>
      <c r="EY146" s="13"/>
      <c r="EZ146" s="13"/>
      <c r="FA146" s="60">
        <v>314</v>
      </c>
      <c r="FB146" s="13">
        <v>314</v>
      </c>
      <c r="FC146" s="16" t="s">
        <v>216</v>
      </c>
      <c r="FD146" s="13">
        <v>1</v>
      </c>
      <c r="FE146" s="13">
        <v>2</v>
      </c>
      <c r="FF146" s="13"/>
      <c r="FG146" s="13">
        <v>1</v>
      </c>
      <c r="FH146" s="13"/>
      <c r="FI146" s="13">
        <v>1</v>
      </c>
      <c r="FJ146" s="13"/>
      <c r="FK146" s="13">
        <v>2</v>
      </c>
      <c r="FL146" s="13"/>
      <c r="FM146" s="13">
        <v>2</v>
      </c>
      <c r="FN146" s="13">
        <v>2</v>
      </c>
      <c r="FO146" s="13">
        <v>4</v>
      </c>
      <c r="FP146" s="13">
        <v>2</v>
      </c>
      <c r="FQ146" s="13">
        <v>2</v>
      </c>
      <c r="FR146" s="13">
        <v>4</v>
      </c>
      <c r="FS146" s="13">
        <v>7</v>
      </c>
      <c r="FT146" s="13">
        <v>4</v>
      </c>
      <c r="FU146" s="13">
        <v>1</v>
      </c>
      <c r="FV146" s="13">
        <v>1</v>
      </c>
      <c r="FW146" s="13">
        <v>4</v>
      </c>
      <c r="FX146" s="13">
        <v>3</v>
      </c>
      <c r="FY146" s="13">
        <v>4</v>
      </c>
      <c r="FZ146" s="13">
        <v>4</v>
      </c>
      <c r="GA146" s="13">
        <v>3</v>
      </c>
      <c r="GB146" s="13">
        <v>6</v>
      </c>
      <c r="GC146" s="13">
        <v>3</v>
      </c>
      <c r="GD146" s="13">
        <v>6</v>
      </c>
      <c r="GE146" s="13">
        <v>3</v>
      </c>
      <c r="GF146" s="13">
        <v>5</v>
      </c>
      <c r="GG146" s="13">
        <v>6</v>
      </c>
      <c r="GH146" s="13">
        <v>6</v>
      </c>
      <c r="GI146" s="13">
        <v>3</v>
      </c>
      <c r="GJ146" s="13">
        <v>5</v>
      </c>
      <c r="GK146" s="13">
        <v>10</v>
      </c>
      <c r="GL146" s="13">
        <v>3</v>
      </c>
      <c r="GM146" s="13">
        <v>7</v>
      </c>
      <c r="GN146" s="13">
        <v>5</v>
      </c>
      <c r="GO146" s="13">
        <v>6</v>
      </c>
      <c r="GP146" s="13">
        <v>7</v>
      </c>
      <c r="GQ146" s="13">
        <v>8</v>
      </c>
      <c r="GR146" s="13">
        <v>9</v>
      </c>
      <c r="GS146" s="13">
        <v>6</v>
      </c>
      <c r="GT146" s="13">
        <v>4</v>
      </c>
      <c r="GU146" s="13">
        <v>5</v>
      </c>
      <c r="GV146" s="13">
        <v>5</v>
      </c>
      <c r="GW146" s="13">
        <v>5</v>
      </c>
      <c r="GX146" s="13">
        <v>5</v>
      </c>
      <c r="GY146" s="13">
        <v>6</v>
      </c>
      <c r="GZ146" s="13">
        <v>6</v>
      </c>
      <c r="HA146" s="13">
        <v>5</v>
      </c>
      <c r="HB146" s="13">
        <v>4</v>
      </c>
      <c r="HC146" s="13">
        <v>3</v>
      </c>
      <c r="HD146" s="13">
        <v>4</v>
      </c>
      <c r="HE146" s="13">
        <v>7</v>
      </c>
      <c r="HF146" s="13">
        <v>1</v>
      </c>
      <c r="HG146" s="13">
        <v>3</v>
      </c>
      <c r="HH146" s="13">
        <v>3</v>
      </c>
      <c r="HI146" s="13">
        <v>2</v>
      </c>
      <c r="HJ146" s="13">
        <v>2</v>
      </c>
      <c r="HK146" s="13">
        <v>3</v>
      </c>
      <c r="HL146" s="13"/>
      <c r="HM146" s="13">
        <v>5</v>
      </c>
      <c r="HN146" s="13">
        <v>3</v>
      </c>
      <c r="HO146" s="13">
        <v>5</v>
      </c>
      <c r="HP146" s="13">
        <v>1</v>
      </c>
      <c r="HQ146" s="13">
        <v>1</v>
      </c>
      <c r="HR146" s="13">
        <v>2</v>
      </c>
      <c r="HS146" s="13">
        <v>1</v>
      </c>
      <c r="HT146" s="13">
        <v>4</v>
      </c>
      <c r="HU146" s="13">
        <v>2</v>
      </c>
      <c r="HV146" s="13">
        <v>1</v>
      </c>
      <c r="HW146" s="13">
        <v>2</v>
      </c>
      <c r="HX146" s="13">
        <v>1</v>
      </c>
      <c r="HY146" s="13"/>
      <c r="HZ146" s="13">
        <v>2</v>
      </c>
      <c r="IA146" s="13">
        <v>3</v>
      </c>
      <c r="IB146" s="13">
        <v>1</v>
      </c>
      <c r="IC146" s="13">
        <v>1</v>
      </c>
      <c r="ID146" s="13">
        <v>1</v>
      </c>
      <c r="IE146" s="13">
        <v>1</v>
      </c>
      <c r="IF146" s="13">
        <v>2</v>
      </c>
      <c r="IG146" s="13">
        <v>1</v>
      </c>
      <c r="IH146" s="13"/>
      <c r="II146" s="13"/>
      <c r="IJ146" s="13"/>
      <c r="IK146" s="13">
        <v>1</v>
      </c>
      <c r="IL146" s="13"/>
      <c r="IM146" s="13"/>
      <c r="IN146" s="13"/>
      <c r="IO146" s="13"/>
      <c r="IP146" s="13"/>
      <c r="IQ146" s="13"/>
      <c r="IR146" s="13"/>
      <c r="IS146" s="13"/>
      <c r="IT146" s="13"/>
      <c r="IU146" s="13"/>
      <c r="IV146" s="13"/>
      <c r="IW146" s="13"/>
      <c r="IX146" s="13"/>
      <c r="IY146" s="13"/>
      <c r="IZ146" s="13"/>
      <c r="JA146" s="13"/>
      <c r="JB146" s="13"/>
      <c r="JC146" s="13"/>
      <c r="JD146" s="13"/>
      <c r="JE146" s="13"/>
      <c r="JF146" s="60">
        <v>272</v>
      </c>
      <c r="JG146" s="13"/>
      <c r="JH146" s="13"/>
      <c r="JI146" s="13"/>
      <c r="JJ146" s="13"/>
      <c r="JK146" s="13"/>
      <c r="JL146" s="13"/>
      <c r="JM146" s="13"/>
      <c r="JN146" s="13"/>
      <c r="JO146" s="13"/>
      <c r="JP146" s="13"/>
      <c r="JQ146" s="13"/>
      <c r="JR146" s="13"/>
      <c r="JS146" s="13"/>
      <c r="JT146" s="13"/>
      <c r="JU146" s="13"/>
      <c r="JV146" s="13"/>
      <c r="JW146" s="13"/>
      <c r="JX146" s="13"/>
      <c r="JY146" s="13"/>
      <c r="JZ146" s="13"/>
      <c r="KA146" s="13">
        <v>1</v>
      </c>
      <c r="KB146" s="13">
        <v>1</v>
      </c>
      <c r="KC146" s="13"/>
      <c r="KD146" s="13"/>
      <c r="KE146" s="13"/>
      <c r="KF146" s="13"/>
      <c r="KG146" s="13"/>
      <c r="KH146" s="13"/>
      <c r="KI146" s="13"/>
      <c r="KJ146" s="13"/>
      <c r="KK146" s="13"/>
      <c r="KL146" s="13">
        <v>2</v>
      </c>
      <c r="KM146" s="13"/>
      <c r="KN146" s="13"/>
      <c r="KO146" s="13">
        <v>1</v>
      </c>
      <c r="KP146" s="13"/>
      <c r="KQ146" s="13"/>
      <c r="KR146" s="13"/>
      <c r="KS146" s="13"/>
      <c r="KT146" s="13"/>
      <c r="KU146" s="13"/>
      <c r="KV146" s="13">
        <v>1</v>
      </c>
      <c r="KW146" s="13"/>
      <c r="KX146" s="13">
        <v>1</v>
      </c>
      <c r="KY146" s="13"/>
      <c r="KZ146" s="13"/>
      <c r="LA146" s="13"/>
      <c r="LB146" s="13"/>
      <c r="LC146" s="13"/>
      <c r="LD146" s="13"/>
      <c r="LE146" s="13"/>
      <c r="LF146" s="13"/>
      <c r="LG146" s="13"/>
      <c r="LH146" s="13"/>
      <c r="LI146" s="13"/>
      <c r="LJ146" s="13">
        <v>1</v>
      </c>
      <c r="LK146" s="13"/>
      <c r="LL146" s="13"/>
      <c r="LM146" s="13"/>
      <c r="LN146" s="13"/>
      <c r="LO146" s="13"/>
      <c r="LP146" s="13"/>
      <c r="LQ146" s="13"/>
      <c r="LR146" s="13"/>
      <c r="LS146" s="13"/>
      <c r="LT146" s="13"/>
      <c r="LU146" s="13"/>
      <c r="LV146" s="13">
        <v>1</v>
      </c>
      <c r="LW146" s="13"/>
      <c r="LX146" s="13"/>
      <c r="LY146" s="13"/>
      <c r="LZ146" s="13"/>
      <c r="MA146" s="13"/>
      <c r="MB146" s="13">
        <v>1</v>
      </c>
      <c r="MC146" s="13"/>
      <c r="MD146" s="13"/>
      <c r="ME146" s="13"/>
      <c r="MF146" s="13"/>
      <c r="MG146" s="13"/>
      <c r="MH146" s="13"/>
      <c r="MI146" s="13"/>
      <c r="MJ146" s="13"/>
      <c r="MK146" s="13"/>
      <c r="ML146" s="13">
        <v>1</v>
      </c>
      <c r="MM146" s="13"/>
      <c r="MN146" s="13"/>
      <c r="MO146" s="13"/>
      <c r="MP146" s="13">
        <v>1</v>
      </c>
      <c r="MQ146" s="13"/>
      <c r="MR146" s="13"/>
      <c r="MS146" s="13"/>
      <c r="MT146" s="13"/>
      <c r="MU146" s="13"/>
      <c r="MV146" s="13"/>
      <c r="MW146" s="13">
        <v>1</v>
      </c>
      <c r="MX146" s="13"/>
      <c r="MY146" s="13"/>
      <c r="MZ146" s="13"/>
      <c r="NA146" s="13"/>
      <c r="NB146" s="13"/>
      <c r="NC146" s="13"/>
      <c r="ND146" s="13"/>
      <c r="NE146" s="13"/>
      <c r="NF146" s="13"/>
      <c r="NG146" s="13"/>
      <c r="NH146" s="13"/>
      <c r="NI146" s="13"/>
      <c r="NJ146" s="60">
        <v>13</v>
      </c>
      <c r="NK146" s="13">
        <v>285</v>
      </c>
      <c r="NL146" s="448"/>
      <c r="NM146" s="448"/>
      <c r="NN146" s="448"/>
    </row>
    <row r="147" spans="1:378">
      <c r="A147" s="8" t="s">
        <v>158</v>
      </c>
      <c r="B147" s="284">
        <f t="shared" si="170"/>
        <v>6</v>
      </c>
      <c r="C147" s="284">
        <f t="shared" si="171"/>
        <v>1</v>
      </c>
      <c r="D147" s="284">
        <f t="shared" si="172"/>
        <v>12</v>
      </c>
      <c r="E147" s="284">
        <f t="shared" si="173"/>
        <v>24</v>
      </c>
      <c r="F147" s="284">
        <f t="shared" si="174"/>
        <v>78</v>
      </c>
      <c r="G147" s="284">
        <f t="shared" si="175"/>
        <v>69</v>
      </c>
      <c r="H147" s="284">
        <f t="shared" si="176"/>
        <v>73</v>
      </c>
      <c r="I147" s="284">
        <f t="shared" si="177"/>
        <v>90</v>
      </c>
      <c r="J147" s="284">
        <f t="shared" si="178"/>
        <v>49</v>
      </c>
      <c r="K147" s="284">
        <f t="shared" si="179"/>
        <v>77</v>
      </c>
      <c r="L147" s="284">
        <f t="shared" si="180"/>
        <v>54</v>
      </c>
      <c r="M147" s="284">
        <f t="shared" si="181"/>
        <v>52</v>
      </c>
      <c r="N147" s="284">
        <f t="shared" si="182"/>
        <v>34</v>
      </c>
      <c r="O147" s="284">
        <f t="shared" si="183"/>
        <v>34</v>
      </c>
      <c r="P147" s="284">
        <f t="shared" si="184"/>
        <v>17</v>
      </c>
      <c r="Q147" s="284">
        <f t="shared" si="185"/>
        <v>19</v>
      </c>
      <c r="R147" s="284">
        <f t="shared" si="186"/>
        <v>15</v>
      </c>
      <c r="S147" s="284">
        <f t="shared" si="187"/>
        <v>16</v>
      </c>
      <c r="T147" s="284">
        <f t="shared" si="188"/>
        <v>4</v>
      </c>
      <c r="U147" s="284">
        <f t="shared" si="189"/>
        <v>9</v>
      </c>
      <c r="W147" s="16" t="s">
        <v>155</v>
      </c>
      <c r="X147" s="764">
        <f t="shared" si="150"/>
        <v>11</v>
      </c>
      <c r="Y147" s="764">
        <f t="shared" si="151"/>
        <v>17</v>
      </c>
      <c r="Z147" s="764">
        <f t="shared" si="152"/>
        <v>24</v>
      </c>
      <c r="AA147" s="764">
        <f t="shared" si="153"/>
        <v>38</v>
      </c>
      <c r="AB147" s="764">
        <f t="shared" si="154"/>
        <v>184</v>
      </c>
      <c r="AC147" s="764">
        <f t="shared" si="155"/>
        <v>169</v>
      </c>
      <c r="AD147" s="764">
        <f t="shared" si="156"/>
        <v>253</v>
      </c>
      <c r="AE147" s="764">
        <f t="shared" si="157"/>
        <v>199</v>
      </c>
      <c r="AF147" s="764">
        <f t="shared" si="158"/>
        <v>185</v>
      </c>
      <c r="AG147" s="764">
        <f t="shared" si="159"/>
        <v>165</v>
      </c>
      <c r="AH147" s="764">
        <f t="shared" si="160"/>
        <v>150</v>
      </c>
      <c r="AI147" s="764">
        <f t="shared" si="161"/>
        <v>109</v>
      </c>
      <c r="AJ147" s="764">
        <f t="shared" si="162"/>
        <v>93</v>
      </c>
      <c r="AK147" s="764">
        <f t="shared" si="163"/>
        <v>109</v>
      </c>
      <c r="AL147" s="764">
        <f t="shared" si="164"/>
        <v>58</v>
      </c>
      <c r="AM147" s="764">
        <f t="shared" si="165"/>
        <v>46</v>
      </c>
      <c r="AN147" s="764">
        <f t="shared" si="166"/>
        <v>21</v>
      </c>
      <c r="AO147" s="764">
        <f t="shared" si="167"/>
        <v>23</v>
      </c>
      <c r="AP147" s="764">
        <f t="shared" si="168"/>
        <v>2</v>
      </c>
      <c r="AQ147" s="764">
        <f t="shared" si="169"/>
        <v>14</v>
      </c>
      <c r="AR147" s="764">
        <f t="shared" si="190"/>
        <v>20</v>
      </c>
      <c r="AT147" s="16" t="s">
        <v>155</v>
      </c>
      <c r="AU147" s="13"/>
      <c r="AV147" s="13">
        <v>2</v>
      </c>
      <c r="AW147" s="13">
        <v>3</v>
      </c>
      <c r="AX147" s="13">
        <v>2</v>
      </c>
      <c r="AY147" s="13">
        <v>4</v>
      </c>
      <c r="AZ147" s="13">
        <v>1</v>
      </c>
      <c r="BA147" s="13">
        <v>1</v>
      </c>
      <c r="BB147" s="13"/>
      <c r="BC147" s="13">
        <v>2</v>
      </c>
      <c r="BD147" s="13">
        <v>2</v>
      </c>
      <c r="BE147" s="13"/>
      <c r="BF147" s="13">
        <v>3</v>
      </c>
      <c r="BG147" s="13">
        <v>3</v>
      </c>
      <c r="BH147" s="13"/>
      <c r="BI147" s="13">
        <v>1</v>
      </c>
      <c r="BJ147" s="13">
        <v>5</v>
      </c>
      <c r="BK147" s="13">
        <v>3</v>
      </c>
      <c r="BL147" s="13">
        <v>7</v>
      </c>
      <c r="BM147" s="13">
        <v>4</v>
      </c>
      <c r="BN147" s="13">
        <v>12</v>
      </c>
      <c r="BO147" s="13">
        <v>8</v>
      </c>
      <c r="BP147" s="13">
        <v>18</v>
      </c>
      <c r="BQ147" s="13">
        <v>15</v>
      </c>
      <c r="BR147" s="13">
        <v>11</v>
      </c>
      <c r="BS147" s="13">
        <v>18</v>
      </c>
      <c r="BT147" s="13">
        <v>16</v>
      </c>
      <c r="BU147" s="13">
        <v>14</v>
      </c>
      <c r="BV147" s="13">
        <v>15</v>
      </c>
      <c r="BW147" s="13">
        <v>23</v>
      </c>
      <c r="BX147" s="13">
        <v>31</v>
      </c>
      <c r="BY147" s="13">
        <v>15</v>
      </c>
      <c r="BZ147" s="13">
        <v>21</v>
      </c>
      <c r="CA147" s="13">
        <v>20</v>
      </c>
      <c r="CB147" s="13">
        <v>17</v>
      </c>
      <c r="CC147" s="13">
        <v>27</v>
      </c>
      <c r="CD147" s="13">
        <v>16</v>
      </c>
      <c r="CE147" s="13">
        <v>26</v>
      </c>
      <c r="CF147" s="13">
        <v>22</v>
      </c>
      <c r="CG147" s="13">
        <v>16</v>
      </c>
      <c r="CH147" s="13">
        <v>19</v>
      </c>
      <c r="CI147" s="13">
        <v>14</v>
      </c>
      <c r="CJ147" s="13">
        <v>20</v>
      </c>
      <c r="CK147" s="13">
        <v>18</v>
      </c>
      <c r="CL147" s="13">
        <v>16</v>
      </c>
      <c r="CM147" s="13">
        <v>12</v>
      </c>
      <c r="CN147" s="13">
        <v>10</v>
      </c>
      <c r="CO147" s="13">
        <v>17</v>
      </c>
      <c r="CP147" s="13">
        <v>15</v>
      </c>
      <c r="CQ147" s="13">
        <v>21</v>
      </c>
      <c r="CR147" s="13">
        <v>22</v>
      </c>
      <c r="CS147" s="13">
        <v>14</v>
      </c>
      <c r="CT147" s="13">
        <v>9</v>
      </c>
      <c r="CU147" s="13">
        <v>10</v>
      </c>
      <c r="CV147" s="13">
        <v>9</v>
      </c>
      <c r="CW147" s="13">
        <v>10</v>
      </c>
      <c r="CX147" s="13">
        <v>12</v>
      </c>
      <c r="CY147" s="13">
        <v>13</v>
      </c>
      <c r="CZ147" s="13">
        <v>7</v>
      </c>
      <c r="DA147" s="13">
        <v>11</v>
      </c>
      <c r="DB147" s="13">
        <v>14</v>
      </c>
      <c r="DC147" s="13">
        <v>12</v>
      </c>
      <c r="DD147" s="13">
        <v>18</v>
      </c>
      <c r="DE147" s="13">
        <v>10</v>
      </c>
      <c r="DF147" s="13">
        <v>9</v>
      </c>
      <c r="DG147" s="13">
        <v>6</v>
      </c>
      <c r="DH147" s="13">
        <v>13</v>
      </c>
      <c r="DI147" s="13">
        <v>14</v>
      </c>
      <c r="DJ147" s="13">
        <v>13</v>
      </c>
      <c r="DK147" s="13">
        <v>7</v>
      </c>
      <c r="DL147" s="13">
        <v>7</v>
      </c>
      <c r="DM147" s="13">
        <v>5</v>
      </c>
      <c r="DN147" s="13">
        <v>7</v>
      </c>
      <c r="DO147" s="13">
        <v>2</v>
      </c>
      <c r="DP147" s="13">
        <v>3</v>
      </c>
      <c r="DQ147" s="13">
        <v>4</v>
      </c>
      <c r="DR147" s="13">
        <v>8</v>
      </c>
      <c r="DS147" s="13">
        <v>8</v>
      </c>
      <c r="DT147" s="13">
        <v>3</v>
      </c>
      <c r="DU147" s="13">
        <v>2</v>
      </c>
      <c r="DV147" s="13">
        <v>4</v>
      </c>
      <c r="DW147" s="13">
        <v>5</v>
      </c>
      <c r="DX147" s="13">
        <v>2</v>
      </c>
      <c r="DY147" s="13">
        <v>1</v>
      </c>
      <c r="DZ147" s="13">
        <v>1</v>
      </c>
      <c r="EA147" s="13">
        <v>4</v>
      </c>
      <c r="EB147" s="13">
        <v>1</v>
      </c>
      <c r="EC147" s="13">
        <v>2</v>
      </c>
      <c r="ED147" s="13">
        <v>4</v>
      </c>
      <c r="EE147" s="13"/>
      <c r="EF147" s="13">
        <v>3</v>
      </c>
      <c r="EG147" s="13">
        <v>4</v>
      </c>
      <c r="EH147" s="13">
        <v>2</v>
      </c>
      <c r="EI147" s="13">
        <v>2</v>
      </c>
      <c r="EJ147" s="13">
        <v>1</v>
      </c>
      <c r="EK147" s="13"/>
      <c r="EL147" s="13">
        <v>2</v>
      </c>
      <c r="EM147" s="13"/>
      <c r="EN147" s="13">
        <v>1</v>
      </c>
      <c r="EO147" s="13"/>
      <c r="EP147" s="13"/>
      <c r="EQ147" s="13">
        <v>1</v>
      </c>
      <c r="ER147" s="13">
        <v>1</v>
      </c>
      <c r="ES147" s="13"/>
      <c r="ET147" s="13"/>
      <c r="EU147" s="13"/>
      <c r="EV147" s="13"/>
      <c r="EW147" s="13"/>
      <c r="EX147" s="13"/>
      <c r="EY147" s="13"/>
      <c r="EZ147" s="13"/>
      <c r="FA147" s="60">
        <v>889</v>
      </c>
      <c r="FB147" s="13">
        <v>889</v>
      </c>
      <c r="FC147" s="16" t="s">
        <v>155</v>
      </c>
      <c r="FD147" s="13">
        <v>1</v>
      </c>
      <c r="FE147" s="13">
        <v>1</v>
      </c>
      <c r="FF147" s="13">
        <v>2</v>
      </c>
      <c r="FG147" s="13">
        <v>1</v>
      </c>
      <c r="FH147" s="13"/>
      <c r="FI147" s="13">
        <v>2</v>
      </c>
      <c r="FJ147" s="13"/>
      <c r="FK147" s="13">
        <v>1</v>
      </c>
      <c r="FL147" s="13">
        <v>1</v>
      </c>
      <c r="FM147" s="13">
        <v>2</v>
      </c>
      <c r="FN147" s="13">
        <v>2</v>
      </c>
      <c r="FO147" s="13">
        <v>1</v>
      </c>
      <c r="FP147" s="13">
        <v>1</v>
      </c>
      <c r="FQ147" s="13">
        <v>1</v>
      </c>
      <c r="FR147" s="13">
        <v>1</v>
      </c>
      <c r="FS147" s="13">
        <v>3</v>
      </c>
      <c r="FT147" s="13">
        <v>2</v>
      </c>
      <c r="FU147" s="13">
        <v>1</v>
      </c>
      <c r="FV147" s="13">
        <v>6</v>
      </c>
      <c r="FW147" s="13">
        <v>6</v>
      </c>
      <c r="FX147" s="13">
        <v>8</v>
      </c>
      <c r="FY147" s="13">
        <v>12</v>
      </c>
      <c r="FZ147" s="13">
        <v>13</v>
      </c>
      <c r="GA147" s="13">
        <v>13</v>
      </c>
      <c r="GB147" s="13">
        <v>22</v>
      </c>
      <c r="GC147" s="13">
        <v>23</v>
      </c>
      <c r="GD147" s="13">
        <v>16</v>
      </c>
      <c r="GE147" s="13">
        <v>22</v>
      </c>
      <c r="GF147" s="13">
        <v>23</v>
      </c>
      <c r="GG147" s="13">
        <v>32</v>
      </c>
      <c r="GH147" s="13">
        <v>28</v>
      </c>
      <c r="GI147" s="13">
        <v>24</v>
      </c>
      <c r="GJ147" s="13">
        <v>29</v>
      </c>
      <c r="GK147" s="13">
        <v>23</v>
      </c>
      <c r="GL147" s="13">
        <v>23</v>
      </c>
      <c r="GM147" s="13">
        <v>19</v>
      </c>
      <c r="GN147" s="13">
        <v>32</v>
      </c>
      <c r="GO147" s="13">
        <v>25</v>
      </c>
      <c r="GP147" s="13">
        <v>24</v>
      </c>
      <c r="GQ147" s="13">
        <v>26</v>
      </c>
      <c r="GR147" s="13">
        <v>17</v>
      </c>
      <c r="GS147" s="13">
        <v>22</v>
      </c>
      <c r="GT147" s="13">
        <v>27</v>
      </c>
      <c r="GU147" s="13">
        <v>23</v>
      </c>
      <c r="GV147" s="13">
        <v>17</v>
      </c>
      <c r="GW147" s="13">
        <v>18</v>
      </c>
      <c r="GX147" s="13">
        <v>17</v>
      </c>
      <c r="GY147" s="13">
        <v>16</v>
      </c>
      <c r="GZ147" s="13">
        <v>12</v>
      </c>
      <c r="HA147" s="13">
        <v>16</v>
      </c>
      <c r="HB147" s="13">
        <v>8</v>
      </c>
      <c r="HC147" s="13">
        <v>15</v>
      </c>
      <c r="HD147" s="13">
        <v>15</v>
      </c>
      <c r="HE147" s="13">
        <v>18</v>
      </c>
      <c r="HF147" s="13">
        <v>22</v>
      </c>
      <c r="HG147" s="13">
        <v>19</v>
      </c>
      <c r="HH147" s="13">
        <v>16</v>
      </c>
      <c r="HI147" s="13">
        <v>11</v>
      </c>
      <c r="HJ147" s="13">
        <v>11</v>
      </c>
      <c r="HK147" s="13">
        <v>15</v>
      </c>
      <c r="HL147" s="13">
        <v>8</v>
      </c>
      <c r="HM147" s="13">
        <v>10</v>
      </c>
      <c r="HN147" s="13">
        <v>11</v>
      </c>
      <c r="HO147" s="13">
        <v>10</v>
      </c>
      <c r="HP147" s="13">
        <v>11</v>
      </c>
      <c r="HQ147" s="13">
        <v>11</v>
      </c>
      <c r="HR147" s="13">
        <v>9</v>
      </c>
      <c r="HS147" s="13">
        <v>10</v>
      </c>
      <c r="HT147" s="13">
        <v>6</v>
      </c>
      <c r="HU147" s="13">
        <v>7</v>
      </c>
      <c r="HV147" s="13">
        <v>13</v>
      </c>
      <c r="HW147" s="13">
        <v>8</v>
      </c>
      <c r="HX147" s="13">
        <v>8</v>
      </c>
      <c r="HY147" s="13">
        <v>5</v>
      </c>
      <c r="HZ147" s="13">
        <v>9</v>
      </c>
      <c r="IA147" s="13">
        <v>5</v>
      </c>
      <c r="IB147" s="13">
        <v>1</v>
      </c>
      <c r="IC147" s="13">
        <v>4</v>
      </c>
      <c r="ID147" s="13">
        <v>3</v>
      </c>
      <c r="IE147" s="13">
        <v>2</v>
      </c>
      <c r="IF147" s="13">
        <v>2</v>
      </c>
      <c r="IG147" s="13">
        <v>2</v>
      </c>
      <c r="IH147" s="13"/>
      <c r="II147" s="13">
        <v>2</v>
      </c>
      <c r="IJ147" s="13">
        <v>5</v>
      </c>
      <c r="IK147" s="13">
        <v>3</v>
      </c>
      <c r="IL147" s="13">
        <v>3</v>
      </c>
      <c r="IM147" s="13">
        <v>1</v>
      </c>
      <c r="IN147" s="13">
        <v>3</v>
      </c>
      <c r="IO147" s="13"/>
      <c r="IP147" s="13">
        <v>1</v>
      </c>
      <c r="IQ147" s="13">
        <v>1</v>
      </c>
      <c r="IR147" s="13"/>
      <c r="IS147" s="13"/>
      <c r="IT147" s="13"/>
      <c r="IU147" s="13"/>
      <c r="IV147" s="13"/>
      <c r="IW147" s="13"/>
      <c r="IX147" s="13"/>
      <c r="IY147" s="13"/>
      <c r="IZ147" s="13"/>
      <c r="JA147" s="13"/>
      <c r="JB147" s="13"/>
      <c r="JC147" s="13"/>
      <c r="JD147" s="13"/>
      <c r="JE147" s="13"/>
      <c r="JF147" s="60">
        <v>981</v>
      </c>
      <c r="JG147" s="13">
        <v>1</v>
      </c>
      <c r="JH147" s="13"/>
      <c r="JI147" s="13"/>
      <c r="JJ147" s="13"/>
      <c r="JK147" s="13"/>
      <c r="JL147" s="13"/>
      <c r="JM147" s="13"/>
      <c r="JN147" s="13"/>
      <c r="JO147" s="13"/>
      <c r="JP147" s="13"/>
      <c r="JQ147" s="13"/>
      <c r="JR147" s="13"/>
      <c r="JS147" s="13"/>
      <c r="JT147" s="13"/>
      <c r="JU147" s="13"/>
      <c r="JV147" s="13"/>
      <c r="JW147" s="13"/>
      <c r="JX147" s="13">
        <v>1</v>
      </c>
      <c r="JY147" s="13"/>
      <c r="JZ147" s="13"/>
      <c r="KA147" s="13"/>
      <c r="KB147" s="13"/>
      <c r="KC147" s="13"/>
      <c r="KD147" s="13">
        <v>1</v>
      </c>
      <c r="KE147" s="13">
        <v>1</v>
      </c>
      <c r="KF147" s="13"/>
      <c r="KG147" s="13"/>
      <c r="KH147" s="13"/>
      <c r="KI147" s="13"/>
      <c r="KJ147" s="13"/>
      <c r="KK147" s="13"/>
      <c r="KL147" s="13"/>
      <c r="KM147" s="13"/>
      <c r="KN147" s="13">
        <v>1</v>
      </c>
      <c r="KO147" s="13"/>
      <c r="KP147" s="13">
        <v>1</v>
      </c>
      <c r="KQ147" s="13">
        <v>1</v>
      </c>
      <c r="KR147" s="13"/>
      <c r="KS147" s="13"/>
      <c r="KT147" s="13"/>
      <c r="KU147" s="13">
        <v>1</v>
      </c>
      <c r="KV147" s="13">
        <v>1</v>
      </c>
      <c r="KW147" s="13"/>
      <c r="KX147" s="13"/>
      <c r="KY147" s="13"/>
      <c r="KZ147" s="13"/>
      <c r="LA147" s="13"/>
      <c r="LB147" s="13"/>
      <c r="LC147" s="13"/>
      <c r="LD147" s="13"/>
      <c r="LE147" s="13"/>
      <c r="LF147" s="13"/>
      <c r="LG147" s="13"/>
      <c r="LH147" s="13"/>
      <c r="LI147" s="13"/>
      <c r="LJ147" s="13"/>
      <c r="LK147" s="13">
        <v>1</v>
      </c>
      <c r="LL147" s="13"/>
      <c r="LM147" s="13"/>
      <c r="LN147" s="13"/>
      <c r="LO147" s="13"/>
      <c r="LP147" s="13"/>
      <c r="LQ147" s="13"/>
      <c r="LR147" s="13"/>
      <c r="LS147" s="13"/>
      <c r="LT147" s="13"/>
      <c r="LU147" s="13"/>
      <c r="LV147" s="13"/>
      <c r="LW147" s="13"/>
      <c r="LX147" s="13">
        <v>1</v>
      </c>
      <c r="LY147" s="13"/>
      <c r="LZ147" s="13"/>
      <c r="MA147" s="13">
        <v>1</v>
      </c>
      <c r="MB147" s="13"/>
      <c r="MC147" s="13"/>
      <c r="MD147" s="13"/>
      <c r="ME147" s="13"/>
      <c r="MF147" s="13"/>
      <c r="MG147" s="13">
        <v>1</v>
      </c>
      <c r="MH147" s="13"/>
      <c r="MI147" s="13"/>
      <c r="MJ147" s="13"/>
      <c r="MK147" s="13"/>
      <c r="ML147" s="13"/>
      <c r="MM147" s="13">
        <v>1</v>
      </c>
      <c r="MN147" s="13">
        <v>1</v>
      </c>
      <c r="MO147" s="13">
        <v>1</v>
      </c>
      <c r="MP147" s="13"/>
      <c r="MQ147" s="13"/>
      <c r="MR147" s="13">
        <v>1</v>
      </c>
      <c r="MS147" s="13"/>
      <c r="MT147" s="13"/>
      <c r="MU147" s="13">
        <v>1</v>
      </c>
      <c r="MV147" s="13">
        <v>1</v>
      </c>
      <c r="MW147" s="13"/>
      <c r="MX147" s="13"/>
      <c r="MY147" s="13"/>
      <c r="MZ147" s="13"/>
      <c r="NA147" s="13">
        <v>1</v>
      </c>
      <c r="NB147" s="13"/>
      <c r="NC147" s="13"/>
      <c r="ND147" s="13"/>
      <c r="NE147" s="13"/>
      <c r="NF147" s="13"/>
      <c r="NG147" s="13"/>
      <c r="NH147" s="13"/>
      <c r="NI147" s="13"/>
      <c r="NJ147" s="60">
        <v>20</v>
      </c>
      <c r="NK147" s="13">
        <v>1001</v>
      </c>
      <c r="NL147" s="448"/>
      <c r="NM147" s="448"/>
      <c r="NN147" s="448"/>
    </row>
    <row r="148" spans="1:378">
      <c r="A148" s="9" t="s">
        <v>159</v>
      </c>
      <c r="B148" s="284">
        <f t="shared" si="170"/>
        <v>151</v>
      </c>
      <c r="C148" s="284">
        <f t="shared" si="171"/>
        <v>140</v>
      </c>
      <c r="D148" s="284">
        <f t="shared" si="172"/>
        <v>396</v>
      </c>
      <c r="E148" s="284">
        <f t="shared" si="173"/>
        <v>419</v>
      </c>
      <c r="F148" s="284">
        <f t="shared" si="174"/>
        <v>1610</v>
      </c>
      <c r="G148" s="284">
        <f t="shared" si="175"/>
        <v>1621</v>
      </c>
      <c r="H148" s="284">
        <f t="shared" si="176"/>
        <v>1604</v>
      </c>
      <c r="I148" s="284">
        <f t="shared" si="177"/>
        <v>1519</v>
      </c>
      <c r="J148" s="284">
        <f t="shared" si="178"/>
        <v>1327</v>
      </c>
      <c r="K148" s="284">
        <f t="shared" si="179"/>
        <v>1259</v>
      </c>
      <c r="L148" s="284">
        <f t="shared" si="180"/>
        <v>999</v>
      </c>
      <c r="M148" s="284">
        <f t="shared" si="181"/>
        <v>980</v>
      </c>
      <c r="N148" s="284">
        <f t="shared" si="182"/>
        <v>581</v>
      </c>
      <c r="O148" s="284">
        <f t="shared" si="183"/>
        <v>526</v>
      </c>
      <c r="P148" s="284">
        <f t="shared" si="184"/>
        <v>301</v>
      </c>
      <c r="Q148" s="284">
        <f t="shared" si="185"/>
        <v>275</v>
      </c>
      <c r="R148" s="284">
        <f t="shared" si="186"/>
        <v>99</v>
      </c>
      <c r="S148" s="284">
        <f t="shared" si="187"/>
        <v>161</v>
      </c>
      <c r="T148" s="284">
        <f t="shared" si="188"/>
        <v>33</v>
      </c>
      <c r="U148" s="284">
        <f t="shared" si="189"/>
        <v>48</v>
      </c>
      <c r="W148" s="16" t="s">
        <v>217</v>
      </c>
      <c r="X148" s="764">
        <f t="shared" si="150"/>
        <v>15</v>
      </c>
      <c r="Y148" s="764">
        <f t="shared" si="151"/>
        <v>13</v>
      </c>
      <c r="Z148" s="764">
        <f t="shared" si="152"/>
        <v>55</v>
      </c>
      <c r="AA148" s="764">
        <f t="shared" si="153"/>
        <v>55</v>
      </c>
      <c r="AB148" s="764">
        <f t="shared" si="154"/>
        <v>164</v>
      </c>
      <c r="AC148" s="764">
        <f t="shared" si="155"/>
        <v>148</v>
      </c>
      <c r="AD148" s="764">
        <f t="shared" si="156"/>
        <v>175</v>
      </c>
      <c r="AE148" s="764">
        <f t="shared" si="157"/>
        <v>152</v>
      </c>
      <c r="AF148" s="764">
        <f t="shared" si="158"/>
        <v>136</v>
      </c>
      <c r="AG148" s="764">
        <f t="shared" si="159"/>
        <v>109</v>
      </c>
      <c r="AH148" s="764">
        <f t="shared" si="160"/>
        <v>105</v>
      </c>
      <c r="AI148" s="764">
        <f t="shared" si="161"/>
        <v>77</v>
      </c>
      <c r="AJ148" s="764">
        <f t="shared" si="162"/>
        <v>50</v>
      </c>
      <c r="AK148" s="764">
        <f t="shared" si="163"/>
        <v>49</v>
      </c>
      <c r="AL148" s="764">
        <f t="shared" si="164"/>
        <v>28</v>
      </c>
      <c r="AM148" s="764">
        <f t="shared" si="165"/>
        <v>15</v>
      </c>
      <c r="AN148" s="764">
        <f t="shared" si="166"/>
        <v>11</v>
      </c>
      <c r="AO148" s="764">
        <f t="shared" si="167"/>
        <v>13</v>
      </c>
      <c r="AP148" s="764">
        <f t="shared" si="168"/>
        <v>1</v>
      </c>
      <c r="AQ148" s="764">
        <f t="shared" si="169"/>
        <v>3</v>
      </c>
      <c r="AR148" s="764">
        <f t="shared" si="190"/>
        <v>7</v>
      </c>
      <c r="AT148" s="16" t="s">
        <v>217</v>
      </c>
      <c r="AU148" s="13"/>
      <c r="AV148" s="13">
        <v>1</v>
      </c>
      <c r="AW148" s="13">
        <v>3</v>
      </c>
      <c r="AX148" s="13"/>
      <c r="AY148" s="13">
        <v>2</v>
      </c>
      <c r="AZ148" s="13">
        <v>1</v>
      </c>
      <c r="BA148" s="13">
        <v>3</v>
      </c>
      <c r="BB148" s="13">
        <v>2</v>
      </c>
      <c r="BC148" s="13">
        <v>1</v>
      </c>
      <c r="BD148" s="13"/>
      <c r="BE148" s="13">
        <v>3</v>
      </c>
      <c r="BF148" s="13">
        <v>1</v>
      </c>
      <c r="BG148" s="13">
        <v>6</v>
      </c>
      <c r="BH148" s="13"/>
      <c r="BI148" s="13">
        <v>3</v>
      </c>
      <c r="BJ148" s="13">
        <v>4</v>
      </c>
      <c r="BK148" s="13">
        <v>3</v>
      </c>
      <c r="BL148" s="13">
        <v>8</v>
      </c>
      <c r="BM148" s="13">
        <v>11</v>
      </c>
      <c r="BN148" s="13">
        <v>16</v>
      </c>
      <c r="BO148" s="13">
        <v>10</v>
      </c>
      <c r="BP148" s="13">
        <v>12</v>
      </c>
      <c r="BQ148" s="13">
        <v>14</v>
      </c>
      <c r="BR148" s="13">
        <v>18</v>
      </c>
      <c r="BS148" s="13">
        <v>15</v>
      </c>
      <c r="BT148" s="13">
        <v>19</v>
      </c>
      <c r="BU148" s="13">
        <v>15</v>
      </c>
      <c r="BV148" s="13">
        <v>16</v>
      </c>
      <c r="BW148" s="13">
        <v>12</v>
      </c>
      <c r="BX148" s="13">
        <v>17</v>
      </c>
      <c r="BY148" s="13">
        <v>14</v>
      </c>
      <c r="BZ148" s="13">
        <v>20</v>
      </c>
      <c r="CA148" s="13">
        <v>18</v>
      </c>
      <c r="CB148" s="13">
        <v>16</v>
      </c>
      <c r="CC148" s="13">
        <v>12</v>
      </c>
      <c r="CD148" s="13">
        <v>10</v>
      </c>
      <c r="CE148" s="13">
        <v>11</v>
      </c>
      <c r="CF148" s="13">
        <v>19</v>
      </c>
      <c r="CG148" s="13">
        <v>17</v>
      </c>
      <c r="CH148" s="13">
        <v>15</v>
      </c>
      <c r="CI148" s="13">
        <v>8</v>
      </c>
      <c r="CJ148" s="13">
        <v>11</v>
      </c>
      <c r="CK148" s="13">
        <v>13</v>
      </c>
      <c r="CL148" s="13">
        <v>10</v>
      </c>
      <c r="CM148" s="13">
        <v>11</v>
      </c>
      <c r="CN148" s="13">
        <v>10</v>
      </c>
      <c r="CO148" s="13">
        <v>12</v>
      </c>
      <c r="CP148" s="13">
        <v>15</v>
      </c>
      <c r="CQ148" s="13">
        <v>9</v>
      </c>
      <c r="CR148" s="13">
        <v>10</v>
      </c>
      <c r="CS148" s="13">
        <v>7</v>
      </c>
      <c r="CT148" s="13">
        <v>6</v>
      </c>
      <c r="CU148" s="13">
        <v>7</v>
      </c>
      <c r="CV148" s="13">
        <v>15</v>
      </c>
      <c r="CW148" s="13">
        <v>8</v>
      </c>
      <c r="CX148" s="13">
        <v>9</v>
      </c>
      <c r="CY148" s="13">
        <v>9</v>
      </c>
      <c r="CZ148" s="13">
        <v>6</v>
      </c>
      <c r="DA148" s="13">
        <v>3</v>
      </c>
      <c r="DB148" s="13">
        <v>7</v>
      </c>
      <c r="DC148" s="13">
        <v>3</v>
      </c>
      <c r="DD148" s="13">
        <v>4</v>
      </c>
      <c r="DE148" s="13">
        <v>6</v>
      </c>
      <c r="DF148" s="13">
        <v>5</v>
      </c>
      <c r="DG148" s="13">
        <v>8</v>
      </c>
      <c r="DH148" s="13">
        <v>5</v>
      </c>
      <c r="DI148" s="13">
        <v>4</v>
      </c>
      <c r="DJ148" s="13">
        <v>5</v>
      </c>
      <c r="DK148" s="13">
        <v>4</v>
      </c>
      <c r="DL148" s="13">
        <v>5</v>
      </c>
      <c r="DM148" s="13"/>
      <c r="DN148" s="13">
        <v>2</v>
      </c>
      <c r="DO148" s="13">
        <v>3</v>
      </c>
      <c r="DP148" s="13">
        <v>1</v>
      </c>
      <c r="DQ148" s="13">
        <v>1</v>
      </c>
      <c r="DR148" s="13">
        <v>2</v>
      </c>
      <c r="DS148" s="13"/>
      <c r="DT148" s="13">
        <v>3</v>
      </c>
      <c r="DU148" s="13">
        <v>1</v>
      </c>
      <c r="DV148" s="13">
        <v>2</v>
      </c>
      <c r="DW148" s="13">
        <v>2</v>
      </c>
      <c r="DX148" s="13">
        <v>2</v>
      </c>
      <c r="DY148" s="13">
        <v>2</v>
      </c>
      <c r="DZ148" s="13">
        <v>2</v>
      </c>
      <c r="EA148" s="13">
        <v>1</v>
      </c>
      <c r="EB148" s="13">
        <v>1</v>
      </c>
      <c r="EC148" s="13">
        <v>1</v>
      </c>
      <c r="ED148" s="13"/>
      <c r="EE148" s="13">
        <v>1</v>
      </c>
      <c r="EF148" s="13">
        <v>1</v>
      </c>
      <c r="EG148" s="13"/>
      <c r="EH148" s="13">
        <v>2</v>
      </c>
      <c r="EI148" s="13"/>
      <c r="EJ148" s="13"/>
      <c r="EK148" s="13"/>
      <c r="EL148" s="13"/>
      <c r="EM148" s="13"/>
      <c r="EN148" s="13">
        <v>1</v>
      </c>
      <c r="EO148" s="13"/>
      <c r="EP148" s="13"/>
      <c r="EQ148" s="13"/>
      <c r="ER148" s="13"/>
      <c r="ES148" s="13"/>
      <c r="ET148" s="13"/>
      <c r="EU148" s="13"/>
      <c r="EV148" s="13"/>
      <c r="EW148" s="13"/>
      <c r="EX148" s="13"/>
      <c r="EY148" s="13"/>
      <c r="EZ148" s="13"/>
      <c r="FA148" s="60">
        <v>634</v>
      </c>
      <c r="FB148" s="13">
        <v>634</v>
      </c>
      <c r="FC148" s="16" t="s">
        <v>217</v>
      </c>
      <c r="FD148" s="13">
        <v>1</v>
      </c>
      <c r="FE148" s="13">
        <v>3</v>
      </c>
      <c r="FF148" s="13">
        <v>2</v>
      </c>
      <c r="FG148" s="13"/>
      <c r="FH148" s="13">
        <v>1</v>
      </c>
      <c r="FI148" s="13">
        <v>1</v>
      </c>
      <c r="FJ148" s="13"/>
      <c r="FK148" s="13">
        <v>1</v>
      </c>
      <c r="FL148" s="13">
        <v>4</v>
      </c>
      <c r="FM148" s="13">
        <v>2</v>
      </c>
      <c r="FN148" s="13">
        <v>5</v>
      </c>
      <c r="FO148" s="13">
        <v>2</v>
      </c>
      <c r="FP148" s="13">
        <v>2</v>
      </c>
      <c r="FQ148" s="13">
        <v>2</v>
      </c>
      <c r="FR148" s="13">
        <v>1</v>
      </c>
      <c r="FS148" s="13">
        <v>2</v>
      </c>
      <c r="FT148" s="13">
        <v>10</v>
      </c>
      <c r="FU148" s="13">
        <v>6</v>
      </c>
      <c r="FV148" s="13">
        <v>10</v>
      </c>
      <c r="FW148" s="13">
        <v>15</v>
      </c>
      <c r="FX148" s="13">
        <v>9</v>
      </c>
      <c r="FY148" s="13">
        <v>14</v>
      </c>
      <c r="FZ148" s="13">
        <v>22</v>
      </c>
      <c r="GA148" s="13">
        <v>9</v>
      </c>
      <c r="GB148" s="13">
        <v>13</v>
      </c>
      <c r="GC148" s="13">
        <v>18</v>
      </c>
      <c r="GD148" s="13">
        <v>16</v>
      </c>
      <c r="GE148" s="13">
        <v>15</v>
      </c>
      <c r="GF148" s="13">
        <v>22</v>
      </c>
      <c r="GG148" s="13">
        <v>26</v>
      </c>
      <c r="GH148" s="13">
        <v>16</v>
      </c>
      <c r="GI148" s="13">
        <v>24</v>
      </c>
      <c r="GJ148" s="13">
        <v>23</v>
      </c>
      <c r="GK148" s="13">
        <v>11</v>
      </c>
      <c r="GL148" s="13">
        <v>16</v>
      </c>
      <c r="GM148" s="13">
        <v>21</v>
      </c>
      <c r="GN148" s="13">
        <v>19</v>
      </c>
      <c r="GO148" s="13">
        <v>14</v>
      </c>
      <c r="GP148" s="13">
        <v>15</v>
      </c>
      <c r="GQ148" s="13">
        <v>16</v>
      </c>
      <c r="GR148" s="13">
        <v>16</v>
      </c>
      <c r="GS148" s="13">
        <v>21</v>
      </c>
      <c r="GT148" s="13">
        <v>22</v>
      </c>
      <c r="GU148" s="13">
        <v>10</v>
      </c>
      <c r="GV148" s="13">
        <v>10</v>
      </c>
      <c r="GW148" s="13">
        <v>12</v>
      </c>
      <c r="GX148" s="13">
        <v>9</v>
      </c>
      <c r="GY148" s="13">
        <v>13</v>
      </c>
      <c r="GZ148" s="13">
        <v>14</v>
      </c>
      <c r="HA148" s="13">
        <v>9</v>
      </c>
      <c r="HB148" s="13">
        <v>10</v>
      </c>
      <c r="HC148" s="13">
        <v>12</v>
      </c>
      <c r="HD148" s="13">
        <v>14</v>
      </c>
      <c r="HE148" s="13">
        <v>10</v>
      </c>
      <c r="HF148" s="13">
        <v>4</v>
      </c>
      <c r="HG148" s="13">
        <v>11</v>
      </c>
      <c r="HH148" s="13">
        <v>14</v>
      </c>
      <c r="HI148" s="13">
        <v>7</v>
      </c>
      <c r="HJ148" s="13">
        <v>8</v>
      </c>
      <c r="HK148" s="13">
        <v>15</v>
      </c>
      <c r="HL148" s="13">
        <v>8</v>
      </c>
      <c r="HM148" s="13">
        <v>11</v>
      </c>
      <c r="HN148" s="13">
        <v>3</v>
      </c>
      <c r="HO148" s="13">
        <v>5</v>
      </c>
      <c r="HP148" s="13">
        <v>5</v>
      </c>
      <c r="HQ148" s="13">
        <v>2</v>
      </c>
      <c r="HR148" s="13">
        <v>5</v>
      </c>
      <c r="HS148" s="13">
        <v>6</v>
      </c>
      <c r="HT148" s="13">
        <v>5</v>
      </c>
      <c r="HU148" s="13"/>
      <c r="HV148" s="13">
        <v>5</v>
      </c>
      <c r="HW148" s="13">
        <v>4</v>
      </c>
      <c r="HX148" s="13">
        <v>5</v>
      </c>
      <c r="HY148" s="13">
        <v>1</v>
      </c>
      <c r="HZ148" s="13">
        <v>4</v>
      </c>
      <c r="IA148" s="13">
        <v>5</v>
      </c>
      <c r="IB148" s="13">
        <v>2</v>
      </c>
      <c r="IC148" s="13">
        <v>1</v>
      </c>
      <c r="ID148" s="13">
        <v>1</v>
      </c>
      <c r="IE148" s="13"/>
      <c r="IF148" s="13">
        <v>3</v>
      </c>
      <c r="IG148" s="13">
        <v>1</v>
      </c>
      <c r="IH148" s="13">
        <v>1</v>
      </c>
      <c r="II148" s="13">
        <v>2</v>
      </c>
      <c r="IJ148" s="13">
        <v>1</v>
      </c>
      <c r="IK148" s="13">
        <v>2</v>
      </c>
      <c r="IL148" s="13">
        <v>1</v>
      </c>
      <c r="IM148" s="13"/>
      <c r="IN148" s="13"/>
      <c r="IO148" s="13"/>
      <c r="IP148" s="13"/>
      <c r="IQ148" s="13"/>
      <c r="IR148" s="13"/>
      <c r="IS148" s="13"/>
      <c r="IT148" s="13"/>
      <c r="IU148" s="13">
        <v>1</v>
      </c>
      <c r="IV148" s="13"/>
      <c r="IW148" s="13"/>
      <c r="IX148" s="13"/>
      <c r="IY148" s="13"/>
      <c r="IZ148" s="13"/>
      <c r="JA148" s="13"/>
      <c r="JB148" s="13"/>
      <c r="JC148" s="13"/>
      <c r="JD148" s="13"/>
      <c r="JE148" s="13"/>
      <c r="JF148" s="60">
        <v>740</v>
      </c>
      <c r="JG148" s="13">
        <v>1</v>
      </c>
      <c r="JH148" s="13"/>
      <c r="JI148" s="13"/>
      <c r="JJ148" s="13"/>
      <c r="JK148" s="13"/>
      <c r="JL148" s="13"/>
      <c r="JM148" s="13"/>
      <c r="JN148" s="13"/>
      <c r="JO148" s="13"/>
      <c r="JP148" s="13"/>
      <c r="JQ148" s="13">
        <v>1</v>
      </c>
      <c r="JR148" s="13"/>
      <c r="JS148" s="13"/>
      <c r="JT148" s="13"/>
      <c r="JU148" s="13"/>
      <c r="JV148" s="13">
        <v>1</v>
      </c>
      <c r="JW148" s="13"/>
      <c r="JX148" s="13"/>
      <c r="JY148" s="13"/>
      <c r="JZ148" s="13"/>
      <c r="KA148" s="13"/>
      <c r="KB148" s="13"/>
      <c r="KC148" s="13"/>
      <c r="KD148" s="13"/>
      <c r="KE148" s="13"/>
      <c r="KF148" s="13"/>
      <c r="KG148" s="13"/>
      <c r="KH148" s="13"/>
      <c r="KI148" s="13"/>
      <c r="KJ148" s="13">
        <v>1</v>
      </c>
      <c r="KK148" s="13"/>
      <c r="KL148" s="13"/>
      <c r="KM148" s="13"/>
      <c r="KN148" s="13"/>
      <c r="KO148" s="13"/>
      <c r="KP148" s="13">
        <v>2</v>
      </c>
      <c r="KQ148" s="13"/>
      <c r="KR148" s="13"/>
      <c r="KS148" s="13"/>
      <c r="KT148" s="13"/>
      <c r="KU148" s="13"/>
      <c r="KV148" s="13"/>
      <c r="KW148" s="13"/>
      <c r="KX148" s="13"/>
      <c r="KY148" s="13"/>
      <c r="KZ148" s="13"/>
      <c r="LA148" s="13"/>
      <c r="LB148" s="13"/>
      <c r="LC148" s="13"/>
      <c r="LD148" s="13"/>
      <c r="LE148" s="13"/>
      <c r="LF148" s="13"/>
      <c r="LG148" s="13"/>
      <c r="LH148" s="13"/>
      <c r="LI148" s="13"/>
      <c r="LJ148" s="13"/>
      <c r="LK148" s="13"/>
      <c r="LL148" s="13"/>
      <c r="LM148" s="13"/>
      <c r="LN148" s="13"/>
      <c r="LO148" s="13"/>
      <c r="LP148" s="13"/>
      <c r="LQ148" s="13"/>
      <c r="LR148" s="13"/>
      <c r="LS148" s="13"/>
      <c r="LT148" s="13"/>
      <c r="LU148" s="13"/>
      <c r="LV148" s="13"/>
      <c r="LW148" s="13"/>
      <c r="LX148" s="13"/>
      <c r="LY148" s="13"/>
      <c r="LZ148" s="13"/>
      <c r="MA148" s="13"/>
      <c r="MB148" s="13"/>
      <c r="MC148" s="13"/>
      <c r="MD148" s="13"/>
      <c r="ME148" s="13"/>
      <c r="MF148" s="13"/>
      <c r="MG148" s="13"/>
      <c r="MH148" s="13"/>
      <c r="MI148" s="13"/>
      <c r="MJ148" s="13"/>
      <c r="MK148" s="13"/>
      <c r="ML148" s="13"/>
      <c r="MM148" s="13"/>
      <c r="MN148" s="13"/>
      <c r="MO148" s="13"/>
      <c r="MP148" s="13"/>
      <c r="MQ148" s="13"/>
      <c r="MR148" s="13">
        <v>1</v>
      </c>
      <c r="MS148" s="13"/>
      <c r="MT148" s="13"/>
      <c r="MU148" s="13"/>
      <c r="MV148" s="13"/>
      <c r="MW148" s="13"/>
      <c r="MX148" s="13"/>
      <c r="MY148" s="13"/>
      <c r="MZ148" s="13"/>
      <c r="NA148" s="13"/>
      <c r="NB148" s="13"/>
      <c r="NC148" s="13"/>
      <c r="ND148" s="13"/>
      <c r="NE148" s="13"/>
      <c r="NF148" s="13"/>
      <c r="NG148" s="13"/>
      <c r="NH148" s="13"/>
      <c r="NI148" s="13"/>
      <c r="NJ148" s="60">
        <v>7</v>
      </c>
      <c r="NK148" s="13">
        <v>747</v>
      </c>
      <c r="NL148" s="448"/>
      <c r="NM148" s="448"/>
      <c r="NN148" s="448"/>
    </row>
    <row r="149" spans="1:378">
      <c r="A149" s="9" t="s">
        <v>160</v>
      </c>
      <c r="B149" s="284">
        <f t="shared" si="170"/>
        <v>267</v>
      </c>
      <c r="C149" s="284">
        <f t="shared" si="171"/>
        <v>267</v>
      </c>
      <c r="D149" s="284">
        <f t="shared" si="172"/>
        <v>1018</v>
      </c>
      <c r="E149" s="284">
        <f t="shared" si="173"/>
        <v>1175</v>
      </c>
      <c r="F149" s="284">
        <f t="shared" si="174"/>
        <v>3137</v>
      </c>
      <c r="G149" s="284">
        <f t="shared" si="175"/>
        <v>3112</v>
      </c>
      <c r="H149" s="284">
        <f t="shared" si="176"/>
        <v>2806</v>
      </c>
      <c r="I149" s="284">
        <f t="shared" si="177"/>
        <v>2762</v>
      </c>
      <c r="J149" s="284">
        <f t="shared" si="178"/>
        <v>2591</v>
      </c>
      <c r="K149" s="284">
        <f t="shared" si="179"/>
        <v>2581</v>
      </c>
      <c r="L149" s="284">
        <f t="shared" si="180"/>
        <v>2023</v>
      </c>
      <c r="M149" s="284">
        <f t="shared" si="181"/>
        <v>1990</v>
      </c>
      <c r="N149" s="284">
        <f t="shared" si="182"/>
        <v>1283</v>
      </c>
      <c r="O149" s="284">
        <f t="shared" si="183"/>
        <v>1199</v>
      </c>
      <c r="P149" s="284">
        <f t="shared" si="184"/>
        <v>696</v>
      </c>
      <c r="Q149" s="284">
        <f t="shared" si="185"/>
        <v>661</v>
      </c>
      <c r="R149" s="284">
        <f t="shared" si="186"/>
        <v>294</v>
      </c>
      <c r="S149" s="284">
        <f t="shared" si="187"/>
        <v>354</v>
      </c>
      <c r="T149" s="284">
        <f t="shared" si="188"/>
        <v>69</v>
      </c>
      <c r="U149" s="284">
        <f t="shared" si="189"/>
        <v>171</v>
      </c>
      <c r="W149" s="16" t="s">
        <v>157</v>
      </c>
      <c r="X149" s="764">
        <f t="shared" si="150"/>
        <v>11</v>
      </c>
      <c r="Y149" s="764">
        <f t="shared" si="151"/>
        <v>9</v>
      </c>
      <c r="Z149" s="764">
        <f t="shared" si="152"/>
        <v>106</v>
      </c>
      <c r="AA149" s="764">
        <f t="shared" si="153"/>
        <v>102</v>
      </c>
      <c r="AB149" s="764">
        <f t="shared" si="154"/>
        <v>178</v>
      </c>
      <c r="AC149" s="764">
        <f t="shared" si="155"/>
        <v>196</v>
      </c>
      <c r="AD149" s="764">
        <f t="shared" si="156"/>
        <v>169</v>
      </c>
      <c r="AE149" s="764">
        <f t="shared" si="157"/>
        <v>159</v>
      </c>
      <c r="AF149" s="764">
        <f t="shared" si="158"/>
        <v>161</v>
      </c>
      <c r="AG149" s="764">
        <f t="shared" si="159"/>
        <v>152</v>
      </c>
      <c r="AH149" s="764">
        <f t="shared" si="160"/>
        <v>98</v>
      </c>
      <c r="AI149" s="764">
        <f t="shared" si="161"/>
        <v>98</v>
      </c>
      <c r="AJ149" s="764">
        <f t="shared" si="162"/>
        <v>59</v>
      </c>
      <c r="AK149" s="764">
        <f t="shared" si="163"/>
        <v>52</v>
      </c>
      <c r="AL149" s="764">
        <f t="shared" si="164"/>
        <v>36</v>
      </c>
      <c r="AM149" s="764">
        <f t="shared" si="165"/>
        <v>33</v>
      </c>
      <c r="AN149" s="764">
        <f t="shared" si="166"/>
        <v>6</v>
      </c>
      <c r="AO149" s="764">
        <f t="shared" si="167"/>
        <v>21</v>
      </c>
      <c r="AP149" s="764">
        <f t="shared" si="168"/>
        <v>3</v>
      </c>
      <c r="AQ149" s="764">
        <f t="shared" si="169"/>
        <v>2</v>
      </c>
      <c r="AR149" s="764">
        <f t="shared" si="190"/>
        <v>10</v>
      </c>
      <c r="AT149" s="16" t="s">
        <v>157</v>
      </c>
      <c r="AU149" s="13"/>
      <c r="AV149" s="13">
        <v>1</v>
      </c>
      <c r="AW149" s="13">
        <v>1</v>
      </c>
      <c r="AX149" s="13">
        <v>3</v>
      </c>
      <c r="AY149" s="13"/>
      <c r="AZ149" s="13">
        <v>2</v>
      </c>
      <c r="BA149" s="13"/>
      <c r="BB149" s="13">
        <v>1</v>
      </c>
      <c r="BC149" s="13">
        <v>1</v>
      </c>
      <c r="BD149" s="13"/>
      <c r="BE149" s="13">
        <v>2</v>
      </c>
      <c r="BF149" s="13">
        <v>1</v>
      </c>
      <c r="BG149" s="13">
        <v>4</v>
      </c>
      <c r="BH149" s="13">
        <v>2</v>
      </c>
      <c r="BI149" s="13">
        <v>8</v>
      </c>
      <c r="BJ149" s="13">
        <v>8</v>
      </c>
      <c r="BK149" s="13">
        <v>10</v>
      </c>
      <c r="BL149" s="13">
        <v>13</v>
      </c>
      <c r="BM149" s="13">
        <v>41</v>
      </c>
      <c r="BN149" s="13">
        <v>13</v>
      </c>
      <c r="BO149" s="13">
        <v>22</v>
      </c>
      <c r="BP149" s="13">
        <v>17</v>
      </c>
      <c r="BQ149" s="13">
        <v>16</v>
      </c>
      <c r="BR149" s="13">
        <v>22</v>
      </c>
      <c r="BS149" s="13">
        <v>13</v>
      </c>
      <c r="BT149" s="13">
        <v>20</v>
      </c>
      <c r="BU149" s="13">
        <v>21</v>
      </c>
      <c r="BV149" s="13">
        <v>19</v>
      </c>
      <c r="BW149" s="13">
        <v>24</v>
      </c>
      <c r="BX149" s="13">
        <v>22</v>
      </c>
      <c r="BY149" s="13">
        <v>17</v>
      </c>
      <c r="BZ149" s="13">
        <v>21</v>
      </c>
      <c r="CA149" s="13">
        <v>15</v>
      </c>
      <c r="CB149" s="13">
        <v>19</v>
      </c>
      <c r="CC149" s="13">
        <v>16</v>
      </c>
      <c r="CD149" s="13">
        <v>18</v>
      </c>
      <c r="CE149" s="13">
        <v>14</v>
      </c>
      <c r="CF149" s="13">
        <v>15</v>
      </c>
      <c r="CG149" s="13">
        <v>9</v>
      </c>
      <c r="CH149" s="13">
        <v>15</v>
      </c>
      <c r="CI149" s="13">
        <v>12</v>
      </c>
      <c r="CJ149" s="13">
        <v>20</v>
      </c>
      <c r="CK149" s="13">
        <v>15</v>
      </c>
      <c r="CL149" s="13">
        <v>14</v>
      </c>
      <c r="CM149" s="13">
        <v>12</v>
      </c>
      <c r="CN149" s="13">
        <v>17</v>
      </c>
      <c r="CO149" s="13">
        <v>14</v>
      </c>
      <c r="CP149" s="13">
        <v>14</v>
      </c>
      <c r="CQ149" s="13">
        <v>12</v>
      </c>
      <c r="CR149" s="13">
        <v>22</v>
      </c>
      <c r="CS149" s="13">
        <v>9</v>
      </c>
      <c r="CT149" s="13">
        <v>11</v>
      </c>
      <c r="CU149" s="13">
        <v>9</v>
      </c>
      <c r="CV149" s="13">
        <v>15</v>
      </c>
      <c r="CW149" s="13">
        <v>12</v>
      </c>
      <c r="CX149" s="13">
        <v>9</v>
      </c>
      <c r="CY149" s="13">
        <v>13</v>
      </c>
      <c r="CZ149" s="13">
        <v>8</v>
      </c>
      <c r="DA149" s="13">
        <v>5</v>
      </c>
      <c r="DB149" s="13">
        <v>7</v>
      </c>
      <c r="DC149" s="13">
        <v>8</v>
      </c>
      <c r="DD149" s="13">
        <v>8</v>
      </c>
      <c r="DE149" s="13">
        <v>1</v>
      </c>
      <c r="DF149" s="13">
        <v>8</v>
      </c>
      <c r="DG149" s="13">
        <v>8</v>
      </c>
      <c r="DH149" s="13">
        <v>7</v>
      </c>
      <c r="DI149" s="13">
        <v>3</v>
      </c>
      <c r="DJ149" s="13">
        <v>2</v>
      </c>
      <c r="DK149" s="13">
        <v>5</v>
      </c>
      <c r="DL149" s="13">
        <v>2</v>
      </c>
      <c r="DM149" s="13">
        <v>3</v>
      </c>
      <c r="DN149" s="13">
        <v>2</v>
      </c>
      <c r="DO149" s="13">
        <v>4</v>
      </c>
      <c r="DP149" s="13">
        <v>4</v>
      </c>
      <c r="DQ149" s="13">
        <v>4</v>
      </c>
      <c r="DR149" s="13">
        <v>4</v>
      </c>
      <c r="DS149" s="13">
        <v>5</v>
      </c>
      <c r="DT149" s="13">
        <v>1</v>
      </c>
      <c r="DU149" s="13">
        <v>4</v>
      </c>
      <c r="DV149" s="13">
        <v>2</v>
      </c>
      <c r="DW149" s="13">
        <v>2</v>
      </c>
      <c r="DX149" s="13">
        <v>2</v>
      </c>
      <c r="DY149" s="13">
        <v>2</v>
      </c>
      <c r="DZ149" s="13"/>
      <c r="EA149" s="13">
        <v>3</v>
      </c>
      <c r="EB149" s="13">
        <v>4</v>
      </c>
      <c r="EC149" s="13">
        <v>3</v>
      </c>
      <c r="ED149" s="13">
        <v>2</v>
      </c>
      <c r="EE149" s="13">
        <v>3</v>
      </c>
      <c r="EF149" s="13"/>
      <c r="EG149" s="13"/>
      <c r="EH149" s="13"/>
      <c r="EI149" s="13"/>
      <c r="EJ149" s="13"/>
      <c r="EK149" s="13"/>
      <c r="EL149" s="13">
        <v>2</v>
      </c>
      <c r="EM149" s="13"/>
      <c r="EN149" s="13"/>
      <c r="EO149" s="13"/>
      <c r="EP149" s="13"/>
      <c r="EQ149" s="13"/>
      <c r="ER149" s="13"/>
      <c r="ES149" s="13"/>
      <c r="ET149" s="13"/>
      <c r="EU149" s="13"/>
      <c r="EV149" s="13"/>
      <c r="EW149" s="13"/>
      <c r="EX149" s="13"/>
      <c r="EY149" s="13"/>
      <c r="EZ149" s="13"/>
      <c r="FA149" s="60">
        <v>824</v>
      </c>
      <c r="FB149" s="13">
        <v>824</v>
      </c>
      <c r="FC149" s="16" t="s">
        <v>157</v>
      </c>
      <c r="FD149" s="13"/>
      <c r="FE149" s="13"/>
      <c r="FF149" s="13">
        <v>3</v>
      </c>
      <c r="FG149" s="13"/>
      <c r="FH149" s="13">
        <v>2</v>
      </c>
      <c r="FI149" s="13"/>
      <c r="FJ149" s="13"/>
      <c r="FK149" s="13">
        <v>2</v>
      </c>
      <c r="FL149" s="13">
        <v>1</v>
      </c>
      <c r="FM149" s="13">
        <v>3</v>
      </c>
      <c r="FN149" s="13">
        <v>2</v>
      </c>
      <c r="FO149" s="13">
        <v>2</v>
      </c>
      <c r="FP149" s="13">
        <v>8</v>
      </c>
      <c r="FQ149" s="13">
        <v>3</v>
      </c>
      <c r="FR149" s="13">
        <v>7</v>
      </c>
      <c r="FS149" s="13">
        <v>5</v>
      </c>
      <c r="FT149" s="13">
        <v>10</v>
      </c>
      <c r="FU149" s="13">
        <v>16</v>
      </c>
      <c r="FV149" s="13">
        <v>32</v>
      </c>
      <c r="FW149" s="13">
        <v>21</v>
      </c>
      <c r="FX149" s="13">
        <v>13</v>
      </c>
      <c r="FY149" s="13">
        <v>19</v>
      </c>
      <c r="FZ149" s="13">
        <v>17</v>
      </c>
      <c r="GA149" s="13">
        <v>21</v>
      </c>
      <c r="GB149" s="13">
        <v>19</v>
      </c>
      <c r="GC149" s="13">
        <v>15</v>
      </c>
      <c r="GD149" s="13">
        <v>21</v>
      </c>
      <c r="GE149" s="13">
        <v>15</v>
      </c>
      <c r="GF149" s="13">
        <v>20</v>
      </c>
      <c r="GG149" s="13">
        <v>18</v>
      </c>
      <c r="GH149" s="13">
        <v>21</v>
      </c>
      <c r="GI149" s="13">
        <v>13</v>
      </c>
      <c r="GJ149" s="13">
        <v>23</v>
      </c>
      <c r="GK149" s="13">
        <v>15</v>
      </c>
      <c r="GL149" s="13">
        <v>18</v>
      </c>
      <c r="GM149" s="13">
        <v>15</v>
      </c>
      <c r="GN149" s="13">
        <v>17</v>
      </c>
      <c r="GO149" s="13">
        <v>16</v>
      </c>
      <c r="GP149" s="13">
        <v>10</v>
      </c>
      <c r="GQ149" s="13">
        <v>21</v>
      </c>
      <c r="GR149" s="13">
        <v>24</v>
      </c>
      <c r="GS149" s="13">
        <v>20</v>
      </c>
      <c r="GT149" s="13">
        <v>15</v>
      </c>
      <c r="GU149" s="13">
        <v>15</v>
      </c>
      <c r="GV149" s="13">
        <v>14</v>
      </c>
      <c r="GW149" s="13">
        <v>22</v>
      </c>
      <c r="GX149" s="13">
        <v>14</v>
      </c>
      <c r="GY149" s="13">
        <v>12</v>
      </c>
      <c r="GZ149" s="13">
        <v>12</v>
      </c>
      <c r="HA149" s="13">
        <v>13</v>
      </c>
      <c r="HB149" s="13">
        <v>10</v>
      </c>
      <c r="HC149" s="13">
        <v>8</v>
      </c>
      <c r="HD149" s="13">
        <v>11</v>
      </c>
      <c r="HE149" s="13">
        <v>12</v>
      </c>
      <c r="HF149" s="13">
        <v>10</v>
      </c>
      <c r="HG149" s="13">
        <v>7</v>
      </c>
      <c r="HH149" s="13">
        <v>15</v>
      </c>
      <c r="HI149" s="13">
        <v>6</v>
      </c>
      <c r="HJ149" s="13">
        <v>10</v>
      </c>
      <c r="HK149" s="13">
        <v>9</v>
      </c>
      <c r="HL149" s="13">
        <v>8</v>
      </c>
      <c r="HM149" s="13">
        <v>5</v>
      </c>
      <c r="HN149" s="13">
        <v>7</v>
      </c>
      <c r="HO149" s="13">
        <v>10</v>
      </c>
      <c r="HP149" s="13">
        <v>5</v>
      </c>
      <c r="HQ149" s="13">
        <v>5</v>
      </c>
      <c r="HR149" s="13">
        <v>3</v>
      </c>
      <c r="HS149" s="13">
        <v>7</v>
      </c>
      <c r="HT149" s="13">
        <v>5</v>
      </c>
      <c r="HU149" s="13">
        <v>4</v>
      </c>
      <c r="HV149" s="13">
        <v>2</v>
      </c>
      <c r="HW149" s="13">
        <v>4</v>
      </c>
      <c r="HX149" s="13">
        <v>6</v>
      </c>
      <c r="HY149" s="13">
        <v>4</v>
      </c>
      <c r="HZ149" s="13">
        <v>3</v>
      </c>
      <c r="IA149" s="13">
        <v>2</v>
      </c>
      <c r="IB149" s="13">
        <v>2</v>
      </c>
      <c r="IC149" s="13">
        <v>5</v>
      </c>
      <c r="ID149" s="13">
        <v>6</v>
      </c>
      <c r="IE149" s="13">
        <v>2</v>
      </c>
      <c r="IF149" s="13">
        <v>1</v>
      </c>
      <c r="IG149" s="13">
        <v>2</v>
      </c>
      <c r="IH149" s="13"/>
      <c r="II149" s="13"/>
      <c r="IJ149" s="13"/>
      <c r="IK149" s="13">
        <v>1</v>
      </c>
      <c r="IL149" s="13"/>
      <c r="IM149" s="13">
        <v>1</v>
      </c>
      <c r="IN149" s="13"/>
      <c r="IO149" s="13">
        <v>1</v>
      </c>
      <c r="IP149" s="13"/>
      <c r="IQ149" s="13"/>
      <c r="IR149" s="13">
        <v>1</v>
      </c>
      <c r="IS149" s="13">
        <v>1</v>
      </c>
      <c r="IT149" s="13"/>
      <c r="IU149" s="13"/>
      <c r="IV149" s="13"/>
      <c r="IW149" s="13">
        <v>1</v>
      </c>
      <c r="IX149" s="13"/>
      <c r="IY149" s="13"/>
      <c r="IZ149" s="13"/>
      <c r="JA149" s="13"/>
      <c r="JB149" s="13"/>
      <c r="JC149" s="13"/>
      <c r="JD149" s="13"/>
      <c r="JE149" s="13"/>
      <c r="JF149" s="60">
        <v>827</v>
      </c>
      <c r="JG149" s="13"/>
      <c r="JH149" s="13"/>
      <c r="JI149" s="13"/>
      <c r="JJ149" s="13"/>
      <c r="JK149" s="13"/>
      <c r="JL149" s="13"/>
      <c r="JM149" s="13"/>
      <c r="JN149" s="13"/>
      <c r="JO149" s="13"/>
      <c r="JP149" s="13"/>
      <c r="JQ149" s="13"/>
      <c r="JR149" s="13"/>
      <c r="JS149" s="13"/>
      <c r="JT149" s="13"/>
      <c r="JU149" s="13"/>
      <c r="JV149" s="13"/>
      <c r="JW149" s="13"/>
      <c r="JX149" s="13"/>
      <c r="JY149" s="13"/>
      <c r="JZ149" s="13"/>
      <c r="KA149" s="13"/>
      <c r="KB149" s="13"/>
      <c r="KC149" s="13"/>
      <c r="KD149" s="13">
        <v>1</v>
      </c>
      <c r="KE149" s="13"/>
      <c r="KF149" s="13"/>
      <c r="KG149" s="13"/>
      <c r="KH149" s="13"/>
      <c r="KI149" s="13"/>
      <c r="KJ149" s="13">
        <v>1</v>
      </c>
      <c r="KK149" s="13"/>
      <c r="KL149" s="13"/>
      <c r="KM149" s="13">
        <v>1</v>
      </c>
      <c r="KN149" s="13">
        <v>1</v>
      </c>
      <c r="KO149" s="13"/>
      <c r="KP149" s="13">
        <v>1</v>
      </c>
      <c r="KQ149" s="13"/>
      <c r="KR149" s="13"/>
      <c r="KS149" s="13"/>
      <c r="KT149" s="13"/>
      <c r="KU149" s="13">
        <v>1</v>
      </c>
      <c r="KV149" s="13"/>
      <c r="KW149" s="13"/>
      <c r="KX149" s="13"/>
      <c r="KY149" s="13"/>
      <c r="KZ149" s="13"/>
      <c r="LA149" s="13"/>
      <c r="LB149" s="13"/>
      <c r="LC149" s="13"/>
      <c r="LD149" s="13"/>
      <c r="LE149" s="13"/>
      <c r="LF149" s="13">
        <v>1</v>
      </c>
      <c r="LG149" s="13"/>
      <c r="LH149" s="13"/>
      <c r="LI149" s="13"/>
      <c r="LJ149" s="13"/>
      <c r="LK149" s="13"/>
      <c r="LL149" s="13"/>
      <c r="LM149" s="13"/>
      <c r="LN149" s="13"/>
      <c r="LO149" s="13"/>
      <c r="LP149" s="13"/>
      <c r="LQ149" s="13"/>
      <c r="LR149" s="13"/>
      <c r="LS149" s="13"/>
      <c r="LT149" s="13"/>
      <c r="LU149" s="13">
        <v>1</v>
      </c>
      <c r="LV149" s="13"/>
      <c r="LW149" s="13"/>
      <c r="LX149" s="13"/>
      <c r="LY149" s="13"/>
      <c r="LZ149" s="13"/>
      <c r="MA149" s="13"/>
      <c r="MB149" s="13"/>
      <c r="MC149" s="13"/>
      <c r="MD149" s="13"/>
      <c r="ME149" s="13"/>
      <c r="MF149" s="13"/>
      <c r="MG149" s="13"/>
      <c r="MH149" s="13"/>
      <c r="MI149" s="13"/>
      <c r="MJ149" s="13"/>
      <c r="MK149" s="13"/>
      <c r="ML149" s="13">
        <v>1</v>
      </c>
      <c r="MM149" s="13"/>
      <c r="MN149" s="13"/>
      <c r="MO149" s="13"/>
      <c r="MP149" s="13"/>
      <c r="MQ149" s="13">
        <v>1</v>
      </c>
      <c r="MR149" s="13"/>
      <c r="MS149" s="13"/>
      <c r="MT149" s="13"/>
      <c r="MU149" s="13"/>
      <c r="MV149" s="13"/>
      <c r="MW149" s="13"/>
      <c r="MX149" s="13"/>
      <c r="MY149" s="13"/>
      <c r="MZ149" s="13"/>
      <c r="NA149" s="13"/>
      <c r="NB149" s="13"/>
      <c r="NC149" s="13"/>
      <c r="ND149" s="13"/>
      <c r="NE149" s="13"/>
      <c r="NF149" s="13"/>
      <c r="NG149" s="13"/>
      <c r="NH149" s="13"/>
      <c r="NI149" s="13"/>
      <c r="NJ149" s="60">
        <v>10</v>
      </c>
      <c r="NK149" s="13">
        <v>837</v>
      </c>
      <c r="NL149" s="448"/>
      <c r="NM149" s="448"/>
      <c r="NN149" s="448"/>
    </row>
    <row r="150" spans="1:378">
      <c r="A150" s="9" t="s">
        <v>161</v>
      </c>
      <c r="B150" s="284">
        <f t="shared" si="170"/>
        <v>250</v>
      </c>
      <c r="C150" s="284">
        <f t="shared" si="171"/>
        <v>235</v>
      </c>
      <c r="D150" s="284">
        <f t="shared" si="172"/>
        <v>826</v>
      </c>
      <c r="E150" s="284">
        <f t="shared" si="173"/>
        <v>888</v>
      </c>
      <c r="F150" s="284">
        <f t="shared" si="174"/>
        <v>3068</v>
      </c>
      <c r="G150" s="284">
        <f t="shared" si="175"/>
        <v>3052</v>
      </c>
      <c r="H150" s="284">
        <f t="shared" si="176"/>
        <v>3430</v>
      </c>
      <c r="I150" s="284">
        <f t="shared" si="177"/>
        <v>3133</v>
      </c>
      <c r="J150" s="284">
        <f t="shared" si="178"/>
        <v>2572</v>
      </c>
      <c r="K150" s="284">
        <f t="shared" si="179"/>
        <v>2235</v>
      </c>
      <c r="L150" s="284">
        <f t="shared" si="180"/>
        <v>1712</v>
      </c>
      <c r="M150" s="284">
        <f t="shared" si="181"/>
        <v>1772</v>
      </c>
      <c r="N150" s="284">
        <f t="shared" si="182"/>
        <v>1014</v>
      </c>
      <c r="O150" s="284">
        <f t="shared" si="183"/>
        <v>910</v>
      </c>
      <c r="P150" s="284">
        <f t="shared" si="184"/>
        <v>452</v>
      </c>
      <c r="Q150" s="284">
        <f t="shared" si="185"/>
        <v>406</v>
      </c>
      <c r="R150" s="284">
        <f t="shared" si="186"/>
        <v>149</v>
      </c>
      <c r="S150" s="284">
        <f t="shared" si="187"/>
        <v>217</v>
      </c>
      <c r="T150" s="284">
        <f t="shared" si="188"/>
        <v>19</v>
      </c>
      <c r="U150" s="284">
        <f t="shared" si="189"/>
        <v>71</v>
      </c>
      <c r="W150" s="16" t="s">
        <v>158</v>
      </c>
      <c r="X150" s="764">
        <f t="shared" si="150"/>
        <v>6</v>
      </c>
      <c r="Y150" s="764">
        <f t="shared" si="151"/>
        <v>1</v>
      </c>
      <c r="Z150" s="764">
        <f t="shared" si="152"/>
        <v>12</v>
      </c>
      <c r="AA150" s="764">
        <f t="shared" si="153"/>
        <v>24</v>
      </c>
      <c r="AB150" s="764">
        <f t="shared" si="154"/>
        <v>78</v>
      </c>
      <c r="AC150" s="764">
        <f t="shared" si="155"/>
        <v>69</v>
      </c>
      <c r="AD150" s="764">
        <f t="shared" si="156"/>
        <v>73</v>
      </c>
      <c r="AE150" s="764">
        <f t="shared" si="157"/>
        <v>90</v>
      </c>
      <c r="AF150" s="764">
        <f t="shared" si="158"/>
        <v>49</v>
      </c>
      <c r="AG150" s="764">
        <f t="shared" si="159"/>
        <v>77</v>
      </c>
      <c r="AH150" s="764">
        <f t="shared" si="160"/>
        <v>54</v>
      </c>
      <c r="AI150" s="764">
        <f t="shared" si="161"/>
        <v>52</v>
      </c>
      <c r="AJ150" s="764">
        <f t="shared" si="162"/>
        <v>34</v>
      </c>
      <c r="AK150" s="764">
        <f t="shared" si="163"/>
        <v>34</v>
      </c>
      <c r="AL150" s="764">
        <f t="shared" si="164"/>
        <v>17</v>
      </c>
      <c r="AM150" s="764">
        <f t="shared" si="165"/>
        <v>19</v>
      </c>
      <c r="AN150" s="764">
        <f t="shared" si="166"/>
        <v>15</v>
      </c>
      <c r="AO150" s="764">
        <f t="shared" si="167"/>
        <v>16</v>
      </c>
      <c r="AP150" s="764">
        <f t="shared" si="168"/>
        <v>4</v>
      </c>
      <c r="AQ150" s="764">
        <f t="shared" si="169"/>
        <v>9</v>
      </c>
      <c r="AR150" s="764">
        <f t="shared" si="190"/>
        <v>4</v>
      </c>
      <c r="AT150" s="16" t="s">
        <v>158</v>
      </c>
      <c r="AU150" s="13"/>
      <c r="AV150" s="13"/>
      <c r="AW150" s="13"/>
      <c r="AX150" s="13"/>
      <c r="AY150" s="13"/>
      <c r="AZ150" s="13"/>
      <c r="BA150" s="13"/>
      <c r="BB150" s="13"/>
      <c r="BC150" s="13"/>
      <c r="BD150" s="13">
        <v>1</v>
      </c>
      <c r="BE150" s="13"/>
      <c r="BF150" s="13"/>
      <c r="BG150" s="13"/>
      <c r="BH150" s="13">
        <v>1</v>
      </c>
      <c r="BI150" s="13">
        <v>3</v>
      </c>
      <c r="BJ150" s="13">
        <v>1</v>
      </c>
      <c r="BK150" s="13">
        <v>7</v>
      </c>
      <c r="BL150" s="13">
        <v>8</v>
      </c>
      <c r="BM150" s="13"/>
      <c r="BN150" s="13">
        <v>4</v>
      </c>
      <c r="BO150" s="13">
        <v>5</v>
      </c>
      <c r="BP150" s="13">
        <v>10</v>
      </c>
      <c r="BQ150" s="13">
        <v>11</v>
      </c>
      <c r="BR150" s="13">
        <v>6</v>
      </c>
      <c r="BS150" s="13">
        <v>4</v>
      </c>
      <c r="BT150" s="13">
        <v>7</v>
      </c>
      <c r="BU150" s="13">
        <v>9</v>
      </c>
      <c r="BV150" s="13">
        <v>8</v>
      </c>
      <c r="BW150" s="13">
        <v>2</v>
      </c>
      <c r="BX150" s="13">
        <v>7</v>
      </c>
      <c r="BY150" s="13">
        <v>7</v>
      </c>
      <c r="BZ150" s="13">
        <v>6</v>
      </c>
      <c r="CA150" s="13">
        <v>8</v>
      </c>
      <c r="CB150" s="13">
        <v>6</v>
      </c>
      <c r="CC150" s="13">
        <v>11</v>
      </c>
      <c r="CD150" s="13">
        <v>7</v>
      </c>
      <c r="CE150" s="13">
        <v>14</v>
      </c>
      <c r="CF150" s="13">
        <v>7</v>
      </c>
      <c r="CG150" s="13">
        <v>12</v>
      </c>
      <c r="CH150" s="13">
        <v>12</v>
      </c>
      <c r="CI150" s="13">
        <v>9</v>
      </c>
      <c r="CJ150" s="13">
        <v>8</v>
      </c>
      <c r="CK150" s="13">
        <v>6</v>
      </c>
      <c r="CL150" s="13">
        <v>6</v>
      </c>
      <c r="CM150" s="13">
        <v>10</v>
      </c>
      <c r="CN150" s="13">
        <v>8</v>
      </c>
      <c r="CO150" s="13">
        <v>12</v>
      </c>
      <c r="CP150" s="13">
        <v>8</v>
      </c>
      <c r="CQ150" s="13">
        <v>5</v>
      </c>
      <c r="CR150" s="13">
        <v>5</v>
      </c>
      <c r="CS150" s="13">
        <v>8</v>
      </c>
      <c r="CT150" s="13">
        <v>4</v>
      </c>
      <c r="CU150" s="13">
        <v>3</v>
      </c>
      <c r="CV150" s="13">
        <v>8</v>
      </c>
      <c r="CW150" s="13">
        <v>4</v>
      </c>
      <c r="CX150" s="13">
        <v>6</v>
      </c>
      <c r="CY150" s="13">
        <v>8</v>
      </c>
      <c r="CZ150" s="13">
        <v>3</v>
      </c>
      <c r="DA150" s="13">
        <v>5</v>
      </c>
      <c r="DB150" s="13">
        <v>3</v>
      </c>
      <c r="DC150" s="13">
        <v>6</v>
      </c>
      <c r="DD150" s="13">
        <v>3</v>
      </c>
      <c r="DE150" s="13">
        <v>2</v>
      </c>
      <c r="DF150" s="13">
        <v>2</v>
      </c>
      <c r="DG150" s="13">
        <v>2</v>
      </c>
      <c r="DH150" s="13">
        <v>3</v>
      </c>
      <c r="DI150" s="13">
        <v>4</v>
      </c>
      <c r="DJ150" s="13">
        <v>6</v>
      </c>
      <c r="DK150" s="13">
        <v>5</v>
      </c>
      <c r="DL150" s="13">
        <v>1</v>
      </c>
      <c r="DM150" s="13">
        <v>2</v>
      </c>
      <c r="DN150" s="13">
        <v>2</v>
      </c>
      <c r="DO150" s="13">
        <v>2</v>
      </c>
      <c r="DP150" s="13">
        <v>2</v>
      </c>
      <c r="DQ150" s="13">
        <v>3</v>
      </c>
      <c r="DR150" s="13">
        <v>1</v>
      </c>
      <c r="DS150" s="13">
        <v>2</v>
      </c>
      <c r="DT150" s="13">
        <v>2</v>
      </c>
      <c r="DU150" s="13"/>
      <c r="DV150" s="13">
        <v>3</v>
      </c>
      <c r="DW150" s="13">
        <v>1</v>
      </c>
      <c r="DX150" s="13">
        <v>2</v>
      </c>
      <c r="DY150" s="13">
        <v>4</v>
      </c>
      <c r="DZ150" s="13"/>
      <c r="EA150" s="13">
        <v>3</v>
      </c>
      <c r="EB150" s="13">
        <v>1</v>
      </c>
      <c r="EC150" s="13">
        <v>1</v>
      </c>
      <c r="ED150" s="13"/>
      <c r="EE150" s="13">
        <v>3</v>
      </c>
      <c r="EF150" s="13">
        <v>1</v>
      </c>
      <c r="EG150" s="13">
        <v>2</v>
      </c>
      <c r="EH150" s="13">
        <v>1</v>
      </c>
      <c r="EI150" s="13">
        <v>1</v>
      </c>
      <c r="EJ150" s="13">
        <v>1</v>
      </c>
      <c r="EK150" s="13">
        <v>2</v>
      </c>
      <c r="EL150" s="13">
        <v>1</v>
      </c>
      <c r="EM150" s="13">
        <v>1</v>
      </c>
      <c r="EN150" s="13"/>
      <c r="EO150" s="13"/>
      <c r="EP150" s="13"/>
      <c r="EQ150" s="13"/>
      <c r="ER150" s="13"/>
      <c r="ES150" s="13"/>
      <c r="ET150" s="13"/>
      <c r="EU150" s="13"/>
      <c r="EV150" s="13"/>
      <c r="EW150" s="13"/>
      <c r="EX150" s="13"/>
      <c r="EY150" s="13"/>
      <c r="EZ150" s="13">
        <v>1</v>
      </c>
      <c r="FA150" s="60">
        <v>392</v>
      </c>
      <c r="FB150" s="13">
        <v>392</v>
      </c>
      <c r="FC150" s="16" t="s">
        <v>158</v>
      </c>
      <c r="FD150" s="13">
        <v>1</v>
      </c>
      <c r="FE150" s="13">
        <v>2</v>
      </c>
      <c r="FF150" s="13"/>
      <c r="FG150" s="13"/>
      <c r="FH150" s="13"/>
      <c r="FI150" s="13">
        <v>1</v>
      </c>
      <c r="FJ150" s="13">
        <v>1</v>
      </c>
      <c r="FK150" s="13"/>
      <c r="FL150" s="13"/>
      <c r="FM150" s="13">
        <v>1</v>
      </c>
      <c r="FN150" s="13"/>
      <c r="FO150" s="13"/>
      <c r="FP150" s="13">
        <v>1</v>
      </c>
      <c r="FQ150" s="13">
        <v>2</v>
      </c>
      <c r="FR150" s="13"/>
      <c r="FS150" s="13">
        <v>2</v>
      </c>
      <c r="FT150" s="13">
        <v>3</v>
      </c>
      <c r="FU150" s="13">
        <v>1</v>
      </c>
      <c r="FV150" s="13">
        <v>1</v>
      </c>
      <c r="FW150" s="13">
        <v>2</v>
      </c>
      <c r="FX150" s="13">
        <v>7</v>
      </c>
      <c r="FY150" s="13">
        <v>6</v>
      </c>
      <c r="FZ150" s="13">
        <v>2</v>
      </c>
      <c r="GA150" s="13">
        <v>9</v>
      </c>
      <c r="GB150" s="13">
        <v>8</v>
      </c>
      <c r="GC150" s="13">
        <v>7</v>
      </c>
      <c r="GD150" s="13">
        <v>10</v>
      </c>
      <c r="GE150" s="13">
        <v>9</v>
      </c>
      <c r="GF150" s="13">
        <v>11</v>
      </c>
      <c r="GG150" s="13">
        <v>9</v>
      </c>
      <c r="GH150" s="13">
        <v>6</v>
      </c>
      <c r="GI150" s="13">
        <v>11</v>
      </c>
      <c r="GJ150" s="13">
        <v>6</v>
      </c>
      <c r="GK150" s="13">
        <v>9</v>
      </c>
      <c r="GL150" s="13">
        <v>5</v>
      </c>
      <c r="GM150" s="13">
        <v>10</v>
      </c>
      <c r="GN150" s="13">
        <v>6</v>
      </c>
      <c r="GO150" s="13">
        <v>10</v>
      </c>
      <c r="GP150" s="13">
        <v>5</v>
      </c>
      <c r="GQ150" s="13">
        <v>5</v>
      </c>
      <c r="GR150" s="13">
        <v>4</v>
      </c>
      <c r="GS150" s="13">
        <v>3</v>
      </c>
      <c r="GT150" s="13">
        <v>2</v>
      </c>
      <c r="GU150" s="13">
        <v>9</v>
      </c>
      <c r="GV150" s="13">
        <v>4</v>
      </c>
      <c r="GW150" s="13">
        <v>3</v>
      </c>
      <c r="GX150" s="13">
        <v>5</v>
      </c>
      <c r="GY150" s="13">
        <v>5</v>
      </c>
      <c r="GZ150" s="13">
        <v>6</v>
      </c>
      <c r="HA150" s="13">
        <v>8</v>
      </c>
      <c r="HB150" s="13">
        <v>6</v>
      </c>
      <c r="HC150" s="13">
        <v>4</v>
      </c>
      <c r="HD150" s="13">
        <v>5</v>
      </c>
      <c r="HE150" s="13">
        <v>6</v>
      </c>
      <c r="HF150" s="13">
        <v>8</v>
      </c>
      <c r="HG150" s="13">
        <v>4</v>
      </c>
      <c r="HH150" s="13">
        <v>6</v>
      </c>
      <c r="HI150" s="13">
        <v>5</v>
      </c>
      <c r="HJ150" s="13">
        <v>5</v>
      </c>
      <c r="HK150" s="13">
        <v>5</v>
      </c>
      <c r="HL150" s="13">
        <v>5</v>
      </c>
      <c r="HM150" s="13">
        <v>3</v>
      </c>
      <c r="HN150" s="13">
        <v>5</v>
      </c>
      <c r="HO150" s="13">
        <v>1</v>
      </c>
      <c r="HP150" s="13">
        <v>5</v>
      </c>
      <c r="HQ150" s="13">
        <v>3</v>
      </c>
      <c r="HR150" s="13">
        <v>5</v>
      </c>
      <c r="HS150" s="13"/>
      <c r="HT150" s="13">
        <v>3</v>
      </c>
      <c r="HU150" s="13">
        <v>4</v>
      </c>
      <c r="HV150" s="13">
        <v>2</v>
      </c>
      <c r="HW150" s="13">
        <v>1</v>
      </c>
      <c r="HX150" s="13">
        <v>2</v>
      </c>
      <c r="HY150" s="13">
        <v>1</v>
      </c>
      <c r="HZ150" s="13">
        <v>3</v>
      </c>
      <c r="IA150" s="13">
        <v>2</v>
      </c>
      <c r="IB150" s="13"/>
      <c r="IC150" s="13">
        <v>1</v>
      </c>
      <c r="ID150" s="13">
        <v>3</v>
      </c>
      <c r="IE150" s="13">
        <v>2</v>
      </c>
      <c r="IF150" s="13"/>
      <c r="IG150" s="13">
        <v>5</v>
      </c>
      <c r="IH150" s="13">
        <v>2</v>
      </c>
      <c r="II150" s="13">
        <v>5</v>
      </c>
      <c r="IJ150" s="13"/>
      <c r="IK150" s="13">
        <v>1</v>
      </c>
      <c r="IL150" s="13">
        <v>1</v>
      </c>
      <c r="IM150" s="13"/>
      <c r="IN150" s="13">
        <v>1</v>
      </c>
      <c r="IO150" s="13"/>
      <c r="IP150" s="13"/>
      <c r="IQ150" s="13">
        <v>2</v>
      </c>
      <c r="IR150" s="13">
        <v>2</v>
      </c>
      <c r="IS150" s="13"/>
      <c r="IT150" s="13"/>
      <c r="IU150" s="13"/>
      <c r="IV150" s="13"/>
      <c r="IW150" s="13"/>
      <c r="IX150" s="13"/>
      <c r="IY150" s="13"/>
      <c r="IZ150" s="13"/>
      <c r="JA150" s="13"/>
      <c r="JB150" s="13"/>
      <c r="JC150" s="13"/>
      <c r="JD150" s="13"/>
      <c r="JE150" s="13">
        <v>1</v>
      </c>
      <c r="JF150" s="60">
        <v>343</v>
      </c>
      <c r="JG150" s="13"/>
      <c r="JH150" s="13"/>
      <c r="JI150" s="13"/>
      <c r="JJ150" s="13"/>
      <c r="JK150" s="13"/>
      <c r="JL150" s="13"/>
      <c r="JM150" s="13"/>
      <c r="JN150" s="13"/>
      <c r="JO150" s="13"/>
      <c r="JP150" s="13"/>
      <c r="JQ150" s="13"/>
      <c r="JR150" s="13"/>
      <c r="JS150" s="13"/>
      <c r="JT150" s="13"/>
      <c r="JU150" s="13"/>
      <c r="JV150" s="13"/>
      <c r="JW150" s="13"/>
      <c r="JX150" s="13"/>
      <c r="JY150" s="13"/>
      <c r="JZ150" s="13">
        <v>1</v>
      </c>
      <c r="KA150" s="13"/>
      <c r="KB150" s="13"/>
      <c r="KC150" s="13"/>
      <c r="KD150" s="13"/>
      <c r="KE150" s="13"/>
      <c r="KF150" s="13"/>
      <c r="KG150" s="13"/>
      <c r="KH150" s="13"/>
      <c r="KI150" s="13"/>
      <c r="KJ150" s="13"/>
      <c r="KK150" s="13"/>
      <c r="KL150" s="13"/>
      <c r="KM150" s="13"/>
      <c r="KN150" s="13"/>
      <c r="KO150" s="13"/>
      <c r="KP150" s="13"/>
      <c r="KQ150" s="13"/>
      <c r="KR150" s="13"/>
      <c r="KS150" s="13"/>
      <c r="KT150" s="13"/>
      <c r="KU150" s="13"/>
      <c r="KV150" s="13"/>
      <c r="KW150" s="13"/>
      <c r="KX150" s="13"/>
      <c r="KY150" s="13"/>
      <c r="KZ150" s="13"/>
      <c r="LA150" s="13"/>
      <c r="LB150" s="13"/>
      <c r="LC150" s="13"/>
      <c r="LD150" s="13"/>
      <c r="LE150" s="13"/>
      <c r="LF150" s="13"/>
      <c r="LG150" s="13"/>
      <c r="LH150" s="13"/>
      <c r="LI150" s="13"/>
      <c r="LJ150" s="13"/>
      <c r="LK150" s="13"/>
      <c r="LL150" s="13"/>
      <c r="LM150" s="13"/>
      <c r="LN150" s="13"/>
      <c r="LO150" s="13"/>
      <c r="LP150" s="13"/>
      <c r="LQ150" s="13"/>
      <c r="LR150" s="13"/>
      <c r="LS150" s="13"/>
      <c r="LT150" s="13"/>
      <c r="LU150" s="13"/>
      <c r="LV150" s="13"/>
      <c r="LW150" s="13"/>
      <c r="LX150" s="13"/>
      <c r="LY150" s="13"/>
      <c r="LZ150" s="13"/>
      <c r="MA150" s="13"/>
      <c r="MB150" s="13"/>
      <c r="MC150" s="13"/>
      <c r="MD150" s="13"/>
      <c r="ME150" s="13"/>
      <c r="MF150" s="13"/>
      <c r="MG150" s="13"/>
      <c r="MH150" s="13"/>
      <c r="MI150" s="13"/>
      <c r="MJ150" s="13"/>
      <c r="MK150" s="13">
        <v>1</v>
      </c>
      <c r="ML150" s="13"/>
      <c r="MM150" s="13"/>
      <c r="MN150" s="13"/>
      <c r="MO150" s="13"/>
      <c r="MP150" s="13"/>
      <c r="MQ150" s="13"/>
      <c r="MR150" s="13"/>
      <c r="MS150" s="13"/>
      <c r="MT150" s="13"/>
      <c r="MU150" s="13"/>
      <c r="MV150" s="13"/>
      <c r="MW150" s="13"/>
      <c r="MX150" s="13"/>
      <c r="MY150" s="13"/>
      <c r="MZ150" s="13"/>
      <c r="NA150" s="13"/>
      <c r="NB150" s="13"/>
      <c r="NC150" s="13"/>
      <c r="ND150" s="13"/>
      <c r="NE150" s="13"/>
      <c r="NF150" s="13"/>
      <c r="NG150" s="13"/>
      <c r="NH150" s="13"/>
      <c r="NI150" s="13"/>
      <c r="NJ150" s="60">
        <v>2</v>
      </c>
      <c r="NK150" s="13">
        <v>345</v>
      </c>
      <c r="NL150" s="448"/>
      <c r="NM150" s="448"/>
      <c r="NN150" s="448"/>
    </row>
    <row r="151" spans="1:378">
      <c r="A151" s="8" t="s">
        <v>218</v>
      </c>
      <c r="B151" s="284">
        <f t="shared" si="170"/>
        <v>17</v>
      </c>
      <c r="C151" s="284">
        <f t="shared" si="171"/>
        <v>21</v>
      </c>
      <c r="D151" s="284">
        <f t="shared" si="172"/>
        <v>193</v>
      </c>
      <c r="E151" s="284">
        <f t="shared" si="173"/>
        <v>208</v>
      </c>
      <c r="F151" s="284">
        <f t="shared" si="174"/>
        <v>870</v>
      </c>
      <c r="G151" s="284">
        <f t="shared" si="175"/>
        <v>753</v>
      </c>
      <c r="H151" s="284">
        <f t="shared" si="176"/>
        <v>1314</v>
      </c>
      <c r="I151" s="284">
        <f t="shared" si="177"/>
        <v>995</v>
      </c>
      <c r="J151" s="284">
        <f t="shared" si="178"/>
        <v>1186</v>
      </c>
      <c r="K151" s="284">
        <f t="shared" si="179"/>
        <v>854</v>
      </c>
      <c r="L151" s="284">
        <f t="shared" si="180"/>
        <v>759</v>
      </c>
      <c r="M151" s="284">
        <f t="shared" si="181"/>
        <v>556</v>
      </c>
      <c r="N151" s="284">
        <f t="shared" si="182"/>
        <v>392</v>
      </c>
      <c r="O151" s="284">
        <f t="shared" si="183"/>
        <v>351</v>
      </c>
      <c r="P151" s="284">
        <f t="shared" si="184"/>
        <v>225</v>
      </c>
      <c r="Q151" s="284">
        <f t="shared" si="185"/>
        <v>211</v>
      </c>
      <c r="R151" s="284">
        <f t="shared" si="186"/>
        <v>87</v>
      </c>
      <c r="S151" s="284">
        <f t="shared" si="187"/>
        <v>95</v>
      </c>
      <c r="T151" s="284">
        <f t="shared" si="188"/>
        <v>9</v>
      </c>
      <c r="U151" s="284">
        <f t="shared" si="189"/>
        <v>27</v>
      </c>
      <c r="W151" s="16" t="s">
        <v>159</v>
      </c>
      <c r="X151" s="764">
        <f t="shared" si="150"/>
        <v>151</v>
      </c>
      <c r="Y151" s="764">
        <f t="shared" si="151"/>
        <v>140</v>
      </c>
      <c r="Z151" s="764">
        <f t="shared" si="152"/>
        <v>396</v>
      </c>
      <c r="AA151" s="764">
        <f t="shared" si="153"/>
        <v>419</v>
      </c>
      <c r="AB151" s="764">
        <f t="shared" si="154"/>
        <v>1610</v>
      </c>
      <c r="AC151" s="764">
        <f t="shared" si="155"/>
        <v>1621</v>
      </c>
      <c r="AD151" s="764">
        <f t="shared" si="156"/>
        <v>1604</v>
      </c>
      <c r="AE151" s="764">
        <f t="shared" si="157"/>
        <v>1519</v>
      </c>
      <c r="AF151" s="764">
        <f t="shared" si="158"/>
        <v>1327</v>
      </c>
      <c r="AG151" s="764">
        <f t="shared" si="159"/>
        <v>1259</v>
      </c>
      <c r="AH151" s="764">
        <f t="shared" si="160"/>
        <v>999</v>
      </c>
      <c r="AI151" s="764">
        <f t="shared" si="161"/>
        <v>980</v>
      </c>
      <c r="AJ151" s="764">
        <f t="shared" si="162"/>
        <v>581</v>
      </c>
      <c r="AK151" s="764">
        <f t="shared" si="163"/>
        <v>526</v>
      </c>
      <c r="AL151" s="764">
        <f t="shared" si="164"/>
        <v>301</v>
      </c>
      <c r="AM151" s="764">
        <f t="shared" si="165"/>
        <v>275</v>
      </c>
      <c r="AN151" s="764">
        <f t="shared" si="166"/>
        <v>99</v>
      </c>
      <c r="AO151" s="764">
        <f t="shared" si="167"/>
        <v>161</v>
      </c>
      <c r="AP151" s="764">
        <f t="shared" si="168"/>
        <v>33</v>
      </c>
      <c r="AQ151" s="764">
        <f t="shared" si="169"/>
        <v>48</v>
      </c>
      <c r="AR151" s="764">
        <f t="shared" si="190"/>
        <v>127</v>
      </c>
      <c r="AT151" s="16" t="s">
        <v>159</v>
      </c>
      <c r="AU151" s="13">
        <v>10</v>
      </c>
      <c r="AV151" s="13">
        <v>16</v>
      </c>
      <c r="AW151" s="13">
        <v>14</v>
      </c>
      <c r="AX151" s="13">
        <v>16</v>
      </c>
      <c r="AY151" s="13">
        <v>11</v>
      </c>
      <c r="AZ151" s="13">
        <v>10</v>
      </c>
      <c r="BA151" s="13">
        <v>19</v>
      </c>
      <c r="BB151" s="13">
        <v>19</v>
      </c>
      <c r="BC151" s="13">
        <v>17</v>
      </c>
      <c r="BD151" s="13">
        <v>8</v>
      </c>
      <c r="BE151" s="13">
        <v>16</v>
      </c>
      <c r="BF151" s="13">
        <v>17</v>
      </c>
      <c r="BG151" s="13">
        <v>17</v>
      </c>
      <c r="BH151" s="13">
        <v>28</v>
      </c>
      <c r="BI151" s="13">
        <v>26</v>
      </c>
      <c r="BJ151" s="13">
        <v>36</v>
      </c>
      <c r="BK151" s="13">
        <v>41</v>
      </c>
      <c r="BL151" s="13">
        <v>68</v>
      </c>
      <c r="BM151" s="13">
        <v>82</v>
      </c>
      <c r="BN151" s="13">
        <v>88</v>
      </c>
      <c r="BO151" s="13">
        <v>107</v>
      </c>
      <c r="BP151" s="13">
        <v>119</v>
      </c>
      <c r="BQ151" s="13">
        <v>148</v>
      </c>
      <c r="BR151" s="13">
        <v>136</v>
      </c>
      <c r="BS151" s="13">
        <v>185</v>
      </c>
      <c r="BT151" s="13">
        <v>163</v>
      </c>
      <c r="BU151" s="13">
        <v>199</v>
      </c>
      <c r="BV151" s="13">
        <v>184</v>
      </c>
      <c r="BW151" s="13">
        <v>182</v>
      </c>
      <c r="BX151" s="13">
        <v>198</v>
      </c>
      <c r="BY151" s="13">
        <v>162</v>
      </c>
      <c r="BZ151" s="13">
        <v>166</v>
      </c>
      <c r="CA151" s="13">
        <v>178</v>
      </c>
      <c r="CB151" s="13">
        <v>157</v>
      </c>
      <c r="CC151" s="13">
        <v>146</v>
      </c>
      <c r="CD151" s="13">
        <v>145</v>
      </c>
      <c r="CE151" s="13">
        <v>138</v>
      </c>
      <c r="CF151" s="13">
        <v>154</v>
      </c>
      <c r="CG151" s="13">
        <v>122</v>
      </c>
      <c r="CH151" s="13">
        <v>151</v>
      </c>
      <c r="CI151" s="13">
        <v>152</v>
      </c>
      <c r="CJ151" s="13">
        <v>133</v>
      </c>
      <c r="CK151" s="13">
        <v>136</v>
      </c>
      <c r="CL151" s="13">
        <v>132</v>
      </c>
      <c r="CM151" s="13">
        <v>130</v>
      </c>
      <c r="CN151" s="13">
        <v>130</v>
      </c>
      <c r="CO151" s="13">
        <v>117</v>
      </c>
      <c r="CP151" s="13">
        <v>96</v>
      </c>
      <c r="CQ151" s="13">
        <v>121</v>
      </c>
      <c r="CR151" s="13">
        <v>112</v>
      </c>
      <c r="CS151" s="13">
        <v>111</v>
      </c>
      <c r="CT151" s="13">
        <v>115</v>
      </c>
      <c r="CU151" s="13">
        <v>116</v>
      </c>
      <c r="CV151" s="13">
        <v>108</v>
      </c>
      <c r="CW151" s="13">
        <v>108</v>
      </c>
      <c r="CX151" s="13">
        <v>92</v>
      </c>
      <c r="CY151" s="13">
        <v>108</v>
      </c>
      <c r="CZ151" s="13">
        <v>74</v>
      </c>
      <c r="DA151" s="13">
        <v>76</v>
      </c>
      <c r="DB151" s="13">
        <v>72</v>
      </c>
      <c r="DC151" s="13">
        <v>76</v>
      </c>
      <c r="DD151" s="13">
        <v>68</v>
      </c>
      <c r="DE151" s="13">
        <v>51</v>
      </c>
      <c r="DF151" s="13">
        <v>69</v>
      </c>
      <c r="DG151" s="13">
        <v>49</v>
      </c>
      <c r="DH151" s="13">
        <v>44</v>
      </c>
      <c r="DI151" s="13">
        <v>49</v>
      </c>
      <c r="DJ151" s="13">
        <v>42</v>
      </c>
      <c r="DK151" s="13">
        <v>36</v>
      </c>
      <c r="DL151" s="13">
        <v>42</v>
      </c>
      <c r="DM151" s="13">
        <v>44</v>
      </c>
      <c r="DN151" s="13">
        <v>26</v>
      </c>
      <c r="DO151" s="13">
        <v>33</v>
      </c>
      <c r="DP151" s="13">
        <v>26</v>
      </c>
      <c r="DQ151" s="13">
        <v>32</v>
      </c>
      <c r="DR151" s="13">
        <v>19</v>
      </c>
      <c r="DS151" s="13">
        <v>22</v>
      </c>
      <c r="DT151" s="13">
        <v>27</v>
      </c>
      <c r="DU151" s="13">
        <v>20</v>
      </c>
      <c r="DV151" s="13">
        <v>26</v>
      </c>
      <c r="DW151" s="13">
        <v>20</v>
      </c>
      <c r="DX151" s="13">
        <v>18</v>
      </c>
      <c r="DY151" s="13">
        <v>25</v>
      </c>
      <c r="DZ151" s="13">
        <v>22</v>
      </c>
      <c r="EA151" s="13">
        <v>12</v>
      </c>
      <c r="EB151" s="13">
        <v>15</v>
      </c>
      <c r="EC151" s="13">
        <v>15</v>
      </c>
      <c r="ED151" s="13">
        <v>10</v>
      </c>
      <c r="EE151" s="13">
        <v>17</v>
      </c>
      <c r="EF151" s="13">
        <v>7</v>
      </c>
      <c r="EG151" s="13">
        <v>6</v>
      </c>
      <c r="EH151" s="13">
        <v>10</v>
      </c>
      <c r="EI151" s="13">
        <v>6</v>
      </c>
      <c r="EJ151" s="13">
        <v>11</v>
      </c>
      <c r="EK151" s="13">
        <v>4</v>
      </c>
      <c r="EL151" s="13">
        <v>3</v>
      </c>
      <c r="EM151" s="13">
        <v>2</v>
      </c>
      <c r="EN151" s="13">
        <v>5</v>
      </c>
      <c r="EO151" s="13"/>
      <c r="EP151" s="13"/>
      <c r="EQ151" s="13">
        <v>1</v>
      </c>
      <c r="ER151" s="13"/>
      <c r="ES151" s="13"/>
      <c r="ET151" s="13"/>
      <c r="EU151" s="13"/>
      <c r="EV151" s="13"/>
      <c r="EW151" s="13"/>
      <c r="EX151" s="13"/>
      <c r="EY151" s="13"/>
      <c r="EZ151" s="13"/>
      <c r="FA151" s="60">
        <v>6948</v>
      </c>
      <c r="FB151" s="13">
        <v>6948</v>
      </c>
      <c r="FC151" s="16" t="s">
        <v>159</v>
      </c>
      <c r="FD151" s="13">
        <v>10</v>
      </c>
      <c r="FE151" s="13">
        <v>24</v>
      </c>
      <c r="FF151" s="13">
        <v>16</v>
      </c>
      <c r="FG151" s="13">
        <v>15</v>
      </c>
      <c r="FH151" s="13">
        <v>10</v>
      </c>
      <c r="FI151" s="13">
        <v>20</v>
      </c>
      <c r="FJ151" s="13">
        <v>10</v>
      </c>
      <c r="FK151" s="13">
        <v>20</v>
      </c>
      <c r="FL151" s="13">
        <v>12</v>
      </c>
      <c r="FM151" s="13">
        <v>14</v>
      </c>
      <c r="FN151" s="13">
        <v>18</v>
      </c>
      <c r="FO151" s="13">
        <v>18</v>
      </c>
      <c r="FP151" s="13">
        <v>21</v>
      </c>
      <c r="FQ151" s="13">
        <v>18</v>
      </c>
      <c r="FR151" s="13">
        <v>23</v>
      </c>
      <c r="FS151" s="13">
        <v>40</v>
      </c>
      <c r="FT151" s="13">
        <v>43</v>
      </c>
      <c r="FU151" s="13">
        <v>46</v>
      </c>
      <c r="FV151" s="13">
        <v>76</v>
      </c>
      <c r="FW151" s="13">
        <v>93</v>
      </c>
      <c r="FX151" s="13">
        <v>101</v>
      </c>
      <c r="FY151" s="13">
        <v>109</v>
      </c>
      <c r="FZ151" s="13">
        <v>135</v>
      </c>
      <c r="GA151" s="13">
        <v>145</v>
      </c>
      <c r="GB151" s="13">
        <v>166</v>
      </c>
      <c r="GC151" s="13">
        <v>196</v>
      </c>
      <c r="GD151" s="13">
        <v>191</v>
      </c>
      <c r="GE151" s="13">
        <v>189</v>
      </c>
      <c r="GF151" s="13">
        <v>183</v>
      </c>
      <c r="GG151" s="13">
        <v>195</v>
      </c>
      <c r="GH151" s="13">
        <v>168</v>
      </c>
      <c r="GI151" s="13">
        <v>178</v>
      </c>
      <c r="GJ151" s="13">
        <v>170</v>
      </c>
      <c r="GK151" s="13">
        <v>155</v>
      </c>
      <c r="GL151" s="13">
        <v>165</v>
      </c>
      <c r="GM151" s="13">
        <v>150</v>
      </c>
      <c r="GN151" s="13">
        <v>159</v>
      </c>
      <c r="GO151" s="13">
        <v>139</v>
      </c>
      <c r="GP151" s="13">
        <v>163</v>
      </c>
      <c r="GQ151" s="13">
        <v>157</v>
      </c>
      <c r="GR151" s="13">
        <v>132</v>
      </c>
      <c r="GS151" s="13">
        <v>145</v>
      </c>
      <c r="GT151" s="13">
        <v>147</v>
      </c>
      <c r="GU151" s="13">
        <v>150</v>
      </c>
      <c r="GV151" s="13">
        <v>138</v>
      </c>
      <c r="GW151" s="13">
        <v>134</v>
      </c>
      <c r="GX151" s="13">
        <v>117</v>
      </c>
      <c r="GY151" s="13">
        <v>117</v>
      </c>
      <c r="GZ151" s="13">
        <v>122</v>
      </c>
      <c r="HA151" s="13">
        <v>125</v>
      </c>
      <c r="HB151" s="13">
        <v>117</v>
      </c>
      <c r="HC151" s="13">
        <v>112</v>
      </c>
      <c r="HD151" s="13">
        <v>90</v>
      </c>
      <c r="HE151" s="13">
        <v>116</v>
      </c>
      <c r="HF151" s="13">
        <v>108</v>
      </c>
      <c r="HG151" s="13">
        <v>90</v>
      </c>
      <c r="HH151" s="13">
        <v>110</v>
      </c>
      <c r="HI151" s="13">
        <v>90</v>
      </c>
      <c r="HJ151" s="13">
        <v>87</v>
      </c>
      <c r="HK151" s="13">
        <v>79</v>
      </c>
      <c r="HL151" s="13">
        <v>73</v>
      </c>
      <c r="HM151" s="13">
        <v>65</v>
      </c>
      <c r="HN151" s="13">
        <v>71</v>
      </c>
      <c r="HO151" s="13">
        <v>60</v>
      </c>
      <c r="HP151" s="13">
        <v>75</v>
      </c>
      <c r="HQ151" s="13">
        <v>51</v>
      </c>
      <c r="HR151" s="13">
        <v>55</v>
      </c>
      <c r="HS151" s="13">
        <v>61</v>
      </c>
      <c r="HT151" s="13">
        <v>37</v>
      </c>
      <c r="HU151" s="13">
        <v>33</v>
      </c>
      <c r="HV151" s="13">
        <v>48</v>
      </c>
      <c r="HW151" s="13">
        <v>43</v>
      </c>
      <c r="HX151" s="13">
        <v>29</v>
      </c>
      <c r="HY151" s="13">
        <v>23</v>
      </c>
      <c r="HZ151" s="13">
        <v>40</v>
      </c>
      <c r="IA151" s="13">
        <v>18</v>
      </c>
      <c r="IB151" s="13">
        <v>34</v>
      </c>
      <c r="IC151" s="13">
        <v>22</v>
      </c>
      <c r="ID151" s="13">
        <v>25</v>
      </c>
      <c r="IE151" s="13">
        <v>19</v>
      </c>
      <c r="IF151" s="13">
        <v>13</v>
      </c>
      <c r="IG151" s="13">
        <v>19</v>
      </c>
      <c r="IH151" s="13">
        <v>12</v>
      </c>
      <c r="II151" s="13">
        <v>6</v>
      </c>
      <c r="IJ151" s="13">
        <v>9</v>
      </c>
      <c r="IK151" s="13">
        <v>8</v>
      </c>
      <c r="IL151" s="13">
        <v>11</v>
      </c>
      <c r="IM151" s="13">
        <v>6</v>
      </c>
      <c r="IN151" s="13">
        <v>5</v>
      </c>
      <c r="IO151" s="13">
        <v>10</v>
      </c>
      <c r="IP151" s="13">
        <v>9</v>
      </c>
      <c r="IQ151" s="13">
        <v>5</v>
      </c>
      <c r="IR151" s="13">
        <v>6</v>
      </c>
      <c r="IS151" s="13"/>
      <c r="IT151" s="13">
        <v>4</v>
      </c>
      <c r="IU151" s="13">
        <v>1</v>
      </c>
      <c r="IV151" s="13">
        <v>4</v>
      </c>
      <c r="IW151" s="13"/>
      <c r="IX151" s="13">
        <v>2</v>
      </c>
      <c r="IY151" s="13"/>
      <c r="IZ151" s="13">
        <v>1</v>
      </c>
      <c r="JA151" s="13"/>
      <c r="JB151" s="13">
        <v>1</v>
      </c>
      <c r="JC151" s="13"/>
      <c r="JD151" s="13"/>
      <c r="JE151" s="13">
        <v>1</v>
      </c>
      <c r="JF151" s="60">
        <v>7102</v>
      </c>
      <c r="JG151" s="13">
        <v>19</v>
      </c>
      <c r="JH151" s="13">
        <v>10</v>
      </c>
      <c r="JI151" s="13">
        <v>1</v>
      </c>
      <c r="JJ151" s="13"/>
      <c r="JK151" s="13"/>
      <c r="JL151" s="13">
        <v>1</v>
      </c>
      <c r="JM151" s="13"/>
      <c r="JN151" s="13"/>
      <c r="JO151" s="13"/>
      <c r="JP151" s="13"/>
      <c r="JQ151" s="13">
        <v>1</v>
      </c>
      <c r="JR151" s="13">
        <v>2</v>
      </c>
      <c r="JS151" s="13"/>
      <c r="JT151" s="13"/>
      <c r="JU151" s="13"/>
      <c r="JV151" s="13">
        <v>3</v>
      </c>
      <c r="JW151" s="13">
        <v>1</v>
      </c>
      <c r="JX151" s="13"/>
      <c r="JY151" s="13"/>
      <c r="JZ151" s="13">
        <v>1</v>
      </c>
      <c r="KA151" s="13">
        <v>1</v>
      </c>
      <c r="KB151" s="13">
        <v>2</v>
      </c>
      <c r="KC151" s="13"/>
      <c r="KD151" s="13"/>
      <c r="KE151" s="13">
        <v>3</v>
      </c>
      <c r="KF151" s="13">
        <v>1</v>
      </c>
      <c r="KG151" s="13"/>
      <c r="KH151" s="13">
        <v>2</v>
      </c>
      <c r="KI151" s="13">
        <v>2</v>
      </c>
      <c r="KJ151" s="13">
        <v>2</v>
      </c>
      <c r="KK151" s="13">
        <v>1</v>
      </c>
      <c r="KL151" s="13">
        <v>2</v>
      </c>
      <c r="KM151" s="13"/>
      <c r="KN151" s="13">
        <v>1</v>
      </c>
      <c r="KO151" s="13">
        <v>3</v>
      </c>
      <c r="KP151" s="13">
        <v>1</v>
      </c>
      <c r="KQ151" s="13"/>
      <c r="KR151" s="13">
        <v>4</v>
      </c>
      <c r="KS151" s="13">
        <v>2</v>
      </c>
      <c r="KT151" s="13"/>
      <c r="KU151" s="13">
        <v>1</v>
      </c>
      <c r="KV151" s="13"/>
      <c r="KW151" s="13"/>
      <c r="KX151" s="13"/>
      <c r="KY151" s="13">
        <v>2</v>
      </c>
      <c r="KZ151" s="13">
        <v>1</v>
      </c>
      <c r="LA151" s="13"/>
      <c r="LB151" s="13">
        <v>2</v>
      </c>
      <c r="LC151" s="13"/>
      <c r="LD151" s="13">
        <v>1</v>
      </c>
      <c r="LE151" s="13">
        <v>1</v>
      </c>
      <c r="LF151" s="13">
        <v>1</v>
      </c>
      <c r="LG151" s="13">
        <v>2</v>
      </c>
      <c r="LH151" s="13"/>
      <c r="LI151" s="13">
        <v>1</v>
      </c>
      <c r="LJ151" s="13"/>
      <c r="LK151" s="13"/>
      <c r="LL151" s="13"/>
      <c r="LM151" s="13">
        <v>2</v>
      </c>
      <c r="LN151" s="13">
        <v>1</v>
      </c>
      <c r="LO151" s="13"/>
      <c r="LP151" s="13">
        <v>1</v>
      </c>
      <c r="LQ151" s="13"/>
      <c r="LR151" s="13">
        <v>1</v>
      </c>
      <c r="LS151" s="13"/>
      <c r="LT151" s="13"/>
      <c r="LU151" s="13"/>
      <c r="LV151" s="13"/>
      <c r="LW151" s="13"/>
      <c r="LX151" s="13"/>
      <c r="LY151" s="13"/>
      <c r="LZ151" s="13">
        <v>1</v>
      </c>
      <c r="MA151" s="13">
        <v>1</v>
      </c>
      <c r="MB151" s="13"/>
      <c r="MC151" s="13">
        <v>1</v>
      </c>
      <c r="MD151" s="13"/>
      <c r="ME151" s="13"/>
      <c r="MF151" s="13"/>
      <c r="MG151" s="13">
        <v>1</v>
      </c>
      <c r="MH151" s="13"/>
      <c r="MI151" s="13">
        <v>1</v>
      </c>
      <c r="MJ151" s="13">
        <v>2</v>
      </c>
      <c r="MK151" s="13">
        <v>1</v>
      </c>
      <c r="ML151" s="13">
        <v>3</v>
      </c>
      <c r="MM151" s="13">
        <v>3</v>
      </c>
      <c r="MN151" s="13">
        <v>2</v>
      </c>
      <c r="MO151" s="13">
        <v>3</v>
      </c>
      <c r="MP151" s="13">
        <v>1</v>
      </c>
      <c r="MQ151" s="13"/>
      <c r="MR151" s="13">
        <v>4</v>
      </c>
      <c r="MS151" s="13">
        <v>2</v>
      </c>
      <c r="MT151" s="13">
        <v>4</v>
      </c>
      <c r="MU151" s="13">
        <v>1</v>
      </c>
      <c r="MV151" s="13">
        <v>4</v>
      </c>
      <c r="MW151" s="13">
        <v>2</v>
      </c>
      <c r="MX151" s="13"/>
      <c r="MY151" s="13">
        <v>1</v>
      </c>
      <c r="MZ151" s="13">
        <v>1</v>
      </c>
      <c r="NA151" s="13">
        <v>2</v>
      </c>
      <c r="NB151" s="13">
        <v>1</v>
      </c>
      <c r="NC151" s="13"/>
      <c r="ND151" s="13"/>
      <c r="NE151" s="13"/>
      <c r="NF151" s="13"/>
      <c r="NG151" s="13"/>
      <c r="NH151" s="13"/>
      <c r="NI151" s="13">
        <v>1</v>
      </c>
      <c r="NJ151" s="60">
        <v>126</v>
      </c>
      <c r="NK151" s="13">
        <v>7228</v>
      </c>
      <c r="NL151" s="448"/>
      <c r="NM151" s="448"/>
      <c r="NN151" s="448"/>
    </row>
    <row r="152" spans="1:378">
      <c r="A152" s="8" t="s">
        <v>163</v>
      </c>
      <c r="B152" s="284">
        <f t="shared" si="170"/>
        <v>11</v>
      </c>
      <c r="C152" s="284">
        <f t="shared" si="171"/>
        <v>5</v>
      </c>
      <c r="D152" s="284">
        <f t="shared" si="172"/>
        <v>122</v>
      </c>
      <c r="E152" s="284">
        <f t="shared" si="173"/>
        <v>118</v>
      </c>
      <c r="F152" s="284">
        <f t="shared" si="174"/>
        <v>340</v>
      </c>
      <c r="G152" s="284">
        <f t="shared" si="175"/>
        <v>346</v>
      </c>
      <c r="H152" s="284">
        <f t="shared" si="176"/>
        <v>385</v>
      </c>
      <c r="I152" s="284">
        <f t="shared" si="177"/>
        <v>406</v>
      </c>
      <c r="J152" s="284">
        <f t="shared" si="178"/>
        <v>375</v>
      </c>
      <c r="K152" s="284">
        <f t="shared" si="179"/>
        <v>345</v>
      </c>
      <c r="L152" s="284">
        <f t="shared" si="180"/>
        <v>240</v>
      </c>
      <c r="M152" s="284">
        <f t="shared" si="181"/>
        <v>267</v>
      </c>
      <c r="N152" s="284">
        <f t="shared" si="182"/>
        <v>177</v>
      </c>
      <c r="O152" s="284">
        <f t="shared" si="183"/>
        <v>159</v>
      </c>
      <c r="P152" s="284">
        <f t="shared" si="184"/>
        <v>83</v>
      </c>
      <c r="Q152" s="284">
        <f t="shared" si="185"/>
        <v>87</v>
      </c>
      <c r="R152" s="284">
        <f t="shared" si="186"/>
        <v>37</v>
      </c>
      <c r="S152" s="284">
        <f t="shared" si="187"/>
        <v>37</v>
      </c>
      <c r="T152" s="284">
        <f t="shared" si="188"/>
        <v>3</v>
      </c>
      <c r="U152" s="284">
        <f t="shared" si="189"/>
        <v>13</v>
      </c>
      <c r="W152" s="16" t="s">
        <v>160</v>
      </c>
      <c r="X152" s="764">
        <f t="shared" si="150"/>
        <v>267</v>
      </c>
      <c r="Y152" s="764">
        <f t="shared" si="151"/>
        <v>267</v>
      </c>
      <c r="Z152" s="764">
        <f t="shared" si="152"/>
        <v>1018</v>
      </c>
      <c r="AA152" s="764">
        <f t="shared" si="153"/>
        <v>1175</v>
      </c>
      <c r="AB152" s="764">
        <f t="shared" si="154"/>
        <v>3137</v>
      </c>
      <c r="AC152" s="764">
        <f t="shared" si="155"/>
        <v>3112</v>
      </c>
      <c r="AD152" s="764">
        <f t="shared" si="156"/>
        <v>2806</v>
      </c>
      <c r="AE152" s="764">
        <f t="shared" si="157"/>
        <v>2762</v>
      </c>
      <c r="AF152" s="764">
        <f t="shared" si="158"/>
        <v>2591</v>
      </c>
      <c r="AG152" s="764">
        <f t="shared" si="159"/>
        <v>2581</v>
      </c>
      <c r="AH152" s="764">
        <f t="shared" si="160"/>
        <v>2023</v>
      </c>
      <c r="AI152" s="764">
        <f t="shared" si="161"/>
        <v>1990</v>
      </c>
      <c r="AJ152" s="764">
        <f t="shared" si="162"/>
        <v>1283</v>
      </c>
      <c r="AK152" s="764">
        <f t="shared" si="163"/>
        <v>1199</v>
      </c>
      <c r="AL152" s="764">
        <f t="shared" si="164"/>
        <v>696</v>
      </c>
      <c r="AM152" s="764">
        <f t="shared" si="165"/>
        <v>661</v>
      </c>
      <c r="AN152" s="764">
        <f t="shared" si="166"/>
        <v>294</v>
      </c>
      <c r="AO152" s="764">
        <f t="shared" si="167"/>
        <v>354</v>
      </c>
      <c r="AP152" s="764">
        <f t="shared" si="168"/>
        <v>69</v>
      </c>
      <c r="AQ152" s="764">
        <f t="shared" si="169"/>
        <v>171</v>
      </c>
      <c r="AR152" s="764">
        <f t="shared" si="190"/>
        <v>265</v>
      </c>
      <c r="AT152" s="16" t="s">
        <v>160</v>
      </c>
      <c r="AU152" s="13">
        <v>6</v>
      </c>
      <c r="AV152" s="13">
        <v>35</v>
      </c>
      <c r="AW152" s="13">
        <v>36</v>
      </c>
      <c r="AX152" s="13">
        <v>26</v>
      </c>
      <c r="AY152" s="13">
        <v>25</v>
      </c>
      <c r="AZ152" s="13">
        <v>15</v>
      </c>
      <c r="BA152" s="13">
        <v>23</v>
      </c>
      <c r="BB152" s="13">
        <v>28</v>
      </c>
      <c r="BC152" s="13">
        <v>40</v>
      </c>
      <c r="BD152" s="13">
        <v>33</v>
      </c>
      <c r="BE152" s="13">
        <v>38</v>
      </c>
      <c r="BF152" s="13">
        <v>38</v>
      </c>
      <c r="BG152" s="13">
        <v>51</v>
      </c>
      <c r="BH152" s="13">
        <v>73</v>
      </c>
      <c r="BI152" s="13">
        <v>78</v>
      </c>
      <c r="BJ152" s="13">
        <v>105</v>
      </c>
      <c r="BK152" s="13">
        <v>129</v>
      </c>
      <c r="BL152" s="13">
        <v>187</v>
      </c>
      <c r="BM152" s="13">
        <v>243</v>
      </c>
      <c r="BN152" s="13">
        <v>233</v>
      </c>
      <c r="BO152" s="13">
        <v>289</v>
      </c>
      <c r="BP152" s="13">
        <v>315</v>
      </c>
      <c r="BQ152" s="13">
        <v>300</v>
      </c>
      <c r="BR152" s="13">
        <v>307</v>
      </c>
      <c r="BS152" s="13">
        <v>370</v>
      </c>
      <c r="BT152" s="13">
        <v>280</v>
      </c>
      <c r="BU152" s="13">
        <v>345</v>
      </c>
      <c r="BV152" s="13">
        <v>310</v>
      </c>
      <c r="BW152" s="13">
        <v>287</v>
      </c>
      <c r="BX152" s="13">
        <v>309</v>
      </c>
      <c r="BY152" s="13">
        <v>312</v>
      </c>
      <c r="BZ152" s="13">
        <v>293</v>
      </c>
      <c r="CA152" s="13">
        <v>280</v>
      </c>
      <c r="CB152" s="13">
        <v>267</v>
      </c>
      <c r="CC152" s="13">
        <v>299</v>
      </c>
      <c r="CD152" s="13">
        <v>289</v>
      </c>
      <c r="CE152" s="13">
        <v>252</v>
      </c>
      <c r="CF152" s="13">
        <v>269</v>
      </c>
      <c r="CG152" s="13">
        <v>244</v>
      </c>
      <c r="CH152" s="13">
        <v>257</v>
      </c>
      <c r="CI152" s="13">
        <v>247</v>
      </c>
      <c r="CJ152" s="13">
        <v>267</v>
      </c>
      <c r="CK152" s="13">
        <v>277</v>
      </c>
      <c r="CL152" s="13">
        <v>254</v>
      </c>
      <c r="CM152" s="13">
        <v>260</v>
      </c>
      <c r="CN152" s="13">
        <v>258</v>
      </c>
      <c r="CO152" s="13">
        <v>280</v>
      </c>
      <c r="CP152" s="13">
        <v>238</v>
      </c>
      <c r="CQ152" s="13">
        <v>251</v>
      </c>
      <c r="CR152" s="13">
        <v>249</v>
      </c>
      <c r="CS152" s="13">
        <v>225</v>
      </c>
      <c r="CT152" s="13">
        <v>224</v>
      </c>
      <c r="CU152" s="13">
        <v>237</v>
      </c>
      <c r="CV152" s="13">
        <v>187</v>
      </c>
      <c r="CW152" s="13">
        <v>197</v>
      </c>
      <c r="CX152" s="13">
        <v>207</v>
      </c>
      <c r="CY152" s="13">
        <v>185</v>
      </c>
      <c r="CZ152" s="13">
        <v>190</v>
      </c>
      <c r="DA152" s="13">
        <v>159</v>
      </c>
      <c r="DB152" s="13">
        <v>179</v>
      </c>
      <c r="DC152" s="13">
        <v>159</v>
      </c>
      <c r="DD152" s="13">
        <v>162</v>
      </c>
      <c r="DE152" s="13">
        <v>123</v>
      </c>
      <c r="DF152" s="13">
        <v>134</v>
      </c>
      <c r="DG152" s="13">
        <v>120</v>
      </c>
      <c r="DH152" s="13">
        <v>110</v>
      </c>
      <c r="DI152" s="13">
        <v>100</v>
      </c>
      <c r="DJ152" s="13">
        <v>105</v>
      </c>
      <c r="DK152" s="13">
        <v>96</v>
      </c>
      <c r="DL152" s="13">
        <v>90</v>
      </c>
      <c r="DM152" s="13">
        <v>75</v>
      </c>
      <c r="DN152" s="13">
        <v>69</v>
      </c>
      <c r="DO152" s="13">
        <v>71</v>
      </c>
      <c r="DP152" s="13">
        <v>81</v>
      </c>
      <c r="DQ152" s="13">
        <v>85</v>
      </c>
      <c r="DR152" s="13">
        <v>68</v>
      </c>
      <c r="DS152" s="13">
        <v>49</v>
      </c>
      <c r="DT152" s="13">
        <v>60</v>
      </c>
      <c r="DU152" s="13">
        <v>38</v>
      </c>
      <c r="DV152" s="13">
        <v>65</v>
      </c>
      <c r="DW152" s="13">
        <v>32</v>
      </c>
      <c r="DX152" s="13">
        <v>37</v>
      </c>
      <c r="DY152" s="13">
        <v>35</v>
      </c>
      <c r="DZ152" s="13">
        <v>36</v>
      </c>
      <c r="EA152" s="13">
        <v>28</v>
      </c>
      <c r="EB152" s="13">
        <v>42</v>
      </c>
      <c r="EC152" s="13">
        <v>38</v>
      </c>
      <c r="ED152" s="13">
        <v>41</v>
      </c>
      <c r="EE152" s="13">
        <v>36</v>
      </c>
      <c r="EF152" s="13">
        <v>29</v>
      </c>
      <c r="EG152" s="13">
        <v>35</v>
      </c>
      <c r="EH152" s="13">
        <v>23</v>
      </c>
      <c r="EI152" s="13">
        <v>16</v>
      </c>
      <c r="EJ152" s="13">
        <v>22</v>
      </c>
      <c r="EK152" s="13">
        <v>20</v>
      </c>
      <c r="EL152" s="13">
        <v>20</v>
      </c>
      <c r="EM152" s="13">
        <v>12</v>
      </c>
      <c r="EN152" s="13">
        <v>3</v>
      </c>
      <c r="EO152" s="13">
        <v>9</v>
      </c>
      <c r="EP152" s="13">
        <v>1</v>
      </c>
      <c r="EQ152" s="13">
        <v>4</v>
      </c>
      <c r="ER152" s="13">
        <v>1</v>
      </c>
      <c r="ES152" s="13">
        <v>2</v>
      </c>
      <c r="ET152" s="13">
        <v>2</v>
      </c>
      <c r="EU152" s="13"/>
      <c r="EV152" s="13">
        <v>1</v>
      </c>
      <c r="EW152" s="13"/>
      <c r="EX152" s="13"/>
      <c r="EY152" s="13"/>
      <c r="EZ152" s="13"/>
      <c r="FA152" s="60">
        <v>14272</v>
      </c>
      <c r="FB152" s="13">
        <v>14272</v>
      </c>
      <c r="FC152" s="16" t="s">
        <v>160</v>
      </c>
      <c r="FD152" s="13">
        <v>10</v>
      </c>
      <c r="FE152" s="13">
        <v>30</v>
      </c>
      <c r="FF152" s="13">
        <v>37</v>
      </c>
      <c r="FG152" s="13">
        <v>22</v>
      </c>
      <c r="FH152" s="13">
        <v>25</v>
      </c>
      <c r="FI152" s="13">
        <v>36</v>
      </c>
      <c r="FJ152" s="13">
        <v>29</v>
      </c>
      <c r="FK152" s="13">
        <v>27</v>
      </c>
      <c r="FL152" s="13">
        <v>28</v>
      </c>
      <c r="FM152" s="13">
        <v>23</v>
      </c>
      <c r="FN152" s="13">
        <v>43</v>
      </c>
      <c r="FO152" s="13">
        <v>39</v>
      </c>
      <c r="FP152" s="13">
        <v>24</v>
      </c>
      <c r="FQ152" s="13">
        <v>57</v>
      </c>
      <c r="FR152" s="13">
        <v>61</v>
      </c>
      <c r="FS152" s="13">
        <v>94</v>
      </c>
      <c r="FT152" s="13">
        <v>115</v>
      </c>
      <c r="FU152" s="13">
        <v>151</v>
      </c>
      <c r="FV152" s="13">
        <v>200</v>
      </c>
      <c r="FW152" s="13">
        <v>234</v>
      </c>
      <c r="FX152" s="13">
        <v>252</v>
      </c>
      <c r="FY152" s="13">
        <v>282</v>
      </c>
      <c r="FZ152" s="13">
        <v>313</v>
      </c>
      <c r="GA152" s="13">
        <v>332</v>
      </c>
      <c r="GB152" s="13">
        <v>325</v>
      </c>
      <c r="GC152" s="13">
        <v>321</v>
      </c>
      <c r="GD152" s="13">
        <v>354</v>
      </c>
      <c r="GE152" s="13">
        <v>309</v>
      </c>
      <c r="GF152" s="13">
        <v>335</v>
      </c>
      <c r="GG152" s="13">
        <v>314</v>
      </c>
      <c r="GH152" s="13">
        <v>324</v>
      </c>
      <c r="GI152" s="13">
        <v>278</v>
      </c>
      <c r="GJ152" s="13">
        <v>326</v>
      </c>
      <c r="GK152" s="13">
        <v>289</v>
      </c>
      <c r="GL152" s="13">
        <v>271</v>
      </c>
      <c r="GM152" s="13">
        <v>312</v>
      </c>
      <c r="GN152" s="13">
        <v>267</v>
      </c>
      <c r="GO152" s="13">
        <v>244</v>
      </c>
      <c r="GP152" s="13">
        <v>237</v>
      </c>
      <c r="GQ152" s="13">
        <v>258</v>
      </c>
      <c r="GR152" s="13">
        <v>245</v>
      </c>
      <c r="GS152" s="13">
        <v>294</v>
      </c>
      <c r="GT152" s="13">
        <v>260</v>
      </c>
      <c r="GU152" s="13">
        <v>311</v>
      </c>
      <c r="GV152" s="13">
        <v>252</v>
      </c>
      <c r="GW152" s="13">
        <v>259</v>
      </c>
      <c r="GX152" s="13">
        <v>242</v>
      </c>
      <c r="GY152" s="13">
        <v>236</v>
      </c>
      <c r="GZ152" s="13">
        <v>243</v>
      </c>
      <c r="HA152" s="13">
        <v>249</v>
      </c>
      <c r="HB152" s="13">
        <v>236</v>
      </c>
      <c r="HC152" s="13">
        <v>241</v>
      </c>
      <c r="HD152" s="13">
        <v>206</v>
      </c>
      <c r="HE152" s="13">
        <v>218</v>
      </c>
      <c r="HF152" s="13">
        <v>187</v>
      </c>
      <c r="HG152" s="13">
        <v>204</v>
      </c>
      <c r="HH152" s="13">
        <v>197</v>
      </c>
      <c r="HI152" s="13">
        <v>171</v>
      </c>
      <c r="HJ152" s="13">
        <v>184</v>
      </c>
      <c r="HK152" s="13">
        <v>179</v>
      </c>
      <c r="HL152" s="13">
        <v>164</v>
      </c>
      <c r="HM152" s="13">
        <v>134</v>
      </c>
      <c r="HN152" s="13">
        <v>137</v>
      </c>
      <c r="HO152" s="13">
        <v>132</v>
      </c>
      <c r="HP152" s="13">
        <v>152</v>
      </c>
      <c r="HQ152" s="13">
        <v>133</v>
      </c>
      <c r="HR152" s="13">
        <v>111</v>
      </c>
      <c r="HS152" s="13">
        <v>103</v>
      </c>
      <c r="HT152" s="13">
        <v>102</v>
      </c>
      <c r="HU152" s="13">
        <v>115</v>
      </c>
      <c r="HV152" s="13">
        <v>90</v>
      </c>
      <c r="HW152" s="13">
        <v>78</v>
      </c>
      <c r="HX152" s="13">
        <v>70</v>
      </c>
      <c r="HY152" s="13">
        <v>84</v>
      </c>
      <c r="HZ152" s="13">
        <v>84</v>
      </c>
      <c r="IA152" s="13">
        <v>69</v>
      </c>
      <c r="IB152" s="13">
        <v>60</v>
      </c>
      <c r="IC152" s="13">
        <v>64</v>
      </c>
      <c r="ID152" s="13">
        <v>54</v>
      </c>
      <c r="IE152" s="13">
        <v>43</v>
      </c>
      <c r="IF152" s="13">
        <v>44</v>
      </c>
      <c r="IG152" s="13">
        <v>42</v>
      </c>
      <c r="IH152" s="13">
        <v>35</v>
      </c>
      <c r="II152" s="13">
        <v>30</v>
      </c>
      <c r="IJ152" s="13">
        <v>28</v>
      </c>
      <c r="IK152" s="13">
        <v>26</v>
      </c>
      <c r="IL152" s="13">
        <v>24</v>
      </c>
      <c r="IM152" s="13">
        <v>14</v>
      </c>
      <c r="IN152" s="13">
        <v>24</v>
      </c>
      <c r="IO152" s="13">
        <v>27</v>
      </c>
      <c r="IP152" s="13">
        <v>15</v>
      </c>
      <c r="IQ152" s="13">
        <v>8</v>
      </c>
      <c r="IR152" s="13">
        <v>13</v>
      </c>
      <c r="IS152" s="13">
        <v>10</v>
      </c>
      <c r="IT152" s="13">
        <v>3</v>
      </c>
      <c r="IU152" s="13">
        <v>9</v>
      </c>
      <c r="IV152" s="13">
        <v>5</v>
      </c>
      <c r="IW152" s="13">
        <v>3</v>
      </c>
      <c r="IX152" s="13">
        <v>1</v>
      </c>
      <c r="IY152" s="13">
        <v>2</v>
      </c>
      <c r="IZ152" s="13"/>
      <c r="JA152" s="13"/>
      <c r="JB152" s="13"/>
      <c r="JC152" s="13"/>
      <c r="JD152" s="13"/>
      <c r="JE152" s="13"/>
      <c r="JF152" s="60">
        <v>14184</v>
      </c>
      <c r="JG152" s="13">
        <v>25</v>
      </c>
      <c r="JH152" s="13">
        <v>11</v>
      </c>
      <c r="JI152" s="13"/>
      <c r="JJ152" s="13"/>
      <c r="JK152" s="13"/>
      <c r="JL152" s="13"/>
      <c r="JM152" s="13">
        <v>1</v>
      </c>
      <c r="JN152" s="13"/>
      <c r="JO152" s="13">
        <v>2</v>
      </c>
      <c r="JP152" s="13"/>
      <c r="JQ152" s="13">
        <v>2</v>
      </c>
      <c r="JR152" s="13"/>
      <c r="JS152" s="13"/>
      <c r="JT152" s="13"/>
      <c r="JU152" s="13">
        <v>1</v>
      </c>
      <c r="JV152" s="13">
        <v>2</v>
      </c>
      <c r="JW152" s="13">
        <v>1</v>
      </c>
      <c r="JX152" s="13">
        <v>2</v>
      </c>
      <c r="JY152" s="13">
        <v>3</v>
      </c>
      <c r="JZ152" s="13">
        <v>7</v>
      </c>
      <c r="KA152" s="13">
        <v>5</v>
      </c>
      <c r="KB152" s="13">
        <v>6</v>
      </c>
      <c r="KC152" s="13">
        <v>1</v>
      </c>
      <c r="KD152" s="13">
        <v>1</v>
      </c>
      <c r="KE152" s="13">
        <v>3</v>
      </c>
      <c r="KF152" s="13">
        <v>4</v>
      </c>
      <c r="KG152" s="13">
        <v>2</v>
      </c>
      <c r="KH152" s="13">
        <v>5</v>
      </c>
      <c r="KI152" s="13">
        <v>4</v>
      </c>
      <c r="KJ152" s="13">
        <v>6</v>
      </c>
      <c r="KK152" s="13">
        <v>5</v>
      </c>
      <c r="KL152" s="13">
        <v>6</v>
      </c>
      <c r="KM152" s="13">
        <v>3</v>
      </c>
      <c r="KN152" s="13">
        <v>7</v>
      </c>
      <c r="KO152" s="13">
        <v>3</v>
      </c>
      <c r="KP152" s="13">
        <v>1</v>
      </c>
      <c r="KQ152" s="13">
        <v>1</v>
      </c>
      <c r="KR152" s="13">
        <v>3</v>
      </c>
      <c r="KS152" s="13">
        <v>3</v>
      </c>
      <c r="KT152" s="13">
        <v>4</v>
      </c>
      <c r="KU152" s="13">
        <v>1</v>
      </c>
      <c r="KV152" s="13">
        <v>3</v>
      </c>
      <c r="KW152" s="13">
        <v>2</v>
      </c>
      <c r="KX152" s="13">
        <v>1</v>
      </c>
      <c r="KY152" s="13">
        <v>2</v>
      </c>
      <c r="KZ152" s="13">
        <v>1</v>
      </c>
      <c r="LA152" s="13">
        <v>3</v>
      </c>
      <c r="LB152" s="13">
        <v>2</v>
      </c>
      <c r="LC152" s="13">
        <v>2</v>
      </c>
      <c r="LD152" s="13">
        <v>2</v>
      </c>
      <c r="LE152" s="13"/>
      <c r="LF152" s="13">
        <v>5</v>
      </c>
      <c r="LG152" s="13">
        <v>2</v>
      </c>
      <c r="LH152" s="13">
        <v>1</v>
      </c>
      <c r="LI152" s="13">
        <v>4</v>
      </c>
      <c r="LJ152" s="13">
        <v>2</v>
      </c>
      <c r="LK152" s="13">
        <v>1</v>
      </c>
      <c r="LL152" s="13">
        <v>1</v>
      </c>
      <c r="LM152" s="13"/>
      <c r="LN152" s="13">
        <v>1</v>
      </c>
      <c r="LO152" s="13"/>
      <c r="LP152" s="13">
        <v>2</v>
      </c>
      <c r="LQ152" s="13">
        <v>2</v>
      </c>
      <c r="LR152" s="13">
        <v>3</v>
      </c>
      <c r="LS152" s="13"/>
      <c r="LT152" s="13">
        <v>1</v>
      </c>
      <c r="LU152" s="13">
        <v>4</v>
      </c>
      <c r="LV152" s="13">
        <v>3</v>
      </c>
      <c r="LW152" s="13"/>
      <c r="LX152" s="13"/>
      <c r="LY152" s="13"/>
      <c r="LZ152" s="13">
        <v>1</v>
      </c>
      <c r="MA152" s="13">
        <v>1</v>
      </c>
      <c r="MB152" s="13">
        <v>3</v>
      </c>
      <c r="MC152" s="13">
        <v>1</v>
      </c>
      <c r="MD152" s="13">
        <v>2</v>
      </c>
      <c r="ME152" s="13">
        <v>3</v>
      </c>
      <c r="MF152" s="13"/>
      <c r="MG152" s="13">
        <v>2</v>
      </c>
      <c r="MH152" s="13">
        <v>1</v>
      </c>
      <c r="MI152" s="13">
        <v>2</v>
      </c>
      <c r="MJ152" s="13">
        <v>2</v>
      </c>
      <c r="MK152" s="13">
        <v>4</v>
      </c>
      <c r="ML152" s="13">
        <v>6</v>
      </c>
      <c r="MM152" s="13">
        <v>2</v>
      </c>
      <c r="MN152" s="13">
        <v>4</v>
      </c>
      <c r="MO152" s="13">
        <v>1</v>
      </c>
      <c r="MP152" s="13">
        <v>4</v>
      </c>
      <c r="MQ152" s="13">
        <v>3</v>
      </c>
      <c r="MR152" s="13">
        <v>7</v>
      </c>
      <c r="MS152" s="13">
        <v>6</v>
      </c>
      <c r="MT152" s="13">
        <v>4</v>
      </c>
      <c r="MU152" s="13">
        <v>4</v>
      </c>
      <c r="MV152" s="13">
        <v>3</v>
      </c>
      <c r="MW152" s="13">
        <v>4</v>
      </c>
      <c r="MX152" s="13">
        <v>5</v>
      </c>
      <c r="MY152" s="13">
        <v>3</v>
      </c>
      <c r="MZ152" s="13"/>
      <c r="NA152" s="13">
        <v>3</v>
      </c>
      <c r="NB152" s="13">
        <v>2</v>
      </c>
      <c r="NC152" s="13"/>
      <c r="ND152" s="13"/>
      <c r="NE152" s="13">
        <v>1</v>
      </c>
      <c r="NF152" s="13"/>
      <c r="NG152" s="13"/>
      <c r="NH152" s="13"/>
      <c r="NI152" s="13"/>
      <c r="NJ152" s="60">
        <v>265</v>
      </c>
      <c r="NK152" s="13">
        <v>14449</v>
      </c>
      <c r="NL152" s="448"/>
      <c r="NM152" s="448"/>
      <c r="NN152" s="448"/>
    </row>
    <row r="153" spans="1:378">
      <c r="A153" s="9" t="s">
        <v>164</v>
      </c>
      <c r="B153" s="284">
        <f t="shared" si="170"/>
        <v>36</v>
      </c>
      <c r="C153" s="284">
        <f t="shared" si="171"/>
        <v>31</v>
      </c>
      <c r="D153" s="284">
        <f t="shared" si="172"/>
        <v>181</v>
      </c>
      <c r="E153" s="284">
        <f t="shared" si="173"/>
        <v>187</v>
      </c>
      <c r="F153" s="284">
        <f t="shared" si="174"/>
        <v>724</v>
      </c>
      <c r="G153" s="284">
        <f t="shared" si="175"/>
        <v>651</v>
      </c>
      <c r="H153" s="284">
        <f t="shared" si="176"/>
        <v>778</v>
      </c>
      <c r="I153" s="284">
        <f t="shared" si="177"/>
        <v>719</v>
      </c>
      <c r="J153" s="284">
        <f t="shared" si="178"/>
        <v>648</v>
      </c>
      <c r="K153" s="284">
        <f t="shared" si="179"/>
        <v>554</v>
      </c>
      <c r="L153" s="284">
        <f t="shared" si="180"/>
        <v>348</v>
      </c>
      <c r="M153" s="284">
        <f t="shared" si="181"/>
        <v>311</v>
      </c>
      <c r="N153" s="284">
        <f t="shared" si="182"/>
        <v>177</v>
      </c>
      <c r="O153" s="284">
        <f t="shared" si="183"/>
        <v>159</v>
      </c>
      <c r="P153" s="284">
        <f t="shared" si="184"/>
        <v>85</v>
      </c>
      <c r="Q153" s="284">
        <f t="shared" si="185"/>
        <v>75</v>
      </c>
      <c r="R153" s="284">
        <f t="shared" si="186"/>
        <v>29</v>
      </c>
      <c r="S153" s="284">
        <f t="shared" si="187"/>
        <v>19</v>
      </c>
      <c r="T153" s="284">
        <f t="shared" si="188"/>
        <v>5</v>
      </c>
      <c r="U153" s="284">
        <f t="shared" si="189"/>
        <v>7</v>
      </c>
      <c r="W153" s="16" t="s">
        <v>161</v>
      </c>
      <c r="X153" s="764">
        <f t="shared" si="150"/>
        <v>250</v>
      </c>
      <c r="Y153" s="764">
        <f t="shared" si="151"/>
        <v>235</v>
      </c>
      <c r="Z153" s="764">
        <f t="shared" si="152"/>
        <v>826</v>
      </c>
      <c r="AA153" s="764">
        <f t="shared" si="153"/>
        <v>888</v>
      </c>
      <c r="AB153" s="764">
        <f t="shared" si="154"/>
        <v>3068</v>
      </c>
      <c r="AC153" s="764">
        <f t="shared" si="155"/>
        <v>3052</v>
      </c>
      <c r="AD153" s="764">
        <f t="shared" si="156"/>
        <v>3430</v>
      </c>
      <c r="AE153" s="764">
        <f t="shared" si="157"/>
        <v>3133</v>
      </c>
      <c r="AF153" s="764">
        <f t="shared" si="158"/>
        <v>2572</v>
      </c>
      <c r="AG153" s="764">
        <f t="shared" si="159"/>
        <v>2235</v>
      </c>
      <c r="AH153" s="764">
        <f t="shared" si="160"/>
        <v>1712</v>
      </c>
      <c r="AI153" s="764">
        <f t="shared" si="161"/>
        <v>1772</v>
      </c>
      <c r="AJ153" s="764">
        <f t="shared" si="162"/>
        <v>1014</v>
      </c>
      <c r="AK153" s="764">
        <f t="shared" si="163"/>
        <v>910</v>
      </c>
      <c r="AL153" s="764">
        <f t="shared" si="164"/>
        <v>452</v>
      </c>
      <c r="AM153" s="764">
        <f t="shared" si="165"/>
        <v>406</v>
      </c>
      <c r="AN153" s="764">
        <f t="shared" si="166"/>
        <v>149</v>
      </c>
      <c r="AO153" s="764">
        <f t="shared" si="167"/>
        <v>217</v>
      </c>
      <c r="AP153" s="764">
        <f t="shared" si="168"/>
        <v>19</v>
      </c>
      <c r="AQ153" s="764">
        <f t="shared" si="169"/>
        <v>71</v>
      </c>
      <c r="AR153" s="764">
        <f t="shared" si="190"/>
        <v>281</v>
      </c>
      <c r="AT153" s="16" t="s">
        <v>161</v>
      </c>
      <c r="AU153" s="13">
        <v>2</v>
      </c>
      <c r="AV153" s="13">
        <v>39</v>
      </c>
      <c r="AW153" s="13">
        <v>27</v>
      </c>
      <c r="AX153" s="13">
        <v>26</v>
      </c>
      <c r="AY153" s="13">
        <v>19</v>
      </c>
      <c r="AZ153" s="13">
        <v>18</v>
      </c>
      <c r="BA153" s="13">
        <v>36</v>
      </c>
      <c r="BB153" s="13">
        <v>24</v>
      </c>
      <c r="BC153" s="13">
        <v>23</v>
      </c>
      <c r="BD153" s="13">
        <v>21</v>
      </c>
      <c r="BE153" s="13">
        <v>34</v>
      </c>
      <c r="BF153" s="13">
        <v>34</v>
      </c>
      <c r="BG153" s="13">
        <v>39</v>
      </c>
      <c r="BH153" s="13">
        <v>28</v>
      </c>
      <c r="BI153" s="13">
        <v>67</v>
      </c>
      <c r="BJ153" s="13">
        <v>71</v>
      </c>
      <c r="BK153" s="13">
        <v>105</v>
      </c>
      <c r="BL153" s="13">
        <v>143</v>
      </c>
      <c r="BM153" s="13">
        <v>194</v>
      </c>
      <c r="BN153" s="13">
        <v>173</v>
      </c>
      <c r="BO153" s="13">
        <v>213</v>
      </c>
      <c r="BP153" s="13">
        <v>231</v>
      </c>
      <c r="BQ153" s="13">
        <v>251</v>
      </c>
      <c r="BR153" s="13">
        <v>285</v>
      </c>
      <c r="BS153" s="13">
        <v>309</v>
      </c>
      <c r="BT153" s="13">
        <v>335</v>
      </c>
      <c r="BU153" s="13">
        <v>349</v>
      </c>
      <c r="BV153" s="13">
        <v>335</v>
      </c>
      <c r="BW153" s="13">
        <v>367</v>
      </c>
      <c r="BX153" s="13">
        <v>377</v>
      </c>
      <c r="BY153" s="13">
        <v>370</v>
      </c>
      <c r="BZ153" s="13">
        <v>372</v>
      </c>
      <c r="CA153" s="13">
        <v>305</v>
      </c>
      <c r="CB153" s="13">
        <v>326</v>
      </c>
      <c r="CC153" s="13">
        <v>330</v>
      </c>
      <c r="CD153" s="13">
        <v>279</v>
      </c>
      <c r="CE153" s="13">
        <v>284</v>
      </c>
      <c r="CF153" s="13">
        <v>270</v>
      </c>
      <c r="CG153" s="13">
        <v>291</v>
      </c>
      <c r="CH153" s="13">
        <v>306</v>
      </c>
      <c r="CI153" s="13">
        <v>246</v>
      </c>
      <c r="CJ153" s="13">
        <v>254</v>
      </c>
      <c r="CK153" s="13">
        <v>256</v>
      </c>
      <c r="CL153" s="13">
        <v>241</v>
      </c>
      <c r="CM153" s="13">
        <v>232</v>
      </c>
      <c r="CN153" s="13">
        <v>199</v>
      </c>
      <c r="CO153" s="13">
        <v>198</v>
      </c>
      <c r="CP153" s="13">
        <v>197</v>
      </c>
      <c r="CQ153" s="13">
        <v>223</v>
      </c>
      <c r="CR153" s="13">
        <v>189</v>
      </c>
      <c r="CS153" s="13">
        <v>218</v>
      </c>
      <c r="CT153" s="13">
        <v>219</v>
      </c>
      <c r="CU153" s="13">
        <v>175</v>
      </c>
      <c r="CV153" s="13">
        <v>183</v>
      </c>
      <c r="CW153" s="13">
        <v>178</v>
      </c>
      <c r="CX153" s="13">
        <v>179</v>
      </c>
      <c r="CY153" s="13">
        <v>173</v>
      </c>
      <c r="CZ153" s="13">
        <v>154</v>
      </c>
      <c r="DA153" s="13">
        <v>154</v>
      </c>
      <c r="DB153" s="13">
        <v>139</v>
      </c>
      <c r="DC153" s="13">
        <v>132</v>
      </c>
      <c r="DD153" s="13">
        <v>108</v>
      </c>
      <c r="DE153" s="13">
        <v>101</v>
      </c>
      <c r="DF153" s="13">
        <v>107</v>
      </c>
      <c r="DG153" s="13">
        <v>94</v>
      </c>
      <c r="DH153" s="13">
        <v>74</v>
      </c>
      <c r="DI153" s="13">
        <v>75</v>
      </c>
      <c r="DJ153" s="13">
        <v>73</v>
      </c>
      <c r="DK153" s="13">
        <v>71</v>
      </c>
      <c r="DL153" s="13">
        <v>75</v>
      </c>
      <c r="DM153" s="13">
        <v>60</v>
      </c>
      <c r="DN153" s="13">
        <v>55</v>
      </c>
      <c r="DO153" s="13">
        <v>46</v>
      </c>
      <c r="DP153" s="13">
        <v>42</v>
      </c>
      <c r="DQ153" s="13">
        <v>35</v>
      </c>
      <c r="DR153" s="13">
        <v>43</v>
      </c>
      <c r="DS153" s="13">
        <v>43</v>
      </c>
      <c r="DT153" s="13">
        <v>24</v>
      </c>
      <c r="DU153" s="13">
        <v>31</v>
      </c>
      <c r="DV153" s="13">
        <v>27</v>
      </c>
      <c r="DW153" s="13">
        <v>30</v>
      </c>
      <c r="DX153" s="13">
        <v>30</v>
      </c>
      <c r="DY153" s="13">
        <v>19</v>
      </c>
      <c r="DZ153" s="13">
        <v>23</v>
      </c>
      <c r="EA153" s="13">
        <v>31</v>
      </c>
      <c r="EB153" s="13">
        <v>22</v>
      </c>
      <c r="EC153" s="13">
        <v>14</v>
      </c>
      <c r="ED153" s="13">
        <v>17</v>
      </c>
      <c r="EE153" s="13">
        <v>15</v>
      </c>
      <c r="EF153" s="13">
        <v>16</v>
      </c>
      <c r="EG153" s="13">
        <v>14</v>
      </c>
      <c r="EH153" s="13">
        <v>10</v>
      </c>
      <c r="EI153" s="13">
        <v>11</v>
      </c>
      <c r="EJ153" s="13">
        <v>10</v>
      </c>
      <c r="EK153" s="13">
        <v>5</v>
      </c>
      <c r="EL153" s="13">
        <v>6</v>
      </c>
      <c r="EM153" s="13">
        <v>6</v>
      </c>
      <c r="EN153" s="13">
        <v>4</v>
      </c>
      <c r="EO153" s="13">
        <v>3</v>
      </c>
      <c r="EP153" s="13">
        <v>1</v>
      </c>
      <c r="EQ153" s="13"/>
      <c r="ER153" s="13"/>
      <c r="ES153" s="13"/>
      <c r="ET153" s="13">
        <v>1</v>
      </c>
      <c r="EU153" s="13"/>
      <c r="EV153" s="13"/>
      <c r="EW153" s="13"/>
      <c r="EX153" s="13"/>
      <c r="EY153" s="13"/>
      <c r="EZ153" s="13"/>
      <c r="FA153" s="60">
        <v>12919</v>
      </c>
      <c r="FB153" s="13">
        <v>12919</v>
      </c>
      <c r="FC153" s="16" t="s">
        <v>161</v>
      </c>
      <c r="FD153" s="13">
        <v>6</v>
      </c>
      <c r="FE153" s="13">
        <v>40</v>
      </c>
      <c r="FF153" s="13">
        <v>20</v>
      </c>
      <c r="FG153" s="13">
        <v>29</v>
      </c>
      <c r="FH153" s="13">
        <v>28</v>
      </c>
      <c r="FI153" s="13">
        <v>19</v>
      </c>
      <c r="FJ153" s="13">
        <v>30</v>
      </c>
      <c r="FK153" s="13">
        <v>27</v>
      </c>
      <c r="FL153" s="13">
        <v>23</v>
      </c>
      <c r="FM153" s="13">
        <v>28</v>
      </c>
      <c r="FN153" s="13">
        <v>30</v>
      </c>
      <c r="FO153" s="13">
        <v>35</v>
      </c>
      <c r="FP153" s="13">
        <v>23</v>
      </c>
      <c r="FQ153" s="13">
        <v>48</v>
      </c>
      <c r="FR153" s="13">
        <v>44</v>
      </c>
      <c r="FS153" s="13">
        <v>54</v>
      </c>
      <c r="FT153" s="13">
        <v>87</v>
      </c>
      <c r="FU153" s="13">
        <v>114</v>
      </c>
      <c r="FV153" s="13">
        <v>183</v>
      </c>
      <c r="FW153" s="13">
        <v>208</v>
      </c>
      <c r="FX153" s="13">
        <v>218</v>
      </c>
      <c r="FY153" s="13">
        <v>249</v>
      </c>
      <c r="FZ153" s="13">
        <v>216</v>
      </c>
      <c r="GA153" s="13">
        <v>303</v>
      </c>
      <c r="GB153" s="13">
        <v>321</v>
      </c>
      <c r="GC153" s="13">
        <v>316</v>
      </c>
      <c r="GD153" s="13">
        <v>359</v>
      </c>
      <c r="GE153" s="13">
        <v>357</v>
      </c>
      <c r="GF153" s="13">
        <v>378</v>
      </c>
      <c r="GG153" s="13">
        <v>351</v>
      </c>
      <c r="GH153" s="13">
        <v>417</v>
      </c>
      <c r="GI153" s="13">
        <v>356</v>
      </c>
      <c r="GJ153" s="13">
        <v>363</v>
      </c>
      <c r="GK153" s="13">
        <v>381</v>
      </c>
      <c r="GL153" s="13">
        <v>396</v>
      </c>
      <c r="GM153" s="13">
        <v>321</v>
      </c>
      <c r="GN153" s="13">
        <v>342</v>
      </c>
      <c r="GO153" s="13">
        <v>277</v>
      </c>
      <c r="GP153" s="13">
        <v>289</v>
      </c>
      <c r="GQ153" s="13">
        <v>288</v>
      </c>
      <c r="GR153" s="13">
        <v>298</v>
      </c>
      <c r="GS153" s="13">
        <v>324</v>
      </c>
      <c r="GT153" s="13">
        <v>284</v>
      </c>
      <c r="GU153" s="13">
        <v>259</v>
      </c>
      <c r="GV153" s="13">
        <v>262</v>
      </c>
      <c r="GW153" s="13">
        <v>234</v>
      </c>
      <c r="GX153" s="13">
        <v>203</v>
      </c>
      <c r="GY153" s="13">
        <v>235</v>
      </c>
      <c r="GZ153" s="13">
        <v>250</v>
      </c>
      <c r="HA153" s="13">
        <v>223</v>
      </c>
      <c r="HB153" s="13">
        <v>220</v>
      </c>
      <c r="HC153" s="13">
        <v>208</v>
      </c>
      <c r="HD153" s="13">
        <v>199</v>
      </c>
      <c r="HE153" s="13">
        <v>190</v>
      </c>
      <c r="HF153" s="13">
        <v>159</v>
      </c>
      <c r="HG153" s="13">
        <v>170</v>
      </c>
      <c r="HH153" s="13">
        <v>157</v>
      </c>
      <c r="HI153" s="13">
        <v>119</v>
      </c>
      <c r="HJ153" s="13">
        <v>150</v>
      </c>
      <c r="HK153" s="13">
        <v>140</v>
      </c>
      <c r="HL153" s="13">
        <v>121</v>
      </c>
      <c r="HM153" s="13">
        <v>135</v>
      </c>
      <c r="HN153" s="13">
        <v>126</v>
      </c>
      <c r="HO153" s="13">
        <v>109</v>
      </c>
      <c r="HP153" s="13">
        <v>95</v>
      </c>
      <c r="HQ153" s="13">
        <v>102</v>
      </c>
      <c r="HR153" s="13">
        <v>88</v>
      </c>
      <c r="HS153" s="13">
        <v>105</v>
      </c>
      <c r="HT153" s="13">
        <v>60</v>
      </c>
      <c r="HU153" s="13">
        <v>73</v>
      </c>
      <c r="HV153" s="13">
        <v>65</v>
      </c>
      <c r="HW153" s="13">
        <v>64</v>
      </c>
      <c r="HX153" s="13">
        <v>43</v>
      </c>
      <c r="HY153" s="13">
        <v>49</v>
      </c>
      <c r="HZ153" s="13">
        <v>52</v>
      </c>
      <c r="IA153" s="13">
        <v>46</v>
      </c>
      <c r="IB153" s="13">
        <v>46</v>
      </c>
      <c r="IC153" s="13">
        <v>30</v>
      </c>
      <c r="ID153" s="13">
        <v>27</v>
      </c>
      <c r="IE153" s="13">
        <v>30</v>
      </c>
      <c r="IF153" s="13">
        <v>23</v>
      </c>
      <c r="IG153" s="13">
        <v>17</v>
      </c>
      <c r="IH153" s="13">
        <v>17</v>
      </c>
      <c r="II153" s="13">
        <v>21</v>
      </c>
      <c r="IJ153" s="13">
        <v>15</v>
      </c>
      <c r="IK153" s="13">
        <v>9</v>
      </c>
      <c r="IL153" s="13">
        <v>15</v>
      </c>
      <c r="IM153" s="13">
        <v>11</v>
      </c>
      <c r="IN153" s="13">
        <v>6</v>
      </c>
      <c r="IO153" s="13">
        <v>15</v>
      </c>
      <c r="IP153" s="13">
        <v>2</v>
      </c>
      <c r="IQ153" s="13">
        <v>3</v>
      </c>
      <c r="IR153" s="13">
        <v>5</v>
      </c>
      <c r="IS153" s="13"/>
      <c r="IT153" s="13">
        <v>4</v>
      </c>
      <c r="IU153" s="13">
        <v>1</v>
      </c>
      <c r="IV153" s="13">
        <v>1</v>
      </c>
      <c r="IW153" s="13">
        <v>1</v>
      </c>
      <c r="IX153" s="13">
        <v>1</v>
      </c>
      <c r="IY153" s="13"/>
      <c r="IZ153" s="13">
        <v>1</v>
      </c>
      <c r="JA153" s="13"/>
      <c r="JB153" s="13"/>
      <c r="JC153" s="13"/>
      <c r="JD153" s="13"/>
      <c r="JE153" s="13"/>
      <c r="JF153" s="60">
        <v>13492</v>
      </c>
      <c r="JG153" s="13">
        <v>23</v>
      </c>
      <c r="JH153" s="13">
        <v>17</v>
      </c>
      <c r="JI153" s="13"/>
      <c r="JJ153" s="13"/>
      <c r="JK153" s="13">
        <v>1</v>
      </c>
      <c r="JL153" s="13">
        <v>1</v>
      </c>
      <c r="JM153" s="13"/>
      <c r="JN153" s="13"/>
      <c r="JO153" s="13">
        <v>1</v>
      </c>
      <c r="JP153" s="13">
        <v>1</v>
      </c>
      <c r="JQ153" s="13">
        <v>2</v>
      </c>
      <c r="JR153" s="13">
        <v>1</v>
      </c>
      <c r="JS153" s="13">
        <v>3</v>
      </c>
      <c r="JT153" s="13"/>
      <c r="JU153" s="13">
        <v>1</v>
      </c>
      <c r="JV153" s="13"/>
      <c r="JW153" s="13">
        <v>2</v>
      </c>
      <c r="JX153" s="13">
        <v>3</v>
      </c>
      <c r="JY153" s="13">
        <v>4</v>
      </c>
      <c r="JZ153" s="13">
        <v>3</v>
      </c>
      <c r="KA153" s="13">
        <v>2</v>
      </c>
      <c r="KB153" s="13">
        <v>3</v>
      </c>
      <c r="KC153" s="13">
        <v>3</v>
      </c>
      <c r="KD153" s="13">
        <v>1</v>
      </c>
      <c r="KE153" s="13">
        <v>6</v>
      </c>
      <c r="KF153" s="13">
        <v>2</v>
      </c>
      <c r="KG153" s="13">
        <v>5</v>
      </c>
      <c r="KH153" s="13">
        <v>2</v>
      </c>
      <c r="KI153" s="13">
        <v>4</v>
      </c>
      <c r="KJ153" s="13">
        <v>4</v>
      </c>
      <c r="KK153" s="13">
        <v>6</v>
      </c>
      <c r="KL153" s="13">
        <v>6</v>
      </c>
      <c r="KM153" s="13">
        <v>5</v>
      </c>
      <c r="KN153" s="13">
        <v>9</v>
      </c>
      <c r="KO153" s="13">
        <v>11</v>
      </c>
      <c r="KP153" s="13">
        <v>6</v>
      </c>
      <c r="KQ153" s="13">
        <v>6</v>
      </c>
      <c r="KR153" s="13">
        <v>5</v>
      </c>
      <c r="KS153" s="13">
        <v>7</v>
      </c>
      <c r="KT153" s="13">
        <v>5</v>
      </c>
      <c r="KU153" s="13">
        <v>3</v>
      </c>
      <c r="KV153" s="13">
        <v>10</v>
      </c>
      <c r="KW153" s="13">
        <v>6</v>
      </c>
      <c r="KX153" s="13">
        <v>5</v>
      </c>
      <c r="KY153" s="13">
        <v>2</v>
      </c>
      <c r="KZ153" s="13"/>
      <c r="LA153" s="13"/>
      <c r="LB153" s="13">
        <v>2</v>
      </c>
      <c r="LC153" s="13">
        <v>2</v>
      </c>
      <c r="LD153" s="13">
        <v>3</v>
      </c>
      <c r="LE153" s="13"/>
      <c r="LF153" s="13">
        <v>2</v>
      </c>
      <c r="LG153" s="13">
        <v>4</v>
      </c>
      <c r="LH153" s="13">
        <v>4</v>
      </c>
      <c r="LI153" s="13">
        <v>2</v>
      </c>
      <c r="LJ153" s="13"/>
      <c r="LK153" s="13">
        <v>2</v>
      </c>
      <c r="LL153" s="13">
        <v>2</v>
      </c>
      <c r="LM153" s="13">
        <v>4</v>
      </c>
      <c r="LN153" s="13">
        <v>2</v>
      </c>
      <c r="LO153" s="13">
        <v>2</v>
      </c>
      <c r="LP153" s="13">
        <v>1</v>
      </c>
      <c r="LQ153" s="13">
        <v>4</v>
      </c>
      <c r="LR153" s="13">
        <v>2</v>
      </c>
      <c r="LS153" s="13">
        <v>1</v>
      </c>
      <c r="LT153" s="13">
        <v>2</v>
      </c>
      <c r="LU153" s="13">
        <v>3</v>
      </c>
      <c r="LV153" s="13">
        <v>1</v>
      </c>
      <c r="LW153" s="13">
        <v>2</v>
      </c>
      <c r="LX153" s="13">
        <v>3</v>
      </c>
      <c r="LY153" s="13">
        <v>2</v>
      </c>
      <c r="LZ153" s="13"/>
      <c r="MA153" s="13"/>
      <c r="MB153" s="13">
        <v>3</v>
      </c>
      <c r="MC153" s="13">
        <v>2</v>
      </c>
      <c r="MD153" s="13"/>
      <c r="ME153" s="13">
        <v>1</v>
      </c>
      <c r="MF153" s="13"/>
      <c r="MG153" s="13">
        <v>2</v>
      </c>
      <c r="MH153" s="13"/>
      <c r="MI153" s="13"/>
      <c r="MJ153" s="13">
        <v>2</v>
      </c>
      <c r="MK153" s="13">
        <v>1</v>
      </c>
      <c r="ML153" s="13"/>
      <c r="MM153" s="13"/>
      <c r="MN153" s="13">
        <v>4</v>
      </c>
      <c r="MO153" s="13">
        <v>1</v>
      </c>
      <c r="MP153" s="13">
        <v>3</v>
      </c>
      <c r="MQ153" s="13">
        <v>3</v>
      </c>
      <c r="MR153" s="13">
        <v>3</v>
      </c>
      <c r="MS153" s="13">
        <v>2</v>
      </c>
      <c r="MT153" s="13">
        <v>5</v>
      </c>
      <c r="MU153" s="13">
        <v>1</v>
      </c>
      <c r="MV153" s="13">
        <v>2</v>
      </c>
      <c r="MW153" s="13">
        <v>1</v>
      </c>
      <c r="MX153" s="13">
        <v>1</v>
      </c>
      <c r="MY153" s="13">
        <v>2</v>
      </c>
      <c r="MZ153" s="13">
        <v>2</v>
      </c>
      <c r="NA153" s="13"/>
      <c r="NB153" s="13"/>
      <c r="NC153" s="13"/>
      <c r="ND153" s="13"/>
      <c r="NE153" s="13"/>
      <c r="NF153" s="13"/>
      <c r="NG153" s="13"/>
      <c r="NH153" s="13"/>
      <c r="NI153" s="13">
        <v>1</v>
      </c>
      <c r="NJ153" s="60">
        <v>281</v>
      </c>
      <c r="NK153" s="13">
        <v>13773</v>
      </c>
      <c r="NL153" s="448"/>
      <c r="NM153" s="448"/>
      <c r="NN153" s="448"/>
    </row>
    <row r="154" spans="1:378">
      <c r="A154" s="17" t="s">
        <v>270</v>
      </c>
      <c r="B154" s="284">
        <f t="shared" si="170"/>
        <v>79</v>
      </c>
      <c r="C154" s="284">
        <f t="shared" si="171"/>
        <v>96</v>
      </c>
      <c r="D154" s="284">
        <f t="shared" si="172"/>
        <v>83</v>
      </c>
      <c r="E154" s="284">
        <f t="shared" si="173"/>
        <v>104</v>
      </c>
      <c r="F154" s="284">
        <f t="shared" si="174"/>
        <v>413</v>
      </c>
      <c r="G154" s="284">
        <f t="shared" si="175"/>
        <v>543</v>
      </c>
      <c r="H154" s="284">
        <f t="shared" si="176"/>
        <v>591</v>
      </c>
      <c r="I154" s="284">
        <f t="shared" si="177"/>
        <v>721</v>
      </c>
      <c r="J154" s="284">
        <f t="shared" si="178"/>
        <v>340</v>
      </c>
      <c r="K154" s="284">
        <f t="shared" si="179"/>
        <v>418</v>
      </c>
      <c r="L154" s="284">
        <f t="shared" si="180"/>
        <v>227</v>
      </c>
      <c r="M154" s="284">
        <f t="shared" si="181"/>
        <v>235</v>
      </c>
      <c r="N154" s="284">
        <f t="shared" si="182"/>
        <v>140</v>
      </c>
      <c r="O154" s="284">
        <f t="shared" si="183"/>
        <v>109</v>
      </c>
      <c r="P154" s="284">
        <f t="shared" si="184"/>
        <v>75</v>
      </c>
      <c r="Q154" s="284">
        <f t="shared" si="185"/>
        <v>48</v>
      </c>
      <c r="R154" s="284">
        <f t="shared" si="186"/>
        <v>23</v>
      </c>
      <c r="S154" s="284">
        <f t="shared" si="187"/>
        <v>45</v>
      </c>
      <c r="T154" s="284">
        <f t="shared" si="188"/>
        <v>9</v>
      </c>
      <c r="U154" s="284">
        <f t="shared" si="189"/>
        <v>6</v>
      </c>
      <c r="W154" s="16" t="s">
        <v>218</v>
      </c>
      <c r="X154" s="764">
        <f t="shared" si="150"/>
        <v>17</v>
      </c>
      <c r="Y154" s="764">
        <f t="shared" si="151"/>
        <v>21</v>
      </c>
      <c r="Z154" s="764">
        <f t="shared" si="152"/>
        <v>193</v>
      </c>
      <c r="AA154" s="764">
        <f t="shared" si="153"/>
        <v>208</v>
      </c>
      <c r="AB154" s="764">
        <f t="shared" si="154"/>
        <v>870</v>
      </c>
      <c r="AC154" s="764">
        <f t="shared" si="155"/>
        <v>753</v>
      </c>
      <c r="AD154" s="764">
        <f t="shared" si="156"/>
        <v>1314</v>
      </c>
      <c r="AE154" s="764">
        <f t="shared" si="157"/>
        <v>995</v>
      </c>
      <c r="AF154" s="764">
        <f t="shared" si="158"/>
        <v>1186</v>
      </c>
      <c r="AG154" s="764">
        <f t="shared" si="159"/>
        <v>854</v>
      </c>
      <c r="AH154" s="764">
        <f t="shared" si="160"/>
        <v>759</v>
      </c>
      <c r="AI154" s="764">
        <f t="shared" si="161"/>
        <v>556</v>
      </c>
      <c r="AJ154" s="764">
        <f t="shared" si="162"/>
        <v>392</v>
      </c>
      <c r="AK154" s="764">
        <f t="shared" si="163"/>
        <v>351</v>
      </c>
      <c r="AL154" s="764">
        <f t="shared" si="164"/>
        <v>225</v>
      </c>
      <c r="AM154" s="764">
        <f t="shared" si="165"/>
        <v>211</v>
      </c>
      <c r="AN154" s="764">
        <f t="shared" si="166"/>
        <v>87</v>
      </c>
      <c r="AO154" s="764">
        <f t="shared" si="167"/>
        <v>95</v>
      </c>
      <c r="AP154" s="764">
        <f t="shared" si="168"/>
        <v>9</v>
      </c>
      <c r="AQ154" s="764">
        <f t="shared" si="169"/>
        <v>27</v>
      </c>
      <c r="AR154" s="764">
        <f t="shared" si="190"/>
        <v>54</v>
      </c>
      <c r="AT154" s="16" t="s">
        <v>218</v>
      </c>
      <c r="AU154" s="13">
        <v>1</v>
      </c>
      <c r="AV154" s="13">
        <v>4</v>
      </c>
      <c r="AW154" s="13">
        <v>1</v>
      </c>
      <c r="AX154" s="13">
        <v>3</v>
      </c>
      <c r="AY154" s="13">
        <v>1</v>
      </c>
      <c r="AZ154" s="13">
        <v>1</v>
      </c>
      <c r="BA154" s="13">
        <v>2</v>
      </c>
      <c r="BB154" s="13">
        <v>2</v>
      </c>
      <c r="BC154" s="13">
        <v>2</v>
      </c>
      <c r="BD154" s="13">
        <v>4</v>
      </c>
      <c r="BE154" s="13"/>
      <c r="BF154" s="13">
        <v>7</v>
      </c>
      <c r="BG154" s="13">
        <v>10</v>
      </c>
      <c r="BH154" s="13">
        <v>14</v>
      </c>
      <c r="BI154" s="13">
        <v>9</v>
      </c>
      <c r="BJ154" s="13">
        <v>20</v>
      </c>
      <c r="BK154" s="13">
        <v>14</v>
      </c>
      <c r="BL154" s="13">
        <v>30</v>
      </c>
      <c r="BM154" s="13">
        <v>64</v>
      </c>
      <c r="BN154" s="13">
        <v>40</v>
      </c>
      <c r="BO154" s="13">
        <v>48</v>
      </c>
      <c r="BP154" s="13">
        <v>57</v>
      </c>
      <c r="BQ154" s="13">
        <v>69</v>
      </c>
      <c r="BR154" s="13">
        <v>62</v>
      </c>
      <c r="BS154" s="13">
        <v>77</v>
      </c>
      <c r="BT154" s="13">
        <v>77</v>
      </c>
      <c r="BU154" s="13">
        <v>72</v>
      </c>
      <c r="BV154" s="13">
        <v>78</v>
      </c>
      <c r="BW154" s="13">
        <v>99</v>
      </c>
      <c r="BX154" s="13">
        <v>114</v>
      </c>
      <c r="BY154" s="13">
        <v>105</v>
      </c>
      <c r="BZ154" s="13">
        <v>83</v>
      </c>
      <c r="CA154" s="13">
        <v>93</v>
      </c>
      <c r="CB154" s="13">
        <v>95</v>
      </c>
      <c r="CC154" s="13">
        <v>98</v>
      </c>
      <c r="CD154" s="13">
        <v>96</v>
      </c>
      <c r="CE154" s="13">
        <v>101</v>
      </c>
      <c r="CF154" s="13">
        <v>116</v>
      </c>
      <c r="CG154" s="13">
        <v>102</v>
      </c>
      <c r="CH154" s="13">
        <v>106</v>
      </c>
      <c r="CI154" s="13">
        <v>90</v>
      </c>
      <c r="CJ154" s="13">
        <v>93</v>
      </c>
      <c r="CK154" s="13">
        <v>104</v>
      </c>
      <c r="CL154" s="13">
        <v>70</v>
      </c>
      <c r="CM154" s="13">
        <v>98</v>
      </c>
      <c r="CN154" s="13">
        <v>81</v>
      </c>
      <c r="CO154" s="13">
        <v>95</v>
      </c>
      <c r="CP154" s="13">
        <v>71</v>
      </c>
      <c r="CQ154" s="13">
        <v>71</v>
      </c>
      <c r="CR154" s="13">
        <v>81</v>
      </c>
      <c r="CS154" s="13">
        <v>75</v>
      </c>
      <c r="CT154" s="13">
        <v>51</v>
      </c>
      <c r="CU154" s="13">
        <v>57</v>
      </c>
      <c r="CV154" s="13">
        <v>61</v>
      </c>
      <c r="CW154" s="13">
        <v>61</v>
      </c>
      <c r="CX154" s="13">
        <v>58</v>
      </c>
      <c r="CY154" s="13">
        <v>61</v>
      </c>
      <c r="CZ154" s="13">
        <v>44</v>
      </c>
      <c r="DA154" s="13">
        <v>40</v>
      </c>
      <c r="DB154" s="13">
        <v>48</v>
      </c>
      <c r="DC154" s="13">
        <v>37</v>
      </c>
      <c r="DD154" s="13">
        <v>52</v>
      </c>
      <c r="DE154" s="13">
        <v>34</v>
      </c>
      <c r="DF154" s="13">
        <v>35</v>
      </c>
      <c r="DG154" s="13">
        <v>43</v>
      </c>
      <c r="DH154" s="13">
        <v>41</v>
      </c>
      <c r="DI154" s="13">
        <v>30</v>
      </c>
      <c r="DJ154" s="13">
        <v>36</v>
      </c>
      <c r="DK154" s="13">
        <v>26</v>
      </c>
      <c r="DL154" s="13">
        <v>17</v>
      </c>
      <c r="DM154" s="13">
        <v>24</v>
      </c>
      <c r="DN154" s="13">
        <v>31</v>
      </c>
      <c r="DO154" s="13">
        <v>19</v>
      </c>
      <c r="DP154" s="13">
        <v>24</v>
      </c>
      <c r="DQ154" s="13">
        <v>22</v>
      </c>
      <c r="DR154" s="13">
        <v>12</v>
      </c>
      <c r="DS154" s="13">
        <v>27</v>
      </c>
      <c r="DT154" s="13">
        <v>17</v>
      </c>
      <c r="DU154" s="13">
        <v>18</v>
      </c>
      <c r="DV154" s="13">
        <v>17</v>
      </c>
      <c r="DW154" s="13">
        <v>17</v>
      </c>
      <c r="DX154" s="13">
        <v>17</v>
      </c>
      <c r="DY154" s="13">
        <v>8</v>
      </c>
      <c r="DZ154" s="13">
        <v>12</v>
      </c>
      <c r="EA154" s="13">
        <v>7</v>
      </c>
      <c r="EB154" s="13">
        <v>5</v>
      </c>
      <c r="EC154" s="13">
        <v>8</v>
      </c>
      <c r="ED154" s="13">
        <v>7</v>
      </c>
      <c r="EE154" s="13">
        <v>6</v>
      </c>
      <c r="EF154" s="13">
        <v>8</v>
      </c>
      <c r="EG154" s="13">
        <v>11</v>
      </c>
      <c r="EH154" s="13">
        <v>4</v>
      </c>
      <c r="EI154" s="13">
        <v>3</v>
      </c>
      <c r="EJ154" s="13">
        <v>1</v>
      </c>
      <c r="EK154" s="13">
        <v>3</v>
      </c>
      <c r="EL154" s="13"/>
      <c r="EM154" s="13"/>
      <c r="EN154" s="13">
        <v>2</v>
      </c>
      <c r="EO154" s="13">
        <v>1</v>
      </c>
      <c r="EP154" s="13">
        <v>1</v>
      </c>
      <c r="EQ154" s="13"/>
      <c r="ER154" s="13">
        <v>1</v>
      </c>
      <c r="ES154" s="13"/>
      <c r="ET154" s="13"/>
      <c r="EU154" s="13"/>
      <c r="EV154" s="13"/>
      <c r="EW154" s="13"/>
      <c r="EX154" s="13"/>
      <c r="EY154" s="13"/>
      <c r="EZ154" s="13">
        <v>1</v>
      </c>
      <c r="FA154" s="60">
        <v>4072</v>
      </c>
      <c r="FB154" s="13">
        <v>4072</v>
      </c>
      <c r="FC154" s="16" t="s">
        <v>218</v>
      </c>
      <c r="FD154" s="13">
        <v>2</v>
      </c>
      <c r="FE154" s="13">
        <v>4</v>
      </c>
      <c r="FF154" s="13">
        <v>1</v>
      </c>
      <c r="FG154" s="13">
        <v>2</v>
      </c>
      <c r="FH154" s="13">
        <v>2</v>
      </c>
      <c r="FI154" s="13"/>
      <c r="FJ154" s="13"/>
      <c r="FK154" s="13">
        <v>2</v>
      </c>
      <c r="FL154" s="13">
        <v>3</v>
      </c>
      <c r="FM154" s="13">
        <v>1</v>
      </c>
      <c r="FN154" s="13">
        <v>3</v>
      </c>
      <c r="FO154" s="13">
        <v>2</v>
      </c>
      <c r="FP154" s="13">
        <v>6</v>
      </c>
      <c r="FQ154" s="13">
        <v>7</v>
      </c>
      <c r="FR154" s="13">
        <v>16</v>
      </c>
      <c r="FS154" s="13">
        <v>10</v>
      </c>
      <c r="FT154" s="13">
        <v>20</v>
      </c>
      <c r="FU154" s="13">
        <v>33</v>
      </c>
      <c r="FV154" s="13">
        <v>52</v>
      </c>
      <c r="FW154" s="13">
        <v>44</v>
      </c>
      <c r="FX154" s="13">
        <v>58</v>
      </c>
      <c r="FY154" s="13">
        <v>51</v>
      </c>
      <c r="FZ154" s="13">
        <v>70</v>
      </c>
      <c r="GA154" s="13">
        <v>82</v>
      </c>
      <c r="GB154" s="13">
        <v>87</v>
      </c>
      <c r="GC154" s="13">
        <v>105</v>
      </c>
      <c r="GD154" s="13">
        <v>103</v>
      </c>
      <c r="GE154" s="13">
        <v>92</v>
      </c>
      <c r="GF154" s="13">
        <v>99</v>
      </c>
      <c r="GG154" s="13">
        <v>123</v>
      </c>
      <c r="GH154" s="13">
        <v>146</v>
      </c>
      <c r="GI154" s="13">
        <v>113</v>
      </c>
      <c r="GJ154" s="13">
        <v>121</v>
      </c>
      <c r="GK154" s="13">
        <v>148</v>
      </c>
      <c r="GL154" s="13">
        <v>130</v>
      </c>
      <c r="GM154" s="13">
        <v>132</v>
      </c>
      <c r="GN154" s="13">
        <v>147</v>
      </c>
      <c r="GO154" s="13">
        <v>119</v>
      </c>
      <c r="GP154" s="13">
        <v>110</v>
      </c>
      <c r="GQ154" s="13">
        <v>148</v>
      </c>
      <c r="GR154" s="13">
        <v>164</v>
      </c>
      <c r="GS154" s="13">
        <v>133</v>
      </c>
      <c r="GT154" s="13">
        <v>123</v>
      </c>
      <c r="GU154" s="13">
        <v>124</v>
      </c>
      <c r="GV154" s="13">
        <v>135</v>
      </c>
      <c r="GW154" s="13">
        <v>89</v>
      </c>
      <c r="GX154" s="13">
        <v>112</v>
      </c>
      <c r="GY154" s="13">
        <v>102</v>
      </c>
      <c r="GZ154" s="13">
        <v>95</v>
      </c>
      <c r="HA154" s="13">
        <v>109</v>
      </c>
      <c r="HB154" s="13">
        <v>92</v>
      </c>
      <c r="HC154" s="13">
        <v>83</v>
      </c>
      <c r="HD154" s="13">
        <v>94</v>
      </c>
      <c r="HE154" s="13">
        <v>95</v>
      </c>
      <c r="HF154" s="13">
        <v>76</v>
      </c>
      <c r="HG154" s="13">
        <v>66</v>
      </c>
      <c r="HH154" s="13">
        <v>77</v>
      </c>
      <c r="HI154" s="13">
        <v>56</v>
      </c>
      <c r="HJ154" s="13">
        <v>66</v>
      </c>
      <c r="HK154" s="13">
        <v>54</v>
      </c>
      <c r="HL154" s="13">
        <v>58</v>
      </c>
      <c r="HM154" s="13">
        <v>42</v>
      </c>
      <c r="HN154" s="13">
        <v>45</v>
      </c>
      <c r="HO154" s="13">
        <v>42</v>
      </c>
      <c r="HP154" s="13">
        <v>32</v>
      </c>
      <c r="HQ154" s="13">
        <v>41</v>
      </c>
      <c r="HR154" s="13">
        <v>38</v>
      </c>
      <c r="HS154" s="13">
        <v>33</v>
      </c>
      <c r="HT154" s="13">
        <v>33</v>
      </c>
      <c r="HU154" s="13">
        <v>28</v>
      </c>
      <c r="HV154" s="13">
        <v>26</v>
      </c>
      <c r="HW154" s="13">
        <v>23</v>
      </c>
      <c r="HX154" s="13">
        <v>19</v>
      </c>
      <c r="HY154" s="13">
        <v>30</v>
      </c>
      <c r="HZ154" s="13">
        <v>18</v>
      </c>
      <c r="IA154" s="13">
        <v>31</v>
      </c>
      <c r="IB154" s="13">
        <v>20</v>
      </c>
      <c r="IC154" s="13">
        <v>24</v>
      </c>
      <c r="ID154" s="13">
        <v>20</v>
      </c>
      <c r="IE154" s="13">
        <v>14</v>
      </c>
      <c r="IF154" s="13">
        <v>14</v>
      </c>
      <c r="IG154" s="13">
        <v>11</v>
      </c>
      <c r="IH154" s="13">
        <v>15</v>
      </c>
      <c r="II154" s="13">
        <v>11</v>
      </c>
      <c r="IJ154" s="13">
        <v>12</v>
      </c>
      <c r="IK154" s="13">
        <v>11</v>
      </c>
      <c r="IL154" s="13">
        <v>4</v>
      </c>
      <c r="IM154" s="13">
        <v>5</v>
      </c>
      <c r="IN154" s="13">
        <v>4</v>
      </c>
      <c r="IO154" s="13"/>
      <c r="IP154" s="13">
        <v>3</v>
      </c>
      <c r="IQ154" s="13">
        <v>3</v>
      </c>
      <c r="IR154" s="13">
        <v>1</v>
      </c>
      <c r="IS154" s="13"/>
      <c r="IT154" s="13"/>
      <c r="IU154" s="13">
        <v>1</v>
      </c>
      <c r="IV154" s="13">
        <v>1</v>
      </c>
      <c r="IW154" s="13"/>
      <c r="IX154" s="13"/>
      <c r="IY154" s="13"/>
      <c r="IZ154" s="13"/>
      <c r="JA154" s="13"/>
      <c r="JB154" s="13"/>
      <c r="JC154" s="13"/>
      <c r="JD154" s="13"/>
      <c r="JE154" s="13"/>
      <c r="JF154" s="60">
        <v>5052</v>
      </c>
      <c r="JG154" s="13">
        <v>2</v>
      </c>
      <c r="JH154" s="13">
        <v>1</v>
      </c>
      <c r="JI154" s="13"/>
      <c r="JJ154" s="13"/>
      <c r="JK154" s="13"/>
      <c r="JL154" s="13"/>
      <c r="JM154" s="13"/>
      <c r="JN154" s="13"/>
      <c r="JO154" s="13"/>
      <c r="JP154" s="13"/>
      <c r="JQ154" s="13"/>
      <c r="JR154" s="13">
        <v>1</v>
      </c>
      <c r="JS154" s="13"/>
      <c r="JT154" s="13"/>
      <c r="JU154" s="13"/>
      <c r="JV154" s="13"/>
      <c r="JW154" s="13"/>
      <c r="JX154" s="13"/>
      <c r="JY154" s="13"/>
      <c r="JZ154" s="13"/>
      <c r="KA154" s="13">
        <v>1</v>
      </c>
      <c r="KB154" s="13">
        <v>2</v>
      </c>
      <c r="KC154" s="13"/>
      <c r="KD154" s="13"/>
      <c r="KE154" s="13"/>
      <c r="KF154" s="13"/>
      <c r="KG154" s="13"/>
      <c r="KH154" s="13"/>
      <c r="KI154" s="13">
        <v>2</v>
      </c>
      <c r="KJ154" s="13">
        <v>2</v>
      </c>
      <c r="KK154" s="13"/>
      <c r="KL154" s="13"/>
      <c r="KM154" s="13">
        <v>1</v>
      </c>
      <c r="KN154" s="13">
        <v>3</v>
      </c>
      <c r="KO154" s="13">
        <v>1</v>
      </c>
      <c r="KP154" s="13">
        <v>2</v>
      </c>
      <c r="KQ154" s="13">
        <v>2</v>
      </c>
      <c r="KR154" s="13"/>
      <c r="KS154" s="13"/>
      <c r="KT154" s="13"/>
      <c r="KU154" s="13">
        <v>1</v>
      </c>
      <c r="KV154" s="13">
        <v>1</v>
      </c>
      <c r="KW154" s="13">
        <v>1</v>
      </c>
      <c r="KX154" s="13">
        <v>2</v>
      </c>
      <c r="KY154" s="13">
        <v>1</v>
      </c>
      <c r="KZ154" s="13">
        <v>2</v>
      </c>
      <c r="LA154" s="13">
        <v>1</v>
      </c>
      <c r="LB154" s="13"/>
      <c r="LC154" s="13">
        <v>1</v>
      </c>
      <c r="LD154" s="13">
        <v>1</v>
      </c>
      <c r="LE154" s="13"/>
      <c r="LF154" s="13"/>
      <c r="LG154" s="13">
        <v>3</v>
      </c>
      <c r="LH154" s="13"/>
      <c r="LI154" s="13"/>
      <c r="LJ154" s="13"/>
      <c r="LK154" s="13"/>
      <c r="LL154" s="13"/>
      <c r="LM154" s="13">
        <v>1</v>
      </c>
      <c r="LN154" s="13"/>
      <c r="LO154" s="13"/>
      <c r="LP154" s="13"/>
      <c r="LQ154" s="13"/>
      <c r="LR154" s="13"/>
      <c r="LS154" s="13"/>
      <c r="LT154" s="13"/>
      <c r="LU154" s="13"/>
      <c r="LV154" s="13"/>
      <c r="LW154" s="13"/>
      <c r="LX154" s="13"/>
      <c r="LY154" s="13">
        <v>1</v>
      </c>
      <c r="LZ154" s="13"/>
      <c r="MA154" s="13"/>
      <c r="MB154" s="13"/>
      <c r="MC154" s="13"/>
      <c r="MD154" s="13">
        <v>1</v>
      </c>
      <c r="ME154" s="13">
        <v>1</v>
      </c>
      <c r="MF154" s="13"/>
      <c r="MG154" s="13"/>
      <c r="MH154" s="13"/>
      <c r="MI154" s="13"/>
      <c r="MJ154" s="13">
        <v>1</v>
      </c>
      <c r="MK154" s="13">
        <v>2</v>
      </c>
      <c r="ML154" s="13">
        <v>4</v>
      </c>
      <c r="MM154" s="13"/>
      <c r="MN154" s="13">
        <v>2</v>
      </c>
      <c r="MO154" s="13"/>
      <c r="MP154" s="13">
        <v>1</v>
      </c>
      <c r="MQ154" s="13"/>
      <c r="MR154" s="13"/>
      <c r="MS154" s="13">
        <v>1</v>
      </c>
      <c r="MT154" s="13">
        <v>1</v>
      </c>
      <c r="MU154" s="13">
        <v>1</v>
      </c>
      <c r="MV154" s="13">
        <v>1</v>
      </c>
      <c r="MW154" s="13">
        <v>1</v>
      </c>
      <c r="MX154" s="13"/>
      <c r="MY154" s="13"/>
      <c r="MZ154" s="13"/>
      <c r="NA154" s="13"/>
      <c r="NB154" s="13"/>
      <c r="NC154" s="13"/>
      <c r="ND154" s="13"/>
      <c r="NE154" s="13"/>
      <c r="NF154" s="13"/>
      <c r="NG154" s="13"/>
      <c r="NH154" s="13"/>
      <c r="NI154" s="13"/>
      <c r="NJ154" s="60">
        <v>53</v>
      </c>
      <c r="NK154" s="13">
        <v>5105</v>
      </c>
      <c r="NL154" s="448"/>
      <c r="NM154" s="448"/>
      <c r="NN154" s="448"/>
    </row>
    <row r="155" spans="1:378">
      <c r="A155" s="8" t="s">
        <v>165</v>
      </c>
      <c r="B155" s="284">
        <f t="shared" si="170"/>
        <v>13</v>
      </c>
      <c r="C155" s="284">
        <f t="shared" si="171"/>
        <v>16</v>
      </c>
      <c r="D155" s="284">
        <f t="shared" si="172"/>
        <v>50</v>
      </c>
      <c r="E155" s="284">
        <f t="shared" si="173"/>
        <v>52</v>
      </c>
      <c r="F155" s="284">
        <f t="shared" si="174"/>
        <v>88</v>
      </c>
      <c r="G155" s="284">
        <f t="shared" si="175"/>
        <v>104</v>
      </c>
      <c r="H155" s="284">
        <f t="shared" si="176"/>
        <v>87</v>
      </c>
      <c r="I155" s="284">
        <f t="shared" si="177"/>
        <v>104</v>
      </c>
      <c r="J155" s="284">
        <f t="shared" si="178"/>
        <v>73</v>
      </c>
      <c r="K155" s="284">
        <f t="shared" si="179"/>
        <v>62</v>
      </c>
      <c r="L155" s="284">
        <f t="shared" si="180"/>
        <v>44</v>
      </c>
      <c r="M155" s="284">
        <f t="shared" si="181"/>
        <v>39</v>
      </c>
      <c r="N155" s="284">
        <f t="shared" si="182"/>
        <v>21</v>
      </c>
      <c r="O155" s="284">
        <f t="shared" si="183"/>
        <v>22</v>
      </c>
      <c r="P155" s="284">
        <f t="shared" si="184"/>
        <v>16</v>
      </c>
      <c r="Q155" s="284">
        <f t="shared" si="185"/>
        <v>14</v>
      </c>
      <c r="R155" s="284">
        <f t="shared" si="186"/>
        <v>7</v>
      </c>
      <c r="S155" s="284">
        <f t="shared" si="187"/>
        <v>9</v>
      </c>
      <c r="T155" s="284">
        <f t="shared" si="188"/>
        <v>1</v>
      </c>
      <c r="U155" s="284">
        <f t="shared" si="189"/>
        <v>3</v>
      </c>
      <c r="W155" s="16" t="s">
        <v>163</v>
      </c>
      <c r="X155" s="764">
        <f t="shared" si="150"/>
        <v>11</v>
      </c>
      <c r="Y155" s="764">
        <f t="shared" si="151"/>
        <v>5</v>
      </c>
      <c r="Z155" s="764">
        <f t="shared" si="152"/>
        <v>122</v>
      </c>
      <c r="AA155" s="764">
        <f t="shared" si="153"/>
        <v>118</v>
      </c>
      <c r="AB155" s="764">
        <f t="shared" si="154"/>
        <v>340</v>
      </c>
      <c r="AC155" s="764">
        <f t="shared" si="155"/>
        <v>346</v>
      </c>
      <c r="AD155" s="764">
        <f t="shared" si="156"/>
        <v>385</v>
      </c>
      <c r="AE155" s="764">
        <f t="shared" si="157"/>
        <v>406</v>
      </c>
      <c r="AF155" s="764">
        <f t="shared" si="158"/>
        <v>375</v>
      </c>
      <c r="AG155" s="764">
        <f t="shared" si="159"/>
        <v>345</v>
      </c>
      <c r="AH155" s="764">
        <f t="shared" si="160"/>
        <v>240</v>
      </c>
      <c r="AI155" s="764">
        <f t="shared" si="161"/>
        <v>267</v>
      </c>
      <c r="AJ155" s="764">
        <f t="shared" si="162"/>
        <v>177</v>
      </c>
      <c r="AK155" s="764">
        <f t="shared" si="163"/>
        <v>159</v>
      </c>
      <c r="AL155" s="764">
        <f t="shared" si="164"/>
        <v>83</v>
      </c>
      <c r="AM155" s="764">
        <f t="shared" si="165"/>
        <v>87</v>
      </c>
      <c r="AN155" s="764">
        <f t="shared" si="166"/>
        <v>37</v>
      </c>
      <c r="AO155" s="764">
        <f t="shared" si="167"/>
        <v>37</v>
      </c>
      <c r="AP155" s="764">
        <f t="shared" si="168"/>
        <v>3</v>
      </c>
      <c r="AQ155" s="764">
        <f t="shared" si="169"/>
        <v>13</v>
      </c>
      <c r="AR155" s="764">
        <f t="shared" si="190"/>
        <v>23</v>
      </c>
      <c r="AT155" s="16" t="s">
        <v>163</v>
      </c>
      <c r="AU155" s="13">
        <v>3</v>
      </c>
      <c r="AV155" s="13"/>
      <c r="AW155" s="13"/>
      <c r="AX155" s="13"/>
      <c r="AY155" s="13"/>
      <c r="AZ155" s="13"/>
      <c r="BA155" s="13"/>
      <c r="BB155" s="13"/>
      <c r="BC155" s="13">
        <v>2</v>
      </c>
      <c r="BD155" s="13"/>
      <c r="BE155" s="13">
        <v>2</v>
      </c>
      <c r="BF155" s="13">
        <v>2</v>
      </c>
      <c r="BG155" s="13">
        <v>1</v>
      </c>
      <c r="BH155" s="13">
        <v>4</v>
      </c>
      <c r="BI155" s="13">
        <v>4</v>
      </c>
      <c r="BJ155" s="13">
        <v>7</v>
      </c>
      <c r="BK155" s="13">
        <v>16</v>
      </c>
      <c r="BL155" s="13">
        <v>31</v>
      </c>
      <c r="BM155" s="13">
        <v>30</v>
      </c>
      <c r="BN155" s="13">
        <v>21</v>
      </c>
      <c r="BO155" s="13">
        <v>22</v>
      </c>
      <c r="BP155" s="13">
        <v>30</v>
      </c>
      <c r="BQ155" s="13">
        <v>30</v>
      </c>
      <c r="BR155" s="13">
        <v>38</v>
      </c>
      <c r="BS155" s="13">
        <v>34</v>
      </c>
      <c r="BT155" s="13">
        <v>29</v>
      </c>
      <c r="BU155" s="13">
        <v>32</v>
      </c>
      <c r="BV155" s="13">
        <v>45</v>
      </c>
      <c r="BW155" s="13">
        <v>36</v>
      </c>
      <c r="BX155" s="13">
        <v>50</v>
      </c>
      <c r="BY155" s="13">
        <v>46</v>
      </c>
      <c r="BZ155" s="13">
        <v>46</v>
      </c>
      <c r="CA155" s="13">
        <v>41</v>
      </c>
      <c r="CB155" s="13">
        <v>34</v>
      </c>
      <c r="CC155" s="13">
        <v>52</v>
      </c>
      <c r="CD155" s="13">
        <v>33</v>
      </c>
      <c r="CE155" s="13">
        <v>34</v>
      </c>
      <c r="CF155" s="13">
        <v>41</v>
      </c>
      <c r="CG155" s="13">
        <v>38</v>
      </c>
      <c r="CH155" s="13">
        <v>41</v>
      </c>
      <c r="CI155" s="13">
        <v>32</v>
      </c>
      <c r="CJ155" s="13">
        <v>44</v>
      </c>
      <c r="CK155" s="13">
        <v>34</v>
      </c>
      <c r="CL155" s="13">
        <v>45</v>
      </c>
      <c r="CM155" s="13">
        <v>27</v>
      </c>
      <c r="CN155" s="13">
        <v>23</v>
      </c>
      <c r="CO155" s="13">
        <v>38</v>
      </c>
      <c r="CP155" s="13">
        <v>37</v>
      </c>
      <c r="CQ155" s="13">
        <v>27</v>
      </c>
      <c r="CR155" s="13">
        <v>38</v>
      </c>
      <c r="CS155" s="13">
        <v>26</v>
      </c>
      <c r="CT155" s="13">
        <v>33</v>
      </c>
      <c r="CU155" s="13">
        <v>27</v>
      </c>
      <c r="CV155" s="13">
        <v>28</v>
      </c>
      <c r="CW155" s="13">
        <v>33</v>
      </c>
      <c r="CX155" s="13">
        <v>29</v>
      </c>
      <c r="CY155" s="13">
        <v>27</v>
      </c>
      <c r="CZ155" s="13">
        <v>31</v>
      </c>
      <c r="DA155" s="13">
        <v>15</v>
      </c>
      <c r="DB155" s="13">
        <v>18</v>
      </c>
      <c r="DC155" s="13">
        <v>13</v>
      </c>
      <c r="DD155" s="13">
        <v>17</v>
      </c>
      <c r="DE155" s="13">
        <v>23</v>
      </c>
      <c r="DF155" s="13">
        <v>17</v>
      </c>
      <c r="DG155" s="13">
        <v>17</v>
      </c>
      <c r="DH155" s="13">
        <v>17</v>
      </c>
      <c r="DI155" s="13">
        <v>16</v>
      </c>
      <c r="DJ155" s="13">
        <v>14</v>
      </c>
      <c r="DK155" s="13">
        <v>10</v>
      </c>
      <c r="DL155" s="13">
        <v>15</v>
      </c>
      <c r="DM155" s="13">
        <v>17</v>
      </c>
      <c r="DN155" s="13">
        <v>8</v>
      </c>
      <c r="DO155" s="13">
        <v>8</v>
      </c>
      <c r="DP155" s="13">
        <v>9</v>
      </c>
      <c r="DQ155" s="13">
        <v>9</v>
      </c>
      <c r="DR155" s="13">
        <v>13</v>
      </c>
      <c r="DS155" s="13">
        <v>4</v>
      </c>
      <c r="DT155" s="13">
        <v>6</v>
      </c>
      <c r="DU155" s="13">
        <v>2</v>
      </c>
      <c r="DV155" s="13">
        <v>11</v>
      </c>
      <c r="DW155" s="13">
        <v>3</v>
      </c>
      <c r="DX155" s="13">
        <v>7</v>
      </c>
      <c r="DY155" s="13">
        <v>2</v>
      </c>
      <c r="DZ155" s="13">
        <v>7</v>
      </c>
      <c r="EA155" s="13"/>
      <c r="EB155" s="13">
        <v>2</v>
      </c>
      <c r="EC155" s="13">
        <v>4</v>
      </c>
      <c r="ED155" s="13">
        <v>5</v>
      </c>
      <c r="EE155" s="13">
        <v>1</v>
      </c>
      <c r="EF155" s="13">
        <v>6</v>
      </c>
      <c r="EG155" s="13">
        <v>3</v>
      </c>
      <c r="EH155" s="13">
        <v>1</v>
      </c>
      <c r="EI155" s="13">
        <v>1</v>
      </c>
      <c r="EJ155" s="13">
        <v>1</v>
      </c>
      <c r="EK155" s="13">
        <v>2</v>
      </c>
      <c r="EL155" s="13">
        <v>1</v>
      </c>
      <c r="EM155" s="13">
        <v>2</v>
      </c>
      <c r="EN155" s="13">
        <v>2</v>
      </c>
      <c r="EO155" s="13"/>
      <c r="EP155" s="13"/>
      <c r="EQ155" s="13"/>
      <c r="ER155" s="13"/>
      <c r="ES155" s="13"/>
      <c r="ET155" s="13"/>
      <c r="EU155" s="13"/>
      <c r="EV155" s="13"/>
      <c r="EW155" s="13"/>
      <c r="EX155" s="13"/>
      <c r="EY155" s="13"/>
      <c r="EZ155" s="13"/>
      <c r="FA155" s="60">
        <v>1783</v>
      </c>
      <c r="FB155" s="13">
        <v>1783</v>
      </c>
      <c r="FC155" s="16" t="s">
        <v>163</v>
      </c>
      <c r="FD155" s="13">
        <v>2</v>
      </c>
      <c r="FE155" s="13">
        <v>1</v>
      </c>
      <c r="FF155" s="13">
        <v>1</v>
      </c>
      <c r="FG155" s="13"/>
      <c r="FH155" s="13">
        <v>1</v>
      </c>
      <c r="FI155" s="13">
        <v>1</v>
      </c>
      <c r="FJ155" s="13">
        <v>2</v>
      </c>
      <c r="FK155" s="13">
        <v>1</v>
      </c>
      <c r="FL155" s="13">
        <v>1</v>
      </c>
      <c r="FM155" s="13">
        <v>1</v>
      </c>
      <c r="FN155" s="13"/>
      <c r="FO155" s="13">
        <v>1</v>
      </c>
      <c r="FP155" s="13">
        <v>4</v>
      </c>
      <c r="FQ155" s="13">
        <v>3</v>
      </c>
      <c r="FR155" s="13">
        <v>7</v>
      </c>
      <c r="FS155" s="13">
        <v>10</v>
      </c>
      <c r="FT155" s="13">
        <v>12</v>
      </c>
      <c r="FU155" s="13">
        <v>26</v>
      </c>
      <c r="FV155" s="13">
        <v>35</v>
      </c>
      <c r="FW155" s="13">
        <v>24</v>
      </c>
      <c r="FX155" s="13">
        <v>19</v>
      </c>
      <c r="FY155" s="13">
        <v>16</v>
      </c>
      <c r="FZ155" s="13">
        <v>26</v>
      </c>
      <c r="GA155" s="13">
        <v>35</v>
      </c>
      <c r="GB155" s="13">
        <v>36</v>
      </c>
      <c r="GC155" s="13">
        <v>53</v>
      </c>
      <c r="GD155" s="13">
        <v>34</v>
      </c>
      <c r="GE155" s="13">
        <v>41</v>
      </c>
      <c r="GF155" s="13">
        <v>34</v>
      </c>
      <c r="GG155" s="13">
        <v>46</v>
      </c>
      <c r="GH155" s="13">
        <v>46</v>
      </c>
      <c r="GI155" s="13">
        <v>31</v>
      </c>
      <c r="GJ155" s="13">
        <v>41</v>
      </c>
      <c r="GK155" s="13">
        <v>30</v>
      </c>
      <c r="GL155" s="13">
        <v>37</v>
      </c>
      <c r="GM155" s="13">
        <v>39</v>
      </c>
      <c r="GN155" s="13">
        <v>38</v>
      </c>
      <c r="GO155" s="13">
        <v>33</v>
      </c>
      <c r="GP155" s="13">
        <v>43</v>
      </c>
      <c r="GQ155" s="13">
        <v>47</v>
      </c>
      <c r="GR155" s="13">
        <v>38</v>
      </c>
      <c r="GS155" s="13">
        <v>28</v>
      </c>
      <c r="GT155" s="13">
        <v>44</v>
      </c>
      <c r="GU155" s="13">
        <v>45</v>
      </c>
      <c r="GV155" s="13">
        <v>33</v>
      </c>
      <c r="GW155" s="13">
        <v>37</v>
      </c>
      <c r="GX155" s="13">
        <v>30</v>
      </c>
      <c r="GY155" s="13">
        <v>39</v>
      </c>
      <c r="GZ155" s="13">
        <v>41</v>
      </c>
      <c r="HA155" s="13">
        <v>40</v>
      </c>
      <c r="HB155" s="13">
        <v>34</v>
      </c>
      <c r="HC155" s="13">
        <v>21</v>
      </c>
      <c r="HD155" s="13">
        <v>27</v>
      </c>
      <c r="HE155" s="13">
        <v>23</v>
      </c>
      <c r="HF155" s="13">
        <v>24</v>
      </c>
      <c r="HG155" s="13">
        <v>25</v>
      </c>
      <c r="HH155" s="13">
        <v>26</v>
      </c>
      <c r="HI155" s="13">
        <v>27</v>
      </c>
      <c r="HJ155" s="13">
        <v>17</v>
      </c>
      <c r="HK155" s="13">
        <v>16</v>
      </c>
      <c r="HL155" s="13">
        <v>22</v>
      </c>
      <c r="HM155" s="13">
        <v>17</v>
      </c>
      <c r="HN155" s="13">
        <v>28</v>
      </c>
      <c r="HO155" s="13">
        <v>8</v>
      </c>
      <c r="HP155" s="13">
        <v>15</v>
      </c>
      <c r="HQ155" s="13">
        <v>14</v>
      </c>
      <c r="HR155" s="13">
        <v>19</v>
      </c>
      <c r="HS155" s="13">
        <v>21</v>
      </c>
      <c r="HT155" s="13">
        <v>19</v>
      </c>
      <c r="HU155" s="13">
        <v>14</v>
      </c>
      <c r="HV155" s="13">
        <v>8</v>
      </c>
      <c r="HW155" s="13">
        <v>15</v>
      </c>
      <c r="HX155" s="13">
        <v>12</v>
      </c>
      <c r="HY155" s="13">
        <v>7</v>
      </c>
      <c r="HZ155" s="13">
        <v>10</v>
      </c>
      <c r="IA155" s="13">
        <v>5</v>
      </c>
      <c r="IB155" s="13">
        <v>7</v>
      </c>
      <c r="IC155" s="13">
        <v>10</v>
      </c>
      <c r="ID155" s="13">
        <v>7</v>
      </c>
      <c r="IE155" s="13">
        <v>2</v>
      </c>
      <c r="IF155" s="13">
        <v>10</v>
      </c>
      <c r="IG155" s="13">
        <v>1</v>
      </c>
      <c r="IH155" s="13">
        <v>8</v>
      </c>
      <c r="II155" s="13">
        <v>1</v>
      </c>
      <c r="IJ155" s="13">
        <v>4</v>
      </c>
      <c r="IK155" s="13">
        <v>4</v>
      </c>
      <c r="IL155" s="13">
        <v>2</v>
      </c>
      <c r="IM155" s="13">
        <v>4</v>
      </c>
      <c r="IN155" s="13">
        <v>2</v>
      </c>
      <c r="IO155" s="13">
        <v>1</v>
      </c>
      <c r="IP155" s="13"/>
      <c r="IQ155" s="13"/>
      <c r="IR155" s="13">
        <v>1</v>
      </c>
      <c r="IS155" s="13"/>
      <c r="IT155" s="13"/>
      <c r="IU155" s="13">
        <v>2</v>
      </c>
      <c r="IV155" s="13"/>
      <c r="IW155" s="13"/>
      <c r="IX155" s="13"/>
      <c r="IY155" s="13"/>
      <c r="IZ155" s="13"/>
      <c r="JA155" s="13"/>
      <c r="JB155" s="13"/>
      <c r="JC155" s="13"/>
      <c r="JD155" s="13"/>
      <c r="JE155" s="13"/>
      <c r="JF155" s="60">
        <v>1773</v>
      </c>
      <c r="JG155" s="13">
        <v>1</v>
      </c>
      <c r="JH155" s="13"/>
      <c r="JI155" s="13"/>
      <c r="JJ155" s="13"/>
      <c r="JK155" s="13"/>
      <c r="JL155" s="13"/>
      <c r="JM155" s="13"/>
      <c r="JN155" s="13"/>
      <c r="JO155" s="13"/>
      <c r="JP155" s="13"/>
      <c r="JQ155" s="13"/>
      <c r="JR155" s="13"/>
      <c r="JS155" s="13">
        <v>1</v>
      </c>
      <c r="JT155" s="13"/>
      <c r="JU155" s="13"/>
      <c r="JV155" s="13"/>
      <c r="JW155" s="13"/>
      <c r="JX155" s="13"/>
      <c r="JY155" s="13"/>
      <c r="JZ155" s="13"/>
      <c r="KA155" s="13"/>
      <c r="KB155" s="13"/>
      <c r="KC155" s="13"/>
      <c r="KD155" s="13"/>
      <c r="KE155" s="13"/>
      <c r="KF155" s="13"/>
      <c r="KG155" s="13"/>
      <c r="KH155" s="13"/>
      <c r="KI155" s="13">
        <v>1</v>
      </c>
      <c r="KJ155" s="13"/>
      <c r="KK155" s="13"/>
      <c r="KL155" s="13">
        <v>1</v>
      </c>
      <c r="KM155" s="13">
        <v>1</v>
      </c>
      <c r="KN155" s="13"/>
      <c r="KO155" s="13"/>
      <c r="KP155" s="13"/>
      <c r="KQ155" s="13">
        <v>1</v>
      </c>
      <c r="KR155" s="13"/>
      <c r="KS155" s="13"/>
      <c r="KT155" s="13"/>
      <c r="KU155" s="13">
        <v>1</v>
      </c>
      <c r="KV155" s="13"/>
      <c r="KW155" s="13"/>
      <c r="KX155" s="13">
        <v>1</v>
      </c>
      <c r="KY155" s="13"/>
      <c r="KZ155" s="13"/>
      <c r="LA155" s="13">
        <v>2</v>
      </c>
      <c r="LB155" s="13"/>
      <c r="LC155" s="13"/>
      <c r="LD155" s="13"/>
      <c r="LE155" s="13"/>
      <c r="LF155" s="13"/>
      <c r="LG155" s="13"/>
      <c r="LH155" s="13"/>
      <c r="LI155" s="13"/>
      <c r="LJ155" s="13"/>
      <c r="LK155" s="13"/>
      <c r="LL155" s="13"/>
      <c r="LM155" s="13"/>
      <c r="LN155" s="13">
        <v>2</v>
      </c>
      <c r="LO155" s="13"/>
      <c r="LP155" s="13"/>
      <c r="LQ155" s="13"/>
      <c r="LR155" s="13"/>
      <c r="LS155" s="13">
        <v>1</v>
      </c>
      <c r="LT155" s="13">
        <v>1</v>
      </c>
      <c r="LU155" s="13"/>
      <c r="LV155" s="13"/>
      <c r="LW155" s="13"/>
      <c r="LX155" s="13"/>
      <c r="LY155" s="13">
        <v>1</v>
      </c>
      <c r="LZ155" s="13"/>
      <c r="MA155" s="13"/>
      <c r="MB155" s="13"/>
      <c r="MC155" s="13">
        <v>1</v>
      </c>
      <c r="MD155" s="13"/>
      <c r="ME155" s="13"/>
      <c r="MF155" s="13"/>
      <c r="MG155" s="13"/>
      <c r="MH155" s="13"/>
      <c r="MI155" s="13"/>
      <c r="MJ155" s="13"/>
      <c r="MK155" s="13"/>
      <c r="ML155" s="13"/>
      <c r="MM155" s="13">
        <v>2</v>
      </c>
      <c r="MN155" s="13">
        <v>1</v>
      </c>
      <c r="MO155" s="13">
        <v>1</v>
      </c>
      <c r="MP155" s="13"/>
      <c r="MQ155" s="13"/>
      <c r="MR155" s="13">
        <v>1</v>
      </c>
      <c r="MS155" s="13"/>
      <c r="MT155" s="13">
        <v>1</v>
      </c>
      <c r="MU155" s="13"/>
      <c r="MV155" s="13"/>
      <c r="MW155" s="13"/>
      <c r="MX155" s="13"/>
      <c r="MY155" s="13"/>
      <c r="MZ155" s="13"/>
      <c r="NA155" s="13"/>
      <c r="NB155" s="13"/>
      <c r="NC155" s="13"/>
      <c r="ND155" s="13"/>
      <c r="NE155" s="13"/>
      <c r="NF155" s="13"/>
      <c r="NG155" s="13"/>
      <c r="NH155" s="13"/>
      <c r="NI155" s="13">
        <v>1</v>
      </c>
      <c r="NJ155" s="60">
        <v>23</v>
      </c>
      <c r="NK155" s="13">
        <v>1796</v>
      </c>
      <c r="NL155" s="448"/>
      <c r="NM155" s="448"/>
      <c r="NN155" s="448"/>
    </row>
    <row r="156" spans="1:378">
      <c r="A156" s="8" t="s">
        <v>166</v>
      </c>
      <c r="B156" s="284">
        <f t="shared" si="170"/>
        <v>287</v>
      </c>
      <c r="C156" s="284">
        <f t="shared" si="171"/>
        <v>252</v>
      </c>
      <c r="D156" s="284">
        <f t="shared" si="172"/>
        <v>488</v>
      </c>
      <c r="E156" s="284">
        <f t="shared" si="173"/>
        <v>575</v>
      </c>
      <c r="F156" s="284">
        <f t="shared" si="174"/>
        <v>1272</v>
      </c>
      <c r="G156" s="284">
        <f t="shared" si="175"/>
        <v>1511</v>
      </c>
      <c r="H156" s="284">
        <f t="shared" si="176"/>
        <v>1249</v>
      </c>
      <c r="I156" s="284">
        <f t="shared" si="177"/>
        <v>1500</v>
      </c>
      <c r="J156" s="284">
        <f t="shared" si="178"/>
        <v>1147</v>
      </c>
      <c r="K156" s="284">
        <f t="shared" si="179"/>
        <v>1343</v>
      </c>
      <c r="L156" s="284">
        <f t="shared" si="180"/>
        <v>778</v>
      </c>
      <c r="M156" s="284">
        <f t="shared" si="181"/>
        <v>905</v>
      </c>
      <c r="N156" s="284">
        <f t="shared" si="182"/>
        <v>559</v>
      </c>
      <c r="O156" s="284">
        <f t="shared" si="183"/>
        <v>527</v>
      </c>
      <c r="P156" s="284">
        <f t="shared" si="184"/>
        <v>328</v>
      </c>
      <c r="Q156" s="284">
        <f t="shared" si="185"/>
        <v>335</v>
      </c>
      <c r="R156" s="284">
        <f t="shared" si="186"/>
        <v>123</v>
      </c>
      <c r="S156" s="284">
        <f t="shared" si="187"/>
        <v>189</v>
      </c>
      <c r="T156" s="284">
        <f t="shared" si="188"/>
        <v>35</v>
      </c>
      <c r="U156" s="284">
        <f t="shared" si="189"/>
        <v>92</v>
      </c>
      <c r="W156" s="16" t="s">
        <v>164</v>
      </c>
      <c r="X156" s="764">
        <f t="shared" si="150"/>
        <v>36</v>
      </c>
      <c r="Y156" s="764">
        <f t="shared" si="151"/>
        <v>31</v>
      </c>
      <c r="Z156" s="764">
        <f t="shared" si="152"/>
        <v>181</v>
      </c>
      <c r="AA156" s="764">
        <f t="shared" si="153"/>
        <v>187</v>
      </c>
      <c r="AB156" s="764">
        <f t="shared" si="154"/>
        <v>724</v>
      </c>
      <c r="AC156" s="764">
        <f t="shared" si="155"/>
        <v>651</v>
      </c>
      <c r="AD156" s="764">
        <f t="shared" si="156"/>
        <v>778</v>
      </c>
      <c r="AE156" s="764">
        <f t="shared" si="157"/>
        <v>719</v>
      </c>
      <c r="AF156" s="764">
        <f t="shared" si="158"/>
        <v>648</v>
      </c>
      <c r="AG156" s="764">
        <f t="shared" si="159"/>
        <v>554</v>
      </c>
      <c r="AH156" s="764">
        <f t="shared" si="160"/>
        <v>348</v>
      </c>
      <c r="AI156" s="764">
        <f t="shared" si="161"/>
        <v>311</v>
      </c>
      <c r="AJ156" s="764">
        <f t="shared" si="162"/>
        <v>177</v>
      </c>
      <c r="AK156" s="764">
        <f t="shared" si="163"/>
        <v>159</v>
      </c>
      <c r="AL156" s="764">
        <f t="shared" si="164"/>
        <v>85</v>
      </c>
      <c r="AM156" s="764">
        <f t="shared" si="165"/>
        <v>75</v>
      </c>
      <c r="AN156" s="764">
        <f t="shared" si="166"/>
        <v>29</v>
      </c>
      <c r="AO156" s="764">
        <f t="shared" si="167"/>
        <v>19</v>
      </c>
      <c r="AP156" s="764">
        <f t="shared" si="168"/>
        <v>5</v>
      </c>
      <c r="AQ156" s="764">
        <f t="shared" si="169"/>
        <v>7</v>
      </c>
      <c r="AR156" s="764">
        <f t="shared" si="190"/>
        <v>38</v>
      </c>
      <c r="AT156" s="16" t="s">
        <v>164</v>
      </c>
      <c r="AU156" s="13"/>
      <c r="AV156" s="13">
        <v>8</v>
      </c>
      <c r="AW156" s="13">
        <v>5</v>
      </c>
      <c r="AX156" s="13">
        <v>4</v>
      </c>
      <c r="AY156" s="13">
        <v>1</v>
      </c>
      <c r="AZ156" s="13">
        <v>3</v>
      </c>
      <c r="BA156" s="13">
        <v>3</v>
      </c>
      <c r="BB156" s="13">
        <v>3</v>
      </c>
      <c r="BC156" s="13">
        <v>3</v>
      </c>
      <c r="BD156" s="13">
        <v>1</v>
      </c>
      <c r="BE156" s="13">
        <v>4</v>
      </c>
      <c r="BF156" s="13">
        <v>7</v>
      </c>
      <c r="BG156" s="13">
        <v>6</v>
      </c>
      <c r="BH156" s="13">
        <v>8</v>
      </c>
      <c r="BI156" s="13">
        <v>17</v>
      </c>
      <c r="BJ156" s="13">
        <v>14</v>
      </c>
      <c r="BK156" s="13">
        <v>16</v>
      </c>
      <c r="BL156" s="13">
        <v>30</v>
      </c>
      <c r="BM156" s="13">
        <v>37</v>
      </c>
      <c r="BN156" s="13">
        <v>48</v>
      </c>
      <c r="BO156" s="13">
        <v>55</v>
      </c>
      <c r="BP156" s="13">
        <v>56</v>
      </c>
      <c r="BQ156" s="13">
        <v>45</v>
      </c>
      <c r="BR156" s="13">
        <v>65</v>
      </c>
      <c r="BS156" s="13">
        <v>75</v>
      </c>
      <c r="BT156" s="13">
        <v>80</v>
      </c>
      <c r="BU156" s="13">
        <v>86</v>
      </c>
      <c r="BV156" s="13">
        <v>55</v>
      </c>
      <c r="BW156" s="13">
        <v>68</v>
      </c>
      <c r="BX156" s="13">
        <v>66</v>
      </c>
      <c r="BY156" s="13">
        <v>77</v>
      </c>
      <c r="BZ156" s="13">
        <v>75</v>
      </c>
      <c r="CA156" s="13">
        <v>74</v>
      </c>
      <c r="CB156" s="13">
        <v>60</v>
      </c>
      <c r="CC156" s="13">
        <v>79</v>
      </c>
      <c r="CD156" s="13">
        <v>70</v>
      </c>
      <c r="CE156" s="13">
        <v>64</v>
      </c>
      <c r="CF156" s="13">
        <v>78</v>
      </c>
      <c r="CG156" s="13">
        <v>65</v>
      </c>
      <c r="CH156" s="13">
        <v>77</v>
      </c>
      <c r="CI156" s="13">
        <v>55</v>
      </c>
      <c r="CJ156" s="13">
        <v>50</v>
      </c>
      <c r="CK156" s="13">
        <v>63</v>
      </c>
      <c r="CL156" s="13">
        <v>62</v>
      </c>
      <c r="CM156" s="13">
        <v>56</v>
      </c>
      <c r="CN156" s="13">
        <v>53</v>
      </c>
      <c r="CO156" s="13">
        <v>58</v>
      </c>
      <c r="CP156" s="13">
        <v>51</v>
      </c>
      <c r="CQ156" s="13">
        <v>56</v>
      </c>
      <c r="CR156" s="13">
        <v>50</v>
      </c>
      <c r="CS156" s="13">
        <v>44</v>
      </c>
      <c r="CT156" s="13">
        <v>36</v>
      </c>
      <c r="CU156" s="13">
        <v>32</v>
      </c>
      <c r="CV156" s="13">
        <v>37</v>
      </c>
      <c r="CW156" s="13">
        <v>27</v>
      </c>
      <c r="CX156" s="13">
        <v>32</v>
      </c>
      <c r="CY156" s="13">
        <v>29</v>
      </c>
      <c r="CZ156" s="13">
        <v>27</v>
      </c>
      <c r="DA156" s="13">
        <v>26</v>
      </c>
      <c r="DB156" s="13">
        <v>21</v>
      </c>
      <c r="DC156" s="13">
        <v>25</v>
      </c>
      <c r="DD156" s="13">
        <v>19</v>
      </c>
      <c r="DE156" s="13">
        <v>18</v>
      </c>
      <c r="DF156" s="13">
        <v>12</v>
      </c>
      <c r="DG156" s="13">
        <v>12</v>
      </c>
      <c r="DH156" s="13">
        <v>16</v>
      </c>
      <c r="DI156" s="13">
        <v>16</v>
      </c>
      <c r="DJ156" s="13">
        <v>12</v>
      </c>
      <c r="DK156" s="13">
        <v>16</v>
      </c>
      <c r="DL156" s="13">
        <v>13</v>
      </c>
      <c r="DM156" s="13">
        <v>13</v>
      </c>
      <c r="DN156" s="13">
        <v>7</v>
      </c>
      <c r="DO156" s="13">
        <v>9</v>
      </c>
      <c r="DP156" s="13">
        <v>6</v>
      </c>
      <c r="DQ156" s="13">
        <v>8</v>
      </c>
      <c r="DR156" s="13">
        <v>12</v>
      </c>
      <c r="DS156" s="13">
        <v>5</v>
      </c>
      <c r="DT156" s="13">
        <v>6</v>
      </c>
      <c r="DU156" s="13">
        <v>4</v>
      </c>
      <c r="DV156" s="13">
        <v>5</v>
      </c>
      <c r="DW156" s="13">
        <v>1</v>
      </c>
      <c r="DX156" s="13">
        <v>4</v>
      </c>
      <c r="DY156" s="13">
        <v>1</v>
      </c>
      <c r="DZ156" s="13">
        <v>2</v>
      </c>
      <c r="EA156" s="13">
        <v>1</v>
      </c>
      <c r="EB156" s="13">
        <v>4</v>
      </c>
      <c r="EC156" s="13">
        <v>3</v>
      </c>
      <c r="ED156" s="13">
        <v>1</v>
      </c>
      <c r="EE156" s="13">
        <v>1</v>
      </c>
      <c r="EF156" s="13">
        <v>1</v>
      </c>
      <c r="EG156" s="13">
        <v>1</v>
      </c>
      <c r="EH156" s="13"/>
      <c r="EI156" s="13"/>
      <c r="EJ156" s="13">
        <v>1</v>
      </c>
      <c r="EK156" s="13">
        <v>1</v>
      </c>
      <c r="EL156" s="13"/>
      <c r="EM156" s="13"/>
      <c r="EN156" s="13">
        <v>2</v>
      </c>
      <c r="EO156" s="13">
        <v>1</v>
      </c>
      <c r="EP156" s="13"/>
      <c r="EQ156" s="13"/>
      <c r="ER156" s="13">
        <v>1</v>
      </c>
      <c r="ES156" s="13"/>
      <c r="ET156" s="13"/>
      <c r="EU156" s="13"/>
      <c r="EV156" s="13"/>
      <c r="EW156" s="13"/>
      <c r="EX156" s="13"/>
      <c r="EY156" s="13"/>
      <c r="EZ156" s="13"/>
      <c r="FA156" s="60">
        <v>2713</v>
      </c>
      <c r="FB156" s="13">
        <v>2713</v>
      </c>
      <c r="FC156" s="16" t="s">
        <v>164</v>
      </c>
      <c r="FD156" s="13"/>
      <c r="FE156" s="13">
        <v>5</v>
      </c>
      <c r="FF156" s="13">
        <v>3</v>
      </c>
      <c r="FG156" s="13">
        <v>5</v>
      </c>
      <c r="FH156" s="13">
        <v>3</v>
      </c>
      <c r="FI156" s="13">
        <v>3</v>
      </c>
      <c r="FJ156" s="13">
        <v>6</v>
      </c>
      <c r="FK156" s="13">
        <v>5</v>
      </c>
      <c r="FL156" s="13">
        <v>2</v>
      </c>
      <c r="FM156" s="13">
        <v>4</v>
      </c>
      <c r="FN156" s="13">
        <v>8</v>
      </c>
      <c r="FO156" s="13">
        <v>6</v>
      </c>
      <c r="FP156" s="13">
        <v>9</v>
      </c>
      <c r="FQ156" s="13">
        <v>4</v>
      </c>
      <c r="FR156" s="13">
        <v>4</v>
      </c>
      <c r="FS156" s="13">
        <v>12</v>
      </c>
      <c r="FT156" s="13">
        <v>23</v>
      </c>
      <c r="FU156" s="13">
        <v>30</v>
      </c>
      <c r="FV156" s="13">
        <v>38</v>
      </c>
      <c r="FW156" s="13">
        <v>47</v>
      </c>
      <c r="FX156" s="13">
        <v>47</v>
      </c>
      <c r="FY156" s="13">
        <v>63</v>
      </c>
      <c r="FZ156" s="13">
        <v>72</v>
      </c>
      <c r="GA156" s="13">
        <v>70</v>
      </c>
      <c r="GB156" s="13">
        <v>74</v>
      </c>
      <c r="GC156" s="13">
        <v>72</v>
      </c>
      <c r="GD156" s="13">
        <v>85</v>
      </c>
      <c r="GE156" s="13">
        <v>84</v>
      </c>
      <c r="GF156" s="13">
        <v>59</v>
      </c>
      <c r="GG156" s="13">
        <v>98</v>
      </c>
      <c r="GH156" s="13">
        <v>67</v>
      </c>
      <c r="GI156" s="13">
        <v>75</v>
      </c>
      <c r="GJ156" s="13">
        <v>85</v>
      </c>
      <c r="GK156" s="13">
        <v>70</v>
      </c>
      <c r="GL156" s="13">
        <v>99</v>
      </c>
      <c r="GM156" s="13">
        <v>69</v>
      </c>
      <c r="GN156" s="13">
        <v>70</v>
      </c>
      <c r="GO156" s="13">
        <v>64</v>
      </c>
      <c r="GP156" s="13">
        <v>97</v>
      </c>
      <c r="GQ156" s="13">
        <v>82</v>
      </c>
      <c r="GR156" s="13">
        <v>84</v>
      </c>
      <c r="GS156" s="13">
        <v>77</v>
      </c>
      <c r="GT156" s="13">
        <v>80</v>
      </c>
      <c r="GU156" s="13">
        <v>53</v>
      </c>
      <c r="GV156" s="13">
        <v>60</v>
      </c>
      <c r="GW156" s="13">
        <v>66</v>
      </c>
      <c r="GX156" s="13">
        <v>65</v>
      </c>
      <c r="GY156" s="13">
        <v>53</v>
      </c>
      <c r="GZ156" s="13">
        <v>55</v>
      </c>
      <c r="HA156" s="13">
        <v>55</v>
      </c>
      <c r="HB156" s="13">
        <v>54</v>
      </c>
      <c r="HC156" s="13">
        <v>44</v>
      </c>
      <c r="HD156" s="13">
        <v>36</v>
      </c>
      <c r="HE156" s="13">
        <v>40</v>
      </c>
      <c r="HF156" s="13">
        <v>38</v>
      </c>
      <c r="HG156" s="13">
        <v>38</v>
      </c>
      <c r="HH156" s="13">
        <v>27</v>
      </c>
      <c r="HI156" s="13">
        <v>21</v>
      </c>
      <c r="HJ156" s="13">
        <v>23</v>
      </c>
      <c r="HK156" s="13">
        <v>27</v>
      </c>
      <c r="HL156" s="13">
        <v>25</v>
      </c>
      <c r="HM156" s="13">
        <v>19</v>
      </c>
      <c r="HN156" s="13">
        <v>18</v>
      </c>
      <c r="HO156" s="13">
        <v>23</v>
      </c>
      <c r="HP156" s="13">
        <v>17</v>
      </c>
      <c r="HQ156" s="13">
        <v>20</v>
      </c>
      <c r="HR156" s="13">
        <v>17</v>
      </c>
      <c r="HS156" s="13">
        <v>10</v>
      </c>
      <c r="HT156" s="13">
        <v>17</v>
      </c>
      <c r="HU156" s="13">
        <v>11</v>
      </c>
      <c r="HV156" s="13">
        <v>15</v>
      </c>
      <c r="HW156" s="13">
        <v>10</v>
      </c>
      <c r="HX156" s="13">
        <v>8</v>
      </c>
      <c r="HY156" s="13">
        <v>16</v>
      </c>
      <c r="HZ156" s="13">
        <v>6</v>
      </c>
      <c r="IA156" s="13">
        <v>8</v>
      </c>
      <c r="IB156" s="13">
        <v>8</v>
      </c>
      <c r="IC156" s="13">
        <v>3</v>
      </c>
      <c r="ID156" s="13">
        <v>3</v>
      </c>
      <c r="IE156" s="13">
        <v>8</v>
      </c>
      <c r="IF156" s="13">
        <v>5</v>
      </c>
      <c r="IG156" s="13">
        <v>3</v>
      </c>
      <c r="IH156" s="13">
        <v>3</v>
      </c>
      <c r="II156" s="13">
        <v>3</v>
      </c>
      <c r="IJ156" s="13">
        <v>5</v>
      </c>
      <c r="IK156" s="13">
        <v>1</v>
      </c>
      <c r="IL156" s="13">
        <v>3</v>
      </c>
      <c r="IM156" s="13">
        <v>1</v>
      </c>
      <c r="IN156" s="13">
        <v>2</v>
      </c>
      <c r="IO156" s="13">
        <v>3</v>
      </c>
      <c r="IP156" s="13">
        <v>3</v>
      </c>
      <c r="IQ156" s="13">
        <v>1</v>
      </c>
      <c r="IR156" s="13"/>
      <c r="IS156" s="13"/>
      <c r="IT156" s="13"/>
      <c r="IU156" s="13">
        <v>1</v>
      </c>
      <c r="IV156" s="13"/>
      <c r="IW156" s="13"/>
      <c r="IX156" s="13"/>
      <c r="IY156" s="13"/>
      <c r="IZ156" s="13"/>
      <c r="JA156" s="13"/>
      <c r="JB156" s="13"/>
      <c r="JC156" s="13"/>
      <c r="JD156" s="13"/>
      <c r="JE156" s="13"/>
      <c r="JF156" s="60">
        <v>3011</v>
      </c>
      <c r="JG156" s="13">
        <v>4</v>
      </c>
      <c r="JH156" s="13">
        <v>5</v>
      </c>
      <c r="JI156" s="13"/>
      <c r="JJ156" s="13"/>
      <c r="JK156" s="13"/>
      <c r="JL156" s="13"/>
      <c r="JM156" s="13"/>
      <c r="JN156" s="13"/>
      <c r="JO156" s="13"/>
      <c r="JP156" s="13"/>
      <c r="JQ156" s="13"/>
      <c r="JR156" s="13"/>
      <c r="JS156" s="13">
        <v>1</v>
      </c>
      <c r="JT156" s="13">
        <v>1</v>
      </c>
      <c r="JU156" s="13"/>
      <c r="JV156" s="13"/>
      <c r="JW156" s="13"/>
      <c r="JX156" s="13"/>
      <c r="JY156" s="13">
        <v>1</v>
      </c>
      <c r="JZ156" s="13"/>
      <c r="KA156" s="13">
        <v>1</v>
      </c>
      <c r="KB156" s="13"/>
      <c r="KC156" s="13"/>
      <c r="KD156" s="13">
        <v>1</v>
      </c>
      <c r="KE156" s="13"/>
      <c r="KF156" s="13">
        <v>2</v>
      </c>
      <c r="KG156" s="13">
        <v>1</v>
      </c>
      <c r="KH156" s="13"/>
      <c r="KI156" s="13"/>
      <c r="KJ156" s="13">
        <v>2</v>
      </c>
      <c r="KK156" s="13">
        <v>1</v>
      </c>
      <c r="KL156" s="13"/>
      <c r="KM156" s="13">
        <v>1</v>
      </c>
      <c r="KN156" s="13">
        <v>1</v>
      </c>
      <c r="KO156" s="13">
        <v>1</v>
      </c>
      <c r="KP156" s="13">
        <v>1</v>
      </c>
      <c r="KQ156" s="13"/>
      <c r="KR156" s="13"/>
      <c r="KS156" s="13"/>
      <c r="KT156" s="13"/>
      <c r="KU156" s="13"/>
      <c r="KV156" s="13">
        <v>2</v>
      </c>
      <c r="KW156" s="13"/>
      <c r="KX156" s="13">
        <v>1</v>
      </c>
      <c r="KY156" s="13">
        <v>1</v>
      </c>
      <c r="KZ156" s="13">
        <v>2</v>
      </c>
      <c r="LA156" s="13"/>
      <c r="LB156" s="13">
        <v>1</v>
      </c>
      <c r="LC156" s="13"/>
      <c r="LD156" s="13"/>
      <c r="LE156" s="13"/>
      <c r="LF156" s="13"/>
      <c r="LG156" s="13"/>
      <c r="LH156" s="13">
        <v>1</v>
      </c>
      <c r="LI156" s="13"/>
      <c r="LJ156" s="13">
        <v>1</v>
      </c>
      <c r="LK156" s="13"/>
      <c r="LL156" s="13">
        <v>1</v>
      </c>
      <c r="LM156" s="13"/>
      <c r="LN156" s="13">
        <v>1</v>
      </c>
      <c r="LO156" s="13"/>
      <c r="LP156" s="13"/>
      <c r="LQ156" s="13"/>
      <c r="LR156" s="13"/>
      <c r="LS156" s="13"/>
      <c r="LT156" s="13"/>
      <c r="LU156" s="13"/>
      <c r="LV156" s="13">
        <v>1</v>
      </c>
      <c r="LW156" s="13">
        <v>1</v>
      </c>
      <c r="LX156" s="13"/>
      <c r="LY156" s="13"/>
      <c r="LZ156" s="13"/>
      <c r="MA156" s="13"/>
      <c r="MB156" s="13"/>
      <c r="MC156" s="13"/>
      <c r="MD156" s="13"/>
      <c r="ME156" s="13"/>
      <c r="MF156" s="13"/>
      <c r="MG156" s="13">
        <v>1</v>
      </c>
      <c r="MH156" s="13"/>
      <c r="MI156" s="13"/>
      <c r="MJ156" s="13"/>
      <c r="MK156" s="13"/>
      <c r="ML156" s="13"/>
      <c r="MM156" s="13"/>
      <c r="MN156" s="13"/>
      <c r="MO156" s="13"/>
      <c r="MP156" s="13"/>
      <c r="MQ156" s="13"/>
      <c r="MR156" s="13"/>
      <c r="MS156" s="13"/>
      <c r="MT156" s="13"/>
      <c r="MU156" s="13"/>
      <c r="MV156" s="13"/>
      <c r="MW156" s="13"/>
      <c r="MX156" s="13"/>
      <c r="MY156" s="13"/>
      <c r="MZ156" s="13"/>
      <c r="NA156" s="13"/>
      <c r="NB156" s="13"/>
      <c r="NC156" s="13"/>
      <c r="ND156" s="13"/>
      <c r="NE156" s="13"/>
      <c r="NF156" s="13"/>
      <c r="NG156" s="13"/>
      <c r="NH156" s="13"/>
      <c r="NI156" s="13"/>
      <c r="NJ156" s="60">
        <v>38</v>
      </c>
      <c r="NK156" s="13">
        <v>3049</v>
      </c>
      <c r="NL156" s="448"/>
      <c r="NM156" s="448"/>
      <c r="NN156" s="448"/>
    </row>
    <row r="157" spans="1:378">
      <c r="A157" s="8" t="s">
        <v>219</v>
      </c>
      <c r="B157" s="284">
        <f t="shared" si="170"/>
        <v>6</v>
      </c>
      <c r="C157" s="284">
        <f t="shared" si="171"/>
        <v>4</v>
      </c>
      <c r="D157" s="284">
        <f t="shared" si="172"/>
        <v>17</v>
      </c>
      <c r="E157" s="284">
        <f t="shared" si="173"/>
        <v>23</v>
      </c>
      <c r="F157" s="284">
        <f t="shared" si="174"/>
        <v>61</v>
      </c>
      <c r="G157" s="284">
        <f t="shared" si="175"/>
        <v>75</v>
      </c>
      <c r="H157" s="284">
        <f t="shared" si="176"/>
        <v>45</v>
      </c>
      <c r="I157" s="284">
        <f t="shared" si="177"/>
        <v>50</v>
      </c>
      <c r="J157" s="284">
        <f t="shared" si="178"/>
        <v>52</v>
      </c>
      <c r="K157" s="284">
        <f t="shared" si="179"/>
        <v>39</v>
      </c>
      <c r="L157" s="284">
        <f t="shared" si="180"/>
        <v>32</v>
      </c>
      <c r="M157" s="284">
        <f t="shared" si="181"/>
        <v>37</v>
      </c>
      <c r="N157" s="284">
        <f t="shared" si="182"/>
        <v>32</v>
      </c>
      <c r="O157" s="284">
        <f t="shared" si="183"/>
        <v>26</v>
      </c>
      <c r="P157" s="284">
        <f t="shared" si="184"/>
        <v>17</v>
      </c>
      <c r="Q157" s="284">
        <f t="shared" si="185"/>
        <v>15</v>
      </c>
      <c r="R157" s="284">
        <f t="shared" si="186"/>
        <v>6</v>
      </c>
      <c r="S157" s="284">
        <f t="shared" si="187"/>
        <v>19</v>
      </c>
      <c r="T157" s="284">
        <f t="shared" si="188"/>
        <v>1</v>
      </c>
      <c r="U157" s="284">
        <f t="shared" si="189"/>
        <v>4</v>
      </c>
      <c r="W157" s="16" t="s">
        <v>270</v>
      </c>
      <c r="X157" s="764">
        <f t="shared" si="150"/>
        <v>79</v>
      </c>
      <c r="Y157" s="764">
        <f t="shared" si="151"/>
        <v>96</v>
      </c>
      <c r="Z157" s="764">
        <f t="shared" si="152"/>
        <v>83</v>
      </c>
      <c r="AA157" s="764">
        <f t="shared" si="153"/>
        <v>104</v>
      </c>
      <c r="AB157" s="764">
        <f t="shared" si="154"/>
        <v>413</v>
      </c>
      <c r="AC157" s="764">
        <f t="shared" si="155"/>
        <v>543</v>
      </c>
      <c r="AD157" s="764">
        <f t="shared" si="156"/>
        <v>591</v>
      </c>
      <c r="AE157" s="764">
        <f t="shared" si="157"/>
        <v>721</v>
      </c>
      <c r="AF157" s="764">
        <f t="shared" si="158"/>
        <v>340</v>
      </c>
      <c r="AG157" s="764">
        <f t="shared" si="159"/>
        <v>418</v>
      </c>
      <c r="AH157" s="764">
        <f t="shared" si="160"/>
        <v>227</v>
      </c>
      <c r="AI157" s="764">
        <f t="shared" si="161"/>
        <v>235</v>
      </c>
      <c r="AJ157" s="764">
        <f t="shared" si="162"/>
        <v>140</v>
      </c>
      <c r="AK157" s="764">
        <f t="shared" si="163"/>
        <v>109</v>
      </c>
      <c r="AL157" s="764">
        <f t="shared" si="164"/>
        <v>75</v>
      </c>
      <c r="AM157" s="764">
        <f t="shared" si="165"/>
        <v>48</v>
      </c>
      <c r="AN157" s="764">
        <f t="shared" si="166"/>
        <v>23</v>
      </c>
      <c r="AO157" s="764">
        <f t="shared" si="167"/>
        <v>45</v>
      </c>
      <c r="AP157" s="764">
        <f t="shared" si="168"/>
        <v>9</v>
      </c>
      <c r="AQ157" s="764">
        <f t="shared" si="169"/>
        <v>6</v>
      </c>
      <c r="AR157" s="764">
        <f t="shared" si="190"/>
        <v>112</v>
      </c>
      <c r="AT157" s="16" t="s">
        <v>284</v>
      </c>
      <c r="AU157" s="13"/>
      <c r="AV157" s="13">
        <v>23</v>
      </c>
      <c r="AW157" s="13">
        <v>18</v>
      </c>
      <c r="AX157" s="13">
        <v>12</v>
      </c>
      <c r="AY157" s="13">
        <v>4</v>
      </c>
      <c r="AZ157" s="13">
        <v>13</v>
      </c>
      <c r="BA157" s="13">
        <v>11</v>
      </c>
      <c r="BB157" s="13">
        <v>8</v>
      </c>
      <c r="BC157" s="13">
        <v>5</v>
      </c>
      <c r="BD157" s="13">
        <v>2</v>
      </c>
      <c r="BE157" s="13">
        <v>3</v>
      </c>
      <c r="BF157" s="13">
        <v>4</v>
      </c>
      <c r="BG157" s="13">
        <v>4</v>
      </c>
      <c r="BH157" s="13">
        <v>6</v>
      </c>
      <c r="BI157" s="13">
        <v>4</v>
      </c>
      <c r="BJ157" s="13">
        <v>6</v>
      </c>
      <c r="BK157" s="13">
        <v>25</v>
      </c>
      <c r="BL157" s="13">
        <v>17</v>
      </c>
      <c r="BM157" s="13">
        <v>19</v>
      </c>
      <c r="BN157" s="13">
        <v>16</v>
      </c>
      <c r="BO157" s="13">
        <v>23</v>
      </c>
      <c r="BP157" s="13">
        <v>35</v>
      </c>
      <c r="BQ157" s="13">
        <v>32</v>
      </c>
      <c r="BR157" s="13">
        <v>37</v>
      </c>
      <c r="BS157" s="13">
        <v>51</v>
      </c>
      <c r="BT157" s="13">
        <v>54</v>
      </c>
      <c r="BU157" s="13">
        <v>53</v>
      </c>
      <c r="BV157" s="13">
        <v>73</v>
      </c>
      <c r="BW157" s="13">
        <v>88</v>
      </c>
      <c r="BX157" s="13">
        <v>97</v>
      </c>
      <c r="BY157" s="13">
        <v>89</v>
      </c>
      <c r="BZ157" s="13">
        <v>84</v>
      </c>
      <c r="CA157" s="13">
        <v>70</v>
      </c>
      <c r="CB157" s="13">
        <v>87</v>
      </c>
      <c r="CC157" s="13">
        <v>62</v>
      </c>
      <c r="CD157" s="13">
        <v>74</v>
      </c>
      <c r="CE157" s="13">
        <v>69</v>
      </c>
      <c r="CF157" s="13">
        <v>65</v>
      </c>
      <c r="CG157" s="13">
        <v>62</v>
      </c>
      <c r="CH157" s="13">
        <v>59</v>
      </c>
      <c r="CI157" s="13">
        <v>49</v>
      </c>
      <c r="CJ157" s="13">
        <v>55</v>
      </c>
      <c r="CK157" s="13">
        <v>48</v>
      </c>
      <c r="CL157" s="13">
        <v>45</v>
      </c>
      <c r="CM157" s="13">
        <v>43</v>
      </c>
      <c r="CN157" s="13">
        <v>34</v>
      </c>
      <c r="CO157" s="13">
        <v>40</v>
      </c>
      <c r="CP157" s="13">
        <v>35</v>
      </c>
      <c r="CQ157" s="13">
        <v>35</v>
      </c>
      <c r="CR157" s="13">
        <v>34</v>
      </c>
      <c r="CS157" s="13">
        <v>30</v>
      </c>
      <c r="CT157" s="13">
        <v>25</v>
      </c>
      <c r="CU157" s="13">
        <v>35</v>
      </c>
      <c r="CV157" s="13">
        <v>22</v>
      </c>
      <c r="CW157" s="13">
        <v>29</v>
      </c>
      <c r="CX157" s="13">
        <v>19</v>
      </c>
      <c r="CY157" s="13">
        <v>17</v>
      </c>
      <c r="CZ157" s="13">
        <v>16</v>
      </c>
      <c r="DA157" s="13">
        <v>23</v>
      </c>
      <c r="DB157" s="13">
        <v>19</v>
      </c>
      <c r="DC157" s="13">
        <v>12</v>
      </c>
      <c r="DD157" s="13">
        <v>21</v>
      </c>
      <c r="DE157" s="13">
        <v>15</v>
      </c>
      <c r="DF157" s="13">
        <v>8</v>
      </c>
      <c r="DG157" s="13">
        <v>9</v>
      </c>
      <c r="DH157" s="13">
        <v>12</v>
      </c>
      <c r="DI157" s="13">
        <v>10</v>
      </c>
      <c r="DJ157" s="13">
        <v>9</v>
      </c>
      <c r="DK157" s="13">
        <v>4</v>
      </c>
      <c r="DL157" s="13">
        <v>9</v>
      </c>
      <c r="DM157" s="13">
        <v>6</v>
      </c>
      <c r="DN157" s="13">
        <v>3</v>
      </c>
      <c r="DO157" s="13">
        <v>5</v>
      </c>
      <c r="DP157" s="13">
        <v>6</v>
      </c>
      <c r="DQ157" s="13">
        <v>3</v>
      </c>
      <c r="DR157" s="13">
        <v>6</v>
      </c>
      <c r="DS157" s="13">
        <v>5</v>
      </c>
      <c r="DT157" s="13">
        <v>5</v>
      </c>
      <c r="DU157" s="13">
        <v>7</v>
      </c>
      <c r="DV157" s="13">
        <v>2</v>
      </c>
      <c r="DW157" s="13">
        <v>6</v>
      </c>
      <c r="DX157" s="13">
        <v>8</v>
      </c>
      <c r="DY157" s="13">
        <v>4</v>
      </c>
      <c r="DZ157" s="13">
        <v>3</v>
      </c>
      <c r="EA157" s="13">
        <v>1</v>
      </c>
      <c r="EB157" s="13">
        <v>7</v>
      </c>
      <c r="EC157" s="13">
        <v>3</v>
      </c>
      <c r="ED157" s="13">
        <v>3</v>
      </c>
      <c r="EE157" s="13">
        <v>2</v>
      </c>
      <c r="EF157" s="13">
        <v>8</v>
      </c>
      <c r="EG157" s="13">
        <v>1</v>
      </c>
      <c r="EH157" s="13">
        <v>2</v>
      </c>
      <c r="EI157" s="13"/>
      <c r="EJ157" s="13"/>
      <c r="EK157" s="13"/>
      <c r="EL157" s="13"/>
      <c r="EM157" s="13">
        <v>2</v>
      </c>
      <c r="EN157" s="13"/>
      <c r="EO157" s="13"/>
      <c r="EP157" s="13">
        <v>1</v>
      </c>
      <c r="EQ157" s="13"/>
      <c r="ER157" s="13"/>
      <c r="ES157" s="13"/>
      <c r="ET157" s="13"/>
      <c r="EU157" s="13"/>
      <c r="EV157" s="13"/>
      <c r="EW157" s="13"/>
      <c r="EX157" s="13"/>
      <c r="EY157" s="13"/>
      <c r="EZ157" s="13"/>
      <c r="FA157" s="60">
        <v>2325</v>
      </c>
      <c r="FB157" s="13">
        <v>2325</v>
      </c>
      <c r="FC157" s="16" t="s">
        <v>284</v>
      </c>
      <c r="FD157" s="13">
        <v>3</v>
      </c>
      <c r="FE157" s="13">
        <v>15</v>
      </c>
      <c r="FF157" s="13">
        <v>10</v>
      </c>
      <c r="FG157" s="13">
        <v>12</v>
      </c>
      <c r="FH157" s="13">
        <v>7</v>
      </c>
      <c r="FI157" s="13">
        <v>6</v>
      </c>
      <c r="FJ157" s="13">
        <v>9</v>
      </c>
      <c r="FK157" s="13">
        <v>10</v>
      </c>
      <c r="FL157" s="13">
        <v>6</v>
      </c>
      <c r="FM157" s="13">
        <v>1</v>
      </c>
      <c r="FN157" s="13">
        <v>1</v>
      </c>
      <c r="FO157" s="13">
        <v>2</v>
      </c>
      <c r="FP157" s="13">
        <v>7</v>
      </c>
      <c r="FQ157" s="13">
        <v>7</v>
      </c>
      <c r="FR157" s="13">
        <v>4</v>
      </c>
      <c r="FS157" s="13">
        <v>15</v>
      </c>
      <c r="FT157" s="13">
        <v>12</v>
      </c>
      <c r="FU157" s="13">
        <v>7</v>
      </c>
      <c r="FV157" s="13">
        <v>15</v>
      </c>
      <c r="FW157" s="13">
        <v>13</v>
      </c>
      <c r="FX157" s="13">
        <v>29</v>
      </c>
      <c r="FY157" s="13">
        <v>24</v>
      </c>
      <c r="FZ157" s="13">
        <v>29</v>
      </c>
      <c r="GA157" s="13">
        <v>44</v>
      </c>
      <c r="GB157" s="13">
        <v>41</v>
      </c>
      <c r="GC157" s="13">
        <v>43</v>
      </c>
      <c r="GD157" s="13">
        <v>42</v>
      </c>
      <c r="GE157" s="13">
        <v>55</v>
      </c>
      <c r="GF157" s="13">
        <v>56</v>
      </c>
      <c r="GG157" s="13">
        <v>50</v>
      </c>
      <c r="GH157" s="13">
        <v>75</v>
      </c>
      <c r="GI157" s="13">
        <v>71</v>
      </c>
      <c r="GJ157" s="13">
        <v>72</v>
      </c>
      <c r="GK157" s="13">
        <v>41</v>
      </c>
      <c r="GL157" s="13">
        <v>66</v>
      </c>
      <c r="GM157" s="13">
        <v>61</v>
      </c>
      <c r="GN157" s="13">
        <v>49</v>
      </c>
      <c r="GO157" s="13">
        <v>58</v>
      </c>
      <c r="GP157" s="13">
        <v>51</v>
      </c>
      <c r="GQ157" s="13">
        <v>47</v>
      </c>
      <c r="GR157" s="13">
        <v>47</v>
      </c>
      <c r="GS157" s="13">
        <v>31</v>
      </c>
      <c r="GT157" s="13">
        <v>44</v>
      </c>
      <c r="GU157" s="13">
        <v>39</v>
      </c>
      <c r="GV157" s="13">
        <v>35</v>
      </c>
      <c r="GW157" s="13">
        <v>31</v>
      </c>
      <c r="GX157" s="13">
        <v>32</v>
      </c>
      <c r="GY157" s="13">
        <v>26</v>
      </c>
      <c r="GZ157" s="13">
        <v>30</v>
      </c>
      <c r="HA157" s="13">
        <v>25</v>
      </c>
      <c r="HB157" s="13">
        <v>30</v>
      </c>
      <c r="HC157" s="13">
        <v>23</v>
      </c>
      <c r="HD157" s="13">
        <v>23</v>
      </c>
      <c r="HE157" s="13">
        <v>26</v>
      </c>
      <c r="HF157" s="13">
        <v>19</v>
      </c>
      <c r="HG157" s="13">
        <v>24</v>
      </c>
      <c r="HH157" s="13">
        <v>21</v>
      </c>
      <c r="HI157" s="13">
        <v>25</v>
      </c>
      <c r="HJ157" s="13">
        <v>22</v>
      </c>
      <c r="HK157" s="13">
        <v>14</v>
      </c>
      <c r="HL157" s="13">
        <v>22</v>
      </c>
      <c r="HM157" s="13">
        <v>13</v>
      </c>
      <c r="HN157" s="13">
        <v>13</v>
      </c>
      <c r="HO157" s="13">
        <v>17</v>
      </c>
      <c r="HP157" s="13">
        <v>18</v>
      </c>
      <c r="HQ157" s="13">
        <v>16</v>
      </c>
      <c r="HR157" s="13">
        <v>11</v>
      </c>
      <c r="HS157" s="13">
        <v>9</v>
      </c>
      <c r="HT157" s="13">
        <v>13</v>
      </c>
      <c r="HU157" s="13">
        <v>8</v>
      </c>
      <c r="HV157" s="13">
        <v>10</v>
      </c>
      <c r="HW157" s="13">
        <v>14</v>
      </c>
      <c r="HX157" s="13">
        <v>16</v>
      </c>
      <c r="HY157" s="13">
        <v>5</v>
      </c>
      <c r="HZ157" s="13">
        <v>6</v>
      </c>
      <c r="IA157" s="13">
        <v>5</v>
      </c>
      <c r="IB157" s="13">
        <v>5</v>
      </c>
      <c r="IC157" s="13">
        <v>5</v>
      </c>
      <c r="ID157" s="13">
        <v>1</v>
      </c>
      <c r="IE157" s="13">
        <v>8</v>
      </c>
      <c r="IF157" s="13">
        <v>3</v>
      </c>
      <c r="IG157" s="13">
        <v>3</v>
      </c>
      <c r="IH157" s="13">
        <v>5</v>
      </c>
      <c r="II157" s="13">
        <v>2</v>
      </c>
      <c r="IJ157" s="13">
        <v>2</v>
      </c>
      <c r="IK157" s="13">
        <v>4</v>
      </c>
      <c r="IL157" s="13">
        <v>1</v>
      </c>
      <c r="IM157" s="13"/>
      <c r="IN157" s="13">
        <v>1</v>
      </c>
      <c r="IO157" s="13">
        <v>2</v>
      </c>
      <c r="IP157" s="13">
        <v>2</v>
      </c>
      <c r="IQ157" s="13">
        <v>2</v>
      </c>
      <c r="IR157" s="13"/>
      <c r="IS157" s="13">
        <v>2</v>
      </c>
      <c r="IT157" s="13"/>
      <c r="IU157" s="13">
        <v>1</v>
      </c>
      <c r="IV157" s="13"/>
      <c r="IW157" s="13">
        <v>1</v>
      </c>
      <c r="IX157" s="13"/>
      <c r="IY157" s="13"/>
      <c r="IZ157" s="13">
        <v>1</v>
      </c>
      <c r="JA157" s="13"/>
      <c r="JB157" s="13"/>
      <c r="JC157" s="13"/>
      <c r="JD157" s="13"/>
      <c r="JE157" s="13"/>
      <c r="JF157" s="60">
        <v>1980</v>
      </c>
      <c r="JG157" s="13">
        <v>9</v>
      </c>
      <c r="JH157" s="13"/>
      <c r="JI157" s="13"/>
      <c r="JJ157" s="13"/>
      <c r="JK157" s="13"/>
      <c r="JL157" s="13"/>
      <c r="JM157" s="13"/>
      <c r="JN157" s="13"/>
      <c r="JO157" s="13"/>
      <c r="JP157" s="13"/>
      <c r="JQ157" s="13"/>
      <c r="JR157" s="13"/>
      <c r="JS157" s="13"/>
      <c r="JT157" s="13"/>
      <c r="JU157" s="13"/>
      <c r="JV157" s="13"/>
      <c r="JW157" s="13"/>
      <c r="JX157" s="13">
        <v>1</v>
      </c>
      <c r="JY157" s="13">
        <v>1</v>
      </c>
      <c r="JZ157" s="13"/>
      <c r="KA157" s="13"/>
      <c r="KB157" s="13">
        <v>2</v>
      </c>
      <c r="KC157" s="13">
        <v>3</v>
      </c>
      <c r="KD157" s="13">
        <v>2</v>
      </c>
      <c r="KE157" s="13">
        <v>1</v>
      </c>
      <c r="KF157" s="13">
        <v>8</v>
      </c>
      <c r="KG157" s="13"/>
      <c r="KH157" s="13">
        <v>5</v>
      </c>
      <c r="KI157" s="13">
        <v>1</v>
      </c>
      <c r="KJ157" s="13">
        <v>3</v>
      </c>
      <c r="KK157" s="13">
        <v>4</v>
      </c>
      <c r="KL157" s="13">
        <v>3</v>
      </c>
      <c r="KM157" s="13">
        <v>2</v>
      </c>
      <c r="KN157" s="13">
        <v>4</v>
      </c>
      <c r="KO157" s="13">
        <v>2</v>
      </c>
      <c r="KP157" s="13">
        <v>1</v>
      </c>
      <c r="KQ157" s="13">
        <v>2</v>
      </c>
      <c r="KR157" s="13">
        <v>1</v>
      </c>
      <c r="KS157" s="13">
        <v>1</v>
      </c>
      <c r="KT157" s="13">
        <v>2</v>
      </c>
      <c r="KU157" s="13">
        <v>3</v>
      </c>
      <c r="KV157" s="13">
        <v>2</v>
      </c>
      <c r="KW157" s="13"/>
      <c r="KX157" s="13">
        <v>6</v>
      </c>
      <c r="KY157" s="13">
        <v>2</v>
      </c>
      <c r="KZ157" s="13"/>
      <c r="LA157" s="13">
        <v>2</v>
      </c>
      <c r="LB157" s="13">
        <v>2</v>
      </c>
      <c r="LC157" s="13">
        <v>1</v>
      </c>
      <c r="LD157" s="13"/>
      <c r="LE157" s="13">
        <v>2</v>
      </c>
      <c r="LF157" s="13">
        <v>2</v>
      </c>
      <c r="LG157" s="13">
        <v>1</v>
      </c>
      <c r="LH157" s="13"/>
      <c r="LI157" s="13">
        <v>2</v>
      </c>
      <c r="LJ157" s="13"/>
      <c r="LK157" s="13">
        <v>2</v>
      </c>
      <c r="LL157" s="13">
        <v>2</v>
      </c>
      <c r="LM157" s="13"/>
      <c r="LN157" s="13"/>
      <c r="LO157" s="13">
        <v>1</v>
      </c>
      <c r="LP157" s="13">
        <v>2</v>
      </c>
      <c r="LQ157" s="13"/>
      <c r="LR157" s="13">
        <v>1</v>
      </c>
      <c r="LS157" s="13">
        <v>3</v>
      </c>
      <c r="LT157" s="13"/>
      <c r="LU157" s="13"/>
      <c r="LV157" s="13"/>
      <c r="LW157" s="13">
        <v>4</v>
      </c>
      <c r="LX157" s="13">
        <v>1</v>
      </c>
      <c r="LY157" s="13">
        <v>1</v>
      </c>
      <c r="LZ157" s="13">
        <v>1</v>
      </c>
      <c r="MA157" s="13"/>
      <c r="MB157" s="13">
        <v>1</v>
      </c>
      <c r="MC157" s="13">
        <v>1</v>
      </c>
      <c r="MD157" s="13">
        <v>1</v>
      </c>
      <c r="ME157" s="13"/>
      <c r="MF157" s="13"/>
      <c r="MG157" s="13"/>
      <c r="MH157" s="13">
        <v>2</v>
      </c>
      <c r="MI157" s="13"/>
      <c r="MJ157" s="13">
        <v>1</v>
      </c>
      <c r="MK157" s="13"/>
      <c r="ML157" s="13"/>
      <c r="MM157" s="13">
        <v>1</v>
      </c>
      <c r="MN157" s="13"/>
      <c r="MO157" s="13"/>
      <c r="MP157" s="13"/>
      <c r="MQ157" s="13">
        <v>2</v>
      </c>
      <c r="MR157" s="13"/>
      <c r="MS157" s="13"/>
      <c r="MT157" s="13"/>
      <c r="MU157" s="13"/>
      <c r="MV157" s="13"/>
      <c r="MW157" s="13"/>
      <c r="MX157" s="13"/>
      <c r="MY157" s="13">
        <v>1</v>
      </c>
      <c r="MZ157" s="13"/>
      <c r="NA157" s="13"/>
      <c r="NB157" s="13"/>
      <c r="NC157" s="13"/>
      <c r="ND157" s="13"/>
      <c r="NE157" s="13"/>
      <c r="NF157" s="13"/>
      <c r="NG157" s="13"/>
      <c r="NH157" s="13"/>
      <c r="NI157" s="13">
        <v>1</v>
      </c>
      <c r="NJ157" s="60">
        <v>112</v>
      </c>
      <c r="NK157" s="13">
        <v>2092</v>
      </c>
      <c r="NL157" s="448"/>
      <c r="NM157" s="448"/>
      <c r="NN157" s="448"/>
    </row>
    <row r="158" spans="1:378">
      <c r="A158" s="9" t="s">
        <v>168</v>
      </c>
      <c r="B158" s="284">
        <f t="shared" si="170"/>
        <v>314</v>
      </c>
      <c r="C158" s="284">
        <f t="shared" si="171"/>
        <v>302</v>
      </c>
      <c r="D158" s="284">
        <f t="shared" si="172"/>
        <v>1385</v>
      </c>
      <c r="E158" s="284">
        <f t="shared" si="173"/>
        <v>1457</v>
      </c>
      <c r="F158" s="284">
        <f t="shared" si="174"/>
        <v>3665</v>
      </c>
      <c r="G158" s="284">
        <f t="shared" si="175"/>
        <v>3660</v>
      </c>
      <c r="H158" s="284">
        <f t="shared" si="176"/>
        <v>3584</v>
      </c>
      <c r="I158" s="284">
        <f t="shared" si="177"/>
        <v>3390</v>
      </c>
      <c r="J158" s="284">
        <f t="shared" si="178"/>
        <v>3356</v>
      </c>
      <c r="K158" s="284">
        <f t="shared" si="179"/>
        <v>3363</v>
      </c>
      <c r="L158" s="284">
        <f t="shared" si="180"/>
        <v>2430</v>
      </c>
      <c r="M158" s="284">
        <f t="shared" si="181"/>
        <v>2181</v>
      </c>
      <c r="N158" s="284">
        <f t="shared" si="182"/>
        <v>1214</v>
      </c>
      <c r="O158" s="284">
        <f t="shared" si="183"/>
        <v>1034</v>
      </c>
      <c r="P158" s="284">
        <f t="shared" si="184"/>
        <v>561</v>
      </c>
      <c r="Q158" s="284">
        <f t="shared" si="185"/>
        <v>468</v>
      </c>
      <c r="R158" s="284">
        <f t="shared" si="186"/>
        <v>183</v>
      </c>
      <c r="S158" s="284">
        <f t="shared" si="187"/>
        <v>206</v>
      </c>
      <c r="T158" s="284">
        <f t="shared" si="188"/>
        <v>25</v>
      </c>
      <c r="U158" s="284">
        <f t="shared" si="189"/>
        <v>56</v>
      </c>
      <c r="W158" s="16" t="s">
        <v>165</v>
      </c>
      <c r="X158" s="764">
        <f t="shared" si="150"/>
        <v>13</v>
      </c>
      <c r="Y158" s="764">
        <f t="shared" si="151"/>
        <v>16</v>
      </c>
      <c r="Z158" s="764">
        <f t="shared" si="152"/>
        <v>50</v>
      </c>
      <c r="AA158" s="764">
        <f t="shared" si="153"/>
        <v>52</v>
      </c>
      <c r="AB158" s="764">
        <f t="shared" si="154"/>
        <v>88</v>
      </c>
      <c r="AC158" s="764">
        <f t="shared" si="155"/>
        <v>104</v>
      </c>
      <c r="AD158" s="764">
        <f t="shared" si="156"/>
        <v>87</v>
      </c>
      <c r="AE158" s="764">
        <f t="shared" si="157"/>
        <v>104</v>
      </c>
      <c r="AF158" s="764">
        <f t="shared" si="158"/>
        <v>73</v>
      </c>
      <c r="AG158" s="764">
        <f t="shared" si="159"/>
        <v>62</v>
      </c>
      <c r="AH158" s="764">
        <f t="shared" si="160"/>
        <v>44</v>
      </c>
      <c r="AI158" s="764">
        <f t="shared" si="161"/>
        <v>39</v>
      </c>
      <c r="AJ158" s="764">
        <f t="shared" si="162"/>
        <v>21</v>
      </c>
      <c r="AK158" s="764">
        <f t="shared" si="163"/>
        <v>22</v>
      </c>
      <c r="AL158" s="764">
        <f t="shared" si="164"/>
        <v>16</v>
      </c>
      <c r="AM158" s="764">
        <f t="shared" si="165"/>
        <v>14</v>
      </c>
      <c r="AN158" s="764">
        <f t="shared" si="166"/>
        <v>7</v>
      </c>
      <c r="AO158" s="764">
        <f t="shared" si="167"/>
        <v>9</v>
      </c>
      <c r="AP158" s="764">
        <f t="shared" si="168"/>
        <v>1</v>
      </c>
      <c r="AQ158" s="764">
        <f t="shared" si="169"/>
        <v>3</v>
      </c>
      <c r="AR158" s="764">
        <f t="shared" si="190"/>
        <v>4</v>
      </c>
      <c r="AT158" s="16" t="s">
        <v>165</v>
      </c>
      <c r="AU158" s="13">
        <v>1</v>
      </c>
      <c r="AV158" s="13">
        <v>2</v>
      </c>
      <c r="AW158" s="13">
        <v>1</v>
      </c>
      <c r="AX158" s="13">
        <v>2</v>
      </c>
      <c r="AY158" s="13">
        <v>2</v>
      </c>
      <c r="AZ158" s="13">
        <v>3</v>
      </c>
      <c r="BA158" s="13">
        <v>1</v>
      </c>
      <c r="BB158" s="13">
        <v>1</v>
      </c>
      <c r="BC158" s="13">
        <v>2</v>
      </c>
      <c r="BD158" s="13">
        <v>1</v>
      </c>
      <c r="BE158" s="13">
        <v>2</v>
      </c>
      <c r="BF158" s="13">
        <v>4</v>
      </c>
      <c r="BG158" s="13">
        <v>4</v>
      </c>
      <c r="BH158" s="13">
        <v>1</v>
      </c>
      <c r="BI158" s="13">
        <v>1</v>
      </c>
      <c r="BJ158" s="13">
        <v>5</v>
      </c>
      <c r="BK158" s="13">
        <v>6</v>
      </c>
      <c r="BL158" s="13">
        <v>10</v>
      </c>
      <c r="BM158" s="13">
        <v>13</v>
      </c>
      <c r="BN158" s="13">
        <v>6</v>
      </c>
      <c r="BO158" s="13">
        <v>13</v>
      </c>
      <c r="BP158" s="13">
        <v>4</v>
      </c>
      <c r="BQ158" s="13">
        <v>10</v>
      </c>
      <c r="BR158" s="13">
        <v>8</v>
      </c>
      <c r="BS158" s="13">
        <v>14</v>
      </c>
      <c r="BT158" s="13">
        <v>8</v>
      </c>
      <c r="BU158" s="13">
        <v>14</v>
      </c>
      <c r="BV158" s="13">
        <v>12</v>
      </c>
      <c r="BW158" s="13">
        <v>12</v>
      </c>
      <c r="BX158" s="13">
        <v>9</v>
      </c>
      <c r="BY158" s="13">
        <v>13</v>
      </c>
      <c r="BZ158" s="13">
        <v>12</v>
      </c>
      <c r="CA158" s="13">
        <v>5</v>
      </c>
      <c r="CB158" s="13">
        <v>15</v>
      </c>
      <c r="CC158" s="13">
        <v>7</v>
      </c>
      <c r="CD158" s="13">
        <v>3</v>
      </c>
      <c r="CE158" s="13">
        <v>14</v>
      </c>
      <c r="CF158" s="13">
        <v>16</v>
      </c>
      <c r="CG158" s="13">
        <v>8</v>
      </c>
      <c r="CH158" s="13">
        <v>11</v>
      </c>
      <c r="CI158" s="13">
        <v>2</v>
      </c>
      <c r="CJ158" s="13">
        <v>8</v>
      </c>
      <c r="CK158" s="13">
        <v>15</v>
      </c>
      <c r="CL158" s="13">
        <v>6</v>
      </c>
      <c r="CM158" s="13">
        <v>2</v>
      </c>
      <c r="CN158" s="13">
        <v>8</v>
      </c>
      <c r="CO158" s="13">
        <v>6</v>
      </c>
      <c r="CP158" s="13">
        <v>5</v>
      </c>
      <c r="CQ158" s="13">
        <v>5</v>
      </c>
      <c r="CR158" s="13">
        <v>5</v>
      </c>
      <c r="CS158" s="13">
        <v>4</v>
      </c>
      <c r="CT158" s="13">
        <v>3</v>
      </c>
      <c r="CU158" s="13">
        <v>6</v>
      </c>
      <c r="CV158" s="13">
        <v>3</v>
      </c>
      <c r="CW158" s="13">
        <v>6</v>
      </c>
      <c r="CX158" s="13">
        <v>4</v>
      </c>
      <c r="CY158" s="13">
        <v>3</v>
      </c>
      <c r="CZ158" s="13">
        <v>4</v>
      </c>
      <c r="DA158" s="13">
        <v>2</v>
      </c>
      <c r="DB158" s="13">
        <v>4</v>
      </c>
      <c r="DC158" s="13">
        <v>3</v>
      </c>
      <c r="DD158" s="13">
        <v>5</v>
      </c>
      <c r="DE158" s="13">
        <v>2</v>
      </c>
      <c r="DF158" s="13">
        <v>2</v>
      </c>
      <c r="DG158" s="13">
        <v>2</v>
      </c>
      <c r="DH158" s="13">
        <v>1</v>
      </c>
      <c r="DI158" s="13">
        <v>2</v>
      </c>
      <c r="DJ158" s="13">
        <v>2</v>
      </c>
      <c r="DK158" s="13">
        <v>2</v>
      </c>
      <c r="DL158" s="13">
        <v>1</v>
      </c>
      <c r="DM158" s="13">
        <v>1</v>
      </c>
      <c r="DN158" s="13">
        <v>3</v>
      </c>
      <c r="DO158" s="13">
        <v>4</v>
      </c>
      <c r="DP158" s="13"/>
      <c r="DQ158" s="13">
        <v>1</v>
      </c>
      <c r="DR158" s="13">
        <v>1</v>
      </c>
      <c r="DS158" s="13">
        <v>1</v>
      </c>
      <c r="DT158" s="13">
        <v>1</v>
      </c>
      <c r="DU158" s="13"/>
      <c r="DV158" s="13">
        <v>2</v>
      </c>
      <c r="DW158" s="13">
        <v>1</v>
      </c>
      <c r="DX158" s="13">
        <v>4</v>
      </c>
      <c r="DY158" s="13">
        <v>1</v>
      </c>
      <c r="DZ158" s="13">
        <v>1</v>
      </c>
      <c r="EA158" s="13">
        <v>1</v>
      </c>
      <c r="EB158" s="13"/>
      <c r="EC158" s="13"/>
      <c r="ED158" s="13"/>
      <c r="EE158" s="13">
        <v>1</v>
      </c>
      <c r="EF158" s="13"/>
      <c r="EG158" s="13"/>
      <c r="EH158" s="13"/>
      <c r="EI158" s="13"/>
      <c r="EJ158" s="13">
        <v>2</v>
      </c>
      <c r="EK158" s="13">
        <v>1</v>
      </c>
      <c r="EL158" s="13"/>
      <c r="EM158" s="13"/>
      <c r="EN158" s="13"/>
      <c r="EO158" s="13"/>
      <c r="EP158" s="13"/>
      <c r="EQ158" s="13"/>
      <c r="ER158" s="13"/>
      <c r="ES158" s="13"/>
      <c r="ET158" s="13"/>
      <c r="EU158" s="13"/>
      <c r="EV158" s="13"/>
      <c r="EW158" s="13"/>
      <c r="EX158" s="13"/>
      <c r="EY158" s="13"/>
      <c r="EZ158" s="13"/>
      <c r="FA158" s="60">
        <v>425</v>
      </c>
      <c r="FB158" s="13">
        <v>425</v>
      </c>
      <c r="FC158" s="16" t="s">
        <v>165</v>
      </c>
      <c r="FD158" s="13"/>
      <c r="FE158" s="13">
        <v>4</v>
      </c>
      <c r="FF158" s="13">
        <v>3</v>
      </c>
      <c r="FG158" s="13"/>
      <c r="FH158" s="13">
        <v>1</v>
      </c>
      <c r="FI158" s="13">
        <v>1</v>
      </c>
      <c r="FJ158" s="13"/>
      <c r="FK158" s="13">
        <v>1</v>
      </c>
      <c r="FL158" s="13"/>
      <c r="FM158" s="13">
        <v>3</v>
      </c>
      <c r="FN158" s="13">
        <v>3</v>
      </c>
      <c r="FO158" s="13"/>
      <c r="FP158" s="13">
        <v>3</v>
      </c>
      <c r="FQ158" s="13">
        <v>2</v>
      </c>
      <c r="FR158" s="13"/>
      <c r="FS158" s="13">
        <v>5</v>
      </c>
      <c r="FT158" s="13">
        <v>10</v>
      </c>
      <c r="FU158" s="13">
        <v>8</v>
      </c>
      <c r="FV158" s="13">
        <v>11</v>
      </c>
      <c r="FW158" s="13">
        <v>8</v>
      </c>
      <c r="FX158" s="13">
        <v>12</v>
      </c>
      <c r="FY158" s="13">
        <v>13</v>
      </c>
      <c r="FZ158" s="13">
        <v>4</v>
      </c>
      <c r="GA158" s="13">
        <v>11</v>
      </c>
      <c r="GB158" s="13">
        <v>10</v>
      </c>
      <c r="GC158" s="13">
        <v>3</v>
      </c>
      <c r="GD158" s="13">
        <v>12</v>
      </c>
      <c r="GE158" s="13">
        <v>9</v>
      </c>
      <c r="GF158" s="13">
        <v>7</v>
      </c>
      <c r="GG158" s="13">
        <v>7</v>
      </c>
      <c r="GH158" s="13">
        <v>9</v>
      </c>
      <c r="GI158" s="13">
        <v>5</v>
      </c>
      <c r="GJ158" s="13">
        <v>7</v>
      </c>
      <c r="GK158" s="13">
        <v>8</v>
      </c>
      <c r="GL158" s="13">
        <v>6</v>
      </c>
      <c r="GM158" s="13">
        <v>12</v>
      </c>
      <c r="GN158" s="13">
        <v>10</v>
      </c>
      <c r="GO158" s="13">
        <v>11</v>
      </c>
      <c r="GP158" s="13">
        <v>10</v>
      </c>
      <c r="GQ158" s="13">
        <v>9</v>
      </c>
      <c r="GR158" s="13">
        <v>7</v>
      </c>
      <c r="GS158" s="13">
        <v>8</v>
      </c>
      <c r="GT158" s="13">
        <v>12</v>
      </c>
      <c r="GU158" s="13">
        <v>11</v>
      </c>
      <c r="GV158" s="13">
        <v>9</v>
      </c>
      <c r="GW158" s="13">
        <v>6</v>
      </c>
      <c r="GX158" s="13">
        <v>4</v>
      </c>
      <c r="GY158" s="13">
        <v>5</v>
      </c>
      <c r="GZ158" s="13">
        <v>4</v>
      </c>
      <c r="HA158" s="13">
        <v>7</v>
      </c>
      <c r="HB158" s="13">
        <v>9</v>
      </c>
      <c r="HC158" s="13">
        <v>5</v>
      </c>
      <c r="HD158" s="13">
        <v>6</v>
      </c>
      <c r="HE158" s="13">
        <v>3</v>
      </c>
      <c r="HF158" s="13">
        <v>5</v>
      </c>
      <c r="HG158" s="13">
        <v>1</v>
      </c>
      <c r="HH158" s="13">
        <v>3</v>
      </c>
      <c r="HI158" s="13">
        <v>3</v>
      </c>
      <c r="HJ158" s="13">
        <v>5</v>
      </c>
      <c r="HK158" s="13">
        <v>4</v>
      </c>
      <c r="HL158" s="13">
        <v>5</v>
      </c>
      <c r="HM158" s="13">
        <v>7</v>
      </c>
      <c r="HN158" s="13">
        <v>1</v>
      </c>
      <c r="HO158" s="13">
        <v>3</v>
      </c>
      <c r="HP158" s="13">
        <v>1</v>
      </c>
      <c r="HQ158" s="13">
        <v>1</v>
      </c>
      <c r="HR158" s="13"/>
      <c r="HS158" s="13">
        <v>1</v>
      </c>
      <c r="HT158" s="13">
        <v>1</v>
      </c>
      <c r="HU158" s="13">
        <v>1</v>
      </c>
      <c r="HV158" s="13">
        <v>2</v>
      </c>
      <c r="HW158" s="13">
        <v>3</v>
      </c>
      <c r="HX158" s="13">
        <v>1</v>
      </c>
      <c r="HY158" s="13">
        <v>1</v>
      </c>
      <c r="HZ158" s="13">
        <v>2</v>
      </c>
      <c r="IA158" s="13">
        <v>2</v>
      </c>
      <c r="IB158" s="13">
        <v>1</v>
      </c>
      <c r="IC158" s="13"/>
      <c r="ID158" s="13">
        <v>3</v>
      </c>
      <c r="IE158" s="13">
        <v>1</v>
      </c>
      <c r="IF158" s="13"/>
      <c r="IG158" s="13">
        <v>1</v>
      </c>
      <c r="IH158" s="13">
        <v>1</v>
      </c>
      <c r="II158" s="13"/>
      <c r="IJ158" s="13">
        <v>1</v>
      </c>
      <c r="IK158" s="13">
        <v>1</v>
      </c>
      <c r="IL158" s="13">
        <v>2</v>
      </c>
      <c r="IM158" s="13">
        <v>1</v>
      </c>
      <c r="IN158" s="13"/>
      <c r="IO158" s="13"/>
      <c r="IP158" s="13"/>
      <c r="IQ158" s="13"/>
      <c r="IR158" s="13"/>
      <c r="IS158" s="13"/>
      <c r="IT158" s="13">
        <v>1</v>
      </c>
      <c r="IU158" s="13"/>
      <c r="IV158" s="13"/>
      <c r="IW158" s="13"/>
      <c r="IX158" s="13"/>
      <c r="IY158" s="13"/>
      <c r="IZ158" s="13"/>
      <c r="JA158" s="13"/>
      <c r="JB158" s="13"/>
      <c r="JC158" s="13"/>
      <c r="JD158" s="13"/>
      <c r="JE158" s="13"/>
      <c r="JF158" s="60">
        <v>400</v>
      </c>
      <c r="JG158" s="13"/>
      <c r="JH158" s="13"/>
      <c r="JI158" s="13"/>
      <c r="JJ158" s="13"/>
      <c r="JK158" s="13"/>
      <c r="JL158" s="13"/>
      <c r="JM158" s="13"/>
      <c r="JN158" s="13"/>
      <c r="JO158" s="13"/>
      <c r="JP158" s="13"/>
      <c r="JQ158" s="13"/>
      <c r="JR158" s="13"/>
      <c r="JS158" s="13"/>
      <c r="JT158" s="13"/>
      <c r="JU158" s="13"/>
      <c r="JV158" s="13"/>
      <c r="JW158" s="13"/>
      <c r="JX158" s="13"/>
      <c r="JY158" s="13"/>
      <c r="JZ158" s="13"/>
      <c r="KA158" s="13"/>
      <c r="KB158" s="13"/>
      <c r="KC158" s="13"/>
      <c r="KD158" s="13"/>
      <c r="KE158" s="13"/>
      <c r="KF158" s="13"/>
      <c r="KG158" s="13"/>
      <c r="KH158" s="13"/>
      <c r="KI158" s="13"/>
      <c r="KJ158" s="13"/>
      <c r="KK158" s="13"/>
      <c r="KL158" s="13"/>
      <c r="KM158" s="13"/>
      <c r="KN158" s="13"/>
      <c r="KO158" s="13">
        <v>1</v>
      </c>
      <c r="KP158" s="13"/>
      <c r="KQ158" s="13"/>
      <c r="KR158" s="13"/>
      <c r="KS158" s="13"/>
      <c r="KT158" s="13"/>
      <c r="KU158" s="13"/>
      <c r="KV158" s="13"/>
      <c r="KW158" s="13"/>
      <c r="KX158" s="13">
        <v>1</v>
      </c>
      <c r="KY158" s="13"/>
      <c r="KZ158" s="13">
        <v>1</v>
      </c>
      <c r="LA158" s="13"/>
      <c r="LB158" s="13"/>
      <c r="LC158" s="13"/>
      <c r="LD158" s="13"/>
      <c r="LE158" s="13"/>
      <c r="LF158" s="13"/>
      <c r="LG158" s="13"/>
      <c r="LH158" s="13"/>
      <c r="LI158" s="13"/>
      <c r="LJ158" s="13"/>
      <c r="LK158" s="13"/>
      <c r="LL158" s="13"/>
      <c r="LM158" s="13"/>
      <c r="LN158" s="13"/>
      <c r="LO158" s="13"/>
      <c r="LP158" s="13"/>
      <c r="LQ158" s="13"/>
      <c r="LR158" s="13"/>
      <c r="LS158" s="13"/>
      <c r="LT158" s="13"/>
      <c r="LU158" s="13"/>
      <c r="LV158" s="13"/>
      <c r="LW158" s="13"/>
      <c r="LX158" s="13"/>
      <c r="LY158" s="13"/>
      <c r="LZ158" s="13"/>
      <c r="MA158" s="13"/>
      <c r="MB158" s="13"/>
      <c r="MC158" s="13"/>
      <c r="MD158" s="13"/>
      <c r="ME158" s="13"/>
      <c r="MF158" s="13"/>
      <c r="MG158" s="13"/>
      <c r="MH158" s="13"/>
      <c r="MI158" s="13"/>
      <c r="MJ158" s="13"/>
      <c r="MK158" s="13"/>
      <c r="ML158" s="13"/>
      <c r="MM158" s="13"/>
      <c r="MN158" s="13"/>
      <c r="MO158" s="13">
        <v>1</v>
      </c>
      <c r="MP158" s="13"/>
      <c r="MQ158" s="13"/>
      <c r="MR158" s="13"/>
      <c r="MS158" s="13"/>
      <c r="MT158" s="13"/>
      <c r="MU158" s="13"/>
      <c r="MV158" s="13"/>
      <c r="MW158" s="13"/>
      <c r="MX158" s="13"/>
      <c r="MY158" s="13"/>
      <c r="MZ158" s="13"/>
      <c r="NA158" s="13"/>
      <c r="NB158" s="13"/>
      <c r="NC158" s="13"/>
      <c r="ND158" s="13"/>
      <c r="NE158" s="13"/>
      <c r="NF158" s="13"/>
      <c r="NG158" s="13"/>
      <c r="NH158" s="13"/>
      <c r="NI158" s="13"/>
      <c r="NJ158" s="60">
        <v>4</v>
      </c>
      <c r="NK158" s="13">
        <v>404</v>
      </c>
      <c r="NL158" s="448"/>
      <c r="NM158" s="448"/>
      <c r="NN158" s="448"/>
    </row>
    <row r="159" spans="1:378">
      <c r="A159" s="8" t="s">
        <v>169</v>
      </c>
      <c r="B159" s="284">
        <f t="shared" si="170"/>
        <v>5</v>
      </c>
      <c r="C159" s="284">
        <f t="shared" si="171"/>
        <v>1</v>
      </c>
      <c r="D159" s="284">
        <f t="shared" si="172"/>
        <v>5</v>
      </c>
      <c r="E159" s="284">
        <f t="shared" si="173"/>
        <v>6</v>
      </c>
      <c r="F159" s="284">
        <f t="shared" si="174"/>
        <v>4</v>
      </c>
      <c r="G159" s="284">
        <f t="shared" si="175"/>
        <v>23</v>
      </c>
      <c r="H159" s="284">
        <f t="shared" si="176"/>
        <v>21</v>
      </c>
      <c r="I159" s="284">
        <f t="shared" si="177"/>
        <v>18</v>
      </c>
      <c r="J159" s="284">
        <f t="shared" si="178"/>
        <v>12</v>
      </c>
      <c r="K159" s="284">
        <f t="shared" si="179"/>
        <v>18</v>
      </c>
      <c r="L159" s="284">
        <f t="shared" si="180"/>
        <v>6</v>
      </c>
      <c r="M159" s="284">
        <f t="shared" si="181"/>
        <v>8</v>
      </c>
      <c r="N159" s="284">
        <f t="shared" si="182"/>
        <v>4</v>
      </c>
      <c r="O159" s="284">
        <f t="shared" si="183"/>
        <v>2</v>
      </c>
      <c r="P159" s="284">
        <f t="shared" si="184"/>
        <v>1</v>
      </c>
      <c r="Q159" s="284">
        <f t="shared" si="185"/>
        <v>2</v>
      </c>
      <c r="R159" s="284">
        <f t="shared" si="186"/>
        <v>0</v>
      </c>
      <c r="S159" s="284">
        <f t="shared" si="187"/>
        <v>1</v>
      </c>
      <c r="T159" s="284">
        <f t="shared" si="188"/>
        <v>0</v>
      </c>
      <c r="U159" s="284">
        <f t="shared" si="189"/>
        <v>0</v>
      </c>
      <c r="W159" s="16" t="s">
        <v>166</v>
      </c>
      <c r="X159" s="764">
        <f t="shared" si="150"/>
        <v>287</v>
      </c>
      <c r="Y159" s="764">
        <f t="shared" si="151"/>
        <v>252</v>
      </c>
      <c r="Z159" s="764">
        <f t="shared" si="152"/>
        <v>488</v>
      </c>
      <c r="AA159" s="764">
        <f t="shared" si="153"/>
        <v>575</v>
      </c>
      <c r="AB159" s="764">
        <f t="shared" si="154"/>
        <v>1272</v>
      </c>
      <c r="AC159" s="764">
        <f t="shared" si="155"/>
        <v>1511</v>
      </c>
      <c r="AD159" s="764">
        <f t="shared" si="156"/>
        <v>1249</v>
      </c>
      <c r="AE159" s="764">
        <f t="shared" si="157"/>
        <v>1500</v>
      </c>
      <c r="AF159" s="764">
        <f t="shared" si="158"/>
        <v>1147</v>
      </c>
      <c r="AG159" s="764">
        <f t="shared" si="159"/>
        <v>1343</v>
      </c>
      <c r="AH159" s="764">
        <f t="shared" si="160"/>
        <v>778</v>
      </c>
      <c r="AI159" s="764">
        <f t="shared" si="161"/>
        <v>905</v>
      </c>
      <c r="AJ159" s="764">
        <f t="shared" si="162"/>
        <v>559</v>
      </c>
      <c r="AK159" s="764">
        <f t="shared" si="163"/>
        <v>527</v>
      </c>
      <c r="AL159" s="764">
        <f t="shared" si="164"/>
        <v>328</v>
      </c>
      <c r="AM159" s="764">
        <f t="shared" si="165"/>
        <v>335</v>
      </c>
      <c r="AN159" s="764">
        <f t="shared" si="166"/>
        <v>123</v>
      </c>
      <c r="AO159" s="764">
        <f t="shared" si="167"/>
        <v>189</v>
      </c>
      <c r="AP159" s="764">
        <f t="shared" si="168"/>
        <v>35</v>
      </c>
      <c r="AQ159" s="764">
        <f t="shared" si="169"/>
        <v>92</v>
      </c>
      <c r="AR159" s="764">
        <f t="shared" si="190"/>
        <v>126</v>
      </c>
      <c r="AT159" s="16" t="s">
        <v>166</v>
      </c>
      <c r="AU159" s="13">
        <v>15</v>
      </c>
      <c r="AV159" s="13">
        <v>34</v>
      </c>
      <c r="AW159" s="13">
        <v>25</v>
      </c>
      <c r="AX159" s="13">
        <v>26</v>
      </c>
      <c r="AY159" s="13">
        <v>29</v>
      </c>
      <c r="AZ159" s="13">
        <v>24</v>
      </c>
      <c r="BA159" s="13">
        <v>30</v>
      </c>
      <c r="BB159" s="13">
        <v>29</v>
      </c>
      <c r="BC159" s="13">
        <v>19</v>
      </c>
      <c r="BD159" s="13">
        <v>21</v>
      </c>
      <c r="BE159" s="13">
        <v>23</v>
      </c>
      <c r="BF159" s="13">
        <v>30</v>
      </c>
      <c r="BG159" s="13">
        <v>34</v>
      </c>
      <c r="BH159" s="13">
        <v>37</v>
      </c>
      <c r="BI159" s="13">
        <v>38</v>
      </c>
      <c r="BJ159" s="13">
        <v>44</v>
      </c>
      <c r="BK159" s="13">
        <v>86</v>
      </c>
      <c r="BL159" s="13">
        <v>68</v>
      </c>
      <c r="BM159" s="13">
        <v>108</v>
      </c>
      <c r="BN159" s="13">
        <v>107</v>
      </c>
      <c r="BO159" s="13">
        <v>108</v>
      </c>
      <c r="BP159" s="13">
        <v>150</v>
      </c>
      <c r="BQ159" s="13">
        <v>161</v>
      </c>
      <c r="BR159" s="13">
        <v>131</v>
      </c>
      <c r="BS159" s="13">
        <v>137</v>
      </c>
      <c r="BT159" s="13">
        <v>178</v>
      </c>
      <c r="BU159" s="13">
        <v>160</v>
      </c>
      <c r="BV159" s="13">
        <v>143</v>
      </c>
      <c r="BW159" s="13">
        <v>152</v>
      </c>
      <c r="BX159" s="13">
        <v>191</v>
      </c>
      <c r="BY159" s="13">
        <v>166</v>
      </c>
      <c r="BZ159" s="13">
        <v>172</v>
      </c>
      <c r="CA159" s="13">
        <v>129</v>
      </c>
      <c r="CB159" s="13">
        <v>132</v>
      </c>
      <c r="CC159" s="13">
        <v>167</v>
      </c>
      <c r="CD159" s="13">
        <v>158</v>
      </c>
      <c r="CE159" s="13">
        <v>157</v>
      </c>
      <c r="CF159" s="13">
        <v>139</v>
      </c>
      <c r="CG159" s="13">
        <v>147</v>
      </c>
      <c r="CH159" s="13">
        <v>133</v>
      </c>
      <c r="CI159" s="13">
        <v>159</v>
      </c>
      <c r="CJ159" s="13">
        <v>157</v>
      </c>
      <c r="CK159" s="13">
        <v>132</v>
      </c>
      <c r="CL159" s="13">
        <v>164</v>
      </c>
      <c r="CM159" s="13">
        <v>110</v>
      </c>
      <c r="CN159" s="13">
        <v>127</v>
      </c>
      <c r="CO159" s="13">
        <v>120</v>
      </c>
      <c r="CP159" s="13">
        <v>130</v>
      </c>
      <c r="CQ159" s="13">
        <v>113</v>
      </c>
      <c r="CR159" s="13">
        <v>131</v>
      </c>
      <c r="CS159" s="13">
        <v>126</v>
      </c>
      <c r="CT159" s="13">
        <v>107</v>
      </c>
      <c r="CU159" s="13">
        <v>94</v>
      </c>
      <c r="CV159" s="13">
        <v>104</v>
      </c>
      <c r="CW159" s="13">
        <v>90</v>
      </c>
      <c r="CX159" s="13">
        <v>70</v>
      </c>
      <c r="CY159" s="13">
        <v>74</v>
      </c>
      <c r="CZ159" s="13">
        <v>83</v>
      </c>
      <c r="DA159" s="13">
        <v>70</v>
      </c>
      <c r="DB159" s="13">
        <v>87</v>
      </c>
      <c r="DC159" s="13">
        <v>74</v>
      </c>
      <c r="DD159" s="13">
        <v>62</v>
      </c>
      <c r="DE159" s="13">
        <v>45</v>
      </c>
      <c r="DF159" s="13">
        <v>50</v>
      </c>
      <c r="DG159" s="13">
        <v>57</v>
      </c>
      <c r="DH159" s="13">
        <v>60</v>
      </c>
      <c r="DI159" s="13">
        <v>45</v>
      </c>
      <c r="DJ159" s="13">
        <v>46</v>
      </c>
      <c r="DK159" s="13">
        <v>44</v>
      </c>
      <c r="DL159" s="13">
        <v>44</v>
      </c>
      <c r="DM159" s="13">
        <v>31</v>
      </c>
      <c r="DN159" s="13">
        <v>37</v>
      </c>
      <c r="DO159" s="13">
        <v>42</v>
      </c>
      <c r="DP159" s="13">
        <v>38</v>
      </c>
      <c r="DQ159" s="13">
        <v>31</v>
      </c>
      <c r="DR159" s="13">
        <v>41</v>
      </c>
      <c r="DS159" s="13">
        <v>42</v>
      </c>
      <c r="DT159" s="13">
        <v>27</v>
      </c>
      <c r="DU159" s="13">
        <v>26</v>
      </c>
      <c r="DV159" s="13">
        <v>20</v>
      </c>
      <c r="DW159" s="13">
        <v>25</v>
      </c>
      <c r="DX159" s="13">
        <v>17</v>
      </c>
      <c r="DY159" s="13">
        <v>22</v>
      </c>
      <c r="DZ159" s="13">
        <v>18</v>
      </c>
      <c r="EA159" s="13">
        <v>19</v>
      </c>
      <c r="EB159" s="13">
        <v>26</v>
      </c>
      <c r="EC159" s="13">
        <v>15</v>
      </c>
      <c r="ED159" s="13">
        <v>24</v>
      </c>
      <c r="EE159" s="13">
        <v>13</v>
      </c>
      <c r="EF159" s="13">
        <v>10</v>
      </c>
      <c r="EG159" s="13">
        <v>16</v>
      </c>
      <c r="EH159" s="13">
        <v>18</v>
      </c>
      <c r="EI159" s="13">
        <v>12</v>
      </c>
      <c r="EJ159" s="13">
        <v>15</v>
      </c>
      <c r="EK159" s="13">
        <v>4</v>
      </c>
      <c r="EL159" s="13">
        <v>12</v>
      </c>
      <c r="EM159" s="13">
        <v>6</v>
      </c>
      <c r="EN159" s="13">
        <v>2</v>
      </c>
      <c r="EO159" s="13">
        <v>4</v>
      </c>
      <c r="EP159" s="13">
        <v>2</v>
      </c>
      <c r="EQ159" s="13">
        <v>1</v>
      </c>
      <c r="ER159" s="13"/>
      <c r="ES159" s="13"/>
      <c r="ET159" s="13"/>
      <c r="EU159" s="13"/>
      <c r="EV159" s="13"/>
      <c r="EW159" s="13"/>
      <c r="EX159" s="13"/>
      <c r="EY159" s="13"/>
      <c r="EZ159" s="13"/>
      <c r="FA159" s="60">
        <v>7229</v>
      </c>
      <c r="FB159" s="13">
        <v>7229</v>
      </c>
      <c r="FC159" s="16" t="s">
        <v>166</v>
      </c>
      <c r="FD159" s="13">
        <v>8</v>
      </c>
      <c r="FE159" s="13">
        <v>54</v>
      </c>
      <c r="FF159" s="13">
        <v>37</v>
      </c>
      <c r="FG159" s="13">
        <v>28</v>
      </c>
      <c r="FH159" s="13">
        <v>21</v>
      </c>
      <c r="FI159" s="13">
        <v>17</v>
      </c>
      <c r="FJ159" s="13">
        <v>28</v>
      </c>
      <c r="FK159" s="13">
        <v>33</v>
      </c>
      <c r="FL159" s="13">
        <v>22</v>
      </c>
      <c r="FM159" s="13">
        <v>39</v>
      </c>
      <c r="FN159" s="13">
        <v>24</v>
      </c>
      <c r="FO159" s="13">
        <v>13</v>
      </c>
      <c r="FP159" s="13">
        <v>32</v>
      </c>
      <c r="FQ159" s="13">
        <v>41</v>
      </c>
      <c r="FR159" s="13">
        <v>48</v>
      </c>
      <c r="FS159" s="13">
        <v>36</v>
      </c>
      <c r="FT159" s="13">
        <v>59</v>
      </c>
      <c r="FU159" s="13">
        <v>60</v>
      </c>
      <c r="FV159" s="13">
        <v>81</v>
      </c>
      <c r="FW159" s="13">
        <v>94</v>
      </c>
      <c r="FX159" s="13">
        <v>113</v>
      </c>
      <c r="FY159" s="13">
        <v>100</v>
      </c>
      <c r="FZ159" s="13">
        <v>111</v>
      </c>
      <c r="GA159" s="13">
        <v>137</v>
      </c>
      <c r="GB159" s="13">
        <v>132</v>
      </c>
      <c r="GC159" s="13">
        <v>144</v>
      </c>
      <c r="GD159" s="13">
        <v>137</v>
      </c>
      <c r="GE159" s="13">
        <v>125</v>
      </c>
      <c r="GF159" s="13">
        <v>134</v>
      </c>
      <c r="GG159" s="13">
        <v>139</v>
      </c>
      <c r="GH159" s="13">
        <v>138</v>
      </c>
      <c r="GI159" s="13">
        <v>118</v>
      </c>
      <c r="GJ159" s="13">
        <v>109</v>
      </c>
      <c r="GK159" s="13">
        <v>120</v>
      </c>
      <c r="GL159" s="13">
        <v>140</v>
      </c>
      <c r="GM159" s="13">
        <v>131</v>
      </c>
      <c r="GN159" s="13">
        <v>117</v>
      </c>
      <c r="GO159" s="13">
        <v>135</v>
      </c>
      <c r="GP159" s="13">
        <v>112</v>
      </c>
      <c r="GQ159" s="13">
        <v>129</v>
      </c>
      <c r="GR159" s="13">
        <v>136</v>
      </c>
      <c r="GS159" s="13">
        <v>128</v>
      </c>
      <c r="GT159" s="13">
        <v>133</v>
      </c>
      <c r="GU159" s="13">
        <v>101</v>
      </c>
      <c r="GV159" s="13">
        <v>119</v>
      </c>
      <c r="GW159" s="13">
        <v>97</v>
      </c>
      <c r="GX159" s="13">
        <v>118</v>
      </c>
      <c r="GY159" s="13">
        <v>119</v>
      </c>
      <c r="GZ159" s="13">
        <v>88</v>
      </c>
      <c r="HA159" s="13">
        <v>108</v>
      </c>
      <c r="HB159" s="13">
        <v>115</v>
      </c>
      <c r="HC159" s="13">
        <v>94</v>
      </c>
      <c r="HD159" s="13">
        <v>77</v>
      </c>
      <c r="HE159" s="13">
        <v>80</v>
      </c>
      <c r="HF159" s="13">
        <v>70</v>
      </c>
      <c r="HG159" s="13">
        <v>59</v>
      </c>
      <c r="HH159" s="13">
        <v>86</v>
      </c>
      <c r="HI159" s="13">
        <v>70</v>
      </c>
      <c r="HJ159" s="13">
        <v>52</v>
      </c>
      <c r="HK159" s="13">
        <v>75</v>
      </c>
      <c r="HL159" s="13">
        <v>71</v>
      </c>
      <c r="HM159" s="13">
        <v>73</v>
      </c>
      <c r="HN159" s="13">
        <v>53</v>
      </c>
      <c r="HO159" s="13">
        <v>74</v>
      </c>
      <c r="HP159" s="13">
        <v>55</v>
      </c>
      <c r="HQ159" s="13">
        <v>44</v>
      </c>
      <c r="HR159" s="13">
        <v>53</v>
      </c>
      <c r="HS159" s="13">
        <v>50</v>
      </c>
      <c r="HT159" s="13">
        <v>43</v>
      </c>
      <c r="HU159" s="13">
        <v>43</v>
      </c>
      <c r="HV159" s="13">
        <v>40</v>
      </c>
      <c r="HW159" s="13">
        <v>31</v>
      </c>
      <c r="HX159" s="13">
        <v>37</v>
      </c>
      <c r="HY159" s="13">
        <v>43</v>
      </c>
      <c r="HZ159" s="13">
        <v>40</v>
      </c>
      <c r="IA159" s="13">
        <v>32</v>
      </c>
      <c r="IB159" s="13">
        <v>32</v>
      </c>
      <c r="IC159" s="13">
        <v>24</v>
      </c>
      <c r="ID159" s="13">
        <v>26</v>
      </c>
      <c r="IE159" s="13">
        <v>23</v>
      </c>
      <c r="IF159" s="13">
        <v>17</v>
      </c>
      <c r="IG159" s="13">
        <v>16</v>
      </c>
      <c r="IH159" s="13">
        <v>15</v>
      </c>
      <c r="II159" s="13">
        <v>12</v>
      </c>
      <c r="IJ159" s="13">
        <v>17</v>
      </c>
      <c r="IK159" s="13">
        <v>14</v>
      </c>
      <c r="IL159" s="13">
        <v>6</v>
      </c>
      <c r="IM159" s="13">
        <v>12</v>
      </c>
      <c r="IN159" s="13">
        <v>8</v>
      </c>
      <c r="IO159" s="13">
        <v>6</v>
      </c>
      <c r="IP159" s="13">
        <v>11</v>
      </c>
      <c r="IQ159" s="13">
        <v>5</v>
      </c>
      <c r="IR159" s="13">
        <v>5</v>
      </c>
      <c r="IS159" s="13">
        <v>4</v>
      </c>
      <c r="IT159" s="13">
        <v>3</v>
      </c>
      <c r="IU159" s="13">
        <v>1</v>
      </c>
      <c r="IV159" s="13">
        <v>3</v>
      </c>
      <c r="IW159" s="13">
        <v>1</v>
      </c>
      <c r="IX159" s="13">
        <v>1</v>
      </c>
      <c r="IY159" s="13">
        <v>1</v>
      </c>
      <c r="IZ159" s="13"/>
      <c r="JA159" s="13"/>
      <c r="JB159" s="13"/>
      <c r="JC159" s="13"/>
      <c r="JD159" s="13"/>
      <c r="JE159" s="13"/>
      <c r="JF159" s="60">
        <v>6266</v>
      </c>
      <c r="JG159" s="13">
        <v>3</v>
      </c>
      <c r="JH159" s="13">
        <v>3</v>
      </c>
      <c r="JI159" s="13"/>
      <c r="JJ159" s="13">
        <v>1</v>
      </c>
      <c r="JK159" s="13"/>
      <c r="JL159" s="13"/>
      <c r="JM159" s="13"/>
      <c r="JN159" s="13"/>
      <c r="JO159" s="13">
        <v>1</v>
      </c>
      <c r="JP159" s="13">
        <v>1</v>
      </c>
      <c r="JQ159" s="13">
        <v>2</v>
      </c>
      <c r="JR159" s="13"/>
      <c r="JS159" s="13"/>
      <c r="JT159" s="13"/>
      <c r="JU159" s="13"/>
      <c r="JV159" s="13">
        <v>1</v>
      </c>
      <c r="JW159" s="13">
        <v>1</v>
      </c>
      <c r="JX159" s="13">
        <v>2</v>
      </c>
      <c r="JY159" s="13"/>
      <c r="JZ159" s="13">
        <v>1</v>
      </c>
      <c r="KA159" s="13">
        <v>4</v>
      </c>
      <c r="KB159" s="13">
        <v>2</v>
      </c>
      <c r="KC159" s="13"/>
      <c r="KD159" s="13">
        <v>1</v>
      </c>
      <c r="KE159" s="13"/>
      <c r="KF159" s="13">
        <v>2</v>
      </c>
      <c r="KG159" s="13">
        <v>1</v>
      </c>
      <c r="KH159" s="13">
        <v>5</v>
      </c>
      <c r="KI159" s="13">
        <v>2</v>
      </c>
      <c r="KJ159" s="13">
        <v>1</v>
      </c>
      <c r="KK159" s="13">
        <v>3</v>
      </c>
      <c r="KL159" s="13">
        <v>5</v>
      </c>
      <c r="KM159" s="13">
        <v>1</v>
      </c>
      <c r="KN159" s="13">
        <v>1</v>
      </c>
      <c r="KO159" s="13">
        <v>1</v>
      </c>
      <c r="KP159" s="13">
        <v>1</v>
      </c>
      <c r="KQ159" s="13"/>
      <c r="KR159" s="13">
        <v>2</v>
      </c>
      <c r="KS159" s="13">
        <v>1</v>
      </c>
      <c r="KT159" s="13">
        <v>1</v>
      </c>
      <c r="KU159" s="13">
        <v>3</v>
      </c>
      <c r="KV159" s="13">
        <v>3</v>
      </c>
      <c r="KW159" s="13">
        <v>1</v>
      </c>
      <c r="KX159" s="13">
        <v>1</v>
      </c>
      <c r="KY159" s="13">
        <v>1</v>
      </c>
      <c r="KZ159" s="13">
        <v>1</v>
      </c>
      <c r="LA159" s="13">
        <v>1</v>
      </c>
      <c r="LB159" s="13">
        <v>2</v>
      </c>
      <c r="LC159" s="13"/>
      <c r="LD159" s="13">
        <v>1</v>
      </c>
      <c r="LE159" s="13"/>
      <c r="LF159" s="13">
        <v>1</v>
      </c>
      <c r="LG159" s="13"/>
      <c r="LH159" s="13"/>
      <c r="LI159" s="13">
        <v>1</v>
      </c>
      <c r="LJ159" s="13">
        <v>1</v>
      </c>
      <c r="LK159" s="13"/>
      <c r="LL159" s="13"/>
      <c r="LM159" s="13"/>
      <c r="LN159" s="13"/>
      <c r="LO159" s="13">
        <v>3</v>
      </c>
      <c r="LP159" s="13">
        <v>1</v>
      </c>
      <c r="LQ159" s="13">
        <v>3</v>
      </c>
      <c r="LR159" s="13"/>
      <c r="LS159" s="13">
        <v>2</v>
      </c>
      <c r="LT159" s="13">
        <v>1</v>
      </c>
      <c r="LU159" s="13">
        <v>2</v>
      </c>
      <c r="LV159" s="13">
        <v>2</v>
      </c>
      <c r="LW159" s="13">
        <v>1</v>
      </c>
      <c r="LX159" s="13">
        <v>3</v>
      </c>
      <c r="LY159" s="13"/>
      <c r="LZ159" s="13">
        <v>2</v>
      </c>
      <c r="MA159" s="13"/>
      <c r="MB159" s="13">
        <v>1</v>
      </c>
      <c r="MC159" s="13">
        <v>2</v>
      </c>
      <c r="MD159" s="13">
        <v>2</v>
      </c>
      <c r="ME159" s="13">
        <v>1</v>
      </c>
      <c r="MF159" s="13"/>
      <c r="MG159" s="13"/>
      <c r="MH159" s="13"/>
      <c r="MI159" s="13">
        <v>1</v>
      </c>
      <c r="MJ159" s="13">
        <v>1</v>
      </c>
      <c r="MK159" s="13">
        <v>1</v>
      </c>
      <c r="ML159" s="13">
        <v>1</v>
      </c>
      <c r="MM159" s="13">
        <v>3</v>
      </c>
      <c r="MN159" s="13"/>
      <c r="MO159" s="13">
        <v>2</v>
      </c>
      <c r="MP159" s="13">
        <v>2</v>
      </c>
      <c r="MQ159" s="13">
        <v>1</v>
      </c>
      <c r="MR159" s="13">
        <v>2</v>
      </c>
      <c r="MS159" s="13">
        <v>2</v>
      </c>
      <c r="MT159" s="13">
        <v>3</v>
      </c>
      <c r="MU159" s="13">
        <v>4</v>
      </c>
      <c r="MV159" s="13">
        <v>3</v>
      </c>
      <c r="MW159" s="13">
        <v>2</v>
      </c>
      <c r="MX159" s="13">
        <v>1</v>
      </c>
      <c r="MY159" s="13">
        <v>1</v>
      </c>
      <c r="MZ159" s="13">
        <v>1</v>
      </c>
      <c r="NA159" s="13">
        <v>1</v>
      </c>
      <c r="NB159" s="13"/>
      <c r="NC159" s="13">
        <v>1</v>
      </c>
      <c r="ND159" s="13"/>
      <c r="NE159" s="13"/>
      <c r="NF159" s="13"/>
      <c r="NG159" s="13"/>
      <c r="NH159" s="13"/>
      <c r="NI159" s="13"/>
      <c r="NJ159" s="60">
        <v>126</v>
      </c>
      <c r="NK159" s="13">
        <v>6392</v>
      </c>
      <c r="NL159" s="448"/>
      <c r="NM159" s="448"/>
      <c r="NN159" s="448"/>
    </row>
    <row r="160" spans="1:378">
      <c r="A160" s="8" t="s">
        <v>170</v>
      </c>
      <c r="B160" s="284">
        <f t="shared" si="170"/>
        <v>9</v>
      </c>
      <c r="C160" s="284">
        <f t="shared" si="171"/>
        <v>19</v>
      </c>
      <c r="D160" s="284">
        <f t="shared" si="172"/>
        <v>36</v>
      </c>
      <c r="E160" s="284">
        <f t="shared" si="173"/>
        <v>42</v>
      </c>
      <c r="F160" s="284">
        <f t="shared" si="174"/>
        <v>65</v>
      </c>
      <c r="G160" s="284">
        <f t="shared" si="175"/>
        <v>76</v>
      </c>
      <c r="H160" s="284">
        <f t="shared" si="176"/>
        <v>73</v>
      </c>
      <c r="I160" s="284">
        <f t="shared" si="177"/>
        <v>85</v>
      </c>
      <c r="J160" s="284">
        <f t="shared" si="178"/>
        <v>63</v>
      </c>
      <c r="K160" s="284">
        <f t="shared" si="179"/>
        <v>60</v>
      </c>
      <c r="L160" s="284">
        <f t="shared" si="180"/>
        <v>46</v>
      </c>
      <c r="M160" s="284">
        <f t="shared" si="181"/>
        <v>64</v>
      </c>
      <c r="N160" s="284">
        <f t="shared" si="182"/>
        <v>38</v>
      </c>
      <c r="O160" s="284">
        <f t="shared" si="183"/>
        <v>44</v>
      </c>
      <c r="P160" s="284">
        <f t="shared" si="184"/>
        <v>16</v>
      </c>
      <c r="Q160" s="284">
        <f t="shared" si="185"/>
        <v>19</v>
      </c>
      <c r="R160" s="284">
        <f t="shared" si="186"/>
        <v>16</v>
      </c>
      <c r="S160" s="284">
        <f t="shared" si="187"/>
        <v>10</v>
      </c>
      <c r="T160" s="284">
        <f t="shared" si="188"/>
        <v>2</v>
      </c>
      <c r="U160" s="284">
        <f t="shared" si="189"/>
        <v>1</v>
      </c>
      <c r="W160" s="16" t="s">
        <v>219</v>
      </c>
      <c r="X160" s="764">
        <f t="shared" si="150"/>
        <v>6</v>
      </c>
      <c r="Y160" s="764">
        <f t="shared" si="151"/>
        <v>4</v>
      </c>
      <c r="Z160" s="764">
        <f t="shared" si="152"/>
        <v>17</v>
      </c>
      <c r="AA160" s="764">
        <f t="shared" si="153"/>
        <v>23</v>
      </c>
      <c r="AB160" s="764">
        <f t="shared" si="154"/>
        <v>61</v>
      </c>
      <c r="AC160" s="764">
        <f t="shared" si="155"/>
        <v>75</v>
      </c>
      <c r="AD160" s="764">
        <f t="shared" si="156"/>
        <v>45</v>
      </c>
      <c r="AE160" s="764">
        <f t="shared" si="157"/>
        <v>50</v>
      </c>
      <c r="AF160" s="764">
        <f t="shared" si="158"/>
        <v>52</v>
      </c>
      <c r="AG160" s="764">
        <f t="shared" si="159"/>
        <v>39</v>
      </c>
      <c r="AH160" s="764">
        <f t="shared" si="160"/>
        <v>32</v>
      </c>
      <c r="AI160" s="764">
        <f t="shared" si="161"/>
        <v>37</v>
      </c>
      <c r="AJ160" s="764">
        <f t="shared" si="162"/>
        <v>32</v>
      </c>
      <c r="AK160" s="764">
        <f t="shared" si="163"/>
        <v>26</v>
      </c>
      <c r="AL160" s="764">
        <f t="shared" si="164"/>
        <v>17</v>
      </c>
      <c r="AM160" s="764">
        <f t="shared" si="165"/>
        <v>15</v>
      </c>
      <c r="AN160" s="764">
        <f t="shared" si="166"/>
        <v>6</v>
      </c>
      <c r="AO160" s="764">
        <f t="shared" si="167"/>
        <v>19</v>
      </c>
      <c r="AP160" s="764">
        <f t="shared" si="168"/>
        <v>1</v>
      </c>
      <c r="AQ160" s="764">
        <f t="shared" si="169"/>
        <v>4</v>
      </c>
      <c r="AR160" s="764">
        <f t="shared" si="190"/>
        <v>12</v>
      </c>
      <c r="AT160" s="16" t="s">
        <v>219</v>
      </c>
      <c r="AU160" s="13">
        <v>1</v>
      </c>
      <c r="AV160" s="13"/>
      <c r="AW160" s="13">
        <v>1</v>
      </c>
      <c r="AX160" s="13"/>
      <c r="AY160" s="13"/>
      <c r="AZ160" s="13">
        <v>2</v>
      </c>
      <c r="BA160" s="13"/>
      <c r="BB160" s="13"/>
      <c r="BC160" s="13"/>
      <c r="BD160" s="13"/>
      <c r="BE160" s="13"/>
      <c r="BF160" s="13">
        <v>1</v>
      </c>
      <c r="BG160" s="13"/>
      <c r="BH160" s="13"/>
      <c r="BI160" s="13">
        <v>2</v>
      </c>
      <c r="BJ160" s="13">
        <v>2</v>
      </c>
      <c r="BK160" s="13">
        <v>4</v>
      </c>
      <c r="BL160" s="13">
        <v>1</v>
      </c>
      <c r="BM160" s="13">
        <v>8</v>
      </c>
      <c r="BN160" s="13">
        <v>5</v>
      </c>
      <c r="BO160" s="13">
        <v>6</v>
      </c>
      <c r="BP160" s="13">
        <v>4</v>
      </c>
      <c r="BQ160" s="13">
        <v>4</v>
      </c>
      <c r="BR160" s="13">
        <v>13</v>
      </c>
      <c r="BS160" s="13">
        <v>7</v>
      </c>
      <c r="BT160" s="13">
        <v>10</v>
      </c>
      <c r="BU160" s="13">
        <v>7</v>
      </c>
      <c r="BV160" s="13">
        <v>10</v>
      </c>
      <c r="BW160" s="13">
        <v>8</v>
      </c>
      <c r="BX160" s="13">
        <v>6</v>
      </c>
      <c r="BY160" s="13">
        <v>3</v>
      </c>
      <c r="BZ160" s="13">
        <v>5</v>
      </c>
      <c r="CA160" s="13">
        <v>7</v>
      </c>
      <c r="CB160" s="13">
        <v>3</v>
      </c>
      <c r="CC160" s="13">
        <v>3</v>
      </c>
      <c r="CD160" s="13">
        <v>7</v>
      </c>
      <c r="CE160" s="13">
        <v>6</v>
      </c>
      <c r="CF160" s="13">
        <v>5</v>
      </c>
      <c r="CG160" s="13">
        <v>8</v>
      </c>
      <c r="CH160" s="13">
        <v>3</v>
      </c>
      <c r="CI160" s="13">
        <v>3</v>
      </c>
      <c r="CJ160" s="13">
        <v>4</v>
      </c>
      <c r="CK160" s="13">
        <v>5</v>
      </c>
      <c r="CL160" s="13">
        <v>2</v>
      </c>
      <c r="CM160" s="13">
        <v>8</v>
      </c>
      <c r="CN160" s="13">
        <v>2</v>
      </c>
      <c r="CO160" s="13">
        <v>5</v>
      </c>
      <c r="CP160" s="13">
        <v>2</v>
      </c>
      <c r="CQ160" s="13">
        <v>3</v>
      </c>
      <c r="CR160" s="13">
        <v>5</v>
      </c>
      <c r="CS160" s="13">
        <v>4</v>
      </c>
      <c r="CT160" s="13">
        <v>3</v>
      </c>
      <c r="CU160" s="13">
        <v>7</v>
      </c>
      <c r="CV160" s="13">
        <v>4</v>
      </c>
      <c r="CW160" s="13">
        <v>6</v>
      </c>
      <c r="CX160" s="13">
        <v>5</v>
      </c>
      <c r="CY160" s="13">
        <v>2</v>
      </c>
      <c r="CZ160" s="13">
        <v>3</v>
      </c>
      <c r="DA160" s="13">
        <v>1</v>
      </c>
      <c r="DB160" s="13">
        <v>2</v>
      </c>
      <c r="DC160" s="13">
        <v>2</v>
      </c>
      <c r="DD160" s="13">
        <v>2</v>
      </c>
      <c r="DE160" s="13">
        <v>4</v>
      </c>
      <c r="DF160" s="13">
        <v>3</v>
      </c>
      <c r="DG160" s="13">
        <v>3</v>
      </c>
      <c r="DH160" s="13"/>
      <c r="DI160" s="13">
        <v>5</v>
      </c>
      <c r="DJ160" s="13">
        <v>3</v>
      </c>
      <c r="DK160" s="13">
        <v>2</v>
      </c>
      <c r="DL160" s="13">
        <v>2</v>
      </c>
      <c r="DM160" s="13">
        <v>3</v>
      </c>
      <c r="DN160" s="13">
        <v>1</v>
      </c>
      <c r="DO160" s="13"/>
      <c r="DP160" s="13">
        <v>1</v>
      </c>
      <c r="DQ160" s="13">
        <v>1</v>
      </c>
      <c r="DR160" s="13">
        <v>2</v>
      </c>
      <c r="DS160" s="13">
        <v>1</v>
      </c>
      <c r="DT160" s="13">
        <v>5</v>
      </c>
      <c r="DU160" s="13">
        <v>1</v>
      </c>
      <c r="DV160" s="13"/>
      <c r="DW160" s="13"/>
      <c r="DX160" s="13">
        <v>4</v>
      </c>
      <c r="DY160" s="13"/>
      <c r="DZ160" s="13">
        <v>1</v>
      </c>
      <c r="EA160" s="13">
        <v>2</v>
      </c>
      <c r="EB160" s="13"/>
      <c r="EC160" s="13">
        <v>3</v>
      </c>
      <c r="ED160" s="13">
        <v>3</v>
      </c>
      <c r="EE160" s="13">
        <v>3</v>
      </c>
      <c r="EF160" s="13">
        <v>3</v>
      </c>
      <c r="EG160" s="13">
        <v>2</v>
      </c>
      <c r="EH160" s="13"/>
      <c r="EI160" s="13"/>
      <c r="EJ160" s="13"/>
      <c r="EK160" s="13">
        <v>1</v>
      </c>
      <c r="EL160" s="13"/>
      <c r="EM160" s="13"/>
      <c r="EN160" s="13"/>
      <c r="EO160" s="13">
        <v>1</v>
      </c>
      <c r="EP160" s="13"/>
      <c r="EQ160" s="13"/>
      <c r="ER160" s="13"/>
      <c r="ES160" s="13"/>
      <c r="ET160" s="13"/>
      <c r="EU160" s="13"/>
      <c r="EV160" s="13"/>
      <c r="EW160" s="13"/>
      <c r="EX160" s="13"/>
      <c r="EY160" s="13"/>
      <c r="EZ160" s="13"/>
      <c r="FA160" s="60">
        <v>292</v>
      </c>
      <c r="FB160" s="13">
        <v>292</v>
      </c>
      <c r="FC160" s="16" t="s">
        <v>219</v>
      </c>
      <c r="FD160" s="13"/>
      <c r="FE160" s="13">
        <v>1</v>
      </c>
      <c r="FF160" s="13">
        <v>1</v>
      </c>
      <c r="FG160" s="13"/>
      <c r="FH160" s="13"/>
      <c r="FI160" s="13"/>
      <c r="FJ160" s="13"/>
      <c r="FK160" s="13"/>
      <c r="FL160" s="13">
        <v>1</v>
      </c>
      <c r="FM160" s="13">
        <v>3</v>
      </c>
      <c r="FN160" s="13">
        <v>2</v>
      </c>
      <c r="FO160" s="13"/>
      <c r="FP160" s="13">
        <v>1</v>
      </c>
      <c r="FQ160" s="13"/>
      <c r="FR160" s="13"/>
      <c r="FS160" s="13">
        <v>2</v>
      </c>
      <c r="FT160" s="13">
        <v>1</v>
      </c>
      <c r="FU160" s="13">
        <v>2</v>
      </c>
      <c r="FV160" s="13">
        <v>5</v>
      </c>
      <c r="FW160" s="13">
        <v>4</v>
      </c>
      <c r="FX160" s="13">
        <v>6</v>
      </c>
      <c r="FY160" s="13">
        <v>6</v>
      </c>
      <c r="FZ160" s="13">
        <v>7</v>
      </c>
      <c r="GA160" s="13">
        <v>3</v>
      </c>
      <c r="GB160" s="13">
        <v>7</v>
      </c>
      <c r="GC160" s="13">
        <v>9</v>
      </c>
      <c r="GD160" s="13">
        <v>3</v>
      </c>
      <c r="GE160" s="13">
        <v>7</v>
      </c>
      <c r="GF160" s="13">
        <v>7</v>
      </c>
      <c r="GG160" s="13">
        <v>6</v>
      </c>
      <c r="GH160" s="13">
        <v>4</v>
      </c>
      <c r="GI160" s="13">
        <v>8</v>
      </c>
      <c r="GJ160" s="13">
        <v>4</v>
      </c>
      <c r="GK160" s="13">
        <v>4</v>
      </c>
      <c r="GL160" s="13">
        <v>3</v>
      </c>
      <c r="GM160" s="13">
        <v>3</v>
      </c>
      <c r="GN160" s="13">
        <v>4</v>
      </c>
      <c r="GO160" s="13">
        <v>5</v>
      </c>
      <c r="GP160" s="13">
        <v>7</v>
      </c>
      <c r="GQ160" s="13">
        <v>3</v>
      </c>
      <c r="GR160" s="13">
        <v>10</v>
      </c>
      <c r="GS160" s="13">
        <v>3</v>
      </c>
      <c r="GT160" s="13">
        <v>8</v>
      </c>
      <c r="GU160" s="13">
        <v>4</v>
      </c>
      <c r="GV160" s="13">
        <v>2</v>
      </c>
      <c r="GW160" s="13">
        <v>9</v>
      </c>
      <c r="GX160" s="13">
        <v>6</v>
      </c>
      <c r="GY160" s="13">
        <v>4</v>
      </c>
      <c r="GZ160" s="13"/>
      <c r="HA160" s="13">
        <v>6</v>
      </c>
      <c r="HB160" s="13">
        <v>5</v>
      </c>
      <c r="HC160" s="13">
        <v>3</v>
      </c>
      <c r="HD160" s="13">
        <v>5</v>
      </c>
      <c r="HE160" s="13">
        <v>3</v>
      </c>
      <c r="HF160" s="13">
        <v>7</v>
      </c>
      <c r="HG160" s="13">
        <v>1</v>
      </c>
      <c r="HH160" s="13">
        <v>3</v>
      </c>
      <c r="HI160" s="13">
        <v>2</v>
      </c>
      <c r="HJ160" s="13">
        <v>2</v>
      </c>
      <c r="HK160" s="13">
        <v>1</v>
      </c>
      <c r="HL160" s="13">
        <v>7</v>
      </c>
      <c r="HM160" s="13">
        <v>3</v>
      </c>
      <c r="HN160" s="13">
        <v>5</v>
      </c>
      <c r="HO160" s="13">
        <v>4</v>
      </c>
      <c r="HP160" s="13">
        <v>3</v>
      </c>
      <c r="HQ160" s="13">
        <v>3</v>
      </c>
      <c r="HR160" s="13">
        <v>1</v>
      </c>
      <c r="HS160" s="13">
        <v>2</v>
      </c>
      <c r="HT160" s="13">
        <v>3</v>
      </c>
      <c r="HU160" s="13">
        <v>1</v>
      </c>
      <c r="HV160" s="13">
        <v>4</v>
      </c>
      <c r="HW160" s="13">
        <v>2</v>
      </c>
      <c r="HX160" s="13">
        <v>2</v>
      </c>
      <c r="HY160" s="13">
        <v>3</v>
      </c>
      <c r="HZ160" s="13"/>
      <c r="IA160" s="13">
        <v>3</v>
      </c>
      <c r="IB160" s="13"/>
      <c r="IC160" s="13"/>
      <c r="ID160" s="13">
        <v>3</v>
      </c>
      <c r="IE160" s="13"/>
      <c r="IF160" s="13">
        <v>1</v>
      </c>
      <c r="IG160" s="13"/>
      <c r="IH160" s="13">
        <v>1</v>
      </c>
      <c r="II160" s="13">
        <v>1</v>
      </c>
      <c r="IJ160" s="13"/>
      <c r="IK160" s="13"/>
      <c r="IL160" s="13">
        <v>1</v>
      </c>
      <c r="IM160" s="13">
        <v>1</v>
      </c>
      <c r="IN160" s="13"/>
      <c r="IO160" s="13">
        <v>1</v>
      </c>
      <c r="IP160" s="13">
        <v>1</v>
      </c>
      <c r="IQ160" s="13"/>
      <c r="IR160" s="13"/>
      <c r="IS160" s="13"/>
      <c r="IT160" s="13"/>
      <c r="IU160" s="13"/>
      <c r="IV160" s="13"/>
      <c r="IW160" s="13"/>
      <c r="IX160" s="13"/>
      <c r="IY160" s="13"/>
      <c r="IZ160" s="13"/>
      <c r="JA160" s="13"/>
      <c r="JB160" s="13"/>
      <c r="JC160" s="13"/>
      <c r="JD160" s="13"/>
      <c r="JE160" s="13"/>
      <c r="JF160" s="60">
        <v>269</v>
      </c>
      <c r="JG160" s="13"/>
      <c r="JH160" s="13"/>
      <c r="JI160" s="13"/>
      <c r="JJ160" s="13"/>
      <c r="JK160" s="13"/>
      <c r="JL160" s="13"/>
      <c r="JM160" s="13"/>
      <c r="JN160" s="13"/>
      <c r="JO160" s="13"/>
      <c r="JP160" s="13"/>
      <c r="JQ160" s="13"/>
      <c r="JR160" s="13"/>
      <c r="JS160" s="13"/>
      <c r="JT160" s="13"/>
      <c r="JU160" s="13"/>
      <c r="JV160" s="13"/>
      <c r="JW160" s="13"/>
      <c r="JX160" s="13"/>
      <c r="JY160" s="13"/>
      <c r="JZ160" s="13"/>
      <c r="KA160" s="13">
        <v>1</v>
      </c>
      <c r="KB160" s="13"/>
      <c r="KC160" s="13">
        <v>1</v>
      </c>
      <c r="KD160" s="13"/>
      <c r="KE160" s="13"/>
      <c r="KF160" s="13"/>
      <c r="KG160" s="13"/>
      <c r="KH160" s="13"/>
      <c r="KI160" s="13"/>
      <c r="KJ160" s="13"/>
      <c r="KK160" s="13"/>
      <c r="KL160" s="13"/>
      <c r="KM160" s="13"/>
      <c r="KN160" s="13"/>
      <c r="KO160" s="13"/>
      <c r="KP160" s="13"/>
      <c r="KQ160" s="13"/>
      <c r="KR160" s="13"/>
      <c r="KS160" s="13"/>
      <c r="KT160" s="13"/>
      <c r="KU160" s="13"/>
      <c r="KV160" s="13"/>
      <c r="KW160" s="13"/>
      <c r="KX160" s="13"/>
      <c r="KY160" s="13"/>
      <c r="KZ160" s="13"/>
      <c r="LA160" s="13"/>
      <c r="LB160" s="13"/>
      <c r="LC160" s="13"/>
      <c r="LD160" s="13"/>
      <c r="LE160" s="13"/>
      <c r="LF160" s="13"/>
      <c r="LG160" s="13">
        <v>1</v>
      </c>
      <c r="LH160" s="13"/>
      <c r="LI160" s="13">
        <v>1</v>
      </c>
      <c r="LJ160" s="13"/>
      <c r="LK160" s="13"/>
      <c r="LL160" s="13"/>
      <c r="LM160" s="13"/>
      <c r="LN160" s="13"/>
      <c r="LO160" s="13"/>
      <c r="LP160" s="13"/>
      <c r="LQ160" s="13"/>
      <c r="LR160" s="13"/>
      <c r="LS160" s="13"/>
      <c r="LT160" s="13"/>
      <c r="LU160" s="13"/>
      <c r="LV160" s="13"/>
      <c r="LW160" s="13"/>
      <c r="LX160" s="13"/>
      <c r="LY160" s="13"/>
      <c r="LZ160" s="13"/>
      <c r="MA160" s="13"/>
      <c r="MB160" s="13"/>
      <c r="MC160" s="13"/>
      <c r="MD160" s="13"/>
      <c r="ME160" s="13"/>
      <c r="MF160" s="13"/>
      <c r="MG160" s="13"/>
      <c r="MH160" s="13"/>
      <c r="MI160" s="13"/>
      <c r="MJ160" s="13"/>
      <c r="MK160" s="13"/>
      <c r="ML160" s="13">
        <v>1</v>
      </c>
      <c r="MM160" s="13">
        <v>2</v>
      </c>
      <c r="MN160" s="13">
        <v>1</v>
      </c>
      <c r="MO160" s="13"/>
      <c r="MP160" s="13"/>
      <c r="MQ160" s="13">
        <v>1</v>
      </c>
      <c r="MR160" s="13"/>
      <c r="MS160" s="13"/>
      <c r="MT160" s="13"/>
      <c r="MU160" s="13">
        <v>1</v>
      </c>
      <c r="MV160" s="13"/>
      <c r="MW160" s="13"/>
      <c r="MX160" s="13">
        <v>2</v>
      </c>
      <c r="MY160" s="13"/>
      <c r="MZ160" s="13"/>
      <c r="NA160" s="13"/>
      <c r="NB160" s="13"/>
      <c r="NC160" s="13"/>
      <c r="ND160" s="13"/>
      <c r="NE160" s="13"/>
      <c r="NF160" s="13"/>
      <c r="NG160" s="13"/>
      <c r="NH160" s="13"/>
      <c r="NI160" s="13"/>
      <c r="NJ160" s="60">
        <v>12</v>
      </c>
      <c r="NK160" s="13">
        <v>281</v>
      </c>
      <c r="NL160" s="448"/>
      <c r="NM160" s="448"/>
      <c r="NN160" s="448"/>
    </row>
    <row r="161" spans="1:378">
      <c r="A161" s="8" t="s">
        <v>171</v>
      </c>
      <c r="B161" s="284">
        <f t="shared" si="170"/>
        <v>94</v>
      </c>
      <c r="C161" s="284">
        <f t="shared" si="171"/>
        <v>100</v>
      </c>
      <c r="D161" s="284">
        <f t="shared" si="172"/>
        <v>191</v>
      </c>
      <c r="E161" s="284">
        <f t="shared" si="173"/>
        <v>207</v>
      </c>
      <c r="F161" s="284">
        <f t="shared" si="174"/>
        <v>264</v>
      </c>
      <c r="G161" s="284">
        <f t="shared" si="175"/>
        <v>369</v>
      </c>
      <c r="H161" s="284">
        <f t="shared" si="176"/>
        <v>267</v>
      </c>
      <c r="I161" s="284">
        <f t="shared" si="177"/>
        <v>298</v>
      </c>
      <c r="J161" s="284">
        <f t="shared" si="178"/>
        <v>234</v>
      </c>
      <c r="K161" s="284">
        <f t="shared" si="179"/>
        <v>269</v>
      </c>
      <c r="L161" s="284">
        <f t="shared" si="180"/>
        <v>193</v>
      </c>
      <c r="M161" s="284">
        <f t="shared" si="181"/>
        <v>202</v>
      </c>
      <c r="N161" s="284">
        <f t="shared" si="182"/>
        <v>151</v>
      </c>
      <c r="O161" s="284">
        <f t="shared" si="183"/>
        <v>153</v>
      </c>
      <c r="P161" s="284">
        <f t="shared" si="184"/>
        <v>77</v>
      </c>
      <c r="Q161" s="284">
        <f t="shared" si="185"/>
        <v>88</v>
      </c>
      <c r="R161" s="284">
        <f t="shared" si="186"/>
        <v>46</v>
      </c>
      <c r="S161" s="284">
        <f t="shared" si="187"/>
        <v>56</v>
      </c>
      <c r="T161" s="284">
        <f t="shared" si="188"/>
        <v>2</v>
      </c>
      <c r="U161" s="284">
        <f t="shared" si="189"/>
        <v>17</v>
      </c>
      <c r="W161" s="16" t="s">
        <v>168</v>
      </c>
      <c r="X161" s="764">
        <f t="shared" si="150"/>
        <v>314</v>
      </c>
      <c r="Y161" s="764">
        <f t="shared" si="151"/>
        <v>302</v>
      </c>
      <c r="Z161" s="764">
        <f t="shared" si="152"/>
        <v>1385</v>
      </c>
      <c r="AA161" s="764">
        <f t="shared" si="153"/>
        <v>1457</v>
      </c>
      <c r="AB161" s="764">
        <f t="shared" si="154"/>
        <v>3665</v>
      </c>
      <c r="AC161" s="764">
        <f t="shared" si="155"/>
        <v>3660</v>
      </c>
      <c r="AD161" s="764">
        <f t="shared" si="156"/>
        <v>3584</v>
      </c>
      <c r="AE161" s="764">
        <f t="shared" si="157"/>
        <v>3390</v>
      </c>
      <c r="AF161" s="764">
        <f t="shared" si="158"/>
        <v>3356</v>
      </c>
      <c r="AG161" s="764">
        <f t="shared" si="159"/>
        <v>3363</v>
      </c>
      <c r="AH161" s="764">
        <f t="shared" si="160"/>
        <v>2430</v>
      </c>
      <c r="AI161" s="764">
        <f t="shared" si="161"/>
        <v>2181</v>
      </c>
      <c r="AJ161" s="764">
        <f t="shared" si="162"/>
        <v>1214</v>
      </c>
      <c r="AK161" s="764">
        <f t="shared" si="163"/>
        <v>1034</v>
      </c>
      <c r="AL161" s="764">
        <f t="shared" si="164"/>
        <v>561</v>
      </c>
      <c r="AM161" s="764">
        <f t="shared" si="165"/>
        <v>468</v>
      </c>
      <c r="AN161" s="764">
        <f t="shared" si="166"/>
        <v>183</v>
      </c>
      <c r="AO161" s="764">
        <f t="shared" si="167"/>
        <v>206</v>
      </c>
      <c r="AP161" s="764">
        <f t="shared" si="168"/>
        <v>25</v>
      </c>
      <c r="AQ161" s="764">
        <f t="shared" si="169"/>
        <v>56</v>
      </c>
      <c r="AR161" s="764">
        <f t="shared" si="190"/>
        <v>297</v>
      </c>
      <c r="AT161" s="16" t="s">
        <v>168</v>
      </c>
      <c r="AU161" s="13">
        <v>15</v>
      </c>
      <c r="AV161" s="13">
        <v>34</v>
      </c>
      <c r="AW161" s="13">
        <v>27</v>
      </c>
      <c r="AX161" s="13">
        <v>32</v>
      </c>
      <c r="AY161" s="13">
        <v>31</v>
      </c>
      <c r="AZ161" s="13">
        <v>28</v>
      </c>
      <c r="BA161" s="13">
        <v>27</v>
      </c>
      <c r="BB161" s="13">
        <v>30</v>
      </c>
      <c r="BC161" s="13">
        <v>38</v>
      </c>
      <c r="BD161" s="13">
        <v>40</v>
      </c>
      <c r="BE161" s="13">
        <v>51</v>
      </c>
      <c r="BF161" s="13">
        <v>57</v>
      </c>
      <c r="BG161" s="13">
        <v>64</v>
      </c>
      <c r="BH161" s="13">
        <v>79</v>
      </c>
      <c r="BI161" s="13">
        <v>88</v>
      </c>
      <c r="BJ161" s="13">
        <v>141</v>
      </c>
      <c r="BK161" s="13">
        <v>153</v>
      </c>
      <c r="BL161" s="13">
        <v>216</v>
      </c>
      <c r="BM161" s="13">
        <v>310</v>
      </c>
      <c r="BN161" s="13">
        <v>298</v>
      </c>
      <c r="BO161" s="13">
        <v>323</v>
      </c>
      <c r="BP161" s="13">
        <v>343</v>
      </c>
      <c r="BQ161" s="13">
        <v>352</v>
      </c>
      <c r="BR161" s="13">
        <v>389</v>
      </c>
      <c r="BS161" s="13">
        <v>401</v>
      </c>
      <c r="BT161" s="13">
        <v>358</v>
      </c>
      <c r="BU161" s="13">
        <v>382</v>
      </c>
      <c r="BV161" s="13">
        <v>379</v>
      </c>
      <c r="BW161" s="13">
        <v>387</v>
      </c>
      <c r="BX161" s="13">
        <v>346</v>
      </c>
      <c r="BY161" s="13">
        <v>390</v>
      </c>
      <c r="BZ161" s="13">
        <v>380</v>
      </c>
      <c r="CA161" s="13">
        <v>337</v>
      </c>
      <c r="CB161" s="13">
        <v>336</v>
      </c>
      <c r="CC161" s="13">
        <v>339</v>
      </c>
      <c r="CD161" s="13">
        <v>338</v>
      </c>
      <c r="CE161" s="13">
        <v>285</v>
      </c>
      <c r="CF161" s="13">
        <v>316</v>
      </c>
      <c r="CG161" s="13">
        <v>345</v>
      </c>
      <c r="CH161" s="13">
        <v>324</v>
      </c>
      <c r="CI161" s="13">
        <v>328</v>
      </c>
      <c r="CJ161" s="13">
        <v>338</v>
      </c>
      <c r="CK161" s="13">
        <v>332</v>
      </c>
      <c r="CL161" s="13">
        <v>342</v>
      </c>
      <c r="CM161" s="13">
        <v>342</v>
      </c>
      <c r="CN161" s="13">
        <v>335</v>
      </c>
      <c r="CO161" s="13">
        <v>338</v>
      </c>
      <c r="CP161" s="13">
        <v>345</v>
      </c>
      <c r="CQ161" s="13">
        <v>321</v>
      </c>
      <c r="CR161" s="13">
        <v>342</v>
      </c>
      <c r="CS161" s="13">
        <v>289</v>
      </c>
      <c r="CT161" s="13">
        <v>300</v>
      </c>
      <c r="CU161" s="13">
        <v>249</v>
      </c>
      <c r="CV161" s="13">
        <v>233</v>
      </c>
      <c r="CW161" s="13">
        <v>227</v>
      </c>
      <c r="CX161" s="13">
        <v>192</v>
      </c>
      <c r="CY161" s="13">
        <v>169</v>
      </c>
      <c r="CZ161" s="13">
        <v>195</v>
      </c>
      <c r="DA161" s="13">
        <v>170</v>
      </c>
      <c r="DB161" s="13">
        <v>157</v>
      </c>
      <c r="DC161" s="13">
        <v>139</v>
      </c>
      <c r="DD161" s="13">
        <v>146</v>
      </c>
      <c r="DE161" s="13">
        <v>135</v>
      </c>
      <c r="DF161" s="13">
        <v>118</v>
      </c>
      <c r="DG161" s="13">
        <v>107</v>
      </c>
      <c r="DH161" s="13">
        <v>86</v>
      </c>
      <c r="DI161" s="13">
        <v>79</v>
      </c>
      <c r="DJ161" s="13">
        <v>104</v>
      </c>
      <c r="DK161" s="13">
        <v>56</v>
      </c>
      <c r="DL161" s="13">
        <v>64</v>
      </c>
      <c r="DM161" s="13">
        <v>60</v>
      </c>
      <c r="DN161" s="13">
        <v>60</v>
      </c>
      <c r="DO161" s="13">
        <v>40</v>
      </c>
      <c r="DP161" s="13">
        <v>63</v>
      </c>
      <c r="DQ161" s="13">
        <v>51</v>
      </c>
      <c r="DR161" s="13">
        <v>40</v>
      </c>
      <c r="DS161" s="13">
        <v>44</v>
      </c>
      <c r="DT161" s="13">
        <v>34</v>
      </c>
      <c r="DU161" s="13">
        <v>46</v>
      </c>
      <c r="DV161" s="13">
        <v>30</v>
      </c>
      <c r="DW161" s="13">
        <v>24</v>
      </c>
      <c r="DX161" s="13">
        <v>24</v>
      </c>
      <c r="DY161" s="13">
        <v>30</v>
      </c>
      <c r="DZ161" s="13">
        <v>17</v>
      </c>
      <c r="EA161" s="13">
        <v>20</v>
      </c>
      <c r="EB161" s="13">
        <v>18</v>
      </c>
      <c r="EC161" s="13">
        <v>17</v>
      </c>
      <c r="ED161" s="13">
        <v>24</v>
      </c>
      <c r="EE161" s="13">
        <v>21</v>
      </c>
      <c r="EF161" s="13">
        <v>11</v>
      </c>
      <c r="EG161" s="13">
        <v>16</v>
      </c>
      <c r="EH161" s="13">
        <v>12</v>
      </c>
      <c r="EI161" s="13">
        <v>9</v>
      </c>
      <c r="EJ161" s="13">
        <v>6</v>
      </c>
      <c r="EK161" s="13">
        <v>4</v>
      </c>
      <c r="EL161" s="13">
        <v>2</v>
      </c>
      <c r="EM161" s="13">
        <v>1</v>
      </c>
      <c r="EN161" s="13">
        <v>2</v>
      </c>
      <c r="EO161" s="13">
        <v>1</v>
      </c>
      <c r="EP161" s="13">
        <v>2</v>
      </c>
      <c r="EQ161" s="13">
        <v>1</v>
      </c>
      <c r="ER161" s="13"/>
      <c r="ES161" s="13"/>
      <c r="ET161" s="13"/>
      <c r="EU161" s="13"/>
      <c r="EV161" s="13"/>
      <c r="EW161" s="13"/>
      <c r="EX161" s="13"/>
      <c r="EY161" s="13"/>
      <c r="EZ161" s="13">
        <v>3</v>
      </c>
      <c r="FA161" s="60">
        <v>16120</v>
      </c>
      <c r="FB161" s="13">
        <v>16120</v>
      </c>
      <c r="FC161" s="16" t="s">
        <v>168</v>
      </c>
      <c r="FD161" s="13">
        <v>12</v>
      </c>
      <c r="FE161" s="13">
        <v>42</v>
      </c>
      <c r="FF161" s="13">
        <v>29</v>
      </c>
      <c r="FG161" s="13">
        <v>34</v>
      </c>
      <c r="FH161" s="13">
        <v>30</v>
      </c>
      <c r="FI161" s="13">
        <v>24</v>
      </c>
      <c r="FJ161" s="13">
        <v>27</v>
      </c>
      <c r="FK161" s="13">
        <v>52</v>
      </c>
      <c r="FL161" s="13">
        <v>27</v>
      </c>
      <c r="FM161" s="13">
        <v>37</v>
      </c>
      <c r="FN161" s="13">
        <v>39</v>
      </c>
      <c r="FO161" s="13">
        <v>66</v>
      </c>
      <c r="FP161" s="13">
        <v>71</v>
      </c>
      <c r="FQ161" s="13">
        <v>70</v>
      </c>
      <c r="FR161" s="13">
        <v>90</v>
      </c>
      <c r="FS161" s="13">
        <v>108</v>
      </c>
      <c r="FT161" s="13">
        <v>137</v>
      </c>
      <c r="FU161" s="13">
        <v>207</v>
      </c>
      <c r="FV161" s="13">
        <v>297</v>
      </c>
      <c r="FW161" s="13">
        <v>300</v>
      </c>
      <c r="FX161" s="13">
        <v>338</v>
      </c>
      <c r="FY161" s="13">
        <v>349</v>
      </c>
      <c r="FZ161" s="13">
        <v>401</v>
      </c>
      <c r="GA161" s="13">
        <v>319</v>
      </c>
      <c r="GB161" s="13">
        <v>376</v>
      </c>
      <c r="GC161" s="13">
        <v>355</v>
      </c>
      <c r="GD161" s="13">
        <v>354</v>
      </c>
      <c r="GE161" s="13">
        <v>380</v>
      </c>
      <c r="GF161" s="13">
        <v>397</v>
      </c>
      <c r="GG161" s="13">
        <v>396</v>
      </c>
      <c r="GH161" s="13">
        <v>356</v>
      </c>
      <c r="GI161" s="13">
        <v>362</v>
      </c>
      <c r="GJ161" s="13">
        <v>343</v>
      </c>
      <c r="GK161" s="13">
        <v>389</v>
      </c>
      <c r="GL161" s="13">
        <v>353</v>
      </c>
      <c r="GM161" s="13">
        <v>370</v>
      </c>
      <c r="GN161" s="13">
        <v>348</v>
      </c>
      <c r="GO161" s="13">
        <v>338</v>
      </c>
      <c r="GP161" s="13">
        <v>362</v>
      </c>
      <c r="GQ161" s="13">
        <v>363</v>
      </c>
      <c r="GR161" s="13">
        <v>340</v>
      </c>
      <c r="GS161" s="13">
        <v>369</v>
      </c>
      <c r="GT161" s="13">
        <v>364</v>
      </c>
      <c r="GU161" s="13">
        <v>335</v>
      </c>
      <c r="GV161" s="13">
        <v>349</v>
      </c>
      <c r="GW161" s="13">
        <v>330</v>
      </c>
      <c r="GX161" s="13">
        <v>358</v>
      </c>
      <c r="GY161" s="13">
        <v>291</v>
      </c>
      <c r="GZ161" s="13">
        <v>318</v>
      </c>
      <c r="HA161" s="13">
        <v>302</v>
      </c>
      <c r="HB161" s="13">
        <v>306</v>
      </c>
      <c r="HC161" s="13">
        <v>292</v>
      </c>
      <c r="HD161" s="13">
        <v>274</v>
      </c>
      <c r="HE161" s="13">
        <v>233</v>
      </c>
      <c r="HF161" s="13">
        <v>246</v>
      </c>
      <c r="HG161" s="13">
        <v>245</v>
      </c>
      <c r="HH161" s="13">
        <v>246</v>
      </c>
      <c r="HI161" s="13">
        <v>213</v>
      </c>
      <c r="HJ161" s="13">
        <v>209</v>
      </c>
      <c r="HK161" s="13">
        <v>166</v>
      </c>
      <c r="HL161" s="13">
        <v>172</v>
      </c>
      <c r="HM161" s="13">
        <v>161</v>
      </c>
      <c r="HN161" s="13">
        <v>141</v>
      </c>
      <c r="HO161" s="13">
        <v>127</v>
      </c>
      <c r="HP161" s="13">
        <v>146</v>
      </c>
      <c r="HQ161" s="13">
        <v>112</v>
      </c>
      <c r="HR161" s="13">
        <v>100</v>
      </c>
      <c r="HS161" s="13">
        <v>87</v>
      </c>
      <c r="HT161" s="13">
        <v>78</v>
      </c>
      <c r="HU161" s="13">
        <v>90</v>
      </c>
      <c r="HV161" s="13">
        <v>76</v>
      </c>
      <c r="HW161" s="13">
        <v>90</v>
      </c>
      <c r="HX161" s="13">
        <v>67</v>
      </c>
      <c r="HY161" s="13">
        <v>60</v>
      </c>
      <c r="HZ161" s="13">
        <v>53</v>
      </c>
      <c r="IA161" s="13">
        <v>52</v>
      </c>
      <c r="IB161" s="13">
        <v>41</v>
      </c>
      <c r="IC161" s="13">
        <v>46</v>
      </c>
      <c r="ID161" s="13">
        <v>45</v>
      </c>
      <c r="IE161" s="13">
        <v>31</v>
      </c>
      <c r="IF161" s="13">
        <v>29</v>
      </c>
      <c r="IG161" s="13">
        <v>27</v>
      </c>
      <c r="IH161" s="13">
        <v>27</v>
      </c>
      <c r="II161" s="13">
        <v>21</v>
      </c>
      <c r="IJ161" s="13">
        <v>13</v>
      </c>
      <c r="IK161" s="13">
        <v>20</v>
      </c>
      <c r="IL161" s="13">
        <v>11</v>
      </c>
      <c r="IM161" s="13">
        <v>10</v>
      </c>
      <c r="IN161" s="13">
        <v>17</v>
      </c>
      <c r="IO161" s="13">
        <v>8</v>
      </c>
      <c r="IP161" s="13">
        <v>6</v>
      </c>
      <c r="IQ161" s="13">
        <v>3</v>
      </c>
      <c r="IR161" s="13">
        <v>4</v>
      </c>
      <c r="IS161" s="13">
        <v>2</v>
      </c>
      <c r="IT161" s="13">
        <v>4</v>
      </c>
      <c r="IU161" s="13">
        <v>3</v>
      </c>
      <c r="IV161" s="13">
        <v>1</v>
      </c>
      <c r="IW161" s="13">
        <v>1</v>
      </c>
      <c r="IX161" s="13"/>
      <c r="IY161" s="13"/>
      <c r="IZ161" s="13">
        <v>1</v>
      </c>
      <c r="JA161" s="13"/>
      <c r="JB161" s="13"/>
      <c r="JC161" s="13"/>
      <c r="JD161" s="13"/>
      <c r="JE161" s="13"/>
      <c r="JF161" s="60">
        <v>16717</v>
      </c>
      <c r="JG161" s="13">
        <v>20</v>
      </c>
      <c r="JH161" s="13">
        <v>12</v>
      </c>
      <c r="JI161" s="13"/>
      <c r="JJ161" s="13"/>
      <c r="JK161" s="13"/>
      <c r="JL161" s="13">
        <v>1</v>
      </c>
      <c r="JM161" s="13"/>
      <c r="JN161" s="13"/>
      <c r="JO161" s="13"/>
      <c r="JP161" s="13"/>
      <c r="JQ161" s="13">
        <v>3</v>
      </c>
      <c r="JR161" s="13">
        <v>3</v>
      </c>
      <c r="JS161" s="13">
        <v>1</v>
      </c>
      <c r="JT161" s="13">
        <v>1</v>
      </c>
      <c r="JU161" s="13">
        <v>1</v>
      </c>
      <c r="JV161" s="13">
        <v>2</v>
      </c>
      <c r="JW161" s="13">
        <v>5</v>
      </c>
      <c r="JX161" s="13">
        <v>3</v>
      </c>
      <c r="JY161" s="13">
        <v>4</v>
      </c>
      <c r="JZ161" s="13">
        <v>6</v>
      </c>
      <c r="KA161" s="13">
        <v>2</v>
      </c>
      <c r="KB161" s="13">
        <v>6</v>
      </c>
      <c r="KC161" s="13">
        <v>4</v>
      </c>
      <c r="KD161" s="13">
        <v>5</v>
      </c>
      <c r="KE161" s="13">
        <v>3</v>
      </c>
      <c r="KF161" s="13">
        <v>5</v>
      </c>
      <c r="KG161" s="13">
        <v>8</v>
      </c>
      <c r="KH161" s="13"/>
      <c r="KI161" s="13">
        <v>12</v>
      </c>
      <c r="KJ161" s="13">
        <v>5</v>
      </c>
      <c r="KK161" s="13">
        <v>6</v>
      </c>
      <c r="KL161" s="13">
        <v>5</v>
      </c>
      <c r="KM161" s="13">
        <v>8</v>
      </c>
      <c r="KN161" s="13">
        <v>10</v>
      </c>
      <c r="KO161" s="13">
        <v>7</v>
      </c>
      <c r="KP161" s="13">
        <v>7</v>
      </c>
      <c r="KQ161" s="13">
        <v>3</v>
      </c>
      <c r="KR161" s="13">
        <v>7</v>
      </c>
      <c r="KS161" s="13">
        <v>3</v>
      </c>
      <c r="KT161" s="13">
        <v>2</v>
      </c>
      <c r="KU161" s="13">
        <v>2</v>
      </c>
      <c r="KV161" s="13">
        <v>4</v>
      </c>
      <c r="KW161" s="13">
        <v>7</v>
      </c>
      <c r="KX161" s="13">
        <v>3</v>
      </c>
      <c r="KY161" s="13">
        <v>3</v>
      </c>
      <c r="KZ161" s="13">
        <v>8</v>
      </c>
      <c r="LA161" s="13">
        <v>3</v>
      </c>
      <c r="LB161" s="13">
        <v>4</v>
      </c>
      <c r="LC161" s="13">
        <v>4</v>
      </c>
      <c r="LD161" s="13">
        <v>3</v>
      </c>
      <c r="LE161" s="13">
        <v>3</v>
      </c>
      <c r="LF161" s="13">
        <v>2</v>
      </c>
      <c r="LG161" s="13">
        <v>3</v>
      </c>
      <c r="LH161" s="13">
        <v>5</v>
      </c>
      <c r="LI161" s="13">
        <v>3</v>
      </c>
      <c r="LJ161" s="13">
        <v>3</v>
      </c>
      <c r="LK161" s="13">
        <v>1</v>
      </c>
      <c r="LL161" s="13">
        <v>6</v>
      </c>
      <c r="LM161" s="13">
        <v>1</v>
      </c>
      <c r="LN161" s="13">
        <v>4</v>
      </c>
      <c r="LO161" s="13">
        <v>1</v>
      </c>
      <c r="LP161" s="13">
        <v>1</v>
      </c>
      <c r="LQ161" s="13">
        <v>2</v>
      </c>
      <c r="LR161" s="13">
        <v>2</v>
      </c>
      <c r="LS161" s="13">
        <v>2</v>
      </c>
      <c r="LT161" s="13"/>
      <c r="LU161" s="13"/>
      <c r="LV161" s="13">
        <v>1</v>
      </c>
      <c r="LW161" s="13"/>
      <c r="LX161" s="13"/>
      <c r="LY161" s="13">
        <v>2</v>
      </c>
      <c r="LZ161" s="13">
        <v>4</v>
      </c>
      <c r="MA161" s="13">
        <v>1</v>
      </c>
      <c r="MB161" s="13">
        <v>2</v>
      </c>
      <c r="MC161" s="13">
        <v>3</v>
      </c>
      <c r="MD161" s="13">
        <v>1</v>
      </c>
      <c r="ME161" s="13">
        <v>1</v>
      </c>
      <c r="MF161" s="13">
        <v>1</v>
      </c>
      <c r="MG161" s="13">
        <v>1</v>
      </c>
      <c r="MH161" s="13">
        <v>2</v>
      </c>
      <c r="MI161" s="13">
        <v>1</v>
      </c>
      <c r="MJ161" s="13">
        <v>1</v>
      </c>
      <c r="MK161" s="13">
        <v>2</v>
      </c>
      <c r="ML161" s="13">
        <v>1</v>
      </c>
      <c r="MM161" s="13">
        <v>1</v>
      </c>
      <c r="MN161" s="13">
        <v>3</v>
      </c>
      <c r="MO161" s="13"/>
      <c r="MP161" s="13">
        <v>1</v>
      </c>
      <c r="MQ161" s="13">
        <v>3</v>
      </c>
      <c r="MR161" s="13">
        <v>2</v>
      </c>
      <c r="MS161" s="13">
        <v>2</v>
      </c>
      <c r="MT161" s="13">
        <v>1</v>
      </c>
      <c r="MU161" s="13">
        <v>3</v>
      </c>
      <c r="MV161" s="13">
        <v>2</v>
      </c>
      <c r="MW161" s="13">
        <v>1</v>
      </c>
      <c r="MX161" s="13"/>
      <c r="MY161" s="13"/>
      <c r="MZ161" s="13"/>
      <c r="NA161" s="13"/>
      <c r="NB161" s="13"/>
      <c r="NC161" s="13"/>
      <c r="ND161" s="13"/>
      <c r="NE161" s="13"/>
      <c r="NF161" s="13"/>
      <c r="NG161" s="13"/>
      <c r="NH161" s="13"/>
      <c r="NI161" s="13">
        <v>1</v>
      </c>
      <c r="NJ161" s="60">
        <v>294</v>
      </c>
      <c r="NK161" s="13">
        <v>17011</v>
      </c>
      <c r="NL161" s="448"/>
      <c r="NM161" s="448"/>
      <c r="NN161" s="448"/>
    </row>
    <row r="162" spans="1:378">
      <c r="A162" s="8" t="s">
        <v>172</v>
      </c>
      <c r="B162" s="284">
        <f t="shared" ref="B162:B169" si="191">VLOOKUP($A162,$W:$AQ,2,FALSE)</f>
        <v>13</v>
      </c>
      <c r="C162" s="284">
        <f t="shared" ref="C162:C169" si="192">VLOOKUP($A162,$W:$AQ,3,FALSE)</f>
        <v>21</v>
      </c>
      <c r="D162" s="284">
        <f t="shared" ref="D162:D169" si="193">VLOOKUP($A162,$W:$AQ,4,FALSE)</f>
        <v>67</v>
      </c>
      <c r="E162" s="284">
        <f t="shared" ref="E162:E169" si="194">VLOOKUP($A162,$W:$AQ,5,FALSE)</f>
        <v>94</v>
      </c>
      <c r="F162" s="284">
        <f t="shared" ref="F162:F169" si="195">VLOOKUP($A162,$W:$AQ,6,FALSE)</f>
        <v>230</v>
      </c>
      <c r="G162" s="284">
        <f t="shared" ref="G162:G169" si="196">VLOOKUP($A162,$W:$AQ,7,FALSE)</f>
        <v>228</v>
      </c>
      <c r="H162" s="284">
        <f t="shared" ref="H162:H169" si="197">VLOOKUP($A162,$W:$AQ,8,FALSE)</f>
        <v>227</v>
      </c>
      <c r="I162" s="284">
        <f t="shared" ref="I162:I169" si="198">VLOOKUP($A162,$W:$AQ,9,FALSE)</f>
        <v>270</v>
      </c>
      <c r="J162" s="284">
        <f t="shared" ref="J162:J169" si="199">VLOOKUP($A162,$W:$AQ,10,FALSE)</f>
        <v>215</v>
      </c>
      <c r="K162" s="284">
        <f t="shared" ref="K162:K169" si="200">VLOOKUP($A162,$W:$AQ,11,FALSE)</f>
        <v>262</v>
      </c>
      <c r="L162" s="284">
        <f t="shared" ref="L162:L169" si="201">VLOOKUP($A162,$W:$AQ,12,FALSE)</f>
        <v>144</v>
      </c>
      <c r="M162" s="284">
        <f t="shared" ref="M162:M169" si="202">VLOOKUP($A162,$W:$AQ,13,FALSE)</f>
        <v>187</v>
      </c>
      <c r="N162" s="284">
        <f t="shared" ref="N162:N169" si="203">VLOOKUP($A162,$W:$AQ,14,FALSE)</f>
        <v>98</v>
      </c>
      <c r="O162" s="284">
        <f t="shared" ref="O162:O169" si="204">VLOOKUP($A162,$W:$AQ,15,FALSE)</f>
        <v>95</v>
      </c>
      <c r="P162" s="284">
        <f t="shared" ref="P162:P169" si="205">VLOOKUP($A162,$W:$AQ,16,FALSE)</f>
        <v>61</v>
      </c>
      <c r="Q162" s="284">
        <f t="shared" ref="Q162:Q169" si="206">VLOOKUP($A162,$W:$AQ,17,FALSE)</f>
        <v>67</v>
      </c>
      <c r="R162" s="284">
        <f t="shared" ref="R162:R169" si="207">VLOOKUP($A162,$W:$AQ,18,FALSE)</f>
        <v>27</v>
      </c>
      <c r="S162" s="284">
        <f t="shared" ref="S162:S169" si="208">VLOOKUP($A162,$W:$AQ,19,FALSE)</f>
        <v>48</v>
      </c>
      <c r="T162" s="284">
        <f t="shared" ref="T162:T169" si="209">VLOOKUP($A162,$W:$AQ,20,FALSE)</f>
        <v>8</v>
      </c>
      <c r="U162" s="284">
        <f t="shared" ref="U162:U169" si="210">VLOOKUP($A162,$W:$AQ,21,FALSE)</f>
        <v>13</v>
      </c>
      <c r="W162" s="16" t="s">
        <v>169</v>
      </c>
      <c r="X162" s="764">
        <f t="shared" si="150"/>
        <v>5</v>
      </c>
      <c r="Y162" s="764">
        <f t="shared" si="151"/>
        <v>1</v>
      </c>
      <c r="Z162" s="764">
        <f t="shared" si="152"/>
        <v>5</v>
      </c>
      <c r="AA162" s="764">
        <f t="shared" si="153"/>
        <v>6</v>
      </c>
      <c r="AB162" s="764">
        <f t="shared" si="154"/>
        <v>4</v>
      </c>
      <c r="AC162" s="764">
        <f t="shared" si="155"/>
        <v>23</v>
      </c>
      <c r="AD162" s="764">
        <f t="shared" si="156"/>
        <v>21</v>
      </c>
      <c r="AE162" s="764">
        <f t="shared" si="157"/>
        <v>18</v>
      </c>
      <c r="AF162" s="764">
        <f t="shared" si="158"/>
        <v>12</v>
      </c>
      <c r="AG162" s="764">
        <f t="shared" si="159"/>
        <v>18</v>
      </c>
      <c r="AH162" s="764">
        <f t="shared" si="160"/>
        <v>6</v>
      </c>
      <c r="AI162" s="764">
        <f t="shared" si="161"/>
        <v>8</v>
      </c>
      <c r="AJ162" s="764">
        <f t="shared" si="162"/>
        <v>4</v>
      </c>
      <c r="AK162" s="764">
        <f t="shared" si="163"/>
        <v>2</v>
      </c>
      <c r="AL162" s="764">
        <f t="shared" si="164"/>
        <v>1</v>
      </c>
      <c r="AM162" s="764">
        <f t="shared" si="165"/>
        <v>2</v>
      </c>
      <c r="AN162" s="764">
        <f t="shared" si="166"/>
        <v>0</v>
      </c>
      <c r="AO162" s="764">
        <f t="shared" si="167"/>
        <v>1</v>
      </c>
      <c r="AP162" s="764">
        <f t="shared" si="168"/>
        <v>0</v>
      </c>
      <c r="AQ162" s="764">
        <f t="shared" si="169"/>
        <v>0</v>
      </c>
      <c r="AR162" s="764">
        <f t="shared" si="190"/>
        <v>1</v>
      </c>
      <c r="AT162" s="16" t="s">
        <v>169</v>
      </c>
      <c r="AU162" s="13"/>
      <c r="AV162" s="13"/>
      <c r="AW162" s="13"/>
      <c r="AX162" s="13"/>
      <c r="AY162" s="13"/>
      <c r="AZ162" s="13"/>
      <c r="BA162" s="13"/>
      <c r="BB162" s="13"/>
      <c r="BC162" s="13">
        <v>1</v>
      </c>
      <c r="BD162" s="13"/>
      <c r="BE162" s="13">
        <v>1</v>
      </c>
      <c r="BF162" s="13"/>
      <c r="BG162" s="13"/>
      <c r="BH162" s="13">
        <v>1</v>
      </c>
      <c r="BI162" s="13"/>
      <c r="BJ162" s="13"/>
      <c r="BK162" s="13"/>
      <c r="BL162" s="13">
        <v>2</v>
      </c>
      <c r="BM162" s="13">
        <v>1</v>
      </c>
      <c r="BN162" s="13">
        <v>1</v>
      </c>
      <c r="BO162" s="13"/>
      <c r="BP162" s="13">
        <v>3</v>
      </c>
      <c r="BQ162" s="13">
        <v>1</v>
      </c>
      <c r="BR162" s="13">
        <v>2</v>
      </c>
      <c r="BS162" s="13">
        <v>1</v>
      </c>
      <c r="BT162" s="13">
        <v>6</v>
      </c>
      <c r="BU162" s="13">
        <v>1</v>
      </c>
      <c r="BV162" s="13">
        <v>3</v>
      </c>
      <c r="BW162" s="13">
        <v>4</v>
      </c>
      <c r="BX162" s="13">
        <v>2</v>
      </c>
      <c r="BY162" s="13">
        <v>3</v>
      </c>
      <c r="BZ162" s="13">
        <v>1</v>
      </c>
      <c r="CA162" s="13">
        <v>2</v>
      </c>
      <c r="CB162" s="13">
        <v>2</v>
      </c>
      <c r="CC162" s="13"/>
      <c r="CD162" s="13">
        <v>1</v>
      </c>
      <c r="CE162" s="13">
        <v>3</v>
      </c>
      <c r="CF162" s="13">
        <v>1</v>
      </c>
      <c r="CG162" s="13">
        <v>1</v>
      </c>
      <c r="CH162" s="13">
        <v>4</v>
      </c>
      <c r="CI162" s="13">
        <v>3</v>
      </c>
      <c r="CJ162" s="13"/>
      <c r="CK162" s="13">
        <v>3</v>
      </c>
      <c r="CL162" s="13">
        <v>3</v>
      </c>
      <c r="CM162" s="13">
        <v>1</v>
      </c>
      <c r="CN162" s="13">
        <v>4</v>
      </c>
      <c r="CO162" s="13">
        <v>2</v>
      </c>
      <c r="CP162" s="13">
        <v>2</v>
      </c>
      <c r="CQ162" s="13"/>
      <c r="CR162" s="13"/>
      <c r="CS162" s="13">
        <v>1</v>
      </c>
      <c r="CT162" s="13"/>
      <c r="CU162" s="13">
        <v>2</v>
      </c>
      <c r="CV162" s="13">
        <v>2</v>
      </c>
      <c r="CW162" s="13">
        <v>1</v>
      </c>
      <c r="CX162" s="13">
        <v>2</v>
      </c>
      <c r="CY162" s="13"/>
      <c r="CZ162" s="13"/>
      <c r="DA162" s="13"/>
      <c r="DB162" s="13"/>
      <c r="DC162" s="13"/>
      <c r="DD162" s="13">
        <v>1</v>
      </c>
      <c r="DE162" s="13"/>
      <c r="DF162" s="13">
        <v>1</v>
      </c>
      <c r="DG162" s="13"/>
      <c r="DH162" s="13"/>
      <c r="DI162" s="13"/>
      <c r="DJ162" s="13"/>
      <c r="DK162" s="13"/>
      <c r="DL162" s="13"/>
      <c r="DM162" s="13">
        <v>1</v>
      </c>
      <c r="DN162" s="13"/>
      <c r="DO162" s="13"/>
      <c r="DP162" s="13"/>
      <c r="DQ162" s="13">
        <v>1</v>
      </c>
      <c r="DR162" s="13"/>
      <c r="DS162" s="13"/>
      <c r="DT162" s="13"/>
      <c r="DU162" s="13"/>
      <c r="DV162" s="13"/>
      <c r="DW162" s="13"/>
      <c r="DX162" s="13"/>
      <c r="DY162" s="13"/>
      <c r="DZ162" s="13">
        <v>1</v>
      </c>
      <c r="EA162" s="13"/>
      <c r="EB162" s="13"/>
      <c r="EC162" s="13"/>
      <c r="ED162" s="13"/>
      <c r="EE162" s="13"/>
      <c r="EF162" s="13"/>
      <c r="EG162" s="13"/>
      <c r="EH162" s="13"/>
      <c r="EI162" s="13"/>
      <c r="EJ162" s="13"/>
      <c r="EK162" s="13"/>
      <c r="EL162" s="13"/>
      <c r="EM162" s="13"/>
      <c r="EN162" s="13"/>
      <c r="EO162" s="13"/>
      <c r="EP162" s="13"/>
      <c r="EQ162" s="13"/>
      <c r="ER162" s="13"/>
      <c r="ES162" s="13"/>
      <c r="ET162" s="13"/>
      <c r="EU162" s="13"/>
      <c r="EV162" s="13"/>
      <c r="EW162" s="13"/>
      <c r="EX162" s="13"/>
      <c r="EY162" s="13"/>
      <c r="EZ162" s="13"/>
      <c r="FA162" s="60">
        <v>79</v>
      </c>
      <c r="FB162" s="13">
        <v>79</v>
      </c>
      <c r="FC162" s="16" t="s">
        <v>169</v>
      </c>
      <c r="FD162" s="13">
        <v>1</v>
      </c>
      <c r="FE162" s="13">
        <v>1</v>
      </c>
      <c r="FF162" s="13"/>
      <c r="FG162" s="13">
        <v>1</v>
      </c>
      <c r="FH162" s="13">
        <v>1</v>
      </c>
      <c r="FI162" s="13"/>
      <c r="FJ162" s="13"/>
      <c r="FK162" s="13"/>
      <c r="FL162" s="13">
        <v>1</v>
      </c>
      <c r="FM162" s="13"/>
      <c r="FN162" s="13">
        <v>2</v>
      </c>
      <c r="FO162" s="13"/>
      <c r="FP162" s="13"/>
      <c r="FQ162" s="13"/>
      <c r="FR162" s="13"/>
      <c r="FS162" s="13"/>
      <c r="FT162" s="13"/>
      <c r="FU162" s="13">
        <v>2</v>
      </c>
      <c r="FV162" s="13">
        <v>1</v>
      </c>
      <c r="FW162" s="13"/>
      <c r="FX162" s="13"/>
      <c r="FY162" s="13">
        <v>2</v>
      </c>
      <c r="FZ162" s="13"/>
      <c r="GA162" s="13"/>
      <c r="GB162" s="13"/>
      <c r="GC162" s="13"/>
      <c r="GD162" s="13">
        <v>1</v>
      </c>
      <c r="GE162" s="13"/>
      <c r="GF162" s="13"/>
      <c r="GG162" s="13">
        <v>1</v>
      </c>
      <c r="GH162" s="13">
        <v>4</v>
      </c>
      <c r="GI162" s="13">
        <v>1</v>
      </c>
      <c r="GJ162" s="13">
        <v>1</v>
      </c>
      <c r="GK162" s="13">
        <v>2</v>
      </c>
      <c r="GL162" s="13">
        <v>3</v>
      </c>
      <c r="GM162" s="13"/>
      <c r="GN162" s="13">
        <v>4</v>
      </c>
      <c r="GO162" s="13">
        <v>4</v>
      </c>
      <c r="GP162" s="13"/>
      <c r="GQ162" s="13">
        <v>2</v>
      </c>
      <c r="GR162" s="13">
        <v>1</v>
      </c>
      <c r="GS162" s="13"/>
      <c r="GT162" s="13"/>
      <c r="GU162" s="13">
        <v>4</v>
      </c>
      <c r="GV162" s="13">
        <v>2</v>
      </c>
      <c r="GW162" s="13">
        <v>2</v>
      </c>
      <c r="GX162" s="13">
        <v>1</v>
      </c>
      <c r="GY162" s="13"/>
      <c r="GZ162" s="13">
        <v>1</v>
      </c>
      <c r="HA162" s="13">
        <v>1</v>
      </c>
      <c r="HB162" s="13">
        <v>1</v>
      </c>
      <c r="HC162" s="13">
        <v>1</v>
      </c>
      <c r="HD162" s="13"/>
      <c r="HE162" s="13"/>
      <c r="HF162" s="13"/>
      <c r="HG162" s="13">
        <v>1</v>
      </c>
      <c r="HH162" s="13">
        <v>1</v>
      </c>
      <c r="HI162" s="13">
        <v>1</v>
      </c>
      <c r="HJ162" s="13">
        <v>1</v>
      </c>
      <c r="HK162" s="13"/>
      <c r="HL162" s="13"/>
      <c r="HM162" s="13"/>
      <c r="HN162" s="13"/>
      <c r="HO162" s="13"/>
      <c r="HP162" s="13"/>
      <c r="HQ162" s="13">
        <v>1</v>
      </c>
      <c r="HR162" s="13">
        <v>1</v>
      </c>
      <c r="HS162" s="13">
        <v>1</v>
      </c>
      <c r="HT162" s="13"/>
      <c r="HU162" s="13">
        <v>1</v>
      </c>
      <c r="HV162" s="13"/>
      <c r="HW162" s="13"/>
      <c r="HX162" s="13">
        <v>1</v>
      </c>
      <c r="HY162" s="13"/>
      <c r="HZ162" s="13"/>
      <c r="IA162" s="13"/>
      <c r="IB162" s="13"/>
      <c r="IC162" s="13"/>
      <c r="ID162" s="13"/>
      <c r="IE162" s="13"/>
      <c r="IF162" s="13"/>
      <c r="IG162" s="13"/>
      <c r="IH162" s="13"/>
      <c r="II162" s="13"/>
      <c r="IJ162" s="13"/>
      <c r="IK162" s="13"/>
      <c r="IL162" s="13"/>
      <c r="IM162" s="13"/>
      <c r="IN162" s="13"/>
      <c r="IO162" s="13"/>
      <c r="IP162" s="13"/>
      <c r="IQ162" s="13"/>
      <c r="IR162" s="13"/>
      <c r="IS162" s="13"/>
      <c r="IT162" s="13"/>
      <c r="IU162" s="13"/>
      <c r="IV162" s="13"/>
      <c r="IW162" s="13"/>
      <c r="IX162" s="13"/>
      <c r="IY162" s="13"/>
      <c r="IZ162" s="13"/>
      <c r="JA162" s="13"/>
      <c r="JB162" s="13"/>
      <c r="JC162" s="13"/>
      <c r="JD162" s="13"/>
      <c r="JE162" s="13"/>
      <c r="JF162" s="60">
        <v>58</v>
      </c>
      <c r="JG162" s="13"/>
      <c r="JH162" s="13"/>
      <c r="JI162" s="13"/>
      <c r="JJ162" s="13"/>
      <c r="JK162" s="13"/>
      <c r="JL162" s="13"/>
      <c r="JM162" s="13"/>
      <c r="JN162" s="13"/>
      <c r="JO162" s="13"/>
      <c r="JP162" s="13"/>
      <c r="JQ162" s="13"/>
      <c r="JR162" s="13"/>
      <c r="JS162" s="13"/>
      <c r="JT162" s="13"/>
      <c r="JU162" s="13"/>
      <c r="JV162" s="13"/>
      <c r="JW162" s="13"/>
      <c r="JX162" s="13"/>
      <c r="JY162" s="13"/>
      <c r="JZ162" s="13"/>
      <c r="KA162" s="13"/>
      <c r="KB162" s="13"/>
      <c r="KC162" s="13"/>
      <c r="KD162" s="13"/>
      <c r="KE162" s="13"/>
      <c r="KF162" s="13"/>
      <c r="KG162" s="13"/>
      <c r="KH162" s="13"/>
      <c r="KI162" s="13"/>
      <c r="KJ162" s="13"/>
      <c r="KK162" s="13"/>
      <c r="KL162" s="13"/>
      <c r="KM162" s="13"/>
      <c r="KN162" s="13"/>
      <c r="KO162" s="13"/>
      <c r="KP162" s="13"/>
      <c r="KQ162" s="13"/>
      <c r="KR162" s="13"/>
      <c r="KS162" s="13"/>
      <c r="KT162" s="13"/>
      <c r="KU162" s="13">
        <v>1</v>
      </c>
      <c r="KV162" s="13"/>
      <c r="KW162" s="13"/>
      <c r="KX162" s="13"/>
      <c r="KY162" s="13"/>
      <c r="KZ162" s="13"/>
      <c r="LA162" s="13"/>
      <c r="LB162" s="13"/>
      <c r="LC162" s="13"/>
      <c r="LD162" s="13"/>
      <c r="LE162" s="13"/>
      <c r="LF162" s="13"/>
      <c r="LG162" s="13"/>
      <c r="LH162" s="13"/>
      <c r="LI162" s="13"/>
      <c r="LJ162" s="13"/>
      <c r="LK162" s="13"/>
      <c r="LL162" s="13"/>
      <c r="LM162" s="13"/>
      <c r="LN162" s="13"/>
      <c r="LO162" s="13"/>
      <c r="LP162" s="13"/>
      <c r="LQ162" s="13"/>
      <c r="LR162" s="13"/>
      <c r="LS162" s="13"/>
      <c r="LT162" s="13"/>
      <c r="LU162" s="13"/>
      <c r="LV162" s="13"/>
      <c r="LW162" s="13"/>
      <c r="LX162" s="13"/>
      <c r="LY162" s="13"/>
      <c r="LZ162" s="13"/>
      <c r="MA162" s="13"/>
      <c r="MB162" s="13"/>
      <c r="MC162" s="13"/>
      <c r="MD162" s="13"/>
      <c r="ME162" s="13"/>
      <c r="MF162" s="13"/>
      <c r="MG162" s="13"/>
      <c r="MH162" s="13"/>
      <c r="MI162" s="13"/>
      <c r="MJ162" s="13"/>
      <c r="MK162" s="13"/>
      <c r="ML162" s="13"/>
      <c r="MM162" s="13"/>
      <c r="MN162" s="13"/>
      <c r="MO162" s="13"/>
      <c r="MP162" s="13"/>
      <c r="MQ162" s="13"/>
      <c r="MR162" s="13"/>
      <c r="MS162" s="13"/>
      <c r="MT162" s="13"/>
      <c r="MU162" s="13"/>
      <c r="MV162" s="13"/>
      <c r="MW162" s="13"/>
      <c r="MX162" s="13"/>
      <c r="MY162" s="13"/>
      <c r="MZ162" s="13"/>
      <c r="NA162" s="13"/>
      <c r="NB162" s="13"/>
      <c r="NC162" s="13"/>
      <c r="ND162" s="13"/>
      <c r="NE162" s="13"/>
      <c r="NF162" s="13"/>
      <c r="NG162" s="13"/>
      <c r="NH162" s="13"/>
      <c r="NI162" s="13"/>
      <c r="NJ162" s="60">
        <v>1</v>
      </c>
      <c r="NK162" s="13">
        <v>59</v>
      </c>
      <c r="NL162" s="448"/>
      <c r="NM162" s="448"/>
      <c r="NN162" s="448"/>
    </row>
    <row r="163" spans="1:378">
      <c r="A163" s="9" t="s">
        <v>173</v>
      </c>
      <c r="B163" s="284">
        <f t="shared" si="191"/>
        <v>316</v>
      </c>
      <c r="C163" s="284">
        <f t="shared" si="192"/>
        <v>299</v>
      </c>
      <c r="D163" s="284">
        <f t="shared" si="193"/>
        <v>912</v>
      </c>
      <c r="E163" s="284">
        <f t="shared" si="194"/>
        <v>1028</v>
      </c>
      <c r="F163" s="284">
        <f t="shared" si="195"/>
        <v>3201</v>
      </c>
      <c r="G163" s="284">
        <f t="shared" si="196"/>
        <v>3181</v>
      </c>
      <c r="H163" s="284">
        <f t="shared" si="197"/>
        <v>3561</v>
      </c>
      <c r="I163" s="284">
        <f t="shared" si="198"/>
        <v>3377</v>
      </c>
      <c r="J163" s="284">
        <f t="shared" si="199"/>
        <v>2992</v>
      </c>
      <c r="K163" s="284">
        <f t="shared" si="200"/>
        <v>2958</v>
      </c>
      <c r="L163" s="284">
        <f t="shared" si="201"/>
        <v>2151</v>
      </c>
      <c r="M163" s="284">
        <f t="shared" si="202"/>
        <v>2199</v>
      </c>
      <c r="N163" s="284">
        <f t="shared" si="203"/>
        <v>1377</v>
      </c>
      <c r="O163" s="284">
        <f t="shared" si="204"/>
        <v>1206</v>
      </c>
      <c r="P163" s="284">
        <f t="shared" si="205"/>
        <v>653</v>
      </c>
      <c r="Q163" s="284">
        <f t="shared" si="206"/>
        <v>616</v>
      </c>
      <c r="R163" s="284">
        <f t="shared" si="207"/>
        <v>246</v>
      </c>
      <c r="S163" s="284">
        <f t="shared" si="208"/>
        <v>365</v>
      </c>
      <c r="T163" s="284">
        <f t="shared" si="209"/>
        <v>41</v>
      </c>
      <c r="U163" s="284">
        <f t="shared" si="210"/>
        <v>158</v>
      </c>
      <c r="W163" s="16" t="s">
        <v>170</v>
      </c>
      <c r="X163" s="764">
        <f t="shared" si="150"/>
        <v>9</v>
      </c>
      <c r="Y163" s="764">
        <f t="shared" si="151"/>
        <v>19</v>
      </c>
      <c r="Z163" s="764">
        <f t="shared" si="152"/>
        <v>36</v>
      </c>
      <c r="AA163" s="764">
        <f t="shared" si="153"/>
        <v>42</v>
      </c>
      <c r="AB163" s="764">
        <f t="shared" si="154"/>
        <v>65</v>
      </c>
      <c r="AC163" s="764">
        <f t="shared" si="155"/>
        <v>76</v>
      </c>
      <c r="AD163" s="764">
        <f t="shared" si="156"/>
        <v>73</v>
      </c>
      <c r="AE163" s="764">
        <f t="shared" si="157"/>
        <v>85</v>
      </c>
      <c r="AF163" s="764">
        <f t="shared" si="158"/>
        <v>63</v>
      </c>
      <c r="AG163" s="764">
        <f t="shared" si="159"/>
        <v>60</v>
      </c>
      <c r="AH163" s="764">
        <f t="shared" si="160"/>
        <v>46</v>
      </c>
      <c r="AI163" s="764">
        <f t="shared" si="161"/>
        <v>64</v>
      </c>
      <c r="AJ163" s="764">
        <f t="shared" si="162"/>
        <v>38</v>
      </c>
      <c r="AK163" s="764">
        <f t="shared" si="163"/>
        <v>44</v>
      </c>
      <c r="AL163" s="764">
        <f t="shared" si="164"/>
        <v>16</v>
      </c>
      <c r="AM163" s="764">
        <f t="shared" si="165"/>
        <v>19</v>
      </c>
      <c r="AN163" s="764">
        <f t="shared" si="166"/>
        <v>16</v>
      </c>
      <c r="AO163" s="764">
        <f t="shared" si="167"/>
        <v>10</v>
      </c>
      <c r="AP163" s="764">
        <f t="shared" si="168"/>
        <v>2</v>
      </c>
      <c r="AQ163" s="764">
        <f t="shared" si="169"/>
        <v>1</v>
      </c>
      <c r="AR163" s="764">
        <f t="shared" ref="AR163:AR171" si="211">+EZ163+JE163+NJ163</f>
        <v>38</v>
      </c>
      <c r="AT163" s="16" t="s">
        <v>170</v>
      </c>
      <c r="AU163" s="13"/>
      <c r="AV163" s="13">
        <v>1</v>
      </c>
      <c r="AW163" s="13">
        <v>2</v>
      </c>
      <c r="AX163" s="13">
        <v>1</v>
      </c>
      <c r="AY163" s="13">
        <v>4</v>
      </c>
      <c r="AZ163" s="13">
        <v>1</v>
      </c>
      <c r="BA163" s="13">
        <v>1</v>
      </c>
      <c r="BB163" s="13">
        <v>1</v>
      </c>
      <c r="BC163" s="13">
        <v>5</v>
      </c>
      <c r="BD163" s="13">
        <v>3</v>
      </c>
      <c r="BE163" s="13"/>
      <c r="BF163" s="13">
        <v>1</v>
      </c>
      <c r="BG163" s="13">
        <v>1</v>
      </c>
      <c r="BH163" s="13">
        <v>2</v>
      </c>
      <c r="BI163" s="13">
        <v>3</v>
      </c>
      <c r="BJ163" s="13">
        <v>6</v>
      </c>
      <c r="BK163" s="13">
        <v>7</v>
      </c>
      <c r="BL163" s="13">
        <v>6</v>
      </c>
      <c r="BM163" s="13">
        <v>12</v>
      </c>
      <c r="BN163" s="13">
        <v>4</v>
      </c>
      <c r="BO163" s="13">
        <v>6</v>
      </c>
      <c r="BP163" s="13">
        <v>8</v>
      </c>
      <c r="BQ163" s="13">
        <v>5</v>
      </c>
      <c r="BR163" s="13">
        <v>8</v>
      </c>
      <c r="BS163" s="13">
        <v>10</v>
      </c>
      <c r="BT163" s="13">
        <v>9</v>
      </c>
      <c r="BU163" s="13">
        <v>9</v>
      </c>
      <c r="BV163" s="13">
        <v>7</v>
      </c>
      <c r="BW163" s="13">
        <v>4</v>
      </c>
      <c r="BX163" s="13">
        <v>10</v>
      </c>
      <c r="BY163" s="13">
        <v>9</v>
      </c>
      <c r="BZ163" s="13">
        <v>5</v>
      </c>
      <c r="CA163" s="13">
        <v>10</v>
      </c>
      <c r="CB163" s="13">
        <v>8</v>
      </c>
      <c r="CC163" s="13">
        <v>8</v>
      </c>
      <c r="CD163" s="13">
        <v>5</v>
      </c>
      <c r="CE163" s="13">
        <v>9</v>
      </c>
      <c r="CF163" s="13">
        <v>8</v>
      </c>
      <c r="CG163" s="13">
        <v>9</v>
      </c>
      <c r="CH163" s="13">
        <v>14</v>
      </c>
      <c r="CI163" s="13">
        <v>13</v>
      </c>
      <c r="CJ163" s="13">
        <v>4</v>
      </c>
      <c r="CK163" s="13">
        <v>6</v>
      </c>
      <c r="CL163" s="13">
        <v>8</v>
      </c>
      <c r="CM163" s="13">
        <v>7</v>
      </c>
      <c r="CN163" s="13">
        <v>5</v>
      </c>
      <c r="CO163" s="13">
        <v>7</v>
      </c>
      <c r="CP163" s="13">
        <v>3</v>
      </c>
      <c r="CQ163" s="13">
        <v>3</v>
      </c>
      <c r="CR163" s="13">
        <v>4</v>
      </c>
      <c r="CS163" s="13">
        <v>6</v>
      </c>
      <c r="CT163" s="13">
        <v>5</v>
      </c>
      <c r="CU163" s="13">
        <v>5</v>
      </c>
      <c r="CV163" s="13">
        <v>7</v>
      </c>
      <c r="CW163" s="13">
        <v>11</v>
      </c>
      <c r="CX163" s="13">
        <v>6</v>
      </c>
      <c r="CY163" s="13">
        <v>8</v>
      </c>
      <c r="CZ163" s="13">
        <v>8</v>
      </c>
      <c r="DA163" s="13">
        <v>1</v>
      </c>
      <c r="DB163" s="13">
        <v>7</v>
      </c>
      <c r="DC163" s="13">
        <v>4</v>
      </c>
      <c r="DD163" s="13">
        <v>4</v>
      </c>
      <c r="DE163" s="13">
        <v>4</v>
      </c>
      <c r="DF163" s="13">
        <v>7</v>
      </c>
      <c r="DG163" s="13">
        <v>10</v>
      </c>
      <c r="DH163" s="13">
        <v>4</v>
      </c>
      <c r="DI163" s="13">
        <v>1</v>
      </c>
      <c r="DJ163" s="13">
        <v>3</v>
      </c>
      <c r="DK163" s="13">
        <v>6</v>
      </c>
      <c r="DL163" s="13">
        <v>1</v>
      </c>
      <c r="DM163" s="13"/>
      <c r="DN163" s="13">
        <v>2</v>
      </c>
      <c r="DO163" s="13">
        <v>2</v>
      </c>
      <c r="DP163" s="13">
        <v>3</v>
      </c>
      <c r="DQ163" s="13">
        <v>2</v>
      </c>
      <c r="DR163" s="13">
        <v>3</v>
      </c>
      <c r="DS163" s="13">
        <v>3</v>
      </c>
      <c r="DT163" s="13">
        <v>1</v>
      </c>
      <c r="DU163" s="13">
        <v>1</v>
      </c>
      <c r="DV163" s="13">
        <v>2</v>
      </c>
      <c r="DW163" s="13">
        <v>1</v>
      </c>
      <c r="DX163" s="13">
        <v>1</v>
      </c>
      <c r="DY163" s="13"/>
      <c r="DZ163" s="13">
        <v>3</v>
      </c>
      <c r="EA163" s="13"/>
      <c r="EB163" s="13"/>
      <c r="EC163" s="13">
        <v>1</v>
      </c>
      <c r="ED163" s="13">
        <v>2</v>
      </c>
      <c r="EE163" s="13"/>
      <c r="EF163" s="13">
        <v>2</v>
      </c>
      <c r="EG163" s="13"/>
      <c r="EH163" s="13"/>
      <c r="EI163" s="13">
        <v>1</v>
      </c>
      <c r="EJ163" s="13"/>
      <c r="EK163" s="13"/>
      <c r="EL163" s="13"/>
      <c r="EM163" s="13"/>
      <c r="EN163" s="13"/>
      <c r="EO163" s="13"/>
      <c r="EP163" s="13"/>
      <c r="EQ163" s="13"/>
      <c r="ER163" s="13"/>
      <c r="ES163" s="13"/>
      <c r="ET163" s="13"/>
      <c r="EU163" s="13"/>
      <c r="EV163" s="13"/>
      <c r="EW163" s="13"/>
      <c r="EX163" s="13"/>
      <c r="EY163" s="13"/>
      <c r="EZ163" s="13"/>
      <c r="FA163" s="60">
        <v>420</v>
      </c>
      <c r="FB163" s="13">
        <v>420</v>
      </c>
      <c r="FC163" s="16" t="s">
        <v>170</v>
      </c>
      <c r="FD163" s="13"/>
      <c r="FE163" s="13"/>
      <c r="FF163" s="13">
        <v>1</v>
      </c>
      <c r="FG163" s="13">
        <v>2</v>
      </c>
      <c r="FH163" s="13"/>
      <c r="FI163" s="13">
        <v>1</v>
      </c>
      <c r="FJ163" s="13">
        <v>1</v>
      </c>
      <c r="FK163" s="13">
        <v>4</v>
      </c>
      <c r="FL163" s="13"/>
      <c r="FM163" s="13"/>
      <c r="FN163" s="13">
        <v>3</v>
      </c>
      <c r="FO163" s="13">
        <v>1</v>
      </c>
      <c r="FP163" s="13"/>
      <c r="FQ163" s="13">
        <v>5</v>
      </c>
      <c r="FR163" s="13">
        <v>2</v>
      </c>
      <c r="FS163" s="13">
        <v>2</v>
      </c>
      <c r="FT163" s="13">
        <v>6</v>
      </c>
      <c r="FU163" s="13">
        <v>2</v>
      </c>
      <c r="FV163" s="13">
        <v>8</v>
      </c>
      <c r="FW163" s="13">
        <v>7</v>
      </c>
      <c r="FX163" s="13">
        <v>9</v>
      </c>
      <c r="FY163" s="13">
        <v>4</v>
      </c>
      <c r="FZ163" s="13">
        <v>6</v>
      </c>
      <c r="GA163" s="13">
        <v>5</v>
      </c>
      <c r="GB163" s="13">
        <v>11</v>
      </c>
      <c r="GC163" s="13">
        <v>6</v>
      </c>
      <c r="GD163" s="13">
        <v>2</v>
      </c>
      <c r="GE163" s="13">
        <v>7</v>
      </c>
      <c r="GF163" s="13">
        <v>13</v>
      </c>
      <c r="GG163" s="13">
        <v>2</v>
      </c>
      <c r="GH163" s="13">
        <v>8</v>
      </c>
      <c r="GI163" s="13">
        <v>9</v>
      </c>
      <c r="GJ163" s="13">
        <v>3</v>
      </c>
      <c r="GK163" s="13">
        <v>13</v>
      </c>
      <c r="GL163" s="13">
        <v>9</v>
      </c>
      <c r="GM163" s="13">
        <v>10</v>
      </c>
      <c r="GN163" s="13">
        <v>7</v>
      </c>
      <c r="GO163" s="13">
        <v>5</v>
      </c>
      <c r="GP163" s="13">
        <v>2</v>
      </c>
      <c r="GQ163" s="13">
        <v>7</v>
      </c>
      <c r="GR163" s="13">
        <v>8</v>
      </c>
      <c r="GS163" s="13">
        <v>9</v>
      </c>
      <c r="GT163" s="13">
        <v>4</v>
      </c>
      <c r="GU163" s="13">
        <v>4</v>
      </c>
      <c r="GV163" s="13">
        <v>9</v>
      </c>
      <c r="GW163" s="13">
        <v>6</v>
      </c>
      <c r="GX163" s="13">
        <v>6</v>
      </c>
      <c r="GY163" s="13">
        <v>8</v>
      </c>
      <c r="GZ163" s="13">
        <v>7</v>
      </c>
      <c r="HA163" s="13">
        <v>2</v>
      </c>
      <c r="HB163" s="13">
        <v>3</v>
      </c>
      <c r="HC163" s="13">
        <v>6</v>
      </c>
      <c r="HD163" s="13">
        <v>5</v>
      </c>
      <c r="HE163" s="13">
        <v>5</v>
      </c>
      <c r="HF163" s="13">
        <v>1</v>
      </c>
      <c r="HG163" s="13">
        <v>2</v>
      </c>
      <c r="HH163" s="13">
        <v>9</v>
      </c>
      <c r="HI163" s="13">
        <v>3</v>
      </c>
      <c r="HJ163" s="13">
        <v>7</v>
      </c>
      <c r="HK163" s="13">
        <v>5</v>
      </c>
      <c r="HL163" s="13">
        <v>5</v>
      </c>
      <c r="HM163" s="13">
        <v>4</v>
      </c>
      <c r="HN163" s="13">
        <v>5</v>
      </c>
      <c r="HO163" s="13">
        <v>4</v>
      </c>
      <c r="HP163" s="13">
        <v>4</v>
      </c>
      <c r="HQ163" s="13">
        <v>5</v>
      </c>
      <c r="HR163" s="13">
        <v>4</v>
      </c>
      <c r="HS163" s="13">
        <v>3</v>
      </c>
      <c r="HT163" s="13">
        <v>2</v>
      </c>
      <c r="HU163" s="13">
        <v>2</v>
      </c>
      <c r="HV163" s="13">
        <v>3</v>
      </c>
      <c r="HW163" s="13">
        <v>4</v>
      </c>
      <c r="HX163" s="13"/>
      <c r="HY163" s="13"/>
      <c r="HZ163" s="13">
        <v>1</v>
      </c>
      <c r="IA163" s="13">
        <v>3</v>
      </c>
      <c r="IB163" s="13">
        <v>3</v>
      </c>
      <c r="IC163" s="13"/>
      <c r="ID163" s="13">
        <v>1</v>
      </c>
      <c r="IE163" s="13">
        <v>1</v>
      </c>
      <c r="IF163" s="13">
        <v>3</v>
      </c>
      <c r="IG163" s="13">
        <v>4</v>
      </c>
      <c r="IH163" s="13">
        <v>2</v>
      </c>
      <c r="II163" s="13"/>
      <c r="IJ163" s="13">
        <v>4</v>
      </c>
      <c r="IK163" s="13"/>
      <c r="IL163" s="13">
        <v>2</v>
      </c>
      <c r="IM163" s="13"/>
      <c r="IN163" s="13"/>
      <c r="IO163" s="13">
        <v>1</v>
      </c>
      <c r="IP163" s="13"/>
      <c r="IQ163" s="13"/>
      <c r="IR163" s="13"/>
      <c r="IS163" s="13"/>
      <c r="IT163" s="13"/>
      <c r="IU163" s="13"/>
      <c r="IV163" s="13">
        <v>1</v>
      </c>
      <c r="IW163" s="13">
        <v>1</v>
      </c>
      <c r="IX163" s="13"/>
      <c r="IY163" s="13"/>
      <c r="IZ163" s="13"/>
      <c r="JA163" s="13"/>
      <c r="JB163" s="13"/>
      <c r="JC163" s="13"/>
      <c r="JD163" s="13"/>
      <c r="JE163" s="13"/>
      <c r="JF163" s="60">
        <v>364</v>
      </c>
      <c r="JG163" s="13"/>
      <c r="JH163" s="13"/>
      <c r="JI163" s="13"/>
      <c r="JJ163" s="13"/>
      <c r="JK163" s="13"/>
      <c r="JL163" s="13"/>
      <c r="JM163" s="13"/>
      <c r="JN163" s="13"/>
      <c r="JO163" s="13"/>
      <c r="JP163" s="13"/>
      <c r="JQ163" s="13"/>
      <c r="JR163" s="13"/>
      <c r="JS163" s="13"/>
      <c r="JT163" s="13"/>
      <c r="JU163" s="13"/>
      <c r="JV163" s="13"/>
      <c r="JW163" s="13"/>
      <c r="JX163" s="13"/>
      <c r="JY163" s="13"/>
      <c r="JZ163" s="13"/>
      <c r="KA163" s="13">
        <v>1</v>
      </c>
      <c r="KB163" s="13"/>
      <c r="KC163" s="13"/>
      <c r="KD163" s="13">
        <v>1</v>
      </c>
      <c r="KE163" s="13">
        <v>2</v>
      </c>
      <c r="KF163" s="13">
        <v>1</v>
      </c>
      <c r="KG163" s="13">
        <v>1</v>
      </c>
      <c r="KH163" s="13">
        <v>1</v>
      </c>
      <c r="KI163" s="13"/>
      <c r="KJ163" s="13">
        <v>4</v>
      </c>
      <c r="KK163" s="13"/>
      <c r="KL163" s="13">
        <v>1</v>
      </c>
      <c r="KM163" s="13">
        <v>1</v>
      </c>
      <c r="KN163" s="13"/>
      <c r="KO163" s="13">
        <v>2</v>
      </c>
      <c r="KP163" s="13"/>
      <c r="KQ163" s="13">
        <v>1</v>
      </c>
      <c r="KR163" s="13"/>
      <c r="KS163" s="13"/>
      <c r="KT163" s="13"/>
      <c r="KU163" s="13"/>
      <c r="KV163" s="13">
        <v>2</v>
      </c>
      <c r="KW163" s="13">
        <v>1</v>
      </c>
      <c r="KX163" s="13">
        <v>1</v>
      </c>
      <c r="KY163" s="13"/>
      <c r="KZ163" s="13">
        <v>1</v>
      </c>
      <c r="LA163" s="13"/>
      <c r="LB163" s="13"/>
      <c r="LC163" s="13">
        <v>2</v>
      </c>
      <c r="LD163" s="13"/>
      <c r="LE163" s="13"/>
      <c r="LF163" s="13"/>
      <c r="LG163" s="13">
        <v>1</v>
      </c>
      <c r="LH163" s="13">
        <v>2</v>
      </c>
      <c r="LI163" s="13"/>
      <c r="LJ163" s="13">
        <v>1</v>
      </c>
      <c r="LK163" s="13">
        <v>1</v>
      </c>
      <c r="LL163" s="13"/>
      <c r="LM163" s="13">
        <v>1</v>
      </c>
      <c r="LN163" s="13">
        <v>2</v>
      </c>
      <c r="LO163" s="13"/>
      <c r="LP163" s="13"/>
      <c r="LQ163" s="13"/>
      <c r="LR163" s="13"/>
      <c r="LS163" s="13"/>
      <c r="LT163" s="13">
        <v>1</v>
      </c>
      <c r="LU163" s="13"/>
      <c r="LV163" s="13">
        <v>2</v>
      </c>
      <c r="LW163" s="13">
        <v>1</v>
      </c>
      <c r="LX163" s="13"/>
      <c r="LY163" s="13">
        <v>1</v>
      </c>
      <c r="LZ163" s="13"/>
      <c r="MA163" s="13"/>
      <c r="MB163" s="13">
        <v>1</v>
      </c>
      <c r="MC163" s="13"/>
      <c r="MD163" s="13"/>
      <c r="ME163" s="13"/>
      <c r="MF163" s="13"/>
      <c r="MG163" s="13"/>
      <c r="MH163" s="13"/>
      <c r="MI163" s="13">
        <v>1</v>
      </c>
      <c r="MJ163" s="13"/>
      <c r="MK163" s="13"/>
      <c r="ML163" s="13"/>
      <c r="MM163" s="13"/>
      <c r="MN163" s="13"/>
      <c r="MO163" s="13"/>
      <c r="MP163" s="13"/>
      <c r="MQ163" s="13"/>
      <c r="MR163" s="13"/>
      <c r="MS163" s="13"/>
      <c r="MT163" s="13"/>
      <c r="MU163" s="13"/>
      <c r="MV163" s="13"/>
      <c r="MW163" s="13"/>
      <c r="MX163" s="13"/>
      <c r="MY163" s="13"/>
      <c r="MZ163" s="13"/>
      <c r="NA163" s="13"/>
      <c r="NB163" s="13"/>
      <c r="NC163" s="13"/>
      <c r="ND163" s="13"/>
      <c r="NE163" s="13"/>
      <c r="NF163" s="13"/>
      <c r="NG163" s="13"/>
      <c r="NH163" s="13"/>
      <c r="NI163" s="13"/>
      <c r="NJ163" s="60">
        <v>38</v>
      </c>
      <c r="NK163" s="13">
        <v>402</v>
      </c>
      <c r="NL163" s="448"/>
      <c r="NM163" s="448"/>
      <c r="NN163" s="448"/>
    </row>
    <row r="164" spans="1:378">
      <c r="A164" s="8" t="s">
        <v>174</v>
      </c>
      <c r="B164" s="284">
        <f t="shared" si="191"/>
        <v>1</v>
      </c>
      <c r="C164" s="284">
        <f t="shared" si="192"/>
        <v>6</v>
      </c>
      <c r="D164" s="284">
        <f t="shared" si="193"/>
        <v>22</v>
      </c>
      <c r="E164" s="284">
        <f t="shared" si="194"/>
        <v>25</v>
      </c>
      <c r="F164" s="284">
        <f t="shared" si="195"/>
        <v>25</v>
      </c>
      <c r="G164" s="284">
        <f t="shared" si="196"/>
        <v>51</v>
      </c>
      <c r="H164" s="284">
        <f t="shared" si="197"/>
        <v>36</v>
      </c>
      <c r="I164" s="284">
        <f t="shared" si="198"/>
        <v>56</v>
      </c>
      <c r="J164" s="284">
        <f t="shared" si="199"/>
        <v>42</v>
      </c>
      <c r="K164" s="284">
        <f t="shared" si="200"/>
        <v>33</v>
      </c>
      <c r="L164" s="284">
        <f t="shared" si="201"/>
        <v>22</v>
      </c>
      <c r="M164" s="284">
        <f t="shared" si="202"/>
        <v>29</v>
      </c>
      <c r="N164" s="284">
        <f t="shared" si="203"/>
        <v>11</v>
      </c>
      <c r="O164" s="284">
        <f t="shared" si="204"/>
        <v>23</v>
      </c>
      <c r="P164" s="284">
        <f t="shared" si="205"/>
        <v>6</v>
      </c>
      <c r="Q164" s="284">
        <f t="shared" si="206"/>
        <v>9</v>
      </c>
      <c r="R164" s="284">
        <f t="shared" si="207"/>
        <v>5</v>
      </c>
      <c r="S164" s="284">
        <f t="shared" si="208"/>
        <v>4</v>
      </c>
      <c r="T164" s="284">
        <f t="shared" si="209"/>
        <v>2</v>
      </c>
      <c r="U164" s="284">
        <f t="shared" si="210"/>
        <v>1</v>
      </c>
      <c r="W164" s="16" t="s">
        <v>171</v>
      </c>
      <c r="X164" s="764">
        <f t="shared" ref="X164:X171" si="212">SUM(FD164:FM164)</f>
        <v>94</v>
      </c>
      <c r="Y164" s="764">
        <f t="shared" ref="Y164:Y171" si="213">SUM(AU164:BD164)</f>
        <v>100</v>
      </c>
      <c r="Z164" s="764">
        <f t="shared" ref="Z164:Z171" si="214">SUM(FN164:FW164)</f>
        <v>191</v>
      </c>
      <c r="AA164" s="764">
        <f t="shared" ref="AA164:AA171" si="215">SUM(BE164:BN164)</f>
        <v>207</v>
      </c>
      <c r="AB164" s="764">
        <f t="shared" ref="AB164:AB171" si="216">SUM(FX164:GG164)</f>
        <v>264</v>
      </c>
      <c r="AC164" s="764">
        <f t="shared" ref="AC164:AC171" si="217">SUM(BO164:BX164)</f>
        <v>369</v>
      </c>
      <c r="AD164" s="764">
        <f t="shared" ref="AD164:AD171" si="218">SUM(GH164:GQ164)</f>
        <v>267</v>
      </c>
      <c r="AE164" s="764">
        <f t="shared" ref="AE164:AE171" si="219">SUM(BY164:CH164)</f>
        <v>298</v>
      </c>
      <c r="AF164" s="764">
        <f t="shared" ref="AF164:AF171" si="220">SUM(GR164:HA164)</f>
        <v>234</v>
      </c>
      <c r="AG164" s="764">
        <f t="shared" ref="AG164:AG171" si="221">SUM(CI164:CR164)</f>
        <v>269</v>
      </c>
      <c r="AH164" s="764">
        <f t="shared" ref="AH164:AH171" si="222">SUM(HB164:HK164)</f>
        <v>193</v>
      </c>
      <c r="AI164" s="764">
        <f t="shared" ref="AI164:AI171" si="223">SUM(CS164:DB164)</f>
        <v>202</v>
      </c>
      <c r="AJ164" s="764">
        <f t="shared" ref="AJ164:AJ171" si="224">SUM(HL164:HU164)</f>
        <v>151</v>
      </c>
      <c r="AK164" s="764">
        <f t="shared" ref="AK164:AK171" si="225">SUM(DC164:DL164)</f>
        <v>153</v>
      </c>
      <c r="AL164" s="764">
        <f t="shared" ref="AL164:AL171" si="226">SUM(HV164:IE164)</f>
        <v>77</v>
      </c>
      <c r="AM164" s="764">
        <f t="shared" ref="AM164:AM171" si="227">SUM(DM164:DV164)</f>
        <v>88</v>
      </c>
      <c r="AN164" s="764">
        <f t="shared" ref="AN164:AN171" si="228">SUM(IF164:IO164)</f>
        <v>46</v>
      </c>
      <c r="AO164" s="764">
        <f t="shared" ref="AO164:AO171" si="229">SUM(DW164:EF164)</f>
        <v>56</v>
      </c>
      <c r="AP164" s="764">
        <f t="shared" ref="AP164:AP171" si="230">SUM(IP164:JD164)</f>
        <v>2</v>
      </c>
      <c r="AQ164" s="764">
        <f t="shared" ref="AQ164:AQ171" si="231">SUM(EG164:EY164)</f>
        <v>17</v>
      </c>
      <c r="AR164" s="764">
        <f t="shared" si="211"/>
        <v>93</v>
      </c>
      <c r="AT164" s="16" t="s">
        <v>171</v>
      </c>
      <c r="AU164" s="13">
        <v>3</v>
      </c>
      <c r="AV164" s="13">
        <v>15</v>
      </c>
      <c r="AW164" s="13">
        <v>8</v>
      </c>
      <c r="AX164" s="13">
        <v>5</v>
      </c>
      <c r="AY164" s="13">
        <v>7</v>
      </c>
      <c r="AZ164" s="13">
        <v>10</v>
      </c>
      <c r="BA164" s="13">
        <v>14</v>
      </c>
      <c r="BB164" s="13">
        <v>11</v>
      </c>
      <c r="BC164" s="13">
        <v>13</v>
      </c>
      <c r="BD164" s="13">
        <v>14</v>
      </c>
      <c r="BE164" s="13">
        <v>13</v>
      </c>
      <c r="BF164" s="13">
        <v>10</v>
      </c>
      <c r="BG164" s="13">
        <v>17</v>
      </c>
      <c r="BH164" s="13">
        <v>15</v>
      </c>
      <c r="BI164" s="13">
        <v>16</v>
      </c>
      <c r="BJ164" s="13">
        <v>24</v>
      </c>
      <c r="BK164" s="13">
        <v>28</v>
      </c>
      <c r="BL164" s="13">
        <v>31</v>
      </c>
      <c r="BM164" s="13">
        <v>28</v>
      </c>
      <c r="BN164" s="13">
        <v>25</v>
      </c>
      <c r="BO164" s="13">
        <v>35</v>
      </c>
      <c r="BP164" s="13">
        <v>24</v>
      </c>
      <c r="BQ164" s="13">
        <v>42</v>
      </c>
      <c r="BR164" s="13">
        <v>44</v>
      </c>
      <c r="BS164" s="13">
        <v>38</v>
      </c>
      <c r="BT164" s="13">
        <v>43</v>
      </c>
      <c r="BU164" s="13">
        <v>41</v>
      </c>
      <c r="BV164" s="13">
        <v>38</v>
      </c>
      <c r="BW164" s="13">
        <v>33</v>
      </c>
      <c r="BX164" s="13">
        <v>31</v>
      </c>
      <c r="BY164" s="13">
        <v>31</v>
      </c>
      <c r="BZ164" s="13">
        <v>26</v>
      </c>
      <c r="CA164" s="13">
        <v>25</v>
      </c>
      <c r="CB164" s="13">
        <v>30</v>
      </c>
      <c r="CC164" s="13">
        <v>27</v>
      </c>
      <c r="CD164" s="13">
        <v>34</v>
      </c>
      <c r="CE164" s="13">
        <v>31</v>
      </c>
      <c r="CF164" s="13">
        <v>34</v>
      </c>
      <c r="CG164" s="13">
        <v>28</v>
      </c>
      <c r="CH164" s="13">
        <v>32</v>
      </c>
      <c r="CI164" s="13">
        <v>30</v>
      </c>
      <c r="CJ164" s="13">
        <v>28</v>
      </c>
      <c r="CK164" s="13">
        <v>25</v>
      </c>
      <c r="CL164" s="13">
        <v>34</v>
      </c>
      <c r="CM164" s="13">
        <v>25</v>
      </c>
      <c r="CN164" s="13">
        <v>24</v>
      </c>
      <c r="CO164" s="13">
        <v>26</v>
      </c>
      <c r="CP164" s="13">
        <v>25</v>
      </c>
      <c r="CQ164" s="13">
        <v>24</v>
      </c>
      <c r="CR164" s="13">
        <v>28</v>
      </c>
      <c r="CS164" s="13">
        <v>23</v>
      </c>
      <c r="CT164" s="13">
        <v>19</v>
      </c>
      <c r="CU164" s="13">
        <v>24</v>
      </c>
      <c r="CV164" s="13">
        <v>22</v>
      </c>
      <c r="CW164" s="13">
        <v>27</v>
      </c>
      <c r="CX164" s="13">
        <v>22</v>
      </c>
      <c r="CY164" s="13">
        <v>21</v>
      </c>
      <c r="CZ164" s="13">
        <v>14</v>
      </c>
      <c r="DA164" s="13">
        <v>15</v>
      </c>
      <c r="DB164" s="13">
        <v>15</v>
      </c>
      <c r="DC164" s="13">
        <v>18</v>
      </c>
      <c r="DD164" s="13">
        <v>17</v>
      </c>
      <c r="DE164" s="13">
        <v>11</v>
      </c>
      <c r="DF164" s="13">
        <v>13</v>
      </c>
      <c r="DG164" s="13">
        <v>13</v>
      </c>
      <c r="DH164" s="13">
        <v>22</v>
      </c>
      <c r="DI164" s="13">
        <v>10</v>
      </c>
      <c r="DJ164" s="13">
        <v>17</v>
      </c>
      <c r="DK164" s="13">
        <v>15</v>
      </c>
      <c r="DL164" s="13">
        <v>17</v>
      </c>
      <c r="DM164" s="13">
        <v>8</v>
      </c>
      <c r="DN164" s="13">
        <v>12</v>
      </c>
      <c r="DO164" s="13">
        <v>8</v>
      </c>
      <c r="DP164" s="13">
        <v>14</v>
      </c>
      <c r="DQ164" s="13">
        <v>11</v>
      </c>
      <c r="DR164" s="13">
        <v>15</v>
      </c>
      <c r="DS164" s="13">
        <v>6</v>
      </c>
      <c r="DT164" s="13">
        <v>3</v>
      </c>
      <c r="DU164" s="13">
        <v>7</v>
      </c>
      <c r="DV164" s="13">
        <v>4</v>
      </c>
      <c r="DW164" s="13">
        <v>9</v>
      </c>
      <c r="DX164" s="13">
        <v>10</v>
      </c>
      <c r="DY164" s="13">
        <v>5</v>
      </c>
      <c r="DZ164" s="13">
        <v>7</v>
      </c>
      <c r="EA164" s="13">
        <v>4</v>
      </c>
      <c r="EB164" s="13">
        <v>5</v>
      </c>
      <c r="EC164" s="13">
        <v>2</v>
      </c>
      <c r="ED164" s="13">
        <v>6</v>
      </c>
      <c r="EE164" s="13">
        <v>7</v>
      </c>
      <c r="EF164" s="13">
        <v>1</v>
      </c>
      <c r="EG164" s="13">
        <v>6</v>
      </c>
      <c r="EH164" s="13">
        <v>2</v>
      </c>
      <c r="EI164" s="13">
        <v>3</v>
      </c>
      <c r="EJ164" s="13">
        <v>1</v>
      </c>
      <c r="EK164" s="13">
        <v>1</v>
      </c>
      <c r="EL164" s="13">
        <v>1</v>
      </c>
      <c r="EM164" s="13">
        <v>1</v>
      </c>
      <c r="EN164" s="13"/>
      <c r="EO164" s="13">
        <v>1</v>
      </c>
      <c r="EP164" s="13"/>
      <c r="EQ164" s="13">
        <v>1</v>
      </c>
      <c r="ER164" s="13"/>
      <c r="ES164" s="13"/>
      <c r="ET164" s="13"/>
      <c r="EU164" s="13"/>
      <c r="EV164" s="13"/>
      <c r="EW164" s="13"/>
      <c r="EX164" s="13"/>
      <c r="EY164" s="13"/>
      <c r="EZ164" s="13"/>
      <c r="FA164" s="60">
        <v>1759</v>
      </c>
      <c r="FB164" s="13">
        <v>1759</v>
      </c>
      <c r="FC164" s="16" t="s">
        <v>171</v>
      </c>
      <c r="FD164" s="13">
        <v>5</v>
      </c>
      <c r="FE164" s="13">
        <v>15</v>
      </c>
      <c r="FF164" s="13">
        <v>11</v>
      </c>
      <c r="FG164" s="13">
        <v>7</v>
      </c>
      <c r="FH164" s="13">
        <v>7</v>
      </c>
      <c r="FI164" s="13">
        <v>7</v>
      </c>
      <c r="FJ164" s="13">
        <v>9</v>
      </c>
      <c r="FK164" s="13">
        <v>7</v>
      </c>
      <c r="FL164" s="13">
        <v>9</v>
      </c>
      <c r="FM164" s="13">
        <v>17</v>
      </c>
      <c r="FN164" s="13">
        <v>9</v>
      </c>
      <c r="FO164" s="13">
        <v>16</v>
      </c>
      <c r="FP164" s="13">
        <v>9</v>
      </c>
      <c r="FQ164" s="13">
        <v>15</v>
      </c>
      <c r="FR164" s="13">
        <v>8</v>
      </c>
      <c r="FS164" s="13">
        <v>25</v>
      </c>
      <c r="FT164" s="13">
        <v>28</v>
      </c>
      <c r="FU164" s="13">
        <v>32</v>
      </c>
      <c r="FV164" s="13">
        <v>25</v>
      </c>
      <c r="FW164" s="13">
        <v>24</v>
      </c>
      <c r="FX164" s="13">
        <v>17</v>
      </c>
      <c r="FY164" s="13">
        <v>22</v>
      </c>
      <c r="FZ164" s="13">
        <v>27</v>
      </c>
      <c r="GA164" s="13">
        <v>37</v>
      </c>
      <c r="GB164" s="13">
        <v>22</v>
      </c>
      <c r="GC164" s="13">
        <v>23</v>
      </c>
      <c r="GD164" s="13">
        <v>31</v>
      </c>
      <c r="GE164" s="13">
        <v>24</v>
      </c>
      <c r="GF164" s="13">
        <v>31</v>
      </c>
      <c r="GG164" s="13">
        <v>30</v>
      </c>
      <c r="GH164" s="13">
        <v>27</v>
      </c>
      <c r="GI164" s="13">
        <v>29</v>
      </c>
      <c r="GJ164" s="13">
        <v>26</v>
      </c>
      <c r="GK164" s="13">
        <v>20</v>
      </c>
      <c r="GL164" s="13">
        <v>29</v>
      </c>
      <c r="GM164" s="13">
        <v>32</v>
      </c>
      <c r="GN164" s="13">
        <v>21</v>
      </c>
      <c r="GO164" s="13">
        <v>26</v>
      </c>
      <c r="GP164" s="13">
        <v>27</v>
      </c>
      <c r="GQ164" s="13">
        <v>30</v>
      </c>
      <c r="GR164" s="13">
        <v>21</v>
      </c>
      <c r="GS164" s="13">
        <v>40</v>
      </c>
      <c r="GT164" s="13">
        <v>33</v>
      </c>
      <c r="GU164" s="13">
        <v>19</v>
      </c>
      <c r="GV164" s="13">
        <v>20</v>
      </c>
      <c r="GW164" s="13">
        <v>18</v>
      </c>
      <c r="GX164" s="13">
        <v>22</v>
      </c>
      <c r="GY164" s="13">
        <v>22</v>
      </c>
      <c r="GZ164" s="13">
        <v>19</v>
      </c>
      <c r="HA164" s="13">
        <v>20</v>
      </c>
      <c r="HB164" s="13">
        <v>22</v>
      </c>
      <c r="HC164" s="13">
        <v>25</v>
      </c>
      <c r="HD164" s="13">
        <v>21</v>
      </c>
      <c r="HE164" s="13">
        <v>18</v>
      </c>
      <c r="HF164" s="13">
        <v>20</v>
      </c>
      <c r="HG164" s="13">
        <v>16</v>
      </c>
      <c r="HH164" s="13">
        <v>25</v>
      </c>
      <c r="HI164" s="13">
        <v>15</v>
      </c>
      <c r="HJ164" s="13">
        <v>13</v>
      </c>
      <c r="HK164" s="13">
        <v>18</v>
      </c>
      <c r="HL164" s="13">
        <v>19</v>
      </c>
      <c r="HM164" s="13">
        <v>18</v>
      </c>
      <c r="HN164" s="13">
        <v>21</v>
      </c>
      <c r="HO164" s="13">
        <v>14</v>
      </c>
      <c r="HP164" s="13">
        <v>16</v>
      </c>
      <c r="HQ164" s="13">
        <v>12</v>
      </c>
      <c r="HR164" s="13">
        <v>13</v>
      </c>
      <c r="HS164" s="13">
        <v>12</v>
      </c>
      <c r="HT164" s="13">
        <v>14</v>
      </c>
      <c r="HU164" s="13">
        <v>12</v>
      </c>
      <c r="HV164" s="13">
        <v>9</v>
      </c>
      <c r="HW164" s="13">
        <v>6</v>
      </c>
      <c r="HX164" s="13">
        <v>11</v>
      </c>
      <c r="HY164" s="13">
        <v>10</v>
      </c>
      <c r="HZ164" s="13">
        <v>6</v>
      </c>
      <c r="IA164" s="13">
        <v>8</v>
      </c>
      <c r="IB164" s="13">
        <v>9</v>
      </c>
      <c r="IC164" s="13">
        <v>9</v>
      </c>
      <c r="ID164" s="13">
        <v>4</v>
      </c>
      <c r="IE164" s="13">
        <v>5</v>
      </c>
      <c r="IF164" s="13">
        <v>9</v>
      </c>
      <c r="IG164" s="13">
        <v>5</v>
      </c>
      <c r="IH164" s="13">
        <v>7</v>
      </c>
      <c r="II164" s="13">
        <v>5</v>
      </c>
      <c r="IJ164" s="13">
        <v>8</v>
      </c>
      <c r="IK164" s="13">
        <v>4</v>
      </c>
      <c r="IL164" s="13">
        <v>1</v>
      </c>
      <c r="IM164" s="13">
        <v>3</v>
      </c>
      <c r="IN164" s="13">
        <v>3</v>
      </c>
      <c r="IO164" s="13">
        <v>1</v>
      </c>
      <c r="IP164" s="13">
        <v>1</v>
      </c>
      <c r="IQ164" s="13">
        <v>1</v>
      </c>
      <c r="IR164" s="13"/>
      <c r="IS164" s="13"/>
      <c r="IT164" s="13"/>
      <c r="IU164" s="13"/>
      <c r="IV164" s="13"/>
      <c r="IW164" s="13"/>
      <c r="IX164" s="13"/>
      <c r="IY164" s="13"/>
      <c r="IZ164" s="13"/>
      <c r="JA164" s="13"/>
      <c r="JB164" s="13"/>
      <c r="JC164" s="13"/>
      <c r="JD164" s="13"/>
      <c r="JE164" s="13"/>
      <c r="JF164" s="60">
        <v>1519</v>
      </c>
      <c r="JG164" s="13">
        <v>3</v>
      </c>
      <c r="JH164" s="13"/>
      <c r="JI164" s="13">
        <v>1</v>
      </c>
      <c r="JJ164" s="13">
        <v>1</v>
      </c>
      <c r="JK164" s="13"/>
      <c r="JL164" s="13"/>
      <c r="JM164" s="13">
        <v>4</v>
      </c>
      <c r="JN164" s="13">
        <v>1</v>
      </c>
      <c r="JO164" s="13"/>
      <c r="JP164" s="13">
        <v>4</v>
      </c>
      <c r="JQ164" s="13">
        <v>2</v>
      </c>
      <c r="JR164" s="13">
        <v>4</v>
      </c>
      <c r="JS164" s="13"/>
      <c r="JT164" s="13">
        <v>1</v>
      </c>
      <c r="JU164" s="13">
        <v>1</v>
      </c>
      <c r="JV164" s="13">
        <v>2</v>
      </c>
      <c r="JW164" s="13">
        <v>2</v>
      </c>
      <c r="JX164" s="13">
        <v>3</v>
      </c>
      <c r="JY164" s="13">
        <v>1</v>
      </c>
      <c r="JZ164" s="13">
        <v>1</v>
      </c>
      <c r="KA164" s="13">
        <v>2</v>
      </c>
      <c r="KB164" s="13">
        <v>2</v>
      </c>
      <c r="KC164" s="13"/>
      <c r="KD164" s="13">
        <v>4</v>
      </c>
      <c r="KE164" s="13">
        <v>1</v>
      </c>
      <c r="KF164" s="13"/>
      <c r="KG164" s="13">
        <v>1</v>
      </c>
      <c r="KH164" s="13"/>
      <c r="KI164" s="13"/>
      <c r="KJ164" s="13">
        <v>2</v>
      </c>
      <c r="KK164" s="13"/>
      <c r="KL164" s="13">
        <v>1</v>
      </c>
      <c r="KM164" s="13"/>
      <c r="KN164" s="13">
        <v>2</v>
      </c>
      <c r="KO164" s="13"/>
      <c r="KP164" s="13">
        <v>1</v>
      </c>
      <c r="KQ164" s="13"/>
      <c r="KR164" s="13">
        <v>4</v>
      </c>
      <c r="KS164" s="13">
        <v>3</v>
      </c>
      <c r="KT164" s="13"/>
      <c r="KU164" s="13">
        <v>1</v>
      </c>
      <c r="KV164" s="13">
        <v>4</v>
      </c>
      <c r="KW164" s="13">
        <v>1</v>
      </c>
      <c r="KX164" s="13">
        <v>2</v>
      </c>
      <c r="KY164" s="13"/>
      <c r="KZ164" s="13">
        <v>1</v>
      </c>
      <c r="LA164" s="13"/>
      <c r="LB164" s="13">
        <v>2</v>
      </c>
      <c r="LC164" s="13">
        <v>1</v>
      </c>
      <c r="LD164" s="13">
        <v>1</v>
      </c>
      <c r="LE164" s="13">
        <v>1</v>
      </c>
      <c r="LF164" s="13"/>
      <c r="LG164" s="13"/>
      <c r="LH164" s="13"/>
      <c r="LI164" s="13">
        <v>1</v>
      </c>
      <c r="LJ164" s="13">
        <v>2</v>
      </c>
      <c r="LK164" s="13"/>
      <c r="LL164" s="13"/>
      <c r="LM164" s="13"/>
      <c r="LN164" s="13">
        <v>1</v>
      </c>
      <c r="LO164" s="13"/>
      <c r="LP164" s="13">
        <v>1</v>
      </c>
      <c r="LQ164" s="13"/>
      <c r="LR164" s="13"/>
      <c r="LS164" s="13"/>
      <c r="LT164" s="13"/>
      <c r="LU164" s="13">
        <v>1</v>
      </c>
      <c r="LV164" s="13">
        <v>1</v>
      </c>
      <c r="LW164" s="13"/>
      <c r="LX164" s="13"/>
      <c r="LY164" s="13"/>
      <c r="LZ164" s="13"/>
      <c r="MA164" s="13"/>
      <c r="MB164" s="13">
        <v>1</v>
      </c>
      <c r="MC164" s="13">
        <v>1</v>
      </c>
      <c r="MD164" s="13"/>
      <c r="ME164" s="13"/>
      <c r="MF164" s="13"/>
      <c r="MG164" s="13">
        <v>1</v>
      </c>
      <c r="MH164" s="13"/>
      <c r="MI164" s="13">
        <v>3</v>
      </c>
      <c r="MJ164" s="13"/>
      <c r="MK164" s="13">
        <v>3</v>
      </c>
      <c r="ML164" s="13"/>
      <c r="MM164" s="13"/>
      <c r="MN164" s="13">
        <v>3</v>
      </c>
      <c r="MO164" s="13">
        <v>1</v>
      </c>
      <c r="MP164" s="13">
        <v>1</v>
      </c>
      <c r="MQ164" s="13"/>
      <c r="MR164" s="13">
        <v>1</v>
      </c>
      <c r="MS164" s="13"/>
      <c r="MT164" s="13">
        <v>1</v>
      </c>
      <c r="MU164" s="13">
        <v>1</v>
      </c>
      <c r="MV164" s="13"/>
      <c r="MW164" s="13"/>
      <c r="MX164" s="13"/>
      <c r="MY164" s="13"/>
      <c r="MZ164" s="13"/>
      <c r="NA164" s="13"/>
      <c r="NB164" s="13">
        <v>1</v>
      </c>
      <c r="NC164" s="13"/>
      <c r="ND164" s="13"/>
      <c r="NE164" s="13"/>
      <c r="NF164" s="13"/>
      <c r="NG164" s="13"/>
      <c r="NH164" s="13"/>
      <c r="NI164" s="13"/>
      <c r="NJ164" s="60">
        <v>93</v>
      </c>
      <c r="NK164" s="13">
        <v>1612</v>
      </c>
      <c r="NL164" s="448"/>
      <c r="NM164" s="448"/>
      <c r="NN164" s="448"/>
    </row>
    <row r="165" spans="1:378">
      <c r="A165" s="9" t="s">
        <v>220</v>
      </c>
      <c r="B165" s="284">
        <f t="shared" si="191"/>
        <v>244</v>
      </c>
      <c r="C165" s="284">
        <f t="shared" si="192"/>
        <v>205</v>
      </c>
      <c r="D165" s="284">
        <f t="shared" si="193"/>
        <v>793</v>
      </c>
      <c r="E165" s="284">
        <f t="shared" si="194"/>
        <v>809</v>
      </c>
      <c r="F165" s="284">
        <f t="shared" si="195"/>
        <v>2041</v>
      </c>
      <c r="G165" s="284">
        <f t="shared" si="196"/>
        <v>2000</v>
      </c>
      <c r="H165" s="284">
        <f t="shared" si="197"/>
        <v>2149</v>
      </c>
      <c r="I165" s="284">
        <f t="shared" si="198"/>
        <v>1944</v>
      </c>
      <c r="J165" s="284">
        <f t="shared" si="199"/>
        <v>2058</v>
      </c>
      <c r="K165" s="284">
        <f t="shared" si="200"/>
        <v>1965</v>
      </c>
      <c r="L165" s="284">
        <f t="shared" si="201"/>
        <v>1562</v>
      </c>
      <c r="M165" s="284">
        <f t="shared" si="202"/>
        <v>1552</v>
      </c>
      <c r="N165" s="284">
        <f t="shared" si="203"/>
        <v>1030</v>
      </c>
      <c r="O165" s="284">
        <f t="shared" si="204"/>
        <v>889</v>
      </c>
      <c r="P165" s="284">
        <f t="shared" si="205"/>
        <v>609</v>
      </c>
      <c r="Q165" s="284">
        <f t="shared" si="206"/>
        <v>551</v>
      </c>
      <c r="R165" s="284">
        <f t="shared" si="207"/>
        <v>299</v>
      </c>
      <c r="S165" s="284">
        <f t="shared" si="208"/>
        <v>401</v>
      </c>
      <c r="T165" s="284">
        <f t="shared" si="209"/>
        <v>75</v>
      </c>
      <c r="U165" s="284">
        <f t="shared" si="210"/>
        <v>199</v>
      </c>
      <c r="W165" s="16" t="s">
        <v>172</v>
      </c>
      <c r="X165" s="764">
        <f t="shared" si="212"/>
        <v>13</v>
      </c>
      <c r="Y165" s="764">
        <f t="shared" si="213"/>
        <v>21</v>
      </c>
      <c r="Z165" s="764">
        <f t="shared" si="214"/>
        <v>67</v>
      </c>
      <c r="AA165" s="764">
        <f t="shared" si="215"/>
        <v>94</v>
      </c>
      <c r="AB165" s="764">
        <f t="shared" si="216"/>
        <v>230</v>
      </c>
      <c r="AC165" s="764">
        <f t="shared" si="217"/>
        <v>228</v>
      </c>
      <c r="AD165" s="764">
        <f t="shared" si="218"/>
        <v>227</v>
      </c>
      <c r="AE165" s="764">
        <f t="shared" si="219"/>
        <v>270</v>
      </c>
      <c r="AF165" s="764">
        <f t="shared" si="220"/>
        <v>215</v>
      </c>
      <c r="AG165" s="764">
        <f t="shared" si="221"/>
        <v>262</v>
      </c>
      <c r="AH165" s="764">
        <f t="shared" si="222"/>
        <v>144</v>
      </c>
      <c r="AI165" s="764">
        <f t="shared" si="223"/>
        <v>187</v>
      </c>
      <c r="AJ165" s="764">
        <f t="shared" si="224"/>
        <v>98</v>
      </c>
      <c r="AK165" s="764">
        <f t="shared" si="225"/>
        <v>95</v>
      </c>
      <c r="AL165" s="764">
        <f t="shared" si="226"/>
        <v>61</v>
      </c>
      <c r="AM165" s="764">
        <f t="shared" si="227"/>
        <v>67</v>
      </c>
      <c r="AN165" s="764">
        <f t="shared" si="228"/>
        <v>27</v>
      </c>
      <c r="AO165" s="764">
        <f t="shared" si="229"/>
        <v>48</v>
      </c>
      <c r="AP165" s="764">
        <f t="shared" si="230"/>
        <v>8</v>
      </c>
      <c r="AQ165" s="764">
        <f t="shared" si="231"/>
        <v>13</v>
      </c>
      <c r="AR165" s="764">
        <f t="shared" si="211"/>
        <v>28</v>
      </c>
      <c r="AT165" s="16" t="s">
        <v>172</v>
      </c>
      <c r="AU165" s="13"/>
      <c r="AV165" s="13">
        <v>1</v>
      </c>
      <c r="AW165" s="13">
        <v>1</v>
      </c>
      <c r="AX165" s="13">
        <v>3</v>
      </c>
      <c r="AY165" s="13">
        <v>1</v>
      </c>
      <c r="AZ165" s="13">
        <v>4</v>
      </c>
      <c r="BA165" s="13">
        <v>3</v>
      </c>
      <c r="BB165" s="13">
        <v>3</v>
      </c>
      <c r="BC165" s="13">
        <v>1</v>
      </c>
      <c r="BD165" s="13">
        <v>4</v>
      </c>
      <c r="BE165" s="13">
        <v>2</v>
      </c>
      <c r="BF165" s="13">
        <v>5</v>
      </c>
      <c r="BG165" s="13">
        <v>4</v>
      </c>
      <c r="BH165" s="13">
        <v>3</v>
      </c>
      <c r="BI165" s="13">
        <v>7</v>
      </c>
      <c r="BJ165" s="13">
        <v>12</v>
      </c>
      <c r="BK165" s="13">
        <v>8</v>
      </c>
      <c r="BL165" s="13">
        <v>20</v>
      </c>
      <c r="BM165" s="13">
        <v>17</v>
      </c>
      <c r="BN165" s="13">
        <v>16</v>
      </c>
      <c r="BO165" s="13">
        <v>20</v>
      </c>
      <c r="BP165" s="13">
        <v>22</v>
      </c>
      <c r="BQ165" s="13">
        <v>22</v>
      </c>
      <c r="BR165" s="13">
        <v>24</v>
      </c>
      <c r="BS165" s="13">
        <v>25</v>
      </c>
      <c r="BT165" s="13">
        <v>21</v>
      </c>
      <c r="BU165" s="13">
        <v>27</v>
      </c>
      <c r="BV165" s="13">
        <v>18</v>
      </c>
      <c r="BW165" s="13">
        <v>13</v>
      </c>
      <c r="BX165" s="13">
        <v>36</v>
      </c>
      <c r="BY165" s="13">
        <v>34</v>
      </c>
      <c r="BZ165" s="13">
        <v>35</v>
      </c>
      <c r="CA165" s="13">
        <v>34</v>
      </c>
      <c r="CB165" s="13">
        <v>30</v>
      </c>
      <c r="CC165" s="13">
        <v>33</v>
      </c>
      <c r="CD165" s="13">
        <v>19</v>
      </c>
      <c r="CE165" s="13">
        <v>23</v>
      </c>
      <c r="CF165" s="13">
        <v>22</v>
      </c>
      <c r="CG165" s="13">
        <v>20</v>
      </c>
      <c r="CH165" s="13">
        <v>20</v>
      </c>
      <c r="CI165" s="13">
        <v>26</v>
      </c>
      <c r="CJ165" s="13">
        <v>29</v>
      </c>
      <c r="CK165" s="13">
        <v>26</v>
      </c>
      <c r="CL165" s="13">
        <v>34</v>
      </c>
      <c r="CM165" s="13">
        <v>19</v>
      </c>
      <c r="CN165" s="13">
        <v>22</v>
      </c>
      <c r="CO165" s="13">
        <v>25</v>
      </c>
      <c r="CP165" s="13">
        <v>32</v>
      </c>
      <c r="CQ165" s="13">
        <v>25</v>
      </c>
      <c r="CR165" s="13">
        <v>24</v>
      </c>
      <c r="CS165" s="13">
        <v>16</v>
      </c>
      <c r="CT165" s="13">
        <v>22</v>
      </c>
      <c r="CU165" s="13">
        <v>27</v>
      </c>
      <c r="CV165" s="13">
        <v>18</v>
      </c>
      <c r="CW165" s="13">
        <v>17</v>
      </c>
      <c r="CX165" s="13">
        <v>22</v>
      </c>
      <c r="CY165" s="13">
        <v>18</v>
      </c>
      <c r="CZ165" s="13">
        <v>18</v>
      </c>
      <c r="DA165" s="13">
        <v>15</v>
      </c>
      <c r="DB165" s="13">
        <v>14</v>
      </c>
      <c r="DC165" s="13">
        <v>12</v>
      </c>
      <c r="DD165" s="13">
        <v>9</v>
      </c>
      <c r="DE165" s="13">
        <v>10</v>
      </c>
      <c r="DF165" s="13">
        <v>10</v>
      </c>
      <c r="DG165" s="13">
        <v>12</v>
      </c>
      <c r="DH165" s="13">
        <v>11</v>
      </c>
      <c r="DI165" s="13">
        <v>9</v>
      </c>
      <c r="DJ165" s="13">
        <v>7</v>
      </c>
      <c r="DK165" s="13">
        <v>6</v>
      </c>
      <c r="DL165" s="13">
        <v>9</v>
      </c>
      <c r="DM165" s="13">
        <v>8</v>
      </c>
      <c r="DN165" s="13">
        <v>4</v>
      </c>
      <c r="DO165" s="13">
        <v>5</v>
      </c>
      <c r="DP165" s="13">
        <v>7</v>
      </c>
      <c r="DQ165" s="13">
        <v>7</v>
      </c>
      <c r="DR165" s="13">
        <v>5</v>
      </c>
      <c r="DS165" s="13">
        <v>9</v>
      </c>
      <c r="DT165" s="13">
        <v>4</v>
      </c>
      <c r="DU165" s="13">
        <v>12</v>
      </c>
      <c r="DV165" s="13">
        <v>6</v>
      </c>
      <c r="DW165" s="13">
        <v>5</v>
      </c>
      <c r="DX165" s="13">
        <v>5</v>
      </c>
      <c r="DY165" s="13">
        <v>6</v>
      </c>
      <c r="DZ165" s="13">
        <v>5</v>
      </c>
      <c r="EA165" s="13">
        <v>4</v>
      </c>
      <c r="EB165" s="13">
        <v>5</v>
      </c>
      <c r="EC165" s="13">
        <v>5</v>
      </c>
      <c r="ED165" s="13">
        <v>4</v>
      </c>
      <c r="EE165" s="13">
        <v>5</v>
      </c>
      <c r="EF165" s="13">
        <v>4</v>
      </c>
      <c r="EG165" s="13">
        <v>2</v>
      </c>
      <c r="EH165" s="13">
        <v>3</v>
      </c>
      <c r="EI165" s="13"/>
      <c r="EJ165" s="13">
        <v>2</v>
      </c>
      <c r="EK165" s="13">
        <v>1</v>
      </c>
      <c r="EL165" s="13">
        <v>2</v>
      </c>
      <c r="EM165" s="13"/>
      <c r="EN165" s="13">
        <v>3</v>
      </c>
      <c r="EO165" s="13"/>
      <c r="EP165" s="13"/>
      <c r="EQ165" s="13"/>
      <c r="ER165" s="13"/>
      <c r="ES165" s="13"/>
      <c r="ET165" s="13"/>
      <c r="EU165" s="13"/>
      <c r="EV165" s="13"/>
      <c r="EW165" s="13"/>
      <c r="EX165" s="13"/>
      <c r="EY165" s="13"/>
      <c r="EZ165" s="13"/>
      <c r="FA165" s="60">
        <v>1285</v>
      </c>
      <c r="FB165" s="13">
        <v>1285</v>
      </c>
      <c r="FC165" s="16" t="s">
        <v>172</v>
      </c>
      <c r="FD165" s="13"/>
      <c r="FE165" s="13"/>
      <c r="FF165" s="13">
        <v>1</v>
      </c>
      <c r="FG165" s="13">
        <v>2</v>
      </c>
      <c r="FH165" s="13">
        <v>3</v>
      </c>
      <c r="FI165" s="13">
        <v>1</v>
      </c>
      <c r="FJ165" s="13">
        <v>3</v>
      </c>
      <c r="FK165" s="13"/>
      <c r="FL165" s="13"/>
      <c r="FM165" s="13">
        <v>3</v>
      </c>
      <c r="FN165" s="13">
        <v>3</v>
      </c>
      <c r="FO165" s="13">
        <v>3</v>
      </c>
      <c r="FP165" s="13"/>
      <c r="FQ165" s="13">
        <v>8</v>
      </c>
      <c r="FR165" s="13">
        <v>3</v>
      </c>
      <c r="FS165" s="13">
        <v>5</v>
      </c>
      <c r="FT165" s="13">
        <v>9</v>
      </c>
      <c r="FU165" s="13">
        <v>15</v>
      </c>
      <c r="FV165" s="13">
        <v>12</v>
      </c>
      <c r="FW165" s="13">
        <v>9</v>
      </c>
      <c r="FX165" s="13">
        <v>22</v>
      </c>
      <c r="FY165" s="13">
        <v>29</v>
      </c>
      <c r="FZ165" s="13">
        <v>18</v>
      </c>
      <c r="GA165" s="13">
        <v>18</v>
      </c>
      <c r="GB165" s="13">
        <v>31</v>
      </c>
      <c r="GC165" s="13">
        <v>24</v>
      </c>
      <c r="GD165" s="13">
        <v>25</v>
      </c>
      <c r="GE165" s="13">
        <v>17</v>
      </c>
      <c r="GF165" s="13">
        <v>19</v>
      </c>
      <c r="GG165" s="13">
        <v>27</v>
      </c>
      <c r="GH165" s="13">
        <v>30</v>
      </c>
      <c r="GI165" s="13">
        <v>30</v>
      </c>
      <c r="GJ165" s="13">
        <v>27</v>
      </c>
      <c r="GK165" s="13">
        <v>19</v>
      </c>
      <c r="GL165" s="13">
        <v>18</v>
      </c>
      <c r="GM165" s="13">
        <v>20</v>
      </c>
      <c r="GN165" s="13">
        <v>25</v>
      </c>
      <c r="GO165" s="13">
        <v>17</v>
      </c>
      <c r="GP165" s="13">
        <v>22</v>
      </c>
      <c r="GQ165" s="13">
        <v>19</v>
      </c>
      <c r="GR165" s="13">
        <v>23</v>
      </c>
      <c r="GS165" s="13">
        <v>32</v>
      </c>
      <c r="GT165" s="13">
        <v>29</v>
      </c>
      <c r="GU165" s="13">
        <v>17</v>
      </c>
      <c r="GV165" s="13">
        <v>19</v>
      </c>
      <c r="GW165" s="13">
        <v>24</v>
      </c>
      <c r="GX165" s="13">
        <v>16</v>
      </c>
      <c r="GY165" s="13">
        <v>22</v>
      </c>
      <c r="GZ165" s="13">
        <v>18</v>
      </c>
      <c r="HA165" s="13">
        <v>15</v>
      </c>
      <c r="HB165" s="13">
        <v>22</v>
      </c>
      <c r="HC165" s="13">
        <v>11</v>
      </c>
      <c r="HD165" s="13">
        <v>16</v>
      </c>
      <c r="HE165" s="13">
        <v>15</v>
      </c>
      <c r="HF165" s="13">
        <v>22</v>
      </c>
      <c r="HG165" s="13">
        <v>10</v>
      </c>
      <c r="HH165" s="13">
        <v>12</v>
      </c>
      <c r="HI165" s="13">
        <v>12</v>
      </c>
      <c r="HJ165" s="13">
        <v>12</v>
      </c>
      <c r="HK165" s="13">
        <v>12</v>
      </c>
      <c r="HL165" s="13">
        <v>10</v>
      </c>
      <c r="HM165" s="13">
        <v>18</v>
      </c>
      <c r="HN165" s="13">
        <v>7</v>
      </c>
      <c r="HO165" s="13">
        <v>16</v>
      </c>
      <c r="HP165" s="13">
        <v>7</v>
      </c>
      <c r="HQ165" s="13">
        <v>6</v>
      </c>
      <c r="HR165" s="13">
        <v>9</v>
      </c>
      <c r="HS165" s="13">
        <v>11</v>
      </c>
      <c r="HT165" s="13">
        <v>7</v>
      </c>
      <c r="HU165" s="13">
        <v>7</v>
      </c>
      <c r="HV165" s="13">
        <v>5</v>
      </c>
      <c r="HW165" s="13">
        <v>9</v>
      </c>
      <c r="HX165" s="13">
        <v>8</v>
      </c>
      <c r="HY165" s="13">
        <v>5</v>
      </c>
      <c r="HZ165" s="13">
        <v>9</v>
      </c>
      <c r="IA165" s="13">
        <v>4</v>
      </c>
      <c r="IB165" s="13">
        <v>7</v>
      </c>
      <c r="IC165" s="13">
        <v>2</v>
      </c>
      <c r="ID165" s="13">
        <v>2</v>
      </c>
      <c r="IE165" s="13">
        <v>10</v>
      </c>
      <c r="IF165" s="13">
        <v>3</v>
      </c>
      <c r="IG165" s="13">
        <v>5</v>
      </c>
      <c r="IH165" s="13">
        <v>1</v>
      </c>
      <c r="II165" s="13">
        <v>3</v>
      </c>
      <c r="IJ165" s="13">
        <v>1</v>
      </c>
      <c r="IK165" s="13">
        <v>5</v>
      </c>
      <c r="IL165" s="13">
        <v>3</v>
      </c>
      <c r="IM165" s="13">
        <v>4</v>
      </c>
      <c r="IN165" s="13">
        <v>1</v>
      </c>
      <c r="IO165" s="13">
        <v>1</v>
      </c>
      <c r="IP165" s="13">
        <v>2</v>
      </c>
      <c r="IQ165" s="13">
        <v>1</v>
      </c>
      <c r="IR165" s="13">
        <v>1</v>
      </c>
      <c r="IS165" s="13"/>
      <c r="IT165" s="13">
        <v>3</v>
      </c>
      <c r="IU165" s="13">
        <v>1</v>
      </c>
      <c r="IV165" s="13"/>
      <c r="IW165" s="13"/>
      <c r="IX165" s="13"/>
      <c r="IY165" s="13"/>
      <c r="IZ165" s="13"/>
      <c r="JA165" s="13"/>
      <c r="JB165" s="13"/>
      <c r="JC165" s="13"/>
      <c r="JD165" s="13"/>
      <c r="JE165" s="13"/>
      <c r="JF165" s="60">
        <v>1090</v>
      </c>
      <c r="JG165" s="13"/>
      <c r="JH165" s="13"/>
      <c r="JI165" s="13"/>
      <c r="JJ165" s="13"/>
      <c r="JK165" s="13"/>
      <c r="JL165" s="13"/>
      <c r="JM165" s="13"/>
      <c r="JN165" s="13"/>
      <c r="JO165" s="13"/>
      <c r="JP165" s="13"/>
      <c r="JQ165" s="13"/>
      <c r="JR165" s="13"/>
      <c r="JS165" s="13"/>
      <c r="JT165" s="13"/>
      <c r="JU165" s="13"/>
      <c r="JV165" s="13">
        <v>1</v>
      </c>
      <c r="JW165" s="13"/>
      <c r="JX165" s="13"/>
      <c r="JY165" s="13"/>
      <c r="JZ165" s="13"/>
      <c r="KA165" s="13">
        <v>2</v>
      </c>
      <c r="KB165" s="13"/>
      <c r="KC165" s="13">
        <v>1</v>
      </c>
      <c r="KD165" s="13">
        <v>1</v>
      </c>
      <c r="KE165" s="13"/>
      <c r="KF165" s="13">
        <v>1</v>
      </c>
      <c r="KG165" s="13"/>
      <c r="KH165" s="13"/>
      <c r="KI165" s="13"/>
      <c r="KJ165" s="13"/>
      <c r="KK165" s="13">
        <v>1</v>
      </c>
      <c r="KL165" s="13"/>
      <c r="KM165" s="13">
        <v>2</v>
      </c>
      <c r="KN165" s="13"/>
      <c r="KO165" s="13">
        <v>1</v>
      </c>
      <c r="KP165" s="13">
        <v>1</v>
      </c>
      <c r="KQ165" s="13"/>
      <c r="KR165" s="13"/>
      <c r="KS165" s="13">
        <v>1</v>
      </c>
      <c r="KT165" s="13"/>
      <c r="KU165" s="13"/>
      <c r="KV165" s="13">
        <v>2</v>
      </c>
      <c r="KW165" s="13"/>
      <c r="KX165" s="13">
        <v>2</v>
      </c>
      <c r="KY165" s="13"/>
      <c r="KZ165" s="13">
        <v>1</v>
      </c>
      <c r="LA165" s="13">
        <v>1</v>
      </c>
      <c r="LB165" s="13"/>
      <c r="LC165" s="13"/>
      <c r="LD165" s="13"/>
      <c r="LE165" s="13"/>
      <c r="LF165" s="13"/>
      <c r="LG165" s="13"/>
      <c r="LH165" s="13">
        <v>1</v>
      </c>
      <c r="LI165" s="13"/>
      <c r="LJ165" s="13"/>
      <c r="LK165" s="13"/>
      <c r="LL165" s="13">
        <v>1</v>
      </c>
      <c r="LM165" s="13"/>
      <c r="LN165" s="13"/>
      <c r="LO165" s="13"/>
      <c r="LP165" s="13"/>
      <c r="LQ165" s="13"/>
      <c r="LR165" s="13"/>
      <c r="LS165" s="13"/>
      <c r="LT165" s="13"/>
      <c r="LU165" s="13"/>
      <c r="LV165" s="13">
        <v>1</v>
      </c>
      <c r="LW165" s="13">
        <v>1</v>
      </c>
      <c r="LX165" s="13"/>
      <c r="LY165" s="13"/>
      <c r="LZ165" s="13"/>
      <c r="MA165" s="13"/>
      <c r="MB165" s="13"/>
      <c r="MC165" s="13"/>
      <c r="MD165" s="13"/>
      <c r="ME165" s="13">
        <v>1</v>
      </c>
      <c r="MF165" s="13"/>
      <c r="MG165" s="13"/>
      <c r="MH165" s="13"/>
      <c r="MI165" s="13"/>
      <c r="MJ165" s="13"/>
      <c r="MK165" s="13">
        <v>1</v>
      </c>
      <c r="ML165" s="13"/>
      <c r="MM165" s="13"/>
      <c r="MN165" s="13"/>
      <c r="MO165" s="13"/>
      <c r="MP165" s="13"/>
      <c r="MQ165" s="13"/>
      <c r="MR165" s="13">
        <v>2</v>
      </c>
      <c r="MS165" s="13">
        <v>1</v>
      </c>
      <c r="MT165" s="13"/>
      <c r="MU165" s="13"/>
      <c r="MV165" s="13"/>
      <c r="MW165" s="13"/>
      <c r="MX165" s="13">
        <v>1</v>
      </c>
      <c r="MY165" s="13"/>
      <c r="MZ165" s="13"/>
      <c r="NA165" s="13"/>
      <c r="NB165" s="13"/>
      <c r="NC165" s="13"/>
      <c r="ND165" s="13"/>
      <c r="NE165" s="13"/>
      <c r="NF165" s="13"/>
      <c r="NG165" s="13"/>
      <c r="NH165" s="13"/>
      <c r="NI165" s="13"/>
      <c r="NJ165" s="60">
        <v>28</v>
      </c>
      <c r="NK165" s="13">
        <v>1118</v>
      </c>
      <c r="NL165" s="448"/>
      <c r="NM165" s="448"/>
      <c r="NN165" s="448"/>
    </row>
    <row r="166" spans="1:378">
      <c r="A166" s="8" t="s">
        <v>176</v>
      </c>
      <c r="B166" s="284">
        <f t="shared" si="191"/>
        <v>22</v>
      </c>
      <c r="C166" s="284">
        <f t="shared" si="192"/>
        <v>22</v>
      </c>
      <c r="D166" s="284">
        <f t="shared" si="193"/>
        <v>65</v>
      </c>
      <c r="E166" s="284">
        <f t="shared" si="194"/>
        <v>91</v>
      </c>
      <c r="F166" s="284">
        <f t="shared" si="195"/>
        <v>214</v>
      </c>
      <c r="G166" s="284">
        <f t="shared" si="196"/>
        <v>249</v>
      </c>
      <c r="H166" s="284">
        <f t="shared" si="197"/>
        <v>195</v>
      </c>
      <c r="I166" s="284">
        <f t="shared" si="198"/>
        <v>247</v>
      </c>
      <c r="J166" s="284">
        <f t="shared" si="199"/>
        <v>179</v>
      </c>
      <c r="K166" s="284">
        <f t="shared" si="200"/>
        <v>192</v>
      </c>
      <c r="L166" s="284">
        <f t="shared" si="201"/>
        <v>132</v>
      </c>
      <c r="M166" s="284">
        <f t="shared" si="202"/>
        <v>157</v>
      </c>
      <c r="N166" s="284">
        <f t="shared" si="203"/>
        <v>91</v>
      </c>
      <c r="O166" s="284">
        <f t="shared" si="204"/>
        <v>85</v>
      </c>
      <c r="P166" s="284">
        <f t="shared" si="205"/>
        <v>50</v>
      </c>
      <c r="Q166" s="284">
        <f t="shared" si="206"/>
        <v>47</v>
      </c>
      <c r="R166" s="284">
        <f t="shared" si="207"/>
        <v>5</v>
      </c>
      <c r="S166" s="284">
        <f t="shared" si="208"/>
        <v>18</v>
      </c>
      <c r="T166" s="284">
        <f t="shared" si="209"/>
        <v>1</v>
      </c>
      <c r="U166" s="284">
        <f t="shared" si="210"/>
        <v>5</v>
      </c>
      <c r="W166" s="16" t="s">
        <v>173</v>
      </c>
      <c r="X166" s="764">
        <f t="shared" si="212"/>
        <v>316</v>
      </c>
      <c r="Y166" s="764">
        <f t="shared" si="213"/>
        <v>299</v>
      </c>
      <c r="Z166" s="764">
        <f t="shared" si="214"/>
        <v>912</v>
      </c>
      <c r="AA166" s="764">
        <f t="shared" si="215"/>
        <v>1028</v>
      </c>
      <c r="AB166" s="764">
        <f t="shared" si="216"/>
        <v>3201</v>
      </c>
      <c r="AC166" s="764">
        <f t="shared" si="217"/>
        <v>3181</v>
      </c>
      <c r="AD166" s="764">
        <f t="shared" si="218"/>
        <v>3561</v>
      </c>
      <c r="AE166" s="764">
        <f t="shared" si="219"/>
        <v>3377</v>
      </c>
      <c r="AF166" s="764">
        <f t="shared" si="220"/>
        <v>2992</v>
      </c>
      <c r="AG166" s="764">
        <f t="shared" si="221"/>
        <v>2958</v>
      </c>
      <c r="AH166" s="764">
        <f t="shared" si="222"/>
        <v>2151</v>
      </c>
      <c r="AI166" s="764">
        <f t="shared" si="223"/>
        <v>2199</v>
      </c>
      <c r="AJ166" s="764">
        <f t="shared" si="224"/>
        <v>1377</v>
      </c>
      <c r="AK166" s="764">
        <f t="shared" si="225"/>
        <v>1206</v>
      </c>
      <c r="AL166" s="764">
        <f t="shared" si="226"/>
        <v>653</v>
      </c>
      <c r="AM166" s="764">
        <f t="shared" si="227"/>
        <v>616</v>
      </c>
      <c r="AN166" s="764">
        <f t="shared" si="228"/>
        <v>246</v>
      </c>
      <c r="AO166" s="764">
        <f t="shared" si="229"/>
        <v>365</v>
      </c>
      <c r="AP166" s="764">
        <f t="shared" si="230"/>
        <v>41</v>
      </c>
      <c r="AQ166" s="764">
        <f t="shared" si="231"/>
        <v>158</v>
      </c>
      <c r="AR166" s="764">
        <f t="shared" si="211"/>
        <v>371</v>
      </c>
      <c r="AT166" s="16" t="s">
        <v>173</v>
      </c>
      <c r="AU166" s="13">
        <v>11</v>
      </c>
      <c r="AV166" s="13">
        <v>38</v>
      </c>
      <c r="AW166" s="13">
        <v>45</v>
      </c>
      <c r="AX166" s="13">
        <v>26</v>
      </c>
      <c r="AY166" s="13">
        <v>29</v>
      </c>
      <c r="AZ166" s="13">
        <v>27</v>
      </c>
      <c r="BA166" s="13">
        <v>24</v>
      </c>
      <c r="BB166" s="13">
        <v>37</v>
      </c>
      <c r="BC166" s="13">
        <v>29</v>
      </c>
      <c r="BD166" s="13">
        <v>33</v>
      </c>
      <c r="BE166" s="13">
        <v>49</v>
      </c>
      <c r="BF166" s="13">
        <v>38</v>
      </c>
      <c r="BG166" s="13">
        <v>67</v>
      </c>
      <c r="BH166" s="13">
        <v>66</v>
      </c>
      <c r="BI166" s="13">
        <v>81</v>
      </c>
      <c r="BJ166" s="13">
        <v>85</v>
      </c>
      <c r="BK166" s="13">
        <v>112</v>
      </c>
      <c r="BL166" s="13">
        <v>152</v>
      </c>
      <c r="BM166" s="13">
        <v>177</v>
      </c>
      <c r="BN166" s="13">
        <v>201</v>
      </c>
      <c r="BO166" s="13">
        <v>252</v>
      </c>
      <c r="BP166" s="13">
        <v>275</v>
      </c>
      <c r="BQ166" s="13">
        <v>265</v>
      </c>
      <c r="BR166" s="13">
        <v>292</v>
      </c>
      <c r="BS166" s="13">
        <v>300</v>
      </c>
      <c r="BT166" s="13">
        <v>331</v>
      </c>
      <c r="BU166" s="13">
        <v>365</v>
      </c>
      <c r="BV166" s="13">
        <v>396</v>
      </c>
      <c r="BW166" s="13">
        <v>337</v>
      </c>
      <c r="BX166" s="13">
        <v>368</v>
      </c>
      <c r="BY166" s="13">
        <v>383</v>
      </c>
      <c r="BZ166" s="13">
        <v>372</v>
      </c>
      <c r="CA166" s="13">
        <v>340</v>
      </c>
      <c r="CB166" s="13">
        <v>339</v>
      </c>
      <c r="CC166" s="13">
        <v>368</v>
      </c>
      <c r="CD166" s="13">
        <v>349</v>
      </c>
      <c r="CE166" s="13">
        <v>302</v>
      </c>
      <c r="CF166" s="13">
        <v>278</v>
      </c>
      <c r="CG166" s="13">
        <v>321</v>
      </c>
      <c r="CH166" s="13">
        <v>325</v>
      </c>
      <c r="CI166" s="13">
        <v>328</v>
      </c>
      <c r="CJ166" s="13">
        <v>303</v>
      </c>
      <c r="CK166" s="13">
        <v>333</v>
      </c>
      <c r="CL166" s="13">
        <v>329</v>
      </c>
      <c r="CM166" s="13">
        <v>307</v>
      </c>
      <c r="CN166" s="13">
        <v>288</v>
      </c>
      <c r="CO166" s="13">
        <v>295</v>
      </c>
      <c r="CP166" s="13">
        <v>247</v>
      </c>
      <c r="CQ166" s="13">
        <v>275</v>
      </c>
      <c r="CR166" s="13">
        <v>253</v>
      </c>
      <c r="CS166" s="13">
        <v>282</v>
      </c>
      <c r="CT166" s="13">
        <v>255</v>
      </c>
      <c r="CU166" s="13">
        <v>233</v>
      </c>
      <c r="CV166" s="13">
        <v>214</v>
      </c>
      <c r="CW166" s="13">
        <v>233</v>
      </c>
      <c r="CX166" s="13">
        <v>206</v>
      </c>
      <c r="CY166" s="13">
        <v>213</v>
      </c>
      <c r="CZ166" s="13">
        <v>192</v>
      </c>
      <c r="DA166" s="13">
        <v>189</v>
      </c>
      <c r="DB166" s="13">
        <v>182</v>
      </c>
      <c r="DC166" s="13">
        <v>182</v>
      </c>
      <c r="DD166" s="13">
        <v>123</v>
      </c>
      <c r="DE166" s="13">
        <v>147</v>
      </c>
      <c r="DF166" s="13">
        <v>133</v>
      </c>
      <c r="DG166" s="13">
        <v>111</v>
      </c>
      <c r="DH166" s="13">
        <v>119</v>
      </c>
      <c r="DI166" s="13">
        <v>102</v>
      </c>
      <c r="DJ166" s="13">
        <v>110</v>
      </c>
      <c r="DK166" s="13">
        <v>78</v>
      </c>
      <c r="DL166" s="13">
        <v>101</v>
      </c>
      <c r="DM166" s="13">
        <v>80</v>
      </c>
      <c r="DN166" s="13">
        <v>75</v>
      </c>
      <c r="DO166" s="13">
        <v>66</v>
      </c>
      <c r="DP166" s="13">
        <v>65</v>
      </c>
      <c r="DQ166" s="13">
        <v>72</v>
      </c>
      <c r="DR166" s="13">
        <v>73</v>
      </c>
      <c r="DS166" s="13">
        <v>50</v>
      </c>
      <c r="DT166" s="13">
        <v>49</v>
      </c>
      <c r="DU166" s="13">
        <v>59</v>
      </c>
      <c r="DV166" s="13">
        <v>27</v>
      </c>
      <c r="DW166" s="13">
        <v>46</v>
      </c>
      <c r="DX166" s="13">
        <v>45</v>
      </c>
      <c r="DY166" s="13">
        <v>26</v>
      </c>
      <c r="DZ166" s="13">
        <v>37</v>
      </c>
      <c r="EA166" s="13">
        <v>39</v>
      </c>
      <c r="EB166" s="13">
        <v>31</v>
      </c>
      <c r="EC166" s="13">
        <v>32</v>
      </c>
      <c r="ED166" s="13">
        <v>33</v>
      </c>
      <c r="EE166" s="13">
        <v>34</v>
      </c>
      <c r="EF166" s="13">
        <v>42</v>
      </c>
      <c r="EG166" s="13">
        <v>23</v>
      </c>
      <c r="EH166" s="13">
        <v>28</v>
      </c>
      <c r="EI166" s="13">
        <v>21</v>
      </c>
      <c r="EJ166" s="13">
        <v>25</v>
      </c>
      <c r="EK166" s="13">
        <v>14</v>
      </c>
      <c r="EL166" s="13">
        <v>17</v>
      </c>
      <c r="EM166" s="13">
        <v>11</v>
      </c>
      <c r="EN166" s="13">
        <v>6</v>
      </c>
      <c r="EO166" s="13">
        <v>4</v>
      </c>
      <c r="EP166" s="13">
        <v>3</v>
      </c>
      <c r="EQ166" s="13">
        <v>3</v>
      </c>
      <c r="ER166" s="13">
        <v>1</v>
      </c>
      <c r="ES166" s="13"/>
      <c r="ET166" s="13">
        <v>1</v>
      </c>
      <c r="EU166" s="13"/>
      <c r="EV166" s="13"/>
      <c r="EW166" s="13"/>
      <c r="EX166" s="13">
        <v>1</v>
      </c>
      <c r="EY166" s="13"/>
      <c r="EZ166" s="13"/>
      <c r="FA166" s="60">
        <v>15387</v>
      </c>
      <c r="FB166" s="13">
        <v>15387</v>
      </c>
      <c r="FC166" s="16" t="s">
        <v>173</v>
      </c>
      <c r="FD166" s="13">
        <v>10</v>
      </c>
      <c r="FE166" s="13">
        <v>56</v>
      </c>
      <c r="FF166" s="13">
        <v>44</v>
      </c>
      <c r="FG166" s="13">
        <v>26</v>
      </c>
      <c r="FH166" s="13">
        <v>25</v>
      </c>
      <c r="FI166" s="13">
        <v>31</v>
      </c>
      <c r="FJ166" s="13">
        <v>30</v>
      </c>
      <c r="FK166" s="13">
        <v>33</v>
      </c>
      <c r="FL166" s="13">
        <v>34</v>
      </c>
      <c r="FM166" s="13">
        <v>27</v>
      </c>
      <c r="FN166" s="13">
        <v>38</v>
      </c>
      <c r="FO166" s="13">
        <v>45</v>
      </c>
      <c r="FP166" s="13">
        <v>49</v>
      </c>
      <c r="FQ166" s="13">
        <v>59</v>
      </c>
      <c r="FR166" s="13">
        <v>65</v>
      </c>
      <c r="FS166" s="13">
        <v>88</v>
      </c>
      <c r="FT166" s="13">
        <v>110</v>
      </c>
      <c r="FU166" s="13">
        <v>115</v>
      </c>
      <c r="FV166" s="13">
        <v>150</v>
      </c>
      <c r="FW166" s="13">
        <v>193</v>
      </c>
      <c r="FX166" s="13">
        <v>229</v>
      </c>
      <c r="FY166" s="13">
        <v>278</v>
      </c>
      <c r="FZ166" s="13">
        <v>302</v>
      </c>
      <c r="GA166" s="13">
        <v>299</v>
      </c>
      <c r="GB166" s="13">
        <v>323</v>
      </c>
      <c r="GC166" s="13">
        <v>330</v>
      </c>
      <c r="GD166" s="13">
        <v>365</v>
      </c>
      <c r="GE166" s="13">
        <v>331</v>
      </c>
      <c r="GF166" s="13">
        <v>362</v>
      </c>
      <c r="GG166" s="13">
        <v>382</v>
      </c>
      <c r="GH166" s="13">
        <v>406</v>
      </c>
      <c r="GI166" s="13">
        <v>357</v>
      </c>
      <c r="GJ166" s="13">
        <v>378</v>
      </c>
      <c r="GK166" s="13">
        <v>361</v>
      </c>
      <c r="GL166" s="13">
        <v>354</v>
      </c>
      <c r="GM166" s="13">
        <v>345</v>
      </c>
      <c r="GN166" s="13">
        <v>340</v>
      </c>
      <c r="GO166" s="13">
        <v>372</v>
      </c>
      <c r="GP166" s="13">
        <v>340</v>
      </c>
      <c r="GQ166" s="13">
        <v>308</v>
      </c>
      <c r="GR166" s="13">
        <v>333</v>
      </c>
      <c r="GS166" s="13">
        <v>341</v>
      </c>
      <c r="GT166" s="13">
        <v>346</v>
      </c>
      <c r="GU166" s="13">
        <v>313</v>
      </c>
      <c r="GV166" s="13">
        <v>293</v>
      </c>
      <c r="GW166" s="13">
        <v>278</v>
      </c>
      <c r="GX166" s="13">
        <v>290</v>
      </c>
      <c r="GY166" s="13">
        <v>277</v>
      </c>
      <c r="GZ166" s="13">
        <v>261</v>
      </c>
      <c r="HA166" s="13">
        <v>260</v>
      </c>
      <c r="HB166" s="13">
        <v>306</v>
      </c>
      <c r="HC166" s="13">
        <v>225</v>
      </c>
      <c r="HD166" s="13">
        <v>215</v>
      </c>
      <c r="HE166" s="13">
        <v>204</v>
      </c>
      <c r="HF166" s="13">
        <v>218</v>
      </c>
      <c r="HG166" s="13">
        <v>206</v>
      </c>
      <c r="HH166" s="13">
        <v>209</v>
      </c>
      <c r="HI166" s="13">
        <v>171</v>
      </c>
      <c r="HJ166" s="13">
        <v>211</v>
      </c>
      <c r="HK166" s="13">
        <v>186</v>
      </c>
      <c r="HL166" s="13">
        <v>175</v>
      </c>
      <c r="HM166" s="13">
        <v>160</v>
      </c>
      <c r="HN166" s="13">
        <v>134</v>
      </c>
      <c r="HO166" s="13">
        <v>153</v>
      </c>
      <c r="HP166" s="13">
        <v>171</v>
      </c>
      <c r="HQ166" s="13">
        <v>126</v>
      </c>
      <c r="HR166" s="13">
        <v>125</v>
      </c>
      <c r="HS166" s="13">
        <v>106</v>
      </c>
      <c r="HT166" s="13">
        <v>123</v>
      </c>
      <c r="HU166" s="13">
        <v>104</v>
      </c>
      <c r="HV166" s="13">
        <v>79</v>
      </c>
      <c r="HW166" s="13">
        <v>85</v>
      </c>
      <c r="HX166" s="13">
        <v>84</v>
      </c>
      <c r="HY166" s="13">
        <v>75</v>
      </c>
      <c r="HZ166" s="13">
        <v>62</v>
      </c>
      <c r="IA166" s="13">
        <v>58</v>
      </c>
      <c r="IB166" s="13">
        <v>68</v>
      </c>
      <c r="IC166" s="13">
        <v>51</v>
      </c>
      <c r="ID166" s="13">
        <v>49</v>
      </c>
      <c r="IE166" s="13">
        <v>42</v>
      </c>
      <c r="IF166" s="13">
        <v>37</v>
      </c>
      <c r="IG166" s="13">
        <v>36</v>
      </c>
      <c r="IH166" s="13">
        <v>16</v>
      </c>
      <c r="II166" s="13">
        <v>28</v>
      </c>
      <c r="IJ166" s="13">
        <v>25</v>
      </c>
      <c r="IK166" s="13">
        <v>20</v>
      </c>
      <c r="IL166" s="13">
        <v>22</v>
      </c>
      <c r="IM166" s="13">
        <v>21</v>
      </c>
      <c r="IN166" s="13">
        <v>20</v>
      </c>
      <c r="IO166" s="13">
        <v>21</v>
      </c>
      <c r="IP166" s="13">
        <v>5</v>
      </c>
      <c r="IQ166" s="13">
        <v>11</v>
      </c>
      <c r="IR166" s="13">
        <v>11</v>
      </c>
      <c r="IS166" s="13">
        <v>7</v>
      </c>
      <c r="IT166" s="13">
        <v>1</v>
      </c>
      <c r="IU166" s="13">
        <v>2</v>
      </c>
      <c r="IV166" s="13"/>
      <c r="IW166" s="13">
        <v>1</v>
      </c>
      <c r="IX166" s="13"/>
      <c r="IY166" s="13">
        <v>2</v>
      </c>
      <c r="IZ166" s="13"/>
      <c r="JA166" s="13"/>
      <c r="JB166" s="13"/>
      <c r="JC166" s="13">
        <v>1</v>
      </c>
      <c r="JD166" s="13"/>
      <c r="JE166" s="13"/>
      <c r="JF166" s="60">
        <v>15450</v>
      </c>
      <c r="JG166" s="13">
        <v>26</v>
      </c>
      <c r="JH166" s="13">
        <v>15</v>
      </c>
      <c r="JI166" s="13"/>
      <c r="JJ166" s="13">
        <v>2</v>
      </c>
      <c r="JK166" s="13"/>
      <c r="JL166" s="13">
        <v>1</v>
      </c>
      <c r="JM166" s="13"/>
      <c r="JN166" s="13">
        <v>2</v>
      </c>
      <c r="JO166" s="13"/>
      <c r="JP166" s="13">
        <v>1</v>
      </c>
      <c r="JQ166" s="13">
        <v>3</v>
      </c>
      <c r="JR166" s="13">
        <v>2</v>
      </c>
      <c r="JS166" s="13">
        <v>4</v>
      </c>
      <c r="JT166" s="13">
        <v>1</v>
      </c>
      <c r="JU166" s="13">
        <v>3</v>
      </c>
      <c r="JV166" s="13">
        <v>1</v>
      </c>
      <c r="JW166" s="13">
        <v>1</v>
      </c>
      <c r="JX166" s="13">
        <v>2</v>
      </c>
      <c r="JY166" s="13">
        <v>4</v>
      </c>
      <c r="JZ166" s="13">
        <v>3</v>
      </c>
      <c r="KA166" s="13">
        <v>7</v>
      </c>
      <c r="KB166" s="13">
        <v>7</v>
      </c>
      <c r="KC166" s="13">
        <v>4</v>
      </c>
      <c r="KD166" s="13">
        <v>8</v>
      </c>
      <c r="KE166" s="13">
        <v>5</v>
      </c>
      <c r="KF166" s="13">
        <v>4</v>
      </c>
      <c r="KG166" s="13">
        <v>2</v>
      </c>
      <c r="KH166" s="13">
        <v>9</v>
      </c>
      <c r="KI166" s="13">
        <v>5</v>
      </c>
      <c r="KJ166" s="13">
        <v>8</v>
      </c>
      <c r="KK166" s="13">
        <v>3</v>
      </c>
      <c r="KL166" s="13">
        <v>7</v>
      </c>
      <c r="KM166" s="13">
        <v>9</v>
      </c>
      <c r="KN166" s="13">
        <v>8</v>
      </c>
      <c r="KO166" s="13">
        <v>9</v>
      </c>
      <c r="KP166" s="13">
        <v>4</v>
      </c>
      <c r="KQ166" s="13">
        <v>5</v>
      </c>
      <c r="KR166" s="13">
        <v>4</v>
      </c>
      <c r="KS166" s="13">
        <v>9</v>
      </c>
      <c r="KT166" s="13">
        <v>5</v>
      </c>
      <c r="KU166" s="13">
        <v>3</v>
      </c>
      <c r="KV166" s="13">
        <v>7</v>
      </c>
      <c r="KW166" s="13">
        <v>7</v>
      </c>
      <c r="KX166" s="13">
        <v>6</v>
      </c>
      <c r="KY166" s="13">
        <v>5</v>
      </c>
      <c r="KZ166" s="13">
        <v>4</v>
      </c>
      <c r="LA166" s="13"/>
      <c r="LB166" s="13">
        <v>2</v>
      </c>
      <c r="LC166" s="13">
        <v>2</v>
      </c>
      <c r="LD166" s="13">
        <v>6</v>
      </c>
      <c r="LE166" s="13">
        <v>2</v>
      </c>
      <c r="LF166" s="13">
        <v>3</v>
      </c>
      <c r="LG166" s="13">
        <v>5</v>
      </c>
      <c r="LH166" s="13">
        <v>3</v>
      </c>
      <c r="LI166" s="13">
        <v>2</v>
      </c>
      <c r="LJ166" s="13">
        <v>4</v>
      </c>
      <c r="LK166" s="13">
        <v>3</v>
      </c>
      <c r="LL166" s="13">
        <v>2</v>
      </c>
      <c r="LM166" s="13">
        <v>3</v>
      </c>
      <c r="LN166" s="13">
        <v>5</v>
      </c>
      <c r="LO166" s="13">
        <v>4</v>
      </c>
      <c r="LP166" s="13">
        <v>3</v>
      </c>
      <c r="LQ166" s="13">
        <v>3</v>
      </c>
      <c r="LR166" s="13">
        <v>3</v>
      </c>
      <c r="LS166" s="13">
        <v>3</v>
      </c>
      <c r="LT166" s="13">
        <v>2</v>
      </c>
      <c r="LU166" s="13">
        <v>2</v>
      </c>
      <c r="LV166" s="13">
        <v>5</v>
      </c>
      <c r="LW166" s="13">
        <v>1</v>
      </c>
      <c r="LX166" s="13">
        <v>2</v>
      </c>
      <c r="LY166" s="13">
        <v>2</v>
      </c>
      <c r="LZ166" s="13">
        <v>2</v>
      </c>
      <c r="MA166" s="13">
        <v>2</v>
      </c>
      <c r="MB166" s="13">
        <v>3</v>
      </c>
      <c r="MC166" s="13">
        <v>3</v>
      </c>
      <c r="MD166" s="13">
        <v>2</v>
      </c>
      <c r="ME166" s="13">
        <v>2</v>
      </c>
      <c r="MF166" s="13">
        <v>2</v>
      </c>
      <c r="MG166" s="13"/>
      <c r="MH166" s="13">
        <v>6</v>
      </c>
      <c r="MI166" s="13">
        <v>4</v>
      </c>
      <c r="MJ166" s="13">
        <v>1</v>
      </c>
      <c r="MK166" s="13"/>
      <c r="ML166" s="13">
        <v>5</v>
      </c>
      <c r="MM166" s="13">
        <v>1</v>
      </c>
      <c r="MN166" s="13">
        <v>3</v>
      </c>
      <c r="MO166" s="13">
        <v>2</v>
      </c>
      <c r="MP166" s="13">
        <v>5</v>
      </c>
      <c r="MQ166" s="13">
        <v>3</v>
      </c>
      <c r="MR166" s="13">
        <v>2</v>
      </c>
      <c r="MS166" s="13">
        <v>4</v>
      </c>
      <c r="MT166" s="13">
        <v>3</v>
      </c>
      <c r="MU166" s="13">
        <v>4</v>
      </c>
      <c r="MV166" s="13">
        <v>3</v>
      </c>
      <c r="MW166" s="13">
        <v>3</v>
      </c>
      <c r="MX166" s="13">
        <v>2</v>
      </c>
      <c r="MY166" s="13">
        <v>1</v>
      </c>
      <c r="MZ166" s="13"/>
      <c r="NA166" s="13">
        <v>1</v>
      </c>
      <c r="NB166" s="13"/>
      <c r="NC166" s="13">
        <v>1</v>
      </c>
      <c r="ND166" s="13"/>
      <c r="NE166" s="13">
        <v>2</v>
      </c>
      <c r="NF166" s="13"/>
      <c r="NG166" s="13"/>
      <c r="NH166" s="13"/>
      <c r="NI166" s="13">
        <v>2</v>
      </c>
      <c r="NJ166" s="60">
        <v>371</v>
      </c>
      <c r="NK166" s="13">
        <v>15821</v>
      </c>
      <c r="NL166" s="448"/>
      <c r="NM166" s="448"/>
      <c r="NN166" s="448"/>
    </row>
    <row r="167" spans="1:378">
      <c r="A167" s="8" t="s">
        <v>177</v>
      </c>
      <c r="B167" s="284">
        <f t="shared" si="191"/>
        <v>6</v>
      </c>
      <c r="C167" s="284">
        <f t="shared" si="192"/>
        <v>0</v>
      </c>
      <c r="D167" s="284">
        <f t="shared" si="193"/>
        <v>13</v>
      </c>
      <c r="E167" s="284">
        <f t="shared" si="194"/>
        <v>8</v>
      </c>
      <c r="F167" s="284">
        <f t="shared" si="195"/>
        <v>42</v>
      </c>
      <c r="G167" s="284">
        <f t="shared" si="196"/>
        <v>35</v>
      </c>
      <c r="H167" s="284">
        <f t="shared" si="197"/>
        <v>64</v>
      </c>
      <c r="I167" s="284">
        <f t="shared" si="198"/>
        <v>59</v>
      </c>
      <c r="J167" s="284">
        <f t="shared" si="199"/>
        <v>48</v>
      </c>
      <c r="K167" s="284">
        <f t="shared" si="200"/>
        <v>46</v>
      </c>
      <c r="L167" s="284">
        <f t="shared" si="201"/>
        <v>47</v>
      </c>
      <c r="M167" s="284">
        <f t="shared" si="202"/>
        <v>35</v>
      </c>
      <c r="N167" s="284">
        <f t="shared" si="203"/>
        <v>29</v>
      </c>
      <c r="O167" s="284">
        <f t="shared" si="204"/>
        <v>16</v>
      </c>
      <c r="P167" s="284">
        <f t="shared" si="205"/>
        <v>24</v>
      </c>
      <c r="Q167" s="284">
        <f t="shared" si="206"/>
        <v>16</v>
      </c>
      <c r="R167" s="284">
        <f t="shared" si="207"/>
        <v>12</v>
      </c>
      <c r="S167" s="284">
        <f t="shared" si="208"/>
        <v>21</v>
      </c>
      <c r="T167" s="284">
        <f t="shared" si="209"/>
        <v>7</v>
      </c>
      <c r="U167" s="284">
        <f t="shared" si="210"/>
        <v>3</v>
      </c>
      <c r="W167" s="16" t="s">
        <v>174</v>
      </c>
      <c r="X167" s="764">
        <f t="shared" si="212"/>
        <v>1</v>
      </c>
      <c r="Y167" s="764">
        <f t="shared" si="213"/>
        <v>6</v>
      </c>
      <c r="Z167" s="764">
        <f t="shared" si="214"/>
        <v>22</v>
      </c>
      <c r="AA167" s="764">
        <f t="shared" si="215"/>
        <v>25</v>
      </c>
      <c r="AB167" s="764">
        <f t="shared" si="216"/>
        <v>25</v>
      </c>
      <c r="AC167" s="764">
        <f t="shared" si="217"/>
        <v>51</v>
      </c>
      <c r="AD167" s="764">
        <f t="shared" si="218"/>
        <v>36</v>
      </c>
      <c r="AE167" s="764">
        <f t="shared" si="219"/>
        <v>56</v>
      </c>
      <c r="AF167" s="764">
        <f t="shared" si="220"/>
        <v>42</v>
      </c>
      <c r="AG167" s="764">
        <f t="shared" si="221"/>
        <v>33</v>
      </c>
      <c r="AH167" s="764">
        <f t="shared" si="222"/>
        <v>22</v>
      </c>
      <c r="AI167" s="764">
        <f t="shared" si="223"/>
        <v>29</v>
      </c>
      <c r="AJ167" s="764">
        <f t="shared" si="224"/>
        <v>11</v>
      </c>
      <c r="AK167" s="764">
        <f t="shared" si="225"/>
        <v>23</v>
      </c>
      <c r="AL167" s="764">
        <f t="shared" si="226"/>
        <v>6</v>
      </c>
      <c r="AM167" s="764">
        <f t="shared" si="227"/>
        <v>9</v>
      </c>
      <c r="AN167" s="764">
        <f t="shared" si="228"/>
        <v>5</v>
      </c>
      <c r="AO167" s="764">
        <f t="shared" si="229"/>
        <v>4</v>
      </c>
      <c r="AP167" s="764">
        <f t="shared" si="230"/>
        <v>2</v>
      </c>
      <c r="AQ167" s="764">
        <f t="shared" si="231"/>
        <v>1</v>
      </c>
      <c r="AR167" s="764">
        <f t="shared" si="211"/>
        <v>4</v>
      </c>
      <c r="AT167" s="16" t="s">
        <v>174</v>
      </c>
      <c r="AU167" s="13"/>
      <c r="AV167" s="13">
        <v>1</v>
      </c>
      <c r="AW167" s="13"/>
      <c r="AX167" s="13">
        <v>1</v>
      </c>
      <c r="AY167" s="13"/>
      <c r="AZ167" s="13">
        <v>1</v>
      </c>
      <c r="BA167" s="13">
        <v>1</v>
      </c>
      <c r="BB167" s="13">
        <v>1</v>
      </c>
      <c r="BC167" s="13">
        <v>1</v>
      </c>
      <c r="BD167" s="13"/>
      <c r="BE167" s="13">
        <v>1</v>
      </c>
      <c r="BF167" s="13">
        <v>1</v>
      </c>
      <c r="BG167" s="13"/>
      <c r="BH167" s="13">
        <v>2</v>
      </c>
      <c r="BI167" s="13">
        <v>4</v>
      </c>
      <c r="BJ167" s="13">
        <v>2</v>
      </c>
      <c r="BK167" s="13">
        <v>2</v>
      </c>
      <c r="BL167" s="13">
        <v>2</v>
      </c>
      <c r="BM167" s="13">
        <v>10</v>
      </c>
      <c r="BN167" s="13">
        <v>1</v>
      </c>
      <c r="BO167" s="13">
        <v>8</v>
      </c>
      <c r="BP167" s="13">
        <v>2</v>
      </c>
      <c r="BQ167" s="13">
        <v>5</v>
      </c>
      <c r="BR167" s="13">
        <v>8</v>
      </c>
      <c r="BS167" s="13">
        <v>2</v>
      </c>
      <c r="BT167" s="13">
        <v>1</v>
      </c>
      <c r="BU167" s="13">
        <v>7</v>
      </c>
      <c r="BV167" s="13">
        <v>5</v>
      </c>
      <c r="BW167" s="13">
        <v>5</v>
      </c>
      <c r="BX167" s="13">
        <v>8</v>
      </c>
      <c r="BY167" s="13">
        <v>2</v>
      </c>
      <c r="BZ167" s="13">
        <v>5</v>
      </c>
      <c r="CA167" s="13">
        <v>5</v>
      </c>
      <c r="CB167" s="13">
        <v>5</v>
      </c>
      <c r="CC167" s="13">
        <v>9</v>
      </c>
      <c r="CD167" s="13">
        <v>9</v>
      </c>
      <c r="CE167" s="13">
        <v>2</v>
      </c>
      <c r="CF167" s="13">
        <v>7</v>
      </c>
      <c r="CG167" s="13">
        <v>5</v>
      </c>
      <c r="CH167" s="13">
        <v>7</v>
      </c>
      <c r="CI167" s="13">
        <v>2</v>
      </c>
      <c r="CJ167" s="13">
        <v>6</v>
      </c>
      <c r="CK167" s="13">
        <v>5</v>
      </c>
      <c r="CL167" s="13">
        <v>5</v>
      </c>
      <c r="CM167" s="13">
        <v>1</v>
      </c>
      <c r="CN167" s="13">
        <v>2</v>
      </c>
      <c r="CO167" s="13">
        <v>2</v>
      </c>
      <c r="CP167" s="13">
        <v>1</v>
      </c>
      <c r="CQ167" s="13">
        <v>3</v>
      </c>
      <c r="CR167" s="13">
        <v>6</v>
      </c>
      <c r="CS167" s="13">
        <v>3</v>
      </c>
      <c r="CT167" s="13">
        <v>1</v>
      </c>
      <c r="CU167" s="13">
        <v>5</v>
      </c>
      <c r="CV167" s="13">
        <v>2</v>
      </c>
      <c r="CW167" s="13">
        <v>4</v>
      </c>
      <c r="CX167" s="13">
        <v>6</v>
      </c>
      <c r="CY167" s="13">
        <v>1</v>
      </c>
      <c r="CZ167" s="13">
        <v>1</v>
      </c>
      <c r="DA167" s="13">
        <v>3</v>
      </c>
      <c r="DB167" s="13">
        <v>3</v>
      </c>
      <c r="DC167" s="13">
        <v>2</v>
      </c>
      <c r="DD167" s="13">
        <v>3</v>
      </c>
      <c r="DE167" s="13">
        <v>5</v>
      </c>
      <c r="DF167" s="13">
        <v>4</v>
      </c>
      <c r="DG167" s="13">
        <v>3</v>
      </c>
      <c r="DH167" s="13">
        <v>2</v>
      </c>
      <c r="DI167" s="13">
        <v>1</v>
      </c>
      <c r="DJ167" s="13">
        <v>3</v>
      </c>
      <c r="DK167" s="13"/>
      <c r="DL167" s="13"/>
      <c r="DM167" s="13">
        <v>1</v>
      </c>
      <c r="DN167" s="13">
        <v>1</v>
      </c>
      <c r="DO167" s="13">
        <v>3</v>
      </c>
      <c r="DP167" s="13">
        <v>2</v>
      </c>
      <c r="DQ167" s="13"/>
      <c r="DR167" s="13">
        <v>2</v>
      </c>
      <c r="DS167" s="13"/>
      <c r="DT167" s="13"/>
      <c r="DU167" s="13"/>
      <c r="DV167" s="13"/>
      <c r="DW167" s="13"/>
      <c r="DX167" s="13">
        <v>2</v>
      </c>
      <c r="DY167" s="13"/>
      <c r="DZ167" s="13"/>
      <c r="EA167" s="13">
        <v>1</v>
      </c>
      <c r="EB167" s="13"/>
      <c r="EC167" s="13"/>
      <c r="ED167" s="13">
        <v>1</v>
      </c>
      <c r="EE167" s="13"/>
      <c r="EF167" s="13"/>
      <c r="EG167" s="13"/>
      <c r="EH167" s="13">
        <v>1</v>
      </c>
      <c r="EI167" s="13"/>
      <c r="EJ167" s="13"/>
      <c r="EK167" s="13"/>
      <c r="EL167" s="13"/>
      <c r="EM167" s="13"/>
      <c r="EN167" s="13"/>
      <c r="EO167" s="13"/>
      <c r="EP167" s="13"/>
      <c r="EQ167" s="13"/>
      <c r="ER167" s="13"/>
      <c r="ES167" s="13"/>
      <c r="ET167" s="13"/>
      <c r="EU167" s="13"/>
      <c r="EV167" s="13"/>
      <c r="EW167" s="13"/>
      <c r="EX167" s="13"/>
      <c r="EY167" s="13"/>
      <c r="EZ167" s="13"/>
      <c r="FA167" s="60">
        <v>237</v>
      </c>
      <c r="FB167" s="13">
        <v>237</v>
      </c>
      <c r="FC167" s="16" t="s">
        <v>174</v>
      </c>
      <c r="FD167" s="13"/>
      <c r="FE167" s="13"/>
      <c r="FF167" s="13"/>
      <c r="FG167" s="13"/>
      <c r="FH167" s="13"/>
      <c r="FI167" s="13"/>
      <c r="FJ167" s="13"/>
      <c r="FK167" s="13"/>
      <c r="FL167" s="13">
        <v>1</v>
      </c>
      <c r="FM167" s="13"/>
      <c r="FN167" s="13">
        <v>1</v>
      </c>
      <c r="FO167" s="13"/>
      <c r="FP167" s="13">
        <v>2</v>
      </c>
      <c r="FQ167" s="13">
        <v>2</v>
      </c>
      <c r="FR167" s="13">
        <v>3</v>
      </c>
      <c r="FS167" s="13">
        <v>1</v>
      </c>
      <c r="FT167" s="13">
        <v>2</v>
      </c>
      <c r="FU167" s="13">
        <v>4</v>
      </c>
      <c r="FV167" s="13">
        <v>4</v>
      </c>
      <c r="FW167" s="13">
        <v>3</v>
      </c>
      <c r="FX167" s="13">
        <v>2</v>
      </c>
      <c r="FY167" s="13">
        <v>7</v>
      </c>
      <c r="FZ167" s="13"/>
      <c r="GA167" s="13">
        <v>4</v>
      </c>
      <c r="GB167" s="13">
        <v>1</v>
      </c>
      <c r="GC167" s="13">
        <v>4</v>
      </c>
      <c r="GD167" s="13">
        <v>3</v>
      </c>
      <c r="GE167" s="13"/>
      <c r="GF167" s="13">
        <v>1</v>
      </c>
      <c r="GG167" s="13">
        <v>3</v>
      </c>
      <c r="GH167" s="13">
        <v>3</v>
      </c>
      <c r="GI167" s="13">
        <v>5</v>
      </c>
      <c r="GJ167" s="13">
        <v>3</v>
      </c>
      <c r="GK167" s="13">
        <v>4</v>
      </c>
      <c r="GL167" s="13">
        <v>2</v>
      </c>
      <c r="GM167" s="13">
        <v>8</v>
      </c>
      <c r="GN167" s="13">
        <v>4</v>
      </c>
      <c r="GO167" s="13">
        <v>4</v>
      </c>
      <c r="GP167" s="13">
        <v>2</v>
      </c>
      <c r="GQ167" s="13">
        <v>1</v>
      </c>
      <c r="GR167" s="13">
        <v>2</v>
      </c>
      <c r="GS167" s="13">
        <v>5</v>
      </c>
      <c r="GT167" s="13">
        <v>5</v>
      </c>
      <c r="GU167" s="13">
        <v>9</v>
      </c>
      <c r="GV167" s="13">
        <v>3</v>
      </c>
      <c r="GW167" s="13">
        <v>6</v>
      </c>
      <c r="GX167" s="13">
        <v>3</v>
      </c>
      <c r="GY167" s="13">
        <v>6</v>
      </c>
      <c r="GZ167" s="13">
        <v>2</v>
      </c>
      <c r="HA167" s="13">
        <v>1</v>
      </c>
      <c r="HB167" s="13">
        <v>2</v>
      </c>
      <c r="HC167" s="13">
        <v>3</v>
      </c>
      <c r="HD167" s="13">
        <v>3</v>
      </c>
      <c r="HE167" s="13">
        <v>2</v>
      </c>
      <c r="HF167" s="13">
        <v>2</v>
      </c>
      <c r="HG167" s="13">
        <v>1</v>
      </c>
      <c r="HH167" s="13">
        <v>2</v>
      </c>
      <c r="HI167" s="13">
        <v>3</v>
      </c>
      <c r="HJ167" s="13">
        <v>1</v>
      </c>
      <c r="HK167" s="13">
        <v>3</v>
      </c>
      <c r="HL167" s="13">
        <v>4</v>
      </c>
      <c r="HM167" s="13">
        <v>1</v>
      </c>
      <c r="HN167" s="13"/>
      <c r="HO167" s="13"/>
      <c r="HP167" s="13">
        <v>3</v>
      </c>
      <c r="HQ167" s="13">
        <v>1</v>
      </c>
      <c r="HR167" s="13">
        <v>1</v>
      </c>
      <c r="HS167" s="13"/>
      <c r="HT167" s="13"/>
      <c r="HU167" s="13">
        <v>1</v>
      </c>
      <c r="HV167" s="13">
        <v>1</v>
      </c>
      <c r="HW167" s="13"/>
      <c r="HX167" s="13">
        <v>1</v>
      </c>
      <c r="HY167" s="13"/>
      <c r="HZ167" s="13"/>
      <c r="IA167" s="13"/>
      <c r="IB167" s="13">
        <v>1</v>
      </c>
      <c r="IC167" s="13">
        <v>1</v>
      </c>
      <c r="ID167" s="13">
        <v>1</v>
      </c>
      <c r="IE167" s="13">
        <v>1</v>
      </c>
      <c r="IF167" s="13"/>
      <c r="IG167" s="13"/>
      <c r="IH167" s="13"/>
      <c r="II167" s="13"/>
      <c r="IJ167" s="13">
        <v>2</v>
      </c>
      <c r="IK167" s="13"/>
      <c r="IL167" s="13">
        <v>2</v>
      </c>
      <c r="IM167" s="13"/>
      <c r="IN167" s="13"/>
      <c r="IO167" s="13">
        <v>1</v>
      </c>
      <c r="IP167" s="13">
        <v>1</v>
      </c>
      <c r="IQ167" s="13"/>
      <c r="IR167" s="13"/>
      <c r="IS167" s="13">
        <v>1</v>
      </c>
      <c r="IT167" s="13"/>
      <c r="IU167" s="13"/>
      <c r="IV167" s="13"/>
      <c r="IW167" s="13"/>
      <c r="IX167" s="13"/>
      <c r="IY167" s="13"/>
      <c r="IZ167" s="13"/>
      <c r="JA167" s="13"/>
      <c r="JB167" s="13"/>
      <c r="JC167" s="13"/>
      <c r="JD167" s="13"/>
      <c r="JE167" s="13"/>
      <c r="JF167" s="60">
        <v>172</v>
      </c>
      <c r="JG167" s="13"/>
      <c r="JH167" s="13"/>
      <c r="JI167" s="13"/>
      <c r="JJ167" s="13"/>
      <c r="JK167" s="13"/>
      <c r="JL167" s="13"/>
      <c r="JM167" s="13"/>
      <c r="JN167" s="13"/>
      <c r="JO167" s="13"/>
      <c r="JP167" s="13">
        <v>1</v>
      </c>
      <c r="JQ167" s="13"/>
      <c r="JR167" s="13"/>
      <c r="JS167" s="13"/>
      <c r="JT167" s="13"/>
      <c r="JU167" s="13"/>
      <c r="JV167" s="13"/>
      <c r="JW167" s="13"/>
      <c r="JX167" s="13">
        <v>1</v>
      </c>
      <c r="JY167" s="13"/>
      <c r="JZ167" s="13"/>
      <c r="KA167" s="13"/>
      <c r="KB167" s="13"/>
      <c r="KC167" s="13"/>
      <c r="KD167" s="13"/>
      <c r="KE167" s="13">
        <v>1</v>
      </c>
      <c r="KF167" s="13"/>
      <c r="KG167" s="13"/>
      <c r="KH167" s="13"/>
      <c r="KI167" s="13"/>
      <c r="KJ167" s="13"/>
      <c r="KK167" s="13">
        <v>1</v>
      </c>
      <c r="KL167" s="13"/>
      <c r="KM167" s="13"/>
      <c r="KN167" s="13"/>
      <c r="KO167" s="13"/>
      <c r="KP167" s="13"/>
      <c r="KQ167" s="13"/>
      <c r="KR167" s="13"/>
      <c r="KS167" s="13"/>
      <c r="KT167" s="13"/>
      <c r="KU167" s="13"/>
      <c r="KV167" s="13"/>
      <c r="KW167" s="13"/>
      <c r="KX167" s="13"/>
      <c r="KY167" s="13"/>
      <c r="KZ167" s="13"/>
      <c r="LA167" s="13"/>
      <c r="LB167" s="13"/>
      <c r="LC167" s="13"/>
      <c r="LD167" s="13"/>
      <c r="LE167" s="13"/>
      <c r="LF167" s="13"/>
      <c r="LG167" s="13"/>
      <c r="LH167" s="13"/>
      <c r="LI167" s="13"/>
      <c r="LJ167" s="13"/>
      <c r="LK167" s="13"/>
      <c r="LL167" s="13"/>
      <c r="LM167" s="13"/>
      <c r="LN167" s="13"/>
      <c r="LO167" s="13"/>
      <c r="LP167" s="13"/>
      <c r="LQ167" s="13"/>
      <c r="LR167" s="13"/>
      <c r="LS167" s="13"/>
      <c r="LT167" s="13"/>
      <c r="LU167" s="13"/>
      <c r="LV167" s="13"/>
      <c r="LW167" s="13"/>
      <c r="LX167" s="13"/>
      <c r="LY167" s="13"/>
      <c r="LZ167" s="13"/>
      <c r="MA167" s="13"/>
      <c r="MB167" s="13"/>
      <c r="MC167" s="13"/>
      <c r="MD167" s="13"/>
      <c r="ME167" s="13"/>
      <c r="MF167" s="13"/>
      <c r="MG167" s="13"/>
      <c r="MH167" s="13"/>
      <c r="MI167" s="13"/>
      <c r="MJ167" s="13"/>
      <c r="MK167" s="13"/>
      <c r="ML167" s="13"/>
      <c r="MM167" s="13"/>
      <c r="MN167" s="13"/>
      <c r="MO167" s="13"/>
      <c r="MP167" s="13"/>
      <c r="MQ167" s="13"/>
      <c r="MR167" s="13"/>
      <c r="MS167" s="13"/>
      <c r="MT167" s="13"/>
      <c r="MU167" s="13"/>
      <c r="MV167" s="13"/>
      <c r="MW167" s="13"/>
      <c r="MX167" s="13"/>
      <c r="MY167" s="13"/>
      <c r="MZ167" s="13"/>
      <c r="NA167" s="13"/>
      <c r="NB167" s="13"/>
      <c r="NC167" s="13"/>
      <c r="ND167" s="13"/>
      <c r="NE167" s="13"/>
      <c r="NF167" s="13"/>
      <c r="NG167" s="13"/>
      <c r="NH167" s="13"/>
      <c r="NI167" s="13"/>
      <c r="NJ167" s="60">
        <v>4</v>
      </c>
      <c r="NK167" s="13">
        <v>176</v>
      </c>
      <c r="NL167" s="448"/>
      <c r="NM167" s="448"/>
      <c r="NN167" s="448"/>
    </row>
    <row r="168" spans="1:378">
      <c r="A168" s="9" t="s">
        <v>221</v>
      </c>
      <c r="B168" s="284">
        <f t="shared" si="191"/>
        <v>66</v>
      </c>
      <c r="C168" s="284">
        <f t="shared" si="192"/>
        <v>64</v>
      </c>
      <c r="D168" s="284">
        <f t="shared" si="193"/>
        <v>256</v>
      </c>
      <c r="E168" s="284">
        <f t="shared" si="194"/>
        <v>296</v>
      </c>
      <c r="F168" s="284">
        <f t="shared" si="195"/>
        <v>1089</v>
      </c>
      <c r="G168" s="284">
        <f t="shared" si="196"/>
        <v>953</v>
      </c>
      <c r="H168" s="284">
        <f t="shared" si="197"/>
        <v>1145</v>
      </c>
      <c r="I168" s="284">
        <f t="shared" si="198"/>
        <v>973</v>
      </c>
      <c r="J168" s="284">
        <f t="shared" si="199"/>
        <v>921</v>
      </c>
      <c r="K168" s="284">
        <f t="shared" si="200"/>
        <v>776</v>
      </c>
      <c r="L168" s="284">
        <f t="shared" si="201"/>
        <v>545</v>
      </c>
      <c r="M168" s="284">
        <f t="shared" si="202"/>
        <v>512</v>
      </c>
      <c r="N168" s="284">
        <f t="shared" si="203"/>
        <v>287</v>
      </c>
      <c r="O168" s="284">
        <f t="shared" si="204"/>
        <v>261</v>
      </c>
      <c r="P168" s="284">
        <f t="shared" si="205"/>
        <v>125</v>
      </c>
      <c r="Q168" s="284">
        <f t="shared" si="206"/>
        <v>136</v>
      </c>
      <c r="R168" s="284">
        <f t="shared" si="207"/>
        <v>46</v>
      </c>
      <c r="S168" s="284">
        <f t="shared" si="208"/>
        <v>73</v>
      </c>
      <c r="T168" s="284">
        <f t="shared" si="209"/>
        <v>7</v>
      </c>
      <c r="U168" s="284">
        <f t="shared" si="210"/>
        <v>25</v>
      </c>
      <c r="W168" s="16" t="s">
        <v>220</v>
      </c>
      <c r="X168" s="764">
        <f t="shared" si="212"/>
        <v>244</v>
      </c>
      <c r="Y168" s="764">
        <f t="shared" si="213"/>
        <v>205</v>
      </c>
      <c r="Z168" s="764">
        <f t="shared" si="214"/>
        <v>793</v>
      </c>
      <c r="AA168" s="764">
        <f t="shared" si="215"/>
        <v>809</v>
      </c>
      <c r="AB168" s="764">
        <f t="shared" si="216"/>
        <v>2041</v>
      </c>
      <c r="AC168" s="764">
        <f t="shared" si="217"/>
        <v>2000</v>
      </c>
      <c r="AD168" s="764">
        <f t="shared" si="218"/>
        <v>2149</v>
      </c>
      <c r="AE168" s="764">
        <f t="shared" si="219"/>
        <v>1944</v>
      </c>
      <c r="AF168" s="764">
        <f t="shared" si="220"/>
        <v>2058</v>
      </c>
      <c r="AG168" s="764">
        <f t="shared" si="221"/>
        <v>1965</v>
      </c>
      <c r="AH168" s="764">
        <f t="shared" si="222"/>
        <v>1562</v>
      </c>
      <c r="AI168" s="764">
        <f t="shared" si="223"/>
        <v>1552</v>
      </c>
      <c r="AJ168" s="764">
        <f t="shared" si="224"/>
        <v>1030</v>
      </c>
      <c r="AK168" s="764">
        <f t="shared" si="225"/>
        <v>889</v>
      </c>
      <c r="AL168" s="764">
        <f t="shared" si="226"/>
        <v>609</v>
      </c>
      <c r="AM168" s="764">
        <f t="shared" si="227"/>
        <v>551</v>
      </c>
      <c r="AN168" s="764">
        <f t="shared" si="228"/>
        <v>299</v>
      </c>
      <c r="AO168" s="764">
        <f t="shared" si="229"/>
        <v>401</v>
      </c>
      <c r="AP168" s="764">
        <f t="shared" si="230"/>
        <v>75</v>
      </c>
      <c r="AQ168" s="764">
        <f t="shared" si="231"/>
        <v>199</v>
      </c>
      <c r="AR168" s="764">
        <f t="shared" si="211"/>
        <v>229</v>
      </c>
      <c r="AT168" s="16" t="s">
        <v>220</v>
      </c>
      <c r="AU168" s="13">
        <v>6</v>
      </c>
      <c r="AV168" s="13">
        <v>27</v>
      </c>
      <c r="AW168" s="13">
        <v>19</v>
      </c>
      <c r="AX168" s="13">
        <v>17</v>
      </c>
      <c r="AY168" s="13">
        <v>24</v>
      </c>
      <c r="AZ168" s="13">
        <v>19</v>
      </c>
      <c r="BA168" s="13">
        <v>23</v>
      </c>
      <c r="BB168" s="13">
        <v>18</v>
      </c>
      <c r="BC168" s="13">
        <v>32</v>
      </c>
      <c r="BD168" s="13">
        <v>20</v>
      </c>
      <c r="BE168" s="13">
        <v>28</v>
      </c>
      <c r="BF168" s="13">
        <v>43</v>
      </c>
      <c r="BG168" s="13">
        <v>38</v>
      </c>
      <c r="BH168" s="13">
        <v>52</v>
      </c>
      <c r="BI168" s="13">
        <v>64</v>
      </c>
      <c r="BJ168" s="13">
        <v>83</v>
      </c>
      <c r="BK168" s="13">
        <v>104</v>
      </c>
      <c r="BL168" s="13">
        <v>116</v>
      </c>
      <c r="BM168" s="13">
        <v>155</v>
      </c>
      <c r="BN168" s="13">
        <v>126</v>
      </c>
      <c r="BO168" s="13">
        <v>156</v>
      </c>
      <c r="BP168" s="13">
        <v>196</v>
      </c>
      <c r="BQ168" s="13">
        <v>174</v>
      </c>
      <c r="BR168" s="13">
        <v>224</v>
      </c>
      <c r="BS168" s="13">
        <v>203</v>
      </c>
      <c r="BT168" s="13">
        <v>206</v>
      </c>
      <c r="BU168" s="13">
        <v>196</v>
      </c>
      <c r="BV168" s="13">
        <v>231</v>
      </c>
      <c r="BW168" s="13">
        <v>196</v>
      </c>
      <c r="BX168" s="13">
        <v>218</v>
      </c>
      <c r="BY168" s="13">
        <v>225</v>
      </c>
      <c r="BZ168" s="13">
        <v>217</v>
      </c>
      <c r="CA168" s="13">
        <v>179</v>
      </c>
      <c r="CB168" s="13">
        <v>176</v>
      </c>
      <c r="CC168" s="13">
        <v>207</v>
      </c>
      <c r="CD168" s="13">
        <v>195</v>
      </c>
      <c r="CE168" s="13">
        <v>194</v>
      </c>
      <c r="CF168" s="13">
        <v>180</v>
      </c>
      <c r="CG168" s="13">
        <v>206</v>
      </c>
      <c r="CH168" s="13">
        <v>165</v>
      </c>
      <c r="CI168" s="13">
        <v>175</v>
      </c>
      <c r="CJ168" s="13">
        <v>206</v>
      </c>
      <c r="CK168" s="13">
        <v>209</v>
      </c>
      <c r="CL168" s="13">
        <v>210</v>
      </c>
      <c r="CM168" s="13">
        <v>205</v>
      </c>
      <c r="CN168" s="13">
        <v>221</v>
      </c>
      <c r="CO168" s="13">
        <v>186</v>
      </c>
      <c r="CP168" s="13">
        <v>184</v>
      </c>
      <c r="CQ168" s="13">
        <v>176</v>
      </c>
      <c r="CR168" s="13">
        <v>193</v>
      </c>
      <c r="CS168" s="13">
        <v>167</v>
      </c>
      <c r="CT168" s="13">
        <v>169</v>
      </c>
      <c r="CU168" s="13">
        <v>155</v>
      </c>
      <c r="CV168" s="13">
        <v>189</v>
      </c>
      <c r="CW168" s="13">
        <v>167</v>
      </c>
      <c r="CX168" s="13">
        <v>150</v>
      </c>
      <c r="CY168" s="13">
        <v>138</v>
      </c>
      <c r="CZ168" s="13">
        <v>141</v>
      </c>
      <c r="DA168" s="13">
        <v>140</v>
      </c>
      <c r="DB168" s="13">
        <v>136</v>
      </c>
      <c r="DC168" s="13">
        <v>147</v>
      </c>
      <c r="DD168" s="13">
        <v>103</v>
      </c>
      <c r="DE168" s="13">
        <v>98</v>
      </c>
      <c r="DF168" s="13">
        <v>80</v>
      </c>
      <c r="DG168" s="13">
        <v>81</v>
      </c>
      <c r="DH168" s="13">
        <v>81</v>
      </c>
      <c r="DI168" s="13">
        <v>84</v>
      </c>
      <c r="DJ168" s="13">
        <v>76</v>
      </c>
      <c r="DK168" s="13">
        <v>76</v>
      </c>
      <c r="DL168" s="13">
        <v>63</v>
      </c>
      <c r="DM168" s="13">
        <v>66</v>
      </c>
      <c r="DN168" s="13">
        <v>60</v>
      </c>
      <c r="DO168" s="13">
        <v>64</v>
      </c>
      <c r="DP168" s="13">
        <v>57</v>
      </c>
      <c r="DQ168" s="13">
        <v>51</v>
      </c>
      <c r="DR168" s="13">
        <v>54</v>
      </c>
      <c r="DS168" s="13">
        <v>49</v>
      </c>
      <c r="DT168" s="13">
        <v>48</v>
      </c>
      <c r="DU168" s="13">
        <v>56</v>
      </c>
      <c r="DV168" s="13">
        <v>46</v>
      </c>
      <c r="DW168" s="13">
        <v>40</v>
      </c>
      <c r="DX168" s="13">
        <v>42</v>
      </c>
      <c r="DY168" s="13">
        <v>37</v>
      </c>
      <c r="DZ168" s="13">
        <v>40</v>
      </c>
      <c r="EA168" s="13">
        <v>40</v>
      </c>
      <c r="EB168" s="13">
        <v>37</v>
      </c>
      <c r="EC168" s="13">
        <v>37</v>
      </c>
      <c r="ED168" s="13">
        <v>44</v>
      </c>
      <c r="EE168" s="13">
        <v>38</v>
      </c>
      <c r="EF168" s="13">
        <v>46</v>
      </c>
      <c r="EG168" s="13">
        <v>31</v>
      </c>
      <c r="EH168" s="13">
        <v>28</v>
      </c>
      <c r="EI168" s="13">
        <v>29</v>
      </c>
      <c r="EJ168" s="13">
        <v>25</v>
      </c>
      <c r="EK168" s="13">
        <v>22</v>
      </c>
      <c r="EL168" s="13">
        <v>20</v>
      </c>
      <c r="EM168" s="13">
        <v>17</v>
      </c>
      <c r="EN168" s="13">
        <v>8</v>
      </c>
      <c r="EO168" s="13">
        <v>7</v>
      </c>
      <c r="EP168" s="13">
        <v>3</v>
      </c>
      <c r="EQ168" s="13">
        <v>5</v>
      </c>
      <c r="ER168" s="13">
        <v>3</v>
      </c>
      <c r="ES168" s="13">
        <v>1</v>
      </c>
      <c r="ET168" s="13"/>
      <c r="EU168" s="13"/>
      <c r="EV168" s="13"/>
      <c r="EW168" s="13"/>
      <c r="EX168" s="13"/>
      <c r="EY168" s="13"/>
      <c r="EZ168" s="13">
        <v>1</v>
      </c>
      <c r="FA168" s="60">
        <v>10516</v>
      </c>
      <c r="FB168" s="13">
        <v>10516</v>
      </c>
      <c r="FC168" s="16" t="s">
        <v>220</v>
      </c>
      <c r="FD168" s="13">
        <v>6</v>
      </c>
      <c r="FE168" s="13">
        <v>35</v>
      </c>
      <c r="FF168" s="13">
        <v>21</v>
      </c>
      <c r="FG168" s="13">
        <v>16</v>
      </c>
      <c r="FH168" s="13">
        <v>21</v>
      </c>
      <c r="FI168" s="13">
        <v>29</v>
      </c>
      <c r="FJ168" s="13">
        <v>25</v>
      </c>
      <c r="FK168" s="13">
        <v>26</v>
      </c>
      <c r="FL168" s="13">
        <v>28</v>
      </c>
      <c r="FM168" s="13">
        <v>37</v>
      </c>
      <c r="FN168" s="13">
        <v>36</v>
      </c>
      <c r="FO168" s="13">
        <v>45</v>
      </c>
      <c r="FP168" s="13">
        <v>42</v>
      </c>
      <c r="FQ168" s="13">
        <v>50</v>
      </c>
      <c r="FR168" s="13">
        <v>41</v>
      </c>
      <c r="FS168" s="13">
        <v>64</v>
      </c>
      <c r="FT168" s="13">
        <v>100</v>
      </c>
      <c r="FU168" s="13">
        <v>120</v>
      </c>
      <c r="FV168" s="13">
        <v>144</v>
      </c>
      <c r="FW168" s="13">
        <v>151</v>
      </c>
      <c r="FX168" s="13">
        <v>178</v>
      </c>
      <c r="FY168" s="13">
        <v>184</v>
      </c>
      <c r="FZ168" s="13">
        <v>191</v>
      </c>
      <c r="GA168" s="13">
        <v>234</v>
      </c>
      <c r="GB168" s="13">
        <v>209</v>
      </c>
      <c r="GC168" s="13">
        <v>210</v>
      </c>
      <c r="GD168" s="13">
        <v>186</v>
      </c>
      <c r="GE168" s="13">
        <v>203</v>
      </c>
      <c r="GF168" s="13">
        <v>223</v>
      </c>
      <c r="GG168" s="13">
        <v>223</v>
      </c>
      <c r="GH168" s="13">
        <v>228</v>
      </c>
      <c r="GI168" s="13">
        <v>219</v>
      </c>
      <c r="GJ168" s="13">
        <v>221</v>
      </c>
      <c r="GK168" s="13">
        <v>224</v>
      </c>
      <c r="GL168" s="13">
        <v>212</v>
      </c>
      <c r="GM168" s="13">
        <v>214</v>
      </c>
      <c r="GN168" s="13">
        <v>223</v>
      </c>
      <c r="GO168" s="13">
        <v>204</v>
      </c>
      <c r="GP168" s="13">
        <v>187</v>
      </c>
      <c r="GQ168" s="13">
        <v>217</v>
      </c>
      <c r="GR168" s="13">
        <v>226</v>
      </c>
      <c r="GS168" s="13">
        <v>203</v>
      </c>
      <c r="GT168" s="13">
        <v>234</v>
      </c>
      <c r="GU168" s="13">
        <v>188</v>
      </c>
      <c r="GV168" s="13">
        <v>205</v>
      </c>
      <c r="GW168" s="13">
        <v>216</v>
      </c>
      <c r="GX168" s="13">
        <v>206</v>
      </c>
      <c r="GY168" s="13">
        <v>198</v>
      </c>
      <c r="GZ168" s="13">
        <v>206</v>
      </c>
      <c r="HA168" s="13">
        <v>176</v>
      </c>
      <c r="HB168" s="13">
        <v>174</v>
      </c>
      <c r="HC168" s="13">
        <v>189</v>
      </c>
      <c r="HD168" s="13">
        <v>155</v>
      </c>
      <c r="HE168" s="13">
        <v>158</v>
      </c>
      <c r="HF168" s="13">
        <v>136</v>
      </c>
      <c r="HG168" s="13">
        <v>162</v>
      </c>
      <c r="HH168" s="13">
        <v>154</v>
      </c>
      <c r="HI168" s="13">
        <v>130</v>
      </c>
      <c r="HJ168" s="13">
        <v>141</v>
      </c>
      <c r="HK168" s="13">
        <v>163</v>
      </c>
      <c r="HL168" s="13">
        <v>124</v>
      </c>
      <c r="HM168" s="13">
        <v>135</v>
      </c>
      <c r="HN168" s="13">
        <v>115</v>
      </c>
      <c r="HO168" s="13">
        <v>115</v>
      </c>
      <c r="HP168" s="13">
        <v>101</v>
      </c>
      <c r="HQ168" s="13">
        <v>105</v>
      </c>
      <c r="HR168" s="13">
        <v>92</v>
      </c>
      <c r="HS168" s="13">
        <v>93</v>
      </c>
      <c r="HT168" s="13">
        <v>71</v>
      </c>
      <c r="HU168" s="13">
        <v>79</v>
      </c>
      <c r="HV168" s="13">
        <v>74</v>
      </c>
      <c r="HW168" s="13">
        <v>66</v>
      </c>
      <c r="HX168" s="13">
        <v>69</v>
      </c>
      <c r="HY168" s="13">
        <v>68</v>
      </c>
      <c r="HZ168" s="13">
        <v>65</v>
      </c>
      <c r="IA168" s="13">
        <v>66</v>
      </c>
      <c r="IB168" s="13">
        <v>46</v>
      </c>
      <c r="IC168" s="13">
        <v>64</v>
      </c>
      <c r="ID168" s="13">
        <v>48</v>
      </c>
      <c r="IE168" s="13">
        <v>43</v>
      </c>
      <c r="IF168" s="13">
        <v>48</v>
      </c>
      <c r="IG168" s="13">
        <v>35</v>
      </c>
      <c r="IH168" s="13">
        <v>32</v>
      </c>
      <c r="II168" s="13">
        <v>35</v>
      </c>
      <c r="IJ168" s="13">
        <v>36</v>
      </c>
      <c r="IK168" s="13">
        <v>26</v>
      </c>
      <c r="IL168" s="13">
        <v>34</v>
      </c>
      <c r="IM168" s="13">
        <v>18</v>
      </c>
      <c r="IN168" s="13">
        <v>16</v>
      </c>
      <c r="IO168" s="13">
        <v>19</v>
      </c>
      <c r="IP168" s="13">
        <v>16</v>
      </c>
      <c r="IQ168" s="13">
        <v>9</v>
      </c>
      <c r="IR168" s="13">
        <v>17</v>
      </c>
      <c r="IS168" s="13">
        <v>9</v>
      </c>
      <c r="IT168" s="13">
        <v>4</v>
      </c>
      <c r="IU168" s="13">
        <v>8</v>
      </c>
      <c r="IV168" s="13">
        <v>2</v>
      </c>
      <c r="IW168" s="13">
        <v>3</v>
      </c>
      <c r="IX168" s="13">
        <v>4</v>
      </c>
      <c r="IY168" s="13">
        <v>2</v>
      </c>
      <c r="IZ168" s="13"/>
      <c r="JA168" s="13"/>
      <c r="JB168" s="13">
        <v>1</v>
      </c>
      <c r="JC168" s="13"/>
      <c r="JD168" s="13"/>
      <c r="JE168" s="13"/>
      <c r="JF168" s="60">
        <v>10860</v>
      </c>
      <c r="JG168" s="13">
        <v>8</v>
      </c>
      <c r="JH168" s="13">
        <v>5</v>
      </c>
      <c r="JI168" s="13"/>
      <c r="JJ168" s="13"/>
      <c r="JK168" s="13"/>
      <c r="JL168" s="13"/>
      <c r="JM168" s="13"/>
      <c r="JN168" s="13"/>
      <c r="JO168" s="13">
        <v>1</v>
      </c>
      <c r="JP168" s="13"/>
      <c r="JQ168" s="13"/>
      <c r="JR168" s="13">
        <v>1</v>
      </c>
      <c r="JS168" s="13">
        <v>1</v>
      </c>
      <c r="JT168" s="13"/>
      <c r="JU168" s="13"/>
      <c r="JV168" s="13">
        <v>1</v>
      </c>
      <c r="JW168" s="13">
        <v>2</v>
      </c>
      <c r="JX168" s="13">
        <v>2</v>
      </c>
      <c r="JY168" s="13">
        <v>5</v>
      </c>
      <c r="JZ168" s="13">
        <v>4</v>
      </c>
      <c r="KA168" s="13">
        <v>1</v>
      </c>
      <c r="KB168" s="13">
        <v>5</v>
      </c>
      <c r="KC168" s="13">
        <v>5</v>
      </c>
      <c r="KD168" s="13">
        <v>3</v>
      </c>
      <c r="KE168" s="13">
        <v>2</v>
      </c>
      <c r="KF168" s="13">
        <v>1</v>
      </c>
      <c r="KG168" s="13">
        <v>2</v>
      </c>
      <c r="KH168" s="13"/>
      <c r="KI168" s="13">
        <v>4</v>
      </c>
      <c r="KJ168" s="13">
        <v>3</v>
      </c>
      <c r="KK168" s="13">
        <v>3</v>
      </c>
      <c r="KL168" s="13">
        <v>6</v>
      </c>
      <c r="KM168" s="13">
        <v>2</v>
      </c>
      <c r="KN168" s="13">
        <v>1</v>
      </c>
      <c r="KO168" s="13">
        <v>2</v>
      </c>
      <c r="KP168" s="13">
        <v>3</v>
      </c>
      <c r="KQ168" s="13">
        <v>3</v>
      </c>
      <c r="KR168" s="13">
        <v>3</v>
      </c>
      <c r="KS168" s="13"/>
      <c r="KT168" s="13">
        <v>3</v>
      </c>
      <c r="KU168" s="13">
        <v>3</v>
      </c>
      <c r="KV168" s="13">
        <v>4</v>
      </c>
      <c r="KW168" s="13">
        <v>3</v>
      </c>
      <c r="KX168" s="13">
        <v>1</v>
      </c>
      <c r="KY168" s="13">
        <v>4</v>
      </c>
      <c r="KZ168" s="13">
        <v>1</v>
      </c>
      <c r="LA168" s="13">
        <v>3</v>
      </c>
      <c r="LB168" s="13">
        <v>2</v>
      </c>
      <c r="LC168" s="13">
        <v>3</v>
      </c>
      <c r="LD168" s="13">
        <v>2</v>
      </c>
      <c r="LE168" s="13">
        <v>1</v>
      </c>
      <c r="LF168" s="13"/>
      <c r="LG168" s="13">
        <v>1</v>
      </c>
      <c r="LH168" s="13">
        <v>2</v>
      </c>
      <c r="LI168" s="13">
        <v>1</v>
      </c>
      <c r="LJ168" s="13"/>
      <c r="LK168" s="13">
        <v>1</v>
      </c>
      <c r="LL168" s="13"/>
      <c r="LM168" s="13">
        <v>2</v>
      </c>
      <c r="LN168" s="13">
        <v>2</v>
      </c>
      <c r="LO168" s="13">
        <v>1</v>
      </c>
      <c r="LP168" s="13">
        <v>2</v>
      </c>
      <c r="LQ168" s="13">
        <v>2</v>
      </c>
      <c r="LR168" s="13">
        <v>3</v>
      </c>
      <c r="LS168" s="13"/>
      <c r="LT168" s="13">
        <v>1</v>
      </c>
      <c r="LU168" s="13">
        <v>1</v>
      </c>
      <c r="LV168" s="13">
        <v>2</v>
      </c>
      <c r="LW168" s="13"/>
      <c r="LX168" s="13"/>
      <c r="LY168" s="13"/>
      <c r="LZ168" s="13">
        <v>2</v>
      </c>
      <c r="MA168" s="13">
        <v>2</v>
      </c>
      <c r="MB168" s="13">
        <v>1</v>
      </c>
      <c r="MC168" s="13">
        <v>1</v>
      </c>
      <c r="MD168" s="13"/>
      <c r="ME168" s="13">
        <v>2</v>
      </c>
      <c r="MF168" s="13"/>
      <c r="MG168" s="13">
        <v>1</v>
      </c>
      <c r="MH168" s="13">
        <v>1</v>
      </c>
      <c r="MI168" s="13">
        <v>3</v>
      </c>
      <c r="MJ168" s="13">
        <v>4</v>
      </c>
      <c r="MK168" s="13">
        <v>4</v>
      </c>
      <c r="ML168" s="13">
        <v>2</v>
      </c>
      <c r="MM168" s="13">
        <v>3</v>
      </c>
      <c r="MN168" s="13">
        <v>2</v>
      </c>
      <c r="MO168" s="13">
        <v>8</v>
      </c>
      <c r="MP168" s="13">
        <v>1</v>
      </c>
      <c r="MQ168" s="13">
        <v>2</v>
      </c>
      <c r="MR168" s="13">
        <v>16</v>
      </c>
      <c r="MS168" s="13">
        <v>6</v>
      </c>
      <c r="MT168" s="13">
        <v>6</v>
      </c>
      <c r="MU168" s="13">
        <v>5</v>
      </c>
      <c r="MV168" s="13">
        <v>3</v>
      </c>
      <c r="MW168" s="13">
        <v>4</v>
      </c>
      <c r="MX168" s="13">
        <v>5</v>
      </c>
      <c r="MY168" s="13">
        <v>7</v>
      </c>
      <c r="MZ168" s="13">
        <v>1</v>
      </c>
      <c r="NA168" s="13">
        <v>5</v>
      </c>
      <c r="NB168" s="13"/>
      <c r="NC168" s="13"/>
      <c r="ND168" s="13">
        <v>1</v>
      </c>
      <c r="NE168" s="13"/>
      <c r="NF168" s="13"/>
      <c r="NG168" s="13"/>
      <c r="NH168" s="13"/>
      <c r="NI168" s="13"/>
      <c r="NJ168" s="60">
        <v>228</v>
      </c>
      <c r="NK168" s="13">
        <v>11088</v>
      </c>
      <c r="NL168" s="448"/>
      <c r="NM168" s="448"/>
      <c r="NN168" s="448"/>
    </row>
    <row r="169" spans="1:378">
      <c r="A169" s="8" t="s">
        <v>283</v>
      </c>
      <c r="B169" s="293">
        <f t="shared" si="191"/>
        <v>6</v>
      </c>
      <c r="C169" s="293">
        <f t="shared" si="192"/>
        <v>5</v>
      </c>
      <c r="D169" s="293">
        <f t="shared" si="193"/>
        <v>9</v>
      </c>
      <c r="E169" s="293">
        <f t="shared" si="194"/>
        <v>11</v>
      </c>
      <c r="F169" s="293">
        <f t="shared" si="195"/>
        <v>21</v>
      </c>
      <c r="G169" s="293">
        <f t="shared" si="196"/>
        <v>32</v>
      </c>
      <c r="H169" s="293">
        <f t="shared" si="197"/>
        <v>32</v>
      </c>
      <c r="I169" s="293">
        <f t="shared" si="198"/>
        <v>33</v>
      </c>
      <c r="J169" s="293">
        <f t="shared" si="199"/>
        <v>21</v>
      </c>
      <c r="K169" s="293">
        <f t="shared" si="200"/>
        <v>31</v>
      </c>
      <c r="L169" s="293">
        <f t="shared" si="201"/>
        <v>7</v>
      </c>
      <c r="M169" s="293">
        <f t="shared" si="202"/>
        <v>11</v>
      </c>
      <c r="N169" s="293">
        <f t="shared" si="203"/>
        <v>12</v>
      </c>
      <c r="O169" s="293">
        <f t="shared" si="204"/>
        <v>3</v>
      </c>
      <c r="P169" s="293">
        <f t="shared" si="205"/>
        <v>6</v>
      </c>
      <c r="Q169" s="293">
        <f t="shared" si="206"/>
        <v>5</v>
      </c>
      <c r="R169" s="293">
        <f t="shared" si="207"/>
        <v>3</v>
      </c>
      <c r="S169" s="293">
        <f t="shared" si="208"/>
        <v>1</v>
      </c>
      <c r="T169" s="293">
        <f t="shared" si="209"/>
        <v>1</v>
      </c>
      <c r="U169" s="293">
        <f t="shared" si="210"/>
        <v>0</v>
      </c>
      <c r="W169" s="16" t="s">
        <v>176</v>
      </c>
      <c r="X169" s="764">
        <f t="shared" si="212"/>
        <v>22</v>
      </c>
      <c r="Y169" s="764">
        <f t="shared" si="213"/>
        <v>22</v>
      </c>
      <c r="Z169" s="764">
        <f t="shared" si="214"/>
        <v>65</v>
      </c>
      <c r="AA169" s="764">
        <f t="shared" si="215"/>
        <v>91</v>
      </c>
      <c r="AB169" s="764">
        <f t="shared" si="216"/>
        <v>214</v>
      </c>
      <c r="AC169" s="764">
        <f t="shared" si="217"/>
        <v>249</v>
      </c>
      <c r="AD169" s="764">
        <f t="shared" si="218"/>
        <v>195</v>
      </c>
      <c r="AE169" s="764">
        <f t="shared" si="219"/>
        <v>247</v>
      </c>
      <c r="AF169" s="764">
        <f t="shared" si="220"/>
        <v>179</v>
      </c>
      <c r="AG169" s="764">
        <f t="shared" si="221"/>
        <v>192</v>
      </c>
      <c r="AH169" s="764">
        <f t="shared" si="222"/>
        <v>132</v>
      </c>
      <c r="AI169" s="764">
        <f t="shared" si="223"/>
        <v>157</v>
      </c>
      <c r="AJ169" s="764">
        <f t="shared" si="224"/>
        <v>91</v>
      </c>
      <c r="AK169" s="764">
        <f t="shared" si="225"/>
        <v>85</v>
      </c>
      <c r="AL169" s="764">
        <f t="shared" si="226"/>
        <v>50</v>
      </c>
      <c r="AM169" s="764">
        <f t="shared" si="227"/>
        <v>47</v>
      </c>
      <c r="AN169" s="764">
        <f t="shared" si="228"/>
        <v>5</v>
      </c>
      <c r="AO169" s="764">
        <f t="shared" si="229"/>
        <v>18</v>
      </c>
      <c r="AP169" s="764">
        <f t="shared" si="230"/>
        <v>1</v>
      </c>
      <c r="AQ169" s="764">
        <f t="shared" si="231"/>
        <v>5</v>
      </c>
      <c r="AR169" s="764">
        <f t="shared" si="211"/>
        <v>15</v>
      </c>
      <c r="AT169" s="16" t="s">
        <v>176</v>
      </c>
      <c r="AU169" s="13"/>
      <c r="AV169" s="13">
        <v>3</v>
      </c>
      <c r="AW169" s="13">
        <v>4</v>
      </c>
      <c r="AX169" s="13">
        <v>3</v>
      </c>
      <c r="AY169" s="13"/>
      <c r="AZ169" s="13">
        <v>2</v>
      </c>
      <c r="BA169" s="13">
        <v>2</v>
      </c>
      <c r="BB169" s="13">
        <v>3</v>
      </c>
      <c r="BC169" s="13">
        <v>1</v>
      </c>
      <c r="BD169" s="13">
        <v>4</v>
      </c>
      <c r="BE169" s="13">
        <v>1</v>
      </c>
      <c r="BF169" s="13"/>
      <c r="BG169" s="13">
        <v>2</v>
      </c>
      <c r="BH169" s="13">
        <v>5</v>
      </c>
      <c r="BI169" s="13">
        <v>6</v>
      </c>
      <c r="BJ169" s="13">
        <v>8</v>
      </c>
      <c r="BK169" s="13">
        <v>10</v>
      </c>
      <c r="BL169" s="13">
        <v>16</v>
      </c>
      <c r="BM169" s="13">
        <v>16</v>
      </c>
      <c r="BN169" s="13">
        <v>27</v>
      </c>
      <c r="BO169" s="13">
        <v>19</v>
      </c>
      <c r="BP169" s="13">
        <v>25</v>
      </c>
      <c r="BQ169" s="13">
        <v>23</v>
      </c>
      <c r="BR169" s="13">
        <v>24</v>
      </c>
      <c r="BS169" s="13">
        <v>24</v>
      </c>
      <c r="BT169" s="13">
        <v>25</v>
      </c>
      <c r="BU169" s="13">
        <v>20</v>
      </c>
      <c r="BV169" s="13">
        <v>28</v>
      </c>
      <c r="BW169" s="13">
        <v>24</v>
      </c>
      <c r="BX169" s="13">
        <v>37</v>
      </c>
      <c r="BY169" s="13">
        <v>31</v>
      </c>
      <c r="BZ169" s="13">
        <v>17</v>
      </c>
      <c r="CA169" s="13">
        <v>31</v>
      </c>
      <c r="CB169" s="13">
        <v>25</v>
      </c>
      <c r="CC169" s="13">
        <v>34</v>
      </c>
      <c r="CD169" s="13">
        <v>21</v>
      </c>
      <c r="CE169" s="13">
        <v>21</v>
      </c>
      <c r="CF169" s="13">
        <v>27</v>
      </c>
      <c r="CG169" s="13">
        <v>18</v>
      </c>
      <c r="CH169" s="13">
        <v>22</v>
      </c>
      <c r="CI169" s="13">
        <v>22</v>
      </c>
      <c r="CJ169" s="13">
        <v>23</v>
      </c>
      <c r="CK169" s="13">
        <v>14</v>
      </c>
      <c r="CL169" s="13">
        <v>21</v>
      </c>
      <c r="CM169" s="13">
        <v>16</v>
      </c>
      <c r="CN169" s="13">
        <v>20</v>
      </c>
      <c r="CO169" s="13">
        <v>16</v>
      </c>
      <c r="CP169" s="13">
        <v>22</v>
      </c>
      <c r="CQ169" s="13">
        <v>19</v>
      </c>
      <c r="CR169" s="13">
        <v>19</v>
      </c>
      <c r="CS169" s="13">
        <v>19</v>
      </c>
      <c r="CT169" s="13">
        <v>35</v>
      </c>
      <c r="CU169" s="13">
        <v>13</v>
      </c>
      <c r="CV169" s="13">
        <v>14</v>
      </c>
      <c r="CW169" s="13">
        <v>15</v>
      </c>
      <c r="CX169" s="13">
        <v>10</v>
      </c>
      <c r="CY169" s="13">
        <v>9</v>
      </c>
      <c r="CZ169" s="13">
        <v>14</v>
      </c>
      <c r="DA169" s="13">
        <v>18</v>
      </c>
      <c r="DB169" s="13">
        <v>10</v>
      </c>
      <c r="DC169" s="13">
        <v>8</v>
      </c>
      <c r="DD169" s="13">
        <v>7</v>
      </c>
      <c r="DE169" s="13">
        <v>15</v>
      </c>
      <c r="DF169" s="13">
        <v>11</v>
      </c>
      <c r="DG169" s="13">
        <v>6</v>
      </c>
      <c r="DH169" s="13">
        <v>10</v>
      </c>
      <c r="DI169" s="13">
        <v>10</v>
      </c>
      <c r="DJ169" s="13">
        <v>11</v>
      </c>
      <c r="DK169" s="13">
        <v>5</v>
      </c>
      <c r="DL169" s="13">
        <v>2</v>
      </c>
      <c r="DM169" s="13">
        <v>11</v>
      </c>
      <c r="DN169" s="13">
        <v>8</v>
      </c>
      <c r="DO169" s="13">
        <v>3</v>
      </c>
      <c r="DP169" s="13">
        <v>3</v>
      </c>
      <c r="DQ169" s="13">
        <v>6</v>
      </c>
      <c r="DR169" s="13">
        <v>4</v>
      </c>
      <c r="DS169" s="13">
        <v>1</v>
      </c>
      <c r="DT169" s="13">
        <v>4</v>
      </c>
      <c r="DU169" s="13">
        <v>4</v>
      </c>
      <c r="DV169" s="13">
        <v>3</v>
      </c>
      <c r="DW169" s="13">
        <v>2</v>
      </c>
      <c r="DX169" s="13">
        <v>2</v>
      </c>
      <c r="DY169" s="13">
        <v>3</v>
      </c>
      <c r="DZ169" s="13">
        <v>1</v>
      </c>
      <c r="EA169" s="13">
        <v>3</v>
      </c>
      <c r="EB169" s="13">
        <v>2</v>
      </c>
      <c r="EC169" s="13"/>
      <c r="ED169" s="13">
        <v>5</v>
      </c>
      <c r="EE169" s="13"/>
      <c r="EF169" s="13"/>
      <c r="EG169" s="13">
        <v>1</v>
      </c>
      <c r="EH169" s="13">
        <v>1</v>
      </c>
      <c r="EI169" s="13"/>
      <c r="EJ169" s="13">
        <v>2</v>
      </c>
      <c r="EK169" s="13"/>
      <c r="EL169" s="13"/>
      <c r="EM169" s="13">
        <v>1</v>
      </c>
      <c r="EN169" s="13"/>
      <c r="EO169" s="13"/>
      <c r="EP169" s="13"/>
      <c r="EQ169" s="13"/>
      <c r="ER169" s="13"/>
      <c r="ES169" s="13"/>
      <c r="ET169" s="13"/>
      <c r="EU169" s="13"/>
      <c r="EV169" s="13"/>
      <c r="EW169" s="13"/>
      <c r="EX169" s="13"/>
      <c r="EY169" s="13"/>
      <c r="EZ169" s="13"/>
      <c r="FA169" s="60">
        <v>1113</v>
      </c>
      <c r="FB169" s="13">
        <v>1113</v>
      </c>
      <c r="FC169" s="16" t="s">
        <v>176</v>
      </c>
      <c r="FD169" s="13">
        <v>1</v>
      </c>
      <c r="FE169" s="13">
        <v>1</v>
      </c>
      <c r="FF169" s="13">
        <v>3</v>
      </c>
      <c r="FG169" s="13">
        <v>1</v>
      </c>
      <c r="FH169" s="13">
        <v>2</v>
      </c>
      <c r="FI169" s="13">
        <v>2</v>
      </c>
      <c r="FJ169" s="13">
        <v>5</v>
      </c>
      <c r="FK169" s="13">
        <v>3</v>
      </c>
      <c r="FL169" s="13">
        <v>2</v>
      </c>
      <c r="FM169" s="13">
        <v>2</v>
      </c>
      <c r="FN169" s="13">
        <v>1</v>
      </c>
      <c r="FO169" s="13">
        <v>3</v>
      </c>
      <c r="FP169" s="13">
        <v>1</v>
      </c>
      <c r="FQ169" s="13"/>
      <c r="FR169" s="13">
        <v>4</v>
      </c>
      <c r="FS169" s="13">
        <v>7</v>
      </c>
      <c r="FT169" s="13">
        <v>8</v>
      </c>
      <c r="FU169" s="13">
        <v>9</v>
      </c>
      <c r="FV169" s="13">
        <v>11</v>
      </c>
      <c r="FW169" s="13">
        <v>21</v>
      </c>
      <c r="FX169" s="13">
        <v>16</v>
      </c>
      <c r="FY169" s="13">
        <v>12</v>
      </c>
      <c r="FZ169" s="13">
        <v>26</v>
      </c>
      <c r="GA169" s="13">
        <v>27</v>
      </c>
      <c r="GB169" s="13">
        <v>28</v>
      </c>
      <c r="GC169" s="13">
        <v>20</v>
      </c>
      <c r="GD169" s="13">
        <v>28</v>
      </c>
      <c r="GE169" s="13">
        <v>21</v>
      </c>
      <c r="GF169" s="13">
        <v>9</v>
      </c>
      <c r="GG169" s="13">
        <v>27</v>
      </c>
      <c r="GH169" s="13">
        <v>20</v>
      </c>
      <c r="GI169" s="13">
        <v>17</v>
      </c>
      <c r="GJ169" s="13">
        <v>17</v>
      </c>
      <c r="GK169" s="13">
        <v>21</v>
      </c>
      <c r="GL169" s="13">
        <v>16</v>
      </c>
      <c r="GM169" s="13">
        <v>27</v>
      </c>
      <c r="GN169" s="13">
        <v>14</v>
      </c>
      <c r="GO169" s="13">
        <v>21</v>
      </c>
      <c r="GP169" s="13">
        <v>28</v>
      </c>
      <c r="GQ169" s="13">
        <v>14</v>
      </c>
      <c r="GR169" s="13">
        <v>25</v>
      </c>
      <c r="GS169" s="13">
        <v>21</v>
      </c>
      <c r="GT169" s="13">
        <v>16</v>
      </c>
      <c r="GU169" s="13">
        <v>20</v>
      </c>
      <c r="GV169" s="13">
        <v>15</v>
      </c>
      <c r="GW169" s="13">
        <v>16</v>
      </c>
      <c r="GX169" s="13">
        <v>22</v>
      </c>
      <c r="GY169" s="13">
        <v>14</v>
      </c>
      <c r="GZ169" s="13">
        <v>17</v>
      </c>
      <c r="HA169" s="13">
        <v>13</v>
      </c>
      <c r="HB169" s="13">
        <v>17</v>
      </c>
      <c r="HC169" s="13">
        <v>15</v>
      </c>
      <c r="HD169" s="13">
        <v>15</v>
      </c>
      <c r="HE169" s="13">
        <v>15</v>
      </c>
      <c r="HF169" s="13">
        <v>9</v>
      </c>
      <c r="HG169" s="13">
        <v>12</v>
      </c>
      <c r="HH169" s="13">
        <v>12</v>
      </c>
      <c r="HI169" s="13">
        <v>15</v>
      </c>
      <c r="HJ169" s="13">
        <v>14</v>
      </c>
      <c r="HK169" s="13">
        <v>8</v>
      </c>
      <c r="HL169" s="13">
        <v>6</v>
      </c>
      <c r="HM169" s="13">
        <v>9</v>
      </c>
      <c r="HN169" s="13">
        <v>9</v>
      </c>
      <c r="HO169" s="13">
        <v>13</v>
      </c>
      <c r="HP169" s="13">
        <v>8</v>
      </c>
      <c r="HQ169" s="13">
        <v>10</v>
      </c>
      <c r="HR169" s="13">
        <v>10</v>
      </c>
      <c r="HS169" s="13">
        <v>6</v>
      </c>
      <c r="HT169" s="13">
        <v>13</v>
      </c>
      <c r="HU169" s="13">
        <v>7</v>
      </c>
      <c r="HV169" s="13">
        <v>7</v>
      </c>
      <c r="HW169" s="13">
        <v>4</v>
      </c>
      <c r="HX169" s="13">
        <v>4</v>
      </c>
      <c r="HY169" s="13">
        <v>6</v>
      </c>
      <c r="HZ169" s="13">
        <v>6</v>
      </c>
      <c r="IA169" s="13">
        <v>5</v>
      </c>
      <c r="IB169" s="13">
        <v>9</v>
      </c>
      <c r="IC169" s="13">
        <v>4</v>
      </c>
      <c r="ID169" s="13">
        <v>3</v>
      </c>
      <c r="IE169" s="13">
        <v>2</v>
      </c>
      <c r="IF169" s="13">
        <v>1</v>
      </c>
      <c r="IG169" s="13"/>
      <c r="IH169" s="13">
        <v>1</v>
      </c>
      <c r="II169" s="13"/>
      <c r="IJ169" s="13"/>
      <c r="IK169" s="13">
        <v>2</v>
      </c>
      <c r="IL169" s="13"/>
      <c r="IM169" s="13">
        <v>1</v>
      </c>
      <c r="IN169" s="13"/>
      <c r="IO169" s="13"/>
      <c r="IP169" s="13"/>
      <c r="IQ169" s="13"/>
      <c r="IR169" s="13"/>
      <c r="IS169" s="13"/>
      <c r="IT169" s="13">
        <v>1</v>
      </c>
      <c r="IU169" s="13"/>
      <c r="IV169" s="13"/>
      <c r="IW169" s="13"/>
      <c r="IX169" s="13"/>
      <c r="IY169" s="13"/>
      <c r="IZ169" s="13"/>
      <c r="JA169" s="13"/>
      <c r="JB169" s="13"/>
      <c r="JC169" s="13"/>
      <c r="JD169" s="13"/>
      <c r="JE169" s="13"/>
      <c r="JF169" s="60">
        <v>954</v>
      </c>
      <c r="JG169" s="13">
        <v>2</v>
      </c>
      <c r="JH169" s="13"/>
      <c r="JI169" s="13"/>
      <c r="JJ169" s="13"/>
      <c r="JK169" s="13"/>
      <c r="JL169" s="13"/>
      <c r="JM169" s="13"/>
      <c r="JN169" s="13"/>
      <c r="JO169" s="13"/>
      <c r="JP169" s="13"/>
      <c r="JQ169" s="13"/>
      <c r="JR169" s="13"/>
      <c r="JS169" s="13"/>
      <c r="JT169" s="13"/>
      <c r="JU169" s="13"/>
      <c r="JV169" s="13"/>
      <c r="JW169" s="13">
        <v>1</v>
      </c>
      <c r="JX169" s="13"/>
      <c r="JY169" s="13"/>
      <c r="JZ169" s="13"/>
      <c r="KA169" s="13">
        <v>1</v>
      </c>
      <c r="KB169" s="13"/>
      <c r="KC169" s="13"/>
      <c r="KD169" s="13"/>
      <c r="KE169" s="13"/>
      <c r="KF169" s="13">
        <v>1</v>
      </c>
      <c r="KG169" s="13"/>
      <c r="KH169" s="13">
        <v>1</v>
      </c>
      <c r="KI169" s="13"/>
      <c r="KJ169" s="13"/>
      <c r="KK169" s="13">
        <v>1</v>
      </c>
      <c r="KL169" s="13"/>
      <c r="KM169" s="13"/>
      <c r="KN169" s="13"/>
      <c r="KO169" s="13">
        <v>1</v>
      </c>
      <c r="KP169" s="13"/>
      <c r="KQ169" s="13">
        <v>2</v>
      </c>
      <c r="KR169" s="13">
        <v>1</v>
      </c>
      <c r="KS169" s="13"/>
      <c r="KT169" s="13"/>
      <c r="KU169" s="13"/>
      <c r="KV169" s="13">
        <v>1</v>
      </c>
      <c r="KW169" s="13"/>
      <c r="KX169" s="13">
        <v>1</v>
      </c>
      <c r="KY169" s="13"/>
      <c r="KZ169" s="13"/>
      <c r="LA169" s="13"/>
      <c r="LB169" s="13"/>
      <c r="LC169" s="13"/>
      <c r="LD169" s="13"/>
      <c r="LE169" s="13"/>
      <c r="LF169" s="13"/>
      <c r="LG169" s="13"/>
      <c r="LH169" s="13"/>
      <c r="LI169" s="13"/>
      <c r="LJ169" s="13"/>
      <c r="LK169" s="13"/>
      <c r="LL169" s="13"/>
      <c r="LM169" s="13"/>
      <c r="LN169" s="13"/>
      <c r="LO169" s="13"/>
      <c r="LP169" s="13"/>
      <c r="LQ169" s="13"/>
      <c r="LR169" s="13"/>
      <c r="LS169" s="13"/>
      <c r="LT169" s="13"/>
      <c r="LU169" s="13"/>
      <c r="LV169" s="13"/>
      <c r="LW169" s="13"/>
      <c r="LX169" s="13"/>
      <c r="LY169" s="13">
        <v>1</v>
      </c>
      <c r="LZ169" s="13"/>
      <c r="MA169" s="13"/>
      <c r="MB169" s="13"/>
      <c r="MC169" s="13"/>
      <c r="MD169" s="13"/>
      <c r="ME169" s="13"/>
      <c r="MF169" s="13"/>
      <c r="MG169" s="13"/>
      <c r="MH169" s="13"/>
      <c r="MI169" s="13"/>
      <c r="MJ169" s="13"/>
      <c r="MK169" s="13"/>
      <c r="ML169" s="13"/>
      <c r="MM169" s="13"/>
      <c r="MN169" s="13"/>
      <c r="MO169" s="13"/>
      <c r="MP169" s="13"/>
      <c r="MQ169" s="13">
        <v>1</v>
      </c>
      <c r="MR169" s="13"/>
      <c r="MS169" s="13"/>
      <c r="MT169" s="13"/>
      <c r="MU169" s="13"/>
      <c r="MV169" s="13"/>
      <c r="MW169" s="13"/>
      <c r="MX169" s="13"/>
      <c r="MY169" s="13"/>
      <c r="MZ169" s="13"/>
      <c r="NA169" s="13"/>
      <c r="NB169" s="13"/>
      <c r="NC169" s="13"/>
      <c r="ND169" s="13"/>
      <c r="NE169" s="13"/>
      <c r="NF169" s="13"/>
      <c r="NG169" s="13"/>
      <c r="NH169" s="13"/>
      <c r="NI169" s="13"/>
      <c r="NJ169" s="60">
        <v>15</v>
      </c>
      <c r="NK169" s="13">
        <v>969</v>
      </c>
      <c r="NL169" s="448"/>
      <c r="NM169" s="448"/>
      <c r="NN169" s="448"/>
    </row>
    <row r="170" spans="1:378" ht="13.8" thickBot="1">
      <c r="W170" s="16" t="s">
        <v>177</v>
      </c>
      <c r="X170" s="764">
        <f t="shared" si="212"/>
        <v>6</v>
      </c>
      <c r="Y170" s="764">
        <f t="shared" si="213"/>
        <v>0</v>
      </c>
      <c r="Z170" s="764">
        <f t="shared" si="214"/>
        <v>13</v>
      </c>
      <c r="AA170" s="764">
        <f t="shared" si="215"/>
        <v>8</v>
      </c>
      <c r="AB170" s="764">
        <f t="shared" si="216"/>
        <v>42</v>
      </c>
      <c r="AC170" s="764">
        <f t="shared" si="217"/>
        <v>35</v>
      </c>
      <c r="AD170" s="764">
        <f t="shared" si="218"/>
        <v>64</v>
      </c>
      <c r="AE170" s="764">
        <f t="shared" si="219"/>
        <v>59</v>
      </c>
      <c r="AF170" s="764">
        <f t="shared" si="220"/>
        <v>48</v>
      </c>
      <c r="AG170" s="764">
        <f t="shared" si="221"/>
        <v>46</v>
      </c>
      <c r="AH170" s="764">
        <f t="shared" si="222"/>
        <v>47</v>
      </c>
      <c r="AI170" s="764">
        <f t="shared" si="223"/>
        <v>35</v>
      </c>
      <c r="AJ170" s="764">
        <f t="shared" si="224"/>
        <v>29</v>
      </c>
      <c r="AK170" s="764">
        <f t="shared" si="225"/>
        <v>16</v>
      </c>
      <c r="AL170" s="764">
        <f t="shared" si="226"/>
        <v>24</v>
      </c>
      <c r="AM170" s="764">
        <f t="shared" si="227"/>
        <v>16</v>
      </c>
      <c r="AN170" s="764">
        <f t="shared" si="228"/>
        <v>12</v>
      </c>
      <c r="AO170" s="764">
        <f t="shared" si="229"/>
        <v>21</v>
      </c>
      <c r="AP170" s="764">
        <f t="shared" si="230"/>
        <v>7</v>
      </c>
      <c r="AQ170" s="764">
        <f t="shared" si="231"/>
        <v>3</v>
      </c>
      <c r="AR170" s="764">
        <f t="shared" si="211"/>
        <v>36</v>
      </c>
      <c r="AT170" s="16" t="s">
        <v>177</v>
      </c>
      <c r="AU170" s="13"/>
      <c r="AV170" s="13"/>
      <c r="AW170" s="13"/>
      <c r="AX170" s="13"/>
      <c r="AY170" s="13"/>
      <c r="AZ170" s="13"/>
      <c r="BA170" s="13"/>
      <c r="BB170" s="13"/>
      <c r="BC170" s="13"/>
      <c r="BD170" s="13"/>
      <c r="BE170" s="13"/>
      <c r="BF170" s="13"/>
      <c r="BG170" s="13"/>
      <c r="BH170" s="13"/>
      <c r="BI170" s="13"/>
      <c r="BJ170" s="13">
        <v>2</v>
      </c>
      <c r="BK170" s="13">
        <v>2</v>
      </c>
      <c r="BL170" s="13"/>
      <c r="BM170" s="13">
        <v>1</v>
      </c>
      <c r="BN170" s="13">
        <v>3</v>
      </c>
      <c r="BO170" s="13">
        <v>3</v>
      </c>
      <c r="BP170" s="13"/>
      <c r="BQ170" s="13">
        <v>6</v>
      </c>
      <c r="BR170" s="13">
        <v>3</v>
      </c>
      <c r="BS170" s="13">
        <v>3</v>
      </c>
      <c r="BT170" s="13">
        <v>3</v>
      </c>
      <c r="BU170" s="13">
        <v>8</v>
      </c>
      <c r="BV170" s="13">
        <v>1</v>
      </c>
      <c r="BW170" s="13">
        <v>4</v>
      </c>
      <c r="BX170" s="13">
        <v>4</v>
      </c>
      <c r="BY170" s="13">
        <v>8</v>
      </c>
      <c r="BZ170" s="13">
        <v>8</v>
      </c>
      <c r="CA170" s="13">
        <v>2</v>
      </c>
      <c r="CB170" s="13">
        <v>3</v>
      </c>
      <c r="CC170" s="13">
        <v>5</v>
      </c>
      <c r="CD170" s="13">
        <v>6</v>
      </c>
      <c r="CE170" s="13">
        <v>7</v>
      </c>
      <c r="CF170" s="13">
        <v>7</v>
      </c>
      <c r="CG170" s="13">
        <v>4</v>
      </c>
      <c r="CH170" s="13">
        <v>9</v>
      </c>
      <c r="CI170" s="13">
        <v>6</v>
      </c>
      <c r="CJ170" s="13">
        <v>5</v>
      </c>
      <c r="CK170" s="13">
        <v>2</v>
      </c>
      <c r="CL170" s="13">
        <v>6</v>
      </c>
      <c r="CM170" s="13">
        <v>8</v>
      </c>
      <c r="CN170" s="13">
        <v>5</v>
      </c>
      <c r="CO170" s="13">
        <v>2</v>
      </c>
      <c r="CP170" s="13">
        <v>5</v>
      </c>
      <c r="CQ170" s="13">
        <v>2</v>
      </c>
      <c r="CR170" s="13">
        <v>5</v>
      </c>
      <c r="CS170" s="13">
        <v>5</v>
      </c>
      <c r="CT170" s="13">
        <v>2</v>
      </c>
      <c r="CU170" s="13">
        <v>3</v>
      </c>
      <c r="CV170" s="13">
        <v>3</v>
      </c>
      <c r="CW170" s="13">
        <v>3</v>
      </c>
      <c r="CX170" s="13">
        <v>4</v>
      </c>
      <c r="CY170" s="13">
        <v>3</v>
      </c>
      <c r="CZ170" s="13">
        <v>3</v>
      </c>
      <c r="DA170" s="13">
        <v>3</v>
      </c>
      <c r="DB170" s="13">
        <v>6</v>
      </c>
      <c r="DC170" s="13"/>
      <c r="DD170" s="13">
        <v>2</v>
      </c>
      <c r="DE170" s="13">
        <v>1</v>
      </c>
      <c r="DF170" s="13">
        <v>1</v>
      </c>
      <c r="DG170" s="13">
        <v>1</v>
      </c>
      <c r="DH170" s="13">
        <v>2</v>
      </c>
      <c r="DI170" s="13">
        <v>3</v>
      </c>
      <c r="DJ170" s="13">
        <v>1</v>
      </c>
      <c r="DK170" s="13">
        <v>2</v>
      </c>
      <c r="DL170" s="13">
        <v>3</v>
      </c>
      <c r="DM170" s="13">
        <v>3</v>
      </c>
      <c r="DN170" s="13"/>
      <c r="DO170" s="13">
        <v>2</v>
      </c>
      <c r="DP170" s="13">
        <v>1</v>
      </c>
      <c r="DQ170" s="13">
        <v>3</v>
      </c>
      <c r="DR170" s="13"/>
      <c r="DS170" s="13">
        <v>2</v>
      </c>
      <c r="DT170" s="13">
        <v>2</v>
      </c>
      <c r="DU170" s="13">
        <v>1</v>
      </c>
      <c r="DV170" s="13">
        <v>2</v>
      </c>
      <c r="DW170" s="13">
        <v>1</v>
      </c>
      <c r="DX170" s="13">
        <v>2</v>
      </c>
      <c r="DY170" s="13">
        <v>2</v>
      </c>
      <c r="DZ170" s="13">
        <v>3</v>
      </c>
      <c r="EA170" s="13">
        <v>3</v>
      </c>
      <c r="EB170" s="13">
        <v>4</v>
      </c>
      <c r="EC170" s="13">
        <v>2</v>
      </c>
      <c r="ED170" s="13">
        <v>1</v>
      </c>
      <c r="EE170" s="13">
        <v>1</v>
      </c>
      <c r="EF170" s="13">
        <v>2</v>
      </c>
      <c r="EG170" s="13">
        <v>1</v>
      </c>
      <c r="EH170" s="13"/>
      <c r="EI170" s="13">
        <v>1</v>
      </c>
      <c r="EJ170" s="13"/>
      <c r="EK170" s="13">
        <v>1</v>
      </c>
      <c r="EL170" s="13"/>
      <c r="EM170" s="13"/>
      <c r="EN170" s="13"/>
      <c r="EO170" s="13"/>
      <c r="EP170" s="13"/>
      <c r="EQ170" s="13"/>
      <c r="ER170" s="13"/>
      <c r="ES170" s="13"/>
      <c r="ET170" s="13"/>
      <c r="EU170" s="13"/>
      <c r="EV170" s="13"/>
      <c r="EW170" s="13"/>
      <c r="EX170" s="13"/>
      <c r="EY170" s="13"/>
      <c r="EZ170" s="13"/>
      <c r="FA170" s="60">
        <v>239</v>
      </c>
      <c r="FB170" s="13">
        <v>239</v>
      </c>
      <c r="FC170" s="16" t="s">
        <v>177</v>
      </c>
      <c r="FD170" s="13"/>
      <c r="FE170" s="13">
        <v>1</v>
      </c>
      <c r="FF170" s="13">
        <v>1</v>
      </c>
      <c r="FG170" s="13"/>
      <c r="FH170" s="13"/>
      <c r="FI170" s="13"/>
      <c r="FJ170" s="13">
        <v>2</v>
      </c>
      <c r="FK170" s="13">
        <v>1</v>
      </c>
      <c r="FL170" s="13">
        <v>1</v>
      </c>
      <c r="FM170" s="13"/>
      <c r="FN170" s="13"/>
      <c r="FO170" s="13">
        <v>1</v>
      </c>
      <c r="FP170" s="13">
        <v>2</v>
      </c>
      <c r="FQ170" s="13">
        <v>1</v>
      </c>
      <c r="FR170" s="13"/>
      <c r="FS170" s="13">
        <v>1</v>
      </c>
      <c r="FT170" s="13">
        <v>2</v>
      </c>
      <c r="FU170" s="13">
        <v>2</v>
      </c>
      <c r="FV170" s="13">
        <v>4</v>
      </c>
      <c r="FW170" s="13"/>
      <c r="FX170" s="13">
        <v>2</v>
      </c>
      <c r="FY170" s="13">
        <v>2</v>
      </c>
      <c r="FZ170" s="13">
        <v>5</v>
      </c>
      <c r="GA170" s="13">
        <v>2</v>
      </c>
      <c r="GB170" s="13">
        <v>4</v>
      </c>
      <c r="GC170" s="13">
        <v>7</v>
      </c>
      <c r="GD170" s="13">
        <v>3</v>
      </c>
      <c r="GE170" s="13">
        <v>9</v>
      </c>
      <c r="GF170" s="13">
        <v>1</v>
      </c>
      <c r="GG170" s="13">
        <v>7</v>
      </c>
      <c r="GH170" s="13">
        <v>3</v>
      </c>
      <c r="GI170" s="13">
        <v>3</v>
      </c>
      <c r="GJ170" s="13">
        <v>15</v>
      </c>
      <c r="GK170" s="13">
        <v>6</v>
      </c>
      <c r="GL170" s="13">
        <v>6</v>
      </c>
      <c r="GM170" s="13">
        <v>1</v>
      </c>
      <c r="GN170" s="13">
        <v>8</v>
      </c>
      <c r="GO170" s="13">
        <v>6</v>
      </c>
      <c r="GP170" s="13">
        <v>7</v>
      </c>
      <c r="GQ170" s="13">
        <v>9</v>
      </c>
      <c r="GR170" s="13">
        <v>5</v>
      </c>
      <c r="GS170" s="13">
        <v>3</v>
      </c>
      <c r="GT170" s="13">
        <v>3</v>
      </c>
      <c r="GU170" s="13">
        <v>3</v>
      </c>
      <c r="GV170" s="13">
        <v>5</v>
      </c>
      <c r="GW170" s="13">
        <v>3</v>
      </c>
      <c r="GX170" s="13">
        <v>7</v>
      </c>
      <c r="GY170" s="13">
        <v>4</v>
      </c>
      <c r="GZ170" s="13">
        <v>6</v>
      </c>
      <c r="HA170" s="13">
        <v>9</v>
      </c>
      <c r="HB170" s="13">
        <v>5</v>
      </c>
      <c r="HC170" s="13">
        <v>4</v>
      </c>
      <c r="HD170" s="13">
        <v>9</v>
      </c>
      <c r="HE170" s="13">
        <v>3</v>
      </c>
      <c r="HF170" s="13">
        <v>2</v>
      </c>
      <c r="HG170" s="13">
        <v>7</v>
      </c>
      <c r="HH170" s="13">
        <v>6</v>
      </c>
      <c r="HI170" s="13">
        <v>5</v>
      </c>
      <c r="HJ170" s="13">
        <v>2</v>
      </c>
      <c r="HK170" s="13">
        <v>4</v>
      </c>
      <c r="HL170" s="13">
        <v>4</v>
      </c>
      <c r="HM170" s="13">
        <v>4</v>
      </c>
      <c r="HN170" s="13"/>
      <c r="HO170" s="13">
        <v>1</v>
      </c>
      <c r="HP170" s="13">
        <v>4</v>
      </c>
      <c r="HQ170" s="13">
        <v>5</v>
      </c>
      <c r="HR170" s="13">
        <v>2</v>
      </c>
      <c r="HS170" s="13">
        <v>5</v>
      </c>
      <c r="HT170" s="13">
        <v>3</v>
      </c>
      <c r="HU170" s="13">
        <v>1</v>
      </c>
      <c r="HV170" s="13">
        <v>5</v>
      </c>
      <c r="HW170" s="13">
        <v>2</v>
      </c>
      <c r="HX170" s="13">
        <v>4</v>
      </c>
      <c r="HY170" s="13"/>
      <c r="HZ170" s="13">
        <v>2</v>
      </c>
      <c r="IA170" s="13"/>
      <c r="IB170" s="13">
        <v>2</v>
      </c>
      <c r="IC170" s="13">
        <v>5</v>
      </c>
      <c r="ID170" s="13">
        <v>4</v>
      </c>
      <c r="IE170" s="13"/>
      <c r="IF170" s="13">
        <v>2</v>
      </c>
      <c r="IG170" s="13">
        <v>1</v>
      </c>
      <c r="IH170" s="13">
        <v>2</v>
      </c>
      <c r="II170" s="13">
        <v>1</v>
      </c>
      <c r="IJ170" s="13">
        <v>3</v>
      </c>
      <c r="IK170" s="13">
        <v>1</v>
      </c>
      <c r="IL170" s="13">
        <v>2</v>
      </c>
      <c r="IM170" s="13"/>
      <c r="IN170" s="13"/>
      <c r="IO170" s="13"/>
      <c r="IP170" s="13">
        <v>2</v>
      </c>
      <c r="IQ170" s="13">
        <v>2</v>
      </c>
      <c r="IR170" s="13"/>
      <c r="IS170" s="13">
        <v>2</v>
      </c>
      <c r="IT170" s="13"/>
      <c r="IU170" s="13"/>
      <c r="IV170" s="13">
        <v>1</v>
      </c>
      <c r="IW170" s="13"/>
      <c r="IX170" s="13"/>
      <c r="IY170" s="13"/>
      <c r="IZ170" s="13"/>
      <c r="JA170" s="13"/>
      <c r="JB170" s="13"/>
      <c r="JC170" s="13"/>
      <c r="JD170" s="13"/>
      <c r="JE170" s="13"/>
      <c r="JF170" s="60">
        <v>292</v>
      </c>
      <c r="JG170" s="13"/>
      <c r="JH170" s="13"/>
      <c r="JI170" s="13"/>
      <c r="JJ170" s="13"/>
      <c r="JK170" s="13"/>
      <c r="JL170" s="13"/>
      <c r="JM170" s="13"/>
      <c r="JN170" s="13"/>
      <c r="JO170" s="13"/>
      <c r="JP170" s="13"/>
      <c r="JQ170" s="13"/>
      <c r="JR170" s="13"/>
      <c r="JS170" s="13"/>
      <c r="JT170" s="13"/>
      <c r="JU170" s="13"/>
      <c r="JV170" s="13"/>
      <c r="JW170" s="13"/>
      <c r="JX170" s="13">
        <v>1</v>
      </c>
      <c r="JY170" s="13"/>
      <c r="JZ170" s="13"/>
      <c r="KA170" s="13"/>
      <c r="KB170" s="13"/>
      <c r="KC170" s="13"/>
      <c r="KD170" s="13"/>
      <c r="KE170" s="13"/>
      <c r="KF170" s="13"/>
      <c r="KG170" s="13">
        <v>1</v>
      </c>
      <c r="KH170" s="13"/>
      <c r="KI170" s="13"/>
      <c r="KJ170" s="13"/>
      <c r="KK170" s="13">
        <v>4</v>
      </c>
      <c r="KL170" s="13"/>
      <c r="KM170" s="13">
        <v>1</v>
      </c>
      <c r="KN170" s="13"/>
      <c r="KO170" s="13"/>
      <c r="KP170" s="13"/>
      <c r="KQ170" s="13">
        <v>2</v>
      </c>
      <c r="KR170" s="13">
        <v>2</v>
      </c>
      <c r="KS170" s="13"/>
      <c r="KT170" s="13"/>
      <c r="KU170" s="13">
        <v>2</v>
      </c>
      <c r="KV170" s="13">
        <v>3</v>
      </c>
      <c r="KW170" s="13">
        <v>1</v>
      </c>
      <c r="KX170" s="13">
        <v>1</v>
      </c>
      <c r="KY170" s="13">
        <v>1</v>
      </c>
      <c r="KZ170" s="13">
        <v>1</v>
      </c>
      <c r="LA170" s="13">
        <v>1</v>
      </c>
      <c r="LB170" s="13">
        <v>2</v>
      </c>
      <c r="LC170" s="13"/>
      <c r="LD170" s="13">
        <v>2</v>
      </c>
      <c r="LE170" s="13">
        <v>1</v>
      </c>
      <c r="LF170" s="13">
        <v>1</v>
      </c>
      <c r="LG170" s="13">
        <v>1</v>
      </c>
      <c r="LH170" s="13"/>
      <c r="LI170" s="13">
        <v>1</v>
      </c>
      <c r="LJ170" s="13"/>
      <c r="LK170" s="13">
        <v>1</v>
      </c>
      <c r="LL170" s="13"/>
      <c r="LM170" s="13"/>
      <c r="LN170" s="13">
        <v>1</v>
      </c>
      <c r="LO170" s="13"/>
      <c r="LP170" s="13">
        <v>1</v>
      </c>
      <c r="LQ170" s="13"/>
      <c r="LR170" s="13"/>
      <c r="LS170" s="13"/>
      <c r="LT170" s="13">
        <v>1</v>
      </c>
      <c r="LU170" s="13"/>
      <c r="LV170" s="13"/>
      <c r="LW170" s="13"/>
      <c r="LX170" s="13"/>
      <c r="LY170" s="13"/>
      <c r="LZ170" s="13">
        <v>1</v>
      </c>
      <c r="MA170" s="13"/>
      <c r="MB170" s="13"/>
      <c r="MC170" s="13"/>
      <c r="MD170" s="13">
        <v>1</v>
      </c>
      <c r="ME170" s="13">
        <v>1</v>
      </c>
      <c r="MF170" s="13"/>
      <c r="MG170" s="13"/>
      <c r="MH170" s="13"/>
      <c r="MI170" s="13"/>
      <c r="MJ170" s="13"/>
      <c r="MK170" s="13"/>
      <c r="ML170" s="13"/>
      <c r="MM170" s="13"/>
      <c r="MN170" s="13"/>
      <c r="MO170" s="13"/>
      <c r="MP170" s="13"/>
      <c r="MQ170" s="13"/>
      <c r="MR170" s="13"/>
      <c r="MS170" s="13"/>
      <c r="MT170" s="13"/>
      <c r="MU170" s="13"/>
      <c r="MV170" s="13"/>
      <c r="MW170" s="13"/>
      <c r="MX170" s="13"/>
      <c r="MY170" s="13"/>
      <c r="MZ170" s="13"/>
      <c r="NA170" s="13"/>
      <c r="NB170" s="13"/>
      <c r="NC170" s="13"/>
      <c r="ND170" s="13"/>
      <c r="NE170" s="13"/>
      <c r="NF170" s="13"/>
      <c r="NG170" s="13"/>
      <c r="NH170" s="13"/>
      <c r="NI170" s="13"/>
      <c r="NJ170" s="60">
        <v>36</v>
      </c>
      <c r="NK170" s="13">
        <v>328</v>
      </c>
      <c r="NL170" s="448"/>
      <c r="NM170" s="448"/>
      <c r="NN170" s="448"/>
    </row>
    <row r="171" spans="1:378">
      <c r="A171" s="368" t="s">
        <v>300</v>
      </c>
      <c r="B171" s="38">
        <f t="shared" ref="B171:U171" si="232">+X177</f>
        <v>483</v>
      </c>
      <c r="C171" s="38">
        <f t="shared" si="232"/>
        <v>470</v>
      </c>
      <c r="D171" s="38">
        <f t="shared" si="232"/>
        <v>708</v>
      </c>
      <c r="E171" s="38">
        <f t="shared" si="232"/>
        <v>716</v>
      </c>
      <c r="F171" s="38">
        <f t="shared" si="232"/>
        <v>2132</v>
      </c>
      <c r="G171" s="38">
        <f t="shared" si="232"/>
        <v>2080</v>
      </c>
      <c r="H171" s="38">
        <f t="shared" si="232"/>
        <v>2299</v>
      </c>
      <c r="I171" s="38">
        <f t="shared" si="232"/>
        <v>1995</v>
      </c>
      <c r="J171" s="38">
        <f t="shared" si="232"/>
        <v>1622</v>
      </c>
      <c r="K171" s="38">
        <f t="shared" si="232"/>
        <v>1462</v>
      </c>
      <c r="L171" s="38">
        <f t="shared" si="232"/>
        <v>1214</v>
      </c>
      <c r="M171" s="38">
        <f t="shared" si="232"/>
        <v>1076</v>
      </c>
      <c r="N171" s="38">
        <f t="shared" si="232"/>
        <v>812</v>
      </c>
      <c r="O171" s="38">
        <f t="shared" si="232"/>
        <v>609</v>
      </c>
      <c r="P171" s="38">
        <f t="shared" si="232"/>
        <v>429</v>
      </c>
      <c r="Q171" s="38">
        <f t="shared" si="232"/>
        <v>388</v>
      </c>
      <c r="R171" s="38">
        <f t="shared" si="232"/>
        <v>217</v>
      </c>
      <c r="S171" s="38">
        <f t="shared" si="232"/>
        <v>276</v>
      </c>
      <c r="T171" s="38">
        <f t="shared" si="232"/>
        <v>54</v>
      </c>
      <c r="U171" s="38">
        <f t="shared" si="232"/>
        <v>151</v>
      </c>
      <c r="W171" s="16" t="s">
        <v>221</v>
      </c>
      <c r="X171" s="764">
        <f t="shared" si="212"/>
        <v>66</v>
      </c>
      <c r="Y171" s="764">
        <f t="shared" si="213"/>
        <v>64</v>
      </c>
      <c r="Z171" s="764">
        <f t="shared" si="214"/>
        <v>256</v>
      </c>
      <c r="AA171" s="764">
        <f t="shared" si="215"/>
        <v>296</v>
      </c>
      <c r="AB171" s="764">
        <f t="shared" si="216"/>
        <v>1089</v>
      </c>
      <c r="AC171" s="764">
        <f t="shared" si="217"/>
        <v>953</v>
      </c>
      <c r="AD171" s="764">
        <f t="shared" si="218"/>
        <v>1145</v>
      </c>
      <c r="AE171" s="764">
        <f t="shared" si="219"/>
        <v>973</v>
      </c>
      <c r="AF171" s="764">
        <f t="shared" si="220"/>
        <v>921</v>
      </c>
      <c r="AG171" s="764">
        <f t="shared" si="221"/>
        <v>776</v>
      </c>
      <c r="AH171" s="764">
        <f t="shared" si="222"/>
        <v>545</v>
      </c>
      <c r="AI171" s="764">
        <f t="shared" si="223"/>
        <v>512</v>
      </c>
      <c r="AJ171" s="764">
        <f t="shared" si="224"/>
        <v>287</v>
      </c>
      <c r="AK171" s="764">
        <f t="shared" si="225"/>
        <v>261</v>
      </c>
      <c r="AL171" s="764">
        <f t="shared" si="226"/>
        <v>125</v>
      </c>
      <c r="AM171" s="764">
        <f t="shared" si="227"/>
        <v>136</v>
      </c>
      <c r="AN171" s="764">
        <f t="shared" si="228"/>
        <v>46</v>
      </c>
      <c r="AO171" s="764">
        <f t="shared" si="229"/>
        <v>73</v>
      </c>
      <c r="AP171" s="764">
        <f t="shared" si="230"/>
        <v>7</v>
      </c>
      <c r="AQ171" s="764">
        <f t="shared" si="231"/>
        <v>25</v>
      </c>
      <c r="AR171" s="764">
        <f t="shared" si="211"/>
        <v>92</v>
      </c>
      <c r="AT171" s="16" t="s">
        <v>221</v>
      </c>
      <c r="AU171" s="13"/>
      <c r="AV171" s="13">
        <v>5</v>
      </c>
      <c r="AW171" s="13">
        <v>12</v>
      </c>
      <c r="AX171" s="13">
        <v>5</v>
      </c>
      <c r="AY171" s="13">
        <v>4</v>
      </c>
      <c r="AZ171" s="13">
        <v>4</v>
      </c>
      <c r="BA171" s="13">
        <v>7</v>
      </c>
      <c r="BB171" s="13">
        <v>10</v>
      </c>
      <c r="BC171" s="13">
        <v>10</v>
      </c>
      <c r="BD171" s="13">
        <v>7</v>
      </c>
      <c r="BE171" s="13">
        <v>7</v>
      </c>
      <c r="BF171" s="13">
        <v>8</v>
      </c>
      <c r="BG171" s="13">
        <v>10</v>
      </c>
      <c r="BH171" s="13">
        <v>13</v>
      </c>
      <c r="BI171" s="13">
        <v>7</v>
      </c>
      <c r="BJ171" s="13">
        <v>27</v>
      </c>
      <c r="BK171" s="13">
        <v>34</v>
      </c>
      <c r="BL171" s="13">
        <v>55</v>
      </c>
      <c r="BM171" s="13">
        <v>76</v>
      </c>
      <c r="BN171" s="13">
        <v>59</v>
      </c>
      <c r="BO171" s="13">
        <v>64</v>
      </c>
      <c r="BP171" s="13">
        <v>97</v>
      </c>
      <c r="BQ171" s="13">
        <v>87</v>
      </c>
      <c r="BR171" s="13">
        <v>78</v>
      </c>
      <c r="BS171" s="13">
        <v>100</v>
      </c>
      <c r="BT171" s="13">
        <v>104</v>
      </c>
      <c r="BU171" s="13">
        <v>101</v>
      </c>
      <c r="BV171" s="13">
        <v>109</v>
      </c>
      <c r="BW171" s="13">
        <v>107</v>
      </c>
      <c r="BX171" s="13">
        <v>106</v>
      </c>
      <c r="BY171" s="13">
        <v>113</v>
      </c>
      <c r="BZ171" s="13">
        <v>94</v>
      </c>
      <c r="CA171" s="13">
        <v>107</v>
      </c>
      <c r="CB171" s="13">
        <v>112</v>
      </c>
      <c r="CC171" s="13">
        <v>81</v>
      </c>
      <c r="CD171" s="13">
        <v>96</v>
      </c>
      <c r="CE171" s="13">
        <v>93</v>
      </c>
      <c r="CF171" s="13">
        <v>86</v>
      </c>
      <c r="CG171" s="13">
        <v>93</v>
      </c>
      <c r="CH171" s="13">
        <v>98</v>
      </c>
      <c r="CI171" s="13">
        <v>93</v>
      </c>
      <c r="CJ171" s="13">
        <v>92</v>
      </c>
      <c r="CK171" s="13">
        <v>81</v>
      </c>
      <c r="CL171" s="13">
        <v>77</v>
      </c>
      <c r="CM171" s="13">
        <v>86</v>
      </c>
      <c r="CN171" s="13">
        <v>63</v>
      </c>
      <c r="CO171" s="13">
        <v>78</v>
      </c>
      <c r="CP171" s="13">
        <v>61</v>
      </c>
      <c r="CQ171" s="13">
        <v>65</v>
      </c>
      <c r="CR171" s="13">
        <v>80</v>
      </c>
      <c r="CS171" s="13">
        <v>63</v>
      </c>
      <c r="CT171" s="13">
        <v>70</v>
      </c>
      <c r="CU171" s="13">
        <v>49</v>
      </c>
      <c r="CV171" s="13">
        <v>56</v>
      </c>
      <c r="CW171" s="13">
        <v>59</v>
      </c>
      <c r="CX171" s="13">
        <v>47</v>
      </c>
      <c r="CY171" s="13">
        <v>43</v>
      </c>
      <c r="CZ171" s="13">
        <v>49</v>
      </c>
      <c r="DA171" s="13">
        <v>40</v>
      </c>
      <c r="DB171" s="13">
        <v>36</v>
      </c>
      <c r="DC171" s="13">
        <v>45</v>
      </c>
      <c r="DD171" s="13">
        <v>42</v>
      </c>
      <c r="DE171" s="13">
        <v>32</v>
      </c>
      <c r="DF171" s="13">
        <v>21</v>
      </c>
      <c r="DG171" s="13">
        <v>23</v>
      </c>
      <c r="DH171" s="13">
        <v>20</v>
      </c>
      <c r="DI171" s="13">
        <v>13</v>
      </c>
      <c r="DJ171" s="13">
        <v>21</v>
      </c>
      <c r="DK171" s="13">
        <v>21</v>
      </c>
      <c r="DL171" s="13">
        <v>23</v>
      </c>
      <c r="DM171" s="13">
        <v>18</v>
      </c>
      <c r="DN171" s="13">
        <v>20</v>
      </c>
      <c r="DO171" s="13">
        <v>13</v>
      </c>
      <c r="DP171" s="13">
        <v>10</v>
      </c>
      <c r="DQ171" s="13">
        <v>15</v>
      </c>
      <c r="DR171" s="13">
        <v>17</v>
      </c>
      <c r="DS171" s="13">
        <v>12</v>
      </c>
      <c r="DT171" s="13">
        <v>14</v>
      </c>
      <c r="DU171" s="13">
        <v>6</v>
      </c>
      <c r="DV171" s="13">
        <v>11</v>
      </c>
      <c r="DW171" s="13">
        <v>9</v>
      </c>
      <c r="DX171" s="13">
        <v>13</v>
      </c>
      <c r="DY171" s="13">
        <v>11</v>
      </c>
      <c r="DZ171" s="13">
        <v>2</v>
      </c>
      <c r="EA171" s="13">
        <v>6</v>
      </c>
      <c r="EB171" s="13">
        <v>2</v>
      </c>
      <c r="EC171" s="13">
        <v>11</v>
      </c>
      <c r="ED171" s="13">
        <v>11</v>
      </c>
      <c r="EE171" s="13">
        <v>4</v>
      </c>
      <c r="EF171" s="13">
        <v>4</v>
      </c>
      <c r="EG171" s="13">
        <v>3</v>
      </c>
      <c r="EH171" s="13">
        <v>5</v>
      </c>
      <c r="EI171" s="13">
        <v>4</v>
      </c>
      <c r="EJ171" s="13">
        <v>2</v>
      </c>
      <c r="EK171" s="13">
        <v>2</v>
      </c>
      <c r="EL171" s="13">
        <v>1</v>
      </c>
      <c r="EM171" s="13">
        <v>5</v>
      </c>
      <c r="EN171" s="13">
        <v>1</v>
      </c>
      <c r="EO171" s="13"/>
      <c r="EP171" s="13"/>
      <c r="EQ171" s="13">
        <v>1</v>
      </c>
      <c r="ER171" s="13"/>
      <c r="ES171" s="13">
        <v>1</v>
      </c>
      <c r="ET171" s="13"/>
      <c r="EU171" s="13"/>
      <c r="EV171" s="13"/>
      <c r="EW171" s="13"/>
      <c r="EX171" s="13"/>
      <c r="EY171" s="13"/>
      <c r="EZ171" s="13">
        <v>1</v>
      </c>
      <c r="FA171" s="60">
        <v>4070</v>
      </c>
      <c r="FB171" s="13">
        <v>4070</v>
      </c>
      <c r="FC171" s="16" t="s">
        <v>221</v>
      </c>
      <c r="FD171" s="13"/>
      <c r="FE171" s="13">
        <v>8</v>
      </c>
      <c r="FF171" s="13">
        <v>13</v>
      </c>
      <c r="FG171" s="13">
        <v>6</v>
      </c>
      <c r="FH171" s="13">
        <v>5</v>
      </c>
      <c r="FI171" s="13">
        <v>4</v>
      </c>
      <c r="FJ171" s="13">
        <v>3</v>
      </c>
      <c r="FK171" s="13">
        <v>8</v>
      </c>
      <c r="FL171" s="13">
        <v>8</v>
      </c>
      <c r="FM171" s="13">
        <v>11</v>
      </c>
      <c r="FN171" s="13">
        <v>7</v>
      </c>
      <c r="FO171" s="13">
        <v>15</v>
      </c>
      <c r="FP171" s="13">
        <v>13</v>
      </c>
      <c r="FQ171" s="13">
        <v>11</v>
      </c>
      <c r="FR171" s="13">
        <v>15</v>
      </c>
      <c r="FS171" s="13">
        <v>17</v>
      </c>
      <c r="FT171" s="13">
        <v>27</v>
      </c>
      <c r="FU171" s="13">
        <v>33</v>
      </c>
      <c r="FV171" s="13">
        <v>56</v>
      </c>
      <c r="FW171" s="13">
        <v>62</v>
      </c>
      <c r="FX171" s="13">
        <v>67</v>
      </c>
      <c r="FY171" s="13">
        <v>97</v>
      </c>
      <c r="FZ171" s="13">
        <v>106</v>
      </c>
      <c r="GA171" s="13">
        <v>108</v>
      </c>
      <c r="GB171" s="13">
        <v>117</v>
      </c>
      <c r="GC171" s="13">
        <v>103</v>
      </c>
      <c r="GD171" s="13">
        <v>130</v>
      </c>
      <c r="GE171" s="13">
        <v>127</v>
      </c>
      <c r="GF171" s="13">
        <v>95</v>
      </c>
      <c r="GG171" s="13">
        <v>139</v>
      </c>
      <c r="GH171" s="13">
        <v>133</v>
      </c>
      <c r="GI171" s="13">
        <v>118</v>
      </c>
      <c r="GJ171" s="13">
        <v>120</v>
      </c>
      <c r="GK171" s="13">
        <v>103</v>
      </c>
      <c r="GL171" s="13">
        <v>103</v>
      </c>
      <c r="GM171" s="13">
        <v>110</v>
      </c>
      <c r="GN171" s="13">
        <v>110</v>
      </c>
      <c r="GO171" s="13">
        <v>119</v>
      </c>
      <c r="GP171" s="13">
        <v>120</v>
      </c>
      <c r="GQ171" s="13">
        <v>109</v>
      </c>
      <c r="GR171" s="13">
        <v>108</v>
      </c>
      <c r="GS171" s="13">
        <v>107</v>
      </c>
      <c r="GT171" s="13">
        <v>97</v>
      </c>
      <c r="GU171" s="13">
        <v>97</v>
      </c>
      <c r="GV171" s="13">
        <v>90</v>
      </c>
      <c r="GW171" s="13">
        <v>82</v>
      </c>
      <c r="GX171" s="13">
        <v>101</v>
      </c>
      <c r="GY171" s="13">
        <v>75</v>
      </c>
      <c r="GZ171" s="13">
        <v>96</v>
      </c>
      <c r="HA171" s="13">
        <v>68</v>
      </c>
      <c r="HB171" s="13">
        <v>82</v>
      </c>
      <c r="HC171" s="13">
        <v>65</v>
      </c>
      <c r="HD171" s="13">
        <v>71</v>
      </c>
      <c r="HE171" s="13">
        <v>49</v>
      </c>
      <c r="HF171" s="13">
        <v>48</v>
      </c>
      <c r="HG171" s="13">
        <v>43</v>
      </c>
      <c r="HH171" s="13">
        <v>53</v>
      </c>
      <c r="HI171" s="13">
        <v>39</v>
      </c>
      <c r="HJ171" s="13">
        <v>49</v>
      </c>
      <c r="HK171" s="13">
        <v>46</v>
      </c>
      <c r="HL171" s="13">
        <v>36</v>
      </c>
      <c r="HM171" s="13">
        <v>37</v>
      </c>
      <c r="HN171" s="13">
        <v>49</v>
      </c>
      <c r="HO171" s="13">
        <v>30</v>
      </c>
      <c r="HP171" s="13">
        <v>32</v>
      </c>
      <c r="HQ171" s="13">
        <v>19</v>
      </c>
      <c r="HR171" s="13">
        <v>20</v>
      </c>
      <c r="HS171" s="13">
        <v>19</v>
      </c>
      <c r="HT171" s="13">
        <v>20</v>
      </c>
      <c r="HU171" s="13">
        <v>25</v>
      </c>
      <c r="HV171" s="13">
        <v>19</v>
      </c>
      <c r="HW171" s="13">
        <v>14</v>
      </c>
      <c r="HX171" s="13">
        <v>12</v>
      </c>
      <c r="HY171" s="13">
        <v>16</v>
      </c>
      <c r="HZ171" s="13">
        <v>14</v>
      </c>
      <c r="IA171" s="13">
        <v>11</v>
      </c>
      <c r="IB171" s="13">
        <v>13</v>
      </c>
      <c r="IC171" s="13">
        <v>12</v>
      </c>
      <c r="ID171" s="13">
        <v>9</v>
      </c>
      <c r="IE171" s="13">
        <v>5</v>
      </c>
      <c r="IF171" s="13">
        <v>8</v>
      </c>
      <c r="IG171" s="13">
        <v>7</v>
      </c>
      <c r="IH171" s="13">
        <v>4</v>
      </c>
      <c r="II171" s="13">
        <v>3</v>
      </c>
      <c r="IJ171" s="13">
        <v>1</v>
      </c>
      <c r="IK171" s="13">
        <v>6</v>
      </c>
      <c r="IL171" s="13">
        <v>9</v>
      </c>
      <c r="IM171" s="13">
        <v>2</v>
      </c>
      <c r="IN171" s="13">
        <v>2</v>
      </c>
      <c r="IO171" s="13">
        <v>4</v>
      </c>
      <c r="IP171" s="13">
        <v>2</v>
      </c>
      <c r="IQ171" s="13">
        <v>1</v>
      </c>
      <c r="IR171" s="13">
        <v>1</v>
      </c>
      <c r="IS171" s="13">
        <v>1</v>
      </c>
      <c r="IT171" s="13"/>
      <c r="IU171" s="13"/>
      <c r="IV171" s="13"/>
      <c r="IW171" s="13"/>
      <c r="IX171" s="13">
        <v>1</v>
      </c>
      <c r="IY171" s="13">
        <v>1</v>
      </c>
      <c r="IZ171" s="13"/>
      <c r="JA171" s="13"/>
      <c r="JB171" s="13"/>
      <c r="JC171" s="13"/>
      <c r="JD171" s="13"/>
      <c r="JE171" s="13"/>
      <c r="JF171" s="60">
        <v>4487</v>
      </c>
      <c r="JG171" s="13">
        <v>6</v>
      </c>
      <c r="JH171" s="13">
        <v>5</v>
      </c>
      <c r="JI171" s="13"/>
      <c r="JJ171" s="13"/>
      <c r="JK171" s="13"/>
      <c r="JL171" s="13"/>
      <c r="JM171" s="13"/>
      <c r="JN171" s="13"/>
      <c r="JO171" s="13"/>
      <c r="JP171" s="13">
        <v>1</v>
      </c>
      <c r="JQ171" s="13">
        <v>1</v>
      </c>
      <c r="JR171" s="13">
        <v>1</v>
      </c>
      <c r="JS171" s="13"/>
      <c r="JT171" s="13"/>
      <c r="JU171" s="13"/>
      <c r="JV171" s="13">
        <v>2</v>
      </c>
      <c r="JW171" s="13">
        <v>1</v>
      </c>
      <c r="JX171" s="13">
        <v>2</v>
      </c>
      <c r="JY171" s="13">
        <v>5</v>
      </c>
      <c r="JZ171" s="13"/>
      <c r="KA171" s="13">
        <v>1</v>
      </c>
      <c r="KB171" s="13"/>
      <c r="KC171" s="13">
        <v>3</v>
      </c>
      <c r="KD171" s="13">
        <v>1</v>
      </c>
      <c r="KE171" s="13">
        <v>4</v>
      </c>
      <c r="KF171" s="13">
        <v>3</v>
      </c>
      <c r="KG171" s="13">
        <v>1</v>
      </c>
      <c r="KH171" s="13">
        <v>2</v>
      </c>
      <c r="KI171" s="13">
        <v>2</v>
      </c>
      <c r="KJ171" s="13"/>
      <c r="KK171" s="13"/>
      <c r="KL171" s="13">
        <v>4</v>
      </c>
      <c r="KM171" s="13"/>
      <c r="KN171" s="13">
        <v>4</v>
      </c>
      <c r="KO171" s="13">
        <v>1</v>
      </c>
      <c r="KP171" s="13">
        <v>2</v>
      </c>
      <c r="KQ171" s="13"/>
      <c r="KR171" s="13">
        <v>2</v>
      </c>
      <c r="KS171" s="13">
        <v>1</v>
      </c>
      <c r="KT171" s="13">
        <v>1</v>
      </c>
      <c r="KU171" s="13">
        <v>2</v>
      </c>
      <c r="KV171" s="13">
        <v>3</v>
      </c>
      <c r="KW171" s="13">
        <v>2</v>
      </c>
      <c r="KX171" s="13">
        <v>1</v>
      </c>
      <c r="KY171" s="13">
        <v>1</v>
      </c>
      <c r="KZ171" s="13"/>
      <c r="LA171" s="13"/>
      <c r="LB171" s="13">
        <v>1</v>
      </c>
      <c r="LC171" s="13"/>
      <c r="LD171" s="13"/>
      <c r="LE171" s="13"/>
      <c r="LF171" s="13"/>
      <c r="LG171" s="13"/>
      <c r="LH171" s="13"/>
      <c r="LI171" s="13">
        <v>3</v>
      </c>
      <c r="LJ171" s="13">
        <v>2</v>
      </c>
      <c r="LK171" s="13"/>
      <c r="LL171" s="13"/>
      <c r="LM171" s="13"/>
      <c r="LN171" s="13"/>
      <c r="LO171" s="13"/>
      <c r="LP171" s="13">
        <v>1</v>
      </c>
      <c r="LQ171" s="13"/>
      <c r="LR171" s="13"/>
      <c r="LS171" s="13"/>
      <c r="LT171" s="13">
        <v>1</v>
      </c>
      <c r="LU171" s="13">
        <v>1</v>
      </c>
      <c r="LV171" s="13"/>
      <c r="LW171" s="13"/>
      <c r="LX171" s="13"/>
      <c r="LY171" s="13"/>
      <c r="LZ171" s="13">
        <v>1</v>
      </c>
      <c r="MA171" s="13">
        <v>1</v>
      </c>
      <c r="MB171" s="13"/>
      <c r="MC171" s="13"/>
      <c r="MD171" s="13"/>
      <c r="ME171" s="13"/>
      <c r="MF171" s="13">
        <v>1</v>
      </c>
      <c r="MG171" s="13"/>
      <c r="MH171" s="13"/>
      <c r="MI171" s="13"/>
      <c r="MJ171" s="13">
        <v>1</v>
      </c>
      <c r="MK171" s="13">
        <v>1</v>
      </c>
      <c r="ML171" s="13"/>
      <c r="MM171" s="13"/>
      <c r="MN171" s="13">
        <v>1</v>
      </c>
      <c r="MO171" s="13"/>
      <c r="MP171" s="13">
        <v>1</v>
      </c>
      <c r="MQ171" s="13"/>
      <c r="MR171" s="13">
        <v>3</v>
      </c>
      <c r="MS171" s="13"/>
      <c r="MT171" s="13">
        <v>2</v>
      </c>
      <c r="MU171" s="13">
        <v>1</v>
      </c>
      <c r="MV171" s="13"/>
      <c r="MW171" s="13">
        <v>1</v>
      </c>
      <c r="MX171" s="13"/>
      <c r="MY171" s="13">
        <v>1</v>
      </c>
      <c r="MZ171" s="13">
        <v>1</v>
      </c>
      <c r="NA171" s="13">
        <v>1</v>
      </c>
      <c r="NB171" s="13"/>
      <c r="NC171" s="13"/>
      <c r="ND171" s="13"/>
      <c r="NE171" s="13"/>
      <c r="NF171" s="13"/>
      <c r="NG171" s="13"/>
      <c r="NH171" s="13"/>
      <c r="NI171" s="13"/>
      <c r="NJ171" s="60">
        <v>91</v>
      </c>
      <c r="NK171" s="13">
        <v>4578</v>
      </c>
      <c r="NL171" s="448"/>
      <c r="NM171" s="448"/>
      <c r="NN171" s="448"/>
    </row>
    <row r="172" spans="1:378" ht="13.8">
      <c r="A172" s="369" t="s">
        <v>301</v>
      </c>
      <c r="B172" s="38">
        <f t="shared" ref="B172:K179" si="233">+X184</f>
        <v>129</v>
      </c>
      <c r="C172" s="38">
        <f t="shared" si="233"/>
        <v>106</v>
      </c>
      <c r="D172" s="38">
        <f t="shared" si="233"/>
        <v>392</v>
      </c>
      <c r="E172" s="38">
        <f t="shared" si="233"/>
        <v>438</v>
      </c>
      <c r="F172" s="38">
        <f t="shared" si="233"/>
        <v>1325</v>
      </c>
      <c r="G172" s="38">
        <f t="shared" si="233"/>
        <v>1504</v>
      </c>
      <c r="H172" s="38">
        <f t="shared" si="233"/>
        <v>1224</v>
      </c>
      <c r="I172" s="38">
        <f t="shared" si="233"/>
        <v>1231</v>
      </c>
      <c r="J172" s="38">
        <f t="shared" si="233"/>
        <v>794</v>
      </c>
      <c r="K172" s="38">
        <f t="shared" si="233"/>
        <v>804</v>
      </c>
      <c r="L172" s="38">
        <f t="shared" ref="L172:U179" si="234">+AH184</f>
        <v>645</v>
      </c>
      <c r="M172" s="38">
        <f t="shared" si="234"/>
        <v>697</v>
      </c>
      <c r="N172" s="38">
        <f t="shared" si="234"/>
        <v>481</v>
      </c>
      <c r="O172" s="38">
        <f t="shared" si="234"/>
        <v>470</v>
      </c>
      <c r="P172" s="38">
        <f t="shared" si="234"/>
        <v>350</v>
      </c>
      <c r="Q172" s="38">
        <f t="shared" si="234"/>
        <v>338</v>
      </c>
      <c r="R172" s="38">
        <f t="shared" si="234"/>
        <v>204</v>
      </c>
      <c r="S172" s="38">
        <f t="shared" si="234"/>
        <v>326</v>
      </c>
      <c r="T172" s="38">
        <f t="shared" si="234"/>
        <v>66</v>
      </c>
      <c r="U172" s="38">
        <f t="shared" si="234"/>
        <v>202</v>
      </c>
      <c r="JG172" s="600"/>
    </row>
    <row r="173" spans="1:378" ht="13.8">
      <c r="A173" s="369" t="s">
        <v>302</v>
      </c>
      <c r="B173" s="38">
        <f t="shared" si="233"/>
        <v>333</v>
      </c>
      <c r="C173" s="38">
        <f t="shared" si="233"/>
        <v>311</v>
      </c>
      <c r="D173" s="38">
        <f t="shared" si="233"/>
        <v>524</v>
      </c>
      <c r="E173" s="38">
        <f t="shared" si="233"/>
        <v>545</v>
      </c>
      <c r="F173" s="38">
        <f t="shared" si="233"/>
        <v>1636</v>
      </c>
      <c r="G173" s="38">
        <f t="shared" si="233"/>
        <v>1672</v>
      </c>
      <c r="H173" s="38">
        <f t="shared" si="233"/>
        <v>1908</v>
      </c>
      <c r="I173" s="38">
        <f t="shared" si="233"/>
        <v>1796</v>
      </c>
      <c r="J173" s="38">
        <f t="shared" si="233"/>
        <v>1418</v>
      </c>
      <c r="K173" s="38">
        <f t="shared" si="233"/>
        <v>1378</v>
      </c>
      <c r="L173" s="38">
        <f t="shared" si="234"/>
        <v>1095</v>
      </c>
      <c r="M173" s="38">
        <f t="shared" si="234"/>
        <v>1067</v>
      </c>
      <c r="N173" s="38">
        <f t="shared" si="234"/>
        <v>695</v>
      </c>
      <c r="O173" s="38">
        <f t="shared" si="234"/>
        <v>639</v>
      </c>
      <c r="P173" s="38">
        <f t="shared" si="234"/>
        <v>414</v>
      </c>
      <c r="Q173" s="38">
        <f t="shared" si="234"/>
        <v>407</v>
      </c>
      <c r="R173" s="38">
        <f t="shared" si="234"/>
        <v>198</v>
      </c>
      <c r="S173" s="38">
        <f t="shared" si="234"/>
        <v>357</v>
      </c>
      <c r="T173" s="38">
        <f t="shared" si="234"/>
        <v>52</v>
      </c>
      <c r="U173" s="38">
        <f t="shared" si="234"/>
        <v>194</v>
      </c>
      <c r="JG173" s="601"/>
    </row>
    <row r="174" spans="1:378" ht="13.8">
      <c r="A174" s="369" t="s">
        <v>303</v>
      </c>
      <c r="B174" s="38">
        <f t="shared" si="233"/>
        <v>757</v>
      </c>
      <c r="C174" s="38">
        <f t="shared" si="233"/>
        <v>688</v>
      </c>
      <c r="D174" s="38">
        <f t="shared" si="233"/>
        <v>973</v>
      </c>
      <c r="E174" s="38">
        <f t="shared" si="233"/>
        <v>1028</v>
      </c>
      <c r="F174" s="38">
        <f t="shared" si="233"/>
        <v>2227</v>
      </c>
      <c r="G174" s="38">
        <f t="shared" si="233"/>
        <v>2257</v>
      </c>
      <c r="H174" s="38">
        <f t="shared" si="233"/>
        <v>2154</v>
      </c>
      <c r="I174" s="38">
        <f t="shared" si="233"/>
        <v>2110</v>
      </c>
      <c r="J174" s="38">
        <f t="shared" si="233"/>
        <v>1714</v>
      </c>
      <c r="K174" s="38">
        <f t="shared" si="233"/>
        <v>1693</v>
      </c>
      <c r="L174" s="38">
        <f t="shared" si="234"/>
        <v>1390</v>
      </c>
      <c r="M174" s="38">
        <f t="shared" si="234"/>
        <v>1272</v>
      </c>
      <c r="N174" s="38">
        <f t="shared" si="234"/>
        <v>836</v>
      </c>
      <c r="O174" s="38">
        <f t="shared" si="234"/>
        <v>723</v>
      </c>
      <c r="P174" s="38">
        <f t="shared" si="234"/>
        <v>350</v>
      </c>
      <c r="Q174" s="38">
        <f t="shared" si="234"/>
        <v>371</v>
      </c>
      <c r="R174" s="38">
        <f t="shared" si="234"/>
        <v>183</v>
      </c>
      <c r="S174" s="38">
        <f t="shared" si="234"/>
        <v>250</v>
      </c>
      <c r="T174" s="38">
        <f t="shared" si="234"/>
        <v>46</v>
      </c>
      <c r="U174" s="38">
        <f t="shared" si="234"/>
        <v>93</v>
      </c>
      <c r="W174" s="57"/>
      <c r="X174" s="44" t="s">
        <v>16</v>
      </c>
      <c r="Y174" s="41" t="s">
        <v>16</v>
      </c>
      <c r="Z174" s="42" t="s">
        <v>7</v>
      </c>
      <c r="AA174" s="42" t="s">
        <v>7</v>
      </c>
      <c r="AB174" s="41" t="s">
        <v>8</v>
      </c>
      <c r="AC174" s="41" t="s">
        <v>8</v>
      </c>
      <c r="AD174" s="41" t="s">
        <v>9</v>
      </c>
      <c r="AE174" s="41" t="s">
        <v>9</v>
      </c>
      <c r="AF174" s="41" t="s">
        <v>10</v>
      </c>
      <c r="AG174" s="41" t="s">
        <v>10</v>
      </c>
      <c r="AH174" s="41" t="s">
        <v>11</v>
      </c>
      <c r="AI174" s="41" t="s">
        <v>11</v>
      </c>
      <c r="AJ174" s="41" t="s">
        <v>12</v>
      </c>
      <c r="AK174" s="41" t="s">
        <v>12</v>
      </c>
      <c r="AL174" s="41" t="s">
        <v>13</v>
      </c>
      <c r="AM174" s="41" t="s">
        <v>13</v>
      </c>
      <c r="AN174" s="41" t="s">
        <v>14</v>
      </c>
      <c r="AO174" s="41" t="s">
        <v>14</v>
      </c>
      <c r="AP174" s="41" t="s">
        <v>15</v>
      </c>
      <c r="AQ174" s="45" t="s">
        <v>15</v>
      </c>
      <c r="AR174" s="37"/>
      <c r="AT174" s="57"/>
      <c r="AU174" s="57" t="s">
        <v>287</v>
      </c>
      <c r="AV174" s="57"/>
      <c r="AW174" s="57"/>
      <c r="AX174" s="57"/>
      <c r="AY174" s="57"/>
      <c r="AZ174" s="57"/>
      <c r="BA174" s="57"/>
      <c r="BB174" s="57"/>
      <c r="BC174" s="57"/>
      <c r="BD174" s="57"/>
      <c r="BE174" s="57"/>
      <c r="BF174" s="57"/>
      <c r="BG174" s="57"/>
      <c r="BH174" s="57"/>
      <c r="BI174" s="57"/>
      <c r="BJ174" s="57"/>
      <c r="BK174" s="57"/>
      <c r="BL174" s="57"/>
      <c r="BM174" s="57"/>
      <c r="BN174" s="57"/>
      <c r="BO174" s="57"/>
      <c r="BP174" s="57"/>
      <c r="BQ174" s="57"/>
      <c r="BR174" s="57"/>
      <c r="BS174" s="57"/>
      <c r="BT174" s="57"/>
      <c r="BU174" s="57"/>
      <c r="BV174" s="57"/>
      <c r="BW174" s="57"/>
      <c r="BX174" s="57"/>
      <c r="BY174" s="57"/>
      <c r="BZ174" s="57"/>
      <c r="CA174" s="57"/>
      <c r="CB174" s="57"/>
      <c r="CC174" s="57"/>
      <c r="CD174" s="57"/>
      <c r="CE174" s="57"/>
      <c r="CF174" s="57"/>
      <c r="CG174" s="57"/>
      <c r="CH174" s="57"/>
      <c r="CI174" s="57"/>
      <c r="CJ174" s="57"/>
      <c r="CK174" s="57"/>
      <c r="CL174" s="57"/>
      <c r="CM174" s="57"/>
      <c r="CN174" s="57"/>
      <c r="CO174" s="57"/>
      <c r="CP174" s="57"/>
      <c r="CQ174" s="57"/>
      <c r="CR174" s="57"/>
      <c r="CS174" s="57"/>
      <c r="CT174" s="57"/>
      <c r="CU174" s="57"/>
      <c r="CV174" s="57"/>
      <c r="CW174" s="57"/>
      <c r="CX174" s="57"/>
      <c r="CY174" s="57"/>
      <c r="CZ174" s="57"/>
      <c r="DA174" s="57"/>
      <c r="DB174" s="57"/>
      <c r="DC174" s="57"/>
      <c r="DD174" s="57"/>
      <c r="DE174" s="57"/>
      <c r="DF174" s="57"/>
      <c r="DG174" s="57"/>
      <c r="DH174" s="57"/>
      <c r="DI174" s="57"/>
      <c r="DJ174" s="57"/>
      <c r="DK174" s="57"/>
      <c r="DL174" s="57"/>
      <c r="DM174" s="57"/>
      <c r="DN174" s="57"/>
      <c r="DO174" s="57"/>
      <c r="DP174" s="57"/>
      <c r="DQ174" s="57"/>
      <c r="DR174" s="57"/>
      <c r="DS174" s="57"/>
      <c r="DT174" s="57"/>
      <c r="DU174" s="57"/>
      <c r="DV174" s="57"/>
      <c r="DW174" s="57"/>
      <c r="DX174" s="57"/>
      <c r="DY174" s="57"/>
      <c r="DZ174" s="57"/>
      <c r="EA174" s="57"/>
      <c r="EB174" s="57"/>
      <c r="EC174" s="57"/>
      <c r="ED174" s="57"/>
      <c r="EE174" s="57"/>
      <c r="EF174" s="57"/>
      <c r="EG174" s="57"/>
      <c r="EH174" s="57"/>
      <c r="EI174" s="57"/>
      <c r="EJ174" s="57"/>
      <c r="EK174" s="57"/>
      <c r="EL174" s="57"/>
      <c r="EM174" s="57"/>
      <c r="EN174" s="57"/>
      <c r="EO174" s="57"/>
      <c r="EP174" s="57"/>
      <c r="EQ174" s="57"/>
      <c r="ER174" s="57"/>
      <c r="ES174" s="57"/>
      <c r="ET174" s="57"/>
      <c r="EU174" s="57"/>
      <c r="EV174" s="57"/>
      <c r="EW174" s="57"/>
      <c r="EX174" s="57"/>
      <c r="EY174" s="57"/>
      <c r="EZ174" s="57"/>
      <c r="FA174" s="57"/>
      <c r="FB174" s="57"/>
      <c r="FC174" s="58" t="s">
        <v>288</v>
      </c>
      <c r="FD174" s="57" t="s">
        <v>289</v>
      </c>
      <c r="FE174" s="57"/>
      <c r="FF174" s="57"/>
      <c r="FG174" s="57"/>
      <c r="FH174" s="57"/>
      <c r="FI174" s="57"/>
      <c r="FJ174" s="57"/>
      <c r="FK174" s="57"/>
      <c r="FL174" s="57"/>
      <c r="FM174" s="57"/>
      <c r="FN174" s="57"/>
      <c r="FO174" s="57"/>
      <c r="FP174" s="57"/>
      <c r="FQ174" s="57"/>
      <c r="FR174" s="57"/>
      <c r="FS174" s="57"/>
      <c r="FT174" s="57"/>
      <c r="FU174" s="57"/>
      <c r="FV174" s="57"/>
      <c r="FW174" s="57"/>
      <c r="FX174" s="57"/>
      <c r="FY174" s="57"/>
      <c r="FZ174" s="57"/>
      <c r="GA174" s="57"/>
      <c r="GB174" s="57"/>
      <c r="GC174" s="57"/>
      <c r="GD174" s="57"/>
      <c r="GE174" s="57"/>
      <c r="GF174" s="57"/>
      <c r="GG174" s="57"/>
      <c r="GH174" s="57"/>
      <c r="GI174" s="57"/>
      <c r="GJ174" s="57"/>
      <c r="GK174" s="57"/>
      <c r="GL174" s="57"/>
      <c r="GM174" s="57"/>
      <c r="GN174" s="57"/>
      <c r="GO174" s="57"/>
      <c r="GP174" s="57"/>
      <c r="GQ174" s="57"/>
      <c r="GR174" s="57"/>
      <c r="GS174" s="57"/>
      <c r="GT174" s="57"/>
      <c r="GU174" s="57"/>
      <c r="GV174" s="57"/>
      <c r="GW174" s="57"/>
      <c r="GX174" s="57"/>
      <c r="GY174" s="57"/>
      <c r="GZ174" s="57"/>
      <c r="HA174" s="57"/>
      <c r="HB174" s="57"/>
      <c r="HC174" s="57"/>
      <c r="HD174" s="57"/>
      <c r="HE174" s="57"/>
      <c r="HF174" s="57"/>
      <c r="HG174" s="57"/>
      <c r="HH174" s="57"/>
      <c r="HI174" s="57"/>
      <c r="HJ174" s="57"/>
      <c r="HK174" s="57"/>
      <c r="HL174" s="57"/>
      <c r="HM174" s="57"/>
      <c r="HN174" s="57"/>
      <c r="HO174" s="57"/>
      <c r="HP174" s="57"/>
      <c r="HQ174" s="57"/>
      <c r="HR174" s="57"/>
      <c r="HS174" s="57"/>
      <c r="HT174" s="57"/>
      <c r="HU174" s="57"/>
      <c r="HV174" s="57"/>
      <c r="HW174" s="57"/>
      <c r="HX174" s="57"/>
      <c r="HY174" s="57"/>
      <c r="HZ174" s="57"/>
      <c r="IA174" s="57"/>
      <c r="IB174" s="57"/>
      <c r="IC174" s="57"/>
      <c r="ID174" s="57"/>
      <c r="IE174" s="57"/>
      <c r="IF174" s="57"/>
      <c r="IG174" s="57"/>
      <c r="IH174" s="57"/>
      <c r="II174" s="57"/>
      <c r="IJ174" s="57"/>
      <c r="IK174" s="57"/>
      <c r="IL174" s="57"/>
      <c r="IM174" s="57"/>
      <c r="IN174" s="57"/>
      <c r="IO174" s="57"/>
      <c r="IP174" s="57"/>
      <c r="IQ174" s="57"/>
      <c r="IR174" s="57"/>
      <c r="IS174" s="57"/>
      <c r="IT174" s="57"/>
      <c r="IU174" s="57"/>
      <c r="IV174" s="57"/>
      <c r="IW174" s="57"/>
      <c r="IX174" s="57"/>
      <c r="IY174" s="57"/>
      <c r="IZ174" s="57"/>
      <c r="JA174" s="57"/>
      <c r="JB174" s="57"/>
      <c r="JC174" s="57"/>
      <c r="JD174" s="57"/>
      <c r="JE174" s="57"/>
      <c r="JF174" s="57"/>
      <c r="JG174" s="57"/>
      <c r="JH174" s="57"/>
      <c r="JI174" s="58" t="s">
        <v>290</v>
      </c>
      <c r="JJ174" s="57" t="s">
        <v>273</v>
      </c>
    </row>
    <row r="175" spans="1:378" ht="14.4" thickBot="1">
      <c r="A175" s="369" t="s">
        <v>304</v>
      </c>
      <c r="B175" s="38">
        <f t="shared" si="233"/>
        <v>251</v>
      </c>
      <c r="C175" s="38">
        <f t="shared" si="233"/>
        <v>201</v>
      </c>
      <c r="D175" s="38">
        <f t="shared" si="233"/>
        <v>387</v>
      </c>
      <c r="E175" s="38">
        <f t="shared" si="233"/>
        <v>344</v>
      </c>
      <c r="F175" s="38">
        <f t="shared" si="233"/>
        <v>1162</v>
      </c>
      <c r="G175" s="38">
        <f t="shared" si="233"/>
        <v>1261</v>
      </c>
      <c r="H175" s="38">
        <f t="shared" si="233"/>
        <v>1437</v>
      </c>
      <c r="I175" s="38">
        <f t="shared" si="233"/>
        <v>1411</v>
      </c>
      <c r="J175" s="38">
        <f t="shared" si="233"/>
        <v>1080</v>
      </c>
      <c r="K175" s="38">
        <f t="shared" si="233"/>
        <v>1088</v>
      </c>
      <c r="L175" s="38">
        <f t="shared" si="234"/>
        <v>856</v>
      </c>
      <c r="M175" s="38">
        <f t="shared" si="234"/>
        <v>852</v>
      </c>
      <c r="N175" s="38">
        <f t="shared" si="234"/>
        <v>585</v>
      </c>
      <c r="O175" s="38">
        <f t="shared" si="234"/>
        <v>538</v>
      </c>
      <c r="P175" s="38">
        <f t="shared" si="234"/>
        <v>307</v>
      </c>
      <c r="Q175" s="38">
        <f t="shared" si="234"/>
        <v>359</v>
      </c>
      <c r="R175" s="38">
        <f t="shared" si="234"/>
        <v>183</v>
      </c>
      <c r="S175" s="38">
        <f t="shared" si="234"/>
        <v>353</v>
      </c>
      <c r="T175" s="38">
        <f t="shared" si="234"/>
        <v>54</v>
      </c>
      <c r="U175" s="38">
        <f t="shared" si="234"/>
        <v>213</v>
      </c>
      <c r="W175" s="18" t="s">
        <v>184</v>
      </c>
      <c r="X175" s="80" t="s">
        <v>264</v>
      </c>
      <c r="Y175" s="51" t="s">
        <v>265</v>
      </c>
      <c r="Z175" s="51" t="s">
        <v>264</v>
      </c>
      <c r="AA175" s="51" t="s">
        <v>265</v>
      </c>
      <c r="AB175" s="51" t="s">
        <v>264</v>
      </c>
      <c r="AC175" s="51" t="s">
        <v>265</v>
      </c>
      <c r="AD175" s="51" t="s">
        <v>264</v>
      </c>
      <c r="AE175" s="51" t="s">
        <v>265</v>
      </c>
      <c r="AF175" s="51" t="s">
        <v>264</v>
      </c>
      <c r="AG175" s="51" t="s">
        <v>265</v>
      </c>
      <c r="AH175" s="51" t="s">
        <v>264</v>
      </c>
      <c r="AI175" s="51" t="s">
        <v>265</v>
      </c>
      <c r="AJ175" s="51" t="s">
        <v>264</v>
      </c>
      <c r="AK175" s="51" t="s">
        <v>265</v>
      </c>
      <c r="AL175" s="51" t="s">
        <v>264</v>
      </c>
      <c r="AM175" s="51" t="s">
        <v>265</v>
      </c>
      <c r="AN175" s="51" t="s">
        <v>264</v>
      </c>
      <c r="AO175" s="51" t="s">
        <v>265</v>
      </c>
      <c r="AP175" s="51" t="s">
        <v>264</v>
      </c>
      <c r="AQ175" s="52" t="s">
        <v>265</v>
      </c>
      <c r="AR175" s="37" t="s">
        <v>268</v>
      </c>
      <c r="AT175" s="18" t="s">
        <v>184</v>
      </c>
      <c r="AU175" s="18">
        <v>0</v>
      </c>
      <c r="AV175" s="18">
        <v>1</v>
      </c>
      <c r="AW175" s="18">
        <v>2</v>
      </c>
      <c r="AX175" s="18">
        <v>3</v>
      </c>
      <c r="AY175" s="18">
        <v>4</v>
      </c>
      <c r="AZ175" s="18">
        <v>5</v>
      </c>
      <c r="BA175" s="18">
        <v>6</v>
      </c>
      <c r="BB175" s="18">
        <v>7</v>
      </c>
      <c r="BC175" s="18">
        <v>8</v>
      </c>
      <c r="BD175" s="18">
        <v>9</v>
      </c>
      <c r="BE175" s="18">
        <v>10</v>
      </c>
      <c r="BF175" s="18">
        <v>11</v>
      </c>
      <c r="BG175" s="18">
        <v>12</v>
      </c>
      <c r="BH175" s="18">
        <v>13</v>
      </c>
      <c r="BI175" s="18">
        <v>14</v>
      </c>
      <c r="BJ175" s="18">
        <v>15</v>
      </c>
      <c r="BK175" s="18">
        <v>16</v>
      </c>
      <c r="BL175" s="18">
        <v>17</v>
      </c>
      <c r="BM175" s="18">
        <v>18</v>
      </c>
      <c r="BN175" s="18">
        <v>19</v>
      </c>
      <c r="BO175" s="18">
        <v>20</v>
      </c>
      <c r="BP175" s="18">
        <v>21</v>
      </c>
      <c r="BQ175" s="18">
        <v>22</v>
      </c>
      <c r="BR175" s="18">
        <v>23</v>
      </c>
      <c r="BS175" s="18">
        <v>24</v>
      </c>
      <c r="BT175" s="18">
        <v>25</v>
      </c>
      <c r="BU175" s="18">
        <v>26</v>
      </c>
      <c r="BV175" s="18">
        <v>27</v>
      </c>
      <c r="BW175" s="18">
        <v>28</v>
      </c>
      <c r="BX175" s="18">
        <v>29</v>
      </c>
      <c r="BY175" s="18">
        <v>30</v>
      </c>
      <c r="BZ175" s="18">
        <v>31</v>
      </c>
      <c r="CA175" s="18">
        <v>32</v>
      </c>
      <c r="CB175" s="18">
        <v>33</v>
      </c>
      <c r="CC175" s="18">
        <v>34</v>
      </c>
      <c r="CD175" s="18">
        <v>35</v>
      </c>
      <c r="CE175" s="18">
        <v>36</v>
      </c>
      <c r="CF175" s="18">
        <v>37</v>
      </c>
      <c r="CG175" s="18">
        <v>38</v>
      </c>
      <c r="CH175" s="18">
        <v>39</v>
      </c>
      <c r="CI175" s="18">
        <v>40</v>
      </c>
      <c r="CJ175" s="18">
        <v>41</v>
      </c>
      <c r="CK175" s="18">
        <v>42</v>
      </c>
      <c r="CL175" s="18">
        <v>43</v>
      </c>
      <c r="CM175" s="18">
        <v>44</v>
      </c>
      <c r="CN175" s="18">
        <v>45</v>
      </c>
      <c r="CO175" s="18">
        <v>46</v>
      </c>
      <c r="CP175" s="18">
        <v>47</v>
      </c>
      <c r="CQ175" s="18">
        <v>48</v>
      </c>
      <c r="CR175" s="18">
        <v>49</v>
      </c>
      <c r="CS175" s="18">
        <v>50</v>
      </c>
      <c r="CT175" s="18">
        <v>51</v>
      </c>
      <c r="CU175" s="18">
        <v>52</v>
      </c>
      <c r="CV175" s="18">
        <v>53</v>
      </c>
      <c r="CW175" s="18">
        <v>54</v>
      </c>
      <c r="CX175" s="18">
        <v>55</v>
      </c>
      <c r="CY175" s="18">
        <v>56</v>
      </c>
      <c r="CZ175" s="18">
        <v>57</v>
      </c>
      <c r="DA175" s="18">
        <v>58</v>
      </c>
      <c r="DB175" s="18">
        <v>59</v>
      </c>
      <c r="DC175" s="18">
        <v>60</v>
      </c>
      <c r="DD175" s="18">
        <v>61</v>
      </c>
      <c r="DE175" s="18">
        <v>62</v>
      </c>
      <c r="DF175" s="18">
        <v>63</v>
      </c>
      <c r="DG175" s="18">
        <v>64</v>
      </c>
      <c r="DH175" s="18">
        <v>65</v>
      </c>
      <c r="DI175" s="18">
        <v>66</v>
      </c>
      <c r="DJ175" s="18">
        <v>67</v>
      </c>
      <c r="DK175" s="18">
        <v>68</v>
      </c>
      <c r="DL175" s="18">
        <v>69</v>
      </c>
      <c r="DM175" s="18">
        <v>70</v>
      </c>
      <c r="DN175" s="18">
        <v>71</v>
      </c>
      <c r="DO175" s="18">
        <v>72</v>
      </c>
      <c r="DP175" s="18">
        <v>73</v>
      </c>
      <c r="DQ175" s="18">
        <v>74</v>
      </c>
      <c r="DR175" s="18">
        <v>75</v>
      </c>
      <c r="DS175" s="18">
        <v>76</v>
      </c>
      <c r="DT175" s="18">
        <v>77</v>
      </c>
      <c r="DU175" s="18">
        <v>78</v>
      </c>
      <c r="DV175" s="18">
        <v>79</v>
      </c>
      <c r="DW175" s="18">
        <v>80</v>
      </c>
      <c r="DX175" s="18">
        <v>81</v>
      </c>
      <c r="DY175" s="18">
        <v>82</v>
      </c>
      <c r="DZ175" s="18">
        <v>83</v>
      </c>
      <c r="EA175" s="18">
        <v>84</v>
      </c>
      <c r="EB175" s="18">
        <v>85</v>
      </c>
      <c r="EC175" s="18">
        <v>86</v>
      </c>
      <c r="ED175" s="18">
        <v>87</v>
      </c>
      <c r="EE175" s="18">
        <v>88</v>
      </c>
      <c r="EF175" s="18">
        <v>89</v>
      </c>
      <c r="EG175" s="18">
        <v>90</v>
      </c>
      <c r="EH175" s="18">
        <v>91</v>
      </c>
      <c r="EI175" s="18">
        <v>92</v>
      </c>
      <c r="EJ175" s="18">
        <v>93</v>
      </c>
      <c r="EK175" s="18">
        <v>94</v>
      </c>
      <c r="EL175" s="18">
        <v>95</v>
      </c>
      <c r="EM175" s="18">
        <v>96</v>
      </c>
      <c r="EN175" s="18">
        <v>97</v>
      </c>
      <c r="EO175" s="18">
        <v>98</v>
      </c>
      <c r="EP175" s="18">
        <v>99</v>
      </c>
      <c r="EQ175" s="18">
        <v>100</v>
      </c>
      <c r="ER175" s="18">
        <v>101</v>
      </c>
      <c r="ES175" s="18">
        <v>102</v>
      </c>
      <c r="ET175" s="18">
        <v>103</v>
      </c>
      <c r="EU175" s="18">
        <v>104</v>
      </c>
      <c r="EV175" s="18">
        <v>105</v>
      </c>
      <c r="EW175" s="18">
        <v>106</v>
      </c>
      <c r="EX175" s="18">
        <v>107</v>
      </c>
      <c r="EY175" s="18">
        <v>108</v>
      </c>
      <c r="EZ175" s="18">
        <v>120</v>
      </c>
      <c r="FA175" s="18">
        <v>121</v>
      </c>
      <c r="FB175" s="18" t="s">
        <v>291</v>
      </c>
      <c r="FC175" s="59"/>
      <c r="FD175" s="18">
        <v>0</v>
      </c>
      <c r="FE175" s="18">
        <v>1</v>
      </c>
      <c r="FF175" s="18">
        <v>2</v>
      </c>
      <c r="FG175" s="18">
        <v>3</v>
      </c>
      <c r="FH175" s="18">
        <v>4</v>
      </c>
      <c r="FI175" s="18">
        <v>5</v>
      </c>
      <c r="FJ175" s="18">
        <v>6</v>
      </c>
      <c r="FK175" s="18">
        <v>7</v>
      </c>
      <c r="FL175" s="18">
        <v>8</v>
      </c>
      <c r="FM175" s="18">
        <v>9</v>
      </c>
      <c r="FN175" s="18">
        <v>10</v>
      </c>
      <c r="FO175" s="18">
        <v>11</v>
      </c>
      <c r="FP175" s="18">
        <v>12</v>
      </c>
      <c r="FQ175" s="18">
        <v>13</v>
      </c>
      <c r="FR175" s="18">
        <v>14</v>
      </c>
      <c r="FS175" s="18">
        <v>15</v>
      </c>
      <c r="FT175" s="18">
        <v>16</v>
      </c>
      <c r="FU175" s="18">
        <v>17</v>
      </c>
      <c r="FV175" s="18">
        <v>18</v>
      </c>
      <c r="FW175" s="18">
        <v>19</v>
      </c>
      <c r="FX175" s="18">
        <v>20</v>
      </c>
      <c r="FY175" s="18">
        <v>21</v>
      </c>
      <c r="FZ175" s="18">
        <v>22</v>
      </c>
      <c r="GA175" s="18">
        <v>23</v>
      </c>
      <c r="GB175" s="18">
        <v>24</v>
      </c>
      <c r="GC175" s="18">
        <v>25</v>
      </c>
      <c r="GD175" s="18">
        <v>26</v>
      </c>
      <c r="GE175" s="18">
        <v>27</v>
      </c>
      <c r="GF175" s="18">
        <v>28</v>
      </c>
      <c r="GG175" s="18">
        <v>29</v>
      </c>
      <c r="GH175" s="18">
        <v>30</v>
      </c>
      <c r="GI175" s="18">
        <v>31</v>
      </c>
      <c r="GJ175" s="18">
        <v>32</v>
      </c>
      <c r="GK175" s="18">
        <v>33</v>
      </c>
      <c r="GL175" s="18">
        <v>34</v>
      </c>
      <c r="GM175" s="18">
        <v>35</v>
      </c>
      <c r="GN175" s="18">
        <v>36</v>
      </c>
      <c r="GO175" s="18">
        <v>37</v>
      </c>
      <c r="GP175" s="18">
        <v>38</v>
      </c>
      <c r="GQ175" s="18">
        <v>39</v>
      </c>
      <c r="GR175" s="18">
        <v>40</v>
      </c>
      <c r="GS175" s="18">
        <v>41</v>
      </c>
      <c r="GT175" s="18">
        <v>42</v>
      </c>
      <c r="GU175" s="18">
        <v>43</v>
      </c>
      <c r="GV175" s="18">
        <v>44</v>
      </c>
      <c r="GW175" s="18">
        <v>45</v>
      </c>
      <c r="GX175" s="18">
        <v>46</v>
      </c>
      <c r="GY175" s="18">
        <v>47</v>
      </c>
      <c r="GZ175" s="18">
        <v>48</v>
      </c>
      <c r="HA175" s="18">
        <v>49</v>
      </c>
      <c r="HB175" s="18">
        <v>50</v>
      </c>
      <c r="HC175" s="18">
        <v>51</v>
      </c>
      <c r="HD175" s="18">
        <v>52</v>
      </c>
      <c r="HE175" s="18">
        <v>53</v>
      </c>
      <c r="HF175" s="18">
        <v>54</v>
      </c>
      <c r="HG175" s="18">
        <v>55</v>
      </c>
      <c r="HH175" s="18">
        <v>56</v>
      </c>
      <c r="HI175" s="18">
        <v>57</v>
      </c>
      <c r="HJ175" s="18">
        <v>58</v>
      </c>
      <c r="HK175" s="18">
        <v>59</v>
      </c>
      <c r="HL175" s="18">
        <v>60</v>
      </c>
      <c r="HM175" s="18">
        <v>61</v>
      </c>
      <c r="HN175" s="18">
        <v>62</v>
      </c>
      <c r="HO175" s="18">
        <v>63</v>
      </c>
      <c r="HP175" s="18">
        <v>64</v>
      </c>
      <c r="HQ175" s="18">
        <v>65</v>
      </c>
      <c r="HR175" s="18">
        <v>66</v>
      </c>
      <c r="HS175" s="18">
        <v>67</v>
      </c>
      <c r="HT175" s="18">
        <v>68</v>
      </c>
      <c r="HU175" s="18">
        <v>69</v>
      </c>
      <c r="HV175" s="18">
        <v>70</v>
      </c>
      <c r="HW175" s="18">
        <v>71</v>
      </c>
      <c r="HX175" s="18">
        <v>72</v>
      </c>
      <c r="HY175" s="18">
        <v>73</v>
      </c>
      <c r="HZ175" s="18">
        <v>74</v>
      </c>
      <c r="IA175" s="18">
        <v>75</v>
      </c>
      <c r="IB175" s="18">
        <v>76</v>
      </c>
      <c r="IC175" s="18">
        <v>77</v>
      </c>
      <c r="ID175" s="18">
        <v>78</v>
      </c>
      <c r="IE175" s="18">
        <v>79</v>
      </c>
      <c r="IF175" s="18">
        <v>80</v>
      </c>
      <c r="IG175" s="18">
        <v>81</v>
      </c>
      <c r="IH175" s="18">
        <v>82</v>
      </c>
      <c r="II175" s="18">
        <v>83</v>
      </c>
      <c r="IJ175" s="18">
        <v>84</v>
      </c>
      <c r="IK175" s="18">
        <v>85</v>
      </c>
      <c r="IL175" s="18">
        <v>86</v>
      </c>
      <c r="IM175" s="18">
        <v>87</v>
      </c>
      <c r="IN175" s="18">
        <v>88</v>
      </c>
      <c r="IO175" s="18">
        <v>89</v>
      </c>
      <c r="IP175" s="18">
        <v>90</v>
      </c>
      <c r="IQ175" s="18">
        <v>91</v>
      </c>
      <c r="IR175" s="18">
        <v>92</v>
      </c>
      <c r="IS175" s="18">
        <v>93</v>
      </c>
      <c r="IT175" s="18">
        <v>94</v>
      </c>
      <c r="IU175" s="18">
        <v>95</v>
      </c>
      <c r="IV175" s="18">
        <v>96</v>
      </c>
      <c r="IW175" s="18">
        <v>97</v>
      </c>
      <c r="IX175" s="18">
        <v>98</v>
      </c>
      <c r="IY175" s="18">
        <v>99</v>
      </c>
      <c r="IZ175" s="18">
        <v>100</v>
      </c>
      <c r="JA175" s="18">
        <v>101</v>
      </c>
      <c r="JB175" s="18">
        <v>102</v>
      </c>
      <c r="JC175" s="18">
        <v>103</v>
      </c>
      <c r="JD175" s="18">
        <v>104</v>
      </c>
      <c r="JE175" s="18">
        <v>106</v>
      </c>
      <c r="JF175" s="18">
        <v>120</v>
      </c>
      <c r="JG175" s="18">
        <v>121</v>
      </c>
      <c r="JH175" s="18" t="s">
        <v>291</v>
      </c>
      <c r="JI175" s="59"/>
      <c r="JJ175" s="18"/>
    </row>
    <row r="176" spans="1:378" ht="13.8">
      <c r="A176" s="369" t="s">
        <v>305</v>
      </c>
      <c r="B176" s="38">
        <f t="shared" si="233"/>
        <v>144</v>
      </c>
      <c r="C176" s="38">
        <f t="shared" si="233"/>
        <v>119</v>
      </c>
      <c r="D176" s="38">
        <f t="shared" si="233"/>
        <v>291</v>
      </c>
      <c r="E176" s="38">
        <f t="shared" si="233"/>
        <v>326</v>
      </c>
      <c r="F176" s="38">
        <f t="shared" si="233"/>
        <v>956</v>
      </c>
      <c r="G176" s="38">
        <f t="shared" si="233"/>
        <v>947</v>
      </c>
      <c r="H176" s="38">
        <f t="shared" si="233"/>
        <v>1142</v>
      </c>
      <c r="I176" s="38">
        <f t="shared" si="233"/>
        <v>1218</v>
      </c>
      <c r="J176" s="38">
        <f t="shared" si="233"/>
        <v>961</v>
      </c>
      <c r="K176" s="38">
        <f t="shared" si="233"/>
        <v>977</v>
      </c>
      <c r="L176" s="38">
        <f t="shared" si="234"/>
        <v>691</v>
      </c>
      <c r="M176" s="38">
        <f t="shared" si="234"/>
        <v>685</v>
      </c>
      <c r="N176" s="38">
        <f t="shared" si="234"/>
        <v>512</v>
      </c>
      <c r="O176" s="38">
        <f t="shared" si="234"/>
        <v>493</v>
      </c>
      <c r="P176" s="38">
        <f t="shared" si="234"/>
        <v>281</v>
      </c>
      <c r="Q176" s="38">
        <f t="shared" si="234"/>
        <v>326</v>
      </c>
      <c r="R176" s="38">
        <f t="shared" si="234"/>
        <v>186</v>
      </c>
      <c r="S176" s="38">
        <f t="shared" si="234"/>
        <v>302</v>
      </c>
      <c r="T176" s="38">
        <f t="shared" si="234"/>
        <v>34</v>
      </c>
      <c r="U176" s="38">
        <f t="shared" si="234"/>
        <v>174</v>
      </c>
      <c r="W176" s="392" t="s">
        <v>19</v>
      </c>
      <c r="X176" s="588">
        <f>SUM(FD176:FM176)</f>
        <v>4473</v>
      </c>
      <c r="Y176" s="588">
        <f>SUM(AU176:BD176)</f>
        <v>4233</v>
      </c>
      <c r="Z176" s="588">
        <f>SUM(FN176:FW176)</f>
        <v>8105</v>
      </c>
      <c r="AA176" s="588">
        <f>SUM(BE176:BN176)</f>
        <v>8368</v>
      </c>
      <c r="AB176" s="588">
        <f>SUM(FX176:GG176)</f>
        <v>22019</v>
      </c>
      <c r="AC176" s="588">
        <f>SUM(BO176:BX176)</f>
        <v>22722</v>
      </c>
      <c r="AD176" s="588">
        <f>SUM(GH176:GQ176)</f>
        <v>24048</v>
      </c>
      <c r="AE176" s="588">
        <f>SUM(BY176:CH176)</f>
        <v>22974</v>
      </c>
      <c r="AF176" s="588">
        <f>SUM(GR176:HA176)</f>
        <v>18681</v>
      </c>
      <c r="AG176" s="588">
        <f>SUM(CI176:CR176)</f>
        <v>18013</v>
      </c>
      <c r="AH176" s="588">
        <f>SUM(HB176:HK176)</f>
        <v>14302</v>
      </c>
      <c r="AI176" s="588">
        <f>SUM(CS176:DB176)</f>
        <v>13693</v>
      </c>
      <c r="AJ176" s="588">
        <f>SUM(HL176:HU176)</f>
        <v>9414</v>
      </c>
      <c r="AK176" s="588">
        <f>SUM(DC176:DL176)</f>
        <v>8141</v>
      </c>
      <c r="AL176" s="588">
        <f>SUM(HV176:IE176)</f>
        <v>5247</v>
      </c>
      <c r="AM176" s="588">
        <f>SUM(DM176:DV176)</f>
        <v>5386</v>
      </c>
      <c r="AN176" s="588">
        <f>SUM(IF176:IO176)</f>
        <v>2816</v>
      </c>
      <c r="AO176" s="588">
        <f>SUM(DW176:EF176)</f>
        <v>4883</v>
      </c>
      <c r="AP176" s="588">
        <f>SUM(IP176:JG176)</f>
        <v>831</v>
      </c>
      <c r="AQ176" s="588">
        <f>SUM(EG176:FA176)</f>
        <v>2939</v>
      </c>
      <c r="AR176" s="588">
        <f>+FB176+JH176</f>
        <v>52</v>
      </c>
      <c r="AT176" s="392" t="s">
        <v>19</v>
      </c>
      <c r="AU176" s="393">
        <v>262</v>
      </c>
      <c r="AV176" s="393">
        <v>538</v>
      </c>
      <c r="AW176" s="393">
        <v>418</v>
      </c>
      <c r="AX176" s="393">
        <v>355</v>
      </c>
      <c r="AY176" s="393">
        <v>346</v>
      </c>
      <c r="AZ176" s="393">
        <v>397</v>
      </c>
      <c r="BA176" s="393">
        <v>449</v>
      </c>
      <c r="BB176" s="393">
        <v>474</v>
      </c>
      <c r="BC176" s="393">
        <v>483</v>
      </c>
      <c r="BD176" s="393">
        <v>511</v>
      </c>
      <c r="BE176" s="393">
        <v>496</v>
      </c>
      <c r="BF176" s="393">
        <v>491</v>
      </c>
      <c r="BG176" s="393">
        <v>526</v>
      </c>
      <c r="BH176" s="393">
        <v>576</v>
      </c>
      <c r="BI176" s="393">
        <v>657</v>
      </c>
      <c r="BJ176" s="393">
        <v>763</v>
      </c>
      <c r="BK176" s="393">
        <v>967</v>
      </c>
      <c r="BL176" s="393">
        <v>1076</v>
      </c>
      <c r="BM176" s="393">
        <v>1341</v>
      </c>
      <c r="BN176" s="393">
        <v>1475</v>
      </c>
      <c r="BO176" s="393">
        <v>1779</v>
      </c>
      <c r="BP176" s="393">
        <v>1850</v>
      </c>
      <c r="BQ176" s="393">
        <v>2008</v>
      </c>
      <c r="BR176" s="393">
        <v>2107</v>
      </c>
      <c r="BS176" s="393">
        <v>2267</v>
      </c>
      <c r="BT176" s="393">
        <v>2411</v>
      </c>
      <c r="BU176" s="393">
        <v>2493</v>
      </c>
      <c r="BV176" s="393">
        <v>2486</v>
      </c>
      <c r="BW176" s="393">
        <v>2656</v>
      </c>
      <c r="BX176" s="393">
        <v>2665</v>
      </c>
      <c r="BY176" s="393">
        <v>2709</v>
      </c>
      <c r="BZ176" s="393">
        <v>2569</v>
      </c>
      <c r="CA176" s="393">
        <v>2540</v>
      </c>
      <c r="CB176" s="393">
        <v>2458</v>
      </c>
      <c r="CC176" s="393">
        <v>2330</v>
      </c>
      <c r="CD176" s="393">
        <v>2262</v>
      </c>
      <c r="CE176" s="393">
        <v>2080</v>
      </c>
      <c r="CF176" s="393">
        <v>2009</v>
      </c>
      <c r="CG176" s="393">
        <v>2003</v>
      </c>
      <c r="CH176" s="393">
        <v>2014</v>
      </c>
      <c r="CI176" s="393">
        <v>1955</v>
      </c>
      <c r="CJ176" s="393">
        <v>1932</v>
      </c>
      <c r="CK176" s="393">
        <v>1863</v>
      </c>
      <c r="CL176" s="393">
        <v>1854</v>
      </c>
      <c r="CM176" s="393">
        <v>1752</v>
      </c>
      <c r="CN176" s="393">
        <v>1815</v>
      </c>
      <c r="CO176" s="393">
        <v>1818</v>
      </c>
      <c r="CP176" s="393">
        <v>1670</v>
      </c>
      <c r="CQ176" s="393">
        <v>1696</v>
      </c>
      <c r="CR176" s="393">
        <v>1658</v>
      </c>
      <c r="CS176" s="393">
        <v>1645</v>
      </c>
      <c r="CT176" s="393">
        <v>1492</v>
      </c>
      <c r="CU176" s="393">
        <v>1489</v>
      </c>
      <c r="CV176" s="393">
        <v>1484</v>
      </c>
      <c r="CW176" s="393">
        <v>1318</v>
      </c>
      <c r="CX176" s="393">
        <v>1379</v>
      </c>
      <c r="CY176" s="393">
        <v>1310</v>
      </c>
      <c r="CZ176" s="393">
        <v>1239</v>
      </c>
      <c r="DA176" s="393">
        <v>1220</v>
      </c>
      <c r="DB176" s="393">
        <v>1117</v>
      </c>
      <c r="DC176" s="393">
        <v>1080</v>
      </c>
      <c r="DD176" s="393">
        <v>1010</v>
      </c>
      <c r="DE176" s="393">
        <v>850</v>
      </c>
      <c r="DF176" s="393">
        <v>867</v>
      </c>
      <c r="DG176" s="393">
        <v>813</v>
      </c>
      <c r="DH176" s="393">
        <v>799</v>
      </c>
      <c r="DI176" s="393">
        <v>736</v>
      </c>
      <c r="DJ176" s="393">
        <v>697</v>
      </c>
      <c r="DK176" s="393">
        <v>664</v>
      </c>
      <c r="DL176" s="393">
        <v>625</v>
      </c>
      <c r="DM176" s="393">
        <v>653</v>
      </c>
      <c r="DN176" s="393">
        <v>587</v>
      </c>
      <c r="DO176" s="393">
        <v>555</v>
      </c>
      <c r="DP176" s="393">
        <v>564</v>
      </c>
      <c r="DQ176" s="393">
        <v>493</v>
      </c>
      <c r="DR176" s="393">
        <v>573</v>
      </c>
      <c r="DS176" s="393">
        <v>538</v>
      </c>
      <c r="DT176" s="393">
        <v>488</v>
      </c>
      <c r="DU176" s="393">
        <v>493</v>
      </c>
      <c r="DV176" s="393">
        <v>442</v>
      </c>
      <c r="DW176" s="393">
        <v>523</v>
      </c>
      <c r="DX176" s="393">
        <v>490</v>
      </c>
      <c r="DY176" s="393">
        <v>458</v>
      </c>
      <c r="DZ176" s="393">
        <v>481</v>
      </c>
      <c r="EA176" s="393">
        <v>481</v>
      </c>
      <c r="EB176" s="393">
        <v>511</v>
      </c>
      <c r="EC176" s="393">
        <v>462</v>
      </c>
      <c r="ED176" s="393">
        <v>474</v>
      </c>
      <c r="EE176" s="393">
        <v>488</v>
      </c>
      <c r="EF176" s="393">
        <v>515</v>
      </c>
      <c r="EG176" s="393">
        <v>505</v>
      </c>
      <c r="EH176" s="393">
        <v>418</v>
      </c>
      <c r="EI176" s="393">
        <v>398</v>
      </c>
      <c r="EJ176" s="393">
        <v>356</v>
      </c>
      <c r="EK176" s="393">
        <v>299</v>
      </c>
      <c r="EL176" s="393">
        <v>227</v>
      </c>
      <c r="EM176" s="393">
        <v>224</v>
      </c>
      <c r="EN176" s="393">
        <v>144</v>
      </c>
      <c r="EO176" s="393">
        <v>137</v>
      </c>
      <c r="EP176" s="393">
        <v>80</v>
      </c>
      <c r="EQ176" s="393">
        <v>55</v>
      </c>
      <c r="ER176" s="393">
        <v>42</v>
      </c>
      <c r="ES176" s="393">
        <v>19</v>
      </c>
      <c r="ET176" s="393">
        <v>11</v>
      </c>
      <c r="EU176" s="393">
        <v>6</v>
      </c>
      <c r="EV176" s="393">
        <v>7</v>
      </c>
      <c r="EW176" s="393">
        <v>1</v>
      </c>
      <c r="EX176" s="393">
        <v>2</v>
      </c>
      <c r="EY176" s="393">
        <v>1</v>
      </c>
      <c r="EZ176" s="393">
        <v>4</v>
      </c>
      <c r="FA176" s="393">
        <v>3</v>
      </c>
      <c r="FB176" s="393">
        <v>20</v>
      </c>
      <c r="FC176" s="394">
        <v>111372</v>
      </c>
      <c r="FD176" s="393">
        <v>307</v>
      </c>
      <c r="FE176" s="393">
        <v>581</v>
      </c>
      <c r="FF176" s="393">
        <v>425</v>
      </c>
      <c r="FG176" s="393">
        <v>414</v>
      </c>
      <c r="FH176" s="393">
        <v>389</v>
      </c>
      <c r="FI176" s="393">
        <v>423</v>
      </c>
      <c r="FJ176" s="393">
        <v>493</v>
      </c>
      <c r="FK176" s="393">
        <v>491</v>
      </c>
      <c r="FL176" s="393">
        <v>482</v>
      </c>
      <c r="FM176" s="393">
        <v>468</v>
      </c>
      <c r="FN176" s="393">
        <v>507</v>
      </c>
      <c r="FO176" s="393">
        <v>540</v>
      </c>
      <c r="FP176" s="393">
        <v>570</v>
      </c>
      <c r="FQ176" s="393">
        <v>526</v>
      </c>
      <c r="FR176" s="393">
        <v>646</v>
      </c>
      <c r="FS176" s="393">
        <v>743</v>
      </c>
      <c r="FT176" s="393">
        <v>825</v>
      </c>
      <c r="FU176" s="393">
        <v>1029</v>
      </c>
      <c r="FV176" s="393">
        <v>1290</v>
      </c>
      <c r="FW176" s="393">
        <v>1429</v>
      </c>
      <c r="FX176" s="393">
        <v>1718</v>
      </c>
      <c r="FY176" s="393">
        <v>1811</v>
      </c>
      <c r="FZ176" s="393">
        <v>1904</v>
      </c>
      <c r="GA176" s="393">
        <v>2025</v>
      </c>
      <c r="GB176" s="393">
        <v>2244</v>
      </c>
      <c r="GC176" s="393">
        <v>2370</v>
      </c>
      <c r="GD176" s="393">
        <v>2406</v>
      </c>
      <c r="GE176" s="393">
        <v>2378</v>
      </c>
      <c r="GF176" s="393">
        <v>2484</v>
      </c>
      <c r="GG176" s="393">
        <v>2679</v>
      </c>
      <c r="GH176" s="393">
        <v>2616</v>
      </c>
      <c r="GI176" s="393">
        <v>2621</v>
      </c>
      <c r="GJ176" s="393">
        <v>2629</v>
      </c>
      <c r="GK176" s="393">
        <v>2496</v>
      </c>
      <c r="GL176" s="393">
        <v>2507</v>
      </c>
      <c r="GM176" s="393">
        <v>2492</v>
      </c>
      <c r="GN176" s="393">
        <v>2287</v>
      </c>
      <c r="GO176" s="393">
        <v>2196</v>
      </c>
      <c r="GP176" s="393">
        <v>2110</v>
      </c>
      <c r="GQ176" s="393">
        <v>2094</v>
      </c>
      <c r="GR176" s="393">
        <v>2042</v>
      </c>
      <c r="GS176" s="393">
        <v>1965</v>
      </c>
      <c r="GT176" s="393">
        <v>1988</v>
      </c>
      <c r="GU176" s="393">
        <v>1836</v>
      </c>
      <c r="GV176" s="393">
        <v>1918</v>
      </c>
      <c r="GW176" s="393">
        <v>1897</v>
      </c>
      <c r="GX176" s="393">
        <v>1812</v>
      </c>
      <c r="GY176" s="393">
        <v>1760</v>
      </c>
      <c r="GZ176" s="393">
        <v>1747</v>
      </c>
      <c r="HA176" s="393">
        <v>1716</v>
      </c>
      <c r="HB176" s="393">
        <v>1667</v>
      </c>
      <c r="HC176" s="393">
        <v>1581</v>
      </c>
      <c r="HD176" s="393">
        <v>1604</v>
      </c>
      <c r="HE176" s="393">
        <v>1491</v>
      </c>
      <c r="HF176" s="393">
        <v>1414</v>
      </c>
      <c r="HG176" s="393">
        <v>1395</v>
      </c>
      <c r="HH176" s="393">
        <v>1320</v>
      </c>
      <c r="HI176" s="393">
        <v>1290</v>
      </c>
      <c r="HJ176" s="393">
        <v>1328</v>
      </c>
      <c r="HK176" s="393">
        <v>1212</v>
      </c>
      <c r="HL176" s="393">
        <v>1202</v>
      </c>
      <c r="HM176" s="393">
        <v>1135</v>
      </c>
      <c r="HN176" s="393">
        <v>1096</v>
      </c>
      <c r="HO176" s="393">
        <v>1005</v>
      </c>
      <c r="HP176" s="393">
        <v>944</v>
      </c>
      <c r="HQ176" s="393">
        <v>888</v>
      </c>
      <c r="HR176" s="393">
        <v>864</v>
      </c>
      <c r="HS176" s="393">
        <v>816</v>
      </c>
      <c r="HT176" s="393">
        <v>753</v>
      </c>
      <c r="HU176" s="393">
        <v>711</v>
      </c>
      <c r="HV176" s="393">
        <v>631</v>
      </c>
      <c r="HW176" s="393">
        <v>616</v>
      </c>
      <c r="HX176" s="393">
        <v>596</v>
      </c>
      <c r="HY176" s="393">
        <v>580</v>
      </c>
      <c r="HZ176" s="393">
        <v>569</v>
      </c>
      <c r="IA176" s="393">
        <v>516</v>
      </c>
      <c r="IB176" s="393">
        <v>483</v>
      </c>
      <c r="IC176" s="393">
        <v>440</v>
      </c>
      <c r="ID176" s="393">
        <v>451</v>
      </c>
      <c r="IE176" s="393">
        <v>365</v>
      </c>
      <c r="IF176" s="393">
        <v>398</v>
      </c>
      <c r="IG176" s="393">
        <v>345</v>
      </c>
      <c r="IH176" s="393">
        <v>292</v>
      </c>
      <c r="II176" s="393">
        <v>296</v>
      </c>
      <c r="IJ176" s="393">
        <v>287</v>
      </c>
      <c r="IK176" s="393">
        <v>292</v>
      </c>
      <c r="IL176" s="393">
        <v>240</v>
      </c>
      <c r="IM176" s="393">
        <v>230</v>
      </c>
      <c r="IN176" s="393">
        <v>226</v>
      </c>
      <c r="IO176" s="393">
        <v>210</v>
      </c>
      <c r="IP176" s="393">
        <v>171</v>
      </c>
      <c r="IQ176" s="393">
        <v>156</v>
      </c>
      <c r="IR176" s="393">
        <v>134</v>
      </c>
      <c r="IS176" s="393">
        <v>101</v>
      </c>
      <c r="IT176" s="393">
        <v>65</v>
      </c>
      <c r="IU176" s="393">
        <v>58</v>
      </c>
      <c r="IV176" s="393">
        <v>46</v>
      </c>
      <c r="IW176" s="393">
        <v>29</v>
      </c>
      <c r="IX176" s="393">
        <v>15</v>
      </c>
      <c r="IY176" s="393">
        <v>19</v>
      </c>
      <c r="IZ176" s="393">
        <v>13</v>
      </c>
      <c r="JA176" s="393">
        <v>3</v>
      </c>
      <c r="JB176" s="393">
        <v>5</v>
      </c>
      <c r="JC176" s="393">
        <v>3</v>
      </c>
      <c r="JD176" s="393">
        <v>1</v>
      </c>
      <c r="JE176" s="393">
        <v>1</v>
      </c>
      <c r="JF176" s="393">
        <v>6</v>
      </c>
      <c r="JG176" s="393">
        <v>5</v>
      </c>
      <c r="JH176" s="393">
        <v>32</v>
      </c>
      <c r="JI176" s="394">
        <v>109968</v>
      </c>
      <c r="JJ176" s="393">
        <v>221340</v>
      </c>
    </row>
    <row r="177" spans="1:270">
      <c r="A177" s="369" t="s">
        <v>306</v>
      </c>
      <c r="B177" s="38">
        <f t="shared" si="233"/>
        <v>449</v>
      </c>
      <c r="C177" s="38">
        <f t="shared" si="233"/>
        <v>411</v>
      </c>
      <c r="D177" s="38">
        <f t="shared" si="233"/>
        <v>711</v>
      </c>
      <c r="E177" s="38">
        <f t="shared" si="233"/>
        <v>760</v>
      </c>
      <c r="F177" s="38">
        <f t="shared" si="233"/>
        <v>1561</v>
      </c>
      <c r="G177" s="38">
        <f t="shared" si="233"/>
        <v>1733</v>
      </c>
      <c r="H177" s="38">
        <f t="shared" si="233"/>
        <v>1885</v>
      </c>
      <c r="I177" s="38">
        <f t="shared" si="233"/>
        <v>1903</v>
      </c>
      <c r="J177" s="38">
        <f t="shared" si="233"/>
        <v>1473</v>
      </c>
      <c r="K177" s="38">
        <f t="shared" si="233"/>
        <v>1421</v>
      </c>
      <c r="L177" s="38">
        <f t="shared" si="234"/>
        <v>1082</v>
      </c>
      <c r="M177" s="38">
        <f t="shared" si="234"/>
        <v>1167</v>
      </c>
      <c r="N177" s="38">
        <f t="shared" si="234"/>
        <v>781</v>
      </c>
      <c r="O177" s="38">
        <f t="shared" si="234"/>
        <v>631</v>
      </c>
      <c r="P177" s="38">
        <f t="shared" si="234"/>
        <v>406</v>
      </c>
      <c r="Q177" s="38">
        <f t="shared" si="234"/>
        <v>444</v>
      </c>
      <c r="R177" s="38">
        <f t="shared" si="234"/>
        <v>190</v>
      </c>
      <c r="S177" s="38">
        <f t="shared" si="234"/>
        <v>402</v>
      </c>
      <c r="T177" s="38">
        <f t="shared" si="234"/>
        <v>64</v>
      </c>
      <c r="U177" s="38">
        <f t="shared" si="234"/>
        <v>248</v>
      </c>
      <c r="W177" s="16" t="s">
        <v>315</v>
      </c>
      <c r="X177" s="717">
        <f t="shared" ref="X177:X192" si="235">SUM(FD177:FM177)</f>
        <v>483</v>
      </c>
      <c r="Y177" s="717">
        <f t="shared" ref="Y177:Y192" si="236">SUM(AU177:BD177)</f>
        <v>470</v>
      </c>
      <c r="Z177" s="717">
        <f t="shared" ref="Z177:Z192" si="237">SUM(FN177:FW177)</f>
        <v>708</v>
      </c>
      <c r="AA177" s="717">
        <f t="shared" ref="AA177:AA192" si="238">SUM(BE177:BN177)</f>
        <v>716</v>
      </c>
      <c r="AB177" s="717">
        <f t="shared" ref="AB177:AB192" si="239">SUM(FX177:GG177)</f>
        <v>2132</v>
      </c>
      <c r="AC177" s="717">
        <f t="shared" ref="AC177:AC192" si="240">SUM(BO177:BX177)</f>
        <v>2080</v>
      </c>
      <c r="AD177" s="717">
        <f t="shared" ref="AD177:AD192" si="241">SUM(GH177:GQ177)</f>
        <v>2299</v>
      </c>
      <c r="AE177" s="717">
        <f t="shared" ref="AE177:AE192" si="242">SUM(BY177:CH177)</f>
        <v>1995</v>
      </c>
      <c r="AF177" s="717">
        <f t="shared" ref="AF177:AF192" si="243">SUM(GR177:HA177)</f>
        <v>1622</v>
      </c>
      <c r="AG177" s="717">
        <f t="shared" ref="AG177:AG192" si="244">SUM(CI177:CR177)</f>
        <v>1462</v>
      </c>
      <c r="AH177" s="717">
        <f t="shared" ref="AH177:AH192" si="245">SUM(HB177:HK177)</f>
        <v>1214</v>
      </c>
      <c r="AI177" s="717">
        <f t="shared" ref="AI177:AI192" si="246">SUM(CS177:DB177)</f>
        <v>1076</v>
      </c>
      <c r="AJ177" s="717">
        <f t="shared" ref="AJ177:AJ192" si="247">SUM(HL177:HU177)</f>
        <v>812</v>
      </c>
      <c r="AK177" s="717">
        <f t="shared" ref="AK177:AK192" si="248">SUM(DC177:DL177)</f>
        <v>609</v>
      </c>
      <c r="AL177" s="717">
        <f t="shared" ref="AL177:AL192" si="249">SUM(HV177:IE177)</f>
        <v>429</v>
      </c>
      <c r="AM177" s="717">
        <f t="shared" ref="AM177:AM192" si="250">SUM(DM177:DV177)</f>
        <v>388</v>
      </c>
      <c r="AN177" s="717">
        <f t="shared" ref="AN177:AN192" si="251">SUM(IF177:IO177)</f>
        <v>217</v>
      </c>
      <c r="AO177" s="717">
        <f t="shared" ref="AO177:AO192" si="252">SUM(DW177:EF177)</f>
        <v>276</v>
      </c>
      <c r="AP177" s="717">
        <f t="shared" ref="AP177:AP192" si="253">SUM(IP177:JG177)</f>
        <v>54</v>
      </c>
      <c r="AQ177" s="717">
        <f t="shared" ref="AQ177:AQ192" si="254">SUM(EG177:FA177)</f>
        <v>151</v>
      </c>
      <c r="AR177" s="717">
        <f t="shared" ref="AR177:AR192" si="255">+FB177+JH177</f>
        <v>5</v>
      </c>
      <c r="AT177" s="16" t="s">
        <v>315</v>
      </c>
      <c r="AU177" s="13">
        <v>31</v>
      </c>
      <c r="AV177" s="13">
        <v>57</v>
      </c>
      <c r="AW177" s="13">
        <v>41</v>
      </c>
      <c r="AX177" s="13">
        <v>48</v>
      </c>
      <c r="AY177" s="13">
        <v>39</v>
      </c>
      <c r="AZ177" s="13">
        <v>47</v>
      </c>
      <c r="BA177" s="13">
        <v>53</v>
      </c>
      <c r="BB177" s="13">
        <v>55</v>
      </c>
      <c r="BC177" s="13">
        <v>46</v>
      </c>
      <c r="BD177" s="13">
        <v>53</v>
      </c>
      <c r="BE177" s="13">
        <v>49</v>
      </c>
      <c r="BF177" s="13">
        <v>58</v>
      </c>
      <c r="BG177" s="13">
        <v>41</v>
      </c>
      <c r="BH177" s="13">
        <v>68</v>
      </c>
      <c r="BI177" s="13">
        <v>52</v>
      </c>
      <c r="BJ177" s="13">
        <v>63</v>
      </c>
      <c r="BK177" s="13">
        <v>81</v>
      </c>
      <c r="BL177" s="13">
        <v>84</v>
      </c>
      <c r="BM177" s="13">
        <v>113</v>
      </c>
      <c r="BN177" s="13">
        <v>107</v>
      </c>
      <c r="BO177" s="13">
        <v>156</v>
      </c>
      <c r="BP177" s="13">
        <v>151</v>
      </c>
      <c r="BQ177" s="13">
        <v>204</v>
      </c>
      <c r="BR177" s="13">
        <v>191</v>
      </c>
      <c r="BS177" s="13">
        <v>219</v>
      </c>
      <c r="BT177" s="13">
        <v>227</v>
      </c>
      <c r="BU177" s="13">
        <v>214</v>
      </c>
      <c r="BV177" s="13">
        <v>230</v>
      </c>
      <c r="BW177" s="13">
        <v>249</v>
      </c>
      <c r="BX177" s="13">
        <v>239</v>
      </c>
      <c r="BY177" s="13">
        <v>246</v>
      </c>
      <c r="BZ177" s="13">
        <v>219</v>
      </c>
      <c r="CA177" s="13">
        <v>231</v>
      </c>
      <c r="CB177" s="13">
        <v>204</v>
      </c>
      <c r="CC177" s="13">
        <v>227</v>
      </c>
      <c r="CD177" s="13">
        <v>196</v>
      </c>
      <c r="CE177" s="13">
        <v>173</v>
      </c>
      <c r="CF177" s="13">
        <v>182</v>
      </c>
      <c r="CG177" s="13">
        <v>156</v>
      </c>
      <c r="CH177" s="13">
        <v>161</v>
      </c>
      <c r="CI177" s="13">
        <v>166</v>
      </c>
      <c r="CJ177" s="13">
        <v>157</v>
      </c>
      <c r="CK177" s="13">
        <v>138</v>
      </c>
      <c r="CL177" s="13">
        <v>150</v>
      </c>
      <c r="CM177" s="13">
        <v>146</v>
      </c>
      <c r="CN177" s="13">
        <v>147</v>
      </c>
      <c r="CO177" s="13">
        <v>157</v>
      </c>
      <c r="CP177" s="13">
        <v>129</v>
      </c>
      <c r="CQ177" s="13">
        <v>138</v>
      </c>
      <c r="CR177" s="13">
        <v>134</v>
      </c>
      <c r="CS177" s="13">
        <v>115</v>
      </c>
      <c r="CT177" s="13">
        <v>117</v>
      </c>
      <c r="CU177" s="13">
        <v>120</v>
      </c>
      <c r="CV177" s="13">
        <v>117</v>
      </c>
      <c r="CW177" s="13">
        <v>102</v>
      </c>
      <c r="CX177" s="13">
        <v>122</v>
      </c>
      <c r="CY177" s="13">
        <v>98</v>
      </c>
      <c r="CZ177" s="13">
        <v>92</v>
      </c>
      <c r="DA177" s="13">
        <v>90</v>
      </c>
      <c r="DB177" s="13">
        <v>103</v>
      </c>
      <c r="DC177" s="13">
        <v>84</v>
      </c>
      <c r="DD177" s="13">
        <v>75</v>
      </c>
      <c r="DE177" s="13">
        <v>61</v>
      </c>
      <c r="DF177" s="13">
        <v>70</v>
      </c>
      <c r="DG177" s="13">
        <v>68</v>
      </c>
      <c r="DH177" s="13">
        <v>68</v>
      </c>
      <c r="DI177" s="13">
        <v>47</v>
      </c>
      <c r="DJ177" s="13">
        <v>44</v>
      </c>
      <c r="DK177" s="13">
        <v>53</v>
      </c>
      <c r="DL177" s="13">
        <v>39</v>
      </c>
      <c r="DM177" s="13">
        <v>52</v>
      </c>
      <c r="DN177" s="13">
        <v>38</v>
      </c>
      <c r="DO177" s="13">
        <v>46</v>
      </c>
      <c r="DP177" s="13">
        <v>35</v>
      </c>
      <c r="DQ177" s="13">
        <v>29</v>
      </c>
      <c r="DR177" s="13">
        <v>51</v>
      </c>
      <c r="DS177" s="13">
        <v>41</v>
      </c>
      <c r="DT177" s="13">
        <v>38</v>
      </c>
      <c r="DU177" s="13">
        <v>34</v>
      </c>
      <c r="DV177" s="13">
        <v>24</v>
      </c>
      <c r="DW177" s="13">
        <v>26</v>
      </c>
      <c r="DX177" s="13">
        <v>23</v>
      </c>
      <c r="DY177" s="13">
        <v>26</v>
      </c>
      <c r="DZ177" s="13">
        <v>27</v>
      </c>
      <c r="EA177" s="13">
        <v>30</v>
      </c>
      <c r="EB177" s="13">
        <v>37</v>
      </c>
      <c r="EC177" s="13">
        <v>26</v>
      </c>
      <c r="ED177" s="13">
        <v>33</v>
      </c>
      <c r="EE177" s="13">
        <v>24</v>
      </c>
      <c r="EF177" s="13">
        <v>24</v>
      </c>
      <c r="EG177" s="13">
        <v>24</v>
      </c>
      <c r="EH177" s="13">
        <v>19</v>
      </c>
      <c r="EI177" s="13">
        <v>23</v>
      </c>
      <c r="EJ177" s="13">
        <v>13</v>
      </c>
      <c r="EK177" s="13">
        <v>16</v>
      </c>
      <c r="EL177" s="13">
        <v>8</v>
      </c>
      <c r="EM177" s="13">
        <v>12</v>
      </c>
      <c r="EN177" s="13">
        <v>7</v>
      </c>
      <c r="EO177" s="13">
        <v>13</v>
      </c>
      <c r="EP177" s="13">
        <v>5</v>
      </c>
      <c r="EQ177" s="13">
        <v>3</v>
      </c>
      <c r="ER177" s="13">
        <v>4</v>
      </c>
      <c r="ES177" s="13">
        <v>2</v>
      </c>
      <c r="ET177" s="13"/>
      <c r="EU177" s="13"/>
      <c r="EV177" s="13">
        <v>2</v>
      </c>
      <c r="EW177" s="13"/>
      <c r="EX177" s="13"/>
      <c r="EY177" s="13"/>
      <c r="EZ177" s="13"/>
      <c r="FA177" s="13"/>
      <c r="FB177" s="13">
        <v>2</v>
      </c>
      <c r="FC177" s="60">
        <v>9225</v>
      </c>
      <c r="FD177" s="13">
        <v>25</v>
      </c>
      <c r="FE177" s="13">
        <v>63</v>
      </c>
      <c r="FF177" s="13">
        <v>47</v>
      </c>
      <c r="FG177" s="13">
        <v>55</v>
      </c>
      <c r="FH177" s="13">
        <v>42</v>
      </c>
      <c r="FI177" s="13">
        <v>41</v>
      </c>
      <c r="FJ177" s="13">
        <v>63</v>
      </c>
      <c r="FK177" s="13">
        <v>57</v>
      </c>
      <c r="FL177" s="13">
        <v>42</v>
      </c>
      <c r="FM177" s="13">
        <v>48</v>
      </c>
      <c r="FN177" s="13">
        <v>53</v>
      </c>
      <c r="FO177" s="13">
        <v>64</v>
      </c>
      <c r="FP177" s="13">
        <v>54</v>
      </c>
      <c r="FQ177" s="13">
        <v>58</v>
      </c>
      <c r="FR177" s="13">
        <v>41</v>
      </c>
      <c r="FS177" s="13">
        <v>69</v>
      </c>
      <c r="FT177" s="13">
        <v>74</v>
      </c>
      <c r="FU177" s="13">
        <v>76</v>
      </c>
      <c r="FV177" s="13">
        <v>111</v>
      </c>
      <c r="FW177" s="13">
        <v>108</v>
      </c>
      <c r="FX177" s="13">
        <v>163</v>
      </c>
      <c r="FY177" s="13">
        <v>148</v>
      </c>
      <c r="FZ177" s="13">
        <v>167</v>
      </c>
      <c r="GA177" s="13">
        <v>206</v>
      </c>
      <c r="GB177" s="13">
        <v>237</v>
      </c>
      <c r="GC177" s="13">
        <v>219</v>
      </c>
      <c r="GD177" s="13">
        <v>229</v>
      </c>
      <c r="GE177" s="13">
        <v>232</v>
      </c>
      <c r="GF177" s="13">
        <v>259</v>
      </c>
      <c r="GG177" s="13">
        <v>272</v>
      </c>
      <c r="GH177" s="13">
        <v>277</v>
      </c>
      <c r="GI177" s="13">
        <v>249</v>
      </c>
      <c r="GJ177" s="13">
        <v>255</v>
      </c>
      <c r="GK177" s="13">
        <v>219</v>
      </c>
      <c r="GL177" s="13">
        <v>219</v>
      </c>
      <c r="GM177" s="13">
        <v>252</v>
      </c>
      <c r="GN177" s="13">
        <v>230</v>
      </c>
      <c r="GO177" s="13">
        <v>193</v>
      </c>
      <c r="GP177" s="13">
        <v>191</v>
      </c>
      <c r="GQ177" s="13">
        <v>214</v>
      </c>
      <c r="GR177" s="13">
        <v>160</v>
      </c>
      <c r="GS177" s="13">
        <v>184</v>
      </c>
      <c r="GT177" s="13">
        <v>153</v>
      </c>
      <c r="GU177" s="13">
        <v>151</v>
      </c>
      <c r="GV177" s="13">
        <v>161</v>
      </c>
      <c r="GW177" s="13">
        <v>162</v>
      </c>
      <c r="GX177" s="13">
        <v>159</v>
      </c>
      <c r="GY177" s="13">
        <v>176</v>
      </c>
      <c r="GZ177" s="13">
        <v>164</v>
      </c>
      <c r="HA177" s="13">
        <v>152</v>
      </c>
      <c r="HB177" s="13">
        <v>148</v>
      </c>
      <c r="HC177" s="13">
        <v>147</v>
      </c>
      <c r="HD177" s="13">
        <v>153</v>
      </c>
      <c r="HE177" s="13">
        <v>137</v>
      </c>
      <c r="HF177" s="13">
        <v>109</v>
      </c>
      <c r="HG177" s="13">
        <v>103</v>
      </c>
      <c r="HH177" s="13">
        <v>93</v>
      </c>
      <c r="HI177" s="13">
        <v>117</v>
      </c>
      <c r="HJ177" s="13">
        <v>107</v>
      </c>
      <c r="HK177" s="13">
        <v>100</v>
      </c>
      <c r="HL177" s="13">
        <v>104</v>
      </c>
      <c r="HM177" s="13">
        <v>113</v>
      </c>
      <c r="HN177" s="13">
        <v>93</v>
      </c>
      <c r="HO177" s="13">
        <v>90</v>
      </c>
      <c r="HP177" s="13">
        <v>86</v>
      </c>
      <c r="HQ177" s="13">
        <v>71</v>
      </c>
      <c r="HR177" s="13">
        <v>60</v>
      </c>
      <c r="HS177" s="13">
        <v>75</v>
      </c>
      <c r="HT177" s="13">
        <v>68</v>
      </c>
      <c r="HU177" s="13">
        <v>52</v>
      </c>
      <c r="HV177" s="13">
        <v>55</v>
      </c>
      <c r="HW177" s="13">
        <v>37</v>
      </c>
      <c r="HX177" s="13">
        <v>46</v>
      </c>
      <c r="HY177" s="13">
        <v>50</v>
      </c>
      <c r="HZ177" s="13">
        <v>53</v>
      </c>
      <c r="IA177" s="13">
        <v>41</v>
      </c>
      <c r="IB177" s="13">
        <v>47</v>
      </c>
      <c r="IC177" s="13">
        <v>39</v>
      </c>
      <c r="ID177" s="13">
        <v>36</v>
      </c>
      <c r="IE177" s="13">
        <v>25</v>
      </c>
      <c r="IF177" s="13">
        <v>25</v>
      </c>
      <c r="IG177" s="13">
        <v>34</v>
      </c>
      <c r="IH177" s="13">
        <v>25</v>
      </c>
      <c r="II177" s="13">
        <v>24</v>
      </c>
      <c r="IJ177" s="13">
        <v>22</v>
      </c>
      <c r="IK177" s="13">
        <v>31</v>
      </c>
      <c r="IL177" s="13">
        <v>14</v>
      </c>
      <c r="IM177" s="13">
        <v>18</v>
      </c>
      <c r="IN177" s="13">
        <v>13</v>
      </c>
      <c r="IO177" s="13">
        <v>11</v>
      </c>
      <c r="IP177" s="13">
        <v>11</v>
      </c>
      <c r="IQ177" s="13">
        <v>10</v>
      </c>
      <c r="IR177" s="13">
        <v>12</v>
      </c>
      <c r="IS177" s="13">
        <v>4</v>
      </c>
      <c r="IT177" s="13">
        <v>6</v>
      </c>
      <c r="IU177" s="13">
        <v>3</v>
      </c>
      <c r="IV177" s="13">
        <v>2</v>
      </c>
      <c r="IW177" s="13">
        <v>3</v>
      </c>
      <c r="IX177" s="13">
        <v>1</v>
      </c>
      <c r="IY177" s="13">
        <v>2</v>
      </c>
      <c r="IZ177" s="13"/>
      <c r="JA177" s="13"/>
      <c r="JB177" s="13"/>
      <c r="JC177" s="13"/>
      <c r="JD177" s="13"/>
      <c r="JE177" s="13"/>
      <c r="JF177" s="13"/>
      <c r="JG177" s="13"/>
      <c r="JH177" s="13">
        <v>3</v>
      </c>
      <c r="JI177" s="60">
        <v>9973</v>
      </c>
      <c r="JJ177" s="13">
        <v>19198</v>
      </c>
    </row>
    <row r="178" spans="1:270">
      <c r="A178" s="369" t="s">
        <v>307</v>
      </c>
      <c r="B178" s="38">
        <f t="shared" si="233"/>
        <v>648</v>
      </c>
      <c r="C178" s="38">
        <f t="shared" si="233"/>
        <v>663</v>
      </c>
      <c r="D178" s="38">
        <f t="shared" si="233"/>
        <v>950</v>
      </c>
      <c r="E178" s="38">
        <f t="shared" si="233"/>
        <v>993</v>
      </c>
      <c r="F178" s="38">
        <f t="shared" si="233"/>
        <v>1902</v>
      </c>
      <c r="G178" s="38">
        <f t="shared" si="233"/>
        <v>1932</v>
      </c>
      <c r="H178" s="38">
        <f t="shared" si="233"/>
        <v>1836</v>
      </c>
      <c r="I178" s="38">
        <f t="shared" si="233"/>
        <v>1774</v>
      </c>
      <c r="J178" s="38">
        <f t="shared" si="233"/>
        <v>1312</v>
      </c>
      <c r="K178" s="38">
        <f t="shared" si="233"/>
        <v>1425</v>
      </c>
      <c r="L178" s="38">
        <f t="shared" si="234"/>
        <v>1037</v>
      </c>
      <c r="M178" s="38">
        <f t="shared" si="234"/>
        <v>982</v>
      </c>
      <c r="N178" s="38">
        <f t="shared" si="234"/>
        <v>600</v>
      </c>
      <c r="O178" s="38">
        <f t="shared" si="234"/>
        <v>482</v>
      </c>
      <c r="P178" s="38">
        <f t="shared" si="234"/>
        <v>234</v>
      </c>
      <c r="Q178" s="38">
        <f t="shared" si="234"/>
        <v>251</v>
      </c>
      <c r="R178" s="38">
        <f t="shared" si="234"/>
        <v>115</v>
      </c>
      <c r="S178" s="38">
        <f t="shared" si="234"/>
        <v>155</v>
      </c>
      <c r="T178" s="38">
        <f t="shared" si="234"/>
        <v>19</v>
      </c>
      <c r="U178" s="38">
        <f t="shared" si="234"/>
        <v>51</v>
      </c>
      <c r="W178" s="16" t="s">
        <v>316</v>
      </c>
      <c r="X178" s="717">
        <f t="shared" si="235"/>
        <v>165</v>
      </c>
      <c r="Y178" s="717">
        <f t="shared" si="236"/>
        <v>129</v>
      </c>
      <c r="Z178" s="717">
        <f t="shared" si="237"/>
        <v>340</v>
      </c>
      <c r="AA178" s="717">
        <f t="shared" si="238"/>
        <v>330</v>
      </c>
      <c r="AB178" s="717">
        <f t="shared" si="239"/>
        <v>966</v>
      </c>
      <c r="AC178" s="717">
        <f t="shared" si="240"/>
        <v>1001</v>
      </c>
      <c r="AD178" s="717">
        <f t="shared" si="241"/>
        <v>1013</v>
      </c>
      <c r="AE178" s="717">
        <f t="shared" si="242"/>
        <v>939</v>
      </c>
      <c r="AF178" s="717">
        <f t="shared" si="243"/>
        <v>941</v>
      </c>
      <c r="AG178" s="717">
        <f t="shared" si="244"/>
        <v>879</v>
      </c>
      <c r="AH178" s="717">
        <f t="shared" si="245"/>
        <v>721</v>
      </c>
      <c r="AI178" s="717">
        <f t="shared" si="246"/>
        <v>705</v>
      </c>
      <c r="AJ178" s="717">
        <f t="shared" si="247"/>
        <v>484</v>
      </c>
      <c r="AK178" s="717">
        <f t="shared" si="248"/>
        <v>393</v>
      </c>
      <c r="AL178" s="717">
        <f t="shared" si="249"/>
        <v>264</v>
      </c>
      <c r="AM178" s="717">
        <f t="shared" si="250"/>
        <v>247</v>
      </c>
      <c r="AN178" s="717">
        <f t="shared" si="251"/>
        <v>126</v>
      </c>
      <c r="AO178" s="717">
        <f t="shared" si="252"/>
        <v>274</v>
      </c>
      <c r="AP178" s="717">
        <f t="shared" si="253"/>
        <v>42</v>
      </c>
      <c r="AQ178" s="717">
        <f t="shared" si="254"/>
        <v>171</v>
      </c>
      <c r="AR178" s="717">
        <f t="shared" si="255"/>
        <v>1</v>
      </c>
      <c r="AT178" s="16" t="s">
        <v>316</v>
      </c>
      <c r="AU178" s="13">
        <v>10</v>
      </c>
      <c r="AV178" s="13">
        <v>16</v>
      </c>
      <c r="AW178" s="13">
        <v>22</v>
      </c>
      <c r="AX178" s="13">
        <v>14</v>
      </c>
      <c r="AY178" s="13">
        <v>5</v>
      </c>
      <c r="AZ178" s="13">
        <v>12</v>
      </c>
      <c r="BA178" s="13">
        <v>14</v>
      </c>
      <c r="BB178" s="13">
        <v>11</v>
      </c>
      <c r="BC178" s="13">
        <v>13</v>
      </c>
      <c r="BD178" s="13">
        <v>12</v>
      </c>
      <c r="BE178" s="13">
        <v>14</v>
      </c>
      <c r="BF178" s="13">
        <v>15</v>
      </c>
      <c r="BG178" s="13">
        <v>16</v>
      </c>
      <c r="BH178" s="13">
        <v>23</v>
      </c>
      <c r="BI178" s="13">
        <v>21</v>
      </c>
      <c r="BJ178" s="13">
        <v>23</v>
      </c>
      <c r="BK178" s="13">
        <v>49</v>
      </c>
      <c r="BL178" s="13">
        <v>43</v>
      </c>
      <c r="BM178" s="13">
        <v>50</v>
      </c>
      <c r="BN178" s="13">
        <v>76</v>
      </c>
      <c r="BO178" s="13">
        <v>83</v>
      </c>
      <c r="BP178" s="13">
        <v>83</v>
      </c>
      <c r="BQ178" s="13">
        <v>93</v>
      </c>
      <c r="BR178" s="13">
        <v>101</v>
      </c>
      <c r="BS178" s="13">
        <v>90</v>
      </c>
      <c r="BT178" s="13">
        <v>110</v>
      </c>
      <c r="BU178" s="13">
        <v>104</v>
      </c>
      <c r="BV178" s="13">
        <v>96</v>
      </c>
      <c r="BW178" s="13">
        <v>115</v>
      </c>
      <c r="BX178" s="13">
        <v>126</v>
      </c>
      <c r="BY178" s="13">
        <v>111</v>
      </c>
      <c r="BZ178" s="13">
        <v>100</v>
      </c>
      <c r="CA178" s="13">
        <v>101</v>
      </c>
      <c r="CB178" s="13">
        <v>91</v>
      </c>
      <c r="CC178" s="13">
        <v>95</v>
      </c>
      <c r="CD178" s="13">
        <v>92</v>
      </c>
      <c r="CE178" s="13">
        <v>73</v>
      </c>
      <c r="CF178" s="13">
        <v>99</v>
      </c>
      <c r="CG178" s="13">
        <v>93</v>
      </c>
      <c r="CH178" s="13">
        <v>84</v>
      </c>
      <c r="CI178" s="13">
        <v>89</v>
      </c>
      <c r="CJ178" s="13">
        <v>74</v>
      </c>
      <c r="CK178" s="13">
        <v>86</v>
      </c>
      <c r="CL178" s="13">
        <v>80</v>
      </c>
      <c r="CM178" s="13">
        <v>89</v>
      </c>
      <c r="CN178" s="13">
        <v>89</v>
      </c>
      <c r="CO178" s="13">
        <v>98</v>
      </c>
      <c r="CP178" s="13">
        <v>81</v>
      </c>
      <c r="CQ178" s="13">
        <v>100</v>
      </c>
      <c r="CR178" s="13">
        <v>93</v>
      </c>
      <c r="CS178" s="13">
        <v>77</v>
      </c>
      <c r="CT178" s="13">
        <v>77</v>
      </c>
      <c r="CU178" s="13">
        <v>95</v>
      </c>
      <c r="CV178" s="13">
        <v>73</v>
      </c>
      <c r="CW178" s="13">
        <v>71</v>
      </c>
      <c r="CX178" s="13">
        <v>65</v>
      </c>
      <c r="CY178" s="13">
        <v>54</v>
      </c>
      <c r="CZ178" s="13">
        <v>62</v>
      </c>
      <c r="DA178" s="13">
        <v>68</v>
      </c>
      <c r="DB178" s="13">
        <v>63</v>
      </c>
      <c r="DC178" s="13">
        <v>48</v>
      </c>
      <c r="DD178" s="13">
        <v>58</v>
      </c>
      <c r="DE178" s="13">
        <v>33</v>
      </c>
      <c r="DF178" s="13">
        <v>40</v>
      </c>
      <c r="DG178" s="13">
        <v>49</v>
      </c>
      <c r="DH178" s="13">
        <v>38</v>
      </c>
      <c r="DI178" s="13">
        <v>41</v>
      </c>
      <c r="DJ178" s="13">
        <v>33</v>
      </c>
      <c r="DK178" s="13">
        <v>30</v>
      </c>
      <c r="DL178" s="13">
        <v>23</v>
      </c>
      <c r="DM178" s="13">
        <v>33</v>
      </c>
      <c r="DN178" s="13">
        <v>28</v>
      </c>
      <c r="DO178" s="13">
        <v>25</v>
      </c>
      <c r="DP178" s="13">
        <v>28</v>
      </c>
      <c r="DQ178" s="13">
        <v>24</v>
      </c>
      <c r="DR178" s="13">
        <v>21</v>
      </c>
      <c r="DS178" s="13">
        <v>28</v>
      </c>
      <c r="DT178" s="13">
        <v>19</v>
      </c>
      <c r="DU178" s="13">
        <v>18</v>
      </c>
      <c r="DV178" s="13">
        <v>23</v>
      </c>
      <c r="DW178" s="13">
        <v>31</v>
      </c>
      <c r="DX178" s="13">
        <v>26</v>
      </c>
      <c r="DY178" s="13">
        <v>30</v>
      </c>
      <c r="DZ178" s="13">
        <v>30</v>
      </c>
      <c r="EA178" s="13">
        <v>30</v>
      </c>
      <c r="EB178" s="13">
        <v>28</v>
      </c>
      <c r="EC178" s="13">
        <v>27</v>
      </c>
      <c r="ED178" s="13">
        <v>24</v>
      </c>
      <c r="EE178" s="13">
        <v>25</v>
      </c>
      <c r="EF178" s="13">
        <v>23</v>
      </c>
      <c r="EG178" s="13">
        <v>27</v>
      </c>
      <c r="EH178" s="13">
        <v>25</v>
      </c>
      <c r="EI178" s="13">
        <v>24</v>
      </c>
      <c r="EJ178" s="13">
        <v>26</v>
      </c>
      <c r="EK178" s="13">
        <v>13</v>
      </c>
      <c r="EL178" s="13">
        <v>13</v>
      </c>
      <c r="EM178" s="13">
        <v>15</v>
      </c>
      <c r="EN178" s="13">
        <v>4</v>
      </c>
      <c r="EO178" s="13">
        <v>8</v>
      </c>
      <c r="EP178" s="13">
        <v>6</v>
      </c>
      <c r="EQ178" s="13">
        <v>7</v>
      </c>
      <c r="ER178" s="13">
        <v>2</v>
      </c>
      <c r="ES178" s="13"/>
      <c r="ET178" s="13">
        <v>1</v>
      </c>
      <c r="EU178" s="13"/>
      <c r="EV178" s="13"/>
      <c r="EW178" s="13"/>
      <c r="EX178" s="13"/>
      <c r="EY178" s="13"/>
      <c r="EZ178" s="13"/>
      <c r="FA178" s="13"/>
      <c r="FB178" s="13"/>
      <c r="FC178" s="60">
        <v>5068</v>
      </c>
      <c r="FD178" s="13">
        <v>11</v>
      </c>
      <c r="FE178" s="13">
        <v>21</v>
      </c>
      <c r="FF178" s="13">
        <v>20</v>
      </c>
      <c r="FG178" s="13">
        <v>19</v>
      </c>
      <c r="FH178" s="13">
        <v>11</v>
      </c>
      <c r="FI178" s="13">
        <v>12</v>
      </c>
      <c r="FJ178" s="13">
        <v>13</v>
      </c>
      <c r="FK178" s="13">
        <v>25</v>
      </c>
      <c r="FL178" s="13">
        <v>18</v>
      </c>
      <c r="FM178" s="13">
        <v>15</v>
      </c>
      <c r="FN178" s="13">
        <v>21</v>
      </c>
      <c r="FO178" s="13">
        <v>18</v>
      </c>
      <c r="FP178" s="13">
        <v>19</v>
      </c>
      <c r="FQ178" s="13">
        <v>20</v>
      </c>
      <c r="FR178" s="13">
        <v>26</v>
      </c>
      <c r="FS178" s="13">
        <v>28</v>
      </c>
      <c r="FT178" s="13">
        <v>34</v>
      </c>
      <c r="FU178" s="13">
        <v>49</v>
      </c>
      <c r="FV178" s="13">
        <v>66</v>
      </c>
      <c r="FW178" s="13">
        <v>59</v>
      </c>
      <c r="FX178" s="13">
        <v>76</v>
      </c>
      <c r="FY178" s="13">
        <v>83</v>
      </c>
      <c r="FZ178" s="13">
        <v>86</v>
      </c>
      <c r="GA178" s="13">
        <v>93</v>
      </c>
      <c r="GB178" s="13">
        <v>89</v>
      </c>
      <c r="GC178" s="13">
        <v>118</v>
      </c>
      <c r="GD178" s="13">
        <v>118</v>
      </c>
      <c r="GE178" s="13">
        <v>105</v>
      </c>
      <c r="GF178" s="13">
        <v>93</v>
      </c>
      <c r="GG178" s="13">
        <v>105</v>
      </c>
      <c r="GH178" s="13">
        <v>111</v>
      </c>
      <c r="GI178" s="13">
        <v>108</v>
      </c>
      <c r="GJ178" s="13">
        <v>114</v>
      </c>
      <c r="GK178" s="13">
        <v>111</v>
      </c>
      <c r="GL178" s="13">
        <v>91</v>
      </c>
      <c r="GM178" s="13">
        <v>111</v>
      </c>
      <c r="GN178" s="13">
        <v>78</v>
      </c>
      <c r="GO178" s="13">
        <v>106</v>
      </c>
      <c r="GP178" s="13">
        <v>93</v>
      </c>
      <c r="GQ178" s="13">
        <v>90</v>
      </c>
      <c r="GR178" s="13">
        <v>101</v>
      </c>
      <c r="GS178" s="13">
        <v>94</v>
      </c>
      <c r="GT178" s="13">
        <v>103</v>
      </c>
      <c r="GU178" s="13">
        <v>77</v>
      </c>
      <c r="GV178" s="13">
        <v>92</v>
      </c>
      <c r="GW178" s="13">
        <v>110</v>
      </c>
      <c r="GX178" s="13">
        <v>84</v>
      </c>
      <c r="GY178" s="13">
        <v>86</v>
      </c>
      <c r="GZ178" s="13">
        <v>91</v>
      </c>
      <c r="HA178" s="13">
        <v>103</v>
      </c>
      <c r="HB178" s="13">
        <v>78</v>
      </c>
      <c r="HC178" s="13">
        <v>74</v>
      </c>
      <c r="HD178" s="13">
        <v>76</v>
      </c>
      <c r="HE178" s="13">
        <v>68</v>
      </c>
      <c r="HF178" s="13">
        <v>75</v>
      </c>
      <c r="HG178" s="13">
        <v>85</v>
      </c>
      <c r="HH178" s="13">
        <v>75</v>
      </c>
      <c r="HI178" s="13">
        <v>70</v>
      </c>
      <c r="HJ178" s="13">
        <v>63</v>
      </c>
      <c r="HK178" s="13">
        <v>57</v>
      </c>
      <c r="HL178" s="13">
        <v>56</v>
      </c>
      <c r="HM178" s="13">
        <v>52</v>
      </c>
      <c r="HN178" s="13">
        <v>63</v>
      </c>
      <c r="HO178" s="13">
        <v>61</v>
      </c>
      <c r="HP178" s="13">
        <v>40</v>
      </c>
      <c r="HQ178" s="13">
        <v>55</v>
      </c>
      <c r="HR178" s="13">
        <v>46</v>
      </c>
      <c r="HS178" s="13">
        <v>37</v>
      </c>
      <c r="HT178" s="13">
        <v>38</v>
      </c>
      <c r="HU178" s="13">
        <v>36</v>
      </c>
      <c r="HV178" s="13">
        <v>35</v>
      </c>
      <c r="HW178" s="13">
        <v>32</v>
      </c>
      <c r="HX178" s="13">
        <v>29</v>
      </c>
      <c r="HY178" s="13">
        <v>30</v>
      </c>
      <c r="HZ178" s="13">
        <v>27</v>
      </c>
      <c r="IA178" s="13">
        <v>18</v>
      </c>
      <c r="IB178" s="13">
        <v>30</v>
      </c>
      <c r="IC178" s="13">
        <v>18</v>
      </c>
      <c r="ID178" s="13">
        <v>25</v>
      </c>
      <c r="IE178" s="13">
        <v>20</v>
      </c>
      <c r="IF178" s="13">
        <v>21</v>
      </c>
      <c r="IG178" s="13">
        <v>16</v>
      </c>
      <c r="IH178" s="13">
        <v>13</v>
      </c>
      <c r="II178" s="13">
        <v>14</v>
      </c>
      <c r="IJ178" s="13">
        <v>16</v>
      </c>
      <c r="IK178" s="13">
        <v>12</v>
      </c>
      <c r="IL178" s="13">
        <v>9</v>
      </c>
      <c r="IM178" s="13">
        <v>7</v>
      </c>
      <c r="IN178" s="13">
        <v>10</v>
      </c>
      <c r="IO178" s="13">
        <v>8</v>
      </c>
      <c r="IP178" s="13">
        <v>12</v>
      </c>
      <c r="IQ178" s="13">
        <v>5</v>
      </c>
      <c r="IR178" s="13">
        <v>9</v>
      </c>
      <c r="IS178" s="13">
        <v>6</v>
      </c>
      <c r="IT178" s="13">
        <v>5</v>
      </c>
      <c r="IU178" s="13">
        <v>1</v>
      </c>
      <c r="IV178" s="13">
        <v>1</v>
      </c>
      <c r="IW178" s="13"/>
      <c r="IX178" s="13">
        <v>1</v>
      </c>
      <c r="IY178" s="13">
        <v>1</v>
      </c>
      <c r="IZ178" s="13"/>
      <c r="JA178" s="13"/>
      <c r="JB178" s="13"/>
      <c r="JC178" s="13">
        <v>1</v>
      </c>
      <c r="JD178" s="13"/>
      <c r="JE178" s="13"/>
      <c r="JF178" s="13"/>
      <c r="JG178" s="13"/>
      <c r="JH178" s="13">
        <v>1</v>
      </c>
      <c r="JI178" s="60">
        <v>5063</v>
      </c>
      <c r="JJ178" s="13">
        <v>10131</v>
      </c>
    </row>
    <row r="179" spans="1:270">
      <c r="A179" s="369" t="s">
        <v>308</v>
      </c>
      <c r="B179" s="38">
        <f t="shared" si="233"/>
        <v>235</v>
      </c>
      <c r="C179" s="38">
        <f t="shared" si="233"/>
        <v>243</v>
      </c>
      <c r="D179" s="38">
        <f t="shared" si="233"/>
        <v>412</v>
      </c>
      <c r="E179" s="38">
        <f t="shared" si="233"/>
        <v>448</v>
      </c>
      <c r="F179" s="38">
        <f t="shared" si="233"/>
        <v>1150</v>
      </c>
      <c r="G179" s="38">
        <f t="shared" si="233"/>
        <v>1137</v>
      </c>
      <c r="H179" s="38">
        <f t="shared" si="233"/>
        <v>1221</v>
      </c>
      <c r="I179" s="38">
        <f t="shared" si="233"/>
        <v>1131</v>
      </c>
      <c r="J179" s="38">
        <f t="shared" si="233"/>
        <v>1110</v>
      </c>
      <c r="K179" s="38">
        <f t="shared" si="233"/>
        <v>978</v>
      </c>
      <c r="L179" s="38">
        <f t="shared" si="234"/>
        <v>851</v>
      </c>
      <c r="M179" s="38">
        <f t="shared" si="234"/>
        <v>731</v>
      </c>
      <c r="N179" s="38">
        <f t="shared" si="234"/>
        <v>514</v>
      </c>
      <c r="O179" s="38">
        <f t="shared" si="234"/>
        <v>402</v>
      </c>
      <c r="P179" s="38">
        <f t="shared" si="234"/>
        <v>294</v>
      </c>
      <c r="Q179" s="38">
        <f t="shared" si="234"/>
        <v>276</v>
      </c>
      <c r="R179" s="38">
        <f t="shared" si="234"/>
        <v>132</v>
      </c>
      <c r="S179" s="38">
        <f t="shared" si="234"/>
        <v>257</v>
      </c>
      <c r="T179" s="38">
        <f t="shared" si="234"/>
        <v>32</v>
      </c>
      <c r="U179" s="38">
        <f t="shared" si="234"/>
        <v>122</v>
      </c>
      <c r="W179" s="16" t="s">
        <v>317</v>
      </c>
      <c r="X179" s="717">
        <f t="shared" si="235"/>
        <v>142</v>
      </c>
      <c r="Y179" s="717">
        <f t="shared" si="236"/>
        <v>150</v>
      </c>
      <c r="Z179" s="717">
        <f t="shared" si="237"/>
        <v>425</v>
      </c>
      <c r="AA179" s="717">
        <f t="shared" si="238"/>
        <v>393</v>
      </c>
      <c r="AB179" s="717">
        <f t="shared" si="239"/>
        <v>1094</v>
      </c>
      <c r="AC179" s="717">
        <f t="shared" si="240"/>
        <v>1099</v>
      </c>
      <c r="AD179" s="717">
        <f t="shared" si="241"/>
        <v>1048</v>
      </c>
      <c r="AE179" s="717">
        <f t="shared" si="242"/>
        <v>1060</v>
      </c>
      <c r="AF179" s="717">
        <f t="shared" si="243"/>
        <v>984</v>
      </c>
      <c r="AG179" s="717">
        <f t="shared" si="244"/>
        <v>949</v>
      </c>
      <c r="AH179" s="717">
        <f t="shared" si="245"/>
        <v>772</v>
      </c>
      <c r="AI179" s="717">
        <f t="shared" si="246"/>
        <v>751</v>
      </c>
      <c r="AJ179" s="717">
        <f t="shared" si="247"/>
        <v>536</v>
      </c>
      <c r="AK179" s="717">
        <f t="shared" si="248"/>
        <v>454</v>
      </c>
      <c r="AL179" s="717">
        <f t="shared" si="249"/>
        <v>328</v>
      </c>
      <c r="AM179" s="717">
        <f t="shared" si="250"/>
        <v>314</v>
      </c>
      <c r="AN179" s="717">
        <f t="shared" si="251"/>
        <v>177</v>
      </c>
      <c r="AO179" s="717">
        <f t="shared" si="252"/>
        <v>350</v>
      </c>
      <c r="AP179" s="717">
        <f t="shared" si="253"/>
        <v>63</v>
      </c>
      <c r="AQ179" s="717">
        <f t="shared" si="254"/>
        <v>239</v>
      </c>
      <c r="AR179" s="717">
        <f t="shared" si="255"/>
        <v>0</v>
      </c>
      <c r="AT179" s="16" t="s">
        <v>317</v>
      </c>
      <c r="AU179" s="13">
        <v>10</v>
      </c>
      <c r="AV179" s="13">
        <v>15</v>
      </c>
      <c r="AW179" s="13">
        <v>20</v>
      </c>
      <c r="AX179" s="13">
        <v>11</v>
      </c>
      <c r="AY179" s="13">
        <v>9</v>
      </c>
      <c r="AZ179" s="13">
        <v>12</v>
      </c>
      <c r="BA179" s="13">
        <v>19</v>
      </c>
      <c r="BB179" s="13">
        <v>15</v>
      </c>
      <c r="BC179" s="13">
        <v>17</v>
      </c>
      <c r="BD179" s="13">
        <v>22</v>
      </c>
      <c r="BE179" s="13">
        <v>20</v>
      </c>
      <c r="BF179" s="13">
        <v>23</v>
      </c>
      <c r="BG179" s="13">
        <v>21</v>
      </c>
      <c r="BH179" s="13">
        <v>25</v>
      </c>
      <c r="BI179" s="13">
        <v>25</v>
      </c>
      <c r="BJ179" s="13">
        <v>32</v>
      </c>
      <c r="BK179" s="13">
        <v>44</v>
      </c>
      <c r="BL179" s="13">
        <v>59</v>
      </c>
      <c r="BM179" s="13">
        <v>64</v>
      </c>
      <c r="BN179" s="13">
        <v>80</v>
      </c>
      <c r="BO179" s="13">
        <v>105</v>
      </c>
      <c r="BP179" s="13">
        <v>87</v>
      </c>
      <c r="BQ179" s="13">
        <v>103</v>
      </c>
      <c r="BR179" s="13">
        <v>105</v>
      </c>
      <c r="BS179" s="13">
        <v>117</v>
      </c>
      <c r="BT179" s="13">
        <v>104</v>
      </c>
      <c r="BU179" s="13">
        <v>111</v>
      </c>
      <c r="BV179" s="13">
        <v>119</v>
      </c>
      <c r="BW179" s="13">
        <v>116</v>
      </c>
      <c r="BX179" s="13">
        <v>132</v>
      </c>
      <c r="BY179" s="13">
        <v>98</v>
      </c>
      <c r="BZ179" s="13">
        <v>111</v>
      </c>
      <c r="CA179" s="13">
        <v>115</v>
      </c>
      <c r="CB179" s="13">
        <v>111</v>
      </c>
      <c r="CC179" s="13">
        <v>108</v>
      </c>
      <c r="CD179" s="13">
        <v>100</v>
      </c>
      <c r="CE179" s="13">
        <v>100</v>
      </c>
      <c r="CF179" s="13">
        <v>102</v>
      </c>
      <c r="CG179" s="13">
        <v>112</v>
      </c>
      <c r="CH179" s="13">
        <v>103</v>
      </c>
      <c r="CI179" s="13">
        <v>103</v>
      </c>
      <c r="CJ179" s="13">
        <v>109</v>
      </c>
      <c r="CK179" s="13">
        <v>96</v>
      </c>
      <c r="CL179" s="13">
        <v>92</v>
      </c>
      <c r="CM179" s="13">
        <v>81</v>
      </c>
      <c r="CN179" s="13">
        <v>95</v>
      </c>
      <c r="CO179" s="13">
        <v>97</v>
      </c>
      <c r="CP179" s="13">
        <v>82</v>
      </c>
      <c r="CQ179" s="13">
        <v>102</v>
      </c>
      <c r="CR179" s="13">
        <v>92</v>
      </c>
      <c r="CS179" s="13">
        <v>100</v>
      </c>
      <c r="CT179" s="13">
        <v>80</v>
      </c>
      <c r="CU179" s="13">
        <v>85</v>
      </c>
      <c r="CV179" s="13">
        <v>73</v>
      </c>
      <c r="CW179" s="13">
        <v>66</v>
      </c>
      <c r="CX179" s="13">
        <v>92</v>
      </c>
      <c r="CY179" s="13">
        <v>70</v>
      </c>
      <c r="CZ179" s="13">
        <v>67</v>
      </c>
      <c r="DA179" s="13">
        <v>70</v>
      </c>
      <c r="DB179" s="13">
        <v>48</v>
      </c>
      <c r="DC179" s="13">
        <v>63</v>
      </c>
      <c r="DD179" s="13">
        <v>51</v>
      </c>
      <c r="DE179" s="13">
        <v>53</v>
      </c>
      <c r="DF179" s="13">
        <v>39</v>
      </c>
      <c r="DG179" s="13">
        <v>45</v>
      </c>
      <c r="DH179" s="13">
        <v>42</v>
      </c>
      <c r="DI179" s="13">
        <v>42</v>
      </c>
      <c r="DJ179" s="13">
        <v>45</v>
      </c>
      <c r="DK179" s="13">
        <v>41</v>
      </c>
      <c r="DL179" s="13">
        <v>33</v>
      </c>
      <c r="DM179" s="13">
        <v>33</v>
      </c>
      <c r="DN179" s="13">
        <v>36</v>
      </c>
      <c r="DO179" s="13">
        <v>34</v>
      </c>
      <c r="DP179" s="13">
        <v>32</v>
      </c>
      <c r="DQ179" s="13">
        <v>41</v>
      </c>
      <c r="DR179" s="13">
        <v>37</v>
      </c>
      <c r="DS179" s="13">
        <v>30</v>
      </c>
      <c r="DT179" s="13">
        <v>30</v>
      </c>
      <c r="DU179" s="13">
        <v>19</v>
      </c>
      <c r="DV179" s="13">
        <v>22</v>
      </c>
      <c r="DW179" s="13">
        <v>37</v>
      </c>
      <c r="DX179" s="13">
        <v>34</v>
      </c>
      <c r="DY179" s="13">
        <v>26</v>
      </c>
      <c r="DZ179" s="13">
        <v>32</v>
      </c>
      <c r="EA179" s="13">
        <v>31</v>
      </c>
      <c r="EB179" s="13">
        <v>36</v>
      </c>
      <c r="EC179" s="13">
        <v>43</v>
      </c>
      <c r="ED179" s="13">
        <v>26</v>
      </c>
      <c r="EE179" s="13">
        <v>38</v>
      </c>
      <c r="EF179" s="13">
        <v>47</v>
      </c>
      <c r="EG179" s="13">
        <v>43</v>
      </c>
      <c r="EH179" s="13">
        <v>44</v>
      </c>
      <c r="EI179" s="13">
        <v>26</v>
      </c>
      <c r="EJ179" s="13">
        <v>26</v>
      </c>
      <c r="EK179" s="13">
        <v>18</v>
      </c>
      <c r="EL179" s="13">
        <v>22</v>
      </c>
      <c r="EM179" s="13">
        <v>22</v>
      </c>
      <c r="EN179" s="13">
        <v>12</v>
      </c>
      <c r="EO179" s="13">
        <v>10</v>
      </c>
      <c r="EP179" s="13">
        <v>6</v>
      </c>
      <c r="EQ179" s="13">
        <v>3</v>
      </c>
      <c r="ER179" s="13">
        <v>4</v>
      </c>
      <c r="ES179" s="13">
        <v>1</v>
      </c>
      <c r="ET179" s="13">
        <v>1</v>
      </c>
      <c r="EU179" s="13"/>
      <c r="EV179" s="13">
        <v>1</v>
      </c>
      <c r="EW179" s="13"/>
      <c r="EX179" s="13"/>
      <c r="EY179" s="13"/>
      <c r="EZ179" s="13"/>
      <c r="FA179" s="13"/>
      <c r="FB179" s="13"/>
      <c r="FC179" s="60">
        <v>5759</v>
      </c>
      <c r="FD179" s="13">
        <v>9</v>
      </c>
      <c r="FE179" s="13">
        <v>26</v>
      </c>
      <c r="FF179" s="13">
        <v>15</v>
      </c>
      <c r="FG179" s="13">
        <v>11</v>
      </c>
      <c r="FH179" s="13">
        <v>18</v>
      </c>
      <c r="FI179" s="13">
        <v>9</v>
      </c>
      <c r="FJ179" s="13">
        <v>11</v>
      </c>
      <c r="FK179" s="13">
        <v>10</v>
      </c>
      <c r="FL179" s="13">
        <v>9</v>
      </c>
      <c r="FM179" s="13">
        <v>24</v>
      </c>
      <c r="FN179" s="13">
        <v>16</v>
      </c>
      <c r="FO179" s="13">
        <v>9</v>
      </c>
      <c r="FP179" s="13">
        <v>21</v>
      </c>
      <c r="FQ179" s="13">
        <v>33</v>
      </c>
      <c r="FR179" s="13">
        <v>37</v>
      </c>
      <c r="FS179" s="13">
        <v>35</v>
      </c>
      <c r="FT179" s="13">
        <v>39</v>
      </c>
      <c r="FU179" s="13">
        <v>76</v>
      </c>
      <c r="FV179" s="13">
        <v>78</v>
      </c>
      <c r="FW179" s="13">
        <v>81</v>
      </c>
      <c r="FX179" s="13">
        <v>70</v>
      </c>
      <c r="FY179" s="13">
        <v>97</v>
      </c>
      <c r="FZ179" s="13">
        <v>135</v>
      </c>
      <c r="GA179" s="13">
        <v>97</v>
      </c>
      <c r="GB179" s="13">
        <v>117</v>
      </c>
      <c r="GC179" s="13">
        <v>117</v>
      </c>
      <c r="GD179" s="13">
        <v>111</v>
      </c>
      <c r="GE179" s="13">
        <v>108</v>
      </c>
      <c r="GF179" s="13">
        <v>102</v>
      </c>
      <c r="GG179" s="13">
        <v>140</v>
      </c>
      <c r="GH179" s="13">
        <v>110</v>
      </c>
      <c r="GI179" s="13">
        <v>97</v>
      </c>
      <c r="GJ179" s="13">
        <v>121</v>
      </c>
      <c r="GK179" s="13">
        <v>109</v>
      </c>
      <c r="GL179" s="13">
        <v>105</v>
      </c>
      <c r="GM179" s="13">
        <v>112</v>
      </c>
      <c r="GN179" s="13">
        <v>110</v>
      </c>
      <c r="GO179" s="13">
        <v>82</v>
      </c>
      <c r="GP179" s="13">
        <v>111</v>
      </c>
      <c r="GQ179" s="13">
        <v>91</v>
      </c>
      <c r="GR179" s="13">
        <v>116</v>
      </c>
      <c r="GS179" s="13">
        <v>103</v>
      </c>
      <c r="GT179" s="13">
        <v>95</v>
      </c>
      <c r="GU179" s="13">
        <v>88</v>
      </c>
      <c r="GV179" s="13">
        <v>114</v>
      </c>
      <c r="GW179" s="13">
        <v>95</v>
      </c>
      <c r="GX179" s="13">
        <v>93</v>
      </c>
      <c r="GY179" s="13">
        <v>89</v>
      </c>
      <c r="GZ179" s="13">
        <v>89</v>
      </c>
      <c r="HA179" s="13">
        <v>102</v>
      </c>
      <c r="HB179" s="13">
        <v>93</v>
      </c>
      <c r="HC179" s="13">
        <v>78</v>
      </c>
      <c r="HD179" s="13">
        <v>77</v>
      </c>
      <c r="HE179" s="13">
        <v>92</v>
      </c>
      <c r="HF179" s="13">
        <v>70</v>
      </c>
      <c r="HG179" s="13">
        <v>74</v>
      </c>
      <c r="HH179" s="13">
        <v>71</v>
      </c>
      <c r="HI179" s="13">
        <v>78</v>
      </c>
      <c r="HJ179" s="13">
        <v>76</v>
      </c>
      <c r="HK179" s="13">
        <v>63</v>
      </c>
      <c r="HL179" s="13">
        <v>70</v>
      </c>
      <c r="HM179" s="13">
        <v>62</v>
      </c>
      <c r="HN179" s="13">
        <v>64</v>
      </c>
      <c r="HO179" s="13">
        <v>60</v>
      </c>
      <c r="HP179" s="13">
        <v>51</v>
      </c>
      <c r="HQ179" s="13">
        <v>50</v>
      </c>
      <c r="HR179" s="13">
        <v>38</v>
      </c>
      <c r="HS179" s="13">
        <v>50</v>
      </c>
      <c r="HT179" s="13">
        <v>44</v>
      </c>
      <c r="HU179" s="13">
        <v>47</v>
      </c>
      <c r="HV179" s="13">
        <v>35</v>
      </c>
      <c r="HW179" s="13">
        <v>42</v>
      </c>
      <c r="HX179" s="13">
        <v>31</v>
      </c>
      <c r="HY179" s="13">
        <v>40</v>
      </c>
      <c r="HZ179" s="13">
        <v>32</v>
      </c>
      <c r="IA179" s="13">
        <v>34</v>
      </c>
      <c r="IB179" s="13">
        <v>28</v>
      </c>
      <c r="IC179" s="13">
        <v>30</v>
      </c>
      <c r="ID179" s="13">
        <v>24</v>
      </c>
      <c r="IE179" s="13">
        <v>32</v>
      </c>
      <c r="IF179" s="13">
        <v>30</v>
      </c>
      <c r="IG179" s="13">
        <v>23</v>
      </c>
      <c r="IH179" s="13">
        <v>21</v>
      </c>
      <c r="II179" s="13">
        <v>17</v>
      </c>
      <c r="IJ179" s="13">
        <v>14</v>
      </c>
      <c r="IK179" s="13">
        <v>18</v>
      </c>
      <c r="IL179" s="13">
        <v>16</v>
      </c>
      <c r="IM179" s="13">
        <v>9</v>
      </c>
      <c r="IN179" s="13">
        <v>14</v>
      </c>
      <c r="IO179" s="13">
        <v>15</v>
      </c>
      <c r="IP179" s="13">
        <v>18</v>
      </c>
      <c r="IQ179" s="13">
        <v>15</v>
      </c>
      <c r="IR179" s="13">
        <v>8</v>
      </c>
      <c r="IS179" s="13">
        <v>8</v>
      </c>
      <c r="IT179" s="13">
        <v>4</v>
      </c>
      <c r="IU179" s="13">
        <v>3</v>
      </c>
      <c r="IV179" s="13">
        <v>3</v>
      </c>
      <c r="IW179" s="13">
        <v>2</v>
      </c>
      <c r="IX179" s="13"/>
      <c r="IY179" s="13"/>
      <c r="IZ179" s="13"/>
      <c r="JA179" s="13"/>
      <c r="JB179" s="13"/>
      <c r="JC179" s="13"/>
      <c r="JD179" s="13"/>
      <c r="JE179" s="13"/>
      <c r="JF179" s="13"/>
      <c r="JG179" s="13">
        <v>2</v>
      </c>
      <c r="JH179" s="13"/>
      <c r="JI179" s="60">
        <v>5569</v>
      </c>
      <c r="JJ179" s="13">
        <v>11328</v>
      </c>
    </row>
    <row r="180" spans="1:270">
      <c r="A180" s="369" t="s">
        <v>309</v>
      </c>
      <c r="B180" s="38">
        <f t="shared" ref="B180:K185" si="256">+X178</f>
        <v>165</v>
      </c>
      <c r="C180" s="38">
        <f t="shared" si="256"/>
        <v>129</v>
      </c>
      <c r="D180" s="38">
        <f t="shared" si="256"/>
        <v>340</v>
      </c>
      <c r="E180" s="38">
        <f t="shared" si="256"/>
        <v>330</v>
      </c>
      <c r="F180" s="38">
        <f t="shared" si="256"/>
        <v>966</v>
      </c>
      <c r="G180" s="38">
        <f t="shared" si="256"/>
        <v>1001</v>
      </c>
      <c r="H180" s="38">
        <f t="shared" si="256"/>
        <v>1013</v>
      </c>
      <c r="I180" s="38">
        <f t="shared" si="256"/>
        <v>939</v>
      </c>
      <c r="J180" s="38">
        <f t="shared" si="256"/>
        <v>941</v>
      </c>
      <c r="K180" s="38">
        <f t="shared" si="256"/>
        <v>879</v>
      </c>
      <c r="L180" s="38">
        <f t="shared" ref="L180:U185" si="257">+AH178</f>
        <v>721</v>
      </c>
      <c r="M180" s="38">
        <f t="shared" si="257"/>
        <v>705</v>
      </c>
      <c r="N180" s="38">
        <f t="shared" si="257"/>
        <v>484</v>
      </c>
      <c r="O180" s="38">
        <f t="shared" si="257"/>
        <v>393</v>
      </c>
      <c r="P180" s="38">
        <f t="shared" si="257"/>
        <v>264</v>
      </c>
      <c r="Q180" s="38">
        <f t="shared" si="257"/>
        <v>247</v>
      </c>
      <c r="R180" s="38">
        <f t="shared" si="257"/>
        <v>126</v>
      </c>
      <c r="S180" s="38">
        <f t="shared" si="257"/>
        <v>274</v>
      </c>
      <c r="T180" s="38">
        <f t="shared" si="257"/>
        <v>42</v>
      </c>
      <c r="U180" s="38">
        <f t="shared" si="257"/>
        <v>171</v>
      </c>
      <c r="W180" s="16" t="s">
        <v>318</v>
      </c>
      <c r="X180" s="717">
        <f t="shared" si="235"/>
        <v>115</v>
      </c>
      <c r="Y180" s="717">
        <f t="shared" si="236"/>
        <v>145</v>
      </c>
      <c r="Z180" s="717">
        <f t="shared" si="237"/>
        <v>345</v>
      </c>
      <c r="AA180" s="717">
        <f t="shared" si="238"/>
        <v>351</v>
      </c>
      <c r="AB180" s="717">
        <f t="shared" si="239"/>
        <v>1080</v>
      </c>
      <c r="AC180" s="717">
        <f t="shared" si="240"/>
        <v>1042</v>
      </c>
      <c r="AD180" s="717">
        <f t="shared" si="241"/>
        <v>1292</v>
      </c>
      <c r="AE180" s="717">
        <f t="shared" si="242"/>
        <v>1223</v>
      </c>
      <c r="AF180" s="717">
        <f t="shared" si="243"/>
        <v>1134</v>
      </c>
      <c r="AG180" s="717">
        <f t="shared" si="244"/>
        <v>1009</v>
      </c>
      <c r="AH180" s="717">
        <f t="shared" si="245"/>
        <v>814</v>
      </c>
      <c r="AI180" s="717">
        <f t="shared" si="246"/>
        <v>709</v>
      </c>
      <c r="AJ180" s="717">
        <f t="shared" si="247"/>
        <v>501</v>
      </c>
      <c r="AK180" s="717">
        <f t="shared" si="248"/>
        <v>453</v>
      </c>
      <c r="AL180" s="717">
        <f t="shared" si="249"/>
        <v>301</v>
      </c>
      <c r="AM180" s="717">
        <f t="shared" si="250"/>
        <v>283</v>
      </c>
      <c r="AN180" s="717">
        <f t="shared" si="251"/>
        <v>163</v>
      </c>
      <c r="AO180" s="717">
        <f t="shared" si="252"/>
        <v>290</v>
      </c>
      <c r="AP180" s="717">
        <f t="shared" si="253"/>
        <v>51</v>
      </c>
      <c r="AQ180" s="717">
        <f t="shared" si="254"/>
        <v>197</v>
      </c>
      <c r="AR180" s="717">
        <f t="shared" si="255"/>
        <v>0</v>
      </c>
      <c r="AT180" s="16" t="s">
        <v>318</v>
      </c>
      <c r="AU180" s="13">
        <v>8</v>
      </c>
      <c r="AV180" s="13">
        <v>30</v>
      </c>
      <c r="AW180" s="13">
        <v>12</v>
      </c>
      <c r="AX180" s="13">
        <v>8</v>
      </c>
      <c r="AY180" s="13">
        <v>13</v>
      </c>
      <c r="AZ180" s="13">
        <v>10</v>
      </c>
      <c r="BA180" s="13">
        <v>19</v>
      </c>
      <c r="BB180" s="13">
        <v>12</v>
      </c>
      <c r="BC180" s="13">
        <v>20</v>
      </c>
      <c r="BD180" s="13">
        <v>13</v>
      </c>
      <c r="BE180" s="13">
        <v>11</v>
      </c>
      <c r="BF180" s="13">
        <v>16</v>
      </c>
      <c r="BG180" s="13">
        <v>19</v>
      </c>
      <c r="BH180" s="13">
        <v>25</v>
      </c>
      <c r="BI180" s="13">
        <v>29</v>
      </c>
      <c r="BJ180" s="13">
        <v>42</v>
      </c>
      <c r="BK180" s="13">
        <v>47</v>
      </c>
      <c r="BL180" s="13">
        <v>49</v>
      </c>
      <c r="BM180" s="13">
        <v>57</v>
      </c>
      <c r="BN180" s="13">
        <v>56</v>
      </c>
      <c r="BO180" s="13">
        <v>83</v>
      </c>
      <c r="BP180" s="13">
        <v>93</v>
      </c>
      <c r="BQ180" s="13">
        <v>80</v>
      </c>
      <c r="BR180" s="13">
        <v>110</v>
      </c>
      <c r="BS180" s="13">
        <v>103</v>
      </c>
      <c r="BT180" s="13">
        <v>107</v>
      </c>
      <c r="BU180" s="13">
        <v>109</v>
      </c>
      <c r="BV180" s="13">
        <v>110</v>
      </c>
      <c r="BW180" s="13">
        <v>133</v>
      </c>
      <c r="BX180" s="13">
        <v>114</v>
      </c>
      <c r="BY180" s="13">
        <v>124</v>
      </c>
      <c r="BZ180" s="13">
        <v>127</v>
      </c>
      <c r="CA180" s="13">
        <v>131</v>
      </c>
      <c r="CB180" s="13">
        <v>131</v>
      </c>
      <c r="CC180" s="13">
        <v>131</v>
      </c>
      <c r="CD180" s="13">
        <v>110</v>
      </c>
      <c r="CE180" s="13">
        <v>140</v>
      </c>
      <c r="CF180" s="13">
        <v>110</v>
      </c>
      <c r="CG180" s="13">
        <v>108</v>
      </c>
      <c r="CH180" s="13">
        <v>111</v>
      </c>
      <c r="CI180" s="13">
        <v>99</v>
      </c>
      <c r="CJ180" s="13">
        <v>109</v>
      </c>
      <c r="CK180" s="13">
        <v>97</v>
      </c>
      <c r="CL180" s="13">
        <v>116</v>
      </c>
      <c r="CM180" s="13">
        <v>99</v>
      </c>
      <c r="CN180" s="13">
        <v>107</v>
      </c>
      <c r="CO180" s="13">
        <v>103</v>
      </c>
      <c r="CP180" s="13">
        <v>103</v>
      </c>
      <c r="CQ180" s="13">
        <v>90</v>
      </c>
      <c r="CR180" s="13">
        <v>86</v>
      </c>
      <c r="CS180" s="13">
        <v>85</v>
      </c>
      <c r="CT180" s="13">
        <v>76</v>
      </c>
      <c r="CU180" s="13">
        <v>78</v>
      </c>
      <c r="CV180" s="13">
        <v>73</v>
      </c>
      <c r="CW180" s="13">
        <v>68</v>
      </c>
      <c r="CX180" s="13">
        <v>96</v>
      </c>
      <c r="CY180" s="13">
        <v>69</v>
      </c>
      <c r="CZ180" s="13">
        <v>69</v>
      </c>
      <c r="DA180" s="13">
        <v>41</v>
      </c>
      <c r="DB180" s="13">
        <v>54</v>
      </c>
      <c r="DC180" s="13">
        <v>55</v>
      </c>
      <c r="DD180" s="13">
        <v>55</v>
      </c>
      <c r="DE180" s="13">
        <v>57</v>
      </c>
      <c r="DF180" s="13">
        <v>47</v>
      </c>
      <c r="DG180" s="13">
        <v>35</v>
      </c>
      <c r="DH180" s="13">
        <v>54</v>
      </c>
      <c r="DI180" s="13">
        <v>42</v>
      </c>
      <c r="DJ180" s="13">
        <v>36</v>
      </c>
      <c r="DK180" s="13">
        <v>34</v>
      </c>
      <c r="DL180" s="13">
        <v>38</v>
      </c>
      <c r="DM180" s="13">
        <v>31</v>
      </c>
      <c r="DN180" s="13">
        <v>31</v>
      </c>
      <c r="DO180" s="13">
        <v>31</v>
      </c>
      <c r="DP180" s="13">
        <v>33</v>
      </c>
      <c r="DQ180" s="13">
        <v>27</v>
      </c>
      <c r="DR180" s="13">
        <v>26</v>
      </c>
      <c r="DS180" s="13">
        <v>37</v>
      </c>
      <c r="DT180" s="13">
        <v>27</v>
      </c>
      <c r="DU180" s="13">
        <v>19</v>
      </c>
      <c r="DV180" s="13">
        <v>21</v>
      </c>
      <c r="DW180" s="13">
        <v>40</v>
      </c>
      <c r="DX180" s="13">
        <v>28</v>
      </c>
      <c r="DY180" s="13">
        <v>26</v>
      </c>
      <c r="DZ180" s="13">
        <v>28</v>
      </c>
      <c r="EA180" s="13">
        <v>29</v>
      </c>
      <c r="EB180" s="13">
        <v>23</v>
      </c>
      <c r="EC180" s="13">
        <v>23</v>
      </c>
      <c r="ED180" s="13">
        <v>36</v>
      </c>
      <c r="EE180" s="13">
        <v>26</v>
      </c>
      <c r="EF180" s="13">
        <v>31</v>
      </c>
      <c r="EG180" s="13">
        <v>29</v>
      </c>
      <c r="EH180" s="13">
        <v>29</v>
      </c>
      <c r="EI180" s="13">
        <v>23</v>
      </c>
      <c r="EJ180" s="13">
        <v>26</v>
      </c>
      <c r="EK180" s="13">
        <v>26</v>
      </c>
      <c r="EL180" s="13">
        <v>21</v>
      </c>
      <c r="EM180" s="13">
        <v>10</v>
      </c>
      <c r="EN180" s="13">
        <v>5</v>
      </c>
      <c r="EO180" s="13">
        <v>9</v>
      </c>
      <c r="EP180" s="13">
        <v>4</v>
      </c>
      <c r="EQ180" s="13">
        <v>5</v>
      </c>
      <c r="ER180" s="13">
        <v>5</v>
      </c>
      <c r="ES180" s="13">
        <v>4</v>
      </c>
      <c r="ET180" s="13">
        <v>1</v>
      </c>
      <c r="EU180" s="13"/>
      <c r="EV180" s="13"/>
      <c r="EW180" s="13"/>
      <c r="EX180" s="13"/>
      <c r="EY180" s="13"/>
      <c r="EZ180" s="13"/>
      <c r="FA180" s="13"/>
      <c r="FB180" s="13"/>
      <c r="FC180" s="60">
        <v>5702</v>
      </c>
      <c r="FD180" s="13">
        <v>5</v>
      </c>
      <c r="FE180" s="13">
        <v>16</v>
      </c>
      <c r="FF180" s="13">
        <v>18</v>
      </c>
      <c r="FG180" s="13">
        <v>10</v>
      </c>
      <c r="FH180" s="13">
        <v>10</v>
      </c>
      <c r="FI180" s="13">
        <v>12</v>
      </c>
      <c r="FJ180" s="13">
        <v>12</v>
      </c>
      <c r="FK180" s="13">
        <v>8</v>
      </c>
      <c r="FL180" s="13">
        <v>14</v>
      </c>
      <c r="FM180" s="13">
        <v>10</v>
      </c>
      <c r="FN180" s="13">
        <v>11</v>
      </c>
      <c r="FO180" s="13">
        <v>23</v>
      </c>
      <c r="FP180" s="13">
        <v>19</v>
      </c>
      <c r="FQ180" s="13">
        <v>17</v>
      </c>
      <c r="FR180" s="13">
        <v>26</v>
      </c>
      <c r="FS180" s="13">
        <v>35</v>
      </c>
      <c r="FT180" s="13">
        <v>40</v>
      </c>
      <c r="FU180" s="13">
        <v>51</v>
      </c>
      <c r="FV180" s="13">
        <v>63</v>
      </c>
      <c r="FW180" s="13">
        <v>60</v>
      </c>
      <c r="FX180" s="13">
        <v>82</v>
      </c>
      <c r="FY180" s="13">
        <v>102</v>
      </c>
      <c r="FZ180" s="13">
        <v>88</v>
      </c>
      <c r="GA180" s="13">
        <v>104</v>
      </c>
      <c r="GB180" s="13">
        <v>105</v>
      </c>
      <c r="GC180" s="13">
        <v>115</v>
      </c>
      <c r="GD180" s="13">
        <v>85</v>
      </c>
      <c r="GE180" s="13">
        <v>122</v>
      </c>
      <c r="GF180" s="13">
        <v>139</v>
      </c>
      <c r="GG180" s="13">
        <v>138</v>
      </c>
      <c r="GH180" s="13">
        <v>131</v>
      </c>
      <c r="GI180" s="13">
        <v>133</v>
      </c>
      <c r="GJ180" s="13">
        <v>135</v>
      </c>
      <c r="GK180" s="13">
        <v>129</v>
      </c>
      <c r="GL180" s="13">
        <v>149</v>
      </c>
      <c r="GM180" s="13">
        <v>152</v>
      </c>
      <c r="GN180" s="13">
        <v>122</v>
      </c>
      <c r="GO180" s="13">
        <v>119</v>
      </c>
      <c r="GP180" s="13">
        <v>104</v>
      </c>
      <c r="GQ180" s="13">
        <v>118</v>
      </c>
      <c r="GR180" s="13">
        <v>119</v>
      </c>
      <c r="GS180" s="13">
        <v>115</v>
      </c>
      <c r="GT180" s="13">
        <v>115</v>
      </c>
      <c r="GU180" s="13">
        <v>131</v>
      </c>
      <c r="GV180" s="13">
        <v>112</v>
      </c>
      <c r="GW180" s="13">
        <v>104</v>
      </c>
      <c r="GX180" s="13">
        <v>111</v>
      </c>
      <c r="GY180" s="13">
        <v>116</v>
      </c>
      <c r="GZ180" s="13">
        <v>99</v>
      </c>
      <c r="HA180" s="13">
        <v>112</v>
      </c>
      <c r="HB180" s="13">
        <v>90</v>
      </c>
      <c r="HC180" s="13">
        <v>81</v>
      </c>
      <c r="HD180" s="13">
        <v>84</v>
      </c>
      <c r="HE180" s="13">
        <v>85</v>
      </c>
      <c r="HF180" s="13">
        <v>88</v>
      </c>
      <c r="HG180" s="13">
        <v>92</v>
      </c>
      <c r="HH180" s="13">
        <v>68</v>
      </c>
      <c r="HI180" s="13">
        <v>83</v>
      </c>
      <c r="HJ180" s="13">
        <v>77</v>
      </c>
      <c r="HK180" s="13">
        <v>66</v>
      </c>
      <c r="HL180" s="13">
        <v>67</v>
      </c>
      <c r="HM180" s="13">
        <v>60</v>
      </c>
      <c r="HN180" s="13">
        <v>62</v>
      </c>
      <c r="HO180" s="13">
        <v>50</v>
      </c>
      <c r="HP180" s="13">
        <v>59</v>
      </c>
      <c r="HQ180" s="13">
        <v>44</v>
      </c>
      <c r="HR180" s="13">
        <v>42</v>
      </c>
      <c r="HS180" s="13">
        <v>46</v>
      </c>
      <c r="HT180" s="13">
        <v>36</v>
      </c>
      <c r="HU180" s="13">
        <v>35</v>
      </c>
      <c r="HV180" s="13">
        <v>34</v>
      </c>
      <c r="HW180" s="13">
        <v>34</v>
      </c>
      <c r="HX180" s="13">
        <v>35</v>
      </c>
      <c r="HY180" s="13">
        <v>40</v>
      </c>
      <c r="HZ180" s="13">
        <v>27</v>
      </c>
      <c r="IA180" s="13">
        <v>23</v>
      </c>
      <c r="IB180" s="13">
        <v>35</v>
      </c>
      <c r="IC180" s="13">
        <v>28</v>
      </c>
      <c r="ID180" s="13">
        <v>23</v>
      </c>
      <c r="IE180" s="13">
        <v>22</v>
      </c>
      <c r="IF180" s="13">
        <v>26</v>
      </c>
      <c r="IG180" s="13">
        <v>18</v>
      </c>
      <c r="IH180" s="13">
        <v>14</v>
      </c>
      <c r="II180" s="13">
        <v>18</v>
      </c>
      <c r="IJ180" s="13">
        <v>23</v>
      </c>
      <c r="IK180" s="13">
        <v>15</v>
      </c>
      <c r="IL180" s="13">
        <v>9</v>
      </c>
      <c r="IM180" s="13">
        <v>17</v>
      </c>
      <c r="IN180" s="13">
        <v>14</v>
      </c>
      <c r="IO180" s="13">
        <v>9</v>
      </c>
      <c r="IP180" s="13">
        <v>11</v>
      </c>
      <c r="IQ180" s="13">
        <v>10</v>
      </c>
      <c r="IR180" s="13">
        <v>6</v>
      </c>
      <c r="IS180" s="13">
        <v>6</v>
      </c>
      <c r="IT180" s="13">
        <v>5</v>
      </c>
      <c r="IU180" s="13">
        <v>4</v>
      </c>
      <c r="IV180" s="13">
        <v>1</v>
      </c>
      <c r="IW180" s="13">
        <v>4</v>
      </c>
      <c r="IX180" s="13">
        <v>2</v>
      </c>
      <c r="IY180" s="13"/>
      <c r="IZ180" s="13">
        <v>1</v>
      </c>
      <c r="JA180" s="13">
        <v>1</v>
      </c>
      <c r="JB180" s="13"/>
      <c r="JC180" s="13"/>
      <c r="JD180" s="13"/>
      <c r="JE180" s="13"/>
      <c r="JF180" s="13"/>
      <c r="JG180" s="13"/>
      <c r="JH180" s="13"/>
      <c r="JI180" s="60">
        <v>5796</v>
      </c>
      <c r="JJ180" s="13">
        <v>11498</v>
      </c>
    </row>
    <row r="181" spans="1:270">
      <c r="A181" s="369" t="s">
        <v>310</v>
      </c>
      <c r="B181" s="38">
        <f t="shared" si="256"/>
        <v>142</v>
      </c>
      <c r="C181" s="38">
        <f t="shared" si="256"/>
        <v>150</v>
      </c>
      <c r="D181" s="38">
        <f t="shared" si="256"/>
        <v>425</v>
      </c>
      <c r="E181" s="38">
        <f t="shared" si="256"/>
        <v>393</v>
      </c>
      <c r="F181" s="38">
        <f t="shared" si="256"/>
        <v>1094</v>
      </c>
      <c r="G181" s="38">
        <f t="shared" si="256"/>
        <v>1099</v>
      </c>
      <c r="H181" s="38">
        <f t="shared" si="256"/>
        <v>1048</v>
      </c>
      <c r="I181" s="38">
        <f t="shared" si="256"/>
        <v>1060</v>
      </c>
      <c r="J181" s="38">
        <f t="shared" si="256"/>
        <v>984</v>
      </c>
      <c r="K181" s="38">
        <f t="shared" si="256"/>
        <v>949</v>
      </c>
      <c r="L181" s="38">
        <f t="shared" si="257"/>
        <v>772</v>
      </c>
      <c r="M181" s="38">
        <f t="shared" si="257"/>
        <v>751</v>
      </c>
      <c r="N181" s="38">
        <f t="shared" si="257"/>
        <v>536</v>
      </c>
      <c r="O181" s="38">
        <f t="shared" si="257"/>
        <v>454</v>
      </c>
      <c r="P181" s="38">
        <f t="shared" si="257"/>
        <v>328</v>
      </c>
      <c r="Q181" s="38">
        <f t="shared" si="257"/>
        <v>314</v>
      </c>
      <c r="R181" s="38">
        <f t="shared" si="257"/>
        <v>177</v>
      </c>
      <c r="S181" s="38">
        <f t="shared" si="257"/>
        <v>350</v>
      </c>
      <c r="T181" s="38">
        <f t="shared" si="257"/>
        <v>63</v>
      </c>
      <c r="U181" s="38">
        <f t="shared" si="257"/>
        <v>239</v>
      </c>
      <c r="W181" s="16" t="s">
        <v>319</v>
      </c>
      <c r="X181" s="717">
        <f t="shared" si="235"/>
        <v>129</v>
      </c>
      <c r="Y181" s="717">
        <f t="shared" si="236"/>
        <v>139</v>
      </c>
      <c r="Z181" s="717">
        <f t="shared" si="237"/>
        <v>523</v>
      </c>
      <c r="AA181" s="717">
        <f t="shared" si="238"/>
        <v>569</v>
      </c>
      <c r="AB181" s="717">
        <f t="shared" si="239"/>
        <v>1293</v>
      </c>
      <c r="AC181" s="717">
        <f t="shared" si="240"/>
        <v>1376</v>
      </c>
      <c r="AD181" s="717">
        <f t="shared" si="241"/>
        <v>1441</v>
      </c>
      <c r="AE181" s="717">
        <f t="shared" si="242"/>
        <v>1393</v>
      </c>
      <c r="AF181" s="717">
        <f t="shared" si="243"/>
        <v>1167</v>
      </c>
      <c r="AG181" s="717">
        <f t="shared" si="244"/>
        <v>1219</v>
      </c>
      <c r="AH181" s="717">
        <f t="shared" si="245"/>
        <v>955</v>
      </c>
      <c r="AI181" s="717">
        <f t="shared" si="246"/>
        <v>903</v>
      </c>
      <c r="AJ181" s="717">
        <f t="shared" si="247"/>
        <v>633</v>
      </c>
      <c r="AK181" s="717">
        <f t="shared" si="248"/>
        <v>578</v>
      </c>
      <c r="AL181" s="717">
        <f t="shared" si="249"/>
        <v>358</v>
      </c>
      <c r="AM181" s="717">
        <f t="shared" si="250"/>
        <v>446</v>
      </c>
      <c r="AN181" s="717">
        <f t="shared" si="251"/>
        <v>242</v>
      </c>
      <c r="AO181" s="717">
        <f t="shared" si="252"/>
        <v>412</v>
      </c>
      <c r="AP181" s="717">
        <f t="shared" si="253"/>
        <v>74</v>
      </c>
      <c r="AQ181" s="717">
        <f t="shared" si="254"/>
        <v>272</v>
      </c>
      <c r="AR181" s="717">
        <f t="shared" si="255"/>
        <v>1</v>
      </c>
      <c r="AT181" s="16" t="s">
        <v>319</v>
      </c>
      <c r="AU181" s="13">
        <v>10</v>
      </c>
      <c r="AV181" s="13">
        <v>26</v>
      </c>
      <c r="AW181" s="13">
        <v>11</v>
      </c>
      <c r="AX181" s="13">
        <v>10</v>
      </c>
      <c r="AY181" s="13">
        <v>14</v>
      </c>
      <c r="AZ181" s="13">
        <v>16</v>
      </c>
      <c r="BA181" s="13">
        <v>12</v>
      </c>
      <c r="BB181" s="13">
        <v>12</v>
      </c>
      <c r="BC181" s="13">
        <v>13</v>
      </c>
      <c r="BD181" s="13">
        <v>15</v>
      </c>
      <c r="BE181" s="13">
        <v>27</v>
      </c>
      <c r="BF181" s="13">
        <v>17</v>
      </c>
      <c r="BG181" s="13">
        <v>30</v>
      </c>
      <c r="BH181" s="13">
        <v>23</v>
      </c>
      <c r="BI181" s="13">
        <v>41</v>
      </c>
      <c r="BJ181" s="13">
        <v>52</v>
      </c>
      <c r="BK181" s="13">
        <v>56</v>
      </c>
      <c r="BL181" s="13">
        <v>99</v>
      </c>
      <c r="BM181" s="13">
        <v>101</v>
      </c>
      <c r="BN181" s="13">
        <v>123</v>
      </c>
      <c r="BO181" s="13">
        <v>135</v>
      </c>
      <c r="BP181" s="13">
        <v>100</v>
      </c>
      <c r="BQ181" s="13">
        <v>118</v>
      </c>
      <c r="BR181" s="13">
        <v>117</v>
      </c>
      <c r="BS181" s="13">
        <v>143</v>
      </c>
      <c r="BT181" s="13">
        <v>155</v>
      </c>
      <c r="BU181" s="13">
        <v>141</v>
      </c>
      <c r="BV181" s="13">
        <v>162</v>
      </c>
      <c r="BW181" s="13">
        <v>170</v>
      </c>
      <c r="BX181" s="13">
        <v>135</v>
      </c>
      <c r="BY181" s="13">
        <v>170</v>
      </c>
      <c r="BZ181" s="13">
        <v>177</v>
      </c>
      <c r="CA181" s="13">
        <v>170</v>
      </c>
      <c r="CB181" s="13">
        <v>142</v>
      </c>
      <c r="CC181" s="13">
        <v>146</v>
      </c>
      <c r="CD181" s="13">
        <v>138</v>
      </c>
      <c r="CE181" s="13">
        <v>115</v>
      </c>
      <c r="CF181" s="13">
        <v>116</v>
      </c>
      <c r="CG181" s="13">
        <v>115</v>
      </c>
      <c r="CH181" s="13">
        <v>104</v>
      </c>
      <c r="CI181" s="13">
        <v>122</v>
      </c>
      <c r="CJ181" s="13">
        <v>134</v>
      </c>
      <c r="CK181" s="13">
        <v>119</v>
      </c>
      <c r="CL181" s="13">
        <v>128</v>
      </c>
      <c r="CM181" s="13">
        <v>104</v>
      </c>
      <c r="CN181" s="13">
        <v>143</v>
      </c>
      <c r="CO181" s="13">
        <v>124</v>
      </c>
      <c r="CP181" s="13">
        <v>106</v>
      </c>
      <c r="CQ181" s="13">
        <v>114</v>
      </c>
      <c r="CR181" s="13">
        <v>125</v>
      </c>
      <c r="CS181" s="13">
        <v>119</v>
      </c>
      <c r="CT181" s="13">
        <v>101</v>
      </c>
      <c r="CU181" s="13">
        <v>84</v>
      </c>
      <c r="CV181" s="13">
        <v>117</v>
      </c>
      <c r="CW181" s="13">
        <v>78</v>
      </c>
      <c r="CX181" s="13">
        <v>83</v>
      </c>
      <c r="CY181" s="13">
        <v>92</v>
      </c>
      <c r="CZ181" s="13">
        <v>77</v>
      </c>
      <c r="DA181" s="13">
        <v>74</v>
      </c>
      <c r="DB181" s="13">
        <v>78</v>
      </c>
      <c r="DC181" s="13">
        <v>70</v>
      </c>
      <c r="DD181" s="13">
        <v>71</v>
      </c>
      <c r="DE181" s="13">
        <v>54</v>
      </c>
      <c r="DF181" s="13">
        <v>68</v>
      </c>
      <c r="DG181" s="13">
        <v>45</v>
      </c>
      <c r="DH181" s="13">
        <v>66</v>
      </c>
      <c r="DI181" s="13">
        <v>59</v>
      </c>
      <c r="DJ181" s="13">
        <v>50</v>
      </c>
      <c r="DK181" s="13">
        <v>50</v>
      </c>
      <c r="DL181" s="13">
        <v>45</v>
      </c>
      <c r="DM181" s="13">
        <v>50</v>
      </c>
      <c r="DN181" s="13">
        <v>50</v>
      </c>
      <c r="DO181" s="13">
        <v>46</v>
      </c>
      <c r="DP181" s="13">
        <v>46</v>
      </c>
      <c r="DQ181" s="13">
        <v>49</v>
      </c>
      <c r="DR181" s="13">
        <v>39</v>
      </c>
      <c r="DS181" s="13">
        <v>44</v>
      </c>
      <c r="DT181" s="13">
        <v>33</v>
      </c>
      <c r="DU181" s="13">
        <v>49</v>
      </c>
      <c r="DV181" s="13">
        <v>40</v>
      </c>
      <c r="DW181" s="13">
        <v>40</v>
      </c>
      <c r="DX181" s="13">
        <v>42</v>
      </c>
      <c r="DY181" s="13">
        <v>39</v>
      </c>
      <c r="DZ181" s="13">
        <v>31</v>
      </c>
      <c r="EA181" s="13">
        <v>39</v>
      </c>
      <c r="EB181" s="13">
        <v>41</v>
      </c>
      <c r="EC181" s="13">
        <v>47</v>
      </c>
      <c r="ED181" s="13">
        <v>48</v>
      </c>
      <c r="EE181" s="13">
        <v>48</v>
      </c>
      <c r="EF181" s="13">
        <v>37</v>
      </c>
      <c r="EG181" s="13">
        <v>45</v>
      </c>
      <c r="EH181" s="13">
        <v>35</v>
      </c>
      <c r="EI181" s="13">
        <v>42</v>
      </c>
      <c r="EJ181" s="13">
        <v>31</v>
      </c>
      <c r="EK181" s="13">
        <v>33</v>
      </c>
      <c r="EL181" s="13">
        <v>21</v>
      </c>
      <c r="EM181" s="13">
        <v>18</v>
      </c>
      <c r="EN181" s="13">
        <v>13</v>
      </c>
      <c r="EO181" s="13">
        <v>9</v>
      </c>
      <c r="EP181" s="13">
        <v>11</v>
      </c>
      <c r="EQ181" s="13">
        <v>6</v>
      </c>
      <c r="ER181" s="13">
        <v>5</v>
      </c>
      <c r="ES181" s="13">
        <v>1</v>
      </c>
      <c r="ET181" s="13"/>
      <c r="EU181" s="13">
        <v>1</v>
      </c>
      <c r="EV181" s="13"/>
      <c r="EW181" s="13">
        <v>1</v>
      </c>
      <c r="EX181" s="13"/>
      <c r="EY181" s="13"/>
      <c r="EZ181" s="13"/>
      <c r="FA181" s="13"/>
      <c r="FB181" s="13"/>
      <c r="FC181" s="60">
        <v>7307</v>
      </c>
      <c r="FD181" s="13">
        <v>13</v>
      </c>
      <c r="FE181" s="13">
        <v>21</v>
      </c>
      <c r="FF181" s="13">
        <v>11</v>
      </c>
      <c r="FG181" s="13">
        <v>6</v>
      </c>
      <c r="FH181" s="13">
        <v>7</v>
      </c>
      <c r="FI181" s="13">
        <v>10</v>
      </c>
      <c r="FJ181" s="13">
        <v>19</v>
      </c>
      <c r="FK181" s="13">
        <v>20</v>
      </c>
      <c r="FL181" s="13">
        <v>9</v>
      </c>
      <c r="FM181" s="13">
        <v>13</v>
      </c>
      <c r="FN181" s="13">
        <v>17</v>
      </c>
      <c r="FO181" s="13">
        <v>22</v>
      </c>
      <c r="FP181" s="13">
        <v>28</v>
      </c>
      <c r="FQ181" s="13">
        <v>30</v>
      </c>
      <c r="FR181" s="13">
        <v>36</v>
      </c>
      <c r="FS181" s="13">
        <v>59</v>
      </c>
      <c r="FT181" s="13">
        <v>54</v>
      </c>
      <c r="FU181" s="13">
        <v>77</v>
      </c>
      <c r="FV181" s="13">
        <v>89</v>
      </c>
      <c r="FW181" s="13">
        <v>111</v>
      </c>
      <c r="FX181" s="13">
        <v>118</v>
      </c>
      <c r="FY181" s="13">
        <v>119</v>
      </c>
      <c r="FZ181" s="13">
        <v>110</v>
      </c>
      <c r="GA181" s="13">
        <v>101</v>
      </c>
      <c r="GB181" s="13">
        <v>121</v>
      </c>
      <c r="GC181" s="13">
        <v>167</v>
      </c>
      <c r="GD181" s="13">
        <v>135</v>
      </c>
      <c r="GE181" s="13">
        <v>147</v>
      </c>
      <c r="GF181" s="13">
        <v>139</v>
      </c>
      <c r="GG181" s="13">
        <v>136</v>
      </c>
      <c r="GH181" s="13">
        <v>150</v>
      </c>
      <c r="GI181" s="13">
        <v>171</v>
      </c>
      <c r="GJ181" s="13">
        <v>169</v>
      </c>
      <c r="GK181" s="13">
        <v>165</v>
      </c>
      <c r="GL181" s="13">
        <v>160</v>
      </c>
      <c r="GM181" s="13">
        <v>134</v>
      </c>
      <c r="GN181" s="13">
        <v>120</v>
      </c>
      <c r="GO181" s="13">
        <v>121</v>
      </c>
      <c r="GP181" s="13">
        <v>120</v>
      </c>
      <c r="GQ181" s="13">
        <v>131</v>
      </c>
      <c r="GR181" s="13">
        <v>114</v>
      </c>
      <c r="GS181" s="13">
        <v>95</v>
      </c>
      <c r="GT181" s="13">
        <v>131</v>
      </c>
      <c r="GU181" s="13">
        <v>119</v>
      </c>
      <c r="GV181" s="13">
        <v>128</v>
      </c>
      <c r="GW181" s="13">
        <v>127</v>
      </c>
      <c r="GX181" s="13">
        <v>125</v>
      </c>
      <c r="GY181" s="13">
        <v>99</v>
      </c>
      <c r="GZ181" s="13">
        <v>118</v>
      </c>
      <c r="HA181" s="13">
        <v>111</v>
      </c>
      <c r="HB181" s="13">
        <v>99</v>
      </c>
      <c r="HC181" s="13">
        <v>112</v>
      </c>
      <c r="HD181" s="13">
        <v>115</v>
      </c>
      <c r="HE181" s="13">
        <v>83</v>
      </c>
      <c r="HF181" s="13">
        <v>90</v>
      </c>
      <c r="HG181" s="13">
        <v>99</v>
      </c>
      <c r="HH181" s="13">
        <v>88</v>
      </c>
      <c r="HI181" s="13">
        <v>98</v>
      </c>
      <c r="HJ181" s="13">
        <v>98</v>
      </c>
      <c r="HK181" s="13">
        <v>73</v>
      </c>
      <c r="HL181" s="13">
        <v>65</v>
      </c>
      <c r="HM181" s="13">
        <v>73</v>
      </c>
      <c r="HN181" s="13">
        <v>78</v>
      </c>
      <c r="HO181" s="13">
        <v>66</v>
      </c>
      <c r="HP181" s="13">
        <v>66</v>
      </c>
      <c r="HQ181" s="13">
        <v>54</v>
      </c>
      <c r="HR181" s="13">
        <v>71</v>
      </c>
      <c r="HS181" s="13">
        <v>53</v>
      </c>
      <c r="HT181" s="13">
        <v>55</v>
      </c>
      <c r="HU181" s="13">
        <v>52</v>
      </c>
      <c r="HV181" s="13">
        <v>43</v>
      </c>
      <c r="HW181" s="13">
        <v>30</v>
      </c>
      <c r="HX181" s="13">
        <v>47</v>
      </c>
      <c r="HY181" s="13">
        <v>42</v>
      </c>
      <c r="HZ181" s="13">
        <v>38</v>
      </c>
      <c r="IA181" s="13">
        <v>41</v>
      </c>
      <c r="IB181" s="13">
        <v>34</v>
      </c>
      <c r="IC181" s="13">
        <v>30</v>
      </c>
      <c r="ID181" s="13">
        <v>30</v>
      </c>
      <c r="IE181" s="13">
        <v>23</v>
      </c>
      <c r="IF181" s="13">
        <v>39</v>
      </c>
      <c r="IG181" s="13">
        <v>33</v>
      </c>
      <c r="IH181" s="13">
        <v>22</v>
      </c>
      <c r="II181" s="13">
        <v>24</v>
      </c>
      <c r="IJ181" s="13">
        <v>25</v>
      </c>
      <c r="IK181" s="13">
        <v>24</v>
      </c>
      <c r="IL181" s="13">
        <v>21</v>
      </c>
      <c r="IM181" s="13">
        <v>18</v>
      </c>
      <c r="IN181" s="13">
        <v>19</v>
      </c>
      <c r="IO181" s="13">
        <v>17</v>
      </c>
      <c r="IP181" s="13">
        <v>14</v>
      </c>
      <c r="IQ181" s="13">
        <v>8</v>
      </c>
      <c r="IR181" s="13">
        <v>13</v>
      </c>
      <c r="IS181" s="13">
        <v>10</v>
      </c>
      <c r="IT181" s="13">
        <v>3</v>
      </c>
      <c r="IU181" s="13">
        <v>10</v>
      </c>
      <c r="IV181" s="13">
        <v>4</v>
      </c>
      <c r="IW181" s="13">
        <v>3</v>
      </c>
      <c r="IX181" s="13">
        <v>3</v>
      </c>
      <c r="IY181" s="13">
        <v>3</v>
      </c>
      <c r="IZ181" s="13">
        <v>2</v>
      </c>
      <c r="JA181" s="13"/>
      <c r="JB181" s="13"/>
      <c r="JC181" s="13">
        <v>1</v>
      </c>
      <c r="JD181" s="13"/>
      <c r="JE181" s="13"/>
      <c r="JF181" s="13"/>
      <c r="JG181" s="13"/>
      <c r="JH181" s="13">
        <v>1</v>
      </c>
      <c r="JI181" s="60">
        <v>6816</v>
      </c>
      <c r="JJ181" s="13">
        <v>14123</v>
      </c>
    </row>
    <row r="182" spans="1:270">
      <c r="A182" s="369" t="s">
        <v>311</v>
      </c>
      <c r="B182" s="38">
        <f t="shared" si="256"/>
        <v>115</v>
      </c>
      <c r="C182" s="38">
        <f t="shared" si="256"/>
        <v>145</v>
      </c>
      <c r="D182" s="38">
        <f t="shared" si="256"/>
        <v>345</v>
      </c>
      <c r="E182" s="38">
        <f t="shared" si="256"/>
        <v>351</v>
      </c>
      <c r="F182" s="38">
        <f t="shared" si="256"/>
        <v>1080</v>
      </c>
      <c r="G182" s="38">
        <f t="shared" si="256"/>
        <v>1042</v>
      </c>
      <c r="H182" s="38">
        <f t="shared" si="256"/>
        <v>1292</v>
      </c>
      <c r="I182" s="38">
        <f t="shared" si="256"/>
        <v>1223</v>
      </c>
      <c r="J182" s="38">
        <f t="shared" si="256"/>
        <v>1134</v>
      </c>
      <c r="K182" s="38">
        <f t="shared" si="256"/>
        <v>1009</v>
      </c>
      <c r="L182" s="38">
        <f t="shared" si="257"/>
        <v>814</v>
      </c>
      <c r="M182" s="38">
        <f t="shared" si="257"/>
        <v>709</v>
      </c>
      <c r="N182" s="38">
        <f t="shared" si="257"/>
        <v>501</v>
      </c>
      <c r="O182" s="38">
        <f t="shared" si="257"/>
        <v>453</v>
      </c>
      <c r="P182" s="38">
        <f t="shared" si="257"/>
        <v>301</v>
      </c>
      <c r="Q182" s="38">
        <f t="shared" si="257"/>
        <v>283</v>
      </c>
      <c r="R182" s="38">
        <f t="shared" si="257"/>
        <v>163</v>
      </c>
      <c r="S182" s="38">
        <f t="shared" si="257"/>
        <v>290</v>
      </c>
      <c r="T182" s="38">
        <f t="shared" si="257"/>
        <v>51</v>
      </c>
      <c r="U182" s="38">
        <f t="shared" si="257"/>
        <v>197</v>
      </c>
      <c r="W182" s="16" t="s">
        <v>320</v>
      </c>
      <c r="X182" s="717">
        <f t="shared" si="235"/>
        <v>187</v>
      </c>
      <c r="Y182" s="717">
        <f t="shared" si="236"/>
        <v>169</v>
      </c>
      <c r="Z182" s="717">
        <f t="shared" si="237"/>
        <v>566</v>
      </c>
      <c r="AA182" s="717">
        <f t="shared" si="238"/>
        <v>548</v>
      </c>
      <c r="AB182" s="717">
        <f t="shared" si="239"/>
        <v>1761</v>
      </c>
      <c r="AC182" s="717">
        <f t="shared" si="240"/>
        <v>1870</v>
      </c>
      <c r="AD182" s="717">
        <f t="shared" si="241"/>
        <v>1993</v>
      </c>
      <c r="AE182" s="717">
        <f t="shared" si="242"/>
        <v>1819</v>
      </c>
      <c r="AF182" s="717">
        <f t="shared" si="243"/>
        <v>1364</v>
      </c>
      <c r="AG182" s="717">
        <f t="shared" si="244"/>
        <v>1267</v>
      </c>
      <c r="AH182" s="717">
        <f t="shared" si="245"/>
        <v>1037</v>
      </c>
      <c r="AI182" s="717">
        <f t="shared" si="246"/>
        <v>1029</v>
      </c>
      <c r="AJ182" s="717">
        <f t="shared" si="247"/>
        <v>676</v>
      </c>
      <c r="AK182" s="717">
        <f t="shared" si="248"/>
        <v>627</v>
      </c>
      <c r="AL182" s="717">
        <f t="shared" si="249"/>
        <v>461</v>
      </c>
      <c r="AM182" s="717">
        <f t="shared" si="250"/>
        <v>476</v>
      </c>
      <c r="AN182" s="717">
        <f t="shared" si="251"/>
        <v>259</v>
      </c>
      <c r="AO182" s="717">
        <f t="shared" si="252"/>
        <v>411</v>
      </c>
      <c r="AP182" s="717">
        <f t="shared" si="253"/>
        <v>88</v>
      </c>
      <c r="AQ182" s="717">
        <f t="shared" si="254"/>
        <v>249</v>
      </c>
      <c r="AR182" s="717">
        <f t="shared" si="255"/>
        <v>5</v>
      </c>
      <c r="AT182" s="16" t="s">
        <v>320</v>
      </c>
      <c r="AU182" s="13">
        <v>16</v>
      </c>
      <c r="AV182" s="13">
        <v>20</v>
      </c>
      <c r="AW182" s="13">
        <v>8</v>
      </c>
      <c r="AX182" s="13">
        <v>21</v>
      </c>
      <c r="AY182" s="13">
        <v>9</v>
      </c>
      <c r="AZ182" s="13">
        <v>21</v>
      </c>
      <c r="BA182" s="13">
        <v>15</v>
      </c>
      <c r="BB182" s="13">
        <v>17</v>
      </c>
      <c r="BC182" s="13">
        <v>25</v>
      </c>
      <c r="BD182" s="13">
        <v>17</v>
      </c>
      <c r="BE182" s="13">
        <v>16</v>
      </c>
      <c r="BF182" s="13">
        <v>17</v>
      </c>
      <c r="BG182" s="13">
        <v>24</v>
      </c>
      <c r="BH182" s="13">
        <v>16</v>
      </c>
      <c r="BI182" s="13">
        <v>41</v>
      </c>
      <c r="BJ182" s="13">
        <v>46</v>
      </c>
      <c r="BK182" s="13">
        <v>66</v>
      </c>
      <c r="BL182" s="13">
        <v>85</v>
      </c>
      <c r="BM182" s="13">
        <v>110</v>
      </c>
      <c r="BN182" s="13">
        <v>127</v>
      </c>
      <c r="BO182" s="13">
        <v>141</v>
      </c>
      <c r="BP182" s="13">
        <v>144</v>
      </c>
      <c r="BQ182" s="13">
        <v>174</v>
      </c>
      <c r="BR182" s="13">
        <v>176</v>
      </c>
      <c r="BS182" s="13">
        <v>174</v>
      </c>
      <c r="BT182" s="13">
        <v>189</v>
      </c>
      <c r="BU182" s="13">
        <v>202</v>
      </c>
      <c r="BV182" s="13">
        <v>210</v>
      </c>
      <c r="BW182" s="13">
        <v>236</v>
      </c>
      <c r="BX182" s="13">
        <v>224</v>
      </c>
      <c r="BY182" s="13">
        <v>207</v>
      </c>
      <c r="BZ182" s="13">
        <v>229</v>
      </c>
      <c r="CA182" s="13">
        <v>191</v>
      </c>
      <c r="CB182" s="13">
        <v>215</v>
      </c>
      <c r="CC182" s="13">
        <v>188</v>
      </c>
      <c r="CD182" s="13">
        <v>182</v>
      </c>
      <c r="CE182" s="13">
        <v>162</v>
      </c>
      <c r="CF182" s="13">
        <v>157</v>
      </c>
      <c r="CG182" s="13">
        <v>147</v>
      </c>
      <c r="CH182" s="13">
        <v>141</v>
      </c>
      <c r="CI182" s="13">
        <v>130</v>
      </c>
      <c r="CJ182" s="13">
        <v>126</v>
      </c>
      <c r="CK182" s="13">
        <v>133</v>
      </c>
      <c r="CL182" s="13">
        <v>137</v>
      </c>
      <c r="CM182" s="13">
        <v>138</v>
      </c>
      <c r="CN182" s="13">
        <v>127</v>
      </c>
      <c r="CO182" s="13">
        <v>102</v>
      </c>
      <c r="CP182" s="13">
        <v>126</v>
      </c>
      <c r="CQ182" s="13">
        <v>136</v>
      </c>
      <c r="CR182" s="13">
        <v>112</v>
      </c>
      <c r="CS182" s="13">
        <v>126</v>
      </c>
      <c r="CT182" s="13">
        <v>92</v>
      </c>
      <c r="CU182" s="13">
        <v>125</v>
      </c>
      <c r="CV182" s="13">
        <v>119</v>
      </c>
      <c r="CW182" s="13">
        <v>98</v>
      </c>
      <c r="CX182" s="13">
        <v>103</v>
      </c>
      <c r="CY182" s="13">
        <v>104</v>
      </c>
      <c r="CZ182" s="13">
        <v>87</v>
      </c>
      <c r="DA182" s="13">
        <v>87</v>
      </c>
      <c r="DB182" s="13">
        <v>88</v>
      </c>
      <c r="DC182" s="13">
        <v>66</v>
      </c>
      <c r="DD182" s="13">
        <v>75</v>
      </c>
      <c r="DE182" s="13">
        <v>66</v>
      </c>
      <c r="DF182" s="13">
        <v>54</v>
      </c>
      <c r="DG182" s="13">
        <v>58</v>
      </c>
      <c r="DH182" s="13">
        <v>63</v>
      </c>
      <c r="DI182" s="13">
        <v>61</v>
      </c>
      <c r="DJ182" s="13">
        <v>69</v>
      </c>
      <c r="DK182" s="13">
        <v>53</v>
      </c>
      <c r="DL182" s="13">
        <v>62</v>
      </c>
      <c r="DM182" s="13">
        <v>52</v>
      </c>
      <c r="DN182" s="13">
        <v>66</v>
      </c>
      <c r="DO182" s="13">
        <v>40</v>
      </c>
      <c r="DP182" s="13">
        <v>47</v>
      </c>
      <c r="DQ182" s="13">
        <v>39</v>
      </c>
      <c r="DR182" s="13">
        <v>55</v>
      </c>
      <c r="DS182" s="13">
        <v>41</v>
      </c>
      <c r="DT182" s="13">
        <v>45</v>
      </c>
      <c r="DU182" s="13">
        <v>45</v>
      </c>
      <c r="DV182" s="13">
        <v>46</v>
      </c>
      <c r="DW182" s="13">
        <v>40</v>
      </c>
      <c r="DX182" s="13">
        <v>42</v>
      </c>
      <c r="DY182" s="13">
        <v>42</v>
      </c>
      <c r="DZ182" s="13">
        <v>43</v>
      </c>
      <c r="EA182" s="13">
        <v>37</v>
      </c>
      <c r="EB182" s="13">
        <v>40</v>
      </c>
      <c r="EC182" s="13">
        <v>32</v>
      </c>
      <c r="ED182" s="13">
        <v>37</v>
      </c>
      <c r="EE182" s="13">
        <v>46</v>
      </c>
      <c r="EF182" s="13">
        <v>52</v>
      </c>
      <c r="EG182" s="13">
        <v>53</v>
      </c>
      <c r="EH182" s="13">
        <v>31</v>
      </c>
      <c r="EI182" s="13">
        <v>32</v>
      </c>
      <c r="EJ182" s="13">
        <v>38</v>
      </c>
      <c r="EK182" s="13">
        <v>33</v>
      </c>
      <c r="EL182" s="13">
        <v>19</v>
      </c>
      <c r="EM182" s="13">
        <v>10</v>
      </c>
      <c r="EN182" s="13">
        <v>8</v>
      </c>
      <c r="EO182" s="13">
        <v>10</v>
      </c>
      <c r="EP182" s="13">
        <v>4</v>
      </c>
      <c r="EQ182" s="13">
        <v>5</v>
      </c>
      <c r="ER182" s="13">
        <v>3</v>
      </c>
      <c r="ES182" s="13">
        <v>2</v>
      </c>
      <c r="ET182" s="13"/>
      <c r="EU182" s="13">
        <v>1</v>
      </c>
      <c r="EV182" s="13"/>
      <c r="EW182" s="13"/>
      <c r="EX182" s="13"/>
      <c r="EY182" s="13"/>
      <c r="EZ182" s="13"/>
      <c r="FA182" s="13"/>
      <c r="FB182" s="13">
        <v>1</v>
      </c>
      <c r="FC182" s="60">
        <v>8466</v>
      </c>
      <c r="FD182" s="13">
        <v>13</v>
      </c>
      <c r="FE182" s="13">
        <v>27</v>
      </c>
      <c r="FF182" s="13">
        <v>17</v>
      </c>
      <c r="FG182" s="13">
        <v>13</v>
      </c>
      <c r="FH182" s="13">
        <v>17</v>
      </c>
      <c r="FI182" s="13">
        <v>20</v>
      </c>
      <c r="FJ182" s="13">
        <v>20</v>
      </c>
      <c r="FK182" s="13">
        <v>20</v>
      </c>
      <c r="FL182" s="13">
        <v>25</v>
      </c>
      <c r="FM182" s="13">
        <v>15</v>
      </c>
      <c r="FN182" s="13">
        <v>25</v>
      </c>
      <c r="FO182" s="13">
        <v>19</v>
      </c>
      <c r="FP182" s="13">
        <v>38</v>
      </c>
      <c r="FQ182" s="13">
        <v>23</v>
      </c>
      <c r="FR182" s="13">
        <v>31</v>
      </c>
      <c r="FS182" s="13">
        <v>37</v>
      </c>
      <c r="FT182" s="13">
        <v>58</v>
      </c>
      <c r="FU182" s="13">
        <v>76</v>
      </c>
      <c r="FV182" s="13">
        <v>132</v>
      </c>
      <c r="FW182" s="13">
        <v>127</v>
      </c>
      <c r="FX182" s="13">
        <v>131</v>
      </c>
      <c r="FY182" s="13">
        <v>144</v>
      </c>
      <c r="FZ182" s="13">
        <v>142</v>
      </c>
      <c r="GA182" s="13">
        <v>167</v>
      </c>
      <c r="GB182" s="13">
        <v>178</v>
      </c>
      <c r="GC182" s="13">
        <v>206</v>
      </c>
      <c r="GD182" s="13">
        <v>187</v>
      </c>
      <c r="GE182" s="13">
        <v>188</v>
      </c>
      <c r="GF182" s="13">
        <v>183</v>
      </c>
      <c r="GG182" s="13">
        <v>235</v>
      </c>
      <c r="GH182" s="13">
        <v>212</v>
      </c>
      <c r="GI182" s="13">
        <v>248</v>
      </c>
      <c r="GJ182" s="13">
        <v>211</v>
      </c>
      <c r="GK182" s="13">
        <v>216</v>
      </c>
      <c r="GL182" s="13">
        <v>192</v>
      </c>
      <c r="GM182" s="13">
        <v>213</v>
      </c>
      <c r="GN182" s="13">
        <v>184</v>
      </c>
      <c r="GO182" s="13">
        <v>182</v>
      </c>
      <c r="GP182" s="13">
        <v>168</v>
      </c>
      <c r="GQ182" s="13">
        <v>167</v>
      </c>
      <c r="GR182" s="13">
        <v>179</v>
      </c>
      <c r="GS182" s="13">
        <v>146</v>
      </c>
      <c r="GT182" s="13">
        <v>135</v>
      </c>
      <c r="GU182" s="13">
        <v>140</v>
      </c>
      <c r="GV182" s="13">
        <v>142</v>
      </c>
      <c r="GW182" s="13">
        <v>128</v>
      </c>
      <c r="GX182" s="13">
        <v>121</v>
      </c>
      <c r="GY182" s="13">
        <v>132</v>
      </c>
      <c r="GZ182" s="13">
        <v>109</v>
      </c>
      <c r="HA182" s="13">
        <v>132</v>
      </c>
      <c r="HB182" s="13">
        <v>110</v>
      </c>
      <c r="HC182" s="13">
        <v>104</v>
      </c>
      <c r="HD182" s="13">
        <v>115</v>
      </c>
      <c r="HE182" s="13">
        <v>119</v>
      </c>
      <c r="HF182" s="13">
        <v>104</v>
      </c>
      <c r="HG182" s="13">
        <v>95</v>
      </c>
      <c r="HH182" s="13">
        <v>108</v>
      </c>
      <c r="HI182" s="13">
        <v>98</v>
      </c>
      <c r="HJ182" s="13">
        <v>91</v>
      </c>
      <c r="HK182" s="13">
        <v>93</v>
      </c>
      <c r="HL182" s="13">
        <v>99</v>
      </c>
      <c r="HM182" s="13">
        <v>89</v>
      </c>
      <c r="HN182" s="13">
        <v>79</v>
      </c>
      <c r="HO182" s="13">
        <v>62</v>
      </c>
      <c r="HP182" s="13">
        <v>55</v>
      </c>
      <c r="HQ182" s="13">
        <v>70</v>
      </c>
      <c r="HR182" s="13">
        <v>51</v>
      </c>
      <c r="HS182" s="13">
        <v>60</v>
      </c>
      <c r="HT182" s="13">
        <v>53</v>
      </c>
      <c r="HU182" s="13">
        <v>58</v>
      </c>
      <c r="HV182" s="13">
        <v>48</v>
      </c>
      <c r="HW182" s="13">
        <v>54</v>
      </c>
      <c r="HX182" s="13">
        <v>48</v>
      </c>
      <c r="HY182" s="13">
        <v>51</v>
      </c>
      <c r="HZ182" s="13">
        <v>44</v>
      </c>
      <c r="IA182" s="13">
        <v>56</v>
      </c>
      <c r="IB182" s="13">
        <v>33</v>
      </c>
      <c r="IC182" s="13">
        <v>46</v>
      </c>
      <c r="ID182" s="13">
        <v>37</v>
      </c>
      <c r="IE182" s="13">
        <v>44</v>
      </c>
      <c r="IF182" s="13">
        <v>38</v>
      </c>
      <c r="IG182" s="13">
        <v>32</v>
      </c>
      <c r="IH182" s="13">
        <v>12</v>
      </c>
      <c r="II182" s="13">
        <v>27</v>
      </c>
      <c r="IJ182" s="13">
        <v>33</v>
      </c>
      <c r="IK182" s="13">
        <v>29</v>
      </c>
      <c r="IL182" s="13">
        <v>23</v>
      </c>
      <c r="IM182" s="13">
        <v>27</v>
      </c>
      <c r="IN182" s="13">
        <v>22</v>
      </c>
      <c r="IO182" s="13">
        <v>16</v>
      </c>
      <c r="IP182" s="13">
        <v>15</v>
      </c>
      <c r="IQ182" s="13">
        <v>16</v>
      </c>
      <c r="IR182" s="13">
        <v>17</v>
      </c>
      <c r="IS182" s="13">
        <v>7</v>
      </c>
      <c r="IT182" s="13">
        <v>7</v>
      </c>
      <c r="IU182" s="13">
        <v>7</v>
      </c>
      <c r="IV182" s="13">
        <v>9</v>
      </c>
      <c r="IW182" s="13">
        <v>4</v>
      </c>
      <c r="IX182" s="13"/>
      <c r="IY182" s="13">
        <v>1</v>
      </c>
      <c r="IZ182" s="13">
        <v>4</v>
      </c>
      <c r="JA182" s="13"/>
      <c r="JB182" s="13"/>
      <c r="JC182" s="13"/>
      <c r="JD182" s="13"/>
      <c r="JE182" s="13">
        <v>1</v>
      </c>
      <c r="JF182" s="13"/>
      <c r="JG182" s="13"/>
      <c r="JH182" s="13">
        <v>4</v>
      </c>
      <c r="JI182" s="60">
        <v>8396</v>
      </c>
      <c r="JJ182" s="13">
        <v>16862</v>
      </c>
    </row>
    <row r="183" spans="1:270">
      <c r="A183" s="369" t="s">
        <v>312</v>
      </c>
      <c r="B183" s="38">
        <f t="shared" si="256"/>
        <v>129</v>
      </c>
      <c r="C183" s="38">
        <f t="shared" si="256"/>
        <v>139</v>
      </c>
      <c r="D183" s="38">
        <f t="shared" si="256"/>
        <v>523</v>
      </c>
      <c r="E183" s="38">
        <f t="shared" si="256"/>
        <v>569</v>
      </c>
      <c r="F183" s="38">
        <f t="shared" si="256"/>
        <v>1293</v>
      </c>
      <c r="G183" s="38">
        <f t="shared" si="256"/>
        <v>1376</v>
      </c>
      <c r="H183" s="38">
        <f t="shared" si="256"/>
        <v>1441</v>
      </c>
      <c r="I183" s="38">
        <f t="shared" si="256"/>
        <v>1393</v>
      </c>
      <c r="J183" s="38">
        <f t="shared" si="256"/>
        <v>1167</v>
      </c>
      <c r="K183" s="38">
        <f t="shared" si="256"/>
        <v>1219</v>
      </c>
      <c r="L183" s="38">
        <f t="shared" si="257"/>
        <v>955</v>
      </c>
      <c r="M183" s="38">
        <f t="shared" si="257"/>
        <v>903</v>
      </c>
      <c r="N183" s="38">
        <f t="shared" si="257"/>
        <v>633</v>
      </c>
      <c r="O183" s="38">
        <f t="shared" si="257"/>
        <v>578</v>
      </c>
      <c r="P183" s="38">
        <f t="shared" si="257"/>
        <v>358</v>
      </c>
      <c r="Q183" s="38">
        <f t="shared" si="257"/>
        <v>446</v>
      </c>
      <c r="R183" s="38">
        <f t="shared" si="257"/>
        <v>242</v>
      </c>
      <c r="S183" s="38">
        <f t="shared" si="257"/>
        <v>412</v>
      </c>
      <c r="T183" s="38">
        <f t="shared" si="257"/>
        <v>74</v>
      </c>
      <c r="U183" s="38">
        <f t="shared" si="257"/>
        <v>272</v>
      </c>
      <c r="W183" s="16" t="s">
        <v>321</v>
      </c>
      <c r="X183" s="717">
        <f t="shared" si="235"/>
        <v>233</v>
      </c>
      <c r="Y183" s="717">
        <f t="shared" si="236"/>
        <v>221</v>
      </c>
      <c r="Z183" s="717">
        <f t="shared" si="237"/>
        <v>424</v>
      </c>
      <c r="AA183" s="717">
        <f t="shared" si="238"/>
        <v>448</v>
      </c>
      <c r="AB183" s="717">
        <f t="shared" si="239"/>
        <v>1125</v>
      </c>
      <c r="AC183" s="717">
        <f t="shared" si="240"/>
        <v>1230</v>
      </c>
      <c r="AD183" s="717">
        <f t="shared" si="241"/>
        <v>1411</v>
      </c>
      <c r="AE183" s="717">
        <f t="shared" si="242"/>
        <v>1401</v>
      </c>
      <c r="AF183" s="717">
        <f t="shared" si="243"/>
        <v>1133</v>
      </c>
      <c r="AG183" s="717">
        <f t="shared" si="244"/>
        <v>1101</v>
      </c>
      <c r="AH183" s="717">
        <f t="shared" si="245"/>
        <v>835</v>
      </c>
      <c r="AI183" s="717">
        <f t="shared" si="246"/>
        <v>792</v>
      </c>
      <c r="AJ183" s="717">
        <f t="shared" si="247"/>
        <v>560</v>
      </c>
      <c r="AK183" s="717">
        <f t="shared" si="248"/>
        <v>499</v>
      </c>
      <c r="AL183" s="717">
        <f t="shared" si="249"/>
        <v>301</v>
      </c>
      <c r="AM183" s="717">
        <f t="shared" si="250"/>
        <v>305</v>
      </c>
      <c r="AN183" s="717">
        <f t="shared" si="251"/>
        <v>142</v>
      </c>
      <c r="AO183" s="717">
        <f t="shared" si="252"/>
        <v>295</v>
      </c>
      <c r="AP183" s="717">
        <f t="shared" si="253"/>
        <v>53</v>
      </c>
      <c r="AQ183" s="717">
        <f t="shared" si="254"/>
        <v>180</v>
      </c>
      <c r="AR183" s="717">
        <f t="shared" si="255"/>
        <v>2</v>
      </c>
      <c r="AT183" s="16" t="s">
        <v>321</v>
      </c>
      <c r="AU183" s="13">
        <v>8</v>
      </c>
      <c r="AV183" s="13">
        <v>26</v>
      </c>
      <c r="AW183" s="13">
        <v>24</v>
      </c>
      <c r="AX183" s="13">
        <v>21</v>
      </c>
      <c r="AY183" s="13">
        <v>15</v>
      </c>
      <c r="AZ183" s="13">
        <v>21</v>
      </c>
      <c r="BA183" s="13">
        <v>28</v>
      </c>
      <c r="BB183" s="13">
        <v>26</v>
      </c>
      <c r="BC183" s="13">
        <v>26</v>
      </c>
      <c r="BD183" s="13">
        <v>26</v>
      </c>
      <c r="BE183" s="13">
        <v>30</v>
      </c>
      <c r="BF183" s="13">
        <v>29</v>
      </c>
      <c r="BG183" s="13">
        <v>20</v>
      </c>
      <c r="BH183" s="13">
        <v>39</v>
      </c>
      <c r="BI183" s="13">
        <v>36</v>
      </c>
      <c r="BJ183" s="13">
        <v>48</v>
      </c>
      <c r="BK183" s="13">
        <v>52</v>
      </c>
      <c r="BL183" s="13">
        <v>53</v>
      </c>
      <c r="BM183" s="13">
        <v>74</v>
      </c>
      <c r="BN183" s="13">
        <v>67</v>
      </c>
      <c r="BO183" s="13">
        <v>104</v>
      </c>
      <c r="BP183" s="13">
        <v>107</v>
      </c>
      <c r="BQ183" s="13">
        <v>99</v>
      </c>
      <c r="BR183" s="13">
        <v>97</v>
      </c>
      <c r="BS183" s="13">
        <v>121</v>
      </c>
      <c r="BT183" s="13">
        <v>116</v>
      </c>
      <c r="BU183" s="13">
        <v>133</v>
      </c>
      <c r="BV183" s="13">
        <v>137</v>
      </c>
      <c r="BW183" s="13">
        <v>163</v>
      </c>
      <c r="BX183" s="13">
        <v>153</v>
      </c>
      <c r="BY183" s="13">
        <v>149</v>
      </c>
      <c r="BZ183" s="13">
        <v>156</v>
      </c>
      <c r="CA183" s="13">
        <v>158</v>
      </c>
      <c r="CB183" s="13">
        <v>140</v>
      </c>
      <c r="CC183" s="13">
        <v>151</v>
      </c>
      <c r="CD183" s="13">
        <v>119</v>
      </c>
      <c r="CE183" s="13">
        <v>126</v>
      </c>
      <c r="CF183" s="13">
        <v>129</v>
      </c>
      <c r="CG183" s="13">
        <v>128</v>
      </c>
      <c r="CH183" s="13">
        <v>145</v>
      </c>
      <c r="CI183" s="13">
        <v>102</v>
      </c>
      <c r="CJ183" s="13">
        <v>133</v>
      </c>
      <c r="CK183" s="13">
        <v>128</v>
      </c>
      <c r="CL183" s="13">
        <v>125</v>
      </c>
      <c r="CM183" s="13">
        <v>105</v>
      </c>
      <c r="CN183" s="13">
        <v>103</v>
      </c>
      <c r="CO183" s="13">
        <v>100</v>
      </c>
      <c r="CP183" s="13">
        <v>97</v>
      </c>
      <c r="CQ183" s="13">
        <v>104</v>
      </c>
      <c r="CR183" s="13">
        <v>104</v>
      </c>
      <c r="CS183" s="13">
        <v>100</v>
      </c>
      <c r="CT183" s="13">
        <v>91</v>
      </c>
      <c r="CU183" s="13">
        <v>83</v>
      </c>
      <c r="CV183" s="13">
        <v>88</v>
      </c>
      <c r="CW183" s="13">
        <v>89</v>
      </c>
      <c r="CX183" s="13">
        <v>91</v>
      </c>
      <c r="CY183" s="13">
        <v>73</v>
      </c>
      <c r="CZ183" s="13">
        <v>64</v>
      </c>
      <c r="DA183" s="13">
        <v>70</v>
      </c>
      <c r="DB183" s="13">
        <v>43</v>
      </c>
      <c r="DC183" s="13">
        <v>75</v>
      </c>
      <c r="DD183" s="13">
        <v>71</v>
      </c>
      <c r="DE183" s="13">
        <v>39</v>
      </c>
      <c r="DF183" s="13">
        <v>59</v>
      </c>
      <c r="DG183" s="13">
        <v>48</v>
      </c>
      <c r="DH183" s="13">
        <v>40</v>
      </c>
      <c r="DI183" s="13">
        <v>50</v>
      </c>
      <c r="DJ183" s="13">
        <v>41</v>
      </c>
      <c r="DK183" s="13">
        <v>42</v>
      </c>
      <c r="DL183" s="13">
        <v>34</v>
      </c>
      <c r="DM183" s="13">
        <v>41</v>
      </c>
      <c r="DN183" s="13">
        <v>28</v>
      </c>
      <c r="DO183" s="13">
        <v>31</v>
      </c>
      <c r="DP183" s="13">
        <v>22</v>
      </c>
      <c r="DQ183" s="13">
        <v>31</v>
      </c>
      <c r="DR183" s="13">
        <v>37</v>
      </c>
      <c r="DS183" s="13">
        <v>20</v>
      </c>
      <c r="DT183" s="13">
        <v>27</v>
      </c>
      <c r="DU183" s="13">
        <v>41</v>
      </c>
      <c r="DV183" s="13">
        <v>27</v>
      </c>
      <c r="DW183" s="13">
        <v>33</v>
      </c>
      <c r="DX183" s="13">
        <v>25</v>
      </c>
      <c r="DY183" s="13">
        <v>23</v>
      </c>
      <c r="DZ183" s="13">
        <v>36</v>
      </c>
      <c r="EA183" s="13">
        <v>34</v>
      </c>
      <c r="EB183" s="13">
        <v>17</v>
      </c>
      <c r="EC183" s="13">
        <v>28</v>
      </c>
      <c r="ED183" s="13">
        <v>30</v>
      </c>
      <c r="EE183" s="13">
        <v>27</v>
      </c>
      <c r="EF183" s="13">
        <v>42</v>
      </c>
      <c r="EG183" s="13">
        <v>26</v>
      </c>
      <c r="EH183" s="13">
        <v>25</v>
      </c>
      <c r="EI183" s="13">
        <v>33</v>
      </c>
      <c r="EJ183" s="13">
        <v>27</v>
      </c>
      <c r="EK183" s="13">
        <v>16</v>
      </c>
      <c r="EL183" s="13">
        <v>7</v>
      </c>
      <c r="EM183" s="13">
        <v>17</v>
      </c>
      <c r="EN183" s="13">
        <v>9</v>
      </c>
      <c r="EO183" s="13">
        <v>8</v>
      </c>
      <c r="EP183" s="13">
        <v>6</v>
      </c>
      <c r="EQ183" s="13">
        <v>2</v>
      </c>
      <c r="ER183" s="13">
        <v>3</v>
      </c>
      <c r="ES183" s="13"/>
      <c r="ET183" s="13">
        <v>1</v>
      </c>
      <c r="EU183" s="13"/>
      <c r="EV183" s="13"/>
      <c r="EW183" s="13"/>
      <c r="EX183" s="13"/>
      <c r="EY183" s="13"/>
      <c r="EZ183" s="13"/>
      <c r="FA183" s="13"/>
      <c r="FB183" s="13"/>
      <c r="FC183" s="60">
        <v>6472</v>
      </c>
      <c r="FD183" s="13">
        <v>14</v>
      </c>
      <c r="FE183" s="13">
        <v>36</v>
      </c>
      <c r="FF183" s="13">
        <v>18</v>
      </c>
      <c r="FG183" s="13">
        <v>15</v>
      </c>
      <c r="FH183" s="13">
        <v>15</v>
      </c>
      <c r="FI183" s="13">
        <v>22</v>
      </c>
      <c r="FJ183" s="13">
        <v>32</v>
      </c>
      <c r="FK183" s="13">
        <v>25</v>
      </c>
      <c r="FL183" s="13">
        <v>31</v>
      </c>
      <c r="FM183" s="13">
        <v>25</v>
      </c>
      <c r="FN183" s="13">
        <v>26</v>
      </c>
      <c r="FO183" s="13">
        <v>30</v>
      </c>
      <c r="FP183" s="13">
        <v>38</v>
      </c>
      <c r="FQ183" s="13">
        <v>21</v>
      </c>
      <c r="FR183" s="13">
        <v>43</v>
      </c>
      <c r="FS183" s="13">
        <v>39</v>
      </c>
      <c r="FT183" s="13">
        <v>44</v>
      </c>
      <c r="FU183" s="13">
        <v>40</v>
      </c>
      <c r="FV183" s="13">
        <v>60</v>
      </c>
      <c r="FW183" s="13">
        <v>83</v>
      </c>
      <c r="FX183" s="13">
        <v>93</v>
      </c>
      <c r="FY183" s="13">
        <v>93</v>
      </c>
      <c r="FZ183" s="13">
        <v>93</v>
      </c>
      <c r="GA183" s="13">
        <v>96</v>
      </c>
      <c r="GB183" s="13">
        <v>103</v>
      </c>
      <c r="GC183" s="13">
        <v>112</v>
      </c>
      <c r="GD183" s="13">
        <v>108</v>
      </c>
      <c r="GE183" s="13">
        <v>143</v>
      </c>
      <c r="GF183" s="13">
        <v>135</v>
      </c>
      <c r="GG183" s="13">
        <v>149</v>
      </c>
      <c r="GH183" s="13">
        <v>155</v>
      </c>
      <c r="GI183" s="13">
        <v>149</v>
      </c>
      <c r="GJ183" s="13">
        <v>145</v>
      </c>
      <c r="GK183" s="13">
        <v>150</v>
      </c>
      <c r="GL183" s="13">
        <v>158</v>
      </c>
      <c r="GM183" s="13">
        <v>141</v>
      </c>
      <c r="GN183" s="13">
        <v>135</v>
      </c>
      <c r="GO183" s="13">
        <v>131</v>
      </c>
      <c r="GP183" s="13">
        <v>119</v>
      </c>
      <c r="GQ183" s="13">
        <v>128</v>
      </c>
      <c r="GR183" s="13">
        <v>128</v>
      </c>
      <c r="GS183" s="13">
        <v>125</v>
      </c>
      <c r="GT183" s="13">
        <v>113</v>
      </c>
      <c r="GU183" s="13">
        <v>134</v>
      </c>
      <c r="GV183" s="13">
        <v>103</v>
      </c>
      <c r="GW183" s="13">
        <v>105</v>
      </c>
      <c r="GX183" s="13">
        <v>113</v>
      </c>
      <c r="GY183" s="13">
        <v>103</v>
      </c>
      <c r="GZ183" s="13">
        <v>107</v>
      </c>
      <c r="HA183" s="13">
        <v>102</v>
      </c>
      <c r="HB183" s="13">
        <v>110</v>
      </c>
      <c r="HC183" s="13">
        <v>100</v>
      </c>
      <c r="HD183" s="13">
        <v>101</v>
      </c>
      <c r="HE183" s="13">
        <v>83</v>
      </c>
      <c r="HF183" s="13">
        <v>93</v>
      </c>
      <c r="HG183" s="13">
        <v>78</v>
      </c>
      <c r="HH183" s="13">
        <v>72</v>
      </c>
      <c r="HI183" s="13">
        <v>69</v>
      </c>
      <c r="HJ183" s="13">
        <v>62</v>
      </c>
      <c r="HK183" s="13">
        <v>67</v>
      </c>
      <c r="HL183" s="13">
        <v>72</v>
      </c>
      <c r="HM183" s="13">
        <v>73</v>
      </c>
      <c r="HN183" s="13">
        <v>59</v>
      </c>
      <c r="HO183" s="13">
        <v>59</v>
      </c>
      <c r="HP183" s="13">
        <v>57</v>
      </c>
      <c r="HQ183" s="13">
        <v>47</v>
      </c>
      <c r="HR183" s="13">
        <v>64</v>
      </c>
      <c r="HS183" s="13">
        <v>45</v>
      </c>
      <c r="HT183" s="13">
        <v>43</v>
      </c>
      <c r="HU183" s="13">
        <v>41</v>
      </c>
      <c r="HV183" s="13">
        <v>35</v>
      </c>
      <c r="HW183" s="13">
        <v>43</v>
      </c>
      <c r="HX183" s="13">
        <v>35</v>
      </c>
      <c r="HY183" s="13">
        <v>44</v>
      </c>
      <c r="HZ183" s="13">
        <v>22</v>
      </c>
      <c r="IA183" s="13">
        <v>28</v>
      </c>
      <c r="IB183" s="13">
        <v>25</v>
      </c>
      <c r="IC183" s="13">
        <v>22</v>
      </c>
      <c r="ID183" s="13">
        <v>27</v>
      </c>
      <c r="IE183" s="13">
        <v>20</v>
      </c>
      <c r="IF183" s="13">
        <v>18</v>
      </c>
      <c r="IG183" s="13">
        <v>19</v>
      </c>
      <c r="IH183" s="13">
        <v>15</v>
      </c>
      <c r="II183" s="13">
        <v>19</v>
      </c>
      <c r="IJ183" s="13">
        <v>13</v>
      </c>
      <c r="IK183" s="13">
        <v>23</v>
      </c>
      <c r="IL183" s="13">
        <v>14</v>
      </c>
      <c r="IM183" s="13">
        <v>1</v>
      </c>
      <c r="IN183" s="13">
        <v>11</v>
      </c>
      <c r="IO183" s="13">
        <v>9</v>
      </c>
      <c r="IP183" s="13">
        <v>8</v>
      </c>
      <c r="IQ183" s="13">
        <v>16</v>
      </c>
      <c r="IR183" s="13">
        <v>6</v>
      </c>
      <c r="IS183" s="13">
        <v>6</v>
      </c>
      <c r="IT183" s="13">
        <v>3</v>
      </c>
      <c r="IU183" s="13">
        <v>5</v>
      </c>
      <c r="IV183" s="13">
        <v>2</v>
      </c>
      <c r="IW183" s="13">
        <v>2</v>
      </c>
      <c r="IX183" s="13">
        <v>1</v>
      </c>
      <c r="IY183" s="13">
        <v>2</v>
      </c>
      <c r="IZ183" s="13">
        <v>1</v>
      </c>
      <c r="JA183" s="13"/>
      <c r="JB183" s="13"/>
      <c r="JC183" s="13">
        <v>1</v>
      </c>
      <c r="JD183" s="13"/>
      <c r="JE183" s="13"/>
      <c r="JF183" s="13"/>
      <c r="JG183" s="13"/>
      <c r="JH183" s="13">
        <v>2</v>
      </c>
      <c r="JI183" s="60">
        <v>6219</v>
      </c>
      <c r="JJ183" s="13">
        <v>12691</v>
      </c>
    </row>
    <row r="184" spans="1:270">
      <c r="A184" s="369" t="s">
        <v>313</v>
      </c>
      <c r="B184" s="38">
        <f t="shared" si="256"/>
        <v>187</v>
      </c>
      <c r="C184" s="38">
        <f t="shared" si="256"/>
        <v>169</v>
      </c>
      <c r="D184" s="38">
        <f t="shared" si="256"/>
        <v>566</v>
      </c>
      <c r="E184" s="38">
        <f t="shared" si="256"/>
        <v>548</v>
      </c>
      <c r="F184" s="38">
        <f t="shared" si="256"/>
        <v>1761</v>
      </c>
      <c r="G184" s="38">
        <f t="shared" si="256"/>
        <v>1870</v>
      </c>
      <c r="H184" s="38">
        <f t="shared" si="256"/>
        <v>1993</v>
      </c>
      <c r="I184" s="38">
        <f t="shared" si="256"/>
        <v>1819</v>
      </c>
      <c r="J184" s="38">
        <f t="shared" si="256"/>
        <v>1364</v>
      </c>
      <c r="K184" s="38">
        <f t="shared" si="256"/>
        <v>1267</v>
      </c>
      <c r="L184" s="38">
        <f t="shared" si="257"/>
        <v>1037</v>
      </c>
      <c r="M184" s="38">
        <f t="shared" si="257"/>
        <v>1029</v>
      </c>
      <c r="N184" s="38">
        <f t="shared" si="257"/>
        <v>676</v>
      </c>
      <c r="O184" s="38">
        <f t="shared" si="257"/>
        <v>627</v>
      </c>
      <c r="P184" s="38">
        <f t="shared" si="257"/>
        <v>461</v>
      </c>
      <c r="Q184" s="38">
        <f t="shared" si="257"/>
        <v>476</v>
      </c>
      <c r="R184" s="38">
        <f t="shared" si="257"/>
        <v>259</v>
      </c>
      <c r="S184" s="38">
        <f t="shared" si="257"/>
        <v>411</v>
      </c>
      <c r="T184" s="38">
        <f t="shared" si="257"/>
        <v>88</v>
      </c>
      <c r="U184" s="38">
        <f t="shared" si="257"/>
        <v>249</v>
      </c>
      <c r="W184" s="16" t="s">
        <v>322</v>
      </c>
      <c r="X184" s="717">
        <f t="shared" si="235"/>
        <v>129</v>
      </c>
      <c r="Y184" s="717">
        <f t="shared" si="236"/>
        <v>106</v>
      </c>
      <c r="Z184" s="717">
        <f t="shared" si="237"/>
        <v>392</v>
      </c>
      <c r="AA184" s="717">
        <f t="shared" si="238"/>
        <v>438</v>
      </c>
      <c r="AB184" s="717">
        <f t="shared" si="239"/>
        <v>1325</v>
      </c>
      <c r="AC184" s="717">
        <f t="shared" si="240"/>
        <v>1504</v>
      </c>
      <c r="AD184" s="717">
        <f t="shared" si="241"/>
        <v>1224</v>
      </c>
      <c r="AE184" s="717">
        <f t="shared" si="242"/>
        <v>1231</v>
      </c>
      <c r="AF184" s="717">
        <f t="shared" si="243"/>
        <v>794</v>
      </c>
      <c r="AG184" s="717">
        <f t="shared" si="244"/>
        <v>804</v>
      </c>
      <c r="AH184" s="717">
        <f t="shared" si="245"/>
        <v>645</v>
      </c>
      <c r="AI184" s="717">
        <f t="shared" si="246"/>
        <v>697</v>
      </c>
      <c r="AJ184" s="717">
        <f t="shared" si="247"/>
        <v>481</v>
      </c>
      <c r="AK184" s="717">
        <f t="shared" si="248"/>
        <v>470</v>
      </c>
      <c r="AL184" s="717">
        <f t="shared" si="249"/>
        <v>350</v>
      </c>
      <c r="AM184" s="717">
        <f t="shared" si="250"/>
        <v>338</v>
      </c>
      <c r="AN184" s="717">
        <f t="shared" si="251"/>
        <v>204</v>
      </c>
      <c r="AO184" s="717">
        <f t="shared" si="252"/>
        <v>326</v>
      </c>
      <c r="AP184" s="717">
        <f t="shared" si="253"/>
        <v>66</v>
      </c>
      <c r="AQ184" s="717">
        <f t="shared" si="254"/>
        <v>202</v>
      </c>
      <c r="AR184" s="717">
        <f t="shared" si="255"/>
        <v>2</v>
      </c>
      <c r="AT184" s="16" t="s">
        <v>322</v>
      </c>
      <c r="AU184" s="13">
        <v>5</v>
      </c>
      <c r="AV184" s="13">
        <v>18</v>
      </c>
      <c r="AW184" s="13">
        <v>12</v>
      </c>
      <c r="AX184" s="13">
        <v>9</v>
      </c>
      <c r="AY184" s="13">
        <v>7</v>
      </c>
      <c r="AZ184" s="13">
        <v>10</v>
      </c>
      <c r="BA184" s="13">
        <v>10</v>
      </c>
      <c r="BB184" s="13">
        <v>8</v>
      </c>
      <c r="BC184" s="13">
        <v>9</v>
      </c>
      <c r="BD184" s="13">
        <v>18</v>
      </c>
      <c r="BE184" s="13">
        <v>15</v>
      </c>
      <c r="BF184" s="13">
        <v>15</v>
      </c>
      <c r="BG184" s="13">
        <v>25</v>
      </c>
      <c r="BH184" s="13">
        <v>16</v>
      </c>
      <c r="BI184" s="13">
        <v>22</v>
      </c>
      <c r="BJ184" s="13">
        <v>45</v>
      </c>
      <c r="BK184" s="13">
        <v>58</v>
      </c>
      <c r="BL184" s="13">
        <v>68</v>
      </c>
      <c r="BM184" s="13">
        <v>86</v>
      </c>
      <c r="BN184" s="13">
        <v>88</v>
      </c>
      <c r="BO184" s="13">
        <v>104</v>
      </c>
      <c r="BP184" s="13">
        <v>129</v>
      </c>
      <c r="BQ184" s="13">
        <v>132</v>
      </c>
      <c r="BR184" s="13">
        <v>125</v>
      </c>
      <c r="BS184" s="13">
        <v>144</v>
      </c>
      <c r="BT184" s="13">
        <v>182</v>
      </c>
      <c r="BU184" s="13">
        <v>185</v>
      </c>
      <c r="BV184" s="13">
        <v>173</v>
      </c>
      <c r="BW184" s="13">
        <v>169</v>
      </c>
      <c r="BX184" s="13">
        <v>161</v>
      </c>
      <c r="BY184" s="13">
        <v>189</v>
      </c>
      <c r="BZ184" s="13">
        <v>146</v>
      </c>
      <c r="CA184" s="13">
        <v>145</v>
      </c>
      <c r="CB184" s="13">
        <v>151</v>
      </c>
      <c r="CC184" s="13">
        <v>110</v>
      </c>
      <c r="CD184" s="13">
        <v>136</v>
      </c>
      <c r="CE184" s="13">
        <v>108</v>
      </c>
      <c r="CF184" s="13">
        <v>81</v>
      </c>
      <c r="CG184" s="13">
        <v>79</v>
      </c>
      <c r="CH184" s="13">
        <v>86</v>
      </c>
      <c r="CI184" s="13">
        <v>89</v>
      </c>
      <c r="CJ184" s="13">
        <v>67</v>
      </c>
      <c r="CK184" s="13">
        <v>89</v>
      </c>
      <c r="CL184" s="13">
        <v>96</v>
      </c>
      <c r="CM184" s="13">
        <v>75</v>
      </c>
      <c r="CN184" s="13">
        <v>76</v>
      </c>
      <c r="CO184" s="13">
        <v>85</v>
      </c>
      <c r="CP184" s="13">
        <v>76</v>
      </c>
      <c r="CQ184" s="13">
        <v>70</v>
      </c>
      <c r="CR184" s="13">
        <v>81</v>
      </c>
      <c r="CS184" s="13">
        <v>78</v>
      </c>
      <c r="CT184" s="13">
        <v>71</v>
      </c>
      <c r="CU184" s="13">
        <v>65</v>
      </c>
      <c r="CV184" s="13">
        <v>69</v>
      </c>
      <c r="CW184" s="13">
        <v>62</v>
      </c>
      <c r="CX184" s="13">
        <v>73</v>
      </c>
      <c r="CY184" s="13">
        <v>74</v>
      </c>
      <c r="CZ184" s="13">
        <v>67</v>
      </c>
      <c r="DA184" s="13">
        <v>75</v>
      </c>
      <c r="DB184" s="13">
        <v>63</v>
      </c>
      <c r="DC184" s="13">
        <v>63</v>
      </c>
      <c r="DD184" s="13">
        <v>56</v>
      </c>
      <c r="DE184" s="13">
        <v>42</v>
      </c>
      <c r="DF184" s="13">
        <v>53</v>
      </c>
      <c r="DG184" s="13">
        <v>41</v>
      </c>
      <c r="DH184" s="13">
        <v>53</v>
      </c>
      <c r="DI184" s="13">
        <v>44</v>
      </c>
      <c r="DJ184" s="13">
        <v>39</v>
      </c>
      <c r="DK184" s="13">
        <v>43</v>
      </c>
      <c r="DL184" s="13">
        <v>36</v>
      </c>
      <c r="DM184" s="13">
        <v>40</v>
      </c>
      <c r="DN184" s="13">
        <v>28</v>
      </c>
      <c r="DO184" s="13">
        <v>27</v>
      </c>
      <c r="DP184" s="13">
        <v>36</v>
      </c>
      <c r="DQ184" s="13">
        <v>37</v>
      </c>
      <c r="DR184" s="13">
        <v>36</v>
      </c>
      <c r="DS184" s="13">
        <v>30</v>
      </c>
      <c r="DT184" s="13">
        <v>45</v>
      </c>
      <c r="DU184" s="13">
        <v>34</v>
      </c>
      <c r="DV184" s="13">
        <v>25</v>
      </c>
      <c r="DW184" s="13">
        <v>34</v>
      </c>
      <c r="DX184" s="13">
        <v>30</v>
      </c>
      <c r="DY184" s="13">
        <v>28</v>
      </c>
      <c r="DZ184" s="13">
        <v>33</v>
      </c>
      <c r="EA184" s="13">
        <v>41</v>
      </c>
      <c r="EB184" s="13">
        <v>41</v>
      </c>
      <c r="EC184" s="13">
        <v>27</v>
      </c>
      <c r="ED184" s="13">
        <v>30</v>
      </c>
      <c r="EE184" s="13">
        <v>31</v>
      </c>
      <c r="EF184" s="13">
        <v>31</v>
      </c>
      <c r="EG184" s="13">
        <v>32</v>
      </c>
      <c r="EH184" s="13">
        <v>28</v>
      </c>
      <c r="EI184" s="13">
        <v>24</v>
      </c>
      <c r="EJ184" s="13">
        <v>27</v>
      </c>
      <c r="EK184" s="13">
        <v>10</v>
      </c>
      <c r="EL184" s="13">
        <v>15</v>
      </c>
      <c r="EM184" s="13">
        <v>22</v>
      </c>
      <c r="EN184" s="13">
        <v>15</v>
      </c>
      <c r="EO184" s="13">
        <v>9</v>
      </c>
      <c r="EP184" s="13">
        <v>9</v>
      </c>
      <c r="EQ184" s="13"/>
      <c r="ER184" s="13">
        <v>4</v>
      </c>
      <c r="ES184" s="13">
        <v>3</v>
      </c>
      <c r="ET184" s="13">
        <v>2</v>
      </c>
      <c r="EU184" s="13">
        <v>2</v>
      </c>
      <c r="EV184" s="13"/>
      <c r="EW184" s="13"/>
      <c r="EX184" s="13"/>
      <c r="EY184" s="13"/>
      <c r="EZ184" s="13"/>
      <c r="FA184" s="13"/>
      <c r="FB184" s="13"/>
      <c r="FC184" s="60">
        <v>6116</v>
      </c>
      <c r="FD184" s="13">
        <v>12</v>
      </c>
      <c r="FE184" s="13">
        <v>15</v>
      </c>
      <c r="FF184" s="13">
        <v>15</v>
      </c>
      <c r="FG184" s="13">
        <v>14</v>
      </c>
      <c r="FH184" s="13">
        <v>13</v>
      </c>
      <c r="FI184" s="13">
        <v>14</v>
      </c>
      <c r="FJ184" s="13">
        <v>11</v>
      </c>
      <c r="FK184" s="13">
        <v>5</v>
      </c>
      <c r="FL184" s="13">
        <v>22</v>
      </c>
      <c r="FM184" s="13">
        <v>8</v>
      </c>
      <c r="FN184" s="13">
        <v>14</v>
      </c>
      <c r="FO184" s="13">
        <v>15</v>
      </c>
      <c r="FP184" s="13">
        <v>13</v>
      </c>
      <c r="FQ184" s="13">
        <v>21</v>
      </c>
      <c r="FR184" s="13">
        <v>27</v>
      </c>
      <c r="FS184" s="13">
        <v>34</v>
      </c>
      <c r="FT184" s="13">
        <v>39</v>
      </c>
      <c r="FU184" s="13">
        <v>57</v>
      </c>
      <c r="FV184" s="13">
        <v>77</v>
      </c>
      <c r="FW184" s="13">
        <v>95</v>
      </c>
      <c r="FX184" s="13">
        <v>98</v>
      </c>
      <c r="FY184" s="13">
        <v>98</v>
      </c>
      <c r="FZ184" s="13">
        <v>96</v>
      </c>
      <c r="GA184" s="13">
        <v>115</v>
      </c>
      <c r="GB184" s="13">
        <v>148</v>
      </c>
      <c r="GC184" s="13">
        <v>133</v>
      </c>
      <c r="GD184" s="13">
        <v>162</v>
      </c>
      <c r="GE184" s="13">
        <v>150</v>
      </c>
      <c r="GF184" s="13">
        <v>170</v>
      </c>
      <c r="GG184" s="13">
        <v>155</v>
      </c>
      <c r="GH184" s="13">
        <v>147</v>
      </c>
      <c r="GI184" s="13">
        <v>152</v>
      </c>
      <c r="GJ184" s="13">
        <v>144</v>
      </c>
      <c r="GK184" s="13">
        <v>127</v>
      </c>
      <c r="GL184" s="13">
        <v>120</v>
      </c>
      <c r="GM184" s="13">
        <v>128</v>
      </c>
      <c r="GN184" s="13">
        <v>116</v>
      </c>
      <c r="GO184" s="13">
        <v>94</v>
      </c>
      <c r="GP184" s="13">
        <v>95</v>
      </c>
      <c r="GQ184" s="13">
        <v>101</v>
      </c>
      <c r="GR184" s="13">
        <v>84</v>
      </c>
      <c r="GS184" s="13">
        <v>91</v>
      </c>
      <c r="GT184" s="13">
        <v>80</v>
      </c>
      <c r="GU184" s="13">
        <v>73</v>
      </c>
      <c r="GV184" s="13">
        <v>84</v>
      </c>
      <c r="GW184" s="13">
        <v>83</v>
      </c>
      <c r="GX184" s="13">
        <v>82</v>
      </c>
      <c r="GY184" s="13">
        <v>86</v>
      </c>
      <c r="GZ184" s="13">
        <v>60</v>
      </c>
      <c r="HA184" s="13">
        <v>71</v>
      </c>
      <c r="HB184" s="13">
        <v>53</v>
      </c>
      <c r="HC184" s="13">
        <v>82</v>
      </c>
      <c r="HD184" s="13">
        <v>70</v>
      </c>
      <c r="HE184" s="13">
        <v>58</v>
      </c>
      <c r="HF184" s="13">
        <v>58</v>
      </c>
      <c r="HG184" s="13">
        <v>55</v>
      </c>
      <c r="HH184" s="13">
        <v>70</v>
      </c>
      <c r="HI184" s="13">
        <v>58</v>
      </c>
      <c r="HJ184" s="13">
        <v>69</v>
      </c>
      <c r="HK184" s="13">
        <v>72</v>
      </c>
      <c r="HL184" s="13">
        <v>58</v>
      </c>
      <c r="HM184" s="13">
        <v>55</v>
      </c>
      <c r="HN184" s="13">
        <v>51</v>
      </c>
      <c r="HO184" s="13">
        <v>50</v>
      </c>
      <c r="HP184" s="13">
        <v>44</v>
      </c>
      <c r="HQ184" s="13">
        <v>48</v>
      </c>
      <c r="HR184" s="13">
        <v>35</v>
      </c>
      <c r="HS184" s="13">
        <v>50</v>
      </c>
      <c r="HT184" s="13">
        <v>40</v>
      </c>
      <c r="HU184" s="13">
        <v>50</v>
      </c>
      <c r="HV184" s="13">
        <v>36</v>
      </c>
      <c r="HW184" s="13">
        <v>48</v>
      </c>
      <c r="HX184" s="13">
        <v>28</v>
      </c>
      <c r="HY184" s="13">
        <v>31</v>
      </c>
      <c r="HZ184" s="13">
        <v>46</v>
      </c>
      <c r="IA184" s="13">
        <v>35</v>
      </c>
      <c r="IB184" s="13">
        <v>31</v>
      </c>
      <c r="IC184" s="13">
        <v>27</v>
      </c>
      <c r="ID184" s="13">
        <v>38</v>
      </c>
      <c r="IE184" s="13">
        <v>30</v>
      </c>
      <c r="IF184" s="13">
        <v>21</v>
      </c>
      <c r="IG184" s="13">
        <v>23</v>
      </c>
      <c r="IH184" s="13">
        <v>13</v>
      </c>
      <c r="II184" s="13">
        <v>17</v>
      </c>
      <c r="IJ184" s="13">
        <v>20</v>
      </c>
      <c r="IK184" s="13">
        <v>24</v>
      </c>
      <c r="IL184" s="13">
        <v>20</v>
      </c>
      <c r="IM184" s="13">
        <v>21</v>
      </c>
      <c r="IN184" s="13">
        <v>24</v>
      </c>
      <c r="IO184" s="13">
        <v>21</v>
      </c>
      <c r="IP184" s="13">
        <v>10</v>
      </c>
      <c r="IQ184" s="13">
        <v>11</v>
      </c>
      <c r="IR184" s="13">
        <v>14</v>
      </c>
      <c r="IS184" s="13">
        <v>7</v>
      </c>
      <c r="IT184" s="13">
        <v>7</v>
      </c>
      <c r="IU184" s="13">
        <v>4</v>
      </c>
      <c r="IV184" s="13">
        <v>6</v>
      </c>
      <c r="IW184" s="13"/>
      <c r="IX184" s="13">
        <v>1</v>
      </c>
      <c r="IY184" s="13">
        <v>2</v>
      </c>
      <c r="IZ184" s="13">
        <v>1</v>
      </c>
      <c r="JA184" s="13">
        <v>1</v>
      </c>
      <c r="JB184" s="13">
        <v>2</v>
      </c>
      <c r="JC184" s="13"/>
      <c r="JD184" s="13"/>
      <c r="JE184" s="13"/>
      <c r="JF184" s="13"/>
      <c r="JG184" s="13"/>
      <c r="JH184" s="13">
        <v>2</v>
      </c>
      <c r="JI184" s="60">
        <v>5612</v>
      </c>
      <c r="JJ184" s="13">
        <v>11728</v>
      </c>
    </row>
    <row r="185" spans="1:270" ht="13.8" thickBot="1">
      <c r="A185" s="370" t="s">
        <v>314</v>
      </c>
      <c r="B185" s="38">
        <f t="shared" si="256"/>
        <v>233</v>
      </c>
      <c r="C185" s="38">
        <f t="shared" si="256"/>
        <v>221</v>
      </c>
      <c r="D185" s="38">
        <f t="shared" si="256"/>
        <v>424</v>
      </c>
      <c r="E185" s="38">
        <f t="shared" si="256"/>
        <v>448</v>
      </c>
      <c r="F185" s="38">
        <f t="shared" si="256"/>
        <v>1125</v>
      </c>
      <c r="G185" s="38">
        <f t="shared" si="256"/>
        <v>1230</v>
      </c>
      <c r="H185" s="38">
        <f t="shared" si="256"/>
        <v>1411</v>
      </c>
      <c r="I185" s="38">
        <f t="shared" si="256"/>
        <v>1401</v>
      </c>
      <c r="J185" s="38">
        <f t="shared" si="256"/>
        <v>1133</v>
      </c>
      <c r="K185" s="38">
        <f t="shared" si="256"/>
        <v>1101</v>
      </c>
      <c r="L185" s="38">
        <f t="shared" si="257"/>
        <v>835</v>
      </c>
      <c r="M185" s="38">
        <f t="shared" si="257"/>
        <v>792</v>
      </c>
      <c r="N185" s="38">
        <f t="shared" si="257"/>
        <v>560</v>
      </c>
      <c r="O185" s="38">
        <f t="shared" si="257"/>
        <v>499</v>
      </c>
      <c r="P185" s="38">
        <f t="shared" si="257"/>
        <v>301</v>
      </c>
      <c r="Q185" s="38">
        <f t="shared" si="257"/>
        <v>305</v>
      </c>
      <c r="R185" s="38">
        <f t="shared" si="257"/>
        <v>142</v>
      </c>
      <c r="S185" s="38">
        <f t="shared" si="257"/>
        <v>295</v>
      </c>
      <c r="T185" s="38">
        <f t="shared" si="257"/>
        <v>53</v>
      </c>
      <c r="U185" s="38">
        <f t="shared" si="257"/>
        <v>180</v>
      </c>
      <c r="W185" s="16" t="s">
        <v>323</v>
      </c>
      <c r="X185" s="717">
        <f t="shared" si="235"/>
        <v>333</v>
      </c>
      <c r="Y185" s="717">
        <f t="shared" si="236"/>
        <v>311</v>
      </c>
      <c r="Z185" s="717">
        <f t="shared" si="237"/>
        <v>524</v>
      </c>
      <c r="AA185" s="717">
        <f t="shared" si="238"/>
        <v>545</v>
      </c>
      <c r="AB185" s="717">
        <f t="shared" si="239"/>
        <v>1636</v>
      </c>
      <c r="AC185" s="717">
        <f t="shared" si="240"/>
        <v>1672</v>
      </c>
      <c r="AD185" s="717">
        <f t="shared" si="241"/>
        <v>1908</v>
      </c>
      <c r="AE185" s="717">
        <f t="shared" si="242"/>
        <v>1796</v>
      </c>
      <c r="AF185" s="717">
        <f t="shared" si="243"/>
        <v>1418</v>
      </c>
      <c r="AG185" s="717">
        <f t="shared" si="244"/>
        <v>1378</v>
      </c>
      <c r="AH185" s="717">
        <f t="shared" si="245"/>
        <v>1095</v>
      </c>
      <c r="AI185" s="717">
        <f t="shared" si="246"/>
        <v>1067</v>
      </c>
      <c r="AJ185" s="717">
        <f t="shared" si="247"/>
        <v>695</v>
      </c>
      <c r="AK185" s="717">
        <f t="shared" si="248"/>
        <v>639</v>
      </c>
      <c r="AL185" s="717">
        <f t="shared" si="249"/>
        <v>414</v>
      </c>
      <c r="AM185" s="717">
        <f t="shared" si="250"/>
        <v>407</v>
      </c>
      <c r="AN185" s="717">
        <f t="shared" si="251"/>
        <v>198</v>
      </c>
      <c r="AO185" s="717">
        <f t="shared" si="252"/>
        <v>357</v>
      </c>
      <c r="AP185" s="717">
        <f t="shared" si="253"/>
        <v>52</v>
      </c>
      <c r="AQ185" s="717">
        <f t="shared" si="254"/>
        <v>194</v>
      </c>
      <c r="AR185" s="717">
        <f t="shared" si="255"/>
        <v>8</v>
      </c>
      <c r="AT185" s="16" t="s">
        <v>323</v>
      </c>
      <c r="AU185" s="13">
        <v>15</v>
      </c>
      <c r="AV185" s="13">
        <v>41</v>
      </c>
      <c r="AW185" s="13">
        <v>31</v>
      </c>
      <c r="AX185" s="13">
        <v>29</v>
      </c>
      <c r="AY185" s="13">
        <v>21</v>
      </c>
      <c r="AZ185" s="13">
        <v>25</v>
      </c>
      <c r="BA185" s="13">
        <v>31</v>
      </c>
      <c r="BB185" s="13">
        <v>37</v>
      </c>
      <c r="BC185" s="13">
        <v>35</v>
      </c>
      <c r="BD185" s="13">
        <v>46</v>
      </c>
      <c r="BE185" s="13">
        <v>32</v>
      </c>
      <c r="BF185" s="13">
        <v>29</v>
      </c>
      <c r="BG185" s="13">
        <v>36</v>
      </c>
      <c r="BH185" s="13">
        <v>36</v>
      </c>
      <c r="BI185" s="13">
        <v>53</v>
      </c>
      <c r="BJ185" s="13">
        <v>51</v>
      </c>
      <c r="BK185" s="13">
        <v>70</v>
      </c>
      <c r="BL185" s="13">
        <v>71</v>
      </c>
      <c r="BM185" s="13">
        <v>73</v>
      </c>
      <c r="BN185" s="13">
        <v>94</v>
      </c>
      <c r="BO185" s="13">
        <v>120</v>
      </c>
      <c r="BP185" s="13">
        <v>136</v>
      </c>
      <c r="BQ185" s="13">
        <v>124</v>
      </c>
      <c r="BR185" s="13">
        <v>160</v>
      </c>
      <c r="BS185" s="13">
        <v>150</v>
      </c>
      <c r="BT185" s="13">
        <v>179</v>
      </c>
      <c r="BU185" s="13">
        <v>202</v>
      </c>
      <c r="BV185" s="13">
        <v>184</v>
      </c>
      <c r="BW185" s="13">
        <v>199</v>
      </c>
      <c r="BX185" s="13">
        <v>218</v>
      </c>
      <c r="BY185" s="13">
        <v>206</v>
      </c>
      <c r="BZ185" s="13">
        <v>200</v>
      </c>
      <c r="CA185" s="13">
        <v>214</v>
      </c>
      <c r="CB185" s="13">
        <v>196</v>
      </c>
      <c r="CC185" s="13">
        <v>178</v>
      </c>
      <c r="CD185" s="13">
        <v>168</v>
      </c>
      <c r="CE185" s="13">
        <v>185</v>
      </c>
      <c r="CF185" s="13">
        <v>159</v>
      </c>
      <c r="CG185" s="13">
        <v>153</v>
      </c>
      <c r="CH185" s="13">
        <v>137</v>
      </c>
      <c r="CI185" s="13">
        <v>132</v>
      </c>
      <c r="CJ185" s="13">
        <v>154</v>
      </c>
      <c r="CK185" s="13">
        <v>155</v>
      </c>
      <c r="CL185" s="13">
        <v>147</v>
      </c>
      <c r="CM185" s="13">
        <v>140</v>
      </c>
      <c r="CN185" s="13">
        <v>131</v>
      </c>
      <c r="CO185" s="13">
        <v>149</v>
      </c>
      <c r="CP185" s="13">
        <v>131</v>
      </c>
      <c r="CQ185" s="13">
        <v>122</v>
      </c>
      <c r="CR185" s="13">
        <v>117</v>
      </c>
      <c r="CS185" s="13">
        <v>132</v>
      </c>
      <c r="CT185" s="13">
        <v>107</v>
      </c>
      <c r="CU185" s="13">
        <v>130</v>
      </c>
      <c r="CV185" s="13">
        <v>124</v>
      </c>
      <c r="CW185" s="13">
        <v>102</v>
      </c>
      <c r="CX185" s="13">
        <v>110</v>
      </c>
      <c r="CY185" s="13">
        <v>99</v>
      </c>
      <c r="CZ185" s="13">
        <v>82</v>
      </c>
      <c r="DA185" s="13">
        <v>103</v>
      </c>
      <c r="DB185" s="13">
        <v>78</v>
      </c>
      <c r="DC185" s="13">
        <v>83</v>
      </c>
      <c r="DD185" s="13">
        <v>61</v>
      </c>
      <c r="DE185" s="13">
        <v>73</v>
      </c>
      <c r="DF185" s="13">
        <v>75</v>
      </c>
      <c r="DG185" s="13">
        <v>56</v>
      </c>
      <c r="DH185" s="13">
        <v>65</v>
      </c>
      <c r="DI185" s="13">
        <v>73</v>
      </c>
      <c r="DJ185" s="13">
        <v>60</v>
      </c>
      <c r="DK185" s="13">
        <v>45</v>
      </c>
      <c r="DL185" s="13">
        <v>48</v>
      </c>
      <c r="DM185" s="13">
        <v>59</v>
      </c>
      <c r="DN185" s="13">
        <v>43</v>
      </c>
      <c r="DO185" s="13">
        <v>46</v>
      </c>
      <c r="DP185" s="13">
        <v>48</v>
      </c>
      <c r="DQ185" s="13">
        <v>34</v>
      </c>
      <c r="DR185" s="13">
        <v>43</v>
      </c>
      <c r="DS185" s="13">
        <v>36</v>
      </c>
      <c r="DT185" s="13">
        <v>33</v>
      </c>
      <c r="DU185" s="13">
        <v>33</v>
      </c>
      <c r="DV185" s="13">
        <v>32</v>
      </c>
      <c r="DW185" s="13">
        <v>48</v>
      </c>
      <c r="DX185" s="13">
        <v>34</v>
      </c>
      <c r="DY185" s="13">
        <v>30</v>
      </c>
      <c r="DZ185" s="13">
        <v>38</v>
      </c>
      <c r="EA185" s="13">
        <v>24</v>
      </c>
      <c r="EB185" s="13">
        <v>43</v>
      </c>
      <c r="EC185" s="13">
        <v>27</v>
      </c>
      <c r="ED185" s="13">
        <v>38</v>
      </c>
      <c r="EE185" s="13">
        <v>39</v>
      </c>
      <c r="EF185" s="13">
        <v>36</v>
      </c>
      <c r="EG185" s="13">
        <v>33</v>
      </c>
      <c r="EH185" s="13">
        <v>28</v>
      </c>
      <c r="EI185" s="13">
        <v>35</v>
      </c>
      <c r="EJ185" s="13">
        <v>22</v>
      </c>
      <c r="EK185" s="13">
        <v>18</v>
      </c>
      <c r="EL185" s="13">
        <v>21</v>
      </c>
      <c r="EM185" s="13">
        <v>10</v>
      </c>
      <c r="EN185" s="13">
        <v>11</v>
      </c>
      <c r="EO185" s="13">
        <v>6</v>
      </c>
      <c r="EP185" s="13">
        <v>4</v>
      </c>
      <c r="EQ185" s="13">
        <v>3</v>
      </c>
      <c r="ER185" s="13">
        <v>2</v>
      </c>
      <c r="ES185" s="13"/>
      <c r="ET185" s="13">
        <v>1</v>
      </c>
      <c r="EU185" s="13"/>
      <c r="EV185" s="13"/>
      <c r="EW185" s="13"/>
      <c r="EX185" s="13"/>
      <c r="EY185" s="13"/>
      <c r="EZ185" s="13"/>
      <c r="FA185" s="13"/>
      <c r="FB185" s="13">
        <v>3</v>
      </c>
      <c r="FC185" s="60">
        <v>8369</v>
      </c>
      <c r="FD185" s="13">
        <v>25</v>
      </c>
      <c r="FE185" s="13">
        <v>42</v>
      </c>
      <c r="FF185" s="13">
        <v>40</v>
      </c>
      <c r="FG185" s="13">
        <v>29</v>
      </c>
      <c r="FH185" s="13">
        <v>22</v>
      </c>
      <c r="FI185" s="13">
        <v>40</v>
      </c>
      <c r="FJ185" s="13">
        <v>23</v>
      </c>
      <c r="FK185" s="13">
        <v>42</v>
      </c>
      <c r="FL185" s="13">
        <v>39</v>
      </c>
      <c r="FM185" s="13">
        <v>31</v>
      </c>
      <c r="FN185" s="13">
        <v>43</v>
      </c>
      <c r="FO185" s="13">
        <v>40</v>
      </c>
      <c r="FP185" s="13">
        <v>43</v>
      </c>
      <c r="FQ185" s="13">
        <v>31</v>
      </c>
      <c r="FR185" s="13">
        <v>36</v>
      </c>
      <c r="FS185" s="13">
        <v>46</v>
      </c>
      <c r="FT185" s="13">
        <v>65</v>
      </c>
      <c r="FU185" s="13">
        <v>58</v>
      </c>
      <c r="FV185" s="13">
        <v>81</v>
      </c>
      <c r="FW185" s="13">
        <v>81</v>
      </c>
      <c r="FX185" s="13">
        <v>131</v>
      </c>
      <c r="FY185" s="13">
        <v>127</v>
      </c>
      <c r="FZ185" s="13">
        <v>117</v>
      </c>
      <c r="GA185" s="13">
        <v>142</v>
      </c>
      <c r="GB185" s="13">
        <v>163</v>
      </c>
      <c r="GC185" s="13">
        <v>146</v>
      </c>
      <c r="GD185" s="13">
        <v>184</v>
      </c>
      <c r="GE185" s="13">
        <v>198</v>
      </c>
      <c r="GF185" s="13">
        <v>211</v>
      </c>
      <c r="GG185" s="13">
        <v>217</v>
      </c>
      <c r="GH185" s="13">
        <v>209</v>
      </c>
      <c r="GI185" s="13">
        <v>209</v>
      </c>
      <c r="GJ185" s="13">
        <v>208</v>
      </c>
      <c r="GK185" s="13">
        <v>199</v>
      </c>
      <c r="GL185" s="13">
        <v>221</v>
      </c>
      <c r="GM185" s="13">
        <v>185</v>
      </c>
      <c r="GN185" s="13">
        <v>168</v>
      </c>
      <c r="GO185" s="13">
        <v>189</v>
      </c>
      <c r="GP185" s="13">
        <v>169</v>
      </c>
      <c r="GQ185" s="13">
        <v>151</v>
      </c>
      <c r="GR185" s="13">
        <v>153</v>
      </c>
      <c r="GS185" s="13">
        <v>160</v>
      </c>
      <c r="GT185" s="13">
        <v>149</v>
      </c>
      <c r="GU185" s="13">
        <v>143</v>
      </c>
      <c r="GV185" s="13">
        <v>159</v>
      </c>
      <c r="GW185" s="13">
        <v>137</v>
      </c>
      <c r="GX185" s="13">
        <v>128</v>
      </c>
      <c r="GY185" s="13">
        <v>134</v>
      </c>
      <c r="GZ185" s="13">
        <v>125</v>
      </c>
      <c r="HA185" s="13">
        <v>130</v>
      </c>
      <c r="HB185" s="13">
        <v>139</v>
      </c>
      <c r="HC185" s="13">
        <v>118</v>
      </c>
      <c r="HD185" s="13">
        <v>115</v>
      </c>
      <c r="HE185" s="13">
        <v>139</v>
      </c>
      <c r="HF185" s="13">
        <v>120</v>
      </c>
      <c r="HG185" s="13">
        <v>90</v>
      </c>
      <c r="HH185" s="13">
        <v>100</v>
      </c>
      <c r="HI185" s="13">
        <v>104</v>
      </c>
      <c r="HJ185" s="13">
        <v>86</v>
      </c>
      <c r="HK185" s="13">
        <v>84</v>
      </c>
      <c r="HL185" s="13">
        <v>82</v>
      </c>
      <c r="HM185" s="13">
        <v>89</v>
      </c>
      <c r="HN185" s="13">
        <v>77</v>
      </c>
      <c r="HO185" s="13">
        <v>77</v>
      </c>
      <c r="HP185" s="13">
        <v>58</v>
      </c>
      <c r="HQ185" s="13">
        <v>79</v>
      </c>
      <c r="HR185" s="13">
        <v>72</v>
      </c>
      <c r="HS185" s="13">
        <v>54</v>
      </c>
      <c r="HT185" s="13">
        <v>58</v>
      </c>
      <c r="HU185" s="13">
        <v>49</v>
      </c>
      <c r="HV185" s="13">
        <v>51</v>
      </c>
      <c r="HW185" s="13">
        <v>39</v>
      </c>
      <c r="HX185" s="13">
        <v>46</v>
      </c>
      <c r="HY185" s="13">
        <v>47</v>
      </c>
      <c r="HZ185" s="13">
        <v>47</v>
      </c>
      <c r="IA185" s="13">
        <v>48</v>
      </c>
      <c r="IB185" s="13">
        <v>31</v>
      </c>
      <c r="IC185" s="13">
        <v>37</v>
      </c>
      <c r="ID185" s="13">
        <v>35</v>
      </c>
      <c r="IE185" s="13">
        <v>33</v>
      </c>
      <c r="IF185" s="13">
        <v>28</v>
      </c>
      <c r="IG185" s="13">
        <v>22</v>
      </c>
      <c r="IH185" s="13">
        <v>29</v>
      </c>
      <c r="II185" s="13">
        <v>22</v>
      </c>
      <c r="IJ185" s="13">
        <v>22</v>
      </c>
      <c r="IK185" s="13">
        <v>13</v>
      </c>
      <c r="IL185" s="13">
        <v>11</v>
      </c>
      <c r="IM185" s="13">
        <v>22</v>
      </c>
      <c r="IN185" s="13">
        <v>18</v>
      </c>
      <c r="IO185" s="13">
        <v>11</v>
      </c>
      <c r="IP185" s="13">
        <v>9</v>
      </c>
      <c r="IQ185" s="13">
        <v>11</v>
      </c>
      <c r="IR185" s="13">
        <v>7</v>
      </c>
      <c r="IS185" s="13">
        <v>11</v>
      </c>
      <c r="IT185" s="13">
        <v>4</v>
      </c>
      <c r="IU185" s="13">
        <v>2</v>
      </c>
      <c r="IV185" s="13">
        <v>4</v>
      </c>
      <c r="IW185" s="13">
        <v>2</v>
      </c>
      <c r="IX185" s="13"/>
      <c r="IY185" s="13">
        <v>2</v>
      </c>
      <c r="IZ185" s="13"/>
      <c r="JA185" s="13"/>
      <c r="JB185" s="13"/>
      <c r="JC185" s="13"/>
      <c r="JD185" s="13"/>
      <c r="JE185" s="13"/>
      <c r="JF185" s="13"/>
      <c r="JG185" s="13"/>
      <c r="JH185" s="13">
        <v>5</v>
      </c>
      <c r="JI185" s="60">
        <v>8278</v>
      </c>
      <c r="JJ185" s="13">
        <v>16647</v>
      </c>
    </row>
    <row r="186" spans="1:270">
      <c r="W186" s="16" t="s">
        <v>324</v>
      </c>
      <c r="X186" s="717">
        <f t="shared" si="235"/>
        <v>757</v>
      </c>
      <c r="Y186" s="717">
        <f t="shared" si="236"/>
        <v>688</v>
      </c>
      <c r="Z186" s="717">
        <f t="shared" si="237"/>
        <v>973</v>
      </c>
      <c r="AA186" s="717">
        <f t="shared" si="238"/>
        <v>1028</v>
      </c>
      <c r="AB186" s="717">
        <f t="shared" si="239"/>
        <v>2227</v>
      </c>
      <c r="AC186" s="717">
        <f t="shared" si="240"/>
        <v>2257</v>
      </c>
      <c r="AD186" s="717">
        <f t="shared" si="241"/>
        <v>2154</v>
      </c>
      <c r="AE186" s="717">
        <f t="shared" si="242"/>
        <v>2110</v>
      </c>
      <c r="AF186" s="717">
        <f t="shared" si="243"/>
        <v>1714</v>
      </c>
      <c r="AG186" s="717">
        <f t="shared" si="244"/>
        <v>1693</v>
      </c>
      <c r="AH186" s="717">
        <f t="shared" si="245"/>
        <v>1390</v>
      </c>
      <c r="AI186" s="717">
        <f t="shared" si="246"/>
        <v>1272</v>
      </c>
      <c r="AJ186" s="717">
        <f t="shared" si="247"/>
        <v>836</v>
      </c>
      <c r="AK186" s="717">
        <f t="shared" si="248"/>
        <v>723</v>
      </c>
      <c r="AL186" s="717">
        <f t="shared" si="249"/>
        <v>350</v>
      </c>
      <c r="AM186" s="717">
        <f t="shared" si="250"/>
        <v>371</v>
      </c>
      <c r="AN186" s="717">
        <f t="shared" si="251"/>
        <v>183</v>
      </c>
      <c r="AO186" s="717">
        <f t="shared" si="252"/>
        <v>250</v>
      </c>
      <c r="AP186" s="717">
        <f t="shared" si="253"/>
        <v>46</v>
      </c>
      <c r="AQ186" s="717">
        <f t="shared" si="254"/>
        <v>93</v>
      </c>
      <c r="AR186" s="717">
        <f t="shared" si="255"/>
        <v>4</v>
      </c>
      <c r="AT186" s="16" t="s">
        <v>324</v>
      </c>
      <c r="AU186" s="13">
        <v>37</v>
      </c>
      <c r="AV186" s="13">
        <v>76</v>
      </c>
      <c r="AW186" s="13">
        <v>73</v>
      </c>
      <c r="AX186" s="13">
        <v>55</v>
      </c>
      <c r="AY186" s="13">
        <v>65</v>
      </c>
      <c r="AZ186" s="13">
        <v>61</v>
      </c>
      <c r="BA186" s="13">
        <v>85</v>
      </c>
      <c r="BB186" s="13">
        <v>74</v>
      </c>
      <c r="BC186" s="13">
        <v>82</v>
      </c>
      <c r="BD186" s="13">
        <v>80</v>
      </c>
      <c r="BE186" s="13">
        <v>82</v>
      </c>
      <c r="BF186" s="13">
        <v>84</v>
      </c>
      <c r="BG186" s="13">
        <v>84</v>
      </c>
      <c r="BH186" s="13">
        <v>67</v>
      </c>
      <c r="BI186" s="13">
        <v>93</v>
      </c>
      <c r="BJ186" s="13">
        <v>110</v>
      </c>
      <c r="BK186" s="13">
        <v>112</v>
      </c>
      <c r="BL186" s="13">
        <v>105</v>
      </c>
      <c r="BM186" s="13">
        <v>151</v>
      </c>
      <c r="BN186" s="13">
        <v>140</v>
      </c>
      <c r="BO186" s="13">
        <v>169</v>
      </c>
      <c r="BP186" s="13">
        <v>199</v>
      </c>
      <c r="BQ186" s="13">
        <v>209</v>
      </c>
      <c r="BR186" s="13">
        <v>203</v>
      </c>
      <c r="BS186" s="13">
        <v>235</v>
      </c>
      <c r="BT186" s="13">
        <v>243</v>
      </c>
      <c r="BU186" s="13">
        <v>252</v>
      </c>
      <c r="BV186" s="13">
        <v>238</v>
      </c>
      <c r="BW186" s="13">
        <v>256</v>
      </c>
      <c r="BX186" s="13">
        <v>253</v>
      </c>
      <c r="BY186" s="13">
        <v>214</v>
      </c>
      <c r="BZ186" s="13">
        <v>241</v>
      </c>
      <c r="CA186" s="13">
        <v>233</v>
      </c>
      <c r="CB186" s="13">
        <v>231</v>
      </c>
      <c r="CC186" s="13">
        <v>193</v>
      </c>
      <c r="CD186" s="13">
        <v>228</v>
      </c>
      <c r="CE186" s="13">
        <v>188</v>
      </c>
      <c r="CF186" s="13">
        <v>184</v>
      </c>
      <c r="CG186" s="13">
        <v>199</v>
      </c>
      <c r="CH186" s="13">
        <v>199</v>
      </c>
      <c r="CI186" s="13">
        <v>225</v>
      </c>
      <c r="CJ186" s="13">
        <v>188</v>
      </c>
      <c r="CK186" s="13">
        <v>166</v>
      </c>
      <c r="CL186" s="13">
        <v>155</v>
      </c>
      <c r="CM186" s="13">
        <v>182</v>
      </c>
      <c r="CN186" s="13">
        <v>160</v>
      </c>
      <c r="CO186" s="13">
        <v>170</v>
      </c>
      <c r="CP186" s="13">
        <v>154</v>
      </c>
      <c r="CQ186" s="13">
        <v>141</v>
      </c>
      <c r="CR186" s="13">
        <v>152</v>
      </c>
      <c r="CS186" s="13">
        <v>153</v>
      </c>
      <c r="CT186" s="13">
        <v>146</v>
      </c>
      <c r="CU186" s="13">
        <v>134</v>
      </c>
      <c r="CV186" s="13">
        <v>135</v>
      </c>
      <c r="CW186" s="13">
        <v>137</v>
      </c>
      <c r="CX186" s="13">
        <v>113</v>
      </c>
      <c r="CY186" s="13">
        <v>112</v>
      </c>
      <c r="CZ186" s="13">
        <v>120</v>
      </c>
      <c r="DA186" s="13">
        <v>115</v>
      </c>
      <c r="DB186" s="13">
        <v>107</v>
      </c>
      <c r="DC186" s="13">
        <v>113</v>
      </c>
      <c r="DD186" s="13">
        <v>99</v>
      </c>
      <c r="DE186" s="13">
        <v>81</v>
      </c>
      <c r="DF186" s="13">
        <v>80</v>
      </c>
      <c r="DG186" s="13">
        <v>74</v>
      </c>
      <c r="DH186" s="13">
        <v>59</v>
      </c>
      <c r="DI186" s="13">
        <v>54</v>
      </c>
      <c r="DJ186" s="13">
        <v>59</v>
      </c>
      <c r="DK186" s="13">
        <v>49</v>
      </c>
      <c r="DL186" s="13">
        <v>55</v>
      </c>
      <c r="DM186" s="13">
        <v>50</v>
      </c>
      <c r="DN186" s="13">
        <v>43</v>
      </c>
      <c r="DO186" s="13">
        <v>33</v>
      </c>
      <c r="DP186" s="13">
        <v>46</v>
      </c>
      <c r="DQ186" s="13">
        <v>27</v>
      </c>
      <c r="DR186" s="13">
        <v>46</v>
      </c>
      <c r="DS186" s="13">
        <v>41</v>
      </c>
      <c r="DT186" s="13">
        <v>25</v>
      </c>
      <c r="DU186" s="13">
        <v>31</v>
      </c>
      <c r="DV186" s="13">
        <v>29</v>
      </c>
      <c r="DW186" s="13">
        <v>22</v>
      </c>
      <c r="DX186" s="13">
        <v>31</v>
      </c>
      <c r="DY186" s="13">
        <v>24</v>
      </c>
      <c r="DZ186" s="13">
        <v>24</v>
      </c>
      <c r="EA186" s="13">
        <v>21</v>
      </c>
      <c r="EB186" s="13">
        <v>34</v>
      </c>
      <c r="EC186" s="13">
        <v>25</v>
      </c>
      <c r="ED186" s="13">
        <v>21</v>
      </c>
      <c r="EE186" s="13">
        <v>18</v>
      </c>
      <c r="EF186" s="13">
        <v>30</v>
      </c>
      <c r="EG186" s="13">
        <v>16</v>
      </c>
      <c r="EH186" s="13">
        <v>11</v>
      </c>
      <c r="EI186" s="13">
        <v>15</v>
      </c>
      <c r="EJ186" s="13">
        <v>14</v>
      </c>
      <c r="EK186" s="13">
        <v>17</v>
      </c>
      <c r="EL186" s="13">
        <v>6</v>
      </c>
      <c r="EM186" s="13">
        <v>3</v>
      </c>
      <c r="EN186" s="13">
        <v>4</v>
      </c>
      <c r="EO186" s="13">
        <v>3</v>
      </c>
      <c r="EP186" s="13">
        <v>2</v>
      </c>
      <c r="EQ186" s="13">
        <v>2</v>
      </c>
      <c r="ER186" s="13"/>
      <c r="ES186" s="13"/>
      <c r="ET186" s="13"/>
      <c r="EU186" s="13"/>
      <c r="EV186" s="13"/>
      <c r="EW186" s="13"/>
      <c r="EX186" s="13"/>
      <c r="EY186" s="13"/>
      <c r="EZ186" s="13"/>
      <c r="FA186" s="13"/>
      <c r="FB186" s="13">
        <v>3</v>
      </c>
      <c r="FC186" s="60">
        <v>10488</v>
      </c>
      <c r="FD186" s="13">
        <v>43</v>
      </c>
      <c r="FE186" s="13">
        <v>103</v>
      </c>
      <c r="FF186" s="13">
        <v>59</v>
      </c>
      <c r="FG186" s="13">
        <v>63</v>
      </c>
      <c r="FH186" s="13">
        <v>83</v>
      </c>
      <c r="FI186" s="13">
        <v>75</v>
      </c>
      <c r="FJ186" s="13">
        <v>78</v>
      </c>
      <c r="FK186" s="13">
        <v>79</v>
      </c>
      <c r="FL186" s="13">
        <v>89</v>
      </c>
      <c r="FM186" s="13">
        <v>85</v>
      </c>
      <c r="FN186" s="13">
        <v>78</v>
      </c>
      <c r="FO186" s="13">
        <v>82</v>
      </c>
      <c r="FP186" s="13">
        <v>82</v>
      </c>
      <c r="FQ186" s="13">
        <v>76</v>
      </c>
      <c r="FR186" s="13">
        <v>89</v>
      </c>
      <c r="FS186" s="13">
        <v>94</v>
      </c>
      <c r="FT186" s="13">
        <v>93</v>
      </c>
      <c r="FU186" s="13">
        <v>120</v>
      </c>
      <c r="FV186" s="13">
        <v>120</v>
      </c>
      <c r="FW186" s="13">
        <v>139</v>
      </c>
      <c r="FX186" s="13">
        <v>183</v>
      </c>
      <c r="FY186" s="13">
        <v>183</v>
      </c>
      <c r="FZ186" s="13">
        <v>211</v>
      </c>
      <c r="GA186" s="13">
        <v>223</v>
      </c>
      <c r="GB186" s="13">
        <v>232</v>
      </c>
      <c r="GC186" s="13">
        <v>230</v>
      </c>
      <c r="GD186" s="13">
        <v>256</v>
      </c>
      <c r="GE186" s="13">
        <v>216</v>
      </c>
      <c r="GF186" s="13">
        <v>229</v>
      </c>
      <c r="GG186" s="13">
        <v>264</v>
      </c>
      <c r="GH186" s="13">
        <v>248</v>
      </c>
      <c r="GI186" s="13">
        <v>222</v>
      </c>
      <c r="GJ186" s="13">
        <v>225</v>
      </c>
      <c r="GK186" s="13">
        <v>223</v>
      </c>
      <c r="GL186" s="13">
        <v>220</v>
      </c>
      <c r="GM186" s="13">
        <v>214</v>
      </c>
      <c r="GN186" s="13">
        <v>200</v>
      </c>
      <c r="GO186" s="13">
        <v>207</v>
      </c>
      <c r="GP186" s="13">
        <v>205</v>
      </c>
      <c r="GQ186" s="13">
        <v>190</v>
      </c>
      <c r="GR186" s="13">
        <v>179</v>
      </c>
      <c r="GS186" s="13">
        <v>171</v>
      </c>
      <c r="GT186" s="13">
        <v>202</v>
      </c>
      <c r="GU186" s="13">
        <v>182</v>
      </c>
      <c r="GV186" s="13">
        <v>163</v>
      </c>
      <c r="GW186" s="13">
        <v>169</v>
      </c>
      <c r="GX186" s="13">
        <v>170</v>
      </c>
      <c r="GY186" s="13">
        <v>162</v>
      </c>
      <c r="GZ186" s="13">
        <v>178</v>
      </c>
      <c r="HA186" s="13">
        <v>138</v>
      </c>
      <c r="HB186" s="13">
        <v>162</v>
      </c>
      <c r="HC186" s="13">
        <v>165</v>
      </c>
      <c r="HD186" s="13">
        <v>176</v>
      </c>
      <c r="HE186" s="13">
        <v>142</v>
      </c>
      <c r="HF186" s="13">
        <v>124</v>
      </c>
      <c r="HG186" s="13">
        <v>136</v>
      </c>
      <c r="HH186" s="13">
        <v>124</v>
      </c>
      <c r="HI186" s="13">
        <v>113</v>
      </c>
      <c r="HJ186" s="13">
        <v>127</v>
      </c>
      <c r="HK186" s="13">
        <v>121</v>
      </c>
      <c r="HL186" s="13">
        <v>103</v>
      </c>
      <c r="HM186" s="13">
        <v>103</v>
      </c>
      <c r="HN186" s="13">
        <v>86</v>
      </c>
      <c r="HO186" s="13">
        <v>95</v>
      </c>
      <c r="HP186" s="13">
        <v>108</v>
      </c>
      <c r="HQ186" s="13">
        <v>68</v>
      </c>
      <c r="HR186" s="13">
        <v>70</v>
      </c>
      <c r="HS186" s="13">
        <v>82</v>
      </c>
      <c r="HT186" s="13">
        <v>58</v>
      </c>
      <c r="HU186" s="13">
        <v>63</v>
      </c>
      <c r="HV186" s="13">
        <v>51</v>
      </c>
      <c r="HW186" s="13">
        <v>47</v>
      </c>
      <c r="HX186" s="13">
        <v>37</v>
      </c>
      <c r="HY186" s="13">
        <v>44</v>
      </c>
      <c r="HZ186" s="13">
        <v>37</v>
      </c>
      <c r="IA186" s="13">
        <v>33</v>
      </c>
      <c r="IB186" s="13">
        <v>27</v>
      </c>
      <c r="IC186" s="13">
        <v>30</v>
      </c>
      <c r="ID186" s="13">
        <v>29</v>
      </c>
      <c r="IE186" s="13">
        <v>15</v>
      </c>
      <c r="IF186" s="13">
        <v>30</v>
      </c>
      <c r="IG186" s="13">
        <v>21</v>
      </c>
      <c r="IH186" s="13">
        <v>22</v>
      </c>
      <c r="II186" s="13">
        <v>17</v>
      </c>
      <c r="IJ186" s="13">
        <v>24</v>
      </c>
      <c r="IK186" s="13">
        <v>18</v>
      </c>
      <c r="IL186" s="13">
        <v>12</v>
      </c>
      <c r="IM186" s="13">
        <v>9</v>
      </c>
      <c r="IN186" s="13">
        <v>18</v>
      </c>
      <c r="IO186" s="13">
        <v>12</v>
      </c>
      <c r="IP186" s="13">
        <v>8</v>
      </c>
      <c r="IQ186" s="13">
        <v>4</v>
      </c>
      <c r="IR186" s="13">
        <v>8</v>
      </c>
      <c r="IS186" s="13">
        <v>8</v>
      </c>
      <c r="IT186" s="13">
        <v>5</v>
      </c>
      <c r="IU186" s="13">
        <v>3</v>
      </c>
      <c r="IV186" s="13">
        <v>5</v>
      </c>
      <c r="IW186" s="13">
        <v>1</v>
      </c>
      <c r="IX186" s="13">
        <v>2</v>
      </c>
      <c r="IY186" s="13"/>
      <c r="IZ186" s="13"/>
      <c r="JA186" s="13"/>
      <c r="JB186" s="13"/>
      <c r="JC186" s="13"/>
      <c r="JD186" s="13"/>
      <c r="JE186" s="13"/>
      <c r="JF186" s="13"/>
      <c r="JG186" s="13">
        <v>2</v>
      </c>
      <c r="JH186" s="13">
        <v>1</v>
      </c>
      <c r="JI186" s="60">
        <v>10631</v>
      </c>
      <c r="JJ186" s="13">
        <v>21119</v>
      </c>
    </row>
    <row r="187" spans="1:270" ht="13.8" thickBot="1">
      <c r="A187" s="370" t="s">
        <v>292</v>
      </c>
      <c r="B187" s="38">
        <f t="shared" ref="B187:U187" si="258">+X176</f>
        <v>4473</v>
      </c>
      <c r="C187" s="38">
        <f t="shared" si="258"/>
        <v>4233</v>
      </c>
      <c r="D187" s="38">
        <f t="shared" si="258"/>
        <v>8105</v>
      </c>
      <c r="E187" s="38">
        <f t="shared" si="258"/>
        <v>8368</v>
      </c>
      <c r="F187" s="38">
        <f t="shared" si="258"/>
        <v>22019</v>
      </c>
      <c r="G187" s="38">
        <f t="shared" si="258"/>
        <v>22722</v>
      </c>
      <c r="H187" s="38">
        <f t="shared" si="258"/>
        <v>24048</v>
      </c>
      <c r="I187" s="38">
        <f t="shared" si="258"/>
        <v>22974</v>
      </c>
      <c r="J187" s="38">
        <f t="shared" si="258"/>
        <v>18681</v>
      </c>
      <c r="K187" s="38">
        <f t="shared" si="258"/>
        <v>18013</v>
      </c>
      <c r="L187" s="38">
        <f t="shared" si="258"/>
        <v>14302</v>
      </c>
      <c r="M187" s="38">
        <f t="shared" si="258"/>
        <v>13693</v>
      </c>
      <c r="N187" s="38">
        <f t="shared" si="258"/>
        <v>9414</v>
      </c>
      <c r="O187" s="38">
        <f t="shared" si="258"/>
        <v>8141</v>
      </c>
      <c r="P187" s="38">
        <f t="shared" si="258"/>
        <v>5247</v>
      </c>
      <c r="Q187" s="38">
        <f t="shared" si="258"/>
        <v>5386</v>
      </c>
      <c r="R187" s="38">
        <f t="shared" si="258"/>
        <v>2816</v>
      </c>
      <c r="S187" s="38">
        <f t="shared" si="258"/>
        <v>4883</v>
      </c>
      <c r="T187" s="38">
        <f t="shared" si="258"/>
        <v>831</v>
      </c>
      <c r="U187" s="38">
        <f t="shared" si="258"/>
        <v>2939</v>
      </c>
      <c r="W187" s="16" t="s">
        <v>325</v>
      </c>
      <c r="X187" s="717">
        <f t="shared" si="235"/>
        <v>251</v>
      </c>
      <c r="Y187" s="717">
        <f t="shared" si="236"/>
        <v>201</v>
      </c>
      <c r="Z187" s="717">
        <f t="shared" si="237"/>
        <v>387</v>
      </c>
      <c r="AA187" s="717">
        <f t="shared" si="238"/>
        <v>344</v>
      </c>
      <c r="AB187" s="717">
        <f t="shared" si="239"/>
        <v>1162</v>
      </c>
      <c r="AC187" s="717">
        <f t="shared" si="240"/>
        <v>1261</v>
      </c>
      <c r="AD187" s="717">
        <f t="shared" si="241"/>
        <v>1437</v>
      </c>
      <c r="AE187" s="717">
        <f t="shared" si="242"/>
        <v>1411</v>
      </c>
      <c r="AF187" s="717">
        <f t="shared" si="243"/>
        <v>1080</v>
      </c>
      <c r="AG187" s="717">
        <f t="shared" si="244"/>
        <v>1088</v>
      </c>
      <c r="AH187" s="717">
        <f t="shared" si="245"/>
        <v>856</v>
      </c>
      <c r="AI187" s="717">
        <f t="shared" si="246"/>
        <v>852</v>
      </c>
      <c r="AJ187" s="717">
        <f t="shared" si="247"/>
        <v>585</v>
      </c>
      <c r="AK187" s="717">
        <f t="shared" si="248"/>
        <v>538</v>
      </c>
      <c r="AL187" s="717">
        <f t="shared" si="249"/>
        <v>307</v>
      </c>
      <c r="AM187" s="717">
        <f t="shared" si="250"/>
        <v>359</v>
      </c>
      <c r="AN187" s="717">
        <f t="shared" si="251"/>
        <v>183</v>
      </c>
      <c r="AO187" s="717">
        <f t="shared" si="252"/>
        <v>353</v>
      </c>
      <c r="AP187" s="717">
        <f t="shared" si="253"/>
        <v>54</v>
      </c>
      <c r="AQ187" s="717">
        <f t="shared" si="254"/>
        <v>213</v>
      </c>
      <c r="AR187" s="717">
        <f t="shared" si="255"/>
        <v>3</v>
      </c>
      <c r="AT187" s="16" t="s">
        <v>325</v>
      </c>
      <c r="AU187" s="13">
        <v>17</v>
      </c>
      <c r="AV187" s="13">
        <v>26</v>
      </c>
      <c r="AW187" s="13">
        <v>18</v>
      </c>
      <c r="AX187" s="13">
        <v>9</v>
      </c>
      <c r="AY187" s="13">
        <v>20</v>
      </c>
      <c r="AZ187" s="13">
        <v>17</v>
      </c>
      <c r="BA187" s="13">
        <v>23</v>
      </c>
      <c r="BB187" s="13">
        <v>24</v>
      </c>
      <c r="BC187" s="13">
        <v>19</v>
      </c>
      <c r="BD187" s="13">
        <v>28</v>
      </c>
      <c r="BE187" s="13">
        <v>25</v>
      </c>
      <c r="BF187" s="13">
        <v>24</v>
      </c>
      <c r="BG187" s="13">
        <v>13</v>
      </c>
      <c r="BH187" s="13">
        <v>29</v>
      </c>
      <c r="BI187" s="13">
        <v>31</v>
      </c>
      <c r="BJ187" s="13">
        <v>23</v>
      </c>
      <c r="BK187" s="13">
        <v>33</v>
      </c>
      <c r="BL187" s="13">
        <v>32</v>
      </c>
      <c r="BM187" s="13">
        <v>69</v>
      </c>
      <c r="BN187" s="13">
        <v>65</v>
      </c>
      <c r="BO187" s="13">
        <v>91</v>
      </c>
      <c r="BP187" s="13">
        <v>80</v>
      </c>
      <c r="BQ187" s="13">
        <v>88</v>
      </c>
      <c r="BR187" s="13">
        <v>104</v>
      </c>
      <c r="BS187" s="13">
        <v>123</v>
      </c>
      <c r="BT187" s="13">
        <v>125</v>
      </c>
      <c r="BU187" s="13">
        <v>147</v>
      </c>
      <c r="BV187" s="13">
        <v>171</v>
      </c>
      <c r="BW187" s="13">
        <v>170</v>
      </c>
      <c r="BX187" s="13">
        <v>162</v>
      </c>
      <c r="BY187" s="13">
        <v>199</v>
      </c>
      <c r="BZ187" s="13">
        <v>134</v>
      </c>
      <c r="CA187" s="13">
        <v>146</v>
      </c>
      <c r="CB187" s="13">
        <v>156</v>
      </c>
      <c r="CC187" s="13">
        <v>150</v>
      </c>
      <c r="CD187" s="13">
        <v>128</v>
      </c>
      <c r="CE187" s="13">
        <v>126</v>
      </c>
      <c r="CF187" s="13">
        <v>111</v>
      </c>
      <c r="CG187" s="13">
        <v>131</v>
      </c>
      <c r="CH187" s="13">
        <v>130</v>
      </c>
      <c r="CI187" s="13">
        <v>125</v>
      </c>
      <c r="CJ187" s="13">
        <v>119</v>
      </c>
      <c r="CK187" s="13">
        <v>118</v>
      </c>
      <c r="CL187" s="13">
        <v>109</v>
      </c>
      <c r="CM187" s="13">
        <v>98</v>
      </c>
      <c r="CN187" s="13">
        <v>100</v>
      </c>
      <c r="CO187" s="13">
        <v>106</v>
      </c>
      <c r="CP187" s="13">
        <v>104</v>
      </c>
      <c r="CQ187" s="13">
        <v>101</v>
      </c>
      <c r="CR187" s="13">
        <v>108</v>
      </c>
      <c r="CS187" s="13">
        <v>106</v>
      </c>
      <c r="CT187" s="13">
        <v>90</v>
      </c>
      <c r="CU187" s="13">
        <v>101</v>
      </c>
      <c r="CV187" s="13">
        <v>98</v>
      </c>
      <c r="CW187" s="13">
        <v>81</v>
      </c>
      <c r="CX187" s="13">
        <v>69</v>
      </c>
      <c r="CY187" s="13">
        <v>83</v>
      </c>
      <c r="CZ187" s="13">
        <v>79</v>
      </c>
      <c r="DA187" s="13">
        <v>83</v>
      </c>
      <c r="DB187" s="13">
        <v>62</v>
      </c>
      <c r="DC187" s="13">
        <v>68</v>
      </c>
      <c r="DD187" s="13">
        <v>56</v>
      </c>
      <c r="DE187" s="13">
        <v>54</v>
      </c>
      <c r="DF187" s="13">
        <v>49</v>
      </c>
      <c r="DG187" s="13">
        <v>53</v>
      </c>
      <c r="DH187" s="13">
        <v>64</v>
      </c>
      <c r="DI187" s="13">
        <v>45</v>
      </c>
      <c r="DJ187" s="13">
        <v>48</v>
      </c>
      <c r="DK187" s="13">
        <v>49</v>
      </c>
      <c r="DL187" s="13">
        <v>52</v>
      </c>
      <c r="DM187" s="13">
        <v>43</v>
      </c>
      <c r="DN187" s="13">
        <v>35</v>
      </c>
      <c r="DO187" s="13">
        <v>38</v>
      </c>
      <c r="DP187" s="13">
        <v>33</v>
      </c>
      <c r="DQ187" s="13">
        <v>31</v>
      </c>
      <c r="DR187" s="13">
        <v>39</v>
      </c>
      <c r="DS187" s="13">
        <v>40</v>
      </c>
      <c r="DT187" s="13">
        <v>32</v>
      </c>
      <c r="DU187" s="13">
        <v>33</v>
      </c>
      <c r="DV187" s="13">
        <v>35</v>
      </c>
      <c r="DW187" s="13">
        <v>32</v>
      </c>
      <c r="DX187" s="13">
        <v>36</v>
      </c>
      <c r="DY187" s="13">
        <v>41</v>
      </c>
      <c r="DZ187" s="13">
        <v>34</v>
      </c>
      <c r="EA187" s="13">
        <v>42</v>
      </c>
      <c r="EB187" s="13">
        <v>32</v>
      </c>
      <c r="EC187" s="13">
        <v>32</v>
      </c>
      <c r="ED187" s="13">
        <v>38</v>
      </c>
      <c r="EE187" s="13">
        <v>36</v>
      </c>
      <c r="EF187" s="13">
        <v>30</v>
      </c>
      <c r="EG187" s="13">
        <v>32</v>
      </c>
      <c r="EH187" s="13">
        <v>32</v>
      </c>
      <c r="EI187" s="13">
        <v>27</v>
      </c>
      <c r="EJ187" s="13">
        <v>30</v>
      </c>
      <c r="EK187" s="13">
        <v>23</v>
      </c>
      <c r="EL187" s="13">
        <v>13</v>
      </c>
      <c r="EM187" s="13">
        <v>16</v>
      </c>
      <c r="EN187" s="13">
        <v>13</v>
      </c>
      <c r="EO187" s="13">
        <v>11</v>
      </c>
      <c r="EP187" s="13">
        <v>8</v>
      </c>
      <c r="EQ187" s="13">
        <v>2</v>
      </c>
      <c r="ER187" s="13">
        <v>1</v>
      </c>
      <c r="ES187" s="13">
        <v>1</v>
      </c>
      <c r="ET187" s="13">
        <v>2</v>
      </c>
      <c r="EU187" s="13"/>
      <c r="EV187" s="13">
        <v>1</v>
      </c>
      <c r="EW187" s="13"/>
      <c r="EX187" s="13"/>
      <c r="EY187" s="13"/>
      <c r="EZ187" s="13"/>
      <c r="FA187" s="13">
        <v>1</v>
      </c>
      <c r="FB187" s="13">
        <v>2</v>
      </c>
      <c r="FC187" s="60">
        <v>6622</v>
      </c>
      <c r="FD187" s="13">
        <v>20</v>
      </c>
      <c r="FE187" s="13">
        <v>30</v>
      </c>
      <c r="FF187" s="13">
        <v>20</v>
      </c>
      <c r="FG187" s="13">
        <v>26</v>
      </c>
      <c r="FH187" s="13">
        <v>20</v>
      </c>
      <c r="FI187" s="13">
        <v>25</v>
      </c>
      <c r="FJ187" s="13">
        <v>32</v>
      </c>
      <c r="FK187" s="13">
        <v>31</v>
      </c>
      <c r="FL187" s="13">
        <v>22</v>
      </c>
      <c r="FM187" s="13">
        <v>25</v>
      </c>
      <c r="FN187" s="13">
        <v>15</v>
      </c>
      <c r="FO187" s="13">
        <v>24</v>
      </c>
      <c r="FP187" s="13">
        <v>25</v>
      </c>
      <c r="FQ187" s="13">
        <v>21</v>
      </c>
      <c r="FR187" s="13">
        <v>48</v>
      </c>
      <c r="FS187" s="13">
        <v>34</v>
      </c>
      <c r="FT187" s="13">
        <v>36</v>
      </c>
      <c r="FU187" s="13">
        <v>59</v>
      </c>
      <c r="FV187" s="13">
        <v>59</v>
      </c>
      <c r="FW187" s="13">
        <v>66</v>
      </c>
      <c r="FX187" s="13">
        <v>84</v>
      </c>
      <c r="FY187" s="13">
        <v>88</v>
      </c>
      <c r="FZ187" s="13">
        <v>100</v>
      </c>
      <c r="GA187" s="13">
        <v>100</v>
      </c>
      <c r="GB187" s="13">
        <v>116</v>
      </c>
      <c r="GC187" s="13">
        <v>127</v>
      </c>
      <c r="GD187" s="13">
        <v>135</v>
      </c>
      <c r="GE187" s="13">
        <v>123</v>
      </c>
      <c r="GF187" s="13">
        <v>152</v>
      </c>
      <c r="GG187" s="13">
        <v>137</v>
      </c>
      <c r="GH187" s="13">
        <v>146</v>
      </c>
      <c r="GI187" s="13">
        <v>157</v>
      </c>
      <c r="GJ187" s="13">
        <v>176</v>
      </c>
      <c r="GK187" s="13">
        <v>139</v>
      </c>
      <c r="GL187" s="13">
        <v>166</v>
      </c>
      <c r="GM187" s="13">
        <v>139</v>
      </c>
      <c r="GN187" s="13">
        <v>139</v>
      </c>
      <c r="GO187" s="13">
        <v>120</v>
      </c>
      <c r="GP187" s="13">
        <v>130</v>
      </c>
      <c r="GQ187" s="13">
        <v>125</v>
      </c>
      <c r="GR187" s="13">
        <v>112</v>
      </c>
      <c r="GS187" s="13">
        <v>110</v>
      </c>
      <c r="GT187" s="13">
        <v>115</v>
      </c>
      <c r="GU187" s="13">
        <v>114</v>
      </c>
      <c r="GV187" s="13">
        <v>128</v>
      </c>
      <c r="GW187" s="13">
        <v>114</v>
      </c>
      <c r="GX187" s="13">
        <v>101</v>
      </c>
      <c r="GY187" s="13">
        <v>98</v>
      </c>
      <c r="GZ187" s="13">
        <v>98</v>
      </c>
      <c r="HA187" s="13">
        <v>90</v>
      </c>
      <c r="HB187" s="13">
        <v>101</v>
      </c>
      <c r="HC187" s="13">
        <v>95</v>
      </c>
      <c r="HD187" s="13">
        <v>98</v>
      </c>
      <c r="HE187" s="13">
        <v>96</v>
      </c>
      <c r="HF187" s="13">
        <v>88</v>
      </c>
      <c r="HG187" s="13">
        <v>82</v>
      </c>
      <c r="HH187" s="13">
        <v>78</v>
      </c>
      <c r="HI187" s="13">
        <v>65</v>
      </c>
      <c r="HJ187" s="13">
        <v>75</v>
      </c>
      <c r="HK187" s="13">
        <v>78</v>
      </c>
      <c r="HL187" s="13">
        <v>69</v>
      </c>
      <c r="HM187" s="13">
        <v>64</v>
      </c>
      <c r="HN187" s="13">
        <v>72</v>
      </c>
      <c r="HO187" s="13">
        <v>47</v>
      </c>
      <c r="HP187" s="13">
        <v>66</v>
      </c>
      <c r="HQ187" s="13">
        <v>67</v>
      </c>
      <c r="HR187" s="13">
        <v>59</v>
      </c>
      <c r="HS187" s="13">
        <v>49</v>
      </c>
      <c r="HT187" s="13">
        <v>47</v>
      </c>
      <c r="HU187" s="13">
        <v>45</v>
      </c>
      <c r="HV187" s="13">
        <v>37</v>
      </c>
      <c r="HW187" s="13">
        <v>44</v>
      </c>
      <c r="HX187" s="13">
        <v>33</v>
      </c>
      <c r="HY187" s="13">
        <v>29</v>
      </c>
      <c r="HZ187" s="13">
        <v>38</v>
      </c>
      <c r="IA187" s="13">
        <v>28</v>
      </c>
      <c r="IB187" s="13">
        <v>33</v>
      </c>
      <c r="IC187" s="13">
        <v>28</v>
      </c>
      <c r="ID187" s="13">
        <v>19</v>
      </c>
      <c r="IE187" s="13">
        <v>18</v>
      </c>
      <c r="IF187" s="13">
        <v>24</v>
      </c>
      <c r="IG187" s="13">
        <v>13</v>
      </c>
      <c r="IH187" s="13">
        <v>19</v>
      </c>
      <c r="II187" s="13">
        <v>25</v>
      </c>
      <c r="IJ187" s="13">
        <v>20</v>
      </c>
      <c r="IK187" s="13">
        <v>22</v>
      </c>
      <c r="IL187" s="13">
        <v>14</v>
      </c>
      <c r="IM187" s="13">
        <v>16</v>
      </c>
      <c r="IN187" s="13">
        <v>14</v>
      </c>
      <c r="IO187" s="13">
        <v>16</v>
      </c>
      <c r="IP187" s="13">
        <v>14</v>
      </c>
      <c r="IQ187" s="13">
        <v>10</v>
      </c>
      <c r="IR187" s="13">
        <v>9</v>
      </c>
      <c r="IS187" s="13">
        <v>8</v>
      </c>
      <c r="IT187" s="13">
        <v>4</v>
      </c>
      <c r="IU187" s="13">
        <v>6</v>
      </c>
      <c r="IV187" s="13"/>
      <c r="IW187" s="13"/>
      <c r="IX187" s="13"/>
      <c r="IY187" s="13">
        <v>1</v>
      </c>
      <c r="IZ187" s="13">
        <v>1</v>
      </c>
      <c r="JA187" s="13"/>
      <c r="JB187" s="13">
        <v>1</v>
      </c>
      <c r="JC187" s="13"/>
      <c r="JD187" s="13"/>
      <c r="JE187" s="13"/>
      <c r="JF187" s="13"/>
      <c r="JG187" s="13"/>
      <c r="JH187" s="13">
        <v>1</v>
      </c>
      <c r="JI187" s="60">
        <v>6303</v>
      </c>
      <c r="JJ187" s="13">
        <v>12925</v>
      </c>
    </row>
    <row r="188" spans="1:270">
      <c r="A188" s="449" t="s">
        <v>296</v>
      </c>
      <c r="B188" s="197">
        <f>+B187+B8</f>
        <v>16060</v>
      </c>
      <c r="C188" s="197">
        <f t="shared" ref="C188:U188" si="259">+C187+C8</f>
        <v>14754</v>
      </c>
      <c r="D188" s="197">
        <f t="shared" si="259"/>
        <v>39815</v>
      </c>
      <c r="E188" s="197">
        <f t="shared" si="259"/>
        <v>43314</v>
      </c>
      <c r="F188" s="197">
        <f t="shared" si="259"/>
        <v>134314</v>
      </c>
      <c r="G188" s="197">
        <f t="shared" si="259"/>
        <v>132061</v>
      </c>
      <c r="H188" s="197">
        <f t="shared" si="259"/>
        <v>146301</v>
      </c>
      <c r="I188" s="197">
        <f t="shared" si="259"/>
        <v>136269</v>
      </c>
      <c r="J188" s="197">
        <f t="shared" si="259"/>
        <v>119806</v>
      </c>
      <c r="K188" s="197">
        <f t="shared" si="259"/>
        <v>115187</v>
      </c>
      <c r="L188" s="197">
        <f t="shared" si="259"/>
        <v>83017</v>
      </c>
      <c r="M188" s="197">
        <f t="shared" si="259"/>
        <v>81197</v>
      </c>
      <c r="N188" s="197">
        <f t="shared" si="259"/>
        <v>48489</v>
      </c>
      <c r="O188" s="197">
        <f t="shared" si="259"/>
        <v>43640</v>
      </c>
      <c r="P188" s="197">
        <f t="shared" si="259"/>
        <v>23730</v>
      </c>
      <c r="Q188" s="197">
        <f t="shared" si="259"/>
        <v>23007</v>
      </c>
      <c r="R188" s="197">
        <f t="shared" si="259"/>
        <v>9361</v>
      </c>
      <c r="S188" s="197">
        <f t="shared" si="259"/>
        <v>14138</v>
      </c>
      <c r="T188" s="197">
        <f t="shared" si="259"/>
        <v>1998</v>
      </c>
      <c r="U188" s="197">
        <f t="shared" si="259"/>
        <v>6324</v>
      </c>
      <c r="W188" s="16" t="s">
        <v>326</v>
      </c>
      <c r="X188" s="717">
        <f t="shared" si="235"/>
        <v>144</v>
      </c>
      <c r="Y188" s="717">
        <f t="shared" si="236"/>
        <v>119</v>
      </c>
      <c r="Z188" s="717">
        <f t="shared" si="237"/>
        <v>291</v>
      </c>
      <c r="AA188" s="717">
        <f t="shared" si="238"/>
        <v>326</v>
      </c>
      <c r="AB188" s="717">
        <f t="shared" si="239"/>
        <v>956</v>
      </c>
      <c r="AC188" s="717">
        <f t="shared" si="240"/>
        <v>947</v>
      </c>
      <c r="AD188" s="717">
        <f t="shared" si="241"/>
        <v>1142</v>
      </c>
      <c r="AE188" s="717">
        <f t="shared" si="242"/>
        <v>1218</v>
      </c>
      <c r="AF188" s="717">
        <f t="shared" si="243"/>
        <v>961</v>
      </c>
      <c r="AG188" s="717">
        <f t="shared" si="244"/>
        <v>977</v>
      </c>
      <c r="AH188" s="717">
        <f t="shared" si="245"/>
        <v>691</v>
      </c>
      <c r="AI188" s="717">
        <f t="shared" si="246"/>
        <v>685</v>
      </c>
      <c r="AJ188" s="717">
        <f t="shared" si="247"/>
        <v>512</v>
      </c>
      <c r="AK188" s="717">
        <f t="shared" si="248"/>
        <v>493</v>
      </c>
      <c r="AL188" s="717">
        <f t="shared" si="249"/>
        <v>281</v>
      </c>
      <c r="AM188" s="717">
        <f t="shared" si="250"/>
        <v>326</v>
      </c>
      <c r="AN188" s="717">
        <f t="shared" si="251"/>
        <v>186</v>
      </c>
      <c r="AO188" s="717">
        <f t="shared" si="252"/>
        <v>302</v>
      </c>
      <c r="AP188" s="717">
        <f t="shared" si="253"/>
        <v>34</v>
      </c>
      <c r="AQ188" s="717">
        <f t="shared" si="254"/>
        <v>174</v>
      </c>
      <c r="AR188" s="717">
        <f t="shared" si="255"/>
        <v>1</v>
      </c>
      <c r="AT188" s="16" t="s">
        <v>326</v>
      </c>
      <c r="AU188" s="13">
        <v>6</v>
      </c>
      <c r="AV188" s="13">
        <v>29</v>
      </c>
      <c r="AW188" s="13">
        <v>13</v>
      </c>
      <c r="AX188" s="13">
        <v>11</v>
      </c>
      <c r="AY188" s="13">
        <v>7</v>
      </c>
      <c r="AZ188" s="13">
        <v>10</v>
      </c>
      <c r="BA188" s="13">
        <v>11</v>
      </c>
      <c r="BB188" s="13">
        <v>11</v>
      </c>
      <c r="BC188" s="13">
        <v>12</v>
      </c>
      <c r="BD188" s="13">
        <v>9</v>
      </c>
      <c r="BE188" s="13">
        <v>21</v>
      </c>
      <c r="BF188" s="13">
        <v>13</v>
      </c>
      <c r="BG188" s="13">
        <v>20</v>
      </c>
      <c r="BH188" s="13">
        <v>17</v>
      </c>
      <c r="BI188" s="13">
        <v>22</v>
      </c>
      <c r="BJ188" s="13">
        <v>31</v>
      </c>
      <c r="BK188" s="13">
        <v>36</v>
      </c>
      <c r="BL188" s="13">
        <v>50</v>
      </c>
      <c r="BM188" s="13">
        <v>55</v>
      </c>
      <c r="BN188" s="13">
        <v>61</v>
      </c>
      <c r="BO188" s="13">
        <v>88</v>
      </c>
      <c r="BP188" s="13">
        <v>70</v>
      </c>
      <c r="BQ188" s="13">
        <v>83</v>
      </c>
      <c r="BR188" s="13">
        <v>90</v>
      </c>
      <c r="BS188" s="13">
        <v>86</v>
      </c>
      <c r="BT188" s="13">
        <v>88</v>
      </c>
      <c r="BU188" s="13">
        <v>111</v>
      </c>
      <c r="BV188" s="13">
        <v>97</v>
      </c>
      <c r="BW188" s="13">
        <v>122</v>
      </c>
      <c r="BX188" s="13">
        <v>112</v>
      </c>
      <c r="BY188" s="13">
        <v>134</v>
      </c>
      <c r="BZ188" s="13">
        <v>132</v>
      </c>
      <c r="CA188" s="13">
        <v>128</v>
      </c>
      <c r="CB188" s="13">
        <v>142</v>
      </c>
      <c r="CC188" s="13">
        <v>110</v>
      </c>
      <c r="CD188" s="13">
        <v>133</v>
      </c>
      <c r="CE188" s="13">
        <v>106</v>
      </c>
      <c r="CF188" s="13">
        <v>125</v>
      </c>
      <c r="CG188" s="13">
        <v>118</v>
      </c>
      <c r="CH188" s="13">
        <v>90</v>
      </c>
      <c r="CI188" s="13">
        <v>99</v>
      </c>
      <c r="CJ188" s="13">
        <v>117</v>
      </c>
      <c r="CK188" s="13">
        <v>108</v>
      </c>
      <c r="CL188" s="13">
        <v>95</v>
      </c>
      <c r="CM188" s="13">
        <v>101</v>
      </c>
      <c r="CN188" s="13">
        <v>103</v>
      </c>
      <c r="CO188" s="13">
        <v>99</v>
      </c>
      <c r="CP188" s="13">
        <v>78</v>
      </c>
      <c r="CQ188" s="13">
        <v>84</v>
      </c>
      <c r="CR188" s="13">
        <v>93</v>
      </c>
      <c r="CS188" s="13">
        <v>79</v>
      </c>
      <c r="CT188" s="13">
        <v>72</v>
      </c>
      <c r="CU188" s="13">
        <v>72</v>
      </c>
      <c r="CV188" s="13">
        <v>82</v>
      </c>
      <c r="CW188" s="13">
        <v>63</v>
      </c>
      <c r="CX188" s="13">
        <v>64</v>
      </c>
      <c r="CY188" s="13">
        <v>60</v>
      </c>
      <c r="CZ188" s="13">
        <v>71</v>
      </c>
      <c r="DA188" s="13">
        <v>63</v>
      </c>
      <c r="DB188" s="13">
        <v>59</v>
      </c>
      <c r="DC188" s="13">
        <v>76</v>
      </c>
      <c r="DD188" s="13">
        <v>60</v>
      </c>
      <c r="DE188" s="13">
        <v>43</v>
      </c>
      <c r="DF188" s="13">
        <v>52</v>
      </c>
      <c r="DG188" s="13">
        <v>52</v>
      </c>
      <c r="DH188" s="13">
        <v>49</v>
      </c>
      <c r="DI188" s="13">
        <v>42</v>
      </c>
      <c r="DJ188" s="13">
        <v>43</v>
      </c>
      <c r="DK188" s="13">
        <v>37</v>
      </c>
      <c r="DL188" s="13">
        <v>39</v>
      </c>
      <c r="DM188" s="13">
        <v>33</v>
      </c>
      <c r="DN188" s="13">
        <v>35</v>
      </c>
      <c r="DO188" s="13">
        <v>40</v>
      </c>
      <c r="DP188" s="13">
        <v>37</v>
      </c>
      <c r="DQ188" s="13">
        <v>15</v>
      </c>
      <c r="DR188" s="13">
        <v>35</v>
      </c>
      <c r="DS188" s="13">
        <v>36</v>
      </c>
      <c r="DT188" s="13">
        <v>37</v>
      </c>
      <c r="DU188" s="13">
        <v>29</v>
      </c>
      <c r="DV188" s="13">
        <v>29</v>
      </c>
      <c r="DW188" s="13">
        <v>30</v>
      </c>
      <c r="DX188" s="13">
        <v>38</v>
      </c>
      <c r="DY188" s="13">
        <v>28</v>
      </c>
      <c r="DZ188" s="13">
        <v>33</v>
      </c>
      <c r="EA188" s="13">
        <v>36</v>
      </c>
      <c r="EB188" s="13">
        <v>34</v>
      </c>
      <c r="EC188" s="13">
        <v>29</v>
      </c>
      <c r="ED188" s="13">
        <v>22</v>
      </c>
      <c r="EE188" s="13">
        <v>19</v>
      </c>
      <c r="EF188" s="13">
        <v>33</v>
      </c>
      <c r="EG188" s="13">
        <v>39</v>
      </c>
      <c r="EH188" s="13">
        <v>23</v>
      </c>
      <c r="EI188" s="13">
        <v>19</v>
      </c>
      <c r="EJ188" s="13">
        <v>13</v>
      </c>
      <c r="EK188" s="13">
        <v>17</v>
      </c>
      <c r="EL188" s="13">
        <v>19</v>
      </c>
      <c r="EM188" s="13">
        <v>15</v>
      </c>
      <c r="EN188" s="13">
        <v>12</v>
      </c>
      <c r="EO188" s="13">
        <v>8</v>
      </c>
      <c r="EP188" s="13">
        <v>2</v>
      </c>
      <c r="EQ188" s="13">
        <v>3</v>
      </c>
      <c r="ER188" s="13">
        <v>1</v>
      </c>
      <c r="ES188" s="13">
        <v>2</v>
      </c>
      <c r="ET188" s="13">
        <v>1</v>
      </c>
      <c r="EU188" s="13"/>
      <c r="EV188" s="13"/>
      <c r="EW188" s="13"/>
      <c r="EX188" s="13"/>
      <c r="EY188" s="13"/>
      <c r="EZ188" s="13"/>
      <c r="FA188" s="13"/>
      <c r="FB188" s="13"/>
      <c r="FC188" s="60">
        <v>5567</v>
      </c>
      <c r="FD188" s="13">
        <v>10</v>
      </c>
      <c r="FE188" s="13">
        <v>30</v>
      </c>
      <c r="FF188" s="13">
        <v>12</v>
      </c>
      <c r="FG188" s="13">
        <v>16</v>
      </c>
      <c r="FH188" s="13">
        <v>12</v>
      </c>
      <c r="FI188" s="13">
        <v>9</v>
      </c>
      <c r="FJ188" s="13">
        <v>15</v>
      </c>
      <c r="FK188" s="13">
        <v>10</v>
      </c>
      <c r="FL188" s="13">
        <v>15</v>
      </c>
      <c r="FM188" s="13">
        <v>15</v>
      </c>
      <c r="FN188" s="13">
        <v>11</v>
      </c>
      <c r="FO188" s="13">
        <v>14</v>
      </c>
      <c r="FP188" s="13">
        <v>17</v>
      </c>
      <c r="FQ188" s="13">
        <v>19</v>
      </c>
      <c r="FR188" s="13">
        <v>22</v>
      </c>
      <c r="FS188" s="13">
        <v>24</v>
      </c>
      <c r="FT188" s="13">
        <v>24</v>
      </c>
      <c r="FU188" s="13">
        <v>41</v>
      </c>
      <c r="FV188" s="13">
        <v>49</v>
      </c>
      <c r="FW188" s="13">
        <v>70</v>
      </c>
      <c r="FX188" s="13">
        <v>74</v>
      </c>
      <c r="FY188" s="13">
        <v>75</v>
      </c>
      <c r="FZ188" s="13">
        <v>82</v>
      </c>
      <c r="GA188" s="13">
        <v>86</v>
      </c>
      <c r="GB188" s="13">
        <v>98</v>
      </c>
      <c r="GC188" s="13">
        <v>97</v>
      </c>
      <c r="GD188" s="13">
        <v>105</v>
      </c>
      <c r="GE188" s="13">
        <v>101</v>
      </c>
      <c r="GF188" s="13">
        <v>123</v>
      </c>
      <c r="GG188" s="13">
        <v>115</v>
      </c>
      <c r="GH188" s="13">
        <v>140</v>
      </c>
      <c r="GI188" s="13">
        <v>109</v>
      </c>
      <c r="GJ188" s="13">
        <v>114</v>
      </c>
      <c r="GK188" s="13">
        <v>109</v>
      </c>
      <c r="GL188" s="13">
        <v>122</v>
      </c>
      <c r="GM188" s="13">
        <v>122</v>
      </c>
      <c r="GN188" s="13">
        <v>117</v>
      </c>
      <c r="GO188" s="13">
        <v>115</v>
      </c>
      <c r="GP188" s="13">
        <v>104</v>
      </c>
      <c r="GQ188" s="13">
        <v>90</v>
      </c>
      <c r="GR188" s="13">
        <v>106</v>
      </c>
      <c r="GS188" s="13">
        <v>113</v>
      </c>
      <c r="GT188" s="13">
        <v>88</v>
      </c>
      <c r="GU188" s="13">
        <v>94</v>
      </c>
      <c r="GV188" s="13">
        <v>102</v>
      </c>
      <c r="GW188" s="13">
        <v>105</v>
      </c>
      <c r="GX188" s="13">
        <v>100</v>
      </c>
      <c r="GY188" s="13">
        <v>91</v>
      </c>
      <c r="GZ188" s="13">
        <v>84</v>
      </c>
      <c r="HA188" s="13">
        <v>78</v>
      </c>
      <c r="HB188" s="13">
        <v>88</v>
      </c>
      <c r="HC188" s="13">
        <v>74</v>
      </c>
      <c r="HD188" s="13">
        <v>80</v>
      </c>
      <c r="HE188" s="13">
        <v>65</v>
      </c>
      <c r="HF188" s="13">
        <v>69</v>
      </c>
      <c r="HG188" s="13">
        <v>72</v>
      </c>
      <c r="HH188" s="13">
        <v>74</v>
      </c>
      <c r="HI188" s="13">
        <v>53</v>
      </c>
      <c r="HJ188" s="13">
        <v>65</v>
      </c>
      <c r="HK188" s="13">
        <v>51</v>
      </c>
      <c r="HL188" s="13">
        <v>63</v>
      </c>
      <c r="HM188" s="13">
        <v>56</v>
      </c>
      <c r="HN188" s="13">
        <v>59</v>
      </c>
      <c r="HO188" s="13">
        <v>64</v>
      </c>
      <c r="HP188" s="13">
        <v>48</v>
      </c>
      <c r="HQ188" s="13">
        <v>44</v>
      </c>
      <c r="HR188" s="13">
        <v>53</v>
      </c>
      <c r="HS188" s="13">
        <v>39</v>
      </c>
      <c r="HT188" s="13">
        <v>45</v>
      </c>
      <c r="HU188" s="13">
        <v>41</v>
      </c>
      <c r="HV188" s="13">
        <v>34</v>
      </c>
      <c r="HW188" s="13">
        <v>38</v>
      </c>
      <c r="HX188" s="13">
        <v>38</v>
      </c>
      <c r="HY188" s="13">
        <v>22</v>
      </c>
      <c r="HZ188" s="13">
        <v>45</v>
      </c>
      <c r="IA188" s="13">
        <v>23</v>
      </c>
      <c r="IB188" s="13">
        <v>20</v>
      </c>
      <c r="IC188" s="13">
        <v>17</v>
      </c>
      <c r="ID188" s="13">
        <v>24</v>
      </c>
      <c r="IE188" s="13">
        <v>20</v>
      </c>
      <c r="IF188" s="13">
        <v>24</v>
      </c>
      <c r="IG188" s="13">
        <v>16</v>
      </c>
      <c r="IH188" s="13">
        <v>22</v>
      </c>
      <c r="II188" s="13">
        <v>16</v>
      </c>
      <c r="IJ188" s="13">
        <v>15</v>
      </c>
      <c r="IK188" s="13">
        <v>10</v>
      </c>
      <c r="IL188" s="13">
        <v>23</v>
      </c>
      <c r="IM188" s="13">
        <v>23</v>
      </c>
      <c r="IN188" s="13">
        <v>13</v>
      </c>
      <c r="IO188" s="13">
        <v>24</v>
      </c>
      <c r="IP188" s="13">
        <v>8</v>
      </c>
      <c r="IQ188" s="13">
        <v>5</v>
      </c>
      <c r="IR188" s="13">
        <v>4</v>
      </c>
      <c r="IS188" s="13">
        <v>8</v>
      </c>
      <c r="IT188" s="13">
        <v>3</v>
      </c>
      <c r="IU188" s="13"/>
      <c r="IV188" s="13">
        <v>2</v>
      </c>
      <c r="IW188" s="13">
        <v>2</v>
      </c>
      <c r="IX188" s="13">
        <v>2</v>
      </c>
      <c r="IY188" s="13"/>
      <c r="IZ188" s="13"/>
      <c r="JA188" s="13"/>
      <c r="JB188" s="13"/>
      <c r="JC188" s="13"/>
      <c r="JD188" s="13"/>
      <c r="JE188" s="13"/>
      <c r="JF188" s="13"/>
      <c r="JG188" s="13"/>
      <c r="JH188" s="13">
        <v>1</v>
      </c>
      <c r="JI188" s="60">
        <v>5199</v>
      </c>
      <c r="JJ188" s="13">
        <v>10766</v>
      </c>
    </row>
    <row r="189" spans="1:270">
      <c r="W189" s="16" t="s">
        <v>327</v>
      </c>
      <c r="X189" s="717">
        <f t="shared" si="235"/>
        <v>449</v>
      </c>
      <c r="Y189" s="717">
        <f t="shared" si="236"/>
        <v>411</v>
      </c>
      <c r="Z189" s="717">
        <f t="shared" si="237"/>
        <v>711</v>
      </c>
      <c r="AA189" s="717">
        <f t="shared" si="238"/>
        <v>760</v>
      </c>
      <c r="AB189" s="717">
        <f t="shared" si="239"/>
        <v>1561</v>
      </c>
      <c r="AC189" s="717">
        <f t="shared" si="240"/>
        <v>1733</v>
      </c>
      <c r="AD189" s="717">
        <f t="shared" si="241"/>
        <v>1885</v>
      </c>
      <c r="AE189" s="717">
        <f t="shared" si="242"/>
        <v>1903</v>
      </c>
      <c r="AF189" s="717">
        <f t="shared" si="243"/>
        <v>1473</v>
      </c>
      <c r="AG189" s="717">
        <f t="shared" si="244"/>
        <v>1421</v>
      </c>
      <c r="AH189" s="717">
        <f t="shared" si="245"/>
        <v>1082</v>
      </c>
      <c r="AI189" s="717">
        <f t="shared" si="246"/>
        <v>1167</v>
      </c>
      <c r="AJ189" s="717">
        <f t="shared" si="247"/>
        <v>781</v>
      </c>
      <c r="AK189" s="717">
        <f t="shared" si="248"/>
        <v>631</v>
      </c>
      <c r="AL189" s="717">
        <f t="shared" si="249"/>
        <v>406</v>
      </c>
      <c r="AM189" s="717">
        <f t="shared" si="250"/>
        <v>444</v>
      </c>
      <c r="AN189" s="717">
        <f t="shared" si="251"/>
        <v>190</v>
      </c>
      <c r="AO189" s="717">
        <f t="shared" si="252"/>
        <v>402</v>
      </c>
      <c r="AP189" s="717">
        <f t="shared" si="253"/>
        <v>64</v>
      </c>
      <c r="AQ189" s="717">
        <f t="shared" si="254"/>
        <v>248</v>
      </c>
      <c r="AR189" s="717">
        <f t="shared" si="255"/>
        <v>7</v>
      </c>
      <c r="AT189" s="16" t="s">
        <v>327</v>
      </c>
      <c r="AU189" s="13">
        <v>23</v>
      </c>
      <c r="AV189" s="13">
        <v>67</v>
      </c>
      <c r="AW189" s="13">
        <v>38</v>
      </c>
      <c r="AX189" s="13">
        <v>35</v>
      </c>
      <c r="AY189" s="13">
        <v>28</v>
      </c>
      <c r="AZ189" s="13">
        <v>31</v>
      </c>
      <c r="BA189" s="13">
        <v>46</v>
      </c>
      <c r="BB189" s="13">
        <v>50</v>
      </c>
      <c r="BC189" s="13">
        <v>43</v>
      </c>
      <c r="BD189" s="13">
        <v>50</v>
      </c>
      <c r="BE189" s="13">
        <v>56</v>
      </c>
      <c r="BF189" s="13">
        <v>46</v>
      </c>
      <c r="BG189" s="13">
        <v>52</v>
      </c>
      <c r="BH189" s="13">
        <v>65</v>
      </c>
      <c r="BI189" s="13">
        <v>60</v>
      </c>
      <c r="BJ189" s="13">
        <v>67</v>
      </c>
      <c r="BK189" s="13">
        <v>90</v>
      </c>
      <c r="BL189" s="13">
        <v>88</v>
      </c>
      <c r="BM189" s="13">
        <v>105</v>
      </c>
      <c r="BN189" s="13">
        <v>131</v>
      </c>
      <c r="BO189" s="13">
        <v>144</v>
      </c>
      <c r="BP189" s="13">
        <v>168</v>
      </c>
      <c r="BQ189" s="13">
        <v>150</v>
      </c>
      <c r="BR189" s="13">
        <v>157</v>
      </c>
      <c r="BS189" s="13">
        <v>195</v>
      </c>
      <c r="BT189" s="13">
        <v>190</v>
      </c>
      <c r="BU189" s="13">
        <v>178</v>
      </c>
      <c r="BV189" s="13">
        <v>164</v>
      </c>
      <c r="BW189" s="13">
        <v>181</v>
      </c>
      <c r="BX189" s="13">
        <v>206</v>
      </c>
      <c r="BY189" s="13">
        <v>209</v>
      </c>
      <c r="BZ189" s="13">
        <v>207</v>
      </c>
      <c r="CA189" s="13">
        <v>191</v>
      </c>
      <c r="CB189" s="13">
        <v>207</v>
      </c>
      <c r="CC189" s="13">
        <v>190</v>
      </c>
      <c r="CD189" s="13">
        <v>206</v>
      </c>
      <c r="CE189" s="13">
        <v>169</v>
      </c>
      <c r="CF189" s="13">
        <v>178</v>
      </c>
      <c r="CG189" s="13">
        <v>154</v>
      </c>
      <c r="CH189" s="13">
        <v>192</v>
      </c>
      <c r="CI189" s="13">
        <v>162</v>
      </c>
      <c r="CJ189" s="13">
        <v>159</v>
      </c>
      <c r="CK189" s="13">
        <v>149</v>
      </c>
      <c r="CL189" s="13">
        <v>145</v>
      </c>
      <c r="CM189" s="13">
        <v>130</v>
      </c>
      <c r="CN189" s="13">
        <v>135</v>
      </c>
      <c r="CO189" s="13">
        <v>151</v>
      </c>
      <c r="CP189" s="13">
        <v>143</v>
      </c>
      <c r="CQ189" s="13">
        <v>123</v>
      </c>
      <c r="CR189" s="13">
        <v>124</v>
      </c>
      <c r="CS189" s="13">
        <v>152</v>
      </c>
      <c r="CT189" s="13">
        <v>137</v>
      </c>
      <c r="CU189" s="13">
        <v>116</v>
      </c>
      <c r="CV189" s="13">
        <v>108</v>
      </c>
      <c r="CW189" s="13">
        <v>106</v>
      </c>
      <c r="CX189" s="13">
        <v>110</v>
      </c>
      <c r="CY189" s="13">
        <v>115</v>
      </c>
      <c r="CZ189" s="13">
        <v>109</v>
      </c>
      <c r="DA189" s="13">
        <v>102</v>
      </c>
      <c r="DB189" s="13">
        <v>112</v>
      </c>
      <c r="DC189" s="13">
        <v>82</v>
      </c>
      <c r="DD189" s="13">
        <v>88</v>
      </c>
      <c r="DE189" s="13">
        <v>81</v>
      </c>
      <c r="DF189" s="13">
        <v>76</v>
      </c>
      <c r="DG189" s="13">
        <v>66</v>
      </c>
      <c r="DH189" s="13">
        <v>51</v>
      </c>
      <c r="DI189" s="13">
        <v>45</v>
      </c>
      <c r="DJ189" s="13">
        <v>50</v>
      </c>
      <c r="DK189" s="13">
        <v>47</v>
      </c>
      <c r="DL189" s="13">
        <v>45</v>
      </c>
      <c r="DM189" s="13">
        <v>51</v>
      </c>
      <c r="DN189" s="13">
        <v>58</v>
      </c>
      <c r="DO189" s="13">
        <v>48</v>
      </c>
      <c r="DP189" s="13">
        <v>47</v>
      </c>
      <c r="DQ189" s="13">
        <v>48</v>
      </c>
      <c r="DR189" s="13">
        <v>37</v>
      </c>
      <c r="DS189" s="13">
        <v>49</v>
      </c>
      <c r="DT189" s="13">
        <v>31</v>
      </c>
      <c r="DU189" s="13">
        <v>37</v>
      </c>
      <c r="DV189" s="13">
        <v>38</v>
      </c>
      <c r="DW189" s="13">
        <v>45</v>
      </c>
      <c r="DX189" s="13">
        <v>40</v>
      </c>
      <c r="DY189" s="13">
        <v>33</v>
      </c>
      <c r="DZ189" s="13">
        <v>38</v>
      </c>
      <c r="EA189" s="13">
        <v>35</v>
      </c>
      <c r="EB189" s="13">
        <v>44</v>
      </c>
      <c r="EC189" s="13">
        <v>42</v>
      </c>
      <c r="ED189" s="13">
        <v>32</v>
      </c>
      <c r="EE189" s="13">
        <v>48</v>
      </c>
      <c r="EF189" s="13">
        <v>45</v>
      </c>
      <c r="EG189" s="13">
        <v>43</v>
      </c>
      <c r="EH189" s="13">
        <v>36</v>
      </c>
      <c r="EI189" s="13">
        <v>38</v>
      </c>
      <c r="EJ189" s="13">
        <v>31</v>
      </c>
      <c r="EK189" s="13">
        <v>19</v>
      </c>
      <c r="EL189" s="13">
        <v>18</v>
      </c>
      <c r="EM189" s="13">
        <v>20</v>
      </c>
      <c r="EN189" s="13">
        <v>12</v>
      </c>
      <c r="EO189" s="13">
        <v>17</v>
      </c>
      <c r="EP189" s="13">
        <v>2</v>
      </c>
      <c r="EQ189" s="13">
        <v>6</v>
      </c>
      <c r="ER189" s="13">
        <v>1</v>
      </c>
      <c r="ES189" s="13">
        <v>1</v>
      </c>
      <c r="ET189" s="13">
        <v>1</v>
      </c>
      <c r="EU189" s="13">
        <v>1</v>
      </c>
      <c r="EV189" s="13">
        <v>1</v>
      </c>
      <c r="EW189" s="13"/>
      <c r="EX189" s="13"/>
      <c r="EY189" s="13">
        <v>1</v>
      </c>
      <c r="EZ189" s="13"/>
      <c r="FA189" s="13"/>
      <c r="FB189" s="13">
        <v>3</v>
      </c>
      <c r="FC189" s="60">
        <v>9123</v>
      </c>
      <c r="FD189" s="13">
        <v>24</v>
      </c>
      <c r="FE189" s="13">
        <v>59</v>
      </c>
      <c r="FF189" s="13">
        <v>46</v>
      </c>
      <c r="FG189" s="13">
        <v>53</v>
      </c>
      <c r="FH189" s="13">
        <v>38</v>
      </c>
      <c r="FI189" s="13">
        <v>37</v>
      </c>
      <c r="FJ189" s="13">
        <v>54</v>
      </c>
      <c r="FK189" s="13">
        <v>51</v>
      </c>
      <c r="FL189" s="13">
        <v>43</v>
      </c>
      <c r="FM189" s="13">
        <v>44</v>
      </c>
      <c r="FN189" s="13">
        <v>57</v>
      </c>
      <c r="FO189" s="13">
        <v>50</v>
      </c>
      <c r="FP189" s="13">
        <v>54</v>
      </c>
      <c r="FQ189" s="13">
        <v>48</v>
      </c>
      <c r="FR189" s="13">
        <v>59</v>
      </c>
      <c r="FS189" s="13">
        <v>71</v>
      </c>
      <c r="FT189" s="13">
        <v>64</v>
      </c>
      <c r="FU189" s="13">
        <v>85</v>
      </c>
      <c r="FV189" s="13">
        <v>92</v>
      </c>
      <c r="FW189" s="13">
        <v>131</v>
      </c>
      <c r="FX189" s="13">
        <v>133</v>
      </c>
      <c r="FY189" s="13">
        <v>122</v>
      </c>
      <c r="FZ189" s="13">
        <v>166</v>
      </c>
      <c r="GA189" s="13">
        <v>141</v>
      </c>
      <c r="GB189" s="13">
        <v>151</v>
      </c>
      <c r="GC189" s="13">
        <v>178</v>
      </c>
      <c r="GD189" s="13">
        <v>161</v>
      </c>
      <c r="GE189" s="13">
        <v>147</v>
      </c>
      <c r="GF189" s="13">
        <v>163</v>
      </c>
      <c r="GG189" s="13">
        <v>199</v>
      </c>
      <c r="GH189" s="13">
        <v>173</v>
      </c>
      <c r="GI189" s="13">
        <v>218</v>
      </c>
      <c r="GJ189" s="13">
        <v>212</v>
      </c>
      <c r="GK189" s="13">
        <v>202</v>
      </c>
      <c r="GL189" s="13">
        <v>187</v>
      </c>
      <c r="GM189" s="13">
        <v>192</v>
      </c>
      <c r="GN189" s="13">
        <v>200</v>
      </c>
      <c r="GO189" s="13">
        <v>190</v>
      </c>
      <c r="GP189" s="13">
        <v>142</v>
      </c>
      <c r="GQ189" s="13">
        <v>169</v>
      </c>
      <c r="GR189" s="13">
        <v>173</v>
      </c>
      <c r="GS189" s="13">
        <v>169</v>
      </c>
      <c r="GT189" s="13">
        <v>188</v>
      </c>
      <c r="GU189" s="13">
        <v>122</v>
      </c>
      <c r="GV189" s="13">
        <v>157</v>
      </c>
      <c r="GW189" s="13">
        <v>156</v>
      </c>
      <c r="GX189" s="13">
        <v>139</v>
      </c>
      <c r="GY189" s="13">
        <v>118</v>
      </c>
      <c r="GZ189" s="13">
        <v>120</v>
      </c>
      <c r="HA189" s="13">
        <v>131</v>
      </c>
      <c r="HB189" s="13">
        <v>124</v>
      </c>
      <c r="HC189" s="13">
        <v>112</v>
      </c>
      <c r="HD189" s="13">
        <v>122</v>
      </c>
      <c r="HE189" s="13">
        <v>95</v>
      </c>
      <c r="HF189" s="13">
        <v>94</v>
      </c>
      <c r="HG189" s="13">
        <v>121</v>
      </c>
      <c r="HH189" s="13">
        <v>93</v>
      </c>
      <c r="HI189" s="13">
        <v>99</v>
      </c>
      <c r="HJ189" s="13">
        <v>126</v>
      </c>
      <c r="HK189" s="13">
        <v>96</v>
      </c>
      <c r="HL189" s="13">
        <v>121</v>
      </c>
      <c r="HM189" s="13">
        <v>99</v>
      </c>
      <c r="HN189" s="13">
        <v>88</v>
      </c>
      <c r="HO189" s="13">
        <v>90</v>
      </c>
      <c r="HP189" s="13">
        <v>73</v>
      </c>
      <c r="HQ189" s="13">
        <v>64</v>
      </c>
      <c r="HR189" s="13">
        <v>72</v>
      </c>
      <c r="HS189" s="13">
        <v>68</v>
      </c>
      <c r="HT189" s="13">
        <v>60</v>
      </c>
      <c r="HU189" s="13">
        <v>46</v>
      </c>
      <c r="HV189" s="13">
        <v>56</v>
      </c>
      <c r="HW189" s="13">
        <v>51</v>
      </c>
      <c r="HX189" s="13">
        <v>42</v>
      </c>
      <c r="HY189" s="13">
        <v>34</v>
      </c>
      <c r="HZ189" s="13">
        <v>48</v>
      </c>
      <c r="IA189" s="13">
        <v>45</v>
      </c>
      <c r="IB189" s="13">
        <v>40</v>
      </c>
      <c r="IC189" s="13">
        <v>28</v>
      </c>
      <c r="ID189" s="13">
        <v>36</v>
      </c>
      <c r="IE189" s="13">
        <v>26</v>
      </c>
      <c r="IF189" s="13">
        <v>20</v>
      </c>
      <c r="IG189" s="13">
        <v>32</v>
      </c>
      <c r="IH189" s="13">
        <v>22</v>
      </c>
      <c r="II189" s="13">
        <v>17</v>
      </c>
      <c r="IJ189" s="13">
        <v>13</v>
      </c>
      <c r="IK189" s="13">
        <v>18</v>
      </c>
      <c r="IL189" s="13">
        <v>19</v>
      </c>
      <c r="IM189" s="13">
        <v>13</v>
      </c>
      <c r="IN189" s="13">
        <v>13</v>
      </c>
      <c r="IO189" s="13">
        <v>23</v>
      </c>
      <c r="IP189" s="13">
        <v>12</v>
      </c>
      <c r="IQ189" s="13">
        <v>17</v>
      </c>
      <c r="IR189" s="13">
        <v>11</v>
      </c>
      <c r="IS189" s="13">
        <v>7</v>
      </c>
      <c r="IT189" s="13">
        <v>5</v>
      </c>
      <c r="IU189" s="13">
        <v>3</v>
      </c>
      <c r="IV189" s="13">
        <v>3</v>
      </c>
      <c r="IW189" s="13">
        <v>1</v>
      </c>
      <c r="IX189" s="13"/>
      <c r="IY189" s="13">
        <v>2</v>
      </c>
      <c r="IZ189" s="13">
        <v>2</v>
      </c>
      <c r="JA189" s="13">
        <v>1</v>
      </c>
      <c r="JB189" s="13"/>
      <c r="JC189" s="13"/>
      <c r="JD189" s="13"/>
      <c r="JE189" s="13"/>
      <c r="JF189" s="13"/>
      <c r="JG189" s="13"/>
      <c r="JH189" s="13">
        <v>4</v>
      </c>
      <c r="JI189" s="60">
        <v>8606</v>
      </c>
      <c r="JJ189" s="13">
        <v>17729</v>
      </c>
    </row>
    <row r="190" spans="1:270">
      <c r="W190" s="16" t="s">
        <v>328</v>
      </c>
      <c r="X190" s="717">
        <f t="shared" si="235"/>
        <v>648</v>
      </c>
      <c r="Y190" s="717">
        <f t="shared" si="236"/>
        <v>663</v>
      </c>
      <c r="Z190" s="717">
        <f t="shared" si="237"/>
        <v>950</v>
      </c>
      <c r="AA190" s="717">
        <f t="shared" si="238"/>
        <v>993</v>
      </c>
      <c r="AB190" s="717">
        <f t="shared" si="239"/>
        <v>1902</v>
      </c>
      <c r="AC190" s="717">
        <f t="shared" si="240"/>
        <v>1932</v>
      </c>
      <c r="AD190" s="717">
        <f t="shared" si="241"/>
        <v>1836</v>
      </c>
      <c r="AE190" s="717">
        <f t="shared" si="242"/>
        <v>1774</v>
      </c>
      <c r="AF190" s="717">
        <f t="shared" si="243"/>
        <v>1312</v>
      </c>
      <c r="AG190" s="717">
        <f t="shared" si="244"/>
        <v>1425</v>
      </c>
      <c r="AH190" s="717">
        <f t="shared" si="245"/>
        <v>1037</v>
      </c>
      <c r="AI190" s="717">
        <f t="shared" si="246"/>
        <v>982</v>
      </c>
      <c r="AJ190" s="717">
        <f t="shared" si="247"/>
        <v>600</v>
      </c>
      <c r="AK190" s="717">
        <f t="shared" si="248"/>
        <v>482</v>
      </c>
      <c r="AL190" s="717">
        <f t="shared" si="249"/>
        <v>234</v>
      </c>
      <c r="AM190" s="717">
        <f t="shared" si="250"/>
        <v>251</v>
      </c>
      <c r="AN190" s="717">
        <f t="shared" si="251"/>
        <v>115</v>
      </c>
      <c r="AO190" s="717">
        <f t="shared" si="252"/>
        <v>155</v>
      </c>
      <c r="AP190" s="717">
        <f t="shared" si="253"/>
        <v>19</v>
      </c>
      <c r="AQ190" s="717">
        <f t="shared" si="254"/>
        <v>51</v>
      </c>
      <c r="AR190" s="717">
        <f t="shared" si="255"/>
        <v>0</v>
      </c>
      <c r="AT190" s="16" t="s">
        <v>328</v>
      </c>
      <c r="AU190" s="13">
        <v>34</v>
      </c>
      <c r="AV190" s="13">
        <v>65</v>
      </c>
      <c r="AW190" s="13">
        <v>71</v>
      </c>
      <c r="AX190" s="13">
        <v>53</v>
      </c>
      <c r="AY190" s="13">
        <v>61</v>
      </c>
      <c r="AZ190" s="13">
        <v>63</v>
      </c>
      <c r="BA190" s="13">
        <v>57</v>
      </c>
      <c r="BB190" s="13">
        <v>91</v>
      </c>
      <c r="BC190" s="13">
        <v>83</v>
      </c>
      <c r="BD190" s="13">
        <v>85</v>
      </c>
      <c r="BE190" s="13">
        <v>67</v>
      </c>
      <c r="BF190" s="13">
        <v>68</v>
      </c>
      <c r="BG190" s="13">
        <v>88</v>
      </c>
      <c r="BH190" s="13">
        <v>84</v>
      </c>
      <c r="BI190" s="13">
        <v>81</v>
      </c>
      <c r="BJ190" s="13">
        <v>81</v>
      </c>
      <c r="BK190" s="13">
        <v>98</v>
      </c>
      <c r="BL190" s="13">
        <v>125</v>
      </c>
      <c r="BM190" s="13">
        <v>146</v>
      </c>
      <c r="BN190" s="13">
        <v>155</v>
      </c>
      <c r="BO190" s="13">
        <v>156</v>
      </c>
      <c r="BP190" s="13">
        <v>167</v>
      </c>
      <c r="BQ190" s="13">
        <v>186</v>
      </c>
      <c r="BR190" s="13">
        <v>200</v>
      </c>
      <c r="BS190" s="13">
        <v>202</v>
      </c>
      <c r="BT190" s="13">
        <v>215</v>
      </c>
      <c r="BU190" s="13">
        <v>202</v>
      </c>
      <c r="BV190" s="13">
        <v>200</v>
      </c>
      <c r="BW190" s="13">
        <v>196</v>
      </c>
      <c r="BX190" s="13">
        <v>208</v>
      </c>
      <c r="BY190" s="13">
        <v>227</v>
      </c>
      <c r="BZ190" s="13">
        <v>204</v>
      </c>
      <c r="CA190" s="13">
        <v>195</v>
      </c>
      <c r="CB190" s="13">
        <v>172</v>
      </c>
      <c r="CC190" s="13">
        <v>185</v>
      </c>
      <c r="CD190" s="13">
        <v>166</v>
      </c>
      <c r="CE190" s="13">
        <v>158</v>
      </c>
      <c r="CF190" s="13">
        <v>154</v>
      </c>
      <c r="CG190" s="13">
        <v>152</v>
      </c>
      <c r="CH190" s="13">
        <v>161</v>
      </c>
      <c r="CI190" s="13">
        <v>159</v>
      </c>
      <c r="CJ190" s="13">
        <v>146</v>
      </c>
      <c r="CK190" s="13">
        <v>139</v>
      </c>
      <c r="CL190" s="13">
        <v>149</v>
      </c>
      <c r="CM190" s="13">
        <v>144</v>
      </c>
      <c r="CN190" s="13">
        <v>158</v>
      </c>
      <c r="CO190" s="13">
        <v>146</v>
      </c>
      <c r="CP190" s="13">
        <v>121</v>
      </c>
      <c r="CQ190" s="13">
        <v>142</v>
      </c>
      <c r="CR190" s="13">
        <v>121</v>
      </c>
      <c r="CS190" s="13">
        <v>121</v>
      </c>
      <c r="CT190" s="13">
        <v>104</v>
      </c>
      <c r="CU190" s="13">
        <v>98</v>
      </c>
      <c r="CV190" s="13">
        <v>102</v>
      </c>
      <c r="CW190" s="13">
        <v>101</v>
      </c>
      <c r="CX190" s="13">
        <v>83</v>
      </c>
      <c r="CY190" s="13">
        <v>104</v>
      </c>
      <c r="CZ190" s="13">
        <v>91</v>
      </c>
      <c r="DA190" s="13">
        <v>101</v>
      </c>
      <c r="DB190" s="13">
        <v>77</v>
      </c>
      <c r="DC190" s="13">
        <v>52</v>
      </c>
      <c r="DD190" s="13">
        <v>65</v>
      </c>
      <c r="DE190" s="13">
        <v>48</v>
      </c>
      <c r="DF190" s="13">
        <v>54</v>
      </c>
      <c r="DG190" s="13">
        <v>59</v>
      </c>
      <c r="DH190" s="13">
        <v>44</v>
      </c>
      <c r="DI190" s="13">
        <v>48</v>
      </c>
      <c r="DJ190" s="13">
        <v>34</v>
      </c>
      <c r="DK190" s="13">
        <v>45</v>
      </c>
      <c r="DL190" s="13">
        <v>33</v>
      </c>
      <c r="DM190" s="13">
        <v>42</v>
      </c>
      <c r="DN190" s="13">
        <v>24</v>
      </c>
      <c r="DO190" s="13">
        <v>23</v>
      </c>
      <c r="DP190" s="13">
        <v>24</v>
      </c>
      <c r="DQ190" s="13">
        <v>19</v>
      </c>
      <c r="DR190" s="13">
        <v>25</v>
      </c>
      <c r="DS190" s="13">
        <v>25</v>
      </c>
      <c r="DT190" s="13">
        <v>23</v>
      </c>
      <c r="DU190" s="13">
        <v>21</v>
      </c>
      <c r="DV190" s="13">
        <v>25</v>
      </c>
      <c r="DW190" s="13">
        <v>29</v>
      </c>
      <c r="DX190" s="13">
        <v>18</v>
      </c>
      <c r="DY190" s="13">
        <v>15</v>
      </c>
      <c r="DZ190" s="13">
        <v>15</v>
      </c>
      <c r="EA190" s="13">
        <v>10</v>
      </c>
      <c r="EB190" s="13">
        <v>13</v>
      </c>
      <c r="EC190" s="13">
        <v>14</v>
      </c>
      <c r="ED190" s="13">
        <v>17</v>
      </c>
      <c r="EE190" s="13">
        <v>15</v>
      </c>
      <c r="EF190" s="13">
        <v>9</v>
      </c>
      <c r="EG190" s="13">
        <v>17</v>
      </c>
      <c r="EH190" s="13">
        <v>10</v>
      </c>
      <c r="EI190" s="13">
        <v>5</v>
      </c>
      <c r="EJ190" s="13">
        <v>6</v>
      </c>
      <c r="EK190" s="13">
        <v>5</v>
      </c>
      <c r="EL190" s="13">
        <v>2</v>
      </c>
      <c r="EM190" s="13">
        <v>1</v>
      </c>
      <c r="EN190" s="13">
        <v>2</v>
      </c>
      <c r="EO190" s="13">
        <v>1</v>
      </c>
      <c r="EP190" s="13">
        <v>1</v>
      </c>
      <c r="EQ190" s="13"/>
      <c r="ER190" s="13"/>
      <c r="ES190" s="13"/>
      <c r="ET190" s="13"/>
      <c r="EU190" s="13">
        <v>1</v>
      </c>
      <c r="EV190" s="13"/>
      <c r="EW190" s="13"/>
      <c r="EX190" s="13"/>
      <c r="EY190" s="13"/>
      <c r="EZ190" s="13"/>
      <c r="FA190" s="13"/>
      <c r="FB190" s="13"/>
      <c r="FC190" s="60">
        <v>8708</v>
      </c>
      <c r="FD190" s="13">
        <v>47</v>
      </c>
      <c r="FE190" s="13">
        <v>65</v>
      </c>
      <c r="FF190" s="13">
        <v>55</v>
      </c>
      <c r="FG190" s="13">
        <v>64</v>
      </c>
      <c r="FH190" s="13">
        <v>59</v>
      </c>
      <c r="FI190" s="13">
        <v>61</v>
      </c>
      <c r="FJ190" s="13">
        <v>70</v>
      </c>
      <c r="FK190" s="13">
        <v>78</v>
      </c>
      <c r="FL190" s="13">
        <v>75</v>
      </c>
      <c r="FM190" s="13">
        <v>74</v>
      </c>
      <c r="FN190" s="13">
        <v>84</v>
      </c>
      <c r="FO190" s="13">
        <v>89</v>
      </c>
      <c r="FP190" s="13">
        <v>85</v>
      </c>
      <c r="FQ190" s="13">
        <v>78</v>
      </c>
      <c r="FR190" s="13">
        <v>80</v>
      </c>
      <c r="FS190" s="13">
        <v>101</v>
      </c>
      <c r="FT190" s="13">
        <v>89</v>
      </c>
      <c r="FU190" s="13">
        <v>100</v>
      </c>
      <c r="FV190" s="13">
        <v>123</v>
      </c>
      <c r="FW190" s="13">
        <v>121</v>
      </c>
      <c r="FX190" s="13">
        <v>166</v>
      </c>
      <c r="FY190" s="13">
        <v>178</v>
      </c>
      <c r="FZ190" s="13">
        <v>167</v>
      </c>
      <c r="GA190" s="13">
        <v>186</v>
      </c>
      <c r="GB190" s="13">
        <v>201</v>
      </c>
      <c r="GC190" s="13">
        <v>198</v>
      </c>
      <c r="GD190" s="13">
        <v>203</v>
      </c>
      <c r="GE190" s="13">
        <v>197</v>
      </c>
      <c r="GF190" s="13">
        <v>193</v>
      </c>
      <c r="GG190" s="13">
        <v>213</v>
      </c>
      <c r="GH190" s="13">
        <v>182</v>
      </c>
      <c r="GI190" s="13">
        <v>195</v>
      </c>
      <c r="GJ190" s="13">
        <v>196</v>
      </c>
      <c r="GK190" s="13">
        <v>210</v>
      </c>
      <c r="GL190" s="13">
        <v>194</v>
      </c>
      <c r="GM190" s="13">
        <v>187</v>
      </c>
      <c r="GN190" s="13">
        <v>168</v>
      </c>
      <c r="GO190" s="13">
        <v>160</v>
      </c>
      <c r="GP190" s="13">
        <v>177</v>
      </c>
      <c r="GQ190" s="13">
        <v>167</v>
      </c>
      <c r="GR190" s="13">
        <v>128</v>
      </c>
      <c r="GS190" s="13">
        <v>126</v>
      </c>
      <c r="GT190" s="13">
        <v>135</v>
      </c>
      <c r="GU190" s="13">
        <v>118</v>
      </c>
      <c r="GV190" s="13">
        <v>139</v>
      </c>
      <c r="GW190" s="13">
        <v>137</v>
      </c>
      <c r="GX190" s="13">
        <v>137</v>
      </c>
      <c r="GY190" s="13">
        <v>121</v>
      </c>
      <c r="GZ190" s="13">
        <v>141</v>
      </c>
      <c r="HA190" s="13">
        <v>130</v>
      </c>
      <c r="HB190" s="13">
        <v>135</v>
      </c>
      <c r="HC190" s="13">
        <v>109</v>
      </c>
      <c r="HD190" s="13">
        <v>104</v>
      </c>
      <c r="HE190" s="13">
        <v>115</v>
      </c>
      <c r="HF190" s="13">
        <v>105</v>
      </c>
      <c r="HG190" s="13">
        <v>100</v>
      </c>
      <c r="HH190" s="13">
        <v>95</v>
      </c>
      <c r="HI190" s="13">
        <v>87</v>
      </c>
      <c r="HJ190" s="13">
        <v>103</v>
      </c>
      <c r="HK190" s="13">
        <v>84</v>
      </c>
      <c r="HL190" s="13">
        <v>82</v>
      </c>
      <c r="HM190" s="13">
        <v>63</v>
      </c>
      <c r="HN190" s="13">
        <v>70</v>
      </c>
      <c r="HO190" s="13">
        <v>53</v>
      </c>
      <c r="HP190" s="13">
        <v>66</v>
      </c>
      <c r="HQ190" s="13">
        <v>63</v>
      </c>
      <c r="HR190" s="13">
        <v>66</v>
      </c>
      <c r="HS190" s="13">
        <v>46</v>
      </c>
      <c r="HT190" s="13">
        <v>46</v>
      </c>
      <c r="HU190" s="13">
        <v>45</v>
      </c>
      <c r="HV190" s="13">
        <v>36</v>
      </c>
      <c r="HW190" s="13">
        <v>24</v>
      </c>
      <c r="HX190" s="13">
        <v>32</v>
      </c>
      <c r="HY190" s="13">
        <v>20</v>
      </c>
      <c r="HZ190" s="13">
        <v>25</v>
      </c>
      <c r="IA190" s="13">
        <v>20</v>
      </c>
      <c r="IB190" s="13">
        <v>24</v>
      </c>
      <c r="IC190" s="13">
        <v>17</v>
      </c>
      <c r="ID190" s="13">
        <v>24</v>
      </c>
      <c r="IE190" s="13">
        <v>12</v>
      </c>
      <c r="IF190" s="13">
        <v>18</v>
      </c>
      <c r="IG190" s="13">
        <v>18</v>
      </c>
      <c r="IH190" s="13">
        <v>10</v>
      </c>
      <c r="II190" s="13">
        <v>12</v>
      </c>
      <c r="IJ190" s="13">
        <v>8</v>
      </c>
      <c r="IK190" s="13">
        <v>13</v>
      </c>
      <c r="IL190" s="13">
        <v>11</v>
      </c>
      <c r="IM190" s="13">
        <v>13</v>
      </c>
      <c r="IN190" s="13">
        <v>8</v>
      </c>
      <c r="IO190" s="13">
        <v>4</v>
      </c>
      <c r="IP190" s="13">
        <v>2</v>
      </c>
      <c r="IQ190" s="13">
        <v>3</v>
      </c>
      <c r="IR190" s="13">
        <v>4</v>
      </c>
      <c r="IS190" s="13">
        <v>3</v>
      </c>
      <c r="IT190" s="13"/>
      <c r="IU190" s="13">
        <v>2</v>
      </c>
      <c r="IV190" s="13"/>
      <c r="IW190" s="13">
        <v>2</v>
      </c>
      <c r="IX190" s="13">
        <v>1</v>
      </c>
      <c r="IY190" s="13">
        <v>1</v>
      </c>
      <c r="IZ190" s="13"/>
      <c r="JA190" s="13"/>
      <c r="JB190" s="13"/>
      <c r="JC190" s="13"/>
      <c r="JD190" s="13"/>
      <c r="JE190" s="13"/>
      <c r="JF190" s="13"/>
      <c r="JG190" s="13">
        <v>1</v>
      </c>
      <c r="JH190" s="13"/>
      <c r="JI190" s="60">
        <v>8653</v>
      </c>
      <c r="JJ190" s="13">
        <v>17361</v>
      </c>
    </row>
    <row r="191" spans="1:270">
      <c r="W191" s="16" t="s">
        <v>329</v>
      </c>
      <c r="X191" s="717">
        <f t="shared" si="235"/>
        <v>235</v>
      </c>
      <c r="Y191" s="717">
        <f t="shared" si="236"/>
        <v>243</v>
      </c>
      <c r="Z191" s="717">
        <f t="shared" si="237"/>
        <v>412</v>
      </c>
      <c r="AA191" s="717">
        <f t="shared" si="238"/>
        <v>448</v>
      </c>
      <c r="AB191" s="717">
        <f t="shared" si="239"/>
        <v>1150</v>
      </c>
      <c r="AC191" s="717">
        <f t="shared" si="240"/>
        <v>1137</v>
      </c>
      <c r="AD191" s="717">
        <f t="shared" si="241"/>
        <v>1221</v>
      </c>
      <c r="AE191" s="717">
        <f t="shared" si="242"/>
        <v>1131</v>
      </c>
      <c r="AF191" s="717">
        <f t="shared" si="243"/>
        <v>1110</v>
      </c>
      <c r="AG191" s="717">
        <f t="shared" si="244"/>
        <v>978</v>
      </c>
      <c r="AH191" s="717">
        <f t="shared" si="245"/>
        <v>851</v>
      </c>
      <c r="AI191" s="717">
        <f t="shared" si="246"/>
        <v>731</v>
      </c>
      <c r="AJ191" s="717">
        <f t="shared" si="247"/>
        <v>514</v>
      </c>
      <c r="AK191" s="717">
        <f t="shared" si="248"/>
        <v>402</v>
      </c>
      <c r="AL191" s="717">
        <f t="shared" si="249"/>
        <v>294</v>
      </c>
      <c r="AM191" s="717">
        <f t="shared" si="250"/>
        <v>276</v>
      </c>
      <c r="AN191" s="717">
        <f t="shared" si="251"/>
        <v>132</v>
      </c>
      <c r="AO191" s="717">
        <f t="shared" si="252"/>
        <v>257</v>
      </c>
      <c r="AP191" s="717">
        <f t="shared" si="253"/>
        <v>32</v>
      </c>
      <c r="AQ191" s="717">
        <f t="shared" si="254"/>
        <v>122</v>
      </c>
      <c r="AR191" s="717">
        <f t="shared" si="255"/>
        <v>1</v>
      </c>
      <c r="AT191" s="16" t="s">
        <v>329</v>
      </c>
      <c r="AU191" s="13">
        <v>15</v>
      </c>
      <c r="AV191" s="13">
        <v>24</v>
      </c>
      <c r="AW191" s="13">
        <v>18</v>
      </c>
      <c r="AX191" s="13">
        <v>18</v>
      </c>
      <c r="AY191" s="13">
        <v>22</v>
      </c>
      <c r="AZ191" s="13">
        <v>29</v>
      </c>
      <c r="BA191" s="13">
        <v>23</v>
      </c>
      <c r="BB191" s="13">
        <v>27</v>
      </c>
      <c r="BC191" s="13">
        <v>34</v>
      </c>
      <c r="BD191" s="13">
        <v>33</v>
      </c>
      <c r="BE191" s="13">
        <v>28</v>
      </c>
      <c r="BF191" s="13">
        <v>30</v>
      </c>
      <c r="BG191" s="13">
        <v>31</v>
      </c>
      <c r="BH191" s="13">
        <v>33</v>
      </c>
      <c r="BI191" s="13">
        <v>37</v>
      </c>
      <c r="BJ191" s="13">
        <v>42</v>
      </c>
      <c r="BK191" s="13">
        <v>56</v>
      </c>
      <c r="BL191" s="13">
        <v>45</v>
      </c>
      <c r="BM191" s="13">
        <v>70</v>
      </c>
      <c r="BN191" s="13">
        <v>76</v>
      </c>
      <c r="BO191" s="13">
        <v>74</v>
      </c>
      <c r="BP191" s="13">
        <v>89</v>
      </c>
      <c r="BQ191" s="13">
        <v>122</v>
      </c>
      <c r="BR191" s="13">
        <v>117</v>
      </c>
      <c r="BS191" s="13">
        <v>97</v>
      </c>
      <c r="BT191" s="13">
        <v>120</v>
      </c>
      <c r="BU191" s="13">
        <v>130</v>
      </c>
      <c r="BV191" s="13">
        <v>132</v>
      </c>
      <c r="BW191" s="13">
        <v>120</v>
      </c>
      <c r="BX191" s="13">
        <v>136</v>
      </c>
      <c r="BY191" s="13">
        <v>145</v>
      </c>
      <c r="BZ191" s="13">
        <v>107</v>
      </c>
      <c r="CA191" s="13">
        <v>126</v>
      </c>
      <c r="CB191" s="13">
        <v>111</v>
      </c>
      <c r="CC191" s="13">
        <v>108</v>
      </c>
      <c r="CD191" s="13">
        <v>112</v>
      </c>
      <c r="CE191" s="13">
        <v>106</v>
      </c>
      <c r="CF191" s="13">
        <v>87</v>
      </c>
      <c r="CG191" s="13">
        <v>112</v>
      </c>
      <c r="CH191" s="13">
        <v>117</v>
      </c>
      <c r="CI191" s="13">
        <v>112</v>
      </c>
      <c r="CJ191" s="13">
        <v>105</v>
      </c>
      <c r="CK191" s="13">
        <v>99</v>
      </c>
      <c r="CL191" s="13">
        <v>101</v>
      </c>
      <c r="CM191" s="13">
        <v>80</v>
      </c>
      <c r="CN191" s="13">
        <v>105</v>
      </c>
      <c r="CO191" s="13">
        <v>95</v>
      </c>
      <c r="CP191" s="13">
        <v>97</v>
      </c>
      <c r="CQ191" s="13">
        <v>100</v>
      </c>
      <c r="CR191" s="13">
        <v>84</v>
      </c>
      <c r="CS191" s="13">
        <v>74</v>
      </c>
      <c r="CT191" s="13">
        <v>101</v>
      </c>
      <c r="CU191" s="13">
        <v>70</v>
      </c>
      <c r="CV191" s="13">
        <v>77</v>
      </c>
      <c r="CW191" s="13">
        <v>70</v>
      </c>
      <c r="CX191" s="13">
        <v>72</v>
      </c>
      <c r="CY191" s="13">
        <v>68</v>
      </c>
      <c r="CZ191" s="13">
        <v>76</v>
      </c>
      <c r="DA191" s="13">
        <v>62</v>
      </c>
      <c r="DB191" s="13">
        <v>61</v>
      </c>
      <c r="DC191" s="13">
        <v>59</v>
      </c>
      <c r="DD191" s="13">
        <v>53</v>
      </c>
      <c r="DE191" s="13">
        <v>49</v>
      </c>
      <c r="DF191" s="13">
        <v>36</v>
      </c>
      <c r="DG191" s="13">
        <v>44</v>
      </c>
      <c r="DH191" s="13">
        <v>36</v>
      </c>
      <c r="DI191" s="13">
        <v>36</v>
      </c>
      <c r="DJ191" s="13">
        <v>30</v>
      </c>
      <c r="DK191" s="13">
        <v>30</v>
      </c>
      <c r="DL191" s="13">
        <v>29</v>
      </c>
      <c r="DM191" s="13">
        <v>27</v>
      </c>
      <c r="DN191" s="13">
        <v>30</v>
      </c>
      <c r="DO191" s="13">
        <v>33</v>
      </c>
      <c r="DP191" s="13">
        <v>31</v>
      </c>
      <c r="DQ191" s="13">
        <v>28</v>
      </c>
      <c r="DR191" s="13">
        <v>28</v>
      </c>
      <c r="DS191" s="13">
        <v>25</v>
      </c>
      <c r="DT191" s="13">
        <v>27</v>
      </c>
      <c r="DU191" s="13">
        <v>30</v>
      </c>
      <c r="DV191" s="13">
        <v>17</v>
      </c>
      <c r="DW191" s="13">
        <v>24</v>
      </c>
      <c r="DX191" s="13">
        <v>28</v>
      </c>
      <c r="DY191" s="13">
        <v>31</v>
      </c>
      <c r="DZ191" s="13">
        <v>23</v>
      </c>
      <c r="EA191" s="13">
        <v>28</v>
      </c>
      <c r="EB191" s="13">
        <v>23</v>
      </c>
      <c r="EC191" s="13">
        <v>25</v>
      </c>
      <c r="ED191" s="13">
        <v>25</v>
      </c>
      <c r="EE191" s="13">
        <v>27</v>
      </c>
      <c r="EF191" s="13">
        <v>23</v>
      </c>
      <c r="EG191" s="13">
        <v>22</v>
      </c>
      <c r="EH191" s="13">
        <v>19</v>
      </c>
      <c r="EI191" s="13">
        <v>16</v>
      </c>
      <c r="EJ191" s="13">
        <v>9</v>
      </c>
      <c r="EK191" s="13">
        <v>10</v>
      </c>
      <c r="EL191" s="13">
        <v>6</v>
      </c>
      <c r="EM191" s="13">
        <v>16</v>
      </c>
      <c r="EN191" s="13">
        <v>5</v>
      </c>
      <c r="EO191" s="13">
        <v>8</v>
      </c>
      <c r="EP191" s="13">
        <v>5</v>
      </c>
      <c r="EQ191" s="13">
        <v>1</v>
      </c>
      <c r="ER191" s="13">
        <v>2</v>
      </c>
      <c r="ES191" s="13">
        <v>2</v>
      </c>
      <c r="ET191" s="13"/>
      <c r="EU191" s="13"/>
      <c r="EV191" s="13"/>
      <c r="EW191" s="13"/>
      <c r="EX191" s="13"/>
      <c r="EY191" s="13"/>
      <c r="EZ191" s="13"/>
      <c r="FA191" s="13">
        <v>1</v>
      </c>
      <c r="FB191" s="13">
        <v>1</v>
      </c>
      <c r="FC191" s="60">
        <v>5726</v>
      </c>
      <c r="FD191" s="13">
        <v>15</v>
      </c>
      <c r="FE191" s="13">
        <v>22</v>
      </c>
      <c r="FF191" s="13">
        <v>27</v>
      </c>
      <c r="FG191" s="13">
        <v>16</v>
      </c>
      <c r="FH191" s="13">
        <v>16</v>
      </c>
      <c r="FI191" s="13">
        <v>27</v>
      </c>
      <c r="FJ191" s="13">
        <v>35</v>
      </c>
      <c r="FK191" s="13">
        <v>26</v>
      </c>
      <c r="FL191" s="13">
        <v>21</v>
      </c>
      <c r="FM191" s="13">
        <v>30</v>
      </c>
      <c r="FN191" s="13">
        <v>25</v>
      </c>
      <c r="FO191" s="13">
        <v>24</v>
      </c>
      <c r="FP191" s="13">
        <v>31</v>
      </c>
      <c r="FQ191" s="13">
        <v>26</v>
      </c>
      <c r="FR191" s="13">
        <v>36</v>
      </c>
      <c r="FS191" s="13">
        <v>28</v>
      </c>
      <c r="FT191" s="13">
        <v>52</v>
      </c>
      <c r="FU191" s="13">
        <v>48</v>
      </c>
      <c r="FV191" s="13">
        <v>69</v>
      </c>
      <c r="FW191" s="13">
        <v>73</v>
      </c>
      <c r="FX191" s="13">
        <v>81</v>
      </c>
      <c r="FY191" s="13">
        <v>95</v>
      </c>
      <c r="FZ191" s="13">
        <v>97</v>
      </c>
      <c r="GA191" s="13">
        <v>119</v>
      </c>
      <c r="GB191" s="13">
        <v>118</v>
      </c>
      <c r="GC191" s="13">
        <v>134</v>
      </c>
      <c r="GD191" s="13">
        <v>152</v>
      </c>
      <c r="GE191" s="13">
        <v>109</v>
      </c>
      <c r="GF191" s="13">
        <v>121</v>
      </c>
      <c r="GG191" s="13">
        <v>124</v>
      </c>
      <c r="GH191" s="13">
        <v>115</v>
      </c>
      <c r="GI191" s="13">
        <v>123</v>
      </c>
      <c r="GJ191" s="13">
        <v>123</v>
      </c>
      <c r="GK191" s="13">
        <v>110</v>
      </c>
      <c r="GL191" s="13">
        <v>131</v>
      </c>
      <c r="GM191" s="13">
        <v>128</v>
      </c>
      <c r="GN191" s="13">
        <v>121</v>
      </c>
      <c r="GO191" s="13">
        <v>122</v>
      </c>
      <c r="GP191" s="13">
        <v>132</v>
      </c>
      <c r="GQ191" s="13">
        <v>116</v>
      </c>
      <c r="GR191" s="13">
        <v>128</v>
      </c>
      <c r="GS191" s="13">
        <v>113</v>
      </c>
      <c r="GT191" s="13">
        <v>129</v>
      </c>
      <c r="GU191" s="13">
        <v>106</v>
      </c>
      <c r="GV191" s="13">
        <v>96</v>
      </c>
      <c r="GW191" s="13">
        <v>106</v>
      </c>
      <c r="GX191" s="13">
        <v>108</v>
      </c>
      <c r="GY191" s="13">
        <v>112</v>
      </c>
      <c r="GZ191" s="13">
        <v>116</v>
      </c>
      <c r="HA191" s="13">
        <v>96</v>
      </c>
      <c r="HB191" s="13">
        <v>98</v>
      </c>
      <c r="HC191" s="13">
        <v>96</v>
      </c>
      <c r="HD191" s="13">
        <v>84</v>
      </c>
      <c r="HE191" s="13">
        <v>87</v>
      </c>
      <c r="HF191" s="13">
        <v>90</v>
      </c>
      <c r="HG191" s="13">
        <v>89</v>
      </c>
      <c r="HH191" s="13">
        <v>78</v>
      </c>
      <c r="HI191" s="13">
        <v>72</v>
      </c>
      <c r="HJ191" s="13">
        <v>84</v>
      </c>
      <c r="HK191" s="13">
        <v>73</v>
      </c>
      <c r="HL191" s="13">
        <v>67</v>
      </c>
      <c r="HM191" s="13">
        <v>61</v>
      </c>
      <c r="HN191" s="13">
        <v>68</v>
      </c>
      <c r="HO191" s="13">
        <v>57</v>
      </c>
      <c r="HP191" s="13">
        <v>46</v>
      </c>
      <c r="HQ191" s="13">
        <v>46</v>
      </c>
      <c r="HR191" s="13">
        <v>47</v>
      </c>
      <c r="HS191" s="13">
        <v>44</v>
      </c>
      <c r="HT191" s="13">
        <v>44</v>
      </c>
      <c r="HU191" s="13">
        <v>34</v>
      </c>
      <c r="HV191" s="13">
        <v>33</v>
      </c>
      <c r="HW191" s="13">
        <v>38</v>
      </c>
      <c r="HX191" s="13">
        <v>44</v>
      </c>
      <c r="HY191" s="13">
        <v>34</v>
      </c>
      <c r="HZ191" s="13">
        <v>26</v>
      </c>
      <c r="IA191" s="13">
        <v>27</v>
      </c>
      <c r="IB191" s="13">
        <v>25</v>
      </c>
      <c r="IC191" s="13">
        <v>25</v>
      </c>
      <c r="ID191" s="13">
        <v>26</v>
      </c>
      <c r="IE191" s="13">
        <v>16</v>
      </c>
      <c r="IF191" s="13">
        <v>20</v>
      </c>
      <c r="IG191" s="13">
        <v>16</v>
      </c>
      <c r="IH191" s="13">
        <v>23</v>
      </c>
      <c r="II191" s="13">
        <v>14</v>
      </c>
      <c r="IJ191" s="13">
        <v>11</v>
      </c>
      <c r="IK191" s="13">
        <v>12</v>
      </c>
      <c r="IL191" s="13">
        <v>13</v>
      </c>
      <c r="IM191" s="13">
        <v>10</v>
      </c>
      <c r="IN191" s="13">
        <v>7</v>
      </c>
      <c r="IO191" s="13">
        <v>6</v>
      </c>
      <c r="IP191" s="13">
        <v>8</v>
      </c>
      <c r="IQ191" s="13">
        <v>10</v>
      </c>
      <c r="IR191" s="13">
        <v>5</v>
      </c>
      <c r="IS191" s="13">
        <v>1</v>
      </c>
      <c r="IT191" s="13">
        <v>3</v>
      </c>
      <c r="IU191" s="13">
        <v>1</v>
      </c>
      <c r="IV191" s="13">
        <v>1</v>
      </c>
      <c r="IW191" s="13">
        <v>1</v>
      </c>
      <c r="IX191" s="13"/>
      <c r="IY191" s="13">
        <v>1</v>
      </c>
      <c r="IZ191" s="13"/>
      <c r="JA191" s="13"/>
      <c r="JB191" s="13">
        <v>1</v>
      </c>
      <c r="JC191" s="13"/>
      <c r="JD191" s="13"/>
      <c r="JE191" s="13"/>
      <c r="JF191" s="13"/>
      <c r="JG191" s="13"/>
      <c r="JH191" s="13"/>
      <c r="JI191" s="60">
        <v>5951</v>
      </c>
      <c r="JJ191" s="13">
        <v>11677</v>
      </c>
    </row>
    <row r="192" spans="1:270">
      <c r="W192" s="16"/>
      <c r="X192" s="717">
        <f t="shared" si="235"/>
        <v>73</v>
      </c>
      <c r="Y192" s="717">
        <f t="shared" si="236"/>
        <v>68</v>
      </c>
      <c r="Z192" s="717">
        <f t="shared" si="237"/>
        <v>134</v>
      </c>
      <c r="AA192" s="717">
        <f t="shared" si="238"/>
        <v>131</v>
      </c>
      <c r="AB192" s="717">
        <f t="shared" si="239"/>
        <v>649</v>
      </c>
      <c r="AC192" s="717">
        <f t="shared" si="240"/>
        <v>581</v>
      </c>
      <c r="AD192" s="717">
        <f t="shared" si="241"/>
        <v>744</v>
      </c>
      <c r="AE192" s="717">
        <f t="shared" si="242"/>
        <v>570</v>
      </c>
      <c r="AF192" s="717">
        <f t="shared" si="243"/>
        <v>474</v>
      </c>
      <c r="AG192" s="717">
        <f t="shared" si="244"/>
        <v>363</v>
      </c>
      <c r="AH192" s="717">
        <f t="shared" si="245"/>
        <v>307</v>
      </c>
      <c r="AI192" s="717">
        <f t="shared" si="246"/>
        <v>275</v>
      </c>
      <c r="AJ192" s="717">
        <f t="shared" si="247"/>
        <v>208</v>
      </c>
      <c r="AK192" s="717">
        <f t="shared" si="248"/>
        <v>150</v>
      </c>
      <c r="AL192" s="717">
        <f t="shared" si="249"/>
        <v>169</v>
      </c>
      <c r="AM192" s="717">
        <f t="shared" si="250"/>
        <v>155</v>
      </c>
      <c r="AN192" s="717">
        <f t="shared" si="251"/>
        <v>99</v>
      </c>
      <c r="AO192" s="717">
        <f t="shared" si="252"/>
        <v>173</v>
      </c>
      <c r="AP192" s="717">
        <f t="shared" si="253"/>
        <v>39</v>
      </c>
      <c r="AQ192" s="717">
        <f t="shared" si="254"/>
        <v>183</v>
      </c>
      <c r="AR192" s="717">
        <f t="shared" si="255"/>
        <v>12</v>
      </c>
      <c r="AT192" s="16" t="s">
        <v>291</v>
      </c>
      <c r="AU192" s="13">
        <v>17</v>
      </c>
      <c r="AV192" s="13">
        <v>2</v>
      </c>
      <c r="AW192" s="13">
        <v>6</v>
      </c>
      <c r="AX192" s="13">
        <v>3</v>
      </c>
      <c r="AY192" s="13">
        <v>11</v>
      </c>
      <c r="AZ192" s="13">
        <v>12</v>
      </c>
      <c r="BA192" s="13">
        <v>3</v>
      </c>
      <c r="BB192" s="13">
        <v>4</v>
      </c>
      <c r="BC192" s="13">
        <v>6</v>
      </c>
      <c r="BD192" s="13">
        <v>4</v>
      </c>
      <c r="BE192" s="13">
        <v>3</v>
      </c>
      <c r="BF192" s="13">
        <v>7</v>
      </c>
      <c r="BG192" s="13">
        <v>6</v>
      </c>
      <c r="BH192" s="13">
        <v>10</v>
      </c>
      <c r="BI192" s="13">
        <v>13</v>
      </c>
      <c r="BJ192" s="13">
        <v>7</v>
      </c>
      <c r="BK192" s="13">
        <v>19</v>
      </c>
      <c r="BL192" s="13">
        <v>20</v>
      </c>
      <c r="BM192" s="13">
        <v>17</v>
      </c>
      <c r="BN192" s="13">
        <v>29</v>
      </c>
      <c r="BO192" s="13">
        <v>26</v>
      </c>
      <c r="BP192" s="13">
        <v>47</v>
      </c>
      <c r="BQ192" s="13">
        <v>43</v>
      </c>
      <c r="BR192" s="13">
        <v>54</v>
      </c>
      <c r="BS192" s="13">
        <v>68</v>
      </c>
      <c r="BT192" s="13">
        <v>61</v>
      </c>
      <c r="BU192" s="13">
        <v>72</v>
      </c>
      <c r="BV192" s="13">
        <v>63</v>
      </c>
      <c r="BW192" s="13">
        <v>61</v>
      </c>
      <c r="BX192" s="13">
        <v>86</v>
      </c>
      <c r="BY192" s="13">
        <v>81</v>
      </c>
      <c r="BZ192" s="13">
        <v>79</v>
      </c>
      <c r="CA192" s="13">
        <v>65</v>
      </c>
      <c r="CB192" s="13">
        <v>58</v>
      </c>
      <c r="CC192" s="13">
        <v>60</v>
      </c>
      <c r="CD192" s="13">
        <v>48</v>
      </c>
      <c r="CE192" s="13">
        <v>45</v>
      </c>
      <c r="CF192" s="13">
        <v>35</v>
      </c>
      <c r="CG192" s="13">
        <v>46</v>
      </c>
      <c r="CH192" s="13">
        <v>53</v>
      </c>
      <c r="CI192" s="13">
        <v>41</v>
      </c>
      <c r="CJ192" s="13">
        <v>35</v>
      </c>
      <c r="CK192" s="13">
        <v>43</v>
      </c>
      <c r="CL192" s="13">
        <v>29</v>
      </c>
      <c r="CM192" s="13">
        <v>40</v>
      </c>
      <c r="CN192" s="13">
        <v>36</v>
      </c>
      <c r="CO192" s="13">
        <v>36</v>
      </c>
      <c r="CP192" s="13">
        <v>42</v>
      </c>
      <c r="CQ192" s="13">
        <v>29</v>
      </c>
      <c r="CR192" s="13">
        <v>32</v>
      </c>
      <c r="CS192" s="13">
        <v>28</v>
      </c>
      <c r="CT192" s="13">
        <v>30</v>
      </c>
      <c r="CU192" s="13">
        <v>33</v>
      </c>
      <c r="CV192" s="13">
        <v>29</v>
      </c>
      <c r="CW192" s="13">
        <v>24</v>
      </c>
      <c r="CX192" s="13">
        <v>33</v>
      </c>
      <c r="CY192" s="13">
        <v>35</v>
      </c>
      <c r="CZ192" s="13">
        <v>26</v>
      </c>
      <c r="DA192" s="13">
        <v>16</v>
      </c>
      <c r="DB192" s="13">
        <v>21</v>
      </c>
      <c r="DC192" s="13">
        <v>23</v>
      </c>
      <c r="DD192" s="13">
        <v>16</v>
      </c>
      <c r="DE192" s="13">
        <v>16</v>
      </c>
      <c r="DF192" s="13">
        <v>15</v>
      </c>
      <c r="DG192" s="13">
        <v>20</v>
      </c>
      <c r="DH192" s="13">
        <v>7</v>
      </c>
      <c r="DI192" s="13">
        <v>7</v>
      </c>
      <c r="DJ192" s="13">
        <v>16</v>
      </c>
      <c r="DK192" s="13">
        <v>16</v>
      </c>
      <c r="DL192" s="13">
        <v>14</v>
      </c>
      <c r="DM192" s="13">
        <v>16</v>
      </c>
      <c r="DN192" s="13">
        <v>14</v>
      </c>
      <c r="DO192" s="13">
        <v>14</v>
      </c>
      <c r="DP192" s="13">
        <v>19</v>
      </c>
      <c r="DQ192" s="13">
        <v>14</v>
      </c>
      <c r="DR192" s="13">
        <v>18</v>
      </c>
      <c r="DS192" s="13">
        <v>15</v>
      </c>
      <c r="DT192" s="13">
        <v>16</v>
      </c>
      <c r="DU192" s="13">
        <v>20</v>
      </c>
      <c r="DV192" s="13">
        <v>9</v>
      </c>
      <c r="DW192" s="13">
        <v>12</v>
      </c>
      <c r="DX192" s="13">
        <v>15</v>
      </c>
      <c r="DY192" s="13">
        <v>16</v>
      </c>
      <c r="DZ192" s="13">
        <v>16</v>
      </c>
      <c r="EA192" s="13">
        <v>14</v>
      </c>
      <c r="EB192" s="13">
        <v>25</v>
      </c>
      <c r="EC192" s="13">
        <v>15</v>
      </c>
      <c r="ED192" s="13">
        <v>17</v>
      </c>
      <c r="EE192" s="13">
        <v>21</v>
      </c>
      <c r="EF192" s="13">
        <v>22</v>
      </c>
      <c r="EG192" s="13">
        <v>24</v>
      </c>
      <c r="EH192" s="13">
        <v>23</v>
      </c>
      <c r="EI192" s="13">
        <v>16</v>
      </c>
      <c r="EJ192" s="13">
        <v>17</v>
      </c>
      <c r="EK192" s="13">
        <v>25</v>
      </c>
      <c r="EL192" s="13">
        <v>16</v>
      </c>
      <c r="EM192" s="13">
        <v>17</v>
      </c>
      <c r="EN192" s="13">
        <v>12</v>
      </c>
      <c r="EO192" s="13">
        <v>7</v>
      </c>
      <c r="EP192" s="13">
        <v>5</v>
      </c>
      <c r="EQ192" s="13">
        <v>7</v>
      </c>
      <c r="ER192" s="13">
        <v>5</v>
      </c>
      <c r="ES192" s="13"/>
      <c r="ET192" s="13"/>
      <c r="EU192" s="13"/>
      <c r="EV192" s="13">
        <v>2</v>
      </c>
      <c r="EW192" s="13"/>
      <c r="EX192" s="13">
        <v>2</v>
      </c>
      <c r="EY192" s="13"/>
      <c r="EZ192" s="13">
        <v>4</v>
      </c>
      <c r="FA192" s="13">
        <v>1</v>
      </c>
      <c r="FB192" s="13">
        <v>5</v>
      </c>
      <c r="FC192" s="60">
        <v>2654</v>
      </c>
      <c r="FD192" s="13">
        <v>21</v>
      </c>
      <c r="FE192" s="13">
        <v>5</v>
      </c>
      <c r="FF192" s="13">
        <v>5</v>
      </c>
      <c r="FG192" s="13">
        <v>4</v>
      </c>
      <c r="FH192" s="13">
        <v>6</v>
      </c>
      <c r="FI192" s="13">
        <v>9</v>
      </c>
      <c r="FJ192" s="13">
        <v>5</v>
      </c>
      <c r="FK192" s="13">
        <v>4</v>
      </c>
      <c r="FL192" s="13">
        <v>8</v>
      </c>
      <c r="FM192" s="13">
        <v>6</v>
      </c>
      <c r="FN192" s="13">
        <v>11</v>
      </c>
      <c r="FO192" s="13">
        <v>17</v>
      </c>
      <c r="FP192" s="13">
        <v>3</v>
      </c>
      <c r="FQ192" s="13">
        <v>4</v>
      </c>
      <c r="FR192" s="13">
        <v>9</v>
      </c>
      <c r="FS192" s="13">
        <v>9</v>
      </c>
      <c r="FT192" s="13">
        <v>20</v>
      </c>
      <c r="FU192" s="13">
        <v>16</v>
      </c>
      <c r="FV192" s="13">
        <v>21</v>
      </c>
      <c r="FW192" s="13">
        <v>24</v>
      </c>
      <c r="FX192" s="13">
        <v>35</v>
      </c>
      <c r="FY192" s="13">
        <v>59</v>
      </c>
      <c r="FZ192" s="13">
        <v>47</v>
      </c>
      <c r="GA192" s="13">
        <v>49</v>
      </c>
      <c r="GB192" s="13">
        <v>67</v>
      </c>
      <c r="GC192" s="13">
        <v>73</v>
      </c>
      <c r="GD192" s="13">
        <v>75</v>
      </c>
      <c r="GE192" s="13">
        <v>92</v>
      </c>
      <c r="GF192" s="13">
        <v>72</v>
      </c>
      <c r="GG192" s="13">
        <v>80</v>
      </c>
      <c r="GH192" s="13">
        <v>110</v>
      </c>
      <c r="GI192" s="13">
        <v>81</v>
      </c>
      <c r="GJ192" s="13">
        <v>81</v>
      </c>
      <c r="GK192" s="13">
        <v>78</v>
      </c>
      <c r="GL192" s="13">
        <v>72</v>
      </c>
      <c r="GM192" s="13">
        <v>82</v>
      </c>
      <c r="GN192" s="13">
        <v>79</v>
      </c>
      <c r="GO192" s="13">
        <v>65</v>
      </c>
      <c r="GP192" s="13">
        <v>50</v>
      </c>
      <c r="GQ192" s="13">
        <v>46</v>
      </c>
      <c r="GR192" s="13">
        <v>62</v>
      </c>
      <c r="GS192" s="13">
        <v>50</v>
      </c>
      <c r="GT192" s="13">
        <v>57</v>
      </c>
      <c r="GU192" s="13">
        <v>44</v>
      </c>
      <c r="GV192" s="13">
        <v>38</v>
      </c>
      <c r="GW192" s="13">
        <v>59</v>
      </c>
      <c r="GX192" s="13">
        <v>41</v>
      </c>
      <c r="GY192" s="13">
        <v>37</v>
      </c>
      <c r="GZ192" s="13">
        <v>48</v>
      </c>
      <c r="HA192" s="13">
        <v>38</v>
      </c>
      <c r="HB192" s="13">
        <v>39</v>
      </c>
      <c r="HC192" s="13">
        <v>34</v>
      </c>
      <c r="HD192" s="13">
        <v>34</v>
      </c>
      <c r="HE192" s="13">
        <v>27</v>
      </c>
      <c r="HF192" s="13">
        <v>37</v>
      </c>
      <c r="HG192" s="13">
        <v>24</v>
      </c>
      <c r="HH192" s="13">
        <v>33</v>
      </c>
      <c r="HI192" s="13">
        <v>26</v>
      </c>
      <c r="HJ192" s="13">
        <v>19</v>
      </c>
      <c r="HK192" s="13">
        <v>34</v>
      </c>
      <c r="HL192" s="13">
        <v>24</v>
      </c>
      <c r="HM192" s="13">
        <v>23</v>
      </c>
      <c r="HN192" s="13">
        <v>27</v>
      </c>
      <c r="HO192" s="13">
        <v>24</v>
      </c>
      <c r="HP192" s="13">
        <v>21</v>
      </c>
      <c r="HQ192" s="13">
        <v>18</v>
      </c>
      <c r="HR192" s="13">
        <v>18</v>
      </c>
      <c r="HS192" s="13">
        <v>18</v>
      </c>
      <c r="HT192" s="13">
        <v>18</v>
      </c>
      <c r="HU192" s="13">
        <v>17</v>
      </c>
      <c r="HV192" s="13">
        <v>12</v>
      </c>
      <c r="HW192" s="13">
        <v>15</v>
      </c>
      <c r="HX192" s="13">
        <v>25</v>
      </c>
      <c r="HY192" s="13">
        <v>22</v>
      </c>
      <c r="HZ192" s="13">
        <v>14</v>
      </c>
      <c r="IA192" s="13">
        <v>16</v>
      </c>
      <c r="IB192" s="13">
        <v>20</v>
      </c>
      <c r="IC192" s="13">
        <v>18</v>
      </c>
      <c r="ID192" s="13">
        <v>18</v>
      </c>
      <c r="IE192" s="13">
        <v>9</v>
      </c>
      <c r="IF192" s="13">
        <v>16</v>
      </c>
      <c r="IG192" s="13">
        <v>9</v>
      </c>
      <c r="IH192" s="13">
        <v>10</v>
      </c>
      <c r="II192" s="13">
        <v>13</v>
      </c>
      <c r="IJ192" s="13">
        <v>8</v>
      </c>
      <c r="IK192" s="13">
        <v>10</v>
      </c>
      <c r="IL192" s="13">
        <v>11</v>
      </c>
      <c r="IM192" s="13">
        <v>6</v>
      </c>
      <c r="IN192" s="13">
        <v>8</v>
      </c>
      <c r="IO192" s="13">
        <v>8</v>
      </c>
      <c r="IP192" s="13">
        <v>11</v>
      </c>
      <c r="IQ192" s="13">
        <v>5</v>
      </c>
      <c r="IR192" s="13">
        <v>1</v>
      </c>
      <c r="IS192" s="13">
        <v>1</v>
      </c>
      <c r="IT192" s="13">
        <v>1</v>
      </c>
      <c r="IU192" s="13">
        <v>4</v>
      </c>
      <c r="IV192" s="13">
        <v>3</v>
      </c>
      <c r="IW192" s="13">
        <v>2</v>
      </c>
      <c r="IX192" s="13">
        <v>1</v>
      </c>
      <c r="IY192" s="13">
        <v>1</v>
      </c>
      <c r="IZ192" s="13">
        <v>1</v>
      </c>
      <c r="JA192" s="13"/>
      <c r="JB192" s="13">
        <v>1</v>
      </c>
      <c r="JC192" s="13"/>
      <c r="JD192" s="13">
        <v>1</v>
      </c>
      <c r="JE192" s="13"/>
      <c r="JF192" s="13">
        <v>6</v>
      </c>
      <c r="JG192" s="13"/>
      <c r="JH192" s="13">
        <v>7</v>
      </c>
      <c r="JI192" s="60">
        <v>2903</v>
      </c>
      <c r="JJ192" s="13">
        <v>5557</v>
      </c>
    </row>
  </sheetData>
  <mergeCells count="3">
    <mergeCell ref="A1:A2"/>
    <mergeCell ref="B1:K1"/>
    <mergeCell ref="L1:U1"/>
  </mergeCells>
  <pageMargins left="0.7" right="0.7" top="0.75" bottom="0.75" header="0.3" footer="0.3"/>
  <ignoredErrors>
    <ignoredError sqref="AQ176 X176:AO176 X177:AQ192 AP176 X35:AQ171 X7:AQ9 X13:AR32" formulaRange="1"/>
    <ignoredError sqref="AT177:AT191 W177:W191" numberStoredAsText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47"/>
  <sheetViews>
    <sheetView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E1" sqref="E1"/>
    </sheetView>
  </sheetViews>
  <sheetFormatPr baseColWidth="10" defaultRowHeight="13.2"/>
  <cols>
    <col min="1" max="1" width="19.5546875" style="750" bestFit="1" customWidth="1"/>
    <col min="2" max="2" width="10.44140625" style="197" hidden="1" customWidth="1"/>
    <col min="3" max="4" width="11.44140625" style="662"/>
    <col min="6" max="6" width="4.109375" style="762" customWidth="1"/>
    <col min="7" max="7" width="27.5546875" customWidth="1"/>
    <col min="8" max="9" width="11.44140625" customWidth="1"/>
  </cols>
  <sheetData>
    <row r="1" spans="1:9" s="22" customFormat="1" ht="22.5" customHeight="1">
      <c r="A1" s="696" t="s">
        <v>356</v>
      </c>
      <c r="B1" s="664" t="s">
        <v>349</v>
      </c>
      <c r="C1" s="719" t="s">
        <v>354</v>
      </c>
      <c r="D1" s="719" t="s">
        <v>355</v>
      </c>
      <c r="E1" s="718">
        <f>+'Todos_30-4_sisa'!LZ3</f>
        <v>44288</v>
      </c>
      <c r="F1" s="718"/>
    </row>
    <row r="2" spans="1:9">
      <c r="A2" s="697" t="s">
        <v>285</v>
      </c>
      <c r="B2" s="197">
        <v>9641689.2523008939</v>
      </c>
      <c r="C2" s="695">
        <f>SUM(C8:C147)</f>
        <v>1330611</v>
      </c>
      <c r="D2" s="695">
        <f>SUM(D8:D147)</f>
        <v>276757</v>
      </c>
    </row>
    <row r="3" spans="1:9">
      <c r="A3" s="697" t="s">
        <v>230</v>
      </c>
      <c r="B3" s="197">
        <v>7368201.5446442673</v>
      </c>
      <c r="C3" s="695"/>
      <c r="D3" s="695"/>
    </row>
    <row r="4" spans="1:9">
      <c r="A4" s="697" t="s">
        <v>345</v>
      </c>
      <c r="B4" s="197">
        <v>2273487.7076566275</v>
      </c>
      <c r="C4" s="695"/>
      <c r="D4" s="695"/>
    </row>
    <row r="5" spans="1:9">
      <c r="A5" s="697" t="s">
        <v>346</v>
      </c>
      <c r="B5" s="197">
        <v>0</v>
      </c>
      <c r="C5" s="695"/>
      <c r="D5" s="695"/>
    </row>
    <row r="6" spans="1:9">
      <c r="A6" s="697" t="s">
        <v>347</v>
      </c>
      <c r="B6" s="197">
        <v>0</v>
      </c>
      <c r="C6" s="695"/>
      <c r="D6" s="695"/>
    </row>
    <row r="7" spans="1:9">
      <c r="A7" s="697" t="s">
        <v>348</v>
      </c>
      <c r="B7" s="197">
        <v>0</v>
      </c>
      <c r="C7" s="695"/>
      <c r="D7" s="695"/>
    </row>
    <row r="8" spans="1:9" ht="13.8">
      <c r="A8" s="756">
        <v>43976</v>
      </c>
      <c r="B8" s="197">
        <v>3904.0292365923729</v>
      </c>
      <c r="C8" s="761">
        <v>2746</v>
      </c>
      <c r="D8" s="761">
        <v>1063</v>
      </c>
      <c r="G8" s="16" t="s">
        <v>185</v>
      </c>
      <c r="H8" s="13">
        <v>2746</v>
      </c>
      <c r="I8" s="13">
        <v>1063</v>
      </c>
    </row>
    <row r="9" spans="1:9" ht="13.8">
      <c r="A9" s="756">
        <v>44021</v>
      </c>
      <c r="B9" s="197">
        <v>21861.278567692691</v>
      </c>
      <c r="C9" s="761">
        <v>3787</v>
      </c>
      <c r="D9" s="761">
        <v>1470</v>
      </c>
      <c r="G9" s="16" t="s">
        <v>186</v>
      </c>
      <c r="H9" s="13">
        <v>3787</v>
      </c>
      <c r="I9" s="13">
        <v>1470</v>
      </c>
    </row>
    <row r="10" spans="1:9" ht="13.8">
      <c r="A10" s="757" t="s">
        <v>47</v>
      </c>
      <c r="B10" s="197">
        <v>33990.008435077529</v>
      </c>
      <c r="C10" s="761">
        <v>2443</v>
      </c>
      <c r="D10" s="761">
        <v>957</v>
      </c>
      <c r="G10" s="16" t="s">
        <v>47</v>
      </c>
      <c r="H10" s="13">
        <v>2443</v>
      </c>
      <c r="I10" s="13">
        <v>957</v>
      </c>
    </row>
    <row r="11" spans="1:9" ht="13.8">
      <c r="A11" s="757" t="s">
        <v>48</v>
      </c>
      <c r="B11" s="197">
        <v>65807.031216693911</v>
      </c>
      <c r="C11" s="761">
        <v>2108</v>
      </c>
      <c r="D11" s="761">
        <v>1018</v>
      </c>
      <c r="G11" s="16" t="s">
        <v>187</v>
      </c>
      <c r="H11" s="13">
        <v>2108</v>
      </c>
      <c r="I11" s="13">
        <v>1018</v>
      </c>
    </row>
    <row r="12" spans="1:9" ht="13.8">
      <c r="A12" s="757" t="s">
        <v>49</v>
      </c>
      <c r="B12" s="197">
        <v>208359.27892920637</v>
      </c>
      <c r="C12" s="761">
        <v>1973</v>
      </c>
      <c r="D12" s="761">
        <v>871</v>
      </c>
      <c r="G12" s="16" t="s">
        <v>49</v>
      </c>
      <c r="H12" s="13">
        <v>1973</v>
      </c>
      <c r="I12" s="13">
        <v>871</v>
      </c>
    </row>
    <row r="13" spans="1:9" ht="13.8">
      <c r="A13" s="755" t="s">
        <v>50</v>
      </c>
      <c r="B13" s="197">
        <v>973.59266502685841</v>
      </c>
      <c r="C13" s="761">
        <v>39964</v>
      </c>
      <c r="D13" s="761">
        <v>6275</v>
      </c>
      <c r="G13" s="16" t="s">
        <v>50</v>
      </c>
      <c r="H13" s="13">
        <v>39964</v>
      </c>
      <c r="I13" s="13">
        <v>6275</v>
      </c>
    </row>
    <row r="14" spans="1:9" ht="13.8">
      <c r="A14" s="757" t="s">
        <v>51</v>
      </c>
      <c r="B14" s="197">
        <v>7620.3917202824405</v>
      </c>
      <c r="C14" s="761">
        <v>3195</v>
      </c>
      <c r="D14" s="761">
        <v>967</v>
      </c>
      <c r="G14" s="16" t="s">
        <v>51</v>
      </c>
      <c r="H14" s="13">
        <v>3195</v>
      </c>
      <c r="I14" s="13">
        <v>967</v>
      </c>
    </row>
    <row r="15" spans="1:9" ht="13.8">
      <c r="A15" s="755" t="s">
        <v>52</v>
      </c>
      <c r="B15" s="197">
        <v>20605.652570285183</v>
      </c>
      <c r="C15" s="761">
        <v>34447</v>
      </c>
      <c r="D15" s="761">
        <v>5711</v>
      </c>
      <c r="G15" s="16" t="s">
        <v>52</v>
      </c>
      <c r="H15" s="13">
        <v>34447</v>
      </c>
      <c r="I15" s="13">
        <v>5711</v>
      </c>
    </row>
    <row r="16" spans="1:9" ht="13.8">
      <c r="A16" s="757" t="s">
        <v>53</v>
      </c>
      <c r="B16" s="197">
        <v>21488.578418822242</v>
      </c>
      <c r="C16" s="761">
        <v>2134</v>
      </c>
      <c r="D16" s="761">
        <v>975</v>
      </c>
      <c r="G16" s="16" t="s">
        <v>53</v>
      </c>
      <c r="H16" s="13">
        <v>2134</v>
      </c>
      <c r="I16" s="13">
        <v>975</v>
      </c>
    </row>
    <row r="17" spans="1:9" ht="13.8">
      <c r="A17" s="757" t="s">
        <v>54</v>
      </c>
      <c r="B17" s="197">
        <v>9367.884822656215</v>
      </c>
      <c r="C17" s="761">
        <v>6401</v>
      </c>
      <c r="D17" s="761">
        <v>1621</v>
      </c>
      <c r="G17" s="16" t="s">
        <v>54</v>
      </c>
      <c r="H17" s="13">
        <v>6401</v>
      </c>
      <c r="I17" s="13">
        <v>1621</v>
      </c>
    </row>
    <row r="18" spans="1:9" ht="13.8">
      <c r="A18" s="758" t="s">
        <v>55</v>
      </c>
      <c r="B18" s="197">
        <v>8987.5115966565972</v>
      </c>
      <c r="C18" s="761">
        <v>25374</v>
      </c>
      <c r="D18" s="761">
        <v>4114</v>
      </c>
      <c r="G18" s="16" t="s">
        <v>188</v>
      </c>
      <c r="H18" s="13">
        <v>25374</v>
      </c>
      <c r="I18" s="13">
        <v>4114</v>
      </c>
    </row>
    <row r="19" spans="1:9" ht="13.8">
      <c r="A19" s="757" t="s">
        <v>56</v>
      </c>
      <c r="B19" s="197">
        <v>12335.407257921048</v>
      </c>
      <c r="C19" s="761">
        <v>3301</v>
      </c>
      <c r="D19" s="761">
        <v>983</v>
      </c>
      <c r="G19" s="16" t="s">
        <v>56</v>
      </c>
      <c r="H19" s="13">
        <v>3301</v>
      </c>
      <c r="I19" s="13">
        <v>983</v>
      </c>
    </row>
    <row r="20" spans="1:9" ht="13.8">
      <c r="A20" s="757" t="s">
        <v>57</v>
      </c>
      <c r="B20" s="197">
        <v>1499.8301578762939</v>
      </c>
      <c r="C20" s="761">
        <v>3209</v>
      </c>
      <c r="D20" s="761">
        <v>961</v>
      </c>
      <c r="G20" s="16" t="s">
        <v>57</v>
      </c>
      <c r="H20" s="13">
        <v>3209</v>
      </c>
      <c r="I20" s="13">
        <v>961</v>
      </c>
    </row>
    <row r="21" spans="1:9" ht="13.8">
      <c r="A21" s="757" t="s">
        <v>58</v>
      </c>
      <c r="B21" s="197">
        <v>9047.1106610215174</v>
      </c>
      <c r="C21" s="761">
        <v>2672</v>
      </c>
      <c r="D21" s="761">
        <v>963</v>
      </c>
      <c r="G21" s="16" t="s">
        <v>189</v>
      </c>
      <c r="H21" s="13">
        <v>2672</v>
      </c>
      <c r="I21" s="13">
        <v>963</v>
      </c>
    </row>
    <row r="22" spans="1:9" ht="13.8">
      <c r="A22" s="755" t="s">
        <v>59</v>
      </c>
      <c r="B22" s="197">
        <v>8154.0448582954568</v>
      </c>
      <c r="C22" s="761">
        <v>29478</v>
      </c>
      <c r="D22" s="761">
        <v>4361</v>
      </c>
      <c r="G22" s="16" t="s">
        <v>59</v>
      </c>
      <c r="H22" s="13">
        <v>29478</v>
      </c>
      <c r="I22" s="13">
        <v>4361</v>
      </c>
    </row>
    <row r="23" spans="1:9" ht="13.8">
      <c r="A23" s="755" t="s">
        <v>60</v>
      </c>
      <c r="B23" s="197">
        <v>8322.8493264311855</v>
      </c>
      <c r="C23" s="761">
        <v>16537</v>
      </c>
      <c r="D23" s="761">
        <v>2208</v>
      </c>
      <c r="G23" s="16" t="s">
        <v>60</v>
      </c>
      <c r="H23" s="13">
        <v>16537</v>
      </c>
      <c r="I23" s="13">
        <v>2208</v>
      </c>
    </row>
    <row r="24" spans="1:9" ht="13.8">
      <c r="A24" s="757" t="s">
        <v>61</v>
      </c>
      <c r="B24" s="197">
        <v>14836.669371003836</v>
      </c>
      <c r="C24" s="761">
        <v>3750</v>
      </c>
      <c r="D24" s="761">
        <v>1364</v>
      </c>
      <c r="G24" s="16" t="s">
        <v>190</v>
      </c>
      <c r="H24" s="13">
        <v>3750</v>
      </c>
      <c r="I24" s="13">
        <v>1364</v>
      </c>
    </row>
    <row r="25" spans="1:9" ht="13.8">
      <c r="A25" s="757" t="s">
        <v>62</v>
      </c>
      <c r="B25" s="197">
        <v>2163.0584391647103</v>
      </c>
      <c r="C25" s="761">
        <v>2379</v>
      </c>
      <c r="D25" s="761">
        <v>1089</v>
      </c>
      <c r="G25" s="16" t="s">
        <v>62</v>
      </c>
      <c r="H25" s="13">
        <v>2379</v>
      </c>
      <c r="I25" s="13">
        <v>1089</v>
      </c>
    </row>
    <row r="26" spans="1:9" ht="13.8">
      <c r="A26" s="759" t="s">
        <v>63</v>
      </c>
      <c r="B26" s="197">
        <v>18510.513255992279</v>
      </c>
      <c r="C26" s="761">
        <v>5223</v>
      </c>
      <c r="D26" s="761">
        <v>916</v>
      </c>
      <c r="G26" s="16" t="s">
        <v>63</v>
      </c>
      <c r="H26" s="13">
        <v>5223</v>
      </c>
      <c r="I26" s="13">
        <v>916</v>
      </c>
    </row>
    <row r="27" spans="1:9" ht="13.8">
      <c r="A27" s="759" t="s">
        <v>64</v>
      </c>
      <c r="B27" s="197">
        <v>6494.8744183878453</v>
      </c>
      <c r="C27" s="761">
        <v>6702</v>
      </c>
      <c r="D27" s="761">
        <v>961</v>
      </c>
      <c r="G27" s="16" t="s">
        <v>191</v>
      </c>
      <c r="H27" s="13">
        <v>6702</v>
      </c>
      <c r="I27" s="13">
        <v>961</v>
      </c>
    </row>
    <row r="28" spans="1:9" ht="13.8">
      <c r="A28" s="759" t="s">
        <v>65</v>
      </c>
      <c r="B28" s="197">
        <v>5078.182884964026</v>
      </c>
      <c r="C28" s="761">
        <v>11254</v>
      </c>
      <c r="D28" s="761">
        <v>1808</v>
      </c>
      <c r="G28" s="16" t="s">
        <v>65</v>
      </c>
      <c r="H28" s="13">
        <v>11254</v>
      </c>
      <c r="I28" s="13">
        <v>1808</v>
      </c>
    </row>
    <row r="29" spans="1:9" ht="13.8">
      <c r="A29" s="757" t="s">
        <v>66</v>
      </c>
      <c r="B29" s="197">
        <v>24430.390898962865</v>
      </c>
      <c r="C29" s="761">
        <v>2084</v>
      </c>
      <c r="D29" s="761">
        <v>970</v>
      </c>
      <c r="G29" s="16" t="s">
        <v>192</v>
      </c>
      <c r="H29" s="13">
        <v>2084</v>
      </c>
      <c r="I29" s="13">
        <v>970</v>
      </c>
    </row>
    <row r="30" spans="1:9" ht="13.8">
      <c r="A30" s="757" t="s">
        <v>67</v>
      </c>
      <c r="B30" s="197">
        <v>24410.608622105134</v>
      </c>
      <c r="C30" s="761">
        <v>2734</v>
      </c>
      <c r="D30" s="761">
        <v>962</v>
      </c>
      <c r="G30" s="16" t="s">
        <v>67</v>
      </c>
      <c r="H30" s="13">
        <v>2734</v>
      </c>
      <c r="I30" s="13">
        <v>962</v>
      </c>
    </row>
    <row r="31" spans="1:9" ht="13.8">
      <c r="A31" s="757" t="s">
        <v>68</v>
      </c>
      <c r="B31" s="197">
        <v>299233.1518051374</v>
      </c>
      <c r="C31" s="761">
        <v>1916</v>
      </c>
      <c r="D31" s="761">
        <v>971</v>
      </c>
      <c r="G31" s="16" t="s">
        <v>68</v>
      </c>
      <c r="H31" s="13">
        <v>1916</v>
      </c>
      <c r="I31" s="13">
        <v>971</v>
      </c>
    </row>
    <row r="32" spans="1:9" ht="13.8">
      <c r="A32" s="757" t="s">
        <v>69</v>
      </c>
      <c r="B32" s="197">
        <v>334989.15459683555</v>
      </c>
      <c r="C32" s="761">
        <v>2587</v>
      </c>
      <c r="D32" s="761">
        <v>925</v>
      </c>
      <c r="G32" s="16" t="s">
        <v>69</v>
      </c>
      <c r="H32" s="13">
        <v>2587</v>
      </c>
      <c r="I32" s="13">
        <v>925</v>
      </c>
    </row>
    <row r="33" spans="1:9" ht="13.8">
      <c r="A33" s="757" t="s">
        <v>70</v>
      </c>
      <c r="B33" s="197">
        <v>235910.55068928481</v>
      </c>
      <c r="C33" s="761">
        <v>1842</v>
      </c>
      <c r="D33" s="761">
        <v>929</v>
      </c>
      <c r="G33" s="16" t="s">
        <v>70</v>
      </c>
      <c r="H33" s="13">
        <v>1842</v>
      </c>
      <c r="I33" s="13">
        <v>929</v>
      </c>
    </row>
    <row r="34" spans="1:9" ht="13.8">
      <c r="A34" s="757" t="s">
        <v>71</v>
      </c>
      <c r="B34" s="197">
        <v>17344.167443980074</v>
      </c>
      <c r="C34" s="761">
        <v>4063</v>
      </c>
      <c r="D34" s="761">
        <v>1140</v>
      </c>
      <c r="G34" s="16" t="s">
        <v>71</v>
      </c>
      <c r="H34" s="13">
        <v>4063</v>
      </c>
      <c r="I34" s="13">
        <v>1140</v>
      </c>
    </row>
    <row r="35" spans="1:9" ht="13.8">
      <c r="A35" s="757" t="s">
        <v>72</v>
      </c>
      <c r="B35" s="197">
        <v>4506.7109950251142</v>
      </c>
      <c r="C35" s="761">
        <v>5655</v>
      </c>
      <c r="D35" s="761">
        <v>1619</v>
      </c>
      <c r="G35" s="16" t="s">
        <v>193</v>
      </c>
      <c r="H35" s="13">
        <v>5655</v>
      </c>
      <c r="I35" s="13">
        <v>1619</v>
      </c>
    </row>
    <row r="36" spans="1:9" ht="13.8">
      <c r="A36" s="757" t="s">
        <v>73</v>
      </c>
      <c r="B36" s="197">
        <v>9711.31305499265</v>
      </c>
      <c r="C36" s="761">
        <v>5752</v>
      </c>
      <c r="D36" s="761">
        <v>1869</v>
      </c>
      <c r="G36" s="16" t="s">
        <v>73</v>
      </c>
      <c r="H36" s="13">
        <v>5752</v>
      </c>
      <c r="I36" s="13">
        <v>1869</v>
      </c>
    </row>
    <row r="37" spans="1:9" ht="13.8">
      <c r="A37" s="757" t="s">
        <v>74</v>
      </c>
      <c r="B37" s="197">
        <v>11301.547113380942</v>
      </c>
      <c r="C37" s="761">
        <v>2582</v>
      </c>
      <c r="D37" s="761">
        <v>939</v>
      </c>
      <c r="G37" s="16" t="s">
        <v>194</v>
      </c>
      <c r="H37" s="13">
        <v>2582</v>
      </c>
      <c r="I37" s="13">
        <v>939</v>
      </c>
    </row>
    <row r="38" spans="1:9">
      <c r="C38" s="662">
        <v>10</v>
      </c>
      <c r="D38" s="662">
        <v>4</v>
      </c>
      <c r="F38" s="763"/>
      <c r="G38" s="16" t="s">
        <v>362</v>
      </c>
      <c r="H38" s="13">
        <v>10</v>
      </c>
      <c r="I38" s="13">
        <v>4</v>
      </c>
    </row>
    <row r="39" spans="1:9">
      <c r="C39" s="662">
        <v>1</v>
      </c>
      <c r="F39" s="763"/>
      <c r="G39" s="16" t="s">
        <v>363</v>
      </c>
      <c r="H39" s="13">
        <v>1</v>
      </c>
      <c r="I39" s="13"/>
    </row>
    <row r="40" spans="1:9" ht="13.8">
      <c r="A40" s="757" t="s">
        <v>75</v>
      </c>
      <c r="B40" s="197">
        <v>17879.057327782546</v>
      </c>
      <c r="C40" s="761">
        <v>3534</v>
      </c>
      <c r="D40" s="761">
        <v>1118</v>
      </c>
      <c r="G40" s="16" t="s">
        <v>75</v>
      </c>
      <c r="H40" s="13">
        <v>3534</v>
      </c>
      <c r="I40" s="13">
        <v>1118</v>
      </c>
    </row>
    <row r="41" spans="1:9" ht="13.8">
      <c r="A41" s="757" t="s">
        <v>76</v>
      </c>
      <c r="B41" s="197">
        <v>5547.5538107043103</v>
      </c>
      <c r="C41" s="761">
        <v>1924</v>
      </c>
      <c r="D41" s="761">
        <v>885</v>
      </c>
      <c r="G41" s="16" t="s">
        <v>76</v>
      </c>
      <c r="H41" s="13">
        <v>1924</v>
      </c>
      <c r="I41" s="13">
        <v>885</v>
      </c>
    </row>
    <row r="42" spans="1:9" ht="13.8">
      <c r="A42" s="757" t="s">
        <v>77</v>
      </c>
      <c r="B42" s="197">
        <v>5817.9349593114584</v>
      </c>
      <c r="C42" s="761">
        <v>2523</v>
      </c>
      <c r="D42" s="761">
        <v>946</v>
      </c>
      <c r="G42" s="16" t="s">
        <v>77</v>
      </c>
      <c r="H42" s="13">
        <v>2523</v>
      </c>
      <c r="I42" s="13">
        <v>946</v>
      </c>
    </row>
    <row r="43" spans="1:9" ht="13.8">
      <c r="A43" s="757" t="s">
        <v>78</v>
      </c>
      <c r="B43" s="197">
        <v>5881.4067183202142</v>
      </c>
      <c r="C43" s="761">
        <v>3506</v>
      </c>
      <c r="D43" s="761">
        <v>1137</v>
      </c>
      <c r="G43" s="16" t="s">
        <v>195</v>
      </c>
      <c r="H43" s="13">
        <v>3506</v>
      </c>
      <c r="I43" s="13">
        <v>1137</v>
      </c>
    </row>
    <row r="44" spans="1:9" ht="13.8">
      <c r="A44" s="757" t="s">
        <v>79</v>
      </c>
      <c r="B44" s="197">
        <v>171621.51039867476</v>
      </c>
      <c r="C44" s="761">
        <v>2519</v>
      </c>
      <c r="D44" s="761">
        <v>936</v>
      </c>
      <c r="G44" s="16" t="s">
        <v>79</v>
      </c>
      <c r="H44" s="13">
        <v>2519</v>
      </c>
      <c r="I44" s="13">
        <v>936</v>
      </c>
    </row>
    <row r="45" spans="1:9" ht="13.8">
      <c r="A45" s="757" t="s">
        <v>80</v>
      </c>
      <c r="B45" s="197">
        <v>21411.593486393456</v>
      </c>
      <c r="C45" s="761">
        <v>4417</v>
      </c>
      <c r="D45" s="761">
        <v>1036</v>
      </c>
      <c r="G45" s="16" t="s">
        <v>80</v>
      </c>
      <c r="H45" s="13">
        <v>4417</v>
      </c>
      <c r="I45" s="13">
        <v>1036</v>
      </c>
    </row>
    <row r="46" spans="1:9" ht="13.8">
      <c r="A46" s="755" t="s">
        <v>81</v>
      </c>
      <c r="B46" s="197">
        <v>18035.951469488307</v>
      </c>
      <c r="C46" s="761">
        <v>9908</v>
      </c>
      <c r="D46" s="761">
        <v>1663</v>
      </c>
      <c r="G46" s="16" t="s">
        <v>81</v>
      </c>
      <c r="H46" s="13">
        <v>9908</v>
      </c>
      <c r="I46" s="13">
        <v>1663</v>
      </c>
    </row>
    <row r="47" spans="1:9" ht="13.8">
      <c r="A47" s="755" t="s">
        <v>82</v>
      </c>
      <c r="B47" s="197">
        <v>4374.4233026296943</v>
      </c>
      <c r="C47" s="761">
        <v>13505</v>
      </c>
      <c r="D47" s="761">
        <v>2059</v>
      </c>
      <c r="G47" s="16" t="s">
        <v>82</v>
      </c>
      <c r="H47" s="13">
        <v>13505</v>
      </c>
      <c r="I47" s="13">
        <v>2059</v>
      </c>
    </row>
    <row r="48" spans="1:9" ht="13.8">
      <c r="A48" s="755" t="s">
        <v>83</v>
      </c>
      <c r="B48" s="197">
        <v>13721.910304504907</v>
      </c>
      <c r="C48" s="761">
        <v>23623</v>
      </c>
      <c r="D48" s="761">
        <v>3136</v>
      </c>
      <c r="G48" s="16" t="s">
        <v>196</v>
      </c>
      <c r="H48" s="13">
        <v>23623</v>
      </c>
      <c r="I48" s="13">
        <v>3136</v>
      </c>
    </row>
    <row r="49" spans="1:9" ht="13.8">
      <c r="A49" s="759" t="s">
        <v>84</v>
      </c>
      <c r="B49" s="197">
        <v>174087.60829800172</v>
      </c>
      <c r="C49" s="761">
        <v>4375</v>
      </c>
      <c r="D49" s="761">
        <v>961</v>
      </c>
      <c r="G49" s="16" t="s">
        <v>197</v>
      </c>
      <c r="H49" s="13">
        <v>4375</v>
      </c>
      <c r="I49" s="13">
        <v>961</v>
      </c>
    </row>
    <row r="50" spans="1:9" ht="13.8">
      <c r="A50" s="755" t="s">
        <v>85</v>
      </c>
      <c r="B50" s="197">
        <v>13065.037041634221</v>
      </c>
      <c r="C50" s="761">
        <v>17366</v>
      </c>
      <c r="D50" s="761">
        <v>2036</v>
      </c>
      <c r="G50" s="16" t="s">
        <v>85</v>
      </c>
      <c r="H50" s="13">
        <v>17366</v>
      </c>
      <c r="I50" s="13">
        <v>2036</v>
      </c>
    </row>
    <row r="51" spans="1:9" ht="13.8">
      <c r="A51" s="755" t="s">
        <v>86</v>
      </c>
      <c r="B51" s="197">
        <v>19174.534209012967</v>
      </c>
      <c r="C51" s="761">
        <v>34700</v>
      </c>
      <c r="D51" s="761">
        <v>4805</v>
      </c>
      <c r="G51" s="16" t="s">
        <v>86</v>
      </c>
      <c r="H51" s="13">
        <v>34700</v>
      </c>
      <c r="I51" s="13">
        <v>4805</v>
      </c>
    </row>
    <row r="52" spans="1:9" ht="13.8">
      <c r="A52" s="757" t="s">
        <v>87</v>
      </c>
      <c r="B52" s="197">
        <v>107811.39280398286</v>
      </c>
      <c r="C52" s="761">
        <v>1851</v>
      </c>
      <c r="D52" s="761">
        <v>861</v>
      </c>
      <c r="G52" s="16" t="s">
        <v>87</v>
      </c>
      <c r="H52" s="13">
        <v>1851</v>
      </c>
      <c r="I52" s="13">
        <v>861</v>
      </c>
    </row>
    <row r="53" spans="1:9" ht="13.8">
      <c r="A53" s="757" t="s">
        <v>88</v>
      </c>
      <c r="B53" s="197">
        <v>17846.645959271358</v>
      </c>
      <c r="C53" s="761">
        <v>2592</v>
      </c>
      <c r="D53" s="761">
        <v>866</v>
      </c>
      <c r="G53" s="16" t="s">
        <v>88</v>
      </c>
      <c r="H53" s="13">
        <v>2592</v>
      </c>
      <c r="I53" s="13">
        <v>866</v>
      </c>
    </row>
    <row r="54" spans="1:9" ht="13.8">
      <c r="A54" s="757" t="s">
        <v>89</v>
      </c>
      <c r="B54" s="197">
        <v>161633.20679139323</v>
      </c>
      <c r="C54" s="761">
        <v>1926</v>
      </c>
      <c r="D54" s="761">
        <v>924</v>
      </c>
      <c r="G54" s="16" t="s">
        <v>89</v>
      </c>
      <c r="H54" s="13">
        <v>1926</v>
      </c>
      <c r="I54" s="13">
        <v>924</v>
      </c>
    </row>
    <row r="55" spans="1:9" ht="13.8">
      <c r="A55" s="757" t="s">
        <v>90</v>
      </c>
      <c r="B55" s="197">
        <v>176760.14828426542</v>
      </c>
      <c r="C55" s="761">
        <v>2448</v>
      </c>
      <c r="D55" s="761">
        <v>879</v>
      </c>
      <c r="G55" s="16" t="s">
        <v>90</v>
      </c>
      <c r="H55" s="13">
        <v>2448</v>
      </c>
      <c r="I55" s="13">
        <v>879</v>
      </c>
    </row>
    <row r="56" spans="1:9" ht="13.8">
      <c r="A56" s="757" t="s">
        <v>91</v>
      </c>
      <c r="B56" s="197">
        <v>360531.24654543871</v>
      </c>
      <c r="C56" s="761">
        <v>3775</v>
      </c>
      <c r="D56" s="761">
        <v>749</v>
      </c>
      <c r="G56" s="16" t="s">
        <v>91</v>
      </c>
      <c r="H56" s="13">
        <v>3775</v>
      </c>
      <c r="I56" s="13">
        <v>749</v>
      </c>
    </row>
    <row r="57" spans="1:9" ht="13.8">
      <c r="A57" s="757" t="s">
        <v>92</v>
      </c>
      <c r="B57" s="197">
        <v>330661.4231749723</v>
      </c>
      <c r="C57" s="761">
        <v>931</v>
      </c>
      <c r="D57" s="761">
        <v>71</v>
      </c>
      <c r="G57" s="16" t="s">
        <v>92</v>
      </c>
      <c r="H57" s="13">
        <v>931</v>
      </c>
      <c r="I57" s="13">
        <v>71</v>
      </c>
    </row>
    <row r="58" spans="1:9" ht="13.8">
      <c r="A58" s="757" t="s">
        <v>93</v>
      </c>
      <c r="B58" s="197">
        <v>16431.071250360317</v>
      </c>
      <c r="C58" s="761">
        <v>2509</v>
      </c>
      <c r="D58" s="761">
        <v>923</v>
      </c>
      <c r="G58" s="16" t="s">
        <v>93</v>
      </c>
      <c r="H58" s="13">
        <v>2509</v>
      </c>
      <c r="I58" s="13">
        <v>923</v>
      </c>
    </row>
    <row r="59" spans="1:9" ht="13.8">
      <c r="A59" s="757" t="s">
        <v>94</v>
      </c>
      <c r="B59" s="197">
        <v>409980.30453582399</v>
      </c>
      <c r="C59" s="761">
        <v>2028</v>
      </c>
      <c r="D59" s="761">
        <v>959</v>
      </c>
      <c r="G59" s="16" t="s">
        <v>94</v>
      </c>
      <c r="H59" s="13">
        <v>2028</v>
      </c>
      <c r="I59" s="13">
        <v>959</v>
      </c>
    </row>
    <row r="60" spans="1:9" ht="13.8">
      <c r="A60" s="755" t="s">
        <v>95</v>
      </c>
      <c r="B60" s="197">
        <v>101579.3300509088</v>
      </c>
      <c r="C60" s="761">
        <v>3805</v>
      </c>
      <c r="D60" s="761">
        <v>927</v>
      </c>
      <c r="G60" s="16" t="s">
        <v>95</v>
      </c>
      <c r="H60" s="13">
        <v>3805</v>
      </c>
      <c r="I60" s="13">
        <v>927</v>
      </c>
    </row>
    <row r="61" spans="1:9" ht="13.8">
      <c r="A61" s="757" t="s">
        <v>96</v>
      </c>
      <c r="B61" s="197">
        <v>208627.63793538595</v>
      </c>
      <c r="C61" s="761">
        <v>1022</v>
      </c>
      <c r="D61" s="761">
        <v>556</v>
      </c>
      <c r="G61" s="16" t="s">
        <v>96</v>
      </c>
      <c r="H61" s="13">
        <v>1022</v>
      </c>
      <c r="I61" s="13">
        <v>556</v>
      </c>
    </row>
    <row r="62" spans="1:9" ht="13.8">
      <c r="A62" s="757" t="s">
        <v>97</v>
      </c>
      <c r="B62" s="197">
        <v>282411.11497426336</v>
      </c>
      <c r="C62" s="761">
        <v>2934</v>
      </c>
      <c r="D62" s="761">
        <v>835</v>
      </c>
      <c r="G62" s="16" t="s">
        <v>97</v>
      </c>
      <c r="H62" s="13">
        <v>2934</v>
      </c>
      <c r="I62" s="13">
        <v>835</v>
      </c>
    </row>
    <row r="63" spans="1:9" ht="13.8">
      <c r="A63" s="757" t="s">
        <v>98</v>
      </c>
      <c r="B63" s="197">
        <v>256573.30567361842</v>
      </c>
      <c r="C63" s="761">
        <v>1948</v>
      </c>
      <c r="D63" s="761">
        <v>820</v>
      </c>
      <c r="G63" s="16" t="s">
        <v>98</v>
      </c>
      <c r="H63" s="13">
        <v>1948</v>
      </c>
      <c r="I63" s="13">
        <v>820</v>
      </c>
    </row>
    <row r="64" spans="1:9" ht="13.8">
      <c r="A64" s="758" t="s">
        <v>99</v>
      </c>
      <c r="B64" s="197">
        <v>7570.9721849293137</v>
      </c>
      <c r="C64" s="761">
        <v>50733</v>
      </c>
      <c r="D64" s="761">
        <v>6714</v>
      </c>
      <c r="G64" s="16" t="s">
        <v>198</v>
      </c>
      <c r="H64" s="13">
        <v>50733</v>
      </c>
      <c r="I64" s="13">
        <v>6714</v>
      </c>
    </row>
    <row r="65" spans="1:9" ht="13.8">
      <c r="A65" s="755" t="s">
        <v>100</v>
      </c>
      <c r="B65" s="197">
        <v>7744.4417023858869</v>
      </c>
      <c r="C65" s="761">
        <v>13105</v>
      </c>
      <c r="D65" s="761">
        <v>2275</v>
      </c>
      <c r="G65" s="16" t="s">
        <v>199</v>
      </c>
      <c r="H65" s="13">
        <v>13105</v>
      </c>
      <c r="I65" s="13">
        <v>2275</v>
      </c>
    </row>
    <row r="66" spans="1:9" ht="13.8">
      <c r="A66" s="755" t="s">
        <v>101</v>
      </c>
      <c r="B66" s="197">
        <v>76682.514046954762</v>
      </c>
      <c r="C66" s="761">
        <v>23528</v>
      </c>
      <c r="D66" s="761">
        <v>4312</v>
      </c>
      <c r="G66" s="16" t="s">
        <v>200</v>
      </c>
      <c r="H66" s="13">
        <v>23528</v>
      </c>
      <c r="I66" s="13">
        <v>4312</v>
      </c>
    </row>
    <row r="67" spans="1:9" ht="13.8">
      <c r="A67" s="757" t="s">
        <v>102</v>
      </c>
      <c r="B67" s="197">
        <v>14299.995930623263</v>
      </c>
      <c r="C67" s="761">
        <v>2073</v>
      </c>
      <c r="D67" s="761">
        <v>458</v>
      </c>
      <c r="G67" s="16" t="s">
        <v>102</v>
      </c>
      <c r="H67" s="13">
        <v>2073</v>
      </c>
      <c r="I67" s="13">
        <v>458</v>
      </c>
    </row>
    <row r="68" spans="1:9" ht="13.8">
      <c r="A68" s="757" t="s">
        <v>103</v>
      </c>
      <c r="B68" s="197">
        <v>5979.9968031771969</v>
      </c>
      <c r="C68" s="761">
        <v>2662</v>
      </c>
      <c r="D68" s="761">
        <v>1013</v>
      </c>
      <c r="G68" s="16" t="s">
        <v>103</v>
      </c>
      <c r="H68" s="13">
        <v>2662</v>
      </c>
      <c r="I68" s="13">
        <v>1013</v>
      </c>
    </row>
    <row r="69" spans="1:9">
      <c r="C69" s="662">
        <v>1</v>
      </c>
      <c r="D69" s="662">
        <v>1</v>
      </c>
      <c r="F69" s="763"/>
      <c r="G69" s="16" t="s">
        <v>364</v>
      </c>
      <c r="H69" s="13">
        <v>1</v>
      </c>
      <c r="I69" s="13">
        <v>1</v>
      </c>
    </row>
    <row r="70" spans="1:9" ht="13.8">
      <c r="A70" s="757" t="s">
        <v>104</v>
      </c>
      <c r="B70" s="197">
        <v>56370.807979828016</v>
      </c>
      <c r="C70" s="761">
        <v>1862</v>
      </c>
      <c r="D70" s="761">
        <v>907</v>
      </c>
      <c r="G70" s="16" t="s">
        <v>201</v>
      </c>
      <c r="H70" s="13">
        <v>1862</v>
      </c>
      <c r="I70" s="13">
        <v>907</v>
      </c>
    </row>
    <row r="71" spans="1:9" ht="13.8">
      <c r="A71" s="757" t="s">
        <v>105</v>
      </c>
      <c r="B71" s="197">
        <v>168525.17783413874</v>
      </c>
      <c r="C71" s="761">
        <v>2084</v>
      </c>
      <c r="D71" s="761">
        <v>972</v>
      </c>
      <c r="G71" s="16" t="s">
        <v>202</v>
      </c>
      <c r="H71" s="13">
        <v>2084</v>
      </c>
      <c r="I71" s="13">
        <v>972</v>
      </c>
    </row>
    <row r="72" spans="1:9" ht="13.8">
      <c r="A72" s="755" t="s">
        <v>106</v>
      </c>
      <c r="B72" s="197">
        <v>354891.49274508021</v>
      </c>
      <c r="C72" s="761">
        <v>22458</v>
      </c>
      <c r="D72" s="761">
        <v>2483</v>
      </c>
      <c r="G72" s="16" t="s">
        <v>106</v>
      </c>
      <c r="H72" s="13">
        <v>22458</v>
      </c>
      <c r="I72" s="13">
        <v>2483</v>
      </c>
    </row>
    <row r="73" spans="1:9" ht="13.8">
      <c r="A73" s="755" t="s">
        <v>107</v>
      </c>
      <c r="B73" s="197">
        <v>49873.43356475664</v>
      </c>
      <c r="C73" s="761">
        <v>18129</v>
      </c>
      <c r="D73" s="761">
        <v>3152</v>
      </c>
      <c r="G73" s="16" t="s">
        <v>203</v>
      </c>
      <c r="H73" s="13">
        <v>18129</v>
      </c>
      <c r="I73" s="13">
        <v>3152</v>
      </c>
    </row>
    <row r="74" spans="1:9" ht="13.8">
      <c r="A74" s="755" t="s">
        <v>108</v>
      </c>
      <c r="B74" s="197">
        <v>13583.167786652568</v>
      </c>
      <c r="C74" s="761">
        <v>17794</v>
      </c>
      <c r="D74" s="761">
        <v>2713</v>
      </c>
      <c r="G74" s="16" t="s">
        <v>204</v>
      </c>
      <c r="H74" s="13">
        <v>17794</v>
      </c>
      <c r="I74" s="13">
        <v>2713</v>
      </c>
    </row>
    <row r="75" spans="1:9" ht="13.8">
      <c r="A75" s="757" t="s">
        <v>109</v>
      </c>
      <c r="B75" s="197">
        <v>34671.435902058394</v>
      </c>
      <c r="C75" s="761">
        <v>9352</v>
      </c>
      <c r="D75" s="761">
        <v>3097</v>
      </c>
      <c r="G75" s="16" t="s">
        <v>205</v>
      </c>
      <c r="H75" s="13">
        <v>9352</v>
      </c>
      <c r="I75" s="13">
        <v>3097</v>
      </c>
    </row>
    <row r="76" spans="1:9" ht="13.8">
      <c r="A76" s="757" t="s">
        <v>110</v>
      </c>
      <c r="B76" s="197">
        <v>20863.988957585483</v>
      </c>
      <c r="C76" s="761">
        <v>4649</v>
      </c>
      <c r="D76" s="761">
        <v>1624</v>
      </c>
      <c r="G76" s="16" t="s">
        <v>110</v>
      </c>
      <c r="H76" s="13">
        <v>4649</v>
      </c>
      <c r="I76" s="13">
        <v>1624</v>
      </c>
    </row>
    <row r="77" spans="1:9" ht="13.8">
      <c r="A77" s="755" t="s">
        <v>111</v>
      </c>
      <c r="B77" s="197">
        <v>7351.8000519862335</v>
      </c>
      <c r="C77" s="761">
        <v>115677</v>
      </c>
      <c r="D77" s="761">
        <v>12997</v>
      </c>
      <c r="G77" s="16" t="s">
        <v>111</v>
      </c>
      <c r="H77" s="13">
        <v>115677</v>
      </c>
      <c r="I77" s="13">
        <v>12997</v>
      </c>
    </row>
    <row r="78" spans="1:9" ht="13.8">
      <c r="A78" s="755" t="s">
        <v>112</v>
      </c>
      <c r="B78" s="197">
        <v>5408.4232601588956</v>
      </c>
      <c r="C78" s="761">
        <v>98446</v>
      </c>
      <c r="D78" s="761">
        <v>30721</v>
      </c>
      <c r="G78" s="16" t="s">
        <v>112</v>
      </c>
      <c r="H78" s="13">
        <v>98446</v>
      </c>
      <c r="I78" s="13">
        <v>30721</v>
      </c>
    </row>
    <row r="79" spans="1:9" ht="13.8">
      <c r="A79" s="755" t="s">
        <v>113</v>
      </c>
      <c r="B79" s="197">
        <v>4607.6967360816752</v>
      </c>
      <c r="C79" s="761">
        <v>32312</v>
      </c>
      <c r="D79" s="761">
        <v>6016</v>
      </c>
      <c r="G79" s="16" t="s">
        <v>206</v>
      </c>
      <c r="H79" s="13">
        <v>32312</v>
      </c>
      <c r="I79" s="13">
        <v>6016</v>
      </c>
    </row>
    <row r="80" spans="1:9" ht="13.8">
      <c r="A80" s="757" t="s">
        <v>114</v>
      </c>
      <c r="B80" s="197">
        <v>200226.80988753296</v>
      </c>
      <c r="C80" s="761">
        <v>1987</v>
      </c>
      <c r="D80" s="761">
        <v>925</v>
      </c>
      <c r="G80" s="16" t="s">
        <v>114</v>
      </c>
      <c r="H80" s="13">
        <v>1987</v>
      </c>
      <c r="I80" s="13">
        <v>925</v>
      </c>
    </row>
    <row r="81" spans="1:9" ht="13.8">
      <c r="A81" s="757" t="s">
        <v>115</v>
      </c>
      <c r="B81" s="197">
        <v>35131.486623034063</v>
      </c>
      <c r="C81" s="761">
        <v>2525</v>
      </c>
      <c r="D81" s="761">
        <v>903</v>
      </c>
      <c r="G81" s="16" t="s">
        <v>115</v>
      </c>
      <c r="H81" s="13">
        <v>2525</v>
      </c>
      <c r="I81" s="13">
        <v>903</v>
      </c>
    </row>
    <row r="82" spans="1:9" ht="13.8">
      <c r="A82" s="757" t="s">
        <v>116</v>
      </c>
      <c r="B82" s="197">
        <v>58522.042275862688</v>
      </c>
      <c r="C82" s="761">
        <v>1907</v>
      </c>
      <c r="D82" s="761">
        <v>923</v>
      </c>
      <c r="G82" s="16" t="s">
        <v>116</v>
      </c>
      <c r="H82" s="13">
        <v>1907</v>
      </c>
      <c r="I82" s="13">
        <v>923</v>
      </c>
    </row>
    <row r="83" spans="1:9" ht="13.8">
      <c r="A83" s="757" t="s">
        <v>283</v>
      </c>
      <c r="B83" s="197">
        <v>33609.688097720973</v>
      </c>
      <c r="C83" s="761">
        <v>535</v>
      </c>
      <c r="D83" s="761">
        <v>246</v>
      </c>
      <c r="G83" s="16" t="s">
        <v>283</v>
      </c>
      <c r="H83" s="13">
        <v>535</v>
      </c>
      <c r="I83" s="13">
        <v>246</v>
      </c>
    </row>
    <row r="84" spans="1:9" ht="13.8">
      <c r="A84" s="757" t="s">
        <v>117</v>
      </c>
      <c r="B84" s="197">
        <v>9560.4684935764362</v>
      </c>
      <c r="C84" s="761">
        <v>3536</v>
      </c>
      <c r="D84" s="761">
        <v>1286</v>
      </c>
      <c r="G84" s="16" t="s">
        <v>117</v>
      </c>
      <c r="H84" s="13">
        <v>3536</v>
      </c>
      <c r="I84" s="13">
        <v>1286</v>
      </c>
    </row>
    <row r="85" spans="1:9" ht="13.8">
      <c r="A85" s="757" t="s">
        <v>118</v>
      </c>
      <c r="B85" s="197">
        <v>10629.763766342843</v>
      </c>
      <c r="C85" s="761">
        <v>2071</v>
      </c>
      <c r="D85" s="761">
        <v>944</v>
      </c>
      <c r="G85" s="16" t="s">
        <v>207</v>
      </c>
      <c r="H85" s="13">
        <v>2071</v>
      </c>
      <c r="I85" s="13">
        <v>944</v>
      </c>
    </row>
    <row r="86" spans="1:9" ht="13.8">
      <c r="A86" s="757" t="s">
        <v>119</v>
      </c>
      <c r="B86" s="197">
        <v>58761.179766933281</v>
      </c>
      <c r="C86" s="761">
        <v>2192</v>
      </c>
      <c r="D86" s="761">
        <v>1015</v>
      </c>
      <c r="G86" s="16" t="s">
        <v>119</v>
      </c>
      <c r="H86" s="13">
        <v>2192</v>
      </c>
      <c r="I86" s="13">
        <v>1015</v>
      </c>
    </row>
    <row r="87" spans="1:9" ht="13.8">
      <c r="A87" s="755" t="s">
        <v>120</v>
      </c>
      <c r="B87" s="197">
        <v>5937.2719359672883</v>
      </c>
      <c r="C87" s="761">
        <v>42802</v>
      </c>
      <c r="D87" s="761">
        <v>7423</v>
      </c>
      <c r="G87" s="16" t="s">
        <v>120</v>
      </c>
      <c r="H87" s="13">
        <v>42802</v>
      </c>
      <c r="I87" s="13">
        <v>7423</v>
      </c>
    </row>
    <row r="88" spans="1:9" ht="13.8">
      <c r="A88" s="755" t="s">
        <v>121</v>
      </c>
      <c r="B88" s="197">
        <v>4962.6140137237771</v>
      </c>
      <c r="C88" s="761">
        <v>12387</v>
      </c>
      <c r="D88" s="761">
        <v>2976</v>
      </c>
      <c r="G88" s="16" t="s">
        <v>208</v>
      </c>
      <c r="H88" s="13">
        <v>12387</v>
      </c>
      <c r="I88" s="13">
        <v>2976</v>
      </c>
    </row>
    <row r="89" spans="1:9" ht="13.8">
      <c r="A89" s="757" t="s">
        <v>122</v>
      </c>
      <c r="B89" s="197">
        <v>367172.44395927776</v>
      </c>
      <c r="C89" s="761">
        <v>3020</v>
      </c>
      <c r="D89" s="761">
        <v>904</v>
      </c>
      <c r="G89" s="16" t="s">
        <v>122</v>
      </c>
      <c r="H89" s="13">
        <v>3020</v>
      </c>
      <c r="I89" s="13">
        <v>904</v>
      </c>
    </row>
    <row r="90" spans="1:9" ht="13.8">
      <c r="A90" s="757" t="s">
        <v>123</v>
      </c>
      <c r="B90" s="197">
        <v>19985.618833188691</v>
      </c>
      <c r="C90" s="761">
        <v>955</v>
      </c>
      <c r="D90" s="761">
        <v>356</v>
      </c>
      <c r="G90" s="16" t="s">
        <v>209</v>
      </c>
      <c r="H90" s="13">
        <v>955</v>
      </c>
      <c r="I90" s="13">
        <v>356</v>
      </c>
    </row>
    <row r="91" spans="1:9" ht="13.8">
      <c r="A91" s="755" t="s">
        <v>124</v>
      </c>
      <c r="B91" s="197">
        <v>18848.913462610515</v>
      </c>
      <c r="C91" s="761">
        <v>21210</v>
      </c>
      <c r="D91" s="761">
        <v>2430</v>
      </c>
      <c r="G91" s="16" t="s">
        <v>124</v>
      </c>
      <c r="H91" s="13">
        <v>21210</v>
      </c>
      <c r="I91" s="13">
        <v>2430</v>
      </c>
    </row>
    <row r="92" spans="1:9" ht="13.8">
      <c r="A92" s="757" t="s">
        <v>125</v>
      </c>
      <c r="B92" s="197">
        <v>34840.754685168045</v>
      </c>
      <c r="C92" s="761">
        <v>2984</v>
      </c>
      <c r="D92" s="761">
        <v>861</v>
      </c>
      <c r="G92" s="16" t="s">
        <v>125</v>
      </c>
      <c r="H92" s="13">
        <v>2984</v>
      </c>
      <c r="I92" s="13">
        <v>861</v>
      </c>
    </row>
    <row r="93" spans="1:9" ht="13.8">
      <c r="A93" s="755" t="s">
        <v>126</v>
      </c>
      <c r="B93" s="197">
        <v>12070.855186488961</v>
      </c>
      <c r="C93" s="761">
        <v>9946</v>
      </c>
      <c r="D93" s="761">
        <v>1518</v>
      </c>
      <c r="G93" s="16" t="s">
        <v>126</v>
      </c>
      <c r="H93" s="13">
        <v>9946</v>
      </c>
      <c r="I93" s="13">
        <v>1518</v>
      </c>
    </row>
    <row r="94" spans="1:9" ht="13.8">
      <c r="A94" s="757" t="s">
        <v>127</v>
      </c>
      <c r="B94" s="197">
        <v>9449.3914831473867</v>
      </c>
      <c r="C94" s="761">
        <v>4357</v>
      </c>
      <c r="D94" s="761">
        <v>1735</v>
      </c>
      <c r="G94" s="16" t="s">
        <v>127</v>
      </c>
      <c r="H94" s="13">
        <v>4357</v>
      </c>
      <c r="I94" s="13">
        <v>1735</v>
      </c>
    </row>
    <row r="95" spans="1:9" ht="13.8">
      <c r="A95" s="755" t="s">
        <v>128</v>
      </c>
      <c r="B95" s="197">
        <v>69921.73460823101</v>
      </c>
      <c r="C95" s="761">
        <v>30341</v>
      </c>
      <c r="D95" s="761">
        <v>4825</v>
      </c>
      <c r="G95" s="16" t="s">
        <v>128</v>
      </c>
      <c r="H95" s="13">
        <v>30341</v>
      </c>
      <c r="I95" s="13">
        <v>4825</v>
      </c>
    </row>
    <row r="96" spans="1:9" ht="13.8">
      <c r="A96" s="757" t="s">
        <v>129</v>
      </c>
      <c r="B96" s="197">
        <v>257981.47071177207</v>
      </c>
      <c r="C96" s="761">
        <v>3642</v>
      </c>
      <c r="D96" s="761">
        <v>909</v>
      </c>
      <c r="G96" s="16" t="s">
        <v>129</v>
      </c>
      <c r="H96" s="13">
        <v>3642</v>
      </c>
      <c r="I96" s="13">
        <v>909</v>
      </c>
    </row>
    <row r="97" spans="1:9" ht="13.8">
      <c r="A97" s="757" t="s">
        <v>130</v>
      </c>
      <c r="B97" s="197">
        <v>53307.839892041353</v>
      </c>
      <c r="C97" s="761">
        <v>1730</v>
      </c>
      <c r="D97" s="761">
        <v>788</v>
      </c>
      <c r="G97" s="16" t="s">
        <v>130</v>
      </c>
      <c r="H97" s="13">
        <v>1730</v>
      </c>
      <c r="I97" s="13">
        <v>788</v>
      </c>
    </row>
    <row r="98" spans="1:9" ht="13.8">
      <c r="A98" s="755" t="s">
        <v>131</v>
      </c>
      <c r="B98" s="197">
        <v>10969.494895661306</v>
      </c>
      <c r="C98" s="761">
        <v>34927</v>
      </c>
      <c r="D98" s="761">
        <v>5358</v>
      </c>
      <c r="G98" s="16" t="s">
        <v>210</v>
      </c>
      <c r="H98" s="13">
        <v>34927</v>
      </c>
      <c r="I98" s="13">
        <v>5358</v>
      </c>
    </row>
    <row r="99" spans="1:9" ht="13.8">
      <c r="A99" s="755" t="s">
        <v>132</v>
      </c>
      <c r="B99" s="197">
        <v>4613.8119251284525</v>
      </c>
      <c r="C99" s="761">
        <v>32927</v>
      </c>
      <c r="D99" s="761">
        <v>4792</v>
      </c>
      <c r="G99" s="16" t="s">
        <v>132</v>
      </c>
      <c r="H99" s="13">
        <v>32927</v>
      </c>
      <c r="I99" s="13">
        <v>4792</v>
      </c>
    </row>
    <row r="100" spans="1:9" ht="13.8">
      <c r="A100" s="757" t="s">
        <v>133</v>
      </c>
      <c r="B100" s="197">
        <v>8733.5395712435511</v>
      </c>
      <c r="C100" s="761">
        <v>1920</v>
      </c>
      <c r="D100" s="761">
        <v>912</v>
      </c>
      <c r="G100" s="16" t="s">
        <v>133</v>
      </c>
      <c r="H100" s="13">
        <v>1920</v>
      </c>
      <c r="I100" s="13">
        <v>912</v>
      </c>
    </row>
    <row r="101" spans="1:9" ht="13.8">
      <c r="A101" s="757" t="s">
        <v>134</v>
      </c>
      <c r="B101" s="197">
        <v>36441.287836296811</v>
      </c>
      <c r="C101" s="761">
        <v>6369</v>
      </c>
      <c r="D101" s="761">
        <v>1667</v>
      </c>
      <c r="G101" s="16" t="s">
        <v>134</v>
      </c>
      <c r="H101" s="13">
        <v>6369</v>
      </c>
      <c r="I101" s="13">
        <v>1667</v>
      </c>
    </row>
    <row r="102" spans="1:9" ht="13.8">
      <c r="A102" s="757" t="s">
        <v>135</v>
      </c>
      <c r="B102" s="197">
        <v>16998.789054367786</v>
      </c>
      <c r="C102" s="761">
        <v>7472</v>
      </c>
      <c r="D102" s="761">
        <v>2657</v>
      </c>
      <c r="G102" s="16" t="s">
        <v>211</v>
      </c>
      <c r="H102" s="13">
        <v>7472</v>
      </c>
      <c r="I102" s="13">
        <v>2657</v>
      </c>
    </row>
    <row r="103" spans="1:9" ht="13.8">
      <c r="A103" s="757" t="s">
        <v>136</v>
      </c>
      <c r="B103" s="197">
        <v>22886.434625421683</v>
      </c>
      <c r="C103" s="761">
        <v>2943</v>
      </c>
      <c r="D103" s="761">
        <v>1008</v>
      </c>
      <c r="G103" s="16" t="s">
        <v>136</v>
      </c>
      <c r="H103" s="13">
        <v>2943</v>
      </c>
      <c r="I103" s="13">
        <v>1008</v>
      </c>
    </row>
    <row r="104" spans="1:9" ht="13.8">
      <c r="A104" s="757" t="s">
        <v>137</v>
      </c>
      <c r="B104" s="197">
        <v>3339.1373710289608</v>
      </c>
      <c r="C104" s="761">
        <v>3110</v>
      </c>
      <c r="D104" s="761">
        <v>1437</v>
      </c>
      <c r="G104" s="16" t="s">
        <v>212</v>
      </c>
      <c r="H104" s="13">
        <v>3110</v>
      </c>
      <c r="I104" s="13">
        <v>1437</v>
      </c>
    </row>
    <row r="105" spans="1:9" ht="13.8">
      <c r="A105" s="757" t="s">
        <v>138</v>
      </c>
      <c r="B105" s="197">
        <v>142381.20754689089</v>
      </c>
      <c r="C105" s="761">
        <v>1479</v>
      </c>
      <c r="D105" s="761">
        <v>804</v>
      </c>
      <c r="G105" s="16" t="s">
        <v>138</v>
      </c>
      <c r="H105" s="13">
        <v>1479</v>
      </c>
      <c r="I105" s="13">
        <v>804</v>
      </c>
    </row>
    <row r="106" spans="1:9" ht="13.8">
      <c r="A106" s="757" t="s">
        <v>139</v>
      </c>
      <c r="B106" s="197">
        <v>64135.737910631738</v>
      </c>
      <c r="C106" s="761">
        <v>6551</v>
      </c>
      <c r="D106" s="761">
        <v>2408</v>
      </c>
      <c r="G106" s="16" t="s">
        <v>139</v>
      </c>
      <c r="H106" s="13">
        <v>6551</v>
      </c>
      <c r="I106" s="13">
        <v>2408</v>
      </c>
    </row>
    <row r="107" spans="1:9" ht="13.8">
      <c r="A107" s="757" t="s">
        <v>140</v>
      </c>
      <c r="B107" s="197">
        <v>204128.51623799471</v>
      </c>
      <c r="C107" s="761">
        <v>1359</v>
      </c>
      <c r="D107" s="761">
        <v>634</v>
      </c>
      <c r="G107" s="16" t="s">
        <v>140</v>
      </c>
      <c r="H107" s="13">
        <v>1359</v>
      </c>
      <c r="I107" s="13">
        <v>634</v>
      </c>
    </row>
    <row r="108" spans="1:9" ht="13.8">
      <c r="A108" s="755" t="s">
        <v>141</v>
      </c>
      <c r="B108" s="197">
        <v>24622.82288386783</v>
      </c>
      <c r="C108" s="761">
        <v>19554</v>
      </c>
      <c r="D108" s="761">
        <v>3091</v>
      </c>
      <c r="G108" s="16" t="s">
        <v>141</v>
      </c>
      <c r="H108" s="13">
        <v>19554</v>
      </c>
      <c r="I108" s="13">
        <v>3091</v>
      </c>
    </row>
    <row r="109" spans="1:9" ht="13.8">
      <c r="A109" s="757" t="s">
        <v>142</v>
      </c>
      <c r="B109" s="197">
        <v>5609.8306913961278</v>
      </c>
      <c r="C109" s="761">
        <v>2477</v>
      </c>
      <c r="D109" s="761">
        <v>866</v>
      </c>
      <c r="G109" s="16" t="s">
        <v>142</v>
      </c>
      <c r="H109" s="13">
        <v>2477</v>
      </c>
      <c r="I109" s="13">
        <v>866</v>
      </c>
    </row>
    <row r="110" spans="1:9" ht="13.8">
      <c r="A110" s="755" t="s">
        <v>143</v>
      </c>
      <c r="B110" s="197">
        <v>3128.6156743888309</v>
      </c>
      <c r="C110" s="761">
        <v>6661</v>
      </c>
      <c r="D110" s="761">
        <v>1295</v>
      </c>
      <c r="G110" s="16" t="s">
        <v>213</v>
      </c>
      <c r="H110" s="13">
        <v>6661</v>
      </c>
      <c r="I110" s="13">
        <v>1295</v>
      </c>
    </row>
    <row r="111" spans="1:9" ht="13.8">
      <c r="A111" s="757" t="s">
        <v>144</v>
      </c>
      <c r="B111" s="197">
        <v>191330.33312586957</v>
      </c>
      <c r="C111" s="761">
        <v>2059</v>
      </c>
      <c r="D111" s="761">
        <v>961</v>
      </c>
      <c r="G111" s="16" t="s">
        <v>214</v>
      </c>
      <c r="H111" s="13">
        <v>2059</v>
      </c>
      <c r="I111" s="13">
        <v>961</v>
      </c>
    </row>
    <row r="112" spans="1:9" ht="13.8">
      <c r="A112" s="757" t="s">
        <v>145</v>
      </c>
      <c r="B112" s="197">
        <v>59013.367591926974</v>
      </c>
      <c r="C112" s="761">
        <v>2445</v>
      </c>
      <c r="D112" s="761">
        <v>894</v>
      </c>
      <c r="G112" s="16" t="s">
        <v>145</v>
      </c>
      <c r="H112" s="13">
        <v>2445</v>
      </c>
      <c r="I112" s="13">
        <v>894</v>
      </c>
    </row>
    <row r="113" spans="1:9" ht="13.8">
      <c r="A113" s="755" t="s">
        <v>146</v>
      </c>
      <c r="B113" s="197">
        <v>5131.2127925325967</v>
      </c>
      <c r="C113" s="761">
        <v>43187</v>
      </c>
      <c r="D113" s="761">
        <v>7121</v>
      </c>
      <c r="G113" s="16" t="s">
        <v>146</v>
      </c>
      <c r="H113" s="13">
        <v>43187</v>
      </c>
      <c r="I113" s="13">
        <v>7121</v>
      </c>
    </row>
    <row r="114" spans="1:9" ht="13.8">
      <c r="A114" s="757" t="s">
        <v>147</v>
      </c>
      <c r="B114" s="197">
        <v>12008.465843727387</v>
      </c>
      <c r="C114" s="761">
        <v>2503</v>
      </c>
      <c r="D114" s="761">
        <v>921</v>
      </c>
      <c r="G114" s="16" t="s">
        <v>147</v>
      </c>
      <c r="H114" s="13">
        <v>2503</v>
      </c>
      <c r="I114" s="13">
        <v>921</v>
      </c>
    </row>
    <row r="115" spans="1:9" ht="13.8">
      <c r="A115" s="757" t="s">
        <v>148</v>
      </c>
      <c r="B115" s="197">
        <v>6035.2658563576961</v>
      </c>
      <c r="C115" s="761">
        <v>2058</v>
      </c>
      <c r="D115" s="761">
        <v>949</v>
      </c>
      <c r="G115" s="16" t="s">
        <v>148</v>
      </c>
      <c r="H115" s="13">
        <v>2058</v>
      </c>
      <c r="I115" s="13">
        <v>949</v>
      </c>
    </row>
    <row r="116" spans="1:9" ht="13.8">
      <c r="A116" s="757" t="s">
        <v>149</v>
      </c>
      <c r="B116" s="197">
        <v>19202.753474145589</v>
      </c>
      <c r="C116" s="761">
        <v>1948</v>
      </c>
      <c r="D116" s="761">
        <v>953</v>
      </c>
      <c r="G116" s="16" t="s">
        <v>149</v>
      </c>
      <c r="H116" s="13">
        <v>1948</v>
      </c>
      <c r="I116" s="13">
        <v>953</v>
      </c>
    </row>
    <row r="117" spans="1:9" ht="13.8">
      <c r="A117" s="757" t="s">
        <v>150</v>
      </c>
      <c r="B117" s="197">
        <v>27222.421955647758</v>
      </c>
      <c r="C117" s="761">
        <v>2564</v>
      </c>
      <c r="D117" s="761">
        <v>934</v>
      </c>
      <c r="G117" s="16" t="s">
        <v>150</v>
      </c>
      <c r="H117" s="13">
        <v>2564</v>
      </c>
      <c r="I117" s="13">
        <v>934</v>
      </c>
    </row>
    <row r="118" spans="1:9" ht="13.8">
      <c r="A118" s="757" t="s">
        <v>151</v>
      </c>
      <c r="B118" s="197">
        <v>97735.926882934989</v>
      </c>
      <c r="C118" s="761">
        <v>2016</v>
      </c>
      <c r="D118" s="761">
        <v>915</v>
      </c>
      <c r="G118" s="16" t="s">
        <v>215</v>
      </c>
      <c r="H118" s="13">
        <v>2016</v>
      </c>
      <c r="I118" s="13">
        <v>915</v>
      </c>
    </row>
    <row r="119" spans="1:9">
      <c r="C119" s="662">
        <v>3225</v>
      </c>
      <c r="D119" s="662">
        <v>864</v>
      </c>
      <c r="F119" s="763"/>
      <c r="G119" s="16" t="s">
        <v>365</v>
      </c>
      <c r="H119" s="13">
        <v>3225</v>
      </c>
      <c r="I119" s="13">
        <v>864</v>
      </c>
    </row>
    <row r="120" spans="1:9" ht="13.8">
      <c r="A120" s="757" t="s">
        <v>152</v>
      </c>
      <c r="B120" s="197">
        <v>16398.51575912839</v>
      </c>
      <c r="C120" s="761">
        <v>3199</v>
      </c>
      <c r="D120" s="761">
        <v>988</v>
      </c>
      <c r="G120" s="16" t="s">
        <v>152</v>
      </c>
      <c r="H120" s="13">
        <v>3199</v>
      </c>
      <c r="I120" s="13">
        <v>988</v>
      </c>
    </row>
    <row r="121" spans="1:9" ht="13.8">
      <c r="A121" s="757" t="s">
        <v>153</v>
      </c>
      <c r="B121" s="197">
        <v>2294.7039339281714</v>
      </c>
      <c r="C121" s="761">
        <v>3230</v>
      </c>
      <c r="D121" s="761">
        <v>990</v>
      </c>
      <c r="G121" s="16" t="s">
        <v>153</v>
      </c>
      <c r="H121" s="13">
        <v>3230</v>
      </c>
      <c r="I121" s="13">
        <v>990</v>
      </c>
    </row>
    <row r="122" spans="1:9" ht="13.8">
      <c r="A122" s="757" t="s">
        <v>154</v>
      </c>
      <c r="B122" s="197">
        <v>9300.7816284512282</v>
      </c>
      <c r="C122" s="761">
        <v>1908</v>
      </c>
      <c r="D122" s="761">
        <v>936</v>
      </c>
      <c r="G122" s="16" t="s">
        <v>216</v>
      </c>
      <c r="H122" s="13">
        <v>1908</v>
      </c>
      <c r="I122" s="13">
        <v>936</v>
      </c>
    </row>
    <row r="123" spans="1:9" ht="13.8">
      <c r="A123" s="760" t="s">
        <v>155</v>
      </c>
      <c r="B123" s="197">
        <v>9450.5247778077937</v>
      </c>
      <c r="C123" s="761">
        <v>2529</v>
      </c>
      <c r="D123" s="761">
        <v>943</v>
      </c>
      <c r="G123" s="16" t="s">
        <v>155</v>
      </c>
      <c r="H123" s="13">
        <v>2529</v>
      </c>
      <c r="I123" s="13">
        <v>943</v>
      </c>
    </row>
    <row r="124" spans="1:9" ht="13.8">
      <c r="A124" s="757" t="s">
        <v>156</v>
      </c>
      <c r="B124" s="197">
        <v>10735.063512555682</v>
      </c>
      <c r="C124" s="761">
        <v>3242</v>
      </c>
      <c r="D124" s="761">
        <v>964</v>
      </c>
      <c r="G124" s="16" t="s">
        <v>217</v>
      </c>
      <c r="H124" s="13">
        <v>3242</v>
      </c>
      <c r="I124" s="13">
        <v>964</v>
      </c>
    </row>
    <row r="125" spans="1:9" ht="13.8">
      <c r="A125" s="757" t="s">
        <v>157</v>
      </c>
      <c r="B125" s="197">
        <v>21324.597352917899</v>
      </c>
      <c r="C125" s="761">
        <v>2865</v>
      </c>
      <c r="D125" s="761">
        <v>960</v>
      </c>
      <c r="G125" s="16" t="s">
        <v>157</v>
      </c>
      <c r="H125" s="13">
        <v>2865</v>
      </c>
      <c r="I125" s="13">
        <v>960</v>
      </c>
    </row>
    <row r="126" spans="1:9" ht="13.8">
      <c r="A126" s="757" t="s">
        <v>158</v>
      </c>
      <c r="B126" s="197">
        <v>36699.785778523277</v>
      </c>
      <c r="C126" s="761">
        <v>1387</v>
      </c>
      <c r="D126" s="761">
        <v>867</v>
      </c>
      <c r="G126" s="16" t="s">
        <v>158</v>
      </c>
      <c r="H126" s="13">
        <v>1387</v>
      </c>
      <c r="I126" s="13">
        <v>867</v>
      </c>
    </row>
    <row r="127" spans="1:9" ht="13.8">
      <c r="A127" s="755" t="s">
        <v>159</v>
      </c>
      <c r="B127" s="197">
        <v>20151.458559427723</v>
      </c>
      <c r="C127" s="761">
        <v>11211</v>
      </c>
      <c r="D127" s="761">
        <v>1710</v>
      </c>
      <c r="G127" s="16" t="s">
        <v>159</v>
      </c>
      <c r="H127" s="13">
        <v>11211</v>
      </c>
      <c r="I127" s="13">
        <v>1710</v>
      </c>
    </row>
    <row r="128" spans="1:9" ht="13.8">
      <c r="A128" s="755" t="s">
        <v>160</v>
      </c>
      <c r="B128" s="197">
        <v>33585.863940485448</v>
      </c>
      <c r="C128" s="761">
        <v>20993</v>
      </c>
      <c r="D128" s="761">
        <v>3003</v>
      </c>
      <c r="G128" s="16" t="s">
        <v>160</v>
      </c>
      <c r="H128" s="13">
        <v>20993</v>
      </c>
      <c r="I128" s="13">
        <v>3003</v>
      </c>
    </row>
    <row r="129" spans="1:9">
      <c r="C129" s="662">
        <v>1</v>
      </c>
      <c r="F129" s="763"/>
      <c r="G129" s="16" t="s">
        <v>366</v>
      </c>
      <c r="H129" s="13">
        <v>1</v>
      </c>
      <c r="I129" s="13"/>
    </row>
    <row r="130" spans="1:9" ht="13.8">
      <c r="A130" s="755" t="s">
        <v>161</v>
      </c>
      <c r="B130" s="197">
        <v>29458.850742208848</v>
      </c>
      <c r="C130" s="761">
        <v>18699</v>
      </c>
      <c r="D130" s="761">
        <v>3822</v>
      </c>
      <c r="G130" s="16" t="s">
        <v>161</v>
      </c>
      <c r="H130" s="13">
        <v>18699</v>
      </c>
      <c r="I130" s="13">
        <v>3822</v>
      </c>
    </row>
    <row r="131" spans="1:9" ht="13.8">
      <c r="A131" s="757" t="s">
        <v>162</v>
      </c>
      <c r="B131" s="197">
        <v>5384.7249369594847</v>
      </c>
      <c r="C131" s="761">
        <v>8729</v>
      </c>
      <c r="D131" s="761">
        <v>2329</v>
      </c>
      <c r="G131" s="16" t="s">
        <v>218</v>
      </c>
      <c r="H131" s="13">
        <v>8729</v>
      </c>
      <c r="I131" s="13">
        <v>2329</v>
      </c>
    </row>
    <row r="132" spans="1:9" ht="13.8">
      <c r="A132" s="757" t="s">
        <v>163</v>
      </c>
      <c r="B132" s="197">
        <v>7181.5895583472739</v>
      </c>
      <c r="C132" s="761">
        <v>3146</v>
      </c>
      <c r="D132" s="761">
        <v>1328</v>
      </c>
      <c r="G132" s="16" t="s">
        <v>163</v>
      </c>
      <c r="H132" s="13">
        <v>3146</v>
      </c>
      <c r="I132" s="13">
        <v>1328</v>
      </c>
    </row>
    <row r="133" spans="1:9" ht="13.8">
      <c r="A133" s="755" t="s">
        <v>164</v>
      </c>
      <c r="B133" s="197">
        <v>40550.275042513669</v>
      </c>
      <c r="C133" s="761">
        <v>8040</v>
      </c>
      <c r="D133" s="761">
        <v>1156</v>
      </c>
      <c r="G133" s="16" t="s">
        <v>164</v>
      </c>
      <c r="H133" s="13">
        <v>8040</v>
      </c>
      <c r="I133" s="13">
        <v>1156</v>
      </c>
    </row>
    <row r="134" spans="1:9" ht="13.8">
      <c r="A134" s="757" t="s">
        <v>165</v>
      </c>
      <c r="B134" s="197">
        <v>149231.23724833844</v>
      </c>
      <c r="C134" s="761">
        <v>1455</v>
      </c>
      <c r="D134" s="761">
        <v>864</v>
      </c>
      <c r="G134" s="16" t="s">
        <v>165</v>
      </c>
      <c r="H134" s="13">
        <v>1455</v>
      </c>
      <c r="I134" s="13">
        <v>864</v>
      </c>
    </row>
    <row r="135" spans="1:9" ht="13.8">
      <c r="A135" s="757" t="s">
        <v>166</v>
      </c>
      <c r="B135" s="197">
        <v>6350.9657730031849</v>
      </c>
      <c r="C135" s="761">
        <v>10689</v>
      </c>
      <c r="D135" s="761">
        <v>2626</v>
      </c>
      <c r="G135" s="16" t="s">
        <v>166</v>
      </c>
      <c r="H135" s="13">
        <v>10689</v>
      </c>
      <c r="I135" s="13">
        <v>2626</v>
      </c>
    </row>
    <row r="136" spans="1:9" ht="13.8">
      <c r="A136" s="760" t="s">
        <v>167</v>
      </c>
      <c r="B136" s="197">
        <v>1268225.0677378559</v>
      </c>
      <c r="C136" s="761">
        <v>1918</v>
      </c>
      <c r="D136" s="761">
        <v>911</v>
      </c>
      <c r="G136" s="16" t="s">
        <v>219</v>
      </c>
      <c r="H136" s="13">
        <v>1918</v>
      </c>
      <c r="I136" s="13">
        <v>911</v>
      </c>
    </row>
    <row r="137" spans="1:9" ht="13.8">
      <c r="A137" s="755" t="s">
        <v>168</v>
      </c>
      <c r="B137" s="197">
        <v>20745.189440788403</v>
      </c>
      <c r="C137" s="761">
        <v>17580</v>
      </c>
      <c r="D137" s="761">
        <v>2628</v>
      </c>
      <c r="G137" s="16" t="s">
        <v>168</v>
      </c>
      <c r="H137" s="13">
        <v>17580</v>
      </c>
      <c r="I137" s="13">
        <v>2628</v>
      </c>
    </row>
    <row r="138" spans="1:9" ht="13.8">
      <c r="A138" s="757" t="s">
        <v>169</v>
      </c>
      <c r="B138" s="197">
        <v>196766.00057787646</v>
      </c>
      <c r="C138" s="761">
        <v>609</v>
      </c>
      <c r="D138" s="761">
        <v>475</v>
      </c>
      <c r="G138" s="16" t="s">
        <v>169</v>
      </c>
      <c r="H138" s="13">
        <v>609</v>
      </c>
      <c r="I138" s="13">
        <v>475</v>
      </c>
    </row>
    <row r="139" spans="1:9" ht="13.8">
      <c r="A139" s="757" t="s">
        <v>170</v>
      </c>
      <c r="B139" s="197">
        <v>41326.535048392005</v>
      </c>
      <c r="C139" s="761">
        <v>1923</v>
      </c>
      <c r="D139" s="761">
        <v>887</v>
      </c>
      <c r="G139" s="16" t="s">
        <v>170</v>
      </c>
      <c r="H139" s="13">
        <v>1923</v>
      </c>
      <c r="I139" s="13">
        <v>887</v>
      </c>
    </row>
    <row r="140" spans="1:9" ht="13.8">
      <c r="A140" s="757" t="s">
        <v>171</v>
      </c>
      <c r="B140" s="197">
        <v>8535.8109130683824</v>
      </c>
      <c r="C140" s="761">
        <v>3539</v>
      </c>
      <c r="D140" s="761">
        <v>1323</v>
      </c>
      <c r="G140" s="16" t="s">
        <v>171</v>
      </c>
      <c r="H140" s="13">
        <v>3539</v>
      </c>
      <c r="I140" s="13">
        <v>1323</v>
      </c>
    </row>
    <row r="141" spans="1:9" ht="13.8">
      <c r="A141" s="757" t="s">
        <v>172</v>
      </c>
      <c r="B141" s="197">
        <v>12529.793776263805</v>
      </c>
      <c r="C141" s="761">
        <v>3104</v>
      </c>
      <c r="D141" s="761">
        <v>1206</v>
      </c>
      <c r="G141" s="16" t="s">
        <v>172</v>
      </c>
      <c r="H141" s="13">
        <v>3104</v>
      </c>
      <c r="I141" s="13">
        <v>1206</v>
      </c>
    </row>
    <row r="142" spans="1:9" ht="13.8">
      <c r="A142" s="755" t="s">
        <v>173</v>
      </c>
      <c r="B142" s="197">
        <v>11938.565599318579</v>
      </c>
      <c r="C142" s="761">
        <v>27958</v>
      </c>
      <c r="D142" s="761">
        <v>4396</v>
      </c>
      <c r="G142" s="16" t="s">
        <v>173</v>
      </c>
      <c r="H142" s="13">
        <v>27958</v>
      </c>
      <c r="I142" s="13">
        <v>4396</v>
      </c>
    </row>
    <row r="143" spans="1:9" ht="13.8">
      <c r="A143" s="757" t="s">
        <v>174</v>
      </c>
      <c r="B143" s="197">
        <v>122378.75847101628</v>
      </c>
      <c r="C143" s="761">
        <v>1950</v>
      </c>
      <c r="D143" s="761">
        <v>916</v>
      </c>
      <c r="G143" s="16" t="s">
        <v>174</v>
      </c>
      <c r="H143" s="13">
        <v>1950</v>
      </c>
      <c r="I143" s="13">
        <v>916</v>
      </c>
    </row>
    <row r="144" spans="1:9" ht="13.8">
      <c r="A144" s="755" t="s">
        <v>175</v>
      </c>
      <c r="B144" s="197">
        <v>85559.386192629318</v>
      </c>
      <c r="C144" s="761">
        <v>15766</v>
      </c>
      <c r="D144" s="761">
        <v>3853</v>
      </c>
      <c r="G144" s="16" t="s">
        <v>220</v>
      </c>
      <c r="H144" s="13">
        <v>15766</v>
      </c>
      <c r="I144" s="13">
        <v>3853</v>
      </c>
    </row>
    <row r="145" spans="1:9" ht="13.8">
      <c r="A145" s="757" t="s">
        <v>176</v>
      </c>
      <c r="B145" s="197">
        <v>5214.7167305630792</v>
      </c>
      <c r="C145" s="761">
        <v>2413</v>
      </c>
      <c r="D145" s="761">
        <v>922</v>
      </c>
      <c r="G145" s="16" t="s">
        <v>176</v>
      </c>
      <c r="H145" s="13">
        <v>2413</v>
      </c>
      <c r="I145" s="13">
        <v>922</v>
      </c>
    </row>
    <row r="146" spans="1:9" ht="13.8">
      <c r="A146" s="757" t="s">
        <v>177</v>
      </c>
      <c r="B146" s="197">
        <v>13106.078382361426</v>
      </c>
      <c r="C146" s="761">
        <v>2328</v>
      </c>
      <c r="D146" s="761">
        <v>828</v>
      </c>
      <c r="G146" s="16" t="s">
        <v>177</v>
      </c>
      <c r="H146" s="13">
        <v>2328</v>
      </c>
      <c r="I146" s="13">
        <v>828</v>
      </c>
    </row>
    <row r="147" spans="1:9" ht="13.8">
      <c r="A147" s="759" t="s">
        <v>178</v>
      </c>
      <c r="B147" s="197">
        <v>49539.020633788416</v>
      </c>
      <c r="C147" s="761">
        <v>9482</v>
      </c>
      <c r="D147" s="761">
        <v>1991</v>
      </c>
      <c r="G147" s="16" t="s">
        <v>221</v>
      </c>
      <c r="H147" s="13">
        <v>9482</v>
      </c>
      <c r="I147" s="13">
        <v>1991</v>
      </c>
    </row>
  </sheetData>
  <sortState ref="A8:D142">
    <sortCondition ref="A8:A142"/>
  </sortState>
  <pageMargins left="0.7" right="0.7" top="0.75" bottom="0.75" header="0.3" footer="0.3"/>
  <pageSetup paperSize="9" orientation="portrait" horizontalDpi="300" verticalDpi="30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3"/>
  <sheetViews>
    <sheetView workbookViewId="0">
      <selection activeCell="C15" sqref="C15"/>
    </sheetView>
  </sheetViews>
  <sheetFormatPr baseColWidth="10" defaultRowHeight="13.2"/>
  <cols>
    <col min="1" max="1" width="26" bestFit="1" customWidth="1"/>
  </cols>
  <sheetData>
    <row r="1" spans="1:2" ht="24.6">
      <c r="A1" s="359" t="s">
        <v>297</v>
      </c>
      <c r="B1" s="360" t="s">
        <v>298</v>
      </c>
    </row>
    <row r="2" spans="1:2" ht="24.6">
      <c r="A2" s="694" t="s">
        <v>299</v>
      </c>
      <c r="B2" s="670" t="s">
        <v>352</v>
      </c>
    </row>
    <row r="3" spans="1:2" ht="24.6">
      <c r="B3" s="660" t="s">
        <v>361</v>
      </c>
    </row>
  </sheetData>
  <pageMargins left="0.7" right="0.7" top="0.75" bottom="0.75" header="0.3" footer="0.3"/>
  <pageSetup paperSize="9" orientation="portrait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8</vt:i4>
      </vt:variant>
    </vt:vector>
  </HeadingPairs>
  <TitlesOfParts>
    <vt:vector size="8" baseType="lpstr">
      <vt:lpstr>Todos_30-4_sisa</vt:lpstr>
      <vt:lpstr>Todos_26-2_ajustes</vt:lpstr>
      <vt:lpstr>CyF_Tot</vt:lpstr>
      <vt:lpstr>Fall_Hoy</vt:lpstr>
      <vt:lpstr>Cas_-14</vt:lpstr>
      <vt:lpstr>Cas_Hoy</vt:lpstr>
      <vt:lpstr>Vac</vt:lpstr>
      <vt:lpstr>nota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Franco</dc:creator>
  <cp:lastModifiedBy>Full name</cp:lastModifiedBy>
  <dcterms:created xsi:type="dcterms:W3CDTF">2020-09-18T23:25:23Z</dcterms:created>
  <dcterms:modified xsi:type="dcterms:W3CDTF">2021-05-06T13:40:18Z</dcterms:modified>
</cp:coreProperties>
</file>